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12.xml.rels" ContentType="application/vnd.openxmlformats-package.relationships+xml"/>
  <Override PartName="/xl/worksheets/_rels/sheet8.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comments8.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comments11.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ACT" sheetId="3" state="visible" r:id="rId5"/>
    <sheet name="NSW" sheetId="4" state="visible" r:id="rId6"/>
    <sheet name="NT" sheetId="5" state="visible" r:id="rId7"/>
    <sheet name="QLD" sheetId="6" state="visible" r:id="rId8"/>
    <sheet name="SA" sheetId="7" state="visible" r:id="rId9"/>
    <sheet name="TAS" sheetId="8" state="visible" r:id="rId10"/>
    <sheet name="VIC" sheetId="9" state="visible" r:id="rId11"/>
    <sheet name="WA" sheetId="10" state="visible" r:id="rId12"/>
    <sheet name="Cost model" sheetId="11" state="visible" r:id="rId13"/>
    <sheet name="Impact" sheetId="12" state="visible" r:id="rId14"/>
    <sheet name="Freight SIZE RULES" sheetId="13" state="visible" r:id="rId15"/>
    <sheet name="Source Hierarchy" sheetId="14" state="visible" r:id="rId16"/>
    <sheet name="Postcode zones" sheetId="15" state="visible" r:id="rId17"/>
  </sheets>
  <definedNames>
    <definedName function="false" hidden="true" localSheetId="10" name="_xlnm._FilterDatabase" vbProcedure="false">'Cost model'!$A$1:$P$841</definedName>
    <definedName function="false" hidden="true" localSheetId="11" name="_xlnm._FilterDatabase" vbProcedure="false">Impact!$A$1:$L$21586</definedName>
    <definedName function="false" hidden="true" localSheetId="14" name="_xlnm._FilterDatabase" vbProcedure="false">'Postcode zones'!$A$1:$G$2965</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R23" authorId="0">
      <text>
        <r>
          <rPr>
            <sz val="10"/>
            <rFont val="Arial"/>
            <family val="2"/>
          </rPr>
          <t xml:space="preserve">No TAS from WA times in the 2025 sheet; copied from VIC. Check.</t>
        </r>
      </text>
    </comment>
    <comment ref="R24" authorId="0">
      <text>
        <r>
          <rPr>
            <sz val="10"/>
            <rFont val="Arial"/>
            <family val="2"/>
          </rPr>
          <t xml:space="preserve">No TAS from WA times in the 2025 sheet; copied from VIC. Check.</t>
        </r>
      </text>
    </comment>
    <comment ref="R25" authorId="0">
      <text>
        <r>
          <rPr>
            <sz val="10"/>
            <rFont val="Arial"/>
            <family val="2"/>
          </rPr>
          <t xml:space="preserve">No TAS from WA times in the 2025 sheet; copied from VIC. Check.</t>
        </r>
      </text>
    </comment>
    <comment ref="R26" authorId="0">
      <text>
        <r>
          <rPr>
            <sz val="10"/>
            <rFont val="Arial"/>
            <family val="2"/>
          </rPr>
          <t xml:space="preserve">No TAS from WA times in the 2025 sheet; copied from VIC. Check.</t>
        </r>
      </text>
    </comment>
    <comment ref="R27" authorId="0">
      <text>
        <r>
          <rPr>
            <sz val="10"/>
            <rFont val="Arial"/>
            <family val="2"/>
          </rPr>
          <t xml:space="preserve">No TAS from WA times in the 2025 sheet; copied from VIC. Check.</t>
        </r>
      </text>
    </comment>
    <comment ref="R31" authorId="0">
      <text>
        <r>
          <rPr>
            <sz val="10"/>
            <rFont val="Arial"/>
            <family val="2"/>
          </rPr>
          <t xml:space="preserve">No TAS from WA times in the 2025 sheet; copied from VIC. Check.</t>
        </r>
      </text>
    </comment>
    <comment ref="R32" authorId="0">
      <text>
        <r>
          <rPr>
            <sz val="10"/>
            <rFont val="Arial"/>
            <family val="2"/>
          </rPr>
          <t xml:space="preserve">No TAS from WA times in the 2025 sheet; copied from VIC. Check.</t>
        </r>
      </text>
    </comment>
    <comment ref="R33" authorId="0">
      <text>
        <r>
          <rPr>
            <sz val="10"/>
            <rFont val="Arial"/>
            <family val="2"/>
          </rPr>
          <t xml:space="preserve">No TAS from WA times in the 2025 sheet; copied from VIC. Check.</t>
        </r>
      </text>
    </comment>
    <comment ref="R34" authorId="0">
      <text>
        <r>
          <rPr>
            <sz val="10"/>
            <rFont val="Arial"/>
            <family val="2"/>
          </rPr>
          <t xml:space="preserve">No TAS from WA times in the 2025 sheet; copied from VIC. Check.</t>
        </r>
      </text>
    </comment>
    <comment ref="R35" authorId="0">
      <text>
        <r>
          <rPr>
            <sz val="10"/>
            <rFont val="Arial"/>
            <family val="2"/>
          </rPr>
          <t xml:space="preserve">No TAS from WA times in the 2025 sheet; copied from VIC. Check.</t>
        </r>
      </text>
    </comment>
    <comment ref="S23" authorId="0">
      <text>
        <r>
          <rPr>
            <sz val="10"/>
            <rFont val="Arial"/>
            <family val="2"/>
          </rPr>
          <t xml:space="preserve">No TAS from WA times in the 2025 sheet; copied from VIC. Check.</t>
        </r>
      </text>
    </comment>
    <comment ref="S24" authorId="0">
      <text>
        <r>
          <rPr>
            <sz val="10"/>
            <rFont val="Arial"/>
            <family val="2"/>
          </rPr>
          <t xml:space="preserve">No TAS from WA times in the 2025 sheet; copied from VIC. Check.</t>
        </r>
      </text>
    </comment>
    <comment ref="S25" authorId="0">
      <text>
        <r>
          <rPr>
            <sz val="10"/>
            <rFont val="Arial"/>
            <family val="2"/>
          </rPr>
          <t xml:space="preserve">No TAS from WA times in the 2025 sheet; copied from VIC. Check.</t>
        </r>
      </text>
    </comment>
    <comment ref="S26" authorId="0">
      <text>
        <r>
          <rPr>
            <sz val="10"/>
            <rFont val="Arial"/>
            <family val="2"/>
          </rPr>
          <t xml:space="preserve">No TAS from WA times in the 2025 sheet; copied from VIC. Check.</t>
        </r>
      </text>
    </comment>
    <comment ref="S27" authorId="0">
      <text>
        <r>
          <rPr>
            <sz val="10"/>
            <rFont val="Arial"/>
            <family val="2"/>
          </rPr>
          <t xml:space="preserve">No TAS from WA times in the 2025 sheet; copied from VIC. Check.</t>
        </r>
      </text>
    </comment>
    <comment ref="S31" authorId="0">
      <text>
        <r>
          <rPr>
            <sz val="10"/>
            <rFont val="Arial"/>
            <family val="2"/>
          </rPr>
          <t xml:space="preserve">No TAS from WA times in the 2025 sheet; copied from VIC. Check.</t>
        </r>
      </text>
    </comment>
    <comment ref="S32" authorId="0">
      <text>
        <r>
          <rPr>
            <sz val="10"/>
            <rFont val="Arial"/>
            <family val="2"/>
          </rPr>
          <t xml:space="preserve">No TAS from WA times in the 2025 sheet; copied from VIC. Check.</t>
        </r>
      </text>
    </comment>
    <comment ref="S33" authorId="0">
      <text>
        <r>
          <rPr>
            <sz val="10"/>
            <rFont val="Arial"/>
            <family val="2"/>
          </rPr>
          <t xml:space="preserve">No TAS from WA times in the 2025 sheet; copied from VIC. Check.</t>
        </r>
      </text>
    </comment>
    <comment ref="S34" authorId="0">
      <text>
        <r>
          <rPr>
            <sz val="10"/>
            <rFont val="Arial"/>
            <family val="2"/>
          </rPr>
          <t xml:space="preserve">No TAS from WA times in the 2025 sheet; copied from VIC. Check.</t>
        </r>
      </text>
    </comment>
    <comment ref="S35" authorId="0">
      <text>
        <r>
          <rPr>
            <sz val="10"/>
            <rFont val="Arial"/>
            <family val="2"/>
          </rPr>
          <t xml:space="preserve">No TAS from WA times in the 2025 sheet; copied from VIC. Check.</t>
        </r>
      </text>
    </comment>
    <comment ref="T23" authorId="0">
      <text>
        <r>
          <rPr>
            <sz val="10"/>
            <rFont val="Arial"/>
            <family val="2"/>
          </rPr>
          <t xml:space="preserve">No TAS from WA times in the 2025 sheet; copied from VIC. Check.</t>
        </r>
      </text>
    </comment>
    <comment ref="T24" authorId="0">
      <text>
        <r>
          <rPr>
            <sz val="10"/>
            <rFont val="Arial"/>
            <family val="2"/>
          </rPr>
          <t xml:space="preserve">No TAS from WA times in the 2025 sheet; copied from VIC. Check.</t>
        </r>
      </text>
    </comment>
    <comment ref="T25" authorId="0">
      <text>
        <r>
          <rPr>
            <sz val="10"/>
            <rFont val="Arial"/>
            <family val="2"/>
          </rPr>
          <t xml:space="preserve">No TAS from WA times in the 2025 sheet; copied from VIC. Check.</t>
        </r>
      </text>
    </comment>
    <comment ref="T26" authorId="0">
      <text>
        <r>
          <rPr>
            <sz val="10"/>
            <rFont val="Arial"/>
            <family val="2"/>
          </rPr>
          <t xml:space="preserve">No TAS from WA times in the 2025 sheet; copied from VIC. Check.</t>
        </r>
      </text>
    </comment>
    <comment ref="T27" authorId="0">
      <text>
        <r>
          <rPr>
            <sz val="10"/>
            <rFont val="Arial"/>
            <family val="2"/>
          </rPr>
          <t xml:space="preserve">No TAS from WA times in the 2025 sheet; copied from VIC. Check.</t>
        </r>
      </text>
    </comment>
    <comment ref="T31" authorId="0">
      <text>
        <r>
          <rPr>
            <sz val="10"/>
            <rFont val="Arial"/>
            <family val="2"/>
          </rPr>
          <t xml:space="preserve">No TAS from WA times in the 2025 sheet; copied from VIC. Check.</t>
        </r>
      </text>
    </comment>
    <comment ref="T32" authorId="0">
      <text>
        <r>
          <rPr>
            <sz val="10"/>
            <rFont val="Arial"/>
            <family val="2"/>
          </rPr>
          <t xml:space="preserve">No TAS from WA times in the 2025 sheet; copied from VIC. Check.</t>
        </r>
      </text>
    </comment>
    <comment ref="T33" authorId="0">
      <text>
        <r>
          <rPr>
            <sz val="10"/>
            <rFont val="Arial"/>
            <family val="2"/>
          </rPr>
          <t xml:space="preserve">No TAS from WA times in the 2025 sheet; copied from VIC. Check.</t>
        </r>
      </text>
    </comment>
    <comment ref="T34" authorId="0">
      <text>
        <r>
          <rPr>
            <sz val="10"/>
            <rFont val="Arial"/>
            <family val="2"/>
          </rPr>
          <t xml:space="preserve">No TAS from WA times in the 2025 sheet; copied from VIC. Check.</t>
        </r>
      </text>
    </comment>
    <comment ref="T35" authorId="0">
      <text>
        <r>
          <rPr>
            <sz val="10"/>
            <rFont val="Arial"/>
            <family val="2"/>
          </rPr>
          <t xml:space="preserve">No TAS from WA times in the 2025 sheet; copied from VIC. Check.</t>
        </r>
      </text>
    </comment>
    <comment ref="V23" authorId="0">
      <text>
        <r>
          <rPr>
            <sz val="10"/>
            <rFont val="Arial"/>
            <family val="2"/>
          </rPr>
          <t xml:space="preserve">No TAS from ACT times in the 2025 sheet; copied from VIC. Check.</t>
        </r>
      </text>
    </comment>
    <comment ref="V24" authorId="0">
      <text>
        <r>
          <rPr>
            <sz val="10"/>
            <rFont val="Arial"/>
            <family val="2"/>
          </rPr>
          <t xml:space="preserve">No TAS from ACT times in the 2025 sheet; copied from VIC. Check.</t>
        </r>
      </text>
    </comment>
    <comment ref="V25" authorId="0">
      <text>
        <r>
          <rPr>
            <sz val="10"/>
            <rFont val="Arial"/>
            <family val="2"/>
          </rPr>
          <t xml:space="preserve">No TAS from ACT times in the 2025 sheet; copied from VIC. Check.</t>
        </r>
      </text>
    </comment>
    <comment ref="V26" authorId="0">
      <text>
        <r>
          <rPr>
            <sz val="10"/>
            <rFont val="Arial"/>
            <family val="2"/>
          </rPr>
          <t xml:space="preserve">No TAS from ACT times in the 2025 sheet; copied from VIC. Check.</t>
        </r>
      </text>
    </comment>
    <comment ref="V27" authorId="0">
      <text>
        <r>
          <rPr>
            <sz val="10"/>
            <rFont val="Arial"/>
            <family val="2"/>
          </rPr>
          <t xml:space="preserve">No TAS from ACT times in the 2025 sheet; copied from VIC. Check.</t>
        </r>
      </text>
    </comment>
    <comment ref="V31" authorId="0">
      <text>
        <r>
          <rPr>
            <sz val="10"/>
            <rFont val="Arial"/>
            <family val="2"/>
          </rPr>
          <t xml:space="preserve">No TAS from ACT times in the 2025 sheet; copied from VIC. Check.</t>
        </r>
      </text>
    </comment>
    <comment ref="V32" authorId="0">
      <text>
        <r>
          <rPr>
            <sz val="10"/>
            <rFont val="Arial"/>
            <family val="2"/>
          </rPr>
          <t xml:space="preserve">No TAS from ACT times in the 2025 sheet; copied from VIC. Check.</t>
        </r>
      </text>
    </comment>
    <comment ref="V33" authorId="0">
      <text>
        <r>
          <rPr>
            <sz val="10"/>
            <rFont val="Arial"/>
            <family val="2"/>
          </rPr>
          <t xml:space="preserve">No TAS from ACT times in the 2025 sheet; copied from VIC. Check.</t>
        </r>
      </text>
    </comment>
    <comment ref="V34" authorId="0">
      <text>
        <r>
          <rPr>
            <sz val="10"/>
            <rFont val="Arial"/>
            <family val="2"/>
          </rPr>
          <t xml:space="preserve">No TAS from ACT times in the 2025 sheet; copied from VIC. Check.</t>
        </r>
      </text>
    </comment>
    <comment ref="V35" authorId="0">
      <text>
        <r>
          <rPr>
            <sz val="10"/>
            <rFont val="Arial"/>
            <family val="2"/>
          </rPr>
          <t xml:space="preserve">No TAS from ACT times in the 2025 sheet; copied from VIC. Check.</t>
        </r>
      </text>
    </comment>
    <comment ref="W23" authorId="0">
      <text>
        <r>
          <rPr>
            <sz val="10"/>
            <rFont val="Arial"/>
            <family val="2"/>
          </rPr>
          <t xml:space="preserve">No TAS from ACT times in the 2025 sheet; copied from VIC. Check.</t>
        </r>
      </text>
    </comment>
    <comment ref="W24" authorId="0">
      <text>
        <r>
          <rPr>
            <sz val="10"/>
            <rFont val="Arial"/>
            <family val="2"/>
          </rPr>
          <t xml:space="preserve">No TAS from ACT times in the 2025 sheet; copied from VIC. Check.</t>
        </r>
      </text>
    </comment>
    <comment ref="W25" authorId="0">
      <text>
        <r>
          <rPr>
            <sz val="10"/>
            <rFont val="Arial"/>
            <family val="2"/>
          </rPr>
          <t xml:space="preserve">No TAS from ACT times in the 2025 sheet; copied from VIC. Check.</t>
        </r>
      </text>
    </comment>
    <comment ref="W26" authorId="0">
      <text>
        <r>
          <rPr>
            <sz val="10"/>
            <rFont val="Arial"/>
            <family val="2"/>
          </rPr>
          <t xml:space="preserve">No TAS from ACT times in the 2025 sheet; copied from VIC. Check.</t>
        </r>
      </text>
    </comment>
    <comment ref="W27" authorId="0">
      <text>
        <r>
          <rPr>
            <sz val="10"/>
            <rFont val="Arial"/>
            <family val="2"/>
          </rPr>
          <t xml:space="preserve">No TAS from ACT times in the 2025 sheet; copied from VIC. Check.</t>
        </r>
      </text>
    </comment>
    <comment ref="W31" authorId="0">
      <text>
        <r>
          <rPr>
            <sz val="10"/>
            <rFont val="Arial"/>
            <family val="2"/>
          </rPr>
          <t xml:space="preserve">No TAS from ACT times in the 2025 sheet; copied from VIC. Check.</t>
        </r>
      </text>
    </comment>
    <comment ref="W32" authorId="0">
      <text>
        <r>
          <rPr>
            <sz val="10"/>
            <rFont val="Arial"/>
            <family val="2"/>
          </rPr>
          <t xml:space="preserve">No TAS from ACT times in the 2025 sheet; copied from VIC. Check.</t>
        </r>
      </text>
    </comment>
    <comment ref="W33" authorId="0">
      <text>
        <r>
          <rPr>
            <sz val="10"/>
            <rFont val="Arial"/>
            <family val="2"/>
          </rPr>
          <t xml:space="preserve">No TAS from ACT times in the 2025 sheet; copied from VIC. Check.</t>
        </r>
      </text>
    </comment>
    <comment ref="W34" authorId="0">
      <text>
        <r>
          <rPr>
            <sz val="10"/>
            <rFont val="Arial"/>
            <family val="2"/>
          </rPr>
          <t xml:space="preserve">No TAS from ACT times in the 2025 sheet; copied from VIC. Check.</t>
        </r>
      </text>
    </comment>
    <comment ref="W35" authorId="0">
      <text>
        <r>
          <rPr>
            <sz val="10"/>
            <rFont val="Arial"/>
            <family val="2"/>
          </rPr>
          <t xml:space="preserve">No TAS from ACT times in the 2025 sheet; copied from VIC. Check.</t>
        </r>
      </text>
    </comment>
    <comment ref="X23" authorId="0">
      <text>
        <r>
          <rPr>
            <sz val="10"/>
            <rFont val="Arial"/>
            <family val="2"/>
          </rPr>
          <t xml:space="preserve">No TAS from ACT times in the 2025 sheet; copied from VIC. Check.</t>
        </r>
      </text>
    </comment>
    <comment ref="X24" authorId="0">
      <text>
        <r>
          <rPr>
            <sz val="10"/>
            <rFont val="Arial"/>
            <family val="2"/>
          </rPr>
          <t xml:space="preserve">No TAS from ACT times in the 2025 sheet; copied from VIC. Check.</t>
        </r>
      </text>
    </comment>
    <comment ref="X25" authorId="0">
      <text>
        <r>
          <rPr>
            <sz val="10"/>
            <rFont val="Arial"/>
            <family val="2"/>
          </rPr>
          <t xml:space="preserve">No TAS from ACT times in the 2025 sheet; copied from VIC. Check.</t>
        </r>
      </text>
    </comment>
    <comment ref="X26" authorId="0">
      <text>
        <r>
          <rPr>
            <sz val="10"/>
            <rFont val="Arial"/>
            <family val="2"/>
          </rPr>
          <t xml:space="preserve">No TAS from ACT times in the 2025 sheet; copied from VIC. Check.</t>
        </r>
      </text>
    </comment>
    <comment ref="X27" authorId="0">
      <text>
        <r>
          <rPr>
            <sz val="10"/>
            <rFont val="Arial"/>
            <family val="2"/>
          </rPr>
          <t xml:space="preserve">No TAS from ACT times in the 2025 sheet; copied from VIC. Check.</t>
        </r>
      </text>
    </comment>
    <comment ref="X31" authorId="0">
      <text>
        <r>
          <rPr>
            <sz val="10"/>
            <rFont val="Arial"/>
            <family val="2"/>
          </rPr>
          <t xml:space="preserve">No TAS from ACT times in the 2025 sheet; copied from VIC. Check.</t>
        </r>
      </text>
    </comment>
    <comment ref="X32" authorId="0">
      <text>
        <r>
          <rPr>
            <sz val="10"/>
            <rFont val="Arial"/>
            <family val="2"/>
          </rPr>
          <t xml:space="preserve">No TAS from ACT times in the 2025 sheet; copied from VIC. Check.</t>
        </r>
      </text>
    </comment>
    <comment ref="X33" authorId="0">
      <text>
        <r>
          <rPr>
            <sz val="10"/>
            <rFont val="Arial"/>
            <family val="2"/>
          </rPr>
          <t xml:space="preserve">No TAS from ACT times in the 2025 sheet; copied from VIC. Check.</t>
        </r>
      </text>
    </comment>
    <comment ref="X34" authorId="0">
      <text>
        <r>
          <rPr>
            <sz val="10"/>
            <rFont val="Arial"/>
            <family val="2"/>
          </rPr>
          <t xml:space="preserve">No TAS from ACT times in the 2025 sheet; copied from VIC. Check.</t>
        </r>
      </text>
    </comment>
    <comment ref="X35" authorId="0">
      <text>
        <r>
          <rPr>
            <sz val="10"/>
            <rFont val="Arial"/>
            <family val="2"/>
          </rPr>
          <t xml:space="preserve">No TAS from ACT times in the 2025 sheet; copied from VIC. Check.</t>
        </r>
      </text>
    </comment>
    <comment ref="Z23" authorId="0">
      <text>
        <r>
          <rPr>
            <sz val="10"/>
            <rFont val="Arial"/>
            <family val="2"/>
          </rPr>
          <t xml:space="preserve">No TAS from SA times in the 2025 sheet; copied from VIC. Check.</t>
        </r>
      </text>
    </comment>
    <comment ref="Z24" authorId="0">
      <text>
        <r>
          <rPr>
            <sz val="10"/>
            <rFont val="Arial"/>
            <family val="2"/>
          </rPr>
          <t xml:space="preserve">No TAS from SA times in the 2025 sheet; copied from VIC. Check.</t>
        </r>
      </text>
    </comment>
    <comment ref="Z25" authorId="0">
      <text>
        <r>
          <rPr>
            <sz val="10"/>
            <rFont val="Arial"/>
            <family val="2"/>
          </rPr>
          <t xml:space="preserve">No TAS from SA times in the 2025 sheet; copied from VIC. Check.</t>
        </r>
      </text>
    </comment>
    <comment ref="Z26" authorId="0">
      <text>
        <r>
          <rPr>
            <sz val="10"/>
            <rFont val="Arial"/>
            <family val="2"/>
          </rPr>
          <t xml:space="preserve">No TAS from SA times in the 2025 sheet; copied from VIC. Check.</t>
        </r>
      </text>
    </comment>
    <comment ref="Z27" authorId="0">
      <text>
        <r>
          <rPr>
            <sz val="10"/>
            <rFont val="Arial"/>
            <family val="2"/>
          </rPr>
          <t xml:space="preserve">No TAS from SA times in the 2025 sheet; copied from VIC. Check.</t>
        </r>
      </text>
    </comment>
    <comment ref="Z31" authorId="0">
      <text>
        <r>
          <rPr>
            <sz val="10"/>
            <rFont val="Arial"/>
            <family val="2"/>
          </rPr>
          <t xml:space="preserve">No TAS from SA times in the 2025 sheet; copied from VIC. Check.</t>
        </r>
      </text>
    </comment>
    <comment ref="Z32" authorId="0">
      <text>
        <r>
          <rPr>
            <sz val="10"/>
            <rFont val="Arial"/>
            <family val="2"/>
          </rPr>
          <t xml:space="preserve">No TAS from SA times in the 2025 sheet; copied from VIC. Check.</t>
        </r>
      </text>
    </comment>
    <comment ref="Z33" authorId="0">
      <text>
        <r>
          <rPr>
            <sz val="10"/>
            <rFont val="Arial"/>
            <family val="2"/>
          </rPr>
          <t xml:space="preserve">No TAS from SA times in the 2025 sheet; copied from VIC. Check.</t>
        </r>
      </text>
    </comment>
    <comment ref="Z34" authorId="0">
      <text>
        <r>
          <rPr>
            <sz val="10"/>
            <rFont val="Arial"/>
            <family val="2"/>
          </rPr>
          <t xml:space="preserve">No TAS from SA times in the 2025 sheet; copied from VIC. Check.</t>
        </r>
      </text>
    </comment>
    <comment ref="Z35" authorId="0">
      <text>
        <r>
          <rPr>
            <sz val="10"/>
            <rFont val="Arial"/>
            <family val="2"/>
          </rPr>
          <t xml:space="preserve">No TAS from SA times in the 2025 sheet; copied from VIC. Check.</t>
        </r>
      </text>
    </comment>
    <comment ref="AA23" authorId="0">
      <text>
        <r>
          <rPr>
            <sz val="10"/>
            <rFont val="Arial"/>
            <family val="2"/>
          </rPr>
          <t xml:space="preserve">No TAS from SA times in the 2025 sheet; copied from VIC. Check.</t>
        </r>
      </text>
    </comment>
    <comment ref="AA24" authorId="0">
      <text>
        <r>
          <rPr>
            <sz val="10"/>
            <rFont val="Arial"/>
            <family val="2"/>
          </rPr>
          <t xml:space="preserve">No TAS from SA times in the 2025 sheet; copied from VIC. Check.</t>
        </r>
      </text>
    </comment>
    <comment ref="AA25" authorId="0">
      <text>
        <r>
          <rPr>
            <sz val="10"/>
            <rFont val="Arial"/>
            <family val="2"/>
          </rPr>
          <t xml:space="preserve">No TAS from SA times in the 2025 sheet; copied from VIC. Check.</t>
        </r>
      </text>
    </comment>
    <comment ref="AA26" authorId="0">
      <text>
        <r>
          <rPr>
            <sz val="10"/>
            <rFont val="Arial"/>
            <family val="2"/>
          </rPr>
          <t xml:space="preserve">No TAS from SA times in the 2025 sheet; copied from VIC. Check.</t>
        </r>
      </text>
    </comment>
    <comment ref="AA27" authorId="0">
      <text>
        <r>
          <rPr>
            <sz val="10"/>
            <rFont val="Arial"/>
            <family val="2"/>
          </rPr>
          <t xml:space="preserve">No TAS from SA times in the 2025 sheet; copied from VIC. Check.</t>
        </r>
      </text>
    </comment>
    <comment ref="AA31" authorId="0">
      <text>
        <r>
          <rPr>
            <sz val="10"/>
            <rFont val="Arial"/>
            <family val="2"/>
          </rPr>
          <t xml:space="preserve">No TAS from SA times in the 2025 sheet; copied from VIC. Check.</t>
        </r>
      </text>
    </comment>
    <comment ref="AA32" authorId="0">
      <text>
        <r>
          <rPr>
            <sz val="10"/>
            <rFont val="Arial"/>
            <family val="2"/>
          </rPr>
          <t xml:space="preserve">No TAS from SA times in the 2025 sheet; copied from VIC. Check.</t>
        </r>
      </text>
    </comment>
    <comment ref="AA33" authorId="0">
      <text>
        <r>
          <rPr>
            <sz val="10"/>
            <rFont val="Arial"/>
            <family val="2"/>
          </rPr>
          <t xml:space="preserve">No TAS from SA times in the 2025 sheet; copied from VIC. Check.</t>
        </r>
      </text>
    </comment>
    <comment ref="AA34" authorId="0">
      <text>
        <r>
          <rPr>
            <sz val="10"/>
            <rFont val="Arial"/>
            <family val="2"/>
          </rPr>
          <t xml:space="preserve">No TAS from SA times in the 2025 sheet; copied from VIC. Check.</t>
        </r>
      </text>
    </comment>
    <comment ref="AA35" authorId="0">
      <text>
        <r>
          <rPr>
            <sz val="10"/>
            <rFont val="Arial"/>
            <family val="2"/>
          </rPr>
          <t xml:space="preserve">No TAS from SA times in the 2025 sheet; copied from VIC. Check.</t>
        </r>
      </text>
    </comment>
    <comment ref="AB23" authorId="0">
      <text>
        <r>
          <rPr>
            <sz val="10"/>
            <rFont val="Arial"/>
            <family val="2"/>
          </rPr>
          <t xml:space="preserve">No TAS from SA times in the 2025 sheet; copied from VIC. Check.</t>
        </r>
      </text>
    </comment>
    <comment ref="AB24" authorId="0">
      <text>
        <r>
          <rPr>
            <sz val="10"/>
            <rFont val="Arial"/>
            <family val="2"/>
          </rPr>
          <t xml:space="preserve">No TAS from SA times in the 2025 sheet; copied from VIC. Check.</t>
        </r>
      </text>
    </comment>
    <comment ref="AB25" authorId="0">
      <text>
        <r>
          <rPr>
            <sz val="10"/>
            <rFont val="Arial"/>
            <family val="2"/>
          </rPr>
          <t xml:space="preserve">No TAS from SA times in the 2025 sheet; copied from VIC. Check.</t>
        </r>
      </text>
    </comment>
    <comment ref="AB26" authorId="0">
      <text>
        <r>
          <rPr>
            <sz val="10"/>
            <rFont val="Arial"/>
            <family val="2"/>
          </rPr>
          <t xml:space="preserve">No TAS from SA times in the 2025 sheet; copied from VIC. Check.</t>
        </r>
      </text>
    </comment>
    <comment ref="AB27" authorId="0">
      <text>
        <r>
          <rPr>
            <sz val="10"/>
            <rFont val="Arial"/>
            <family val="2"/>
          </rPr>
          <t xml:space="preserve">No TAS from SA times in the 2025 sheet; copied from VIC. Check.</t>
        </r>
      </text>
    </comment>
    <comment ref="AB31" authorId="0">
      <text>
        <r>
          <rPr>
            <sz val="10"/>
            <rFont val="Arial"/>
            <family val="2"/>
          </rPr>
          <t xml:space="preserve">No TAS from SA times in the 2025 sheet; copied from VIC. Check.</t>
        </r>
      </text>
    </comment>
    <comment ref="AB32" authorId="0">
      <text>
        <r>
          <rPr>
            <sz val="10"/>
            <rFont val="Arial"/>
            <family val="2"/>
          </rPr>
          <t xml:space="preserve">No TAS from SA times in the 2025 sheet; copied from VIC. Check.</t>
        </r>
      </text>
    </comment>
    <comment ref="AB33" authorId="0">
      <text>
        <r>
          <rPr>
            <sz val="10"/>
            <rFont val="Arial"/>
            <family val="2"/>
          </rPr>
          <t xml:space="preserve">No TAS from SA times in the 2025 sheet; copied from VIC. Check.</t>
        </r>
      </text>
    </comment>
    <comment ref="AB34" authorId="0">
      <text>
        <r>
          <rPr>
            <sz val="10"/>
            <rFont val="Arial"/>
            <family val="2"/>
          </rPr>
          <t xml:space="preserve">No TAS from SA times in the 2025 sheet; copied from VIC. Check.</t>
        </r>
      </text>
    </comment>
    <comment ref="AB35" authorId="0">
      <text>
        <r>
          <rPr>
            <sz val="10"/>
            <rFont val="Arial"/>
            <family val="2"/>
          </rPr>
          <t xml:space="preserve">No TAS from SA times in the 2025 sheet; copied from VIC. Check.</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Z23" authorId="0">
      <text>
        <r>
          <rPr>
            <sz val="10"/>
            <rFont val="Arial"/>
            <family val="2"/>
          </rPr>
          <t xml:space="preserve">No WA from TAS times in the 2025 sheet; copied from VIC. Check.</t>
        </r>
      </text>
    </comment>
    <comment ref="Z24" authorId="0">
      <text>
        <r>
          <rPr>
            <sz val="10"/>
            <rFont val="Arial"/>
            <family val="2"/>
          </rPr>
          <t xml:space="preserve">No WA from TAS times in the 2025 sheet; copied from VIC. Check.</t>
        </r>
      </text>
    </comment>
    <comment ref="Z25" authorId="0">
      <text>
        <r>
          <rPr>
            <sz val="10"/>
            <rFont val="Arial"/>
            <family val="2"/>
          </rPr>
          <t xml:space="preserve">No WA from TAS times in the 2025 sheet; copied from VIC. Check.</t>
        </r>
      </text>
    </comment>
    <comment ref="Z26" authorId="0">
      <text>
        <r>
          <rPr>
            <sz val="10"/>
            <rFont val="Arial"/>
            <family val="2"/>
          </rPr>
          <t xml:space="preserve">No WA from TAS times in the 2025 sheet; copied from VIC. Check.</t>
        </r>
      </text>
    </comment>
    <comment ref="Z27" authorId="0">
      <text>
        <r>
          <rPr>
            <sz val="10"/>
            <rFont val="Arial"/>
            <family val="2"/>
          </rPr>
          <t xml:space="preserve">No WA from TAS times in the 2025 sheet; copied from VIC. Check.</t>
        </r>
      </text>
    </comment>
    <comment ref="Z31" authorId="0">
      <text>
        <r>
          <rPr>
            <sz val="10"/>
            <rFont val="Arial"/>
            <family val="2"/>
          </rPr>
          <t xml:space="preserve">No WA from TAS times in the 2025 sheet; copied from VIC. Check.</t>
        </r>
      </text>
    </comment>
    <comment ref="Z32" authorId="0">
      <text>
        <r>
          <rPr>
            <sz val="10"/>
            <rFont val="Arial"/>
            <family val="2"/>
          </rPr>
          <t xml:space="preserve">No WA from TAS times in the 2025 sheet; copied from VIC. Check.</t>
        </r>
      </text>
    </comment>
    <comment ref="Z33" authorId="0">
      <text>
        <r>
          <rPr>
            <sz val="10"/>
            <rFont val="Arial"/>
            <family val="2"/>
          </rPr>
          <t xml:space="preserve">No WA from TAS times in the 2025 sheet; copied from VIC. Check.</t>
        </r>
      </text>
    </comment>
    <comment ref="Z34" authorId="0">
      <text>
        <r>
          <rPr>
            <sz val="10"/>
            <rFont val="Arial"/>
            <family val="2"/>
          </rPr>
          <t xml:space="preserve">No WA from TAS times in the 2025 sheet; copied from VIC. Check.</t>
        </r>
      </text>
    </comment>
    <comment ref="Z35" authorId="0">
      <text>
        <r>
          <rPr>
            <sz val="10"/>
            <rFont val="Arial"/>
            <family val="2"/>
          </rPr>
          <t xml:space="preserve">No WA from TAS times in the 2025 sheet; copied from VIC. Check.</t>
        </r>
      </text>
    </comment>
    <comment ref="AA23" authorId="0">
      <text>
        <r>
          <rPr>
            <sz val="10"/>
            <rFont val="Arial"/>
            <family val="2"/>
          </rPr>
          <t xml:space="preserve">No WA from TAS times in the 2025 sheet; copied from VIC. Check.</t>
        </r>
      </text>
    </comment>
    <comment ref="AA24" authorId="0">
      <text>
        <r>
          <rPr>
            <sz val="10"/>
            <rFont val="Arial"/>
            <family val="2"/>
          </rPr>
          <t xml:space="preserve">No WA from TAS times in the 2025 sheet; copied from VIC. Check.</t>
        </r>
      </text>
    </comment>
    <comment ref="AA25" authorId="0">
      <text>
        <r>
          <rPr>
            <sz val="10"/>
            <rFont val="Arial"/>
            <family val="2"/>
          </rPr>
          <t xml:space="preserve">No WA from TAS times in the 2025 sheet; copied from VIC. Check.</t>
        </r>
      </text>
    </comment>
    <comment ref="AA26" authorId="0">
      <text>
        <r>
          <rPr>
            <sz val="10"/>
            <rFont val="Arial"/>
            <family val="2"/>
          </rPr>
          <t xml:space="preserve">No WA from TAS times in the 2025 sheet; copied from VIC. Check.</t>
        </r>
      </text>
    </comment>
    <comment ref="AA27" authorId="0">
      <text>
        <r>
          <rPr>
            <sz val="10"/>
            <rFont val="Arial"/>
            <family val="2"/>
          </rPr>
          <t xml:space="preserve">No WA from TAS times in the 2025 sheet; copied from VIC. Check.</t>
        </r>
      </text>
    </comment>
    <comment ref="AA31" authorId="0">
      <text>
        <r>
          <rPr>
            <sz val="10"/>
            <rFont val="Arial"/>
            <family val="2"/>
          </rPr>
          <t xml:space="preserve">No WA from TAS times in the 2025 sheet; copied from VIC. Check.</t>
        </r>
      </text>
    </comment>
    <comment ref="AA32" authorId="0">
      <text>
        <r>
          <rPr>
            <sz val="10"/>
            <rFont val="Arial"/>
            <family val="2"/>
          </rPr>
          <t xml:space="preserve">No WA from TAS times in the 2025 sheet; copied from VIC. Check.</t>
        </r>
      </text>
    </comment>
    <comment ref="AA33" authorId="0">
      <text>
        <r>
          <rPr>
            <sz val="10"/>
            <rFont val="Arial"/>
            <family val="2"/>
          </rPr>
          <t xml:space="preserve">No WA from TAS times in the 2025 sheet; copied from VIC. Check.</t>
        </r>
      </text>
    </comment>
    <comment ref="AA34" authorId="0">
      <text>
        <r>
          <rPr>
            <sz val="10"/>
            <rFont val="Arial"/>
            <family val="2"/>
          </rPr>
          <t xml:space="preserve">No WA from TAS times in the 2025 sheet; copied from VIC. Check.</t>
        </r>
      </text>
    </comment>
    <comment ref="AA35" authorId="0">
      <text>
        <r>
          <rPr>
            <sz val="10"/>
            <rFont val="Arial"/>
            <family val="2"/>
          </rPr>
          <t xml:space="preserve">No WA from TAS times in the 2025 sheet; copied from VIC. Check.</t>
        </r>
      </text>
    </comment>
    <comment ref="AB23" authorId="0">
      <text>
        <r>
          <rPr>
            <sz val="10"/>
            <rFont val="Arial"/>
            <family val="2"/>
          </rPr>
          <t xml:space="preserve">No WA from TAS times in the 2025 sheet; copied from VIC. Check.</t>
        </r>
      </text>
    </comment>
    <comment ref="AB24" authorId="0">
      <text>
        <r>
          <rPr>
            <sz val="10"/>
            <rFont val="Arial"/>
            <family val="2"/>
          </rPr>
          <t xml:space="preserve">No WA from TAS times in the 2025 sheet; copied from VIC. Check.</t>
        </r>
      </text>
    </comment>
    <comment ref="AB25" authorId="0">
      <text>
        <r>
          <rPr>
            <sz val="10"/>
            <rFont val="Arial"/>
            <family val="2"/>
          </rPr>
          <t xml:space="preserve">No WA from TAS times in the 2025 sheet; copied from VIC. Check.</t>
        </r>
      </text>
    </comment>
    <comment ref="AB26" authorId="0">
      <text>
        <r>
          <rPr>
            <sz val="10"/>
            <rFont val="Arial"/>
            <family val="2"/>
          </rPr>
          <t xml:space="preserve">No WA from TAS times in the 2025 sheet; copied from VIC. Check.</t>
        </r>
      </text>
    </comment>
    <comment ref="AB27" authorId="0">
      <text>
        <r>
          <rPr>
            <sz val="10"/>
            <rFont val="Arial"/>
            <family val="2"/>
          </rPr>
          <t xml:space="preserve">No WA from TAS times in the 2025 sheet; copied from VIC. Check.</t>
        </r>
      </text>
    </comment>
    <comment ref="AB31" authorId="0">
      <text>
        <r>
          <rPr>
            <sz val="10"/>
            <rFont val="Arial"/>
            <family val="2"/>
          </rPr>
          <t xml:space="preserve">No WA from TAS times in the 2025 sheet; copied from VIC. Check.</t>
        </r>
      </text>
    </comment>
    <comment ref="AB32" authorId="0">
      <text>
        <r>
          <rPr>
            <sz val="10"/>
            <rFont val="Arial"/>
            <family val="2"/>
          </rPr>
          <t xml:space="preserve">No WA from TAS times in the 2025 sheet; copied from VIC. Check.</t>
        </r>
      </text>
    </comment>
    <comment ref="AB33" authorId="0">
      <text>
        <r>
          <rPr>
            <sz val="10"/>
            <rFont val="Arial"/>
            <family val="2"/>
          </rPr>
          <t xml:space="preserve">No WA from TAS times in the 2025 sheet; copied from VIC. Check.</t>
        </r>
      </text>
    </comment>
    <comment ref="AB34" authorId="0">
      <text>
        <r>
          <rPr>
            <sz val="10"/>
            <rFont val="Arial"/>
            <family val="2"/>
          </rPr>
          <t xml:space="preserve">No WA from TAS times in the 2025 sheet; copied from VIC. Check.</t>
        </r>
      </text>
    </comment>
    <comment ref="AB35" authorId="0">
      <text>
        <r>
          <rPr>
            <sz val="10"/>
            <rFont val="Arial"/>
            <family val="2"/>
          </rPr>
          <t xml:space="preserve">No WA from TAS times in the 2025 sheet; copied from VIC. Check.</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Trimmed average (top and bottom 10% dropped) of what carriers charged us incl. GST, for this size and zone, adjusted for the warehouse-to-state lane. See Read me.</t>
        </r>
      </text>
    </comment>
  </commentList>
</comments>
</file>

<file path=xl/sharedStrings.xml><?xml version="1.0" encoding="utf-8"?>
<sst xmlns="http://schemas.openxmlformats.org/spreadsheetml/2006/main" count="157543" uniqueCount="6880">
  <si>
    <t xml:space="preserve">RRG Website Shipping · Australia · proposed rates</t>
  </si>
  <si>
    <t xml:space="preserve">Prepared 20 October 2026 from Roof Racks Galore order and carrier data. Same layout as "RRG Website Shipping OCT 2025": one tab per delivery state, a table for each warehouse the order ships from, Standard and Priority, Metro / Metro Outer / Regional.</t>
  </si>
  <si>
    <t xml:space="preserve">Settings (change the yellow cells; every price in the workbook updates)</t>
  </si>
  <si>
    <t xml:space="preserve">Freight margin on top of expected cost</t>
  </si>
  <si>
    <t xml:space="preserve">0% = break-even: on average the Standard charge covers what the carrier charges us for that size, zone and warehouse. 10% adds 10% on top of expected cost.</t>
  </si>
  <si>
    <t xml:space="preserve">Minimum Priority uplift over Standard ($)</t>
  </si>
  <si>
    <t xml:space="preserve">Priority is at least this much more than Standard.</t>
  </si>
  <si>
    <t xml:space="preserve">Round prices up to the next $x.50 up to ($)</t>
  </si>
  <si>
    <t xml:space="preserve">Below this, prices end in .50 (e.g. $12.50). Above it they round up to the next $5.</t>
  </si>
  <si>
    <t xml:space="preserve">Priority ÷ Standard ratio by size</t>
  </si>
  <si>
    <t xml:space="preserve">Small</t>
  </si>
  <si>
    <t xml:space="preserve">Median of Priority ÷ Standard across the 2025 sheet, kept between 1.20 and 1.35 (Large was 2.1 and XL 1.0 in 2025 because those Standard prices were far below cost). Applied to every cell. Change these if you want a different Priority premium.</t>
  </si>
  <si>
    <t xml:space="preserve">Medium</t>
  </si>
  <si>
    <t xml:space="preserve">Large</t>
  </si>
  <si>
    <t xml:space="preserve">XL</t>
  </si>
  <si>
    <t xml:space="preserve">XXL</t>
  </si>
  <si>
    <t xml:space="preserve">How the prices are set</t>
  </si>
  <si>
    <t xml:space="preserve">1. Each order is sized the way the website does it: every product gets a 1–5 score from its longest side, cubic weight (250 kg/m³) and actual weight, and the order takes its biggest product's size. See the Freight SIZE RULES tab.</t>
  </si>
  <si>
    <t xml:space="preserve">2. Expected cost = what carriers charged us (plus 10% GST) on 21,585 orders, July 2025 to August 2026, matched in the sales, freight and carrier reports (Orders_Matched_All_3), that went from one warehouse as one consignment. Cost is the carrier's estimated cost in that file.</t>
  </si>
  <si>
    <t xml:space="preserve">3. Costs are averaged after dropping the top and bottom 10% of orders in each group, so one-off surcharges don't set the price.</t>
  </si>
  <si>
    <t xml:space="preserve">4. Each size × zone gets a national figure, separately for same-state and interstate deliveries. Each warehouse-to-state lane then gets a factor from its own orders (for example WA to VIC costs about 25% more than the interstate average). Lanes with few orders lean on the national figure; lanes with no orders use distance.</t>
  </si>
  <si>
    <t xml:space="preserve">4b. Lane factors are worked out separately for Small, Medium and Large-and-up, kept between 0.6× and 1.6×, and interstate lanes with few orders lean more on distance (for example QLD–WA, with 13 orders from Wangara to QLD). A warehouse's own state is never priced above the cheapest other warehouse into that state (this mainly lowers ACT from Fyshwick, whose local orders mostly went StarTrack and TNT).</t>
  </si>
  <si>
    <t xml:space="preserve">5. Where a lane has its own orders for a size and zone, those orders are blended in. Prices never go down from a smaller size to a larger one, or from Metro to Outer to Regional.</t>
  </si>
  <si>
    <t xml:space="preserve">6. Standard = expected cost × (1 + freight margin), rounded up. Priority = Standard × the Priority ratio for its size (above), at least the minimum uplift, rounded up. We don't yet have enough priority shipments to cost Priority separately.</t>
  </si>
  <si>
    <t xml:space="preserve">7. Delivery time frames are copied from the 2025 sheet, except that there is no 0–1 day Priority any more: those 30 cells (all same-state Metro deliveries) are now Priority 1–2 days and Standard 1–3 days (was 1–2 days).</t>
  </si>
  <si>
    <t xml:space="preserve">8. One rate for interstate XXL to Metro Outer and Regional: these have one price only: Standard, set at what Priority would have cost, with no Priority option (the Priority price and time are left blank). The Standard cells are grey in the state tabs, use the Priority delivery times, and are marked "One rate" on the Cost model tab.</t>
  </si>
  <si>
    <t xml:space="preserve">What else changed from the 2025 sheet</t>
  </si>
  <si>
    <t xml:space="preserve">• The TAS tab now has a From SA table and the WA tab a From TAS table (both were missing).</t>
  </si>
  <si>
    <t xml:space="preserve">• NT Priority XL and XXL now have prices from every warehouse (most were blank).</t>
  </si>
  <si>
    <t xml:space="preserve">• Postcode zones tab: every Australia Post postcode with its website zone name. 97 NSW Outer Metro postcodes (Central Coast, Newcastle, Wollongong, Blue Mountains, Coffs Harbour, Albury, Griffith) were missing from the 2025 Auspost template and are added, marked "Added".</t>
  </si>
  <si>
    <t xml:space="preserve">• Freight SIZE RULES tab now matches how the website actually scores products (the 2025 tab listed different length limits and no cubic weight).</t>
  </si>
  <si>
    <t xml:space="preserve">Things to know</t>
  </si>
  <si>
    <t xml:space="preserve">• These are break-even prices on today's carrier mix. Medium is the biggest change: most Medium orders are 1.05–1.8 m long (roof bars), which Australia Post can't carry, so they go StarTrack at $40–55. See the Summary tab for an option that splits Medium at 1.05 m.</t>
  </si>
  <si>
    <t xml:space="preserve">• Large, XL and XXL have far fewer orders than Small and Medium, especially interstate Regional, so those prices are less certain. The Cost model tab shows how many orders sit behind every price.</t>
  </si>
  <si>
    <t xml:space="preserve">• Carrier rate cards weren't used directly: they need each carrier's postcode zones, fuel levy and surcharges, which weren't in the exports. Costs are what we were actually charged.</t>
  </si>
  <si>
    <t xml:space="preserve">• The Impact tab re-prices the same 21,585 orders under these rates so you can see the effect before changing the website.</t>
  </si>
  <si>
    <t xml:space="preserve">Summary</t>
  </si>
  <si>
    <t xml:space="preserve">Re-pricing the 21,585 matched single-shipment orders (Impact tab) under the new rates. Updates when you change the settings on Read me.</t>
  </si>
  <si>
    <t xml:space="preserve">Orders</t>
  </si>
  <si>
    <t xml:space="preserve">We charged</t>
  </si>
  <si>
    <t xml:space="preserve">Cost us</t>
  </si>
  <si>
    <t xml:space="preserve">Charged − cost</t>
  </si>
  <si>
    <t xml:space="preserve">New rates would charge</t>
  </si>
  <si>
    <t xml:space="preserve">New − cost</t>
  </si>
  <si>
    <t xml:space="preserve">All orders</t>
  </si>
  <si>
    <t xml:space="preserve">By size</t>
  </si>
  <si>
    <t xml:space="preserve">By zone</t>
  </si>
  <si>
    <t xml:space="preserve">Metro</t>
  </si>
  <si>
    <t xml:space="preserve">Metro Outer</t>
  </si>
  <si>
    <t xml:space="preserve">Regional</t>
  </si>
  <si>
    <t xml:space="preserve">By warehouse</t>
  </si>
  <si>
    <t xml:space="preserve">QLD · Brendale</t>
  </si>
  <si>
    <t xml:space="preserve">NSW · Moorebank</t>
  </si>
  <si>
    <t xml:space="preserve">VIC · Campbellfield</t>
  </si>
  <si>
    <t xml:space="preserve">SA · Adelaide</t>
  </si>
  <si>
    <t xml:space="preserve">WA · Wangara</t>
  </si>
  <si>
    <t xml:space="preserve">TAS · Moonah</t>
  </si>
  <si>
    <t xml:space="preserve">ACT · Fyshwick</t>
  </si>
  <si>
    <t xml:space="preserve">Typical price per order, Standard (median of each tab's same-state table)</t>
  </si>
  <si>
    <t xml:space="preserve">Size</t>
  </si>
  <si>
    <t xml:space="preserve">Metro 2025</t>
  </si>
  <si>
    <t xml:space="preserve">Metro new</t>
  </si>
  <si>
    <t xml:space="preserve">Outer 2025</t>
  </si>
  <si>
    <t xml:space="preserve">Outer new</t>
  </si>
  <si>
    <t xml:space="preserve">Regional 2025</t>
  </si>
  <si>
    <t xml:space="preserve">Regional new</t>
  </si>
  <si>
    <t xml:space="preserve">Option: split Medium at 1.05 m (what Medium orders actually cost us, incl. GST, trimmed average)</t>
  </si>
  <si>
    <t xml:space="preserve">Outer metro</t>
  </si>
  <si>
    <t xml:space="preserve">Medium up to 1.05 m, same state</t>
  </si>
  <si>
    <t xml:space="preserve">Medium over 1.05 m, same state</t>
  </si>
  <si>
    <t xml:space="preserve">Medium up to 1.05 m, interstate</t>
  </si>
  <si>
    <t xml:space="preserve">Medium over 1.05 m, interstate</t>
  </si>
  <si>
    <t xml:space="preserve">Most Medium orders under 1.05 m can go Australia Post. Splitting Medium would let the website keep a low price for those and charge the long ones what StarTrack costs. It needs a 6th size on the website, so it isn't applied in the state tabs.</t>
  </si>
  <si>
    <t xml:space="preserve">Freight Charges for ACT Orders</t>
  </si>
  <si>
    <t xml:space="preserve">Standard</t>
  </si>
  <si>
    <t xml:space="preserve">From QLD</t>
  </si>
  <si>
    <t xml:space="preserve">From VIC</t>
  </si>
  <si>
    <t xml:space="preserve">From SA</t>
  </si>
  <si>
    <t xml:space="preserve">From NSW</t>
  </si>
  <si>
    <t xml:space="preserve">From ACT</t>
  </si>
  <si>
    <t xml:space="preserve">From TAS</t>
  </si>
  <si>
    <t xml:space="preserve">From WA</t>
  </si>
  <si>
    <t xml:space="preserve">Freight Size</t>
  </si>
  <si>
    <t xml:space="preserve">Priority</t>
  </si>
  <si>
    <t xml:space="preserve">Delivery time frames for ACT Orders</t>
  </si>
  <si>
    <t xml:space="preserve">2-5 Days</t>
  </si>
  <si>
    <t xml:space="preserve">3-7 Days</t>
  </si>
  <si>
    <t xml:space="preserve">1-3 Days</t>
  </si>
  <si>
    <t xml:space="preserve">7-14 Days</t>
  </si>
  <si>
    <t xml:space="preserve">5-10 Days</t>
  </si>
  <si>
    <t xml:space="preserve">1-2 Days</t>
  </si>
  <si>
    <t xml:space="preserve">2-7 Days</t>
  </si>
  <si>
    <t xml:space="preserve">Freight Charges for NSW Orders</t>
  </si>
  <si>
    <t xml:space="preserve">Delivery time frames for NSW Orders</t>
  </si>
  <si>
    <t xml:space="preserve">7-10 Days</t>
  </si>
  <si>
    <t xml:space="preserve">Freight Charges for NT Orders</t>
  </si>
  <si>
    <t xml:space="preserve">Delivery time frames for NT Orders</t>
  </si>
  <si>
    <t xml:space="preserve">Freight Charges for QLD Orders</t>
  </si>
  <si>
    <t xml:space="preserve">Delivery time frames for QLD Orders</t>
  </si>
  <si>
    <t xml:space="preserve">Freight Charges for SA Orders</t>
  </si>
  <si>
    <t xml:space="preserve">Delivery time frames for SA Orders</t>
  </si>
  <si>
    <t xml:space="preserve">Freight Charges for TAS Orders</t>
  </si>
  <si>
    <t xml:space="preserve">Delivery time frames for TAS Orders</t>
  </si>
  <si>
    <t xml:space="preserve">Freight Charges for VIC Orders</t>
  </si>
  <si>
    <t xml:space="preserve">Delivery time frames for VIC Orders</t>
  </si>
  <si>
    <t xml:space="preserve">Freight Charges for WA Orders</t>
  </si>
  <si>
    <t xml:space="preserve">Delivery time frames for WA Orders</t>
  </si>
  <si>
    <t xml:space="preserve">Key</t>
  </si>
  <si>
    <t xml:space="preserve">Delivering to</t>
  </si>
  <si>
    <t xml:space="preserve">Ships from</t>
  </si>
  <si>
    <t xml:space="preserve">Zone</t>
  </si>
  <si>
    <t xml:space="preserve">Expected cost incl. GST</t>
  </si>
  <si>
    <t xml:space="preserve">Orders in this cell</t>
  </si>
  <si>
    <t xml:space="preserve">Orders on this lane</t>
  </si>
  <si>
    <t xml:space="preserve">Lane factor</t>
  </si>
  <si>
    <t xml:space="preserve">2025 Standard</t>
  </si>
  <si>
    <t xml:space="preserve">2025 Priority</t>
  </si>
  <si>
    <t xml:space="preserve">Priority ratio</t>
  </si>
  <si>
    <t xml:space="preserve">New Standard</t>
  </si>
  <si>
    <t xml:space="preserve">New Priority</t>
  </si>
  <si>
    <t xml:space="preserve">Standard change</t>
  </si>
  <si>
    <t xml:space="preserve">Rule</t>
  </si>
  <si>
    <t xml:space="preserve">ACT|QLD|Small|Metro</t>
  </si>
  <si>
    <t xml:space="preserve">ACT</t>
  </si>
  <si>
    <t xml:space="preserve">QLD</t>
  </si>
  <si>
    <t xml:space="preserve">ACT|QLD|Small|Metro Outer</t>
  </si>
  <si>
    <t xml:space="preserve">ACT|QLD|Small|Regional</t>
  </si>
  <si>
    <t xml:space="preserve">ACT|QLD|Medium|Metro</t>
  </si>
  <si>
    <t xml:space="preserve">ACT|QLD|Medium|Metro Outer</t>
  </si>
  <si>
    <t xml:space="preserve">ACT|QLD|Medium|Regional</t>
  </si>
  <si>
    <t xml:space="preserve">ACT|QLD|Large|Metro</t>
  </si>
  <si>
    <t xml:space="preserve">ACT|QLD|Large|Metro Outer</t>
  </si>
  <si>
    <t xml:space="preserve">ACT|QLD|Large|Regional</t>
  </si>
  <si>
    <t xml:space="preserve">ACT|QLD|XL|Metro</t>
  </si>
  <si>
    <t xml:space="preserve">ACT|QLD|XL|Metro Outer</t>
  </si>
  <si>
    <t xml:space="preserve">ACT|QLD|XL|Regional</t>
  </si>
  <si>
    <t xml:space="preserve">ACT|QLD|XXL|Metro</t>
  </si>
  <si>
    <t xml:space="preserve">ACT|QLD|XXL|Metro Outer</t>
  </si>
  <si>
    <t xml:space="preserve">Not offered</t>
  </si>
  <si>
    <t xml:space="preserve">One rate: interstate XXL/Bulky to Metro Outer or Regional. Standard is charged at what Priority would have been; no Priority option</t>
  </si>
  <si>
    <t xml:space="preserve">ACT|QLD|XXL|Regional</t>
  </si>
  <si>
    <t xml:space="preserve">ACT|VIC|Small|Metro</t>
  </si>
  <si>
    <t xml:space="preserve">VIC</t>
  </si>
  <si>
    <t xml:space="preserve">ACT|VIC|Small|Metro Outer</t>
  </si>
  <si>
    <t xml:space="preserve">ACT|VIC|Small|Regional</t>
  </si>
  <si>
    <t xml:space="preserve">ACT|VIC|Medium|Metro</t>
  </si>
  <si>
    <t xml:space="preserve">ACT|VIC|Medium|Metro Outer</t>
  </si>
  <si>
    <t xml:space="preserve">ACT|VIC|Medium|Regional</t>
  </si>
  <si>
    <t xml:space="preserve">ACT|VIC|Large|Metro</t>
  </si>
  <si>
    <t xml:space="preserve">ACT|VIC|Large|Metro Outer</t>
  </si>
  <si>
    <t xml:space="preserve">ACT|VIC|Large|Regional</t>
  </si>
  <si>
    <t xml:space="preserve">ACT|VIC|XL|Metro</t>
  </si>
  <si>
    <t xml:space="preserve">ACT|VIC|XL|Metro Outer</t>
  </si>
  <si>
    <t xml:space="preserve">ACT|VIC|XL|Regional</t>
  </si>
  <si>
    <t xml:space="preserve">ACT|VIC|XXL|Metro</t>
  </si>
  <si>
    <t xml:space="preserve">ACT|VIC|XXL|Metro Outer</t>
  </si>
  <si>
    <t xml:space="preserve">ACT|VIC|XXL|Regional</t>
  </si>
  <si>
    <t xml:space="preserve">ACT|SA|Small|Metro</t>
  </si>
  <si>
    <t xml:space="preserve">SA</t>
  </si>
  <si>
    <t xml:space="preserve">ACT|SA|Small|Metro Outer</t>
  </si>
  <si>
    <t xml:space="preserve">ACT|SA|Small|Regional</t>
  </si>
  <si>
    <t xml:space="preserve">ACT|SA|Medium|Metro</t>
  </si>
  <si>
    <t xml:space="preserve">ACT|SA|Medium|Metro Outer</t>
  </si>
  <si>
    <t xml:space="preserve">ACT|SA|Medium|Regional</t>
  </si>
  <si>
    <t xml:space="preserve">ACT|SA|Large|Metro</t>
  </si>
  <si>
    <t xml:space="preserve">ACT|SA|Large|Metro Outer</t>
  </si>
  <si>
    <t xml:space="preserve">ACT|SA|Large|Regional</t>
  </si>
  <si>
    <t xml:space="preserve">ACT|SA|XL|Metro</t>
  </si>
  <si>
    <t xml:space="preserve">ACT|SA|XL|Metro Outer</t>
  </si>
  <si>
    <t xml:space="preserve">ACT|SA|XL|Regional</t>
  </si>
  <si>
    <t xml:space="preserve">ACT|SA|XXL|Metro</t>
  </si>
  <si>
    <t xml:space="preserve">ACT|SA|XXL|Metro Outer</t>
  </si>
  <si>
    <t xml:space="preserve">ACT|SA|XXL|Regional</t>
  </si>
  <si>
    <t xml:space="preserve">ACT|NSW|Small|Metro</t>
  </si>
  <si>
    <t xml:space="preserve">NSW</t>
  </si>
  <si>
    <t xml:space="preserve">ACT|NSW|Small|Metro Outer</t>
  </si>
  <si>
    <t xml:space="preserve">ACT|NSW|Small|Regional</t>
  </si>
  <si>
    <t xml:space="preserve">ACT|NSW|Medium|Metro</t>
  </si>
  <si>
    <t xml:space="preserve">ACT|NSW|Medium|Metro Outer</t>
  </si>
  <si>
    <t xml:space="preserve">ACT|NSW|Medium|Regional</t>
  </si>
  <si>
    <t xml:space="preserve">ACT|NSW|Large|Metro</t>
  </si>
  <si>
    <t xml:space="preserve">ACT|NSW|Large|Metro Outer</t>
  </si>
  <si>
    <t xml:space="preserve">ACT|NSW|Large|Regional</t>
  </si>
  <si>
    <t xml:space="preserve">ACT|NSW|XL|Metro</t>
  </si>
  <si>
    <t xml:space="preserve">ACT|NSW|XL|Metro Outer</t>
  </si>
  <si>
    <t xml:space="preserve">ACT|NSW|XL|Regional</t>
  </si>
  <si>
    <t xml:space="preserve">ACT|NSW|XXL|Metro</t>
  </si>
  <si>
    <t xml:space="preserve">ACT|NSW|XXL|Metro Outer</t>
  </si>
  <si>
    <t xml:space="preserve">ACT|NSW|XXL|Regional</t>
  </si>
  <si>
    <t xml:space="preserve">ACT|ACT|Small|Metro</t>
  </si>
  <si>
    <t xml:space="preserve">ACT|ACT|Small|Metro Outer</t>
  </si>
  <si>
    <t xml:space="preserve">ACT|ACT|Small|Regional</t>
  </si>
  <si>
    <t xml:space="preserve">ACT|ACT|Medium|Metro</t>
  </si>
  <si>
    <t xml:space="preserve">ACT|ACT|Medium|Metro Outer</t>
  </si>
  <si>
    <t xml:space="preserve">ACT|ACT|Medium|Regional</t>
  </si>
  <si>
    <t xml:space="preserve">ACT|ACT|Large|Metro</t>
  </si>
  <si>
    <t xml:space="preserve">ACT|ACT|Large|Metro Outer</t>
  </si>
  <si>
    <t xml:space="preserve">ACT|ACT|Large|Regional</t>
  </si>
  <si>
    <t xml:space="preserve">ACT|ACT|XL|Metro</t>
  </si>
  <si>
    <t xml:space="preserve">ACT|ACT|XL|Metro Outer</t>
  </si>
  <si>
    <t xml:space="preserve">ACT|ACT|XL|Regional</t>
  </si>
  <si>
    <t xml:space="preserve">ACT|ACT|XXL|Metro</t>
  </si>
  <si>
    <t xml:space="preserve">ACT|ACT|XXL|Metro Outer</t>
  </si>
  <si>
    <t xml:space="preserve">ACT|ACT|XXL|Regional</t>
  </si>
  <si>
    <t xml:space="preserve">ACT|TAS|Small|Metro</t>
  </si>
  <si>
    <t xml:space="preserve">TAS</t>
  </si>
  <si>
    <t xml:space="preserve">ACT|TAS|Small|Metro Outer</t>
  </si>
  <si>
    <t xml:space="preserve">ACT|TAS|Small|Regional</t>
  </si>
  <si>
    <t xml:space="preserve">ACT|TAS|Medium|Metro</t>
  </si>
  <si>
    <t xml:space="preserve">ACT|TAS|Medium|Metro Outer</t>
  </si>
  <si>
    <t xml:space="preserve">ACT|TAS|Medium|Regional</t>
  </si>
  <si>
    <t xml:space="preserve">ACT|TAS|Large|Metro</t>
  </si>
  <si>
    <t xml:space="preserve">ACT|TAS|Large|Metro Outer</t>
  </si>
  <si>
    <t xml:space="preserve">ACT|TAS|Large|Regional</t>
  </si>
  <si>
    <t xml:space="preserve">ACT|TAS|XL|Metro</t>
  </si>
  <si>
    <t xml:space="preserve">ACT|TAS|XL|Metro Outer</t>
  </si>
  <si>
    <t xml:space="preserve">ACT|TAS|XL|Regional</t>
  </si>
  <si>
    <t xml:space="preserve">ACT|TAS|XXL|Metro</t>
  </si>
  <si>
    <t xml:space="preserve">ACT|TAS|XXL|Metro Outer</t>
  </si>
  <si>
    <t xml:space="preserve">ACT|TAS|XXL|Regional</t>
  </si>
  <si>
    <t xml:space="preserve">ACT|WA|Small|Metro</t>
  </si>
  <si>
    <t xml:space="preserve">WA</t>
  </si>
  <si>
    <t xml:space="preserve">ACT|WA|Small|Metro Outer</t>
  </si>
  <si>
    <t xml:space="preserve">ACT|WA|Small|Regional</t>
  </si>
  <si>
    <t xml:space="preserve">ACT|WA|Medium|Metro</t>
  </si>
  <si>
    <t xml:space="preserve">ACT|WA|Medium|Metro Outer</t>
  </si>
  <si>
    <t xml:space="preserve">ACT|WA|Medium|Regional</t>
  </si>
  <si>
    <t xml:space="preserve">ACT|WA|Large|Metro</t>
  </si>
  <si>
    <t xml:space="preserve">ACT|WA|Large|Metro Outer</t>
  </si>
  <si>
    <t xml:space="preserve">ACT|WA|Large|Regional</t>
  </si>
  <si>
    <t xml:space="preserve">ACT|WA|XL|Metro</t>
  </si>
  <si>
    <t xml:space="preserve">ACT|WA|XL|Metro Outer</t>
  </si>
  <si>
    <t xml:space="preserve">ACT|WA|XL|Regional</t>
  </si>
  <si>
    <t xml:space="preserve">ACT|WA|XXL|Metro</t>
  </si>
  <si>
    <t xml:space="preserve">ACT|WA|XXL|Metro Outer</t>
  </si>
  <si>
    <t xml:space="preserve">ACT|WA|XXL|Regional</t>
  </si>
  <si>
    <t xml:space="preserve">NSW|QLD|Small|Metro</t>
  </si>
  <si>
    <t xml:space="preserve">NSW|QLD|Small|Metro Outer</t>
  </si>
  <si>
    <t xml:space="preserve">NSW|QLD|Small|Regional</t>
  </si>
  <si>
    <t xml:space="preserve">NSW|QLD|Medium|Metro</t>
  </si>
  <si>
    <t xml:space="preserve">NSW|QLD|Medium|Metro Outer</t>
  </si>
  <si>
    <t xml:space="preserve">NSW|QLD|Medium|Regional</t>
  </si>
  <si>
    <t xml:space="preserve">NSW|QLD|Large|Metro</t>
  </si>
  <si>
    <t xml:space="preserve">NSW|QLD|Large|Metro Outer</t>
  </si>
  <si>
    <t xml:space="preserve">NSW|QLD|Large|Regional</t>
  </si>
  <si>
    <t xml:space="preserve">NSW|QLD|XL|Metro</t>
  </si>
  <si>
    <t xml:space="preserve">NSW|QLD|XL|Metro Outer</t>
  </si>
  <si>
    <t xml:space="preserve">NSW|QLD|XL|Regional</t>
  </si>
  <si>
    <t xml:space="preserve">NSW|QLD|XXL|Metro</t>
  </si>
  <si>
    <t xml:space="preserve">NSW|QLD|XXL|Metro Outer</t>
  </si>
  <si>
    <t xml:space="preserve">NSW|QLD|XXL|Regional</t>
  </si>
  <si>
    <t xml:space="preserve">NSW|VIC|Small|Metro</t>
  </si>
  <si>
    <t xml:space="preserve">NSW|VIC|Small|Metro Outer</t>
  </si>
  <si>
    <t xml:space="preserve">NSW|VIC|Small|Regional</t>
  </si>
  <si>
    <t xml:space="preserve">NSW|VIC|Medium|Metro</t>
  </si>
  <si>
    <t xml:space="preserve">NSW|VIC|Medium|Metro Outer</t>
  </si>
  <si>
    <t xml:space="preserve">NSW|VIC|Medium|Regional</t>
  </si>
  <si>
    <t xml:space="preserve">NSW|VIC|Large|Metro</t>
  </si>
  <si>
    <t xml:space="preserve">NSW|VIC|Large|Metro Outer</t>
  </si>
  <si>
    <t xml:space="preserve">NSW|VIC|Large|Regional</t>
  </si>
  <si>
    <t xml:space="preserve">NSW|VIC|XL|Metro</t>
  </si>
  <si>
    <t xml:space="preserve">NSW|VIC|XL|Metro Outer</t>
  </si>
  <si>
    <t xml:space="preserve">NSW|VIC|XL|Regional</t>
  </si>
  <si>
    <t xml:space="preserve">NSW|VIC|XXL|Metro</t>
  </si>
  <si>
    <t xml:space="preserve">NSW|VIC|XXL|Metro Outer</t>
  </si>
  <si>
    <t xml:space="preserve">NSW|VIC|XXL|Regional</t>
  </si>
  <si>
    <t xml:space="preserve">NSW|SA|Small|Metro</t>
  </si>
  <si>
    <t xml:space="preserve">NSW|SA|Small|Metro Outer</t>
  </si>
  <si>
    <t xml:space="preserve">NSW|SA|Small|Regional</t>
  </si>
  <si>
    <t xml:space="preserve">NSW|SA|Medium|Metro</t>
  </si>
  <si>
    <t xml:space="preserve">NSW|SA|Medium|Metro Outer</t>
  </si>
  <si>
    <t xml:space="preserve">NSW|SA|Medium|Regional</t>
  </si>
  <si>
    <t xml:space="preserve">NSW|SA|Large|Metro</t>
  </si>
  <si>
    <t xml:space="preserve">NSW|SA|Large|Metro Outer</t>
  </si>
  <si>
    <t xml:space="preserve">NSW|SA|Large|Regional</t>
  </si>
  <si>
    <t xml:space="preserve">NSW|SA|XL|Metro</t>
  </si>
  <si>
    <t xml:space="preserve">NSW|SA|XL|Metro Outer</t>
  </si>
  <si>
    <t xml:space="preserve">NSW|SA|XL|Regional</t>
  </si>
  <si>
    <t xml:space="preserve">NSW|SA|XXL|Metro</t>
  </si>
  <si>
    <t xml:space="preserve">NSW|SA|XXL|Metro Outer</t>
  </si>
  <si>
    <t xml:space="preserve">NSW|SA|XXL|Regional</t>
  </si>
  <si>
    <t xml:space="preserve">NSW|WA|Small|Metro</t>
  </si>
  <si>
    <t xml:space="preserve">NSW|WA|Small|Metro Outer</t>
  </si>
  <si>
    <t xml:space="preserve">NSW|WA|Small|Regional</t>
  </si>
  <si>
    <t xml:space="preserve">NSW|WA|Medium|Metro</t>
  </si>
  <si>
    <t xml:space="preserve">NSW|WA|Medium|Metro Outer</t>
  </si>
  <si>
    <t xml:space="preserve">NSW|WA|Medium|Regional</t>
  </si>
  <si>
    <t xml:space="preserve">NSW|WA|Large|Metro</t>
  </si>
  <si>
    <t xml:space="preserve">NSW|WA|Large|Metro Outer</t>
  </si>
  <si>
    <t xml:space="preserve">NSW|WA|Large|Regional</t>
  </si>
  <si>
    <t xml:space="preserve">NSW|WA|XL|Metro</t>
  </si>
  <si>
    <t xml:space="preserve">NSW|WA|XL|Metro Outer</t>
  </si>
  <si>
    <t xml:space="preserve">NSW|WA|XL|Regional</t>
  </si>
  <si>
    <t xml:space="preserve">NSW|WA|XXL|Metro</t>
  </si>
  <si>
    <t xml:space="preserve">NSW|WA|XXL|Metro Outer</t>
  </si>
  <si>
    <t xml:space="preserve">NSW|WA|XXL|Regional</t>
  </si>
  <si>
    <t xml:space="preserve">NSW|NSW|Small|Metro</t>
  </si>
  <si>
    <t xml:space="preserve">NSW|NSW|Small|Metro Outer</t>
  </si>
  <si>
    <t xml:space="preserve">NSW|NSW|Small|Regional</t>
  </si>
  <si>
    <t xml:space="preserve">NSW|NSW|Medium|Metro</t>
  </si>
  <si>
    <t xml:space="preserve">NSW|NSW|Medium|Metro Outer</t>
  </si>
  <si>
    <t xml:space="preserve">NSW|NSW|Medium|Regional</t>
  </si>
  <si>
    <t xml:space="preserve">NSW|NSW|Large|Metro</t>
  </si>
  <si>
    <t xml:space="preserve">NSW|NSW|Large|Metro Outer</t>
  </si>
  <si>
    <t xml:space="preserve">NSW|NSW|Large|Regional</t>
  </si>
  <si>
    <t xml:space="preserve">NSW|NSW|XL|Metro</t>
  </si>
  <si>
    <t xml:space="preserve">NSW|NSW|XL|Metro Outer</t>
  </si>
  <si>
    <t xml:space="preserve">NSW|NSW|XL|Regional</t>
  </si>
  <si>
    <t xml:space="preserve">NSW|NSW|XXL|Metro</t>
  </si>
  <si>
    <t xml:space="preserve">NSW|NSW|XXL|Metro Outer</t>
  </si>
  <si>
    <t xml:space="preserve">NSW|NSW|XXL|Regional</t>
  </si>
  <si>
    <t xml:space="preserve">NSW|TAS|Small|Metro</t>
  </si>
  <si>
    <t xml:space="preserve">NSW|TAS|Small|Metro Outer</t>
  </si>
  <si>
    <t xml:space="preserve">NSW|TAS|Small|Regional</t>
  </si>
  <si>
    <t xml:space="preserve">NSW|TAS|Medium|Metro</t>
  </si>
  <si>
    <t xml:space="preserve">NSW|TAS|Medium|Metro Outer</t>
  </si>
  <si>
    <t xml:space="preserve">NSW|TAS|Medium|Regional</t>
  </si>
  <si>
    <t xml:space="preserve">NSW|TAS|Large|Metro</t>
  </si>
  <si>
    <t xml:space="preserve">NSW|TAS|Large|Metro Outer</t>
  </si>
  <si>
    <t xml:space="preserve">NSW|TAS|Large|Regional</t>
  </si>
  <si>
    <t xml:space="preserve">NSW|TAS|XL|Metro</t>
  </si>
  <si>
    <t xml:space="preserve">NSW|TAS|XL|Metro Outer</t>
  </si>
  <si>
    <t xml:space="preserve">NSW|TAS|XL|Regional</t>
  </si>
  <si>
    <t xml:space="preserve">NSW|TAS|XXL|Metro</t>
  </si>
  <si>
    <t xml:space="preserve">NSW|TAS|XXL|Metro Outer</t>
  </si>
  <si>
    <t xml:space="preserve">NSW|TAS|XXL|Regional</t>
  </si>
  <si>
    <t xml:space="preserve">NSW|ACT|Small|Metro</t>
  </si>
  <si>
    <t xml:space="preserve">NSW|ACT|Small|Metro Outer</t>
  </si>
  <si>
    <t xml:space="preserve">NSW|ACT|Small|Regional</t>
  </si>
  <si>
    <t xml:space="preserve">NSW|ACT|Medium|Metro</t>
  </si>
  <si>
    <t xml:space="preserve">NSW|ACT|Medium|Metro Outer</t>
  </si>
  <si>
    <t xml:space="preserve">NSW|ACT|Medium|Regional</t>
  </si>
  <si>
    <t xml:space="preserve">NSW|ACT|Large|Metro</t>
  </si>
  <si>
    <t xml:space="preserve">NSW|ACT|Large|Metro Outer</t>
  </si>
  <si>
    <t xml:space="preserve">NSW|ACT|Large|Regional</t>
  </si>
  <si>
    <t xml:space="preserve">NSW|ACT|XL|Metro</t>
  </si>
  <si>
    <t xml:space="preserve">NSW|ACT|XL|Metro Outer</t>
  </si>
  <si>
    <t xml:space="preserve">NSW|ACT|XL|Regional</t>
  </si>
  <si>
    <t xml:space="preserve">NSW|ACT|XXL|Metro</t>
  </si>
  <si>
    <t xml:space="preserve">NSW|ACT|XXL|Metro Outer</t>
  </si>
  <si>
    <t xml:space="preserve">NSW|ACT|XXL|Regional</t>
  </si>
  <si>
    <t xml:space="preserve">NT|SA|Small|Metro</t>
  </si>
  <si>
    <t xml:space="preserve">NT</t>
  </si>
  <si>
    <t xml:space="preserve">NT|SA|Small|Metro Outer</t>
  </si>
  <si>
    <t xml:space="preserve">NT|SA|Small|Regional</t>
  </si>
  <si>
    <t xml:space="preserve">NT|SA|Medium|Metro</t>
  </si>
  <si>
    <t xml:space="preserve">NT|SA|Medium|Metro Outer</t>
  </si>
  <si>
    <t xml:space="preserve">NT|SA|Medium|Regional</t>
  </si>
  <si>
    <t xml:space="preserve">NT|SA|Large|Metro</t>
  </si>
  <si>
    <t xml:space="preserve">NT|SA|Large|Metro Outer</t>
  </si>
  <si>
    <t xml:space="preserve">NT|SA|Large|Regional</t>
  </si>
  <si>
    <t xml:space="preserve">NT|SA|XL|Metro</t>
  </si>
  <si>
    <t xml:space="preserve">NT|SA|XL|Metro Outer</t>
  </si>
  <si>
    <t xml:space="preserve">NT|SA|XL|Regional</t>
  </si>
  <si>
    <t xml:space="preserve">NT|SA|XXL|Metro</t>
  </si>
  <si>
    <t xml:space="preserve">NT|SA|XXL|Metro Outer</t>
  </si>
  <si>
    <t xml:space="preserve">NT|SA|XXL|Regional</t>
  </si>
  <si>
    <t xml:space="preserve">NT|VIC|Small|Metro</t>
  </si>
  <si>
    <t xml:space="preserve">NT|VIC|Small|Metro Outer</t>
  </si>
  <si>
    <t xml:space="preserve">NT|VIC|Small|Regional</t>
  </si>
  <si>
    <t xml:space="preserve">NT|VIC|Medium|Metro</t>
  </si>
  <si>
    <t xml:space="preserve">NT|VIC|Medium|Metro Outer</t>
  </si>
  <si>
    <t xml:space="preserve">NT|VIC|Medium|Regional</t>
  </si>
  <si>
    <t xml:space="preserve">NT|VIC|Large|Metro</t>
  </si>
  <si>
    <t xml:space="preserve">NT|VIC|Large|Metro Outer</t>
  </si>
  <si>
    <t xml:space="preserve">NT|VIC|Large|Regional</t>
  </si>
  <si>
    <t xml:space="preserve">NT|VIC|XL|Metro</t>
  </si>
  <si>
    <t xml:space="preserve">NT|VIC|XL|Metro Outer</t>
  </si>
  <si>
    <t xml:space="preserve">NT|VIC|XL|Regional</t>
  </si>
  <si>
    <t xml:space="preserve">NT|VIC|XXL|Metro</t>
  </si>
  <si>
    <t xml:space="preserve">NT|VIC|XXL|Metro Outer</t>
  </si>
  <si>
    <t xml:space="preserve">NT|VIC|XXL|Regional</t>
  </si>
  <si>
    <t xml:space="preserve">NT|WA|Small|Metro</t>
  </si>
  <si>
    <t xml:space="preserve">NT|WA|Small|Metro Outer</t>
  </si>
  <si>
    <t xml:space="preserve">NT|WA|Small|Regional</t>
  </si>
  <si>
    <t xml:space="preserve">NT|WA|Medium|Metro</t>
  </si>
  <si>
    <t xml:space="preserve">NT|WA|Medium|Metro Outer</t>
  </si>
  <si>
    <t xml:space="preserve">NT|WA|Medium|Regional</t>
  </si>
  <si>
    <t xml:space="preserve">NT|WA|Large|Metro</t>
  </si>
  <si>
    <t xml:space="preserve">NT|WA|Large|Metro Outer</t>
  </si>
  <si>
    <t xml:space="preserve">NT|WA|Large|Regional</t>
  </si>
  <si>
    <t xml:space="preserve">NT|WA|XL|Metro</t>
  </si>
  <si>
    <t xml:space="preserve">NT|WA|XL|Metro Outer</t>
  </si>
  <si>
    <t xml:space="preserve">NT|WA|XL|Regional</t>
  </si>
  <si>
    <t xml:space="preserve">NT|WA|XXL|Metro</t>
  </si>
  <si>
    <t xml:space="preserve">NT|WA|XXL|Metro Outer</t>
  </si>
  <si>
    <t xml:space="preserve">NT|WA|XXL|Regional</t>
  </si>
  <si>
    <t xml:space="preserve">NT|QLD|Small|Metro</t>
  </si>
  <si>
    <t xml:space="preserve">NT|QLD|Small|Metro Outer</t>
  </si>
  <si>
    <t xml:space="preserve">NT|QLD|Small|Regional</t>
  </si>
  <si>
    <t xml:space="preserve">NT|QLD|Medium|Metro</t>
  </si>
  <si>
    <t xml:space="preserve">NT|QLD|Medium|Metro Outer</t>
  </si>
  <si>
    <t xml:space="preserve">NT|QLD|Medium|Regional</t>
  </si>
  <si>
    <t xml:space="preserve">NT|QLD|Large|Metro</t>
  </si>
  <si>
    <t xml:space="preserve">NT|QLD|Large|Metro Outer</t>
  </si>
  <si>
    <t xml:space="preserve">NT|QLD|Large|Regional</t>
  </si>
  <si>
    <t xml:space="preserve">NT|QLD|XL|Metro</t>
  </si>
  <si>
    <t xml:space="preserve">NT|QLD|XL|Metro Outer</t>
  </si>
  <si>
    <t xml:space="preserve">NT|QLD|XL|Regional</t>
  </si>
  <si>
    <t xml:space="preserve">NT|QLD|XXL|Metro</t>
  </si>
  <si>
    <t xml:space="preserve">NT|QLD|XXL|Metro Outer</t>
  </si>
  <si>
    <t xml:space="preserve">NT|QLD|XXL|Regional</t>
  </si>
  <si>
    <t xml:space="preserve">NT|NSW|Small|Metro</t>
  </si>
  <si>
    <t xml:space="preserve">NT|NSW|Small|Metro Outer</t>
  </si>
  <si>
    <t xml:space="preserve">NT|NSW|Small|Regional</t>
  </si>
  <si>
    <t xml:space="preserve">NT|NSW|Medium|Metro</t>
  </si>
  <si>
    <t xml:space="preserve">NT|NSW|Medium|Metro Outer</t>
  </si>
  <si>
    <t xml:space="preserve">NT|NSW|Medium|Regional</t>
  </si>
  <si>
    <t xml:space="preserve">NT|NSW|Large|Metro</t>
  </si>
  <si>
    <t xml:space="preserve">NT|NSW|Large|Metro Outer</t>
  </si>
  <si>
    <t xml:space="preserve">NT|NSW|Large|Regional</t>
  </si>
  <si>
    <t xml:space="preserve">NT|NSW|XL|Metro</t>
  </si>
  <si>
    <t xml:space="preserve">NT|NSW|XL|Metro Outer</t>
  </si>
  <si>
    <t xml:space="preserve">NT|NSW|XL|Regional</t>
  </si>
  <si>
    <t xml:space="preserve">NT|NSW|XXL|Metro</t>
  </si>
  <si>
    <t xml:space="preserve">NT|NSW|XXL|Metro Outer</t>
  </si>
  <si>
    <t xml:space="preserve">NT|NSW|XXL|Regional</t>
  </si>
  <si>
    <t xml:space="preserve">NT|TAS|Small|Metro</t>
  </si>
  <si>
    <t xml:space="preserve">NT|TAS|Small|Metro Outer</t>
  </si>
  <si>
    <t xml:space="preserve">NT|TAS|Small|Regional</t>
  </si>
  <si>
    <t xml:space="preserve">NT|TAS|Medium|Metro</t>
  </si>
  <si>
    <t xml:space="preserve">NT|TAS|Medium|Metro Outer</t>
  </si>
  <si>
    <t xml:space="preserve">NT|TAS|Medium|Regional</t>
  </si>
  <si>
    <t xml:space="preserve">NT|TAS|Large|Metro</t>
  </si>
  <si>
    <t xml:space="preserve">NT|TAS|Large|Metro Outer</t>
  </si>
  <si>
    <t xml:space="preserve">NT|TAS|Large|Regional</t>
  </si>
  <si>
    <t xml:space="preserve">NT|TAS|XL|Metro</t>
  </si>
  <si>
    <t xml:space="preserve">NT|TAS|XL|Metro Outer</t>
  </si>
  <si>
    <t xml:space="preserve">NT|TAS|XL|Regional</t>
  </si>
  <si>
    <t xml:space="preserve">NT|TAS|XXL|Metro</t>
  </si>
  <si>
    <t xml:space="preserve">NT|TAS|XXL|Metro Outer</t>
  </si>
  <si>
    <t xml:space="preserve">NT|TAS|XXL|Regional</t>
  </si>
  <si>
    <t xml:space="preserve">NT|ACT|Small|Metro</t>
  </si>
  <si>
    <t xml:space="preserve">NT|ACT|Small|Metro Outer</t>
  </si>
  <si>
    <t xml:space="preserve">NT|ACT|Small|Regional</t>
  </si>
  <si>
    <t xml:space="preserve">NT|ACT|Medium|Metro</t>
  </si>
  <si>
    <t xml:space="preserve">NT|ACT|Medium|Metro Outer</t>
  </si>
  <si>
    <t xml:space="preserve">NT|ACT|Medium|Regional</t>
  </si>
  <si>
    <t xml:space="preserve">NT|ACT|Large|Metro</t>
  </si>
  <si>
    <t xml:space="preserve">NT|ACT|Large|Metro Outer</t>
  </si>
  <si>
    <t xml:space="preserve">NT|ACT|Large|Regional</t>
  </si>
  <si>
    <t xml:space="preserve">NT|ACT|XL|Metro</t>
  </si>
  <si>
    <t xml:space="preserve">NT|ACT|XL|Metro Outer</t>
  </si>
  <si>
    <t xml:space="preserve">NT|ACT|XL|Regional</t>
  </si>
  <si>
    <t xml:space="preserve">NT|ACT|XXL|Metro</t>
  </si>
  <si>
    <t xml:space="preserve">NT|ACT|XXL|Metro Outer</t>
  </si>
  <si>
    <t xml:space="preserve">NT|ACT|XXL|Regional</t>
  </si>
  <si>
    <t xml:space="preserve">QLD|QLD|Small|Metro</t>
  </si>
  <si>
    <t xml:space="preserve">QLD|QLD|Small|Metro Outer</t>
  </si>
  <si>
    <t xml:space="preserve">QLD|QLD|Small|Regional</t>
  </si>
  <si>
    <t xml:space="preserve">QLD|QLD|Medium|Metro</t>
  </si>
  <si>
    <t xml:space="preserve">QLD|QLD|Medium|Metro Outer</t>
  </si>
  <si>
    <t xml:space="preserve">QLD|QLD|Medium|Regional</t>
  </si>
  <si>
    <t xml:space="preserve">QLD|QLD|Large|Metro</t>
  </si>
  <si>
    <t xml:space="preserve">QLD|QLD|Large|Metro Outer</t>
  </si>
  <si>
    <t xml:space="preserve">QLD|QLD|Large|Regional</t>
  </si>
  <si>
    <t xml:space="preserve">QLD|QLD|XL|Metro</t>
  </si>
  <si>
    <t xml:space="preserve">QLD|QLD|XL|Metro Outer</t>
  </si>
  <si>
    <t xml:space="preserve">QLD|QLD|XL|Regional</t>
  </si>
  <si>
    <t xml:space="preserve">QLD|QLD|XXL|Metro</t>
  </si>
  <si>
    <t xml:space="preserve">QLD|QLD|XXL|Metro Outer</t>
  </si>
  <si>
    <t xml:space="preserve">QLD|QLD|XXL|Regional</t>
  </si>
  <si>
    <t xml:space="preserve">QLD|VIC|Small|Metro</t>
  </si>
  <si>
    <t xml:space="preserve">QLD|VIC|Small|Metro Outer</t>
  </si>
  <si>
    <t xml:space="preserve">QLD|VIC|Small|Regional</t>
  </si>
  <si>
    <t xml:space="preserve">QLD|VIC|Medium|Metro</t>
  </si>
  <si>
    <t xml:space="preserve">QLD|VIC|Medium|Metro Outer</t>
  </si>
  <si>
    <t xml:space="preserve">QLD|VIC|Medium|Regional</t>
  </si>
  <si>
    <t xml:space="preserve">QLD|VIC|Large|Metro</t>
  </si>
  <si>
    <t xml:space="preserve">QLD|VIC|Large|Metro Outer</t>
  </si>
  <si>
    <t xml:space="preserve">QLD|VIC|Large|Regional</t>
  </si>
  <si>
    <t xml:space="preserve">QLD|VIC|XL|Metro</t>
  </si>
  <si>
    <t xml:space="preserve">QLD|VIC|XL|Metro Outer</t>
  </si>
  <si>
    <t xml:space="preserve">QLD|VIC|XL|Regional</t>
  </si>
  <si>
    <t xml:space="preserve">QLD|VIC|XXL|Metro</t>
  </si>
  <si>
    <t xml:space="preserve">QLD|VIC|XXL|Metro Outer</t>
  </si>
  <si>
    <t xml:space="preserve">QLD|VIC|XXL|Regional</t>
  </si>
  <si>
    <t xml:space="preserve">QLD|SA|Small|Metro</t>
  </si>
  <si>
    <t xml:space="preserve">QLD|SA|Small|Metro Outer</t>
  </si>
  <si>
    <t xml:space="preserve">QLD|SA|Small|Regional</t>
  </si>
  <si>
    <t xml:space="preserve">QLD|SA|Medium|Metro</t>
  </si>
  <si>
    <t xml:space="preserve">QLD|SA|Medium|Metro Outer</t>
  </si>
  <si>
    <t xml:space="preserve">QLD|SA|Medium|Regional</t>
  </si>
  <si>
    <t xml:space="preserve">QLD|SA|Large|Metro</t>
  </si>
  <si>
    <t xml:space="preserve">QLD|SA|Large|Metro Outer</t>
  </si>
  <si>
    <t xml:space="preserve">QLD|SA|Large|Regional</t>
  </si>
  <si>
    <t xml:space="preserve">QLD|SA|XL|Metro</t>
  </si>
  <si>
    <t xml:space="preserve">QLD|SA|XL|Metro Outer</t>
  </si>
  <si>
    <t xml:space="preserve">QLD|SA|XL|Regional</t>
  </si>
  <si>
    <t xml:space="preserve">QLD|SA|XXL|Metro</t>
  </si>
  <si>
    <t xml:space="preserve">QLD|SA|XXL|Metro Outer</t>
  </si>
  <si>
    <t xml:space="preserve">QLD|SA|XXL|Regional</t>
  </si>
  <si>
    <t xml:space="preserve">QLD|NSW|Small|Metro</t>
  </si>
  <si>
    <t xml:space="preserve">QLD|NSW|Small|Metro Outer</t>
  </si>
  <si>
    <t xml:space="preserve">QLD|NSW|Small|Regional</t>
  </si>
  <si>
    <t xml:space="preserve">QLD|NSW|Medium|Metro</t>
  </si>
  <si>
    <t xml:space="preserve">QLD|NSW|Medium|Metro Outer</t>
  </si>
  <si>
    <t xml:space="preserve">QLD|NSW|Medium|Regional</t>
  </si>
  <si>
    <t xml:space="preserve">QLD|NSW|Large|Metro</t>
  </si>
  <si>
    <t xml:space="preserve">QLD|NSW|Large|Metro Outer</t>
  </si>
  <si>
    <t xml:space="preserve">QLD|NSW|Large|Regional</t>
  </si>
  <si>
    <t xml:space="preserve">QLD|NSW|XL|Metro</t>
  </si>
  <si>
    <t xml:space="preserve">QLD|NSW|XL|Metro Outer</t>
  </si>
  <si>
    <t xml:space="preserve">QLD|NSW|XL|Regional</t>
  </si>
  <si>
    <t xml:space="preserve">QLD|NSW|XXL|Metro</t>
  </si>
  <si>
    <t xml:space="preserve">QLD|NSW|XXL|Metro Outer</t>
  </si>
  <si>
    <t xml:space="preserve">QLD|NSW|XXL|Regional</t>
  </si>
  <si>
    <t xml:space="preserve">QLD|TAS|Small|Metro</t>
  </si>
  <si>
    <t xml:space="preserve">QLD|TAS|Small|Metro Outer</t>
  </si>
  <si>
    <t xml:space="preserve">QLD|TAS|Small|Regional</t>
  </si>
  <si>
    <t xml:space="preserve">QLD|TAS|Medium|Metro</t>
  </si>
  <si>
    <t xml:space="preserve">QLD|TAS|Medium|Metro Outer</t>
  </si>
  <si>
    <t xml:space="preserve">QLD|TAS|Medium|Regional</t>
  </si>
  <si>
    <t xml:space="preserve">QLD|TAS|Large|Metro</t>
  </si>
  <si>
    <t xml:space="preserve">QLD|TAS|Large|Metro Outer</t>
  </si>
  <si>
    <t xml:space="preserve">QLD|TAS|Large|Regional</t>
  </si>
  <si>
    <t xml:space="preserve">QLD|TAS|XL|Metro</t>
  </si>
  <si>
    <t xml:space="preserve">QLD|TAS|XL|Metro Outer</t>
  </si>
  <si>
    <t xml:space="preserve">QLD|TAS|XL|Regional</t>
  </si>
  <si>
    <t xml:space="preserve">QLD|TAS|XXL|Metro</t>
  </si>
  <si>
    <t xml:space="preserve">QLD|TAS|XXL|Metro Outer</t>
  </si>
  <si>
    <t xml:space="preserve">QLD|TAS|XXL|Regional</t>
  </si>
  <si>
    <t xml:space="preserve">QLD|ACT|Small|Metro</t>
  </si>
  <si>
    <t xml:space="preserve">QLD|ACT|Small|Metro Outer</t>
  </si>
  <si>
    <t xml:space="preserve">QLD|ACT|Small|Regional</t>
  </si>
  <si>
    <t xml:space="preserve">QLD|ACT|Medium|Metro</t>
  </si>
  <si>
    <t xml:space="preserve">QLD|ACT|Medium|Metro Outer</t>
  </si>
  <si>
    <t xml:space="preserve">QLD|ACT|Medium|Regional</t>
  </si>
  <si>
    <t xml:space="preserve">QLD|ACT|Large|Metro</t>
  </si>
  <si>
    <t xml:space="preserve">QLD|ACT|Large|Metro Outer</t>
  </si>
  <si>
    <t xml:space="preserve">QLD|ACT|Large|Regional</t>
  </si>
  <si>
    <t xml:space="preserve">QLD|ACT|XL|Metro</t>
  </si>
  <si>
    <t xml:space="preserve">QLD|ACT|XL|Metro Outer</t>
  </si>
  <si>
    <t xml:space="preserve">QLD|ACT|XL|Regional</t>
  </si>
  <si>
    <t xml:space="preserve">QLD|ACT|XXL|Metro</t>
  </si>
  <si>
    <t xml:space="preserve">QLD|ACT|XXL|Metro Outer</t>
  </si>
  <si>
    <t xml:space="preserve">QLD|ACT|XXL|Regional</t>
  </si>
  <si>
    <t xml:space="preserve">QLD|WA|Small|Metro</t>
  </si>
  <si>
    <t xml:space="preserve">QLD|WA|Small|Metro Outer</t>
  </si>
  <si>
    <t xml:space="preserve">QLD|WA|Small|Regional</t>
  </si>
  <si>
    <t xml:space="preserve">QLD|WA|Medium|Metro</t>
  </si>
  <si>
    <t xml:space="preserve">QLD|WA|Medium|Metro Outer</t>
  </si>
  <si>
    <t xml:space="preserve">QLD|WA|Medium|Regional</t>
  </si>
  <si>
    <t xml:space="preserve">QLD|WA|Large|Metro</t>
  </si>
  <si>
    <t xml:space="preserve">QLD|WA|Large|Metro Outer</t>
  </si>
  <si>
    <t xml:space="preserve">QLD|WA|Large|Regional</t>
  </si>
  <si>
    <t xml:space="preserve">QLD|WA|XL|Metro</t>
  </si>
  <si>
    <t xml:space="preserve">QLD|WA|XL|Metro Outer</t>
  </si>
  <si>
    <t xml:space="preserve">QLD|WA|XL|Regional</t>
  </si>
  <si>
    <t xml:space="preserve">QLD|WA|XXL|Metro</t>
  </si>
  <si>
    <t xml:space="preserve">QLD|WA|XXL|Metro Outer</t>
  </si>
  <si>
    <t xml:space="preserve">QLD|WA|XXL|Regional</t>
  </si>
  <si>
    <t xml:space="preserve">SA|SA|Small|Metro</t>
  </si>
  <si>
    <t xml:space="preserve">SA|SA|Small|Metro Outer</t>
  </si>
  <si>
    <t xml:space="preserve">SA|SA|Small|Regional</t>
  </si>
  <si>
    <t xml:space="preserve">SA|SA|Medium|Metro</t>
  </si>
  <si>
    <t xml:space="preserve">SA|SA|Medium|Metro Outer</t>
  </si>
  <si>
    <t xml:space="preserve">SA|SA|Medium|Regional</t>
  </si>
  <si>
    <t xml:space="preserve">SA|SA|Large|Metro</t>
  </si>
  <si>
    <t xml:space="preserve">SA|SA|Large|Metro Outer</t>
  </si>
  <si>
    <t xml:space="preserve">SA|SA|Large|Regional</t>
  </si>
  <si>
    <t xml:space="preserve">SA|SA|XL|Metro</t>
  </si>
  <si>
    <t xml:space="preserve">SA|SA|XL|Metro Outer</t>
  </si>
  <si>
    <t xml:space="preserve">SA|SA|XL|Regional</t>
  </si>
  <si>
    <t xml:space="preserve">SA|SA|XXL|Metro</t>
  </si>
  <si>
    <t xml:space="preserve">SA|SA|XXL|Metro Outer</t>
  </si>
  <si>
    <t xml:space="preserve">SA|SA|XXL|Regional</t>
  </si>
  <si>
    <t xml:space="preserve">SA|VIC|Small|Metro</t>
  </si>
  <si>
    <t xml:space="preserve">SA|VIC|Small|Metro Outer</t>
  </si>
  <si>
    <t xml:space="preserve">SA|VIC|Small|Regional</t>
  </si>
  <si>
    <t xml:space="preserve">SA|VIC|Medium|Metro</t>
  </si>
  <si>
    <t xml:space="preserve">SA|VIC|Medium|Metro Outer</t>
  </si>
  <si>
    <t xml:space="preserve">SA|VIC|Medium|Regional</t>
  </si>
  <si>
    <t xml:space="preserve">SA|VIC|Large|Metro</t>
  </si>
  <si>
    <t xml:space="preserve">SA|VIC|Large|Metro Outer</t>
  </si>
  <si>
    <t xml:space="preserve">SA|VIC|Large|Regional</t>
  </si>
  <si>
    <t xml:space="preserve">SA|VIC|XL|Metro</t>
  </si>
  <si>
    <t xml:space="preserve">SA|VIC|XL|Metro Outer</t>
  </si>
  <si>
    <t xml:space="preserve">SA|VIC|XL|Regional</t>
  </si>
  <si>
    <t xml:space="preserve">SA|VIC|XXL|Metro</t>
  </si>
  <si>
    <t xml:space="preserve">SA|VIC|XXL|Metro Outer</t>
  </si>
  <si>
    <t xml:space="preserve">SA|VIC|XXL|Regional</t>
  </si>
  <si>
    <t xml:space="preserve">SA|QLD|Small|Metro</t>
  </si>
  <si>
    <t xml:space="preserve">SA|QLD|Small|Metro Outer</t>
  </si>
  <si>
    <t xml:space="preserve">SA|QLD|Small|Regional</t>
  </si>
  <si>
    <t xml:space="preserve">SA|QLD|Medium|Metro</t>
  </si>
  <si>
    <t xml:space="preserve">SA|QLD|Medium|Metro Outer</t>
  </si>
  <si>
    <t xml:space="preserve">SA|QLD|Medium|Regional</t>
  </si>
  <si>
    <t xml:space="preserve">SA|QLD|Large|Metro</t>
  </si>
  <si>
    <t xml:space="preserve">SA|QLD|Large|Metro Outer</t>
  </si>
  <si>
    <t xml:space="preserve">SA|QLD|Large|Regional</t>
  </si>
  <si>
    <t xml:space="preserve">SA|QLD|XL|Metro</t>
  </si>
  <si>
    <t xml:space="preserve">SA|QLD|XL|Metro Outer</t>
  </si>
  <si>
    <t xml:space="preserve">SA|QLD|XL|Regional</t>
  </si>
  <si>
    <t xml:space="preserve">SA|QLD|XXL|Metro</t>
  </si>
  <si>
    <t xml:space="preserve">SA|QLD|XXL|Metro Outer</t>
  </si>
  <si>
    <t xml:space="preserve">SA|QLD|XXL|Regional</t>
  </si>
  <si>
    <t xml:space="preserve">SA|WA|Small|Metro</t>
  </si>
  <si>
    <t xml:space="preserve">SA|WA|Small|Metro Outer</t>
  </si>
  <si>
    <t xml:space="preserve">SA|WA|Small|Regional</t>
  </si>
  <si>
    <t xml:space="preserve">SA|WA|Medium|Metro</t>
  </si>
  <si>
    <t xml:space="preserve">SA|WA|Medium|Metro Outer</t>
  </si>
  <si>
    <t xml:space="preserve">SA|WA|Medium|Regional</t>
  </si>
  <si>
    <t xml:space="preserve">SA|WA|Large|Metro</t>
  </si>
  <si>
    <t xml:space="preserve">SA|WA|Large|Metro Outer</t>
  </si>
  <si>
    <t xml:space="preserve">SA|WA|Large|Regional</t>
  </si>
  <si>
    <t xml:space="preserve">SA|WA|XL|Metro</t>
  </si>
  <si>
    <t xml:space="preserve">SA|WA|XL|Metro Outer</t>
  </si>
  <si>
    <t xml:space="preserve">SA|WA|XL|Regional</t>
  </si>
  <si>
    <t xml:space="preserve">SA|WA|XXL|Metro</t>
  </si>
  <si>
    <t xml:space="preserve">SA|WA|XXL|Metro Outer</t>
  </si>
  <si>
    <t xml:space="preserve">SA|WA|XXL|Regional</t>
  </si>
  <si>
    <t xml:space="preserve">SA|NSW|Small|Metro</t>
  </si>
  <si>
    <t xml:space="preserve">SA|NSW|Small|Metro Outer</t>
  </si>
  <si>
    <t xml:space="preserve">SA|NSW|Small|Regional</t>
  </si>
  <si>
    <t xml:space="preserve">SA|NSW|Medium|Metro</t>
  </si>
  <si>
    <t xml:space="preserve">SA|NSW|Medium|Metro Outer</t>
  </si>
  <si>
    <t xml:space="preserve">SA|NSW|Medium|Regional</t>
  </si>
  <si>
    <t xml:space="preserve">SA|NSW|Large|Metro</t>
  </si>
  <si>
    <t xml:space="preserve">SA|NSW|Large|Metro Outer</t>
  </si>
  <si>
    <t xml:space="preserve">SA|NSW|Large|Regional</t>
  </si>
  <si>
    <t xml:space="preserve">SA|NSW|XL|Metro</t>
  </si>
  <si>
    <t xml:space="preserve">SA|NSW|XL|Metro Outer</t>
  </si>
  <si>
    <t xml:space="preserve">SA|NSW|XL|Regional</t>
  </si>
  <si>
    <t xml:space="preserve">SA|NSW|XXL|Metro</t>
  </si>
  <si>
    <t xml:space="preserve">SA|NSW|XXL|Metro Outer</t>
  </si>
  <si>
    <t xml:space="preserve">SA|NSW|XXL|Regional</t>
  </si>
  <si>
    <t xml:space="preserve">SA|TAS|Small|Metro</t>
  </si>
  <si>
    <t xml:space="preserve">SA|TAS|Small|Metro Outer</t>
  </si>
  <si>
    <t xml:space="preserve">SA|TAS|Small|Regional</t>
  </si>
  <si>
    <t xml:space="preserve">SA|TAS|Medium|Metro</t>
  </si>
  <si>
    <t xml:space="preserve">SA|TAS|Medium|Metro Outer</t>
  </si>
  <si>
    <t xml:space="preserve">SA|TAS|Medium|Regional</t>
  </si>
  <si>
    <t xml:space="preserve">SA|TAS|Large|Metro</t>
  </si>
  <si>
    <t xml:space="preserve">SA|TAS|Large|Metro Outer</t>
  </si>
  <si>
    <t xml:space="preserve">SA|TAS|Large|Regional</t>
  </si>
  <si>
    <t xml:space="preserve">SA|TAS|XL|Metro</t>
  </si>
  <si>
    <t xml:space="preserve">SA|TAS|XL|Metro Outer</t>
  </si>
  <si>
    <t xml:space="preserve">SA|TAS|XL|Regional</t>
  </si>
  <si>
    <t xml:space="preserve">SA|TAS|XXL|Metro</t>
  </si>
  <si>
    <t xml:space="preserve">SA|TAS|XXL|Metro Outer</t>
  </si>
  <si>
    <t xml:space="preserve">SA|TAS|XXL|Regional</t>
  </si>
  <si>
    <t xml:space="preserve">SA|ACT|Small|Metro</t>
  </si>
  <si>
    <t xml:space="preserve">SA|ACT|Small|Metro Outer</t>
  </si>
  <si>
    <t xml:space="preserve">SA|ACT|Small|Regional</t>
  </si>
  <si>
    <t xml:space="preserve">SA|ACT|Medium|Metro</t>
  </si>
  <si>
    <t xml:space="preserve">SA|ACT|Medium|Metro Outer</t>
  </si>
  <si>
    <t xml:space="preserve">SA|ACT|Medium|Regional</t>
  </si>
  <si>
    <t xml:space="preserve">SA|ACT|Large|Metro</t>
  </si>
  <si>
    <t xml:space="preserve">SA|ACT|Large|Metro Outer</t>
  </si>
  <si>
    <t xml:space="preserve">SA|ACT|Large|Regional</t>
  </si>
  <si>
    <t xml:space="preserve">SA|ACT|XL|Metro</t>
  </si>
  <si>
    <t xml:space="preserve">SA|ACT|XL|Metro Outer</t>
  </si>
  <si>
    <t xml:space="preserve">SA|ACT|XL|Regional</t>
  </si>
  <si>
    <t xml:space="preserve">SA|ACT|XXL|Metro</t>
  </si>
  <si>
    <t xml:space="preserve">SA|ACT|XXL|Metro Outer</t>
  </si>
  <si>
    <t xml:space="preserve">SA|ACT|XXL|Regional</t>
  </si>
  <si>
    <t xml:space="preserve">TAS|TAS|Small|Metro</t>
  </si>
  <si>
    <t xml:space="preserve">TAS|TAS|Small|Metro Outer</t>
  </si>
  <si>
    <t xml:space="preserve">TAS|TAS|Small|Regional</t>
  </si>
  <si>
    <t xml:space="preserve">TAS|TAS|Medium|Metro</t>
  </si>
  <si>
    <t xml:space="preserve">TAS|TAS|Medium|Metro Outer</t>
  </si>
  <si>
    <t xml:space="preserve">TAS|TAS|Medium|Regional</t>
  </si>
  <si>
    <t xml:space="preserve">TAS|TAS|Large|Metro</t>
  </si>
  <si>
    <t xml:space="preserve">TAS|TAS|Large|Metro Outer</t>
  </si>
  <si>
    <t xml:space="preserve">TAS|TAS|Large|Regional</t>
  </si>
  <si>
    <t xml:space="preserve">TAS|TAS|XL|Metro</t>
  </si>
  <si>
    <t xml:space="preserve">TAS|TAS|XL|Metro Outer</t>
  </si>
  <si>
    <t xml:space="preserve">TAS|TAS|XL|Regional</t>
  </si>
  <si>
    <t xml:space="preserve">TAS|TAS|XXL|Metro</t>
  </si>
  <si>
    <t xml:space="preserve">TAS|TAS|XXL|Metro Outer</t>
  </si>
  <si>
    <t xml:space="preserve">TAS|TAS|XXL|Regional</t>
  </si>
  <si>
    <t xml:space="preserve">TAS|VIC|Small|Metro</t>
  </si>
  <si>
    <t xml:space="preserve">TAS|VIC|Small|Metro Outer</t>
  </si>
  <si>
    <t xml:space="preserve">TAS|VIC|Small|Regional</t>
  </si>
  <si>
    <t xml:space="preserve">TAS|VIC|Medium|Metro</t>
  </si>
  <si>
    <t xml:space="preserve">TAS|VIC|Medium|Metro Outer</t>
  </si>
  <si>
    <t xml:space="preserve">TAS|VIC|Medium|Regional</t>
  </si>
  <si>
    <t xml:space="preserve">TAS|VIC|Large|Metro</t>
  </si>
  <si>
    <t xml:space="preserve">TAS|VIC|Large|Metro Outer</t>
  </si>
  <si>
    <t xml:space="preserve">TAS|VIC|Large|Regional</t>
  </si>
  <si>
    <t xml:space="preserve">TAS|VIC|XL|Metro</t>
  </si>
  <si>
    <t xml:space="preserve">TAS|VIC|XL|Metro Outer</t>
  </si>
  <si>
    <t xml:space="preserve">TAS|VIC|XL|Regional</t>
  </si>
  <si>
    <t xml:space="preserve">TAS|VIC|XXL|Metro</t>
  </si>
  <si>
    <t xml:space="preserve">TAS|VIC|XXL|Metro Outer</t>
  </si>
  <si>
    <t xml:space="preserve">TAS|VIC|XXL|Regional</t>
  </si>
  <si>
    <t xml:space="preserve">TAS|NSW|Small|Metro</t>
  </si>
  <si>
    <t xml:space="preserve">TAS|NSW|Small|Metro Outer</t>
  </si>
  <si>
    <t xml:space="preserve">TAS|NSW|Small|Regional</t>
  </si>
  <si>
    <t xml:space="preserve">TAS|NSW|Medium|Metro</t>
  </si>
  <si>
    <t xml:space="preserve">TAS|NSW|Medium|Metro Outer</t>
  </si>
  <si>
    <t xml:space="preserve">TAS|NSW|Medium|Regional</t>
  </si>
  <si>
    <t xml:space="preserve">TAS|NSW|Large|Metro</t>
  </si>
  <si>
    <t xml:space="preserve">TAS|NSW|Large|Metro Outer</t>
  </si>
  <si>
    <t xml:space="preserve">TAS|NSW|Large|Regional</t>
  </si>
  <si>
    <t xml:space="preserve">TAS|NSW|XL|Metro</t>
  </si>
  <si>
    <t xml:space="preserve">TAS|NSW|XL|Metro Outer</t>
  </si>
  <si>
    <t xml:space="preserve">TAS|NSW|XL|Regional</t>
  </si>
  <si>
    <t xml:space="preserve">TAS|NSW|XXL|Metro</t>
  </si>
  <si>
    <t xml:space="preserve">TAS|NSW|XXL|Metro Outer</t>
  </si>
  <si>
    <t xml:space="preserve">TAS|NSW|XXL|Regional</t>
  </si>
  <si>
    <t xml:space="preserve">TAS|QLD|Small|Metro</t>
  </si>
  <si>
    <t xml:space="preserve">TAS|QLD|Small|Metro Outer</t>
  </si>
  <si>
    <t xml:space="preserve">TAS|QLD|Small|Regional</t>
  </si>
  <si>
    <t xml:space="preserve">TAS|QLD|Medium|Metro</t>
  </si>
  <si>
    <t xml:space="preserve">TAS|QLD|Medium|Metro Outer</t>
  </si>
  <si>
    <t xml:space="preserve">TAS|QLD|Medium|Regional</t>
  </si>
  <si>
    <t xml:space="preserve">TAS|QLD|Large|Metro</t>
  </si>
  <si>
    <t xml:space="preserve">TAS|QLD|Large|Metro Outer</t>
  </si>
  <si>
    <t xml:space="preserve">TAS|QLD|Large|Regional</t>
  </si>
  <si>
    <t xml:space="preserve">TAS|QLD|XL|Metro</t>
  </si>
  <si>
    <t xml:space="preserve">TAS|QLD|XL|Metro Outer</t>
  </si>
  <si>
    <t xml:space="preserve">TAS|QLD|XL|Regional</t>
  </si>
  <si>
    <t xml:space="preserve">TAS|QLD|XXL|Metro</t>
  </si>
  <si>
    <t xml:space="preserve">TAS|QLD|XXL|Metro Outer</t>
  </si>
  <si>
    <t xml:space="preserve">TAS|QLD|XXL|Regional</t>
  </si>
  <si>
    <t xml:space="preserve">TAS|WA|Small|Metro</t>
  </si>
  <si>
    <t xml:space="preserve">TAS|WA|Small|Metro Outer</t>
  </si>
  <si>
    <t xml:space="preserve">TAS|WA|Small|Regional</t>
  </si>
  <si>
    <t xml:space="preserve">TAS|WA|Medium|Metro</t>
  </si>
  <si>
    <t xml:space="preserve">TAS|WA|Medium|Metro Outer</t>
  </si>
  <si>
    <t xml:space="preserve">TAS|WA|Medium|Regional</t>
  </si>
  <si>
    <t xml:space="preserve">TAS|WA|Large|Metro</t>
  </si>
  <si>
    <t xml:space="preserve">TAS|WA|Large|Metro Outer</t>
  </si>
  <si>
    <t xml:space="preserve">TAS|WA|Large|Regional</t>
  </si>
  <si>
    <t xml:space="preserve">TAS|WA|XL|Metro</t>
  </si>
  <si>
    <t xml:space="preserve">TAS|WA|XL|Metro Outer</t>
  </si>
  <si>
    <t xml:space="preserve">TAS|WA|XL|Regional</t>
  </si>
  <si>
    <t xml:space="preserve">TAS|WA|XXL|Metro</t>
  </si>
  <si>
    <t xml:space="preserve">TAS|WA|XXL|Metro Outer</t>
  </si>
  <si>
    <t xml:space="preserve">TAS|WA|XXL|Regional</t>
  </si>
  <si>
    <t xml:space="preserve">TAS|ACT|Small|Metro</t>
  </si>
  <si>
    <t xml:space="preserve">TAS|ACT|Small|Metro Outer</t>
  </si>
  <si>
    <t xml:space="preserve">TAS|ACT|Small|Regional</t>
  </si>
  <si>
    <t xml:space="preserve">TAS|ACT|Medium|Metro</t>
  </si>
  <si>
    <t xml:space="preserve">TAS|ACT|Medium|Metro Outer</t>
  </si>
  <si>
    <t xml:space="preserve">TAS|ACT|Medium|Regional</t>
  </si>
  <si>
    <t xml:space="preserve">TAS|ACT|Large|Metro</t>
  </si>
  <si>
    <t xml:space="preserve">TAS|ACT|Large|Metro Outer</t>
  </si>
  <si>
    <t xml:space="preserve">TAS|ACT|Large|Regional</t>
  </si>
  <si>
    <t xml:space="preserve">TAS|ACT|XL|Metro</t>
  </si>
  <si>
    <t xml:space="preserve">TAS|ACT|XL|Metro Outer</t>
  </si>
  <si>
    <t xml:space="preserve">TAS|ACT|XL|Regional</t>
  </si>
  <si>
    <t xml:space="preserve">TAS|ACT|XXL|Metro</t>
  </si>
  <si>
    <t xml:space="preserve">TAS|ACT|XXL|Metro Outer</t>
  </si>
  <si>
    <t xml:space="preserve">TAS|ACT|XXL|Regional</t>
  </si>
  <si>
    <t xml:space="preserve">TAS|SA|Small|Metro</t>
  </si>
  <si>
    <t xml:space="preserve">TAS|SA|Small|Metro Outer</t>
  </si>
  <si>
    <t xml:space="preserve">TAS|SA|Small|Regional</t>
  </si>
  <si>
    <t xml:space="preserve">TAS|SA|Medium|Metro</t>
  </si>
  <si>
    <t xml:space="preserve">TAS|SA|Medium|Metro Outer</t>
  </si>
  <si>
    <t xml:space="preserve">TAS|SA|Medium|Regional</t>
  </si>
  <si>
    <t xml:space="preserve">TAS|SA|Large|Metro</t>
  </si>
  <si>
    <t xml:space="preserve">TAS|SA|Large|Metro Outer</t>
  </si>
  <si>
    <t xml:space="preserve">TAS|SA|Large|Regional</t>
  </si>
  <si>
    <t xml:space="preserve">TAS|SA|XL|Metro</t>
  </si>
  <si>
    <t xml:space="preserve">TAS|SA|XL|Metro Outer</t>
  </si>
  <si>
    <t xml:space="preserve">TAS|SA|XL|Regional</t>
  </si>
  <si>
    <t xml:space="preserve">TAS|SA|XXL|Metro</t>
  </si>
  <si>
    <t xml:space="preserve">TAS|SA|XXL|Metro Outer</t>
  </si>
  <si>
    <t xml:space="preserve">TAS|SA|XXL|Regional</t>
  </si>
  <si>
    <t xml:space="preserve">VIC|VIC|Small|Metro</t>
  </si>
  <si>
    <t xml:space="preserve">VIC|VIC|Small|Metro Outer</t>
  </si>
  <si>
    <t xml:space="preserve">VIC|VIC|Small|Regional</t>
  </si>
  <si>
    <t xml:space="preserve">VIC|VIC|Medium|Metro</t>
  </si>
  <si>
    <t xml:space="preserve">VIC|VIC|Medium|Metro Outer</t>
  </si>
  <si>
    <t xml:space="preserve">VIC|VIC|Medium|Regional</t>
  </si>
  <si>
    <t xml:space="preserve">VIC|VIC|Large|Metro</t>
  </si>
  <si>
    <t xml:space="preserve">VIC|VIC|Large|Metro Outer</t>
  </si>
  <si>
    <t xml:space="preserve">VIC|VIC|Large|Regional</t>
  </si>
  <si>
    <t xml:space="preserve">VIC|VIC|XL|Metro</t>
  </si>
  <si>
    <t xml:space="preserve">VIC|VIC|XL|Metro Outer</t>
  </si>
  <si>
    <t xml:space="preserve">VIC|VIC|XL|Regional</t>
  </si>
  <si>
    <t xml:space="preserve">VIC|VIC|XXL|Metro</t>
  </si>
  <si>
    <t xml:space="preserve">VIC|VIC|XXL|Metro Outer</t>
  </si>
  <si>
    <t xml:space="preserve">VIC|VIC|XXL|Regional</t>
  </si>
  <si>
    <t xml:space="preserve">VIC|SA|Small|Metro</t>
  </si>
  <si>
    <t xml:space="preserve">VIC|SA|Small|Metro Outer</t>
  </si>
  <si>
    <t xml:space="preserve">VIC|SA|Small|Regional</t>
  </si>
  <si>
    <t xml:space="preserve">VIC|SA|Medium|Metro</t>
  </si>
  <si>
    <t xml:space="preserve">VIC|SA|Medium|Metro Outer</t>
  </si>
  <si>
    <t xml:space="preserve">VIC|SA|Medium|Regional</t>
  </si>
  <si>
    <t xml:space="preserve">VIC|SA|Large|Metro</t>
  </si>
  <si>
    <t xml:space="preserve">VIC|SA|Large|Metro Outer</t>
  </si>
  <si>
    <t xml:space="preserve">VIC|SA|Large|Regional</t>
  </si>
  <si>
    <t xml:space="preserve">VIC|SA|XL|Metro</t>
  </si>
  <si>
    <t xml:space="preserve">VIC|SA|XL|Metro Outer</t>
  </si>
  <si>
    <t xml:space="preserve">VIC|SA|XL|Regional</t>
  </si>
  <si>
    <t xml:space="preserve">VIC|SA|XXL|Metro</t>
  </si>
  <si>
    <t xml:space="preserve">VIC|SA|XXL|Metro Outer</t>
  </si>
  <si>
    <t xml:space="preserve">VIC|SA|XXL|Regional</t>
  </si>
  <si>
    <t xml:space="preserve">VIC|QLD|Small|Metro</t>
  </si>
  <si>
    <t xml:space="preserve">VIC|QLD|Small|Metro Outer</t>
  </si>
  <si>
    <t xml:space="preserve">VIC|QLD|Small|Regional</t>
  </si>
  <si>
    <t xml:space="preserve">VIC|QLD|Medium|Metro</t>
  </si>
  <si>
    <t xml:space="preserve">VIC|QLD|Medium|Metro Outer</t>
  </si>
  <si>
    <t xml:space="preserve">VIC|QLD|Medium|Regional</t>
  </si>
  <si>
    <t xml:space="preserve">VIC|QLD|Large|Metro</t>
  </si>
  <si>
    <t xml:space="preserve">VIC|QLD|Large|Metro Outer</t>
  </si>
  <si>
    <t xml:space="preserve">VIC|QLD|Large|Regional</t>
  </si>
  <si>
    <t xml:space="preserve">VIC|QLD|XL|Metro</t>
  </si>
  <si>
    <t xml:space="preserve">VIC|QLD|XL|Metro Outer</t>
  </si>
  <si>
    <t xml:space="preserve">VIC|QLD|XL|Regional</t>
  </si>
  <si>
    <t xml:space="preserve">VIC|QLD|XXL|Metro</t>
  </si>
  <si>
    <t xml:space="preserve">VIC|QLD|XXL|Metro Outer</t>
  </si>
  <si>
    <t xml:space="preserve">VIC|QLD|XXL|Regional</t>
  </si>
  <si>
    <t xml:space="preserve">VIC|WA|Small|Metro</t>
  </si>
  <si>
    <t xml:space="preserve">VIC|WA|Small|Metro Outer</t>
  </si>
  <si>
    <t xml:space="preserve">VIC|WA|Small|Regional</t>
  </si>
  <si>
    <t xml:space="preserve">VIC|WA|Medium|Metro</t>
  </si>
  <si>
    <t xml:space="preserve">VIC|WA|Medium|Metro Outer</t>
  </si>
  <si>
    <t xml:space="preserve">VIC|WA|Medium|Regional</t>
  </si>
  <si>
    <t xml:space="preserve">VIC|WA|Large|Metro</t>
  </si>
  <si>
    <t xml:space="preserve">VIC|WA|Large|Metro Outer</t>
  </si>
  <si>
    <t xml:space="preserve">VIC|WA|Large|Regional</t>
  </si>
  <si>
    <t xml:space="preserve">VIC|WA|XL|Metro</t>
  </si>
  <si>
    <t xml:space="preserve">VIC|WA|XL|Metro Outer</t>
  </si>
  <si>
    <t xml:space="preserve">VIC|WA|XL|Regional</t>
  </si>
  <si>
    <t xml:space="preserve">VIC|WA|XXL|Metro</t>
  </si>
  <si>
    <t xml:space="preserve">VIC|WA|XXL|Metro Outer</t>
  </si>
  <si>
    <t xml:space="preserve">VIC|WA|XXL|Regional</t>
  </si>
  <si>
    <t xml:space="preserve">VIC|NSW|Small|Metro</t>
  </si>
  <si>
    <t xml:space="preserve">VIC|NSW|Small|Metro Outer</t>
  </si>
  <si>
    <t xml:space="preserve">VIC|NSW|Small|Regional</t>
  </si>
  <si>
    <t xml:space="preserve">VIC|NSW|Medium|Metro</t>
  </si>
  <si>
    <t xml:space="preserve">VIC|NSW|Medium|Metro Outer</t>
  </si>
  <si>
    <t xml:space="preserve">VIC|NSW|Medium|Regional</t>
  </si>
  <si>
    <t xml:space="preserve">VIC|NSW|Large|Metro</t>
  </si>
  <si>
    <t xml:space="preserve">VIC|NSW|Large|Metro Outer</t>
  </si>
  <si>
    <t xml:space="preserve">VIC|NSW|Large|Regional</t>
  </si>
  <si>
    <t xml:space="preserve">VIC|NSW|XL|Metro</t>
  </si>
  <si>
    <t xml:space="preserve">VIC|NSW|XL|Metro Outer</t>
  </si>
  <si>
    <t xml:space="preserve">VIC|NSW|XL|Regional</t>
  </si>
  <si>
    <t xml:space="preserve">VIC|NSW|XXL|Metro</t>
  </si>
  <si>
    <t xml:space="preserve">VIC|NSW|XXL|Metro Outer</t>
  </si>
  <si>
    <t xml:space="preserve">VIC|NSW|XXL|Regional</t>
  </si>
  <si>
    <t xml:space="preserve">VIC|TAS|Small|Metro</t>
  </si>
  <si>
    <t xml:space="preserve">VIC|TAS|Small|Metro Outer</t>
  </si>
  <si>
    <t xml:space="preserve">VIC|TAS|Small|Regional</t>
  </si>
  <si>
    <t xml:space="preserve">VIC|TAS|Medium|Metro</t>
  </si>
  <si>
    <t xml:space="preserve">VIC|TAS|Medium|Metro Outer</t>
  </si>
  <si>
    <t xml:space="preserve">VIC|TAS|Medium|Regional</t>
  </si>
  <si>
    <t xml:space="preserve">VIC|TAS|Large|Metro</t>
  </si>
  <si>
    <t xml:space="preserve">VIC|TAS|Large|Metro Outer</t>
  </si>
  <si>
    <t xml:space="preserve">VIC|TAS|Large|Regional</t>
  </si>
  <si>
    <t xml:space="preserve">VIC|TAS|XL|Metro</t>
  </si>
  <si>
    <t xml:space="preserve">VIC|TAS|XL|Metro Outer</t>
  </si>
  <si>
    <t xml:space="preserve">VIC|TAS|XL|Regional</t>
  </si>
  <si>
    <t xml:space="preserve">VIC|TAS|XXL|Metro</t>
  </si>
  <si>
    <t xml:space="preserve">VIC|TAS|XXL|Metro Outer</t>
  </si>
  <si>
    <t xml:space="preserve">VIC|TAS|XXL|Regional</t>
  </si>
  <si>
    <t xml:space="preserve">VIC|ACT|Small|Metro</t>
  </si>
  <si>
    <t xml:space="preserve">VIC|ACT|Small|Metro Outer</t>
  </si>
  <si>
    <t xml:space="preserve">VIC|ACT|Small|Regional</t>
  </si>
  <si>
    <t xml:space="preserve">VIC|ACT|Medium|Metro</t>
  </si>
  <si>
    <t xml:space="preserve">VIC|ACT|Medium|Metro Outer</t>
  </si>
  <si>
    <t xml:space="preserve">VIC|ACT|Medium|Regional</t>
  </si>
  <si>
    <t xml:space="preserve">VIC|ACT|Large|Metro</t>
  </si>
  <si>
    <t xml:space="preserve">VIC|ACT|Large|Metro Outer</t>
  </si>
  <si>
    <t xml:space="preserve">VIC|ACT|Large|Regional</t>
  </si>
  <si>
    <t xml:space="preserve">VIC|ACT|XL|Metro</t>
  </si>
  <si>
    <t xml:space="preserve">VIC|ACT|XL|Metro Outer</t>
  </si>
  <si>
    <t xml:space="preserve">VIC|ACT|XL|Regional</t>
  </si>
  <si>
    <t xml:space="preserve">VIC|ACT|XXL|Metro</t>
  </si>
  <si>
    <t xml:space="preserve">VIC|ACT|XXL|Metro Outer</t>
  </si>
  <si>
    <t xml:space="preserve">VIC|ACT|XXL|Regional</t>
  </si>
  <si>
    <t xml:space="preserve">WA|WA|Small|Metro</t>
  </si>
  <si>
    <t xml:space="preserve">WA|WA|Small|Metro Outer</t>
  </si>
  <si>
    <t xml:space="preserve">WA|WA|Small|Regional</t>
  </si>
  <si>
    <t xml:space="preserve">WA|WA|Medium|Metro</t>
  </si>
  <si>
    <t xml:space="preserve">WA|WA|Medium|Metro Outer</t>
  </si>
  <si>
    <t xml:space="preserve">WA|WA|Medium|Regional</t>
  </si>
  <si>
    <t xml:space="preserve">WA|WA|Large|Metro</t>
  </si>
  <si>
    <t xml:space="preserve">WA|WA|Large|Metro Outer</t>
  </si>
  <si>
    <t xml:space="preserve">WA|WA|Large|Regional</t>
  </si>
  <si>
    <t xml:space="preserve">WA|WA|XL|Metro</t>
  </si>
  <si>
    <t xml:space="preserve">WA|WA|XL|Metro Outer</t>
  </si>
  <si>
    <t xml:space="preserve">WA|WA|XL|Regional</t>
  </si>
  <si>
    <t xml:space="preserve">WA|WA|XXL|Metro</t>
  </si>
  <si>
    <t xml:space="preserve">WA|WA|XXL|Metro Outer</t>
  </si>
  <si>
    <t xml:space="preserve">WA|WA|XXL|Regional</t>
  </si>
  <si>
    <t xml:space="preserve">WA|SA|Small|Metro</t>
  </si>
  <si>
    <t xml:space="preserve">WA|SA|Small|Metro Outer</t>
  </si>
  <si>
    <t xml:space="preserve">WA|SA|Small|Regional</t>
  </si>
  <si>
    <t xml:space="preserve">WA|SA|Medium|Metro</t>
  </si>
  <si>
    <t xml:space="preserve">WA|SA|Medium|Metro Outer</t>
  </si>
  <si>
    <t xml:space="preserve">WA|SA|Medium|Regional</t>
  </si>
  <si>
    <t xml:space="preserve">WA|SA|Large|Metro</t>
  </si>
  <si>
    <t xml:space="preserve">WA|SA|Large|Metro Outer</t>
  </si>
  <si>
    <t xml:space="preserve">WA|SA|Large|Regional</t>
  </si>
  <si>
    <t xml:space="preserve">WA|SA|XL|Metro</t>
  </si>
  <si>
    <t xml:space="preserve">WA|SA|XL|Metro Outer</t>
  </si>
  <si>
    <t xml:space="preserve">WA|SA|XL|Regional</t>
  </si>
  <si>
    <t xml:space="preserve">WA|SA|XXL|Metro</t>
  </si>
  <si>
    <t xml:space="preserve">WA|SA|XXL|Metro Outer</t>
  </si>
  <si>
    <t xml:space="preserve">WA|SA|XXL|Regional</t>
  </si>
  <si>
    <t xml:space="preserve">WA|VIC|Small|Metro</t>
  </si>
  <si>
    <t xml:space="preserve">WA|VIC|Small|Metro Outer</t>
  </si>
  <si>
    <t xml:space="preserve">WA|VIC|Small|Regional</t>
  </si>
  <si>
    <t xml:space="preserve">WA|VIC|Medium|Metro</t>
  </si>
  <si>
    <t xml:space="preserve">WA|VIC|Medium|Metro Outer</t>
  </si>
  <si>
    <t xml:space="preserve">WA|VIC|Medium|Regional</t>
  </si>
  <si>
    <t xml:space="preserve">WA|VIC|Large|Metro</t>
  </si>
  <si>
    <t xml:space="preserve">WA|VIC|Large|Metro Outer</t>
  </si>
  <si>
    <t xml:space="preserve">WA|VIC|Large|Regional</t>
  </si>
  <si>
    <t xml:space="preserve">WA|VIC|XL|Metro</t>
  </si>
  <si>
    <t xml:space="preserve">WA|VIC|XL|Metro Outer</t>
  </si>
  <si>
    <t xml:space="preserve">WA|VIC|XL|Regional</t>
  </si>
  <si>
    <t xml:space="preserve">WA|VIC|XXL|Metro</t>
  </si>
  <si>
    <t xml:space="preserve">WA|VIC|XXL|Metro Outer</t>
  </si>
  <si>
    <t xml:space="preserve">WA|VIC|XXL|Regional</t>
  </si>
  <si>
    <t xml:space="preserve">WA|NSW|Small|Metro</t>
  </si>
  <si>
    <t xml:space="preserve">WA|NSW|Small|Metro Outer</t>
  </si>
  <si>
    <t xml:space="preserve">WA|NSW|Small|Regional</t>
  </si>
  <si>
    <t xml:space="preserve">WA|NSW|Medium|Metro</t>
  </si>
  <si>
    <t xml:space="preserve">WA|NSW|Medium|Metro Outer</t>
  </si>
  <si>
    <t xml:space="preserve">WA|NSW|Medium|Regional</t>
  </si>
  <si>
    <t xml:space="preserve">WA|NSW|Large|Metro</t>
  </si>
  <si>
    <t xml:space="preserve">WA|NSW|Large|Metro Outer</t>
  </si>
  <si>
    <t xml:space="preserve">WA|NSW|Large|Regional</t>
  </si>
  <si>
    <t xml:space="preserve">WA|NSW|XL|Metro</t>
  </si>
  <si>
    <t xml:space="preserve">WA|NSW|XL|Metro Outer</t>
  </si>
  <si>
    <t xml:space="preserve">WA|NSW|XL|Regional</t>
  </si>
  <si>
    <t xml:space="preserve">WA|NSW|XXL|Metro</t>
  </si>
  <si>
    <t xml:space="preserve">WA|NSW|XXL|Metro Outer</t>
  </si>
  <si>
    <t xml:space="preserve">WA|NSW|XXL|Regional</t>
  </si>
  <si>
    <t xml:space="preserve">WA|QLD|Small|Metro</t>
  </si>
  <si>
    <t xml:space="preserve">WA|QLD|Small|Metro Outer</t>
  </si>
  <si>
    <t xml:space="preserve">WA|QLD|Small|Regional</t>
  </si>
  <si>
    <t xml:space="preserve">WA|QLD|Medium|Metro</t>
  </si>
  <si>
    <t xml:space="preserve">WA|QLD|Medium|Metro Outer</t>
  </si>
  <si>
    <t xml:space="preserve">WA|QLD|Medium|Regional</t>
  </si>
  <si>
    <t xml:space="preserve">WA|QLD|Large|Metro</t>
  </si>
  <si>
    <t xml:space="preserve">WA|QLD|Large|Metro Outer</t>
  </si>
  <si>
    <t xml:space="preserve">WA|QLD|Large|Regional</t>
  </si>
  <si>
    <t xml:space="preserve">WA|QLD|XL|Metro</t>
  </si>
  <si>
    <t xml:space="preserve">WA|QLD|XL|Metro Outer</t>
  </si>
  <si>
    <t xml:space="preserve">WA|QLD|XL|Regional</t>
  </si>
  <si>
    <t xml:space="preserve">WA|QLD|XXL|Metro</t>
  </si>
  <si>
    <t xml:space="preserve">WA|QLD|XXL|Metro Outer</t>
  </si>
  <si>
    <t xml:space="preserve">WA|QLD|XXL|Regional</t>
  </si>
  <si>
    <t xml:space="preserve">WA|ACT|Small|Metro</t>
  </si>
  <si>
    <t xml:space="preserve">WA|ACT|Small|Metro Outer</t>
  </si>
  <si>
    <t xml:space="preserve">WA|ACT|Small|Regional</t>
  </si>
  <si>
    <t xml:space="preserve">WA|ACT|Medium|Metro</t>
  </si>
  <si>
    <t xml:space="preserve">WA|ACT|Medium|Metro Outer</t>
  </si>
  <si>
    <t xml:space="preserve">WA|ACT|Medium|Regional</t>
  </si>
  <si>
    <t xml:space="preserve">WA|ACT|Large|Metro</t>
  </si>
  <si>
    <t xml:space="preserve">WA|ACT|Large|Metro Outer</t>
  </si>
  <si>
    <t xml:space="preserve">WA|ACT|Large|Regional</t>
  </si>
  <si>
    <t xml:space="preserve">WA|ACT|XL|Metro</t>
  </si>
  <si>
    <t xml:space="preserve">WA|ACT|XL|Metro Outer</t>
  </si>
  <si>
    <t xml:space="preserve">WA|ACT|XL|Regional</t>
  </si>
  <si>
    <t xml:space="preserve">WA|ACT|XXL|Metro</t>
  </si>
  <si>
    <t xml:space="preserve">WA|ACT|XXL|Metro Outer</t>
  </si>
  <si>
    <t xml:space="preserve">WA|ACT|XXL|Regional</t>
  </si>
  <si>
    <t xml:space="preserve">WA|TAS|Small|Metro</t>
  </si>
  <si>
    <t xml:space="preserve">WA|TAS|Small|Metro Outer</t>
  </si>
  <si>
    <t xml:space="preserve">WA|TAS|Small|Regional</t>
  </si>
  <si>
    <t xml:space="preserve">WA|TAS|Medium|Metro</t>
  </si>
  <si>
    <t xml:space="preserve">WA|TAS|Medium|Metro Outer</t>
  </si>
  <si>
    <t xml:space="preserve">WA|TAS|Medium|Regional</t>
  </si>
  <si>
    <t xml:space="preserve">WA|TAS|Large|Metro</t>
  </si>
  <si>
    <t xml:space="preserve">WA|TAS|Large|Metro Outer</t>
  </si>
  <si>
    <t xml:space="preserve">WA|TAS|Large|Regional</t>
  </si>
  <si>
    <t xml:space="preserve">WA|TAS|XL|Metro</t>
  </si>
  <si>
    <t xml:space="preserve">WA|TAS|XL|Metro Outer</t>
  </si>
  <si>
    <t xml:space="preserve">WA|TAS|XL|Regional</t>
  </si>
  <si>
    <t xml:space="preserve">WA|TAS|XXL|Metro</t>
  </si>
  <si>
    <t xml:space="preserve">WA|TAS|XXL|Metro Outer</t>
  </si>
  <si>
    <t xml:space="preserve">WA|TAS|XXL|Regional</t>
  </si>
  <si>
    <t xml:space="preserve">Service charged</t>
  </si>
  <si>
    <t xml:space="preserve">Same state</t>
  </si>
  <si>
    <t xml:space="preserve">2025 sheet price</t>
  </si>
  <si>
    <t xml:space="preserve">New price</t>
  </si>
  <si>
    <t xml:space="preserve">No</t>
  </si>
  <si>
    <t xml:space="preserve">Yes</t>
  </si>
  <si>
    <t xml:space="preserve">Freight size rules (how the website scores each product)</t>
  </si>
  <si>
    <t xml:space="preserve">Score</t>
  </si>
  <si>
    <t xml:space="preserve">Longest side</t>
  </si>
  <si>
    <t xml:space="preserve">Cubic weight (L×W×H×250)</t>
  </si>
  <si>
    <t xml:space="preserve">Actual weight</t>
  </si>
  <si>
    <t xml:space="preserve">under 0.5 m</t>
  </si>
  <si>
    <t xml:space="preserve">under 10 kg</t>
  </si>
  <si>
    <t xml:space="preserve">under 5 kg</t>
  </si>
  <si>
    <t xml:space="preserve">0.5 to under 1.8 m</t>
  </si>
  <si>
    <t xml:space="preserve">10 to under 25 kg</t>
  </si>
  <si>
    <t xml:space="preserve">5 to under 15 kg</t>
  </si>
  <si>
    <t xml:space="preserve">1.8 to under 3.5 m</t>
  </si>
  <si>
    <t xml:space="preserve">25 to under 100 kg</t>
  </si>
  <si>
    <t xml:space="preserve">15 to under 22 kg</t>
  </si>
  <si>
    <t xml:space="preserve">3.5 to under 5 m</t>
  </si>
  <si>
    <t xml:space="preserve">100 to under 180 kg</t>
  </si>
  <si>
    <t xml:space="preserve">22 to under 35 kg</t>
  </si>
  <si>
    <t xml:space="preserve">5 m or more</t>
  </si>
  <si>
    <t xml:space="preserve">180 kg or more</t>
  </si>
  <si>
    <t xml:space="preserve">35 kg or more</t>
  </si>
  <si>
    <t xml:space="preserve">A product's size is the highest of its three scores. An order takes the size of its biggest product. Products with no dimensions or weight score 1 (Small) on that measure; 15,773 products in the 20 Oct 2026 export have neither, so the website treats them as Small.</t>
  </si>
  <si>
    <t xml:space="preserve">The 2025 sheet's version of this tab listed Large 1.8–2.5 m, XL 2.5–3.0 m and XXL 3.0 m+, and no cubic weight. Those aren't the rules the website uses.</t>
  </si>
  <si>
    <t xml:space="preserve">Which warehouse the website ships from first (unchanged from the 2025 sheet; NT from the awaiting-approval version)</t>
  </si>
  <si>
    <t xml:space="preserve">1st</t>
  </si>
  <si>
    <t xml:space="preserve">2nd</t>
  </si>
  <si>
    <t xml:space="preserve">3rd</t>
  </si>
  <si>
    <t xml:space="preserve">4th</t>
  </si>
  <si>
    <t xml:space="preserve">5th</t>
  </si>
  <si>
    <t xml:space="preserve">Postcode</t>
  </si>
  <si>
    <t xml:space="preserve">State tab</t>
  </si>
  <si>
    <t xml:space="preserve">Website zone name</t>
  </si>
  <si>
    <t xml:space="preserve">Australia Post group</t>
  </si>
  <si>
    <t xml:space="preserve">Status</t>
  </si>
  <si>
    <t xml:space="preserve">Suburbs</t>
  </si>
  <si>
    <t xml:space="preserve">0200</t>
  </si>
  <si>
    <t xml:space="preserve">Capital City</t>
  </si>
  <si>
    <t xml:space="preserve">Same as 2025</t>
  </si>
  <si>
    <t xml:space="preserve">Anu, Australian National University</t>
  </si>
  <si>
    <t xml:space="preserve">0800</t>
  </si>
  <si>
    <t xml:space="preserve">Darwin, Darwin City</t>
  </si>
  <si>
    <t xml:space="preserve">0801</t>
  </si>
  <si>
    <t xml:space="preserve">Darwin</t>
  </si>
  <si>
    <t xml:space="preserve">0803</t>
  </si>
  <si>
    <t xml:space="preserve">NT - Rural</t>
  </si>
  <si>
    <t xml:space="preserve">Rural</t>
  </si>
  <si>
    <t xml:space="preserve">Wagait Beach</t>
  </si>
  <si>
    <t xml:space="preserve">0804</t>
  </si>
  <si>
    <t xml:space="preserve">Parap</t>
  </si>
  <si>
    <t xml:space="preserve">0810</t>
  </si>
  <si>
    <t xml:space="preserve">Alawa, Brinkin, Casuarina, Coconut Grove</t>
  </si>
  <si>
    <t xml:space="preserve">0811</t>
  </si>
  <si>
    <t xml:space="preserve">Casuarina</t>
  </si>
  <si>
    <t xml:space="preserve">0812</t>
  </si>
  <si>
    <t xml:space="preserve">Anula, Buffalo Creek, Holmes, Karama</t>
  </si>
  <si>
    <t xml:space="preserve">0813</t>
  </si>
  <si>
    <t xml:space="preserve">Karama, Sanderson</t>
  </si>
  <si>
    <t xml:space="preserve">0814</t>
  </si>
  <si>
    <t xml:space="preserve">Nightcliff</t>
  </si>
  <si>
    <t xml:space="preserve">0815</t>
  </si>
  <si>
    <t xml:space="preserve">Charles Darwin University</t>
  </si>
  <si>
    <t xml:space="preserve">0820</t>
  </si>
  <si>
    <t xml:space="preserve">Bagot, Bayview, Charles Darwin, Coonawarra</t>
  </si>
  <si>
    <t xml:space="preserve">0821</t>
  </si>
  <si>
    <t xml:space="preserve">Winnellie</t>
  </si>
  <si>
    <t xml:space="preserve">0822</t>
  </si>
  <si>
    <t xml:space="preserve">Acacia Hills, Angurugu, Anindilyakwa, Annie River</t>
  </si>
  <si>
    <t xml:space="preserve">0828</t>
  </si>
  <si>
    <t xml:space="preserve">Berrimah, Knuckey Lagoon</t>
  </si>
  <si>
    <t xml:space="preserve">0829</t>
  </si>
  <si>
    <t xml:space="preserve">Holtze, Pinelands</t>
  </si>
  <si>
    <t xml:space="preserve">0830</t>
  </si>
  <si>
    <t xml:space="preserve">Archer, Driver, Durack, Farrar</t>
  </si>
  <si>
    <t xml:space="preserve">0831</t>
  </si>
  <si>
    <t xml:space="preserve">Palmerston</t>
  </si>
  <si>
    <t xml:space="preserve">0832</t>
  </si>
  <si>
    <t xml:space="preserve">Bakewell, Bellamack, Gunn, Johnston</t>
  </si>
  <si>
    <t xml:space="preserve">0834</t>
  </si>
  <si>
    <t xml:space="preserve">Virginia</t>
  </si>
  <si>
    <t xml:space="preserve">0835</t>
  </si>
  <si>
    <t xml:space="preserve">Coolalinga, Howard Springs, Virginia</t>
  </si>
  <si>
    <t xml:space="preserve">0836</t>
  </si>
  <si>
    <t xml:space="preserve">Girraween, Herbert, Humpty Doo</t>
  </si>
  <si>
    <t xml:space="preserve">0837</t>
  </si>
  <si>
    <t xml:space="preserve">Manton, Noonamah</t>
  </si>
  <si>
    <t xml:space="preserve">0838</t>
  </si>
  <si>
    <t xml:space="preserve">Berry Springs</t>
  </si>
  <si>
    <t xml:space="preserve">0839</t>
  </si>
  <si>
    <t xml:space="preserve">Coolalinga</t>
  </si>
  <si>
    <t xml:space="preserve">0840</t>
  </si>
  <si>
    <t xml:space="preserve">Dundee Beach, Dundee Downs, Dundee Forest</t>
  </si>
  <si>
    <t xml:space="preserve">0841</t>
  </si>
  <si>
    <t xml:space="preserve">Darwin River</t>
  </si>
  <si>
    <t xml:space="preserve">0845</t>
  </si>
  <si>
    <t xml:space="preserve">Batchelor</t>
  </si>
  <si>
    <t xml:space="preserve">0846</t>
  </si>
  <si>
    <t xml:space="preserve">Adelaide River</t>
  </si>
  <si>
    <t xml:space="preserve">0847</t>
  </si>
  <si>
    <t xml:space="preserve">Pine Creek</t>
  </si>
  <si>
    <t xml:space="preserve">0850</t>
  </si>
  <si>
    <t xml:space="preserve">Cossack, Emungalan, Katherine, Katherine East</t>
  </si>
  <si>
    <t xml:space="preserve">0851</t>
  </si>
  <si>
    <t xml:space="preserve">Katherine</t>
  </si>
  <si>
    <t xml:space="preserve">0852</t>
  </si>
  <si>
    <t xml:space="preserve">Arnold, Baines, Barunga, Beswick</t>
  </si>
  <si>
    <t xml:space="preserve">0853</t>
  </si>
  <si>
    <t xml:space="preserve">Tindal, Tindal Raaf</t>
  </si>
  <si>
    <t xml:space="preserve">0854</t>
  </si>
  <si>
    <t xml:space="preserve">Borroloola, King Ash Bay</t>
  </si>
  <si>
    <t xml:space="preserve">0860</t>
  </si>
  <si>
    <t xml:space="preserve">Tennant Creek</t>
  </si>
  <si>
    <t xml:space="preserve">0861</t>
  </si>
  <si>
    <t xml:space="preserve">Brunchilly, Tennant Creek</t>
  </si>
  <si>
    <t xml:space="preserve">0862</t>
  </si>
  <si>
    <t xml:space="preserve">Avon Downs, Calvert, Cresswell Downs, Elliott</t>
  </si>
  <si>
    <t xml:space="preserve">0870</t>
  </si>
  <si>
    <t xml:space="preserve">Alice Springs, Araluen, Braitling, Ciccone</t>
  </si>
  <si>
    <t xml:space="preserve">0871</t>
  </si>
  <si>
    <t xml:space="preserve">Alice Springs</t>
  </si>
  <si>
    <t xml:space="preserve">0872</t>
  </si>
  <si>
    <t xml:space="preserve">Aherrenge, Ali Curung, Alice Springs, Amata</t>
  </si>
  <si>
    <t xml:space="preserve">0873</t>
  </si>
  <si>
    <t xml:space="preserve">Amoonguna, Arumbera, Connellan, Heavitree Gap Cpa</t>
  </si>
  <si>
    <t xml:space="preserve">0874</t>
  </si>
  <si>
    <t xml:space="preserve">Irlpme, Mount Johns, Undoolya</t>
  </si>
  <si>
    <t xml:space="preserve">0875</t>
  </si>
  <si>
    <t xml:space="preserve">Flynn, Larapinta</t>
  </si>
  <si>
    <t xml:space="preserve">0880</t>
  </si>
  <si>
    <t xml:space="preserve">Gapuwiyak, Gove, Gunyangara, Nhulunbuy</t>
  </si>
  <si>
    <t xml:space="preserve">0881</t>
  </si>
  <si>
    <t xml:space="preserve">Nhulunbuy</t>
  </si>
  <si>
    <t xml:space="preserve">0885</t>
  </si>
  <si>
    <t xml:space="preserve">Alyangula</t>
  </si>
  <si>
    <t xml:space="preserve">0886</t>
  </si>
  <si>
    <t xml:space="preserve">Jabiru</t>
  </si>
  <si>
    <t xml:space="preserve">0906</t>
  </si>
  <si>
    <t xml:space="preserve">0907</t>
  </si>
  <si>
    <t xml:space="preserve">0909</t>
  </si>
  <si>
    <t xml:space="preserve">Charles Darwin University, University</t>
  </si>
  <si>
    <t xml:space="preserve">1100</t>
  </si>
  <si>
    <t xml:space="preserve">NSW - Metro</t>
  </si>
  <si>
    <t xml:space="preserve">Sydney</t>
  </si>
  <si>
    <t xml:space="preserve">1215</t>
  </si>
  <si>
    <t xml:space="preserve">Australia Square</t>
  </si>
  <si>
    <t xml:space="preserve">1220</t>
  </si>
  <si>
    <t xml:space="preserve">Grosvenor Place</t>
  </si>
  <si>
    <t xml:space="preserve">1225</t>
  </si>
  <si>
    <t xml:space="preserve">Royal Exchange</t>
  </si>
  <si>
    <t xml:space="preserve">1230</t>
  </si>
  <si>
    <t xml:space="preserve">Queen Victoria Building</t>
  </si>
  <si>
    <t xml:space="preserve">1231</t>
  </si>
  <si>
    <t xml:space="preserve">Sydney South</t>
  </si>
  <si>
    <t xml:space="preserve">1235</t>
  </si>
  <si>
    <t xml:space="preserve">1239</t>
  </si>
  <si>
    <t xml:space="preserve">Haymarket</t>
  </si>
  <si>
    <t xml:space="preserve">1240</t>
  </si>
  <si>
    <t xml:space="preserve">1291</t>
  </si>
  <si>
    <t xml:space="preserve">1300</t>
  </si>
  <si>
    <t xml:space="preserve">Darlinghurst</t>
  </si>
  <si>
    <t xml:space="preserve">1335</t>
  </si>
  <si>
    <t xml:space="preserve">Potts Point</t>
  </si>
  <si>
    <t xml:space="preserve">1340</t>
  </si>
  <si>
    <t xml:space="preserve">Kings Cross</t>
  </si>
  <si>
    <t xml:space="preserve">1350</t>
  </si>
  <si>
    <t xml:space="preserve">Woollahra</t>
  </si>
  <si>
    <t xml:space="preserve">1355</t>
  </si>
  <si>
    <t xml:space="preserve">Bondi Junction</t>
  </si>
  <si>
    <t xml:space="preserve">1360</t>
  </si>
  <si>
    <t xml:space="preserve">Double Bay</t>
  </si>
  <si>
    <t xml:space="preserve">1405</t>
  </si>
  <si>
    <t xml:space="preserve">Chullora</t>
  </si>
  <si>
    <t xml:space="preserve">1435</t>
  </si>
  <si>
    <t xml:space="preserve">Alexandria</t>
  </si>
  <si>
    <t xml:space="preserve">1445</t>
  </si>
  <si>
    <t xml:space="preserve">Rosebery</t>
  </si>
  <si>
    <t xml:space="preserve">1450</t>
  </si>
  <si>
    <t xml:space="preserve">Camperdown</t>
  </si>
  <si>
    <t xml:space="preserve">1455</t>
  </si>
  <si>
    <t xml:space="preserve">Botany</t>
  </si>
  <si>
    <t xml:space="preserve">1460</t>
  </si>
  <si>
    <t xml:space="preserve">Mascot</t>
  </si>
  <si>
    <t xml:space="preserve">1465</t>
  </si>
  <si>
    <t xml:space="preserve">Kensington</t>
  </si>
  <si>
    <t xml:space="preserve">1466</t>
  </si>
  <si>
    <t xml:space="preserve">Unsw Sydney</t>
  </si>
  <si>
    <t xml:space="preserve">1470</t>
  </si>
  <si>
    <t xml:space="preserve">Drummoyne</t>
  </si>
  <si>
    <t xml:space="preserve">1475</t>
  </si>
  <si>
    <t xml:space="preserve">Marrickville</t>
  </si>
  <si>
    <t xml:space="preserve">1480</t>
  </si>
  <si>
    <t xml:space="preserve">Kingsgrove</t>
  </si>
  <si>
    <t xml:space="preserve">1481</t>
  </si>
  <si>
    <t xml:space="preserve">Hurstville Bc</t>
  </si>
  <si>
    <t xml:space="preserve">1485</t>
  </si>
  <si>
    <t xml:space="preserve">Kogarah</t>
  </si>
  <si>
    <t xml:space="preserve">1490</t>
  </si>
  <si>
    <t xml:space="preserve">Miranda</t>
  </si>
  <si>
    <t xml:space="preserve">1495</t>
  </si>
  <si>
    <t xml:space="preserve">Caringbah</t>
  </si>
  <si>
    <t xml:space="preserve">1499</t>
  </si>
  <si>
    <t xml:space="preserve">Sutherland</t>
  </si>
  <si>
    <t xml:space="preserve">1515</t>
  </si>
  <si>
    <t xml:space="preserve">West Chatswood</t>
  </si>
  <si>
    <t xml:space="preserve">1560</t>
  </si>
  <si>
    <t xml:space="preserve">Northbridge</t>
  </si>
  <si>
    <t xml:space="preserve">1565</t>
  </si>
  <si>
    <t xml:space="preserve">Milsons Point</t>
  </si>
  <si>
    <t xml:space="preserve">1570</t>
  </si>
  <si>
    <t xml:space="preserve">Artarmon</t>
  </si>
  <si>
    <t xml:space="preserve">1585</t>
  </si>
  <si>
    <t xml:space="preserve">Crows Nest</t>
  </si>
  <si>
    <t xml:space="preserve">1590</t>
  </si>
  <si>
    <t xml:space="preserve">St Leonards</t>
  </si>
  <si>
    <t xml:space="preserve">1595</t>
  </si>
  <si>
    <t xml:space="preserve">Lane Cove</t>
  </si>
  <si>
    <t xml:space="preserve">1602</t>
  </si>
  <si>
    <t xml:space="preserve">Lane Cove Dc</t>
  </si>
  <si>
    <t xml:space="preserve">1630</t>
  </si>
  <si>
    <t xml:space="preserve">Hornsby</t>
  </si>
  <si>
    <t xml:space="preserve">1635</t>
  </si>
  <si>
    <t xml:space="preserve">Hornsby Westfield</t>
  </si>
  <si>
    <t xml:space="preserve">1640</t>
  </si>
  <si>
    <t xml:space="preserve">Frenchs Forest</t>
  </si>
  <si>
    <t xml:space="preserve">1655</t>
  </si>
  <si>
    <t xml:space="preserve">Manly</t>
  </si>
  <si>
    <t xml:space="preserve">1660</t>
  </si>
  <si>
    <t xml:space="preserve">Mona Vale</t>
  </si>
  <si>
    <t xml:space="preserve">1670</t>
  </si>
  <si>
    <t xml:space="preserve">North Ryde, North Ryde Bc</t>
  </si>
  <si>
    <t xml:space="preserve">1675</t>
  </si>
  <si>
    <t xml:space="preserve">Gladesville</t>
  </si>
  <si>
    <t xml:space="preserve">1680</t>
  </si>
  <si>
    <t xml:space="preserve">Ryde</t>
  </si>
  <si>
    <t xml:space="preserve">1685</t>
  </si>
  <si>
    <t xml:space="preserve">West Ryde</t>
  </si>
  <si>
    <t xml:space="preserve">1700</t>
  </si>
  <si>
    <t xml:space="preserve">Ermington</t>
  </si>
  <si>
    <t xml:space="preserve">1710</t>
  </si>
  <si>
    <t xml:space="preserve">Epping</t>
  </si>
  <si>
    <t xml:space="preserve">1715</t>
  </si>
  <si>
    <t xml:space="preserve">Pennant Hills</t>
  </si>
  <si>
    <t xml:space="preserve">1730</t>
  </si>
  <si>
    <t xml:space="preserve">Seven Hills</t>
  </si>
  <si>
    <t xml:space="preserve">1750</t>
  </si>
  <si>
    <t xml:space="preserve">North Parramatta</t>
  </si>
  <si>
    <t xml:space="preserve">1755</t>
  </si>
  <si>
    <t xml:space="preserve">Baulkham Hills</t>
  </si>
  <si>
    <t xml:space="preserve">1765</t>
  </si>
  <si>
    <t xml:space="preserve">Castle Hill</t>
  </si>
  <si>
    <t xml:space="preserve">1790</t>
  </si>
  <si>
    <t xml:space="preserve">St Marys</t>
  </si>
  <si>
    <t xml:space="preserve">1800</t>
  </si>
  <si>
    <t xml:space="preserve">Ashfield</t>
  </si>
  <si>
    <t xml:space="preserve">1805</t>
  </si>
  <si>
    <t xml:space="preserve">Burwood</t>
  </si>
  <si>
    <t xml:space="preserve">1811</t>
  </si>
  <si>
    <t xml:space="preserve">Silverwater</t>
  </si>
  <si>
    <t xml:space="preserve">1825</t>
  </si>
  <si>
    <t xml:space="preserve">Lidcombe</t>
  </si>
  <si>
    <t xml:space="preserve">1835</t>
  </si>
  <si>
    <t xml:space="preserve">Auburn</t>
  </si>
  <si>
    <t xml:space="preserve">1851</t>
  </si>
  <si>
    <t xml:space="preserve">Wetherill Park, Wetherill Park Dc</t>
  </si>
  <si>
    <t xml:space="preserve">1860</t>
  </si>
  <si>
    <t xml:space="preserve">Fairfield</t>
  </si>
  <si>
    <t xml:space="preserve">1871</t>
  </si>
  <si>
    <t xml:space="preserve">Liverpool</t>
  </si>
  <si>
    <t xml:space="preserve">1874</t>
  </si>
  <si>
    <t xml:space="preserve">Moorebank</t>
  </si>
  <si>
    <t xml:space="preserve">1875</t>
  </si>
  <si>
    <t xml:space="preserve">1885</t>
  </si>
  <si>
    <t xml:space="preserve">Bankstown</t>
  </si>
  <si>
    <t xml:space="preserve">1890</t>
  </si>
  <si>
    <t xml:space="preserve">Ingleburn</t>
  </si>
  <si>
    <t xml:space="preserve">1891</t>
  </si>
  <si>
    <t xml:space="preserve">Milperra</t>
  </si>
  <si>
    <t xml:space="preserve">2000</t>
  </si>
  <si>
    <t xml:space="preserve">Barangaroo, Darling Harbour, Dawes Point, Haymarket</t>
  </si>
  <si>
    <t xml:space="preserve">2001</t>
  </si>
  <si>
    <t xml:space="preserve">2002</t>
  </si>
  <si>
    <t xml:space="preserve">World Square</t>
  </si>
  <si>
    <t xml:space="preserve">2004</t>
  </si>
  <si>
    <t xml:space="preserve">Alexandria Mc, Eastern Suburbs Mc</t>
  </si>
  <si>
    <t xml:space="preserve">2006</t>
  </si>
  <si>
    <t xml:space="preserve">The University Of Sydney</t>
  </si>
  <si>
    <t xml:space="preserve">2007</t>
  </si>
  <si>
    <t xml:space="preserve">Broadway, Ultimo</t>
  </si>
  <si>
    <t xml:space="preserve">2008</t>
  </si>
  <si>
    <t xml:space="preserve">Chippendale, Darlington, Golden Grove</t>
  </si>
  <si>
    <t xml:space="preserve">2009</t>
  </si>
  <si>
    <t xml:space="preserve">Darling Island, Pyrmont</t>
  </si>
  <si>
    <t xml:space="preserve">2010</t>
  </si>
  <si>
    <t xml:space="preserve">Darlinghurst, Surry Hills, Taylor Square</t>
  </si>
  <si>
    <t xml:space="preserve">2011</t>
  </si>
  <si>
    <t xml:space="preserve">Elizabeth Bay, Hmas Kuttabul, Kings Cross, Potts Point</t>
  </si>
  <si>
    <t xml:space="preserve">2012</t>
  </si>
  <si>
    <t xml:space="preserve">Strawberry Hills</t>
  </si>
  <si>
    <t xml:space="preserve">2013</t>
  </si>
  <si>
    <t xml:space="preserve">2015</t>
  </si>
  <si>
    <t xml:space="preserve">Alexandria, Beaconsfield, Eveleigh</t>
  </si>
  <si>
    <t xml:space="preserve">2016</t>
  </si>
  <si>
    <t xml:space="preserve">Redfern</t>
  </si>
  <si>
    <t xml:space="preserve">2017</t>
  </si>
  <si>
    <t xml:space="preserve">Waterloo, Waterloo Dc, Zetland</t>
  </si>
  <si>
    <t xml:space="preserve">2018</t>
  </si>
  <si>
    <t xml:space="preserve">Eastlakes, Rosebery</t>
  </si>
  <si>
    <t xml:space="preserve">2019</t>
  </si>
  <si>
    <t xml:space="preserve">Banksmeadow, Botany</t>
  </si>
  <si>
    <t xml:space="preserve">2020</t>
  </si>
  <si>
    <t xml:space="preserve">Mascot, Sydney Domestic Airport, Sydney International Airport</t>
  </si>
  <si>
    <t xml:space="preserve">2021</t>
  </si>
  <si>
    <t xml:space="preserve">Centennial Park, Moore Park, Paddington</t>
  </si>
  <si>
    <t xml:space="preserve">2022</t>
  </si>
  <si>
    <t xml:space="preserve">Bondi Junction, Bondi Junction Plaza, Queens Park</t>
  </si>
  <si>
    <t xml:space="preserve">2023</t>
  </si>
  <si>
    <t xml:space="preserve">Bellevue Hill</t>
  </si>
  <si>
    <t xml:space="preserve">2024</t>
  </si>
  <si>
    <t xml:space="preserve">Bronte, Charing Cross, Waverley</t>
  </si>
  <si>
    <t xml:space="preserve">2025</t>
  </si>
  <si>
    <t xml:space="preserve">2026</t>
  </si>
  <si>
    <t xml:space="preserve">Ben Buckler, Bondi, Bondi Beach, North Bondi</t>
  </si>
  <si>
    <t xml:space="preserve">2027</t>
  </si>
  <si>
    <t xml:space="preserve">Darling Point, Edgecliff, Hmas Rushcutters, Point Piper</t>
  </si>
  <si>
    <t xml:space="preserve">2028</t>
  </si>
  <si>
    <t xml:space="preserve">2029</t>
  </si>
  <si>
    <t xml:space="preserve">Rose Bay</t>
  </si>
  <si>
    <t xml:space="preserve">2030</t>
  </si>
  <si>
    <t xml:space="preserve">Diamond Bay, Dover Heights, Hmas Watson, Rose Bay North</t>
  </si>
  <si>
    <t xml:space="preserve">2031</t>
  </si>
  <si>
    <t xml:space="preserve">Clovelly, Clovelly West, Randwick, Randwick Dc</t>
  </si>
  <si>
    <t xml:space="preserve">2032</t>
  </si>
  <si>
    <t xml:space="preserve">Daceyville, Kingsford</t>
  </si>
  <si>
    <t xml:space="preserve">2033</t>
  </si>
  <si>
    <t xml:space="preserve">2034</t>
  </si>
  <si>
    <t xml:space="preserve">Coogee, South Coogee</t>
  </si>
  <si>
    <t xml:space="preserve">2035</t>
  </si>
  <si>
    <t xml:space="preserve">Maroubra, Maroubra South, Pagewood</t>
  </si>
  <si>
    <t xml:space="preserve">2036</t>
  </si>
  <si>
    <t xml:space="preserve">Chifley, Eastgardens, Hillsdale, La Perouse</t>
  </si>
  <si>
    <t xml:space="preserve">2037</t>
  </si>
  <si>
    <t xml:space="preserve">Forest Lodge, Glebe</t>
  </si>
  <si>
    <t xml:space="preserve">2038</t>
  </si>
  <si>
    <t xml:space="preserve">Annandale</t>
  </si>
  <si>
    <t xml:space="preserve">2039</t>
  </si>
  <si>
    <t xml:space="preserve">Rozelle</t>
  </si>
  <si>
    <t xml:space="preserve">2040</t>
  </si>
  <si>
    <t xml:space="preserve">Leichhardt, Lilyfield</t>
  </si>
  <si>
    <t xml:space="preserve">2041</t>
  </si>
  <si>
    <t xml:space="preserve">Balmain, Balmain East, Birchgrove</t>
  </si>
  <si>
    <t xml:space="preserve">2042</t>
  </si>
  <si>
    <t xml:space="preserve">Enmore, Newtown</t>
  </si>
  <si>
    <t xml:space="preserve">2043</t>
  </si>
  <si>
    <t xml:space="preserve">Erskineville</t>
  </si>
  <si>
    <t xml:space="preserve">2044</t>
  </si>
  <si>
    <t xml:space="preserve">St Peters, St Peters Dc, Sydenham, Tempe</t>
  </si>
  <si>
    <t xml:space="preserve">2045</t>
  </si>
  <si>
    <t xml:space="preserve">Haberfield</t>
  </si>
  <si>
    <t xml:space="preserve">2046</t>
  </si>
  <si>
    <t xml:space="preserve">Abbotsford, Canada Bay, Chiswick, Five Dock</t>
  </si>
  <si>
    <t xml:space="preserve">2047</t>
  </si>
  <si>
    <t xml:space="preserve">2048</t>
  </si>
  <si>
    <t xml:space="preserve">Stanmore, Westgate</t>
  </si>
  <si>
    <t xml:space="preserve">2049</t>
  </si>
  <si>
    <t xml:space="preserve">Lewisham, Petersham, Petersham North</t>
  </si>
  <si>
    <t xml:space="preserve">2050</t>
  </si>
  <si>
    <t xml:space="preserve">Camperdown, Missenden Road</t>
  </si>
  <si>
    <t xml:space="preserve">2052</t>
  </si>
  <si>
    <t xml:space="preserve">2055</t>
  </si>
  <si>
    <t xml:space="preserve">North Sydney</t>
  </si>
  <si>
    <t xml:space="preserve">2057</t>
  </si>
  <si>
    <t xml:space="preserve">Chatswood</t>
  </si>
  <si>
    <t xml:space="preserve">2058</t>
  </si>
  <si>
    <t xml:space="preserve">Northern Suburbs Mc</t>
  </si>
  <si>
    <t xml:space="preserve">2059</t>
  </si>
  <si>
    <t xml:space="preserve">2060</t>
  </si>
  <si>
    <t xml:space="preserve">Hmas Platypus, Hmas Waterhen, Lavender Bay, Mcmahons Point</t>
  </si>
  <si>
    <t xml:space="preserve">2061</t>
  </si>
  <si>
    <t xml:space="preserve">Kirribilli, Milsons Point</t>
  </si>
  <si>
    <t xml:space="preserve">2062</t>
  </si>
  <si>
    <t xml:space="preserve">Cammeray</t>
  </si>
  <si>
    <t xml:space="preserve">2063</t>
  </si>
  <si>
    <t xml:space="preserve">2064</t>
  </si>
  <si>
    <t xml:space="preserve">2065</t>
  </si>
  <si>
    <t xml:space="preserve">Crows Nest, Crows Nest Dc, Gore Hill, Greenwich</t>
  </si>
  <si>
    <t xml:space="preserve">2066</t>
  </si>
  <si>
    <t xml:space="preserve">Lane Cove, Lane Cove North, Lane Cove West, Linley Point</t>
  </si>
  <si>
    <t xml:space="preserve">2067</t>
  </si>
  <si>
    <t xml:space="preserve">Chatswood, Chatswood West</t>
  </si>
  <si>
    <t xml:space="preserve">2068</t>
  </si>
  <si>
    <t xml:space="preserve">Castlecrag, Middle Cove, North Willoughby, Willoughby</t>
  </si>
  <si>
    <t xml:space="preserve">2069</t>
  </si>
  <si>
    <t xml:space="preserve">Castle Cove, Roseville, Roseville Chase</t>
  </si>
  <si>
    <t xml:space="preserve">2070</t>
  </si>
  <si>
    <t xml:space="preserve">East Lindfield, Lindfield, Lindfield West</t>
  </si>
  <si>
    <t xml:space="preserve">2071</t>
  </si>
  <si>
    <t xml:space="preserve">East Killara, Killara</t>
  </si>
  <si>
    <t xml:space="preserve">2072</t>
  </si>
  <si>
    <t xml:space="preserve">Gordon</t>
  </si>
  <si>
    <t xml:space="preserve">2073</t>
  </si>
  <si>
    <t xml:space="preserve">Pymble, West Pymble</t>
  </si>
  <si>
    <t xml:space="preserve">2074</t>
  </si>
  <si>
    <t xml:space="preserve">Bobbin Head, North Turramurra, South Turramurra, Turramurra</t>
  </si>
  <si>
    <t xml:space="preserve">2075</t>
  </si>
  <si>
    <t xml:space="preserve">North St Ives, St Ives, St Ives Chase</t>
  </si>
  <si>
    <t xml:space="preserve">2076</t>
  </si>
  <si>
    <t xml:space="preserve">Normanhurst, North Wahroonga, Wahroonga</t>
  </si>
  <si>
    <t xml:space="preserve">2077</t>
  </si>
  <si>
    <t xml:space="preserve">Asquith, Hornsby, Hornsby Heights, Waitara</t>
  </si>
  <si>
    <t xml:space="preserve">2079</t>
  </si>
  <si>
    <t xml:space="preserve">Mount Colah</t>
  </si>
  <si>
    <t xml:space="preserve">2080</t>
  </si>
  <si>
    <t xml:space="preserve">Mount Kuring-Gai</t>
  </si>
  <si>
    <t xml:space="preserve">2081</t>
  </si>
  <si>
    <t xml:space="preserve">NSW - Outer Metro</t>
  </si>
  <si>
    <t xml:space="preserve">Major Area</t>
  </si>
  <si>
    <t xml:space="preserve">Added</t>
  </si>
  <si>
    <t xml:space="preserve">Berowra, Cowan</t>
  </si>
  <si>
    <t xml:space="preserve">2082</t>
  </si>
  <si>
    <t xml:space="preserve">Berowra Creek, Berowra Heights, Berowra Waters</t>
  </si>
  <si>
    <t xml:space="preserve">2083</t>
  </si>
  <si>
    <t xml:space="preserve">Bar Point, Brooklyn, Cheero Point, Cogra Bay</t>
  </si>
  <si>
    <t xml:space="preserve">2084</t>
  </si>
  <si>
    <t xml:space="preserve">Akuna Bay, Cottage Point, Duffys Forest, Terrey Hills</t>
  </si>
  <si>
    <t xml:space="preserve">2085</t>
  </si>
  <si>
    <t xml:space="preserve">Belrose, Belrose West, Davidson</t>
  </si>
  <si>
    <t xml:space="preserve">2086</t>
  </si>
  <si>
    <t xml:space="preserve">Frenchs Forest, Frenchs Forest East</t>
  </si>
  <si>
    <t xml:space="preserve">2087</t>
  </si>
  <si>
    <t xml:space="preserve">Forestville, Killarney Heights</t>
  </si>
  <si>
    <t xml:space="preserve">2088</t>
  </si>
  <si>
    <t xml:space="preserve">Mosman, Spit Junction</t>
  </si>
  <si>
    <t xml:space="preserve">2089</t>
  </si>
  <si>
    <t xml:space="preserve">Kurraba Point, Neutral Bay, Neutral Bay Junction</t>
  </si>
  <si>
    <t xml:space="preserve">2090</t>
  </si>
  <si>
    <t xml:space="preserve">Cremorne, Cremorne Junction, Cremorne Point</t>
  </si>
  <si>
    <t xml:space="preserve">2091</t>
  </si>
  <si>
    <t xml:space="preserve">Hmas Penguin</t>
  </si>
  <si>
    <t xml:space="preserve">2092</t>
  </si>
  <si>
    <t xml:space="preserve">Seaforth</t>
  </si>
  <si>
    <t xml:space="preserve">2093</t>
  </si>
  <si>
    <t xml:space="preserve">Balgowlah, Balgowlah Heights, Clontarf, Manly Vale</t>
  </si>
  <si>
    <t xml:space="preserve">2094</t>
  </si>
  <si>
    <t xml:space="preserve">Fairlight</t>
  </si>
  <si>
    <t xml:space="preserve">2095</t>
  </si>
  <si>
    <t xml:space="preserve">Manly, Manly East</t>
  </si>
  <si>
    <t xml:space="preserve">2096</t>
  </si>
  <si>
    <t xml:space="preserve">Curl Curl, Freshwater, Harbord, Queenscliff</t>
  </si>
  <si>
    <t xml:space="preserve">2097</t>
  </si>
  <si>
    <t xml:space="preserve">Collaroy, Collaroy Beach, Collaroy Plateau, Collaroy Plateau West</t>
  </si>
  <si>
    <t xml:space="preserve">2099</t>
  </si>
  <si>
    <t xml:space="preserve">Cromer, Cromer Heights, Dee Why, Dee Why Beach</t>
  </si>
  <si>
    <t xml:space="preserve">2100</t>
  </si>
  <si>
    <t xml:space="preserve">Allambie, Allambie Heights, Beacon Hill, Brookvale</t>
  </si>
  <si>
    <t xml:space="preserve">2101</t>
  </si>
  <si>
    <t xml:space="preserve">Elanora Heights, Ingleside, Narrabeen, Narrabeen Peninsula</t>
  </si>
  <si>
    <t xml:space="preserve">2102</t>
  </si>
  <si>
    <t xml:space="preserve">Warriewood, Warriewood Dc, Warriewood Shopping Square</t>
  </si>
  <si>
    <t xml:space="preserve">2103</t>
  </si>
  <si>
    <t xml:space="preserve">2104</t>
  </si>
  <si>
    <t xml:space="preserve">Bayview</t>
  </si>
  <si>
    <t xml:space="preserve">2105</t>
  </si>
  <si>
    <t xml:space="preserve">Church Point, Elvina Bay, Lovett Bay, Mccarrs Creek</t>
  </si>
  <si>
    <t xml:space="preserve">2106</t>
  </si>
  <si>
    <t xml:space="preserve">Newport, Newport Beach</t>
  </si>
  <si>
    <t xml:space="preserve">2107</t>
  </si>
  <si>
    <t xml:space="preserve">Avalon, Avalon Beach, Bilgola, Bilgola Beach</t>
  </si>
  <si>
    <t xml:space="preserve">2108</t>
  </si>
  <si>
    <t xml:space="preserve">Coasters Retreat, Currawong Beach, Great Mackerel Beach, Morning Bay</t>
  </si>
  <si>
    <t xml:space="preserve">2109</t>
  </si>
  <si>
    <t xml:space="preserve">Macquarie University</t>
  </si>
  <si>
    <t xml:space="preserve">2110</t>
  </si>
  <si>
    <t xml:space="preserve">Hunters Hill, Hunters Hill West, Woolwich</t>
  </si>
  <si>
    <t xml:space="preserve">2111</t>
  </si>
  <si>
    <t xml:space="preserve">Boronia Park, Gladesville, Henley, Huntleys Cove</t>
  </si>
  <si>
    <t xml:space="preserve">2112</t>
  </si>
  <si>
    <t xml:space="preserve">Denistone East, Putney, Ryde</t>
  </si>
  <si>
    <t xml:space="preserve">2113</t>
  </si>
  <si>
    <t xml:space="preserve">Blenheim Road, East Ryde, Macquarie Centre, Macquarie Park</t>
  </si>
  <si>
    <t xml:space="preserve">2114</t>
  </si>
  <si>
    <t xml:space="preserve">Denistone, Denistone West, Meadowbank, Melrose Park</t>
  </si>
  <si>
    <t xml:space="preserve">2115</t>
  </si>
  <si>
    <t xml:space="preserve">2116</t>
  </si>
  <si>
    <t xml:space="preserve">Rydalmere</t>
  </si>
  <si>
    <t xml:space="preserve">2117</t>
  </si>
  <si>
    <t xml:space="preserve">Dundas, Dundas Valley, Oatlands, Telopea</t>
  </si>
  <si>
    <t xml:space="preserve">2118</t>
  </si>
  <si>
    <t xml:space="preserve">Carlingford, Carlingford Court, Carlingford North, Kingsdene</t>
  </si>
  <si>
    <t xml:space="preserve">2119</t>
  </si>
  <si>
    <t xml:space="preserve">Beecroft, Cheltenham</t>
  </si>
  <si>
    <t xml:space="preserve">2120</t>
  </si>
  <si>
    <t xml:space="preserve">Pennant Hills, Thornleigh, Westleigh</t>
  </si>
  <si>
    <t xml:space="preserve">2121</t>
  </si>
  <si>
    <t xml:space="preserve">Epping, North Epping</t>
  </si>
  <si>
    <t xml:space="preserve">2122</t>
  </si>
  <si>
    <t xml:space="preserve">Eastwood, Marsfield</t>
  </si>
  <si>
    <t xml:space="preserve">2123</t>
  </si>
  <si>
    <t xml:space="preserve">Parramatta</t>
  </si>
  <si>
    <t xml:space="preserve">2124</t>
  </si>
  <si>
    <t xml:space="preserve">2125</t>
  </si>
  <si>
    <t xml:space="preserve">West Pennant Hills</t>
  </si>
  <si>
    <t xml:space="preserve">2126</t>
  </si>
  <si>
    <t xml:space="preserve">Cherrybrook</t>
  </si>
  <si>
    <t xml:space="preserve">2127</t>
  </si>
  <si>
    <t xml:space="preserve">Homebush Bay, Newington, Sydney Olympic Park, Wentworth Point</t>
  </si>
  <si>
    <t xml:space="preserve">2128</t>
  </si>
  <si>
    <t xml:space="preserve">2129</t>
  </si>
  <si>
    <t xml:space="preserve">Sydney Markets</t>
  </si>
  <si>
    <t xml:space="preserve">2130</t>
  </si>
  <si>
    <t xml:space="preserve">Summer Hill</t>
  </si>
  <si>
    <t xml:space="preserve">2131</t>
  </si>
  <si>
    <t xml:space="preserve">2132</t>
  </si>
  <si>
    <t xml:space="preserve">Croydon</t>
  </si>
  <si>
    <t xml:space="preserve">2133</t>
  </si>
  <si>
    <t xml:space="preserve">Croydon Park, Enfield South</t>
  </si>
  <si>
    <t xml:space="preserve">2134</t>
  </si>
  <si>
    <t xml:space="preserve">Burwood, Burwood North</t>
  </si>
  <si>
    <t xml:space="preserve">2135</t>
  </si>
  <si>
    <t xml:space="preserve">Strathfield</t>
  </si>
  <si>
    <t xml:space="preserve">2136</t>
  </si>
  <si>
    <t xml:space="preserve">Burwood Heights, Enfield, Strathfield South</t>
  </si>
  <si>
    <t xml:space="preserve">2137</t>
  </si>
  <si>
    <t xml:space="preserve">Breakfast Point, Cabarita, Concord, Mortlake</t>
  </si>
  <si>
    <t xml:space="preserve">2138</t>
  </si>
  <si>
    <t xml:space="preserve">Concord West, Concord West Dc, Liberty Grove, Rhodes</t>
  </si>
  <si>
    <t xml:space="preserve">2139</t>
  </si>
  <si>
    <t xml:space="preserve">Concord Repatriation Hospital</t>
  </si>
  <si>
    <t xml:space="preserve">2140</t>
  </si>
  <si>
    <t xml:space="preserve">Homebush, Homebush South, Homebush West</t>
  </si>
  <si>
    <t xml:space="preserve">2141</t>
  </si>
  <si>
    <t xml:space="preserve">Berala, Lidcombe, Lidcombe North, Rookwood</t>
  </si>
  <si>
    <t xml:space="preserve">2142</t>
  </si>
  <si>
    <t xml:space="preserve">Blaxcell, Camellia, Clyde, Granville</t>
  </si>
  <si>
    <t xml:space="preserve">2143</t>
  </si>
  <si>
    <t xml:space="preserve">Birrong, Potts Hill, Regents Park, Regents Park Dc</t>
  </si>
  <si>
    <t xml:space="preserve">2144</t>
  </si>
  <si>
    <t xml:space="preserve">Auburn, Auburn South</t>
  </si>
  <si>
    <t xml:space="preserve">2145</t>
  </si>
  <si>
    <t xml:space="preserve">Constitution Hill, Girraween, Greystanes, Mays Hill</t>
  </si>
  <si>
    <t xml:space="preserve">2146</t>
  </si>
  <si>
    <t xml:space="preserve">Old Toongabbie, Toongabbie, Toongabbie East</t>
  </si>
  <si>
    <t xml:space="preserve">2147</t>
  </si>
  <si>
    <t xml:space="preserve">Kings Langley, Lalor Park, Seven Hills, Seven Hills West</t>
  </si>
  <si>
    <t xml:space="preserve">2148</t>
  </si>
  <si>
    <t xml:space="preserve">Arndell Park, Blacktown, Blacktown Westpoint, Huntingwood</t>
  </si>
  <si>
    <t xml:space="preserve">2150</t>
  </si>
  <si>
    <t xml:space="preserve">Harris Park, Parramatta, Parramatta Westfield</t>
  </si>
  <si>
    <t xml:space="preserve">2151</t>
  </si>
  <si>
    <t xml:space="preserve">North Parramatta, North Rocks</t>
  </si>
  <si>
    <t xml:space="preserve">2152</t>
  </si>
  <si>
    <t xml:space="preserve">Northmead</t>
  </si>
  <si>
    <t xml:space="preserve">2153</t>
  </si>
  <si>
    <t xml:space="preserve">Baulkham Hills, Bella Vista, Crestwood, Norwest</t>
  </si>
  <si>
    <t xml:space="preserve">2154</t>
  </si>
  <si>
    <t xml:space="preserve">2155</t>
  </si>
  <si>
    <t xml:space="preserve">Beaumont Hills, Kellyville, Kellyville Ridge, North Kellyville</t>
  </si>
  <si>
    <t xml:space="preserve">2156</t>
  </si>
  <si>
    <t xml:space="preserve">Annangrove, Glenhaven, Kenthurst</t>
  </si>
  <si>
    <t xml:space="preserve">2157</t>
  </si>
  <si>
    <t xml:space="preserve">Canoelands, Forest Glen, Glenorie, Hillside</t>
  </si>
  <si>
    <t xml:space="preserve">2158</t>
  </si>
  <si>
    <t xml:space="preserve">Dural, Dural Dc, Middle Dural, Round Corner</t>
  </si>
  <si>
    <t xml:space="preserve">2159</t>
  </si>
  <si>
    <t xml:space="preserve">Arcadia, Berrilee, Fiddletown, Galston</t>
  </si>
  <si>
    <t xml:space="preserve">2160</t>
  </si>
  <si>
    <t xml:space="preserve">Merrylands, Merrylands West</t>
  </si>
  <si>
    <t xml:space="preserve">2161</t>
  </si>
  <si>
    <t xml:space="preserve">Guildford, Guildford West, Old Guildford, Yennora</t>
  </si>
  <si>
    <t xml:space="preserve">2162</t>
  </si>
  <si>
    <t xml:space="preserve">Chester Hill, Sefton</t>
  </si>
  <si>
    <t xml:space="preserve">2163</t>
  </si>
  <si>
    <t xml:space="preserve">Carramar, Lansdowne, Villawood</t>
  </si>
  <si>
    <t xml:space="preserve">2164</t>
  </si>
  <si>
    <t xml:space="preserve">Smithfield, Smithfield West, Wetherill Park, Wetherill Park Bc</t>
  </si>
  <si>
    <t xml:space="preserve">2165</t>
  </si>
  <si>
    <t xml:space="preserve">Fairfield, Fairfield East, Fairfield Heights, Fairfield West</t>
  </si>
  <si>
    <t xml:space="preserve">2166</t>
  </si>
  <si>
    <t xml:space="preserve">Cabramatta, Cabramatta West, Canley Heights, Canley Vale</t>
  </si>
  <si>
    <t xml:space="preserve">2167</t>
  </si>
  <si>
    <t xml:space="preserve">Glenfield</t>
  </si>
  <si>
    <t xml:space="preserve">2168</t>
  </si>
  <si>
    <t xml:space="preserve">Ashcroft, Busby, Cartwright, Green Valley</t>
  </si>
  <si>
    <t xml:space="preserve">2170</t>
  </si>
  <si>
    <t xml:space="preserve">Casula, Casula Mall, Chipping Norton, Hammondville</t>
  </si>
  <si>
    <t xml:space="preserve">2171</t>
  </si>
  <si>
    <t xml:space="preserve">Carnes Hill, Cecil Hills, Elizabeth Hills, Horningsea Park</t>
  </si>
  <si>
    <t xml:space="preserve">2172</t>
  </si>
  <si>
    <t xml:space="preserve">Pleasure Point, Sandy Point, Voyager Point</t>
  </si>
  <si>
    <t xml:space="preserve">2173</t>
  </si>
  <si>
    <t xml:space="preserve">Holsworthy, Wattle Grove</t>
  </si>
  <si>
    <t xml:space="preserve">2174</t>
  </si>
  <si>
    <t xml:space="preserve">Edmondson Park, Ingleburn Milpo</t>
  </si>
  <si>
    <t xml:space="preserve">2175</t>
  </si>
  <si>
    <t xml:space="preserve">Horsley Park</t>
  </si>
  <si>
    <t xml:space="preserve">2176</t>
  </si>
  <si>
    <t xml:space="preserve">Abbotsbury, Bossley Park, Edensor Park, Greenfield Park</t>
  </si>
  <si>
    <t xml:space="preserve">2177</t>
  </si>
  <si>
    <t xml:space="preserve">Bonnyrigg, Bonnyrigg Heights, Wentworth Port</t>
  </si>
  <si>
    <t xml:space="preserve">2178</t>
  </si>
  <si>
    <t xml:space="preserve">Cecil Park, Kemps Creek, Mount Vernon</t>
  </si>
  <si>
    <t xml:space="preserve">2179</t>
  </si>
  <si>
    <t xml:space="preserve">Austral, Leppington</t>
  </si>
  <si>
    <t xml:space="preserve">2190</t>
  </si>
  <si>
    <t xml:space="preserve">Chullora, Greenacre, Mount Lewis</t>
  </si>
  <si>
    <t xml:space="preserve">2191</t>
  </si>
  <si>
    <t xml:space="preserve">Belfield</t>
  </si>
  <si>
    <t xml:space="preserve">2192</t>
  </si>
  <si>
    <t xml:space="preserve">Belmore</t>
  </si>
  <si>
    <t xml:space="preserve">2193</t>
  </si>
  <si>
    <t xml:space="preserve">Ashbury, Canterbury, Hurlstone Park</t>
  </si>
  <si>
    <t xml:space="preserve">2194</t>
  </si>
  <si>
    <t xml:space="preserve">Campsie</t>
  </si>
  <si>
    <t xml:space="preserve">2195</t>
  </si>
  <si>
    <t xml:space="preserve">Lakemba, Lakemba Dc, Wiley Park</t>
  </si>
  <si>
    <t xml:space="preserve">2196</t>
  </si>
  <si>
    <t xml:space="preserve">Punchbowl, Roselands</t>
  </si>
  <si>
    <t xml:space="preserve">2197</t>
  </si>
  <si>
    <t xml:space="preserve">Bass Hill</t>
  </si>
  <si>
    <t xml:space="preserve">2198</t>
  </si>
  <si>
    <t xml:space="preserve">Georges Hall</t>
  </si>
  <si>
    <t xml:space="preserve">2199</t>
  </si>
  <si>
    <t xml:space="preserve">Yagoona, Yagoona West</t>
  </si>
  <si>
    <t xml:space="preserve">2200</t>
  </si>
  <si>
    <t xml:space="preserve">Bankstown, Bankstown Aerodrome, Bankstown Airport, Bankstown North</t>
  </si>
  <si>
    <t xml:space="preserve">2203</t>
  </si>
  <si>
    <t xml:space="preserve">Dulwich Hill</t>
  </si>
  <si>
    <t xml:space="preserve">2204</t>
  </si>
  <si>
    <t xml:space="preserve">Marrickville, Marrickville Metro, Marrickville South</t>
  </si>
  <si>
    <t xml:space="preserve">2205</t>
  </si>
  <si>
    <t xml:space="preserve">Arncliffe, Turrella, Wolli Creek</t>
  </si>
  <si>
    <t xml:space="preserve">2206</t>
  </si>
  <si>
    <t xml:space="preserve">Clemton Park, Earlwood, Undercliffe</t>
  </si>
  <si>
    <t xml:space="preserve">2207</t>
  </si>
  <si>
    <t xml:space="preserve">Bardwell Park, Bardwell Valley, Bexley, Bexley North</t>
  </si>
  <si>
    <t xml:space="preserve">2208</t>
  </si>
  <si>
    <t xml:space="preserve">Kingsgrove, Kingsgrove Dc, Kingsway West</t>
  </si>
  <si>
    <t xml:space="preserve">2209</t>
  </si>
  <si>
    <t xml:space="preserve">Beverly Hills, Narwee</t>
  </si>
  <si>
    <t xml:space="preserve">2210</t>
  </si>
  <si>
    <t xml:space="preserve">Lugarno, Peakhurst, Peakhurst Dc, Peakhurst Heights</t>
  </si>
  <si>
    <t xml:space="preserve">2211</t>
  </si>
  <si>
    <t xml:space="preserve">Padstow, Padstow Heights</t>
  </si>
  <si>
    <t xml:space="preserve">2212</t>
  </si>
  <si>
    <t xml:space="preserve">Revesby, Revesby Heights, Revesby North</t>
  </si>
  <si>
    <t xml:space="preserve">2213</t>
  </si>
  <si>
    <t xml:space="preserve">East Hills, Panania, Picnic Point</t>
  </si>
  <si>
    <t xml:space="preserve">2214</t>
  </si>
  <si>
    <t xml:space="preserve">2216</t>
  </si>
  <si>
    <t xml:space="preserve">Banksia, Brighton Le Sands, Brighton-Le-Sands, Kyeemagh</t>
  </si>
  <si>
    <t xml:space="preserve">2217</t>
  </si>
  <si>
    <t xml:space="preserve">Beverley Park, Kogarah, Kogarah Bay, Monterey</t>
  </si>
  <si>
    <t xml:space="preserve">2218</t>
  </si>
  <si>
    <t xml:space="preserve">Allawah, Carlton</t>
  </si>
  <si>
    <t xml:space="preserve">2219</t>
  </si>
  <si>
    <t xml:space="preserve">Dolls Point, Sandringham, Sans Souci</t>
  </si>
  <si>
    <t xml:space="preserve">2220</t>
  </si>
  <si>
    <t xml:space="preserve">Hurstville, Hurstville Grove, Hurstville Westfield</t>
  </si>
  <si>
    <t xml:space="preserve">2221</t>
  </si>
  <si>
    <t xml:space="preserve">Blakehurst, Carss Park, Connells Point, Kyle Bay</t>
  </si>
  <si>
    <t xml:space="preserve">2222</t>
  </si>
  <si>
    <t xml:space="preserve">Penshurst</t>
  </si>
  <si>
    <t xml:space="preserve">2223</t>
  </si>
  <si>
    <t xml:space="preserve">Mortdale, Oatley</t>
  </si>
  <si>
    <t xml:space="preserve">2224</t>
  </si>
  <si>
    <t xml:space="preserve">Kangaroo Point, Sylvania, Sylvania Southgate, Sylvania Waters</t>
  </si>
  <si>
    <t xml:space="preserve">2225</t>
  </si>
  <si>
    <t xml:space="preserve">Caravan Head, Oyster Bay</t>
  </si>
  <si>
    <t xml:space="preserve">2226</t>
  </si>
  <si>
    <t xml:space="preserve">Bonnet Bay, Como, Jannali</t>
  </si>
  <si>
    <t xml:space="preserve">2227</t>
  </si>
  <si>
    <t xml:space="preserve">Gymea, Gymea Bay</t>
  </si>
  <si>
    <t xml:space="preserve">2228</t>
  </si>
  <si>
    <t xml:space="preserve">Miranda, Yowie Bay</t>
  </si>
  <si>
    <t xml:space="preserve">2229</t>
  </si>
  <si>
    <t xml:space="preserve">Caringbah, Caringbah South, Dolans Bay, Lilli Pilli</t>
  </si>
  <si>
    <t xml:space="preserve">2230</t>
  </si>
  <si>
    <t xml:space="preserve">Bundeena, Burraneer, Cronulla, Greenhills Beach</t>
  </si>
  <si>
    <t xml:space="preserve">2231</t>
  </si>
  <si>
    <t xml:space="preserve">Kurnell</t>
  </si>
  <si>
    <t xml:space="preserve">2232</t>
  </si>
  <si>
    <t xml:space="preserve">Audley, Bonnie Vale, Garie, Goarra</t>
  </si>
  <si>
    <t xml:space="preserve">2233</t>
  </si>
  <si>
    <t xml:space="preserve">Engadine, Heathcote, Waterfall, Woronora Heights</t>
  </si>
  <si>
    <t xml:space="preserve">2234</t>
  </si>
  <si>
    <t xml:space="preserve">Alfords Point, Bangor, Barden Ridge, Illawong</t>
  </si>
  <si>
    <t xml:space="preserve">2250</t>
  </si>
  <si>
    <t xml:space="preserve">Bucketty, Calga, Central Mangrove, Donovans Forest</t>
  </si>
  <si>
    <t xml:space="preserve">2251</t>
  </si>
  <si>
    <t xml:space="preserve">Avoca Beach, Bensville, Bouddi, Copacabana</t>
  </si>
  <si>
    <t xml:space="preserve">2252</t>
  </si>
  <si>
    <t xml:space="preserve">Central Coast Mc</t>
  </si>
  <si>
    <t xml:space="preserve">2256</t>
  </si>
  <si>
    <t xml:space="preserve">Blackwall, Horsfield Bay, Koolewong, Little Wobby</t>
  </si>
  <si>
    <t xml:space="preserve">2257</t>
  </si>
  <si>
    <t xml:space="preserve">Booker Bay, Box Head, Daleys Point, Empire Bay</t>
  </si>
  <si>
    <t xml:space="preserve">2258</t>
  </si>
  <si>
    <t xml:space="preserve">Fountaindale, Kangy Angy, Ourimbah, Palm Grove</t>
  </si>
  <si>
    <t xml:space="preserve">2259</t>
  </si>
  <si>
    <t xml:space="preserve">Alison, Bushells Ridge, Cedar Brush Creek, Chain Valley Bay</t>
  </si>
  <si>
    <t xml:space="preserve">2260</t>
  </si>
  <si>
    <t xml:space="preserve">Erina Heights, Forresters Beach, North Avoca, Terrigal</t>
  </si>
  <si>
    <t xml:space="preserve">2261</t>
  </si>
  <si>
    <t xml:space="preserve">Bateau Bay, Bay Village, Berkeley Vale, Blue Bay</t>
  </si>
  <si>
    <t xml:space="preserve">2262</t>
  </si>
  <si>
    <t xml:space="preserve">Blue Haven, Budgewoi, Budgewoi Peninsula, Buff Point</t>
  </si>
  <si>
    <t xml:space="preserve">2263</t>
  </si>
  <si>
    <t xml:space="preserve">Canton Beach, Charmhaven, Gorokan, Lake Haven</t>
  </si>
  <si>
    <t xml:space="preserve">2264</t>
  </si>
  <si>
    <t xml:space="preserve">Balcolyn, Bonnells Bay, Brightwaters, Dora Creek</t>
  </si>
  <si>
    <t xml:space="preserve">2265</t>
  </si>
  <si>
    <t xml:space="preserve">NSW - Rural</t>
  </si>
  <si>
    <t xml:space="preserve">Cooranbong, Martinsville</t>
  </si>
  <si>
    <t xml:space="preserve">2267</t>
  </si>
  <si>
    <t xml:space="preserve">Wangi Wangi</t>
  </si>
  <si>
    <t xml:space="preserve">2278</t>
  </si>
  <si>
    <t xml:space="preserve">Barnsley, Killingworth, Wakefield</t>
  </si>
  <si>
    <t xml:space="preserve">2280</t>
  </si>
  <si>
    <t xml:space="preserve">Belmont, Belmont North, Belmont South, Croudace Bay</t>
  </si>
  <si>
    <t xml:space="preserve">2281</t>
  </si>
  <si>
    <t xml:space="preserve">Blacksmiths, Cams Wharf, Catherine Hill Bay, Caves Beach</t>
  </si>
  <si>
    <t xml:space="preserve">2282</t>
  </si>
  <si>
    <t xml:space="preserve">Eleebana, Lakelands, Warners Bay</t>
  </si>
  <si>
    <t xml:space="preserve">2283</t>
  </si>
  <si>
    <t xml:space="preserve">Arcadia Vale, Awaba, Balmoral, Blackalls Park</t>
  </si>
  <si>
    <t xml:space="preserve">2284</t>
  </si>
  <si>
    <t xml:space="preserve">Argenton, Boolaroo, Booragul, Marmong Point</t>
  </si>
  <si>
    <t xml:space="preserve">2285</t>
  </si>
  <si>
    <t xml:space="preserve">Cameron Park, Cardiff, Cardiff Heights, Cardiff South</t>
  </si>
  <si>
    <t xml:space="preserve">2286</t>
  </si>
  <si>
    <t xml:space="preserve">Holmesville, Seahampton, West Wallsend</t>
  </si>
  <si>
    <t xml:space="preserve">2287</t>
  </si>
  <si>
    <t xml:space="preserve">Birmingham Gardens, Elermore Vale, Fletcher, Maryland</t>
  </si>
  <si>
    <t xml:space="preserve">2289</t>
  </si>
  <si>
    <t xml:space="preserve">Adamstown, Adamstown Heights, Garden Suburb, Highfields</t>
  </si>
  <si>
    <t xml:space="preserve">2290</t>
  </si>
  <si>
    <t xml:space="preserve">Bennetts Green, Charlestown, Dudley, Gateshead</t>
  </si>
  <si>
    <t xml:space="preserve">2291</t>
  </si>
  <si>
    <t xml:space="preserve">Merewether, Merewether Heights, The Junction</t>
  </si>
  <si>
    <t xml:space="preserve">2292</t>
  </si>
  <si>
    <t xml:space="preserve">Broadmeadow, Hamilton North</t>
  </si>
  <si>
    <t xml:space="preserve">2293</t>
  </si>
  <si>
    <t xml:space="preserve">Maryville, Wickham</t>
  </si>
  <si>
    <t xml:space="preserve">2294</t>
  </si>
  <si>
    <t xml:space="preserve">Carrington</t>
  </si>
  <si>
    <t xml:space="preserve">2295</t>
  </si>
  <si>
    <t xml:space="preserve">Fern Bay, Stockton</t>
  </si>
  <si>
    <t xml:space="preserve">2296</t>
  </si>
  <si>
    <t xml:space="preserve">Islington</t>
  </si>
  <si>
    <t xml:space="preserve">2297</t>
  </si>
  <si>
    <t xml:space="preserve">Tighes Hill</t>
  </si>
  <si>
    <t xml:space="preserve">2298</t>
  </si>
  <si>
    <t xml:space="preserve">Georgetown, Waratah, Waratah West</t>
  </si>
  <si>
    <t xml:space="preserve">2299</t>
  </si>
  <si>
    <t xml:space="preserve">Glen Inneslambton, Jesmond, Lambton, North Lambton</t>
  </si>
  <si>
    <t xml:space="preserve">2300</t>
  </si>
  <si>
    <t xml:space="preserve">Bar Beach, Cooks Hill, Newcastle, Newcastle East</t>
  </si>
  <si>
    <t xml:space="preserve">2302</t>
  </si>
  <si>
    <t xml:space="preserve">Newcastle West</t>
  </si>
  <si>
    <t xml:space="preserve">2303</t>
  </si>
  <si>
    <t xml:space="preserve">Hamilton, Hamilton Dc, Hamilton East, Hamilton South</t>
  </si>
  <si>
    <t xml:space="preserve">2304</t>
  </si>
  <si>
    <t xml:space="preserve">Kooragang, Mayfield, Mayfield East, Mayfield North</t>
  </si>
  <si>
    <t xml:space="preserve">2305</t>
  </si>
  <si>
    <t xml:space="preserve">Kotara East, New Lambton, New Lambton Heights</t>
  </si>
  <si>
    <t xml:space="preserve">2306</t>
  </si>
  <si>
    <t xml:space="preserve">Windale</t>
  </si>
  <si>
    <t xml:space="preserve">2307</t>
  </si>
  <si>
    <t xml:space="preserve">Shortland</t>
  </si>
  <si>
    <t xml:space="preserve">2308</t>
  </si>
  <si>
    <t xml:space="preserve">Callaghan, Newcastle University</t>
  </si>
  <si>
    <t xml:space="preserve">2309</t>
  </si>
  <si>
    <t xml:space="preserve">Dangar</t>
  </si>
  <si>
    <t xml:space="preserve">2310</t>
  </si>
  <si>
    <t xml:space="preserve">Hunter Region Mc</t>
  </si>
  <si>
    <t xml:space="preserve">2311</t>
  </si>
  <si>
    <t xml:space="preserve">Allynbrook, Bingleburra, Bonnington Park, Carrabolla</t>
  </si>
  <si>
    <t xml:space="preserve">2312</t>
  </si>
  <si>
    <t xml:space="preserve">Minimbah, Nabiac</t>
  </si>
  <si>
    <t xml:space="preserve">2315</t>
  </si>
  <si>
    <t xml:space="preserve">Corlette, Fingal Bay, Gan Gan, Nelson Bay</t>
  </si>
  <si>
    <t xml:space="preserve">2316</t>
  </si>
  <si>
    <t xml:space="preserve">Anna Bay, Boat Harbour, Bobs Farm, Fishermans Bay</t>
  </si>
  <si>
    <t xml:space="preserve">2317</t>
  </si>
  <si>
    <t xml:space="preserve">Salamander Bay, Soldiers Point</t>
  </si>
  <si>
    <t xml:space="preserve">2318</t>
  </si>
  <si>
    <t xml:space="preserve">Campvale, Ferodale, Fullerton Cove, Medowie</t>
  </si>
  <si>
    <t xml:space="preserve">2319</t>
  </si>
  <si>
    <t xml:space="preserve">Lemon Tree Passage, Mallabula, Tanilba Bay, Tilligerry Creek</t>
  </si>
  <si>
    <t xml:space="preserve">2320</t>
  </si>
  <si>
    <t xml:space="preserve">Aberglasslyn, Allandale, Anambah, Bolwarra</t>
  </si>
  <si>
    <t xml:space="preserve">2321</t>
  </si>
  <si>
    <t xml:space="preserve">Berry Park, Butterwick, Clarence Town, Cliftleigh</t>
  </si>
  <si>
    <t xml:space="preserve">2322</t>
  </si>
  <si>
    <t xml:space="preserve">Beresfield, Black Hill, Chisholm, Hexham</t>
  </si>
  <si>
    <t xml:space="preserve">2323</t>
  </si>
  <si>
    <t xml:space="preserve">Ashtonfield, Brunkerville, Buchanan, Buttai</t>
  </si>
  <si>
    <t xml:space="preserve">2324</t>
  </si>
  <si>
    <t xml:space="preserve">Balickera, Brandy Hill, Bundabah, Carrington</t>
  </si>
  <si>
    <t xml:space="preserve">2325</t>
  </si>
  <si>
    <t xml:space="preserve">Aberdare, Abernethy, Bellbird, Bellbird Heights</t>
  </si>
  <si>
    <t xml:space="preserve">2326</t>
  </si>
  <si>
    <t xml:space="preserve">Abermain, Bishops Bridge, Loxford, Neath</t>
  </si>
  <si>
    <t xml:space="preserve">2327</t>
  </si>
  <si>
    <t xml:space="preserve">Kurri Kurri, Pelaw Main, Stanford Merthyr</t>
  </si>
  <si>
    <t xml:space="preserve">2328</t>
  </si>
  <si>
    <t xml:space="preserve">Bureen, Dalswinton, Denman, Giants Creek</t>
  </si>
  <si>
    <t xml:space="preserve">2329</t>
  </si>
  <si>
    <t xml:space="preserve">Borambil, Cassilis, Merriwa, Uarbry</t>
  </si>
  <si>
    <t xml:space="preserve">2330</t>
  </si>
  <si>
    <t xml:space="preserve">Appletree Flat, Big Ridge, Big Yengo, Bowmans Creek</t>
  </si>
  <si>
    <t xml:space="preserve">2331</t>
  </si>
  <si>
    <t xml:space="preserve">Singleton Military Area, Singleton Milpo</t>
  </si>
  <si>
    <t xml:space="preserve">2333</t>
  </si>
  <si>
    <t xml:space="preserve">Baerami, Baerami Creek, Bengalla, Castle Rock</t>
  </si>
  <si>
    <t xml:space="preserve">2334</t>
  </si>
  <si>
    <t xml:space="preserve">Greta</t>
  </si>
  <si>
    <t xml:space="preserve">2335</t>
  </si>
  <si>
    <t xml:space="preserve">Belford, Branxton, Dalwood, East Branxton</t>
  </si>
  <si>
    <t xml:space="preserve">2336</t>
  </si>
  <si>
    <t xml:space="preserve">Aberdeen, Dartbrook, Davis Creek, Rossgole</t>
  </si>
  <si>
    <t xml:space="preserve">2337</t>
  </si>
  <si>
    <t xml:space="preserve">Belltrees, Brawboy, Bunnan, Dry Creek</t>
  </si>
  <si>
    <t xml:space="preserve">2338</t>
  </si>
  <si>
    <t xml:space="preserve">Ardglen, Blandford, Crawney, Green Creek</t>
  </si>
  <si>
    <t xml:space="preserve">2339</t>
  </si>
  <si>
    <t xml:space="preserve">Big Jacks Creek, Braefield, Cattle Creek, Chilcotts Creek</t>
  </si>
  <si>
    <t xml:space="preserve">2340</t>
  </si>
  <si>
    <t xml:space="preserve">Appleby, Barry, Bective, Bithramere</t>
  </si>
  <si>
    <t xml:space="preserve">2341</t>
  </si>
  <si>
    <t xml:space="preserve">Werris Creek</t>
  </si>
  <si>
    <t xml:space="preserve">2342</t>
  </si>
  <si>
    <t xml:space="preserve">Currabubula, Piallaway</t>
  </si>
  <si>
    <t xml:space="preserve">2343</t>
  </si>
  <si>
    <t xml:space="preserve">Blackville, Borambil, Bundella, Caroona</t>
  </si>
  <si>
    <t xml:space="preserve">2344</t>
  </si>
  <si>
    <t xml:space="preserve">Duri, Winton</t>
  </si>
  <si>
    <t xml:space="preserve">2345</t>
  </si>
  <si>
    <t xml:space="preserve">Attunga, Garthowen</t>
  </si>
  <si>
    <t xml:space="preserve">2346</t>
  </si>
  <si>
    <t xml:space="preserve">Borah Creek, Halls Creek, Klori, Manilla</t>
  </si>
  <si>
    <t xml:space="preserve">2347</t>
  </si>
  <si>
    <t xml:space="preserve">Banoon, Barraba, Caroda, Cobbadah</t>
  </si>
  <si>
    <t xml:space="preserve">2348</t>
  </si>
  <si>
    <t xml:space="preserve">New England Mc</t>
  </si>
  <si>
    <t xml:space="preserve">2350</t>
  </si>
  <si>
    <t xml:space="preserve">Aberfoyle, Abington, Acacia Park, Argyle</t>
  </si>
  <si>
    <t xml:space="preserve">2351</t>
  </si>
  <si>
    <t xml:space="preserve">University Of New England</t>
  </si>
  <si>
    <t xml:space="preserve">2352</t>
  </si>
  <si>
    <t xml:space="preserve">Kootingal, Limbri, Mulla Creek, Tintinhull</t>
  </si>
  <si>
    <t xml:space="preserve">2353</t>
  </si>
  <si>
    <t xml:space="preserve">Moonbi</t>
  </si>
  <si>
    <t xml:space="preserve">2354</t>
  </si>
  <si>
    <t xml:space="preserve">Branga Plains, Kentucky, Kentucky South, Moona Plains</t>
  </si>
  <si>
    <t xml:space="preserve">2355</t>
  </si>
  <si>
    <t xml:space="preserve">Bendemeer, Retreat, Watsons Creek</t>
  </si>
  <si>
    <t xml:space="preserve">2356</t>
  </si>
  <si>
    <t xml:space="preserve">Gwabegar</t>
  </si>
  <si>
    <t xml:space="preserve">2357</t>
  </si>
  <si>
    <t xml:space="preserve">Bomera, Box Ridge, Bugaldie, Coonabarabran</t>
  </si>
  <si>
    <t xml:space="preserve">2358</t>
  </si>
  <si>
    <t xml:space="preserve">Arding, Bakers Creek, Balala, Gostwyck</t>
  </si>
  <si>
    <t xml:space="preserve">2359</t>
  </si>
  <si>
    <t xml:space="preserve">Bakers Creek, Bundarra, Camerons Creek</t>
  </si>
  <si>
    <t xml:space="preserve">2360</t>
  </si>
  <si>
    <t xml:space="preserve">Auburn Vale, Brodies Plains, Bukkulla, Cherry Tree Hill</t>
  </si>
  <si>
    <t xml:space="preserve">2361</t>
  </si>
  <si>
    <t xml:space="preserve">Ashford, Atholwood, Bonshaw, Limestone</t>
  </si>
  <si>
    <t xml:space="preserve">2365</t>
  </si>
  <si>
    <t xml:space="preserve">Backwater, Bald Blair, Baldersleigh, Bassendean</t>
  </si>
  <si>
    <t xml:space="preserve">2369</t>
  </si>
  <si>
    <t xml:space="preserve">Old Mill, Stannifer, Tingha</t>
  </si>
  <si>
    <t xml:space="preserve">2370</t>
  </si>
  <si>
    <t xml:space="preserve">Bald Nob, Diehard, Dundee, Furracabad</t>
  </si>
  <si>
    <t xml:space="preserve">2371</t>
  </si>
  <si>
    <t xml:space="preserve">Capoompeta, Deepwater, Emmaville, Rocky Creek</t>
  </si>
  <si>
    <t xml:space="preserve">2372</t>
  </si>
  <si>
    <t xml:space="preserve">Back Creek, Billyrimba, Black Swamp, Bluff Rock</t>
  </si>
  <si>
    <t xml:space="preserve">2379</t>
  </si>
  <si>
    <t xml:space="preserve">Goolhi, Mullaley, Napier Lane, Nombi</t>
  </si>
  <si>
    <t xml:space="preserve">2380</t>
  </si>
  <si>
    <t xml:space="preserve">Basin Plain, Blue Vale, Burburgate, Coocooboonah</t>
  </si>
  <si>
    <t xml:space="preserve">2381</t>
  </si>
  <si>
    <t xml:space="preserve">Breeza, Curlewis, Nea, Premer</t>
  </si>
  <si>
    <t xml:space="preserve">2382</t>
  </si>
  <si>
    <t xml:space="preserve">Boggabri, Maules Creek, Wean, Willala</t>
  </si>
  <si>
    <t xml:space="preserve">2386</t>
  </si>
  <si>
    <t xml:space="preserve">Burren Junction, Drildool, Nowley</t>
  </si>
  <si>
    <t xml:space="preserve">2387</t>
  </si>
  <si>
    <t xml:space="preserve">Bulyeroi, Rowena</t>
  </si>
  <si>
    <t xml:space="preserve">2388</t>
  </si>
  <si>
    <t xml:space="preserve">Boolcarroll, Cuttabri, Jews Lagoon, Merah North</t>
  </si>
  <si>
    <t xml:space="preserve">2390</t>
  </si>
  <si>
    <t xml:space="preserve">Baan Baa, Back Creek, Berrigal, Bohena Creek</t>
  </si>
  <si>
    <t xml:space="preserve">2395</t>
  </si>
  <si>
    <t xml:space="preserve">Binnaway, Ropers Road, Weetaliba</t>
  </si>
  <si>
    <t xml:space="preserve">2396</t>
  </si>
  <si>
    <t xml:space="preserve">Baradine, Barwon, Goorianawa, Kenebri</t>
  </si>
  <si>
    <t xml:space="preserve">2397</t>
  </si>
  <si>
    <t xml:space="preserve">Bellata, Jews Lagoon, Millie, Thalaba</t>
  </si>
  <si>
    <t xml:space="preserve">2398</t>
  </si>
  <si>
    <t xml:space="preserve">Gurley</t>
  </si>
  <si>
    <t xml:space="preserve">2399</t>
  </si>
  <si>
    <t xml:space="preserve">Biniguy, Milguy, Pallamallawa</t>
  </si>
  <si>
    <t xml:space="preserve">2400</t>
  </si>
  <si>
    <t xml:space="preserve">Ashley, Bullarah, Crooble, Mallowa</t>
  </si>
  <si>
    <t xml:space="preserve">2401</t>
  </si>
  <si>
    <t xml:space="preserve">Gravesend</t>
  </si>
  <si>
    <t xml:space="preserve">2402</t>
  </si>
  <si>
    <t xml:space="preserve">Coolatai, Warialda, Warialda Rail</t>
  </si>
  <si>
    <t xml:space="preserve">2403</t>
  </si>
  <si>
    <t xml:space="preserve">Balfours Peak, Delungra, Gragin, Koloona</t>
  </si>
  <si>
    <t xml:space="preserve">2404</t>
  </si>
  <si>
    <t xml:space="preserve">Bangheet, Bingara, Dinoga, Elcombe</t>
  </si>
  <si>
    <t xml:space="preserve">2405</t>
  </si>
  <si>
    <t xml:space="preserve">Boomi, Garah</t>
  </si>
  <si>
    <t xml:space="preserve">2406</t>
  </si>
  <si>
    <t xml:space="preserve">Mungindi, Weemelah</t>
  </si>
  <si>
    <t xml:space="preserve">2408</t>
  </si>
  <si>
    <t xml:space="preserve">Blue Nobby, Mungle, North Star, Yallaroi</t>
  </si>
  <si>
    <t xml:space="preserve">2409</t>
  </si>
  <si>
    <t xml:space="preserve">Boggabilla, Boonal</t>
  </si>
  <si>
    <t xml:space="preserve">2410</t>
  </si>
  <si>
    <t xml:space="preserve">Twin Rivers, Yetman</t>
  </si>
  <si>
    <t xml:space="preserve">2411</t>
  </si>
  <si>
    <t xml:space="preserve">Croppa Creek</t>
  </si>
  <si>
    <t xml:space="preserve">2415</t>
  </si>
  <si>
    <t xml:space="preserve">Monkerai, Nooroo, Stroud Road, Upper Karuah River</t>
  </si>
  <si>
    <t xml:space="preserve">2420</t>
  </si>
  <si>
    <t xml:space="preserve">Alison, Bandon Grove, Bendolba, Brookfield</t>
  </si>
  <si>
    <t xml:space="preserve">2421</t>
  </si>
  <si>
    <t xml:space="preserve">Fishers Hill, Paterson, Summer Hill, Tocal</t>
  </si>
  <si>
    <t xml:space="preserve">2422</t>
  </si>
  <si>
    <t xml:space="preserve">Back Creek, Bakers Creek, Barrington, Barrington Tops</t>
  </si>
  <si>
    <t xml:space="preserve">2423</t>
  </si>
  <si>
    <t xml:space="preserve">Bombah Point, Boolambayte, Bulahdelah, Bungwahl</t>
  </si>
  <si>
    <t xml:space="preserve">2424</t>
  </si>
  <si>
    <t xml:space="preserve">Caffreys Flat, Cells River, Charity Creek, Cooplacurripa</t>
  </si>
  <si>
    <t xml:space="preserve">2425</t>
  </si>
  <si>
    <t xml:space="preserve">Allworth, Booral, Girvan, Stroud</t>
  </si>
  <si>
    <t xml:space="preserve">2426</t>
  </si>
  <si>
    <t xml:space="preserve">Coopernook, Langley Vale, Moto</t>
  </si>
  <si>
    <t xml:space="preserve">2427</t>
  </si>
  <si>
    <t xml:space="preserve">Crowdy Head, Harrington</t>
  </si>
  <si>
    <t xml:space="preserve">2428</t>
  </si>
  <si>
    <t xml:space="preserve">Blueys Beach, Boomerang Beach, Booti Booti, Charlotte Bay</t>
  </si>
  <si>
    <t xml:space="preserve">2429</t>
  </si>
  <si>
    <t xml:space="preserve">Bobin, Boorganna, Bucca Wauka, Bulby Brush</t>
  </si>
  <si>
    <t xml:space="preserve">2430</t>
  </si>
  <si>
    <t xml:space="preserve">Black Head, Bohnock, Bootawa, Brimbin</t>
  </si>
  <si>
    <t xml:space="preserve">2431</t>
  </si>
  <si>
    <t xml:space="preserve">Arakoon, Jerseyville, South West Rocks</t>
  </si>
  <si>
    <t xml:space="preserve">2439</t>
  </si>
  <si>
    <t xml:space="preserve">Batar Creek, Black Creek, Bobs Creek, Herons Creek</t>
  </si>
  <si>
    <t xml:space="preserve">2440</t>
  </si>
  <si>
    <t xml:space="preserve">Aldavilla, Austral Eden, Bellbrook, Bellimbopinni</t>
  </si>
  <si>
    <t xml:space="preserve">2441</t>
  </si>
  <si>
    <t xml:space="preserve">Allgomera, Allgomera Creek, Ballengarra, Barraganyatti</t>
  </si>
  <si>
    <t xml:space="preserve">2442</t>
  </si>
  <si>
    <t xml:space="preserve">Kempsey Msc, Mid North Coast Mc, Mid North Coast Msc</t>
  </si>
  <si>
    <t xml:space="preserve">2443</t>
  </si>
  <si>
    <t xml:space="preserve">Bobs Creek, Camden Head, Coralville, Crowdy Bay</t>
  </si>
  <si>
    <t xml:space="preserve">2444</t>
  </si>
  <si>
    <t xml:space="preserve">Blackmans Point, Fernbank Creek, Flynns Beach, Lighthouse Beach</t>
  </si>
  <si>
    <t xml:space="preserve">2445</t>
  </si>
  <si>
    <t xml:space="preserve">Bonny Hills, Grants Beach, Jolly Nose, Lake Cathie</t>
  </si>
  <si>
    <t xml:space="preserve">2446</t>
  </si>
  <si>
    <t xml:space="preserve">Bagnoo, Bago, Banda Banda, Beechwood</t>
  </si>
  <si>
    <t xml:space="preserve">2447</t>
  </si>
  <si>
    <t xml:space="preserve">Bakers Creek, Burrapine, Congarinni, Congarinni North</t>
  </si>
  <si>
    <t xml:space="preserve">2448</t>
  </si>
  <si>
    <t xml:space="preserve">Hyland Park, Nambucca Heads, Valla, Valla Beach</t>
  </si>
  <si>
    <t xml:space="preserve">2449</t>
  </si>
  <si>
    <t xml:space="preserve">Argents Hill, Bowraville, Buckra Bendinni, Girralong</t>
  </si>
  <si>
    <t xml:space="preserve">2450</t>
  </si>
  <si>
    <t xml:space="preserve">Boambee, Bonville, Brooklana, Bucca</t>
  </si>
  <si>
    <t xml:space="preserve">2452</t>
  </si>
  <si>
    <t xml:space="preserve">Bayldon, Boambee East, Sawtell, Toormina</t>
  </si>
  <si>
    <t xml:space="preserve">2453</t>
  </si>
  <si>
    <t xml:space="preserve">Bielsdown Hills, Billys Creek, Bostobrick, Briggsvale</t>
  </si>
  <si>
    <t xml:space="preserve">2454</t>
  </si>
  <si>
    <t xml:space="preserve">Bellingen, Brierfield, Brinerville, Bundagen</t>
  </si>
  <si>
    <t xml:space="preserve">2455</t>
  </si>
  <si>
    <t xml:space="preserve">Tarkeeth, Urunga</t>
  </si>
  <si>
    <t xml:space="preserve">2456</t>
  </si>
  <si>
    <t xml:space="preserve">Arrawarra, Arrawarra Headland, Corindi Beach, Dirty Creek</t>
  </si>
  <si>
    <t xml:space="preserve">2460</t>
  </si>
  <si>
    <t xml:space="preserve">Alumy Creek, Banyabba, Barcoongere, Barretts Creek</t>
  </si>
  <si>
    <t xml:space="preserve">2462</t>
  </si>
  <si>
    <t xml:space="preserve">Calliope, Coldstream, Diggers Camp, Gilletts Ridge</t>
  </si>
  <si>
    <t xml:space="preserve">2463</t>
  </si>
  <si>
    <t xml:space="preserve">Ashby, Ashby Heights, Ashby Island, Brooms Head</t>
  </si>
  <si>
    <t xml:space="preserve">2464</t>
  </si>
  <si>
    <t xml:space="preserve">Angourie, Freeburn Island, Micalo Island, Wooloweyah</t>
  </si>
  <si>
    <t xml:space="preserve">2465</t>
  </si>
  <si>
    <t xml:space="preserve">Harwood</t>
  </si>
  <si>
    <t xml:space="preserve">2466</t>
  </si>
  <si>
    <t xml:space="preserve">Iluka, The Freshwater, Woody Head</t>
  </si>
  <si>
    <t xml:space="preserve">2469</t>
  </si>
  <si>
    <t xml:space="preserve">Alice, Banyabba, Bean Creek, Bingeebeebra</t>
  </si>
  <si>
    <t xml:space="preserve">2470</t>
  </si>
  <si>
    <t xml:space="preserve">Alice, Babyl Creek, Backmede, Baraimal</t>
  </si>
  <si>
    <t xml:space="preserve">2471</t>
  </si>
  <si>
    <t xml:space="preserve">Bora Ridge, Codrington, Coraki, East Coraki</t>
  </si>
  <si>
    <t xml:space="preserve">2472</t>
  </si>
  <si>
    <t xml:space="preserve">Broadwater, Buckendoon, Esk, Kilgin</t>
  </si>
  <si>
    <t xml:space="preserve">2473</t>
  </si>
  <si>
    <t xml:space="preserve">Bundjalung, Doonbah, Evans Head, Iron Gates</t>
  </si>
  <si>
    <t xml:space="preserve">2474</t>
  </si>
  <si>
    <t xml:space="preserve">Afterlee, Barkers Vale, Border Ranges, Cawongla</t>
  </si>
  <si>
    <t xml:space="preserve">2475</t>
  </si>
  <si>
    <t xml:space="preserve">Beaury Creek, Tooloom, Upper Tooloom, Urbenville</t>
  </si>
  <si>
    <t xml:space="preserve">2476</t>
  </si>
  <si>
    <t xml:space="preserve">Acacia Creek, Acacia Plateau, Boomi Creek, Brumby Plains</t>
  </si>
  <si>
    <t xml:space="preserve">2477</t>
  </si>
  <si>
    <t xml:space="preserve">Alstonvale, Alstonville, Bagotville, Cabbage Tree Island</t>
  </si>
  <si>
    <t xml:space="preserve">2478</t>
  </si>
  <si>
    <t xml:space="preserve">Ballina, Ballina Dc, Coolgardie, Cumbalum</t>
  </si>
  <si>
    <t xml:space="preserve">2479</t>
  </si>
  <si>
    <t xml:space="preserve">Bangalow, Binna Burra, Brooklet, Coopers Shoot</t>
  </si>
  <si>
    <t xml:space="preserve">2480</t>
  </si>
  <si>
    <t xml:space="preserve">Back Creek, Bentley, Bexhill, Blakebrook</t>
  </si>
  <si>
    <t xml:space="preserve">2481</t>
  </si>
  <si>
    <t xml:space="preserve">Broken Head, Byron Bay, Ewingsdale, Hayters Hill</t>
  </si>
  <si>
    <t xml:space="preserve">2482</t>
  </si>
  <si>
    <t xml:space="preserve">Goonengerry, Huonbrook, Koonyum Range, Main Arm</t>
  </si>
  <si>
    <t xml:space="preserve">2483</t>
  </si>
  <si>
    <t xml:space="preserve">Billinudgel, Brunswick Heads, Burringbar, Crabbes Creek</t>
  </si>
  <si>
    <t xml:space="preserve">2484</t>
  </si>
  <si>
    <t xml:space="preserve">Back Creek, Boat Harbour, Bray Park, Brays Creek</t>
  </si>
  <si>
    <t xml:space="preserve">2485</t>
  </si>
  <si>
    <t xml:space="preserve">QLD - Outer Metro</t>
  </si>
  <si>
    <t xml:space="preserve">Tweed Heads, Tweed Heads West</t>
  </si>
  <si>
    <t xml:space="preserve">2486</t>
  </si>
  <si>
    <t xml:space="preserve">Banora Point, Bilambil, Bilambil Heights, Bungalora</t>
  </si>
  <si>
    <t xml:space="preserve">2487</t>
  </si>
  <si>
    <t xml:space="preserve">Casuarina, Chinderah, Cudgen, Duranbah</t>
  </si>
  <si>
    <t xml:space="preserve">2488</t>
  </si>
  <si>
    <t xml:space="preserve">Bogangar, Cabarita Beach, Tanglewood</t>
  </si>
  <si>
    <t xml:space="preserve">2489</t>
  </si>
  <si>
    <t xml:space="preserve">Hastings Point, Pottsville, Pottsville Beach</t>
  </si>
  <si>
    <t xml:space="preserve">2490</t>
  </si>
  <si>
    <t xml:space="preserve">North Tumbulgum, Tumbulgum</t>
  </si>
  <si>
    <t xml:space="preserve">2500</t>
  </si>
  <si>
    <t xml:space="preserve">Coniston, Gwynneville, Keiraville, Mangerton</t>
  </si>
  <si>
    <t xml:space="preserve">2502</t>
  </si>
  <si>
    <t xml:space="preserve">Cringila, Lake Heights, Primbee, Warrawong</t>
  </si>
  <si>
    <t xml:space="preserve">2505</t>
  </si>
  <si>
    <t xml:space="preserve">Kemblawarra, Port Kembla</t>
  </si>
  <si>
    <t xml:space="preserve">2506</t>
  </si>
  <si>
    <t xml:space="preserve">Berkeley</t>
  </si>
  <si>
    <t xml:space="preserve">2508</t>
  </si>
  <si>
    <t xml:space="preserve">Coalcliff, Darkes Forest, Helensburgh, Lilyvale</t>
  </si>
  <si>
    <t xml:space="preserve">2515</t>
  </si>
  <si>
    <t xml:space="preserve">Austinmer, Clifton, Coledale, Scarborough</t>
  </si>
  <si>
    <t xml:space="preserve">2516</t>
  </si>
  <si>
    <t xml:space="preserve">Bulli, Bulli Tops</t>
  </si>
  <si>
    <t xml:space="preserve">2517</t>
  </si>
  <si>
    <t xml:space="preserve">Russell Vale, Woonona, Woonona East</t>
  </si>
  <si>
    <t xml:space="preserve">2518</t>
  </si>
  <si>
    <t xml:space="preserve">Bellambi, Corrimal, Corrimal East, East Corrimal</t>
  </si>
  <si>
    <t xml:space="preserve">2519</t>
  </si>
  <si>
    <t xml:space="preserve">Balgownie, Fairy Meadow, Fernhill, Mount Ousley</t>
  </si>
  <si>
    <t xml:space="preserve">2520</t>
  </si>
  <si>
    <t xml:space="preserve">Wollongong</t>
  </si>
  <si>
    <t xml:space="preserve">2522</t>
  </si>
  <si>
    <t xml:space="preserve">University Of Wollongong</t>
  </si>
  <si>
    <t xml:space="preserve">2525</t>
  </si>
  <si>
    <t xml:space="preserve">Figtree</t>
  </si>
  <si>
    <t xml:space="preserve">2526</t>
  </si>
  <si>
    <t xml:space="preserve">Cordeaux, Cordeaux Heights, Farmborough Heights, Kembla Grange</t>
  </si>
  <si>
    <t xml:space="preserve">2527</t>
  </si>
  <si>
    <t xml:space="preserve">Albion Park, Albion Park Rail, Calderwood, Croom</t>
  </si>
  <si>
    <t xml:space="preserve">2528</t>
  </si>
  <si>
    <t xml:space="preserve">Barrack Heights, Barrack Point, Lake Illawarra, Mount Warrigal</t>
  </si>
  <si>
    <t xml:space="preserve">2529</t>
  </si>
  <si>
    <t xml:space="preserve">Balarang, Blackbutt, Dunmore, Flinders</t>
  </si>
  <si>
    <t xml:space="preserve">2530</t>
  </si>
  <si>
    <t xml:space="preserve">Avondale, Brownsville, Cleveland, Dapto</t>
  </si>
  <si>
    <t xml:space="preserve">2533</t>
  </si>
  <si>
    <t xml:space="preserve">Bombo, Curramore, Jamberoo, Jerrara</t>
  </si>
  <si>
    <t xml:space="preserve">2534</t>
  </si>
  <si>
    <t xml:space="preserve">Broughton Village, Foxground, Gerringong, Gerroa</t>
  </si>
  <si>
    <t xml:space="preserve">2535</t>
  </si>
  <si>
    <t xml:space="preserve">Back Forest, Bellawongarah, Berry, Berry Mountain</t>
  </si>
  <si>
    <t xml:space="preserve">2536</t>
  </si>
  <si>
    <t xml:space="preserve">Batehaven, Batemans Bay, Benandarah, Bimbimbie</t>
  </si>
  <si>
    <t xml:space="preserve">2537</t>
  </si>
  <si>
    <t xml:space="preserve">Bergalia, Bingie, Broulee, Coila</t>
  </si>
  <si>
    <t xml:space="preserve">2538</t>
  </si>
  <si>
    <t xml:space="preserve">Brooman, Little Forest, Milton, Mogood</t>
  </si>
  <si>
    <t xml:space="preserve">2539</t>
  </si>
  <si>
    <t xml:space="preserve">Bawley Point, Bendalong, Berringer Lake, Burrill Lake</t>
  </si>
  <si>
    <t xml:space="preserve">2540</t>
  </si>
  <si>
    <t xml:space="preserve">Badagarang, Bamarang, Barringella, Basin View</t>
  </si>
  <si>
    <t xml:space="preserve">2541</t>
  </si>
  <si>
    <t xml:space="preserve">Bangalee, Bomaderry, North Nowra, Nowra</t>
  </si>
  <si>
    <t xml:space="preserve">2545</t>
  </si>
  <si>
    <t xml:space="preserve">Belowra, Bodalla, Cadgee, Eurobodalla</t>
  </si>
  <si>
    <t xml:space="preserve">2546</t>
  </si>
  <si>
    <t xml:space="preserve">Akolele, Barragga Bay, Beauty Point, Bermagui</t>
  </si>
  <si>
    <t xml:space="preserve">2548</t>
  </si>
  <si>
    <t xml:space="preserve">Berrambool, Bournda, Merimbula, Mirador</t>
  </si>
  <si>
    <t xml:space="preserve">2549</t>
  </si>
  <si>
    <t xml:space="preserve">Bald Hills, Broadwater, Greigs Flat, Lochiel</t>
  </si>
  <si>
    <t xml:space="preserve">2550</t>
  </si>
  <si>
    <t xml:space="preserve">Angledale, Bega, Bemboka, Black Range</t>
  </si>
  <si>
    <t xml:space="preserve">2551</t>
  </si>
  <si>
    <t xml:space="preserve">Boydtown, Eden, Edrom, Green Cape</t>
  </si>
  <si>
    <t xml:space="preserve">2555</t>
  </si>
  <si>
    <t xml:space="preserve">Badgerys Creek</t>
  </si>
  <si>
    <t xml:space="preserve">2556</t>
  </si>
  <si>
    <t xml:space="preserve">Bradfield, Bringelly</t>
  </si>
  <si>
    <t xml:space="preserve">2557</t>
  </si>
  <si>
    <t xml:space="preserve">Catherine Field, Gledswood Hills, Gregory Hills, Rossmore</t>
  </si>
  <si>
    <t xml:space="preserve">2558</t>
  </si>
  <si>
    <t xml:space="preserve">Eagle Vale, Eschol Park, Kearns</t>
  </si>
  <si>
    <t xml:space="preserve">2559</t>
  </si>
  <si>
    <t xml:space="preserve">Blairmount, Claymore</t>
  </si>
  <si>
    <t xml:space="preserve">2560</t>
  </si>
  <si>
    <t xml:space="preserve">Airds, Ambarvale, Appin, Blair Athol</t>
  </si>
  <si>
    <t xml:space="preserve">2563</t>
  </si>
  <si>
    <t xml:space="preserve">Menangle Park</t>
  </si>
  <si>
    <t xml:space="preserve">2564</t>
  </si>
  <si>
    <t xml:space="preserve">Glenquarie, Long Point, Macquarie Fields</t>
  </si>
  <si>
    <t xml:space="preserve">2565</t>
  </si>
  <si>
    <t xml:space="preserve">Bardia, Denham Court, Ingleburn, Macquarie Links</t>
  </si>
  <si>
    <t xml:space="preserve">2566</t>
  </si>
  <si>
    <t xml:space="preserve">Bow Bowing, Minto, Minto Dc, Minto Heights</t>
  </si>
  <si>
    <t xml:space="preserve">2567</t>
  </si>
  <si>
    <t xml:space="preserve">Currans Hill, Harrington Park, Mount Annan, Narellan</t>
  </si>
  <si>
    <t xml:space="preserve">2568</t>
  </si>
  <si>
    <t xml:space="preserve">Menangle</t>
  </si>
  <si>
    <t xml:space="preserve">2569</t>
  </si>
  <si>
    <t xml:space="preserve">Douglas Park</t>
  </si>
  <si>
    <t xml:space="preserve">2570</t>
  </si>
  <si>
    <t xml:space="preserve">Belimbla Park, Bickley Vale, Brownlow Hill, Burragorang Valley</t>
  </si>
  <si>
    <t xml:space="preserve">2571</t>
  </si>
  <si>
    <t xml:space="preserve">Balmoral, Balmoral Village, Buxton, Couridjah</t>
  </si>
  <si>
    <t xml:space="preserve">2572</t>
  </si>
  <si>
    <t xml:space="preserve">Lakesland, Thirlmere</t>
  </si>
  <si>
    <t xml:space="preserve">2573</t>
  </si>
  <si>
    <t xml:space="preserve">Tahmoor</t>
  </si>
  <si>
    <t xml:space="preserve">2574</t>
  </si>
  <si>
    <t xml:space="preserve">Avon, Bargo, Pheasants Nest, Yanderra</t>
  </si>
  <si>
    <t xml:space="preserve">2575</t>
  </si>
  <si>
    <t xml:space="preserve">Alpine, Aylmerton, Balaclava, Barrallier</t>
  </si>
  <si>
    <t xml:space="preserve">2576</t>
  </si>
  <si>
    <t xml:space="preserve">Bong Bong, Bowral, Burradoo, East Bowral</t>
  </si>
  <si>
    <t xml:space="preserve">2577</t>
  </si>
  <si>
    <t xml:space="preserve">Avoca, Barren Grounds, Barrengarry, Beaumont</t>
  </si>
  <si>
    <t xml:space="preserve">2578</t>
  </si>
  <si>
    <t xml:space="preserve">Bundanoon</t>
  </si>
  <si>
    <t xml:space="preserve">2579</t>
  </si>
  <si>
    <t xml:space="preserve">Big Hill, Brayton, Exeter, Marulan</t>
  </si>
  <si>
    <t xml:space="preserve">2580</t>
  </si>
  <si>
    <t xml:space="preserve">Bannaby, Bannister, Baw Baw, Boxers Creek</t>
  </si>
  <si>
    <t xml:space="preserve">2581</t>
  </si>
  <si>
    <t xml:space="preserve">Bellmount Forest, Bevendale, Biala, Blakney Creek</t>
  </si>
  <si>
    <t xml:space="preserve">2582</t>
  </si>
  <si>
    <t xml:space="preserve">Bango, Berremangra, Boambolo, Bookham</t>
  </si>
  <si>
    <t xml:space="preserve">2583</t>
  </si>
  <si>
    <t xml:space="preserve">Bigga, Binda, Blanket Flat, Brooklands</t>
  </si>
  <si>
    <t xml:space="preserve">2584</t>
  </si>
  <si>
    <t xml:space="preserve">Binalong, Illalong Creek</t>
  </si>
  <si>
    <t xml:space="preserve">2585</t>
  </si>
  <si>
    <t xml:space="preserve">Galong</t>
  </si>
  <si>
    <t xml:space="preserve">2586</t>
  </si>
  <si>
    <t xml:space="preserve">Boorowa, Frogmore, Goba Creek, Godfreys Creek</t>
  </si>
  <si>
    <t xml:space="preserve">2587</t>
  </si>
  <si>
    <t xml:space="preserve">Aurville, Beggan Beggan, Cunningar, Demondrille</t>
  </si>
  <si>
    <t xml:space="preserve">2588</t>
  </si>
  <si>
    <t xml:space="preserve">Cullinga, Wallendbeen</t>
  </si>
  <si>
    <t xml:space="preserve">2590</t>
  </si>
  <si>
    <t xml:space="preserve">Bethungra, Cootamundra, Illabo</t>
  </si>
  <si>
    <t xml:space="preserve">2594</t>
  </si>
  <si>
    <t xml:space="preserve">Ashville, Barwang, Berthong, Bribbaree</t>
  </si>
  <si>
    <t xml:space="preserve">2600</t>
  </si>
  <si>
    <t xml:space="preserve">Barton, Canberra, Capital Hill, Deakin</t>
  </si>
  <si>
    <t xml:space="preserve">2601</t>
  </si>
  <si>
    <t xml:space="preserve">Acton, Black Mountain, Canberra, City</t>
  </si>
  <si>
    <t xml:space="preserve">2602</t>
  </si>
  <si>
    <t xml:space="preserve">Ainslie, Dickson, Downer, Hackett</t>
  </si>
  <si>
    <t xml:space="preserve">2603</t>
  </si>
  <si>
    <t xml:space="preserve">Forrest, Griffith, Manuka, Red Hill</t>
  </si>
  <si>
    <t xml:space="preserve">2604</t>
  </si>
  <si>
    <t xml:space="preserve">Causeway, Kingston, Narrabundah</t>
  </si>
  <si>
    <t xml:space="preserve">2605</t>
  </si>
  <si>
    <t xml:space="preserve">Curtin, Garran, Hughes</t>
  </si>
  <si>
    <t xml:space="preserve">2606</t>
  </si>
  <si>
    <t xml:space="preserve">Chifley, Lyons, O’Malley, O'Malley</t>
  </si>
  <si>
    <t xml:space="preserve">2607</t>
  </si>
  <si>
    <t xml:space="preserve">Farrer, Isaacs, Mawson, Pearce</t>
  </si>
  <si>
    <t xml:space="preserve">2608</t>
  </si>
  <si>
    <t xml:space="preserve">Civic Square</t>
  </si>
  <si>
    <t xml:space="preserve">2609</t>
  </si>
  <si>
    <t xml:space="preserve">Canberra Airport, Canberra International Airport, Fyshwick, Majura</t>
  </si>
  <si>
    <t xml:space="preserve">2610</t>
  </si>
  <si>
    <t xml:space="preserve">Canberra Bc, Canberra Mc</t>
  </si>
  <si>
    <t xml:space="preserve">2611</t>
  </si>
  <si>
    <t xml:space="preserve">Bimberi, Brindabella, Chapman, Cooleman</t>
  </si>
  <si>
    <t xml:space="preserve">2612</t>
  </si>
  <si>
    <t xml:space="preserve">Braddon, Campbell, Reid, Turner</t>
  </si>
  <si>
    <t xml:space="preserve">2614</t>
  </si>
  <si>
    <t xml:space="preserve">Aranda, Cook, Hawker, Jamison Centre</t>
  </si>
  <si>
    <t xml:space="preserve">2615</t>
  </si>
  <si>
    <t xml:space="preserve">Charnwood, Dunlop, Florey, Flynn</t>
  </si>
  <si>
    <t xml:space="preserve">2616</t>
  </si>
  <si>
    <t xml:space="preserve">Belconnen</t>
  </si>
  <si>
    <t xml:space="preserve">2617</t>
  </si>
  <si>
    <t xml:space="preserve">Belconnen, Belconnen Dc, Bruce, Evatt</t>
  </si>
  <si>
    <t xml:space="preserve">2618</t>
  </si>
  <si>
    <t xml:space="preserve">Hall, Springrange, Wallaroo</t>
  </si>
  <si>
    <t xml:space="preserve">2619</t>
  </si>
  <si>
    <t xml:space="preserve">Jerrabomberra</t>
  </si>
  <si>
    <t xml:space="preserve">2620</t>
  </si>
  <si>
    <t xml:space="preserve">Beard, Booth, Burbong, Burra</t>
  </si>
  <si>
    <t xml:space="preserve">2621</t>
  </si>
  <si>
    <t xml:space="preserve">Anembo, Bungendore, Bywong, Forbes Creek</t>
  </si>
  <si>
    <t xml:space="preserve">2622</t>
  </si>
  <si>
    <t xml:space="preserve">Araluen, Araluen North, Back Creek, Ballalaba</t>
  </si>
  <si>
    <t xml:space="preserve">2623</t>
  </si>
  <si>
    <t xml:space="preserve">Captains Flat</t>
  </si>
  <si>
    <t xml:space="preserve">2624</t>
  </si>
  <si>
    <t xml:space="preserve">Blue Cow, Charlotte Pass, Charlottes Pass, Guthega</t>
  </si>
  <si>
    <t xml:space="preserve">2625</t>
  </si>
  <si>
    <t xml:space="preserve">Thredbo, Thredbo Village</t>
  </si>
  <si>
    <t xml:space="preserve">2626</t>
  </si>
  <si>
    <t xml:space="preserve">Bredbo, Bumbalong, Colinton</t>
  </si>
  <si>
    <t xml:space="preserve">2627</t>
  </si>
  <si>
    <t xml:space="preserve">Bullocks Flat, Burrungubugge, Crackenback, Creel Bay</t>
  </si>
  <si>
    <t xml:space="preserve">2628</t>
  </si>
  <si>
    <t xml:space="preserve">Avonside, Beloka, Berridale, Braemar Bay</t>
  </si>
  <si>
    <t xml:space="preserve">2629</t>
  </si>
  <si>
    <t xml:space="preserve">Adaminaby, Anglers Reach, Bolaro, Broken Dam</t>
  </si>
  <si>
    <t xml:space="preserve">2630</t>
  </si>
  <si>
    <t xml:space="preserve">Arable, Badja, Billilingra, Binjura</t>
  </si>
  <si>
    <t xml:space="preserve">2631</t>
  </si>
  <si>
    <t xml:space="preserve">Ando, Bocci, Boco, Creewah</t>
  </si>
  <si>
    <t xml:space="preserve">2632</t>
  </si>
  <si>
    <t xml:space="preserve">Bibbenluke, Bombala, Bondi Forest, Bukalong</t>
  </si>
  <si>
    <t xml:space="preserve">2633</t>
  </si>
  <si>
    <t xml:space="preserve">Corrowong, Delegate, Tombong</t>
  </si>
  <si>
    <t xml:space="preserve">2640</t>
  </si>
  <si>
    <t xml:space="preserve">Albury, Bungowannah, East Albury, Ettamogah</t>
  </si>
  <si>
    <t xml:space="preserve">2641</t>
  </si>
  <si>
    <t xml:space="preserve">Hamilton Valley, Lavington, Lavington Dc, Springdale Heights</t>
  </si>
  <si>
    <t xml:space="preserve">2642</t>
  </si>
  <si>
    <t xml:space="preserve">Bidgeemia, Brocklesby, Burrumbuttock, Geehi</t>
  </si>
  <si>
    <t xml:space="preserve">2643</t>
  </si>
  <si>
    <t xml:space="preserve">Howlong</t>
  </si>
  <si>
    <t xml:space="preserve">2644</t>
  </si>
  <si>
    <t xml:space="preserve">Bowna, Coppabella, Holbrook, Lankeys Creek</t>
  </si>
  <si>
    <t xml:space="preserve">2645</t>
  </si>
  <si>
    <t xml:space="preserve">Coonong, Cullivel, Urana, Yuluma</t>
  </si>
  <si>
    <t xml:space="preserve">2646</t>
  </si>
  <si>
    <t xml:space="preserve">Balldale, Bull Plain, Buraja, Coads Tank</t>
  </si>
  <si>
    <t xml:space="preserve">2647</t>
  </si>
  <si>
    <t xml:space="preserve">Mulwala</t>
  </si>
  <si>
    <t xml:space="preserve">2648</t>
  </si>
  <si>
    <t xml:space="preserve">VIC - Rural</t>
  </si>
  <si>
    <t xml:space="preserve">Anabranch North, Anabranch South, Boeill Creek, Cal Lal</t>
  </si>
  <si>
    <t xml:space="preserve">2649</t>
  </si>
  <si>
    <t xml:space="preserve">Laurel Hill, Nurenmerenmong</t>
  </si>
  <si>
    <t xml:space="preserve">2650</t>
  </si>
  <si>
    <t xml:space="preserve">Alfredtown, Ashmont, Belfrayden, Berry Jerry</t>
  </si>
  <si>
    <t xml:space="preserve">2651</t>
  </si>
  <si>
    <t xml:space="preserve">Forest Hill, Wagga Wagga Raaf</t>
  </si>
  <si>
    <t xml:space="preserve">2652</t>
  </si>
  <si>
    <t xml:space="preserve">Boorga, Boree Creek, Cowabbie, Galore</t>
  </si>
  <si>
    <t xml:space="preserve">2653</t>
  </si>
  <si>
    <t xml:space="preserve">Burra, Courabyra, Glenroy, Mannus</t>
  </si>
  <si>
    <t xml:space="preserve">2655</t>
  </si>
  <si>
    <t xml:space="preserve">Birdlip, French Park, Kubura, The Rock</t>
  </si>
  <si>
    <t xml:space="preserve">2656</t>
  </si>
  <si>
    <t xml:space="preserve">Brookdale, Brookong, Fargunyah, Lockhart</t>
  </si>
  <si>
    <t xml:space="preserve">2658</t>
  </si>
  <si>
    <t xml:space="preserve">Grubben, Henty, Munyabla, Pleasant Hills</t>
  </si>
  <si>
    <t xml:space="preserve">2659</t>
  </si>
  <si>
    <t xml:space="preserve">Alma Park, Walla Walla</t>
  </si>
  <si>
    <t xml:space="preserve">2660</t>
  </si>
  <si>
    <t xml:space="preserve">Carnsdale, Culcairn, Morven</t>
  </si>
  <si>
    <t xml:space="preserve">2661</t>
  </si>
  <si>
    <t xml:space="preserve">Kapooka</t>
  </si>
  <si>
    <t xml:space="preserve">2663</t>
  </si>
  <si>
    <t xml:space="preserve">Bundure, Cooba, Cowabbie, Erin Vale</t>
  </si>
  <si>
    <t xml:space="preserve">2665</t>
  </si>
  <si>
    <t xml:space="preserve">Ardlethan, Ariah Park, Barellan, Beckom</t>
  </si>
  <si>
    <t xml:space="preserve">2666</t>
  </si>
  <si>
    <t xml:space="preserve">Combaning, Dirnaseer, Gidginbung, Grogan</t>
  </si>
  <si>
    <t xml:space="preserve">2668</t>
  </si>
  <si>
    <t xml:space="preserve">Barmedman</t>
  </si>
  <si>
    <t xml:space="preserve">2669</t>
  </si>
  <si>
    <t xml:space="preserve">Bygalorie, Erigolia, Girral, Gubbata</t>
  </si>
  <si>
    <t xml:space="preserve">2671</t>
  </si>
  <si>
    <t xml:space="preserve">Alleena, Back Creek, Burcher, Lake Cowal</t>
  </si>
  <si>
    <t xml:space="preserve">2672</t>
  </si>
  <si>
    <t xml:space="preserve">Burgooney, Curlew Waters, Lake Cargelligo, Murrin Bridge</t>
  </si>
  <si>
    <t xml:space="preserve">2675</t>
  </si>
  <si>
    <t xml:space="preserve">Hillston, Lake Brewster, Monia Gap, Roto</t>
  </si>
  <si>
    <t xml:space="preserve">2678</t>
  </si>
  <si>
    <t xml:space="preserve">Riverina Mc, Riverina Msc</t>
  </si>
  <si>
    <t xml:space="preserve">2680</t>
  </si>
  <si>
    <t xml:space="preserve">Beelbangera, Benerembah, Bilbul, Griffith</t>
  </si>
  <si>
    <t xml:space="preserve">2681</t>
  </si>
  <si>
    <t xml:space="preserve">Myall Park, Yenda</t>
  </si>
  <si>
    <t xml:space="preserve">2700</t>
  </si>
  <si>
    <t xml:space="preserve">Birrego, Bundure, Colinroobie, Corobimilla</t>
  </si>
  <si>
    <t xml:space="preserve">2701</t>
  </si>
  <si>
    <t xml:space="preserve">Berry Jerry, Coolamon, Methul, Rannock</t>
  </si>
  <si>
    <t xml:space="preserve">2702</t>
  </si>
  <si>
    <t xml:space="preserve">Ganmain</t>
  </si>
  <si>
    <t xml:space="preserve">2703</t>
  </si>
  <si>
    <t xml:space="preserve">Yanco</t>
  </si>
  <si>
    <t xml:space="preserve">2705</t>
  </si>
  <si>
    <t xml:space="preserve">Brobenah, Calorafield, Corbie Hill, Gogeldrie</t>
  </si>
  <si>
    <t xml:space="preserve">2706</t>
  </si>
  <si>
    <t xml:space="preserve">Darlington Point</t>
  </si>
  <si>
    <t xml:space="preserve">2707</t>
  </si>
  <si>
    <t xml:space="preserve">Argoon, Coleambally</t>
  </si>
  <si>
    <t xml:space="preserve">2708</t>
  </si>
  <si>
    <t xml:space="preserve">Albury Msc, Murray Region Mc</t>
  </si>
  <si>
    <t xml:space="preserve">2710</t>
  </si>
  <si>
    <t xml:space="preserve">Barratta, Benarca, Birganbigil, Booroorban</t>
  </si>
  <si>
    <t xml:space="preserve">2711</t>
  </si>
  <si>
    <t xml:space="preserve">Booligal, Carrathool, Clare, Corrong</t>
  </si>
  <si>
    <t xml:space="preserve">2712</t>
  </si>
  <si>
    <t xml:space="preserve">Berrigan, Boomanoomana</t>
  </si>
  <si>
    <t xml:space="preserve">2713</t>
  </si>
  <si>
    <t xml:space="preserve">Blighty, Finley, Logie Brae, Myrtle Park</t>
  </si>
  <si>
    <t xml:space="preserve">2714</t>
  </si>
  <si>
    <t xml:space="preserve">Aratula, Pine Lodge, Tocumwal, Tuppal</t>
  </si>
  <si>
    <t xml:space="preserve">2715</t>
  </si>
  <si>
    <t xml:space="preserve">Arumpo, Balranald, Hatfield, Kyalite</t>
  </si>
  <si>
    <t xml:space="preserve">2716</t>
  </si>
  <si>
    <t xml:space="preserve">Coree South, Four Corners, Gala Vale, Jerilderie</t>
  </si>
  <si>
    <t xml:space="preserve">2717</t>
  </si>
  <si>
    <t xml:space="preserve">Coomealla, Dareton</t>
  </si>
  <si>
    <t xml:space="preserve">2720</t>
  </si>
  <si>
    <t xml:space="preserve">Argalong, Blowering, Bogong Peaks Wilderness, Bombowlee</t>
  </si>
  <si>
    <t xml:space="preserve">2721</t>
  </si>
  <si>
    <t xml:space="preserve">Bland, Quandialla</t>
  </si>
  <si>
    <t xml:space="preserve">2722</t>
  </si>
  <si>
    <t xml:space="preserve">Bongalong, Bongongalong, Brungle, Brungle Creek</t>
  </si>
  <si>
    <t xml:space="preserve">2725</t>
  </si>
  <si>
    <t xml:space="preserve">Stockinbingal</t>
  </si>
  <si>
    <t xml:space="preserve">2726</t>
  </si>
  <si>
    <t xml:space="preserve">Bundarbo, Cooneys Creek, Jugiong</t>
  </si>
  <si>
    <t xml:space="preserve">2727</t>
  </si>
  <si>
    <t xml:space="preserve">Adjungbilly, Coolac, Gobarralong, Mingay</t>
  </si>
  <si>
    <t xml:space="preserve">2729</t>
  </si>
  <si>
    <t xml:space="preserve">Adelong, Back Creek, Bangadang, Black Creek</t>
  </si>
  <si>
    <t xml:space="preserve">2730</t>
  </si>
  <si>
    <t xml:space="preserve">Bago, Batlow, Green Hills, Kunama</t>
  </si>
  <si>
    <t xml:space="preserve">2731</t>
  </si>
  <si>
    <t xml:space="preserve">Bunnaloo, Moama, Tantonan, Thyra</t>
  </si>
  <si>
    <t xml:space="preserve">2732</t>
  </si>
  <si>
    <t xml:space="preserve">Barham, Burraboi, Cobramunga, Gonn</t>
  </si>
  <si>
    <t xml:space="preserve">2733</t>
  </si>
  <si>
    <t xml:space="preserve">Dhuragoon, Moulamein, Niemur, Perekerten</t>
  </si>
  <si>
    <t xml:space="preserve">2734</t>
  </si>
  <si>
    <t xml:space="preserve">Coobool, Cunninyeuk, Dilpurra, Kyalite</t>
  </si>
  <si>
    <t xml:space="preserve">2735</t>
  </si>
  <si>
    <t xml:space="preserve">Koraleigh, Speewa</t>
  </si>
  <si>
    <t xml:space="preserve">2736</t>
  </si>
  <si>
    <t xml:space="preserve">Goodnight, Tooleybuc</t>
  </si>
  <si>
    <t xml:space="preserve">2737</t>
  </si>
  <si>
    <t xml:space="preserve">Benanee, Euston</t>
  </si>
  <si>
    <t xml:space="preserve">2738</t>
  </si>
  <si>
    <t xml:space="preserve">Gol Gol, Mallee, Monak, Paringi</t>
  </si>
  <si>
    <t xml:space="preserve">2739</t>
  </si>
  <si>
    <t xml:space="preserve">Boeill Creek, Buronga, Mourquong</t>
  </si>
  <si>
    <t xml:space="preserve">2745</t>
  </si>
  <si>
    <t xml:space="preserve">Glenmore Park, Greendale, Luddenham, Mulgoa</t>
  </si>
  <si>
    <t xml:space="preserve">2747</t>
  </si>
  <si>
    <t xml:space="preserve">Caddens, Cambridge Gardens, Cambridge Park, Claremont Meadows</t>
  </si>
  <si>
    <t xml:space="preserve">2748</t>
  </si>
  <si>
    <t xml:space="preserve">Orchard Hills</t>
  </si>
  <si>
    <t xml:space="preserve">2749</t>
  </si>
  <si>
    <t xml:space="preserve">Castlereagh, Cranebrook</t>
  </si>
  <si>
    <t xml:space="preserve">2750</t>
  </si>
  <si>
    <t xml:space="preserve">Emu Heights, Emu Plains, Jamisontown, Leonay</t>
  </si>
  <si>
    <t xml:space="preserve">2751</t>
  </si>
  <si>
    <t xml:space="preserve">Penrith</t>
  </si>
  <si>
    <t xml:space="preserve">2752</t>
  </si>
  <si>
    <t xml:space="preserve">Brereton, Silverdale, Warragamba</t>
  </si>
  <si>
    <t xml:space="preserve">2753</t>
  </si>
  <si>
    <t xml:space="preserve">Agnes Banks, Bowen Mountain, Grose Vale, Grose Wold</t>
  </si>
  <si>
    <t xml:space="preserve">2754</t>
  </si>
  <si>
    <t xml:space="preserve">North Richmond, Tennyson, The Slopes</t>
  </si>
  <si>
    <t xml:space="preserve">2756</t>
  </si>
  <si>
    <t xml:space="preserve">Bligh Park, Cattai, Central Colo, Clarendon</t>
  </si>
  <si>
    <t xml:space="preserve">2757</t>
  </si>
  <si>
    <t xml:space="preserve">Kurmond</t>
  </si>
  <si>
    <t xml:space="preserve">2758</t>
  </si>
  <si>
    <t xml:space="preserve">Berambing, Bilpin, Blaxlands Ridge, East Kurrajong</t>
  </si>
  <si>
    <t xml:space="preserve">2759</t>
  </si>
  <si>
    <t xml:space="preserve">Erskine Park, St Clair</t>
  </si>
  <si>
    <t xml:space="preserve">2760</t>
  </si>
  <si>
    <t xml:space="preserve">Colyton, North St Marys, Oxley Park, Ropes Crossing</t>
  </si>
  <si>
    <t xml:space="preserve">2761</t>
  </si>
  <si>
    <t xml:space="preserve">Colebee, Dean Park, Glendenning, Glendenning Dc</t>
  </si>
  <si>
    <t xml:space="preserve">2762</t>
  </si>
  <si>
    <t xml:space="preserve">Schofields, Tallawong</t>
  </si>
  <si>
    <t xml:space="preserve">2763</t>
  </si>
  <si>
    <t xml:space="preserve">Acacia Gardens, Nirimba Fields, Quakers Hill</t>
  </si>
  <si>
    <t xml:space="preserve">2765</t>
  </si>
  <si>
    <t xml:space="preserve">Angus, Berkshire Park, Box Hill, Gables</t>
  </si>
  <si>
    <t xml:space="preserve">2766</t>
  </si>
  <si>
    <t xml:space="preserve">Eastern Creek, Rooty Hill</t>
  </si>
  <si>
    <t xml:space="preserve">2767</t>
  </si>
  <si>
    <t xml:space="preserve">Bungarribee, Doonside, Woodcroft</t>
  </si>
  <si>
    <t xml:space="preserve">2768</t>
  </si>
  <si>
    <t xml:space="preserve">Glenwood, Parklea, Stanhope Gardens</t>
  </si>
  <si>
    <t xml:space="preserve">2769</t>
  </si>
  <si>
    <t xml:space="preserve">The Ponds</t>
  </si>
  <si>
    <t xml:space="preserve">2770</t>
  </si>
  <si>
    <t xml:space="preserve">Bidwill, Blackett, Dharruk, Emerton</t>
  </si>
  <si>
    <t xml:space="preserve">2773</t>
  </si>
  <si>
    <t xml:space="preserve">Glenbrook, Lapstone</t>
  </si>
  <si>
    <t xml:space="preserve">2774</t>
  </si>
  <si>
    <t xml:space="preserve">Blaxland, Blaxland East, Mount Riverview, Warrimoo</t>
  </si>
  <si>
    <t xml:space="preserve">2775</t>
  </si>
  <si>
    <t xml:space="preserve">Central Macdonald, Fernances, Gunderman, Higher Macdonald</t>
  </si>
  <si>
    <t xml:space="preserve">2776</t>
  </si>
  <si>
    <t xml:space="preserve">Faulconbridge</t>
  </si>
  <si>
    <t xml:space="preserve">2777</t>
  </si>
  <si>
    <t xml:space="preserve">Hawkesbury Heights, Springwood, Sun Valley, Valley Heights</t>
  </si>
  <si>
    <t xml:space="preserve">2778</t>
  </si>
  <si>
    <t xml:space="preserve">Linden, Woodford</t>
  </si>
  <si>
    <t xml:space="preserve">2779</t>
  </si>
  <si>
    <t xml:space="preserve">Hazelbrook</t>
  </si>
  <si>
    <t xml:space="preserve">2780</t>
  </si>
  <si>
    <t xml:space="preserve">Katoomba, Katoomba Dc, Leura, Medlow Bath</t>
  </si>
  <si>
    <t xml:space="preserve">2782</t>
  </si>
  <si>
    <t xml:space="preserve">Kedumba, Wentworth Falls</t>
  </si>
  <si>
    <t xml:space="preserve">2783</t>
  </si>
  <si>
    <t xml:space="preserve">Lawson</t>
  </si>
  <si>
    <t xml:space="preserve">2784</t>
  </si>
  <si>
    <t xml:space="preserve">Bullaburra</t>
  </si>
  <si>
    <t xml:space="preserve">2785</t>
  </si>
  <si>
    <t xml:space="preserve">Blackheath, Megalong, Megalong Valley, Shipley</t>
  </si>
  <si>
    <t xml:space="preserve">2786</t>
  </si>
  <si>
    <t xml:space="preserve">Bell, Dargan, Mount Irvine, Mount Victoria</t>
  </si>
  <si>
    <t xml:space="preserve">2787</t>
  </si>
  <si>
    <t xml:space="preserve">Beloon, Bimlow, Bindook, Black Springs</t>
  </si>
  <si>
    <t xml:space="preserve">2790</t>
  </si>
  <si>
    <t xml:space="preserve">Ben Bullen, Blackmans Flat, Bowenfels, Clarence</t>
  </si>
  <si>
    <t xml:space="preserve">2791</t>
  </si>
  <si>
    <t xml:space="preserve">Carcoar, Errowanbang</t>
  </si>
  <si>
    <t xml:space="preserve">2792</t>
  </si>
  <si>
    <t xml:space="preserve">Burnt Yards, Mandurama</t>
  </si>
  <si>
    <t xml:space="preserve">2793</t>
  </si>
  <si>
    <t xml:space="preserve">Darbys Falls, Mount Mcdonald, Roseberg, Woodstock</t>
  </si>
  <si>
    <t xml:space="preserve">2794</t>
  </si>
  <si>
    <t xml:space="preserve">Bumbaldry, Cowra, Hovells Creek, Mount Collins</t>
  </si>
  <si>
    <t xml:space="preserve">2795</t>
  </si>
  <si>
    <t xml:space="preserve">Abercrombie, Abercrombie River, Arkell, Arkstone</t>
  </si>
  <si>
    <t xml:space="preserve">2797</t>
  </si>
  <si>
    <t xml:space="preserve">Garland, Lyndhurst</t>
  </si>
  <si>
    <t xml:space="preserve">2798</t>
  </si>
  <si>
    <t xml:space="preserve">Beneree, Byng, Flyers Creek, Forest Reefs</t>
  </si>
  <si>
    <t xml:space="preserve">2799</t>
  </si>
  <si>
    <t xml:space="preserve">Barry, Blayney, Browns Creek, Fitzgeralds Mount</t>
  </si>
  <si>
    <t xml:space="preserve">2800</t>
  </si>
  <si>
    <t xml:space="preserve">Ammerdown, Belgravia, Bletchington, Bloomfield</t>
  </si>
  <si>
    <t xml:space="preserve">2803</t>
  </si>
  <si>
    <t xml:space="preserve">Bendick Murrell, Crowther, Wirrimah</t>
  </si>
  <si>
    <t xml:space="preserve">2804</t>
  </si>
  <si>
    <t xml:space="preserve">Billimari, Burdett, Canowindra, Moorbel</t>
  </si>
  <si>
    <t xml:space="preserve">2805</t>
  </si>
  <si>
    <t xml:space="preserve">Gooloogong</t>
  </si>
  <si>
    <t xml:space="preserve">2806</t>
  </si>
  <si>
    <t xml:space="preserve">Eugowra, Nanami, Trajere</t>
  </si>
  <si>
    <t xml:space="preserve">2807</t>
  </si>
  <si>
    <t xml:space="preserve">Koorawatha</t>
  </si>
  <si>
    <t xml:space="preserve">2808</t>
  </si>
  <si>
    <t xml:space="preserve">Wyangala</t>
  </si>
  <si>
    <t xml:space="preserve">2809</t>
  </si>
  <si>
    <t xml:space="preserve">Greenethorpe</t>
  </si>
  <si>
    <t xml:space="preserve">2810</t>
  </si>
  <si>
    <t xml:space="preserve">Bimbi, Caragabal, Glenelg, Grenfell</t>
  </si>
  <si>
    <t xml:space="preserve">2817</t>
  </si>
  <si>
    <t xml:space="preserve">Tonderburine, Tooraweenah</t>
  </si>
  <si>
    <t xml:space="preserve">2818</t>
  </si>
  <si>
    <t xml:space="preserve">Benolong, Geurie, Ponto, Terrabella</t>
  </si>
  <si>
    <t xml:space="preserve">2820</t>
  </si>
  <si>
    <t xml:space="preserve">Apsley, Arthurville, Bakers Swamp, Bodangora</t>
  </si>
  <si>
    <t xml:space="preserve">2821</t>
  </si>
  <si>
    <t xml:space="preserve">Burroway, Narromine, Wyanga</t>
  </si>
  <si>
    <t xml:space="preserve">2822</t>
  </si>
  <si>
    <t xml:space="preserve">Balladoran, Eumungerie</t>
  </si>
  <si>
    <t xml:space="preserve">2823</t>
  </si>
  <si>
    <t xml:space="preserve">Bundemar, Cathundral, Dandaloo, Gin Gin</t>
  </si>
  <si>
    <t xml:space="preserve">2824</t>
  </si>
  <si>
    <t xml:space="preserve">Beemunnel, Bullagreen, Eenaweena, Marthaguy</t>
  </si>
  <si>
    <t xml:space="preserve">2825</t>
  </si>
  <si>
    <t xml:space="preserve">Babinda, Bogan, Buddabadah, Canonba</t>
  </si>
  <si>
    <t xml:space="preserve">2826</t>
  </si>
  <si>
    <t xml:space="preserve">Bogan, Nevertire</t>
  </si>
  <si>
    <t xml:space="preserve">2827</t>
  </si>
  <si>
    <t xml:space="preserve">Bearbong, Biddon, Breelong, Collie</t>
  </si>
  <si>
    <t xml:space="preserve">2828</t>
  </si>
  <si>
    <t xml:space="preserve">Armatree, Black Hollow, Bourbah, Gulargambone</t>
  </si>
  <si>
    <t xml:space="preserve">2829</t>
  </si>
  <si>
    <t xml:space="preserve">Billeroy, Combara, Conimbia, Coonamble</t>
  </si>
  <si>
    <t xml:space="preserve">2830</t>
  </si>
  <si>
    <t xml:space="preserve">Ballimore, Barbigal, Beni, Boothenba</t>
  </si>
  <si>
    <t xml:space="preserve">2831</t>
  </si>
  <si>
    <t xml:space="preserve">Armatree, Balladoran, Brenda, Bullagreen</t>
  </si>
  <si>
    <t xml:space="preserve">2832</t>
  </si>
  <si>
    <t xml:space="preserve">Angledool, Boorooma, Bulyeroi, Come By Chance</t>
  </si>
  <si>
    <t xml:space="preserve">2833</t>
  </si>
  <si>
    <t xml:space="preserve">Collarenebri</t>
  </si>
  <si>
    <t xml:space="preserve">2834</t>
  </si>
  <si>
    <t xml:space="preserve">Angledool, Lightning Ridge</t>
  </si>
  <si>
    <t xml:space="preserve">2835</t>
  </si>
  <si>
    <t xml:space="preserve">Bulla, Canbelego, Cobar, Cubba</t>
  </si>
  <si>
    <t xml:space="preserve">2836</t>
  </si>
  <si>
    <t xml:space="preserve">Gemville, White Cliffs, Wilcannia</t>
  </si>
  <si>
    <t xml:space="preserve">2838</t>
  </si>
  <si>
    <t xml:space="preserve">Goodooga</t>
  </si>
  <si>
    <t xml:space="preserve">2839</t>
  </si>
  <si>
    <t xml:space="preserve">Brewarrina, Collerina, Gongolgon, Narran Lake</t>
  </si>
  <si>
    <t xml:space="preserve">2840</t>
  </si>
  <si>
    <t xml:space="preserve">Barringun, Bourke, Enngonia, Fords Bridge</t>
  </si>
  <si>
    <t xml:space="preserve">2842</t>
  </si>
  <si>
    <t xml:space="preserve">Mendooran, Mollyan, New Mollyan, Yarragrin</t>
  </si>
  <si>
    <t xml:space="preserve">2843</t>
  </si>
  <si>
    <t xml:space="preserve">Coolah</t>
  </si>
  <si>
    <t xml:space="preserve">2844</t>
  </si>
  <si>
    <t xml:space="preserve">Birriwa, Cobbora, Dunedoo, Leadville</t>
  </si>
  <si>
    <t xml:space="preserve">2845</t>
  </si>
  <si>
    <t xml:space="preserve">Angus Place, Wallerawang</t>
  </si>
  <si>
    <t xml:space="preserve">2846</t>
  </si>
  <si>
    <t xml:space="preserve">Airly, Capertee, Glen Davis, Kangaroo Flat</t>
  </si>
  <si>
    <t xml:space="preserve">2847</t>
  </si>
  <si>
    <t xml:space="preserve">Pipers Flat, Portland</t>
  </si>
  <si>
    <t xml:space="preserve">2848</t>
  </si>
  <si>
    <t xml:space="preserve">Brogans Creek, Charbon, Clandulla, Kandos</t>
  </si>
  <si>
    <t xml:space="preserve">2849</t>
  </si>
  <si>
    <t xml:space="preserve">Bogee, Breakfast Creek, Budden, Bylong</t>
  </si>
  <si>
    <t xml:space="preserve">2850</t>
  </si>
  <si>
    <t xml:space="preserve">Aarons Pass, Apple Tree Flat, Avisford, Bara</t>
  </si>
  <si>
    <t xml:space="preserve">2852</t>
  </si>
  <si>
    <t xml:space="preserve">Barneys Reef, Beryl, Biraganbil, Bungaba</t>
  </si>
  <si>
    <t xml:space="preserve">2864</t>
  </si>
  <si>
    <t xml:space="preserve">Boree, Bowan Park, Cudal, Murga</t>
  </si>
  <si>
    <t xml:space="preserve">2865</t>
  </si>
  <si>
    <t xml:space="preserve">Bocobra, Gumble, Manildra</t>
  </si>
  <si>
    <t xml:space="preserve">2866</t>
  </si>
  <si>
    <t xml:space="preserve">Amaroo, Boomey, Cundumbul, Euchareena</t>
  </si>
  <si>
    <t xml:space="preserve">2867</t>
  </si>
  <si>
    <t xml:space="preserve">Baldry, Cumnock, Eurimbla, Eurimbula</t>
  </si>
  <si>
    <t xml:space="preserve">2868</t>
  </si>
  <si>
    <t xml:space="preserve">Bournewood, North Yeoval, Obley, Yeoval</t>
  </si>
  <si>
    <t xml:space="preserve">2869</t>
  </si>
  <si>
    <t xml:space="preserve">Mungery, Peak Hill, Tomingley, Trewilga</t>
  </si>
  <si>
    <t xml:space="preserve">2870</t>
  </si>
  <si>
    <t xml:space="preserve">Alectown, Beargamil, Bindogundra, Brolgan</t>
  </si>
  <si>
    <t xml:space="preserve">2871</t>
  </si>
  <si>
    <t xml:space="preserve">Bandon, Bedgerabong, Bedgerebong, Bundaburrah</t>
  </si>
  <si>
    <t xml:space="preserve">2873</t>
  </si>
  <si>
    <t xml:space="preserve">Albert, Five Ways, Lansdale, Miamley</t>
  </si>
  <si>
    <t xml:space="preserve">2874</t>
  </si>
  <si>
    <t xml:space="preserve">Tullamore, Yethera</t>
  </si>
  <si>
    <t xml:space="preserve">2875</t>
  </si>
  <si>
    <t xml:space="preserve">Bruie Plains, Fifield, Ootha, The Troffs</t>
  </si>
  <si>
    <t xml:space="preserve">2876</t>
  </si>
  <si>
    <t xml:space="preserve">Bogan Gate, Botfields, Gunning Gap, Gunningbland</t>
  </si>
  <si>
    <t xml:space="preserve">2877</t>
  </si>
  <si>
    <t xml:space="preserve">Bobadah, Boona Mount, Condobolin, Derriwong</t>
  </si>
  <si>
    <t xml:space="preserve">2878</t>
  </si>
  <si>
    <t xml:space="preserve">Beilpajah, Conoble, Ivanhoe, Manara</t>
  </si>
  <si>
    <t xml:space="preserve">2879</t>
  </si>
  <si>
    <t xml:space="preserve">Copi Hollow, Menindee, Sunset Strip</t>
  </si>
  <si>
    <t xml:space="preserve">2880</t>
  </si>
  <si>
    <t xml:space="preserve">SA - Rural</t>
  </si>
  <si>
    <t xml:space="preserve">Broken Hill, Broken Hill North, Broken Hill West, Broughams Gate</t>
  </si>
  <si>
    <t xml:space="preserve">2890</t>
  </si>
  <si>
    <t xml:space="preserve">Australian Defence Forces, Forces</t>
  </si>
  <si>
    <t xml:space="preserve">2891</t>
  </si>
  <si>
    <t xml:space="preserve">International Mc, Sydney Gateway Facility</t>
  </si>
  <si>
    <t xml:space="preserve">2898</t>
  </si>
  <si>
    <t xml:space="preserve">Remote Locations Rural</t>
  </si>
  <si>
    <t xml:space="preserve">Remote Islands &amp; Locations</t>
  </si>
  <si>
    <t xml:space="preserve">Lord Howe Island</t>
  </si>
  <si>
    <t xml:space="preserve">2899</t>
  </si>
  <si>
    <t xml:space="preserve">Norfolk Island</t>
  </si>
  <si>
    <t xml:space="preserve">2900</t>
  </si>
  <si>
    <t xml:space="preserve">Greenway, Tuggeranong</t>
  </si>
  <si>
    <t xml:space="preserve">2901</t>
  </si>
  <si>
    <t xml:space="preserve">Tuggeranong Dc</t>
  </si>
  <si>
    <t xml:space="preserve">2902</t>
  </si>
  <si>
    <t xml:space="preserve">Kambah, Kambah Village</t>
  </si>
  <si>
    <t xml:space="preserve">2903</t>
  </si>
  <si>
    <t xml:space="preserve">Erindale Centre, Oxley, Wanniassa</t>
  </si>
  <si>
    <t xml:space="preserve">2904</t>
  </si>
  <si>
    <t xml:space="preserve">Fadden, Gowrie, Macarthur, Monash</t>
  </si>
  <si>
    <t xml:space="preserve">2905</t>
  </si>
  <si>
    <t xml:space="preserve">Bonython, Calwell, Chisholm, Gilmore</t>
  </si>
  <si>
    <t xml:space="preserve">2906</t>
  </si>
  <si>
    <t xml:space="preserve">Banks, Conder, Gordon</t>
  </si>
  <si>
    <t xml:space="preserve">2911</t>
  </si>
  <si>
    <t xml:space="preserve">Crace, Kenny, Mitchell</t>
  </si>
  <si>
    <t xml:space="preserve">2912</t>
  </si>
  <si>
    <t xml:space="preserve">Gungahlin</t>
  </si>
  <si>
    <t xml:space="preserve">2913</t>
  </si>
  <si>
    <t xml:space="preserve">Casey, Franklin, Ginninderra Village, Ngunnawal</t>
  </si>
  <si>
    <t xml:space="preserve">2914</t>
  </si>
  <si>
    <t xml:space="preserve">Amaroo, Bonner, Forde, Harrison</t>
  </si>
  <si>
    <t xml:space="preserve">3000</t>
  </si>
  <si>
    <t xml:space="preserve">VIC - Metro</t>
  </si>
  <si>
    <t xml:space="preserve">Melbourne</t>
  </si>
  <si>
    <t xml:space="preserve">3001</t>
  </si>
  <si>
    <t xml:space="preserve">3002</t>
  </si>
  <si>
    <t xml:space="preserve">East Melbourne</t>
  </si>
  <si>
    <t xml:space="preserve">3003</t>
  </si>
  <si>
    <t xml:space="preserve">West Melbourne</t>
  </si>
  <si>
    <t xml:space="preserve">3004</t>
  </si>
  <si>
    <t xml:space="preserve">Melbourne, St Kilda Road Central, St Kilda Road Melbourne</t>
  </si>
  <si>
    <t xml:space="preserve">3005</t>
  </si>
  <si>
    <t xml:space="preserve">World Trade Centre</t>
  </si>
  <si>
    <t xml:space="preserve">3006</t>
  </si>
  <si>
    <t xml:space="preserve">South Wharf, Southbank</t>
  </si>
  <si>
    <t xml:space="preserve">3008</t>
  </si>
  <si>
    <t xml:space="preserve">Docklands</t>
  </si>
  <si>
    <t xml:space="preserve">3010</t>
  </si>
  <si>
    <t xml:space="preserve">University Of Melbourne</t>
  </si>
  <si>
    <t xml:space="preserve">3011</t>
  </si>
  <si>
    <t xml:space="preserve">Footscray, Seddon, Seddon West</t>
  </si>
  <si>
    <t xml:space="preserve">3012</t>
  </si>
  <si>
    <t xml:space="preserve">Brooklyn, Kingsville, Kingsville West, Maidstone</t>
  </si>
  <si>
    <t xml:space="preserve">3013</t>
  </si>
  <si>
    <t xml:space="preserve">Yarraville, Yarraville West</t>
  </si>
  <si>
    <t xml:space="preserve">3015</t>
  </si>
  <si>
    <t xml:space="preserve">Newport, South Kingsville, Spotswood</t>
  </si>
  <si>
    <t xml:space="preserve">3016</t>
  </si>
  <si>
    <t xml:space="preserve">Williamstown, Williamstown North</t>
  </si>
  <si>
    <t xml:space="preserve">3018</t>
  </si>
  <si>
    <t xml:space="preserve">Altona, Seaholme</t>
  </si>
  <si>
    <t xml:space="preserve">3019</t>
  </si>
  <si>
    <t xml:space="preserve">Braybrook, Braybrook North, Robinson</t>
  </si>
  <si>
    <t xml:space="preserve">3020</t>
  </si>
  <si>
    <t xml:space="preserve">Albion, Glengala, Sunshine, Sunshine North</t>
  </si>
  <si>
    <t xml:space="preserve">3021</t>
  </si>
  <si>
    <t xml:space="preserve">Albanvale, Kealba, Kings Park, St Albans</t>
  </si>
  <si>
    <t xml:space="preserve">3022</t>
  </si>
  <si>
    <t xml:space="preserve">Ardeer, Deer Park East</t>
  </si>
  <si>
    <t xml:space="preserve">3023</t>
  </si>
  <si>
    <t xml:space="preserve">Burnside, Burnside Heights, Cairnlea, Caroline Springs</t>
  </si>
  <si>
    <t xml:space="preserve">3024</t>
  </si>
  <si>
    <t xml:space="preserve">Fieldstone, Mambourin, Manor Lakes, Mount Cottrell</t>
  </si>
  <si>
    <t xml:space="preserve">3025</t>
  </si>
  <si>
    <t xml:space="preserve">Altona East, Altona Gate, Altona North</t>
  </si>
  <si>
    <t xml:space="preserve">3026</t>
  </si>
  <si>
    <t xml:space="preserve">Derrimut, Laverton North</t>
  </si>
  <si>
    <t xml:space="preserve">3027</t>
  </si>
  <si>
    <t xml:space="preserve">Laverton Raaf, Williams Landing, Williams Raaf</t>
  </si>
  <si>
    <t xml:space="preserve">3028</t>
  </si>
  <si>
    <t xml:space="preserve">Altona Meadows, Laverton, Seabrook</t>
  </si>
  <si>
    <t xml:space="preserve">3029</t>
  </si>
  <si>
    <t xml:space="preserve">Hoppers Crossing, Tarneit, Truganina</t>
  </si>
  <si>
    <t xml:space="preserve">3030</t>
  </si>
  <si>
    <t xml:space="preserve">Chartwell, Cocoroc, Point Cook, Quandong</t>
  </si>
  <si>
    <t xml:space="preserve">3031</t>
  </si>
  <si>
    <t xml:space="preserve">Flemington, Kensington</t>
  </si>
  <si>
    <t xml:space="preserve">3032</t>
  </si>
  <si>
    <t xml:space="preserve">Ascot Vale, Highpoint City, Maribyrnong, Travancore</t>
  </si>
  <si>
    <t xml:space="preserve">3033</t>
  </si>
  <si>
    <t xml:space="preserve">Keilor East</t>
  </si>
  <si>
    <t xml:space="preserve">3034</t>
  </si>
  <si>
    <t xml:space="preserve">Avondale Heights</t>
  </si>
  <si>
    <t xml:space="preserve">3036</t>
  </si>
  <si>
    <t xml:space="preserve">Keilor, Keilor North</t>
  </si>
  <si>
    <t xml:space="preserve">3037</t>
  </si>
  <si>
    <t xml:space="preserve">Calder Park, Delahey, Hillside, Plumpton</t>
  </si>
  <si>
    <t xml:space="preserve">3038</t>
  </si>
  <si>
    <t xml:space="preserve">Keilor Downs, Keilor Lodge, Taylors Lakes, Watergardens</t>
  </si>
  <si>
    <t xml:space="preserve">3039</t>
  </si>
  <si>
    <t xml:space="preserve">Moonee Ponds</t>
  </si>
  <si>
    <t xml:space="preserve">3040</t>
  </si>
  <si>
    <t xml:space="preserve">Aberfeldie, Essendon, Essendon West</t>
  </si>
  <si>
    <t xml:space="preserve">3041</t>
  </si>
  <si>
    <t xml:space="preserve">Cross Keys, Essendon Fields, Essendon North, Strathmore</t>
  </si>
  <si>
    <t xml:space="preserve">3042</t>
  </si>
  <si>
    <t xml:space="preserve">Airport West, Keilor Park, Niddrie, Niddrie North</t>
  </si>
  <si>
    <t xml:space="preserve">3043</t>
  </si>
  <si>
    <t xml:space="preserve">Gladstone Park, Gowanbrae, Tullamarine</t>
  </si>
  <si>
    <t xml:space="preserve">3044</t>
  </si>
  <si>
    <t xml:space="preserve">Pascoe Vale, Pascoe Vale South</t>
  </si>
  <si>
    <t xml:space="preserve">3045</t>
  </si>
  <si>
    <t xml:space="preserve">Melbourne Airport</t>
  </si>
  <si>
    <t xml:space="preserve">3046</t>
  </si>
  <si>
    <t xml:space="preserve">Glenroy, Hadfield, Oak Park</t>
  </si>
  <si>
    <t xml:space="preserve">3047</t>
  </si>
  <si>
    <t xml:space="preserve">Broadmeadows, Dallas, Jacana</t>
  </si>
  <si>
    <t xml:space="preserve">3048</t>
  </si>
  <si>
    <t xml:space="preserve">Coolaroo, Meadow Heights</t>
  </si>
  <si>
    <t xml:space="preserve">3049</t>
  </si>
  <si>
    <t xml:space="preserve">Attwood, Westmeadows</t>
  </si>
  <si>
    <t xml:space="preserve">3050</t>
  </si>
  <si>
    <t xml:space="preserve">Royal Melbourne Hospital</t>
  </si>
  <si>
    <t xml:space="preserve">3051</t>
  </si>
  <si>
    <t xml:space="preserve">Hotham Hill, North Melbourne</t>
  </si>
  <si>
    <t xml:space="preserve">3052</t>
  </si>
  <si>
    <t xml:space="preserve">Melbourne University, Parkville</t>
  </si>
  <si>
    <t xml:space="preserve">3053</t>
  </si>
  <si>
    <t xml:space="preserve">Carlton, Carlton South</t>
  </si>
  <si>
    <t xml:space="preserve">3054</t>
  </si>
  <si>
    <t xml:space="preserve">Carlton North, Princes Hill</t>
  </si>
  <si>
    <t xml:space="preserve">3055</t>
  </si>
  <si>
    <t xml:space="preserve">Brunswick South, Brunswick West, Moonee Vale, Moreland West</t>
  </si>
  <si>
    <t xml:space="preserve">3056</t>
  </si>
  <si>
    <t xml:space="preserve">Brunswick, Brunswick Lower, Brunswick North</t>
  </si>
  <si>
    <t xml:space="preserve">3057</t>
  </si>
  <si>
    <t xml:space="preserve">Brunswick East, Lygon Street North, Sumner</t>
  </si>
  <si>
    <t xml:space="preserve">3058</t>
  </si>
  <si>
    <t xml:space="preserve">Batman, Coburg, Coburg North, Merlynston</t>
  </si>
  <si>
    <t xml:space="preserve">3059</t>
  </si>
  <si>
    <t xml:space="preserve">Greenvale</t>
  </si>
  <si>
    <t xml:space="preserve">3060</t>
  </si>
  <si>
    <t xml:space="preserve">Fawkner, Fawkner East, Fawkner North</t>
  </si>
  <si>
    <t xml:space="preserve">3061</t>
  </si>
  <si>
    <t xml:space="preserve">Campbellfield</t>
  </si>
  <si>
    <t xml:space="preserve">3062</t>
  </si>
  <si>
    <t xml:space="preserve">Somerton</t>
  </si>
  <si>
    <t xml:space="preserve">3063</t>
  </si>
  <si>
    <t xml:space="preserve">Oaklands Junction, Yuroke</t>
  </si>
  <si>
    <t xml:space="preserve">3064</t>
  </si>
  <si>
    <t xml:space="preserve">Craigieburn, Donnybrook, Kalkallo, Mickleham</t>
  </si>
  <si>
    <t xml:space="preserve">3065</t>
  </si>
  <si>
    <t xml:space="preserve">Fitzroy</t>
  </si>
  <si>
    <t xml:space="preserve">3066</t>
  </si>
  <si>
    <t xml:space="preserve">Collingwood, Collingwood North</t>
  </si>
  <si>
    <t xml:space="preserve">3067</t>
  </si>
  <si>
    <t xml:space="preserve">Abbotsford</t>
  </si>
  <si>
    <t xml:space="preserve">3068</t>
  </si>
  <si>
    <t xml:space="preserve">Clifton Hill, Fitzroy North</t>
  </si>
  <si>
    <t xml:space="preserve">3070</t>
  </si>
  <si>
    <t xml:space="preserve">Northcote, Northcote South</t>
  </si>
  <si>
    <t xml:space="preserve">3071</t>
  </si>
  <si>
    <t xml:space="preserve">Thornbury</t>
  </si>
  <si>
    <t xml:space="preserve">3072</t>
  </si>
  <si>
    <t xml:space="preserve">Gilberton, Northland Centre, Preston, Preston Lower</t>
  </si>
  <si>
    <t xml:space="preserve">3073</t>
  </si>
  <si>
    <t xml:space="preserve">Keon Park, Reservoir, Reservoir East, Reservoir North</t>
  </si>
  <si>
    <t xml:space="preserve">3074</t>
  </si>
  <si>
    <t xml:space="preserve">Thomastown</t>
  </si>
  <si>
    <t xml:space="preserve">3075</t>
  </si>
  <si>
    <t xml:space="preserve">Lalor, Lalor Plaza</t>
  </si>
  <si>
    <t xml:space="preserve">3076</t>
  </si>
  <si>
    <t xml:space="preserve">Epping, Epping Dc</t>
  </si>
  <si>
    <t xml:space="preserve">3078</t>
  </si>
  <si>
    <t xml:space="preserve">Alphington, Fairfield</t>
  </si>
  <si>
    <t xml:space="preserve">3079</t>
  </si>
  <si>
    <t xml:space="preserve">Ivanhoe, Ivanhoe East, Ivanhoe North</t>
  </si>
  <si>
    <t xml:space="preserve">3081</t>
  </si>
  <si>
    <t xml:space="preserve">Bellfield, Heidelberg Heights, Heidelberg Rgh, Heidelberg West</t>
  </si>
  <si>
    <t xml:space="preserve">3082</t>
  </si>
  <si>
    <t xml:space="preserve">Mill Park</t>
  </si>
  <si>
    <t xml:space="preserve">3083</t>
  </si>
  <si>
    <t xml:space="preserve">Bundoora, Kingsbury, La Trobe University</t>
  </si>
  <si>
    <t xml:space="preserve">3084</t>
  </si>
  <si>
    <t xml:space="preserve">Banyule, Eaglemont, Heidelberg, Rosanna</t>
  </si>
  <si>
    <t xml:space="preserve">3085</t>
  </si>
  <si>
    <t xml:space="preserve">Macleod, Macleod West, Yallambie</t>
  </si>
  <si>
    <t xml:space="preserve">3086</t>
  </si>
  <si>
    <t xml:space="preserve">La Trobe University</t>
  </si>
  <si>
    <t xml:space="preserve">3087</t>
  </si>
  <si>
    <t xml:space="preserve">Watsonia, Watsonia North</t>
  </si>
  <si>
    <t xml:space="preserve">3088</t>
  </si>
  <si>
    <t xml:space="preserve">Briar Hill, Greensborough, Saint Helena, St Helena</t>
  </si>
  <si>
    <t xml:space="preserve">3089</t>
  </si>
  <si>
    <t xml:space="preserve">Diamond Creek</t>
  </si>
  <si>
    <t xml:space="preserve">3090</t>
  </si>
  <si>
    <t xml:space="preserve">Plenty</t>
  </si>
  <si>
    <t xml:space="preserve">3091</t>
  </si>
  <si>
    <t xml:space="preserve">Yarrambat</t>
  </si>
  <si>
    <t xml:space="preserve">3093</t>
  </si>
  <si>
    <t xml:space="preserve">Lower Plenty</t>
  </si>
  <si>
    <t xml:space="preserve">3094</t>
  </si>
  <si>
    <t xml:space="preserve">Montmorency</t>
  </si>
  <si>
    <t xml:space="preserve">3095</t>
  </si>
  <si>
    <t xml:space="preserve">Eltham, Eltham North, Research</t>
  </si>
  <si>
    <t xml:space="preserve">3096</t>
  </si>
  <si>
    <t xml:space="preserve">Wattle Glen</t>
  </si>
  <si>
    <t xml:space="preserve">3097</t>
  </si>
  <si>
    <t xml:space="preserve">Bend Of Islands, Kangaroo Ground, Watsons Creek</t>
  </si>
  <si>
    <t xml:space="preserve">3099</t>
  </si>
  <si>
    <t xml:space="preserve">VIC - Outer Metro</t>
  </si>
  <si>
    <t xml:space="preserve">Arthurs Creek, Cottles Bridge, Hurstbridge, Nutfield</t>
  </si>
  <si>
    <t xml:space="preserve">3101</t>
  </si>
  <si>
    <t xml:space="preserve">Cotham, Kew</t>
  </si>
  <si>
    <t xml:space="preserve">3102</t>
  </si>
  <si>
    <t xml:space="preserve">Kew East</t>
  </si>
  <si>
    <t xml:space="preserve">3103</t>
  </si>
  <si>
    <t xml:space="preserve">Balwyn, Balwyn East, Deepdene, Deepdene Dc</t>
  </si>
  <si>
    <t xml:space="preserve">3104</t>
  </si>
  <si>
    <t xml:space="preserve">Balwyn North, Greythorn</t>
  </si>
  <si>
    <t xml:space="preserve">3105</t>
  </si>
  <si>
    <t xml:space="preserve">Bulleen, Bulleen South</t>
  </si>
  <si>
    <t xml:space="preserve">3106</t>
  </si>
  <si>
    <t xml:space="preserve">Templestowe</t>
  </si>
  <si>
    <t xml:space="preserve">3107</t>
  </si>
  <si>
    <t xml:space="preserve">Templestowe Lower</t>
  </si>
  <si>
    <t xml:space="preserve">3108</t>
  </si>
  <si>
    <t xml:space="preserve">Doncaster</t>
  </si>
  <si>
    <t xml:space="preserve">3109</t>
  </si>
  <si>
    <t xml:space="preserve">Doncaster East, Doncaster Heights, The Pines, Tunstall Square Po</t>
  </si>
  <si>
    <t xml:space="preserve">3111</t>
  </si>
  <si>
    <t xml:space="preserve">Donvale</t>
  </si>
  <si>
    <t xml:space="preserve">3113</t>
  </si>
  <si>
    <t xml:space="preserve">North Warrandyte, Warrandyte</t>
  </si>
  <si>
    <t xml:space="preserve">3114</t>
  </si>
  <si>
    <t xml:space="preserve">Park Orchards</t>
  </si>
  <si>
    <t xml:space="preserve">3115</t>
  </si>
  <si>
    <t xml:space="preserve">Wonga Park</t>
  </si>
  <si>
    <t xml:space="preserve">3116</t>
  </si>
  <si>
    <t xml:space="preserve">Chirnside Park</t>
  </si>
  <si>
    <t xml:space="preserve">3121</t>
  </si>
  <si>
    <t xml:space="preserve">Burnley, Burnley North, Cremorne, Richmond</t>
  </si>
  <si>
    <t xml:space="preserve">3122</t>
  </si>
  <si>
    <t xml:space="preserve">Auburn South, Glenferrie South, Hawthorn, Hawthorn North</t>
  </si>
  <si>
    <t xml:space="preserve">3123</t>
  </si>
  <si>
    <t xml:space="preserve">Auburn, Hawthorn East</t>
  </si>
  <si>
    <t xml:space="preserve">3124</t>
  </si>
  <si>
    <t xml:space="preserve">Camberwell, Camberwell North, Camberwell South, Camberwell West</t>
  </si>
  <si>
    <t xml:space="preserve">3125</t>
  </si>
  <si>
    <t xml:space="preserve">Bennettswood, Burwood, Surrey Hills South</t>
  </si>
  <si>
    <t xml:space="preserve">3126</t>
  </si>
  <si>
    <t xml:space="preserve">Camberwell East, Canterbury</t>
  </si>
  <si>
    <t xml:space="preserve">3127</t>
  </si>
  <si>
    <t xml:space="preserve">Mont Albert, Surrey Hills, Surrey Hills North</t>
  </si>
  <si>
    <t xml:space="preserve">3128</t>
  </si>
  <si>
    <t xml:space="preserve">Box Hill, Box Hill Central, Box Hill South, Houston</t>
  </si>
  <si>
    <t xml:space="preserve">3129</t>
  </si>
  <si>
    <t xml:space="preserve">Box Hill North, Kerrimuir, Mont Albert North</t>
  </si>
  <si>
    <t xml:space="preserve">3130</t>
  </si>
  <si>
    <t xml:space="preserve">Blackburn, Blackburn North, Blackburn South, Laburnum</t>
  </si>
  <si>
    <t xml:space="preserve">3131</t>
  </si>
  <si>
    <t xml:space="preserve">Brentford Square, Forest Hill, Nunawading</t>
  </si>
  <si>
    <t xml:space="preserve">3132</t>
  </si>
  <si>
    <t xml:space="preserve">Mitcham, Mitcham North, Rangeview</t>
  </si>
  <si>
    <t xml:space="preserve">3133</t>
  </si>
  <si>
    <t xml:space="preserve">Vermont, Vermont South</t>
  </si>
  <si>
    <t xml:space="preserve">3134</t>
  </si>
  <si>
    <t xml:space="preserve">Heathwood, Ringwood, Ringwood North, Warrandyte South</t>
  </si>
  <si>
    <t xml:space="preserve">3135</t>
  </si>
  <si>
    <t xml:space="preserve">Bedford Road, Heathmont, Ringwood East</t>
  </si>
  <si>
    <t xml:space="preserve">3136</t>
  </si>
  <si>
    <t xml:space="preserve">Croydon, Croydon Hills, Croydon North, Croydon South</t>
  </si>
  <si>
    <t xml:space="preserve">3137</t>
  </si>
  <si>
    <t xml:space="preserve">Kilsyth, Kilsyth South</t>
  </si>
  <si>
    <t xml:space="preserve">3138</t>
  </si>
  <si>
    <t xml:space="preserve">Mooroolbark</t>
  </si>
  <si>
    <t xml:space="preserve">3139</t>
  </si>
  <si>
    <t xml:space="preserve">Beenak, Don Valley, Hoddles Creek, Launching Place</t>
  </si>
  <si>
    <t xml:space="preserve">3140</t>
  </si>
  <si>
    <t xml:space="preserve">Lilydale</t>
  </si>
  <si>
    <t xml:space="preserve">3141</t>
  </si>
  <si>
    <t xml:space="preserve">Chapel Street North, Domain Road Po, South Yarra</t>
  </si>
  <si>
    <t xml:space="preserve">3142</t>
  </si>
  <si>
    <t xml:space="preserve">Hawksburn, Toorak</t>
  </si>
  <si>
    <t xml:space="preserve">3143</t>
  </si>
  <si>
    <t xml:space="preserve">Armadale, Armadale North</t>
  </si>
  <si>
    <t xml:space="preserve">3144</t>
  </si>
  <si>
    <t xml:space="preserve">Kooyong, Malvern, Malvern North</t>
  </si>
  <si>
    <t xml:space="preserve">3145</t>
  </si>
  <si>
    <t xml:space="preserve">Caulfield East, Central Park, Darling, Darling South</t>
  </si>
  <si>
    <t xml:space="preserve">3146</t>
  </si>
  <si>
    <t xml:space="preserve">Glen Iris, Tooronga</t>
  </si>
  <si>
    <t xml:space="preserve">3147</t>
  </si>
  <si>
    <t xml:space="preserve">Ashburton, Ashwood</t>
  </si>
  <si>
    <t xml:space="preserve">3148</t>
  </si>
  <si>
    <t xml:space="preserve">Chadstone, Chadstone Centre, Holmesglen, Jordanville</t>
  </si>
  <si>
    <t xml:space="preserve">3149</t>
  </si>
  <si>
    <t xml:space="preserve">Mount Waverley, Pinewood, Syndal</t>
  </si>
  <si>
    <t xml:space="preserve">3150</t>
  </si>
  <si>
    <t xml:space="preserve">Brandon Park, Glen Waverley, Wheelers Hill</t>
  </si>
  <si>
    <t xml:space="preserve">3151</t>
  </si>
  <si>
    <t xml:space="preserve">Burwood East, Burwood Heights</t>
  </si>
  <si>
    <t xml:space="preserve">3152</t>
  </si>
  <si>
    <t xml:space="preserve">Knox City Centre, Studfield, Wantirna, Wantirna South</t>
  </si>
  <si>
    <t xml:space="preserve">3153</t>
  </si>
  <si>
    <t xml:space="preserve">Bayswater, Bayswater North</t>
  </si>
  <si>
    <t xml:space="preserve">3154</t>
  </si>
  <si>
    <t xml:space="preserve">The Basin</t>
  </si>
  <si>
    <t xml:space="preserve">3155</t>
  </si>
  <si>
    <t xml:space="preserve">Boronia</t>
  </si>
  <si>
    <t xml:space="preserve">3156</t>
  </si>
  <si>
    <t xml:space="preserve">Ferntree Gully, Lysterfield, Lysterfield South, Mountain Gate</t>
  </si>
  <si>
    <t xml:space="preserve">3158</t>
  </si>
  <si>
    <t xml:space="preserve">Upwey</t>
  </si>
  <si>
    <t xml:space="preserve">3159</t>
  </si>
  <si>
    <t xml:space="preserve">Menzies Creek, Selby</t>
  </si>
  <si>
    <t xml:space="preserve">3160</t>
  </si>
  <si>
    <t xml:space="preserve">Belgrave, Belgrave Heights, Belgrave South, Tecoma</t>
  </si>
  <si>
    <t xml:space="preserve">3161</t>
  </si>
  <si>
    <t xml:space="preserve">Caulfield Junction, Caulfield North</t>
  </si>
  <si>
    <t xml:space="preserve">3162</t>
  </si>
  <si>
    <t xml:space="preserve">Caulfield, Caulfield South, Hopetoun Gardens</t>
  </si>
  <si>
    <t xml:space="preserve">3163</t>
  </si>
  <si>
    <t xml:space="preserve">Booran Road Po, Carnegie, Glen Huntly, Murrumbeena</t>
  </si>
  <si>
    <t xml:space="preserve">3164</t>
  </si>
  <si>
    <t xml:space="preserve">Dandenong South</t>
  </si>
  <si>
    <t xml:space="preserve">3165</t>
  </si>
  <si>
    <t xml:space="preserve">Bentleigh East, Coatesville</t>
  </si>
  <si>
    <t xml:space="preserve">3166</t>
  </si>
  <si>
    <t xml:space="preserve">Hughesdale, Huntingdale, Oakleigh, Oakleigh East</t>
  </si>
  <si>
    <t xml:space="preserve">3167</t>
  </si>
  <si>
    <t xml:space="preserve">Oakleigh South</t>
  </si>
  <si>
    <t xml:space="preserve">3168</t>
  </si>
  <si>
    <t xml:space="preserve">Clayton, Notting Hill</t>
  </si>
  <si>
    <t xml:space="preserve">3169</t>
  </si>
  <si>
    <t xml:space="preserve">Clarinda, Clayton South</t>
  </si>
  <si>
    <t xml:space="preserve">3170</t>
  </si>
  <si>
    <t xml:space="preserve">Mulgrave, Waverley Gardens</t>
  </si>
  <si>
    <t xml:space="preserve">3171</t>
  </si>
  <si>
    <t xml:space="preserve">Sandown Village, Springvale</t>
  </si>
  <si>
    <t xml:space="preserve">3172</t>
  </si>
  <si>
    <t xml:space="preserve">Dingley Village, Springvale South</t>
  </si>
  <si>
    <t xml:space="preserve">3173</t>
  </si>
  <si>
    <t xml:space="preserve">Keysborough</t>
  </si>
  <si>
    <t xml:space="preserve">3174</t>
  </si>
  <si>
    <t xml:space="preserve">Noble Park, Noble Park East, Noble Park North</t>
  </si>
  <si>
    <t xml:space="preserve">3175</t>
  </si>
  <si>
    <t xml:space="preserve">Bangholme, Dandenong, Dandenong East, Dandenong North</t>
  </si>
  <si>
    <t xml:space="preserve">3176</t>
  </si>
  <si>
    <t xml:space="preserve">Scoresby Bc</t>
  </si>
  <si>
    <t xml:space="preserve">3177</t>
  </si>
  <si>
    <t xml:space="preserve">Doveton, Eumemmerring</t>
  </si>
  <si>
    <t xml:space="preserve">3178</t>
  </si>
  <si>
    <t xml:space="preserve">Rowville</t>
  </si>
  <si>
    <t xml:space="preserve">3179</t>
  </si>
  <si>
    <t xml:space="preserve">Scoresby</t>
  </si>
  <si>
    <t xml:space="preserve">3180</t>
  </si>
  <si>
    <t xml:space="preserve">Knoxfield</t>
  </si>
  <si>
    <t xml:space="preserve">3181</t>
  </si>
  <si>
    <t xml:space="preserve">Prahran, Prahran East, Windsor</t>
  </si>
  <si>
    <t xml:space="preserve">3182</t>
  </si>
  <si>
    <t xml:space="preserve">St Kilda, St Kilda South, St Kilda West</t>
  </si>
  <si>
    <t xml:space="preserve">3183</t>
  </si>
  <si>
    <t xml:space="preserve">Balaclava, St Kilda East</t>
  </si>
  <si>
    <t xml:space="preserve">3184</t>
  </si>
  <si>
    <t xml:space="preserve">Brighton Road, Elwood</t>
  </si>
  <si>
    <t xml:space="preserve">3185</t>
  </si>
  <si>
    <t xml:space="preserve">Elsternwick, Gardenvale, Ripponlea</t>
  </si>
  <si>
    <t xml:space="preserve">3186</t>
  </si>
  <si>
    <t xml:space="preserve">Brighton, Brighton North, Dendy, Were Street Po</t>
  </si>
  <si>
    <t xml:space="preserve">3187</t>
  </si>
  <si>
    <t xml:space="preserve">Brighton East, North Road</t>
  </si>
  <si>
    <t xml:space="preserve">3188</t>
  </si>
  <si>
    <t xml:space="preserve">Hampton, Hampton East, Hampton North</t>
  </si>
  <si>
    <t xml:space="preserve">3189</t>
  </si>
  <si>
    <t xml:space="preserve">Moorabbin, Moorabbin East, Wishart</t>
  </si>
  <si>
    <t xml:space="preserve">3190</t>
  </si>
  <si>
    <t xml:space="preserve">Highett</t>
  </si>
  <si>
    <t xml:space="preserve">3191</t>
  </si>
  <si>
    <t xml:space="preserve">Sandringham</t>
  </si>
  <si>
    <t xml:space="preserve">3192</t>
  </si>
  <si>
    <t xml:space="preserve">Cheltenham, Cheltenham East, Cheltenham North, Southland Centre</t>
  </si>
  <si>
    <t xml:space="preserve">3193</t>
  </si>
  <si>
    <t xml:space="preserve">Beaumaris, Black Rock, Black Rock North, Cromer</t>
  </si>
  <si>
    <t xml:space="preserve">3194</t>
  </si>
  <si>
    <t xml:space="preserve">Mentone, Mentone East, Moorabbin Airport</t>
  </si>
  <si>
    <t xml:space="preserve">3195</t>
  </si>
  <si>
    <t xml:space="preserve">Aspendale, Aspendale Gardens, Braeside, Mordialloc</t>
  </si>
  <si>
    <t xml:space="preserve">3196</t>
  </si>
  <si>
    <t xml:space="preserve">Bonbeach, Chelsea, Chelsea Heights, Edithvale</t>
  </si>
  <si>
    <t xml:space="preserve">3197</t>
  </si>
  <si>
    <t xml:space="preserve">Carrum, Patterson Lakes</t>
  </si>
  <si>
    <t xml:space="preserve">3198</t>
  </si>
  <si>
    <t xml:space="preserve">Belvedere Park, Seaford</t>
  </si>
  <si>
    <t xml:space="preserve">3199</t>
  </si>
  <si>
    <t xml:space="preserve">Frankston, Frankston East, Frankston Heights, Frankston South</t>
  </si>
  <si>
    <t xml:space="preserve">3200</t>
  </si>
  <si>
    <t xml:space="preserve">Frankston North, Pines Forest</t>
  </si>
  <si>
    <t xml:space="preserve">3201</t>
  </si>
  <si>
    <t xml:space="preserve">Carrum Downs</t>
  </si>
  <si>
    <t xml:space="preserve">3202</t>
  </si>
  <si>
    <t xml:space="preserve">Heatherton</t>
  </si>
  <si>
    <t xml:space="preserve">3204</t>
  </si>
  <si>
    <t xml:space="preserve">Bentleigh, Mckinnon, Ormond, Patterson</t>
  </si>
  <si>
    <t xml:space="preserve">3205</t>
  </si>
  <si>
    <t xml:space="preserve">South Melbourne, South Melbourne Dc</t>
  </si>
  <si>
    <t xml:space="preserve">3206</t>
  </si>
  <si>
    <t xml:space="preserve">Albert Park, Middle Park</t>
  </si>
  <si>
    <t xml:space="preserve">3207</t>
  </si>
  <si>
    <t xml:space="preserve">Garden City, Port Melbourne</t>
  </si>
  <si>
    <t xml:space="preserve">3211</t>
  </si>
  <si>
    <t xml:space="preserve">Little River</t>
  </si>
  <si>
    <t xml:space="preserve">3212</t>
  </si>
  <si>
    <t xml:space="preserve">Avalon, Lara, Point Wilson</t>
  </si>
  <si>
    <t xml:space="preserve">3213</t>
  </si>
  <si>
    <t xml:space="preserve">Anakie, Batesford, Lovely Banks, Moorabool</t>
  </si>
  <si>
    <t xml:space="preserve">3214</t>
  </si>
  <si>
    <t xml:space="preserve">Corio, Norlane, North Shore</t>
  </si>
  <si>
    <t xml:space="preserve">3215</t>
  </si>
  <si>
    <t xml:space="preserve">Bell Park, Bell Post Hill, Drumcondra, Geelong North</t>
  </si>
  <si>
    <t xml:space="preserve">3216</t>
  </si>
  <si>
    <t xml:space="preserve">Belmont, Freshwater Creek, Grovedale, Grovedale East</t>
  </si>
  <si>
    <t xml:space="preserve">3217</t>
  </si>
  <si>
    <t xml:space="preserve">Armstrong Creek, Charlemont, Deakin University, Freshwater Creek</t>
  </si>
  <si>
    <t xml:space="preserve">3218</t>
  </si>
  <si>
    <t xml:space="preserve">Fyansford, Geelong West, Herne Hill, Manifold Heights</t>
  </si>
  <si>
    <t xml:space="preserve">3219</t>
  </si>
  <si>
    <t xml:space="preserve">Breakwater, East Geelong, Newcomb, St Albans Park</t>
  </si>
  <si>
    <t xml:space="preserve">3220</t>
  </si>
  <si>
    <t xml:space="preserve">Bareena, Geelong, Newtown, South Geelong</t>
  </si>
  <si>
    <t xml:space="preserve">3221</t>
  </si>
  <si>
    <t xml:space="preserve">Anakie, Barrabool, Batesford, Bellarine</t>
  </si>
  <si>
    <t xml:space="preserve">3222</t>
  </si>
  <si>
    <t xml:space="preserve">Clifton Springs, Curlewis, Drysdale, Mannerim</t>
  </si>
  <si>
    <t xml:space="preserve">3223</t>
  </si>
  <si>
    <t xml:space="preserve">Bellarine, Indented Head, Portarlington, St Leonards</t>
  </si>
  <si>
    <t xml:space="preserve">3224</t>
  </si>
  <si>
    <t xml:space="preserve">Leopold, Moolap</t>
  </si>
  <si>
    <t xml:space="preserve">3225</t>
  </si>
  <si>
    <t xml:space="preserve">Point Lonsdale, Queenscliff, Swan Bay, Swan Island</t>
  </si>
  <si>
    <t xml:space="preserve">3226</t>
  </si>
  <si>
    <t xml:space="preserve">Ocean Grove</t>
  </si>
  <si>
    <t xml:space="preserve">3227</t>
  </si>
  <si>
    <t xml:space="preserve">Barwon Heads, Breamlea, Connewarre</t>
  </si>
  <si>
    <t xml:space="preserve">3228</t>
  </si>
  <si>
    <t xml:space="preserve">Bellbrae, Bells Beach, Jan Juc, Torquay</t>
  </si>
  <si>
    <t xml:space="preserve">3230</t>
  </si>
  <si>
    <t xml:space="preserve">Anglesea</t>
  </si>
  <si>
    <t xml:space="preserve">3231</t>
  </si>
  <si>
    <t xml:space="preserve">Aireys Inlet, Big Hill, Eastern View, Fairhaven</t>
  </si>
  <si>
    <t xml:space="preserve">3232</t>
  </si>
  <si>
    <t xml:space="preserve">Big Hill, Lorne</t>
  </si>
  <si>
    <t xml:space="preserve">3233</t>
  </si>
  <si>
    <t xml:space="preserve">Apollo Bay, Cape Otway, Marengo, Petticoat Creek</t>
  </si>
  <si>
    <t xml:space="preserve">3234</t>
  </si>
  <si>
    <t xml:space="preserve">Grey River, Kennett River, Separation Creek, Sugarloaf</t>
  </si>
  <si>
    <t xml:space="preserve">3235</t>
  </si>
  <si>
    <t xml:space="preserve">Benwerrin, Boonah, Deans Marsh, Pennyroyal</t>
  </si>
  <si>
    <t xml:space="preserve">3236</t>
  </si>
  <si>
    <t xml:space="preserve">Forrest, Mount Sabine</t>
  </si>
  <si>
    <t xml:space="preserve">3237</t>
  </si>
  <si>
    <t xml:space="preserve">Aire Valley, Beech Forest, Ferguson, Gellibrand Lower</t>
  </si>
  <si>
    <t xml:space="preserve">3238</t>
  </si>
  <si>
    <t xml:space="preserve">Glenaire, Hordern Vale, Johanna, Lavers Hill</t>
  </si>
  <si>
    <t xml:space="preserve">3239</t>
  </si>
  <si>
    <t xml:space="preserve">Carlisle River, Chapple Vale, Gellibrand, Kennedys Creek</t>
  </si>
  <si>
    <t xml:space="preserve">3240</t>
  </si>
  <si>
    <t xml:space="preserve">Buckley, Gherang, Modewarre, Moriac</t>
  </si>
  <si>
    <t xml:space="preserve">3241</t>
  </si>
  <si>
    <t xml:space="preserve">Bambra, Ombersley, Wensleydale, Winchelsea</t>
  </si>
  <si>
    <t xml:space="preserve">3242</t>
  </si>
  <si>
    <t xml:space="preserve">Birregurra</t>
  </si>
  <si>
    <t xml:space="preserve">3243</t>
  </si>
  <si>
    <t xml:space="preserve">Barwon Downs, Gerangamete, Murroon, Warncoort</t>
  </si>
  <si>
    <t xml:space="preserve">3249</t>
  </si>
  <si>
    <t xml:space="preserve">Alvie, Balintore, Barongarook, Barongarook West</t>
  </si>
  <si>
    <t xml:space="preserve">3250</t>
  </si>
  <si>
    <t xml:space="preserve">Colac, Colac East, Colac West, Elliminyt</t>
  </si>
  <si>
    <t xml:space="preserve">3251</t>
  </si>
  <si>
    <t xml:space="preserve">Beeac, Cundare, Cundare North, Eurack</t>
  </si>
  <si>
    <t xml:space="preserve">3254</t>
  </si>
  <si>
    <t xml:space="preserve">Cororooke</t>
  </si>
  <si>
    <t xml:space="preserve">3260</t>
  </si>
  <si>
    <t xml:space="preserve">Bookaar, Bostocks Creek, Bungador, Camperdown</t>
  </si>
  <si>
    <t xml:space="preserve">3264</t>
  </si>
  <si>
    <t xml:space="preserve">Terang</t>
  </si>
  <si>
    <t xml:space="preserve">3265</t>
  </si>
  <si>
    <t xml:space="preserve">Boorcan, Cudgee, Dixie, Ecklin South</t>
  </si>
  <si>
    <t xml:space="preserve">3266</t>
  </si>
  <si>
    <t xml:space="preserve">Bullaharre, Cobden, Cobrico, Elingamite</t>
  </si>
  <si>
    <t xml:space="preserve">3267</t>
  </si>
  <si>
    <t xml:space="preserve">Scotts Creek</t>
  </si>
  <si>
    <t xml:space="preserve">3268</t>
  </si>
  <si>
    <t xml:space="preserve">Ayrford, Brucknell, Cooriemungle, Cowleys Creek</t>
  </si>
  <si>
    <t xml:space="preserve">3269</t>
  </si>
  <si>
    <t xml:space="preserve">Port Campbell, Princetown, Waarre</t>
  </si>
  <si>
    <t xml:space="preserve">3270</t>
  </si>
  <si>
    <t xml:space="preserve">Peterborough</t>
  </si>
  <si>
    <t xml:space="preserve">3271</t>
  </si>
  <si>
    <t xml:space="preserve">Darlington, Dundonnell, Pura Pura</t>
  </si>
  <si>
    <t xml:space="preserve">3272</t>
  </si>
  <si>
    <t xml:space="preserve">Mortlake, Woorndoo</t>
  </si>
  <si>
    <t xml:space="preserve">3273</t>
  </si>
  <si>
    <t xml:space="preserve">Hexham</t>
  </si>
  <si>
    <t xml:space="preserve">3274</t>
  </si>
  <si>
    <t xml:space="preserve">Caramut</t>
  </si>
  <si>
    <t xml:space="preserve">3275</t>
  </si>
  <si>
    <t xml:space="preserve">Mailer Flat, Mailors Flat</t>
  </si>
  <si>
    <t xml:space="preserve">3276</t>
  </si>
  <si>
    <t xml:space="preserve">Minjah, Woolsthorpe</t>
  </si>
  <si>
    <t xml:space="preserve">3277</t>
  </si>
  <si>
    <t xml:space="preserve">Allansford, Mepunga, Mepunga East, Mepunga West</t>
  </si>
  <si>
    <t xml:space="preserve">3278</t>
  </si>
  <si>
    <t xml:space="preserve">Purnim, Purnim West</t>
  </si>
  <si>
    <t xml:space="preserve">3279</t>
  </si>
  <si>
    <t xml:space="preserve">Ballangeich, Wangoom</t>
  </si>
  <si>
    <t xml:space="preserve">3280</t>
  </si>
  <si>
    <t xml:space="preserve">Dennington, Minjah, Warrnambool, Warrnambool East</t>
  </si>
  <si>
    <t xml:space="preserve">3281</t>
  </si>
  <si>
    <t xml:space="preserve">Bushfield, Grassmere, Winslow, Woodford</t>
  </si>
  <si>
    <t xml:space="preserve">3282</t>
  </si>
  <si>
    <t xml:space="preserve">Illowa, Koroit</t>
  </si>
  <si>
    <t xml:space="preserve">3283</t>
  </si>
  <si>
    <t xml:space="preserve">Crossley, Killarney, Kirkstall, Southern Cross</t>
  </si>
  <si>
    <t xml:space="preserve">3284</t>
  </si>
  <si>
    <t xml:space="preserve">Orford, Port Fairy</t>
  </si>
  <si>
    <t xml:space="preserve">3285</t>
  </si>
  <si>
    <t xml:space="preserve">Codrington, Narrawong, Rosebrook, St Helens</t>
  </si>
  <si>
    <t xml:space="preserve">3286</t>
  </si>
  <si>
    <t xml:space="preserve">Condah Swamp, Knebsworth, Macarthur, Ripponhurst</t>
  </si>
  <si>
    <t xml:space="preserve">3287</t>
  </si>
  <si>
    <t xml:space="preserve">Hawkesdale, Minhamite</t>
  </si>
  <si>
    <t xml:space="preserve">3289</t>
  </si>
  <si>
    <t xml:space="preserve">Gazette, Gerrigerrup, Penshurst, Purdeet</t>
  </si>
  <si>
    <t xml:space="preserve">3292</t>
  </si>
  <si>
    <t xml:space="preserve">Nelson</t>
  </si>
  <si>
    <t xml:space="preserve">3293</t>
  </si>
  <si>
    <t xml:space="preserve">Glenthompson, Nareeb, Narrapumelap South</t>
  </si>
  <si>
    <t xml:space="preserve">3294</t>
  </si>
  <si>
    <t xml:space="preserve">Dunkeld, Karabeal, Mirranatwa, Moutajup</t>
  </si>
  <si>
    <t xml:space="preserve">3300</t>
  </si>
  <si>
    <t xml:space="preserve">Byaduk North, Hamilton</t>
  </si>
  <si>
    <t xml:space="preserve">3301</t>
  </si>
  <si>
    <t xml:space="preserve">Bochara, Broadwater, Buckley Swamp, Byaduk</t>
  </si>
  <si>
    <t xml:space="preserve">3302</t>
  </si>
  <si>
    <t xml:space="preserve">Branxholme, Grassdale</t>
  </si>
  <si>
    <t xml:space="preserve">3303</t>
  </si>
  <si>
    <t xml:space="preserve">Breakaway Creek, Condah, Condah Swamp, Hotspur</t>
  </si>
  <si>
    <t xml:space="preserve">3304</t>
  </si>
  <si>
    <t xml:space="preserve">Bessiebelle, Dartmoor, Drik Drik, Drumborg</t>
  </si>
  <si>
    <t xml:space="preserve">3305</t>
  </si>
  <si>
    <t xml:space="preserve">Allestree, Bolwarra, Cape Bridgewater, Cashmore</t>
  </si>
  <si>
    <t xml:space="preserve">3309</t>
  </si>
  <si>
    <t xml:space="preserve">Digby</t>
  </si>
  <si>
    <t xml:space="preserve">3310</t>
  </si>
  <si>
    <t xml:space="preserve">Merino, Tahara West</t>
  </si>
  <si>
    <t xml:space="preserve">3311</t>
  </si>
  <si>
    <t xml:space="preserve">Casterton, Corndale, Heath Field, Puralka</t>
  </si>
  <si>
    <t xml:space="preserve">3312</t>
  </si>
  <si>
    <t xml:space="preserve">Bahgallah, Brimboal, Carapook, Chetwynd</t>
  </si>
  <si>
    <t xml:space="preserve">3314</t>
  </si>
  <si>
    <t xml:space="preserve">Bulart, Cavendish, Glenisla, Grampians</t>
  </si>
  <si>
    <t xml:space="preserve">3315</t>
  </si>
  <si>
    <t xml:space="preserve">Brit Brit, Clover Flat, Coleraine, Coojar</t>
  </si>
  <si>
    <t xml:space="preserve">3317</t>
  </si>
  <si>
    <t xml:space="preserve">Harrow</t>
  </si>
  <si>
    <t xml:space="preserve">3318</t>
  </si>
  <si>
    <t xml:space="preserve">Charam, Connewirricoo, Edenhope, Jallakin</t>
  </si>
  <si>
    <t xml:space="preserve">3319</t>
  </si>
  <si>
    <t xml:space="preserve">Apsley, Benayeo, Bringalbert</t>
  </si>
  <si>
    <t xml:space="preserve">3321</t>
  </si>
  <si>
    <t xml:space="preserve">Hesse, Inverleigh, Wingeel</t>
  </si>
  <si>
    <t xml:space="preserve">3322</t>
  </si>
  <si>
    <t xml:space="preserve">Cressy</t>
  </si>
  <si>
    <t xml:space="preserve">3323</t>
  </si>
  <si>
    <t xml:space="preserve">Berrybank, Duverney, Foxhow</t>
  </si>
  <si>
    <t xml:space="preserve">3324</t>
  </si>
  <si>
    <t xml:space="preserve">Lismore, Mingay, Mount Bute</t>
  </si>
  <si>
    <t xml:space="preserve">3325</t>
  </si>
  <si>
    <t xml:space="preserve">Derrinallum, Larralea, Vite Vite, Vite Vite North</t>
  </si>
  <si>
    <t xml:space="preserve">3328</t>
  </si>
  <si>
    <t xml:space="preserve">Teesdale</t>
  </si>
  <si>
    <t xml:space="preserve">3329</t>
  </si>
  <si>
    <t xml:space="preserve">Barunah Park, Barunah Plains, Shelford</t>
  </si>
  <si>
    <t xml:space="preserve">3330</t>
  </si>
  <si>
    <t xml:space="preserve">Rokewood</t>
  </si>
  <si>
    <t xml:space="preserve">3331</t>
  </si>
  <si>
    <t xml:space="preserve">Bannockburn, Gheringhap, Maude, Russells Bridge</t>
  </si>
  <si>
    <t xml:space="preserve">3332</t>
  </si>
  <si>
    <t xml:space="preserve">Lethbridge</t>
  </si>
  <si>
    <t xml:space="preserve">3333</t>
  </si>
  <si>
    <t xml:space="preserve">Bamganie, Meredith</t>
  </si>
  <si>
    <t xml:space="preserve">3334</t>
  </si>
  <si>
    <t xml:space="preserve">Bungal, Cargerie, Elaine, Morrisons</t>
  </si>
  <si>
    <t xml:space="preserve">3335</t>
  </si>
  <si>
    <t xml:space="preserve">Bonnie Brook, Grangefields, Plumpton, Rockbank</t>
  </si>
  <si>
    <t xml:space="preserve">3336</t>
  </si>
  <si>
    <t xml:space="preserve">Aintree, Deanside, Fraser Rise</t>
  </si>
  <si>
    <t xml:space="preserve">3337</t>
  </si>
  <si>
    <t xml:space="preserve">Harkness, Kurunjang, Melton, Melton West</t>
  </si>
  <si>
    <t xml:space="preserve">3338</t>
  </si>
  <si>
    <t xml:space="preserve">Brookfield, Cobblebank, Exford, Eynesbury</t>
  </si>
  <si>
    <t xml:space="preserve">3340</t>
  </si>
  <si>
    <t xml:space="preserve">Bacchus Marsh, Balliang, Balliang East, Coimadai</t>
  </si>
  <si>
    <t xml:space="preserve">3341</t>
  </si>
  <si>
    <t xml:space="preserve">Dales Creek, Greendale, Korobeit, Myrniong</t>
  </si>
  <si>
    <t xml:space="preserve">3342</t>
  </si>
  <si>
    <t xml:space="preserve">Ballan, Beremboke, Blakeville, Bunding</t>
  </si>
  <si>
    <t xml:space="preserve">3345</t>
  </si>
  <si>
    <t xml:space="preserve">3350</t>
  </si>
  <si>
    <t xml:space="preserve">Alfredton, Bakery Hill, Ballarat, Ballarat Central</t>
  </si>
  <si>
    <t xml:space="preserve">3351</t>
  </si>
  <si>
    <t xml:space="preserve">Berringa, Bo Peep, Cape Clear, Carngham</t>
  </si>
  <si>
    <t xml:space="preserve">3352</t>
  </si>
  <si>
    <t xml:space="preserve">Addington, Ballarat Roadside Delivery, Barkstead, Blowhard</t>
  </si>
  <si>
    <t xml:space="preserve">3353</t>
  </si>
  <si>
    <t xml:space="preserve">Ballarat</t>
  </si>
  <si>
    <t xml:space="preserve">3354</t>
  </si>
  <si>
    <t xml:space="preserve">Bakery Hill, Ballarat Mc</t>
  </si>
  <si>
    <t xml:space="preserve">3355</t>
  </si>
  <si>
    <t xml:space="preserve">Lake Gardens, Mitchell Park, Wendouree, Wendouree Village</t>
  </si>
  <si>
    <t xml:space="preserve">3356</t>
  </si>
  <si>
    <t xml:space="preserve">Bonshaw, Delacombe, Sebastopol</t>
  </si>
  <si>
    <t xml:space="preserve">3357</t>
  </si>
  <si>
    <t xml:space="preserve">Buninyong, Scotsmans Lead, Yarrowee</t>
  </si>
  <si>
    <t xml:space="preserve">3358</t>
  </si>
  <si>
    <t xml:space="preserve">Winter Valley</t>
  </si>
  <si>
    <t xml:space="preserve">3360</t>
  </si>
  <si>
    <t xml:space="preserve">Happy Valley, Linton, Mannibadar, Pittong</t>
  </si>
  <si>
    <t xml:space="preserve">3361</t>
  </si>
  <si>
    <t xml:space="preserve">Bradvale, Carranballac, Skipton</t>
  </si>
  <si>
    <t xml:space="preserve">3363</t>
  </si>
  <si>
    <t xml:space="preserve">Creswick, Creswick North, Dean, Glendaruel</t>
  </si>
  <si>
    <t xml:space="preserve">3364</t>
  </si>
  <si>
    <t xml:space="preserve">Allendale, Ascot, Bald Hills, Barkstead</t>
  </si>
  <si>
    <t xml:space="preserve">3370</t>
  </si>
  <si>
    <t xml:space="preserve">Clunes, Glengower, Mount Cameron, Ullina</t>
  </si>
  <si>
    <t xml:space="preserve">3371</t>
  </si>
  <si>
    <t xml:space="preserve">Amherst, Burnbank, Caralulup, Dunach</t>
  </si>
  <si>
    <t xml:space="preserve">3373</t>
  </si>
  <si>
    <t xml:space="preserve">Beaufort, Chute, Cross Roads, Lake Goldsmith</t>
  </si>
  <si>
    <t xml:space="preserve">3374</t>
  </si>
  <si>
    <t xml:space="preserve">Great Western</t>
  </si>
  <si>
    <t xml:space="preserve">3375</t>
  </si>
  <si>
    <t xml:space="preserve">Ballyrogan, Bayindeen, Buangor, Middle Creek</t>
  </si>
  <si>
    <t xml:space="preserve">3377</t>
  </si>
  <si>
    <t xml:space="preserve">Amphitheatre, Ararat, Ararat East, Armstrong</t>
  </si>
  <si>
    <t xml:space="preserve">3378</t>
  </si>
  <si>
    <t xml:space="preserve">Tatyoon, Yalla-Y-Poora</t>
  </si>
  <si>
    <t xml:space="preserve">3379</t>
  </si>
  <si>
    <t xml:space="preserve">Berrambool, Bornes Hill, Chatsworth, Mafeking</t>
  </si>
  <si>
    <t xml:space="preserve">3380</t>
  </si>
  <si>
    <t xml:space="preserve">Bellellen, Bridge Inn, Mokepilly, Stawell</t>
  </si>
  <si>
    <t xml:space="preserve">3381</t>
  </si>
  <si>
    <t xml:space="preserve">Barkly, Bellellen, Bellfield, Black Range</t>
  </si>
  <si>
    <t xml:space="preserve">3384</t>
  </si>
  <si>
    <t xml:space="preserve">Barkly, Concongella, Frenchmans, Joel Joel</t>
  </si>
  <si>
    <t xml:space="preserve">3385</t>
  </si>
  <si>
    <t xml:space="preserve">Dadswells Bridge, Deep Lead, Glenorchy, Ledcourt</t>
  </si>
  <si>
    <t xml:space="preserve">3387</t>
  </si>
  <si>
    <t xml:space="preserve">Bolangum, Callawadda, Campbells Bridge, Germania</t>
  </si>
  <si>
    <t xml:space="preserve">3388</t>
  </si>
  <si>
    <t xml:space="preserve">Banyena, Rupanyup</t>
  </si>
  <si>
    <t xml:space="preserve">3390</t>
  </si>
  <si>
    <t xml:space="preserve">Kewell, Murtoa</t>
  </si>
  <si>
    <t xml:space="preserve">3391</t>
  </si>
  <si>
    <t xml:space="preserve">Brim</t>
  </si>
  <si>
    <t xml:space="preserve">3392</t>
  </si>
  <si>
    <t xml:space="preserve">Boolite, Minyip, Sheep Hills</t>
  </si>
  <si>
    <t xml:space="preserve">3393</t>
  </si>
  <si>
    <t xml:space="preserve">Ailsa, Angip, Aubrey, Bangerang</t>
  </si>
  <si>
    <t xml:space="preserve">3395</t>
  </si>
  <si>
    <t xml:space="preserve">Beulah, Kenmare, Reedy Dam, Rosebery</t>
  </si>
  <si>
    <t xml:space="preserve">3396</t>
  </si>
  <si>
    <t xml:space="preserve">Hopetoun, Hopevale, Yarto</t>
  </si>
  <si>
    <t xml:space="preserve">3399</t>
  </si>
  <si>
    <t xml:space="preserve">Jung, Longerenong</t>
  </si>
  <si>
    <t xml:space="preserve">3400</t>
  </si>
  <si>
    <t xml:space="preserve">Brimpaen, Horsham, Horsham West, St Helens Plains</t>
  </si>
  <si>
    <t xml:space="preserve">3401</t>
  </si>
  <si>
    <t xml:space="preserve">Blackheath, Brimpaen, Bungalally, Cherrypool</t>
  </si>
  <si>
    <t xml:space="preserve">3402</t>
  </si>
  <si>
    <t xml:space="preserve">Horsham</t>
  </si>
  <si>
    <t xml:space="preserve">3407</t>
  </si>
  <si>
    <t xml:space="preserve">Balmoral, Englefield, Gatum, Pigeon Ponds</t>
  </si>
  <si>
    <t xml:space="preserve">3409</t>
  </si>
  <si>
    <t xml:space="preserve">Arapiles, Clear Lake, Douglas, Duchembegarra</t>
  </si>
  <si>
    <t xml:space="preserve">3412</t>
  </si>
  <si>
    <t xml:space="preserve">Goroke</t>
  </si>
  <si>
    <t xml:space="preserve">3413</t>
  </si>
  <si>
    <t xml:space="preserve">Minimay, Neuarpurr, Ozenkadnook, Peronne</t>
  </si>
  <si>
    <t xml:space="preserve">3414</t>
  </si>
  <si>
    <t xml:space="preserve">Antwerp, Dimboola, Tarranyurk</t>
  </si>
  <si>
    <t xml:space="preserve">3415</t>
  </si>
  <si>
    <t xml:space="preserve">Miram, Yarrunga</t>
  </si>
  <si>
    <t xml:space="preserve">3418</t>
  </si>
  <si>
    <t xml:space="preserve">Broughton, Gerang Gerung, Glenlee, Kiata</t>
  </si>
  <si>
    <t xml:space="preserve">3419</t>
  </si>
  <si>
    <t xml:space="preserve">Kaniva</t>
  </si>
  <si>
    <t xml:space="preserve">3420</t>
  </si>
  <si>
    <t xml:space="preserve">Lillimur, Serviceton, Telopea Downs</t>
  </si>
  <si>
    <t xml:space="preserve">3423</t>
  </si>
  <si>
    <t xml:space="preserve">Jeparit, Lake Hindmarsh</t>
  </si>
  <si>
    <t xml:space="preserve">3424</t>
  </si>
  <si>
    <t xml:space="preserve">Albacutya, Rainbow, Yaapeet</t>
  </si>
  <si>
    <t xml:space="preserve">3427</t>
  </si>
  <si>
    <t xml:space="preserve">Diggers Rest, Plumpton</t>
  </si>
  <si>
    <t xml:space="preserve">3428</t>
  </si>
  <si>
    <t xml:space="preserve">Bulla</t>
  </si>
  <si>
    <t xml:space="preserve">3429</t>
  </si>
  <si>
    <t xml:space="preserve">Sunbury, Wildwood</t>
  </si>
  <si>
    <t xml:space="preserve">3430</t>
  </si>
  <si>
    <t xml:space="preserve">Clarkefield</t>
  </si>
  <si>
    <t xml:space="preserve">3431</t>
  </si>
  <si>
    <t xml:space="preserve">Riddells Creek</t>
  </si>
  <si>
    <t xml:space="preserve">3432</t>
  </si>
  <si>
    <t xml:space="preserve">Bolinda</t>
  </si>
  <si>
    <t xml:space="preserve">3433</t>
  </si>
  <si>
    <t xml:space="preserve">Monegeetta</t>
  </si>
  <si>
    <t xml:space="preserve">3434</t>
  </si>
  <si>
    <t xml:space="preserve">Cherokee, Kerrie, Romsey, Springfield</t>
  </si>
  <si>
    <t xml:space="preserve">3435</t>
  </si>
  <si>
    <t xml:space="preserve">Benloch, Goldie, Lancefield, Nulla Vale</t>
  </si>
  <si>
    <t xml:space="preserve">3437</t>
  </si>
  <si>
    <t xml:space="preserve">Bullengarook, Gisborne, Gisborne South</t>
  </si>
  <si>
    <t xml:space="preserve">3438</t>
  </si>
  <si>
    <t xml:space="preserve">New Gisborne</t>
  </si>
  <si>
    <t xml:space="preserve">3440</t>
  </si>
  <si>
    <t xml:space="preserve">Macedon</t>
  </si>
  <si>
    <t xml:space="preserve">3441</t>
  </si>
  <si>
    <t xml:space="preserve">Mount Macedon</t>
  </si>
  <si>
    <t xml:space="preserve">3442</t>
  </si>
  <si>
    <t xml:space="preserve">Ashbourne, Cadello, Carlsruhe, Cobaw</t>
  </si>
  <si>
    <t xml:space="preserve">3444</t>
  </si>
  <si>
    <t xml:space="preserve">Barfold, Baynton, Baynton East, Edgecombe</t>
  </si>
  <si>
    <t xml:space="preserve">3446</t>
  </si>
  <si>
    <t xml:space="preserve">Drummond North, Malmsbury</t>
  </si>
  <si>
    <t xml:space="preserve">3447</t>
  </si>
  <si>
    <t xml:space="preserve">Taradale</t>
  </si>
  <si>
    <t xml:space="preserve">3448</t>
  </si>
  <si>
    <t xml:space="preserve">Elphinstone, Metcalfe, Sutton Grange</t>
  </si>
  <si>
    <t xml:space="preserve">3450</t>
  </si>
  <si>
    <t xml:space="preserve">Castlemaine, Moonlight Flat</t>
  </si>
  <si>
    <t xml:space="preserve">3451</t>
  </si>
  <si>
    <t xml:space="preserve">Barkers Creek, Campbells Creek, Chewton, Chewton Bushlands</t>
  </si>
  <si>
    <t xml:space="preserve">3453</t>
  </si>
  <si>
    <t xml:space="preserve">Harcourt, Harcourt North, Ravenswood, Ravenswood South</t>
  </si>
  <si>
    <t xml:space="preserve">3458</t>
  </si>
  <si>
    <t xml:space="preserve">Barrys Reef, Blackwood, Fern Hill, Lerderderg</t>
  </si>
  <si>
    <t xml:space="preserve">3460</t>
  </si>
  <si>
    <t xml:space="preserve">Basalt, Daylesford</t>
  </si>
  <si>
    <t xml:space="preserve">3461</t>
  </si>
  <si>
    <t xml:space="preserve">Bullarto, Bullarto South, Clydesdale, Coomoora</t>
  </si>
  <si>
    <t xml:space="preserve">3462</t>
  </si>
  <si>
    <t xml:space="preserve">Green Gully, Joyces Creek, Muckleford South, Newstead</t>
  </si>
  <si>
    <t xml:space="preserve">3463</t>
  </si>
  <si>
    <t xml:space="preserve">Baringhup, Baringhup West, Bradford, Eastville</t>
  </si>
  <si>
    <t xml:space="preserve">3464</t>
  </si>
  <si>
    <t xml:space="preserve">Carisbrook</t>
  </si>
  <si>
    <t xml:space="preserve">3465</t>
  </si>
  <si>
    <t xml:space="preserve">Adelaide Lead, Alma, Bowenvale, Bung Bong</t>
  </si>
  <si>
    <t xml:space="preserve">3467</t>
  </si>
  <si>
    <t xml:space="preserve">Avoca, Moyreisk</t>
  </si>
  <si>
    <t xml:space="preserve">3468</t>
  </si>
  <si>
    <t xml:space="preserve">Amphitheatre, Mount Lonarch</t>
  </si>
  <si>
    <t xml:space="preserve">3469</t>
  </si>
  <si>
    <t xml:space="preserve">Elmhurst, Glenlofty, Glenlogie, Glenpatrick</t>
  </si>
  <si>
    <t xml:space="preserve">3472</t>
  </si>
  <si>
    <t xml:space="preserve">Bet Bet, Betley, Bromley, Dunluce</t>
  </si>
  <si>
    <t xml:space="preserve">3475</t>
  </si>
  <si>
    <t xml:space="preserve">Archdale, Archdale Junction, Bealiba, Burkes Flat</t>
  </si>
  <si>
    <t xml:space="preserve">3477</t>
  </si>
  <si>
    <t xml:space="preserve">Avon Plains, Beazleys Bridge, Carapooee, Carapooee West</t>
  </si>
  <si>
    <t xml:space="preserve">3478</t>
  </si>
  <si>
    <t xml:space="preserve">Avon Plains, Beazleys Bridge, Berrimal West, Carapooee</t>
  </si>
  <si>
    <t xml:space="preserve">3480</t>
  </si>
  <si>
    <t xml:space="preserve">Areegra, Banyenong, Boolite, Carron</t>
  </si>
  <si>
    <t xml:space="preserve">3482</t>
  </si>
  <si>
    <t xml:space="preserve">Massey, Morton Plains, Warmur, Watchem</t>
  </si>
  <si>
    <t xml:space="preserve">3483</t>
  </si>
  <si>
    <t xml:space="preserve">Ballapur, Birchip, Birchip West, Curyo</t>
  </si>
  <si>
    <t xml:space="preserve">3485</t>
  </si>
  <si>
    <t xml:space="preserve">Banyan, Watchupga, Willangie, Woomelang</t>
  </si>
  <si>
    <t xml:space="preserve">3487</t>
  </si>
  <si>
    <t xml:space="preserve">Lascelles</t>
  </si>
  <si>
    <t xml:space="preserve">3488</t>
  </si>
  <si>
    <t xml:space="preserve">Speed, Turriff, Turriff East</t>
  </si>
  <si>
    <t xml:space="preserve">3489</t>
  </si>
  <si>
    <t xml:space="preserve">Tempy</t>
  </si>
  <si>
    <t xml:space="preserve">3490</t>
  </si>
  <si>
    <t xml:space="preserve">Big Desert, Boinka, Kulwin, Mittyack</t>
  </si>
  <si>
    <t xml:space="preserve">3491</t>
  </si>
  <si>
    <t xml:space="preserve">Patchewollock</t>
  </si>
  <si>
    <t xml:space="preserve">3494</t>
  </si>
  <si>
    <t xml:space="preserve">Carwarp, Colignan, Iraak, Nangiloc</t>
  </si>
  <si>
    <t xml:space="preserve">3496</t>
  </si>
  <si>
    <t xml:space="preserve">Cardross, Cullulleraine, Lindsay Point, Meringur</t>
  </si>
  <si>
    <t xml:space="preserve">3498</t>
  </si>
  <si>
    <t xml:space="preserve">Irymple</t>
  </si>
  <si>
    <t xml:space="preserve">3500</t>
  </si>
  <si>
    <t xml:space="preserve">Mildura, Mildura East, Mildura West, Paringi</t>
  </si>
  <si>
    <t xml:space="preserve">3501</t>
  </si>
  <si>
    <t xml:space="preserve">Hattah, Koorlong, Mildura Centre Plaza, Mildura South</t>
  </si>
  <si>
    <t xml:space="preserve">3502</t>
  </si>
  <si>
    <t xml:space="preserve">Mildura</t>
  </si>
  <si>
    <t xml:space="preserve">3505</t>
  </si>
  <si>
    <t xml:space="preserve">Birdwoodton, Cabarita, Merbein, Merbein South</t>
  </si>
  <si>
    <t xml:space="preserve">3506</t>
  </si>
  <si>
    <t xml:space="preserve">Cowangie</t>
  </si>
  <si>
    <t xml:space="preserve">3507</t>
  </si>
  <si>
    <t xml:space="preserve">Walpeup</t>
  </si>
  <si>
    <t xml:space="preserve">3509</t>
  </si>
  <si>
    <t xml:space="preserve">Linga, Underbool</t>
  </si>
  <si>
    <t xml:space="preserve">3512</t>
  </si>
  <si>
    <t xml:space="preserve">Carina, Murrayville, Panitya</t>
  </si>
  <si>
    <t xml:space="preserve">3515</t>
  </si>
  <si>
    <t xml:space="preserve">Marong, Shelbourne, Wilsons Hill</t>
  </si>
  <si>
    <t xml:space="preserve">3516</t>
  </si>
  <si>
    <t xml:space="preserve">Bridgewater, Bridgewater North, Bridgewater On Loddon, Derby</t>
  </si>
  <si>
    <t xml:space="preserve">3517</t>
  </si>
  <si>
    <t xml:space="preserve">Bears Lagoon, Brenanah, Bullabul, Glenalbyn</t>
  </si>
  <si>
    <t xml:space="preserve">3518</t>
  </si>
  <si>
    <t xml:space="preserve">Berrimal, Borung, Fentons Creek, Fernihurst</t>
  </si>
  <si>
    <t xml:space="preserve">3520</t>
  </si>
  <si>
    <t xml:space="preserve">Kinypanial, Korong Vale, South Kinypanial</t>
  </si>
  <si>
    <t xml:space="preserve">3521</t>
  </si>
  <si>
    <t xml:space="preserve">Pyalong</t>
  </si>
  <si>
    <t xml:space="preserve">3522</t>
  </si>
  <si>
    <t xml:space="preserve">Emu Flat, Glenhope East, Tooborac</t>
  </si>
  <si>
    <t xml:space="preserve">3523</t>
  </si>
  <si>
    <t xml:space="preserve">Argyle, Costerfield, Derrinal, Heathcote</t>
  </si>
  <si>
    <t xml:space="preserve">3525</t>
  </si>
  <si>
    <t xml:space="preserve">Barrakee, Buckrabanyule, Charlton, Chirrip</t>
  </si>
  <si>
    <t xml:space="preserve">3527</t>
  </si>
  <si>
    <t xml:space="preserve">Bunguluke, Dumosa, Glenloth, Glenloth East</t>
  </si>
  <si>
    <t xml:space="preserve">3529</t>
  </si>
  <si>
    <t xml:space="preserve">Kalpienung, Nullawil</t>
  </si>
  <si>
    <t xml:space="preserve">3530</t>
  </si>
  <si>
    <t xml:space="preserve">Culgoa, Sutton, Wangie, Warne</t>
  </si>
  <si>
    <t xml:space="preserve">3531</t>
  </si>
  <si>
    <t xml:space="preserve">Berriwillock, Boigbeat, Springfield</t>
  </si>
  <si>
    <t xml:space="preserve">3533</t>
  </si>
  <si>
    <t xml:space="preserve">Bimbourie, Lake Tyrrell, Mittyack, Myall</t>
  </si>
  <si>
    <t xml:space="preserve">3537</t>
  </si>
  <si>
    <t xml:space="preserve">Barraport, Barraport West, Boort, Canary Island</t>
  </si>
  <si>
    <t xml:space="preserve">3540</t>
  </si>
  <si>
    <t xml:space="preserve">Cannie, Ninyeunook, Oakvale, Quambatook</t>
  </si>
  <si>
    <t xml:space="preserve">3542</t>
  </si>
  <si>
    <t xml:space="preserve">Cokum, Lalbert, Tittybong, Titybong</t>
  </si>
  <si>
    <t xml:space="preserve">3544</t>
  </si>
  <si>
    <t xml:space="preserve">Chinangin, Gowanford, Murnungin, Springfield</t>
  </si>
  <si>
    <t xml:space="preserve">3546</t>
  </si>
  <si>
    <t xml:space="preserve">Bolton, Chinkapook, Cocamba, Gerahmin</t>
  </si>
  <si>
    <t xml:space="preserve">3549</t>
  </si>
  <si>
    <t xml:space="preserve">Annuello, Bannerton, Happy Valley, Liparoo</t>
  </si>
  <si>
    <t xml:space="preserve">3550</t>
  </si>
  <si>
    <t xml:space="preserve">Bendigo, Bendigo South, Diamond Hill, East Bendigo</t>
  </si>
  <si>
    <t xml:space="preserve">3551</t>
  </si>
  <si>
    <t xml:space="preserve">Arnold, Arnold West, Ascot, Axe Creek</t>
  </si>
  <si>
    <t xml:space="preserve">3552</t>
  </si>
  <si>
    <t xml:space="preserve">Bendigo</t>
  </si>
  <si>
    <t xml:space="preserve">3554</t>
  </si>
  <si>
    <t xml:space="preserve">Bendigo Dc</t>
  </si>
  <si>
    <t xml:space="preserve">3555</t>
  </si>
  <si>
    <t xml:space="preserve">Big Hill, Golden Gully, Golden Square, Kangaroo Flat</t>
  </si>
  <si>
    <t xml:space="preserve">3556</t>
  </si>
  <si>
    <t xml:space="preserve">California Gully, Campbells Forest, Comet Hill, Eaglehawk</t>
  </si>
  <si>
    <t xml:space="preserve">3557</t>
  </si>
  <si>
    <t xml:space="preserve">Barnadown, Fosterville, Goornong, Muskerry</t>
  </si>
  <si>
    <t xml:space="preserve">3558</t>
  </si>
  <si>
    <t xml:space="preserve">Burnewang, Corop West, Creek View, Elmore</t>
  </si>
  <si>
    <t xml:space="preserve">3559</t>
  </si>
  <si>
    <t xml:space="preserve">Avonmore, Burramboot, Colbinabbin, Corop</t>
  </si>
  <si>
    <t xml:space="preserve">3561</t>
  </si>
  <si>
    <t xml:space="preserve">Ballendella, Bamawm, Bamawm Extension, Bonn</t>
  </si>
  <si>
    <t xml:space="preserve">3562</t>
  </si>
  <si>
    <t xml:space="preserve">Torrumbarry</t>
  </si>
  <si>
    <t xml:space="preserve">3563</t>
  </si>
  <si>
    <t xml:space="preserve">Lockington</t>
  </si>
  <si>
    <t xml:space="preserve">3564</t>
  </si>
  <si>
    <t xml:space="preserve">Bamawm Extension, Campaspe West, Echuca, Echuca East</t>
  </si>
  <si>
    <t xml:space="preserve">3565</t>
  </si>
  <si>
    <t xml:space="preserve">Kotta</t>
  </si>
  <si>
    <t xml:space="preserve">3566</t>
  </si>
  <si>
    <t xml:space="preserve">Gunbower</t>
  </si>
  <si>
    <t xml:space="preserve">3567</t>
  </si>
  <si>
    <t xml:space="preserve">Horfield, Leitchville</t>
  </si>
  <si>
    <t xml:space="preserve">3568</t>
  </si>
  <si>
    <t xml:space="preserve">Burkes Bridge, Cohuna, Cullen, Daltons Bridge</t>
  </si>
  <si>
    <t xml:space="preserve">3570</t>
  </si>
  <si>
    <t xml:space="preserve">Auchmore, Drummartin, Kamarooka, Neilborough</t>
  </si>
  <si>
    <t xml:space="preserve">3571</t>
  </si>
  <si>
    <t xml:space="preserve">Dingee, Kamarooka North, Pompapiel, Tandarra</t>
  </si>
  <si>
    <t xml:space="preserve">3572</t>
  </si>
  <si>
    <t xml:space="preserve">Milloo, Piavella, Prairie, Tennyson</t>
  </si>
  <si>
    <t xml:space="preserve">3573</t>
  </si>
  <si>
    <t xml:space="preserve">Calivil, Mitiamo, Pine Grove, Pine Grove East</t>
  </si>
  <si>
    <t xml:space="preserve">3575</t>
  </si>
  <si>
    <t xml:space="preserve">Bald Rock, Gladfield, Jungaburra, Loddon Vale</t>
  </si>
  <si>
    <t xml:space="preserve">3576</t>
  </si>
  <si>
    <t xml:space="preserve">Durham Ox</t>
  </si>
  <si>
    <t xml:space="preserve">3579</t>
  </si>
  <si>
    <t xml:space="preserve">Appin, Appin South, Bael Bael, Beauchamp</t>
  </si>
  <si>
    <t xml:space="preserve">3580</t>
  </si>
  <si>
    <t xml:space="preserve">Koondrook</t>
  </si>
  <si>
    <t xml:space="preserve">3581</t>
  </si>
  <si>
    <t xml:space="preserve">Beauchamp, Lake Charm</t>
  </si>
  <si>
    <t xml:space="preserve">3583</t>
  </si>
  <si>
    <t xml:space="preserve">Tresco</t>
  </si>
  <si>
    <t xml:space="preserve">3584</t>
  </si>
  <si>
    <t xml:space="preserve">Lake Boga, Tresco West</t>
  </si>
  <si>
    <t xml:space="preserve">3585</t>
  </si>
  <si>
    <t xml:space="preserve">Castle Donnington, Chillingollah, Fish Point, Goschen</t>
  </si>
  <si>
    <t xml:space="preserve">3586</t>
  </si>
  <si>
    <t xml:space="preserve">Bulga, Mallan, Murrawee, Murraydale</t>
  </si>
  <si>
    <t xml:space="preserve">3588</t>
  </si>
  <si>
    <t xml:space="preserve">Woorinen South</t>
  </si>
  <si>
    <t xml:space="preserve">3589</t>
  </si>
  <si>
    <t xml:space="preserve">Woorinen, Woorinen North</t>
  </si>
  <si>
    <t xml:space="preserve">3590</t>
  </si>
  <si>
    <t xml:space="preserve">Beverford</t>
  </si>
  <si>
    <t xml:space="preserve">3591</t>
  </si>
  <si>
    <t xml:space="preserve">Vinifera</t>
  </si>
  <si>
    <t xml:space="preserve">3594</t>
  </si>
  <si>
    <t xml:space="preserve">Nyah</t>
  </si>
  <si>
    <t xml:space="preserve">3595</t>
  </si>
  <si>
    <t xml:space="preserve">Nyah West</t>
  </si>
  <si>
    <t xml:space="preserve">3596</t>
  </si>
  <si>
    <t xml:space="preserve">Miralie, Towan, Wood Wood</t>
  </si>
  <si>
    <t xml:space="preserve">3597</t>
  </si>
  <si>
    <t xml:space="preserve">Kenley, Kooloonong, Lake Powell, Narrung</t>
  </si>
  <si>
    <t xml:space="preserve">3599</t>
  </si>
  <si>
    <t xml:space="preserve">Boundary Bend</t>
  </si>
  <si>
    <t xml:space="preserve">3607</t>
  </si>
  <si>
    <t xml:space="preserve">Tabilk</t>
  </si>
  <si>
    <t xml:space="preserve">3608</t>
  </si>
  <si>
    <t xml:space="preserve">Bailieston, Goulburn Weir, Graytown, Kirwans Bridge</t>
  </si>
  <si>
    <t xml:space="preserve">3610</t>
  </si>
  <si>
    <t xml:space="preserve">Dhurringile, Moorilim, Murchison, Murchison East</t>
  </si>
  <si>
    <t xml:space="preserve">3612</t>
  </si>
  <si>
    <t xml:space="preserve">Moora, Rushworth, Wanalta, Waranga</t>
  </si>
  <si>
    <t xml:space="preserve">3614</t>
  </si>
  <si>
    <t xml:space="preserve">Toolamba, Toolamba West</t>
  </si>
  <si>
    <t xml:space="preserve">3616</t>
  </si>
  <si>
    <t xml:space="preserve">Cooma, Gillieston, Girgarre East, Harston</t>
  </si>
  <si>
    <t xml:space="preserve">3617</t>
  </si>
  <si>
    <t xml:space="preserve">Byrneside</t>
  </si>
  <si>
    <t xml:space="preserve">3618</t>
  </si>
  <si>
    <t xml:space="preserve">Merrigum</t>
  </si>
  <si>
    <t xml:space="preserve">3619</t>
  </si>
  <si>
    <t xml:space="preserve">Kyabram</t>
  </si>
  <si>
    <t xml:space="preserve">3620</t>
  </si>
  <si>
    <t xml:space="preserve">Kyabram, Kyabram South, Lancaster, Mount Scobie</t>
  </si>
  <si>
    <t xml:space="preserve">3621</t>
  </si>
  <si>
    <t xml:space="preserve">Koyuga South, Ky Valley, Ky West, Kyvalley</t>
  </si>
  <si>
    <t xml:space="preserve">3622</t>
  </si>
  <si>
    <t xml:space="preserve">Cornelia Creek, Koyuga, Strathallan</t>
  </si>
  <si>
    <t xml:space="preserve">3623</t>
  </si>
  <si>
    <t xml:space="preserve">Carag Carag, Stanhope, Stanhope South</t>
  </si>
  <si>
    <t xml:space="preserve">3624</t>
  </si>
  <si>
    <t xml:space="preserve">Girgarre</t>
  </si>
  <si>
    <t xml:space="preserve">3629</t>
  </si>
  <si>
    <t xml:space="preserve">Ardmona, Coomboona, Mooroopna, Mooroopna North</t>
  </si>
  <si>
    <t xml:space="preserve">3630</t>
  </si>
  <si>
    <t xml:space="preserve">Benarch, Branditt, Caniambo, Colliver</t>
  </si>
  <si>
    <t xml:space="preserve">3631</t>
  </si>
  <si>
    <t xml:space="preserve">Arcadia, Arcadia South, Branditt, Cosgrove</t>
  </si>
  <si>
    <t xml:space="preserve">3632</t>
  </si>
  <si>
    <t xml:space="preserve">Shepparton</t>
  </si>
  <si>
    <t xml:space="preserve">3633</t>
  </si>
  <si>
    <t xml:space="preserve">Congupna</t>
  </si>
  <si>
    <t xml:space="preserve">3634</t>
  </si>
  <si>
    <t xml:space="preserve">Bunbartha, Invergordon South, Katandra, Katandra West</t>
  </si>
  <si>
    <t xml:space="preserve">3635</t>
  </si>
  <si>
    <t xml:space="preserve">Kaarimba, Mundoona, Wunghnu</t>
  </si>
  <si>
    <t xml:space="preserve">3636</t>
  </si>
  <si>
    <t xml:space="preserve">Drumanure, Invergordon, Naring, Numurkah</t>
  </si>
  <si>
    <t xml:space="preserve">3637</t>
  </si>
  <si>
    <t xml:space="preserve">Waaia, Yalca</t>
  </si>
  <si>
    <t xml:space="preserve">3638</t>
  </si>
  <si>
    <t xml:space="preserve">Kotupna, Nathalia, Yielima</t>
  </si>
  <si>
    <t xml:space="preserve">3639</t>
  </si>
  <si>
    <t xml:space="preserve">Barmah, Lower Moira, Picola, Picola West</t>
  </si>
  <si>
    <t xml:space="preserve">3640</t>
  </si>
  <si>
    <t xml:space="preserve">Katunga</t>
  </si>
  <si>
    <t xml:space="preserve">3641</t>
  </si>
  <si>
    <t xml:space="preserve">Bearii, Mywee, Strathmerton, Ulupna</t>
  </si>
  <si>
    <t xml:space="preserve">3643</t>
  </si>
  <si>
    <t xml:space="preserve">Cobram</t>
  </si>
  <si>
    <t xml:space="preserve">3644</t>
  </si>
  <si>
    <t xml:space="preserve">Barooga, Cobram, Cobram East, Koonoomoo</t>
  </si>
  <si>
    <t xml:space="preserve">3646</t>
  </si>
  <si>
    <t xml:space="preserve">Dookie, Mount Major, Nalinga, Waggarandall</t>
  </si>
  <si>
    <t xml:space="preserve">3647</t>
  </si>
  <si>
    <t xml:space="preserve">Dookie College</t>
  </si>
  <si>
    <t xml:space="preserve">3649</t>
  </si>
  <si>
    <t xml:space="preserve">Katamatite, Katamatite East</t>
  </si>
  <si>
    <t xml:space="preserve">3658</t>
  </si>
  <si>
    <t xml:space="preserve">Broadford, Clonbinane, Flowerdale, Hazeldene</t>
  </si>
  <si>
    <t xml:space="preserve">3659</t>
  </si>
  <si>
    <t xml:space="preserve">Sugarloaf Creek, Tallarook</t>
  </si>
  <si>
    <t xml:space="preserve">3660</t>
  </si>
  <si>
    <t xml:space="preserve">Caveat, Dropmore, Dysart, Highlands</t>
  </si>
  <si>
    <t xml:space="preserve">3661</t>
  </si>
  <si>
    <t xml:space="preserve">Seymour</t>
  </si>
  <si>
    <t xml:space="preserve">3662</t>
  </si>
  <si>
    <t xml:space="preserve">Puckapunyal, Puckapunyal Milpo</t>
  </si>
  <si>
    <t xml:space="preserve">3663</t>
  </si>
  <si>
    <t xml:space="preserve">Mangalore</t>
  </si>
  <si>
    <t xml:space="preserve">3664</t>
  </si>
  <si>
    <t xml:space="preserve">Avenel, Upton Hill</t>
  </si>
  <si>
    <t xml:space="preserve">3665</t>
  </si>
  <si>
    <t xml:space="preserve">Locksley, Longwood, Pranjip</t>
  </si>
  <si>
    <t xml:space="preserve">3666</t>
  </si>
  <si>
    <t xml:space="preserve">Balmattum, Creighton, Creightons Creek, Euroa</t>
  </si>
  <si>
    <t xml:space="preserve">3669</t>
  </si>
  <si>
    <t xml:space="preserve">Boho, Boho South, Creek Junction, Earlston</t>
  </si>
  <si>
    <t xml:space="preserve">3670</t>
  </si>
  <si>
    <t xml:space="preserve">Baddaginnie, Tarnook, Warrenbayne</t>
  </si>
  <si>
    <t xml:space="preserve">3671</t>
  </si>
  <si>
    <t xml:space="preserve">Benalla</t>
  </si>
  <si>
    <t xml:space="preserve">3672</t>
  </si>
  <si>
    <t xml:space="preserve">Benalla, Benalla West</t>
  </si>
  <si>
    <t xml:space="preserve">3673</t>
  </si>
  <si>
    <t xml:space="preserve">Benalla, Broken Creek, Goomalibee, Kilfeera</t>
  </si>
  <si>
    <t xml:space="preserve">3675</t>
  </si>
  <si>
    <t xml:space="preserve">Boweya, Boweya North, Glenrowan, Glenrowan West</t>
  </si>
  <si>
    <t xml:space="preserve">3676</t>
  </si>
  <si>
    <t xml:space="preserve">Wangaratta</t>
  </si>
  <si>
    <t xml:space="preserve">3677</t>
  </si>
  <si>
    <t xml:space="preserve">Appin Park, Wangaratta, Wangaratta West, Yarrunga</t>
  </si>
  <si>
    <t xml:space="preserve">3678</t>
  </si>
  <si>
    <t xml:space="preserve">Bobinawarrah, Boorhaman, Boorhaman East, Bowser</t>
  </si>
  <si>
    <t xml:space="preserve">3682</t>
  </si>
  <si>
    <t xml:space="preserve">Boralma, Lilliput, Norong, Springhurst</t>
  </si>
  <si>
    <t xml:space="preserve">3683</t>
  </si>
  <si>
    <t xml:space="preserve">Chiltern, Chiltern Valley, Cornishtown, Indigo</t>
  </si>
  <si>
    <t xml:space="preserve">3685</t>
  </si>
  <si>
    <t xml:space="preserve">Boorhaman North, Brimin, Browns Plains, Carlyle</t>
  </si>
  <si>
    <t xml:space="preserve">3687</t>
  </si>
  <si>
    <t xml:space="preserve">Carlyle, Wahgunyah</t>
  </si>
  <si>
    <t xml:space="preserve">3688</t>
  </si>
  <si>
    <t xml:space="preserve">Barnawartha, Barnawartha North, Indigo Upper, Indigo Valley</t>
  </si>
  <si>
    <t xml:space="preserve">3689</t>
  </si>
  <si>
    <t xml:space="preserve">Wodonga</t>
  </si>
  <si>
    <t xml:space="preserve">3690</t>
  </si>
  <si>
    <t xml:space="preserve">West Wodonga, Wodonga, Wodonga Plaza</t>
  </si>
  <si>
    <t xml:space="preserve">3691</t>
  </si>
  <si>
    <t xml:space="preserve">Allans Flat, Bandiana, Baranduda, Barnawartha North</t>
  </si>
  <si>
    <t xml:space="preserve">3694</t>
  </si>
  <si>
    <t xml:space="preserve">Bandiana, Bandiana Milpo</t>
  </si>
  <si>
    <t xml:space="preserve">3695</t>
  </si>
  <si>
    <t xml:space="preserve">Charleroi, Huon, Red Bluff, Sandy Creek</t>
  </si>
  <si>
    <t xml:space="preserve">3697</t>
  </si>
  <si>
    <t xml:space="preserve">Tawonga</t>
  </si>
  <si>
    <t xml:space="preserve">3698</t>
  </si>
  <si>
    <t xml:space="preserve">Tawonga South</t>
  </si>
  <si>
    <t xml:space="preserve">3699</t>
  </si>
  <si>
    <t xml:space="preserve">Bogong, Falls Creek, Mount Beauty, Nelse</t>
  </si>
  <si>
    <t xml:space="preserve">3700</t>
  </si>
  <si>
    <t xml:space="preserve">Bullioh, Georges Creek, Jarvis Creek, Tallangatta</t>
  </si>
  <si>
    <t xml:space="preserve">3701</t>
  </si>
  <si>
    <t xml:space="preserve">Dartmouth, Eskdale, Fernvale, Granite Flat</t>
  </si>
  <si>
    <t xml:space="preserve">3704</t>
  </si>
  <si>
    <t xml:space="preserve">Koetong</t>
  </si>
  <si>
    <t xml:space="preserve">3705</t>
  </si>
  <si>
    <t xml:space="preserve">Cudgewa, Nariel Valley</t>
  </si>
  <si>
    <t xml:space="preserve">3707</t>
  </si>
  <si>
    <t xml:space="preserve">Biggara, Bringenbrong, Colac Colac, Corryong</t>
  </si>
  <si>
    <t xml:space="preserve">3708</t>
  </si>
  <si>
    <t xml:space="preserve">Tintaldra</t>
  </si>
  <si>
    <t xml:space="preserve">3709</t>
  </si>
  <si>
    <t xml:space="preserve">Burrowye, Guys Forest, Mount Alfred, Pine Mountain</t>
  </si>
  <si>
    <t xml:space="preserve">3711</t>
  </si>
  <si>
    <t xml:space="preserve">Buxton</t>
  </si>
  <si>
    <t xml:space="preserve">3712</t>
  </si>
  <si>
    <t xml:space="preserve">Rubicon, Thornton</t>
  </si>
  <si>
    <t xml:space="preserve">3713</t>
  </si>
  <si>
    <t xml:space="preserve">Eildon, Lake Eildon, Taylor Bay</t>
  </si>
  <si>
    <t xml:space="preserve">3714</t>
  </si>
  <si>
    <t xml:space="preserve">Acheron, Alexandra, Cathkin, Crystal Creek</t>
  </si>
  <si>
    <t xml:space="preserve">3715</t>
  </si>
  <si>
    <t xml:space="preserve">Ancona, Merton, Woodfield</t>
  </si>
  <si>
    <t xml:space="preserve">3717</t>
  </si>
  <si>
    <t xml:space="preserve">Flowerdale, Ghin Ghin, Glenburn, Homewood</t>
  </si>
  <si>
    <t xml:space="preserve">3718</t>
  </si>
  <si>
    <t xml:space="preserve">Molesworth</t>
  </si>
  <si>
    <t xml:space="preserve">3719</t>
  </si>
  <si>
    <t xml:space="preserve">Gobur, Kanumbra, Terip Terip, Yarck</t>
  </si>
  <si>
    <t xml:space="preserve">3720</t>
  </si>
  <si>
    <t xml:space="preserve">Bonnie Doon</t>
  </si>
  <si>
    <t xml:space="preserve">3722</t>
  </si>
  <si>
    <t xml:space="preserve">Barwite, Mansfield, Mirimbah</t>
  </si>
  <si>
    <t xml:space="preserve">3723</t>
  </si>
  <si>
    <t xml:space="preserve">Archerton, Barjarg, Boorolite, Bridge Creek</t>
  </si>
  <si>
    <t xml:space="preserve">3724</t>
  </si>
  <si>
    <t xml:space="preserve">Mansfield</t>
  </si>
  <si>
    <t xml:space="preserve">3725</t>
  </si>
  <si>
    <t xml:space="preserve">Boxwood, Chesney Vale, Goorambat, Major Plains</t>
  </si>
  <si>
    <t xml:space="preserve">3726</t>
  </si>
  <si>
    <t xml:space="preserve">Bungeet, Bungeet West, Devenish, Thoona</t>
  </si>
  <si>
    <t xml:space="preserve">3727</t>
  </si>
  <si>
    <t xml:space="preserve">Almonds, Lake Rowan, Pelluebla, St James</t>
  </si>
  <si>
    <t xml:space="preserve">3728</t>
  </si>
  <si>
    <t xml:space="preserve">Boomahnoomoonah, Tungamah, Wilby, Youarang</t>
  </si>
  <si>
    <t xml:space="preserve">3730</t>
  </si>
  <si>
    <t xml:space="preserve">Bathumi, Boosey, Bundalong, Bundalong South</t>
  </si>
  <si>
    <t xml:space="preserve">3732</t>
  </si>
  <si>
    <t xml:space="preserve">Moyhu, Myrrhee</t>
  </si>
  <si>
    <t xml:space="preserve">3733</t>
  </si>
  <si>
    <t xml:space="preserve">Whitfield</t>
  </si>
  <si>
    <t xml:space="preserve">3735</t>
  </si>
  <si>
    <t xml:space="preserve">Bowmans Forest, Whorouly, Whorouly East, Whorouly South</t>
  </si>
  <si>
    <t xml:space="preserve">3736</t>
  </si>
  <si>
    <t xml:space="preserve">Myrtleford</t>
  </si>
  <si>
    <t xml:space="preserve">3737</t>
  </si>
  <si>
    <t xml:space="preserve">Abbeyard, Barwidgee, Buffalo River, Dandongadale</t>
  </si>
  <si>
    <t xml:space="preserve">3738</t>
  </si>
  <si>
    <t xml:space="preserve">Ovens</t>
  </si>
  <si>
    <t xml:space="preserve">3739</t>
  </si>
  <si>
    <t xml:space="preserve">Eurobin</t>
  </si>
  <si>
    <t xml:space="preserve">3740</t>
  </si>
  <si>
    <t xml:space="preserve">Buckland, Mount Buffalo, Porepunkah</t>
  </si>
  <si>
    <t xml:space="preserve">3741</t>
  </si>
  <si>
    <t xml:space="preserve">Bright, Freeburgh, Germantown, Harrietville</t>
  </si>
  <si>
    <t xml:space="preserve">3744</t>
  </si>
  <si>
    <t xml:space="preserve">Wandiligong</t>
  </si>
  <si>
    <t xml:space="preserve">3746</t>
  </si>
  <si>
    <t xml:space="preserve">Eldorado</t>
  </si>
  <si>
    <t xml:space="preserve">3747</t>
  </si>
  <si>
    <t xml:space="preserve">Baarmutha, Beechworth, Hurdle Flat, Murmungee</t>
  </si>
  <si>
    <t xml:space="preserve">3749</t>
  </si>
  <si>
    <t xml:space="preserve">Bruarong, Yackandandah</t>
  </si>
  <si>
    <t xml:space="preserve">3750</t>
  </si>
  <si>
    <t xml:space="preserve">Wollert</t>
  </si>
  <si>
    <t xml:space="preserve">3751</t>
  </si>
  <si>
    <t xml:space="preserve">Woodstock</t>
  </si>
  <si>
    <t xml:space="preserve">3752</t>
  </si>
  <si>
    <t xml:space="preserve">Morang South, South Morang</t>
  </si>
  <si>
    <t xml:space="preserve">3753</t>
  </si>
  <si>
    <t xml:space="preserve">Beveridge</t>
  </si>
  <si>
    <t xml:space="preserve">3754</t>
  </si>
  <si>
    <t xml:space="preserve">Doreen, Mernda</t>
  </si>
  <si>
    <t xml:space="preserve">3755</t>
  </si>
  <si>
    <t xml:space="preserve">Yan Yean</t>
  </si>
  <si>
    <t xml:space="preserve">3756</t>
  </si>
  <si>
    <t xml:space="preserve">Chintin, Darraweit Guim, Hidden Valley, Upper Plenty</t>
  </si>
  <si>
    <t xml:space="preserve">3757</t>
  </si>
  <si>
    <t xml:space="preserve">Bruces Creek, Eden Park, Humevale, Kinglake Central</t>
  </si>
  <si>
    <t xml:space="preserve">3758</t>
  </si>
  <si>
    <t xml:space="preserve">Heathcote Junction, Wandong</t>
  </si>
  <si>
    <t xml:space="preserve">3759</t>
  </si>
  <si>
    <t xml:space="preserve">Panton Hill</t>
  </si>
  <si>
    <t xml:space="preserve">3760</t>
  </si>
  <si>
    <t xml:space="preserve">Smiths Gully</t>
  </si>
  <si>
    <t xml:space="preserve">3761</t>
  </si>
  <si>
    <t xml:space="preserve">St Andrews</t>
  </si>
  <si>
    <t xml:space="preserve">3762</t>
  </si>
  <si>
    <t xml:space="preserve">Bylands</t>
  </si>
  <si>
    <t xml:space="preserve">3763</t>
  </si>
  <si>
    <t xml:space="preserve">Kinglake, Mount Slide</t>
  </si>
  <si>
    <t xml:space="preserve">3764</t>
  </si>
  <si>
    <t xml:space="preserve">Forbes, Glenaroua, High Camp, Kilmore</t>
  </si>
  <si>
    <t xml:space="preserve">3765</t>
  </si>
  <si>
    <t xml:space="preserve">Montrose</t>
  </si>
  <si>
    <t xml:space="preserve">3766</t>
  </si>
  <si>
    <t xml:space="preserve">Kalorama</t>
  </si>
  <si>
    <t xml:space="preserve">3767</t>
  </si>
  <si>
    <t xml:space="preserve">Mount Dandenong</t>
  </si>
  <si>
    <t xml:space="preserve">3770</t>
  </si>
  <si>
    <t xml:space="preserve">Coldstream, Gruyere, Yering</t>
  </si>
  <si>
    <t xml:space="preserve">3775</t>
  </si>
  <si>
    <t xml:space="preserve">Christmas Hills, Dixons Creek, Steels Creek, Tarrawarra</t>
  </si>
  <si>
    <t xml:space="preserve">3777</t>
  </si>
  <si>
    <t xml:space="preserve">Badger Creek, Castella, Chum Creek, Healesville</t>
  </si>
  <si>
    <t xml:space="preserve">3778</t>
  </si>
  <si>
    <t xml:space="preserve">Fernshaw, Narbethong</t>
  </si>
  <si>
    <t xml:space="preserve">3779</t>
  </si>
  <si>
    <t xml:space="preserve">Cambarville, Marysville</t>
  </si>
  <si>
    <t xml:space="preserve">3781</t>
  </si>
  <si>
    <t xml:space="preserve">Cockatoo, Mount Burnett, Nangana</t>
  </si>
  <si>
    <t xml:space="preserve">3782</t>
  </si>
  <si>
    <t xml:space="preserve">Avonsleigh, Clematis, Emerald, Macclesfield</t>
  </si>
  <si>
    <t xml:space="preserve">3783</t>
  </si>
  <si>
    <t xml:space="preserve">Gembrook</t>
  </si>
  <si>
    <t xml:space="preserve">3785</t>
  </si>
  <si>
    <t xml:space="preserve">Tremont</t>
  </si>
  <si>
    <t xml:space="preserve">3786</t>
  </si>
  <si>
    <t xml:space="preserve">Ferny Creek</t>
  </si>
  <si>
    <t xml:space="preserve">3787</t>
  </si>
  <si>
    <t xml:space="preserve">Sassafras, Sassafras Gully</t>
  </si>
  <si>
    <t xml:space="preserve">3788</t>
  </si>
  <si>
    <t xml:space="preserve">Olinda</t>
  </si>
  <si>
    <t xml:space="preserve">3789</t>
  </si>
  <si>
    <t xml:space="preserve">Sherbrooke</t>
  </si>
  <si>
    <t xml:space="preserve">3791</t>
  </si>
  <si>
    <t xml:space="preserve">Kallista</t>
  </si>
  <si>
    <t xml:space="preserve">3792</t>
  </si>
  <si>
    <t xml:space="preserve">The Patch</t>
  </si>
  <si>
    <t xml:space="preserve">3793</t>
  </si>
  <si>
    <t xml:space="preserve">Monbulk</t>
  </si>
  <si>
    <t xml:space="preserve">3795</t>
  </si>
  <si>
    <t xml:space="preserve">Silvan</t>
  </si>
  <si>
    <t xml:space="preserve">3796</t>
  </si>
  <si>
    <t xml:space="preserve">Mount Evelyn</t>
  </si>
  <si>
    <t xml:space="preserve">3797</t>
  </si>
  <si>
    <t xml:space="preserve">Gilderoy, Gladysdale, Powelltown, Three Bridges</t>
  </si>
  <si>
    <t xml:space="preserve">3799</t>
  </si>
  <si>
    <t xml:space="preserve">Big Pats Creek, East Warburton, Mcmahons Creek, Millgrove</t>
  </si>
  <si>
    <t xml:space="preserve">3800</t>
  </si>
  <si>
    <t xml:space="preserve">Monash University</t>
  </si>
  <si>
    <t xml:space="preserve">3802</t>
  </si>
  <si>
    <t xml:space="preserve">Endeavour Hills</t>
  </si>
  <si>
    <t xml:space="preserve">3803</t>
  </si>
  <si>
    <t xml:space="preserve">Hallam</t>
  </si>
  <si>
    <t xml:space="preserve">3804</t>
  </si>
  <si>
    <t xml:space="preserve">Narre Warren East, Narre Warren North</t>
  </si>
  <si>
    <t xml:space="preserve">3805</t>
  </si>
  <si>
    <t xml:space="preserve">Fountain Gate, Narre Warren, Narre Warren South</t>
  </si>
  <si>
    <t xml:space="preserve">3806</t>
  </si>
  <si>
    <t xml:space="preserve">Berwick, Harkaway</t>
  </si>
  <si>
    <t xml:space="preserve">3807</t>
  </si>
  <si>
    <t xml:space="preserve">Beaconsfield, Guys Hill</t>
  </si>
  <si>
    <t xml:space="preserve">3808</t>
  </si>
  <si>
    <t xml:space="preserve">Beaconsfield Upper, Dewhurst</t>
  </si>
  <si>
    <t xml:space="preserve">3809</t>
  </si>
  <si>
    <t xml:space="preserve">Officer, Officer South</t>
  </si>
  <si>
    <t xml:space="preserve">3810</t>
  </si>
  <si>
    <t xml:space="preserve">Pakenham, Pakenham South, Pakenham Upper, Rythdale</t>
  </si>
  <si>
    <t xml:space="preserve">3812</t>
  </si>
  <si>
    <t xml:space="preserve">Maryknoll, Nar Nar Goon, Nar Nar Goon North</t>
  </si>
  <si>
    <t xml:space="preserve">3813</t>
  </si>
  <si>
    <t xml:space="preserve">Tynong, Tynong North</t>
  </si>
  <si>
    <t xml:space="preserve">3814</t>
  </si>
  <si>
    <t xml:space="preserve">Cora Lynn, Garfield, Garfield North, Vervale</t>
  </si>
  <si>
    <t xml:space="preserve">3815</t>
  </si>
  <si>
    <t xml:space="preserve">Bunyip, Bunyip North, Iona, Tonimbuk</t>
  </si>
  <si>
    <t xml:space="preserve">3816</t>
  </si>
  <si>
    <t xml:space="preserve">Labertouche, Longwarry, Longwarry North, Modella</t>
  </si>
  <si>
    <t xml:space="preserve">3818</t>
  </si>
  <si>
    <t xml:space="preserve">Athlone, Drouin, Drouin East, Drouin South</t>
  </si>
  <si>
    <t xml:space="preserve">3820</t>
  </si>
  <si>
    <t xml:space="preserve">Bona Vista, Lillico, Warragul</t>
  </si>
  <si>
    <t xml:space="preserve">3821</t>
  </si>
  <si>
    <t xml:space="preserve">Brandy Creek, Bravington, Buln Buln, Buln Buln East</t>
  </si>
  <si>
    <t xml:space="preserve">3822</t>
  </si>
  <si>
    <t xml:space="preserve">Cloverlea, Darnum, Gainsborough</t>
  </si>
  <si>
    <t xml:space="preserve">3823</t>
  </si>
  <si>
    <t xml:space="preserve">Allambee, Yarragon, Yarragon South</t>
  </si>
  <si>
    <t xml:space="preserve">3824</t>
  </si>
  <si>
    <t xml:space="preserve">Childers, Narracan, Thorpdale South, Trafalgar</t>
  </si>
  <si>
    <t xml:space="preserve">3825</t>
  </si>
  <si>
    <t xml:space="preserve">Aberfeldy, Amor, Boola, Caringal</t>
  </si>
  <si>
    <t xml:space="preserve">3831</t>
  </si>
  <si>
    <t xml:space="preserve">Neerim, Neerim East, Neerim South</t>
  </si>
  <si>
    <t xml:space="preserve">3832</t>
  </si>
  <si>
    <t xml:space="preserve">Nayook, Neerim Junction, Neerim North</t>
  </si>
  <si>
    <t xml:space="preserve">3833</t>
  </si>
  <si>
    <t xml:space="preserve">Ada, Baw Baw, Baw Baw Village, Gentle Annie</t>
  </si>
  <si>
    <t xml:space="preserve">3835</t>
  </si>
  <si>
    <t xml:space="preserve">Thorpdale</t>
  </si>
  <si>
    <t xml:space="preserve">3840</t>
  </si>
  <si>
    <t xml:space="preserve">Driffield, Hazelwood, Hazelwood North, Hazelwood South</t>
  </si>
  <si>
    <t xml:space="preserve">3841</t>
  </si>
  <si>
    <t xml:space="preserve">Gippsland Mc</t>
  </si>
  <si>
    <t xml:space="preserve">3842</t>
  </si>
  <si>
    <t xml:space="preserve">Churchill</t>
  </si>
  <si>
    <t xml:space="preserve">3844</t>
  </si>
  <si>
    <t xml:space="preserve">Blackwarry, Callignee, Callignee North, Callignee South</t>
  </si>
  <si>
    <t xml:space="preserve">3847</t>
  </si>
  <si>
    <t xml:space="preserve">Hiamdale, Nambrok, Rosedale, Willung</t>
  </si>
  <si>
    <t xml:space="preserve">3850</t>
  </si>
  <si>
    <t xml:space="preserve">Giffard, Guthridge, Sale, Sale North</t>
  </si>
  <si>
    <t xml:space="preserve">3851</t>
  </si>
  <si>
    <t xml:space="preserve">Airly, Bundalaguah, Clydebank, Cobains</t>
  </si>
  <si>
    <t xml:space="preserve">3852</t>
  </si>
  <si>
    <t xml:space="preserve">East Sale, East Sale Raaf, Sale East Raaf</t>
  </si>
  <si>
    <t xml:space="preserve">3853</t>
  </si>
  <si>
    <t xml:space="preserve">Sale</t>
  </si>
  <si>
    <t xml:space="preserve">3854</t>
  </si>
  <si>
    <t xml:space="preserve">Glengarry, Glengarry North, Glengarry West</t>
  </si>
  <si>
    <t xml:space="preserve">3856</t>
  </si>
  <si>
    <t xml:space="preserve">Toongabbie</t>
  </si>
  <si>
    <t xml:space="preserve">3857</t>
  </si>
  <si>
    <t xml:space="preserve">Cowwarr</t>
  </si>
  <si>
    <t xml:space="preserve">3858</t>
  </si>
  <si>
    <t xml:space="preserve">Arbuckle, Billabong, Buragwonduc, Crookayan</t>
  </si>
  <si>
    <t xml:space="preserve">3859</t>
  </si>
  <si>
    <t xml:space="preserve">Maffra West Upper, Mewburn Park, Newry, Tinamba</t>
  </si>
  <si>
    <t xml:space="preserve">3860</t>
  </si>
  <si>
    <t xml:space="preserve">Boisdale, Briagolong, Bushy Park, Coongulla</t>
  </si>
  <si>
    <t xml:space="preserve">3862</t>
  </si>
  <si>
    <t xml:space="preserve">Budgee Budgee, Castleburn, Cobbannah, Cowa</t>
  </si>
  <si>
    <t xml:space="preserve">3864</t>
  </si>
  <si>
    <t xml:space="preserve">Fernbank, Glenaladale, The Fingerboard</t>
  </si>
  <si>
    <t xml:space="preserve">3865</t>
  </si>
  <si>
    <t xml:space="preserve">Lindenow</t>
  </si>
  <si>
    <t xml:space="preserve">3869</t>
  </si>
  <si>
    <t xml:space="preserve">Jumbuk, Yinnar, Yinnar South</t>
  </si>
  <si>
    <t xml:space="preserve">3870</t>
  </si>
  <si>
    <t xml:space="preserve">Boolarra, Boolarra South, Budgeree, Budgeree East</t>
  </si>
  <si>
    <t xml:space="preserve">3871</t>
  </si>
  <si>
    <t xml:space="preserve">Allambee Reserve, Allambee South, Baromi, Darlimurla</t>
  </si>
  <si>
    <t xml:space="preserve">3873</t>
  </si>
  <si>
    <t xml:space="preserve">Gormandale</t>
  </si>
  <si>
    <t xml:space="preserve">3874</t>
  </si>
  <si>
    <t xml:space="preserve">Carrajung South, Cherrilong, Mcloughlins Beach, Woodside</t>
  </si>
  <si>
    <t xml:space="preserve">3875</t>
  </si>
  <si>
    <t xml:space="preserve">Bairnsdale, Banksia Peninsula, Bengworden, Broadlands</t>
  </si>
  <si>
    <t xml:space="preserve">3878</t>
  </si>
  <si>
    <t xml:space="preserve">Eagle Point</t>
  </si>
  <si>
    <t xml:space="preserve">3880</t>
  </si>
  <si>
    <t xml:space="preserve">Boole Poole, Ocean Grange, Paynesville, Raymond Island</t>
  </si>
  <si>
    <t xml:space="preserve">3882</t>
  </si>
  <si>
    <t xml:space="preserve">Nicholson</t>
  </si>
  <si>
    <t xml:space="preserve">3885</t>
  </si>
  <si>
    <t xml:space="preserve">Brumby, Bruthen, Buchan, Buchan South</t>
  </si>
  <si>
    <t xml:space="preserve">3886</t>
  </si>
  <si>
    <t xml:space="preserve">Newmerella</t>
  </si>
  <si>
    <t xml:space="preserve">3887</t>
  </si>
  <si>
    <t xml:space="preserve">Lake Tyers, Nowa Nowa, Wairewa</t>
  </si>
  <si>
    <t xml:space="preserve">3888</t>
  </si>
  <si>
    <t xml:space="preserve">Bendoc, Bete Bolong, Bete Bolong North, Bonang</t>
  </si>
  <si>
    <t xml:space="preserve">3889</t>
  </si>
  <si>
    <t xml:space="preserve">Bell Bird Creek, Bellbird Creek, Bemm River, Cabbage Tree Creek</t>
  </si>
  <si>
    <t xml:space="preserve">3890</t>
  </si>
  <si>
    <t xml:space="preserve">Buldah, Cann River, Chandlers Creek, Noorinbee</t>
  </si>
  <si>
    <t xml:space="preserve">3891</t>
  </si>
  <si>
    <t xml:space="preserve">Genoa, Gipsy Point, Maramingo Creek, Wallagaraugh</t>
  </si>
  <si>
    <t xml:space="preserve">3892</t>
  </si>
  <si>
    <t xml:space="preserve">Mallacoota</t>
  </si>
  <si>
    <t xml:space="preserve">3893</t>
  </si>
  <si>
    <t xml:space="preserve">Double Bridges, Stirling, Tambo Crossing</t>
  </si>
  <si>
    <t xml:space="preserve">3895</t>
  </si>
  <si>
    <t xml:space="preserve">Doctors Flat, Ensay, Ensay North, Reedy Creek</t>
  </si>
  <si>
    <t xml:space="preserve">3896</t>
  </si>
  <si>
    <t xml:space="preserve">Bindi, Brookville, Nunniong, Swifts Creek</t>
  </si>
  <si>
    <t xml:space="preserve">3898</t>
  </si>
  <si>
    <t xml:space="preserve">Anglers Rest, Bingo, Bingo Munjie, Bundara</t>
  </si>
  <si>
    <t xml:space="preserve">3900</t>
  </si>
  <si>
    <t xml:space="preserve">Benambra, Cobberas, Uplands</t>
  </si>
  <si>
    <t xml:space="preserve">3902</t>
  </si>
  <si>
    <t xml:space="preserve">Bumberrah, Johnsonville</t>
  </si>
  <si>
    <t xml:space="preserve">3903</t>
  </si>
  <si>
    <t xml:space="preserve">Swan Reach</t>
  </si>
  <si>
    <t xml:space="preserve">3904</t>
  </si>
  <si>
    <t xml:space="preserve">Metung</t>
  </si>
  <si>
    <t xml:space="preserve">3909</t>
  </si>
  <si>
    <t xml:space="preserve">Kalimna, Kalimna West, Lake Bunga, Lake Tyers Beach</t>
  </si>
  <si>
    <t xml:space="preserve">3910</t>
  </si>
  <si>
    <t xml:space="preserve">Langwarrin</t>
  </si>
  <si>
    <t xml:space="preserve">3911</t>
  </si>
  <si>
    <t xml:space="preserve">Baxter, Langwarrin South</t>
  </si>
  <si>
    <t xml:space="preserve">3912</t>
  </si>
  <si>
    <t xml:space="preserve">Pearcedale, Somerville</t>
  </si>
  <si>
    <t xml:space="preserve">3913</t>
  </si>
  <si>
    <t xml:space="preserve">Tyabb</t>
  </si>
  <si>
    <t xml:space="preserve">3915</t>
  </si>
  <si>
    <t xml:space="preserve">Hastings, Tuerong</t>
  </si>
  <si>
    <t xml:space="preserve">3916</t>
  </si>
  <si>
    <t xml:space="preserve">Merricks, Point Leo, Shoreham</t>
  </si>
  <si>
    <t xml:space="preserve">3918</t>
  </si>
  <si>
    <t xml:space="preserve">Bittern</t>
  </si>
  <si>
    <t xml:space="preserve">3919</t>
  </si>
  <si>
    <t xml:space="preserve">Crib Point</t>
  </si>
  <si>
    <t xml:space="preserve">3920</t>
  </si>
  <si>
    <t xml:space="preserve">Flinders Naval Depot, Hmas Cerberus</t>
  </si>
  <si>
    <t xml:space="preserve">3921</t>
  </si>
  <si>
    <t xml:space="preserve">Elizabeth Island, French Island, Tankerton</t>
  </si>
  <si>
    <t xml:space="preserve">3922</t>
  </si>
  <si>
    <t xml:space="preserve">Cowes, Silverleaves, Smiths Beach, Summerlands</t>
  </si>
  <si>
    <t xml:space="preserve">3923</t>
  </si>
  <si>
    <t xml:space="preserve">Rhyll</t>
  </si>
  <si>
    <t xml:space="preserve">3925</t>
  </si>
  <si>
    <t xml:space="preserve">Cape Woolamai, Churchill Island, Newhaven, San Remo</t>
  </si>
  <si>
    <t xml:space="preserve">3926</t>
  </si>
  <si>
    <t xml:space="preserve">Balnarring, Balnarring Beach, Merricks Beach, Merricks North</t>
  </si>
  <si>
    <t xml:space="preserve">3927</t>
  </si>
  <si>
    <t xml:space="preserve">Somers</t>
  </si>
  <si>
    <t xml:space="preserve">3928</t>
  </si>
  <si>
    <t xml:space="preserve">Main Ridge</t>
  </si>
  <si>
    <t xml:space="preserve">3929</t>
  </si>
  <si>
    <t xml:space="preserve">Flinders</t>
  </si>
  <si>
    <t xml:space="preserve">3930</t>
  </si>
  <si>
    <t xml:space="preserve">Kunyung, Mount Eliza</t>
  </si>
  <si>
    <t xml:space="preserve">3931</t>
  </si>
  <si>
    <t xml:space="preserve">Mornington</t>
  </si>
  <si>
    <t xml:space="preserve">3933</t>
  </si>
  <si>
    <t xml:space="preserve">Moorooduc</t>
  </si>
  <si>
    <t xml:space="preserve">3934</t>
  </si>
  <si>
    <t xml:space="preserve">Mount Martha</t>
  </si>
  <si>
    <t xml:space="preserve">3936</t>
  </si>
  <si>
    <t xml:space="preserve">Arthurs Seat, Dromana, Safety Beach</t>
  </si>
  <si>
    <t xml:space="preserve">3937</t>
  </si>
  <si>
    <t xml:space="preserve">Red Hill, Red Hill South</t>
  </si>
  <si>
    <t xml:space="preserve">3938</t>
  </si>
  <si>
    <t xml:space="preserve">Mccrae</t>
  </si>
  <si>
    <t xml:space="preserve">3939</t>
  </si>
  <si>
    <t xml:space="preserve">Boneo, Cape Schanck, Fingal, Rosebud</t>
  </si>
  <si>
    <t xml:space="preserve">3940</t>
  </si>
  <si>
    <t xml:space="preserve">Capel Sound, Rosebud West</t>
  </si>
  <si>
    <t xml:space="preserve">3941</t>
  </si>
  <si>
    <t xml:space="preserve">Rye, St Andrews Beach, Tootgarook</t>
  </si>
  <si>
    <t xml:space="preserve">3942</t>
  </si>
  <si>
    <t xml:space="preserve">Blairgowrie</t>
  </si>
  <si>
    <t xml:space="preserve">3943</t>
  </si>
  <si>
    <t xml:space="preserve">Sorrento</t>
  </si>
  <si>
    <t xml:space="preserve">3944</t>
  </si>
  <si>
    <t xml:space="preserve">Portsea</t>
  </si>
  <si>
    <t xml:space="preserve">3945</t>
  </si>
  <si>
    <t xml:space="preserve">Bellview, Jeetho, Krowera, Loch</t>
  </si>
  <si>
    <t xml:space="preserve">3946</t>
  </si>
  <si>
    <t xml:space="preserve">Bena</t>
  </si>
  <si>
    <t xml:space="preserve">3950</t>
  </si>
  <si>
    <t xml:space="preserve">Kardella South, Korumburra, Korumburra South, Strzelecki</t>
  </si>
  <si>
    <t xml:space="preserve">3951</t>
  </si>
  <si>
    <t xml:space="preserve">Arawata, Fairbank, Jumbunna, Kardella</t>
  </si>
  <si>
    <t xml:space="preserve">3953</t>
  </si>
  <si>
    <t xml:space="preserve">Berrys Creek, Boorool, Hallston, Koorooman</t>
  </si>
  <si>
    <t xml:space="preserve">3954</t>
  </si>
  <si>
    <t xml:space="preserve">Koonwarra</t>
  </si>
  <si>
    <t xml:space="preserve">3956</t>
  </si>
  <si>
    <t xml:space="preserve">Dumbalk, Dumbalk North, Meeniyan, Middle Tarwin</t>
  </si>
  <si>
    <t xml:space="preserve">3957</t>
  </si>
  <si>
    <t xml:space="preserve">Grassy Spur, Stony Creek</t>
  </si>
  <si>
    <t xml:space="preserve">3958</t>
  </si>
  <si>
    <t xml:space="preserve">Buffalo, Buffalo Creek</t>
  </si>
  <si>
    <t xml:space="preserve">3959</t>
  </si>
  <si>
    <t xml:space="preserve">Fish Creek, Hoddle, Sandy Point, Waratah Bay</t>
  </si>
  <si>
    <t xml:space="preserve">3960</t>
  </si>
  <si>
    <t xml:space="preserve">Bennison, Boolarong, Foster, Foster North</t>
  </si>
  <si>
    <t xml:space="preserve">3962</t>
  </si>
  <si>
    <t xml:space="preserve">Agnes, Christies, Grand Ridge, Toora</t>
  </si>
  <si>
    <t xml:space="preserve">3964</t>
  </si>
  <si>
    <t xml:space="preserve">Port Franklin</t>
  </si>
  <si>
    <t xml:space="preserve">3965</t>
  </si>
  <si>
    <t xml:space="preserve">Port Welshpool</t>
  </si>
  <si>
    <t xml:space="preserve">3966</t>
  </si>
  <si>
    <t xml:space="preserve">Binginwarri, Hazel Park, Welshpool</t>
  </si>
  <si>
    <t xml:space="preserve">3967</t>
  </si>
  <si>
    <t xml:space="preserve">Hedley</t>
  </si>
  <si>
    <t xml:space="preserve">3971</t>
  </si>
  <si>
    <t xml:space="preserve">Alberton, Alberton West, Balook, Baromi</t>
  </si>
  <si>
    <t xml:space="preserve">3975</t>
  </si>
  <si>
    <t xml:space="preserve">Lynbrook, Lyndhurst</t>
  </si>
  <si>
    <t xml:space="preserve">3976</t>
  </si>
  <si>
    <t xml:space="preserve">Hampton Park</t>
  </si>
  <si>
    <t xml:space="preserve">3977</t>
  </si>
  <si>
    <t xml:space="preserve">Botanic Ridge, Cannons Creek, Cranbourne, Cranbourne East</t>
  </si>
  <si>
    <t xml:space="preserve">3978</t>
  </si>
  <si>
    <t xml:space="preserve">Cardinia, Clyde, Clyde North</t>
  </si>
  <si>
    <t xml:space="preserve">3979</t>
  </si>
  <si>
    <t xml:space="preserve">Almurta, Glen Alvie, Kernot, Korrine</t>
  </si>
  <si>
    <t xml:space="preserve">3980</t>
  </si>
  <si>
    <t xml:space="preserve">Blind Bight, Tooradin, Warneet</t>
  </si>
  <si>
    <t xml:space="preserve">3981</t>
  </si>
  <si>
    <t xml:space="preserve">Bayles, Catani, Dalmore, Heath Hill</t>
  </si>
  <si>
    <t xml:space="preserve">3984</t>
  </si>
  <si>
    <t xml:space="preserve">Adams Estate, Caldermeade, Corinella, Coronet Bay</t>
  </si>
  <si>
    <t xml:space="preserve">3987</t>
  </si>
  <si>
    <t xml:space="preserve">Nyora</t>
  </si>
  <si>
    <t xml:space="preserve">3988</t>
  </si>
  <si>
    <t xml:space="preserve">Mountain View, Poowong, Poowong East, Poowong North</t>
  </si>
  <si>
    <t xml:space="preserve">3989</t>
  </si>
  <si>
    <t xml:space="preserve">St Helier</t>
  </si>
  <si>
    <t xml:space="preserve">3990</t>
  </si>
  <si>
    <t xml:space="preserve">Glen Forbes</t>
  </si>
  <si>
    <t xml:space="preserve">3991</t>
  </si>
  <si>
    <t xml:space="preserve">Bass</t>
  </si>
  <si>
    <t xml:space="preserve">3992</t>
  </si>
  <si>
    <t xml:space="preserve">Blackwood Forest, Dalyston, Ryanston, West Creek</t>
  </si>
  <si>
    <t xml:space="preserve">3995</t>
  </si>
  <si>
    <t xml:space="preserve">Anderson, Archies Creek, Cape Paterson, Harmers Haven</t>
  </si>
  <si>
    <t xml:space="preserve">3996</t>
  </si>
  <si>
    <t xml:space="preserve">Inverloch, Pound Creek</t>
  </si>
  <si>
    <t xml:space="preserve">4000</t>
  </si>
  <si>
    <t xml:space="preserve">QLD - Metro</t>
  </si>
  <si>
    <t xml:space="preserve">Brisbane, Brisbane Adelaide Street, Brisbane City, Brisbane City Dc</t>
  </si>
  <si>
    <t xml:space="preserve">4001</t>
  </si>
  <si>
    <t xml:space="preserve">Brisbane, Central Plaza, Riverside Centre, Waterfront Place</t>
  </si>
  <si>
    <t xml:space="preserve">4002</t>
  </si>
  <si>
    <t xml:space="preserve">Brisbane Albert Street Bc, City East, Wintergarden</t>
  </si>
  <si>
    <t xml:space="preserve">4003</t>
  </si>
  <si>
    <t xml:space="preserve">George Street</t>
  </si>
  <si>
    <t xml:space="preserve">4004</t>
  </si>
  <si>
    <t xml:space="preserve">Spring Hill</t>
  </si>
  <si>
    <t xml:space="preserve">4005</t>
  </si>
  <si>
    <t xml:space="preserve">New Farm, Teneriffe</t>
  </si>
  <si>
    <t xml:space="preserve">4006</t>
  </si>
  <si>
    <t xml:space="preserve">Bowen Bridge, Bowen Hills, Brisbane Exhibition, Fortitude Valley</t>
  </si>
  <si>
    <t xml:space="preserve">4007</t>
  </si>
  <si>
    <t xml:space="preserve">Ascot, Brisbane Airport, Doomben, Hamilton</t>
  </si>
  <si>
    <t xml:space="preserve">4008</t>
  </si>
  <si>
    <t xml:space="preserve">Brisbane Airport, Bulwer Island, Meeandah, Myrtletown</t>
  </si>
  <si>
    <t xml:space="preserve">4009</t>
  </si>
  <si>
    <t xml:space="preserve">Eagle Farm, Eagle Farm Bc</t>
  </si>
  <si>
    <t xml:space="preserve">4010</t>
  </si>
  <si>
    <t xml:space="preserve">Albion, Albion Bc, Albion Dc, Breakfast Creek</t>
  </si>
  <si>
    <t xml:space="preserve">4011</t>
  </si>
  <si>
    <t xml:space="preserve">Clayfield, Eagle Junction, Hendra</t>
  </si>
  <si>
    <t xml:space="preserve">4012</t>
  </si>
  <si>
    <t xml:space="preserve">Nundah, Toombul, Wavell Heights, Wavell Heights North</t>
  </si>
  <si>
    <t xml:space="preserve">4013</t>
  </si>
  <si>
    <t xml:space="preserve">Northgate, Northgate Mc</t>
  </si>
  <si>
    <t xml:space="preserve">4014</t>
  </si>
  <si>
    <t xml:space="preserve">Banyo, Nudgee, Nudgee Beach, Virginia</t>
  </si>
  <si>
    <t xml:space="preserve">4017</t>
  </si>
  <si>
    <t xml:space="preserve">Bracken Ridge, Brighton, Brighton Eventide, Brighton Nathan Street</t>
  </si>
  <si>
    <t xml:space="preserve">4018</t>
  </si>
  <si>
    <t xml:space="preserve">Fitzgibbon, Taigum</t>
  </si>
  <si>
    <t xml:space="preserve">4019</t>
  </si>
  <si>
    <t xml:space="preserve">Clontarf, Clontarf Beach, Clontarf Dc, Humpybong</t>
  </si>
  <si>
    <t xml:space="preserve">4020</t>
  </si>
  <si>
    <t xml:space="preserve">Newport, Redcliffe, Redcliffe North, Scarborough</t>
  </si>
  <si>
    <t xml:space="preserve">4021</t>
  </si>
  <si>
    <t xml:space="preserve">Kippa-Ring</t>
  </si>
  <si>
    <t xml:space="preserve">4022</t>
  </si>
  <si>
    <t xml:space="preserve">Rothwell</t>
  </si>
  <si>
    <t xml:space="preserve">4025</t>
  </si>
  <si>
    <t xml:space="preserve">Bulwer, Cape Moreton, Cowan Cowan, Kooringal</t>
  </si>
  <si>
    <t xml:space="preserve">4029</t>
  </si>
  <si>
    <t xml:space="preserve">Royal Brisbane Hospital</t>
  </si>
  <si>
    <t xml:space="preserve">4030</t>
  </si>
  <si>
    <t xml:space="preserve">Eildon Hill, Kalinga, Lutwyche, Windsor</t>
  </si>
  <si>
    <t xml:space="preserve">4031</t>
  </si>
  <si>
    <t xml:space="preserve">Glen Kedron, Gordon Park, Kedron</t>
  </si>
  <si>
    <t xml:space="preserve">4032</t>
  </si>
  <si>
    <t xml:space="preserve">Chermside, Chermside Bc, Chermside Centre, Chermside South</t>
  </si>
  <si>
    <t xml:space="preserve">4034</t>
  </si>
  <si>
    <t xml:space="preserve">Aspley, Boondall, Carseldine, Geebung</t>
  </si>
  <si>
    <t xml:space="preserve">4035</t>
  </si>
  <si>
    <t xml:space="preserve">Albany Creek, Bridgeman Downs, Cashs Crossing</t>
  </si>
  <si>
    <t xml:space="preserve">4036</t>
  </si>
  <si>
    <t xml:space="preserve">Bald Hills</t>
  </si>
  <si>
    <t xml:space="preserve">4037</t>
  </si>
  <si>
    <t xml:space="preserve">Eatons Hill</t>
  </si>
  <si>
    <t xml:space="preserve">4051</t>
  </si>
  <si>
    <t xml:space="preserve">Alderley, Enoggera, Gaythorne, Grange</t>
  </si>
  <si>
    <t xml:space="preserve">4053</t>
  </si>
  <si>
    <t xml:space="preserve">Brookside Centre, Everton Hills, Everton Park, Mcdowall</t>
  </si>
  <si>
    <t xml:space="preserve">4054</t>
  </si>
  <si>
    <t xml:space="preserve">Arana Hills, Grovely, Keperra</t>
  </si>
  <si>
    <t xml:space="preserve">4055</t>
  </si>
  <si>
    <t xml:space="preserve">Bunya, Ferny Grove, Ferny Hills, Ferny Hills Dc</t>
  </si>
  <si>
    <t xml:space="preserve">4059</t>
  </si>
  <si>
    <t xml:space="preserve">Ballymore, Ithaca, Kelvin Grove, Kelvin Grove Bc</t>
  </si>
  <si>
    <t xml:space="preserve">4060</t>
  </si>
  <si>
    <t xml:space="preserve">Ashgrove, Ashgrove East, Ashgrove West, Dorrington</t>
  </si>
  <si>
    <t xml:space="preserve">4061</t>
  </si>
  <si>
    <t xml:space="preserve">The Gap</t>
  </si>
  <si>
    <t xml:space="preserve">4064</t>
  </si>
  <si>
    <t xml:space="preserve">Baroona, Milton, Milton Bc, Paddington</t>
  </si>
  <si>
    <t xml:space="preserve">4065</t>
  </si>
  <si>
    <t xml:space="preserve">Bardon, Bardon West, Jubilee, Rainworth</t>
  </si>
  <si>
    <t xml:space="preserve">4066</t>
  </si>
  <si>
    <t xml:space="preserve">Auchenflower, Mount Coot-Tha, Stuartholme, Toowong</t>
  </si>
  <si>
    <t xml:space="preserve">4067</t>
  </si>
  <si>
    <t xml:space="preserve">Ironside, St Lucia, St Lucia South</t>
  </si>
  <si>
    <t xml:space="preserve">4068</t>
  </si>
  <si>
    <t xml:space="preserve">Chelmer, Indooroopilly, Indooroopilly Centre, Long Pocket</t>
  </si>
  <si>
    <t xml:space="preserve">4069</t>
  </si>
  <si>
    <t xml:space="preserve">Brookfield, Chapel Hill, Fig Tree Pocket, Kenmore</t>
  </si>
  <si>
    <t xml:space="preserve">4070</t>
  </si>
  <si>
    <t xml:space="preserve">Anstead, Bellbowrie, Moggill, Priors Pocket</t>
  </si>
  <si>
    <t xml:space="preserve">4072</t>
  </si>
  <si>
    <t xml:space="preserve">University Of Queensland</t>
  </si>
  <si>
    <t xml:space="preserve">4073</t>
  </si>
  <si>
    <t xml:space="preserve">Seventeen Mile Rocks, Sinnamon Park</t>
  </si>
  <si>
    <t xml:space="preserve">4074</t>
  </si>
  <si>
    <t xml:space="preserve">Jamboree Heights, Jindalee, Middle Park, Mount Ommaney</t>
  </si>
  <si>
    <t xml:space="preserve">4075</t>
  </si>
  <si>
    <t xml:space="preserve">Corinda, Graceville, Graceville East, Oxley</t>
  </si>
  <si>
    <t xml:space="preserve">4076</t>
  </si>
  <si>
    <t xml:space="preserve">Darra, Wacol, Wacol East Immigration Centre</t>
  </si>
  <si>
    <t xml:space="preserve">4077</t>
  </si>
  <si>
    <t xml:space="preserve">Doolandella, Durack, Inala, Inala East</t>
  </si>
  <si>
    <t xml:space="preserve">4078</t>
  </si>
  <si>
    <t xml:space="preserve">Ellen Grove, Forest Lake</t>
  </si>
  <si>
    <t xml:space="preserve">4101</t>
  </si>
  <si>
    <t xml:space="preserve">Highgate Hill, Mater Hill, Mater Hospital, South Bank</t>
  </si>
  <si>
    <t xml:space="preserve">4102</t>
  </si>
  <si>
    <t xml:space="preserve">Buranda, Dutton Park, Princess Alexandra Hospital, Woolloongabba</t>
  </si>
  <si>
    <t xml:space="preserve">4103</t>
  </si>
  <si>
    <t xml:space="preserve">Annerley, Annerley Dc, Fairfield, Fairfield Gardens</t>
  </si>
  <si>
    <t xml:space="preserve">4104</t>
  </si>
  <si>
    <t xml:space="preserve">Yeronga, Yeronga West</t>
  </si>
  <si>
    <t xml:space="preserve">4105</t>
  </si>
  <si>
    <t xml:space="preserve">Clifton Hill, Moorooka, Moorvale, Tennyson</t>
  </si>
  <si>
    <t xml:space="preserve">4106</t>
  </si>
  <si>
    <t xml:space="preserve">Brisbane Market, Rocklea, Rocklea Dc</t>
  </si>
  <si>
    <t xml:space="preserve">4107</t>
  </si>
  <si>
    <t xml:space="preserve">Salisbury, Salisbury East</t>
  </si>
  <si>
    <t xml:space="preserve">4108</t>
  </si>
  <si>
    <t xml:space="preserve">Archerfield, Archerfield Bc, Coopers Plains</t>
  </si>
  <si>
    <t xml:space="preserve">4109</t>
  </si>
  <si>
    <t xml:space="preserve">Altandi, Banoon, Macgregor, Robertson</t>
  </si>
  <si>
    <t xml:space="preserve">4110</t>
  </si>
  <si>
    <t xml:space="preserve">Acacia Ridge, Acacia Ridge Bc, Acacia Ridge Dc, Heathwood</t>
  </si>
  <si>
    <t xml:space="preserve">4111</t>
  </si>
  <si>
    <t xml:space="preserve">Griffith University, Nathan</t>
  </si>
  <si>
    <t xml:space="preserve">4112</t>
  </si>
  <si>
    <t xml:space="preserve">Kuraby</t>
  </si>
  <si>
    <t xml:space="preserve">4113</t>
  </si>
  <si>
    <t xml:space="preserve">Eight Mile Plains, Fruitgrove, Runcorn</t>
  </si>
  <si>
    <t xml:space="preserve">4114</t>
  </si>
  <si>
    <t xml:space="preserve">Kingston, Logan Central, Logan City Bc, Logan City Dc</t>
  </si>
  <si>
    <t xml:space="preserve">4115</t>
  </si>
  <si>
    <t xml:space="preserve">Algester, Parkinson</t>
  </si>
  <si>
    <t xml:space="preserve">4116</t>
  </si>
  <si>
    <t xml:space="preserve">Calamvale, Drewvale, Stretton</t>
  </si>
  <si>
    <t xml:space="preserve">4117</t>
  </si>
  <si>
    <t xml:space="preserve">Berrinba, Karawatha</t>
  </si>
  <si>
    <t xml:space="preserve">4118</t>
  </si>
  <si>
    <t xml:space="preserve">Browns Plains, Browns Plains Bc, Brownsleigh, Forestdale</t>
  </si>
  <si>
    <t xml:space="preserve">4119</t>
  </si>
  <si>
    <t xml:space="preserve">Underwood</t>
  </si>
  <si>
    <t xml:space="preserve">4120</t>
  </si>
  <si>
    <t xml:space="preserve">Greenslopes, Loreto Hill, Stones Corner</t>
  </si>
  <si>
    <t xml:space="preserve">4121</t>
  </si>
  <si>
    <t xml:space="preserve">Ekibin, Holland Park, Holland Park East, Holland Park West</t>
  </si>
  <si>
    <t xml:space="preserve">4122</t>
  </si>
  <si>
    <t xml:space="preserve">Mansfield, Mansfield Bc, Mansfield Dc, Mount Gravatt</t>
  </si>
  <si>
    <t xml:space="preserve">4123</t>
  </si>
  <si>
    <t xml:space="preserve">Priests Gully, Rochedale, Rochedale South</t>
  </si>
  <si>
    <t xml:space="preserve">4124</t>
  </si>
  <si>
    <t xml:space="preserve">Boronia Heights, Greenbank, Lyons, New Beith</t>
  </si>
  <si>
    <t xml:space="preserve">4125</t>
  </si>
  <si>
    <t xml:space="preserve">Munruben, Park Ridge, Park Ridge South</t>
  </si>
  <si>
    <t xml:space="preserve">4127</t>
  </si>
  <si>
    <t xml:space="preserve">Chatswood Hills, Daisy Hill, Priestdale, Slacks Creek</t>
  </si>
  <si>
    <t xml:space="preserve">4128</t>
  </si>
  <si>
    <t xml:space="preserve">Kimberley Park, Logan Hyperdome Bc, Shailer Park, Tanah Merah</t>
  </si>
  <si>
    <t xml:space="preserve">4129</t>
  </si>
  <si>
    <t xml:space="preserve">Logandale, Loganholme, Loganholme Bc, Loganholme Dc</t>
  </si>
  <si>
    <t xml:space="preserve">4130</t>
  </si>
  <si>
    <t xml:space="preserve">Carbrook, Cornubia</t>
  </si>
  <si>
    <t xml:space="preserve">4131</t>
  </si>
  <si>
    <t xml:space="preserve">Loganlea, Meadowbrook</t>
  </si>
  <si>
    <t xml:space="preserve">4132</t>
  </si>
  <si>
    <t xml:space="preserve">Crestmead, Crestmead Dc, Marsden, Marsden Postal Depot</t>
  </si>
  <si>
    <t xml:space="preserve">4133</t>
  </si>
  <si>
    <t xml:space="preserve">Chambers Flat, Logan Reserve, Waterford, Waterford West</t>
  </si>
  <si>
    <t xml:space="preserve">4151</t>
  </si>
  <si>
    <t xml:space="preserve">Coorparoo, Coorparoo Bc, Coorparoo Dc</t>
  </si>
  <si>
    <t xml:space="preserve">4152</t>
  </si>
  <si>
    <t xml:space="preserve">Camp Hill, Carina, Carina Heights, Carina North</t>
  </si>
  <si>
    <t xml:space="preserve">4153</t>
  </si>
  <si>
    <t xml:space="preserve">Belmont, Belmont Heights</t>
  </si>
  <si>
    <t xml:space="preserve">4154</t>
  </si>
  <si>
    <t xml:space="preserve">Gumdale, Ransome, Wakerley</t>
  </si>
  <si>
    <t xml:space="preserve">4155</t>
  </si>
  <si>
    <t xml:space="preserve">Chandler</t>
  </si>
  <si>
    <t xml:space="preserve">4156</t>
  </si>
  <si>
    <t xml:space="preserve">Burbank, Mackenzie</t>
  </si>
  <si>
    <t xml:space="preserve">4157</t>
  </si>
  <si>
    <t xml:space="preserve">Capalaba, Capalaba Bc, Capalaba Dc, Capalaba West</t>
  </si>
  <si>
    <t xml:space="preserve">4158</t>
  </si>
  <si>
    <t xml:space="preserve">Thorneside</t>
  </si>
  <si>
    <t xml:space="preserve">4159</t>
  </si>
  <si>
    <t xml:space="preserve">Birkdale</t>
  </si>
  <si>
    <t xml:space="preserve">4160</t>
  </si>
  <si>
    <t xml:space="preserve">Erobin, Ormiston, Wellington Point</t>
  </si>
  <si>
    <t xml:space="preserve">4161</t>
  </si>
  <si>
    <t xml:space="preserve">Alexandra Hills</t>
  </si>
  <si>
    <t xml:space="preserve">4163</t>
  </si>
  <si>
    <t xml:space="preserve">Cleveland, Cleveland Dc</t>
  </si>
  <si>
    <t xml:space="preserve">4164</t>
  </si>
  <si>
    <t xml:space="preserve">Pinklands, Thornlands</t>
  </si>
  <si>
    <t xml:space="preserve">4165</t>
  </si>
  <si>
    <t xml:space="preserve">Mount Cotton, Point Halloran, Point Talburpin, Redland Bay</t>
  </si>
  <si>
    <t xml:space="preserve">4169</t>
  </si>
  <si>
    <t xml:space="preserve">East Brisbane, Kangaroo Point, Stanley Bridge</t>
  </si>
  <si>
    <t xml:space="preserve">4170</t>
  </si>
  <si>
    <t xml:space="preserve">Cannon Hill, Colmslie, Morningside, Norman Park</t>
  </si>
  <si>
    <t xml:space="preserve">4171</t>
  </si>
  <si>
    <t xml:space="preserve">Balmoral, Bulimba, Galloways Hill, Hawthorne</t>
  </si>
  <si>
    <t xml:space="preserve">4172</t>
  </si>
  <si>
    <t xml:space="preserve">Murarrie</t>
  </si>
  <si>
    <t xml:space="preserve">4173</t>
  </si>
  <si>
    <t xml:space="preserve">Tingalpa, Tingalpa Bc, Tingalpa Dc</t>
  </si>
  <si>
    <t xml:space="preserve">4174</t>
  </si>
  <si>
    <t xml:space="preserve">Doboy, Hemmant</t>
  </si>
  <si>
    <t xml:space="preserve">4178</t>
  </si>
  <si>
    <t xml:space="preserve">Lindum, Lytton, Port Of Brisbane, Wynnum</t>
  </si>
  <si>
    <t xml:space="preserve">4179</t>
  </si>
  <si>
    <t xml:space="preserve">Lota, Manly, Manly West</t>
  </si>
  <si>
    <t xml:space="preserve">4183</t>
  </si>
  <si>
    <t xml:space="preserve">Amity, Amity Point, Dunwich, North Stradbroke Island</t>
  </si>
  <si>
    <t xml:space="preserve">4184</t>
  </si>
  <si>
    <t xml:space="preserve">Coochiemudlo Island, Karragarra Island, Lamb Island, Macleay Island</t>
  </si>
  <si>
    <t xml:space="preserve">4205</t>
  </si>
  <si>
    <t xml:space="preserve">Bethania</t>
  </si>
  <si>
    <t xml:space="preserve">4207</t>
  </si>
  <si>
    <t xml:space="preserve">Alberton, Bahrs Scrub, Bannockburn, Beenleigh</t>
  </si>
  <si>
    <t xml:space="preserve">4208</t>
  </si>
  <si>
    <t xml:space="preserve">Burnside, Gilberton, Halfway Creek, Jacobs Well</t>
  </si>
  <si>
    <t xml:space="preserve">4209</t>
  </si>
  <si>
    <t xml:space="preserve">Canowindra, Coomera, Pimpama, Upper Coomera</t>
  </si>
  <si>
    <t xml:space="preserve">4210</t>
  </si>
  <si>
    <t xml:space="preserve">Guanaba, Maudsland, Oxenford, Studio Village</t>
  </si>
  <si>
    <t xml:space="preserve">4211</t>
  </si>
  <si>
    <t xml:space="preserve">Advancetown, Beechmont, Binna Burra, Carrara</t>
  </si>
  <si>
    <t xml:space="preserve">4212</t>
  </si>
  <si>
    <t xml:space="preserve">Boykambil, Helensvale, Helensvale Town Centre, Hope Island</t>
  </si>
  <si>
    <t xml:space="preserve">4213</t>
  </si>
  <si>
    <t xml:space="preserve">Austinville, Bonogin, Mudgeeraba, Neranwood</t>
  </si>
  <si>
    <t xml:space="preserve">4214</t>
  </si>
  <si>
    <t xml:space="preserve">Arundel, Arundel Bc, Arundel Dc, Ashmore</t>
  </si>
  <si>
    <t xml:space="preserve">4215</t>
  </si>
  <si>
    <t xml:space="preserve">Australia Fair, Chirn Park, Keebra Park, Labrador</t>
  </si>
  <si>
    <t xml:space="preserve">4216</t>
  </si>
  <si>
    <t xml:space="preserve">Anglers Paradise, Biggera Waters, Coombabah, Currigee</t>
  </si>
  <si>
    <t xml:space="preserve">4217</t>
  </si>
  <si>
    <t xml:space="preserve">Benowa, Bundall, Bundall Bc, Bundall Dc</t>
  </si>
  <si>
    <t xml:space="preserve">4218</t>
  </si>
  <si>
    <t xml:space="preserve">Broadbeach, Broadbeach Waters, Cypress Gardens, Florida Gardens</t>
  </si>
  <si>
    <t xml:space="preserve">4219</t>
  </si>
  <si>
    <t xml:space="preserve">West Burleigh</t>
  </si>
  <si>
    <t xml:space="preserve">4220</t>
  </si>
  <si>
    <t xml:space="preserve">Burleigh Bc, Burleigh Dc, Burleigh Heads, Burleigh Town</t>
  </si>
  <si>
    <t xml:space="preserve">4221</t>
  </si>
  <si>
    <t xml:space="preserve">Elanora, Palm Beach</t>
  </si>
  <si>
    <t xml:space="preserve">4222</t>
  </si>
  <si>
    <t xml:space="preserve">Griffith University</t>
  </si>
  <si>
    <t xml:space="preserve">4223</t>
  </si>
  <si>
    <t xml:space="preserve">Currumbin, Currumbin Dc, Currumbin Valley, Currumbin Waters</t>
  </si>
  <si>
    <t xml:space="preserve">4224</t>
  </si>
  <si>
    <t xml:space="preserve">Tugun, Tugun Heights</t>
  </si>
  <si>
    <t xml:space="preserve">4225</t>
  </si>
  <si>
    <t xml:space="preserve">Bilinga, Coolangatta, Greenmount, Kirra</t>
  </si>
  <si>
    <t xml:space="preserve">4226</t>
  </si>
  <si>
    <t xml:space="preserve">Clear Island Waters, Kerrydale, Merrimac, Robina</t>
  </si>
  <si>
    <t xml:space="preserve">4227</t>
  </si>
  <si>
    <t xml:space="preserve">Reedy Creek, Varsity Lakes</t>
  </si>
  <si>
    <t xml:space="preserve">4228</t>
  </si>
  <si>
    <t xml:space="preserve">Ingleside, Tallebudgera, Tallebudgera Valley</t>
  </si>
  <si>
    <t xml:space="preserve">4230</t>
  </si>
  <si>
    <t xml:space="preserve">Robina Town Centre</t>
  </si>
  <si>
    <t xml:space="preserve">4270</t>
  </si>
  <si>
    <t xml:space="preserve">Tamborine, Tamborine Village</t>
  </si>
  <si>
    <t xml:space="preserve">4271</t>
  </si>
  <si>
    <t xml:space="preserve">Eagle Heights</t>
  </si>
  <si>
    <t xml:space="preserve">4272</t>
  </si>
  <si>
    <t xml:space="preserve">Mount Tamborine, North Tamborine, Tamborine Mountain</t>
  </si>
  <si>
    <t xml:space="preserve">4275</t>
  </si>
  <si>
    <t xml:space="preserve">Benobble, Biddaddaba, Bloomfleet, Boyland</t>
  </si>
  <si>
    <t xml:space="preserve">4280</t>
  </si>
  <si>
    <t xml:space="preserve">Flagstone, Glenlogan, Jimboomba, Maclean</t>
  </si>
  <si>
    <t xml:space="preserve">4285</t>
  </si>
  <si>
    <t xml:space="preserve">Allenview, Beaudesert, Birnam, Bromelton</t>
  </si>
  <si>
    <t xml:space="preserve">4287</t>
  </si>
  <si>
    <t xml:space="preserve">Barney View, Mount Barney, Mount Lindesay, Palen Creek</t>
  </si>
  <si>
    <t xml:space="preserve">4300</t>
  </si>
  <si>
    <t xml:space="preserve">Augustine Heights, Bellbird Park, Brookwater, Camira</t>
  </si>
  <si>
    <t xml:space="preserve">4301</t>
  </si>
  <si>
    <t xml:space="preserve">Collingwood Park, Greenwood Village, Redbank, Redbank Plains</t>
  </si>
  <si>
    <t xml:space="preserve">4303</t>
  </si>
  <si>
    <t xml:space="preserve">Dinmore, New Chum, Riverview</t>
  </si>
  <si>
    <t xml:space="preserve">4304</t>
  </si>
  <si>
    <t xml:space="preserve">Blackstone, Booval, Booval Bc, Booval Dc</t>
  </si>
  <si>
    <t xml:space="preserve">4305</t>
  </si>
  <si>
    <t xml:space="preserve">Basin Pocket, Brassall, Brassall Heights, Bremer</t>
  </si>
  <si>
    <t xml:space="preserve">4306</t>
  </si>
  <si>
    <t xml:space="preserve">Amberley, Avoca Vale, Banks Creek, Barellan Point</t>
  </si>
  <si>
    <t xml:space="preserve">4307</t>
  </si>
  <si>
    <t xml:space="preserve">Coleyville, Harrisville, Mutdapilly, Radford</t>
  </si>
  <si>
    <t xml:space="preserve">4309</t>
  </si>
  <si>
    <t xml:space="preserve">QLD - Rural</t>
  </si>
  <si>
    <t xml:space="preserve">Aratula, Charlwood, Clumber, Fassifern</t>
  </si>
  <si>
    <t xml:space="preserve">4310</t>
  </si>
  <si>
    <t xml:space="preserve">Allandale, Anthony, Blantyre, Boonah</t>
  </si>
  <si>
    <t xml:space="preserve">4311</t>
  </si>
  <si>
    <t xml:space="preserve">Atkinsons Dam, Brightview, Buaraba, Buaraba South</t>
  </si>
  <si>
    <t xml:space="preserve">4312</t>
  </si>
  <si>
    <t xml:space="preserve">Bryden, Caboonbah, Coal Creek, Crossdale</t>
  </si>
  <si>
    <t xml:space="preserve">4313</t>
  </si>
  <si>
    <t xml:space="preserve">Biarra, Braemore, Cooeeimbardi, Cressbrook</t>
  </si>
  <si>
    <t xml:space="preserve">4314</t>
  </si>
  <si>
    <t xml:space="preserve">Avoca Vale, Benarkin, Benarkin North, Blackbutt</t>
  </si>
  <si>
    <t xml:space="preserve">4340</t>
  </si>
  <si>
    <t xml:space="preserve">Ashwell, Calvert, Ebenezer, Grandchester</t>
  </si>
  <si>
    <t xml:space="preserve">4341</t>
  </si>
  <si>
    <t xml:space="preserve">Blenheim, Hatton Vale, Kensington Grove, Kentville</t>
  </si>
  <si>
    <t xml:space="preserve">4342</t>
  </si>
  <si>
    <t xml:space="preserve">Crowley Vale, Forest Hill, Glen Cairn, Glenore Grove</t>
  </si>
  <si>
    <t xml:space="preserve">4343</t>
  </si>
  <si>
    <t xml:space="preserve">Adare, Black Duck Creek, Caffey, College View</t>
  </si>
  <si>
    <t xml:space="preserve">4344</t>
  </si>
  <si>
    <t xml:space="preserve">Carpendale, Egypt, Flagstone Creek, Helidon</t>
  </si>
  <si>
    <t xml:space="preserve">4345</t>
  </si>
  <si>
    <t xml:space="preserve">Gatton College</t>
  </si>
  <si>
    <t xml:space="preserve">4346</t>
  </si>
  <si>
    <t xml:space="preserve">Marburg</t>
  </si>
  <si>
    <t xml:space="preserve">4347</t>
  </si>
  <si>
    <t xml:space="preserve">Grantham, Ma Ma Creek, Mount Whitestone, Veradilla</t>
  </si>
  <si>
    <t xml:space="preserve">4350</t>
  </si>
  <si>
    <t xml:space="preserve">Athol, Blue Mountain Heights, Carrington, Centenary Heights</t>
  </si>
  <si>
    <t xml:space="preserve">4352</t>
  </si>
  <si>
    <t xml:space="preserve">Amiens, Ballard, Bapaume, Birnam</t>
  </si>
  <si>
    <t xml:space="preserve">4353</t>
  </si>
  <si>
    <t xml:space="preserve">Bergen, East Cooyar, Haden, Mount Darry</t>
  </si>
  <si>
    <t xml:space="preserve">4354</t>
  </si>
  <si>
    <t xml:space="preserve">Douglas, Goombungee, Kilbirnie</t>
  </si>
  <si>
    <t xml:space="preserve">4355</t>
  </si>
  <si>
    <t xml:space="preserve">Anduramba, Cressbrook Creek, Crows Nest, Emu Creek</t>
  </si>
  <si>
    <t xml:space="preserve">4356</t>
  </si>
  <si>
    <t xml:space="preserve">Bongeen, Broxburn, Evanslea, Irongate</t>
  </si>
  <si>
    <t xml:space="preserve">4357</t>
  </si>
  <si>
    <t xml:space="preserve">Bringalily, Bulli Creek, Canning Creek, Captains Mountain</t>
  </si>
  <si>
    <t xml:space="preserve">4358</t>
  </si>
  <si>
    <t xml:space="preserve">Cambooya, Felton, Felton East, Felton South</t>
  </si>
  <si>
    <t xml:space="preserve">4359</t>
  </si>
  <si>
    <t xml:space="preserve">Ascot, Budgee, East Greenmount, Greenmount</t>
  </si>
  <si>
    <t xml:space="preserve">4360</t>
  </si>
  <si>
    <t xml:space="preserve">Nobby</t>
  </si>
  <si>
    <t xml:space="preserve">4361</t>
  </si>
  <si>
    <t xml:space="preserve">Back Plains, Clifton, Ellangowan, Elphinstone</t>
  </si>
  <si>
    <t xml:space="preserve">4362</t>
  </si>
  <si>
    <t xml:space="preserve">Allora, Berat, Deuchar, Ellinthorp</t>
  </si>
  <si>
    <t xml:space="preserve">4363</t>
  </si>
  <si>
    <t xml:space="preserve">Southbrook</t>
  </si>
  <si>
    <t xml:space="preserve">4364</t>
  </si>
  <si>
    <t xml:space="preserve">Brookstead</t>
  </si>
  <si>
    <t xml:space="preserve">4365</t>
  </si>
  <si>
    <t xml:space="preserve">Leyburn</t>
  </si>
  <si>
    <t xml:space="preserve">4370</t>
  </si>
  <si>
    <t xml:space="preserve">Allan, Bony Mountain, Canningvale, Cherry Gully</t>
  </si>
  <si>
    <t xml:space="preserve">4371</t>
  </si>
  <si>
    <t xml:space="preserve">Emu Vale, Swanfels, Yangan</t>
  </si>
  <si>
    <t xml:space="preserve">4372</t>
  </si>
  <si>
    <t xml:space="preserve">Tannymorel</t>
  </si>
  <si>
    <t xml:space="preserve">4373</t>
  </si>
  <si>
    <t xml:space="preserve">Killarney, The Falls, The Head</t>
  </si>
  <si>
    <t xml:space="preserve">4374</t>
  </si>
  <si>
    <t xml:space="preserve">Dalveen, Palgrave</t>
  </si>
  <si>
    <t xml:space="preserve">4375</t>
  </si>
  <si>
    <t xml:space="preserve">Cottonvale, Fleurbaix</t>
  </si>
  <si>
    <t xml:space="preserve">4376</t>
  </si>
  <si>
    <t xml:space="preserve">Thulimbah</t>
  </si>
  <si>
    <t xml:space="preserve">4377</t>
  </si>
  <si>
    <t xml:space="preserve">Glen Niven, Maryland, The Summit</t>
  </si>
  <si>
    <t xml:space="preserve">4378</t>
  </si>
  <si>
    <t xml:space="preserve">Applethorpe</t>
  </si>
  <si>
    <t xml:space="preserve">4380</t>
  </si>
  <si>
    <t xml:space="preserve">Amiens, Amosfield, Broadwater, Cannon Creek</t>
  </si>
  <si>
    <t xml:space="preserve">4381</t>
  </si>
  <si>
    <t xml:space="preserve">Fletcher, Glen Aplin</t>
  </si>
  <si>
    <t xml:space="preserve">4382</t>
  </si>
  <si>
    <t xml:space="preserve">Ballandean, Girraween, Lyra, Somme</t>
  </si>
  <si>
    <t xml:space="preserve">4383</t>
  </si>
  <si>
    <t xml:space="preserve">Jennings, Wallangarra</t>
  </si>
  <si>
    <t xml:space="preserve">4384</t>
  </si>
  <si>
    <t xml:space="preserve">Limevale</t>
  </si>
  <si>
    <t xml:space="preserve">4385</t>
  </si>
  <si>
    <t xml:space="preserve">Beebo, Bonshaw, Camp Creek, Glenarbon</t>
  </si>
  <si>
    <t xml:space="preserve">4387</t>
  </si>
  <si>
    <t xml:space="preserve">Brush Creek, Bybera, Coolmunda, Greenup</t>
  </si>
  <si>
    <t xml:space="preserve">4388</t>
  </si>
  <si>
    <t xml:space="preserve">Kurumbul, Yelarbon</t>
  </si>
  <si>
    <t xml:space="preserve">4390</t>
  </si>
  <si>
    <t xml:space="preserve">Billa Billa, Calingunee, Callandoon, Goodar</t>
  </si>
  <si>
    <t xml:space="preserve">4400</t>
  </si>
  <si>
    <t xml:space="preserve">Kingsthorpe</t>
  </si>
  <si>
    <t xml:space="preserve">4401</t>
  </si>
  <si>
    <t xml:space="preserve">Acland, Aubigny, Balgowan, Biddeston</t>
  </si>
  <si>
    <t xml:space="preserve">4402</t>
  </si>
  <si>
    <t xml:space="preserve">Cooyar, Kooralgin, Upper Cooyar Creek</t>
  </si>
  <si>
    <t xml:space="preserve">4403</t>
  </si>
  <si>
    <t xml:space="preserve">Brymaroo, Jondaryan, Malu, Mount Moriah</t>
  </si>
  <si>
    <t xml:space="preserve">4404</t>
  </si>
  <si>
    <t xml:space="preserve">Bowenville, Formartin, Irvingdale, Wainui</t>
  </si>
  <si>
    <t xml:space="preserve">4405</t>
  </si>
  <si>
    <t xml:space="preserve">Beelbee, Blaxland, Braemar Forest, Broadwater</t>
  </si>
  <si>
    <t xml:space="preserve">4406</t>
  </si>
  <si>
    <t xml:space="preserve">Boondandilla, Halliford, Hannaford, Jimbour</t>
  </si>
  <si>
    <t xml:space="preserve">4407</t>
  </si>
  <si>
    <t xml:space="preserve">Cattle Creek, Cecil Plains, Dunmore, Nangwee</t>
  </si>
  <si>
    <t xml:space="preserve">4408</t>
  </si>
  <si>
    <t xml:space="preserve">Bell, Cooranga, Cooranga North</t>
  </si>
  <si>
    <t xml:space="preserve">4410</t>
  </si>
  <si>
    <t xml:space="preserve">Burra Burri, Darr Creek, Diamondy, Jandowae</t>
  </si>
  <si>
    <t xml:space="preserve">4411</t>
  </si>
  <si>
    <t xml:space="preserve">Tuckerang, Warra</t>
  </si>
  <si>
    <t xml:space="preserve">4412</t>
  </si>
  <si>
    <t xml:space="preserve">Brigalow, Wychie</t>
  </si>
  <si>
    <t xml:space="preserve">4413</t>
  </si>
  <si>
    <t xml:space="preserve">Auburn, Baking Board, Barakula, Blackswamp</t>
  </si>
  <si>
    <t xml:space="preserve">4415</t>
  </si>
  <si>
    <t xml:space="preserve">Boortkoi, Columboola, Dalwogan, Dalwogon</t>
  </si>
  <si>
    <t xml:space="preserve">4416</t>
  </si>
  <si>
    <t xml:space="preserve">Barramornie, Condamine, Moraby, Nangram</t>
  </si>
  <si>
    <t xml:space="preserve">4417</t>
  </si>
  <si>
    <t xml:space="preserve">Noorindoo, Oberina, Parknook, Surat</t>
  </si>
  <si>
    <t xml:space="preserve">4418</t>
  </si>
  <si>
    <t xml:space="preserve">Guluguba</t>
  </si>
  <si>
    <t xml:space="preserve">4419</t>
  </si>
  <si>
    <t xml:space="preserve">Bundi, Bungaban, Cockatoo, Grosmont</t>
  </si>
  <si>
    <t xml:space="preserve">4420</t>
  </si>
  <si>
    <t xml:space="preserve">Baroondah, Broadmere, Coorada, Eurombah</t>
  </si>
  <si>
    <t xml:space="preserve">4421</t>
  </si>
  <si>
    <t xml:space="preserve">Goranba, Tara</t>
  </si>
  <si>
    <t xml:space="preserve">4422</t>
  </si>
  <si>
    <t xml:space="preserve">Coomrith, Flinton, Inglestone, Meandarra</t>
  </si>
  <si>
    <t xml:space="preserve">4423</t>
  </si>
  <si>
    <t xml:space="preserve">Coomrith, Glenmorgan, Teelba</t>
  </si>
  <si>
    <t xml:space="preserve">4424</t>
  </si>
  <si>
    <t xml:space="preserve">Drillham, Drillham South, Glenaubyn</t>
  </si>
  <si>
    <t xml:space="preserve">4425</t>
  </si>
  <si>
    <t xml:space="preserve">Bogandilla, Dulacca</t>
  </si>
  <si>
    <t xml:space="preserve">4426</t>
  </si>
  <si>
    <t xml:space="preserve">Jackson, Jackson North, Jackson South</t>
  </si>
  <si>
    <t xml:space="preserve">4427</t>
  </si>
  <si>
    <t xml:space="preserve">Clifford, Yuleba, Yuleba North, Yuleba South</t>
  </si>
  <si>
    <t xml:space="preserve">4428</t>
  </si>
  <si>
    <t xml:space="preserve">Pickanjinnie, Wallumbilla, Wallumbilla North, Wallumbilla South</t>
  </si>
  <si>
    <t xml:space="preserve">4454</t>
  </si>
  <si>
    <t xml:space="preserve">Arcadia Valley, Baffle West, Beilba, Durham Downs</t>
  </si>
  <si>
    <t xml:space="preserve">4455</t>
  </si>
  <si>
    <t xml:space="preserve">Angellala, Ballaroo, Blythdale, Bungeworgorai</t>
  </si>
  <si>
    <t xml:space="preserve">4461</t>
  </si>
  <si>
    <t xml:space="preserve">Muckadilla</t>
  </si>
  <si>
    <t xml:space="preserve">4462</t>
  </si>
  <si>
    <t xml:space="preserve">Amby, Eurella, Walhallow</t>
  </si>
  <si>
    <t xml:space="preserve">4465</t>
  </si>
  <si>
    <t xml:space="preserve">Bargunyah, Dunkeld, Forestvale, Kilmorey Falls</t>
  </si>
  <si>
    <t xml:space="preserve">4467</t>
  </si>
  <si>
    <t xml:space="preserve">Mungallala, Mungallala South, Redford, Tyrconnel</t>
  </si>
  <si>
    <t xml:space="preserve">4468</t>
  </si>
  <si>
    <t xml:space="preserve">Boatman, Clara Creek, Morven</t>
  </si>
  <si>
    <t xml:space="preserve">4470</t>
  </si>
  <si>
    <t xml:space="preserve">Bakers Bend, Charleville, Gowrie Station, Langlo</t>
  </si>
  <si>
    <t xml:space="preserve">4471</t>
  </si>
  <si>
    <t xml:space="preserve">Claverton, Nardoo Siding</t>
  </si>
  <si>
    <t xml:space="preserve">4472</t>
  </si>
  <si>
    <t xml:space="preserve">Blackall, Mount Enniskillen</t>
  </si>
  <si>
    <t xml:space="preserve">4474</t>
  </si>
  <si>
    <t xml:space="preserve">Adavale</t>
  </si>
  <si>
    <t xml:space="preserve">4475</t>
  </si>
  <si>
    <t xml:space="preserve">Cheepie</t>
  </si>
  <si>
    <t xml:space="preserve">4477</t>
  </si>
  <si>
    <t xml:space="preserve">Augathella, Caroline Crossing, Nive, Upper Warrego</t>
  </si>
  <si>
    <t xml:space="preserve">4478</t>
  </si>
  <si>
    <t xml:space="preserve">Bayrick, Caldervale, Lansdowne, Lumeah</t>
  </si>
  <si>
    <t xml:space="preserve">4479</t>
  </si>
  <si>
    <t xml:space="preserve">Cooladdi</t>
  </si>
  <si>
    <t xml:space="preserve">4480</t>
  </si>
  <si>
    <t xml:space="preserve">Eromanga, Quilpie</t>
  </si>
  <si>
    <t xml:space="preserve">4481</t>
  </si>
  <si>
    <t xml:space="preserve">Farrars Creek, Tanbar, Windorah</t>
  </si>
  <si>
    <t xml:space="preserve">4482</t>
  </si>
  <si>
    <t xml:space="preserve">Birdsville</t>
  </si>
  <si>
    <t xml:space="preserve">4486</t>
  </si>
  <si>
    <t xml:space="preserve">Dirranbandi, Hebel</t>
  </si>
  <si>
    <t xml:space="preserve">4487</t>
  </si>
  <si>
    <t xml:space="preserve">Begonia, St George</t>
  </si>
  <si>
    <t xml:space="preserve">4488</t>
  </si>
  <si>
    <t xml:space="preserve">Bargunyah, Bindebango, Bollon, Nebine</t>
  </si>
  <si>
    <t xml:space="preserve">4489</t>
  </si>
  <si>
    <t xml:space="preserve">Wyandra</t>
  </si>
  <si>
    <t xml:space="preserve">4490</t>
  </si>
  <si>
    <t xml:space="preserve">Barringun, Coongoola, Cunnamulla, Cuttaburra</t>
  </si>
  <si>
    <t xml:space="preserve">4491</t>
  </si>
  <si>
    <t xml:space="preserve">Eulo</t>
  </si>
  <si>
    <t xml:space="preserve">4492</t>
  </si>
  <si>
    <t xml:space="preserve">Bullawarra, Bulloo Downs, Cameron Corner, Durham</t>
  </si>
  <si>
    <t xml:space="preserve">4493</t>
  </si>
  <si>
    <t xml:space="preserve">Hungerford</t>
  </si>
  <si>
    <t xml:space="preserve">4494</t>
  </si>
  <si>
    <t xml:space="preserve">Bungunya, North Bungunya, Tarawera</t>
  </si>
  <si>
    <t xml:space="preserve">4496</t>
  </si>
  <si>
    <t xml:space="preserve">North Talwood, South Talwood, Talwood</t>
  </si>
  <si>
    <t xml:space="preserve">4497</t>
  </si>
  <si>
    <t xml:space="preserve">Daymar, Thallon, Weengallon</t>
  </si>
  <si>
    <t xml:space="preserve">4498</t>
  </si>
  <si>
    <t xml:space="preserve">Kioma, Toobeah</t>
  </si>
  <si>
    <t xml:space="preserve">4500</t>
  </si>
  <si>
    <t xml:space="preserve">Bray Park, Brendale, Brendale Bc, Brendale Dc</t>
  </si>
  <si>
    <t xml:space="preserve">4501</t>
  </si>
  <si>
    <t xml:space="preserve">Lawnton</t>
  </si>
  <si>
    <t xml:space="preserve">4502</t>
  </si>
  <si>
    <t xml:space="preserve">Frenchs Forest, Petrie</t>
  </si>
  <si>
    <t xml:space="preserve">4503</t>
  </si>
  <si>
    <t xml:space="preserve">Dakabin, Dohles Rocks, Griffin, Kallangur</t>
  </si>
  <si>
    <t xml:space="preserve">4504</t>
  </si>
  <si>
    <t xml:space="preserve">Narangba</t>
  </si>
  <si>
    <t xml:space="preserve">4505</t>
  </si>
  <si>
    <t xml:space="preserve">Burpengary, Burpengary Dc, Burpengary East</t>
  </si>
  <si>
    <t xml:space="preserve">4506</t>
  </si>
  <si>
    <t xml:space="preserve">Moorina, Morayfield</t>
  </si>
  <si>
    <t xml:space="preserve">4507</t>
  </si>
  <si>
    <t xml:space="preserve">Banksia Beach, Bellara, Bongaree, Bribie Island</t>
  </si>
  <si>
    <t xml:space="preserve">4508</t>
  </si>
  <si>
    <t xml:space="preserve">Deception Bay</t>
  </si>
  <si>
    <t xml:space="preserve">4509</t>
  </si>
  <si>
    <t xml:space="preserve">Mango Hill, North Lakes</t>
  </si>
  <si>
    <t xml:space="preserve">4510</t>
  </si>
  <si>
    <t xml:space="preserve">Balingool, Beachmere, Bellmere, Caboolture</t>
  </si>
  <si>
    <t xml:space="preserve">4511</t>
  </si>
  <si>
    <t xml:space="preserve">Godwin Beach, Ningi, Sandstone Point</t>
  </si>
  <si>
    <t xml:space="preserve">4512</t>
  </si>
  <si>
    <t xml:space="preserve">Bracalba, Wamuran, Wamuran Basin</t>
  </si>
  <si>
    <t xml:space="preserve">4513</t>
  </si>
  <si>
    <t xml:space="preserve">Corymbia, Greenstone, Lilywood, Wagtail Grove</t>
  </si>
  <si>
    <t xml:space="preserve">4514</t>
  </si>
  <si>
    <t xml:space="preserve">Bellthorpe, Cedarton, Commissioners Flat, D’Aguilar</t>
  </si>
  <si>
    <t xml:space="preserve">4515</t>
  </si>
  <si>
    <t xml:space="preserve">Glenfern, Hazeldean, Jimna, Kilcoy</t>
  </si>
  <si>
    <t xml:space="preserve">4516</t>
  </si>
  <si>
    <t xml:space="preserve">Elimbah</t>
  </si>
  <si>
    <t xml:space="preserve">4517</t>
  </si>
  <si>
    <t xml:space="preserve">Beerburrum</t>
  </si>
  <si>
    <t xml:space="preserve">4518</t>
  </si>
  <si>
    <t xml:space="preserve">Glass House Mountains</t>
  </si>
  <si>
    <t xml:space="preserve">4519</t>
  </si>
  <si>
    <t xml:space="preserve">Beerwah, Coochin Creek, Crohamhurst, Peachester</t>
  </si>
  <si>
    <t xml:space="preserve">4520</t>
  </si>
  <si>
    <t xml:space="preserve">Armstrong Creek, Camp Mountain, Cedar Creek, Closeburn</t>
  </si>
  <si>
    <t xml:space="preserve">4521</t>
  </si>
  <si>
    <t xml:space="preserve">Campbells Pocket, Dayboro, King Scrub, Laceys Creek</t>
  </si>
  <si>
    <t xml:space="preserve">4550</t>
  </si>
  <si>
    <t xml:space="preserve">Landsborough, Mount Mellum</t>
  </si>
  <si>
    <t xml:space="preserve">4551</t>
  </si>
  <si>
    <t xml:space="preserve">Aroona, Banya, Baringa, Battery Hill</t>
  </si>
  <si>
    <t xml:space="preserve">4552</t>
  </si>
  <si>
    <t xml:space="preserve">Bald Knob, Balmoral Ridge, Baroon Pocket, Booroobin</t>
  </si>
  <si>
    <t xml:space="preserve">4553</t>
  </si>
  <si>
    <t xml:space="preserve">Diamond Valley, Glenview, Mooloolah, Mooloolah Valley</t>
  </si>
  <si>
    <t xml:space="preserve">4554</t>
  </si>
  <si>
    <t xml:space="preserve">Eudlo, Ilkley</t>
  </si>
  <si>
    <t xml:space="preserve">4555</t>
  </si>
  <si>
    <t xml:space="preserve">Chevallum, Hunchy, Landers Shoot, Palmwoods</t>
  </si>
  <si>
    <t xml:space="preserve">4556</t>
  </si>
  <si>
    <t xml:space="preserve">Buderim, Forest Glen, Kunda Park, Mons</t>
  </si>
  <si>
    <t xml:space="preserve">4557</t>
  </si>
  <si>
    <t xml:space="preserve">Mooloolaba, Mountain Creek</t>
  </si>
  <si>
    <t xml:space="preserve">4558</t>
  </si>
  <si>
    <t xml:space="preserve">Cotton Tree, Kuluin, Maroochydore, Maroochydore Bc</t>
  </si>
  <si>
    <t xml:space="preserve">4559</t>
  </si>
  <si>
    <t xml:space="preserve">Diddillibah, Kiels Mountain, West Woombye, Woombye</t>
  </si>
  <si>
    <t xml:space="preserve">4560</t>
  </si>
  <si>
    <t xml:space="preserve">Bli Bli, Burnside, Coes Creek, Cooloolabin</t>
  </si>
  <si>
    <t xml:space="preserve">4561</t>
  </si>
  <si>
    <t xml:space="preserve">Bridges, Maroochy River, Ninderry, North Arm</t>
  </si>
  <si>
    <t xml:space="preserve">4562</t>
  </si>
  <si>
    <t xml:space="preserve">Belli Park, Doonan, Eerwah Vale, Eumundi</t>
  </si>
  <si>
    <t xml:space="preserve">4563</t>
  </si>
  <si>
    <t xml:space="preserve">Black Mountain, Carters Ridge, Cooroy, Cooroy Mountain</t>
  </si>
  <si>
    <t xml:space="preserve">4564</t>
  </si>
  <si>
    <t xml:space="preserve">Marcoola, Mudjimba, Pacific Paradise, Twin Waters</t>
  </si>
  <si>
    <t xml:space="preserve">4565</t>
  </si>
  <si>
    <t xml:space="preserve">Boreen, Boreen Point, Cooroibah, Cootharaba</t>
  </si>
  <si>
    <t xml:space="preserve">4566</t>
  </si>
  <si>
    <t xml:space="preserve">Munna Point, Noosaville, Noosaville Bc, Noosaville Dc</t>
  </si>
  <si>
    <t xml:space="preserve">4567</t>
  </si>
  <si>
    <t xml:space="preserve">Castaways Beach, Little Cove, Noosa Heads, Sunrise Beach</t>
  </si>
  <si>
    <t xml:space="preserve">4568</t>
  </si>
  <si>
    <t xml:space="preserve">Federal, Pinbarren, Pomona</t>
  </si>
  <si>
    <t xml:space="preserve">4569</t>
  </si>
  <si>
    <t xml:space="preserve">Cooran</t>
  </si>
  <si>
    <t xml:space="preserve">4570</t>
  </si>
  <si>
    <t xml:space="preserve">Amamoor, Amamoor Creek, Anderleigh, Araluen</t>
  </si>
  <si>
    <t xml:space="preserve">4571</t>
  </si>
  <si>
    <t xml:space="preserve">Como, Kin Kin, Wahpunga</t>
  </si>
  <si>
    <t xml:space="preserve">4572</t>
  </si>
  <si>
    <t xml:space="preserve">Alexandra Headland</t>
  </si>
  <si>
    <t xml:space="preserve">4573</t>
  </si>
  <si>
    <t xml:space="preserve">Coolum Beach, Marcus Beach, Mount Coolum, Peregian Beach</t>
  </si>
  <si>
    <t xml:space="preserve">4574</t>
  </si>
  <si>
    <t xml:space="preserve">Coolabine, Gheerulla, Kenilworth, Kidaman Creek</t>
  </si>
  <si>
    <t xml:space="preserve">4575</t>
  </si>
  <si>
    <t xml:space="preserve">Birtinya, Bokarina, Buddina, Kawana Waters</t>
  </si>
  <si>
    <t xml:space="preserve">4580</t>
  </si>
  <si>
    <t xml:space="preserve">Cooloola, Cooloola Cove, Tin Can Bay</t>
  </si>
  <si>
    <t xml:space="preserve">4581</t>
  </si>
  <si>
    <t xml:space="preserve">Eurong, Fraser Island, Inskip, Inskip Point</t>
  </si>
  <si>
    <t xml:space="preserve">4600</t>
  </si>
  <si>
    <t xml:space="preserve">Black Snake, Cinnabar, Kilkivan, Mudlo</t>
  </si>
  <si>
    <t xml:space="preserve">4601</t>
  </si>
  <si>
    <t xml:space="preserve">Barambah, Boonara, Booubyjan, Goomeri</t>
  </si>
  <si>
    <t xml:space="preserve">4605</t>
  </si>
  <si>
    <t xml:space="preserve">Barlil, Byee, Cherbourg, Cloyna</t>
  </si>
  <si>
    <t xml:space="preserve">4606</t>
  </si>
  <si>
    <t xml:space="preserve">Chelmsford, Fairdale, Ficks Crossing, Greenview</t>
  </si>
  <si>
    <t xml:space="preserve">4608</t>
  </si>
  <si>
    <t xml:space="preserve">Charlestown, Cushnie, Tingoora, Wilkesdale</t>
  </si>
  <si>
    <t xml:space="preserve">4610</t>
  </si>
  <si>
    <t xml:space="preserve">Alice Creek, Ballogie, Benair, Booie</t>
  </si>
  <si>
    <t xml:space="preserve">4611</t>
  </si>
  <si>
    <t xml:space="preserve">Marshlands, Mondure</t>
  </si>
  <si>
    <t xml:space="preserve">4612</t>
  </si>
  <si>
    <t xml:space="preserve">Hivesville, Kawl Kawl, Keysland, Stonelands</t>
  </si>
  <si>
    <t xml:space="preserve">4613</t>
  </si>
  <si>
    <t xml:space="preserve">Abbeywood, Boondooma, Brigooda, Coverty</t>
  </si>
  <si>
    <t xml:space="preserve">4614</t>
  </si>
  <si>
    <t xml:space="preserve">Neumgna, Upper Yarraman, Yarraman</t>
  </si>
  <si>
    <t xml:space="preserve">4615</t>
  </si>
  <si>
    <t xml:space="preserve">Barker Creek Flat, Brooklands, Bullcamp, East Nanango</t>
  </si>
  <si>
    <t xml:space="preserve">4620</t>
  </si>
  <si>
    <t xml:space="preserve">Aramara, Brooweena, Doongul, Gigoomgan</t>
  </si>
  <si>
    <t xml:space="preserve">4621</t>
  </si>
  <si>
    <t xml:space="preserve">Biggenden, Boompa, Coalstoun Lakes, Coringa</t>
  </si>
  <si>
    <t xml:space="preserve">4625</t>
  </si>
  <si>
    <t xml:space="preserve">Aranbanga, Ban Ban, Ban Ban Springs, Barlyne</t>
  </si>
  <si>
    <t xml:space="preserve">4626</t>
  </si>
  <si>
    <t xml:space="preserve">Beeron, Boynewood, Brovinia, Cattle Creek</t>
  </si>
  <si>
    <t xml:space="preserve">4627</t>
  </si>
  <si>
    <t xml:space="preserve">Abercorn, Ceratodus, Cheltenham, Cynthia</t>
  </si>
  <si>
    <t xml:space="preserve">4630</t>
  </si>
  <si>
    <t xml:space="preserve">Bancroft, Bukali, Cania, Cannindah</t>
  </si>
  <si>
    <t xml:space="preserve">4650</t>
  </si>
  <si>
    <t xml:space="preserve">Aldershot, Antigua, Aubinville, Baddow</t>
  </si>
  <si>
    <t xml:space="preserve">4655</t>
  </si>
  <si>
    <t xml:space="preserve">Booral, Bunya Creek, Craignish, Dundowran</t>
  </si>
  <si>
    <t xml:space="preserve">4659</t>
  </si>
  <si>
    <t xml:space="preserve">Beelbi Creek, Burgowan, Burrum, Burrum Heads</t>
  </si>
  <si>
    <t xml:space="preserve">4660</t>
  </si>
  <si>
    <t xml:space="preserve">Abington, Apple Tree Creek, Buxton, Cherwell</t>
  </si>
  <si>
    <t xml:space="preserve">4662</t>
  </si>
  <si>
    <t xml:space="preserve">Torbanlea</t>
  </si>
  <si>
    <t xml:space="preserve">4670</t>
  </si>
  <si>
    <t xml:space="preserve">Abbotsford, Alloway, Ashfield, Avenell Heights</t>
  </si>
  <si>
    <t xml:space="preserve">4671</t>
  </si>
  <si>
    <t xml:space="preserve">Boolboonda, Booyal, Bullyard, Bungadoo</t>
  </si>
  <si>
    <t xml:space="preserve">4673</t>
  </si>
  <si>
    <t xml:space="preserve">Littabella, Miara, Waterloo, Yandaran</t>
  </si>
  <si>
    <t xml:space="preserve">4674</t>
  </si>
  <si>
    <t xml:space="preserve">Baffle Creek, Berajondo, Deepwater, Euleilah</t>
  </si>
  <si>
    <t xml:space="preserve">4676</t>
  </si>
  <si>
    <t xml:space="preserve">Gindoran, Lowmead</t>
  </si>
  <si>
    <t xml:space="preserve">4677</t>
  </si>
  <si>
    <t xml:space="preserve">Agnes Water, Captain Creek, Colosseum, Eurimbula</t>
  </si>
  <si>
    <t xml:space="preserve">4678</t>
  </si>
  <si>
    <t xml:space="preserve">Bororen, Foreshores, Rodds Bay, Turkey Beach</t>
  </si>
  <si>
    <t xml:space="preserve">4680</t>
  </si>
  <si>
    <t xml:space="preserve">Barmundu, Barney Point, Beecher, Benaraby</t>
  </si>
  <si>
    <t xml:space="preserve">4694</t>
  </si>
  <si>
    <t xml:space="preserve">Aldoga, Targinie, Targinnie, Yarwun</t>
  </si>
  <si>
    <t xml:space="preserve">4695</t>
  </si>
  <si>
    <t xml:space="preserve">Ambrose, Bracewell, Darts Creek, East End</t>
  </si>
  <si>
    <t xml:space="preserve">4697</t>
  </si>
  <si>
    <t xml:space="preserve">Raglan</t>
  </si>
  <si>
    <t xml:space="preserve">4699</t>
  </si>
  <si>
    <t xml:space="preserve">Bajool, Port Alma</t>
  </si>
  <si>
    <t xml:space="preserve">4700</t>
  </si>
  <si>
    <t xml:space="preserve">Allenstown, Depot Hill, Fairy Bower, Great Keppel Island</t>
  </si>
  <si>
    <t xml:space="preserve">4701</t>
  </si>
  <si>
    <t xml:space="preserve">Berserker, Central Queensland University, Frenchville, Greenlake</t>
  </si>
  <si>
    <t xml:space="preserve">4702</t>
  </si>
  <si>
    <t xml:space="preserve">Alberta, Alsace, Alton Downs, Anakie</t>
  </si>
  <si>
    <t xml:space="preserve">4703</t>
  </si>
  <si>
    <t xml:space="preserve">Adelaide Park, Bangalee, Barlows Hill, Barmaryee</t>
  </si>
  <si>
    <t xml:space="preserve">4704</t>
  </si>
  <si>
    <t xml:space="preserve">Wattlebank, Yaamba</t>
  </si>
  <si>
    <t xml:space="preserve">4705</t>
  </si>
  <si>
    <t xml:space="preserve">Clarke Creek, Lotus Creek, Mackenzie River, Marlborough</t>
  </si>
  <si>
    <t xml:space="preserve">4706</t>
  </si>
  <si>
    <t xml:space="preserve">Ogmore</t>
  </si>
  <si>
    <t xml:space="preserve">4707</t>
  </si>
  <si>
    <t xml:space="preserve">Collaroy, St Lawrence, The Percy Group</t>
  </si>
  <si>
    <t xml:space="preserve">4709</t>
  </si>
  <si>
    <t xml:space="preserve">Tieri</t>
  </si>
  <si>
    <t xml:space="preserve">4710</t>
  </si>
  <si>
    <t xml:space="preserve">Emu Park, Zilzie</t>
  </si>
  <si>
    <t xml:space="preserve">4711</t>
  </si>
  <si>
    <t xml:space="preserve">Glendale, Glenlee</t>
  </si>
  <si>
    <t xml:space="preserve">4712</t>
  </si>
  <si>
    <t xml:space="preserve">Duaringa</t>
  </si>
  <si>
    <t xml:space="preserve">4713</t>
  </si>
  <si>
    <t xml:space="preserve">Woorabinda</t>
  </si>
  <si>
    <t xml:space="preserve">4714</t>
  </si>
  <si>
    <t xml:space="preserve">Baree, Boulder Creek, Fletcher Creek, Hamilton Creek</t>
  </si>
  <si>
    <t xml:space="preserve">4715</t>
  </si>
  <si>
    <t xml:space="preserve">Biloela, Callide, Castle Creek, Dakenba</t>
  </si>
  <si>
    <t xml:space="preserve">4716</t>
  </si>
  <si>
    <t xml:space="preserve">Lawgi Dawes, Thangool</t>
  </si>
  <si>
    <t xml:space="preserve">4717</t>
  </si>
  <si>
    <t xml:space="preserve">Blackwater</t>
  </si>
  <si>
    <t xml:space="preserve">4718</t>
  </si>
  <si>
    <t xml:space="preserve">Bauhinia, Dromedary, Kianga, Moura</t>
  </si>
  <si>
    <t xml:space="preserve">4719</t>
  </si>
  <si>
    <t xml:space="preserve">Camboon, Cracow, Glenmoral, Isla</t>
  </si>
  <si>
    <t xml:space="preserve">4720</t>
  </si>
  <si>
    <t xml:space="preserve">Emerald, Lochington, Yamala</t>
  </si>
  <si>
    <t xml:space="preserve">4721</t>
  </si>
  <si>
    <t xml:space="preserve">Argyll, Belyando, Clermont, Elgin</t>
  </si>
  <si>
    <t xml:space="preserve">4722</t>
  </si>
  <si>
    <t xml:space="preserve">Albinia, Buckland, Cairdbeign, Cona Creek</t>
  </si>
  <si>
    <t xml:space="preserve">4723</t>
  </si>
  <si>
    <t xml:space="preserve">Belcong, Bundoora, Capella, Carbine Creek</t>
  </si>
  <si>
    <t xml:space="preserve">4724</t>
  </si>
  <si>
    <t xml:space="preserve">Alpha, Beaufort, Drummondslope, Hobartville</t>
  </si>
  <si>
    <t xml:space="preserve">4725</t>
  </si>
  <si>
    <t xml:space="preserve">Barcaldine, Barcaldine Downs, Patrick, Saltern</t>
  </si>
  <si>
    <t xml:space="preserve">4726</t>
  </si>
  <si>
    <t xml:space="preserve">Aramac, Galilee, Pelican Creek</t>
  </si>
  <si>
    <t xml:space="preserve">4727</t>
  </si>
  <si>
    <t xml:space="preserve">Ilfracombe</t>
  </si>
  <si>
    <t xml:space="preserve">4728</t>
  </si>
  <si>
    <t xml:space="preserve">Dunrobin, Garfield, Jericho, Mexico</t>
  </si>
  <si>
    <t xml:space="preserve">4730</t>
  </si>
  <si>
    <t xml:space="preserve">Brixton, Camoola, Chorregon, Ernestina</t>
  </si>
  <si>
    <t xml:space="preserve">4731</t>
  </si>
  <si>
    <t xml:space="preserve">Isisford, Yaraka</t>
  </si>
  <si>
    <t xml:space="preserve">4732</t>
  </si>
  <si>
    <t xml:space="preserve">Muttaburra, Tablederry</t>
  </si>
  <si>
    <t xml:space="preserve">4733</t>
  </si>
  <si>
    <t xml:space="preserve">Corfield</t>
  </si>
  <si>
    <t xml:space="preserve">4735</t>
  </si>
  <si>
    <t xml:space="preserve">Diamantina Lakes, Middleton, Opalton, Winton</t>
  </si>
  <si>
    <t xml:space="preserve">4736</t>
  </si>
  <si>
    <t xml:space="preserve">Jundah</t>
  </si>
  <si>
    <t xml:space="preserve">4737</t>
  </si>
  <si>
    <t xml:space="preserve">Armstrong Beach, Blue Mountain, Campwin Beach, Colston Park</t>
  </si>
  <si>
    <t xml:space="preserve">4738</t>
  </si>
  <si>
    <t xml:space="preserve">Ilbilbie, Koumala</t>
  </si>
  <si>
    <t xml:space="preserve">4739</t>
  </si>
  <si>
    <t xml:space="preserve">Carmila</t>
  </si>
  <si>
    <t xml:space="preserve">4740</t>
  </si>
  <si>
    <t xml:space="preserve">Alexandra, Alligator Creek, Andergrove, Bakers Creek</t>
  </si>
  <si>
    <t xml:space="preserve">4741</t>
  </si>
  <si>
    <t xml:space="preserve">Ball Bay, Brampton Island, Brightly, Clairview</t>
  </si>
  <si>
    <t xml:space="preserve">4742</t>
  </si>
  <si>
    <t xml:space="preserve">Burton, Eaglefield, Elphinstone, Hail Creek</t>
  </si>
  <si>
    <t xml:space="preserve">4743</t>
  </si>
  <si>
    <t xml:space="preserve">Glenden, Suttor</t>
  </si>
  <si>
    <t xml:space="preserve">4744</t>
  </si>
  <si>
    <t xml:space="preserve">Moranbah, Peak Downs Mine</t>
  </si>
  <si>
    <t xml:space="preserve">4745</t>
  </si>
  <si>
    <t xml:space="preserve">Dysart, Norwich Park</t>
  </si>
  <si>
    <t xml:space="preserve">4746</t>
  </si>
  <si>
    <t xml:space="preserve">German Creek, May Downs, Middlemount</t>
  </si>
  <si>
    <t xml:space="preserve">4750</t>
  </si>
  <si>
    <t xml:space="preserve">Bucasia, Shoal Point</t>
  </si>
  <si>
    <t xml:space="preserve">4751</t>
  </si>
  <si>
    <t xml:space="preserve">Greenmount, Palmyra, Victoria Plains, Walkerston</t>
  </si>
  <si>
    <t xml:space="preserve">4753</t>
  </si>
  <si>
    <t xml:space="preserve">Devereux Creek, Marian</t>
  </si>
  <si>
    <t xml:space="preserve">4754</t>
  </si>
  <si>
    <t xml:space="preserve">Benholme, Dows Creek, Mia Mia, Mirani</t>
  </si>
  <si>
    <t xml:space="preserve">4756</t>
  </si>
  <si>
    <t xml:space="preserve">Finch Hatton, Netherdale</t>
  </si>
  <si>
    <t xml:space="preserve">4757</t>
  </si>
  <si>
    <t xml:space="preserve">Broken River, Crediton, Dalrymple Heights, Eungella</t>
  </si>
  <si>
    <t xml:space="preserve">4798</t>
  </si>
  <si>
    <t xml:space="preserve">Calen, Mentmore, Pindi Pindi, St Helens Beach</t>
  </si>
  <si>
    <t xml:space="preserve">4799</t>
  </si>
  <si>
    <t xml:space="preserve">Bloomsbury, Midge Point</t>
  </si>
  <si>
    <t xml:space="preserve">4800</t>
  </si>
  <si>
    <t xml:space="preserve">Andromache, Brandy Creek, Breadalbane, Cannon Valley</t>
  </si>
  <si>
    <t xml:space="preserve">4801</t>
  </si>
  <si>
    <t xml:space="preserve">Hayman Island</t>
  </si>
  <si>
    <t xml:space="preserve">4802</t>
  </si>
  <si>
    <t xml:space="preserve">Airlie Beach, Cannonvale, Flametree, Jubilee Pocket</t>
  </si>
  <si>
    <t xml:space="preserve">4803</t>
  </si>
  <si>
    <t xml:space="preserve">Hamilton Island</t>
  </si>
  <si>
    <t xml:space="preserve">4804</t>
  </si>
  <si>
    <t xml:space="preserve">Collinsville, Mount Coolon, Mount Wyatt, Newlands</t>
  </si>
  <si>
    <t xml:space="preserve">4805</t>
  </si>
  <si>
    <t xml:space="preserve">Binbee, Bogie, Bowen, Brisk Bay</t>
  </si>
  <si>
    <t xml:space="preserve">4806</t>
  </si>
  <si>
    <t xml:space="preserve">Arkendeith, Carstairs, Down River, Fredericksfield</t>
  </si>
  <si>
    <t xml:space="preserve">4807</t>
  </si>
  <si>
    <t xml:space="preserve">Airdmillan, Airville, Alva, Ayr</t>
  </si>
  <si>
    <t xml:space="preserve">4808</t>
  </si>
  <si>
    <t xml:space="preserve">Brandon, Colevale</t>
  </si>
  <si>
    <t xml:space="preserve">4809</t>
  </si>
  <si>
    <t xml:space="preserve">Barratta, Cromarty, Giru, Horseshoe Lagoon</t>
  </si>
  <si>
    <t xml:space="preserve">4810</t>
  </si>
  <si>
    <t xml:space="preserve">Belgian Gardens, Cape Cleveland, Castle Hill, North Ward</t>
  </si>
  <si>
    <t xml:space="preserve">4811</t>
  </si>
  <si>
    <t xml:space="preserve">Cluden, Idalia, James Cook University, Mount Stuart</t>
  </si>
  <si>
    <t xml:space="preserve">4812</t>
  </si>
  <si>
    <t xml:space="preserve">Currajong, Gulliver, Hermit Park, Hyde Park</t>
  </si>
  <si>
    <t xml:space="preserve">4813</t>
  </si>
  <si>
    <t xml:space="preserve">Lavarack Barracks, Townsville Milpo</t>
  </si>
  <si>
    <t xml:space="preserve">4814</t>
  </si>
  <si>
    <t xml:space="preserve">Aitkenvale, Aitkenvale Bc, Annandale, Cranbrook</t>
  </si>
  <si>
    <t xml:space="preserve">4815</t>
  </si>
  <si>
    <t xml:space="preserve">Condon, Granite Vale, Gumlow, Kelso</t>
  </si>
  <si>
    <t xml:space="preserve">4816</t>
  </si>
  <si>
    <t xml:space="preserve">Alligator Creek, Balgal Beach, Barringha, Brookhill</t>
  </si>
  <si>
    <t xml:space="preserve">4817</t>
  </si>
  <si>
    <t xml:space="preserve">Alice River, Bohle Plains, Hervey Range, Kirwan</t>
  </si>
  <si>
    <t xml:space="preserve">4818</t>
  </si>
  <si>
    <t xml:space="preserve">Beach Holm, Black River, Blue Hills, Bluewater</t>
  </si>
  <si>
    <t xml:space="preserve">4819</t>
  </si>
  <si>
    <t xml:space="preserve">Arcadia, Arcadia Bay, Florence Bay, Horseshoe Bay</t>
  </si>
  <si>
    <t xml:space="preserve">4820</t>
  </si>
  <si>
    <t xml:space="preserve">Alabama Hill, Balfes Creek, Basalt, Black Jack</t>
  </si>
  <si>
    <t xml:space="preserve">4821</t>
  </si>
  <si>
    <t xml:space="preserve">Dutton River, Hughenden, Marathon, Porcupine</t>
  </si>
  <si>
    <t xml:space="preserve">4822</t>
  </si>
  <si>
    <t xml:space="preserve">Albion, Bellfield, Burleigh, Cambridge</t>
  </si>
  <si>
    <t xml:space="preserve">4823</t>
  </si>
  <si>
    <t xml:space="preserve">Carpentaria, Julia Creek, Kynuna, Mckinlay</t>
  </si>
  <si>
    <t xml:space="preserve">4824</t>
  </si>
  <si>
    <t xml:space="preserve">Cloncurry, Devoncourt Station, Four Ways, Gidya</t>
  </si>
  <si>
    <t xml:space="preserve">4825</t>
  </si>
  <si>
    <t xml:space="preserve">Alexandria, Alpurrurulam, Alroy, Anthonys Lagoon</t>
  </si>
  <si>
    <t xml:space="preserve">4828</t>
  </si>
  <si>
    <t xml:space="preserve">Camooweal</t>
  </si>
  <si>
    <t xml:space="preserve">4829</t>
  </si>
  <si>
    <t xml:space="preserve">Amaroo, Bedourie, Boulia, Min Min</t>
  </si>
  <si>
    <t xml:space="preserve">4830</t>
  </si>
  <si>
    <t xml:space="preserve">Augustus Downs, Burketown, Doomadgee, Gangalidda</t>
  </si>
  <si>
    <t xml:space="preserve">4849</t>
  </si>
  <si>
    <t xml:space="preserve">Cardwell, Damper Creek, Hinchinbrook, Lumholtz</t>
  </si>
  <si>
    <t xml:space="preserve">4850</t>
  </si>
  <si>
    <t xml:space="preserve">Abergowrie, Allingham, Bambaroo, Bemerside</t>
  </si>
  <si>
    <t xml:space="preserve">4852</t>
  </si>
  <si>
    <t xml:space="preserve">Bingil Bay, Carmoo, Clump Point, Djiru</t>
  </si>
  <si>
    <t xml:space="preserve">4854</t>
  </si>
  <si>
    <t xml:space="preserve">Bilyana, Birkalla, Bulgun, Cardstone</t>
  </si>
  <si>
    <t xml:space="preserve">4855</t>
  </si>
  <si>
    <t xml:space="preserve">Daveson, El Arish, Friday Pocket, Granadilla</t>
  </si>
  <si>
    <t xml:space="preserve">4856</t>
  </si>
  <si>
    <t xml:space="preserve">Goolboo, Japoonvale, Mccutcheon, No 4 Branch</t>
  </si>
  <si>
    <t xml:space="preserve">4857</t>
  </si>
  <si>
    <t xml:space="preserve">Silkwood East</t>
  </si>
  <si>
    <t xml:space="preserve">4858</t>
  </si>
  <si>
    <t xml:space="preserve">Comoon Loop, Etty Bay, Martyville, Mourilyan</t>
  </si>
  <si>
    <t xml:space="preserve">4859</t>
  </si>
  <si>
    <t xml:space="preserve">No 6 Branch, No. 6 Branch, South Johnstone</t>
  </si>
  <si>
    <t xml:space="preserve">4860</t>
  </si>
  <si>
    <t xml:space="preserve">Bamboo Creek, Belvedere, Coconuts, Cooroo Lands</t>
  </si>
  <si>
    <t xml:space="preserve">4861</t>
  </si>
  <si>
    <t xml:space="preserve">Babinda, Bartle Frere, East Russell</t>
  </si>
  <si>
    <t xml:space="preserve">4865</t>
  </si>
  <si>
    <t xml:space="preserve">Goldsborough, Gordonvale, Green Hill, Kamma</t>
  </si>
  <si>
    <t xml:space="preserve">4868</t>
  </si>
  <si>
    <t xml:space="preserve">Bayview Heights, Mount Sheridan, Tarrawarra, White Rock</t>
  </si>
  <si>
    <t xml:space="preserve">4869</t>
  </si>
  <si>
    <t xml:space="preserve">Bentley Park, Centenary Park, Edmonton, Mount Peter</t>
  </si>
  <si>
    <t xml:space="preserve">4870</t>
  </si>
  <si>
    <t xml:space="preserve">Aeroglen, Barron Gorge, Brinsmead, Bungalow</t>
  </si>
  <si>
    <t xml:space="preserve">4871</t>
  </si>
  <si>
    <t xml:space="preserve">Abingdon Downs, Almaden, Aloomba, Amber</t>
  </si>
  <si>
    <t xml:space="preserve">4872</t>
  </si>
  <si>
    <t xml:space="preserve">Barrine, Barwidgi, Cairns Mc, Danbulla</t>
  </si>
  <si>
    <t xml:space="preserve">4873</t>
  </si>
  <si>
    <t xml:space="preserve">Bailey Creek, Bamboo, Bonnie Doon, Cape Tribulation</t>
  </si>
  <si>
    <t xml:space="preserve">4874</t>
  </si>
  <si>
    <t xml:space="preserve">Evans Landing, Jardine River, Mapoon, Mission River</t>
  </si>
  <si>
    <t xml:space="preserve">4875</t>
  </si>
  <si>
    <t xml:space="preserve">Badu Island, Banks Island, Boigu, Boigu Island</t>
  </si>
  <si>
    <t xml:space="preserve">4876</t>
  </si>
  <si>
    <t xml:space="preserve">Bamaga, Injinoo, New Mapoon, Punsand</t>
  </si>
  <si>
    <t xml:space="preserve">4877</t>
  </si>
  <si>
    <t xml:space="preserve">Craiglie, Killaloe, Low Isles, Mowbray</t>
  </si>
  <si>
    <t xml:space="preserve">4878</t>
  </si>
  <si>
    <t xml:space="preserve">Barron, Caravonica, Holloways Beach, Lake Placid</t>
  </si>
  <si>
    <t xml:space="preserve">4879</t>
  </si>
  <si>
    <t xml:space="preserve">Buchan Point, Clifton Beach, Ellis Beach, Kewarra Beach</t>
  </si>
  <si>
    <t xml:space="preserve">4880</t>
  </si>
  <si>
    <t xml:space="preserve">Arriga, Biboohra, Bilwon, Chewko</t>
  </si>
  <si>
    <t xml:space="preserve">4881</t>
  </si>
  <si>
    <t xml:space="preserve">Koah, Kuranda, Mona Mona, Speewah</t>
  </si>
  <si>
    <t xml:space="preserve">4882</t>
  </si>
  <si>
    <t xml:space="preserve">Tolga</t>
  </si>
  <si>
    <t xml:space="preserve">4883</t>
  </si>
  <si>
    <t xml:space="preserve">Atherton, Carrington, East Barron, Upper Barron</t>
  </si>
  <si>
    <t xml:space="preserve">4884</t>
  </si>
  <si>
    <t xml:space="preserve">Gadgarra, Lake Barrine, Lake Eacham, Yungaburra</t>
  </si>
  <si>
    <t xml:space="preserve">4885</t>
  </si>
  <si>
    <t xml:space="preserve">Butchers Creek, Glen Allyn, Jaggan, Kureen</t>
  </si>
  <si>
    <t xml:space="preserve">4886</t>
  </si>
  <si>
    <t xml:space="preserve">Beatrice, Ellinjaa, Maalan, Middlebrook</t>
  </si>
  <si>
    <t xml:space="preserve">4887</t>
  </si>
  <si>
    <t xml:space="preserve">Herberton, Irvinebank, Kalunga, Moomin</t>
  </si>
  <si>
    <t xml:space="preserve">4888</t>
  </si>
  <si>
    <t xml:space="preserve">Evelyn, Kaban, Millstream, Ravenshoe</t>
  </si>
  <si>
    <t xml:space="preserve">4890</t>
  </si>
  <si>
    <t xml:space="preserve">Howitt, Norman, Normanton</t>
  </si>
  <si>
    <t xml:space="preserve">4891</t>
  </si>
  <si>
    <t xml:space="preserve">Karumba</t>
  </si>
  <si>
    <t xml:space="preserve">4892</t>
  </si>
  <si>
    <t xml:space="preserve">Abingdon Downs, Arbouin, Archer River, Aurukun</t>
  </si>
  <si>
    <t xml:space="preserve">4895</t>
  </si>
  <si>
    <t xml:space="preserve">Ayton, Bloomfield, Cooktown, Degarra</t>
  </si>
  <si>
    <t xml:space="preserve">5000</t>
  </si>
  <si>
    <t xml:space="preserve">SA - Metro</t>
  </si>
  <si>
    <t xml:space="preserve">Adelaide, Adelaide Bc, City West Campus, Halifax Street</t>
  </si>
  <si>
    <t xml:space="preserve">5001</t>
  </si>
  <si>
    <t xml:space="preserve">Adelaide</t>
  </si>
  <si>
    <t xml:space="preserve">5005</t>
  </si>
  <si>
    <t xml:space="preserve">Adelaide University, The University Of Adelaide, University Of Adelaide</t>
  </si>
  <si>
    <t xml:space="preserve">5006</t>
  </si>
  <si>
    <t xml:space="preserve">North Adelaide, North Adelaide Melbourne St</t>
  </si>
  <si>
    <t xml:space="preserve">5007</t>
  </si>
  <si>
    <t xml:space="preserve">Bowden, Brompton, Hindmarsh, Welland</t>
  </si>
  <si>
    <t xml:space="preserve">5008</t>
  </si>
  <si>
    <t xml:space="preserve">Croydon, Croydon Park, Croydon Park South, Devon Park</t>
  </si>
  <si>
    <t xml:space="preserve">5009</t>
  </si>
  <si>
    <t xml:space="preserve">Allenby Gardens, Beverley, Kilkenny</t>
  </si>
  <si>
    <t xml:space="preserve">5010</t>
  </si>
  <si>
    <t xml:space="preserve">Angle Park, Ferryden Park, Regency Park, Regency Park Bc</t>
  </si>
  <si>
    <t xml:space="preserve">5011</t>
  </si>
  <si>
    <t xml:space="preserve">St Clair, St Claire, Woodville, Woodville Park</t>
  </si>
  <si>
    <t xml:space="preserve">5012</t>
  </si>
  <si>
    <t xml:space="preserve">Athol Park, Mansfield Park, Woodville Gardens, Woodville North</t>
  </si>
  <si>
    <t xml:space="preserve">5013</t>
  </si>
  <si>
    <t xml:space="preserve">Gillman, Ottoway, Pennington, Rosewater</t>
  </si>
  <si>
    <t xml:space="preserve">5014</t>
  </si>
  <si>
    <t xml:space="preserve">Albert Park, Alberton, Cheltenham, Hendon</t>
  </si>
  <si>
    <t xml:space="preserve">5015</t>
  </si>
  <si>
    <t xml:space="preserve">Birkenhead, Ethelton, Garden Island, Glanville</t>
  </si>
  <si>
    <t xml:space="preserve">5016</t>
  </si>
  <si>
    <t xml:space="preserve">Largs Bay, Largs North, Peterhead</t>
  </si>
  <si>
    <t xml:space="preserve">5017</t>
  </si>
  <si>
    <t xml:space="preserve">Osborne, Taperoo</t>
  </si>
  <si>
    <t xml:space="preserve">5018</t>
  </si>
  <si>
    <t xml:space="preserve">North Haven, Outer Harbor</t>
  </si>
  <si>
    <t xml:space="preserve">5019</t>
  </si>
  <si>
    <t xml:space="preserve">Exeter, Semaphore, Semaphore Park, Semaphore South</t>
  </si>
  <si>
    <t xml:space="preserve">5020</t>
  </si>
  <si>
    <t xml:space="preserve">West Lakes Shore</t>
  </si>
  <si>
    <t xml:space="preserve">5021</t>
  </si>
  <si>
    <t xml:space="preserve">West Lakes</t>
  </si>
  <si>
    <t xml:space="preserve">5022</t>
  </si>
  <si>
    <t xml:space="preserve">Grange, Henley Beach, Henley Beach South, Kirkcaldy</t>
  </si>
  <si>
    <t xml:space="preserve">5023</t>
  </si>
  <si>
    <t xml:space="preserve">Findon, Seaton, Seaton North</t>
  </si>
  <si>
    <t xml:space="preserve">5024</t>
  </si>
  <si>
    <t xml:space="preserve">Fulham, Fulham Gardens, West Beach</t>
  </si>
  <si>
    <t xml:space="preserve">5025</t>
  </si>
  <si>
    <t xml:space="preserve">Flinders Park, Kidman Park</t>
  </si>
  <si>
    <t xml:space="preserve">5031</t>
  </si>
  <si>
    <t xml:space="preserve">Mile End, Mile End South, Thebarton, Torrensville</t>
  </si>
  <si>
    <t xml:space="preserve">5032</t>
  </si>
  <si>
    <t xml:space="preserve">Brooklyn Park, Lockleys, Underdale</t>
  </si>
  <si>
    <t xml:space="preserve">5033</t>
  </si>
  <si>
    <t xml:space="preserve">Cowandilla, Hilton, Hilton Plaza, Marleston</t>
  </si>
  <si>
    <t xml:space="preserve">5034</t>
  </si>
  <si>
    <t xml:space="preserve">Clarence Park, Goodwood, Kings Park, Millswood</t>
  </si>
  <si>
    <t xml:space="preserve">5035</t>
  </si>
  <si>
    <t xml:space="preserve">Ashford, Black Forest, Everard Park, Forestville</t>
  </si>
  <si>
    <t xml:space="preserve">5037</t>
  </si>
  <si>
    <t xml:space="preserve">Glandore, Kurralta Park, Netley, North Plympton</t>
  </si>
  <si>
    <t xml:space="preserve">5038</t>
  </si>
  <si>
    <t xml:space="preserve">Camden Park, Plympton, Plympton Park, South Plympton</t>
  </si>
  <si>
    <t xml:space="preserve">5039</t>
  </si>
  <si>
    <t xml:space="preserve">Clarence Gardens, Edwardstown, Melrose Park, Melrose Park Dc</t>
  </si>
  <si>
    <t xml:space="preserve">5040</t>
  </si>
  <si>
    <t xml:space="preserve">Novar Gardens</t>
  </si>
  <si>
    <t xml:space="preserve">5041</t>
  </si>
  <si>
    <t xml:space="preserve">Colonel Light Gardens, Cumberland Park, Daw Park, Panorama</t>
  </si>
  <si>
    <t xml:space="preserve">5042</t>
  </si>
  <si>
    <t xml:space="preserve">Bedford Park, Clovelly Park, Flinders University, Pasadena</t>
  </si>
  <si>
    <t xml:space="preserve">5043</t>
  </si>
  <si>
    <t xml:space="preserve">Ascot Park, Marion, Mitchell Park, Morphettville</t>
  </si>
  <si>
    <t xml:space="preserve">5044</t>
  </si>
  <si>
    <t xml:space="preserve">Glengowrie, Somerton Park</t>
  </si>
  <si>
    <t xml:space="preserve">5045</t>
  </si>
  <si>
    <t xml:space="preserve">Glenelg, Glenelg East, Glenelg Jetty Road, Glenelg North</t>
  </si>
  <si>
    <t xml:space="preserve">5046</t>
  </si>
  <si>
    <t xml:space="preserve">Oaklands Park, Warradale, Warradale North</t>
  </si>
  <si>
    <t xml:space="preserve">5047</t>
  </si>
  <si>
    <t xml:space="preserve">Darlington, Seacombe Gardens, Seacombe Heights, Sturt</t>
  </si>
  <si>
    <t xml:space="preserve">5048</t>
  </si>
  <si>
    <t xml:space="preserve">Brighton, Dover Gardens, Hove, North Brighton</t>
  </si>
  <si>
    <t xml:space="preserve">5049</t>
  </si>
  <si>
    <t xml:space="preserve">Kingston Park, Marino, Seacliff, Seacliff Park</t>
  </si>
  <si>
    <t xml:space="preserve">5050</t>
  </si>
  <si>
    <t xml:space="preserve">Bellevue Heights, Eden Hills</t>
  </si>
  <si>
    <t xml:space="preserve">5051</t>
  </si>
  <si>
    <t xml:space="preserve">Blackwood, Coromandel Valley, Craigburn Farm, Hawthorndene</t>
  </si>
  <si>
    <t xml:space="preserve">5052</t>
  </si>
  <si>
    <t xml:space="preserve">Belair, Glenalta</t>
  </si>
  <si>
    <t xml:space="preserve">5061</t>
  </si>
  <si>
    <t xml:space="preserve">Hyde Park, Malvern, Unley, Unley Bc</t>
  </si>
  <si>
    <t xml:space="preserve">5062</t>
  </si>
  <si>
    <t xml:space="preserve">Brown Hill Creek, Clapham, Hawthorn, Kingswood</t>
  </si>
  <si>
    <t xml:space="preserve">5063</t>
  </si>
  <si>
    <t xml:space="preserve">Eastwood, Frewville, Fullarton, Highgate</t>
  </si>
  <si>
    <t xml:space="preserve">5064</t>
  </si>
  <si>
    <t xml:space="preserve">Glen Osmond, Glenunga, Mount Osmond, Myrtle Bank</t>
  </si>
  <si>
    <t xml:space="preserve">5065</t>
  </si>
  <si>
    <t xml:space="preserve">Dulwich, Glenside, Linden Park, Toorak Gardens</t>
  </si>
  <si>
    <t xml:space="preserve">5066</t>
  </si>
  <si>
    <t xml:space="preserve">Beaumont, Burnside, Erindale, Hazelwood Park</t>
  </si>
  <si>
    <t xml:space="preserve">5067</t>
  </si>
  <si>
    <t xml:space="preserve">Beulah Park, Kent Town, Norwood, Norwood South</t>
  </si>
  <si>
    <t xml:space="preserve">5068</t>
  </si>
  <si>
    <t xml:space="preserve">Heathpool, Kensington, Kensington Gardens, Kensington Park</t>
  </si>
  <si>
    <t xml:space="preserve">5069</t>
  </si>
  <si>
    <t xml:space="preserve">College Park, Evandale, Hackney, Maylands</t>
  </si>
  <si>
    <t xml:space="preserve">5070</t>
  </si>
  <si>
    <t xml:space="preserve">Felixstow, Firle, Glynde, Glynde Dc</t>
  </si>
  <si>
    <t xml:space="preserve">5071</t>
  </si>
  <si>
    <t xml:space="preserve">Kent Town, Kent Town Dc</t>
  </si>
  <si>
    <t xml:space="preserve">5072</t>
  </si>
  <si>
    <t xml:space="preserve">Auldana, Magill, Magill North, Magill South</t>
  </si>
  <si>
    <t xml:space="preserve">5073</t>
  </si>
  <si>
    <t xml:space="preserve">Hectorville, Rostrevor, Tranmere, Tranmere North</t>
  </si>
  <si>
    <t xml:space="preserve">5074</t>
  </si>
  <si>
    <t xml:space="preserve">Campbelltown, Newton</t>
  </si>
  <si>
    <t xml:space="preserve">5075</t>
  </si>
  <si>
    <t xml:space="preserve">Dernancourt, Paradise</t>
  </si>
  <si>
    <t xml:space="preserve">5076</t>
  </si>
  <si>
    <t xml:space="preserve">Athelstone, Castambul</t>
  </si>
  <si>
    <t xml:space="preserve">5081</t>
  </si>
  <si>
    <t xml:space="preserve">Collinswood, Gilberton, Medindie, Medindie Gardens</t>
  </si>
  <si>
    <t xml:space="preserve">5082</t>
  </si>
  <si>
    <t xml:space="preserve">Fitzroy, Ovingham, Prospect, Prospect East</t>
  </si>
  <si>
    <t xml:space="preserve">5083</t>
  </si>
  <si>
    <t xml:space="preserve">Broadview, Nailsworth, Sefton Park</t>
  </si>
  <si>
    <t xml:space="preserve">5084</t>
  </si>
  <si>
    <t xml:space="preserve">Blair Athol, Blair Athol West, Kilburn, Kilburn North</t>
  </si>
  <si>
    <t xml:space="preserve">5085</t>
  </si>
  <si>
    <t xml:space="preserve">Clearview, Enfield, Enfield Plaza, Lightsview</t>
  </si>
  <si>
    <t xml:space="preserve">5086</t>
  </si>
  <si>
    <t xml:space="preserve">Gilles Plains, Greenacres, Hampstead Gardens, Hillcrest</t>
  </si>
  <si>
    <t xml:space="preserve">5087</t>
  </si>
  <si>
    <t xml:space="preserve">Klemzig, Windsor Gardens</t>
  </si>
  <si>
    <t xml:space="preserve">5088</t>
  </si>
  <si>
    <t xml:space="preserve">Holden Hill</t>
  </si>
  <si>
    <t xml:space="preserve">5089</t>
  </si>
  <si>
    <t xml:space="preserve">Highbury</t>
  </si>
  <si>
    <t xml:space="preserve">5090</t>
  </si>
  <si>
    <t xml:space="preserve">Hope Valley</t>
  </si>
  <si>
    <t xml:space="preserve">5091</t>
  </si>
  <si>
    <t xml:space="preserve">Banksia Park, Tea Tree Gully, Vista</t>
  </si>
  <si>
    <t xml:space="preserve">5092</t>
  </si>
  <si>
    <t xml:space="preserve">Modbury, Modbury Heights, Modbury North, Modbury North Dc</t>
  </si>
  <si>
    <t xml:space="preserve">5093</t>
  </si>
  <si>
    <t xml:space="preserve">Para Vista, Valley View</t>
  </si>
  <si>
    <t xml:space="preserve">5094</t>
  </si>
  <si>
    <t xml:space="preserve">Cavan, Dry Creek, Gepps Cross</t>
  </si>
  <si>
    <t xml:space="preserve">5095</t>
  </si>
  <si>
    <t xml:space="preserve">Mawson Lakes, Pooraka, The Levels</t>
  </si>
  <si>
    <t xml:space="preserve">5096</t>
  </si>
  <si>
    <t xml:space="preserve">Gulfview Heights, Para Hills, Para Hills West</t>
  </si>
  <si>
    <t xml:space="preserve">5097</t>
  </si>
  <si>
    <t xml:space="preserve">Redwood Park, Ridgehaven, St Agnes</t>
  </si>
  <si>
    <t xml:space="preserve">5098</t>
  </si>
  <si>
    <t xml:space="preserve">Ingle Farm, Walkley Heights</t>
  </si>
  <si>
    <t xml:space="preserve">5106</t>
  </si>
  <si>
    <t xml:space="preserve">Parafield, Parafield Airport, Salisbury South, Salisbury South Bc</t>
  </si>
  <si>
    <t xml:space="preserve">5107</t>
  </si>
  <si>
    <t xml:space="preserve">Green Fields, Parafield Gardens</t>
  </si>
  <si>
    <t xml:space="preserve">5108</t>
  </si>
  <si>
    <t xml:space="preserve">Paralowie, Salisbury, Salisbury Downs, Salisbury North</t>
  </si>
  <si>
    <t xml:space="preserve">5109</t>
  </si>
  <si>
    <t xml:space="preserve">Brahma Lodge, Salisbury East, Salisbury East Northbri Ave, Salisbury Heights</t>
  </si>
  <si>
    <t xml:space="preserve">5110</t>
  </si>
  <si>
    <t xml:space="preserve">Bolivar, Burton, Direk, Globe Derby Park</t>
  </si>
  <si>
    <t xml:space="preserve">5111</t>
  </si>
  <si>
    <t xml:space="preserve">Edinburgh, Edinburgh Raaf</t>
  </si>
  <si>
    <t xml:space="preserve">5112</t>
  </si>
  <si>
    <t xml:space="preserve">Elizabeth, Elizabeth East, Elizabeth Grove, Elizabeth South</t>
  </si>
  <si>
    <t xml:space="preserve">5113</t>
  </si>
  <si>
    <t xml:space="preserve">Davoren Park, Davoren Park North, Davoren Park South, Edinburgh North</t>
  </si>
  <si>
    <t xml:space="preserve">5114</t>
  </si>
  <si>
    <t xml:space="preserve">Andrews Farm, Blakeview, Craigmore, Gould Creek</t>
  </si>
  <si>
    <t xml:space="preserve">5115</t>
  </si>
  <si>
    <t xml:space="preserve">Kudla, Munno Para, Munno Para Downs, Munno Para West</t>
  </si>
  <si>
    <t xml:space="preserve">5116</t>
  </si>
  <si>
    <t xml:space="preserve">Evanston, Evanston Gardens, Evanston Park, Evanston South</t>
  </si>
  <si>
    <t xml:space="preserve">5117</t>
  </si>
  <si>
    <t xml:space="preserve">Angle Vale</t>
  </si>
  <si>
    <t xml:space="preserve">5118</t>
  </si>
  <si>
    <t xml:space="preserve">Bibaringa, Buchfelde, Concordia, Gawler</t>
  </si>
  <si>
    <t xml:space="preserve">5120</t>
  </si>
  <si>
    <t xml:space="preserve">Buckland Park, Riverlea Park, Virginia</t>
  </si>
  <si>
    <t xml:space="preserve">5121</t>
  </si>
  <si>
    <t xml:space="preserve">Eyre, Macdonald Park, Penfield, Penfield Gardens</t>
  </si>
  <si>
    <t xml:space="preserve">5125</t>
  </si>
  <si>
    <t xml:space="preserve">Golden Grove, Golden Grove Village, Greenwith</t>
  </si>
  <si>
    <t xml:space="preserve">5126</t>
  </si>
  <si>
    <t xml:space="preserve">Fairview Park, Surrey Downs, Yatala Vale</t>
  </si>
  <si>
    <t xml:space="preserve">5127</t>
  </si>
  <si>
    <t xml:space="preserve">Wynn Vale</t>
  </si>
  <si>
    <t xml:space="preserve">5131</t>
  </si>
  <si>
    <t xml:space="preserve">Houghton, Lower Hermitage, Upper Hermitage</t>
  </si>
  <si>
    <t xml:space="preserve">5132</t>
  </si>
  <si>
    <t xml:space="preserve">Paracombe</t>
  </si>
  <si>
    <t xml:space="preserve">5133</t>
  </si>
  <si>
    <t xml:space="preserve">Inglewood</t>
  </si>
  <si>
    <t xml:space="preserve">5134</t>
  </si>
  <si>
    <t xml:space="preserve">SA - Outer Metro</t>
  </si>
  <si>
    <t xml:space="preserve">Cherryville, Montacute</t>
  </si>
  <si>
    <t xml:space="preserve">5136</t>
  </si>
  <si>
    <t xml:space="preserve">Norton Summit</t>
  </si>
  <si>
    <t xml:space="preserve">5137</t>
  </si>
  <si>
    <t xml:space="preserve">Ashton, Marble Hill</t>
  </si>
  <si>
    <t xml:space="preserve">5138</t>
  </si>
  <si>
    <t xml:space="preserve">Basket Range</t>
  </si>
  <si>
    <t xml:space="preserve">5139</t>
  </si>
  <si>
    <t xml:space="preserve">Forest Range</t>
  </si>
  <si>
    <t xml:space="preserve">5140</t>
  </si>
  <si>
    <t xml:space="preserve">Greenhill</t>
  </si>
  <si>
    <t xml:space="preserve">5141</t>
  </si>
  <si>
    <t xml:space="preserve">Horsnell Gully, Summertown</t>
  </si>
  <si>
    <t xml:space="preserve">5142</t>
  </si>
  <si>
    <t xml:space="preserve">Uraidla</t>
  </si>
  <si>
    <t xml:space="preserve">5144</t>
  </si>
  <si>
    <t xml:space="preserve">Carey Gully</t>
  </si>
  <si>
    <t xml:space="preserve">5150</t>
  </si>
  <si>
    <t xml:space="preserve">Eagle On The Hill, Leawood Gardens</t>
  </si>
  <si>
    <t xml:space="preserve">5151</t>
  </si>
  <si>
    <t xml:space="preserve">Piccadilly</t>
  </si>
  <si>
    <t xml:space="preserve">5152</t>
  </si>
  <si>
    <t xml:space="preserve">Cleland, Crafers, Crafers West, Mount Lofty</t>
  </si>
  <si>
    <t xml:space="preserve">5153</t>
  </si>
  <si>
    <t xml:space="preserve">Biggs Flat, Bradbury, Chapel Hill, Echunga</t>
  </si>
  <si>
    <t xml:space="preserve">5154</t>
  </si>
  <si>
    <t xml:space="preserve">Aldgate</t>
  </si>
  <si>
    <t xml:space="preserve">5155</t>
  </si>
  <si>
    <t xml:space="preserve">Bridgewater, Mount George</t>
  </si>
  <si>
    <t xml:space="preserve">5156</t>
  </si>
  <si>
    <t xml:space="preserve">Upper Sturt</t>
  </si>
  <si>
    <t xml:space="preserve">5157</t>
  </si>
  <si>
    <t xml:space="preserve">Ashbourne, Bull Creek, Cherry Gardens, Clarendon</t>
  </si>
  <si>
    <t xml:space="preserve">5158</t>
  </si>
  <si>
    <t xml:space="preserve">Hallett Cove, O’Halloran Hill, O'Halloran Hill, O'Halloran Hill Dc</t>
  </si>
  <si>
    <t xml:space="preserve">5159</t>
  </si>
  <si>
    <t xml:space="preserve">Aberfoyle Park, Chandlers Hill, Flagstaff Hill, Happy Valley</t>
  </si>
  <si>
    <t xml:space="preserve">5160</t>
  </si>
  <si>
    <t xml:space="preserve">Lonsdale, Lonsdale Dc, Port Stanvac</t>
  </si>
  <si>
    <t xml:space="preserve">5161</t>
  </si>
  <si>
    <t xml:space="preserve">Old Reynella, Reynella, Reynella East</t>
  </si>
  <si>
    <t xml:space="preserve">5162</t>
  </si>
  <si>
    <t xml:space="preserve">Morphett Vale, Woodcroft</t>
  </si>
  <si>
    <t xml:space="preserve">5163</t>
  </si>
  <si>
    <t xml:space="preserve">Hackham, Hackham West, Huntfield Heights, Onkaparinga Heights</t>
  </si>
  <si>
    <t xml:space="preserve">5164</t>
  </si>
  <si>
    <t xml:space="preserve">Christie Downs</t>
  </si>
  <si>
    <t xml:space="preserve">5165</t>
  </si>
  <si>
    <t xml:space="preserve">Christies Beach, Christies Beach North</t>
  </si>
  <si>
    <t xml:space="preserve">5166</t>
  </si>
  <si>
    <t xml:space="preserve">O’Sullivan Beach, O'Sullivan Beach</t>
  </si>
  <si>
    <t xml:space="preserve">5167</t>
  </si>
  <si>
    <t xml:space="preserve">Port Noarlunga, Port Noarlunga South</t>
  </si>
  <si>
    <t xml:space="preserve">5168</t>
  </si>
  <si>
    <t xml:space="preserve">Noarlunga Centre, Noarlunga Downs, Old Noarlunga</t>
  </si>
  <si>
    <t xml:space="preserve">5169</t>
  </si>
  <si>
    <t xml:space="preserve">Moana, Seaford, Seaford Heights, Seaford Meadows</t>
  </si>
  <si>
    <t xml:space="preserve">5170</t>
  </si>
  <si>
    <t xml:space="preserve">Maslin Beach</t>
  </si>
  <si>
    <t xml:space="preserve">5171</t>
  </si>
  <si>
    <t xml:space="preserve">Blewitt Springs, Mclaren Flat, Mclaren Vale, Pedler Creek</t>
  </si>
  <si>
    <t xml:space="preserve">5172</t>
  </si>
  <si>
    <t xml:space="preserve">Dingabledinga, Hope Forest, Kuitpo, Kuitpo Colony</t>
  </si>
  <si>
    <t xml:space="preserve">5173</t>
  </si>
  <si>
    <t xml:space="preserve">Aldinga, Aldinga Beach, Port Willunga, Silver Sands</t>
  </si>
  <si>
    <t xml:space="preserve">5174</t>
  </si>
  <si>
    <t xml:space="preserve">Sellicks Beach, Sellicks Hill</t>
  </si>
  <si>
    <t xml:space="preserve">5201</t>
  </si>
  <si>
    <t xml:space="preserve">Blackfellows Creek, Kuitpo, Meadows, Paris Creek</t>
  </si>
  <si>
    <t xml:space="preserve">5202</t>
  </si>
  <si>
    <t xml:space="preserve">Hindmarsh Tiers, Myponga, Myponga Beach</t>
  </si>
  <si>
    <t xml:space="preserve">5203</t>
  </si>
  <si>
    <t xml:space="preserve">Bald Hills, Parawa, Torrens Vale, Tunkalilla</t>
  </si>
  <si>
    <t xml:space="preserve">5204</t>
  </si>
  <si>
    <t xml:space="preserve">Cape Jervis, Carrickalinga, Deep Creek, Delamere</t>
  </si>
  <si>
    <t xml:space="preserve">5210</t>
  </si>
  <si>
    <t xml:space="preserve">Mount Compass, Mount Magnificent, Nangkita</t>
  </si>
  <si>
    <t xml:space="preserve">5211</t>
  </si>
  <si>
    <t xml:space="preserve">Back Valley, Chiton, Encounter Bay, Hayborough</t>
  </si>
  <si>
    <t xml:space="preserve">5212</t>
  </si>
  <si>
    <t xml:space="preserve">Port Elliot</t>
  </si>
  <si>
    <t xml:space="preserve">5213</t>
  </si>
  <si>
    <t xml:space="preserve">Middleton</t>
  </si>
  <si>
    <t xml:space="preserve">5214</t>
  </si>
  <si>
    <t xml:space="preserve">Currency Creek, Goolwa, Goolwa Beach, Goolwa North</t>
  </si>
  <si>
    <t xml:space="preserve">5220</t>
  </si>
  <si>
    <t xml:space="preserve">Parndana</t>
  </si>
  <si>
    <t xml:space="preserve">5221</t>
  </si>
  <si>
    <t xml:space="preserve">American River, Ballast Head, Muston</t>
  </si>
  <si>
    <t xml:space="preserve">5222</t>
  </si>
  <si>
    <t xml:space="preserve">American Beach, Antechamber Bay, Baudin Beach, Brown Beach</t>
  </si>
  <si>
    <t xml:space="preserve">5223</t>
  </si>
  <si>
    <t xml:space="preserve">Bay Of Shoals, Birchmore, Brownlow, Brownlow Ki</t>
  </si>
  <si>
    <t xml:space="preserve">5231</t>
  </si>
  <si>
    <t xml:space="preserve">Chain Of Ponds, Kersbrook, Millbrook</t>
  </si>
  <si>
    <t xml:space="preserve">5232</t>
  </si>
  <si>
    <t xml:space="preserve">Cudlee Creek</t>
  </si>
  <si>
    <t xml:space="preserve">5233</t>
  </si>
  <si>
    <t xml:space="preserve">Forreston, Gumeracha, Kenton Valley, Warren</t>
  </si>
  <si>
    <t xml:space="preserve">5234</t>
  </si>
  <si>
    <t xml:space="preserve">Birdwood</t>
  </si>
  <si>
    <t xml:space="preserve">5235</t>
  </si>
  <si>
    <t xml:space="preserve">Cromer, Eden Valley, Flaxman Valley, Mount Pleasant</t>
  </si>
  <si>
    <t xml:space="preserve">5236</t>
  </si>
  <si>
    <t xml:space="preserve">Tungkillo</t>
  </si>
  <si>
    <t xml:space="preserve">5237</t>
  </si>
  <si>
    <t xml:space="preserve">Apamurra, Milendella, Palmer, Sanderston</t>
  </si>
  <si>
    <t xml:space="preserve">5238</t>
  </si>
  <si>
    <t xml:space="preserve">Angas Valley, Big Bend, Bolto, Bonython</t>
  </si>
  <si>
    <t xml:space="preserve">5240</t>
  </si>
  <si>
    <t xml:space="preserve">Lenswood</t>
  </si>
  <si>
    <t xml:space="preserve">5241</t>
  </si>
  <si>
    <t xml:space="preserve">Lobethal</t>
  </si>
  <si>
    <t xml:space="preserve">5242</t>
  </si>
  <si>
    <t xml:space="preserve">Balhannah</t>
  </si>
  <si>
    <t xml:space="preserve">5243</t>
  </si>
  <si>
    <t xml:space="preserve">Oakbank</t>
  </si>
  <si>
    <t xml:space="preserve">5244</t>
  </si>
  <si>
    <t xml:space="preserve">Charleston, Harrogate, Inverbrackie, Mount Torrens</t>
  </si>
  <si>
    <t xml:space="preserve">5245</t>
  </si>
  <si>
    <t xml:space="preserve">Hahndorf, Paechtown, Verdun</t>
  </si>
  <si>
    <t xml:space="preserve">5250</t>
  </si>
  <si>
    <t xml:space="preserve">Blakiston, Littlehampton, Totness</t>
  </si>
  <si>
    <t xml:space="preserve">5251</t>
  </si>
  <si>
    <t xml:space="preserve">Bugle Ranges, Mount Barker, Mount Barker Junction, Mount Barker Springs</t>
  </si>
  <si>
    <t xml:space="preserve">5252</t>
  </si>
  <si>
    <t xml:space="preserve">Brukunga, Dawesley, Hay Valley, Kanmantoo</t>
  </si>
  <si>
    <t xml:space="preserve">5253</t>
  </si>
  <si>
    <t xml:space="preserve">Avoca Dell, Brinkley, Burdett, Chapman Bore</t>
  </si>
  <si>
    <t xml:space="preserve">5254</t>
  </si>
  <si>
    <t xml:space="preserve">Buccleuch, Callington, Caloote, Monarto</t>
  </si>
  <si>
    <t xml:space="preserve">5255</t>
  </si>
  <si>
    <t xml:space="preserve">Angas Plains, Belvidere, Bletchley, Finniss</t>
  </si>
  <si>
    <t xml:space="preserve">5256</t>
  </si>
  <si>
    <t xml:space="preserve">Clayton, Clayton Bay, Milang, Nurragi</t>
  </si>
  <si>
    <t xml:space="preserve">5259</t>
  </si>
  <si>
    <t xml:space="preserve">Ashville, East Wellington, Jervois, Kepa</t>
  </si>
  <si>
    <t xml:space="preserve">5260</t>
  </si>
  <si>
    <t xml:space="preserve">Bayah, Elwomple, Tailem Bend</t>
  </si>
  <si>
    <t xml:space="preserve">5261</t>
  </si>
  <si>
    <t xml:space="preserve">Cooke Plains, Coomandook, Culburra, Ki Ki</t>
  </si>
  <si>
    <t xml:space="preserve">5262</t>
  </si>
  <si>
    <t xml:space="preserve">Binnum, Frances, Hynam, Kybybolite</t>
  </si>
  <si>
    <t xml:space="preserve">5263</t>
  </si>
  <si>
    <t xml:space="preserve">Coonawarra</t>
  </si>
  <si>
    <t xml:space="preserve">5264</t>
  </si>
  <si>
    <t xml:space="preserve">Coorong, Meningie, Meningie East, Meningie West</t>
  </si>
  <si>
    <t xml:space="preserve">5265</t>
  </si>
  <si>
    <t xml:space="preserve">Coonalpyn, Field</t>
  </si>
  <si>
    <t xml:space="preserve">5266</t>
  </si>
  <si>
    <t xml:space="preserve">Bunbury, Colebatch, Deepwater, Tintinara</t>
  </si>
  <si>
    <t xml:space="preserve">5267</t>
  </si>
  <si>
    <t xml:space="preserve">Brimbago, Coombe, Keith, Laffer</t>
  </si>
  <si>
    <t xml:space="preserve">5268</t>
  </si>
  <si>
    <t xml:space="preserve">Bangham, Bordertown, Bordertown South, Cangara</t>
  </si>
  <si>
    <t xml:space="preserve">5269</t>
  </si>
  <si>
    <t xml:space="preserve">Custon, Pine Hill, Wolseley</t>
  </si>
  <si>
    <t xml:space="preserve">5270</t>
  </si>
  <si>
    <t xml:space="preserve">Buckingham, Carew, Kongal, Mundulla</t>
  </si>
  <si>
    <t xml:space="preserve">5271</t>
  </si>
  <si>
    <t xml:space="preserve">Bool Lagoon, Cadgee, Joanna, Keppoch</t>
  </si>
  <si>
    <t xml:space="preserve">5272</t>
  </si>
  <si>
    <t xml:space="preserve">Coles, Conmurra, Fox, Greenways</t>
  </si>
  <si>
    <t xml:space="preserve">5273</t>
  </si>
  <si>
    <t xml:space="preserve">Avenue Range</t>
  </si>
  <si>
    <t xml:space="preserve">5275</t>
  </si>
  <si>
    <t xml:space="preserve">Blackford, Boatswain Point, Cape Jaffa, Keilira</t>
  </si>
  <si>
    <t xml:space="preserve">5276</t>
  </si>
  <si>
    <t xml:space="preserve">Bray, Nora Creina, Robe</t>
  </si>
  <si>
    <t xml:space="preserve">5277</t>
  </si>
  <si>
    <t xml:space="preserve">Comaum, Glenroy, Maaoupe, Monbulla</t>
  </si>
  <si>
    <t xml:space="preserve">5278</t>
  </si>
  <si>
    <t xml:space="preserve">Kalangadoo, Krongart, Moerlong, Wepar</t>
  </si>
  <si>
    <t xml:space="preserve">5279</t>
  </si>
  <si>
    <t xml:space="preserve">Koorine, Mount Burr, Mount Mcintyre, Short</t>
  </si>
  <si>
    <t xml:space="preserve">5280</t>
  </si>
  <si>
    <t xml:space="preserve">Beachport, Canunda, Clay Wells, Furner</t>
  </si>
  <si>
    <t xml:space="preserve">5290</t>
  </si>
  <si>
    <t xml:space="preserve">Mount Gambier, Mount Gambier Dc</t>
  </si>
  <si>
    <t xml:space="preserve">5291</t>
  </si>
  <si>
    <t xml:space="preserve">Allendale East, Blackfellows Caves, Burrungule, Canunda</t>
  </si>
  <si>
    <t xml:space="preserve">5301</t>
  </si>
  <si>
    <t xml:space="preserve">Carcuma, Geranium, Jabuk, Moorlands</t>
  </si>
  <si>
    <t xml:space="preserve">5302</t>
  </si>
  <si>
    <t xml:space="preserve">Lameroo, Ngarkat, Smithville</t>
  </si>
  <si>
    <t xml:space="preserve">5303</t>
  </si>
  <si>
    <t xml:space="preserve">Parilla</t>
  </si>
  <si>
    <t xml:space="preserve">5304</t>
  </si>
  <si>
    <t xml:space="preserve">Karte, Kringin, Peebinga, Pinnaroo</t>
  </si>
  <si>
    <t xml:space="preserve">5306</t>
  </si>
  <si>
    <t xml:space="preserve">Wynarka</t>
  </si>
  <si>
    <t xml:space="preserve">5307</t>
  </si>
  <si>
    <t xml:space="preserve">Karoonda, Karte, Kulkami, Lowaldie</t>
  </si>
  <si>
    <t xml:space="preserve">5308</t>
  </si>
  <si>
    <t xml:space="preserve">Copeville, Galga, Kalyan, Maggea</t>
  </si>
  <si>
    <t xml:space="preserve">5309</t>
  </si>
  <si>
    <t xml:space="preserve">Borrika, Halidon, Mindarie, Sandalwood</t>
  </si>
  <si>
    <t xml:space="preserve">5310</t>
  </si>
  <si>
    <t xml:space="preserve">Caliph, Wanbi</t>
  </si>
  <si>
    <t xml:space="preserve">5311</t>
  </si>
  <si>
    <t xml:space="preserve">Alawoona, Billiatt, Bugle Hut, Maggea</t>
  </si>
  <si>
    <t xml:space="preserve">5320</t>
  </si>
  <si>
    <t xml:space="preserve">Beatty, Beaumonts, Brenda Park, Bundey</t>
  </si>
  <si>
    <t xml:space="preserve">5321</t>
  </si>
  <si>
    <t xml:space="preserve">Cadell, Cadell Lagoon</t>
  </si>
  <si>
    <t xml:space="preserve">5322</t>
  </si>
  <si>
    <t xml:space="preserve">Golden Heights, Qualco, Ramco, Ramco Heights</t>
  </si>
  <si>
    <t xml:space="preserve">5330</t>
  </si>
  <si>
    <t xml:space="preserve">Boolgun, Devlins Pound, Good Hope Landing, Hawks Nest Station</t>
  </si>
  <si>
    <t xml:space="preserve">5331</t>
  </si>
  <si>
    <t xml:space="preserve">Kingston On Murray, Kingston-On-Murray</t>
  </si>
  <si>
    <t xml:space="preserve">5332</t>
  </si>
  <si>
    <t xml:space="preserve">Moorook, Moorook South, Wappilka, Yinkanie</t>
  </si>
  <si>
    <t xml:space="preserve">5333</t>
  </si>
  <si>
    <t xml:space="preserve">Bookpurnong, Loxton, Loxton North, Nangari</t>
  </si>
  <si>
    <t xml:space="preserve">5340</t>
  </si>
  <si>
    <t xml:space="preserve">Mundic Creek, Murtho, Paringa, Pike River</t>
  </si>
  <si>
    <t xml:space="preserve">5341</t>
  </si>
  <si>
    <t xml:space="preserve">Calperum, Calperum Station, Chaffey, Chowilla</t>
  </si>
  <si>
    <t xml:space="preserve">5342</t>
  </si>
  <si>
    <t xml:space="preserve">Monash</t>
  </si>
  <si>
    <t xml:space="preserve">5343</t>
  </si>
  <si>
    <t xml:space="preserve">Berri, Gerard, Gurra Gurra, Katarapko</t>
  </si>
  <si>
    <t xml:space="preserve">5344</t>
  </si>
  <si>
    <t xml:space="preserve">Glossop</t>
  </si>
  <si>
    <t xml:space="preserve">5345</t>
  </si>
  <si>
    <t xml:space="preserve">Barmera, Loveday, Spectacle Lake</t>
  </si>
  <si>
    <t xml:space="preserve">5346</t>
  </si>
  <si>
    <t xml:space="preserve">Cobdogla</t>
  </si>
  <si>
    <t xml:space="preserve">5350</t>
  </si>
  <si>
    <t xml:space="preserve">Rosedale, Sandy Creek</t>
  </si>
  <si>
    <t xml:space="preserve">5351</t>
  </si>
  <si>
    <t xml:space="preserve">Altona, Barossa Goldfields, Cockatoo Valley, Lyndoch</t>
  </si>
  <si>
    <t xml:space="preserve">5352</t>
  </si>
  <si>
    <t xml:space="preserve">Bethany, Gomersal, Krondorf, Rowland Flat</t>
  </si>
  <si>
    <t xml:space="preserve">5353</t>
  </si>
  <si>
    <t xml:space="preserve">Angaston, Black Hill, Cambrai, Keyneton</t>
  </si>
  <si>
    <t xml:space="preserve">5354</t>
  </si>
  <si>
    <t xml:space="preserve">Bakara, Bakara Well, Fisher, Marks Landing</t>
  </si>
  <si>
    <t xml:space="preserve">5355</t>
  </si>
  <si>
    <t xml:space="preserve">Daveyston, Ebenezer, Light Pass, Marananga</t>
  </si>
  <si>
    <t xml:space="preserve">5356</t>
  </si>
  <si>
    <t xml:space="preserve">Annadale, Dutton, Dutton East, Sandleton</t>
  </si>
  <si>
    <t xml:space="preserve">5357</t>
  </si>
  <si>
    <t xml:space="preserve">Blanchetown, Mcbean Pound, Moorundie, New Well</t>
  </si>
  <si>
    <t xml:space="preserve">5360</t>
  </si>
  <si>
    <t xml:space="preserve">Greenock, Nain</t>
  </si>
  <si>
    <t xml:space="preserve">5371</t>
  </si>
  <si>
    <t xml:space="preserve">Morn Hill, Roseworthy, Shea-Oak Log, Templers</t>
  </si>
  <si>
    <t xml:space="preserve">5372</t>
  </si>
  <si>
    <t xml:space="preserve">Freeling</t>
  </si>
  <si>
    <t xml:space="preserve">5373</t>
  </si>
  <si>
    <t xml:space="preserve">Allendale North, Bagot Well, Bethel, Fords</t>
  </si>
  <si>
    <t xml:space="preserve">5374</t>
  </si>
  <si>
    <t xml:space="preserve">Australia Plains, Bower, Brownlow, Buchanan</t>
  </si>
  <si>
    <t xml:space="preserve">5381</t>
  </si>
  <si>
    <t xml:space="preserve">Brady Creek, Bright, Emu Downs, Geranium Plains</t>
  </si>
  <si>
    <t xml:space="preserve">5400</t>
  </si>
  <si>
    <t xml:space="preserve">Magdala, Pinkerton Plains, Wasleys, Woolsheds</t>
  </si>
  <si>
    <t xml:space="preserve">5401</t>
  </si>
  <si>
    <t xml:space="preserve">Alma, Hamley Bridge, Salter Springs</t>
  </si>
  <si>
    <t xml:space="preserve">5410</t>
  </si>
  <si>
    <t xml:space="preserve">Linwood, Stockport</t>
  </si>
  <si>
    <t xml:space="preserve">5411</t>
  </si>
  <si>
    <t xml:space="preserve">Giles Corner, Tarlee</t>
  </si>
  <si>
    <t xml:space="preserve">5412</t>
  </si>
  <si>
    <t xml:space="preserve">Navan, Rhynie, Riverton, Woolshed Flat</t>
  </si>
  <si>
    <t xml:space="preserve">5413</t>
  </si>
  <si>
    <t xml:space="preserve">Apoinga, Black Springs, Marrabel, Saddleworth</t>
  </si>
  <si>
    <t xml:space="preserve">5414</t>
  </si>
  <si>
    <t xml:space="preserve">Manoora</t>
  </si>
  <si>
    <t xml:space="preserve">5415</t>
  </si>
  <si>
    <t xml:space="preserve">Mintaro, Stanley</t>
  </si>
  <si>
    <t xml:space="preserve">5416</t>
  </si>
  <si>
    <t xml:space="preserve">Farrell Flat, Porter Lagoon</t>
  </si>
  <si>
    <t xml:space="preserve">5417</t>
  </si>
  <si>
    <t xml:space="preserve">Balah, Baldina, Booborowie, Bunyung</t>
  </si>
  <si>
    <t xml:space="preserve">5418</t>
  </si>
  <si>
    <t xml:space="preserve">Collinsville, Mount Bryan</t>
  </si>
  <si>
    <t xml:space="preserve">5419</t>
  </si>
  <si>
    <t xml:space="preserve">Canowie, Hallett, Mount Bryan East, Pine Creek</t>
  </si>
  <si>
    <t xml:space="preserve">5420</t>
  </si>
  <si>
    <t xml:space="preserve">Canowie Belt, Whyte Yarcowie</t>
  </si>
  <si>
    <t xml:space="preserve">5421</t>
  </si>
  <si>
    <t xml:space="preserve">Franklyn, Terowie</t>
  </si>
  <si>
    <t xml:space="preserve">5422</t>
  </si>
  <si>
    <t xml:space="preserve">Cavenagh, Dawson, Erskine, Hardy</t>
  </si>
  <si>
    <t xml:space="preserve">5431</t>
  </si>
  <si>
    <t xml:space="preserve">Amyton, Black Rock, Coomooroo, Eurelia</t>
  </si>
  <si>
    <t xml:space="preserve">5432</t>
  </si>
  <si>
    <t xml:space="preserve">Baratta, Belton, Bibliando, Carrieton</t>
  </si>
  <si>
    <t xml:space="preserve">5433</t>
  </si>
  <si>
    <t xml:space="preserve">Bruce, Quorn, Saltia, Stephenston</t>
  </si>
  <si>
    <t xml:space="preserve">5434</t>
  </si>
  <si>
    <t xml:space="preserve">Barndioota, Black Hill Station, Flinders Ranges, Hawker</t>
  </si>
  <si>
    <t xml:space="preserve">5440</t>
  </si>
  <si>
    <t xml:space="preserve">Abminga Station, Benda, Billeroo West, Bimbowrie</t>
  </si>
  <si>
    <t xml:space="preserve">5451</t>
  </si>
  <si>
    <t xml:space="preserve">Auburn, Undalya</t>
  </si>
  <si>
    <t xml:space="preserve">5452</t>
  </si>
  <si>
    <t xml:space="preserve">Leasingham, Watervale</t>
  </si>
  <si>
    <t xml:space="preserve">5453</t>
  </si>
  <si>
    <t xml:space="preserve">Armagh, Barinia, Benbournie, Boconnoc Park</t>
  </si>
  <si>
    <t xml:space="preserve">5454</t>
  </si>
  <si>
    <t xml:space="preserve">Andrews, Broughton River Valley, Euromina, Hacklins Corner</t>
  </si>
  <si>
    <t xml:space="preserve">5455</t>
  </si>
  <si>
    <t xml:space="preserve">Hilltown</t>
  </si>
  <si>
    <t xml:space="preserve">5460</t>
  </si>
  <si>
    <t xml:space="preserve">Barabba, Owen, Pinery, Stockyard Creek</t>
  </si>
  <si>
    <t xml:space="preserve">5461</t>
  </si>
  <si>
    <t xml:space="preserve">Balaklava, Bowillia, Dalkey, Erith</t>
  </si>
  <si>
    <t xml:space="preserve">5462</t>
  </si>
  <si>
    <t xml:space="preserve">Blyth</t>
  </si>
  <si>
    <t xml:space="preserve">5464</t>
  </si>
  <si>
    <t xml:space="preserve">Anama, Brinkworth, Bungaree, Condowie</t>
  </si>
  <si>
    <t xml:space="preserve">5470</t>
  </si>
  <si>
    <t xml:space="preserve">Yacka</t>
  </si>
  <si>
    <t xml:space="preserve">5471</t>
  </si>
  <si>
    <t xml:space="preserve">Gulnare</t>
  </si>
  <si>
    <t xml:space="preserve">5472</t>
  </si>
  <si>
    <t xml:space="preserve">Georgetown</t>
  </si>
  <si>
    <t xml:space="preserve">5473</t>
  </si>
  <si>
    <t xml:space="preserve">Gladstone</t>
  </si>
  <si>
    <t xml:space="preserve">5480</t>
  </si>
  <si>
    <t xml:space="preserve">Appila, Laura, Stone Hut</t>
  </si>
  <si>
    <t xml:space="preserve">5481</t>
  </si>
  <si>
    <t xml:space="preserve">Bangor, Murray Town, Wirrabara, Wongyarra</t>
  </si>
  <si>
    <t xml:space="preserve">5482</t>
  </si>
  <si>
    <t xml:space="preserve">Booleroo Centre, Wepowie</t>
  </si>
  <si>
    <t xml:space="preserve">5483</t>
  </si>
  <si>
    <t xml:space="preserve">Melrose</t>
  </si>
  <si>
    <t xml:space="preserve">5485</t>
  </si>
  <si>
    <t xml:space="preserve">Wilmington</t>
  </si>
  <si>
    <t xml:space="preserve">5490</t>
  </si>
  <si>
    <t xml:space="preserve">Caltowie, Caltowie North, Caltowie West</t>
  </si>
  <si>
    <t xml:space="preserve">5491</t>
  </si>
  <si>
    <t xml:space="preserve">Belalie East, Belalie North, Bundaleer Gardens, Bundaleer North</t>
  </si>
  <si>
    <t xml:space="preserve">5493</t>
  </si>
  <si>
    <t xml:space="preserve">Yongala</t>
  </si>
  <si>
    <t xml:space="preserve">5495</t>
  </si>
  <si>
    <t xml:space="preserve">Baroota, Germein Bay, Mambray Creek, Nectar Brook</t>
  </si>
  <si>
    <t xml:space="preserve">5501</t>
  </si>
  <si>
    <t xml:space="preserve">Avon, Calomba, Dublin, Lewiston</t>
  </si>
  <si>
    <t xml:space="preserve">5502</t>
  </si>
  <si>
    <t xml:space="preserve">Fischer, Grace Plains, Korunye, Mallala</t>
  </si>
  <si>
    <t xml:space="preserve">5510</t>
  </si>
  <si>
    <t xml:space="preserve">Lochiel</t>
  </si>
  <si>
    <t xml:space="preserve">5520</t>
  </si>
  <si>
    <t xml:space="preserve">Barunga Gap, Bumbunga, Burnsfield, Gleeson Hill</t>
  </si>
  <si>
    <t xml:space="preserve">5521</t>
  </si>
  <si>
    <t xml:space="preserve">Redhill</t>
  </si>
  <si>
    <t xml:space="preserve">5522</t>
  </si>
  <si>
    <t xml:space="preserve">Fisherman Bay, Lower Broughton, Port Broughton, Ward Hill</t>
  </si>
  <si>
    <t xml:space="preserve">5523</t>
  </si>
  <si>
    <t xml:space="preserve">Beetaloo Valley, Clements Gap, Crystal Brook, Huddleston</t>
  </si>
  <si>
    <t xml:space="preserve">5540</t>
  </si>
  <si>
    <t xml:space="preserve">Bungama, Coonamia, Lower Broughton, Napperby</t>
  </si>
  <si>
    <t xml:space="preserve">5550</t>
  </si>
  <si>
    <t xml:space="preserve">Beaufort, Bowmans, Inkerman, Kallora</t>
  </si>
  <si>
    <t xml:space="preserve">5552</t>
  </si>
  <si>
    <t xml:space="preserve">Kainton, Kulpara, Melton, Paskeville</t>
  </si>
  <si>
    <t xml:space="preserve">5554</t>
  </si>
  <si>
    <t xml:space="preserve">Boors Plain, Cunliffe, Jericho, Jerusalem</t>
  </si>
  <si>
    <t xml:space="preserve">5555</t>
  </si>
  <si>
    <t xml:space="preserve">Alford, Collinsfield, Dowling, Dowlingville</t>
  </si>
  <si>
    <t xml:space="preserve">5556</t>
  </si>
  <si>
    <t xml:space="preserve">North Beach, Wallaroo, Wallaroo Plain, Warburto</t>
  </si>
  <si>
    <t xml:space="preserve">5558</t>
  </si>
  <si>
    <t xml:space="preserve">Agery, Cross Roads, East Moonta, Hamley</t>
  </si>
  <si>
    <t xml:space="preserve">5560</t>
  </si>
  <si>
    <t xml:space="preserve">Bute, Ninnes</t>
  </si>
  <si>
    <t xml:space="preserve">5570</t>
  </si>
  <si>
    <t xml:space="preserve">Clinton, Clinton Centre, Port Clinton, Price</t>
  </si>
  <si>
    <t xml:space="preserve">5571</t>
  </si>
  <si>
    <t xml:space="preserve">Ardrossan, Black Point, Cunningham, Dowlingville</t>
  </si>
  <si>
    <t xml:space="preserve">5572</t>
  </si>
  <si>
    <t xml:space="preserve">Arthurton, Port Arthur</t>
  </si>
  <si>
    <t xml:space="preserve">5573</t>
  </si>
  <si>
    <t xml:space="preserve">Balgowan, Chinaman Wells, Chinamen Wells, Maitland</t>
  </si>
  <si>
    <t xml:space="preserve">5575</t>
  </si>
  <si>
    <t xml:space="preserve">Bluff Beach, Brentwood, Corny Point, Couch Beach</t>
  </si>
  <si>
    <t xml:space="preserve">5576</t>
  </si>
  <si>
    <t xml:space="preserve">Honiton, Port Moorowie, Yorketown</t>
  </si>
  <si>
    <t xml:space="preserve">5577</t>
  </si>
  <si>
    <t xml:space="preserve">Couch Beach, Foul Bay, Inneston, Point Souttar</t>
  </si>
  <si>
    <t xml:space="preserve">5580</t>
  </si>
  <si>
    <t xml:space="preserve">Curramulka, Port Julia</t>
  </si>
  <si>
    <t xml:space="preserve">5581</t>
  </si>
  <si>
    <t xml:space="preserve">Port Vincent, Sheaoak Flat</t>
  </si>
  <si>
    <t xml:space="preserve">5582</t>
  </si>
  <si>
    <t xml:space="preserve">Port Giles, Stansbury</t>
  </si>
  <si>
    <t xml:space="preserve">5583</t>
  </si>
  <si>
    <t xml:space="preserve">Coobowie, Edithburgh, Sultana Point</t>
  </si>
  <si>
    <t xml:space="preserve">5600</t>
  </si>
  <si>
    <t xml:space="preserve">Iron Baron, Whyalla, Whyalla Dc, Whyalla Playford</t>
  </si>
  <si>
    <t xml:space="preserve">5601</t>
  </si>
  <si>
    <t xml:space="preserve">Backy Point, Douglas Point, Douglas Point South, False Bay</t>
  </si>
  <si>
    <t xml:space="preserve">5602</t>
  </si>
  <si>
    <t xml:space="preserve">Cowell, Lucky Bay, Mangalo, Midgee</t>
  </si>
  <si>
    <t xml:space="preserve">5603</t>
  </si>
  <si>
    <t xml:space="preserve">Arno Bay, Hincks, Verran, Wharminda</t>
  </si>
  <si>
    <t xml:space="preserve">5604</t>
  </si>
  <si>
    <t xml:space="preserve">Port Neill</t>
  </si>
  <si>
    <t xml:space="preserve">5605</t>
  </si>
  <si>
    <t xml:space="preserve">Butler, Tumby Bay</t>
  </si>
  <si>
    <t xml:space="preserve">5606</t>
  </si>
  <si>
    <t xml:space="preserve">Kirton Point, Port Lincoln, Port Lincoln South, Wedge Island</t>
  </si>
  <si>
    <t xml:space="preserve">5607</t>
  </si>
  <si>
    <t xml:space="preserve">Boston, Brooker, Charlton Gully, Coffin Bay</t>
  </si>
  <si>
    <t xml:space="preserve">5608</t>
  </si>
  <si>
    <t xml:space="preserve">Mullaquana, Whyalla Norrie, Whyalla Norrie East, Whyalla Norrie North</t>
  </si>
  <si>
    <t xml:space="preserve">5609</t>
  </si>
  <si>
    <t xml:space="preserve">Cowleds Landing, Middleback Range, Murninnie Beach, Whyalla Jenkins</t>
  </si>
  <si>
    <t xml:space="preserve">5611</t>
  </si>
  <si>
    <t xml:space="preserve">Cooyerdoo, Corunna Station, Gilles Downs, Iron Baron</t>
  </si>
  <si>
    <t xml:space="preserve">5630</t>
  </si>
  <si>
    <t xml:space="preserve">Edilillie, Edillilie</t>
  </si>
  <si>
    <t xml:space="preserve">5631</t>
  </si>
  <si>
    <t xml:space="preserve">Cockaleechie, Cummins</t>
  </si>
  <si>
    <t xml:space="preserve">5632</t>
  </si>
  <si>
    <t xml:space="preserve">Kapinnie, Karkoo, Mitchell, Yeelanna</t>
  </si>
  <si>
    <t xml:space="preserve">5633</t>
  </si>
  <si>
    <t xml:space="preserve">Boonerdo, Lock, Ulyerra</t>
  </si>
  <si>
    <t xml:space="preserve">5640</t>
  </si>
  <si>
    <t xml:space="preserve">Campoona, Cleve, Jamieson, Waddikee</t>
  </si>
  <si>
    <t xml:space="preserve">5641</t>
  </si>
  <si>
    <t xml:space="preserve">Barna, Buckleboo, Bungeroo, Caralue</t>
  </si>
  <si>
    <t xml:space="preserve">5642</t>
  </si>
  <si>
    <t xml:space="preserve">Darke Peak, Hambidge, Kielpa, Murlong</t>
  </si>
  <si>
    <t xml:space="preserve">5650</t>
  </si>
  <si>
    <t xml:space="preserve">Cootra, Koongawa, Warramboo</t>
  </si>
  <si>
    <t xml:space="preserve">5651</t>
  </si>
  <si>
    <t xml:space="preserve">Kyancutta</t>
  </si>
  <si>
    <t xml:space="preserve">5652</t>
  </si>
  <si>
    <t xml:space="preserve">Paney, Pygery, Wudinna</t>
  </si>
  <si>
    <t xml:space="preserve">5653</t>
  </si>
  <si>
    <t xml:space="preserve">Yaninee</t>
  </si>
  <si>
    <t xml:space="preserve">5654</t>
  </si>
  <si>
    <t xml:space="preserve">Cocata, Karcultaby, Minnipa, Mount Damper</t>
  </si>
  <si>
    <t xml:space="preserve">5655</t>
  </si>
  <si>
    <t xml:space="preserve">Bockelberg, Gawler Ranges, Kaldoonera, Lockes Claypan</t>
  </si>
  <si>
    <t xml:space="preserve">5660</t>
  </si>
  <si>
    <t xml:space="preserve">Chilpenunda, Cungena</t>
  </si>
  <si>
    <t xml:space="preserve">5661</t>
  </si>
  <si>
    <t xml:space="preserve">Koolgera, Pimbaacla, Wallala, Wirrulla</t>
  </si>
  <si>
    <t xml:space="preserve">5670</t>
  </si>
  <si>
    <t xml:space="preserve">Bramfield, Colton, Coolillie, Elliston</t>
  </si>
  <si>
    <t xml:space="preserve">5671</t>
  </si>
  <si>
    <t xml:space="preserve">Baird Bay, Calca, Colley, Mortana</t>
  </si>
  <si>
    <t xml:space="preserve">5680</t>
  </si>
  <si>
    <t xml:space="preserve">Carawa, Chandada, Chinbingina, Eba Anchorage</t>
  </si>
  <si>
    <t xml:space="preserve">5690</t>
  </si>
  <si>
    <t xml:space="preserve">Bookabie, Ceduna, Ceduna Waters, Charra</t>
  </si>
  <si>
    <t xml:space="preserve">5700</t>
  </si>
  <si>
    <t xml:space="preserve">Blanche Harbor, Commissariat Point, Cultana, Davenport</t>
  </si>
  <si>
    <t xml:space="preserve">5701</t>
  </si>
  <si>
    <t xml:space="preserve">Arkaroola Village, Cook, Port Augusta, Tarcoola</t>
  </si>
  <si>
    <t xml:space="preserve">5710</t>
  </si>
  <si>
    <t xml:space="preserve">Cook, Glendambo, Kingoonya, Nonning</t>
  </si>
  <si>
    <t xml:space="preserve">5713</t>
  </si>
  <si>
    <t xml:space="preserve">Emeroo, Island Lagoon, Kootaberra, Lake Torrens</t>
  </si>
  <si>
    <t xml:space="preserve">5715</t>
  </si>
  <si>
    <t xml:space="preserve">Carriewerloo, Illeroo, Lincoln Gap, Pandurra</t>
  </si>
  <si>
    <t xml:space="preserve">5717</t>
  </si>
  <si>
    <t xml:space="preserve">Hiltaba, Kokatha, Kolendo, Kondoolka</t>
  </si>
  <si>
    <t xml:space="preserve">5719</t>
  </si>
  <si>
    <t xml:space="preserve">Bon Bon, Bulgunnia, Commonwealth Hill, Coondambo</t>
  </si>
  <si>
    <t xml:space="preserve">5720</t>
  </si>
  <si>
    <t xml:space="preserve">Arcoona, Billa Kalina, Bosworth, Millers Creek</t>
  </si>
  <si>
    <t xml:space="preserve">5722</t>
  </si>
  <si>
    <t xml:space="preserve">Andamooka, Andamooka Station</t>
  </si>
  <si>
    <t xml:space="preserve">5723</t>
  </si>
  <si>
    <t xml:space="preserve">Allandale Station, Anna Creek, Arckaringa, Coober Pedy</t>
  </si>
  <si>
    <t xml:space="preserve">5724</t>
  </si>
  <si>
    <t xml:space="preserve">Marla, Mintabie, Welbourn Hill</t>
  </si>
  <si>
    <t xml:space="preserve">5725</t>
  </si>
  <si>
    <t xml:space="preserve">Olympic Dam, Roxby Downs, Roxby Downs Station</t>
  </si>
  <si>
    <t xml:space="preserve">5730</t>
  </si>
  <si>
    <t xml:space="preserve">Alpana, Angorigina, Beltana, Beltana Station</t>
  </si>
  <si>
    <t xml:space="preserve">5731</t>
  </si>
  <si>
    <t xml:space="preserve">Bollards Lagoon, Coopers Creek, Cordillo Downs, Durham Downs</t>
  </si>
  <si>
    <t xml:space="preserve">5732</t>
  </si>
  <si>
    <t xml:space="preserve">Angepena, Arkaroola, Burr Well, Copley</t>
  </si>
  <si>
    <t xml:space="preserve">5733</t>
  </si>
  <si>
    <t xml:space="preserve">Alton Downs Station, Callanna, Clayton Station, Clifton Hills Station</t>
  </si>
  <si>
    <t xml:space="preserve">5734</t>
  </si>
  <si>
    <t xml:space="preserve">Crown Point, Eringa, Macumba, Mount Sarah</t>
  </si>
  <si>
    <t xml:space="preserve">5800</t>
  </si>
  <si>
    <t xml:space="preserve">5810</t>
  </si>
  <si>
    <t xml:space="preserve">5839</t>
  </si>
  <si>
    <t xml:space="preserve">5950</t>
  </si>
  <si>
    <t xml:space="preserve">Adelaide Airport, Export Park</t>
  </si>
  <si>
    <t xml:space="preserve">6000</t>
  </si>
  <si>
    <t xml:space="preserve">WA - Metro</t>
  </si>
  <si>
    <t xml:space="preserve">City Delivery Centre, Perth, Perth Gpo</t>
  </si>
  <si>
    <t xml:space="preserve">6001</t>
  </si>
  <si>
    <t xml:space="preserve">Perth</t>
  </si>
  <si>
    <t xml:space="preserve">6003</t>
  </si>
  <si>
    <t xml:space="preserve">Highgate, Northbridge</t>
  </si>
  <si>
    <t xml:space="preserve">6004</t>
  </si>
  <si>
    <t xml:space="preserve">East Perth</t>
  </si>
  <si>
    <t xml:space="preserve">6005</t>
  </si>
  <si>
    <t xml:space="preserve">Kings Park, West Perth</t>
  </si>
  <si>
    <t xml:space="preserve">6006</t>
  </si>
  <si>
    <t xml:space="preserve">North Perth</t>
  </si>
  <si>
    <t xml:space="preserve">6007</t>
  </si>
  <si>
    <t xml:space="preserve">Leederville, West Leederville</t>
  </si>
  <si>
    <t xml:space="preserve">6008</t>
  </si>
  <si>
    <t xml:space="preserve">Daglish, Shenton Park, Subiaco, Subiaco East</t>
  </si>
  <si>
    <t xml:space="preserve">6009</t>
  </si>
  <si>
    <t xml:space="preserve">Broadway Nedlands, Crawley, Dalkeith, Nedlands</t>
  </si>
  <si>
    <t xml:space="preserve">6010</t>
  </si>
  <si>
    <t xml:space="preserve">Claremont, Claremont North, Karrakatta, Mount Claremont</t>
  </si>
  <si>
    <t xml:space="preserve">6011</t>
  </si>
  <si>
    <t xml:space="preserve">Cottesloe, Peppermint Grove</t>
  </si>
  <si>
    <t xml:space="preserve">6012</t>
  </si>
  <si>
    <t xml:space="preserve">Mosman Park</t>
  </si>
  <si>
    <t xml:space="preserve">6014</t>
  </si>
  <si>
    <t xml:space="preserve">Floreat, Floreat Forum, Jolimont, Wembley</t>
  </si>
  <si>
    <t xml:space="preserve">6015</t>
  </si>
  <si>
    <t xml:space="preserve">City Beach</t>
  </si>
  <si>
    <t xml:space="preserve">6016</t>
  </si>
  <si>
    <t xml:space="preserve">Glendalough, Mount Hawthorn</t>
  </si>
  <si>
    <t xml:space="preserve">6017</t>
  </si>
  <si>
    <t xml:space="preserve">Herdsman, Osborne Park, Osborne Park Dc</t>
  </si>
  <si>
    <t xml:space="preserve">6018</t>
  </si>
  <si>
    <t xml:space="preserve">Churchlands, Doubleview, Gwelup, Gwelup Dc</t>
  </si>
  <si>
    <t xml:space="preserve">6019</t>
  </si>
  <si>
    <t xml:space="preserve">Scarborough, Wembley Downs</t>
  </si>
  <si>
    <t xml:space="preserve">6020</t>
  </si>
  <si>
    <t xml:space="preserve">Carine, Marmion, North Beach, Sorrento</t>
  </si>
  <si>
    <t xml:space="preserve">6021</t>
  </si>
  <si>
    <t xml:space="preserve">Balcatta, Stirling</t>
  </si>
  <si>
    <t xml:space="preserve">6022</t>
  </si>
  <si>
    <t xml:space="preserve">Hamersley</t>
  </si>
  <si>
    <t xml:space="preserve">6023</t>
  </si>
  <si>
    <t xml:space="preserve">Duncraig, Glengarry</t>
  </si>
  <si>
    <t xml:space="preserve">6024</t>
  </si>
  <si>
    <t xml:space="preserve">Greenwood, Warwick</t>
  </si>
  <si>
    <t xml:space="preserve">6025</t>
  </si>
  <si>
    <t xml:space="preserve">Craigie, Hillarys, Kallaroo, Padbury</t>
  </si>
  <si>
    <t xml:space="preserve">6026</t>
  </si>
  <si>
    <t xml:space="preserve">Kingsley, Woodvale</t>
  </si>
  <si>
    <t xml:space="preserve">6027</t>
  </si>
  <si>
    <t xml:space="preserve">Beldon, Connolly, Edgewater, Heathridge</t>
  </si>
  <si>
    <t xml:space="preserve">6028</t>
  </si>
  <si>
    <t xml:space="preserve">Burns Beach, Currambine, Iluka, Kinross</t>
  </si>
  <si>
    <t xml:space="preserve">6029</t>
  </si>
  <si>
    <t xml:space="preserve">Trigg</t>
  </si>
  <si>
    <t xml:space="preserve">6030</t>
  </si>
  <si>
    <t xml:space="preserve">Clarkson, Merriwa, Mindarie, Quinns Rocks</t>
  </si>
  <si>
    <t xml:space="preserve">6031</t>
  </si>
  <si>
    <t xml:space="preserve">Banksia Grove, Carramar, Neerabup</t>
  </si>
  <si>
    <t xml:space="preserve">6032</t>
  </si>
  <si>
    <t xml:space="preserve">Nowergup</t>
  </si>
  <si>
    <t xml:space="preserve">6033</t>
  </si>
  <si>
    <t xml:space="preserve">Carabooda</t>
  </si>
  <si>
    <t xml:space="preserve">6034</t>
  </si>
  <si>
    <t xml:space="preserve">Eglinton</t>
  </si>
  <si>
    <t xml:space="preserve">6035</t>
  </si>
  <si>
    <t xml:space="preserve">Yanchep</t>
  </si>
  <si>
    <t xml:space="preserve">6036</t>
  </si>
  <si>
    <t xml:space="preserve">Butler, Jindalee</t>
  </si>
  <si>
    <t xml:space="preserve">6037</t>
  </si>
  <si>
    <t xml:space="preserve">Two Rocks</t>
  </si>
  <si>
    <t xml:space="preserve">6038</t>
  </si>
  <si>
    <t xml:space="preserve">Alkimos</t>
  </si>
  <si>
    <t xml:space="preserve">6041</t>
  </si>
  <si>
    <t xml:space="preserve">WA - Outer Metro</t>
  </si>
  <si>
    <t xml:space="preserve">Caraban, Gabbadah, Guilderton, Wilbinga</t>
  </si>
  <si>
    <t xml:space="preserve">6042</t>
  </si>
  <si>
    <t xml:space="preserve">Seabird</t>
  </si>
  <si>
    <t xml:space="preserve">6043</t>
  </si>
  <si>
    <t xml:space="preserve">Breton Bay, Ledge Point</t>
  </si>
  <si>
    <t xml:space="preserve">6044</t>
  </si>
  <si>
    <t xml:space="preserve">Karakin, Lancelin, Nilgen, Wedge Island</t>
  </si>
  <si>
    <t xml:space="preserve">6050</t>
  </si>
  <si>
    <t xml:space="preserve">Coolbinia, Menora, Mount Lawley</t>
  </si>
  <si>
    <t xml:space="preserve">6051</t>
  </si>
  <si>
    <t xml:space="preserve">Maylands</t>
  </si>
  <si>
    <t xml:space="preserve">6052</t>
  </si>
  <si>
    <t xml:space="preserve">Bedford, Inglewood</t>
  </si>
  <si>
    <t xml:space="preserve">6053</t>
  </si>
  <si>
    <t xml:space="preserve">Bayswater</t>
  </si>
  <si>
    <t xml:space="preserve">6054</t>
  </si>
  <si>
    <t xml:space="preserve">Ashfield, Bassendean, Bassendean Dc, Eden Hill</t>
  </si>
  <si>
    <t xml:space="preserve">6055</t>
  </si>
  <si>
    <t xml:space="preserve">Brabham, Bushmead, Caversham, Dayton</t>
  </si>
  <si>
    <t xml:space="preserve">6056</t>
  </si>
  <si>
    <t xml:space="preserve">Baskerville, Bellevue, Boya, Greenmount</t>
  </si>
  <si>
    <t xml:space="preserve">6057</t>
  </si>
  <si>
    <t xml:space="preserve">High Wycombe, Maida Vale</t>
  </si>
  <si>
    <t xml:space="preserve">6058</t>
  </si>
  <si>
    <t xml:space="preserve">Forrestfield</t>
  </si>
  <si>
    <t xml:space="preserve">6059</t>
  </si>
  <si>
    <t xml:space="preserve">Dianella</t>
  </si>
  <si>
    <t xml:space="preserve">6060</t>
  </si>
  <si>
    <t xml:space="preserve">Dog Swamp, Joondanna, Tuart Hill, Yokine</t>
  </si>
  <si>
    <t xml:space="preserve">6061</t>
  </si>
  <si>
    <t xml:space="preserve">Balga, Mirrabooka, Nollamara, Westminster</t>
  </si>
  <si>
    <t xml:space="preserve">6062</t>
  </si>
  <si>
    <t xml:space="preserve">Embleton, Morley, Noranda</t>
  </si>
  <si>
    <t xml:space="preserve">6063</t>
  </si>
  <si>
    <t xml:space="preserve">Beechboro, Bennett Springs</t>
  </si>
  <si>
    <t xml:space="preserve">6064</t>
  </si>
  <si>
    <t xml:space="preserve">Alexander Heights, Girrawheen, Koondoola, Marangaroo</t>
  </si>
  <si>
    <t xml:space="preserve">6065</t>
  </si>
  <si>
    <t xml:space="preserve">Ashby, Darch, Gnangara, Hocking</t>
  </si>
  <si>
    <t xml:space="preserve">6066</t>
  </si>
  <si>
    <t xml:space="preserve">Ballajura</t>
  </si>
  <si>
    <t xml:space="preserve">6067</t>
  </si>
  <si>
    <t xml:space="preserve">Cullacabardee</t>
  </si>
  <si>
    <t xml:space="preserve">6068</t>
  </si>
  <si>
    <t xml:space="preserve">Whiteman</t>
  </si>
  <si>
    <t xml:space="preserve">6069</t>
  </si>
  <si>
    <t xml:space="preserve">Aveley, Belhus, Brigadoon, Ellenbrook</t>
  </si>
  <si>
    <t xml:space="preserve">6070</t>
  </si>
  <si>
    <t xml:space="preserve">Darlington</t>
  </si>
  <si>
    <t xml:space="preserve">6071</t>
  </si>
  <si>
    <t xml:space="preserve">Glen Forrest, Hovea</t>
  </si>
  <si>
    <t xml:space="preserve">6072</t>
  </si>
  <si>
    <t xml:space="preserve">Mahogany Creek</t>
  </si>
  <si>
    <t xml:space="preserve">6073</t>
  </si>
  <si>
    <t xml:space="preserve">Mundaring, Mundaring Dc, Mundaring Weir</t>
  </si>
  <si>
    <t xml:space="preserve">6074</t>
  </si>
  <si>
    <t xml:space="preserve">Sawyers Valley</t>
  </si>
  <si>
    <t xml:space="preserve">6076</t>
  </si>
  <si>
    <t xml:space="preserve">Bickley, Carmel, Gooseberry Hill, Hacketts Gully</t>
  </si>
  <si>
    <t xml:space="preserve">6077</t>
  </si>
  <si>
    <t xml:space="preserve">Gnangara, Jandabup</t>
  </si>
  <si>
    <t xml:space="preserve">6078</t>
  </si>
  <si>
    <t xml:space="preserve">Mariginiup, Pinjar</t>
  </si>
  <si>
    <t xml:space="preserve">6079</t>
  </si>
  <si>
    <t xml:space="preserve">Lexia, Melaleuca</t>
  </si>
  <si>
    <t xml:space="preserve">6081</t>
  </si>
  <si>
    <t xml:space="preserve">Parkerville, Stoneville</t>
  </si>
  <si>
    <t xml:space="preserve">6082</t>
  </si>
  <si>
    <t xml:space="preserve">Bailup, Mount Helena</t>
  </si>
  <si>
    <t xml:space="preserve">6083</t>
  </si>
  <si>
    <t xml:space="preserve">Gidgegannup, Morangup</t>
  </si>
  <si>
    <t xml:space="preserve">6084</t>
  </si>
  <si>
    <t xml:space="preserve">Avon Valley National Park, Bullsbrook, Chittering, Lower Chittering</t>
  </si>
  <si>
    <t xml:space="preserve">6090</t>
  </si>
  <si>
    <t xml:space="preserve">Malaga</t>
  </si>
  <si>
    <t xml:space="preserve">6100</t>
  </si>
  <si>
    <t xml:space="preserve">Burswood, Lathlain, Victoria Park</t>
  </si>
  <si>
    <t xml:space="preserve">6101</t>
  </si>
  <si>
    <t xml:space="preserve">Carlisle, Carlisle North, Carlisle South, East Victoria Park</t>
  </si>
  <si>
    <t xml:space="preserve">6102</t>
  </si>
  <si>
    <t xml:space="preserve">Bentley, Bentley Dc, Bentley South, St James</t>
  </si>
  <si>
    <t xml:space="preserve">6103</t>
  </si>
  <si>
    <t xml:space="preserve">Rivervale</t>
  </si>
  <si>
    <t xml:space="preserve">6104</t>
  </si>
  <si>
    <t xml:space="preserve">Ascot, Belmont, Redcliffe</t>
  </si>
  <si>
    <t xml:space="preserve">6105</t>
  </si>
  <si>
    <t xml:space="preserve">Cloverdale, Kewdale, Perth Airport</t>
  </si>
  <si>
    <t xml:space="preserve">6106</t>
  </si>
  <si>
    <t xml:space="preserve">Welshpool, Welshpool Dc</t>
  </si>
  <si>
    <t xml:space="preserve">6107</t>
  </si>
  <si>
    <t xml:space="preserve">Beckenham, Cannington, East Cannington, Kenwick</t>
  </si>
  <si>
    <t xml:space="preserve">6108</t>
  </si>
  <si>
    <t xml:space="preserve">Thornlie</t>
  </si>
  <si>
    <t xml:space="preserve">6109</t>
  </si>
  <si>
    <t xml:space="preserve">Maddington, Orange Grove</t>
  </si>
  <si>
    <t xml:space="preserve">6110</t>
  </si>
  <si>
    <t xml:space="preserve">Gosnells, Huntingdale, Martin, Southern River</t>
  </si>
  <si>
    <t xml:space="preserve">6111</t>
  </si>
  <si>
    <t xml:space="preserve">Ashendon, Camillo, Canning Mills, Champion Lakes</t>
  </si>
  <si>
    <t xml:space="preserve">6112</t>
  </si>
  <si>
    <t xml:space="preserve">Armadale, Bedfordale, Brookdale, Doobarda</t>
  </si>
  <si>
    <t xml:space="preserve">6121</t>
  </si>
  <si>
    <t xml:space="preserve">Oakford, Oldbury</t>
  </si>
  <si>
    <t xml:space="preserve">6122</t>
  </si>
  <si>
    <t xml:space="preserve">Byford, Cardup, Darling Downs, Karrakup</t>
  </si>
  <si>
    <t xml:space="preserve">6123</t>
  </si>
  <si>
    <t xml:space="preserve">Mundijong, Whitby</t>
  </si>
  <si>
    <t xml:space="preserve">6124</t>
  </si>
  <si>
    <t xml:space="preserve">Jarrahdale</t>
  </si>
  <si>
    <t xml:space="preserve">6125</t>
  </si>
  <si>
    <t xml:space="preserve">Hopeland, Mardella, Serpentine</t>
  </si>
  <si>
    <t xml:space="preserve">6126</t>
  </si>
  <si>
    <t xml:space="preserve">Keysbrook</t>
  </si>
  <si>
    <t xml:space="preserve">6147</t>
  </si>
  <si>
    <t xml:space="preserve">Langford, Lynwood, Parkwood</t>
  </si>
  <si>
    <t xml:space="preserve">6148</t>
  </si>
  <si>
    <t xml:space="preserve">Ferndale, Riverton, Rossmoyne, Shelley</t>
  </si>
  <si>
    <t xml:space="preserve">6149</t>
  </si>
  <si>
    <t xml:space="preserve">Bull Creek, Leeming</t>
  </si>
  <si>
    <t xml:space="preserve">6150</t>
  </si>
  <si>
    <t xml:space="preserve">Bateman, Murdoch, Winthrop</t>
  </si>
  <si>
    <t xml:space="preserve">6151</t>
  </si>
  <si>
    <t xml:space="preserve">Kensington, South Perth, South Perth Angelo St</t>
  </si>
  <si>
    <t xml:space="preserve">6152</t>
  </si>
  <si>
    <t xml:space="preserve">Como, Karawara, Manning, Salter Point</t>
  </si>
  <si>
    <t xml:space="preserve">6153</t>
  </si>
  <si>
    <t xml:space="preserve">Applecross, Applecross North, Ardross, Brentwood</t>
  </si>
  <si>
    <t xml:space="preserve">6154</t>
  </si>
  <si>
    <t xml:space="preserve">Alfred Cove, Booragoon, Myaree</t>
  </si>
  <si>
    <t xml:space="preserve">6155</t>
  </si>
  <si>
    <t xml:space="preserve">Canning Vale, Canning Vale Dc, Canning Vale South, Willetton</t>
  </si>
  <si>
    <t xml:space="preserve">6156</t>
  </si>
  <si>
    <t xml:space="preserve">Attadale, Melville, Willagee, Willagee Central</t>
  </si>
  <si>
    <t xml:space="preserve">6157</t>
  </si>
  <si>
    <t xml:space="preserve">Bicton, Palmyra, Palmyra Dc</t>
  </si>
  <si>
    <t xml:space="preserve">6158</t>
  </si>
  <si>
    <t xml:space="preserve">East Fremantle</t>
  </si>
  <si>
    <t xml:space="preserve">6159</t>
  </si>
  <si>
    <t xml:space="preserve">North Fremantle</t>
  </si>
  <si>
    <t xml:space="preserve">6160</t>
  </si>
  <si>
    <t xml:space="preserve">Fremantle</t>
  </si>
  <si>
    <t xml:space="preserve">6161</t>
  </si>
  <si>
    <t xml:space="preserve">Rottnest Island</t>
  </si>
  <si>
    <t xml:space="preserve">6162</t>
  </si>
  <si>
    <t xml:space="preserve">Beaconsfield, South Fremantle, White Gum Valley</t>
  </si>
  <si>
    <t xml:space="preserve">6163</t>
  </si>
  <si>
    <t xml:space="preserve">Bibra Lake, Bibra Lake Dc, Coolbellup, Hamilton Hill</t>
  </si>
  <si>
    <t xml:space="preserve">6164</t>
  </si>
  <si>
    <t xml:space="preserve">Atwell, Aubin Grove, Banjup, Beeliar</t>
  </si>
  <si>
    <t xml:space="preserve">6165</t>
  </si>
  <si>
    <t xml:space="preserve">Hope Valley, Naval Base</t>
  </si>
  <si>
    <t xml:space="preserve">6166</t>
  </si>
  <si>
    <t xml:space="preserve">Coogee, Henderson, Lake Coogee, Munster</t>
  </si>
  <si>
    <t xml:space="preserve">6167</t>
  </si>
  <si>
    <t xml:space="preserve">Anketell, Bertram, Calista, Casuarina</t>
  </si>
  <si>
    <t xml:space="preserve">6168</t>
  </si>
  <si>
    <t xml:space="preserve">Cooloongup, East Rockingham, Garden Island, Hillman</t>
  </si>
  <si>
    <t xml:space="preserve">6169</t>
  </si>
  <si>
    <t xml:space="preserve">Safety Bay, Shoalwater, Waikiki, Warnbro</t>
  </si>
  <si>
    <t xml:space="preserve">6170</t>
  </si>
  <si>
    <t xml:space="preserve">Leda, Wellard</t>
  </si>
  <si>
    <t xml:space="preserve">6171</t>
  </si>
  <si>
    <t xml:space="preserve">Baldivis</t>
  </si>
  <si>
    <t xml:space="preserve">6172</t>
  </si>
  <si>
    <t xml:space="preserve">Port Kennedy</t>
  </si>
  <si>
    <t xml:space="preserve">6173</t>
  </si>
  <si>
    <t xml:space="preserve">Secret Harbour</t>
  </si>
  <si>
    <t xml:space="preserve">6174</t>
  </si>
  <si>
    <t xml:space="preserve">Golden Bay</t>
  </si>
  <si>
    <t xml:space="preserve">6175</t>
  </si>
  <si>
    <t xml:space="preserve">Singleton</t>
  </si>
  <si>
    <t xml:space="preserve">6176</t>
  </si>
  <si>
    <t xml:space="preserve">Karnup</t>
  </si>
  <si>
    <t xml:space="preserve">6180</t>
  </si>
  <si>
    <t xml:space="preserve">Lakelands, Parklands</t>
  </si>
  <si>
    <t xml:space="preserve">6181</t>
  </si>
  <si>
    <t xml:space="preserve">Stake Hill</t>
  </si>
  <si>
    <t xml:space="preserve">6182</t>
  </si>
  <si>
    <t xml:space="preserve">Keralup</t>
  </si>
  <si>
    <t xml:space="preserve">6207</t>
  </si>
  <si>
    <t xml:space="preserve">Myara, Nambeelup, North Dandalup, Solus</t>
  </si>
  <si>
    <t xml:space="preserve">6208</t>
  </si>
  <si>
    <t xml:space="preserve">Blythewood, Fairbridge, Meelon, Nirimba</t>
  </si>
  <si>
    <t xml:space="preserve">6209</t>
  </si>
  <si>
    <t xml:space="preserve">Barragup, Furnissdale</t>
  </si>
  <si>
    <t xml:space="preserve">6210</t>
  </si>
  <si>
    <t xml:space="preserve">Barragup, Bouvard, Clifton, Coodanup</t>
  </si>
  <si>
    <t xml:space="preserve">6211</t>
  </si>
  <si>
    <t xml:space="preserve">Bouvard, Clifton, Dawesville, Herron</t>
  </si>
  <si>
    <t xml:space="preserve">6213</t>
  </si>
  <si>
    <t xml:space="preserve">Banksiadale, Dwellingup, Etmilyn, Holyoake</t>
  </si>
  <si>
    <t xml:space="preserve">6214</t>
  </si>
  <si>
    <t xml:space="preserve">Birchmont, Coolup, West Coolup</t>
  </si>
  <si>
    <t xml:space="preserve">6215</t>
  </si>
  <si>
    <t xml:space="preserve">WA - Rural</t>
  </si>
  <si>
    <t xml:space="preserve">Hamel, Lake Clifton, Nanga Brook, Preston Beach</t>
  </si>
  <si>
    <t xml:space="preserve">6218</t>
  </si>
  <si>
    <t xml:space="preserve">Yarloop</t>
  </si>
  <si>
    <t xml:space="preserve">6219</t>
  </si>
  <si>
    <t xml:space="preserve">Cookernup</t>
  </si>
  <si>
    <t xml:space="preserve">6220</t>
  </si>
  <si>
    <t xml:space="preserve">Harvey, Hoffman, Myalup, Uduc</t>
  </si>
  <si>
    <t xml:space="preserve">6221</t>
  </si>
  <si>
    <t xml:space="preserve">Mornington, Wokalup</t>
  </si>
  <si>
    <t xml:space="preserve">6223</t>
  </si>
  <si>
    <t xml:space="preserve">Benger</t>
  </si>
  <si>
    <t xml:space="preserve">6224</t>
  </si>
  <si>
    <t xml:space="preserve">Beela, Brunswick</t>
  </si>
  <si>
    <t xml:space="preserve">6225</t>
  </si>
  <si>
    <t xml:space="preserve">Allanson, Bowelling, Buckingham, Cardiff</t>
  </si>
  <si>
    <t xml:space="preserve">6226</t>
  </si>
  <si>
    <t xml:space="preserve">Roelands</t>
  </si>
  <si>
    <t xml:space="preserve">6227</t>
  </si>
  <si>
    <t xml:space="preserve">Burekup</t>
  </si>
  <si>
    <t xml:space="preserve">6228</t>
  </si>
  <si>
    <t xml:space="preserve">Waterloo</t>
  </si>
  <si>
    <t xml:space="preserve">6229</t>
  </si>
  <si>
    <t xml:space="preserve">Picton, Picton East</t>
  </si>
  <si>
    <t xml:space="preserve">6230</t>
  </si>
  <si>
    <t xml:space="preserve">Bunbury, Carey Park, College Grove, Dalyellup</t>
  </si>
  <si>
    <t xml:space="preserve">6231</t>
  </si>
  <si>
    <t xml:space="preserve">Bunbury</t>
  </si>
  <si>
    <t xml:space="preserve">6232</t>
  </si>
  <si>
    <t xml:space="preserve">Eaton, Millbridge</t>
  </si>
  <si>
    <t xml:space="preserve">6233</t>
  </si>
  <si>
    <t xml:space="preserve">Australind, Binningup, Leschenault, Parkfield</t>
  </si>
  <si>
    <t xml:space="preserve">6236</t>
  </si>
  <si>
    <t xml:space="preserve">Crooked Brook, Dardanup, Dardanup West, Ferguson</t>
  </si>
  <si>
    <t xml:space="preserve">6237</t>
  </si>
  <si>
    <t xml:space="preserve">Boyanup, Elgin, Gwindinup, North Boyanup</t>
  </si>
  <si>
    <t xml:space="preserve">6239</t>
  </si>
  <si>
    <t xml:space="preserve">Argyle, Beelerup, Brookhampton, Charley Creek</t>
  </si>
  <si>
    <t xml:space="preserve">6240</t>
  </si>
  <si>
    <t xml:space="preserve">Lowden</t>
  </si>
  <si>
    <t xml:space="preserve">6243</t>
  </si>
  <si>
    <t xml:space="preserve">Wilga, Wilga West</t>
  </si>
  <si>
    <t xml:space="preserve">6244</t>
  </si>
  <si>
    <t xml:space="preserve">Boyup Brook, Chowerup, Dinninup, Kulikup</t>
  </si>
  <si>
    <t xml:space="preserve">6251</t>
  </si>
  <si>
    <t xml:space="preserve">Brazier, Kirup, Newlands</t>
  </si>
  <si>
    <t xml:space="preserve">6252</t>
  </si>
  <si>
    <t xml:space="preserve">Mullalyup</t>
  </si>
  <si>
    <t xml:space="preserve">6253</t>
  </si>
  <si>
    <t xml:space="preserve">Balingup, Grimwade, Southampton</t>
  </si>
  <si>
    <t xml:space="preserve">6254</t>
  </si>
  <si>
    <t xml:space="preserve">Greenbushes, North Greenbushes</t>
  </si>
  <si>
    <t xml:space="preserve">6255</t>
  </si>
  <si>
    <t xml:space="preserve">Benjinup, Bridgetown, Catterick, Hester</t>
  </si>
  <si>
    <t xml:space="preserve">6256</t>
  </si>
  <si>
    <t xml:space="preserve">Glenlynn, Kingston, Maranup, Sunnyside</t>
  </si>
  <si>
    <t xml:space="preserve">6258</t>
  </si>
  <si>
    <t xml:space="preserve">Balbarrup, Crowea, Deanmill, Diamond Tree</t>
  </si>
  <si>
    <t xml:space="preserve">6260</t>
  </si>
  <si>
    <t xml:space="preserve">Beedelup, Biddelia, Callcup, Channybearup</t>
  </si>
  <si>
    <t xml:space="preserve">6262</t>
  </si>
  <si>
    <t xml:space="preserve">Boorara Brook, Crowea, Meerup, Northcliffe</t>
  </si>
  <si>
    <t xml:space="preserve">6271</t>
  </si>
  <si>
    <t xml:space="preserve">Capel, Capel River, Forrest Beach, Peppermint Grove Beach</t>
  </si>
  <si>
    <t xml:space="preserve">6275</t>
  </si>
  <si>
    <t xml:space="preserve">Barrabup, Carlotta, Cundinup, Darradup</t>
  </si>
  <si>
    <t xml:space="preserve">6280</t>
  </si>
  <si>
    <t xml:space="preserve">Abba River, Abbey, Acton Park, Ambergate</t>
  </si>
  <si>
    <t xml:space="preserve">6281</t>
  </si>
  <si>
    <t xml:space="preserve">Dunsborough, Eagle Bay, Naturaliste, Quedjinup</t>
  </si>
  <si>
    <t xml:space="preserve">6282</t>
  </si>
  <si>
    <t xml:space="preserve">Yallingup, Yallingup Siding</t>
  </si>
  <si>
    <t xml:space="preserve">6284</t>
  </si>
  <si>
    <t xml:space="preserve">Baudin, Cowaramup, Gracetown, Treeton</t>
  </si>
  <si>
    <t xml:space="preserve">6285</t>
  </si>
  <si>
    <t xml:space="preserve">Bramley, Burnside, Gnarabup, Margaret River</t>
  </si>
  <si>
    <t xml:space="preserve">6286</t>
  </si>
  <si>
    <t xml:space="preserve">Boranup, Forest Grove, Redgate, Witchcliffe</t>
  </si>
  <si>
    <t xml:space="preserve">6288</t>
  </si>
  <si>
    <t xml:space="preserve">Alexandra Bridge, Courtenay, Hamelin Bay, Karridale</t>
  </si>
  <si>
    <t xml:space="preserve">6290</t>
  </si>
  <si>
    <t xml:space="preserve">Augusta, Deepdene, East Augusta, Kudardup</t>
  </si>
  <si>
    <t xml:space="preserve">6302</t>
  </si>
  <si>
    <t xml:space="preserve">Badgin, Balladong, Burges, Caljie</t>
  </si>
  <si>
    <t xml:space="preserve">6304</t>
  </si>
  <si>
    <t xml:space="preserve">Bally Bally, Beverley, Dale, East Beverley</t>
  </si>
  <si>
    <t xml:space="preserve">6306</t>
  </si>
  <si>
    <t xml:space="preserve">Aldersyde, Brookton, Bulyee, Jelcobine</t>
  </si>
  <si>
    <t xml:space="preserve">6308</t>
  </si>
  <si>
    <t xml:space="preserve">Codjatotine, Dwarda, East Pingelly, Hastings</t>
  </si>
  <si>
    <t xml:space="preserve">6309</t>
  </si>
  <si>
    <t xml:space="preserve">East Popanyinning, Popanyinning, Stratherne, West Popanyinning</t>
  </si>
  <si>
    <t xml:space="preserve">6311</t>
  </si>
  <si>
    <t xml:space="preserve">Commodine, Contine, Cuballing, Dryandra</t>
  </si>
  <si>
    <t xml:space="preserve">6312</t>
  </si>
  <si>
    <t xml:space="preserve">Boundain, Dumberning, Hillside, Minigin</t>
  </si>
  <si>
    <t xml:space="preserve">6313</t>
  </si>
  <si>
    <t xml:space="preserve">6315</t>
  </si>
  <si>
    <t xml:space="preserve">Arthur River, Ballaying, Cancanning, Collanilling</t>
  </si>
  <si>
    <t xml:space="preserve">6316</t>
  </si>
  <si>
    <t xml:space="preserve">Boyerine, Cartmeticup, Glencoe, Kenmare</t>
  </si>
  <si>
    <t xml:space="preserve">6317</t>
  </si>
  <si>
    <t xml:space="preserve">Badgebup, Bullock Hills, Carrolup, Coblinine</t>
  </si>
  <si>
    <t xml:space="preserve">6318</t>
  </si>
  <si>
    <t xml:space="preserve">Broomehill, Broomehill East, Broomehill Village, Broomehill West</t>
  </si>
  <si>
    <t xml:space="preserve">6320</t>
  </si>
  <si>
    <t xml:space="preserve">Bobalong, Borderdale, Dartnall, Lake Toolbrunup</t>
  </si>
  <si>
    <t xml:space="preserve">6321</t>
  </si>
  <si>
    <t xml:space="preserve">Cranbrook</t>
  </si>
  <si>
    <t xml:space="preserve">6322</t>
  </si>
  <si>
    <t xml:space="preserve">Tenterden</t>
  </si>
  <si>
    <t xml:space="preserve">6323</t>
  </si>
  <si>
    <t xml:space="preserve">Kendenup</t>
  </si>
  <si>
    <t xml:space="preserve">6324</t>
  </si>
  <si>
    <t xml:space="preserve">Denbarker, Forest Hill, Mount Barker, Perillup</t>
  </si>
  <si>
    <t xml:space="preserve">6326</t>
  </si>
  <si>
    <t xml:space="preserve">Narrikup</t>
  </si>
  <si>
    <t xml:space="preserve">6327</t>
  </si>
  <si>
    <t xml:space="preserve">Redmond, Redmond West</t>
  </si>
  <si>
    <t xml:space="preserve">6328</t>
  </si>
  <si>
    <t xml:space="preserve">Cape Riche, Cheynes, Gnowellen, Green Range</t>
  </si>
  <si>
    <t xml:space="preserve">6330</t>
  </si>
  <si>
    <t xml:space="preserve">Albany, Bayonet Head, Big Grove, Bornholm</t>
  </si>
  <si>
    <t xml:space="preserve">6331</t>
  </si>
  <si>
    <t xml:space="preserve">Albany Dc</t>
  </si>
  <si>
    <t xml:space="preserve">6332</t>
  </si>
  <si>
    <t xml:space="preserve">Albany, Albany Po</t>
  </si>
  <si>
    <t xml:space="preserve">6333</t>
  </si>
  <si>
    <t xml:space="preserve">Bow Bridge, Denmark, Hay, Hazelvale</t>
  </si>
  <si>
    <t xml:space="preserve">6335</t>
  </si>
  <si>
    <t xml:space="preserve">Gnowangerup, Jackitup, Kebaringup, Pallinup</t>
  </si>
  <si>
    <t xml:space="preserve">6336</t>
  </si>
  <si>
    <t xml:space="preserve">Cowalellup, Mills Lake, Mindarabin, Needilup</t>
  </si>
  <si>
    <t xml:space="preserve">6337</t>
  </si>
  <si>
    <t xml:space="preserve">Fitzgerald, Gairdner, Jacup, Jerramungup</t>
  </si>
  <si>
    <t xml:space="preserve">6338</t>
  </si>
  <si>
    <t xml:space="preserve">Amelup, Borden, Boxwood Hill, Bremer Bay</t>
  </si>
  <si>
    <t xml:space="preserve">6341</t>
  </si>
  <si>
    <t xml:space="preserve">Nyabing</t>
  </si>
  <si>
    <t xml:space="preserve">6343</t>
  </si>
  <si>
    <t xml:space="preserve">Pingrup</t>
  </si>
  <si>
    <t xml:space="preserve">6346</t>
  </si>
  <si>
    <t xml:space="preserve">Fitzgerald River National Park, Jerdacuttup, Ravensthorpe, West River</t>
  </si>
  <si>
    <t xml:space="preserve">6348</t>
  </si>
  <si>
    <t xml:space="preserve">Hopetoun</t>
  </si>
  <si>
    <t xml:space="preserve">6350</t>
  </si>
  <si>
    <t xml:space="preserve">Bullock Hills, Dumbleyung, Nairibin, Nippering</t>
  </si>
  <si>
    <t xml:space="preserve">6351</t>
  </si>
  <si>
    <t xml:space="preserve">Moulyinning, North Moulyinning</t>
  </si>
  <si>
    <t xml:space="preserve">6352</t>
  </si>
  <si>
    <t xml:space="preserve">Kukerin, Merilup, North Kukerin, South Kukerin</t>
  </si>
  <si>
    <t xml:space="preserve">6353</t>
  </si>
  <si>
    <t xml:space="preserve">Beenong, Buniche, Kuender, Lake Grace</t>
  </si>
  <si>
    <t xml:space="preserve">6355</t>
  </si>
  <si>
    <t xml:space="preserve">Dunn Rock, East Newdegate, Holt Rock, Lake Biddy</t>
  </si>
  <si>
    <t xml:space="preserve">6356</t>
  </si>
  <si>
    <t xml:space="preserve">Hatter Hill, Lake King, Mount Madden</t>
  </si>
  <si>
    <t xml:space="preserve">6357</t>
  </si>
  <si>
    <t xml:space="preserve">Pingaring</t>
  </si>
  <si>
    <t xml:space="preserve">6358</t>
  </si>
  <si>
    <t xml:space="preserve">Karlgarin</t>
  </si>
  <si>
    <t xml:space="preserve">6359</t>
  </si>
  <si>
    <t xml:space="preserve">Forrestania, Hyden, Little Italy</t>
  </si>
  <si>
    <t xml:space="preserve">6361</t>
  </si>
  <si>
    <t xml:space="preserve">Harrismith, Tincurrin</t>
  </si>
  <si>
    <t xml:space="preserve">6363</t>
  </si>
  <si>
    <t xml:space="preserve">Dudinin, Walyurin</t>
  </si>
  <si>
    <t xml:space="preserve">6365</t>
  </si>
  <si>
    <t xml:space="preserve">Jilakin, Jitarning, Kulin, Kulin West</t>
  </si>
  <si>
    <t xml:space="preserve">6367</t>
  </si>
  <si>
    <t xml:space="preserve">Bendering, Kondinin</t>
  </si>
  <si>
    <t xml:space="preserve">6368</t>
  </si>
  <si>
    <t xml:space="preserve">South Kumminin</t>
  </si>
  <si>
    <t xml:space="preserve">6369</t>
  </si>
  <si>
    <t xml:space="preserve">Emu Hill, Mount Walker, Narembeen, Wadderin</t>
  </si>
  <si>
    <t xml:space="preserve">6370</t>
  </si>
  <si>
    <t xml:space="preserve">East Wickepin, Gillimanning, Kirk Rock, Malyalling</t>
  </si>
  <si>
    <t xml:space="preserve">6372</t>
  </si>
  <si>
    <t xml:space="preserve">Kirk Rock, Yealering</t>
  </si>
  <si>
    <t xml:space="preserve">6373</t>
  </si>
  <si>
    <t xml:space="preserve">Bullaring</t>
  </si>
  <si>
    <t xml:space="preserve">6375</t>
  </si>
  <si>
    <t xml:space="preserve">Adamsvale, Bilbarin, Corrigin, Gorge Rock</t>
  </si>
  <si>
    <t xml:space="preserve">6383</t>
  </si>
  <si>
    <t xml:space="preserve">Badjaling, Balkuling, Cubbine, Dangin</t>
  </si>
  <si>
    <t xml:space="preserve">6384</t>
  </si>
  <si>
    <t xml:space="preserve">Pantapin</t>
  </si>
  <si>
    <t xml:space="preserve">6385</t>
  </si>
  <si>
    <t xml:space="preserve">Kwolyin</t>
  </si>
  <si>
    <t xml:space="preserve">6386</t>
  </si>
  <si>
    <t xml:space="preserve">Shackleton</t>
  </si>
  <si>
    <t xml:space="preserve">6390</t>
  </si>
  <si>
    <t xml:space="preserve">Bannister, Boddington, Crossman, Lower Hotham</t>
  </si>
  <si>
    <t xml:space="preserve">6391</t>
  </si>
  <si>
    <t xml:space="preserve">Boraning, Congelin, Culbin, Hillman River</t>
  </si>
  <si>
    <t xml:space="preserve">6392</t>
  </si>
  <si>
    <t xml:space="preserve">Bokal, Boolading, Dardadine, Darkan</t>
  </si>
  <si>
    <t xml:space="preserve">6393</t>
  </si>
  <si>
    <t xml:space="preserve">Cordering, Duranillin, Moodiarrup, Trigwell</t>
  </si>
  <si>
    <t xml:space="preserve">6394</t>
  </si>
  <si>
    <t xml:space="preserve">Beaufort River, Boilup, Boscabel, Changerup</t>
  </si>
  <si>
    <t xml:space="preserve">6395</t>
  </si>
  <si>
    <t xml:space="preserve">Cherry Tree Pool, Jingalup, Kojonup, Lumeah</t>
  </si>
  <si>
    <t xml:space="preserve">6396</t>
  </si>
  <si>
    <t xml:space="preserve">Frankland, Frankland River</t>
  </si>
  <si>
    <t xml:space="preserve">6397</t>
  </si>
  <si>
    <t xml:space="preserve">Rocky Gully</t>
  </si>
  <si>
    <t xml:space="preserve">6398</t>
  </si>
  <si>
    <t xml:space="preserve">Broke, North Walpole, Walpole</t>
  </si>
  <si>
    <t xml:space="preserve">6401</t>
  </si>
  <si>
    <t xml:space="preserve">Buckland, Burlong, Cunjardine, Irishtown</t>
  </si>
  <si>
    <t xml:space="preserve">6403</t>
  </si>
  <si>
    <t xml:space="preserve">Grass Valley</t>
  </si>
  <si>
    <t xml:space="preserve">6405</t>
  </si>
  <si>
    <t xml:space="preserve">Greenwoods Valley, Meckering, Quelagetting, Warding East</t>
  </si>
  <si>
    <t xml:space="preserve">6407</t>
  </si>
  <si>
    <t xml:space="preserve">Cunderdin, Waeel, Watercarrin, Wyola</t>
  </si>
  <si>
    <t xml:space="preserve">6409</t>
  </si>
  <si>
    <t xml:space="preserve">Doongin, North Tammin, South Tammin, Tammin</t>
  </si>
  <si>
    <t xml:space="preserve">6410</t>
  </si>
  <si>
    <t xml:space="preserve">Bungulla, Daadenning Creek, Kellerberrin, Mount Caroline</t>
  </si>
  <si>
    <t xml:space="preserve">6411</t>
  </si>
  <si>
    <t xml:space="preserve">Doodlakine, South Doodlakine</t>
  </si>
  <si>
    <t xml:space="preserve">6412</t>
  </si>
  <si>
    <t xml:space="preserve">Baandee, North Baandee</t>
  </si>
  <si>
    <t xml:space="preserve">6413</t>
  </si>
  <si>
    <t xml:space="preserve">Hines Hill</t>
  </si>
  <si>
    <t xml:space="preserve">6414</t>
  </si>
  <si>
    <t xml:space="preserve">Nangeenan</t>
  </si>
  <si>
    <t xml:space="preserve">6415</t>
  </si>
  <si>
    <t xml:space="preserve">Goomarin, Korbel, Merredin, Nokaning</t>
  </si>
  <si>
    <t xml:space="preserve">6418</t>
  </si>
  <si>
    <t xml:space="preserve">Bruce Rock, Yarding</t>
  </si>
  <si>
    <t xml:space="preserve">6419</t>
  </si>
  <si>
    <t xml:space="preserve">Ardath</t>
  </si>
  <si>
    <t xml:space="preserve">6420</t>
  </si>
  <si>
    <t xml:space="preserve">Cramphorne, Muntadgin</t>
  </si>
  <si>
    <t xml:space="preserve">6421</t>
  </si>
  <si>
    <t xml:space="preserve">Burracoppin, Campion, South Burracoppin, Warralakin</t>
  </si>
  <si>
    <t xml:space="preserve">6422</t>
  </si>
  <si>
    <t xml:space="preserve">Walgoolan</t>
  </si>
  <si>
    <t xml:space="preserve">6423</t>
  </si>
  <si>
    <t xml:space="preserve">Boodarockin, Carrabin, Warrachuppin, Westonia</t>
  </si>
  <si>
    <t xml:space="preserve">6424</t>
  </si>
  <si>
    <t xml:space="preserve">Bodallin, North Bodallin, South Bodallin</t>
  </si>
  <si>
    <t xml:space="preserve">6425</t>
  </si>
  <si>
    <t xml:space="preserve">Dulyalbin, Moorine Rock</t>
  </si>
  <si>
    <t xml:space="preserve">6426</t>
  </si>
  <si>
    <t xml:space="preserve">Corinthia, Ghooli, Holleton, Marvel Loch</t>
  </si>
  <si>
    <t xml:space="preserve">6427</t>
  </si>
  <si>
    <t xml:space="preserve">Koolyanobbing</t>
  </si>
  <si>
    <t xml:space="preserve">6428</t>
  </si>
  <si>
    <t xml:space="preserve">Babakin</t>
  </si>
  <si>
    <t xml:space="preserve">6429</t>
  </si>
  <si>
    <t xml:space="preserve">Boorabbin, Bullabulling, Coolgardie, Karramindie</t>
  </si>
  <si>
    <t xml:space="preserve">6430</t>
  </si>
  <si>
    <t xml:space="preserve">Binduli, Broadwood, Hannans, Kalgoorlie</t>
  </si>
  <si>
    <t xml:space="preserve">6431</t>
  </si>
  <si>
    <t xml:space="preserve">Boorara, Brown Hill, Bulong, Emu Flat</t>
  </si>
  <si>
    <t xml:space="preserve">6432</t>
  </si>
  <si>
    <t xml:space="preserve">Boulder, Fimiston, South Boulder, Victory Heights</t>
  </si>
  <si>
    <t xml:space="preserve">6433</t>
  </si>
  <si>
    <t xml:space="preserve">Hannans, Hannans Po, Kalgoorlie, Kalgoorlie Dc</t>
  </si>
  <si>
    <t xml:space="preserve">6434</t>
  </si>
  <si>
    <t xml:space="preserve">Cundeelee, Forrest, Parkeston, Rawlinna</t>
  </si>
  <si>
    <t xml:space="preserve">6435</t>
  </si>
  <si>
    <t xml:space="preserve">Agnew</t>
  </si>
  <si>
    <t xml:space="preserve">6436</t>
  </si>
  <si>
    <t xml:space="preserve">Menzies, Ularring</t>
  </si>
  <si>
    <t xml:space="preserve">6437</t>
  </si>
  <si>
    <t xml:space="preserve">Leinster, Sir Samuel</t>
  </si>
  <si>
    <t xml:space="preserve">6438</t>
  </si>
  <si>
    <t xml:space="preserve">Lake Darlot, Leonora</t>
  </si>
  <si>
    <t xml:space="preserve">6440</t>
  </si>
  <si>
    <t xml:space="preserve">Bandya, Beadell, Burtville, Cosmo Newbery</t>
  </si>
  <si>
    <t xml:space="preserve">6442</t>
  </si>
  <si>
    <t xml:space="preserve">Kambalda, Kambalda East, Kambalda West</t>
  </si>
  <si>
    <t xml:space="preserve">6443</t>
  </si>
  <si>
    <t xml:space="preserve">Balladonia, Caiguna, Cocklebiddy, Dundas</t>
  </si>
  <si>
    <t xml:space="preserve">6445</t>
  </si>
  <si>
    <t xml:space="preserve">North Cascade, Salmon Gums</t>
  </si>
  <si>
    <t xml:space="preserve">6446</t>
  </si>
  <si>
    <t xml:space="preserve">Grass Patch</t>
  </si>
  <si>
    <t xml:space="preserve">6447</t>
  </si>
  <si>
    <t xml:space="preserve">Lort River, Mount Ney, Scaddan, Wittenoom Hills</t>
  </si>
  <si>
    <t xml:space="preserve">6448</t>
  </si>
  <si>
    <t xml:space="preserve">Gibson</t>
  </si>
  <si>
    <t xml:space="preserve">6450</t>
  </si>
  <si>
    <t xml:space="preserve">Bandy Creek, Beaumont, Boyatup, Cape Le Grand</t>
  </si>
  <si>
    <t xml:space="preserve">6452</t>
  </si>
  <si>
    <t xml:space="preserve">Buraminya, Cape Arid, Israelite Bay</t>
  </si>
  <si>
    <t xml:space="preserve">6460</t>
  </si>
  <si>
    <t xml:space="preserve">Goomalling, Hulongine, Karranadgin, Ucarty West</t>
  </si>
  <si>
    <t xml:space="preserve">6461</t>
  </si>
  <si>
    <t xml:space="preserve">Dowerin, Koomberkine</t>
  </si>
  <si>
    <t xml:space="preserve">6462</t>
  </si>
  <si>
    <t xml:space="preserve">Hindmarsh, Minnivale, Ucarty</t>
  </si>
  <si>
    <t xml:space="preserve">6463</t>
  </si>
  <si>
    <t xml:space="preserve">Benjaberring</t>
  </si>
  <si>
    <t xml:space="preserve">6465</t>
  </si>
  <si>
    <t xml:space="preserve">Manmanning</t>
  </si>
  <si>
    <t xml:space="preserve">6466</t>
  </si>
  <si>
    <t xml:space="preserve">Cadoux</t>
  </si>
  <si>
    <t xml:space="preserve">6467</t>
  </si>
  <si>
    <t xml:space="preserve">Burakin</t>
  </si>
  <si>
    <t xml:space="preserve">6468</t>
  </si>
  <si>
    <t xml:space="preserve">Goodlands, Kalannie, Petrudor</t>
  </si>
  <si>
    <t xml:space="preserve">6470</t>
  </si>
  <si>
    <t xml:space="preserve">Kulja</t>
  </si>
  <si>
    <t xml:space="preserve">6472</t>
  </si>
  <si>
    <t xml:space="preserve">Beacon, Bimbijy, Cleary, Karroun Hill</t>
  </si>
  <si>
    <t xml:space="preserve">6473</t>
  </si>
  <si>
    <t xml:space="preserve">North Wialki, Wialki</t>
  </si>
  <si>
    <t xml:space="preserve">6475</t>
  </si>
  <si>
    <t xml:space="preserve">Badgerin Rock, Booralaming, Dukin, Koorda</t>
  </si>
  <si>
    <t xml:space="preserve">6476</t>
  </si>
  <si>
    <t xml:space="preserve">Gabbin</t>
  </si>
  <si>
    <t xml:space="preserve">6477</t>
  </si>
  <si>
    <t xml:space="preserve">Bencubbin, Welbungin</t>
  </si>
  <si>
    <t xml:space="preserve">6479</t>
  </si>
  <si>
    <t xml:space="preserve">Barbalin, Bonnie Rock, Dandanning, Elachbutting</t>
  </si>
  <si>
    <t xml:space="preserve">6480</t>
  </si>
  <si>
    <t xml:space="preserve">Nukarni</t>
  </si>
  <si>
    <t xml:space="preserve">6484</t>
  </si>
  <si>
    <t xml:space="preserve">Bullfinch, Ennuin, Lake Deborah</t>
  </si>
  <si>
    <t xml:space="preserve">6485</t>
  </si>
  <si>
    <t xml:space="preserve">Cowcowing, Korrelocking, Nalkain, Nembudding</t>
  </si>
  <si>
    <t xml:space="preserve">6487</t>
  </si>
  <si>
    <t xml:space="preserve">North Yelbeni, South Yelbeni, Yelbeni</t>
  </si>
  <si>
    <t xml:space="preserve">6488</t>
  </si>
  <si>
    <t xml:space="preserve">North Trayning, South Trayning, Trayning</t>
  </si>
  <si>
    <t xml:space="preserve">6489</t>
  </si>
  <si>
    <t xml:space="preserve">Kununoppin, North Kununoppin, South Kununoppin</t>
  </si>
  <si>
    <t xml:space="preserve">6490</t>
  </si>
  <si>
    <t xml:space="preserve">Burran Rock, Chandler, Elabbin, Kwelkan</t>
  </si>
  <si>
    <t xml:space="preserve">6501</t>
  </si>
  <si>
    <t xml:space="preserve">Muchea</t>
  </si>
  <si>
    <t xml:space="preserve">6502</t>
  </si>
  <si>
    <t xml:space="preserve">Bindoon, Bindoon Training Area</t>
  </si>
  <si>
    <t xml:space="preserve">6503</t>
  </si>
  <si>
    <t xml:space="preserve">Bambun, Beermullah, Boonanarring, Breera</t>
  </si>
  <si>
    <t xml:space="preserve">6504</t>
  </si>
  <si>
    <t xml:space="preserve">Mooliabeenee</t>
  </si>
  <si>
    <t xml:space="preserve">6505</t>
  </si>
  <si>
    <t xml:space="preserve">Wannamal</t>
  </si>
  <si>
    <t xml:space="preserve">6506</t>
  </si>
  <si>
    <t xml:space="preserve">Mogumber</t>
  </si>
  <si>
    <t xml:space="preserve">6507</t>
  </si>
  <si>
    <t xml:space="preserve">Cataby, Cooljarloo, Dandaragan, Mimegarra</t>
  </si>
  <si>
    <t xml:space="preserve">6509</t>
  </si>
  <si>
    <t xml:space="preserve">Glentromie, New Norcia, Waddington, Yarawindah</t>
  </si>
  <si>
    <t xml:space="preserve">6510</t>
  </si>
  <si>
    <t xml:space="preserve">Barberton, Berkshire Valley, Gillingarra, Koojan</t>
  </si>
  <si>
    <t xml:space="preserve">6511</t>
  </si>
  <si>
    <t xml:space="preserve">Cervantes</t>
  </si>
  <si>
    <t xml:space="preserve">6512</t>
  </si>
  <si>
    <t xml:space="preserve">Coomberdale, Namban</t>
  </si>
  <si>
    <t xml:space="preserve">6513</t>
  </si>
  <si>
    <t xml:space="preserve">Gunyidi, Watheroo</t>
  </si>
  <si>
    <t xml:space="preserve">6514</t>
  </si>
  <si>
    <t xml:space="preserve">Green Head, Leeman</t>
  </si>
  <si>
    <t xml:space="preserve">6515</t>
  </si>
  <si>
    <t xml:space="preserve">Coorow, Eganu, Marchagee, Waddy Forest</t>
  </si>
  <si>
    <t xml:space="preserve">6516</t>
  </si>
  <si>
    <t xml:space="preserve">Jurien Bay</t>
  </si>
  <si>
    <t xml:space="preserve">6517</t>
  </si>
  <si>
    <t xml:space="preserve">Carnamah, Winchester</t>
  </si>
  <si>
    <t xml:space="preserve">6518</t>
  </si>
  <si>
    <t xml:space="preserve">Eneabba, Warradarge</t>
  </si>
  <si>
    <t xml:space="preserve">6519</t>
  </si>
  <si>
    <t xml:space="preserve">Arrino, Arrowsmith East, Dudawa, Kadathinni</t>
  </si>
  <si>
    <t xml:space="preserve">6521</t>
  </si>
  <si>
    <t xml:space="preserve">Badgingarra, Boothendarra, Grey, Hill River</t>
  </si>
  <si>
    <t xml:space="preserve">6522</t>
  </si>
  <si>
    <t xml:space="preserve">Bundanoon, Holmwood, Ikewa, Lockier</t>
  </si>
  <si>
    <t xml:space="preserve">6525</t>
  </si>
  <si>
    <t xml:space="preserve">Allanooka, Arrowsmith, Bonniefield, Bookara</t>
  </si>
  <si>
    <t xml:space="preserve">6528</t>
  </si>
  <si>
    <t xml:space="preserve">Mount Hill, South Greenough, Walkaway</t>
  </si>
  <si>
    <t xml:space="preserve">6530</t>
  </si>
  <si>
    <t xml:space="preserve">Beachlands, Beresford, Bluff Point, Geraldton</t>
  </si>
  <si>
    <t xml:space="preserve">6531</t>
  </si>
  <si>
    <t xml:space="preserve">Geraldton, Geraldton Po</t>
  </si>
  <si>
    <t xml:space="preserve">6532</t>
  </si>
  <si>
    <t xml:space="preserve">Ajana, Binnu, Bootenal, Bringo</t>
  </si>
  <si>
    <t xml:space="preserve">6535</t>
  </si>
  <si>
    <t xml:space="preserve">Alma, Bowes, East Bowes, Gregory</t>
  </si>
  <si>
    <t xml:space="preserve">6536</t>
  </si>
  <si>
    <t xml:space="preserve">Kalbarri, Kalbarri National Park, Zuytdorp</t>
  </si>
  <si>
    <t xml:space="preserve">6537</t>
  </si>
  <si>
    <t xml:space="preserve">Denham, Dirk Hartog, Dirk Hartog Island, Francois Peron National Park</t>
  </si>
  <si>
    <t xml:space="preserve">6556</t>
  </si>
  <si>
    <t xml:space="preserve">Beechina, Chidlow, Gorrie, Malmalling</t>
  </si>
  <si>
    <t xml:space="preserve">6558</t>
  </si>
  <si>
    <t xml:space="preserve">Wooroloo</t>
  </si>
  <si>
    <t xml:space="preserve">6560</t>
  </si>
  <si>
    <t xml:space="preserve">Wundowie</t>
  </si>
  <si>
    <t xml:space="preserve">6562</t>
  </si>
  <si>
    <t xml:space="preserve">Bakers Hill, Copley, Woottating</t>
  </si>
  <si>
    <t xml:space="preserve">6564</t>
  </si>
  <si>
    <t xml:space="preserve">Clackline</t>
  </si>
  <si>
    <t xml:space="preserve">6566</t>
  </si>
  <si>
    <t xml:space="preserve">Bejoording, Carani, Coondle, Culham</t>
  </si>
  <si>
    <t xml:space="preserve">6567</t>
  </si>
  <si>
    <t xml:space="preserve">Dewars Pool, Julimar, Moondyne</t>
  </si>
  <si>
    <t xml:space="preserve">6568</t>
  </si>
  <si>
    <t xml:space="preserve">Bolgart, Wattening, Wyening</t>
  </si>
  <si>
    <t xml:space="preserve">6569</t>
  </si>
  <si>
    <t xml:space="preserve">Calingiri, Carani, Old Plains</t>
  </si>
  <si>
    <t xml:space="preserve">6571</t>
  </si>
  <si>
    <t xml:space="preserve">Yerecoin</t>
  </si>
  <si>
    <t xml:space="preserve">6572</t>
  </si>
  <si>
    <t xml:space="preserve">Piawaning</t>
  </si>
  <si>
    <t xml:space="preserve">6574</t>
  </si>
  <si>
    <t xml:space="preserve">Bindi Bindi, Gabalong</t>
  </si>
  <si>
    <t xml:space="preserve">6575</t>
  </si>
  <si>
    <t xml:space="preserve">Miling</t>
  </si>
  <si>
    <t xml:space="preserve">6603</t>
  </si>
  <si>
    <t xml:space="preserve">Konnongorring, Lake Hinds, Lake Ninan, Mocardy</t>
  </si>
  <si>
    <t xml:space="preserve">6605</t>
  </si>
  <si>
    <t xml:space="preserve">Kondut</t>
  </si>
  <si>
    <t xml:space="preserve">6606</t>
  </si>
  <si>
    <t xml:space="preserve">Ballidu, East Ballidu, East Damboring, West Ballidu</t>
  </si>
  <si>
    <t xml:space="preserve">6608</t>
  </si>
  <si>
    <t xml:space="preserve">East Damboring, Marne, Pithara</t>
  </si>
  <si>
    <t xml:space="preserve">6609</t>
  </si>
  <si>
    <t xml:space="preserve">Dalwallinu, Nugadong, Xantippe</t>
  </si>
  <si>
    <t xml:space="preserve">6612</t>
  </si>
  <si>
    <t xml:space="preserve">Jibberding, Miamoon, Paynes Find, Wubin</t>
  </si>
  <si>
    <t xml:space="preserve">6613</t>
  </si>
  <si>
    <t xml:space="preserve">Buntine</t>
  </si>
  <si>
    <t xml:space="preserve">6614</t>
  </si>
  <si>
    <t xml:space="preserve">Maya</t>
  </si>
  <si>
    <t xml:space="preserve">6616</t>
  </si>
  <si>
    <t xml:space="preserve">Latham</t>
  </si>
  <si>
    <t xml:space="preserve">6620</t>
  </si>
  <si>
    <t xml:space="preserve">Bunjil, Perenjori, Rothsay</t>
  </si>
  <si>
    <t xml:space="preserve">6623</t>
  </si>
  <si>
    <t xml:space="preserve">Bowgada, Bunjil, Gutha, Koolanooka</t>
  </si>
  <si>
    <t xml:space="preserve">6625</t>
  </si>
  <si>
    <t xml:space="preserve">Merkanooka</t>
  </si>
  <si>
    <t xml:space="preserve">6627</t>
  </si>
  <si>
    <t xml:space="preserve">Canna</t>
  </si>
  <si>
    <t xml:space="preserve">6628</t>
  </si>
  <si>
    <t xml:space="preserve">Tardun</t>
  </si>
  <si>
    <t xml:space="preserve">6630</t>
  </si>
  <si>
    <t xml:space="preserve">Devils Creek, Mullewa, Murchison, Nerramyne</t>
  </si>
  <si>
    <t xml:space="preserve">6631</t>
  </si>
  <si>
    <t xml:space="preserve">Pindar</t>
  </si>
  <si>
    <t xml:space="preserve">6632</t>
  </si>
  <si>
    <t xml:space="preserve">Ambania, Tenindewa</t>
  </si>
  <si>
    <t xml:space="preserve">6635</t>
  </si>
  <si>
    <t xml:space="preserve">South Murchison, Yalgoo</t>
  </si>
  <si>
    <t xml:space="preserve">6638</t>
  </si>
  <si>
    <t xml:space="preserve">Cooladar Hill, Daggar Hills, Mount Magnet, Paynesville</t>
  </si>
  <si>
    <t xml:space="preserve">6639</t>
  </si>
  <si>
    <t xml:space="preserve">Sandstone</t>
  </si>
  <si>
    <t xml:space="preserve">6640</t>
  </si>
  <si>
    <t xml:space="preserve">Cue, East Murchison, Lake Austin, Reedy</t>
  </si>
  <si>
    <t xml:space="preserve">6642</t>
  </si>
  <si>
    <t xml:space="preserve">Angelo River, Capricorn, Karalundi, Kumarina</t>
  </si>
  <si>
    <t xml:space="preserve">6646</t>
  </si>
  <si>
    <t xml:space="preserve">Lake Carnegie, Little Sandy Desert, Wiluna</t>
  </si>
  <si>
    <t xml:space="preserve">6701</t>
  </si>
  <si>
    <t xml:space="preserve">Babbage Island, Bernier Island, Brockman, Brown Range</t>
  </si>
  <si>
    <t xml:space="preserve">6705</t>
  </si>
  <si>
    <t xml:space="preserve">East Lyons River, Gascoyne Junction, Gascoyne River, West Lyons River</t>
  </si>
  <si>
    <t xml:space="preserve">6707</t>
  </si>
  <si>
    <t xml:space="preserve">Cape Range National Park, Exmouth, Exmouth Gulf, Learmonth</t>
  </si>
  <si>
    <t xml:space="preserve">6710</t>
  </si>
  <si>
    <t xml:space="preserve">Cane, Onslow, Peedamulla, Talandji</t>
  </si>
  <si>
    <t xml:space="preserve">6711</t>
  </si>
  <si>
    <t xml:space="preserve">Thevenard Island</t>
  </si>
  <si>
    <t xml:space="preserve">6712</t>
  </si>
  <si>
    <t xml:space="preserve">Barrow Island</t>
  </si>
  <si>
    <t xml:space="preserve">6713</t>
  </si>
  <si>
    <t xml:space="preserve">Dampier, Dampier Archipelago</t>
  </si>
  <si>
    <t xml:space="preserve">6714</t>
  </si>
  <si>
    <t xml:space="preserve">Antonymyre, Balla Balla, Baynton, Bulgarra</t>
  </si>
  <si>
    <t xml:space="preserve">6716</t>
  </si>
  <si>
    <t xml:space="preserve">Fortescue, Hamersley Range, Millstream, Pannawonica</t>
  </si>
  <si>
    <t xml:space="preserve">6718</t>
  </si>
  <si>
    <t xml:space="preserve">Roebourne, Whim Creek</t>
  </si>
  <si>
    <t xml:space="preserve">6720</t>
  </si>
  <si>
    <t xml:space="preserve">Cossack, Point Samson, Wickham</t>
  </si>
  <si>
    <t xml:space="preserve">6721</t>
  </si>
  <si>
    <t xml:space="preserve">Indee, Mundabullangana, Pardoo, Port Hedland</t>
  </si>
  <si>
    <t xml:space="preserve">6722</t>
  </si>
  <si>
    <t xml:space="preserve">Boodarie, De Grey, Finucane, Pippingarra</t>
  </si>
  <si>
    <t xml:space="preserve">6723</t>
  </si>
  <si>
    <t xml:space="preserve">Goldsworthy</t>
  </si>
  <si>
    <t xml:space="preserve">6725</t>
  </si>
  <si>
    <t xml:space="preserve">Bilingurr, Broome, Dampier Peninsula, Djugun</t>
  </si>
  <si>
    <t xml:space="preserve">6726</t>
  </si>
  <si>
    <t xml:space="preserve">Cable Beach</t>
  </si>
  <si>
    <t xml:space="preserve">6728</t>
  </si>
  <si>
    <t xml:space="preserve">Camballin, Derby, Geegully Creek, Jarlmadangah Burru</t>
  </si>
  <si>
    <t xml:space="preserve">6731</t>
  </si>
  <si>
    <t xml:space="preserve">Cockatoo Island</t>
  </si>
  <si>
    <t xml:space="preserve">6733</t>
  </si>
  <si>
    <t xml:space="preserve">Koolan Island</t>
  </si>
  <si>
    <t xml:space="preserve">6740</t>
  </si>
  <si>
    <t xml:space="preserve">Drysdale River, Kalumburu, Mitchell Plateau, Oombulgurri</t>
  </si>
  <si>
    <t xml:space="preserve">6743</t>
  </si>
  <si>
    <t xml:space="preserve">Cambridge Gulf, Durack, Gibb, Kununurra</t>
  </si>
  <si>
    <t xml:space="preserve">6751</t>
  </si>
  <si>
    <t xml:space="preserve">Chichester, Innawanga, Juna Downs, Karijini</t>
  </si>
  <si>
    <t xml:space="preserve">6753</t>
  </si>
  <si>
    <t xml:space="preserve">Jigalong, Newman</t>
  </si>
  <si>
    <t xml:space="preserve">6754</t>
  </si>
  <si>
    <t xml:space="preserve">Paraburdoo</t>
  </si>
  <si>
    <t xml:space="preserve">6758</t>
  </si>
  <si>
    <t xml:space="preserve">Nullagine</t>
  </si>
  <si>
    <t xml:space="preserve">6760</t>
  </si>
  <si>
    <t xml:space="preserve">Marble Bar</t>
  </si>
  <si>
    <t xml:space="preserve">6761</t>
  </si>
  <si>
    <t xml:space="preserve">Shay Gap</t>
  </si>
  <si>
    <t xml:space="preserve">6762</t>
  </si>
  <si>
    <t xml:space="preserve">Telfer</t>
  </si>
  <si>
    <t xml:space="preserve">6765</t>
  </si>
  <si>
    <t xml:space="preserve">Fitzroy Crossing, Kupartiya, Mount Hardman</t>
  </si>
  <si>
    <t xml:space="preserve">6770</t>
  </si>
  <si>
    <t xml:space="preserve">Halls Creek, Kundat Djaru, Mcbeath, Mueller Ranges</t>
  </si>
  <si>
    <t xml:space="preserve">6798</t>
  </si>
  <si>
    <t xml:space="preserve">Christmas Island</t>
  </si>
  <si>
    <t xml:space="preserve">6799</t>
  </si>
  <si>
    <t xml:space="preserve">Home Island Cocos (Keeling) Islands, West Island Cocos (Keeling) Islands</t>
  </si>
  <si>
    <t xml:space="preserve">6800</t>
  </si>
  <si>
    <t xml:space="preserve">6809</t>
  </si>
  <si>
    <t xml:space="preserve">6827</t>
  </si>
  <si>
    <t xml:space="preserve">6830</t>
  </si>
  <si>
    <t xml:space="preserve">6831</t>
  </si>
  <si>
    <t xml:space="preserve">Perth St Georges Tce</t>
  </si>
  <si>
    <t xml:space="preserve">6837</t>
  </si>
  <si>
    <t xml:space="preserve">6838</t>
  </si>
  <si>
    <t xml:space="preserve">6839</t>
  </si>
  <si>
    <t xml:space="preserve">6840</t>
  </si>
  <si>
    <t xml:space="preserve">6841</t>
  </si>
  <si>
    <t xml:space="preserve">6842</t>
  </si>
  <si>
    <t xml:space="preserve">6843</t>
  </si>
  <si>
    <t xml:space="preserve">6844</t>
  </si>
  <si>
    <t xml:space="preserve">6845</t>
  </si>
  <si>
    <t xml:space="preserve">6846</t>
  </si>
  <si>
    <t xml:space="preserve">6847</t>
  </si>
  <si>
    <t xml:space="preserve">6848</t>
  </si>
  <si>
    <t xml:space="preserve">6849</t>
  </si>
  <si>
    <t xml:space="preserve">Perth Bc</t>
  </si>
  <si>
    <t xml:space="preserve">6850</t>
  </si>
  <si>
    <t xml:space="preserve">Cloisters Square, Cloisters Square Po</t>
  </si>
  <si>
    <t xml:space="preserve">6865</t>
  </si>
  <si>
    <t xml:space="preserve">6872</t>
  </si>
  <si>
    <t xml:space="preserve">West Perth</t>
  </si>
  <si>
    <t xml:space="preserve">6892</t>
  </si>
  <si>
    <t xml:space="preserve">6900</t>
  </si>
  <si>
    <t xml:space="preserve">Leederville</t>
  </si>
  <si>
    <t xml:space="preserve">6901</t>
  </si>
  <si>
    <t xml:space="preserve">West Leederville</t>
  </si>
  <si>
    <t xml:space="preserve">6902</t>
  </si>
  <si>
    <t xml:space="preserve">6903</t>
  </si>
  <si>
    <t xml:space="preserve">6904</t>
  </si>
  <si>
    <t xml:space="preserve">Subiaco, Subiaco Po</t>
  </si>
  <si>
    <t xml:space="preserve">6905</t>
  </si>
  <si>
    <t xml:space="preserve">Northlands, Northlands Po</t>
  </si>
  <si>
    <t xml:space="preserve">6906</t>
  </si>
  <si>
    <t xml:space="preserve">6907</t>
  </si>
  <si>
    <t xml:space="preserve">Nedlands</t>
  </si>
  <si>
    <t xml:space="preserve">6909</t>
  </si>
  <si>
    <t xml:space="preserve">6910</t>
  </si>
  <si>
    <t xml:space="preserve">Claremont</t>
  </si>
  <si>
    <t xml:space="preserve">6911</t>
  </si>
  <si>
    <t xml:space="preserve">Cottesloe</t>
  </si>
  <si>
    <t xml:space="preserve">6912</t>
  </si>
  <si>
    <t xml:space="preserve">6913</t>
  </si>
  <si>
    <t xml:space="preserve">Wembley</t>
  </si>
  <si>
    <t xml:space="preserve">6914</t>
  </si>
  <si>
    <t xml:space="preserve">Balcatta</t>
  </si>
  <si>
    <t xml:space="preserve">6915</t>
  </si>
  <si>
    <t xml:space="preserve">Mount Hawthorn</t>
  </si>
  <si>
    <t xml:space="preserve">6916</t>
  </si>
  <si>
    <t xml:space="preserve">Osborne Park, Osborne Park Dc</t>
  </si>
  <si>
    <t xml:space="preserve">6917</t>
  </si>
  <si>
    <t xml:space="preserve">Osborne Park</t>
  </si>
  <si>
    <t xml:space="preserve">6918</t>
  </si>
  <si>
    <t xml:space="preserve">Innaloo</t>
  </si>
  <si>
    <t xml:space="preserve">6919</t>
  </si>
  <si>
    <t xml:space="preserve">Joondalup Dc</t>
  </si>
  <si>
    <t xml:space="preserve">6920</t>
  </si>
  <si>
    <t xml:space="preserve">North Beach</t>
  </si>
  <si>
    <t xml:space="preserve">6921</t>
  </si>
  <si>
    <t xml:space="preserve">Karrinyup</t>
  </si>
  <si>
    <t xml:space="preserve">6922</t>
  </si>
  <si>
    <t xml:space="preserve">Scarborough</t>
  </si>
  <si>
    <t xml:space="preserve">6923</t>
  </si>
  <si>
    <t xml:space="preserve">Hillarys</t>
  </si>
  <si>
    <t xml:space="preserve">6924</t>
  </si>
  <si>
    <t xml:space="preserve">Greenwood</t>
  </si>
  <si>
    <t xml:space="preserve">6925</t>
  </si>
  <si>
    <t xml:space="preserve">Walliston Dc</t>
  </si>
  <si>
    <t xml:space="preserve">6926</t>
  </si>
  <si>
    <t xml:space="preserve">Kalamunda</t>
  </si>
  <si>
    <t xml:space="preserve">6929</t>
  </si>
  <si>
    <t xml:space="preserve">Mount Lawley</t>
  </si>
  <si>
    <t xml:space="preserve">6931</t>
  </si>
  <si>
    <t xml:space="preserve">6932</t>
  </si>
  <si>
    <t xml:space="preserve">6933</t>
  </si>
  <si>
    <t xml:space="preserve">6934</t>
  </si>
  <si>
    <t xml:space="preserve">Bassendean</t>
  </si>
  <si>
    <t xml:space="preserve">6935</t>
  </si>
  <si>
    <t xml:space="preserve">Guildford</t>
  </si>
  <si>
    <t xml:space="preserve">6936</t>
  </si>
  <si>
    <t xml:space="preserve">Midland Dc</t>
  </si>
  <si>
    <t xml:space="preserve">6937</t>
  </si>
  <si>
    <t xml:space="preserve">Tuart Hill</t>
  </si>
  <si>
    <t xml:space="preserve">6938</t>
  </si>
  <si>
    <t xml:space="preserve">6939</t>
  </si>
  <si>
    <t xml:space="preserve">6941</t>
  </si>
  <si>
    <t xml:space="preserve">Mirrabooka</t>
  </si>
  <si>
    <t xml:space="preserve">6942</t>
  </si>
  <si>
    <t xml:space="preserve">Bassendean Dc</t>
  </si>
  <si>
    <t xml:space="preserve">6943</t>
  </si>
  <si>
    <t xml:space="preserve">Morley</t>
  </si>
  <si>
    <t xml:space="preserve">6944</t>
  </si>
  <si>
    <t xml:space="preserve">6945</t>
  </si>
  <si>
    <t xml:space="preserve">Malaga Dc</t>
  </si>
  <si>
    <t xml:space="preserve">6946</t>
  </si>
  <si>
    <t xml:space="preserve">Wanneroo</t>
  </si>
  <si>
    <t xml:space="preserve">6947</t>
  </si>
  <si>
    <t xml:space="preserve">Wangara, Wangara Dc</t>
  </si>
  <si>
    <t xml:space="preserve">6951</t>
  </si>
  <si>
    <t xml:space="preserve">South Perth</t>
  </si>
  <si>
    <t xml:space="preserve">6952</t>
  </si>
  <si>
    <t xml:space="preserve">Como</t>
  </si>
  <si>
    <t xml:space="preserve">6953</t>
  </si>
  <si>
    <t xml:space="preserve">Applecross</t>
  </si>
  <si>
    <t xml:space="preserve">6954</t>
  </si>
  <si>
    <t xml:space="preserve">Booragoon</t>
  </si>
  <si>
    <t xml:space="preserve">6955</t>
  </si>
  <si>
    <t xml:space="preserve">Willetton</t>
  </si>
  <si>
    <t xml:space="preserve">6956</t>
  </si>
  <si>
    <t xml:space="preserve">Melville</t>
  </si>
  <si>
    <t xml:space="preserve">6957</t>
  </si>
  <si>
    <t xml:space="preserve">Palmyra</t>
  </si>
  <si>
    <t xml:space="preserve">6959</t>
  </si>
  <si>
    <t xml:space="preserve">6960</t>
  </si>
  <si>
    <t xml:space="preserve">Myaree, Myaree Bc</t>
  </si>
  <si>
    <t xml:space="preserve">6961</t>
  </si>
  <si>
    <t xml:space="preserve">Palmyra Dc</t>
  </si>
  <si>
    <t xml:space="preserve">6963</t>
  </si>
  <si>
    <t xml:space="preserve">Hamilton Hill</t>
  </si>
  <si>
    <t xml:space="preserve">6964</t>
  </si>
  <si>
    <t xml:space="preserve">Success</t>
  </si>
  <si>
    <t xml:space="preserve">6965</t>
  </si>
  <si>
    <t xml:space="preserve">Bibra Lake, Bibra Lake Dc</t>
  </si>
  <si>
    <t xml:space="preserve">6966</t>
  </si>
  <si>
    <t xml:space="preserve">Kwinana</t>
  </si>
  <si>
    <t xml:space="preserve">6967</t>
  </si>
  <si>
    <t xml:space="preserve">Rockingham Dc</t>
  </si>
  <si>
    <t xml:space="preserve">6968</t>
  </si>
  <si>
    <t xml:space="preserve">Rockingham</t>
  </si>
  <si>
    <t xml:space="preserve">6969</t>
  </si>
  <si>
    <t xml:space="preserve">Rockingham Beach</t>
  </si>
  <si>
    <t xml:space="preserve">6970</t>
  </si>
  <si>
    <t xml:space="preserve">Canning Vale Dc</t>
  </si>
  <si>
    <t xml:space="preserve">6979</t>
  </si>
  <si>
    <t xml:space="preserve">Victoria Park</t>
  </si>
  <si>
    <t xml:space="preserve">6981</t>
  </si>
  <si>
    <t xml:space="preserve">East Victoria Park</t>
  </si>
  <si>
    <t xml:space="preserve">6982</t>
  </si>
  <si>
    <t xml:space="preserve">Bentley</t>
  </si>
  <si>
    <t xml:space="preserve">6983</t>
  </si>
  <si>
    <t xml:space="preserve">Bentley Dc</t>
  </si>
  <si>
    <t xml:space="preserve">6984</t>
  </si>
  <si>
    <t xml:space="preserve">Belmont</t>
  </si>
  <si>
    <t xml:space="preserve">6985</t>
  </si>
  <si>
    <t xml:space="preserve">Cloverdale</t>
  </si>
  <si>
    <t xml:space="preserve">6986</t>
  </si>
  <si>
    <t xml:space="preserve">Welshpool Dc</t>
  </si>
  <si>
    <t xml:space="preserve">6987</t>
  </si>
  <si>
    <t xml:space="preserve">Cannington</t>
  </si>
  <si>
    <t xml:space="preserve">6988</t>
  </si>
  <si>
    <t xml:space="preserve">6989</t>
  </si>
  <si>
    <t xml:space="preserve">Maddington</t>
  </si>
  <si>
    <t xml:space="preserve">6990</t>
  </si>
  <si>
    <t xml:space="preserve">Gosnells</t>
  </si>
  <si>
    <t xml:space="preserve">6991</t>
  </si>
  <si>
    <t xml:space="preserve">Kelmscott</t>
  </si>
  <si>
    <t xml:space="preserve">6992</t>
  </si>
  <si>
    <t xml:space="preserve">Armadale</t>
  </si>
  <si>
    <t xml:space="preserve">6997</t>
  </si>
  <si>
    <t xml:space="preserve">Kelmscott Dc</t>
  </si>
  <si>
    <t xml:space="preserve">7000</t>
  </si>
  <si>
    <t xml:space="preserve">Bathurst Street Po, Glebe, Hobart, Mount Stuart</t>
  </si>
  <si>
    <t xml:space="preserve">7001</t>
  </si>
  <si>
    <t xml:space="preserve">Hobart, Tasman Island</t>
  </si>
  <si>
    <t xml:space="preserve">7002</t>
  </si>
  <si>
    <t xml:space="preserve">North Hobart</t>
  </si>
  <si>
    <t xml:space="preserve">7004</t>
  </si>
  <si>
    <t xml:space="preserve">Battery Point, South Hobart</t>
  </si>
  <si>
    <t xml:space="preserve">7005</t>
  </si>
  <si>
    <t xml:space="preserve">Dynnyrne, Lower Sandy Bay, Sandy Bay, University Of Tasmania</t>
  </si>
  <si>
    <t xml:space="preserve">7006</t>
  </si>
  <si>
    <t xml:space="preserve">Sandy Bay</t>
  </si>
  <si>
    <t xml:space="preserve">7007</t>
  </si>
  <si>
    <t xml:space="preserve">Mount Nelson, Tolmans Hill</t>
  </si>
  <si>
    <t xml:space="preserve">7008</t>
  </si>
  <si>
    <t xml:space="preserve">Cornelian Bay, Lenah Valley, New Town</t>
  </si>
  <si>
    <t xml:space="preserve">7009</t>
  </si>
  <si>
    <t xml:space="preserve">Derwent Park, Lutana, Moonah, West Moonah</t>
  </si>
  <si>
    <t xml:space="preserve">7010</t>
  </si>
  <si>
    <t xml:space="preserve">Dowsing Point, Elwick, Glenorchy, Goodwood</t>
  </si>
  <si>
    <t xml:space="preserve">7011</t>
  </si>
  <si>
    <t xml:space="preserve">Austins Ferry, Berriedale, Chigwell, Claremont</t>
  </si>
  <si>
    <t xml:space="preserve">7012</t>
  </si>
  <si>
    <t xml:space="preserve">Collinsvale, Glenlusk</t>
  </si>
  <si>
    <t xml:space="preserve">7015</t>
  </si>
  <si>
    <t xml:space="preserve">Flagstaff Gully, Geilston Bay, Lindisfarne, Rose Bay</t>
  </si>
  <si>
    <t xml:space="preserve">7016</t>
  </si>
  <si>
    <t xml:space="preserve">Risdon Vale</t>
  </si>
  <si>
    <t xml:space="preserve">7017</t>
  </si>
  <si>
    <t xml:space="preserve">Grasstree Hill, Honeywood, Old Beach, Otago</t>
  </si>
  <si>
    <t xml:space="preserve">7018</t>
  </si>
  <si>
    <t xml:space="preserve">Bellerive, Howrah, Montagu Bay, Mornington</t>
  </si>
  <si>
    <t xml:space="preserve">7019</t>
  </si>
  <si>
    <t xml:space="preserve">Clarendon Vale, Oakdowns, Rokeby</t>
  </si>
  <si>
    <t xml:space="preserve">7020</t>
  </si>
  <si>
    <t xml:space="preserve">TAS - Outer Metro</t>
  </si>
  <si>
    <t xml:space="preserve">Clifton Beach, Sandford</t>
  </si>
  <si>
    <t xml:space="preserve">7021</t>
  </si>
  <si>
    <t xml:space="preserve">Lauderdale</t>
  </si>
  <si>
    <t xml:space="preserve">7022</t>
  </si>
  <si>
    <t xml:space="preserve">South Arm</t>
  </si>
  <si>
    <t xml:space="preserve">7023</t>
  </si>
  <si>
    <t xml:space="preserve">Opossum Bay</t>
  </si>
  <si>
    <t xml:space="preserve">7024</t>
  </si>
  <si>
    <t xml:space="preserve">Cremorne</t>
  </si>
  <si>
    <t xml:space="preserve">7025</t>
  </si>
  <si>
    <t xml:space="preserve">Dulcot, Richmond</t>
  </si>
  <si>
    <t xml:space="preserve">7026</t>
  </si>
  <si>
    <t xml:space="preserve">Campania</t>
  </si>
  <si>
    <t xml:space="preserve">7027</t>
  </si>
  <si>
    <t xml:space="preserve">Colebrook</t>
  </si>
  <si>
    <t xml:space="preserve">7030</t>
  </si>
  <si>
    <t xml:space="preserve">Apsley, Arthurs Lake, Bagdad, Bagdad North</t>
  </si>
  <si>
    <t xml:space="preserve">7050</t>
  </si>
  <si>
    <t xml:space="preserve">Albion Heights, Kingston, Kingston Beach</t>
  </si>
  <si>
    <t xml:space="preserve">7051</t>
  </si>
  <si>
    <t xml:space="preserve">Kingston</t>
  </si>
  <si>
    <t xml:space="preserve">7052</t>
  </si>
  <si>
    <t xml:space="preserve">Blackmans Bay</t>
  </si>
  <si>
    <t xml:space="preserve">7053</t>
  </si>
  <si>
    <t xml:space="preserve">Bonnet Hill, Taroona</t>
  </si>
  <si>
    <t xml:space="preserve">7054</t>
  </si>
  <si>
    <t xml:space="preserve">Barretta, Coningham, Electrona, Fern Tree</t>
  </si>
  <si>
    <t xml:space="preserve">7055</t>
  </si>
  <si>
    <t xml:space="preserve">Huntingfield</t>
  </si>
  <si>
    <t xml:space="preserve">7109</t>
  </si>
  <si>
    <t xml:space="preserve">Catamaran, Crabtree, Cradoc, Glaziers Bay</t>
  </si>
  <si>
    <t xml:space="preserve">7112</t>
  </si>
  <si>
    <t xml:space="preserve">Abels Bay, Charlotte Cove, Cygnet, Deep Bay</t>
  </si>
  <si>
    <t xml:space="preserve">7113</t>
  </si>
  <si>
    <t xml:space="preserve">Franklin</t>
  </si>
  <si>
    <t xml:space="preserve">7116</t>
  </si>
  <si>
    <t xml:space="preserve">Brooks Bay, Cairns Bay, Castle Forbes Bay, Geeveston</t>
  </si>
  <si>
    <t xml:space="preserve">7117</t>
  </si>
  <si>
    <t xml:space="preserve">Dover</t>
  </si>
  <si>
    <t xml:space="preserve">7119</t>
  </si>
  <si>
    <t xml:space="preserve">Stonor</t>
  </si>
  <si>
    <t xml:space="preserve">7120</t>
  </si>
  <si>
    <t xml:space="preserve">Andover, Antill Ponds, Baden, Lemont</t>
  </si>
  <si>
    <t xml:space="preserve">7139</t>
  </si>
  <si>
    <t xml:space="preserve">Strathgordon</t>
  </si>
  <si>
    <t xml:space="preserve">7140</t>
  </si>
  <si>
    <t xml:space="preserve">Black Hills, Boyer, Bradys Lake, Bronte Park</t>
  </si>
  <si>
    <t xml:space="preserve">7150</t>
  </si>
  <si>
    <t xml:space="preserve">Adventure Bay, Allens Rivulet, Alonnah, Apollo Bay</t>
  </si>
  <si>
    <t xml:space="preserve">7151</t>
  </si>
  <si>
    <t xml:space="preserve">Casey, Davis, Heard Island, Macquarie</t>
  </si>
  <si>
    <t xml:space="preserve">7155</t>
  </si>
  <si>
    <t xml:space="preserve">Kettering</t>
  </si>
  <si>
    <t xml:space="preserve">7162</t>
  </si>
  <si>
    <t xml:space="preserve">Birchs Bay, Woodbridge</t>
  </si>
  <si>
    <t xml:space="preserve">7163</t>
  </si>
  <si>
    <t xml:space="preserve">Flowerpot, Middleton</t>
  </si>
  <si>
    <t xml:space="preserve">7170</t>
  </si>
  <si>
    <t xml:space="preserve">Acton Park, Cambridge, Mount Rumney, Roches Beach</t>
  </si>
  <si>
    <t xml:space="preserve">7171</t>
  </si>
  <si>
    <t xml:space="preserve">Midway Point, Penna</t>
  </si>
  <si>
    <t xml:space="preserve">7172</t>
  </si>
  <si>
    <t xml:space="preserve">Nugent, Orielton, Pawleena, Sorell</t>
  </si>
  <si>
    <t xml:space="preserve">7173</t>
  </si>
  <si>
    <t xml:space="preserve">Carlton, Carlton River, Connellys Marsh, Dodges Ferry</t>
  </si>
  <si>
    <t xml:space="preserve">7174</t>
  </si>
  <si>
    <t xml:space="preserve">Copping</t>
  </si>
  <si>
    <t xml:space="preserve">7175</t>
  </si>
  <si>
    <t xml:space="preserve">Bream Creek, Marion Bay</t>
  </si>
  <si>
    <t xml:space="preserve">7176</t>
  </si>
  <si>
    <t xml:space="preserve">Kellevie</t>
  </si>
  <si>
    <t xml:space="preserve">7177</t>
  </si>
  <si>
    <t xml:space="preserve">Boomer Bay, Dunalley</t>
  </si>
  <si>
    <t xml:space="preserve">7178</t>
  </si>
  <si>
    <t xml:space="preserve">Murdunna</t>
  </si>
  <si>
    <t xml:space="preserve">7179</t>
  </si>
  <si>
    <t xml:space="preserve">Eaglehawk Neck</t>
  </si>
  <si>
    <t xml:space="preserve">7180</t>
  </si>
  <si>
    <t xml:space="preserve">Taranna</t>
  </si>
  <si>
    <t xml:space="preserve">7182</t>
  </si>
  <si>
    <t xml:space="preserve">Cape Pillar, Fortescue, Port Arthur</t>
  </si>
  <si>
    <t xml:space="preserve">7183</t>
  </si>
  <si>
    <t xml:space="preserve">Highcroft</t>
  </si>
  <si>
    <t xml:space="preserve">7184</t>
  </si>
  <si>
    <t xml:space="preserve">Cape Raoul, Nubeena, Stormlea, White Beach</t>
  </si>
  <si>
    <t xml:space="preserve">7185</t>
  </si>
  <si>
    <t xml:space="preserve">Premaydena</t>
  </si>
  <si>
    <t xml:space="preserve">7186</t>
  </si>
  <si>
    <t xml:space="preserve">Saltwater River, Sloping Main</t>
  </si>
  <si>
    <t xml:space="preserve">7187</t>
  </si>
  <si>
    <t xml:space="preserve">Koonya</t>
  </si>
  <si>
    <t xml:space="preserve">7190</t>
  </si>
  <si>
    <t xml:space="preserve">Apslawn, Buckland, Cranbrook, Dolphin Sands</t>
  </si>
  <si>
    <t xml:space="preserve">7209</t>
  </si>
  <si>
    <t xml:space="preserve">Ross, Tooms Lake</t>
  </si>
  <si>
    <t xml:space="preserve">7210</t>
  </si>
  <si>
    <t xml:space="preserve">Campbell Town, Lake Leake</t>
  </si>
  <si>
    <t xml:space="preserve">7211</t>
  </si>
  <si>
    <t xml:space="preserve">Cleveland, Conara, Epping Forest</t>
  </si>
  <si>
    <t xml:space="preserve">7212</t>
  </si>
  <si>
    <t xml:space="preserve">Ben Lomond, Blessington, Burns Creek, Deddington</t>
  </si>
  <si>
    <t xml:space="preserve">7213</t>
  </si>
  <si>
    <t xml:space="preserve">Avoca, Rossarden, Royal George, Storys Creek</t>
  </si>
  <si>
    <t xml:space="preserve">7214</t>
  </si>
  <si>
    <t xml:space="preserve">Fingal, Mangana, Mathinna, Upper Esk</t>
  </si>
  <si>
    <t xml:space="preserve">7215</t>
  </si>
  <si>
    <t xml:space="preserve">Beaumaris, Bicheno, Chain Of Lagoons, Coles Bay</t>
  </si>
  <si>
    <t xml:space="preserve">7216</t>
  </si>
  <si>
    <t xml:space="preserve">Akaroa, Ansons Bay, Binalong Bay, Goshen</t>
  </si>
  <si>
    <t xml:space="preserve">7248</t>
  </si>
  <si>
    <t xml:space="preserve">Alanvale, Inveresk, Invermay, Mayfield</t>
  </si>
  <si>
    <t xml:space="preserve">7249</t>
  </si>
  <si>
    <t xml:space="preserve">Glen Dhu, Kings Meadows, Punchbowl, Sandhill</t>
  </si>
  <si>
    <t xml:space="preserve">7250</t>
  </si>
  <si>
    <t xml:space="preserve">Blackstone Heights, East Launceston, Elphin, Launceston</t>
  </si>
  <si>
    <t xml:space="preserve">7252</t>
  </si>
  <si>
    <t xml:space="preserve">Beechford, Dilston, Hillwood, Lefroy</t>
  </si>
  <si>
    <t xml:space="preserve">7253</t>
  </si>
  <si>
    <t xml:space="preserve">Bell Bay, George Town, Long Reach, Low Head</t>
  </si>
  <si>
    <t xml:space="preserve">7254</t>
  </si>
  <si>
    <t xml:space="preserve">Bellingham, Golconda, Lebrina, Pipers Brook</t>
  </si>
  <si>
    <t xml:space="preserve">7255</t>
  </si>
  <si>
    <t xml:space="preserve">Blue Rocks, Emita, Killiecrankie, Lackrana</t>
  </si>
  <si>
    <t xml:space="preserve">7256</t>
  </si>
  <si>
    <t xml:space="preserve">Bungaree, Currie, Egg Lagoon, Grassy</t>
  </si>
  <si>
    <t xml:space="preserve">7257</t>
  </si>
  <si>
    <t xml:space="preserve">Cape Barren Island</t>
  </si>
  <si>
    <t xml:space="preserve">7258</t>
  </si>
  <si>
    <t xml:space="preserve">Breadalbane, Relbia, White Hills</t>
  </si>
  <si>
    <t xml:space="preserve">7259</t>
  </si>
  <si>
    <t xml:space="preserve">Myrtle Bank, Nunamara, Patersonia, Targa</t>
  </si>
  <si>
    <t xml:space="preserve">7260</t>
  </si>
  <si>
    <t xml:space="preserve">Blumont, Cuckoo, Forester, Jetsonville</t>
  </si>
  <si>
    <t xml:space="preserve">7261</t>
  </si>
  <si>
    <t xml:space="preserve">Branxholm, Warrentinna</t>
  </si>
  <si>
    <t xml:space="preserve">7262</t>
  </si>
  <si>
    <t xml:space="preserve">Bridport, Tomahawk, Waterhouse</t>
  </si>
  <si>
    <t xml:space="preserve">7263</t>
  </si>
  <si>
    <t xml:space="preserve">Alberton, Legerwood, Ringarooma, Talawa</t>
  </si>
  <si>
    <t xml:space="preserve">7264</t>
  </si>
  <si>
    <t xml:space="preserve">Ansons Bay, Boobyalla, Cape Portland, Derby</t>
  </si>
  <si>
    <t xml:space="preserve">7265</t>
  </si>
  <si>
    <t xml:space="preserve">Banca, Winnaleah</t>
  </si>
  <si>
    <t xml:space="preserve">7267</t>
  </si>
  <si>
    <t xml:space="preserve">Bangor, Karoola, Lalla, Lower Turners Marsh</t>
  </si>
  <si>
    <t xml:space="preserve">7268</t>
  </si>
  <si>
    <t xml:space="preserve">Lilydale, North Lilydale, Underwood</t>
  </si>
  <si>
    <t xml:space="preserve">7270</t>
  </si>
  <si>
    <t xml:space="preserve">Badger Head, Beaconsfield, Beauty Point, Clarence Point</t>
  </si>
  <si>
    <t xml:space="preserve">7275</t>
  </si>
  <si>
    <t xml:space="preserve">Blackwall, Deviot, Exeter, Frankford</t>
  </si>
  <si>
    <t xml:space="preserve">7276</t>
  </si>
  <si>
    <t xml:space="preserve">Gravelly Beach</t>
  </si>
  <si>
    <t xml:space="preserve">7277</t>
  </si>
  <si>
    <t xml:space="preserve">Bridgenorth, Grindelwald, Legana, Rosevears</t>
  </si>
  <si>
    <t xml:space="preserve">7290</t>
  </si>
  <si>
    <t xml:space="preserve">Hadspen</t>
  </si>
  <si>
    <t xml:space="preserve">7291</t>
  </si>
  <si>
    <t xml:space="preserve">Carrick</t>
  </si>
  <si>
    <t xml:space="preserve">7292</t>
  </si>
  <si>
    <t xml:space="preserve">Hagley, Quamby Bend, Rosevale, Selbourne</t>
  </si>
  <si>
    <t xml:space="preserve">7300</t>
  </si>
  <si>
    <t xml:space="preserve">Devon Hills, Perth, Powranna</t>
  </si>
  <si>
    <t xml:space="preserve">7301</t>
  </si>
  <si>
    <t xml:space="preserve">Bishopsbourne, Blackwood Creek, Liffey, Longford</t>
  </si>
  <si>
    <t xml:space="preserve">7302</t>
  </si>
  <si>
    <t xml:space="preserve">Bracknell, Cressy, Poatina</t>
  </si>
  <si>
    <t xml:space="preserve">7303</t>
  </si>
  <si>
    <t xml:space="preserve">Birralee, Cluan, Exton, Oaks</t>
  </si>
  <si>
    <t xml:space="preserve">7304</t>
  </si>
  <si>
    <t xml:space="preserve">Brandum, Breona, Caveside, Central Plateau</t>
  </si>
  <si>
    <t xml:space="preserve">7305</t>
  </si>
  <si>
    <t xml:space="preserve">Merseylea, Railton, Sunnyside</t>
  </si>
  <si>
    <t xml:space="preserve">7306</t>
  </si>
  <si>
    <t xml:space="preserve">Acacia Hills, Barrington, Beulah, Cethana</t>
  </si>
  <si>
    <t xml:space="preserve">7307</t>
  </si>
  <si>
    <t xml:space="preserve">Bakers Beach, Harford, Hawley Beach, Latrobe</t>
  </si>
  <si>
    <t xml:space="preserve">7310</t>
  </si>
  <si>
    <t xml:space="preserve">Aberdeen, Ambleside, Devonport, Don</t>
  </si>
  <si>
    <t xml:space="preserve">7315</t>
  </si>
  <si>
    <t xml:space="preserve">Abbotsham, Castra, Gawler, Gunns Plains</t>
  </si>
  <si>
    <t xml:space="preserve">7316</t>
  </si>
  <si>
    <t xml:space="preserve">Camena, Cuprona, Heybridge, Howth</t>
  </si>
  <si>
    <t xml:space="preserve">7320</t>
  </si>
  <si>
    <t xml:space="preserve">Acton, Brooklyn, Burnie, Camdale</t>
  </si>
  <si>
    <t xml:space="preserve">7321</t>
  </si>
  <si>
    <t xml:space="preserve">Black River, Boat Harbour, Boat Harbour Beach, Chasm Creek</t>
  </si>
  <si>
    <t xml:space="preserve">7322</t>
  </si>
  <si>
    <t xml:space="preserve">Somerset</t>
  </si>
  <si>
    <t xml:space="preserve">7325</t>
  </si>
  <si>
    <t xml:space="preserve">Calder, Doctors Rocks, Elliott, Flowerdale</t>
  </si>
  <si>
    <t xml:space="preserve">7330</t>
  </si>
  <si>
    <t xml:space="preserve">Alcomie, Arthur River, Brittons Swamp, Broadmeadows</t>
  </si>
  <si>
    <t xml:space="preserve">7331</t>
  </si>
  <si>
    <t xml:space="preserve">Stanley</t>
  </si>
  <si>
    <t xml:space="preserve">7466</t>
  </si>
  <si>
    <t xml:space="preserve">Gormanston</t>
  </si>
  <si>
    <t xml:space="preserve">7467</t>
  </si>
  <si>
    <t xml:space="preserve">Lake Margaret, Queenstown</t>
  </si>
  <si>
    <t xml:space="preserve">7468</t>
  </si>
  <si>
    <t xml:space="preserve">Macquarie Heads, Strahan</t>
  </si>
  <si>
    <t xml:space="preserve">7469</t>
  </si>
  <si>
    <t xml:space="preserve">Granville Harbour, Renison Bell, Trial Harbour, Zeehan</t>
  </si>
  <si>
    <t xml:space="preserve">7470</t>
  </si>
  <si>
    <t xml:space="preserve">8001</t>
  </si>
  <si>
    <t xml:space="preserve">8002</t>
  </si>
  <si>
    <t xml:space="preserve">8003</t>
  </si>
  <si>
    <t xml:space="preserve">Collins Street East</t>
  </si>
  <si>
    <t xml:space="preserve">8004</t>
  </si>
  <si>
    <t xml:space="preserve">St Kilda Road</t>
  </si>
  <si>
    <t xml:space="preserve">8005</t>
  </si>
  <si>
    <t xml:space="preserve">8006</t>
  </si>
  <si>
    <t xml:space="preserve">Abeckett Street</t>
  </si>
  <si>
    <t xml:space="preserve">8007</t>
  </si>
  <si>
    <t xml:space="preserve">Collins Street West</t>
  </si>
  <si>
    <t xml:space="preserve">8008</t>
  </si>
  <si>
    <t xml:space="preserve">St Kilda Road Central</t>
  </si>
  <si>
    <t xml:space="preserve">8009</t>
  </si>
  <si>
    <t xml:space="preserve">Flinders Lane</t>
  </si>
  <si>
    <t xml:space="preserve">8010</t>
  </si>
  <si>
    <t xml:space="preserve">Law Courts</t>
  </si>
  <si>
    <t xml:space="preserve">8011</t>
  </si>
  <si>
    <t xml:space="preserve">Little Lonsdale Street</t>
  </si>
  <si>
    <t xml:space="preserve">8012</t>
  </si>
  <si>
    <t xml:space="preserve">8045</t>
  </si>
  <si>
    <t xml:space="preserve">8051</t>
  </si>
  <si>
    <t xml:space="preserve">8066</t>
  </si>
  <si>
    <t xml:space="preserve">8069</t>
  </si>
  <si>
    <t xml:space="preserve">8070</t>
  </si>
  <si>
    <t xml:space="preserve">8071</t>
  </si>
  <si>
    <t xml:space="preserve">8102</t>
  </si>
  <si>
    <t xml:space="preserve">8111</t>
  </si>
  <si>
    <t xml:space="preserve">8120</t>
  </si>
  <si>
    <t xml:space="preserve">8205</t>
  </si>
  <si>
    <t xml:space="preserve">8438</t>
  </si>
  <si>
    <t xml:space="preserve">Sunshine West</t>
  </si>
  <si>
    <t xml:space="preserve">8511</t>
  </si>
  <si>
    <t xml:space="preserve">8785</t>
  </si>
  <si>
    <t xml:space="preserve">Dandenong, Dandenong South</t>
  </si>
  <si>
    <t xml:space="preserve">9000</t>
  </si>
  <si>
    <t xml:space="preserve">Brisbane</t>
  </si>
  <si>
    <t xml:space="preserve">9001</t>
  </si>
  <si>
    <t xml:space="preserve">9002</t>
  </si>
  <si>
    <t xml:space="preserve">9005</t>
  </si>
  <si>
    <t xml:space="preserve">9007</t>
  </si>
  <si>
    <t xml:space="preserve">9009</t>
  </si>
  <si>
    <t xml:space="preserve">9010</t>
  </si>
  <si>
    <t xml:space="preserve">9013</t>
  </si>
  <si>
    <t xml:space="preserve">9015</t>
  </si>
  <si>
    <t xml:space="preserve">9464</t>
  </si>
  <si>
    <t xml:space="preserve">Northgate Mc</t>
  </si>
  <si>
    <t xml:space="preserve">9726</t>
  </si>
  <si>
    <t xml:space="preserve">Gold Coast Mc</t>
  </si>
  <si>
    <t xml:space="preserve">9999</t>
  </si>
  <si>
    <t xml:space="preserve">North Pole</t>
  </si>
</sst>
</file>

<file path=xl/styles.xml><?xml version="1.0" encoding="utf-8"?>
<styleSheet xmlns="http://schemas.openxmlformats.org/spreadsheetml/2006/main">
  <numFmts count="7">
    <numFmt numFmtId="164" formatCode="General"/>
    <numFmt numFmtId="165" formatCode="0.0%"/>
    <numFmt numFmtId="166" formatCode="\$#,##0.00"/>
    <numFmt numFmtId="167" formatCode="0.00\x"/>
    <numFmt numFmtId="168" formatCode="\$#,##0;&quot;-$&quot;#,##0;\-"/>
    <numFmt numFmtId="169" formatCode="0.00"/>
    <numFmt numFmtId="170" formatCode="&quot;+$&quot;#,##0.00;&quot;-$&quot;#,##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sz val="11"/>
      <color rgb="FF0000FF"/>
      <name val="Arial"/>
      <family val="0"/>
      <charset val="1"/>
    </font>
    <font>
      <i val="true"/>
      <sz val="11"/>
      <color rgb="FF666666"/>
      <name val="Arial"/>
      <family val="0"/>
      <charset val="1"/>
    </font>
    <font>
      <sz val="11"/>
      <color rgb="FF008000"/>
      <name val="Arial"/>
      <family val="0"/>
      <charset val="1"/>
    </font>
    <font>
      <sz val="10"/>
      <name val="Arial"/>
      <family val="2"/>
    </font>
  </fonts>
  <fills count="5">
    <fill>
      <patternFill patternType="none"/>
    </fill>
    <fill>
      <patternFill patternType="gray125"/>
    </fill>
    <fill>
      <patternFill patternType="solid">
        <fgColor rgb="FFFFFF00"/>
        <bgColor rgb="FFFFFF00"/>
      </patternFill>
    </fill>
    <fill>
      <patternFill patternType="solid">
        <fgColor rgb="FFDDE6EE"/>
        <bgColor rgb="FFE4E4E4"/>
      </patternFill>
    </fill>
    <fill>
      <patternFill patternType="solid">
        <fgColor rgb="FFE4E4E4"/>
        <bgColor rgb="FFDDE6EE"/>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6" fontId="9" fillId="4"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DDE6EE"/>
          <bgColor rgb="FF000000"/>
        </patternFill>
      </fill>
    </dxf>
    <dxf>
      <fill>
        <patternFill patternType="solid">
          <bgColor rgb="FF000000"/>
        </patternFill>
      </fill>
    </dxf>
    <dxf>
      <fill>
        <patternFill patternType="solid">
          <fgColor rgb="FF000000"/>
          <bgColor rgb="FF000000"/>
        </patternFill>
      </fill>
    </dxf>
    <dxf>
      <fill>
        <patternFill patternType="solid">
          <fgColor rgb="FF666666"/>
          <bgColor rgb="FF000000"/>
        </patternFill>
      </fill>
    </dxf>
    <dxf>
      <fill>
        <patternFill patternType="solid">
          <fgColor rgb="FF008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DDE6EE"/>
      <rgbColor rgb="FF660066"/>
      <rgbColor rgb="FFFF8080"/>
      <rgbColor rgb="FF0066CC"/>
      <rgbColor rgb="FFE4E4E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xml"/><Relationship Id="rId3"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drawing" Target="../drawings/drawing2.xml"/>
</Relationships>
</file>

<file path=xl/worksheets/_rels/sheet1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2"/>
    <col collapsed="false" customWidth="true" hidden="false" outlineLevel="0" max="3" min="3"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2" t="s">
        <v>3</v>
      </c>
      <c r="B5" s="4" t="n">
        <v>0</v>
      </c>
      <c r="C5" s="5" t="s">
        <v>4</v>
      </c>
    </row>
    <row r="6" customFormat="false" ht="15" hidden="false" customHeight="false" outlineLevel="0" collapsed="false">
      <c r="A6" s="2" t="s">
        <v>5</v>
      </c>
      <c r="B6" s="6" t="n">
        <v>5</v>
      </c>
      <c r="C6" s="5" t="s">
        <v>6</v>
      </c>
    </row>
    <row r="7" customFormat="false" ht="15" hidden="false" customHeight="false" outlineLevel="0" collapsed="false">
      <c r="A7" s="2" t="s">
        <v>7</v>
      </c>
      <c r="B7" s="6" t="n">
        <v>30</v>
      </c>
      <c r="C7" s="5" t="s">
        <v>8</v>
      </c>
    </row>
    <row r="9" customFormat="false" ht="15" hidden="false" customHeight="false" outlineLevel="0" collapsed="false">
      <c r="A9" s="3" t="s">
        <v>9</v>
      </c>
    </row>
    <row r="10" customFormat="false" ht="15" hidden="false" customHeight="false" outlineLevel="0" collapsed="false">
      <c r="A10" s="2" t="s">
        <v>10</v>
      </c>
      <c r="B10" s="7" t="n">
        <v>1.34</v>
      </c>
      <c r="C10" s="5" t="s">
        <v>11</v>
      </c>
    </row>
    <row r="11" customFormat="false" ht="15" hidden="false" customHeight="false" outlineLevel="0" collapsed="false">
      <c r="A11" s="2" t="s">
        <v>12</v>
      </c>
      <c r="B11" s="7" t="n">
        <v>1.26</v>
      </c>
    </row>
    <row r="12" customFormat="false" ht="15" hidden="false" customHeight="false" outlineLevel="0" collapsed="false">
      <c r="A12" s="2" t="s">
        <v>13</v>
      </c>
      <c r="B12" s="7" t="n">
        <v>1.35</v>
      </c>
    </row>
    <row r="13" customFormat="false" ht="15" hidden="false" customHeight="false" outlineLevel="0" collapsed="false">
      <c r="A13" s="2" t="s">
        <v>14</v>
      </c>
      <c r="B13" s="7" t="n">
        <v>1.2</v>
      </c>
    </row>
    <row r="14" customFormat="false" ht="15" hidden="false" customHeight="false" outlineLevel="0" collapsed="false">
      <c r="A14" s="2" t="s">
        <v>15</v>
      </c>
      <c r="B14" s="7" t="n">
        <v>1.2</v>
      </c>
    </row>
    <row r="17" customFormat="false" ht="15" hidden="false" customHeight="false" outlineLevel="0" collapsed="false">
      <c r="A17" s="8" t="s">
        <v>16</v>
      </c>
    </row>
    <row r="18" customFormat="false" ht="15" hidden="false" customHeight="false" outlineLevel="0" collapsed="false">
      <c r="A18" s="9" t="s">
        <v>17</v>
      </c>
    </row>
    <row r="19" customFormat="false" ht="15" hidden="false" customHeight="false" outlineLevel="0" collapsed="false">
      <c r="A19" s="9" t="s">
        <v>18</v>
      </c>
    </row>
    <row r="20" customFormat="false" ht="15" hidden="false" customHeight="false" outlineLevel="0" collapsed="false">
      <c r="A20" s="9" t="s">
        <v>19</v>
      </c>
    </row>
    <row r="21" customFormat="false" ht="15" hidden="false" customHeight="false" outlineLevel="0" collapsed="false">
      <c r="A21" s="9" t="s">
        <v>20</v>
      </c>
    </row>
    <row r="22" customFormat="false" ht="15" hidden="false" customHeight="false" outlineLevel="0" collapsed="false">
      <c r="A22" s="9" t="s">
        <v>21</v>
      </c>
    </row>
    <row r="23" customFormat="false" ht="15" hidden="false" customHeight="false" outlineLevel="0" collapsed="false">
      <c r="A23" s="9" t="s">
        <v>22</v>
      </c>
    </row>
    <row r="24" customFormat="false" ht="15" hidden="false" customHeight="false" outlineLevel="0" collapsed="false">
      <c r="A24" s="9" t="s">
        <v>23</v>
      </c>
    </row>
    <row r="25" customFormat="false" ht="15" hidden="false" customHeight="false" outlineLevel="0" collapsed="false">
      <c r="A25" s="9" t="s">
        <v>24</v>
      </c>
    </row>
    <row r="26" customFormat="false" ht="15" hidden="false" customHeight="false" outlineLevel="0" collapsed="false">
      <c r="A26" s="9" t="s">
        <v>25</v>
      </c>
    </row>
    <row r="27" customFormat="false" ht="15" hidden="false" customHeight="false" outlineLevel="0" collapsed="false">
      <c r="A27" s="9"/>
    </row>
    <row r="28" customFormat="false" ht="15" hidden="false" customHeight="false" outlineLevel="0" collapsed="false">
      <c r="A28" s="9" t="s">
        <v>26</v>
      </c>
    </row>
    <row r="29" customFormat="false" ht="15" hidden="false" customHeight="false" outlineLevel="0" collapsed="false">
      <c r="A29" s="9" t="s">
        <v>27</v>
      </c>
    </row>
    <row r="30" customFormat="false" ht="15" hidden="false" customHeight="false" outlineLevel="0" collapsed="false">
      <c r="A30" s="9" t="s">
        <v>28</v>
      </c>
    </row>
    <row r="31" customFormat="false" ht="15" hidden="false" customHeight="false" outlineLevel="0" collapsed="false">
      <c r="A31" s="9" t="s">
        <v>29</v>
      </c>
    </row>
    <row r="32" customFormat="false" ht="15" hidden="false" customHeight="false" outlineLevel="0" collapsed="false">
      <c r="A32" s="9" t="s">
        <v>30</v>
      </c>
    </row>
    <row r="33" customFormat="false" ht="15" hidden="false" customHeight="false" outlineLevel="0" collapsed="false">
      <c r="A33" s="9"/>
    </row>
    <row r="34" customFormat="false" ht="15" hidden="false" customHeight="false" outlineLevel="0" collapsed="false">
      <c r="A34" s="9" t="s">
        <v>31</v>
      </c>
    </row>
    <row r="35" customFormat="false" ht="15" hidden="false" customHeight="false" outlineLevel="0" collapsed="false">
      <c r="A35" s="9" t="s">
        <v>32</v>
      </c>
    </row>
    <row r="36" customFormat="false" ht="15" hidden="false" customHeight="false" outlineLevel="0" collapsed="false">
      <c r="A36" s="9" t="s">
        <v>33</v>
      </c>
    </row>
    <row r="37" customFormat="false" ht="15" hidden="false" customHeight="false" outlineLevel="0" collapsed="false">
      <c r="A37" s="9" t="s">
        <v>34</v>
      </c>
    </row>
    <row r="38" customFormat="false" ht="15" hidden="false" customHeight="false" outlineLevel="0" collapsed="false">
      <c r="A38" s="9"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
    <col collapsed="false" customWidth="true" hidden="false" outlineLevel="0" max="5" min="3" style="0" width="14"/>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36</v>
      </c>
    </row>
    <row r="2" customFormat="false" ht="15" hidden="false" customHeight="false" outlineLevel="0" collapsed="false">
      <c r="A2" s="5" t="s">
        <v>37</v>
      </c>
    </row>
    <row r="4" customFormat="false" ht="26.85" hidden="false" customHeight="false" outlineLevel="0" collapsed="false">
      <c r="A4" s="10"/>
      <c r="B4" s="10" t="s">
        <v>38</v>
      </c>
      <c r="C4" s="10" t="s">
        <v>39</v>
      </c>
      <c r="D4" s="10" t="s">
        <v>40</v>
      </c>
      <c r="E4" s="10" t="s">
        <v>41</v>
      </c>
      <c r="F4" s="10" t="s">
        <v>42</v>
      </c>
      <c r="G4" s="10" t="s">
        <v>43</v>
      </c>
    </row>
    <row r="5" customFormat="false" ht="15" hidden="false" customHeight="false" outlineLevel="0" collapsed="false">
      <c r="A5" s="3" t="s">
        <v>44</v>
      </c>
      <c r="B5" s="2" t="n">
        <f aca="false">COUNTA(Impact!$A$2:$A$21586)</f>
        <v>21585</v>
      </c>
      <c r="C5" s="11" t="n">
        <f aca="false">SUM(Impact!$G$2:$G$21586)</f>
        <v>453660.59</v>
      </c>
      <c r="D5" s="11" t="n">
        <f aca="false">SUM(Impact!$H$2:$H$21586)</f>
        <v>784190.19</v>
      </c>
      <c r="E5" s="11" t="n">
        <f aca="false">C5-D5</f>
        <v>-330529.6</v>
      </c>
      <c r="F5" s="11" t="n">
        <f aca="false">SUM(Impact!$J$2:$J$21586)</f>
        <v>781646.5</v>
      </c>
      <c r="G5" s="11" t="n">
        <f aca="false">F5-D5</f>
        <v>-2543.68999999994</v>
      </c>
    </row>
    <row r="6" customFormat="false" ht="15" hidden="false" customHeight="false" outlineLevel="0" collapsed="false">
      <c r="B6" s="2"/>
      <c r="C6" s="11"/>
      <c r="D6" s="11"/>
      <c r="E6" s="11"/>
      <c r="F6" s="11"/>
      <c r="G6" s="11"/>
    </row>
    <row r="7" customFormat="false" ht="15" hidden="false" customHeight="false" outlineLevel="0" collapsed="false">
      <c r="A7" s="3" t="s">
        <v>45</v>
      </c>
      <c r="B7" s="2"/>
      <c r="C7" s="11"/>
      <c r="D7" s="11"/>
      <c r="E7" s="11"/>
      <c r="F7" s="11"/>
      <c r="G7" s="11"/>
    </row>
    <row r="8" customFormat="false" ht="15" hidden="false" customHeight="false" outlineLevel="0" collapsed="false">
      <c r="A8" s="2" t="s">
        <v>10</v>
      </c>
      <c r="B8" s="2" t="n">
        <f aca="false">COUNTIF(Impact!$D$2:$D$21586,"Small")</f>
        <v>10698</v>
      </c>
      <c r="C8" s="11" t="n">
        <f aca="false">SUMIF(Impact!$D$2:$D$21586,"Small",Impact!$G$2:$G$21586)</f>
        <v>154197.38</v>
      </c>
      <c r="D8" s="11" t="n">
        <f aca="false">SUMIF(Impact!$D$2:$D$21586,"Small",Impact!$H$2:$H$21586)</f>
        <v>164358.85</v>
      </c>
      <c r="E8" s="11" t="n">
        <f aca="false">C8-D8</f>
        <v>-10161.47</v>
      </c>
      <c r="F8" s="11" t="n">
        <f aca="false">SUMIF(Impact!$D$2:$D$21586,"Small",Impact!$J$2:$J$21586)</f>
        <v>151295</v>
      </c>
      <c r="G8" s="11" t="n">
        <f aca="false">F8-D8</f>
        <v>-13063.85</v>
      </c>
    </row>
    <row r="9" customFormat="false" ht="15" hidden="false" customHeight="false" outlineLevel="0" collapsed="false">
      <c r="A9" s="2" t="s">
        <v>12</v>
      </c>
      <c r="B9" s="2" t="n">
        <f aca="false">COUNTIF(Impact!$D$2:$D$21586,"Medium")</f>
        <v>8330</v>
      </c>
      <c r="C9" s="11" t="n">
        <f aca="false">SUMIF(Impact!$D$2:$D$21586,"Medium",Impact!$G$2:$G$21586)</f>
        <v>158789.23</v>
      </c>
      <c r="D9" s="11" t="n">
        <f aca="false">SUMIF(Impact!$D$2:$D$21586,"Medium",Impact!$H$2:$H$21586)</f>
        <v>324148.17</v>
      </c>
      <c r="E9" s="11" t="n">
        <f aca="false">C9-D9</f>
        <v>-165358.94</v>
      </c>
      <c r="F9" s="11" t="n">
        <f aca="false">SUMIF(Impact!$D$2:$D$21586,"Medium",Impact!$J$2:$J$21586)</f>
        <v>344448.5</v>
      </c>
      <c r="G9" s="11" t="n">
        <f aca="false">F9-D9</f>
        <v>20300.33</v>
      </c>
    </row>
    <row r="10" customFormat="false" ht="15" hidden="false" customHeight="false" outlineLevel="0" collapsed="false">
      <c r="A10" s="2" t="s">
        <v>13</v>
      </c>
      <c r="B10" s="2" t="n">
        <f aca="false">COUNTIF(Impact!$D$2:$D$21586,"Large")</f>
        <v>1221</v>
      </c>
      <c r="C10" s="11" t="n">
        <f aca="false">SUMIF(Impact!$D$2:$D$21586,"Large",Impact!$G$2:$G$21586)</f>
        <v>47138.03</v>
      </c>
      <c r="D10" s="11" t="n">
        <f aca="false">SUMIF(Impact!$D$2:$D$21586,"Large",Impact!$H$2:$H$21586)</f>
        <v>100142.97</v>
      </c>
      <c r="E10" s="11" t="n">
        <f aca="false">C10-D10</f>
        <v>-53004.94</v>
      </c>
      <c r="F10" s="11" t="n">
        <f aca="false">SUMIF(Impact!$D$2:$D$21586,"Large",Impact!$J$2:$J$21586)</f>
        <v>96978</v>
      </c>
      <c r="G10" s="11" t="n">
        <f aca="false">F10-D10</f>
        <v>-3164.97</v>
      </c>
    </row>
    <row r="11" customFormat="false" ht="15" hidden="false" customHeight="false" outlineLevel="0" collapsed="false">
      <c r="A11" s="2" t="s">
        <v>14</v>
      </c>
      <c r="B11" s="2" t="n">
        <f aca="false">COUNTIF(Impact!$D$2:$D$21586,"XL")</f>
        <v>1062</v>
      </c>
      <c r="C11" s="11" t="n">
        <f aca="false">SUMIF(Impact!$D$2:$D$21586,"XL",Impact!$G$2:$G$21586)</f>
        <v>67921.46</v>
      </c>
      <c r="D11" s="11" t="n">
        <f aca="false">SUMIF(Impact!$D$2:$D$21586,"XL",Impact!$H$2:$H$21586)</f>
        <v>144957.79</v>
      </c>
      <c r="E11" s="11" t="n">
        <f aca="false">C11-D11</f>
        <v>-77036.33</v>
      </c>
      <c r="F11" s="11" t="n">
        <f aca="false">SUMIF(Impact!$D$2:$D$21586,"XL",Impact!$J$2:$J$21586)</f>
        <v>138820</v>
      </c>
      <c r="G11" s="11" t="n">
        <f aca="false">F11-D11</f>
        <v>-6137.79000000001</v>
      </c>
    </row>
    <row r="12" customFormat="false" ht="15" hidden="false" customHeight="false" outlineLevel="0" collapsed="false">
      <c r="A12" s="2" t="s">
        <v>15</v>
      </c>
      <c r="B12" s="2" t="n">
        <f aca="false">COUNTIF(Impact!$D$2:$D$21586,"XXL")</f>
        <v>274</v>
      </c>
      <c r="C12" s="11" t="n">
        <f aca="false">SUMIF(Impact!$D$2:$D$21586,"XXL",Impact!$G$2:$G$21586)</f>
        <v>25614.49</v>
      </c>
      <c r="D12" s="11" t="n">
        <f aca="false">SUMIF(Impact!$D$2:$D$21586,"XXL",Impact!$H$2:$H$21586)</f>
        <v>50582.41</v>
      </c>
      <c r="E12" s="11" t="n">
        <f aca="false">C12-D12</f>
        <v>-24967.92</v>
      </c>
      <c r="F12" s="11" t="n">
        <f aca="false">SUMIF(Impact!$D$2:$D$21586,"XXL",Impact!$J$2:$J$21586)</f>
        <v>50105</v>
      </c>
      <c r="G12" s="11" t="n">
        <f aca="false">F12-D12</f>
        <v>-477.410000000004</v>
      </c>
    </row>
    <row r="13" customFormat="false" ht="15" hidden="false" customHeight="false" outlineLevel="0" collapsed="false">
      <c r="B13" s="2"/>
      <c r="C13" s="11"/>
      <c r="D13" s="11"/>
      <c r="E13" s="11"/>
      <c r="F13" s="11"/>
      <c r="G13" s="11"/>
    </row>
    <row r="14" customFormat="false" ht="15" hidden="false" customHeight="false" outlineLevel="0" collapsed="false">
      <c r="A14" s="3" t="s">
        <v>46</v>
      </c>
      <c r="B14" s="2"/>
      <c r="C14" s="11"/>
      <c r="D14" s="11"/>
      <c r="E14" s="11"/>
      <c r="F14" s="11"/>
      <c r="G14" s="11"/>
    </row>
    <row r="15" customFormat="false" ht="15" hidden="false" customHeight="false" outlineLevel="0" collapsed="false">
      <c r="A15" s="2" t="s">
        <v>47</v>
      </c>
      <c r="B15" s="2" t="n">
        <f aca="false">COUNTIF(Impact!$C$2:$C$21586,"Metro")</f>
        <v>9973</v>
      </c>
      <c r="C15" s="11" t="n">
        <f aca="false">SUMIF(Impact!$C$2:$C$21586,"Metro",Impact!$G$2:$G$21586)</f>
        <v>153909.4</v>
      </c>
      <c r="D15" s="11" t="n">
        <f aca="false">SUMIF(Impact!$C$2:$C$21586,"Metro",Impact!$H$2:$H$21586)</f>
        <v>275798.06</v>
      </c>
      <c r="E15" s="11" t="n">
        <f aca="false">C15-D15</f>
        <v>-121888.66</v>
      </c>
      <c r="F15" s="11" t="n">
        <f aca="false">SUMIF(Impact!$C$2:$C$21586,"Metro",Impact!$J$2:$J$21586)</f>
        <v>272077.5</v>
      </c>
      <c r="G15" s="11" t="n">
        <f aca="false">F15-D15</f>
        <v>-3720.56</v>
      </c>
    </row>
    <row r="16" customFormat="false" ht="15" hidden="false" customHeight="false" outlineLevel="0" collapsed="false">
      <c r="A16" s="2" t="s">
        <v>48</v>
      </c>
      <c r="B16" s="2" t="n">
        <f aca="false">COUNTIF(Impact!$C$2:$C$21586,"Metro Outer")</f>
        <v>6495</v>
      </c>
      <c r="C16" s="11" t="n">
        <f aca="false">SUMIF(Impact!$C$2:$C$21586,"Metro Outer",Impact!$G$2:$G$21586)</f>
        <v>132035.83</v>
      </c>
      <c r="D16" s="11" t="n">
        <f aca="false">SUMIF(Impact!$C$2:$C$21586,"Metro Outer",Impact!$H$2:$H$21586)</f>
        <v>247958.21</v>
      </c>
      <c r="E16" s="11" t="n">
        <f aca="false">C16-D16</f>
        <v>-115922.38</v>
      </c>
      <c r="F16" s="11" t="n">
        <f aca="false">SUMIF(Impact!$C$2:$C$21586,"Metro Outer",Impact!$J$2:$J$21586)</f>
        <v>252989</v>
      </c>
      <c r="G16" s="11" t="n">
        <f aca="false">F16-D16</f>
        <v>5030.79000000001</v>
      </c>
    </row>
    <row r="17" customFormat="false" ht="15" hidden="false" customHeight="false" outlineLevel="0" collapsed="false">
      <c r="A17" s="2" t="s">
        <v>49</v>
      </c>
      <c r="B17" s="2" t="n">
        <f aca="false">COUNTIF(Impact!$C$2:$C$21586,"Regional")</f>
        <v>5117</v>
      </c>
      <c r="C17" s="11" t="n">
        <f aca="false">SUMIF(Impact!$C$2:$C$21586,"Regional",Impact!$G$2:$G$21586)</f>
        <v>167715.36</v>
      </c>
      <c r="D17" s="11" t="n">
        <f aca="false">SUMIF(Impact!$C$2:$C$21586,"Regional",Impact!$H$2:$H$21586)</f>
        <v>260433.92</v>
      </c>
      <c r="E17" s="11" t="n">
        <f aca="false">C17-D17</f>
        <v>-92718.56</v>
      </c>
      <c r="F17" s="11" t="n">
        <f aca="false">SUMIF(Impact!$C$2:$C$21586,"Regional",Impact!$J$2:$J$21586)</f>
        <v>256580</v>
      </c>
      <c r="G17" s="11" t="n">
        <f aca="false">F17-D17</f>
        <v>-3853.92000000001</v>
      </c>
    </row>
    <row r="18" customFormat="false" ht="15" hidden="false" customHeight="false" outlineLevel="0" collapsed="false">
      <c r="B18" s="2"/>
      <c r="C18" s="11"/>
      <c r="D18" s="11"/>
      <c r="E18" s="11"/>
      <c r="F18" s="11"/>
      <c r="G18" s="11"/>
    </row>
    <row r="19" customFormat="false" ht="15" hidden="false" customHeight="false" outlineLevel="0" collapsed="false">
      <c r="A19" s="3" t="s">
        <v>50</v>
      </c>
      <c r="B19" s="2"/>
      <c r="C19" s="11"/>
      <c r="D19" s="11"/>
      <c r="E19" s="11"/>
      <c r="F19" s="11"/>
      <c r="G19" s="11"/>
    </row>
    <row r="20" customFormat="false" ht="15" hidden="false" customHeight="false" outlineLevel="0" collapsed="false">
      <c r="A20" s="2" t="s">
        <v>51</v>
      </c>
      <c r="B20" s="2" t="n">
        <f aca="false">COUNTIF(Impact!$B$2:$B$21586,"QLD")</f>
        <v>6038</v>
      </c>
      <c r="C20" s="11" t="n">
        <f aca="false">SUMIF(Impact!$B$2:$B$21586,"QLD",Impact!$G$2:$G$21586)</f>
        <v>123663.46</v>
      </c>
      <c r="D20" s="11" t="n">
        <f aca="false">SUMIF(Impact!$B$2:$B$21586,"QLD",Impact!$H$2:$H$21586)</f>
        <v>223158.1</v>
      </c>
      <c r="E20" s="11" t="n">
        <f aca="false">C20-D20</f>
        <v>-99494.64</v>
      </c>
      <c r="F20" s="11" t="n">
        <f aca="false">SUMIF(Impact!$B$2:$B$21586,"QLD",Impact!$J$2:$J$21586)</f>
        <v>223463.5</v>
      </c>
      <c r="G20" s="11" t="n">
        <f aca="false">F20-D20</f>
        <v>305.399999999994</v>
      </c>
    </row>
    <row r="21" customFormat="false" ht="15" hidden="false" customHeight="false" outlineLevel="0" collapsed="false">
      <c r="A21" s="2" t="s">
        <v>52</v>
      </c>
      <c r="B21" s="2" t="n">
        <f aca="false">COUNTIF(Impact!$B$2:$B$21586,"NSW")</f>
        <v>6243</v>
      </c>
      <c r="C21" s="11" t="n">
        <f aca="false">SUMIF(Impact!$B$2:$B$21586,"NSW",Impact!$G$2:$G$21586)</f>
        <v>127256.18</v>
      </c>
      <c r="D21" s="11" t="n">
        <f aca="false">SUMIF(Impact!$B$2:$B$21586,"NSW",Impact!$H$2:$H$21586)</f>
        <v>212864.15</v>
      </c>
      <c r="E21" s="11" t="n">
        <f aca="false">C21-D21</f>
        <v>-85607.97</v>
      </c>
      <c r="F21" s="11" t="n">
        <f aca="false">SUMIF(Impact!$B$2:$B$21586,"NSW",Impact!$J$2:$J$21586)</f>
        <v>214090.5</v>
      </c>
      <c r="G21" s="11" t="n">
        <f aca="false">F21-D21</f>
        <v>1226.35000000001</v>
      </c>
    </row>
    <row r="22" customFormat="false" ht="15" hidden="false" customHeight="false" outlineLevel="0" collapsed="false">
      <c r="A22" s="2" t="s">
        <v>53</v>
      </c>
      <c r="B22" s="2" t="n">
        <f aca="false">COUNTIF(Impact!$B$2:$B$21586,"VIC")</f>
        <v>4431</v>
      </c>
      <c r="C22" s="11" t="n">
        <f aca="false">SUMIF(Impact!$B$2:$B$21586,"VIC",Impact!$G$2:$G$21586)</f>
        <v>90737.95</v>
      </c>
      <c r="D22" s="11" t="n">
        <f aca="false">SUMIF(Impact!$B$2:$B$21586,"VIC",Impact!$H$2:$H$21586)</f>
        <v>153924.38</v>
      </c>
      <c r="E22" s="11" t="n">
        <f aca="false">C22-D22</f>
        <v>-63186.43</v>
      </c>
      <c r="F22" s="11" t="n">
        <f aca="false">SUMIF(Impact!$B$2:$B$21586,"VIC",Impact!$J$2:$J$21586)</f>
        <v>155774</v>
      </c>
      <c r="G22" s="11" t="n">
        <f aca="false">F22-D22</f>
        <v>1849.62</v>
      </c>
    </row>
    <row r="23" customFormat="false" ht="15" hidden="false" customHeight="false" outlineLevel="0" collapsed="false">
      <c r="A23" s="2" t="s">
        <v>54</v>
      </c>
      <c r="B23" s="2" t="n">
        <f aca="false">COUNTIF(Impact!$B$2:$B$21586,"SA")</f>
        <v>1922</v>
      </c>
      <c r="C23" s="11" t="n">
        <f aca="false">SUMIF(Impact!$B$2:$B$21586,"SA",Impact!$G$2:$G$21586)</f>
        <v>44535.35</v>
      </c>
      <c r="D23" s="11" t="n">
        <f aca="false">SUMIF(Impact!$B$2:$B$21586,"SA",Impact!$H$2:$H$21586)</f>
        <v>67861.06</v>
      </c>
      <c r="E23" s="11" t="n">
        <f aca="false">C23-D23</f>
        <v>-23325.71</v>
      </c>
      <c r="F23" s="11" t="n">
        <f aca="false">SUMIF(Impact!$B$2:$B$21586,"SA",Impact!$J$2:$J$21586)</f>
        <v>67932</v>
      </c>
      <c r="G23" s="11" t="n">
        <f aca="false">F23-D23</f>
        <v>70.9400000000023</v>
      </c>
    </row>
    <row r="24" customFormat="false" ht="15" hidden="false" customHeight="false" outlineLevel="0" collapsed="false">
      <c r="A24" s="2" t="s">
        <v>55</v>
      </c>
      <c r="B24" s="2" t="n">
        <f aca="false">COUNTIF(Impact!$B$2:$B$21586,"WA")</f>
        <v>2467</v>
      </c>
      <c r="C24" s="11" t="n">
        <f aca="false">SUMIF(Impact!$B$2:$B$21586,"WA",Impact!$G$2:$G$21586)</f>
        <v>56720.9</v>
      </c>
      <c r="D24" s="11" t="n">
        <f aca="false">SUMIF(Impact!$B$2:$B$21586,"WA",Impact!$H$2:$H$21586)</f>
        <v>103369.45</v>
      </c>
      <c r="E24" s="11" t="n">
        <f aca="false">C24-D24</f>
        <v>-46648.55</v>
      </c>
      <c r="F24" s="11" t="n">
        <f aca="false">SUMIF(Impact!$B$2:$B$21586,"WA",Impact!$J$2:$J$21586)</f>
        <v>100341.5</v>
      </c>
      <c r="G24" s="11" t="n">
        <f aca="false">F24-D24</f>
        <v>-3027.95</v>
      </c>
    </row>
    <row r="25" customFormat="false" ht="15" hidden="false" customHeight="false" outlineLevel="0" collapsed="false">
      <c r="A25" s="2" t="s">
        <v>56</v>
      </c>
      <c r="B25" s="2" t="n">
        <f aca="false">COUNTIF(Impact!$B$2:$B$21586,"TAS")</f>
        <v>269</v>
      </c>
      <c r="C25" s="11" t="n">
        <f aca="false">SUMIF(Impact!$B$2:$B$21586,"TAS",Impact!$G$2:$G$21586)</f>
        <v>6009.22</v>
      </c>
      <c r="D25" s="11" t="n">
        <f aca="false">SUMIF(Impact!$B$2:$B$21586,"TAS",Impact!$H$2:$H$21586)</f>
        <v>13260.62</v>
      </c>
      <c r="E25" s="11" t="n">
        <f aca="false">C25-D25</f>
        <v>-7251.4</v>
      </c>
      <c r="F25" s="11" t="n">
        <f aca="false">SUMIF(Impact!$B$2:$B$21586,"TAS",Impact!$J$2:$J$21586)</f>
        <v>11407</v>
      </c>
      <c r="G25" s="11" t="n">
        <f aca="false">F25-D25</f>
        <v>-1853.62</v>
      </c>
    </row>
    <row r="26" customFormat="false" ht="15" hidden="false" customHeight="false" outlineLevel="0" collapsed="false">
      <c r="A26" s="2" t="s">
        <v>57</v>
      </c>
      <c r="B26" s="2" t="n">
        <f aca="false">COUNTIF(Impact!$B$2:$B$21586,"ACT")</f>
        <v>215</v>
      </c>
      <c r="C26" s="11" t="n">
        <f aca="false">SUMIF(Impact!$B$2:$B$21586,"ACT",Impact!$G$2:$G$21586)</f>
        <v>4737.53</v>
      </c>
      <c r="D26" s="11" t="n">
        <f aca="false">SUMIF(Impact!$B$2:$B$21586,"ACT",Impact!$H$2:$H$21586)</f>
        <v>9752.43</v>
      </c>
      <c r="E26" s="11" t="n">
        <f aca="false">C26-D26</f>
        <v>-5014.9</v>
      </c>
      <c r="F26" s="11" t="n">
        <f aca="false">SUMIF(Impact!$B$2:$B$21586,"ACT",Impact!$J$2:$J$21586)</f>
        <v>8638</v>
      </c>
      <c r="G26" s="11" t="n">
        <f aca="false">F26-D26</f>
        <v>-1114.43</v>
      </c>
    </row>
    <row r="28" customFormat="false" ht="15" hidden="false" customHeight="false" outlineLevel="0" collapsed="false">
      <c r="A28" s="3" t="s">
        <v>58</v>
      </c>
    </row>
    <row r="29" customFormat="false" ht="15" hidden="false" customHeight="false" outlineLevel="0" collapsed="false">
      <c r="A29" s="12" t="s">
        <v>59</v>
      </c>
      <c r="B29" s="12" t="s">
        <v>60</v>
      </c>
      <c r="C29" s="12" t="s">
        <v>61</v>
      </c>
      <c r="D29" s="12" t="s">
        <v>62</v>
      </c>
      <c r="E29" s="12" t="s">
        <v>63</v>
      </c>
      <c r="F29" s="12" t="s">
        <v>64</v>
      </c>
      <c r="G29" s="12" t="s">
        <v>65</v>
      </c>
    </row>
    <row r="30" customFormat="false" ht="15" hidden="false" customHeight="false" outlineLevel="0" collapsed="false">
      <c r="A30" s="2" t="s">
        <v>10</v>
      </c>
      <c r="B30" s="13" t="n">
        <v>9.5</v>
      </c>
      <c r="C30" s="13" t="n">
        <f aca="false">MEDIAN('Cost model'!M62,'Cost model'!M167,'Cost model'!M317,'Cost model'!M422,'Cost model'!M527,'Cost model'!M632,'Cost model'!M737)</f>
        <v>9.5</v>
      </c>
      <c r="D30" s="13" t="n">
        <v>12.5</v>
      </c>
      <c r="E30" s="13" t="n">
        <f aca="false">MEDIAN('Cost model'!M63,'Cost model'!M168,'Cost model'!M318,'Cost model'!M423,'Cost model'!M528,'Cost model'!M633,'Cost model'!M738)</f>
        <v>13.5</v>
      </c>
      <c r="F30" s="13" t="n">
        <v>17.5</v>
      </c>
      <c r="G30" s="13" t="n">
        <f aca="false">MEDIAN('Cost model'!M64,'Cost model'!M169,'Cost model'!M319,'Cost model'!M424,'Cost model'!M529,'Cost model'!M634,'Cost model'!M739)</f>
        <v>16.5</v>
      </c>
    </row>
    <row r="31" customFormat="false" ht="15" hidden="false" customHeight="false" outlineLevel="0" collapsed="false">
      <c r="A31" s="2" t="s">
        <v>12</v>
      </c>
      <c r="B31" s="13" t="n">
        <v>9.5</v>
      </c>
      <c r="C31" s="13" t="n">
        <f aca="false">MEDIAN('Cost model'!M65,'Cost model'!M170,'Cost model'!M320,'Cost model'!M425,'Cost model'!M530,'Cost model'!M635,'Cost model'!M740)</f>
        <v>25.5</v>
      </c>
      <c r="D31" s="13" t="n">
        <v>12.5</v>
      </c>
      <c r="E31" s="13" t="n">
        <f aca="false">MEDIAN('Cost model'!M66,'Cost model'!M171,'Cost model'!M321,'Cost model'!M426,'Cost model'!M531,'Cost model'!M636,'Cost model'!M741)</f>
        <v>40</v>
      </c>
      <c r="F31" s="13" t="n">
        <v>19.5</v>
      </c>
      <c r="G31" s="13" t="n">
        <f aca="false">MEDIAN('Cost model'!M67,'Cost model'!M172,'Cost model'!M322,'Cost model'!M427,'Cost model'!M532,'Cost model'!M637,'Cost model'!M742)</f>
        <v>45</v>
      </c>
    </row>
    <row r="32" customFormat="false" ht="15" hidden="false" customHeight="false" outlineLevel="0" collapsed="false">
      <c r="A32" s="2" t="s">
        <v>13</v>
      </c>
      <c r="B32" s="13" t="n">
        <v>19</v>
      </c>
      <c r="C32" s="13" t="n">
        <f aca="false">MEDIAN('Cost model'!M68,'Cost model'!M173,'Cost model'!M323,'Cost model'!M428,'Cost model'!M533,'Cost model'!M638,'Cost model'!M743)</f>
        <v>55</v>
      </c>
      <c r="D32" s="13" t="n">
        <v>24.5</v>
      </c>
      <c r="E32" s="13" t="n">
        <f aca="false">MEDIAN('Cost model'!M69,'Cost model'!M174,'Cost model'!M324,'Cost model'!M429,'Cost model'!M534,'Cost model'!M639,'Cost model'!M744)</f>
        <v>70</v>
      </c>
      <c r="F32" s="13" t="n">
        <v>50</v>
      </c>
      <c r="G32" s="13" t="n">
        <f aca="false">MEDIAN('Cost model'!M70,'Cost model'!M175,'Cost model'!M325,'Cost model'!M430,'Cost model'!M535,'Cost model'!M640,'Cost model'!M745)</f>
        <v>95</v>
      </c>
    </row>
    <row r="33" customFormat="false" ht="15" hidden="false" customHeight="false" outlineLevel="0" collapsed="false">
      <c r="A33" s="2" t="s">
        <v>14</v>
      </c>
      <c r="B33" s="13" t="n">
        <v>25</v>
      </c>
      <c r="C33" s="13" t="n">
        <f aca="false">MEDIAN('Cost model'!M71,'Cost model'!M176,'Cost model'!M326,'Cost model'!M431,'Cost model'!M536,'Cost model'!M641,'Cost model'!M746)</f>
        <v>100</v>
      </c>
      <c r="D33" s="13" t="n">
        <v>45</v>
      </c>
      <c r="E33" s="13" t="n">
        <f aca="false">MEDIAN('Cost model'!M72,'Cost model'!M177,'Cost model'!M327,'Cost model'!M432,'Cost model'!M537,'Cost model'!M642,'Cost model'!M747)</f>
        <v>130</v>
      </c>
      <c r="F33" s="13" t="n">
        <v>85</v>
      </c>
      <c r="G33" s="13" t="n">
        <f aca="false">MEDIAN('Cost model'!M73,'Cost model'!M178,'Cost model'!M328,'Cost model'!M433,'Cost model'!M538,'Cost model'!M643,'Cost model'!M748)</f>
        <v>165</v>
      </c>
    </row>
    <row r="34" customFormat="false" ht="15" hidden="false" customHeight="false" outlineLevel="0" collapsed="false">
      <c r="A34" s="2" t="s">
        <v>15</v>
      </c>
      <c r="B34" s="13" t="n">
        <v>45</v>
      </c>
      <c r="C34" s="13" t="n">
        <f aca="false">MEDIAN('Cost model'!M74,'Cost model'!M179,'Cost model'!M329,'Cost model'!M434,'Cost model'!M539,'Cost model'!M644,'Cost model'!M749)</f>
        <v>135</v>
      </c>
      <c r="D34" s="13" t="n">
        <v>85</v>
      </c>
      <c r="E34" s="13" t="n">
        <f aca="false">MEDIAN('Cost model'!M75,'Cost model'!M180,'Cost model'!M330,'Cost model'!M435,'Cost model'!M540,'Cost model'!M645,'Cost model'!M750)</f>
        <v>180</v>
      </c>
      <c r="F34" s="13" t="n">
        <v>250</v>
      </c>
      <c r="G34" s="13" t="n">
        <f aca="false">MEDIAN('Cost model'!M76,'Cost model'!M181,'Cost model'!M331,'Cost model'!M436,'Cost model'!M541,'Cost model'!M646,'Cost model'!M751)</f>
        <v>230</v>
      </c>
    </row>
    <row r="36" customFormat="false" ht="15" hidden="false" customHeight="false" outlineLevel="0" collapsed="false">
      <c r="A36" s="3" t="s">
        <v>66</v>
      </c>
    </row>
    <row r="37" customFormat="false" ht="15" hidden="false" customHeight="false" outlineLevel="0" collapsed="false">
      <c r="A37" s="12"/>
      <c r="B37" s="12" t="s">
        <v>38</v>
      </c>
      <c r="C37" s="12" t="s">
        <v>47</v>
      </c>
      <c r="D37" s="12" t="s">
        <v>67</v>
      </c>
      <c r="E37" s="12" t="s">
        <v>49</v>
      </c>
    </row>
    <row r="38" customFormat="false" ht="15" hidden="false" customHeight="false" outlineLevel="0" collapsed="false">
      <c r="A38" s="2" t="s">
        <v>68</v>
      </c>
      <c r="B38" s="2" t="n">
        <v>1887</v>
      </c>
      <c r="C38" s="14" t="n">
        <v>11.95</v>
      </c>
      <c r="D38" s="14" t="n">
        <v>20.92</v>
      </c>
      <c r="E38" s="14" t="n">
        <v>27.1</v>
      </c>
    </row>
    <row r="39" customFormat="false" ht="15" hidden="false" customHeight="false" outlineLevel="0" collapsed="false">
      <c r="A39" s="2" t="s">
        <v>69</v>
      </c>
      <c r="B39" s="2" t="n">
        <v>4247</v>
      </c>
      <c r="C39" s="14" t="n">
        <v>30.64</v>
      </c>
      <c r="D39" s="14" t="n">
        <v>43.65</v>
      </c>
      <c r="E39" s="14" t="n">
        <v>50.85</v>
      </c>
    </row>
    <row r="40" customFormat="false" ht="15" hidden="false" customHeight="false" outlineLevel="0" collapsed="false">
      <c r="A40" s="2" t="s">
        <v>70</v>
      </c>
      <c r="B40" s="2" t="n">
        <v>687</v>
      </c>
      <c r="C40" s="14" t="n">
        <v>22.85</v>
      </c>
      <c r="D40" s="14" t="n">
        <v>25.81</v>
      </c>
      <c r="E40" s="14" t="n">
        <v>35.17</v>
      </c>
    </row>
    <row r="41" customFormat="false" ht="15" hidden="false" customHeight="false" outlineLevel="0" collapsed="false">
      <c r="A41" s="2" t="s">
        <v>71</v>
      </c>
      <c r="B41" s="2" t="n">
        <v>1560</v>
      </c>
      <c r="C41" s="14" t="n">
        <v>49.42</v>
      </c>
      <c r="D41" s="14" t="n">
        <v>55.37</v>
      </c>
      <c r="E41" s="14" t="n">
        <v>61.01</v>
      </c>
    </row>
    <row r="42" customFormat="false" ht="15" hidden="false" customHeight="false" outlineLevel="0" collapsed="false">
      <c r="A42" s="5"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4" min="2" style="0" width="11"/>
    <col collapsed="false" customWidth="true" hidden="false" outlineLevel="0" max="5" min="5" style="0" width="2"/>
    <col collapsed="false" customWidth="true" hidden="false" outlineLevel="0" max="8" min="6" style="0" width="11"/>
    <col collapsed="false" customWidth="true" hidden="false" outlineLevel="0" max="9" min="9" style="0" width="2"/>
    <col collapsed="false" customWidth="true" hidden="false" outlineLevel="0" max="12" min="10" style="0" width="11"/>
    <col collapsed="false" customWidth="true" hidden="false" outlineLevel="0" max="13" min="13" style="0" width="2"/>
    <col collapsed="false" customWidth="true" hidden="false" outlineLevel="0" max="16" min="14" style="0" width="11"/>
    <col collapsed="false" customWidth="true" hidden="false" outlineLevel="0" max="17" min="17" style="0" width="2"/>
    <col collapsed="false" customWidth="true" hidden="false" outlineLevel="0" max="20" min="18" style="0" width="11"/>
    <col collapsed="false" customWidth="true" hidden="false" outlineLevel="0" max="21" min="21" style="0" width="2"/>
    <col collapsed="false" customWidth="true" hidden="false" outlineLevel="0" max="24" min="22" style="0" width="11"/>
    <col collapsed="false" customWidth="true" hidden="false" outlineLevel="0" max="25" min="25" style="0" width="2"/>
    <col collapsed="false" customWidth="true" hidden="false" outlineLevel="0" max="28" min="26" style="0" width="11"/>
    <col collapsed="false" customWidth="true" hidden="false" outlineLevel="0" max="29" min="29" style="0" width="2"/>
  </cols>
  <sheetData>
    <row r="1" customFormat="false" ht="17.35" hidden="false" customHeight="false" outlineLevel="0" collapsed="false">
      <c r="A1" s="1" t="s">
        <v>73</v>
      </c>
    </row>
    <row r="3" customFormat="false" ht="15" hidden="false" customHeight="false" outlineLevel="0" collapsed="false">
      <c r="A3" s="3" t="s">
        <v>74</v>
      </c>
      <c r="B3" s="3" t="s">
        <v>75</v>
      </c>
      <c r="F3" s="3" t="s">
        <v>76</v>
      </c>
      <c r="J3" s="3" t="s">
        <v>77</v>
      </c>
      <c r="N3" s="3" t="s">
        <v>78</v>
      </c>
      <c r="R3" s="3" t="s">
        <v>79</v>
      </c>
      <c r="V3" s="3" t="s">
        <v>80</v>
      </c>
      <c r="Z3" s="3" t="s">
        <v>81</v>
      </c>
    </row>
    <row r="4" customFormat="false" ht="15" hidden="false" customHeight="false" outlineLevel="0" collapsed="false">
      <c r="A4" s="12" t="s">
        <v>82</v>
      </c>
      <c r="B4" s="15" t="s">
        <v>47</v>
      </c>
      <c r="C4" s="15" t="s">
        <v>48</v>
      </c>
      <c r="D4" s="15" t="s">
        <v>49</v>
      </c>
      <c r="F4" s="15" t="s">
        <v>47</v>
      </c>
      <c r="G4" s="15" t="s">
        <v>48</v>
      </c>
      <c r="H4" s="15" t="s">
        <v>49</v>
      </c>
      <c r="J4" s="15" t="s">
        <v>47</v>
      </c>
      <c r="K4" s="15" t="s">
        <v>48</v>
      </c>
      <c r="L4" s="15" t="s">
        <v>49</v>
      </c>
      <c r="N4" s="15" t="s">
        <v>47</v>
      </c>
      <c r="O4" s="15" t="s">
        <v>48</v>
      </c>
      <c r="P4" s="15" t="s">
        <v>49</v>
      </c>
      <c r="R4" s="15" t="s">
        <v>47</v>
      </c>
      <c r="S4" s="15" t="s">
        <v>48</v>
      </c>
      <c r="T4" s="15" t="s">
        <v>49</v>
      </c>
      <c r="V4" s="15" t="s">
        <v>47</v>
      </c>
      <c r="W4" s="15" t="s">
        <v>48</v>
      </c>
      <c r="X4" s="15" t="s">
        <v>49</v>
      </c>
      <c r="Z4" s="15" t="s">
        <v>47</v>
      </c>
      <c r="AA4" s="15" t="s">
        <v>48</v>
      </c>
      <c r="AB4" s="15" t="s">
        <v>49</v>
      </c>
    </row>
    <row r="5" customFormat="false" ht="15" hidden="false" customHeight="false" outlineLevel="0" collapsed="false">
      <c r="A5" s="3" t="s">
        <v>10</v>
      </c>
      <c r="B5" s="16" t="n">
        <f aca="false">'Cost model'!M2</f>
        <v>14.5</v>
      </c>
      <c r="C5" s="16" t="n">
        <f aca="false">'Cost model'!M3</f>
        <v>16.5</v>
      </c>
      <c r="D5" s="16" t="n">
        <f aca="false">'Cost model'!M4</f>
        <v>20.5</v>
      </c>
      <c r="F5" s="16" t="n">
        <f aca="false">'Cost model'!M17</f>
        <v>12.5</v>
      </c>
      <c r="G5" s="16" t="n">
        <f aca="false">'Cost model'!M18</f>
        <v>13.5</v>
      </c>
      <c r="H5" s="16" t="n">
        <f aca="false">'Cost model'!M19</f>
        <v>16.5</v>
      </c>
      <c r="J5" s="16" t="n">
        <f aca="false">'Cost model'!M32</f>
        <v>15.5</v>
      </c>
      <c r="K5" s="16" t="n">
        <f aca="false">'Cost model'!M33</f>
        <v>18.5</v>
      </c>
      <c r="L5" s="16" t="n">
        <f aca="false">'Cost model'!M34</f>
        <v>22.5</v>
      </c>
      <c r="N5" s="16" t="n">
        <f aca="false">'Cost model'!M47</f>
        <v>12.5</v>
      </c>
      <c r="O5" s="16" t="n">
        <f aca="false">'Cost model'!M48</f>
        <v>14.5</v>
      </c>
      <c r="P5" s="16" t="n">
        <f aca="false">'Cost model'!M49</f>
        <v>17.5</v>
      </c>
      <c r="R5" s="16" t="n">
        <f aca="false">'Cost model'!M62</f>
        <v>12.5</v>
      </c>
      <c r="S5" s="16" t="n">
        <f aca="false">'Cost model'!M63</f>
        <v>13.5</v>
      </c>
      <c r="T5" s="16" t="n">
        <f aca="false">'Cost model'!M64</f>
        <v>16.5</v>
      </c>
      <c r="V5" s="16" t="n">
        <f aca="false">'Cost model'!M77</f>
        <v>13.5</v>
      </c>
      <c r="W5" s="16" t="n">
        <f aca="false">'Cost model'!M78</f>
        <v>15.5</v>
      </c>
      <c r="X5" s="16" t="n">
        <f aca="false">'Cost model'!M79</f>
        <v>19.5</v>
      </c>
      <c r="Z5" s="16" t="n">
        <f aca="false">'Cost model'!M92</f>
        <v>14.5</v>
      </c>
      <c r="AA5" s="16" t="n">
        <f aca="false">'Cost model'!M93</f>
        <v>17.5</v>
      </c>
      <c r="AB5" s="16" t="n">
        <f aca="false">'Cost model'!M94</f>
        <v>21.5</v>
      </c>
    </row>
    <row r="6" customFormat="false" ht="15" hidden="false" customHeight="false" outlineLevel="0" collapsed="false">
      <c r="A6" s="3" t="s">
        <v>12</v>
      </c>
      <c r="B6" s="16" t="n">
        <f aca="false">'Cost model'!M5</f>
        <v>35</v>
      </c>
      <c r="C6" s="16" t="n">
        <f aca="false">'Cost model'!M6</f>
        <v>40</v>
      </c>
      <c r="D6" s="16" t="n">
        <f aca="false">'Cost model'!M7</f>
        <v>45</v>
      </c>
      <c r="F6" s="16" t="n">
        <f aca="false">'Cost model'!M20</f>
        <v>35</v>
      </c>
      <c r="G6" s="16" t="n">
        <f aca="false">'Cost model'!M21</f>
        <v>40</v>
      </c>
      <c r="H6" s="16" t="n">
        <f aca="false">'Cost model'!M22</f>
        <v>45</v>
      </c>
      <c r="J6" s="16" t="n">
        <f aca="false">'Cost model'!M35</f>
        <v>45</v>
      </c>
      <c r="K6" s="16" t="n">
        <f aca="false">'Cost model'!M36</f>
        <v>50</v>
      </c>
      <c r="L6" s="16" t="n">
        <f aca="false">'Cost model'!M37</f>
        <v>55</v>
      </c>
      <c r="N6" s="16" t="n">
        <f aca="false">'Cost model'!M50</f>
        <v>40</v>
      </c>
      <c r="O6" s="16" t="n">
        <f aca="false">'Cost model'!M51</f>
        <v>50</v>
      </c>
      <c r="P6" s="16" t="n">
        <f aca="false">'Cost model'!M52</f>
        <v>55</v>
      </c>
      <c r="R6" s="16" t="n">
        <f aca="false">'Cost model'!M65</f>
        <v>35</v>
      </c>
      <c r="S6" s="16" t="n">
        <f aca="false">'Cost model'!M66</f>
        <v>40</v>
      </c>
      <c r="T6" s="16" t="n">
        <f aca="false">'Cost model'!M67</f>
        <v>45</v>
      </c>
      <c r="V6" s="16" t="n">
        <f aca="false">'Cost model'!M80</f>
        <v>40</v>
      </c>
      <c r="W6" s="16" t="n">
        <f aca="false">'Cost model'!M81</f>
        <v>50</v>
      </c>
      <c r="X6" s="16" t="n">
        <f aca="false">'Cost model'!M82</f>
        <v>55</v>
      </c>
      <c r="Z6" s="16" t="n">
        <f aca="false">'Cost model'!M95</f>
        <v>50</v>
      </c>
      <c r="AA6" s="16" t="n">
        <f aca="false">'Cost model'!M96</f>
        <v>55</v>
      </c>
      <c r="AB6" s="16" t="n">
        <f aca="false">'Cost model'!M97</f>
        <v>60</v>
      </c>
    </row>
    <row r="7" customFormat="false" ht="15" hidden="false" customHeight="false" outlineLevel="0" collapsed="false">
      <c r="A7" s="3" t="s">
        <v>13</v>
      </c>
      <c r="B7" s="16" t="n">
        <f aca="false">'Cost model'!M8</f>
        <v>75</v>
      </c>
      <c r="C7" s="16" t="n">
        <f aca="false">'Cost model'!M9</f>
        <v>85</v>
      </c>
      <c r="D7" s="16" t="n">
        <f aca="false">'Cost model'!M10</f>
        <v>110</v>
      </c>
      <c r="F7" s="16" t="n">
        <f aca="false">'Cost model'!M23</f>
        <v>60</v>
      </c>
      <c r="G7" s="16" t="n">
        <f aca="false">'Cost model'!M24</f>
        <v>70</v>
      </c>
      <c r="H7" s="16" t="n">
        <f aca="false">'Cost model'!M25</f>
        <v>95</v>
      </c>
      <c r="J7" s="16" t="n">
        <f aca="false">'Cost model'!M38</f>
        <v>80</v>
      </c>
      <c r="K7" s="16" t="n">
        <f aca="false">'Cost model'!M39</f>
        <v>90</v>
      </c>
      <c r="L7" s="16" t="n">
        <f aca="false">'Cost model'!M40</f>
        <v>120</v>
      </c>
      <c r="N7" s="16" t="n">
        <f aca="false">'Cost model'!M53</f>
        <v>75</v>
      </c>
      <c r="O7" s="16" t="n">
        <f aca="false">'Cost model'!M54</f>
        <v>85</v>
      </c>
      <c r="P7" s="16" t="n">
        <f aca="false">'Cost model'!M55</f>
        <v>115</v>
      </c>
      <c r="R7" s="16" t="n">
        <f aca="false">'Cost model'!M68</f>
        <v>60</v>
      </c>
      <c r="S7" s="16" t="n">
        <f aca="false">'Cost model'!M69</f>
        <v>70</v>
      </c>
      <c r="T7" s="16" t="n">
        <f aca="false">'Cost model'!M70</f>
        <v>95</v>
      </c>
      <c r="V7" s="16" t="n">
        <f aca="false">'Cost model'!M83</f>
        <v>70</v>
      </c>
      <c r="W7" s="16" t="n">
        <f aca="false">'Cost model'!M84</f>
        <v>85</v>
      </c>
      <c r="X7" s="16" t="n">
        <f aca="false">'Cost model'!M85</f>
        <v>110</v>
      </c>
      <c r="Z7" s="16" t="n">
        <f aca="false">'Cost model'!M98</f>
        <v>75</v>
      </c>
      <c r="AA7" s="16" t="n">
        <f aca="false">'Cost model'!M99</f>
        <v>90</v>
      </c>
      <c r="AB7" s="16" t="n">
        <f aca="false">'Cost model'!M100</f>
        <v>120</v>
      </c>
    </row>
    <row r="8" customFormat="false" ht="15" hidden="false" customHeight="false" outlineLevel="0" collapsed="false">
      <c r="A8" s="3" t="s">
        <v>14</v>
      </c>
      <c r="B8" s="16" t="n">
        <f aca="false">'Cost model'!M11</f>
        <v>120</v>
      </c>
      <c r="C8" s="16" t="n">
        <f aca="false">'Cost model'!M12</f>
        <v>150</v>
      </c>
      <c r="D8" s="16" t="n">
        <f aca="false">'Cost model'!M13</f>
        <v>195</v>
      </c>
      <c r="F8" s="16" t="n">
        <f aca="false">'Cost model'!M26</f>
        <v>105</v>
      </c>
      <c r="G8" s="16" t="n">
        <f aca="false">'Cost model'!M27</f>
        <v>130</v>
      </c>
      <c r="H8" s="16" t="n">
        <f aca="false">'Cost model'!M28</f>
        <v>165</v>
      </c>
      <c r="J8" s="16" t="n">
        <f aca="false">'Cost model'!M41</f>
        <v>125</v>
      </c>
      <c r="K8" s="16" t="n">
        <f aca="false">'Cost model'!M42</f>
        <v>165</v>
      </c>
      <c r="L8" s="16" t="n">
        <f aca="false">'Cost model'!M43</f>
        <v>210</v>
      </c>
      <c r="N8" s="16" t="n">
        <f aca="false">'Cost model'!M56</f>
        <v>130</v>
      </c>
      <c r="O8" s="16" t="n">
        <f aca="false">'Cost model'!M57</f>
        <v>160</v>
      </c>
      <c r="P8" s="16" t="n">
        <f aca="false">'Cost model'!M58</f>
        <v>200</v>
      </c>
      <c r="R8" s="16" t="n">
        <f aca="false">'Cost model'!M71</f>
        <v>105</v>
      </c>
      <c r="S8" s="16" t="n">
        <f aca="false">'Cost model'!M72</f>
        <v>130</v>
      </c>
      <c r="T8" s="16" t="n">
        <f aca="false">'Cost model'!M73</f>
        <v>165</v>
      </c>
      <c r="V8" s="16" t="n">
        <f aca="false">'Cost model'!M86</f>
        <v>120</v>
      </c>
      <c r="W8" s="16" t="n">
        <f aca="false">'Cost model'!M87</f>
        <v>150</v>
      </c>
      <c r="X8" s="16" t="n">
        <f aca="false">'Cost model'!M88</f>
        <v>190</v>
      </c>
      <c r="Z8" s="16" t="n">
        <f aca="false">'Cost model'!M101</f>
        <v>130</v>
      </c>
      <c r="AA8" s="16" t="n">
        <f aca="false">'Cost model'!M102</f>
        <v>165</v>
      </c>
      <c r="AB8" s="16" t="n">
        <f aca="false">'Cost model'!M103</f>
        <v>210</v>
      </c>
    </row>
    <row r="9" customFormat="false" ht="15" hidden="false" customHeight="false" outlineLevel="0" collapsed="false">
      <c r="A9" s="3" t="s">
        <v>15</v>
      </c>
      <c r="B9" s="16" t="n">
        <f aca="false">'Cost model'!M14</f>
        <v>160</v>
      </c>
      <c r="C9" s="17" t="n">
        <f aca="false">'Cost model'!M15</f>
        <v>265</v>
      </c>
      <c r="D9" s="17" t="n">
        <f aca="false">'Cost model'!M16</f>
        <v>320</v>
      </c>
      <c r="F9" s="16" t="n">
        <f aca="false">'Cost model'!M29</f>
        <v>135</v>
      </c>
      <c r="G9" s="17" t="n">
        <f aca="false">'Cost model'!M30</f>
        <v>230</v>
      </c>
      <c r="H9" s="17" t="n">
        <f aca="false">'Cost model'!M31</f>
        <v>280</v>
      </c>
      <c r="J9" s="16" t="n">
        <f aca="false">'Cost model'!M44</f>
        <v>170</v>
      </c>
      <c r="K9" s="17" t="n">
        <f aca="false">'Cost model'!M45</f>
        <v>290</v>
      </c>
      <c r="L9" s="17" t="n">
        <f aca="false">'Cost model'!M46</f>
        <v>345</v>
      </c>
      <c r="N9" s="16" t="n">
        <f aca="false">'Cost model'!M59</f>
        <v>170</v>
      </c>
      <c r="O9" s="17" t="n">
        <f aca="false">'Cost model'!M60</f>
        <v>280</v>
      </c>
      <c r="P9" s="17" t="n">
        <f aca="false">'Cost model'!M61</f>
        <v>330</v>
      </c>
      <c r="R9" s="16" t="n">
        <f aca="false">'Cost model'!M74</f>
        <v>135</v>
      </c>
      <c r="S9" s="16" t="n">
        <f aca="false">'Cost model'!M75</f>
        <v>190</v>
      </c>
      <c r="T9" s="16" t="n">
        <f aca="false">'Cost model'!M76</f>
        <v>230</v>
      </c>
      <c r="V9" s="16" t="n">
        <f aca="false">'Cost model'!M89</f>
        <v>160</v>
      </c>
      <c r="W9" s="17" t="n">
        <f aca="false">'Cost model'!M90</f>
        <v>265</v>
      </c>
      <c r="X9" s="17" t="n">
        <f aca="false">'Cost model'!M91</f>
        <v>320</v>
      </c>
      <c r="Z9" s="16" t="n">
        <f aca="false">'Cost model'!M104</f>
        <v>170</v>
      </c>
      <c r="AA9" s="17" t="n">
        <f aca="false">'Cost model'!M105</f>
        <v>290</v>
      </c>
      <c r="AB9" s="17" t="n">
        <f aca="false">'Cost model'!M106</f>
        <v>345</v>
      </c>
    </row>
    <row r="11" customFormat="false" ht="15" hidden="false" customHeight="false" outlineLevel="0" collapsed="false">
      <c r="A11" s="3" t="s">
        <v>83</v>
      </c>
      <c r="B11" s="3" t="s">
        <v>75</v>
      </c>
      <c r="F11" s="3" t="s">
        <v>76</v>
      </c>
      <c r="J11" s="3" t="s">
        <v>77</v>
      </c>
      <c r="N11" s="3" t="s">
        <v>78</v>
      </c>
      <c r="R11" s="3" t="s">
        <v>79</v>
      </c>
      <c r="V11" s="3" t="s">
        <v>80</v>
      </c>
      <c r="Z11" s="3" t="s">
        <v>81</v>
      </c>
    </row>
    <row r="12" customFormat="false" ht="15" hidden="false" customHeight="false" outlineLevel="0" collapsed="false">
      <c r="A12" s="12" t="s">
        <v>82</v>
      </c>
      <c r="B12" s="15" t="s">
        <v>47</v>
      </c>
      <c r="C12" s="15" t="s">
        <v>48</v>
      </c>
      <c r="D12" s="15" t="s">
        <v>49</v>
      </c>
      <c r="F12" s="15" t="s">
        <v>47</v>
      </c>
      <c r="G12" s="15" t="s">
        <v>48</v>
      </c>
      <c r="H12" s="15" t="s">
        <v>49</v>
      </c>
      <c r="J12" s="15" t="s">
        <v>47</v>
      </c>
      <c r="K12" s="15" t="s">
        <v>48</v>
      </c>
      <c r="L12" s="15" t="s">
        <v>49</v>
      </c>
      <c r="N12" s="15" t="s">
        <v>47</v>
      </c>
      <c r="O12" s="15" t="s">
        <v>48</v>
      </c>
      <c r="P12" s="15" t="s">
        <v>49</v>
      </c>
      <c r="R12" s="15" t="s">
        <v>47</v>
      </c>
      <c r="S12" s="15" t="s">
        <v>48</v>
      </c>
      <c r="T12" s="15" t="s">
        <v>49</v>
      </c>
      <c r="V12" s="15" t="s">
        <v>47</v>
      </c>
      <c r="W12" s="15" t="s">
        <v>48</v>
      </c>
      <c r="X12" s="15" t="s">
        <v>49</v>
      </c>
      <c r="Z12" s="15" t="s">
        <v>47</v>
      </c>
      <c r="AA12" s="15" t="s">
        <v>48</v>
      </c>
      <c r="AB12" s="15" t="s">
        <v>49</v>
      </c>
    </row>
    <row r="13" customFormat="false" ht="15" hidden="false" customHeight="false" outlineLevel="0" collapsed="false">
      <c r="A13" s="3" t="s">
        <v>10</v>
      </c>
      <c r="B13" s="16" t="n">
        <f aca="false">'Cost model'!N2</f>
        <v>19.5</v>
      </c>
      <c r="C13" s="16" t="n">
        <f aca="false">'Cost model'!N3</f>
        <v>22.5</v>
      </c>
      <c r="D13" s="16" t="n">
        <f aca="false">'Cost model'!N4</f>
        <v>27.5</v>
      </c>
      <c r="F13" s="16" t="n">
        <f aca="false">'Cost model'!N17</f>
        <v>17.5</v>
      </c>
      <c r="G13" s="16" t="n">
        <f aca="false">'Cost model'!N18</f>
        <v>18.5</v>
      </c>
      <c r="H13" s="16" t="n">
        <f aca="false">'Cost model'!N19</f>
        <v>22.5</v>
      </c>
      <c r="J13" s="16" t="n">
        <f aca="false">'Cost model'!N32</f>
        <v>21.5</v>
      </c>
      <c r="K13" s="16" t="n">
        <f aca="false">'Cost model'!N33</f>
        <v>25.5</v>
      </c>
      <c r="L13" s="16" t="n">
        <f aca="false">'Cost model'!N34</f>
        <v>35</v>
      </c>
      <c r="N13" s="16" t="n">
        <f aca="false">'Cost model'!N47</f>
        <v>17.5</v>
      </c>
      <c r="O13" s="16" t="n">
        <f aca="false">'Cost model'!N48</f>
        <v>19.5</v>
      </c>
      <c r="P13" s="16" t="n">
        <f aca="false">'Cost model'!N49</f>
        <v>23.5</v>
      </c>
      <c r="R13" s="16" t="n">
        <f aca="false">'Cost model'!N62</f>
        <v>17.5</v>
      </c>
      <c r="S13" s="16" t="n">
        <f aca="false">'Cost model'!N63</f>
        <v>18.5</v>
      </c>
      <c r="T13" s="16" t="n">
        <f aca="false">'Cost model'!N64</f>
        <v>22.5</v>
      </c>
      <c r="V13" s="16" t="n">
        <f aca="false">'Cost model'!N77</f>
        <v>18.5</v>
      </c>
      <c r="W13" s="16" t="n">
        <f aca="false">'Cost model'!N78</f>
        <v>21.5</v>
      </c>
      <c r="X13" s="16" t="n">
        <f aca="false">'Cost model'!N79</f>
        <v>26.5</v>
      </c>
      <c r="Z13" s="16" t="n">
        <f aca="false">'Cost model'!N92</f>
        <v>19.5</v>
      </c>
      <c r="AA13" s="16" t="n">
        <f aca="false">'Cost model'!N93</f>
        <v>23.5</v>
      </c>
      <c r="AB13" s="16" t="n">
        <f aca="false">'Cost model'!N94</f>
        <v>29.5</v>
      </c>
    </row>
    <row r="14" customFormat="false" ht="15" hidden="false" customHeight="false" outlineLevel="0" collapsed="false">
      <c r="A14" s="3" t="s">
        <v>12</v>
      </c>
      <c r="B14" s="16" t="n">
        <f aca="false">'Cost model'!N5</f>
        <v>45</v>
      </c>
      <c r="C14" s="16" t="n">
        <f aca="false">'Cost model'!N6</f>
        <v>55</v>
      </c>
      <c r="D14" s="16" t="n">
        <f aca="false">'Cost model'!N7</f>
        <v>60</v>
      </c>
      <c r="F14" s="16" t="n">
        <f aca="false">'Cost model'!N20</f>
        <v>45</v>
      </c>
      <c r="G14" s="16" t="n">
        <f aca="false">'Cost model'!N21</f>
        <v>55</v>
      </c>
      <c r="H14" s="16" t="n">
        <f aca="false">'Cost model'!N22</f>
        <v>60</v>
      </c>
      <c r="J14" s="16" t="n">
        <f aca="false">'Cost model'!N35</f>
        <v>60</v>
      </c>
      <c r="K14" s="16" t="n">
        <f aca="false">'Cost model'!N36</f>
        <v>65</v>
      </c>
      <c r="L14" s="16" t="n">
        <f aca="false">'Cost model'!N37</f>
        <v>70</v>
      </c>
      <c r="N14" s="16" t="n">
        <f aca="false">'Cost model'!N50</f>
        <v>55</v>
      </c>
      <c r="O14" s="16" t="n">
        <f aca="false">'Cost model'!N51</f>
        <v>65</v>
      </c>
      <c r="P14" s="16" t="n">
        <f aca="false">'Cost model'!N52</f>
        <v>70</v>
      </c>
      <c r="R14" s="16" t="n">
        <f aca="false">'Cost model'!N65</f>
        <v>45</v>
      </c>
      <c r="S14" s="16" t="n">
        <f aca="false">'Cost model'!N66</f>
        <v>55</v>
      </c>
      <c r="T14" s="16" t="n">
        <f aca="false">'Cost model'!N67</f>
        <v>60</v>
      </c>
      <c r="V14" s="16" t="n">
        <f aca="false">'Cost model'!N80</f>
        <v>55</v>
      </c>
      <c r="W14" s="16" t="n">
        <f aca="false">'Cost model'!N81</f>
        <v>65</v>
      </c>
      <c r="X14" s="16" t="n">
        <f aca="false">'Cost model'!N82</f>
        <v>70</v>
      </c>
      <c r="Z14" s="16" t="n">
        <f aca="false">'Cost model'!N95</f>
        <v>65</v>
      </c>
      <c r="AA14" s="16" t="n">
        <f aca="false">'Cost model'!N96</f>
        <v>70</v>
      </c>
      <c r="AB14" s="16" t="n">
        <f aca="false">'Cost model'!N97</f>
        <v>80</v>
      </c>
    </row>
    <row r="15" customFormat="false" ht="15" hidden="false" customHeight="false" outlineLevel="0" collapsed="false">
      <c r="A15" s="3" t="s">
        <v>13</v>
      </c>
      <c r="B15" s="16" t="n">
        <f aca="false">'Cost model'!N8</f>
        <v>105</v>
      </c>
      <c r="C15" s="16" t="n">
        <f aca="false">'Cost model'!N9</f>
        <v>115</v>
      </c>
      <c r="D15" s="16" t="n">
        <f aca="false">'Cost model'!N10</f>
        <v>150</v>
      </c>
      <c r="F15" s="16" t="n">
        <f aca="false">'Cost model'!N23</f>
        <v>85</v>
      </c>
      <c r="G15" s="16" t="n">
        <f aca="false">'Cost model'!N24</f>
        <v>95</v>
      </c>
      <c r="H15" s="16" t="n">
        <f aca="false">'Cost model'!N25</f>
        <v>130</v>
      </c>
      <c r="J15" s="16" t="n">
        <f aca="false">'Cost model'!N38</f>
        <v>110</v>
      </c>
      <c r="K15" s="16" t="n">
        <f aca="false">'Cost model'!N39</f>
        <v>125</v>
      </c>
      <c r="L15" s="16" t="n">
        <f aca="false">'Cost model'!N40</f>
        <v>165</v>
      </c>
      <c r="N15" s="16" t="n">
        <f aca="false">'Cost model'!N53</f>
        <v>105</v>
      </c>
      <c r="O15" s="16" t="n">
        <f aca="false">'Cost model'!N54</f>
        <v>115</v>
      </c>
      <c r="P15" s="16" t="n">
        <f aca="false">'Cost model'!N55</f>
        <v>160</v>
      </c>
      <c r="R15" s="16" t="n">
        <f aca="false">'Cost model'!N68</f>
        <v>85</v>
      </c>
      <c r="S15" s="16" t="n">
        <f aca="false">'Cost model'!N69</f>
        <v>95</v>
      </c>
      <c r="T15" s="16" t="n">
        <f aca="false">'Cost model'!N70</f>
        <v>130</v>
      </c>
      <c r="V15" s="16" t="n">
        <f aca="false">'Cost model'!N83</f>
        <v>95</v>
      </c>
      <c r="W15" s="16" t="n">
        <f aca="false">'Cost model'!N84</f>
        <v>115</v>
      </c>
      <c r="X15" s="16" t="n">
        <f aca="false">'Cost model'!N85</f>
        <v>150</v>
      </c>
      <c r="Z15" s="16" t="n">
        <f aca="false">'Cost model'!N98</f>
        <v>105</v>
      </c>
      <c r="AA15" s="16" t="n">
        <f aca="false">'Cost model'!N99</f>
        <v>125</v>
      </c>
      <c r="AB15" s="16" t="n">
        <f aca="false">'Cost model'!N100</f>
        <v>165</v>
      </c>
    </row>
    <row r="16" customFormat="false" ht="15" hidden="false" customHeight="false" outlineLevel="0" collapsed="false">
      <c r="A16" s="3" t="s">
        <v>14</v>
      </c>
      <c r="B16" s="16" t="n">
        <f aca="false">'Cost model'!N11</f>
        <v>145</v>
      </c>
      <c r="C16" s="16" t="n">
        <f aca="false">'Cost model'!N12</f>
        <v>180</v>
      </c>
      <c r="D16" s="16" t="n">
        <f aca="false">'Cost model'!N13</f>
        <v>235</v>
      </c>
      <c r="F16" s="16" t="n">
        <f aca="false">'Cost model'!N26</f>
        <v>130</v>
      </c>
      <c r="G16" s="16" t="n">
        <f aca="false">'Cost model'!N27</f>
        <v>160</v>
      </c>
      <c r="H16" s="16" t="n">
        <f aca="false">'Cost model'!N28</f>
        <v>200</v>
      </c>
      <c r="J16" s="16" t="n">
        <f aca="false">'Cost model'!N41</f>
        <v>150</v>
      </c>
      <c r="K16" s="16" t="n">
        <f aca="false">'Cost model'!N42</f>
        <v>200</v>
      </c>
      <c r="L16" s="16" t="n">
        <f aca="false">'Cost model'!N43</f>
        <v>255</v>
      </c>
      <c r="N16" s="16" t="n">
        <f aca="false">'Cost model'!N56</f>
        <v>160</v>
      </c>
      <c r="O16" s="16" t="n">
        <f aca="false">'Cost model'!N57</f>
        <v>195</v>
      </c>
      <c r="P16" s="16" t="n">
        <f aca="false">'Cost model'!N58</f>
        <v>240</v>
      </c>
      <c r="R16" s="16" t="n">
        <f aca="false">'Cost model'!N71</f>
        <v>130</v>
      </c>
      <c r="S16" s="16" t="n">
        <f aca="false">'Cost model'!N72</f>
        <v>160</v>
      </c>
      <c r="T16" s="16" t="n">
        <f aca="false">'Cost model'!N73</f>
        <v>200</v>
      </c>
      <c r="V16" s="16" t="n">
        <f aca="false">'Cost model'!N86</f>
        <v>145</v>
      </c>
      <c r="W16" s="16" t="n">
        <f aca="false">'Cost model'!N87</f>
        <v>180</v>
      </c>
      <c r="X16" s="16" t="n">
        <f aca="false">'Cost model'!N88</f>
        <v>230</v>
      </c>
      <c r="Z16" s="16" t="n">
        <f aca="false">'Cost model'!N101</f>
        <v>160</v>
      </c>
      <c r="AA16" s="16" t="n">
        <f aca="false">'Cost model'!N102</f>
        <v>200</v>
      </c>
      <c r="AB16" s="16" t="n">
        <f aca="false">'Cost model'!N103</f>
        <v>255</v>
      </c>
    </row>
    <row r="17" customFormat="false" ht="15" hidden="false" customHeight="false" outlineLevel="0" collapsed="false">
      <c r="A17" s="3" t="s">
        <v>15</v>
      </c>
      <c r="B17" s="16" t="n">
        <f aca="false">'Cost model'!N14</f>
        <v>195</v>
      </c>
      <c r="C17" s="18"/>
      <c r="D17" s="18"/>
      <c r="F17" s="16" t="n">
        <f aca="false">'Cost model'!N29</f>
        <v>165</v>
      </c>
      <c r="G17" s="18"/>
      <c r="H17" s="18"/>
      <c r="J17" s="16" t="n">
        <f aca="false">'Cost model'!N44</f>
        <v>205</v>
      </c>
      <c r="K17" s="18"/>
      <c r="L17" s="18"/>
      <c r="N17" s="16" t="n">
        <f aca="false">'Cost model'!N59</f>
        <v>205</v>
      </c>
      <c r="O17" s="18"/>
      <c r="P17" s="18"/>
      <c r="R17" s="16" t="n">
        <f aca="false">'Cost model'!N74</f>
        <v>165</v>
      </c>
      <c r="S17" s="16" t="n">
        <f aca="false">'Cost model'!N75</f>
        <v>230</v>
      </c>
      <c r="T17" s="16" t="n">
        <f aca="false">'Cost model'!N76</f>
        <v>280</v>
      </c>
      <c r="V17" s="16" t="n">
        <f aca="false">'Cost model'!N89</f>
        <v>195</v>
      </c>
      <c r="W17" s="18"/>
      <c r="X17" s="18"/>
      <c r="Z17" s="16" t="n">
        <f aca="false">'Cost model'!N104</f>
        <v>205</v>
      </c>
      <c r="AA17" s="18"/>
      <c r="AB17" s="18"/>
    </row>
    <row r="19" customFormat="false" ht="17.35" hidden="false" customHeight="false" outlineLevel="0" collapsed="false">
      <c r="A19" s="1" t="s">
        <v>84</v>
      </c>
    </row>
    <row r="21" customFormat="false" ht="15" hidden="false" customHeight="false" outlineLevel="0" collapsed="false">
      <c r="A21" s="3" t="s">
        <v>74</v>
      </c>
      <c r="B21" s="3" t="s">
        <v>75</v>
      </c>
      <c r="F21" s="3" t="s">
        <v>76</v>
      </c>
      <c r="J21" s="3" t="s">
        <v>77</v>
      </c>
      <c r="N21" s="3" t="s">
        <v>78</v>
      </c>
      <c r="R21" s="3" t="s">
        <v>79</v>
      </c>
      <c r="V21" s="3" t="s">
        <v>80</v>
      </c>
      <c r="Z21" s="3" t="s">
        <v>81</v>
      </c>
    </row>
    <row r="22" customFormat="false" ht="15" hidden="false" customHeight="false" outlineLevel="0" collapsed="false">
      <c r="A22" s="12" t="s">
        <v>82</v>
      </c>
      <c r="B22" s="15" t="s">
        <v>47</v>
      </c>
      <c r="C22" s="15" t="s">
        <v>48</v>
      </c>
      <c r="D22" s="15" t="s">
        <v>49</v>
      </c>
      <c r="F22" s="15" t="s">
        <v>47</v>
      </c>
      <c r="G22" s="15" t="s">
        <v>48</v>
      </c>
      <c r="H22" s="15" t="s">
        <v>49</v>
      </c>
      <c r="J22" s="15" t="s">
        <v>47</v>
      </c>
      <c r="K22" s="15" t="s">
        <v>48</v>
      </c>
      <c r="L22" s="15" t="s">
        <v>49</v>
      </c>
      <c r="N22" s="15" t="s">
        <v>47</v>
      </c>
      <c r="O22" s="15" t="s">
        <v>48</v>
      </c>
      <c r="P22" s="15" t="s">
        <v>49</v>
      </c>
      <c r="R22" s="15" t="s">
        <v>47</v>
      </c>
      <c r="S22" s="15" t="s">
        <v>48</v>
      </c>
      <c r="T22" s="15" t="s">
        <v>49</v>
      </c>
      <c r="V22" s="15" t="s">
        <v>47</v>
      </c>
      <c r="W22" s="15" t="s">
        <v>48</v>
      </c>
      <c r="X22" s="15" t="s">
        <v>49</v>
      </c>
      <c r="Z22" s="15" t="s">
        <v>47</v>
      </c>
      <c r="AA22" s="15" t="s">
        <v>48</v>
      </c>
      <c r="AB22" s="15" t="s">
        <v>49</v>
      </c>
    </row>
    <row r="23" customFormat="false" ht="15" hidden="false" customHeight="false" outlineLevel="0" collapsed="false">
      <c r="A23" s="3" t="s">
        <v>10</v>
      </c>
      <c r="B23" s="19" t="s">
        <v>85</v>
      </c>
      <c r="C23" s="19" t="s">
        <v>85</v>
      </c>
      <c r="D23" s="19" t="s">
        <v>86</v>
      </c>
      <c r="F23" s="19" t="s">
        <v>85</v>
      </c>
      <c r="G23" s="19" t="s">
        <v>85</v>
      </c>
      <c r="H23" s="19" t="s">
        <v>85</v>
      </c>
      <c r="J23" s="19" t="s">
        <v>85</v>
      </c>
      <c r="K23" s="19" t="s">
        <v>85</v>
      </c>
      <c r="L23" s="19" t="s">
        <v>85</v>
      </c>
      <c r="N23" s="19" t="s">
        <v>85</v>
      </c>
      <c r="O23" s="19" t="s">
        <v>85</v>
      </c>
      <c r="P23" s="19" t="s">
        <v>86</v>
      </c>
      <c r="R23" s="19" t="s">
        <v>87</v>
      </c>
      <c r="S23" s="19" t="s">
        <v>87</v>
      </c>
      <c r="T23" s="19" t="s">
        <v>85</v>
      </c>
      <c r="V23" s="19" t="s">
        <v>88</v>
      </c>
      <c r="W23" s="19" t="s">
        <v>88</v>
      </c>
      <c r="X23" s="19" t="s">
        <v>88</v>
      </c>
      <c r="Z23" s="19" t="s">
        <v>88</v>
      </c>
      <c r="AA23" s="19" t="s">
        <v>88</v>
      </c>
      <c r="AB23" s="19" t="s">
        <v>88</v>
      </c>
    </row>
    <row r="24" customFormat="false" ht="15" hidden="false" customHeight="false" outlineLevel="0" collapsed="false">
      <c r="A24" s="3" t="s">
        <v>12</v>
      </c>
      <c r="B24" s="19" t="s">
        <v>85</v>
      </c>
      <c r="C24" s="19" t="s">
        <v>85</v>
      </c>
      <c r="D24" s="19" t="s">
        <v>86</v>
      </c>
      <c r="F24" s="19" t="s">
        <v>85</v>
      </c>
      <c r="G24" s="19" t="s">
        <v>85</v>
      </c>
      <c r="H24" s="19" t="s">
        <v>85</v>
      </c>
      <c r="J24" s="19" t="s">
        <v>85</v>
      </c>
      <c r="K24" s="19" t="s">
        <v>85</v>
      </c>
      <c r="L24" s="19" t="s">
        <v>85</v>
      </c>
      <c r="N24" s="19" t="s">
        <v>85</v>
      </c>
      <c r="O24" s="19" t="s">
        <v>85</v>
      </c>
      <c r="P24" s="19" t="s">
        <v>86</v>
      </c>
      <c r="R24" s="19" t="s">
        <v>87</v>
      </c>
      <c r="S24" s="19" t="s">
        <v>87</v>
      </c>
      <c r="T24" s="19" t="s">
        <v>85</v>
      </c>
      <c r="V24" s="19" t="s">
        <v>88</v>
      </c>
      <c r="W24" s="19" t="s">
        <v>88</v>
      </c>
      <c r="X24" s="19" t="s">
        <v>88</v>
      </c>
      <c r="Z24" s="19" t="s">
        <v>88</v>
      </c>
      <c r="AA24" s="19" t="s">
        <v>88</v>
      </c>
      <c r="AB24" s="19" t="s">
        <v>88</v>
      </c>
    </row>
    <row r="25" customFormat="false" ht="15" hidden="false" customHeight="false" outlineLevel="0" collapsed="false">
      <c r="A25" s="3" t="s">
        <v>13</v>
      </c>
      <c r="B25" s="19" t="s">
        <v>86</v>
      </c>
      <c r="C25" s="19" t="s">
        <v>86</v>
      </c>
      <c r="D25" s="19" t="s">
        <v>89</v>
      </c>
      <c r="F25" s="19" t="s">
        <v>86</v>
      </c>
      <c r="G25" s="19" t="s">
        <v>86</v>
      </c>
      <c r="H25" s="19" t="s">
        <v>89</v>
      </c>
      <c r="J25" s="19" t="s">
        <v>86</v>
      </c>
      <c r="K25" s="19" t="s">
        <v>86</v>
      </c>
      <c r="L25" s="19" t="s">
        <v>89</v>
      </c>
      <c r="N25" s="19" t="s">
        <v>86</v>
      </c>
      <c r="O25" s="19" t="s">
        <v>86</v>
      </c>
      <c r="P25" s="19" t="s">
        <v>89</v>
      </c>
      <c r="R25" s="19" t="s">
        <v>87</v>
      </c>
      <c r="S25" s="19" t="s">
        <v>87</v>
      </c>
      <c r="T25" s="19" t="s">
        <v>86</v>
      </c>
      <c r="V25" s="19" t="s">
        <v>88</v>
      </c>
      <c r="W25" s="19" t="s">
        <v>88</v>
      </c>
      <c r="X25" s="19" t="s">
        <v>88</v>
      </c>
      <c r="Z25" s="19" t="s">
        <v>88</v>
      </c>
      <c r="AA25" s="19" t="s">
        <v>88</v>
      </c>
      <c r="AB25" s="19" t="s">
        <v>88</v>
      </c>
    </row>
    <row r="26" customFormat="false" ht="15" hidden="false" customHeight="false" outlineLevel="0" collapsed="false">
      <c r="A26" s="3" t="s">
        <v>14</v>
      </c>
      <c r="B26" s="19" t="s">
        <v>89</v>
      </c>
      <c r="C26" s="19" t="s">
        <v>89</v>
      </c>
      <c r="D26" s="19" t="s">
        <v>89</v>
      </c>
      <c r="F26" s="19" t="s">
        <v>89</v>
      </c>
      <c r="G26" s="19" t="s">
        <v>89</v>
      </c>
      <c r="H26" s="19" t="s">
        <v>89</v>
      </c>
      <c r="J26" s="19" t="s">
        <v>89</v>
      </c>
      <c r="K26" s="19" t="s">
        <v>89</v>
      </c>
      <c r="L26" s="19" t="s">
        <v>89</v>
      </c>
      <c r="N26" s="19" t="s">
        <v>89</v>
      </c>
      <c r="O26" s="19" t="s">
        <v>89</v>
      </c>
      <c r="P26" s="19" t="s">
        <v>89</v>
      </c>
      <c r="R26" s="19" t="s">
        <v>87</v>
      </c>
      <c r="S26" s="19" t="s">
        <v>87</v>
      </c>
      <c r="T26" s="19" t="s">
        <v>89</v>
      </c>
      <c r="V26" s="19" t="s">
        <v>88</v>
      </c>
      <c r="W26" s="19" t="s">
        <v>88</v>
      </c>
      <c r="X26" s="19" t="s">
        <v>88</v>
      </c>
      <c r="Z26" s="19" t="s">
        <v>88</v>
      </c>
      <c r="AA26" s="19" t="s">
        <v>88</v>
      </c>
      <c r="AB26" s="19" t="s">
        <v>88</v>
      </c>
    </row>
    <row r="27" customFormat="false" ht="15" hidden="false" customHeight="false" outlineLevel="0" collapsed="false">
      <c r="A27" s="3" t="s">
        <v>15</v>
      </c>
      <c r="B27" s="19" t="s">
        <v>89</v>
      </c>
      <c r="C27" s="19" t="s">
        <v>86</v>
      </c>
      <c r="D27" s="19" t="s">
        <v>89</v>
      </c>
      <c r="F27" s="19" t="s">
        <v>89</v>
      </c>
      <c r="G27" s="19" t="s">
        <v>86</v>
      </c>
      <c r="H27" s="19" t="s">
        <v>89</v>
      </c>
      <c r="J27" s="19" t="s">
        <v>89</v>
      </c>
      <c r="K27" s="19" t="s">
        <v>86</v>
      </c>
      <c r="L27" s="19" t="s">
        <v>89</v>
      </c>
      <c r="N27" s="19" t="s">
        <v>89</v>
      </c>
      <c r="O27" s="19" t="s">
        <v>86</v>
      </c>
      <c r="P27" s="19" t="s">
        <v>89</v>
      </c>
      <c r="R27" s="19" t="s">
        <v>87</v>
      </c>
      <c r="S27" s="19" t="s">
        <v>87</v>
      </c>
      <c r="T27" s="19" t="s">
        <v>89</v>
      </c>
      <c r="V27" s="19" t="s">
        <v>88</v>
      </c>
      <c r="W27" s="19" t="s">
        <v>88</v>
      </c>
      <c r="X27" s="19" t="s">
        <v>88</v>
      </c>
      <c r="Z27" s="19" t="s">
        <v>88</v>
      </c>
      <c r="AA27" s="19" t="s">
        <v>88</v>
      </c>
      <c r="AB27" s="19" t="s">
        <v>88</v>
      </c>
    </row>
    <row r="29" customFormat="false" ht="15" hidden="false" customHeight="false" outlineLevel="0" collapsed="false">
      <c r="A29" s="3" t="s">
        <v>83</v>
      </c>
      <c r="B29" s="3" t="s">
        <v>75</v>
      </c>
      <c r="F29" s="3" t="s">
        <v>76</v>
      </c>
      <c r="J29" s="3" t="s">
        <v>77</v>
      </c>
      <c r="N29" s="3" t="s">
        <v>78</v>
      </c>
      <c r="R29" s="3" t="s">
        <v>79</v>
      </c>
      <c r="V29" s="3" t="s">
        <v>80</v>
      </c>
      <c r="Z29" s="3" t="s">
        <v>81</v>
      </c>
    </row>
    <row r="30" customFormat="false" ht="15" hidden="false" customHeight="false" outlineLevel="0" collapsed="false">
      <c r="A30" s="12" t="s">
        <v>82</v>
      </c>
      <c r="B30" s="15" t="s">
        <v>47</v>
      </c>
      <c r="C30" s="15" t="s">
        <v>48</v>
      </c>
      <c r="D30" s="15" t="s">
        <v>49</v>
      </c>
      <c r="F30" s="15" t="s">
        <v>47</v>
      </c>
      <c r="G30" s="15" t="s">
        <v>48</v>
      </c>
      <c r="H30" s="15" t="s">
        <v>49</v>
      </c>
      <c r="J30" s="15" t="s">
        <v>47</v>
      </c>
      <c r="K30" s="15" t="s">
        <v>48</v>
      </c>
      <c r="L30" s="15" t="s">
        <v>49</v>
      </c>
      <c r="N30" s="15" t="s">
        <v>47</v>
      </c>
      <c r="O30" s="15" t="s">
        <v>48</v>
      </c>
      <c r="P30" s="15" t="s">
        <v>49</v>
      </c>
      <c r="R30" s="15" t="s">
        <v>47</v>
      </c>
      <c r="S30" s="15" t="s">
        <v>48</v>
      </c>
      <c r="T30" s="15" t="s">
        <v>49</v>
      </c>
      <c r="V30" s="15" t="s">
        <v>47</v>
      </c>
      <c r="W30" s="15" t="s">
        <v>48</v>
      </c>
      <c r="X30" s="15" t="s">
        <v>49</v>
      </c>
      <c r="Z30" s="15" t="s">
        <v>47</v>
      </c>
      <c r="AA30" s="15" t="s">
        <v>48</v>
      </c>
      <c r="AB30" s="15" t="s">
        <v>49</v>
      </c>
    </row>
    <row r="31" customFormat="false" ht="15" hidden="false" customHeight="false" outlineLevel="0" collapsed="false">
      <c r="A31" s="3" t="s">
        <v>10</v>
      </c>
      <c r="B31" s="19" t="s">
        <v>90</v>
      </c>
      <c r="C31" s="19" t="s">
        <v>90</v>
      </c>
      <c r="D31" s="19" t="s">
        <v>85</v>
      </c>
      <c r="F31" s="19" t="s">
        <v>90</v>
      </c>
      <c r="G31" s="19" t="s">
        <v>90</v>
      </c>
      <c r="H31" s="19" t="s">
        <v>85</v>
      </c>
      <c r="J31" s="19" t="s">
        <v>90</v>
      </c>
      <c r="K31" s="19" t="s">
        <v>90</v>
      </c>
      <c r="L31" s="19" t="s">
        <v>85</v>
      </c>
      <c r="N31" s="19" t="s">
        <v>90</v>
      </c>
      <c r="O31" s="19" t="s">
        <v>90</v>
      </c>
      <c r="P31" s="19" t="s">
        <v>85</v>
      </c>
      <c r="R31" s="19" t="s">
        <v>90</v>
      </c>
      <c r="S31" s="19" t="s">
        <v>90</v>
      </c>
      <c r="T31" s="19" t="s">
        <v>87</v>
      </c>
      <c r="V31" s="19" t="s">
        <v>90</v>
      </c>
      <c r="W31" s="19" t="s">
        <v>90</v>
      </c>
      <c r="X31" s="19" t="s">
        <v>85</v>
      </c>
      <c r="Z31" s="19" t="s">
        <v>90</v>
      </c>
      <c r="AA31" s="19" t="s">
        <v>90</v>
      </c>
      <c r="AB31" s="19" t="s">
        <v>85</v>
      </c>
    </row>
    <row r="32" customFormat="false" ht="15" hidden="false" customHeight="false" outlineLevel="0" collapsed="false">
      <c r="A32" s="3" t="s">
        <v>12</v>
      </c>
      <c r="B32" s="19" t="s">
        <v>90</v>
      </c>
      <c r="C32" s="19" t="s">
        <v>90</v>
      </c>
      <c r="D32" s="19" t="s">
        <v>85</v>
      </c>
      <c r="F32" s="19" t="s">
        <v>90</v>
      </c>
      <c r="G32" s="19" t="s">
        <v>90</v>
      </c>
      <c r="H32" s="19" t="s">
        <v>85</v>
      </c>
      <c r="J32" s="19" t="s">
        <v>90</v>
      </c>
      <c r="K32" s="19" t="s">
        <v>90</v>
      </c>
      <c r="L32" s="19" t="s">
        <v>85</v>
      </c>
      <c r="N32" s="19" t="s">
        <v>90</v>
      </c>
      <c r="O32" s="19" t="s">
        <v>90</v>
      </c>
      <c r="P32" s="19" t="s">
        <v>85</v>
      </c>
      <c r="R32" s="19" t="s">
        <v>90</v>
      </c>
      <c r="S32" s="19" t="s">
        <v>90</v>
      </c>
      <c r="T32" s="19" t="s">
        <v>87</v>
      </c>
      <c r="V32" s="19" t="s">
        <v>90</v>
      </c>
      <c r="W32" s="19" t="s">
        <v>90</v>
      </c>
      <c r="X32" s="19" t="s">
        <v>85</v>
      </c>
      <c r="Z32" s="19" t="s">
        <v>90</v>
      </c>
      <c r="AA32" s="19" t="s">
        <v>90</v>
      </c>
      <c r="AB32" s="19" t="s">
        <v>85</v>
      </c>
    </row>
    <row r="33" customFormat="false" ht="15" hidden="false" customHeight="false" outlineLevel="0" collapsed="false">
      <c r="A33" s="3" t="s">
        <v>13</v>
      </c>
      <c r="B33" s="19" t="s">
        <v>85</v>
      </c>
      <c r="C33" s="19" t="s">
        <v>85</v>
      </c>
      <c r="D33" s="19" t="s">
        <v>89</v>
      </c>
      <c r="F33" s="19" t="s">
        <v>85</v>
      </c>
      <c r="G33" s="19" t="s">
        <v>85</v>
      </c>
      <c r="H33" s="19" t="s">
        <v>89</v>
      </c>
      <c r="J33" s="19" t="s">
        <v>85</v>
      </c>
      <c r="K33" s="19" t="s">
        <v>85</v>
      </c>
      <c r="L33" s="19" t="s">
        <v>89</v>
      </c>
      <c r="N33" s="19" t="s">
        <v>85</v>
      </c>
      <c r="O33" s="19" t="s">
        <v>85</v>
      </c>
      <c r="P33" s="19" t="s">
        <v>89</v>
      </c>
      <c r="R33" s="19" t="s">
        <v>90</v>
      </c>
      <c r="S33" s="19" t="s">
        <v>90</v>
      </c>
      <c r="T33" s="19" t="s">
        <v>91</v>
      </c>
      <c r="V33" s="19" t="s">
        <v>88</v>
      </c>
      <c r="W33" s="19" t="s">
        <v>88</v>
      </c>
      <c r="X33" s="19" t="s">
        <v>88</v>
      </c>
      <c r="Z33" s="19" t="s">
        <v>88</v>
      </c>
      <c r="AA33" s="19" t="s">
        <v>88</v>
      </c>
      <c r="AB33" s="19" t="s">
        <v>88</v>
      </c>
    </row>
    <row r="34" customFormat="false" ht="15" hidden="false" customHeight="false" outlineLevel="0" collapsed="false">
      <c r="A34" s="3" t="s">
        <v>14</v>
      </c>
      <c r="B34" s="19" t="s">
        <v>86</v>
      </c>
      <c r="C34" s="19" t="s">
        <v>86</v>
      </c>
      <c r="D34" s="19" t="s">
        <v>89</v>
      </c>
      <c r="F34" s="19" t="s">
        <v>86</v>
      </c>
      <c r="G34" s="19" t="s">
        <v>86</v>
      </c>
      <c r="H34" s="19" t="s">
        <v>89</v>
      </c>
      <c r="J34" s="19" t="s">
        <v>86</v>
      </c>
      <c r="K34" s="19" t="s">
        <v>86</v>
      </c>
      <c r="L34" s="19" t="s">
        <v>89</v>
      </c>
      <c r="N34" s="19" t="s">
        <v>86</v>
      </c>
      <c r="O34" s="19" t="s">
        <v>86</v>
      </c>
      <c r="P34" s="19" t="s">
        <v>89</v>
      </c>
      <c r="R34" s="19" t="s">
        <v>90</v>
      </c>
      <c r="S34" s="19" t="s">
        <v>90</v>
      </c>
      <c r="T34" s="19" t="s">
        <v>91</v>
      </c>
      <c r="V34" s="19" t="s">
        <v>88</v>
      </c>
      <c r="W34" s="19" t="s">
        <v>88</v>
      </c>
      <c r="X34" s="19" t="s">
        <v>88</v>
      </c>
      <c r="Z34" s="19" t="s">
        <v>88</v>
      </c>
      <c r="AA34" s="19" t="s">
        <v>88</v>
      </c>
      <c r="AB34" s="19" t="s">
        <v>88</v>
      </c>
    </row>
    <row r="35" customFormat="false" ht="15" hidden="false" customHeight="false" outlineLevel="0" collapsed="false">
      <c r="A35" s="3" t="s">
        <v>15</v>
      </c>
      <c r="B35" s="19" t="s">
        <v>86</v>
      </c>
      <c r="C35" s="19"/>
      <c r="D35" s="19"/>
      <c r="F35" s="19" t="s">
        <v>86</v>
      </c>
      <c r="G35" s="19"/>
      <c r="H35" s="19"/>
      <c r="J35" s="19" t="s">
        <v>86</v>
      </c>
      <c r="K35" s="19"/>
      <c r="L35" s="19"/>
      <c r="N35" s="19" t="s">
        <v>86</v>
      </c>
      <c r="O35" s="19"/>
      <c r="P35" s="19"/>
      <c r="R35" s="19" t="s">
        <v>90</v>
      </c>
      <c r="S35" s="19" t="s">
        <v>90</v>
      </c>
      <c r="T35" s="19" t="s">
        <v>91</v>
      </c>
      <c r="V35" s="19" t="s">
        <v>88</v>
      </c>
      <c r="W35" s="19"/>
      <c r="X35" s="19"/>
      <c r="Z35" s="19" t="s">
        <v>88</v>
      </c>
      <c r="AA35" s="19"/>
      <c r="AB35" s="1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4" min="2" style="0" width="11"/>
    <col collapsed="false" customWidth="true" hidden="false" outlineLevel="0" max="5" min="5" style="0" width="2"/>
    <col collapsed="false" customWidth="true" hidden="false" outlineLevel="0" max="8" min="6" style="0" width="11"/>
    <col collapsed="false" customWidth="true" hidden="false" outlineLevel="0" max="9" min="9" style="0" width="2"/>
    <col collapsed="false" customWidth="true" hidden="false" outlineLevel="0" max="12" min="10" style="0" width="11"/>
    <col collapsed="false" customWidth="true" hidden="false" outlineLevel="0" max="13" min="13" style="0" width="2"/>
    <col collapsed="false" customWidth="true" hidden="false" outlineLevel="0" max="16" min="14" style="0" width="11"/>
    <col collapsed="false" customWidth="true" hidden="false" outlineLevel="0" max="17" min="17" style="0" width="2"/>
    <col collapsed="false" customWidth="true" hidden="false" outlineLevel="0" max="20" min="18" style="0" width="11"/>
    <col collapsed="false" customWidth="true" hidden="false" outlineLevel="0" max="21" min="21" style="0" width="2"/>
    <col collapsed="false" customWidth="true" hidden="false" outlineLevel="0" max="24" min="22" style="0" width="11"/>
    <col collapsed="false" customWidth="true" hidden="false" outlineLevel="0" max="25" min="25" style="0" width="2"/>
    <col collapsed="false" customWidth="true" hidden="false" outlineLevel="0" max="28" min="26" style="0" width="11"/>
    <col collapsed="false" customWidth="true" hidden="false" outlineLevel="0" max="29" min="29" style="0" width="2"/>
  </cols>
  <sheetData>
    <row r="1" customFormat="false" ht="17.35" hidden="false" customHeight="false" outlineLevel="0" collapsed="false">
      <c r="A1" s="1" t="s">
        <v>92</v>
      </c>
    </row>
    <row r="3" customFormat="false" ht="15" hidden="false" customHeight="false" outlineLevel="0" collapsed="false">
      <c r="A3" s="3" t="s">
        <v>74</v>
      </c>
      <c r="B3" s="3" t="s">
        <v>75</v>
      </c>
      <c r="F3" s="3" t="s">
        <v>76</v>
      </c>
      <c r="J3" s="3" t="s">
        <v>77</v>
      </c>
      <c r="N3" s="3" t="s">
        <v>81</v>
      </c>
      <c r="R3" s="3" t="s">
        <v>78</v>
      </c>
      <c r="V3" s="3" t="s">
        <v>80</v>
      </c>
      <c r="Z3" s="3" t="s">
        <v>79</v>
      </c>
    </row>
    <row r="4" customFormat="false" ht="15" hidden="false" customHeight="false" outlineLevel="0" collapsed="false">
      <c r="A4" s="12" t="s">
        <v>82</v>
      </c>
      <c r="B4" s="15" t="s">
        <v>47</v>
      </c>
      <c r="C4" s="15" t="s">
        <v>48</v>
      </c>
      <c r="D4" s="15" t="s">
        <v>49</v>
      </c>
      <c r="F4" s="15" t="s">
        <v>47</v>
      </c>
      <c r="G4" s="15" t="s">
        <v>48</v>
      </c>
      <c r="H4" s="15" t="s">
        <v>49</v>
      </c>
      <c r="J4" s="15" t="s">
        <v>47</v>
      </c>
      <c r="K4" s="15" t="s">
        <v>48</v>
      </c>
      <c r="L4" s="15" t="s">
        <v>49</v>
      </c>
      <c r="N4" s="15" t="s">
        <v>47</v>
      </c>
      <c r="O4" s="15" t="s">
        <v>48</v>
      </c>
      <c r="P4" s="15" t="s">
        <v>49</v>
      </c>
      <c r="R4" s="15" t="s">
        <v>47</v>
      </c>
      <c r="S4" s="15" t="s">
        <v>48</v>
      </c>
      <c r="T4" s="15" t="s">
        <v>49</v>
      </c>
      <c r="V4" s="15" t="s">
        <v>47</v>
      </c>
      <c r="W4" s="15" t="s">
        <v>48</v>
      </c>
      <c r="X4" s="15" t="s">
        <v>49</v>
      </c>
      <c r="Z4" s="15" t="s">
        <v>47</v>
      </c>
      <c r="AA4" s="15" t="s">
        <v>48</v>
      </c>
      <c r="AB4" s="15" t="s">
        <v>49</v>
      </c>
    </row>
    <row r="5" customFormat="false" ht="15" hidden="false" customHeight="false" outlineLevel="0" collapsed="false">
      <c r="A5" s="3" t="s">
        <v>10</v>
      </c>
      <c r="B5" s="16" t="n">
        <f aca="false">'Cost model'!M107</f>
        <v>12.5</v>
      </c>
      <c r="C5" s="16" t="n">
        <f aca="false">'Cost model'!M108</f>
        <v>15.5</v>
      </c>
      <c r="D5" s="16" t="n">
        <f aca="false">'Cost model'!M109</f>
        <v>18.5</v>
      </c>
      <c r="F5" s="16" t="n">
        <f aca="false">'Cost model'!M122</f>
        <v>13.5</v>
      </c>
      <c r="G5" s="16" t="n">
        <f aca="false">'Cost model'!M123</f>
        <v>16.5</v>
      </c>
      <c r="H5" s="16" t="n">
        <f aca="false">'Cost model'!M124</f>
        <v>21.5</v>
      </c>
      <c r="J5" s="16" t="n">
        <f aca="false">'Cost model'!M137</f>
        <v>13.5</v>
      </c>
      <c r="K5" s="16" t="n">
        <f aca="false">'Cost model'!M138</f>
        <v>16.5</v>
      </c>
      <c r="L5" s="16" t="n">
        <f aca="false">'Cost model'!M139</f>
        <v>19.5</v>
      </c>
      <c r="N5" s="16" t="n">
        <f aca="false">'Cost model'!M152</f>
        <v>13.5</v>
      </c>
      <c r="O5" s="16" t="n">
        <f aca="false">'Cost model'!M153</f>
        <v>15.5</v>
      </c>
      <c r="P5" s="16" t="n">
        <f aca="false">'Cost model'!M154</f>
        <v>20.5</v>
      </c>
      <c r="R5" s="16" t="n">
        <f aca="false">'Cost model'!M167</f>
        <v>8.5</v>
      </c>
      <c r="S5" s="16" t="n">
        <f aca="false">'Cost model'!M168</f>
        <v>13.5</v>
      </c>
      <c r="T5" s="16" t="n">
        <f aca="false">'Cost model'!M169</f>
        <v>18.5</v>
      </c>
      <c r="V5" s="16" t="n">
        <f aca="false">'Cost model'!M182</f>
        <v>14.5</v>
      </c>
      <c r="W5" s="16" t="n">
        <f aca="false">'Cost model'!M183</f>
        <v>17.5</v>
      </c>
      <c r="X5" s="16" t="n">
        <f aca="false">'Cost model'!M184</f>
        <v>24.5</v>
      </c>
      <c r="Z5" s="16" t="n">
        <f aca="false">'Cost model'!M197</f>
        <v>20.5</v>
      </c>
      <c r="AA5" s="16" t="n">
        <f aca="false">'Cost model'!M198</f>
        <v>20.5</v>
      </c>
      <c r="AB5" s="16" t="n">
        <f aca="false">'Cost model'!M199</f>
        <v>23.5</v>
      </c>
    </row>
    <row r="6" customFormat="false" ht="15" hidden="false" customHeight="false" outlineLevel="0" collapsed="false">
      <c r="A6" s="3" t="s">
        <v>12</v>
      </c>
      <c r="B6" s="16" t="n">
        <f aca="false">'Cost model'!M110</f>
        <v>40</v>
      </c>
      <c r="C6" s="16" t="n">
        <f aca="false">'Cost model'!M111</f>
        <v>45</v>
      </c>
      <c r="D6" s="16" t="n">
        <f aca="false">'Cost model'!M112</f>
        <v>50</v>
      </c>
      <c r="F6" s="16" t="n">
        <f aca="false">'Cost model'!M125</f>
        <v>40</v>
      </c>
      <c r="G6" s="16" t="n">
        <f aca="false">'Cost model'!M126</f>
        <v>45</v>
      </c>
      <c r="H6" s="16" t="n">
        <f aca="false">'Cost model'!M127</f>
        <v>50</v>
      </c>
      <c r="J6" s="16" t="n">
        <f aca="false">'Cost model'!M140</f>
        <v>40</v>
      </c>
      <c r="K6" s="16" t="n">
        <f aca="false">'Cost model'!M141</f>
        <v>50</v>
      </c>
      <c r="L6" s="16" t="n">
        <f aca="false">'Cost model'!M142</f>
        <v>55</v>
      </c>
      <c r="N6" s="16" t="n">
        <f aca="false">'Cost model'!M155</f>
        <v>50</v>
      </c>
      <c r="O6" s="16" t="n">
        <f aca="false">'Cost model'!M156</f>
        <v>60</v>
      </c>
      <c r="P6" s="16" t="n">
        <f aca="false">'Cost model'!M157</f>
        <v>65</v>
      </c>
      <c r="R6" s="16" t="n">
        <f aca="false">'Cost model'!M170</f>
        <v>25.5</v>
      </c>
      <c r="S6" s="16" t="n">
        <f aca="false">'Cost model'!M171</f>
        <v>40</v>
      </c>
      <c r="T6" s="16" t="n">
        <f aca="false">'Cost model'!M172</f>
        <v>45</v>
      </c>
      <c r="V6" s="16" t="n">
        <f aca="false">'Cost model'!M185</f>
        <v>50</v>
      </c>
      <c r="W6" s="16" t="n">
        <f aca="false">'Cost model'!M186</f>
        <v>60</v>
      </c>
      <c r="X6" s="16" t="n">
        <f aca="false">'Cost model'!M187</f>
        <v>65</v>
      </c>
      <c r="Z6" s="16" t="n">
        <f aca="false">'Cost model'!M200</f>
        <v>45</v>
      </c>
      <c r="AA6" s="16" t="n">
        <f aca="false">'Cost model'!M201</f>
        <v>55</v>
      </c>
      <c r="AB6" s="16" t="n">
        <f aca="false">'Cost model'!M202</f>
        <v>65</v>
      </c>
    </row>
    <row r="7" customFormat="false" ht="15" hidden="false" customHeight="false" outlineLevel="0" collapsed="false">
      <c r="A7" s="3" t="s">
        <v>13</v>
      </c>
      <c r="B7" s="16" t="n">
        <f aca="false">'Cost model'!M113</f>
        <v>65</v>
      </c>
      <c r="C7" s="16" t="n">
        <f aca="false">'Cost model'!M114</f>
        <v>80</v>
      </c>
      <c r="D7" s="16" t="n">
        <f aca="false">'Cost model'!M115</f>
        <v>105</v>
      </c>
      <c r="F7" s="16" t="n">
        <f aca="false">'Cost model'!M128</f>
        <v>65</v>
      </c>
      <c r="G7" s="16" t="n">
        <f aca="false">'Cost model'!M129</f>
        <v>75</v>
      </c>
      <c r="H7" s="16" t="n">
        <f aca="false">'Cost model'!M130</f>
        <v>100</v>
      </c>
      <c r="J7" s="16" t="n">
        <f aca="false">'Cost model'!M143</f>
        <v>70</v>
      </c>
      <c r="K7" s="16" t="n">
        <f aca="false">'Cost model'!M144</f>
        <v>85</v>
      </c>
      <c r="L7" s="16" t="n">
        <f aca="false">'Cost model'!M145</f>
        <v>115</v>
      </c>
      <c r="N7" s="16" t="n">
        <f aca="false">'Cost model'!M158</f>
        <v>90</v>
      </c>
      <c r="O7" s="16" t="n">
        <f aca="false">'Cost model'!M159</f>
        <v>100</v>
      </c>
      <c r="P7" s="16" t="n">
        <f aca="false">'Cost model'!M160</f>
        <v>135</v>
      </c>
      <c r="R7" s="16" t="n">
        <f aca="false">'Cost model'!M173</f>
        <v>60</v>
      </c>
      <c r="S7" s="16" t="n">
        <f aca="false">'Cost model'!M174</f>
        <v>70</v>
      </c>
      <c r="T7" s="16" t="n">
        <f aca="false">'Cost model'!M175</f>
        <v>75</v>
      </c>
      <c r="V7" s="16" t="n">
        <f aca="false">'Cost model'!M188</f>
        <v>80</v>
      </c>
      <c r="W7" s="16" t="n">
        <f aca="false">'Cost model'!M189</f>
        <v>85</v>
      </c>
      <c r="X7" s="16" t="n">
        <f aca="false">'Cost model'!M190</f>
        <v>125</v>
      </c>
      <c r="Z7" s="16" t="n">
        <f aca="false">'Cost model'!M203</f>
        <v>65</v>
      </c>
      <c r="AA7" s="16" t="n">
        <f aca="false">'Cost model'!M204</f>
        <v>75</v>
      </c>
      <c r="AB7" s="16" t="n">
        <f aca="false">'Cost model'!M205</f>
        <v>105</v>
      </c>
    </row>
    <row r="8" customFormat="false" ht="15" hidden="false" customHeight="false" outlineLevel="0" collapsed="false">
      <c r="A8" s="3" t="s">
        <v>14</v>
      </c>
      <c r="B8" s="16" t="n">
        <f aca="false">'Cost model'!M116</f>
        <v>120</v>
      </c>
      <c r="C8" s="16" t="n">
        <f aca="false">'Cost model'!M117</f>
        <v>135</v>
      </c>
      <c r="D8" s="16" t="n">
        <f aca="false">'Cost model'!M118</f>
        <v>180</v>
      </c>
      <c r="F8" s="16" t="n">
        <f aca="false">'Cost model'!M131</f>
        <v>95</v>
      </c>
      <c r="G8" s="16" t="n">
        <f aca="false">'Cost model'!M132</f>
        <v>145</v>
      </c>
      <c r="H8" s="16" t="n">
        <f aca="false">'Cost model'!M133</f>
        <v>160</v>
      </c>
      <c r="J8" s="16" t="n">
        <f aca="false">'Cost model'!M146</f>
        <v>115</v>
      </c>
      <c r="K8" s="16" t="n">
        <f aca="false">'Cost model'!M147</f>
        <v>150</v>
      </c>
      <c r="L8" s="16" t="n">
        <f aca="false">'Cost model'!M148</f>
        <v>190</v>
      </c>
      <c r="N8" s="16" t="n">
        <f aca="false">'Cost model'!M161</f>
        <v>145</v>
      </c>
      <c r="O8" s="16" t="n">
        <f aca="false">'Cost model'!M162</f>
        <v>185</v>
      </c>
      <c r="P8" s="16" t="n">
        <f aca="false">'Cost model'!M163</f>
        <v>240</v>
      </c>
      <c r="R8" s="16" t="n">
        <f aca="false">'Cost model'!M176</f>
        <v>95</v>
      </c>
      <c r="S8" s="16" t="n">
        <f aca="false">'Cost model'!M177</f>
        <v>110</v>
      </c>
      <c r="T8" s="16" t="n">
        <f aca="false">'Cost model'!M178</f>
        <v>145</v>
      </c>
      <c r="V8" s="16" t="n">
        <f aca="false">'Cost model'!M191</f>
        <v>130</v>
      </c>
      <c r="W8" s="16" t="n">
        <f aca="false">'Cost model'!M192</f>
        <v>170</v>
      </c>
      <c r="X8" s="16" t="n">
        <f aca="false">'Cost model'!M193</f>
        <v>210</v>
      </c>
      <c r="Z8" s="16" t="n">
        <f aca="false">'Cost model'!M206</f>
        <v>110</v>
      </c>
      <c r="AA8" s="16" t="n">
        <f aca="false">'Cost model'!M207</f>
        <v>140</v>
      </c>
      <c r="AB8" s="16" t="n">
        <f aca="false">'Cost model'!M208</f>
        <v>170</v>
      </c>
    </row>
    <row r="9" customFormat="false" ht="15" hidden="false" customHeight="false" outlineLevel="0" collapsed="false">
      <c r="A9" s="3" t="s">
        <v>15</v>
      </c>
      <c r="B9" s="16" t="n">
        <f aca="false">'Cost model'!M119</f>
        <v>145</v>
      </c>
      <c r="C9" s="17" t="n">
        <f aca="false">'Cost model'!M120</f>
        <v>235</v>
      </c>
      <c r="D9" s="17" t="n">
        <f aca="false">'Cost model'!M121</f>
        <v>285</v>
      </c>
      <c r="F9" s="16" t="n">
        <f aca="false">'Cost model'!M134</f>
        <v>135</v>
      </c>
      <c r="G9" s="17" t="n">
        <f aca="false">'Cost model'!M135</f>
        <v>240</v>
      </c>
      <c r="H9" s="17" t="n">
        <f aca="false">'Cost model'!M136</f>
        <v>280</v>
      </c>
      <c r="J9" s="16" t="n">
        <f aca="false">'Cost model'!M149</f>
        <v>155</v>
      </c>
      <c r="K9" s="17" t="n">
        <f aca="false">'Cost model'!M150</f>
        <v>265</v>
      </c>
      <c r="L9" s="17" t="n">
        <f aca="false">'Cost model'!M151</f>
        <v>320</v>
      </c>
      <c r="N9" s="16" t="n">
        <f aca="false">'Cost model'!M164</f>
        <v>195</v>
      </c>
      <c r="O9" s="17" t="n">
        <f aca="false">'Cost model'!M165</f>
        <v>325</v>
      </c>
      <c r="P9" s="17" t="n">
        <f aca="false">'Cost model'!M166</f>
        <v>390</v>
      </c>
      <c r="R9" s="16" t="n">
        <f aca="false">'Cost model'!M179</f>
        <v>135</v>
      </c>
      <c r="S9" s="16" t="n">
        <f aca="false">'Cost model'!M180</f>
        <v>150</v>
      </c>
      <c r="T9" s="16" t="n">
        <f aca="false">'Cost model'!M181</f>
        <v>230</v>
      </c>
      <c r="V9" s="16" t="n">
        <f aca="false">'Cost model'!M194</f>
        <v>170</v>
      </c>
      <c r="W9" s="17" t="n">
        <f aca="false">'Cost model'!M195</f>
        <v>285</v>
      </c>
      <c r="X9" s="17" t="n">
        <f aca="false">'Cost model'!M196</f>
        <v>345</v>
      </c>
      <c r="Z9" s="16" t="n">
        <f aca="false">'Cost model'!M209</f>
        <v>145</v>
      </c>
      <c r="AA9" s="17" t="n">
        <f aca="false">'Cost model'!M210</f>
        <v>240</v>
      </c>
      <c r="AB9" s="17" t="n">
        <f aca="false">'Cost model'!M211</f>
        <v>295</v>
      </c>
    </row>
    <row r="11" customFormat="false" ht="15" hidden="false" customHeight="false" outlineLevel="0" collapsed="false">
      <c r="A11" s="3" t="s">
        <v>83</v>
      </c>
      <c r="B11" s="3" t="s">
        <v>75</v>
      </c>
      <c r="F11" s="3" t="s">
        <v>76</v>
      </c>
      <c r="J11" s="3" t="s">
        <v>77</v>
      </c>
      <c r="N11" s="3" t="s">
        <v>81</v>
      </c>
      <c r="R11" s="3" t="s">
        <v>78</v>
      </c>
      <c r="V11" s="3" t="s">
        <v>80</v>
      </c>
      <c r="Z11" s="3" t="s">
        <v>79</v>
      </c>
    </row>
    <row r="12" customFormat="false" ht="15" hidden="false" customHeight="false" outlineLevel="0" collapsed="false">
      <c r="A12" s="12" t="s">
        <v>82</v>
      </c>
      <c r="B12" s="15" t="s">
        <v>47</v>
      </c>
      <c r="C12" s="15" t="s">
        <v>48</v>
      </c>
      <c r="D12" s="15" t="s">
        <v>49</v>
      </c>
      <c r="F12" s="15" t="s">
        <v>47</v>
      </c>
      <c r="G12" s="15" t="s">
        <v>48</v>
      </c>
      <c r="H12" s="15" t="s">
        <v>49</v>
      </c>
      <c r="J12" s="15" t="s">
        <v>47</v>
      </c>
      <c r="K12" s="15" t="s">
        <v>48</v>
      </c>
      <c r="L12" s="15" t="s">
        <v>49</v>
      </c>
      <c r="N12" s="15" t="s">
        <v>47</v>
      </c>
      <c r="O12" s="15" t="s">
        <v>48</v>
      </c>
      <c r="P12" s="15" t="s">
        <v>49</v>
      </c>
      <c r="R12" s="15" t="s">
        <v>47</v>
      </c>
      <c r="S12" s="15" t="s">
        <v>48</v>
      </c>
      <c r="T12" s="15" t="s">
        <v>49</v>
      </c>
      <c r="V12" s="15" t="s">
        <v>47</v>
      </c>
      <c r="W12" s="15" t="s">
        <v>48</v>
      </c>
      <c r="X12" s="15" t="s">
        <v>49</v>
      </c>
      <c r="Z12" s="15" t="s">
        <v>47</v>
      </c>
      <c r="AA12" s="15" t="s">
        <v>48</v>
      </c>
      <c r="AB12" s="15" t="s">
        <v>49</v>
      </c>
    </row>
    <row r="13" customFormat="false" ht="15" hidden="false" customHeight="false" outlineLevel="0" collapsed="false">
      <c r="A13" s="3" t="s">
        <v>10</v>
      </c>
      <c r="B13" s="16" t="n">
        <f aca="false">'Cost model'!N107</f>
        <v>17.5</v>
      </c>
      <c r="C13" s="16" t="n">
        <f aca="false">'Cost model'!N108</f>
        <v>21.5</v>
      </c>
      <c r="D13" s="16" t="n">
        <f aca="false">'Cost model'!N109</f>
        <v>25.5</v>
      </c>
      <c r="F13" s="16" t="n">
        <f aca="false">'Cost model'!N122</f>
        <v>18.5</v>
      </c>
      <c r="G13" s="16" t="n">
        <f aca="false">'Cost model'!N123</f>
        <v>22.5</v>
      </c>
      <c r="H13" s="16" t="n">
        <f aca="false">'Cost model'!N124</f>
        <v>29.5</v>
      </c>
      <c r="J13" s="16" t="n">
        <f aca="false">'Cost model'!N137</f>
        <v>18.5</v>
      </c>
      <c r="K13" s="16" t="n">
        <f aca="false">'Cost model'!N138</f>
        <v>22.5</v>
      </c>
      <c r="L13" s="16" t="n">
        <f aca="false">'Cost model'!N139</f>
        <v>26.5</v>
      </c>
      <c r="N13" s="16" t="n">
        <f aca="false">'Cost model'!N152</f>
        <v>18.5</v>
      </c>
      <c r="O13" s="16" t="n">
        <f aca="false">'Cost model'!N153</f>
        <v>21.5</v>
      </c>
      <c r="P13" s="16" t="n">
        <f aca="false">'Cost model'!N154</f>
        <v>27.5</v>
      </c>
      <c r="R13" s="16" t="n">
        <f aca="false">'Cost model'!N167</f>
        <v>13.5</v>
      </c>
      <c r="S13" s="16" t="n">
        <f aca="false">'Cost model'!N168</f>
        <v>18.5</v>
      </c>
      <c r="T13" s="16" t="n">
        <f aca="false">'Cost model'!N169</f>
        <v>25.5</v>
      </c>
      <c r="V13" s="16" t="n">
        <f aca="false">'Cost model'!N182</f>
        <v>19.5</v>
      </c>
      <c r="W13" s="16" t="n">
        <f aca="false">'Cost model'!N183</f>
        <v>23.5</v>
      </c>
      <c r="X13" s="16" t="n">
        <f aca="false">'Cost model'!N184</f>
        <v>35</v>
      </c>
      <c r="Z13" s="16" t="n">
        <f aca="false">'Cost model'!N197</f>
        <v>27.5</v>
      </c>
      <c r="AA13" s="16" t="n">
        <f aca="false">'Cost model'!N198</f>
        <v>27.5</v>
      </c>
      <c r="AB13" s="16" t="n">
        <f aca="false">'Cost model'!N199</f>
        <v>35</v>
      </c>
    </row>
    <row r="14" customFormat="false" ht="15" hidden="false" customHeight="false" outlineLevel="0" collapsed="false">
      <c r="A14" s="3" t="s">
        <v>12</v>
      </c>
      <c r="B14" s="16" t="n">
        <f aca="false">'Cost model'!N110</f>
        <v>55</v>
      </c>
      <c r="C14" s="16" t="n">
        <f aca="false">'Cost model'!N111</f>
        <v>60</v>
      </c>
      <c r="D14" s="16" t="n">
        <f aca="false">'Cost model'!N112</f>
        <v>65</v>
      </c>
      <c r="F14" s="16" t="n">
        <f aca="false">'Cost model'!N125</f>
        <v>55</v>
      </c>
      <c r="G14" s="16" t="n">
        <f aca="false">'Cost model'!N126</f>
        <v>60</v>
      </c>
      <c r="H14" s="16" t="n">
        <f aca="false">'Cost model'!N127</f>
        <v>65</v>
      </c>
      <c r="J14" s="16" t="n">
        <f aca="false">'Cost model'!N140</f>
        <v>55</v>
      </c>
      <c r="K14" s="16" t="n">
        <f aca="false">'Cost model'!N141</f>
        <v>65</v>
      </c>
      <c r="L14" s="16" t="n">
        <f aca="false">'Cost model'!N142</f>
        <v>70</v>
      </c>
      <c r="N14" s="16" t="n">
        <f aca="false">'Cost model'!N155</f>
        <v>65</v>
      </c>
      <c r="O14" s="16" t="n">
        <f aca="false">'Cost model'!N156</f>
        <v>80</v>
      </c>
      <c r="P14" s="16" t="n">
        <f aca="false">'Cost model'!N157</f>
        <v>85</v>
      </c>
      <c r="R14" s="16" t="n">
        <f aca="false">'Cost model'!N170</f>
        <v>35</v>
      </c>
      <c r="S14" s="16" t="n">
        <f aca="false">'Cost model'!N171</f>
        <v>55</v>
      </c>
      <c r="T14" s="16" t="n">
        <f aca="false">'Cost model'!N172</f>
        <v>60</v>
      </c>
      <c r="V14" s="16" t="n">
        <f aca="false">'Cost model'!N185</f>
        <v>65</v>
      </c>
      <c r="W14" s="16" t="n">
        <f aca="false">'Cost model'!N186</f>
        <v>80</v>
      </c>
      <c r="X14" s="16" t="n">
        <f aca="false">'Cost model'!N187</f>
        <v>85</v>
      </c>
      <c r="Z14" s="16" t="n">
        <f aca="false">'Cost model'!N200</f>
        <v>60</v>
      </c>
      <c r="AA14" s="16" t="n">
        <f aca="false">'Cost model'!N201</f>
        <v>70</v>
      </c>
      <c r="AB14" s="16" t="n">
        <f aca="false">'Cost model'!N202</f>
        <v>85</v>
      </c>
    </row>
    <row r="15" customFormat="false" ht="15" hidden="false" customHeight="false" outlineLevel="0" collapsed="false">
      <c r="A15" s="3" t="s">
        <v>13</v>
      </c>
      <c r="B15" s="16" t="n">
        <f aca="false">'Cost model'!N113</f>
        <v>90</v>
      </c>
      <c r="C15" s="16" t="n">
        <f aca="false">'Cost model'!N114</f>
        <v>110</v>
      </c>
      <c r="D15" s="16" t="n">
        <f aca="false">'Cost model'!N115</f>
        <v>145</v>
      </c>
      <c r="F15" s="16" t="n">
        <f aca="false">'Cost model'!N128</f>
        <v>90</v>
      </c>
      <c r="G15" s="16" t="n">
        <f aca="false">'Cost model'!N129</f>
        <v>105</v>
      </c>
      <c r="H15" s="16" t="n">
        <f aca="false">'Cost model'!N130</f>
        <v>135</v>
      </c>
      <c r="J15" s="16" t="n">
        <f aca="false">'Cost model'!N143</f>
        <v>95</v>
      </c>
      <c r="K15" s="16" t="n">
        <f aca="false">'Cost model'!N144</f>
        <v>115</v>
      </c>
      <c r="L15" s="16" t="n">
        <f aca="false">'Cost model'!N145</f>
        <v>160</v>
      </c>
      <c r="N15" s="16" t="n">
        <f aca="false">'Cost model'!N158</f>
        <v>125</v>
      </c>
      <c r="O15" s="16" t="n">
        <f aca="false">'Cost model'!N159</f>
        <v>135</v>
      </c>
      <c r="P15" s="16" t="n">
        <f aca="false">'Cost model'!N160</f>
        <v>185</v>
      </c>
      <c r="R15" s="16" t="n">
        <f aca="false">'Cost model'!N173</f>
        <v>85</v>
      </c>
      <c r="S15" s="16" t="n">
        <f aca="false">'Cost model'!N174</f>
        <v>95</v>
      </c>
      <c r="T15" s="16" t="n">
        <f aca="false">'Cost model'!N175</f>
        <v>105</v>
      </c>
      <c r="V15" s="16" t="n">
        <f aca="false">'Cost model'!N188</f>
        <v>110</v>
      </c>
      <c r="W15" s="16" t="n">
        <f aca="false">'Cost model'!N189</f>
        <v>115</v>
      </c>
      <c r="X15" s="16" t="n">
        <f aca="false">'Cost model'!N190</f>
        <v>170</v>
      </c>
      <c r="Z15" s="16" t="n">
        <f aca="false">'Cost model'!N203</f>
        <v>90</v>
      </c>
      <c r="AA15" s="16" t="n">
        <f aca="false">'Cost model'!N204</f>
        <v>105</v>
      </c>
      <c r="AB15" s="16" t="n">
        <f aca="false">'Cost model'!N205</f>
        <v>145</v>
      </c>
    </row>
    <row r="16" customFormat="false" ht="15" hidden="false" customHeight="false" outlineLevel="0" collapsed="false">
      <c r="A16" s="3" t="s">
        <v>14</v>
      </c>
      <c r="B16" s="16" t="n">
        <f aca="false">'Cost model'!N116</f>
        <v>145</v>
      </c>
      <c r="C16" s="16" t="n">
        <f aca="false">'Cost model'!N117</f>
        <v>165</v>
      </c>
      <c r="D16" s="16" t="n">
        <f aca="false">'Cost model'!N118</f>
        <v>220</v>
      </c>
      <c r="F16" s="16" t="n">
        <f aca="false">'Cost model'!N131</f>
        <v>115</v>
      </c>
      <c r="G16" s="16" t="n">
        <f aca="false">'Cost model'!N132</f>
        <v>175</v>
      </c>
      <c r="H16" s="16" t="n">
        <f aca="false">'Cost model'!N133</f>
        <v>195</v>
      </c>
      <c r="J16" s="16" t="n">
        <f aca="false">'Cost model'!N146</f>
        <v>140</v>
      </c>
      <c r="K16" s="16" t="n">
        <f aca="false">'Cost model'!N147</f>
        <v>180</v>
      </c>
      <c r="L16" s="16" t="n">
        <f aca="false">'Cost model'!N148</f>
        <v>230</v>
      </c>
      <c r="N16" s="16" t="n">
        <f aca="false">'Cost model'!N161</f>
        <v>175</v>
      </c>
      <c r="O16" s="16" t="n">
        <f aca="false">'Cost model'!N162</f>
        <v>225</v>
      </c>
      <c r="P16" s="16" t="n">
        <f aca="false">'Cost model'!N163</f>
        <v>290</v>
      </c>
      <c r="R16" s="16" t="n">
        <f aca="false">'Cost model'!N176</f>
        <v>115</v>
      </c>
      <c r="S16" s="16" t="n">
        <f aca="false">'Cost model'!N177</f>
        <v>135</v>
      </c>
      <c r="T16" s="16" t="n">
        <f aca="false">'Cost model'!N178</f>
        <v>175</v>
      </c>
      <c r="V16" s="16" t="n">
        <f aca="false">'Cost model'!N191</f>
        <v>160</v>
      </c>
      <c r="W16" s="16" t="n">
        <f aca="false">'Cost model'!N192</f>
        <v>205</v>
      </c>
      <c r="X16" s="16" t="n">
        <f aca="false">'Cost model'!N193</f>
        <v>255</v>
      </c>
      <c r="Z16" s="16" t="n">
        <f aca="false">'Cost model'!N206</f>
        <v>135</v>
      </c>
      <c r="AA16" s="16" t="n">
        <f aca="false">'Cost model'!N207</f>
        <v>170</v>
      </c>
      <c r="AB16" s="16" t="n">
        <f aca="false">'Cost model'!N208</f>
        <v>205</v>
      </c>
    </row>
    <row r="17" customFormat="false" ht="15" hidden="false" customHeight="false" outlineLevel="0" collapsed="false">
      <c r="A17" s="3" t="s">
        <v>15</v>
      </c>
      <c r="B17" s="16" t="n">
        <f aca="false">'Cost model'!N119</f>
        <v>175</v>
      </c>
      <c r="C17" s="18"/>
      <c r="D17" s="18"/>
      <c r="F17" s="16" t="n">
        <f aca="false">'Cost model'!N134</f>
        <v>165</v>
      </c>
      <c r="G17" s="18"/>
      <c r="H17" s="18"/>
      <c r="J17" s="16" t="n">
        <f aca="false">'Cost model'!N149</f>
        <v>190</v>
      </c>
      <c r="K17" s="18"/>
      <c r="L17" s="18"/>
      <c r="N17" s="16" t="n">
        <f aca="false">'Cost model'!N164</f>
        <v>235</v>
      </c>
      <c r="O17" s="18"/>
      <c r="P17" s="18"/>
      <c r="R17" s="16" t="n">
        <f aca="false">'Cost model'!N179</f>
        <v>165</v>
      </c>
      <c r="S17" s="16" t="n">
        <f aca="false">'Cost model'!N180</f>
        <v>180</v>
      </c>
      <c r="T17" s="16" t="n">
        <f aca="false">'Cost model'!N181</f>
        <v>280</v>
      </c>
      <c r="V17" s="16" t="n">
        <f aca="false">'Cost model'!N194</f>
        <v>205</v>
      </c>
      <c r="W17" s="18"/>
      <c r="X17" s="18"/>
      <c r="Z17" s="16" t="n">
        <f aca="false">'Cost model'!N209</f>
        <v>175</v>
      </c>
      <c r="AA17" s="18"/>
      <c r="AB17" s="18"/>
    </row>
    <row r="19" customFormat="false" ht="17.35" hidden="false" customHeight="false" outlineLevel="0" collapsed="false">
      <c r="A19" s="1" t="s">
        <v>93</v>
      </c>
    </row>
    <row r="21" customFormat="false" ht="15" hidden="false" customHeight="false" outlineLevel="0" collapsed="false">
      <c r="A21" s="3" t="s">
        <v>74</v>
      </c>
      <c r="B21" s="3" t="s">
        <v>75</v>
      </c>
      <c r="F21" s="3" t="s">
        <v>76</v>
      </c>
      <c r="J21" s="3" t="s">
        <v>77</v>
      </c>
      <c r="N21" s="3" t="s">
        <v>81</v>
      </c>
      <c r="R21" s="3" t="s">
        <v>78</v>
      </c>
      <c r="V21" s="3" t="s">
        <v>80</v>
      </c>
      <c r="Z21" s="3" t="s">
        <v>79</v>
      </c>
    </row>
    <row r="22" customFormat="false" ht="15" hidden="false" customHeight="false" outlineLevel="0" collapsed="false">
      <c r="A22" s="12" t="s">
        <v>82</v>
      </c>
      <c r="B22" s="15" t="s">
        <v>47</v>
      </c>
      <c r="C22" s="15" t="s">
        <v>48</v>
      </c>
      <c r="D22" s="15" t="s">
        <v>49</v>
      </c>
      <c r="F22" s="15" t="s">
        <v>47</v>
      </c>
      <c r="G22" s="15" t="s">
        <v>48</v>
      </c>
      <c r="H22" s="15" t="s">
        <v>49</v>
      </c>
      <c r="J22" s="15" t="s">
        <v>47</v>
      </c>
      <c r="K22" s="15" t="s">
        <v>48</v>
      </c>
      <c r="L22" s="15" t="s">
        <v>49</v>
      </c>
      <c r="N22" s="15" t="s">
        <v>47</v>
      </c>
      <c r="O22" s="15" t="s">
        <v>48</v>
      </c>
      <c r="P22" s="15" t="s">
        <v>49</v>
      </c>
      <c r="R22" s="15" t="s">
        <v>47</v>
      </c>
      <c r="S22" s="15" t="s">
        <v>48</v>
      </c>
      <c r="T22" s="15" t="s">
        <v>49</v>
      </c>
      <c r="V22" s="15" t="s">
        <v>47</v>
      </c>
      <c r="W22" s="15" t="s">
        <v>48</v>
      </c>
      <c r="X22" s="15" t="s">
        <v>49</v>
      </c>
      <c r="Z22" s="15" t="s">
        <v>47</v>
      </c>
      <c r="AA22" s="15" t="s">
        <v>48</v>
      </c>
      <c r="AB22" s="15" t="s">
        <v>49</v>
      </c>
    </row>
    <row r="23" customFormat="false" ht="15" hidden="false" customHeight="false" outlineLevel="0" collapsed="false">
      <c r="A23" s="3" t="s">
        <v>10</v>
      </c>
      <c r="B23" s="19" t="s">
        <v>90</v>
      </c>
      <c r="C23" s="19" t="s">
        <v>87</v>
      </c>
      <c r="D23" s="19" t="s">
        <v>85</v>
      </c>
      <c r="F23" s="19" t="s">
        <v>90</v>
      </c>
      <c r="G23" s="19" t="s">
        <v>87</v>
      </c>
      <c r="H23" s="19" t="s">
        <v>85</v>
      </c>
      <c r="J23" s="19" t="s">
        <v>85</v>
      </c>
      <c r="K23" s="19" t="s">
        <v>85</v>
      </c>
      <c r="L23" s="19" t="s">
        <v>85</v>
      </c>
      <c r="N23" s="19" t="s">
        <v>94</v>
      </c>
      <c r="O23" s="19" t="s">
        <v>94</v>
      </c>
      <c r="P23" s="19" t="s">
        <v>94</v>
      </c>
      <c r="R23" s="19" t="s">
        <v>90</v>
      </c>
      <c r="S23" s="19" t="s">
        <v>87</v>
      </c>
      <c r="T23" s="19" t="s">
        <v>85</v>
      </c>
      <c r="V23" s="19" t="s">
        <v>88</v>
      </c>
      <c r="W23" s="19" t="s">
        <v>88</v>
      </c>
      <c r="X23" s="19" t="s">
        <v>88</v>
      </c>
      <c r="Z23" s="19" t="s">
        <v>88</v>
      </c>
      <c r="AA23" s="19" t="s">
        <v>88</v>
      </c>
      <c r="AB23" s="19" t="s">
        <v>88</v>
      </c>
    </row>
    <row r="24" customFormat="false" ht="15" hidden="false" customHeight="false" outlineLevel="0" collapsed="false">
      <c r="A24" s="3" t="s">
        <v>12</v>
      </c>
      <c r="B24" s="19" t="s">
        <v>90</v>
      </c>
      <c r="C24" s="19" t="s">
        <v>87</v>
      </c>
      <c r="D24" s="19" t="s">
        <v>85</v>
      </c>
      <c r="F24" s="19" t="s">
        <v>90</v>
      </c>
      <c r="G24" s="19" t="s">
        <v>87</v>
      </c>
      <c r="H24" s="19" t="s">
        <v>85</v>
      </c>
      <c r="J24" s="19" t="s">
        <v>85</v>
      </c>
      <c r="K24" s="19" t="s">
        <v>85</v>
      </c>
      <c r="L24" s="19" t="s">
        <v>85</v>
      </c>
      <c r="N24" s="19" t="s">
        <v>94</v>
      </c>
      <c r="O24" s="19" t="s">
        <v>94</v>
      </c>
      <c r="P24" s="19" t="s">
        <v>94</v>
      </c>
      <c r="R24" s="19" t="s">
        <v>90</v>
      </c>
      <c r="S24" s="19" t="s">
        <v>87</v>
      </c>
      <c r="T24" s="19" t="s">
        <v>85</v>
      </c>
      <c r="V24" s="19" t="s">
        <v>88</v>
      </c>
      <c r="W24" s="19" t="s">
        <v>88</v>
      </c>
      <c r="X24" s="19" t="s">
        <v>88</v>
      </c>
      <c r="Z24" s="19" t="s">
        <v>88</v>
      </c>
      <c r="AA24" s="19" t="s">
        <v>88</v>
      </c>
      <c r="AB24" s="19" t="s">
        <v>88</v>
      </c>
    </row>
    <row r="25" customFormat="false" ht="15" hidden="false" customHeight="false" outlineLevel="0" collapsed="false">
      <c r="A25" s="3" t="s">
        <v>13</v>
      </c>
      <c r="B25" s="19" t="s">
        <v>90</v>
      </c>
      <c r="C25" s="19" t="s">
        <v>87</v>
      </c>
      <c r="D25" s="19" t="s">
        <v>86</v>
      </c>
      <c r="F25" s="19" t="s">
        <v>90</v>
      </c>
      <c r="G25" s="19" t="s">
        <v>87</v>
      </c>
      <c r="H25" s="19" t="s">
        <v>86</v>
      </c>
      <c r="J25" s="19" t="s">
        <v>86</v>
      </c>
      <c r="K25" s="19" t="s">
        <v>86</v>
      </c>
      <c r="L25" s="19" t="s">
        <v>89</v>
      </c>
      <c r="N25" s="19" t="s">
        <v>94</v>
      </c>
      <c r="O25" s="19" t="s">
        <v>94</v>
      </c>
      <c r="P25" s="19" t="s">
        <v>94</v>
      </c>
      <c r="R25" s="19" t="s">
        <v>90</v>
      </c>
      <c r="S25" s="19" t="s">
        <v>87</v>
      </c>
      <c r="T25" s="19" t="s">
        <v>86</v>
      </c>
      <c r="V25" s="19" t="s">
        <v>88</v>
      </c>
      <c r="W25" s="19" t="s">
        <v>88</v>
      </c>
      <c r="X25" s="19" t="s">
        <v>88</v>
      </c>
      <c r="Z25" s="19" t="s">
        <v>88</v>
      </c>
      <c r="AA25" s="19" t="s">
        <v>88</v>
      </c>
      <c r="AB25" s="19" t="s">
        <v>88</v>
      </c>
    </row>
    <row r="26" customFormat="false" ht="15" hidden="false" customHeight="false" outlineLevel="0" collapsed="false">
      <c r="A26" s="3" t="s">
        <v>14</v>
      </c>
      <c r="B26" s="19" t="s">
        <v>85</v>
      </c>
      <c r="C26" s="19" t="s">
        <v>85</v>
      </c>
      <c r="D26" s="19" t="s">
        <v>89</v>
      </c>
      <c r="F26" s="19" t="s">
        <v>85</v>
      </c>
      <c r="G26" s="19" t="s">
        <v>85</v>
      </c>
      <c r="H26" s="19" t="s">
        <v>89</v>
      </c>
      <c r="J26" s="19" t="s">
        <v>89</v>
      </c>
      <c r="K26" s="19" t="s">
        <v>89</v>
      </c>
      <c r="L26" s="19" t="s">
        <v>89</v>
      </c>
      <c r="N26" s="19" t="s">
        <v>94</v>
      </c>
      <c r="O26" s="19" t="s">
        <v>94</v>
      </c>
      <c r="P26" s="19" t="s">
        <v>94</v>
      </c>
      <c r="R26" s="19" t="s">
        <v>85</v>
      </c>
      <c r="S26" s="19" t="s">
        <v>85</v>
      </c>
      <c r="T26" s="19" t="s">
        <v>89</v>
      </c>
      <c r="V26" s="19" t="s">
        <v>88</v>
      </c>
      <c r="W26" s="19" t="s">
        <v>88</v>
      </c>
      <c r="X26" s="19" t="s">
        <v>88</v>
      </c>
      <c r="Z26" s="19" t="s">
        <v>88</v>
      </c>
      <c r="AA26" s="19" t="s">
        <v>88</v>
      </c>
      <c r="AB26" s="19" t="s">
        <v>88</v>
      </c>
    </row>
    <row r="27" customFormat="false" ht="15" hidden="false" customHeight="false" outlineLevel="0" collapsed="false">
      <c r="A27" s="3" t="s">
        <v>15</v>
      </c>
      <c r="B27" s="19" t="s">
        <v>85</v>
      </c>
      <c r="C27" s="19" t="s">
        <v>87</v>
      </c>
      <c r="D27" s="19" t="s">
        <v>91</v>
      </c>
      <c r="F27" s="19" t="s">
        <v>85</v>
      </c>
      <c r="G27" s="19" t="s">
        <v>87</v>
      </c>
      <c r="H27" s="19" t="s">
        <v>91</v>
      </c>
      <c r="J27" s="19" t="s">
        <v>89</v>
      </c>
      <c r="K27" s="19" t="s">
        <v>86</v>
      </c>
      <c r="L27" s="19" t="s">
        <v>89</v>
      </c>
      <c r="N27" s="19" t="s">
        <v>94</v>
      </c>
      <c r="O27" s="19" t="s">
        <v>94</v>
      </c>
      <c r="P27" s="19" t="s">
        <v>88</v>
      </c>
      <c r="R27" s="19" t="s">
        <v>85</v>
      </c>
      <c r="S27" s="19" t="s">
        <v>85</v>
      </c>
      <c r="T27" s="19" t="s">
        <v>89</v>
      </c>
      <c r="V27" s="19" t="s">
        <v>88</v>
      </c>
      <c r="W27" s="19" t="s">
        <v>88</v>
      </c>
      <c r="X27" s="19" t="s">
        <v>88</v>
      </c>
      <c r="Z27" s="19" t="s">
        <v>88</v>
      </c>
      <c r="AA27" s="19" t="s">
        <v>88</v>
      </c>
      <c r="AB27" s="19" t="s">
        <v>88</v>
      </c>
    </row>
    <row r="29" customFormat="false" ht="15" hidden="false" customHeight="false" outlineLevel="0" collapsed="false">
      <c r="A29" s="3" t="s">
        <v>83</v>
      </c>
      <c r="B29" s="3" t="s">
        <v>75</v>
      </c>
      <c r="F29" s="3" t="s">
        <v>76</v>
      </c>
      <c r="J29" s="3" t="s">
        <v>77</v>
      </c>
      <c r="N29" s="3" t="s">
        <v>81</v>
      </c>
      <c r="R29" s="3" t="s">
        <v>78</v>
      </c>
      <c r="V29" s="3" t="s">
        <v>80</v>
      </c>
      <c r="Z29" s="3" t="s">
        <v>79</v>
      </c>
    </row>
    <row r="30" customFormat="false" ht="15" hidden="false" customHeight="false" outlineLevel="0" collapsed="false">
      <c r="A30" s="12" t="s">
        <v>82</v>
      </c>
      <c r="B30" s="15" t="s">
        <v>47</v>
      </c>
      <c r="C30" s="15" t="s">
        <v>48</v>
      </c>
      <c r="D30" s="15" t="s">
        <v>49</v>
      </c>
      <c r="F30" s="15" t="s">
        <v>47</v>
      </c>
      <c r="G30" s="15" t="s">
        <v>48</v>
      </c>
      <c r="H30" s="15" t="s">
        <v>49</v>
      </c>
      <c r="J30" s="15" t="s">
        <v>47</v>
      </c>
      <c r="K30" s="15" t="s">
        <v>48</v>
      </c>
      <c r="L30" s="15" t="s">
        <v>49</v>
      </c>
      <c r="N30" s="15" t="s">
        <v>47</v>
      </c>
      <c r="O30" s="15" t="s">
        <v>48</v>
      </c>
      <c r="P30" s="15" t="s">
        <v>49</v>
      </c>
      <c r="R30" s="15" t="s">
        <v>47</v>
      </c>
      <c r="S30" s="15" t="s">
        <v>48</v>
      </c>
      <c r="T30" s="15" t="s">
        <v>49</v>
      </c>
      <c r="V30" s="15" t="s">
        <v>47</v>
      </c>
      <c r="W30" s="15" t="s">
        <v>48</v>
      </c>
      <c r="X30" s="15" t="s">
        <v>49</v>
      </c>
      <c r="Z30" s="15" t="s">
        <v>47</v>
      </c>
      <c r="AA30" s="15" t="s">
        <v>48</v>
      </c>
      <c r="AB30" s="15" t="s">
        <v>49</v>
      </c>
    </row>
    <row r="31" customFormat="false" ht="15" hidden="false" customHeight="false" outlineLevel="0" collapsed="false">
      <c r="A31" s="3" t="s">
        <v>10</v>
      </c>
      <c r="B31" s="19" t="s">
        <v>90</v>
      </c>
      <c r="C31" s="19" t="s">
        <v>90</v>
      </c>
      <c r="D31" s="19" t="s">
        <v>87</v>
      </c>
      <c r="F31" s="19" t="s">
        <v>90</v>
      </c>
      <c r="G31" s="19" t="s">
        <v>90</v>
      </c>
      <c r="H31" s="19" t="s">
        <v>87</v>
      </c>
      <c r="J31" s="19" t="s">
        <v>90</v>
      </c>
      <c r="K31" s="19" t="s">
        <v>90</v>
      </c>
      <c r="L31" s="19" t="s">
        <v>85</v>
      </c>
      <c r="N31" s="19" t="s">
        <v>90</v>
      </c>
      <c r="O31" s="19" t="s">
        <v>90</v>
      </c>
      <c r="P31" s="19" t="s">
        <v>85</v>
      </c>
      <c r="R31" s="19" t="s">
        <v>90</v>
      </c>
      <c r="S31" s="19" t="s">
        <v>90</v>
      </c>
      <c r="T31" s="19" t="s">
        <v>87</v>
      </c>
      <c r="V31" s="19" t="s">
        <v>90</v>
      </c>
      <c r="W31" s="19" t="s">
        <v>90</v>
      </c>
      <c r="X31" s="19" t="s">
        <v>85</v>
      </c>
      <c r="Z31" s="19" t="s">
        <v>90</v>
      </c>
      <c r="AA31" s="19" t="s">
        <v>90</v>
      </c>
      <c r="AB31" s="19" t="s">
        <v>85</v>
      </c>
    </row>
    <row r="32" customFormat="false" ht="15" hidden="false" customHeight="false" outlineLevel="0" collapsed="false">
      <c r="A32" s="3" t="s">
        <v>12</v>
      </c>
      <c r="B32" s="19" t="s">
        <v>90</v>
      </c>
      <c r="C32" s="19" t="s">
        <v>90</v>
      </c>
      <c r="D32" s="19" t="s">
        <v>87</v>
      </c>
      <c r="F32" s="19" t="s">
        <v>90</v>
      </c>
      <c r="G32" s="19" t="s">
        <v>90</v>
      </c>
      <c r="H32" s="19" t="s">
        <v>87</v>
      </c>
      <c r="J32" s="19" t="s">
        <v>90</v>
      </c>
      <c r="K32" s="19" t="s">
        <v>90</v>
      </c>
      <c r="L32" s="19" t="s">
        <v>85</v>
      </c>
      <c r="N32" s="19" t="s">
        <v>90</v>
      </c>
      <c r="O32" s="19" t="s">
        <v>90</v>
      </c>
      <c r="P32" s="19" t="s">
        <v>85</v>
      </c>
      <c r="R32" s="19" t="s">
        <v>90</v>
      </c>
      <c r="S32" s="19" t="s">
        <v>90</v>
      </c>
      <c r="T32" s="19" t="s">
        <v>87</v>
      </c>
      <c r="V32" s="19" t="s">
        <v>90</v>
      </c>
      <c r="W32" s="19" t="s">
        <v>90</v>
      </c>
      <c r="X32" s="19" t="s">
        <v>85</v>
      </c>
      <c r="Z32" s="19" t="s">
        <v>90</v>
      </c>
      <c r="AA32" s="19" t="s">
        <v>90</v>
      </c>
      <c r="AB32" s="19" t="s">
        <v>85</v>
      </c>
    </row>
    <row r="33" customFormat="false" ht="15" hidden="false" customHeight="false" outlineLevel="0" collapsed="false">
      <c r="A33" s="3" t="s">
        <v>13</v>
      </c>
      <c r="B33" s="19" t="s">
        <v>90</v>
      </c>
      <c r="C33" s="19" t="s">
        <v>90</v>
      </c>
      <c r="D33" s="19" t="s">
        <v>91</v>
      </c>
      <c r="F33" s="19" t="s">
        <v>90</v>
      </c>
      <c r="G33" s="19" t="s">
        <v>90</v>
      </c>
      <c r="H33" s="19" t="s">
        <v>91</v>
      </c>
      <c r="J33" s="19" t="s">
        <v>85</v>
      </c>
      <c r="K33" s="19" t="s">
        <v>85</v>
      </c>
      <c r="L33" s="19" t="s">
        <v>89</v>
      </c>
      <c r="N33" s="19" t="s">
        <v>94</v>
      </c>
      <c r="O33" s="19" t="s">
        <v>94</v>
      </c>
      <c r="P33" s="19" t="s">
        <v>88</v>
      </c>
      <c r="R33" s="19" t="s">
        <v>90</v>
      </c>
      <c r="S33" s="19" t="s">
        <v>90</v>
      </c>
      <c r="T33" s="19" t="s">
        <v>91</v>
      </c>
      <c r="V33" s="19" t="s">
        <v>88</v>
      </c>
      <c r="W33" s="19" t="s">
        <v>88</v>
      </c>
      <c r="X33" s="19" t="s">
        <v>88</v>
      </c>
      <c r="Z33" s="19" t="s">
        <v>88</v>
      </c>
      <c r="AA33" s="19" t="s">
        <v>88</v>
      </c>
      <c r="AB33" s="19" t="s">
        <v>88</v>
      </c>
    </row>
    <row r="34" customFormat="false" ht="15" hidden="false" customHeight="false" outlineLevel="0" collapsed="false">
      <c r="A34" s="3" t="s">
        <v>14</v>
      </c>
      <c r="B34" s="19" t="s">
        <v>87</v>
      </c>
      <c r="C34" s="19" t="s">
        <v>87</v>
      </c>
      <c r="D34" s="19" t="s">
        <v>91</v>
      </c>
      <c r="F34" s="19" t="s">
        <v>87</v>
      </c>
      <c r="G34" s="19" t="s">
        <v>87</v>
      </c>
      <c r="H34" s="19" t="s">
        <v>91</v>
      </c>
      <c r="J34" s="19" t="s">
        <v>86</v>
      </c>
      <c r="K34" s="19" t="s">
        <v>86</v>
      </c>
      <c r="L34" s="19" t="s">
        <v>89</v>
      </c>
      <c r="N34" s="19" t="s">
        <v>94</v>
      </c>
      <c r="O34" s="19" t="s">
        <v>94</v>
      </c>
      <c r="P34" s="19" t="s">
        <v>88</v>
      </c>
      <c r="R34" s="19" t="s">
        <v>87</v>
      </c>
      <c r="S34" s="19" t="s">
        <v>87</v>
      </c>
      <c r="T34" s="19" t="s">
        <v>91</v>
      </c>
      <c r="V34" s="19" t="s">
        <v>88</v>
      </c>
      <c r="W34" s="19" t="s">
        <v>88</v>
      </c>
      <c r="X34" s="19" t="s">
        <v>88</v>
      </c>
      <c r="Z34" s="19" t="s">
        <v>88</v>
      </c>
      <c r="AA34" s="19" t="s">
        <v>88</v>
      </c>
      <c r="AB34" s="19" t="s">
        <v>88</v>
      </c>
    </row>
    <row r="35" customFormat="false" ht="15" hidden="false" customHeight="false" outlineLevel="0" collapsed="false">
      <c r="A35" s="3" t="s">
        <v>15</v>
      </c>
      <c r="B35" s="19" t="s">
        <v>87</v>
      </c>
      <c r="C35" s="19"/>
      <c r="D35" s="19"/>
      <c r="F35" s="19" t="s">
        <v>87</v>
      </c>
      <c r="G35" s="19"/>
      <c r="H35" s="19"/>
      <c r="J35" s="19" t="s">
        <v>86</v>
      </c>
      <c r="K35" s="19"/>
      <c r="L35" s="19"/>
      <c r="N35" s="19" t="s">
        <v>94</v>
      </c>
      <c r="O35" s="19"/>
      <c r="P35" s="19"/>
      <c r="R35" s="19" t="s">
        <v>87</v>
      </c>
      <c r="S35" s="19" t="s">
        <v>87</v>
      </c>
      <c r="T35" s="19" t="s">
        <v>91</v>
      </c>
      <c r="V35" s="19" t="s">
        <v>88</v>
      </c>
      <c r="W35" s="19"/>
      <c r="X35" s="19"/>
      <c r="Z35" s="19" t="s">
        <v>88</v>
      </c>
      <c r="AA35" s="19"/>
      <c r="AB35" s="1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4" min="2" style="0" width="11"/>
    <col collapsed="false" customWidth="true" hidden="false" outlineLevel="0" max="5" min="5" style="0" width="2"/>
    <col collapsed="false" customWidth="true" hidden="false" outlineLevel="0" max="8" min="6" style="0" width="11"/>
    <col collapsed="false" customWidth="true" hidden="false" outlineLevel="0" max="9" min="9" style="0" width="2"/>
    <col collapsed="false" customWidth="true" hidden="false" outlineLevel="0" max="12" min="10" style="0" width="11"/>
    <col collapsed="false" customWidth="true" hidden="false" outlineLevel="0" max="13" min="13" style="0" width="2"/>
    <col collapsed="false" customWidth="true" hidden="false" outlineLevel="0" max="16" min="14" style="0" width="11"/>
    <col collapsed="false" customWidth="true" hidden="false" outlineLevel="0" max="17" min="17" style="0" width="2"/>
    <col collapsed="false" customWidth="true" hidden="false" outlineLevel="0" max="20" min="18" style="0" width="11"/>
    <col collapsed="false" customWidth="true" hidden="false" outlineLevel="0" max="21" min="21" style="0" width="2"/>
    <col collapsed="false" customWidth="true" hidden="false" outlineLevel="0" max="24" min="22" style="0" width="11"/>
    <col collapsed="false" customWidth="true" hidden="false" outlineLevel="0" max="25" min="25" style="0" width="2"/>
    <col collapsed="false" customWidth="true" hidden="false" outlineLevel="0" max="28" min="26" style="0" width="11"/>
    <col collapsed="false" customWidth="true" hidden="false" outlineLevel="0" max="29" min="29" style="0" width="2"/>
  </cols>
  <sheetData>
    <row r="1" customFormat="false" ht="17.35" hidden="false" customHeight="false" outlineLevel="0" collapsed="false">
      <c r="A1" s="1" t="s">
        <v>95</v>
      </c>
    </row>
    <row r="3" customFormat="false" ht="15" hidden="false" customHeight="false" outlineLevel="0" collapsed="false">
      <c r="A3" s="3" t="s">
        <v>74</v>
      </c>
      <c r="B3" s="3" t="s">
        <v>77</v>
      </c>
      <c r="F3" s="3" t="s">
        <v>76</v>
      </c>
      <c r="J3" s="3" t="s">
        <v>81</v>
      </c>
      <c r="N3" s="3" t="s">
        <v>75</v>
      </c>
      <c r="R3" s="3" t="s">
        <v>78</v>
      </c>
      <c r="V3" s="3" t="s">
        <v>80</v>
      </c>
      <c r="Z3" s="3" t="s">
        <v>79</v>
      </c>
    </row>
    <row r="4" customFormat="false" ht="15" hidden="false" customHeight="false" outlineLevel="0" collapsed="false">
      <c r="A4" s="12" t="s">
        <v>82</v>
      </c>
      <c r="B4" s="15" t="s">
        <v>47</v>
      </c>
      <c r="C4" s="15" t="s">
        <v>48</v>
      </c>
      <c r="D4" s="15" t="s">
        <v>49</v>
      </c>
      <c r="F4" s="15" t="s">
        <v>47</v>
      </c>
      <c r="G4" s="15" t="s">
        <v>48</v>
      </c>
      <c r="H4" s="15" t="s">
        <v>49</v>
      </c>
      <c r="J4" s="15" t="s">
        <v>47</v>
      </c>
      <c r="K4" s="15" t="s">
        <v>48</v>
      </c>
      <c r="L4" s="15" t="s">
        <v>49</v>
      </c>
      <c r="N4" s="15" t="s">
        <v>47</v>
      </c>
      <c r="O4" s="15" t="s">
        <v>48</v>
      </c>
      <c r="P4" s="15" t="s">
        <v>49</v>
      </c>
      <c r="R4" s="15" t="s">
        <v>47</v>
      </c>
      <c r="S4" s="15" t="s">
        <v>48</v>
      </c>
      <c r="T4" s="15" t="s">
        <v>49</v>
      </c>
      <c r="V4" s="15" t="s">
        <v>47</v>
      </c>
      <c r="W4" s="15" t="s">
        <v>48</v>
      </c>
      <c r="X4" s="15" t="s">
        <v>49</v>
      </c>
      <c r="Z4" s="15" t="s">
        <v>47</v>
      </c>
      <c r="AA4" s="15" t="s">
        <v>48</v>
      </c>
      <c r="AB4" s="15" t="s">
        <v>49</v>
      </c>
    </row>
    <row r="5" customFormat="false" ht="15" hidden="false" customHeight="false" outlineLevel="0" collapsed="false">
      <c r="A5" s="3" t="s">
        <v>10</v>
      </c>
      <c r="B5" s="16" t="n">
        <f aca="false">'Cost model'!M212</f>
        <v>20.5</v>
      </c>
      <c r="C5" s="16" t="n">
        <f aca="false">'Cost model'!M213</f>
        <v>22.5</v>
      </c>
      <c r="D5" s="16" t="n">
        <f aca="false">'Cost model'!M214</f>
        <v>24.5</v>
      </c>
      <c r="F5" s="16" t="n">
        <f aca="false">'Cost model'!M227</f>
        <v>19.5</v>
      </c>
      <c r="G5" s="16" t="n">
        <f aca="false">'Cost model'!M228</f>
        <v>21.5</v>
      </c>
      <c r="H5" s="16" t="n">
        <f aca="false">'Cost model'!M229</f>
        <v>27.5</v>
      </c>
      <c r="J5" s="16" t="n">
        <f aca="false">'Cost model'!M242</f>
        <v>21.5</v>
      </c>
      <c r="K5" s="16" t="n">
        <f aca="false">'Cost model'!M243</f>
        <v>21.5</v>
      </c>
      <c r="L5" s="16" t="n">
        <f aca="false">'Cost model'!M244</f>
        <v>27.5</v>
      </c>
      <c r="N5" s="16" t="n">
        <f aca="false">'Cost model'!M257</f>
        <v>20.5</v>
      </c>
      <c r="O5" s="16" t="n">
        <f aca="false">'Cost model'!M258</f>
        <v>21.5</v>
      </c>
      <c r="P5" s="16" t="n">
        <f aca="false">'Cost model'!M259</f>
        <v>26.5</v>
      </c>
      <c r="R5" s="16" t="n">
        <f aca="false">'Cost model'!M272</f>
        <v>16.5</v>
      </c>
      <c r="S5" s="16" t="n">
        <f aca="false">'Cost model'!M273</f>
        <v>20.5</v>
      </c>
      <c r="T5" s="16" t="n">
        <f aca="false">'Cost model'!M274</f>
        <v>27.5</v>
      </c>
      <c r="V5" s="16" t="n">
        <f aca="false">'Cost model'!M287</f>
        <v>14.5</v>
      </c>
      <c r="W5" s="16" t="n">
        <f aca="false">'Cost model'!M288</f>
        <v>17.5</v>
      </c>
      <c r="X5" s="16" t="n">
        <f aca="false">'Cost model'!M289</f>
        <v>21.5</v>
      </c>
      <c r="Z5" s="16" t="n">
        <f aca="false">'Cost model'!M302</f>
        <v>14.5</v>
      </c>
      <c r="AA5" s="16" t="n">
        <f aca="false">'Cost model'!M303</f>
        <v>17.5</v>
      </c>
      <c r="AB5" s="16" t="n">
        <f aca="false">'Cost model'!M304</f>
        <v>21.5</v>
      </c>
    </row>
    <row r="6" customFormat="false" ht="15" hidden="false" customHeight="false" outlineLevel="0" collapsed="false">
      <c r="A6" s="3" t="s">
        <v>12</v>
      </c>
      <c r="B6" s="16" t="n">
        <f aca="false">'Cost model'!M215</f>
        <v>60</v>
      </c>
      <c r="C6" s="16" t="n">
        <f aca="false">'Cost model'!M216</f>
        <v>65</v>
      </c>
      <c r="D6" s="16" t="n">
        <f aca="false">'Cost model'!M217</f>
        <v>70</v>
      </c>
      <c r="F6" s="16" t="n">
        <f aca="false">'Cost model'!M230</f>
        <v>55</v>
      </c>
      <c r="G6" s="16" t="n">
        <f aca="false">'Cost model'!M231</f>
        <v>65</v>
      </c>
      <c r="H6" s="16" t="n">
        <f aca="false">'Cost model'!M232</f>
        <v>80</v>
      </c>
      <c r="J6" s="16" t="n">
        <f aca="false">'Cost model'!M245</f>
        <v>60</v>
      </c>
      <c r="K6" s="16" t="n">
        <f aca="false">'Cost model'!M246</f>
        <v>65</v>
      </c>
      <c r="L6" s="16" t="n">
        <f aca="false">'Cost model'!M247</f>
        <v>75</v>
      </c>
      <c r="N6" s="16" t="n">
        <f aca="false">'Cost model'!M260</f>
        <v>55</v>
      </c>
      <c r="O6" s="16" t="n">
        <f aca="false">'Cost model'!M261</f>
        <v>60</v>
      </c>
      <c r="P6" s="16" t="n">
        <f aca="false">'Cost model'!M262</f>
        <v>70</v>
      </c>
      <c r="R6" s="16" t="n">
        <f aca="false">'Cost model'!M275</f>
        <v>70</v>
      </c>
      <c r="S6" s="16" t="n">
        <f aca="false">'Cost model'!M276</f>
        <v>70</v>
      </c>
      <c r="T6" s="16" t="n">
        <f aca="false">'Cost model'!M277</f>
        <v>80</v>
      </c>
      <c r="V6" s="16" t="n">
        <f aca="false">'Cost model'!M290</f>
        <v>45</v>
      </c>
      <c r="W6" s="16" t="n">
        <f aca="false">'Cost model'!M291</f>
        <v>55</v>
      </c>
      <c r="X6" s="16" t="n">
        <f aca="false">'Cost model'!M292</f>
        <v>60</v>
      </c>
      <c r="Z6" s="16" t="n">
        <f aca="false">'Cost model'!M305</f>
        <v>45</v>
      </c>
      <c r="AA6" s="16" t="n">
        <f aca="false">'Cost model'!M306</f>
        <v>55</v>
      </c>
      <c r="AB6" s="16" t="n">
        <f aca="false">'Cost model'!M307</f>
        <v>60</v>
      </c>
    </row>
    <row r="7" customFormat="false" ht="15" hidden="false" customHeight="false" outlineLevel="0" collapsed="false">
      <c r="A7" s="3" t="s">
        <v>13</v>
      </c>
      <c r="B7" s="16" t="n">
        <f aca="false">'Cost model'!M218</f>
        <v>95</v>
      </c>
      <c r="C7" s="16" t="n">
        <f aca="false">'Cost model'!M219</f>
        <v>100</v>
      </c>
      <c r="D7" s="16" t="n">
        <f aca="false">'Cost model'!M220</f>
        <v>135</v>
      </c>
      <c r="F7" s="16" t="n">
        <f aca="false">'Cost model'!M233</f>
        <v>95</v>
      </c>
      <c r="G7" s="16" t="n">
        <f aca="false">'Cost model'!M234</f>
        <v>105</v>
      </c>
      <c r="H7" s="16" t="n">
        <f aca="false">'Cost model'!M235</f>
        <v>145</v>
      </c>
      <c r="J7" s="16" t="n">
        <f aca="false">'Cost model'!M248</f>
        <v>100</v>
      </c>
      <c r="K7" s="16" t="n">
        <f aca="false">'Cost model'!M249</f>
        <v>110</v>
      </c>
      <c r="L7" s="16" t="n">
        <f aca="false">'Cost model'!M250</f>
        <v>150</v>
      </c>
      <c r="N7" s="16" t="n">
        <f aca="false">'Cost model'!M263</f>
        <v>90</v>
      </c>
      <c r="O7" s="16" t="n">
        <f aca="false">'Cost model'!M264</f>
        <v>105</v>
      </c>
      <c r="P7" s="16" t="n">
        <f aca="false">'Cost model'!M265</f>
        <v>140</v>
      </c>
      <c r="R7" s="16" t="n">
        <f aca="false">'Cost model'!M278</f>
        <v>90</v>
      </c>
      <c r="S7" s="16" t="n">
        <f aca="false">'Cost model'!M279</f>
        <v>105</v>
      </c>
      <c r="T7" s="16" t="n">
        <f aca="false">'Cost model'!M280</f>
        <v>145</v>
      </c>
      <c r="V7" s="16" t="n">
        <f aca="false">'Cost model'!M293</f>
        <v>85</v>
      </c>
      <c r="W7" s="16" t="n">
        <f aca="false">'Cost model'!M294</f>
        <v>95</v>
      </c>
      <c r="X7" s="16" t="n">
        <f aca="false">'Cost model'!M295</f>
        <v>130</v>
      </c>
      <c r="Z7" s="16" t="n">
        <f aca="false">'Cost model'!M308</f>
        <v>80</v>
      </c>
      <c r="AA7" s="16" t="n">
        <f aca="false">'Cost model'!M309</f>
        <v>95</v>
      </c>
      <c r="AB7" s="16" t="n">
        <f aca="false">'Cost model'!M310</f>
        <v>125</v>
      </c>
    </row>
    <row r="8" customFormat="false" ht="15" hidden="false" customHeight="false" outlineLevel="0" collapsed="false">
      <c r="A8" s="3" t="s">
        <v>14</v>
      </c>
      <c r="B8" s="16" t="n">
        <f aca="false">'Cost model'!M221</f>
        <v>150</v>
      </c>
      <c r="C8" s="16" t="n">
        <f aca="false">'Cost model'!M222</f>
        <v>185</v>
      </c>
      <c r="D8" s="16" t="n">
        <f aca="false">'Cost model'!M223</f>
        <v>225</v>
      </c>
      <c r="F8" s="16" t="n">
        <f aca="false">'Cost model'!M236</f>
        <v>155</v>
      </c>
      <c r="G8" s="16" t="n">
        <f aca="false">'Cost model'!M237</f>
        <v>195</v>
      </c>
      <c r="H8" s="16" t="n">
        <f aca="false">'Cost model'!M238</f>
        <v>250</v>
      </c>
      <c r="J8" s="16" t="n">
        <f aca="false">'Cost model'!M251</f>
        <v>165</v>
      </c>
      <c r="K8" s="16" t="n">
        <f aca="false">'Cost model'!M252</f>
        <v>205</v>
      </c>
      <c r="L8" s="16" t="n">
        <f aca="false">'Cost model'!M253</f>
        <v>255</v>
      </c>
      <c r="N8" s="16" t="n">
        <f aca="false">'Cost model'!M266</f>
        <v>150</v>
      </c>
      <c r="O8" s="16" t="n">
        <f aca="false">'Cost model'!M267</f>
        <v>190</v>
      </c>
      <c r="P8" s="16" t="n">
        <f aca="false">'Cost model'!M268</f>
        <v>240</v>
      </c>
      <c r="R8" s="16" t="n">
        <f aca="false">'Cost model'!M281</f>
        <v>155</v>
      </c>
      <c r="S8" s="16" t="n">
        <f aca="false">'Cost model'!M282</f>
        <v>195</v>
      </c>
      <c r="T8" s="16" t="n">
        <f aca="false">'Cost model'!M283</f>
        <v>245</v>
      </c>
      <c r="V8" s="16" t="n">
        <f aca="false">'Cost model'!M296</f>
        <v>135</v>
      </c>
      <c r="W8" s="16" t="n">
        <f aca="false">'Cost model'!M297</f>
        <v>175</v>
      </c>
      <c r="X8" s="16" t="n">
        <f aca="false">'Cost model'!M298</f>
        <v>220</v>
      </c>
      <c r="Z8" s="16" t="n">
        <f aca="false">'Cost model'!M311</f>
        <v>135</v>
      </c>
      <c r="AA8" s="16" t="n">
        <f aca="false">'Cost model'!M312</f>
        <v>175</v>
      </c>
      <c r="AB8" s="16" t="n">
        <f aca="false">'Cost model'!M313</f>
        <v>220</v>
      </c>
    </row>
    <row r="9" customFormat="false" ht="15" hidden="false" customHeight="false" outlineLevel="0" collapsed="false">
      <c r="A9" s="3" t="s">
        <v>15</v>
      </c>
      <c r="B9" s="16" t="n">
        <f aca="false">'Cost model'!M224</f>
        <v>190</v>
      </c>
      <c r="C9" s="17" t="n">
        <f aca="false">'Cost model'!M225</f>
        <v>325</v>
      </c>
      <c r="D9" s="17" t="n">
        <f aca="false">'Cost model'!M226</f>
        <v>405</v>
      </c>
      <c r="F9" s="16" t="n">
        <f aca="false">'Cost model'!M239</f>
        <v>205</v>
      </c>
      <c r="G9" s="17" t="n">
        <f aca="false">'Cost model'!M240</f>
        <v>345</v>
      </c>
      <c r="H9" s="17" t="n">
        <f aca="false">'Cost model'!M241</f>
        <v>410</v>
      </c>
      <c r="J9" s="16" t="n">
        <f aca="false">'Cost model'!M254</f>
        <v>215</v>
      </c>
      <c r="K9" s="17" t="n">
        <f aca="false">'Cost model'!M255</f>
        <v>360</v>
      </c>
      <c r="L9" s="17" t="n">
        <f aca="false">'Cost model'!M256</f>
        <v>435</v>
      </c>
      <c r="N9" s="16" t="n">
        <f aca="false">'Cost model'!M269</f>
        <v>200</v>
      </c>
      <c r="O9" s="17" t="n">
        <f aca="false">'Cost model'!M270</f>
        <v>340</v>
      </c>
      <c r="P9" s="17" t="n">
        <f aca="false">'Cost model'!M271</f>
        <v>400</v>
      </c>
      <c r="R9" s="16" t="n">
        <f aca="false">'Cost model'!M284</f>
        <v>205</v>
      </c>
      <c r="S9" s="17" t="n">
        <f aca="false">'Cost model'!M285</f>
        <v>345</v>
      </c>
      <c r="T9" s="17" t="n">
        <f aca="false">'Cost model'!M286</f>
        <v>415</v>
      </c>
      <c r="V9" s="16" t="n">
        <f aca="false">'Cost model'!M299</f>
        <v>185</v>
      </c>
      <c r="W9" s="17" t="n">
        <f aca="false">'Cost model'!M300</f>
        <v>310</v>
      </c>
      <c r="X9" s="17" t="n">
        <f aca="false">'Cost model'!M301</f>
        <v>370</v>
      </c>
      <c r="Z9" s="16" t="n">
        <f aca="false">'Cost model'!M314</f>
        <v>180</v>
      </c>
      <c r="AA9" s="17" t="n">
        <f aca="false">'Cost model'!M315</f>
        <v>300</v>
      </c>
      <c r="AB9" s="17" t="n">
        <f aca="false">'Cost model'!M316</f>
        <v>360</v>
      </c>
    </row>
    <row r="11" customFormat="false" ht="15" hidden="false" customHeight="false" outlineLevel="0" collapsed="false">
      <c r="A11" s="3" t="s">
        <v>83</v>
      </c>
      <c r="B11" s="3" t="s">
        <v>77</v>
      </c>
      <c r="F11" s="3" t="s">
        <v>76</v>
      </c>
      <c r="J11" s="3" t="s">
        <v>81</v>
      </c>
      <c r="N11" s="3" t="s">
        <v>75</v>
      </c>
      <c r="R11" s="3" t="s">
        <v>78</v>
      </c>
      <c r="V11" s="3" t="s">
        <v>80</v>
      </c>
      <c r="Z11" s="3" t="s">
        <v>79</v>
      </c>
    </row>
    <row r="12" customFormat="false" ht="15" hidden="false" customHeight="false" outlineLevel="0" collapsed="false">
      <c r="A12" s="12" t="s">
        <v>82</v>
      </c>
      <c r="B12" s="15" t="s">
        <v>47</v>
      </c>
      <c r="C12" s="15" t="s">
        <v>48</v>
      </c>
      <c r="D12" s="15" t="s">
        <v>49</v>
      </c>
      <c r="F12" s="15" t="s">
        <v>47</v>
      </c>
      <c r="G12" s="15" t="s">
        <v>48</v>
      </c>
      <c r="H12" s="15" t="s">
        <v>49</v>
      </c>
      <c r="J12" s="15" t="s">
        <v>47</v>
      </c>
      <c r="K12" s="15" t="s">
        <v>48</v>
      </c>
      <c r="L12" s="15" t="s">
        <v>49</v>
      </c>
      <c r="N12" s="15" t="s">
        <v>47</v>
      </c>
      <c r="O12" s="15" t="s">
        <v>48</v>
      </c>
      <c r="P12" s="15" t="s">
        <v>49</v>
      </c>
      <c r="R12" s="15" t="s">
        <v>47</v>
      </c>
      <c r="S12" s="15" t="s">
        <v>48</v>
      </c>
      <c r="T12" s="15" t="s">
        <v>49</v>
      </c>
      <c r="V12" s="15" t="s">
        <v>47</v>
      </c>
      <c r="W12" s="15" t="s">
        <v>48</v>
      </c>
      <c r="X12" s="15" t="s">
        <v>49</v>
      </c>
      <c r="Z12" s="15" t="s">
        <v>47</v>
      </c>
      <c r="AA12" s="15" t="s">
        <v>48</v>
      </c>
      <c r="AB12" s="15" t="s">
        <v>49</v>
      </c>
    </row>
    <row r="13" customFormat="false" ht="15" hidden="false" customHeight="false" outlineLevel="0" collapsed="false">
      <c r="A13" s="3" t="s">
        <v>10</v>
      </c>
      <c r="B13" s="16" t="n">
        <f aca="false">'Cost model'!N212</f>
        <v>27.5</v>
      </c>
      <c r="C13" s="16" t="n">
        <f aca="false">'Cost model'!N213</f>
        <v>35</v>
      </c>
      <c r="D13" s="16" t="n">
        <f aca="false">'Cost model'!N214</f>
        <v>35</v>
      </c>
      <c r="F13" s="16" t="n">
        <f aca="false">'Cost model'!N227</f>
        <v>26.5</v>
      </c>
      <c r="G13" s="16" t="n">
        <f aca="false">'Cost model'!N228</f>
        <v>29.5</v>
      </c>
      <c r="H13" s="16" t="n">
        <f aca="false">'Cost model'!N229</f>
        <v>40</v>
      </c>
      <c r="J13" s="16" t="n">
        <f aca="false">'Cost model'!N242</f>
        <v>29.5</v>
      </c>
      <c r="K13" s="16" t="n">
        <f aca="false">'Cost model'!N243</f>
        <v>29.5</v>
      </c>
      <c r="L13" s="16" t="n">
        <f aca="false">'Cost model'!N244</f>
        <v>40</v>
      </c>
      <c r="N13" s="16" t="n">
        <f aca="false">'Cost model'!N257</f>
        <v>27.5</v>
      </c>
      <c r="O13" s="16" t="n">
        <f aca="false">'Cost model'!N258</f>
        <v>29.5</v>
      </c>
      <c r="P13" s="16" t="n">
        <f aca="false">'Cost model'!N259</f>
        <v>40</v>
      </c>
      <c r="R13" s="16" t="n">
        <f aca="false">'Cost model'!N272</f>
        <v>22.5</v>
      </c>
      <c r="S13" s="16" t="n">
        <f aca="false">'Cost model'!N273</f>
        <v>27.5</v>
      </c>
      <c r="T13" s="16" t="n">
        <f aca="false">'Cost model'!N274</f>
        <v>40</v>
      </c>
      <c r="V13" s="16" t="n">
        <f aca="false">'Cost model'!N287</f>
        <v>19.5</v>
      </c>
      <c r="W13" s="16" t="n">
        <f aca="false">'Cost model'!N288</f>
        <v>23.5</v>
      </c>
      <c r="X13" s="16" t="n">
        <f aca="false">'Cost model'!N289</f>
        <v>29.5</v>
      </c>
      <c r="Z13" s="16" t="n">
        <f aca="false">'Cost model'!N302</f>
        <v>19.5</v>
      </c>
      <c r="AA13" s="16" t="n">
        <f aca="false">'Cost model'!N303</f>
        <v>23.5</v>
      </c>
      <c r="AB13" s="16" t="n">
        <f aca="false">'Cost model'!N304</f>
        <v>29.5</v>
      </c>
    </row>
    <row r="14" customFormat="false" ht="15" hidden="false" customHeight="false" outlineLevel="0" collapsed="false">
      <c r="A14" s="3" t="s">
        <v>12</v>
      </c>
      <c r="B14" s="16" t="n">
        <f aca="false">'Cost model'!N215</f>
        <v>80</v>
      </c>
      <c r="C14" s="16" t="n">
        <f aca="false">'Cost model'!N216</f>
        <v>85</v>
      </c>
      <c r="D14" s="16" t="n">
        <f aca="false">'Cost model'!N217</f>
        <v>90</v>
      </c>
      <c r="F14" s="16" t="n">
        <f aca="false">'Cost model'!N230</f>
        <v>70</v>
      </c>
      <c r="G14" s="16" t="n">
        <f aca="false">'Cost model'!N231</f>
        <v>85</v>
      </c>
      <c r="H14" s="16" t="n">
        <f aca="false">'Cost model'!N232</f>
        <v>105</v>
      </c>
      <c r="J14" s="16" t="n">
        <f aca="false">'Cost model'!N245</f>
        <v>80</v>
      </c>
      <c r="K14" s="16" t="n">
        <f aca="false">'Cost model'!N246</f>
        <v>85</v>
      </c>
      <c r="L14" s="16" t="n">
        <f aca="false">'Cost model'!N247</f>
        <v>95</v>
      </c>
      <c r="N14" s="16" t="n">
        <f aca="false">'Cost model'!N260</f>
        <v>70</v>
      </c>
      <c r="O14" s="16" t="n">
        <f aca="false">'Cost model'!N261</f>
        <v>80</v>
      </c>
      <c r="P14" s="16" t="n">
        <f aca="false">'Cost model'!N262</f>
        <v>90</v>
      </c>
      <c r="R14" s="16" t="n">
        <f aca="false">'Cost model'!N275</f>
        <v>90</v>
      </c>
      <c r="S14" s="16" t="n">
        <f aca="false">'Cost model'!N276</f>
        <v>90</v>
      </c>
      <c r="T14" s="16" t="n">
        <f aca="false">'Cost model'!N277</f>
        <v>105</v>
      </c>
      <c r="V14" s="16" t="n">
        <f aca="false">'Cost model'!N290</f>
        <v>60</v>
      </c>
      <c r="W14" s="16" t="n">
        <f aca="false">'Cost model'!N291</f>
        <v>70</v>
      </c>
      <c r="X14" s="16" t="n">
        <f aca="false">'Cost model'!N292</f>
        <v>80</v>
      </c>
      <c r="Z14" s="16" t="n">
        <f aca="false">'Cost model'!N305</f>
        <v>60</v>
      </c>
      <c r="AA14" s="16" t="n">
        <f aca="false">'Cost model'!N306</f>
        <v>70</v>
      </c>
      <c r="AB14" s="16" t="n">
        <f aca="false">'Cost model'!N307</f>
        <v>80</v>
      </c>
    </row>
    <row r="15" customFormat="false" ht="15" hidden="false" customHeight="false" outlineLevel="0" collapsed="false">
      <c r="A15" s="3" t="s">
        <v>13</v>
      </c>
      <c r="B15" s="16" t="n">
        <f aca="false">'Cost model'!N218</f>
        <v>130</v>
      </c>
      <c r="C15" s="16" t="n">
        <f aca="false">'Cost model'!N219</f>
        <v>135</v>
      </c>
      <c r="D15" s="16" t="n">
        <f aca="false">'Cost model'!N220</f>
        <v>185</v>
      </c>
      <c r="F15" s="16" t="n">
        <f aca="false">'Cost model'!N233</f>
        <v>130</v>
      </c>
      <c r="G15" s="16" t="n">
        <f aca="false">'Cost model'!N234</f>
        <v>145</v>
      </c>
      <c r="H15" s="16" t="n">
        <f aca="false">'Cost model'!N235</f>
        <v>200</v>
      </c>
      <c r="J15" s="16" t="n">
        <f aca="false">'Cost model'!N248</f>
        <v>135</v>
      </c>
      <c r="K15" s="16" t="n">
        <f aca="false">'Cost model'!N249</f>
        <v>150</v>
      </c>
      <c r="L15" s="16" t="n">
        <f aca="false">'Cost model'!N250</f>
        <v>205</v>
      </c>
      <c r="N15" s="16" t="n">
        <f aca="false">'Cost model'!N263</f>
        <v>125</v>
      </c>
      <c r="O15" s="16" t="n">
        <f aca="false">'Cost model'!N264</f>
        <v>145</v>
      </c>
      <c r="P15" s="16" t="n">
        <f aca="false">'Cost model'!N265</f>
        <v>190</v>
      </c>
      <c r="R15" s="16" t="n">
        <f aca="false">'Cost model'!N278</f>
        <v>125</v>
      </c>
      <c r="S15" s="16" t="n">
        <f aca="false">'Cost model'!N279</f>
        <v>145</v>
      </c>
      <c r="T15" s="16" t="n">
        <f aca="false">'Cost model'!N280</f>
        <v>200</v>
      </c>
      <c r="V15" s="16" t="n">
        <f aca="false">'Cost model'!N293</f>
        <v>115</v>
      </c>
      <c r="W15" s="16" t="n">
        <f aca="false">'Cost model'!N294</f>
        <v>130</v>
      </c>
      <c r="X15" s="16" t="n">
        <f aca="false">'Cost model'!N295</f>
        <v>180</v>
      </c>
      <c r="Z15" s="16" t="n">
        <f aca="false">'Cost model'!N308</f>
        <v>110</v>
      </c>
      <c r="AA15" s="16" t="n">
        <f aca="false">'Cost model'!N309</f>
        <v>130</v>
      </c>
      <c r="AB15" s="16" t="n">
        <f aca="false">'Cost model'!N310</f>
        <v>170</v>
      </c>
    </row>
    <row r="16" customFormat="false" ht="15" hidden="false" customHeight="false" outlineLevel="0" collapsed="false">
      <c r="A16" s="3" t="s">
        <v>14</v>
      </c>
      <c r="B16" s="16" t="n">
        <f aca="false">'Cost model'!N221</f>
        <v>180</v>
      </c>
      <c r="C16" s="16" t="n">
        <f aca="false">'Cost model'!N222</f>
        <v>225</v>
      </c>
      <c r="D16" s="16" t="n">
        <f aca="false">'Cost model'!N223</f>
        <v>270</v>
      </c>
      <c r="F16" s="16" t="n">
        <f aca="false">'Cost model'!N236</f>
        <v>190</v>
      </c>
      <c r="G16" s="16" t="n">
        <f aca="false">'Cost model'!N237</f>
        <v>235</v>
      </c>
      <c r="H16" s="16" t="n">
        <f aca="false">'Cost model'!N238</f>
        <v>300</v>
      </c>
      <c r="J16" s="16" t="n">
        <f aca="false">'Cost model'!N251</f>
        <v>200</v>
      </c>
      <c r="K16" s="16" t="n">
        <f aca="false">'Cost model'!N252</f>
        <v>250</v>
      </c>
      <c r="L16" s="16" t="n">
        <f aca="false">'Cost model'!N253</f>
        <v>310</v>
      </c>
      <c r="N16" s="16" t="n">
        <f aca="false">'Cost model'!N266</f>
        <v>180</v>
      </c>
      <c r="O16" s="16" t="n">
        <f aca="false">'Cost model'!N267</f>
        <v>230</v>
      </c>
      <c r="P16" s="16" t="n">
        <f aca="false">'Cost model'!N268</f>
        <v>290</v>
      </c>
      <c r="R16" s="16" t="n">
        <f aca="false">'Cost model'!N281</f>
        <v>190</v>
      </c>
      <c r="S16" s="16" t="n">
        <f aca="false">'Cost model'!N282</f>
        <v>235</v>
      </c>
      <c r="T16" s="16" t="n">
        <f aca="false">'Cost model'!N283</f>
        <v>295</v>
      </c>
      <c r="V16" s="16" t="n">
        <f aca="false">'Cost model'!N296</f>
        <v>165</v>
      </c>
      <c r="W16" s="16" t="n">
        <f aca="false">'Cost model'!N297</f>
        <v>210</v>
      </c>
      <c r="X16" s="16" t="n">
        <f aca="false">'Cost model'!N298</f>
        <v>265</v>
      </c>
      <c r="Z16" s="16" t="n">
        <f aca="false">'Cost model'!N311</f>
        <v>165</v>
      </c>
      <c r="AA16" s="16" t="n">
        <f aca="false">'Cost model'!N312</f>
        <v>210</v>
      </c>
      <c r="AB16" s="16" t="n">
        <f aca="false">'Cost model'!N313</f>
        <v>265</v>
      </c>
    </row>
    <row r="17" customFormat="false" ht="15" hidden="false" customHeight="false" outlineLevel="0" collapsed="false">
      <c r="A17" s="3" t="s">
        <v>15</v>
      </c>
      <c r="B17" s="16" t="n">
        <f aca="false">'Cost model'!N224</f>
        <v>230</v>
      </c>
      <c r="C17" s="18"/>
      <c r="D17" s="18"/>
      <c r="F17" s="16" t="n">
        <f aca="false">'Cost model'!N239</f>
        <v>250</v>
      </c>
      <c r="G17" s="18"/>
      <c r="H17" s="18"/>
      <c r="J17" s="16" t="n">
        <f aca="false">'Cost model'!N254</f>
        <v>260</v>
      </c>
      <c r="K17" s="18"/>
      <c r="L17" s="18"/>
      <c r="N17" s="16" t="n">
        <f aca="false">'Cost model'!N269</f>
        <v>240</v>
      </c>
      <c r="O17" s="18"/>
      <c r="P17" s="18"/>
      <c r="R17" s="16" t="n">
        <f aca="false">'Cost model'!N284</f>
        <v>250</v>
      </c>
      <c r="S17" s="18"/>
      <c r="T17" s="18"/>
      <c r="V17" s="16" t="n">
        <f aca="false">'Cost model'!N299</f>
        <v>225</v>
      </c>
      <c r="W17" s="18"/>
      <c r="X17" s="18"/>
      <c r="Z17" s="16" t="n">
        <f aca="false">'Cost model'!N314</f>
        <v>220</v>
      </c>
      <c r="AA17" s="18"/>
      <c r="AB17" s="18"/>
    </row>
    <row r="19" customFormat="false" ht="17.35" hidden="false" customHeight="false" outlineLevel="0" collapsed="false">
      <c r="A19" s="1" t="s">
        <v>96</v>
      </c>
    </row>
    <row r="21" customFormat="false" ht="15" hidden="false" customHeight="false" outlineLevel="0" collapsed="false">
      <c r="A21" s="3" t="s">
        <v>74</v>
      </c>
      <c r="B21" s="3" t="s">
        <v>77</v>
      </c>
      <c r="F21" s="3" t="s">
        <v>76</v>
      </c>
      <c r="J21" s="3" t="s">
        <v>81</v>
      </c>
      <c r="N21" s="3" t="s">
        <v>75</v>
      </c>
      <c r="R21" s="3" t="s">
        <v>78</v>
      </c>
      <c r="V21" s="3" t="s">
        <v>80</v>
      </c>
      <c r="Z21" s="3" t="s">
        <v>79</v>
      </c>
    </row>
    <row r="22" customFormat="false" ht="15" hidden="false" customHeight="false" outlineLevel="0" collapsed="false">
      <c r="A22" s="12" t="s">
        <v>82</v>
      </c>
      <c r="B22" s="15" t="s">
        <v>47</v>
      </c>
      <c r="C22" s="15" t="s">
        <v>48</v>
      </c>
      <c r="D22" s="15" t="s">
        <v>49</v>
      </c>
      <c r="F22" s="15" t="s">
        <v>47</v>
      </c>
      <c r="G22" s="15" t="s">
        <v>48</v>
      </c>
      <c r="H22" s="15" t="s">
        <v>49</v>
      </c>
      <c r="J22" s="15" t="s">
        <v>47</v>
      </c>
      <c r="K22" s="15" t="s">
        <v>48</v>
      </c>
      <c r="L22" s="15" t="s">
        <v>49</v>
      </c>
      <c r="N22" s="15" t="s">
        <v>47</v>
      </c>
      <c r="O22" s="15" t="s">
        <v>48</v>
      </c>
      <c r="P22" s="15" t="s">
        <v>49</v>
      </c>
      <c r="R22" s="15" t="s">
        <v>47</v>
      </c>
      <c r="S22" s="15" t="s">
        <v>48</v>
      </c>
      <c r="T22" s="15" t="s">
        <v>49</v>
      </c>
      <c r="V22" s="15" t="s">
        <v>47</v>
      </c>
      <c r="W22" s="15" t="s">
        <v>48</v>
      </c>
      <c r="X22" s="15" t="s">
        <v>49</v>
      </c>
      <c r="Z22" s="15" t="s">
        <v>47</v>
      </c>
      <c r="AA22" s="15" t="s">
        <v>48</v>
      </c>
      <c r="AB22" s="15" t="s">
        <v>49</v>
      </c>
    </row>
    <row r="23" customFormat="false" ht="15" hidden="false" customHeight="false" outlineLevel="0" collapsed="false">
      <c r="A23" s="3" t="s">
        <v>10</v>
      </c>
      <c r="B23" s="19" t="s">
        <v>90</v>
      </c>
      <c r="C23" s="19" t="s">
        <v>87</v>
      </c>
      <c r="D23" s="19" t="s">
        <v>85</v>
      </c>
      <c r="F23" s="19" t="s">
        <v>85</v>
      </c>
      <c r="G23" s="19" t="s">
        <v>86</v>
      </c>
      <c r="H23" s="19" t="s">
        <v>89</v>
      </c>
      <c r="J23" s="19" t="s">
        <v>85</v>
      </c>
      <c r="K23" s="19" t="s">
        <v>85</v>
      </c>
      <c r="L23" s="19" t="s">
        <v>86</v>
      </c>
      <c r="N23" s="19" t="s">
        <v>85</v>
      </c>
      <c r="O23" s="19" t="s">
        <v>85</v>
      </c>
      <c r="P23" s="19" t="s">
        <v>86</v>
      </c>
      <c r="R23" s="19" t="s">
        <v>85</v>
      </c>
      <c r="S23" s="19" t="s">
        <v>85</v>
      </c>
      <c r="T23" s="19" t="s">
        <v>86</v>
      </c>
      <c r="V23" s="19" t="s">
        <v>88</v>
      </c>
      <c r="W23" s="19" t="s">
        <v>88</v>
      </c>
      <c r="X23" s="19" t="s">
        <v>88</v>
      </c>
      <c r="Z23" s="19" t="s">
        <v>88</v>
      </c>
      <c r="AA23" s="19" t="s">
        <v>88</v>
      </c>
      <c r="AB23" s="19" t="s">
        <v>88</v>
      </c>
    </row>
    <row r="24" customFormat="false" ht="15" hidden="false" customHeight="false" outlineLevel="0" collapsed="false">
      <c r="A24" s="3" t="s">
        <v>12</v>
      </c>
      <c r="B24" s="19" t="s">
        <v>90</v>
      </c>
      <c r="C24" s="19" t="s">
        <v>87</v>
      </c>
      <c r="D24" s="19" t="s">
        <v>85</v>
      </c>
      <c r="F24" s="19" t="s">
        <v>85</v>
      </c>
      <c r="G24" s="19" t="s">
        <v>86</v>
      </c>
      <c r="H24" s="19" t="s">
        <v>89</v>
      </c>
      <c r="J24" s="19" t="s">
        <v>85</v>
      </c>
      <c r="K24" s="19" t="s">
        <v>85</v>
      </c>
      <c r="L24" s="19" t="s">
        <v>86</v>
      </c>
      <c r="N24" s="19" t="s">
        <v>85</v>
      </c>
      <c r="O24" s="19" t="s">
        <v>85</v>
      </c>
      <c r="P24" s="19" t="s">
        <v>86</v>
      </c>
      <c r="R24" s="19" t="s">
        <v>85</v>
      </c>
      <c r="S24" s="19" t="s">
        <v>85</v>
      </c>
      <c r="T24" s="19" t="s">
        <v>86</v>
      </c>
      <c r="V24" s="19" t="s">
        <v>88</v>
      </c>
      <c r="W24" s="19" t="s">
        <v>88</v>
      </c>
      <c r="X24" s="19" t="s">
        <v>88</v>
      </c>
      <c r="Z24" s="19" t="s">
        <v>88</v>
      </c>
      <c r="AA24" s="19" t="s">
        <v>88</v>
      </c>
      <c r="AB24" s="19" t="s">
        <v>88</v>
      </c>
    </row>
    <row r="25" customFormat="false" ht="15" hidden="false" customHeight="false" outlineLevel="0" collapsed="false">
      <c r="A25" s="3" t="s">
        <v>13</v>
      </c>
      <c r="B25" s="19" t="s">
        <v>90</v>
      </c>
      <c r="C25" s="19" t="s">
        <v>87</v>
      </c>
      <c r="D25" s="19" t="s">
        <v>86</v>
      </c>
      <c r="F25" s="19" t="s">
        <v>86</v>
      </c>
      <c r="G25" s="19" t="s">
        <v>86</v>
      </c>
      <c r="H25" s="19" t="s">
        <v>89</v>
      </c>
      <c r="J25" s="19" t="s">
        <v>89</v>
      </c>
      <c r="K25" s="19" t="s">
        <v>89</v>
      </c>
      <c r="L25" s="19" t="s">
        <v>89</v>
      </c>
      <c r="N25" s="19" t="s">
        <v>89</v>
      </c>
      <c r="O25" s="19" t="s">
        <v>89</v>
      </c>
      <c r="P25" s="19" t="s">
        <v>89</v>
      </c>
      <c r="R25" s="19" t="s">
        <v>89</v>
      </c>
      <c r="S25" s="19" t="s">
        <v>89</v>
      </c>
      <c r="T25" s="19" t="s">
        <v>89</v>
      </c>
      <c r="V25" s="19" t="s">
        <v>88</v>
      </c>
      <c r="W25" s="19" t="s">
        <v>88</v>
      </c>
      <c r="X25" s="19" t="s">
        <v>88</v>
      </c>
      <c r="Z25" s="19" t="s">
        <v>88</v>
      </c>
      <c r="AA25" s="19" t="s">
        <v>88</v>
      </c>
      <c r="AB25" s="19" t="s">
        <v>88</v>
      </c>
    </row>
    <row r="26" customFormat="false" ht="15" hidden="false" customHeight="false" outlineLevel="0" collapsed="false">
      <c r="A26" s="3" t="s">
        <v>14</v>
      </c>
      <c r="B26" s="19" t="s">
        <v>90</v>
      </c>
      <c r="C26" s="19" t="s">
        <v>87</v>
      </c>
      <c r="D26" s="19" t="s">
        <v>89</v>
      </c>
      <c r="F26" s="19" t="s">
        <v>89</v>
      </c>
      <c r="G26" s="19" t="s">
        <v>89</v>
      </c>
      <c r="H26" s="19" t="s">
        <v>89</v>
      </c>
      <c r="J26" s="19" t="s">
        <v>89</v>
      </c>
      <c r="K26" s="19" t="s">
        <v>89</v>
      </c>
      <c r="L26" s="19" t="s">
        <v>89</v>
      </c>
      <c r="N26" s="19" t="s">
        <v>89</v>
      </c>
      <c r="O26" s="19" t="s">
        <v>89</v>
      </c>
      <c r="P26" s="19" t="s">
        <v>89</v>
      </c>
      <c r="R26" s="19" t="s">
        <v>89</v>
      </c>
      <c r="S26" s="19" t="s">
        <v>89</v>
      </c>
      <c r="T26" s="19" t="s">
        <v>89</v>
      </c>
      <c r="V26" s="19" t="s">
        <v>88</v>
      </c>
      <c r="W26" s="19" t="s">
        <v>88</v>
      </c>
      <c r="X26" s="19" t="s">
        <v>88</v>
      </c>
      <c r="Z26" s="19" t="s">
        <v>88</v>
      </c>
      <c r="AA26" s="19" t="s">
        <v>88</v>
      </c>
      <c r="AB26" s="19" t="s">
        <v>88</v>
      </c>
    </row>
    <row r="27" customFormat="false" ht="15" hidden="false" customHeight="false" outlineLevel="0" collapsed="false">
      <c r="A27" s="3" t="s">
        <v>15</v>
      </c>
      <c r="B27" s="19" t="s">
        <v>90</v>
      </c>
      <c r="C27" s="19"/>
      <c r="D27" s="19"/>
      <c r="F27" s="19" t="s">
        <v>89</v>
      </c>
      <c r="G27" s="19"/>
      <c r="H27" s="19"/>
      <c r="J27" s="19" t="s">
        <v>89</v>
      </c>
      <c r="K27" s="19"/>
      <c r="L27" s="19"/>
      <c r="N27" s="19" t="s">
        <v>89</v>
      </c>
      <c r="O27" s="19"/>
      <c r="P27" s="19"/>
      <c r="R27" s="19" t="s">
        <v>89</v>
      </c>
      <c r="S27" s="19"/>
      <c r="T27" s="19"/>
      <c r="V27" s="19" t="s">
        <v>88</v>
      </c>
      <c r="W27" s="19" t="s">
        <v>88</v>
      </c>
      <c r="X27" s="19" t="s">
        <v>88</v>
      </c>
      <c r="Z27" s="19" t="s">
        <v>88</v>
      </c>
      <c r="AA27" s="19" t="s">
        <v>88</v>
      </c>
      <c r="AB27" s="19" t="s">
        <v>88</v>
      </c>
    </row>
    <row r="29" customFormat="false" ht="15" hidden="false" customHeight="false" outlineLevel="0" collapsed="false">
      <c r="A29" s="3" t="s">
        <v>83</v>
      </c>
      <c r="B29" s="3" t="s">
        <v>77</v>
      </c>
      <c r="F29" s="3" t="s">
        <v>76</v>
      </c>
      <c r="J29" s="3" t="s">
        <v>81</v>
      </c>
      <c r="N29" s="3" t="s">
        <v>75</v>
      </c>
      <c r="R29" s="3" t="s">
        <v>78</v>
      </c>
      <c r="V29" s="3" t="s">
        <v>80</v>
      </c>
      <c r="Z29" s="3" t="s">
        <v>79</v>
      </c>
    </row>
    <row r="30" customFormat="false" ht="15" hidden="false" customHeight="false" outlineLevel="0" collapsed="false">
      <c r="A30" s="12" t="s">
        <v>82</v>
      </c>
      <c r="B30" s="15" t="s">
        <v>47</v>
      </c>
      <c r="C30" s="15" t="s">
        <v>48</v>
      </c>
      <c r="D30" s="15" t="s">
        <v>49</v>
      </c>
      <c r="F30" s="15" t="s">
        <v>47</v>
      </c>
      <c r="G30" s="15" t="s">
        <v>48</v>
      </c>
      <c r="H30" s="15" t="s">
        <v>49</v>
      </c>
      <c r="J30" s="15" t="s">
        <v>47</v>
      </c>
      <c r="K30" s="15" t="s">
        <v>48</v>
      </c>
      <c r="L30" s="15" t="s">
        <v>49</v>
      </c>
      <c r="N30" s="15" t="s">
        <v>47</v>
      </c>
      <c r="O30" s="15" t="s">
        <v>48</v>
      </c>
      <c r="P30" s="15" t="s">
        <v>49</v>
      </c>
      <c r="R30" s="15" t="s">
        <v>47</v>
      </c>
      <c r="S30" s="15" t="s">
        <v>48</v>
      </c>
      <c r="T30" s="15" t="s">
        <v>49</v>
      </c>
      <c r="V30" s="15" t="s">
        <v>47</v>
      </c>
      <c r="W30" s="15" t="s">
        <v>48</v>
      </c>
      <c r="X30" s="15" t="s">
        <v>49</v>
      </c>
      <c r="Z30" s="15" t="s">
        <v>47</v>
      </c>
      <c r="AA30" s="15" t="s">
        <v>48</v>
      </c>
      <c r="AB30" s="15" t="s">
        <v>49</v>
      </c>
    </row>
    <row r="31" customFormat="false" ht="15" hidden="false" customHeight="false" outlineLevel="0" collapsed="false">
      <c r="A31" s="3" t="s">
        <v>10</v>
      </c>
      <c r="B31" s="19" t="s">
        <v>87</v>
      </c>
      <c r="C31" s="19" t="s">
        <v>85</v>
      </c>
      <c r="D31" s="19" t="s">
        <v>86</v>
      </c>
      <c r="F31" s="19" t="s">
        <v>87</v>
      </c>
      <c r="G31" s="19" t="s">
        <v>85</v>
      </c>
      <c r="H31" s="19" t="s">
        <v>86</v>
      </c>
      <c r="J31" s="19" t="s">
        <v>87</v>
      </c>
      <c r="K31" s="19" t="s">
        <v>86</v>
      </c>
      <c r="L31" s="19" t="s">
        <v>86</v>
      </c>
      <c r="N31" s="19" t="s">
        <v>90</v>
      </c>
      <c r="O31" s="19" t="s">
        <v>90</v>
      </c>
      <c r="P31" s="19" t="s">
        <v>85</v>
      </c>
      <c r="R31" s="19" t="s">
        <v>90</v>
      </c>
      <c r="S31" s="19" t="s">
        <v>90</v>
      </c>
      <c r="T31" s="19" t="s">
        <v>85</v>
      </c>
      <c r="V31" s="19" t="s">
        <v>90</v>
      </c>
      <c r="W31" s="19" t="s">
        <v>90</v>
      </c>
      <c r="X31" s="19" t="s">
        <v>85</v>
      </c>
      <c r="Z31" s="19" t="s">
        <v>90</v>
      </c>
      <c r="AA31" s="19" t="s">
        <v>90</v>
      </c>
      <c r="AB31" s="19" t="s">
        <v>85</v>
      </c>
    </row>
    <row r="32" customFormat="false" ht="15" hidden="false" customHeight="false" outlineLevel="0" collapsed="false">
      <c r="A32" s="3" t="s">
        <v>12</v>
      </c>
      <c r="B32" s="19" t="s">
        <v>87</v>
      </c>
      <c r="C32" s="19" t="s">
        <v>85</v>
      </c>
      <c r="D32" s="19" t="s">
        <v>86</v>
      </c>
      <c r="F32" s="19" t="s">
        <v>87</v>
      </c>
      <c r="G32" s="19" t="s">
        <v>85</v>
      </c>
      <c r="H32" s="19" t="s">
        <v>86</v>
      </c>
      <c r="J32" s="19" t="s">
        <v>87</v>
      </c>
      <c r="K32" s="19" t="s">
        <v>86</v>
      </c>
      <c r="L32" s="19" t="s">
        <v>86</v>
      </c>
      <c r="N32" s="19" t="s">
        <v>90</v>
      </c>
      <c r="O32" s="19" t="s">
        <v>90</v>
      </c>
      <c r="P32" s="19" t="s">
        <v>85</v>
      </c>
      <c r="R32" s="19" t="s">
        <v>90</v>
      </c>
      <c r="S32" s="19" t="s">
        <v>90</v>
      </c>
      <c r="T32" s="19" t="s">
        <v>85</v>
      </c>
      <c r="V32" s="19" t="s">
        <v>90</v>
      </c>
      <c r="W32" s="19" t="s">
        <v>90</v>
      </c>
      <c r="X32" s="19" t="s">
        <v>85</v>
      </c>
      <c r="Z32" s="19" t="s">
        <v>90</v>
      </c>
      <c r="AA32" s="19" t="s">
        <v>90</v>
      </c>
      <c r="AB32" s="19" t="s">
        <v>85</v>
      </c>
    </row>
    <row r="33" customFormat="false" ht="15" hidden="false" customHeight="false" outlineLevel="0" collapsed="false">
      <c r="A33" s="3" t="s">
        <v>13</v>
      </c>
      <c r="B33" s="19" t="s">
        <v>87</v>
      </c>
      <c r="C33" s="19" t="s">
        <v>85</v>
      </c>
      <c r="D33" s="19" t="s">
        <v>86</v>
      </c>
      <c r="F33" s="19" t="s">
        <v>87</v>
      </c>
      <c r="G33" s="19" t="s">
        <v>85</v>
      </c>
      <c r="H33" s="19" t="s">
        <v>86</v>
      </c>
      <c r="J33" s="19" t="s">
        <v>86</v>
      </c>
      <c r="K33" s="19" t="s">
        <v>86</v>
      </c>
      <c r="L33" s="19" t="s">
        <v>89</v>
      </c>
      <c r="N33" s="19" t="s">
        <v>88</v>
      </c>
      <c r="O33" s="19" t="s">
        <v>88</v>
      </c>
      <c r="P33" s="19" t="s">
        <v>88</v>
      </c>
      <c r="R33" s="19" t="s">
        <v>88</v>
      </c>
      <c r="S33" s="19" t="s">
        <v>88</v>
      </c>
      <c r="T33" s="19" t="s">
        <v>88</v>
      </c>
      <c r="V33" s="19" t="s">
        <v>88</v>
      </c>
      <c r="W33" s="19" t="s">
        <v>88</v>
      </c>
      <c r="X33" s="19" t="s">
        <v>88</v>
      </c>
      <c r="Z33" s="19" t="s">
        <v>88</v>
      </c>
      <c r="AA33" s="19" t="s">
        <v>88</v>
      </c>
      <c r="AB33" s="19" t="s">
        <v>88</v>
      </c>
    </row>
    <row r="34" customFormat="false" ht="15" hidden="false" customHeight="false" outlineLevel="0" collapsed="false">
      <c r="A34" s="3" t="s">
        <v>14</v>
      </c>
      <c r="B34" s="19"/>
      <c r="C34" s="19"/>
      <c r="D34" s="19"/>
      <c r="F34" s="19"/>
      <c r="G34" s="19"/>
      <c r="H34" s="19"/>
      <c r="J34" s="19"/>
      <c r="K34" s="19"/>
      <c r="L34" s="19"/>
      <c r="N34" s="19"/>
      <c r="O34" s="19"/>
      <c r="P34" s="19"/>
      <c r="R34" s="19"/>
      <c r="S34" s="19"/>
      <c r="T34" s="19"/>
      <c r="V34" s="19" t="s">
        <v>88</v>
      </c>
      <c r="W34" s="19" t="s">
        <v>88</v>
      </c>
      <c r="X34" s="19" t="s">
        <v>88</v>
      </c>
      <c r="Z34" s="19" t="s">
        <v>88</v>
      </c>
      <c r="AA34" s="19" t="s">
        <v>88</v>
      </c>
      <c r="AB34" s="19" t="s">
        <v>88</v>
      </c>
    </row>
    <row r="35" customFormat="false" ht="15" hidden="false" customHeight="false" outlineLevel="0" collapsed="false">
      <c r="A35" s="3" t="s">
        <v>15</v>
      </c>
      <c r="B35" s="19"/>
      <c r="C35" s="19"/>
      <c r="D35" s="19"/>
      <c r="F35" s="19"/>
      <c r="G35" s="19"/>
      <c r="H35" s="19"/>
      <c r="J35" s="19"/>
      <c r="K35" s="19"/>
      <c r="L35" s="19"/>
      <c r="N35" s="19"/>
      <c r="O35" s="19"/>
      <c r="P35" s="19"/>
      <c r="R35" s="19"/>
      <c r="S35" s="19"/>
      <c r="T35" s="19"/>
      <c r="V35" s="19" t="s">
        <v>88</v>
      </c>
      <c r="W35" s="19"/>
      <c r="X35" s="19"/>
      <c r="Z35" s="19" t="s">
        <v>88</v>
      </c>
      <c r="AA35" s="19"/>
      <c r="AB35" s="1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4" min="2" style="0" width="11"/>
    <col collapsed="false" customWidth="true" hidden="false" outlineLevel="0" max="5" min="5" style="0" width="2"/>
    <col collapsed="false" customWidth="true" hidden="false" outlineLevel="0" max="8" min="6" style="0" width="11"/>
    <col collapsed="false" customWidth="true" hidden="false" outlineLevel="0" max="9" min="9" style="0" width="2"/>
    <col collapsed="false" customWidth="true" hidden="false" outlineLevel="0" max="12" min="10" style="0" width="11"/>
    <col collapsed="false" customWidth="true" hidden="false" outlineLevel="0" max="13" min="13" style="0" width="2"/>
    <col collapsed="false" customWidth="true" hidden="false" outlineLevel="0" max="16" min="14" style="0" width="11"/>
    <col collapsed="false" customWidth="true" hidden="false" outlineLevel="0" max="17" min="17" style="0" width="2"/>
    <col collapsed="false" customWidth="true" hidden="false" outlineLevel="0" max="20" min="18" style="0" width="11"/>
    <col collapsed="false" customWidth="true" hidden="false" outlineLevel="0" max="21" min="21" style="0" width="2"/>
    <col collapsed="false" customWidth="true" hidden="false" outlineLevel="0" max="24" min="22" style="0" width="11"/>
    <col collapsed="false" customWidth="true" hidden="false" outlineLevel="0" max="25" min="25" style="0" width="2"/>
    <col collapsed="false" customWidth="true" hidden="false" outlineLevel="0" max="28" min="26" style="0" width="11"/>
    <col collapsed="false" customWidth="true" hidden="false" outlineLevel="0" max="29" min="29" style="0" width="2"/>
  </cols>
  <sheetData>
    <row r="1" customFormat="false" ht="17.35" hidden="false" customHeight="false" outlineLevel="0" collapsed="false">
      <c r="A1" s="1" t="s">
        <v>97</v>
      </c>
    </row>
    <row r="3" customFormat="false" ht="15" hidden="false" customHeight="false" outlineLevel="0" collapsed="false">
      <c r="A3" s="3" t="s">
        <v>74</v>
      </c>
      <c r="B3" s="3" t="s">
        <v>75</v>
      </c>
      <c r="F3" s="3" t="s">
        <v>76</v>
      </c>
      <c r="J3" s="3" t="s">
        <v>77</v>
      </c>
      <c r="N3" s="3" t="s">
        <v>78</v>
      </c>
      <c r="R3" s="3" t="s">
        <v>80</v>
      </c>
      <c r="V3" s="3" t="s">
        <v>79</v>
      </c>
      <c r="Z3" s="3" t="s">
        <v>81</v>
      </c>
    </row>
    <row r="4" customFormat="false" ht="15" hidden="false" customHeight="false" outlineLevel="0" collapsed="false">
      <c r="A4" s="12" t="s">
        <v>82</v>
      </c>
      <c r="B4" s="15" t="s">
        <v>47</v>
      </c>
      <c r="C4" s="15" t="s">
        <v>48</v>
      </c>
      <c r="D4" s="15" t="s">
        <v>49</v>
      </c>
      <c r="F4" s="15" t="s">
        <v>47</v>
      </c>
      <c r="G4" s="15" t="s">
        <v>48</v>
      </c>
      <c r="H4" s="15" t="s">
        <v>49</v>
      </c>
      <c r="J4" s="15" t="s">
        <v>47</v>
      </c>
      <c r="K4" s="15" t="s">
        <v>48</v>
      </c>
      <c r="L4" s="15" t="s">
        <v>49</v>
      </c>
      <c r="N4" s="15" t="s">
        <v>47</v>
      </c>
      <c r="O4" s="15" t="s">
        <v>48</v>
      </c>
      <c r="P4" s="15" t="s">
        <v>49</v>
      </c>
      <c r="R4" s="15" t="s">
        <v>47</v>
      </c>
      <c r="S4" s="15" t="s">
        <v>48</v>
      </c>
      <c r="T4" s="15" t="s">
        <v>49</v>
      </c>
      <c r="V4" s="15" t="s">
        <v>47</v>
      </c>
      <c r="W4" s="15" t="s">
        <v>48</v>
      </c>
      <c r="X4" s="15" t="s">
        <v>49</v>
      </c>
      <c r="Z4" s="15" t="s">
        <v>47</v>
      </c>
      <c r="AA4" s="15" t="s">
        <v>48</v>
      </c>
      <c r="AB4" s="15" t="s">
        <v>49</v>
      </c>
    </row>
    <row r="5" customFormat="false" ht="15" hidden="false" customHeight="false" outlineLevel="0" collapsed="false">
      <c r="A5" s="3" t="s">
        <v>10</v>
      </c>
      <c r="B5" s="16" t="n">
        <f aca="false">'Cost model'!M317</f>
        <v>10.5</v>
      </c>
      <c r="C5" s="16" t="n">
        <f aca="false">'Cost model'!M318</f>
        <v>14.5</v>
      </c>
      <c r="D5" s="16" t="n">
        <f aca="false">'Cost model'!M319</f>
        <v>16.5</v>
      </c>
      <c r="F5" s="16" t="n">
        <f aca="false">'Cost model'!M332</f>
        <v>16.5</v>
      </c>
      <c r="G5" s="16" t="n">
        <f aca="false">'Cost model'!M333</f>
        <v>18.5</v>
      </c>
      <c r="H5" s="16" t="n">
        <f aca="false">'Cost model'!M334</f>
        <v>20.5</v>
      </c>
      <c r="J5" s="16" t="n">
        <f aca="false">'Cost model'!M347</f>
        <v>13.5</v>
      </c>
      <c r="K5" s="16" t="n">
        <f aca="false">'Cost model'!M348</f>
        <v>17.5</v>
      </c>
      <c r="L5" s="16" t="n">
        <f aca="false">'Cost model'!M349</f>
        <v>20.5</v>
      </c>
      <c r="N5" s="16" t="n">
        <f aca="false">'Cost model'!M362</f>
        <v>10.5</v>
      </c>
      <c r="O5" s="16" t="n">
        <f aca="false">'Cost model'!M363</f>
        <v>15.5</v>
      </c>
      <c r="P5" s="16" t="n">
        <f aca="false">'Cost model'!M364</f>
        <v>16.5</v>
      </c>
      <c r="R5" s="16" t="n">
        <f aca="false">'Cost model'!M377</f>
        <v>15.5</v>
      </c>
      <c r="S5" s="16" t="n">
        <f aca="false">'Cost model'!M378</f>
        <v>18.5</v>
      </c>
      <c r="T5" s="16" t="n">
        <f aca="false">'Cost model'!M379</f>
        <v>23.5</v>
      </c>
      <c r="V5" s="16" t="n">
        <f aca="false">'Cost model'!M392</f>
        <v>13.5</v>
      </c>
      <c r="W5" s="16" t="n">
        <f aca="false">'Cost model'!M393</f>
        <v>18.5</v>
      </c>
      <c r="X5" s="16" t="n">
        <f aca="false">'Cost model'!M394</f>
        <v>20.5</v>
      </c>
      <c r="Z5" s="16" t="n">
        <f aca="false">'Cost model'!M407</f>
        <v>12.5</v>
      </c>
      <c r="AA5" s="16" t="n">
        <f aca="false">'Cost model'!M408</f>
        <v>21.5</v>
      </c>
      <c r="AB5" s="16" t="n">
        <f aca="false">'Cost model'!M409</f>
        <v>21.5</v>
      </c>
    </row>
    <row r="6" customFormat="false" ht="15" hidden="false" customHeight="false" outlineLevel="0" collapsed="false">
      <c r="A6" s="3" t="s">
        <v>12</v>
      </c>
      <c r="B6" s="16" t="n">
        <f aca="false">'Cost model'!M320</f>
        <v>24.5</v>
      </c>
      <c r="C6" s="16" t="n">
        <f aca="false">'Cost model'!M321</f>
        <v>40</v>
      </c>
      <c r="D6" s="16" t="n">
        <f aca="false">'Cost model'!M322</f>
        <v>50</v>
      </c>
      <c r="F6" s="16" t="n">
        <f aca="false">'Cost model'!M335</f>
        <v>45</v>
      </c>
      <c r="G6" s="16" t="n">
        <f aca="false">'Cost model'!M336</f>
        <v>50</v>
      </c>
      <c r="H6" s="16" t="n">
        <f aca="false">'Cost model'!M337</f>
        <v>60</v>
      </c>
      <c r="J6" s="16" t="n">
        <f aca="false">'Cost model'!M350</f>
        <v>50</v>
      </c>
      <c r="K6" s="16" t="n">
        <f aca="false">'Cost model'!M351</f>
        <v>55</v>
      </c>
      <c r="L6" s="16" t="n">
        <f aca="false">'Cost model'!M352</f>
        <v>60</v>
      </c>
      <c r="N6" s="16" t="n">
        <f aca="false">'Cost model'!M365</f>
        <v>45</v>
      </c>
      <c r="O6" s="16" t="n">
        <f aca="false">'Cost model'!M366</f>
        <v>55</v>
      </c>
      <c r="P6" s="16" t="n">
        <f aca="false">'Cost model'!M367</f>
        <v>60</v>
      </c>
      <c r="R6" s="16" t="n">
        <f aca="false">'Cost model'!M380</f>
        <v>55</v>
      </c>
      <c r="S6" s="16" t="n">
        <f aca="false">'Cost model'!M381</f>
        <v>65</v>
      </c>
      <c r="T6" s="16" t="n">
        <f aca="false">'Cost model'!M382</f>
        <v>90</v>
      </c>
      <c r="V6" s="16" t="n">
        <f aca="false">'Cost model'!M395</f>
        <v>50</v>
      </c>
      <c r="W6" s="16" t="n">
        <f aca="false">'Cost model'!M396</f>
        <v>60</v>
      </c>
      <c r="X6" s="16" t="n">
        <f aca="false">'Cost model'!M397</f>
        <v>60</v>
      </c>
      <c r="Z6" s="16" t="n">
        <f aca="false">'Cost model'!M410</f>
        <v>45</v>
      </c>
      <c r="AA6" s="16" t="n">
        <f aca="false">'Cost model'!M411</f>
        <v>50</v>
      </c>
      <c r="AB6" s="16" t="n">
        <f aca="false">'Cost model'!M412</f>
        <v>60</v>
      </c>
    </row>
    <row r="7" customFormat="false" ht="15" hidden="false" customHeight="false" outlineLevel="0" collapsed="false">
      <c r="A7" s="3" t="s">
        <v>13</v>
      </c>
      <c r="B7" s="16" t="n">
        <f aca="false">'Cost model'!M323</f>
        <v>60</v>
      </c>
      <c r="C7" s="16" t="n">
        <f aca="false">'Cost model'!M324</f>
        <v>85</v>
      </c>
      <c r="D7" s="16" t="n">
        <f aca="false">'Cost model'!M325</f>
        <v>110</v>
      </c>
      <c r="F7" s="16" t="n">
        <f aca="false">'Cost model'!M338</f>
        <v>85</v>
      </c>
      <c r="G7" s="16" t="n">
        <f aca="false">'Cost model'!M339</f>
        <v>85</v>
      </c>
      <c r="H7" s="16" t="n">
        <f aca="false">'Cost model'!M340</f>
        <v>125</v>
      </c>
      <c r="J7" s="16" t="n">
        <f aca="false">'Cost model'!M353</f>
        <v>75</v>
      </c>
      <c r="K7" s="16" t="n">
        <f aca="false">'Cost model'!M354</f>
        <v>90</v>
      </c>
      <c r="L7" s="16" t="n">
        <f aca="false">'Cost model'!M355</f>
        <v>120</v>
      </c>
      <c r="N7" s="16" t="n">
        <f aca="false">'Cost model'!M368</f>
        <v>75</v>
      </c>
      <c r="O7" s="16" t="n">
        <f aca="false">'Cost model'!M369</f>
        <v>100</v>
      </c>
      <c r="P7" s="16" t="n">
        <f aca="false">'Cost model'!M370</f>
        <v>120</v>
      </c>
      <c r="R7" s="16" t="n">
        <f aca="false">'Cost model'!M383</f>
        <v>85</v>
      </c>
      <c r="S7" s="16" t="n">
        <f aca="false">'Cost model'!M384</f>
        <v>105</v>
      </c>
      <c r="T7" s="16" t="n">
        <f aca="false">'Cost model'!M385</f>
        <v>140</v>
      </c>
      <c r="V7" s="16" t="n">
        <f aca="false">'Cost model'!M398</f>
        <v>80</v>
      </c>
      <c r="W7" s="16" t="n">
        <f aca="false">'Cost model'!M399</f>
        <v>90</v>
      </c>
      <c r="X7" s="16" t="n">
        <f aca="false">'Cost model'!M400</f>
        <v>120</v>
      </c>
      <c r="Z7" s="16" t="n">
        <f aca="false">'Cost model'!M413</f>
        <v>80</v>
      </c>
      <c r="AA7" s="16" t="n">
        <f aca="false">'Cost model'!M414</f>
        <v>90</v>
      </c>
      <c r="AB7" s="16" t="n">
        <f aca="false">'Cost model'!M415</f>
        <v>125</v>
      </c>
    </row>
    <row r="8" customFormat="false" ht="15" hidden="false" customHeight="false" outlineLevel="0" collapsed="false">
      <c r="A8" s="3" t="s">
        <v>14</v>
      </c>
      <c r="B8" s="16" t="n">
        <f aca="false">'Cost model'!M326</f>
        <v>110</v>
      </c>
      <c r="C8" s="16" t="n">
        <f aca="false">'Cost model'!M327</f>
        <v>130</v>
      </c>
      <c r="D8" s="16" t="n">
        <f aca="false">'Cost model'!M328</f>
        <v>175</v>
      </c>
      <c r="F8" s="16" t="n">
        <f aca="false">'Cost model'!M341</f>
        <v>130</v>
      </c>
      <c r="G8" s="16" t="n">
        <f aca="false">'Cost model'!M342</f>
        <v>155</v>
      </c>
      <c r="H8" s="16" t="n">
        <f aca="false">'Cost model'!M343</f>
        <v>205</v>
      </c>
      <c r="J8" s="16" t="n">
        <f aca="false">'Cost model'!M356</f>
        <v>125</v>
      </c>
      <c r="K8" s="16" t="n">
        <f aca="false">'Cost model'!M357</f>
        <v>175</v>
      </c>
      <c r="L8" s="16" t="n">
        <f aca="false">'Cost model'!M358</f>
        <v>210</v>
      </c>
      <c r="N8" s="16" t="n">
        <f aca="false">'Cost model'!M371</f>
        <v>130</v>
      </c>
      <c r="O8" s="16" t="n">
        <f aca="false">'Cost model'!M372</f>
        <v>165</v>
      </c>
      <c r="P8" s="16" t="n">
        <f aca="false">'Cost model'!M373</f>
        <v>215</v>
      </c>
      <c r="R8" s="16" t="n">
        <f aca="false">'Cost model'!M386</f>
        <v>150</v>
      </c>
      <c r="S8" s="16" t="n">
        <f aca="false">'Cost model'!M387</f>
        <v>195</v>
      </c>
      <c r="T8" s="16" t="n">
        <f aca="false">'Cost model'!M388</f>
        <v>255</v>
      </c>
      <c r="V8" s="16" t="n">
        <f aca="false">'Cost model'!M401</f>
        <v>130</v>
      </c>
      <c r="W8" s="16" t="n">
        <f aca="false">'Cost model'!M402</f>
        <v>165</v>
      </c>
      <c r="X8" s="16" t="n">
        <f aca="false">'Cost model'!M403</f>
        <v>210</v>
      </c>
      <c r="Z8" s="16" t="n">
        <f aca="false">'Cost model'!M416</f>
        <v>130</v>
      </c>
      <c r="AA8" s="16" t="n">
        <f aca="false">'Cost model'!M417</f>
        <v>165</v>
      </c>
      <c r="AB8" s="16" t="n">
        <f aca="false">'Cost model'!M418</f>
        <v>210</v>
      </c>
    </row>
    <row r="9" customFormat="false" ht="15" hidden="false" customHeight="false" outlineLevel="0" collapsed="false">
      <c r="A9" s="3" t="s">
        <v>15</v>
      </c>
      <c r="B9" s="16" t="n">
        <f aca="false">'Cost model'!M329</f>
        <v>135</v>
      </c>
      <c r="C9" s="16" t="n">
        <f aca="false">'Cost model'!M330</f>
        <v>180</v>
      </c>
      <c r="D9" s="16" t="n">
        <f aca="false">'Cost model'!M331</f>
        <v>280</v>
      </c>
      <c r="F9" s="16" t="n">
        <f aca="false">'Cost model'!M344</f>
        <v>170</v>
      </c>
      <c r="G9" s="17" t="n">
        <f aca="false">'Cost model'!M345</f>
        <v>280</v>
      </c>
      <c r="H9" s="17" t="n">
        <f aca="false">'Cost model'!M346</f>
        <v>340</v>
      </c>
      <c r="J9" s="16" t="n">
        <f aca="false">'Cost model'!M359</f>
        <v>175</v>
      </c>
      <c r="K9" s="17" t="n">
        <f aca="false">'Cost model'!M360</f>
        <v>290</v>
      </c>
      <c r="L9" s="17" t="n">
        <f aca="false">'Cost model'!M361</f>
        <v>345</v>
      </c>
      <c r="N9" s="16" t="n">
        <f aca="false">'Cost model'!M374</f>
        <v>180</v>
      </c>
      <c r="O9" s="17" t="n">
        <f aca="false">'Cost model'!M375</f>
        <v>285</v>
      </c>
      <c r="P9" s="17" t="n">
        <f aca="false">'Cost model'!M376</f>
        <v>350</v>
      </c>
      <c r="R9" s="16" t="n">
        <f aca="false">'Cost model'!M389</f>
        <v>200</v>
      </c>
      <c r="S9" s="17" t="n">
        <f aca="false">'Cost model'!M390</f>
        <v>330</v>
      </c>
      <c r="T9" s="17" t="n">
        <f aca="false">'Cost model'!M391</f>
        <v>400</v>
      </c>
      <c r="V9" s="16" t="n">
        <f aca="false">'Cost model'!M404</f>
        <v>175</v>
      </c>
      <c r="W9" s="17" t="n">
        <f aca="false">'Cost model'!M405</f>
        <v>295</v>
      </c>
      <c r="X9" s="17" t="n">
        <f aca="false">'Cost model'!M406</f>
        <v>350</v>
      </c>
      <c r="Z9" s="16" t="n">
        <f aca="false">'Cost model'!M419</f>
        <v>175</v>
      </c>
      <c r="AA9" s="17" t="n">
        <f aca="false">'Cost model'!M420</f>
        <v>290</v>
      </c>
      <c r="AB9" s="17" t="n">
        <f aca="false">'Cost model'!M421</f>
        <v>350</v>
      </c>
    </row>
    <row r="11" customFormat="false" ht="15" hidden="false" customHeight="false" outlineLevel="0" collapsed="false">
      <c r="A11" s="3" t="s">
        <v>83</v>
      </c>
      <c r="B11" s="3" t="s">
        <v>75</v>
      </c>
      <c r="F11" s="3" t="s">
        <v>76</v>
      </c>
      <c r="J11" s="3" t="s">
        <v>77</v>
      </c>
      <c r="N11" s="3" t="s">
        <v>78</v>
      </c>
      <c r="R11" s="3" t="s">
        <v>80</v>
      </c>
      <c r="V11" s="3" t="s">
        <v>79</v>
      </c>
      <c r="Z11" s="3" t="s">
        <v>81</v>
      </c>
    </row>
    <row r="12" customFormat="false" ht="15" hidden="false" customHeight="false" outlineLevel="0" collapsed="false">
      <c r="A12" s="12" t="s">
        <v>82</v>
      </c>
      <c r="B12" s="15" t="s">
        <v>47</v>
      </c>
      <c r="C12" s="15" t="s">
        <v>48</v>
      </c>
      <c r="D12" s="15" t="s">
        <v>49</v>
      </c>
      <c r="F12" s="15" t="s">
        <v>47</v>
      </c>
      <c r="G12" s="15" t="s">
        <v>48</v>
      </c>
      <c r="H12" s="15" t="s">
        <v>49</v>
      </c>
      <c r="J12" s="15" t="s">
        <v>47</v>
      </c>
      <c r="K12" s="15" t="s">
        <v>48</v>
      </c>
      <c r="L12" s="15" t="s">
        <v>49</v>
      </c>
      <c r="N12" s="15" t="s">
        <v>47</v>
      </c>
      <c r="O12" s="15" t="s">
        <v>48</v>
      </c>
      <c r="P12" s="15" t="s">
        <v>49</v>
      </c>
      <c r="R12" s="15" t="s">
        <v>47</v>
      </c>
      <c r="S12" s="15" t="s">
        <v>48</v>
      </c>
      <c r="T12" s="15" t="s">
        <v>49</v>
      </c>
      <c r="V12" s="15" t="s">
        <v>47</v>
      </c>
      <c r="W12" s="15" t="s">
        <v>48</v>
      </c>
      <c r="X12" s="15" t="s">
        <v>49</v>
      </c>
      <c r="Z12" s="15" t="s">
        <v>47</v>
      </c>
      <c r="AA12" s="15" t="s">
        <v>48</v>
      </c>
      <c r="AB12" s="15" t="s">
        <v>49</v>
      </c>
    </row>
    <row r="13" customFormat="false" ht="15" hidden="false" customHeight="false" outlineLevel="0" collapsed="false">
      <c r="A13" s="3" t="s">
        <v>10</v>
      </c>
      <c r="B13" s="16" t="n">
        <f aca="false">'Cost model'!N317</f>
        <v>15.5</v>
      </c>
      <c r="C13" s="16" t="n">
        <f aca="false">'Cost model'!N318</f>
        <v>19.5</v>
      </c>
      <c r="D13" s="16" t="n">
        <f aca="false">'Cost model'!N319</f>
        <v>22.5</v>
      </c>
      <c r="F13" s="16" t="n">
        <f aca="false">'Cost model'!N332</f>
        <v>22.5</v>
      </c>
      <c r="G13" s="16" t="n">
        <f aca="false">'Cost model'!N333</f>
        <v>25.5</v>
      </c>
      <c r="H13" s="16" t="n">
        <f aca="false">'Cost model'!N334</f>
        <v>27.5</v>
      </c>
      <c r="J13" s="16" t="n">
        <f aca="false">'Cost model'!N347</f>
        <v>18.5</v>
      </c>
      <c r="K13" s="16" t="n">
        <f aca="false">'Cost model'!N348</f>
        <v>23.5</v>
      </c>
      <c r="L13" s="16" t="n">
        <f aca="false">'Cost model'!N349</f>
        <v>27.5</v>
      </c>
      <c r="N13" s="16" t="n">
        <f aca="false">'Cost model'!N362</f>
        <v>15.5</v>
      </c>
      <c r="O13" s="16" t="n">
        <f aca="false">'Cost model'!N363</f>
        <v>21.5</v>
      </c>
      <c r="P13" s="16" t="n">
        <f aca="false">'Cost model'!N364</f>
        <v>22.5</v>
      </c>
      <c r="R13" s="16" t="n">
        <f aca="false">'Cost model'!N377</f>
        <v>21.5</v>
      </c>
      <c r="S13" s="16" t="n">
        <f aca="false">'Cost model'!N378</f>
        <v>25.5</v>
      </c>
      <c r="T13" s="16" t="n">
        <f aca="false">'Cost model'!N379</f>
        <v>35</v>
      </c>
      <c r="V13" s="16" t="n">
        <f aca="false">'Cost model'!N392</f>
        <v>18.5</v>
      </c>
      <c r="W13" s="16" t="n">
        <f aca="false">'Cost model'!N393</f>
        <v>25.5</v>
      </c>
      <c r="X13" s="16" t="n">
        <f aca="false">'Cost model'!N394</f>
        <v>27.5</v>
      </c>
      <c r="Z13" s="16" t="n">
        <f aca="false">'Cost model'!N407</f>
        <v>17.5</v>
      </c>
      <c r="AA13" s="16" t="n">
        <f aca="false">'Cost model'!N408</f>
        <v>29.5</v>
      </c>
      <c r="AB13" s="16" t="n">
        <f aca="false">'Cost model'!N409</f>
        <v>29.5</v>
      </c>
    </row>
    <row r="14" customFormat="false" ht="15" hidden="false" customHeight="false" outlineLevel="0" collapsed="false">
      <c r="A14" s="3" t="s">
        <v>12</v>
      </c>
      <c r="B14" s="16" t="n">
        <f aca="false">'Cost model'!N320</f>
        <v>35</v>
      </c>
      <c r="C14" s="16" t="n">
        <f aca="false">'Cost model'!N321</f>
        <v>55</v>
      </c>
      <c r="D14" s="16" t="n">
        <f aca="false">'Cost model'!N322</f>
        <v>65</v>
      </c>
      <c r="F14" s="16" t="n">
        <f aca="false">'Cost model'!N335</f>
        <v>60</v>
      </c>
      <c r="G14" s="16" t="n">
        <f aca="false">'Cost model'!N336</f>
        <v>65</v>
      </c>
      <c r="H14" s="16" t="n">
        <f aca="false">'Cost model'!N337</f>
        <v>80</v>
      </c>
      <c r="J14" s="16" t="n">
        <f aca="false">'Cost model'!N350</f>
        <v>65</v>
      </c>
      <c r="K14" s="16" t="n">
        <f aca="false">'Cost model'!N351</f>
        <v>70</v>
      </c>
      <c r="L14" s="16" t="n">
        <f aca="false">'Cost model'!N352</f>
        <v>80</v>
      </c>
      <c r="N14" s="16" t="n">
        <f aca="false">'Cost model'!N365</f>
        <v>60</v>
      </c>
      <c r="O14" s="16" t="n">
        <f aca="false">'Cost model'!N366</f>
        <v>70</v>
      </c>
      <c r="P14" s="16" t="n">
        <f aca="false">'Cost model'!N367</f>
        <v>80</v>
      </c>
      <c r="R14" s="16" t="n">
        <f aca="false">'Cost model'!N380</f>
        <v>70</v>
      </c>
      <c r="S14" s="16" t="n">
        <f aca="false">'Cost model'!N381</f>
        <v>85</v>
      </c>
      <c r="T14" s="16" t="n">
        <f aca="false">'Cost model'!N382</f>
        <v>115</v>
      </c>
      <c r="V14" s="16" t="n">
        <f aca="false">'Cost model'!N395</f>
        <v>65</v>
      </c>
      <c r="W14" s="16" t="n">
        <f aca="false">'Cost model'!N396</f>
        <v>80</v>
      </c>
      <c r="X14" s="16" t="n">
        <f aca="false">'Cost model'!N397</f>
        <v>80</v>
      </c>
      <c r="Z14" s="16" t="n">
        <f aca="false">'Cost model'!N410</f>
        <v>60</v>
      </c>
      <c r="AA14" s="16" t="n">
        <f aca="false">'Cost model'!N411</f>
        <v>65</v>
      </c>
      <c r="AB14" s="16" t="n">
        <f aca="false">'Cost model'!N412</f>
        <v>80</v>
      </c>
    </row>
    <row r="15" customFormat="false" ht="15" hidden="false" customHeight="false" outlineLevel="0" collapsed="false">
      <c r="A15" s="3" t="s">
        <v>13</v>
      </c>
      <c r="B15" s="16" t="n">
        <f aca="false">'Cost model'!N323</f>
        <v>85</v>
      </c>
      <c r="C15" s="16" t="n">
        <f aca="false">'Cost model'!N324</f>
        <v>115</v>
      </c>
      <c r="D15" s="16" t="n">
        <f aca="false">'Cost model'!N325</f>
        <v>150</v>
      </c>
      <c r="F15" s="16" t="n">
        <f aca="false">'Cost model'!N338</f>
        <v>115</v>
      </c>
      <c r="G15" s="16" t="n">
        <f aca="false">'Cost model'!N339</f>
        <v>115</v>
      </c>
      <c r="H15" s="16" t="n">
        <f aca="false">'Cost model'!N340</f>
        <v>170</v>
      </c>
      <c r="J15" s="16" t="n">
        <f aca="false">'Cost model'!N353</f>
        <v>105</v>
      </c>
      <c r="K15" s="16" t="n">
        <f aca="false">'Cost model'!N354</f>
        <v>125</v>
      </c>
      <c r="L15" s="16" t="n">
        <f aca="false">'Cost model'!N355</f>
        <v>165</v>
      </c>
      <c r="N15" s="16" t="n">
        <f aca="false">'Cost model'!N368</f>
        <v>105</v>
      </c>
      <c r="O15" s="16" t="n">
        <f aca="false">'Cost model'!N369</f>
        <v>135</v>
      </c>
      <c r="P15" s="16" t="n">
        <f aca="false">'Cost model'!N370</f>
        <v>165</v>
      </c>
      <c r="R15" s="16" t="n">
        <f aca="false">'Cost model'!N383</f>
        <v>115</v>
      </c>
      <c r="S15" s="16" t="n">
        <f aca="false">'Cost model'!N384</f>
        <v>145</v>
      </c>
      <c r="T15" s="16" t="n">
        <f aca="false">'Cost model'!N385</f>
        <v>190</v>
      </c>
      <c r="V15" s="16" t="n">
        <f aca="false">'Cost model'!N398</f>
        <v>110</v>
      </c>
      <c r="W15" s="16" t="n">
        <f aca="false">'Cost model'!N399</f>
        <v>125</v>
      </c>
      <c r="X15" s="16" t="n">
        <f aca="false">'Cost model'!N400</f>
        <v>165</v>
      </c>
      <c r="Z15" s="16" t="n">
        <f aca="false">'Cost model'!N413</f>
        <v>110</v>
      </c>
      <c r="AA15" s="16" t="n">
        <f aca="false">'Cost model'!N414</f>
        <v>125</v>
      </c>
      <c r="AB15" s="16" t="n">
        <f aca="false">'Cost model'!N415</f>
        <v>170</v>
      </c>
    </row>
    <row r="16" customFormat="false" ht="15" hidden="false" customHeight="false" outlineLevel="0" collapsed="false">
      <c r="A16" s="3" t="s">
        <v>14</v>
      </c>
      <c r="B16" s="16" t="n">
        <f aca="false">'Cost model'!N326</f>
        <v>135</v>
      </c>
      <c r="C16" s="16" t="n">
        <f aca="false">'Cost model'!N327</f>
        <v>160</v>
      </c>
      <c r="D16" s="16" t="n">
        <f aca="false">'Cost model'!N328</f>
        <v>210</v>
      </c>
      <c r="F16" s="16" t="n">
        <f aca="false">'Cost model'!N341</f>
        <v>160</v>
      </c>
      <c r="G16" s="16" t="n">
        <f aca="false">'Cost model'!N342</f>
        <v>190</v>
      </c>
      <c r="H16" s="16" t="n">
        <f aca="false">'Cost model'!N343</f>
        <v>250</v>
      </c>
      <c r="J16" s="16" t="n">
        <f aca="false">'Cost model'!N356</f>
        <v>150</v>
      </c>
      <c r="K16" s="16" t="n">
        <f aca="false">'Cost model'!N357</f>
        <v>210</v>
      </c>
      <c r="L16" s="16" t="n">
        <f aca="false">'Cost model'!N358</f>
        <v>255</v>
      </c>
      <c r="N16" s="16" t="n">
        <f aca="false">'Cost model'!N371</f>
        <v>160</v>
      </c>
      <c r="O16" s="16" t="n">
        <f aca="false">'Cost model'!N372</f>
        <v>200</v>
      </c>
      <c r="P16" s="16" t="n">
        <f aca="false">'Cost model'!N373</f>
        <v>260</v>
      </c>
      <c r="R16" s="16" t="n">
        <f aca="false">'Cost model'!N386</f>
        <v>180</v>
      </c>
      <c r="S16" s="16" t="n">
        <f aca="false">'Cost model'!N387</f>
        <v>235</v>
      </c>
      <c r="T16" s="16" t="n">
        <f aca="false">'Cost model'!N388</f>
        <v>310</v>
      </c>
      <c r="V16" s="16" t="n">
        <f aca="false">'Cost model'!N401</f>
        <v>160</v>
      </c>
      <c r="W16" s="16" t="n">
        <f aca="false">'Cost model'!N402</f>
        <v>200</v>
      </c>
      <c r="X16" s="16" t="n">
        <f aca="false">'Cost model'!N403</f>
        <v>255</v>
      </c>
      <c r="Z16" s="16" t="n">
        <f aca="false">'Cost model'!N416</f>
        <v>160</v>
      </c>
      <c r="AA16" s="16" t="n">
        <f aca="false">'Cost model'!N417</f>
        <v>200</v>
      </c>
      <c r="AB16" s="16" t="n">
        <f aca="false">'Cost model'!N418</f>
        <v>255</v>
      </c>
    </row>
    <row r="17" customFormat="false" ht="15" hidden="false" customHeight="false" outlineLevel="0" collapsed="false">
      <c r="A17" s="3" t="s">
        <v>15</v>
      </c>
      <c r="B17" s="16" t="n">
        <f aca="false">'Cost model'!N329</f>
        <v>165</v>
      </c>
      <c r="C17" s="16" t="n">
        <f aca="false">'Cost model'!N330</f>
        <v>220</v>
      </c>
      <c r="D17" s="16" t="n">
        <f aca="false">'Cost model'!N331</f>
        <v>340</v>
      </c>
      <c r="F17" s="16" t="n">
        <f aca="false">'Cost model'!N344</f>
        <v>205</v>
      </c>
      <c r="G17" s="18"/>
      <c r="H17" s="18"/>
      <c r="J17" s="16" t="n">
        <f aca="false">'Cost model'!N359</f>
        <v>210</v>
      </c>
      <c r="K17" s="18"/>
      <c r="L17" s="18"/>
      <c r="N17" s="16" t="n">
        <f aca="false">'Cost model'!N374</f>
        <v>220</v>
      </c>
      <c r="O17" s="18"/>
      <c r="P17" s="18"/>
      <c r="R17" s="16" t="n">
        <f aca="false">'Cost model'!N389</f>
        <v>240</v>
      </c>
      <c r="S17" s="18"/>
      <c r="T17" s="18"/>
      <c r="V17" s="16" t="n">
        <f aca="false">'Cost model'!N404</f>
        <v>210</v>
      </c>
      <c r="W17" s="18"/>
      <c r="X17" s="18"/>
      <c r="Z17" s="16" t="n">
        <f aca="false">'Cost model'!N419</f>
        <v>210</v>
      </c>
      <c r="AA17" s="18"/>
      <c r="AB17" s="18"/>
    </row>
    <row r="19" customFormat="false" ht="17.35" hidden="false" customHeight="false" outlineLevel="0" collapsed="false">
      <c r="A19" s="1" t="s">
        <v>98</v>
      </c>
    </row>
    <row r="21" customFormat="false" ht="15" hidden="false" customHeight="false" outlineLevel="0" collapsed="false">
      <c r="A21" s="3" t="s">
        <v>74</v>
      </c>
      <c r="B21" s="3" t="s">
        <v>75</v>
      </c>
      <c r="F21" s="3" t="s">
        <v>76</v>
      </c>
      <c r="J21" s="3" t="s">
        <v>77</v>
      </c>
      <c r="N21" s="3" t="s">
        <v>78</v>
      </c>
      <c r="R21" s="3" t="s">
        <v>80</v>
      </c>
      <c r="V21" s="3" t="s">
        <v>79</v>
      </c>
      <c r="Z21" s="3" t="s">
        <v>81</v>
      </c>
    </row>
    <row r="22" customFormat="false" ht="15" hidden="false" customHeight="false" outlineLevel="0" collapsed="false">
      <c r="A22" s="12" t="s">
        <v>82</v>
      </c>
      <c r="B22" s="15" t="s">
        <v>47</v>
      </c>
      <c r="C22" s="15" t="s">
        <v>48</v>
      </c>
      <c r="D22" s="15" t="s">
        <v>49</v>
      </c>
      <c r="F22" s="15" t="s">
        <v>47</v>
      </c>
      <c r="G22" s="15" t="s">
        <v>48</v>
      </c>
      <c r="H22" s="15" t="s">
        <v>49</v>
      </c>
      <c r="J22" s="15" t="s">
        <v>47</v>
      </c>
      <c r="K22" s="15" t="s">
        <v>48</v>
      </c>
      <c r="L22" s="15" t="s">
        <v>49</v>
      </c>
      <c r="N22" s="15" t="s">
        <v>47</v>
      </c>
      <c r="O22" s="15" t="s">
        <v>48</v>
      </c>
      <c r="P22" s="15" t="s">
        <v>49</v>
      </c>
      <c r="R22" s="15" t="s">
        <v>47</v>
      </c>
      <c r="S22" s="15" t="s">
        <v>48</v>
      </c>
      <c r="T22" s="15" t="s">
        <v>49</v>
      </c>
      <c r="V22" s="15" t="s">
        <v>47</v>
      </c>
      <c r="W22" s="15" t="s">
        <v>48</v>
      </c>
      <c r="X22" s="15" t="s">
        <v>49</v>
      </c>
      <c r="Z22" s="15" t="s">
        <v>47</v>
      </c>
      <c r="AA22" s="15" t="s">
        <v>48</v>
      </c>
      <c r="AB22" s="15" t="s">
        <v>49</v>
      </c>
    </row>
    <row r="23" customFormat="false" ht="15" hidden="false" customHeight="false" outlineLevel="0" collapsed="false">
      <c r="A23" s="3" t="s">
        <v>10</v>
      </c>
      <c r="B23" s="19" t="s">
        <v>87</v>
      </c>
      <c r="C23" s="19" t="s">
        <v>87</v>
      </c>
      <c r="D23" s="19" t="s">
        <v>85</v>
      </c>
      <c r="F23" s="19" t="s">
        <v>85</v>
      </c>
      <c r="G23" s="19" t="s">
        <v>85</v>
      </c>
      <c r="H23" s="19" t="s">
        <v>86</v>
      </c>
      <c r="J23" s="19" t="s">
        <v>85</v>
      </c>
      <c r="K23" s="19" t="s">
        <v>85</v>
      </c>
      <c r="L23" s="19" t="s">
        <v>85</v>
      </c>
      <c r="N23" s="19" t="s">
        <v>85</v>
      </c>
      <c r="O23" s="19" t="s">
        <v>85</v>
      </c>
      <c r="P23" s="19" t="s">
        <v>86</v>
      </c>
      <c r="R23" s="19" t="s">
        <v>88</v>
      </c>
      <c r="S23" s="19" t="s">
        <v>88</v>
      </c>
      <c r="T23" s="19" t="s">
        <v>88</v>
      </c>
      <c r="V23" s="19" t="s">
        <v>88</v>
      </c>
      <c r="W23" s="19" t="s">
        <v>88</v>
      </c>
      <c r="X23" s="19" t="s">
        <v>88</v>
      </c>
      <c r="Z23" s="19" t="s">
        <v>88</v>
      </c>
      <c r="AA23" s="19" t="s">
        <v>88</v>
      </c>
      <c r="AB23" s="19" t="s">
        <v>88</v>
      </c>
    </row>
    <row r="24" customFormat="false" ht="15" hidden="false" customHeight="false" outlineLevel="0" collapsed="false">
      <c r="A24" s="3" t="s">
        <v>12</v>
      </c>
      <c r="B24" s="19" t="s">
        <v>87</v>
      </c>
      <c r="C24" s="19" t="s">
        <v>87</v>
      </c>
      <c r="D24" s="19" t="s">
        <v>85</v>
      </c>
      <c r="F24" s="19" t="s">
        <v>85</v>
      </c>
      <c r="G24" s="19" t="s">
        <v>85</v>
      </c>
      <c r="H24" s="19" t="s">
        <v>86</v>
      </c>
      <c r="J24" s="19" t="s">
        <v>85</v>
      </c>
      <c r="K24" s="19" t="s">
        <v>85</v>
      </c>
      <c r="L24" s="19" t="s">
        <v>85</v>
      </c>
      <c r="N24" s="19" t="s">
        <v>85</v>
      </c>
      <c r="O24" s="19" t="s">
        <v>85</v>
      </c>
      <c r="P24" s="19" t="s">
        <v>86</v>
      </c>
      <c r="R24" s="19" t="s">
        <v>88</v>
      </c>
      <c r="S24" s="19" t="s">
        <v>88</v>
      </c>
      <c r="T24" s="19" t="s">
        <v>88</v>
      </c>
      <c r="V24" s="19" t="s">
        <v>88</v>
      </c>
      <c r="W24" s="19" t="s">
        <v>88</v>
      </c>
      <c r="X24" s="19" t="s">
        <v>88</v>
      </c>
      <c r="Z24" s="19" t="s">
        <v>88</v>
      </c>
      <c r="AA24" s="19" t="s">
        <v>88</v>
      </c>
      <c r="AB24" s="19" t="s">
        <v>88</v>
      </c>
    </row>
    <row r="25" customFormat="false" ht="15" hidden="false" customHeight="false" outlineLevel="0" collapsed="false">
      <c r="A25" s="3" t="s">
        <v>13</v>
      </c>
      <c r="B25" s="19" t="s">
        <v>87</v>
      </c>
      <c r="C25" s="19" t="s">
        <v>87</v>
      </c>
      <c r="D25" s="19" t="s">
        <v>86</v>
      </c>
      <c r="F25" s="19" t="s">
        <v>86</v>
      </c>
      <c r="G25" s="19" t="s">
        <v>86</v>
      </c>
      <c r="H25" s="19" t="s">
        <v>89</v>
      </c>
      <c r="J25" s="19" t="s">
        <v>86</v>
      </c>
      <c r="K25" s="19" t="s">
        <v>86</v>
      </c>
      <c r="L25" s="19" t="s">
        <v>89</v>
      </c>
      <c r="N25" s="19" t="s">
        <v>86</v>
      </c>
      <c r="O25" s="19" t="s">
        <v>86</v>
      </c>
      <c r="P25" s="19" t="s">
        <v>89</v>
      </c>
      <c r="R25" s="19" t="s">
        <v>88</v>
      </c>
      <c r="S25" s="19" t="s">
        <v>88</v>
      </c>
      <c r="T25" s="19" t="s">
        <v>88</v>
      </c>
      <c r="V25" s="19" t="s">
        <v>88</v>
      </c>
      <c r="W25" s="19" t="s">
        <v>88</v>
      </c>
      <c r="X25" s="19" t="s">
        <v>88</v>
      </c>
      <c r="Z25" s="19" t="s">
        <v>88</v>
      </c>
      <c r="AA25" s="19" t="s">
        <v>88</v>
      </c>
      <c r="AB25" s="19" t="s">
        <v>88</v>
      </c>
    </row>
    <row r="26" customFormat="false" ht="15" hidden="false" customHeight="false" outlineLevel="0" collapsed="false">
      <c r="A26" s="3" t="s">
        <v>14</v>
      </c>
      <c r="B26" s="19" t="s">
        <v>87</v>
      </c>
      <c r="C26" s="19" t="s">
        <v>87</v>
      </c>
      <c r="D26" s="19" t="s">
        <v>89</v>
      </c>
      <c r="F26" s="19" t="s">
        <v>89</v>
      </c>
      <c r="G26" s="19" t="s">
        <v>89</v>
      </c>
      <c r="H26" s="19" t="s">
        <v>89</v>
      </c>
      <c r="J26" s="19" t="s">
        <v>89</v>
      </c>
      <c r="K26" s="19" t="s">
        <v>89</v>
      </c>
      <c r="L26" s="19" t="s">
        <v>89</v>
      </c>
      <c r="N26" s="19" t="s">
        <v>89</v>
      </c>
      <c r="O26" s="19" t="s">
        <v>89</v>
      </c>
      <c r="P26" s="19" t="s">
        <v>89</v>
      </c>
      <c r="R26" s="19" t="s">
        <v>88</v>
      </c>
      <c r="S26" s="19" t="s">
        <v>88</v>
      </c>
      <c r="T26" s="19" t="s">
        <v>88</v>
      </c>
      <c r="V26" s="19" t="s">
        <v>88</v>
      </c>
      <c r="W26" s="19" t="s">
        <v>88</v>
      </c>
      <c r="X26" s="19" t="s">
        <v>88</v>
      </c>
      <c r="Z26" s="19" t="s">
        <v>88</v>
      </c>
      <c r="AA26" s="19" t="s">
        <v>88</v>
      </c>
      <c r="AB26" s="19" t="s">
        <v>88</v>
      </c>
    </row>
    <row r="27" customFormat="false" ht="15" hidden="false" customHeight="false" outlineLevel="0" collapsed="false">
      <c r="A27" s="3" t="s">
        <v>15</v>
      </c>
      <c r="B27" s="19" t="s">
        <v>87</v>
      </c>
      <c r="C27" s="19" t="s">
        <v>87</v>
      </c>
      <c r="D27" s="19" t="s">
        <v>89</v>
      </c>
      <c r="F27" s="19" t="s">
        <v>89</v>
      </c>
      <c r="G27" s="19" t="s">
        <v>86</v>
      </c>
      <c r="H27" s="19" t="s">
        <v>89</v>
      </c>
      <c r="J27" s="19" t="s">
        <v>89</v>
      </c>
      <c r="K27" s="19" t="s">
        <v>86</v>
      </c>
      <c r="L27" s="19" t="s">
        <v>89</v>
      </c>
      <c r="N27" s="19" t="s">
        <v>89</v>
      </c>
      <c r="O27" s="19" t="s">
        <v>86</v>
      </c>
      <c r="P27" s="19" t="s">
        <v>89</v>
      </c>
      <c r="R27" s="19" t="s">
        <v>88</v>
      </c>
      <c r="S27" s="19" t="s">
        <v>88</v>
      </c>
      <c r="T27" s="19" t="s">
        <v>88</v>
      </c>
      <c r="V27" s="19" t="s">
        <v>88</v>
      </c>
      <c r="W27" s="19" t="s">
        <v>88</v>
      </c>
      <c r="X27" s="19" t="s">
        <v>88</v>
      </c>
      <c r="Z27" s="19" t="s">
        <v>88</v>
      </c>
      <c r="AA27" s="19" t="s">
        <v>88</v>
      </c>
      <c r="AB27" s="19" t="s">
        <v>88</v>
      </c>
    </row>
    <row r="29" customFormat="false" ht="15" hidden="false" customHeight="false" outlineLevel="0" collapsed="false">
      <c r="A29" s="3" t="s">
        <v>83</v>
      </c>
      <c r="B29" s="3" t="s">
        <v>75</v>
      </c>
      <c r="F29" s="3" t="s">
        <v>76</v>
      </c>
      <c r="J29" s="3" t="s">
        <v>77</v>
      </c>
      <c r="N29" s="3" t="s">
        <v>78</v>
      </c>
      <c r="R29" s="3" t="s">
        <v>80</v>
      </c>
      <c r="V29" s="3" t="s">
        <v>79</v>
      </c>
      <c r="Z29" s="3" t="s">
        <v>81</v>
      </c>
    </row>
    <row r="30" customFormat="false" ht="15" hidden="false" customHeight="false" outlineLevel="0" collapsed="false">
      <c r="A30" s="12" t="s">
        <v>82</v>
      </c>
      <c r="B30" s="15" t="s">
        <v>47</v>
      </c>
      <c r="C30" s="15" t="s">
        <v>48</v>
      </c>
      <c r="D30" s="15" t="s">
        <v>49</v>
      </c>
      <c r="F30" s="15" t="s">
        <v>47</v>
      </c>
      <c r="G30" s="15" t="s">
        <v>48</v>
      </c>
      <c r="H30" s="15" t="s">
        <v>49</v>
      </c>
      <c r="J30" s="15" t="s">
        <v>47</v>
      </c>
      <c r="K30" s="15" t="s">
        <v>48</v>
      </c>
      <c r="L30" s="15" t="s">
        <v>49</v>
      </c>
      <c r="N30" s="15" t="s">
        <v>47</v>
      </c>
      <c r="O30" s="15" t="s">
        <v>48</v>
      </c>
      <c r="P30" s="15" t="s">
        <v>49</v>
      </c>
      <c r="R30" s="15" t="s">
        <v>47</v>
      </c>
      <c r="S30" s="15" t="s">
        <v>48</v>
      </c>
      <c r="T30" s="15" t="s">
        <v>49</v>
      </c>
      <c r="V30" s="15" t="s">
        <v>47</v>
      </c>
      <c r="W30" s="15" t="s">
        <v>48</v>
      </c>
      <c r="X30" s="15" t="s">
        <v>49</v>
      </c>
      <c r="Z30" s="15" t="s">
        <v>47</v>
      </c>
      <c r="AA30" s="15" t="s">
        <v>48</v>
      </c>
      <c r="AB30" s="15" t="s">
        <v>49</v>
      </c>
    </row>
    <row r="31" customFormat="false" ht="15" hidden="false" customHeight="false" outlineLevel="0" collapsed="false">
      <c r="A31" s="3" t="s">
        <v>10</v>
      </c>
      <c r="B31" s="19" t="s">
        <v>90</v>
      </c>
      <c r="C31" s="19" t="s">
        <v>90</v>
      </c>
      <c r="D31" s="19" t="s">
        <v>87</v>
      </c>
      <c r="F31" s="19" t="s">
        <v>90</v>
      </c>
      <c r="G31" s="19" t="s">
        <v>90</v>
      </c>
      <c r="H31" s="19" t="s">
        <v>85</v>
      </c>
      <c r="J31" s="19" t="s">
        <v>90</v>
      </c>
      <c r="K31" s="19" t="s">
        <v>90</v>
      </c>
      <c r="L31" s="19" t="s">
        <v>85</v>
      </c>
      <c r="N31" s="19" t="s">
        <v>90</v>
      </c>
      <c r="O31" s="19" t="s">
        <v>90</v>
      </c>
      <c r="P31" s="19" t="s">
        <v>85</v>
      </c>
      <c r="R31" s="19" t="s">
        <v>90</v>
      </c>
      <c r="S31" s="19" t="s">
        <v>90</v>
      </c>
      <c r="T31" s="19" t="s">
        <v>85</v>
      </c>
      <c r="V31" s="19" t="s">
        <v>90</v>
      </c>
      <c r="W31" s="19" t="s">
        <v>90</v>
      </c>
      <c r="X31" s="19" t="s">
        <v>85</v>
      </c>
      <c r="Z31" s="19" t="s">
        <v>90</v>
      </c>
      <c r="AA31" s="19" t="s">
        <v>90</v>
      </c>
      <c r="AB31" s="19" t="s">
        <v>85</v>
      </c>
    </row>
    <row r="32" customFormat="false" ht="15" hidden="false" customHeight="false" outlineLevel="0" collapsed="false">
      <c r="A32" s="3" t="s">
        <v>12</v>
      </c>
      <c r="B32" s="19" t="s">
        <v>90</v>
      </c>
      <c r="C32" s="19" t="s">
        <v>90</v>
      </c>
      <c r="D32" s="19" t="s">
        <v>87</v>
      </c>
      <c r="F32" s="19" t="s">
        <v>90</v>
      </c>
      <c r="G32" s="19" t="s">
        <v>90</v>
      </c>
      <c r="H32" s="19" t="s">
        <v>85</v>
      </c>
      <c r="J32" s="19" t="s">
        <v>90</v>
      </c>
      <c r="K32" s="19" t="s">
        <v>90</v>
      </c>
      <c r="L32" s="19" t="s">
        <v>85</v>
      </c>
      <c r="N32" s="19" t="s">
        <v>90</v>
      </c>
      <c r="O32" s="19" t="s">
        <v>90</v>
      </c>
      <c r="P32" s="19" t="s">
        <v>85</v>
      </c>
      <c r="R32" s="19" t="s">
        <v>90</v>
      </c>
      <c r="S32" s="19" t="s">
        <v>90</v>
      </c>
      <c r="T32" s="19" t="s">
        <v>85</v>
      </c>
      <c r="V32" s="19" t="s">
        <v>90</v>
      </c>
      <c r="W32" s="19" t="s">
        <v>90</v>
      </c>
      <c r="X32" s="19" t="s">
        <v>85</v>
      </c>
      <c r="Z32" s="19" t="s">
        <v>90</v>
      </c>
      <c r="AA32" s="19" t="s">
        <v>90</v>
      </c>
      <c r="AB32" s="19" t="s">
        <v>85</v>
      </c>
    </row>
    <row r="33" customFormat="false" ht="15" hidden="false" customHeight="false" outlineLevel="0" collapsed="false">
      <c r="A33" s="3" t="s">
        <v>13</v>
      </c>
      <c r="B33" s="19" t="s">
        <v>90</v>
      </c>
      <c r="C33" s="19" t="s">
        <v>90</v>
      </c>
      <c r="D33" s="19" t="s">
        <v>91</v>
      </c>
      <c r="F33" s="19" t="s">
        <v>85</v>
      </c>
      <c r="G33" s="19" t="s">
        <v>85</v>
      </c>
      <c r="H33" s="19" t="s">
        <v>89</v>
      </c>
      <c r="J33" s="19" t="s">
        <v>85</v>
      </c>
      <c r="K33" s="19" t="s">
        <v>85</v>
      </c>
      <c r="L33" s="19" t="s">
        <v>89</v>
      </c>
      <c r="N33" s="19" t="s">
        <v>85</v>
      </c>
      <c r="O33" s="19" t="s">
        <v>85</v>
      </c>
      <c r="P33" s="19" t="s">
        <v>89</v>
      </c>
      <c r="R33" s="19" t="s">
        <v>88</v>
      </c>
      <c r="S33" s="19" t="s">
        <v>88</v>
      </c>
      <c r="T33" s="19" t="s">
        <v>88</v>
      </c>
      <c r="V33" s="19" t="s">
        <v>88</v>
      </c>
      <c r="W33" s="19" t="s">
        <v>88</v>
      </c>
      <c r="X33" s="19" t="s">
        <v>88</v>
      </c>
      <c r="Z33" s="19" t="s">
        <v>88</v>
      </c>
      <c r="AA33" s="19" t="s">
        <v>88</v>
      </c>
      <c r="AB33" s="19" t="s">
        <v>88</v>
      </c>
    </row>
    <row r="34" customFormat="false" ht="15" hidden="false" customHeight="false" outlineLevel="0" collapsed="false">
      <c r="A34" s="3" t="s">
        <v>14</v>
      </c>
      <c r="B34" s="19" t="s">
        <v>90</v>
      </c>
      <c r="C34" s="19" t="s">
        <v>90</v>
      </c>
      <c r="D34" s="19" t="s">
        <v>91</v>
      </c>
      <c r="F34" s="19" t="s">
        <v>86</v>
      </c>
      <c r="G34" s="19" t="s">
        <v>86</v>
      </c>
      <c r="H34" s="19" t="s">
        <v>89</v>
      </c>
      <c r="J34" s="19" t="s">
        <v>86</v>
      </c>
      <c r="K34" s="19" t="s">
        <v>86</v>
      </c>
      <c r="L34" s="19" t="s">
        <v>89</v>
      </c>
      <c r="N34" s="19" t="s">
        <v>86</v>
      </c>
      <c r="O34" s="19" t="s">
        <v>86</v>
      </c>
      <c r="P34" s="19" t="s">
        <v>89</v>
      </c>
      <c r="R34" s="19" t="s">
        <v>88</v>
      </c>
      <c r="S34" s="19" t="s">
        <v>88</v>
      </c>
      <c r="T34" s="19" t="s">
        <v>88</v>
      </c>
      <c r="V34" s="19" t="s">
        <v>88</v>
      </c>
      <c r="W34" s="19" t="s">
        <v>88</v>
      </c>
      <c r="X34" s="19" t="s">
        <v>88</v>
      </c>
      <c r="Z34" s="19" t="s">
        <v>88</v>
      </c>
      <c r="AA34" s="19" t="s">
        <v>88</v>
      </c>
      <c r="AB34" s="19" t="s">
        <v>88</v>
      </c>
    </row>
    <row r="35" customFormat="false" ht="15" hidden="false" customHeight="false" outlineLevel="0" collapsed="false">
      <c r="A35" s="3" t="s">
        <v>15</v>
      </c>
      <c r="B35" s="19" t="s">
        <v>90</v>
      </c>
      <c r="C35" s="19" t="s">
        <v>90</v>
      </c>
      <c r="D35" s="19" t="s">
        <v>91</v>
      </c>
      <c r="F35" s="19" t="s">
        <v>86</v>
      </c>
      <c r="G35" s="19"/>
      <c r="H35" s="19"/>
      <c r="J35" s="19" t="s">
        <v>86</v>
      </c>
      <c r="K35" s="19"/>
      <c r="L35" s="19"/>
      <c r="N35" s="19" t="s">
        <v>86</v>
      </c>
      <c r="O35" s="19"/>
      <c r="P35" s="19"/>
      <c r="R35" s="19" t="s">
        <v>88</v>
      </c>
      <c r="S35" s="19"/>
      <c r="T35" s="19"/>
      <c r="V35" s="19" t="s">
        <v>88</v>
      </c>
      <c r="W35" s="19"/>
      <c r="X35" s="19"/>
      <c r="Z35" s="19" t="s">
        <v>88</v>
      </c>
      <c r="AA35" s="19"/>
      <c r="AB35" s="1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4" min="2" style="0" width="11"/>
    <col collapsed="false" customWidth="true" hidden="false" outlineLevel="0" max="5" min="5" style="0" width="2"/>
    <col collapsed="false" customWidth="true" hidden="false" outlineLevel="0" max="8" min="6" style="0" width="11"/>
    <col collapsed="false" customWidth="true" hidden="false" outlineLevel="0" max="9" min="9" style="0" width="2"/>
    <col collapsed="false" customWidth="true" hidden="false" outlineLevel="0" max="12" min="10" style="0" width="11"/>
    <col collapsed="false" customWidth="true" hidden="false" outlineLevel="0" max="13" min="13" style="0" width="2"/>
    <col collapsed="false" customWidth="true" hidden="false" outlineLevel="0" max="16" min="14" style="0" width="11"/>
    <col collapsed="false" customWidth="true" hidden="false" outlineLevel="0" max="17" min="17" style="0" width="2"/>
    <col collapsed="false" customWidth="true" hidden="false" outlineLevel="0" max="20" min="18" style="0" width="11"/>
    <col collapsed="false" customWidth="true" hidden="false" outlineLevel="0" max="21" min="21" style="0" width="2"/>
    <col collapsed="false" customWidth="true" hidden="false" outlineLevel="0" max="24" min="22" style="0" width="11"/>
    <col collapsed="false" customWidth="true" hidden="false" outlineLevel="0" max="25" min="25" style="0" width="2"/>
    <col collapsed="false" customWidth="true" hidden="false" outlineLevel="0" max="28" min="26" style="0" width="11"/>
    <col collapsed="false" customWidth="true" hidden="false" outlineLevel="0" max="29" min="29" style="0" width="2"/>
  </cols>
  <sheetData>
    <row r="1" customFormat="false" ht="17.35" hidden="false" customHeight="false" outlineLevel="0" collapsed="false">
      <c r="A1" s="1" t="s">
        <v>99</v>
      </c>
    </row>
    <row r="3" customFormat="false" ht="15" hidden="false" customHeight="false" outlineLevel="0" collapsed="false">
      <c r="A3" s="3" t="s">
        <v>74</v>
      </c>
      <c r="B3" s="3" t="s">
        <v>77</v>
      </c>
      <c r="F3" s="3" t="s">
        <v>76</v>
      </c>
      <c r="J3" s="3" t="s">
        <v>75</v>
      </c>
      <c r="N3" s="3" t="s">
        <v>81</v>
      </c>
      <c r="R3" s="3" t="s">
        <v>78</v>
      </c>
      <c r="V3" s="3" t="s">
        <v>80</v>
      </c>
      <c r="Z3" s="3" t="s">
        <v>79</v>
      </c>
    </row>
    <row r="4" customFormat="false" ht="15" hidden="false" customHeight="false" outlineLevel="0" collapsed="false">
      <c r="A4" s="12" t="s">
        <v>82</v>
      </c>
      <c r="B4" s="15" t="s">
        <v>47</v>
      </c>
      <c r="C4" s="15" t="s">
        <v>48</v>
      </c>
      <c r="D4" s="15" t="s">
        <v>49</v>
      </c>
      <c r="F4" s="15" t="s">
        <v>47</v>
      </c>
      <c r="G4" s="15" t="s">
        <v>48</v>
      </c>
      <c r="H4" s="15" t="s">
        <v>49</v>
      </c>
      <c r="J4" s="15" t="s">
        <v>47</v>
      </c>
      <c r="K4" s="15" t="s">
        <v>48</v>
      </c>
      <c r="L4" s="15" t="s">
        <v>49</v>
      </c>
      <c r="N4" s="15" t="s">
        <v>47</v>
      </c>
      <c r="O4" s="15" t="s">
        <v>48</v>
      </c>
      <c r="P4" s="15" t="s">
        <v>49</v>
      </c>
      <c r="R4" s="15" t="s">
        <v>47</v>
      </c>
      <c r="S4" s="15" t="s">
        <v>48</v>
      </c>
      <c r="T4" s="15" t="s">
        <v>49</v>
      </c>
      <c r="V4" s="15" t="s">
        <v>47</v>
      </c>
      <c r="W4" s="15" t="s">
        <v>48</v>
      </c>
      <c r="X4" s="15" t="s">
        <v>49</v>
      </c>
      <c r="Z4" s="15" t="s">
        <v>47</v>
      </c>
      <c r="AA4" s="15" t="s">
        <v>48</v>
      </c>
      <c r="AB4" s="15" t="s">
        <v>49</v>
      </c>
    </row>
    <row r="5" customFormat="false" ht="15" hidden="false" customHeight="false" outlineLevel="0" collapsed="false">
      <c r="A5" s="3" t="s">
        <v>10</v>
      </c>
      <c r="B5" s="16" t="n">
        <f aca="false">'Cost model'!M422</f>
        <v>8.5</v>
      </c>
      <c r="C5" s="16" t="n">
        <f aca="false">'Cost model'!M423</f>
        <v>11.5</v>
      </c>
      <c r="D5" s="16" t="n">
        <f aca="false">'Cost model'!M424</f>
        <v>16.5</v>
      </c>
      <c r="F5" s="16" t="n">
        <f aca="false">'Cost model'!M437</f>
        <v>13.5</v>
      </c>
      <c r="G5" s="16" t="n">
        <f aca="false">'Cost model'!M438</f>
        <v>17.5</v>
      </c>
      <c r="H5" s="16" t="n">
        <f aca="false">'Cost model'!M439</f>
        <v>20.5</v>
      </c>
      <c r="J5" s="16" t="n">
        <f aca="false">'Cost model'!M452</f>
        <v>13.5</v>
      </c>
      <c r="K5" s="16" t="n">
        <f aca="false">'Cost model'!M453</f>
        <v>16.5</v>
      </c>
      <c r="L5" s="16" t="n">
        <f aca="false">'Cost model'!M454</f>
        <v>19.5</v>
      </c>
      <c r="N5" s="16" t="n">
        <f aca="false">'Cost model'!M467</f>
        <v>15.5</v>
      </c>
      <c r="O5" s="16" t="n">
        <f aca="false">'Cost model'!M468</f>
        <v>16.5</v>
      </c>
      <c r="P5" s="16" t="n">
        <f aca="false">'Cost model'!M469</f>
        <v>20.5</v>
      </c>
      <c r="R5" s="16" t="n">
        <f aca="false">'Cost model'!M482</f>
        <v>8.5</v>
      </c>
      <c r="S5" s="16" t="n">
        <f aca="false">'Cost model'!M483</f>
        <v>11.5</v>
      </c>
      <c r="T5" s="16" t="n">
        <f aca="false">'Cost model'!M484</f>
        <v>16.5</v>
      </c>
      <c r="V5" s="16" t="n">
        <f aca="false">'Cost model'!M497</f>
        <v>17.5</v>
      </c>
      <c r="W5" s="16" t="n">
        <f aca="false">'Cost model'!M498</f>
        <v>20.5</v>
      </c>
      <c r="X5" s="16" t="n">
        <f aca="false">'Cost model'!M499</f>
        <v>25.5</v>
      </c>
      <c r="Z5" s="16" t="n">
        <f aca="false">'Cost model'!M512</f>
        <v>11.5</v>
      </c>
      <c r="AA5" s="16" t="n">
        <f aca="false">'Cost model'!M513</f>
        <v>14.5</v>
      </c>
      <c r="AB5" s="16" t="n">
        <f aca="false">'Cost model'!M514</f>
        <v>17.5</v>
      </c>
    </row>
    <row r="6" customFormat="false" ht="15" hidden="false" customHeight="false" outlineLevel="0" collapsed="false">
      <c r="A6" s="3" t="s">
        <v>12</v>
      </c>
      <c r="B6" s="16" t="n">
        <f aca="false">'Cost model'!M425</f>
        <v>14.5</v>
      </c>
      <c r="C6" s="16" t="n">
        <f aca="false">'Cost model'!M426</f>
        <v>21.5</v>
      </c>
      <c r="D6" s="16" t="n">
        <f aca="false">'Cost model'!M427</f>
        <v>28.5</v>
      </c>
      <c r="F6" s="16" t="n">
        <f aca="false">'Cost model'!M440</f>
        <v>45</v>
      </c>
      <c r="G6" s="16" t="n">
        <f aca="false">'Cost model'!M441</f>
        <v>55</v>
      </c>
      <c r="H6" s="16" t="n">
        <f aca="false">'Cost model'!M442</f>
        <v>60</v>
      </c>
      <c r="J6" s="16" t="n">
        <f aca="false">'Cost model'!M455</f>
        <v>45</v>
      </c>
      <c r="K6" s="16" t="n">
        <f aca="false">'Cost model'!M456</f>
        <v>50</v>
      </c>
      <c r="L6" s="16" t="n">
        <f aca="false">'Cost model'!M457</f>
        <v>55</v>
      </c>
      <c r="N6" s="16" t="n">
        <f aca="false">'Cost model'!M470</f>
        <v>45</v>
      </c>
      <c r="O6" s="16" t="n">
        <f aca="false">'Cost model'!M471</f>
        <v>55</v>
      </c>
      <c r="P6" s="16" t="n">
        <f aca="false">'Cost model'!M472</f>
        <v>60</v>
      </c>
      <c r="R6" s="16" t="n">
        <f aca="false">'Cost model'!M485</f>
        <v>40</v>
      </c>
      <c r="S6" s="16" t="n">
        <f aca="false">'Cost model'!M486</f>
        <v>45</v>
      </c>
      <c r="T6" s="16" t="n">
        <f aca="false">'Cost model'!M487</f>
        <v>55</v>
      </c>
      <c r="V6" s="16" t="n">
        <f aca="false">'Cost model'!M500</f>
        <v>55</v>
      </c>
      <c r="W6" s="16" t="n">
        <f aca="false">'Cost model'!M501</f>
        <v>60</v>
      </c>
      <c r="X6" s="16" t="n">
        <f aca="false">'Cost model'!M502</f>
        <v>70</v>
      </c>
      <c r="Z6" s="16" t="n">
        <f aca="false">'Cost model'!M515</f>
        <v>40</v>
      </c>
      <c r="AA6" s="16" t="n">
        <f aca="false">'Cost model'!M516</f>
        <v>45</v>
      </c>
      <c r="AB6" s="16" t="n">
        <f aca="false">'Cost model'!M517</f>
        <v>50</v>
      </c>
    </row>
    <row r="7" customFormat="false" ht="15" hidden="false" customHeight="false" outlineLevel="0" collapsed="false">
      <c r="A7" s="3" t="s">
        <v>13</v>
      </c>
      <c r="B7" s="16" t="n">
        <f aca="false">'Cost model'!M428</f>
        <v>23.5</v>
      </c>
      <c r="C7" s="16" t="n">
        <f aca="false">'Cost model'!M429</f>
        <v>40</v>
      </c>
      <c r="D7" s="16" t="n">
        <f aca="false">'Cost model'!M430</f>
        <v>50</v>
      </c>
      <c r="F7" s="16" t="n">
        <f aca="false">'Cost model'!M443</f>
        <v>70</v>
      </c>
      <c r="G7" s="16" t="n">
        <f aca="false">'Cost model'!M444</f>
        <v>85</v>
      </c>
      <c r="H7" s="16" t="n">
        <f aca="false">'Cost model'!M445</f>
        <v>115</v>
      </c>
      <c r="J7" s="16" t="n">
        <f aca="false">'Cost model'!M458</f>
        <v>75</v>
      </c>
      <c r="K7" s="16" t="n">
        <f aca="false">'Cost model'!M459</f>
        <v>90</v>
      </c>
      <c r="L7" s="16" t="n">
        <f aca="false">'Cost model'!M460</f>
        <v>135</v>
      </c>
      <c r="N7" s="16" t="n">
        <f aca="false">'Cost model'!M473</f>
        <v>80</v>
      </c>
      <c r="O7" s="16" t="n">
        <f aca="false">'Cost model'!M474</f>
        <v>90</v>
      </c>
      <c r="P7" s="16" t="n">
        <f aca="false">'Cost model'!M475</f>
        <v>125</v>
      </c>
      <c r="R7" s="16" t="n">
        <f aca="false">'Cost model'!M488</f>
        <v>60</v>
      </c>
      <c r="S7" s="16" t="n">
        <f aca="false">'Cost model'!M489</f>
        <v>70</v>
      </c>
      <c r="T7" s="16" t="n">
        <f aca="false">'Cost model'!M490</f>
        <v>100</v>
      </c>
      <c r="V7" s="16" t="n">
        <f aca="false">'Cost model'!M503</f>
        <v>105</v>
      </c>
      <c r="W7" s="16" t="n">
        <f aca="false">'Cost model'!M504</f>
        <v>115</v>
      </c>
      <c r="X7" s="16" t="n">
        <f aca="false">'Cost model'!M505</f>
        <v>155</v>
      </c>
      <c r="Z7" s="16" t="n">
        <f aca="false">'Cost model'!M518</f>
        <v>65</v>
      </c>
      <c r="AA7" s="16" t="n">
        <f aca="false">'Cost model'!M519</f>
        <v>75</v>
      </c>
      <c r="AB7" s="16" t="n">
        <f aca="false">'Cost model'!M520</f>
        <v>100</v>
      </c>
    </row>
    <row r="8" customFormat="false" ht="15" hidden="false" customHeight="false" outlineLevel="0" collapsed="false">
      <c r="A8" s="3" t="s">
        <v>14</v>
      </c>
      <c r="B8" s="16" t="n">
        <f aca="false">'Cost model'!M431</f>
        <v>45</v>
      </c>
      <c r="C8" s="16" t="n">
        <f aca="false">'Cost model'!M432</f>
        <v>60</v>
      </c>
      <c r="D8" s="16" t="n">
        <f aca="false">'Cost model'!M433</f>
        <v>75</v>
      </c>
      <c r="F8" s="16" t="n">
        <f aca="false">'Cost model'!M446</f>
        <v>120</v>
      </c>
      <c r="G8" s="16" t="n">
        <f aca="false">'Cost model'!M447</f>
        <v>155</v>
      </c>
      <c r="H8" s="16" t="n">
        <f aca="false">'Cost model'!M448</f>
        <v>195</v>
      </c>
      <c r="J8" s="16" t="n">
        <f aca="false">'Cost model'!M461</f>
        <v>130</v>
      </c>
      <c r="K8" s="16" t="n">
        <f aca="false">'Cost model'!M462</f>
        <v>165</v>
      </c>
      <c r="L8" s="16" t="n">
        <f aca="false">'Cost model'!M463</f>
        <v>205</v>
      </c>
      <c r="N8" s="16" t="n">
        <f aca="false">'Cost model'!M476</f>
        <v>130</v>
      </c>
      <c r="O8" s="16" t="n">
        <f aca="false">'Cost model'!M477</f>
        <v>165</v>
      </c>
      <c r="P8" s="16" t="n">
        <f aca="false">'Cost model'!M478</f>
        <v>210</v>
      </c>
      <c r="R8" s="16" t="n">
        <f aca="false">'Cost model'!M491</f>
        <v>105</v>
      </c>
      <c r="S8" s="16" t="n">
        <f aca="false">'Cost model'!M492</f>
        <v>130</v>
      </c>
      <c r="T8" s="16" t="n">
        <f aca="false">'Cost model'!M493</f>
        <v>165</v>
      </c>
      <c r="V8" s="16" t="n">
        <f aca="false">'Cost model'!M506</f>
        <v>170</v>
      </c>
      <c r="W8" s="16" t="n">
        <f aca="false">'Cost model'!M507</f>
        <v>210</v>
      </c>
      <c r="X8" s="16" t="n">
        <f aca="false">'Cost model'!M508</f>
        <v>265</v>
      </c>
      <c r="Z8" s="16" t="n">
        <f aca="false">'Cost model'!M521</f>
        <v>105</v>
      </c>
      <c r="AA8" s="16" t="n">
        <f aca="false">'Cost model'!M522</f>
        <v>135</v>
      </c>
      <c r="AB8" s="16" t="n">
        <f aca="false">'Cost model'!M523</f>
        <v>170</v>
      </c>
    </row>
    <row r="9" customFormat="false" ht="15" hidden="false" customHeight="false" outlineLevel="0" collapsed="false">
      <c r="A9" s="3" t="s">
        <v>15</v>
      </c>
      <c r="B9" s="16" t="n">
        <f aca="false">'Cost model'!M434</f>
        <v>80</v>
      </c>
      <c r="C9" s="16" t="n">
        <f aca="false">'Cost model'!M435</f>
        <v>105</v>
      </c>
      <c r="D9" s="16" t="n">
        <f aca="false">'Cost model'!M436</f>
        <v>155</v>
      </c>
      <c r="F9" s="16" t="n">
        <f aca="false">'Cost model'!M449</f>
        <v>160</v>
      </c>
      <c r="G9" s="17" t="n">
        <f aca="false">'Cost model'!M450</f>
        <v>270</v>
      </c>
      <c r="H9" s="17" t="n">
        <f aca="false">'Cost model'!M451</f>
        <v>350</v>
      </c>
      <c r="J9" s="16" t="n">
        <f aca="false">'Cost model'!M464</f>
        <v>190</v>
      </c>
      <c r="K9" s="17" t="n">
        <f aca="false">'Cost model'!M465</f>
        <v>285</v>
      </c>
      <c r="L9" s="17" t="n">
        <f aca="false">'Cost model'!M466</f>
        <v>345</v>
      </c>
      <c r="N9" s="16" t="n">
        <f aca="false">'Cost model'!M479</f>
        <v>175</v>
      </c>
      <c r="O9" s="17" t="n">
        <f aca="false">'Cost model'!M480</f>
        <v>290</v>
      </c>
      <c r="P9" s="17" t="n">
        <f aca="false">'Cost model'!M481</f>
        <v>350</v>
      </c>
      <c r="R9" s="16" t="n">
        <f aca="false">'Cost model'!M494</f>
        <v>135</v>
      </c>
      <c r="S9" s="17" t="n">
        <f aca="false">'Cost model'!M495</f>
        <v>230</v>
      </c>
      <c r="T9" s="17" t="n">
        <f aca="false">'Cost model'!M496</f>
        <v>280</v>
      </c>
      <c r="V9" s="16" t="n">
        <f aca="false">'Cost model'!M509</f>
        <v>220</v>
      </c>
      <c r="W9" s="17" t="n">
        <f aca="false">'Cost model'!M510</f>
        <v>370</v>
      </c>
      <c r="X9" s="17" t="n">
        <f aca="false">'Cost model'!M511</f>
        <v>440</v>
      </c>
      <c r="Z9" s="16" t="n">
        <f aca="false">'Cost model'!M524</f>
        <v>140</v>
      </c>
      <c r="AA9" s="17" t="n">
        <f aca="false">'Cost model'!M525</f>
        <v>235</v>
      </c>
      <c r="AB9" s="17" t="n">
        <f aca="false">'Cost model'!M526</f>
        <v>285</v>
      </c>
    </row>
    <row r="11" customFormat="false" ht="15" hidden="false" customHeight="false" outlineLevel="0" collapsed="false">
      <c r="A11" s="3" t="s">
        <v>83</v>
      </c>
      <c r="B11" s="3" t="s">
        <v>77</v>
      </c>
      <c r="F11" s="3" t="s">
        <v>76</v>
      </c>
      <c r="J11" s="3" t="s">
        <v>75</v>
      </c>
      <c r="N11" s="3" t="s">
        <v>81</v>
      </c>
      <c r="R11" s="3" t="s">
        <v>78</v>
      </c>
      <c r="V11" s="3" t="s">
        <v>80</v>
      </c>
      <c r="Z11" s="3" t="s">
        <v>79</v>
      </c>
    </row>
    <row r="12" customFormat="false" ht="15" hidden="false" customHeight="false" outlineLevel="0" collapsed="false">
      <c r="A12" s="12" t="s">
        <v>82</v>
      </c>
      <c r="B12" s="15" t="s">
        <v>47</v>
      </c>
      <c r="C12" s="15" t="s">
        <v>48</v>
      </c>
      <c r="D12" s="15" t="s">
        <v>49</v>
      </c>
      <c r="F12" s="15" t="s">
        <v>47</v>
      </c>
      <c r="G12" s="15" t="s">
        <v>48</v>
      </c>
      <c r="H12" s="15" t="s">
        <v>49</v>
      </c>
      <c r="J12" s="15" t="s">
        <v>47</v>
      </c>
      <c r="K12" s="15" t="s">
        <v>48</v>
      </c>
      <c r="L12" s="15" t="s">
        <v>49</v>
      </c>
      <c r="N12" s="15" t="s">
        <v>47</v>
      </c>
      <c r="O12" s="15" t="s">
        <v>48</v>
      </c>
      <c r="P12" s="15" t="s">
        <v>49</v>
      </c>
      <c r="R12" s="15" t="s">
        <v>47</v>
      </c>
      <c r="S12" s="15" t="s">
        <v>48</v>
      </c>
      <c r="T12" s="15" t="s">
        <v>49</v>
      </c>
      <c r="V12" s="15" t="s">
        <v>47</v>
      </c>
      <c r="W12" s="15" t="s">
        <v>48</v>
      </c>
      <c r="X12" s="15" t="s">
        <v>49</v>
      </c>
      <c r="Z12" s="15" t="s">
        <v>47</v>
      </c>
      <c r="AA12" s="15" t="s">
        <v>48</v>
      </c>
      <c r="AB12" s="15" t="s">
        <v>49</v>
      </c>
    </row>
    <row r="13" customFormat="false" ht="15" hidden="false" customHeight="false" outlineLevel="0" collapsed="false">
      <c r="A13" s="3" t="s">
        <v>10</v>
      </c>
      <c r="B13" s="16" t="n">
        <f aca="false">'Cost model'!N422</f>
        <v>13.5</v>
      </c>
      <c r="C13" s="16" t="n">
        <f aca="false">'Cost model'!N423</f>
        <v>16.5</v>
      </c>
      <c r="D13" s="16" t="n">
        <f aca="false">'Cost model'!N424</f>
        <v>22.5</v>
      </c>
      <c r="F13" s="16" t="n">
        <f aca="false">'Cost model'!N437</f>
        <v>18.5</v>
      </c>
      <c r="G13" s="16" t="n">
        <f aca="false">'Cost model'!N438</f>
        <v>23.5</v>
      </c>
      <c r="H13" s="16" t="n">
        <f aca="false">'Cost model'!N439</f>
        <v>27.5</v>
      </c>
      <c r="J13" s="16" t="n">
        <f aca="false">'Cost model'!N452</f>
        <v>18.5</v>
      </c>
      <c r="K13" s="16" t="n">
        <f aca="false">'Cost model'!N453</f>
        <v>22.5</v>
      </c>
      <c r="L13" s="16" t="n">
        <f aca="false">'Cost model'!N454</f>
        <v>26.5</v>
      </c>
      <c r="N13" s="16" t="n">
        <f aca="false">'Cost model'!N467</f>
        <v>21.5</v>
      </c>
      <c r="O13" s="16" t="n">
        <f aca="false">'Cost model'!N468</f>
        <v>22.5</v>
      </c>
      <c r="P13" s="16" t="n">
        <f aca="false">'Cost model'!N469</f>
        <v>27.5</v>
      </c>
      <c r="R13" s="16" t="n">
        <f aca="false">'Cost model'!N482</f>
        <v>13.5</v>
      </c>
      <c r="S13" s="16" t="n">
        <f aca="false">'Cost model'!N483</f>
        <v>16.5</v>
      </c>
      <c r="T13" s="16" t="n">
        <f aca="false">'Cost model'!N484</f>
        <v>22.5</v>
      </c>
      <c r="V13" s="16" t="n">
        <f aca="false">'Cost model'!N497</f>
        <v>23.5</v>
      </c>
      <c r="W13" s="16" t="n">
        <f aca="false">'Cost model'!N498</f>
        <v>27.5</v>
      </c>
      <c r="X13" s="16" t="n">
        <f aca="false">'Cost model'!N499</f>
        <v>35</v>
      </c>
      <c r="Z13" s="16" t="n">
        <f aca="false">'Cost model'!N512</f>
        <v>16.5</v>
      </c>
      <c r="AA13" s="16" t="n">
        <f aca="false">'Cost model'!N513</f>
        <v>19.5</v>
      </c>
      <c r="AB13" s="16" t="n">
        <f aca="false">'Cost model'!N514</f>
        <v>23.5</v>
      </c>
    </row>
    <row r="14" customFormat="false" ht="15" hidden="false" customHeight="false" outlineLevel="0" collapsed="false">
      <c r="A14" s="3" t="s">
        <v>12</v>
      </c>
      <c r="B14" s="16" t="n">
        <f aca="false">'Cost model'!N425</f>
        <v>19.5</v>
      </c>
      <c r="C14" s="16" t="n">
        <f aca="false">'Cost model'!N426</f>
        <v>27.5</v>
      </c>
      <c r="D14" s="16" t="n">
        <f aca="false">'Cost model'!N427</f>
        <v>40</v>
      </c>
      <c r="F14" s="16" t="n">
        <f aca="false">'Cost model'!N440</f>
        <v>60</v>
      </c>
      <c r="G14" s="16" t="n">
        <f aca="false">'Cost model'!N441</f>
        <v>70</v>
      </c>
      <c r="H14" s="16" t="n">
        <f aca="false">'Cost model'!N442</f>
        <v>80</v>
      </c>
      <c r="J14" s="16" t="n">
        <f aca="false">'Cost model'!N455</f>
        <v>60</v>
      </c>
      <c r="K14" s="16" t="n">
        <f aca="false">'Cost model'!N456</f>
        <v>65</v>
      </c>
      <c r="L14" s="16" t="n">
        <f aca="false">'Cost model'!N457</f>
        <v>70</v>
      </c>
      <c r="N14" s="16" t="n">
        <f aca="false">'Cost model'!N470</f>
        <v>60</v>
      </c>
      <c r="O14" s="16" t="n">
        <f aca="false">'Cost model'!N471</f>
        <v>70</v>
      </c>
      <c r="P14" s="16" t="n">
        <f aca="false">'Cost model'!N472</f>
        <v>80</v>
      </c>
      <c r="R14" s="16" t="n">
        <f aca="false">'Cost model'!N485</f>
        <v>55</v>
      </c>
      <c r="S14" s="16" t="n">
        <f aca="false">'Cost model'!N486</f>
        <v>60</v>
      </c>
      <c r="T14" s="16" t="n">
        <f aca="false">'Cost model'!N487</f>
        <v>70</v>
      </c>
      <c r="V14" s="16" t="n">
        <f aca="false">'Cost model'!N500</f>
        <v>70</v>
      </c>
      <c r="W14" s="16" t="n">
        <f aca="false">'Cost model'!N501</f>
        <v>80</v>
      </c>
      <c r="X14" s="16" t="n">
        <f aca="false">'Cost model'!N502</f>
        <v>90</v>
      </c>
      <c r="Z14" s="16" t="n">
        <f aca="false">'Cost model'!N515</f>
        <v>55</v>
      </c>
      <c r="AA14" s="16" t="n">
        <f aca="false">'Cost model'!N516</f>
        <v>60</v>
      </c>
      <c r="AB14" s="16" t="n">
        <f aca="false">'Cost model'!N517</f>
        <v>65</v>
      </c>
    </row>
    <row r="15" customFormat="false" ht="15" hidden="false" customHeight="false" outlineLevel="0" collapsed="false">
      <c r="A15" s="3" t="s">
        <v>13</v>
      </c>
      <c r="B15" s="16" t="n">
        <f aca="false">'Cost model'!N428</f>
        <v>35</v>
      </c>
      <c r="C15" s="16" t="n">
        <f aca="false">'Cost model'!N429</f>
        <v>55</v>
      </c>
      <c r="D15" s="16" t="n">
        <f aca="false">'Cost model'!N430</f>
        <v>70</v>
      </c>
      <c r="F15" s="16" t="n">
        <f aca="false">'Cost model'!N443</f>
        <v>95</v>
      </c>
      <c r="G15" s="16" t="n">
        <f aca="false">'Cost model'!N444</f>
        <v>115</v>
      </c>
      <c r="H15" s="16" t="n">
        <f aca="false">'Cost model'!N445</f>
        <v>160</v>
      </c>
      <c r="J15" s="16" t="n">
        <f aca="false">'Cost model'!N458</f>
        <v>105</v>
      </c>
      <c r="K15" s="16" t="n">
        <f aca="false">'Cost model'!N459</f>
        <v>125</v>
      </c>
      <c r="L15" s="16" t="n">
        <f aca="false">'Cost model'!N460</f>
        <v>185</v>
      </c>
      <c r="N15" s="16" t="n">
        <f aca="false">'Cost model'!N473</f>
        <v>110</v>
      </c>
      <c r="O15" s="16" t="n">
        <f aca="false">'Cost model'!N474</f>
        <v>125</v>
      </c>
      <c r="P15" s="16" t="n">
        <f aca="false">'Cost model'!N475</f>
        <v>170</v>
      </c>
      <c r="R15" s="16" t="n">
        <f aca="false">'Cost model'!N488</f>
        <v>85</v>
      </c>
      <c r="S15" s="16" t="n">
        <f aca="false">'Cost model'!N489</f>
        <v>95</v>
      </c>
      <c r="T15" s="16" t="n">
        <f aca="false">'Cost model'!N490</f>
        <v>135</v>
      </c>
      <c r="V15" s="16" t="n">
        <f aca="false">'Cost model'!N503</f>
        <v>145</v>
      </c>
      <c r="W15" s="16" t="n">
        <f aca="false">'Cost model'!N504</f>
        <v>160</v>
      </c>
      <c r="X15" s="16" t="n">
        <f aca="false">'Cost model'!N505</f>
        <v>210</v>
      </c>
      <c r="Z15" s="16" t="n">
        <f aca="false">'Cost model'!N518</f>
        <v>90</v>
      </c>
      <c r="AA15" s="16" t="n">
        <f aca="false">'Cost model'!N519</f>
        <v>105</v>
      </c>
      <c r="AB15" s="16" t="n">
        <f aca="false">'Cost model'!N520</f>
        <v>135</v>
      </c>
    </row>
    <row r="16" customFormat="false" ht="15" hidden="false" customHeight="false" outlineLevel="0" collapsed="false">
      <c r="A16" s="3" t="s">
        <v>14</v>
      </c>
      <c r="B16" s="16" t="n">
        <f aca="false">'Cost model'!N431</f>
        <v>55</v>
      </c>
      <c r="C16" s="16" t="n">
        <f aca="false">'Cost model'!N432</f>
        <v>75</v>
      </c>
      <c r="D16" s="16" t="n">
        <f aca="false">'Cost model'!N433</f>
        <v>90</v>
      </c>
      <c r="F16" s="16" t="n">
        <f aca="false">'Cost model'!N446</f>
        <v>145</v>
      </c>
      <c r="G16" s="16" t="n">
        <f aca="false">'Cost model'!N447</f>
        <v>190</v>
      </c>
      <c r="H16" s="16" t="n">
        <f aca="false">'Cost model'!N448</f>
        <v>235</v>
      </c>
      <c r="J16" s="16" t="n">
        <f aca="false">'Cost model'!N461</f>
        <v>160</v>
      </c>
      <c r="K16" s="16" t="n">
        <f aca="false">'Cost model'!N462</f>
        <v>200</v>
      </c>
      <c r="L16" s="16" t="n">
        <f aca="false">'Cost model'!N463</f>
        <v>250</v>
      </c>
      <c r="N16" s="16" t="n">
        <f aca="false">'Cost model'!N476</f>
        <v>160</v>
      </c>
      <c r="O16" s="16" t="n">
        <f aca="false">'Cost model'!N477</f>
        <v>200</v>
      </c>
      <c r="P16" s="16" t="n">
        <f aca="false">'Cost model'!N478</f>
        <v>255</v>
      </c>
      <c r="R16" s="16" t="n">
        <f aca="false">'Cost model'!N491</f>
        <v>130</v>
      </c>
      <c r="S16" s="16" t="n">
        <f aca="false">'Cost model'!N492</f>
        <v>160</v>
      </c>
      <c r="T16" s="16" t="n">
        <f aca="false">'Cost model'!N493</f>
        <v>200</v>
      </c>
      <c r="V16" s="16" t="n">
        <f aca="false">'Cost model'!N506</f>
        <v>205</v>
      </c>
      <c r="W16" s="16" t="n">
        <f aca="false">'Cost model'!N507</f>
        <v>255</v>
      </c>
      <c r="X16" s="16" t="n">
        <f aca="false">'Cost model'!N508</f>
        <v>320</v>
      </c>
      <c r="Z16" s="16" t="n">
        <f aca="false">'Cost model'!N521</f>
        <v>130</v>
      </c>
      <c r="AA16" s="16" t="n">
        <f aca="false">'Cost model'!N522</f>
        <v>165</v>
      </c>
      <c r="AB16" s="16" t="n">
        <f aca="false">'Cost model'!N523</f>
        <v>205</v>
      </c>
    </row>
    <row r="17" customFormat="false" ht="15" hidden="false" customHeight="false" outlineLevel="0" collapsed="false">
      <c r="A17" s="3" t="s">
        <v>15</v>
      </c>
      <c r="B17" s="16" t="n">
        <f aca="false">'Cost model'!N434</f>
        <v>100</v>
      </c>
      <c r="C17" s="16" t="n">
        <f aca="false">'Cost model'!N435</f>
        <v>130</v>
      </c>
      <c r="D17" s="16" t="n">
        <f aca="false">'Cost model'!N436</f>
        <v>190</v>
      </c>
      <c r="F17" s="16" t="n">
        <f aca="false">'Cost model'!N449</f>
        <v>195</v>
      </c>
      <c r="G17" s="18"/>
      <c r="H17" s="18"/>
      <c r="J17" s="16" t="n">
        <f aca="false">'Cost model'!N464</f>
        <v>230</v>
      </c>
      <c r="K17" s="18"/>
      <c r="L17" s="18"/>
      <c r="N17" s="16" t="n">
        <f aca="false">'Cost model'!N479</f>
        <v>210</v>
      </c>
      <c r="O17" s="18"/>
      <c r="P17" s="18"/>
      <c r="R17" s="16" t="n">
        <f aca="false">'Cost model'!N494</f>
        <v>165</v>
      </c>
      <c r="S17" s="18"/>
      <c r="T17" s="18"/>
      <c r="V17" s="16" t="n">
        <f aca="false">'Cost model'!N509</f>
        <v>265</v>
      </c>
      <c r="W17" s="18"/>
      <c r="X17" s="18"/>
      <c r="Z17" s="16" t="n">
        <f aca="false">'Cost model'!N524</f>
        <v>170</v>
      </c>
      <c r="AA17" s="18"/>
      <c r="AB17" s="18"/>
    </row>
    <row r="19" customFormat="false" ht="17.35" hidden="false" customHeight="false" outlineLevel="0" collapsed="false">
      <c r="A19" s="1" t="s">
        <v>100</v>
      </c>
    </row>
    <row r="21" customFormat="false" ht="15" hidden="false" customHeight="false" outlineLevel="0" collapsed="false">
      <c r="A21" s="3" t="s">
        <v>74</v>
      </c>
      <c r="B21" s="3" t="s">
        <v>77</v>
      </c>
      <c r="F21" s="3" t="s">
        <v>76</v>
      </c>
      <c r="J21" s="3" t="s">
        <v>75</v>
      </c>
      <c r="N21" s="3" t="s">
        <v>81</v>
      </c>
      <c r="R21" s="3" t="s">
        <v>78</v>
      </c>
      <c r="V21" s="3" t="s">
        <v>80</v>
      </c>
      <c r="Z21" s="3" t="s">
        <v>79</v>
      </c>
    </row>
    <row r="22" customFormat="false" ht="15" hidden="false" customHeight="false" outlineLevel="0" collapsed="false">
      <c r="A22" s="12" t="s">
        <v>82</v>
      </c>
      <c r="B22" s="15" t="s">
        <v>47</v>
      </c>
      <c r="C22" s="15" t="s">
        <v>48</v>
      </c>
      <c r="D22" s="15" t="s">
        <v>49</v>
      </c>
      <c r="F22" s="15" t="s">
        <v>47</v>
      </c>
      <c r="G22" s="15" t="s">
        <v>48</v>
      </c>
      <c r="H22" s="15" t="s">
        <v>49</v>
      </c>
      <c r="J22" s="15" t="s">
        <v>47</v>
      </c>
      <c r="K22" s="15" t="s">
        <v>48</v>
      </c>
      <c r="L22" s="15" t="s">
        <v>49</v>
      </c>
      <c r="N22" s="15" t="s">
        <v>47</v>
      </c>
      <c r="O22" s="15" t="s">
        <v>48</v>
      </c>
      <c r="P22" s="15" t="s">
        <v>49</v>
      </c>
      <c r="R22" s="15" t="s">
        <v>47</v>
      </c>
      <c r="S22" s="15" t="s">
        <v>48</v>
      </c>
      <c r="T22" s="15" t="s">
        <v>49</v>
      </c>
      <c r="V22" s="15" t="s">
        <v>47</v>
      </c>
      <c r="W22" s="15" t="s">
        <v>48</v>
      </c>
      <c r="X22" s="15" t="s">
        <v>49</v>
      </c>
      <c r="Z22" s="15" t="s">
        <v>47</v>
      </c>
      <c r="AA22" s="15" t="s">
        <v>48</v>
      </c>
      <c r="AB22" s="15" t="s">
        <v>49</v>
      </c>
    </row>
    <row r="23" customFormat="false" ht="15" hidden="false" customHeight="false" outlineLevel="0" collapsed="false">
      <c r="A23" s="3" t="s">
        <v>10</v>
      </c>
      <c r="B23" s="19" t="s">
        <v>87</v>
      </c>
      <c r="C23" s="19" t="s">
        <v>87</v>
      </c>
      <c r="D23" s="19" t="s">
        <v>85</v>
      </c>
      <c r="F23" s="19" t="s">
        <v>85</v>
      </c>
      <c r="G23" s="19" t="s">
        <v>85</v>
      </c>
      <c r="H23" s="19" t="s">
        <v>86</v>
      </c>
      <c r="J23" s="19" t="s">
        <v>85</v>
      </c>
      <c r="K23" s="19" t="s">
        <v>85</v>
      </c>
      <c r="L23" s="19" t="s">
        <v>85</v>
      </c>
      <c r="N23" s="19" t="s">
        <v>88</v>
      </c>
      <c r="O23" s="19" t="s">
        <v>88</v>
      </c>
      <c r="P23" s="19" t="s">
        <v>88</v>
      </c>
      <c r="R23" s="19" t="s">
        <v>85</v>
      </c>
      <c r="S23" s="19" t="s">
        <v>85</v>
      </c>
      <c r="T23" s="19" t="s">
        <v>86</v>
      </c>
      <c r="V23" s="19" t="s">
        <v>88</v>
      </c>
      <c r="W23" s="19" t="s">
        <v>88</v>
      </c>
      <c r="X23" s="19" t="s">
        <v>88</v>
      </c>
      <c r="Z23" s="19" t="s">
        <v>88</v>
      </c>
      <c r="AA23" s="19" t="s">
        <v>88</v>
      </c>
      <c r="AB23" s="19" t="s">
        <v>88</v>
      </c>
    </row>
    <row r="24" customFormat="false" ht="15" hidden="false" customHeight="false" outlineLevel="0" collapsed="false">
      <c r="A24" s="3" t="s">
        <v>12</v>
      </c>
      <c r="B24" s="19" t="s">
        <v>87</v>
      </c>
      <c r="C24" s="19" t="s">
        <v>87</v>
      </c>
      <c r="D24" s="19" t="s">
        <v>85</v>
      </c>
      <c r="F24" s="19" t="s">
        <v>85</v>
      </c>
      <c r="G24" s="19" t="s">
        <v>85</v>
      </c>
      <c r="H24" s="19" t="s">
        <v>86</v>
      </c>
      <c r="J24" s="19" t="s">
        <v>85</v>
      </c>
      <c r="K24" s="19" t="s">
        <v>85</v>
      </c>
      <c r="L24" s="19" t="s">
        <v>85</v>
      </c>
      <c r="N24" s="19" t="s">
        <v>88</v>
      </c>
      <c r="O24" s="19" t="s">
        <v>88</v>
      </c>
      <c r="P24" s="19" t="s">
        <v>88</v>
      </c>
      <c r="R24" s="19" t="s">
        <v>85</v>
      </c>
      <c r="S24" s="19" t="s">
        <v>85</v>
      </c>
      <c r="T24" s="19" t="s">
        <v>86</v>
      </c>
      <c r="V24" s="19" t="s">
        <v>88</v>
      </c>
      <c r="W24" s="19" t="s">
        <v>88</v>
      </c>
      <c r="X24" s="19" t="s">
        <v>88</v>
      </c>
      <c r="Z24" s="19" t="s">
        <v>88</v>
      </c>
      <c r="AA24" s="19" t="s">
        <v>88</v>
      </c>
      <c r="AB24" s="19" t="s">
        <v>88</v>
      </c>
    </row>
    <row r="25" customFormat="false" ht="15" hidden="false" customHeight="false" outlineLevel="0" collapsed="false">
      <c r="A25" s="3" t="s">
        <v>13</v>
      </c>
      <c r="B25" s="19" t="s">
        <v>87</v>
      </c>
      <c r="C25" s="19" t="s">
        <v>87</v>
      </c>
      <c r="D25" s="19" t="s">
        <v>86</v>
      </c>
      <c r="F25" s="19" t="s">
        <v>86</v>
      </c>
      <c r="G25" s="19" t="s">
        <v>86</v>
      </c>
      <c r="H25" s="19" t="s">
        <v>89</v>
      </c>
      <c r="J25" s="19" t="s">
        <v>86</v>
      </c>
      <c r="K25" s="19" t="s">
        <v>86</v>
      </c>
      <c r="L25" s="19" t="s">
        <v>89</v>
      </c>
      <c r="N25" s="19" t="s">
        <v>88</v>
      </c>
      <c r="O25" s="19" t="s">
        <v>88</v>
      </c>
      <c r="P25" s="19" t="s">
        <v>88</v>
      </c>
      <c r="R25" s="19" t="s">
        <v>86</v>
      </c>
      <c r="S25" s="19" t="s">
        <v>86</v>
      </c>
      <c r="T25" s="19" t="s">
        <v>89</v>
      </c>
      <c r="V25" s="19" t="s">
        <v>88</v>
      </c>
      <c r="W25" s="19" t="s">
        <v>88</v>
      </c>
      <c r="X25" s="19" t="s">
        <v>88</v>
      </c>
      <c r="Z25" s="19" t="s">
        <v>88</v>
      </c>
      <c r="AA25" s="19" t="s">
        <v>88</v>
      </c>
      <c r="AB25" s="19" t="s">
        <v>88</v>
      </c>
    </row>
    <row r="26" customFormat="false" ht="15" hidden="false" customHeight="false" outlineLevel="0" collapsed="false">
      <c r="A26" s="3" t="s">
        <v>14</v>
      </c>
      <c r="B26" s="19" t="s">
        <v>87</v>
      </c>
      <c r="C26" s="19" t="s">
        <v>87</v>
      </c>
      <c r="D26" s="19" t="s">
        <v>89</v>
      </c>
      <c r="F26" s="19" t="s">
        <v>89</v>
      </c>
      <c r="G26" s="19" t="s">
        <v>89</v>
      </c>
      <c r="H26" s="19" t="s">
        <v>89</v>
      </c>
      <c r="J26" s="19" t="s">
        <v>89</v>
      </c>
      <c r="K26" s="19" t="s">
        <v>89</v>
      </c>
      <c r="L26" s="19" t="s">
        <v>89</v>
      </c>
      <c r="N26" s="19" t="s">
        <v>88</v>
      </c>
      <c r="O26" s="19" t="s">
        <v>88</v>
      </c>
      <c r="P26" s="19" t="s">
        <v>88</v>
      </c>
      <c r="R26" s="19" t="s">
        <v>89</v>
      </c>
      <c r="S26" s="19" t="s">
        <v>89</v>
      </c>
      <c r="T26" s="19" t="s">
        <v>89</v>
      </c>
      <c r="V26" s="19" t="s">
        <v>88</v>
      </c>
      <c r="W26" s="19" t="s">
        <v>88</v>
      </c>
      <c r="X26" s="19" t="s">
        <v>88</v>
      </c>
      <c r="Z26" s="19" t="s">
        <v>88</v>
      </c>
      <c r="AA26" s="19" t="s">
        <v>88</v>
      </c>
      <c r="AB26" s="19" t="s">
        <v>88</v>
      </c>
    </row>
    <row r="27" customFormat="false" ht="15" hidden="false" customHeight="false" outlineLevel="0" collapsed="false">
      <c r="A27" s="3" t="s">
        <v>15</v>
      </c>
      <c r="B27" s="19" t="s">
        <v>87</v>
      </c>
      <c r="C27" s="19" t="s">
        <v>87</v>
      </c>
      <c r="D27" s="19" t="s">
        <v>89</v>
      </c>
      <c r="F27" s="19" t="s">
        <v>89</v>
      </c>
      <c r="G27" s="19" t="s">
        <v>86</v>
      </c>
      <c r="H27" s="19" t="s">
        <v>89</v>
      </c>
      <c r="J27" s="19" t="s">
        <v>89</v>
      </c>
      <c r="K27" s="19" t="s">
        <v>86</v>
      </c>
      <c r="L27" s="19" t="s">
        <v>89</v>
      </c>
      <c r="N27" s="19" t="s">
        <v>88</v>
      </c>
      <c r="O27" s="19" t="s">
        <v>88</v>
      </c>
      <c r="P27" s="19" t="s">
        <v>88</v>
      </c>
      <c r="R27" s="19" t="s">
        <v>89</v>
      </c>
      <c r="S27" s="19" t="s">
        <v>86</v>
      </c>
      <c r="T27" s="19" t="s">
        <v>89</v>
      </c>
      <c r="V27" s="19" t="s">
        <v>88</v>
      </c>
      <c r="W27" s="19" t="s">
        <v>88</v>
      </c>
      <c r="X27" s="19" t="s">
        <v>88</v>
      </c>
      <c r="Z27" s="19" t="s">
        <v>88</v>
      </c>
      <c r="AA27" s="19" t="s">
        <v>88</v>
      </c>
      <c r="AB27" s="19" t="s">
        <v>88</v>
      </c>
    </row>
    <row r="29" customFormat="false" ht="15" hidden="false" customHeight="false" outlineLevel="0" collapsed="false">
      <c r="A29" s="3" t="s">
        <v>83</v>
      </c>
      <c r="B29" s="3" t="s">
        <v>77</v>
      </c>
      <c r="F29" s="3" t="s">
        <v>76</v>
      </c>
      <c r="J29" s="3" t="s">
        <v>75</v>
      </c>
      <c r="N29" s="3" t="s">
        <v>81</v>
      </c>
      <c r="R29" s="3" t="s">
        <v>78</v>
      </c>
      <c r="V29" s="3" t="s">
        <v>80</v>
      </c>
      <c r="Z29" s="3" t="s">
        <v>79</v>
      </c>
    </row>
    <row r="30" customFormat="false" ht="15" hidden="false" customHeight="false" outlineLevel="0" collapsed="false">
      <c r="A30" s="12" t="s">
        <v>82</v>
      </c>
      <c r="B30" s="15" t="s">
        <v>47</v>
      </c>
      <c r="C30" s="15" t="s">
        <v>48</v>
      </c>
      <c r="D30" s="15" t="s">
        <v>49</v>
      </c>
      <c r="F30" s="15" t="s">
        <v>47</v>
      </c>
      <c r="G30" s="15" t="s">
        <v>48</v>
      </c>
      <c r="H30" s="15" t="s">
        <v>49</v>
      </c>
      <c r="J30" s="15" t="s">
        <v>47</v>
      </c>
      <c r="K30" s="15" t="s">
        <v>48</v>
      </c>
      <c r="L30" s="15" t="s">
        <v>49</v>
      </c>
      <c r="N30" s="15" t="s">
        <v>47</v>
      </c>
      <c r="O30" s="15" t="s">
        <v>48</v>
      </c>
      <c r="P30" s="15" t="s">
        <v>49</v>
      </c>
      <c r="R30" s="15" t="s">
        <v>47</v>
      </c>
      <c r="S30" s="15" t="s">
        <v>48</v>
      </c>
      <c r="T30" s="15" t="s">
        <v>49</v>
      </c>
      <c r="V30" s="15" t="s">
        <v>47</v>
      </c>
      <c r="W30" s="15" t="s">
        <v>48</v>
      </c>
      <c r="X30" s="15" t="s">
        <v>49</v>
      </c>
      <c r="Z30" s="15" t="s">
        <v>47</v>
      </c>
      <c r="AA30" s="15" t="s">
        <v>48</v>
      </c>
      <c r="AB30" s="15" t="s">
        <v>49</v>
      </c>
    </row>
    <row r="31" customFormat="false" ht="15" hidden="false" customHeight="false" outlineLevel="0" collapsed="false">
      <c r="A31" s="3" t="s">
        <v>10</v>
      </c>
      <c r="B31" s="19" t="s">
        <v>90</v>
      </c>
      <c r="C31" s="19" t="s">
        <v>90</v>
      </c>
      <c r="D31" s="19" t="s">
        <v>87</v>
      </c>
      <c r="F31" s="19" t="s">
        <v>90</v>
      </c>
      <c r="G31" s="19" t="s">
        <v>90</v>
      </c>
      <c r="H31" s="19" t="s">
        <v>85</v>
      </c>
      <c r="J31" s="19" t="s">
        <v>90</v>
      </c>
      <c r="K31" s="19" t="s">
        <v>90</v>
      </c>
      <c r="L31" s="19" t="s">
        <v>85</v>
      </c>
      <c r="N31" s="19" t="s">
        <v>90</v>
      </c>
      <c r="O31" s="19" t="s">
        <v>90</v>
      </c>
      <c r="P31" s="19" t="s">
        <v>85</v>
      </c>
      <c r="R31" s="19" t="s">
        <v>90</v>
      </c>
      <c r="S31" s="19" t="s">
        <v>90</v>
      </c>
      <c r="T31" s="19" t="s">
        <v>85</v>
      </c>
      <c r="V31" s="19" t="s">
        <v>90</v>
      </c>
      <c r="W31" s="19" t="s">
        <v>90</v>
      </c>
      <c r="X31" s="19" t="s">
        <v>85</v>
      </c>
      <c r="Z31" s="19" t="s">
        <v>90</v>
      </c>
      <c r="AA31" s="19" t="s">
        <v>90</v>
      </c>
      <c r="AB31" s="19" t="s">
        <v>85</v>
      </c>
    </row>
    <row r="32" customFormat="false" ht="15" hidden="false" customHeight="false" outlineLevel="0" collapsed="false">
      <c r="A32" s="3" t="s">
        <v>12</v>
      </c>
      <c r="B32" s="19" t="s">
        <v>90</v>
      </c>
      <c r="C32" s="19" t="s">
        <v>90</v>
      </c>
      <c r="D32" s="19" t="s">
        <v>87</v>
      </c>
      <c r="F32" s="19" t="s">
        <v>90</v>
      </c>
      <c r="G32" s="19" t="s">
        <v>90</v>
      </c>
      <c r="H32" s="19" t="s">
        <v>85</v>
      </c>
      <c r="J32" s="19" t="s">
        <v>90</v>
      </c>
      <c r="K32" s="19" t="s">
        <v>90</v>
      </c>
      <c r="L32" s="19" t="s">
        <v>85</v>
      </c>
      <c r="N32" s="19" t="s">
        <v>90</v>
      </c>
      <c r="O32" s="19" t="s">
        <v>90</v>
      </c>
      <c r="P32" s="19" t="s">
        <v>85</v>
      </c>
      <c r="R32" s="19" t="s">
        <v>90</v>
      </c>
      <c r="S32" s="19" t="s">
        <v>90</v>
      </c>
      <c r="T32" s="19" t="s">
        <v>85</v>
      </c>
      <c r="V32" s="19" t="s">
        <v>90</v>
      </c>
      <c r="W32" s="19" t="s">
        <v>90</v>
      </c>
      <c r="X32" s="19" t="s">
        <v>85</v>
      </c>
      <c r="Z32" s="19" t="s">
        <v>90</v>
      </c>
      <c r="AA32" s="19" t="s">
        <v>90</v>
      </c>
      <c r="AB32" s="19" t="s">
        <v>85</v>
      </c>
    </row>
    <row r="33" customFormat="false" ht="15" hidden="false" customHeight="false" outlineLevel="0" collapsed="false">
      <c r="A33" s="3" t="s">
        <v>13</v>
      </c>
      <c r="B33" s="19" t="s">
        <v>90</v>
      </c>
      <c r="C33" s="19" t="s">
        <v>90</v>
      </c>
      <c r="D33" s="19" t="s">
        <v>91</v>
      </c>
      <c r="F33" s="19" t="s">
        <v>85</v>
      </c>
      <c r="G33" s="19" t="s">
        <v>85</v>
      </c>
      <c r="H33" s="19" t="s">
        <v>89</v>
      </c>
      <c r="J33" s="19" t="s">
        <v>85</v>
      </c>
      <c r="K33" s="19" t="s">
        <v>85</v>
      </c>
      <c r="L33" s="19" t="s">
        <v>89</v>
      </c>
      <c r="N33" s="19" t="s">
        <v>88</v>
      </c>
      <c r="O33" s="19" t="s">
        <v>88</v>
      </c>
      <c r="P33" s="19" t="s">
        <v>88</v>
      </c>
      <c r="R33" s="19" t="s">
        <v>85</v>
      </c>
      <c r="S33" s="19" t="s">
        <v>85</v>
      </c>
      <c r="T33" s="19" t="s">
        <v>89</v>
      </c>
      <c r="V33" s="19" t="s">
        <v>88</v>
      </c>
      <c r="W33" s="19" t="s">
        <v>88</v>
      </c>
      <c r="X33" s="19" t="s">
        <v>88</v>
      </c>
      <c r="Z33" s="19" t="s">
        <v>88</v>
      </c>
      <c r="AA33" s="19" t="s">
        <v>88</v>
      </c>
      <c r="AB33" s="19" t="s">
        <v>88</v>
      </c>
    </row>
    <row r="34" customFormat="false" ht="15" hidden="false" customHeight="false" outlineLevel="0" collapsed="false">
      <c r="A34" s="3" t="s">
        <v>14</v>
      </c>
      <c r="B34" s="19" t="s">
        <v>90</v>
      </c>
      <c r="C34" s="19" t="s">
        <v>90</v>
      </c>
      <c r="D34" s="19" t="s">
        <v>91</v>
      </c>
      <c r="F34" s="19" t="s">
        <v>86</v>
      </c>
      <c r="G34" s="19" t="s">
        <v>86</v>
      </c>
      <c r="H34" s="19" t="s">
        <v>89</v>
      </c>
      <c r="J34" s="19" t="s">
        <v>86</v>
      </c>
      <c r="K34" s="19" t="s">
        <v>86</v>
      </c>
      <c r="L34" s="19" t="s">
        <v>89</v>
      </c>
      <c r="N34" s="19" t="s">
        <v>88</v>
      </c>
      <c r="O34" s="19" t="s">
        <v>88</v>
      </c>
      <c r="P34" s="19" t="s">
        <v>88</v>
      </c>
      <c r="R34" s="19" t="s">
        <v>86</v>
      </c>
      <c r="S34" s="19" t="s">
        <v>86</v>
      </c>
      <c r="T34" s="19" t="s">
        <v>89</v>
      </c>
      <c r="V34" s="19" t="s">
        <v>88</v>
      </c>
      <c r="W34" s="19" t="s">
        <v>88</v>
      </c>
      <c r="X34" s="19" t="s">
        <v>88</v>
      </c>
      <c r="Z34" s="19" t="s">
        <v>88</v>
      </c>
      <c r="AA34" s="19" t="s">
        <v>88</v>
      </c>
      <c r="AB34" s="19" t="s">
        <v>88</v>
      </c>
    </row>
    <row r="35" customFormat="false" ht="15" hidden="false" customHeight="false" outlineLevel="0" collapsed="false">
      <c r="A35" s="3" t="s">
        <v>15</v>
      </c>
      <c r="B35" s="19" t="s">
        <v>90</v>
      </c>
      <c r="C35" s="19" t="s">
        <v>90</v>
      </c>
      <c r="D35" s="19" t="s">
        <v>91</v>
      </c>
      <c r="F35" s="19" t="s">
        <v>86</v>
      </c>
      <c r="G35" s="19"/>
      <c r="H35" s="19"/>
      <c r="J35" s="19" t="s">
        <v>86</v>
      </c>
      <c r="K35" s="19"/>
      <c r="L35" s="19"/>
      <c r="N35" s="19" t="s">
        <v>88</v>
      </c>
      <c r="O35" s="19"/>
      <c r="P35" s="19"/>
      <c r="R35" s="19" t="s">
        <v>86</v>
      </c>
      <c r="S35" s="19"/>
      <c r="T35" s="19"/>
      <c r="V35" s="19" t="s">
        <v>88</v>
      </c>
      <c r="W35" s="19"/>
      <c r="X35" s="19"/>
      <c r="Z35" s="19" t="s">
        <v>88</v>
      </c>
      <c r="AA35" s="19"/>
      <c r="AB35" s="1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4" min="2" style="0" width="11"/>
    <col collapsed="false" customWidth="true" hidden="false" outlineLevel="0" max="5" min="5" style="0" width="2"/>
    <col collapsed="false" customWidth="true" hidden="false" outlineLevel="0" max="8" min="6" style="0" width="11"/>
    <col collapsed="false" customWidth="true" hidden="false" outlineLevel="0" max="9" min="9" style="0" width="2"/>
    <col collapsed="false" customWidth="true" hidden="false" outlineLevel="0" max="12" min="10" style="0" width="11"/>
    <col collapsed="false" customWidth="true" hidden="false" outlineLevel="0" max="13" min="13" style="0" width="2"/>
    <col collapsed="false" customWidth="true" hidden="false" outlineLevel="0" max="16" min="14" style="0" width="11"/>
    <col collapsed="false" customWidth="true" hidden="false" outlineLevel="0" max="17" min="17" style="0" width="2"/>
    <col collapsed="false" customWidth="true" hidden="false" outlineLevel="0" max="20" min="18" style="0" width="11"/>
    <col collapsed="false" customWidth="true" hidden="false" outlineLevel="0" max="21" min="21" style="0" width="2"/>
    <col collapsed="false" customWidth="true" hidden="false" outlineLevel="0" max="24" min="22" style="0" width="11"/>
    <col collapsed="false" customWidth="true" hidden="false" outlineLevel="0" max="25" min="25" style="0" width="2"/>
    <col collapsed="false" customWidth="true" hidden="false" outlineLevel="0" max="28" min="26" style="0" width="11"/>
    <col collapsed="false" customWidth="true" hidden="false" outlineLevel="0" max="29" min="29" style="0" width="2"/>
  </cols>
  <sheetData>
    <row r="1" customFormat="false" ht="17.35" hidden="false" customHeight="false" outlineLevel="0" collapsed="false">
      <c r="A1" s="1" t="s">
        <v>101</v>
      </c>
    </row>
    <row r="3" customFormat="false" ht="15" hidden="false" customHeight="false" outlineLevel="0" collapsed="false">
      <c r="A3" s="3" t="s">
        <v>74</v>
      </c>
      <c r="B3" s="3" t="s">
        <v>80</v>
      </c>
      <c r="F3" s="3" t="s">
        <v>76</v>
      </c>
      <c r="J3" s="3" t="s">
        <v>78</v>
      </c>
      <c r="N3" s="3" t="s">
        <v>75</v>
      </c>
      <c r="R3" s="3" t="s">
        <v>81</v>
      </c>
      <c r="V3" s="3" t="s">
        <v>79</v>
      </c>
      <c r="Z3" s="3" t="s">
        <v>77</v>
      </c>
    </row>
    <row r="4" customFormat="false" ht="15" hidden="false" customHeight="false" outlineLevel="0" collapsed="false">
      <c r="A4" s="12" t="s">
        <v>82</v>
      </c>
      <c r="B4" s="15" t="s">
        <v>47</v>
      </c>
      <c r="C4" s="15" t="s">
        <v>48</v>
      </c>
      <c r="D4" s="15" t="s">
        <v>49</v>
      </c>
      <c r="F4" s="15" t="s">
        <v>47</v>
      </c>
      <c r="G4" s="15" t="s">
        <v>48</v>
      </c>
      <c r="H4" s="15" t="s">
        <v>49</v>
      </c>
      <c r="J4" s="15" t="s">
        <v>47</v>
      </c>
      <c r="K4" s="15" t="s">
        <v>48</v>
      </c>
      <c r="L4" s="15" t="s">
        <v>49</v>
      </c>
      <c r="N4" s="15" t="s">
        <v>47</v>
      </c>
      <c r="O4" s="15" t="s">
        <v>48</v>
      </c>
      <c r="P4" s="15" t="s">
        <v>49</v>
      </c>
      <c r="R4" s="15" t="s">
        <v>47</v>
      </c>
      <c r="S4" s="15" t="s">
        <v>48</v>
      </c>
      <c r="T4" s="15" t="s">
        <v>49</v>
      </c>
      <c r="V4" s="15" t="s">
        <v>47</v>
      </c>
      <c r="W4" s="15" t="s">
        <v>48</v>
      </c>
      <c r="X4" s="15" t="s">
        <v>49</v>
      </c>
      <c r="Z4" s="15" t="s">
        <v>47</v>
      </c>
      <c r="AA4" s="15" t="s">
        <v>48</v>
      </c>
      <c r="AB4" s="15" t="s">
        <v>49</v>
      </c>
    </row>
    <row r="5" customFormat="false" ht="15" hidden="false" customHeight="false" outlineLevel="0" collapsed="false">
      <c r="A5" s="3" t="s">
        <v>10</v>
      </c>
      <c r="B5" s="16" t="n">
        <f aca="false">'Cost model'!M527</f>
        <v>9.5</v>
      </c>
      <c r="C5" s="16" t="n">
        <f aca="false">'Cost model'!M528</f>
        <v>13.5</v>
      </c>
      <c r="D5" s="16" t="n">
        <f aca="false">'Cost model'!M529</f>
        <v>17.5</v>
      </c>
      <c r="F5" s="16" t="n">
        <f aca="false">'Cost model'!M542</f>
        <v>15.5</v>
      </c>
      <c r="G5" s="16" t="n">
        <f aca="false">'Cost model'!M543</f>
        <v>18.5</v>
      </c>
      <c r="H5" s="16" t="n">
        <f aca="false">'Cost model'!M544</f>
        <v>22.5</v>
      </c>
      <c r="J5" s="16" t="n">
        <f aca="false">'Cost model'!M557</f>
        <v>13.5</v>
      </c>
      <c r="K5" s="16" t="n">
        <f aca="false">'Cost model'!M558</f>
        <v>16.5</v>
      </c>
      <c r="L5" s="16" t="n">
        <f aca="false">'Cost model'!M559</f>
        <v>19.5</v>
      </c>
      <c r="N5" s="16" t="n">
        <f aca="false">'Cost model'!M572</f>
        <v>15.5</v>
      </c>
      <c r="O5" s="16" t="n">
        <f aca="false">'Cost model'!M573</f>
        <v>18.5</v>
      </c>
      <c r="P5" s="16" t="n">
        <f aca="false">'Cost model'!M574</f>
        <v>22.5</v>
      </c>
      <c r="R5" s="16" t="n">
        <f aca="false">'Cost model'!M587</f>
        <v>13.5</v>
      </c>
      <c r="S5" s="16" t="n">
        <f aca="false">'Cost model'!M588</f>
        <v>16.5</v>
      </c>
      <c r="T5" s="16" t="n">
        <f aca="false">'Cost model'!M589</f>
        <v>20.5</v>
      </c>
      <c r="V5" s="16" t="n">
        <f aca="false">'Cost model'!M602</f>
        <v>14.5</v>
      </c>
      <c r="W5" s="16" t="n">
        <f aca="false">'Cost model'!M603</f>
        <v>18.5</v>
      </c>
      <c r="X5" s="16" t="n">
        <f aca="false">'Cost model'!M604</f>
        <v>21.5</v>
      </c>
      <c r="Z5" s="16" t="n">
        <f aca="false">'Cost model'!M617</f>
        <v>14.5</v>
      </c>
      <c r="AA5" s="16" t="n">
        <f aca="false">'Cost model'!M618</f>
        <v>16.5</v>
      </c>
      <c r="AB5" s="16" t="n">
        <f aca="false">'Cost model'!M619</f>
        <v>20.5</v>
      </c>
    </row>
    <row r="6" customFormat="false" ht="15" hidden="false" customHeight="false" outlineLevel="0" collapsed="false">
      <c r="A6" s="3" t="s">
        <v>12</v>
      </c>
      <c r="B6" s="16" t="n">
        <f aca="false">'Cost model'!M530</f>
        <v>28.5</v>
      </c>
      <c r="C6" s="16" t="n">
        <f aca="false">'Cost model'!M531</f>
        <v>50</v>
      </c>
      <c r="D6" s="16" t="n">
        <f aca="false">'Cost model'!M532</f>
        <v>55</v>
      </c>
      <c r="F6" s="16" t="n">
        <f aca="false">'Cost model'!M545</f>
        <v>55</v>
      </c>
      <c r="G6" s="16" t="n">
        <f aca="false">'Cost model'!M546</f>
        <v>60</v>
      </c>
      <c r="H6" s="16" t="n">
        <f aca="false">'Cost model'!M547</f>
        <v>65</v>
      </c>
      <c r="J6" s="16" t="n">
        <f aca="false">'Cost model'!M560</f>
        <v>45</v>
      </c>
      <c r="K6" s="16" t="n">
        <f aca="false">'Cost model'!M561</f>
        <v>55</v>
      </c>
      <c r="L6" s="16" t="n">
        <f aca="false">'Cost model'!M562</f>
        <v>60</v>
      </c>
      <c r="N6" s="16" t="n">
        <f aca="false">'Cost model'!M575</f>
        <v>60</v>
      </c>
      <c r="O6" s="16" t="n">
        <f aca="false">'Cost model'!M576</f>
        <v>70</v>
      </c>
      <c r="P6" s="16" t="n">
        <f aca="false">'Cost model'!M577</f>
        <v>75</v>
      </c>
      <c r="R6" s="16" t="n">
        <f aca="false">'Cost model'!M590</f>
        <v>45</v>
      </c>
      <c r="S6" s="16" t="n">
        <f aca="false">'Cost model'!M591</f>
        <v>55</v>
      </c>
      <c r="T6" s="16" t="n">
        <f aca="false">'Cost model'!M592</f>
        <v>60</v>
      </c>
      <c r="V6" s="16" t="n">
        <f aca="false">'Cost model'!M605</f>
        <v>40</v>
      </c>
      <c r="W6" s="16" t="n">
        <f aca="false">'Cost model'!M606</f>
        <v>50</v>
      </c>
      <c r="X6" s="16" t="n">
        <f aca="false">'Cost model'!M607</f>
        <v>55</v>
      </c>
      <c r="Z6" s="16" t="n">
        <f aca="false">'Cost model'!M620</f>
        <v>50</v>
      </c>
      <c r="AA6" s="16" t="n">
        <f aca="false">'Cost model'!M621</f>
        <v>60</v>
      </c>
      <c r="AB6" s="16" t="n">
        <f aca="false">'Cost model'!M622</f>
        <v>70</v>
      </c>
    </row>
    <row r="7" customFormat="false" ht="15" hidden="false" customHeight="false" outlineLevel="0" collapsed="false">
      <c r="A7" s="3" t="s">
        <v>13</v>
      </c>
      <c r="B7" s="16" t="n">
        <f aca="false">'Cost model'!M533</f>
        <v>55</v>
      </c>
      <c r="C7" s="16" t="n">
        <f aca="false">'Cost model'!M534</f>
        <v>85</v>
      </c>
      <c r="D7" s="16" t="n">
        <f aca="false">'Cost model'!M535</f>
        <v>105</v>
      </c>
      <c r="F7" s="16" t="n">
        <f aca="false">'Cost model'!M548</f>
        <v>80</v>
      </c>
      <c r="G7" s="16" t="n">
        <f aca="false">'Cost model'!M549</f>
        <v>100</v>
      </c>
      <c r="H7" s="16" t="n">
        <f aca="false">'Cost model'!M550</f>
        <v>125</v>
      </c>
      <c r="J7" s="16" t="n">
        <f aca="false">'Cost model'!M563</f>
        <v>75</v>
      </c>
      <c r="K7" s="16" t="n">
        <f aca="false">'Cost model'!M564</f>
        <v>85</v>
      </c>
      <c r="L7" s="16" t="n">
        <f aca="false">'Cost model'!M565</f>
        <v>120</v>
      </c>
      <c r="N7" s="16" t="n">
        <f aca="false">'Cost model'!M578</f>
        <v>80</v>
      </c>
      <c r="O7" s="16" t="n">
        <f aca="false">'Cost model'!M579</f>
        <v>90</v>
      </c>
      <c r="P7" s="16" t="n">
        <f aca="false">'Cost model'!M580</f>
        <v>125</v>
      </c>
      <c r="R7" s="16" t="n">
        <f aca="false">'Cost model'!M593</f>
        <v>80</v>
      </c>
      <c r="S7" s="16" t="n">
        <f aca="false">'Cost model'!M594</f>
        <v>90</v>
      </c>
      <c r="T7" s="16" t="n">
        <f aca="false">'Cost model'!M595</f>
        <v>125</v>
      </c>
      <c r="V7" s="16" t="n">
        <f aca="false">'Cost model'!M608</f>
        <v>75</v>
      </c>
      <c r="W7" s="16" t="n">
        <f aca="false">'Cost model'!M609</f>
        <v>85</v>
      </c>
      <c r="X7" s="16" t="n">
        <f aca="false">'Cost model'!M610</f>
        <v>115</v>
      </c>
      <c r="Z7" s="16" t="n">
        <f aca="false">'Cost model'!M623</f>
        <v>85</v>
      </c>
      <c r="AA7" s="16" t="n">
        <f aca="false">'Cost model'!M624</f>
        <v>100</v>
      </c>
      <c r="AB7" s="16" t="n">
        <f aca="false">'Cost model'!M625</f>
        <v>135</v>
      </c>
    </row>
    <row r="8" customFormat="false" ht="15" hidden="false" customHeight="false" outlineLevel="0" collapsed="false">
      <c r="A8" s="3" t="s">
        <v>14</v>
      </c>
      <c r="B8" s="16" t="n">
        <f aca="false">'Cost model'!M536</f>
        <v>110</v>
      </c>
      <c r="C8" s="16" t="n">
        <f aca="false">'Cost model'!M537</f>
        <v>155</v>
      </c>
      <c r="D8" s="16" t="n">
        <f aca="false">'Cost model'!M538</f>
        <v>185</v>
      </c>
      <c r="F8" s="16" t="n">
        <f aca="false">'Cost model'!M551</f>
        <v>130</v>
      </c>
      <c r="G8" s="16" t="n">
        <f aca="false">'Cost model'!M552</f>
        <v>160</v>
      </c>
      <c r="H8" s="16" t="n">
        <f aca="false">'Cost model'!M553</f>
        <v>215</v>
      </c>
      <c r="J8" s="16" t="n">
        <f aca="false">'Cost model'!M566</f>
        <v>125</v>
      </c>
      <c r="K8" s="16" t="n">
        <f aca="false">'Cost model'!M567</f>
        <v>160</v>
      </c>
      <c r="L8" s="16" t="n">
        <f aca="false">'Cost model'!M568</f>
        <v>205</v>
      </c>
      <c r="N8" s="16" t="n">
        <f aca="false">'Cost model'!M581</f>
        <v>135</v>
      </c>
      <c r="O8" s="16" t="n">
        <f aca="false">'Cost model'!M582</f>
        <v>170</v>
      </c>
      <c r="P8" s="16" t="n">
        <f aca="false">'Cost model'!M583</f>
        <v>215</v>
      </c>
      <c r="R8" s="16" t="n">
        <f aca="false">'Cost model'!M596</f>
        <v>130</v>
      </c>
      <c r="S8" s="16" t="n">
        <f aca="false">'Cost model'!M597</f>
        <v>170</v>
      </c>
      <c r="T8" s="16" t="n">
        <f aca="false">'Cost model'!M598</f>
        <v>215</v>
      </c>
      <c r="V8" s="16" t="n">
        <f aca="false">'Cost model'!M611</f>
        <v>125</v>
      </c>
      <c r="W8" s="16" t="n">
        <f aca="false">'Cost model'!M612</f>
        <v>160</v>
      </c>
      <c r="X8" s="16" t="n">
        <f aca="false">'Cost model'!M613</f>
        <v>200</v>
      </c>
      <c r="Z8" s="16" t="n">
        <f aca="false">'Cost model'!M626</f>
        <v>140</v>
      </c>
      <c r="AA8" s="16" t="n">
        <f aca="false">'Cost model'!M627</f>
        <v>190</v>
      </c>
      <c r="AB8" s="16" t="n">
        <f aca="false">'Cost model'!M628</f>
        <v>230</v>
      </c>
    </row>
    <row r="9" customFormat="false" ht="15" hidden="false" customHeight="false" outlineLevel="0" collapsed="false">
      <c r="A9" s="3" t="s">
        <v>15</v>
      </c>
      <c r="B9" s="16" t="n">
        <f aca="false">'Cost model'!M539</f>
        <v>145</v>
      </c>
      <c r="C9" s="16" t="n">
        <f aca="false">'Cost model'!M540</f>
        <v>195</v>
      </c>
      <c r="D9" s="16" t="n">
        <f aca="false">'Cost model'!M541</f>
        <v>275</v>
      </c>
      <c r="F9" s="16" t="n">
        <f aca="false">'Cost model'!M554</f>
        <v>175</v>
      </c>
      <c r="G9" s="17" t="n">
        <f aca="false">'Cost model'!M555</f>
        <v>310</v>
      </c>
      <c r="H9" s="17" t="n">
        <f aca="false">'Cost model'!M556</f>
        <v>350</v>
      </c>
      <c r="J9" s="16" t="n">
        <f aca="false">'Cost model'!M569</f>
        <v>170</v>
      </c>
      <c r="K9" s="17" t="n">
        <f aca="false">'Cost model'!M570</f>
        <v>285</v>
      </c>
      <c r="L9" s="17" t="n">
        <f aca="false">'Cost model'!M571</f>
        <v>340</v>
      </c>
      <c r="N9" s="16" t="n">
        <f aca="false">'Cost model'!M584</f>
        <v>180</v>
      </c>
      <c r="O9" s="17" t="n">
        <f aca="false">'Cost model'!M585</f>
        <v>300</v>
      </c>
      <c r="P9" s="17" t="n">
        <f aca="false">'Cost model'!M586</f>
        <v>360</v>
      </c>
      <c r="R9" s="16" t="n">
        <f aca="false">'Cost model'!M599</f>
        <v>175</v>
      </c>
      <c r="S9" s="17" t="n">
        <f aca="false">'Cost model'!M600</f>
        <v>295</v>
      </c>
      <c r="T9" s="17" t="n">
        <f aca="false">'Cost model'!M601</f>
        <v>355</v>
      </c>
      <c r="V9" s="16" t="n">
        <f aca="false">'Cost model'!M614</f>
        <v>165</v>
      </c>
      <c r="W9" s="17" t="n">
        <f aca="false">'Cost model'!M615</f>
        <v>280</v>
      </c>
      <c r="X9" s="17" t="n">
        <f aca="false">'Cost model'!M616</f>
        <v>330</v>
      </c>
      <c r="Z9" s="16" t="n">
        <f aca="false">'Cost model'!M629</f>
        <v>190</v>
      </c>
      <c r="AA9" s="17" t="n">
        <f aca="false">'Cost model'!M630</f>
        <v>320</v>
      </c>
      <c r="AB9" s="17" t="n">
        <f aca="false">'Cost model'!M631</f>
        <v>380</v>
      </c>
    </row>
    <row r="11" customFormat="false" ht="15" hidden="false" customHeight="false" outlineLevel="0" collapsed="false">
      <c r="A11" s="3" t="s">
        <v>83</v>
      </c>
      <c r="B11" s="3" t="s">
        <v>80</v>
      </c>
      <c r="F11" s="3" t="s">
        <v>76</v>
      </c>
      <c r="J11" s="3" t="s">
        <v>78</v>
      </c>
      <c r="N11" s="3" t="s">
        <v>75</v>
      </c>
      <c r="R11" s="3" t="s">
        <v>81</v>
      </c>
      <c r="V11" s="3" t="s">
        <v>79</v>
      </c>
      <c r="Z11" s="3" t="s">
        <v>77</v>
      </c>
    </row>
    <row r="12" customFormat="false" ht="15" hidden="false" customHeight="false" outlineLevel="0" collapsed="false">
      <c r="A12" s="12" t="s">
        <v>82</v>
      </c>
      <c r="B12" s="15" t="s">
        <v>47</v>
      </c>
      <c r="C12" s="15" t="s">
        <v>48</v>
      </c>
      <c r="D12" s="15" t="s">
        <v>49</v>
      </c>
      <c r="F12" s="15" t="s">
        <v>47</v>
      </c>
      <c r="G12" s="15" t="s">
        <v>48</v>
      </c>
      <c r="H12" s="15" t="s">
        <v>49</v>
      </c>
      <c r="J12" s="15" t="s">
        <v>47</v>
      </c>
      <c r="K12" s="15" t="s">
        <v>48</v>
      </c>
      <c r="L12" s="15" t="s">
        <v>49</v>
      </c>
      <c r="N12" s="15" t="s">
        <v>47</v>
      </c>
      <c r="O12" s="15" t="s">
        <v>48</v>
      </c>
      <c r="P12" s="15" t="s">
        <v>49</v>
      </c>
      <c r="R12" s="15" t="s">
        <v>47</v>
      </c>
      <c r="S12" s="15" t="s">
        <v>48</v>
      </c>
      <c r="T12" s="15" t="s">
        <v>49</v>
      </c>
      <c r="V12" s="15" t="s">
        <v>47</v>
      </c>
      <c r="W12" s="15" t="s">
        <v>48</v>
      </c>
      <c r="X12" s="15" t="s">
        <v>49</v>
      </c>
      <c r="Z12" s="15" t="s">
        <v>47</v>
      </c>
      <c r="AA12" s="15" t="s">
        <v>48</v>
      </c>
      <c r="AB12" s="15" t="s">
        <v>49</v>
      </c>
    </row>
    <row r="13" customFormat="false" ht="15" hidden="false" customHeight="false" outlineLevel="0" collapsed="false">
      <c r="A13" s="3" t="s">
        <v>10</v>
      </c>
      <c r="B13" s="16" t="n">
        <f aca="false">'Cost model'!N527</f>
        <v>14.5</v>
      </c>
      <c r="C13" s="16" t="n">
        <f aca="false">'Cost model'!N528</f>
        <v>18.5</v>
      </c>
      <c r="D13" s="16" t="n">
        <f aca="false">'Cost model'!N529</f>
        <v>23.5</v>
      </c>
      <c r="F13" s="16" t="n">
        <f aca="false">'Cost model'!N542</f>
        <v>21.5</v>
      </c>
      <c r="G13" s="16" t="n">
        <f aca="false">'Cost model'!N543</f>
        <v>25.5</v>
      </c>
      <c r="H13" s="16" t="n">
        <f aca="false">'Cost model'!N544</f>
        <v>35</v>
      </c>
      <c r="J13" s="16" t="n">
        <f aca="false">'Cost model'!N557</f>
        <v>18.5</v>
      </c>
      <c r="K13" s="16" t="n">
        <f aca="false">'Cost model'!N558</f>
        <v>22.5</v>
      </c>
      <c r="L13" s="16" t="n">
        <f aca="false">'Cost model'!N559</f>
        <v>26.5</v>
      </c>
      <c r="N13" s="16" t="n">
        <f aca="false">'Cost model'!N572</f>
        <v>21.5</v>
      </c>
      <c r="O13" s="16" t="n">
        <f aca="false">'Cost model'!N573</f>
        <v>25.5</v>
      </c>
      <c r="P13" s="16" t="n">
        <f aca="false">'Cost model'!N574</f>
        <v>35</v>
      </c>
      <c r="R13" s="16" t="n">
        <f aca="false">'Cost model'!N587</f>
        <v>18.5</v>
      </c>
      <c r="S13" s="16" t="n">
        <f aca="false">'Cost model'!N588</f>
        <v>22.5</v>
      </c>
      <c r="T13" s="16" t="n">
        <f aca="false">'Cost model'!N589</f>
        <v>27.5</v>
      </c>
      <c r="V13" s="16" t="n">
        <f aca="false">'Cost model'!N602</f>
        <v>19.5</v>
      </c>
      <c r="W13" s="16" t="n">
        <f aca="false">'Cost model'!N603</f>
        <v>25.5</v>
      </c>
      <c r="X13" s="16" t="n">
        <f aca="false">'Cost model'!N604</f>
        <v>29.5</v>
      </c>
      <c r="Z13" s="16" t="n">
        <f aca="false">'Cost model'!N617</f>
        <v>19.5</v>
      </c>
      <c r="AA13" s="16" t="n">
        <f aca="false">'Cost model'!N618</f>
        <v>22.5</v>
      </c>
      <c r="AB13" s="16" t="n">
        <f aca="false">'Cost model'!N619</f>
        <v>27.5</v>
      </c>
    </row>
    <row r="14" customFormat="false" ht="15" hidden="false" customHeight="false" outlineLevel="0" collapsed="false">
      <c r="A14" s="3" t="s">
        <v>12</v>
      </c>
      <c r="B14" s="16" t="n">
        <f aca="false">'Cost model'!N530</f>
        <v>40</v>
      </c>
      <c r="C14" s="16" t="n">
        <f aca="false">'Cost model'!N531</f>
        <v>65</v>
      </c>
      <c r="D14" s="16" t="n">
        <f aca="false">'Cost model'!N532</f>
        <v>70</v>
      </c>
      <c r="F14" s="16" t="n">
        <f aca="false">'Cost model'!N545</f>
        <v>70</v>
      </c>
      <c r="G14" s="16" t="n">
        <f aca="false">'Cost model'!N546</f>
        <v>80</v>
      </c>
      <c r="H14" s="16" t="n">
        <f aca="false">'Cost model'!N547</f>
        <v>85</v>
      </c>
      <c r="J14" s="16" t="n">
        <f aca="false">'Cost model'!N560</f>
        <v>60</v>
      </c>
      <c r="K14" s="16" t="n">
        <f aca="false">'Cost model'!N561</f>
        <v>70</v>
      </c>
      <c r="L14" s="16" t="n">
        <f aca="false">'Cost model'!N562</f>
        <v>80</v>
      </c>
      <c r="N14" s="16" t="n">
        <f aca="false">'Cost model'!N575</f>
        <v>80</v>
      </c>
      <c r="O14" s="16" t="n">
        <f aca="false">'Cost model'!N576</f>
        <v>90</v>
      </c>
      <c r="P14" s="16" t="n">
        <f aca="false">'Cost model'!N577</f>
        <v>95</v>
      </c>
      <c r="R14" s="16" t="n">
        <f aca="false">'Cost model'!N590</f>
        <v>60</v>
      </c>
      <c r="S14" s="16" t="n">
        <f aca="false">'Cost model'!N591</f>
        <v>70</v>
      </c>
      <c r="T14" s="16" t="n">
        <f aca="false">'Cost model'!N592</f>
        <v>80</v>
      </c>
      <c r="V14" s="16" t="n">
        <f aca="false">'Cost model'!N605</f>
        <v>55</v>
      </c>
      <c r="W14" s="16" t="n">
        <f aca="false">'Cost model'!N606</f>
        <v>65</v>
      </c>
      <c r="X14" s="16" t="n">
        <f aca="false">'Cost model'!N607</f>
        <v>70</v>
      </c>
      <c r="Z14" s="16" t="n">
        <f aca="false">'Cost model'!N620</f>
        <v>65</v>
      </c>
      <c r="AA14" s="16" t="n">
        <f aca="false">'Cost model'!N621</f>
        <v>80</v>
      </c>
      <c r="AB14" s="16" t="n">
        <f aca="false">'Cost model'!N622</f>
        <v>90</v>
      </c>
    </row>
    <row r="15" customFormat="false" ht="15" hidden="false" customHeight="false" outlineLevel="0" collapsed="false">
      <c r="A15" s="3" t="s">
        <v>13</v>
      </c>
      <c r="B15" s="16" t="n">
        <f aca="false">'Cost model'!N533</f>
        <v>75</v>
      </c>
      <c r="C15" s="16" t="n">
        <f aca="false">'Cost model'!N534</f>
        <v>115</v>
      </c>
      <c r="D15" s="16" t="n">
        <f aca="false">'Cost model'!N535</f>
        <v>145</v>
      </c>
      <c r="F15" s="16" t="n">
        <f aca="false">'Cost model'!N548</f>
        <v>110</v>
      </c>
      <c r="G15" s="16" t="n">
        <f aca="false">'Cost model'!N549</f>
        <v>135</v>
      </c>
      <c r="H15" s="16" t="n">
        <f aca="false">'Cost model'!N550</f>
        <v>170</v>
      </c>
      <c r="J15" s="16" t="n">
        <f aca="false">'Cost model'!N563</f>
        <v>105</v>
      </c>
      <c r="K15" s="16" t="n">
        <f aca="false">'Cost model'!N564</f>
        <v>115</v>
      </c>
      <c r="L15" s="16" t="n">
        <f aca="false">'Cost model'!N565</f>
        <v>165</v>
      </c>
      <c r="N15" s="16" t="n">
        <f aca="false">'Cost model'!N578</f>
        <v>110</v>
      </c>
      <c r="O15" s="16" t="n">
        <f aca="false">'Cost model'!N579</f>
        <v>125</v>
      </c>
      <c r="P15" s="16" t="n">
        <f aca="false">'Cost model'!N580</f>
        <v>170</v>
      </c>
      <c r="R15" s="16" t="n">
        <f aca="false">'Cost model'!N593</f>
        <v>110</v>
      </c>
      <c r="S15" s="16" t="n">
        <f aca="false">'Cost model'!N594</f>
        <v>125</v>
      </c>
      <c r="T15" s="16" t="n">
        <f aca="false">'Cost model'!N595</f>
        <v>170</v>
      </c>
      <c r="V15" s="16" t="n">
        <f aca="false">'Cost model'!N608</f>
        <v>105</v>
      </c>
      <c r="W15" s="16" t="n">
        <f aca="false">'Cost model'!N609</f>
        <v>115</v>
      </c>
      <c r="X15" s="16" t="n">
        <f aca="false">'Cost model'!N610</f>
        <v>160</v>
      </c>
      <c r="Z15" s="16" t="n">
        <f aca="false">'Cost model'!N623</f>
        <v>115</v>
      </c>
      <c r="AA15" s="16" t="n">
        <f aca="false">'Cost model'!N624</f>
        <v>135</v>
      </c>
      <c r="AB15" s="16" t="n">
        <f aca="false">'Cost model'!N625</f>
        <v>185</v>
      </c>
    </row>
    <row r="16" customFormat="false" ht="15" hidden="false" customHeight="false" outlineLevel="0" collapsed="false">
      <c r="A16" s="3" t="s">
        <v>14</v>
      </c>
      <c r="B16" s="16" t="n">
        <f aca="false">'Cost model'!N536</f>
        <v>135</v>
      </c>
      <c r="C16" s="16" t="n">
        <f aca="false">'Cost model'!N537</f>
        <v>190</v>
      </c>
      <c r="D16" s="16" t="n">
        <f aca="false">'Cost model'!N538</f>
        <v>225</v>
      </c>
      <c r="F16" s="16" t="n">
        <f aca="false">'Cost model'!N551</f>
        <v>160</v>
      </c>
      <c r="G16" s="16" t="n">
        <f aca="false">'Cost model'!N552</f>
        <v>195</v>
      </c>
      <c r="H16" s="16" t="n">
        <f aca="false">'Cost model'!N553</f>
        <v>260</v>
      </c>
      <c r="J16" s="16" t="n">
        <f aca="false">'Cost model'!N566</f>
        <v>150</v>
      </c>
      <c r="K16" s="16" t="n">
        <f aca="false">'Cost model'!N567</f>
        <v>195</v>
      </c>
      <c r="L16" s="16" t="n">
        <f aca="false">'Cost model'!N568</f>
        <v>250</v>
      </c>
      <c r="N16" s="16" t="n">
        <f aca="false">'Cost model'!N581</f>
        <v>165</v>
      </c>
      <c r="O16" s="16" t="n">
        <f aca="false">'Cost model'!N582</f>
        <v>205</v>
      </c>
      <c r="P16" s="16" t="n">
        <f aca="false">'Cost model'!N583</f>
        <v>260</v>
      </c>
      <c r="R16" s="16" t="n">
        <f aca="false">'Cost model'!N596</f>
        <v>160</v>
      </c>
      <c r="S16" s="16" t="n">
        <f aca="false">'Cost model'!N597</f>
        <v>205</v>
      </c>
      <c r="T16" s="16" t="n">
        <f aca="false">'Cost model'!N598</f>
        <v>260</v>
      </c>
      <c r="V16" s="16" t="n">
        <f aca="false">'Cost model'!N611</f>
        <v>150</v>
      </c>
      <c r="W16" s="16" t="n">
        <f aca="false">'Cost model'!N612</f>
        <v>195</v>
      </c>
      <c r="X16" s="16" t="n">
        <f aca="false">'Cost model'!N613</f>
        <v>240</v>
      </c>
      <c r="Z16" s="16" t="n">
        <f aca="false">'Cost model'!N626</f>
        <v>170</v>
      </c>
      <c r="AA16" s="16" t="n">
        <f aca="false">'Cost model'!N627</f>
        <v>230</v>
      </c>
      <c r="AB16" s="16" t="n">
        <f aca="false">'Cost model'!N628</f>
        <v>280</v>
      </c>
    </row>
    <row r="17" customFormat="false" ht="15" hidden="false" customHeight="false" outlineLevel="0" collapsed="false">
      <c r="A17" s="3" t="s">
        <v>15</v>
      </c>
      <c r="B17" s="16" t="n">
        <f aca="false">'Cost model'!N539</f>
        <v>175</v>
      </c>
      <c r="C17" s="16" t="n">
        <f aca="false">'Cost model'!N540</f>
        <v>235</v>
      </c>
      <c r="D17" s="16" t="n">
        <f aca="false">'Cost model'!N541</f>
        <v>330</v>
      </c>
      <c r="F17" s="16" t="n">
        <f aca="false">'Cost model'!N554</f>
        <v>210</v>
      </c>
      <c r="G17" s="18"/>
      <c r="H17" s="18"/>
      <c r="J17" s="16" t="n">
        <f aca="false">'Cost model'!N569</f>
        <v>205</v>
      </c>
      <c r="K17" s="18"/>
      <c r="L17" s="18"/>
      <c r="N17" s="16" t="n">
        <f aca="false">'Cost model'!N584</f>
        <v>220</v>
      </c>
      <c r="O17" s="18"/>
      <c r="P17" s="18"/>
      <c r="R17" s="16" t="n">
        <f aca="false">'Cost model'!N599</f>
        <v>210</v>
      </c>
      <c r="S17" s="18"/>
      <c r="T17" s="18"/>
      <c r="V17" s="16" t="n">
        <f aca="false">'Cost model'!N614</f>
        <v>200</v>
      </c>
      <c r="W17" s="18"/>
      <c r="X17" s="18"/>
      <c r="Z17" s="16" t="n">
        <f aca="false">'Cost model'!N629</f>
        <v>230</v>
      </c>
      <c r="AA17" s="18"/>
      <c r="AB17" s="18"/>
    </row>
    <row r="19" customFormat="false" ht="17.35" hidden="false" customHeight="false" outlineLevel="0" collapsed="false">
      <c r="A19" s="1" t="s">
        <v>102</v>
      </c>
    </row>
    <row r="21" customFormat="false" ht="15" hidden="false" customHeight="false" outlineLevel="0" collapsed="false">
      <c r="A21" s="3" t="s">
        <v>74</v>
      </c>
      <c r="B21" s="3" t="s">
        <v>80</v>
      </c>
      <c r="F21" s="3" t="s">
        <v>76</v>
      </c>
      <c r="J21" s="3" t="s">
        <v>78</v>
      </c>
      <c r="N21" s="3" t="s">
        <v>75</v>
      </c>
      <c r="R21" s="3" t="s">
        <v>81</v>
      </c>
      <c r="V21" s="3" t="s">
        <v>79</v>
      </c>
      <c r="Z21" s="3" t="s">
        <v>77</v>
      </c>
    </row>
    <row r="22" customFormat="false" ht="15" hidden="false" customHeight="false" outlineLevel="0" collapsed="false">
      <c r="A22" s="12" t="s">
        <v>82</v>
      </c>
      <c r="B22" s="15" t="s">
        <v>47</v>
      </c>
      <c r="C22" s="15" t="s">
        <v>48</v>
      </c>
      <c r="D22" s="15" t="s">
        <v>49</v>
      </c>
      <c r="F22" s="15" t="s">
        <v>47</v>
      </c>
      <c r="G22" s="15" t="s">
        <v>48</v>
      </c>
      <c r="H22" s="15" t="s">
        <v>49</v>
      </c>
      <c r="J22" s="15" t="s">
        <v>47</v>
      </c>
      <c r="K22" s="15" t="s">
        <v>48</v>
      </c>
      <c r="L22" s="15" t="s">
        <v>49</v>
      </c>
      <c r="N22" s="15" t="s">
        <v>47</v>
      </c>
      <c r="O22" s="15" t="s">
        <v>48</v>
      </c>
      <c r="P22" s="15" t="s">
        <v>49</v>
      </c>
      <c r="R22" s="15" t="s">
        <v>47</v>
      </c>
      <c r="S22" s="15" t="s">
        <v>48</v>
      </c>
      <c r="T22" s="15" t="s">
        <v>49</v>
      </c>
      <c r="V22" s="15" t="s">
        <v>47</v>
      </c>
      <c r="W22" s="15" t="s">
        <v>48</v>
      </c>
      <c r="X22" s="15" t="s">
        <v>49</v>
      </c>
      <c r="Z22" s="15" t="s">
        <v>47</v>
      </c>
      <c r="AA22" s="15" t="s">
        <v>48</v>
      </c>
      <c r="AB22" s="15" t="s">
        <v>49</v>
      </c>
    </row>
    <row r="23" customFormat="false" ht="15" hidden="false" customHeight="false" outlineLevel="0" collapsed="false">
      <c r="A23" s="3" t="s">
        <v>10</v>
      </c>
      <c r="B23" s="19" t="s">
        <v>87</v>
      </c>
      <c r="C23" s="19" t="s">
        <v>87</v>
      </c>
      <c r="D23" s="19" t="s">
        <v>85</v>
      </c>
      <c r="F23" s="19" t="s">
        <v>85</v>
      </c>
      <c r="G23" s="19" t="s">
        <v>85</v>
      </c>
      <c r="H23" s="19" t="s">
        <v>86</v>
      </c>
      <c r="J23" s="19" t="s">
        <v>85</v>
      </c>
      <c r="K23" s="19" t="s">
        <v>85</v>
      </c>
      <c r="L23" s="19" t="s">
        <v>85</v>
      </c>
      <c r="N23" s="19" t="s">
        <v>88</v>
      </c>
      <c r="O23" s="19" t="s">
        <v>88</v>
      </c>
      <c r="P23" s="19" t="s">
        <v>88</v>
      </c>
      <c r="R23" s="19" t="s">
        <v>85</v>
      </c>
      <c r="S23" s="19" t="s">
        <v>85</v>
      </c>
      <c r="T23" s="19" t="s">
        <v>86</v>
      </c>
      <c r="V23" s="19" t="s">
        <v>85</v>
      </c>
      <c r="W23" s="19" t="s">
        <v>85</v>
      </c>
      <c r="X23" s="19" t="s">
        <v>86</v>
      </c>
      <c r="Z23" s="19" t="s">
        <v>85</v>
      </c>
      <c r="AA23" s="19" t="s">
        <v>85</v>
      </c>
      <c r="AB23" s="19" t="s">
        <v>86</v>
      </c>
    </row>
    <row r="24" customFormat="false" ht="15" hidden="false" customHeight="false" outlineLevel="0" collapsed="false">
      <c r="A24" s="3" t="s">
        <v>12</v>
      </c>
      <c r="B24" s="19" t="s">
        <v>87</v>
      </c>
      <c r="C24" s="19" t="s">
        <v>87</v>
      </c>
      <c r="D24" s="19" t="s">
        <v>85</v>
      </c>
      <c r="F24" s="19" t="s">
        <v>85</v>
      </c>
      <c r="G24" s="19" t="s">
        <v>85</v>
      </c>
      <c r="H24" s="19" t="s">
        <v>86</v>
      </c>
      <c r="J24" s="19" t="s">
        <v>85</v>
      </c>
      <c r="K24" s="19" t="s">
        <v>85</v>
      </c>
      <c r="L24" s="19" t="s">
        <v>85</v>
      </c>
      <c r="N24" s="19" t="s">
        <v>88</v>
      </c>
      <c r="O24" s="19" t="s">
        <v>88</v>
      </c>
      <c r="P24" s="19" t="s">
        <v>88</v>
      </c>
      <c r="R24" s="19" t="s">
        <v>85</v>
      </c>
      <c r="S24" s="19" t="s">
        <v>85</v>
      </c>
      <c r="T24" s="19" t="s">
        <v>86</v>
      </c>
      <c r="V24" s="19" t="s">
        <v>85</v>
      </c>
      <c r="W24" s="19" t="s">
        <v>85</v>
      </c>
      <c r="X24" s="19" t="s">
        <v>86</v>
      </c>
      <c r="Z24" s="19" t="s">
        <v>85</v>
      </c>
      <c r="AA24" s="19" t="s">
        <v>85</v>
      </c>
      <c r="AB24" s="19" t="s">
        <v>86</v>
      </c>
    </row>
    <row r="25" customFormat="false" ht="15" hidden="false" customHeight="false" outlineLevel="0" collapsed="false">
      <c r="A25" s="3" t="s">
        <v>13</v>
      </c>
      <c r="B25" s="19" t="s">
        <v>87</v>
      </c>
      <c r="C25" s="19" t="s">
        <v>87</v>
      </c>
      <c r="D25" s="19" t="s">
        <v>86</v>
      </c>
      <c r="F25" s="19" t="s">
        <v>86</v>
      </c>
      <c r="G25" s="19" t="s">
        <v>86</v>
      </c>
      <c r="H25" s="19" t="s">
        <v>89</v>
      </c>
      <c r="J25" s="19" t="s">
        <v>86</v>
      </c>
      <c r="K25" s="19" t="s">
        <v>86</v>
      </c>
      <c r="L25" s="19" t="s">
        <v>89</v>
      </c>
      <c r="N25" s="19" t="s">
        <v>88</v>
      </c>
      <c r="O25" s="19" t="s">
        <v>88</v>
      </c>
      <c r="P25" s="19" t="s">
        <v>88</v>
      </c>
      <c r="R25" s="19" t="s">
        <v>86</v>
      </c>
      <c r="S25" s="19" t="s">
        <v>86</v>
      </c>
      <c r="T25" s="19" t="s">
        <v>89</v>
      </c>
      <c r="V25" s="19" t="s">
        <v>86</v>
      </c>
      <c r="W25" s="19" t="s">
        <v>86</v>
      </c>
      <c r="X25" s="19" t="s">
        <v>89</v>
      </c>
      <c r="Z25" s="19" t="s">
        <v>86</v>
      </c>
      <c r="AA25" s="19" t="s">
        <v>86</v>
      </c>
      <c r="AB25" s="19" t="s">
        <v>89</v>
      </c>
    </row>
    <row r="26" customFormat="false" ht="15" hidden="false" customHeight="false" outlineLevel="0" collapsed="false">
      <c r="A26" s="3" t="s">
        <v>14</v>
      </c>
      <c r="B26" s="19" t="s">
        <v>87</v>
      </c>
      <c r="C26" s="19" t="s">
        <v>87</v>
      </c>
      <c r="D26" s="19" t="s">
        <v>89</v>
      </c>
      <c r="F26" s="19" t="s">
        <v>89</v>
      </c>
      <c r="G26" s="19" t="s">
        <v>89</v>
      </c>
      <c r="H26" s="19" t="s">
        <v>89</v>
      </c>
      <c r="J26" s="19" t="s">
        <v>89</v>
      </c>
      <c r="K26" s="19" t="s">
        <v>89</v>
      </c>
      <c r="L26" s="19" t="s">
        <v>89</v>
      </c>
      <c r="N26" s="19" t="s">
        <v>88</v>
      </c>
      <c r="O26" s="19" t="s">
        <v>88</v>
      </c>
      <c r="P26" s="19" t="s">
        <v>88</v>
      </c>
      <c r="R26" s="19" t="s">
        <v>89</v>
      </c>
      <c r="S26" s="19" t="s">
        <v>89</v>
      </c>
      <c r="T26" s="19" t="s">
        <v>89</v>
      </c>
      <c r="V26" s="19" t="s">
        <v>89</v>
      </c>
      <c r="W26" s="19" t="s">
        <v>89</v>
      </c>
      <c r="X26" s="19" t="s">
        <v>89</v>
      </c>
      <c r="Z26" s="19" t="s">
        <v>89</v>
      </c>
      <c r="AA26" s="19" t="s">
        <v>89</v>
      </c>
      <c r="AB26" s="19" t="s">
        <v>89</v>
      </c>
    </row>
    <row r="27" customFormat="false" ht="15" hidden="false" customHeight="false" outlineLevel="0" collapsed="false">
      <c r="A27" s="3" t="s">
        <v>15</v>
      </c>
      <c r="B27" s="19" t="s">
        <v>87</v>
      </c>
      <c r="C27" s="19" t="s">
        <v>87</v>
      </c>
      <c r="D27" s="19" t="s">
        <v>89</v>
      </c>
      <c r="F27" s="19" t="s">
        <v>89</v>
      </c>
      <c r="G27" s="19" t="s">
        <v>86</v>
      </c>
      <c r="H27" s="19" t="s">
        <v>89</v>
      </c>
      <c r="J27" s="19" t="s">
        <v>89</v>
      </c>
      <c r="K27" s="19" t="s">
        <v>86</v>
      </c>
      <c r="L27" s="19" t="s">
        <v>89</v>
      </c>
      <c r="N27" s="19" t="s">
        <v>88</v>
      </c>
      <c r="O27" s="19" t="s">
        <v>88</v>
      </c>
      <c r="P27" s="19" t="s">
        <v>88</v>
      </c>
      <c r="R27" s="19" t="s">
        <v>89</v>
      </c>
      <c r="S27" s="19" t="s">
        <v>86</v>
      </c>
      <c r="T27" s="19" t="s">
        <v>89</v>
      </c>
      <c r="V27" s="19" t="s">
        <v>89</v>
      </c>
      <c r="W27" s="19" t="s">
        <v>86</v>
      </c>
      <c r="X27" s="19" t="s">
        <v>89</v>
      </c>
      <c r="Z27" s="19" t="s">
        <v>89</v>
      </c>
      <c r="AA27" s="19" t="s">
        <v>86</v>
      </c>
      <c r="AB27" s="19" t="s">
        <v>89</v>
      </c>
    </row>
    <row r="29" customFormat="false" ht="15" hidden="false" customHeight="false" outlineLevel="0" collapsed="false">
      <c r="A29" s="3" t="s">
        <v>83</v>
      </c>
      <c r="B29" s="3" t="s">
        <v>80</v>
      </c>
      <c r="F29" s="3" t="s">
        <v>76</v>
      </c>
      <c r="J29" s="3" t="s">
        <v>78</v>
      </c>
      <c r="N29" s="3" t="s">
        <v>75</v>
      </c>
      <c r="R29" s="3" t="s">
        <v>81</v>
      </c>
      <c r="V29" s="3" t="s">
        <v>79</v>
      </c>
      <c r="Z29" s="3" t="s">
        <v>77</v>
      </c>
    </row>
    <row r="30" customFormat="false" ht="15" hidden="false" customHeight="false" outlineLevel="0" collapsed="false">
      <c r="A30" s="12" t="s">
        <v>82</v>
      </c>
      <c r="B30" s="15" t="s">
        <v>47</v>
      </c>
      <c r="C30" s="15" t="s">
        <v>48</v>
      </c>
      <c r="D30" s="15" t="s">
        <v>49</v>
      </c>
      <c r="F30" s="15" t="s">
        <v>47</v>
      </c>
      <c r="G30" s="15" t="s">
        <v>48</v>
      </c>
      <c r="H30" s="15" t="s">
        <v>49</v>
      </c>
      <c r="J30" s="15" t="s">
        <v>47</v>
      </c>
      <c r="K30" s="15" t="s">
        <v>48</v>
      </c>
      <c r="L30" s="15" t="s">
        <v>49</v>
      </c>
      <c r="N30" s="15" t="s">
        <v>47</v>
      </c>
      <c r="O30" s="15" t="s">
        <v>48</v>
      </c>
      <c r="P30" s="15" t="s">
        <v>49</v>
      </c>
      <c r="R30" s="15" t="s">
        <v>47</v>
      </c>
      <c r="S30" s="15" t="s">
        <v>48</v>
      </c>
      <c r="T30" s="15" t="s">
        <v>49</v>
      </c>
      <c r="V30" s="15" t="s">
        <v>47</v>
      </c>
      <c r="W30" s="15" t="s">
        <v>48</v>
      </c>
      <c r="X30" s="15" t="s">
        <v>49</v>
      </c>
      <c r="Z30" s="15" t="s">
        <v>47</v>
      </c>
      <c r="AA30" s="15" t="s">
        <v>48</v>
      </c>
      <c r="AB30" s="15" t="s">
        <v>49</v>
      </c>
    </row>
    <row r="31" customFormat="false" ht="15" hidden="false" customHeight="false" outlineLevel="0" collapsed="false">
      <c r="A31" s="3" t="s">
        <v>10</v>
      </c>
      <c r="B31" s="19" t="s">
        <v>90</v>
      </c>
      <c r="C31" s="19" t="s">
        <v>90</v>
      </c>
      <c r="D31" s="19" t="s">
        <v>87</v>
      </c>
      <c r="F31" s="19" t="s">
        <v>90</v>
      </c>
      <c r="G31" s="19" t="s">
        <v>90</v>
      </c>
      <c r="H31" s="19" t="s">
        <v>85</v>
      </c>
      <c r="J31" s="19" t="s">
        <v>90</v>
      </c>
      <c r="K31" s="19" t="s">
        <v>90</v>
      </c>
      <c r="L31" s="19" t="s">
        <v>85</v>
      </c>
      <c r="N31" s="19" t="s">
        <v>90</v>
      </c>
      <c r="O31" s="19" t="s">
        <v>90</v>
      </c>
      <c r="P31" s="19" t="s">
        <v>85</v>
      </c>
      <c r="R31" s="19" t="s">
        <v>90</v>
      </c>
      <c r="S31" s="19" t="s">
        <v>90</v>
      </c>
      <c r="T31" s="19" t="s">
        <v>85</v>
      </c>
      <c r="V31" s="19" t="s">
        <v>90</v>
      </c>
      <c r="W31" s="19" t="s">
        <v>90</v>
      </c>
      <c r="X31" s="19" t="s">
        <v>85</v>
      </c>
      <c r="Z31" s="19" t="s">
        <v>90</v>
      </c>
      <c r="AA31" s="19" t="s">
        <v>90</v>
      </c>
      <c r="AB31" s="19" t="s">
        <v>85</v>
      </c>
    </row>
    <row r="32" customFormat="false" ht="15" hidden="false" customHeight="false" outlineLevel="0" collapsed="false">
      <c r="A32" s="3" t="s">
        <v>12</v>
      </c>
      <c r="B32" s="19" t="s">
        <v>90</v>
      </c>
      <c r="C32" s="19" t="s">
        <v>90</v>
      </c>
      <c r="D32" s="19" t="s">
        <v>87</v>
      </c>
      <c r="F32" s="19" t="s">
        <v>90</v>
      </c>
      <c r="G32" s="19" t="s">
        <v>90</v>
      </c>
      <c r="H32" s="19" t="s">
        <v>85</v>
      </c>
      <c r="J32" s="19" t="s">
        <v>90</v>
      </c>
      <c r="K32" s="19" t="s">
        <v>90</v>
      </c>
      <c r="L32" s="19" t="s">
        <v>85</v>
      </c>
      <c r="N32" s="19" t="s">
        <v>90</v>
      </c>
      <c r="O32" s="19" t="s">
        <v>90</v>
      </c>
      <c r="P32" s="19" t="s">
        <v>85</v>
      </c>
      <c r="R32" s="19" t="s">
        <v>90</v>
      </c>
      <c r="S32" s="19" t="s">
        <v>90</v>
      </c>
      <c r="T32" s="19" t="s">
        <v>85</v>
      </c>
      <c r="V32" s="19" t="s">
        <v>90</v>
      </c>
      <c r="W32" s="19" t="s">
        <v>90</v>
      </c>
      <c r="X32" s="19" t="s">
        <v>85</v>
      </c>
      <c r="Z32" s="19" t="s">
        <v>90</v>
      </c>
      <c r="AA32" s="19" t="s">
        <v>90</v>
      </c>
      <c r="AB32" s="19" t="s">
        <v>85</v>
      </c>
    </row>
    <row r="33" customFormat="false" ht="15" hidden="false" customHeight="false" outlineLevel="0" collapsed="false">
      <c r="A33" s="3" t="s">
        <v>13</v>
      </c>
      <c r="B33" s="19" t="s">
        <v>90</v>
      </c>
      <c r="C33" s="19" t="s">
        <v>90</v>
      </c>
      <c r="D33" s="19" t="s">
        <v>91</v>
      </c>
      <c r="F33" s="19" t="s">
        <v>85</v>
      </c>
      <c r="G33" s="19" t="s">
        <v>85</v>
      </c>
      <c r="H33" s="19" t="s">
        <v>89</v>
      </c>
      <c r="J33" s="19" t="s">
        <v>85</v>
      </c>
      <c r="K33" s="19" t="s">
        <v>85</v>
      </c>
      <c r="L33" s="19" t="s">
        <v>89</v>
      </c>
      <c r="N33" s="19" t="s">
        <v>88</v>
      </c>
      <c r="O33" s="19" t="s">
        <v>88</v>
      </c>
      <c r="P33" s="19" t="s">
        <v>88</v>
      </c>
      <c r="R33" s="19" t="s">
        <v>85</v>
      </c>
      <c r="S33" s="19" t="s">
        <v>85</v>
      </c>
      <c r="T33" s="19" t="s">
        <v>89</v>
      </c>
      <c r="V33" s="19" t="s">
        <v>85</v>
      </c>
      <c r="W33" s="19" t="s">
        <v>85</v>
      </c>
      <c r="X33" s="19" t="s">
        <v>89</v>
      </c>
      <c r="Z33" s="19" t="s">
        <v>85</v>
      </c>
      <c r="AA33" s="19" t="s">
        <v>85</v>
      </c>
      <c r="AB33" s="19" t="s">
        <v>89</v>
      </c>
    </row>
    <row r="34" customFormat="false" ht="15" hidden="false" customHeight="false" outlineLevel="0" collapsed="false">
      <c r="A34" s="3" t="s">
        <v>14</v>
      </c>
      <c r="B34" s="19" t="s">
        <v>90</v>
      </c>
      <c r="C34" s="19" t="s">
        <v>90</v>
      </c>
      <c r="D34" s="19" t="s">
        <v>91</v>
      </c>
      <c r="F34" s="19" t="s">
        <v>86</v>
      </c>
      <c r="G34" s="19" t="s">
        <v>86</v>
      </c>
      <c r="H34" s="19" t="s">
        <v>89</v>
      </c>
      <c r="J34" s="19" t="s">
        <v>86</v>
      </c>
      <c r="K34" s="19" t="s">
        <v>86</v>
      </c>
      <c r="L34" s="19" t="s">
        <v>89</v>
      </c>
      <c r="N34" s="19" t="s">
        <v>88</v>
      </c>
      <c r="O34" s="19" t="s">
        <v>88</v>
      </c>
      <c r="P34" s="19" t="s">
        <v>88</v>
      </c>
      <c r="R34" s="19" t="s">
        <v>86</v>
      </c>
      <c r="S34" s="19" t="s">
        <v>86</v>
      </c>
      <c r="T34" s="19" t="s">
        <v>89</v>
      </c>
      <c r="V34" s="19" t="s">
        <v>86</v>
      </c>
      <c r="W34" s="19" t="s">
        <v>86</v>
      </c>
      <c r="X34" s="19" t="s">
        <v>89</v>
      </c>
      <c r="Z34" s="19" t="s">
        <v>86</v>
      </c>
      <c r="AA34" s="19" t="s">
        <v>86</v>
      </c>
      <c r="AB34" s="19" t="s">
        <v>89</v>
      </c>
    </row>
    <row r="35" customFormat="false" ht="15" hidden="false" customHeight="false" outlineLevel="0" collapsed="false">
      <c r="A35" s="3" t="s">
        <v>15</v>
      </c>
      <c r="B35" s="19" t="s">
        <v>90</v>
      </c>
      <c r="C35" s="19" t="s">
        <v>90</v>
      </c>
      <c r="D35" s="19" t="s">
        <v>91</v>
      </c>
      <c r="F35" s="19" t="s">
        <v>86</v>
      </c>
      <c r="G35" s="19"/>
      <c r="H35" s="19"/>
      <c r="J35" s="19" t="s">
        <v>86</v>
      </c>
      <c r="K35" s="19"/>
      <c r="L35" s="19"/>
      <c r="N35" s="19" t="s">
        <v>88</v>
      </c>
      <c r="O35" s="19"/>
      <c r="P35" s="19"/>
      <c r="R35" s="19" t="s">
        <v>86</v>
      </c>
      <c r="S35" s="19"/>
      <c r="T35" s="19"/>
      <c r="V35" s="19" t="s">
        <v>86</v>
      </c>
      <c r="W35" s="19"/>
      <c r="X35" s="19"/>
      <c r="Z35" s="19" t="s">
        <v>86</v>
      </c>
      <c r="AA35" s="19"/>
      <c r="AB35" s="1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4" min="2" style="0" width="11"/>
    <col collapsed="false" customWidth="true" hidden="false" outlineLevel="0" max="5" min="5" style="0" width="2"/>
    <col collapsed="false" customWidth="true" hidden="false" outlineLevel="0" max="8" min="6" style="0" width="11"/>
    <col collapsed="false" customWidth="true" hidden="false" outlineLevel="0" max="9" min="9" style="0" width="2"/>
    <col collapsed="false" customWidth="true" hidden="false" outlineLevel="0" max="12" min="10" style="0" width="11"/>
    <col collapsed="false" customWidth="true" hidden="false" outlineLevel="0" max="13" min="13" style="0" width="2"/>
    <col collapsed="false" customWidth="true" hidden="false" outlineLevel="0" max="16" min="14" style="0" width="11"/>
    <col collapsed="false" customWidth="true" hidden="false" outlineLevel="0" max="17" min="17" style="0" width="2"/>
    <col collapsed="false" customWidth="true" hidden="false" outlineLevel="0" max="20" min="18" style="0" width="11"/>
    <col collapsed="false" customWidth="true" hidden="false" outlineLevel="0" max="21" min="21" style="0" width="2"/>
    <col collapsed="false" customWidth="true" hidden="false" outlineLevel="0" max="24" min="22" style="0" width="11"/>
    <col collapsed="false" customWidth="true" hidden="false" outlineLevel="0" max="25" min="25" style="0" width="2"/>
    <col collapsed="false" customWidth="true" hidden="false" outlineLevel="0" max="28" min="26" style="0" width="11"/>
    <col collapsed="false" customWidth="true" hidden="false" outlineLevel="0" max="29" min="29" style="0" width="2"/>
  </cols>
  <sheetData>
    <row r="1" customFormat="false" ht="17.35" hidden="false" customHeight="false" outlineLevel="0" collapsed="false">
      <c r="A1" s="1" t="s">
        <v>103</v>
      </c>
    </row>
    <row r="3" customFormat="false" ht="15" hidden="false" customHeight="false" outlineLevel="0" collapsed="false">
      <c r="A3" s="3" t="s">
        <v>74</v>
      </c>
      <c r="B3" s="3" t="s">
        <v>76</v>
      </c>
      <c r="F3" s="3" t="s">
        <v>77</v>
      </c>
      <c r="J3" s="3" t="s">
        <v>75</v>
      </c>
      <c r="N3" s="3" t="s">
        <v>81</v>
      </c>
      <c r="R3" s="3" t="s">
        <v>78</v>
      </c>
      <c r="V3" s="3" t="s">
        <v>80</v>
      </c>
      <c r="Z3" s="3" t="s">
        <v>79</v>
      </c>
    </row>
    <row r="4" customFormat="false" ht="15" hidden="false" customHeight="false" outlineLevel="0" collapsed="false">
      <c r="A4" s="12" t="s">
        <v>82</v>
      </c>
      <c r="B4" s="15" t="s">
        <v>47</v>
      </c>
      <c r="C4" s="15" t="s">
        <v>48</v>
      </c>
      <c r="D4" s="15" t="s">
        <v>49</v>
      </c>
      <c r="F4" s="15" t="s">
        <v>47</v>
      </c>
      <c r="G4" s="15" t="s">
        <v>48</v>
      </c>
      <c r="H4" s="15" t="s">
        <v>49</v>
      </c>
      <c r="J4" s="15" t="s">
        <v>47</v>
      </c>
      <c r="K4" s="15" t="s">
        <v>48</v>
      </c>
      <c r="L4" s="15" t="s">
        <v>49</v>
      </c>
      <c r="N4" s="15" t="s">
        <v>47</v>
      </c>
      <c r="O4" s="15" t="s">
        <v>48</v>
      </c>
      <c r="P4" s="15" t="s">
        <v>49</v>
      </c>
      <c r="R4" s="15" t="s">
        <v>47</v>
      </c>
      <c r="S4" s="15" t="s">
        <v>48</v>
      </c>
      <c r="T4" s="15" t="s">
        <v>49</v>
      </c>
      <c r="V4" s="15" t="s">
        <v>47</v>
      </c>
      <c r="W4" s="15" t="s">
        <v>48</v>
      </c>
      <c r="X4" s="15" t="s">
        <v>49</v>
      </c>
      <c r="Z4" s="15" t="s">
        <v>47</v>
      </c>
      <c r="AA4" s="15" t="s">
        <v>48</v>
      </c>
      <c r="AB4" s="15" t="s">
        <v>49</v>
      </c>
    </row>
    <row r="5" customFormat="false" ht="15" hidden="false" customHeight="false" outlineLevel="0" collapsed="false">
      <c r="A5" s="3" t="s">
        <v>10</v>
      </c>
      <c r="B5" s="16" t="n">
        <f aca="false">'Cost model'!M632</f>
        <v>9.5</v>
      </c>
      <c r="C5" s="16" t="n">
        <f aca="false">'Cost model'!M633</f>
        <v>11.5</v>
      </c>
      <c r="D5" s="16" t="n">
        <f aca="false">'Cost model'!M634</f>
        <v>15.5</v>
      </c>
      <c r="F5" s="16" t="n">
        <f aca="false">'Cost model'!M647</f>
        <v>13.5</v>
      </c>
      <c r="G5" s="16" t="n">
        <f aca="false">'Cost model'!M648</f>
        <v>13.5</v>
      </c>
      <c r="H5" s="16" t="n">
        <f aca="false">'Cost model'!M649</f>
        <v>19.5</v>
      </c>
      <c r="J5" s="16" t="n">
        <f aca="false">'Cost model'!M662</f>
        <v>13.5</v>
      </c>
      <c r="K5" s="16" t="n">
        <f aca="false">'Cost model'!M663</f>
        <v>18.5</v>
      </c>
      <c r="L5" s="16" t="n">
        <f aca="false">'Cost model'!M664</f>
        <v>19.5</v>
      </c>
      <c r="N5" s="16" t="n">
        <f aca="false">'Cost model'!M677</f>
        <v>13.5</v>
      </c>
      <c r="O5" s="16" t="n">
        <f aca="false">'Cost model'!M678</f>
        <v>16.5</v>
      </c>
      <c r="P5" s="16" t="n">
        <f aca="false">'Cost model'!M679</f>
        <v>19.5</v>
      </c>
      <c r="R5" s="16" t="n">
        <f aca="false">'Cost model'!M692</f>
        <v>9.5</v>
      </c>
      <c r="S5" s="16" t="n">
        <f aca="false">'Cost model'!M693</f>
        <v>11.5</v>
      </c>
      <c r="T5" s="16" t="n">
        <f aca="false">'Cost model'!M694</f>
        <v>17.5</v>
      </c>
      <c r="V5" s="16" t="n">
        <f aca="false">'Cost model'!M707</f>
        <v>11.5</v>
      </c>
      <c r="W5" s="16" t="n">
        <f aca="false">'Cost model'!M708</f>
        <v>15.5</v>
      </c>
      <c r="X5" s="16" t="n">
        <f aca="false">'Cost model'!M709</f>
        <v>15.5</v>
      </c>
      <c r="Z5" s="16" t="n">
        <f aca="false">'Cost model'!M722</f>
        <v>12.5</v>
      </c>
      <c r="AA5" s="16" t="n">
        <f aca="false">'Cost model'!M723</f>
        <v>15.5</v>
      </c>
      <c r="AB5" s="16" t="n">
        <f aca="false">'Cost model'!M724</f>
        <v>18.5</v>
      </c>
    </row>
    <row r="6" customFormat="false" ht="15" hidden="false" customHeight="false" outlineLevel="0" collapsed="false">
      <c r="A6" s="3" t="s">
        <v>12</v>
      </c>
      <c r="B6" s="16" t="n">
        <f aca="false">'Cost model'!M635</f>
        <v>30.5</v>
      </c>
      <c r="C6" s="16" t="n">
        <f aca="false">'Cost model'!M636</f>
        <v>40</v>
      </c>
      <c r="D6" s="16" t="n">
        <f aca="false">'Cost model'!M637</f>
        <v>45</v>
      </c>
      <c r="F6" s="16" t="n">
        <f aca="false">'Cost model'!M650</f>
        <v>40</v>
      </c>
      <c r="G6" s="16" t="n">
        <f aca="false">'Cost model'!M651</f>
        <v>45</v>
      </c>
      <c r="H6" s="16" t="n">
        <f aca="false">'Cost model'!M652</f>
        <v>55</v>
      </c>
      <c r="J6" s="16" t="n">
        <f aca="false">'Cost model'!M665</f>
        <v>40</v>
      </c>
      <c r="K6" s="16" t="n">
        <f aca="false">'Cost model'!M666</f>
        <v>45</v>
      </c>
      <c r="L6" s="16" t="n">
        <f aca="false">'Cost model'!M667</f>
        <v>55</v>
      </c>
      <c r="N6" s="16" t="n">
        <f aca="false">'Cost model'!M680</f>
        <v>50</v>
      </c>
      <c r="O6" s="16" t="n">
        <f aca="false">'Cost model'!M681</f>
        <v>60</v>
      </c>
      <c r="P6" s="16" t="n">
        <f aca="false">'Cost model'!M682</f>
        <v>65</v>
      </c>
      <c r="R6" s="16" t="n">
        <f aca="false">'Cost model'!M695</f>
        <v>40</v>
      </c>
      <c r="S6" s="16" t="n">
        <f aca="false">'Cost model'!M696</f>
        <v>45</v>
      </c>
      <c r="T6" s="16" t="n">
        <f aca="false">'Cost model'!M697</f>
        <v>55</v>
      </c>
      <c r="V6" s="16" t="n">
        <f aca="false">'Cost model'!M710</f>
        <v>45</v>
      </c>
      <c r="W6" s="16" t="n">
        <f aca="false">'Cost model'!M711</f>
        <v>50</v>
      </c>
      <c r="X6" s="16" t="n">
        <f aca="false">'Cost model'!M712</f>
        <v>50</v>
      </c>
      <c r="Z6" s="16" t="n">
        <f aca="false">'Cost model'!M725</f>
        <v>40</v>
      </c>
      <c r="AA6" s="16" t="n">
        <f aca="false">'Cost model'!M726</f>
        <v>45</v>
      </c>
      <c r="AB6" s="16" t="n">
        <f aca="false">'Cost model'!M727</f>
        <v>50</v>
      </c>
    </row>
    <row r="7" customFormat="false" ht="15" hidden="false" customHeight="false" outlineLevel="0" collapsed="false">
      <c r="A7" s="3" t="s">
        <v>13</v>
      </c>
      <c r="B7" s="16" t="n">
        <f aca="false">'Cost model'!M638</f>
        <v>50</v>
      </c>
      <c r="C7" s="16" t="n">
        <f aca="false">'Cost model'!M639</f>
        <v>60</v>
      </c>
      <c r="D7" s="16" t="n">
        <f aca="false">'Cost model'!M640</f>
        <v>65</v>
      </c>
      <c r="F7" s="16" t="n">
        <f aca="false">'Cost model'!M653</f>
        <v>70</v>
      </c>
      <c r="G7" s="16" t="n">
        <f aca="false">'Cost model'!M654</f>
        <v>70</v>
      </c>
      <c r="H7" s="16" t="n">
        <f aca="false">'Cost model'!M655</f>
        <v>95</v>
      </c>
      <c r="J7" s="16" t="n">
        <f aca="false">'Cost model'!M668</f>
        <v>75</v>
      </c>
      <c r="K7" s="16" t="n">
        <f aca="false">'Cost model'!M669</f>
        <v>85</v>
      </c>
      <c r="L7" s="16" t="n">
        <f aca="false">'Cost model'!M670</f>
        <v>120</v>
      </c>
      <c r="N7" s="16" t="n">
        <f aca="false">'Cost model'!M683</f>
        <v>85</v>
      </c>
      <c r="O7" s="16" t="n">
        <f aca="false">'Cost model'!M684</f>
        <v>95</v>
      </c>
      <c r="P7" s="16" t="n">
        <f aca="false">'Cost model'!M685</f>
        <v>130</v>
      </c>
      <c r="R7" s="16" t="n">
        <f aca="false">'Cost model'!M698</f>
        <v>70</v>
      </c>
      <c r="S7" s="16" t="n">
        <f aca="false">'Cost model'!M699</f>
        <v>85</v>
      </c>
      <c r="T7" s="16" t="n">
        <f aca="false">'Cost model'!M700</f>
        <v>100</v>
      </c>
      <c r="V7" s="16" t="n">
        <f aca="false">'Cost model'!M713</f>
        <v>70</v>
      </c>
      <c r="W7" s="16" t="n">
        <f aca="false">'Cost model'!M714</f>
        <v>85</v>
      </c>
      <c r="X7" s="16" t="n">
        <f aca="false">'Cost model'!M715</f>
        <v>110</v>
      </c>
      <c r="Z7" s="16" t="n">
        <f aca="false">'Cost model'!M728</f>
        <v>65</v>
      </c>
      <c r="AA7" s="16" t="n">
        <f aca="false">'Cost model'!M729</f>
        <v>75</v>
      </c>
      <c r="AB7" s="16" t="n">
        <f aca="false">'Cost model'!M730</f>
        <v>105</v>
      </c>
    </row>
    <row r="8" customFormat="false" ht="15" hidden="false" customHeight="false" outlineLevel="0" collapsed="false">
      <c r="A8" s="3" t="s">
        <v>14</v>
      </c>
      <c r="B8" s="16" t="n">
        <f aca="false">'Cost model'!M641</f>
        <v>75</v>
      </c>
      <c r="C8" s="16" t="n">
        <f aca="false">'Cost model'!M642</f>
        <v>90</v>
      </c>
      <c r="D8" s="16" t="n">
        <f aca="false">'Cost model'!M643</f>
        <v>110</v>
      </c>
      <c r="F8" s="16" t="n">
        <f aca="false">'Cost model'!M656</f>
        <v>100</v>
      </c>
      <c r="G8" s="16" t="n">
        <f aca="false">'Cost model'!M657</f>
        <v>140</v>
      </c>
      <c r="H8" s="16" t="n">
        <f aca="false">'Cost model'!M658</f>
        <v>165</v>
      </c>
      <c r="J8" s="16" t="n">
        <f aca="false">'Cost model'!M671</f>
        <v>125</v>
      </c>
      <c r="K8" s="16" t="n">
        <f aca="false">'Cost model'!M672</f>
        <v>155</v>
      </c>
      <c r="L8" s="16" t="n">
        <f aca="false">'Cost model'!M673</f>
        <v>180</v>
      </c>
      <c r="N8" s="16" t="n">
        <f aca="false">'Cost model'!M686</f>
        <v>140</v>
      </c>
      <c r="O8" s="16" t="n">
        <f aca="false">'Cost model'!M687</f>
        <v>175</v>
      </c>
      <c r="P8" s="16" t="n">
        <f aca="false">'Cost model'!M688</f>
        <v>220</v>
      </c>
      <c r="R8" s="16" t="n">
        <f aca="false">'Cost model'!M701</f>
        <v>110</v>
      </c>
      <c r="S8" s="16" t="n">
        <f aca="false">'Cost model'!M702</f>
        <v>130</v>
      </c>
      <c r="T8" s="16" t="n">
        <f aca="false">'Cost model'!M703</f>
        <v>175</v>
      </c>
      <c r="V8" s="16" t="n">
        <f aca="false">'Cost model'!M716</f>
        <v>120</v>
      </c>
      <c r="W8" s="16" t="n">
        <f aca="false">'Cost model'!M717</f>
        <v>150</v>
      </c>
      <c r="X8" s="16" t="n">
        <f aca="false">'Cost model'!M718</f>
        <v>195</v>
      </c>
      <c r="Z8" s="16" t="n">
        <f aca="false">'Cost model'!M731</f>
        <v>110</v>
      </c>
      <c r="AA8" s="16" t="n">
        <f aca="false">'Cost model'!M732</f>
        <v>155</v>
      </c>
      <c r="AB8" s="16" t="n">
        <f aca="false">'Cost model'!M733</f>
        <v>180</v>
      </c>
    </row>
    <row r="9" customFormat="false" ht="15" hidden="false" customHeight="false" outlineLevel="0" collapsed="false">
      <c r="A9" s="3" t="s">
        <v>15</v>
      </c>
      <c r="B9" s="16" t="n">
        <f aca="false">'Cost model'!M644</f>
        <v>105</v>
      </c>
      <c r="C9" s="16" t="n">
        <f aca="false">'Cost model'!M645</f>
        <v>135</v>
      </c>
      <c r="D9" s="16" t="n">
        <f aca="false">'Cost model'!M646</f>
        <v>185</v>
      </c>
      <c r="F9" s="16" t="n">
        <f aca="false">'Cost model'!M659</f>
        <v>140</v>
      </c>
      <c r="G9" s="17" t="n">
        <f aca="false">'Cost model'!M660</f>
        <v>240</v>
      </c>
      <c r="H9" s="17" t="n">
        <f aca="false">'Cost model'!M661</f>
        <v>285</v>
      </c>
      <c r="J9" s="16" t="n">
        <f aca="false">'Cost model'!M674</f>
        <v>155</v>
      </c>
      <c r="K9" s="17" t="n">
        <f aca="false">'Cost model'!M675</f>
        <v>295</v>
      </c>
      <c r="L9" s="17" t="n">
        <f aca="false">'Cost model'!M676</f>
        <v>320</v>
      </c>
      <c r="N9" s="16" t="n">
        <f aca="false">'Cost model'!M689</f>
        <v>185</v>
      </c>
      <c r="O9" s="17" t="n">
        <f aca="false">'Cost model'!M690</f>
        <v>310</v>
      </c>
      <c r="P9" s="17" t="n">
        <f aca="false">'Cost model'!M691</f>
        <v>370</v>
      </c>
      <c r="R9" s="16" t="n">
        <f aca="false">'Cost model'!M704</f>
        <v>150</v>
      </c>
      <c r="S9" s="17" t="n">
        <f aca="false">'Cost model'!M705</f>
        <v>235</v>
      </c>
      <c r="T9" s="17" t="n">
        <f aca="false">'Cost model'!M706</f>
        <v>280</v>
      </c>
      <c r="V9" s="16" t="n">
        <f aca="false">'Cost model'!M719</f>
        <v>180</v>
      </c>
      <c r="W9" s="17" t="n">
        <f aca="false">'Cost model'!M720</f>
        <v>265</v>
      </c>
      <c r="X9" s="17" t="n">
        <f aca="false">'Cost model'!M721</f>
        <v>320</v>
      </c>
      <c r="Z9" s="16" t="n">
        <f aca="false">'Cost model'!M734</f>
        <v>145</v>
      </c>
      <c r="AA9" s="17" t="n">
        <f aca="false">'Cost model'!M735</f>
        <v>240</v>
      </c>
      <c r="AB9" s="17" t="n">
        <f aca="false">'Cost model'!M736</f>
        <v>290</v>
      </c>
    </row>
    <row r="11" customFormat="false" ht="15" hidden="false" customHeight="false" outlineLevel="0" collapsed="false">
      <c r="A11" s="3" t="s">
        <v>83</v>
      </c>
      <c r="B11" s="3" t="s">
        <v>76</v>
      </c>
      <c r="F11" s="3" t="s">
        <v>77</v>
      </c>
      <c r="J11" s="3" t="s">
        <v>75</v>
      </c>
      <c r="N11" s="3" t="s">
        <v>81</v>
      </c>
      <c r="R11" s="3" t="s">
        <v>78</v>
      </c>
      <c r="V11" s="3" t="s">
        <v>80</v>
      </c>
      <c r="Z11" s="3" t="s">
        <v>79</v>
      </c>
    </row>
    <row r="12" customFormat="false" ht="15" hidden="false" customHeight="false" outlineLevel="0" collapsed="false">
      <c r="A12" s="12" t="s">
        <v>82</v>
      </c>
      <c r="B12" s="15" t="s">
        <v>47</v>
      </c>
      <c r="C12" s="15" t="s">
        <v>48</v>
      </c>
      <c r="D12" s="15" t="s">
        <v>49</v>
      </c>
      <c r="F12" s="15" t="s">
        <v>47</v>
      </c>
      <c r="G12" s="15" t="s">
        <v>48</v>
      </c>
      <c r="H12" s="15" t="s">
        <v>49</v>
      </c>
      <c r="J12" s="15" t="s">
        <v>47</v>
      </c>
      <c r="K12" s="15" t="s">
        <v>48</v>
      </c>
      <c r="L12" s="15" t="s">
        <v>49</v>
      </c>
      <c r="N12" s="15" t="s">
        <v>47</v>
      </c>
      <c r="O12" s="15" t="s">
        <v>48</v>
      </c>
      <c r="P12" s="15" t="s">
        <v>49</v>
      </c>
      <c r="R12" s="15" t="s">
        <v>47</v>
      </c>
      <c r="S12" s="15" t="s">
        <v>48</v>
      </c>
      <c r="T12" s="15" t="s">
        <v>49</v>
      </c>
      <c r="V12" s="15" t="s">
        <v>47</v>
      </c>
      <c r="W12" s="15" t="s">
        <v>48</v>
      </c>
      <c r="X12" s="15" t="s">
        <v>49</v>
      </c>
      <c r="Z12" s="15" t="s">
        <v>47</v>
      </c>
      <c r="AA12" s="15" t="s">
        <v>48</v>
      </c>
      <c r="AB12" s="15" t="s">
        <v>49</v>
      </c>
    </row>
    <row r="13" customFormat="false" ht="15" hidden="false" customHeight="false" outlineLevel="0" collapsed="false">
      <c r="A13" s="3" t="s">
        <v>10</v>
      </c>
      <c r="B13" s="16" t="n">
        <f aca="false">'Cost model'!N632</f>
        <v>14.5</v>
      </c>
      <c r="C13" s="16" t="n">
        <f aca="false">'Cost model'!N633</f>
        <v>16.5</v>
      </c>
      <c r="D13" s="16" t="n">
        <f aca="false">'Cost model'!N634</f>
        <v>21.5</v>
      </c>
      <c r="F13" s="16" t="n">
        <f aca="false">'Cost model'!N647</f>
        <v>18.5</v>
      </c>
      <c r="G13" s="16" t="n">
        <f aca="false">'Cost model'!N648</f>
        <v>18.5</v>
      </c>
      <c r="H13" s="16" t="n">
        <f aca="false">'Cost model'!N649</f>
        <v>26.5</v>
      </c>
      <c r="J13" s="16" t="n">
        <f aca="false">'Cost model'!N662</f>
        <v>18.5</v>
      </c>
      <c r="K13" s="16" t="n">
        <f aca="false">'Cost model'!N663</f>
        <v>25.5</v>
      </c>
      <c r="L13" s="16" t="n">
        <f aca="false">'Cost model'!N664</f>
        <v>26.5</v>
      </c>
      <c r="N13" s="16" t="n">
        <f aca="false">'Cost model'!N677</f>
        <v>18.5</v>
      </c>
      <c r="O13" s="16" t="n">
        <f aca="false">'Cost model'!N678</f>
        <v>22.5</v>
      </c>
      <c r="P13" s="16" t="n">
        <f aca="false">'Cost model'!N679</f>
        <v>26.5</v>
      </c>
      <c r="R13" s="16" t="n">
        <f aca="false">'Cost model'!N692</f>
        <v>14.5</v>
      </c>
      <c r="S13" s="16" t="n">
        <f aca="false">'Cost model'!N693</f>
        <v>16.5</v>
      </c>
      <c r="T13" s="16" t="n">
        <f aca="false">'Cost model'!N694</f>
        <v>23.5</v>
      </c>
      <c r="V13" s="16" t="n">
        <f aca="false">'Cost model'!N707</f>
        <v>16.5</v>
      </c>
      <c r="W13" s="16" t="n">
        <f aca="false">'Cost model'!N708</f>
        <v>21.5</v>
      </c>
      <c r="X13" s="16" t="n">
        <f aca="false">'Cost model'!N709</f>
        <v>21.5</v>
      </c>
      <c r="Z13" s="16" t="n">
        <f aca="false">'Cost model'!N722</f>
        <v>17.5</v>
      </c>
      <c r="AA13" s="16" t="n">
        <f aca="false">'Cost model'!N723</f>
        <v>21.5</v>
      </c>
      <c r="AB13" s="16" t="n">
        <f aca="false">'Cost model'!N724</f>
        <v>25.5</v>
      </c>
    </row>
    <row r="14" customFormat="false" ht="15" hidden="false" customHeight="false" outlineLevel="0" collapsed="false">
      <c r="A14" s="3" t="s">
        <v>12</v>
      </c>
      <c r="B14" s="16" t="n">
        <f aca="false">'Cost model'!N635</f>
        <v>40</v>
      </c>
      <c r="C14" s="16" t="n">
        <f aca="false">'Cost model'!N636</f>
        <v>55</v>
      </c>
      <c r="D14" s="16" t="n">
        <f aca="false">'Cost model'!N637</f>
        <v>60</v>
      </c>
      <c r="F14" s="16" t="n">
        <f aca="false">'Cost model'!N650</f>
        <v>55</v>
      </c>
      <c r="G14" s="16" t="n">
        <f aca="false">'Cost model'!N651</f>
        <v>60</v>
      </c>
      <c r="H14" s="16" t="n">
        <f aca="false">'Cost model'!N652</f>
        <v>70</v>
      </c>
      <c r="J14" s="16" t="n">
        <f aca="false">'Cost model'!N665</f>
        <v>55</v>
      </c>
      <c r="K14" s="16" t="n">
        <f aca="false">'Cost model'!N666</f>
        <v>60</v>
      </c>
      <c r="L14" s="16" t="n">
        <f aca="false">'Cost model'!N667</f>
        <v>70</v>
      </c>
      <c r="N14" s="16" t="n">
        <f aca="false">'Cost model'!N680</f>
        <v>65</v>
      </c>
      <c r="O14" s="16" t="n">
        <f aca="false">'Cost model'!N681</f>
        <v>80</v>
      </c>
      <c r="P14" s="16" t="n">
        <f aca="false">'Cost model'!N682</f>
        <v>85</v>
      </c>
      <c r="R14" s="16" t="n">
        <f aca="false">'Cost model'!N695</f>
        <v>55</v>
      </c>
      <c r="S14" s="16" t="n">
        <f aca="false">'Cost model'!N696</f>
        <v>60</v>
      </c>
      <c r="T14" s="16" t="n">
        <f aca="false">'Cost model'!N697</f>
        <v>70</v>
      </c>
      <c r="V14" s="16" t="n">
        <f aca="false">'Cost model'!N710</f>
        <v>60</v>
      </c>
      <c r="W14" s="16" t="n">
        <f aca="false">'Cost model'!N711</f>
        <v>65</v>
      </c>
      <c r="X14" s="16" t="n">
        <f aca="false">'Cost model'!N712</f>
        <v>65</v>
      </c>
      <c r="Z14" s="16" t="n">
        <f aca="false">'Cost model'!N725</f>
        <v>55</v>
      </c>
      <c r="AA14" s="16" t="n">
        <f aca="false">'Cost model'!N726</f>
        <v>60</v>
      </c>
      <c r="AB14" s="16" t="n">
        <f aca="false">'Cost model'!N727</f>
        <v>65</v>
      </c>
    </row>
    <row r="15" customFormat="false" ht="15" hidden="false" customHeight="false" outlineLevel="0" collapsed="false">
      <c r="A15" s="3" t="s">
        <v>13</v>
      </c>
      <c r="B15" s="16" t="n">
        <f aca="false">'Cost model'!N638</f>
        <v>70</v>
      </c>
      <c r="C15" s="16" t="n">
        <f aca="false">'Cost model'!N639</f>
        <v>85</v>
      </c>
      <c r="D15" s="16" t="n">
        <f aca="false">'Cost model'!N640</f>
        <v>90</v>
      </c>
      <c r="F15" s="16" t="n">
        <f aca="false">'Cost model'!N653</f>
        <v>95</v>
      </c>
      <c r="G15" s="16" t="n">
        <f aca="false">'Cost model'!N654</f>
        <v>95</v>
      </c>
      <c r="H15" s="16" t="n">
        <f aca="false">'Cost model'!N655</f>
        <v>130</v>
      </c>
      <c r="J15" s="16" t="n">
        <f aca="false">'Cost model'!N668</f>
        <v>105</v>
      </c>
      <c r="K15" s="16" t="n">
        <f aca="false">'Cost model'!N669</f>
        <v>115</v>
      </c>
      <c r="L15" s="16" t="n">
        <f aca="false">'Cost model'!N670</f>
        <v>165</v>
      </c>
      <c r="N15" s="16" t="n">
        <f aca="false">'Cost model'!N683</f>
        <v>115</v>
      </c>
      <c r="O15" s="16" t="n">
        <f aca="false">'Cost model'!N684</f>
        <v>130</v>
      </c>
      <c r="P15" s="16" t="n">
        <f aca="false">'Cost model'!N685</f>
        <v>180</v>
      </c>
      <c r="R15" s="16" t="n">
        <f aca="false">'Cost model'!N698</f>
        <v>95</v>
      </c>
      <c r="S15" s="16" t="n">
        <f aca="false">'Cost model'!N699</f>
        <v>115</v>
      </c>
      <c r="T15" s="16" t="n">
        <f aca="false">'Cost model'!N700</f>
        <v>135</v>
      </c>
      <c r="V15" s="16" t="n">
        <f aca="false">'Cost model'!N713</f>
        <v>95</v>
      </c>
      <c r="W15" s="16" t="n">
        <f aca="false">'Cost model'!N714</f>
        <v>115</v>
      </c>
      <c r="X15" s="16" t="n">
        <f aca="false">'Cost model'!N715</f>
        <v>150</v>
      </c>
      <c r="Z15" s="16" t="n">
        <f aca="false">'Cost model'!N728</f>
        <v>90</v>
      </c>
      <c r="AA15" s="16" t="n">
        <f aca="false">'Cost model'!N729</f>
        <v>105</v>
      </c>
      <c r="AB15" s="16" t="n">
        <f aca="false">'Cost model'!N730</f>
        <v>145</v>
      </c>
    </row>
    <row r="16" customFormat="false" ht="15" hidden="false" customHeight="false" outlineLevel="0" collapsed="false">
      <c r="A16" s="3" t="s">
        <v>14</v>
      </c>
      <c r="B16" s="16" t="n">
        <f aca="false">'Cost model'!N641</f>
        <v>90</v>
      </c>
      <c r="C16" s="16" t="n">
        <f aca="false">'Cost model'!N642</f>
        <v>110</v>
      </c>
      <c r="D16" s="16" t="n">
        <f aca="false">'Cost model'!N643</f>
        <v>135</v>
      </c>
      <c r="F16" s="16" t="n">
        <f aca="false">'Cost model'!N656</f>
        <v>120</v>
      </c>
      <c r="G16" s="16" t="n">
        <f aca="false">'Cost model'!N657</f>
        <v>170</v>
      </c>
      <c r="H16" s="16" t="n">
        <f aca="false">'Cost model'!N658</f>
        <v>200</v>
      </c>
      <c r="J16" s="16" t="n">
        <f aca="false">'Cost model'!N671</f>
        <v>150</v>
      </c>
      <c r="K16" s="16" t="n">
        <f aca="false">'Cost model'!N672</f>
        <v>190</v>
      </c>
      <c r="L16" s="16" t="n">
        <f aca="false">'Cost model'!N673</f>
        <v>220</v>
      </c>
      <c r="N16" s="16" t="n">
        <f aca="false">'Cost model'!N686</f>
        <v>170</v>
      </c>
      <c r="O16" s="16" t="n">
        <f aca="false">'Cost model'!N687</f>
        <v>210</v>
      </c>
      <c r="P16" s="16" t="n">
        <f aca="false">'Cost model'!N688</f>
        <v>265</v>
      </c>
      <c r="R16" s="16" t="n">
        <f aca="false">'Cost model'!N701</f>
        <v>135</v>
      </c>
      <c r="S16" s="16" t="n">
        <f aca="false">'Cost model'!N702</f>
        <v>160</v>
      </c>
      <c r="T16" s="16" t="n">
        <f aca="false">'Cost model'!N703</f>
        <v>210</v>
      </c>
      <c r="V16" s="16" t="n">
        <f aca="false">'Cost model'!N716</f>
        <v>145</v>
      </c>
      <c r="W16" s="16" t="n">
        <f aca="false">'Cost model'!N717</f>
        <v>180</v>
      </c>
      <c r="X16" s="16" t="n">
        <f aca="false">'Cost model'!N718</f>
        <v>235</v>
      </c>
      <c r="Z16" s="16" t="n">
        <f aca="false">'Cost model'!N731</f>
        <v>135</v>
      </c>
      <c r="AA16" s="16" t="n">
        <f aca="false">'Cost model'!N732</f>
        <v>190</v>
      </c>
      <c r="AB16" s="16" t="n">
        <f aca="false">'Cost model'!N733</f>
        <v>220</v>
      </c>
    </row>
    <row r="17" customFormat="false" ht="15" hidden="false" customHeight="false" outlineLevel="0" collapsed="false">
      <c r="A17" s="3" t="s">
        <v>15</v>
      </c>
      <c r="B17" s="16" t="n">
        <f aca="false">'Cost model'!N644</f>
        <v>130</v>
      </c>
      <c r="C17" s="16" t="n">
        <f aca="false">'Cost model'!N645</f>
        <v>165</v>
      </c>
      <c r="D17" s="16" t="n">
        <f aca="false">'Cost model'!N646</f>
        <v>225</v>
      </c>
      <c r="F17" s="16" t="n">
        <f aca="false">'Cost model'!N659</f>
        <v>170</v>
      </c>
      <c r="G17" s="18"/>
      <c r="H17" s="18"/>
      <c r="J17" s="16" t="n">
        <f aca="false">'Cost model'!N674</f>
        <v>190</v>
      </c>
      <c r="K17" s="18"/>
      <c r="L17" s="18"/>
      <c r="N17" s="16" t="n">
        <f aca="false">'Cost model'!N689</f>
        <v>225</v>
      </c>
      <c r="O17" s="18"/>
      <c r="P17" s="18"/>
      <c r="R17" s="16" t="n">
        <f aca="false">'Cost model'!N704</f>
        <v>180</v>
      </c>
      <c r="S17" s="18"/>
      <c r="T17" s="18"/>
      <c r="V17" s="16" t="n">
        <f aca="false">'Cost model'!N719</f>
        <v>220</v>
      </c>
      <c r="W17" s="18"/>
      <c r="X17" s="18"/>
      <c r="Z17" s="16" t="n">
        <f aca="false">'Cost model'!N734</f>
        <v>175</v>
      </c>
      <c r="AA17" s="18"/>
      <c r="AB17" s="18"/>
    </row>
    <row r="19" customFormat="false" ht="17.35" hidden="false" customHeight="false" outlineLevel="0" collapsed="false">
      <c r="A19" s="1" t="s">
        <v>104</v>
      </c>
    </row>
    <row r="21" customFormat="false" ht="15" hidden="false" customHeight="false" outlineLevel="0" collapsed="false">
      <c r="A21" s="3" t="s">
        <v>74</v>
      </c>
      <c r="B21" s="3" t="s">
        <v>76</v>
      </c>
      <c r="F21" s="3" t="s">
        <v>77</v>
      </c>
      <c r="J21" s="3" t="s">
        <v>75</v>
      </c>
      <c r="N21" s="3" t="s">
        <v>81</v>
      </c>
      <c r="R21" s="3" t="s">
        <v>78</v>
      </c>
      <c r="V21" s="3" t="s">
        <v>80</v>
      </c>
      <c r="Z21" s="3" t="s">
        <v>79</v>
      </c>
    </row>
    <row r="22" customFormat="false" ht="15" hidden="false" customHeight="false" outlineLevel="0" collapsed="false">
      <c r="A22" s="12" t="s">
        <v>82</v>
      </c>
      <c r="B22" s="15" t="s">
        <v>47</v>
      </c>
      <c r="C22" s="15" t="s">
        <v>48</v>
      </c>
      <c r="D22" s="15" t="s">
        <v>49</v>
      </c>
      <c r="F22" s="15" t="s">
        <v>47</v>
      </c>
      <c r="G22" s="15" t="s">
        <v>48</v>
      </c>
      <c r="H22" s="15" t="s">
        <v>49</v>
      </c>
      <c r="J22" s="15" t="s">
        <v>47</v>
      </c>
      <c r="K22" s="15" t="s">
        <v>48</v>
      </c>
      <c r="L22" s="15" t="s">
        <v>49</v>
      </c>
      <c r="N22" s="15" t="s">
        <v>47</v>
      </c>
      <c r="O22" s="15" t="s">
        <v>48</v>
      </c>
      <c r="P22" s="15" t="s">
        <v>49</v>
      </c>
      <c r="R22" s="15" t="s">
        <v>47</v>
      </c>
      <c r="S22" s="15" t="s">
        <v>48</v>
      </c>
      <c r="T22" s="15" t="s">
        <v>49</v>
      </c>
      <c r="V22" s="15" t="s">
        <v>47</v>
      </c>
      <c r="W22" s="15" t="s">
        <v>48</v>
      </c>
      <c r="X22" s="15" t="s">
        <v>49</v>
      </c>
      <c r="Z22" s="15" t="s">
        <v>47</v>
      </c>
      <c r="AA22" s="15" t="s">
        <v>48</v>
      </c>
      <c r="AB22" s="15" t="s">
        <v>49</v>
      </c>
    </row>
    <row r="23" customFormat="false" ht="15" hidden="false" customHeight="false" outlineLevel="0" collapsed="false">
      <c r="A23" s="3" t="s">
        <v>10</v>
      </c>
      <c r="B23" s="19" t="s">
        <v>87</v>
      </c>
      <c r="C23" s="19" t="s">
        <v>87</v>
      </c>
      <c r="D23" s="19" t="s">
        <v>85</v>
      </c>
      <c r="F23" s="19" t="s">
        <v>85</v>
      </c>
      <c r="G23" s="19" t="s">
        <v>85</v>
      </c>
      <c r="H23" s="19" t="s">
        <v>86</v>
      </c>
      <c r="J23" s="19" t="s">
        <v>85</v>
      </c>
      <c r="K23" s="19" t="s">
        <v>85</v>
      </c>
      <c r="L23" s="19" t="s">
        <v>85</v>
      </c>
      <c r="N23" s="19" t="s">
        <v>88</v>
      </c>
      <c r="O23" s="19" t="s">
        <v>88</v>
      </c>
      <c r="P23" s="19" t="s">
        <v>88</v>
      </c>
      <c r="R23" s="19" t="s">
        <v>85</v>
      </c>
      <c r="S23" s="19" t="s">
        <v>85</v>
      </c>
      <c r="T23" s="19" t="s">
        <v>85</v>
      </c>
      <c r="V23" s="19" t="s">
        <v>88</v>
      </c>
      <c r="W23" s="19" t="s">
        <v>88</v>
      </c>
      <c r="X23" s="19" t="s">
        <v>88</v>
      </c>
      <c r="Z23" s="19" t="s">
        <v>88</v>
      </c>
      <c r="AA23" s="19" t="s">
        <v>88</v>
      </c>
      <c r="AB23" s="19" t="s">
        <v>88</v>
      </c>
    </row>
    <row r="24" customFormat="false" ht="15" hidden="false" customHeight="false" outlineLevel="0" collapsed="false">
      <c r="A24" s="3" t="s">
        <v>12</v>
      </c>
      <c r="B24" s="19" t="s">
        <v>87</v>
      </c>
      <c r="C24" s="19" t="s">
        <v>87</v>
      </c>
      <c r="D24" s="19" t="s">
        <v>85</v>
      </c>
      <c r="F24" s="19" t="s">
        <v>85</v>
      </c>
      <c r="G24" s="19" t="s">
        <v>85</v>
      </c>
      <c r="H24" s="19" t="s">
        <v>86</v>
      </c>
      <c r="J24" s="19" t="s">
        <v>85</v>
      </c>
      <c r="K24" s="19" t="s">
        <v>85</v>
      </c>
      <c r="L24" s="19" t="s">
        <v>85</v>
      </c>
      <c r="N24" s="19" t="s">
        <v>88</v>
      </c>
      <c r="O24" s="19" t="s">
        <v>88</v>
      </c>
      <c r="P24" s="19" t="s">
        <v>88</v>
      </c>
      <c r="R24" s="19" t="s">
        <v>85</v>
      </c>
      <c r="S24" s="19" t="s">
        <v>85</v>
      </c>
      <c r="T24" s="19" t="s">
        <v>85</v>
      </c>
      <c r="V24" s="19" t="s">
        <v>88</v>
      </c>
      <c r="W24" s="19" t="s">
        <v>88</v>
      </c>
      <c r="X24" s="19" t="s">
        <v>88</v>
      </c>
      <c r="Z24" s="19" t="s">
        <v>88</v>
      </c>
      <c r="AA24" s="19" t="s">
        <v>88</v>
      </c>
      <c r="AB24" s="19" t="s">
        <v>88</v>
      </c>
    </row>
    <row r="25" customFormat="false" ht="15" hidden="false" customHeight="false" outlineLevel="0" collapsed="false">
      <c r="A25" s="3" t="s">
        <v>13</v>
      </c>
      <c r="B25" s="19" t="s">
        <v>87</v>
      </c>
      <c r="C25" s="19" t="s">
        <v>87</v>
      </c>
      <c r="D25" s="19" t="s">
        <v>86</v>
      </c>
      <c r="F25" s="19" t="s">
        <v>86</v>
      </c>
      <c r="G25" s="19" t="s">
        <v>86</v>
      </c>
      <c r="H25" s="19" t="s">
        <v>89</v>
      </c>
      <c r="J25" s="19" t="s">
        <v>86</v>
      </c>
      <c r="K25" s="19" t="s">
        <v>86</v>
      </c>
      <c r="L25" s="19" t="s">
        <v>89</v>
      </c>
      <c r="N25" s="19" t="s">
        <v>88</v>
      </c>
      <c r="O25" s="19" t="s">
        <v>88</v>
      </c>
      <c r="P25" s="19" t="s">
        <v>88</v>
      </c>
      <c r="R25" s="19" t="s">
        <v>86</v>
      </c>
      <c r="S25" s="19" t="s">
        <v>86</v>
      </c>
      <c r="T25" s="19" t="s">
        <v>89</v>
      </c>
      <c r="V25" s="19" t="s">
        <v>88</v>
      </c>
      <c r="W25" s="19" t="s">
        <v>88</v>
      </c>
      <c r="X25" s="19" t="s">
        <v>88</v>
      </c>
      <c r="Z25" s="19" t="s">
        <v>88</v>
      </c>
      <c r="AA25" s="19" t="s">
        <v>88</v>
      </c>
      <c r="AB25" s="19" t="s">
        <v>88</v>
      </c>
    </row>
    <row r="26" customFormat="false" ht="15" hidden="false" customHeight="false" outlineLevel="0" collapsed="false">
      <c r="A26" s="3" t="s">
        <v>14</v>
      </c>
      <c r="B26" s="19" t="s">
        <v>87</v>
      </c>
      <c r="C26" s="19" t="s">
        <v>87</v>
      </c>
      <c r="D26" s="19" t="s">
        <v>89</v>
      </c>
      <c r="F26" s="19" t="s">
        <v>89</v>
      </c>
      <c r="G26" s="19" t="s">
        <v>89</v>
      </c>
      <c r="H26" s="19" t="s">
        <v>89</v>
      </c>
      <c r="J26" s="19" t="s">
        <v>89</v>
      </c>
      <c r="K26" s="19" t="s">
        <v>89</v>
      </c>
      <c r="L26" s="19" t="s">
        <v>89</v>
      </c>
      <c r="N26" s="19" t="s">
        <v>88</v>
      </c>
      <c r="O26" s="19" t="s">
        <v>88</v>
      </c>
      <c r="P26" s="19" t="s">
        <v>88</v>
      </c>
      <c r="R26" s="19" t="s">
        <v>89</v>
      </c>
      <c r="S26" s="19" t="s">
        <v>89</v>
      </c>
      <c r="T26" s="19" t="s">
        <v>89</v>
      </c>
      <c r="V26" s="19" t="s">
        <v>88</v>
      </c>
      <c r="W26" s="19" t="s">
        <v>88</v>
      </c>
      <c r="X26" s="19" t="s">
        <v>88</v>
      </c>
      <c r="Z26" s="19" t="s">
        <v>88</v>
      </c>
      <c r="AA26" s="19" t="s">
        <v>88</v>
      </c>
      <c r="AB26" s="19" t="s">
        <v>88</v>
      </c>
    </row>
    <row r="27" customFormat="false" ht="15" hidden="false" customHeight="false" outlineLevel="0" collapsed="false">
      <c r="A27" s="3" t="s">
        <v>15</v>
      </c>
      <c r="B27" s="19" t="s">
        <v>87</v>
      </c>
      <c r="C27" s="19" t="s">
        <v>87</v>
      </c>
      <c r="D27" s="19" t="s">
        <v>89</v>
      </c>
      <c r="F27" s="19" t="s">
        <v>89</v>
      </c>
      <c r="G27" s="19" t="s">
        <v>86</v>
      </c>
      <c r="H27" s="19" t="s">
        <v>89</v>
      </c>
      <c r="J27" s="19" t="s">
        <v>89</v>
      </c>
      <c r="K27" s="19" t="s">
        <v>86</v>
      </c>
      <c r="L27" s="19" t="s">
        <v>89</v>
      </c>
      <c r="N27" s="19" t="s">
        <v>88</v>
      </c>
      <c r="O27" s="19" t="s">
        <v>88</v>
      </c>
      <c r="P27" s="19" t="s">
        <v>88</v>
      </c>
      <c r="R27" s="19" t="s">
        <v>89</v>
      </c>
      <c r="S27" s="19" t="s">
        <v>86</v>
      </c>
      <c r="T27" s="19" t="s">
        <v>89</v>
      </c>
      <c r="V27" s="19" t="s">
        <v>88</v>
      </c>
      <c r="W27" s="19" t="s">
        <v>88</v>
      </c>
      <c r="X27" s="19" t="s">
        <v>88</v>
      </c>
      <c r="Z27" s="19" t="s">
        <v>88</v>
      </c>
      <c r="AA27" s="19" t="s">
        <v>88</v>
      </c>
      <c r="AB27" s="19" t="s">
        <v>88</v>
      </c>
    </row>
    <row r="29" customFormat="false" ht="15" hidden="false" customHeight="false" outlineLevel="0" collapsed="false">
      <c r="A29" s="3" t="s">
        <v>83</v>
      </c>
      <c r="B29" s="3" t="s">
        <v>76</v>
      </c>
      <c r="F29" s="3" t="s">
        <v>77</v>
      </c>
      <c r="J29" s="3" t="s">
        <v>75</v>
      </c>
      <c r="N29" s="3" t="s">
        <v>81</v>
      </c>
      <c r="R29" s="3" t="s">
        <v>78</v>
      </c>
      <c r="V29" s="3" t="s">
        <v>80</v>
      </c>
      <c r="Z29" s="3" t="s">
        <v>79</v>
      </c>
    </row>
    <row r="30" customFormat="false" ht="15" hidden="false" customHeight="false" outlineLevel="0" collapsed="false">
      <c r="A30" s="12" t="s">
        <v>82</v>
      </c>
      <c r="B30" s="15" t="s">
        <v>47</v>
      </c>
      <c r="C30" s="15" t="s">
        <v>48</v>
      </c>
      <c r="D30" s="15" t="s">
        <v>49</v>
      </c>
      <c r="F30" s="15" t="s">
        <v>47</v>
      </c>
      <c r="G30" s="15" t="s">
        <v>48</v>
      </c>
      <c r="H30" s="15" t="s">
        <v>49</v>
      </c>
      <c r="J30" s="15" t="s">
        <v>47</v>
      </c>
      <c r="K30" s="15" t="s">
        <v>48</v>
      </c>
      <c r="L30" s="15" t="s">
        <v>49</v>
      </c>
      <c r="N30" s="15" t="s">
        <v>47</v>
      </c>
      <c r="O30" s="15" t="s">
        <v>48</v>
      </c>
      <c r="P30" s="15" t="s">
        <v>49</v>
      </c>
      <c r="R30" s="15" t="s">
        <v>47</v>
      </c>
      <c r="S30" s="15" t="s">
        <v>48</v>
      </c>
      <c r="T30" s="15" t="s">
        <v>49</v>
      </c>
      <c r="V30" s="15" t="s">
        <v>47</v>
      </c>
      <c r="W30" s="15" t="s">
        <v>48</v>
      </c>
      <c r="X30" s="15" t="s">
        <v>49</v>
      </c>
      <c r="Z30" s="15" t="s">
        <v>47</v>
      </c>
      <c r="AA30" s="15" t="s">
        <v>48</v>
      </c>
      <c r="AB30" s="15" t="s">
        <v>49</v>
      </c>
    </row>
    <row r="31" customFormat="false" ht="15" hidden="false" customHeight="false" outlineLevel="0" collapsed="false">
      <c r="A31" s="3" t="s">
        <v>10</v>
      </c>
      <c r="B31" s="19" t="s">
        <v>90</v>
      </c>
      <c r="C31" s="19" t="s">
        <v>90</v>
      </c>
      <c r="D31" s="19" t="s">
        <v>87</v>
      </c>
      <c r="F31" s="19" t="s">
        <v>90</v>
      </c>
      <c r="G31" s="19" t="s">
        <v>90</v>
      </c>
      <c r="H31" s="19" t="s">
        <v>85</v>
      </c>
      <c r="J31" s="19" t="s">
        <v>90</v>
      </c>
      <c r="K31" s="19" t="s">
        <v>90</v>
      </c>
      <c r="L31" s="19" t="s">
        <v>85</v>
      </c>
      <c r="N31" s="19" t="s">
        <v>90</v>
      </c>
      <c r="O31" s="19" t="s">
        <v>90</v>
      </c>
      <c r="P31" s="19" t="s">
        <v>85</v>
      </c>
      <c r="R31" s="19" t="s">
        <v>90</v>
      </c>
      <c r="S31" s="19" t="s">
        <v>90</v>
      </c>
      <c r="T31" s="19" t="s">
        <v>85</v>
      </c>
      <c r="V31" s="19" t="s">
        <v>90</v>
      </c>
      <c r="W31" s="19" t="s">
        <v>90</v>
      </c>
      <c r="X31" s="19" t="s">
        <v>85</v>
      </c>
      <c r="Z31" s="19" t="s">
        <v>90</v>
      </c>
      <c r="AA31" s="19" t="s">
        <v>90</v>
      </c>
      <c r="AB31" s="19" t="s">
        <v>85</v>
      </c>
    </row>
    <row r="32" customFormat="false" ht="15" hidden="false" customHeight="false" outlineLevel="0" collapsed="false">
      <c r="A32" s="3" t="s">
        <v>12</v>
      </c>
      <c r="B32" s="19" t="s">
        <v>90</v>
      </c>
      <c r="C32" s="19" t="s">
        <v>90</v>
      </c>
      <c r="D32" s="19" t="s">
        <v>87</v>
      </c>
      <c r="F32" s="19" t="s">
        <v>90</v>
      </c>
      <c r="G32" s="19" t="s">
        <v>90</v>
      </c>
      <c r="H32" s="19" t="s">
        <v>85</v>
      </c>
      <c r="J32" s="19" t="s">
        <v>90</v>
      </c>
      <c r="K32" s="19" t="s">
        <v>90</v>
      </c>
      <c r="L32" s="19" t="s">
        <v>85</v>
      </c>
      <c r="N32" s="19" t="s">
        <v>90</v>
      </c>
      <c r="O32" s="19" t="s">
        <v>90</v>
      </c>
      <c r="P32" s="19" t="s">
        <v>85</v>
      </c>
      <c r="R32" s="19" t="s">
        <v>90</v>
      </c>
      <c r="S32" s="19" t="s">
        <v>90</v>
      </c>
      <c r="T32" s="19" t="s">
        <v>85</v>
      </c>
      <c r="V32" s="19" t="s">
        <v>90</v>
      </c>
      <c r="W32" s="19" t="s">
        <v>90</v>
      </c>
      <c r="X32" s="19" t="s">
        <v>85</v>
      </c>
      <c r="Z32" s="19" t="s">
        <v>90</v>
      </c>
      <c r="AA32" s="19" t="s">
        <v>90</v>
      </c>
      <c r="AB32" s="19" t="s">
        <v>85</v>
      </c>
    </row>
    <row r="33" customFormat="false" ht="15" hidden="false" customHeight="false" outlineLevel="0" collapsed="false">
      <c r="A33" s="3" t="s">
        <v>13</v>
      </c>
      <c r="B33" s="19" t="s">
        <v>90</v>
      </c>
      <c r="C33" s="19" t="s">
        <v>90</v>
      </c>
      <c r="D33" s="19" t="s">
        <v>91</v>
      </c>
      <c r="F33" s="19" t="s">
        <v>85</v>
      </c>
      <c r="G33" s="19" t="s">
        <v>85</v>
      </c>
      <c r="H33" s="19" t="s">
        <v>89</v>
      </c>
      <c r="J33" s="19" t="s">
        <v>85</v>
      </c>
      <c r="K33" s="19" t="s">
        <v>85</v>
      </c>
      <c r="L33" s="19" t="s">
        <v>89</v>
      </c>
      <c r="N33" s="19" t="s">
        <v>88</v>
      </c>
      <c r="O33" s="19" t="s">
        <v>88</v>
      </c>
      <c r="P33" s="19" t="s">
        <v>88</v>
      </c>
      <c r="R33" s="19" t="s">
        <v>85</v>
      </c>
      <c r="S33" s="19" t="s">
        <v>85</v>
      </c>
      <c r="T33" s="19" t="s">
        <v>89</v>
      </c>
      <c r="V33" s="19" t="s">
        <v>88</v>
      </c>
      <c r="W33" s="19" t="s">
        <v>88</v>
      </c>
      <c r="X33" s="19" t="s">
        <v>88</v>
      </c>
      <c r="Z33" s="19" t="s">
        <v>88</v>
      </c>
      <c r="AA33" s="19" t="s">
        <v>88</v>
      </c>
      <c r="AB33" s="19" t="s">
        <v>88</v>
      </c>
    </row>
    <row r="34" customFormat="false" ht="15" hidden="false" customHeight="false" outlineLevel="0" collapsed="false">
      <c r="A34" s="3" t="s">
        <v>14</v>
      </c>
      <c r="B34" s="19" t="s">
        <v>90</v>
      </c>
      <c r="C34" s="19" t="s">
        <v>90</v>
      </c>
      <c r="D34" s="19" t="s">
        <v>91</v>
      </c>
      <c r="F34" s="19" t="s">
        <v>86</v>
      </c>
      <c r="G34" s="19" t="s">
        <v>86</v>
      </c>
      <c r="H34" s="19" t="s">
        <v>89</v>
      </c>
      <c r="J34" s="19" t="s">
        <v>86</v>
      </c>
      <c r="K34" s="19" t="s">
        <v>86</v>
      </c>
      <c r="L34" s="19" t="s">
        <v>89</v>
      </c>
      <c r="N34" s="19" t="s">
        <v>88</v>
      </c>
      <c r="O34" s="19" t="s">
        <v>88</v>
      </c>
      <c r="P34" s="19" t="s">
        <v>88</v>
      </c>
      <c r="R34" s="19" t="s">
        <v>86</v>
      </c>
      <c r="S34" s="19" t="s">
        <v>86</v>
      </c>
      <c r="T34" s="19" t="s">
        <v>89</v>
      </c>
      <c r="V34" s="19" t="s">
        <v>88</v>
      </c>
      <c r="W34" s="19" t="s">
        <v>88</v>
      </c>
      <c r="X34" s="19" t="s">
        <v>88</v>
      </c>
      <c r="Z34" s="19" t="s">
        <v>88</v>
      </c>
      <c r="AA34" s="19" t="s">
        <v>88</v>
      </c>
      <c r="AB34" s="19" t="s">
        <v>88</v>
      </c>
    </row>
    <row r="35" customFormat="false" ht="15" hidden="false" customHeight="false" outlineLevel="0" collapsed="false">
      <c r="A35" s="3" t="s">
        <v>15</v>
      </c>
      <c r="B35" s="19" t="s">
        <v>90</v>
      </c>
      <c r="C35" s="19" t="s">
        <v>90</v>
      </c>
      <c r="D35" s="19" t="s">
        <v>91</v>
      </c>
      <c r="F35" s="19" t="s">
        <v>86</v>
      </c>
      <c r="G35" s="19"/>
      <c r="H35" s="19"/>
      <c r="J35" s="19" t="s">
        <v>86</v>
      </c>
      <c r="K35" s="19"/>
      <c r="L35" s="19"/>
      <c r="N35" s="19" t="s">
        <v>88</v>
      </c>
      <c r="O35" s="19"/>
      <c r="P35" s="19"/>
      <c r="R35" s="19" t="s">
        <v>86</v>
      </c>
      <c r="S35" s="19"/>
      <c r="T35" s="19"/>
      <c r="V35" s="19" t="s">
        <v>88</v>
      </c>
      <c r="W35" s="19"/>
      <c r="X35" s="19"/>
      <c r="Z35" s="19" t="s">
        <v>88</v>
      </c>
      <c r="AA35" s="19"/>
      <c r="AB35" s="1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4" min="2" style="0" width="11"/>
    <col collapsed="false" customWidth="true" hidden="false" outlineLevel="0" max="5" min="5" style="0" width="2"/>
    <col collapsed="false" customWidth="true" hidden="false" outlineLevel="0" max="8" min="6" style="0" width="11"/>
    <col collapsed="false" customWidth="true" hidden="false" outlineLevel="0" max="9" min="9" style="0" width="2"/>
    <col collapsed="false" customWidth="true" hidden="false" outlineLevel="0" max="12" min="10" style="0" width="11"/>
    <col collapsed="false" customWidth="true" hidden="false" outlineLevel="0" max="13" min="13" style="0" width="2"/>
    <col collapsed="false" customWidth="true" hidden="false" outlineLevel="0" max="16" min="14" style="0" width="11"/>
    <col collapsed="false" customWidth="true" hidden="false" outlineLevel="0" max="17" min="17" style="0" width="2"/>
    <col collapsed="false" customWidth="true" hidden="false" outlineLevel="0" max="20" min="18" style="0" width="11"/>
    <col collapsed="false" customWidth="true" hidden="false" outlineLevel="0" max="21" min="21" style="0" width="2"/>
    <col collapsed="false" customWidth="true" hidden="false" outlineLevel="0" max="24" min="22" style="0" width="11"/>
    <col collapsed="false" customWidth="true" hidden="false" outlineLevel="0" max="25" min="25" style="0" width="2"/>
    <col collapsed="false" customWidth="true" hidden="false" outlineLevel="0" max="28" min="26" style="0" width="11"/>
    <col collapsed="false" customWidth="true" hidden="false" outlineLevel="0" max="29" min="29" style="0" width="2"/>
  </cols>
  <sheetData>
    <row r="1" customFormat="false" ht="17.35" hidden="false" customHeight="false" outlineLevel="0" collapsed="false">
      <c r="A1" s="1" t="s">
        <v>105</v>
      </c>
    </row>
    <row r="3" customFormat="false" ht="15" hidden="false" customHeight="false" outlineLevel="0" collapsed="false">
      <c r="A3" s="3" t="s">
        <v>74</v>
      </c>
      <c r="B3" s="3" t="s">
        <v>81</v>
      </c>
      <c r="F3" s="3" t="s">
        <v>77</v>
      </c>
      <c r="J3" s="3" t="s">
        <v>76</v>
      </c>
      <c r="N3" s="3" t="s">
        <v>78</v>
      </c>
      <c r="R3" s="3" t="s">
        <v>75</v>
      </c>
      <c r="V3" s="3" t="s">
        <v>79</v>
      </c>
      <c r="Z3" s="3" t="s">
        <v>80</v>
      </c>
    </row>
    <row r="4" customFormat="false" ht="15" hidden="false" customHeight="false" outlineLevel="0" collapsed="false">
      <c r="A4" s="12" t="s">
        <v>82</v>
      </c>
      <c r="B4" s="15" t="s">
        <v>47</v>
      </c>
      <c r="C4" s="15" t="s">
        <v>48</v>
      </c>
      <c r="D4" s="15" t="s">
        <v>49</v>
      </c>
      <c r="F4" s="15" t="s">
        <v>47</v>
      </c>
      <c r="G4" s="15" t="s">
        <v>48</v>
      </c>
      <c r="H4" s="15" t="s">
        <v>49</v>
      </c>
      <c r="J4" s="15" t="s">
        <v>47</v>
      </c>
      <c r="K4" s="15" t="s">
        <v>48</v>
      </c>
      <c r="L4" s="15" t="s">
        <v>49</v>
      </c>
      <c r="N4" s="15" t="s">
        <v>47</v>
      </c>
      <c r="O4" s="15" t="s">
        <v>48</v>
      </c>
      <c r="P4" s="15" t="s">
        <v>49</v>
      </c>
      <c r="R4" s="15" t="s">
        <v>47</v>
      </c>
      <c r="S4" s="15" t="s">
        <v>48</v>
      </c>
      <c r="T4" s="15" t="s">
        <v>49</v>
      </c>
      <c r="V4" s="15" t="s">
        <v>47</v>
      </c>
      <c r="W4" s="15" t="s">
        <v>48</v>
      </c>
      <c r="X4" s="15" t="s">
        <v>49</v>
      </c>
      <c r="Z4" s="15" t="s">
        <v>47</v>
      </c>
      <c r="AA4" s="15" t="s">
        <v>48</v>
      </c>
      <c r="AB4" s="15" t="s">
        <v>49</v>
      </c>
    </row>
    <row r="5" customFormat="false" ht="15" hidden="false" customHeight="false" outlineLevel="0" collapsed="false">
      <c r="A5" s="3" t="s">
        <v>10</v>
      </c>
      <c r="B5" s="16" t="n">
        <f aca="false">'Cost model'!M737</f>
        <v>8.5</v>
      </c>
      <c r="C5" s="16" t="n">
        <f aca="false">'Cost model'!M738</f>
        <v>11.5</v>
      </c>
      <c r="D5" s="16" t="n">
        <f aca="false">'Cost model'!M739</f>
        <v>17.5</v>
      </c>
      <c r="F5" s="16" t="n">
        <f aca="false">'Cost model'!M752</f>
        <v>12.5</v>
      </c>
      <c r="G5" s="16" t="n">
        <f aca="false">'Cost model'!M753</f>
        <v>23.5</v>
      </c>
      <c r="H5" s="16" t="n">
        <f aca="false">'Cost model'!M754</f>
        <v>23.5</v>
      </c>
      <c r="J5" s="16" t="n">
        <f aca="false">'Cost model'!M767</f>
        <v>15.5</v>
      </c>
      <c r="K5" s="16" t="n">
        <f aca="false">'Cost model'!M768</f>
        <v>19.5</v>
      </c>
      <c r="L5" s="16" t="n">
        <f aca="false">'Cost model'!M769</f>
        <v>24.5</v>
      </c>
      <c r="N5" s="16" t="n">
        <f aca="false">'Cost model'!M782</f>
        <v>11.5</v>
      </c>
      <c r="O5" s="16" t="n">
        <f aca="false">'Cost model'!M783</f>
        <v>12.5</v>
      </c>
      <c r="P5" s="16" t="n">
        <f aca="false">'Cost model'!M784</f>
        <v>19.5</v>
      </c>
      <c r="R5" s="16" t="n">
        <f aca="false">'Cost model'!M797</f>
        <v>14.5</v>
      </c>
      <c r="S5" s="16" t="n">
        <f aca="false">'Cost model'!M798</f>
        <v>20.5</v>
      </c>
      <c r="T5" s="16" t="n">
        <f aca="false">'Cost model'!M799</f>
        <v>20.5</v>
      </c>
      <c r="V5" s="16" t="n">
        <f aca="false">'Cost model'!M812</f>
        <v>25.5</v>
      </c>
      <c r="W5" s="16" t="n">
        <f aca="false">'Cost model'!M813</f>
        <v>25.5</v>
      </c>
      <c r="X5" s="16" t="n">
        <f aca="false">'Cost model'!M814</f>
        <v>27.5</v>
      </c>
      <c r="Z5" s="16" t="n">
        <f aca="false">'Cost model'!M827</f>
        <v>12.5</v>
      </c>
      <c r="AA5" s="16" t="n">
        <f aca="false">'Cost model'!M828</f>
        <v>16.5</v>
      </c>
      <c r="AB5" s="16" t="n">
        <f aca="false">'Cost model'!M829</f>
        <v>20.5</v>
      </c>
    </row>
    <row r="6" customFormat="false" ht="15" hidden="false" customHeight="false" outlineLevel="0" collapsed="false">
      <c r="A6" s="3" t="s">
        <v>12</v>
      </c>
      <c r="B6" s="16" t="n">
        <f aca="false">'Cost model'!M740</f>
        <v>22.5</v>
      </c>
      <c r="C6" s="16" t="n">
        <f aca="false">'Cost model'!M741</f>
        <v>45</v>
      </c>
      <c r="D6" s="16" t="n">
        <f aca="false">'Cost model'!M742</f>
        <v>60</v>
      </c>
      <c r="F6" s="16" t="n">
        <f aca="false">'Cost model'!M755</f>
        <v>50</v>
      </c>
      <c r="G6" s="16" t="n">
        <f aca="false">'Cost model'!M756</f>
        <v>60</v>
      </c>
      <c r="H6" s="16" t="n">
        <f aca="false">'Cost model'!M757</f>
        <v>65</v>
      </c>
      <c r="J6" s="16" t="n">
        <f aca="false">'Cost model'!M770</f>
        <v>55</v>
      </c>
      <c r="K6" s="16" t="n">
        <f aca="false">'Cost model'!M771</f>
        <v>60</v>
      </c>
      <c r="L6" s="16" t="n">
        <f aca="false">'Cost model'!M772</f>
        <v>70</v>
      </c>
      <c r="N6" s="16" t="n">
        <f aca="false">'Cost model'!M785</f>
        <v>50</v>
      </c>
      <c r="O6" s="16" t="n">
        <f aca="false">'Cost model'!M786</f>
        <v>55</v>
      </c>
      <c r="P6" s="16" t="n">
        <f aca="false">'Cost model'!M787</f>
        <v>65</v>
      </c>
      <c r="R6" s="16" t="n">
        <f aca="false">'Cost model'!M800</f>
        <v>45</v>
      </c>
      <c r="S6" s="16" t="n">
        <f aca="false">'Cost model'!M801</f>
        <v>50</v>
      </c>
      <c r="T6" s="16" t="n">
        <f aca="false">'Cost model'!M802</f>
        <v>60</v>
      </c>
      <c r="V6" s="16" t="n">
        <f aca="false">'Cost model'!M815</f>
        <v>60</v>
      </c>
      <c r="W6" s="16" t="n">
        <f aca="false">'Cost model'!M816</f>
        <v>65</v>
      </c>
      <c r="X6" s="16" t="n">
        <f aca="false">'Cost model'!M817</f>
        <v>70</v>
      </c>
      <c r="Z6" s="16" t="n">
        <f aca="false">'Cost model'!M830</f>
        <v>60</v>
      </c>
      <c r="AA6" s="16" t="n">
        <f aca="false">'Cost model'!M831</f>
        <v>65</v>
      </c>
      <c r="AB6" s="16" t="n">
        <f aca="false">'Cost model'!M832</f>
        <v>70</v>
      </c>
    </row>
    <row r="7" customFormat="false" ht="15" hidden="false" customHeight="false" outlineLevel="0" collapsed="false">
      <c r="A7" s="3" t="s">
        <v>13</v>
      </c>
      <c r="B7" s="16" t="n">
        <f aca="false">'Cost model'!M743</f>
        <v>45</v>
      </c>
      <c r="C7" s="16" t="n">
        <f aca="false">'Cost model'!M744</f>
        <v>80</v>
      </c>
      <c r="D7" s="16" t="n">
        <f aca="false">'Cost model'!M745</f>
        <v>130</v>
      </c>
      <c r="F7" s="16" t="n">
        <f aca="false">'Cost model'!M758</f>
        <v>80</v>
      </c>
      <c r="G7" s="16" t="n">
        <f aca="false">'Cost model'!M759</f>
        <v>100</v>
      </c>
      <c r="H7" s="16" t="n">
        <f aca="false">'Cost model'!M760</f>
        <v>150</v>
      </c>
      <c r="J7" s="16" t="n">
        <f aca="false">'Cost model'!M773</f>
        <v>95</v>
      </c>
      <c r="K7" s="16" t="n">
        <f aca="false">'Cost model'!M774</f>
        <v>100</v>
      </c>
      <c r="L7" s="16" t="n">
        <f aca="false">'Cost model'!M775</f>
        <v>155</v>
      </c>
      <c r="N7" s="16" t="n">
        <f aca="false">'Cost model'!M788</f>
        <v>85</v>
      </c>
      <c r="O7" s="16" t="n">
        <f aca="false">'Cost model'!M789</f>
        <v>95</v>
      </c>
      <c r="P7" s="16" t="n">
        <f aca="false">'Cost model'!M790</f>
        <v>130</v>
      </c>
      <c r="R7" s="16" t="n">
        <f aca="false">'Cost model'!M803</f>
        <v>120</v>
      </c>
      <c r="S7" s="16" t="n">
        <f aca="false">'Cost model'!M804</f>
        <v>120</v>
      </c>
      <c r="T7" s="16" t="n">
        <f aca="false">'Cost model'!M805</f>
        <v>145</v>
      </c>
      <c r="V7" s="16" t="n">
        <f aca="false">'Cost model'!M818</f>
        <v>95</v>
      </c>
      <c r="W7" s="16" t="n">
        <f aca="false">'Cost model'!M819</f>
        <v>110</v>
      </c>
      <c r="X7" s="16" t="n">
        <f aca="false">'Cost model'!M820</f>
        <v>145</v>
      </c>
      <c r="Z7" s="16" t="n">
        <f aca="false">'Cost model'!M833</f>
        <v>90</v>
      </c>
      <c r="AA7" s="16" t="n">
        <f aca="false">'Cost model'!M834</f>
        <v>105</v>
      </c>
      <c r="AB7" s="16" t="n">
        <f aca="false">'Cost model'!M835</f>
        <v>145</v>
      </c>
    </row>
    <row r="8" customFormat="false" ht="15" hidden="false" customHeight="false" outlineLevel="0" collapsed="false">
      <c r="A8" s="3" t="s">
        <v>14</v>
      </c>
      <c r="B8" s="16" t="n">
        <f aca="false">'Cost model'!M746</f>
        <v>100</v>
      </c>
      <c r="C8" s="16" t="n">
        <f aca="false">'Cost model'!M747</f>
        <v>155</v>
      </c>
      <c r="D8" s="16" t="n">
        <f aca="false">'Cost model'!M748</f>
        <v>235</v>
      </c>
      <c r="F8" s="16" t="n">
        <f aca="false">'Cost model'!M761</f>
        <v>130</v>
      </c>
      <c r="G8" s="16" t="n">
        <f aca="false">'Cost model'!M762</f>
        <v>175</v>
      </c>
      <c r="H8" s="16" t="n">
        <f aca="false">'Cost model'!M763</f>
        <v>255</v>
      </c>
      <c r="J8" s="16" t="n">
        <f aca="false">'Cost model'!M776</f>
        <v>145</v>
      </c>
      <c r="K8" s="16" t="n">
        <f aca="false">'Cost model'!M777</f>
        <v>185</v>
      </c>
      <c r="L8" s="16" t="n">
        <f aca="false">'Cost model'!M778</f>
        <v>235</v>
      </c>
      <c r="N8" s="16" t="n">
        <f aca="false">'Cost model'!M791</f>
        <v>150</v>
      </c>
      <c r="O8" s="16" t="n">
        <f aca="false">'Cost model'!M792</f>
        <v>180</v>
      </c>
      <c r="P8" s="16" t="n">
        <f aca="false">'Cost model'!M793</f>
        <v>235</v>
      </c>
      <c r="R8" s="16" t="n">
        <f aca="false">'Cost model'!M806</f>
        <v>155</v>
      </c>
      <c r="S8" s="16" t="n">
        <f aca="false">'Cost model'!M807</f>
        <v>200</v>
      </c>
      <c r="T8" s="16" t="n">
        <f aca="false">'Cost model'!M808</f>
        <v>260</v>
      </c>
      <c r="V8" s="16" t="n">
        <f aca="false">'Cost model'!M821</f>
        <v>155</v>
      </c>
      <c r="W8" s="16" t="n">
        <f aca="false">'Cost model'!M822</f>
        <v>200</v>
      </c>
      <c r="X8" s="16" t="n">
        <f aca="false">'Cost model'!M823</f>
        <v>250</v>
      </c>
      <c r="Z8" s="16" t="n">
        <f aca="false">'Cost model'!M836</f>
        <v>160</v>
      </c>
      <c r="AA8" s="16" t="n">
        <f aca="false">'Cost model'!M837</f>
        <v>195</v>
      </c>
      <c r="AB8" s="16" t="n">
        <f aca="false">'Cost model'!M838</f>
        <v>245</v>
      </c>
    </row>
    <row r="9" customFormat="false" ht="15" hidden="false" customHeight="false" outlineLevel="0" collapsed="false">
      <c r="A9" s="3" t="s">
        <v>15</v>
      </c>
      <c r="B9" s="16" t="n">
        <f aca="false">'Cost model'!M749</f>
        <v>110</v>
      </c>
      <c r="C9" s="16" t="n">
        <f aca="false">'Cost model'!M750</f>
        <v>210</v>
      </c>
      <c r="D9" s="16" t="n">
        <f aca="false">'Cost model'!M751</f>
        <v>305</v>
      </c>
      <c r="F9" s="16" t="n">
        <f aca="false">'Cost model'!M764</f>
        <v>195</v>
      </c>
      <c r="G9" s="17" t="n">
        <f aca="false">'Cost model'!M765</f>
        <v>315</v>
      </c>
      <c r="H9" s="17" t="n">
        <f aca="false">'Cost model'!M766</f>
        <v>370</v>
      </c>
      <c r="J9" s="16" t="n">
        <f aca="false">'Cost model'!M779</f>
        <v>190</v>
      </c>
      <c r="K9" s="17" t="n">
        <f aca="false">'Cost model'!M780</f>
        <v>350</v>
      </c>
      <c r="L9" s="17" t="n">
        <f aca="false">'Cost model'!M781</f>
        <v>385</v>
      </c>
      <c r="N9" s="16" t="n">
        <f aca="false">'Cost model'!M794</f>
        <v>185</v>
      </c>
      <c r="O9" s="17" t="n">
        <f aca="false">'Cost model'!M795</f>
        <v>315</v>
      </c>
      <c r="P9" s="17" t="n">
        <f aca="false">'Cost model'!M796</f>
        <v>375</v>
      </c>
      <c r="R9" s="16" t="n">
        <f aca="false">'Cost model'!M809</f>
        <v>210</v>
      </c>
      <c r="S9" s="17" t="n">
        <f aca="false">'Cost model'!M810</f>
        <v>350</v>
      </c>
      <c r="T9" s="17" t="n">
        <f aca="false">'Cost model'!M811</f>
        <v>415</v>
      </c>
      <c r="V9" s="16" t="n">
        <f aca="false">'Cost model'!M824</f>
        <v>210</v>
      </c>
      <c r="W9" s="17" t="n">
        <f aca="false">'Cost model'!M825</f>
        <v>350</v>
      </c>
      <c r="X9" s="17" t="n">
        <f aca="false">'Cost model'!M826</f>
        <v>415</v>
      </c>
      <c r="Z9" s="16" t="n">
        <f aca="false">'Cost model'!M839</f>
        <v>205</v>
      </c>
      <c r="AA9" s="17" t="n">
        <f aca="false">'Cost model'!M840</f>
        <v>345</v>
      </c>
      <c r="AB9" s="17" t="n">
        <f aca="false">'Cost model'!M841</f>
        <v>410</v>
      </c>
    </row>
    <row r="11" customFormat="false" ht="15" hidden="false" customHeight="false" outlineLevel="0" collapsed="false">
      <c r="A11" s="3" t="s">
        <v>83</v>
      </c>
      <c r="B11" s="3" t="s">
        <v>81</v>
      </c>
      <c r="F11" s="3" t="s">
        <v>77</v>
      </c>
      <c r="J11" s="3" t="s">
        <v>76</v>
      </c>
      <c r="N11" s="3" t="s">
        <v>78</v>
      </c>
      <c r="R11" s="3" t="s">
        <v>75</v>
      </c>
      <c r="V11" s="3" t="s">
        <v>79</v>
      </c>
      <c r="Z11" s="3" t="s">
        <v>80</v>
      </c>
    </row>
    <row r="12" customFormat="false" ht="15" hidden="false" customHeight="false" outlineLevel="0" collapsed="false">
      <c r="A12" s="12" t="s">
        <v>82</v>
      </c>
      <c r="B12" s="15" t="s">
        <v>47</v>
      </c>
      <c r="C12" s="15" t="s">
        <v>48</v>
      </c>
      <c r="D12" s="15" t="s">
        <v>49</v>
      </c>
      <c r="F12" s="15" t="s">
        <v>47</v>
      </c>
      <c r="G12" s="15" t="s">
        <v>48</v>
      </c>
      <c r="H12" s="15" t="s">
        <v>49</v>
      </c>
      <c r="J12" s="15" t="s">
        <v>47</v>
      </c>
      <c r="K12" s="15" t="s">
        <v>48</v>
      </c>
      <c r="L12" s="15" t="s">
        <v>49</v>
      </c>
      <c r="N12" s="15" t="s">
        <v>47</v>
      </c>
      <c r="O12" s="15" t="s">
        <v>48</v>
      </c>
      <c r="P12" s="15" t="s">
        <v>49</v>
      </c>
      <c r="R12" s="15" t="s">
        <v>47</v>
      </c>
      <c r="S12" s="15" t="s">
        <v>48</v>
      </c>
      <c r="T12" s="15" t="s">
        <v>49</v>
      </c>
      <c r="V12" s="15" t="s">
        <v>47</v>
      </c>
      <c r="W12" s="15" t="s">
        <v>48</v>
      </c>
      <c r="X12" s="15" t="s">
        <v>49</v>
      </c>
      <c r="Z12" s="15" t="s">
        <v>47</v>
      </c>
      <c r="AA12" s="15" t="s">
        <v>48</v>
      </c>
      <c r="AB12" s="15" t="s">
        <v>49</v>
      </c>
    </row>
    <row r="13" customFormat="false" ht="15" hidden="false" customHeight="false" outlineLevel="0" collapsed="false">
      <c r="A13" s="3" t="s">
        <v>10</v>
      </c>
      <c r="B13" s="16" t="n">
        <f aca="false">'Cost model'!N737</f>
        <v>13.5</v>
      </c>
      <c r="C13" s="16" t="n">
        <f aca="false">'Cost model'!N738</f>
        <v>16.5</v>
      </c>
      <c r="D13" s="16" t="n">
        <f aca="false">'Cost model'!N739</f>
        <v>23.5</v>
      </c>
      <c r="F13" s="16" t="n">
        <f aca="false">'Cost model'!N752</f>
        <v>17.5</v>
      </c>
      <c r="G13" s="16" t="n">
        <f aca="false">'Cost model'!N753</f>
        <v>35</v>
      </c>
      <c r="H13" s="16" t="n">
        <f aca="false">'Cost model'!N754</f>
        <v>35</v>
      </c>
      <c r="J13" s="16" t="n">
        <f aca="false">'Cost model'!N767</f>
        <v>21.5</v>
      </c>
      <c r="K13" s="16" t="n">
        <f aca="false">'Cost model'!N768</f>
        <v>26.5</v>
      </c>
      <c r="L13" s="16" t="n">
        <f aca="false">'Cost model'!N769</f>
        <v>35</v>
      </c>
      <c r="N13" s="16" t="n">
        <f aca="false">'Cost model'!N782</f>
        <v>16.5</v>
      </c>
      <c r="O13" s="16" t="n">
        <f aca="false">'Cost model'!N783</f>
        <v>17.5</v>
      </c>
      <c r="P13" s="16" t="n">
        <f aca="false">'Cost model'!N784</f>
        <v>26.5</v>
      </c>
      <c r="R13" s="16" t="n">
        <f aca="false">'Cost model'!N797</f>
        <v>19.5</v>
      </c>
      <c r="S13" s="16" t="n">
        <f aca="false">'Cost model'!N798</f>
        <v>27.5</v>
      </c>
      <c r="T13" s="16" t="n">
        <f aca="false">'Cost model'!N799</f>
        <v>27.5</v>
      </c>
      <c r="V13" s="16" t="n">
        <f aca="false">'Cost model'!N812</f>
        <v>35</v>
      </c>
      <c r="W13" s="16" t="n">
        <f aca="false">'Cost model'!N813</f>
        <v>35</v>
      </c>
      <c r="X13" s="16" t="n">
        <f aca="false">'Cost model'!N814</f>
        <v>40</v>
      </c>
      <c r="Z13" s="16" t="n">
        <f aca="false">'Cost model'!N827</f>
        <v>17.5</v>
      </c>
      <c r="AA13" s="16" t="n">
        <f aca="false">'Cost model'!N828</f>
        <v>22.5</v>
      </c>
      <c r="AB13" s="16" t="n">
        <f aca="false">'Cost model'!N829</f>
        <v>27.5</v>
      </c>
    </row>
    <row r="14" customFormat="false" ht="15" hidden="false" customHeight="false" outlineLevel="0" collapsed="false">
      <c r="A14" s="3" t="s">
        <v>12</v>
      </c>
      <c r="B14" s="16" t="n">
        <f aca="false">'Cost model'!N740</f>
        <v>28.5</v>
      </c>
      <c r="C14" s="16" t="n">
        <f aca="false">'Cost model'!N741</f>
        <v>60</v>
      </c>
      <c r="D14" s="16" t="n">
        <f aca="false">'Cost model'!N742</f>
        <v>80</v>
      </c>
      <c r="F14" s="16" t="n">
        <f aca="false">'Cost model'!N755</f>
        <v>65</v>
      </c>
      <c r="G14" s="16" t="n">
        <f aca="false">'Cost model'!N756</f>
        <v>80</v>
      </c>
      <c r="H14" s="16" t="n">
        <f aca="false">'Cost model'!N757</f>
        <v>85</v>
      </c>
      <c r="J14" s="16" t="n">
        <f aca="false">'Cost model'!N770</f>
        <v>70</v>
      </c>
      <c r="K14" s="16" t="n">
        <f aca="false">'Cost model'!N771</f>
        <v>80</v>
      </c>
      <c r="L14" s="16" t="n">
        <f aca="false">'Cost model'!N772</f>
        <v>90</v>
      </c>
      <c r="N14" s="16" t="n">
        <f aca="false">'Cost model'!N785</f>
        <v>65</v>
      </c>
      <c r="O14" s="16" t="n">
        <f aca="false">'Cost model'!N786</f>
        <v>70</v>
      </c>
      <c r="P14" s="16" t="n">
        <f aca="false">'Cost model'!N787</f>
        <v>85</v>
      </c>
      <c r="R14" s="16" t="n">
        <f aca="false">'Cost model'!N800</f>
        <v>60</v>
      </c>
      <c r="S14" s="16" t="n">
        <f aca="false">'Cost model'!N801</f>
        <v>65</v>
      </c>
      <c r="T14" s="16" t="n">
        <f aca="false">'Cost model'!N802</f>
        <v>80</v>
      </c>
      <c r="V14" s="16" t="n">
        <f aca="false">'Cost model'!N815</f>
        <v>80</v>
      </c>
      <c r="W14" s="16" t="n">
        <f aca="false">'Cost model'!N816</f>
        <v>85</v>
      </c>
      <c r="X14" s="16" t="n">
        <f aca="false">'Cost model'!N817</f>
        <v>90</v>
      </c>
      <c r="Z14" s="16" t="n">
        <f aca="false">'Cost model'!N830</f>
        <v>80</v>
      </c>
      <c r="AA14" s="16" t="n">
        <f aca="false">'Cost model'!N831</f>
        <v>85</v>
      </c>
      <c r="AB14" s="16" t="n">
        <f aca="false">'Cost model'!N832</f>
        <v>90</v>
      </c>
    </row>
    <row r="15" customFormat="false" ht="15" hidden="false" customHeight="false" outlineLevel="0" collapsed="false">
      <c r="A15" s="3" t="s">
        <v>13</v>
      </c>
      <c r="B15" s="16" t="n">
        <f aca="false">'Cost model'!N743</f>
        <v>65</v>
      </c>
      <c r="C15" s="16" t="n">
        <f aca="false">'Cost model'!N744</f>
        <v>110</v>
      </c>
      <c r="D15" s="16" t="n">
        <f aca="false">'Cost model'!N745</f>
        <v>180</v>
      </c>
      <c r="F15" s="16" t="n">
        <f aca="false">'Cost model'!N758</f>
        <v>110</v>
      </c>
      <c r="G15" s="16" t="n">
        <f aca="false">'Cost model'!N759</f>
        <v>135</v>
      </c>
      <c r="H15" s="16" t="n">
        <f aca="false">'Cost model'!N760</f>
        <v>205</v>
      </c>
      <c r="J15" s="16" t="n">
        <f aca="false">'Cost model'!N773</f>
        <v>130</v>
      </c>
      <c r="K15" s="16" t="n">
        <f aca="false">'Cost model'!N774</f>
        <v>135</v>
      </c>
      <c r="L15" s="16" t="n">
        <f aca="false">'Cost model'!N775</f>
        <v>210</v>
      </c>
      <c r="N15" s="16" t="n">
        <f aca="false">'Cost model'!N788</f>
        <v>115</v>
      </c>
      <c r="O15" s="16" t="n">
        <f aca="false">'Cost model'!N789</f>
        <v>130</v>
      </c>
      <c r="P15" s="16" t="n">
        <f aca="false">'Cost model'!N790</f>
        <v>180</v>
      </c>
      <c r="R15" s="16" t="n">
        <f aca="false">'Cost model'!N803</f>
        <v>165</v>
      </c>
      <c r="S15" s="16" t="n">
        <f aca="false">'Cost model'!N804</f>
        <v>165</v>
      </c>
      <c r="T15" s="16" t="n">
        <f aca="false">'Cost model'!N805</f>
        <v>200</v>
      </c>
      <c r="V15" s="16" t="n">
        <f aca="false">'Cost model'!N818</f>
        <v>130</v>
      </c>
      <c r="W15" s="16" t="n">
        <f aca="false">'Cost model'!N819</f>
        <v>150</v>
      </c>
      <c r="X15" s="16" t="n">
        <f aca="false">'Cost model'!N820</f>
        <v>200</v>
      </c>
      <c r="Z15" s="16" t="n">
        <f aca="false">'Cost model'!N833</f>
        <v>125</v>
      </c>
      <c r="AA15" s="16" t="n">
        <f aca="false">'Cost model'!N834</f>
        <v>145</v>
      </c>
      <c r="AB15" s="16" t="n">
        <f aca="false">'Cost model'!N835</f>
        <v>200</v>
      </c>
    </row>
    <row r="16" customFormat="false" ht="15" hidden="false" customHeight="false" outlineLevel="0" collapsed="false">
      <c r="A16" s="3" t="s">
        <v>14</v>
      </c>
      <c r="B16" s="16" t="n">
        <f aca="false">'Cost model'!N746</f>
        <v>120</v>
      </c>
      <c r="C16" s="16" t="n">
        <f aca="false">'Cost model'!N747</f>
        <v>190</v>
      </c>
      <c r="D16" s="16" t="n">
        <f aca="false">'Cost model'!N748</f>
        <v>285</v>
      </c>
      <c r="F16" s="16" t="n">
        <f aca="false">'Cost model'!N761</f>
        <v>160</v>
      </c>
      <c r="G16" s="16" t="n">
        <f aca="false">'Cost model'!N762</f>
        <v>210</v>
      </c>
      <c r="H16" s="16" t="n">
        <f aca="false">'Cost model'!N763</f>
        <v>310</v>
      </c>
      <c r="J16" s="16" t="n">
        <f aca="false">'Cost model'!N776</f>
        <v>175</v>
      </c>
      <c r="K16" s="16" t="n">
        <f aca="false">'Cost model'!N777</f>
        <v>225</v>
      </c>
      <c r="L16" s="16" t="n">
        <f aca="false">'Cost model'!N778</f>
        <v>285</v>
      </c>
      <c r="N16" s="16" t="n">
        <f aca="false">'Cost model'!N791</f>
        <v>180</v>
      </c>
      <c r="O16" s="16" t="n">
        <f aca="false">'Cost model'!N792</f>
        <v>220</v>
      </c>
      <c r="P16" s="16" t="n">
        <f aca="false">'Cost model'!N793</f>
        <v>285</v>
      </c>
      <c r="R16" s="16" t="n">
        <f aca="false">'Cost model'!N806</f>
        <v>190</v>
      </c>
      <c r="S16" s="16" t="n">
        <f aca="false">'Cost model'!N807</f>
        <v>240</v>
      </c>
      <c r="T16" s="16" t="n">
        <f aca="false">'Cost model'!N808</f>
        <v>315</v>
      </c>
      <c r="V16" s="16" t="n">
        <f aca="false">'Cost model'!N821</f>
        <v>190</v>
      </c>
      <c r="W16" s="16" t="n">
        <f aca="false">'Cost model'!N822</f>
        <v>240</v>
      </c>
      <c r="X16" s="16" t="n">
        <f aca="false">'Cost model'!N823</f>
        <v>300</v>
      </c>
      <c r="Z16" s="16" t="n">
        <f aca="false">'Cost model'!N836</f>
        <v>195</v>
      </c>
      <c r="AA16" s="16" t="n">
        <f aca="false">'Cost model'!N837</f>
        <v>235</v>
      </c>
      <c r="AB16" s="16" t="n">
        <f aca="false">'Cost model'!N838</f>
        <v>295</v>
      </c>
    </row>
    <row r="17" customFormat="false" ht="15" hidden="false" customHeight="false" outlineLevel="0" collapsed="false">
      <c r="A17" s="3" t="s">
        <v>15</v>
      </c>
      <c r="B17" s="16" t="n">
        <f aca="false">'Cost model'!N749</f>
        <v>135</v>
      </c>
      <c r="C17" s="16" t="n">
        <f aca="false">'Cost model'!N750</f>
        <v>255</v>
      </c>
      <c r="D17" s="16" t="n">
        <f aca="false">'Cost model'!N751</f>
        <v>370</v>
      </c>
      <c r="F17" s="16" t="n">
        <f aca="false">'Cost model'!N764</f>
        <v>235</v>
      </c>
      <c r="G17" s="18"/>
      <c r="H17" s="18"/>
      <c r="J17" s="16" t="n">
        <f aca="false">'Cost model'!N779</f>
        <v>230</v>
      </c>
      <c r="K17" s="18"/>
      <c r="L17" s="18"/>
      <c r="N17" s="16" t="n">
        <f aca="false">'Cost model'!N794</f>
        <v>225</v>
      </c>
      <c r="O17" s="18"/>
      <c r="P17" s="18"/>
      <c r="R17" s="16" t="n">
        <f aca="false">'Cost model'!N809</f>
        <v>255</v>
      </c>
      <c r="S17" s="18"/>
      <c r="T17" s="18"/>
      <c r="V17" s="16" t="n">
        <f aca="false">'Cost model'!N824</f>
        <v>255</v>
      </c>
      <c r="W17" s="18"/>
      <c r="X17" s="18"/>
      <c r="Z17" s="16" t="n">
        <f aca="false">'Cost model'!N839</f>
        <v>250</v>
      </c>
      <c r="AA17" s="18"/>
      <c r="AB17" s="18"/>
    </row>
    <row r="19" customFormat="false" ht="17.35" hidden="false" customHeight="false" outlineLevel="0" collapsed="false">
      <c r="A19" s="1" t="s">
        <v>106</v>
      </c>
    </row>
    <row r="21" customFormat="false" ht="15" hidden="false" customHeight="false" outlineLevel="0" collapsed="false">
      <c r="A21" s="3" t="s">
        <v>74</v>
      </c>
      <c r="B21" s="3" t="s">
        <v>81</v>
      </c>
      <c r="F21" s="3" t="s">
        <v>77</v>
      </c>
      <c r="J21" s="3" t="s">
        <v>76</v>
      </c>
      <c r="N21" s="3" t="s">
        <v>78</v>
      </c>
      <c r="R21" s="3" t="s">
        <v>75</v>
      </c>
      <c r="V21" s="3" t="s">
        <v>79</v>
      </c>
      <c r="Z21" s="3" t="s">
        <v>80</v>
      </c>
    </row>
    <row r="22" customFormat="false" ht="15" hidden="false" customHeight="false" outlineLevel="0" collapsed="false">
      <c r="A22" s="12" t="s">
        <v>82</v>
      </c>
      <c r="B22" s="15" t="s">
        <v>47</v>
      </c>
      <c r="C22" s="15" t="s">
        <v>48</v>
      </c>
      <c r="D22" s="15" t="s">
        <v>49</v>
      </c>
      <c r="F22" s="15" t="s">
        <v>47</v>
      </c>
      <c r="G22" s="15" t="s">
        <v>48</v>
      </c>
      <c r="H22" s="15" t="s">
        <v>49</v>
      </c>
      <c r="J22" s="15" t="s">
        <v>47</v>
      </c>
      <c r="K22" s="15" t="s">
        <v>48</v>
      </c>
      <c r="L22" s="15" t="s">
        <v>49</v>
      </c>
      <c r="N22" s="15" t="s">
        <v>47</v>
      </c>
      <c r="O22" s="15" t="s">
        <v>48</v>
      </c>
      <c r="P22" s="15" t="s">
        <v>49</v>
      </c>
      <c r="R22" s="15" t="s">
        <v>47</v>
      </c>
      <c r="S22" s="15" t="s">
        <v>48</v>
      </c>
      <c r="T22" s="15" t="s">
        <v>49</v>
      </c>
      <c r="V22" s="15" t="s">
        <v>47</v>
      </c>
      <c r="W22" s="15" t="s">
        <v>48</v>
      </c>
      <c r="X22" s="15" t="s">
        <v>49</v>
      </c>
      <c r="Z22" s="15" t="s">
        <v>47</v>
      </c>
      <c r="AA22" s="15" t="s">
        <v>48</v>
      </c>
      <c r="AB22" s="15" t="s">
        <v>49</v>
      </c>
    </row>
    <row r="23" customFormat="false" ht="15" hidden="false" customHeight="false" outlineLevel="0" collapsed="false">
      <c r="A23" s="3" t="s">
        <v>10</v>
      </c>
      <c r="B23" s="19" t="s">
        <v>87</v>
      </c>
      <c r="C23" s="19" t="s">
        <v>87</v>
      </c>
      <c r="D23" s="19" t="s">
        <v>85</v>
      </c>
      <c r="F23" s="19" t="s">
        <v>85</v>
      </c>
      <c r="G23" s="19" t="s">
        <v>85</v>
      </c>
      <c r="H23" s="19" t="s">
        <v>86</v>
      </c>
      <c r="J23" s="19" t="s">
        <v>85</v>
      </c>
      <c r="K23" s="19" t="s">
        <v>85</v>
      </c>
      <c r="L23" s="19" t="s">
        <v>85</v>
      </c>
      <c r="N23" s="19" t="s">
        <v>88</v>
      </c>
      <c r="O23" s="19" t="s">
        <v>88</v>
      </c>
      <c r="P23" s="19" t="s">
        <v>88</v>
      </c>
      <c r="R23" s="19" t="s">
        <v>88</v>
      </c>
      <c r="S23" s="19" t="s">
        <v>88</v>
      </c>
      <c r="T23" s="19" t="s">
        <v>88</v>
      </c>
      <c r="V23" s="19" t="s">
        <v>88</v>
      </c>
      <c r="W23" s="19" t="s">
        <v>88</v>
      </c>
      <c r="X23" s="19" t="s">
        <v>88</v>
      </c>
      <c r="Z23" s="19" t="s">
        <v>85</v>
      </c>
      <c r="AA23" s="19" t="s">
        <v>85</v>
      </c>
      <c r="AB23" s="19" t="s">
        <v>85</v>
      </c>
    </row>
    <row r="24" customFormat="false" ht="15" hidden="false" customHeight="false" outlineLevel="0" collapsed="false">
      <c r="A24" s="3" t="s">
        <v>12</v>
      </c>
      <c r="B24" s="19" t="s">
        <v>87</v>
      </c>
      <c r="C24" s="19" t="s">
        <v>87</v>
      </c>
      <c r="D24" s="19" t="s">
        <v>85</v>
      </c>
      <c r="F24" s="19" t="s">
        <v>85</v>
      </c>
      <c r="G24" s="19" t="s">
        <v>85</v>
      </c>
      <c r="H24" s="19" t="s">
        <v>86</v>
      </c>
      <c r="J24" s="19" t="s">
        <v>85</v>
      </c>
      <c r="K24" s="19" t="s">
        <v>85</v>
      </c>
      <c r="L24" s="19" t="s">
        <v>85</v>
      </c>
      <c r="N24" s="19" t="s">
        <v>88</v>
      </c>
      <c r="O24" s="19" t="s">
        <v>88</v>
      </c>
      <c r="P24" s="19" t="s">
        <v>88</v>
      </c>
      <c r="R24" s="19" t="s">
        <v>88</v>
      </c>
      <c r="S24" s="19" t="s">
        <v>88</v>
      </c>
      <c r="T24" s="19" t="s">
        <v>88</v>
      </c>
      <c r="V24" s="19" t="s">
        <v>88</v>
      </c>
      <c r="W24" s="19" t="s">
        <v>88</v>
      </c>
      <c r="X24" s="19" t="s">
        <v>88</v>
      </c>
      <c r="Z24" s="19" t="s">
        <v>85</v>
      </c>
      <c r="AA24" s="19" t="s">
        <v>85</v>
      </c>
      <c r="AB24" s="19" t="s">
        <v>85</v>
      </c>
    </row>
    <row r="25" customFormat="false" ht="15" hidden="false" customHeight="false" outlineLevel="0" collapsed="false">
      <c r="A25" s="3" t="s">
        <v>13</v>
      </c>
      <c r="B25" s="19" t="s">
        <v>87</v>
      </c>
      <c r="C25" s="19" t="s">
        <v>87</v>
      </c>
      <c r="D25" s="19" t="s">
        <v>86</v>
      </c>
      <c r="F25" s="19" t="s">
        <v>86</v>
      </c>
      <c r="G25" s="19" t="s">
        <v>86</v>
      </c>
      <c r="H25" s="19" t="s">
        <v>89</v>
      </c>
      <c r="J25" s="19" t="s">
        <v>86</v>
      </c>
      <c r="K25" s="19" t="s">
        <v>86</v>
      </c>
      <c r="L25" s="19" t="s">
        <v>89</v>
      </c>
      <c r="N25" s="19" t="s">
        <v>88</v>
      </c>
      <c r="O25" s="19" t="s">
        <v>88</v>
      </c>
      <c r="P25" s="19" t="s">
        <v>88</v>
      </c>
      <c r="R25" s="19" t="s">
        <v>88</v>
      </c>
      <c r="S25" s="19" t="s">
        <v>88</v>
      </c>
      <c r="T25" s="19" t="s">
        <v>88</v>
      </c>
      <c r="V25" s="19" t="s">
        <v>88</v>
      </c>
      <c r="W25" s="19" t="s">
        <v>88</v>
      </c>
      <c r="X25" s="19" t="s">
        <v>88</v>
      </c>
      <c r="Z25" s="19" t="s">
        <v>86</v>
      </c>
      <c r="AA25" s="19" t="s">
        <v>86</v>
      </c>
      <c r="AB25" s="19" t="s">
        <v>89</v>
      </c>
    </row>
    <row r="26" customFormat="false" ht="15" hidden="false" customHeight="false" outlineLevel="0" collapsed="false">
      <c r="A26" s="3" t="s">
        <v>14</v>
      </c>
      <c r="B26" s="19" t="s">
        <v>87</v>
      </c>
      <c r="C26" s="19" t="s">
        <v>87</v>
      </c>
      <c r="D26" s="19" t="s">
        <v>89</v>
      </c>
      <c r="F26" s="19" t="s">
        <v>89</v>
      </c>
      <c r="G26" s="19" t="s">
        <v>89</v>
      </c>
      <c r="H26" s="19" t="s">
        <v>89</v>
      </c>
      <c r="J26" s="19" t="s">
        <v>89</v>
      </c>
      <c r="K26" s="19" t="s">
        <v>89</v>
      </c>
      <c r="L26" s="19" t="s">
        <v>89</v>
      </c>
      <c r="N26" s="19" t="s">
        <v>88</v>
      </c>
      <c r="O26" s="19" t="s">
        <v>88</v>
      </c>
      <c r="P26" s="19" t="s">
        <v>88</v>
      </c>
      <c r="R26" s="19" t="s">
        <v>88</v>
      </c>
      <c r="S26" s="19" t="s">
        <v>88</v>
      </c>
      <c r="T26" s="19" t="s">
        <v>88</v>
      </c>
      <c r="V26" s="19" t="s">
        <v>88</v>
      </c>
      <c r="W26" s="19" t="s">
        <v>88</v>
      </c>
      <c r="X26" s="19" t="s">
        <v>88</v>
      </c>
      <c r="Z26" s="19" t="s">
        <v>89</v>
      </c>
      <c r="AA26" s="19" t="s">
        <v>89</v>
      </c>
      <c r="AB26" s="19" t="s">
        <v>89</v>
      </c>
    </row>
    <row r="27" customFormat="false" ht="15" hidden="false" customHeight="false" outlineLevel="0" collapsed="false">
      <c r="A27" s="3" t="s">
        <v>15</v>
      </c>
      <c r="B27" s="19" t="s">
        <v>87</v>
      </c>
      <c r="C27" s="19" t="s">
        <v>87</v>
      </c>
      <c r="D27" s="19" t="s">
        <v>89</v>
      </c>
      <c r="F27" s="19" t="s">
        <v>89</v>
      </c>
      <c r="G27" s="19" t="s">
        <v>86</v>
      </c>
      <c r="H27" s="19" t="s">
        <v>89</v>
      </c>
      <c r="J27" s="19" t="s">
        <v>89</v>
      </c>
      <c r="K27" s="19" t="s">
        <v>86</v>
      </c>
      <c r="L27" s="19" t="s">
        <v>89</v>
      </c>
      <c r="N27" s="19" t="s">
        <v>88</v>
      </c>
      <c r="O27" s="19" t="s">
        <v>88</v>
      </c>
      <c r="P27" s="19" t="s">
        <v>88</v>
      </c>
      <c r="R27" s="19" t="s">
        <v>88</v>
      </c>
      <c r="S27" s="19" t="s">
        <v>88</v>
      </c>
      <c r="T27" s="19" t="s">
        <v>88</v>
      </c>
      <c r="V27" s="19" t="s">
        <v>88</v>
      </c>
      <c r="W27" s="19" t="s">
        <v>88</v>
      </c>
      <c r="X27" s="19" t="s">
        <v>88</v>
      </c>
      <c r="Z27" s="19" t="s">
        <v>89</v>
      </c>
      <c r="AA27" s="19" t="s">
        <v>86</v>
      </c>
      <c r="AB27" s="19" t="s">
        <v>89</v>
      </c>
    </row>
    <row r="29" customFormat="false" ht="15" hidden="false" customHeight="false" outlineLevel="0" collapsed="false">
      <c r="A29" s="3" t="s">
        <v>83</v>
      </c>
      <c r="B29" s="3" t="s">
        <v>81</v>
      </c>
      <c r="F29" s="3" t="s">
        <v>77</v>
      </c>
      <c r="J29" s="3" t="s">
        <v>76</v>
      </c>
      <c r="N29" s="3" t="s">
        <v>78</v>
      </c>
      <c r="R29" s="3" t="s">
        <v>75</v>
      </c>
      <c r="V29" s="3" t="s">
        <v>79</v>
      </c>
      <c r="Z29" s="3" t="s">
        <v>80</v>
      </c>
    </row>
    <row r="30" customFormat="false" ht="15" hidden="false" customHeight="false" outlineLevel="0" collapsed="false">
      <c r="A30" s="12" t="s">
        <v>82</v>
      </c>
      <c r="B30" s="15" t="s">
        <v>47</v>
      </c>
      <c r="C30" s="15" t="s">
        <v>48</v>
      </c>
      <c r="D30" s="15" t="s">
        <v>49</v>
      </c>
      <c r="F30" s="15" t="s">
        <v>47</v>
      </c>
      <c r="G30" s="15" t="s">
        <v>48</v>
      </c>
      <c r="H30" s="15" t="s">
        <v>49</v>
      </c>
      <c r="J30" s="15" t="s">
        <v>47</v>
      </c>
      <c r="K30" s="15" t="s">
        <v>48</v>
      </c>
      <c r="L30" s="15" t="s">
        <v>49</v>
      </c>
      <c r="N30" s="15" t="s">
        <v>47</v>
      </c>
      <c r="O30" s="15" t="s">
        <v>48</v>
      </c>
      <c r="P30" s="15" t="s">
        <v>49</v>
      </c>
      <c r="R30" s="15" t="s">
        <v>47</v>
      </c>
      <c r="S30" s="15" t="s">
        <v>48</v>
      </c>
      <c r="T30" s="15" t="s">
        <v>49</v>
      </c>
      <c r="V30" s="15" t="s">
        <v>47</v>
      </c>
      <c r="W30" s="15" t="s">
        <v>48</v>
      </c>
      <c r="X30" s="15" t="s">
        <v>49</v>
      </c>
      <c r="Z30" s="15" t="s">
        <v>47</v>
      </c>
      <c r="AA30" s="15" t="s">
        <v>48</v>
      </c>
      <c r="AB30" s="15" t="s">
        <v>49</v>
      </c>
    </row>
    <row r="31" customFormat="false" ht="15" hidden="false" customHeight="false" outlineLevel="0" collapsed="false">
      <c r="A31" s="3" t="s">
        <v>10</v>
      </c>
      <c r="B31" s="19" t="s">
        <v>90</v>
      </c>
      <c r="C31" s="19" t="s">
        <v>90</v>
      </c>
      <c r="D31" s="19" t="s">
        <v>87</v>
      </c>
      <c r="F31" s="19" t="s">
        <v>90</v>
      </c>
      <c r="G31" s="19" t="s">
        <v>90</v>
      </c>
      <c r="H31" s="19" t="s">
        <v>85</v>
      </c>
      <c r="J31" s="19" t="s">
        <v>90</v>
      </c>
      <c r="K31" s="19" t="s">
        <v>90</v>
      </c>
      <c r="L31" s="19" t="s">
        <v>85</v>
      </c>
      <c r="N31" s="19" t="s">
        <v>90</v>
      </c>
      <c r="O31" s="19" t="s">
        <v>90</v>
      </c>
      <c r="P31" s="19" t="s">
        <v>85</v>
      </c>
      <c r="R31" s="19" t="s">
        <v>90</v>
      </c>
      <c r="S31" s="19" t="s">
        <v>90</v>
      </c>
      <c r="T31" s="19" t="s">
        <v>85</v>
      </c>
      <c r="V31" s="19" t="s">
        <v>90</v>
      </c>
      <c r="W31" s="19" t="s">
        <v>90</v>
      </c>
      <c r="X31" s="19" t="s">
        <v>85</v>
      </c>
      <c r="Z31" s="19" t="s">
        <v>90</v>
      </c>
      <c r="AA31" s="19" t="s">
        <v>90</v>
      </c>
      <c r="AB31" s="19" t="s">
        <v>85</v>
      </c>
    </row>
    <row r="32" customFormat="false" ht="15" hidden="false" customHeight="false" outlineLevel="0" collapsed="false">
      <c r="A32" s="3" t="s">
        <v>12</v>
      </c>
      <c r="B32" s="19" t="s">
        <v>90</v>
      </c>
      <c r="C32" s="19" t="s">
        <v>90</v>
      </c>
      <c r="D32" s="19" t="s">
        <v>87</v>
      </c>
      <c r="F32" s="19" t="s">
        <v>90</v>
      </c>
      <c r="G32" s="19" t="s">
        <v>90</v>
      </c>
      <c r="H32" s="19" t="s">
        <v>85</v>
      </c>
      <c r="J32" s="19" t="s">
        <v>90</v>
      </c>
      <c r="K32" s="19" t="s">
        <v>90</v>
      </c>
      <c r="L32" s="19" t="s">
        <v>85</v>
      </c>
      <c r="N32" s="19" t="s">
        <v>90</v>
      </c>
      <c r="O32" s="19" t="s">
        <v>90</v>
      </c>
      <c r="P32" s="19" t="s">
        <v>85</v>
      </c>
      <c r="R32" s="19" t="s">
        <v>90</v>
      </c>
      <c r="S32" s="19" t="s">
        <v>90</v>
      </c>
      <c r="T32" s="19" t="s">
        <v>85</v>
      </c>
      <c r="V32" s="19" t="s">
        <v>90</v>
      </c>
      <c r="W32" s="19" t="s">
        <v>90</v>
      </c>
      <c r="X32" s="19" t="s">
        <v>85</v>
      </c>
      <c r="Z32" s="19" t="s">
        <v>90</v>
      </c>
      <c r="AA32" s="19" t="s">
        <v>90</v>
      </c>
      <c r="AB32" s="19" t="s">
        <v>85</v>
      </c>
    </row>
    <row r="33" customFormat="false" ht="15" hidden="false" customHeight="false" outlineLevel="0" collapsed="false">
      <c r="A33" s="3" t="s">
        <v>13</v>
      </c>
      <c r="B33" s="19" t="s">
        <v>90</v>
      </c>
      <c r="C33" s="19" t="s">
        <v>90</v>
      </c>
      <c r="D33" s="19" t="s">
        <v>91</v>
      </c>
      <c r="F33" s="19" t="s">
        <v>85</v>
      </c>
      <c r="G33" s="19" t="s">
        <v>85</v>
      </c>
      <c r="H33" s="19" t="s">
        <v>89</v>
      </c>
      <c r="J33" s="19" t="s">
        <v>85</v>
      </c>
      <c r="K33" s="19" t="s">
        <v>85</v>
      </c>
      <c r="L33" s="19" t="s">
        <v>89</v>
      </c>
      <c r="N33" s="19" t="s">
        <v>88</v>
      </c>
      <c r="O33" s="19" t="s">
        <v>88</v>
      </c>
      <c r="P33" s="19" t="s">
        <v>88</v>
      </c>
      <c r="R33" s="19" t="s">
        <v>88</v>
      </c>
      <c r="S33" s="19" t="s">
        <v>88</v>
      </c>
      <c r="T33" s="19" t="s">
        <v>88</v>
      </c>
      <c r="V33" s="19" t="s">
        <v>88</v>
      </c>
      <c r="W33" s="19" t="s">
        <v>88</v>
      </c>
      <c r="X33" s="19" t="s">
        <v>88</v>
      </c>
      <c r="Z33" s="19" t="s">
        <v>85</v>
      </c>
      <c r="AA33" s="19" t="s">
        <v>85</v>
      </c>
      <c r="AB33" s="19" t="s">
        <v>89</v>
      </c>
    </row>
    <row r="34" customFormat="false" ht="15" hidden="false" customHeight="false" outlineLevel="0" collapsed="false">
      <c r="A34" s="3" t="s">
        <v>14</v>
      </c>
      <c r="B34" s="19" t="s">
        <v>90</v>
      </c>
      <c r="C34" s="19" t="s">
        <v>90</v>
      </c>
      <c r="D34" s="19" t="s">
        <v>91</v>
      </c>
      <c r="F34" s="19" t="s">
        <v>86</v>
      </c>
      <c r="G34" s="19" t="s">
        <v>86</v>
      </c>
      <c r="H34" s="19" t="s">
        <v>89</v>
      </c>
      <c r="J34" s="19" t="s">
        <v>86</v>
      </c>
      <c r="K34" s="19" t="s">
        <v>86</v>
      </c>
      <c r="L34" s="19" t="s">
        <v>89</v>
      </c>
      <c r="N34" s="19" t="s">
        <v>88</v>
      </c>
      <c r="O34" s="19" t="s">
        <v>88</v>
      </c>
      <c r="P34" s="19" t="s">
        <v>88</v>
      </c>
      <c r="R34" s="19" t="s">
        <v>88</v>
      </c>
      <c r="S34" s="19" t="s">
        <v>88</v>
      </c>
      <c r="T34" s="19" t="s">
        <v>88</v>
      </c>
      <c r="V34" s="19" t="s">
        <v>88</v>
      </c>
      <c r="W34" s="19" t="s">
        <v>88</v>
      </c>
      <c r="X34" s="19" t="s">
        <v>88</v>
      </c>
      <c r="Z34" s="19" t="s">
        <v>86</v>
      </c>
      <c r="AA34" s="19" t="s">
        <v>86</v>
      </c>
      <c r="AB34" s="19" t="s">
        <v>89</v>
      </c>
    </row>
    <row r="35" customFormat="false" ht="15" hidden="false" customHeight="false" outlineLevel="0" collapsed="false">
      <c r="A35" s="3" t="s">
        <v>15</v>
      </c>
      <c r="B35" s="19" t="s">
        <v>90</v>
      </c>
      <c r="C35" s="19" t="s">
        <v>90</v>
      </c>
      <c r="D35" s="19" t="s">
        <v>91</v>
      </c>
      <c r="F35" s="19" t="s">
        <v>86</v>
      </c>
      <c r="G35" s="19"/>
      <c r="H35" s="19"/>
      <c r="J35" s="19" t="s">
        <v>86</v>
      </c>
      <c r="K35" s="19"/>
      <c r="L35" s="19"/>
      <c r="N35" s="19" t="s">
        <v>88</v>
      </c>
      <c r="O35" s="19"/>
      <c r="P35" s="19"/>
      <c r="R35" s="19" t="s">
        <v>88</v>
      </c>
      <c r="S35" s="19"/>
      <c r="T35" s="19"/>
      <c r="V35" s="19" t="s">
        <v>88</v>
      </c>
      <c r="W35" s="19"/>
      <c r="X35" s="19"/>
      <c r="Z35" s="19" t="s">
        <v>86</v>
      </c>
      <c r="AA35" s="19"/>
      <c r="AB35" s="1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8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0"/>
    <col collapsed="false" customWidth="true" hidden="false" outlineLevel="0" max="4" min="4" style="0" width="8"/>
    <col collapsed="false" customWidth="true" hidden="false" outlineLevel="0" max="6" min="5" style="0" width="12"/>
    <col collapsed="false" customWidth="true" hidden="false" outlineLevel="0" max="8" min="7" style="0" width="10"/>
    <col collapsed="false" customWidth="true" hidden="false" outlineLevel="0" max="9" min="9" style="0" width="9"/>
    <col collapsed="false" customWidth="true" hidden="false" outlineLevel="0" max="11" min="10" style="0" width="11"/>
    <col collapsed="false" customWidth="true" hidden="false" outlineLevel="0" max="12" min="12" style="0" width="9"/>
    <col collapsed="false" customWidth="true" hidden="false" outlineLevel="0" max="14" min="13" style="0" width="12"/>
    <col collapsed="false" customWidth="true" hidden="false" outlineLevel="0" max="15" min="15" style="0" width="11"/>
    <col collapsed="false" customWidth="true" hidden="false" outlineLevel="0" max="16" min="16" style="0" width="60"/>
  </cols>
  <sheetData>
    <row r="1" customFormat="false" ht="52.2" hidden="false" customHeight="false" outlineLevel="0" collapsed="false">
      <c r="A1" s="20" t="s">
        <v>107</v>
      </c>
      <c r="B1" s="20" t="s">
        <v>108</v>
      </c>
      <c r="C1" s="20" t="s">
        <v>109</v>
      </c>
      <c r="D1" s="20" t="s">
        <v>59</v>
      </c>
      <c r="E1" s="20" t="s">
        <v>110</v>
      </c>
      <c r="F1" s="20" t="s">
        <v>111</v>
      </c>
      <c r="G1" s="20" t="s">
        <v>112</v>
      </c>
      <c r="H1" s="20" t="s">
        <v>113</v>
      </c>
      <c r="I1" s="20" t="s">
        <v>114</v>
      </c>
      <c r="J1" s="20" t="s">
        <v>115</v>
      </c>
      <c r="K1" s="20" t="s">
        <v>116</v>
      </c>
      <c r="L1" s="20" t="s">
        <v>117</v>
      </c>
      <c r="M1" s="20" t="s">
        <v>118</v>
      </c>
      <c r="N1" s="20" t="s">
        <v>119</v>
      </c>
      <c r="O1" s="20" t="s">
        <v>120</v>
      </c>
      <c r="P1" s="20" t="s">
        <v>121</v>
      </c>
    </row>
    <row r="2" customFormat="false" ht="15" hidden="false" customHeight="false" outlineLevel="0" collapsed="false">
      <c r="A2" s="2" t="s">
        <v>122</v>
      </c>
      <c r="B2" s="2" t="s">
        <v>123</v>
      </c>
      <c r="C2" s="2" t="s">
        <v>124</v>
      </c>
      <c r="D2" s="2" t="s">
        <v>10</v>
      </c>
      <c r="E2" s="2" t="s">
        <v>47</v>
      </c>
      <c r="F2" s="14" t="n">
        <v>14.46</v>
      </c>
      <c r="G2" s="2" t="n">
        <v>23</v>
      </c>
      <c r="H2" s="2" t="n">
        <v>52</v>
      </c>
      <c r="I2" s="21" t="n">
        <v>1.02</v>
      </c>
      <c r="J2" s="14" t="n">
        <v>14.5</v>
      </c>
      <c r="K2" s="14" t="n">
        <v>19.5</v>
      </c>
      <c r="L2" s="21" t="n">
        <f aca="false">INDEX('Read me'!$B$10:$B$14,1)</f>
        <v>1.34</v>
      </c>
      <c r="M2" s="14" t="n">
        <f aca="false">IF(F2*(1+'Read me'!$B$5)&lt;='Read me'!$B$7,CEILING(F2*(1+'Read me'!$B$5)+0.5,1)-0.5,CEILING(F2*(1+'Read me'!$B$5),5))</f>
        <v>14.5</v>
      </c>
      <c r="N2" s="14" t="n">
        <f aca="false">IF(MAX(M2*L2,M2+'Read me'!$B$6)&lt;='Read me'!$B$7,CEILING(MAX(M2*L2,M2+'Read me'!$B$6)+0.5,1)-0.5,CEILING(MAX(M2*L2,M2+'Read me'!$B$6),5))</f>
        <v>19.5</v>
      </c>
      <c r="O2" s="22" t="n">
        <f aca="false">IF(ISNUMBER(J2),M2-J2,"new")</f>
        <v>0</v>
      </c>
    </row>
    <row r="3" customFormat="false" ht="15" hidden="false" customHeight="false" outlineLevel="0" collapsed="false">
      <c r="A3" s="2" t="s">
        <v>125</v>
      </c>
      <c r="B3" s="2" t="s">
        <v>123</v>
      </c>
      <c r="C3" s="2" t="s">
        <v>124</v>
      </c>
      <c r="D3" s="2" t="s">
        <v>10</v>
      </c>
      <c r="E3" s="2" t="s">
        <v>48</v>
      </c>
      <c r="F3" s="14" t="n">
        <v>16.43</v>
      </c>
      <c r="G3" s="2" t="n">
        <v>0</v>
      </c>
      <c r="H3" s="2" t="n">
        <v>52</v>
      </c>
      <c r="I3" s="21" t="n">
        <v>1.02</v>
      </c>
      <c r="J3" s="14" t="n">
        <v>14.5</v>
      </c>
      <c r="K3" s="14" t="n">
        <v>19.5</v>
      </c>
      <c r="L3" s="21" t="n">
        <f aca="false">INDEX('Read me'!$B$10:$B$14,1)</f>
        <v>1.34</v>
      </c>
      <c r="M3" s="14" t="n">
        <f aca="false">IF(F3*(1+'Read me'!$B$5)&lt;='Read me'!$B$7,CEILING(F3*(1+'Read me'!$B$5)+0.5,1)-0.5,CEILING(F3*(1+'Read me'!$B$5),5))</f>
        <v>16.5</v>
      </c>
      <c r="N3" s="14" t="n">
        <f aca="false">IF(MAX(M3*L3,M3+'Read me'!$B$6)&lt;='Read me'!$B$7,CEILING(MAX(M3*L3,M3+'Read me'!$B$6)+0.5,1)-0.5,CEILING(MAX(M3*L3,M3+'Read me'!$B$6),5))</f>
        <v>22.5</v>
      </c>
      <c r="O3" s="22" t="n">
        <f aca="false">IF(ISNUMBER(J3),M3-J3,"new")</f>
        <v>2</v>
      </c>
    </row>
    <row r="4" customFormat="false" ht="15" hidden="false" customHeight="false" outlineLevel="0" collapsed="false">
      <c r="A4" s="2" t="s">
        <v>126</v>
      </c>
      <c r="B4" s="2" t="s">
        <v>123</v>
      </c>
      <c r="C4" s="2" t="s">
        <v>124</v>
      </c>
      <c r="D4" s="2" t="s">
        <v>10</v>
      </c>
      <c r="E4" s="2" t="s">
        <v>49</v>
      </c>
      <c r="F4" s="14" t="n">
        <v>20.2</v>
      </c>
      <c r="G4" s="2" t="n">
        <v>0</v>
      </c>
      <c r="H4" s="2" t="n">
        <v>52</v>
      </c>
      <c r="I4" s="21" t="n">
        <v>1.02</v>
      </c>
      <c r="J4" s="14" t="n">
        <v>17.5</v>
      </c>
      <c r="K4" s="14" t="n">
        <v>29.5</v>
      </c>
      <c r="L4" s="21" t="n">
        <f aca="false">INDEX('Read me'!$B$10:$B$14,1)</f>
        <v>1.34</v>
      </c>
      <c r="M4" s="14" t="n">
        <f aca="false">IF(F4*(1+'Read me'!$B$5)&lt;='Read me'!$B$7,CEILING(F4*(1+'Read me'!$B$5)+0.5,1)-0.5,CEILING(F4*(1+'Read me'!$B$5),5))</f>
        <v>20.5</v>
      </c>
      <c r="N4" s="14" t="n">
        <f aca="false">IF(MAX(M4*L4,M4+'Read me'!$B$6)&lt;='Read me'!$B$7,CEILING(MAX(M4*L4,M4+'Read me'!$B$6)+0.5,1)-0.5,CEILING(MAX(M4*L4,M4+'Read me'!$B$6),5))</f>
        <v>27.5</v>
      </c>
      <c r="O4" s="22" t="n">
        <f aca="false">IF(ISNUMBER(J4),M4-J4,"new")</f>
        <v>3</v>
      </c>
    </row>
    <row r="5" customFormat="false" ht="15" hidden="false" customHeight="false" outlineLevel="0" collapsed="false">
      <c r="A5" s="2" t="s">
        <v>127</v>
      </c>
      <c r="B5" s="2" t="s">
        <v>123</v>
      </c>
      <c r="C5" s="2" t="s">
        <v>124</v>
      </c>
      <c r="D5" s="2" t="s">
        <v>12</v>
      </c>
      <c r="E5" s="2" t="s">
        <v>47</v>
      </c>
      <c r="F5" s="14" t="n">
        <v>34.32</v>
      </c>
      <c r="G5" s="2" t="n">
        <v>26</v>
      </c>
      <c r="H5" s="2" t="n">
        <v>52</v>
      </c>
      <c r="I5" s="21" t="n">
        <v>0.82</v>
      </c>
      <c r="J5" s="14" t="n">
        <v>19.5</v>
      </c>
      <c r="K5" s="14" t="n">
        <v>24.5</v>
      </c>
      <c r="L5" s="21" t="n">
        <f aca="false">INDEX('Read me'!$B$10:$B$14,2)</f>
        <v>1.26</v>
      </c>
      <c r="M5" s="14" t="n">
        <f aca="false">IF(F5*(1+'Read me'!$B$5)&lt;='Read me'!$B$7,CEILING(F5*(1+'Read me'!$B$5)+0.5,1)-0.5,CEILING(F5*(1+'Read me'!$B$5),5))</f>
        <v>35</v>
      </c>
      <c r="N5" s="14" t="n">
        <f aca="false">IF(MAX(M5*L5,M5+'Read me'!$B$6)&lt;='Read me'!$B$7,CEILING(MAX(M5*L5,M5+'Read me'!$B$6)+0.5,1)-0.5,CEILING(MAX(M5*L5,M5+'Read me'!$B$6),5))</f>
        <v>45</v>
      </c>
      <c r="O5" s="22" t="n">
        <f aca="false">IF(ISNUMBER(J5),M5-J5,"new")</f>
        <v>15.5</v>
      </c>
    </row>
    <row r="6" customFormat="false" ht="15" hidden="false" customHeight="false" outlineLevel="0" collapsed="false">
      <c r="A6" s="2" t="s">
        <v>128</v>
      </c>
      <c r="B6" s="2" t="s">
        <v>123</v>
      </c>
      <c r="C6" s="2" t="s">
        <v>124</v>
      </c>
      <c r="D6" s="2" t="s">
        <v>12</v>
      </c>
      <c r="E6" s="2" t="s">
        <v>48</v>
      </c>
      <c r="F6" s="14" t="n">
        <v>39.62</v>
      </c>
      <c r="G6" s="2" t="n">
        <v>0</v>
      </c>
      <c r="H6" s="2" t="n">
        <v>52</v>
      </c>
      <c r="I6" s="21" t="n">
        <v>0.82</v>
      </c>
      <c r="J6" s="14" t="n">
        <v>19.5</v>
      </c>
      <c r="K6" s="14" t="n">
        <v>24.5</v>
      </c>
      <c r="L6" s="21" t="n">
        <f aca="false">INDEX('Read me'!$B$10:$B$14,2)</f>
        <v>1.26</v>
      </c>
      <c r="M6" s="14" t="n">
        <f aca="false">IF(F6*(1+'Read me'!$B$5)&lt;='Read me'!$B$7,CEILING(F6*(1+'Read me'!$B$5)+0.5,1)-0.5,CEILING(F6*(1+'Read me'!$B$5),5))</f>
        <v>40</v>
      </c>
      <c r="N6" s="14" t="n">
        <f aca="false">IF(MAX(M6*L6,M6+'Read me'!$B$6)&lt;='Read me'!$B$7,CEILING(MAX(M6*L6,M6+'Read me'!$B$6)+0.5,1)-0.5,CEILING(MAX(M6*L6,M6+'Read me'!$B$6),5))</f>
        <v>55</v>
      </c>
      <c r="O6" s="22" t="n">
        <f aca="false">IF(ISNUMBER(J6),M6-J6,"new")</f>
        <v>20.5</v>
      </c>
    </row>
    <row r="7" customFormat="false" ht="15" hidden="false" customHeight="false" outlineLevel="0" collapsed="false">
      <c r="A7" s="2" t="s">
        <v>129</v>
      </c>
      <c r="B7" s="2" t="s">
        <v>123</v>
      </c>
      <c r="C7" s="2" t="s">
        <v>124</v>
      </c>
      <c r="D7" s="2" t="s">
        <v>12</v>
      </c>
      <c r="E7" s="2" t="s">
        <v>49</v>
      </c>
      <c r="F7" s="14" t="n">
        <v>44.27</v>
      </c>
      <c r="G7" s="2" t="n">
        <v>0</v>
      </c>
      <c r="H7" s="2" t="n">
        <v>52</v>
      </c>
      <c r="I7" s="21" t="n">
        <v>0.82</v>
      </c>
      <c r="J7" s="14" t="n">
        <v>19.5</v>
      </c>
      <c r="K7" s="14" t="n">
        <v>34.5</v>
      </c>
      <c r="L7" s="21" t="n">
        <f aca="false">INDEX('Read me'!$B$10:$B$14,2)</f>
        <v>1.26</v>
      </c>
      <c r="M7" s="14" t="n">
        <f aca="false">IF(F7*(1+'Read me'!$B$5)&lt;='Read me'!$B$7,CEILING(F7*(1+'Read me'!$B$5)+0.5,1)-0.5,CEILING(F7*(1+'Read me'!$B$5),5))</f>
        <v>45</v>
      </c>
      <c r="N7" s="14" t="n">
        <f aca="false">IF(MAX(M7*L7,M7+'Read me'!$B$6)&lt;='Read me'!$B$7,CEILING(MAX(M7*L7,M7+'Read me'!$B$6)+0.5,1)-0.5,CEILING(MAX(M7*L7,M7+'Read me'!$B$6),5))</f>
        <v>60</v>
      </c>
      <c r="O7" s="22" t="n">
        <f aca="false">IF(ISNUMBER(J7),M7-J7,"new")</f>
        <v>25.5</v>
      </c>
    </row>
    <row r="8" customFormat="false" ht="15" hidden="false" customHeight="false" outlineLevel="0" collapsed="false">
      <c r="A8" s="2" t="s">
        <v>130</v>
      </c>
      <c r="B8" s="2" t="s">
        <v>123</v>
      </c>
      <c r="C8" s="2" t="s">
        <v>124</v>
      </c>
      <c r="D8" s="2" t="s">
        <v>13</v>
      </c>
      <c r="E8" s="2" t="s">
        <v>47</v>
      </c>
      <c r="F8" s="14" t="n">
        <v>72.22</v>
      </c>
      <c r="G8" s="2" t="n">
        <v>1</v>
      </c>
      <c r="H8" s="2" t="n">
        <v>52</v>
      </c>
      <c r="I8" s="21" t="n">
        <v>0.94</v>
      </c>
      <c r="J8" s="14" t="n">
        <v>24.5</v>
      </c>
      <c r="K8" s="14" t="n">
        <v>75</v>
      </c>
      <c r="L8" s="21" t="n">
        <f aca="false">INDEX('Read me'!$B$10:$B$14,3)</f>
        <v>1.35</v>
      </c>
      <c r="M8" s="14" t="n">
        <f aca="false">IF(F8*(1+'Read me'!$B$5)&lt;='Read me'!$B$7,CEILING(F8*(1+'Read me'!$B$5)+0.5,1)-0.5,CEILING(F8*(1+'Read me'!$B$5),5))</f>
        <v>75</v>
      </c>
      <c r="N8" s="14" t="n">
        <f aca="false">IF(MAX(M8*L8,M8+'Read me'!$B$6)&lt;='Read me'!$B$7,CEILING(MAX(M8*L8,M8+'Read me'!$B$6)+0.5,1)-0.5,CEILING(MAX(M8*L8,M8+'Read me'!$B$6),5))</f>
        <v>105</v>
      </c>
      <c r="O8" s="22" t="n">
        <f aca="false">IF(ISNUMBER(J8),M8-J8,"new")</f>
        <v>50.5</v>
      </c>
    </row>
    <row r="9" customFormat="false" ht="15" hidden="false" customHeight="false" outlineLevel="0" collapsed="false">
      <c r="A9" s="2" t="s">
        <v>131</v>
      </c>
      <c r="B9" s="2" t="s">
        <v>123</v>
      </c>
      <c r="C9" s="2" t="s">
        <v>124</v>
      </c>
      <c r="D9" s="2" t="s">
        <v>13</v>
      </c>
      <c r="E9" s="2" t="s">
        <v>48</v>
      </c>
      <c r="F9" s="14" t="n">
        <v>80.44</v>
      </c>
      <c r="G9" s="2" t="n">
        <v>0</v>
      </c>
      <c r="H9" s="2" t="n">
        <v>52</v>
      </c>
      <c r="I9" s="21" t="n">
        <v>0.94</v>
      </c>
      <c r="J9" s="14" t="n">
        <v>24.5</v>
      </c>
      <c r="K9" s="14" t="n">
        <v>75</v>
      </c>
      <c r="L9" s="21" t="n">
        <f aca="false">INDEX('Read me'!$B$10:$B$14,3)</f>
        <v>1.35</v>
      </c>
      <c r="M9" s="14" t="n">
        <f aca="false">IF(F9*(1+'Read me'!$B$5)&lt;='Read me'!$B$7,CEILING(F9*(1+'Read me'!$B$5)+0.5,1)-0.5,CEILING(F9*(1+'Read me'!$B$5),5))</f>
        <v>85</v>
      </c>
      <c r="N9" s="14" t="n">
        <f aca="false">IF(MAX(M9*L9,M9+'Read me'!$B$6)&lt;='Read me'!$B$7,CEILING(MAX(M9*L9,M9+'Read me'!$B$6)+0.5,1)-0.5,CEILING(MAX(M9*L9,M9+'Read me'!$B$6),5))</f>
        <v>115</v>
      </c>
      <c r="O9" s="22" t="n">
        <f aca="false">IF(ISNUMBER(J9),M9-J9,"new")</f>
        <v>60.5</v>
      </c>
    </row>
    <row r="10" customFormat="false" ht="15" hidden="false" customHeight="false" outlineLevel="0" collapsed="false">
      <c r="A10" s="2" t="s">
        <v>132</v>
      </c>
      <c r="B10" s="2" t="s">
        <v>123</v>
      </c>
      <c r="C10" s="2" t="s">
        <v>124</v>
      </c>
      <c r="D10" s="2" t="s">
        <v>13</v>
      </c>
      <c r="E10" s="2" t="s">
        <v>49</v>
      </c>
      <c r="F10" s="14" t="n">
        <v>109.86</v>
      </c>
      <c r="G10" s="2" t="n">
        <v>0</v>
      </c>
      <c r="H10" s="2" t="n">
        <v>52</v>
      </c>
      <c r="I10" s="21" t="n">
        <v>0.94</v>
      </c>
      <c r="J10" s="14" t="n">
        <v>85</v>
      </c>
      <c r="K10" s="14" t="n">
        <v>125</v>
      </c>
      <c r="L10" s="21" t="n">
        <f aca="false">INDEX('Read me'!$B$10:$B$14,3)</f>
        <v>1.35</v>
      </c>
      <c r="M10" s="14" t="n">
        <f aca="false">IF(F10*(1+'Read me'!$B$5)&lt;='Read me'!$B$7,CEILING(F10*(1+'Read me'!$B$5)+0.5,1)-0.5,CEILING(F10*(1+'Read me'!$B$5),5))</f>
        <v>110</v>
      </c>
      <c r="N10" s="14" t="n">
        <f aca="false">IF(MAX(M10*L10,M10+'Read me'!$B$6)&lt;='Read me'!$B$7,CEILING(MAX(M10*L10,M10+'Read me'!$B$6)+0.5,1)-0.5,CEILING(MAX(M10*L10,M10+'Read me'!$B$6),5))</f>
        <v>150</v>
      </c>
      <c r="O10" s="22" t="n">
        <f aca="false">IF(ISNUMBER(J10),M10-J10,"new")</f>
        <v>25</v>
      </c>
    </row>
    <row r="11" customFormat="false" ht="15" hidden="false" customHeight="false" outlineLevel="0" collapsed="false">
      <c r="A11" s="2" t="s">
        <v>133</v>
      </c>
      <c r="B11" s="2" t="s">
        <v>123</v>
      </c>
      <c r="C11" s="2" t="s">
        <v>124</v>
      </c>
      <c r="D11" s="2" t="s">
        <v>14</v>
      </c>
      <c r="E11" s="2" t="s">
        <v>47</v>
      </c>
      <c r="F11" s="14" t="n">
        <v>115.46</v>
      </c>
      <c r="G11" s="2" t="n">
        <v>2</v>
      </c>
      <c r="H11" s="2" t="n">
        <v>52</v>
      </c>
      <c r="I11" s="21" t="n">
        <v>0.94</v>
      </c>
      <c r="J11" s="14" t="n">
        <v>85</v>
      </c>
      <c r="K11" s="14" t="n">
        <v>125</v>
      </c>
      <c r="L11" s="21" t="n">
        <f aca="false">INDEX('Read me'!$B$10:$B$14,4)</f>
        <v>1.2</v>
      </c>
      <c r="M11" s="14" t="n">
        <f aca="false">IF(F11*(1+'Read me'!$B$5)&lt;='Read me'!$B$7,CEILING(F11*(1+'Read me'!$B$5)+0.5,1)-0.5,CEILING(F11*(1+'Read me'!$B$5),5))</f>
        <v>120</v>
      </c>
      <c r="N11" s="14" t="n">
        <f aca="false">IF(MAX(M11*L11,M11+'Read me'!$B$6)&lt;='Read me'!$B$7,CEILING(MAX(M11*L11,M11+'Read me'!$B$6)+0.5,1)-0.5,CEILING(MAX(M11*L11,M11+'Read me'!$B$6),5))</f>
        <v>145</v>
      </c>
      <c r="O11" s="22" t="n">
        <f aca="false">IF(ISNUMBER(J11),M11-J11,"new")</f>
        <v>35</v>
      </c>
    </row>
    <row r="12" customFormat="false" ht="15" hidden="false" customHeight="false" outlineLevel="0" collapsed="false">
      <c r="A12" s="2" t="s">
        <v>134</v>
      </c>
      <c r="B12" s="2" t="s">
        <v>123</v>
      </c>
      <c r="C12" s="2" t="s">
        <v>124</v>
      </c>
      <c r="D12" s="2" t="s">
        <v>14</v>
      </c>
      <c r="E12" s="2" t="s">
        <v>48</v>
      </c>
      <c r="F12" s="14" t="n">
        <v>149.91</v>
      </c>
      <c r="G12" s="2" t="n">
        <v>0</v>
      </c>
      <c r="H12" s="2" t="n">
        <v>52</v>
      </c>
      <c r="I12" s="21" t="n">
        <v>0.94</v>
      </c>
      <c r="J12" s="14" t="n">
        <v>125</v>
      </c>
      <c r="K12" s="14" t="n">
        <v>125</v>
      </c>
      <c r="L12" s="21" t="n">
        <f aca="false">INDEX('Read me'!$B$10:$B$14,4)</f>
        <v>1.2</v>
      </c>
      <c r="M12" s="14" t="n">
        <f aca="false">IF(F12*(1+'Read me'!$B$5)&lt;='Read me'!$B$7,CEILING(F12*(1+'Read me'!$B$5)+0.5,1)-0.5,CEILING(F12*(1+'Read me'!$B$5),5))</f>
        <v>150</v>
      </c>
      <c r="N12" s="14" t="n">
        <f aca="false">IF(MAX(M12*L12,M12+'Read me'!$B$6)&lt;='Read me'!$B$7,CEILING(MAX(M12*L12,M12+'Read me'!$B$6)+0.5,1)-0.5,CEILING(MAX(M12*L12,M12+'Read me'!$B$6),5))</f>
        <v>180</v>
      </c>
      <c r="O12" s="22" t="n">
        <f aca="false">IF(ISNUMBER(J12),M12-J12,"new")</f>
        <v>25</v>
      </c>
    </row>
    <row r="13" customFormat="false" ht="15" hidden="false" customHeight="false" outlineLevel="0" collapsed="false">
      <c r="A13" s="2" t="s">
        <v>135</v>
      </c>
      <c r="B13" s="2" t="s">
        <v>123</v>
      </c>
      <c r="C13" s="2" t="s">
        <v>124</v>
      </c>
      <c r="D13" s="2" t="s">
        <v>14</v>
      </c>
      <c r="E13" s="2" t="s">
        <v>49</v>
      </c>
      <c r="F13" s="14" t="n">
        <v>190.44</v>
      </c>
      <c r="G13" s="2" t="n">
        <v>0</v>
      </c>
      <c r="H13" s="2" t="n">
        <v>52</v>
      </c>
      <c r="I13" s="21" t="n">
        <v>0.94</v>
      </c>
      <c r="J13" s="14" t="n">
        <v>199</v>
      </c>
      <c r="K13" s="14" t="n">
        <v>175</v>
      </c>
      <c r="L13" s="21" t="n">
        <f aca="false">INDEX('Read me'!$B$10:$B$14,4)</f>
        <v>1.2</v>
      </c>
      <c r="M13" s="14" t="n">
        <f aca="false">IF(F13*(1+'Read me'!$B$5)&lt;='Read me'!$B$7,CEILING(F13*(1+'Read me'!$B$5)+0.5,1)-0.5,CEILING(F13*(1+'Read me'!$B$5),5))</f>
        <v>195</v>
      </c>
      <c r="N13" s="14" t="n">
        <f aca="false">IF(MAX(M13*L13,M13+'Read me'!$B$6)&lt;='Read me'!$B$7,CEILING(MAX(M13*L13,M13+'Read me'!$B$6)+0.5,1)-0.5,CEILING(MAX(M13*L13,M13+'Read me'!$B$6),5))</f>
        <v>235</v>
      </c>
      <c r="O13" s="22" t="n">
        <f aca="false">IF(ISNUMBER(J13),M13-J13,"new")</f>
        <v>-4</v>
      </c>
    </row>
    <row r="14" customFormat="false" ht="15" hidden="false" customHeight="false" outlineLevel="0" collapsed="false">
      <c r="A14" s="2" t="s">
        <v>136</v>
      </c>
      <c r="B14" s="2" t="s">
        <v>123</v>
      </c>
      <c r="C14" s="2" t="s">
        <v>124</v>
      </c>
      <c r="D14" s="2" t="s">
        <v>15</v>
      </c>
      <c r="E14" s="2" t="s">
        <v>47</v>
      </c>
      <c r="F14" s="14" t="n">
        <v>156.62</v>
      </c>
      <c r="G14" s="2" t="n">
        <v>0</v>
      </c>
      <c r="H14" s="2" t="n">
        <v>52</v>
      </c>
      <c r="I14" s="21" t="n">
        <v>0.94</v>
      </c>
      <c r="J14" s="14" t="n">
        <v>250</v>
      </c>
      <c r="K14" s="14" t="n">
        <v>300</v>
      </c>
      <c r="L14" s="21" t="n">
        <f aca="false">INDEX('Read me'!$B$10:$B$14,5)</f>
        <v>1.2</v>
      </c>
      <c r="M14" s="14" t="n">
        <f aca="false">IF(F14*(1+'Read me'!$B$5)&lt;='Read me'!$B$7,CEILING(F14*(1+'Read me'!$B$5)+0.5,1)-0.5,CEILING(F14*(1+'Read me'!$B$5),5))</f>
        <v>160</v>
      </c>
      <c r="N14" s="14" t="n">
        <f aca="false">IF(MAX(M14*L14,M14+'Read me'!$B$6)&lt;='Read me'!$B$7,CEILING(MAX(M14*L14,M14+'Read me'!$B$6)+0.5,1)-0.5,CEILING(MAX(M14*L14,M14+'Read me'!$B$6),5))</f>
        <v>195</v>
      </c>
      <c r="O14" s="22" t="n">
        <f aca="false">IF(ISNUMBER(J14),M14-J14,"new")</f>
        <v>-90</v>
      </c>
    </row>
    <row r="15" customFormat="false" ht="15" hidden="false" customHeight="false" outlineLevel="0" collapsed="false">
      <c r="A15" s="2" t="s">
        <v>137</v>
      </c>
      <c r="B15" s="2" t="s">
        <v>123</v>
      </c>
      <c r="C15" s="2" t="s">
        <v>124</v>
      </c>
      <c r="D15" s="2" t="s">
        <v>15</v>
      </c>
      <c r="E15" s="2" t="s">
        <v>48</v>
      </c>
      <c r="F15" s="14" t="n">
        <v>219.17</v>
      </c>
      <c r="G15" s="2" t="n">
        <v>0</v>
      </c>
      <c r="H15" s="2" t="n">
        <v>52</v>
      </c>
      <c r="I15" s="21" t="n">
        <v>0.94</v>
      </c>
      <c r="J15" s="14" t="n">
        <v>250</v>
      </c>
      <c r="K15" s="14" t="n">
        <v>300</v>
      </c>
      <c r="L15" s="21" t="n">
        <f aca="false">INDEX('Read me'!$B$10:$B$14,5)</f>
        <v>1.2</v>
      </c>
      <c r="M15" s="14" t="n">
        <f aca="false">IF(MAX((IF(F15*(1+'Read me'!$B$5)&lt;='Read me'!$B$7,CEILING(F15*(1+'Read me'!$B$5)+0.5,1)-0.5,CEILING(F15*(1+'Read me'!$B$5),5)))*L15,(IF(F15*(1+'Read me'!$B$5)&lt;='Read me'!$B$7,CEILING(F15*(1+'Read me'!$B$5)+0.5,1)-0.5,CEILING(F15*(1+'Read me'!$B$5),5)))+'Read me'!$B$6)&lt;='Read me'!$B$7,CEILING(MAX((IF(F15*(1+'Read me'!$B$5)&lt;='Read me'!$B$7,CEILING(F15*(1+'Read me'!$B$5)+0.5,1)-0.5,CEILING(F15*(1+'Read me'!$B$5),5)))*L15,(IF(F15*(1+'Read me'!$B$5)&lt;='Read me'!$B$7,CEILING(F15*(1+'Read me'!$B$5)+0.5,1)-0.5,CEILING(F15*(1+'Read me'!$B$5),5)))+'Read me'!$B$6)+0.5,1)-0.5,CEILING(MAX((IF(F15*(1+'Read me'!$B$5)&lt;='Read me'!$B$7,CEILING(F15*(1+'Read me'!$B$5)+0.5,1)-0.5,CEILING(F15*(1+'Read me'!$B$5),5)))*L15,(IF(F15*(1+'Read me'!$B$5)&lt;='Read me'!$B$7,CEILING(F15*(1+'Read me'!$B$5)+0.5,1)-0.5,CEILING(F15*(1+'Read me'!$B$5),5)))+'Read me'!$B$6),5))</f>
        <v>265</v>
      </c>
      <c r="N15" s="2" t="s">
        <v>138</v>
      </c>
      <c r="O15" s="22" t="n">
        <f aca="false">IF(ISNUMBER(J15),M15-J15,"new")</f>
        <v>15</v>
      </c>
      <c r="P15" s="5" t="s">
        <v>139</v>
      </c>
    </row>
    <row r="16" customFormat="false" ht="15" hidden="false" customHeight="false" outlineLevel="0" collapsed="false">
      <c r="A16" s="2" t="s">
        <v>140</v>
      </c>
      <c r="B16" s="2" t="s">
        <v>123</v>
      </c>
      <c r="C16" s="2" t="s">
        <v>124</v>
      </c>
      <c r="D16" s="2" t="s">
        <v>15</v>
      </c>
      <c r="E16" s="2" t="s">
        <v>49</v>
      </c>
      <c r="F16" s="14" t="n">
        <v>262.42</v>
      </c>
      <c r="G16" s="2" t="n">
        <v>0</v>
      </c>
      <c r="H16" s="2" t="n">
        <v>52</v>
      </c>
      <c r="I16" s="21" t="n">
        <v>0.94</v>
      </c>
      <c r="J16" s="14" t="n">
        <v>300</v>
      </c>
      <c r="K16" s="14" t="n">
        <v>400</v>
      </c>
      <c r="L16" s="21" t="n">
        <f aca="false">INDEX('Read me'!$B$10:$B$14,5)</f>
        <v>1.2</v>
      </c>
      <c r="M16" s="14" t="n">
        <f aca="false">IF(MAX((IF(F16*(1+'Read me'!$B$5)&lt;='Read me'!$B$7,CEILING(F16*(1+'Read me'!$B$5)+0.5,1)-0.5,CEILING(F16*(1+'Read me'!$B$5),5)))*L16,(IF(F16*(1+'Read me'!$B$5)&lt;='Read me'!$B$7,CEILING(F16*(1+'Read me'!$B$5)+0.5,1)-0.5,CEILING(F16*(1+'Read me'!$B$5),5)))+'Read me'!$B$6)&lt;='Read me'!$B$7,CEILING(MAX((IF(F16*(1+'Read me'!$B$5)&lt;='Read me'!$B$7,CEILING(F16*(1+'Read me'!$B$5)+0.5,1)-0.5,CEILING(F16*(1+'Read me'!$B$5),5)))*L16,(IF(F16*(1+'Read me'!$B$5)&lt;='Read me'!$B$7,CEILING(F16*(1+'Read me'!$B$5)+0.5,1)-0.5,CEILING(F16*(1+'Read me'!$B$5),5)))+'Read me'!$B$6)+0.5,1)-0.5,CEILING(MAX((IF(F16*(1+'Read me'!$B$5)&lt;='Read me'!$B$7,CEILING(F16*(1+'Read me'!$B$5)+0.5,1)-0.5,CEILING(F16*(1+'Read me'!$B$5),5)))*L16,(IF(F16*(1+'Read me'!$B$5)&lt;='Read me'!$B$7,CEILING(F16*(1+'Read me'!$B$5)+0.5,1)-0.5,CEILING(F16*(1+'Read me'!$B$5),5)))+'Read me'!$B$6),5))</f>
        <v>320</v>
      </c>
      <c r="N16" s="2" t="s">
        <v>138</v>
      </c>
      <c r="O16" s="22" t="n">
        <f aca="false">IF(ISNUMBER(J16),M16-J16,"new")</f>
        <v>20</v>
      </c>
      <c r="P16" s="5" t="s">
        <v>139</v>
      </c>
    </row>
    <row r="17" customFormat="false" ht="15" hidden="false" customHeight="false" outlineLevel="0" collapsed="false">
      <c r="A17" s="2" t="s">
        <v>141</v>
      </c>
      <c r="B17" s="2" t="s">
        <v>123</v>
      </c>
      <c r="C17" s="2" t="s">
        <v>142</v>
      </c>
      <c r="D17" s="2" t="s">
        <v>10</v>
      </c>
      <c r="E17" s="2" t="s">
        <v>47</v>
      </c>
      <c r="F17" s="14" t="n">
        <v>12.21</v>
      </c>
      <c r="G17" s="2" t="n">
        <v>8</v>
      </c>
      <c r="H17" s="2" t="n">
        <v>26</v>
      </c>
      <c r="I17" s="21" t="n">
        <v>0.81</v>
      </c>
      <c r="J17" s="14" t="n">
        <v>14.5</v>
      </c>
      <c r="K17" s="14" t="n">
        <v>19.5</v>
      </c>
      <c r="L17" s="21" t="n">
        <f aca="false">INDEX('Read me'!$B$10:$B$14,1)</f>
        <v>1.34</v>
      </c>
      <c r="M17" s="14" t="n">
        <f aca="false">IF(F17*(1+'Read me'!$B$5)&lt;='Read me'!$B$7,CEILING(F17*(1+'Read me'!$B$5)+0.5,1)-0.5,CEILING(F17*(1+'Read me'!$B$5),5))</f>
        <v>12.5</v>
      </c>
      <c r="N17" s="14" t="n">
        <f aca="false">IF(MAX(M17*L17,M17+'Read me'!$B$6)&lt;='Read me'!$B$7,CEILING(MAX(M17*L17,M17+'Read me'!$B$6)+0.5,1)-0.5,CEILING(MAX(M17*L17,M17+'Read me'!$B$6),5))</f>
        <v>17.5</v>
      </c>
      <c r="O17" s="22" t="n">
        <f aca="false">IF(ISNUMBER(J17),M17-J17,"new")</f>
        <v>-2</v>
      </c>
    </row>
    <row r="18" customFormat="false" ht="15" hidden="false" customHeight="false" outlineLevel="0" collapsed="false">
      <c r="A18" s="2" t="s">
        <v>143</v>
      </c>
      <c r="B18" s="2" t="s">
        <v>123</v>
      </c>
      <c r="C18" s="2" t="s">
        <v>142</v>
      </c>
      <c r="D18" s="2" t="s">
        <v>10</v>
      </c>
      <c r="E18" s="2" t="s">
        <v>48</v>
      </c>
      <c r="F18" s="14" t="n">
        <v>13.07</v>
      </c>
      <c r="G18" s="2" t="n">
        <v>0</v>
      </c>
      <c r="H18" s="2" t="n">
        <v>26</v>
      </c>
      <c r="I18" s="21" t="n">
        <v>0.81</v>
      </c>
      <c r="J18" s="14" t="n">
        <v>14.5</v>
      </c>
      <c r="K18" s="14" t="n">
        <v>19.5</v>
      </c>
      <c r="L18" s="21" t="n">
        <f aca="false">INDEX('Read me'!$B$10:$B$14,1)</f>
        <v>1.34</v>
      </c>
      <c r="M18" s="14" t="n">
        <f aca="false">IF(F18*(1+'Read me'!$B$5)&lt;='Read me'!$B$7,CEILING(F18*(1+'Read me'!$B$5)+0.5,1)-0.5,CEILING(F18*(1+'Read me'!$B$5),5))</f>
        <v>13.5</v>
      </c>
      <c r="N18" s="14" t="n">
        <f aca="false">IF(MAX(M18*L18,M18+'Read me'!$B$6)&lt;='Read me'!$B$7,CEILING(MAX(M18*L18,M18+'Read me'!$B$6)+0.5,1)-0.5,CEILING(MAX(M18*L18,M18+'Read me'!$B$6),5))</f>
        <v>18.5</v>
      </c>
      <c r="O18" s="22" t="n">
        <f aca="false">IF(ISNUMBER(J18),M18-J18,"new")</f>
        <v>-1</v>
      </c>
    </row>
    <row r="19" customFormat="false" ht="15" hidden="false" customHeight="false" outlineLevel="0" collapsed="false">
      <c r="A19" s="2" t="s">
        <v>144</v>
      </c>
      <c r="B19" s="2" t="s">
        <v>123</v>
      </c>
      <c r="C19" s="2" t="s">
        <v>142</v>
      </c>
      <c r="D19" s="2" t="s">
        <v>10</v>
      </c>
      <c r="E19" s="2" t="s">
        <v>49</v>
      </c>
      <c r="F19" s="14" t="n">
        <v>16.07</v>
      </c>
      <c r="G19" s="2" t="n">
        <v>0</v>
      </c>
      <c r="H19" s="2" t="n">
        <v>26</v>
      </c>
      <c r="I19" s="21" t="n">
        <v>0.81</v>
      </c>
      <c r="J19" s="14" t="n">
        <v>17.5</v>
      </c>
      <c r="K19" s="14" t="n">
        <v>29.5</v>
      </c>
      <c r="L19" s="21" t="n">
        <f aca="false">INDEX('Read me'!$B$10:$B$14,1)</f>
        <v>1.34</v>
      </c>
      <c r="M19" s="14" t="n">
        <f aca="false">IF(F19*(1+'Read me'!$B$5)&lt;='Read me'!$B$7,CEILING(F19*(1+'Read me'!$B$5)+0.5,1)-0.5,CEILING(F19*(1+'Read me'!$B$5),5))</f>
        <v>16.5</v>
      </c>
      <c r="N19" s="14" t="n">
        <f aca="false">IF(MAX(M19*L19,M19+'Read me'!$B$6)&lt;='Read me'!$B$7,CEILING(MAX(M19*L19,M19+'Read me'!$B$6)+0.5,1)-0.5,CEILING(MAX(M19*L19,M19+'Read me'!$B$6),5))</f>
        <v>22.5</v>
      </c>
      <c r="O19" s="22" t="n">
        <f aca="false">IF(ISNUMBER(J19),M19-J19,"new")</f>
        <v>-1</v>
      </c>
    </row>
    <row r="20" customFormat="false" ht="15" hidden="false" customHeight="false" outlineLevel="0" collapsed="false">
      <c r="A20" s="2" t="s">
        <v>145</v>
      </c>
      <c r="B20" s="2" t="s">
        <v>123</v>
      </c>
      <c r="C20" s="2" t="s">
        <v>142</v>
      </c>
      <c r="D20" s="2" t="s">
        <v>12</v>
      </c>
      <c r="E20" s="2" t="s">
        <v>47</v>
      </c>
      <c r="F20" s="14" t="n">
        <v>34.61</v>
      </c>
      <c r="G20" s="2" t="n">
        <v>16</v>
      </c>
      <c r="H20" s="2" t="n">
        <v>26</v>
      </c>
      <c r="I20" s="21" t="n">
        <v>0.82</v>
      </c>
      <c r="J20" s="14" t="n">
        <v>19.5</v>
      </c>
      <c r="K20" s="14" t="n">
        <v>24.5</v>
      </c>
      <c r="L20" s="21" t="n">
        <f aca="false">INDEX('Read me'!$B$10:$B$14,2)</f>
        <v>1.26</v>
      </c>
      <c r="M20" s="14" t="n">
        <f aca="false">IF(F20*(1+'Read me'!$B$5)&lt;='Read me'!$B$7,CEILING(F20*(1+'Read me'!$B$5)+0.5,1)-0.5,CEILING(F20*(1+'Read me'!$B$5),5))</f>
        <v>35</v>
      </c>
      <c r="N20" s="14" t="n">
        <f aca="false">IF(MAX(M20*L20,M20+'Read me'!$B$6)&lt;='Read me'!$B$7,CEILING(MAX(M20*L20,M20+'Read me'!$B$6)+0.5,1)-0.5,CEILING(MAX(M20*L20,M20+'Read me'!$B$6),5))</f>
        <v>45</v>
      </c>
      <c r="O20" s="22" t="n">
        <f aca="false">IF(ISNUMBER(J20),M20-J20,"new")</f>
        <v>15.5</v>
      </c>
    </row>
    <row r="21" customFormat="false" ht="15" hidden="false" customHeight="false" outlineLevel="0" collapsed="false">
      <c r="A21" s="2" t="s">
        <v>146</v>
      </c>
      <c r="B21" s="2" t="s">
        <v>123</v>
      </c>
      <c r="C21" s="2" t="s">
        <v>142</v>
      </c>
      <c r="D21" s="2" t="s">
        <v>12</v>
      </c>
      <c r="E21" s="2" t="s">
        <v>48</v>
      </c>
      <c r="F21" s="14" t="n">
        <v>39.64</v>
      </c>
      <c r="G21" s="2" t="n">
        <v>0</v>
      </c>
      <c r="H21" s="2" t="n">
        <v>26</v>
      </c>
      <c r="I21" s="21" t="n">
        <v>0.82</v>
      </c>
      <c r="J21" s="14" t="n">
        <v>19.5</v>
      </c>
      <c r="K21" s="14" t="n">
        <v>24.5</v>
      </c>
      <c r="L21" s="21" t="n">
        <f aca="false">INDEX('Read me'!$B$10:$B$14,2)</f>
        <v>1.26</v>
      </c>
      <c r="M21" s="14" t="n">
        <f aca="false">IF(F21*(1+'Read me'!$B$5)&lt;='Read me'!$B$7,CEILING(F21*(1+'Read me'!$B$5)+0.5,1)-0.5,CEILING(F21*(1+'Read me'!$B$5),5))</f>
        <v>40</v>
      </c>
      <c r="N21" s="14" t="n">
        <f aca="false">IF(MAX(M21*L21,M21+'Read me'!$B$6)&lt;='Read me'!$B$7,CEILING(MAX(M21*L21,M21+'Read me'!$B$6)+0.5,1)-0.5,CEILING(MAX(M21*L21,M21+'Read me'!$B$6),5))</f>
        <v>55</v>
      </c>
      <c r="O21" s="22" t="n">
        <f aca="false">IF(ISNUMBER(J21),M21-J21,"new")</f>
        <v>20.5</v>
      </c>
    </row>
    <row r="22" customFormat="false" ht="15" hidden="false" customHeight="false" outlineLevel="0" collapsed="false">
      <c r="A22" s="2" t="s">
        <v>147</v>
      </c>
      <c r="B22" s="2" t="s">
        <v>123</v>
      </c>
      <c r="C22" s="2" t="s">
        <v>142</v>
      </c>
      <c r="D22" s="2" t="s">
        <v>12</v>
      </c>
      <c r="E22" s="2" t="s">
        <v>49</v>
      </c>
      <c r="F22" s="14" t="n">
        <v>44.29</v>
      </c>
      <c r="G22" s="2" t="n">
        <v>0</v>
      </c>
      <c r="H22" s="2" t="n">
        <v>26</v>
      </c>
      <c r="I22" s="21" t="n">
        <v>0.82</v>
      </c>
      <c r="J22" s="14" t="n">
        <v>19.5</v>
      </c>
      <c r="K22" s="14" t="n">
        <v>34.5</v>
      </c>
      <c r="L22" s="21" t="n">
        <f aca="false">INDEX('Read me'!$B$10:$B$14,2)</f>
        <v>1.26</v>
      </c>
      <c r="M22" s="14" t="n">
        <f aca="false">IF(F22*(1+'Read me'!$B$5)&lt;='Read me'!$B$7,CEILING(F22*(1+'Read me'!$B$5)+0.5,1)-0.5,CEILING(F22*(1+'Read me'!$B$5),5))</f>
        <v>45</v>
      </c>
      <c r="N22" s="14" t="n">
        <f aca="false">IF(MAX(M22*L22,M22+'Read me'!$B$6)&lt;='Read me'!$B$7,CEILING(MAX(M22*L22,M22+'Read me'!$B$6)+0.5,1)-0.5,CEILING(MAX(M22*L22,M22+'Read me'!$B$6),5))</f>
        <v>60</v>
      </c>
      <c r="O22" s="22" t="n">
        <f aca="false">IF(ISNUMBER(J22),M22-J22,"new")</f>
        <v>25.5</v>
      </c>
    </row>
    <row r="23" customFormat="false" ht="15" hidden="false" customHeight="false" outlineLevel="0" collapsed="false">
      <c r="A23" s="2" t="s">
        <v>148</v>
      </c>
      <c r="B23" s="2" t="s">
        <v>123</v>
      </c>
      <c r="C23" s="2" t="s">
        <v>142</v>
      </c>
      <c r="D23" s="2" t="s">
        <v>13</v>
      </c>
      <c r="E23" s="2" t="s">
        <v>47</v>
      </c>
      <c r="F23" s="14" t="n">
        <v>58.91</v>
      </c>
      <c r="G23" s="2" t="n">
        <v>2</v>
      </c>
      <c r="H23" s="2" t="n">
        <v>26</v>
      </c>
      <c r="I23" s="21" t="n">
        <v>0.81</v>
      </c>
      <c r="J23" s="14" t="n">
        <v>24.5</v>
      </c>
      <c r="K23" s="14" t="n">
        <v>75</v>
      </c>
      <c r="L23" s="21" t="n">
        <f aca="false">INDEX('Read me'!$B$10:$B$14,3)</f>
        <v>1.35</v>
      </c>
      <c r="M23" s="14" t="n">
        <f aca="false">IF(F23*(1+'Read me'!$B$5)&lt;='Read me'!$B$7,CEILING(F23*(1+'Read me'!$B$5)+0.5,1)-0.5,CEILING(F23*(1+'Read me'!$B$5),5))</f>
        <v>60</v>
      </c>
      <c r="N23" s="14" t="n">
        <f aca="false">IF(MAX(M23*L23,M23+'Read me'!$B$6)&lt;='Read me'!$B$7,CEILING(MAX(M23*L23,M23+'Read me'!$B$6)+0.5,1)-0.5,CEILING(MAX(M23*L23,M23+'Read me'!$B$6),5))</f>
        <v>85</v>
      </c>
      <c r="O23" s="22" t="n">
        <f aca="false">IF(ISNUMBER(J23),M23-J23,"new")</f>
        <v>35.5</v>
      </c>
    </row>
    <row r="24" customFormat="false" ht="15" hidden="false" customHeight="false" outlineLevel="0" collapsed="false">
      <c r="A24" s="2" t="s">
        <v>149</v>
      </c>
      <c r="B24" s="2" t="s">
        <v>123</v>
      </c>
      <c r="C24" s="2" t="s">
        <v>142</v>
      </c>
      <c r="D24" s="2" t="s">
        <v>13</v>
      </c>
      <c r="E24" s="2" t="s">
        <v>48</v>
      </c>
      <c r="F24" s="14" t="n">
        <v>69.11</v>
      </c>
      <c r="G24" s="2" t="n">
        <v>0</v>
      </c>
      <c r="H24" s="2" t="n">
        <v>26</v>
      </c>
      <c r="I24" s="21" t="n">
        <v>0.81</v>
      </c>
      <c r="J24" s="14" t="n">
        <v>24.5</v>
      </c>
      <c r="K24" s="14" t="n">
        <v>75</v>
      </c>
      <c r="L24" s="21" t="n">
        <f aca="false">INDEX('Read me'!$B$10:$B$14,3)</f>
        <v>1.35</v>
      </c>
      <c r="M24" s="14" t="n">
        <f aca="false">IF(F24*(1+'Read me'!$B$5)&lt;='Read me'!$B$7,CEILING(F24*(1+'Read me'!$B$5)+0.5,1)-0.5,CEILING(F24*(1+'Read me'!$B$5),5))</f>
        <v>70</v>
      </c>
      <c r="N24" s="14" t="n">
        <f aca="false">IF(MAX(M24*L24,M24+'Read me'!$B$6)&lt;='Read me'!$B$7,CEILING(MAX(M24*L24,M24+'Read me'!$B$6)+0.5,1)-0.5,CEILING(MAX(M24*L24,M24+'Read me'!$B$6),5))</f>
        <v>95</v>
      </c>
      <c r="O24" s="22" t="n">
        <f aca="false">IF(ISNUMBER(J24),M24-J24,"new")</f>
        <v>45.5</v>
      </c>
    </row>
    <row r="25" customFormat="false" ht="15" hidden="false" customHeight="false" outlineLevel="0" collapsed="false">
      <c r="A25" s="2" t="s">
        <v>150</v>
      </c>
      <c r="B25" s="2" t="s">
        <v>123</v>
      </c>
      <c r="C25" s="2" t="s">
        <v>142</v>
      </c>
      <c r="D25" s="2" t="s">
        <v>13</v>
      </c>
      <c r="E25" s="2" t="s">
        <v>49</v>
      </c>
      <c r="F25" s="14" t="n">
        <v>94.38</v>
      </c>
      <c r="G25" s="2" t="n">
        <v>0</v>
      </c>
      <c r="H25" s="2" t="n">
        <v>26</v>
      </c>
      <c r="I25" s="21" t="n">
        <v>0.81</v>
      </c>
      <c r="J25" s="14" t="n">
        <v>85</v>
      </c>
      <c r="K25" s="14" t="n">
        <v>125</v>
      </c>
      <c r="L25" s="21" t="n">
        <f aca="false">INDEX('Read me'!$B$10:$B$14,3)</f>
        <v>1.35</v>
      </c>
      <c r="M25" s="14" t="n">
        <f aca="false">IF(F25*(1+'Read me'!$B$5)&lt;='Read me'!$B$7,CEILING(F25*(1+'Read me'!$B$5)+0.5,1)-0.5,CEILING(F25*(1+'Read me'!$B$5),5))</f>
        <v>95</v>
      </c>
      <c r="N25" s="14" t="n">
        <f aca="false">IF(MAX(M25*L25,M25+'Read me'!$B$6)&lt;='Read me'!$B$7,CEILING(MAX(M25*L25,M25+'Read me'!$B$6)+0.5,1)-0.5,CEILING(MAX(M25*L25,M25+'Read me'!$B$6),5))</f>
        <v>130</v>
      </c>
      <c r="O25" s="22" t="n">
        <f aca="false">IF(ISNUMBER(J25),M25-J25,"new")</f>
        <v>10</v>
      </c>
    </row>
    <row r="26" customFormat="false" ht="15" hidden="false" customHeight="false" outlineLevel="0" collapsed="false">
      <c r="A26" s="2" t="s">
        <v>151</v>
      </c>
      <c r="B26" s="2" t="s">
        <v>123</v>
      </c>
      <c r="C26" s="2" t="s">
        <v>142</v>
      </c>
      <c r="D26" s="2" t="s">
        <v>14</v>
      </c>
      <c r="E26" s="2" t="s">
        <v>47</v>
      </c>
      <c r="F26" s="14" t="n">
        <v>100.02</v>
      </c>
      <c r="G26" s="2" t="n">
        <v>0</v>
      </c>
      <c r="H26" s="2" t="n">
        <v>26</v>
      </c>
      <c r="I26" s="21" t="n">
        <v>0.81</v>
      </c>
      <c r="J26" s="14" t="n">
        <v>85</v>
      </c>
      <c r="K26" s="14" t="n">
        <v>125</v>
      </c>
      <c r="L26" s="21" t="n">
        <f aca="false">INDEX('Read me'!$B$10:$B$14,4)</f>
        <v>1.2</v>
      </c>
      <c r="M26" s="14" t="n">
        <f aca="false">IF(F26*(1+'Read me'!$B$5)&lt;='Read me'!$B$7,CEILING(F26*(1+'Read me'!$B$5)+0.5,1)-0.5,CEILING(F26*(1+'Read me'!$B$5),5))</f>
        <v>105</v>
      </c>
      <c r="N26" s="14" t="n">
        <f aca="false">IF(MAX(M26*L26,M26+'Read me'!$B$6)&lt;='Read me'!$B$7,CEILING(MAX(M26*L26,M26+'Read me'!$B$6)+0.5,1)-0.5,CEILING(MAX(M26*L26,M26+'Read me'!$B$6),5))</f>
        <v>130</v>
      </c>
      <c r="O26" s="22" t="n">
        <f aca="false">IF(ISNUMBER(J26),M26-J26,"new")</f>
        <v>20</v>
      </c>
    </row>
    <row r="27" customFormat="false" ht="15" hidden="false" customHeight="false" outlineLevel="0" collapsed="false">
      <c r="A27" s="2" t="s">
        <v>152</v>
      </c>
      <c r="B27" s="2" t="s">
        <v>123</v>
      </c>
      <c r="C27" s="2" t="s">
        <v>142</v>
      </c>
      <c r="D27" s="2" t="s">
        <v>14</v>
      </c>
      <c r="E27" s="2" t="s">
        <v>48</v>
      </c>
      <c r="F27" s="14" t="n">
        <v>128.79</v>
      </c>
      <c r="G27" s="2" t="n">
        <v>0</v>
      </c>
      <c r="H27" s="2" t="n">
        <v>26</v>
      </c>
      <c r="I27" s="21" t="n">
        <v>0.81</v>
      </c>
      <c r="J27" s="14" t="n">
        <v>125</v>
      </c>
      <c r="K27" s="14" t="n">
        <v>125</v>
      </c>
      <c r="L27" s="21" t="n">
        <f aca="false">INDEX('Read me'!$B$10:$B$14,4)</f>
        <v>1.2</v>
      </c>
      <c r="M27" s="14" t="n">
        <f aca="false">IF(F27*(1+'Read me'!$B$5)&lt;='Read me'!$B$7,CEILING(F27*(1+'Read me'!$B$5)+0.5,1)-0.5,CEILING(F27*(1+'Read me'!$B$5),5))</f>
        <v>130</v>
      </c>
      <c r="N27" s="14" t="n">
        <f aca="false">IF(MAX(M27*L27,M27+'Read me'!$B$6)&lt;='Read me'!$B$7,CEILING(MAX(M27*L27,M27+'Read me'!$B$6)+0.5,1)-0.5,CEILING(MAX(M27*L27,M27+'Read me'!$B$6),5))</f>
        <v>160</v>
      </c>
      <c r="O27" s="22" t="n">
        <f aca="false">IF(ISNUMBER(J27),M27-J27,"new")</f>
        <v>5</v>
      </c>
    </row>
    <row r="28" customFormat="false" ht="15" hidden="false" customHeight="false" outlineLevel="0" collapsed="false">
      <c r="A28" s="2" t="s">
        <v>153</v>
      </c>
      <c r="B28" s="2" t="s">
        <v>123</v>
      </c>
      <c r="C28" s="2" t="s">
        <v>142</v>
      </c>
      <c r="D28" s="2" t="s">
        <v>14</v>
      </c>
      <c r="E28" s="2" t="s">
        <v>49</v>
      </c>
      <c r="F28" s="14" t="n">
        <v>163.61</v>
      </c>
      <c r="G28" s="2" t="n">
        <v>0</v>
      </c>
      <c r="H28" s="2" t="n">
        <v>26</v>
      </c>
      <c r="I28" s="21" t="n">
        <v>0.81</v>
      </c>
      <c r="J28" s="14" t="n">
        <v>199</v>
      </c>
      <c r="K28" s="14" t="n">
        <v>175</v>
      </c>
      <c r="L28" s="21" t="n">
        <f aca="false">INDEX('Read me'!$B$10:$B$14,4)</f>
        <v>1.2</v>
      </c>
      <c r="M28" s="14" t="n">
        <f aca="false">IF(F28*(1+'Read me'!$B$5)&lt;='Read me'!$B$7,CEILING(F28*(1+'Read me'!$B$5)+0.5,1)-0.5,CEILING(F28*(1+'Read me'!$B$5),5))</f>
        <v>165</v>
      </c>
      <c r="N28" s="14" t="n">
        <f aca="false">IF(MAX(M28*L28,M28+'Read me'!$B$6)&lt;='Read me'!$B$7,CEILING(MAX(M28*L28,M28+'Read me'!$B$6)+0.5,1)-0.5,CEILING(MAX(M28*L28,M28+'Read me'!$B$6),5))</f>
        <v>200</v>
      </c>
      <c r="O28" s="22" t="n">
        <f aca="false">IF(ISNUMBER(J28),M28-J28,"new")</f>
        <v>-34</v>
      </c>
    </row>
    <row r="29" customFormat="false" ht="15" hidden="false" customHeight="false" outlineLevel="0" collapsed="false">
      <c r="A29" s="2" t="s">
        <v>154</v>
      </c>
      <c r="B29" s="2" t="s">
        <v>123</v>
      </c>
      <c r="C29" s="2" t="s">
        <v>142</v>
      </c>
      <c r="D29" s="2" t="s">
        <v>15</v>
      </c>
      <c r="E29" s="2" t="s">
        <v>47</v>
      </c>
      <c r="F29" s="14" t="n">
        <v>134.56</v>
      </c>
      <c r="G29" s="2" t="n">
        <v>0</v>
      </c>
      <c r="H29" s="2" t="n">
        <v>26</v>
      </c>
      <c r="I29" s="21" t="n">
        <v>0.81</v>
      </c>
      <c r="J29" s="14" t="n">
        <v>250</v>
      </c>
      <c r="K29" s="14" t="n">
        <v>300</v>
      </c>
      <c r="L29" s="21" t="n">
        <f aca="false">INDEX('Read me'!$B$10:$B$14,5)</f>
        <v>1.2</v>
      </c>
      <c r="M29" s="14" t="n">
        <f aca="false">IF(F29*(1+'Read me'!$B$5)&lt;='Read me'!$B$7,CEILING(F29*(1+'Read me'!$B$5)+0.5,1)-0.5,CEILING(F29*(1+'Read me'!$B$5),5))</f>
        <v>135</v>
      </c>
      <c r="N29" s="14" t="n">
        <f aca="false">IF(MAX(M29*L29,M29+'Read me'!$B$6)&lt;='Read me'!$B$7,CEILING(MAX(M29*L29,M29+'Read me'!$B$6)+0.5,1)-0.5,CEILING(MAX(M29*L29,M29+'Read me'!$B$6),5))</f>
        <v>165</v>
      </c>
      <c r="O29" s="22" t="n">
        <f aca="false">IF(ISNUMBER(J29),M29-J29,"new")</f>
        <v>-115</v>
      </c>
    </row>
    <row r="30" customFormat="false" ht="15" hidden="false" customHeight="false" outlineLevel="0" collapsed="false">
      <c r="A30" s="2" t="s">
        <v>155</v>
      </c>
      <c r="B30" s="2" t="s">
        <v>123</v>
      </c>
      <c r="C30" s="2" t="s">
        <v>142</v>
      </c>
      <c r="D30" s="2" t="s">
        <v>15</v>
      </c>
      <c r="E30" s="2" t="s">
        <v>48</v>
      </c>
      <c r="F30" s="14" t="n">
        <v>188.29</v>
      </c>
      <c r="G30" s="2" t="n">
        <v>0</v>
      </c>
      <c r="H30" s="2" t="n">
        <v>26</v>
      </c>
      <c r="I30" s="21" t="n">
        <v>0.81</v>
      </c>
      <c r="J30" s="14" t="n">
        <v>250</v>
      </c>
      <c r="K30" s="14" t="n">
        <v>300</v>
      </c>
      <c r="L30" s="21" t="n">
        <f aca="false">INDEX('Read me'!$B$10:$B$14,5)</f>
        <v>1.2</v>
      </c>
      <c r="M30" s="14" t="n">
        <f aca="false">IF(MAX((IF(F30*(1+'Read me'!$B$5)&lt;='Read me'!$B$7,CEILING(F30*(1+'Read me'!$B$5)+0.5,1)-0.5,CEILING(F30*(1+'Read me'!$B$5),5)))*L30,(IF(F30*(1+'Read me'!$B$5)&lt;='Read me'!$B$7,CEILING(F30*(1+'Read me'!$B$5)+0.5,1)-0.5,CEILING(F30*(1+'Read me'!$B$5),5)))+'Read me'!$B$6)&lt;='Read me'!$B$7,CEILING(MAX((IF(F30*(1+'Read me'!$B$5)&lt;='Read me'!$B$7,CEILING(F30*(1+'Read me'!$B$5)+0.5,1)-0.5,CEILING(F30*(1+'Read me'!$B$5),5)))*L30,(IF(F30*(1+'Read me'!$B$5)&lt;='Read me'!$B$7,CEILING(F30*(1+'Read me'!$B$5)+0.5,1)-0.5,CEILING(F30*(1+'Read me'!$B$5),5)))+'Read me'!$B$6)+0.5,1)-0.5,CEILING(MAX((IF(F30*(1+'Read me'!$B$5)&lt;='Read me'!$B$7,CEILING(F30*(1+'Read me'!$B$5)+0.5,1)-0.5,CEILING(F30*(1+'Read me'!$B$5),5)))*L30,(IF(F30*(1+'Read me'!$B$5)&lt;='Read me'!$B$7,CEILING(F30*(1+'Read me'!$B$5)+0.5,1)-0.5,CEILING(F30*(1+'Read me'!$B$5),5)))+'Read me'!$B$6),5))</f>
        <v>230</v>
      </c>
      <c r="N30" s="2" t="s">
        <v>138</v>
      </c>
      <c r="O30" s="22" t="n">
        <f aca="false">IF(ISNUMBER(J30),M30-J30,"new")</f>
        <v>-20</v>
      </c>
      <c r="P30" s="5" t="s">
        <v>139</v>
      </c>
    </row>
    <row r="31" customFormat="false" ht="15" hidden="false" customHeight="false" outlineLevel="0" collapsed="false">
      <c r="A31" s="2" t="s">
        <v>156</v>
      </c>
      <c r="B31" s="2" t="s">
        <v>123</v>
      </c>
      <c r="C31" s="2" t="s">
        <v>142</v>
      </c>
      <c r="D31" s="2" t="s">
        <v>15</v>
      </c>
      <c r="E31" s="2" t="s">
        <v>49</v>
      </c>
      <c r="F31" s="14" t="n">
        <v>225.44</v>
      </c>
      <c r="G31" s="2" t="n">
        <v>0</v>
      </c>
      <c r="H31" s="2" t="n">
        <v>26</v>
      </c>
      <c r="I31" s="21" t="n">
        <v>0.81</v>
      </c>
      <c r="J31" s="14" t="n">
        <v>300</v>
      </c>
      <c r="K31" s="14" t="n">
        <v>400</v>
      </c>
      <c r="L31" s="21" t="n">
        <f aca="false">INDEX('Read me'!$B$10:$B$14,5)</f>
        <v>1.2</v>
      </c>
      <c r="M31" s="14" t="n">
        <f aca="false">IF(MAX((IF(F31*(1+'Read me'!$B$5)&lt;='Read me'!$B$7,CEILING(F31*(1+'Read me'!$B$5)+0.5,1)-0.5,CEILING(F31*(1+'Read me'!$B$5),5)))*L31,(IF(F31*(1+'Read me'!$B$5)&lt;='Read me'!$B$7,CEILING(F31*(1+'Read me'!$B$5)+0.5,1)-0.5,CEILING(F31*(1+'Read me'!$B$5),5)))+'Read me'!$B$6)&lt;='Read me'!$B$7,CEILING(MAX((IF(F31*(1+'Read me'!$B$5)&lt;='Read me'!$B$7,CEILING(F31*(1+'Read me'!$B$5)+0.5,1)-0.5,CEILING(F31*(1+'Read me'!$B$5),5)))*L31,(IF(F31*(1+'Read me'!$B$5)&lt;='Read me'!$B$7,CEILING(F31*(1+'Read me'!$B$5)+0.5,1)-0.5,CEILING(F31*(1+'Read me'!$B$5),5)))+'Read me'!$B$6)+0.5,1)-0.5,CEILING(MAX((IF(F31*(1+'Read me'!$B$5)&lt;='Read me'!$B$7,CEILING(F31*(1+'Read me'!$B$5)+0.5,1)-0.5,CEILING(F31*(1+'Read me'!$B$5),5)))*L31,(IF(F31*(1+'Read me'!$B$5)&lt;='Read me'!$B$7,CEILING(F31*(1+'Read me'!$B$5)+0.5,1)-0.5,CEILING(F31*(1+'Read me'!$B$5),5)))+'Read me'!$B$6),5))</f>
        <v>280</v>
      </c>
      <c r="N31" s="2" t="s">
        <v>138</v>
      </c>
      <c r="O31" s="22" t="n">
        <f aca="false">IF(ISNUMBER(J31),M31-J31,"new")</f>
        <v>-20</v>
      </c>
      <c r="P31" s="5" t="s">
        <v>139</v>
      </c>
    </row>
    <row r="32" customFormat="false" ht="15" hidden="false" customHeight="false" outlineLevel="0" collapsed="false">
      <c r="A32" s="2" t="s">
        <v>157</v>
      </c>
      <c r="B32" s="2" t="s">
        <v>123</v>
      </c>
      <c r="C32" s="2" t="s">
        <v>158</v>
      </c>
      <c r="D32" s="2" t="s">
        <v>10</v>
      </c>
      <c r="E32" s="2" t="s">
        <v>47</v>
      </c>
      <c r="F32" s="14" t="n">
        <v>15.1</v>
      </c>
      <c r="G32" s="2" t="n">
        <v>10</v>
      </c>
      <c r="H32" s="2" t="n">
        <v>14</v>
      </c>
      <c r="I32" s="21" t="n">
        <v>1.13</v>
      </c>
      <c r="J32" s="14" t="n">
        <v>19.5</v>
      </c>
      <c r="K32" s="14" t="n">
        <v>24.5</v>
      </c>
      <c r="L32" s="21" t="n">
        <f aca="false">INDEX('Read me'!$B$10:$B$14,1)</f>
        <v>1.34</v>
      </c>
      <c r="M32" s="14" t="n">
        <f aca="false">IF(F32*(1+'Read me'!$B$5)&lt;='Read me'!$B$7,CEILING(F32*(1+'Read me'!$B$5)+0.5,1)-0.5,CEILING(F32*(1+'Read me'!$B$5),5))</f>
        <v>15.5</v>
      </c>
      <c r="N32" s="14" t="n">
        <f aca="false">IF(MAX(M32*L32,M32+'Read me'!$B$6)&lt;='Read me'!$B$7,CEILING(MAX(M32*L32,M32+'Read me'!$B$6)+0.5,1)-0.5,CEILING(MAX(M32*L32,M32+'Read me'!$B$6),5))</f>
        <v>21.5</v>
      </c>
      <c r="O32" s="22" t="n">
        <f aca="false">IF(ISNUMBER(J32),M32-J32,"new")</f>
        <v>-4</v>
      </c>
    </row>
    <row r="33" customFormat="false" ht="15" hidden="false" customHeight="false" outlineLevel="0" collapsed="false">
      <c r="A33" s="2" t="s">
        <v>159</v>
      </c>
      <c r="B33" s="2" t="s">
        <v>123</v>
      </c>
      <c r="C33" s="2" t="s">
        <v>158</v>
      </c>
      <c r="D33" s="2" t="s">
        <v>10</v>
      </c>
      <c r="E33" s="2" t="s">
        <v>48</v>
      </c>
      <c r="F33" s="14" t="n">
        <v>18.21</v>
      </c>
      <c r="G33" s="2" t="n">
        <v>0</v>
      </c>
      <c r="H33" s="2" t="n">
        <v>14</v>
      </c>
      <c r="I33" s="21" t="n">
        <v>1.13</v>
      </c>
      <c r="J33" s="14" t="n">
        <v>19.5</v>
      </c>
      <c r="K33" s="14" t="n">
        <v>24.5</v>
      </c>
      <c r="L33" s="21" t="n">
        <f aca="false">INDEX('Read me'!$B$10:$B$14,1)</f>
        <v>1.34</v>
      </c>
      <c r="M33" s="14" t="n">
        <f aca="false">IF(F33*(1+'Read me'!$B$5)&lt;='Read me'!$B$7,CEILING(F33*(1+'Read me'!$B$5)+0.5,1)-0.5,CEILING(F33*(1+'Read me'!$B$5),5))</f>
        <v>18.5</v>
      </c>
      <c r="N33" s="14" t="n">
        <f aca="false">IF(MAX(M33*L33,M33+'Read me'!$B$6)&lt;='Read me'!$B$7,CEILING(MAX(M33*L33,M33+'Read me'!$B$6)+0.5,1)-0.5,CEILING(MAX(M33*L33,M33+'Read me'!$B$6),5))</f>
        <v>25.5</v>
      </c>
      <c r="O33" s="22" t="n">
        <f aca="false">IF(ISNUMBER(J33),M33-J33,"new")</f>
        <v>-1</v>
      </c>
    </row>
    <row r="34" customFormat="false" ht="15" hidden="false" customHeight="false" outlineLevel="0" collapsed="false">
      <c r="A34" s="2" t="s">
        <v>160</v>
      </c>
      <c r="B34" s="2" t="s">
        <v>123</v>
      </c>
      <c r="C34" s="2" t="s">
        <v>158</v>
      </c>
      <c r="D34" s="2" t="s">
        <v>10</v>
      </c>
      <c r="E34" s="2" t="s">
        <v>49</v>
      </c>
      <c r="F34" s="14" t="n">
        <v>22.39</v>
      </c>
      <c r="G34" s="2" t="n">
        <v>0</v>
      </c>
      <c r="H34" s="2" t="n">
        <v>14</v>
      </c>
      <c r="I34" s="21" t="n">
        <v>1.13</v>
      </c>
      <c r="J34" s="14" t="n">
        <v>19.5</v>
      </c>
      <c r="K34" s="14" t="n">
        <v>34.5</v>
      </c>
      <c r="L34" s="21" t="n">
        <f aca="false">INDEX('Read me'!$B$10:$B$14,1)</f>
        <v>1.34</v>
      </c>
      <c r="M34" s="14" t="n">
        <f aca="false">IF(F34*(1+'Read me'!$B$5)&lt;='Read me'!$B$7,CEILING(F34*(1+'Read me'!$B$5)+0.5,1)-0.5,CEILING(F34*(1+'Read me'!$B$5),5))</f>
        <v>22.5</v>
      </c>
      <c r="N34" s="14" t="n">
        <f aca="false">IF(MAX(M34*L34,M34+'Read me'!$B$6)&lt;='Read me'!$B$7,CEILING(MAX(M34*L34,M34+'Read me'!$B$6)+0.5,1)-0.5,CEILING(MAX(M34*L34,M34+'Read me'!$B$6),5))</f>
        <v>35</v>
      </c>
      <c r="O34" s="22" t="n">
        <f aca="false">IF(ISNUMBER(J34),M34-J34,"new")</f>
        <v>3</v>
      </c>
    </row>
    <row r="35" customFormat="false" ht="15" hidden="false" customHeight="false" outlineLevel="0" collapsed="false">
      <c r="A35" s="2" t="s">
        <v>161</v>
      </c>
      <c r="B35" s="2" t="s">
        <v>123</v>
      </c>
      <c r="C35" s="2" t="s">
        <v>158</v>
      </c>
      <c r="D35" s="2" t="s">
        <v>12</v>
      </c>
      <c r="E35" s="2" t="s">
        <v>47</v>
      </c>
      <c r="F35" s="14" t="n">
        <v>40.65</v>
      </c>
      <c r="G35" s="2" t="n">
        <v>2</v>
      </c>
      <c r="H35" s="2" t="n">
        <v>14</v>
      </c>
      <c r="I35" s="21" t="n">
        <v>1.02</v>
      </c>
      <c r="J35" s="14" t="n">
        <v>24.5</v>
      </c>
      <c r="K35" s="14" t="n">
        <v>29.5</v>
      </c>
      <c r="L35" s="21" t="n">
        <f aca="false">INDEX('Read me'!$B$10:$B$14,2)</f>
        <v>1.26</v>
      </c>
      <c r="M35" s="14" t="n">
        <f aca="false">IF(F35*(1+'Read me'!$B$5)&lt;='Read me'!$B$7,CEILING(F35*(1+'Read me'!$B$5)+0.5,1)-0.5,CEILING(F35*(1+'Read me'!$B$5),5))</f>
        <v>45</v>
      </c>
      <c r="N35" s="14" t="n">
        <f aca="false">IF(MAX(M35*L35,M35+'Read me'!$B$6)&lt;='Read me'!$B$7,CEILING(MAX(M35*L35,M35+'Read me'!$B$6)+0.5,1)-0.5,CEILING(MAX(M35*L35,M35+'Read me'!$B$6),5))</f>
        <v>60</v>
      </c>
      <c r="O35" s="22" t="n">
        <f aca="false">IF(ISNUMBER(J35),M35-J35,"new")</f>
        <v>20.5</v>
      </c>
    </row>
    <row r="36" customFormat="false" ht="15" hidden="false" customHeight="false" outlineLevel="0" collapsed="false">
      <c r="A36" s="2" t="s">
        <v>162</v>
      </c>
      <c r="B36" s="2" t="s">
        <v>123</v>
      </c>
      <c r="C36" s="2" t="s">
        <v>158</v>
      </c>
      <c r="D36" s="2" t="s">
        <v>12</v>
      </c>
      <c r="E36" s="2" t="s">
        <v>48</v>
      </c>
      <c r="F36" s="14" t="n">
        <v>49</v>
      </c>
      <c r="G36" s="2" t="n">
        <v>0</v>
      </c>
      <c r="H36" s="2" t="n">
        <v>14</v>
      </c>
      <c r="I36" s="21" t="n">
        <v>1.02</v>
      </c>
      <c r="J36" s="14" t="n">
        <v>24.5</v>
      </c>
      <c r="K36" s="14" t="n">
        <v>29.5</v>
      </c>
      <c r="L36" s="21" t="n">
        <f aca="false">INDEX('Read me'!$B$10:$B$14,2)</f>
        <v>1.26</v>
      </c>
      <c r="M36" s="14" t="n">
        <f aca="false">IF(F36*(1+'Read me'!$B$5)&lt;='Read me'!$B$7,CEILING(F36*(1+'Read me'!$B$5)+0.5,1)-0.5,CEILING(F36*(1+'Read me'!$B$5),5))</f>
        <v>50</v>
      </c>
      <c r="N36" s="14" t="n">
        <f aca="false">IF(MAX(M36*L36,M36+'Read me'!$B$6)&lt;='Read me'!$B$7,CEILING(MAX(M36*L36,M36+'Read me'!$B$6)+0.5,1)-0.5,CEILING(MAX(M36*L36,M36+'Read me'!$B$6),5))</f>
        <v>65</v>
      </c>
      <c r="O36" s="22" t="n">
        <f aca="false">IF(ISNUMBER(J36),M36-J36,"new")</f>
        <v>25.5</v>
      </c>
    </row>
    <row r="37" customFormat="false" ht="15" hidden="false" customHeight="false" outlineLevel="0" collapsed="false">
      <c r="A37" s="2" t="s">
        <v>163</v>
      </c>
      <c r="B37" s="2" t="s">
        <v>123</v>
      </c>
      <c r="C37" s="2" t="s">
        <v>158</v>
      </c>
      <c r="D37" s="2" t="s">
        <v>12</v>
      </c>
      <c r="E37" s="2" t="s">
        <v>49</v>
      </c>
      <c r="F37" s="14" t="n">
        <v>54.74</v>
      </c>
      <c r="G37" s="2" t="n">
        <v>0</v>
      </c>
      <c r="H37" s="2" t="n">
        <v>14</v>
      </c>
      <c r="I37" s="21" t="n">
        <v>1.02</v>
      </c>
      <c r="J37" s="14" t="n">
        <v>24.5</v>
      </c>
      <c r="K37" s="14" t="n">
        <v>45</v>
      </c>
      <c r="L37" s="21" t="n">
        <f aca="false">INDEX('Read me'!$B$10:$B$14,2)</f>
        <v>1.26</v>
      </c>
      <c r="M37" s="14" t="n">
        <f aca="false">IF(F37*(1+'Read me'!$B$5)&lt;='Read me'!$B$7,CEILING(F37*(1+'Read me'!$B$5)+0.5,1)-0.5,CEILING(F37*(1+'Read me'!$B$5),5))</f>
        <v>55</v>
      </c>
      <c r="N37" s="14" t="n">
        <f aca="false">IF(MAX(M37*L37,M37+'Read me'!$B$6)&lt;='Read me'!$B$7,CEILING(MAX(M37*L37,M37+'Read me'!$B$6)+0.5,1)-0.5,CEILING(MAX(M37*L37,M37+'Read me'!$B$6),5))</f>
        <v>70</v>
      </c>
      <c r="O37" s="22" t="n">
        <f aca="false">IF(ISNUMBER(J37),M37-J37,"new")</f>
        <v>30.5</v>
      </c>
    </row>
    <row r="38" customFormat="false" ht="15" hidden="false" customHeight="false" outlineLevel="0" collapsed="false">
      <c r="A38" s="2" t="s">
        <v>164</v>
      </c>
      <c r="B38" s="2" t="s">
        <v>123</v>
      </c>
      <c r="C38" s="2" t="s">
        <v>158</v>
      </c>
      <c r="D38" s="2" t="s">
        <v>13</v>
      </c>
      <c r="E38" s="2" t="s">
        <v>47</v>
      </c>
      <c r="F38" s="14" t="n">
        <v>76.12</v>
      </c>
      <c r="G38" s="2" t="n">
        <v>1</v>
      </c>
      <c r="H38" s="2" t="n">
        <v>14</v>
      </c>
      <c r="I38" s="21" t="n">
        <v>1.02</v>
      </c>
      <c r="J38" s="14" t="n">
        <v>45</v>
      </c>
      <c r="K38" s="14" t="n">
        <v>95</v>
      </c>
      <c r="L38" s="21" t="n">
        <f aca="false">INDEX('Read me'!$B$10:$B$14,3)</f>
        <v>1.35</v>
      </c>
      <c r="M38" s="14" t="n">
        <f aca="false">IF(F38*(1+'Read me'!$B$5)&lt;='Read me'!$B$7,CEILING(F38*(1+'Read me'!$B$5)+0.5,1)-0.5,CEILING(F38*(1+'Read me'!$B$5),5))</f>
        <v>80</v>
      </c>
      <c r="N38" s="14" t="n">
        <f aca="false">IF(MAX(M38*L38,M38+'Read me'!$B$6)&lt;='Read me'!$B$7,CEILING(MAX(M38*L38,M38+'Read me'!$B$6)+0.5,1)-0.5,CEILING(MAX(M38*L38,M38+'Read me'!$B$6),5))</f>
        <v>110</v>
      </c>
      <c r="O38" s="22" t="n">
        <f aca="false">IF(ISNUMBER(J38),M38-J38,"new")</f>
        <v>35</v>
      </c>
    </row>
    <row r="39" customFormat="false" ht="15" hidden="false" customHeight="false" outlineLevel="0" collapsed="false">
      <c r="A39" s="2" t="s">
        <v>165</v>
      </c>
      <c r="B39" s="2" t="s">
        <v>123</v>
      </c>
      <c r="C39" s="2" t="s">
        <v>158</v>
      </c>
      <c r="D39" s="2" t="s">
        <v>13</v>
      </c>
      <c r="E39" s="2" t="s">
        <v>48</v>
      </c>
      <c r="F39" s="14" t="n">
        <v>86.77</v>
      </c>
      <c r="G39" s="2" t="n">
        <v>0</v>
      </c>
      <c r="H39" s="2" t="n">
        <v>14</v>
      </c>
      <c r="I39" s="21" t="n">
        <v>1.02</v>
      </c>
      <c r="J39" s="14" t="n">
        <v>45</v>
      </c>
      <c r="K39" s="14" t="n">
        <v>95</v>
      </c>
      <c r="L39" s="21" t="n">
        <f aca="false">INDEX('Read me'!$B$10:$B$14,3)</f>
        <v>1.35</v>
      </c>
      <c r="M39" s="14" t="n">
        <f aca="false">IF(F39*(1+'Read me'!$B$5)&lt;='Read me'!$B$7,CEILING(F39*(1+'Read me'!$B$5)+0.5,1)-0.5,CEILING(F39*(1+'Read me'!$B$5),5))</f>
        <v>90</v>
      </c>
      <c r="N39" s="14" t="n">
        <f aca="false">IF(MAX(M39*L39,M39+'Read me'!$B$6)&lt;='Read me'!$B$7,CEILING(MAX(M39*L39,M39+'Read me'!$B$6)+0.5,1)-0.5,CEILING(MAX(M39*L39,M39+'Read me'!$B$6),5))</f>
        <v>125</v>
      </c>
      <c r="O39" s="22" t="n">
        <f aca="false">IF(ISNUMBER(J39),M39-J39,"new")</f>
        <v>45</v>
      </c>
    </row>
    <row r="40" customFormat="false" ht="15" hidden="false" customHeight="false" outlineLevel="0" collapsed="false">
      <c r="A40" s="2" t="s">
        <v>166</v>
      </c>
      <c r="B40" s="2" t="s">
        <v>123</v>
      </c>
      <c r="C40" s="2" t="s">
        <v>158</v>
      </c>
      <c r="D40" s="2" t="s">
        <v>13</v>
      </c>
      <c r="E40" s="2" t="s">
        <v>49</v>
      </c>
      <c r="F40" s="14" t="n">
        <v>118.51</v>
      </c>
      <c r="G40" s="2" t="n">
        <v>0</v>
      </c>
      <c r="H40" s="2" t="n">
        <v>14</v>
      </c>
      <c r="I40" s="21" t="n">
        <v>1.02</v>
      </c>
      <c r="J40" s="14" t="n">
        <v>99</v>
      </c>
      <c r="K40" s="14" t="n">
        <v>150</v>
      </c>
      <c r="L40" s="21" t="n">
        <f aca="false">INDEX('Read me'!$B$10:$B$14,3)</f>
        <v>1.35</v>
      </c>
      <c r="M40" s="14" t="n">
        <f aca="false">IF(F40*(1+'Read me'!$B$5)&lt;='Read me'!$B$7,CEILING(F40*(1+'Read me'!$B$5)+0.5,1)-0.5,CEILING(F40*(1+'Read me'!$B$5),5))</f>
        <v>120</v>
      </c>
      <c r="N40" s="14" t="n">
        <f aca="false">IF(MAX(M40*L40,M40+'Read me'!$B$6)&lt;='Read me'!$B$7,CEILING(MAX(M40*L40,M40+'Read me'!$B$6)+0.5,1)-0.5,CEILING(MAX(M40*L40,M40+'Read me'!$B$6),5))</f>
        <v>165</v>
      </c>
      <c r="O40" s="22" t="n">
        <f aca="false">IF(ISNUMBER(J40),M40-J40,"new")</f>
        <v>21</v>
      </c>
    </row>
    <row r="41" customFormat="false" ht="15" hidden="false" customHeight="false" outlineLevel="0" collapsed="false">
      <c r="A41" s="2" t="s">
        <v>167</v>
      </c>
      <c r="B41" s="2" t="s">
        <v>123</v>
      </c>
      <c r="C41" s="2" t="s">
        <v>158</v>
      </c>
      <c r="D41" s="2" t="s">
        <v>14</v>
      </c>
      <c r="E41" s="2" t="s">
        <v>47</v>
      </c>
      <c r="F41" s="14" t="n">
        <v>121.49</v>
      </c>
      <c r="G41" s="2" t="n">
        <v>1</v>
      </c>
      <c r="H41" s="2" t="n">
        <v>14</v>
      </c>
      <c r="I41" s="21" t="n">
        <v>1.02</v>
      </c>
      <c r="J41" s="14" t="n">
        <v>99</v>
      </c>
      <c r="K41" s="14" t="n">
        <v>150</v>
      </c>
      <c r="L41" s="21" t="n">
        <f aca="false">INDEX('Read me'!$B$10:$B$14,4)</f>
        <v>1.2</v>
      </c>
      <c r="M41" s="14" t="n">
        <f aca="false">IF(F41*(1+'Read me'!$B$5)&lt;='Read me'!$B$7,CEILING(F41*(1+'Read me'!$B$5)+0.5,1)-0.5,CEILING(F41*(1+'Read me'!$B$5),5))</f>
        <v>125</v>
      </c>
      <c r="N41" s="14" t="n">
        <f aca="false">IF(MAX(M41*L41,M41+'Read me'!$B$6)&lt;='Read me'!$B$7,CEILING(MAX(M41*L41,M41+'Read me'!$B$6)+0.5,1)-0.5,CEILING(MAX(M41*L41,M41+'Read me'!$B$6),5))</f>
        <v>150</v>
      </c>
      <c r="O41" s="22" t="n">
        <f aca="false">IF(ISNUMBER(J41),M41-J41,"new")</f>
        <v>26</v>
      </c>
    </row>
    <row r="42" customFormat="false" ht="15" hidden="false" customHeight="false" outlineLevel="0" collapsed="false">
      <c r="A42" s="2" t="s">
        <v>168</v>
      </c>
      <c r="B42" s="2" t="s">
        <v>123</v>
      </c>
      <c r="C42" s="2" t="s">
        <v>158</v>
      </c>
      <c r="D42" s="2" t="s">
        <v>14</v>
      </c>
      <c r="E42" s="2" t="s">
        <v>48</v>
      </c>
      <c r="F42" s="14" t="n">
        <v>161.72</v>
      </c>
      <c r="G42" s="2" t="n">
        <v>0</v>
      </c>
      <c r="H42" s="2" t="n">
        <v>14</v>
      </c>
      <c r="I42" s="21" t="n">
        <v>1.02</v>
      </c>
      <c r="J42" s="14" t="n">
        <v>150</v>
      </c>
      <c r="K42" s="14" t="n">
        <v>150</v>
      </c>
      <c r="L42" s="21" t="n">
        <f aca="false">INDEX('Read me'!$B$10:$B$14,4)</f>
        <v>1.2</v>
      </c>
      <c r="M42" s="14" t="n">
        <f aca="false">IF(F42*(1+'Read me'!$B$5)&lt;='Read me'!$B$7,CEILING(F42*(1+'Read me'!$B$5)+0.5,1)-0.5,CEILING(F42*(1+'Read me'!$B$5),5))</f>
        <v>165</v>
      </c>
      <c r="N42" s="14" t="n">
        <f aca="false">IF(MAX(M42*L42,M42+'Read me'!$B$6)&lt;='Read me'!$B$7,CEILING(MAX(M42*L42,M42+'Read me'!$B$6)+0.5,1)-0.5,CEILING(MAX(M42*L42,M42+'Read me'!$B$6),5))</f>
        <v>200</v>
      </c>
      <c r="O42" s="22" t="n">
        <f aca="false">IF(ISNUMBER(J42),M42-J42,"new")</f>
        <v>15</v>
      </c>
    </row>
    <row r="43" customFormat="false" ht="15" hidden="false" customHeight="false" outlineLevel="0" collapsed="false">
      <c r="A43" s="2" t="s">
        <v>169</v>
      </c>
      <c r="B43" s="2" t="s">
        <v>123</v>
      </c>
      <c r="C43" s="2" t="s">
        <v>158</v>
      </c>
      <c r="D43" s="2" t="s">
        <v>14</v>
      </c>
      <c r="E43" s="2" t="s">
        <v>49</v>
      </c>
      <c r="F43" s="14" t="n">
        <v>205.44</v>
      </c>
      <c r="G43" s="2" t="n">
        <v>0</v>
      </c>
      <c r="H43" s="2" t="n">
        <v>14</v>
      </c>
      <c r="I43" s="21" t="n">
        <v>1.02</v>
      </c>
      <c r="J43" s="14" t="n">
        <v>250</v>
      </c>
      <c r="K43" s="14" t="n">
        <v>195</v>
      </c>
      <c r="L43" s="21" t="n">
        <f aca="false">INDEX('Read me'!$B$10:$B$14,4)</f>
        <v>1.2</v>
      </c>
      <c r="M43" s="14" t="n">
        <f aca="false">IF(F43*(1+'Read me'!$B$5)&lt;='Read me'!$B$7,CEILING(F43*(1+'Read me'!$B$5)+0.5,1)-0.5,CEILING(F43*(1+'Read me'!$B$5),5))</f>
        <v>210</v>
      </c>
      <c r="N43" s="14" t="n">
        <f aca="false">IF(MAX(M43*L43,M43+'Read me'!$B$6)&lt;='Read me'!$B$7,CEILING(MAX(M43*L43,M43+'Read me'!$B$6)+0.5,1)-0.5,CEILING(MAX(M43*L43,M43+'Read me'!$B$6),5))</f>
        <v>255</v>
      </c>
      <c r="O43" s="22" t="n">
        <f aca="false">IF(ISNUMBER(J43),M43-J43,"new")</f>
        <v>-40</v>
      </c>
    </row>
    <row r="44" customFormat="false" ht="15" hidden="false" customHeight="false" outlineLevel="0" collapsed="false">
      <c r="A44" s="2" t="s">
        <v>170</v>
      </c>
      <c r="B44" s="2" t="s">
        <v>123</v>
      </c>
      <c r="C44" s="2" t="s">
        <v>158</v>
      </c>
      <c r="D44" s="2" t="s">
        <v>15</v>
      </c>
      <c r="E44" s="2" t="s">
        <v>47</v>
      </c>
      <c r="F44" s="14" t="n">
        <v>168.95</v>
      </c>
      <c r="G44" s="2" t="n">
        <v>0</v>
      </c>
      <c r="H44" s="2" t="n">
        <v>14</v>
      </c>
      <c r="I44" s="21" t="n">
        <v>1.02</v>
      </c>
      <c r="J44" s="14" t="n">
        <v>300</v>
      </c>
      <c r="K44" s="14" t="n">
        <v>300</v>
      </c>
      <c r="L44" s="21" t="n">
        <f aca="false">INDEX('Read me'!$B$10:$B$14,5)</f>
        <v>1.2</v>
      </c>
      <c r="M44" s="14" t="n">
        <f aca="false">IF(F44*(1+'Read me'!$B$5)&lt;='Read me'!$B$7,CEILING(F44*(1+'Read me'!$B$5)+0.5,1)-0.5,CEILING(F44*(1+'Read me'!$B$5),5))</f>
        <v>170</v>
      </c>
      <c r="N44" s="14" t="n">
        <f aca="false">IF(MAX(M44*L44,M44+'Read me'!$B$6)&lt;='Read me'!$B$7,CEILING(MAX(M44*L44,M44+'Read me'!$B$6)+0.5,1)-0.5,CEILING(MAX(M44*L44,M44+'Read me'!$B$6),5))</f>
        <v>205</v>
      </c>
      <c r="O44" s="22" t="n">
        <f aca="false">IF(ISNUMBER(J44),M44-J44,"new")</f>
        <v>-130</v>
      </c>
    </row>
    <row r="45" customFormat="false" ht="15" hidden="false" customHeight="false" outlineLevel="0" collapsed="false">
      <c r="A45" s="2" t="s">
        <v>171</v>
      </c>
      <c r="B45" s="2" t="s">
        <v>123</v>
      </c>
      <c r="C45" s="2" t="s">
        <v>158</v>
      </c>
      <c r="D45" s="2" t="s">
        <v>15</v>
      </c>
      <c r="E45" s="2" t="s">
        <v>48</v>
      </c>
      <c r="F45" s="14" t="n">
        <v>236.42</v>
      </c>
      <c r="G45" s="2" t="n">
        <v>0</v>
      </c>
      <c r="H45" s="2" t="n">
        <v>14</v>
      </c>
      <c r="I45" s="21" t="n">
        <v>1.02</v>
      </c>
      <c r="J45" s="14" t="n">
        <v>300</v>
      </c>
      <c r="K45" s="14" t="n">
        <v>300</v>
      </c>
      <c r="L45" s="21" t="n">
        <f aca="false">INDEX('Read me'!$B$10:$B$14,5)</f>
        <v>1.2</v>
      </c>
      <c r="M45" s="14" t="n">
        <f aca="false">IF(MAX((IF(F45*(1+'Read me'!$B$5)&lt;='Read me'!$B$7,CEILING(F45*(1+'Read me'!$B$5)+0.5,1)-0.5,CEILING(F45*(1+'Read me'!$B$5),5)))*L45,(IF(F45*(1+'Read me'!$B$5)&lt;='Read me'!$B$7,CEILING(F45*(1+'Read me'!$B$5)+0.5,1)-0.5,CEILING(F45*(1+'Read me'!$B$5),5)))+'Read me'!$B$6)&lt;='Read me'!$B$7,CEILING(MAX((IF(F45*(1+'Read me'!$B$5)&lt;='Read me'!$B$7,CEILING(F45*(1+'Read me'!$B$5)+0.5,1)-0.5,CEILING(F45*(1+'Read me'!$B$5),5)))*L45,(IF(F45*(1+'Read me'!$B$5)&lt;='Read me'!$B$7,CEILING(F45*(1+'Read me'!$B$5)+0.5,1)-0.5,CEILING(F45*(1+'Read me'!$B$5),5)))+'Read me'!$B$6)+0.5,1)-0.5,CEILING(MAX((IF(F45*(1+'Read me'!$B$5)&lt;='Read me'!$B$7,CEILING(F45*(1+'Read me'!$B$5)+0.5,1)-0.5,CEILING(F45*(1+'Read me'!$B$5),5)))*L45,(IF(F45*(1+'Read me'!$B$5)&lt;='Read me'!$B$7,CEILING(F45*(1+'Read me'!$B$5)+0.5,1)-0.5,CEILING(F45*(1+'Read me'!$B$5),5)))+'Read me'!$B$6),5))</f>
        <v>290</v>
      </c>
      <c r="N45" s="2" t="s">
        <v>138</v>
      </c>
      <c r="O45" s="22" t="n">
        <f aca="false">IF(ISNUMBER(J45),M45-J45,"new")</f>
        <v>-10</v>
      </c>
      <c r="P45" s="5" t="s">
        <v>139</v>
      </c>
    </row>
    <row r="46" customFormat="false" ht="15" hidden="false" customHeight="false" outlineLevel="0" collapsed="false">
      <c r="A46" s="2" t="s">
        <v>172</v>
      </c>
      <c r="B46" s="2" t="s">
        <v>123</v>
      </c>
      <c r="C46" s="2" t="s">
        <v>158</v>
      </c>
      <c r="D46" s="2" t="s">
        <v>15</v>
      </c>
      <c r="E46" s="2" t="s">
        <v>49</v>
      </c>
      <c r="F46" s="14" t="n">
        <v>283.08</v>
      </c>
      <c r="G46" s="2" t="n">
        <v>0</v>
      </c>
      <c r="H46" s="2" t="n">
        <v>14</v>
      </c>
      <c r="I46" s="21" t="n">
        <v>1.02</v>
      </c>
      <c r="J46" s="14" t="n">
        <v>350</v>
      </c>
      <c r="K46" s="14" t="n">
        <v>400</v>
      </c>
      <c r="L46" s="21" t="n">
        <f aca="false">INDEX('Read me'!$B$10:$B$14,5)</f>
        <v>1.2</v>
      </c>
      <c r="M46" s="14" t="n">
        <f aca="false">IF(MAX((IF(F46*(1+'Read me'!$B$5)&lt;='Read me'!$B$7,CEILING(F46*(1+'Read me'!$B$5)+0.5,1)-0.5,CEILING(F46*(1+'Read me'!$B$5),5)))*L46,(IF(F46*(1+'Read me'!$B$5)&lt;='Read me'!$B$7,CEILING(F46*(1+'Read me'!$B$5)+0.5,1)-0.5,CEILING(F46*(1+'Read me'!$B$5),5)))+'Read me'!$B$6)&lt;='Read me'!$B$7,CEILING(MAX((IF(F46*(1+'Read me'!$B$5)&lt;='Read me'!$B$7,CEILING(F46*(1+'Read me'!$B$5)+0.5,1)-0.5,CEILING(F46*(1+'Read me'!$B$5),5)))*L46,(IF(F46*(1+'Read me'!$B$5)&lt;='Read me'!$B$7,CEILING(F46*(1+'Read me'!$B$5)+0.5,1)-0.5,CEILING(F46*(1+'Read me'!$B$5),5)))+'Read me'!$B$6)+0.5,1)-0.5,CEILING(MAX((IF(F46*(1+'Read me'!$B$5)&lt;='Read me'!$B$7,CEILING(F46*(1+'Read me'!$B$5)+0.5,1)-0.5,CEILING(F46*(1+'Read me'!$B$5),5)))*L46,(IF(F46*(1+'Read me'!$B$5)&lt;='Read me'!$B$7,CEILING(F46*(1+'Read me'!$B$5)+0.5,1)-0.5,CEILING(F46*(1+'Read me'!$B$5),5)))+'Read me'!$B$6),5))</f>
        <v>345</v>
      </c>
      <c r="N46" s="2" t="s">
        <v>138</v>
      </c>
      <c r="O46" s="22" t="n">
        <f aca="false">IF(ISNUMBER(J46),M46-J46,"new")</f>
        <v>-5</v>
      </c>
      <c r="P46" s="5" t="s">
        <v>139</v>
      </c>
    </row>
    <row r="47" customFormat="false" ht="15" hidden="false" customHeight="false" outlineLevel="0" collapsed="false">
      <c r="A47" s="2" t="s">
        <v>173</v>
      </c>
      <c r="B47" s="2" t="s">
        <v>123</v>
      </c>
      <c r="C47" s="2" t="s">
        <v>174</v>
      </c>
      <c r="D47" s="2" t="s">
        <v>10</v>
      </c>
      <c r="E47" s="2" t="s">
        <v>47</v>
      </c>
      <c r="F47" s="14" t="n">
        <v>11.93</v>
      </c>
      <c r="G47" s="2" t="n">
        <v>55</v>
      </c>
      <c r="H47" s="2" t="n">
        <v>121</v>
      </c>
      <c r="I47" s="21" t="n">
        <v>0.85</v>
      </c>
      <c r="J47" s="14" t="n">
        <v>14.5</v>
      </c>
      <c r="K47" s="14" t="n">
        <v>19.5</v>
      </c>
      <c r="L47" s="21" t="n">
        <f aca="false">INDEX('Read me'!$B$10:$B$14,1)</f>
        <v>1.34</v>
      </c>
      <c r="M47" s="14" t="n">
        <f aca="false">IF(F47*(1+'Read me'!$B$5)&lt;='Read me'!$B$7,CEILING(F47*(1+'Read me'!$B$5)+0.5,1)-0.5,CEILING(F47*(1+'Read me'!$B$5),5))</f>
        <v>12.5</v>
      </c>
      <c r="N47" s="14" t="n">
        <f aca="false">IF(MAX(M47*L47,M47+'Read me'!$B$6)&lt;='Read me'!$B$7,CEILING(MAX(M47*L47,M47+'Read me'!$B$6)+0.5,1)-0.5,CEILING(MAX(M47*L47,M47+'Read me'!$B$6),5))</f>
        <v>17.5</v>
      </c>
      <c r="O47" s="22" t="n">
        <f aca="false">IF(ISNUMBER(J47),M47-J47,"new")</f>
        <v>-2</v>
      </c>
    </row>
    <row r="48" customFormat="false" ht="15" hidden="false" customHeight="false" outlineLevel="0" collapsed="false">
      <c r="A48" s="2" t="s">
        <v>175</v>
      </c>
      <c r="B48" s="2" t="s">
        <v>123</v>
      </c>
      <c r="C48" s="2" t="s">
        <v>174</v>
      </c>
      <c r="D48" s="2" t="s">
        <v>10</v>
      </c>
      <c r="E48" s="2" t="s">
        <v>48</v>
      </c>
      <c r="F48" s="14" t="n">
        <v>13.76</v>
      </c>
      <c r="G48" s="2" t="n">
        <v>0</v>
      </c>
      <c r="H48" s="2" t="n">
        <v>121</v>
      </c>
      <c r="I48" s="21" t="n">
        <v>0.85</v>
      </c>
      <c r="J48" s="14" t="n">
        <v>14.5</v>
      </c>
      <c r="K48" s="14" t="n">
        <v>19.5</v>
      </c>
      <c r="L48" s="21" t="n">
        <f aca="false">INDEX('Read me'!$B$10:$B$14,1)</f>
        <v>1.34</v>
      </c>
      <c r="M48" s="14" t="n">
        <f aca="false">IF(F48*(1+'Read me'!$B$5)&lt;='Read me'!$B$7,CEILING(F48*(1+'Read me'!$B$5)+0.5,1)-0.5,CEILING(F48*(1+'Read me'!$B$5),5))</f>
        <v>14.5</v>
      </c>
      <c r="N48" s="14" t="n">
        <f aca="false">IF(MAX(M48*L48,M48+'Read me'!$B$6)&lt;='Read me'!$B$7,CEILING(MAX(M48*L48,M48+'Read me'!$B$6)+0.5,1)-0.5,CEILING(MAX(M48*L48,M48+'Read me'!$B$6),5))</f>
        <v>19.5</v>
      </c>
      <c r="O48" s="22" t="n">
        <f aca="false">IF(ISNUMBER(J48),M48-J48,"new")</f>
        <v>0</v>
      </c>
    </row>
    <row r="49" customFormat="false" ht="15" hidden="false" customHeight="false" outlineLevel="0" collapsed="false">
      <c r="A49" s="2" t="s">
        <v>176</v>
      </c>
      <c r="B49" s="2" t="s">
        <v>123</v>
      </c>
      <c r="C49" s="2" t="s">
        <v>174</v>
      </c>
      <c r="D49" s="2" t="s">
        <v>10</v>
      </c>
      <c r="E49" s="2" t="s">
        <v>49</v>
      </c>
      <c r="F49" s="14" t="n">
        <v>16.93</v>
      </c>
      <c r="G49" s="2" t="n">
        <v>0</v>
      </c>
      <c r="H49" s="2" t="n">
        <v>121</v>
      </c>
      <c r="I49" s="21" t="n">
        <v>0.85</v>
      </c>
      <c r="J49" s="14" t="n">
        <v>17.5</v>
      </c>
      <c r="K49" s="14" t="n">
        <v>29.5</v>
      </c>
      <c r="L49" s="21" t="n">
        <f aca="false">INDEX('Read me'!$B$10:$B$14,1)</f>
        <v>1.34</v>
      </c>
      <c r="M49" s="14" t="n">
        <f aca="false">IF(F49*(1+'Read me'!$B$5)&lt;='Read me'!$B$7,CEILING(F49*(1+'Read me'!$B$5)+0.5,1)-0.5,CEILING(F49*(1+'Read me'!$B$5),5))</f>
        <v>17.5</v>
      </c>
      <c r="N49" s="14" t="n">
        <f aca="false">IF(MAX(M49*L49,M49+'Read me'!$B$6)&lt;='Read me'!$B$7,CEILING(MAX(M49*L49,M49+'Read me'!$B$6)+0.5,1)-0.5,CEILING(MAX(M49*L49,M49+'Read me'!$B$6),5))</f>
        <v>23.5</v>
      </c>
      <c r="O49" s="22" t="n">
        <f aca="false">IF(ISNUMBER(J49),M49-J49,"new")</f>
        <v>0</v>
      </c>
    </row>
    <row r="50" customFormat="false" ht="15" hidden="false" customHeight="false" outlineLevel="0" collapsed="false">
      <c r="A50" s="2" t="s">
        <v>177</v>
      </c>
      <c r="B50" s="2" t="s">
        <v>123</v>
      </c>
      <c r="C50" s="2" t="s">
        <v>174</v>
      </c>
      <c r="D50" s="2" t="s">
        <v>12</v>
      </c>
      <c r="E50" s="2" t="s">
        <v>47</v>
      </c>
      <c r="F50" s="14" t="n">
        <v>35.96</v>
      </c>
      <c r="G50" s="2" t="n">
        <v>53</v>
      </c>
      <c r="H50" s="2" t="n">
        <v>121</v>
      </c>
      <c r="I50" s="21" t="n">
        <v>0.97</v>
      </c>
      <c r="J50" s="14" t="n">
        <v>19.5</v>
      </c>
      <c r="K50" s="14" t="n">
        <v>24.5</v>
      </c>
      <c r="L50" s="21" t="n">
        <f aca="false">INDEX('Read me'!$B$10:$B$14,2)</f>
        <v>1.26</v>
      </c>
      <c r="M50" s="14" t="n">
        <f aca="false">IF(F50*(1+'Read me'!$B$5)&lt;='Read me'!$B$7,CEILING(F50*(1+'Read me'!$B$5)+0.5,1)-0.5,CEILING(F50*(1+'Read me'!$B$5),5))</f>
        <v>40</v>
      </c>
      <c r="N50" s="14" t="n">
        <f aca="false">IF(MAX(M50*L50,M50+'Read me'!$B$6)&lt;='Read me'!$B$7,CEILING(MAX(M50*L50,M50+'Read me'!$B$6)+0.5,1)-0.5,CEILING(MAX(M50*L50,M50+'Read me'!$B$6),5))</f>
        <v>55</v>
      </c>
      <c r="O50" s="22" t="n">
        <f aca="false">IF(ISNUMBER(J50),M50-J50,"new")</f>
        <v>20.5</v>
      </c>
    </row>
    <row r="51" customFormat="false" ht="15" hidden="false" customHeight="false" outlineLevel="0" collapsed="false">
      <c r="A51" s="2" t="s">
        <v>178</v>
      </c>
      <c r="B51" s="2" t="s">
        <v>123</v>
      </c>
      <c r="C51" s="2" t="s">
        <v>174</v>
      </c>
      <c r="D51" s="2" t="s">
        <v>12</v>
      </c>
      <c r="E51" s="2" t="s">
        <v>48</v>
      </c>
      <c r="F51" s="14" t="n">
        <v>46.43</v>
      </c>
      <c r="G51" s="2" t="n">
        <v>0</v>
      </c>
      <c r="H51" s="2" t="n">
        <v>121</v>
      </c>
      <c r="I51" s="21" t="n">
        <v>0.97</v>
      </c>
      <c r="J51" s="14" t="n">
        <v>19.5</v>
      </c>
      <c r="K51" s="14" t="n">
        <v>24.5</v>
      </c>
      <c r="L51" s="21" t="n">
        <f aca="false">INDEX('Read me'!$B$10:$B$14,2)</f>
        <v>1.26</v>
      </c>
      <c r="M51" s="14" t="n">
        <f aca="false">IF(F51*(1+'Read me'!$B$5)&lt;='Read me'!$B$7,CEILING(F51*(1+'Read me'!$B$5)+0.5,1)-0.5,CEILING(F51*(1+'Read me'!$B$5),5))</f>
        <v>50</v>
      </c>
      <c r="N51" s="14" t="n">
        <f aca="false">IF(MAX(M51*L51,M51+'Read me'!$B$6)&lt;='Read me'!$B$7,CEILING(MAX(M51*L51,M51+'Read me'!$B$6)+0.5,1)-0.5,CEILING(MAX(M51*L51,M51+'Read me'!$B$6),5))</f>
        <v>65</v>
      </c>
      <c r="O51" s="22" t="n">
        <f aca="false">IF(ISNUMBER(J51),M51-J51,"new")</f>
        <v>30.5</v>
      </c>
    </row>
    <row r="52" customFormat="false" ht="15" hidden="false" customHeight="false" outlineLevel="0" collapsed="false">
      <c r="A52" s="2" t="s">
        <v>179</v>
      </c>
      <c r="B52" s="2" t="s">
        <v>123</v>
      </c>
      <c r="C52" s="2" t="s">
        <v>174</v>
      </c>
      <c r="D52" s="2" t="s">
        <v>12</v>
      </c>
      <c r="E52" s="2" t="s">
        <v>49</v>
      </c>
      <c r="F52" s="14" t="n">
        <v>51.87</v>
      </c>
      <c r="G52" s="2" t="n">
        <v>0</v>
      </c>
      <c r="H52" s="2" t="n">
        <v>121</v>
      </c>
      <c r="I52" s="21" t="n">
        <v>0.97</v>
      </c>
      <c r="J52" s="14" t="n">
        <v>19.5</v>
      </c>
      <c r="K52" s="14" t="n">
        <v>34.5</v>
      </c>
      <c r="L52" s="21" t="n">
        <f aca="false">INDEX('Read me'!$B$10:$B$14,2)</f>
        <v>1.26</v>
      </c>
      <c r="M52" s="14" t="n">
        <f aca="false">IF(F52*(1+'Read me'!$B$5)&lt;='Read me'!$B$7,CEILING(F52*(1+'Read me'!$B$5)+0.5,1)-0.5,CEILING(F52*(1+'Read me'!$B$5),5))</f>
        <v>55</v>
      </c>
      <c r="N52" s="14" t="n">
        <f aca="false">IF(MAX(M52*L52,M52+'Read me'!$B$6)&lt;='Read me'!$B$7,CEILING(MAX(M52*L52,M52+'Read me'!$B$6)+0.5,1)-0.5,CEILING(MAX(M52*L52,M52+'Read me'!$B$6),5))</f>
        <v>70</v>
      </c>
      <c r="O52" s="22" t="n">
        <f aca="false">IF(ISNUMBER(J52),M52-J52,"new")</f>
        <v>35.5</v>
      </c>
    </row>
    <row r="53" customFormat="false" ht="15" hidden="false" customHeight="false" outlineLevel="0" collapsed="false">
      <c r="A53" s="2" t="s">
        <v>180</v>
      </c>
      <c r="B53" s="2" t="s">
        <v>123</v>
      </c>
      <c r="C53" s="2" t="s">
        <v>174</v>
      </c>
      <c r="D53" s="2" t="s">
        <v>13</v>
      </c>
      <c r="E53" s="2" t="s">
        <v>47</v>
      </c>
      <c r="F53" s="14" t="n">
        <v>72.84</v>
      </c>
      <c r="G53" s="2" t="n">
        <v>9</v>
      </c>
      <c r="H53" s="2" t="n">
        <v>121</v>
      </c>
      <c r="I53" s="21" t="n">
        <v>0.98</v>
      </c>
      <c r="J53" s="14" t="n">
        <v>24.5</v>
      </c>
      <c r="K53" s="14" t="n">
        <v>75</v>
      </c>
      <c r="L53" s="21" t="n">
        <f aca="false">INDEX('Read me'!$B$10:$B$14,3)</f>
        <v>1.35</v>
      </c>
      <c r="M53" s="14" t="n">
        <f aca="false">IF(F53*(1+'Read me'!$B$5)&lt;='Read me'!$B$7,CEILING(F53*(1+'Read me'!$B$5)+0.5,1)-0.5,CEILING(F53*(1+'Read me'!$B$5),5))</f>
        <v>75</v>
      </c>
      <c r="N53" s="14" t="n">
        <f aca="false">IF(MAX(M53*L53,M53+'Read me'!$B$6)&lt;='Read me'!$B$7,CEILING(MAX(M53*L53,M53+'Read me'!$B$6)+0.5,1)-0.5,CEILING(MAX(M53*L53,M53+'Read me'!$B$6),5))</f>
        <v>105</v>
      </c>
      <c r="O53" s="22" t="n">
        <f aca="false">IF(ISNUMBER(J53),M53-J53,"new")</f>
        <v>50.5</v>
      </c>
    </row>
    <row r="54" customFormat="false" ht="15" hidden="false" customHeight="false" outlineLevel="0" collapsed="false">
      <c r="A54" s="2" t="s">
        <v>181</v>
      </c>
      <c r="B54" s="2" t="s">
        <v>123</v>
      </c>
      <c r="C54" s="2" t="s">
        <v>174</v>
      </c>
      <c r="D54" s="2" t="s">
        <v>13</v>
      </c>
      <c r="E54" s="2" t="s">
        <v>48</v>
      </c>
      <c r="F54" s="14" t="n">
        <v>83.4</v>
      </c>
      <c r="G54" s="2" t="n">
        <v>0</v>
      </c>
      <c r="H54" s="2" t="n">
        <v>121</v>
      </c>
      <c r="I54" s="21" t="n">
        <v>0.98</v>
      </c>
      <c r="J54" s="14" t="n">
        <v>24.5</v>
      </c>
      <c r="K54" s="14" t="n">
        <v>75</v>
      </c>
      <c r="L54" s="21" t="n">
        <f aca="false">INDEX('Read me'!$B$10:$B$14,3)</f>
        <v>1.35</v>
      </c>
      <c r="M54" s="14" t="n">
        <f aca="false">IF(F54*(1+'Read me'!$B$5)&lt;='Read me'!$B$7,CEILING(F54*(1+'Read me'!$B$5)+0.5,1)-0.5,CEILING(F54*(1+'Read me'!$B$5),5))</f>
        <v>85</v>
      </c>
      <c r="N54" s="14" t="n">
        <f aca="false">IF(MAX(M54*L54,M54+'Read me'!$B$6)&lt;='Read me'!$B$7,CEILING(MAX(M54*L54,M54+'Read me'!$B$6)+0.5,1)-0.5,CEILING(MAX(M54*L54,M54+'Read me'!$B$6),5))</f>
        <v>115</v>
      </c>
      <c r="O54" s="22" t="n">
        <f aca="false">IF(ISNUMBER(J54),M54-J54,"new")</f>
        <v>60.5</v>
      </c>
    </row>
    <row r="55" customFormat="false" ht="15" hidden="false" customHeight="false" outlineLevel="0" collapsed="false">
      <c r="A55" s="2" t="s">
        <v>182</v>
      </c>
      <c r="B55" s="2" t="s">
        <v>123</v>
      </c>
      <c r="C55" s="2" t="s">
        <v>174</v>
      </c>
      <c r="D55" s="2" t="s">
        <v>13</v>
      </c>
      <c r="E55" s="2" t="s">
        <v>49</v>
      </c>
      <c r="F55" s="14" t="n">
        <v>113.9</v>
      </c>
      <c r="G55" s="2" t="n">
        <v>0</v>
      </c>
      <c r="H55" s="2" t="n">
        <v>121</v>
      </c>
      <c r="I55" s="21" t="n">
        <v>0.98</v>
      </c>
      <c r="J55" s="14" t="n">
        <v>85</v>
      </c>
      <c r="K55" s="14" t="n">
        <v>125</v>
      </c>
      <c r="L55" s="21" t="n">
        <f aca="false">INDEX('Read me'!$B$10:$B$14,3)</f>
        <v>1.35</v>
      </c>
      <c r="M55" s="14" t="n">
        <f aca="false">IF(F55*(1+'Read me'!$B$5)&lt;='Read me'!$B$7,CEILING(F55*(1+'Read me'!$B$5)+0.5,1)-0.5,CEILING(F55*(1+'Read me'!$B$5),5))</f>
        <v>115</v>
      </c>
      <c r="N55" s="14" t="n">
        <f aca="false">IF(MAX(M55*L55,M55+'Read me'!$B$6)&lt;='Read me'!$B$7,CEILING(MAX(M55*L55,M55+'Read me'!$B$6)+0.5,1)-0.5,CEILING(MAX(M55*L55,M55+'Read me'!$B$6),5))</f>
        <v>160</v>
      </c>
      <c r="O55" s="22" t="n">
        <f aca="false">IF(ISNUMBER(J55),M55-J55,"new")</f>
        <v>30</v>
      </c>
    </row>
    <row r="56" customFormat="false" ht="15" hidden="false" customHeight="false" outlineLevel="0" collapsed="false">
      <c r="A56" s="2" t="s">
        <v>183</v>
      </c>
      <c r="B56" s="2" t="s">
        <v>123</v>
      </c>
      <c r="C56" s="2" t="s">
        <v>174</v>
      </c>
      <c r="D56" s="2" t="s">
        <v>14</v>
      </c>
      <c r="E56" s="2" t="s">
        <v>47</v>
      </c>
      <c r="F56" s="14" t="n">
        <v>125.72</v>
      </c>
      <c r="G56" s="2" t="n">
        <v>3</v>
      </c>
      <c r="H56" s="2" t="n">
        <v>121</v>
      </c>
      <c r="I56" s="21" t="n">
        <v>0.98</v>
      </c>
      <c r="J56" s="14" t="n">
        <v>85</v>
      </c>
      <c r="K56" s="14" t="n">
        <v>125</v>
      </c>
      <c r="L56" s="21" t="n">
        <f aca="false">INDEX('Read me'!$B$10:$B$14,4)</f>
        <v>1.2</v>
      </c>
      <c r="M56" s="14" t="n">
        <f aca="false">IF(F56*(1+'Read me'!$B$5)&lt;='Read me'!$B$7,CEILING(F56*(1+'Read me'!$B$5)+0.5,1)-0.5,CEILING(F56*(1+'Read me'!$B$5),5))</f>
        <v>130</v>
      </c>
      <c r="N56" s="14" t="n">
        <f aca="false">IF(MAX(M56*L56,M56+'Read me'!$B$6)&lt;='Read me'!$B$7,CEILING(MAX(M56*L56,M56+'Read me'!$B$6)+0.5,1)-0.5,CEILING(MAX(M56*L56,M56+'Read me'!$B$6),5))</f>
        <v>160</v>
      </c>
      <c r="O56" s="22" t="n">
        <f aca="false">IF(ISNUMBER(J56),M56-J56,"new")</f>
        <v>45</v>
      </c>
    </row>
    <row r="57" customFormat="false" ht="15" hidden="false" customHeight="false" outlineLevel="0" collapsed="false">
      <c r="A57" s="2" t="s">
        <v>184</v>
      </c>
      <c r="B57" s="2" t="s">
        <v>123</v>
      </c>
      <c r="C57" s="2" t="s">
        <v>174</v>
      </c>
      <c r="D57" s="2" t="s">
        <v>14</v>
      </c>
      <c r="E57" s="2" t="s">
        <v>48</v>
      </c>
      <c r="F57" s="14" t="n">
        <v>155.42</v>
      </c>
      <c r="G57" s="2" t="n">
        <v>0</v>
      </c>
      <c r="H57" s="2" t="n">
        <v>121</v>
      </c>
      <c r="I57" s="21" t="n">
        <v>0.98</v>
      </c>
      <c r="J57" s="14" t="n">
        <v>125</v>
      </c>
      <c r="K57" s="14" t="n">
        <v>125</v>
      </c>
      <c r="L57" s="21" t="n">
        <f aca="false">INDEX('Read me'!$B$10:$B$14,4)</f>
        <v>1.2</v>
      </c>
      <c r="M57" s="14" t="n">
        <f aca="false">IF(F57*(1+'Read me'!$B$5)&lt;='Read me'!$B$7,CEILING(F57*(1+'Read me'!$B$5)+0.5,1)-0.5,CEILING(F57*(1+'Read me'!$B$5),5))</f>
        <v>160</v>
      </c>
      <c r="N57" s="14" t="n">
        <f aca="false">IF(MAX(M57*L57,M57+'Read me'!$B$6)&lt;='Read me'!$B$7,CEILING(MAX(M57*L57,M57+'Read me'!$B$6)+0.5,1)-0.5,CEILING(MAX(M57*L57,M57+'Read me'!$B$6),5))</f>
        <v>195</v>
      </c>
      <c r="O57" s="22" t="n">
        <f aca="false">IF(ISNUMBER(J57),M57-J57,"new")</f>
        <v>35</v>
      </c>
    </row>
    <row r="58" customFormat="false" ht="15" hidden="false" customHeight="false" outlineLevel="0" collapsed="false">
      <c r="A58" s="2" t="s">
        <v>185</v>
      </c>
      <c r="B58" s="2" t="s">
        <v>123</v>
      </c>
      <c r="C58" s="2" t="s">
        <v>174</v>
      </c>
      <c r="D58" s="2" t="s">
        <v>14</v>
      </c>
      <c r="E58" s="2" t="s">
        <v>49</v>
      </c>
      <c r="F58" s="14" t="n">
        <v>197.44</v>
      </c>
      <c r="G58" s="2" t="n">
        <v>0</v>
      </c>
      <c r="H58" s="2" t="n">
        <v>121</v>
      </c>
      <c r="I58" s="21" t="n">
        <v>0.98</v>
      </c>
      <c r="J58" s="14" t="n">
        <v>199</v>
      </c>
      <c r="K58" s="14" t="n">
        <v>175</v>
      </c>
      <c r="L58" s="21" t="n">
        <f aca="false">INDEX('Read me'!$B$10:$B$14,4)</f>
        <v>1.2</v>
      </c>
      <c r="M58" s="14" t="n">
        <f aca="false">IF(F58*(1+'Read me'!$B$5)&lt;='Read me'!$B$7,CEILING(F58*(1+'Read me'!$B$5)+0.5,1)-0.5,CEILING(F58*(1+'Read me'!$B$5),5))</f>
        <v>200</v>
      </c>
      <c r="N58" s="14" t="n">
        <f aca="false">IF(MAX(M58*L58,M58+'Read me'!$B$6)&lt;='Read me'!$B$7,CEILING(MAX(M58*L58,M58+'Read me'!$B$6)+0.5,1)-0.5,CEILING(MAX(M58*L58,M58+'Read me'!$B$6),5))</f>
        <v>240</v>
      </c>
      <c r="O58" s="22" t="n">
        <f aca="false">IF(ISNUMBER(J58),M58-J58,"new")</f>
        <v>1</v>
      </c>
    </row>
    <row r="59" customFormat="false" ht="15" hidden="false" customHeight="false" outlineLevel="0" collapsed="false">
      <c r="A59" s="2" t="s">
        <v>186</v>
      </c>
      <c r="B59" s="2" t="s">
        <v>123</v>
      </c>
      <c r="C59" s="2" t="s">
        <v>174</v>
      </c>
      <c r="D59" s="2" t="s">
        <v>15</v>
      </c>
      <c r="E59" s="2" t="s">
        <v>47</v>
      </c>
      <c r="F59" s="14" t="n">
        <v>165.86</v>
      </c>
      <c r="G59" s="2" t="n">
        <v>1</v>
      </c>
      <c r="H59" s="2" t="n">
        <v>121</v>
      </c>
      <c r="I59" s="21" t="n">
        <v>0.98</v>
      </c>
      <c r="J59" s="14" t="n">
        <v>250</v>
      </c>
      <c r="K59" s="14" t="n">
        <v>300</v>
      </c>
      <c r="L59" s="21" t="n">
        <f aca="false">INDEX('Read me'!$B$10:$B$14,5)</f>
        <v>1.2</v>
      </c>
      <c r="M59" s="14" t="n">
        <f aca="false">IF(F59*(1+'Read me'!$B$5)&lt;='Read me'!$B$7,CEILING(F59*(1+'Read me'!$B$5)+0.5,1)-0.5,CEILING(F59*(1+'Read me'!$B$5),5))</f>
        <v>170</v>
      </c>
      <c r="N59" s="14" t="n">
        <f aca="false">IF(MAX(M59*L59,M59+'Read me'!$B$6)&lt;='Read me'!$B$7,CEILING(MAX(M59*L59,M59+'Read me'!$B$6)+0.5,1)-0.5,CEILING(MAX(M59*L59,M59+'Read me'!$B$6),5))</f>
        <v>205</v>
      </c>
      <c r="O59" s="22" t="n">
        <f aca="false">IF(ISNUMBER(J59),M59-J59,"new")</f>
        <v>-80</v>
      </c>
    </row>
    <row r="60" customFormat="false" ht="15" hidden="false" customHeight="false" outlineLevel="0" collapsed="false">
      <c r="A60" s="2" t="s">
        <v>187</v>
      </c>
      <c r="B60" s="2" t="s">
        <v>123</v>
      </c>
      <c r="C60" s="2" t="s">
        <v>174</v>
      </c>
      <c r="D60" s="2" t="s">
        <v>15</v>
      </c>
      <c r="E60" s="2" t="s">
        <v>48</v>
      </c>
      <c r="F60" s="14" t="n">
        <v>227.22</v>
      </c>
      <c r="G60" s="2" t="n">
        <v>0</v>
      </c>
      <c r="H60" s="2" t="n">
        <v>121</v>
      </c>
      <c r="I60" s="21" t="n">
        <v>0.98</v>
      </c>
      <c r="J60" s="14" t="n">
        <v>250</v>
      </c>
      <c r="K60" s="14" t="n">
        <v>300</v>
      </c>
      <c r="L60" s="21" t="n">
        <f aca="false">INDEX('Read me'!$B$10:$B$14,5)</f>
        <v>1.2</v>
      </c>
      <c r="M60" s="14" t="n">
        <f aca="false">IF(MAX((IF(F60*(1+'Read me'!$B$5)&lt;='Read me'!$B$7,CEILING(F60*(1+'Read me'!$B$5)+0.5,1)-0.5,CEILING(F60*(1+'Read me'!$B$5),5)))*L60,(IF(F60*(1+'Read me'!$B$5)&lt;='Read me'!$B$7,CEILING(F60*(1+'Read me'!$B$5)+0.5,1)-0.5,CEILING(F60*(1+'Read me'!$B$5),5)))+'Read me'!$B$6)&lt;='Read me'!$B$7,CEILING(MAX((IF(F60*(1+'Read me'!$B$5)&lt;='Read me'!$B$7,CEILING(F60*(1+'Read me'!$B$5)+0.5,1)-0.5,CEILING(F60*(1+'Read me'!$B$5),5)))*L60,(IF(F60*(1+'Read me'!$B$5)&lt;='Read me'!$B$7,CEILING(F60*(1+'Read me'!$B$5)+0.5,1)-0.5,CEILING(F60*(1+'Read me'!$B$5),5)))+'Read me'!$B$6)+0.5,1)-0.5,CEILING(MAX((IF(F60*(1+'Read me'!$B$5)&lt;='Read me'!$B$7,CEILING(F60*(1+'Read me'!$B$5)+0.5,1)-0.5,CEILING(F60*(1+'Read me'!$B$5),5)))*L60,(IF(F60*(1+'Read me'!$B$5)&lt;='Read me'!$B$7,CEILING(F60*(1+'Read me'!$B$5)+0.5,1)-0.5,CEILING(F60*(1+'Read me'!$B$5),5)))+'Read me'!$B$6),5))</f>
        <v>280</v>
      </c>
      <c r="N60" s="2" t="s">
        <v>138</v>
      </c>
      <c r="O60" s="22" t="n">
        <f aca="false">IF(ISNUMBER(J60),M60-J60,"new")</f>
        <v>30</v>
      </c>
      <c r="P60" s="5" t="s">
        <v>139</v>
      </c>
    </row>
    <row r="61" customFormat="false" ht="15" hidden="false" customHeight="false" outlineLevel="0" collapsed="false">
      <c r="A61" s="2" t="s">
        <v>188</v>
      </c>
      <c r="B61" s="2" t="s">
        <v>123</v>
      </c>
      <c r="C61" s="2" t="s">
        <v>174</v>
      </c>
      <c r="D61" s="2" t="s">
        <v>15</v>
      </c>
      <c r="E61" s="2" t="s">
        <v>49</v>
      </c>
      <c r="F61" s="14" t="n">
        <v>272.06</v>
      </c>
      <c r="G61" s="2" t="n">
        <v>0</v>
      </c>
      <c r="H61" s="2" t="n">
        <v>121</v>
      </c>
      <c r="I61" s="21" t="n">
        <v>0.98</v>
      </c>
      <c r="J61" s="14" t="n">
        <v>300</v>
      </c>
      <c r="K61" s="14" t="n">
        <v>400</v>
      </c>
      <c r="L61" s="21" t="n">
        <f aca="false">INDEX('Read me'!$B$10:$B$14,5)</f>
        <v>1.2</v>
      </c>
      <c r="M61" s="14" t="n">
        <f aca="false">IF(MAX((IF(F61*(1+'Read me'!$B$5)&lt;='Read me'!$B$7,CEILING(F61*(1+'Read me'!$B$5)+0.5,1)-0.5,CEILING(F61*(1+'Read me'!$B$5),5)))*L61,(IF(F61*(1+'Read me'!$B$5)&lt;='Read me'!$B$7,CEILING(F61*(1+'Read me'!$B$5)+0.5,1)-0.5,CEILING(F61*(1+'Read me'!$B$5),5)))+'Read me'!$B$6)&lt;='Read me'!$B$7,CEILING(MAX((IF(F61*(1+'Read me'!$B$5)&lt;='Read me'!$B$7,CEILING(F61*(1+'Read me'!$B$5)+0.5,1)-0.5,CEILING(F61*(1+'Read me'!$B$5),5)))*L61,(IF(F61*(1+'Read me'!$B$5)&lt;='Read me'!$B$7,CEILING(F61*(1+'Read me'!$B$5)+0.5,1)-0.5,CEILING(F61*(1+'Read me'!$B$5),5)))+'Read me'!$B$6)+0.5,1)-0.5,CEILING(MAX((IF(F61*(1+'Read me'!$B$5)&lt;='Read me'!$B$7,CEILING(F61*(1+'Read me'!$B$5)+0.5,1)-0.5,CEILING(F61*(1+'Read me'!$B$5),5)))*L61,(IF(F61*(1+'Read me'!$B$5)&lt;='Read me'!$B$7,CEILING(F61*(1+'Read me'!$B$5)+0.5,1)-0.5,CEILING(F61*(1+'Read me'!$B$5),5)))+'Read me'!$B$6),5))</f>
        <v>330</v>
      </c>
      <c r="N61" s="2" t="s">
        <v>138</v>
      </c>
      <c r="O61" s="22" t="n">
        <f aca="false">IF(ISNUMBER(J61),M61-J61,"new")</f>
        <v>30</v>
      </c>
      <c r="P61" s="5" t="s">
        <v>139</v>
      </c>
    </row>
    <row r="62" customFormat="false" ht="15" hidden="false" customHeight="false" outlineLevel="0" collapsed="false">
      <c r="A62" s="2" t="s">
        <v>189</v>
      </c>
      <c r="B62" s="2" t="s">
        <v>123</v>
      </c>
      <c r="C62" s="2" t="s">
        <v>123</v>
      </c>
      <c r="D62" s="2" t="s">
        <v>10</v>
      </c>
      <c r="E62" s="2" t="s">
        <v>47</v>
      </c>
      <c r="F62" s="14" t="n">
        <v>11.93</v>
      </c>
      <c r="G62" s="2" t="n">
        <v>36</v>
      </c>
      <c r="H62" s="2" t="n">
        <v>68</v>
      </c>
      <c r="I62" s="21" t="n">
        <v>1.6</v>
      </c>
      <c r="J62" s="14" t="n">
        <v>9.5</v>
      </c>
      <c r="K62" s="14" t="n">
        <v>14.5</v>
      </c>
      <c r="L62" s="21" t="n">
        <f aca="false">INDEX('Read me'!$B$10:$B$14,1)</f>
        <v>1.34</v>
      </c>
      <c r="M62" s="14" t="n">
        <f aca="false">IF(F62*(1+'Read me'!$B$5)&lt;='Read me'!$B$7,CEILING(F62*(1+'Read me'!$B$5)+0.5,1)-0.5,CEILING(F62*(1+'Read me'!$B$5),5))</f>
        <v>12.5</v>
      </c>
      <c r="N62" s="14" t="n">
        <f aca="false">IF(MAX(M62*L62,M62+'Read me'!$B$6)&lt;='Read me'!$B$7,CEILING(MAX(M62*L62,M62+'Read me'!$B$6)+0.5,1)-0.5,CEILING(MAX(M62*L62,M62+'Read me'!$B$6),5))</f>
        <v>17.5</v>
      </c>
      <c r="O62" s="22" t="n">
        <f aca="false">IF(ISNUMBER(J62),M62-J62,"new")</f>
        <v>3</v>
      </c>
    </row>
    <row r="63" customFormat="false" ht="15" hidden="false" customHeight="false" outlineLevel="0" collapsed="false">
      <c r="A63" s="2" t="s">
        <v>190</v>
      </c>
      <c r="B63" s="2" t="s">
        <v>123</v>
      </c>
      <c r="C63" s="2" t="s">
        <v>123</v>
      </c>
      <c r="D63" s="2" t="s">
        <v>10</v>
      </c>
      <c r="E63" s="2" t="s">
        <v>48</v>
      </c>
      <c r="F63" s="14" t="n">
        <v>13.07</v>
      </c>
      <c r="G63" s="2" t="n">
        <v>0</v>
      </c>
      <c r="H63" s="2" t="n">
        <v>68</v>
      </c>
      <c r="I63" s="21" t="n">
        <v>1.6</v>
      </c>
      <c r="J63" s="14" t="n">
        <v>12.5</v>
      </c>
      <c r="K63" s="14" t="n">
        <v>17.5</v>
      </c>
      <c r="L63" s="21" t="n">
        <f aca="false">INDEX('Read me'!$B$10:$B$14,1)</f>
        <v>1.34</v>
      </c>
      <c r="M63" s="14" t="n">
        <f aca="false">IF(F63*(1+'Read me'!$B$5)&lt;='Read me'!$B$7,CEILING(F63*(1+'Read me'!$B$5)+0.5,1)-0.5,CEILING(F63*(1+'Read me'!$B$5),5))</f>
        <v>13.5</v>
      </c>
      <c r="N63" s="14" t="n">
        <f aca="false">IF(MAX(M63*L63,M63+'Read me'!$B$6)&lt;='Read me'!$B$7,CEILING(MAX(M63*L63,M63+'Read me'!$B$6)+0.5,1)-0.5,CEILING(MAX(M63*L63,M63+'Read me'!$B$6),5))</f>
        <v>18.5</v>
      </c>
      <c r="O63" s="22" t="n">
        <f aca="false">IF(ISNUMBER(J63),M63-J63,"new")</f>
        <v>1</v>
      </c>
    </row>
    <row r="64" customFormat="false" ht="15" hidden="false" customHeight="false" outlineLevel="0" collapsed="false">
      <c r="A64" s="2" t="s">
        <v>191</v>
      </c>
      <c r="B64" s="2" t="s">
        <v>123</v>
      </c>
      <c r="C64" s="2" t="s">
        <v>123</v>
      </c>
      <c r="D64" s="2" t="s">
        <v>10</v>
      </c>
      <c r="E64" s="2" t="s">
        <v>49</v>
      </c>
      <c r="F64" s="14" t="n">
        <v>16.07</v>
      </c>
      <c r="G64" s="2" t="n">
        <v>0</v>
      </c>
      <c r="H64" s="2" t="n">
        <v>68</v>
      </c>
      <c r="I64" s="21" t="n">
        <v>1.6</v>
      </c>
      <c r="J64" s="14" t="n">
        <v>17.5</v>
      </c>
      <c r="K64" s="14" t="n">
        <v>24.5</v>
      </c>
      <c r="L64" s="21" t="n">
        <f aca="false">INDEX('Read me'!$B$10:$B$14,1)</f>
        <v>1.34</v>
      </c>
      <c r="M64" s="14" t="n">
        <f aca="false">IF(F64*(1+'Read me'!$B$5)&lt;='Read me'!$B$7,CEILING(F64*(1+'Read me'!$B$5)+0.5,1)-0.5,CEILING(F64*(1+'Read me'!$B$5),5))</f>
        <v>16.5</v>
      </c>
      <c r="N64" s="14" t="n">
        <f aca="false">IF(MAX(M64*L64,M64+'Read me'!$B$6)&lt;='Read me'!$B$7,CEILING(MAX(M64*L64,M64+'Read me'!$B$6)+0.5,1)-0.5,CEILING(MAX(M64*L64,M64+'Read me'!$B$6),5))</f>
        <v>22.5</v>
      </c>
      <c r="O64" s="22" t="n">
        <f aca="false">IF(ISNUMBER(J64),M64-J64,"new")</f>
        <v>-1</v>
      </c>
    </row>
    <row r="65" customFormat="false" ht="15" hidden="false" customHeight="false" outlineLevel="0" collapsed="false">
      <c r="A65" s="2" t="s">
        <v>192</v>
      </c>
      <c r="B65" s="2" t="s">
        <v>123</v>
      </c>
      <c r="C65" s="2" t="s">
        <v>123</v>
      </c>
      <c r="D65" s="2" t="s">
        <v>12</v>
      </c>
      <c r="E65" s="2" t="s">
        <v>47</v>
      </c>
      <c r="F65" s="14" t="n">
        <v>34.32</v>
      </c>
      <c r="G65" s="2" t="n">
        <v>27</v>
      </c>
      <c r="H65" s="2" t="n">
        <v>68</v>
      </c>
      <c r="I65" s="21" t="n">
        <v>1.6</v>
      </c>
      <c r="J65" s="14" t="n">
        <v>9.5</v>
      </c>
      <c r="K65" s="14" t="n">
        <v>19.5</v>
      </c>
      <c r="L65" s="21" t="n">
        <f aca="false">INDEX('Read me'!$B$10:$B$14,2)</f>
        <v>1.26</v>
      </c>
      <c r="M65" s="14" t="n">
        <f aca="false">IF(F65*(1+'Read me'!$B$5)&lt;='Read me'!$B$7,CEILING(F65*(1+'Read me'!$B$5)+0.5,1)-0.5,CEILING(F65*(1+'Read me'!$B$5),5))</f>
        <v>35</v>
      </c>
      <c r="N65" s="14" t="n">
        <f aca="false">IF(MAX(M65*L65,M65+'Read me'!$B$6)&lt;='Read me'!$B$7,CEILING(MAX(M65*L65,M65+'Read me'!$B$6)+0.5,1)-0.5,CEILING(MAX(M65*L65,M65+'Read me'!$B$6),5))</f>
        <v>45</v>
      </c>
      <c r="O65" s="22" t="n">
        <f aca="false">IF(ISNUMBER(J65),M65-J65,"new")</f>
        <v>25.5</v>
      </c>
    </row>
    <row r="66" customFormat="false" ht="15" hidden="false" customHeight="false" outlineLevel="0" collapsed="false">
      <c r="A66" s="2" t="s">
        <v>193</v>
      </c>
      <c r="B66" s="2" t="s">
        <v>123</v>
      </c>
      <c r="C66" s="2" t="s">
        <v>123</v>
      </c>
      <c r="D66" s="2" t="s">
        <v>12</v>
      </c>
      <c r="E66" s="2" t="s">
        <v>48</v>
      </c>
      <c r="F66" s="14" t="n">
        <v>39.62</v>
      </c>
      <c r="G66" s="2" t="n">
        <v>0</v>
      </c>
      <c r="H66" s="2" t="n">
        <v>68</v>
      </c>
      <c r="I66" s="21" t="n">
        <v>1.6</v>
      </c>
      <c r="J66" s="14" t="n">
        <v>12.5</v>
      </c>
      <c r="K66" s="14" t="n">
        <v>19.5</v>
      </c>
      <c r="L66" s="21" t="n">
        <f aca="false">INDEX('Read me'!$B$10:$B$14,2)</f>
        <v>1.26</v>
      </c>
      <c r="M66" s="14" t="n">
        <f aca="false">IF(F66*(1+'Read me'!$B$5)&lt;='Read me'!$B$7,CEILING(F66*(1+'Read me'!$B$5)+0.5,1)-0.5,CEILING(F66*(1+'Read me'!$B$5),5))</f>
        <v>40</v>
      </c>
      <c r="N66" s="14" t="n">
        <f aca="false">IF(MAX(M66*L66,M66+'Read me'!$B$6)&lt;='Read me'!$B$7,CEILING(MAX(M66*L66,M66+'Read me'!$B$6)+0.5,1)-0.5,CEILING(MAX(M66*L66,M66+'Read me'!$B$6),5))</f>
        <v>55</v>
      </c>
      <c r="O66" s="22" t="n">
        <f aca="false">IF(ISNUMBER(J66),M66-J66,"new")</f>
        <v>27.5</v>
      </c>
    </row>
    <row r="67" customFormat="false" ht="15" hidden="false" customHeight="false" outlineLevel="0" collapsed="false">
      <c r="A67" s="2" t="s">
        <v>194</v>
      </c>
      <c r="B67" s="2" t="s">
        <v>123</v>
      </c>
      <c r="C67" s="2" t="s">
        <v>123</v>
      </c>
      <c r="D67" s="2" t="s">
        <v>12</v>
      </c>
      <c r="E67" s="2" t="s">
        <v>49</v>
      </c>
      <c r="F67" s="14" t="n">
        <v>44.27</v>
      </c>
      <c r="G67" s="2" t="n">
        <v>0</v>
      </c>
      <c r="H67" s="2" t="n">
        <v>68</v>
      </c>
      <c r="I67" s="21" t="n">
        <v>1.6</v>
      </c>
      <c r="J67" s="14" t="n">
        <v>19.5</v>
      </c>
      <c r="K67" s="14" t="n">
        <v>29.5</v>
      </c>
      <c r="L67" s="21" t="n">
        <f aca="false">INDEX('Read me'!$B$10:$B$14,2)</f>
        <v>1.26</v>
      </c>
      <c r="M67" s="14" t="n">
        <f aca="false">IF(F67*(1+'Read me'!$B$5)&lt;='Read me'!$B$7,CEILING(F67*(1+'Read me'!$B$5)+0.5,1)-0.5,CEILING(F67*(1+'Read me'!$B$5),5))</f>
        <v>45</v>
      </c>
      <c r="N67" s="14" t="n">
        <f aca="false">IF(MAX(M67*L67,M67+'Read me'!$B$6)&lt;='Read me'!$B$7,CEILING(MAX(M67*L67,M67+'Read me'!$B$6)+0.5,1)-0.5,CEILING(MAX(M67*L67,M67+'Read me'!$B$6),5))</f>
        <v>60</v>
      </c>
      <c r="O67" s="22" t="n">
        <f aca="false">IF(ISNUMBER(J67),M67-J67,"new")</f>
        <v>25.5</v>
      </c>
    </row>
    <row r="68" customFormat="false" ht="15" hidden="false" customHeight="false" outlineLevel="0" collapsed="false">
      <c r="A68" s="2" t="s">
        <v>195</v>
      </c>
      <c r="B68" s="2" t="s">
        <v>123</v>
      </c>
      <c r="C68" s="2" t="s">
        <v>123</v>
      </c>
      <c r="D68" s="2" t="s">
        <v>13</v>
      </c>
      <c r="E68" s="2" t="s">
        <v>47</v>
      </c>
      <c r="F68" s="14" t="n">
        <v>58.91</v>
      </c>
      <c r="G68" s="2" t="n">
        <v>2</v>
      </c>
      <c r="H68" s="2" t="n">
        <v>68</v>
      </c>
      <c r="I68" s="21" t="n">
        <v>1.59</v>
      </c>
      <c r="J68" s="14" t="n">
        <v>19</v>
      </c>
      <c r="K68" s="14" t="n">
        <v>45</v>
      </c>
      <c r="L68" s="21" t="n">
        <f aca="false">INDEX('Read me'!$B$10:$B$14,3)</f>
        <v>1.35</v>
      </c>
      <c r="M68" s="14" t="n">
        <f aca="false">IF(F68*(1+'Read me'!$B$5)&lt;='Read me'!$B$7,CEILING(F68*(1+'Read me'!$B$5)+0.5,1)-0.5,CEILING(F68*(1+'Read me'!$B$5),5))</f>
        <v>60</v>
      </c>
      <c r="N68" s="14" t="n">
        <f aca="false">IF(MAX(M68*L68,M68+'Read me'!$B$6)&lt;='Read me'!$B$7,CEILING(MAX(M68*L68,M68+'Read me'!$B$6)+0.5,1)-0.5,CEILING(MAX(M68*L68,M68+'Read me'!$B$6),5))</f>
        <v>85</v>
      </c>
      <c r="O68" s="22" t="n">
        <f aca="false">IF(ISNUMBER(J68),M68-J68,"new")</f>
        <v>41</v>
      </c>
    </row>
    <row r="69" customFormat="false" ht="15" hidden="false" customHeight="false" outlineLevel="0" collapsed="false">
      <c r="A69" s="2" t="s">
        <v>196</v>
      </c>
      <c r="B69" s="2" t="s">
        <v>123</v>
      </c>
      <c r="C69" s="2" t="s">
        <v>123</v>
      </c>
      <c r="D69" s="2" t="s">
        <v>13</v>
      </c>
      <c r="E69" s="2" t="s">
        <v>48</v>
      </c>
      <c r="F69" s="14" t="n">
        <v>69.11</v>
      </c>
      <c r="G69" s="2" t="n">
        <v>0</v>
      </c>
      <c r="H69" s="2" t="n">
        <v>68</v>
      </c>
      <c r="I69" s="21" t="n">
        <v>1.59</v>
      </c>
      <c r="J69" s="14" t="n">
        <v>24.5</v>
      </c>
      <c r="K69" s="14" t="n">
        <v>45</v>
      </c>
      <c r="L69" s="21" t="n">
        <f aca="false">INDEX('Read me'!$B$10:$B$14,3)</f>
        <v>1.35</v>
      </c>
      <c r="M69" s="14" t="n">
        <f aca="false">IF(F69*(1+'Read me'!$B$5)&lt;='Read me'!$B$7,CEILING(F69*(1+'Read me'!$B$5)+0.5,1)-0.5,CEILING(F69*(1+'Read me'!$B$5),5))</f>
        <v>70</v>
      </c>
      <c r="N69" s="14" t="n">
        <f aca="false">IF(MAX(M69*L69,M69+'Read me'!$B$6)&lt;='Read me'!$B$7,CEILING(MAX(M69*L69,M69+'Read me'!$B$6)+0.5,1)-0.5,CEILING(MAX(M69*L69,M69+'Read me'!$B$6),5))</f>
        <v>95</v>
      </c>
      <c r="O69" s="22" t="n">
        <f aca="false">IF(ISNUMBER(J69),M69-J69,"new")</f>
        <v>45.5</v>
      </c>
    </row>
    <row r="70" customFormat="false" ht="15" hidden="false" customHeight="false" outlineLevel="0" collapsed="false">
      <c r="A70" s="2" t="s">
        <v>197</v>
      </c>
      <c r="B70" s="2" t="s">
        <v>123</v>
      </c>
      <c r="C70" s="2" t="s">
        <v>123</v>
      </c>
      <c r="D70" s="2" t="s">
        <v>13</v>
      </c>
      <c r="E70" s="2" t="s">
        <v>49</v>
      </c>
      <c r="F70" s="14" t="n">
        <v>94.38</v>
      </c>
      <c r="G70" s="2" t="n">
        <v>0</v>
      </c>
      <c r="H70" s="2" t="n">
        <v>68</v>
      </c>
      <c r="I70" s="21" t="n">
        <v>1.59</v>
      </c>
      <c r="J70" s="14" t="n">
        <v>50</v>
      </c>
      <c r="K70" s="14" t="n">
        <v>95</v>
      </c>
      <c r="L70" s="21" t="n">
        <f aca="false">INDEX('Read me'!$B$10:$B$14,3)</f>
        <v>1.35</v>
      </c>
      <c r="M70" s="14" t="n">
        <f aca="false">IF(F70*(1+'Read me'!$B$5)&lt;='Read me'!$B$7,CEILING(F70*(1+'Read me'!$B$5)+0.5,1)-0.5,CEILING(F70*(1+'Read me'!$B$5),5))</f>
        <v>95</v>
      </c>
      <c r="N70" s="14" t="n">
        <f aca="false">IF(MAX(M70*L70,M70+'Read me'!$B$6)&lt;='Read me'!$B$7,CEILING(MAX(M70*L70,M70+'Read me'!$B$6)+0.5,1)-0.5,CEILING(MAX(M70*L70,M70+'Read me'!$B$6),5))</f>
        <v>130</v>
      </c>
      <c r="O70" s="22" t="n">
        <f aca="false">IF(ISNUMBER(J70),M70-J70,"new")</f>
        <v>45</v>
      </c>
    </row>
    <row r="71" customFormat="false" ht="15" hidden="false" customHeight="false" outlineLevel="0" collapsed="false">
      <c r="A71" s="2" t="s">
        <v>198</v>
      </c>
      <c r="B71" s="2" t="s">
        <v>123</v>
      </c>
      <c r="C71" s="2" t="s">
        <v>123</v>
      </c>
      <c r="D71" s="2" t="s">
        <v>14</v>
      </c>
      <c r="E71" s="2" t="s">
        <v>47</v>
      </c>
      <c r="F71" s="14" t="n">
        <v>100.02</v>
      </c>
      <c r="G71" s="2" t="n">
        <v>3</v>
      </c>
      <c r="H71" s="2" t="n">
        <v>68</v>
      </c>
      <c r="I71" s="21" t="n">
        <v>1.59</v>
      </c>
      <c r="J71" s="14" t="n">
        <v>25</v>
      </c>
      <c r="K71" s="14" t="n">
        <v>85</v>
      </c>
      <c r="L71" s="21" t="n">
        <f aca="false">INDEX('Read me'!$B$10:$B$14,4)</f>
        <v>1.2</v>
      </c>
      <c r="M71" s="14" t="n">
        <f aca="false">IF(F71*(1+'Read me'!$B$5)&lt;='Read me'!$B$7,CEILING(F71*(1+'Read me'!$B$5)+0.5,1)-0.5,CEILING(F71*(1+'Read me'!$B$5),5))</f>
        <v>105</v>
      </c>
      <c r="N71" s="14" t="n">
        <f aca="false">IF(MAX(M71*L71,M71+'Read me'!$B$6)&lt;='Read me'!$B$7,CEILING(MAX(M71*L71,M71+'Read me'!$B$6)+0.5,1)-0.5,CEILING(MAX(M71*L71,M71+'Read me'!$B$6),5))</f>
        <v>130</v>
      </c>
      <c r="O71" s="22" t="n">
        <f aca="false">IF(ISNUMBER(J71),M71-J71,"new")</f>
        <v>80</v>
      </c>
    </row>
    <row r="72" customFormat="false" ht="15" hidden="false" customHeight="false" outlineLevel="0" collapsed="false">
      <c r="A72" s="2" t="s">
        <v>199</v>
      </c>
      <c r="B72" s="2" t="s">
        <v>123</v>
      </c>
      <c r="C72" s="2" t="s">
        <v>123</v>
      </c>
      <c r="D72" s="2" t="s">
        <v>14</v>
      </c>
      <c r="E72" s="2" t="s">
        <v>48</v>
      </c>
      <c r="F72" s="14" t="n">
        <v>128.79</v>
      </c>
      <c r="G72" s="2" t="n">
        <v>0</v>
      </c>
      <c r="H72" s="2" t="n">
        <v>68</v>
      </c>
      <c r="I72" s="21" t="n">
        <v>1.59</v>
      </c>
      <c r="J72" s="14" t="n">
        <v>45</v>
      </c>
      <c r="K72" s="14" t="n">
        <v>125</v>
      </c>
      <c r="L72" s="21" t="n">
        <f aca="false">INDEX('Read me'!$B$10:$B$14,4)</f>
        <v>1.2</v>
      </c>
      <c r="M72" s="14" t="n">
        <f aca="false">IF(F72*(1+'Read me'!$B$5)&lt;='Read me'!$B$7,CEILING(F72*(1+'Read me'!$B$5)+0.5,1)-0.5,CEILING(F72*(1+'Read me'!$B$5),5))</f>
        <v>130</v>
      </c>
      <c r="N72" s="14" t="n">
        <f aca="false">IF(MAX(M72*L72,M72+'Read me'!$B$6)&lt;='Read me'!$B$7,CEILING(MAX(M72*L72,M72+'Read me'!$B$6)+0.5,1)-0.5,CEILING(MAX(M72*L72,M72+'Read me'!$B$6),5))</f>
        <v>160</v>
      </c>
      <c r="O72" s="22" t="n">
        <f aca="false">IF(ISNUMBER(J72),M72-J72,"new")</f>
        <v>85</v>
      </c>
    </row>
    <row r="73" customFormat="false" ht="15" hidden="false" customHeight="false" outlineLevel="0" collapsed="false">
      <c r="A73" s="2" t="s">
        <v>200</v>
      </c>
      <c r="B73" s="2" t="s">
        <v>123</v>
      </c>
      <c r="C73" s="2" t="s">
        <v>123</v>
      </c>
      <c r="D73" s="2" t="s">
        <v>14</v>
      </c>
      <c r="E73" s="2" t="s">
        <v>49</v>
      </c>
      <c r="F73" s="14" t="n">
        <v>163.61</v>
      </c>
      <c r="G73" s="2" t="n">
        <v>0</v>
      </c>
      <c r="H73" s="2" t="n">
        <v>68</v>
      </c>
      <c r="I73" s="21" t="n">
        <v>1.59</v>
      </c>
      <c r="J73" s="14" t="n">
        <v>85</v>
      </c>
      <c r="K73" s="14" t="n">
        <v>150</v>
      </c>
      <c r="L73" s="21" t="n">
        <f aca="false">INDEX('Read me'!$B$10:$B$14,4)</f>
        <v>1.2</v>
      </c>
      <c r="M73" s="14" t="n">
        <f aca="false">IF(F73*(1+'Read me'!$B$5)&lt;='Read me'!$B$7,CEILING(F73*(1+'Read me'!$B$5)+0.5,1)-0.5,CEILING(F73*(1+'Read me'!$B$5),5))</f>
        <v>165</v>
      </c>
      <c r="N73" s="14" t="n">
        <f aca="false">IF(MAX(M73*L73,M73+'Read me'!$B$6)&lt;='Read me'!$B$7,CEILING(MAX(M73*L73,M73+'Read me'!$B$6)+0.5,1)-0.5,CEILING(MAX(M73*L73,M73+'Read me'!$B$6),5))</f>
        <v>200</v>
      </c>
      <c r="O73" s="22" t="n">
        <f aca="false">IF(ISNUMBER(J73),M73-J73,"new")</f>
        <v>80</v>
      </c>
    </row>
    <row r="74" customFormat="false" ht="15" hidden="false" customHeight="false" outlineLevel="0" collapsed="false">
      <c r="A74" s="2" t="s">
        <v>201</v>
      </c>
      <c r="B74" s="2" t="s">
        <v>123</v>
      </c>
      <c r="C74" s="2" t="s">
        <v>123</v>
      </c>
      <c r="D74" s="2" t="s">
        <v>15</v>
      </c>
      <c r="E74" s="2" t="s">
        <v>47</v>
      </c>
      <c r="F74" s="14" t="n">
        <v>134.56</v>
      </c>
      <c r="G74" s="2" t="n">
        <v>0</v>
      </c>
      <c r="H74" s="2" t="n">
        <v>68</v>
      </c>
      <c r="I74" s="21" t="n">
        <v>1.59</v>
      </c>
      <c r="J74" s="14" t="n">
        <v>45</v>
      </c>
      <c r="K74" s="14" t="n">
        <v>85</v>
      </c>
      <c r="L74" s="21" t="n">
        <f aca="false">INDEX('Read me'!$B$10:$B$14,5)</f>
        <v>1.2</v>
      </c>
      <c r="M74" s="14" t="n">
        <f aca="false">IF(F74*(1+'Read me'!$B$5)&lt;='Read me'!$B$7,CEILING(F74*(1+'Read me'!$B$5)+0.5,1)-0.5,CEILING(F74*(1+'Read me'!$B$5),5))</f>
        <v>135</v>
      </c>
      <c r="N74" s="14" t="n">
        <f aca="false">IF(MAX(M74*L74,M74+'Read me'!$B$6)&lt;='Read me'!$B$7,CEILING(MAX(M74*L74,M74+'Read me'!$B$6)+0.5,1)-0.5,CEILING(MAX(M74*L74,M74+'Read me'!$B$6),5))</f>
        <v>165</v>
      </c>
      <c r="O74" s="22" t="n">
        <f aca="false">IF(ISNUMBER(J74),M74-J74,"new")</f>
        <v>90</v>
      </c>
    </row>
    <row r="75" customFormat="false" ht="15" hidden="false" customHeight="false" outlineLevel="0" collapsed="false">
      <c r="A75" s="2" t="s">
        <v>202</v>
      </c>
      <c r="B75" s="2" t="s">
        <v>123</v>
      </c>
      <c r="C75" s="2" t="s">
        <v>123</v>
      </c>
      <c r="D75" s="2" t="s">
        <v>15</v>
      </c>
      <c r="E75" s="2" t="s">
        <v>48</v>
      </c>
      <c r="F75" s="14" t="n">
        <v>188.29</v>
      </c>
      <c r="G75" s="2" t="n">
        <v>0</v>
      </c>
      <c r="H75" s="2" t="n">
        <v>68</v>
      </c>
      <c r="I75" s="21" t="n">
        <v>1.59</v>
      </c>
      <c r="J75" s="14" t="n">
        <v>85</v>
      </c>
      <c r="K75" s="14" t="n">
        <v>125</v>
      </c>
      <c r="L75" s="21" t="n">
        <f aca="false">INDEX('Read me'!$B$10:$B$14,5)</f>
        <v>1.2</v>
      </c>
      <c r="M75" s="14" t="n">
        <f aca="false">IF(F75*(1+'Read me'!$B$5)&lt;='Read me'!$B$7,CEILING(F75*(1+'Read me'!$B$5)+0.5,1)-0.5,CEILING(F75*(1+'Read me'!$B$5),5))</f>
        <v>190</v>
      </c>
      <c r="N75" s="14" t="n">
        <f aca="false">IF(MAX(M75*L75,M75+'Read me'!$B$6)&lt;='Read me'!$B$7,CEILING(MAX(M75*L75,M75+'Read me'!$B$6)+0.5,1)-0.5,CEILING(MAX(M75*L75,M75+'Read me'!$B$6),5))</f>
        <v>230</v>
      </c>
      <c r="O75" s="22" t="n">
        <f aca="false">IF(ISNUMBER(J75),M75-J75,"new")</f>
        <v>105</v>
      </c>
    </row>
    <row r="76" customFormat="false" ht="15" hidden="false" customHeight="false" outlineLevel="0" collapsed="false">
      <c r="A76" s="2" t="s">
        <v>203</v>
      </c>
      <c r="B76" s="2" t="s">
        <v>123</v>
      </c>
      <c r="C76" s="2" t="s">
        <v>123</v>
      </c>
      <c r="D76" s="2" t="s">
        <v>15</v>
      </c>
      <c r="E76" s="2" t="s">
        <v>49</v>
      </c>
      <c r="F76" s="14" t="n">
        <v>225.44</v>
      </c>
      <c r="G76" s="2" t="n">
        <v>0</v>
      </c>
      <c r="H76" s="2" t="n">
        <v>68</v>
      </c>
      <c r="I76" s="21" t="n">
        <v>1.59</v>
      </c>
      <c r="J76" s="14" t="n">
        <v>250</v>
      </c>
      <c r="K76" s="14" t="n">
        <v>350</v>
      </c>
      <c r="L76" s="21" t="n">
        <f aca="false">INDEX('Read me'!$B$10:$B$14,5)</f>
        <v>1.2</v>
      </c>
      <c r="M76" s="14" t="n">
        <f aca="false">IF(F76*(1+'Read me'!$B$5)&lt;='Read me'!$B$7,CEILING(F76*(1+'Read me'!$B$5)+0.5,1)-0.5,CEILING(F76*(1+'Read me'!$B$5),5))</f>
        <v>230</v>
      </c>
      <c r="N76" s="14" t="n">
        <f aca="false">IF(MAX(M76*L76,M76+'Read me'!$B$6)&lt;='Read me'!$B$7,CEILING(MAX(M76*L76,M76+'Read me'!$B$6)+0.5,1)-0.5,CEILING(MAX(M76*L76,M76+'Read me'!$B$6),5))</f>
        <v>280</v>
      </c>
      <c r="O76" s="22" t="n">
        <f aca="false">IF(ISNUMBER(J76),M76-J76,"new")</f>
        <v>-20</v>
      </c>
    </row>
    <row r="77" customFormat="false" ht="15" hidden="false" customHeight="false" outlineLevel="0" collapsed="false">
      <c r="A77" s="2" t="s">
        <v>204</v>
      </c>
      <c r="B77" s="2" t="s">
        <v>123</v>
      </c>
      <c r="C77" s="2" t="s">
        <v>205</v>
      </c>
      <c r="D77" s="2" t="s">
        <v>10</v>
      </c>
      <c r="E77" s="2" t="s">
        <v>47</v>
      </c>
      <c r="F77" s="14" t="n">
        <v>12.65</v>
      </c>
      <c r="G77" s="2" t="n">
        <v>3</v>
      </c>
      <c r="H77" s="2" t="n">
        <v>3</v>
      </c>
      <c r="I77" s="21" t="n">
        <v>0.95</v>
      </c>
      <c r="J77" s="14" t="n">
        <v>19.5</v>
      </c>
      <c r="K77" s="14" t="n">
        <v>24.5</v>
      </c>
      <c r="L77" s="21" t="n">
        <f aca="false">INDEX('Read me'!$B$10:$B$14,1)</f>
        <v>1.34</v>
      </c>
      <c r="M77" s="14" t="n">
        <f aca="false">IF(F77*(1+'Read me'!$B$5)&lt;='Read me'!$B$7,CEILING(F77*(1+'Read me'!$B$5)+0.5,1)-0.5,CEILING(F77*(1+'Read me'!$B$5),5))</f>
        <v>13.5</v>
      </c>
      <c r="N77" s="14" t="n">
        <f aca="false">IF(MAX(M77*L77,M77+'Read me'!$B$6)&lt;='Read me'!$B$7,CEILING(MAX(M77*L77,M77+'Read me'!$B$6)+0.5,1)-0.5,CEILING(MAX(M77*L77,M77+'Read me'!$B$6),5))</f>
        <v>18.5</v>
      </c>
      <c r="O77" s="22" t="n">
        <f aca="false">IF(ISNUMBER(J77),M77-J77,"new")</f>
        <v>-6</v>
      </c>
    </row>
    <row r="78" customFormat="false" ht="15" hidden="false" customHeight="false" outlineLevel="0" collapsed="false">
      <c r="A78" s="2" t="s">
        <v>206</v>
      </c>
      <c r="B78" s="2" t="s">
        <v>123</v>
      </c>
      <c r="C78" s="2" t="s">
        <v>205</v>
      </c>
      <c r="D78" s="2" t="s">
        <v>10</v>
      </c>
      <c r="E78" s="2" t="s">
        <v>48</v>
      </c>
      <c r="F78" s="14" t="n">
        <v>15.35</v>
      </c>
      <c r="G78" s="2" t="n">
        <v>0</v>
      </c>
      <c r="H78" s="2" t="n">
        <v>3</v>
      </c>
      <c r="I78" s="21" t="n">
        <v>0.95</v>
      </c>
      <c r="J78" s="14" t="n">
        <v>19.5</v>
      </c>
      <c r="K78" s="14" t="n">
        <v>24.5</v>
      </c>
      <c r="L78" s="21" t="n">
        <f aca="false">INDEX('Read me'!$B$10:$B$14,1)</f>
        <v>1.34</v>
      </c>
      <c r="M78" s="14" t="n">
        <f aca="false">IF(F78*(1+'Read me'!$B$5)&lt;='Read me'!$B$7,CEILING(F78*(1+'Read me'!$B$5)+0.5,1)-0.5,CEILING(F78*(1+'Read me'!$B$5),5))</f>
        <v>15.5</v>
      </c>
      <c r="N78" s="14" t="n">
        <f aca="false">IF(MAX(M78*L78,M78+'Read me'!$B$6)&lt;='Read me'!$B$7,CEILING(MAX(M78*L78,M78+'Read me'!$B$6)+0.5,1)-0.5,CEILING(MAX(M78*L78,M78+'Read me'!$B$6),5))</f>
        <v>21.5</v>
      </c>
      <c r="O78" s="22" t="n">
        <f aca="false">IF(ISNUMBER(J78),M78-J78,"new")</f>
        <v>-4</v>
      </c>
    </row>
    <row r="79" customFormat="false" ht="15" hidden="false" customHeight="false" outlineLevel="0" collapsed="false">
      <c r="A79" s="2" t="s">
        <v>207</v>
      </c>
      <c r="B79" s="2" t="s">
        <v>123</v>
      </c>
      <c r="C79" s="2" t="s">
        <v>205</v>
      </c>
      <c r="D79" s="2" t="s">
        <v>10</v>
      </c>
      <c r="E79" s="2" t="s">
        <v>49</v>
      </c>
      <c r="F79" s="14" t="n">
        <v>18.88</v>
      </c>
      <c r="G79" s="2" t="n">
        <v>0</v>
      </c>
      <c r="H79" s="2" t="n">
        <v>3</v>
      </c>
      <c r="I79" s="21" t="n">
        <v>0.95</v>
      </c>
      <c r="J79" s="14" t="n">
        <v>19.5</v>
      </c>
      <c r="K79" s="14" t="n">
        <v>34.5</v>
      </c>
      <c r="L79" s="21" t="n">
        <f aca="false">INDEX('Read me'!$B$10:$B$14,1)</f>
        <v>1.34</v>
      </c>
      <c r="M79" s="14" t="n">
        <f aca="false">IF(F79*(1+'Read me'!$B$5)&lt;='Read me'!$B$7,CEILING(F79*(1+'Read me'!$B$5)+0.5,1)-0.5,CEILING(F79*(1+'Read me'!$B$5),5))</f>
        <v>19.5</v>
      </c>
      <c r="N79" s="14" t="n">
        <f aca="false">IF(MAX(M79*L79,M79+'Read me'!$B$6)&lt;='Read me'!$B$7,CEILING(MAX(M79*L79,M79+'Read me'!$B$6)+0.5,1)-0.5,CEILING(MAX(M79*L79,M79+'Read me'!$B$6),5))</f>
        <v>26.5</v>
      </c>
      <c r="O79" s="22" t="n">
        <f aca="false">IF(ISNUMBER(J79),M79-J79,"new")</f>
        <v>0</v>
      </c>
    </row>
    <row r="80" customFormat="false" ht="15" hidden="false" customHeight="false" outlineLevel="0" collapsed="false">
      <c r="A80" s="2" t="s">
        <v>208</v>
      </c>
      <c r="B80" s="2" t="s">
        <v>123</v>
      </c>
      <c r="C80" s="2" t="s">
        <v>205</v>
      </c>
      <c r="D80" s="2" t="s">
        <v>12</v>
      </c>
      <c r="E80" s="2" t="s">
        <v>47</v>
      </c>
      <c r="F80" s="14" t="n">
        <v>38.15</v>
      </c>
      <c r="G80" s="2" t="n">
        <v>0</v>
      </c>
      <c r="H80" s="2" t="n">
        <v>3</v>
      </c>
      <c r="I80" s="21" t="n">
        <v>0.94</v>
      </c>
      <c r="J80" s="14" t="n">
        <v>24.5</v>
      </c>
      <c r="K80" s="14" t="n">
        <v>29.5</v>
      </c>
      <c r="L80" s="21" t="n">
        <f aca="false">INDEX('Read me'!$B$10:$B$14,2)</f>
        <v>1.26</v>
      </c>
      <c r="M80" s="14" t="n">
        <f aca="false">IF(F80*(1+'Read me'!$B$5)&lt;='Read me'!$B$7,CEILING(F80*(1+'Read me'!$B$5)+0.5,1)-0.5,CEILING(F80*(1+'Read me'!$B$5),5))</f>
        <v>40</v>
      </c>
      <c r="N80" s="14" t="n">
        <f aca="false">IF(MAX(M80*L80,M80+'Read me'!$B$6)&lt;='Read me'!$B$7,CEILING(MAX(M80*L80,M80+'Read me'!$B$6)+0.5,1)-0.5,CEILING(MAX(M80*L80,M80+'Read me'!$B$6),5))</f>
        <v>55</v>
      </c>
      <c r="O80" s="22" t="n">
        <f aca="false">IF(ISNUMBER(J80),M80-J80,"new")</f>
        <v>15.5</v>
      </c>
    </row>
    <row r="81" customFormat="false" ht="15" hidden="false" customHeight="false" outlineLevel="0" collapsed="false">
      <c r="A81" s="2" t="s">
        <v>209</v>
      </c>
      <c r="B81" s="2" t="s">
        <v>123</v>
      </c>
      <c r="C81" s="2" t="s">
        <v>205</v>
      </c>
      <c r="D81" s="2" t="s">
        <v>12</v>
      </c>
      <c r="E81" s="2" t="s">
        <v>48</v>
      </c>
      <c r="F81" s="14" t="n">
        <v>45.18</v>
      </c>
      <c r="G81" s="2" t="n">
        <v>0</v>
      </c>
      <c r="H81" s="2" t="n">
        <v>3</v>
      </c>
      <c r="I81" s="21" t="n">
        <v>0.94</v>
      </c>
      <c r="J81" s="14" t="n">
        <v>24.5</v>
      </c>
      <c r="K81" s="14" t="n">
        <v>29.5</v>
      </c>
      <c r="L81" s="21" t="n">
        <f aca="false">INDEX('Read me'!$B$10:$B$14,2)</f>
        <v>1.26</v>
      </c>
      <c r="M81" s="14" t="n">
        <f aca="false">IF(F81*(1+'Read me'!$B$5)&lt;='Read me'!$B$7,CEILING(F81*(1+'Read me'!$B$5)+0.5,1)-0.5,CEILING(F81*(1+'Read me'!$B$5),5))</f>
        <v>50</v>
      </c>
      <c r="N81" s="14" t="n">
        <f aca="false">IF(MAX(M81*L81,M81+'Read me'!$B$6)&lt;='Read me'!$B$7,CEILING(MAX(M81*L81,M81+'Read me'!$B$6)+0.5,1)-0.5,CEILING(MAX(M81*L81,M81+'Read me'!$B$6),5))</f>
        <v>65</v>
      </c>
      <c r="O81" s="22" t="n">
        <f aca="false">IF(ISNUMBER(J81),M81-J81,"new")</f>
        <v>25.5</v>
      </c>
    </row>
    <row r="82" customFormat="false" ht="15" hidden="false" customHeight="false" outlineLevel="0" collapsed="false">
      <c r="A82" s="2" t="s">
        <v>210</v>
      </c>
      <c r="B82" s="2" t="s">
        <v>123</v>
      </c>
      <c r="C82" s="2" t="s">
        <v>205</v>
      </c>
      <c r="D82" s="2" t="s">
        <v>12</v>
      </c>
      <c r="E82" s="2" t="s">
        <v>49</v>
      </c>
      <c r="F82" s="14" t="n">
        <v>50.47</v>
      </c>
      <c r="G82" s="2" t="n">
        <v>0</v>
      </c>
      <c r="H82" s="2" t="n">
        <v>3</v>
      </c>
      <c r="I82" s="21" t="n">
        <v>0.94</v>
      </c>
      <c r="J82" s="14" t="n">
        <v>24.5</v>
      </c>
      <c r="K82" s="14" t="n">
        <v>45</v>
      </c>
      <c r="L82" s="21" t="n">
        <f aca="false">INDEX('Read me'!$B$10:$B$14,2)</f>
        <v>1.26</v>
      </c>
      <c r="M82" s="14" t="n">
        <f aca="false">IF(F82*(1+'Read me'!$B$5)&lt;='Read me'!$B$7,CEILING(F82*(1+'Read me'!$B$5)+0.5,1)-0.5,CEILING(F82*(1+'Read me'!$B$5),5))</f>
        <v>55</v>
      </c>
      <c r="N82" s="14" t="n">
        <f aca="false">IF(MAX(M82*L82,M82+'Read me'!$B$6)&lt;='Read me'!$B$7,CEILING(MAX(M82*L82,M82+'Read me'!$B$6)+0.5,1)-0.5,CEILING(MAX(M82*L82,M82+'Read me'!$B$6),5))</f>
        <v>70</v>
      </c>
      <c r="O82" s="22" t="n">
        <f aca="false">IF(ISNUMBER(J82),M82-J82,"new")</f>
        <v>30.5</v>
      </c>
    </row>
    <row r="83" customFormat="false" ht="15" hidden="false" customHeight="false" outlineLevel="0" collapsed="false">
      <c r="A83" s="2" t="s">
        <v>211</v>
      </c>
      <c r="B83" s="2" t="s">
        <v>123</v>
      </c>
      <c r="C83" s="2" t="s">
        <v>205</v>
      </c>
      <c r="D83" s="2" t="s">
        <v>13</v>
      </c>
      <c r="E83" s="2" t="s">
        <v>47</v>
      </c>
      <c r="F83" s="14" t="n">
        <v>69.39</v>
      </c>
      <c r="G83" s="2" t="n">
        <v>0</v>
      </c>
      <c r="H83" s="2" t="n">
        <v>3</v>
      </c>
      <c r="I83" s="21" t="n">
        <v>0.94</v>
      </c>
      <c r="J83" s="14" t="n">
        <v>45</v>
      </c>
      <c r="K83" s="14" t="n">
        <v>95</v>
      </c>
      <c r="L83" s="21" t="n">
        <f aca="false">INDEX('Read me'!$B$10:$B$14,3)</f>
        <v>1.35</v>
      </c>
      <c r="M83" s="14" t="n">
        <f aca="false">IF(F83*(1+'Read me'!$B$5)&lt;='Read me'!$B$7,CEILING(F83*(1+'Read me'!$B$5)+0.5,1)-0.5,CEILING(F83*(1+'Read me'!$B$5),5))</f>
        <v>70</v>
      </c>
      <c r="N83" s="14" t="n">
        <f aca="false">IF(MAX(M83*L83,M83+'Read me'!$B$6)&lt;='Read me'!$B$7,CEILING(MAX(M83*L83,M83+'Read me'!$B$6)+0.5,1)-0.5,CEILING(MAX(M83*L83,M83+'Read me'!$B$6),5))</f>
        <v>95</v>
      </c>
      <c r="O83" s="22" t="n">
        <f aca="false">IF(ISNUMBER(J83),M83-J83,"new")</f>
        <v>25</v>
      </c>
    </row>
    <row r="84" customFormat="false" ht="15" hidden="false" customHeight="false" outlineLevel="0" collapsed="false">
      <c r="A84" s="2" t="s">
        <v>212</v>
      </c>
      <c r="B84" s="2" t="s">
        <v>123</v>
      </c>
      <c r="C84" s="2" t="s">
        <v>205</v>
      </c>
      <c r="D84" s="2" t="s">
        <v>13</v>
      </c>
      <c r="E84" s="2" t="s">
        <v>48</v>
      </c>
      <c r="F84" s="14" t="n">
        <v>80.12</v>
      </c>
      <c r="G84" s="2" t="n">
        <v>0</v>
      </c>
      <c r="H84" s="2" t="n">
        <v>3</v>
      </c>
      <c r="I84" s="21" t="n">
        <v>0.94</v>
      </c>
      <c r="J84" s="14" t="n">
        <v>45</v>
      </c>
      <c r="K84" s="14" t="n">
        <v>95</v>
      </c>
      <c r="L84" s="21" t="n">
        <f aca="false">INDEX('Read me'!$B$10:$B$14,3)</f>
        <v>1.35</v>
      </c>
      <c r="M84" s="14" t="n">
        <f aca="false">IF(F84*(1+'Read me'!$B$5)&lt;='Read me'!$B$7,CEILING(F84*(1+'Read me'!$B$5)+0.5,1)-0.5,CEILING(F84*(1+'Read me'!$B$5),5))</f>
        <v>85</v>
      </c>
      <c r="N84" s="14" t="n">
        <f aca="false">IF(MAX(M84*L84,M84+'Read me'!$B$6)&lt;='Read me'!$B$7,CEILING(MAX(M84*L84,M84+'Read me'!$B$6)+0.5,1)-0.5,CEILING(MAX(M84*L84,M84+'Read me'!$B$6),5))</f>
        <v>115</v>
      </c>
      <c r="O84" s="22" t="n">
        <f aca="false">IF(ISNUMBER(J84),M84-J84,"new")</f>
        <v>40</v>
      </c>
    </row>
    <row r="85" customFormat="false" ht="15" hidden="false" customHeight="false" outlineLevel="0" collapsed="false">
      <c r="A85" s="2" t="s">
        <v>213</v>
      </c>
      <c r="B85" s="2" t="s">
        <v>123</v>
      </c>
      <c r="C85" s="2" t="s">
        <v>205</v>
      </c>
      <c r="D85" s="2" t="s">
        <v>13</v>
      </c>
      <c r="E85" s="2" t="s">
        <v>49</v>
      </c>
      <c r="F85" s="14" t="n">
        <v>109.42</v>
      </c>
      <c r="G85" s="2" t="n">
        <v>0</v>
      </c>
      <c r="H85" s="2" t="n">
        <v>3</v>
      </c>
      <c r="I85" s="21" t="n">
        <v>0.94</v>
      </c>
      <c r="J85" s="14" t="n">
        <v>99</v>
      </c>
      <c r="K85" s="14" t="n">
        <v>150</v>
      </c>
      <c r="L85" s="21" t="n">
        <f aca="false">INDEX('Read me'!$B$10:$B$14,3)</f>
        <v>1.35</v>
      </c>
      <c r="M85" s="14" t="n">
        <f aca="false">IF(F85*(1+'Read me'!$B$5)&lt;='Read me'!$B$7,CEILING(F85*(1+'Read me'!$B$5)+0.5,1)-0.5,CEILING(F85*(1+'Read me'!$B$5),5))</f>
        <v>110</v>
      </c>
      <c r="N85" s="14" t="n">
        <f aca="false">IF(MAX(M85*L85,M85+'Read me'!$B$6)&lt;='Read me'!$B$7,CEILING(MAX(M85*L85,M85+'Read me'!$B$6)+0.5,1)-0.5,CEILING(MAX(M85*L85,M85+'Read me'!$B$6),5))</f>
        <v>150</v>
      </c>
      <c r="O85" s="22" t="n">
        <f aca="false">IF(ISNUMBER(J85),M85-J85,"new")</f>
        <v>11</v>
      </c>
    </row>
    <row r="86" customFormat="false" ht="15" hidden="false" customHeight="false" outlineLevel="0" collapsed="false">
      <c r="A86" s="2" t="s">
        <v>214</v>
      </c>
      <c r="B86" s="2" t="s">
        <v>123</v>
      </c>
      <c r="C86" s="2" t="s">
        <v>205</v>
      </c>
      <c r="D86" s="2" t="s">
        <v>14</v>
      </c>
      <c r="E86" s="2" t="s">
        <v>47</v>
      </c>
      <c r="F86" s="14" t="n">
        <v>115.96</v>
      </c>
      <c r="G86" s="2" t="n">
        <v>0</v>
      </c>
      <c r="H86" s="2" t="n">
        <v>3</v>
      </c>
      <c r="I86" s="21" t="n">
        <v>0.94</v>
      </c>
      <c r="J86" s="14" t="n">
        <v>99</v>
      </c>
      <c r="K86" s="14" t="n">
        <v>150</v>
      </c>
      <c r="L86" s="21" t="n">
        <f aca="false">INDEX('Read me'!$B$10:$B$14,4)</f>
        <v>1.2</v>
      </c>
      <c r="M86" s="14" t="n">
        <f aca="false">IF(F86*(1+'Read me'!$B$5)&lt;='Read me'!$B$7,CEILING(F86*(1+'Read me'!$B$5)+0.5,1)-0.5,CEILING(F86*(1+'Read me'!$B$5),5))</f>
        <v>120</v>
      </c>
      <c r="N86" s="14" t="n">
        <f aca="false">IF(MAX(M86*L86,M86+'Read me'!$B$6)&lt;='Read me'!$B$7,CEILING(MAX(M86*L86,M86+'Read me'!$B$6)+0.5,1)-0.5,CEILING(MAX(M86*L86,M86+'Read me'!$B$6),5))</f>
        <v>145</v>
      </c>
      <c r="O86" s="22" t="n">
        <f aca="false">IF(ISNUMBER(J86),M86-J86,"new")</f>
        <v>21</v>
      </c>
    </row>
    <row r="87" customFormat="false" ht="15" hidden="false" customHeight="false" outlineLevel="0" collapsed="false">
      <c r="A87" s="2" t="s">
        <v>215</v>
      </c>
      <c r="B87" s="2" t="s">
        <v>123</v>
      </c>
      <c r="C87" s="2" t="s">
        <v>205</v>
      </c>
      <c r="D87" s="2" t="s">
        <v>14</v>
      </c>
      <c r="E87" s="2" t="s">
        <v>48</v>
      </c>
      <c r="F87" s="14" t="n">
        <v>149.31</v>
      </c>
      <c r="G87" s="2" t="n">
        <v>0</v>
      </c>
      <c r="H87" s="2" t="n">
        <v>3</v>
      </c>
      <c r="I87" s="21" t="n">
        <v>0.94</v>
      </c>
      <c r="J87" s="14" t="n">
        <v>150</v>
      </c>
      <c r="K87" s="14" t="n">
        <v>150</v>
      </c>
      <c r="L87" s="21" t="n">
        <f aca="false">INDEX('Read me'!$B$10:$B$14,4)</f>
        <v>1.2</v>
      </c>
      <c r="M87" s="14" t="n">
        <f aca="false">IF(F87*(1+'Read me'!$B$5)&lt;='Read me'!$B$7,CEILING(F87*(1+'Read me'!$B$5)+0.5,1)-0.5,CEILING(F87*(1+'Read me'!$B$5),5))</f>
        <v>150</v>
      </c>
      <c r="N87" s="14" t="n">
        <f aca="false">IF(MAX(M87*L87,M87+'Read me'!$B$6)&lt;='Read me'!$B$7,CEILING(MAX(M87*L87,M87+'Read me'!$B$6)+0.5,1)-0.5,CEILING(MAX(M87*L87,M87+'Read me'!$B$6),5))</f>
        <v>180</v>
      </c>
      <c r="O87" s="22" t="n">
        <f aca="false">IF(ISNUMBER(J87),M87-J87,"new")</f>
        <v>0</v>
      </c>
    </row>
    <row r="88" customFormat="false" ht="15" hidden="false" customHeight="false" outlineLevel="0" collapsed="false">
      <c r="A88" s="2" t="s">
        <v>216</v>
      </c>
      <c r="B88" s="2" t="s">
        <v>123</v>
      </c>
      <c r="C88" s="2" t="s">
        <v>205</v>
      </c>
      <c r="D88" s="2" t="s">
        <v>14</v>
      </c>
      <c r="E88" s="2" t="s">
        <v>49</v>
      </c>
      <c r="F88" s="14" t="n">
        <v>189.68</v>
      </c>
      <c r="G88" s="2" t="n">
        <v>0</v>
      </c>
      <c r="H88" s="2" t="n">
        <v>3</v>
      </c>
      <c r="I88" s="21" t="n">
        <v>0.94</v>
      </c>
      <c r="J88" s="14" t="n">
        <v>250</v>
      </c>
      <c r="K88" s="14" t="n">
        <v>195</v>
      </c>
      <c r="L88" s="21" t="n">
        <f aca="false">INDEX('Read me'!$B$10:$B$14,4)</f>
        <v>1.2</v>
      </c>
      <c r="M88" s="14" t="n">
        <f aca="false">IF(F88*(1+'Read me'!$B$5)&lt;='Read me'!$B$7,CEILING(F88*(1+'Read me'!$B$5)+0.5,1)-0.5,CEILING(F88*(1+'Read me'!$B$5),5))</f>
        <v>190</v>
      </c>
      <c r="N88" s="14" t="n">
        <f aca="false">IF(MAX(M88*L88,M88+'Read me'!$B$6)&lt;='Read me'!$B$7,CEILING(MAX(M88*L88,M88+'Read me'!$B$6)+0.5,1)-0.5,CEILING(MAX(M88*L88,M88+'Read me'!$B$6),5))</f>
        <v>230</v>
      </c>
      <c r="O88" s="22" t="n">
        <f aca="false">IF(ISNUMBER(J88),M88-J88,"new")</f>
        <v>-60</v>
      </c>
    </row>
    <row r="89" customFormat="false" ht="15" hidden="false" customHeight="false" outlineLevel="0" collapsed="false">
      <c r="A89" s="2" t="s">
        <v>217</v>
      </c>
      <c r="B89" s="2" t="s">
        <v>123</v>
      </c>
      <c r="C89" s="2" t="s">
        <v>205</v>
      </c>
      <c r="D89" s="2" t="s">
        <v>15</v>
      </c>
      <c r="E89" s="2" t="s">
        <v>47</v>
      </c>
      <c r="F89" s="14" t="n">
        <v>156</v>
      </c>
      <c r="G89" s="2" t="n">
        <v>0</v>
      </c>
      <c r="H89" s="2" t="n">
        <v>3</v>
      </c>
      <c r="I89" s="21" t="n">
        <v>0.94</v>
      </c>
      <c r="J89" s="14" t="n">
        <v>300</v>
      </c>
      <c r="K89" s="14" t="n">
        <v>300</v>
      </c>
      <c r="L89" s="21" t="n">
        <f aca="false">INDEX('Read me'!$B$10:$B$14,5)</f>
        <v>1.2</v>
      </c>
      <c r="M89" s="14" t="n">
        <f aca="false">IF(F89*(1+'Read me'!$B$5)&lt;='Read me'!$B$7,CEILING(F89*(1+'Read me'!$B$5)+0.5,1)-0.5,CEILING(F89*(1+'Read me'!$B$5),5))</f>
        <v>160</v>
      </c>
      <c r="N89" s="14" t="n">
        <f aca="false">IF(MAX(M89*L89,M89+'Read me'!$B$6)&lt;='Read me'!$B$7,CEILING(MAX(M89*L89,M89+'Read me'!$B$6)+0.5,1)-0.5,CEILING(MAX(M89*L89,M89+'Read me'!$B$6),5))</f>
        <v>195</v>
      </c>
      <c r="O89" s="22" t="n">
        <f aca="false">IF(ISNUMBER(J89),M89-J89,"new")</f>
        <v>-140</v>
      </c>
    </row>
    <row r="90" customFormat="false" ht="15" hidden="false" customHeight="false" outlineLevel="0" collapsed="false">
      <c r="A90" s="2" t="s">
        <v>218</v>
      </c>
      <c r="B90" s="2" t="s">
        <v>123</v>
      </c>
      <c r="C90" s="2" t="s">
        <v>205</v>
      </c>
      <c r="D90" s="2" t="s">
        <v>15</v>
      </c>
      <c r="E90" s="2" t="s">
        <v>48</v>
      </c>
      <c r="F90" s="14" t="n">
        <v>218.29</v>
      </c>
      <c r="G90" s="2" t="n">
        <v>0</v>
      </c>
      <c r="H90" s="2" t="n">
        <v>3</v>
      </c>
      <c r="I90" s="21" t="n">
        <v>0.94</v>
      </c>
      <c r="J90" s="14" t="n">
        <v>300</v>
      </c>
      <c r="K90" s="14" t="n">
        <v>300</v>
      </c>
      <c r="L90" s="21" t="n">
        <f aca="false">INDEX('Read me'!$B$10:$B$14,5)</f>
        <v>1.2</v>
      </c>
      <c r="M90" s="14" t="n">
        <f aca="false">IF(MAX((IF(F90*(1+'Read me'!$B$5)&lt;='Read me'!$B$7,CEILING(F90*(1+'Read me'!$B$5)+0.5,1)-0.5,CEILING(F90*(1+'Read me'!$B$5),5)))*L90,(IF(F90*(1+'Read me'!$B$5)&lt;='Read me'!$B$7,CEILING(F90*(1+'Read me'!$B$5)+0.5,1)-0.5,CEILING(F90*(1+'Read me'!$B$5),5)))+'Read me'!$B$6)&lt;='Read me'!$B$7,CEILING(MAX((IF(F90*(1+'Read me'!$B$5)&lt;='Read me'!$B$7,CEILING(F90*(1+'Read me'!$B$5)+0.5,1)-0.5,CEILING(F90*(1+'Read me'!$B$5),5)))*L90,(IF(F90*(1+'Read me'!$B$5)&lt;='Read me'!$B$7,CEILING(F90*(1+'Read me'!$B$5)+0.5,1)-0.5,CEILING(F90*(1+'Read me'!$B$5),5)))+'Read me'!$B$6)+0.5,1)-0.5,CEILING(MAX((IF(F90*(1+'Read me'!$B$5)&lt;='Read me'!$B$7,CEILING(F90*(1+'Read me'!$B$5)+0.5,1)-0.5,CEILING(F90*(1+'Read me'!$B$5),5)))*L90,(IF(F90*(1+'Read me'!$B$5)&lt;='Read me'!$B$7,CEILING(F90*(1+'Read me'!$B$5)+0.5,1)-0.5,CEILING(F90*(1+'Read me'!$B$5),5)))+'Read me'!$B$6),5))</f>
        <v>265</v>
      </c>
      <c r="N90" s="2" t="s">
        <v>138</v>
      </c>
      <c r="O90" s="22" t="n">
        <f aca="false">IF(ISNUMBER(J90),M90-J90,"new")</f>
        <v>-35</v>
      </c>
      <c r="P90" s="5" t="s">
        <v>139</v>
      </c>
    </row>
    <row r="91" customFormat="false" ht="15" hidden="false" customHeight="false" outlineLevel="0" collapsed="false">
      <c r="A91" s="2" t="s">
        <v>219</v>
      </c>
      <c r="B91" s="2" t="s">
        <v>123</v>
      </c>
      <c r="C91" s="2" t="s">
        <v>205</v>
      </c>
      <c r="D91" s="2" t="s">
        <v>15</v>
      </c>
      <c r="E91" s="2" t="s">
        <v>49</v>
      </c>
      <c r="F91" s="14" t="n">
        <v>261.37</v>
      </c>
      <c r="G91" s="2" t="n">
        <v>0</v>
      </c>
      <c r="H91" s="2" t="n">
        <v>3</v>
      </c>
      <c r="I91" s="21" t="n">
        <v>0.94</v>
      </c>
      <c r="J91" s="14" t="n">
        <v>350</v>
      </c>
      <c r="K91" s="14" t="n">
        <v>400</v>
      </c>
      <c r="L91" s="21" t="n">
        <f aca="false">INDEX('Read me'!$B$10:$B$14,5)</f>
        <v>1.2</v>
      </c>
      <c r="M91" s="14" t="n">
        <f aca="false">IF(MAX((IF(F91*(1+'Read me'!$B$5)&lt;='Read me'!$B$7,CEILING(F91*(1+'Read me'!$B$5)+0.5,1)-0.5,CEILING(F91*(1+'Read me'!$B$5),5)))*L91,(IF(F91*(1+'Read me'!$B$5)&lt;='Read me'!$B$7,CEILING(F91*(1+'Read me'!$B$5)+0.5,1)-0.5,CEILING(F91*(1+'Read me'!$B$5),5)))+'Read me'!$B$6)&lt;='Read me'!$B$7,CEILING(MAX((IF(F91*(1+'Read me'!$B$5)&lt;='Read me'!$B$7,CEILING(F91*(1+'Read me'!$B$5)+0.5,1)-0.5,CEILING(F91*(1+'Read me'!$B$5),5)))*L91,(IF(F91*(1+'Read me'!$B$5)&lt;='Read me'!$B$7,CEILING(F91*(1+'Read me'!$B$5)+0.5,1)-0.5,CEILING(F91*(1+'Read me'!$B$5),5)))+'Read me'!$B$6)+0.5,1)-0.5,CEILING(MAX((IF(F91*(1+'Read me'!$B$5)&lt;='Read me'!$B$7,CEILING(F91*(1+'Read me'!$B$5)+0.5,1)-0.5,CEILING(F91*(1+'Read me'!$B$5),5)))*L91,(IF(F91*(1+'Read me'!$B$5)&lt;='Read me'!$B$7,CEILING(F91*(1+'Read me'!$B$5)+0.5,1)-0.5,CEILING(F91*(1+'Read me'!$B$5),5)))+'Read me'!$B$6),5))</f>
        <v>320</v>
      </c>
      <c r="N91" s="2" t="s">
        <v>138</v>
      </c>
      <c r="O91" s="22" t="n">
        <f aca="false">IF(ISNUMBER(J91),M91-J91,"new")</f>
        <v>-30</v>
      </c>
      <c r="P91" s="5" t="s">
        <v>139</v>
      </c>
    </row>
    <row r="92" customFormat="false" ht="15" hidden="false" customHeight="false" outlineLevel="0" collapsed="false">
      <c r="A92" s="2" t="s">
        <v>220</v>
      </c>
      <c r="B92" s="2" t="s">
        <v>123</v>
      </c>
      <c r="C92" s="2" t="s">
        <v>221</v>
      </c>
      <c r="D92" s="2" t="s">
        <v>10</v>
      </c>
      <c r="E92" s="2" t="s">
        <v>47</v>
      </c>
      <c r="F92" s="14" t="n">
        <v>13.71</v>
      </c>
      <c r="G92" s="2" t="n">
        <v>3</v>
      </c>
      <c r="H92" s="2" t="n">
        <v>6</v>
      </c>
      <c r="I92" s="21" t="n">
        <v>1.06</v>
      </c>
      <c r="J92" s="14" t="n">
        <v>19.5</v>
      </c>
      <c r="K92" s="14" t="n">
        <v>24.5</v>
      </c>
      <c r="L92" s="21" t="n">
        <f aca="false">INDEX('Read me'!$B$10:$B$14,1)</f>
        <v>1.34</v>
      </c>
      <c r="M92" s="14" t="n">
        <f aca="false">IF(F92*(1+'Read me'!$B$5)&lt;='Read me'!$B$7,CEILING(F92*(1+'Read me'!$B$5)+0.5,1)-0.5,CEILING(F92*(1+'Read me'!$B$5),5))</f>
        <v>14.5</v>
      </c>
      <c r="N92" s="14" t="n">
        <f aca="false">IF(MAX(M92*L92,M92+'Read me'!$B$6)&lt;='Read me'!$B$7,CEILING(MAX(M92*L92,M92+'Read me'!$B$6)+0.5,1)-0.5,CEILING(MAX(M92*L92,M92+'Read me'!$B$6),5))</f>
        <v>19.5</v>
      </c>
      <c r="O92" s="22" t="n">
        <f aca="false">IF(ISNUMBER(J92),M92-J92,"new")</f>
        <v>-5</v>
      </c>
    </row>
    <row r="93" customFormat="false" ht="15" hidden="false" customHeight="false" outlineLevel="0" collapsed="false">
      <c r="A93" s="2" t="s">
        <v>222</v>
      </c>
      <c r="B93" s="2" t="s">
        <v>123</v>
      </c>
      <c r="C93" s="2" t="s">
        <v>221</v>
      </c>
      <c r="D93" s="2" t="s">
        <v>10</v>
      </c>
      <c r="E93" s="2" t="s">
        <v>48</v>
      </c>
      <c r="F93" s="14" t="n">
        <v>17.06</v>
      </c>
      <c r="G93" s="2" t="n">
        <v>0</v>
      </c>
      <c r="H93" s="2" t="n">
        <v>6</v>
      </c>
      <c r="I93" s="21" t="n">
        <v>1.06</v>
      </c>
      <c r="J93" s="14" t="n">
        <v>19.5</v>
      </c>
      <c r="K93" s="14" t="n">
        <v>24.5</v>
      </c>
      <c r="L93" s="21" t="n">
        <f aca="false">INDEX('Read me'!$B$10:$B$14,1)</f>
        <v>1.34</v>
      </c>
      <c r="M93" s="14" t="n">
        <f aca="false">IF(F93*(1+'Read me'!$B$5)&lt;='Read me'!$B$7,CEILING(F93*(1+'Read me'!$B$5)+0.5,1)-0.5,CEILING(F93*(1+'Read me'!$B$5),5))</f>
        <v>17.5</v>
      </c>
      <c r="N93" s="14" t="n">
        <f aca="false">IF(MAX(M93*L93,M93+'Read me'!$B$6)&lt;='Read me'!$B$7,CEILING(MAX(M93*L93,M93+'Read me'!$B$6)+0.5,1)-0.5,CEILING(MAX(M93*L93,M93+'Read me'!$B$6),5))</f>
        <v>23.5</v>
      </c>
      <c r="O93" s="22" t="n">
        <f aca="false">IF(ISNUMBER(J93),M93-J93,"new")</f>
        <v>-2</v>
      </c>
    </row>
    <row r="94" customFormat="false" ht="15" hidden="false" customHeight="false" outlineLevel="0" collapsed="false">
      <c r="A94" s="2" t="s">
        <v>223</v>
      </c>
      <c r="B94" s="2" t="s">
        <v>123</v>
      </c>
      <c r="C94" s="2" t="s">
        <v>221</v>
      </c>
      <c r="D94" s="2" t="s">
        <v>10</v>
      </c>
      <c r="E94" s="2" t="s">
        <v>49</v>
      </c>
      <c r="F94" s="14" t="n">
        <v>20.98</v>
      </c>
      <c r="G94" s="2" t="n">
        <v>0</v>
      </c>
      <c r="H94" s="2" t="n">
        <v>6</v>
      </c>
      <c r="I94" s="21" t="n">
        <v>1.06</v>
      </c>
      <c r="J94" s="14" t="n">
        <v>19.5</v>
      </c>
      <c r="K94" s="14" t="n">
        <v>34.5</v>
      </c>
      <c r="L94" s="21" t="n">
        <f aca="false">INDEX('Read me'!$B$10:$B$14,1)</f>
        <v>1.34</v>
      </c>
      <c r="M94" s="14" t="n">
        <f aca="false">IF(F94*(1+'Read me'!$B$5)&lt;='Read me'!$B$7,CEILING(F94*(1+'Read me'!$B$5)+0.5,1)-0.5,CEILING(F94*(1+'Read me'!$B$5),5))</f>
        <v>21.5</v>
      </c>
      <c r="N94" s="14" t="n">
        <f aca="false">IF(MAX(M94*L94,M94+'Read me'!$B$6)&lt;='Read me'!$B$7,CEILING(MAX(M94*L94,M94+'Read me'!$B$6)+0.5,1)-0.5,CEILING(MAX(M94*L94,M94+'Read me'!$B$6),5))</f>
        <v>29.5</v>
      </c>
      <c r="O94" s="22" t="n">
        <f aca="false">IF(ISNUMBER(J94),M94-J94,"new")</f>
        <v>2</v>
      </c>
    </row>
    <row r="95" customFormat="false" ht="15" hidden="false" customHeight="false" outlineLevel="0" collapsed="false">
      <c r="A95" s="2" t="s">
        <v>224</v>
      </c>
      <c r="B95" s="2" t="s">
        <v>123</v>
      </c>
      <c r="C95" s="2" t="s">
        <v>221</v>
      </c>
      <c r="D95" s="2" t="s">
        <v>12</v>
      </c>
      <c r="E95" s="2" t="s">
        <v>47</v>
      </c>
      <c r="F95" s="14" t="n">
        <v>45.5</v>
      </c>
      <c r="G95" s="2" t="n">
        <v>2</v>
      </c>
      <c r="H95" s="2" t="n">
        <v>6</v>
      </c>
      <c r="I95" s="21" t="n">
        <v>1.09</v>
      </c>
      <c r="J95" s="14" t="n">
        <v>24.5</v>
      </c>
      <c r="K95" s="14" t="n">
        <v>29.5</v>
      </c>
      <c r="L95" s="21" t="n">
        <f aca="false">INDEX('Read me'!$B$10:$B$14,2)</f>
        <v>1.26</v>
      </c>
      <c r="M95" s="14" t="n">
        <f aca="false">IF(F95*(1+'Read me'!$B$5)&lt;='Read me'!$B$7,CEILING(F95*(1+'Read me'!$B$5)+0.5,1)-0.5,CEILING(F95*(1+'Read me'!$B$5),5))</f>
        <v>50</v>
      </c>
      <c r="N95" s="14" t="n">
        <f aca="false">IF(MAX(M95*L95,M95+'Read me'!$B$6)&lt;='Read me'!$B$7,CEILING(MAX(M95*L95,M95+'Read me'!$B$6)+0.5,1)-0.5,CEILING(MAX(M95*L95,M95+'Read me'!$B$6),5))</f>
        <v>65</v>
      </c>
      <c r="O95" s="22" t="n">
        <f aca="false">IF(ISNUMBER(J95),M95-J95,"new")</f>
        <v>25.5</v>
      </c>
    </row>
    <row r="96" customFormat="false" ht="15" hidden="false" customHeight="false" outlineLevel="0" collapsed="false">
      <c r="A96" s="2" t="s">
        <v>225</v>
      </c>
      <c r="B96" s="2" t="s">
        <v>123</v>
      </c>
      <c r="C96" s="2" t="s">
        <v>221</v>
      </c>
      <c r="D96" s="2" t="s">
        <v>12</v>
      </c>
      <c r="E96" s="2" t="s">
        <v>48</v>
      </c>
      <c r="F96" s="14" t="n">
        <v>52.57</v>
      </c>
      <c r="G96" s="2" t="n">
        <v>0</v>
      </c>
      <c r="H96" s="2" t="n">
        <v>6</v>
      </c>
      <c r="I96" s="21" t="n">
        <v>1.09</v>
      </c>
      <c r="J96" s="14" t="n">
        <v>24.5</v>
      </c>
      <c r="K96" s="14" t="n">
        <v>29.5</v>
      </c>
      <c r="L96" s="21" t="n">
        <f aca="false">INDEX('Read me'!$B$10:$B$14,2)</f>
        <v>1.26</v>
      </c>
      <c r="M96" s="14" t="n">
        <f aca="false">IF(F96*(1+'Read me'!$B$5)&lt;='Read me'!$B$7,CEILING(F96*(1+'Read me'!$B$5)+0.5,1)-0.5,CEILING(F96*(1+'Read me'!$B$5),5))</f>
        <v>55</v>
      </c>
      <c r="N96" s="14" t="n">
        <f aca="false">IF(MAX(M96*L96,M96+'Read me'!$B$6)&lt;='Read me'!$B$7,CEILING(MAX(M96*L96,M96+'Read me'!$B$6)+0.5,1)-0.5,CEILING(MAX(M96*L96,M96+'Read me'!$B$6),5))</f>
        <v>70</v>
      </c>
      <c r="O96" s="22" t="n">
        <f aca="false">IF(ISNUMBER(J96),M96-J96,"new")</f>
        <v>30.5</v>
      </c>
    </row>
    <row r="97" customFormat="false" ht="15" hidden="false" customHeight="false" outlineLevel="0" collapsed="false">
      <c r="A97" s="2" t="s">
        <v>226</v>
      </c>
      <c r="B97" s="2" t="s">
        <v>123</v>
      </c>
      <c r="C97" s="2" t="s">
        <v>221</v>
      </c>
      <c r="D97" s="2" t="s">
        <v>12</v>
      </c>
      <c r="E97" s="2" t="s">
        <v>49</v>
      </c>
      <c r="F97" s="14" t="n">
        <v>58.73</v>
      </c>
      <c r="G97" s="2" t="n">
        <v>0</v>
      </c>
      <c r="H97" s="2" t="n">
        <v>6</v>
      </c>
      <c r="I97" s="21" t="n">
        <v>1.09</v>
      </c>
      <c r="J97" s="14" t="n">
        <v>24.5</v>
      </c>
      <c r="K97" s="14" t="n">
        <v>45</v>
      </c>
      <c r="L97" s="21" t="n">
        <f aca="false">INDEX('Read me'!$B$10:$B$14,2)</f>
        <v>1.26</v>
      </c>
      <c r="M97" s="14" t="n">
        <f aca="false">IF(F97*(1+'Read me'!$B$5)&lt;='Read me'!$B$7,CEILING(F97*(1+'Read me'!$B$5)+0.5,1)-0.5,CEILING(F97*(1+'Read me'!$B$5),5))</f>
        <v>60</v>
      </c>
      <c r="N97" s="14" t="n">
        <f aca="false">IF(MAX(M97*L97,M97+'Read me'!$B$6)&lt;='Read me'!$B$7,CEILING(MAX(M97*L97,M97+'Read me'!$B$6)+0.5,1)-0.5,CEILING(MAX(M97*L97,M97+'Read me'!$B$6),5))</f>
        <v>80</v>
      </c>
      <c r="O97" s="22" t="n">
        <f aca="false">IF(ISNUMBER(J97),M97-J97,"new")</f>
        <v>35.5</v>
      </c>
    </row>
    <row r="98" customFormat="false" ht="15" hidden="false" customHeight="false" outlineLevel="0" collapsed="false">
      <c r="A98" s="2" t="s">
        <v>227</v>
      </c>
      <c r="B98" s="2" t="s">
        <v>123</v>
      </c>
      <c r="C98" s="2" t="s">
        <v>221</v>
      </c>
      <c r="D98" s="2" t="s">
        <v>13</v>
      </c>
      <c r="E98" s="2" t="s">
        <v>47</v>
      </c>
      <c r="F98" s="14" t="n">
        <v>72.23</v>
      </c>
      <c r="G98" s="2" t="n">
        <v>1</v>
      </c>
      <c r="H98" s="2" t="n">
        <v>6</v>
      </c>
      <c r="I98" s="21" t="n">
        <v>1.02</v>
      </c>
      <c r="J98" s="14" t="n">
        <v>45</v>
      </c>
      <c r="K98" s="14" t="n">
        <v>95</v>
      </c>
      <c r="L98" s="21" t="n">
        <f aca="false">INDEX('Read me'!$B$10:$B$14,3)</f>
        <v>1.35</v>
      </c>
      <c r="M98" s="14" t="n">
        <f aca="false">IF(F98*(1+'Read me'!$B$5)&lt;='Read me'!$B$7,CEILING(F98*(1+'Read me'!$B$5)+0.5,1)-0.5,CEILING(F98*(1+'Read me'!$B$5),5))</f>
        <v>75</v>
      </c>
      <c r="N98" s="14" t="n">
        <f aca="false">IF(MAX(M98*L98,M98+'Read me'!$B$6)&lt;='Read me'!$B$7,CEILING(MAX(M98*L98,M98+'Read me'!$B$6)+0.5,1)-0.5,CEILING(MAX(M98*L98,M98+'Read me'!$B$6),5))</f>
        <v>105</v>
      </c>
      <c r="O98" s="22" t="n">
        <f aca="false">IF(ISNUMBER(J98),M98-J98,"new")</f>
        <v>30</v>
      </c>
    </row>
    <row r="99" customFormat="false" ht="15" hidden="false" customHeight="false" outlineLevel="0" collapsed="false">
      <c r="A99" s="2" t="s">
        <v>228</v>
      </c>
      <c r="B99" s="2" t="s">
        <v>123</v>
      </c>
      <c r="C99" s="2" t="s">
        <v>221</v>
      </c>
      <c r="D99" s="2" t="s">
        <v>13</v>
      </c>
      <c r="E99" s="2" t="s">
        <v>48</v>
      </c>
      <c r="F99" s="14" t="n">
        <v>86.94</v>
      </c>
      <c r="G99" s="2" t="n">
        <v>0</v>
      </c>
      <c r="H99" s="2" t="n">
        <v>6</v>
      </c>
      <c r="I99" s="21" t="n">
        <v>1.02</v>
      </c>
      <c r="J99" s="14" t="n">
        <v>45</v>
      </c>
      <c r="K99" s="14" t="n">
        <v>95</v>
      </c>
      <c r="L99" s="21" t="n">
        <f aca="false">INDEX('Read me'!$B$10:$B$14,3)</f>
        <v>1.35</v>
      </c>
      <c r="M99" s="14" t="n">
        <f aca="false">IF(F99*(1+'Read me'!$B$5)&lt;='Read me'!$B$7,CEILING(F99*(1+'Read me'!$B$5)+0.5,1)-0.5,CEILING(F99*(1+'Read me'!$B$5),5))</f>
        <v>90</v>
      </c>
      <c r="N99" s="14" t="n">
        <f aca="false">IF(MAX(M99*L99,M99+'Read me'!$B$6)&lt;='Read me'!$B$7,CEILING(MAX(M99*L99,M99+'Read me'!$B$6)+0.5,1)-0.5,CEILING(MAX(M99*L99,M99+'Read me'!$B$6),5))</f>
        <v>125</v>
      </c>
      <c r="O99" s="22" t="n">
        <f aca="false">IF(ISNUMBER(J99),M99-J99,"new")</f>
        <v>45</v>
      </c>
    </row>
    <row r="100" customFormat="false" ht="15" hidden="false" customHeight="false" outlineLevel="0" collapsed="false">
      <c r="A100" s="2" t="s">
        <v>229</v>
      </c>
      <c r="B100" s="2" t="s">
        <v>123</v>
      </c>
      <c r="C100" s="2" t="s">
        <v>221</v>
      </c>
      <c r="D100" s="2" t="s">
        <v>13</v>
      </c>
      <c r="E100" s="2" t="s">
        <v>49</v>
      </c>
      <c r="F100" s="14" t="n">
        <v>118.74</v>
      </c>
      <c r="G100" s="2" t="n">
        <v>0</v>
      </c>
      <c r="H100" s="2" t="n">
        <v>6</v>
      </c>
      <c r="I100" s="21" t="n">
        <v>1.02</v>
      </c>
      <c r="J100" s="14" t="n">
        <v>99</v>
      </c>
      <c r="K100" s="14" t="n">
        <v>150</v>
      </c>
      <c r="L100" s="21" t="n">
        <f aca="false">INDEX('Read me'!$B$10:$B$14,3)</f>
        <v>1.35</v>
      </c>
      <c r="M100" s="14" t="n">
        <f aca="false">IF(F100*(1+'Read me'!$B$5)&lt;='Read me'!$B$7,CEILING(F100*(1+'Read me'!$B$5)+0.5,1)-0.5,CEILING(F100*(1+'Read me'!$B$5),5))</f>
        <v>120</v>
      </c>
      <c r="N100" s="14" t="n">
        <f aca="false">IF(MAX(M100*L100,M100+'Read me'!$B$6)&lt;='Read me'!$B$7,CEILING(MAX(M100*L100,M100+'Read me'!$B$6)+0.5,1)-0.5,CEILING(MAX(M100*L100,M100+'Read me'!$B$6),5))</f>
        <v>165</v>
      </c>
      <c r="O100" s="22" t="n">
        <f aca="false">IF(ISNUMBER(J100),M100-J100,"new")</f>
        <v>21</v>
      </c>
    </row>
    <row r="101" customFormat="false" ht="15" hidden="false" customHeight="false" outlineLevel="0" collapsed="false">
      <c r="A101" s="2" t="s">
        <v>230</v>
      </c>
      <c r="B101" s="2" t="s">
        <v>123</v>
      </c>
      <c r="C101" s="2" t="s">
        <v>221</v>
      </c>
      <c r="D101" s="2" t="s">
        <v>14</v>
      </c>
      <c r="E101" s="2" t="s">
        <v>47</v>
      </c>
      <c r="F101" s="14" t="n">
        <v>125.83</v>
      </c>
      <c r="G101" s="2" t="n">
        <v>0</v>
      </c>
      <c r="H101" s="2" t="n">
        <v>6</v>
      </c>
      <c r="I101" s="21" t="n">
        <v>1.02</v>
      </c>
      <c r="J101" s="14" t="n">
        <v>99</v>
      </c>
      <c r="K101" s="14" t="n">
        <v>150</v>
      </c>
      <c r="L101" s="21" t="n">
        <f aca="false">INDEX('Read me'!$B$10:$B$14,4)</f>
        <v>1.2</v>
      </c>
      <c r="M101" s="14" t="n">
        <f aca="false">IF(F101*(1+'Read me'!$B$5)&lt;='Read me'!$B$7,CEILING(F101*(1+'Read me'!$B$5)+0.5,1)-0.5,CEILING(F101*(1+'Read me'!$B$5),5))</f>
        <v>130</v>
      </c>
      <c r="N101" s="14" t="n">
        <f aca="false">IF(MAX(M101*L101,M101+'Read me'!$B$6)&lt;='Read me'!$B$7,CEILING(MAX(M101*L101,M101+'Read me'!$B$6)+0.5,1)-0.5,CEILING(MAX(M101*L101,M101+'Read me'!$B$6),5))</f>
        <v>160</v>
      </c>
      <c r="O101" s="22" t="n">
        <f aca="false">IF(ISNUMBER(J101),M101-J101,"new")</f>
        <v>31</v>
      </c>
    </row>
    <row r="102" customFormat="false" ht="15" hidden="false" customHeight="false" outlineLevel="0" collapsed="false">
      <c r="A102" s="2" t="s">
        <v>231</v>
      </c>
      <c r="B102" s="2" t="s">
        <v>123</v>
      </c>
      <c r="C102" s="2" t="s">
        <v>221</v>
      </c>
      <c r="D102" s="2" t="s">
        <v>14</v>
      </c>
      <c r="E102" s="2" t="s">
        <v>48</v>
      </c>
      <c r="F102" s="14" t="n">
        <v>162.03</v>
      </c>
      <c r="G102" s="2" t="n">
        <v>0</v>
      </c>
      <c r="H102" s="2" t="n">
        <v>6</v>
      </c>
      <c r="I102" s="21" t="n">
        <v>1.02</v>
      </c>
      <c r="J102" s="14" t="n">
        <v>150</v>
      </c>
      <c r="K102" s="14" t="n">
        <v>150</v>
      </c>
      <c r="L102" s="21" t="n">
        <f aca="false">INDEX('Read me'!$B$10:$B$14,4)</f>
        <v>1.2</v>
      </c>
      <c r="M102" s="14" t="n">
        <f aca="false">IF(F102*(1+'Read me'!$B$5)&lt;='Read me'!$B$7,CEILING(F102*(1+'Read me'!$B$5)+0.5,1)-0.5,CEILING(F102*(1+'Read me'!$B$5),5))</f>
        <v>165</v>
      </c>
      <c r="N102" s="14" t="n">
        <f aca="false">IF(MAX(M102*L102,M102+'Read me'!$B$6)&lt;='Read me'!$B$7,CEILING(MAX(M102*L102,M102+'Read me'!$B$6)+0.5,1)-0.5,CEILING(MAX(M102*L102,M102+'Read me'!$B$6),5))</f>
        <v>200</v>
      </c>
      <c r="O102" s="22" t="n">
        <f aca="false">IF(ISNUMBER(J102),M102-J102,"new")</f>
        <v>15</v>
      </c>
    </row>
    <row r="103" customFormat="false" ht="15" hidden="false" customHeight="false" outlineLevel="0" collapsed="false">
      <c r="A103" s="2" t="s">
        <v>232</v>
      </c>
      <c r="B103" s="2" t="s">
        <v>123</v>
      </c>
      <c r="C103" s="2" t="s">
        <v>221</v>
      </c>
      <c r="D103" s="2" t="s">
        <v>14</v>
      </c>
      <c r="E103" s="2" t="s">
        <v>49</v>
      </c>
      <c r="F103" s="14" t="n">
        <v>205.83</v>
      </c>
      <c r="G103" s="2" t="n">
        <v>0</v>
      </c>
      <c r="H103" s="2" t="n">
        <v>6</v>
      </c>
      <c r="I103" s="21" t="n">
        <v>1.02</v>
      </c>
      <c r="J103" s="14" t="n">
        <v>250</v>
      </c>
      <c r="K103" s="14" t="n">
        <v>195</v>
      </c>
      <c r="L103" s="21" t="n">
        <f aca="false">INDEX('Read me'!$B$10:$B$14,4)</f>
        <v>1.2</v>
      </c>
      <c r="M103" s="14" t="n">
        <f aca="false">IF(F103*(1+'Read me'!$B$5)&lt;='Read me'!$B$7,CEILING(F103*(1+'Read me'!$B$5)+0.5,1)-0.5,CEILING(F103*(1+'Read me'!$B$5),5))</f>
        <v>210</v>
      </c>
      <c r="N103" s="14" t="n">
        <f aca="false">IF(MAX(M103*L103,M103+'Read me'!$B$6)&lt;='Read me'!$B$7,CEILING(MAX(M103*L103,M103+'Read me'!$B$6)+0.5,1)-0.5,CEILING(MAX(M103*L103,M103+'Read me'!$B$6),5))</f>
        <v>255</v>
      </c>
      <c r="O103" s="22" t="n">
        <f aca="false">IF(ISNUMBER(J103),M103-J103,"new")</f>
        <v>-40</v>
      </c>
    </row>
    <row r="104" customFormat="false" ht="15" hidden="false" customHeight="false" outlineLevel="0" collapsed="false">
      <c r="A104" s="2" t="s">
        <v>233</v>
      </c>
      <c r="B104" s="2" t="s">
        <v>123</v>
      </c>
      <c r="C104" s="2" t="s">
        <v>221</v>
      </c>
      <c r="D104" s="2" t="s">
        <v>15</v>
      </c>
      <c r="E104" s="2" t="s">
        <v>47</v>
      </c>
      <c r="F104" s="14" t="n">
        <v>169.28</v>
      </c>
      <c r="G104" s="2" t="n">
        <v>0</v>
      </c>
      <c r="H104" s="2" t="n">
        <v>6</v>
      </c>
      <c r="I104" s="21" t="n">
        <v>1.02</v>
      </c>
      <c r="J104" s="14" t="n">
        <v>300</v>
      </c>
      <c r="K104" s="14" t="n">
        <v>300</v>
      </c>
      <c r="L104" s="21" t="n">
        <f aca="false">INDEX('Read me'!$B$10:$B$14,5)</f>
        <v>1.2</v>
      </c>
      <c r="M104" s="14" t="n">
        <f aca="false">IF(F104*(1+'Read me'!$B$5)&lt;='Read me'!$B$7,CEILING(F104*(1+'Read me'!$B$5)+0.5,1)-0.5,CEILING(F104*(1+'Read me'!$B$5),5))</f>
        <v>170</v>
      </c>
      <c r="N104" s="14" t="n">
        <f aca="false">IF(MAX(M104*L104,M104+'Read me'!$B$6)&lt;='Read me'!$B$7,CEILING(MAX(M104*L104,M104+'Read me'!$B$6)+0.5,1)-0.5,CEILING(MAX(M104*L104,M104+'Read me'!$B$6),5))</f>
        <v>205</v>
      </c>
      <c r="O104" s="22" t="n">
        <f aca="false">IF(ISNUMBER(J104),M104-J104,"new")</f>
        <v>-130</v>
      </c>
    </row>
    <row r="105" customFormat="false" ht="15" hidden="false" customHeight="false" outlineLevel="0" collapsed="false">
      <c r="A105" s="2" t="s">
        <v>234</v>
      </c>
      <c r="B105" s="2" t="s">
        <v>123</v>
      </c>
      <c r="C105" s="2" t="s">
        <v>221</v>
      </c>
      <c r="D105" s="2" t="s">
        <v>15</v>
      </c>
      <c r="E105" s="2" t="s">
        <v>48</v>
      </c>
      <c r="F105" s="14" t="n">
        <v>236.88</v>
      </c>
      <c r="G105" s="2" t="n">
        <v>0</v>
      </c>
      <c r="H105" s="2" t="n">
        <v>6</v>
      </c>
      <c r="I105" s="21" t="n">
        <v>1.02</v>
      </c>
      <c r="J105" s="14" t="n">
        <v>300</v>
      </c>
      <c r="K105" s="14" t="n">
        <v>300</v>
      </c>
      <c r="L105" s="21" t="n">
        <f aca="false">INDEX('Read me'!$B$10:$B$14,5)</f>
        <v>1.2</v>
      </c>
      <c r="M105" s="14" t="n">
        <f aca="false">IF(MAX((IF(F105*(1+'Read me'!$B$5)&lt;='Read me'!$B$7,CEILING(F105*(1+'Read me'!$B$5)+0.5,1)-0.5,CEILING(F105*(1+'Read me'!$B$5),5)))*L105,(IF(F105*(1+'Read me'!$B$5)&lt;='Read me'!$B$7,CEILING(F105*(1+'Read me'!$B$5)+0.5,1)-0.5,CEILING(F105*(1+'Read me'!$B$5),5)))+'Read me'!$B$6)&lt;='Read me'!$B$7,CEILING(MAX((IF(F105*(1+'Read me'!$B$5)&lt;='Read me'!$B$7,CEILING(F105*(1+'Read me'!$B$5)+0.5,1)-0.5,CEILING(F105*(1+'Read me'!$B$5),5)))*L105,(IF(F105*(1+'Read me'!$B$5)&lt;='Read me'!$B$7,CEILING(F105*(1+'Read me'!$B$5)+0.5,1)-0.5,CEILING(F105*(1+'Read me'!$B$5),5)))+'Read me'!$B$6)+0.5,1)-0.5,CEILING(MAX((IF(F105*(1+'Read me'!$B$5)&lt;='Read me'!$B$7,CEILING(F105*(1+'Read me'!$B$5)+0.5,1)-0.5,CEILING(F105*(1+'Read me'!$B$5),5)))*L105,(IF(F105*(1+'Read me'!$B$5)&lt;='Read me'!$B$7,CEILING(F105*(1+'Read me'!$B$5)+0.5,1)-0.5,CEILING(F105*(1+'Read me'!$B$5),5)))+'Read me'!$B$6),5))</f>
        <v>290</v>
      </c>
      <c r="N105" s="2" t="s">
        <v>138</v>
      </c>
      <c r="O105" s="22" t="n">
        <f aca="false">IF(ISNUMBER(J105),M105-J105,"new")</f>
        <v>-10</v>
      </c>
      <c r="P105" s="5" t="s">
        <v>139</v>
      </c>
    </row>
    <row r="106" customFormat="false" ht="15" hidden="false" customHeight="false" outlineLevel="0" collapsed="false">
      <c r="A106" s="2" t="s">
        <v>235</v>
      </c>
      <c r="B106" s="2" t="s">
        <v>123</v>
      </c>
      <c r="C106" s="2" t="s">
        <v>221</v>
      </c>
      <c r="D106" s="2" t="s">
        <v>15</v>
      </c>
      <c r="E106" s="2" t="s">
        <v>49</v>
      </c>
      <c r="F106" s="14" t="n">
        <v>283.62</v>
      </c>
      <c r="G106" s="2" t="n">
        <v>0</v>
      </c>
      <c r="H106" s="2" t="n">
        <v>6</v>
      </c>
      <c r="I106" s="21" t="n">
        <v>1.02</v>
      </c>
      <c r="J106" s="14" t="n">
        <v>350</v>
      </c>
      <c r="K106" s="14" t="n">
        <v>400</v>
      </c>
      <c r="L106" s="21" t="n">
        <f aca="false">INDEX('Read me'!$B$10:$B$14,5)</f>
        <v>1.2</v>
      </c>
      <c r="M106" s="14" t="n">
        <f aca="false">IF(MAX((IF(F106*(1+'Read me'!$B$5)&lt;='Read me'!$B$7,CEILING(F106*(1+'Read me'!$B$5)+0.5,1)-0.5,CEILING(F106*(1+'Read me'!$B$5),5)))*L106,(IF(F106*(1+'Read me'!$B$5)&lt;='Read me'!$B$7,CEILING(F106*(1+'Read me'!$B$5)+0.5,1)-0.5,CEILING(F106*(1+'Read me'!$B$5),5)))+'Read me'!$B$6)&lt;='Read me'!$B$7,CEILING(MAX((IF(F106*(1+'Read me'!$B$5)&lt;='Read me'!$B$7,CEILING(F106*(1+'Read me'!$B$5)+0.5,1)-0.5,CEILING(F106*(1+'Read me'!$B$5),5)))*L106,(IF(F106*(1+'Read me'!$B$5)&lt;='Read me'!$B$7,CEILING(F106*(1+'Read me'!$B$5)+0.5,1)-0.5,CEILING(F106*(1+'Read me'!$B$5),5)))+'Read me'!$B$6)+0.5,1)-0.5,CEILING(MAX((IF(F106*(1+'Read me'!$B$5)&lt;='Read me'!$B$7,CEILING(F106*(1+'Read me'!$B$5)+0.5,1)-0.5,CEILING(F106*(1+'Read me'!$B$5),5)))*L106,(IF(F106*(1+'Read me'!$B$5)&lt;='Read me'!$B$7,CEILING(F106*(1+'Read me'!$B$5)+0.5,1)-0.5,CEILING(F106*(1+'Read me'!$B$5),5)))+'Read me'!$B$6),5))</f>
        <v>345</v>
      </c>
      <c r="N106" s="2" t="s">
        <v>138</v>
      </c>
      <c r="O106" s="22" t="n">
        <f aca="false">IF(ISNUMBER(J106),M106-J106,"new")</f>
        <v>-5</v>
      </c>
      <c r="P106" s="5" t="s">
        <v>139</v>
      </c>
    </row>
    <row r="107" customFormat="false" ht="15" hidden="false" customHeight="false" outlineLevel="0" collapsed="false">
      <c r="A107" s="2" t="s">
        <v>236</v>
      </c>
      <c r="B107" s="2" t="s">
        <v>174</v>
      </c>
      <c r="C107" s="2" t="s">
        <v>124</v>
      </c>
      <c r="D107" s="2" t="s">
        <v>10</v>
      </c>
      <c r="E107" s="2" t="s">
        <v>47</v>
      </c>
      <c r="F107" s="14" t="n">
        <v>12.16</v>
      </c>
      <c r="G107" s="2" t="n">
        <v>258</v>
      </c>
      <c r="H107" s="2" t="n">
        <v>892</v>
      </c>
      <c r="I107" s="21" t="n">
        <v>0.84</v>
      </c>
      <c r="J107" s="14" t="n">
        <v>9.5</v>
      </c>
      <c r="K107" s="14" t="n">
        <v>14.5</v>
      </c>
      <c r="L107" s="21" t="n">
        <f aca="false">INDEX('Read me'!$B$10:$B$14,1)</f>
        <v>1.34</v>
      </c>
      <c r="M107" s="14" t="n">
        <f aca="false">IF(F107*(1+'Read me'!$B$5)&lt;='Read me'!$B$7,CEILING(F107*(1+'Read me'!$B$5)+0.5,1)-0.5,CEILING(F107*(1+'Read me'!$B$5),5))</f>
        <v>12.5</v>
      </c>
      <c r="N107" s="14" t="n">
        <f aca="false">IF(MAX(M107*L107,M107+'Read me'!$B$6)&lt;='Read me'!$B$7,CEILING(MAX(M107*L107,M107+'Read me'!$B$6)+0.5,1)-0.5,CEILING(MAX(M107*L107,M107+'Read me'!$B$6),5))</f>
        <v>17.5</v>
      </c>
      <c r="O107" s="22" t="n">
        <f aca="false">IF(ISNUMBER(J107),M107-J107,"new")</f>
        <v>3</v>
      </c>
    </row>
    <row r="108" customFormat="false" ht="15" hidden="false" customHeight="false" outlineLevel="0" collapsed="false">
      <c r="A108" s="2" t="s">
        <v>237</v>
      </c>
      <c r="B108" s="2" t="s">
        <v>174</v>
      </c>
      <c r="C108" s="2" t="s">
        <v>124</v>
      </c>
      <c r="D108" s="2" t="s">
        <v>10</v>
      </c>
      <c r="E108" s="2" t="s">
        <v>48</v>
      </c>
      <c r="F108" s="14" t="n">
        <v>15.32</v>
      </c>
      <c r="G108" s="2" t="n">
        <v>160</v>
      </c>
      <c r="H108" s="2" t="n">
        <v>892</v>
      </c>
      <c r="I108" s="21" t="n">
        <v>0.84</v>
      </c>
      <c r="J108" s="14" t="n">
        <v>12.5</v>
      </c>
      <c r="K108" s="14" t="n">
        <v>17.5</v>
      </c>
      <c r="L108" s="21" t="n">
        <f aca="false">INDEX('Read me'!$B$10:$B$14,1)</f>
        <v>1.34</v>
      </c>
      <c r="M108" s="14" t="n">
        <f aca="false">IF(F108*(1+'Read me'!$B$5)&lt;='Read me'!$B$7,CEILING(F108*(1+'Read me'!$B$5)+0.5,1)-0.5,CEILING(F108*(1+'Read me'!$B$5),5))</f>
        <v>15.5</v>
      </c>
      <c r="N108" s="14" t="n">
        <f aca="false">IF(MAX(M108*L108,M108+'Read me'!$B$6)&lt;='Read me'!$B$7,CEILING(MAX(M108*L108,M108+'Read me'!$B$6)+0.5,1)-0.5,CEILING(MAX(M108*L108,M108+'Read me'!$B$6),5))</f>
        <v>21.5</v>
      </c>
      <c r="O108" s="22" t="n">
        <f aca="false">IF(ISNUMBER(J108),M108-J108,"new")</f>
        <v>3</v>
      </c>
    </row>
    <row r="109" customFormat="false" ht="15" hidden="false" customHeight="false" outlineLevel="0" collapsed="false">
      <c r="A109" s="2" t="s">
        <v>238</v>
      </c>
      <c r="B109" s="2" t="s">
        <v>174</v>
      </c>
      <c r="C109" s="2" t="s">
        <v>124</v>
      </c>
      <c r="D109" s="2" t="s">
        <v>10</v>
      </c>
      <c r="E109" s="2" t="s">
        <v>49</v>
      </c>
      <c r="F109" s="14" t="n">
        <v>18.14</v>
      </c>
      <c r="G109" s="2" t="n">
        <v>107</v>
      </c>
      <c r="H109" s="2" t="n">
        <v>892</v>
      </c>
      <c r="I109" s="21" t="n">
        <v>0.84</v>
      </c>
      <c r="J109" s="14" t="n">
        <v>17.5</v>
      </c>
      <c r="K109" s="14" t="n">
        <v>24.5</v>
      </c>
      <c r="L109" s="21" t="n">
        <f aca="false">INDEX('Read me'!$B$10:$B$14,1)</f>
        <v>1.34</v>
      </c>
      <c r="M109" s="14" t="n">
        <f aca="false">IF(F109*(1+'Read me'!$B$5)&lt;='Read me'!$B$7,CEILING(F109*(1+'Read me'!$B$5)+0.5,1)-0.5,CEILING(F109*(1+'Read me'!$B$5),5))</f>
        <v>18.5</v>
      </c>
      <c r="N109" s="14" t="n">
        <f aca="false">IF(MAX(M109*L109,M109+'Read me'!$B$6)&lt;='Read me'!$B$7,CEILING(MAX(M109*L109,M109+'Read me'!$B$6)+0.5,1)-0.5,CEILING(MAX(M109*L109,M109+'Read me'!$B$6),5))</f>
        <v>25.5</v>
      </c>
      <c r="O109" s="22" t="n">
        <f aca="false">IF(ISNUMBER(J109),M109-J109,"new")</f>
        <v>1</v>
      </c>
    </row>
    <row r="110" customFormat="false" ht="15" hidden="false" customHeight="false" outlineLevel="0" collapsed="false">
      <c r="A110" s="2" t="s">
        <v>239</v>
      </c>
      <c r="B110" s="2" t="s">
        <v>174</v>
      </c>
      <c r="C110" s="2" t="s">
        <v>124</v>
      </c>
      <c r="D110" s="2" t="s">
        <v>12</v>
      </c>
      <c r="E110" s="2" t="s">
        <v>47</v>
      </c>
      <c r="F110" s="14" t="n">
        <v>36.08</v>
      </c>
      <c r="G110" s="2" t="n">
        <v>116</v>
      </c>
      <c r="H110" s="2" t="n">
        <v>892</v>
      </c>
      <c r="I110" s="21" t="n">
        <v>0.92</v>
      </c>
      <c r="J110" s="14" t="n">
        <v>9.5</v>
      </c>
      <c r="K110" s="14" t="n">
        <v>19.5</v>
      </c>
      <c r="L110" s="21" t="n">
        <f aca="false">INDEX('Read me'!$B$10:$B$14,2)</f>
        <v>1.26</v>
      </c>
      <c r="M110" s="14" t="n">
        <f aca="false">IF(F110*(1+'Read me'!$B$5)&lt;='Read me'!$B$7,CEILING(F110*(1+'Read me'!$B$5)+0.5,1)-0.5,CEILING(F110*(1+'Read me'!$B$5),5))</f>
        <v>40</v>
      </c>
      <c r="N110" s="14" t="n">
        <f aca="false">IF(MAX(M110*L110,M110+'Read me'!$B$6)&lt;='Read me'!$B$7,CEILING(MAX(M110*L110,M110+'Read me'!$B$6)+0.5,1)-0.5,CEILING(MAX(M110*L110,M110+'Read me'!$B$6),5))</f>
        <v>55</v>
      </c>
      <c r="O110" s="22" t="n">
        <f aca="false">IF(ISNUMBER(J110),M110-J110,"new")</f>
        <v>30.5</v>
      </c>
    </row>
    <row r="111" customFormat="false" ht="15" hidden="false" customHeight="false" outlineLevel="0" collapsed="false">
      <c r="A111" s="2" t="s">
        <v>240</v>
      </c>
      <c r="B111" s="2" t="s">
        <v>174</v>
      </c>
      <c r="C111" s="2" t="s">
        <v>124</v>
      </c>
      <c r="D111" s="2" t="s">
        <v>12</v>
      </c>
      <c r="E111" s="2" t="s">
        <v>48</v>
      </c>
      <c r="F111" s="14" t="n">
        <v>42.83</v>
      </c>
      <c r="G111" s="2" t="n">
        <v>106</v>
      </c>
      <c r="H111" s="2" t="n">
        <v>892</v>
      </c>
      <c r="I111" s="21" t="n">
        <v>0.92</v>
      </c>
      <c r="J111" s="14" t="n">
        <v>12.5</v>
      </c>
      <c r="K111" s="14" t="n">
        <v>19.5</v>
      </c>
      <c r="L111" s="21" t="n">
        <f aca="false">INDEX('Read me'!$B$10:$B$14,2)</f>
        <v>1.26</v>
      </c>
      <c r="M111" s="14" t="n">
        <f aca="false">IF(F111*(1+'Read me'!$B$5)&lt;='Read me'!$B$7,CEILING(F111*(1+'Read me'!$B$5)+0.5,1)-0.5,CEILING(F111*(1+'Read me'!$B$5),5))</f>
        <v>45</v>
      </c>
      <c r="N111" s="14" t="n">
        <f aca="false">IF(MAX(M111*L111,M111+'Read me'!$B$6)&lt;='Read me'!$B$7,CEILING(MAX(M111*L111,M111+'Read me'!$B$6)+0.5,1)-0.5,CEILING(MAX(M111*L111,M111+'Read me'!$B$6),5))</f>
        <v>60</v>
      </c>
      <c r="O111" s="22" t="n">
        <f aca="false">IF(ISNUMBER(J111),M111-J111,"new")</f>
        <v>32.5</v>
      </c>
    </row>
    <row r="112" customFormat="false" ht="15" hidden="false" customHeight="false" outlineLevel="0" collapsed="false">
      <c r="A112" s="2" t="s">
        <v>241</v>
      </c>
      <c r="B112" s="2" t="s">
        <v>174</v>
      </c>
      <c r="C112" s="2" t="s">
        <v>124</v>
      </c>
      <c r="D112" s="2" t="s">
        <v>12</v>
      </c>
      <c r="E112" s="2" t="s">
        <v>49</v>
      </c>
      <c r="F112" s="14" t="n">
        <v>46.45</v>
      </c>
      <c r="G112" s="2" t="n">
        <v>57</v>
      </c>
      <c r="H112" s="2" t="n">
        <v>892</v>
      </c>
      <c r="I112" s="21" t="n">
        <v>0.92</v>
      </c>
      <c r="J112" s="14" t="n">
        <v>19.5</v>
      </c>
      <c r="K112" s="14" t="n">
        <v>29.5</v>
      </c>
      <c r="L112" s="21" t="n">
        <f aca="false">INDEX('Read me'!$B$10:$B$14,2)</f>
        <v>1.26</v>
      </c>
      <c r="M112" s="14" t="n">
        <f aca="false">IF(F112*(1+'Read me'!$B$5)&lt;='Read me'!$B$7,CEILING(F112*(1+'Read me'!$B$5)+0.5,1)-0.5,CEILING(F112*(1+'Read me'!$B$5),5))</f>
        <v>50</v>
      </c>
      <c r="N112" s="14" t="n">
        <f aca="false">IF(MAX(M112*L112,M112+'Read me'!$B$6)&lt;='Read me'!$B$7,CEILING(MAX(M112*L112,M112+'Read me'!$B$6)+0.5,1)-0.5,CEILING(MAX(M112*L112,M112+'Read me'!$B$6),5))</f>
        <v>65</v>
      </c>
      <c r="O112" s="22" t="n">
        <f aca="false">IF(ISNUMBER(J112),M112-J112,"new")</f>
        <v>30.5</v>
      </c>
    </row>
    <row r="113" customFormat="false" ht="15" hidden="false" customHeight="false" outlineLevel="0" collapsed="false">
      <c r="A113" s="2" t="s">
        <v>242</v>
      </c>
      <c r="B113" s="2" t="s">
        <v>174</v>
      </c>
      <c r="C113" s="2" t="s">
        <v>124</v>
      </c>
      <c r="D113" s="2" t="s">
        <v>13</v>
      </c>
      <c r="E113" s="2" t="s">
        <v>47</v>
      </c>
      <c r="F113" s="14" t="n">
        <v>61.81</v>
      </c>
      <c r="G113" s="2" t="n">
        <v>21</v>
      </c>
      <c r="H113" s="2" t="n">
        <v>892</v>
      </c>
      <c r="I113" s="21" t="n">
        <v>0.85</v>
      </c>
      <c r="J113" s="14" t="n">
        <v>19</v>
      </c>
      <c r="K113" s="14" t="n">
        <v>45</v>
      </c>
      <c r="L113" s="21" t="n">
        <f aca="false">INDEX('Read me'!$B$10:$B$14,3)</f>
        <v>1.35</v>
      </c>
      <c r="M113" s="14" t="n">
        <f aca="false">IF(F113*(1+'Read me'!$B$5)&lt;='Read me'!$B$7,CEILING(F113*(1+'Read me'!$B$5)+0.5,1)-0.5,CEILING(F113*(1+'Read me'!$B$5),5))</f>
        <v>65</v>
      </c>
      <c r="N113" s="14" t="n">
        <f aca="false">IF(MAX(M113*L113,M113+'Read me'!$B$6)&lt;='Read me'!$B$7,CEILING(MAX(M113*L113,M113+'Read me'!$B$6)+0.5,1)-0.5,CEILING(MAX(M113*L113,M113+'Read me'!$B$6),5))</f>
        <v>90</v>
      </c>
      <c r="O113" s="22" t="n">
        <f aca="false">IF(ISNUMBER(J113),M113-J113,"new")</f>
        <v>46</v>
      </c>
    </row>
    <row r="114" customFormat="false" ht="15" hidden="false" customHeight="false" outlineLevel="0" collapsed="false">
      <c r="A114" s="2" t="s">
        <v>243</v>
      </c>
      <c r="B114" s="2" t="s">
        <v>174</v>
      </c>
      <c r="C114" s="2" t="s">
        <v>124</v>
      </c>
      <c r="D114" s="2" t="s">
        <v>13</v>
      </c>
      <c r="E114" s="2" t="s">
        <v>48</v>
      </c>
      <c r="F114" s="14" t="n">
        <v>76.45</v>
      </c>
      <c r="G114" s="2" t="n">
        <v>19</v>
      </c>
      <c r="H114" s="2" t="n">
        <v>892</v>
      </c>
      <c r="I114" s="21" t="n">
        <v>0.85</v>
      </c>
      <c r="J114" s="14" t="n">
        <v>24.5</v>
      </c>
      <c r="K114" s="14" t="n">
        <v>45</v>
      </c>
      <c r="L114" s="21" t="n">
        <f aca="false">INDEX('Read me'!$B$10:$B$14,3)</f>
        <v>1.35</v>
      </c>
      <c r="M114" s="14" t="n">
        <f aca="false">IF(F114*(1+'Read me'!$B$5)&lt;='Read me'!$B$7,CEILING(F114*(1+'Read me'!$B$5)+0.5,1)-0.5,CEILING(F114*(1+'Read me'!$B$5),5))</f>
        <v>80</v>
      </c>
      <c r="N114" s="14" t="n">
        <f aca="false">IF(MAX(M114*L114,M114+'Read me'!$B$6)&lt;='Read me'!$B$7,CEILING(MAX(M114*L114,M114+'Read me'!$B$6)+0.5,1)-0.5,CEILING(MAX(M114*L114,M114+'Read me'!$B$6),5))</f>
        <v>110</v>
      </c>
      <c r="O114" s="22" t="n">
        <f aca="false">IF(ISNUMBER(J114),M114-J114,"new")</f>
        <v>55.5</v>
      </c>
    </row>
    <row r="115" customFormat="false" ht="15" hidden="false" customHeight="false" outlineLevel="0" collapsed="false">
      <c r="A115" s="2" t="s">
        <v>244</v>
      </c>
      <c r="B115" s="2" t="s">
        <v>174</v>
      </c>
      <c r="C115" s="2" t="s">
        <v>124</v>
      </c>
      <c r="D115" s="2" t="s">
        <v>13</v>
      </c>
      <c r="E115" s="2" t="s">
        <v>49</v>
      </c>
      <c r="F115" s="14" t="n">
        <v>100.12</v>
      </c>
      <c r="G115" s="2" t="n">
        <v>11</v>
      </c>
      <c r="H115" s="2" t="n">
        <v>892</v>
      </c>
      <c r="I115" s="21" t="n">
        <v>0.85</v>
      </c>
      <c r="J115" s="14" t="n">
        <v>50</v>
      </c>
      <c r="K115" s="14" t="n">
        <v>95</v>
      </c>
      <c r="L115" s="21" t="n">
        <f aca="false">INDEX('Read me'!$B$10:$B$14,3)</f>
        <v>1.35</v>
      </c>
      <c r="M115" s="14" t="n">
        <f aca="false">IF(F115*(1+'Read me'!$B$5)&lt;='Read me'!$B$7,CEILING(F115*(1+'Read me'!$B$5)+0.5,1)-0.5,CEILING(F115*(1+'Read me'!$B$5),5))</f>
        <v>105</v>
      </c>
      <c r="N115" s="14" t="n">
        <f aca="false">IF(MAX(M115*L115,M115+'Read me'!$B$6)&lt;='Read me'!$B$7,CEILING(MAX(M115*L115,M115+'Read me'!$B$6)+0.5,1)-0.5,CEILING(MAX(M115*L115,M115+'Read me'!$B$6),5))</f>
        <v>145</v>
      </c>
      <c r="O115" s="22" t="n">
        <f aca="false">IF(ISNUMBER(J115),M115-J115,"new")</f>
        <v>55</v>
      </c>
    </row>
    <row r="116" customFormat="false" ht="15" hidden="false" customHeight="false" outlineLevel="0" collapsed="false">
      <c r="A116" s="2" t="s">
        <v>245</v>
      </c>
      <c r="B116" s="2" t="s">
        <v>174</v>
      </c>
      <c r="C116" s="2" t="s">
        <v>124</v>
      </c>
      <c r="D116" s="2" t="s">
        <v>14</v>
      </c>
      <c r="E116" s="2" t="s">
        <v>47</v>
      </c>
      <c r="F116" s="14" t="n">
        <v>117.33</v>
      </c>
      <c r="G116" s="2" t="n">
        <v>7</v>
      </c>
      <c r="H116" s="2" t="n">
        <v>892</v>
      </c>
      <c r="I116" s="21" t="n">
        <v>0.85</v>
      </c>
      <c r="J116" s="14" t="n">
        <v>25</v>
      </c>
      <c r="K116" s="14" t="n">
        <v>85</v>
      </c>
      <c r="L116" s="21" t="n">
        <f aca="false">INDEX('Read me'!$B$10:$B$14,4)</f>
        <v>1.2</v>
      </c>
      <c r="M116" s="14" t="n">
        <f aca="false">IF(F116*(1+'Read me'!$B$5)&lt;='Read me'!$B$7,CEILING(F116*(1+'Read me'!$B$5)+0.5,1)-0.5,CEILING(F116*(1+'Read me'!$B$5),5))</f>
        <v>120</v>
      </c>
      <c r="N116" s="14" t="n">
        <f aca="false">IF(MAX(M116*L116,M116+'Read me'!$B$6)&lt;='Read me'!$B$7,CEILING(MAX(M116*L116,M116+'Read me'!$B$6)+0.5,1)-0.5,CEILING(MAX(M116*L116,M116+'Read me'!$B$6),5))</f>
        <v>145</v>
      </c>
      <c r="O116" s="22" t="n">
        <f aca="false">IF(ISNUMBER(J116),M116-J116,"new")</f>
        <v>95</v>
      </c>
    </row>
    <row r="117" customFormat="false" ht="15" hidden="false" customHeight="false" outlineLevel="0" collapsed="false">
      <c r="A117" s="2" t="s">
        <v>246</v>
      </c>
      <c r="B117" s="2" t="s">
        <v>174</v>
      </c>
      <c r="C117" s="2" t="s">
        <v>124</v>
      </c>
      <c r="D117" s="2" t="s">
        <v>14</v>
      </c>
      <c r="E117" s="2" t="s">
        <v>48</v>
      </c>
      <c r="F117" s="14" t="n">
        <v>132.47</v>
      </c>
      <c r="G117" s="2" t="n">
        <v>6</v>
      </c>
      <c r="H117" s="2" t="n">
        <v>892</v>
      </c>
      <c r="I117" s="21" t="n">
        <v>0.85</v>
      </c>
      <c r="J117" s="14" t="n">
        <v>45</v>
      </c>
      <c r="K117" s="14" t="n">
        <v>125</v>
      </c>
      <c r="L117" s="21" t="n">
        <f aca="false">INDEX('Read me'!$B$10:$B$14,4)</f>
        <v>1.2</v>
      </c>
      <c r="M117" s="14" t="n">
        <f aca="false">IF(F117*(1+'Read me'!$B$5)&lt;='Read me'!$B$7,CEILING(F117*(1+'Read me'!$B$5)+0.5,1)-0.5,CEILING(F117*(1+'Read me'!$B$5),5))</f>
        <v>135</v>
      </c>
      <c r="N117" s="14" t="n">
        <f aca="false">IF(MAX(M117*L117,M117+'Read me'!$B$6)&lt;='Read me'!$B$7,CEILING(MAX(M117*L117,M117+'Read me'!$B$6)+0.5,1)-0.5,CEILING(MAX(M117*L117,M117+'Read me'!$B$6),5))</f>
        <v>165</v>
      </c>
      <c r="O117" s="22" t="n">
        <f aca="false">IF(ISNUMBER(J117),M117-J117,"new")</f>
        <v>90</v>
      </c>
    </row>
    <row r="118" customFormat="false" ht="15" hidden="false" customHeight="false" outlineLevel="0" collapsed="false">
      <c r="A118" s="2" t="s">
        <v>247</v>
      </c>
      <c r="B118" s="2" t="s">
        <v>174</v>
      </c>
      <c r="C118" s="2" t="s">
        <v>124</v>
      </c>
      <c r="D118" s="2" t="s">
        <v>14</v>
      </c>
      <c r="E118" s="2" t="s">
        <v>49</v>
      </c>
      <c r="F118" s="14" t="n">
        <v>176.17</v>
      </c>
      <c r="G118" s="2" t="n">
        <v>12</v>
      </c>
      <c r="H118" s="2" t="n">
        <v>892</v>
      </c>
      <c r="I118" s="21" t="n">
        <v>0.85</v>
      </c>
      <c r="J118" s="14" t="n">
        <v>85</v>
      </c>
      <c r="K118" s="14" t="n">
        <v>150</v>
      </c>
      <c r="L118" s="21" t="n">
        <f aca="false">INDEX('Read me'!$B$10:$B$14,4)</f>
        <v>1.2</v>
      </c>
      <c r="M118" s="14" t="n">
        <f aca="false">IF(F118*(1+'Read me'!$B$5)&lt;='Read me'!$B$7,CEILING(F118*(1+'Read me'!$B$5)+0.5,1)-0.5,CEILING(F118*(1+'Read me'!$B$5),5))</f>
        <v>180</v>
      </c>
      <c r="N118" s="14" t="n">
        <f aca="false">IF(MAX(M118*L118,M118+'Read me'!$B$6)&lt;='Read me'!$B$7,CEILING(MAX(M118*L118,M118+'Read me'!$B$6)+0.5,1)-0.5,CEILING(MAX(M118*L118,M118+'Read me'!$B$6),5))</f>
        <v>220</v>
      </c>
      <c r="O118" s="22" t="n">
        <f aca="false">IF(ISNUMBER(J118),M118-J118,"new")</f>
        <v>95</v>
      </c>
    </row>
    <row r="119" customFormat="false" ht="15" hidden="false" customHeight="false" outlineLevel="0" collapsed="false">
      <c r="A119" s="2" t="s">
        <v>248</v>
      </c>
      <c r="B119" s="2" t="s">
        <v>174</v>
      </c>
      <c r="C119" s="2" t="s">
        <v>124</v>
      </c>
      <c r="D119" s="2" t="s">
        <v>15</v>
      </c>
      <c r="E119" s="2" t="s">
        <v>47</v>
      </c>
      <c r="F119" s="14" t="n">
        <v>142.73</v>
      </c>
      <c r="G119" s="2" t="n">
        <v>7</v>
      </c>
      <c r="H119" s="2" t="n">
        <v>892</v>
      </c>
      <c r="I119" s="21" t="n">
        <v>0.85</v>
      </c>
      <c r="J119" s="14" t="n">
        <v>45</v>
      </c>
      <c r="K119" s="14" t="n">
        <v>85</v>
      </c>
      <c r="L119" s="21" t="n">
        <f aca="false">INDEX('Read me'!$B$10:$B$14,5)</f>
        <v>1.2</v>
      </c>
      <c r="M119" s="14" t="n">
        <f aca="false">IF(F119*(1+'Read me'!$B$5)&lt;='Read me'!$B$7,CEILING(F119*(1+'Read me'!$B$5)+0.5,1)-0.5,CEILING(F119*(1+'Read me'!$B$5),5))</f>
        <v>145</v>
      </c>
      <c r="N119" s="14" t="n">
        <f aca="false">IF(MAX(M119*L119,M119+'Read me'!$B$6)&lt;='Read me'!$B$7,CEILING(MAX(M119*L119,M119+'Read me'!$B$6)+0.5,1)-0.5,CEILING(MAX(M119*L119,M119+'Read me'!$B$6),5))</f>
        <v>175</v>
      </c>
      <c r="O119" s="22" t="n">
        <f aca="false">IF(ISNUMBER(J119),M119-J119,"new")</f>
        <v>100</v>
      </c>
    </row>
    <row r="120" customFormat="false" ht="15" hidden="false" customHeight="false" outlineLevel="0" collapsed="false">
      <c r="A120" s="2" t="s">
        <v>249</v>
      </c>
      <c r="B120" s="2" t="s">
        <v>174</v>
      </c>
      <c r="C120" s="2" t="s">
        <v>124</v>
      </c>
      <c r="D120" s="2" t="s">
        <v>15</v>
      </c>
      <c r="E120" s="2" t="s">
        <v>48</v>
      </c>
      <c r="F120" s="14" t="n">
        <v>190.41</v>
      </c>
      <c r="G120" s="2" t="n">
        <v>3</v>
      </c>
      <c r="H120" s="2" t="n">
        <v>892</v>
      </c>
      <c r="I120" s="21" t="n">
        <v>0.85</v>
      </c>
      <c r="J120" s="14" t="n">
        <v>85</v>
      </c>
      <c r="K120" s="14" t="n">
        <v>125</v>
      </c>
      <c r="L120" s="21" t="n">
        <f aca="false">INDEX('Read me'!$B$10:$B$14,5)</f>
        <v>1.2</v>
      </c>
      <c r="M120" s="14" t="n">
        <f aca="false">IF(MAX((IF(F120*(1+'Read me'!$B$5)&lt;='Read me'!$B$7,CEILING(F120*(1+'Read me'!$B$5)+0.5,1)-0.5,CEILING(F120*(1+'Read me'!$B$5),5)))*L120,(IF(F120*(1+'Read me'!$B$5)&lt;='Read me'!$B$7,CEILING(F120*(1+'Read me'!$B$5)+0.5,1)-0.5,CEILING(F120*(1+'Read me'!$B$5),5)))+'Read me'!$B$6)&lt;='Read me'!$B$7,CEILING(MAX((IF(F120*(1+'Read me'!$B$5)&lt;='Read me'!$B$7,CEILING(F120*(1+'Read me'!$B$5)+0.5,1)-0.5,CEILING(F120*(1+'Read me'!$B$5),5)))*L120,(IF(F120*(1+'Read me'!$B$5)&lt;='Read me'!$B$7,CEILING(F120*(1+'Read me'!$B$5)+0.5,1)-0.5,CEILING(F120*(1+'Read me'!$B$5),5)))+'Read me'!$B$6)+0.5,1)-0.5,CEILING(MAX((IF(F120*(1+'Read me'!$B$5)&lt;='Read me'!$B$7,CEILING(F120*(1+'Read me'!$B$5)+0.5,1)-0.5,CEILING(F120*(1+'Read me'!$B$5),5)))*L120,(IF(F120*(1+'Read me'!$B$5)&lt;='Read me'!$B$7,CEILING(F120*(1+'Read me'!$B$5)+0.5,1)-0.5,CEILING(F120*(1+'Read me'!$B$5),5)))+'Read me'!$B$6),5))</f>
        <v>235</v>
      </c>
      <c r="N120" s="2" t="s">
        <v>138</v>
      </c>
      <c r="O120" s="22" t="n">
        <f aca="false">IF(ISNUMBER(J120),M120-J120,"new")</f>
        <v>150</v>
      </c>
      <c r="P120" s="5" t="s">
        <v>139</v>
      </c>
    </row>
    <row r="121" customFormat="false" ht="15" hidden="false" customHeight="false" outlineLevel="0" collapsed="false">
      <c r="A121" s="2" t="s">
        <v>250</v>
      </c>
      <c r="B121" s="2" t="s">
        <v>174</v>
      </c>
      <c r="C121" s="2" t="s">
        <v>124</v>
      </c>
      <c r="D121" s="2" t="s">
        <v>15</v>
      </c>
      <c r="E121" s="2" t="s">
        <v>49</v>
      </c>
      <c r="F121" s="14" t="n">
        <v>231.31</v>
      </c>
      <c r="G121" s="2" t="n">
        <v>2</v>
      </c>
      <c r="H121" s="2" t="n">
        <v>892</v>
      </c>
      <c r="I121" s="21" t="n">
        <v>0.85</v>
      </c>
      <c r="J121" s="14" t="n">
        <v>250</v>
      </c>
      <c r="K121" s="14" t="n">
        <v>350</v>
      </c>
      <c r="L121" s="21" t="n">
        <f aca="false">INDEX('Read me'!$B$10:$B$14,5)</f>
        <v>1.2</v>
      </c>
      <c r="M121" s="14" t="n">
        <f aca="false">IF(MAX((IF(F121*(1+'Read me'!$B$5)&lt;='Read me'!$B$7,CEILING(F121*(1+'Read me'!$B$5)+0.5,1)-0.5,CEILING(F121*(1+'Read me'!$B$5),5)))*L121,(IF(F121*(1+'Read me'!$B$5)&lt;='Read me'!$B$7,CEILING(F121*(1+'Read me'!$B$5)+0.5,1)-0.5,CEILING(F121*(1+'Read me'!$B$5),5)))+'Read me'!$B$6)&lt;='Read me'!$B$7,CEILING(MAX((IF(F121*(1+'Read me'!$B$5)&lt;='Read me'!$B$7,CEILING(F121*(1+'Read me'!$B$5)+0.5,1)-0.5,CEILING(F121*(1+'Read me'!$B$5),5)))*L121,(IF(F121*(1+'Read me'!$B$5)&lt;='Read me'!$B$7,CEILING(F121*(1+'Read me'!$B$5)+0.5,1)-0.5,CEILING(F121*(1+'Read me'!$B$5),5)))+'Read me'!$B$6)+0.5,1)-0.5,CEILING(MAX((IF(F121*(1+'Read me'!$B$5)&lt;='Read me'!$B$7,CEILING(F121*(1+'Read me'!$B$5)+0.5,1)-0.5,CEILING(F121*(1+'Read me'!$B$5),5)))*L121,(IF(F121*(1+'Read me'!$B$5)&lt;='Read me'!$B$7,CEILING(F121*(1+'Read me'!$B$5)+0.5,1)-0.5,CEILING(F121*(1+'Read me'!$B$5),5)))+'Read me'!$B$6),5))</f>
        <v>285</v>
      </c>
      <c r="N121" s="2" t="s">
        <v>138</v>
      </c>
      <c r="O121" s="22" t="n">
        <f aca="false">IF(ISNUMBER(J121),M121-J121,"new")</f>
        <v>35</v>
      </c>
      <c r="P121" s="5" t="s">
        <v>139</v>
      </c>
    </row>
    <row r="122" customFormat="false" ht="15" hidden="false" customHeight="false" outlineLevel="0" collapsed="false">
      <c r="A122" s="2" t="s">
        <v>251</v>
      </c>
      <c r="B122" s="2" t="s">
        <v>174</v>
      </c>
      <c r="C122" s="2" t="s">
        <v>142</v>
      </c>
      <c r="D122" s="2" t="s">
        <v>10</v>
      </c>
      <c r="E122" s="2" t="s">
        <v>47</v>
      </c>
      <c r="F122" s="14" t="n">
        <v>12.98</v>
      </c>
      <c r="G122" s="2" t="n">
        <v>186</v>
      </c>
      <c r="H122" s="2" t="n">
        <v>986</v>
      </c>
      <c r="I122" s="21" t="n">
        <v>0.93</v>
      </c>
      <c r="J122" s="14" t="n">
        <v>9.5</v>
      </c>
      <c r="K122" s="14" t="n">
        <v>14.5</v>
      </c>
      <c r="L122" s="21" t="n">
        <f aca="false">INDEX('Read me'!$B$10:$B$14,1)</f>
        <v>1.34</v>
      </c>
      <c r="M122" s="14" t="n">
        <f aca="false">IF(F122*(1+'Read me'!$B$5)&lt;='Read me'!$B$7,CEILING(F122*(1+'Read me'!$B$5)+0.5,1)-0.5,CEILING(F122*(1+'Read me'!$B$5),5))</f>
        <v>13.5</v>
      </c>
      <c r="N122" s="14" t="n">
        <f aca="false">IF(MAX(M122*L122,M122+'Read me'!$B$6)&lt;='Read me'!$B$7,CEILING(MAX(M122*L122,M122+'Read me'!$B$6)+0.5,1)-0.5,CEILING(MAX(M122*L122,M122+'Read me'!$B$6),5))</f>
        <v>18.5</v>
      </c>
      <c r="O122" s="22" t="n">
        <f aca="false">IF(ISNUMBER(J122),M122-J122,"new")</f>
        <v>4</v>
      </c>
    </row>
    <row r="123" customFormat="false" ht="15" hidden="false" customHeight="false" outlineLevel="0" collapsed="false">
      <c r="A123" s="2" t="s">
        <v>252</v>
      </c>
      <c r="B123" s="2" t="s">
        <v>174</v>
      </c>
      <c r="C123" s="2" t="s">
        <v>142</v>
      </c>
      <c r="D123" s="2" t="s">
        <v>10</v>
      </c>
      <c r="E123" s="2" t="s">
        <v>48</v>
      </c>
      <c r="F123" s="14" t="n">
        <v>16.3</v>
      </c>
      <c r="G123" s="2" t="n">
        <v>135</v>
      </c>
      <c r="H123" s="2" t="n">
        <v>986</v>
      </c>
      <c r="I123" s="21" t="n">
        <v>0.93</v>
      </c>
      <c r="J123" s="14" t="n">
        <v>12.5</v>
      </c>
      <c r="K123" s="14" t="n">
        <v>17.5</v>
      </c>
      <c r="L123" s="21" t="n">
        <f aca="false">INDEX('Read me'!$B$10:$B$14,1)</f>
        <v>1.34</v>
      </c>
      <c r="M123" s="14" t="n">
        <f aca="false">IF(F123*(1+'Read me'!$B$5)&lt;='Read me'!$B$7,CEILING(F123*(1+'Read me'!$B$5)+0.5,1)-0.5,CEILING(F123*(1+'Read me'!$B$5),5))</f>
        <v>16.5</v>
      </c>
      <c r="N123" s="14" t="n">
        <f aca="false">IF(MAX(M123*L123,M123+'Read me'!$B$6)&lt;='Read me'!$B$7,CEILING(MAX(M123*L123,M123+'Read me'!$B$6)+0.5,1)-0.5,CEILING(MAX(M123*L123,M123+'Read me'!$B$6),5))</f>
        <v>22.5</v>
      </c>
      <c r="O123" s="22" t="n">
        <f aca="false">IF(ISNUMBER(J123),M123-J123,"new")</f>
        <v>4</v>
      </c>
    </row>
    <row r="124" customFormat="false" ht="15" hidden="false" customHeight="false" outlineLevel="0" collapsed="false">
      <c r="A124" s="2" t="s">
        <v>253</v>
      </c>
      <c r="B124" s="2" t="s">
        <v>174</v>
      </c>
      <c r="C124" s="2" t="s">
        <v>142</v>
      </c>
      <c r="D124" s="2" t="s">
        <v>10</v>
      </c>
      <c r="E124" s="2" t="s">
        <v>49</v>
      </c>
      <c r="F124" s="14" t="n">
        <v>21.04</v>
      </c>
      <c r="G124" s="2" t="n">
        <v>99</v>
      </c>
      <c r="H124" s="2" t="n">
        <v>986</v>
      </c>
      <c r="I124" s="21" t="n">
        <v>0.93</v>
      </c>
      <c r="J124" s="14" t="n">
        <v>17.5</v>
      </c>
      <c r="K124" s="14" t="n">
        <v>24.5</v>
      </c>
      <c r="L124" s="21" t="n">
        <f aca="false">INDEX('Read me'!$B$10:$B$14,1)</f>
        <v>1.34</v>
      </c>
      <c r="M124" s="14" t="n">
        <f aca="false">IF(F124*(1+'Read me'!$B$5)&lt;='Read me'!$B$7,CEILING(F124*(1+'Read me'!$B$5)+0.5,1)-0.5,CEILING(F124*(1+'Read me'!$B$5),5))</f>
        <v>21.5</v>
      </c>
      <c r="N124" s="14" t="n">
        <f aca="false">IF(MAX(M124*L124,M124+'Read me'!$B$6)&lt;='Read me'!$B$7,CEILING(MAX(M124*L124,M124+'Read me'!$B$6)+0.5,1)-0.5,CEILING(MAX(M124*L124,M124+'Read me'!$B$6),5))</f>
        <v>29.5</v>
      </c>
      <c r="O124" s="22" t="n">
        <f aca="false">IF(ISNUMBER(J124),M124-J124,"new")</f>
        <v>4</v>
      </c>
    </row>
    <row r="125" customFormat="false" ht="15" hidden="false" customHeight="false" outlineLevel="0" collapsed="false">
      <c r="A125" s="2" t="s">
        <v>254</v>
      </c>
      <c r="B125" s="2" t="s">
        <v>174</v>
      </c>
      <c r="C125" s="2" t="s">
        <v>142</v>
      </c>
      <c r="D125" s="2" t="s">
        <v>12</v>
      </c>
      <c r="E125" s="2" t="s">
        <v>47</v>
      </c>
      <c r="F125" s="14" t="n">
        <v>37</v>
      </c>
      <c r="G125" s="2" t="n">
        <v>191</v>
      </c>
      <c r="H125" s="2" t="n">
        <v>986</v>
      </c>
      <c r="I125" s="21" t="n">
        <v>0.97</v>
      </c>
      <c r="J125" s="14" t="n">
        <v>9.5</v>
      </c>
      <c r="K125" s="14" t="n">
        <v>19.5</v>
      </c>
      <c r="L125" s="21" t="n">
        <f aca="false">INDEX('Read me'!$B$10:$B$14,2)</f>
        <v>1.26</v>
      </c>
      <c r="M125" s="14" t="n">
        <f aca="false">IF(F125*(1+'Read me'!$B$5)&lt;='Read me'!$B$7,CEILING(F125*(1+'Read me'!$B$5)+0.5,1)-0.5,CEILING(F125*(1+'Read me'!$B$5),5))</f>
        <v>40</v>
      </c>
      <c r="N125" s="14" t="n">
        <f aca="false">IF(MAX(M125*L125,M125+'Read me'!$B$6)&lt;='Read me'!$B$7,CEILING(MAX(M125*L125,M125+'Read me'!$B$6)+0.5,1)-0.5,CEILING(MAX(M125*L125,M125+'Read me'!$B$6),5))</f>
        <v>55</v>
      </c>
      <c r="O125" s="22" t="n">
        <f aca="false">IF(ISNUMBER(J125),M125-J125,"new")</f>
        <v>30.5</v>
      </c>
    </row>
    <row r="126" customFormat="false" ht="15" hidden="false" customHeight="false" outlineLevel="0" collapsed="false">
      <c r="A126" s="2" t="s">
        <v>255</v>
      </c>
      <c r="B126" s="2" t="s">
        <v>174</v>
      </c>
      <c r="C126" s="2" t="s">
        <v>142</v>
      </c>
      <c r="D126" s="2" t="s">
        <v>12</v>
      </c>
      <c r="E126" s="2" t="s">
        <v>48</v>
      </c>
      <c r="F126" s="14" t="n">
        <v>44.87</v>
      </c>
      <c r="G126" s="2" t="n">
        <v>133</v>
      </c>
      <c r="H126" s="2" t="n">
        <v>986</v>
      </c>
      <c r="I126" s="21" t="n">
        <v>0.97</v>
      </c>
      <c r="J126" s="14" t="n">
        <v>12.5</v>
      </c>
      <c r="K126" s="14" t="n">
        <v>19.5</v>
      </c>
      <c r="L126" s="21" t="n">
        <f aca="false">INDEX('Read me'!$B$10:$B$14,2)</f>
        <v>1.26</v>
      </c>
      <c r="M126" s="14" t="n">
        <f aca="false">IF(F126*(1+'Read me'!$B$5)&lt;='Read me'!$B$7,CEILING(F126*(1+'Read me'!$B$5)+0.5,1)-0.5,CEILING(F126*(1+'Read me'!$B$5),5))</f>
        <v>45</v>
      </c>
      <c r="N126" s="14" t="n">
        <f aca="false">IF(MAX(M126*L126,M126+'Read me'!$B$6)&lt;='Read me'!$B$7,CEILING(MAX(M126*L126,M126+'Read me'!$B$6)+0.5,1)-0.5,CEILING(MAX(M126*L126,M126+'Read me'!$B$6),5))</f>
        <v>60</v>
      </c>
      <c r="O126" s="22" t="n">
        <f aca="false">IF(ISNUMBER(J126),M126-J126,"new")</f>
        <v>32.5</v>
      </c>
    </row>
    <row r="127" customFormat="false" ht="15" hidden="false" customHeight="false" outlineLevel="0" collapsed="false">
      <c r="A127" s="2" t="s">
        <v>256</v>
      </c>
      <c r="B127" s="2" t="s">
        <v>174</v>
      </c>
      <c r="C127" s="2" t="s">
        <v>142</v>
      </c>
      <c r="D127" s="2" t="s">
        <v>12</v>
      </c>
      <c r="E127" s="2" t="s">
        <v>49</v>
      </c>
      <c r="F127" s="14" t="n">
        <v>47.63</v>
      </c>
      <c r="G127" s="2" t="n">
        <v>117</v>
      </c>
      <c r="H127" s="2" t="n">
        <v>986</v>
      </c>
      <c r="I127" s="21" t="n">
        <v>0.97</v>
      </c>
      <c r="J127" s="14" t="n">
        <v>19.5</v>
      </c>
      <c r="K127" s="14" t="n">
        <v>29.5</v>
      </c>
      <c r="L127" s="21" t="n">
        <f aca="false">INDEX('Read me'!$B$10:$B$14,2)</f>
        <v>1.26</v>
      </c>
      <c r="M127" s="14" t="n">
        <f aca="false">IF(F127*(1+'Read me'!$B$5)&lt;='Read me'!$B$7,CEILING(F127*(1+'Read me'!$B$5)+0.5,1)-0.5,CEILING(F127*(1+'Read me'!$B$5),5))</f>
        <v>50</v>
      </c>
      <c r="N127" s="14" t="n">
        <f aca="false">IF(MAX(M127*L127,M127+'Read me'!$B$6)&lt;='Read me'!$B$7,CEILING(MAX(M127*L127,M127+'Read me'!$B$6)+0.5,1)-0.5,CEILING(MAX(M127*L127,M127+'Read me'!$B$6),5))</f>
        <v>65</v>
      </c>
      <c r="O127" s="22" t="n">
        <f aca="false">IF(ISNUMBER(J127),M127-J127,"new")</f>
        <v>30.5</v>
      </c>
    </row>
    <row r="128" customFormat="false" ht="15" hidden="false" customHeight="false" outlineLevel="0" collapsed="false">
      <c r="A128" s="2" t="s">
        <v>257</v>
      </c>
      <c r="B128" s="2" t="s">
        <v>174</v>
      </c>
      <c r="C128" s="2" t="s">
        <v>142</v>
      </c>
      <c r="D128" s="2" t="s">
        <v>13</v>
      </c>
      <c r="E128" s="2" t="s">
        <v>47</v>
      </c>
      <c r="F128" s="14" t="n">
        <v>61.75</v>
      </c>
      <c r="G128" s="2" t="n">
        <v>29</v>
      </c>
      <c r="H128" s="2" t="n">
        <v>986</v>
      </c>
      <c r="I128" s="21" t="n">
        <v>0.82</v>
      </c>
      <c r="J128" s="14" t="n">
        <v>19</v>
      </c>
      <c r="K128" s="14" t="n">
        <v>45</v>
      </c>
      <c r="L128" s="21" t="n">
        <f aca="false">INDEX('Read me'!$B$10:$B$14,3)</f>
        <v>1.35</v>
      </c>
      <c r="M128" s="14" t="n">
        <f aca="false">IF(F128*(1+'Read me'!$B$5)&lt;='Read me'!$B$7,CEILING(F128*(1+'Read me'!$B$5)+0.5,1)-0.5,CEILING(F128*(1+'Read me'!$B$5),5))</f>
        <v>65</v>
      </c>
      <c r="N128" s="14" t="n">
        <f aca="false">IF(MAX(M128*L128,M128+'Read me'!$B$6)&lt;='Read me'!$B$7,CEILING(MAX(M128*L128,M128+'Read me'!$B$6)+0.5,1)-0.5,CEILING(MAX(M128*L128,M128+'Read me'!$B$6),5))</f>
        <v>90</v>
      </c>
      <c r="O128" s="22" t="n">
        <f aca="false">IF(ISNUMBER(J128),M128-J128,"new")</f>
        <v>46</v>
      </c>
    </row>
    <row r="129" customFormat="false" ht="15" hidden="false" customHeight="false" outlineLevel="0" collapsed="false">
      <c r="A129" s="2" t="s">
        <v>258</v>
      </c>
      <c r="B129" s="2" t="s">
        <v>174</v>
      </c>
      <c r="C129" s="2" t="s">
        <v>142</v>
      </c>
      <c r="D129" s="2" t="s">
        <v>13</v>
      </c>
      <c r="E129" s="2" t="s">
        <v>48</v>
      </c>
      <c r="F129" s="14" t="n">
        <v>73.06</v>
      </c>
      <c r="G129" s="2" t="n">
        <v>26</v>
      </c>
      <c r="H129" s="2" t="n">
        <v>986</v>
      </c>
      <c r="I129" s="21" t="n">
        <v>0.82</v>
      </c>
      <c r="J129" s="14" t="n">
        <v>24.5</v>
      </c>
      <c r="K129" s="14" t="n">
        <v>45</v>
      </c>
      <c r="L129" s="21" t="n">
        <f aca="false">INDEX('Read me'!$B$10:$B$14,3)</f>
        <v>1.35</v>
      </c>
      <c r="M129" s="14" t="n">
        <f aca="false">IF(F129*(1+'Read me'!$B$5)&lt;='Read me'!$B$7,CEILING(F129*(1+'Read me'!$B$5)+0.5,1)-0.5,CEILING(F129*(1+'Read me'!$B$5),5))</f>
        <v>75</v>
      </c>
      <c r="N129" s="14" t="n">
        <f aca="false">IF(MAX(M129*L129,M129+'Read me'!$B$6)&lt;='Read me'!$B$7,CEILING(MAX(M129*L129,M129+'Read me'!$B$6)+0.5,1)-0.5,CEILING(MAX(M129*L129,M129+'Read me'!$B$6),5))</f>
        <v>105</v>
      </c>
      <c r="O129" s="22" t="n">
        <f aca="false">IF(ISNUMBER(J129),M129-J129,"new")</f>
        <v>50.5</v>
      </c>
    </row>
    <row r="130" customFormat="false" ht="15" hidden="false" customHeight="false" outlineLevel="0" collapsed="false">
      <c r="A130" s="2" t="s">
        <v>259</v>
      </c>
      <c r="B130" s="2" t="s">
        <v>174</v>
      </c>
      <c r="C130" s="2" t="s">
        <v>142</v>
      </c>
      <c r="D130" s="2" t="s">
        <v>13</v>
      </c>
      <c r="E130" s="2" t="s">
        <v>49</v>
      </c>
      <c r="F130" s="14" t="n">
        <v>99.43</v>
      </c>
      <c r="G130" s="2" t="n">
        <v>15</v>
      </c>
      <c r="H130" s="2" t="n">
        <v>986</v>
      </c>
      <c r="I130" s="21" t="n">
        <v>0.82</v>
      </c>
      <c r="J130" s="14" t="n">
        <v>50</v>
      </c>
      <c r="K130" s="14" t="n">
        <v>95</v>
      </c>
      <c r="L130" s="21" t="n">
        <f aca="false">INDEX('Read me'!$B$10:$B$14,3)</f>
        <v>1.35</v>
      </c>
      <c r="M130" s="14" t="n">
        <f aca="false">IF(F130*(1+'Read me'!$B$5)&lt;='Read me'!$B$7,CEILING(F130*(1+'Read me'!$B$5)+0.5,1)-0.5,CEILING(F130*(1+'Read me'!$B$5),5))</f>
        <v>100</v>
      </c>
      <c r="N130" s="14" t="n">
        <f aca="false">IF(MAX(M130*L130,M130+'Read me'!$B$6)&lt;='Read me'!$B$7,CEILING(MAX(M130*L130,M130+'Read me'!$B$6)+0.5,1)-0.5,CEILING(MAX(M130*L130,M130+'Read me'!$B$6),5))</f>
        <v>135</v>
      </c>
      <c r="O130" s="22" t="n">
        <f aca="false">IF(ISNUMBER(J130),M130-J130,"new")</f>
        <v>50</v>
      </c>
    </row>
    <row r="131" customFormat="false" ht="15" hidden="false" customHeight="false" outlineLevel="0" collapsed="false">
      <c r="A131" s="2" t="s">
        <v>260</v>
      </c>
      <c r="B131" s="2" t="s">
        <v>174</v>
      </c>
      <c r="C131" s="2" t="s">
        <v>142</v>
      </c>
      <c r="D131" s="2" t="s">
        <v>14</v>
      </c>
      <c r="E131" s="2" t="s">
        <v>47</v>
      </c>
      <c r="F131" s="14" t="n">
        <v>90.37</v>
      </c>
      <c r="G131" s="2" t="n">
        <v>19</v>
      </c>
      <c r="H131" s="2" t="n">
        <v>986</v>
      </c>
      <c r="I131" s="21" t="n">
        <v>0.82</v>
      </c>
      <c r="J131" s="14" t="n">
        <v>25</v>
      </c>
      <c r="K131" s="14" t="n">
        <v>85</v>
      </c>
      <c r="L131" s="21" t="n">
        <f aca="false">INDEX('Read me'!$B$10:$B$14,4)</f>
        <v>1.2</v>
      </c>
      <c r="M131" s="14" t="n">
        <f aca="false">IF(F131*(1+'Read me'!$B$5)&lt;='Read me'!$B$7,CEILING(F131*(1+'Read me'!$B$5)+0.5,1)-0.5,CEILING(F131*(1+'Read me'!$B$5),5))</f>
        <v>95</v>
      </c>
      <c r="N131" s="14" t="n">
        <f aca="false">IF(MAX(M131*L131,M131+'Read me'!$B$6)&lt;='Read me'!$B$7,CEILING(MAX(M131*L131,M131+'Read me'!$B$6)+0.5,1)-0.5,CEILING(MAX(M131*L131,M131+'Read me'!$B$6),5))</f>
        <v>115</v>
      </c>
      <c r="O131" s="22" t="n">
        <f aca="false">IF(ISNUMBER(J131),M131-J131,"new")</f>
        <v>70</v>
      </c>
    </row>
    <row r="132" customFormat="false" ht="15" hidden="false" customHeight="false" outlineLevel="0" collapsed="false">
      <c r="A132" s="2" t="s">
        <v>261</v>
      </c>
      <c r="B132" s="2" t="s">
        <v>174</v>
      </c>
      <c r="C132" s="2" t="s">
        <v>142</v>
      </c>
      <c r="D132" s="2" t="s">
        <v>14</v>
      </c>
      <c r="E132" s="2" t="s">
        <v>48</v>
      </c>
      <c r="F132" s="14" t="n">
        <v>144.69</v>
      </c>
      <c r="G132" s="2" t="n">
        <v>13</v>
      </c>
      <c r="H132" s="2" t="n">
        <v>986</v>
      </c>
      <c r="I132" s="21" t="n">
        <v>0.82</v>
      </c>
      <c r="J132" s="14" t="n">
        <v>45</v>
      </c>
      <c r="K132" s="14" t="n">
        <v>125</v>
      </c>
      <c r="L132" s="21" t="n">
        <f aca="false">INDEX('Read me'!$B$10:$B$14,4)</f>
        <v>1.2</v>
      </c>
      <c r="M132" s="14" t="n">
        <f aca="false">IF(F132*(1+'Read me'!$B$5)&lt;='Read me'!$B$7,CEILING(F132*(1+'Read me'!$B$5)+0.5,1)-0.5,CEILING(F132*(1+'Read me'!$B$5),5))</f>
        <v>145</v>
      </c>
      <c r="N132" s="14" t="n">
        <f aca="false">IF(MAX(M132*L132,M132+'Read me'!$B$6)&lt;='Read me'!$B$7,CEILING(MAX(M132*L132,M132+'Read me'!$B$6)+0.5,1)-0.5,CEILING(MAX(M132*L132,M132+'Read me'!$B$6),5))</f>
        <v>175</v>
      </c>
      <c r="O132" s="22" t="n">
        <f aca="false">IF(ISNUMBER(J132),M132-J132,"new")</f>
        <v>100</v>
      </c>
    </row>
    <row r="133" customFormat="false" ht="15" hidden="false" customHeight="false" outlineLevel="0" collapsed="false">
      <c r="A133" s="2" t="s">
        <v>262</v>
      </c>
      <c r="B133" s="2" t="s">
        <v>174</v>
      </c>
      <c r="C133" s="2" t="s">
        <v>142</v>
      </c>
      <c r="D133" s="2" t="s">
        <v>14</v>
      </c>
      <c r="E133" s="2" t="s">
        <v>49</v>
      </c>
      <c r="F133" s="14" t="n">
        <v>159.13</v>
      </c>
      <c r="G133" s="2" t="n">
        <v>6</v>
      </c>
      <c r="H133" s="2" t="n">
        <v>986</v>
      </c>
      <c r="I133" s="21" t="n">
        <v>0.82</v>
      </c>
      <c r="J133" s="14" t="n">
        <v>85</v>
      </c>
      <c r="K133" s="14" t="n">
        <v>150</v>
      </c>
      <c r="L133" s="21" t="n">
        <f aca="false">INDEX('Read me'!$B$10:$B$14,4)</f>
        <v>1.2</v>
      </c>
      <c r="M133" s="14" t="n">
        <f aca="false">IF(F133*(1+'Read me'!$B$5)&lt;='Read me'!$B$7,CEILING(F133*(1+'Read me'!$B$5)+0.5,1)-0.5,CEILING(F133*(1+'Read me'!$B$5),5))</f>
        <v>160</v>
      </c>
      <c r="N133" s="14" t="n">
        <f aca="false">IF(MAX(M133*L133,M133+'Read me'!$B$6)&lt;='Read me'!$B$7,CEILING(MAX(M133*L133,M133+'Read me'!$B$6)+0.5,1)-0.5,CEILING(MAX(M133*L133,M133+'Read me'!$B$6),5))</f>
        <v>195</v>
      </c>
      <c r="O133" s="22" t="n">
        <f aca="false">IF(ISNUMBER(J133),M133-J133,"new")</f>
        <v>75</v>
      </c>
    </row>
    <row r="134" customFormat="false" ht="15" hidden="false" customHeight="false" outlineLevel="0" collapsed="false">
      <c r="A134" s="2" t="s">
        <v>263</v>
      </c>
      <c r="B134" s="2" t="s">
        <v>174</v>
      </c>
      <c r="C134" s="2" t="s">
        <v>142</v>
      </c>
      <c r="D134" s="2" t="s">
        <v>15</v>
      </c>
      <c r="E134" s="2" t="s">
        <v>47</v>
      </c>
      <c r="F134" s="14" t="n">
        <v>130.08</v>
      </c>
      <c r="G134" s="2" t="n">
        <v>10</v>
      </c>
      <c r="H134" s="2" t="n">
        <v>986</v>
      </c>
      <c r="I134" s="21" t="n">
        <v>0.82</v>
      </c>
      <c r="J134" s="14" t="n">
        <v>45</v>
      </c>
      <c r="K134" s="14" t="n">
        <v>85</v>
      </c>
      <c r="L134" s="21" t="n">
        <f aca="false">INDEX('Read me'!$B$10:$B$14,5)</f>
        <v>1.2</v>
      </c>
      <c r="M134" s="14" t="n">
        <f aca="false">IF(F134*(1+'Read me'!$B$5)&lt;='Read me'!$B$7,CEILING(F134*(1+'Read me'!$B$5)+0.5,1)-0.5,CEILING(F134*(1+'Read me'!$B$5),5))</f>
        <v>135</v>
      </c>
      <c r="N134" s="14" t="n">
        <f aca="false">IF(MAX(M134*L134,M134+'Read me'!$B$6)&lt;='Read me'!$B$7,CEILING(MAX(M134*L134,M134+'Read me'!$B$6)+0.5,1)-0.5,CEILING(MAX(M134*L134,M134+'Read me'!$B$6),5))</f>
        <v>165</v>
      </c>
      <c r="O134" s="22" t="n">
        <f aca="false">IF(ISNUMBER(J134),M134-J134,"new")</f>
        <v>90</v>
      </c>
    </row>
    <row r="135" customFormat="false" ht="15" hidden="false" customHeight="false" outlineLevel="0" collapsed="false">
      <c r="A135" s="2" t="s">
        <v>264</v>
      </c>
      <c r="B135" s="2" t="s">
        <v>174</v>
      </c>
      <c r="C135" s="2" t="s">
        <v>142</v>
      </c>
      <c r="D135" s="2" t="s">
        <v>15</v>
      </c>
      <c r="E135" s="2" t="s">
        <v>48</v>
      </c>
      <c r="F135" s="14" t="n">
        <v>196.43</v>
      </c>
      <c r="G135" s="2" t="n">
        <v>6</v>
      </c>
      <c r="H135" s="2" t="n">
        <v>986</v>
      </c>
      <c r="I135" s="21" t="n">
        <v>0.82</v>
      </c>
      <c r="J135" s="14" t="n">
        <v>85</v>
      </c>
      <c r="K135" s="14" t="n">
        <v>125</v>
      </c>
      <c r="L135" s="21" t="n">
        <f aca="false">INDEX('Read me'!$B$10:$B$14,5)</f>
        <v>1.2</v>
      </c>
      <c r="M135" s="14" t="n">
        <f aca="false">IF(MAX((IF(F135*(1+'Read me'!$B$5)&lt;='Read me'!$B$7,CEILING(F135*(1+'Read me'!$B$5)+0.5,1)-0.5,CEILING(F135*(1+'Read me'!$B$5),5)))*L135,(IF(F135*(1+'Read me'!$B$5)&lt;='Read me'!$B$7,CEILING(F135*(1+'Read me'!$B$5)+0.5,1)-0.5,CEILING(F135*(1+'Read me'!$B$5),5)))+'Read me'!$B$6)&lt;='Read me'!$B$7,CEILING(MAX((IF(F135*(1+'Read me'!$B$5)&lt;='Read me'!$B$7,CEILING(F135*(1+'Read me'!$B$5)+0.5,1)-0.5,CEILING(F135*(1+'Read me'!$B$5),5)))*L135,(IF(F135*(1+'Read me'!$B$5)&lt;='Read me'!$B$7,CEILING(F135*(1+'Read me'!$B$5)+0.5,1)-0.5,CEILING(F135*(1+'Read me'!$B$5),5)))+'Read me'!$B$6)+0.5,1)-0.5,CEILING(MAX((IF(F135*(1+'Read me'!$B$5)&lt;='Read me'!$B$7,CEILING(F135*(1+'Read me'!$B$5)+0.5,1)-0.5,CEILING(F135*(1+'Read me'!$B$5),5)))*L135,(IF(F135*(1+'Read me'!$B$5)&lt;='Read me'!$B$7,CEILING(F135*(1+'Read me'!$B$5)+0.5,1)-0.5,CEILING(F135*(1+'Read me'!$B$5),5)))+'Read me'!$B$6),5))</f>
        <v>240</v>
      </c>
      <c r="N135" s="2" t="s">
        <v>138</v>
      </c>
      <c r="O135" s="22" t="n">
        <f aca="false">IF(ISNUMBER(J135),M135-J135,"new")</f>
        <v>155</v>
      </c>
      <c r="P135" s="5" t="s">
        <v>139</v>
      </c>
    </row>
    <row r="136" customFormat="false" ht="15" hidden="false" customHeight="false" outlineLevel="0" collapsed="false">
      <c r="A136" s="2" t="s">
        <v>265</v>
      </c>
      <c r="B136" s="2" t="s">
        <v>174</v>
      </c>
      <c r="C136" s="2" t="s">
        <v>142</v>
      </c>
      <c r="D136" s="2" t="s">
        <v>15</v>
      </c>
      <c r="E136" s="2" t="s">
        <v>49</v>
      </c>
      <c r="F136" s="14" t="n">
        <v>227.31</v>
      </c>
      <c r="G136" s="2" t="n">
        <v>1</v>
      </c>
      <c r="H136" s="2" t="n">
        <v>986</v>
      </c>
      <c r="I136" s="21" t="n">
        <v>0.82</v>
      </c>
      <c r="J136" s="14" t="n">
        <v>250</v>
      </c>
      <c r="K136" s="14" t="n">
        <v>350</v>
      </c>
      <c r="L136" s="21" t="n">
        <f aca="false">INDEX('Read me'!$B$10:$B$14,5)</f>
        <v>1.2</v>
      </c>
      <c r="M136" s="14" t="n">
        <f aca="false">IF(MAX((IF(F136*(1+'Read me'!$B$5)&lt;='Read me'!$B$7,CEILING(F136*(1+'Read me'!$B$5)+0.5,1)-0.5,CEILING(F136*(1+'Read me'!$B$5),5)))*L136,(IF(F136*(1+'Read me'!$B$5)&lt;='Read me'!$B$7,CEILING(F136*(1+'Read me'!$B$5)+0.5,1)-0.5,CEILING(F136*(1+'Read me'!$B$5),5)))+'Read me'!$B$6)&lt;='Read me'!$B$7,CEILING(MAX((IF(F136*(1+'Read me'!$B$5)&lt;='Read me'!$B$7,CEILING(F136*(1+'Read me'!$B$5)+0.5,1)-0.5,CEILING(F136*(1+'Read me'!$B$5),5)))*L136,(IF(F136*(1+'Read me'!$B$5)&lt;='Read me'!$B$7,CEILING(F136*(1+'Read me'!$B$5)+0.5,1)-0.5,CEILING(F136*(1+'Read me'!$B$5),5)))+'Read me'!$B$6)+0.5,1)-0.5,CEILING(MAX((IF(F136*(1+'Read me'!$B$5)&lt;='Read me'!$B$7,CEILING(F136*(1+'Read me'!$B$5)+0.5,1)-0.5,CEILING(F136*(1+'Read me'!$B$5),5)))*L136,(IF(F136*(1+'Read me'!$B$5)&lt;='Read me'!$B$7,CEILING(F136*(1+'Read me'!$B$5)+0.5,1)-0.5,CEILING(F136*(1+'Read me'!$B$5),5)))+'Read me'!$B$6),5))</f>
        <v>280</v>
      </c>
      <c r="N136" s="2" t="s">
        <v>138</v>
      </c>
      <c r="O136" s="22" t="n">
        <f aca="false">IF(ISNUMBER(J136),M136-J136,"new")</f>
        <v>30</v>
      </c>
      <c r="P136" s="5" t="s">
        <v>139</v>
      </c>
    </row>
    <row r="137" customFormat="false" ht="15" hidden="false" customHeight="false" outlineLevel="0" collapsed="false">
      <c r="A137" s="2" t="s">
        <v>266</v>
      </c>
      <c r="B137" s="2" t="s">
        <v>174</v>
      </c>
      <c r="C137" s="2" t="s">
        <v>158</v>
      </c>
      <c r="D137" s="2" t="s">
        <v>10</v>
      </c>
      <c r="E137" s="2" t="s">
        <v>47</v>
      </c>
      <c r="F137" s="14" t="n">
        <v>12.87</v>
      </c>
      <c r="G137" s="2" t="n">
        <v>51</v>
      </c>
      <c r="H137" s="2" t="n">
        <v>223</v>
      </c>
      <c r="I137" s="21" t="n">
        <v>0.9</v>
      </c>
      <c r="J137" s="14" t="n">
        <v>14.5</v>
      </c>
      <c r="K137" s="14" t="n">
        <v>19.5</v>
      </c>
      <c r="L137" s="21" t="n">
        <f aca="false">INDEX('Read me'!$B$10:$B$14,1)</f>
        <v>1.34</v>
      </c>
      <c r="M137" s="14" t="n">
        <f aca="false">IF(F137*(1+'Read me'!$B$5)&lt;='Read me'!$B$7,CEILING(F137*(1+'Read me'!$B$5)+0.5,1)-0.5,CEILING(F137*(1+'Read me'!$B$5),5))</f>
        <v>13.5</v>
      </c>
      <c r="N137" s="14" t="n">
        <f aca="false">IF(MAX(M137*L137,M137+'Read me'!$B$6)&lt;='Read me'!$B$7,CEILING(MAX(M137*L137,M137+'Read me'!$B$6)+0.5,1)-0.5,CEILING(MAX(M137*L137,M137+'Read me'!$B$6),5))</f>
        <v>18.5</v>
      </c>
      <c r="O137" s="22" t="n">
        <f aca="false">IF(ISNUMBER(J137),M137-J137,"new")</f>
        <v>-1</v>
      </c>
    </row>
    <row r="138" customFormat="false" ht="15" hidden="false" customHeight="false" outlineLevel="0" collapsed="false">
      <c r="A138" s="2" t="s">
        <v>267</v>
      </c>
      <c r="B138" s="2" t="s">
        <v>174</v>
      </c>
      <c r="C138" s="2" t="s">
        <v>158</v>
      </c>
      <c r="D138" s="2" t="s">
        <v>10</v>
      </c>
      <c r="E138" s="2" t="s">
        <v>48</v>
      </c>
      <c r="F138" s="14" t="n">
        <v>16.33</v>
      </c>
      <c r="G138" s="2" t="n">
        <v>48</v>
      </c>
      <c r="H138" s="2" t="n">
        <v>223</v>
      </c>
      <c r="I138" s="21" t="n">
        <v>0.9</v>
      </c>
      <c r="J138" s="14" t="n">
        <v>14.5</v>
      </c>
      <c r="K138" s="14" t="n">
        <v>19.5</v>
      </c>
      <c r="L138" s="21" t="n">
        <f aca="false">INDEX('Read me'!$B$10:$B$14,1)</f>
        <v>1.34</v>
      </c>
      <c r="M138" s="14" t="n">
        <f aca="false">IF(F138*(1+'Read me'!$B$5)&lt;='Read me'!$B$7,CEILING(F138*(1+'Read me'!$B$5)+0.5,1)-0.5,CEILING(F138*(1+'Read me'!$B$5),5))</f>
        <v>16.5</v>
      </c>
      <c r="N138" s="14" t="n">
        <f aca="false">IF(MAX(M138*L138,M138+'Read me'!$B$6)&lt;='Read me'!$B$7,CEILING(MAX(M138*L138,M138+'Read me'!$B$6)+0.5,1)-0.5,CEILING(MAX(M138*L138,M138+'Read me'!$B$6),5))</f>
        <v>22.5</v>
      </c>
      <c r="O138" s="22" t="n">
        <f aca="false">IF(ISNUMBER(J138),M138-J138,"new")</f>
        <v>2</v>
      </c>
    </row>
    <row r="139" customFormat="false" ht="15" hidden="false" customHeight="false" outlineLevel="0" collapsed="false">
      <c r="A139" s="2" t="s">
        <v>268</v>
      </c>
      <c r="B139" s="2" t="s">
        <v>174</v>
      </c>
      <c r="C139" s="2" t="s">
        <v>158</v>
      </c>
      <c r="D139" s="2" t="s">
        <v>10</v>
      </c>
      <c r="E139" s="2" t="s">
        <v>49</v>
      </c>
      <c r="F139" s="14" t="n">
        <v>18.69</v>
      </c>
      <c r="G139" s="2" t="n">
        <v>36</v>
      </c>
      <c r="H139" s="2" t="n">
        <v>223</v>
      </c>
      <c r="I139" s="21" t="n">
        <v>0.9</v>
      </c>
      <c r="J139" s="14" t="n">
        <v>17.5</v>
      </c>
      <c r="K139" s="14" t="n">
        <v>29.5</v>
      </c>
      <c r="L139" s="21" t="n">
        <f aca="false">INDEX('Read me'!$B$10:$B$14,1)</f>
        <v>1.34</v>
      </c>
      <c r="M139" s="14" t="n">
        <f aca="false">IF(F139*(1+'Read me'!$B$5)&lt;='Read me'!$B$7,CEILING(F139*(1+'Read me'!$B$5)+0.5,1)-0.5,CEILING(F139*(1+'Read me'!$B$5),5))</f>
        <v>19.5</v>
      </c>
      <c r="N139" s="14" t="n">
        <f aca="false">IF(MAX(M139*L139,M139+'Read me'!$B$6)&lt;='Read me'!$B$7,CEILING(MAX(M139*L139,M139+'Read me'!$B$6)+0.5,1)-0.5,CEILING(MAX(M139*L139,M139+'Read me'!$B$6),5))</f>
        <v>26.5</v>
      </c>
      <c r="O139" s="22" t="n">
        <f aca="false">IF(ISNUMBER(J139),M139-J139,"new")</f>
        <v>2</v>
      </c>
    </row>
    <row r="140" customFormat="false" ht="15" hidden="false" customHeight="false" outlineLevel="0" collapsed="false">
      <c r="A140" s="2" t="s">
        <v>269</v>
      </c>
      <c r="B140" s="2" t="s">
        <v>174</v>
      </c>
      <c r="C140" s="2" t="s">
        <v>158</v>
      </c>
      <c r="D140" s="2" t="s">
        <v>12</v>
      </c>
      <c r="E140" s="2" t="s">
        <v>47</v>
      </c>
      <c r="F140" s="14" t="n">
        <v>36.67</v>
      </c>
      <c r="G140" s="2" t="n">
        <v>27</v>
      </c>
      <c r="H140" s="2" t="n">
        <v>223</v>
      </c>
      <c r="I140" s="21" t="n">
        <v>1.01</v>
      </c>
      <c r="J140" s="14" t="n">
        <v>19.5</v>
      </c>
      <c r="K140" s="14" t="n">
        <v>24.5</v>
      </c>
      <c r="L140" s="21" t="n">
        <f aca="false">INDEX('Read me'!$B$10:$B$14,2)</f>
        <v>1.26</v>
      </c>
      <c r="M140" s="14" t="n">
        <f aca="false">IF(F140*(1+'Read me'!$B$5)&lt;='Read me'!$B$7,CEILING(F140*(1+'Read me'!$B$5)+0.5,1)-0.5,CEILING(F140*(1+'Read me'!$B$5),5))</f>
        <v>40</v>
      </c>
      <c r="N140" s="14" t="n">
        <f aca="false">IF(MAX(M140*L140,M140+'Read me'!$B$6)&lt;='Read me'!$B$7,CEILING(MAX(M140*L140,M140+'Read me'!$B$6)+0.5,1)-0.5,CEILING(MAX(M140*L140,M140+'Read me'!$B$6),5))</f>
        <v>55</v>
      </c>
      <c r="O140" s="22" t="n">
        <f aca="false">IF(ISNUMBER(J140),M140-J140,"new")</f>
        <v>20.5</v>
      </c>
    </row>
    <row r="141" customFormat="false" ht="15" hidden="false" customHeight="false" outlineLevel="0" collapsed="false">
      <c r="A141" s="2" t="s">
        <v>270</v>
      </c>
      <c r="B141" s="2" t="s">
        <v>174</v>
      </c>
      <c r="C141" s="2" t="s">
        <v>158</v>
      </c>
      <c r="D141" s="2" t="s">
        <v>12</v>
      </c>
      <c r="E141" s="2" t="s">
        <v>48</v>
      </c>
      <c r="F141" s="14" t="n">
        <v>48.44</v>
      </c>
      <c r="G141" s="2" t="n">
        <v>18</v>
      </c>
      <c r="H141" s="2" t="n">
        <v>223</v>
      </c>
      <c r="I141" s="21" t="n">
        <v>1.01</v>
      </c>
      <c r="J141" s="14" t="n">
        <v>19.5</v>
      </c>
      <c r="K141" s="14" t="n">
        <v>24.5</v>
      </c>
      <c r="L141" s="21" t="n">
        <f aca="false">INDEX('Read me'!$B$10:$B$14,2)</f>
        <v>1.26</v>
      </c>
      <c r="M141" s="14" t="n">
        <f aca="false">IF(F141*(1+'Read me'!$B$5)&lt;='Read me'!$B$7,CEILING(F141*(1+'Read me'!$B$5)+0.5,1)-0.5,CEILING(F141*(1+'Read me'!$B$5),5))</f>
        <v>50</v>
      </c>
      <c r="N141" s="14" t="n">
        <f aca="false">IF(MAX(M141*L141,M141+'Read me'!$B$6)&lt;='Read me'!$B$7,CEILING(MAX(M141*L141,M141+'Read me'!$B$6)+0.5,1)-0.5,CEILING(MAX(M141*L141,M141+'Read me'!$B$6),5))</f>
        <v>65</v>
      </c>
      <c r="O141" s="22" t="n">
        <f aca="false">IF(ISNUMBER(J141),M141-J141,"new")</f>
        <v>30.5</v>
      </c>
    </row>
    <row r="142" customFormat="false" ht="15" hidden="false" customHeight="false" outlineLevel="0" collapsed="false">
      <c r="A142" s="2" t="s">
        <v>271</v>
      </c>
      <c r="B142" s="2" t="s">
        <v>174</v>
      </c>
      <c r="C142" s="2" t="s">
        <v>158</v>
      </c>
      <c r="D142" s="2" t="s">
        <v>12</v>
      </c>
      <c r="E142" s="2" t="s">
        <v>49</v>
      </c>
      <c r="F142" s="14" t="n">
        <v>52.43</v>
      </c>
      <c r="G142" s="2" t="n">
        <v>17</v>
      </c>
      <c r="H142" s="2" t="n">
        <v>223</v>
      </c>
      <c r="I142" s="21" t="n">
        <v>1.01</v>
      </c>
      <c r="J142" s="14" t="n">
        <v>19.5</v>
      </c>
      <c r="K142" s="14" t="n">
        <v>34.5</v>
      </c>
      <c r="L142" s="21" t="n">
        <f aca="false">INDEX('Read me'!$B$10:$B$14,2)</f>
        <v>1.26</v>
      </c>
      <c r="M142" s="14" t="n">
        <f aca="false">IF(F142*(1+'Read me'!$B$5)&lt;='Read me'!$B$7,CEILING(F142*(1+'Read me'!$B$5)+0.5,1)-0.5,CEILING(F142*(1+'Read me'!$B$5),5))</f>
        <v>55</v>
      </c>
      <c r="N142" s="14" t="n">
        <f aca="false">IF(MAX(M142*L142,M142+'Read me'!$B$6)&lt;='Read me'!$B$7,CEILING(MAX(M142*L142,M142+'Read me'!$B$6)+0.5,1)-0.5,CEILING(MAX(M142*L142,M142+'Read me'!$B$6),5))</f>
        <v>70</v>
      </c>
      <c r="O142" s="22" t="n">
        <f aca="false">IF(ISNUMBER(J142),M142-J142,"new")</f>
        <v>35.5</v>
      </c>
    </row>
    <row r="143" customFormat="false" ht="15" hidden="false" customHeight="false" outlineLevel="0" collapsed="false">
      <c r="A143" s="2" t="s">
        <v>272</v>
      </c>
      <c r="B143" s="2" t="s">
        <v>174</v>
      </c>
      <c r="C143" s="2" t="s">
        <v>158</v>
      </c>
      <c r="D143" s="2" t="s">
        <v>13</v>
      </c>
      <c r="E143" s="2" t="s">
        <v>47</v>
      </c>
      <c r="F143" s="14" t="n">
        <v>66.09</v>
      </c>
      <c r="G143" s="2" t="n">
        <v>6</v>
      </c>
      <c r="H143" s="2" t="n">
        <v>223</v>
      </c>
      <c r="I143" s="21" t="n">
        <v>0.92</v>
      </c>
      <c r="J143" s="14" t="n">
        <v>24.5</v>
      </c>
      <c r="K143" s="14" t="n">
        <v>75</v>
      </c>
      <c r="L143" s="21" t="n">
        <f aca="false">INDEX('Read me'!$B$10:$B$14,3)</f>
        <v>1.35</v>
      </c>
      <c r="M143" s="14" t="n">
        <f aca="false">IF(F143*(1+'Read me'!$B$5)&lt;='Read me'!$B$7,CEILING(F143*(1+'Read me'!$B$5)+0.5,1)-0.5,CEILING(F143*(1+'Read me'!$B$5),5))</f>
        <v>70</v>
      </c>
      <c r="N143" s="14" t="n">
        <f aca="false">IF(MAX(M143*L143,M143+'Read me'!$B$6)&lt;='Read me'!$B$7,CEILING(MAX(M143*L143,M143+'Read me'!$B$6)+0.5,1)-0.5,CEILING(MAX(M143*L143,M143+'Read me'!$B$6),5))</f>
        <v>95</v>
      </c>
      <c r="O143" s="22" t="n">
        <f aca="false">IF(ISNUMBER(J143),M143-J143,"new")</f>
        <v>45.5</v>
      </c>
    </row>
    <row r="144" customFormat="false" ht="15" hidden="false" customHeight="false" outlineLevel="0" collapsed="false">
      <c r="A144" s="2" t="s">
        <v>273</v>
      </c>
      <c r="B144" s="2" t="s">
        <v>174</v>
      </c>
      <c r="C144" s="2" t="s">
        <v>158</v>
      </c>
      <c r="D144" s="2" t="s">
        <v>13</v>
      </c>
      <c r="E144" s="2" t="s">
        <v>48</v>
      </c>
      <c r="F144" s="14" t="n">
        <v>80.54</v>
      </c>
      <c r="G144" s="2" t="n">
        <v>7</v>
      </c>
      <c r="H144" s="2" t="n">
        <v>223</v>
      </c>
      <c r="I144" s="21" t="n">
        <v>0.92</v>
      </c>
      <c r="J144" s="14" t="n">
        <v>24.5</v>
      </c>
      <c r="K144" s="14" t="n">
        <v>75</v>
      </c>
      <c r="L144" s="21" t="n">
        <f aca="false">INDEX('Read me'!$B$10:$B$14,3)</f>
        <v>1.35</v>
      </c>
      <c r="M144" s="14" t="n">
        <f aca="false">IF(F144*(1+'Read me'!$B$5)&lt;='Read me'!$B$7,CEILING(F144*(1+'Read me'!$B$5)+0.5,1)-0.5,CEILING(F144*(1+'Read me'!$B$5),5))</f>
        <v>85</v>
      </c>
      <c r="N144" s="14" t="n">
        <f aca="false">IF(MAX(M144*L144,M144+'Read me'!$B$6)&lt;='Read me'!$B$7,CEILING(MAX(M144*L144,M144+'Read me'!$B$6)+0.5,1)-0.5,CEILING(MAX(M144*L144,M144+'Read me'!$B$6),5))</f>
        <v>115</v>
      </c>
      <c r="O144" s="22" t="n">
        <f aca="false">IF(ISNUMBER(J144),M144-J144,"new")</f>
        <v>60.5</v>
      </c>
    </row>
    <row r="145" customFormat="false" ht="15" hidden="false" customHeight="false" outlineLevel="0" collapsed="false">
      <c r="A145" s="2" t="s">
        <v>274</v>
      </c>
      <c r="B145" s="2" t="s">
        <v>174</v>
      </c>
      <c r="C145" s="2" t="s">
        <v>158</v>
      </c>
      <c r="D145" s="2" t="s">
        <v>13</v>
      </c>
      <c r="E145" s="2" t="s">
        <v>49</v>
      </c>
      <c r="F145" s="14" t="n">
        <v>111.27</v>
      </c>
      <c r="G145" s="2" t="n">
        <v>3</v>
      </c>
      <c r="H145" s="2" t="n">
        <v>223</v>
      </c>
      <c r="I145" s="21" t="n">
        <v>0.92</v>
      </c>
      <c r="J145" s="14" t="n">
        <v>85</v>
      </c>
      <c r="K145" s="14" t="n">
        <v>125</v>
      </c>
      <c r="L145" s="21" t="n">
        <f aca="false">INDEX('Read me'!$B$10:$B$14,3)</f>
        <v>1.35</v>
      </c>
      <c r="M145" s="14" t="n">
        <f aca="false">IF(F145*(1+'Read me'!$B$5)&lt;='Read me'!$B$7,CEILING(F145*(1+'Read me'!$B$5)+0.5,1)-0.5,CEILING(F145*(1+'Read me'!$B$5),5))</f>
        <v>115</v>
      </c>
      <c r="N145" s="14" t="n">
        <f aca="false">IF(MAX(M145*L145,M145+'Read me'!$B$6)&lt;='Read me'!$B$7,CEILING(MAX(M145*L145,M145+'Read me'!$B$6)+0.5,1)-0.5,CEILING(MAX(M145*L145,M145+'Read me'!$B$6),5))</f>
        <v>160</v>
      </c>
      <c r="O145" s="22" t="n">
        <f aca="false">IF(ISNUMBER(J145),M145-J145,"new")</f>
        <v>30</v>
      </c>
    </row>
    <row r="146" customFormat="false" ht="15" hidden="false" customHeight="false" outlineLevel="0" collapsed="false">
      <c r="A146" s="2" t="s">
        <v>275</v>
      </c>
      <c r="B146" s="2" t="s">
        <v>174</v>
      </c>
      <c r="C146" s="2" t="s">
        <v>158</v>
      </c>
      <c r="D146" s="2" t="s">
        <v>14</v>
      </c>
      <c r="E146" s="2" t="s">
        <v>47</v>
      </c>
      <c r="F146" s="14" t="n">
        <v>111.32</v>
      </c>
      <c r="G146" s="2" t="n">
        <v>2</v>
      </c>
      <c r="H146" s="2" t="n">
        <v>223</v>
      </c>
      <c r="I146" s="21" t="n">
        <v>0.92</v>
      </c>
      <c r="J146" s="14" t="n">
        <v>85</v>
      </c>
      <c r="K146" s="14" t="n">
        <v>125</v>
      </c>
      <c r="L146" s="21" t="n">
        <f aca="false">INDEX('Read me'!$B$10:$B$14,4)</f>
        <v>1.2</v>
      </c>
      <c r="M146" s="14" t="n">
        <f aca="false">IF(F146*(1+'Read me'!$B$5)&lt;='Read me'!$B$7,CEILING(F146*(1+'Read me'!$B$5)+0.5,1)-0.5,CEILING(F146*(1+'Read me'!$B$5),5))</f>
        <v>115</v>
      </c>
      <c r="N146" s="14" t="n">
        <f aca="false">IF(MAX(M146*L146,M146+'Read me'!$B$6)&lt;='Read me'!$B$7,CEILING(MAX(M146*L146,M146+'Read me'!$B$6)+0.5,1)-0.5,CEILING(MAX(M146*L146,M146+'Read me'!$B$6),5))</f>
        <v>140</v>
      </c>
      <c r="O146" s="22" t="n">
        <f aca="false">IF(ISNUMBER(J146),M146-J146,"new")</f>
        <v>30</v>
      </c>
    </row>
    <row r="147" customFormat="false" ht="15" hidden="false" customHeight="false" outlineLevel="0" collapsed="false">
      <c r="A147" s="2" t="s">
        <v>276</v>
      </c>
      <c r="B147" s="2" t="s">
        <v>174</v>
      </c>
      <c r="C147" s="2" t="s">
        <v>158</v>
      </c>
      <c r="D147" s="2" t="s">
        <v>14</v>
      </c>
      <c r="E147" s="2" t="s">
        <v>48</v>
      </c>
      <c r="F147" s="14" t="n">
        <v>147.51</v>
      </c>
      <c r="G147" s="2" t="n">
        <v>5</v>
      </c>
      <c r="H147" s="2" t="n">
        <v>223</v>
      </c>
      <c r="I147" s="21" t="n">
        <v>0.92</v>
      </c>
      <c r="J147" s="14" t="n">
        <v>125</v>
      </c>
      <c r="K147" s="14" t="n">
        <v>125</v>
      </c>
      <c r="L147" s="21" t="n">
        <f aca="false">INDEX('Read me'!$B$10:$B$14,4)</f>
        <v>1.2</v>
      </c>
      <c r="M147" s="14" t="n">
        <f aca="false">IF(F147*(1+'Read me'!$B$5)&lt;='Read me'!$B$7,CEILING(F147*(1+'Read me'!$B$5)+0.5,1)-0.5,CEILING(F147*(1+'Read me'!$B$5),5))</f>
        <v>150</v>
      </c>
      <c r="N147" s="14" t="n">
        <f aca="false">IF(MAX(M147*L147,M147+'Read me'!$B$6)&lt;='Read me'!$B$7,CEILING(MAX(M147*L147,M147+'Read me'!$B$6)+0.5,1)-0.5,CEILING(MAX(M147*L147,M147+'Read me'!$B$6),5))</f>
        <v>180</v>
      </c>
      <c r="O147" s="22" t="n">
        <f aca="false">IF(ISNUMBER(J147),M147-J147,"new")</f>
        <v>25</v>
      </c>
    </row>
    <row r="148" customFormat="false" ht="15" hidden="false" customHeight="false" outlineLevel="0" collapsed="false">
      <c r="A148" s="2" t="s">
        <v>277</v>
      </c>
      <c r="B148" s="2" t="s">
        <v>174</v>
      </c>
      <c r="C148" s="2" t="s">
        <v>158</v>
      </c>
      <c r="D148" s="2" t="s">
        <v>14</v>
      </c>
      <c r="E148" s="2" t="s">
        <v>49</v>
      </c>
      <c r="F148" s="14" t="n">
        <v>185.24</v>
      </c>
      <c r="G148" s="2" t="n">
        <v>0</v>
      </c>
      <c r="H148" s="2" t="n">
        <v>223</v>
      </c>
      <c r="I148" s="21" t="n">
        <v>0.92</v>
      </c>
      <c r="J148" s="14" t="n">
        <v>199</v>
      </c>
      <c r="K148" s="14" t="n">
        <v>175</v>
      </c>
      <c r="L148" s="21" t="n">
        <f aca="false">INDEX('Read me'!$B$10:$B$14,4)</f>
        <v>1.2</v>
      </c>
      <c r="M148" s="14" t="n">
        <f aca="false">IF(F148*(1+'Read me'!$B$5)&lt;='Read me'!$B$7,CEILING(F148*(1+'Read me'!$B$5)+0.5,1)-0.5,CEILING(F148*(1+'Read me'!$B$5),5))</f>
        <v>190</v>
      </c>
      <c r="N148" s="14" t="n">
        <f aca="false">IF(MAX(M148*L148,M148+'Read me'!$B$6)&lt;='Read me'!$B$7,CEILING(MAX(M148*L148,M148+'Read me'!$B$6)+0.5,1)-0.5,CEILING(MAX(M148*L148,M148+'Read me'!$B$6),5))</f>
        <v>230</v>
      </c>
      <c r="O148" s="22" t="n">
        <f aca="false">IF(ISNUMBER(J148),M148-J148,"new")</f>
        <v>-9</v>
      </c>
    </row>
    <row r="149" customFormat="false" ht="15" hidden="false" customHeight="false" outlineLevel="0" collapsed="false">
      <c r="A149" s="2" t="s">
        <v>278</v>
      </c>
      <c r="B149" s="2" t="s">
        <v>174</v>
      </c>
      <c r="C149" s="2" t="s">
        <v>158</v>
      </c>
      <c r="D149" s="2" t="s">
        <v>15</v>
      </c>
      <c r="E149" s="2" t="s">
        <v>47</v>
      </c>
      <c r="F149" s="14" t="n">
        <v>152.35</v>
      </c>
      <c r="G149" s="2" t="n">
        <v>0</v>
      </c>
      <c r="H149" s="2" t="n">
        <v>223</v>
      </c>
      <c r="I149" s="21" t="n">
        <v>0.92</v>
      </c>
      <c r="J149" s="14" t="n">
        <v>250</v>
      </c>
      <c r="K149" s="14" t="n">
        <v>300</v>
      </c>
      <c r="L149" s="21" t="n">
        <f aca="false">INDEX('Read me'!$B$10:$B$14,5)</f>
        <v>1.2</v>
      </c>
      <c r="M149" s="14" t="n">
        <f aca="false">IF(F149*(1+'Read me'!$B$5)&lt;='Read me'!$B$7,CEILING(F149*(1+'Read me'!$B$5)+0.5,1)-0.5,CEILING(F149*(1+'Read me'!$B$5),5))</f>
        <v>155</v>
      </c>
      <c r="N149" s="14" t="n">
        <f aca="false">IF(MAX(M149*L149,M149+'Read me'!$B$6)&lt;='Read me'!$B$7,CEILING(MAX(M149*L149,M149+'Read me'!$B$6)+0.5,1)-0.5,CEILING(MAX(M149*L149,M149+'Read me'!$B$6),5))</f>
        <v>190</v>
      </c>
      <c r="O149" s="22" t="n">
        <f aca="false">IF(ISNUMBER(J149),M149-J149,"new")</f>
        <v>-95</v>
      </c>
    </row>
    <row r="150" customFormat="false" ht="15" hidden="false" customHeight="false" outlineLevel="0" collapsed="false">
      <c r="A150" s="2" t="s">
        <v>279</v>
      </c>
      <c r="B150" s="2" t="s">
        <v>174</v>
      </c>
      <c r="C150" s="2" t="s">
        <v>158</v>
      </c>
      <c r="D150" s="2" t="s">
        <v>15</v>
      </c>
      <c r="E150" s="2" t="s">
        <v>48</v>
      </c>
      <c r="F150" s="14" t="n">
        <v>217.89</v>
      </c>
      <c r="G150" s="2" t="n">
        <v>2</v>
      </c>
      <c r="H150" s="2" t="n">
        <v>223</v>
      </c>
      <c r="I150" s="21" t="n">
        <v>0.92</v>
      </c>
      <c r="J150" s="14" t="n">
        <v>250</v>
      </c>
      <c r="K150" s="14" t="n">
        <v>300</v>
      </c>
      <c r="L150" s="21" t="n">
        <f aca="false">INDEX('Read me'!$B$10:$B$14,5)</f>
        <v>1.2</v>
      </c>
      <c r="M150" s="14" t="n">
        <f aca="false">IF(MAX((IF(F150*(1+'Read me'!$B$5)&lt;='Read me'!$B$7,CEILING(F150*(1+'Read me'!$B$5)+0.5,1)-0.5,CEILING(F150*(1+'Read me'!$B$5),5)))*L150,(IF(F150*(1+'Read me'!$B$5)&lt;='Read me'!$B$7,CEILING(F150*(1+'Read me'!$B$5)+0.5,1)-0.5,CEILING(F150*(1+'Read me'!$B$5),5)))+'Read me'!$B$6)&lt;='Read me'!$B$7,CEILING(MAX((IF(F150*(1+'Read me'!$B$5)&lt;='Read me'!$B$7,CEILING(F150*(1+'Read me'!$B$5)+0.5,1)-0.5,CEILING(F150*(1+'Read me'!$B$5),5)))*L150,(IF(F150*(1+'Read me'!$B$5)&lt;='Read me'!$B$7,CEILING(F150*(1+'Read me'!$B$5)+0.5,1)-0.5,CEILING(F150*(1+'Read me'!$B$5),5)))+'Read me'!$B$6)+0.5,1)-0.5,CEILING(MAX((IF(F150*(1+'Read me'!$B$5)&lt;='Read me'!$B$7,CEILING(F150*(1+'Read me'!$B$5)+0.5,1)-0.5,CEILING(F150*(1+'Read me'!$B$5),5)))*L150,(IF(F150*(1+'Read me'!$B$5)&lt;='Read me'!$B$7,CEILING(F150*(1+'Read me'!$B$5)+0.5,1)-0.5,CEILING(F150*(1+'Read me'!$B$5),5)))+'Read me'!$B$6),5))</f>
        <v>265</v>
      </c>
      <c r="N150" s="2" t="s">
        <v>138</v>
      </c>
      <c r="O150" s="22" t="n">
        <f aca="false">IF(ISNUMBER(J150),M150-J150,"new")</f>
        <v>15</v>
      </c>
      <c r="P150" s="5" t="s">
        <v>139</v>
      </c>
    </row>
    <row r="151" customFormat="false" ht="15" hidden="false" customHeight="false" outlineLevel="0" collapsed="false">
      <c r="A151" s="2" t="s">
        <v>280</v>
      </c>
      <c r="B151" s="2" t="s">
        <v>174</v>
      </c>
      <c r="C151" s="2" t="s">
        <v>158</v>
      </c>
      <c r="D151" s="2" t="s">
        <v>15</v>
      </c>
      <c r="E151" s="2" t="s">
        <v>49</v>
      </c>
      <c r="F151" s="14" t="n">
        <v>261.02</v>
      </c>
      <c r="G151" s="2" t="n">
        <v>1</v>
      </c>
      <c r="H151" s="2" t="n">
        <v>223</v>
      </c>
      <c r="I151" s="21" t="n">
        <v>0.92</v>
      </c>
      <c r="J151" s="14" t="n">
        <v>300</v>
      </c>
      <c r="K151" s="14" t="n">
        <v>400</v>
      </c>
      <c r="L151" s="21" t="n">
        <f aca="false">INDEX('Read me'!$B$10:$B$14,5)</f>
        <v>1.2</v>
      </c>
      <c r="M151" s="14" t="n">
        <f aca="false">IF(MAX((IF(F151*(1+'Read me'!$B$5)&lt;='Read me'!$B$7,CEILING(F151*(1+'Read me'!$B$5)+0.5,1)-0.5,CEILING(F151*(1+'Read me'!$B$5),5)))*L151,(IF(F151*(1+'Read me'!$B$5)&lt;='Read me'!$B$7,CEILING(F151*(1+'Read me'!$B$5)+0.5,1)-0.5,CEILING(F151*(1+'Read me'!$B$5),5)))+'Read me'!$B$6)&lt;='Read me'!$B$7,CEILING(MAX((IF(F151*(1+'Read me'!$B$5)&lt;='Read me'!$B$7,CEILING(F151*(1+'Read me'!$B$5)+0.5,1)-0.5,CEILING(F151*(1+'Read me'!$B$5),5)))*L151,(IF(F151*(1+'Read me'!$B$5)&lt;='Read me'!$B$7,CEILING(F151*(1+'Read me'!$B$5)+0.5,1)-0.5,CEILING(F151*(1+'Read me'!$B$5),5)))+'Read me'!$B$6)+0.5,1)-0.5,CEILING(MAX((IF(F151*(1+'Read me'!$B$5)&lt;='Read me'!$B$7,CEILING(F151*(1+'Read me'!$B$5)+0.5,1)-0.5,CEILING(F151*(1+'Read me'!$B$5),5)))*L151,(IF(F151*(1+'Read me'!$B$5)&lt;='Read me'!$B$7,CEILING(F151*(1+'Read me'!$B$5)+0.5,1)-0.5,CEILING(F151*(1+'Read me'!$B$5),5)))+'Read me'!$B$6),5))</f>
        <v>320</v>
      </c>
      <c r="N151" s="2" t="s">
        <v>138</v>
      </c>
      <c r="O151" s="22" t="n">
        <f aca="false">IF(ISNUMBER(J151),M151-J151,"new")</f>
        <v>20</v>
      </c>
      <c r="P151" s="5" t="s">
        <v>139</v>
      </c>
    </row>
    <row r="152" customFormat="false" ht="15" hidden="false" customHeight="false" outlineLevel="0" collapsed="false">
      <c r="A152" s="2" t="s">
        <v>281</v>
      </c>
      <c r="B152" s="2" t="s">
        <v>174</v>
      </c>
      <c r="C152" s="2" t="s">
        <v>221</v>
      </c>
      <c r="D152" s="2" t="s">
        <v>10</v>
      </c>
      <c r="E152" s="2" t="s">
        <v>47</v>
      </c>
      <c r="F152" s="14" t="n">
        <v>13.45</v>
      </c>
      <c r="G152" s="2" t="n">
        <v>17</v>
      </c>
      <c r="H152" s="2" t="n">
        <v>76</v>
      </c>
      <c r="I152" s="21" t="n">
        <v>0.98</v>
      </c>
      <c r="J152" s="14" t="n">
        <v>19.5</v>
      </c>
      <c r="K152" s="14" t="n">
        <v>24.5</v>
      </c>
      <c r="L152" s="21" t="n">
        <f aca="false">INDEX('Read me'!$B$10:$B$14,1)</f>
        <v>1.34</v>
      </c>
      <c r="M152" s="14" t="n">
        <f aca="false">IF(F152*(1+'Read me'!$B$5)&lt;='Read me'!$B$7,CEILING(F152*(1+'Read me'!$B$5)+0.5,1)-0.5,CEILING(F152*(1+'Read me'!$B$5),5))</f>
        <v>13.5</v>
      </c>
      <c r="N152" s="14" t="n">
        <f aca="false">IF(MAX(M152*L152,M152+'Read me'!$B$6)&lt;='Read me'!$B$7,CEILING(MAX(M152*L152,M152+'Read me'!$B$6)+0.5,1)-0.5,CEILING(MAX(M152*L152,M152+'Read me'!$B$6),5))</f>
        <v>18.5</v>
      </c>
      <c r="O152" s="22" t="n">
        <f aca="false">IF(ISNUMBER(J152),M152-J152,"new")</f>
        <v>-6</v>
      </c>
    </row>
    <row r="153" customFormat="false" ht="15" hidden="false" customHeight="false" outlineLevel="0" collapsed="false">
      <c r="A153" s="2" t="s">
        <v>282</v>
      </c>
      <c r="B153" s="2" t="s">
        <v>174</v>
      </c>
      <c r="C153" s="2" t="s">
        <v>221</v>
      </c>
      <c r="D153" s="2" t="s">
        <v>10</v>
      </c>
      <c r="E153" s="2" t="s">
        <v>48</v>
      </c>
      <c r="F153" s="14" t="n">
        <v>15.04</v>
      </c>
      <c r="G153" s="2" t="n">
        <v>6</v>
      </c>
      <c r="H153" s="2" t="n">
        <v>76</v>
      </c>
      <c r="I153" s="21" t="n">
        <v>0.98</v>
      </c>
      <c r="J153" s="14" t="n">
        <v>19.5</v>
      </c>
      <c r="K153" s="14" t="n">
        <v>24.5</v>
      </c>
      <c r="L153" s="21" t="n">
        <f aca="false">INDEX('Read me'!$B$10:$B$14,1)</f>
        <v>1.34</v>
      </c>
      <c r="M153" s="14" t="n">
        <f aca="false">IF(F153*(1+'Read me'!$B$5)&lt;='Read me'!$B$7,CEILING(F153*(1+'Read me'!$B$5)+0.5,1)-0.5,CEILING(F153*(1+'Read me'!$B$5),5))</f>
        <v>15.5</v>
      </c>
      <c r="N153" s="14" t="n">
        <f aca="false">IF(MAX(M153*L153,M153+'Read me'!$B$6)&lt;='Read me'!$B$7,CEILING(MAX(M153*L153,M153+'Read me'!$B$6)+0.5,1)-0.5,CEILING(MAX(M153*L153,M153+'Read me'!$B$6),5))</f>
        <v>21.5</v>
      </c>
      <c r="O153" s="22" t="n">
        <f aca="false">IF(ISNUMBER(J153),M153-J153,"new")</f>
        <v>-4</v>
      </c>
    </row>
    <row r="154" customFormat="false" ht="15" hidden="false" customHeight="false" outlineLevel="0" collapsed="false">
      <c r="A154" s="2" t="s">
        <v>283</v>
      </c>
      <c r="B154" s="2" t="s">
        <v>174</v>
      </c>
      <c r="C154" s="2" t="s">
        <v>221</v>
      </c>
      <c r="D154" s="2" t="s">
        <v>10</v>
      </c>
      <c r="E154" s="2" t="s">
        <v>49</v>
      </c>
      <c r="F154" s="14" t="n">
        <v>20.19</v>
      </c>
      <c r="G154" s="2" t="n">
        <v>7</v>
      </c>
      <c r="H154" s="2" t="n">
        <v>76</v>
      </c>
      <c r="I154" s="21" t="n">
        <v>0.98</v>
      </c>
      <c r="J154" s="14" t="n">
        <v>19.5</v>
      </c>
      <c r="K154" s="14" t="n">
        <v>34.5</v>
      </c>
      <c r="L154" s="21" t="n">
        <f aca="false">INDEX('Read me'!$B$10:$B$14,1)</f>
        <v>1.34</v>
      </c>
      <c r="M154" s="14" t="n">
        <f aca="false">IF(F154*(1+'Read me'!$B$5)&lt;='Read me'!$B$7,CEILING(F154*(1+'Read me'!$B$5)+0.5,1)-0.5,CEILING(F154*(1+'Read me'!$B$5),5))</f>
        <v>20.5</v>
      </c>
      <c r="N154" s="14" t="n">
        <f aca="false">IF(MAX(M154*L154,M154+'Read me'!$B$6)&lt;='Read me'!$B$7,CEILING(MAX(M154*L154,M154+'Read me'!$B$6)+0.5,1)-0.5,CEILING(MAX(M154*L154,M154+'Read me'!$B$6),5))</f>
        <v>27.5</v>
      </c>
      <c r="O154" s="22" t="n">
        <f aca="false">IF(ISNUMBER(J154),M154-J154,"new")</f>
        <v>1</v>
      </c>
    </row>
    <row r="155" customFormat="false" ht="15" hidden="false" customHeight="false" outlineLevel="0" collapsed="false">
      <c r="A155" s="2" t="s">
        <v>284</v>
      </c>
      <c r="B155" s="2" t="s">
        <v>174</v>
      </c>
      <c r="C155" s="2" t="s">
        <v>221</v>
      </c>
      <c r="D155" s="2" t="s">
        <v>12</v>
      </c>
      <c r="E155" s="2" t="s">
        <v>47</v>
      </c>
      <c r="F155" s="14" t="n">
        <v>46.65</v>
      </c>
      <c r="G155" s="2" t="n">
        <v>18</v>
      </c>
      <c r="H155" s="2" t="n">
        <v>76</v>
      </c>
      <c r="I155" s="21" t="n">
        <v>1.15</v>
      </c>
      <c r="J155" s="14" t="n">
        <v>24.5</v>
      </c>
      <c r="K155" s="14" t="n">
        <v>29.5</v>
      </c>
      <c r="L155" s="21" t="n">
        <f aca="false">INDEX('Read me'!$B$10:$B$14,2)</f>
        <v>1.26</v>
      </c>
      <c r="M155" s="14" t="n">
        <f aca="false">IF(F155*(1+'Read me'!$B$5)&lt;='Read me'!$B$7,CEILING(F155*(1+'Read me'!$B$5)+0.5,1)-0.5,CEILING(F155*(1+'Read me'!$B$5),5))</f>
        <v>50</v>
      </c>
      <c r="N155" s="14" t="n">
        <f aca="false">IF(MAX(M155*L155,M155+'Read me'!$B$6)&lt;='Read me'!$B$7,CEILING(MAX(M155*L155,M155+'Read me'!$B$6)+0.5,1)-0.5,CEILING(MAX(M155*L155,M155+'Read me'!$B$6),5))</f>
        <v>65</v>
      </c>
      <c r="O155" s="22" t="n">
        <f aca="false">IF(ISNUMBER(J155),M155-J155,"new")</f>
        <v>25.5</v>
      </c>
    </row>
    <row r="156" customFormat="false" ht="15" hidden="false" customHeight="false" outlineLevel="0" collapsed="false">
      <c r="A156" s="2" t="s">
        <v>285</v>
      </c>
      <c r="B156" s="2" t="s">
        <v>174</v>
      </c>
      <c r="C156" s="2" t="s">
        <v>221</v>
      </c>
      <c r="D156" s="2" t="s">
        <v>12</v>
      </c>
      <c r="E156" s="2" t="s">
        <v>48</v>
      </c>
      <c r="F156" s="14" t="n">
        <v>55.83</v>
      </c>
      <c r="G156" s="2" t="n">
        <v>10</v>
      </c>
      <c r="H156" s="2" t="n">
        <v>76</v>
      </c>
      <c r="I156" s="21" t="n">
        <v>1.15</v>
      </c>
      <c r="J156" s="14" t="n">
        <v>24.5</v>
      </c>
      <c r="K156" s="14" t="n">
        <v>29.5</v>
      </c>
      <c r="L156" s="21" t="n">
        <f aca="false">INDEX('Read me'!$B$10:$B$14,2)</f>
        <v>1.26</v>
      </c>
      <c r="M156" s="14" t="n">
        <f aca="false">IF(F156*(1+'Read me'!$B$5)&lt;='Read me'!$B$7,CEILING(F156*(1+'Read me'!$B$5)+0.5,1)-0.5,CEILING(F156*(1+'Read me'!$B$5),5))</f>
        <v>60</v>
      </c>
      <c r="N156" s="14" t="n">
        <f aca="false">IF(MAX(M156*L156,M156+'Read me'!$B$6)&lt;='Read me'!$B$7,CEILING(MAX(M156*L156,M156+'Read me'!$B$6)+0.5,1)-0.5,CEILING(MAX(M156*L156,M156+'Read me'!$B$6),5))</f>
        <v>80</v>
      </c>
      <c r="O156" s="22" t="n">
        <f aca="false">IF(ISNUMBER(J156),M156-J156,"new")</f>
        <v>35.5</v>
      </c>
    </row>
    <row r="157" customFormat="false" ht="15" hidden="false" customHeight="false" outlineLevel="0" collapsed="false">
      <c r="A157" s="2" t="s">
        <v>286</v>
      </c>
      <c r="B157" s="2" t="s">
        <v>174</v>
      </c>
      <c r="C157" s="2" t="s">
        <v>221</v>
      </c>
      <c r="D157" s="2" t="s">
        <v>12</v>
      </c>
      <c r="E157" s="2" t="s">
        <v>49</v>
      </c>
      <c r="F157" s="14" t="n">
        <v>60.22</v>
      </c>
      <c r="G157" s="2" t="n">
        <v>11</v>
      </c>
      <c r="H157" s="2" t="n">
        <v>76</v>
      </c>
      <c r="I157" s="21" t="n">
        <v>1.15</v>
      </c>
      <c r="J157" s="14" t="n">
        <v>24.5</v>
      </c>
      <c r="K157" s="14" t="n">
        <v>45</v>
      </c>
      <c r="L157" s="21" t="n">
        <f aca="false">INDEX('Read me'!$B$10:$B$14,2)</f>
        <v>1.26</v>
      </c>
      <c r="M157" s="14" t="n">
        <f aca="false">IF(F157*(1+'Read me'!$B$5)&lt;='Read me'!$B$7,CEILING(F157*(1+'Read me'!$B$5)+0.5,1)-0.5,CEILING(F157*(1+'Read me'!$B$5),5))</f>
        <v>65</v>
      </c>
      <c r="N157" s="14" t="n">
        <f aca="false">IF(MAX(M157*L157,M157+'Read me'!$B$6)&lt;='Read me'!$B$7,CEILING(MAX(M157*L157,M157+'Read me'!$B$6)+0.5,1)-0.5,CEILING(MAX(M157*L157,M157+'Read me'!$B$6),5))</f>
        <v>85</v>
      </c>
      <c r="O157" s="22" t="n">
        <f aca="false">IF(ISNUMBER(J157),M157-J157,"new")</f>
        <v>40.5</v>
      </c>
    </row>
    <row r="158" customFormat="false" ht="15" hidden="false" customHeight="false" outlineLevel="0" collapsed="false">
      <c r="A158" s="2" t="s">
        <v>287</v>
      </c>
      <c r="B158" s="2" t="s">
        <v>174</v>
      </c>
      <c r="C158" s="2" t="s">
        <v>221</v>
      </c>
      <c r="D158" s="2" t="s">
        <v>13</v>
      </c>
      <c r="E158" s="2" t="s">
        <v>47</v>
      </c>
      <c r="F158" s="14" t="n">
        <v>85.83</v>
      </c>
      <c r="G158" s="2" t="n">
        <v>1</v>
      </c>
      <c r="H158" s="2" t="n">
        <v>76</v>
      </c>
      <c r="I158" s="21" t="n">
        <v>1.16</v>
      </c>
      <c r="J158" s="14" t="n">
        <v>45</v>
      </c>
      <c r="K158" s="14" t="n">
        <v>95</v>
      </c>
      <c r="L158" s="21" t="n">
        <f aca="false">INDEX('Read me'!$B$10:$B$14,3)</f>
        <v>1.35</v>
      </c>
      <c r="M158" s="14" t="n">
        <f aca="false">IF(F158*(1+'Read me'!$B$5)&lt;='Read me'!$B$7,CEILING(F158*(1+'Read me'!$B$5)+0.5,1)-0.5,CEILING(F158*(1+'Read me'!$B$5),5))</f>
        <v>90</v>
      </c>
      <c r="N158" s="14" t="n">
        <f aca="false">IF(MAX(M158*L158,M158+'Read me'!$B$6)&lt;='Read me'!$B$7,CEILING(MAX(M158*L158,M158+'Read me'!$B$6)+0.5,1)-0.5,CEILING(MAX(M158*L158,M158+'Read me'!$B$6),5))</f>
        <v>125</v>
      </c>
      <c r="O158" s="22" t="n">
        <f aca="false">IF(ISNUMBER(J158),M158-J158,"new")</f>
        <v>45</v>
      </c>
    </row>
    <row r="159" customFormat="false" ht="15" hidden="false" customHeight="false" outlineLevel="0" collapsed="false">
      <c r="A159" s="2" t="s">
        <v>288</v>
      </c>
      <c r="B159" s="2" t="s">
        <v>174</v>
      </c>
      <c r="C159" s="2" t="s">
        <v>221</v>
      </c>
      <c r="D159" s="2" t="s">
        <v>13</v>
      </c>
      <c r="E159" s="2" t="s">
        <v>48</v>
      </c>
      <c r="F159" s="14" t="n">
        <v>97.58</v>
      </c>
      <c r="G159" s="2" t="n">
        <v>2</v>
      </c>
      <c r="H159" s="2" t="n">
        <v>76</v>
      </c>
      <c r="I159" s="21" t="n">
        <v>1.16</v>
      </c>
      <c r="J159" s="14" t="n">
        <v>45</v>
      </c>
      <c r="K159" s="14" t="n">
        <v>95</v>
      </c>
      <c r="L159" s="21" t="n">
        <f aca="false">INDEX('Read me'!$B$10:$B$14,3)</f>
        <v>1.35</v>
      </c>
      <c r="M159" s="14" t="n">
        <f aca="false">IF(F159*(1+'Read me'!$B$5)&lt;='Read me'!$B$7,CEILING(F159*(1+'Read me'!$B$5)+0.5,1)-0.5,CEILING(F159*(1+'Read me'!$B$5),5))</f>
        <v>100</v>
      </c>
      <c r="N159" s="14" t="n">
        <f aca="false">IF(MAX(M159*L159,M159+'Read me'!$B$6)&lt;='Read me'!$B$7,CEILING(MAX(M159*L159,M159+'Read me'!$B$6)+0.5,1)-0.5,CEILING(MAX(M159*L159,M159+'Read me'!$B$6),5))</f>
        <v>135</v>
      </c>
      <c r="O159" s="22" t="n">
        <f aca="false">IF(ISNUMBER(J159),M159-J159,"new")</f>
        <v>55</v>
      </c>
    </row>
    <row r="160" customFormat="false" ht="15" hidden="false" customHeight="false" outlineLevel="0" collapsed="false">
      <c r="A160" s="2" t="s">
        <v>289</v>
      </c>
      <c r="B160" s="2" t="s">
        <v>174</v>
      </c>
      <c r="C160" s="2" t="s">
        <v>221</v>
      </c>
      <c r="D160" s="2" t="s">
        <v>13</v>
      </c>
      <c r="E160" s="2" t="s">
        <v>49</v>
      </c>
      <c r="F160" s="14" t="n">
        <v>131.64</v>
      </c>
      <c r="G160" s="2" t="n">
        <v>2</v>
      </c>
      <c r="H160" s="2" t="n">
        <v>76</v>
      </c>
      <c r="I160" s="21" t="n">
        <v>1.16</v>
      </c>
      <c r="J160" s="14" t="n">
        <v>99</v>
      </c>
      <c r="K160" s="14" t="n">
        <v>150</v>
      </c>
      <c r="L160" s="21" t="n">
        <f aca="false">INDEX('Read me'!$B$10:$B$14,3)</f>
        <v>1.35</v>
      </c>
      <c r="M160" s="14" t="n">
        <f aca="false">IF(F160*(1+'Read me'!$B$5)&lt;='Read me'!$B$7,CEILING(F160*(1+'Read me'!$B$5)+0.5,1)-0.5,CEILING(F160*(1+'Read me'!$B$5),5))</f>
        <v>135</v>
      </c>
      <c r="N160" s="14" t="n">
        <f aca="false">IF(MAX(M160*L160,M160+'Read me'!$B$6)&lt;='Read me'!$B$7,CEILING(MAX(M160*L160,M160+'Read me'!$B$6)+0.5,1)-0.5,CEILING(MAX(M160*L160,M160+'Read me'!$B$6),5))</f>
        <v>185</v>
      </c>
      <c r="O160" s="22" t="n">
        <f aca="false">IF(ISNUMBER(J160),M160-J160,"new")</f>
        <v>36</v>
      </c>
    </row>
    <row r="161" customFormat="false" ht="15" hidden="false" customHeight="false" outlineLevel="0" collapsed="false">
      <c r="A161" s="2" t="s">
        <v>290</v>
      </c>
      <c r="B161" s="2" t="s">
        <v>174</v>
      </c>
      <c r="C161" s="2" t="s">
        <v>221</v>
      </c>
      <c r="D161" s="2" t="s">
        <v>14</v>
      </c>
      <c r="E161" s="2" t="s">
        <v>47</v>
      </c>
      <c r="F161" s="14" t="n">
        <v>143.85</v>
      </c>
      <c r="G161" s="2" t="n">
        <v>1</v>
      </c>
      <c r="H161" s="2" t="n">
        <v>76</v>
      </c>
      <c r="I161" s="21" t="n">
        <v>1.16</v>
      </c>
      <c r="J161" s="14" t="n">
        <v>99</v>
      </c>
      <c r="K161" s="14" t="n">
        <v>150</v>
      </c>
      <c r="L161" s="21" t="n">
        <f aca="false">INDEX('Read me'!$B$10:$B$14,4)</f>
        <v>1.2</v>
      </c>
      <c r="M161" s="14" t="n">
        <f aca="false">IF(F161*(1+'Read me'!$B$5)&lt;='Read me'!$B$7,CEILING(F161*(1+'Read me'!$B$5)+0.5,1)-0.5,CEILING(F161*(1+'Read me'!$B$5),5))</f>
        <v>145</v>
      </c>
      <c r="N161" s="14" t="n">
        <f aca="false">IF(MAX(M161*L161,M161+'Read me'!$B$6)&lt;='Read me'!$B$7,CEILING(MAX(M161*L161,M161+'Read me'!$B$6)+0.5,1)-0.5,CEILING(MAX(M161*L161,M161+'Read me'!$B$6),5))</f>
        <v>175</v>
      </c>
      <c r="O161" s="22" t="n">
        <f aca="false">IF(ISNUMBER(J161),M161-J161,"new")</f>
        <v>46</v>
      </c>
    </row>
    <row r="162" customFormat="false" ht="15" hidden="false" customHeight="false" outlineLevel="0" collapsed="false">
      <c r="A162" s="2" t="s">
        <v>291</v>
      </c>
      <c r="B162" s="2" t="s">
        <v>174</v>
      </c>
      <c r="C162" s="2" t="s">
        <v>221</v>
      </c>
      <c r="D162" s="2" t="s">
        <v>14</v>
      </c>
      <c r="E162" s="2" t="s">
        <v>48</v>
      </c>
      <c r="F162" s="14" t="n">
        <v>183.75</v>
      </c>
      <c r="G162" s="2" t="n">
        <v>0</v>
      </c>
      <c r="H162" s="2" t="n">
        <v>76</v>
      </c>
      <c r="I162" s="21" t="n">
        <v>1.16</v>
      </c>
      <c r="J162" s="14" t="n">
        <v>150</v>
      </c>
      <c r="K162" s="14" t="n">
        <v>150</v>
      </c>
      <c r="L162" s="21" t="n">
        <f aca="false">INDEX('Read me'!$B$10:$B$14,4)</f>
        <v>1.2</v>
      </c>
      <c r="M162" s="14" t="n">
        <f aca="false">IF(F162*(1+'Read me'!$B$5)&lt;='Read me'!$B$7,CEILING(F162*(1+'Read me'!$B$5)+0.5,1)-0.5,CEILING(F162*(1+'Read me'!$B$5),5))</f>
        <v>185</v>
      </c>
      <c r="N162" s="14" t="n">
        <f aca="false">IF(MAX(M162*L162,M162+'Read me'!$B$6)&lt;='Read me'!$B$7,CEILING(MAX(M162*L162,M162+'Read me'!$B$6)+0.5,1)-0.5,CEILING(MAX(M162*L162,M162+'Read me'!$B$6),5))</f>
        <v>225</v>
      </c>
      <c r="O162" s="22" t="n">
        <f aca="false">IF(ISNUMBER(J162),M162-J162,"new")</f>
        <v>35</v>
      </c>
    </row>
    <row r="163" customFormat="false" ht="15" hidden="false" customHeight="false" outlineLevel="0" collapsed="false">
      <c r="A163" s="2" t="s">
        <v>292</v>
      </c>
      <c r="B163" s="2" t="s">
        <v>174</v>
      </c>
      <c r="C163" s="2" t="s">
        <v>221</v>
      </c>
      <c r="D163" s="2" t="s">
        <v>14</v>
      </c>
      <c r="E163" s="2" t="s">
        <v>49</v>
      </c>
      <c r="F163" s="14" t="n">
        <v>236</v>
      </c>
      <c r="G163" s="2" t="n">
        <v>1</v>
      </c>
      <c r="H163" s="2" t="n">
        <v>76</v>
      </c>
      <c r="I163" s="21" t="n">
        <v>1.16</v>
      </c>
      <c r="J163" s="14" t="n">
        <v>250</v>
      </c>
      <c r="K163" s="14" t="n">
        <v>195</v>
      </c>
      <c r="L163" s="21" t="n">
        <f aca="false">INDEX('Read me'!$B$10:$B$14,4)</f>
        <v>1.2</v>
      </c>
      <c r="M163" s="14" t="n">
        <f aca="false">IF(F163*(1+'Read me'!$B$5)&lt;='Read me'!$B$7,CEILING(F163*(1+'Read me'!$B$5)+0.5,1)-0.5,CEILING(F163*(1+'Read me'!$B$5),5))</f>
        <v>240</v>
      </c>
      <c r="N163" s="14" t="n">
        <f aca="false">IF(MAX(M163*L163,M163+'Read me'!$B$6)&lt;='Read me'!$B$7,CEILING(MAX(M163*L163,M163+'Read me'!$B$6)+0.5,1)-0.5,CEILING(MAX(M163*L163,M163+'Read me'!$B$6),5))</f>
        <v>290</v>
      </c>
      <c r="O163" s="22" t="n">
        <f aca="false">IF(ISNUMBER(J163),M163-J163,"new")</f>
        <v>-10</v>
      </c>
    </row>
    <row r="164" customFormat="false" ht="15" hidden="false" customHeight="false" outlineLevel="0" collapsed="false">
      <c r="A164" s="2" t="s">
        <v>293</v>
      </c>
      <c r="B164" s="2" t="s">
        <v>174</v>
      </c>
      <c r="C164" s="2" t="s">
        <v>221</v>
      </c>
      <c r="D164" s="2" t="s">
        <v>15</v>
      </c>
      <c r="E164" s="2" t="s">
        <v>47</v>
      </c>
      <c r="F164" s="14" t="n">
        <v>191.98</v>
      </c>
      <c r="G164" s="2" t="n">
        <v>0</v>
      </c>
      <c r="H164" s="2" t="n">
        <v>76</v>
      </c>
      <c r="I164" s="21" t="n">
        <v>1.16</v>
      </c>
      <c r="J164" s="14" t="n">
        <v>300</v>
      </c>
      <c r="K164" s="14" t="n">
        <v>300</v>
      </c>
      <c r="L164" s="21" t="n">
        <f aca="false">INDEX('Read me'!$B$10:$B$14,5)</f>
        <v>1.2</v>
      </c>
      <c r="M164" s="14" t="n">
        <f aca="false">IF(F164*(1+'Read me'!$B$5)&lt;='Read me'!$B$7,CEILING(F164*(1+'Read me'!$B$5)+0.5,1)-0.5,CEILING(F164*(1+'Read me'!$B$5),5))</f>
        <v>195</v>
      </c>
      <c r="N164" s="14" t="n">
        <f aca="false">IF(MAX(M164*L164,M164+'Read me'!$B$6)&lt;='Read me'!$B$7,CEILING(MAX(M164*L164,M164+'Read me'!$B$6)+0.5,1)-0.5,CEILING(MAX(M164*L164,M164+'Read me'!$B$6),5))</f>
        <v>235</v>
      </c>
      <c r="O164" s="22" t="n">
        <f aca="false">IF(ISNUMBER(J164),M164-J164,"new")</f>
        <v>-105</v>
      </c>
    </row>
    <row r="165" customFormat="false" ht="15" hidden="false" customHeight="false" outlineLevel="0" collapsed="false">
      <c r="A165" s="2" t="s">
        <v>294</v>
      </c>
      <c r="B165" s="2" t="s">
        <v>174</v>
      </c>
      <c r="C165" s="2" t="s">
        <v>221</v>
      </c>
      <c r="D165" s="2" t="s">
        <v>15</v>
      </c>
      <c r="E165" s="2" t="s">
        <v>48</v>
      </c>
      <c r="F165" s="14" t="n">
        <v>268.64</v>
      </c>
      <c r="G165" s="2" t="n">
        <v>0</v>
      </c>
      <c r="H165" s="2" t="n">
        <v>76</v>
      </c>
      <c r="I165" s="21" t="n">
        <v>1.16</v>
      </c>
      <c r="J165" s="14" t="n">
        <v>300</v>
      </c>
      <c r="K165" s="14" t="n">
        <v>300</v>
      </c>
      <c r="L165" s="21" t="n">
        <f aca="false">INDEX('Read me'!$B$10:$B$14,5)</f>
        <v>1.2</v>
      </c>
      <c r="M165" s="14" t="n">
        <f aca="false">IF(MAX((IF(F165*(1+'Read me'!$B$5)&lt;='Read me'!$B$7,CEILING(F165*(1+'Read me'!$B$5)+0.5,1)-0.5,CEILING(F165*(1+'Read me'!$B$5),5)))*L165,(IF(F165*(1+'Read me'!$B$5)&lt;='Read me'!$B$7,CEILING(F165*(1+'Read me'!$B$5)+0.5,1)-0.5,CEILING(F165*(1+'Read me'!$B$5),5)))+'Read me'!$B$6)&lt;='Read me'!$B$7,CEILING(MAX((IF(F165*(1+'Read me'!$B$5)&lt;='Read me'!$B$7,CEILING(F165*(1+'Read me'!$B$5)+0.5,1)-0.5,CEILING(F165*(1+'Read me'!$B$5),5)))*L165,(IF(F165*(1+'Read me'!$B$5)&lt;='Read me'!$B$7,CEILING(F165*(1+'Read me'!$B$5)+0.5,1)-0.5,CEILING(F165*(1+'Read me'!$B$5),5)))+'Read me'!$B$6)+0.5,1)-0.5,CEILING(MAX((IF(F165*(1+'Read me'!$B$5)&lt;='Read me'!$B$7,CEILING(F165*(1+'Read me'!$B$5)+0.5,1)-0.5,CEILING(F165*(1+'Read me'!$B$5),5)))*L165,(IF(F165*(1+'Read me'!$B$5)&lt;='Read me'!$B$7,CEILING(F165*(1+'Read me'!$B$5)+0.5,1)-0.5,CEILING(F165*(1+'Read me'!$B$5),5)))+'Read me'!$B$6),5))</f>
        <v>325</v>
      </c>
      <c r="N165" s="2" t="s">
        <v>138</v>
      </c>
      <c r="O165" s="22" t="n">
        <f aca="false">IF(ISNUMBER(J165),M165-J165,"new")</f>
        <v>25</v>
      </c>
      <c r="P165" s="5" t="s">
        <v>139</v>
      </c>
    </row>
    <row r="166" customFormat="false" ht="15" hidden="false" customHeight="false" outlineLevel="0" collapsed="false">
      <c r="A166" s="2" t="s">
        <v>295</v>
      </c>
      <c r="B166" s="2" t="s">
        <v>174</v>
      </c>
      <c r="C166" s="2" t="s">
        <v>221</v>
      </c>
      <c r="D166" s="2" t="s">
        <v>15</v>
      </c>
      <c r="E166" s="2" t="s">
        <v>49</v>
      </c>
      <c r="F166" s="14" t="n">
        <v>321.65</v>
      </c>
      <c r="G166" s="2" t="n">
        <v>0</v>
      </c>
      <c r="H166" s="2" t="n">
        <v>76</v>
      </c>
      <c r="I166" s="21" t="n">
        <v>1.16</v>
      </c>
      <c r="J166" s="14" t="n">
        <v>350</v>
      </c>
      <c r="K166" s="14" t="n">
        <v>400</v>
      </c>
      <c r="L166" s="21" t="n">
        <f aca="false">INDEX('Read me'!$B$10:$B$14,5)</f>
        <v>1.2</v>
      </c>
      <c r="M166" s="14" t="n">
        <f aca="false">IF(MAX((IF(F166*(1+'Read me'!$B$5)&lt;='Read me'!$B$7,CEILING(F166*(1+'Read me'!$B$5)+0.5,1)-0.5,CEILING(F166*(1+'Read me'!$B$5),5)))*L166,(IF(F166*(1+'Read me'!$B$5)&lt;='Read me'!$B$7,CEILING(F166*(1+'Read me'!$B$5)+0.5,1)-0.5,CEILING(F166*(1+'Read me'!$B$5),5)))+'Read me'!$B$6)&lt;='Read me'!$B$7,CEILING(MAX((IF(F166*(1+'Read me'!$B$5)&lt;='Read me'!$B$7,CEILING(F166*(1+'Read me'!$B$5)+0.5,1)-0.5,CEILING(F166*(1+'Read me'!$B$5),5)))*L166,(IF(F166*(1+'Read me'!$B$5)&lt;='Read me'!$B$7,CEILING(F166*(1+'Read me'!$B$5)+0.5,1)-0.5,CEILING(F166*(1+'Read me'!$B$5),5)))+'Read me'!$B$6)+0.5,1)-0.5,CEILING(MAX((IF(F166*(1+'Read me'!$B$5)&lt;='Read me'!$B$7,CEILING(F166*(1+'Read me'!$B$5)+0.5,1)-0.5,CEILING(F166*(1+'Read me'!$B$5),5)))*L166,(IF(F166*(1+'Read me'!$B$5)&lt;='Read me'!$B$7,CEILING(F166*(1+'Read me'!$B$5)+0.5,1)-0.5,CEILING(F166*(1+'Read me'!$B$5),5)))+'Read me'!$B$6),5))</f>
        <v>390</v>
      </c>
      <c r="N166" s="2" t="s">
        <v>138</v>
      </c>
      <c r="O166" s="22" t="n">
        <f aca="false">IF(ISNUMBER(J166),M166-J166,"new")</f>
        <v>40</v>
      </c>
      <c r="P166" s="5" t="s">
        <v>139</v>
      </c>
    </row>
    <row r="167" customFormat="false" ht="15" hidden="false" customHeight="false" outlineLevel="0" collapsed="false">
      <c r="A167" s="2" t="s">
        <v>296</v>
      </c>
      <c r="B167" s="2" t="s">
        <v>174</v>
      </c>
      <c r="C167" s="2" t="s">
        <v>174</v>
      </c>
      <c r="D167" s="2" t="s">
        <v>10</v>
      </c>
      <c r="E167" s="2" t="s">
        <v>47</v>
      </c>
      <c r="F167" s="14" t="n">
        <v>7.61</v>
      </c>
      <c r="G167" s="2" t="n">
        <v>1038</v>
      </c>
      <c r="H167" s="2" t="n">
        <v>5100</v>
      </c>
      <c r="I167" s="21" t="n">
        <v>0.87</v>
      </c>
      <c r="J167" s="14" t="n">
        <v>9.5</v>
      </c>
      <c r="K167" s="14" t="n">
        <v>14.5</v>
      </c>
      <c r="L167" s="21" t="n">
        <f aca="false">INDEX('Read me'!$B$10:$B$14,1)</f>
        <v>1.34</v>
      </c>
      <c r="M167" s="14" t="n">
        <f aca="false">IF(F167*(1+'Read me'!$B$5)&lt;='Read me'!$B$7,CEILING(F167*(1+'Read me'!$B$5)+0.5,1)-0.5,CEILING(F167*(1+'Read me'!$B$5),5))</f>
        <v>8.5</v>
      </c>
      <c r="N167" s="14" t="n">
        <f aca="false">IF(MAX(M167*L167,M167+'Read me'!$B$6)&lt;='Read me'!$B$7,CEILING(MAX(M167*L167,M167+'Read me'!$B$6)+0.5,1)-0.5,CEILING(MAX(M167*L167,M167+'Read me'!$B$6),5))</f>
        <v>13.5</v>
      </c>
      <c r="O167" s="22" t="n">
        <f aca="false">IF(ISNUMBER(J167),M167-J167,"new")</f>
        <v>-1</v>
      </c>
    </row>
    <row r="168" customFormat="false" ht="15" hidden="false" customHeight="false" outlineLevel="0" collapsed="false">
      <c r="A168" s="2" t="s">
        <v>297</v>
      </c>
      <c r="B168" s="2" t="s">
        <v>174</v>
      </c>
      <c r="C168" s="2" t="s">
        <v>174</v>
      </c>
      <c r="D168" s="2" t="s">
        <v>10</v>
      </c>
      <c r="E168" s="2" t="s">
        <v>48</v>
      </c>
      <c r="F168" s="14" t="n">
        <v>13.45</v>
      </c>
      <c r="G168" s="2" t="n">
        <v>830</v>
      </c>
      <c r="H168" s="2" t="n">
        <v>5100</v>
      </c>
      <c r="I168" s="21" t="n">
        <v>0.87</v>
      </c>
      <c r="J168" s="14" t="n">
        <v>12.5</v>
      </c>
      <c r="K168" s="14" t="n">
        <v>17.5</v>
      </c>
      <c r="L168" s="21" t="n">
        <f aca="false">INDEX('Read me'!$B$10:$B$14,1)</f>
        <v>1.34</v>
      </c>
      <c r="M168" s="14" t="n">
        <f aca="false">IF(F168*(1+'Read me'!$B$5)&lt;='Read me'!$B$7,CEILING(F168*(1+'Read me'!$B$5)+0.5,1)-0.5,CEILING(F168*(1+'Read me'!$B$5),5))</f>
        <v>13.5</v>
      </c>
      <c r="N168" s="14" t="n">
        <f aca="false">IF(MAX(M168*L168,M168+'Read me'!$B$6)&lt;='Read me'!$B$7,CEILING(MAX(M168*L168,M168+'Read me'!$B$6)+0.5,1)-0.5,CEILING(MAX(M168*L168,M168+'Read me'!$B$6),5))</f>
        <v>18.5</v>
      </c>
      <c r="O168" s="22" t="n">
        <f aca="false">IF(ISNUMBER(J168),M168-J168,"new")</f>
        <v>1</v>
      </c>
    </row>
    <row r="169" customFormat="false" ht="15" hidden="false" customHeight="false" outlineLevel="0" collapsed="false">
      <c r="A169" s="2" t="s">
        <v>298</v>
      </c>
      <c r="B169" s="2" t="s">
        <v>174</v>
      </c>
      <c r="C169" s="2" t="s">
        <v>174</v>
      </c>
      <c r="D169" s="2" t="s">
        <v>10</v>
      </c>
      <c r="E169" s="2" t="s">
        <v>49</v>
      </c>
      <c r="F169" s="14" t="n">
        <v>17.59</v>
      </c>
      <c r="G169" s="2" t="n">
        <v>484</v>
      </c>
      <c r="H169" s="2" t="n">
        <v>5100</v>
      </c>
      <c r="I169" s="21" t="n">
        <v>0.87</v>
      </c>
      <c r="J169" s="14" t="n">
        <v>17.5</v>
      </c>
      <c r="K169" s="14" t="n">
        <v>24.5</v>
      </c>
      <c r="L169" s="21" t="n">
        <f aca="false">INDEX('Read me'!$B$10:$B$14,1)</f>
        <v>1.34</v>
      </c>
      <c r="M169" s="14" t="n">
        <f aca="false">IF(F169*(1+'Read me'!$B$5)&lt;='Read me'!$B$7,CEILING(F169*(1+'Read me'!$B$5)+0.5,1)-0.5,CEILING(F169*(1+'Read me'!$B$5),5))</f>
        <v>18.5</v>
      </c>
      <c r="N169" s="14" t="n">
        <f aca="false">IF(MAX(M169*L169,M169+'Read me'!$B$6)&lt;='Read me'!$B$7,CEILING(MAX(M169*L169,M169+'Read me'!$B$6)+0.5,1)-0.5,CEILING(MAX(M169*L169,M169+'Read me'!$B$6),5))</f>
        <v>25.5</v>
      </c>
      <c r="O169" s="22" t="n">
        <f aca="false">IF(ISNUMBER(J169),M169-J169,"new")</f>
        <v>1</v>
      </c>
    </row>
    <row r="170" customFormat="false" ht="15" hidden="false" customHeight="false" outlineLevel="0" collapsed="false">
      <c r="A170" s="2" t="s">
        <v>299</v>
      </c>
      <c r="B170" s="2" t="s">
        <v>174</v>
      </c>
      <c r="C170" s="2" t="s">
        <v>174</v>
      </c>
      <c r="D170" s="2" t="s">
        <v>12</v>
      </c>
      <c r="E170" s="2" t="s">
        <v>47</v>
      </c>
      <c r="F170" s="14" t="n">
        <v>25.47</v>
      </c>
      <c r="G170" s="2" t="n">
        <v>841</v>
      </c>
      <c r="H170" s="2" t="n">
        <v>5100</v>
      </c>
      <c r="I170" s="21" t="n">
        <v>1.1</v>
      </c>
      <c r="J170" s="14" t="n">
        <v>9.5</v>
      </c>
      <c r="K170" s="14" t="n">
        <v>19.5</v>
      </c>
      <c r="L170" s="21" t="n">
        <f aca="false">INDEX('Read me'!$B$10:$B$14,2)</f>
        <v>1.26</v>
      </c>
      <c r="M170" s="14" t="n">
        <f aca="false">IF(F170*(1+'Read me'!$B$5)&lt;='Read me'!$B$7,CEILING(F170*(1+'Read me'!$B$5)+0.5,1)-0.5,CEILING(F170*(1+'Read me'!$B$5),5))</f>
        <v>25.5</v>
      </c>
      <c r="N170" s="14" t="n">
        <f aca="false">IF(MAX(M170*L170,M170+'Read me'!$B$6)&lt;='Read me'!$B$7,CEILING(MAX(M170*L170,M170+'Read me'!$B$6)+0.5,1)-0.5,CEILING(MAX(M170*L170,M170+'Read me'!$B$6),5))</f>
        <v>35</v>
      </c>
      <c r="O170" s="22" t="n">
        <f aca="false">IF(ISNUMBER(J170),M170-J170,"new")</f>
        <v>16</v>
      </c>
    </row>
    <row r="171" customFormat="false" ht="15" hidden="false" customHeight="false" outlineLevel="0" collapsed="false">
      <c r="A171" s="2" t="s">
        <v>300</v>
      </c>
      <c r="B171" s="2" t="s">
        <v>174</v>
      </c>
      <c r="C171" s="2" t="s">
        <v>174</v>
      </c>
      <c r="D171" s="2" t="s">
        <v>12</v>
      </c>
      <c r="E171" s="2" t="s">
        <v>48</v>
      </c>
      <c r="F171" s="14" t="n">
        <v>37.36</v>
      </c>
      <c r="G171" s="2" t="n">
        <v>784</v>
      </c>
      <c r="H171" s="2" t="n">
        <v>5100</v>
      </c>
      <c r="I171" s="21" t="n">
        <v>1.1</v>
      </c>
      <c r="J171" s="14" t="n">
        <v>12.5</v>
      </c>
      <c r="K171" s="14" t="n">
        <v>19.5</v>
      </c>
      <c r="L171" s="21" t="n">
        <f aca="false">INDEX('Read me'!$B$10:$B$14,2)</f>
        <v>1.26</v>
      </c>
      <c r="M171" s="14" t="n">
        <f aca="false">IF(F171*(1+'Read me'!$B$5)&lt;='Read me'!$B$7,CEILING(F171*(1+'Read me'!$B$5)+0.5,1)-0.5,CEILING(F171*(1+'Read me'!$B$5),5))</f>
        <v>40</v>
      </c>
      <c r="N171" s="14" t="n">
        <f aca="false">IF(MAX(M171*L171,M171+'Read me'!$B$6)&lt;='Read me'!$B$7,CEILING(MAX(M171*L171,M171+'Read me'!$B$6)+0.5,1)-0.5,CEILING(MAX(M171*L171,M171+'Read me'!$B$6),5))</f>
        <v>55</v>
      </c>
      <c r="O171" s="22" t="n">
        <f aca="false">IF(ISNUMBER(J171),M171-J171,"new")</f>
        <v>27.5</v>
      </c>
    </row>
    <row r="172" customFormat="false" ht="15" hidden="false" customHeight="false" outlineLevel="0" collapsed="false">
      <c r="A172" s="2" t="s">
        <v>301</v>
      </c>
      <c r="B172" s="2" t="s">
        <v>174</v>
      </c>
      <c r="C172" s="2" t="s">
        <v>174</v>
      </c>
      <c r="D172" s="2" t="s">
        <v>12</v>
      </c>
      <c r="E172" s="2" t="s">
        <v>49</v>
      </c>
      <c r="F172" s="14" t="n">
        <v>41.96</v>
      </c>
      <c r="G172" s="2" t="n">
        <v>566</v>
      </c>
      <c r="H172" s="2" t="n">
        <v>5100</v>
      </c>
      <c r="I172" s="21" t="n">
        <v>1.1</v>
      </c>
      <c r="J172" s="14" t="n">
        <v>19.5</v>
      </c>
      <c r="K172" s="14" t="n">
        <v>29.5</v>
      </c>
      <c r="L172" s="21" t="n">
        <f aca="false">INDEX('Read me'!$B$10:$B$14,2)</f>
        <v>1.26</v>
      </c>
      <c r="M172" s="14" t="n">
        <f aca="false">IF(F172*(1+'Read me'!$B$5)&lt;='Read me'!$B$7,CEILING(F172*(1+'Read me'!$B$5)+0.5,1)-0.5,CEILING(F172*(1+'Read me'!$B$5),5))</f>
        <v>45</v>
      </c>
      <c r="N172" s="14" t="n">
        <f aca="false">IF(MAX(M172*L172,M172+'Read me'!$B$6)&lt;='Read me'!$B$7,CEILING(MAX(M172*L172,M172+'Read me'!$B$6)+0.5,1)-0.5,CEILING(MAX(M172*L172,M172+'Read me'!$B$6),5))</f>
        <v>60</v>
      </c>
      <c r="O172" s="22" t="n">
        <f aca="false">IF(ISNUMBER(J172),M172-J172,"new")</f>
        <v>25.5</v>
      </c>
    </row>
    <row r="173" customFormat="false" ht="15" hidden="false" customHeight="false" outlineLevel="0" collapsed="false">
      <c r="A173" s="2" t="s">
        <v>302</v>
      </c>
      <c r="B173" s="2" t="s">
        <v>174</v>
      </c>
      <c r="C173" s="2" t="s">
        <v>174</v>
      </c>
      <c r="D173" s="2" t="s">
        <v>13</v>
      </c>
      <c r="E173" s="2" t="s">
        <v>47</v>
      </c>
      <c r="F173" s="14" t="n">
        <v>56.49</v>
      </c>
      <c r="G173" s="2" t="n">
        <v>91</v>
      </c>
      <c r="H173" s="2" t="n">
        <v>5100</v>
      </c>
      <c r="I173" s="21" t="n">
        <v>0.92</v>
      </c>
      <c r="J173" s="14" t="n">
        <v>19</v>
      </c>
      <c r="K173" s="14" t="n">
        <v>45</v>
      </c>
      <c r="L173" s="21" t="n">
        <f aca="false">INDEX('Read me'!$B$10:$B$14,3)</f>
        <v>1.35</v>
      </c>
      <c r="M173" s="14" t="n">
        <f aca="false">IF(F173*(1+'Read me'!$B$5)&lt;='Read me'!$B$7,CEILING(F173*(1+'Read me'!$B$5)+0.5,1)-0.5,CEILING(F173*(1+'Read me'!$B$5),5))</f>
        <v>60</v>
      </c>
      <c r="N173" s="14" t="n">
        <f aca="false">IF(MAX(M173*L173,M173+'Read me'!$B$6)&lt;='Read me'!$B$7,CEILING(MAX(M173*L173,M173+'Read me'!$B$6)+0.5,1)-0.5,CEILING(MAX(M173*L173,M173+'Read me'!$B$6),5))</f>
        <v>85</v>
      </c>
      <c r="O173" s="22" t="n">
        <f aca="false">IF(ISNUMBER(J173),M173-J173,"new")</f>
        <v>41</v>
      </c>
    </row>
    <row r="174" customFormat="false" ht="15" hidden="false" customHeight="false" outlineLevel="0" collapsed="false">
      <c r="A174" s="2" t="s">
        <v>303</v>
      </c>
      <c r="B174" s="2" t="s">
        <v>174</v>
      </c>
      <c r="C174" s="2" t="s">
        <v>174</v>
      </c>
      <c r="D174" s="2" t="s">
        <v>13</v>
      </c>
      <c r="E174" s="2" t="s">
        <v>48</v>
      </c>
      <c r="F174" s="14" t="n">
        <v>67.65</v>
      </c>
      <c r="G174" s="2" t="n">
        <v>102</v>
      </c>
      <c r="H174" s="2" t="n">
        <v>5100</v>
      </c>
      <c r="I174" s="21" t="n">
        <v>0.92</v>
      </c>
      <c r="J174" s="14" t="n">
        <v>24.5</v>
      </c>
      <c r="K174" s="14" t="n">
        <v>45</v>
      </c>
      <c r="L174" s="21" t="n">
        <f aca="false">INDEX('Read me'!$B$10:$B$14,3)</f>
        <v>1.35</v>
      </c>
      <c r="M174" s="14" t="n">
        <f aca="false">IF(F174*(1+'Read me'!$B$5)&lt;='Read me'!$B$7,CEILING(F174*(1+'Read me'!$B$5)+0.5,1)-0.5,CEILING(F174*(1+'Read me'!$B$5),5))</f>
        <v>70</v>
      </c>
      <c r="N174" s="14" t="n">
        <f aca="false">IF(MAX(M174*L174,M174+'Read me'!$B$6)&lt;='Read me'!$B$7,CEILING(MAX(M174*L174,M174+'Read me'!$B$6)+0.5,1)-0.5,CEILING(MAX(M174*L174,M174+'Read me'!$B$6),5))</f>
        <v>95</v>
      </c>
      <c r="O174" s="22" t="n">
        <f aca="false">IF(ISNUMBER(J174),M174-J174,"new")</f>
        <v>45.5</v>
      </c>
    </row>
    <row r="175" customFormat="false" ht="15" hidden="false" customHeight="false" outlineLevel="0" collapsed="false">
      <c r="A175" s="2" t="s">
        <v>304</v>
      </c>
      <c r="B175" s="2" t="s">
        <v>174</v>
      </c>
      <c r="C175" s="2" t="s">
        <v>174</v>
      </c>
      <c r="D175" s="2" t="s">
        <v>13</v>
      </c>
      <c r="E175" s="2" t="s">
        <v>49</v>
      </c>
      <c r="F175" s="14" t="n">
        <v>74.48</v>
      </c>
      <c r="G175" s="2" t="n">
        <v>86</v>
      </c>
      <c r="H175" s="2" t="n">
        <v>5100</v>
      </c>
      <c r="I175" s="21" t="n">
        <v>0.92</v>
      </c>
      <c r="J175" s="14" t="n">
        <v>50</v>
      </c>
      <c r="K175" s="14" t="n">
        <v>95</v>
      </c>
      <c r="L175" s="21" t="n">
        <f aca="false">INDEX('Read me'!$B$10:$B$14,3)</f>
        <v>1.35</v>
      </c>
      <c r="M175" s="14" t="n">
        <f aca="false">IF(F175*(1+'Read me'!$B$5)&lt;='Read me'!$B$7,CEILING(F175*(1+'Read me'!$B$5)+0.5,1)-0.5,CEILING(F175*(1+'Read me'!$B$5),5))</f>
        <v>75</v>
      </c>
      <c r="N175" s="14" t="n">
        <f aca="false">IF(MAX(M175*L175,M175+'Read me'!$B$6)&lt;='Read me'!$B$7,CEILING(MAX(M175*L175,M175+'Read me'!$B$6)+0.5,1)-0.5,CEILING(MAX(M175*L175,M175+'Read me'!$B$6),5))</f>
        <v>105</v>
      </c>
      <c r="O175" s="22" t="n">
        <f aca="false">IF(ISNUMBER(J175),M175-J175,"new")</f>
        <v>25</v>
      </c>
    </row>
    <row r="176" customFormat="false" ht="15" hidden="false" customHeight="false" outlineLevel="0" collapsed="false">
      <c r="A176" s="2" t="s">
        <v>305</v>
      </c>
      <c r="B176" s="2" t="s">
        <v>174</v>
      </c>
      <c r="C176" s="2" t="s">
        <v>174</v>
      </c>
      <c r="D176" s="2" t="s">
        <v>14</v>
      </c>
      <c r="E176" s="2" t="s">
        <v>47</v>
      </c>
      <c r="F176" s="14" t="n">
        <v>90.37</v>
      </c>
      <c r="G176" s="2" t="n">
        <v>82</v>
      </c>
      <c r="H176" s="2" t="n">
        <v>5100</v>
      </c>
      <c r="I176" s="21" t="n">
        <v>0.92</v>
      </c>
      <c r="J176" s="14" t="n">
        <v>25</v>
      </c>
      <c r="K176" s="14" t="n">
        <v>85</v>
      </c>
      <c r="L176" s="21" t="n">
        <f aca="false">INDEX('Read me'!$B$10:$B$14,4)</f>
        <v>1.2</v>
      </c>
      <c r="M176" s="14" t="n">
        <f aca="false">IF(F176*(1+'Read me'!$B$5)&lt;='Read me'!$B$7,CEILING(F176*(1+'Read me'!$B$5)+0.5,1)-0.5,CEILING(F176*(1+'Read me'!$B$5),5))</f>
        <v>95</v>
      </c>
      <c r="N176" s="14" t="n">
        <f aca="false">IF(MAX(M176*L176,M176+'Read me'!$B$6)&lt;='Read me'!$B$7,CEILING(MAX(M176*L176,M176+'Read me'!$B$6)+0.5,1)-0.5,CEILING(MAX(M176*L176,M176+'Read me'!$B$6),5))</f>
        <v>115</v>
      </c>
      <c r="O176" s="22" t="n">
        <f aca="false">IF(ISNUMBER(J176),M176-J176,"new")</f>
        <v>70</v>
      </c>
    </row>
    <row r="177" customFormat="false" ht="15" hidden="false" customHeight="false" outlineLevel="0" collapsed="false">
      <c r="A177" s="2" t="s">
        <v>306</v>
      </c>
      <c r="B177" s="2" t="s">
        <v>174</v>
      </c>
      <c r="C177" s="2" t="s">
        <v>174</v>
      </c>
      <c r="D177" s="2" t="s">
        <v>14</v>
      </c>
      <c r="E177" s="2" t="s">
        <v>48</v>
      </c>
      <c r="F177" s="14" t="n">
        <v>108.96</v>
      </c>
      <c r="G177" s="2" t="n">
        <v>75</v>
      </c>
      <c r="H177" s="2" t="n">
        <v>5100</v>
      </c>
      <c r="I177" s="21" t="n">
        <v>0.92</v>
      </c>
      <c r="J177" s="14" t="n">
        <v>45</v>
      </c>
      <c r="K177" s="14" t="n">
        <v>125</v>
      </c>
      <c r="L177" s="21" t="n">
        <f aca="false">INDEX('Read me'!$B$10:$B$14,4)</f>
        <v>1.2</v>
      </c>
      <c r="M177" s="14" t="n">
        <f aca="false">IF(F177*(1+'Read me'!$B$5)&lt;='Read me'!$B$7,CEILING(F177*(1+'Read me'!$B$5)+0.5,1)-0.5,CEILING(F177*(1+'Read me'!$B$5),5))</f>
        <v>110</v>
      </c>
      <c r="N177" s="14" t="n">
        <f aca="false">IF(MAX(M177*L177,M177+'Read me'!$B$6)&lt;='Read me'!$B$7,CEILING(MAX(M177*L177,M177+'Read me'!$B$6)+0.5,1)-0.5,CEILING(MAX(M177*L177,M177+'Read me'!$B$6),5))</f>
        <v>135</v>
      </c>
      <c r="O177" s="22" t="n">
        <f aca="false">IF(ISNUMBER(J177),M177-J177,"new")</f>
        <v>65</v>
      </c>
    </row>
    <row r="178" customFormat="false" ht="15" hidden="false" customHeight="false" outlineLevel="0" collapsed="false">
      <c r="A178" s="2" t="s">
        <v>307</v>
      </c>
      <c r="B178" s="2" t="s">
        <v>174</v>
      </c>
      <c r="C178" s="2" t="s">
        <v>174</v>
      </c>
      <c r="D178" s="2" t="s">
        <v>14</v>
      </c>
      <c r="E178" s="2" t="s">
        <v>49</v>
      </c>
      <c r="F178" s="14" t="n">
        <v>142.15</v>
      </c>
      <c r="G178" s="2" t="n">
        <v>70</v>
      </c>
      <c r="H178" s="2" t="n">
        <v>5100</v>
      </c>
      <c r="I178" s="21" t="n">
        <v>0.92</v>
      </c>
      <c r="J178" s="14" t="n">
        <v>85</v>
      </c>
      <c r="K178" s="14" t="n">
        <v>150</v>
      </c>
      <c r="L178" s="21" t="n">
        <f aca="false">INDEX('Read me'!$B$10:$B$14,4)</f>
        <v>1.2</v>
      </c>
      <c r="M178" s="14" t="n">
        <f aca="false">IF(F178*(1+'Read me'!$B$5)&lt;='Read me'!$B$7,CEILING(F178*(1+'Read me'!$B$5)+0.5,1)-0.5,CEILING(F178*(1+'Read me'!$B$5),5))</f>
        <v>145</v>
      </c>
      <c r="N178" s="14" t="n">
        <f aca="false">IF(MAX(M178*L178,M178+'Read me'!$B$6)&lt;='Read me'!$B$7,CEILING(MAX(M178*L178,M178+'Read me'!$B$6)+0.5,1)-0.5,CEILING(MAX(M178*L178,M178+'Read me'!$B$6),5))</f>
        <v>175</v>
      </c>
      <c r="O178" s="22" t="n">
        <f aca="false">IF(ISNUMBER(J178),M178-J178,"new")</f>
        <v>60</v>
      </c>
    </row>
    <row r="179" customFormat="false" ht="15" hidden="false" customHeight="false" outlineLevel="0" collapsed="false">
      <c r="A179" s="2" t="s">
        <v>308</v>
      </c>
      <c r="B179" s="2" t="s">
        <v>174</v>
      </c>
      <c r="C179" s="2" t="s">
        <v>174</v>
      </c>
      <c r="D179" s="2" t="s">
        <v>15</v>
      </c>
      <c r="E179" s="2" t="s">
        <v>47</v>
      </c>
      <c r="F179" s="14" t="n">
        <v>130.08</v>
      </c>
      <c r="G179" s="2" t="n">
        <v>26</v>
      </c>
      <c r="H179" s="2" t="n">
        <v>5100</v>
      </c>
      <c r="I179" s="21" t="n">
        <v>0.92</v>
      </c>
      <c r="J179" s="14" t="n">
        <v>45</v>
      </c>
      <c r="K179" s="14" t="n">
        <v>85</v>
      </c>
      <c r="L179" s="21" t="n">
        <f aca="false">INDEX('Read me'!$B$10:$B$14,5)</f>
        <v>1.2</v>
      </c>
      <c r="M179" s="14" t="n">
        <f aca="false">IF(F179*(1+'Read me'!$B$5)&lt;='Read me'!$B$7,CEILING(F179*(1+'Read me'!$B$5)+0.5,1)-0.5,CEILING(F179*(1+'Read me'!$B$5),5))</f>
        <v>135</v>
      </c>
      <c r="N179" s="14" t="n">
        <f aca="false">IF(MAX(M179*L179,M179+'Read me'!$B$6)&lt;='Read me'!$B$7,CEILING(MAX(M179*L179,M179+'Read me'!$B$6)+0.5,1)-0.5,CEILING(MAX(M179*L179,M179+'Read me'!$B$6),5))</f>
        <v>165</v>
      </c>
      <c r="O179" s="22" t="n">
        <f aca="false">IF(ISNUMBER(J179),M179-J179,"new")</f>
        <v>90</v>
      </c>
    </row>
    <row r="180" customFormat="false" ht="15" hidden="false" customHeight="false" outlineLevel="0" collapsed="false">
      <c r="A180" s="2" t="s">
        <v>309</v>
      </c>
      <c r="B180" s="2" t="s">
        <v>174</v>
      </c>
      <c r="C180" s="2" t="s">
        <v>174</v>
      </c>
      <c r="D180" s="2" t="s">
        <v>15</v>
      </c>
      <c r="E180" s="2" t="s">
        <v>48</v>
      </c>
      <c r="F180" s="14" t="n">
        <v>149.27</v>
      </c>
      <c r="G180" s="2" t="n">
        <v>20</v>
      </c>
      <c r="H180" s="2" t="n">
        <v>5100</v>
      </c>
      <c r="I180" s="21" t="n">
        <v>0.92</v>
      </c>
      <c r="J180" s="14" t="n">
        <v>85</v>
      </c>
      <c r="K180" s="14" t="n">
        <v>125</v>
      </c>
      <c r="L180" s="21" t="n">
        <f aca="false">INDEX('Read me'!$B$10:$B$14,5)</f>
        <v>1.2</v>
      </c>
      <c r="M180" s="14" t="n">
        <f aca="false">IF(F180*(1+'Read me'!$B$5)&lt;='Read me'!$B$7,CEILING(F180*(1+'Read me'!$B$5)+0.5,1)-0.5,CEILING(F180*(1+'Read me'!$B$5),5))</f>
        <v>150</v>
      </c>
      <c r="N180" s="14" t="n">
        <f aca="false">IF(MAX(M180*L180,M180+'Read me'!$B$6)&lt;='Read me'!$B$7,CEILING(MAX(M180*L180,M180+'Read me'!$B$6)+0.5,1)-0.5,CEILING(MAX(M180*L180,M180+'Read me'!$B$6),5))</f>
        <v>180</v>
      </c>
      <c r="O180" s="22" t="n">
        <f aca="false">IF(ISNUMBER(J180),M180-J180,"new")</f>
        <v>65</v>
      </c>
    </row>
    <row r="181" customFormat="false" ht="15" hidden="false" customHeight="false" outlineLevel="0" collapsed="false">
      <c r="A181" s="2" t="s">
        <v>310</v>
      </c>
      <c r="B181" s="2" t="s">
        <v>174</v>
      </c>
      <c r="C181" s="2" t="s">
        <v>174</v>
      </c>
      <c r="D181" s="2" t="s">
        <v>15</v>
      </c>
      <c r="E181" s="2" t="s">
        <v>49</v>
      </c>
      <c r="F181" s="14" t="n">
        <v>227.31</v>
      </c>
      <c r="G181" s="2" t="n">
        <v>5</v>
      </c>
      <c r="H181" s="2" t="n">
        <v>5100</v>
      </c>
      <c r="I181" s="21" t="n">
        <v>0.92</v>
      </c>
      <c r="J181" s="14" t="n">
        <v>250</v>
      </c>
      <c r="K181" s="14" t="n">
        <v>350</v>
      </c>
      <c r="L181" s="21" t="n">
        <f aca="false">INDEX('Read me'!$B$10:$B$14,5)</f>
        <v>1.2</v>
      </c>
      <c r="M181" s="14" t="n">
        <f aca="false">IF(F181*(1+'Read me'!$B$5)&lt;='Read me'!$B$7,CEILING(F181*(1+'Read me'!$B$5)+0.5,1)-0.5,CEILING(F181*(1+'Read me'!$B$5),5))</f>
        <v>230</v>
      </c>
      <c r="N181" s="14" t="n">
        <f aca="false">IF(MAX(M181*L181,M181+'Read me'!$B$6)&lt;='Read me'!$B$7,CEILING(MAX(M181*L181,M181+'Read me'!$B$6)+0.5,1)-0.5,CEILING(MAX(M181*L181,M181+'Read me'!$B$6),5))</f>
        <v>280</v>
      </c>
      <c r="O181" s="22" t="n">
        <f aca="false">IF(ISNUMBER(J181),M181-J181,"new")</f>
        <v>-20</v>
      </c>
    </row>
    <row r="182" customFormat="false" ht="15" hidden="false" customHeight="false" outlineLevel="0" collapsed="false">
      <c r="A182" s="2" t="s">
        <v>311</v>
      </c>
      <c r="B182" s="2" t="s">
        <v>174</v>
      </c>
      <c r="C182" s="2" t="s">
        <v>205</v>
      </c>
      <c r="D182" s="2" t="s">
        <v>10</v>
      </c>
      <c r="E182" s="2" t="s">
        <v>47</v>
      </c>
      <c r="F182" s="14" t="n">
        <v>13.87</v>
      </c>
      <c r="G182" s="2" t="n">
        <v>12</v>
      </c>
      <c r="H182" s="2" t="n">
        <v>46</v>
      </c>
      <c r="I182" s="21" t="n">
        <v>1.04</v>
      </c>
      <c r="J182" s="14" t="n">
        <v>19.5</v>
      </c>
      <c r="K182" s="14" t="n">
        <v>24.5</v>
      </c>
      <c r="L182" s="21" t="n">
        <f aca="false">INDEX('Read me'!$B$10:$B$14,1)</f>
        <v>1.34</v>
      </c>
      <c r="M182" s="14" t="n">
        <f aca="false">IF(F182*(1+'Read me'!$B$5)&lt;='Read me'!$B$7,CEILING(F182*(1+'Read me'!$B$5)+0.5,1)-0.5,CEILING(F182*(1+'Read me'!$B$5),5))</f>
        <v>14.5</v>
      </c>
      <c r="N182" s="14" t="n">
        <f aca="false">IF(MAX(M182*L182,M182+'Read me'!$B$6)&lt;='Read me'!$B$7,CEILING(MAX(M182*L182,M182+'Read me'!$B$6)+0.5,1)-0.5,CEILING(MAX(M182*L182,M182+'Read me'!$B$6),5))</f>
        <v>19.5</v>
      </c>
      <c r="O182" s="22" t="n">
        <f aca="false">IF(ISNUMBER(J182),M182-J182,"new")</f>
        <v>-5</v>
      </c>
    </row>
    <row r="183" customFormat="false" ht="15" hidden="false" customHeight="false" outlineLevel="0" collapsed="false">
      <c r="A183" s="2" t="s">
        <v>312</v>
      </c>
      <c r="B183" s="2" t="s">
        <v>174</v>
      </c>
      <c r="C183" s="2" t="s">
        <v>205</v>
      </c>
      <c r="D183" s="2" t="s">
        <v>10</v>
      </c>
      <c r="E183" s="2" t="s">
        <v>48</v>
      </c>
      <c r="F183" s="14" t="n">
        <v>16.97</v>
      </c>
      <c r="G183" s="2" t="n">
        <v>7</v>
      </c>
      <c r="H183" s="2" t="n">
        <v>46</v>
      </c>
      <c r="I183" s="21" t="n">
        <v>1.04</v>
      </c>
      <c r="J183" s="14" t="n">
        <v>19.5</v>
      </c>
      <c r="K183" s="14" t="n">
        <v>24.5</v>
      </c>
      <c r="L183" s="21" t="n">
        <f aca="false">INDEX('Read me'!$B$10:$B$14,1)</f>
        <v>1.34</v>
      </c>
      <c r="M183" s="14" t="n">
        <f aca="false">IF(F183*(1+'Read me'!$B$5)&lt;='Read me'!$B$7,CEILING(F183*(1+'Read me'!$B$5)+0.5,1)-0.5,CEILING(F183*(1+'Read me'!$B$5),5))</f>
        <v>17.5</v>
      </c>
      <c r="N183" s="14" t="n">
        <f aca="false">IF(MAX(M183*L183,M183+'Read me'!$B$6)&lt;='Read me'!$B$7,CEILING(MAX(M183*L183,M183+'Read me'!$B$6)+0.5,1)-0.5,CEILING(MAX(M183*L183,M183+'Read me'!$B$6),5))</f>
        <v>23.5</v>
      </c>
      <c r="O183" s="22" t="n">
        <f aca="false">IF(ISNUMBER(J183),M183-J183,"new")</f>
        <v>-2</v>
      </c>
    </row>
    <row r="184" customFormat="false" ht="15" hidden="false" customHeight="false" outlineLevel="0" collapsed="false">
      <c r="A184" s="2" t="s">
        <v>313</v>
      </c>
      <c r="B184" s="2" t="s">
        <v>174</v>
      </c>
      <c r="C184" s="2" t="s">
        <v>205</v>
      </c>
      <c r="D184" s="2" t="s">
        <v>10</v>
      </c>
      <c r="E184" s="2" t="s">
        <v>49</v>
      </c>
      <c r="F184" s="14" t="n">
        <v>24.33</v>
      </c>
      <c r="G184" s="2" t="n">
        <v>7</v>
      </c>
      <c r="H184" s="2" t="n">
        <v>46</v>
      </c>
      <c r="I184" s="21" t="n">
        <v>1.04</v>
      </c>
      <c r="J184" s="14" t="n">
        <v>19.5</v>
      </c>
      <c r="K184" s="14" t="n">
        <v>34.5</v>
      </c>
      <c r="L184" s="21" t="n">
        <f aca="false">INDEX('Read me'!$B$10:$B$14,1)</f>
        <v>1.34</v>
      </c>
      <c r="M184" s="14" t="n">
        <f aca="false">IF(F184*(1+'Read me'!$B$5)&lt;='Read me'!$B$7,CEILING(F184*(1+'Read me'!$B$5)+0.5,1)-0.5,CEILING(F184*(1+'Read me'!$B$5),5))</f>
        <v>24.5</v>
      </c>
      <c r="N184" s="14" t="n">
        <f aca="false">IF(MAX(M184*L184,M184+'Read me'!$B$6)&lt;='Read me'!$B$7,CEILING(MAX(M184*L184,M184+'Read me'!$B$6)+0.5,1)-0.5,CEILING(MAX(M184*L184,M184+'Read me'!$B$6),5))</f>
        <v>35</v>
      </c>
      <c r="O184" s="22" t="n">
        <f aca="false">IF(ISNUMBER(J184),M184-J184,"new")</f>
        <v>5</v>
      </c>
    </row>
    <row r="185" customFormat="false" ht="15" hidden="false" customHeight="false" outlineLevel="0" collapsed="false">
      <c r="A185" s="2" t="s">
        <v>314</v>
      </c>
      <c r="B185" s="2" t="s">
        <v>174</v>
      </c>
      <c r="C185" s="2" t="s">
        <v>205</v>
      </c>
      <c r="D185" s="2" t="s">
        <v>12</v>
      </c>
      <c r="E185" s="2" t="s">
        <v>47</v>
      </c>
      <c r="F185" s="14" t="n">
        <v>47.63</v>
      </c>
      <c r="G185" s="2" t="n">
        <v>4</v>
      </c>
      <c r="H185" s="2" t="n">
        <v>46</v>
      </c>
      <c r="I185" s="21" t="n">
        <v>1.13</v>
      </c>
      <c r="J185" s="14" t="n">
        <v>24.5</v>
      </c>
      <c r="K185" s="14" t="n">
        <v>29.5</v>
      </c>
      <c r="L185" s="21" t="n">
        <f aca="false">INDEX('Read me'!$B$10:$B$14,2)</f>
        <v>1.26</v>
      </c>
      <c r="M185" s="14" t="n">
        <f aca="false">IF(F185*(1+'Read me'!$B$5)&lt;='Read me'!$B$7,CEILING(F185*(1+'Read me'!$B$5)+0.5,1)-0.5,CEILING(F185*(1+'Read me'!$B$5),5))</f>
        <v>50</v>
      </c>
      <c r="N185" s="14" t="n">
        <f aca="false">IF(MAX(M185*L185,M185+'Read me'!$B$6)&lt;='Read me'!$B$7,CEILING(MAX(M185*L185,M185+'Read me'!$B$6)+0.5,1)-0.5,CEILING(MAX(M185*L185,M185+'Read me'!$B$6),5))</f>
        <v>65</v>
      </c>
      <c r="O185" s="22" t="n">
        <f aca="false">IF(ISNUMBER(J185),M185-J185,"new")</f>
        <v>25.5</v>
      </c>
    </row>
    <row r="186" customFormat="false" ht="15" hidden="false" customHeight="false" outlineLevel="0" collapsed="false">
      <c r="A186" s="2" t="s">
        <v>315</v>
      </c>
      <c r="B186" s="2" t="s">
        <v>174</v>
      </c>
      <c r="C186" s="2" t="s">
        <v>205</v>
      </c>
      <c r="D186" s="2" t="s">
        <v>12</v>
      </c>
      <c r="E186" s="2" t="s">
        <v>48</v>
      </c>
      <c r="F186" s="14" t="n">
        <v>56.17</v>
      </c>
      <c r="G186" s="2" t="n">
        <v>9</v>
      </c>
      <c r="H186" s="2" t="n">
        <v>46</v>
      </c>
      <c r="I186" s="21" t="n">
        <v>1.13</v>
      </c>
      <c r="J186" s="14" t="n">
        <v>24.5</v>
      </c>
      <c r="K186" s="14" t="n">
        <v>29.5</v>
      </c>
      <c r="L186" s="21" t="n">
        <f aca="false">INDEX('Read me'!$B$10:$B$14,2)</f>
        <v>1.26</v>
      </c>
      <c r="M186" s="14" t="n">
        <f aca="false">IF(F186*(1+'Read me'!$B$5)&lt;='Read me'!$B$7,CEILING(F186*(1+'Read me'!$B$5)+0.5,1)-0.5,CEILING(F186*(1+'Read me'!$B$5),5))</f>
        <v>60</v>
      </c>
      <c r="N186" s="14" t="n">
        <f aca="false">IF(MAX(M186*L186,M186+'Read me'!$B$6)&lt;='Read me'!$B$7,CEILING(MAX(M186*L186,M186+'Read me'!$B$6)+0.5,1)-0.5,CEILING(MAX(M186*L186,M186+'Read me'!$B$6),5))</f>
        <v>80</v>
      </c>
      <c r="O186" s="22" t="n">
        <f aca="false">IF(ISNUMBER(J186),M186-J186,"new")</f>
        <v>35.5</v>
      </c>
    </row>
    <row r="187" customFormat="false" ht="15" hidden="false" customHeight="false" outlineLevel="0" collapsed="false">
      <c r="A187" s="2" t="s">
        <v>316</v>
      </c>
      <c r="B187" s="2" t="s">
        <v>174</v>
      </c>
      <c r="C187" s="2" t="s">
        <v>205</v>
      </c>
      <c r="D187" s="2" t="s">
        <v>12</v>
      </c>
      <c r="E187" s="2" t="s">
        <v>49</v>
      </c>
      <c r="F187" s="14" t="n">
        <v>61.79</v>
      </c>
      <c r="G187" s="2" t="n">
        <v>3</v>
      </c>
      <c r="H187" s="2" t="n">
        <v>46</v>
      </c>
      <c r="I187" s="21" t="n">
        <v>1.13</v>
      </c>
      <c r="J187" s="14" t="n">
        <v>24.5</v>
      </c>
      <c r="K187" s="14" t="n">
        <v>45</v>
      </c>
      <c r="L187" s="21" t="n">
        <f aca="false">INDEX('Read me'!$B$10:$B$14,2)</f>
        <v>1.26</v>
      </c>
      <c r="M187" s="14" t="n">
        <f aca="false">IF(F187*(1+'Read me'!$B$5)&lt;='Read me'!$B$7,CEILING(F187*(1+'Read me'!$B$5)+0.5,1)-0.5,CEILING(F187*(1+'Read me'!$B$5),5))</f>
        <v>65</v>
      </c>
      <c r="N187" s="14" t="n">
        <f aca="false">IF(MAX(M187*L187,M187+'Read me'!$B$6)&lt;='Read me'!$B$7,CEILING(MAX(M187*L187,M187+'Read me'!$B$6)+0.5,1)-0.5,CEILING(MAX(M187*L187,M187+'Read me'!$B$6),5))</f>
        <v>85</v>
      </c>
      <c r="O187" s="22" t="n">
        <f aca="false">IF(ISNUMBER(J187),M187-J187,"new")</f>
        <v>40.5</v>
      </c>
    </row>
    <row r="188" customFormat="false" ht="15" hidden="false" customHeight="false" outlineLevel="0" collapsed="false">
      <c r="A188" s="2" t="s">
        <v>317</v>
      </c>
      <c r="B188" s="2" t="s">
        <v>174</v>
      </c>
      <c r="C188" s="2" t="s">
        <v>205</v>
      </c>
      <c r="D188" s="2" t="s">
        <v>13</v>
      </c>
      <c r="E188" s="2" t="s">
        <v>47</v>
      </c>
      <c r="F188" s="14" t="n">
        <v>75.42</v>
      </c>
      <c r="G188" s="2" t="n">
        <v>0</v>
      </c>
      <c r="H188" s="2" t="n">
        <v>46</v>
      </c>
      <c r="I188" s="21" t="n">
        <v>1.02</v>
      </c>
      <c r="J188" s="14" t="n">
        <v>45</v>
      </c>
      <c r="K188" s="14" t="n">
        <v>95</v>
      </c>
      <c r="L188" s="21" t="n">
        <f aca="false">INDEX('Read me'!$B$10:$B$14,3)</f>
        <v>1.35</v>
      </c>
      <c r="M188" s="14" t="n">
        <f aca="false">IF(F188*(1+'Read me'!$B$5)&lt;='Read me'!$B$7,CEILING(F188*(1+'Read me'!$B$5)+0.5,1)-0.5,CEILING(F188*(1+'Read me'!$B$5),5))</f>
        <v>80</v>
      </c>
      <c r="N188" s="14" t="n">
        <f aca="false">IF(MAX(M188*L188,M188+'Read me'!$B$6)&lt;='Read me'!$B$7,CEILING(MAX(M188*L188,M188+'Read me'!$B$6)+0.5,1)-0.5,CEILING(MAX(M188*L188,M188+'Read me'!$B$6),5))</f>
        <v>110</v>
      </c>
      <c r="O188" s="22" t="n">
        <f aca="false">IF(ISNUMBER(J188),M188-J188,"new")</f>
        <v>35</v>
      </c>
    </row>
    <row r="189" customFormat="false" ht="15" hidden="false" customHeight="false" outlineLevel="0" collapsed="false">
      <c r="A189" s="2" t="s">
        <v>318</v>
      </c>
      <c r="B189" s="2" t="s">
        <v>174</v>
      </c>
      <c r="C189" s="2" t="s">
        <v>205</v>
      </c>
      <c r="D189" s="2" t="s">
        <v>13</v>
      </c>
      <c r="E189" s="2" t="s">
        <v>48</v>
      </c>
      <c r="F189" s="14" t="n">
        <v>84.99</v>
      </c>
      <c r="G189" s="2" t="n">
        <v>1</v>
      </c>
      <c r="H189" s="2" t="n">
        <v>46</v>
      </c>
      <c r="I189" s="21" t="n">
        <v>1.02</v>
      </c>
      <c r="J189" s="14" t="n">
        <v>45</v>
      </c>
      <c r="K189" s="14" t="n">
        <v>95</v>
      </c>
      <c r="L189" s="21" t="n">
        <f aca="false">INDEX('Read me'!$B$10:$B$14,3)</f>
        <v>1.35</v>
      </c>
      <c r="M189" s="14" t="n">
        <f aca="false">IF(F189*(1+'Read me'!$B$5)&lt;='Read me'!$B$7,CEILING(F189*(1+'Read me'!$B$5)+0.5,1)-0.5,CEILING(F189*(1+'Read me'!$B$5),5))</f>
        <v>85</v>
      </c>
      <c r="N189" s="14" t="n">
        <f aca="false">IF(MAX(M189*L189,M189+'Read me'!$B$6)&lt;='Read me'!$B$7,CEILING(MAX(M189*L189,M189+'Read me'!$B$6)+0.5,1)-0.5,CEILING(MAX(M189*L189,M189+'Read me'!$B$6),5))</f>
        <v>115</v>
      </c>
      <c r="O189" s="22" t="n">
        <f aca="false">IF(ISNUMBER(J189),M189-J189,"new")</f>
        <v>40</v>
      </c>
    </row>
    <row r="190" customFormat="false" ht="15" hidden="false" customHeight="false" outlineLevel="0" collapsed="false">
      <c r="A190" s="2" t="s">
        <v>319</v>
      </c>
      <c r="B190" s="2" t="s">
        <v>174</v>
      </c>
      <c r="C190" s="2" t="s">
        <v>205</v>
      </c>
      <c r="D190" s="2" t="s">
        <v>13</v>
      </c>
      <c r="E190" s="2" t="s">
        <v>49</v>
      </c>
      <c r="F190" s="14" t="n">
        <v>120.29</v>
      </c>
      <c r="G190" s="2" t="n">
        <v>1</v>
      </c>
      <c r="H190" s="2" t="n">
        <v>46</v>
      </c>
      <c r="I190" s="21" t="n">
        <v>1.02</v>
      </c>
      <c r="J190" s="14" t="n">
        <v>99</v>
      </c>
      <c r="K190" s="14" t="n">
        <v>150</v>
      </c>
      <c r="L190" s="21" t="n">
        <f aca="false">INDEX('Read me'!$B$10:$B$14,3)</f>
        <v>1.35</v>
      </c>
      <c r="M190" s="14" t="n">
        <f aca="false">IF(F190*(1+'Read me'!$B$5)&lt;='Read me'!$B$7,CEILING(F190*(1+'Read me'!$B$5)+0.5,1)-0.5,CEILING(F190*(1+'Read me'!$B$5),5))</f>
        <v>125</v>
      </c>
      <c r="N190" s="14" t="n">
        <f aca="false">IF(MAX(M190*L190,M190+'Read me'!$B$6)&lt;='Read me'!$B$7,CEILING(MAX(M190*L190,M190+'Read me'!$B$6)+0.5,1)-0.5,CEILING(MAX(M190*L190,M190+'Read me'!$B$6),5))</f>
        <v>170</v>
      </c>
      <c r="O190" s="22" t="n">
        <f aca="false">IF(ISNUMBER(J190),M190-J190,"new")</f>
        <v>26</v>
      </c>
    </row>
    <row r="191" customFormat="false" ht="15" hidden="false" customHeight="false" outlineLevel="0" collapsed="false">
      <c r="A191" s="2" t="s">
        <v>320</v>
      </c>
      <c r="B191" s="2" t="s">
        <v>174</v>
      </c>
      <c r="C191" s="2" t="s">
        <v>205</v>
      </c>
      <c r="D191" s="2" t="s">
        <v>14</v>
      </c>
      <c r="E191" s="2" t="s">
        <v>47</v>
      </c>
      <c r="F191" s="14" t="n">
        <v>126.04</v>
      </c>
      <c r="G191" s="2" t="n">
        <v>0</v>
      </c>
      <c r="H191" s="2" t="n">
        <v>46</v>
      </c>
      <c r="I191" s="21" t="n">
        <v>1.02</v>
      </c>
      <c r="J191" s="14" t="n">
        <v>99</v>
      </c>
      <c r="K191" s="14" t="n">
        <v>150</v>
      </c>
      <c r="L191" s="21" t="n">
        <f aca="false">INDEX('Read me'!$B$10:$B$14,4)</f>
        <v>1.2</v>
      </c>
      <c r="M191" s="14" t="n">
        <f aca="false">IF(F191*(1+'Read me'!$B$5)&lt;='Read me'!$B$7,CEILING(F191*(1+'Read me'!$B$5)+0.5,1)-0.5,CEILING(F191*(1+'Read me'!$B$5),5))</f>
        <v>130</v>
      </c>
      <c r="N191" s="14" t="n">
        <f aca="false">IF(MAX(M191*L191,M191+'Read me'!$B$6)&lt;='Read me'!$B$7,CEILING(MAX(M191*L191,M191+'Read me'!$B$6)+0.5,1)-0.5,CEILING(MAX(M191*L191,M191+'Read me'!$B$6),5))</f>
        <v>160</v>
      </c>
      <c r="O191" s="22" t="n">
        <f aca="false">IF(ISNUMBER(J191),M191-J191,"new")</f>
        <v>31</v>
      </c>
    </row>
    <row r="192" customFormat="false" ht="15" hidden="false" customHeight="false" outlineLevel="0" collapsed="false">
      <c r="A192" s="2" t="s">
        <v>321</v>
      </c>
      <c r="B192" s="2" t="s">
        <v>174</v>
      </c>
      <c r="C192" s="2" t="s">
        <v>205</v>
      </c>
      <c r="D192" s="2" t="s">
        <v>14</v>
      </c>
      <c r="E192" s="2" t="s">
        <v>48</v>
      </c>
      <c r="F192" s="14" t="n">
        <v>168.24</v>
      </c>
      <c r="G192" s="2" t="n">
        <v>1</v>
      </c>
      <c r="H192" s="2" t="n">
        <v>46</v>
      </c>
      <c r="I192" s="21" t="n">
        <v>1.02</v>
      </c>
      <c r="J192" s="14" t="n">
        <v>150</v>
      </c>
      <c r="K192" s="14" t="n">
        <v>150</v>
      </c>
      <c r="L192" s="21" t="n">
        <f aca="false">INDEX('Read me'!$B$10:$B$14,4)</f>
        <v>1.2</v>
      </c>
      <c r="M192" s="14" t="n">
        <f aca="false">IF(F192*(1+'Read me'!$B$5)&lt;='Read me'!$B$7,CEILING(F192*(1+'Read me'!$B$5)+0.5,1)-0.5,CEILING(F192*(1+'Read me'!$B$5),5))</f>
        <v>170</v>
      </c>
      <c r="N192" s="14" t="n">
        <f aca="false">IF(MAX(M192*L192,M192+'Read me'!$B$6)&lt;='Read me'!$B$7,CEILING(MAX(M192*L192,M192+'Read me'!$B$6)+0.5,1)-0.5,CEILING(MAX(M192*L192,M192+'Read me'!$B$6),5))</f>
        <v>205</v>
      </c>
      <c r="O192" s="22" t="n">
        <f aca="false">IF(ISNUMBER(J192),M192-J192,"new")</f>
        <v>20</v>
      </c>
    </row>
    <row r="193" customFormat="false" ht="15" hidden="false" customHeight="false" outlineLevel="0" collapsed="false">
      <c r="A193" s="2" t="s">
        <v>322</v>
      </c>
      <c r="B193" s="2" t="s">
        <v>174</v>
      </c>
      <c r="C193" s="2" t="s">
        <v>205</v>
      </c>
      <c r="D193" s="2" t="s">
        <v>14</v>
      </c>
      <c r="E193" s="2" t="s">
        <v>49</v>
      </c>
      <c r="F193" s="14" t="n">
        <v>206.18</v>
      </c>
      <c r="G193" s="2" t="n">
        <v>0</v>
      </c>
      <c r="H193" s="2" t="n">
        <v>46</v>
      </c>
      <c r="I193" s="21" t="n">
        <v>1.02</v>
      </c>
      <c r="J193" s="14" t="n">
        <v>250</v>
      </c>
      <c r="K193" s="14" t="n">
        <v>195</v>
      </c>
      <c r="L193" s="21" t="n">
        <f aca="false">INDEX('Read me'!$B$10:$B$14,4)</f>
        <v>1.2</v>
      </c>
      <c r="M193" s="14" t="n">
        <f aca="false">IF(F193*(1+'Read me'!$B$5)&lt;='Read me'!$B$7,CEILING(F193*(1+'Read me'!$B$5)+0.5,1)-0.5,CEILING(F193*(1+'Read me'!$B$5),5))</f>
        <v>210</v>
      </c>
      <c r="N193" s="14" t="n">
        <f aca="false">IF(MAX(M193*L193,M193+'Read me'!$B$6)&lt;='Read me'!$B$7,CEILING(MAX(M193*L193,M193+'Read me'!$B$6)+0.5,1)-0.5,CEILING(MAX(M193*L193,M193+'Read me'!$B$6),5))</f>
        <v>255</v>
      </c>
      <c r="O193" s="22" t="n">
        <f aca="false">IF(ISNUMBER(J193),M193-J193,"new")</f>
        <v>-40</v>
      </c>
    </row>
    <row r="194" customFormat="false" ht="15" hidden="false" customHeight="false" outlineLevel="0" collapsed="false">
      <c r="A194" s="2" t="s">
        <v>323</v>
      </c>
      <c r="B194" s="2" t="s">
        <v>174</v>
      </c>
      <c r="C194" s="2" t="s">
        <v>205</v>
      </c>
      <c r="D194" s="2" t="s">
        <v>15</v>
      </c>
      <c r="E194" s="2" t="s">
        <v>47</v>
      </c>
      <c r="F194" s="14" t="n">
        <v>169.56</v>
      </c>
      <c r="G194" s="2" t="n">
        <v>0</v>
      </c>
      <c r="H194" s="2" t="n">
        <v>46</v>
      </c>
      <c r="I194" s="21" t="n">
        <v>1.02</v>
      </c>
      <c r="J194" s="14" t="n">
        <v>300</v>
      </c>
      <c r="K194" s="14" t="n">
        <v>300</v>
      </c>
      <c r="L194" s="21" t="n">
        <f aca="false">INDEX('Read me'!$B$10:$B$14,5)</f>
        <v>1.2</v>
      </c>
      <c r="M194" s="14" t="n">
        <f aca="false">IF(F194*(1+'Read me'!$B$5)&lt;='Read me'!$B$7,CEILING(F194*(1+'Read me'!$B$5)+0.5,1)-0.5,CEILING(F194*(1+'Read me'!$B$5),5))</f>
        <v>170</v>
      </c>
      <c r="N194" s="14" t="n">
        <f aca="false">IF(MAX(M194*L194,M194+'Read me'!$B$6)&lt;='Read me'!$B$7,CEILING(MAX(M194*L194,M194+'Read me'!$B$6)+0.5,1)-0.5,CEILING(MAX(M194*L194,M194+'Read me'!$B$6),5))</f>
        <v>205</v>
      </c>
      <c r="O194" s="22" t="n">
        <f aca="false">IF(ISNUMBER(J194),M194-J194,"new")</f>
        <v>-130</v>
      </c>
    </row>
    <row r="195" customFormat="false" ht="15" hidden="false" customHeight="false" outlineLevel="0" collapsed="false">
      <c r="A195" s="2" t="s">
        <v>324</v>
      </c>
      <c r="B195" s="2" t="s">
        <v>174</v>
      </c>
      <c r="C195" s="2" t="s">
        <v>205</v>
      </c>
      <c r="D195" s="2" t="s">
        <v>15</v>
      </c>
      <c r="E195" s="2" t="s">
        <v>48</v>
      </c>
      <c r="F195" s="14" t="n">
        <v>230.65</v>
      </c>
      <c r="G195" s="2" t="n">
        <v>1</v>
      </c>
      <c r="H195" s="2" t="n">
        <v>46</v>
      </c>
      <c r="I195" s="21" t="n">
        <v>1.02</v>
      </c>
      <c r="J195" s="14" t="n">
        <v>300</v>
      </c>
      <c r="K195" s="14" t="n">
        <v>300</v>
      </c>
      <c r="L195" s="21" t="n">
        <f aca="false">INDEX('Read me'!$B$10:$B$14,5)</f>
        <v>1.2</v>
      </c>
      <c r="M195" s="14" t="n">
        <f aca="false">IF(MAX((IF(F195*(1+'Read me'!$B$5)&lt;='Read me'!$B$7,CEILING(F195*(1+'Read me'!$B$5)+0.5,1)-0.5,CEILING(F195*(1+'Read me'!$B$5),5)))*L195,(IF(F195*(1+'Read me'!$B$5)&lt;='Read me'!$B$7,CEILING(F195*(1+'Read me'!$B$5)+0.5,1)-0.5,CEILING(F195*(1+'Read me'!$B$5),5)))+'Read me'!$B$6)&lt;='Read me'!$B$7,CEILING(MAX((IF(F195*(1+'Read me'!$B$5)&lt;='Read me'!$B$7,CEILING(F195*(1+'Read me'!$B$5)+0.5,1)-0.5,CEILING(F195*(1+'Read me'!$B$5),5)))*L195,(IF(F195*(1+'Read me'!$B$5)&lt;='Read me'!$B$7,CEILING(F195*(1+'Read me'!$B$5)+0.5,1)-0.5,CEILING(F195*(1+'Read me'!$B$5),5)))+'Read me'!$B$6)+0.5,1)-0.5,CEILING(MAX((IF(F195*(1+'Read me'!$B$5)&lt;='Read me'!$B$7,CEILING(F195*(1+'Read me'!$B$5)+0.5,1)-0.5,CEILING(F195*(1+'Read me'!$B$5),5)))*L195,(IF(F195*(1+'Read me'!$B$5)&lt;='Read me'!$B$7,CEILING(F195*(1+'Read me'!$B$5)+0.5,1)-0.5,CEILING(F195*(1+'Read me'!$B$5),5)))+'Read me'!$B$6),5))</f>
        <v>285</v>
      </c>
      <c r="N195" s="2" t="s">
        <v>138</v>
      </c>
      <c r="O195" s="22" t="n">
        <f aca="false">IF(ISNUMBER(J195),M195-J195,"new")</f>
        <v>-15</v>
      </c>
      <c r="P195" s="5" t="s">
        <v>139</v>
      </c>
    </row>
    <row r="196" customFormat="false" ht="15" hidden="false" customHeight="false" outlineLevel="0" collapsed="false">
      <c r="A196" s="2" t="s">
        <v>325</v>
      </c>
      <c r="B196" s="2" t="s">
        <v>174</v>
      </c>
      <c r="C196" s="2" t="s">
        <v>205</v>
      </c>
      <c r="D196" s="2" t="s">
        <v>15</v>
      </c>
      <c r="E196" s="2" t="s">
        <v>49</v>
      </c>
      <c r="F196" s="14" t="n">
        <v>284.1</v>
      </c>
      <c r="G196" s="2" t="n">
        <v>0</v>
      </c>
      <c r="H196" s="2" t="n">
        <v>46</v>
      </c>
      <c r="I196" s="21" t="n">
        <v>1.02</v>
      </c>
      <c r="J196" s="14" t="n">
        <v>350</v>
      </c>
      <c r="K196" s="14" t="n">
        <v>400</v>
      </c>
      <c r="L196" s="21" t="n">
        <f aca="false">INDEX('Read me'!$B$10:$B$14,5)</f>
        <v>1.2</v>
      </c>
      <c r="M196" s="14" t="n">
        <f aca="false">IF(MAX((IF(F196*(1+'Read me'!$B$5)&lt;='Read me'!$B$7,CEILING(F196*(1+'Read me'!$B$5)+0.5,1)-0.5,CEILING(F196*(1+'Read me'!$B$5),5)))*L196,(IF(F196*(1+'Read me'!$B$5)&lt;='Read me'!$B$7,CEILING(F196*(1+'Read me'!$B$5)+0.5,1)-0.5,CEILING(F196*(1+'Read me'!$B$5),5)))+'Read me'!$B$6)&lt;='Read me'!$B$7,CEILING(MAX((IF(F196*(1+'Read me'!$B$5)&lt;='Read me'!$B$7,CEILING(F196*(1+'Read me'!$B$5)+0.5,1)-0.5,CEILING(F196*(1+'Read me'!$B$5),5)))*L196,(IF(F196*(1+'Read me'!$B$5)&lt;='Read me'!$B$7,CEILING(F196*(1+'Read me'!$B$5)+0.5,1)-0.5,CEILING(F196*(1+'Read me'!$B$5),5)))+'Read me'!$B$6)+0.5,1)-0.5,CEILING(MAX((IF(F196*(1+'Read me'!$B$5)&lt;='Read me'!$B$7,CEILING(F196*(1+'Read me'!$B$5)+0.5,1)-0.5,CEILING(F196*(1+'Read me'!$B$5),5)))*L196,(IF(F196*(1+'Read me'!$B$5)&lt;='Read me'!$B$7,CEILING(F196*(1+'Read me'!$B$5)+0.5,1)-0.5,CEILING(F196*(1+'Read me'!$B$5),5)))+'Read me'!$B$6),5))</f>
        <v>345</v>
      </c>
      <c r="N196" s="2" t="s">
        <v>138</v>
      </c>
      <c r="O196" s="22" t="n">
        <f aca="false">IF(ISNUMBER(J196),M196-J196,"new")</f>
        <v>-5</v>
      </c>
      <c r="P196" s="5" t="s">
        <v>139</v>
      </c>
    </row>
    <row r="197" customFormat="false" ht="15" hidden="false" customHeight="false" outlineLevel="0" collapsed="false">
      <c r="A197" s="2" t="s">
        <v>326</v>
      </c>
      <c r="B197" s="2" t="s">
        <v>174</v>
      </c>
      <c r="C197" s="2" t="s">
        <v>123</v>
      </c>
      <c r="D197" s="2" t="s">
        <v>10</v>
      </c>
      <c r="E197" s="2" t="s">
        <v>47</v>
      </c>
      <c r="F197" s="14" t="n">
        <v>19.78</v>
      </c>
      <c r="G197" s="2" t="n">
        <v>11</v>
      </c>
      <c r="H197" s="2" t="n">
        <v>54</v>
      </c>
      <c r="I197" s="21" t="n">
        <v>1.17</v>
      </c>
      <c r="J197" s="14" t="n">
        <v>19.5</v>
      </c>
      <c r="K197" s="14" t="n">
        <v>24.5</v>
      </c>
      <c r="L197" s="21" t="n">
        <f aca="false">INDEX('Read me'!$B$10:$B$14,1)</f>
        <v>1.34</v>
      </c>
      <c r="M197" s="14" t="n">
        <f aca="false">IF(F197*(1+'Read me'!$B$5)&lt;='Read me'!$B$7,CEILING(F197*(1+'Read me'!$B$5)+0.5,1)-0.5,CEILING(F197*(1+'Read me'!$B$5),5))</f>
        <v>20.5</v>
      </c>
      <c r="N197" s="14" t="n">
        <f aca="false">IF(MAX(M197*L197,M197+'Read me'!$B$6)&lt;='Read me'!$B$7,CEILING(MAX(M197*L197,M197+'Read me'!$B$6)+0.5,1)-0.5,CEILING(MAX(M197*L197,M197+'Read me'!$B$6),5))</f>
        <v>27.5</v>
      </c>
      <c r="O197" s="22" t="n">
        <f aca="false">IF(ISNUMBER(J197),M197-J197,"new")</f>
        <v>1</v>
      </c>
    </row>
    <row r="198" customFormat="false" ht="15" hidden="false" customHeight="false" outlineLevel="0" collapsed="false">
      <c r="A198" s="2" t="s">
        <v>327</v>
      </c>
      <c r="B198" s="2" t="s">
        <v>174</v>
      </c>
      <c r="C198" s="2" t="s">
        <v>123</v>
      </c>
      <c r="D198" s="2" t="s">
        <v>10</v>
      </c>
      <c r="E198" s="2" t="s">
        <v>48</v>
      </c>
      <c r="F198" s="14" t="n">
        <v>19.98</v>
      </c>
      <c r="G198" s="2" t="n">
        <v>8</v>
      </c>
      <c r="H198" s="2" t="n">
        <v>54</v>
      </c>
      <c r="I198" s="21" t="n">
        <v>1.17</v>
      </c>
      <c r="J198" s="14" t="n">
        <v>19.5</v>
      </c>
      <c r="K198" s="14" t="n">
        <v>24.5</v>
      </c>
      <c r="L198" s="21" t="n">
        <f aca="false">INDEX('Read me'!$B$10:$B$14,1)</f>
        <v>1.34</v>
      </c>
      <c r="M198" s="14" t="n">
        <f aca="false">IF(F198*(1+'Read me'!$B$5)&lt;='Read me'!$B$7,CEILING(F198*(1+'Read me'!$B$5)+0.5,1)-0.5,CEILING(F198*(1+'Read me'!$B$5),5))</f>
        <v>20.5</v>
      </c>
      <c r="N198" s="14" t="n">
        <f aca="false">IF(MAX(M198*L198,M198+'Read me'!$B$6)&lt;='Read me'!$B$7,CEILING(MAX(M198*L198,M198+'Read me'!$B$6)+0.5,1)-0.5,CEILING(MAX(M198*L198,M198+'Read me'!$B$6),5))</f>
        <v>27.5</v>
      </c>
      <c r="O198" s="22" t="n">
        <f aca="false">IF(ISNUMBER(J198),M198-J198,"new")</f>
        <v>1</v>
      </c>
    </row>
    <row r="199" customFormat="false" ht="15" hidden="false" customHeight="false" outlineLevel="0" collapsed="false">
      <c r="A199" s="2" t="s">
        <v>328</v>
      </c>
      <c r="B199" s="2" t="s">
        <v>174</v>
      </c>
      <c r="C199" s="2" t="s">
        <v>123</v>
      </c>
      <c r="D199" s="2" t="s">
        <v>10</v>
      </c>
      <c r="E199" s="2" t="s">
        <v>49</v>
      </c>
      <c r="F199" s="14" t="n">
        <v>22.52</v>
      </c>
      <c r="G199" s="2" t="n">
        <v>4</v>
      </c>
      <c r="H199" s="2" t="n">
        <v>54</v>
      </c>
      <c r="I199" s="21" t="n">
        <v>1.17</v>
      </c>
      <c r="J199" s="14" t="n">
        <v>19.5</v>
      </c>
      <c r="K199" s="14" t="n">
        <v>34.5</v>
      </c>
      <c r="L199" s="21" t="n">
        <f aca="false">INDEX('Read me'!$B$10:$B$14,1)</f>
        <v>1.34</v>
      </c>
      <c r="M199" s="14" t="n">
        <f aca="false">IF(F199*(1+'Read me'!$B$5)&lt;='Read me'!$B$7,CEILING(F199*(1+'Read me'!$B$5)+0.5,1)-0.5,CEILING(F199*(1+'Read me'!$B$5),5))</f>
        <v>23.5</v>
      </c>
      <c r="N199" s="14" t="n">
        <f aca="false">IF(MAX(M199*L199,M199+'Read me'!$B$6)&lt;='Read me'!$B$7,CEILING(MAX(M199*L199,M199+'Read me'!$B$6)+0.5,1)-0.5,CEILING(MAX(M199*L199,M199+'Read me'!$B$6),5))</f>
        <v>35</v>
      </c>
      <c r="O199" s="22" t="n">
        <f aca="false">IF(ISNUMBER(J199),M199-J199,"new")</f>
        <v>4</v>
      </c>
    </row>
    <row r="200" customFormat="false" ht="15" hidden="false" customHeight="false" outlineLevel="0" collapsed="false">
      <c r="A200" s="2" t="s">
        <v>329</v>
      </c>
      <c r="B200" s="2" t="s">
        <v>174</v>
      </c>
      <c r="C200" s="2" t="s">
        <v>123</v>
      </c>
      <c r="D200" s="2" t="s">
        <v>12</v>
      </c>
      <c r="E200" s="2" t="s">
        <v>47</v>
      </c>
      <c r="F200" s="14" t="n">
        <v>44.84</v>
      </c>
      <c r="G200" s="2" t="n">
        <v>9</v>
      </c>
      <c r="H200" s="2" t="n">
        <v>54</v>
      </c>
      <c r="I200" s="21" t="n">
        <v>1.04</v>
      </c>
      <c r="J200" s="14" t="n">
        <v>24.5</v>
      </c>
      <c r="K200" s="14" t="n">
        <v>29.5</v>
      </c>
      <c r="L200" s="21" t="n">
        <f aca="false">INDEX('Read me'!$B$10:$B$14,2)</f>
        <v>1.26</v>
      </c>
      <c r="M200" s="14" t="n">
        <f aca="false">IF(F200*(1+'Read me'!$B$5)&lt;='Read me'!$B$7,CEILING(F200*(1+'Read me'!$B$5)+0.5,1)-0.5,CEILING(F200*(1+'Read me'!$B$5),5))</f>
        <v>45</v>
      </c>
      <c r="N200" s="14" t="n">
        <f aca="false">IF(MAX(M200*L200,M200+'Read me'!$B$6)&lt;='Read me'!$B$7,CEILING(MAX(M200*L200,M200+'Read me'!$B$6)+0.5,1)-0.5,CEILING(MAX(M200*L200,M200+'Read me'!$B$6),5))</f>
        <v>60</v>
      </c>
      <c r="O200" s="22" t="n">
        <f aca="false">IF(ISNUMBER(J200),M200-J200,"new")</f>
        <v>20.5</v>
      </c>
    </row>
    <row r="201" customFormat="false" ht="15" hidden="false" customHeight="false" outlineLevel="0" collapsed="false">
      <c r="A201" s="2" t="s">
        <v>330</v>
      </c>
      <c r="B201" s="2" t="s">
        <v>174</v>
      </c>
      <c r="C201" s="2" t="s">
        <v>123</v>
      </c>
      <c r="D201" s="2" t="s">
        <v>12</v>
      </c>
      <c r="E201" s="2" t="s">
        <v>48</v>
      </c>
      <c r="F201" s="14" t="n">
        <v>50.51</v>
      </c>
      <c r="G201" s="2" t="n">
        <v>2</v>
      </c>
      <c r="H201" s="2" t="n">
        <v>54</v>
      </c>
      <c r="I201" s="21" t="n">
        <v>1.04</v>
      </c>
      <c r="J201" s="14" t="n">
        <v>24.5</v>
      </c>
      <c r="K201" s="14" t="n">
        <v>29.5</v>
      </c>
      <c r="L201" s="21" t="n">
        <f aca="false">INDEX('Read me'!$B$10:$B$14,2)</f>
        <v>1.26</v>
      </c>
      <c r="M201" s="14" t="n">
        <f aca="false">IF(F201*(1+'Read me'!$B$5)&lt;='Read me'!$B$7,CEILING(F201*(1+'Read me'!$B$5)+0.5,1)-0.5,CEILING(F201*(1+'Read me'!$B$5),5))</f>
        <v>55</v>
      </c>
      <c r="N201" s="14" t="n">
        <f aca="false">IF(MAX(M201*L201,M201+'Read me'!$B$6)&lt;='Read me'!$B$7,CEILING(MAX(M201*L201,M201+'Read me'!$B$6)+0.5,1)-0.5,CEILING(MAX(M201*L201,M201+'Read me'!$B$6),5))</f>
        <v>70</v>
      </c>
      <c r="O201" s="22" t="n">
        <f aca="false">IF(ISNUMBER(J201),M201-J201,"new")</f>
        <v>30.5</v>
      </c>
    </row>
    <row r="202" customFormat="false" ht="15" hidden="false" customHeight="false" outlineLevel="0" collapsed="false">
      <c r="A202" s="2" t="s">
        <v>331</v>
      </c>
      <c r="B202" s="2" t="s">
        <v>174</v>
      </c>
      <c r="C202" s="2" t="s">
        <v>123</v>
      </c>
      <c r="D202" s="2" t="s">
        <v>12</v>
      </c>
      <c r="E202" s="2" t="s">
        <v>49</v>
      </c>
      <c r="F202" s="14" t="n">
        <v>64.32</v>
      </c>
      <c r="G202" s="2" t="n">
        <v>9</v>
      </c>
      <c r="H202" s="2" t="n">
        <v>54</v>
      </c>
      <c r="I202" s="21" t="n">
        <v>1.04</v>
      </c>
      <c r="J202" s="14" t="n">
        <v>24.5</v>
      </c>
      <c r="K202" s="14" t="n">
        <v>45</v>
      </c>
      <c r="L202" s="21" t="n">
        <f aca="false">INDEX('Read me'!$B$10:$B$14,2)</f>
        <v>1.26</v>
      </c>
      <c r="M202" s="14" t="n">
        <f aca="false">IF(F202*(1+'Read me'!$B$5)&lt;='Read me'!$B$7,CEILING(F202*(1+'Read me'!$B$5)+0.5,1)-0.5,CEILING(F202*(1+'Read me'!$B$5),5))</f>
        <v>65</v>
      </c>
      <c r="N202" s="14" t="n">
        <f aca="false">IF(MAX(M202*L202,M202+'Read me'!$B$6)&lt;='Read me'!$B$7,CEILING(MAX(M202*L202,M202+'Read me'!$B$6)+0.5,1)-0.5,CEILING(MAX(M202*L202,M202+'Read me'!$B$6),5))</f>
        <v>85</v>
      </c>
      <c r="O202" s="22" t="n">
        <f aca="false">IF(ISNUMBER(J202),M202-J202,"new")</f>
        <v>40.5</v>
      </c>
    </row>
    <row r="203" customFormat="false" ht="15" hidden="false" customHeight="false" outlineLevel="0" collapsed="false">
      <c r="A203" s="2" t="s">
        <v>332</v>
      </c>
      <c r="B203" s="2" t="s">
        <v>174</v>
      </c>
      <c r="C203" s="2" t="s">
        <v>123</v>
      </c>
      <c r="D203" s="2" t="s">
        <v>13</v>
      </c>
      <c r="E203" s="2" t="s">
        <v>47</v>
      </c>
      <c r="F203" s="14" t="n">
        <v>62.44</v>
      </c>
      <c r="G203" s="2" t="n">
        <v>3</v>
      </c>
      <c r="H203" s="2" t="n">
        <v>54</v>
      </c>
      <c r="I203" s="21" t="n">
        <v>0.87</v>
      </c>
      <c r="J203" s="14" t="n">
        <v>45</v>
      </c>
      <c r="K203" s="14" t="n">
        <v>95</v>
      </c>
      <c r="L203" s="21" t="n">
        <f aca="false">INDEX('Read me'!$B$10:$B$14,3)</f>
        <v>1.35</v>
      </c>
      <c r="M203" s="14" t="n">
        <f aca="false">IF(F203*(1+'Read me'!$B$5)&lt;='Read me'!$B$7,CEILING(F203*(1+'Read me'!$B$5)+0.5,1)-0.5,CEILING(F203*(1+'Read me'!$B$5),5))</f>
        <v>65</v>
      </c>
      <c r="N203" s="14" t="n">
        <f aca="false">IF(MAX(M203*L203,M203+'Read me'!$B$6)&lt;='Read me'!$B$7,CEILING(MAX(M203*L203,M203+'Read me'!$B$6)+0.5,1)-0.5,CEILING(MAX(M203*L203,M203+'Read me'!$B$6),5))</f>
        <v>90</v>
      </c>
      <c r="O203" s="22" t="n">
        <f aca="false">IF(ISNUMBER(J203),M203-J203,"new")</f>
        <v>20</v>
      </c>
    </row>
    <row r="204" customFormat="false" ht="15" hidden="false" customHeight="false" outlineLevel="0" collapsed="false">
      <c r="A204" s="2" t="s">
        <v>333</v>
      </c>
      <c r="B204" s="2" t="s">
        <v>174</v>
      </c>
      <c r="C204" s="2" t="s">
        <v>123</v>
      </c>
      <c r="D204" s="2" t="s">
        <v>13</v>
      </c>
      <c r="E204" s="2" t="s">
        <v>48</v>
      </c>
      <c r="F204" s="14" t="n">
        <v>72.91</v>
      </c>
      <c r="G204" s="2" t="n">
        <v>1</v>
      </c>
      <c r="H204" s="2" t="n">
        <v>54</v>
      </c>
      <c r="I204" s="21" t="n">
        <v>0.87</v>
      </c>
      <c r="J204" s="14" t="n">
        <v>45</v>
      </c>
      <c r="K204" s="14" t="n">
        <v>95</v>
      </c>
      <c r="L204" s="21" t="n">
        <f aca="false">INDEX('Read me'!$B$10:$B$14,3)</f>
        <v>1.35</v>
      </c>
      <c r="M204" s="14" t="n">
        <f aca="false">IF(F204*(1+'Read me'!$B$5)&lt;='Read me'!$B$7,CEILING(F204*(1+'Read me'!$B$5)+0.5,1)-0.5,CEILING(F204*(1+'Read me'!$B$5),5))</f>
        <v>75</v>
      </c>
      <c r="N204" s="14" t="n">
        <f aca="false">IF(MAX(M204*L204,M204+'Read me'!$B$6)&lt;='Read me'!$B$7,CEILING(MAX(M204*L204,M204+'Read me'!$B$6)+0.5,1)-0.5,CEILING(MAX(M204*L204,M204+'Read me'!$B$6),5))</f>
        <v>105</v>
      </c>
      <c r="O204" s="22" t="n">
        <f aca="false">IF(ISNUMBER(J204),M204-J204,"new")</f>
        <v>30</v>
      </c>
    </row>
    <row r="205" customFormat="false" ht="15" hidden="false" customHeight="false" outlineLevel="0" collapsed="false">
      <c r="A205" s="2" t="s">
        <v>334</v>
      </c>
      <c r="B205" s="2" t="s">
        <v>174</v>
      </c>
      <c r="C205" s="2" t="s">
        <v>123</v>
      </c>
      <c r="D205" s="2" t="s">
        <v>13</v>
      </c>
      <c r="E205" s="2" t="s">
        <v>49</v>
      </c>
      <c r="F205" s="14" t="n">
        <v>100.13</v>
      </c>
      <c r="G205" s="2" t="n">
        <v>1</v>
      </c>
      <c r="H205" s="2" t="n">
        <v>54</v>
      </c>
      <c r="I205" s="21" t="n">
        <v>0.87</v>
      </c>
      <c r="J205" s="14" t="n">
        <v>99</v>
      </c>
      <c r="K205" s="14" t="n">
        <v>150</v>
      </c>
      <c r="L205" s="21" t="n">
        <f aca="false">INDEX('Read me'!$B$10:$B$14,3)</f>
        <v>1.35</v>
      </c>
      <c r="M205" s="14" t="n">
        <f aca="false">IF(F205*(1+'Read me'!$B$5)&lt;='Read me'!$B$7,CEILING(F205*(1+'Read me'!$B$5)+0.5,1)-0.5,CEILING(F205*(1+'Read me'!$B$5),5))</f>
        <v>105</v>
      </c>
      <c r="N205" s="14" t="n">
        <f aca="false">IF(MAX(M205*L205,M205+'Read me'!$B$6)&lt;='Read me'!$B$7,CEILING(MAX(M205*L205,M205+'Read me'!$B$6)+0.5,1)-0.5,CEILING(MAX(M205*L205,M205+'Read me'!$B$6),5))</f>
        <v>145</v>
      </c>
      <c r="O205" s="22" t="n">
        <f aca="false">IF(ISNUMBER(J205),M205-J205,"new")</f>
        <v>6</v>
      </c>
    </row>
    <row r="206" customFormat="false" ht="15" hidden="false" customHeight="false" outlineLevel="0" collapsed="false">
      <c r="A206" s="2" t="s">
        <v>335</v>
      </c>
      <c r="B206" s="2" t="s">
        <v>174</v>
      </c>
      <c r="C206" s="2" t="s">
        <v>123</v>
      </c>
      <c r="D206" s="2" t="s">
        <v>14</v>
      </c>
      <c r="E206" s="2" t="s">
        <v>47</v>
      </c>
      <c r="F206" s="14" t="n">
        <v>106.22</v>
      </c>
      <c r="G206" s="2" t="n">
        <v>1</v>
      </c>
      <c r="H206" s="2" t="n">
        <v>54</v>
      </c>
      <c r="I206" s="21" t="n">
        <v>0.87</v>
      </c>
      <c r="J206" s="14" t="n">
        <v>99</v>
      </c>
      <c r="K206" s="14" t="n">
        <v>150</v>
      </c>
      <c r="L206" s="21" t="n">
        <f aca="false">INDEX('Read me'!$B$10:$B$14,4)</f>
        <v>1.2</v>
      </c>
      <c r="M206" s="14" t="n">
        <f aca="false">IF(F206*(1+'Read me'!$B$5)&lt;='Read me'!$B$7,CEILING(F206*(1+'Read me'!$B$5)+0.5,1)-0.5,CEILING(F206*(1+'Read me'!$B$5),5))</f>
        <v>110</v>
      </c>
      <c r="N206" s="14" t="n">
        <f aca="false">IF(MAX(M206*L206,M206+'Read me'!$B$6)&lt;='Read me'!$B$7,CEILING(MAX(M206*L206,M206+'Read me'!$B$6)+0.5,1)-0.5,CEILING(MAX(M206*L206,M206+'Read me'!$B$6),5))</f>
        <v>135</v>
      </c>
      <c r="O206" s="22" t="n">
        <f aca="false">IF(ISNUMBER(J206),M206-J206,"new")</f>
        <v>11</v>
      </c>
    </row>
    <row r="207" customFormat="false" ht="15" hidden="false" customHeight="false" outlineLevel="0" collapsed="false">
      <c r="A207" s="2" t="s">
        <v>336</v>
      </c>
      <c r="B207" s="2" t="s">
        <v>174</v>
      </c>
      <c r="C207" s="2" t="s">
        <v>123</v>
      </c>
      <c r="D207" s="2" t="s">
        <v>14</v>
      </c>
      <c r="E207" s="2" t="s">
        <v>48</v>
      </c>
      <c r="F207" s="14" t="n">
        <v>136.61</v>
      </c>
      <c r="G207" s="2" t="n">
        <v>1</v>
      </c>
      <c r="H207" s="2" t="n">
        <v>54</v>
      </c>
      <c r="I207" s="21" t="n">
        <v>0.87</v>
      </c>
      <c r="J207" s="14" t="n">
        <v>150</v>
      </c>
      <c r="K207" s="14" t="n">
        <v>150</v>
      </c>
      <c r="L207" s="21" t="n">
        <f aca="false">INDEX('Read me'!$B$10:$B$14,4)</f>
        <v>1.2</v>
      </c>
      <c r="M207" s="14" t="n">
        <f aca="false">IF(F207*(1+'Read me'!$B$5)&lt;='Read me'!$B$7,CEILING(F207*(1+'Read me'!$B$5)+0.5,1)-0.5,CEILING(F207*(1+'Read me'!$B$5),5))</f>
        <v>140</v>
      </c>
      <c r="N207" s="14" t="n">
        <f aca="false">IF(MAX(M207*L207,M207+'Read me'!$B$6)&lt;='Read me'!$B$7,CEILING(MAX(M207*L207,M207+'Read me'!$B$6)+0.5,1)-0.5,CEILING(MAX(M207*L207,M207+'Read me'!$B$6),5))</f>
        <v>170</v>
      </c>
      <c r="O207" s="22" t="n">
        <f aca="false">IF(ISNUMBER(J207),M207-J207,"new")</f>
        <v>-10</v>
      </c>
    </row>
    <row r="208" customFormat="false" ht="15" hidden="false" customHeight="false" outlineLevel="0" collapsed="false">
      <c r="A208" s="2" t="s">
        <v>337</v>
      </c>
      <c r="B208" s="2" t="s">
        <v>174</v>
      </c>
      <c r="C208" s="2" t="s">
        <v>123</v>
      </c>
      <c r="D208" s="2" t="s">
        <v>14</v>
      </c>
      <c r="E208" s="2" t="s">
        <v>49</v>
      </c>
      <c r="F208" s="14" t="n">
        <v>165.28</v>
      </c>
      <c r="G208" s="2" t="n">
        <v>2</v>
      </c>
      <c r="H208" s="2" t="n">
        <v>54</v>
      </c>
      <c r="I208" s="21" t="n">
        <v>0.87</v>
      </c>
      <c r="J208" s="14" t="n">
        <v>250</v>
      </c>
      <c r="K208" s="14" t="n">
        <v>195</v>
      </c>
      <c r="L208" s="21" t="n">
        <f aca="false">INDEX('Read me'!$B$10:$B$14,4)</f>
        <v>1.2</v>
      </c>
      <c r="M208" s="14" t="n">
        <f aca="false">IF(F208*(1+'Read me'!$B$5)&lt;='Read me'!$B$7,CEILING(F208*(1+'Read me'!$B$5)+0.5,1)-0.5,CEILING(F208*(1+'Read me'!$B$5),5))</f>
        <v>170</v>
      </c>
      <c r="N208" s="14" t="n">
        <f aca="false">IF(MAX(M208*L208,M208+'Read me'!$B$6)&lt;='Read me'!$B$7,CEILING(MAX(M208*L208,M208+'Read me'!$B$6)+0.5,1)-0.5,CEILING(MAX(M208*L208,M208+'Read me'!$B$6),5))</f>
        <v>205</v>
      </c>
      <c r="O208" s="22" t="n">
        <f aca="false">IF(ISNUMBER(J208),M208-J208,"new")</f>
        <v>-80</v>
      </c>
    </row>
    <row r="209" customFormat="false" ht="15" hidden="false" customHeight="false" outlineLevel="0" collapsed="false">
      <c r="A209" s="2" t="s">
        <v>338</v>
      </c>
      <c r="B209" s="2" t="s">
        <v>174</v>
      </c>
      <c r="C209" s="2" t="s">
        <v>123</v>
      </c>
      <c r="D209" s="2" t="s">
        <v>15</v>
      </c>
      <c r="E209" s="2" t="s">
        <v>47</v>
      </c>
      <c r="F209" s="14" t="n">
        <v>142.53</v>
      </c>
      <c r="G209" s="2" t="n">
        <v>1</v>
      </c>
      <c r="H209" s="2" t="n">
        <v>54</v>
      </c>
      <c r="I209" s="21" t="n">
        <v>0.87</v>
      </c>
      <c r="J209" s="14" t="n">
        <v>300</v>
      </c>
      <c r="K209" s="14" t="n">
        <v>300</v>
      </c>
      <c r="L209" s="21" t="n">
        <f aca="false">INDEX('Read me'!$B$10:$B$14,5)</f>
        <v>1.2</v>
      </c>
      <c r="M209" s="14" t="n">
        <f aca="false">IF(F209*(1+'Read me'!$B$5)&lt;='Read me'!$B$7,CEILING(F209*(1+'Read me'!$B$5)+0.5,1)-0.5,CEILING(F209*(1+'Read me'!$B$5),5))</f>
        <v>145</v>
      </c>
      <c r="N209" s="14" t="n">
        <f aca="false">IF(MAX(M209*L209,M209+'Read me'!$B$6)&lt;='Read me'!$B$7,CEILING(MAX(M209*L209,M209+'Read me'!$B$6)+0.5,1)-0.5,CEILING(MAX(M209*L209,M209+'Read me'!$B$6),5))</f>
        <v>175</v>
      </c>
      <c r="O209" s="22" t="n">
        <f aca="false">IF(ISNUMBER(J209),M209-J209,"new")</f>
        <v>-155</v>
      </c>
    </row>
    <row r="210" customFormat="false" ht="15" hidden="false" customHeight="false" outlineLevel="0" collapsed="false">
      <c r="A210" s="2" t="s">
        <v>339</v>
      </c>
      <c r="B210" s="2" t="s">
        <v>174</v>
      </c>
      <c r="C210" s="2" t="s">
        <v>123</v>
      </c>
      <c r="D210" s="2" t="s">
        <v>15</v>
      </c>
      <c r="E210" s="2" t="s">
        <v>48</v>
      </c>
      <c r="F210" s="14" t="n">
        <v>195.87</v>
      </c>
      <c r="G210" s="2" t="n">
        <v>1</v>
      </c>
      <c r="H210" s="2" t="n">
        <v>54</v>
      </c>
      <c r="I210" s="21" t="n">
        <v>0.87</v>
      </c>
      <c r="J210" s="14" t="n">
        <v>300</v>
      </c>
      <c r="K210" s="14" t="n">
        <v>300</v>
      </c>
      <c r="L210" s="21" t="n">
        <f aca="false">INDEX('Read me'!$B$10:$B$14,5)</f>
        <v>1.2</v>
      </c>
      <c r="M210" s="14" t="n">
        <f aca="false">IF(MAX((IF(F210*(1+'Read me'!$B$5)&lt;='Read me'!$B$7,CEILING(F210*(1+'Read me'!$B$5)+0.5,1)-0.5,CEILING(F210*(1+'Read me'!$B$5),5)))*L210,(IF(F210*(1+'Read me'!$B$5)&lt;='Read me'!$B$7,CEILING(F210*(1+'Read me'!$B$5)+0.5,1)-0.5,CEILING(F210*(1+'Read me'!$B$5),5)))+'Read me'!$B$6)&lt;='Read me'!$B$7,CEILING(MAX((IF(F210*(1+'Read me'!$B$5)&lt;='Read me'!$B$7,CEILING(F210*(1+'Read me'!$B$5)+0.5,1)-0.5,CEILING(F210*(1+'Read me'!$B$5),5)))*L210,(IF(F210*(1+'Read me'!$B$5)&lt;='Read me'!$B$7,CEILING(F210*(1+'Read me'!$B$5)+0.5,1)-0.5,CEILING(F210*(1+'Read me'!$B$5),5)))+'Read me'!$B$6)+0.5,1)-0.5,CEILING(MAX((IF(F210*(1+'Read me'!$B$5)&lt;='Read me'!$B$7,CEILING(F210*(1+'Read me'!$B$5)+0.5,1)-0.5,CEILING(F210*(1+'Read me'!$B$5),5)))*L210,(IF(F210*(1+'Read me'!$B$5)&lt;='Read me'!$B$7,CEILING(F210*(1+'Read me'!$B$5)+0.5,1)-0.5,CEILING(F210*(1+'Read me'!$B$5),5)))+'Read me'!$B$6),5))</f>
        <v>240</v>
      </c>
      <c r="N210" s="2" t="s">
        <v>138</v>
      </c>
      <c r="O210" s="22" t="n">
        <f aca="false">IF(ISNUMBER(J210),M210-J210,"new")</f>
        <v>-60</v>
      </c>
      <c r="P210" s="5" t="s">
        <v>139</v>
      </c>
    </row>
    <row r="211" customFormat="false" ht="15" hidden="false" customHeight="false" outlineLevel="0" collapsed="false">
      <c r="A211" s="2" t="s">
        <v>340</v>
      </c>
      <c r="B211" s="2" t="s">
        <v>174</v>
      </c>
      <c r="C211" s="2" t="s">
        <v>123</v>
      </c>
      <c r="D211" s="2" t="s">
        <v>15</v>
      </c>
      <c r="E211" s="2" t="s">
        <v>49</v>
      </c>
      <c r="F211" s="14" t="n">
        <v>241.63</v>
      </c>
      <c r="G211" s="2" t="n">
        <v>0</v>
      </c>
      <c r="H211" s="2" t="n">
        <v>54</v>
      </c>
      <c r="I211" s="21" t="n">
        <v>0.87</v>
      </c>
      <c r="J211" s="14" t="n">
        <v>350</v>
      </c>
      <c r="K211" s="14" t="n">
        <v>400</v>
      </c>
      <c r="L211" s="21" t="n">
        <f aca="false">INDEX('Read me'!$B$10:$B$14,5)</f>
        <v>1.2</v>
      </c>
      <c r="M211" s="14" t="n">
        <f aca="false">IF(MAX((IF(F211*(1+'Read me'!$B$5)&lt;='Read me'!$B$7,CEILING(F211*(1+'Read me'!$B$5)+0.5,1)-0.5,CEILING(F211*(1+'Read me'!$B$5),5)))*L211,(IF(F211*(1+'Read me'!$B$5)&lt;='Read me'!$B$7,CEILING(F211*(1+'Read me'!$B$5)+0.5,1)-0.5,CEILING(F211*(1+'Read me'!$B$5),5)))+'Read me'!$B$6)&lt;='Read me'!$B$7,CEILING(MAX((IF(F211*(1+'Read me'!$B$5)&lt;='Read me'!$B$7,CEILING(F211*(1+'Read me'!$B$5)+0.5,1)-0.5,CEILING(F211*(1+'Read me'!$B$5),5)))*L211,(IF(F211*(1+'Read me'!$B$5)&lt;='Read me'!$B$7,CEILING(F211*(1+'Read me'!$B$5)+0.5,1)-0.5,CEILING(F211*(1+'Read me'!$B$5),5)))+'Read me'!$B$6)+0.5,1)-0.5,CEILING(MAX((IF(F211*(1+'Read me'!$B$5)&lt;='Read me'!$B$7,CEILING(F211*(1+'Read me'!$B$5)+0.5,1)-0.5,CEILING(F211*(1+'Read me'!$B$5),5)))*L211,(IF(F211*(1+'Read me'!$B$5)&lt;='Read me'!$B$7,CEILING(F211*(1+'Read me'!$B$5)+0.5,1)-0.5,CEILING(F211*(1+'Read me'!$B$5),5)))+'Read me'!$B$6),5))</f>
        <v>295</v>
      </c>
      <c r="N211" s="2" t="s">
        <v>138</v>
      </c>
      <c r="O211" s="22" t="n">
        <f aca="false">IF(ISNUMBER(J211),M211-J211,"new")</f>
        <v>-55</v>
      </c>
      <c r="P211" s="5" t="s">
        <v>139</v>
      </c>
    </row>
    <row r="212" customFormat="false" ht="15" hidden="false" customHeight="false" outlineLevel="0" collapsed="false">
      <c r="A212" s="2" t="s">
        <v>341</v>
      </c>
      <c r="B212" s="2" t="s">
        <v>342</v>
      </c>
      <c r="C212" s="2" t="s">
        <v>158</v>
      </c>
      <c r="D212" s="2" t="s">
        <v>10</v>
      </c>
      <c r="E212" s="2" t="s">
        <v>47</v>
      </c>
      <c r="F212" s="14" t="n">
        <v>20.34</v>
      </c>
      <c r="G212" s="2" t="n">
        <v>34</v>
      </c>
      <c r="H212" s="2" t="n">
        <v>167</v>
      </c>
      <c r="I212" s="21" t="n">
        <v>1.35</v>
      </c>
      <c r="J212" s="14" t="n">
        <v>19.5</v>
      </c>
      <c r="K212" s="14" t="n">
        <v>24.5</v>
      </c>
      <c r="L212" s="21" t="n">
        <f aca="false">INDEX('Read me'!$B$10:$B$14,1)</f>
        <v>1.34</v>
      </c>
      <c r="M212" s="14" t="n">
        <f aca="false">IF(F212*(1+'Read me'!$B$5)&lt;='Read me'!$B$7,CEILING(F212*(1+'Read me'!$B$5)+0.5,1)-0.5,CEILING(F212*(1+'Read me'!$B$5),5))</f>
        <v>20.5</v>
      </c>
      <c r="N212" s="14" t="n">
        <f aca="false">IF(MAX(M212*L212,M212+'Read me'!$B$6)&lt;='Read me'!$B$7,CEILING(MAX(M212*L212,M212+'Read me'!$B$6)+0.5,1)-0.5,CEILING(MAX(M212*L212,M212+'Read me'!$B$6),5))</f>
        <v>27.5</v>
      </c>
      <c r="O212" s="22" t="n">
        <f aca="false">IF(ISNUMBER(J212),M212-J212,"new")</f>
        <v>1</v>
      </c>
    </row>
    <row r="213" customFormat="false" ht="15" hidden="false" customHeight="false" outlineLevel="0" collapsed="false">
      <c r="A213" s="2" t="s">
        <v>343</v>
      </c>
      <c r="B213" s="2" t="s">
        <v>342</v>
      </c>
      <c r="C213" s="2" t="s">
        <v>158</v>
      </c>
      <c r="D213" s="2" t="s">
        <v>10</v>
      </c>
      <c r="E213" s="2" t="s">
        <v>48</v>
      </c>
      <c r="F213" s="14" t="n">
        <v>21.78</v>
      </c>
      <c r="G213" s="2" t="n">
        <v>0</v>
      </c>
      <c r="H213" s="2" t="n">
        <v>167</v>
      </c>
      <c r="I213" s="21" t="n">
        <v>1.35</v>
      </c>
      <c r="J213" s="14" t="n">
        <v>19.5</v>
      </c>
      <c r="K213" s="14" t="n">
        <v>24.5</v>
      </c>
      <c r="L213" s="21" t="n">
        <f aca="false">INDEX('Read me'!$B$10:$B$14,1)</f>
        <v>1.34</v>
      </c>
      <c r="M213" s="14" t="n">
        <f aca="false">IF(F213*(1+'Read me'!$B$5)&lt;='Read me'!$B$7,CEILING(F213*(1+'Read me'!$B$5)+0.5,1)-0.5,CEILING(F213*(1+'Read me'!$B$5),5))</f>
        <v>22.5</v>
      </c>
      <c r="N213" s="14" t="n">
        <f aca="false">IF(MAX(M213*L213,M213+'Read me'!$B$6)&lt;='Read me'!$B$7,CEILING(MAX(M213*L213,M213+'Read me'!$B$6)+0.5,1)-0.5,CEILING(MAX(M213*L213,M213+'Read me'!$B$6),5))</f>
        <v>35</v>
      </c>
      <c r="O213" s="22" t="n">
        <f aca="false">IF(ISNUMBER(J213),M213-J213,"new")</f>
        <v>3</v>
      </c>
    </row>
    <row r="214" customFormat="false" ht="15" hidden="false" customHeight="false" outlineLevel="0" collapsed="false">
      <c r="A214" s="2" t="s">
        <v>344</v>
      </c>
      <c r="B214" s="2" t="s">
        <v>342</v>
      </c>
      <c r="C214" s="2" t="s">
        <v>158</v>
      </c>
      <c r="D214" s="2" t="s">
        <v>10</v>
      </c>
      <c r="E214" s="2" t="s">
        <v>49</v>
      </c>
      <c r="F214" s="14" t="n">
        <v>23.91</v>
      </c>
      <c r="G214" s="2" t="n">
        <v>40</v>
      </c>
      <c r="H214" s="2" t="n">
        <v>167</v>
      </c>
      <c r="I214" s="21" t="n">
        <v>1.35</v>
      </c>
      <c r="J214" s="14" t="n">
        <v>19.5</v>
      </c>
      <c r="K214" s="14" t="n">
        <v>34.5</v>
      </c>
      <c r="L214" s="21" t="n">
        <f aca="false">INDEX('Read me'!$B$10:$B$14,1)</f>
        <v>1.34</v>
      </c>
      <c r="M214" s="14" t="n">
        <f aca="false">IF(F214*(1+'Read me'!$B$5)&lt;='Read me'!$B$7,CEILING(F214*(1+'Read me'!$B$5)+0.5,1)-0.5,CEILING(F214*(1+'Read me'!$B$5),5))</f>
        <v>24.5</v>
      </c>
      <c r="N214" s="14" t="n">
        <f aca="false">IF(MAX(M214*L214,M214+'Read me'!$B$6)&lt;='Read me'!$B$7,CEILING(MAX(M214*L214,M214+'Read me'!$B$6)+0.5,1)-0.5,CEILING(MAX(M214*L214,M214+'Read me'!$B$6),5))</f>
        <v>35</v>
      </c>
      <c r="O214" s="22" t="n">
        <f aca="false">IF(ISNUMBER(J214),M214-J214,"new")</f>
        <v>5</v>
      </c>
    </row>
    <row r="215" customFormat="false" ht="15" hidden="false" customHeight="false" outlineLevel="0" collapsed="false">
      <c r="A215" s="2" t="s">
        <v>345</v>
      </c>
      <c r="B215" s="2" t="s">
        <v>342</v>
      </c>
      <c r="C215" s="2" t="s">
        <v>158</v>
      </c>
      <c r="D215" s="2" t="s">
        <v>12</v>
      </c>
      <c r="E215" s="2" t="s">
        <v>47</v>
      </c>
      <c r="F215" s="14" t="n">
        <v>55.79</v>
      </c>
      <c r="G215" s="2" t="n">
        <v>42</v>
      </c>
      <c r="H215" s="2" t="n">
        <v>167</v>
      </c>
      <c r="I215" s="21" t="n">
        <v>1.31</v>
      </c>
      <c r="J215" s="14" t="n">
        <v>24.5</v>
      </c>
      <c r="K215" s="14" t="n">
        <v>29.5</v>
      </c>
      <c r="L215" s="21" t="n">
        <f aca="false">INDEX('Read me'!$B$10:$B$14,2)</f>
        <v>1.26</v>
      </c>
      <c r="M215" s="14" t="n">
        <f aca="false">IF(F215*(1+'Read me'!$B$5)&lt;='Read me'!$B$7,CEILING(F215*(1+'Read me'!$B$5)+0.5,1)-0.5,CEILING(F215*(1+'Read me'!$B$5),5))</f>
        <v>60</v>
      </c>
      <c r="N215" s="14" t="n">
        <f aca="false">IF(MAX(M215*L215,M215+'Read me'!$B$6)&lt;='Read me'!$B$7,CEILING(MAX(M215*L215,M215+'Read me'!$B$6)+0.5,1)-0.5,CEILING(MAX(M215*L215,M215+'Read me'!$B$6),5))</f>
        <v>80</v>
      </c>
      <c r="O215" s="22" t="n">
        <f aca="false">IF(ISNUMBER(J215),M215-J215,"new")</f>
        <v>35.5</v>
      </c>
    </row>
    <row r="216" customFormat="false" ht="15" hidden="false" customHeight="false" outlineLevel="0" collapsed="false">
      <c r="A216" s="2" t="s">
        <v>346</v>
      </c>
      <c r="B216" s="2" t="s">
        <v>342</v>
      </c>
      <c r="C216" s="2" t="s">
        <v>158</v>
      </c>
      <c r="D216" s="2" t="s">
        <v>12</v>
      </c>
      <c r="E216" s="2" t="s">
        <v>48</v>
      </c>
      <c r="F216" s="14" t="n">
        <v>63.01</v>
      </c>
      <c r="G216" s="2" t="n">
        <v>0</v>
      </c>
      <c r="H216" s="2" t="n">
        <v>167</v>
      </c>
      <c r="I216" s="21" t="n">
        <v>1.31</v>
      </c>
      <c r="J216" s="14" t="n">
        <v>24.5</v>
      </c>
      <c r="K216" s="14" t="n">
        <v>29.5</v>
      </c>
      <c r="L216" s="21" t="n">
        <f aca="false">INDEX('Read me'!$B$10:$B$14,2)</f>
        <v>1.26</v>
      </c>
      <c r="M216" s="14" t="n">
        <f aca="false">IF(F216*(1+'Read me'!$B$5)&lt;='Read me'!$B$7,CEILING(F216*(1+'Read me'!$B$5)+0.5,1)-0.5,CEILING(F216*(1+'Read me'!$B$5),5))</f>
        <v>65</v>
      </c>
      <c r="N216" s="14" t="n">
        <f aca="false">IF(MAX(M216*L216,M216+'Read me'!$B$6)&lt;='Read me'!$B$7,CEILING(MAX(M216*L216,M216+'Read me'!$B$6)+0.5,1)-0.5,CEILING(MAX(M216*L216,M216+'Read me'!$B$6),5))</f>
        <v>85</v>
      </c>
      <c r="O216" s="22" t="n">
        <f aca="false">IF(ISNUMBER(J216),M216-J216,"new")</f>
        <v>40.5</v>
      </c>
    </row>
    <row r="217" customFormat="false" ht="15" hidden="false" customHeight="false" outlineLevel="0" collapsed="false">
      <c r="A217" s="2" t="s">
        <v>347</v>
      </c>
      <c r="B217" s="2" t="s">
        <v>342</v>
      </c>
      <c r="C217" s="2" t="s">
        <v>158</v>
      </c>
      <c r="D217" s="2" t="s">
        <v>12</v>
      </c>
      <c r="E217" s="2" t="s">
        <v>49</v>
      </c>
      <c r="F217" s="14" t="n">
        <v>65.14</v>
      </c>
      <c r="G217" s="2" t="n">
        <v>25</v>
      </c>
      <c r="H217" s="2" t="n">
        <v>167</v>
      </c>
      <c r="I217" s="21" t="n">
        <v>1.31</v>
      </c>
      <c r="J217" s="14" t="n">
        <v>24.5</v>
      </c>
      <c r="K217" s="14" t="n">
        <v>45</v>
      </c>
      <c r="L217" s="21" t="n">
        <f aca="false">INDEX('Read me'!$B$10:$B$14,2)</f>
        <v>1.26</v>
      </c>
      <c r="M217" s="14" t="n">
        <f aca="false">IF(F217*(1+'Read me'!$B$5)&lt;='Read me'!$B$7,CEILING(F217*(1+'Read me'!$B$5)+0.5,1)-0.5,CEILING(F217*(1+'Read me'!$B$5),5))</f>
        <v>70</v>
      </c>
      <c r="N217" s="14" t="n">
        <f aca="false">IF(MAX(M217*L217,M217+'Read me'!$B$6)&lt;='Read me'!$B$7,CEILING(MAX(M217*L217,M217+'Read me'!$B$6)+0.5,1)-0.5,CEILING(MAX(M217*L217,M217+'Read me'!$B$6),5))</f>
        <v>90</v>
      </c>
      <c r="O217" s="22" t="n">
        <f aca="false">IF(ISNUMBER(J217),M217-J217,"new")</f>
        <v>45.5</v>
      </c>
    </row>
    <row r="218" customFormat="false" ht="15" hidden="false" customHeight="false" outlineLevel="0" collapsed="false">
      <c r="A218" s="2" t="s">
        <v>348</v>
      </c>
      <c r="B218" s="2" t="s">
        <v>342</v>
      </c>
      <c r="C218" s="2" t="s">
        <v>158</v>
      </c>
      <c r="D218" s="2" t="s">
        <v>13</v>
      </c>
      <c r="E218" s="2" t="s">
        <v>47</v>
      </c>
      <c r="F218" s="14" t="n">
        <v>90.71</v>
      </c>
      <c r="G218" s="2" t="n">
        <v>8</v>
      </c>
      <c r="H218" s="2" t="n">
        <v>167</v>
      </c>
      <c r="I218" s="21" t="n">
        <v>1.15</v>
      </c>
      <c r="J218" s="14" t="n">
        <v>45</v>
      </c>
      <c r="K218" s="14" t="n">
        <v>95</v>
      </c>
      <c r="L218" s="21" t="n">
        <f aca="false">INDEX('Read me'!$B$10:$B$14,3)</f>
        <v>1.35</v>
      </c>
      <c r="M218" s="14" t="n">
        <f aca="false">IF(F218*(1+'Read me'!$B$5)&lt;='Read me'!$B$7,CEILING(F218*(1+'Read me'!$B$5)+0.5,1)-0.5,CEILING(F218*(1+'Read me'!$B$5),5))</f>
        <v>95</v>
      </c>
      <c r="N218" s="14" t="n">
        <f aca="false">IF(MAX(M218*L218,M218+'Read me'!$B$6)&lt;='Read me'!$B$7,CEILING(MAX(M218*L218,M218+'Read me'!$B$6)+0.5,1)-0.5,CEILING(MAX(M218*L218,M218+'Read me'!$B$6),5))</f>
        <v>130</v>
      </c>
      <c r="O218" s="22" t="n">
        <f aca="false">IF(ISNUMBER(J218),M218-J218,"new")</f>
        <v>50</v>
      </c>
    </row>
    <row r="219" customFormat="false" ht="15" hidden="false" customHeight="false" outlineLevel="0" collapsed="false">
      <c r="A219" s="2" t="s">
        <v>349</v>
      </c>
      <c r="B219" s="2" t="s">
        <v>342</v>
      </c>
      <c r="C219" s="2" t="s">
        <v>158</v>
      </c>
      <c r="D219" s="2" t="s">
        <v>13</v>
      </c>
      <c r="E219" s="2" t="s">
        <v>48</v>
      </c>
      <c r="F219" s="14" t="n">
        <v>98.22</v>
      </c>
      <c r="G219" s="2" t="n">
        <v>0</v>
      </c>
      <c r="H219" s="2" t="n">
        <v>167</v>
      </c>
      <c r="I219" s="21" t="n">
        <v>1.15</v>
      </c>
      <c r="J219" s="14" t="n">
        <v>45</v>
      </c>
      <c r="K219" s="14" t="n">
        <v>95</v>
      </c>
      <c r="L219" s="21" t="n">
        <f aca="false">INDEX('Read me'!$B$10:$B$14,3)</f>
        <v>1.35</v>
      </c>
      <c r="M219" s="14" t="n">
        <f aca="false">IF(F219*(1+'Read me'!$B$5)&lt;='Read me'!$B$7,CEILING(F219*(1+'Read me'!$B$5)+0.5,1)-0.5,CEILING(F219*(1+'Read me'!$B$5),5))</f>
        <v>100</v>
      </c>
      <c r="N219" s="14" t="n">
        <f aca="false">IF(MAX(M219*L219,M219+'Read me'!$B$6)&lt;='Read me'!$B$7,CEILING(MAX(M219*L219,M219+'Read me'!$B$6)+0.5,1)-0.5,CEILING(MAX(M219*L219,M219+'Read me'!$B$6),5))</f>
        <v>135</v>
      </c>
      <c r="O219" s="22" t="n">
        <f aca="false">IF(ISNUMBER(J219),M219-J219,"new")</f>
        <v>55</v>
      </c>
    </row>
    <row r="220" customFormat="false" ht="15" hidden="false" customHeight="false" outlineLevel="0" collapsed="false">
      <c r="A220" s="2" t="s">
        <v>350</v>
      </c>
      <c r="B220" s="2" t="s">
        <v>342</v>
      </c>
      <c r="C220" s="2" t="s">
        <v>158</v>
      </c>
      <c r="D220" s="2" t="s">
        <v>13</v>
      </c>
      <c r="E220" s="2" t="s">
        <v>49</v>
      </c>
      <c r="F220" s="14" t="n">
        <v>130.38</v>
      </c>
      <c r="G220" s="2" t="n">
        <v>5</v>
      </c>
      <c r="H220" s="2" t="n">
        <v>167</v>
      </c>
      <c r="I220" s="21" t="n">
        <v>1.15</v>
      </c>
      <c r="J220" s="14" t="n">
        <v>95</v>
      </c>
      <c r="K220" s="14" t="n">
        <v>150</v>
      </c>
      <c r="L220" s="21" t="n">
        <f aca="false">INDEX('Read me'!$B$10:$B$14,3)</f>
        <v>1.35</v>
      </c>
      <c r="M220" s="14" t="n">
        <f aca="false">IF(F220*(1+'Read me'!$B$5)&lt;='Read me'!$B$7,CEILING(F220*(1+'Read me'!$B$5)+0.5,1)-0.5,CEILING(F220*(1+'Read me'!$B$5),5))</f>
        <v>135</v>
      </c>
      <c r="N220" s="14" t="n">
        <f aca="false">IF(MAX(M220*L220,M220+'Read me'!$B$6)&lt;='Read me'!$B$7,CEILING(MAX(M220*L220,M220+'Read me'!$B$6)+0.5,1)-0.5,CEILING(MAX(M220*L220,M220+'Read me'!$B$6),5))</f>
        <v>185</v>
      </c>
      <c r="O220" s="22" t="n">
        <f aca="false">IF(ISNUMBER(J220),M220-J220,"new")</f>
        <v>40</v>
      </c>
    </row>
    <row r="221" customFormat="false" ht="15" hidden="false" customHeight="false" outlineLevel="0" collapsed="false">
      <c r="A221" s="2" t="s">
        <v>351</v>
      </c>
      <c r="B221" s="2" t="s">
        <v>342</v>
      </c>
      <c r="C221" s="2" t="s">
        <v>158</v>
      </c>
      <c r="D221" s="2" t="s">
        <v>14</v>
      </c>
      <c r="E221" s="2" t="s">
        <v>47</v>
      </c>
      <c r="F221" s="14" t="n">
        <v>145.39</v>
      </c>
      <c r="G221" s="2" t="n">
        <v>8</v>
      </c>
      <c r="H221" s="2" t="n">
        <v>167</v>
      </c>
      <c r="I221" s="21" t="n">
        <v>1.15</v>
      </c>
      <c r="J221" s="14" t="n">
        <v>95</v>
      </c>
      <c r="K221" s="14"/>
      <c r="L221" s="21" t="n">
        <f aca="false">INDEX('Read me'!$B$10:$B$14,4)</f>
        <v>1.2</v>
      </c>
      <c r="M221" s="14" t="n">
        <f aca="false">IF(F221*(1+'Read me'!$B$5)&lt;='Read me'!$B$7,CEILING(F221*(1+'Read me'!$B$5)+0.5,1)-0.5,CEILING(F221*(1+'Read me'!$B$5),5))</f>
        <v>150</v>
      </c>
      <c r="N221" s="14" t="n">
        <f aca="false">IF(MAX(M221*L221,M221+'Read me'!$B$6)&lt;='Read me'!$B$7,CEILING(MAX(M221*L221,M221+'Read me'!$B$6)+0.5,1)-0.5,CEILING(MAX(M221*L221,M221+'Read me'!$B$6),5))</f>
        <v>180</v>
      </c>
      <c r="O221" s="22" t="n">
        <f aca="false">IF(ISNUMBER(J221),M221-J221,"new")</f>
        <v>55</v>
      </c>
    </row>
    <row r="222" customFormat="false" ht="15" hidden="false" customHeight="false" outlineLevel="0" collapsed="false">
      <c r="A222" s="2" t="s">
        <v>352</v>
      </c>
      <c r="B222" s="2" t="s">
        <v>342</v>
      </c>
      <c r="C222" s="2" t="s">
        <v>158</v>
      </c>
      <c r="D222" s="2" t="s">
        <v>14</v>
      </c>
      <c r="E222" s="2" t="s">
        <v>48</v>
      </c>
      <c r="F222" s="14" t="n">
        <v>183.06</v>
      </c>
      <c r="G222" s="2" t="n">
        <v>0</v>
      </c>
      <c r="H222" s="2" t="n">
        <v>167</v>
      </c>
      <c r="I222" s="21" t="n">
        <v>1.15</v>
      </c>
      <c r="J222" s="14" t="n">
        <v>150</v>
      </c>
      <c r="K222" s="14"/>
      <c r="L222" s="21" t="n">
        <f aca="false">INDEX('Read me'!$B$10:$B$14,4)</f>
        <v>1.2</v>
      </c>
      <c r="M222" s="14" t="n">
        <f aca="false">IF(F222*(1+'Read me'!$B$5)&lt;='Read me'!$B$7,CEILING(F222*(1+'Read me'!$B$5)+0.5,1)-0.5,CEILING(F222*(1+'Read me'!$B$5),5))</f>
        <v>185</v>
      </c>
      <c r="N222" s="14" t="n">
        <f aca="false">IF(MAX(M222*L222,M222+'Read me'!$B$6)&lt;='Read me'!$B$7,CEILING(MAX(M222*L222,M222+'Read me'!$B$6)+0.5,1)-0.5,CEILING(MAX(M222*L222,M222+'Read me'!$B$6),5))</f>
        <v>225</v>
      </c>
      <c r="O222" s="22" t="n">
        <f aca="false">IF(ISNUMBER(J222),M222-J222,"new")</f>
        <v>35</v>
      </c>
    </row>
    <row r="223" customFormat="false" ht="15" hidden="false" customHeight="false" outlineLevel="0" collapsed="false">
      <c r="A223" s="2" t="s">
        <v>353</v>
      </c>
      <c r="B223" s="2" t="s">
        <v>342</v>
      </c>
      <c r="C223" s="2" t="s">
        <v>158</v>
      </c>
      <c r="D223" s="2" t="s">
        <v>14</v>
      </c>
      <c r="E223" s="2" t="s">
        <v>49</v>
      </c>
      <c r="F223" s="14" t="n">
        <v>224.94</v>
      </c>
      <c r="G223" s="2" t="n">
        <v>2</v>
      </c>
      <c r="H223" s="2" t="n">
        <v>167</v>
      </c>
      <c r="I223" s="21" t="n">
        <v>1.15</v>
      </c>
      <c r="J223" s="14" t="n">
        <v>250</v>
      </c>
      <c r="K223" s="14"/>
      <c r="L223" s="21" t="n">
        <f aca="false">INDEX('Read me'!$B$10:$B$14,4)</f>
        <v>1.2</v>
      </c>
      <c r="M223" s="14" t="n">
        <f aca="false">IF(F223*(1+'Read me'!$B$5)&lt;='Read me'!$B$7,CEILING(F223*(1+'Read me'!$B$5)+0.5,1)-0.5,CEILING(F223*(1+'Read me'!$B$5),5))</f>
        <v>225</v>
      </c>
      <c r="N223" s="14" t="n">
        <f aca="false">IF(MAX(M223*L223,M223+'Read me'!$B$6)&lt;='Read me'!$B$7,CEILING(MAX(M223*L223,M223+'Read me'!$B$6)+0.5,1)-0.5,CEILING(MAX(M223*L223,M223+'Read me'!$B$6),5))</f>
        <v>270</v>
      </c>
      <c r="O223" s="22" t="n">
        <f aca="false">IF(ISNUMBER(J223),M223-J223,"new")</f>
        <v>-25</v>
      </c>
    </row>
    <row r="224" customFormat="false" ht="15" hidden="false" customHeight="false" outlineLevel="0" collapsed="false">
      <c r="A224" s="2" t="s">
        <v>354</v>
      </c>
      <c r="B224" s="2" t="s">
        <v>342</v>
      </c>
      <c r="C224" s="2" t="s">
        <v>158</v>
      </c>
      <c r="D224" s="2" t="s">
        <v>15</v>
      </c>
      <c r="E224" s="2" t="s">
        <v>47</v>
      </c>
      <c r="F224" s="14" t="n">
        <v>188.51</v>
      </c>
      <c r="G224" s="2" t="n">
        <v>1</v>
      </c>
      <c r="H224" s="2" t="n">
        <v>167</v>
      </c>
      <c r="I224" s="21" t="n">
        <v>1.15</v>
      </c>
      <c r="J224" s="14" t="n">
        <v>300</v>
      </c>
      <c r="K224" s="14"/>
      <c r="L224" s="21" t="n">
        <f aca="false">INDEX('Read me'!$B$10:$B$14,5)</f>
        <v>1.2</v>
      </c>
      <c r="M224" s="14" t="n">
        <f aca="false">IF(F224*(1+'Read me'!$B$5)&lt;='Read me'!$B$7,CEILING(F224*(1+'Read me'!$B$5)+0.5,1)-0.5,CEILING(F224*(1+'Read me'!$B$5),5))</f>
        <v>190</v>
      </c>
      <c r="N224" s="14" t="n">
        <f aca="false">IF(MAX(M224*L224,M224+'Read me'!$B$6)&lt;='Read me'!$B$7,CEILING(MAX(M224*L224,M224+'Read me'!$B$6)+0.5,1)-0.5,CEILING(MAX(M224*L224,M224+'Read me'!$B$6),5))</f>
        <v>230</v>
      </c>
      <c r="O224" s="22" t="n">
        <f aca="false">IF(ISNUMBER(J224),M224-J224,"new")</f>
        <v>-110</v>
      </c>
    </row>
    <row r="225" customFormat="false" ht="15" hidden="false" customHeight="false" outlineLevel="0" collapsed="false">
      <c r="A225" s="2" t="s">
        <v>355</v>
      </c>
      <c r="B225" s="2" t="s">
        <v>342</v>
      </c>
      <c r="C225" s="2" t="s">
        <v>158</v>
      </c>
      <c r="D225" s="2" t="s">
        <v>15</v>
      </c>
      <c r="E225" s="2" t="s">
        <v>48</v>
      </c>
      <c r="F225" s="14" t="n">
        <v>267.62</v>
      </c>
      <c r="G225" s="2" t="n">
        <v>0</v>
      </c>
      <c r="H225" s="2" t="n">
        <v>167</v>
      </c>
      <c r="I225" s="21" t="n">
        <v>1.15</v>
      </c>
      <c r="J225" s="14" t="n">
        <v>300</v>
      </c>
      <c r="K225" s="14"/>
      <c r="L225" s="21" t="n">
        <f aca="false">INDEX('Read me'!$B$10:$B$14,5)</f>
        <v>1.2</v>
      </c>
      <c r="M225" s="14" t="n">
        <f aca="false">IF(MAX((IF(F225*(1+'Read me'!$B$5)&lt;='Read me'!$B$7,CEILING(F225*(1+'Read me'!$B$5)+0.5,1)-0.5,CEILING(F225*(1+'Read me'!$B$5),5)))*L225,(IF(F225*(1+'Read me'!$B$5)&lt;='Read me'!$B$7,CEILING(F225*(1+'Read me'!$B$5)+0.5,1)-0.5,CEILING(F225*(1+'Read me'!$B$5),5)))+'Read me'!$B$6)&lt;='Read me'!$B$7,CEILING(MAX((IF(F225*(1+'Read me'!$B$5)&lt;='Read me'!$B$7,CEILING(F225*(1+'Read me'!$B$5)+0.5,1)-0.5,CEILING(F225*(1+'Read me'!$B$5),5)))*L225,(IF(F225*(1+'Read me'!$B$5)&lt;='Read me'!$B$7,CEILING(F225*(1+'Read me'!$B$5)+0.5,1)-0.5,CEILING(F225*(1+'Read me'!$B$5),5)))+'Read me'!$B$6)+0.5,1)-0.5,CEILING(MAX((IF(F225*(1+'Read me'!$B$5)&lt;='Read me'!$B$7,CEILING(F225*(1+'Read me'!$B$5)+0.5,1)-0.5,CEILING(F225*(1+'Read me'!$B$5),5)))*L225,(IF(F225*(1+'Read me'!$B$5)&lt;='Read me'!$B$7,CEILING(F225*(1+'Read me'!$B$5)+0.5,1)-0.5,CEILING(F225*(1+'Read me'!$B$5),5)))+'Read me'!$B$6),5))</f>
        <v>325</v>
      </c>
      <c r="N225" s="2" t="s">
        <v>138</v>
      </c>
      <c r="O225" s="22" t="n">
        <f aca="false">IF(ISNUMBER(J225),M225-J225,"new")</f>
        <v>25</v>
      </c>
      <c r="P225" s="5" t="s">
        <v>139</v>
      </c>
    </row>
    <row r="226" customFormat="false" ht="15" hidden="false" customHeight="false" outlineLevel="0" collapsed="false">
      <c r="A226" s="2" t="s">
        <v>356</v>
      </c>
      <c r="B226" s="2" t="s">
        <v>342</v>
      </c>
      <c r="C226" s="2" t="s">
        <v>158</v>
      </c>
      <c r="D226" s="2" t="s">
        <v>15</v>
      </c>
      <c r="E226" s="2" t="s">
        <v>49</v>
      </c>
      <c r="F226" s="14" t="n">
        <v>330.8</v>
      </c>
      <c r="G226" s="2" t="n">
        <v>2</v>
      </c>
      <c r="H226" s="2" t="n">
        <v>167</v>
      </c>
      <c r="I226" s="21" t="n">
        <v>1.15</v>
      </c>
      <c r="J226" s="14" t="n">
        <v>350</v>
      </c>
      <c r="K226" s="14"/>
      <c r="L226" s="21" t="n">
        <f aca="false">INDEX('Read me'!$B$10:$B$14,5)</f>
        <v>1.2</v>
      </c>
      <c r="M226" s="14" t="n">
        <f aca="false">IF(MAX((IF(F226*(1+'Read me'!$B$5)&lt;='Read me'!$B$7,CEILING(F226*(1+'Read me'!$B$5)+0.5,1)-0.5,CEILING(F226*(1+'Read me'!$B$5),5)))*L226,(IF(F226*(1+'Read me'!$B$5)&lt;='Read me'!$B$7,CEILING(F226*(1+'Read me'!$B$5)+0.5,1)-0.5,CEILING(F226*(1+'Read me'!$B$5),5)))+'Read me'!$B$6)&lt;='Read me'!$B$7,CEILING(MAX((IF(F226*(1+'Read me'!$B$5)&lt;='Read me'!$B$7,CEILING(F226*(1+'Read me'!$B$5)+0.5,1)-0.5,CEILING(F226*(1+'Read me'!$B$5),5)))*L226,(IF(F226*(1+'Read me'!$B$5)&lt;='Read me'!$B$7,CEILING(F226*(1+'Read me'!$B$5)+0.5,1)-0.5,CEILING(F226*(1+'Read me'!$B$5),5)))+'Read me'!$B$6)+0.5,1)-0.5,CEILING(MAX((IF(F226*(1+'Read me'!$B$5)&lt;='Read me'!$B$7,CEILING(F226*(1+'Read me'!$B$5)+0.5,1)-0.5,CEILING(F226*(1+'Read me'!$B$5),5)))*L226,(IF(F226*(1+'Read me'!$B$5)&lt;='Read me'!$B$7,CEILING(F226*(1+'Read me'!$B$5)+0.5,1)-0.5,CEILING(F226*(1+'Read me'!$B$5),5)))+'Read me'!$B$6),5))</f>
        <v>405</v>
      </c>
      <c r="N226" s="2" t="s">
        <v>138</v>
      </c>
      <c r="O226" s="22" t="n">
        <f aca="false">IF(ISNUMBER(J226),M226-J226,"new")</f>
        <v>55</v>
      </c>
      <c r="P226" s="5" t="s">
        <v>139</v>
      </c>
    </row>
    <row r="227" customFormat="false" ht="15" hidden="false" customHeight="false" outlineLevel="0" collapsed="false">
      <c r="A227" s="2" t="s">
        <v>357</v>
      </c>
      <c r="B227" s="2" t="s">
        <v>342</v>
      </c>
      <c r="C227" s="2" t="s">
        <v>142</v>
      </c>
      <c r="D227" s="2" t="s">
        <v>10</v>
      </c>
      <c r="E227" s="2" t="s">
        <v>47</v>
      </c>
      <c r="F227" s="14" t="n">
        <v>18.8</v>
      </c>
      <c r="G227" s="2" t="n">
        <v>5</v>
      </c>
      <c r="H227" s="2" t="n">
        <v>17</v>
      </c>
      <c r="I227" s="21" t="n">
        <v>1.28</v>
      </c>
      <c r="J227" s="14" t="n">
        <v>19.5</v>
      </c>
      <c r="K227" s="14" t="n">
        <v>24.5</v>
      </c>
      <c r="L227" s="21" t="n">
        <f aca="false">INDEX('Read me'!$B$10:$B$14,1)</f>
        <v>1.34</v>
      </c>
      <c r="M227" s="14" t="n">
        <f aca="false">IF(F227*(1+'Read me'!$B$5)&lt;='Read me'!$B$7,CEILING(F227*(1+'Read me'!$B$5)+0.5,1)-0.5,CEILING(F227*(1+'Read me'!$B$5),5))</f>
        <v>19.5</v>
      </c>
      <c r="N227" s="14" t="n">
        <f aca="false">IF(MAX(M227*L227,M227+'Read me'!$B$6)&lt;='Read me'!$B$7,CEILING(MAX(M227*L227,M227+'Read me'!$B$6)+0.5,1)-0.5,CEILING(MAX(M227*L227,M227+'Read me'!$B$6),5))</f>
        <v>26.5</v>
      </c>
      <c r="O227" s="22" t="n">
        <f aca="false">IF(ISNUMBER(J227),M227-J227,"new")</f>
        <v>0</v>
      </c>
    </row>
    <row r="228" customFormat="false" ht="15" hidden="false" customHeight="false" outlineLevel="0" collapsed="false">
      <c r="A228" s="2" t="s">
        <v>358</v>
      </c>
      <c r="B228" s="2" t="s">
        <v>342</v>
      </c>
      <c r="C228" s="2" t="s">
        <v>142</v>
      </c>
      <c r="D228" s="2" t="s">
        <v>10</v>
      </c>
      <c r="E228" s="2" t="s">
        <v>48</v>
      </c>
      <c r="F228" s="14" t="n">
        <v>20.58</v>
      </c>
      <c r="G228" s="2" t="n">
        <v>0</v>
      </c>
      <c r="H228" s="2" t="n">
        <v>17</v>
      </c>
      <c r="I228" s="21" t="n">
        <v>1.28</v>
      </c>
      <c r="J228" s="14" t="n">
        <v>19.5</v>
      </c>
      <c r="K228" s="14" t="n">
        <v>24.5</v>
      </c>
      <c r="L228" s="21" t="n">
        <f aca="false">INDEX('Read me'!$B$10:$B$14,1)</f>
        <v>1.34</v>
      </c>
      <c r="M228" s="14" t="n">
        <f aca="false">IF(F228*(1+'Read me'!$B$5)&lt;='Read me'!$B$7,CEILING(F228*(1+'Read me'!$B$5)+0.5,1)-0.5,CEILING(F228*(1+'Read me'!$B$5),5))</f>
        <v>21.5</v>
      </c>
      <c r="N228" s="14" t="n">
        <f aca="false">IF(MAX(M228*L228,M228+'Read me'!$B$6)&lt;='Read me'!$B$7,CEILING(MAX(M228*L228,M228+'Read me'!$B$6)+0.5,1)-0.5,CEILING(MAX(M228*L228,M228+'Read me'!$B$6),5))</f>
        <v>29.5</v>
      </c>
      <c r="O228" s="22" t="n">
        <f aca="false">IF(ISNUMBER(J228),M228-J228,"new")</f>
        <v>2</v>
      </c>
    </row>
    <row r="229" customFormat="false" ht="15" hidden="false" customHeight="false" outlineLevel="0" collapsed="false">
      <c r="A229" s="2" t="s">
        <v>359</v>
      </c>
      <c r="B229" s="2" t="s">
        <v>342</v>
      </c>
      <c r="C229" s="2" t="s">
        <v>142</v>
      </c>
      <c r="D229" s="2" t="s">
        <v>10</v>
      </c>
      <c r="E229" s="2" t="s">
        <v>49</v>
      </c>
      <c r="F229" s="14" t="n">
        <v>27.04</v>
      </c>
      <c r="G229" s="2" t="n">
        <v>3</v>
      </c>
      <c r="H229" s="2" t="n">
        <v>17</v>
      </c>
      <c r="I229" s="21" t="n">
        <v>1.28</v>
      </c>
      <c r="J229" s="14" t="n">
        <v>19.5</v>
      </c>
      <c r="K229" s="14" t="n">
        <v>34.5</v>
      </c>
      <c r="L229" s="21" t="n">
        <f aca="false">INDEX('Read me'!$B$10:$B$14,1)</f>
        <v>1.34</v>
      </c>
      <c r="M229" s="14" t="n">
        <f aca="false">IF(F229*(1+'Read me'!$B$5)&lt;='Read me'!$B$7,CEILING(F229*(1+'Read me'!$B$5)+0.5,1)-0.5,CEILING(F229*(1+'Read me'!$B$5),5))</f>
        <v>27.5</v>
      </c>
      <c r="N229" s="14" t="n">
        <f aca="false">IF(MAX(M229*L229,M229+'Read me'!$B$6)&lt;='Read me'!$B$7,CEILING(MAX(M229*L229,M229+'Read me'!$B$6)+0.5,1)-0.5,CEILING(MAX(M229*L229,M229+'Read me'!$B$6),5))</f>
        <v>40</v>
      </c>
      <c r="O229" s="22" t="n">
        <f aca="false">IF(ISNUMBER(J229),M229-J229,"new")</f>
        <v>8</v>
      </c>
    </row>
    <row r="230" customFormat="false" ht="15" hidden="false" customHeight="false" outlineLevel="0" collapsed="false">
      <c r="A230" s="2" t="s">
        <v>360</v>
      </c>
      <c r="B230" s="2" t="s">
        <v>342</v>
      </c>
      <c r="C230" s="2" t="s">
        <v>142</v>
      </c>
      <c r="D230" s="2" t="s">
        <v>12</v>
      </c>
      <c r="E230" s="2" t="s">
        <v>47</v>
      </c>
      <c r="F230" s="14" t="n">
        <v>53.86</v>
      </c>
      <c r="G230" s="2" t="n">
        <v>2</v>
      </c>
      <c r="H230" s="2" t="n">
        <v>17</v>
      </c>
      <c r="I230" s="21" t="n">
        <v>1.29</v>
      </c>
      <c r="J230" s="14" t="n">
        <v>24.5</v>
      </c>
      <c r="K230" s="14" t="n">
        <v>29.5</v>
      </c>
      <c r="L230" s="21" t="n">
        <f aca="false">INDEX('Read me'!$B$10:$B$14,2)</f>
        <v>1.26</v>
      </c>
      <c r="M230" s="14" t="n">
        <f aca="false">IF(F230*(1+'Read me'!$B$5)&lt;='Read me'!$B$7,CEILING(F230*(1+'Read me'!$B$5)+0.5,1)-0.5,CEILING(F230*(1+'Read me'!$B$5),5))</f>
        <v>55</v>
      </c>
      <c r="N230" s="14" t="n">
        <f aca="false">IF(MAX(M230*L230,M230+'Read me'!$B$6)&lt;='Read me'!$B$7,CEILING(MAX(M230*L230,M230+'Read me'!$B$6)+0.5,1)-0.5,CEILING(MAX(M230*L230,M230+'Read me'!$B$6),5))</f>
        <v>70</v>
      </c>
      <c r="O230" s="22" t="n">
        <f aca="false">IF(ISNUMBER(J230),M230-J230,"new")</f>
        <v>30.5</v>
      </c>
    </row>
    <row r="231" customFormat="false" ht="15" hidden="false" customHeight="false" outlineLevel="0" collapsed="false">
      <c r="A231" s="2" t="s">
        <v>361</v>
      </c>
      <c r="B231" s="2" t="s">
        <v>342</v>
      </c>
      <c r="C231" s="2" t="s">
        <v>142</v>
      </c>
      <c r="D231" s="2" t="s">
        <v>12</v>
      </c>
      <c r="E231" s="2" t="s">
        <v>48</v>
      </c>
      <c r="F231" s="14" t="n">
        <v>61.96</v>
      </c>
      <c r="G231" s="2" t="n">
        <v>0</v>
      </c>
      <c r="H231" s="2" t="n">
        <v>17</v>
      </c>
      <c r="I231" s="21" t="n">
        <v>1.29</v>
      </c>
      <c r="J231" s="14" t="n">
        <v>24.5</v>
      </c>
      <c r="K231" s="14" t="n">
        <v>29.5</v>
      </c>
      <c r="L231" s="21" t="n">
        <f aca="false">INDEX('Read me'!$B$10:$B$14,2)</f>
        <v>1.26</v>
      </c>
      <c r="M231" s="14" t="n">
        <f aca="false">IF(F231*(1+'Read me'!$B$5)&lt;='Read me'!$B$7,CEILING(F231*(1+'Read me'!$B$5)+0.5,1)-0.5,CEILING(F231*(1+'Read me'!$B$5),5))</f>
        <v>65</v>
      </c>
      <c r="N231" s="14" t="n">
        <f aca="false">IF(MAX(M231*L231,M231+'Read me'!$B$6)&lt;='Read me'!$B$7,CEILING(MAX(M231*L231,M231+'Read me'!$B$6)+0.5,1)-0.5,CEILING(MAX(M231*L231,M231+'Read me'!$B$6),5))</f>
        <v>85</v>
      </c>
      <c r="O231" s="22" t="n">
        <f aca="false">IF(ISNUMBER(J231),M231-J231,"new")</f>
        <v>40.5</v>
      </c>
    </row>
    <row r="232" customFormat="false" ht="15" hidden="false" customHeight="false" outlineLevel="0" collapsed="false">
      <c r="A232" s="2" t="s">
        <v>362</v>
      </c>
      <c r="B232" s="2" t="s">
        <v>342</v>
      </c>
      <c r="C232" s="2" t="s">
        <v>142</v>
      </c>
      <c r="D232" s="2" t="s">
        <v>12</v>
      </c>
      <c r="E232" s="2" t="s">
        <v>49</v>
      </c>
      <c r="F232" s="14" t="n">
        <v>78.38</v>
      </c>
      <c r="G232" s="2" t="n">
        <v>5</v>
      </c>
      <c r="H232" s="2" t="n">
        <v>17</v>
      </c>
      <c r="I232" s="21" t="n">
        <v>1.29</v>
      </c>
      <c r="J232" s="14" t="n">
        <v>24.5</v>
      </c>
      <c r="K232" s="14" t="n">
        <v>45</v>
      </c>
      <c r="L232" s="21" t="n">
        <f aca="false">INDEX('Read me'!$B$10:$B$14,2)</f>
        <v>1.26</v>
      </c>
      <c r="M232" s="14" t="n">
        <f aca="false">IF(F232*(1+'Read me'!$B$5)&lt;='Read me'!$B$7,CEILING(F232*(1+'Read me'!$B$5)+0.5,1)-0.5,CEILING(F232*(1+'Read me'!$B$5),5))</f>
        <v>80</v>
      </c>
      <c r="N232" s="14" t="n">
        <f aca="false">IF(MAX(M232*L232,M232+'Read me'!$B$6)&lt;='Read me'!$B$7,CEILING(MAX(M232*L232,M232+'Read me'!$B$6)+0.5,1)-0.5,CEILING(MAX(M232*L232,M232+'Read me'!$B$6),5))</f>
        <v>105</v>
      </c>
      <c r="O232" s="22" t="n">
        <f aca="false">IF(ISNUMBER(J232),M232-J232,"new")</f>
        <v>55.5</v>
      </c>
    </row>
    <row r="233" customFormat="false" ht="15" hidden="false" customHeight="false" outlineLevel="0" collapsed="false">
      <c r="A233" s="2" t="s">
        <v>363</v>
      </c>
      <c r="B233" s="2" t="s">
        <v>342</v>
      </c>
      <c r="C233" s="2" t="s">
        <v>142</v>
      </c>
      <c r="D233" s="2" t="s">
        <v>13</v>
      </c>
      <c r="E233" s="2" t="s">
        <v>47</v>
      </c>
      <c r="F233" s="14" t="n">
        <v>90.15</v>
      </c>
      <c r="G233" s="2" t="n">
        <v>1</v>
      </c>
      <c r="H233" s="2" t="n">
        <v>17</v>
      </c>
      <c r="I233" s="21" t="n">
        <v>1.22</v>
      </c>
      <c r="J233" s="14" t="n">
        <v>45</v>
      </c>
      <c r="K233" s="14" t="n">
        <v>95</v>
      </c>
      <c r="L233" s="21" t="n">
        <f aca="false">INDEX('Read me'!$B$10:$B$14,3)</f>
        <v>1.35</v>
      </c>
      <c r="M233" s="14" t="n">
        <f aca="false">IF(F233*(1+'Read me'!$B$5)&lt;='Read me'!$B$7,CEILING(F233*(1+'Read me'!$B$5)+0.5,1)-0.5,CEILING(F233*(1+'Read me'!$B$5),5))</f>
        <v>95</v>
      </c>
      <c r="N233" s="14" t="n">
        <f aca="false">IF(MAX(M233*L233,M233+'Read me'!$B$6)&lt;='Read me'!$B$7,CEILING(MAX(M233*L233,M233+'Read me'!$B$6)+0.5,1)-0.5,CEILING(MAX(M233*L233,M233+'Read me'!$B$6),5))</f>
        <v>130</v>
      </c>
      <c r="O233" s="22" t="n">
        <f aca="false">IF(ISNUMBER(J233),M233-J233,"new")</f>
        <v>50</v>
      </c>
    </row>
    <row r="234" customFormat="false" ht="15" hidden="false" customHeight="false" outlineLevel="0" collapsed="false">
      <c r="A234" s="2" t="s">
        <v>364</v>
      </c>
      <c r="B234" s="2" t="s">
        <v>342</v>
      </c>
      <c r="C234" s="2" t="s">
        <v>142</v>
      </c>
      <c r="D234" s="2" t="s">
        <v>13</v>
      </c>
      <c r="E234" s="2" t="s">
        <v>48</v>
      </c>
      <c r="F234" s="14" t="n">
        <v>103.87</v>
      </c>
      <c r="G234" s="2" t="n">
        <v>0</v>
      </c>
      <c r="H234" s="2" t="n">
        <v>17</v>
      </c>
      <c r="I234" s="21" t="n">
        <v>1.22</v>
      </c>
      <c r="J234" s="14" t="n">
        <v>45</v>
      </c>
      <c r="K234" s="14" t="n">
        <v>95</v>
      </c>
      <c r="L234" s="21" t="n">
        <f aca="false">INDEX('Read me'!$B$10:$B$14,3)</f>
        <v>1.35</v>
      </c>
      <c r="M234" s="14" t="n">
        <f aca="false">IF(F234*(1+'Read me'!$B$5)&lt;='Read me'!$B$7,CEILING(F234*(1+'Read me'!$B$5)+0.5,1)-0.5,CEILING(F234*(1+'Read me'!$B$5),5))</f>
        <v>105</v>
      </c>
      <c r="N234" s="14" t="n">
        <f aca="false">IF(MAX(M234*L234,M234+'Read me'!$B$6)&lt;='Read me'!$B$7,CEILING(MAX(M234*L234,M234+'Read me'!$B$6)+0.5,1)-0.5,CEILING(MAX(M234*L234,M234+'Read me'!$B$6),5))</f>
        <v>145</v>
      </c>
      <c r="O234" s="22" t="n">
        <f aca="false">IF(ISNUMBER(J234),M234-J234,"new")</f>
        <v>60</v>
      </c>
    </row>
    <row r="235" customFormat="false" ht="15" hidden="false" customHeight="false" outlineLevel="0" collapsed="false">
      <c r="A235" s="2" t="s">
        <v>365</v>
      </c>
      <c r="B235" s="2" t="s">
        <v>342</v>
      </c>
      <c r="C235" s="2" t="s">
        <v>142</v>
      </c>
      <c r="D235" s="2" t="s">
        <v>13</v>
      </c>
      <c r="E235" s="2" t="s">
        <v>49</v>
      </c>
      <c r="F235" s="14" t="n">
        <v>141.86</v>
      </c>
      <c r="G235" s="2" t="n">
        <v>0</v>
      </c>
      <c r="H235" s="2" t="n">
        <v>17</v>
      </c>
      <c r="I235" s="21" t="n">
        <v>1.22</v>
      </c>
      <c r="J235" s="14" t="n">
        <v>95</v>
      </c>
      <c r="K235" s="14" t="n">
        <v>150</v>
      </c>
      <c r="L235" s="21" t="n">
        <f aca="false">INDEX('Read me'!$B$10:$B$14,3)</f>
        <v>1.35</v>
      </c>
      <c r="M235" s="14" t="n">
        <f aca="false">IF(F235*(1+'Read me'!$B$5)&lt;='Read me'!$B$7,CEILING(F235*(1+'Read me'!$B$5)+0.5,1)-0.5,CEILING(F235*(1+'Read me'!$B$5),5))</f>
        <v>145</v>
      </c>
      <c r="N235" s="14" t="n">
        <f aca="false">IF(MAX(M235*L235,M235+'Read me'!$B$6)&lt;='Read me'!$B$7,CEILING(MAX(M235*L235,M235+'Read me'!$B$6)+0.5,1)-0.5,CEILING(MAX(M235*L235,M235+'Read me'!$B$6),5))</f>
        <v>200</v>
      </c>
      <c r="O235" s="22" t="n">
        <f aca="false">IF(ISNUMBER(J235),M235-J235,"new")</f>
        <v>50</v>
      </c>
    </row>
    <row r="236" customFormat="false" ht="15" hidden="false" customHeight="false" outlineLevel="0" collapsed="false">
      <c r="A236" s="2" t="s">
        <v>366</v>
      </c>
      <c r="B236" s="2" t="s">
        <v>342</v>
      </c>
      <c r="C236" s="2" t="s">
        <v>142</v>
      </c>
      <c r="D236" s="2" t="s">
        <v>14</v>
      </c>
      <c r="E236" s="2" t="s">
        <v>47</v>
      </c>
      <c r="F236" s="14" t="n">
        <v>150.71</v>
      </c>
      <c r="G236" s="2" t="n">
        <v>1</v>
      </c>
      <c r="H236" s="2" t="n">
        <v>17</v>
      </c>
      <c r="I236" s="21" t="n">
        <v>1.22</v>
      </c>
      <c r="J236" s="14" t="n">
        <v>95</v>
      </c>
      <c r="K236" s="14"/>
      <c r="L236" s="21" t="n">
        <f aca="false">INDEX('Read me'!$B$10:$B$14,4)</f>
        <v>1.2</v>
      </c>
      <c r="M236" s="14" t="n">
        <f aca="false">IF(F236*(1+'Read me'!$B$5)&lt;='Read me'!$B$7,CEILING(F236*(1+'Read me'!$B$5)+0.5,1)-0.5,CEILING(F236*(1+'Read me'!$B$5),5))</f>
        <v>155</v>
      </c>
      <c r="N236" s="14" t="n">
        <f aca="false">IF(MAX(M236*L236,M236+'Read me'!$B$6)&lt;='Read me'!$B$7,CEILING(MAX(M236*L236,M236+'Read me'!$B$6)+0.5,1)-0.5,CEILING(MAX(M236*L236,M236+'Read me'!$B$6),5))</f>
        <v>190</v>
      </c>
      <c r="O236" s="22" t="n">
        <f aca="false">IF(ISNUMBER(J236),M236-J236,"new")</f>
        <v>60</v>
      </c>
    </row>
    <row r="237" customFormat="false" ht="15" hidden="false" customHeight="false" outlineLevel="0" collapsed="false">
      <c r="A237" s="2" t="s">
        <v>367</v>
      </c>
      <c r="B237" s="2" t="s">
        <v>342</v>
      </c>
      <c r="C237" s="2" t="s">
        <v>142</v>
      </c>
      <c r="D237" s="2" t="s">
        <v>14</v>
      </c>
      <c r="E237" s="2" t="s">
        <v>48</v>
      </c>
      <c r="F237" s="14" t="n">
        <v>193.58</v>
      </c>
      <c r="G237" s="2" t="n">
        <v>0</v>
      </c>
      <c r="H237" s="2" t="n">
        <v>17</v>
      </c>
      <c r="I237" s="21" t="n">
        <v>1.22</v>
      </c>
      <c r="J237" s="14" t="n">
        <v>150</v>
      </c>
      <c r="K237" s="14"/>
      <c r="L237" s="21" t="n">
        <f aca="false">INDEX('Read me'!$B$10:$B$14,4)</f>
        <v>1.2</v>
      </c>
      <c r="M237" s="14" t="n">
        <f aca="false">IF(F237*(1+'Read me'!$B$5)&lt;='Read me'!$B$7,CEILING(F237*(1+'Read me'!$B$5)+0.5,1)-0.5,CEILING(F237*(1+'Read me'!$B$5),5))</f>
        <v>195</v>
      </c>
      <c r="N237" s="14" t="n">
        <f aca="false">IF(MAX(M237*L237,M237+'Read me'!$B$6)&lt;='Read me'!$B$7,CEILING(MAX(M237*L237,M237+'Read me'!$B$6)+0.5,1)-0.5,CEILING(MAX(M237*L237,M237+'Read me'!$B$6),5))</f>
        <v>235</v>
      </c>
      <c r="O237" s="22" t="n">
        <f aca="false">IF(ISNUMBER(J237),M237-J237,"new")</f>
        <v>45</v>
      </c>
    </row>
    <row r="238" customFormat="false" ht="15" hidden="false" customHeight="false" outlineLevel="0" collapsed="false">
      <c r="A238" s="2" t="s">
        <v>368</v>
      </c>
      <c r="B238" s="2" t="s">
        <v>342</v>
      </c>
      <c r="C238" s="2" t="s">
        <v>142</v>
      </c>
      <c r="D238" s="2" t="s">
        <v>14</v>
      </c>
      <c r="E238" s="2" t="s">
        <v>49</v>
      </c>
      <c r="F238" s="14" t="n">
        <v>245.91</v>
      </c>
      <c r="G238" s="2" t="n">
        <v>0</v>
      </c>
      <c r="H238" s="2" t="n">
        <v>17</v>
      </c>
      <c r="I238" s="21" t="n">
        <v>1.22</v>
      </c>
      <c r="J238" s="14" t="n">
        <v>250</v>
      </c>
      <c r="K238" s="14"/>
      <c r="L238" s="21" t="n">
        <f aca="false">INDEX('Read me'!$B$10:$B$14,4)</f>
        <v>1.2</v>
      </c>
      <c r="M238" s="14" t="n">
        <f aca="false">IF(F238*(1+'Read me'!$B$5)&lt;='Read me'!$B$7,CEILING(F238*(1+'Read me'!$B$5)+0.5,1)-0.5,CEILING(F238*(1+'Read me'!$B$5),5))</f>
        <v>250</v>
      </c>
      <c r="N238" s="14" t="n">
        <f aca="false">IF(MAX(M238*L238,M238+'Read me'!$B$6)&lt;='Read me'!$B$7,CEILING(MAX(M238*L238,M238+'Read me'!$B$6)+0.5,1)-0.5,CEILING(MAX(M238*L238,M238+'Read me'!$B$6),5))</f>
        <v>300</v>
      </c>
      <c r="O238" s="22" t="n">
        <f aca="false">IF(ISNUMBER(J238),M238-J238,"new")</f>
        <v>0</v>
      </c>
    </row>
    <row r="239" customFormat="false" ht="15" hidden="false" customHeight="false" outlineLevel="0" collapsed="false">
      <c r="A239" s="2" t="s">
        <v>369</v>
      </c>
      <c r="B239" s="2" t="s">
        <v>342</v>
      </c>
      <c r="C239" s="2" t="s">
        <v>142</v>
      </c>
      <c r="D239" s="2" t="s">
        <v>15</v>
      </c>
      <c r="E239" s="2" t="s">
        <v>47</v>
      </c>
      <c r="F239" s="14" t="n">
        <v>202.24</v>
      </c>
      <c r="G239" s="2" t="n">
        <v>0</v>
      </c>
      <c r="H239" s="2" t="n">
        <v>17</v>
      </c>
      <c r="I239" s="21" t="n">
        <v>1.22</v>
      </c>
      <c r="J239" s="14" t="n">
        <v>300</v>
      </c>
      <c r="K239" s="14"/>
      <c r="L239" s="21" t="n">
        <f aca="false">INDEX('Read me'!$B$10:$B$14,5)</f>
        <v>1.2</v>
      </c>
      <c r="M239" s="14" t="n">
        <f aca="false">IF(F239*(1+'Read me'!$B$5)&lt;='Read me'!$B$7,CEILING(F239*(1+'Read me'!$B$5)+0.5,1)-0.5,CEILING(F239*(1+'Read me'!$B$5),5))</f>
        <v>205</v>
      </c>
      <c r="N239" s="14" t="n">
        <f aca="false">IF(MAX(M239*L239,M239+'Read me'!$B$6)&lt;='Read me'!$B$7,CEILING(MAX(M239*L239,M239+'Read me'!$B$6)+0.5,1)-0.5,CEILING(MAX(M239*L239,M239+'Read me'!$B$6),5))</f>
        <v>250</v>
      </c>
      <c r="O239" s="22" t="n">
        <f aca="false">IF(ISNUMBER(J239),M239-J239,"new")</f>
        <v>-95</v>
      </c>
    </row>
    <row r="240" customFormat="false" ht="15" hidden="false" customHeight="false" outlineLevel="0" collapsed="false">
      <c r="A240" s="2" t="s">
        <v>370</v>
      </c>
      <c r="B240" s="2" t="s">
        <v>342</v>
      </c>
      <c r="C240" s="2" t="s">
        <v>142</v>
      </c>
      <c r="D240" s="2" t="s">
        <v>15</v>
      </c>
      <c r="E240" s="2" t="s">
        <v>48</v>
      </c>
      <c r="F240" s="14" t="n">
        <v>283</v>
      </c>
      <c r="G240" s="2" t="n">
        <v>0</v>
      </c>
      <c r="H240" s="2" t="n">
        <v>17</v>
      </c>
      <c r="I240" s="21" t="n">
        <v>1.22</v>
      </c>
      <c r="J240" s="14" t="n">
        <v>300</v>
      </c>
      <c r="K240" s="14"/>
      <c r="L240" s="21" t="n">
        <f aca="false">INDEX('Read me'!$B$10:$B$14,5)</f>
        <v>1.2</v>
      </c>
      <c r="M240" s="14" t="n">
        <f aca="false">IF(MAX((IF(F240*(1+'Read me'!$B$5)&lt;='Read me'!$B$7,CEILING(F240*(1+'Read me'!$B$5)+0.5,1)-0.5,CEILING(F240*(1+'Read me'!$B$5),5)))*L240,(IF(F240*(1+'Read me'!$B$5)&lt;='Read me'!$B$7,CEILING(F240*(1+'Read me'!$B$5)+0.5,1)-0.5,CEILING(F240*(1+'Read me'!$B$5),5)))+'Read me'!$B$6)&lt;='Read me'!$B$7,CEILING(MAX((IF(F240*(1+'Read me'!$B$5)&lt;='Read me'!$B$7,CEILING(F240*(1+'Read me'!$B$5)+0.5,1)-0.5,CEILING(F240*(1+'Read me'!$B$5),5)))*L240,(IF(F240*(1+'Read me'!$B$5)&lt;='Read me'!$B$7,CEILING(F240*(1+'Read me'!$B$5)+0.5,1)-0.5,CEILING(F240*(1+'Read me'!$B$5),5)))+'Read me'!$B$6)+0.5,1)-0.5,CEILING(MAX((IF(F240*(1+'Read me'!$B$5)&lt;='Read me'!$B$7,CEILING(F240*(1+'Read me'!$B$5)+0.5,1)-0.5,CEILING(F240*(1+'Read me'!$B$5),5)))*L240,(IF(F240*(1+'Read me'!$B$5)&lt;='Read me'!$B$7,CEILING(F240*(1+'Read me'!$B$5)+0.5,1)-0.5,CEILING(F240*(1+'Read me'!$B$5),5)))+'Read me'!$B$6),5))</f>
        <v>345</v>
      </c>
      <c r="N240" s="2" t="s">
        <v>138</v>
      </c>
      <c r="O240" s="22" t="n">
        <f aca="false">IF(ISNUMBER(J240),M240-J240,"new")</f>
        <v>45</v>
      </c>
      <c r="P240" s="5" t="s">
        <v>139</v>
      </c>
    </row>
    <row r="241" customFormat="false" ht="15" hidden="false" customHeight="false" outlineLevel="0" collapsed="false">
      <c r="A241" s="2" t="s">
        <v>371</v>
      </c>
      <c r="B241" s="2" t="s">
        <v>342</v>
      </c>
      <c r="C241" s="2" t="s">
        <v>142</v>
      </c>
      <c r="D241" s="2" t="s">
        <v>15</v>
      </c>
      <c r="E241" s="2" t="s">
        <v>49</v>
      </c>
      <c r="F241" s="14" t="n">
        <v>338.85</v>
      </c>
      <c r="G241" s="2" t="n">
        <v>0</v>
      </c>
      <c r="H241" s="2" t="n">
        <v>17</v>
      </c>
      <c r="I241" s="21" t="n">
        <v>1.22</v>
      </c>
      <c r="J241" s="14" t="n">
        <v>350</v>
      </c>
      <c r="K241" s="14"/>
      <c r="L241" s="21" t="n">
        <f aca="false">INDEX('Read me'!$B$10:$B$14,5)</f>
        <v>1.2</v>
      </c>
      <c r="M241" s="14" t="n">
        <f aca="false">IF(MAX((IF(F241*(1+'Read me'!$B$5)&lt;='Read me'!$B$7,CEILING(F241*(1+'Read me'!$B$5)+0.5,1)-0.5,CEILING(F241*(1+'Read me'!$B$5),5)))*L241,(IF(F241*(1+'Read me'!$B$5)&lt;='Read me'!$B$7,CEILING(F241*(1+'Read me'!$B$5)+0.5,1)-0.5,CEILING(F241*(1+'Read me'!$B$5),5)))+'Read me'!$B$6)&lt;='Read me'!$B$7,CEILING(MAX((IF(F241*(1+'Read me'!$B$5)&lt;='Read me'!$B$7,CEILING(F241*(1+'Read me'!$B$5)+0.5,1)-0.5,CEILING(F241*(1+'Read me'!$B$5),5)))*L241,(IF(F241*(1+'Read me'!$B$5)&lt;='Read me'!$B$7,CEILING(F241*(1+'Read me'!$B$5)+0.5,1)-0.5,CEILING(F241*(1+'Read me'!$B$5),5)))+'Read me'!$B$6)+0.5,1)-0.5,CEILING(MAX((IF(F241*(1+'Read me'!$B$5)&lt;='Read me'!$B$7,CEILING(F241*(1+'Read me'!$B$5)+0.5,1)-0.5,CEILING(F241*(1+'Read me'!$B$5),5)))*L241,(IF(F241*(1+'Read me'!$B$5)&lt;='Read me'!$B$7,CEILING(F241*(1+'Read me'!$B$5)+0.5,1)-0.5,CEILING(F241*(1+'Read me'!$B$5),5)))+'Read me'!$B$6),5))</f>
        <v>410</v>
      </c>
      <c r="N241" s="2" t="s">
        <v>138</v>
      </c>
      <c r="O241" s="22" t="n">
        <f aca="false">IF(ISNUMBER(J241),M241-J241,"new")</f>
        <v>60</v>
      </c>
      <c r="P241" s="5" t="s">
        <v>139</v>
      </c>
    </row>
    <row r="242" customFormat="false" ht="15" hidden="false" customHeight="false" outlineLevel="0" collapsed="false">
      <c r="A242" s="2" t="s">
        <v>372</v>
      </c>
      <c r="B242" s="2" t="s">
        <v>342</v>
      </c>
      <c r="C242" s="2" t="s">
        <v>221</v>
      </c>
      <c r="D242" s="2" t="s">
        <v>10</v>
      </c>
      <c r="E242" s="2" t="s">
        <v>47</v>
      </c>
      <c r="F242" s="14" t="n">
        <v>20.51</v>
      </c>
      <c r="G242" s="2" t="n">
        <v>2</v>
      </c>
      <c r="H242" s="2" t="n">
        <v>8</v>
      </c>
      <c r="I242" s="21" t="n">
        <v>1.33</v>
      </c>
      <c r="J242" s="14" t="n">
        <v>24.5</v>
      </c>
      <c r="K242" s="14" t="n">
        <v>24.5</v>
      </c>
      <c r="L242" s="21" t="n">
        <f aca="false">INDEX('Read me'!$B$10:$B$14,1)</f>
        <v>1.34</v>
      </c>
      <c r="M242" s="14" t="n">
        <f aca="false">IF(F242*(1+'Read me'!$B$5)&lt;='Read me'!$B$7,CEILING(F242*(1+'Read me'!$B$5)+0.5,1)-0.5,CEILING(F242*(1+'Read me'!$B$5),5))</f>
        <v>21.5</v>
      </c>
      <c r="N242" s="14" t="n">
        <f aca="false">IF(MAX(M242*L242,M242+'Read me'!$B$6)&lt;='Read me'!$B$7,CEILING(MAX(M242*L242,M242+'Read me'!$B$6)+0.5,1)-0.5,CEILING(MAX(M242*L242,M242+'Read me'!$B$6),5))</f>
        <v>29.5</v>
      </c>
      <c r="O242" s="22" t="n">
        <f aca="false">IF(ISNUMBER(J242),M242-J242,"new")</f>
        <v>-3</v>
      </c>
    </row>
    <row r="243" customFormat="false" ht="15" hidden="false" customHeight="false" outlineLevel="0" collapsed="false">
      <c r="A243" s="2" t="s">
        <v>373</v>
      </c>
      <c r="B243" s="2" t="s">
        <v>342</v>
      </c>
      <c r="C243" s="2" t="s">
        <v>221</v>
      </c>
      <c r="D243" s="2" t="s">
        <v>10</v>
      </c>
      <c r="E243" s="2" t="s">
        <v>48</v>
      </c>
      <c r="F243" s="14" t="n">
        <v>21.42</v>
      </c>
      <c r="G243" s="2" t="n">
        <v>0</v>
      </c>
      <c r="H243" s="2" t="n">
        <v>8</v>
      </c>
      <c r="I243" s="21" t="n">
        <v>1.33</v>
      </c>
      <c r="J243" s="14" t="n">
        <v>24.5</v>
      </c>
      <c r="K243" s="14" t="n">
        <v>24.5</v>
      </c>
      <c r="L243" s="21" t="n">
        <f aca="false">INDEX('Read me'!$B$10:$B$14,1)</f>
        <v>1.34</v>
      </c>
      <c r="M243" s="14" t="n">
        <f aca="false">IF(F243*(1+'Read me'!$B$5)&lt;='Read me'!$B$7,CEILING(F243*(1+'Read me'!$B$5)+0.5,1)-0.5,CEILING(F243*(1+'Read me'!$B$5),5))</f>
        <v>21.5</v>
      </c>
      <c r="N243" s="14" t="n">
        <f aca="false">IF(MAX(M243*L243,M243+'Read me'!$B$6)&lt;='Read me'!$B$7,CEILING(MAX(M243*L243,M243+'Read me'!$B$6)+0.5,1)-0.5,CEILING(MAX(M243*L243,M243+'Read me'!$B$6),5))</f>
        <v>29.5</v>
      </c>
      <c r="O243" s="22" t="n">
        <f aca="false">IF(ISNUMBER(J243),M243-J243,"new")</f>
        <v>-3</v>
      </c>
    </row>
    <row r="244" customFormat="false" ht="15" hidden="false" customHeight="false" outlineLevel="0" collapsed="false">
      <c r="A244" s="2" t="s">
        <v>374</v>
      </c>
      <c r="B244" s="2" t="s">
        <v>342</v>
      </c>
      <c r="C244" s="2" t="s">
        <v>221</v>
      </c>
      <c r="D244" s="2" t="s">
        <v>10</v>
      </c>
      <c r="E244" s="2" t="s">
        <v>49</v>
      </c>
      <c r="F244" s="14" t="n">
        <v>26.51</v>
      </c>
      <c r="G244" s="2" t="n">
        <v>2</v>
      </c>
      <c r="H244" s="2" t="n">
        <v>8</v>
      </c>
      <c r="I244" s="21" t="n">
        <v>1.33</v>
      </c>
      <c r="J244" s="14" t="n">
        <v>34.5</v>
      </c>
      <c r="K244" s="14" t="n">
        <v>34.5</v>
      </c>
      <c r="L244" s="21" t="n">
        <f aca="false">INDEX('Read me'!$B$10:$B$14,1)</f>
        <v>1.34</v>
      </c>
      <c r="M244" s="14" t="n">
        <f aca="false">IF(F244*(1+'Read me'!$B$5)&lt;='Read me'!$B$7,CEILING(F244*(1+'Read me'!$B$5)+0.5,1)-0.5,CEILING(F244*(1+'Read me'!$B$5),5))</f>
        <v>27.5</v>
      </c>
      <c r="N244" s="14" t="n">
        <f aca="false">IF(MAX(M244*L244,M244+'Read me'!$B$6)&lt;='Read me'!$B$7,CEILING(MAX(M244*L244,M244+'Read me'!$B$6)+0.5,1)-0.5,CEILING(MAX(M244*L244,M244+'Read me'!$B$6),5))</f>
        <v>40</v>
      </c>
      <c r="O244" s="22" t="n">
        <f aca="false">IF(ISNUMBER(J244),M244-J244,"new")</f>
        <v>-7</v>
      </c>
    </row>
    <row r="245" customFormat="false" ht="15" hidden="false" customHeight="false" outlineLevel="0" collapsed="false">
      <c r="A245" s="2" t="s">
        <v>375</v>
      </c>
      <c r="B245" s="2" t="s">
        <v>342</v>
      </c>
      <c r="C245" s="2" t="s">
        <v>221</v>
      </c>
      <c r="D245" s="2" t="s">
        <v>12</v>
      </c>
      <c r="E245" s="2" t="s">
        <v>47</v>
      </c>
      <c r="F245" s="14" t="n">
        <v>57.4</v>
      </c>
      <c r="G245" s="2" t="n">
        <v>1</v>
      </c>
      <c r="H245" s="2" t="n">
        <v>8</v>
      </c>
      <c r="I245" s="21" t="n">
        <v>1.32</v>
      </c>
      <c r="J245" s="14" t="n">
        <v>29.5</v>
      </c>
      <c r="K245" s="14" t="n">
        <v>29.5</v>
      </c>
      <c r="L245" s="21" t="n">
        <f aca="false">INDEX('Read me'!$B$10:$B$14,2)</f>
        <v>1.26</v>
      </c>
      <c r="M245" s="14" t="n">
        <f aca="false">IF(F245*(1+'Read me'!$B$5)&lt;='Read me'!$B$7,CEILING(F245*(1+'Read me'!$B$5)+0.5,1)-0.5,CEILING(F245*(1+'Read me'!$B$5),5))</f>
        <v>60</v>
      </c>
      <c r="N245" s="14" t="n">
        <f aca="false">IF(MAX(M245*L245,M245+'Read me'!$B$6)&lt;='Read me'!$B$7,CEILING(MAX(M245*L245,M245+'Read me'!$B$6)+0.5,1)-0.5,CEILING(MAX(M245*L245,M245+'Read me'!$B$6),5))</f>
        <v>80</v>
      </c>
      <c r="O245" s="22" t="n">
        <f aca="false">IF(ISNUMBER(J245),M245-J245,"new")</f>
        <v>30.5</v>
      </c>
    </row>
    <row r="246" customFormat="false" ht="15" hidden="false" customHeight="false" outlineLevel="0" collapsed="false">
      <c r="A246" s="2" t="s">
        <v>376</v>
      </c>
      <c r="B246" s="2" t="s">
        <v>342</v>
      </c>
      <c r="C246" s="2" t="s">
        <v>221</v>
      </c>
      <c r="D246" s="2" t="s">
        <v>12</v>
      </c>
      <c r="E246" s="2" t="s">
        <v>48</v>
      </c>
      <c r="F246" s="14" t="n">
        <v>63.46</v>
      </c>
      <c r="G246" s="2" t="n">
        <v>0</v>
      </c>
      <c r="H246" s="2" t="n">
        <v>8</v>
      </c>
      <c r="I246" s="21" t="n">
        <v>1.32</v>
      </c>
      <c r="J246" s="14" t="n">
        <v>29.5</v>
      </c>
      <c r="K246" s="14" t="n">
        <v>29.5</v>
      </c>
      <c r="L246" s="21" t="n">
        <f aca="false">INDEX('Read me'!$B$10:$B$14,2)</f>
        <v>1.26</v>
      </c>
      <c r="M246" s="14" t="n">
        <f aca="false">IF(F246*(1+'Read me'!$B$5)&lt;='Read me'!$B$7,CEILING(F246*(1+'Read me'!$B$5)+0.5,1)-0.5,CEILING(F246*(1+'Read me'!$B$5),5))</f>
        <v>65</v>
      </c>
      <c r="N246" s="14" t="n">
        <f aca="false">IF(MAX(M246*L246,M246+'Read me'!$B$6)&lt;='Read me'!$B$7,CEILING(MAX(M246*L246,M246+'Read me'!$B$6)+0.5,1)-0.5,CEILING(MAX(M246*L246,M246+'Read me'!$B$6),5))</f>
        <v>85</v>
      </c>
      <c r="O246" s="22" t="n">
        <f aca="false">IF(ISNUMBER(J246),M246-J246,"new")</f>
        <v>35.5</v>
      </c>
    </row>
    <row r="247" customFormat="false" ht="15" hidden="false" customHeight="false" outlineLevel="0" collapsed="false">
      <c r="A247" s="2" t="s">
        <v>377</v>
      </c>
      <c r="B247" s="2" t="s">
        <v>342</v>
      </c>
      <c r="C247" s="2" t="s">
        <v>221</v>
      </c>
      <c r="D247" s="2" t="s">
        <v>12</v>
      </c>
      <c r="E247" s="2" t="s">
        <v>49</v>
      </c>
      <c r="F247" s="14" t="n">
        <v>70.89</v>
      </c>
      <c r="G247" s="2" t="n">
        <v>0</v>
      </c>
      <c r="H247" s="2" t="n">
        <v>8</v>
      </c>
      <c r="I247" s="21" t="n">
        <v>1.32</v>
      </c>
      <c r="J247" s="14" t="n">
        <v>45</v>
      </c>
      <c r="K247" s="14" t="n">
        <v>45</v>
      </c>
      <c r="L247" s="21" t="n">
        <f aca="false">INDEX('Read me'!$B$10:$B$14,2)</f>
        <v>1.26</v>
      </c>
      <c r="M247" s="14" t="n">
        <f aca="false">IF(F247*(1+'Read me'!$B$5)&lt;='Read me'!$B$7,CEILING(F247*(1+'Read me'!$B$5)+0.5,1)-0.5,CEILING(F247*(1+'Read me'!$B$5),5))</f>
        <v>75</v>
      </c>
      <c r="N247" s="14" t="n">
        <f aca="false">IF(MAX(M247*L247,M247+'Read me'!$B$6)&lt;='Read me'!$B$7,CEILING(MAX(M247*L247,M247+'Read me'!$B$6)+0.5,1)-0.5,CEILING(MAX(M247*L247,M247+'Read me'!$B$6),5))</f>
        <v>95</v>
      </c>
      <c r="O247" s="22" t="n">
        <f aca="false">IF(ISNUMBER(J247),M247-J247,"new")</f>
        <v>30</v>
      </c>
    </row>
    <row r="248" customFormat="false" ht="15" hidden="false" customHeight="false" outlineLevel="0" collapsed="false">
      <c r="A248" s="2" t="s">
        <v>378</v>
      </c>
      <c r="B248" s="2" t="s">
        <v>342</v>
      </c>
      <c r="C248" s="2" t="s">
        <v>221</v>
      </c>
      <c r="D248" s="2" t="s">
        <v>13</v>
      </c>
      <c r="E248" s="2" t="s">
        <v>47</v>
      </c>
      <c r="F248" s="14" t="n">
        <v>96.3</v>
      </c>
      <c r="G248" s="2" t="n">
        <v>1</v>
      </c>
      <c r="H248" s="2" t="n">
        <v>8</v>
      </c>
      <c r="I248" s="21" t="n">
        <v>1.28</v>
      </c>
      <c r="J248" s="14" t="n">
        <v>95</v>
      </c>
      <c r="K248" s="14" t="n">
        <v>95</v>
      </c>
      <c r="L248" s="21" t="n">
        <f aca="false">INDEX('Read me'!$B$10:$B$14,3)</f>
        <v>1.35</v>
      </c>
      <c r="M248" s="14" t="n">
        <f aca="false">IF(F248*(1+'Read me'!$B$5)&lt;='Read me'!$B$7,CEILING(F248*(1+'Read me'!$B$5)+0.5,1)-0.5,CEILING(F248*(1+'Read me'!$B$5),5))</f>
        <v>100</v>
      </c>
      <c r="N248" s="14" t="n">
        <f aca="false">IF(MAX(M248*L248,M248+'Read me'!$B$6)&lt;='Read me'!$B$7,CEILING(MAX(M248*L248,M248+'Read me'!$B$6)+0.5,1)-0.5,CEILING(MAX(M248*L248,M248+'Read me'!$B$6),5))</f>
        <v>135</v>
      </c>
      <c r="O248" s="22" t="n">
        <f aca="false">IF(ISNUMBER(J248),M248-J248,"new")</f>
        <v>5</v>
      </c>
    </row>
    <row r="249" customFormat="false" ht="15" hidden="false" customHeight="false" outlineLevel="0" collapsed="false">
      <c r="A249" s="2" t="s">
        <v>379</v>
      </c>
      <c r="B249" s="2" t="s">
        <v>342</v>
      </c>
      <c r="C249" s="2" t="s">
        <v>221</v>
      </c>
      <c r="D249" s="2" t="s">
        <v>13</v>
      </c>
      <c r="E249" s="2" t="s">
        <v>48</v>
      </c>
      <c r="F249" s="14" t="n">
        <v>109.5</v>
      </c>
      <c r="G249" s="2" t="n">
        <v>0</v>
      </c>
      <c r="H249" s="2" t="n">
        <v>8</v>
      </c>
      <c r="I249" s="21" t="n">
        <v>1.28</v>
      </c>
      <c r="J249" s="14" t="n">
        <v>95</v>
      </c>
      <c r="K249" s="14" t="n">
        <v>95</v>
      </c>
      <c r="L249" s="21" t="n">
        <f aca="false">INDEX('Read me'!$B$10:$B$14,3)</f>
        <v>1.35</v>
      </c>
      <c r="M249" s="14" t="n">
        <f aca="false">IF(F249*(1+'Read me'!$B$5)&lt;='Read me'!$B$7,CEILING(F249*(1+'Read me'!$B$5)+0.5,1)-0.5,CEILING(F249*(1+'Read me'!$B$5),5))</f>
        <v>110</v>
      </c>
      <c r="N249" s="14" t="n">
        <f aca="false">IF(MAX(M249*L249,M249+'Read me'!$B$6)&lt;='Read me'!$B$7,CEILING(MAX(M249*L249,M249+'Read me'!$B$6)+0.5,1)-0.5,CEILING(MAX(M249*L249,M249+'Read me'!$B$6),5))</f>
        <v>150</v>
      </c>
      <c r="O249" s="22" t="n">
        <f aca="false">IF(ISNUMBER(J249),M249-J249,"new")</f>
        <v>15</v>
      </c>
    </row>
    <row r="250" customFormat="false" ht="15" hidden="false" customHeight="false" outlineLevel="0" collapsed="false">
      <c r="A250" s="2" t="s">
        <v>380</v>
      </c>
      <c r="B250" s="2" t="s">
        <v>342</v>
      </c>
      <c r="C250" s="2" t="s">
        <v>221</v>
      </c>
      <c r="D250" s="2" t="s">
        <v>13</v>
      </c>
      <c r="E250" s="2" t="s">
        <v>49</v>
      </c>
      <c r="F250" s="14" t="n">
        <v>149.55</v>
      </c>
      <c r="G250" s="2" t="n">
        <v>0</v>
      </c>
      <c r="H250" s="2" t="n">
        <v>8</v>
      </c>
      <c r="I250" s="21" t="n">
        <v>1.28</v>
      </c>
      <c r="J250" s="14" t="n">
        <v>150</v>
      </c>
      <c r="K250" s="14" t="n">
        <v>150</v>
      </c>
      <c r="L250" s="21" t="n">
        <f aca="false">INDEX('Read me'!$B$10:$B$14,3)</f>
        <v>1.35</v>
      </c>
      <c r="M250" s="14" t="n">
        <f aca="false">IF(F250*(1+'Read me'!$B$5)&lt;='Read me'!$B$7,CEILING(F250*(1+'Read me'!$B$5)+0.5,1)-0.5,CEILING(F250*(1+'Read me'!$B$5),5))</f>
        <v>150</v>
      </c>
      <c r="N250" s="14" t="n">
        <f aca="false">IF(MAX(M250*L250,M250+'Read me'!$B$6)&lt;='Read me'!$B$7,CEILING(MAX(M250*L250,M250+'Read me'!$B$6)+0.5,1)-0.5,CEILING(MAX(M250*L250,M250+'Read me'!$B$6),5))</f>
        <v>205</v>
      </c>
      <c r="O250" s="22" t="n">
        <f aca="false">IF(ISNUMBER(J250),M250-J250,"new")</f>
        <v>0</v>
      </c>
    </row>
    <row r="251" customFormat="false" ht="15" hidden="false" customHeight="false" outlineLevel="0" collapsed="false">
      <c r="A251" s="2" t="s">
        <v>381</v>
      </c>
      <c r="B251" s="2" t="s">
        <v>342</v>
      </c>
      <c r="C251" s="2" t="s">
        <v>221</v>
      </c>
      <c r="D251" s="2" t="s">
        <v>14</v>
      </c>
      <c r="E251" s="2" t="s">
        <v>47</v>
      </c>
      <c r="F251" s="14" t="n">
        <v>163.77</v>
      </c>
      <c r="G251" s="2" t="n">
        <v>1</v>
      </c>
      <c r="H251" s="2" t="n">
        <v>8</v>
      </c>
      <c r="I251" s="21" t="n">
        <v>1.28</v>
      </c>
      <c r="J251" s="14" t="n">
        <v>150</v>
      </c>
      <c r="K251" s="14"/>
      <c r="L251" s="21" t="n">
        <f aca="false">INDEX('Read me'!$B$10:$B$14,4)</f>
        <v>1.2</v>
      </c>
      <c r="M251" s="14" t="n">
        <f aca="false">IF(F251*(1+'Read me'!$B$5)&lt;='Read me'!$B$7,CEILING(F251*(1+'Read me'!$B$5)+0.5,1)-0.5,CEILING(F251*(1+'Read me'!$B$5),5))</f>
        <v>165</v>
      </c>
      <c r="N251" s="14" t="n">
        <f aca="false">IF(MAX(M251*L251,M251+'Read me'!$B$6)&lt;='Read me'!$B$7,CEILING(MAX(M251*L251,M251+'Read me'!$B$6)+0.5,1)-0.5,CEILING(MAX(M251*L251,M251+'Read me'!$B$6),5))</f>
        <v>200</v>
      </c>
      <c r="O251" s="22" t="n">
        <f aca="false">IF(ISNUMBER(J251),M251-J251,"new")</f>
        <v>15</v>
      </c>
    </row>
    <row r="252" customFormat="false" ht="15" hidden="false" customHeight="false" outlineLevel="0" collapsed="false">
      <c r="A252" s="2" t="s">
        <v>382</v>
      </c>
      <c r="B252" s="2" t="s">
        <v>342</v>
      </c>
      <c r="C252" s="2" t="s">
        <v>221</v>
      </c>
      <c r="D252" s="2" t="s">
        <v>14</v>
      </c>
      <c r="E252" s="2" t="s">
        <v>48</v>
      </c>
      <c r="F252" s="14" t="n">
        <v>204.06</v>
      </c>
      <c r="G252" s="2" t="n">
        <v>0</v>
      </c>
      <c r="H252" s="2" t="n">
        <v>8</v>
      </c>
      <c r="I252" s="21" t="n">
        <v>1.28</v>
      </c>
      <c r="J252" s="14" t="n">
        <v>150</v>
      </c>
      <c r="K252" s="14"/>
      <c r="L252" s="21" t="n">
        <f aca="false">INDEX('Read me'!$B$10:$B$14,4)</f>
        <v>1.2</v>
      </c>
      <c r="M252" s="14" t="n">
        <f aca="false">IF(F252*(1+'Read me'!$B$5)&lt;='Read me'!$B$7,CEILING(F252*(1+'Read me'!$B$5)+0.5,1)-0.5,CEILING(F252*(1+'Read me'!$B$5),5))</f>
        <v>205</v>
      </c>
      <c r="N252" s="14" t="n">
        <f aca="false">IF(MAX(M252*L252,M252+'Read me'!$B$6)&lt;='Read me'!$B$7,CEILING(MAX(M252*L252,M252+'Read me'!$B$6)+0.5,1)-0.5,CEILING(MAX(M252*L252,M252+'Read me'!$B$6),5))</f>
        <v>250</v>
      </c>
      <c r="O252" s="22" t="n">
        <f aca="false">IF(ISNUMBER(J252),M252-J252,"new")</f>
        <v>55</v>
      </c>
    </row>
    <row r="253" customFormat="false" ht="15" hidden="false" customHeight="false" outlineLevel="0" collapsed="false">
      <c r="A253" s="2" t="s">
        <v>383</v>
      </c>
      <c r="B253" s="2" t="s">
        <v>342</v>
      </c>
      <c r="C253" s="2" t="s">
        <v>221</v>
      </c>
      <c r="D253" s="2" t="s">
        <v>14</v>
      </c>
      <c r="E253" s="2" t="s">
        <v>49</v>
      </c>
      <c r="F253" s="14" t="n">
        <v>252.47</v>
      </c>
      <c r="G253" s="2" t="n">
        <v>1</v>
      </c>
      <c r="H253" s="2" t="n">
        <v>8</v>
      </c>
      <c r="I253" s="21" t="n">
        <v>1.28</v>
      </c>
      <c r="J253" s="14" t="n">
        <v>195</v>
      </c>
      <c r="K253" s="14"/>
      <c r="L253" s="21" t="n">
        <f aca="false">INDEX('Read me'!$B$10:$B$14,4)</f>
        <v>1.2</v>
      </c>
      <c r="M253" s="14" t="n">
        <f aca="false">IF(F253*(1+'Read me'!$B$5)&lt;='Read me'!$B$7,CEILING(F253*(1+'Read me'!$B$5)+0.5,1)-0.5,CEILING(F253*(1+'Read me'!$B$5),5))</f>
        <v>255</v>
      </c>
      <c r="N253" s="14" t="n">
        <f aca="false">IF(MAX(M253*L253,M253+'Read me'!$B$6)&lt;='Read me'!$B$7,CEILING(MAX(M253*L253,M253+'Read me'!$B$6)+0.5,1)-0.5,CEILING(MAX(M253*L253,M253+'Read me'!$B$6),5))</f>
        <v>310</v>
      </c>
      <c r="O253" s="22" t="n">
        <f aca="false">IF(ISNUMBER(J253),M253-J253,"new")</f>
        <v>60</v>
      </c>
    </row>
    <row r="254" customFormat="false" ht="15" hidden="false" customHeight="false" outlineLevel="0" collapsed="false">
      <c r="A254" s="2" t="s">
        <v>384</v>
      </c>
      <c r="B254" s="2" t="s">
        <v>342</v>
      </c>
      <c r="C254" s="2" t="s">
        <v>221</v>
      </c>
      <c r="D254" s="2" t="s">
        <v>15</v>
      </c>
      <c r="E254" s="2" t="s">
        <v>47</v>
      </c>
      <c r="F254" s="14" t="n">
        <v>213.2</v>
      </c>
      <c r="G254" s="2" t="n">
        <v>0</v>
      </c>
      <c r="H254" s="2" t="n">
        <v>8</v>
      </c>
      <c r="I254" s="21" t="n">
        <v>1.28</v>
      </c>
      <c r="J254" s="14" t="n">
        <v>300</v>
      </c>
      <c r="K254" s="14"/>
      <c r="L254" s="21" t="n">
        <f aca="false">INDEX('Read me'!$B$10:$B$14,5)</f>
        <v>1.2</v>
      </c>
      <c r="M254" s="14" t="n">
        <f aca="false">IF(F254*(1+'Read me'!$B$5)&lt;='Read me'!$B$7,CEILING(F254*(1+'Read me'!$B$5)+0.5,1)-0.5,CEILING(F254*(1+'Read me'!$B$5),5))</f>
        <v>215</v>
      </c>
      <c r="N254" s="14" t="n">
        <f aca="false">IF(MAX(M254*L254,M254+'Read me'!$B$6)&lt;='Read me'!$B$7,CEILING(MAX(M254*L254,M254+'Read me'!$B$6)+0.5,1)-0.5,CEILING(MAX(M254*L254,M254+'Read me'!$B$6),5))</f>
        <v>260</v>
      </c>
      <c r="O254" s="22" t="n">
        <f aca="false">IF(ISNUMBER(J254),M254-J254,"new")</f>
        <v>-85</v>
      </c>
    </row>
    <row r="255" customFormat="false" ht="15" hidden="false" customHeight="false" outlineLevel="0" collapsed="false">
      <c r="A255" s="2" t="s">
        <v>385</v>
      </c>
      <c r="B255" s="2" t="s">
        <v>342</v>
      </c>
      <c r="C255" s="2" t="s">
        <v>221</v>
      </c>
      <c r="D255" s="2" t="s">
        <v>15</v>
      </c>
      <c r="E255" s="2" t="s">
        <v>48</v>
      </c>
      <c r="F255" s="14" t="n">
        <v>298.33</v>
      </c>
      <c r="G255" s="2" t="n">
        <v>0</v>
      </c>
      <c r="H255" s="2" t="n">
        <v>8</v>
      </c>
      <c r="I255" s="21" t="n">
        <v>1.28</v>
      </c>
      <c r="J255" s="14" t="n">
        <v>300</v>
      </c>
      <c r="K255" s="14"/>
      <c r="L255" s="21" t="n">
        <f aca="false">INDEX('Read me'!$B$10:$B$14,5)</f>
        <v>1.2</v>
      </c>
      <c r="M255" s="14" t="n">
        <f aca="false">IF(MAX((IF(F255*(1+'Read me'!$B$5)&lt;='Read me'!$B$7,CEILING(F255*(1+'Read me'!$B$5)+0.5,1)-0.5,CEILING(F255*(1+'Read me'!$B$5),5)))*L255,(IF(F255*(1+'Read me'!$B$5)&lt;='Read me'!$B$7,CEILING(F255*(1+'Read me'!$B$5)+0.5,1)-0.5,CEILING(F255*(1+'Read me'!$B$5),5)))+'Read me'!$B$6)&lt;='Read me'!$B$7,CEILING(MAX((IF(F255*(1+'Read me'!$B$5)&lt;='Read me'!$B$7,CEILING(F255*(1+'Read me'!$B$5)+0.5,1)-0.5,CEILING(F255*(1+'Read me'!$B$5),5)))*L255,(IF(F255*(1+'Read me'!$B$5)&lt;='Read me'!$B$7,CEILING(F255*(1+'Read me'!$B$5)+0.5,1)-0.5,CEILING(F255*(1+'Read me'!$B$5),5)))+'Read me'!$B$6)+0.5,1)-0.5,CEILING(MAX((IF(F255*(1+'Read me'!$B$5)&lt;='Read me'!$B$7,CEILING(F255*(1+'Read me'!$B$5)+0.5,1)-0.5,CEILING(F255*(1+'Read me'!$B$5),5)))*L255,(IF(F255*(1+'Read me'!$B$5)&lt;='Read me'!$B$7,CEILING(F255*(1+'Read me'!$B$5)+0.5,1)-0.5,CEILING(F255*(1+'Read me'!$B$5),5)))+'Read me'!$B$6),5))</f>
        <v>360</v>
      </c>
      <c r="N255" s="2" t="s">
        <v>138</v>
      </c>
      <c r="O255" s="22" t="n">
        <f aca="false">IF(ISNUMBER(J255),M255-J255,"new")</f>
        <v>60</v>
      </c>
      <c r="P255" s="5" t="s">
        <v>139</v>
      </c>
    </row>
    <row r="256" customFormat="false" ht="15" hidden="false" customHeight="false" outlineLevel="0" collapsed="false">
      <c r="A256" s="2" t="s">
        <v>386</v>
      </c>
      <c r="B256" s="2" t="s">
        <v>342</v>
      </c>
      <c r="C256" s="2" t="s">
        <v>221</v>
      </c>
      <c r="D256" s="2" t="s">
        <v>15</v>
      </c>
      <c r="E256" s="2" t="s">
        <v>49</v>
      </c>
      <c r="F256" s="14" t="n">
        <v>357.21</v>
      </c>
      <c r="G256" s="2" t="n">
        <v>0</v>
      </c>
      <c r="H256" s="2" t="n">
        <v>8</v>
      </c>
      <c r="I256" s="21" t="n">
        <v>1.28</v>
      </c>
      <c r="J256" s="14" t="n">
        <v>400</v>
      </c>
      <c r="K256" s="14"/>
      <c r="L256" s="21" t="n">
        <f aca="false">INDEX('Read me'!$B$10:$B$14,5)</f>
        <v>1.2</v>
      </c>
      <c r="M256" s="14" t="n">
        <f aca="false">IF(MAX((IF(F256*(1+'Read me'!$B$5)&lt;='Read me'!$B$7,CEILING(F256*(1+'Read me'!$B$5)+0.5,1)-0.5,CEILING(F256*(1+'Read me'!$B$5),5)))*L256,(IF(F256*(1+'Read me'!$B$5)&lt;='Read me'!$B$7,CEILING(F256*(1+'Read me'!$B$5)+0.5,1)-0.5,CEILING(F256*(1+'Read me'!$B$5),5)))+'Read me'!$B$6)&lt;='Read me'!$B$7,CEILING(MAX((IF(F256*(1+'Read me'!$B$5)&lt;='Read me'!$B$7,CEILING(F256*(1+'Read me'!$B$5)+0.5,1)-0.5,CEILING(F256*(1+'Read me'!$B$5),5)))*L256,(IF(F256*(1+'Read me'!$B$5)&lt;='Read me'!$B$7,CEILING(F256*(1+'Read me'!$B$5)+0.5,1)-0.5,CEILING(F256*(1+'Read me'!$B$5),5)))+'Read me'!$B$6)+0.5,1)-0.5,CEILING(MAX((IF(F256*(1+'Read me'!$B$5)&lt;='Read me'!$B$7,CEILING(F256*(1+'Read me'!$B$5)+0.5,1)-0.5,CEILING(F256*(1+'Read me'!$B$5),5)))*L256,(IF(F256*(1+'Read me'!$B$5)&lt;='Read me'!$B$7,CEILING(F256*(1+'Read me'!$B$5)+0.5,1)-0.5,CEILING(F256*(1+'Read me'!$B$5),5)))+'Read me'!$B$6),5))</f>
        <v>435</v>
      </c>
      <c r="N256" s="2" t="s">
        <v>138</v>
      </c>
      <c r="O256" s="22" t="n">
        <f aca="false">IF(ISNUMBER(J256),M256-J256,"new")</f>
        <v>35</v>
      </c>
      <c r="P256" s="5" t="s">
        <v>139</v>
      </c>
    </row>
    <row r="257" customFormat="false" ht="15" hidden="false" customHeight="false" outlineLevel="0" collapsed="false">
      <c r="A257" s="2" t="s">
        <v>387</v>
      </c>
      <c r="B257" s="2" t="s">
        <v>342</v>
      </c>
      <c r="C257" s="2" t="s">
        <v>124</v>
      </c>
      <c r="D257" s="2" t="s">
        <v>10</v>
      </c>
      <c r="E257" s="2" t="s">
        <v>47</v>
      </c>
      <c r="F257" s="14" t="n">
        <v>20.16</v>
      </c>
      <c r="G257" s="2" t="n">
        <v>6</v>
      </c>
      <c r="H257" s="2" t="n">
        <v>20</v>
      </c>
      <c r="I257" s="21" t="n">
        <v>1.32</v>
      </c>
      <c r="J257" s="14" t="n">
        <v>24.5</v>
      </c>
      <c r="K257" s="14" t="n">
        <v>24.5</v>
      </c>
      <c r="L257" s="21" t="n">
        <f aca="false">INDEX('Read me'!$B$10:$B$14,1)</f>
        <v>1.34</v>
      </c>
      <c r="M257" s="14" t="n">
        <f aca="false">IF(F257*(1+'Read me'!$B$5)&lt;='Read me'!$B$7,CEILING(F257*(1+'Read me'!$B$5)+0.5,1)-0.5,CEILING(F257*(1+'Read me'!$B$5),5))</f>
        <v>20.5</v>
      </c>
      <c r="N257" s="14" t="n">
        <f aca="false">IF(MAX(M257*L257,M257+'Read me'!$B$6)&lt;='Read me'!$B$7,CEILING(MAX(M257*L257,M257+'Read me'!$B$6)+0.5,1)-0.5,CEILING(MAX(M257*L257,M257+'Read me'!$B$6),5))</f>
        <v>27.5</v>
      </c>
      <c r="O257" s="22" t="n">
        <f aca="false">IF(ISNUMBER(J257),M257-J257,"new")</f>
        <v>-4</v>
      </c>
    </row>
    <row r="258" customFormat="false" ht="15" hidden="false" customHeight="false" outlineLevel="0" collapsed="false">
      <c r="A258" s="2" t="s">
        <v>388</v>
      </c>
      <c r="B258" s="2" t="s">
        <v>342</v>
      </c>
      <c r="C258" s="2" t="s">
        <v>124</v>
      </c>
      <c r="D258" s="2" t="s">
        <v>10</v>
      </c>
      <c r="E258" s="2" t="s">
        <v>48</v>
      </c>
      <c r="F258" s="14" t="n">
        <v>21.26</v>
      </c>
      <c r="G258" s="2" t="n">
        <v>0</v>
      </c>
      <c r="H258" s="2" t="n">
        <v>20</v>
      </c>
      <c r="I258" s="21" t="n">
        <v>1.32</v>
      </c>
      <c r="J258" s="14" t="n">
        <v>24.5</v>
      </c>
      <c r="K258" s="14" t="n">
        <v>24.5</v>
      </c>
      <c r="L258" s="21" t="n">
        <f aca="false">INDEX('Read me'!$B$10:$B$14,1)</f>
        <v>1.34</v>
      </c>
      <c r="M258" s="14" t="n">
        <f aca="false">IF(F258*(1+'Read me'!$B$5)&lt;='Read me'!$B$7,CEILING(F258*(1+'Read me'!$B$5)+0.5,1)-0.5,CEILING(F258*(1+'Read me'!$B$5),5))</f>
        <v>21.5</v>
      </c>
      <c r="N258" s="14" t="n">
        <f aca="false">IF(MAX(M258*L258,M258+'Read me'!$B$6)&lt;='Read me'!$B$7,CEILING(MAX(M258*L258,M258+'Read me'!$B$6)+0.5,1)-0.5,CEILING(MAX(M258*L258,M258+'Read me'!$B$6),5))</f>
        <v>29.5</v>
      </c>
      <c r="O258" s="22" t="n">
        <f aca="false">IF(ISNUMBER(J258),M258-J258,"new")</f>
        <v>-3</v>
      </c>
    </row>
    <row r="259" customFormat="false" ht="15" hidden="false" customHeight="false" outlineLevel="0" collapsed="false">
      <c r="A259" s="2" t="s">
        <v>389</v>
      </c>
      <c r="B259" s="2" t="s">
        <v>342</v>
      </c>
      <c r="C259" s="2" t="s">
        <v>124</v>
      </c>
      <c r="D259" s="2" t="s">
        <v>10</v>
      </c>
      <c r="E259" s="2" t="s">
        <v>49</v>
      </c>
      <c r="F259" s="14" t="n">
        <v>25.67</v>
      </c>
      <c r="G259" s="2" t="n">
        <v>4</v>
      </c>
      <c r="H259" s="2" t="n">
        <v>20</v>
      </c>
      <c r="I259" s="21" t="n">
        <v>1.32</v>
      </c>
      <c r="J259" s="14" t="n">
        <v>34.5</v>
      </c>
      <c r="K259" s="14" t="n">
        <v>34.5</v>
      </c>
      <c r="L259" s="21" t="n">
        <f aca="false">INDEX('Read me'!$B$10:$B$14,1)</f>
        <v>1.34</v>
      </c>
      <c r="M259" s="14" t="n">
        <f aca="false">IF(F259*(1+'Read me'!$B$5)&lt;='Read me'!$B$7,CEILING(F259*(1+'Read me'!$B$5)+0.5,1)-0.5,CEILING(F259*(1+'Read me'!$B$5),5))</f>
        <v>26.5</v>
      </c>
      <c r="N259" s="14" t="n">
        <f aca="false">IF(MAX(M259*L259,M259+'Read me'!$B$6)&lt;='Read me'!$B$7,CEILING(MAX(M259*L259,M259+'Read me'!$B$6)+0.5,1)-0.5,CEILING(MAX(M259*L259,M259+'Read me'!$B$6),5))</f>
        <v>40</v>
      </c>
      <c r="O259" s="22" t="n">
        <f aca="false">IF(ISNUMBER(J259),M259-J259,"new")</f>
        <v>-8</v>
      </c>
    </row>
    <row r="260" customFormat="false" ht="15" hidden="false" customHeight="false" outlineLevel="0" collapsed="false">
      <c r="A260" s="2" t="s">
        <v>390</v>
      </c>
      <c r="B260" s="2" t="s">
        <v>342</v>
      </c>
      <c r="C260" s="2" t="s">
        <v>124</v>
      </c>
      <c r="D260" s="2" t="s">
        <v>12</v>
      </c>
      <c r="E260" s="2" t="s">
        <v>47</v>
      </c>
      <c r="F260" s="14" t="n">
        <v>51.95</v>
      </c>
      <c r="G260" s="2" t="n">
        <v>4</v>
      </c>
      <c r="H260" s="2" t="n">
        <v>20</v>
      </c>
      <c r="I260" s="21" t="n">
        <v>1.23</v>
      </c>
      <c r="J260" s="14" t="n">
        <v>29.5</v>
      </c>
      <c r="K260" s="14" t="n">
        <v>29.5</v>
      </c>
      <c r="L260" s="21" t="n">
        <f aca="false">INDEX('Read me'!$B$10:$B$14,2)</f>
        <v>1.26</v>
      </c>
      <c r="M260" s="14" t="n">
        <f aca="false">IF(F260*(1+'Read me'!$B$5)&lt;='Read me'!$B$7,CEILING(F260*(1+'Read me'!$B$5)+0.5,1)-0.5,CEILING(F260*(1+'Read me'!$B$5),5))</f>
        <v>55</v>
      </c>
      <c r="N260" s="14" t="n">
        <f aca="false">IF(MAX(M260*L260,M260+'Read me'!$B$6)&lt;='Read me'!$B$7,CEILING(MAX(M260*L260,M260+'Read me'!$B$6)+0.5,1)-0.5,CEILING(MAX(M260*L260,M260+'Read me'!$B$6),5))</f>
        <v>70</v>
      </c>
      <c r="O260" s="22" t="n">
        <f aca="false">IF(ISNUMBER(J260),M260-J260,"new")</f>
        <v>25.5</v>
      </c>
    </row>
    <row r="261" customFormat="false" ht="15" hidden="false" customHeight="false" outlineLevel="0" collapsed="false">
      <c r="A261" s="2" t="s">
        <v>391</v>
      </c>
      <c r="B261" s="2" t="s">
        <v>342</v>
      </c>
      <c r="C261" s="2" t="s">
        <v>124</v>
      </c>
      <c r="D261" s="2" t="s">
        <v>12</v>
      </c>
      <c r="E261" s="2" t="s">
        <v>48</v>
      </c>
      <c r="F261" s="14" t="n">
        <v>58.99</v>
      </c>
      <c r="G261" s="2" t="n">
        <v>0</v>
      </c>
      <c r="H261" s="2" t="n">
        <v>20</v>
      </c>
      <c r="I261" s="21" t="n">
        <v>1.23</v>
      </c>
      <c r="J261" s="14" t="n">
        <v>29.5</v>
      </c>
      <c r="K261" s="14" t="n">
        <v>29.5</v>
      </c>
      <c r="L261" s="21" t="n">
        <f aca="false">INDEX('Read me'!$B$10:$B$14,2)</f>
        <v>1.26</v>
      </c>
      <c r="M261" s="14" t="n">
        <f aca="false">IF(F261*(1+'Read me'!$B$5)&lt;='Read me'!$B$7,CEILING(F261*(1+'Read me'!$B$5)+0.5,1)-0.5,CEILING(F261*(1+'Read me'!$B$5),5))</f>
        <v>60</v>
      </c>
      <c r="N261" s="14" t="n">
        <f aca="false">IF(MAX(M261*L261,M261+'Read me'!$B$6)&lt;='Read me'!$B$7,CEILING(MAX(M261*L261,M261+'Read me'!$B$6)+0.5,1)-0.5,CEILING(MAX(M261*L261,M261+'Read me'!$B$6),5))</f>
        <v>80</v>
      </c>
      <c r="O261" s="22" t="n">
        <f aca="false">IF(ISNUMBER(J261),M261-J261,"new")</f>
        <v>30.5</v>
      </c>
    </row>
    <row r="262" customFormat="false" ht="15" hidden="false" customHeight="false" outlineLevel="0" collapsed="false">
      <c r="A262" s="2" t="s">
        <v>392</v>
      </c>
      <c r="B262" s="2" t="s">
        <v>342</v>
      </c>
      <c r="C262" s="2" t="s">
        <v>124</v>
      </c>
      <c r="D262" s="2" t="s">
        <v>12</v>
      </c>
      <c r="E262" s="2" t="s">
        <v>49</v>
      </c>
      <c r="F262" s="14" t="n">
        <v>66.42</v>
      </c>
      <c r="G262" s="2" t="n">
        <v>5</v>
      </c>
      <c r="H262" s="2" t="n">
        <v>20</v>
      </c>
      <c r="I262" s="21" t="n">
        <v>1.23</v>
      </c>
      <c r="J262" s="14" t="n">
        <v>45</v>
      </c>
      <c r="K262" s="14" t="n">
        <v>45</v>
      </c>
      <c r="L262" s="21" t="n">
        <f aca="false">INDEX('Read me'!$B$10:$B$14,2)</f>
        <v>1.26</v>
      </c>
      <c r="M262" s="14" t="n">
        <f aca="false">IF(F262*(1+'Read me'!$B$5)&lt;='Read me'!$B$7,CEILING(F262*(1+'Read me'!$B$5)+0.5,1)-0.5,CEILING(F262*(1+'Read me'!$B$5),5))</f>
        <v>70</v>
      </c>
      <c r="N262" s="14" t="n">
        <f aca="false">IF(MAX(M262*L262,M262+'Read me'!$B$6)&lt;='Read me'!$B$7,CEILING(MAX(M262*L262,M262+'Read me'!$B$6)+0.5,1)-0.5,CEILING(MAX(M262*L262,M262+'Read me'!$B$6),5))</f>
        <v>90</v>
      </c>
      <c r="O262" s="22" t="n">
        <f aca="false">IF(ISNUMBER(J262),M262-J262,"new")</f>
        <v>25</v>
      </c>
    </row>
    <row r="263" customFormat="false" ht="15" hidden="false" customHeight="false" outlineLevel="0" collapsed="false">
      <c r="A263" s="2" t="s">
        <v>393</v>
      </c>
      <c r="B263" s="2" t="s">
        <v>342</v>
      </c>
      <c r="C263" s="2" t="s">
        <v>124</v>
      </c>
      <c r="D263" s="2" t="s">
        <v>13</v>
      </c>
      <c r="E263" s="2" t="s">
        <v>47</v>
      </c>
      <c r="F263" s="14" t="n">
        <v>87.76</v>
      </c>
      <c r="G263" s="2" t="n">
        <v>0</v>
      </c>
      <c r="H263" s="2" t="n">
        <v>20</v>
      </c>
      <c r="I263" s="21" t="n">
        <v>1.19</v>
      </c>
      <c r="J263" s="14" t="n">
        <v>95</v>
      </c>
      <c r="K263" s="14" t="n">
        <v>95</v>
      </c>
      <c r="L263" s="21" t="n">
        <f aca="false">INDEX('Read me'!$B$10:$B$14,3)</f>
        <v>1.35</v>
      </c>
      <c r="M263" s="14" t="n">
        <f aca="false">IF(F263*(1+'Read me'!$B$5)&lt;='Read me'!$B$7,CEILING(F263*(1+'Read me'!$B$5)+0.5,1)-0.5,CEILING(F263*(1+'Read me'!$B$5),5))</f>
        <v>90</v>
      </c>
      <c r="N263" s="14" t="n">
        <f aca="false">IF(MAX(M263*L263,M263+'Read me'!$B$6)&lt;='Read me'!$B$7,CEILING(MAX(M263*L263,M263+'Read me'!$B$6)+0.5,1)-0.5,CEILING(MAX(M263*L263,M263+'Read me'!$B$6),5))</f>
        <v>125</v>
      </c>
      <c r="O263" s="22" t="n">
        <f aca="false">IF(ISNUMBER(J263),M263-J263,"new")</f>
        <v>-5</v>
      </c>
    </row>
    <row r="264" customFormat="false" ht="15" hidden="false" customHeight="false" outlineLevel="0" collapsed="false">
      <c r="A264" s="2" t="s">
        <v>394</v>
      </c>
      <c r="B264" s="2" t="s">
        <v>342</v>
      </c>
      <c r="C264" s="2" t="s">
        <v>124</v>
      </c>
      <c r="D264" s="2" t="s">
        <v>13</v>
      </c>
      <c r="E264" s="2" t="s">
        <v>48</v>
      </c>
      <c r="F264" s="14" t="n">
        <v>101.33</v>
      </c>
      <c r="G264" s="2" t="n">
        <v>0</v>
      </c>
      <c r="H264" s="2" t="n">
        <v>20</v>
      </c>
      <c r="I264" s="21" t="n">
        <v>1.19</v>
      </c>
      <c r="J264" s="14" t="n">
        <v>95</v>
      </c>
      <c r="K264" s="14" t="n">
        <v>95</v>
      </c>
      <c r="L264" s="21" t="n">
        <f aca="false">INDEX('Read me'!$B$10:$B$14,3)</f>
        <v>1.35</v>
      </c>
      <c r="M264" s="14" t="n">
        <f aca="false">IF(F264*(1+'Read me'!$B$5)&lt;='Read me'!$B$7,CEILING(F264*(1+'Read me'!$B$5)+0.5,1)-0.5,CEILING(F264*(1+'Read me'!$B$5),5))</f>
        <v>105</v>
      </c>
      <c r="N264" s="14" t="n">
        <f aca="false">IF(MAX(M264*L264,M264+'Read me'!$B$6)&lt;='Read me'!$B$7,CEILING(MAX(M264*L264,M264+'Read me'!$B$6)+0.5,1)-0.5,CEILING(MAX(M264*L264,M264+'Read me'!$B$6),5))</f>
        <v>145</v>
      </c>
      <c r="O264" s="22" t="n">
        <f aca="false">IF(ISNUMBER(J264),M264-J264,"new")</f>
        <v>10</v>
      </c>
    </row>
    <row r="265" customFormat="false" ht="15" hidden="false" customHeight="false" outlineLevel="0" collapsed="false">
      <c r="A265" s="2" t="s">
        <v>395</v>
      </c>
      <c r="B265" s="2" t="s">
        <v>342</v>
      </c>
      <c r="C265" s="2" t="s">
        <v>124</v>
      </c>
      <c r="D265" s="2" t="s">
        <v>13</v>
      </c>
      <c r="E265" s="2" t="s">
        <v>49</v>
      </c>
      <c r="F265" s="14" t="n">
        <v>138.4</v>
      </c>
      <c r="G265" s="2" t="n">
        <v>0</v>
      </c>
      <c r="H265" s="2" t="n">
        <v>20</v>
      </c>
      <c r="I265" s="21" t="n">
        <v>1.19</v>
      </c>
      <c r="J265" s="14" t="n">
        <v>150</v>
      </c>
      <c r="K265" s="14" t="n">
        <v>150</v>
      </c>
      <c r="L265" s="21" t="n">
        <f aca="false">INDEX('Read me'!$B$10:$B$14,3)</f>
        <v>1.35</v>
      </c>
      <c r="M265" s="14" t="n">
        <f aca="false">IF(F265*(1+'Read me'!$B$5)&lt;='Read me'!$B$7,CEILING(F265*(1+'Read me'!$B$5)+0.5,1)-0.5,CEILING(F265*(1+'Read me'!$B$5),5))</f>
        <v>140</v>
      </c>
      <c r="N265" s="14" t="n">
        <f aca="false">IF(MAX(M265*L265,M265+'Read me'!$B$6)&lt;='Read me'!$B$7,CEILING(MAX(M265*L265,M265+'Read me'!$B$6)+0.5,1)-0.5,CEILING(MAX(M265*L265,M265+'Read me'!$B$6),5))</f>
        <v>190</v>
      </c>
      <c r="O265" s="22" t="n">
        <f aca="false">IF(ISNUMBER(J265),M265-J265,"new")</f>
        <v>-10</v>
      </c>
    </row>
    <row r="266" customFormat="false" ht="15" hidden="false" customHeight="false" outlineLevel="0" collapsed="false">
      <c r="A266" s="2" t="s">
        <v>396</v>
      </c>
      <c r="B266" s="2" t="s">
        <v>342</v>
      </c>
      <c r="C266" s="2" t="s">
        <v>124</v>
      </c>
      <c r="D266" s="2" t="s">
        <v>14</v>
      </c>
      <c r="E266" s="2" t="s">
        <v>47</v>
      </c>
      <c r="F266" s="14" t="n">
        <v>146.66</v>
      </c>
      <c r="G266" s="2" t="n">
        <v>0</v>
      </c>
      <c r="H266" s="2" t="n">
        <v>20</v>
      </c>
      <c r="I266" s="21" t="n">
        <v>1.19</v>
      </c>
      <c r="J266" s="14" t="n">
        <v>150</v>
      </c>
      <c r="K266" s="14"/>
      <c r="L266" s="21" t="n">
        <f aca="false">INDEX('Read me'!$B$10:$B$14,4)</f>
        <v>1.2</v>
      </c>
      <c r="M266" s="14" t="n">
        <f aca="false">IF(F266*(1+'Read me'!$B$5)&lt;='Read me'!$B$7,CEILING(F266*(1+'Read me'!$B$5)+0.5,1)-0.5,CEILING(F266*(1+'Read me'!$B$5),5))</f>
        <v>150</v>
      </c>
      <c r="N266" s="14" t="n">
        <f aca="false">IF(MAX(M266*L266,M266+'Read me'!$B$6)&lt;='Read me'!$B$7,CEILING(MAX(M266*L266,M266+'Read me'!$B$6)+0.5,1)-0.5,CEILING(MAX(M266*L266,M266+'Read me'!$B$6),5))</f>
        <v>180</v>
      </c>
      <c r="O266" s="22" t="n">
        <f aca="false">IF(ISNUMBER(J266),M266-J266,"new")</f>
        <v>0</v>
      </c>
    </row>
    <row r="267" customFormat="false" ht="15" hidden="false" customHeight="false" outlineLevel="0" collapsed="false">
      <c r="A267" s="2" t="s">
        <v>397</v>
      </c>
      <c r="B267" s="2" t="s">
        <v>342</v>
      </c>
      <c r="C267" s="2" t="s">
        <v>124</v>
      </c>
      <c r="D267" s="2" t="s">
        <v>14</v>
      </c>
      <c r="E267" s="2" t="s">
        <v>48</v>
      </c>
      <c r="F267" s="14" t="n">
        <v>188.85</v>
      </c>
      <c r="G267" s="2" t="n">
        <v>0</v>
      </c>
      <c r="H267" s="2" t="n">
        <v>20</v>
      </c>
      <c r="I267" s="21" t="n">
        <v>1.19</v>
      </c>
      <c r="J267" s="14" t="n">
        <v>150</v>
      </c>
      <c r="K267" s="14"/>
      <c r="L267" s="21" t="n">
        <f aca="false">INDEX('Read me'!$B$10:$B$14,4)</f>
        <v>1.2</v>
      </c>
      <c r="M267" s="14" t="n">
        <f aca="false">IF(F267*(1+'Read me'!$B$5)&lt;='Read me'!$B$7,CEILING(F267*(1+'Read me'!$B$5)+0.5,1)-0.5,CEILING(F267*(1+'Read me'!$B$5),5))</f>
        <v>190</v>
      </c>
      <c r="N267" s="14" t="n">
        <f aca="false">IF(MAX(M267*L267,M267+'Read me'!$B$6)&lt;='Read me'!$B$7,CEILING(MAX(M267*L267,M267+'Read me'!$B$6)+0.5,1)-0.5,CEILING(MAX(M267*L267,M267+'Read me'!$B$6),5))</f>
        <v>230</v>
      </c>
      <c r="O267" s="22" t="n">
        <f aca="false">IF(ISNUMBER(J267),M267-J267,"new")</f>
        <v>40</v>
      </c>
    </row>
    <row r="268" customFormat="false" ht="15" hidden="false" customHeight="false" outlineLevel="0" collapsed="false">
      <c r="A268" s="2" t="s">
        <v>398</v>
      </c>
      <c r="B268" s="2" t="s">
        <v>342</v>
      </c>
      <c r="C268" s="2" t="s">
        <v>124</v>
      </c>
      <c r="D268" s="2" t="s">
        <v>14</v>
      </c>
      <c r="E268" s="2" t="s">
        <v>49</v>
      </c>
      <c r="F268" s="14" t="n">
        <v>239.91</v>
      </c>
      <c r="G268" s="2" t="n">
        <v>0</v>
      </c>
      <c r="H268" s="2" t="n">
        <v>20</v>
      </c>
      <c r="I268" s="21" t="n">
        <v>1.19</v>
      </c>
      <c r="J268" s="14" t="n">
        <v>195</v>
      </c>
      <c r="K268" s="14"/>
      <c r="L268" s="21" t="n">
        <f aca="false">INDEX('Read me'!$B$10:$B$14,4)</f>
        <v>1.2</v>
      </c>
      <c r="M268" s="14" t="n">
        <f aca="false">IF(F268*(1+'Read me'!$B$5)&lt;='Read me'!$B$7,CEILING(F268*(1+'Read me'!$B$5)+0.5,1)-0.5,CEILING(F268*(1+'Read me'!$B$5),5))</f>
        <v>240</v>
      </c>
      <c r="N268" s="14" t="n">
        <f aca="false">IF(MAX(M268*L268,M268+'Read me'!$B$6)&lt;='Read me'!$B$7,CEILING(MAX(M268*L268,M268+'Read me'!$B$6)+0.5,1)-0.5,CEILING(MAX(M268*L268,M268+'Read me'!$B$6),5))</f>
        <v>290</v>
      </c>
      <c r="O268" s="22" t="n">
        <f aca="false">IF(ISNUMBER(J268),M268-J268,"new")</f>
        <v>45</v>
      </c>
    </row>
    <row r="269" customFormat="false" ht="15" hidden="false" customHeight="false" outlineLevel="0" collapsed="false">
      <c r="A269" s="2" t="s">
        <v>399</v>
      </c>
      <c r="B269" s="2" t="s">
        <v>342</v>
      </c>
      <c r="C269" s="2" t="s">
        <v>124</v>
      </c>
      <c r="D269" s="2" t="s">
        <v>15</v>
      </c>
      <c r="E269" s="2" t="s">
        <v>47</v>
      </c>
      <c r="F269" s="14" t="n">
        <v>197.3</v>
      </c>
      <c r="G269" s="2" t="n">
        <v>0</v>
      </c>
      <c r="H269" s="2" t="n">
        <v>20</v>
      </c>
      <c r="I269" s="21" t="n">
        <v>1.19</v>
      </c>
      <c r="J269" s="14" t="n">
        <v>300</v>
      </c>
      <c r="K269" s="14"/>
      <c r="L269" s="21" t="n">
        <f aca="false">INDEX('Read me'!$B$10:$B$14,5)</f>
        <v>1.2</v>
      </c>
      <c r="M269" s="14" t="n">
        <f aca="false">IF(F269*(1+'Read me'!$B$5)&lt;='Read me'!$B$7,CEILING(F269*(1+'Read me'!$B$5)+0.5,1)-0.5,CEILING(F269*(1+'Read me'!$B$5),5))</f>
        <v>200</v>
      </c>
      <c r="N269" s="14" t="n">
        <f aca="false">IF(MAX(M269*L269,M269+'Read me'!$B$6)&lt;='Read me'!$B$7,CEILING(MAX(M269*L269,M269+'Read me'!$B$6)+0.5,1)-0.5,CEILING(MAX(M269*L269,M269+'Read me'!$B$6),5))</f>
        <v>240</v>
      </c>
      <c r="O269" s="22" t="n">
        <f aca="false">IF(ISNUMBER(J269),M269-J269,"new")</f>
        <v>-100</v>
      </c>
    </row>
    <row r="270" customFormat="false" ht="15" hidden="false" customHeight="false" outlineLevel="0" collapsed="false">
      <c r="A270" s="2" t="s">
        <v>400</v>
      </c>
      <c r="B270" s="2" t="s">
        <v>342</v>
      </c>
      <c r="C270" s="2" t="s">
        <v>124</v>
      </c>
      <c r="D270" s="2" t="s">
        <v>15</v>
      </c>
      <c r="E270" s="2" t="s">
        <v>48</v>
      </c>
      <c r="F270" s="14" t="n">
        <v>276.09</v>
      </c>
      <c r="G270" s="2" t="n">
        <v>0</v>
      </c>
      <c r="H270" s="2" t="n">
        <v>20</v>
      </c>
      <c r="I270" s="21" t="n">
        <v>1.19</v>
      </c>
      <c r="J270" s="14" t="n">
        <v>300</v>
      </c>
      <c r="K270" s="14"/>
      <c r="L270" s="21" t="n">
        <f aca="false">INDEX('Read me'!$B$10:$B$14,5)</f>
        <v>1.2</v>
      </c>
      <c r="M270" s="14" t="n">
        <f aca="false">IF(MAX((IF(F270*(1+'Read me'!$B$5)&lt;='Read me'!$B$7,CEILING(F270*(1+'Read me'!$B$5)+0.5,1)-0.5,CEILING(F270*(1+'Read me'!$B$5),5)))*L270,(IF(F270*(1+'Read me'!$B$5)&lt;='Read me'!$B$7,CEILING(F270*(1+'Read me'!$B$5)+0.5,1)-0.5,CEILING(F270*(1+'Read me'!$B$5),5)))+'Read me'!$B$6)&lt;='Read me'!$B$7,CEILING(MAX((IF(F270*(1+'Read me'!$B$5)&lt;='Read me'!$B$7,CEILING(F270*(1+'Read me'!$B$5)+0.5,1)-0.5,CEILING(F270*(1+'Read me'!$B$5),5)))*L270,(IF(F270*(1+'Read me'!$B$5)&lt;='Read me'!$B$7,CEILING(F270*(1+'Read me'!$B$5)+0.5,1)-0.5,CEILING(F270*(1+'Read me'!$B$5),5)))+'Read me'!$B$6)+0.5,1)-0.5,CEILING(MAX((IF(F270*(1+'Read me'!$B$5)&lt;='Read me'!$B$7,CEILING(F270*(1+'Read me'!$B$5)+0.5,1)-0.5,CEILING(F270*(1+'Read me'!$B$5),5)))*L270,(IF(F270*(1+'Read me'!$B$5)&lt;='Read me'!$B$7,CEILING(F270*(1+'Read me'!$B$5)+0.5,1)-0.5,CEILING(F270*(1+'Read me'!$B$5),5)))+'Read me'!$B$6),5))</f>
        <v>340</v>
      </c>
      <c r="N270" s="2" t="s">
        <v>138</v>
      </c>
      <c r="O270" s="22" t="n">
        <f aca="false">IF(ISNUMBER(J270),M270-J270,"new")</f>
        <v>40</v>
      </c>
      <c r="P270" s="5" t="s">
        <v>139</v>
      </c>
    </row>
    <row r="271" customFormat="false" ht="15" hidden="false" customHeight="false" outlineLevel="0" collapsed="false">
      <c r="A271" s="2" t="s">
        <v>401</v>
      </c>
      <c r="B271" s="2" t="s">
        <v>342</v>
      </c>
      <c r="C271" s="2" t="s">
        <v>124</v>
      </c>
      <c r="D271" s="2" t="s">
        <v>15</v>
      </c>
      <c r="E271" s="2" t="s">
        <v>49</v>
      </c>
      <c r="F271" s="14" t="n">
        <v>327.39</v>
      </c>
      <c r="G271" s="2" t="n">
        <v>1</v>
      </c>
      <c r="H271" s="2" t="n">
        <v>20</v>
      </c>
      <c r="I271" s="21" t="n">
        <v>1.19</v>
      </c>
      <c r="J271" s="14" t="n">
        <v>400</v>
      </c>
      <c r="K271" s="14"/>
      <c r="L271" s="21" t="n">
        <f aca="false">INDEX('Read me'!$B$10:$B$14,5)</f>
        <v>1.2</v>
      </c>
      <c r="M271" s="14" t="n">
        <f aca="false">IF(MAX((IF(F271*(1+'Read me'!$B$5)&lt;='Read me'!$B$7,CEILING(F271*(1+'Read me'!$B$5)+0.5,1)-0.5,CEILING(F271*(1+'Read me'!$B$5),5)))*L271,(IF(F271*(1+'Read me'!$B$5)&lt;='Read me'!$B$7,CEILING(F271*(1+'Read me'!$B$5)+0.5,1)-0.5,CEILING(F271*(1+'Read me'!$B$5),5)))+'Read me'!$B$6)&lt;='Read me'!$B$7,CEILING(MAX((IF(F271*(1+'Read me'!$B$5)&lt;='Read me'!$B$7,CEILING(F271*(1+'Read me'!$B$5)+0.5,1)-0.5,CEILING(F271*(1+'Read me'!$B$5),5)))*L271,(IF(F271*(1+'Read me'!$B$5)&lt;='Read me'!$B$7,CEILING(F271*(1+'Read me'!$B$5)+0.5,1)-0.5,CEILING(F271*(1+'Read me'!$B$5),5)))+'Read me'!$B$6)+0.5,1)-0.5,CEILING(MAX((IF(F271*(1+'Read me'!$B$5)&lt;='Read me'!$B$7,CEILING(F271*(1+'Read me'!$B$5)+0.5,1)-0.5,CEILING(F271*(1+'Read me'!$B$5),5)))*L271,(IF(F271*(1+'Read me'!$B$5)&lt;='Read me'!$B$7,CEILING(F271*(1+'Read me'!$B$5)+0.5,1)-0.5,CEILING(F271*(1+'Read me'!$B$5),5)))+'Read me'!$B$6),5))</f>
        <v>400</v>
      </c>
      <c r="N271" s="2" t="s">
        <v>138</v>
      </c>
      <c r="O271" s="22" t="n">
        <f aca="false">IF(ISNUMBER(J271),M271-J271,"new")</f>
        <v>0</v>
      </c>
      <c r="P271" s="5" t="s">
        <v>139</v>
      </c>
    </row>
    <row r="272" customFormat="false" ht="15" hidden="false" customHeight="false" outlineLevel="0" collapsed="false">
      <c r="A272" s="2" t="s">
        <v>402</v>
      </c>
      <c r="B272" s="2" t="s">
        <v>342</v>
      </c>
      <c r="C272" s="2" t="s">
        <v>174</v>
      </c>
      <c r="D272" s="2" t="s">
        <v>10</v>
      </c>
      <c r="E272" s="2" t="s">
        <v>47</v>
      </c>
      <c r="F272" s="14" t="n">
        <v>16.21</v>
      </c>
      <c r="G272" s="2" t="n">
        <v>1</v>
      </c>
      <c r="H272" s="2" t="n">
        <v>6</v>
      </c>
      <c r="I272" s="21" t="n">
        <v>1.27</v>
      </c>
      <c r="J272" s="14" t="n">
        <v>24.5</v>
      </c>
      <c r="K272" s="14" t="n">
        <v>24.5</v>
      </c>
      <c r="L272" s="21" t="n">
        <f aca="false">INDEX('Read me'!$B$10:$B$14,1)</f>
        <v>1.34</v>
      </c>
      <c r="M272" s="14" t="n">
        <f aca="false">IF(F272*(1+'Read me'!$B$5)&lt;='Read me'!$B$7,CEILING(F272*(1+'Read me'!$B$5)+0.5,1)-0.5,CEILING(F272*(1+'Read me'!$B$5),5))</f>
        <v>16.5</v>
      </c>
      <c r="N272" s="14" t="n">
        <f aca="false">IF(MAX(M272*L272,M272+'Read me'!$B$6)&lt;='Read me'!$B$7,CEILING(MAX(M272*L272,M272+'Read me'!$B$6)+0.5,1)-0.5,CEILING(MAX(M272*L272,M272+'Read me'!$B$6),5))</f>
        <v>22.5</v>
      </c>
      <c r="O272" s="22" t="n">
        <f aca="false">IF(ISNUMBER(J272),M272-J272,"new")</f>
        <v>-8</v>
      </c>
    </row>
    <row r="273" customFormat="false" ht="15" hidden="false" customHeight="false" outlineLevel="0" collapsed="false">
      <c r="A273" s="2" t="s">
        <v>403</v>
      </c>
      <c r="B273" s="2" t="s">
        <v>342</v>
      </c>
      <c r="C273" s="2" t="s">
        <v>174</v>
      </c>
      <c r="D273" s="2" t="s">
        <v>10</v>
      </c>
      <c r="E273" s="2" t="s">
        <v>48</v>
      </c>
      <c r="F273" s="14" t="n">
        <v>20.44</v>
      </c>
      <c r="G273" s="2" t="n">
        <v>0</v>
      </c>
      <c r="H273" s="2" t="n">
        <v>6</v>
      </c>
      <c r="I273" s="21" t="n">
        <v>1.27</v>
      </c>
      <c r="J273" s="14" t="n">
        <v>24.5</v>
      </c>
      <c r="K273" s="14" t="n">
        <v>24.5</v>
      </c>
      <c r="L273" s="21" t="n">
        <f aca="false">INDEX('Read me'!$B$10:$B$14,1)</f>
        <v>1.34</v>
      </c>
      <c r="M273" s="14" t="n">
        <f aca="false">IF(F273*(1+'Read me'!$B$5)&lt;='Read me'!$B$7,CEILING(F273*(1+'Read me'!$B$5)+0.5,1)-0.5,CEILING(F273*(1+'Read me'!$B$5),5))</f>
        <v>20.5</v>
      </c>
      <c r="N273" s="14" t="n">
        <f aca="false">IF(MAX(M273*L273,M273+'Read me'!$B$6)&lt;='Read me'!$B$7,CEILING(MAX(M273*L273,M273+'Read me'!$B$6)+0.5,1)-0.5,CEILING(MAX(M273*L273,M273+'Read me'!$B$6),5))</f>
        <v>27.5</v>
      </c>
      <c r="O273" s="22" t="n">
        <f aca="false">IF(ISNUMBER(J273),M273-J273,"new")</f>
        <v>-4</v>
      </c>
    </row>
    <row r="274" customFormat="false" ht="15" hidden="false" customHeight="false" outlineLevel="0" collapsed="false">
      <c r="A274" s="2" t="s">
        <v>404</v>
      </c>
      <c r="B274" s="2" t="s">
        <v>342</v>
      </c>
      <c r="C274" s="2" t="s">
        <v>174</v>
      </c>
      <c r="D274" s="2" t="s">
        <v>10</v>
      </c>
      <c r="E274" s="2" t="s">
        <v>49</v>
      </c>
      <c r="F274" s="14" t="n">
        <v>27.2</v>
      </c>
      <c r="G274" s="2" t="n">
        <v>2</v>
      </c>
      <c r="H274" s="2" t="n">
        <v>6</v>
      </c>
      <c r="I274" s="21" t="n">
        <v>1.27</v>
      </c>
      <c r="J274" s="14" t="n">
        <v>34.5</v>
      </c>
      <c r="K274" s="14" t="n">
        <v>34.5</v>
      </c>
      <c r="L274" s="21" t="n">
        <f aca="false">INDEX('Read me'!$B$10:$B$14,1)</f>
        <v>1.34</v>
      </c>
      <c r="M274" s="14" t="n">
        <f aca="false">IF(F274*(1+'Read me'!$B$5)&lt;='Read me'!$B$7,CEILING(F274*(1+'Read me'!$B$5)+0.5,1)-0.5,CEILING(F274*(1+'Read me'!$B$5),5))</f>
        <v>27.5</v>
      </c>
      <c r="N274" s="14" t="n">
        <f aca="false">IF(MAX(M274*L274,M274+'Read me'!$B$6)&lt;='Read me'!$B$7,CEILING(MAX(M274*L274,M274+'Read me'!$B$6)+0.5,1)-0.5,CEILING(MAX(M274*L274,M274+'Read me'!$B$6),5))</f>
        <v>40</v>
      </c>
      <c r="O274" s="22" t="n">
        <f aca="false">IF(ISNUMBER(J274),M274-J274,"new")</f>
        <v>-7</v>
      </c>
    </row>
    <row r="275" customFormat="false" ht="15" hidden="false" customHeight="false" outlineLevel="0" collapsed="false">
      <c r="A275" s="2" t="s">
        <v>405</v>
      </c>
      <c r="B275" s="2" t="s">
        <v>342</v>
      </c>
      <c r="C275" s="2" t="s">
        <v>174</v>
      </c>
      <c r="D275" s="2" t="s">
        <v>12</v>
      </c>
      <c r="E275" s="2" t="s">
        <v>47</v>
      </c>
      <c r="F275" s="14" t="n">
        <v>65.83</v>
      </c>
      <c r="G275" s="2" t="n">
        <v>1</v>
      </c>
      <c r="H275" s="2" t="n">
        <v>6</v>
      </c>
      <c r="I275" s="21" t="n">
        <v>1.41</v>
      </c>
      <c r="J275" s="14" t="n">
        <v>29.5</v>
      </c>
      <c r="K275" s="14" t="n">
        <v>29.5</v>
      </c>
      <c r="L275" s="21" t="n">
        <f aca="false">INDEX('Read me'!$B$10:$B$14,2)</f>
        <v>1.26</v>
      </c>
      <c r="M275" s="14" t="n">
        <f aca="false">IF(F275*(1+'Read me'!$B$5)&lt;='Read me'!$B$7,CEILING(F275*(1+'Read me'!$B$5)+0.5,1)-0.5,CEILING(F275*(1+'Read me'!$B$5),5))</f>
        <v>70</v>
      </c>
      <c r="N275" s="14" t="n">
        <f aca="false">IF(MAX(M275*L275,M275+'Read me'!$B$6)&lt;='Read me'!$B$7,CEILING(MAX(M275*L275,M275+'Read me'!$B$6)+0.5,1)-0.5,CEILING(MAX(M275*L275,M275+'Read me'!$B$6),5))</f>
        <v>90</v>
      </c>
      <c r="O275" s="22" t="n">
        <f aca="false">IF(ISNUMBER(J275),M275-J275,"new")</f>
        <v>40.5</v>
      </c>
    </row>
    <row r="276" customFormat="false" ht="15" hidden="false" customHeight="false" outlineLevel="0" collapsed="false">
      <c r="A276" s="2" t="s">
        <v>406</v>
      </c>
      <c r="B276" s="2" t="s">
        <v>342</v>
      </c>
      <c r="C276" s="2" t="s">
        <v>174</v>
      </c>
      <c r="D276" s="2" t="s">
        <v>12</v>
      </c>
      <c r="E276" s="2" t="s">
        <v>48</v>
      </c>
      <c r="F276" s="14" t="n">
        <v>67.59</v>
      </c>
      <c r="G276" s="2" t="n">
        <v>0</v>
      </c>
      <c r="H276" s="2" t="n">
        <v>6</v>
      </c>
      <c r="I276" s="21" t="n">
        <v>1.41</v>
      </c>
      <c r="J276" s="14" t="n">
        <v>29.5</v>
      </c>
      <c r="K276" s="14" t="n">
        <v>29.5</v>
      </c>
      <c r="L276" s="21" t="n">
        <f aca="false">INDEX('Read me'!$B$10:$B$14,2)</f>
        <v>1.26</v>
      </c>
      <c r="M276" s="14" t="n">
        <f aca="false">IF(F276*(1+'Read me'!$B$5)&lt;='Read me'!$B$7,CEILING(F276*(1+'Read me'!$B$5)+0.5,1)-0.5,CEILING(F276*(1+'Read me'!$B$5),5))</f>
        <v>70</v>
      </c>
      <c r="N276" s="14" t="n">
        <f aca="false">IF(MAX(M276*L276,M276+'Read me'!$B$6)&lt;='Read me'!$B$7,CEILING(MAX(M276*L276,M276+'Read me'!$B$6)+0.5,1)-0.5,CEILING(MAX(M276*L276,M276+'Read me'!$B$6),5))</f>
        <v>90</v>
      </c>
      <c r="O276" s="22" t="n">
        <f aca="false">IF(ISNUMBER(J276),M276-J276,"new")</f>
        <v>40.5</v>
      </c>
    </row>
    <row r="277" customFormat="false" ht="15" hidden="false" customHeight="false" outlineLevel="0" collapsed="false">
      <c r="A277" s="2" t="s">
        <v>407</v>
      </c>
      <c r="B277" s="2" t="s">
        <v>342</v>
      </c>
      <c r="C277" s="2" t="s">
        <v>174</v>
      </c>
      <c r="D277" s="2" t="s">
        <v>12</v>
      </c>
      <c r="E277" s="2" t="s">
        <v>49</v>
      </c>
      <c r="F277" s="14" t="n">
        <v>75.51</v>
      </c>
      <c r="G277" s="2" t="n">
        <v>0</v>
      </c>
      <c r="H277" s="2" t="n">
        <v>6</v>
      </c>
      <c r="I277" s="21" t="n">
        <v>1.41</v>
      </c>
      <c r="J277" s="14" t="n">
        <v>45</v>
      </c>
      <c r="K277" s="14" t="n">
        <v>45</v>
      </c>
      <c r="L277" s="21" t="n">
        <f aca="false">INDEX('Read me'!$B$10:$B$14,2)</f>
        <v>1.26</v>
      </c>
      <c r="M277" s="14" t="n">
        <f aca="false">IF(F277*(1+'Read me'!$B$5)&lt;='Read me'!$B$7,CEILING(F277*(1+'Read me'!$B$5)+0.5,1)-0.5,CEILING(F277*(1+'Read me'!$B$5),5))</f>
        <v>80</v>
      </c>
      <c r="N277" s="14" t="n">
        <f aca="false">IF(MAX(M277*L277,M277+'Read me'!$B$6)&lt;='Read me'!$B$7,CEILING(MAX(M277*L277,M277+'Read me'!$B$6)+0.5,1)-0.5,CEILING(MAX(M277*L277,M277+'Read me'!$B$6),5))</f>
        <v>105</v>
      </c>
      <c r="O277" s="22" t="n">
        <f aca="false">IF(ISNUMBER(J277),M277-J277,"new")</f>
        <v>35</v>
      </c>
    </row>
    <row r="278" customFormat="false" ht="15" hidden="false" customHeight="false" outlineLevel="0" collapsed="false">
      <c r="A278" s="2" t="s">
        <v>408</v>
      </c>
      <c r="B278" s="2" t="s">
        <v>342</v>
      </c>
      <c r="C278" s="2" t="s">
        <v>174</v>
      </c>
      <c r="D278" s="2" t="s">
        <v>13</v>
      </c>
      <c r="E278" s="2" t="s">
        <v>47</v>
      </c>
      <c r="F278" s="14" t="n">
        <v>89.5</v>
      </c>
      <c r="G278" s="2" t="n">
        <v>0</v>
      </c>
      <c r="H278" s="2" t="n">
        <v>6</v>
      </c>
      <c r="I278" s="21" t="n">
        <v>1.21</v>
      </c>
      <c r="J278" s="14" t="n">
        <v>95</v>
      </c>
      <c r="K278" s="14" t="n">
        <v>95</v>
      </c>
      <c r="L278" s="21" t="n">
        <f aca="false">INDEX('Read me'!$B$10:$B$14,3)</f>
        <v>1.35</v>
      </c>
      <c r="M278" s="14" t="n">
        <f aca="false">IF(F278*(1+'Read me'!$B$5)&lt;='Read me'!$B$7,CEILING(F278*(1+'Read me'!$B$5)+0.5,1)-0.5,CEILING(F278*(1+'Read me'!$B$5),5))</f>
        <v>90</v>
      </c>
      <c r="N278" s="14" t="n">
        <f aca="false">IF(MAX(M278*L278,M278+'Read me'!$B$6)&lt;='Read me'!$B$7,CEILING(MAX(M278*L278,M278+'Read me'!$B$6)+0.5,1)-0.5,CEILING(MAX(M278*L278,M278+'Read me'!$B$6),5))</f>
        <v>125</v>
      </c>
      <c r="O278" s="22" t="n">
        <f aca="false">IF(ISNUMBER(J278),M278-J278,"new")</f>
        <v>-5</v>
      </c>
    </row>
    <row r="279" customFormat="false" ht="15" hidden="false" customHeight="false" outlineLevel="0" collapsed="false">
      <c r="A279" s="2" t="s">
        <v>409</v>
      </c>
      <c r="B279" s="2" t="s">
        <v>342</v>
      </c>
      <c r="C279" s="2" t="s">
        <v>174</v>
      </c>
      <c r="D279" s="2" t="s">
        <v>13</v>
      </c>
      <c r="E279" s="2" t="s">
        <v>48</v>
      </c>
      <c r="F279" s="14" t="n">
        <v>103.34</v>
      </c>
      <c r="G279" s="2" t="n">
        <v>0</v>
      </c>
      <c r="H279" s="2" t="n">
        <v>6</v>
      </c>
      <c r="I279" s="21" t="n">
        <v>1.21</v>
      </c>
      <c r="J279" s="14" t="n">
        <v>95</v>
      </c>
      <c r="K279" s="14" t="n">
        <v>95</v>
      </c>
      <c r="L279" s="21" t="n">
        <f aca="false">INDEX('Read me'!$B$10:$B$14,3)</f>
        <v>1.35</v>
      </c>
      <c r="M279" s="14" t="n">
        <f aca="false">IF(F279*(1+'Read me'!$B$5)&lt;='Read me'!$B$7,CEILING(F279*(1+'Read me'!$B$5)+0.5,1)-0.5,CEILING(F279*(1+'Read me'!$B$5),5))</f>
        <v>105</v>
      </c>
      <c r="N279" s="14" t="n">
        <f aca="false">IF(MAX(M279*L279,M279+'Read me'!$B$6)&lt;='Read me'!$B$7,CEILING(MAX(M279*L279,M279+'Read me'!$B$6)+0.5,1)-0.5,CEILING(MAX(M279*L279,M279+'Read me'!$B$6),5))</f>
        <v>145</v>
      </c>
      <c r="O279" s="22" t="n">
        <f aca="false">IF(ISNUMBER(J279),M279-J279,"new")</f>
        <v>10</v>
      </c>
    </row>
    <row r="280" customFormat="false" ht="15" hidden="false" customHeight="false" outlineLevel="0" collapsed="false">
      <c r="A280" s="2" t="s">
        <v>410</v>
      </c>
      <c r="B280" s="2" t="s">
        <v>342</v>
      </c>
      <c r="C280" s="2" t="s">
        <v>174</v>
      </c>
      <c r="D280" s="2" t="s">
        <v>13</v>
      </c>
      <c r="E280" s="2" t="s">
        <v>49</v>
      </c>
      <c r="F280" s="14" t="n">
        <v>141.14</v>
      </c>
      <c r="G280" s="2" t="n">
        <v>0</v>
      </c>
      <c r="H280" s="2" t="n">
        <v>6</v>
      </c>
      <c r="I280" s="21" t="n">
        <v>1.21</v>
      </c>
      <c r="J280" s="14" t="n">
        <v>150</v>
      </c>
      <c r="K280" s="14" t="n">
        <v>150</v>
      </c>
      <c r="L280" s="21" t="n">
        <f aca="false">INDEX('Read me'!$B$10:$B$14,3)</f>
        <v>1.35</v>
      </c>
      <c r="M280" s="14" t="n">
        <f aca="false">IF(F280*(1+'Read me'!$B$5)&lt;='Read me'!$B$7,CEILING(F280*(1+'Read me'!$B$5)+0.5,1)-0.5,CEILING(F280*(1+'Read me'!$B$5),5))</f>
        <v>145</v>
      </c>
      <c r="N280" s="14" t="n">
        <f aca="false">IF(MAX(M280*L280,M280+'Read me'!$B$6)&lt;='Read me'!$B$7,CEILING(MAX(M280*L280,M280+'Read me'!$B$6)+0.5,1)-0.5,CEILING(MAX(M280*L280,M280+'Read me'!$B$6),5))</f>
        <v>200</v>
      </c>
      <c r="O280" s="22" t="n">
        <f aca="false">IF(ISNUMBER(J280),M280-J280,"new")</f>
        <v>-5</v>
      </c>
    </row>
    <row r="281" customFormat="false" ht="15" hidden="false" customHeight="false" outlineLevel="0" collapsed="false">
      <c r="A281" s="2" t="s">
        <v>411</v>
      </c>
      <c r="B281" s="2" t="s">
        <v>342</v>
      </c>
      <c r="C281" s="2" t="s">
        <v>174</v>
      </c>
      <c r="D281" s="2" t="s">
        <v>14</v>
      </c>
      <c r="E281" s="2" t="s">
        <v>47</v>
      </c>
      <c r="F281" s="14" t="n">
        <v>151.23</v>
      </c>
      <c r="G281" s="2" t="n">
        <v>1</v>
      </c>
      <c r="H281" s="2" t="n">
        <v>6</v>
      </c>
      <c r="I281" s="21" t="n">
        <v>1.21</v>
      </c>
      <c r="J281" s="14" t="n">
        <v>150</v>
      </c>
      <c r="K281" s="14"/>
      <c r="L281" s="21" t="n">
        <f aca="false">INDEX('Read me'!$B$10:$B$14,4)</f>
        <v>1.2</v>
      </c>
      <c r="M281" s="14" t="n">
        <f aca="false">IF(F281*(1+'Read me'!$B$5)&lt;='Read me'!$B$7,CEILING(F281*(1+'Read me'!$B$5)+0.5,1)-0.5,CEILING(F281*(1+'Read me'!$B$5),5))</f>
        <v>155</v>
      </c>
      <c r="N281" s="14" t="n">
        <f aca="false">IF(MAX(M281*L281,M281+'Read me'!$B$6)&lt;='Read me'!$B$7,CEILING(MAX(M281*L281,M281+'Read me'!$B$6)+0.5,1)-0.5,CEILING(MAX(M281*L281,M281+'Read me'!$B$6),5))</f>
        <v>190</v>
      </c>
      <c r="O281" s="22" t="n">
        <f aca="false">IF(ISNUMBER(J281),M281-J281,"new")</f>
        <v>5</v>
      </c>
    </row>
    <row r="282" customFormat="false" ht="15" hidden="false" customHeight="false" outlineLevel="0" collapsed="false">
      <c r="A282" s="2" t="s">
        <v>412</v>
      </c>
      <c r="B282" s="2" t="s">
        <v>342</v>
      </c>
      <c r="C282" s="2" t="s">
        <v>174</v>
      </c>
      <c r="D282" s="2" t="s">
        <v>14</v>
      </c>
      <c r="E282" s="2" t="s">
        <v>48</v>
      </c>
      <c r="F282" s="14" t="n">
        <v>192.59</v>
      </c>
      <c r="G282" s="2" t="n">
        <v>0</v>
      </c>
      <c r="H282" s="2" t="n">
        <v>6</v>
      </c>
      <c r="I282" s="21" t="n">
        <v>1.21</v>
      </c>
      <c r="J282" s="14" t="n">
        <v>150</v>
      </c>
      <c r="K282" s="14"/>
      <c r="L282" s="21" t="n">
        <f aca="false">INDEX('Read me'!$B$10:$B$14,4)</f>
        <v>1.2</v>
      </c>
      <c r="M282" s="14" t="n">
        <f aca="false">IF(F282*(1+'Read me'!$B$5)&lt;='Read me'!$B$7,CEILING(F282*(1+'Read me'!$B$5)+0.5,1)-0.5,CEILING(F282*(1+'Read me'!$B$5),5))</f>
        <v>195</v>
      </c>
      <c r="N282" s="14" t="n">
        <f aca="false">IF(MAX(M282*L282,M282+'Read me'!$B$6)&lt;='Read me'!$B$7,CEILING(MAX(M282*L282,M282+'Read me'!$B$6)+0.5,1)-0.5,CEILING(MAX(M282*L282,M282+'Read me'!$B$6),5))</f>
        <v>235</v>
      </c>
      <c r="O282" s="22" t="n">
        <f aca="false">IF(ISNUMBER(J282),M282-J282,"new")</f>
        <v>45</v>
      </c>
    </row>
    <row r="283" customFormat="false" ht="15" hidden="false" customHeight="false" outlineLevel="0" collapsed="false">
      <c r="A283" s="2" t="s">
        <v>413</v>
      </c>
      <c r="B283" s="2" t="s">
        <v>342</v>
      </c>
      <c r="C283" s="2" t="s">
        <v>174</v>
      </c>
      <c r="D283" s="2" t="s">
        <v>14</v>
      </c>
      <c r="E283" s="2" t="s">
        <v>49</v>
      </c>
      <c r="F283" s="14" t="n">
        <v>244.66</v>
      </c>
      <c r="G283" s="2" t="n">
        <v>0</v>
      </c>
      <c r="H283" s="2" t="n">
        <v>6</v>
      </c>
      <c r="I283" s="21" t="n">
        <v>1.21</v>
      </c>
      <c r="J283" s="14" t="n">
        <v>195</v>
      </c>
      <c r="K283" s="14"/>
      <c r="L283" s="21" t="n">
        <f aca="false">INDEX('Read me'!$B$10:$B$14,4)</f>
        <v>1.2</v>
      </c>
      <c r="M283" s="14" t="n">
        <f aca="false">IF(F283*(1+'Read me'!$B$5)&lt;='Read me'!$B$7,CEILING(F283*(1+'Read me'!$B$5)+0.5,1)-0.5,CEILING(F283*(1+'Read me'!$B$5),5))</f>
        <v>245</v>
      </c>
      <c r="N283" s="14" t="n">
        <f aca="false">IF(MAX(M283*L283,M283+'Read me'!$B$6)&lt;='Read me'!$B$7,CEILING(MAX(M283*L283,M283+'Read me'!$B$6)+0.5,1)-0.5,CEILING(MAX(M283*L283,M283+'Read me'!$B$6),5))</f>
        <v>295</v>
      </c>
      <c r="O283" s="22" t="n">
        <f aca="false">IF(ISNUMBER(J283),M283-J283,"new")</f>
        <v>50</v>
      </c>
    </row>
    <row r="284" customFormat="false" ht="15" hidden="false" customHeight="false" outlineLevel="0" collapsed="false">
      <c r="A284" s="2" t="s">
        <v>414</v>
      </c>
      <c r="B284" s="2" t="s">
        <v>342</v>
      </c>
      <c r="C284" s="2" t="s">
        <v>174</v>
      </c>
      <c r="D284" s="2" t="s">
        <v>15</v>
      </c>
      <c r="E284" s="2" t="s">
        <v>47</v>
      </c>
      <c r="F284" s="14" t="n">
        <v>201.21</v>
      </c>
      <c r="G284" s="2" t="n">
        <v>0</v>
      </c>
      <c r="H284" s="2" t="n">
        <v>6</v>
      </c>
      <c r="I284" s="21" t="n">
        <v>1.21</v>
      </c>
      <c r="J284" s="14" t="n">
        <v>300</v>
      </c>
      <c r="K284" s="14"/>
      <c r="L284" s="21" t="n">
        <f aca="false">INDEX('Read me'!$B$10:$B$14,5)</f>
        <v>1.2</v>
      </c>
      <c r="M284" s="14" t="n">
        <f aca="false">IF(F284*(1+'Read me'!$B$5)&lt;='Read me'!$B$7,CEILING(F284*(1+'Read me'!$B$5)+0.5,1)-0.5,CEILING(F284*(1+'Read me'!$B$5),5))</f>
        <v>205</v>
      </c>
      <c r="N284" s="14" t="n">
        <f aca="false">IF(MAX(M284*L284,M284+'Read me'!$B$6)&lt;='Read me'!$B$7,CEILING(MAX(M284*L284,M284+'Read me'!$B$6)+0.5,1)-0.5,CEILING(MAX(M284*L284,M284+'Read me'!$B$6),5))</f>
        <v>250</v>
      </c>
      <c r="O284" s="22" t="n">
        <f aca="false">IF(ISNUMBER(J284),M284-J284,"new")</f>
        <v>-95</v>
      </c>
    </row>
    <row r="285" customFormat="false" ht="15" hidden="false" customHeight="false" outlineLevel="0" collapsed="false">
      <c r="A285" s="2" t="s">
        <v>415</v>
      </c>
      <c r="B285" s="2" t="s">
        <v>342</v>
      </c>
      <c r="C285" s="2" t="s">
        <v>174</v>
      </c>
      <c r="D285" s="2" t="s">
        <v>15</v>
      </c>
      <c r="E285" s="2" t="s">
        <v>48</v>
      </c>
      <c r="F285" s="14" t="n">
        <v>281.56</v>
      </c>
      <c r="G285" s="2" t="n">
        <v>0</v>
      </c>
      <c r="H285" s="2" t="n">
        <v>6</v>
      </c>
      <c r="I285" s="21" t="n">
        <v>1.21</v>
      </c>
      <c r="J285" s="14" t="n">
        <v>300</v>
      </c>
      <c r="K285" s="14"/>
      <c r="L285" s="21" t="n">
        <f aca="false">INDEX('Read me'!$B$10:$B$14,5)</f>
        <v>1.2</v>
      </c>
      <c r="M285" s="14" t="n">
        <f aca="false">IF(MAX((IF(F285*(1+'Read me'!$B$5)&lt;='Read me'!$B$7,CEILING(F285*(1+'Read me'!$B$5)+0.5,1)-0.5,CEILING(F285*(1+'Read me'!$B$5),5)))*L285,(IF(F285*(1+'Read me'!$B$5)&lt;='Read me'!$B$7,CEILING(F285*(1+'Read me'!$B$5)+0.5,1)-0.5,CEILING(F285*(1+'Read me'!$B$5),5)))+'Read me'!$B$6)&lt;='Read me'!$B$7,CEILING(MAX((IF(F285*(1+'Read me'!$B$5)&lt;='Read me'!$B$7,CEILING(F285*(1+'Read me'!$B$5)+0.5,1)-0.5,CEILING(F285*(1+'Read me'!$B$5),5)))*L285,(IF(F285*(1+'Read me'!$B$5)&lt;='Read me'!$B$7,CEILING(F285*(1+'Read me'!$B$5)+0.5,1)-0.5,CEILING(F285*(1+'Read me'!$B$5),5)))+'Read me'!$B$6)+0.5,1)-0.5,CEILING(MAX((IF(F285*(1+'Read me'!$B$5)&lt;='Read me'!$B$7,CEILING(F285*(1+'Read me'!$B$5)+0.5,1)-0.5,CEILING(F285*(1+'Read me'!$B$5),5)))*L285,(IF(F285*(1+'Read me'!$B$5)&lt;='Read me'!$B$7,CEILING(F285*(1+'Read me'!$B$5)+0.5,1)-0.5,CEILING(F285*(1+'Read me'!$B$5),5)))+'Read me'!$B$6),5))</f>
        <v>345</v>
      </c>
      <c r="N285" s="2" t="s">
        <v>138</v>
      </c>
      <c r="O285" s="22" t="n">
        <f aca="false">IF(ISNUMBER(J285),M285-J285,"new")</f>
        <v>45</v>
      </c>
      <c r="P285" s="5" t="s">
        <v>139</v>
      </c>
    </row>
    <row r="286" customFormat="false" ht="15" hidden="false" customHeight="false" outlineLevel="0" collapsed="false">
      <c r="A286" s="2" t="s">
        <v>416</v>
      </c>
      <c r="B286" s="2" t="s">
        <v>342</v>
      </c>
      <c r="C286" s="2" t="s">
        <v>174</v>
      </c>
      <c r="D286" s="2" t="s">
        <v>15</v>
      </c>
      <c r="E286" s="2" t="s">
        <v>49</v>
      </c>
      <c r="F286" s="14" t="n">
        <v>342.07</v>
      </c>
      <c r="G286" s="2" t="n">
        <v>1</v>
      </c>
      <c r="H286" s="2" t="n">
        <v>6</v>
      </c>
      <c r="I286" s="21" t="n">
        <v>1.21</v>
      </c>
      <c r="J286" s="14" t="n">
        <v>400</v>
      </c>
      <c r="K286" s="14"/>
      <c r="L286" s="21" t="n">
        <f aca="false">INDEX('Read me'!$B$10:$B$14,5)</f>
        <v>1.2</v>
      </c>
      <c r="M286" s="14" t="n">
        <f aca="false">IF(MAX((IF(F286*(1+'Read me'!$B$5)&lt;='Read me'!$B$7,CEILING(F286*(1+'Read me'!$B$5)+0.5,1)-0.5,CEILING(F286*(1+'Read me'!$B$5),5)))*L286,(IF(F286*(1+'Read me'!$B$5)&lt;='Read me'!$B$7,CEILING(F286*(1+'Read me'!$B$5)+0.5,1)-0.5,CEILING(F286*(1+'Read me'!$B$5),5)))+'Read me'!$B$6)&lt;='Read me'!$B$7,CEILING(MAX((IF(F286*(1+'Read me'!$B$5)&lt;='Read me'!$B$7,CEILING(F286*(1+'Read me'!$B$5)+0.5,1)-0.5,CEILING(F286*(1+'Read me'!$B$5),5)))*L286,(IF(F286*(1+'Read me'!$B$5)&lt;='Read me'!$B$7,CEILING(F286*(1+'Read me'!$B$5)+0.5,1)-0.5,CEILING(F286*(1+'Read me'!$B$5),5)))+'Read me'!$B$6)+0.5,1)-0.5,CEILING(MAX((IF(F286*(1+'Read me'!$B$5)&lt;='Read me'!$B$7,CEILING(F286*(1+'Read me'!$B$5)+0.5,1)-0.5,CEILING(F286*(1+'Read me'!$B$5),5)))*L286,(IF(F286*(1+'Read me'!$B$5)&lt;='Read me'!$B$7,CEILING(F286*(1+'Read me'!$B$5)+0.5,1)-0.5,CEILING(F286*(1+'Read me'!$B$5),5)))+'Read me'!$B$6),5))</f>
        <v>415</v>
      </c>
      <c r="N286" s="2" t="s">
        <v>138</v>
      </c>
      <c r="O286" s="22" t="n">
        <f aca="false">IF(ISNUMBER(J286),M286-J286,"new")</f>
        <v>15</v>
      </c>
      <c r="P286" s="5" t="s">
        <v>139</v>
      </c>
    </row>
    <row r="287" customFormat="false" ht="15" hidden="false" customHeight="false" outlineLevel="0" collapsed="false">
      <c r="A287" s="2" t="s">
        <v>417</v>
      </c>
      <c r="B287" s="2" t="s">
        <v>342</v>
      </c>
      <c r="C287" s="2" t="s">
        <v>205</v>
      </c>
      <c r="D287" s="2" t="s">
        <v>10</v>
      </c>
      <c r="E287" s="2" t="s">
        <v>47</v>
      </c>
      <c r="F287" s="14" t="n">
        <v>14.01</v>
      </c>
      <c r="G287" s="2" t="n">
        <v>0</v>
      </c>
      <c r="H287" s="2" t="n">
        <v>1</v>
      </c>
      <c r="I287" s="21" t="n">
        <v>1.08</v>
      </c>
      <c r="J287" s="14" t="n">
        <v>19.5</v>
      </c>
      <c r="K287" s="14" t="n">
        <v>24.5</v>
      </c>
      <c r="L287" s="21" t="n">
        <f aca="false">INDEX('Read me'!$B$10:$B$14,1)</f>
        <v>1.34</v>
      </c>
      <c r="M287" s="14" t="n">
        <f aca="false">IF(F287*(1+'Read me'!$B$5)&lt;='Read me'!$B$7,CEILING(F287*(1+'Read me'!$B$5)+0.5,1)-0.5,CEILING(F287*(1+'Read me'!$B$5),5))</f>
        <v>14.5</v>
      </c>
      <c r="N287" s="14" t="n">
        <f aca="false">IF(MAX(M287*L287,M287+'Read me'!$B$6)&lt;='Read me'!$B$7,CEILING(MAX(M287*L287,M287+'Read me'!$B$6)+0.5,1)-0.5,CEILING(MAX(M287*L287,M287+'Read me'!$B$6),5))</f>
        <v>19.5</v>
      </c>
      <c r="O287" s="22" t="n">
        <f aca="false">IF(ISNUMBER(J287),M287-J287,"new")</f>
        <v>-5</v>
      </c>
    </row>
    <row r="288" customFormat="false" ht="15" hidden="false" customHeight="false" outlineLevel="0" collapsed="false">
      <c r="A288" s="2" t="s">
        <v>418</v>
      </c>
      <c r="B288" s="2" t="s">
        <v>342</v>
      </c>
      <c r="C288" s="2" t="s">
        <v>205</v>
      </c>
      <c r="D288" s="2" t="s">
        <v>10</v>
      </c>
      <c r="E288" s="2" t="s">
        <v>48</v>
      </c>
      <c r="F288" s="14" t="n">
        <v>17.42</v>
      </c>
      <c r="G288" s="2" t="n">
        <v>0</v>
      </c>
      <c r="H288" s="2" t="n">
        <v>1</v>
      </c>
      <c r="I288" s="21" t="n">
        <v>1.08</v>
      </c>
      <c r="J288" s="14" t="n">
        <v>19.5</v>
      </c>
      <c r="K288" s="14" t="n">
        <v>24.5</v>
      </c>
      <c r="L288" s="21" t="n">
        <f aca="false">INDEX('Read me'!$B$10:$B$14,1)</f>
        <v>1.34</v>
      </c>
      <c r="M288" s="14" t="n">
        <f aca="false">IF(F288*(1+'Read me'!$B$5)&lt;='Read me'!$B$7,CEILING(F288*(1+'Read me'!$B$5)+0.5,1)-0.5,CEILING(F288*(1+'Read me'!$B$5),5))</f>
        <v>17.5</v>
      </c>
      <c r="N288" s="14" t="n">
        <f aca="false">IF(MAX(M288*L288,M288+'Read me'!$B$6)&lt;='Read me'!$B$7,CEILING(MAX(M288*L288,M288+'Read me'!$B$6)+0.5,1)-0.5,CEILING(MAX(M288*L288,M288+'Read me'!$B$6),5))</f>
        <v>23.5</v>
      </c>
      <c r="O288" s="22" t="n">
        <f aca="false">IF(ISNUMBER(J288),M288-J288,"new")</f>
        <v>-2</v>
      </c>
    </row>
    <row r="289" customFormat="false" ht="15" hidden="false" customHeight="false" outlineLevel="0" collapsed="false">
      <c r="A289" s="2" t="s">
        <v>419</v>
      </c>
      <c r="B289" s="2" t="s">
        <v>342</v>
      </c>
      <c r="C289" s="2" t="s">
        <v>205</v>
      </c>
      <c r="D289" s="2" t="s">
        <v>10</v>
      </c>
      <c r="E289" s="2" t="s">
        <v>49</v>
      </c>
      <c r="F289" s="14" t="n">
        <v>21.27</v>
      </c>
      <c r="G289" s="2" t="n">
        <v>1</v>
      </c>
      <c r="H289" s="2" t="n">
        <v>1</v>
      </c>
      <c r="I289" s="21" t="n">
        <v>1.08</v>
      </c>
      <c r="J289" s="14" t="n">
        <v>19.5</v>
      </c>
      <c r="K289" s="14" t="n">
        <v>34.5</v>
      </c>
      <c r="L289" s="21" t="n">
        <f aca="false">INDEX('Read me'!$B$10:$B$14,1)</f>
        <v>1.34</v>
      </c>
      <c r="M289" s="14" t="n">
        <f aca="false">IF(F289*(1+'Read me'!$B$5)&lt;='Read me'!$B$7,CEILING(F289*(1+'Read me'!$B$5)+0.5,1)-0.5,CEILING(F289*(1+'Read me'!$B$5),5))</f>
        <v>21.5</v>
      </c>
      <c r="N289" s="14" t="n">
        <f aca="false">IF(MAX(M289*L289,M289+'Read me'!$B$6)&lt;='Read me'!$B$7,CEILING(MAX(M289*L289,M289+'Read me'!$B$6)+0.5,1)-0.5,CEILING(MAX(M289*L289,M289+'Read me'!$B$6),5))</f>
        <v>29.5</v>
      </c>
      <c r="O289" s="22" t="n">
        <f aca="false">IF(ISNUMBER(J289),M289-J289,"new")</f>
        <v>2</v>
      </c>
    </row>
    <row r="290" customFormat="false" ht="15" hidden="false" customHeight="false" outlineLevel="0" collapsed="false">
      <c r="A290" s="2" t="s">
        <v>420</v>
      </c>
      <c r="B290" s="2" t="s">
        <v>342</v>
      </c>
      <c r="C290" s="2" t="s">
        <v>205</v>
      </c>
      <c r="D290" s="2" t="s">
        <v>12</v>
      </c>
      <c r="E290" s="2" t="s">
        <v>47</v>
      </c>
      <c r="F290" s="14" t="n">
        <v>44.11</v>
      </c>
      <c r="G290" s="2" t="n">
        <v>0</v>
      </c>
      <c r="H290" s="2" t="n">
        <v>1</v>
      </c>
      <c r="I290" s="21" t="n">
        <v>1.09</v>
      </c>
      <c r="J290" s="14" t="n">
        <v>24.5</v>
      </c>
      <c r="K290" s="14" t="n">
        <v>29.5</v>
      </c>
      <c r="L290" s="21" t="n">
        <f aca="false">INDEX('Read me'!$B$10:$B$14,2)</f>
        <v>1.26</v>
      </c>
      <c r="M290" s="14" t="n">
        <f aca="false">IF(F290*(1+'Read me'!$B$5)&lt;='Read me'!$B$7,CEILING(F290*(1+'Read me'!$B$5)+0.5,1)-0.5,CEILING(F290*(1+'Read me'!$B$5),5))</f>
        <v>45</v>
      </c>
      <c r="N290" s="14" t="n">
        <f aca="false">IF(MAX(M290*L290,M290+'Read me'!$B$6)&lt;='Read me'!$B$7,CEILING(MAX(M290*L290,M290+'Read me'!$B$6)+0.5,1)-0.5,CEILING(MAX(M290*L290,M290+'Read me'!$B$6),5))</f>
        <v>60</v>
      </c>
      <c r="O290" s="22" t="n">
        <f aca="false">IF(ISNUMBER(J290),M290-J290,"new")</f>
        <v>20.5</v>
      </c>
    </row>
    <row r="291" customFormat="false" ht="15" hidden="false" customHeight="false" outlineLevel="0" collapsed="false">
      <c r="A291" s="2" t="s">
        <v>421</v>
      </c>
      <c r="B291" s="2" t="s">
        <v>342</v>
      </c>
      <c r="C291" s="2" t="s">
        <v>205</v>
      </c>
      <c r="D291" s="2" t="s">
        <v>12</v>
      </c>
      <c r="E291" s="2" t="s">
        <v>48</v>
      </c>
      <c r="F291" s="14" t="n">
        <v>52.24</v>
      </c>
      <c r="G291" s="2" t="n">
        <v>0</v>
      </c>
      <c r="H291" s="2" t="n">
        <v>1</v>
      </c>
      <c r="I291" s="21" t="n">
        <v>1.09</v>
      </c>
      <c r="J291" s="14" t="n">
        <v>24.5</v>
      </c>
      <c r="K291" s="14" t="n">
        <v>29.5</v>
      </c>
      <c r="L291" s="21" t="n">
        <f aca="false">INDEX('Read me'!$B$10:$B$14,2)</f>
        <v>1.26</v>
      </c>
      <c r="M291" s="14" t="n">
        <f aca="false">IF(F291*(1+'Read me'!$B$5)&lt;='Read me'!$B$7,CEILING(F291*(1+'Read me'!$B$5)+0.5,1)-0.5,CEILING(F291*(1+'Read me'!$B$5),5))</f>
        <v>55</v>
      </c>
      <c r="N291" s="14" t="n">
        <f aca="false">IF(MAX(M291*L291,M291+'Read me'!$B$6)&lt;='Read me'!$B$7,CEILING(MAX(M291*L291,M291+'Read me'!$B$6)+0.5,1)-0.5,CEILING(MAX(M291*L291,M291+'Read me'!$B$6),5))</f>
        <v>70</v>
      </c>
      <c r="O291" s="22" t="n">
        <f aca="false">IF(ISNUMBER(J291),M291-J291,"new")</f>
        <v>30.5</v>
      </c>
    </row>
    <row r="292" customFormat="false" ht="15" hidden="false" customHeight="false" outlineLevel="0" collapsed="false">
      <c r="A292" s="2" t="s">
        <v>422</v>
      </c>
      <c r="B292" s="2" t="s">
        <v>342</v>
      </c>
      <c r="C292" s="2" t="s">
        <v>205</v>
      </c>
      <c r="D292" s="2" t="s">
        <v>12</v>
      </c>
      <c r="E292" s="2" t="s">
        <v>49</v>
      </c>
      <c r="F292" s="14" t="n">
        <v>58.37</v>
      </c>
      <c r="G292" s="2" t="n">
        <v>0</v>
      </c>
      <c r="H292" s="2" t="n">
        <v>1</v>
      </c>
      <c r="I292" s="21" t="n">
        <v>1.09</v>
      </c>
      <c r="J292" s="14" t="n">
        <v>24.5</v>
      </c>
      <c r="K292" s="14" t="n">
        <v>45</v>
      </c>
      <c r="L292" s="21" t="n">
        <f aca="false">INDEX('Read me'!$B$10:$B$14,2)</f>
        <v>1.26</v>
      </c>
      <c r="M292" s="14" t="n">
        <f aca="false">IF(F292*(1+'Read me'!$B$5)&lt;='Read me'!$B$7,CEILING(F292*(1+'Read me'!$B$5)+0.5,1)-0.5,CEILING(F292*(1+'Read me'!$B$5),5))</f>
        <v>60</v>
      </c>
      <c r="N292" s="14" t="n">
        <f aca="false">IF(MAX(M292*L292,M292+'Read me'!$B$6)&lt;='Read me'!$B$7,CEILING(MAX(M292*L292,M292+'Read me'!$B$6)+0.5,1)-0.5,CEILING(MAX(M292*L292,M292+'Read me'!$B$6),5))</f>
        <v>80</v>
      </c>
      <c r="O292" s="22" t="n">
        <f aca="false">IF(ISNUMBER(J292),M292-J292,"new")</f>
        <v>35.5</v>
      </c>
    </row>
    <row r="293" customFormat="false" ht="15" hidden="false" customHeight="false" outlineLevel="0" collapsed="false">
      <c r="A293" s="2" t="s">
        <v>423</v>
      </c>
      <c r="B293" s="2" t="s">
        <v>342</v>
      </c>
      <c r="C293" s="2" t="s">
        <v>205</v>
      </c>
      <c r="D293" s="2" t="s">
        <v>13</v>
      </c>
      <c r="E293" s="2" t="s">
        <v>47</v>
      </c>
      <c r="F293" s="14" t="n">
        <v>80.24</v>
      </c>
      <c r="G293" s="2" t="n">
        <v>0</v>
      </c>
      <c r="H293" s="2" t="n">
        <v>1</v>
      </c>
      <c r="I293" s="21" t="n">
        <v>1.09</v>
      </c>
      <c r="J293" s="14" t="n">
        <v>45</v>
      </c>
      <c r="K293" s="14" t="n">
        <v>95</v>
      </c>
      <c r="L293" s="21" t="n">
        <f aca="false">INDEX('Read me'!$B$10:$B$14,3)</f>
        <v>1.35</v>
      </c>
      <c r="M293" s="14" t="n">
        <f aca="false">IF(F293*(1+'Read me'!$B$5)&lt;='Read me'!$B$7,CEILING(F293*(1+'Read me'!$B$5)+0.5,1)-0.5,CEILING(F293*(1+'Read me'!$B$5),5))</f>
        <v>85</v>
      </c>
      <c r="N293" s="14" t="n">
        <f aca="false">IF(MAX(M293*L293,M293+'Read me'!$B$6)&lt;='Read me'!$B$7,CEILING(MAX(M293*L293,M293+'Read me'!$B$6)+0.5,1)-0.5,CEILING(MAX(M293*L293,M293+'Read me'!$B$6),5))</f>
        <v>115</v>
      </c>
      <c r="O293" s="22" t="n">
        <f aca="false">IF(ISNUMBER(J293),M293-J293,"new")</f>
        <v>40</v>
      </c>
    </row>
    <row r="294" customFormat="false" ht="15" hidden="false" customHeight="false" outlineLevel="0" collapsed="false">
      <c r="A294" s="2" t="s">
        <v>424</v>
      </c>
      <c r="B294" s="2" t="s">
        <v>342</v>
      </c>
      <c r="C294" s="2" t="s">
        <v>205</v>
      </c>
      <c r="D294" s="2" t="s">
        <v>13</v>
      </c>
      <c r="E294" s="2" t="s">
        <v>48</v>
      </c>
      <c r="F294" s="14" t="n">
        <v>92.65</v>
      </c>
      <c r="G294" s="2" t="n">
        <v>0</v>
      </c>
      <c r="H294" s="2" t="n">
        <v>1</v>
      </c>
      <c r="I294" s="21" t="n">
        <v>1.09</v>
      </c>
      <c r="J294" s="14" t="n">
        <v>45</v>
      </c>
      <c r="K294" s="14" t="n">
        <v>95</v>
      </c>
      <c r="L294" s="21" t="n">
        <f aca="false">INDEX('Read me'!$B$10:$B$14,3)</f>
        <v>1.35</v>
      </c>
      <c r="M294" s="14" t="n">
        <f aca="false">IF(F294*(1+'Read me'!$B$5)&lt;='Read me'!$B$7,CEILING(F294*(1+'Read me'!$B$5)+0.5,1)-0.5,CEILING(F294*(1+'Read me'!$B$5),5))</f>
        <v>95</v>
      </c>
      <c r="N294" s="14" t="n">
        <f aca="false">IF(MAX(M294*L294,M294+'Read me'!$B$6)&lt;='Read me'!$B$7,CEILING(MAX(M294*L294,M294+'Read me'!$B$6)+0.5,1)-0.5,CEILING(MAX(M294*L294,M294+'Read me'!$B$6),5))</f>
        <v>130</v>
      </c>
      <c r="O294" s="22" t="n">
        <f aca="false">IF(ISNUMBER(J294),M294-J294,"new")</f>
        <v>50</v>
      </c>
    </row>
    <row r="295" customFormat="false" ht="15" hidden="false" customHeight="false" outlineLevel="0" collapsed="false">
      <c r="A295" s="2" t="s">
        <v>425</v>
      </c>
      <c r="B295" s="2" t="s">
        <v>342</v>
      </c>
      <c r="C295" s="2" t="s">
        <v>205</v>
      </c>
      <c r="D295" s="2" t="s">
        <v>13</v>
      </c>
      <c r="E295" s="2" t="s">
        <v>49</v>
      </c>
      <c r="F295" s="14" t="n">
        <v>126.55</v>
      </c>
      <c r="G295" s="2" t="n">
        <v>0</v>
      </c>
      <c r="H295" s="2" t="n">
        <v>1</v>
      </c>
      <c r="I295" s="21" t="n">
        <v>1.09</v>
      </c>
      <c r="J295" s="14" t="n">
        <v>99</v>
      </c>
      <c r="K295" s="14" t="n">
        <v>150</v>
      </c>
      <c r="L295" s="21" t="n">
        <f aca="false">INDEX('Read me'!$B$10:$B$14,3)</f>
        <v>1.35</v>
      </c>
      <c r="M295" s="14" t="n">
        <f aca="false">IF(F295*(1+'Read me'!$B$5)&lt;='Read me'!$B$7,CEILING(F295*(1+'Read me'!$B$5)+0.5,1)-0.5,CEILING(F295*(1+'Read me'!$B$5),5))</f>
        <v>130</v>
      </c>
      <c r="N295" s="14" t="n">
        <f aca="false">IF(MAX(M295*L295,M295+'Read me'!$B$6)&lt;='Read me'!$B$7,CEILING(MAX(M295*L295,M295+'Read me'!$B$6)+0.5,1)-0.5,CEILING(MAX(M295*L295,M295+'Read me'!$B$6),5))</f>
        <v>180</v>
      </c>
      <c r="O295" s="22" t="n">
        <f aca="false">IF(ISNUMBER(J295),M295-J295,"new")</f>
        <v>31</v>
      </c>
    </row>
    <row r="296" customFormat="false" ht="15" hidden="false" customHeight="false" outlineLevel="0" collapsed="false">
      <c r="A296" s="2" t="s">
        <v>426</v>
      </c>
      <c r="B296" s="2" t="s">
        <v>342</v>
      </c>
      <c r="C296" s="2" t="s">
        <v>205</v>
      </c>
      <c r="D296" s="2" t="s">
        <v>14</v>
      </c>
      <c r="E296" s="2" t="s">
        <v>47</v>
      </c>
      <c r="F296" s="14" t="n">
        <v>134.1</v>
      </c>
      <c r="G296" s="2" t="n">
        <v>0</v>
      </c>
      <c r="H296" s="2" t="n">
        <v>1</v>
      </c>
      <c r="I296" s="21" t="n">
        <v>1.09</v>
      </c>
      <c r="J296" s="14" t="n">
        <v>99</v>
      </c>
      <c r="K296" s="14" t="n">
        <v>150</v>
      </c>
      <c r="L296" s="21" t="n">
        <f aca="false">INDEX('Read me'!$B$10:$B$14,4)</f>
        <v>1.2</v>
      </c>
      <c r="M296" s="14" t="n">
        <f aca="false">IF(F296*(1+'Read me'!$B$5)&lt;='Read me'!$B$7,CEILING(F296*(1+'Read me'!$B$5)+0.5,1)-0.5,CEILING(F296*(1+'Read me'!$B$5),5))</f>
        <v>135</v>
      </c>
      <c r="N296" s="14" t="n">
        <f aca="false">IF(MAX(M296*L296,M296+'Read me'!$B$6)&lt;='Read me'!$B$7,CEILING(MAX(M296*L296,M296+'Read me'!$B$6)+0.5,1)-0.5,CEILING(MAX(M296*L296,M296+'Read me'!$B$6),5))</f>
        <v>165</v>
      </c>
      <c r="O296" s="22" t="n">
        <f aca="false">IF(ISNUMBER(J296),M296-J296,"new")</f>
        <v>36</v>
      </c>
    </row>
    <row r="297" customFormat="false" ht="15" hidden="false" customHeight="false" outlineLevel="0" collapsed="false">
      <c r="A297" s="2" t="s">
        <v>427</v>
      </c>
      <c r="B297" s="2" t="s">
        <v>342</v>
      </c>
      <c r="C297" s="2" t="s">
        <v>205</v>
      </c>
      <c r="D297" s="2" t="s">
        <v>14</v>
      </c>
      <c r="E297" s="2" t="s">
        <v>48</v>
      </c>
      <c r="F297" s="14" t="n">
        <v>172.68</v>
      </c>
      <c r="G297" s="2" t="n">
        <v>0</v>
      </c>
      <c r="H297" s="2" t="n">
        <v>1</v>
      </c>
      <c r="I297" s="21" t="n">
        <v>1.09</v>
      </c>
      <c r="J297" s="14" t="n">
        <v>150</v>
      </c>
      <c r="K297" s="14" t="n">
        <v>150</v>
      </c>
      <c r="L297" s="21" t="n">
        <f aca="false">INDEX('Read me'!$B$10:$B$14,4)</f>
        <v>1.2</v>
      </c>
      <c r="M297" s="14" t="n">
        <f aca="false">IF(F297*(1+'Read me'!$B$5)&lt;='Read me'!$B$7,CEILING(F297*(1+'Read me'!$B$5)+0.5,1)-0.5,CEILING(F297*(1+'Read me'!$B$5),5))</f>
        <v>175</v>
      </c>
      <c r="N297" s="14" t="n">
        <f aca="false">IF(MAX(M297*L297,M297+'Read me'!$B$6)&lt;='Read me'!$B$7,CEILING(MAX(M297*L297,M297+'Read me'!$B$6)+0.5,1)-0.5,CEILING(MAX(M297*L297,M297+'Read me'!$B$6),5))</f>
        <v>210</v>
      </c>
      <c r="O297" s="22" t="n">
        <f aca="false">IF(ISNUMBER(J297),M297-J297,"new")</f>
        <v>25</v>
      </c>
    </row>
    <row r="298" customFormat="false" ht="15" hidden="false" customHeight="false" outlineLevel="0" collapsed="false">
      <c r="A298" s="2" t="s">
        <v>428</v>
      </c>
      <c r="B298" s="2" t="s">
        <v>342</v>
      </c>
      <c r="C298" s="2" t="s">
        <v>205</v>
      </c>
      <c r="D298" s="2" t="s">
        <v>14</v>
      </c>
      <c r="E298" s="2" t="s">
        <v>49</v>
      </c>
      <c r="F298" s="14" t="n">
        <v>219.36</v>
      </c>
      <c r="G298" s="2" t="n">
        <v>0</v>
      </c>
      <c r="H298" s="2" t="n">
        <v>1</v>
      </c>
      <c r="I298" s="21" t="n">
        <v>1.09</v>
      </c>
      <c r="J298" s="14" t="n">
        <v>250</v>
      </c>
      <c r="K298" s="14" t="n">
        <v>195</v>
      </c>
      <c r="L298" s="21" t="n">
        <f aca="false">INDEX('Read me'!$B$10:$B$14,4)</f>
        <v>1.2</v>
      </c>
      <c r="M298" s="14" t="n">
        <f aca="false">IF(F298*(1+'Read me'!$B$5)&lt;='Read me'!$B$7,CEILING(F298*(1+'Read me'!$B$5)+0.5,1)-0.5,CEILING(F298*(1+'Read me'!$B$5),5))</f>
        <v>220</v>
      </c>
      <c r="N298" s="14" t="n">
        <f aca="false">IF(MAX(M298*L298,M298+'Read me'!$B$6)&lt;='Read me'!$B$7,CEILING(MAX(M298*L298,M298+'Read me'!$B$6)+0.5,1)-0.5,CEILING(MAX(M298*L298,M298+'Read me'!$B$6),5))</f>
        <v>265</v>
      </c>
      <c r="O298" s="22" t="n">
        <f aca="false">IF(ISNUMBER(J298),M298-J298,"new")</f>
        <v>-30</v>
      </c>
    </row>
    <row r="299" customFormat="false" ht="15" hidden="false" customHeight="false" outlineLevel="0" collapsed="false">
      <c r="A299" s="2" t="s">
        <v>429</v>
      </c>
      <c r="B299" s="2" t="s">
        <v>342</v>
      </c>
      <c r="C299" s="2" t="s">
        <v>205</v>
      </c>
      <c r="D299" s="2" t="s">
        <v>15</v>
      </c>
      <c r="E299" s="2" t="s">
        <v>47</v>
      </c>
      <c r="F299" s="14" t="n">
        <v>180.41</v>
      </c>
      <c r="G299" s="2" t="n">
        <v>0</v>
      </c>
      <c r="H299" s="2" t="n">
        <v>1</v>
      </c>
      <c r="I299" s="21" t="n">
        <v>1.09</v>
      </c>
      <c r="J299" s="14" t="n">
        <v>300</v>
      </c>
      <c r="K299" s="14" t="n">
        <v>300</v>
      </c>
      <c r="L299" s="21" t="n">
        <f aca="false">INDEX('Read me'!$B$10:$B$14,5)</f>
        <v>1.2</v>
      </c>
      <c r="M299" s="14" t="n">
        <f aca="false">IF(F299*(1+'Read me'!$B$5)&lt;='Read me'!$B$7,CEILING(F299*(1+'Read me'!$B$5)+0.5,1)-0.5,CEILING(F299*(1+'Read me'!$B$5),5))</f>
        <v>185</v>
      </c>
      <c r="N299" s="14" t="n">
        <f aca="false">IF(MAX(M299*L299,M299+'Read me'!$B$6)&lt;='Read me'!$B$7,CEILING(MAX(M299*L299,M299+'Read me'!$B$6)+0.5,1)-0.5,CEILING(MAX(M299*L299,M299+'Read me'!$B$6),5))</f>
        <v>225</v>
      </c>
      <c r="O299" s="22" t="n">
        <f aca="false">IF(ISNUMBER(J299),M299-J299,"new")</f>
        <v>-115</v>
      </c>
    </row>
    <row r="300" customFormat="false" ht="15" hidden="false" customHeight="false" outlineLevel="0" collapsed="false">
      <c r="A300" s="2" t="s">
        <v>430</v>
      </c>
      <c r="B300" s="2" t="s">
        <v>342</v>
      </c>
      <c r="C300" s="2" t="s">
        <v>205</v>
      </c>
      <c r="D300" s="2" t="s">
        <v>15</v>
      </c>
      <c r="E300" s="2" t="s">
        <v>48</v>
      </c>
      <c r="F300" s="14" t="n">
        <v>252.45</v>
      </c>
      <c r="G300" s="2" t="n">
        <v>0</v>
      </c>
      <c r="H300" s="2" t="n">
        <v>1</v>
      </c>
      <c r="I300" s="21" t="n">
        <v>1.09</v>
      </c>
      <c r="J300" s="14" t="n">
        <v>300</v>
      </c>
      <c r="K300" s="14" t="n">
        <v>300</v>
      </c>
      <c r="L300" s="21" t="n">
        <f aca="false">INDEX('Read me'!$B$10:$B$14,5)</f>
        <v>1.2</v>
      </c>
      <c r="M300" s="14" t="n">
        <f aca="false">IF(MAX((IF(F300*(1+'Read me'!$B$5)&lt;='Read me'!$B$7,CEILING(F300*(1+'Read me'!$B$5)+0.5,1)-0.5,CEILING(F300*(1+'Read me'!$B$5),5)))*L300,(IF(F300*(1+'Read me'!$B$5)&lt;='Read me'!$B$7,CEILING(F300*(1+'Read me'!$B$5)+0.5,1)-0.5,CEILING(F300*(1+'Read me'!$B$5),5)))+'Read me'!$B$6)&lt;='Read me'!$B$7,CEILING(MAX((IF(F300*(1+'Read me'!$B$5)&lt;='Read me'!$B$7,CEILING(F300*(1+'Read me'!$B$5)+0.5,1)-0.5,CEILING(F300*(1+'Read me'!$B$5),5)))*L300,(IF(F300*(1+'Read me'!$B$5)&lt;='Read me'!$B$7,CEILING(F300*(1+'Read me'!$B$5)+0.5,1)-0.5,CEILING(F300*(1+'Read me'!$B$5),5)))+'Read me'!$B$6)+0.5,1)-0.5,CEILING(MAX((IF(F300*(1+'Read me'!$B$5)&lt;='Read me'!$B$7,CEILING(F300*(1+'Read me'!$B$5)+0.5,1)-0.5,CEILING(F300*(1+'Read me'!$B$5),5)))*L300,(IF(F300*(1+'Read me'!$B$5)&lt;='Read me'!$B$7,CEILING(F300*(1+'Read me'!$B$5)+0.5,1)-0.5,CEILING(F300*(1+'Read me'!$B$5),5)))+'Read me'!$B$6),5))</f>
        <v>310</v>
      </c>
      <c r="N300" s="2" t="s">
        <v>138</v>
      </c>
      <c r="O300" s="22" t="n">
        <f aca="false">IF(ISNUMBER(J300),M300-J300,"new")</f>
        <v>10</v>
      </c>
      <c r="P300" s="5" t="s">
        <v>139</v>
      </c>
    </row>
    <row r="301" customFormat="false" ht="15" hidden="false" customHeight="false" outlineLevel="0" collapsed="false">
      <c r="A301" s="2" t="s">
        <v>431</v>
      </c>
      <c r="B301" s="2" t="s">
        <v>342</v>
      </c>
      <c r="C301" s="2" t="s">
        <v>205</v>
      </c>
      <c r="D301" s="2" t="s">
        <v>15</v>
      </c>
      <c r="E301" s="2" t="s">
        <v>49</v>
      </c>
      <c r="F301" s="14" t="n">
        <v>302.26</v>
      </c>
      <c r="G301" s="2" t="n">
        <v>0</v>
      </c>
      <c r="H301" s="2" t="n">
        <v>1</v>
      </c>
      <c r="I301" s="21" t="n">
        <v>1.09</v>
      </c>
      <c r="J301" s="14" t="n">
        <v>350</v>
      </c>
      <c r="K301" s="14" t="n">
        <v>400</v>
      </c>
      <c r="L301" s="21" t="n">
        <f aca="false">INDEX('Read me'!$B$10:$B$14,5)</f>
        <v>1.2</v>
      </c>
      <c r="M301" s="14" t="n">
        <f aca="false">IF(MAX((IF(F301*(1+'Read me'!$B$5)&lt;='Read me'!$B$7,CEILING(F301*(1+'Read me'!$B$5)+0.5,1)-0.5,CEILING(F301*(1+'Read me'!$B$5),5)))*L301,(IF(F301*(1+'Read me'!$B$5)&lt;='Read me'!$B$7,CEILING(F301*(1+'Read me'!$B$5)+0.5,1)-0.5,CEILING(F301*(1+'Read me'!$B$5),5)))+'Read me'!$B$6)&lt;='Read me'!$B$7,CEILING(MAX((IF(F301*(1+'Read me'!$B$5)&lt;='Read me'!$B$7,CEILING(F301*(1+'Read me'!$B$5)+0.5,1)-0.5,CEILING(F301*(1+'Read me'!$B$5),5)))*L301,(IF(F301*(1+'Read me'!$B$5)&lt;='Read me'!$B$7,CEILING(F301*(1+'Read me'!$B$5)+0.5,1)-0.5,CEILING(F301*(1+'Read me'!$B$5),5)))+'Read me'!$B$6)+0.5,1)-0.5,CEILING(MAX((IF(F301*(1+'Read me'!$B$5)&lt;='Read me'!$B$7,CEILING(F301*(1+'Read me'!$B$5)+0.5,1)-0.5,CEILING(F301*(1+'Read me'!$B$5),5)))*L301,(IF(F301*(1+'Read me'!$B$5)&lt;='Read me'!$B$7,CEILING(F301*(1+'Read me'!$B$5)+0.5,1)-0.5,CEILING(F301*(1+'Read me'!$B$5),5)))+'Read me'!$B$6),5))</f>
        <v>370</v>
      </c>
      <c r="N301" s="2" t="s">
        <v>138</v>
      </c>
      <c r="O301" s="22" t="n">
        <f aca="false">IF(ISNUMBER(J301),M301-J301,"new")</f>
        <v>20</v>
      </c>
      <c r="P301" s="5" t="s">
        <v>139</v>
      </c>
    </row>
    <row r="302" customFormat="false" ht="15" hidden="false" customHeight="false" outlineLevel="0" collapsed="false">
      <c r="A302" s="2" t="s">
        <v>432</v>
      </c>
      <c r="B302" s="2" t="s">
        <v>342</v>
      </c>
      <c r="C302" s="2" t="s">
        <v>123</v>
      </c>
      <c r="D302" s="2" t="s">
        <v>10</v>
      </c>
      <c r="E302" s="2" t="s">
        <v>47</v>
      </c>
      <c r="F302" s="14" t="n">
        <v>13.9</v>
      </c>
      <c r="G302" s="2" t="n">
        <v>0</v>
      </c>
      <c r="H302" s="2" t="n">
        <v>1</v>
      </c>
      <c r="I302" s="21" t="n">
        <v>1.07</v>
      </c>
      <c r="J302" s="14" t="n">
        <v>19.5</v>
      </c>
      <c r="K302" s="14" t="n">
        <v>24.5</v>
      </c>
      <c r="L302" s="21" t="n">
        <f aca="false">INDEX('Read me'!$B$10:$B$14,1)</f>
        <v>1.34</v>
      </c>
      <c r="M302" s="14" t="n">
        <f aca="false">IF(F302*(1+'Read me'!$B$5)&lt;='Read me'!$B$7,CEILING(F302*(1+'Read me'!$B$5)+0.5,1)-0.5,CEILING(F302*(1+'Read me'!$B$5),5))</f>
        <v>14.5</v>
      </c>
      <c r="N302" s="14" t="n">
        <f aca="false">IF(MAX(M302*L302,M302+'Read me'!$B$6)&lt;='Read me'!$B$7,CEILING(MAX(M302*L302,M302+'Read me'!$B$6)+0.5,1)-0.5,CEILING(MAX(M302*L302,M302+'Read me'!$B$6),5))</f>
        <v>19.5</v>
      </c>
      <c r="O302" s="22" t="n">
        <f aca="false">IF(ISNUMBER(J302),M302-J302,"new")</f>
        <v>-5</v>
      </c>
    </row>
    <row r="303" customFormat="false" ht="15" hidden="false" customHeight="false" outlineLevel="0" collapsed="false">
      <c r="A303" s="2" t="s">
        <v>433</v>
      </c>
      <c r="B303" s="2" t="s">
        <v>342</v>
      </c>
      <c r="C303" s="2" t="s">
        <v>123</v>
      </c>
      <c r="D303" s="2" t="s">
        <v>10</v>
      </c>
      <c r="E303" s="2" t="s">
        <v>48</v>
      </c>
      <c r="F303" s="14" t="n">
        <v>17.28</v>
      </c>
      <c r="G303" s="2" t="n">
        <v>0</v>
      </c>
      <c r="H303" s="2" t="n">
        <v>1</v>
      </c>
      <c r="I303" s="21" t="n">
        <v>1.07</v>
      </c>
      <c r="J303" s="14" t="n">
        <v>19.5</v>
      </c>
      <c r="K303" s="14" t="n">
        <v>24.5</v>
      </c>
      <c r="L303" s="21" t="n">
        <f aca="false">INDEX('Read me'!$B$10:$B$14,1)</f>
        <v>1.34</v>
      </c>
      <c r="M303" s="14" t="n">
        <f aca="false">IF(F303*(1+'Read me'!$B$5)&lt;='Read me'!$B$7,CEILING(F303*(1+'Read me'!$B$5)+0.5,1)-0.5,CEILING(F303*(1+'Read me'!$B$5),5))</f>
        <v>17.5</v>
      </c>
      <c r="N303" s="14" t="n">
        <f aca="false">IF(MAX(M303*L303,M303+'Read me'!$B$6)&lt;='Read me'!$B$7,CEILING(MAX(M303*L303,M303+'Read me'!$B$6)+0.5,1)-0.5,CEILING(MAX(M303*L303,M303+'Read me'!$B$6),5))</f>
        <v>23.5</v>
      </c>
      <c r="O303" s="22" t="n">
        <f aca="false">IF(ISNUMBER(J303),M303-J303,"new")</f>
        <v>-2</v>
      </c>
    </row>
    <row r="304" customFormat="false" ht="15" hidden="false" customHeight="false" outlineLevel="0" collapsed="false">
      <c r="A304" s="2" t="s">
        <v>434</v>
      </c>
      <c r="B304" s="2" t="s">
        <v>342</v>
      </c>
      <c r="C304" s="2" t="s">
        <v>123</v>
      </c>
      <c r="D304" s="2" t="s">
        <v>10</v>
      </c>
      <c r="E304" s="2" t="s">
        <v>49</v>
      </c>
      <c r="F304" s="14" t="n">
        <v>21.25</v>
      </c>
      <c r="G304" s="2" t="n">
        <v>0</v>
      </c>
      <c r="H304" s="2" t="n">
        <v>1</v>
      </c>
      <c r="I304" s="21" t="n">
        <v>1.07</v>
      </c>
      <c r="J304" s="14" t="n">
        <v>19.5</v>
      </c>
      <c r="K304" s="14" t="n">
        <v>34.5</v>
      </c>
      <c r="L304" s="21" t="n">
        <f aca="false">INDEX('Read me'!$B$10:$B$14,1)</f>
        <v>1.34</v>
      </c>
      <c r="M304" s="14" t="n">
        <f aca="false">IF(F304*(1+'Read me'!$B$5)&lt;='Read me'!$B$7,CEILING(F304*(1+'Read me'!$B$5)+0.5,1)-0.5,CEILING(F304*(1+'Read me'!$B$5),5))</f>
        <v>21.5</v>
      </c>
      <c r="N304" s="14" t="n">
        <f aca="false">IF(MAX(M304*L304,M304+'Read me'!$B$6)&lt;='Read me'!$B$7,CEILING(MAX(M304*L304,M304+'Read me'!$B$6)+0.5,1)-0.5,CEILING(MAX(M304*L304,M304+'Read me'!$B$6),5))</f>
        <v>29.5</v>
      </c>
      <c r="O304" s="22" t="n">
        <f aca="false">IF(ISNUMBER(J304),M304-J304,"new")</f>
        <v>2</v>
      </c>
    </row>
    <row r="305" customFormat="false" ht="15" hidden="false" customHeight="false" outlineLevel="0" collapsed="false">
      <c r="A305" s="2" t="s">
        <v>435</v>
      </c>
      <c r="B305" s="2" t="s">
        <v>342</v>
      </c>
      <c r="C305" s="2" t="s">
        <v>123</v>
      </c>
      <c r="D305" s="2" t="s">
        <v>12</v>
      </c>
      <c r="E305" s="2" t="s">
        <v>47</v>
      </c>
      <c r="F305" s="14" t="n">
        <v>43.36</v>
      </c>
      <c r="G305" s="2" t="n">
        <v>0</v>
      </c>
      <c r="H305" s="2" t="n">
        <v>1</v>
      </c>
      <c r="I305" s="21" t="n">
        <v>1.07</v>
      </c>
      <c r="J305" s="14" t="n">
        <v>24.5</v>
      </c>
      <c r="K305" s="14" t="n">
        <v>29.5</v>
      </c>
      <c r="L305" s="21" t="n">
        <f aca="false">INDEX('Read me'!$B$10:$B$14,2)</f>
        <v>1.26</v>
      </c>
      <c r="M305" s="14" t="n">
        <f aca="false">IF(F305*(1+'Read me'!$B$5)&lt;='Read me'!$B$7,CEILING(F305*(1+'Read me'!$B$5)+0.5,1)-0.5,CEILING(F305*(1+'Read me'!$B$5),5))</f>
        <v>45</v>
      </c>
      <c r="N305" s="14" t="n">
        <f aca="false">IF(MAX(M305*L305,M305+'Read me'!$B$6)&lt;='Read me'!$B$7,CEILING(MAX(M305*L305,M305+'Read me'!$B$6)+0.5,1)-0.5,CEILING(MAX(M305*L305,M305+'Read me'!$B$6),5))</f>
        <v>60</v>
      </c>
      <c r="O305" s="22" t="n">
        <f aca="false">IF(ISNUMBER(J305),M305-J305,"new")</f>
        <v>20.5</v>
      </c>
    </row>
    <row r="306" customFormat="false" ht="15" hidden="false" customHeight="false" outlineLevel="0" collapsed="false">
      <c r="A306" s="2" t="s">
        <v>436</v>
      </c>
      <c r="B306" s="2" t="s">
        <v>342</v>
      </c>
      <c r="C306" s="2" t="s">
        <v>123</v>
      </c>
      <c r="D306" s="2" t="s">
        <v>12</v>
      </c>
      <c r="E306" s="2" t="s">
        <v>48</v>
      </c>
      <c r="F306" s="14" t="n">
        <v>51.35</v>
      </c>
      <c r="G306" s="2" t="n">
        <v>0</v>
      </c>
      <c r="H306" s="2" t="n">
        <v>1</v>
      </c>
      <c r="I306" s="21" t="n">
        <v>1.07</v>
      </c>
      <c r="J306" s="14" t="n">
        <v>24.5</v>
      </c>
      <c r="K306" s="14" t="n">
        <v>29.5</v>
      </c>
      <c r="L306" s="21" t="n">
        <f aca="false">INDEX('Read me'!$B$10:$B$14,2)</f>
        <v>1.26</v>
      </c>
      <c r="M306" s="14" t="n">
        <f aca="false">IF(F306*(1+'Read me'!$B$5)&lt;='Read me'!$B$7,CEILING(F306*(1+'Read me'!$B$5)+0.5,1)-0.5,CEILING(F306*(1+'Read me'!$B$5),5))</f>
        <v>55</v>
      </c>
      <c r="N306" s="14" t="n">
        <f aca="false">IF(MAX(M306*L306,M306+'Read me'!$B$6)&lt;='Read me'!$B$7,CEILING(MAX(M306*L306,M306+'Read me'!$B$6)+0.5,1)-0.5,CEILING(MAX(M306*L306,M306+'Read me'!$B$6),5))</f>
        <v>70</v>
      </c>
      <c r="O306" s="22" t="n">
        <f aca="false">IF(ISNUMBER(J306),M306-J306,"new")</f>
        <v>30.5</v>
      </c>
    </row>
    <row r="307" customFormat="false" ht="15" hidden="false" customHeight="false" outlineLevel="0" collapsed="false">
      <c r="A307" s="2" t="s">
        <v>437</v>
      </c>
      <c r="B307" s="2" t="s">
        <v>342</v>
      </c>
      <c r="C307" s="2" t="s">
        <v>123</v>
      </c>
      <c r="D307" s="2" t="s">
        <v>12</v>
      </c>
      <c r="E307" s="2" t="s">
        <v>49</v>
      </c>
      <c r="F307" s="14" t="n">
        <v>57.26</v>
      </c>
      <c r="G307" s="2" t="n">
        <v>1</v>
      </c>
      <c r="H307" s="2" t="n">
        <v>1</v>
      </c>
      <c r="I307" s="21" t="n">
        <v>1.07</v>
      </c>
      <c r="J307" s="14" t="n">
        <v>24.5</v>
      </c>
      <c r="K307" s="14" t="n">
        <v>45</v>
      </c>
      <c r="L307" s="21" t="n">
        <f aca="false">INDEX('Read me'!$B$10:$B$14,2)</f>
        <v>1.26</v>
      </c>
      <c r="M307" s="14" t="n">
        <f aca="false">IF(F307*(1+'Read me'!$B$5)&lt;='Read me'!$B$7,CEILING(F307*(1+'Read me'!$B$5)+0.5,1)-0.5,CEILING(F307*(1+'Read me'!$B$5),5))</f>
        <v>60</v>
      </c>
      <c r="N307" s="14" t="n">
        <f aca="false">IF(MAX(M307*L307,M307+'Read me'!$B$6)&lt;='Read me'!$B$7,CEILING(MAX(M307*L307,M307+'Read me'!$B$6)+0.5,1)-0.5,CEILING(MAX(M307*L307,M307+'Read me'!$B$6),5))</f>
        <v>80</v>
      </c>
      <c r="O307" s="22" t="n">
        <f aca="false">IF(ISNUMBER(J307),M307-J307,"new")</f>
        <v>35.5</v>
      </c>
    </row>
    <row r="308" customFormat="false" ht="15" hidden="false" customHeight="false" outlineLevel="0" collapsed="false">
      <c r="A308" s="2" t="s">
        <v>438</v>
      </c>
      <c r="B308" s="2" t="s">
        <v>342</v>
      </c>
      <c r="C308" s="2" t="s">
        <v>123</v>
      </c>
      <c r="D308" s="2" t="s">
        <v>13</v>
      </c>
      <c r="E308" s="2" t="s">
        <v>47</v>
      </c>
      <c r="F308" s="14" t="n">
        <v>79.04</v>
      </c>
      <c r="G308" s="2" t="n">
        <v>0</v>
      </c>
      <c r="H308" s="2" t="n">
        <v>1</v>
      </c>
      <c r="I308" s="21" t="n">
        <v>1.07</v>
      </c>
      <c r="J308" s="14" t="n">
        <v>45</v>
      </c>
      <c r="K308" s="14" t="n">
        <v>95</v>
      </c>
      <c r="L308" s="21" t="n">
        <f aca="false">INDEX('Read me'!$B$10:$B$14,3)</f>
        <v>1.35</v>
      </c>
      <c r="M308" s="14" t="n">
        <f aca="false">IF(F308*(1+'Read me'!$B$5)&lt;='Read me'!$B$7,CEILING(F308*(1+'Read me'!$B$5)+0.5,1)-0.5,CEILING(F308*(1+'Read me'!$B$5),5))</f>
        <v>80</v>
      </c>
      <c r="N308" s="14" t="n">
        <f aca="false">IF(MAX(M308*L308,M308+'Read me'!$B$6)&lt;='Read me'!$B$7,CEILING(MAX(M308*L308,M308+'Read me'!$B$6)+0.5,1)-0.5,CEILING(MAX(M308*L308,M308+'Read me'!$B$6),5))</f>
        <v>110</v>
      </c>
      <c r="O308" s="22" t="n">
        <f aca="false">IF(ISNUMBER(J308),M308-J308,"new")</f>
        <v>35</v>
      </c>
    </row>
    <row r="309" customFormat="false" ht="15" hidden="false" customHeight="false" outlineLevel="0" collapsed="false">
      <c r="A309" s="2" t="s">
        <v>439</v>
      </c>
      <c r="B309" s="2" t="s">
        <v>342</v>
      </c>
      <c r="C309" s="2" t="s">
        <v>123</v>
      </c>
      <c r="D309" s="2" t="s">
        <v>13</v>
      </c>
      <c r="E309" s="2" t="s">
        <v>48</v>
      </c>
      <c r="F309" s="14" t="n">
        <v>91.26</v>
      </c>
      <c r="G309" s="2" t="n">
        <v>0</v>
      </c>
      <c r="H309" s="2" t="n">
        <v>1</v>
      </c>
      <c r="I309" s="21" t="n">
        <v>1.07</v>
      </c>
      <c r="J309" s="14" t="n">
        <v>45</v>
      </c>
      <c r="K309" s="14" t="n">
        <v>95</v>
      </c>
      <c r="L309" s="21" t="n">
        <f aca="false">INDEX('Read me'!$B$10:$B$14,3)</f>
        <v>1.35</v>
      </c>
      <c r="M309" s="14" t="n">
        <f aca="false">IF(F309*(1+'Read me'!$B$5)&lt;='Read me'!$B$7,CEILING(F309*(1+'Read me'!$B$5)+0.5,1)-0.5,CEILING(F309*(1+'Read me'!$B$5),5))</f>
        <v>95</v>
      </c>
      <c r="N309" s="14" t="n">
        <f aca="false">IF(MAX(M309*L309,M309+'Read me'!$B$6)&lt;='Read me'!$B$7,CEILING(MAX(M309*L309,M309+'Read me'!$B$6)+0.5,1)-0.5,CEILING(MAX(M309*L309,M309+'Read me'!$B$6),5))</f>
        <v>130</v>
      </c>
      <c r="O309" s="22" t="n">
        <f aca="false">IF(ISNUMBER(J309),M309-J309,"new")</f>
        <v>50</v>
      </c>
    </row>
    <row r="310" customFormat="false" ht="15" hidden="false" customHeight="false" outlineLevel="0" collapsed="false">
      <c r="A310" s="2" t="s">
        <v>440</v>
      </c>
      <c r="B310" s="2" t="s">
        <v>342</v>
      </c>
      <c r="C310" s="2" t="s">
        <v>123</v>
      </c>
      <c r="D310" s="2" t="s">
        <v>13</v>
      </c>
      <c r="E310" s="2" t="s">
        <v>49</v>
      </c>
      <c r="F310" s="14" t="n">
        <v>124.65</v>
      </c>
      <c r="G310" s="2" t="n">
        <v>0</v>
      </c>
      <c r="H310" s="2" t="n">
        <v>1</v>
      </c>
      <c r="I310" s="21" t="n">
        <v>1.07</v>
      </c>
      <c r="J310" s="14" t="n">
        <v>99</v>
      </c>
      <c r="K310" s="14" t="n">
        <v>150</v>
      </c>
      <c r="L310" s="21" t="n">
        <f aca="false">INDEX('Read me'!$B$10:$B$14,3)</f>
        <v>1.35</v>
      </c>
      <c r="M310" s="14" t="n">
        <f aca="false">IF(F310*(1+'Read me'!$B$5)&lt;='Read me'!$B$7,CEILING(F310*(1+'Read me'!$B$5)+0.5,1)-0.5,CEILING(F310*(1+'Read me'!$B$5),5))</f>
        <v>125</v>
      </c>
      <c r="N310" s="14" t="n">
        <f aca="false">IF(MAX(M310*L310,M310+'Read me'!$B$6)&lt;='Read me'!$B$7,CEILING(MAX(M310*L310,M310+'Read me'!$B$6)+0.5,1)-0.5,CEILING(MAX(M310*L310,M310+'Read me'!$B$6),5))</f>
        <v>170</v>
      </c>
      <c r="O310" s="22" t="n">
        <f aca="false">IF(ISNUMBER(J310),M310-J310,"new")</f>
        <v>26</v>
      </c>
    </row>
    <row r="311" customFormat="false" ht="15" hidden="false" customHeight="false" outlineLevel="0" collapsed="false">
      <c r="A311" s="2" t="s">
        <v>441</v>
      </c>
      <c r="B311" s="2" t="s">
        <v>342</v>
      </c>
      <c r="C311" s="2" t="s">
        <v>123</v>
      </c>
      <c r="D311" s="2" t="s">
        <v>14</v>
      </c>
      <c r="E311" s="2" t="s">
        <v>47</v>
      </c>
      <c r="F311" s="14" t="n">
        <v>132.09</v>
      </c>
      <c r="G311" s="2" t="n">
        <v>0</v>
      </c>
      <c r="H311" s="2" t="n">
        <v>1</v>
      </c>
      <c r="I311" s="21" t="n">
        <v>1.07</v>
      </c>
      <c r="J311" s="14" t="n">
        <v>99</v>
      </c>
      <c r="K311" s="14" t="n">
        <v>150</v>
      </c>
      <c r="L311" s="21" t="n">
        <f aca="false">INDEX('Read me'!$B$10:$B$14,4)</f>
        <v>1.2</v>
      </c>
      <c r="M311" s="14" t="n">
        <f aca="false">IF(F311*(1+'Read me'!$B$5)&lt;='Read me'!$B$7,CEILING(F311*(1+'Read me'!$B$5)+0.5,1)-0.5,CEILING(F311*(1+'Read me'!$B$5),5))</f>
        <v>135</v>
      </c>
      <c r="N311" s="14" t="n">
        <f aca="false">IF(MAX(M311*L311,M311+'Read me'!$B$6)&lt;='Read me'!$B$7,CEILING(MAX(M311*L311,M311+'Read me'!$B$6)+0.5,1)-0.5,CEILING(MAX(M311*L311,M311+'Read me'!$B$6),5))</f>
        <v>165</v>
      </c>
      <c r="O311" s="22" t="n">
        <f aca="false">IF(ISNUMBER(J311),M311-J311,"new")</f>
        <v>36</v>
      </c>
    </row>
    <row r="312" customFormat="false" ht="15" hidden="false" customHeight="false" outlineLevel="0" collapsed="false">
      <c r="A312" s="2" t="s">
        <v>442</v>
      </c>
      <c r="B312" s="2" t="s">
        <v>342</v>
      </c>
      <c r="C312" s="2" t="s">
        <v>123</v>
      </c>
      <c r="D312" s="2" t="s">
        <v>14</v>
      </c>
      <c r="E312" s="2" t="s">
        <v>48</v>
      </c>
      <c r="F312" s="14" t="n">
        <v>170.09</v>
      </c>
      <c r="G312" s="2" t="n">
        <v>0</v>
      </c>
      <c r="H312" s="2" t="n">
        <v>1</v>
      </c>
      <c r="I312" s="21" t="n">
        <v>1.07</v>
      </c>
      <c r="J312" s="14" t="n">
        <v>150</v>
      </c>
      <c r="K312" s="14" t="n">
        <v>150</v>
      </c>
      <c r="L312" s="21" t="n">
        <f aca="false">INDEX('Read me'!$B$10:$B$14,4)</f>
        <v>1.2</v>
      </c>
      <c r="M312" s="14" t="n">
        <f aca="false">IF(F312*(1+'Read me'!$B$5)&lt;='Read me'!$B$7,CEILING(F312*(1+'Read me'!$B$5)+0.5,1)-0.5,CEILING(F312*(1+'Read me'!$B$5),5))</f>
        <v>175</v>
      </c>
      <c r="N312" s="14" t="n">
        <f aca="false">IF(MAX(M312*L312,M312+'Read me'!$B$6)&lt;='Read me'!$B$7,CEILING(MAX(M312*L312,M312+'Read me'!$B$6)+0.5,1)-0.5,CEILING(MAX(M312*L312,M312+'Read me'!$B$6),5))</f>
        <v>210</v>
      </c>
      <c r="O312" s="22" t="n">
        <f aca="false">IF(ISNUMBER(J312),M312-J312,"new")</f>
        <v>25</v>
      </c>
    </row>
    <row r="313" customFormat="false" ht="15" hidden="false" customHeight="false" outlineLevel="0" collapsed="false">
      <c r="A313" s="2" t="s">
        <v>443</v>
      </c>
      <c r="B313" s="2" t="s">
        <v>342</v>
      </c>
      <c r="C313" s="2" t="s">
        <v>123</v>
      </c>
      <c r="D313" s="2" t="s">
        <v>14</v>
      </c>
      <c r="E313" s="2" t="s">
        <v>49</v>
      </c>
      <c r="F313" s="14" t="n">
        <v>216.07</v>
      </c>
      <c r="G313" s="2" t="n">
        <v>0</v>
      </c>
      <c r="H313" s="2" t="n">
        <v>1</v>
      </c>
      <c r="I313" s="21" t="n">
        <v>1.07</v>
      </c>
      <c r="J313" s="14" t="n">
        <v>250</v>
      </c>
      <c r="K313" s="14" t="n">
        <v>195</v>
      </c>
      <c r="L313" s="21" t="n">
        <f aca="false">INDEX('Read me'!$B$10:$B$14,4)</f>
        <v>1.2</v>
      </c>
      <c r="M313" s="14" t="n">
        <f aca="false">IF(F313*(1+'Read me'!$B$5)&lt;='Read me'!$B$7,CEILING(F313*(1+'Read me'!$B$5)+0.5,1)-0.5,CEILING(F313*(1+'Read me'!$B$5),5))</f>
        <v>220</v>
      </c>
      <c r="N313" s="14" t="n">
        <f aca="false">IF(MAX(M313*L313,M313+'Read me'!$B$6)&lt;='Read me'!$B$7,CEILING(MAX(M313*L313,M313+'Read me'!$B$6)+0.5,1)-0.5,CEILING(MAX(M313*L313,M313+'Read me'!$B$6),5))</f>
        <v>265</v>
      </c>
      <c r="O313" s="22" t="n">
        <f aca="false">IF(ISNUMBER(J313),M313-J313,"new")</f>
        <v>-30</v>
      </c>
    </row>
    <row r="314" customFormat="false" ht="15" hidden="false" customHeight="false" outlineLevel="0" collapsed="false">
      <c r="A314" s="2" t="s">
        <v>444</v>
      </c>
      <c r="B314" s="2" t="s">
        <v>342</v>
      </c>
      <c r="C314" s="2" t="s">
        <v>123</v>
      </c>
      <c r="D314" s="2" t="s">
        <v>15</v>
      </c>
      <c r="E314" s="2" t="s">
        <v>47</v>
      </c>
      <c r="F314" s="14" t="n">
        <v>177.7</v>
      </c>
      <c r="G314" s="2" t="n">
        <v>0</v>
      </c>
      <c r="H314" s="2" t="n">
        <v>1</v>
      </c>
      <c r="I314" s="21" t="n">
        <v>1.07</v>
      </c>
      <c r="J314" s="14" t="n">
        <v>300</v>
      </c>
      <c r="K314" s="14" t="n">
        <v>300</v>
      </c>
      <c r="L314" s="21" t="n">
        <f aca="false">INDEX('Read me'!$B$10:$B$14,5)</f>
        <v>1.2</v>
      </c>
      <c r="M314" s="14" t="n">
        <f aca="false">IF(F314*(1+'Read me'!$B$5)&lt;='Read me'!$B$7,CEILING(F314*(1+'Read me'!$B$5)+0.5,1)-0.5,CEILING(F314*(1+'Read me'!$B$5),5))</f>
        <v>180</v>
      </c>
      <c r="N314" s="14" t="n">
        <f aca="false">IF(MAX(M314*L314,M314+'Read me'!$B$6)&lt;='Read me'!$B$7,CEILING(MAX(M314*L314,M314+'Read me'!$B$6)+0.5,1)-0.5,CEILING(MAX(M314*L314,M314+'Read me'!$B$6),5))</f>
        <v>220</v>
      </c>
      <c r="O314" s="22" t="n">
        <f aca="false">IF(ISNUMBER(J314),M314-J314,"new")</f>
        <v>-120</v>
      </c>
    </row>
    <row r="315" customFormat="false" ht="15" hidden="false" customHeight="false" outlineLevel="0" collapsed="false">
      <c r="A315" s="2" t="s">
        <v>445</v>
      </c>
      <c r="B315" s="2" t="s">
        <v>342</v>
      </c>
      <c r="C315" s="2" t="s">
        <v>123</v>
      </c>
      <c r="D315" s="2" t="s">
        <v>15</v>
      </c>
      <c r="E315" s="2" t="s">
        <v>48</v>
      </c>
      <c r="F315" s="14" t="n">
        <v>248.66</v>
      </c>
      <c r="G315" s="2" t="n">
        <v>0</v>
      </c>
      <c r="H315" s="2" t="n">
        <v>1</v>
      </c>
      <c r="I315" s="21" t="n">
        <v>1.07</v>
      </c>
      <c r="J315" s="14" t="n">
        <v>300</v>
      </c>
      <c r="K315" s="14" t="n">
        <v>300</v>
      </c>
      <c r="L315" s="21" t="n">
        <f aca="false">INDEX('Read me'!$B$10:$B$14,5)</f>
        <v>1.2</v>
      </c>
      <c r="M315" s="14" t="n">
        <f aca="false">IF(MAX((IF(F315*(1+'Read me'!$B$5)&lt;='Read me'!$B$7,CEILING(F315*(1+'Read me'!$B$5)+0.5,1)-0.5,CEILING(F315*(1+'Read me'!$B$5),5)))*L315,(IF(F315*(1+'Read me'!$B$5)&lt;='Read me'!$B$7,CEILING(F315*(1+'Read me'!$B$5)+0.5,1)-0.5,CEILING(F315*(1+'Read me'!$B$5),5)))+'Read me'!$B$6)&lt;='Read me'!$B$7,CEILING(MAX((IF(F315*(1+'Read me'!$B$5)&lt;='Read me'!$B$7,CEILING(F315*(1+'Read me'!$B$5)+0.5,1)-0.5,CEILING(F315*(1+'Read me'!$B$5),5)))*L315,(IF(F315*(1+'Read me'!$B$5)&lt;='Read me'!$B$7,CEILING(F315*(1+'Read me'!$B$5)+0.5,1)-0.5,CEILING(F315*(1+'Read me'!$B$5),5)))+'Read me'!$B$6)+0.5,1)-0.5,CEILING(MAX((IF(F315*(1+'Read me'!$B$5)&lt;='Read me'!$B$7,CEILING(F315*(1+'Read me'!$B$5)+0.5,1)-0.5,CEILING(F315*(1+'Read me'!$B$5),5)))*L315,(IF(F315*(1+'Read me'!$B$5)&lt;='Read me'!$B$7,CEILING(F315*(1+'Read me'!$B$5)+0.5,1)-0.5,CEILING(F315*(1+'Read me'!$B$5),5)))+'Read me'!$B$6),5))</f>
        <v>300</v>
      </c>
      <c r="N315" s="2" t="s">
        <v>138</v>
      </c>
      <c r="O315" s="22" t="n">
        <f aca="false">IF(ISNUMBER(J315),M315-J315,"new")</f>
        <v>0</v>
      </c>
      <c r="P315" s="5" t="s">
        <v>139</v>
      </c>
    </row>
    <row r="316" customFormat="false" ht="15" hidden="false" customHeight="false" outlineLevel="0" collapsed="false">
      <c r="A316" s="2" t="s">
        <v>446</v>
      </c>
      <c r="B316" s="2" t="s">
        <v>342</v>
      </c>
      <c r="C316" s="2" t="s">
        <v>123</v>
      </c>
      <c r="D316" s="2" t="s">
        <v>15</v>
      </c>
      <c r="E316" s="2" t="s">
        <v>49</v>
      </c>
      <c r="F316" s="14" t="n">
        <v>297.73</v>
      </c>
      <c r="G316" s="2" t="n">
        <v>0</v>
      </c>
      <c r="H316" s="2" t="n">
        <v>1</v>
      </c>
      <c r="I316" s="21" t="n">
        <v>1.07</v>
      </c>
      <c r="J316" s="14" t="n">
        <v>350</v>
      </c>
      <c r="K316" s="14" t="n">
        <v>400</v>
      </c>
      <c r="L316" s="21" t="n">
        <f aca="false">INDEX('Read me'!$B$10:$B$14,5)</f>
        <v>1.2</v>
      </c>
      <c r="M316" s="14" t="n">
        <f aca="false">IF(MAX((IF(F316*(1+'Read me'!$B$5)&lt;='Read me'!$B$7,CEILING(F316*(1+'Read me'!$B$5)+0.5,1)-0.5,CEILING(F316*(1+'Read me'!$B$5),5)))*L316,(IF(F316*(1+'Read me'!$B$5)&lt;='Read me'!$B$7,CEILING(F316*(1+'Read me'!$B$5)+0.5,1)-0.5,CEILING(F316*(1+'Read me'!$B$5),5)))+'Read me'!$B$6)&lt;='Read me'!$B$7,CEILING(MAX((IF(F316*(1+'Read me'!$B$5)&lt;='Read me'!$B$7,CEILING(F316*(1+'Read me'!$B$5)+0.5,1)-0.5,CEILING(F316*(1+'Read me'!$B$5),5)))*L316,(IF(F316*(1+'Read me'!$B$5)&lt;='Read me'!$B$7,CEILING(F316*(1+'Read me'!$B$5)+0.5,1)-0.5,CEILING(F316*(1+'Read me'!$B$5),5)))+'Read me'!$B$6)+0.5,1)-0.5,CEILING(MAX((IF(F316*(1+'Read me'!$B$5)&lt;='Read me'!$B$7,CEILING(F316*(1+'Read me'!$B$5)+0.5,1)-0.5,CEILING(F316*(1+'Read me'!$B$5),5)))*L316,(IF(F316*(1+'Read me'!$B$5)&lt;='Read me'!$B$7,CEILING(F316*(1+'Read me'!$B$5)+0.5,1)-0.5,CEILING(F316*(1+'Read me'!$B$5),5)))+'Read me'!$B$6),5))</f>
        <v>360</v>
      </c>
      <c r="N316" s="2" t="s">
        <v>138</v>
      </c>
      <c r="O316" s="22" t="n">
        <f aca="false">IF(ISNUMBER(J316),M316-J316,"new")</f>
        <v>10</v>
      </c>
      <c r="P316" s="5" t="s">
        <v>139</v>
      </c>
    </row>
    <row r="317" customFormat="false" ht="15" hidden="false" customHeight="false" outlineLevel="0" collapsed="false">
      <c r="A317" s="2" t="s">
        <v>447</v>
      </c>
      <c r="B317" s="2" t="s">
        <v>124</v>
      </c>
      <c r="C317" s="2" t="s">
        <v>124</v>
      </c>
      <c r="D317" s="2" t="s">
        <v>10</v>
      </c>
      <c r="E317" s="2" t="s">
        <v>47</v>
      </c>
      <c r="F317" s="14" t="n">
        <v>9.79</v>
      </c>
      <c r="G317" s="2" t="n">
        <v>822</v>
      </c>
      <c r="H317" s="2" t="n">
        <v>4322</v>
      </c>
      <c r="I317" s="21" t="n">
        <v>0.89</v>
      </c>
      <c r="J317" s="14" t="n">
        <v>9.5</v>
      </c>
      <c r="K317" s="14" t="n">
        <v>14.5</v>
      </c>
      <c r="L317" s="21" t="n">
        <f aca="false">INDEX('Read me'!$B$10:$B$14,1)</f>
        <v>1.34</v>
      </c>
      <c r="M317" s="14" t="n">
        <f aca="false">IF(F317*(1+'Read me'!$B$5)&lt;='Read me'!$B$7,CEILING(F317*(1+'Read me'!$B$5)+0.5,1)-0.5,CEILING(F317*(1+'Read me'!$B$5),5))</f>
        <v>10.5</v>
      </c>
      <c r="N317" s="14" t="n">
        <f aca="false">IF(MAX(M317*L317,M317+'Read me'!$B$6)&lt;='Read me'!$B$7,CEILING(MAX(M317*L317,M317+'Read me'!$B$6)+0.5,1)-0.5,CEILING(MAX(M317*L317,M317+'Read me'!$B$6),5))</f>
        <v>15.5</v>
      </c>
      <c r="O317" s="22" t="n">
        <f aca="false">IF(ISNUMBER(J317),M317-J317,"new")</f>
        <v>1</v>
      </c>
    </row>
    <row r="318" customFormat="false" ht="15" hidden="false" customHeight="false" outlineLevel="0" collapsed="false">
      <c r="A318" s="2" t="s">
        <v>448</v>
      </c>
      <c r="B318" s="2" t="s">
        <v>124</v>
      </c>
      <c r="C318" s="2" t="s">
        <v>124</v>
      </c>
      <c r="D318" s="2" t="s">
        <v>10</v>
      </c>
      <c r="E318" s="2" t="s">
        <v>48</v>
      </c>
      <c r="F318" s="14" t="n">
        <v>14.05</v>
      </c>
      <c r="G318" s="2" t="n">
        <v>962</v>
      </c>
      <c r="H318" s="2" t="n">
        <v>4322</v>
      </c>
      <c r="I318" s="21" t="n">
        <v>0.89</v>
      </c>
      <c r="J318" s="14" t="n">
        <v>12.5</v>
      </c>
      <c r="K318" s="14" t="n">
        <v>17.5</v>
      </c>
      <c r="L318" s="21" t="n">
        <f aca="false">INDEX('Read me'!$B$10:$B$14,1)</f>
        <v>1.34</v>
      </c>
      <c r="M318" s="14" t="n">
        <f aca="false">IF(F318*(1+'Read me'!$B$5)&lt;='Read me'!$B$7,CEILING(F318*(1+'Read me'!$B$5)+0.5,1)-0.5,CEILING(F318*(1+'Read me'!$B$5),5))</f>
        <v>14.5</v>
      </c>
      <c r="N318" s="14" t="n">
        <f aca="false">IF(MAX(M318*L318,M318+'Read me'!$B$6)&lt;='Read me'!$B$7,CEILING(MAX(M318*L318,M318+'Read me'!$B$6)+0.5,1)-0.5,CEILING(MAX(M318*L318,M318+'Read me'!$B$6),5))</f>
        <v>19.5</v>
      </c>
      <c r="O318" s="22" t="n">
        <f aca="false">IF(ISNUMBER(J318),M318-J318,"new")</f>
        <v>2</v>
      </c>
    </row>
    <row r="319" customFormat="false" ht="15" hidden="false" customHeight="false" outlineLevel="0" collapsed="false">
      <c r="A319" s="2" t="s">
        <v>449</v>
      </c>
      <c r="B319" s="2" t="s">
        <v>124</v>
      </c>
      <c r="C319" s="2" t="s">
        <v>124</v>
      </c>
      <c r="D319" s="2" t="s">
        <v>10</v>
      </c>
      <c r="E319" s="2" t="s">
        <v>49</v>
      </c>
      <c r="F319" s="14" t="n">
        <v>15.64</v>
      </c>
      <c r="G319" s="2" t="n">
        <v>372</v>
      </c>
      <c r="H319" s="2" t="n">
        <v>4322</v>
      </c>
      <c r="I319" s="21" t="n">
        <v>0.89</v>
      </c>
      <c r="J319" s="14" t="n">
        <v>17.5</v>
      </c>
      <c r="K319" s="14" t="n">
        <v>24.5</v>
      </c>
      <c r="L319" s="21" t="n">
        <f aca="false">INDEX('Read me'!$B$10:$B$14,1)</f>
        <v>1.34</v>
      </c>
      <c r="M319" s="14" t="n">
        <f aca="false">IF(F319*(1+'Read me'!$B$5)&lt;='Read me'!$B$7,CEILING(F319*(1+'Read me'!$B$5)+0.5,1)-0.5,CEILING(F319*(1+'Read me'!$B$5),5))</f>
        <v>16.5</v>
      </c>
      <c r="N319" s="14" t="n">
        <f aca="false">IF(MAX(M319*L319,M319+'Read me'!$B$6)&lt;='Read me'!$B$7,CEILING(MAX(M319*L319,M319+'Read me'!$B$6)+0.5,1)-0.5,CEILING(MAX(M319*L319,M319+'Read me'!$B$6),5))</f>
        <v>22.5</v>
      </c>
      <c r="O319" s="22" t="n">
        <f aca="false">IF(ISNUMBER(J319),M319-J319,"new")</f>
        <v>-1</v>
      </c>
    </row>
    <row r="320" customFormat="false" ht="15" hidden="false" customHeight="false" outlineLevel="0" collapsed="false">
      <c r="A320" s="2" t="s">
        <v>450</v>
      </c>
      <c r="B320" s="2" t="s">
        <v>124</v>
      </c>
      <c r="C320" s="2" t="s">
        <v>124</v>
      </c>
      <c r="D320" s="2" t="s">
        <v>12</v>
      </c>
      <c r="E320" s="2" t="s">
        <v>47</v>
      </c>
      <c r="F320" s="14" t="n">
        <v>24.47</v>
      </c>
      <c r="G320" s="2" t="n">
        <v>539</v>
      </c>
      <c r="H320" s="2" t="n">
        <v>4322</v>
      </c>
      <c r="I320" s="21" t="n">
        <v>1.1</v>
      </c>
      <c r="J320" s="14" t="n">
        <v>9.5</v>
      </c>
      <c r="K320" s="14" t="n">
        <v>19.5</v>
      </c>
      <c r="L320" s="21" t="n">
        <f aca="false">INDEX('Read me'!$B$10:$B$14,2)</f>
        <v>1.26</v>
      </c>
      <c r="M320" s="14" t="n">
        <f aca="false">IF(F320*(1+'Read me'!$B$5)&lt;='Read me'!$B$7,CEILING(F320*(1+'Read me'!$B$5)+0.5,1)-0.5,CEILING(F320*(1+'Read me'!$B$5),5))</f>
        <v>24.5</v>
      </c>
      <c r="N320" s="14" t="n">
        <f aca="false">IF(MAX(M320*L320,M320+'Read me'!$B$6)&lt;='Read me'!$B$7,CEILING(MAX(M320*L320,M320+'Read me'!$B$6)+0.5,1)-0.5,CEILING(MAX(M320*L320,M320+'Read me'!$B$6),5))</f>
        <v>35</v>
      </c>
      <c r="O320" s="22" t="n">
        <f aca="false">IF(ISNUMBER(J320),M320-J320,"new")</f>
        <v>15</v>
      </c>
    </row>
    <row r="321" customFormat="false" ht="15" hidden="false" customHeight="false" outlineLevel="0" collapsed="false">
      <c r="A321" s="2" t="s">
        <v>451</v>
      </c>
      <c r="B321" s="2" t="s">
        <v>124</v>
      </c>
      <c r="C321" s="2" t="s">
        <v>124</v>
      </c>
      <c r="D321" s="2" t="s">
        <v>12</v>
      </c>
      <c r="E321" s="2" t="s">
        <v>48</v>
      </c>
      <c r="F321" s="14" t="n">
        <v>37.16</v>
      </c>
      <c r="G321" s="2" t="n">
        <v>734</v>
      </c>
      <c r="H321" s="2" t="n">
        <v>4322</v>
      </c>
      <c r="I321" s="21" t="n">
        <v>1.1</v>
      </c>
      <c r="J321" s="14" t="n">
        <v>12.5</v>
      </c>
      <c r="K321" s="14" t="n">
        <v>19.5</v>
      </c>
      <c r="L321" s="21" t="n">
        <f aca="false">INDEX('Read me'!$B$10:$B$14,2)</f>
        <v>1.26</v>
      </c>
      <c r="M321" s="14" t="n">
        <f aca="false">IF(F321*(1+'Read me'!$B$5)&lt;='Read me'!$B$7,CEILING(F321*(1+'Read me'!$B$5)+0.5,1)-0.5,CEILING(F321*(1+'Read me'!$B$5),5))</f>
        <v>40</v>
      </c>
      <c r="N321" s="14" t="n">
        <f aca="false">IF(MAX(M321*L321,M321+'Read me'!$B$6)&lt;='Read me'!$B$7,CEILING(MAX(M321*L321,M321+'Read me'!$B$6)+0.5,1)-0.5,CEILING(MAX(M321*L321,M321+'Read me'!$B$6),5))</f>
        <v>55</v>
      </c>
      <c r="O321" s="22" t="n">
        <f aca="false">IF(ISNUMBER(J321),M321-J321,"new")</f>
        <v>27.5</v>
      </c>
    </row>
    <row r="322" customFormat="false" ht="15" hidden="false" customHeight="false" outlineLevel="0" collapsed="false">
      <c r="A322" s="2" t="s">
        <v>452</v>
      </c>
      <c r="B322" s="2" t="s">
        <v>124</v>
      </c>
      <c r="C322" s="2" t="s">
        <v>124</v>
      </c>
      <c r="D322" s="2" t="s">
        <v>12</v>
      </c>
      <c r="E322" s="2" t="s">
        <v>49</v>
      </c>
      <c r="F322" s="14" t="n">
        <v>49.11</v>
      </c>
      <c r="G322" s="2" t="n">
        <v>327</v>
      </c>
      <c r="H322" s="2" t="n">
        <v>4322</v>
      </c>
      <c r="I322" s="21" t="n">
        <v>1.1</v>
      </c>
      <c r="J322" s="14" t="n">
        <v>19.5</v>
      </c>
      <c r="K322" s="14" t="n">
        <v>29.5</v>
      </c>
      <c r="L322" s="21" t="n">
        <f aca="false">INDEX('Read me'!$B$10:$B$14,2)</f>
        <v>1.26</v>
      </c>
      <c r="M322" s="14" t="n">
        <f aca="false">IF(F322*(1+'Read me'!$B$5)&lt;='Read me'!$B$7,CEILING(F322*(1+'Read me'!$B$5)+0.5,1)-0.5,CEILING(F322*(1+'Read me'!$B$5),5))</f>
        <v>50</v>
      </c>
      <c r="N322" s="14" t="n">
        <f aca="false">IF(MAX(M322*L322,M322+'Read me'!$B$6)&lt;='Read me'!$B$7,CEILING(MAX(M322*L322,M322+'Read me'!$B$6)+0.5,1)-0.5,CEILING(MAX(M322*L322,M322+'Read me'!$B$6),5))</f>
        <v>65</v>
      </c>
      <c r="O322" s="22" t="n">
        <f aca="false">IF(ISNUMBER(J322),M322-J322,"new")</f>
        <v>30.5</v>
      </c>
    </row>
    <row r="323" customFormat="false" ht="15" hidden="false" customHeight="false" outlineLevel="0" collapsed="false">
      <c r="A323" s="2" t="s">
        <v>453</v>
      </c>
      <c r="B323" s="2" t="s">
        <v>124</v>
      </c>
      <c r="C323" s="2" t="s">
        <v>124</v>
      </c>
      <c r="D323" s="2" t="s">
        <v>13</v>
      </c>
      <c r="E323" s="2" t="s">
        <v>47</v>
      </c>
      <c r="F323" s="14" t="n">
        <v>56.49</v>
      </c>
      <c r="G323" s="2" t="n">
        <v>70</v>
      </c>
      <c r="H323" s="2" t="n">
        <v>4322</v>
      </c>
      <c r="I323" s="21" t="n">
        <v>1.07</v>
      </c>
      <c r="J323" s="14" t="n">
        <v>19</v>
      </c>
      <c r="K323" s="14" t="n">
        <v>45</v>
      </c>
      <c r="L323" s="21" t="n">
        <f aca="false">INDEX('Read me'!$B$10:$B$14,3)</f>
        <v>1.35</v>
      </c>
      <c r="M323" s="14" t="n">
        <f aca="false">IF(F323*(1+'Read me'!$B$5)&lt;='Read me'!$B$7,CEILING(F323*(1+'Read me'!$B$5)+0.5,1)-0.5,CEILING(F323*(1+'Read me'!$B$5),5))</f>
        <v>60</v>
      </c>
      <c r="N323" s="14" t="n">
        <f aca="false">IF(MAX(M323*L323,M323+'Read me'!$B$6)&lt;='Read me'!$B$7,CEILING(MAX(M323*L323,M323+'Read me'!$B$6)+0.5,1)-0.5,CEILING(MAX(M323*L323,M323+'Read me'!$B$6),5))</f>
        <v>85</v>
      </c>
      <c r="O323" s="22" t="n">
        <f aca="false">IF(ISNUMBER(J323),M323-J323,"new")</f>
        <v>41</v>
      </c>
    </row>
    <row r="324" customFormat="false" ht="15" hidden="false" customHeight="false" outlineLevel="0" collapsed="false">
      <c r="A324" s="2" t="s">
        <v>454</v>
      </c>
      <c r="B324" s="2" t="s">
        <v>124</v>
      </c>
      <c r="C324" s="2" t="s">
        <v>124</v>
      </c>
      <c r="D324" s="2" t="s">
        <v>13</v>
      </c>
      <c r="E324" s="2" t="s">
        <v>48</v>
      </c>
      <c r="F324" s="14" t="n">
        <v>80.97</v>
      </c>
      <c r="G324" s="2" t="n">
        <v>124</v>
      </c>
      <c r="H324" s="2" t="n">
        <v>4322</v>
      </c>
      <c r="I324" s="21" t="n">
        <v>1.07</v>
      </c>
      <c r="J324" s="14" t="n">
        <v>24.5</v>
      </c>
      <c r="K324" s="14" t="n">
        <v>45</v>
      </c>
      <c r="L324" s="21" t="n">
        <f aca="false">INDEX('Read me'!$B$10:$B$14,3)</f>
        <v>1.35</v>
      </c>
      <c r="M324" s="14" t="n">
        <f aca="false">IF(F324*(1+'Read me'!$B$5)&lt;='Read me'!$B$7,CEILING(F324*(1+'Read me'!$B$5)+0.5,1)-0.5,CEILING(F324*(1+'Read me'!$B$5),5))</f>
        <v>85</v>
      </c>
      <c r="N324" s="14" t="n">
        <f aca="false">IF(MAX(M324*L324,M324+'Read me'!$B$6)&lt;='Read me'!$B$7,CEILING(MAX(M324*L324,M324+'Read me'!$B$6)+0.5,1)-0.5,CEILING(MAX(M324*L324,M324+'Read me'!$B$6),5))</f>
        <v>115</v>
      </c>
      <c r="O324" s="22" t="n">
        <f aca="false">IF(ISNUMBER(J324),M324-J324,"new")</f>
        <v>60.5</v>
      </c>
    </row>
    <row r="325" customFormat="false" ht="15" hidden="false" customHeight="false" outlineLevel="0" collapsed="false">
      <c r="A325" s="2" t="s">
        <v>455</v>
      </c>
      <c r="B325" s="2" t="s">
        <v>124</v>
      </c>
      <c r="C325" s="2" t="s">
        <v>124</v>
      </c>
      <c r="D325" s="2" t="s">
        <v>13</v>
      </c>
      <c r="E325" s="2" t="s">
        <v>49</v>
      </c>
      <c r="F325" s="14" t="n">
        <v>108.89</v>
      </c>
      <c r="G325" s="2" t="n">
        <v>60</v>
      </c>
      <c r="H325" s="2" t="n">
        <v>4322</v>
      </c>
      <c r="I325" s="21" t="n">
        <v>1.07</v>
      </c>
      <c r="J325" s="14" t="n">
        <v>50</v>
      </c>
      <c r="K325" s="14" t="n">
        <v>95</v>
      </c>
      <c r="L325" s="21" t="n">
        <f aca="false">INDEX('Read me'!$B$10:$B$14,3)</f>
        <v>1.35</v>
      </c>
      <c r="M325" s="14" t="n">
        <f aca="false">IF(F325*(1+'Read me'!$B$5)&lt;='Read me'!$B$7,CEILING(F325*(1+'Read me'!$B$5)+0.5,1)-0.5,CEILING(F325*(1+'Read me'!$B$5),5))</f>
        <v>110</v>
      </c>
      <c r="N325" s="14" t="n">
        <f aca="false">IF(MAX(M325*L325,M325+'Read me'!$B$6)&lt;='Read me'!$B$7,CEILING(MAX(M325*L325,M325+'Read me'!$B$6)+0.5,1)-0.5,CEILING(MAX(M325*L325,M325+'Read me'!$B$6),5))</f>
        <v>150</v>
      </c>
      <c r="O325" s="22" t="n">
        <f aca="false">IF(ISNUMBER(J325),M325-J325,"new")</f>
        <v>60</v>
      </c>
    </row>
    <row r="326" customFormat="false" ht="15" hidden="false" customHeight="false" outlineLevel="0" collapsed="false">
      <c r="A326" s="2" t="s">
        <v>456</v>
      </c>
      <c r="B326" s="2" t="s">
        <v>124</v>
      </c>
      <c r="C326" s="2" t="s">
        <v>124</v>
      </c>
      <c r="D326" s="2" t="s">
        <v>14</v>
      </c>
      <c r="E326" s="2" t="s">
        <v>47</v>
      </c>
      <c r="F326" s="14" t="n">
        <v>108.7</v>
      </c>
      <c r="G326" s="2" t="n">
        <v>79</v>
      </c>
      <c r="H326" s="2" t="n">
        <v>4322</v>
      </c>
      <c r="I326" s="21" t="n">
        <v>1.07</v>
      </c>
      <c r="J326" s="14" t="n">
        <v>25</v>
      </c>
      <c r="K326" s="14" t="n">
        <v>85</v>
      </c>
      <c r="L326" s="21" t="n">
        <f aca="false">INDEX('Read me'!$B$10:$B$14,4)</f>
        <v>1.2</v>
      </c>
      <c r="M326" s="14" t="n">
        <f aca="false">IF(F326*(1+'Read me'!$B$5)&lt;='Read me'!$B$7,CEILING(F326*(1+'Read me'!$B$5)+0.5,1)-0.5,CEILING(F326*(1+'Read me'!$B$5),5))</f>
        <v>110</v>
      </c>
      <c r="N326" s="14" t="n">
        <f aca="false">IF(MAX(M326*L326,M326+'Read me'!$B$6)&lt;='Read me'!$B$7,CEILING(MAX(M326*L326,M326+'Read me'!$B$6)+0.5,1)-0.5,CEILING(MAX(M326*L326,M326+'Read me'!$B$6),5))</f>
        <v>135</v>
      </c>
      <c r="O326" s="22" t="n">
        <f aca="false">IF(ISNUMBER(J326),M326-J326,"new")</f>
        <v>85</v>
      </c>
    </row>
    <row r="327" customFormat="false" ht="15" hidden="false" customHeight="false" outlineLevel="0" collapsed="false">
      <c r="A327" s="2" t="s">
        <v>457</v>
      </c>
      <c r="B327" s="2" t="s">
        <v>124</v>
      </c>
      <c r="C327" s="2" t="s">
        <v>124</v>
      </c>
      <c r="D327" s="2" t="s">
        <v>14</v>
      </c>
      <c r="E327" s="2" t="s">
        <v>48</v>
      </c>
      <c r="F327" s="14" t="n">
        <v>128.59</v>
      </c>
      <c r="G327" s="2" t="n">
        <v>106</v>
      </c>
      <c r="H327" s="2" t="n">
        <v>4322</v>
      </c>
      <c r="I327" s="21" t="n">
        <v>1.07</v>
      </c>
      <c r="J327" s="14" t="n">
        <v>45</v>
      </c>
      <c r="K327" s="14" t="n">
        <v>125</v>
      </c>
      <c r="L327" s="21" t="n">
        <f aca="false">INDEX('Read me'!$B$10:$B$14,4)</f>
        <v>1.2</v>
      </c>
      <c r="M327" s="14" t="n">
        <f aca="false">IF(F327*(1+'Read me'!$B$5)&lt;='Read me'!$B$7,CEILING(F327*(1+'Read me'!$B$5)+0.5,1)-0.5,CEILING(F327*(1+'Read me'!$B$5),5))</f>
        <v>130</v>
      </c>
      <c r="N327" s="14" t="n">
        <f aca="false">IF(MAX(M327*L327,M327+'Read me'!$B$6)&lt;='Read me'!$B$7,CEILING(MAX(M327*L327,M327+'Read me'!$B$6)+0.5,1)-0.5,CEILING(MAX(M327*L327,M327+'Read me'!$B$6),5))</f>
        <v>160</v>
      </c>
      <c r="O327" s="22" t="n">
        <f aca="false">IF(ISNUMBER(J327),M327-J327,"new")</f>
        <v>85</v>
      </c>
    </row>
    <row r="328" customFormat="false" ht="15" hidden="false" customHeight="false" outlineLevel="0" collapsed="false">
      <c r="A328" s="2" t="s">
        <v>458</v>
      </c>
      <c r="B328" s="2" t="s">
        <v>124</v>
      </c>
      <c r="C328" s="2" t="s">
        <v>124</v>
      </c>
      <c r="D328" s="2" t="s">
        <v>14</v>
      </c>
      <c r="E328" s="2" t="s">
        <v>49</v>
      </c>
      <c r="F328" s="14" t="n">
        <v>170.83</v>
      </c>
      <c r="G328" s="2" t="n">
        <v>62</v>
      </c>
      <c r="H328" s="2" t="n">
        <v>4322</v>
      </c>
      <c r="I328" s="21" t="n">
        <v>1.07</v>
      </c>
      <c r="J328" s="14" t="n">
        <v>85</v>
      </c>
      <c r="K328" s="14" t="n">
        <v>150</v>
      </c>
      <c r="L328" s="21" t="n">
        <f aca="false">INDEX('Read me'!$B$10:$B$14,4)</f>
        <v>1.2</v>
      </c>
      <c r="M328" s="14" t="n">
        <f aca="false">IF(F328*(1+'Read me'!$B$5)&lt;='Read me'!$B$7,CEILING(F328*(1+'Read me'!$B$5)+0.5,1)-0.5,CEILING(F328*(1+'Read me'!$B$5),5))</f>
        <v>175</v>
      </c>
      <c r="N328" s="14" t="n">
        <f aca="false">IF(MAX(M328*L328,M328+'Read me'!$B$6)&lt;='Read me'!$B$7,CEILING(MAX(M328*L328,M328+'Read me'!$B$6)+0.5,1)-0.5,CEILING(MAX(M328*L328,M328+'Read me'!$B$6),5))</f>
        <v>210</v>
      </c>
      <c r="O328" s="22" t="n">
        <f aca="false">IF(ISNUMBER(J328),M328-J328,"new")</f>
        <v>90</v>
      </c>
    </row>
    <row r="329" customFormat="false" ht="15" hidden="false" customHeight="false" outlineLevel="0" collapsed="false">
      <c r="A329" s="2" t="s">
        <v>459</v>
      </c>
      <c r="B329" s="2" t="s">
        <v>124</v>
      </c>
      <c r="C329" s="2" t="s">
        <v>124</v>
      </c>
      <c r="D329" s="2" t="s">
        <v>15</v>
      </c>
      <c r="E329" s="2" t="s">
        <v>47</v>
      </c>
      <c r="F329" s="14" t="n">
        <v>133.32</v>
      </c>
      <c r="G329" s="2" t="n">
        <v>23</v>
      </c>
      <c r="H329" s="2" t="n">
        <v>4322</v>
      </c>
      <c r="I329" s="21" t="n">
        <v>1.07</v>
      </c>
      <c r="J329" s="14" t="n">
        <v>45</v>
      </c>
      <c r="K329" s="14" t="n">
        <v>85</v>
      </c>
      <c r="L329" s="21" t="n">
        <f aca="false">INDEX('Read me'!$B$10:$B$14,5)</f>
        <v>1.2</v>
      </c>
      <c r="M329" s="14" t="n">
        <f aca="false">IF(F329*(1+'Read me'!$B$5)&lt;='Read me'!$B$7,CEILING(F329*(1+'Read me'!$B$5)+0.5,1)-0.5,CEILING(F329*(1+'Read me'!$B$5),5))</f>
        <v>135</v>
      </c>
      <c r="N329" s="14" t="n">
        <f aca="false">IF(MAX(M329*L329,M329+'Read me'!$B$6)&lt;='Read me'!$B$7,CEILING(MAX(M329*L329,M329+'Read me'!$B$6)+0.5,1)-0.5,CEILING(MAX(M329*L329,M329+'Read me'!$B$6),5))</f>
        <v>165</v>
      </c>
      <c r="O329" s="22" t="n">
        <f aca="false">IF(ISNUMBER(J329),M329-J329,"new")</f>
        <v>90</v>
      </c>
    </row>
    <row r="330" customFormat="false" ht="15" hidden="false" customHeight="false" outlineLevel="0" collapsed="false">
      <c r="A330" s="2" t="s">
        <v>460</v>
      </c>
      <c r="B330" s="2" t="s">
        <v>124</v>
      </c>
      <c r="C330" s="2" t="s">
        <v>124</v>
      </c>
      <c r="D330" s="2" t="s">
        <v>15</v>
      </c>
      <c r="E330" s="2" t="s">
        <v>48</v>
      </c>
      <c r="F330" s="14" t="n">
        <v>175.71</v>
      </c>
      <c r="G330" s="2" t="n">
        <v>33</v>
      </c>
      <c r="H330" s="2" t="n">
        <v>4322</v>
      </c>
      <c r="I330" s="21" t="n">
        <v>1.07</v>
      </c>
      <c r="J330" s="14" t="n">
        <v>85</v>
      </c>
      <c r="K330" s="14" t="n">
        <v>125</v>
      </c>
      <c r="L330" s="21" t="n">
        <f aca="false">INDEX('Read me'!$B$10:$B$14,5)</f>
        <v>1.2</v>
      </c>
      <c r="M330" s="14" t="n">
        <f aca="false">IF(F330*(1+'Read me'!$B$5)&lt;='Read me'!$B$7,CEILING(F330*(1+'Read me'!$B$5)+0.5,1)-0.5,CEILING(F330*(1+'Read me'!$B$5),5))</f>
        <v>180</v>
      </c>
      <c r="N330" s="14" t="n">
        <f aca="false">IF(MAX(M330*L330,M330+'Read me'!$B$6)&lt;='Read me'!$B$7,CEILING(MAX(M330*L330,M330+'Read me'!$B$6)+0.5,1)-0.5,CEILING(MAX(M330*L330,M330+'Read me'!$B$6),5))</f>
        <v>220</v>
      </c>
      <c r="O330" s="22" t="n">
        <f aca="false">IF(ISNUMBER(J330),M330-J330,"new")</f>
        <v>95</v>
      </c>
    </row>
    <row r="331" customFormat="false" ht="15" hidden="false" customHeight="false" outlineLevel="0" collapsed="false">
      <c r="A331" s="2" t="s">
        <v>461</v>
      </c>
      <c r="B331" s="2" t="s">
        <v>124</v>
      </c>
      <c r="C331" s="2" t="s">
        <v>124</v>
      </c>
      <c r="D331" s="2" t="s">
        <v>15</v>
      </c>
      <c r="E331" s="2" t="s">
        <v>49</v>
      </c>
      <c r="F331" s="14" t="n">
        <v>278.22</v>
      </c>
      <c r="G331" s="2" t="n">
        <v>9</v>
      </c>
      <c r="H331" s="2" t="n">
        <v>4322</v>
      </c>
      <c r="I331" s="21" t="n">
        <v>1.07</v>
      </c>
      <c r="J331" s="14" t="n">
        <v>250</v>
      </c>
      <c r="K331" s="14" t="n">
        <v>350</v>
      </c>
      <c r="L331" s="21" t="n">
        <f aca="false">INDEX('Read me'!$B$10:$B$14,5)</f>
        <v>1.2</v>
      </c>
      <c r="M331" s="14" t="n">
        <f aca="false">IF(F331*(1+'Read me'!$B$5)&lt;='Read me'!$B$7,CEILING(F331*(1+'Read me'!$B$5)+0.5,1)-0.5,CEILING(F331*(1+'Read me'!$B$5),5))</f>
        <v>280</v>
      </c>
      <c r="N331" s="14" t="n">
        <f aca="false">IF(MAX(M331*L331,M331+'Read me'!$B$6)&lt;='Read me'!$B$7,CEILING(MAX(M331*L331,M331+'Read me'!$B$6)+0.5,1)-0.5,CEILING(MAX(M331*L331,M331+'Read me'!$B$6),5))</f>
        <v>340</v>
      </c>
      <c r="O331" s="22" t="n">
        <f aca="false">IF(ISNUMBER(J331),M331-J331,"new")</f>
        <v>30</v>
      </c>
    </row>
    <row r="332" customFormat="false" ht="15" hidden="false" customHeight="false" outlineLevel="0" collapsed="false">
      <c r="A332" s="2" t="s">
        <v>462</v>
      </c>
      <c r="B332" s="2" t="s">
        <v>124</v>
      </c>
      <c r="C332" s="2" t="s">
        <v>142</v>
      </c>
      <c r="D332" s="2" t="s">
        <v>10</v>
      </c>
      <c r="E332" s="2" t="s">
        <v>47</v>
      </c>
      <c r="F332" s="14" t="n">
        <v>15.63</v>
      </c>
      <c r="G332" s="2" t="n">
        <v>37</v>
      </c>
      <c r="H332" s="2" t="n">
        <v>207</v>
      </c>
      <c r="I332" s="21" t="n">
        <v>1.06</v>
      </c>
      <c r="J332" s="14" t="n">
        <v>14.5</v>
      </c>
      <c r="K332" s="14" t="n">
        <v>19.5</v>
      </c>
      <c r="L332" s="21" t="n">
        <f aca="false">INDEX('Read me'!$B$10:$B$14,1)</f>
        <v>1.34</v>
      </c>
      <c r="M332" s="14" t="n">
        <f aca="false">IF(F332*(1+'Read me'!$B$5)&lt;='Read me'!$B$7,CEILING(F332*(1+'Read me'!$B$5)+0.5,1)-0.5,CEILING(F332*(1+'Read me'!$B$5),5))</f>
        <v>16.5</v>
      </c>
      <c r="N332" s="14" t="n">
        <f aca="false">IF(MAX(M332*L332,M332+'Read me'!$B$6)&lt;='Read me'!$B$7,CEILING(MAX(M332*L332,M332+'Read me'!$B$6)+0.5,1)-0.5,CEILING(MAX(M332*L332,M332+'Read me'!$B$6),5))</f>
        <v>22.5</v>
      </c>
      <c r="O332" s="22" t="n">
        <f aca="false">IF(ISNUMBER(J332),M332-J332,"new")</f>
        <v>2</v>
      </c>
    </row>
    <row r="333" customFormat="false" ht="15" hidden="false" customHeight="false" outlineLevel="0" collapsed="false">
      <c r="A333" s="2" t="s">
        <v>463</v>
      </c>
      <c r="B333" s="2" t="s">
        <v>124</v>
      </c>
      <c r="C333" s="2" t="s">
        <v>142</v>
      </c>
      <c r="D333" s="2" t="s">
        <v>10</v>
      </c>
      <c r="E333" s="2" t="s">
        <v>48</v>
      </c>
      <c r="F333" s="14" t="n">
        <v>17.76</v>
      </c>
      <c r="G333" s="2" t="n">
        <v>43</v>
      </c>
      <c r="H333" s="2" t="n">
        <v>207</v>
      </c>
      <c r="I333" s="21" t="n">
        <v>1.06</v>
      </c>
      <c r="J333" s="14" t="n">
        <v>14.5</v>
      </c>
      <c r="K333" s="14" t="n">
        <v>19.5</v>
      </c>
      <c r="L333" s="21" t="n">
        <f aca="false">INDEX('Read me'!$B$10:$B$14,1)</f>
        <v>1.34</v>
      </c>
      <c r="M333" s="14" t="n">
        <f aca="false">IF(F333*(1+'Read me'!$B$5)&lt;='Read me'!$B$7,CEILING(F333*(1+'Read me'!$B$5)+0.5,1)-0.5,CEILING(F333*(1+'Read me'!$B$5),5))</f>
        <v>18.5</v>
      </c>
      <c r="N333" s="14" t="n">
        <f aca="false">IF(MAX(M333*L333,M333+'Read me'!$B$6)&lt;='Read me'!$B$7,CEILING(MAX(M333*L333,M333+'Read me'!$B$6)+0.5,1)-0.5,CEILING(MAX(M333*L333,M333+'Read me'!$B$6),5))</f>
        <v>25.5</v>
      </c>
      <c r="O333" s="22" t="n">
        <f aca="false">IF(ISNUMBER(J333),M333-J333,"new")</f>
        <v>4</v>
      </c>
    </row>
    <row r="334" customFormat="false" ht="15" hidden="false" customHeight="false" outlineLevel="0" collapsed="false">
      <c r="A334" s="2" t="s">
        <v>464</v>
      </c>
      <c r="B334" s="2" t="s">
        <v>124</v>
      </c>
      <c r="C334" s="2" t="s">
        <v>142</v>
      </c>
      <c r="D334" s="2" t="s">
        <v>10</v>
      </c>
      <c r="E334" s="2" t="s">
        <v>49</v>
      </c>
      <c r="F334" s="14" t="n">
        <v>20.06</v>
      </c>
      <c r="G334" s="2" t="n">
        <v>13</v>
      </c>
      <c r="H334" s="2" t="n">
        <v>207</v>
      </c>
      <c r="I334" s="21" t="n">
        <v>1.06</v>
      </c>
      <c r="J334" s="14" t="n">
        <v>17.5</v>
      </c>
      <c r="K334" s="14" t="n">
        <v>29.5</v>
      </c>
      <c r="L334" s="21" t="n">
        <f aca="false">INDEX('Read me'!$B$10:$B$14,1)</f>
        <v>1.34</v>
      </c>
      <c r="M334" s="14" t="n">
        <f aca="false">IF(F334*(1+'Read me'!$B$5)&lt;='Read me'!$B$7,CEILING(F334*(1+'Read me'!$B$5)+0.5,1)-0.5,CEILING(F334*(1+'Read me'!$B$5),5))</f>
        <v>20.5</v>
      </c>
      <c r="N334" s="14" t="n">
        <f aca="false">IF(MAX(M334*L334,M334+'Read me'!$B$6)&lt;='Read me'!$B$7,CEILING(MAX(M334*L334,M334+'Read me'!$B$6)+0.5,1)-0.5,CEILING(MAX(M334*L334,M334+'Read me'!$B$6),5))</f>
        <v>27.5</v>
      </c>
      <c r="O334" s="22" t="n">
        <f aca="false">IF(ISNUMBER(J334),M334-J334,"new")</f>
        <v>3</v>
      </c>
    </row>
    <row r="335" customFormat="false" ht="15" hidden="false" customHeight="false" outlineLevel="0" collapsed="false">
      <c r="A335" s="2" t="s">
        <v>465</v>
      </c>
      <c r="B335" s="2" t="s">
        <v>124</v>
      </c>
      <c r="C335" s="2" t="s">
        <v>142</v>
      </c>
      <c r="D335" s="2" t="s">
        <v>12</v>
      </c>
      <c r="E335" s="2" t="s">
        <v>47</v>
      </c>
      <c r="F335" s="14" t="n">
        <v>43.94</v>
      </c>
      <c r="G335" s="2" t="n">
        <v>37</v>
      </c>
      <c r="H335" s="2" t="n">
        <v>207</v>
      </c>
      <c r="I335" s="21" t="n">
        <v>1.05</v>
      </c>
      <c r="J335" s="14" t="n">
        <v>19.5</v>
      </c>
      <c r="K335" s="14" t="n">
        <v>24.5</v>
      </c>
      <c r="L335" s="21" t="n">
        <f aca="false">INDEX('Read me'!$B$10:$B$14,2)</f>
        <v>1.26</v>
      </c>
      <c r="M335" s="14" t="n">
        <f aca="false">IF(F335*(1+'Read me'!$B$5)&lt;='Read me'!$B$7,CEILING(F335*(1+'Read me'!$B$5)+0.5,1)-0.5,CEILING(F335*(1+'Read me'!$B$5),5))</f>
        <v>45</v>
      </c>
      <c r="N335" s="14" t="n">
        <f aca="false">IF(MAX(M335*L335,M335+'Read me'!$B$6)&lt;='Read me'!$B$7,CEILING(MAX(M335*L335,M335+'Read me'!$B$6)+0.5,1)-0.5,CEILING(MAX(M335*L335,M335+'Read me'!$B$6),5))</f>
        <v>60</v>
      </c>
      <c r="O335" s="22" t="n">
        <f aca="false">IF(ISNUMBER(J335),M335-J335,"new")</f>
        <v>25.5</v>
      </c>
    </row>
    <row r="336" customFormat="false" ht="15" hidden="false" customHeight="false" outlineLevel="0" collapsed="false">
      <c r="A336" s="2" t="s">
        <v>466</v>
      </c>
      <c r="B336" s="2" t="s">
        <v>124</v>
      </c>
      <c r="C336" s="2" t="s">
        <v>142</v>
      </c>
      <c r="D336" s="2" t="s">
        <v>12</v>
      </c>
      <c r="E336" s="2" t="s">
        <v>48</v>
      </c>
      <c r="F336" s="14" t="n">
        <v>47.17</v>
      </c>
      <c r="G336" s="2" t="n">
        <v>43</v>
      </c>
      <c r="H336" s="2" t="n">
        <v>207</v>
      </c>
      <c r="I336" s="21" t="n">
        <v>1.05</v>
      </c>
      <c r="J336" s="14" t="n">
        <v>19.5</v>
      </c>
      <c r="K336" s="14" t="n">
        <v>24.5</v>
      </c>
      <c r="L336" s="21" t="n">
        <f aca="false">INDEX('Read me'!$B$10:$B$14,2)</f>
        <v>1.26</v>
      </c>
      <c r="M336" s="14" t="n">
        <f aca="false">IF(F336*(1+'Read me'!$B$5)&lt;='Read me'!$B$7,CEILING(F336*(1+'Read me'!$B$5)+0.5,1)-0.5,CEILING(F336*(1+'Read me'!$B$5),5))</f>
        <v>50</v>
      </c>
      <c r="N336" s="14" t="n">
        <f aca="false">IF(MAX(M336*L336,M336+'Read me'!$B$6)&lt;='Read me'!$B$7,CEILING(MAX(M336*L336,M336+'Read me'!$B$6)+0.5,1)-0.5,CEILING(MAX(M336*L336,M336+'Read me'!$B$6),5))</f>
        <v>65</v>
      </c>
      <c r="O336" s="22" t="n">
        <f aca="false">IF(ISNUMBER(J336),M336-J336,"new")</f>
        <v>30.5</v>
      </c>
    </row>
    <row r="337" customFormat="false" ht="15" hidden="false" customHeight="false" outlineLevel="0" collapsed="false">
      <c r="A337" s="2" t="s">
        <v>467</v>
      </c>
      <c r="B337" s="2" t="s">
        <v>124</v>
      </c>
      <c r="C337" s="2" t="s">
        <v>142</v>
      </c>
      <c r="D337" s="2" t="s">
        <v>12</v>
      </c>
      <c r="E337" s="2" t="s">
        <v>49</v>
      </c>
      <c r="F337" s="14" t="n">
        <v>57.97</v>
      </c>
      <c r="G337" s="2" t="n">
        <v>13</v>
      </c>
      <c r="H337" s="2" t="n">
        <v>207</v>
      </c>
      <c r="I337" s="21" t="n">
        <v>1.05</v>
      </c>
      <c r="J337" s="14" t="n">
        <v>19.5</v>
      </c>
      <c r="K337" s="14" t="n">
        <v>34.5</v>
      </c>
      <c r="L337" s="21" t="n">
        <f aca="false">INDEX('Read me'!$B$10:$B$14,2)</f>
        <v>1.26</v>
      </c>
      <c r="M337" s="14" t="n">
        <f aca="false">IF(F337*(1+'Read me'!$B$5)&lt;='Read me'!$B$7,CEILING(F337*(1+'Read me'!$B$5)+0.5,1)-0.5,CEILING(F337*(1+'Read me'!$B$5),5))</f>
        <v>60</v>
      </c>
      <c r="N337" s="14" t="n">
        <f aca="false">IF(MAX(M337*L337,M337+'Read me'!$B$6)&lt;='Read me'!$B$7,CEILING(MAX(M337*L337,M337+'Read me'!$B$6)+0.5,1)-0.5,CEILING(MAX(M337*L337,M337+'Read me'!$B$6),5))</f>
        <v>80</v>
      </c>
      <c r="O337" s="22" t="n">
        <f aca="false">IF(ISNUMBER(J337),M337-J337,"new")</f>
        <v>40.5</v>
      </c>
    </row>
    <row r="338" customFormat="false" ht="15" hidden="false" customHeight="false" outlineLevel="0" collapsed="false">
      <c r="A338" s="2" t="s">
        <v>468</v>
      </c>
      <c r="B338" s="2" t="s">
        <v>124</v>
      </c>
      <c r="C338" s="2" t="s">
        <v>142</v>
      </c>
      <c r="D338" s="2" t="s">
        <v>13</v>
      </c>
      <c r="E338" s="2" t="s">
        <v>47</v>
      </c>
      <c r="F338" s="14" t="n">
        <v>82.38</v>
      </c>
      <c r="G338" s="2" t="n">
        <v>5</v>
      </c>
      <c r="H338" s="2" t="n">
        <v>207</v>
      </c>
      <c r="I338" s="21" t="n">
        <v>1</v>
      </c>
      <c r="J338" s="14" t="n">
        <v>24.5</v>
      </c>
      <c r="K338" s="14" t="n">
        <v>75</v>
      </c>
      <c r="L338" s="21" t="n">
        <f aca="false">INDEX('Read me'!$B$10:$B$14,3)</f>
        <v>1.35</v>
      </c>
      <c r="M338" s="14" t="n">
        <f aca="false">IF(F338*(1+'Read me'!$B$5)&lt;='Read me'!$B$7,CEILING(F338*(1+'Read me'!$B$5)+0.5,1)-0.5,CEILING(F338*(1+'Read me'!$B$5),5))</f>
        <v>85</v>
      </c>
      <c r="N338" s="14" t="n">
        <f aca="false">IF(MAX(M338*L338,M338+'Read me'!$B$6)&lt;='Read me'!$B$7,CEILING(MAX(M338*L338,M338+'Read me'!$B$6)+0.5,1)-0.5,CEILING(MAX(M338*L338,M338+'Read me'!$B$6),5))</f>
        <v>115</v>
      </c>
      <c r="O338" s="22" t="n">
        <f aca="false">IF(ISNUMBER(J338),M338-J338,"new")</f>
        <v>60.5</v>
      </c>
    </row>
    <row r="339" customFormat="false" ht="15" hidden="false" customHeight="false" outlineLevel="0" collapsed="false">
      <c r="A339" s="2" t="s">
        <v>469</v>
      </c>
      <c r="B339" s="2" t="s">
        <v>124</v>
      </c>
      <c r="C339" s="2" t="s">
        <v>142</v>
      </c>
      <c r="D339" s="2" t="s">
        <v>13</v>
      </c>
      <c r="E339" s="2" t="s">
        <v>48</v>
      </c>
      <c r="F339" s="14" t="n">
        <v>82.38</v>
      </c>
      <c r="G339" s="2" t="n">
        <v>6</v>
      </c>
      <c r="H339" s="2" t="n">
        <v>207</v>
      </c>
      <c r="I339" s="21" t="n">
        <v>1</v>
      </c>
      <c r="J339" s="14" t="n">
        <v>24.5</v>
      </c>
      <c r="K339" s="14" t="n">
        <v>75</v>
      </c>
      <c r="L339" s="21" t="n">
        <f aca="false">INDEX('Read me'!$B$10:$B$14,3)</f>
        <v>1.35</v>
      </c>
      <c r="M339" s="14" t="n">
        <f aca="false">IF(F339*(1+'Read me'!$B$5)&lt;='Read me'!$B$7,CEILING(F339*(1+'Read me'!$B$5)+0.5,1)-0.5,CEILING(F339*(1+'Read me'!$B$5),5))</f>
        <v>85</v>
      </c>
      <c r="N339" s="14" t="n">
        <f aca="false">IF(MAX(M339*L339,M339+'Read me'!$B$6)&lt;='Read me'!$B$7,CEILING(MAX(M339*L339,M339+'Read me'!$B$6)+0.5,1)-0.5,CEILING(MAX(M339*L339,M339+'Read me'!$B$6),5))</f>
        <v>115</v>
      </c>
      <c r="O339" s="22" t="n">
        <f aca="false">IF(ISNUMBER(J339),M339-J339,"new")</f>
        <v>60.5</v>
      </c>
    </row>
    <row r="340" customFormat="false" ht="15" hidden="false" customHeight="false" outlineLevel="0" collapsed="false">
      <c r="A340" s="2" t="s">
        <v>470</v>
      </c>
      <c r="B340" s="2" t="s">
        <v>124</v>
      </c>
      <c r="C340" s="2" t="s">
        <v>142</v>
      </c>
      <c r="D340" s="2" t="s">
        <v>13</v>
      </c>
      <c r="E340" s="2" t="s">
        <v>49</v>
      </c>
      <c r="F340" s="14" t="n">
        <v>121.85</v>
      </c>
      <c r="G340" s="2" t="n">
        <v>2</v>
      </c>
      <c r="H340" s="2" t="n">
        <v>207</v>
      </c>
      <c r="I340" s="21" t="n">
        <v>1</v>
      </c>
      <c r="J340" s="14" t="n">
        <v>85</v>
      </c>
      <c r="K340" s="14" t="n">
        <v>125</v>
      </c>
      <c r="L340" s="21" t="n">
        <f aca="false">INDEX('Read me'!$B$10:$B$14,3)</f>
        <v>1.35</v>
      </c>
      <c r="M340" s="14" t="n">
        <f aca="false">IF(F340*(1+'Read me'!$B$5)&lt;='Read me'!$B$7,CEILING(F340*(1+'Read me'!$B$5)+0.5,1)-0.5,CEILING(F340*(1+'Read me'!$B$5),5))</f>
        <v>125</v>
      </c>
      <c r="N340" s="14" t="n">
        <f aca="false">IF(MAX(M340*L340,M340+'Read me'!$B$6)&lt;='Read me'!$B$7,CEILING(MAX(M340*L340,M340+'Read me'!$B$6)+0.5,1)-0.5,CEILING(MAX(M340*L340,M340+'Read me'!$B$6),5))</f>
        <v>170</v>
      </c>
      <c r="O340" s="22" t="n">
        <f aca="false">IF(ISNUMBER(J340),M340-J340,"new")</f>
        <v>40</v>
      </c>
    </row>
    <row r="341" customFormat="false" ht="15" hidden="false" customHeight="false" outlineLevel="0" collapsed="false">
      <c r="A341" s="2" t="s">
        <v>471</v>
      </c>
      <c r="B341" s="2" t="s">
        <v>124</v>
      </c>
      <c r="C341" s="2" t="s">
        <v>142</v>
      </c>
      <c r="D341" s="2" t="s">
        <v>14</v>
      </c>
      <c r="E341" s="2" t="s">
        <v>47</v>
      </c>
      <c r="F341" s="14" t="n">
        <v>125.35</v>
      </c>
      <c r="G341" s="2" t="n">
        <v>2</v>
      </c>
      <c r="H341" s="2" t="n">
        <v>207</v>
      </c>
      <c r="I341" s="21" t="n">
        <v>1</v>
      </c>
      <c r="J341" s="14" t="n">
        <v>85</v>
      </c>
      <c r="K341" s="14" t="n">
        <v>125</v>
      </c>
      <c r="L341" s="21" t="n">
        <f aca="false">INDEX('Read me'!$B$10:$B$14,4)</f>
        <v>1.2</v>
      </c>
      <c r="M341" s="14" t="n">
        <f aca="false">IF(F341*(1+'Read me'!$B$5)&lt;='Read me'!$B$7,CEILING(F341*(1+'Read me'!$B$5)+0.5,1)-0.5,CEILING(F341*(1+'Read me'!$B$5),5))</f>
        <v>130</v>
      </c>
      <c r="N341" s="14" t="n">
        <f aca="false">IF(MAX(M341*L341,M341+'Read me'!$B$6)&lt;='Read me'!$B$7,CEILING(MAX(M341*L341,M341+'Read me'!$B$6)+0.5,1)-0.5,CEILING(MAX(M341*L341,M341+'Read me'!$B$6),5))</f>
        <v>160</v>
      </c>
      <c r="O341" s="22" t="n">
        <f aca="false">IF(ISNUMBER(J341),M341-J341,"new")</f>
        <v>45</v>
      </c>
    </row>
    <row r="342" customFormat="false" ht="15" hidden="false" customHeight="false" outlineLevel="0" collapsed="false">
      <c r="A342" s="2" t="s">
        <v>472</v>
      </c>
      <c r="B342" s="2" t="s">
        <v>124</v>
      </c>
      <c r="C342" s="2" t="s">
        <v>142</v>
      </c>
      <c r="D342" s="2" t="s">
        <v>14</v>
      </c>
      <c r="E342" s="2" t="s">
        <v>48</v>
      </c>
      <c r="F342" s="14" t="n">
        <v>153.38</v>
      </c>
      <c r="G342" s="2" t="n">
        <v>2</v>
      </c>
      <c r="H342" s="2" t="n">
        <v>207</v>
      </c>
      <c r="I342" s="21" t="n">
        <v>1</v>
      </c>
      <c r="J342" s="14" t="n">
        <v>125</v>
      </c>
      <c r="K342" s="14" t="n">
        <v>125</v>
      </c>
      <c r="L342" s="21" t="n">
        <f aca="false">INDEX('Read me'!$B$10:$B$14,4)</f>
        <v>1.2</v>
      </c>
      <c r="M342" s="14" t="n">
        <f aca="false">IF(F342*(1+'Read me'!$B$5)&lt;='Read me'!$B$7,CEILING(F342*(1+'Read me'!$B$5)+0.5,1)-0.5,CEILING(F342*(1+'Read me'!$B$5),5))</f>
        <v>155</v>
      </c>
      <c r="N342" s="14" t="n">
        <f aca="false">IF(MAX(M342*L342,M342+'Read me'!$B$6)&lt;='Read me'!$B$7,CEILING(MAX(M342*L342,M342+'Read me'!$B$6)+0.5,1)-0.5,CEILING(MAX(M342*L342,M342+'Read me'!$B$6),5))</f>
        <v>190</v>
      </c>
      <c r="O342" s="22" t="n">
        <f aca="false">IF(ISNUMBER(J342),M342-J342,"new")</f>
        <v>30</v>
      </c>
    </row>
    <row r="343" customFormat="false" ht="15" hidden="false" customHeight="false" outlineLevel="0" collapsed="false">
      <c r="A343" s="2" t="s">
        <v>473</v>
      </c>
      <c r="B343" s="2" t="s">
        <v>124</v>
      </c>
      <c r="C343" s="2" t="s">
        <v>142</v>
      </c>
      <c r="D343" s="2" t="s">
        <v>14</v>
      </c>
      <c r="E343" s="2" t="s">
        <v>49</v>
      </c>
      <c r="F343" s="14" t="n">
        <v>203.02</v>
      </c>
      <c r="G343" s="2" t="n">
        <v>1</v>
      </c>
      <c r="H343" s="2" t="n">
        <v>207</v>
      </c>
      <c r="I343" s="21" t="n">
        <v>1</v>
      </c>
      <c r="J343" s="14" t="n">
        <v>199</v>
      </c>
      <c r="K343" s="14" t="n">
        <v>175</v>
      </c>
      <c r="L343" s="21" t="n">
        <f aca="false">INDEX('Read me'!$B$10:$B$14,4)</f>
        <v>1.2</v>
      </c>
      <c r="M343" s="14" t="n">
        <f aca="false">IF(F343*(1+'Read me'!$B$5)&lt;='Read me'!$B$7,CEILING(F343*(1+'Read me'!$B$5)+0.5,1)-0.5,CEILING(F343*(1+'Read me'!$B$5),5))</f>
        <v>205</v>
      </c>
      <c r="N343" s="14" t="n">
        <f aca="false">IF(MAX(M343*L343,M343+'Read me'!$B$6)&lt;='Read me'!$B$7,CEILING(MAX(M343*L343,M343+'Read me'!$B$6)+0.5,1)-0.5,CEILING(MAX(M343*L343,M343+'Read me'!$B$6),5))</f>
        <v>250</v>
      </c>
      <c r="O343" s="22" t="n">
        <f aca="false">IF(ISNUMBER(J343),M343-J343,"new")</f>
        <v>6</v>
      </c>
    </row>
    <row r="344" customFormat="false" ht="15" hidden="false" customHeight="false" outlineLevel="0" collapsed="false">
      <c r="A344" s="2" t="s">
        <v>474</v>
      </c>
      <c r="B344" s="2" t="s">
        <v>124</v>
      </c>
      <c r="C344" s="2" t="s">
        <v>142</v>
      </c>
      <c r="D344" s="2" t="s">
        <v>15</v>
      </c>
      <c r="E344" s="2" t="s">
        <v>47</v>
      </c>
      <c r="F344" s="14" t="n">
        <v>166.06</v>
      </c>
      <c r="G344" s="2" t="n">
        <v>0</v>
      </c>
      <c r="H344" s="2" t="n">
        <v>207</v>
      </c>
      <c r="I344" s="21" t="n">
        <v>1</v>
      </c>
      <c r="J344" s="14" t="n">
        <v>250</v>
      </c>
      <c r="K344" s="14" t="n">
        <v>300</v>
      </c>
      <c r="L344" s="21" t="n">
        <f aca="false">INDEX('Read me'!$B$10:$B$14,5)</f>
        <v>1.2</v>
      </c>
      <c r="M344" s="14" t="n">
        <f aca="false">IF(F344*(1+'Read me'!$B$5)&lt;='Read me'!$B$7,CEILING(F344*(1+'Read me'!$B$5)+0.5,1)-0.5,CEILING(F344*(1+'Read me'!$B$5),5))</f>
        <v>170</v>
      </c>
      <c r="N344" s="14" t="n">
        <f aca="false">IF(MAX(M344*L344,M344+'Read me'!$B$6)&lt;='Read me'!$B$7,CEILING(MAX(M344*L344,M344+'Read me'!$B$6)+0.5,1)-0.5,CEILING(MAX(M344*L344,M344+'Read me'!$B$6),5))</f>
        <v>205</v>
      </c>
      <c r="O344" s="22" t="n">
        <f aca="false">IF(ISNUMBER(J344),M344-J344,"new")</f>
        <v>-80</v>
      </c>
    </row>
    <row r="345" customFormat="false" ht="15" hidden="false" customHeight="false" outlineLevel="0" collapsed="false">
      <c r="A345" s="2" t="s">
        <v>475</v>
      </c>
      <c r="B345" s="2" t="s">
        <v>124</v>
      </c>
      <c r="C345" s="2" t="s">
        <v>142</v>
      </c>
      <c r="D345" s="2" t="s">
        <v>15</v>
      </c>
      <c r="E345" s="2" t="s">
        <v>48</v>
      </c>
      <c r="F345" s="14" t="n">
        <v>227.03</v>
      </c>
      <c r="G345" s="2" t="n">
        <v>3</v>
      </c>
      <c r="H345" s="2" t="n">
        <v>207</v>
      </c>
      <c r="I345" s="21" t="n">
        <v>1</v>
      </c>
      <c r="J345" s="14" t="n">
        <v>250</v>
      </c>
      <c r="K345" s="14" t="n">
        <v>300</v>
      </c>
      <c r="L345" s="21" t="n">
        <f aca="false">INDEX('Read me'!$B$10:$B$14,5)</f>
        <v>1.2</v>
      </c>
      <c r="M345" s="14" t="n">
        <f aca="false">IF(MAX((IF(F345*(1+'Read me'!$B$5)&lt;='Read me'!$B$7,CEILING(F345*(1+'Read me'!$B$5)+0.5,1)-0.5,CEILING(F345*(1+'Read me'!$B$5),5)))*L345,(IF(F345*(1+'Read me'!$B$5)&lt;='Read me'!$B$7,CEILING(F345*(1+'Read me'!$B$5)+0.5,1)-0.5,CEILING(F345*(1+'Read me'!$B$5),5)))+'Read me'!$B$6)&lt;='Read me'!$B$7,CEILING(MAX((IF(F345*(1+'Read me'!$B$5)&lt;='Read me'!$B$7,CEILING(F345*(1+'Read me'!$B$5)+0.5,1)-0.5,CEILING(F345*(1+'Read me'!$B$5),5)))*L345,(IF(F345*(1+'Read me'!$B$5)&lt;='Read me'!$B$7,CEILING(F345*(1+'Read me'!$B$5)+0.5,1)-0.5,CEILING(F345*(1+'Read me'!$B$5),5)))+'Read me'!$B$6)+0.5,1)-0.5,CEILING(MAX((IF(F345*(1+'Read me'!$B$5)&lt;='Read me'!$B$7,CEILING(F345*(1+'Read me'!$B$5)+0.5,1)-0.5,CEILING(F345*(1+'Read me'!$B$5),5)))*L345,(IF(F345*(1+'Read me'!$B$5)&lt;='Read me'!$B$7,CEILING(F345*(1+'Read me'!$B$5)+0.5,1)-0.5,CEILING(F345*(1+'Read me'!$B$5),5)))+'Read me'!$B$6),5))</f>
        <v>280</v>
      </c>
      <c r="N345" s="2" t="s">
        <v>138</v>
      </c>
      <c r="O345" s="22" t="n">
        <f aca="false">IF(ISNUMBER(J345),M345-J345,"new")</f>
        <v>30</v>
      </c>
      <c r="P345" s="5" t="s">
        <v>139</v>
      </c>
    </row>
    <row r="346" customFormat="false" ht="15" hidden="false" customHeight="false" outlineLevel="0" collapsed="false">
      <c r="A346" s="2" t="s">
        <v>476</v>
      </c>
      <c r="B346" s="2" t="s">
        <v>124</v>
      </c>
      <c r="C346" s="2" t="s">
        <v>142</v>
      </c>
      <c r="D346" s="2" t="s">
        <v>15</v>
      </c>
      <c r="E346" s="2" t="s">
        <v>49</v>
      </c>
      <c r="F346" s="14" t="n">
        <v>278.22</v>
      </c>
      <c r="G346" s="2" t="n">
        <v>0</v>
      </c>
      <c r="H346" s="2" t="n">
        <v>207</v>
      </c>
      <c r="I346" s="21" t="n">
        <v>1</v>
      </c>
      <c r="J346" s="14" t="n">
        <v>300</v>
      </c>
      <c r="K346" s="14" t="n">
        <v>400</v>
      </c>
      <c r="L346" s="21" t="n">
        <f aca="false">INDEX('Read me'!$B$10:$B$14,5)</f>
        <v>1.2</v>
      </c>
      <c r="M346" s="14" t="n">
        <f aca="false">IF(MAX((IF(F346*(1+'Read me'!$B$5)&lt;='Read me'!$B$7,CEILING(F346*(1+'Read me'!$B$5)+0.5,1)-0.5,CEILING(F346*(1+'Read me'!$B$5),5)))*L346,(IF(F346*(1+'Read me'!$B$5)&lt;='Read me'!$B$7,CEILING(F346*(1+'Read me'!$B$5)+0.5,1)-0.5,CEILING(F346*(1+'Read me'!$B$5),5)))+'Read me'!$B$6)&lt;='Read me'!$B$7,CEILING(MAX((IF(F346*(1+'Read me'!$B$5)&lt;='Read me'!$B$7,CEILING(F346*(1+'Read me'!$B$5)+0.5,1)-0.5,CEILING(F346*(1+'Read me'!$B$5),5)))*L346,(IF(F346*(1+'Read me'!$B$5)&lt;='Read me'!$B$7,CEILING(F346*(1+'Read me'!$B$5)+0.5,1)-0.5,CEILING(F346*(1+'Read me'!$B$5),5)))+'Read me'!$B$6)+0.5,1)-0.5,CEILING(MAX((IF(F346*(1+'Read me'!$B$5)&lt;='Read me'!$B$7,CEILING(F346*(1+'Read me'!$B$5)+0.5,1)-0.5,CEILING(F346*(1+'Read me'!$B$5),5)))*L346,(IF(F346*(1+'Read me'!$B$5)&lt;='Read me'!$B$7,CEILING(F346*(1+'Read me'!$B$5)+0.5,1)-0.5,CEILING(F346*(1+'Read me'!$B$5),5)))+'Read me'!$B$6),5))</f>
        <v>340</v>
      </c>
      <c r="N346" s="2" t="s">
        <v>138</v>
      </c>
      <c r="O346" s="22" t="n">
        <f aca="false">IF(ISNUMBER(J346),M346-J346,"new")</f>
        <v>40</v>
      </c>
      <c r="P346" s="5" t="s">
        <v>139</v>
      </c>
    </row>
    <row r="347" customFormat="false" ht="15" hidden="false" customHeight="false" outlineLevel="0" collapsed="false">
      <c r="A347" s="2" t="s">
        <v>477</v>
      </c>
      <c r="B347" s="2" t="s">
        <v>124</v>
      </c>
      <c r="C347" s="2" t="s">
        <v>158</v>
      </c>
      <c r="D347" s="2" t="s">
        <v>10</v>
      </c>
      <c r="E347" s="2" t="s">
        <v>47</v>
      </c>
      <c r="F347" s="14" t="n">
        <v>13.04</v>
      </c>
      <c r="G347" s="2" t="n">
        <v>33</v>
      </c>
      <c r="H347" s="2" t="n">
        <v>151</v>
      </c>
      <c r="I347" s="21" t="n">
        <v>1.01</v>
      </c>
      <c r="J347" s="14" t="n">
        <v>14.5</v>
      </c>
      <c r="K347" s="14" t="n">
        <v>19.5</v>
      </c>
      <c r="L347" s="21" t="n">
        <f aca="false">INDEX('Read me'!$B$10:$B$14,1)</f>
        <v>1.34</v>
      </c>
      <c r="M347" s="14" t="n">
        <f aca="false">IF(F347*(1+'Read me'!$B$5)&lt;='Read me'!$B$7,CEILING(F347*(1+'Read me'!$B$5)+0.5,1)-0.5,CEILING(F347*(1+'Read me'!$B$5),5))</f>
        <v>13.5</v>
      </c>
      <c r="N347" s="14" t="n">
        <f aca="false">IF(MAX(M347*L347,M347+'Read me'!$B$6)&lt;='Read me'!$B$7,CEILING(MAX(M347*L347,M347+'Read me'!$B$6)+0.5,1)-0.5,CEILING(MAX(M347*L347,M347+'Read me'!$B$6),5))</f>
        <v>18.5</v>
      </c>
      <c r="O347" s="22" t="n">
        <f aca="false">IF(ISNUMBER(J347),M347-J347,"new")</f>
        <v>-1</v>
      </c>
    </row>
    <row r="348" customFormat="false" ht="15" hidden="false" customHeight="false" outlineLevel="0" collapsed="false">
      <c r="A348" s="2" t="s">
        <v>478</v>
      </c>
      <c r="B348" s="2" t="s">
        <v>124</v>
      </c>
      <c r="C348" s="2" t="s">
        <v>158</v>
      </c>
      <c r="D348" s="2" t="s">
        <v>10</v>
      </c>
      <c r="E348" s="2" t="s">
        <v>48</v>
      </c>
      <c r="F348" s="14" t="n">
        <v>16.64</v>
      </c>
      <c r="G348" s="2" t="n">
        <v>39</v>
      </c>
      <c r="H348" s="2" t="n">
        <v>151</v>
      </c>
      <c r="I348" s="21" t="n">
        <v>1.01</v>
      </c>
      <c r="J348" s="14" t="n">
        <v>14.5</v>
      </c>
      <c r="K348" s="14" t="n">
        <v>19.5</v>
      </c>
      <c r="L348" s="21" t="n">
        <f aca="false">INDEX('Read me'!$B$10:$B$14,1)</f>
        <v>1.34</v>
      </c>
      <c r="M348" s="14" t="n">
        <f aca="false">IF(F348*(1+'Read me'!$B$5)&lt;='Read me'!$B$7,CEILING(F348*(1+'Read me'!$B$5)+0.5,1)-0.5,CEILING(F348*(1+'Read me'!$B$5),5))</f>
        <v>17.5</v>
      </c>
      <c r="N348" s="14" t="n">
        <f aca="false">IF(MAX(M348*L348,M348+'Read me'!$B$6)&lt;='Read me'!$B$7,CEILING(MAX(M348*L348,M348+'Read me'!$B$6)+0.5,1)-0.5,CEILING(MAX(M348*L348,M348+'Read me'!$B$6),5))</f>
        <v>23.5</v>
      </c>
      <c r="O348" s="22" t="n">
        <f aca="false">IF(ISNUMBER(J348),M348-J348,"new")</f>
        <v>3</v>
      </c>
    </row>
    <row r="349" customFormat="false" ht="15" hidden="false" customHeight="false" outlineLevel="0" collapsed="false">
      <c r="A349" s="2" t="s">
        <v>479</v>
      </c>
      <c r="B349" s="2" t="s">
        <v>124</v>
      </c>
      <c r="C349" s="2" t="s">
        <v>158</v>
      </c>
      <c r="D349" s="2" t="s">
        <v>10</v>
      </c>
      <c r="E349" s="2" t="s">
        <v>49</v>
      </c>
      <c r="F349" s="14" t="n">
        <v>19.8</v>
      </c>
      <c r="G349" s="2" t="n">
        <v>20</v>
      </c>
      <c r="H349" s="2" t="n">
        <v>151</v>
      </c>
      <c r="I349" s="21" t="n">
        <v>1.01</v>
      </c>
      <c r="J349" s="14" t="n">
        <v>17.5</v>
      </c>
      <c r="K349" s="14" t="n">
        <v>29.5</v>
      </c>
      <c r="L349" s="21" t="n">
        <f aca="false">INDEX('Read me'!$B$10:$B$14,1)</f>
        <v>1.34</v>
      </c>
      <c r="M349" s="14" t="n">
        <f aca="false">IF(F349*(1+'Read me'!$B$5)&lt;='Read me'!$B$7,CEILING(F349*(1+'Read me'!$B$5)+0.5,1)-0.5,CEILING(F349*(1+'Read me'!$B$5),5))</f>
        <v>20.5</v>
      </c>
      <c r="N349" s="14" t="n">
        <f aca="false">IF(MAX(M349*L349,M349+'Read me'!$B$6)&lt;='Read me'!$B$7,CEILING(MAX(M349*L349,M349+'Read me'!$B$6)+0.5,1)-0.5,CEILING(MAX(M349*L349,M349+'Read me'!$B$6),5))</f>
        <v>27.5</v>
      </c>
      <c r="O349" s="22" t="n">
        <f aca="false">IF(ISNUMBER(J349),M349-J349,"new")</f>
        <v>3</v>
      </c>
    </row>
    <row r="350" customFormat="false" ht="15" hidden="false" customHeight="false" outlineLevel="0" collapsed="false">
      <c r="A350" s="2" t="s">
        <v>480</v>
      </c>
      <c r="B350" s="2" t="s">
        <v>124</v>
      </c>
      <c r="C350" s="2" t="s">
        <v>158</v>
      </c>
      <c r="D350" s="2" t="s">
        <v>12</v>
      </c>
      <c r="E350" s="2" t="s">
        <v>47</v>
      </c>
      <c r="F350" s="14" t="n">
        <v>49.64</v>
      </c>
      <c r="G350" s="2" t="n">
        <v>18</v>
      </c>
      <c r="H350" s="2" t="n">
        <v>151</v>
      </c>
      <c r="I350" s="21" t="n">
        <v>1.13</v>
      </c>
      <c r="J350" s="14" t="n">
        <v>19.5</v>
      </c>
      <c r="K350" s="14" t="n">
        <v>24.5</v>
      </c>
      <c r="L350" s="21" t="n">
        <f aca="false">INDEX('Read me'!$B$10:$B$14,2)</f>
        <v>1.26</v>
      </c>
      <c r="M350" s="14" t="n">
        <f aca="false">IF(F350*(1+'Read me'!$B$5)&lt;='Read me'!$B$7,CEILING(F350*(1+'Read me'!$B$5)+0.5,1)-0.5,CEILING(F350*(1+'Read me'!$B$5),5))</f>
        <v>50</v>
      </c>
      <c r="N350" s="14" t="n">
        <f aca="false">IF(MAX(M350*L350,M350+'Read me'!$B$6)&lt;='Read me'!$B$7,CEILING(MAX(M350*L350,M350+'Read me'!$B$6)+0.5,1)-0.5,CEILING(MAX(M350*L350,M350+'Read me'!$B$6),5))</f>
        <v>65</v>
      </c>
      <c r="O350" s="22" t="n">
        <f aca="false">IF(ISNUMBER(J350),M350-J350,"new")</f>
        <v>30.5</v>
      </c>
    </row>
    <row r="351" customFormat="false" ht="15" hidden="false" customHeight="false" outlineLevel="0" collapsed="false">
      <c r="A351" s="2" t="s">
        <v>481</v>
      </c>
      <c r="B351" s="2" t="s">
        <v>124</v>
      </c>
      <c r="C351" s="2" t="s">
        <v>158</v>
      </c>
      <c r="D351" s="2" t="s">
        <v>12</v>
      </c>
      <c r="E351" s="2" t="s">
        <v>48</v>
      </c>
      <c r="F351" s="14" t="n">
        <v>52.64</v>
      </c>
      <c r="G351" s="2" t="n">
        <v>22</v>
      </c>
      <c r="H351" s="2" t="n">
        <v>151</v>
      </c>
      <c r="I351" s="21" t="n">
        <v>1.13</v>
      </c>
      <c r="J351" s="14" t="n">
        <v>19.5</v>
      </c>
      <c r="K351" s="14" t="n">
        <v>24.5</v>
      </c>
      <c r="L351" s="21" t="n">
        <f aca="false">INDEX('Read me'!$B$10:$B$14,2)</f>
        <v>1.26</v>
      </c>
      <c r="M351" s="14" t="n">
        <f aca="false">IF(F351*(1+'Read me'!$B$5)&lt;='Read me'!$B$7,CEILING(F351*(1+'Read me'!$B$5)+0.5,1)-0.5,CEILING(F351*(1+'Read me'!$B$5),5))</f>
        <v>55</v>
      </c>
      <c r="N351" s="14" t="n">
        <f aca="false">IF(MAX(M351*L351,M351+'Read me'!$B$6)&lt;='Read me'!$B$7,CEILING(MAX(M351*L351,M351+'Read me'!$B$6)+0.5,1)-0.5,CEILING(MAX(M351*L351,M351+'Read me'!$B$6),5))</f>
        <v>70</v>
      </c>
      <c r="O351" s="22" t="n">
        <f aca="false">IF(ISNUMBER(J351),M351-J351,"new")</f>
        <v>35.5</v>
      </c>
    </row>
    <row r="352" customFormat="false" ht="15" hidden="false" customHeight="false" outlineLevel="0" collapsed="false">
      <c r="A352" s="2" t="s">
        <v>482</v>
      </c>
      <c r="B352" s="2" t="s">
        <v>124</v>
      </c>
      <c r="C352" s="2" t="s">
        <v>158</v>
      </c>
      <c r="D352" s="2" t="s">
        <v>12</v>
      </c>
      <c r="E352" s="2" t="s">
        <v>49</v>
      </c>
      <c r="F352" s="14" t="n">
        <v>59.69</v>
      </c>
      <c r="G352" s="2" t="n">
        <v>6</v>
      </c>
      <c r="H352" s="2" t="n">
        <v>151</v>
      </c>
      <c r="I352" s="21" t="n">
        <v>1.13</v>
      </c>
      <c r="J352" s="14" t="n">
        <v>19.5</v>
      </c>
      <c r="K352" s="14" t="n">
        <v>34.5</v>
      </c>
      <c r="L352" s="21" t="n">
        <f aca="false">INDEX('Read me'!$B$10:$B$14,2)</f>
        <v>1.26</v>
      </c>
      <c r="M352" s="14" t="n">
        <f aca="false">IF(F352*(1+'Read me'!$B$5)&lt;='Read me'!$B$7,CEILING(F352*(1+'Read me'!$B$5)+0.5,1)-0.5,CEILING(F352*(1+'Read me'!$B$5),5))</f>
        <v>60</v>
      </c>
      <c r="N352" s="14" t="n">
        <f aca="false">IF(MAX(M352*L352,M352+'Read me'!$B$6)&lt;='Read me'!$B$7,CEILING(MAX(M352*L352,M352+'Read me'!$B$6)+0.5,1)-0.5,CEILING(MAX(M352*L352,M352+'Read me'!$B$6),5))</f>
        <v>80</v>
      </c>
      <c r="O352" s="22" t="n">
        <f aca="false">IF(ISNUMBER(J352),M352-J352,"new")</f>
        <v>40.5</v>
      </c>
    </row>
    <row r="353" customFormat="false" ht="15" hidden="false" customHeight="false" outlineLevel="0" collapsed="false">
      <c r="A353" s="2" t="s">
        <v>483</v>
      </c>
      <c r="B353" s="2" t="s">
        <v>124</v>
      </c>
      <c r="C353" s="2" t="s">
        <v>158</v>
      </c>
      <c r="D353" s="2" t="s">
        <v>13</v>
      </c>
      <c r="E353" s="2" t="s">
        <v>47</v>
      </c>
      <c r="F353" s="14" t="n">
        <v>73.3</v>
      </c>
      <c r="G353" s="2" t="n">
        <v>3</v>
      </c>
      <c r="H353" s="2" t="n">
        <v>151</v>
      </c>
      <c r="I353" s="21" t="n">
        <v>1.02</v>
      </c>
      <c r="J353" s="14" t="n">
        <v>24.5</v>
      </c>
      <c r="K353" s="14" t="n">
        <v>75</v>
      </c>
      <c r="L353" s="21" t="n">
        <f aca="false">INDEX('Read me'!$B$10:$B$14,3)</f>
        <v>1.35</v>
      </c>
      <c r="M353" s="14" t="n">
        <f aca="false">IF(F353*(1+'Read me'!$B$5)&lt;='Read me'!$B$7,CEILING(F353*(1+'Read me'!$B$5)+0.5,1)-0.5,CEILING(F353*(1+'Read me'!$B$5),5))</f>
        <v>75</v>
      </c>
      <c r="N353" s="14" t="n">
        <f aca="false">IF(MAX(M353*L353,M353+'Read me'!$B$6)&lt;='Read me'!$B$7,CEILING(MAX(M353*L353,M353+'Read me'!$B$6)+0.5,1)-0.5,CEILING(MAX(M353*L353,M353+'Read me'!$B$6),5))</f>
        <v>105</v>
      </c>
      <c r="O353" s="22" t="n">
        <f aca="false">IF(ISNUMBER(J353),M353-J353,"new")</f>
        <v>50.5</v>
      </c>
    </row>
    <row r="354" customFormat="false" ht="15" hidden="false" customHeight="false" outlineLevel="0" collapsed="false">
      <c r="A354" s="2" t="s">
        <v>484</v>
      </c>
      <c r="B354" s="2" t="s">
        <v>124</v>
      </c>
      <c r="C354" s="2" t="s">
        <v>158</v>
      </c>
      <c r="D354" s="2" t="s">
        <v>13</v>
      </c>
      <c r="E354" s="2" t="s">
        <v>48</v>
      </c>
      <c r="F354" s="14" t="n">
        <v>87.33</v>
      </c>
      <c r="G354" s="2" t="n">
        <v>0</v>
      </c>
      <c r="H354" s="2" t="n">
        <v>151</v>
      </c>
      <c r="I354" s="21" t="n">
        <v>1.02</v>
      </c>
      <c r="J354" s="14" t="n">
        <v>24.5</v>
      </c>
      <c r="K354" s="14" t="n">
        <v>75</v>
      </c>
      <c r="L354" s="21" t="n">
        <f aca="false">INDEX('Read me'!$B$10:$B$14,3)</f>
        <v>1.35</v>
      </c>
      <c r="M354" s="14" t="n">
        <f aca="false">IF(F354*(1+'Read me'!$B$5)&lt;='Read me'!$B$7,CEILING(F354*(1+'Read me'!$B$5)+0.5,1)-0.5,CEILING(F354*(1+'Read me'!$B$5),5))</f>
        <v>90</v>
      </c>
      <c r="N354" s="14" t="n">
        <f aca="false">IF(MAX(M354*L354,M354+'Read me'!$B$6)&lt;='Read me'!$B$7,CEILING(MAX(M354*L354,M354+'Read me'!$B$6)+0.5,1)-0.5,CEILING(MAX(M354*L354,M354+'Read me'!$B$6),5))</f>
        <v>125</v>
      </c>
      <c r="O354" s="22" t="n">
        <f aca="false">IF(ISNUMBER(J354),M354-J354,"new")</f>
        <v>65.5</v>
      </c>
    </row>
    <row r="355" customFormat="false" ht="15" hidden="false" customHeight="false" outlineLevel="0" collapsed="false">
      <c r="A355" s="2" t="s">
        <v>485</v>
      </c>
      <c r="B355" s="2" t="s">
        <v>124</v>
      </c>
      <c r="C355" s="2" t="s">
        <v>158</v>
      </c>
      <c r="D355" s="2" t="s">
        <v>13</v>
      </c>
      <c r="E355" s="2" t="s">
        <v>49</v>
      </c>
      <c r="F355" s="14" t="n">
        <v>116.98</v>
      </c>
      <c r="G355" s="2" t="n">
        <v>1</v>
      </c>
      <c r="H355" s="2" t="n">
        <v>151</v>
      </c>
      <c r="I355" s="21" t="n">
        <v>1.02</v>
      </c>
      <c r="J355" s="14" t="n">
        <v>85</v>
      </c>
      <c r="K355" s="14" t="n">
        <v>125</v>
      </c>
      <c r="L355" s="21" t="n">
        <f aca="false">INDEX('Read me'!$B$10:$B$14,3)</f>
        <v>1.35</v>
      </c>
      <c r="M355" s="14" t="n">
        <f aca="false">IF(F355*(1+'Read me'!$B$5)&lt;='Read me'!$B$7,CEILING(F355*(1+'Read me'!$B$5)+0.5,1)-0.5,CEILING(F355*(1+'Read me'!$B$5),5))</f>
        <v>120</v>
      </c>
      <c r="N355" s="14" t="n">
        <f aca="false">IF(MAX(M355*L355,M355+'Read me'!$B$6)&lt;='Read me'!$B$7,CEILING(MAX(M355*L355,M355+'Read me'!$B$6)+0.5,1)-0.5,CEILING(MAX(M355*L355,M355+'Read me'!$B$6),5))</f>
        <v>165</v>
      </c>
      <c r="O355" s="22" t="n">
        <f aca="false">IF(ISNUMBER(J355),M355-J355,"new")</f>
        <v>35</v>
      </c>
    </row>
    <row r="356" customFormat="false" ht="15" hidden="false" customHeight="false" outlineLevel="0" collapsed="false">
      <c r="A356" s="2" t="s">
        <v>486</v>
      </c>
      <c r="B356" s="2" t="s">
        <v>124</v>
      </c>
      <c r="C356" s="2" t="s">
        <v>158</v>
      </c>
      <c r="D356" s="2" t="s">
        <v>14</v>
      </c>
      <c r="E356" s="2" t="s">
        <v>47</v>
      </c>
      <c r="F356" s="14" t="n">
        <v>122.8</v>
      </c>
      <c r="G356" s="2" t="n">
        <v>3</v>
      </c>
      <c r="H356" s="2" t="n">
        <v>151</v>
      </c>
      <c r="I356" s="21" t="n">
        <v>1.02</v>
      </c>
      <c r="J356" s="14" t="n">
        <v>85</v>
      </c>
      <c r="K356" s="14" t="n">
        <v>125</v>
      </c>
      <c r="L356" s="21" t="n">
        <f aca="false">INDEX('Read me'!$B$10:$B$14,4)</f>
        <v>1.2</v>
      </c>
      <c r="M356" s="14" t="n">
        <f aca="false">IF(F356*(1+'Read me'!$B$5)&lt;='Read me'!$B$7,CEILING(F356*(1+'Read me'!$B$5)+0.5,1)-0.5,CEILING(F356*(1+'Read me'!$B$5),5))</f>
        <v>125</v>
      </c>
      <c r="N356" s="14" t="n">
        <f aca="false">IF(MAX(M356*L356,M356+'Read me'!$B$6)&lt;='Read me'!$B$7,CEILING(MAX(M356*L356,M356+'Read me'!$B$6)+0.5,1)-0.5,CEILING(MAX(M356*L356,M356+'Read me'!$B$6),5))</f>
        <v>150</v>
      </c>
      <c r="O356" s="22" t="n">
        <f aca="false">IF(ISNUMBER(J356),M356-J356,"new")</f>
        <v>40</v>
      </c>
    </row>
    <row r="357" customFormat="false" ht="15" hidden="false" customHeight="false" outlineLevel="0" collapsed="false">
      <c r="A357" s="2" t="s">
        <v>487</v>
      </c>
      <c r="B357" s="2" t="s">
        <v>124</v>
      </c>
      <c r="C357" s="2" t="s">
        <v>158</v>
      </c>
      <c r="D357" s="2" t="s">
        <v>14</v>
      </c>
      <c r="E357" s="2" t="s">
        <v>48</v>
      </c>
      <c r="F357" s="14" t="n">
        <v>171.42</v>
      </c>
      <c r="G357" s="2" t="n">
        <v>3</v>
      </c>
      <c r="H357" s="2" t="n">
        <v>151</v>
      </c>
      <c r="I357" s="21" t="n">
        <v>1.02</v>
      </c>
      <c r="J357" s="14" t="n">
        <v>125</v>
      </c>
      <c r="K357" s="14" t="n">
        <v>125</v>
      </c>
      <c r="L357" s="21" t="n">
        <f aca="false">INDEX('Read me'!$B$10:$B$14,4)</f>
        <v>1.2</v>
      </c>
      <c r="M357" s="14" t="n">
        <f aca="false">IF(F357*(1+'Read me'!$B$5)&lt;='Read me'!$B$7,CEILING(F357*(1+'Read me'!$B$5)+0.5,1)-0.5,CEILING(F357*(1+'Read me'!$B$5),5))</f>
        <v>175</v>
      </c>
      <c r="N357" s="14" t="n">
        <f aca="false">IF(MAX(M357*L357,M357+'Read me'!$B$6)&lt;='Read me'!$B$7,CEILING(MAX(M357*L357,M357+'Read me'!$B$6)+0.5,1)-0.5,CEILING(MAX(M357*L357,M357+'Read me'!$B$6),5))</f>
        <v>210</v>
      </c>
      <c r="O357" s="22" t="n">
        <f aca="false">IF(ISNUMBER(J357),M357-J357,"new")</f>
        <v>50</v>
      </c>
    </row>
    <row r="358" customFormat="false" ht="15" hidden="false" customHeight="false" outlineLevel="0" collapsed="false">
      <c r="A358" s="2" t="s">
        <v>488</v>
      </c>
      <c r="B358" s="2" t="s">
        <v>124</v>
      </c>
      <c r="C358" s="2" t="s">
        <v>158</v>
      </c>
      <c r="D358" s="2" t="s">
        <v>14</v>
      </c>
      <c r="E358" s="2" t="s">
        <v>49</v>
      </c>
      <c r="F358" s="14" t="n">
        <v>208.68</v>
      </c>
      <c r="G358" s="2" t="n">
        <v>2</v>
      </c>
      <c r="H358" s="2" t="n">
        <v>151</v>
      </c>
      <c r="I358" s="21" t="n">
        <v>1.02</v>
      </c>
      <c r="J358" s="14" t="n">
        <v>199</v>
      </c>
      <c r="K358" s="14" t="n">
        <v>175</v>
      </c>
      <c r="L358" s="21" t="n">
        <f aca="false">INDEX('Read me'!$B$10:$B$14,4)</f>
        <v>1.2</v>
      </c>
      <c r="M358" s="14" t="n">
        <f aca="false">IF(F358*(1+'Read me'!$B$5)&lt;='Read me'!$B$7,CEILING(F358*(1+'Read me'!$B$5)+0.5,1)-0.5,CEILING(F358*(1+'Read me'!$B$5),5))</f>
        <v>210</v>
      </c>
      <c r="N358" s="14" t="n">
        <f aca="false">IF(MAX(M358*L358,M358+'Read me'!$B$6)&lt;='Read me'!$B$7,CEILING(MAX(M358*L358,M358+'Read me'!$B$6)+0.5,1)-0.5,CEILING(MAX(M358*L358,M358+'Read me'!$B$6),5))</f>
        <v>255</v>
      </c>
      <c r="O358" s="22" t="n">
        <f aca="false">IF(ISNUMBER(J358),M358-J358,"new")</f>
        <v>11</v>
      </c>
    </row>
    <row r="359" customFormat="false" ht="15" hidden="false" customHeight="false" outlineLevel="0" collapsed="false">
      <c r="A359" s="2" t="s">
        <v>489</v>
      </c>
      <c r="B359" s="2" t="s">
        <v>124</v>
      </c>
      <c r="C359" s="2" t="s">
        <v>158</v>
      </c>
      <c r="D359" s="2" t="s">
        <v>15</v>
      </c>
      <c r="E359" s="2" t="s">
        <v>47</v>
      </c>
      <c r="F359" s="14" t="n">
        <v>170.04</v>
      </c>
      <c r="G359" s="2" t="n">
        <v>0</v>
      </c>
      <c r="H359" s="2" t="n">
        <v>151</v>
      </c>
      <c r="I359" s="21" t="n">
        <v>1.02</v>
      </c>
      <c r="J359" s="14" t="n">
        <v>250</v>
      </c>
      <c r="K359" s="14" t="n">
        <v>300</v>
      </c>
      <c r="L359" s="21" t="n">
        <f aca="false">INDEX('Read me'!$B$10:$B$14,5)</f>
        <v>1.2</v>
      </c>
      <c r="M359" s="14" t="n">
        <f aca="false">IF(F359*(1+'Read me'!$B$5)&lt;='Read me'!$B$7,CEILING(F359*(1+'Read me'!$B$5)+0.5,1)-0.5,CEILING(F359*(1+'Read me'!$B$5),5))</f>
        <v>175</v>
      </c>
      <c r="N359" s="14" t="n">
        <f aca="false">IF(MAX(M359*L359,M359+'Read me'!$B$6)&lt;='Read me'!$B$7,CEILING(MAX(M359*L359,M359+'Read me'!$B$6)+0.5,1)-0.5,CEILING(MAX(M359*L359,M359+'Read me'!$B$6),5))</f>
        <v>210</v>
      </c>
      <c r="O359" s="22" t="n">
        <f aca="false">IF(ISNUMBER(J359),M359-J359,"new")</f>
        <v>-75</v>
      </c>
    </row>
    <row r="360" customFormat="false" ht="15" hidden="false" customHeight="false" outlineLevel="0" collapsed="false">
      <c r="A360" s="2" t="s">
        <v>490</v>
      </c>
      <c r="B360" s="2" t="s">
        <v>124</v>
      </c>
      <c r="C360" s="2" t="s">
        <v>158</v>
      </c>
      <c r="D360" s="2" t="s">
        <v>15</v>
      </c>
      <c r="E360" s="2" t="s">
        <v>48</v>
      </c>
      <c r="F360" s="14" t="n">
        <v>237.46</v>
      </c>
      <c r="G360" s="2" t="n">
        <v>1</v>
      </c>
      <c r="H360" s="2" t="n">
        <v>151</v>
      </c>
      <c r="I360" s="21" t="n">
        <v>1.02</v>
      </c>
      <c r="J360" s="14" t="n">
        <v>250</v>
      </c>
      <c r="K360" s="14" t="n">
        <v>300</v>
      </c>
      <c r="L360" s="21" t="n">
        <f aca="false">INDEX('Read me'!$B$10:$B$14,5)</f>
        <v>1.2</v>
      </c>
      <c r="M360" s="14" t="n">
        <f aca="false">IF(MAX((IF(F360*(1+'Read me'!$B$5)&lt;='Read me'!$B$7,CEILING(F360*(1+'Read me'!$B$5)+0.5,1)-0.5,CEILING(F360*(1+'Read me'!$B$5),5)))*L360,(IF(F360*(1+'Read me'!$B$5)&lt;='Read me'!$B$7,CEILING(F360*(1+'Read me'!$B$5)+0.5,1)-0.5,CEILING(F360*(1+'Read me'!$B$5),5)))+'Read me'!$B$6)&lt;='Read me'!$B$7,CEILING(MAX((IF(F360*(1+'Read me'!$B$5)&lt;='Read me'!$B$7,CEILING(F360*(1+'Read me'!$B$5)+0.5,1)-0.5,CEILING(F360*(1+'Read me'!$B$5),5)))*L360,(IF(F360*(1+'Read me'!$B$5)&lt;='Read me'!$B$7,CEILING(F360*(1+'Read me'!$B$5)+0.5,1)-0.5,CEILING(F360*(1+'Read me'!$B$5),5)))+'Read me'!$B$6)+0.5,1)-0.5,CEILING(MAX((IF(F360*(1+'Read me'!$B$5)&lt;='Read me'!$B$7,CEILING(F360*(1+'Read me'!$B$5)+0.5,1)-0.5,CEILING(F360*(1+'Read me'!$B$5),5)))*L360,(IF(F360*(1+'Read me'!$B$5)&lt;='Read me'!$B$7,CEILING(F360*(1+'Read me'!$B$5)+0.5,1)-0.5,CEILING(F360*(1+'Read me'!$B$5),5)))+'Read me'!$B$6),5))</f>
        <v>290</v>
      </c>
      <c r="N360" s="2" t="s">
        <v>138</v>
      </c>
      <c r="O360" s="22" t="n">
        <f aca="false">IF(ISNUMBER(J360),M360-J360,"new")</f>
        <v>40</v>
      </c>
      <c r="P360" s="5" t="s">
        <v>139</v>
      </c>
    </row>
    <row r="361" customFormat="false" ht="15" hidden="false" customHeight="false" outlineLevel="0" collapsed="false">
      <c r="A361" s="2" t="s">
        <v>491</v>
      </c>
      <c r="B361" s="2" t="s">
        <v>124</v>
      </c>
      <c r="C361" s="2" t="s">
        <v>158</v>
      </c>
      <c r="D361" s="2" t="s">
        <v>15</v>
      </c>
      <c r="E361" s="2" t="s">
        <v>49</v>
      </c>
      <c r="F361" s="14" t="n">
        <v>284.89</v>
      </c>
      <c r="G361" s="2" t="n">
        <v>0</v>
      </c>
      <c r="H361" s="2" t="n">
        <v>151</v>
      </c>
      <c r="I361" s="21" t="n">
        <v>1.02</v>
      </c>
      <c r="J361" s="14" t="n">
        <v>300</v>
      </c>
      <c r="K361" s="14" t="n">
        <v>400</v>
      </c>
      <c r="L361" s="21" t="n">
        <f aca="false">INDEX('Read me'!$B$10:$B$14,5)</f>
        <v>1.2</v>
      </c>
      <c r="M361" s="14" t="n">
        <f aca="false">IF(MAX((IF(F361*(1+'Read me'!$B$5)&lt;='Read me'!$B$7,CEILING(F361*(1+'Read me'!$B$5)+0.5,1)-0.5,CEILING(F361*(1+'Read me'!$B$5),5)))*L361,(IF(F361*(1+'Read me'!$B$5)&lt;='Read me'!$B$7,CEILING(F361*(1+'Read me'!$B$5)+0.5,1)-0.5,CEILING(F361*(1+'Read me'!$B$5),5)))+'Read me'!$B$6)&lt;='Read me'!$B$7,CEILING(MAX((IF(F361*(1+'Read me'!$B$5)&lt;='Read me'!$B$7,CEILING(F361*(1+'Read me'!$B$5)+0.5,1)-0.5,CEILING(F361*(1+'Read me'!$B$5),5)))*L361,(IF(F361*(1+'Read me'!$B$5)&lt;='Read me'!$B$7,CEILING(F361*(1+'Read me'!$B$5)+0.5,1)-0.5,CEILING(F361*(1+'Read me'!$B$5),5)))+'Read me'!$B$6)+0.5,1)-0.5,CEILING(MAX((IF(F361*(1+'Read me'!$B$5)&lt;='Read me'!$B$7,CEILING(F361*(1+'Read me'!$B$5)+0.5,1)-0.5,CEILING(F361*(1+'Read me'!$B$5),5)))*L361,(IF(F361*(1+'Read me'!$B$5)&lt;='Read me'!$B$7,CEILING(F361*(1+'Read me'!$B$5)+0.5,1)-0.5,CEILING(F361*(1+'Read me'!$B$5),5)))+'Read me'!$B$6),5))</f>
        <v>345</v>
      </c>
      <c r="N361" s="2" t="s">
        <v>138</v>
      </c>
      <c r="O361" s="22" t="n">
        <f aca="false">IF(ISNUMBER(J361),M361-J361,"new")</f>
        <v>45</v>
      </c>
      <c r="P361" s="5" t="s">
        <v>139</v>
      </c>
    </row>
    <row r="362" customFormat="false" ht="15" hidden="false" customHeight="false" outlineLevel="0" collapsed="false">
      <c r="A362" s="2" t="s">
        <v>492</v>
      </c>
      <c r="B362" s="2" t="s">
        <v>124</v>
      </c>
      <c r="C362" s="2" t="s">
        <v>174</v>
      </c>
      <c r="D362" s="2" t="s">
        <v>10</v>
      </c>
      <c r="E362" s="2" t="s">
        <v>47</v>
      </c>
      <c r="F362" s="14" t="n">
        <v>10.34</v>
      </c>
      <c r="G362" s="2" t="n">
        <v>57</v>
      </c>
      <c r="H362" s="2" t="n">
        <v>430</v>
      </c>
      <c r="I362" s="21" t="n">
        <v>0.82</v>
      </c>
      <c r="J362" s="14" t="n">
        <v>14.5</v>
      </c>
      <c r="K362" s="14" t="n">
        <v>19.5</v>
      </c>
      <c r="L362" s="21" t="n">
        <f aca="false">INDEX('Read me'!$B$10:$B$14,1)</f>
        <v>1.34</v>
      </c>
      <c r="M362" s="14" t="n">
        <f aca="false">IF(F362*(1+'Read me'!$B$5)&lt;='Read me'!$B$7,CEILING(F362*(1+'Read me'!$B$5)+0.5,1)-0.5,CEILING(F362*(1+'Read me'!$B$5),5))</f>
        <v>10.5</v>
      </c>
      <c r="N362" s="14" t="n">
        <f aca="false">IF(MAX(M362*L362,M362+'Read me'!$B$6)&lt;='Read me'!$B$7,CEILING(MAX(M362*L362,M362+'Read me'!$B$6)+0.5,1)-0.5,CEILING(MAX(M362*L362,M362+'Read me'!$B$6),5))</f>
        <v>15.5</v>
      </c>
      <c r="O362" s="22" t="n">
        <f aca="false">IF(ISNUMBER(J362),M362-J362,"new")</f>
        <v>-4</v>
      </c>
    </row>
    <row r="363" customFormat="false" ht="15" hidden="false" customHeight="false" outlineLevel="0" collapsed="false">
      <c r="A363" s="2" t="s">
        <v>493</v>
      </c>
      <c r="B363" s="2" t="s">
        <v>124</v>
      </c>
      <c r="C363" s="2" t="s">
        <v>174</v>
      </c>
      <c r="D363" s="2" t="s">
        <v>10</v>
      </c>
      <c r="E363" s="2" t="s">
        <v>48</v>
      </c>
      <c r="F363" s="14" t="n">
        <v>14.93</v>
      </c>
      <c r="G363" s="2" t="n">
        <v>99</v>
      </c>
      <c r="H363" s="2" t="n">
        <v>430</v>
      </c>
      <c r="I363" s="21" t="n">
        <v>0.82</v>
      </c>
      <c r="J363" s="14" t="n">
        <v>14.5</v>
      </c>
      <c r="K363" s="14" t="n">
        <v>19.5</v>
      </c>
      <c r="L363" s="21" t="n">
        <f aca="false">INDEX('Read me'!$B$10:$B$14,1)</f>
        <v>1.34</v>
      </c>
      <c r="M363" s="14" t="n">
        <f aca="false">IF(F363*(1+'Read me'!$B$5)&lt;='Read me'!$B$7,CEILING(F363*(1+'Read me'!$B$5)+0.5,1)-0.5,CEILING(F363*(1+'Read me'!$B$5),5))</f>
        <v>15.5</v>
      </c>
      <c r="N363" s="14" t="n">
        <f aca="false">IF(MAX(M363*L363,M363+'Read me'!$B$6)&lt;='Read me'!$B$7,CEILING(MAX(M363*L363,M363+'Read me'!$B$6)+0.5,1)-0.5,CEILING(MAX(M363*L363,M363+'Read me'!$B$6),5))</f>
        <v>21.5</v>
      </c>
      <c r="O363" s="22" t="n">
        <f aca="false">IF(ISNUMBER(J363),M363-J363,"new")</f>
        <v>1</v>
      </c>
    </row>
    <row r="364" customFormat="false" ht="15" hidden="false" customHeight="false" outlineLevel="0" collapsed="false">
      <c r="A364" s="2" t="s">
        <v>494</v>
      </c>
      <c r="B364" s="2" t="s">
        <v>124</v>
      </c>
      <c r="C364" s="2" t="s">
        <v>174</v>
      </c>
      <c r="D364" s="2" t="s">
        <v>10</v>
      </c>
      <c r="E364" s="2" t="s">
        <v>49</v>
      </c>
      <c r="F364" s="14" t="n">
        <v>15.64</v>
      </c>
      <c r="G364" s="2" t="n">
        <v>30</v>
      </c>
      <c r="H364" s="2" t="n">
        <v>430</v>
      </c>
      <c r="I364" s="21" t="n">
        <v>0.82</v>
      </c>
      <c r="J364" s="14" t="n">
        <v>17.5</v>
      </c>
      <c r="K364" s="14" t="n">
        <v>29.5</v>
      </c>
      <c r="L364" s="21" t="n">
        <f aca="false">INDEX('Read me'!$B$10:$B$14,1)</f>
        <v>1.34</v>
      </c>
      <c r="M364" s="14" t="n">
        <f aca="false">IF(F364*(1+'Read me'!$B$5)&lt;='Read me'!$B$7,CEILING(F364*(1+'Read me'!$B$5)+0.5,1)-0.5,CEILING(F364*(1+'Read me'!$B$5),5))</f>
        <v>16.5</v>
      </c>
      <c r="N364" s="14" t="n">
        <f aca="false">IF(MAX(M364*L364,M364+'Read me'!$B$6)&lt;='Read me'!$B$7,CEILING(MAX(M364*L364,M364+'Read me'!$B$6)+0.5,1)-0.5,CEILING(MAX(M364*L364,M364+'Read me'!$B$6),5))</f>
        <v>22.5</v>
      </c>
      <c r="O364" s="22" t="n">
        <f aca="false">IF(ISNUMBER(J364),M364-J364,"new")</f>
        <v>-1</v>
      </c>
    </row>
    <row r="365" customFormat="false" ht="15" hidden="false" customHeight="false" outlineLevel="0" collapsed="false">
      <c r="A365" s="2" t="s">
        <v>495</v>
      </c>
      <c r="B365" s="2" t="s">
        <v>124</v>
      </c>
      <c r="C365" s="2" t="s">
        <v>174</v>
      </c>
      <c r="D365" s="2" t="s">
        <v>12</v>
      </c>
      <c r="E365" s="2" t="s">
        <v>47</v>
      </c>
      <c r="F365" s="14" t="n">
        <v>40.74</v>
      </c>
      <c r="G365" s="2" t="n">
        <v>54</v>
      </c>
      <c r="H365" s="2" t="n">
        <v>430</v>
      </c>
      <c r="I365" s="21" t="n">
        <v>1.06</v>
      </c>
      <c r="J365" s="14" t="n">
        <v>19.5</v>
      </c>
      <c r="K365" s="14" t="n">
        <v>24.5</v>
      </c>
      <c r="L365" s="21" t="n">
        <f aca="false">INDEX('Read me'!$B$10:$B$14,2)</f>
        <v>1.26</v>
      </c>
      <c r="M365" s="14" t="n">
        <f aca="false">IF(F365*(1+'Read me'!$B$5)&lt;='Read me'!$B$7,CEILING(F365*(1+'Read me'!$B$5)+0.5,1)-0.5,CEILING(F365*(1+'Read me'!$B$5),5))</f>
        <v>45</v>
      </c>
      <c r="N365" s="14" t="n">
        <f aca="false">IF(MAX(M365*L365,M365+'Read me'!$B$6)&lt;='Read me'!$B$7,CEILING(MAX(M365*L365,M365+'Read me'!$B$6)+0.5,1)-0.5,CEILING(MAX(M365*L365,M365+'Read me'!$B$6),5))</f>
        <v>60</v>
      </c>
      <c r="O365" s="22" t="n">
        <f aca="false">IF(ISNUMBER(J365),M365-J365,"new")</f>
        <v>25.5</v>
      </c>
    </row>
    <row r="366" customFormat="false" ht="15" hidden="false" customHeight="false" outlineLevel="0" collapsed="false">
      <c r="A366" s="2" t="s">
        <v>496</v>
      </c>
      <c r="B366" s="2" t="s">
        <v>124</v>
      </c>
      <c r="C366" s="2" t="s">
        <v>174</v>
      </c>
      <c r="D366" s="2" t="s">
        <v>12</v>
      </c>
      <c r="E366" s="2" t="s">
        <v>48</v>
      </c>
      <c r="F366" s="14" t="n">
        <v>51.47</v>
      </c>
      <c r="G366" s="2" t="n">
        <v>97</v>
      </c>
      <c r="H366" s="2" t="n">
        <v>430</v>
      </c>
      <c r="I366" s="21" t="n">
        <v>1.06</v>
      </c>
      <c r="J366" s="14" t="n">
        <v>19.5</v>
      </c>
      <c r="K366" s="14" t="n">
        <v>24.5</v>
      </c>
      <c r="L366" s="21" t="n">
        <f aca="false">INDEX('Read me'!$B$10:$B$14,2)</f>
        <v>1.26</v>
      </c>
      <c r="M366" s="14" t="n">
        <f aca="false">IF(F366*(1+'Read me'!$B$5)&lt;='Read me'!$B$7,CEILING(F366*(1+'Read me'!$B$5)+0.5,1)-0.5,CEILING(F366*(1+'Read me'!$B$5),5))</f>
        <v>55</v>
      </c>
      <c r="N366" s="14" t="n">
        <f aca="false">IF(MAX(M366*L366,M366+'Read me'!$B$6)&lt;='Read me'!$B$7,CEILING(MAX(M366*L366,M366+'Read me'!$B$6)+0.5,1)-0.5,CEILING(MAX(M366*L366,M366+'Read me'!$B$6),5))</f>
        <v>70</v>
      </c>
      <c r="O366" s="22" t="n">
        <f aca="false">IF(ISNUMBER(J366),M366-J366,"new")</f>
        <v>35.5</v>
      </c>
    </row>
    <row r="367" customFormat="false" ht="15" hidden="false" customHeight="false" outlineLevel="0" collapsed="false">
      <c r="A367" s="2" t="s">
        <v>497</v>
      </c>
      <c r="B367" s="2" t="s">
        <v>124</v>
      </c>
      <c r="C367" s="2" t="s">
        <v>174</v>
      </c>
      <c r="D367" s="2" t="s">
        <v>12</v>
      </c>
      <c r="E367" s="2" t="s">
        <v>49</v>
      </c>
      <c r="F367" s="14" t="n">
        <v>58.19</v>
      </c>
      <c r="G367" s="2" t="n">
        <v>28</v>
      </c>
      <c r="H367" s="2" t="n">
        <v>430</v>
      </c>
      <c r="I367" s="21" t="n">
        <v>1.06</v>
      </c>
      <c r="J367" s="14" t="n">
        <v>19.5</v>
      </c>
      <c r="K367" s="14" t="n">
        <v>34.5</v>
      </c>
      <c r="L367" s="21" t="n">
        <f aca="false">INDEX('Read me'!$B$10:$B$14,2)</f>
        <v>1.26</v>
      </c>
      <c r="M367" s="14" t="n">
        <f aca="false">IF(F367*(1+'Read me'!$B$5)&lt;='Read me'!$B$7,CEILING(F367*(1+'Read me'!$B$5)+0.5,1)-0.5,CEILING(F367*(1+'Read me'!$B$5),5))</f>
        <v>60</v>
      </c>
      <c r="N367" s="14" t="n">
        <f aca="false">IF(MAX(M367*L367,M367+'Read me'!$B$6)&lt;='Read me'!$B$7,CEILING(MAX(M367*L367,M367+'Read me'!$B$6)+0.5,1)-0.5,CEILING(MAX(M367*L367,M367+'Read me'!$B$6),5))</f>
        <v>80</v>
      </c>
      <c r="O367" s="22" t="n">
        <f aca="false">IF(ISNUMBER(J367),M367-J367,"new")</f>
        <v>40.5</v>
      </c>
    </row>
    <row r="368" customFormat="false" ht="15" hidden="false" customHeight="false" outlineLevel="0" collapsed="false">
      <c r="A368" s="2" t="s">
        <v>498</v>
      </c>
      <c r="B368" s="2" t="s">
        <v>124</v>
      </c>
      <c r="C368" s="2" t="s">
        <v>174</v>
      </c>
      <c r="D368" s="2" t="s">
        <v>13</v>
      </c>
      <c r="E368" s="2" t="s">
        <v>47</v>
      </c>
      <c r="F368" s="14" t="n">
        <v>74.78</v>
      </c>
      <c r="G368" s="2" t="n">
        <v>10</v>
      </c>
      <c r="H368" s="2" t="n">
        <v>430</v>
      </c>
      <c r="I368" s="21" t="n">
        <v>1.01</v>
      </c>
      <c r="J368" s="14" t="n">
        <v>24.5</v>
      </c>
      <c r="K368" s="14" t="n">
        <v>75</v>
      </c>
      <c r="L368" s="21" t="n">
        <f aca="false">INDEX('Read me'!$B$10:$B$14,3)</f>
        <v>1.35</v>
      </c>
      <c r="M368" s="14" t="n">
        <f aca="false">IF(F368*(1+'Read me'!$B$5)&lt;='Read me'!$B$7,CEILING(F368*(1+'Read me'!$B$5)+0.5,1)-0.5,CEILING(F368*(1+'Read me'!$B$5),5))</f>
        <v>75</v>
      </c>
      <c r="N368" s="14" t="n">
        <f aca="false">IF(MAX(M368*L368,M368+'Read me'!$B$6)&lt;='Read me'!$B$7,CEILING(MAX(M368*L368,M368+'Read me'!$B$6)+0.5,1)-0.5,CEILING(MAX(M368*L368,M368+'Read me'!$B$6),5))</f>
        <v>105</v>
      </c>
      <c r="O368" s="22" t="n">
        <f aca="false">IF(ISNUMBER(J368),M368-J368,"new")</f>
        <v>50.5</v>
      </c>
    </row>
    <row r="369" customFormat="false" ht="15" hidden="false" customHeight="false" outlineLevel="0" collapsed="false">
      <c r="A369" s="2" t="s">
        <v>499</v>
      </c>
      <c r="B369" s="2" t="s">
        <v>124</v>
      </c>
      <c r="C369" s="2" t="s">
        <v>174</v>
      </c>
      <c r="D369" s="2" t="s">
        <v>13</v>
      </c>
      <c r="E369" s="2" t="s">
        <v>48</v>
      </c>
      <c r="F369" s="14" t="n">
        <v>95.3</v>
      </c>
      <c r="G369" s="2" t="n">
        <v>18</v>
      </c>
      <c r="H369" s="2" t="n">
        <v>430</v>
      </c>
      <c r="I369" s="21" t="n">
        <v>1.01</v>
      </c>
      <c r="J369" s="14" t="n">
        <v>24.5</v>
      </c>
      <c r="K369" s="14" t="n">
        <v>75</v>
      </c>
      <c r="L369" s="21" t="n">
        <f aca="false">INDEX('Read me'!$B$10:$B$14,3)</f>
        <v>1.35</v>
      </c>
      <c r="M369" s="14" t="n">
        <f aca="false">IF(F369*(1+'Read me'!$B$5)&lt;='Read me'!$B$7,CEILING(F369*(1+'Read me'!$B$5)+0.5,1)-0.5,CEILING(F369*(1+'Read me'!$B$5),5))</f>
        <v>100</v>
      </c>
      <c r="N369" s="14" t="n">
        <f aca="false">IF(MAX(M369*L369,M369+'Read me'!$B$6)&lt;='Read me'!$B$7,CEILING(MAX(M369*L369,M369+'Read me'!$B$6)+0.5,1)-0.5,CEILING(MAX(M369*L369,M369+'Read me'!$B$6),5))</f>
        <v>135</v>
      </c>
      <c r="O369" s="22" t="n">
        <f aca="false">IF(ISNUMBER(J369),M369-J369,"new")</f>
        <v>75.5</v>
      </c>
    </row>
    <row r="370" customFormat="false" ht="15" hidden="false" customHeight="false" outlineLevel="0" collapsed="false">
      <c r="A370" s="2" t="s">
        <v>500</v>
      </c>
      <c r="B370" s="2" t="s">
        <v>124</v>
      </c>
      <c r="C370" s="2" t="s">
        <v>174</v>
      </c>
      <c r="D370" s="2" t="s">
        <v>13</v>
      </c>
      <c r="E370" s="2" t="s">
        <v>49</v>
      </c>
      <c r="F370" s="14" t="n">
        <v>118.57</v>
      </c>
      <c r="G370" s="2" t="n">
        <v>9</v>
      </c>
      <c r="H370" s="2" t="n">
        <v>430</v>
      </c>
      <c r="I370" s="21" t="n">
        <v>1.01</v>
      </c>
      <c r="J370" s="14" t="n">
        <v>85</v>
      </c>
      <c r="K370" s="14" t="n">
        <v>125</v>
      </c>
      <c r="L370" s="21" t="n">
        <f aca="false">INDEX('Read me'!$B$10:$B$14,3)</f>
        <v>1.35</v>
      </c>
      <c r="M370" s="14" t="n">
        <f aca="false">IF(F370*(1+'Read me'!$B$5)&lt;='Read me'!$B$7,CEILING(F370*(1+'Read me'!$B$5)+0.5,1)-0.5,CEILING(F370*(1+'Read me'!$B$5),5))</f>
        <v>120</v>
      </c>
      <c r="N370" s="14" t="n">
        <f aca="false">IF(MAX(M370*L370,M370+'Read me'!$B$6)&lt;='Read me'!$B$7,CEILING(MAX(M370*L370,M370+'Read me'!$B$6)+0.5,1)-0.5,CEILING(MAX(M370*L370,M370+'Read me'!$B$6),5))</f>
        <v>165</v>
      </c>
      <c r="O370" s="22" t="n">
        <f aca="false">IF(ISNUMBER(J370),M370-J370,"new")</f>
        <v>35</v>
      </c>
    </row>
    <row r="371" customFormat="false" ht="15" hidden="false" customHeight="false" outlineLevel="0" collapsed="false">
      <c r="A371" s="2" t="s">
        <v>501</v>
      </c>
      <c r="B371" s="2" t="s">
        <v>124</v>
      </c>
      <c r="C371" s="2" t="s">
        <v>174</v>
      </c>
      <c r="D371" s="2" t="s">
        <v>14</v>
      </c>
      <c r="E371" s="2" t="s">
        <v>47</v>
      </c>
      <c r="F371" s="14" t="n">
        <v>126.61</v>
      </c>
      <c r="G371" s="2" t="n">
        <v>4</v>
      </c>
      <c r="H371" s="2" t="n">
        <v>430</v>
      </c>
      <c r="I371" s="21" t="n">
        <v>1.01</v>
      </c>
      <c r="J371" s="14" t="n">
        <v>85</v>
      </c>
      <c r="K371" s="14" t="n">
        <v>125</v>
      </c>
      <c r="L371" s="21" t="n">
        <f aca="false">INDEX('Read me'!$B$10:$B$14,4)</f>
        <v>1.2</v>
      </c>
      <c r="M371" s="14" t="n">
        <f aca="false">IF(F371*(1+'Read me'!$B$5)&lt;='Read me'!$B$7,CEILING(F371*(1+'Read me'!$B$5)+0.5,1)-0.5,CEILING(F371*(1+'Read me'!$B$5),5))</f>
        <v>130</v>
      </c>
      <c r="N371" s="14" t="n">
        <f aca="false">IF(MAX(M371*L371,M371+'Read me'!$B$6)&lt;='Read me'!$B$7,CEILING(MAX(M371*L371,M371+'Read me'!$B$6)+0.5,1)-0.5,CEILING(MAX(M371*L371,M371+'Read me'!$B$6),5))</f>
        <v>160</v>
      </c>
      <c r="O371" s="22" t="n">
        <f aca="false">IF(ISNUMBER(J371),M371-J371,"new")</f>
        <v>45</v>
      </c>
    </row>
    <row r="372" customFormat="false" ht="15" hidden="false" customHeight="false" outlineLevel="0" collapsed="false">
      <c r="A372" s="2" t="s">
        <v>502</v>
      </c>
      <c r="B372" s="2" t="s">
        <v>124</v>
      </c>
      <c r="C372" s="2" t="s">
        <v>174</v>
      </c>
      <c r="D372" s="2" t="s">
        <v>14</v>
      </c>
      <c r="E372" s="2" t="s">
        <v>48</v>
      </c>
      <c r="F372" s="14" t="n">
        <v>164.98</v>
      </c>
      <c r="G372" s="2" t="n">
        <v>15</v>
      </c>
      <c r="H372" s="2" t="n">
        <v>430</v>
      </c>
      <c r="I372" s="21" t="n">
        <v>1.01</v>
      </c>
      <c r="J372" s="14" t="n">
        <v>125</v>
      </c>
      <c r="K372" s="14" t="n">
        <v>125</v>
      </c>
      <c r="L372" s="21" t="n">
        <f aca="false">INDEX('Read me'!$B$10:$B$14,4)</f>
        <v>1.2</v>
      </c>
      <c r="M372" s="14" t="n">
        <f aca="false">IF(F372*(1+'Read me'!$B$5)&lt;='Read me'!$B$7,CEILING(F372*(1+'Read me'!$B$5)+0.5,1)-0.5,CEILING(F372*(1+'Read me'!$B$5),5))</f>
        <v>165</v>
      </c>
      <c r="N372" s="14" t="n">
        <f aca="false">IF(MAX(M372*L372,M372+'Read me'!$B$6)&lt;='Read me'!$B$7,CEILING(MAX(M372*L372,M372+'Read me'!$B$6)+0.5,1)-0.5,CEILING(MAX(M372*L372,M372+'Read me'!$B$6),5))</f>
        <v>200</v>
      </c>
      <c r="O372" s="22" t="n">
        <f aca="false">IF(ISNUMBER(J372),M372-J372,"new")</f>
        <v>40</v>
      </c>
    </row>
    <row r="373" customFormat="false" ht="15" hidden="false" customHeight="false" outlineLevel="0" collapsed="false">
      <c r="A373" s="2" t="s">
        <v>503</v>
      </c>
      <c r="B373" s="2" t="s">
        <v>124</v>
      </c>
      <c r="C373" s="2" t="s">
        <v>174</v>
      </c>
      <c r="D373" s="2" t="s">
        <v>14</v>
      </c>
      <c r="E373" s="2" t="s">
        <v>49</v>
      </c>
      <c r="F373" s="14" t="n">
        <v>215</v>
      </c>
      <c r="G373" s="2" t="n">
        <v>3</v>
      </c>
      <c r="H373" s="2" t="n">
        <v>430</v>
      </c>
      <c r="I373" s="21" t="n">
        <v>1.01</v>
      </c>
      <c r="J373" s="14" t="n">
        <v>199</v>
      </c>
      <c r="K373" s="14" t="n">
        <v>175</v>
      </c>
      <c r="L373" s="21" t="n">
        <f aca="false">INDEX('Read me'!$B$10:$B$14,4)</f>
        <v>1.2</v>
      </c>
      <c r="M373" s="14" t="n">
        <f aca="false">IF(F373*(1+'Read me'!$B$5)&lt;='Read me'!$B$7,CEILING(F373*(1+'Read me'!$B$5)+0.5,1)-0.5,CEILING(F373*(1+'Read me'!$B$5),5))</f>
        <v>215</v>
      </c>
      <c r="N373" s="14" t="n">
        <f aca="false">IF(MAX(M373*L373,M373+'Read me'!$B$6)&lt;='Read me'!$B$7,CEILING(MAX(M373*L373,M373+'Read me'!$B$6)+0.5,1)-0.5,CEILING(MAX(M373*L373,M373+'Read me'!$B$6),5))</f>
        <v>260</v>
      </c>
      <c r="O373" s="22" t="n">
        <f aca="false">IF(ISNUMBER(J373),M373-J373,"new")</f>
        <v>16</v>
      </c>
    </row>
    <row r="374" customFormat="false" ht="15" hidden="false" customHeight="false" outlineLevel="0" collapsed="false">
      <c r="A374" s="2" t="s">
        <v>504</v>
      </c>
      <c r="B374" s="2" t="s">
        <v>124</v>
      </c>
      <c r="C374" s="2" t="s">
        <v>174</v>
      </c>
      <c r="D374" s="2" t="s">
        <v>15</v>
      </c>
      <c r="E374" s="2" t="s">
        <v>47</v>
      </c>
      <c r="F374" s="14" t="n">
        <v>176.36</v>
      </c>
      <c r="G374" s="2" t="n">
        <v>4</v>
      </c>
      <c r="H374" s="2" t="n">
        <v>430</v>
      </c>
      <c r="I374" s="21" t="n">
        <v>1.01</v>
      </c>
      <c r="J374" s="14" t="n">
        <v>250</v>
      </c>
      <c r="K374" s="14" t="n">
        <v>300</v>
      </c>
      <c r="L374" s="21" t="n">
        <f aca="false">INDEX('Read me'!$B$10:$B$14,5)</f>
        <v>1.2</v>
      </c>
      <c r="M374" s="14" t="n">
        <f aca="false">IF(F374*(1+'Read me'!$B$5)&lt;='Read me'!$B$7,CEILING(F374*(1+'Read me'!$B$5)+0.5,1)-0.5,CEILING(F374*(1+'Read me'!$B$5),5))</f>
        <v>180</v>
      </c>
      <c r="N374" s="14" t="n">
        <f aca="false">IF(MAX(M374*L374,M374+'Read me'!$B$6)&lt;='Read me'!$B$7,CEILING(MAX(M374*L374,M374+'Read me'!$B$6)+0.5,1)-0.5,CEILING(MAX(M374*L374,M374+'Read me'!$B$6),5))</f>
        <v>220</v>
      </c>
      <c r="O374" s="22" t="n">
        <f aca="false">IF(ISNUMBER(J374),M374-J374,"new")</f>
        <v>-70</v>
      </c>
    </row>
    <row r="375" customFormat="false" ht="15" hidden="false" customHeight="false" outlineLevel="0" collapsed="false">
      <c r="A375" s="2" t="s">
        <v>505</v>
      </c>
      <c r="B375" s="2" t="s">
        <v>124</v>
      </c>
      <c r="C375" s="2" t="s">
        <v>174</v>
      </c>
      <c r="D375" s="2" t="s">
        <v>15</v>
      </c>
      <c r="E375" s="2" t="s">
        <v>48</v>
      </c>
      <c r="F375" s="14" t="n">
        <v>234.27</v>
      </c>
      <c r="G375" s="2" t="n">
        <v>0</v>
      </c>
      <c r="H375" s="2" t="n">
        <v>430</v>
      </c>
      <c r="I375" s="21" t="n">
        <v>1.01</v>
      </c>
      <c r="J375" s="14" t="n">
        <v>250</v>
      </c>
      <c r="K375" s="14" t="n">
        <v>300</v>
      </c>
      <c r="L375" s="21" t="n">
        <f aca="false">INDEX('Read me'!$B$10:$B$14,5)</f>
        <v>1.2</v>
      </c>
      <c r="M375" s="14" t="n">
        <f aca="false">IF(MAX((IF(F375*(1+'Read me'!$B$5)&lt;='Read me'!$B$7,CEILING(F375*(1+'Read me'!$B$5)+0.5,1)-0.5,CEILING(F375*(1+'Read me'!$B$5),5)))*L375,(IF(F375*(1+'Read me'!$B$5)&lt;='Read me'!$B$7,CEILING(F375*(1+'Read me'!$B$5)+0.5,1)-0.5,CEILING(F375*(1+'Read me'!$B$5),5)))+'Read me'!$B$6)&lt;='Read me'!$B$7,CEILING(MAX((IF(F375*(1+'Read me'!$B$5)&lt;='Read me'!$B$7,CEILING(F375*(1+'Read me'!$B$5)+0.5,1)-0.5,CEILING(F375*(1+'Read me'!$B$5),5)))*L375,(IF(F375*(1+'Read me'!$B$5)&lt;='Read me'!$B$7,CEILING(F375*(1+'Read me'!$B$5)+0.5,1)-0.5,CEILING(F375*(1+'Read me'!$B$5),5)))+'Read me'!$B$6)+0.5,1)-0.5,CEILING(MAX((IF(F375*(1+'Read me'!$B$5)&lt;='Read me'!$B$7,CEILING(F375*(1+'Read me'!$B$5)+0.5,1)-0.5,CEILING(F375*(1+'Read me'!$B$5),5)))*L375,(IF(F375*(1+'Read me'!$B$5)&lt;='Read me'!$B$7,CEILING(F375*(1+'Read me'!$B$5)+0.5,1)-0.5,CEILING(F375*(1+'Read me'!$B$5),5)))+'Read me'!$B$6),5))</f>
        <v>285</v>
      </c>
      <c r="N375" s="2" t="s">
        <v>138</v>
      </c>
      <c r="O375" s="22" t="n">
        <f aca="false">IF(ISNUMBER(J375),M375-J375,"new")</f>
        <v>35</v>
      </c>
      <c r="P375" s="5" t="s">
        <v>139</v>
      </c>
    </row>
    <row r="376" customFormat="false" ht="15" hidden="false" customHeight="false" outlineLevel="0" collapsed="false">
      <c r="A376" s="2" t="s">
        <v>506</v>
      </c>
      <c r="B376" s="2" t="s">
        <v>124</v>
      </c>
      <c r="C376" s="2" t="s">
        <v>174</v>
      </c>
      <c r="D376" s="2" t="s">
        <v>15</v>
      </c>
      <c r="E376" s="2" t="s">
        <v>49</v>
      </c>
      <c r="F376" s="14" t="n">
        <v>286.53</v>
      </c>
      <c r="G376" s="2" t="n">
        <v>2</v>
      </c>
      <c r="H376" s="2" t="n">
        <v>430</v>
      </c>
      <c r="I376" s="21" t="n">
        <v>1.01</v>
      </c>
      <c r="J376" s="14" t="n">
        <v>300</v>
      </c>
      <c r="K376" s="14" t="n">
        <v>400</v>
      </c>
      <c r="L376" s="21" t="n">
        <f aca="false">INDEX('Read me'!$B$10:$B$14,5)</f>
        <v>1.2</v>
      </c>
      <c r="M376" s="14" t="n">
        <f aca="false">IF(MAX((IF(F376*(1+'Read me'!$B$5)&lt;='Read me'!$B$7,CEILING(F376*(1+'Read me'!$B$5)+0.5,1)-0.5,CEILING(F376*(1+'Read me'!$B$5),5)))*L376,(IF(F376*(1+'Read me'!$B$5)&lt;='Read me'!$B$7,CEILING(F376*(1+'Read me'!$B$5)+0.5,1)-0.5,CEILING(F376*(1+'Read me'!$B$5),5)))+'Read me'!$B$6)&lt;='Read me'!$B$7,CEILING(MAX((IF(F376*(1+'Read me'!$B$5)&lt;='Read me'!$B$7,CEILING(F376*(1+'Read me'!$B$5)+0.5,1)-0.5,CEILING(F376*(1+'Read me'!$B$5),5)))*L376,(IF(F376*(1+'Read me'!$B$5)&lt;='Read me'!$B$7,CEILING(F376*(1+'Read me'!$B$5)+0.5,1)-0.5,CEILING(F376*(1+'Read me'!$B$5),5)))+'Read me'!$B$6)+0.5,1)-0.5,CEILING(MAX((IF(F376*(1+'Read me'!$B$5)&lt;='Read me'!$B$7,CEILING(F376*(1+'Read me'!$B$5)+0.5,1)-0.5,CEILING(F376*(1+'Read me'!$B$5),5)))*L376,(IF(F376*(1+'Read me'!$B$5)&lt;='Read me'!$B$7,CEILING(F376*(1+'Read me'!$B$5)+0.5,1)-0.5,CEILING(F376*(1+'Read me'!$B$5),5)))+'Read me'!$B$6),5))</f>
        <v>350</v>
      </c>
      <c r="N376" s="2" t="s">
        <v>138</v>
      </c>
      <c r="O376" s="22" t="n">
        <f aca="false">IF(ISNUMBER(J376),M376-J376,"new")</f>
        <v>50</v>
      </c>
      <c r="P376" s="5" t="s">
        <v>139</v>
      </c>
    </row>
    <row r="377" customFormat="false" ht="15" hidden="false" customHeight="false" outlineLevel="0" collapsed="false">
      <c r="A377" s="2" t="s">
        <v>507</v>
      </c>
      <c r="B377" s="2" t="s">
        <v>124</v>
      </c>
      <c r="C377" s="2" t="s">
        <v>205</v>
      </c>
      <c r="D377" s="2" t="s">
        <v>10</v>
      </c>
      <c r="E377" s="2" t="s">
        <v>47</v>
      </c>
      <c r="F377" s="14" t="n">
        <v>15.21</v>
      </c>
      <c r="G377" s="2" t="n">
        <v>4</v>
      </c>
      <c r="H377" s="2" t="n">
        <v>29</v>
      </c>
      <c r="I377" s="21" t="n">
        <v>1.15</v>
      </c>
      <c r="J377" s="14" t="n">
        <v>19.5</v>
      </c>
      <c r="K377" s="14" t="n">
        <v>24.5</v>
      </c>
      <c r="L377" s="21" t="n">
        <f aca="false">INDEX('Read me'!$B$10:$B$14,1)</f>
        <v>1.34</v>
      </c>
      <c r="M377" s="14" t="n">
        <f aca="false">IF(F377*(1+'Read me'!$B$5)&lt;='Read me'!$B$7,CEILING(F377*(1+'Read me'!$B$5)+0.5,1)-0.5,CEILING(F377*(1+'Read me'!$B$5),5))</f>
        <v>15.5</v>
      </c>
      <c r="N377" s="14" t="n">
        <f aca="false">IF(MAX(M377*L377,M377+'Read me'!$B$6)&lt;='Read me'!$B$7,CEILING(MAX(M377*L377,M377+'Read me'!$B$6)+0.5,1)-0.5,CEILING(MAX(M377*L377,M377+'Read me'!$B$6),5))</f>
        <v>21.5</v>
      </c>
      <c r="O377" s="22" t="n">
        <f aca="false">IF(ISNUMBER(J377),M377-J377,"new")</f>
        <v>-4</v>
      </c>
    </row>
    <row r="378" customFormat="false" ht="15" hidden="false" customHeight="false" outlineLevel="0" collapsed="false">
      <c r="A378" s="2" t="s">
        <v>508</v>
      </c>
      <c r="B378" s="2" t="s">
        <v>124</v>
      </c>
      <c r="C378" s="2" t="s">
        <v>205</v>
      </c>
      <c r="D378" s="2" t="s">
        <v>10</v>
      </c>
      <c r="E378" s="2" t="s">
        <v>48</v>
      </c>
      <c r="F378" s="14" t="n">
        <v>18.33</v>
      </c>
      <c r="G378" s="2" t="n">
        <v>15</v>
      </c>
      <c r="H378" s="2" t="n">
        <v>29</v>
      </c>
      <c r="I378" s="21" t="n">
        <v>1.15</v>
      </c>
      <c r="J378" s="14" t="n">
        <v>19.5</v>
      </c>
      <c r="K378" s="14" t="n">
        <v>24.5</v>
      </c>
      <c r="L378" s="21" t="n">
        <f aca="false">INDEX('Read me'!$B$10:$B$14,1)</f>
        <v>1.34</v>
      </c>
      <c r="M378" s="14" t="n">
        <f aca="false">IF(F378*(1+'Read me'!$B$5)&lt;='Read me'!$B$7,CEILING(F378*(1+'Read me'!$B$5)+0.5,1)-0.5,CEILING(F378*(1+'Read me'!$B$5),5))</f>
        <v>18.5</v>
      </c>
      <c r="N378" s="14" t="n">
        <f aca="false">IF(MAX(M378*L378,M378+'Read me'!$B$6)&lt;='Read me'!$B$7,CEILING(MAX(M378*L378,M378+'Read me'!$B$6)+0.5,1)-0.5,CEILING(MAX(M378*L378,M378+'Read me'!$B$6),5))</f>
        <v>25.5</v>
      </c>
      <c r="O378" s="22" t="n">
        <f aca="false">IF(ISNUMBER(J378),M378-J378,"new")</f>
        <v>-1</v>
      </c>
    </row>
    <row r="379" customFormat="false" ht="15" hidden="false" customHeight="false" outlineLevel="0" collapsed="false">
      <c r="A379" s="2" t="s">
        <v>509</v>
      </c>
      <c r="B379" s="2" t="s">
        <v>124</v>
      </c>
      <c r="C379" s="2" t="s">
        <v>205</v>
      </c>
      <c r="D379" s="2" t="s">
        <v>10</v>
      </c>
      <c r="E379" s="2" t="s">
        <v>49</v>
      </c>
      <c r="F379" s="14" t="n">
        <v>22.7</v>
      </c>
      <c r="G379" s="2" t="n">
        <v>1</v>
      </c>
      <c r="H379" s="2" t="n">
        <v>29</v>
      </c>
      <c r="I379" s="21" t="n">
        <v>1.15</v>
      </c>
      <c r="J379" s="14" t="n">
        <v>19.5</v>
      </c>
      <c r="K379" s="14" t="n">
        <v>34.5</v>
      </c>
      <c r="L379" s="21" t="n">
        <f aca="false">INDEX('Read me'!$B$10:$B$14,1)</f>
        <v>1.34</v>
      </c>
      <c r="M379" s="14" t="n">
        <f aca="false">IF(F379*(1+'Read me'!$B$5)&lt;='Read me'!$B$7,CEILING(F379*(1+'Read me'!$B$5)+0.5,1)-0.5,CEILING(F379*(1+'Read me'!$B$5),5))</f>
        <v>23.5</v>
      </c>
      <c r="N379" s="14" t="n">
        <f aca="false">IF(MAX(M379*L379,M379+'Read me'!$B$6)&lt;='Read me'!$B$7,CEILING(MAX(M379*L379,M379+'Read me'!$B$6)+0.5,1)-0.5,CEILING(MAX(M379*L379,M379+'Read me'!$B$6),5))</f>
        <v>35</v>
      </c>
      <c r="O379" s="22" t="n">
        <f aca="false">IF(ISNUMBER(J379),M379-J379,"new")</f>
        <v>4</v>
      </c>
    </row>
    <row r="380" customFormat="false" ht="15" hidden="false" customHeight="false" outlineLevel="0" collapsed="false">
      <c r="A380" s="2" t="s">
        <v>510</v>
      </c>
      <c r="B380" s="2" t="s">
        <v>124</v>
      </c>
      <c r="C380" s="2" t="s">
        <v>205</v>
      </c>
      <c r="D380" s="2" t="s">
        <v>12</v>
      </c>
      <c r="E380" s="2" t="s">
        <v>47</v>
      </c>
      <c r="F380" s="14" t="n">
        <v>54.23</v>
      </c>
      <c r="G380" s="2" t="n">
        <v>2</v>
      </c>
      <c r="H380" s="2" t="n">
        <v>29</v>
      </c>
      <c r="I380" s="21" t="n">
        <v>1.27</v>
      </c>
      <c r="J380" s="14" t="n">
        <v>24.5</v>
      </c>
      <c r="K380" s="14" t="n">
        <v>29.5</v>
      </c>
      <c r="L380" s="21" t="n">
        <f aca="false">INDEX('Read me'!$B$10:$B$14,2)</f>
        <v>1.26</v>
      </c>
      <c r="M380" s="14" t="n">
        <f aca="false">IF(F380*(1+'Read me'!$B$5)&lt;='Read me'!$B$7,CEILING(F380*(1+'Read me'!$B$5)+0.5,1)-0.5,CEILING(F380*(1+'Read me'!$B$5),5))</f>
        <v>55</v>
      </c>
      <c r="N380" s="14" t="n">
        <f aca="false">IF(MAX(M380*L380,M380+'Read me'!$B$6)&lt;='Read me'!$B$7,CEILING(MAX(M380*L380,M380+'Read me'!$B$6)+0.5,1)-0.5,CEILING(MAX(M380*L380,M380+'Read me'!$B$6),5))</f>
        <v>70</v>
      </c>
      <c r="O380" s="22" t="n">
        <f aca="false">IF(ISNUMBER(J380),M380-J380,"new")</f>
        <v>30.5</v>
      </c>
    </row>
    <row r="381" customFormat="false" ht="15" hidden="false" customHeight="false" outlineLevel="0" collapsed="false">
      <c r="A381" s="2" t="s">
        <v>511</v>
      </c>
      <c r="B381" s="2" t="s">
        <v>124</v>
      </c>
      <c r="C381" s="2" t="s">
        <v>205</v>
      </c>
      <c r="D381" s="2" t="s">
        <v>12</v>
      </c>
      <c r="E381" s="2" t="s">
        <v>48</v>
      </c>
      <c r="F381" s="14" t="n">
        <v>60.66</v>
      </c>
      <c r="G381" s="2" t="n">
        <v>2</v>
      </c>
      <c r="H381" s="2" t="n">
        <v>29</v>
      </c>
      <c r="I381" s="21" t="n">
        <v>1.27</v>
      </c>
      <c r="J381" s="14" t="n">
        <v>24.5</v>
      </c>
      <c r="K381" s="14" t="n">
        <v>29.5</v>
      </c>
      <c r="L381" s="21" t="n">
        <f aca="false">INDEX('Read me'!$B$10:$B$14,2)</f>
        <v>1.26</v>
      </c>
      <c r="M381" s="14" t="n">
        <f aca="false">IF(F381*(1+'Read me'!$B$5)&lt;='Read me'!$B$7,CEILING(F381*(1+'Read me'!$B$5)+0.5,1)-0.5,CEILING(F381*(1+'Read me'!$B$5),5))</f>
        <v>65</v>
      </c>
      <c r="N381" s="14" t="n">
        <f aca="false">IF(MAX(M381*L381,M381+'Read me'!$B$6)&lt;='Read me'!$B$7,CEILING(MAX(M381*L381,M381+'Read me'!$B$6)+0.5,1)-0.5,CEILING(MAX(M381*L381,M381+'Read me'!$B$6),5))</f>
        <v>85</v>
      </c>
      <c r="O381" s="22" t="n">
        <f aca="false">IF(ISNUMBER(J381),M381-J381,"new")</f>
        <v>40.5</v>
      </c>
    </row>
    <row r="382" customFormat="false" ht="15" hidden="false" customHeight="false" outlineLevel="0" collapsed="false">
      <c r="A382" s="2" t="s">
        <v>512</v>
      </c>
      <c r="B382" s="2" t="s">
        <v>124</v>
      </c>
      <c r="C382" s="2" t="s">
        <v>205</v>
      </c>
      <c r="D382" s="2" t="s">
        <v>12</v>
      </c>
      <c r="E382" s="2" t="s">
        <v>49</v>
      </c>
      <c r="F382" s="14" t="n">
        <v>89.62</v>
      </c>
      <c r="G382" s="2" t="n">
        <v>1</v>
      </c>
      <c r="H382" s="2" t="n">
        <v>29</v>
      </c>
      <c r="I382" s="21" t="n">
        <v>1.27</v>
      </c>
      <c r="J382" s="14" t="n">
        <v>24.5</v>
      </c>
      <c r="K382" s="14" t="n">
        <v>45</v>
      </c>
      <c r="L382" s="21" t="n">
        <f aca="false">INDEX('Read me'!$B$10:$B$14,2)</f>
        <v>1.26</v>
      </c>
      <c r="M382" s="14" t="n">
        <f aca="false">IF(F382*(1+'Read me'!$B$5)&lt;='Read me'!$B$7,CEILING(F382*(1+'Read me'!$B$5)+0.5,1)-0.5,CEILING(F382*(1+'Read me'!$B$5),5))</f>
        <v>90</v>
      </c>
      <c r="N382" s="14" t="n">
        <f aca="false">IF(MAX(M382*L382,M382+'Read me'!$B$6)&lt;='Read me'!$B$7,CEILING(MAX(M382*L382,M382+'Read me'!$B$6)+0.5,1)-0.5,CEILING(MAX(M382*L382,M382+'Read me'!$B$6),5))</f>
        <v>115</v>
      </c>
      <c r="O382" s="22" t="n">
        <f aca="false">IF(ISNUMBER(J382),M382-J382,"new")</f>
        <v>65.5</v>
      </c>
    </row>
    <row r="383" customFormat="false" ht="15" hidden="false" customHeight="false" outlineLevel="0" collapsed="false">
      <c r="A383" s="2" t="s">
        <v>513</v>
      </c>
      <c r="B383" s="2" t="s">
        <v>124</v>
      </c>
      <c r="C383" s="2" t="s">
        <v>205</v>
      </c>
      <c r="D383" s="2" t="s">
        <v>13</v>
      </c>
      <c r="E383" s="2" t="s">
        <v>47</v>
      </c>
      <c r="F383" s="14" t="n">
        <v>84.21</v>
      </c>
      <c r="G383" s="2" t="n">
        <v>1</v>
      </c>
      <c r="H383" s="2" t="n">
        <v>29</v>
      </c>
      <c r="I383" s="21" t="n">
        <v>1.18</v>
      </c>
      <c r="J383" s="14" t="n">
        <v>45</v>
      </c>
      <c r="K383" s="14" t="n">
        <v>95</v>
      </c>
      <c r="L383" s="21" t="n">
        <f aca="false">INDEX('Read me'!$B$10:$B$14,3)</f>
        <v>1.35</v>
      </c>
      <c r="M383" s="14" t="n">
        <f aca="false">IF(F383*(1+'Read me'!$B$5)&lt;='Read me'!$B$7,CEILING(F383*(1+'Read me'!$B$5)+0.5,1)-0.5,CEILING(F383*(1+'Read me'!$B$5),5))</f>
        <v>85</v>
      </c>
      <c r="N383" s="14" t="n">
        <f aca="false">IF(MAX(M383*L383,M383+'Read me'!$B$6)&lt;='Read me'!$B$7,CEILING(MAX(M383*L383,M383+'Read me'!$B$6)+0.5,1)-0.5,CEILING(MAX(M383*L383,M383+'Read me'!$B$6),5))</f>
        <v>115</v>
      </c>
      <c r="O383" s="22" t="n">
        <f aca="false">IF(ISNUMBER(J383),M383-J383,"new")</f>
        <v>40</v>
      </c>
    </row>
    <row r="384" customFormat="false" ht="15" hidden="false" customHeight="false" outlineLevel="0" collapsed="false">
      <c r="A384" s="2" t="s">
        <v>514</v>
      </c>
      <c r="B384" s="2" t="s">
        <v>124</v>
      </c>
      <c r="C384" s="2" t="s">
        <v>205</v>
      </c>
      <c r="D384" s="2" t="s">
        <v>13</v>
      </c>
      <c r="E384" s="2" t="s">
        <v>48</v>
      </c>
      <c r="F384" s="14" t="n">
        <v>101.49</v>
      </c>
      <c r="G384" s="2" t="n">
        <v>1</v>
      </c>
      <c r="H384" s="2" t="n">
        <v>29</v>
      </c>
      <c r="I384" s="21" t="n">
        <v>1.18</v>
      </c>
      <c r="J384" s="14" t="n">
        <v>45</v>
      </c>
      <c r="K384" s="14" t="n">
        <v>95</v>
      </c>
      <c r="L384" s="21" t="n">
        <f aca="false">INDEX('Read me'!$B$10:$B$14,3)</f>
        <v>1.35</v>
      </c>
      <c r="M384" s="14" t="n">
        <f aca="false">IF(F384*(1+'Read me'!$B$5)&lt;='Read me'!$B$7,CEILING(F384*(1+'Read me'!$B$5)+0.5,1)-0.5,CEILING(F384*(1+'Read me'!$B$5),5))</f>
        <v>105</v>
      </c>
      <c r="N384" s="14" t="n">
        <f aca="false">IF(MAX(M384*L384,M384+'Read me'!$B$6)&lt;='Read me'!$B$7,CEILING(MAX(M384*L384,M384+'Read me'!$B$6)+0.5,1)-0.5,CEILING(MAX(M384*L384,M384+'Read me'!$B$6),5))</f>
        <v>145</v>
      </c>
      <c r="O384" s="22" t="n">
        <f aca="false">IF(ISNUMBER(J384),M384-J384,"new")</f>
        <v>60</v>
      </c>
    </row>
    <row r="385" customFormat="false" ht="15" hidden="false" customHeight="false" outlineLevel="0" collapsed="false">
      <c r="A385" s="2" t="s">
        <v>515</v>
      </c>
      <c r="B385" s="2" t="s">
        <v>124</v>
      </c>
      <c r="C385" s="2" t="s">
        <v>205</v>
      </c>
      <c r="D385" s="2" t="s">
        <v>13</v>
      </c>
      <c r="E385" s="2" t="s">
        <v>49</v>
      </c>
      <c r="F385" s="14" t="n">
        <v>137.83</v>
      </c>
      <c r="G385" s="2" t="n">
        <v>0</v>
      </c>
      <c r="H385" s="2" t="n">
        <v>29</v>
      </c>
      <c r="I385" s="21" t="n">
        <v>1.18</v>
      </c>
      <c r="J385" s="14" t="n">
        <v>99</v>
      </c>
      <c r="K385" s="14" t="n">
        <v>150</v>
      </c>
      <c r="L385" s="21" t="n">
        <f aca="false">INDEX('Read me'!$B$10:$B$14,3)</f>
        <v>1.35</v>
      </c>
      <c r="M385" s="14" t="n">
        <f aca="false">IF(F385*(1+'Read me'!$B$5)&lt;='Read me'!$B$7,CEILING(F385*(1+'Read me'!$B$5)+0.5,1)-0.5,CEILING(F385*(1+'Read me'!$B$5),5))</f>
        <v>140</v>
      </c>
      <c r="N385" s="14" t="n">
        <f aca="false">IF(MAX(M385*L385,M385+'Read me'!$B$6)&lt;='Read me'!$B$7,CEILING(MAX(M385*L385,M385+'Read me'!$B$6)+0.5,1)-0.5,CEILING(MAX(M385*L385,M385+'Read me'!$B$6),5))</f>
        <v>190</v>
      </c>
      <c r="O385" s="22" t="n">
        <f aca="false">IF(ISNUMBER(J385),M385-J385,"new")</f>
        <v>41</v>
      </c>
    </row>
    <row r="386" customFormat="false" ht="15" hidden="false" customHeight="false" outlineLevel="0" collapsed="false">
      <c r="A386" s="2" t="s">
        <v>516</v>
      </c>
      <c r="B386" s="2" t="s">
        <v>124</v>
      </c>
      <c r="C386" s="2" t="s">
        <v>205</v>
      </c>
      <c r="D386" s="2" t="s">
        <v>14</v>
      </c>
      <c r="E386" s="2" t="s">
        <v>47</v>
      </c>
      <c r="F386" s="14" t="n">
        <v>146.06</v>
      </c>
      <c r="G386" s="2" t="n">
        <v>0</v>
      </c>
      <c r="H386" s="2" t="n">
        <v>29</v>
      </c>
      <c r="I386" s="21" t="n">
        <v>1.18</v>
      </c>
      <c r="J386" s="14" t="n">
        <v>99</v>
      </c>
      <c r="K386" s="14" t="n">
        <v>150</v>
      </c>
      <c r="L386" s="21" t="n">
        <f aca="false">INDEX('Read me'!$B$10:$B$14,4)</f>
        <v>1.2</v>
      </c>
      <c r="M386" s="14" t="n">
        <f aca="false">IF(F386*(1+'Read me'!$B$5)&lt;='Read me'!$B$7,CEILING(F386*(1+'Read me'!$B$5)+0.5,1)-0.5,CEILING(F386*(1+'Read me'!$B$5),5))</f>
        <v>150</v>
      </c>
      <c r="N386" s="14" t="n">
        <f aca="false">IF(MAX(M386*L386,M386+'Read me'!$B$6)&lt;='Read me'!$B$7,CEILING(MAX(M386*L386,M386+'Read me'!$B$6)+0.5,1)-0.5,CEILING(MAX(M386*L386,M386+'Read me'!$B$6),5))</f>
        <v>180</v>
      </c>
      <c r="O386" s="22" t="n">
        <f aca="false">IF(ISNUMBER(J386),M386-J386,"new")</f>
        <v>51</v>
      </c>
    </row>
    <row r="387" customFormat="false" ht="15" hidden="false" customHeight="false" outlineLevel="0" collapsed="false">
      <c r="A387" s="2" t="s">
        <v>517</v>
      </c>
      <c r="B387" s="2" t="s">
        <v>124</v>
      </c>
      <c r="C387" s="2" t="s">
        <v>205</v>
      </c>
      <c r="D387" s="2" t="s">
        <v>14</v>
      </c>
      <c r="E387" s="2" t="s">
        <v>48</v>
      </c>
      <c r="F387" s="14" t="n">
        <v>191.58</v>
      </c>
      <c r="G387" s="2" t="n">
        <v>1</v>
      </c>
      <c r="H387" s="2" t="n">
        <v>29</v>
      </c>
      <c r="I387" s="21" t="n">
        <v>1.18</v>
      </c>
      <c r="J387" s="14" t="n">
        <v>150</v>
      </c>
      <c r="K387" s="14" t="n">
        <v>150</v>
      </c>
      <c r="L387" s="21" t="n">
        <f aca="false">INDEX('Read me'!$B$10:$B$14,4)</f>
        <v>1.2</v>
      </c>
      <c r="M387" s="14" t="n">
        <f aca="false">IF(F387*(1+'Read me'!$B$5)&lt;='Read me'!$B$7,CEILING(F387*(1+'Read me'!$B$5)+0.5,1)-0.5,CEILING(F387*(1+'Read me'!$B$5),5))</f>
        <v>195</v>
      </c>
      <c r="N387" s="14" t="n">
        <f aca="false">IF(MAX(M387*L387,M387+'Read me'!$B$6)&lt;='Read me'!$B$7,CEILING(MAX(M387*L387,M387+'Read me'!$B$6)+0.5,1)-0.5,CEILING(MAX(M387*L387,M387+'Read me'!$B$6),5))</f>
        <v>235</v>
      </c>
      <c r="O387" s="22" t="n">
        <f aca="false">IF(ISNUMBER(J387),M387-J387,"new")</f>
        <v>45</v>
      </c>
    </row>
    <row r="388" customFormat="false" ht="15" hidden="false" customHeight="false" outlineLevel="0" collapsed="false">
      <c r="A388" s="2" t="s">
        <v>518</v>
      </c>
      <c r="B388" s="2" t="s">
        <v>124</v>
      </c>
      <c r="C388" s="2" t="s">
        <v>205</v>
      </c>
      <c r="D388" s="2" t="s">
        <v>14</v>
      </c>
      <c r="E388" s="2" t="s">
        <v>49</v>
      </c>
      <c r="F388" s="14" t="n">
        <v>251.69</v>
      </c>
      <c r="G388" s="2" t="n">
        <v>1</v>
      </c>
      <c r="H388" s="2" t="n">
        <v>29</v>
      </c>
      <c r="I388" s="21" t="n">
        <v>1.18</v>
      </c>
      <c r="J388" s="14" t="n">
        <v>250</v>
      </c>
      <c r="K388" s="14" t="n">
        <v>195</v>
      </c>
      <c r="L388" s="21" t="n">
        <f aca="false">INDEX('Read me'!$B$10:$B$14,4)</f>
        <v>1.2</v>
      </c>
      <c r="M388" s="14" t="n">
        <f aca="false">IF(F388*(1+'Read me'!$B$5)&lt;='Read me'!$B$7,CEILING(F388*(1+'Read me'!$B$5)+0.5,1)-0.5,CEILING(F388*(1+'Read me'!$B$5),5))</f>
        <v>255</v>
      </c>
      <c r="N388" s="14" t="n">
        <f aca="false">IF(MAX(M388*L388,M388+'Read me'!$B$6)&lt;='Read me'!$B$7,CEILING(MAX(M388*L388,M388+'Read me'!$B$6)+0.5,1)-0.5,CEILING(MAX(M388*L388,M388+'Read me'!$B$6),5))</f>
        <v>310</v>
      </c>
      <c r="O388" s="22" t="n">
        <f aca="false">IF(ISNUMBER(J388),M388-J388,"new")</f>
        <v>5</v>
      </c>
    </row>
    <row r="389" customFormat="false" ht="15" hidden="false" customHeight="false" outlineLevel="0" collapsed="false">
      <c r="A389" s="2" t="s">
        <v>519</v>
      </c>
      <c r="B389" s="2" t="s">
        <v>124</v>
      </c>
      <c r="C389" s="2" t="s">
        <v>205</v>
      </c>
      <c r="D389" s="2" t="s">
        <v>15</v>
      </c>
      <c r="E389" s="2" t="s">
        <v>47</v>
      </c>
      <c r="F389" s="14" t="n">
        <v>196.5</v>
      </c>
      <c r="G389" s="2" t="n">
        <v>0</v>
      </c>
      <c r="H389" s="2" t="n">
        <v>29</v>
      </c>
      <c r="I389" s="21" t="n">
        <v>1.18</v>
      </c>
      <c r="J389" s="14" t="n">
        <v>300</v>
      </c>
      <c r="K389" s="14" t="n">
        <v>300</v>
      </c>
      <c r="L389" s="21" t="n">
        <f aca="false">INDEX('Read me'!$B$10:$B$14,5)</f>
        <v>1.2</v>
      </c>
      <c r="M389" s="14" t="n">
        <f aca="false">IF(F389*(1+'Read me'!$B$5)&lt;='Read me'!$B$7,CEILING(F389*(1+'Read me'!$B$5)+0.5,1)-0.5,CEILING(F389*(1+'Read me'!$B$5),5))</f>
        <v>200</v>
      </c>
      <c r="N389" s="14" t="n">
        <f aca="false">IF(MAX(M389*L389,M389+'Read me'!$B$6)&lt;='Read me'!$B$7,CEILING(MAX(M389*L389,M389+'Read me'!$B$6)+0.5,1)-0.5,CEILING(MAX(M389*L389,M389+'Read me'!$B$6),5))</f>
        <v>240</v>
      </c>
      <c r="O389" s="22" t="n">
        <f aca="false">IF(ISNUMBER(J389),M389-J389,"new")</f>
        <v>-100</v>
      </c>
    </row>
    <row r="390" customFormat="false" ht="15" hidden="false" customHeight="false" outlineLevel="0" collapsed="false">
      <c r="A390" s="2" t="s">
        <v>520</v>
      </c>
      <c r="B390" s="2" t="s">
        <v>124</v>
      </c>
      <c r="C390" s="2" t="s">
        <v>205</v>
      </c>
      <c r="D390" s="2" t="s">
        <v>15</v>
      </c>
      <c r="E390" s="2" t="s">
        <v>48</v>
      </c>
      <c r="F390" s="14" t="n">
        <v>274.96</v>
      </c>
      <c r="G390" s="2" t="n">
        <v>0</v>
      </c>
      <c r="H390" s="2" t="n">
        <v>29</v>
      </c>
      <c r="I390" s="21" t="n">
        <v>1.18</v>
      </c>
      <c r="J390" s="14" t="n">
        <v>300</v>
      </c>
      <c r="K390" s="14" t="n">
        <v>300</v>
      </c>
      <c r="L390" s="21" t="n">
        <f aca="false">INDEX('Read me'!$B$10:$B$14,5)</f>
        <v>1.2</v>
      </c>
      <c r="M390" s="14" t="n">
        <f aca="false">IF(MAX((IF(F390*(1+'Read me'!$B$5)&lt;='Read me'!$B$7,CEILING(F390*(1+'Read me'!$B$5)+0.5,1)-0.5,CEILING(F390*(1+'Read me'!$B$5),5)))*L390,(IF(F390*(1+'Read me'!$B$5)&lt;='Read me'!$B$7,CEILING(F390*(1+'Read me'!$B$5)+0.5,1)-0.5,CEILING(F390*(1+'Read me'!$B$5),5)))+'Read me'!$B$6)&lt;='Read me'!$B$7,CEILING(MAX((IF(F390*(1+'Read me'!$B$5)&lt;='Read me'!$B$7,CEILING(F390*(1+'Read me'!$B$5)+0.5,1)-0.5,CEILING(F390*(1+'Read me'!$B$5),5)))*L390,(IF(F390*(1+'Read me'!$B$5)&lt;='Read me'!$B$7,CEILING(F390*(1+'Read me'!$B$5)+0.5,1)-0.5,CEILING(F390*(1+'Read me'!$B$5),5)))+'Read me'!$B$6)+0.5,1)-0.5,CEILING(MAX((IF(F390*(1+'Read me'!$B$5)&lt;='Read me'!$B$7,CEILING(F390*(1+'Read me'!$B$5)+0.5,1)-0.5,CEILING(F390*(1+'Read me'!$B$5),5)))*L390,(IF(F390*(1+'Read me'!$B$5)&lt;='Read me'!$B$7,CEILING(F390*(1+'Read me'!$B$5)+0.5,1)-0.5,CEILING(F390*(1+'Read me'!$B$5),5)))+'Read me'!$B$6),5))</f>
        <v>330</v>
      </c>
      <c r="N390" s="2" t="s">
        <v>138</v>
      </c>
      <c r="O390" s="22" t="n">
        <f aca="false">IF(ISNUMBER(J390),M390-J390,"new")</f>
        <v>30</v>
      </c>
      <c r="P390" s="5" t="s">
        <v>139</v>
      </c>
    </row>
    <row r="391" customFormat="false" ht="15" hidden="false" customHeight="false" outlineLevel="0" collapsed="false">
      <c r="A391" s="2" t="s">
        <v>521</v>
      </c>
      <c r="B391" s="2" t="s">
        <v>124</v>
      </c>
      <c r="C391" s="2" t="s">
        <v>205</v>
      </c>
      <c r="D391" s="2" t="s">
        <v>15</v>
      </c>
      <c r="E391" s="2" t="s">
        <v>49</v>
      </c>
      <c r="F391" s="14" t="n">
        <v>329.23</v>
      </c>
      <c r="G391" s="2" t="n">
        <v>0</v>
      </c>
      <c r="H391" s="2" t="n">
        <v>29</v>
      </c>
      <c r="I391" s="21" t="n">
        <v>1.18</v>
      </c>
      <c r="J391" s="14" t="n">
        <v>350</v>
      </c>
      <c r="K391" s="14" t="n">
        <v>400</v>
      </c>
      <c r="L391" s="21" t="n">
        <f aca="false">INDEX('Read me'!$B$10:$B$14,5)</f>
        <v>1.2</v>
      </c>
      <c r="M391" s="14" t="n">
        <f aca="false">IF(MAX((IF(F391*(1+'Read me'!$B$5)&lt;='Read me'!$B$7,CEILING(F391*(1+'Read me'!$B$5)+0.5,1)-0.5,CEILING(F391*(1+'Read me'!$B$5),5)))*L391,(IF(F391*(1+'Read me'!$B$5)&lt;='Read me'!$B$7,CEILING(F391*(1+'Read me'!$B$5)+0.5,1)-0.5,CEILING(F391*(1+'Read me'!$B$5),5)))+'Read me'!$B$6)&lt;='Read me'!$B$7,CEILING(MAX((IF(F391*(1+'Read me'!$B$5)&lt;='Read me'!$B$7,CEILING(F391*(1+'Read me'!$B$5)+0.5,1)-0.5,CEILING(F391*(1+'Read me'!$B$5),5)))*L391,(IF(F391*(1+'Read me'!$B$5)&lt;='Read me'!$B$7,CEILING(F391*(1+'Read me'!$B$5)+0.5,1)-0.5,CEILING(F391*(1+'Read me'!$B$5),5)))+'Read me'!$B$6)+0.5,1)-0.5,CEILING(MAX((IF(F391*(1+'Read me'!$B$5)&lt;='Read me'!$B$7,CEILING(F391*(1+'Read me'!$B$5)+0.5,1)-0.5,CEILING(F391*(1+'Read me'!$B$5),5)))*L391,(IF(F391*(1+'Read me'!$B$5)&lt;='Read me'!$B$7,CEILING(F391*(1+'Read me'!$B$5)+0.5,1)-0.5,CEILING(F391*(1+'Read me'!$B$5),5)))+'Read me'!$B$6),5))</f>
        <v>400</v>
      </c>
      <c r="N391" s="2" t="s">
        <v>138</v>
      </c>
      <c r="O391" s="22" t="n">
        <f aca="false">IF(ISNUMBER(J391),M391-J391,"new")</f>
        <v>50</v>
      </c>
      <c r="P391" s="5" t="s">
        <v>139</v>
      </c>
    </row>
    <row r="392" customFormat="false" ht="15" hidden="false" customHeight="false" outlineLevel="0" collapsed="false">
      <c r="A392" s="2" t="s">
        <v>522</v>
      </c>
      <c r="B392" s="2" t="s">
        <v>124</v>
      </c>
      <c r="C392" s="2" t="s">
        <v>123</v>
      </c>
      <c r="D392" s="2" t="s">
        <v>10</v>
      </c>
      <c r="E392" s="2" t="s">
        <v>47</v>
      </c>
      <c r="F392" s="14" t="n">
        <v>13.25</v>
      </c>
      <c r="G392" s="2" t="n">
        <v>6</v>
      </c>
      <c r="H392" s="2" t="n">
        <v>36</v>
      </c>
      <c r="I392" s="21" t="n">
        <v>1</v>
      </c>
      <c r="J392" s="14" t="n">
        <v>19.5</v>
      </c>
      <c r="K392" s="14" t="n">
        <v>24.5</v>
      </c>
      <c r="L392" s="21" t="n">
        <f aca="false">INDEX('Read me'!$B$10:$B$14,1)</f>
        <v>1.34</v>
      </c>
      <c r="M392" s="14" t="n">
        <f aca="false">IF(F392*(1+'Read me'!$B$5)&lt;='Read me'!$B$7,CEILING(F392*(1+'Read me'!$B$5)+0.5,1)-0.5,CEILING(F392*(1+'Read me'!$B$5),5))</f>
        <v>13.5</v>
      </c>
      <c r="N392" s="14" t="n">
        <f aca="false">IF(MAX(M392*L392,M392+'Read me'!$B$6)&lt;='Read me'!$B$7,CEILING(MAX(M392*L392,M392+'Read me'!$B$6)+0.5,1)-0.5,CEILING(MAX(M392*L392,M392+'Read me'!$B$6),5))</f>
        <v>18.5</v>
      </c>
      <c r="O392" s="22" t="n">
        <f aca="false">IF(ISNUMBER(J392),M392-J392,"new")</f>
        <v>-6</v>
      </c>
    </row>
    <row r="393" customFormat="false" ht="15" hidden="false" customHeight="false" outlineLevel="0" collapsed="false">
      <c r="A393" s="2" t="s">
        <v>523</v>
      </c>
      <c r="B393" s="2" t="s">
        <v>124</v>
      </c>
      <c r="C393" s="2" t="s">
        <v>123</v>
      </c>
      <c r="D393" s="2" t="s">
        <v>10</v>
      </c>
      <c r="E393" s="2" t="s">
        <v>48</v>
      </c>
      <c r="F393" s="14" t="n">
        <v>18.3</v>
      </c>
      <c r="G393" s="2" t="n">
        <v>12</v>
      </c>
      <c r="H393" s="2" t="n">
        <v>36</v>
      </c>
      <c r="I393" s="21" t="n">
        <v>1</v>
      </c>
      <c r="J393" s="14" t="n">
        <v>19.5</v>
      </c>
      <c r="K393" s="14" t="n">
        <v>24.5</v>
      </c>
      <c r="L393" s="21" t="n">
        <f aca="false">INDEX('Read me'!$B$10:$B$14,1)</f>
        <v>1.34</v>
      </c>
      <c r="M393" s="14" t="n">
        <f aca="false">IF(F393*(1+'Read me'!$B$5)&lt;='Read me'!$B$7,CEILING(F393*(1+'Read me'!$B$5)+0.5,1)-0.5,CEILING(F393*(1+'Read me'!$B$5),5))</f>
        <v>18.5</v>
      </c>
      <c r="N393" s="14" t="n">
        <f aca="false">IF(MAX(M393*L393,M393+'Read me'!$B$6)&lt;='Read me'!$B$7,CEILING(MAX(M393*L393,M393+'Read me'!$B$6)+0.5,1)-0.5,CEILING(MAX(M393*L393,M393+'Read me'!$B$6),5))</f>
        <v>25.5</v>
      </c>
      <c r="O393" s="22" t="n">
        <f aca="false">IF(ISNUMBER(J393),M393-J393,"new")</f>
        <v>-1</v>
      </c>
    </row>
    <row r="394" customFormat="false" ht="15" hidden="false" customHeight="false" outlineLevel="0" collapsed="false">
      <c r="A394" s="2" t="s">
        <v>524</v>
      </c>
      <c r="B394" s="2" t="s">
        <v>124</v>
      </c>
      <c r="C394" s="2" t="s">
        <v>123</v>
      </c>
      <c r="D394" s="2" t="s">
        <v>10</v>
      </c>
      <c r="E394" s="2" t="s">
        <v>49</v>
      </c>
      <c r="F394" s="14" t="n">
        <v>19.82</v>
      </c>
      <c r="G394" s="2" t="n">
        <v>7</v>
      </c>
      <c r="H394" s="2" t="n">
        <v>36</v>
      </c>
      <c r="I394" s="21" t="n">
        <v>1</v>
      </c>
      <c r="J394" s="14" t="n">
        <v>19.5</v>
      </c>
      <c r="K394" s="14" t="n">
        <v>34.5</v>
      </c>
      <c r="L394" s="21" t="n">
        <f aca="false">INDEX('Read me'!$B$10:$B$14,1)</f>
        <v>1.34</v>
      </c>
      <c r="M394" s="14" t="n">
        <f aca="false">IF(F394*(1+'Read me'!$B$5)&lt;='Read me'!$B$7,CEILING(F394*(1+'Read me'!$B$5)+0.5,1)-0.5,CEILING(F394*(1+'Read me'!$B$5),5))</f>
        <v>20.5</v>
      </c>
      <c r="N394" s="14" t="n">
        <f aca="false">IF(MAX(M394*L394,M394+'Read me'!$B$6)&lt;='Read me'!$B$7,CEILING(MAX(M394*L394,M394+'Read me'!$B$6)+0.5,1)-0.5,CEILING(MAX(M394*L394,M394+'Read me'!$B$6),5))</f>
        <v>27.5</v>
      </c>
      <c r="O394" s="22" t="n">
        <f aca="false">IF(ISNUMBER(J394),M394-J394,"new")</f>
        <v>1</v>
      </c>
    </row>
    <row r="395" customFormat="false" ht="15" hidden="false" customHeight="false" outlineLevel="0" collapsed="false">
      <c r="A395" s="2" t="s">
        <v>525</v>
      </c>
      <c r="B395" s="2" t="s">
        <v>124</v>
      </c>
      <c r="C395" s="2" t="s">
        <v>123</v>
      </c>
      <c r="D395" s="2" t="s">
        <v>12</v>
      </c>
      <c r="E395" s="2" t="s">
        <v>47</v>
      </c>
      <c r="F395" s="14" t="n">
        <v>48.14</v>
      </c>
      <c r="G395" s="2" t="n">
        <v>3</v>
      </c>
      <c r="H395" s="2" t="n">
        <v>36</v>
      </c>
      <c r="I395" s="21" t="n">
        <v>1.07</v>
      </c>
      <c r="J395" s="14" t="n">
        <v>24.5</v>
      </c>
      <c r="K395" s="14" t="n">
        <v>29.5</v>
      </c>
      <c r="L395" s="21" t="n">
        <f aca="false">INDEX('Read me'!$B$10:$B$14,2)</f>
        <v>1.26</v>
      </c>
      <c r="M395" s="14" t="n">
        <f aca="false">IF(F395*(1+'Read me'!$B$5)&lt;='Read me'!$B$7,CEILING(F395*(1+'Read me'!$B$5)+0.5,1)-0.5,CEILING(F395*(1+'Read me'!$B$5),5))</f>
        <v>50</v>
      </c>
      <c r="N395" s="14" t="n">
        <f aca="false">IF(MAX(M395*L395,M395+'Read me'!$B$6)&lt;='Read me'!$B$7,CEILING(MAX(M395*L395,M395+'Read me'!$B$6)+0.5,1)-0.5,CEILING(MAX(M395*L395,M395+'Read me'!$B$6),5))</f>
        <v>65</v>
      </c>
      <c r="O395" s="22" t="n">
        <f aca="false">IF(ISNUMBER(J395),M395-J395,"new")</f>
        <v>25.5</v>
      </c>
    </row>
    <row r="396" customFormat="false" ht="15" hidden="false" customHeight="false" outlineLevel="0" collapsed="false">
      <c r="A396" s="2" t="s">
        <v>526</v>
      </c>
      <c r="B396" s="2" t="s">
        <v>124</v>
      </c>
      <c r="C396" s="2" t="s">
        <v>123</v>
      </c>
      <c r="D396" s="2" t="s">
        <v>12</v>
      </c>
      <c r="E396" s="2" t="s">
        <v>48</v>
      </c>
      <c r="F396" s="14" t="n">
        <v>58.45</v>
      </c>
      <c r="G396" s="2" t="n">
        <v>6</v>
      </c>
      <c r="H396" s="2" t="n">
        <v>36</v>
      </c>
      <c r="I396" s="21" t="n">
        <v>1.07</v>
      </c>
      <c r="J396" s="14" t="n">
        <v>24.5</v>
      </c>
      <c r="K396" s="14" t="n">
        <v>29.5</v>
      </c>
      <c r="L396" s="21" t="n">
        <f aca="false">INDEX('Read me'!$B$10:$B$14,2)</f>
        <v>1.26</v>
      </c>
      <c r="M396" s="14" t="n">
        <f aca="false">IF(F396*(1+'Read me'!$B$5)&lt;='Read me'!$B$7,CEILING(F396*(1+'Read me'!$B$5)+0.5,1)-0.5,CEILING(F396*(1+'Read me'!$B$5),5))</f>
        <v>60</v>
      </c>
      <c r="N396" s="14" t="n">
        <f aca="false">IF(MAX(M396*L396,M396+'Read me'!$B$6)&lt;='Read me'!$B$7,CEILING(MAX(M396*L396,M396+'Read me'!$B$6)+0.5,1)-0.5,CEILING(MAX(M396*L396,M396+'Read me'!$B$6),5))</f>
        <v>80</v>
      </c>
      <c r="O396" s="22" t="n">
        <f aca="false">IF(ISNUMBER(J396),M396-J396,"new")</f>
        <v>35.5</v>
      </c>
    </row>
    <row r="397" customFormat="false" ht="15" hidden="false" customHeight="false" outlineLevel="0" collapsed="false">
      <c r="A397" s="2" t="s">
        <v>527</v>
      </c>
      <c r="B397" s="2" t="s">
        <v>124</v>
      </c>
      <c r="C397" s="2" t="s">
        <v>123</v>
      </c>
      <c r="D397" s="2" t="s">
        <v>12</v>
      </c>
      <c r="E397" s="2" t="s">
        <v>49</v>
      </c>
      <c r="F397" s="14" t="n">
        <v>58.45</v>
      </c>
      <c r="G397" s="2" t="n">
        <v>1</v>
      </c>
      <c r="H397" s="2" t="n">
        <v>36</v>
      </c>
      <c r="I397" s="21" t="n">
        <v>1.07</v>
      </c>
      <c r="J397" s="14" t="n">
        <v>24.5</v>
      </c>
      <c r="K397" s="14" t="n">
        <v>45</v>
      </c>
      <c r="L397" s="21" t="n">
        <f aca="false">INDEX('Read me'!$B$10:$B$14,2)</f>
        <v>1.26</v>
      </c>
      <c r="M397" s="14" t="n">
        <f aca="false">IF(F397*(1+'Read me'!$B$5)&lt;='Read me'!$B$7,CEILING(F397*(1+'Read me'!$B$5)+0.5,1)-0.5,CEILING(F397*(1+'Read me'!$B$5),5))</f>
        <v>60</v>
      </c>
      <c r="N397" s="14" t="n">
        <f aca="false">IF(MAX(M397*L397,M397+'Read me'!$B$6)&lt;='Read me'!$B$7,CEILING(MAX(M397*L397,M397+'Read me'!$B$6)+0.5,1)-0.5,CEILING(MAX(M397*L397,M397+'Read me'!$B$6),5))</f>
        <v>80</v>
      </c>
      <c r="O397" s="22" t="n">
        <f aca="false">IF(ISNUMBER(J397),M397-J397,"new")</f>
        <v>35.5</v>
      </c>
    </row>
    <row r="398" customFormat="false" ht="15" hidden="false" customHeight="false" outlineLevel="0" collapsed="false">
      <c r="A398" s="2" t="s">
        <v>528</v>
      </c>
      <c r="B398" s="2" t="s">
        <v>124</v>
      </c>
      <c r="C398" s="2" t="s">
        <v>123</v>
      </c>
      <c r="D398" s="2" t="s">
        <v>13</v>
      </c>
      <c r="E398" s="2" t="s">
        <v>47</v>
      </c>
      <c r="F398" s="14" t="n">
        <v>75.91</v>
      </c>
      <c r="G398" s="2" t="n">
        <v>0</v>
      </c>
      <c r="H398" s="2" t="n">
        <v>36</v>
      </c>
      <c r="I398" s="21" t="n">
        <v>1.03</v>
      </c>
      <c r="J398" s="14" t="n">
        <v>45</v>
      </c>
      <c r="K398" s="14" t="n">
        <v>95</v>
      </c>
      <c r="L398" s="21" t="n">
        <f aca="false">INDEX('Read me'!$B$10:$B$14,3)</f>
        <v>1.35</v>
      </c>
      <c r="M398" s="14" t="n">
        <f aca="false">IF(F398*(1+'Read me'!$B$5)&lt;='Read me'!$B$7,CEILING(F398*(1+'Read me'!$B$5)+0.5,1)-0.5,CEILING(F398*(1+'Read me'!$B$5),5))</f>
        <v>80</v>
      </c>
      <c r="N398" s="14" t="n">
        <f aca="false">IF(MAX(M398*L398,M398+'Read me'!$B$6)&lt;='Read me'!$B$7,CEILING(MAX(M398*L398,M398+'Read me'!$B$6)+0.5,1)-0.5,CEILING(MAX(M398*L398,M398+'Read me'!$B$6),5))</f>
        <v>110</v>
      </c>
      <c r="O398" s="22" t="n">
        <f aca="false">IF(ISNUMBER(J398),M398-J398,"new")</f>
        <v>35</v>
      </c>
    </row>
    <row r="399" customFormat="false" ht="15" hidden="false" customHeight="false" outlineLevel="0" collapsed="false">
      <c r="A399" s="2" t="s">
        <v>529</v>
      </c>
      <c r="B399" s="2" t="s">
        <v>124</v>
      </c>
      <c r="C399" s="2" t="s">
        <v>123</v>
      </c>
      <c r="D399" s="2" t="s">
        <v>13</v>
      </c>
      <c r="E399" s="2" t="s">
        <v>48</v>
      </c>
      <c r="F399" s="14" t="n">
        <v>87.65</v>
      </c>
      <c r="G399" s="2" t="n">
        <v>0</v>
      </c>
      <c r="H399" s="2" t="n">
        <v>36</v>
      </c>
      <c r="I399" s="21" t="n">
        <v>1.03</v>
      </c>
      <c r="J399" s="14" t="n">
        <v>45</v>
      </c>
      <c r="K399" s="14" t="n">
        <v>95</v>
      </c>
      <c r="L399" s="21" t="n">
        <f aca="false">INDEX('Read me'!$B$10:$B$14,3)</f>
        <v>1.35</v>
      </c>
      <c r="M399" s="14" t="n">
        <f aca="false">IF(F399*(1+'Read me'!$B$5)&lt;='Read me'!$B$7,CEILING(F399*(1+'Read me'!$B$5)+0.5,1)-0.5,CEILING(F399*(1+'Read me'!$B$5),5))</f>
        <v>90</v>
      </c>
      <c r="N399" s="14" t="n">
        <f aca="false">IF(MAX(M399*L399,M399+'Read me'!$B$6)&lt;='Read me'!$B$7,CEILING(MAX(M399*L399,M399+'Read me'!$B$6)+0.5,1)-0.5,CEILING(MAX(M399*L399,M399+'Read me'!$B$6),5))</f>
        <v>125</v>
      </c>
      <c r="O399" s="22" t="n">
        <f aca="false">IF(ISNUMBER(J399),M399-J399,"new")</f>
        <v>45</v>
      </c>
    </row>
    <row r="400" customFormat="false" ht="15" hidden="false" customHeight="false" outlineLevel="0" collapsed="false">
      <c r="A400" s="2" t="s">
        <v>530</v>
      </c>
      <c r="B400" s="2" t="s">
        <v>124</v>
      </c>
      <c r="C400" s="2" t="s">
        <v>123</v>
      </c>
      <c r="D400" s="2" t="s">
        <v>13</v>
      </c>
      <c r="E400" s="2" t="s">
        <v>49</v>
      </c>
      <c r="F400" s="14" t="n">
        <v>119.71</v>
      </c>
      <c r="G400" s="2" t="n">
        <v>0</v>
      </c>
      <c r="H400" s="2" t="n">
        <v>36</v>
      </c>
      <c r="I400" s="21" t="n">
        <v>1.03</v>
      </c>
      <c r="J400" s="14" t="n">
        <v>99</v>
      </c>
      <c r="K400" s="14" t="n">
        <v>150</v>
      </c>
      <c r="L400" s="21" t="n">
        <f aca="false">INDEX('Read me'!$B$10:$B$14,3)</f>
        <v>1.35</v>
      </c>
      <c r="M400" s="14" t="n">
        <f aca="false">IF(F400*(1+'Read me'!$B$5)&lt;='Read me'!$B$7,CEILING(F400*(1+'Read me'!$B$5)+0.5,1)-0.5,CEILING(F400*(1+'Read me'!$B$5),5))</f>
        <v>120</v>
      </c>
      <c r="N400" s="14" t="n">
        <f aca="false">IF(MAX(M400*L400,M400+'Read me'!$B$6)&lt;='Read me'!$B$7,CEILING(MAX(M400*L400,M400+'Read me'!$B$6)+0.5,1)-0.5,CEILING(MAX(M400*L400,M400+'Read me'!$B$6),5))</f>
        <v>165</v>
      </c>
      <c r="O400" s="22" t="n">
        <f aca="false">IF(ISNUMBER(J400),M400-J400,"new")</f>
        <v>21</v>
      </c>
    </row>
    <row r="401" customFormat="false" ht="15" hidden="false" customHeight="false" outlineLevel="0" collapsed="false">
      <c r="A401" s="2" t="s">
        <v>531</v>
      </c>
      <c r="B401" s="2" t="s">
        <v>124</v>
      </c>
      <c r="C401" s="2" t="s">
        <v>123</v>
      </c>
      <c r="D401" s="2" t="s">
        <v>14</v>
      </c>
      <c r="E401" s="2" t="s">
        <v>47</v>
      </c>
      <c r="F401" s="14" t="n">
        <v>126.86</v>
      </c>
      <c r="G401" s="2" t="n">
        <v>0</v>
      </c>
      <c r="H401" s="2" t="n">
        <v>36</v>
      </c>
      <c r="I401" s="21" t="n">
        <v>1.03</v>
      </c>
      <c r="J401" s="14" t="n">
        <v>99</v>
      </c>
      <c r="K401" s="14" t="n">
        <v>150</v>
      </c>
      <c r="L401" s="21" t="n">
        <f aca="false">INDEX('Read me'!$B$10:$B$14,4)</f>
        <v>1.2</v>
      </c>
      <c r="M401" s="14" t="n">
        <f aca="false">IF(F401*(1+'Read me'!$B$5)&lt;='Read me'!$B$7,CEILING(F401*(1+'Read me'!$B$5)+0.5,1)-0.5,CEILING(F401*(1+'Read me'!$B$5),5))</f>
        <v>130</v>
      </c>
      <c r="N401" s="14" t="n">
        <f aca="false">IF(MAX(M401*L401,M401+'Read me'!$B$6)&lt;='Read me'!$B$7,CEILING(MAX(M401*L401,M401+'Read me'!$B$6)+0.5,1)-0.5,CEILING(MAX(M401*L401,M401+'Read me'!$B$6),5))</f>
        <v>160</v>
      </c>
      <c r="O401" s="22" t="n">
        <f aca="false">IF(ISNUMBER(J401),M401-J401,"new")</f>
        <v>31</v>
      </c>
    </row>
    <row r="402" customFormat="false" ht="15" hidden="false" customHeight="false" outlineLevel="0" collapsed="false">
      <c r="A402" s="2" t="s">
        <v>532</v>
      </c>
      <c r="B402" s="2" t="s">
        <v>124</v>
      </c>
      <c r="C402" s="2" t="s">
        <v>123</v>
      </c>
      <c r="D402" s="2" t="s">
        <v>14</v>
      </c>
      <c r="E402" s="2" t="s">
        <v>48</v>
      </c>
      <c r="F402" s="14" t="n">
        <v>163.35</v>
      </c>
      <c r="G402" s="2" t="n">
        <v>0</v>
      </c>
      <c r="H402" s="2" t="n">
        <v>36</v>
      </c>
      <c r="I402" s="21" t="n">
        <v>1.03</v>
      </c>
      <c r="J402" s="14" t="n">
        <v>150</v>
      </c>
      <c r="K402" s="14" t="n">
        <v>150</v>
      </c>
      <c r="L402" s="21" t="n">
        <f aca="false">INDEX('Read me'!$B$10:$B$14,4)</f>
        <v>1.2</v>
      </c>
      <c r="M402" s="14" t="n">
        <f aca="false">IF(F402*(1+'Read me'!$B$5)&lt;='Read me'!$B$7,CEILING(F402*(1+'Read me'!$B$5)+0.5,1)-0.5,CEILING(F402*(1+'Read me'!$B$5),5))</f>
        <v>165</v>
      </c>
      <c r="N402" s="14" t="n">
        <f aca="false">IF(MAX(M402*L402,M402+'Read me'!$B$6)&lt;='Read me'!$B$7,CEILING(MAX(M402*L402,M402+'Read me'!$B$6)+0.5,1)-0.5,CEILING(MAX(M402*L402,M402+'Read me'!$B$6),5))</f>
        <v>200</v>
      </c>
      <c r="O402" s="22" t="n">
        <f aca="false">IF(ISNUMBER(J402),M402-J402,"new")</f>
        <v>15</v>
      </c>
    </row>
    <row r="403" customFormat="false" ht="15" hidden="false" customHeight="false" outlineLevel="0" collapsed="false">
      <c r="A403" s="2" t="s">
        <v>533</v>
      </c>
      <c r="B403" s="2" t="s">
        <v>124</v>
      </c>
      <c r="C403" s="2" t="s">
        <v>123</v>
      </c>
      <c r="D403" s="2" t="s">
        <v>14</v>
      </c>
      <c r="E403" s="2" t="s">
        <v>49</v>
      </c>
      <c r="F403" s="14" t="n">
        <v>207.51</v>
      </c>
      <c r="G403" s="2" t="n">
        <v>0</v>
      </c>
      <c r="H403" s="2" t="n">
        <v>36</v>
      </c>
      <c r="I403" s="21" t="n">
        <v>1.03</v>
      </c>
      <c r="J403" s="14" t="n">
        <v>250</v>
      </c>
      <c r="K403" s="14" t="n">
        <v>195</v>
      </c>
      <c r="L403" s="21" t="n">
        <f aca="false">INDEX('Read me'!$B$10:$B$14,4)</f>
        <v>1.2</v>
      </c>
      <c r="M403" s="14" t="n">
        <f aca="false">IF(F403*(1+'Read me'!$B$5)&lt;='Read me'!$B$7,CEILING(F403*(1+'Read me'!$B$5)+0.5,1)-0.5,CEILING(F403*(1+'Read me'!$B$5),5))</f>
        <v>210</v>
      </c>
      <c r="N403" s="14" t="n">
        <f aca="false">IF(MAX(M403*L403,M403+'Read me'!$B$6)&lt;='Read me'!$B$7,CEILING(MAX(M403*L403,M403+'Read me'!$B$6)+0.5,1)-0.5,CEILING(MAX(M403*L403,M403+'Read me'!$B$6),5))</f>
        <v>255</v>
      </c>
      <c r="O403" s="22" t="n">
        <f aca="false">IF(ISNUMBER(J403),M403-J403,"new")</f>
        <v>-40</v>
      </c>
    </row>
    <row r="404" customFormat="false" ht="15" hidden="false" customHeight="false" outlineLevel="0" collapsed="false">
      <c r="A404" s="2" t="s">
        <v>534</v>
      </c>
      <c r="B404" s="2" t="s">
        <v>124</v>
      </c>
      <c r="C404" s="2" t="s">
        <v>123</v>
      </c>
      <c r="D404" s="2" t="s">
        <v>15</v>
      </c>
      <c r="E404" s="2" t="s">
        <v>47</v>
      </c>
      <c r="F404" s="14" t="n">
        <v>170.66</v>
      </c>
      <c r="G404" s="2" t="n">
        <v>0</v>
      </c>
      <c r="H404" s="2" t="n">
        <v>36</v>
      </c>
      <c r="I404" s="21" t="n">
        <v>1.03</v>
      </c>
      <c r="J404" s="14" t="n">
        <v>300</v>
      </c>
      <c r="K404" s="14" t="n">
        <v>300</v>
      </c>
      <c r="L404" s="21" t="n">
        <f aca="false">INDEX('Read me'!$B$10:$B$14,5)</f>
        <v>1.2</v>
      </c>
      <c r="M404" s="14" t="n">
        <f aca="false">IF(F404*(1+'Read me'!$B$5)&lt;='Read me'!$B$7,CEILING(F404*(1+'Read me'!$B$5)+0.5,1)-0.5,CEILING(F404*(1+'Read me'!$B$5),5))</f>
        <v>175</v>
      </c>
      <c r="N404" s="14" t="n">
        <f aca="false">IF(MAX(M404*L404,M404+'Read me'!$B$6)&lt;='Read me'!$B$7,CEILING(MAX(M404*L404,M404+'Read me'!$B$6)+0.5,1)-0.5,CEILING(MAX(M404*L404,M404+'Read me'!$B$6),5))</f>
        <v>210</v>
      </c>
      <c r="O404" s="22" t="n">
        <f aca="false">IF(ISNUMBER(J404),M404-J404,"new")</f>
        <v>-125</v>
      </c>
    </row>
    <row r="405" customFormat="false" ht="15" hidden="false" customHeight="false" outlineLevel="0" collapsed="false">
      <c r="A405" s="2" t="s">
        <v>535</v>
      </c>
      <c r="B405" s="2" t="s">
        <v>124</v>
      </c>
      <c r="C405" s="2" t="s">
        <v>123</v>
      </c>
      <c r="D405" s="2" t="s">
        <v>15</v>
      </c>
      <c r="E405" s="2" t="s">
        <v>48</v>
      </c>
      <c r="F405" s="14" t="n">
        <v>244.5</v>
      </c>
      <c r="G405" s="2" t="n">
        <v>1</v>
      </c>
      <c r="H405" s="2" t="n">
        <v>36</v>
      </c>
      <c r="I405" s="21" t="n">
        <v>1.03</v>
      </c>
      <c r="J405" s="14" t="n">
        <v>300</v>
      </c>
      <c r="K405" s="14" t="n">
        <v>300</v>
      </c>
      <c r="L405" s="21" t="n">
        <f aca="false">INDEX('Read me'!$B$10:$B$14,5)</f>
        <v>1.2</v>
      </c>
      <c r="M405" s="14" t="n">
        <f aca="false">IF(MAX((IF(F405*(1+'Read me'!$B$5)&lt;='Read me'!$B$7,CEILING(F405*(1+'Read me'!$B$5)+0.5,1)-0.5,CEILING(F405*(1+'Read me'!$B$5),5)))*L405,(IF(F405*(1+'Read me'!$B$5)&lt;='Read me'!$B$7,CEILING(F405*(1+'Read me'!$B$5)+0.5,1)-0.5,CEILING(F405*(1+'Read me'!$B$5),5)))+'Read me'!$B$6)&lt;='Read me'!$B$7,CEILING(MAX((IF(F405*(1+'Read me'!$B$5)&lt;='Read me'!$B$7,CEILING(F405*(1+'Read me'!$B$5)+0.5,1)-0.5,CEILING(F405*(1+'Read me'!$B$5),5)))*L405,(IF(F405*(1+'Read me'!$B$5)&lt;='Read me'!$B$7,CEILING(F405*(1+'Read me'!$B$5)+0.5,1)-0.5,CEILING(F405*(1+'Read me'!$B$5),5)))+'Read me'!$B$6)+0.5,1)-0.5,CEILING(MAX((IF(F405*(1+'Read me'!$B$5)&lt;='Read me'!$B$7,CEILING(F405*(1+'Read me'!$B$5)+0.5,1)-0.5,CEILING(F405*(1+'Read me'!$B$5),5)))*L405,(IF(F405*(1+'Read me'!$B$5)&lt;='Read me'!$B$7,CEILING(F405*(1+'Read me'!$B$5)+0.5,1)-0.5,CEILING(F405*(1+'Read me'!$B$5),5)))+'Read me'!$B$6),5))</f>
        <v>295</v>
      </c>
      <c r="N405" s="2" t="s">
        <v>138</v>
      </c>
      <c r="O405" s="22" t="n">
        <f aca="false">IF(ISNUMBER(J405),M405-J405,"new")</f>
        <v>-5</v>
      </c>
      <c r="P405" s="5" t="s">
        <v>139</v>
      </c>
    </row>
    <row r="406" customFormat="false" ht="15" hidden="false" customHeight="false" outlineLevel="0" collapsed="false">
      <c r="A406" s="2" t="s">
        <v>536</v>
      </c>
      <c r="B406" s="2" t="s">
        <v>124</v>
      </c>
      <c r="C406" s="2" t="s">
        <v>123</v>
      </c>
      <c r="D406" s="2" t="s">
        <v>15</v>
      </c>
      <c r="E406" s="2" t="s">
        <v>49</v>
      </c>
      <c r="F406" s="14" t="n">
        <v>285.93</v>
      </c>
      <c r="G406" s="2" t="n">
        <v>0</v>
      </c>
      <c r="H406" s="2" t="n">
        <v>36</v>
      </c>
      <c r="I406" s="21" t="n">
        <v>1.03</v>
      </c>
      <c r="J406" s="14" t="n">
        <v>350</v>
      </c>
      <c r="K406" s="14" t="n">
        <v>400</v>
      </c>
      <c r="L406" s="21" t="n">
        <f aca="false">INDEX('Read me'!$B$10:$B$14,5)</f>
        <v>1.2</v>
      </c>
      <c r="M406" s="14" t="n">
        <f aca="false">IF(MAX((IF(F406*(1+'Read me'!$B$5)&lt;='Read me'!$B$7,CEILING(F406*(1+'Read me'!$B$5)+0.5,1)-0.5,CEILING(F406*(1+'Read me'!$B$5),5)))*L406,(IF(F406*(1+'Read me'!$B$5)&lt;='Read me'!$B$7,CEILING(F406*(1+'Read me'!$B$5)+0.5,1)-0.5,CEILING(F406*(1+'Read me'!$B$5),5)))+'Read me'!$B$6)&lt;='Read me'!$B$7,CEILING(MAX((IF(F406*(1+'Read me'!$B$5)&lt;='Read me'!$B$7,CEILING(F406*(1+'Read me'!$B$5)+0.5,1)-0.5,CEILING(F406*(1+'Read me'!$B$5),5)))*L406,(IF(F406*(1+'Read me'!$B$5)&lt;='Read me'!$B$7,CEILING(F406*(1+'Read me'!$B$5)+0.5,1)-0.5,CEILING(F406*(1+'Read me'!$B$5),5)))+'Read me'!$B$6)+0.5,1)-0.5,CEILING(MAX((IF(F406*(1+'Read me'!$B$5)&lt;='Read me'!$B$7,CEILING(F406*(1+'Read me'!$B$5)+0.5,1)-0.5,CEILING(F406*(1+'Read me'!$B$5),5)))*L406,(IF(F406*(1+'Read me'!$B$5)&lt;='Read me'!$B$7,CEILING(F406*(1+'Read me'!$B$5)+0.5,1)-0.5,CEILING(F406*(1+'Read me'!$B$5),5)))+'Read me'!$B$6),5))</f>
        <v>350</v>
      </c>
      <c r="N406" s="2" t="s">
        <v>138</v>
      </c>
      <c r="O406" s="22" t="n">
        <f aca="false">IF(ISNUMBER(J406),M406-J406,"new")</f>
        <v>0</v>
      </c>
      <c r="P406" s="5" t="s">
        <v>139</v>
      </c>
    </row>
    <row r="407" customFormat="false" ht="15" hidden="false" customHeight="false" outlineLevel="0" collapsed="false">
      <c r="A407" s="2" t="s">
        <v>537</v>
      </c>
      <c r="B407" s="2" t="s">
        <v>124</v>
      </c>
      <c r="C407" s="2" t="s">
        <v>221</v>
      </c>
      <c r="D407" s="2" t="s">
        <v>10</v>
      </c>
      <c r="E407" s="2" t="s">
        <v>47</v>
      </c>
      <c r="F407" s="14" t="n">
        <v>12.39</v>
      </c>
      <c r="G407" s="2" t="n">
        <v>5</v>
      </c>
      <c r="H407" s="2" t="n">
        <v>17</v>
      </c>
      <c r="I407" s="21" t="n">
        <v>0.99</v>
      </c>
      <c r="J407" s="14" t="n">
        <v>19.5</v>
      </c>
      <c r="K407" s="14" t="n">
        <v>24.5</v>
      </c>
      <c r="L407" s="21" t="n">
        <f aca="false">INDEX('Read me'!$B$10:$B$14,1)</f>
        <v>1.34</v>
      </c>
      <c r="M407" s="14" t="n">
        <f aca="false">IF(F407*(1+'Read me'!$B$5)&lt;='Read me'!$B$7,CEILING(F407*(1+'Read me'!$B$5)+0.5,1)-0.5,CEILING(F407*(1+'Read me'!$B$5),5))</f>
        <v>12.5</v>
      </c>
      <c r="N407" s="14" t="n">
        <f aca="false">IF(MAX(M407*L407,M407+'Read me'!$B$6)&lt;='Read me'!$B$7,CEILING(MAX(M407*L407,M407+'Read me'!$B$6)+0.5,1)-0.5,CEILING(MAX(M407*L407,M407+'Read me'!$B$6),5))</f>
        <v>17.5</v>
      </c>
      <c r="O407" s="22" t="n">
        <f aca="false">IF(ISNUMBER(J407),M407-J407,"new")</f>
        <v>-7</v>
      </c>
    </row>
    <row r="408" customFormat="false" ht="15" hidden="false" customHeight="false" outlineLevel="0" collapsed="false">
      <c r="A408" s="2" t="s">
        <v>538</v>
      </c>
      <c r="B408" s="2" t="s">
        <v>124</v>
      </c>
      <c r="C408" s="2" t="s">
        <v>221</v>
      </c>
      <c r="D408" s="2" t="s">
        <v>10</v>
      </c>
      <c r="E408" s="2" t="s">
        <v>48</v>
      </c>
      <c r="F408" s="14" t="n">
        <v>20.69</v>
      </c>
      <c r="G408" s="2" t="n">
        <v>2</v>
      </c>
      <c r="H408" s="2" t="n">
        <v>17</v>
      </c>
      <c r="I408" s="21" t="n">
        <v>0.99</v>
      </c>
      <c r="J408" s="14" t="n">
        <v>19.5</v>
      </c>
      <c r="K408" s="14" t="n">
        <v>24.5</v>
      </c>
      <c r="L408" s="21" t="n">
        <f aca="false">INDEX('Read me'!$B$10:$B$14,1)</f>
        <v>1.34</v>
      </c>
      <c r="M408" s="14" t="n">
        <f aca="false">IF(F408*(1+'Read me'!$B$5)&lt;='Read me'!$B$7,CEILING(F408*(1+'Read me'!$B$5)+0.5,1)-0.5,CEILING(F408*(1+'Read me'!$B$5),5))</f>
        <v>21.5</v>
      </c>
      <c r="N408" s="14" t="n">
        <f aca="false">IF(MAX(M408*L408,M408+'Read me'!$B$6)&lt;='Read me'!$B$7,CEILING(MAX(M408*L408,M408+'Read me'!$B$6)+0.5,1)-0.5,CEILING(MAX(M408*L408,M408+'Read me'!$B$6),5))</f>
        <v>29.5</v>
      </c>
      <c r="O408" s="22" t="n">
        <f aca="false">IF(ISNUMBER(J408),M408-J408,"new")</f>
        <v>2</v>
      </c>
    </row>
    <row r="409" customFormat="false" ht="15" hidden="false" customHeight="false" outlineLevel="0" collapsed="false">
      <c r="A409" s="2" t="s">
        <v>539</v>
      </c>
      <c r="B409" s="2" t="s">
        <v>124</v>
      </c>
      <c r="C409" s="2" t="s">
        <v>221</v>
      </c>
      <c r="D409" s="2" t="s">
        <v>10</v>
      </c>
      <c r="E409" s="2" t="s">
        <v>49</v>
      </c>
      <c r="F409" s="14" t="n">
        <v>20.69</v>
      </c>
      <c r="G409" s="2" t="n">
        <v>1</v>
      </c>
      <c r="H409" s="2" t="n">
        <v>17</v>
      </c>
      <c r="I409" s="21" t="n">
        <v>0.99</v>
      </c>
      <c r="J409" s="14" t="n">
        <v>19.5</v>
      </c>
      <c r="K409" s="14" t="n">
        <v>34.5</v>
      </c>
      <c r="L409" s="21" t="n">
        <f aca="false">INDEX('Read me'!$B$10:$B$14,1)</f>
        <v>1.34</v>
      </c>
      <c r="M409" s="14" t="n">
        <f aca="false">IF(F409*(1+'Read me'!$B$5)&lt;='Read me'!$B$7,CEILING(F409*(1+'Read me'!$B$5)+0.5,1)-0.5,CEILING(F409*(1+'Read me'!$B$5),5))</f>
        <v>21.5</v>
      </c>
      <c r="N409" s="14" t="n">
        <f aca="false">IF(MAX(M409*L409,M409+'Read me'!$B$6)&lt;='Read me'!$B$7,CEILING(MAX(M409*L409,M409+'Read me'!$B$6)+0.5,1)-0.5,CEILING(MAX(M409*L409,M409+'Read me'!$B$6),5))</f>
        <v>29.5</v>
      </c>
      <c r="O409" s="22" t="n">
        <f aca="false">IF(ISNUMBER(J409),M409-J409,"new")</f>
        <v>2</v>
      </c>
    </row>
    <row r="410" customFormat="false" ht="15" hidden="false" customHeight="false" outlineLevel="0" collapsed="false">
      <c r="A410" s="2" t="s">
        <v>540</v>
      </c>
      <c r="B410" s="2" t="s">
        <v>124</v>
      </c>
      <c r="C410" s="2" t="s">
        <v>221</v>
      </c>
      <c r="D410" s="2" t="s">
        <v>12</v>
      </c>
      <c r="E410" s="2" t="s">
        <v>47</v>
      </c>
      <c r="F410" s="14" t="n">
        <v>41.89</v>
      </c>
      <c r="G410" s="2" t="n">
        <v>2</v>
      </c>
      <c r="H410" s="2" t="n">
        <v>17</v>
      </c>
      <c r="I410" s="21" t="n">
        <v>1.01</v>
      </c>
      <c r="J410" s="14" t="n">
        <v>24.5</v>
      </c>
      <c r="K410" s="14" t="n">
        <v>29.5</v>
      </c>
      <c r="L410" s="21" t="n">
        <f aca="false">INDEX('Read me'!$B$10:$B$14,2)</f>
        <v>1.26</v>
      </c>
      <c r="M410" s="14" t="n">
        <f aca="false">IF(F410*(1+'Read me'!$B$5)&lt;='Read me'!$B$7,CEILING(F410*(1+'Read me'!$B$5)+0.5,1)-0.5,CEILING(F410*(1+'Read me'!$B$5),5))</f>
        <v>45</v>
      </c>
      <c r="N410" s="14" t="n">
        <f aca="false">IF(MAX(M410*L410,M410+'Read me'!$B$6)&lt;='Read me'!$B$7,CEILING(MAX(M410*L410,M410+'Read me'!$B$6)+0.5,1)-0.5,CEILING(MAX(M410*L410,M410+'Read me'!$B$6),5))</f>
        <v>60</v>
      </c>
      <c r="O410" s="22" t="n">
        <f aca="false">IF(ISNUMBER(J410),M410-J410,"new")</f>
        <v>20.5</v>
      </c>
    </row>
    <row r="411" customFormat="false" ht="15" hidden="false" customHeight="false" outlineLevel="0" collapsed="false">
      <c r="A411" s="2" t="s">
        <v>541</v>
      </c>
      <c r="B411" s="2" t="s">
        <v>124</v>
      </c>
      <c r="C411" s="2" t="s">
        <v>221</v>
      </c>
      <c r="D411" s="2" t="s">
        <v>12</v>
      </c>
      <c r="E411" s="2" t="s">
        <v>48</v>
      </c>
      <c r="F411" s="14" t="n">
        <v>47.3</v>
      </c>
      <c r="G411" s="2" t="n">
        <v>5</v>
      </c>
      <c r="H411" s="2" t="n">
        <v>17</v>
      </c>
      <c r="I411" s="21" t="n">
        <v>1.01</v>
      </c>
      <c r="J411" s="14" t="n">
        <v>24.5</v>
      </c>
      <c r="K411" s="14" t="n">
        <v>29.5</v>
      </c>
      <c r="L411" s="21" t="n">
        <f aca="false">INDEX('Read me'!$B$10:$B$14,2)</f>
        <v>1.26</v>
      </c>
      <c r="M411" s="14" t="n">
        <f aca="false">IF(F411*(1+'Read me'!$B$5)&lt;='Read me'!$B$7,CEILING(F411*(1+'Read me'!$B$5)+0.5,1)-0.5,CEILING(F411*(1+'Read me'!$B$5),5))</f>
        <v>50</v>
      </c>
      <c r="N411" s="14" t="n">
        <f aca="false">IF(MAX(M411*L411,M411+'Read me'!$B$6)&lt;='Read me'!$B$7,CEILING(MAX(M411*L411,M411+'Read me'!$B$6)+0.5,1)-0.5,CEILING(MAX(M411*L411,M411+'Read me'!$B$6),5))</f>
        <v>65</v>
      </c>
      <c r="O411" s="22" t="n">
        <f aca="false">IF(ISNUMBER(J411),M411-J411,"new")</f>
        <v>25.5</v>
      </c>
    </row>
    <row r="412" customFormat="false" ht="15" hidden="false" customHeight="false" outlineLevel="0" collapsed="false">
      <c r="A412" s="2" t="s">
        <v>542</v>
      </c>
      <c r="B412" s="2" t="s">
        <v>124</v>
      </c>
      <c r="C412" s="2" t="s">
        <v>221</v>
      </c>
      <c r="D412" s="2" t="s">
        <v>12</v>
      </c>
      <c r="E412" s="2" t="s">
        <v>49</v>
      </c>
      <c r="F412" s="14" t="n">
        <v>56.5</v>
      </c>
      <c r="G412" s="2" t="n">
        <v>1</v>
      </c>
      <c r="H412" s="2" t="n">
        <v>17</v>
      </c>
      <c r="I412" s="21" t="n">
        <v>1.01</v>
      </c>
      <c r="J412" s="14" t="n">
        <v>24.5</v>
      </c>
      <c r="K412" s="14" t="n">
        <v>45</v>
      </c>
      <c r="L412" s="21" t="n">
        <f aca="false">INDEX('Read me'!$B$10:$B$14,2)</f>
        <v>1.26</v>
      </c>
      <c r="M412" s="14" t="n">
        <f aca="false">IF(F412*(1+'Read me'!$B$5)&lt;='Read me'!$B$7,CEILING(F412*(1+'Read me'!$B$5)+0.5,1)-0.5,CEILING(F412*(1+'Read me'!$B$5),5))</f>
        <v>60</v>
      </c>
      <c r="N412" s="14" t="n">
        <f aca="false">IF(MAX(M412*L412,M412+'Read me'!$B$6)&lt;='Read me'!$B$7,CEILING(MAX(M412*L412,M412+'Read me'!$B$6)+0.5,1)-0.5,CEILING(MAX(M412*L412,M412+'Read me'!$B$6),5))</f>
        <v>80</v>
      </c>
      <c r="O412" s="22" t="n">
        <f aca="false">IF(ISNUMBER(J412),M412-J412,"new")</f>
        <v>35.5</v>
      </c>
    </row>
    <row r="413" customFormat="false" ht="15" hidden="false" customHeight="false" outlineLevel="0" collapsed="false">
      <c r="A413" s="2" t="s">
        <v>543</v>
      </c>
      <c r="B413" s="2" t="s">
        <v>124</v>
      </c>
      <c r="C413" s="2" t="s">
        <v>221</v>
      </c>
      <c r="D413" s="2" t="s">
        <v>13</v>
      </c>
      <c r="E413" s="2" t="s">
        <v>47</v>
      </c>
      <c r="F413" s="14" t="n">
        <v>76.16</v>
      </c>
      <c r="G413" s="2" t="n">
        <v>0</v>
      </c>
      <c r="H413" s="2" t="n">
        <v>17</v>
      </c>
      <c r="I413" s="21" t="n">
        <v>1.03</v>
      </c>
      <c r="J413" s="14" t="n">
        <v>45</v>
      </c>
      <c r="K413" s="14" t="n">
        <v>95</v>
      </c>
      <c r="L413" s="21" t="n">
        <f aca="false">INDEX('Read me'!$B$10:$B$14,3)</f>
        <v>1.35</v>
      </c>
      <c r="M413" s="14" t="n">
        <f aca="false">IF(F413*(1+'Read me'!$B$5)&lt;='Read me'!$B$7,CEILING(F413*(1+'Read me'!$B$5)+0.5,1)-0.5,CEILING(F413*(1+'Read me'!$B$5),5))</f>
        <v>80</v>
      </c>
      <c r="N413" s="14" t="n">
        <f aca="false">IF(MAX(M413*L413,M413+'Read me'!$B$6)&lt;='Read me'!$B$7,CEILING(MAX(M413*L413,M413+'Read me'!$B$6)+0.5,1)-0.5,CEILING(MAX(M413*L413,M413+'Read me'!$B$6),5))</f>
        <v>110</v>
      </c>
      <c r="O413" s="22" t="n">
        <f aca="false">IF(ISNUMBER(J413),M413-J413,"new")</f>
        <v>35</v>
      </c>
    </row>
    <row r="414" customFormat="false" ht="15" hidden="false" customHeight="false" outlineLevel="0" collapsed="false">
      <c r="A414" s="2" t="s">
        <v>544</v>
      </c>
      <c r="B414" s="2" t="s">
        <v>124</v>
      </c>
      <c r="C414" s="2" t="s">
        <v>221</v>
      </c>
      <c r="D414" s="2" t="s">
        <v>13</v>
      </c>
      <c r="E414" s="2" t="s">
        <v>48</v>
      </c>
      <c r="F414" s="14" t="n">
        <v>88.08</v>
      </c>
      <c r="G414" s="2" t="n">
        <v>1</v>
      </c>
      <c r="H414" s="2" t="n">
        <v>17</v>
      </c>
      <c r="I414" s="21" t="n">
        <v>1.03</v>
      </c>
      <c r="J414" s="14" t="n">
        <v>45</v>
      </c>
      <c r="K414" s="14" t="n">
        <v>95</v>
      </c>
      <c r="L414" s="21" t="n">
        <f aca="false">INDEX('Read me'!$B$10:$B$14,3)</f>
        <v>1.35</v>
      </c>
      <c r="M414" s="14" t="n">
        <f aca="false">IF(F414*(1+'Read me'!$B$5)&lt;='Read me'!$B$7,CEILING(F414*(1+'Read me'!$B$5)+0.5,1)-0.5,CEILING(F414*(1+'Read me'!$B$5),5))</f>
        <v>90</v>
      </c>
      <c r="N414" s="14" t="n">
        <f aca="false">IF(MAX(M414*L414,M414+'Read me'!$B$6)&lt;='Read me'!$B$7,CEILING(MAX(M414*L414,M414+'Read me'!$B$6)+0.5,1)-0.5,CEILING(MAX(M414*L414,M414+'Read me'!$B$6),5))</f>
        <v>125</v>
      </c>
      <c r="O414" s="22" t="n">
        <f aca="false">IF(ISNUMBER(J414),M414-J414,"new")</f>
        <v>45</v>
      </c>
    </row>
    <row r="415" customFormat="false" ht="15" hidden="false" customHeight="false" outlineLevel="0" collapsed="false">
      <c r="A415" s="2" t="s">
        <v>545</v>
      </c>
      <c r="B415" s="2" t="s">
        <v>124</v>
      </c>
      <c r="C415" s="2" t="s">
        <v>221</v>
      </c>
      <c r="D415" s="2" t="s">
        <v>13</v>
      </c>
      <c r="E415" s="2" t="s">
        <v>49</v>
      </c>
      <c r="F415" s="14" t="n">
        <v>120.11</v>
      </c>
      <c r="G415" s="2" t="n">
        <v>0</v>
      </c>
      <c r="H415" s="2" t="n">
        <v>17</v>
      </c>
      <c r="I415" s="21" t="n">
        <v>1.03</v>
      </c>
      <c r="J415" s="14" t="n">
        <v>99</v>
      </c>
      <c r="K415" s="14" t="n">
        <v>150</v>
      </c>
      <c r="L415" s="21" t="n">
        <f aca="false">INDEX('Read me'!$B$10:$B$14,3)</f>
        <v>1.35</v>
      </c>
      <c r="M415" s="14" t="n">
        <f aca="false">IF(F415*(1+'Read me'!$B$5)&lt;='Read me'!$B$7,CEILING(F415*(1+'Read me'!$B$5)+0.5,1)-0.5,CEILING(F415*(1+'Read me'!$B$5),5))</f>
        <v>125</v>
      </c>
      <c r="N415" s="14" t="n">
        <f aca="false">IF(MAX(M415*L415,M415+'Read me'!$B$6)&lt;='Read me'!$B$7,CEILING(MAX(M415*L415,M415+'Read me'!$B$6)+0.5,1)-0.5,CEILING(MAX(M415*L415,M415+'Read me'!$B$6),5))</f>
        <v>170</v>
      </c>
      <c r="O415" s="22" t="n">
        <f aca="false">IF(ISNUMBER(J415),M415-J415,"new")</f>
        <v>26</v>
      </c>
    </row>
    <row r="416" customFormat="false" ht="15" hidden="false" customHeight="false" outlineLevel="0" collapsed="false">
      <c r="A416" s="2" t="s">
        <v>546</v>
      </c>
      <c r="B416" s="2" t="s">
        <v>124</v>
      </c>
      <c r="C416" s="2" t="s">
        <v>221</v>
      </c>
      <c r="D416" s="2" t="s">
        <v>14</v>
      </c>
      <c r="E416" s="2" t="s">
        <v>47</v>
      </c>
      <c r="F416" s="14" t="n">
        <v>127.29</v>
      </c>
      <c r="G416" s="2" t="n">
        <v>0</v>
      </c>
      <c r="H416" s="2" t="n">
        <v>17</v>
      </c>
      <c r="I416" s="21" t="n">
        <v>1.03</v>
      </c>
      <c r="J416" s="14" t="n">
        <v>99</v>
      </c>
      <c r="K416" s="14" t="n">
        <v>150</v>
      </c>
      <c r="L416" s="21" t="n">
        <f aca="false">INDEX('Read me'!$B$10:$B$14,4)</f>
        <v>1.2</v>
      </c>
      <c r="M416" s="14" t="n">
        <f aca="false">IF(F416*(1+'Read me'!$B$5)&lt;='Read me'!$B$7,CEILING(F416*(1+'Read me'!$B$5)+0.5,1)-0.5,CEILING(F416*(1+'Read me'!$B$5),5))</f>
        <v>130</v>
      </c>
      <c r="N416" s="14" t="n">
        <f aca="false">IF(MAX(M416*L416,M416+'Read me'!$B$6)&lt;='Read me'!$B$7,CEILING(MAX(M416*L416,M416+'Read me'!$B$6)+0.5,1)-0.5,CEILING(MAX(M416*L416,M416+'Read me'!$B$6),5))</f>
        <v>160</v>
      </c>
      <c r="O416" s="22" t="n">
        <f aca="false">IF(ISNUMBER(J416),M416-J416,"new")</f>
        <v>31</v>
      </c>
    </row>
    <row r="417" customFormat="false" ht="15" hidden="false" customHeight="false" outlineLevel="0" collapsed="false">
      <c r="A417" s="2" t="s">
        <v>547</v>
      </c>
      <c r="B417" s="2" t="s">
        <v>124</v>
      </c>
      <c r="C417" s="2" t="s">
        <v>221</v>
      </c>
      <c r="D417" s="2" t="s">
        <v>14</v>
      </c>
      <c r="E417" s="2" t="s">
        <v>48</v>
      </c>
      <c r="F417" s="14" t="n">
        <v>163.9</v>
      </c>
      <c r="G417" s="2" t="n">
        <v>0</v>
      </c>
      <c r="H417" s="2" t="n">
        <v>17</v>
      </c>
      <c r="I417" s="21" t="n">
        <v>1.03</v>
      </c>
      <c r="J417" s="14" t="n">
        <v>150</v>
      </c>
      <c r="K417" s="14" t="n">
        <v>150</v>
      </c>
      <c r="L417" s="21" t="n">
        <f aca="false">INDEX('Read me'!$B$10:$B$14,4)</f>
        <v>1.2</v>
      </c>
      <c r="M417" s="14" t="n">
        <f aca="false">IF(F417*(1+'Read me'!$B$5)&lt;='Read me'!$B$7,CEILING(F417*(1+'Read me'!$B$5)+0.5,1)-0.5,CEILING(F417*(1+'Read me'!$B$5),5))</f>
        <v>165</v>
      </c>
      <c r="N417" s="14" t="n">
        <f aca="false">IF(MAX(M417*L417,M417+'Read me'!$B$6)&lt;='Read me'!$B$7,CEILING(MAX(M417*L417,M417+'Read me'!$B$6)+0.5,1)-0.5,CEILING(MAX(M417*L417,M417+'Read me'!$B$6),5))</f>
        <v>200</v>
      </c>
      <c r="O417" s="22" t="n">
        <f aca="false">IF(ISNUMBER(J417),M417-J417,"new")</f>
        <v>15</v>
      </c>
    </row>
    <row r="418" customFormat="false" ht="15" hidden="false" customHeight="false" outlineLevel="0" collapsed="false">
      <c r="A418" s="2" t="s">
        <v>548</v>
      </c>
      <c r="B418" s="2" t="s">
        <v>124</v>
      </c>
      <c r="C418" s="2" t="s">
        <v>221</v>
      </c>
      <c r="D418" s="2" t="s">
        <v>14</v>
      </c>
      <c r="E418" s="2" t="s">
        <v>49</v>
      </c>
      <c r="F418" s="14" t="n">
        <v>208.21</v>
      </c>
      <c r="G418" s="2" t="n">
        <v>0</v>
      </c>
      <c r="H418" s="2" t="n">
        <v>17</v>
      </c>
      <c r="I418" s="21" t="n">
        <v>1.03</v>
      </c>
      <c r="J418" s="14" t="n">
        <v>250</v>
      </c>
      <c r="K418" s="14" t="n">
        <v>195</v>
      </c>
      <c r="L418" s="21" t="n">
        <f aca="false">INDEX('Read me'!$B$10:$B$14,4)</f>
        <v>1.2</v>
      </c>
      <c r="M418" s="14" t="n">
        <f aca="false">IF(F418*(1+'Read me'!$B$5)&lt;='Read me'!$B$7,CEILING(F418*(1+'Read me'!$B$5)+0.5,1)-0.5,CEILING(F418*(1+'Read me'!$B$5),5))</f>
        <v>210</v>
      </c>
      <c r="N418" s="14" t="n">
        <f aca="false">IF(MAX(M418*L418,M418+'Read me'!$B$6)&lt;='Read me'!$B$7,CEILING(MAX(M418*L418,M418+'Read me'!$B$6)+0.5,1)-0.5,CEILING(MAX(M418*L418,M418+'Read me'!$B$6),5))</f>
        <v>255</v>
      </c>
      <c r="O418" s="22" t="n">
        <f aca="false">IF(ISNUMBER(J418),M418-J418,"new")</f>
        <v>-40</v>
      </c>
    </row>
    <row r="419" customFormat="false" ht="15" hidden="false" customHeight="false" outlineLevel="0" collapsed="false">
      <c r="A419" s="2" t="s">
        <v>549</v>
      </c>
      <c r="B419" s="2" t="s">
        <v>124</v>
      </c>
      <c r="C419" s="2" t="s">
        <v>221</v>
      </c>
      <c r="D419" s="2" t="s">
        <v>15</v>
      </c>
      <c r="E419" s="2" t="s">
        <v>47</v>
      </c>
      <c r="F419" s="14" t="n">
        <v>171.24</v>
      </c>
      <c r="G419" s="2" t="n">
        <v>0</v>
      </c>
      <c r="H419" s="2" t="n">
        <v>17</v>
      </c>
      <c r="I419" s="21" t="n">
        <v>1.03</v>
      </c>
      <c r="J419" s="14" t="n">
        <v>300</v>
      </c>
      <c r="K419" s="14" t="n">
        <v>300</v>
      </c>
      <c r="L419" s="21" t="n">
        <f aca="false">INDEX('Read me'!$B$10:$B$14,5)</f>
        <v>1.2</v>
      </c>
      <c r="M419" s="14" t="n">
        <f aca="false">IF(F419*(1+'Read me'!$B$5)&lt;='Read me'!$B$7,CEILING(F419*(1+'Read me'!$B$5)+0.5,1)-0.5,CEILING(F419*(1+'Read me'!$B$5),5))</f>
        <v>175</v>
      </c>
      <c r="N419" s="14" t="n">
        <f aca="false">IF(MAX(M419*L419,M419+'Read me'!$B$6)&lt;='Read me'!$B$7,CEILING(MAX(M419*L419,M419+'Read me'!$B$6)+0.5,1)-0.5,CEILING(MAX(M419*L419,M419+'Read me'!$B$6),5))</f>
        <v>210</v>
      </c>
      <c r="O419" s="22" t="n">
        <f aca="false">IF(ISNUMBER(J419),M419-J419,"new")</f>
        <v>-125</v>
      </c>
    </row>
    <row r="420" customFormat="false" ht="15" hidden="false" customHeight="false" outlineLevel="0" collapsed="false">
      <c r="A420" s="2" t="s">
        <v>550</v>
      </c>
      <c r="B420" s="2" t="s">
        <v>124</v>
      </c>
      <c r="C420" s="2" t="s">
        <v>221</v>
      </c>
      <c r="D420" s="2" t="s">
        <v>15</v>
      </c>
      <c r="E420" s="2" t="s">
        <v>48</v>
      </c>
      <c r="F420" s="14" t="n">
        <v>239.61</v>
      </c>
      <c r="G420" s="2" t="n">
        <v>0</v>
      </c>
      <c r="H420" s="2" t="n">
        <v>17</v>
      </c>
      <c r="I420" s="21" t="n">
        <v>1.03</v>
      </c>
      <c r="J420" s="14" t="n">
        <v>300</v>
      </c>
      <c r="K420" s="14" t="n">
        <v>300</v>
      </c>
      <c r="L420" s="21" t="n">
        <f aca="false">INDEX('Read me'!$B$10:$B$14,5)</f>
        <v>1.2</v>
      </c>
      <c r="M420" s="14" t="n">
        <f aca="false">IF(MAX((IF(F420*(1+'Read me'!$B$5)&lt;='Read me'!$B$7,CEILING(F420*(1+'Read me'!$B$5)+0.5,1)-0.5,CEILING(F420*(1+'Read me'!$B$5),5)))*L420,(IF(F420*(1+'Read me'!$B$5)&lt;='Read me'!$B$7,CEILING(F420*(1+'Read me'!$B$5)+0.5,1)-0.5,CEILING(F420*(1+'Read me'!$B$5),5)))+'Read me'!$B$6)&lt;='Read me'!$B$7,CEILING(MAX((IF(F420*(1+'Read me'!$B$5)&lt;='Read me'!$B$7,CEILING(F420*(1+'Read me'!$B$5)+0.5,1)-0.5,CEILING(F420*(1+'Read me'!$B$5),5)))*L420,(IF(F420*(1+'Read me'!$B$5)&lt;='Read me'!$B$7,CEILING(F420*(1+'Read me'!$B$5)+0.5,1)-0.5,CEILING(F420*(1+'Read me'!$B$5),5)))+'Read me'!$B$6)+0.5,1)-0.5,CEILING(MAX((IF(F420*(1+'Read me'!$B$5)&lt;='Read me'!$B$7,CEILING(F420*(1+'Read me'!$B$5)+0.5,1)-0.5,CEILING(F420*(1+'Read me'!$B$5),5)))*L420,(IF(F420*(1+'Read me'!$B$5)&lt;='Read me'!$B$7,CEILING(F420*(1+'Read me'!$B$5)+0.5,1)-0.5,CEILING(F420*(1+'Read me'!$B$5),5)))+'Read me'!$B$6),5))</f>
        <v>290</v>
      </c>
      <c r="N420" s="2" t="s">
        <v>138</v>
      </c>
      <c r="O420" s="22" t="n">
        <f aca="false">IF(ISNUMBER(J420),M420-J420,"new")</f>
        <v>-10</v>
      </c>
      <c r="P420" s="5" t="s">
        <v>139</v>
      </c>
    </row>
    <row r="421" customFormat="false" ht="15" hidden="false" customHeight="false" outlineLevel="0" collapsed="false">
      <c r="A421" s="2" t="s">
        <v>551</v>
      </c>
      <c r="B421" s="2" t="s">
        <v>124</v>
      </c>
      <c r="C421" s="2" t="s">
        <v>221</v>
      </c>
      <c r="D421" s="2" t="s">
        <v>15</v>
      </c>
      <c r="E421" s="2" t="s">
        <v>49</v>
      </c>
      <c r="F421" s="14" t="n">
        <v>286.9</v>
      </c>
      <c r="G421" s="2" t="n">
        <v>0</v>
      </c>
      <c r="H421" s="2" t="n">
        <v>17</v>
      </c>
      <c r="I421" s="21" t="n">
        <v>1.03</v>
      </c>
      <c r="J421" s="14" t="n">
        <v>350</v>
      </c>
      <c r="K421" s="14" t="n">
        <v>400</v>
      </c>
      <c r="L421" s="21" t="n">
        <f aca="false">INDEX('Read me'!$B$10:$B$14,5)</f>
        <v>1.2</v>
      </c>
      <c r="M421" s="14" t="n">
        <f aca="false">IF(MAX((IF(F421*(1+'Read me'!$B$5)&lt;='Read me'!$B$7,CEILING(F421*(1+'Read me'!$B$5)+0.5,1)-0.5,CEILING(F421*(1+'Read me'!$B$5),5)))*L421,(IF(F421*(1+'Read me'!$B$5)&lt;='Read me'!$B$7,CEILING(F421*(1+'Read me'!$B$5)+0.5,1)-0.5,CEILING(F421*(1+'Read me'!$B$5),5)))+'Read me'!$B$6)&lt;='Read me'!$B$7,CEILING(MAX((IF(F421*(1+'Read me'!$B$5)&lt;='Read me'!$B$7,CEILING(F421*(1+'Read me'!$B$5)+0.5,1)-0.5,CEILING(F421*(1+'Read me'!$B$5),5)))*L421,(IF(F421*(1+'Read me'!$B$5)&lt;='Read me'!$B$7,CEILING(F421*(1+'Read me'!$B$5)+0.5,1)-0.5,CEILING(F421*(1+'Read me'!$B$5),5)))+'Read me'!$B$6)+0.5,1)-0.5,CEILING(MAX((IF(F421*(1+'Read me'!$B$5)&lt;='Read me'!$B$7,CEILING(F421*(1+'Read me'!$B$5)+0.5,1)-0.5,CEILING(F421*(1+'Read me'!$B$5),5)))*L421,(IF(F421*(1+'Read me'!$B$5)&lt;='Read me'!$B$7,CEILING(F421*(1+'Read me'!$B$5)+0.5,1)-0.5,CEILING(F421*(1+'Read me'!$B$5),5)))+'Read me'!$B$6),5))</f>
        <v>350</v>
      </c>
      <c r="N421" s="2" t="s">
        <v>138</v>
      </c>
      <c r="O421" s="22" t="n">
        <f aca="false">IF(ISNUMBER(J421),M421-J421,"new")</f>
        <v>0</v>
      </c>
      <c r="P421" s="5" t="s">
        <v>139</v>
      </c>
    </row>
    <row r="422" customFormat="false" ht="15" hidden="false" customHeight="false" outlineLevel="0" collapsed="false">
      <c r="A422" s="2" t="s">
        <v>552</v>
      </c>
      <c r="B422" s="2" t="s">
        <v>158</v>
      </c>
      <c r="C422" s="2" t="s">
        <v>158</v>
      </c>
      <c r="D422" s="2" t="s">
        <v>10</v>
      </c>
      <c r="E422" s="2" t="s">
        <v>47</v>
      </c>
      <c r="F422" s="14" t="n">
        <v>8.18</v>
      </c>
      <c r="G422" s="2" t="n">
        <v>220</v>
      </c>
      <c r="H422" s="2" t="n">
        <v>732</v>
      </c>
      <c r="I422" s="21" t="n">
        <v>0.94</v>
      </c>
      <c r="J422" s="14" t="n">
        <v>9.5</v>
      </c>
      <c r="K422" s="14" t="n">
        <v>14.5</v>
      </c>
      <c r="L422" s="21" t="n">
        <f aca="false">INDEX('Read me'!$B$10:$B$14,1)</f>
        <v>1.34</v>
      </c>
      <c r="M422" s="14" t="n">
        <f aca="false">IF(F422*(1+'Read me'!$B$5)&lt;='Read me'!$B$7,CEILING(F422*(1+'Read me'!$B$5)+0.5,1)-0.5,CEILING(F422*(1+'Read me'!$B$5),5))</f>
        <v>8.5</v>
      </c>
      <c r="N422" s="14" t="n">
        <f aca="false">IF(MAX(M422*L422,M422+'Read me'!$B$6)&lt;='Read me'!$B$7,CEILING(MAX(M422*L422,M422+'Read me'!$B$6)+0.5,1)-0.5,CEILING(MAX(M422*L422,M422+'Read me'!$B$6),5))</f>
        <v>13.5</v>
      </c>
      <c r="O422" s="22" t="n">
        <f aca="false">IF(ISNUMBER(J422),M422-J422,"new")</f>
        <v>-1</v>
      </c>
    </row>
    <row r="423" customFormat="false" ht="15" hidden="false" customHeight="false" outlineLevel="0" collapsed="false">
      <c r="A423" s="2" t="s">
        <v>553</v>
      </c>
      <c r="B423" s="2" t="s">
        <v>158</v>
      </c>
      <c r="C423" s="2" t="s">
        <v>158</v>
      </c>
      <c r="D423" s="2" t="s">
        <v>10</v>
      </c>
      <c r="E423" s="2" t="s">
        <v>48</v>
      </c>
      <c r="F423" s="14" t="n">
        <v>11.37</v>
      </c>
      <c r="G423" s="2" t="n">
        <v>12</v>
      </c>
      <c r="H423" s="2" t="n">
        <v>732</v>
      </c>
      <c r="I423" s="21" t="n">
        <v>0.94</v>
      </c>
      <c r="J423" s="14" t="n">
        <v>12.5</v>
      </c>
      <c r="K423" s="14" t="n">
        <v>17.5</v>
      </c>
      <c r="L423" s="21" t="n">
        <f aca="false">INDEX('Read me'!$B$10:$B$14,1)</f>
        <v>1.34</v>
      </c>
      <c r="M423" s="14" t="n">
        <f aca="false">IF(F423*(1+'Read me'!$B$5)&lt;='Read me'!$B$7,CEILING(F423*(1+'Read me'!$B$5)+0.5,1)-0.5,CEILING(F423*(1+'Read me'!$B$5),5))</f>
        <v>11.5</v>
      </c>
      <c r="N423" s="14" t="n">
        <f aca="false">IF(MAX(M423*L423,M423+'Read me'!$B$6)&lt;='Read me'!$B$7,CEILING(MAX(M423*L423,M423+'Read me'!$B$6)+0.5,1)-0.5,CEILING(MAX(M423*L423,M423+'Read me'!$B$6),5))</f>
        <v>16.5</v>
      </c>
      <c r="O423" s="22" t="n">
        <f aca="false">IF(ISNUMBER(J423),M423-J423,"new")</f>
        <v>-1</v>
      </c>
    </row>
    <row r="424" customFormat="false" ht="15" hidden="false" customHeight="false" outlineLevel="0" collapsed="false">
      <c r="A424" s="2" t="s">
        <v>554</v>
      </c>
      <c r="B424" s="2" t="s">
        <v>158</v>
      </c>
      <c r="C424" s="2" t="s">
        <v>158</v>
      </c>
      <c r="D424" s="2" t="s">
        <v>10</v>
      </c>
      <c r="E424" s="2" t="s">
        <v>49</v>
      </c>
      <c r="F424" s="14" t="n">
        <v>15.85</v>
      </c>
      <c r="G424" s="2" t="n">
        <v>152</v>
      </c>
      <c r="H424" s="2" t="n">
        <v>732</v>
      </c>
      <c r="I424" s="21" t="n">
        <v>0.94</v>
      </c>
      <c r="J424" s="14" t="n">
        <v>17.5</v>
      </c>
      <c r="K424" s="14" t="n">
        <v>24.5</v>
      </c>
      <c r="L424" s="21" t="n">
        <f aca="false">INDEX('Read me'!$B$10:$B$14,1)</f>
        <v>1.34</v>
      </c>
      <c r="M424" s="14" t="n">
        <f aca="false">IF(F424*(1+'Read me'!$B$5)&lt;='Read me'!$B$7,CEILING(F424*(1+'Read me'!$B$5)+0.5,1)-0.5,CEILING(F424*(1+'Read me'!$B$5),5))</f>
        <v>16.5</v>
      </c>
      <c r="N424" s="14" t="n">
        <f aca="false">IF(MAX(M424*L424,M424+'Read me'!$B$6)&lt;='Read me'!$B$7,CEILING(MAX(M424*L424,M424+'Read me'!$B$6)+0.5,1)-0.5,CEILING(MAX(M424*L424,M424+'Read me'!$B$6),5))</f>
        <v>22.5</v>
      </c>
      <c r="O424" s="22" t="n">
        <f aca="false">IF(ISNUMBER(J424),M424-J424,"new")</f>
        <v>-1</v>
      </c>
    </row>
    <row r="425" customFormat="false" ht="15" hidden="false" customHeight="false" outlineLevel="0" collapsed="false">
      <c r="A425" s="2" t="s">
        <v>555</v>
      </c>
      <c r="B425" s="2" t="s">
        <v>158</v>
      </c>
      <c r="C425" s="2" t="s">
        <v>158</v>
      </c>
      <c r="D425" s="2" t="s">
        <v>12</v>
      </c>
      <c r="E425" s="2" t="s">
        <v>47</v>
      </c>
      <c r="F425" s="14" t="n">
        <v>13.83</v>
      </c>
      <c r="G425" s="2" t="n">
        <v>129</v>
      </c>
      <c r="H425" s="2" t="n">
        <v>732</v>
      </c>
      <c r="I425" s="21" t="n">
        <v>0.6</v>
      </c>
      <c r="J425" s="14" t="n">
        <v>9.5</v>
      </c>
      <c r="K425" s="14" t="n">
        <v>19.5</v>
      </c>
      <c r="L425" s="21" t="n">
        <f aca="false">INDEX('Read me'!$B$10:$B$14,2)</f>
        <v>1.26</v>
      </c>
      <c r="M425" s="14" t="n">
        <f aca="false">IF(F425*(1+'Read me'!$B$5)&lt;='Read me'!$B$7,CEILING(F425*(1+'Read me'!$B$5)+0.5,1)-0.5,CEILING(F425*(1+'Read me'!$B$5),5))</f>
        <v>14.5</v>
      </c>
      <c r="N425" s="14" t="n">
        <f aca="false">IF(MAX(M425*L425,M425+'Read me'!$B$6)&lt;='Read me'!$B$7,CEILING(MAX(M425*L425,M425+'Read me'!$B$6)+0.5,1)-0.5,CEILING(MAX(M425*L425,M425+'Read me'!$B$6),5))</f>
        <v>19.5</v>
      </c>
      <c r="O425" s="22" t="n">
        <f aca="false">IF(ISNUMBER(J425),M425-J425,"new")</f>
        <v>5</v>
      </c>
    </row>
    <row r="426" customFormat="false" ht="15" hidden="false" customHeight="false" outlineLevel="0" collapsed="false">
      <c r="A426" s="2" t="s">
        <v>556</v>
      </c>
      <c r="B426" s="2" t="s">
        <v>158</v>
      </c>
      <c r="C426" s="2" t="s">
        <v>158</v>
      </c>
      <c r="D426" s="2" t="s">
        <v>12</v>
      </c>
      <c r="E426" s="2" t="s">
        <v>48</v>
      </c>
      <c r="F426" s="14" t="n">
        <v>20.7</v>
      </c>
      <c r="G426" s="2" t="n">
        <v>12</v>
      </c>
      <c r="H426" s="2" t="n">
        <v>732</v>
      </c>
      <c r="I426" s="21" t="n">
        <v>0.6</v>
      </c>
      <c r="J426" s="14" t="n">
        <v>12.5</v>
      </c>
      <c r="K426" s="14" t="n">
        <v>19.5</v>
      </c>
      <c r="L426" s="21" t="n">
        <f aca="false">INDEX('Read me'!$B$10:$B$14,2)</f>
        <v>1.26</v>
      </c>
      <c r="M426" s="14" t="n">
        <f aca="false">IF(F426*(1+'Read me'!$B$5)&lt;='Read me'!$B$7,CEILING(F426*(1+'Read me'!$B$5)+0.5,1)-0.5,CEILING(F426*(1+'Read me'!$B$5),5))</f>
        <v>21.5</v>
      </c>
      <c r="N426" s="14" t="n">
        <f aca="false">IF(MAX(M426*L426,M426+'Read me'!$B$6)&lt;='Read me'!$B$7,CEILING(MAX(M426*L426,M426+'Read me'!$B$6)+0.5,1)-0.5,CEILING(MAX(M426*L426,M426+'Read me'!$B$6),5))</f>
        <v>27.5</v>
      </c>
      <c r="O426" s="22" t="n">
        <f aca="false">IF(ISNUMBER(J426),M426-J426,"new")</f>
        <v>9</v>
      </c>
    </row>
    <row r="427" customFormat="false" ht="15" hidden="false" customHeight="false" outlineLevel="0" collapsed="false">
      <c r="A427" s="2" t="s">
        <v>557</v>
      </c>
      <c r="B427" s="2" t="s">
        <v>158</v>
      </c>
      <c r="C427" s="2" t="s">
        <v>158</v>
      </c>
      <c r="D427" s="2" t="s">
        <v>12</v>
      </c>
      <c r="E427" s="2" t="s">
        <v>49</v>
      </c>
      <c r="F427" s="14" t="n">
        <v>27.84</v>
      </c>
      <c r="G427" s="2" t="n">
        <v>121</v>
      </c>
      <c r="H427" s="2" t="n">
        <v>732</v>
      </c>
      <c r="I427" s="21" t="n">
        <v>0.6</v>
      </c>
      <c r="J427" s="14" t="n">
        <v>19.5</v>
      </c>
      <c r="K427" s="14" t="n">
        <v>29.5</v>
      </c>
      <c r="L427" s="21" t="n">
        <f aca="false">INDEX('Read me'!$B$10:$B$14,2)</f>
        <v>1.26</v>
      </c>
      <c r="M427" s="14" t="n">
        <f aca="false">IF(F427*(1+'Read me'!$B$5)&lt;='Read me'!$B$7,CEILING(F427*(1+'Read me'!$B$5)+0.5,1)-0.5,CEILING(F427*(1+'Read me'!$B$5),5))</f>
        <v>28.5</v>
      </c>
      <c r="N427" s="14" t="n">
        <f aca="false">IF(MAX(M427*L427,M427+'Read me'!$B$6)&lt;='Read me'!$B$7,CEILING(MAX(M427*L427,M427+'Read me'!$B$6)+0.5,1)-0.5,CEILING(MAX(M427*L427,M427+'Read me'!$B$6),5))</f>
        <v>40</v>
      </c>
      <c r="O427" s="22" t="n">
        <f aca="false">IF(ISNUMBER(J427),M427-J427,"new")</f>
        <v>9</v>
      </c>
    </row>
    <row r="428" customFormat="false" ht="15" hidden="false" customHeight="false" outlineLevel="0" collapsed="false">
      <c r="A428" s="2" t="s">
        <v>558</v>
      </c>
      <c r="B428" s="2" t="s">
        <v>158</v>
      </c>
      <c r="C428" s="2" t="s">
        <v>158</v>
      </c>
      <c r="D428" s="2" t="s">
        <v>13</v>
      </c>
      <c r="E428" s="2" t="s">
        <v>47</v>
      </c>
      <c r="F428" s="14" t="n">
        <v>23.21</v>
      </c>
      <c r="G428" s="2" t="n">
        <v>19</v>
      </c>
      <c r="H428" s="2" t="n">
        <v>732</v>
      </c>
      <c r="I428" s="21" t="n">
        <v>0.6</v>
      </c>
      <c r="J428" s="14" t="n">
        <v>19</v>
      </c>
      <c r="K428" s="14" t="n">
        <v>45</v>
      </c>
      <c r="L428" s="21" t="n">
        <f aca="false">INDEX('Read me'!$B$10:$B$14,3)</f>
        <v>1.35</v>
      </c>
      <c r="M428" s="14" t="n">
        <f aca="false">IF(F428*(1+'Read me'!$B$5)&lt;='Read me'!$B$7,CEILING(F428*(1+'Read me'!$B$5)+0.5,1)-0.5,CEILING(F428*(1+'Read me'!$B$5),5))</f>
        <v>23.5</v>
      </c>
      <c r="N428" s="14" t="n">
        <f aca="false">IF(MAX(M428*L428,M428+'Read me'!$B$6)&lt;='Read me'!$B$7,CEILING(MAX(M428*L428,M428+'Read me'!$B$6)+0.5,1)-0.5,CEILING(MAX(M428*L428,M428+'Read me'!$B$6),5))</f>
        <v>35</v>
      </c>
      <c r="O428" s="22" t="n">
        <f aca="false">IF(ISNUMBER(J428),M428-J428,"new")</f>
        <v>4.5</v>
      </c>
    </row>
    <row r="429" customFormat="false" ht="15" hidden="false" customHeight="false" outlineLevel="0" collapsed="false">
      <c r="A429" s="2" t="s">
        <v>559</v>
      </c>
      <c r="B429" s="2" t="s">
        <v>158</v>
      </c>
      <c r="C429" s="2" t="s">
        <v>158</v>
      </c>
      <c r="D429" s="2" t="s">
        <v>13</v>
      </c>
      <c r="E429" s="2" t="s">
        <v>48</v>
      </c>
      <c r="F429" s="14" t="n">
        <v>38.55</v>
      </c>
      <c r="G429" s="2" t="n">
        <v>3</v>
      </c>
      <c r="H429" s="2" t="n">
        <v>732</v>
      </c>
      <c r="I429" s="21" t="n">
        <v>0.6</v>
      </c>
      <c r="J429" s="14" t="n">
        <v>24.5</v>
      </c>
      <c r="K429" s="14" t="n">
        <v>45</v>
      </c>
      <c r="L429" s="21" t="n">
        <f aca="false">INDEX('Read me'!$B$10:$B$14,3)</f>
        <v>1.35</v>
      </c>
      <c r="M429" s="14" t="n">
        <f aca="false">IF(F429*(1+'Read me'!$B$5)&lt;='Read me'!$B$7,CEILING(F429*(1+'Read me'!$B$5)+0.5,1)-0.5,CEILING(F429*(1+'Read me'!$B$5),5))</f>
        <v>40</v>
      </c>
      <c r="N429" s="14" t="n">
        <f aca="false">IF(MAX(M429*L429,M429+'Read me'!$B$6)&lt;='Read me'!$B$7,CEILING(MAX(M429*L429,M429+'Read me'!$B$6)+0.5,1)-0.5,CEILING(MAX(M429*L429,M429+'Read me'!$B$6),5))</f>
        <v>55</v>
      </c>
      <c r="O429" s="22" t="n">
        <f aca="false">IF(ISNUMBER(J429),M429-J429,"new")</f>
        <v>15.5</v>
      </c>
    </row>
    <row r="430" customFormat="false" ht="15" hidden="false" customHeight="false" outlineLevel="0" collapsed="false">
      <c r="A430" s="2" t="s">
        <v>560</v>
      </c>
      <c r="B430" s="2" t="s">
        <v>158</v>
      </c>
      <c r="C430" s="2" t="s">
        <v>158</v>
      </c>
      <c r="D430" s="2" t="s">
        <v>13</v>
      </c>
      <c r="E430" s="2" t="s">
        <v>49</v>
      </c>
      <c r="F430" s="14" t="n">
        <v>47.91</v>
      </c>
      <c r="G430" s="2" t="n">
        <v>21</v>
      </c>
      <c r="H430" s="2" t="n">
        <v>732</v>
      </c>
      <c r="I430" s="21" t="n">
        <v>0.6</v>
      </c>
      <c r="J430" s="14" t="n">
        <v>50</v>
      </c>
      <c r="K430" s="14" t="n">
        <v>95</v>
      </c>
      <c r="L430" s="21" t="n">
        <f aca="false">INDEX('Read me'!$B$10:$B$14,3)</f>
        <v>1.35</v>
      </c>
      <c r="M430" s="14" t="n">
        <f aca="false">IF(F430*(1+'Read me'!$B$5)&lt;='Read me'!$B$7,CEILING(F430*(1+'Read me'!$B$5)+0.5,1)-0.5,CEILING(F430*(1+'Read me'!$B$5),5))</f>
        <v>50</v>
      </c>
      <c r="N430" s="14" t="n">
        <f aca="false">IF(MAX(M430*L430,M430+'Read me'!$B$6)&lt;='Read me'!$B$7,CEILING(MAX(M430*L430,M430+'Read me'!$B$6)+0.5,1)-0.5,CEILING(MAX(M430*L430,M430+'Read me'!$B$6),5))</f>
        <v>70</v>
      </c>
      <c r="O430" s="22" t="n">
        <f aca="false">IF(ISNUMBER(J430),M430-J430,"new")</f>
        <v>0</v>
      </c>
    </row>
    <row r="431" customFormat="false" ht="15" hidden="false" customHeight="false" outlineLevel="0" collapsed="false">
      <c r="A431" s="2" t="s">
        <v>561</v>
      </c>
      <c r="B431" s="2" t="s">
        <v>158</v>
      </c>
      <c r="C431" s="2" t="s">
        <v>158</v>
      </c>
      <c r="D431" s="2" t="s">
        <v>14</v>
      </c>
      <c r="E431" s="2" t="s">
        <v>47</v>
      </c>
      <c r="F431" s="14" t="n">
        <v>42.97</v>
      </c>
      <c r="G431" s="2" t="n">
        <v>13</v>
      </c>
      <c r="H431" s="2" t="n">
        <v>732</v>
      </c>
      <c r="I431" s="21" t="n">
        <v>0.6</v>
      </c>
      <c r="J431" s="14" t="n">
        <v>25</v>
      </c>
      <c r="K431" s="14" t="n">
        <v>85</v>
      </c>
      <c r="L431" s="21" t="n">
        <f aca="false">INDEX('Read me'!$B$10:$B$14,4)</f>
        <v>1.2</v>
      </c>
      <c r="M431" s="14" t="n">
        <f aca="false">IF(F431*(1+'Read me'!$B$5)&lt;='Read me'!$B$7,CEILING(F431*(1+'Read me'!$B$5)+0.5,1)-0.5,CEILING(F431*(1+'Read me'!$B$5),5))</f>
        <v>45</v>
      </c>
      <c r="N431" s="14" t="n">
        <f aca="false">IF(MAX(M431*L431,M431+'Read me'!$B$6)&lt;='Read me'!$B$7,CEILING(MAX(M431*L431,M431+'Read me'!$B$6)+0.5,1)-0.5,CEILING(MAX(M431*L431,M431+'Read me'!$B$6),5))</f>
        <v>55</v>
      </c>
      <c r="O431" s="22" t="n">
        <f aca="false">IF(ISNUMBER(J431),M431-J431,"new")</f>
        <v>20</v>
      </c>
    </row>
    <row r="432" customFormat="false" ht="15" hidden="false" customHeight="false" outlineLevel="0" collapsed="false">
      <c r="A432" s="2" t="s">
        <v>562</v>
      </c>
      <c r="B432" s="2" t="s">
        <v>158</v>
      </c>
      <c r="C432" s="2" t="s">
        <v>158</v>
      </c>
      <c r="D432" s="2" t="s">
        <v>14</v>
      </c>
      <c r="E432" s="2" t="s">
        <v>48</v>
      </c>
      <c r="F432" s="14" t="n">
        <v>58.53</v>
      </c>
      <c r="G432" s="2" t="n">
        <v>5</v>
      </c>
      <c r="H432" s="2" t="n">
        <v>732</v>
      </c>
      <c r="I432" s="21" t="n">
        <v>0.6</v>
      </c>
      <c r="J432" s="14" t="n">
        <v>45</v>
      </c>
      <c r="K432" s="14" t="n">
        <v>125</v>
      </c>
      <c r="L432" s="21" t="n">
        <f aca="false">INDEX('Read me'!$B$10:$B$14,4)</f>
        <v>1.2</v>
      </c>
      <c r="M432" s="14" t="n">
        <f aca="false">IF(F432*(1+'Read me'!$B$5)&lt;='Read me'!$B$7,CEILING(F432*(1+'Read me'!$B$5)+0.5,1)-0.5,CEILING(F432*(1+'Read me'!$B$5),5))</f>
        <v>60</v>
      </c>
      <c r="N432" s="14" t="n">
        <f aca="false">IF(MAX(M432*L432,M432+'Read me'!$B$6)&lt;='Read me'!$B$7,CEILING(MAX(M432*L432,M432+'Read me'!$B$6)+0.5,1)-0.5,CEILING(MAX(M432*L432,M432+'Read me'!$B$6),5))</f>
        <v>75</v>
      </c>
      <c r="O432" s="22" t="n">
        <f aca="false">IF(ISNUMBER(J432),M432-J432,"new")</f>
        <v>15</v>
      </c>
    </row>
    <row r="433" customFormat="false" ht="15" hidden="false" customHeight="false" outlineLevel="0" collapsed="false">
      <c r="A433" s="2" t="s">
        <v>563</v>
      </c>
      <c r="B433" s="2" t="s">
        <v>158</v>
      </c>
      <c r="C433" s="2" t="s">
        <v>158</v>
      </c>
      <c r="D433" s="2" t="s">
        <v>14</v>
      </c>
      <c r="E433" s="2" t="s">
        <v>49</v>
      </c>
      <c r="F433" s="14" t="n">
        <v>74.15</v>
      </c>
      <c r="G433" s="2" t="n">
        <v>21</v>
      </c>
      <c r="H433" s="2" t="n">
        <v>732</v>
      </c>
      <c r="I433" s="21" t="n">
        <v>0.6</v>
      </c>
      <c r="J433" s="14" t="n">
        <v>85</v>
      </c>
      <c r="K433" s="14" t="n">
        <v>150</v>
      </c>
      <c r="L433" s="21" t="n">
        <f aca="false">INDEX('Read me'!$B$10:$B$14,4)</f>
        <v>1.2</v>
      </c>
      <c r="M433" s="14" t="n">
        <f aca="false">IF(F433*(1+'Read me'!$B$5)&lt;='Read me'!$B$7,CEILING(F433*(1+'Read me'!$B$5)+0.5,1)-0.5,CEILING(F433*(1+'Read me'!$B$5),5))</f>
        <v>75</v>
      </c>
      <c r="N433" s="14" t="n">
        <f aca="false">IF(MAX(M433*L433,M433+'Read me'!$B$6)&lt;='Read me'!$B$7,CEILING(MAX(M433*L433,M433+'Read me'!$B$6)+0.5,1)-0.5,CEILING(MAX(M433*L433,M433+'Read me'!$B$6),5))</f>
        <v>90</v>
      </c>
      <c r="O433" s="22" t="n">
        <f aca="false">IF(ISNUMBER(J433),M433-J433,"new")</f>
        <v>-10</v>
      </c>
    </row>
    <row r="434" customFormat="false" ht="15" hidden="false" customHeight="false" outlineLevel="0" collapsed="false">
      <c r="A434" s="2" t="s">
        <v>564</v>
      </c>
      <c r="B434" s="2" t="s">
        <v>158</v>
      </c>
      <c r="C434" s="2" t="s">
        <v>158</v>
      </c>
      <c r="D434" s="2" t="s">
        <v>15</v>
      </c>
      <c r="E434" s="2" t="s">
        <v>47</v>
      </c>
      <c r="F434" s="14" t="n">
        <v>77.95</v>
      </c>
      <c r="G434" s="2" t="n">
        <v>2</v>
      </c>
      <c r="H434" s="2" t="n">
        <v>732</v>
      </c>
      <c r="I434" s="21" t="n">
        <v>0.6</v>
      </c>
      <c r="J434" s="14" t="n">
        <v>45</v>
      </c>
      <c r="K434" s="14" t="n">
        <v>85</v>
      </c>
      <c r="L434" s="21" t="n">
        <f aca="false">INDEX('Read me'!$B$10:$B$14,5)</f>
        <v>1.2</v>
      </c>
      <c r="M434" s="14" t="n">
        <f aca="false">IF(F434*(1+'Read me'!$B$5)&lt;='Read me'!$B$7,CEILING(F434*(1+'Read me'!$B$5)+0.5,1)-0.5,CEILING(F434*(1+'Read me'!$B$5),5))</f>
        <v>80</v>
      </c>
      <c r="N434" s="14" t="n">
        <f aca="false">IF(MAX(M434*L434,M434+'Read me'!$B$6)&lt;='Read me'!$B$7,CEILING(MAX(M434*L434,M434+'Read me'!$B$6)+0.5,1)-0.5,CEILING(MAX(M434*L434,M434+'Read me'!$B$6),5))</f>
        <v>100</v>
      </c>
      <c r="O434" s="22" t="n">
        <f aca="false">IF(ISNUMBER(J434),M434-J434,"new")</f>
        <v>35</v>
      </c>
    </row>
    <row r="435" customFormat="false" ht="15" hidden="false" customHeight="false" outlineLevel="0" collapsed="false">
      <c r="A435" s="2" t="s">
        <v>565</v>
      </c>
      <c r="B435" s="2" t="s">
        <v>158</v>
      </c>
      <c r="C435" s="2" t="s">
        <v>158</v>
      </c>
      <c r="D435" s="2" t="s">
        <v>15</v>
      </c>
      <c r="E435" s="2" t="s">
        <v>48</v>
      </c>
      <c r="F435" s="14" t="n">
        <v>102.14</v>
      </c>
      <c r="G435" s="2" t="n">
        <v>0</v>
      </c>
      <c r="H435" s="2" t="n">
        <v>732</v>
      </c>
      <c r="I435" s="21" t="n">
        <v>0.6</v>
      </c>
      <c r="J435" s="14" t="n">
        <v>85</v>
      </c>
      <c r="K435" s="14" t="n">
        <v>125</v>
      </c>
      <c r="L435" s="21" t="n">
        <f aca="false">INDEX('Read me'!$B$10:$B$14,5)</f>
        <v>1.2</v>
      </c>
      <c r="M435" s="14" t="n">
        <f aca="false">IF(F435*(1+'Read me'!$B$5)&lt;='Read me'!$B$7,CEILING(F435*(1+'Read me'!$B$5)+0.5,1)-0.5,CEILING(F435*(1+'Read me'!$B$5),5))</f>
        <v>105</v>
      </c>
      <c r="N435" s="14" t="n">
        <f aca="false">IF(MAX(M435*L435,M435+'Read me'!$B$6)&lt;='Read me'!$B$7,CEILING(MAX(M435*L435,M435+'Read me'!$B$6)+0.5,1)-0.5,CEILING(MAX(M435*L435,M435+'Read me'!$B$6),5))</f>
        <v>130</v>
      </c>
      <c r="O435" s="22" t="n">
        <f aca="false">IF(ISNUMBER(J435),M435-J435,"new")</f>
        <v>20</v>
      </c>
    </row>
    <row r="436" customFormat="false" ht="15" hidden="false" customHeight="false" outlineLevel="0" collapsed="false">
      <c r="A436" s="2" t="s">
        <v>566</v>
      </c>
      <c r="B436" s="2" t="s">
        <v>158</v>
      </c>
      <c r="C436" s="2" t="s">
        <v>158</v>
      </c>
      <c r="D436" s="2" t="s">
        <v>15</v>
      </c>
      <c r="E436" s="2" t="s">
        <v>49</v>
      </c>
      <c r="F436" s="14" t="n">
        <v>150.12</v>
      </c>
      <c r="G436" s="2" t="n">
        <v>2</v>
      </c>
      <c r="H436" s="2" t="n">
        <v>732</v>
      </c>
      <c r="I436" s="21" t="n">
        <v>0.6</v>
      </c>
      <c r="J436" s="14" t="n">
        <v>250</v>
      </c>
      <c r="K436" s="14" t="n">
        <v>350</v>
      </c>
      <c r="L436" s="21" t="n">
        <f aca="false">INDEX('Read me'!$B$10:$B$14,5)</f>
        <v>1.2</v>
      </c>
      <c r="M436" s="14" t="n">
        <f aca="false">IF(F436*(1+'Read me'!$B$5)&lt;='Read me'!$B$7,CEILING(F436*(1+'Read me'!$B$5)+0.5,1)-0.5,CEILING(F436*(1+'Read me'!$B$5),5))</f>
        <v>155</v>
      </c>
      <c r="N436" s="14" t="n">
        <f aca="false">IF(MAX(M436*L436,M436+'Read me'!$B$6)&lt;='Read me'!$B$7,CEILING(MAX(M436*L436,M436+'Read me'!$B$6)+0.5,1)-0.5,CEILING(MAX(M436*L436,M436+'Read me'!$B$6),5))</f>
        <v>190</v>
      </c>
      <c r="O436" s="22" t="n">
        <f aca="false">IF(ISNUMBER(J436),M436-J436,"new")</f>
        <v>-95</v>
      </c>
    </row>
    <row r="437" customFormat="false" ht="15" hidden="false" customHeight="false" outlineLevel="0" collapsed="false">
      <c r="A437" s="2" t="s">
        <v>567</v>
      </c>
      <c r="B437" s="2" t="s">
        <v>158</v>
      </c>
      <c r="C437" s="2" t="s">
        <v>142</v>
      </c>
      <c r="D437" s="2" t="s">
        <v>10</v>
      </c>
      <c r="E437" s="2" t="s">
        <v>47</v>
      </c>
      <c r="F437" s="14" t="n">
        <v>13.31</v>
      </c>
      <c r="G437" s="2" t="n">
        <v>17</v>
      </c>
      <c r="H437" s="2" t="n">
        <v>89</v>
      </c>
      <c r="I437" s="21" t="n">
        <v>1</v>
      </c>
      <c r="J437" s="14" t="n">
        <v>14.5</v>
      </c>
      <c r="K437" s="14" t="n">
        <v>19.5</v>
      </c>
      <c r="L437" s="21" t="n">
        <f aca="false">INDEX('Read me'!$B$10:$B$14,1)</f>
        <v>1.34</v>
      </c>
      <c r="M437" s="14" t="n">
        <f aca="false">IF(F437*(1+'Read me'!$B$5)&lt;='Read me'!$B$7,CEILING(F437*(1+'Read me'!$B$5)+0.5,1)-0.5,CEILING(F437*(1+'Read me'!$B$5),5))</f>
        <v>13.5</v>
      </c>
      <c r="N437" s="14" t="n">
        <f aca="false">IF(MAX(M437*L437,M437+'Read me'!$B$6)&lt;='Read me'!$B$7,CEILING(MAX(M437*L437,M437+'Read me'!$B$6)+0.5,1)-0.5,CEILING(MAX(M437*L437,M437+'Read me'!$B$6),5))</f>
        <v>18.5</v>
      </c>
      <c r="O437" s="22" t="n">
        <f aca="false">IF(ISNUMBER(J437),M437-J437,"new")</f>
        <v>-1</v>
      </c>
    </row>
    <row r="438" customFormat="false" ht="15" hidden="false" customHeight="false" outlineLevel="0" collapsed="false">
      <c r="A438" s="2" t="s">
        <v>568</v>
      </c>
      <c r="B438" s="2" t="s">
        <v>158</v>
      </c>
      <c r="C438" s="2" t="s">
        <v>142</v>
      </c>
      <c r="D438" s="2" t="s">
        <v>10</v>
      </c>
      <c r="E438" s="2" t="s">
        <v>48</v>
      </c>
      <c r="F438" s="14" t="n">
        <v>16.69</v>
      </c>
      <c r="G438" s="2" t="n">
        <v>3</v>
      </c>
      <c r="H438" s="2" t="n">
        <v>89</v>
      </c>
      <c r="I438" s="21" t="n">
        <v>1</v>
      </c>
      <c r="J438" s="14" t="n">
        <v>14.5</v>
      </c>
      <c r="K438" s="14" t="n">
        <v>19.5</v>
      </c>
      <c r="L438" s="21" t="n">
        <f aca="false">INDEX('Read me'!$B$10:$B$14,1)</f>
        <v>1.34</v>
      </c>
      <c r="M438" s="14" t="n">
        <f aca="false">IF(F438*(1+'Read me'!$B$5)&lt;='Read me'!$B$7,CEILING(F438*(1+'Read me'!$B$5)+0.5,1)-0.5,CEILING(F438*(1+'Read me'!$B$5),5))</f>
        <v>17.5</v>
      </c>
      <c r="N438" s="14" t="n">
        <f aca="false">IF(MAX(M438*L438,M438+'Read me'!$B$6)&lt;='Read me'!$B$7,CEILING(MAX(M438*L438,M438+'Read me'!$B$6)+0.5,1)-0.5,CEILING(MAX(M438*L438,M438+'Read me'!$B$6),5))</f>
        <v>23.5</v>
      </c>
      <c r="O438" s="22" t="n">
        <f aca="false">IF(ISNUMBER(J438),M438-J438,"new")</f>
        <v>3</v>
      </c>
    </row>
    <row r="439" customFormat="false" ht="15" hidden="false" customHeight="false" outlineLevel="0" collapsed="false">
      <c r="A439" s="2" t="s">
        <v>569</v>
      </c>
      <c r="B439" s="2" t="s">
        <v>158</v>
      </c>
      <c r="C439" s="2" t="s">
        <v>142</v>
      </c>
      <c r="D439" s="2" t="s">
        <v>10</v>
      </c>
      <c r="E439" s="2" t="s">
        <v>49</v>
      </c>
      <c r="F439" s="14" t="n">
        <v>20.05</v>
      </c>
      <c r="G439" s="2" t="n">
        <v>15</v>
      </c>
      <c r="H439" s="2" t="n">
        <v>89</v>
      </c>
      <c r="I439" s="21" t="n">
        <v>1</v>
      </c>
      <c r="J439" s="14" t="n">
        <v>17.5</v>
      </c>
      <c r="K439" s="14" t="n">
        <v>29.5</v>
      </c>
      <c r="L439" s="21" t="n">
        <f aca="false">INDEX('Read me'!$B$10:$B$14,1)</f>
        <v>1.34</v>
      </c>
      <c r="M439" s="14" t="n">
        <f aca="false">IF(F439*(1+'Read me'!$B$5)&lt;='Read me'!$B$7,CEILING(F439*(1+'Read me'!$B$5)+0.5,1)-0.5,CEILING(F439*(1+'Read me'!$B$5),5))</f>
        <v>20.5</v>
      </c>
      <c r="N439" s="14" t="n">
        <f aca="false">IF(MAX(M439*L439,M439+'Read me'!$B$6)&lt;='Read me'!$B$7,CEILING(MAX(M439*L439,M439+'Read me'!$B$6)+0.5,1)-0.5,CEILING(MAX(M439*L439,M439+'Read me'!$B$6),5))</f>
        <v>27.5</v>
      </c>
      <c r="O439" s="22" t="n">
        <f aca="false">IF(ISNUMBER(J439),M439-J439,"new")</f>
        <v>3</v>
      </c>
    </row>
    <row r="440" customFormat="false" ht="15" hidden="false" customHeight="false" outlineLevel="0" collapsed="false">
      <c r="A440" s="2" t="s">
        <v>570</v>
      </c>
      <c r="B440" s="2" t="s">
        <v>158</v>
      </c>
      <c r="C440" s="2" t="s">
        <v>142</v>
      </c>
      <c r="D440" s="2" t="s">
        <v>12</v>
      </c>
      <c r="E440" s="2" t="s">
        <v>47</v>
      </c>
      <c r="F440" s="14" t="n">
        <v>42.27</v>
      </c>
      <c r="G440" s="2" t="n">
        <v>20</v>
      </c>
      <c r="H440" s="2" t="n">
        <v>89</v>
      </c>
      <c r="I440" s="21" t="n">
        <v>1.05</v>
      </c>
      <c r="J440" s="14" t="n">
        <v>19.5</v>
      </c>
      <c r="K440" s="14" t="n">
        <v>24.5</v>
      </c>
      <c r="L440" s="21" t="n">
        <f aca="false">INDEX('Read me'!$B$10:$B$14,2)</f>
        <v>1.26</v>
      </c>
      <c r="M440" s="14" t="n">
        <f aca="false">IF(F440*(1+'Read me'!$B$5)&lt;='Read me'!$B$7,CEILING(F440*(1+'Read me'!$B$5)+0.5,1)-0.5,CEILING(F440*(1+'Read me'!$B$5),5))</f>
        <v>45</v>
      </c>
      <c r="N440" s="14" t="n">
        <f aca="false">IF(MAX(M440*L440,M440+'Read me'!$B$6)&lt;='Read me'!$B$7,CEILING(MAX(M440*L440,M440+'Read me'!$B$6)+0.5,1)-0.5,CEILING(MAX(M440*L440,M440+'Read me'!$B$6),5))</f>
        <v>60</v>
      </c>
      <c r="O440" s="22" t="n">
        <f aca="false">IF(ISNUMBER(J440),M440-J440,"new")</f>
        <v>25.5</v>
      </c>
    </row>
    <row r="441" customFormat="false" ht="15" hidden="false" customHeight="false" outlineLevel="0" collapsed="false">
      <c r="A441" s="2" t="s">
        <v>571</v>
      </c>
      <c r="B441" s="2" t="s">
        <v>158</v>
      </c>
      <c r="C441" s="2" t="s">
        <v>142</v>
      </c>
      <c r="D441" s="2" t="s">
        <v>12</v>
      </c>
      <c r="E441" s="2" t="s">
        <v>48</v>
      </c>
      <c r="F441" s="14" t="n">
        <v>52.25</v>
      </c>
      <c r="G441" s="2" t="n">
        <v>1</v>
      </c>
      <c r="H441" s="2" t="n">
        <v>89</v>
      </c>
      <c r="I441" s="21" t="n">
        <v>1.05</v>
      </c>
      <c r="J441" s="14" t="n">
        <v>19.5</v>
      </c>
      <c r="K441" s="14" t="n">
        <v>24.5</v>
      </c>
      <c r="L441" s="21" t="n">
        <f aca="false">INDEX('Read me'!$B$10:$B$14,2)</f>
        <v>1.26</v>
      </c>
      <c r="M441" s="14" t="n">
        <f aca="false">IF(F441*(1+'Read me'!$B$5)&lt;='Read me'!$B$7,CEILING(F441*(1+'Read me'!$B$5)+0.5,1)-0.5,CEILING(F441*(1+'Read me'!$B$5),5))</f>
        <v>55</v>
      </c>
      <c r="N441" s="14" t="n">
        <f aca="false">IF(MAX(M441*L441,M441+'Read me'!$B$6)&lt;='Read me'!$B$7,CEILING(MAX(M441*L441,M441+'Read me'!$B$6)+0.5,1)-0.5,CEILING(MAX(M441*L441,M441+'Read me'!$B$6),5))</f>
        <v>70</v>
      </c>
      <c r="O441" s="22" t="n">
        <f aca="false">IF(ISNUMBER(J441),M441-J441,"new")</f>
        <v>35.5</v>
      </c>
    </row>
    <row r="442" customFormat="false" ht="15" hidden="false" customHeight="false" outlineLevel="0" collapsed="false">
      <c r="A442" s="2" t="s">
        <v>572</v>
      </c>
      <c r="B442" s="2" t="s">
        <v>158</v>
      </c>
      <c r="C442" s="2" t="s">
        <v>142</v>
      </c>
      <c r="D442" s="2" t="s">
        <v>12</v>
      </c>
      <c r="E442" s="2" t="s">
        <v>49</v>
      </c>
      <c r="F442" s="14" t="n">
        <v>58.16</v>
      </c>
      <c r="G442" s="2" t="n">
        <v>14</v>
      </c>
      <c r="H442" s="2" t="n">
        <v>89</v>
      </c>
      <c r="I442" s="21" t="n">
        <v>1.05</v>
      </c>
      <c r="J442" s="14" t="n">
        <v>19.5</v>
      </c>
      <c r="K442" s="14" t="n">
        <v>34.5</v>
      </c>
      <c r="L442" s="21" t="n">
        <f aca="false">INDEX('Read me'!$B$10:$B$14,2)</f>
        <v>1.26</v>
      </c>
      <c r="M442" s="14" t="n">
        <f aca="false">IF(F442*(1+'Read me'!$B$5)&lt;='Read me'!$B$7,CEILING(F442*(1+'Read me'!$B$5)+0.5,1)-0.5,CEILING(F442*(1+'Read me'!$B$5),5))</f>
        <v>60</v>
      </c>
      <c r="N442" s="14" t="n">
        <f aca="false">IF(MAX(M442*L442,M442+'Read me'!$B$6)&lt;='Read me'!$B$7,CEILING(MAX(M442*L442,M442+'Read me'!$B$6)+0.5,1)-0.5,CEILING(MAX(M442*L442,M442+'Read me'!$B$6),5))</f>
        <v>80</v>
      </c>
      <c r="O442" s="22" t="n">
        <f aca="false">IF(ISNUMBER(J442),M442-J442,"new")</f>
        <v>40.5</v>
      </c>
    </row>
    <row r="443" customFormat="false" ht="15" hidden="false" customHeight="false" outlineLevel="0" collapsed="false">
      <c r="A443" s="2" t="s">
        <v>573</v>
      </c>
      <c r="B443" s="2" t="s">
        <v>158</v>
      </c>
      <c r="C443" s="2" t="s">
        <v>142</v>
      </c>
      <c r="D443" s="2" t="s">
        <v>13</v>
      </c>
      <c r="E443" s="2" t="s">
        <v>47</v>
      </c>
      <c r="F443" s="14" t="n">
        <v>67.65</v>
      </c>
      <c r="G443" s="2" t="n">
        <v>12</v>
      </c>
      <c r="H443" s="2" t="n">
        <v>89</v>
      </c>
      <c r="I443" s="21" t="n">
        <v>0.96</v>
      </c>
      <c r="J443" s="14" t="n">
        <v>24.5</v>
      </c>
      <c r="K443" s="14" t="n">
        <v>75</v>
      </c>
      <c r="L443" s="21" t="n">
        <f aca="false">INDEX('Read me'!$B$10:$B$14,3)</f>
        <v>1.35</v>
      </c>
      <c r="M443" s="14" t="n">
        <f aca="false">IF(F443*(1+'Read me'!$B$5)&lt;='Read me'!$B$7,CEILING(F443*(1+'Read me'!$B$5)+0.5,1)-0.5,CEILING(F443*(1+'Read me'!$B$5),5))</f>
        <v>70</v>
      </c>
      <c r="N443" s="14" t="n">
        <f aca="false">IF(MAX(M443*L443,M443+'Read me'!$B$6)&lt;='Read me'!$B$7,CEILING(MAX(M443*L443,M443+'Read me'!$B$6)+0.5,1)-0.5,CEILING(MAX(M443*L443,M443+'Read me'!$B$6),5))</f>
        <v>95</v>
      </c>
      <c r="O443" s="22" t="n">
        <f aca="false">IF(ISNUMBER(J443),M443-J443,"new")</f>
        <v>45.5</v>
      </c>
    </row>
    <row r="444" customFormat="false" ht="15" hidden="false" customHeight="false" outlineLevel="0" collapsed="false">
      <c r="A444" s="2" t="s">
        <v>574</v>
      </c>
      <c r="B444" s="2" t="s">
        <v>158</v>
      </c>
      <c r="C444" s="2" t="s">
        <v>142</v>
      </c>
      <c r="D444" s="2" t="s">
        <v>13</v>
      </c>
      <c r="E444" s="2" t="s">
        <v>48</v>
      </c>
      <c r="F444" s="14" t="n">
        <v>81.62</v>
      </c>
      <c r="G444" s="2" t="n">
        <v>0</v>
      </c>
      <c r="H444" s="2" t="n">
        <v>89</v>
      </c>
      <c r="I444" s="21" t="n">
        <v>0.96</v>
      </c>
      <c r="J444" s="14" t="n">
        <v>24.5</v>
      </c>
      <c r="K444" s="14" t="n">
        <v>75</v>
      </c>
      <c r="L444" s="21" t="n">
        <f aca="false">INDEX('Read me'!$B$10:$B$14,3)</f>
        <v>1.35</v>
      </c>
      <c r="M444" s="14" t="n">
        <f aca="false">IF(F444*(1+'Read me'!$B$5)&lt;='Read me'!$B$7,CEILING(F444*(1+'Read me'!$B$5)+0.5,1)-0.5,CEILING(F444*(1+'Read me'!$B$5),5))</f>
        <v>85</v>
      </c>
      <c r="N444" s="14" t="n">
        <f aca="false">IF(MAX(M444*L444,M444+'Read me'!$B$6)&lt;='Read me'!$B$7,CEILING(MAX(M444*L444,M444+'Read me'!$B$6)+0.5,1)-0.5,CEILING(MAX(M444*L444,M444+'Read me'!$B$6),5))</f>
        <v>115</v>
      </c>
      <c r="O444" s="22" t="n">
        <f aca="false">IF(ISNUMBER(J444),M444-J444,"new")</f>
        <v>60.5</v>
      </c>
    </row>
    <row r="445" customFormat="false" ht="15" hidden="false" customHeight="false" outlineLevel="0" collapsed="false">
      <c r="A445" s="2" t="s">
        <v>575</v>
      </c>
      <c r="B445" s="2" t="s">
        <v>158</v>
      </c>
      <c r="C445" s="2" t="s">
        <v>142</v>
      </c>
      <c r="D445" s="2" t="s">
        <v>13</v>
      </c>
      <c r="E445" s="2" t="s">
        <v>49</v>
      </c>
      <c r="F445" s="14" t="n">
        <v>111.28</v>
      </c>
      <c r="G445" s="2" t="n">
        <v>1</v>
      </c>
      <c r="H445" s="2" t="n">
        <v>89</v>
      </c>
      <c r="I445" s="21" t="n">
        <v>0.96</v>
      </c>
      <c r="J445" s="14" t="n">
        <v>85</v>
      </c>
      <c r="K445" s="14" t="n">
        <v>125</v>
      </c>
      <c r="L445" s="21" t="n">
        <f aca="false">INDEX('Read me'!$B$10:$B$14,3)</f>
        <v>1.35</v>
      </c>
      <c r="M445" s="14" t="n">
        <f aca="false">IF(F445*(1+'Read me'!$B$5)&lt;='Read me'!$B$7,CEILING(F445*(1+'Read me'!$B$5)+0.5,1)-0.5,CEILING(F445*(1+'Read me'!$B$5),5))</f>
        <v>115</v>
      </c>
      <c r="N445" s="14" t="n">
        <f aca="false">IF(MAX(M445*L445,M445+'Read me'!$B$6)&lt;='Read me'!$B$7,CEILING(MAX(M445*L445,M445+'Read me'!$B$6)+0.5,1)-0.5,CEILING(MAX(M445*L445,M445+'Read me'!$B$6),5))</f>
        <v>160</v>
      </c>
      <c r="O445" s="22" t="n">
        <f aca="false">IF(ISNUMBER(J445),M445-J445,"new")</f>
        <v>30</v>
      </c>
    </row>
    <row r="446" customFormat="false" ht="15" hidden="false" customHeight="false" outlineLevel="0" collapsed="false">
      <c r="A446" s="2" t="s">
        <v>576</v>
      </c>
      <c r="B446" s="2" t="s">
        <v>158</v>
      </c>
      <c r="C446" s="2" t="s">
        <v>142</v>
      </c>
      <c r="D446" s="2" t="s">
        <v>14</v>
      </c>
      <c r="E446" s="2" t="s">
        <v>47</v>
      </c>
      <c r="F446" s="14" t="n">
        <v>115.23</v>
      </c>
      <c r="G446" s="2" t="n">
        <v>4</v>
      </c>
      <c r="H446" s="2" t="n">
        <v>89</v>
      </c>
      <c r="I446" s="21" t="n">
        <v>0.96</v>
      </c>
      <c r="J446" s="14" t="n">
        <v>85</v>
      </c>
      <c r="K446" s="14" t="n">
        <v>125</v>
      </c>
      <c r="L446" s="21" t="n">
        <f aca="false">INDEX('Read me'!$B$10:$B$14,4)</f>
        <v>1.2</v>
      </c>
      <c r="M446" s="14" t="n">
        <f aca="false">IF(F446*(1+'Read me'!$B$5)&lt;='Read me'!$B$7,CEILING(F446*(1+'Read me'!$B$5)+0.5,1)-0.5,CEILING(F446*(1+'Read me'!$B$5),5))</f>
        <v>120</v>
      </c>
      <c r="N446" s="14" t="n">
        <f aca="false">IF(MAX(M446*L446,M446+'Read me'!$B$6)&lt;='Read me'!$B$7,CEILING(MAX(M446*L446,M446+'Read me'!$B$6)+0.5,1)-0.5,CEILING(MAX(M446*L446,M446+'Read me'!$B$6),5))</f>
        <v>145</v>
      </c>
      <c r="O446" s="22" t="n">
        <f aca="false">IF(ISNUMBER(J446),M446-J446,"new")</f>
        <v>35</v>
      </c>
    </row>
    <row r="447" customFormat="false" ht="15" hidden="false" customHeight="false" outlineLevel="0" collapsed="false">
      <c r="A447" s="2" t="s">
        <v>577</v>
      </c>
      <c r="B447" s="2" t="s">
        <v>158</v>
      </c>
      <c r="C447" s="2" t="s">
        <v>142</v>
      </c>
      <c r="D447" s="2" t="s">
        <v>14</v>
      </c>
      <c r="E447" s="2" t="s">
        <v>48</v>
      </c>
      <c r="F447" s="14" t="n">
        <v>152.11</v>
      </c>
      <c r="G447" s="2" t="n">
        <v>0</v>
      </c>
      <c r="H447" s="2" t="n">
        <v>89</v>
      </c>
      <c r="I447" s="21" t="n">
        <v>0.96</v>
      </c>
      <c r="J447" s="14" t="n">
        <v>125</v>
      </c>
      <c r="K447" s="14" t="n">
        <v>125</v>
      </c>
      <c r="L447" s="21" t="n">
        <f aca="false">INDEX('Read me'!$B$10:$B$14,4)</f>
        <v>1.2</v>
      </c>
      <c r="M447" s="14" t="n">
        <f aca="false">IF(F447*(1+'Read me'!$B$5)&lt;='Read me'!$B$7,CEILING(F447*(1+'Read me'!$B$5)+0.5,1)-0.5,CEILING(F447*(1+'Read me'!$B$5),5))</f>
        <v>155</v>
      </c>
      <c r="N447" s="14" t="n">
        <f aca="false">IF(MAX(M447*L447,M447+'Read me'!$B$6)&lt;='Read me'!$B$7,CEILING(MAX(M447*L447,M447+'Read me'!$B$6)+0.5,1)-0.5,CEILING(MAX(M447*L447,M447+'Read me'!$B$6),5))</f>
        <v>190</v>
      </c>
      <c r="O447" s="22" t="n">
        <f aca="false">IF(ISNUMBER(J447),M447-J447,"new")</f>
        <v>30</v>
      </c>
    </row>
    <row r="448" customFormat="false" ht="15" hidden="false" customHeight="false" outlineLevel="0" collapsed="false">
      <c r="A448" s="2" t="s">
        <v>578</v>
      </c>
      <c r="B448" s="2" t="s">
        <v>158</v>
      </c>
      <c r="C448" s="2" t="s">
        <v>142</v>
      </c>
      <c r="D448" s="2" t="s">
        <v>14</v>
      </c>
      <c r="E448" s="2" t="s">
        <v>49</v>
      </c>
      <c r="F448" s="14" t="n">
        <v>193.23</v>
      </c>
      <c r="G448" s="2" t="n">
        <v>0</v>
      </c>
      <c r="H448" s="2" t="n">
        <v>89</v>
      </c>
      <c r="I448" s="21" t="n">
        <v>0.96</v>
      </c>
      <c r="J448" s="14" t="n">
        <v>199</v>
      </c>
      <c r="K448" s="14" t="n">
        <v>175</v>
      </c>
      <c r="L448" s="21" t="n">
        <f aca="false">INDEX('Read me'!$B$10:$B$14,4)</f>
        <v>1.2</v>
      </c>
      <c r="M448" s="14" t="n">
        <f aca="false">IF(F448*(1+'Read me'!$B$5)&lt;='Read me'!$B$7,CEILING(F448*(1+'Read me'!$B$5)+0.5,1)-0.5,CEILING(F448*(1+'Read me'!$B$5),5))</f>
        <v>195</v>
      </c>
      <c r="N448" s="14" t="n">
        <f aca="false">IF(MAX(M448*L448,M448+'Read me'!$B$6)&lt;='Read me'!$B$7,CEILING(MAX(M448*L448,M448+'Read me'!$B$6)+0.5,1)-0.5,CEILING(MAX(M448*L448,M448+'Read me'!$B$6),5))</f>
        <v>235</v>
      </c>
      <c r="O448" s="22" t="n">
        <f aca="false">IF(ISNUMBER(J448),M448-J448,"new")</f>
        <v>-4</v>
      </c>
    </row>
    <row r="449" customFormat="false" ht="15" hidden="false" customHeight="false" outlineLevel="0" collapsed="false">
      <c r="A449" s="2" t="s">
        <v>579</v>
      </c>
      <c r="B449" s="2" t="s">
        <v>158</v>
      </c>
      <c r="C449" s="2" t="s">
        <v>142</v>
      </c>
      <c r="D449" s="2" t="s">
        <v>15</v>
      </c>
      <c r="E449" s="2" t="s">
        <v>47</v>
      </c>
      <c r="F449" s="14" t="n">
        <v>159.26</v>
      </c>
      <c r="G449" s="2" t="n">
        <v>1</v>
      </c>
      <c r="H449" s="2" t="n">
        <v>89</v>
      </c>
      <c r="I449" s="21" t="n">
        <v>0.96</v>
      </c>
      <c r="J449" s="14" t="n">
        <v>250</v>
      </c>
      <c r="K449" s="14" t="n">
        <v>300</v>
      </c>
      <c r="L449" s="21" t="n">
        <f aca="false">INDEX('Read me'!$B$10:$B$14,5)</f>
        <v>1.2</v>
      </c>
      <c r="M449" s="14" t="n">
        <f aca="false">IF(F449*(1+'Read me'!$B$5)&lt;='Read me'!$B$7,CEILING(F449*(1+'Read me'!$B$5)+0.5,1)-0.5,CEILING(F449*(1+'Read me'!$B$5),5))</f>
        <v>160</v>
      </c>
      <c r="N449" s="14" t="n">
        <f aca="false">IF(MAX(M449*L449,M449+'Read me'!$B$6)&lt;='Read me'!$B$7,CEILING(MAX(M449*L449,M449+'Read me'!$B$6)+0.5,1)-0.5,CEILING(MAX(M449*L449,M449+'Read me'!$B$6),5))</f>
        <v>195</v>
      </c>
      <c r="O449" s="22" t="n">
        <f aca="false">IF(ISNUMBER(J449),M449-J449,"new")</f>
        <v>-90</v>
      </c>
    </row>
    <row r="450" customFormat="false" ht="15" hidden="false" customHeight="false" outlineLevel="0" collapsed="false">
      <c r="A450" s="2" t="s">
        <v>580</v>
      </c>
      <c r="B450" s="2" t="s">
        <v>158</v>
      </c>
      <c r="C450" s="2" t="s">
        <v>142</v>
      </c>
      <c r="D450" s="2" t="s">
        <v>15</v>
      </c>
      <c r="E450" s="2" t="s">
        <v>48</v>
      </c>
      <c r="F450" s="14" t="n">
        <v>222.38</v>
      </c>
      <c r="G450" s="2" t="n">
        <v>0</v>
      </c>
      <c r="H450" s="2" t="n">
        <v>89</v>
      </c>
      <c r="I450" s="21" t="n">
        <v>0.96</v>
      </c>
      <c r="J450" s="14" t="n">
        <v>250</v>
      </c>
      <c r="K450" s="14" t="n">
        <v>300</v>
      </c>
      <c r="L450" s="21" t="n">
        <f aca="false">INDEX('Read me'!$B$10:$B$14,5)</f>
        <v>1.2</v>
      </c>
      <c r="M450" s="14" t="n">
        <f aca="false">IF(MAX((IF(F450*(1+'Read me'!$B$5)&lt;='Read me'!$B$7,CEILING(F450*(1+'Read me'!$B$5)+0.5,1)-0.5,CEILING(F450*(1+'Read me'!$B$5),5)))*L450,(IF(F450*(1+'Read me'!$B$5)&lt;='Read me'!$B$7,CEILING(F450*(1+'Read me'!$B$5)+0.5,1)-0.5,CEILING(F450*(1+'Read me'!$B$5),5)))+'Read me'!$B$6)&lt;='Read me'!$B$7,CEILING(MAX((IF(F450*(1+'Read me'!$B$5)&lt;='Read me'!$B$7,CEILING(F450*(1+'Read me'!$B$5)+0.5,1)-0.5,CEILING(F450*(1+'Read me'!$B$5),5)))*L450,(IF(F450*(1+'Read me'!$B$5)&lt;='Read me'!$B$7,CEILING(F450*(1+'Read me'!$B$5)+0.5,1)-0.5,CEILING(F450*(1+'Read me'!$B$5),5)))+'Read me'!$B$6)+0.5,1)-0.5,CEILING(MAX((IF(F450*(1+'Read me'!$B$5)&lt;='Read me'!$B$7,CEILING(F450*(1+'Read me'!$B$5)+0.5,1)-0.5,CEILING(F450*(1+'Read me'!$B$5),5)))*L450,(IF(F450*(1+'Read me'!$B$5)&lt;='Read me'!$B$7,CEILING(F450*(1+'Read me'!$B$5)+0.5,1)-0.5,CEILING(F450*(1+'Read me'!$B$5),5)))+'Read me'!$B$6),5))</f>
        <v>270</v>
      </c>
      <c r="N450" s="2" t="s">
        <v>138</v>
      </c>
      <c r="O450" s="22" t="n">
        <f aca="false">IF(ISNUMBER(J450),M450-J450,"new")</f>
        <v>20</v>
      </c>
      <c r="P450" s="5" t="s">
        <v>139</v>
      </c>
    </row>
    <row r="451" customFormat="false" ht="15" hidden="false" customHeight="false" outlineLevel="0" collapsed="false">
      <c r="A451" s="2" t="s">
        <v>581</v>
      </c>
      <c r="B451" s="2" t="s">
        <v>158</v>
      </c>
      <c r="C451" s="2" t="s">
        <v>142</v>
      </c>
      <c r="D451" s="2" t="s">
        <v>15</v>
      </c>
      <c r="E451" s="2" t="s">
        <v>49</v>
      </c>
      <c r="F451" s="14" t="n">
        <v>288.37</v>
      </c>
      <c r="G451" s="2" t="n">
        <v>1</v>
      </c>
      <c r="H451" s="2" t="n">
        <v>89</v>
      </c>
      <c r="I451" s="21" t="n">
        <v>0.96</v>
      </c>
      <c r="J451" s="14" t="n">
        <v>300</v>
      </c>
      <c r="K451" s="14" t="n">
        <v>400</v>
      </c>
      <c r="L451" s="21" t="n">
        <f aca="false">INDEX('Read me'!$B$10:$B$14,5)</f>
        <v>1.2</v>
      </c>
      <c r="M451" s="14" t="n">
        <f aca="false">IF(MAX((IF(F451*(1+'Read me'!$B$5)&lt;='Read me'!$B$7,CEILING(F451*(1+'Read me'!$B$5)+0.5,1)-0.5,CEILING(F451*(1+'Read me'!$B$5),5)))*L451,(IF(F451*(1+'Read me'!$B$5)&lt;='Read me'!$B$7,CEILING(F451*(1+'Read me'!$B$5)+0.5,1)-0.5,CEILING(F451*(1+'Read me'!$B$5),5)))+'Read me'!$B$6)&lt;='Read me'!$B$7,CEILING(MAX((IF(F451*(1+'Read me'!$B$5)&lt;='Read me'!$B$7,CEILING(F451*(1+'Read me'!$B$5)+0.5,1)-0.5,CEILING(F451*(1+'Read me'!$B$5),5)))*L451,(IF(F451*(1+'Read me'!$B$5)&lt;='Read me'!$B$7,CEILING(F451*(1+'Read me'!$B$5)+0.5,1)-0.5,CEILING(F451*(1+'Read me'!$B$5),5)))+'Read me'!$B$6)+0.5,1)-0.5,CEILING(MAX((IF(F451*(1+'Read me'!$B$5)&lt;='Read me'!$B$7,CEILING(F451*(1+'Read me'!$B$5)+0.5,1)-0.5,CEILING(F451*(1+'Read me'!$B$5),5)))*L451,(IF(F451*(1+'Read me'!$B$5)&lt;='Read me'!$B$7,CEILING(F451*(1+'Read me'!$B$5)+0.5,1)-0.5,CEILING(F451*(1+'Read me'!$B$5),5)))+'Read me'!$B$6),5))</f>
        <v>350</v>
      </c>
      <c r="N451" s="2" t="s">
        <v>138</v>
      </c>
      <c r="O451" s="22" t="n">
        <f aca="false">IF(ISNUMBER(J451),M451-J451,"new")</f>
        <v>50</v>
      </c>
      <c r="P451" s="5" t="s">
        <v>139</v>
      </c>
    </row>
    <row r="452" customFormat="false" ht="15" hidden="false" customHeight="false" outlineLevel="0" collapsed="false">
      <c r="A452" s="2" t="s">
        <v>582</v>
      </c>
      <c r="B452" s="2" t="s">
        <v>158</v>
      </c>
      <c r="C452" s="2" t="s">
        <v>124</v>
      </c>
      <c r="D452" s="2" t="s">
        <v>10</v>
      </c>
      <c r="E452" s="2" t="s">
        <v>47</v>
      </c>
      <c r="F452" s="14" t="n">
        <v>12.99</v>
      </c>
      <c r="G452" s="2" t="n">
        <v>25</v>
      </c>
      <c r="H452" s="2" t="n">
        <v>71</v>
      </c>
      <c r="I452" s="21" t="n">
        <v>0.96</v>
      </c>
      <c r="J452" s="14" t="n">
        <v>14.5</v>
      </c>
      <c r="K452" s="14" t="n">
        <v>19.5</v>
      </c>
      <c r="L452" s="21" t="n">
        <f aca="false">INDEX('Read me'!$B$10:$B$14,1)</f>
        <v>1.34</v>
      </c>
      <c r="M452" s="14" t="n">
        <f aca="false">IF(F452*(1+'Read me'!$B$5)&lt;='Read me'!$B$7,CEILING(F452*(1+'Read me'!$B$5)+0.5,1)-0.5,CEILING(F452*(1+'Read me'!$B$5),5))</f>
        <v>13.5</v>
      </c>
      <c r="N452" s="14" t="n">
        <f aca="false">IF(MAX(M452*L452,M452+'Read me'!$B$6)&lt;='Read me'!$B$7,CEILING(MAX(M452*L452,M452+'Read me'!$B$6)+0.5,1)-0.5,CEILING(MAX(M452*L452,M452+'Read me'!$B$6),5))</f>
        <v>18.5</v>
      </c>
      <c r="O452" s="22" t="n">
        <f aca="false">IF(ISNUMBER(J452),M452-J452,"new")</f>
        <v>-1</v>
      </c>
    </row>
    <row r="453" customFormat="false" ht="15" hidden="false" customHeight="false" outlineLevel="0" collapsed="false">
      <c r="A453" s="2" t="s">
        <v>583</v>
      </c>
      <c r="B453" s="2" t="s">
        <v>158</v>
      </c>
      <c r="C453" s="2" t="s">
        <v>124</v>
      </c>
      <c r="D453" s="2" t="s">
        <v>10</v>
      </c>
      <c r="E453" s="2" t="s">
        <v>48</v>
      </c>
      <c r="F453" s="14" t="n">
        <v>15.55</v>
      </c>
      <c r="G453" s="2" t="n">
        <v>0</v>
      </c>
      <c r="H453" s="2" t="n">
        <v>71</v>
      </c>
      <c r="I453" s="21" t="n">
        <v>0.96</v>
      </c>
      <c r="J453" s="14" t="n">
        <v>14.5</v>
      </c>
      <c r="K453" s="14" t="n">
        <v>19.5</v>
      </c>
      <c r="L453" s="21" t="n">
        <f aca="false">INDEX('Read me'!$B$10:$B$14,1)</f>
        <v>1.34</v>
      </c>
      <c r="M453" s="14" t="n">
        <f aca="false">IF(F453*(1+'Read me'!$B$5)&lt;='Read me'!$B$7,CEILING(F453*(1+'Read me'!$B$5)+0.5,1)-0.5,CEILING(F453*(1+'Read me'!$B$5),5))</f>
        <v>16.5</v>
      </c>
      <c r="N453" s="14" t="n">
        <f aca="false">IF(MAX(M453*L453,M453+'Read me'!$B$6)&lt;='Read me'!$B$7,CEILING(MAX(M453*L453,M453+'Read me'!$B$6)+0.5,1)-0.5,CEILING(MAX(M453*L453,M453+'Read me'!$B$6),5))</f>
        <v>22.5</v>
      </c>
      <c r="O453" s="22" t="n">
        <f aca="false">IF(ISNUMBER(J453),M453-J453,"new")</f>
        <v>2</v>
      </c>
    </row>
    <row r="454" customFormat="false" ht="15" hidden="false" customHeight="false" outlineLevel="0" collapsed="false">
      <c r="A454" s="2" t="s">
        <v>584</v>
      </c>
      <c r="B454" s="2" t="s">
        <v>158</v>
      </c>
      <c r="C454" s="2" t="s">
        <v>124</v>
      </c>
      <c r="D454" s="2" t="s">
        <v>10</v>
      </c>
      <c r="E454" s="2" t="s">
        <v>49</v>
      </c>
      <c r="F454" s="14" t="n">
        <v>18.8</v>
      </c>
      <c r="G454" s="2" t="n">
        <v>17</v>
      </c>
      <c r="H454" s="2" t="n">
        <v>71</v>
      </c>
      <c r="I454" s="21" t="n">
        <v>0.96</v>
      </c>
      <c r="J454" s="14" t="n">
        <v>17.5</v>
      </c>
      <c r="K454" s="14" t="n">
        <v>29.5</v>
      </c>
      <c r="L454" s="21" t="n">
        <f aca="false">INDEX('Read me'!$B$10:$B$14,1)</f>
        <v>1.34</v>
      </c>
      <c r="M454" s="14" t="n">
        <f aca="false">IF(F454*(1+'Read me'!$B$5)&lt;='Read me'!$B$7,CEILING(F454*(1+'Read me'!$B$5)+0.5,1)-0.5,CEILING(F454*(1+'Read me'!$B$5),5))</f>
        <v>19.5</v>
      </c>
      <c r="N454" s="14" t="n">
        <f aca="false">IF(MAX(M454*L454,M454+'Read me'!$B$6)&lt;='Read me'!$B$7,CEILING(MAX(M454*L454,M454+'Read me'!$B$6)+0.5,1)-0.5,CEILING(MAX(M454*L454,M454+'Read me'!$B$6),5))</f>
        <v>26.5</v>
      </c>
      <c r="O454" s="22" t="n">
        <f aca="false">IF(ISNUMBER(J454),M454-J454,"new")</f>
        <v>2</v>
      </c>
    </row>
    <row r="455" customFormat="false" ht="15" hidden="false" customHeight="false" outlineLevel="0" collapsed="false">
      <c r="A455" s="2" t="s">
        <v>585</v>
      </c>
      <c r="B455" s="2" t="s">
        <v>158</v>
      </c>
      <c r="C455" s="2" t="s">
        <v>124</v>
      </c>
      <c r="D455" s="2" t="s">
        <v>12</v>
      </c>
      <c r="E455" s="2" t="s">
        <v>47</v>
      </c>
      <c r="F455" s="14" t="n">
        <v>44.26</v>
      </c>
      <c r="G455" s="2" t="n">
        <v>14</v>
      </c>
      <c r="H455" s="2" t="n">
        <v>71</v>
      </c>
      <c r="I455" s="21" t="n">
        <v>1.03</v>
      </c>
      <c r="J455" s="14" t="n">
        <v>19.5</v>
      </c>
      <c r="K455" s="14" t="n">
        <v>24.5</v>
      </c>
      <c r="L455" s="21" t="n">
        <f aca="false">INDEX('Read me'!$B$10:$B$14,2)</f>
        <v>1.26</v>
      </c>
      <c r="M455" s="14" t="n">
        <f aca="false">IF(F455*(1+'Read me'!$B$5)&lt;='Read me'!$B$7,CEILING(F455*(1+'Read me'!$B$5)+0.5,1)-0.5,CEILING(F455*(1+'Read me'!$B$5),5))</f>
        <v>45</v>
      </c>
      <c r="N455" s="14" t="n">
        <f aca="false">IF(MAX(M455*L455,M455+'Read me'!$B$6)&lt;='Read me'!$B$7,CEILING(MAX(M455*L455,M455+'Read me'!$B$6)+0.5,1)-0.5,CEILING(MAX(M455*L455,M455+'Read me'!$B$6),5))</f>
        <v>60</v>
      </c>
      <c r="O455" s="22" t="n">
        <f aca="false">IF(ISNUMBER(J455),M455-J455,"new")</f>
        <v>25.5</v>
      </c>
    </row>
    <row r="456" customFormat="false" ht="15" hidden="false" customHeight="false" outlineLevel="0" collapsed="false">
      <c r="A456" s="2" t="s">
        <v>586</v>
      </c>
      <c r="B456" s="2" t="s">
        <v>158</v>
      </c>
      <c r="C456" s="2" t="s">
        <v>124</v>
      </c>
      <c r="D456" s="2" t="s">
        <v>12</v>
      </c>
      <c r="E456" s="2" t="s">
        <v>48</v>
      </c>
      <c r="F456" s="14" t="n">
        <v>49.31</v>
      </c>
      <c r="G456" s="2" t="n">
        <v>0</v>
      </c>
      <c r="H456" s="2" t="n">
        <v>71</v>
      </c>
      <c r="I456" s="21" t="n">
        <v>1.03</v>
      </c>
      <c r="J456" s="14" t="n">
        <v>19.5</v>
      </c>
      <c r="K456" s="14" t="n">
        <v>24.5</v>
      </c>
      <c r="L456" s="21" t="n">
        <f aca="false">INDEX('Read me'!$B$10:$B$14,2)</f>
        <v>1.26</v>
      </c>
      <c r="M456" s="14" t="n">
        <f aca="false">IF(F456*(1+'Read me'!$B$5)&lt;='Read me'!$B$7,CEILING(F456*(1+'Read me'!$B$5)+0.5,1)-0.5,CEILING(F456*(1+'Read me'!$B$5),5))</f>
        <v>50</v>
      </c>
      <c r="N456" s="14" t="n">
        <f aca="false">IF(MAX(M456*L456,M456+'Read me'!$B$6)&lt;='Read me'!$B$7,CEILING(MAX(M456*L456,M456+'Read me'!$B$6)+0.5,1)-0.5,CEILING(MAX(M456*L456,M456+'Read me'!$B$6),5))</f>
        <v>65</v>
      </c>
      <c r="O456" s="22" t="n">
        <f aca="false">IF(ISNUMBER(J456),M456-J456,"new")</f>
        <v>30.5</v>
      </c>
    </row>
    <row r="457" customFormat="false" ht="15" hidden="false" customHeight="false" outlineLevel="0" collapsed="false">
      <c r="A457" s="2" t="s">
        <v>587</v>
      </c>
      <c r="B457" s="2" t="s">
        <v>158</v>
      </c>
      <c r="C457" s="2" t="s">
        <v>124</v>
      </c>
      <c r="D457" s="2" t="s">
        <v>12</v>
      </c>
      <c r="E457" s="2" t="s">
        <v>49</v>
      </c>
      <c r="F457" s="14" t="n">
        <v>51.99</v>
      </c>
      <c r="G457" s="2" t="n">
        <v>6</v>
      </c>
      <c r="H457" s="2" t="n">
        <v>71</v>
      </c>
      <c r="I457" s="21" t="n">
        <v>1.03</v>
      </c>
      <c r="J457" s="14" t="n">
        <v>19.5</v>
      </c>
      <c r="K457" s="14" t="n">
        <v>34.5</v>
      </c>
      <c r="L457" s="21" t="n">
        <f aca="false">INDEX('Read me'!$B$10:$B$14,2)</f>
        <v>1.26</v>
      </c>
      <c r="M457" s="14" t="n">
        <f aca="false">IF(F457*(1+'Read me'!$B$5)&lt;='Read me'!$B$7,CEILING(F457*(1+'Read me'!$B$5)+0.5,1)-0.5,CEILING(F457*(1+'Read me'!$B$5),5))</f>
        <v>55</v>
      </c>
      <c r="N457" s="14" t="n">
        <f aca="false">IF(MAX(M457*L457,M457+'Read me'!$B$6)&lt;='Read me'!$B$7,CEILING(MAX(M457*L457,M457+'Read me'!$B$6)+0.5,1)-0.5,CEILING(MAX(M457*L457,M457+'Read me'!$B$6),5))</f>
        <v>70</v>
      </c>
      <c r="O457" s="22" t="n">
        <f aca="false">IF(ISNUMBER(J457),M457-J457,"new")</f>
        <v>35.5</v>
      </c>
    </row>
    <row r="458" customFormat="false" ht="15" hidden="false" customHeight="false" outlineLevel="0" collapsed="false">
      <c r="A458" s="2" t="s">
        <v>588</v>
      </c>
      <c r="B458" s="2" t="s">
        <v>158</v>
      </c>
      <c r="C458" s="2" t="s">
        <v>124</v>
      </c>
      <c r="D458" s="2" t="s">
        <v>13</v>
      </c>
      <c r="E458" s="2" t="s">
        <v>47</v>
      </c>
      <c r="F458" s="14" t="n">
        <v>74.57</v>
      </c>
      <c r="G458" s="2" t="n">
        <v>0</v>
      </c>
      <c r="H458" s="2" t="n">
        <v>71</v>
      </c>
      <c r="I458" s="21" t="n">
        <v>1.01</v>
      </c>
      <c r="J458" s="14" t="n">
        <v>24.5</v>
      </c>
      <c r="K458" s="14" t="n">
        <v>75</v>
      </c>
      <c r="L458" s="21" t="n">
        <f aca="false">INDEX('Read me'!$B$10:$B$14,3)</f>
        <v>1.35</v>
      </c>
      <c r="M458" s="14" t="n">
        <f aca="false">IF(F458*(1+'Read me'!$B$5)&lt;='Read me'!$B$7,CEILING(F458*(1+'Read me'!$B$5)+0.5,1)-0.5,CEILING(F458*(1+'Read me'!$B$5),5))</f>
        <v>75</v>
      </c>
      <c r="N458" s="14" t="n">
        <f aca="false">IF(MAX(M458*L458,M458+'Read me'!$B$6)&lt;='Read me'!$B$7,CEILING(MAX(M458*L458,M458+'Read me'!$B$6)+0.5,1)-0.5,CEILING(MAX(M458*L458,M458+'Read me'!$B$6),5))</f>
        <v>105</v>
      </c>
      <c r="O458" s="22" t="n">
        <f aca="false">IF(ISNUMBER(J458),M458-J458,"new")</f>
        <v>50.5</v>
      </c>
    </row>
    <row r="459" customFormat="false" ht="15" hidden="false" customHeight="false" outlineLevel="0" collapsed="false">
      <c r="A459" s="2" t="s">
        <v>589</v>
      </c>
      <c r="B459" s="2" t="s">
        <v>158</v>
      </c>
      <c r="C459" s="2" t="s">
        <v>124</v>
      </c>
      <c r="D459" s="2" t="s">
        <v>13</v>
      </c>
      <c r="E459" s="2" t="s">
        <v>48</v>
      </c>
      <c r="F459" s="14" t="n">
        <v>86.1</v>
      </c>
      <c r="G459" s="2" t="n">
        <v>0</v>
      </c>
      <c r="H459" s="2" t="n">
        <v>71</v>
      </c>
      <c r="I459" s="21" t="n">
        <v>1.01</v>
      </c>
      <c r="J459" s="14" t="n">
        <v>24.5</v>
      </c>
      <c r="K459" s="14" t="n">
        <v>75</v>
      </c>
      <c r="L459" s="21" t="n">
        <f aca="false">INDEX('Read me'!$B$10:$B$14,3)</f>
        <v>1.35</v>
      </c>
      <c r="M459" s="14" t="n">
        <f aca="false">IF(F459*(1+'Read me'!$B$5)&lt;='Read me'!$B$7,CEILING(F459*(1+'Read me'!$B$5)+0.5,1)-0.5,CEILING(F459*(1+'Read me'!$B$5),5))</f>
        <v>90</v>
      </c>
      <c r="N459" s="14" t="n">
        <f aca="false">IF(MAX(M459*L459,M459+'Read me'!$B$6)&lt;='Read me'!$B$7,CEILING(MAX(M459*L459,M459+'Read me'!$B$6)+0.5,1)-0.5,CEILING(MAX(M459*L459,M459+'Read me'!$B$6),5))</f>
        <v>125</v>
      </c>
      <c r="O459" s="22" t="n">
        <f aca="false">IF(ISNUMBER(J459),M459-J459,"new")</f>
        <v>65.5</v>
      </c>
    </row>
    <row r="460" customFormat="false" ht="15" hidden="false" customHeight="false" outlineLevel="0" collapsed="false">
      <c r="A460" s="2" t="s">
        <v>590</v>
      </c>
      <c r="B460" s="2" t="s">
        <v>158</v>
      </c>
      <c r="C460" s="2" t="s">
        <v>124</v>
      </c>
      <c r="D460" s="2" t="s">
        <v>13</v>
      </c>
      <c r="E460" s="2" t="s">
        <v>49</v>
      </c>
      <c r="F460" s="14" t="n">
        <v>132.09</v>
      </c>
      <c r="G460" s="2" t="n">
        <v>4</v>
      </c>
      <c r="H460" s="2" t="n">
        <v>71</v>
      </c>
      <c r="I460" s="21" t="n">
        <v>1.01</v>
      </c>
      <c r="J460" s="14" t="n">
        <v>85</v>
      </c>
      <c r="K460" s="14" t="n">
        <v>125</v>
      </c>
      <c r="L460" s="21" t="n">
        <f aca="false">INDEX('Read me'!$B$10:$B$14,3)</f>
        <v>1.35</v>
      </c>
      <c r="M460" s="14" t="n">
        <f aca="false">IF(F460*(1+'Read me'!$B$5)&lt;='Read me'!$B$7,CEILING(F460*(1+'Read me'!$B$5)+0.5,1)-0.5,CEILING(F460*(1+'Read me'!$B$5),5))</f>
        <v>135</v>
      </c>
      <c r="N460" s="14" t="n">
        <f aca="false">IF(MAX(M460*L460,M460+'Read me'!$B$6)&lt;='Read me'!$B$7,CEILING(MAX(M460*L460,M460+'Read me'!$B$6)+0.5,1)-0.5,CEILING(MAX(M460*L460,M460+'Read me'!$B$6),5))</f>
        <v>185</v>
      </c>
      <c r="O460" s="22" t="n">
        <f aca="false">IF(ISNUMBER(J460),M460-J460,"new")</f>
        <v>50</v>
      </c>
    </row>
    <row r="461" customFormat="false" ht="15" hidden="false" customHeight="false" outlineLevel="0" collapsed="false">
      <c r="A461" s="2" t="s">
        <v>591</v>
      </c>
      <c r="B461" s="2" t="s">
        <v>158</v>
      </c>
      <c r="C461" s="2" t="s">
        <v>124</v>
      </c>
      <c r="D461" s="2" t="s">
        <v>14</v>
      </c>
      <c r="E461" s="2" t="s">
        <v>47</v>
      </c>
      <c r="F461" s="14" t="n">
        <v>125.04</v>
      </c>
      <c r="G461" s="2" t="n">
        <v>1</v>
      </c>
      <c r="H461" s="2" t="n">
        <v>71</v>
      </c>
      <c r="I461" s="21" t="n">
        <v>1.01</v>
      </c>
      <c r="J461" s="14" t="n">
        <v>85</v>
      </c>
      <c r="K461" s="14" t="n">
        <v>125</v>
      </c>
      <c r="L461" s="21" t="n">
        <f aca="false">INDEX('Read me'!$B$10:$B$14,4)</f>
        <v>1.2</v>
      </c>
      <c r="M461" s="14" t="n">
        <f aca="false">IF(F461*(1+'Read me'!$B$5)&lt;='Read me'!$B$7,CEILING(F461*(1+'Read me'!$B$5)+0.5,1)-0.5,CEILING(F461*(1+'Read me'!$B$5),5))</f>
        <v>130</v>
      </c>
      <c r="N461" s="14" t="n">
        <f aca="false">IF(MAX(M461*L461,M461+'Read me'!$B$6)&lt;='Read me'!$B$7,CEILING(MAX(M461*L461,M461+'Read me'!$B$6)+0.5,1)-0.5,CEILING(MAX(M461*L461,M461+'Read me'!$B$6),5))</f>
        <v>160</v>
      </c>
      <c r="O461" s="22" t="n">
        <f aca="false">IF(ISNUMBER(J461),M461-J461,"new")</f>
        <v>45</v>
      </c>
    </row>
    <row r="462" customFormat="false" ht="15" hidden="false" customHeight="false" outlineLevel="0" collapsed="false">
      <c r="A462" s="2" t="s">
        <v>592</v>
      </c>
      <c r="B462" s="2" t="s">
        <v>158</v>
      </c>
      <c r="C462" s="2" t="s">
        <v>124</v>
      </c>
      <c r="D462" s="2" t="s">
        <v>14</v>
      </c>
      <c r="E462" s="2" t="s">
        <v>48</v>
      </c>
      <c r="F462" s="14" t="n">
        <v>160.47</v>
      </c>
      <c r="G462" s="2" t="n">
        <v>0</v>
      </c>
      <c r="H462" s="2" t="n">
        <v>71</v>
      </c>
      <c r="I462" s="21" t="n">
        <v>1.01</v>
      </c>
      <c r="J462" s="14" t="n">
        <v>125</v>
      </c>
      <c r="K462" s="14" t="n">
        <v>125</v>
      </c>
      <c r="L462" s="21" t="n">
        <f aca="false">INDEX('Read me'!$B$10:$B$14,4)</f>
        <v>1.2</v>
      </c>
      <c r="M462" s="14" t="n">
        <f aca="false">IF(F462*(1+'Read me'!$B$5)&lt;='Read me'!$B$7,CEILING(F462*(1+'Read me'!$B$5)+0.5,1)-0.5,CEILING(F462*(1+'Read me'!$B$5),5))</f>
        <v>165</v>
      </c>
      <c r="N462" s="14" t="n">
        <f aca="false">IF(MAX(M462*L462,M462+'Read me'!$B$6)&lt;='Read me'!$B$7,CEILING(MAX(M462*L462,M462+'Read me'!$B$6)+0.5,1)-0.5,CEILING(MAX(M462*L462,M462+'Read me'!$B$6),5))</f>
        <v>200</v>
      </c>
      <c r="O462" s="22" t="n">
        <f aca="false">IF(ISNUMBER(J462),M462-J462,"new")</f>
        <v>40</v>
      </c>
    </row>
    <row r="463" customFormat="false" ht="15" hidden="false" customHeight="false" outlineLevel="0" collapsed="false">
      <c r="A463" s="2" t="s">
        <v>593</v>
      </c>
      <c r="B463" s="2" t="s">
        <v>158</v>
      </c>
      <c r="C463" s="2" t="s">
        <v>124</v>
      </c>
      <c r="D463" s="2" t="s">
        <v>14</v>
      </c>
      <c r="E463" s="2" t="s">
        <v>49</v>
      </c>
      <c r="F463" s="14" t="n">
        <v>201.28</v>
      </c>
      <c r="G463" s="2" t="n">
        <v>2</v>
      </c>
      <c r="H463" s="2" t="n">
        <v>71</v>
      </c>
      <c r="I463" s="21" t="n">
        <v>1.01</v>
      </c>
      <c r="J463" s="14" t="n">
        <v>199</v>
      </c>
      <c r="K463" s="14" t="n">
        <v>175</v>
      </c>
      <c r="L463" s="21" t="n">
        <f aca="false">INDEX('Read me'!$B$10:$B$14,4)</f>
        <v>1.2</v>
      </c>
      <c r="M463" s="14" t="n">
        <f aca="false">IF(F463*(1+'Read me'!$B$5)&lt;='Read me'!$B$7,CEILING(F463*(1+'Read me'!$B$5)+0.5,1)-0.5,CEILING(F463*(1+'Read me'!$B$5),5))</f>
        <v>205</v>
      </c>
      <c r="N463" s="14" t="n">
        <f aca="false">IF(MAX(M463*L463,M463+'Read me'!$B$6)&lt;='Read me'!$B$7,CEILING(MAX(M463*L463,M463+'Read me'!$B$6)+0.5,1)-0.5,CEILING(MAX(M463*L463,M463+'Read me'!$B$6),5))</f>
        <v>250</v>
      </c>
      <c r="O463" s="22" t="n">
        <f aca="false">IF(ISNUMBER(J463),M463-J463,"new")</f>
        <v>6</v>
      </c>
    </row>
    <row r="464" customFormat="false" ht="15" hidden="false" customHeight="false" outlineLevel="0" collapsed="false">
      <c r="A464" s="2" t="s">
        <v>594</v>
      </c>
      <c r="B464" s="2" t="s">
        <v>158</v>
      </c>
      <c r="C464" s="2" t="s">
        <v>124</v>
      </c>
      <c r="D464" s="2" t="s">
        <v>15</v>
      </c>
      <c r="E464" s="2" t="s">
        <v>47</v>
      </c>
      <c r="F464" s="14" t="n">
        <v>185.45</v>
      </c>
      <c r="G464" s="2" t="n">
        <v>2</v>
      </c>
      <c r="H464" s="2" t="n">
        <v>71</v>
      </c>
      <c r="I464" s="21" t="n">
        <v>1.01</v>
      </c>
      <c r="J464" s="14" t="n">
        <v>250</v>
      </c>
      <c r="K464" s="14" t="n">
        <v>300</v>
      </c>
      <c r="L464" s="21" t="n">
        <f aca="false">INDEX('Read me'!$B$10:$B$14,5)</f>
        <v>1.2</v>
      </c>
      <c r="M464" s="14" t="n">
        <f aca="false">IF(F464*(1+'Read me'!$B$5)&lt;='Read me'!$B$7,CEILING(F464*(1+'Read me'!$B$5)+0.5,1)-0.5,CEILING(F464*(1+'Read me'!$B$5),5))</f>
        <v>190</v>
      </c>
      <c r="N464" s="14" t="n">
        <f aca="false">IF(MAX(M464*L464,M464+'Read me'!$B$6)&lt;='Read me'!$B$7,CEILING(MAX(M464*L464,M464+'Read me'!$B$6)+0.5,1)-0.5,CEILING(MAX(M464*L464,M464+'Read me'!$B$6),5))</f>
        <v>230</v>
      </c>
      <c r="O464" s="22" t="n">
        <f aca="false">IF(ISNUMBER(J464),M464-J464,"new")</f>
        <v>-60</v>
      </c>
    </row>
    <row r="465" customFormat="false" ht="15" hidden="false" customHeight="false" outlineLevel="0" collapsed="false">
      <c r="A465" s="2" t="s">
        <v>595</v>
      </c>
      <c r="B465" s="2" t="s">
        <v>158</v>
      </c>
      <c r="C465" s="2" t="s">
        <v>124</v>
      </c>
      <c r="D465" s="2" t="s">
        <v>15</v>
      </c>
      <c r="E465" s="2" t="s">
        <v>48</v>
      </c>
      <c r="F465" s="14" t="n">
        <v>234.59</v>
      </c>
      <c r="G465" s="2" t="n">
        <v>0</v>
      </c>
      <c r="H465" s="2" t="n">
        <v>71</v>
      </c>
      <c r="I465" s="21" t="n">
        <v>1.01</v>
      </c>
      <c r="J465" s="14" t="n">
        <v>250</v>
      </c>
      <c r="K465" s="14" t="n">
        <v>300</v>
      </c>
      <c r="L465" s="21" t="n">
        <f aca="false">INDEX('Read me'!$B$10:$B$14,5)</f>
        <v>1.2</v>
      </c>
      <c r="M465" s="14" t="n">
        <f aca="false">IF(MAX((IF(F465*(1+'Read me'!$B$5)&lt;='Read me'!$B$7,CEILING(F465*(1+'Read me'!$B$5)+0.5,1)-0.5,CEILING(F465*(1+'Read me'!$B$5),5)))*L465,(IF(F465*(1+'Read me'!$B$5)&lt;='Read me'!$B$7,CEILING(F465*(1+'Read me'!$B$5)+0.5,1)-0.5,CEILING(F465*(1+'Read me'!$B$5),5)))+'Read me'!$B$6)&lt;='Read me'!$B$7,CEILING(MAX((IF(F465*(1+'Read me'!$B$5)&lt;='Read me'!$B$7,CEILING(F465*(1+'Read me'!$B$5)+0.5,1)-0.5,CEILING(F465*(1+'Read me'!$B$5),5)))*L465,(IF(F465*(1+'Read me'!$B$5)&lt;='Read me'!$B$7,CEILING(F465*(1+'Read me'!$B$5)+0.5,1)-0.5,CEILING(F465*(1+'Read me'!$B$5),5)))+'Read me'!$B$6)+0.5,1)-0.5,CEILING(MAX((IF(F465*(1+'Read me'!$B$5)&lt;='Read me'!$B$7,CEILING(F465*(1+'Read me'!$B$5)+0.5,1)-0.5,CEILING(F465*(1+'Read me'!$B$5),5)))*L465,(IF(F465*(1+'Read me'!$B$5)&lt;='Read me'!$B$7,CEILING(F465*(1+'Read me'!$B$5)+0.5,1)-0.5,CEILING(F465*(1+'Read me'!$B$5),5)))+'Read me'!$B$6),5))</f>
        <v>285</v>
      </c>
      <c r="N465" s="2" t="s">
        <v>138</v>
      </c>
      <c r="O465" s="22" t="n">
        <f aca="false">IF(ISNUMBER(J465),M465-J465,"new")</f>
        <v>35</v>
      </c>
      <c r="P465" s="5" t="s">
        <v>139</v>
      </c>
    </row>
    <row r="466" customFormat="false" ht="15" hidden="false" customHeight="false" outlineLevel="0" collapsed="false">
      <c r="A466" s="2" t="s">
        <v>596</v>
      </c>
      <c r="B466" s="2" t="s">
        <v>158</v>
      </c>
      <c r="C466" s="2" t="s">
        <v>124</v>
      </c>
      <c r="D466" s="2" t="s">
        <v>15</v>
      </c>
      <c r="E466" s="2" t="s">
        <v>49</v>
      </c>
      <c r="F466" s="14" t="n">
        <v>280.89</v>
      </c>
      <c r="G466" s="2" t="n">
        <v>0</v>
      </c>
      <c r="H466" s="2" t="n">
        <v>71</v>
      </c>
      <c r="I466" s="21" t="n">
        <v>1.01</v>
      </c>
      <c r="J466" s="14" t="n">
        <v>300</v>
      </c>
      <c r="K466" s="14" t="n">
        <v>400</v>
      </c>
      <c r="L466" s="21" t="n">
        <f aca="false">INDEX('Read me'!$B$10:$B$14,5)</f>
        <v>1.2</v>
      </c>
      <c r="M466" s="14" t="n">
        <f aca="false">IF(MAX((IF(F466*(1+'Read me'!$B$5)&lt;='Read me'!$B$7,CEILING(F466*(1+'Read me'!$B$5)+0.5,1)-0.5,CEILING(F466*(1+'Read me'!$B$5),5)))*L466,(IF(F466*(1+'Read me'!$B$5)&lt;='Read me'!$B$7,CEILING(F466*(1+'Read me'!$B$5)+0.5,1)-0.5,CEILING(F466*(1+'Read me'!$B$5),5)))+'Read me'!$B$6)&lt;='Read me'!$B$7,CEILING(MAX((IF(F466*(1+'Read me'!$B$5)&lt;='Read me'!$B$7,CEILING(F466*(1+'Read me'!$B$5)+0.5,1)-0.5,CEILING(F466*(1+'Read me'!$B$5),5)))*L466,(IF(F466*(1+'Read me'!$B$5)&lt;='Read me'!$B$7,CEILING(F466*(1+'Read me'!$B$5)+0.5,1)-0.5,CEILING(F466*(1+'Read me'!$B$5),5)))+'Read me'!$B$6)+0.5,1)-0.5,CEILING(MAX((IF(F466*(1+'Read me'!$B$5)&lt;='Read me'!$B$7,CEILING(F466*(1+'Read me'!$B$5)+0.5,1)-0.5,CEILING(F466*(1+'Read me'!$B$5),5)))*L466,(IF(F466*(1+'Read me'!$B$5)&lt;='Read me'!$B$7,CEILING(F466*(1+'Read me'!$B$5)+0.5,1)-0.5,CEILING(F466*(1+'Read me'!$B$5),5)))+'Read me'!$B$6),5))</f>
        <v>345</v>
      </c>
      <c r="N466" s="2" t="s">
        <v>138</v>
      </c>
      <c r="O466" s="22" t="n">
        <f aca="false">IF(ISNUMBER(J466),M466-J466,"new")</f>
        <v>45</v>
      </c>
      <c r="P466" s="5" t="s">
        <v>139</v>
      </c>
    </row>
    <row r="467" customFormat="false" ht="15" hidden="false" customHeight="false" outlineLevel="0" collapsed="false">
      <c r="A467" s="2" t="s">
        <v>597</v>
      </c>
      <c r="B467" s="2" t="s">
        <v>158</v>
      </c>
      <c r="C467" s="2" t="s">
        <v>221</v>
      </c>
      <c r="D467" s="2" t="s">
        <v>10</v>
      </c>
      <c r="E467" s="2" t="s">
        <v>47</v>
      </c>
      <c r="F467" s="14" t="n">
        <v>15.4</v>
      </c>
      <c r="G467" s="2" t="n">
        <v>5</v>
      </c>
      <c r="H467" s="2" t="n">
        <v>27</v>
      </c>
      <c r="I467" s="21" t="n">
        <v>1.01</v>
      </c>
      <c r="J467" s="14" t="n">
        <v>19.5</v>
      </c>
      <c r="K467" s="14" t="n">
        <v>24.5</v>
      </c>
      <c r="L467" s="21" t="n">
        <f aca="false">INDEX('Read me'!$B$10:$B$14,1)</f>
        <v>1.34</v>
      </c>
      <c r="M467" s="14" t="n">
        <f aca="false">IF(F467*(1+'Read me'!$B$5)&lt;='Read me'!$B$7,CEILING(F467*(1+'Read me'!$B$5)+0.5,1)-0.5,CEILING(F467*(1+'Read me'!$B$5),5))</f>
        <v>15.5</v>
      </c>
      <c r="N467" s="14" t="n">
        <f aca="false">IF(MAX(M467*L467,M467+'Read me'!$B$6)&lt;='Read me'!$B$7,CEILING(MAX(M467*L467,M467+'Read me'!$B$6)+0.5,1)-0.5,CEILING(MAX(M467*L467,M467+'Read me'!$B$6),5))</f>
        <v>21.5</v>
      </c>
      <c r="O467" s="22" t="n">
        <f aca="false">IF(ISNUMBER(J467),M467-J467,"new")</f>
        <v>-4</v>
      </c>
    </row>
    <row r="468" customFormat="false" ht="15" hidden="false" customHeight="false" outlineLevel="0" collapsed="false">
      <c r="A468" s="2" t="s">
        <v>598</v>
      </c>
      <c r="B468" s="2" t="s">
        <v>158</v>
      </c>
      <c r="C468" s="2" t="s">
        <v>221</v>
      </c>
      <c r="D468" s="2" t="s">
        <v>10</v>
      </c>
      <c r="E468" s="2" t="s">
        <v>48</v>
      </c>
      <c r="F468" s="14" t="n">
        <v>16.11</v>
      </c>
      <c r="G468" s="2" t="n">
        <v>1</v>
      </c>
      <c r="H468" s="2" t="n">
        <v>27</v>
      </c>
      <c r="I468" s="21" t="n">
        <v>1.01</v>
      </c>
      <c r="J468" s="14" t="n">
        <v>19.5</v>
      </c>
      <c r="K468" s="14" t="n">
        <v>24.5</v>
      </c>
      <c r="L468" s="21" t="n">
        <f aca="false">INDEX('Read me'!$B$10:$B$14,1)</f>
        <v>1.34</v>
      </c>
      <c r="M468" s="14" t="n">
        <f aca="false">IF(F468*(1+'Read me'!$B$5)&lt;='Read me'!$B$7,CEILING(F468*(1+'Read me'!$B$5)+0.5,1)-0.5,CEILING(F468*(1+'Read me'!$B$5),5))</f>
        <v>16.5</v>
      </c>
      <c r="N468" s="14" t="n">
        <f aca="false">IF(MAX(M468*L468,M468+'Read me'!$B$6)&lt;='Read me'!$B$7,CEILING(MAX(M468*L468,M468+'Read me'!$B$6)+0.5,1)-0.5,CEILING(MAX(M468*L468,M468+'Read me'!$B$6),5))</f>
        <v>22.5</v>
      </c>
      <c r="O468" s="22" t="n">
        <f aca="false">IF(ISNUMBER(J468),M468-J468,"new")</f>
        <v>-3</v>
      </c>
    </row>
    <row r="469" customFormat="false" ht="15" hidden="false" customHeight="false" outlineLevel="0" collapsed="false">
      <c r="A469" s="2" t="s">
        <v>599</v>
      </c>
      <c r="B469" s="2" t="s">
        <v>158</v>
      </c>
      <c r="C469" s="2" t="s">
        <v>221</v>
      </c>
      <c r="D469" s="2" t="s">
        <v>10</v>
      </c>
      <c r="E469" s="2" t="s">
        <v>49</v>
      </c>
      <c r="F469" s="14" t="n">
        <v>20</v>
      </c>
      <c r="G469" s="2" t="n">
        <v>9</v>
      </c>
      <c r="H469" s="2" t="n">
        <v>27</v>
      </c>
      <c r="I469" s="21" t="n">
        <v>1.01</v>
      </c>
      <c r="J469" s="14" t="n">
        <v>19.5</v>
      </c>
      <c r="K469" s="14" t="n">
        <v>34.5</v>
      </c>
      <c r="L469" s="21" t="n">
        <f aca="false">INDEX('Read me'!$B$10:$B$14,1)</f>
        <v>1.34</v>
      </c>
      <c r="M469" s="14" t="n">
        <f aca="false">IF(F469*(1+'Read me'!$B$5)&lt;='Read me'!$B$7,CEILING(F469*(1+'Read me'!$B$5)+0.5,1)-0.5,CEILING(F469*(1+'Read me'!$B$5),5))</f>
        <v>20.5</v>
      </c>
      <c r="N469" s="14" t="n">
        <f aca="false">IF(MAX(M469*L469,M469+'Read me'!$B$6)&lt;='Read me'!$B$7,CEILING(MAX(M469*L469,M469+'Read me'!$B$6)+0.5,1)-0.5,CEILING(MAX(M469*L469,M469+'Read me'!$B$6),5))</f>
        <v>27.5</v>
      </c>
      <c r="O469" s="22" t="n">
        <f aca="false">IF(ISNUMBER(J469),M469-J469,"new")</f>
        <v>1</v>
      </c>
    </row>
    <row r="470" customFormat="false" ht="15" hidden="false" customHeight="false" outlineLevel="0" collapsed="false">
      <c r="A470" s="2" t="s">
        <v>600</v>
      </c>
      <c r="B470" s="2" t="s">
        <v>158</v>
      </c>
      <c r="C470" s="2" t="s">
        <v>221</v>
      </c>
      <c r="D470" s="2" t="s">
        <v>12</v>
      </c>
      <c r="E470" s="2" t="s">
        <v>47</v>
      </c>
      <c r="F470" s="14" t="n">
        <v>44.05</v>
      </c>
      <c r="G470" s="2" t="n">
        <v>7</v>
      </c>
      <c r="H470" s="2" t="n">
        <v>27</v>
      </c>
      <c r="I470" s="21" t="n">
        <v>1.11</v>
      </c>
      <c r="J470" s="14" t="n">
        <v>24.5</v>
      </c>
      <c r="K470" s="14" t="n">
        <v>29.5</v>
      </c>
      <c r="L470" s="21" t="n">
        <f aca="false">INDEX('Read me'!$B$10:$B$14,2)</f>
        <v>1.26</v>
      </c>
      <c r="M470" s="14" t="n">
        <f aca="false">IF(F470*(1+'Read me'!$B$5)&lt;='Read me'!$B$7,CEILING(F470*(1+'Read me'!$B$5)+0.5,1)-0.5,CEILING(F470*(1+'Read me'!$B$5),5))</f>
        <v>45</v>
      </c>
      <c r="N470" s="14" t="n">
        <f aca="false">IF(MAX(M470*L470,M470+'Read me'!$B$6)&lt;='Read me'!$B$7,CEILING(MAX(M470*L470,M470+'Read me'!$B$6)+0.5,1)-0.5,CEILING(MAX(M470*L470,M470+'Read me'!$B$6),5))</f>
        <v>60</v>
      </c>
      <c r="O470" s="22" t="n">
        <f aca="false">IF(ISNUMBER(J470),M470-J470,"new")</f>
        <v>20.5</v>
      </c>
    </row>
    <row r="471" customFormat="false" ht="15" hidden="false" customHeight="false" outlineLevel="0" collapsed="false">
      <c r="A471" s="2" t="s">
        <v>601</v>
      </c>
      <c r="B471" s="2" t="s">
        <v>158</v>
      </c>
      <c r="C471" s="2" t="s">
        <v>221</v>
      </c>
      <c r="D471" s="2" t="s">
        <v>12</v>
      </c>
      <c r="E471" s="2" t="s">
        <v>48</v>
      </c>
      <c r="F471" s="14" t="n">
        <v>53.44</v>
      </c>
      <c r="G471" s="2" t="n">
        <v>0</v>
      </c>
      <c r="H471" s="2" t="n">
        <v>27</v>
      </c>
      <c r="I471" s="21" t="n">
        <v>1.11</v>
      </c>
      <c r="J471" s="14" t="n">
        <v>24.5</v>
      </c>
      <c r="K471" s="14" t="n">
        <v>29.5</v>
      </c>
      <c r="L471" s="21" t="n">
        <f aca="false">INDEX('Read me'!$B$10:$B$14,2)</f>
        <v>1.26</v>
      </c>
      <c r="M471" s="14" t="n">
        <f aca="false">IF(F471*(1+'Read me'!$B$5)&lt;='Read me'!$B$7,CEILING(F471*(1+'Read me'!$B$5)+0.5,1)-0.5,CEILING(F471*(1+'Read me'!$B$5),5))</f>
        <v>55</v>
      </c>
      <c r="N471" s="14" t="n">
        <f aca="false">IF(MAX(M471*L471,M471+'Read me'!$B$6)&lt;='Read me'!$B$7,CEILING(MAX(M471*L471,M471+'Read me'!$B$6)+0.5,1)-0.5,CEILING(MAX(M471*L471,M471+'Read me'!$B$6),5))</f>
        <v>70</v>
      </c>
      <c r="O471" s="22" t="n">
        <f aca="false">IF(ISNUMBER(J471),M471-J471,"new")</f>
        <v>30.5</v>
      </c>
    </row>
    <row r="472" customFormat="false" ht="15" hidden="false" customHeight="false" outlineLevel="0" collapsed="false">
      <c r="A472" s="2" t="s">
        <v>602</v>
      </c>
      <c r="B472" s="2" t="s">
        <v>158</v>
      </c>
      <c r="C472" s="2" t="s">
        <v>221</v>
      </c>
      <c r="D472" s="2" t="s">
        <v>12</v>
      </c>
      <c r="E472" s="2" t="s">
        <v>49</v>
      </c>
      <c r="F472" s="14" t="n">
        <v>57.97</v>
      </c>
      <c r="G472" s="2" t="n">
        <v>4</v>
      </c>
      <c r="H472" s="2" t="n">
        <v>27</v>
      </c>
      <c r="I472" s="21" t="n">
        <v>1.11</v>
      </c>
      <c r="J472" s="14" t="n">
        <v>24.5</v>
      </c>
      <c r="K472" s="14" t="n">
        <v>45</v>
      </c>
      <c r="L472" s="21" t="n">
        <f aca="false">INDEX('Read me'!$B$10:$B$14,2)</f>
        <v>1.26</v>
      </c>
      <c r="M472" s="14" t="n">
        <f aca="false">IF(F472*(1+'Read me'!$B$5)&lt;='Read me'!$B$7,CEILING(F472*(1+'Read me'!$B$5)+0.5,1)-0.5,CEILING(F472*(1+'Read me'!$B$5),5))</f>
        <v>60</v>
      </c>
      <c r="N472" s="14" t="n">
        <f aca="false">IF(MAX(M472*L472,M472+'Read me'!$B$6)&lt;='Read me'!$B$7,CEILING(MAX(M472*L472,M472+'Read me'!$B$6)+0.5,1)-0.5,CEILING(MAX(M472*L472,M472+'Read me'!$B$6),5))</f>
        <v>80</v>
      </c>
      <c r="O472" s="22" t="n">
        <f aca="false">IF(ISNUMBER(J472),M472-J472,"new")</f>
        <v>35.5</v>
      </c>
    </row>
    <row r="473" customFormat="false" ht="15" hidden="false" customHeight="false" outlineLevel="0" collapsed="false">
      <c r="A473" s="2" t="s">
        <v>603</v>
      </c>
      <c r="B473" s="2" t="s">
        <v>158</v>
      </c>
      <c r="C473" s="2" t="s">
        <v>221</v>
      </c>
      <c r="D473" s="2" t="s">
        <v>13</v>
      </c>
      <c r="E473" s="2" t="s">
        <v>47</v>
      </c>
      <c r="F473" s="14" t="n">
        <v>76.17</v>
      </c>
      <c r="G473" s="2" t="n">
        <v>0</v>
      </c>
      <c r="H473" s="2" t="n">
        <v>27</v>
      </c>
      <c r="I473" s="21" t="n">
        <v>1.03</v>
      </c>
      <c r="J473" s="14" t="n">
        <v>45</v>
      </c>
      <c r="K473" s="14" t="n">
        <v>95</v>
      </c>
      <c r="L473" s="21" t="n">
        <f aca="false">INDEX('Read me'!$B$10:$B$14,3)</f>
        <v>1.35</v>
      </c>
      <c r="M473" s="14" t="n">
        <f aca="false">IF(F473*(1+'Read me'!$B$5)&lt;='Read me'!$B$7,CEILING(F473*(1+'Read me'!$B$5)+0.5,1)-0.5,CEILING(F473*(1+'Read me'!$B$5),5))</f>
        <v>80</v>
      </c>
      <c r="N473" s="14" t="n">
        <f aca="false">IF(MAX(M473*L473,M473+'Read me'!$B$6)&lt;='Read me'!$B$7,CEILING(MAX(M473*L473,M473+'Read me'!$B$6)+0.5,1)-0.5,CEILING(MAX(M473*L473,M473+'Read me'!$B$6),5))</f>
        <v>110</v>
      </c>
      <c r="O473" s="22" t="n">
        <f aca="false">IF(ISNUMBER(J473),M473-J473,"new")</f>
        <v>35</v>
      </c>
    </row>
    <row r="474" customFormat="false" ht="15" hidden="false" customHeight="false" outlineLevel="0" collapsed="false">
      <c r="A474" s="2" t="s">
        <v>604</v>
      </c>
      <c r="B474" s="2" t="s">
        <v>158</v>
      </c>
      <c r="C474" s="2" t="s">
        <v>221</v>
      </c>
      <c r="D474" s="2" t="s">
        <v>13</v>
      </c>
      <c r="E474" s="2" t="s">
        <v>48</v>
      </c>
      <c r="F474" s="14" t="n">
        <v>87.95</v>
      </c>
      <c r="G474" s="2" t="n">
        <v>0</v>
      </c>
      <c r="H474" s="2" t="n">
        <v>27</v>
      </c>
      <c r="I474" s="21" t="n">
        <v>1.03</v>
      </c>
      <c r="J474" s="14" t="n">
        <v>45</v>
      </c>
      <c r="K474" s="14" t="n">
        <v>95</v>
      </c>
      <c r="L474" s="21" t="n">
        <f aca="false">INDEX('Read me'!$B$10:$B$14,3)</f>
        <v>1.35</v>
      </c>
      <c r="M474" s="14" t="n">
        <f aca="false">IF(F474*(1+'Read me'!$B$5)&lt;='Read me'!$B$7,CEILING(F474*(1+'Read me'!$B$5)+0.5,1)-0.5,CEILING(F474*(1+'Read me'!$B$5),5))</f>
        <v>90</v>
      </c>
      <c r="N474" s="14" t="n">
        <f aca="false">IF(MAX(M474*L474,M474+'Read me'!$B$6)&lt;='Read me'!$B$7,CEILING(MAX(M474*L474,M474+'Read me'!$B$6)+0.5,1)-0.5,CEILING(MAX(M474*L474,M474+'Read me'!$B$6),5))</f>
        <v>125</v>
      </c>
      <c r="O474" s="22" t="n">
        <f aca="false">IF(ISNUMBER(J474),M474-J474,"new")</f>
        <v>45</v>
      </c>
    </row>
    <row r="475" customFormat="false" ht="15" hidden="false" customHeight="false" outlineLevel="0" collapsed="false">
      <c r="A475" s="2" t="s">
        <v>605</v>
      </c>
      <c r="B475" s="2" t="s">
        <v>158</v>
      </c>
      <c r="C475" s="2" t="s">
        <v>221</v>
      </c>
      <c r="D475" s="2" t="s">
        <v>13</v>
      </c>
      <c r="E475" s="2" t="s">
        <v>49</v>
      </c>
      <c r="F475" s="14" t="n">
        <v>120.12</v>
      </c>
      <c r="G475" s="2" t="n">
        <v>0</v>
      </c>
      <c r="H475" s="2" t="n">
        <v>27</v>
      </c>
      <c r="I475" s="21" t="n">
        <v>1.03</v>
      </c>
      <c r="J475" s="14" t="n">
        <v>99</v>
      </c>
      <c r="K475" s="14" t="n">
        <v>150</v>
      </c>
      <c r="L475" s="21" t="n">
        <f aca="false">INDEX('Read me'!$B$10:$B$14,3)</f>
        <v>1.35</v>
      </c>
      <c r="M475" s="14" t="n">
        <f aca="false">IF(F475*(1+'Read me'!$B$5)&lt;='Read me'!$B$7,CEILING(F475*(1+'Read me'!$B$5)+0.5,1)-0.5,CEILING(F475*(1+'Read me'!$B$5),5))</f>
        <v>125</v>
      </c>
      <c r="N475" s="14" t="n">
        <f aca="false">IF(MAX(M475*L475,M475+'Read me'!$B$6)&lt;='Read me'!$B$7,CEILING(MAX(M475*L475,M475+'Read me'!$B$6)+0.5,1)-0.5,CEILING(MAX(M475*L475,M475+'Read me'!$B$6),5))</f>
        <v>170</v>
      </c>
      <c r="O475" s="22" t="n">
        <f aca="false">IF(ISNUMBER(J475),M475-J475,"new")</f>
        <v>26</v>
      </c>
    </row>
    <row r="476" customFormat="false" ht="15" hidden="false" customHeight="false" outlineLevel="0" collapsed="false">
      <c r="A476" s="2" t="s">
        <v>606</v>
      </c>
      <c r="B476" s="2" t="s">
        <v>158</v>
      </c>
      <c r="C476" s="2" t="s">
        <v>221</v>
      </c>
      <c r="D476" s="2" t="s">
        <v>14</v>
      </c>
      <c r="E476" s="2" t="s">
        <v>47</v>
      </c>
      <c r="F476" s="14" t="n">
        <v>126.03</v>
      </c>
      <c r="G476" s="2" t="n">
        <v>1</v>
      </c>
      <c r="H476" s="2" t="n">
        <v>27</v>
      </c>
      <c r="I476" s="21" t="n">
        <v>1.03</v>
      </c>
      <c r="J476" s="14" t="n">
        <v>99</v>
      </c>
      <c r="K476" s="14" t="n">
        <v>150</v>
      </c>
      <c r="L476" s="21" t="n">
        <f aca="false">INDEX('Read me'!$B$10:$B$14,4)</f>
        <v>1.2</v>
      </c>
      <c r="M476" s="14" t="n">
        <f aca="false">IF(F476*(1+'Read me'!$B$5)&lt;='Read me'!$B$7,CEILING(F476*(1+'Read me'!$B$5)+0.5,1)-0.5,CEILING(F476*(1+'Read me'!$B$5),5))</f>
        <v>130</v>
      </c>
      <c r="N476" s="14" t="n">
        <f aca="false">IF(MAX(M476*L476,M476+'Read me'!$B$6)&lt;='Read me'!$B$7,CEILING(MAX(M476*L476,M476+'Read me'!$B$6)+0.5,1)-0.5,CEILING(MAX(M476*L476,M476+'Read me'!$B$6),5))</f>
        <v>160</v>
      </c>
      <c r="O476" s="22" t="n">
        <f aca="false">IF(ISNUMBER(J476),M476-J476,"new")</f>
        <v>31</v>
      </c>
    </row>
    <row r="477" customFormat="false" ht="15" hidden="false" customHeight="false" outlineLevel="0" collapsed="false">
      <c r="A477" s="2" t="s">
        <v>607</v>
      </c>
      <c r="B477" s="2" t="s">
        <v>158</v>
      </c>
      <c r="C477" s="2" t="s">
        <v>221</v>
      </c>
      <c r="D477" s="2" t="s">
        <v>14</v>
      </c>
      <c r="E477" s="2" t="s">
        <v>48</v>
      </c>
      <c r="F477" s="14" t="n">
        <v>163.91</v>
      </c>
      <c r="G477" s="2" t="n">
        <v>0</v>
      </c>
      <c r="H477" s="2" t="n">
        <v>27</v>
      </c>
      <c r="I477" s="21" t="n">
        <v>1.03</v>
      </c>
      <c r="J477" s="14" t="n">
        <v>150</v>
      </c>
      <c r="K477" s="14" t="n">
        <v>150</v>
      </c>
      <c r="L477" s="21" t="n">
        <f aca="false">INDEX('Read me'!$B$10:$B$14,4)</f>
        <v>1.2</v>
      </c>
      <c r="M477" s="14" t="n">
        <f aca="false">IF(F477*(1+'Read me'!$B$5)&lt;='Read me'!$B$7,CEILING(F477*(1+'Read me'!$B$5)+0.5,1)-0.5,CEILING(F477*(1+'Read me'!$B$5),5))</f>
        <v>165</v>
      </c>
      <c r="N477" s="14" t="n">
        <f aca="false">IF(MAX(M477*L477,M477+'Read me'!$B$6)&lt;='Read me'!$B$7,CEILING(MAX(M477*L477,M477+'Read me'!$B$6)+0.5,1)-0.5,CEILING(MAX(M477*L477,M477+'Read me'!$B$6),5))</f>
        <v>200</v>
      </c>
      <c r="O477" s="22" t="n">
        <f aca="false">IF(ISNUMBER(J477),M477-J477,"new")</f>
        <v>15</v>
      </c>
    </row>
    <row r="478" customFormat="false" ht="15" hidden="false" customHeight="false" outlineLevel="0" collapsed="false">
      <c r="A478" s="2" t="s">
        <v>608</v>
      </c>
      <c r="B478" s="2" t="s">
        <v>158</v>
      </c>
      <c r="C478" s="2" t="s">
        <v>221</v>
      </c>
      <c r="D478" s="2" t="s">
        <v>14</v>
      </c>
      <c r="E478" s="2" t="s">
        <v>49</v>
      </c>
      <c r="F478" s="14" t="n">
        <v>208.22</v>
      </c>
      <c r="G478" s="2" t="n">
        <v>0</v>
      </c>
      <c r="H478" s="2" t="n">
        <v>27</v>
      </c>
      <c r="I478" s="21" t="n">
        <v>1.03</v>
      </c>
      <c r="J478" s="14" t="n">
        <v>250</v>
      </c>
      <c r="K478" s="14" t="n">
        <v>195</v>
      </c>
      <c r="L478" s="21" t="n">
        <f aca="false">INDEX('Read me'!$B$10:$B$14,4)</f>
        <v>1.2</v>
      </c>
      <c r="M478" s="14" t="n">
        <f aca="false">IF(F478*(1+'Read me'!$B$5)&lt;='Read me'!$B$7,CEILING(F478*(1+'Read me'!$B$5)+0.5,1)-0.5,CEILING(F478*(1+'Read me'!$B$5),5))</f>
        <v>210</v>
      </c>
      <c r="N478" s="14" t="n">
        <f aca="false">IF(MAX(M478*L478,M478+'Read me'!$B$6)&lt;='Read me'!$B$7,CEILING(MAX(M478*L478,M478+'Read me'!$B$6)+0.5,1)-0.5,CEILING(MAX(M478*L478,M478+'Read me'!$B$6),5))</f>
        <v>255</v>
      </c>
      <c r="O478" s="22" t="n">
        <f aca="false">IF(ISNUMBER(J478),M478-J478,"new")</f>
        <v>-40</v>
      </c>
    </row>
    <row r="479" customFormat="false" ht="15" hidden="false" customHeight="false" outlineLevel="0" collapsed="false">
      <c r="A479" s="2" t="s">
        <v>609</v>
      </c>
      <c r="B479" s="2" t="s">
        <v>158</v>
      </c>
      <c r="C479" s="2" t="s">
        <v>221</v>
      </c>
      <c r="D479" s="2" t="s">
        <v>15</v>
      </c>
      <c r="E479" s="2" t="s">
        <v>47</v>
      </c>
      <c r="F479" s="14" t="n">
        <v>171.24</v>
      </c>
      <c r="G479" s="2" t="n">
        <v>0</v>
      </c>
      <c r="H479" s="2" t="n">
        <v>27</v>
      </c>
      <c r="I479" s="21" t="n">
        <v>1.03</v>
      </c>
      <c r="J479" s="14" t="n">
        <v>300</v>
      </c>
      <c r="K479" s="14" t="n">
        <v>300</v>
      </c>
      <c r="L479" s="21" t="n">
        <f aca="false">INDEX('Read me'!$B$10:$B$14,5)</f>
        <v>1.2</v>
      </c>
      <c r="M479" s="14" t="n">
        <f aca="false">IF(F479*(1+'Read me'!$B$5)&lt;='Read me'!$B$7,CEILING(F479*(1+'Read me'!$B$5)+0.5,1)-0.5,CEILING(F479*(1+'Read me'!$B$5),5))</f>
        <v>175</v>
      </c>
      <c r="N479" s="14" t="n">
        <f aca="false">IF(MAX(M479*L479,M479+'Read me'!$B$6)&lt;='Read me'!$B$7,CEILING(MAX(M479*L479,M479+'Read me'!$B$6)+0.5,1)-0.5,CEILING(MAX(M479*L479,M479+'Read me'!$B$6),5))</f>
        <v>210</v>
      </c>
      <c r="O479" s="22" t="n">
        <f aca="false">IF(ISNUMBER(J479),M479-J479,"new")</f>
        <v>-125</v>
      </c>
    </row>
    <row r="480" customFormat="false" ht="15" hidden="false" customHeight="false" outlineLevel="0" collapsed="false">
      <c r="A480" s="2" t="s">
        <v>610</v>
      </c>
      <c r="B480" s="2" t="s">
        <v>158</v>
      </c>
      <c r="C480" s="2" t="s">
        <v>221</v>
      </c>
      <c r="D480" s="2" t="s">
        <v>15</v>
      </c>
      <c r="E480" s="2" t="s">
        <v>48</v>
      </c>
      <c r="F480" s="14" t="n">
        <v>239.62</v>
      </c>
      <c r="G480" s="2" t="n">
        <v>0</v>
      </c>
      <c r="H480" s="2" t="n">
        <v>27</v>
      </c>
      <c r="I480" s="21" t="n">
        <v>1.03</v>
      </c>
      <c r="J480" s="14" t="n">
        <v>300</v>
      </c>
      <c r="K480" s="14" t="n">
        <v>300</v>
      </c>
      <c r="L480" s="21" t="n">
        <f aca="false">INDEX('Read me'!$B$10:$B$14,5)</f>
        <v>1.2</v>
      </c>
      <c r="M480" s="14" t="n">
        <f aca="false">IF(MAX((IF(F480*(1+'Read me'!$B$5)&lt;='Read me'!$B$7,CEILING(F480*(1+'Read me'!$B$5)+0.5,1)-0.5,CEILING(F480*(1+'Read me'!$B$5),5)))*L480,(IF(F480*(1+'Read me'!$B$5)&lt;='Read me'!$B$7,CEILING(F480*(1+'Read me'!$B$5)+0.5,1)-0.5,CEILING(F480*(1+'Read me'!$B$5),5)))+'Read me'!$B$6)&lt;='Read me'!$B$7,CEILING(MAX((IF(F480*(1+'Read me'!$B$5)&lt;='Read me'!$B$7,CEILING(F480*(1+'Read me'!$B$5)+0.5,1)-0.5,CEILING(F480*(1+'Read me'!$B$5),5)))*L480,(IF(F480*(1+'Read me'!$B$5)&lt;='Read me'!$B$7,CEILING(F480*(1+'Read me'!$B$5)+0.5,1)-0.5,CEILING(F480*(1+'Read me'!$B$5),5)))+'Read me'!$B$6)+0.5,1)-0.5,CEILING(MAX((IF(F480*(1+'Read me'!$B$5)&lt;='Read me'!$B$7,CEILING(F480*(1+'Read me'!$B$5)+0.5,1)-0.5,CEILING(F480*(1+'Read me'!$B$5),5)))*L480,(IF(F480*(1+'Read me'!$B$5)&lt;='Read me'!$B$7,CEILING(F480*(1+'Read me'!$B$5)+0.5,1)-0.5,CEILING(F480*(1+'Read me'!$B$5),5)))+'Read me'!$B$6),5))</f>
        <v>290</v>
      </c>
      <c r="N480" s="2" t="s">
        <v>138</v>
      </c>
      <c r="O480" s="22" t="n">
        <f aca="false">IF(ISNUMBER(J480),M480-J480,"new")</f>
        <v>-10</v>
      </c>
      <c r="P480" s="5" t="s">
        <v>139</v>
      </c>
    </row>
    <row r="481" customFormat="false" ht="15" hidden="false" customHeight="false" outlineLevel="0" collapsed="false">
      <c r="A481" s="2" t="s">
        <v>611</v>
      </c>
      <c r="B481" s="2" t="s">
        <v>158</v>
      </c>
      <c r="C481" s="2" t="s">
        <v>221</v>
      </c>
      <c r="D481" s="2" t="s">
        <v>15</v>
      </c>
      <c r="E481" s="2" t="s">
        <v>49</v>
      </c>
      <c r="F481" s="14" t="n">
        <v>286.91</v>
      </c>
      <c r="G481" s="2" t="n">
        <v>0</v>
      </c>
      <c r="H481" s="2" t="n">
        <v>27</v>
      </c>
      <c r="I481" s="21" t="n">
        <v>1.03</v>
      </c>
      <c r="J481" s="14" t="n">
        <v>350</v>
      </c>
      <c r="K481" s="14" t="n">
        <v>400</v>
      </c>
      <c r="L481" s="21" t="n">
        <f aca="false">INDEX('Read me'!$B$10:$B$14,5)</f>
        <v>1.2</v>
      </c>
      <c r="M481" s="14" t="n">
        <f aca="false">IF(MAX((IF(F481*(1+'Read me'!$B$5)&lt;='Read me'!$B$7,CEILING(F481*(1+'Read me'!$B$5)+0.5,1)-0.5,CEILING(F481*(1+'Read me'!$B$5),5)))*L481,(IF(F481*(1+'Read me'!$B$5)&lt;='Read me'!$B$7,CEILING(F481*(1+'Read me'!$B$5)+0.5,1)-0.5,CEILING(F481*(1+'Read me'!$B$5),5)))+'Read me'!$B$6)&lt;='Read me'!$B$7,CEILING(MAX((IF(F481*(1+'Read me'!$B$5)&lt;='Read me'!$B$7,CEILING(F481*(1+'Read me'!$B$5)+0.5,1)-0.5,CEILING(F481*(1+'Read me'!$B$5),5)))*L481,(IF(F481*(1+'Read me'!$B$5)&lt;='Read me'!$B$7,CEILING(F481*(1+'Read me'!$B$5)+0.5,1)-0.5,CEILING(F481*(1+'Read me'!$B$5),5)))+'Read me'!$B$6)+0.5,1)-0.5,CEILING(MAX((IF(F481*(1+'Read me'!$B$5)&lt;='Read me'!$B$7,CEILING(F481*(1+'Read me'!$B$5)+0.5,1)-0.5,CEILING(F481*(1+'Read me'!$B$5),5)))*L481,(IF(F481*(1+'Read me'!$B$5)&lt;='Read me'!$B$7,CEILING(F481*(1+'Read me'!$B$5)+0.5,1)-0.5,CEILING(F481*(1+'Read me'!$B$5),5)))+'Read me'!$B$6),5))</f>
        <v>350</v>
      </c>
      <c r="N481" s="2" t="s">
        <v>138</v>
      </c>
      <c r="O481" s="22" t="n">
        <f aca="false">IF(ISNUMBER(J481),M481-J481,"new")</f>
        <v>0</v>
      </c>
      <c r="P481" s="5" t="s">
        <v>139</v>
      </c>
    </row>
    <row r="482" customFormat="false" ht="15" hidden="false" customHeight="false" outlineLevel="0" collapsed="false">
      <c r="A482" s="2" t="s">
        <v>612</v>
      </c>
      <c r="B482" s="2" t="s">
        <v>158</v>
      </c>
      <c r="C482" s="2" t="s">
        <v>174</v>
      </c>
      <c r="D482" s="2" t="s">
        <v>10</v>
      </c>
      <c r="E482" s="2" t="s">
        <v>47</v>
      </c>
      <c r="F482" s="14" t="n">
        <v>8.26</v>
      </c>
      <c r="G482" s="2" t="n">
        <v>19</v>
      </c>
      <c r="H482" s="2" t="n">
        <v>62</v>
      </c>
      <c r="I482" s="21" t="n">
        <v>0.7</v>
      </c>
      <c r="J482" s="14" t="n">
        <v>14.5</v>
      </c>
      <c r="K482" s="14" t="n">
        <v>19.5</v>
      </c>
      <c r="L482" s="21" t="n">
        <f aca="false">INDEX('Read me'!$B$10:$B$14,1)</f>
        <v>1.34</v>
      </c>
      <c r="M482" s="14" t="n">
        <f aca="false">IF(F482*(1+'Read me'!$B$5)&lt;='Read me'!$B$7,CEILING(F482*(1+'Read me'!$B$5)+0.5,1)-0.5,CEILING(F482*(1+'Read me'!$B$5),5))</f>
        <v>8.5</v>
      </c>
      <c r="N482" s="14" t="n">
        <f aca="false">IF(MAX(M482*L482,M482+'Read me'!$B$6)&lt;='Read me'!$B$7,CEILING(MAX(M482*L482,M482+'Read me'!$B$6)+0.5,1)-0.5,CEILING(MAX(M482*L482,M482+'Read me'!$B$6),5))</f>
        <v>13.5</v>
      </c>
      <c r="O482" s="22" t="n">
        <f aca="false">IF(ISNUMBER(J482),M482-J482,"new")</f>
        <v>-6</v>
      </c>
    </row>
    <row r="483" customFormat="false" ht="15" hidden="false" customHeight="false" outlineLevel="0" collapsed="false">
      <c r="A483" s="2" t="s">
        <v>613</v>
      </c>
      <c r="B483" s="2" t="s">
        <v>158</v>
      </c>
      <c r="C483" s="2" t="s">
        <v>174</v>
      </c>
      <c r="D483" s="2" t="s">
        <v>10</v>
      </c>
      <c r="E483" s="2" t="s">
        <v>48</v>
      </c>
      <c r="F483" s="14" t="n">
        <v>11.37</v>
      </c>
      <c r="G483" s="2" t="n">
        <v>0</v>
      </c>
      <c r="H483" s="2" t="n">
        <v>62</v>
      </c>
      <c r="I483" s="21" t="n">
        <v>0.7</v>
      </c>
      <c r="J483" s="14" t="n">
        <v>14.5</v>
      </c>
      <c r="K483" s="14" t="n">
        <v>19.5</v>
      </c>
      <c r="L483" s="21" t="n">
        <f aca="false">INDEX('Read me'!$B$10:$B$14,1)</f>
        <v>1.34</v>
      </c>
      <c r="M483" s="14" t="n">
        <f aca="false">IF(F483*(1+'Read me'!$B$5)&lt;='Read me'!$B$7,CEILING(F483*(1+'Read me'!$B$5)+0.5,1)-0.5,CEILING(F483*(1+'Read me'!$B$5),5))</f>
        <v>11.5</v>
      </c>
      <c r="N483" s="14" t="n">
        <f aca="false">IF(MAX(M483*L483,M483+'Read me'!$B$6)&lt;='Read me'!$B$7,CEILING(MAX(M483*L483,M483+'Read me'!$B$6)+0.5,1)-0.5,CEILING(MAX(M483*L483,M483+'Read me'!$B$6),5))</f>
        <v>16.5</v>
      </c>
      <c r="O483" s="22" t="n">
        <f aca="false">IF(ISNUMBER(J483),M483-J483,"new")</f>
        <v>-3</v>
      </c>
    </row>
    <row r="484" customFormat="false" ht="15" hidden="false" customHeight="false" outlineLevel="0" collapsed="false">
      <c r="A484" s="2" t="s">
        <v>614</v>
      </c>
      <c r="B484" s="2" t="s">
        <v>158</v>
      </c>
      <c r="C484" s="2" t="s">
        <v>174</v>
      </c>
      <c r="D484" s="2" t="s">
        <v>10</v>
      </c>
      <c r="E484" s="2" t="s">
        <v>49</v>
      </c>
      <c r="F484" s="14" t="n">
        <v>15.85</v>
      </c>
      <c r="G484" s="2" t="n">
        <v>11</v>
      </c>
      <c r="H484" s="2" t="n">
        <v>62</v>
      </c>
      <c r="I484" s="21" t="n">
        <v>0.7</v>
      </c>
      <c r="J484" s="14" t="n">
        <v>17.5</v>
      </c>
      <c r="K484" s="14" t="n">
        <v>29.5</v>
      </c>
      <c r="L484" s="21" t="n">
        <f aca="false">INDEX('Read me'!$B$10:$B$14,1)</f>
        <v>1.34</v>
      </c>
      <c r="M484" s="14" t="n">
        <f aca="false">IF(F484*(1+'Read me'!$B$5)&lt;='Read me'!$B$7,CEILING(F484*(1+'Read me'!$B$5)+0.5,1)-0.5,CEILING(F484*(1+'Read me'!$B$5),5))</f>
        <v>16.5</v>
      </c>
      <c r="N484" s="14" t="n">
        <f aca="false">IF(MAX(M484*L484,M484+'Read me'!$B$6)&lt;='Read me'!$B$7,CEILING(MAX(M484*L484,M484+'Read me'!$B$6)+0.5,1)-0.5,CEILING(MAX(M484*L484,M484+'Read me'!$B$6),5))</f>
        <v>22.5</v>
      </c>
      <c r="O484" s="22" t="n">
        <f aca="false">IF(ISNUMBER(J484),M484-J484,"new")</f>
        <v>-1</v>
      </c>
    </row>
    <row r="485" customFormat="false" ht="15" hidden="false" customHeight="false" outlineLevel="0" collapsed="false">
      <c r="A485" s="2" t="s">
        <v>615</v>
      </c>
      <c r="B485" s="2" t="s">
        <v>158</v>
      </c>
      <c r="C485" s="2" t="s">
        <v>174</v>
      </c>
      <c r="D485" s="2" t="s">
        <v>12</v>
      </c>
      <c r="E485" s="2" t="s">
        <v>47</v>
      </c>
      <c r="F485" s="14" t="n">
        <v>35.79</v>
      </c>
      <c r="G485" s="2" t="n">
        <v>14</v>
      </c>
      <c r="H485" s="2" t="n">
        <v>62</v>
      </c>
      <c r="I485" s="21" t="n">
        <v>0.87</v>
      </c>
      <c r="J485" s="14" t="n">
        <v>19.5</v>
      </c>
      <c r="K485" s="14" t="n">
        <v>24.5</v>
      </c>
      <c r="L485" s="21" t="n">
        <f aca="false">INDEX('Read me'!$B$10:$B$14,2)</f>
        <v>1.26</v>
      </c>
      <c r="M485" s="14" t="n">
        <f aca="false">IF(F485*(1+'Read me'!$B$5)&lt;='Read me'!$B$7,CEILING(F485*(1+'Read me'!$B$5)+0.5,1)-0.5,CEILING(F485*(1+'Read me'!$B$5),5))</f>
        <v>40</v>
      </c>
      <c r="N485" s="14" t="n">
        <f aca="false">IF(MAX(M485*L485,M485+'Read me'!$B$6)&lt;='Read me'!$B$7,CEILING(MAX(M485*L485,M485+'Read me'!$B$6)+0.5,1)-0.5,CEILING(MAX(M485*L485,M485+'Read me'!$B$6),5))</f>
        <v>55</v>
      </c>
      <c r="O485" s="22" t="n">
        <f aca="false">IF(ISNUMBER(J485),M485-J485,"new")</f>
        <v>20.5</v>
      </c>
    </row>
    <row r="486" customFormat="false" ht="15" hidden="false" customHeight="false" outlineLevel="0" collapsed="false">
      <c r="A486" s="2" t="s">
        <v>616</v>
      </c>
      <c r="B486" s="2" t="s">
        <v>158</v>
      </c>
      <c r="C486" s="2" t="s">
        <v>174</v>
      </c>
      <c r="D486" s="2" t="s">
        <v>12</v>
      </c>
      <c r="E486" s="2" t="s">
        <v>48</v>
      </c>
      <c r="F486" s="14" t="n">
        <v>41.9</v>
      </c>
      <c r="G486" s="2" t="n">
        <v>0</v>
      </c>
      <c r="H486" s="2" t="n">
        <v>62</v>
      </c>
      <c r="I486" s="21" t="n">
        <v>0.87</v>
      </c>
      <c r="J486" s="14" t="n">
        <v>19.5</v>
      </c>
      <c r="K486" s="14" t="n">
        <v>24.5</v>
      </c>
      <c r="L486" s="21" t="n">
        <f aca="false">INDEX('Read me'!$B$10:$B$14,2)</f>
        <v>1.26</v>
      </c>
      <c r="M486" s="14" t="n">
        <f aca="false">IF(F486*(1+'Read me'!$B$5)&lt;='Read me'!$B$7,CEILING(F486*(1+'Read me'!$B$5)+0.5,1)-0.5,CEILING(F486*(1+'Read me'!$B$5),5))</f>
        <v>45</v>
      </c>
      <c r="N486" s="14" t="n">
        <f aca="false">IF(MAX(M486*L486,M486+'Read me'!$B$6)&lt;='Read me'!$B$7,CEILING(MAX(M486*L486,M486+'Read me'!$B$6)+0.5,1)-0.5,CEILING(MAX(M486*L486,M486+'Read me'!$B$6),5))</f>
        <v>60</v>
      </c>
      <c r="O486" s="22" t="n">
        <f aca="false">IF(ISNUMBER(J486),M486-J486,"new")</f>
        <v>25.5</v>
      </c>
    </row>
    <row r="487" customFormat="false" ht="15" hidden="false" customHeight="false" outlineLevel="0" collapsed="false">
      <c r="A487" s="2" t="s">
        <v>617</v>
      </c>
      <c r="B487" s="2" t="s">
        <v>158</v>
      </c>
      <c r="C487" s="2" t="s">
        <v>174</v>
      </c>
      <c r="D487" s="2" t="s">
        <v>12</v>
      </c>
      <c r="E487" s="2" t="s">
        <v>49</v>
      </c>
      <c r="F487" s="14" t="n">
        <v>50.2</v>
      </c>
      <c r="G487" s="2" t="n">
        <v>12</v>
      </c>
      <c r="H487" s="2" t="n">
        <v>62</v>
      </c>
      <c r="I487" s="21" t="n">
        <v>0.87</v>
      </c>
      <c r="J487" s="14" t="n">
        <v>19.5</v>
      </c>
      <c r="K487" s="14" t="n">
        <v>34.5</v>
      </c>
      <c r="L487" s="21" t="n">
        <f aca="false">INDEX('Read me'!$B$10:$B$14,2)</f>
        <v>1.26</v>
      </c>
      <c r="M487" s="14" t="n">
        <f aca="false">IF(F487*(1+'Read me'!$B$5)&lt;='Read me'!$B$7,CEILING(F487*(1+'Read me'!$B$5)+0.5,1)-0.5,CEILING(F487*(1+'Read me'!$B$5),5))</f>
        <v>55</v>
      </c>
      <c r="N487" s="14" t="n">
        <f aca="false">IF(MAX(M487*L487,M487+'Read me'!$B$6)&lt;='Read me'!$B$7,CEILING(MAX(M487*L487,M487+'Read me'!$B$6)+0.5,1)-0.5,CEILING(MAX(M487*L487,M487+'Read me'!$B$6),5))</f>
        <v>70</v>
      </c>
      <c r="O487" s="22" t="n">
        <f aca="false">IF(ISNUMBER(J487),M487-J487,"new")</f>
        <v>35.5</v>
      </c>
    </row>
    <row r="488" customFormat="false" ht="15" hidden="false" customHeight="false" outlineLevel="0" collapsed="false">
      <c r="A488" s="2" t="s">
        <v>618</v>
      </c>
      <c r="B488" s="2" t="s">
        <v>158</v>
      </c>
      <c r="C488" s="2" t="s">
        <v>174</v>
      </c>
      <c r="D488" s="2" t="s">
        <v>13</v>
      </c>
      <c r="E488" s="2" t="s">
        <v>47</v>
      </c>
      <c r="F488" s="14" t="n">
        <v>58.77</v>
      </c>
      <c r="G488" s="2" t="n">
        <v>1</v>
      </c>
      <c r="H488" s="2" t="n">
        <v>62</v>
      </c>
      <c r="I488" s="21" t="n">
        <v>0.81</v>
      </c>
      <c r="J488" s="14" t="n">
        <v>24.5</v>
      </c>
      <c r="K488" s="14" t="n">
        <v>75</v>
      </c>
      <c r="L488" s="21" t="n">
        <f aca="false">INDEX('Read me'!$B$10:$B$14,3)</f>
        <v>1.35</v>
      </c>
      <c r="M488" s="14" t="n">
        <f aca="false">IF(F488*(1+'Read me'!$B$5)&lt;='Read me'!$B$7,CEILING(F488*(1+'Read me'!$B$5)+0.5,1)-0.5,CEILING(F488*(1+'Read me'!$B$5),5))</f>
        <v>60</v>
      </c>
      <c r="N488" s="14" t="n">
        <f aca="false">IF(MAX(M488*L488,M488+'Read me'!$B$6)&lt;='Read me'!$B$7,CEILING(MAX(M488*L488,M488+'Read me'!$B$6)+0.5,1)-0.5,CEILING(MAX(M488*L488,M488+'Read me'!$B$6),5))</f>
        <v>85</v>
      </c>
      <c r="O488" s="22" t="n">
        <f aca="false">IF(ISNUMBER(J488),M488-J488,"new")</f>
        <v>35.5</v>
      </c>
    </row>
    <row r="489" customFormat="false" ht="15" hidden="false" customHeight="false" outlineLevel="0" collapsed="false">
      <c r="A489" s="2" t="s">
        <v>619</v>
      </c>
      <c r="B489" s="2" t="s">
        <v>158</v>
      </c>
      <c r="C489" s="2" t="s">
        <v>174</v>
      </c>
      <c r="D489" s="2" t="s">
        <v>13</v>
      </c>
      <c r="E489" s="2" t="s">
        <v>48</v>
      </c>
      <c r="F489" s="14" t="n">
        <v>69.26</v>
      </c>
      <c r="G489" s="2" t="n">
        <v>0</v>
      </c>
      <c r="H489" s="2" t="n">
        <v>62</v>
      </c>
      <c r="I489" s="21" t="n">
        <v>0.81</v>
      </c>
      <c r="J489" s="14" t="n">
        <v>24.5</v>
      </c>
      <c r="K489" s="14" t="n">
        <v>75</v>
      </c>
      <c r="L489" s="21" t="n">
        <f aca="false">INDEX('Read me'!$B$10:$B$14,3)</f>
        <v>1.35</v>
      </c>
      <c r="M489" s="14" t="n">
        <f aca="false">IF(F489*(1+'Read me'!$B$5)&lt;='Read me'!$B$7,CEILING(F489*(1+'Read me'!$B$5)+0.5,1)-0.5,CEILING(F489*(1+'Read me'!$B$5),5))</f>
        <v>70</v>
      </c>
      <c r="N489" s="14" t="n">
        <f aca="false">IF(MAX(M489*L489,M489+'Read me'!$B$6)&lt;='Read me'!$B$7,CEILING(MAX(M489*L489,M489+'Read me'!$B$6)+0.5,1)-0.5,CEILING(MAX(M489*L489,M489+'Read me'!$B$6),5))</f>
        <v>95</v>
      </c>
      <c r="O489" s="22" t="n">
        <f aca="false">IF(ISNUMBER(J489),M489-J489,"new")</f>
        <v>45.5</v>
      </c>
    </row>
    <row r="490" customFormat="false" ht="15" hidden="false" customHeight="false" outlineLevel="0" collapsed="false">
      <c r="A490" s="2" t="s">
        <v>620</v>
      </c>
      <c r="B490" s="2" t="s">
        <v>158</v>
      </c>
      <c r="C490" s="2" t="s">
        <v>174</v>
      </c>
      <c r="D490" s="2" t="s">
        <v>13</v>
      </c>
      <c r="E490" s="2" t="s">
        <v>49</v>
      </c>
      <c r="F490" s="14" t="n">
        <v>99.24</v>
      </c>
      <c r="G490" s="2" t="n">
        <v>4</v>
      </c>
      <c r="H490" s="2" t="n">
        <v>62</v>
      </c>
      <c r="I490" s="21" t="n">
        <v>0.81</v>
      </c>
      <c r="J490" s="14" t="n">
        <v>85</v>
      </c>
      <c r="K490" s="14" t="n">
        <v>125</v>
      </c>
      <c r="L490" s="21" t="n">
        <f aca="false">INDEX('Read me'!$B$10:$B$14,3)</f>
        <v>1.35</v>
      </c>
      <c r="M490" s="14" t="n">
        <f aca="false">IF(F490*(1+'Read me'!$B$5)&lt;='Read me'!$B$7,CEILING(F490*(1+'Read me'!$B$5)+0.5,1)-0.5,CEILING(F490*(1+'Read me'!$B$5),5))</f>
        <v>100</v>
      </c>
      <c r="N490" s="14" t="n">
        <f aca="false">IF(MAX(M490*L490,M490+'Read me'!$B$6)&lt;='Read me'!$B$7,CEILING(MAX(M490*L490,M490+'Read me'!$B$6)+0.5,1)-0.5,CEILING(MAX(M490*L490,M490+'Read me'!$B$6),5))</f>
        <v>135</v>
      </c>
      <c r="O490" s="22" t="n">
        <f aca="false">IF(ISNUMBER(J490),M490-J490,"new")</f>
        <v>15</v>
      </c>
    </row>
    <row r="491" customFormat="false" ht="15" hidden="false" customHeight="false" outlineLevel="0" collapsed="false">
      <c r="A491" s="2" t="s">
        <v>621</v>
      </c>
      <c r="B491" s="2" t="s">
        <v>158</v>
      </c>
      <c r="C491" s="2" t="s">
        <v>174</v>
      </c>
      <c r="D491" s="2" t="s">
        <v>14</v>
      </c>
      <c r="E491" s="2" t="s">
        <v>47</v>
      </c>
      <c r="F491" s="14" t="n">
        <v>100.24</v>
      </c>
      <c r="G491" s="2" t="n">
        <v>0</v>
      </c>
      <c r="H491" s="2" t="n">
        <v>62</v>
      </c>
      <c r="I491" s="21" t="n">
        <v>0.81</v>
      </c>
      <c r="J491" s="14" t="n">
        <v>85</v>
      </c>
      <c r="K491" s="14" t="n">
        <v>125</v>
      </c>
      <c r="L491" s="21" t="n">
        <f aca="false">INDEX('Read me'!$B$10:$B$14,4)</f>
        <v>1.2</v>
      </c>
      <c r="M491" s="14" t="n">
        <f aca="false">IF(F491*(1+'Read me'!$B$5)&lt;='Read me'!$B$7,CEILING(F491*(1+'Read me'!$B$5)+0.5,1)-0.5,CEILING(F491*(1+'Read me'!$B$5),5))</f>
        <v>105</v>
      </c>
      <c r="N491" s="14" t="n">
        <f aca="false">IF(MAX(M491*L491,M491+'Read me'!$B$6)&lt;='Read me'!$B$7,CEILING(MAX(M491*L491,M491+'Read me'!$B$6)+0.5,1)-0.5,CEILING(MAX(M491*L491,M491+'Read me'!$B$6),5))</f>
        <v>130</v>
      </c>
      <c r="O491" s="22" t="n">
        <f aca="false">IF(ISNUMBER(J491),M491-J491,"new")</f>
        <v>20</v>
      </c>
    </row>
    <row r="492" customFormat="false" ht="15" hidden="false" customHeight="false" outlineLevel="0" collapsed="false">
      <c r="A492" s="2" t="s">
        <v>622</v>
      </c>
      <c r="B492" s="2" t="s">
        <v>158</v>
      </c>
      <c r="C492" s="2" t="s">
        <v>174</v>
      </c>
      <c r="D492" s="2" t="s">
        <v>14</v>
      </c>
      <c r="E492" s="2" t="s">
        <v>48</v>
      </c>
      <c r="F492" s="14" t="n">
        <v>129.39</v>
      </c>
      <c r="G492" s="2" t="n">
        <v>1</v>
      </c>
      <c r="H492" s="2" t="n">
        <v>62</v>
      </c>
      <c r="I492" s="21" t="n">
        <v>0.81</v>
      </c>
      <c r="J492" s="14" t="n">
        <v>125</v>
      </c>
      <c r="K492" s="14" t="n">
        <v>125</v>
      </c>
      <c r="L492" s="21" t="n">
        <f aca="false">INDEX('Read me'!$B$10:$B$14,4)</f>
        <v>1.2</v>
      </c>
      <c r="M492" s="14" t="n">
        <f aca="false">IF(F492*(1+'Read me'!$B$5)&lt;='Read me'!$B$7,CEILING(F492*(1+'Read me'!$B$5)+0.5,1)-0.5,CEILING(F492*(1+'Read me'!$B$5),5))</f>
        <v>130</v>
      </c>
      <c r="N492" s="14" t="n">
        <f aca="false">IF(MAX(M492*L492,M492+'Read me'!$B$6)&lt;='Read me'!$B$7,CEILING(MAX(M492*L492,M492+'Read me'!$B$6)+0.5,1)-0.5,CEILING(MAX(M492*L492,M492+'Read me'!$B$6),5))</f>
        <v>160</v>
      </c>
      <c r="O492" s="22" t="n">
        <f aca="false">IF(ISNUMBER(J492),M492-J492,"new")</f>
        <v>5</v>
      </c>
    </row>
    <row r="493" customFormat="false" ht="15" hidden="false" customHeight="false" outlineLevel="0" collapsed="false">
      <c r="A493" s="2" t="s">
        <v>623</v>
      </c>
      <c r="B493" s="2" t="s">
        <v>158</v>
      </c>
      <c r="C493" s="2" t="s">
        <v>174</v>
      </c>
      <c r="D493" s="2" t="s">
        <v>14</v>
      </c>
      <c r="E493" s="2" t="s">
        <v>49</v>
      </c>
      <c r="F493" s="14" t="n">
        <v>163.97</v>
      </c>
      <c r="G493" s="2" t="n">
        <v>0</v>
      </c>
      <c r="H493" s="2" t="n">
        <v>62</v>
      </c>
      <c r="I493" s="21" t="n">
        <v>0.81</v>
      </c>
      <c r="J493" s="14" t="n">
        <v>199</v>
      </c>
      <c r="K493" s="14" t="n">
        <v>175</v>
      </c>
      <c r="L493" s="21" t="n">
        <f aca="false">INDEX('Read me'!$B$10:$B$14,4)</f>
        <v>1.2</v>
      </c>
      <c r="M493" s="14" t="n">
        <f aca="false">IF(F493*(1+'Read me'!$B$5)&lt;='Read me'!$B$7,CEILING(F493*(1+'Read me'!$B$5)+0.5,1)-0.5,CEILING(F493*(1+'Read me'!$B$5),5))</f>
        <v>165</v>
      </c>
      <c r="N493" s="14" t="n">
        <f aca="false">IF(MAX(M493*L493,M493+'Read me'!$B$6)&lt;='Read me'!$B$7,CEILING(MAX(M493*L493,M493+'Read me'!$B$6)+0.5,1)-0.5,CEILING(MAX(M493*L493,M493+'Read me'!$B$6),5))</f>
        <v>200</v>
      </c>
      <c r="O493" s="22" t="n">
        <f aca="false">IF(ISNUMBER(J493),M493-J493,"new")</f>
        <v>-34</v>
      </c>
    </row>
    <row r="494" customFormat="false" ht="15" hidden="false" customHeight="false" outlineLevel="0" collapsed="false">
      <c r="A494" s="2" t="s">
        <v>624</v>
      </c>
      <c r="B494" s="2" t="s">
        <v>158</v>
      </c>
      <c r="C494" s="2" t="s">
        <v>174</v>
      </c>
      <c r="D494" s="2" t="s">
        <v>15</v>
      </c>
      <c r="E494" s="2" t="s">
        <v>47</v>
      </c>
      <c r="F494" s="14" t="n">
        <v>134.85</v>
      </c>
      <c r="G494" s="2" t="n">
        <v>0</v>
      </c>
      <c r="H494" s="2" t="n">
        <v>62</v>
      </c>
      <c r="I494" s="21" t="n">
        <v>0.81</v>
      </c>
      <c r="J494" s="14" t="n">
        <v>250</v>
      </c>
      <c r="K494" s="14" t="n">
        <v>300</v>
      </c>
      <c r="L494" s="21" t="n">
        <f aca="false">INDEX('Read me'!$B$10:$B$14,5)</f>
        <v>1.2</v>
      </c>
      <c r="M494" s="14" t="n">
        <f aca="false">IF(F494*(1+'Read me'!$B$5)&lt;='Read me'!$B$7,CEILING(F494*(1+'Read me'!$B$5)+0.5,1)-0.5,CEILING(F494*(1+'Read me'!$B$5),5))</f>
        <v>135</v>
      </c>
      <c r="N494" s="14" t="n">
        <f aca="false">IF(MAX(M494*L494,M494+'Read me'!$B$6)&lt;='Read me'!$B$7,CEILING(MAX(M494*L494,M494+'Read me'!$B$6)+0.5,1)-0.5,CEILING(MAX(M494*L494,M494+'Read me'!$B$6),5))</f>
        <v>165</v>
      </c>
      <c r="O494" s="22" t="n">
        <f aca="false">IF(ISNUMBER(J494),M494-J494,"new")</f>
        <v>-115</v>
      </c>
    </row>
    <row r="495" customFormat="false" ht="15" hidden="false" customHeight="false" outlineLevel="0" collapsed="false">
      <c r="A495" s="2" t="s">
        <v>625</v>
      </c>
      <c r="B495" s="2" t="s">
        <v>158</v>
      </c>
      <c r="C495" s="2" t="s">
        <v>174</v>
      </c>
      <c r="D495" s="2" t="s">
        <v>15</v>
      </c>
      <c r="E495" s="2" t="s">
        <v>48</v>
      </c>
      <c r="F495" s="14" t="n">
        <v>188.7</v>
      </c>
      <c r="G495" s="2" t="n">
        <v>0</v>
      </c>
      <c r="H495" s="2" t="n">
        <v>62</v>
      </c>
      <c r="I495" s="21" t="n">
        <v>0.81</v>
      </c>
      <c r="J495" s="14" t="n">
        <v>250</v>
      </c>
      <c r="K495" s="14" t="n">
        <v>300</v>
      </c>
      <c r="L495" s="21" t="n">
        <f aca="false">INDEX('Read me'!$B$10:$B$14,5)</f>
        <v>1.2</v>
      </c>
      <c r="M495" s="14" t="n">
        <f aca="false">IF(MAX((IF(F495*(1+'Read me'!$B$5)&lt;='Read me'!$B$7,CEILING(F495*(1+'Read me'!$B$5)+0.5,1)-0.5,CEILING(F495*(1+'Read me'!$B$5),5)))*L495,(IF(F495*(1+'Read me'!$B$5)&lt;='Read me'!$B$7,CEILING(F495*(1+'Read me'!$B$5)+0.5,1)-0.5,CEILING(F495*(1+'Read me'!$B$5),5)))+'Read me'!$B$6)&lt;='Read me'!$B$7,CEILING(MAX((IF(F495*(1+'Read me'!$B$5)&lt;='Read me'!$B$7,CEILING(F495*(1+'Read me'!$B$5)+0.5,1)-0.5,CEILING(F495*(1+'Read me'!$B$5),5)))*L495,(IF(F495*(1+'Read me'!$B$5)&lt;='Read me'!$B$7,CEILING(F495*(1+'Read me'!$B$5)+0.5,1)-0.5,CEILING(F495*(1+'Read me'!$B$5),5)))+'Read me'!$B$6)+0.5,1)-0.5,CEILING(MAX((IF(F495*(1+'Read me'!$B$5)&lt;='Read me'!$B$7,CEILING(F495*(1+'Read me'!$B$5)+0.5,1)-0.5,CEILING(F495*(1+'Read me'!$B$5),5)))*L495,(IF(F495*(1+'Read me'!$B$5)&lt;='Read me'!$B$7,CEILING(F495*(1+'Read me'!$B$5)+0.5,1)-0.5,CEILING(F495*(1+'Read me'!$B$5),5)))+'Read me'!$B$6),5))</f>
        <v>230</v>
      </c>
      <c r="N495" s="2" t="s">
        <v>138</v>
      </c>
      <c r="O495" s="22" t="n">
        <f aca="false">IF(ISNUMBER(J495),M495-J495,"new")</f>
        <v>-20</v>
      </c>
      <c r="P495" s="5" t="s">
        <v>139</v>
      </c>
    </row>
    <row r="496" customFormat="false" ht="15" hidden="false" customHeight="false" outlineLevel="0" collapsed="false">
      <c r="A496" s="2" t="s">
        <v>626</v>
      </c>
      <c r="B496" s="2" t="s">
        <v>158</v>
      </c>
      <c r="C496" s="2" t="s">
        <v>174</v>
      </c>
      <c r="D496" s="2" t="s">
        <v>15</v>
      </c>
      <c r="E496" s="2" t="s">
        <v>49</v>
      </c>
      <c r="F496" s="14" t="n">
        <v>225.93</v>
      </c>
      <c r="G496" s="2" t="n">
        <v>0</v>
      </c>
      <c r="H496" s="2" t="n">
        <v>62</v>
      </c>
      <c r="I496" s="21" t="n">
        <v>0.81</v>
      </c>
      <c r="J496" s="14" t="n">
        <v>300</v>
      </c>
      <c r="K496" s="14" t="n">
        <v>400</v>
      </c>
      <c r="L496" s="21" t="n">
        <f aca="false">INDEX('Read me'!$B$10:$B$14,5)</f>
        <v>1.2</v>
      </c>
      <c r="M496" s="14" t="n">
        <f aca="false">IF(MAX((IF(F496*(1+'Read me'!$B$5)&lt;='Read me'!$B$7,CEILING(F496*(1+'Read me'!$B$5)+0.5,1)-0.5,CEILING(F496*(1+'Read me'!$B$5),5)))*L496,(IF(F496*(1+'Read me'!$B$5)&lt;='Read me'!$B$7,CEILING(F496*(1+'Read me'!$B$5)+0.5,1)-0.5,CEILING(F496*(1+'Read me'!$B$5),5)))+'Read me'!$B$6)&lt;='Read me'!$B$7,CEILING(MAX((IF(F496*(1+'Read me'!$B$5)&lt;='Read me'!$B$7,CEILING(F496*(1+'Read me'!$B$5)+0.5,1)-0.5,CEILING(F496*(1+'Read me'!$B$5),5)))*L496,(IF(F496*(1+'Read me'!$B$5)&lt;='Read me'!$B$7,CEILING(F496*(1+'Read me'!$B$5)+0.5,1)-0.5,CEILING(F496*(1+'Read me'!$B$5),5)))+'Read me'!$B$6)+0.5,1)-0.5,CEILING(MAX((IF(F496*(1+'Read me'!$B$5)&lt;='Read me'!$B$7,CEILING(F496*(1+'Read me'!$B$5)+0.5,1)-0.5,CEILING(F496*(1+'Read me'!$B$5),5)))*L496,(IF(F496*(1+'Read me'!$B$5)&lt;='Read me'!$B$7,CEILING(F496*(1+'Read me'!$B$5)+0.5,1)-0.5,CEILING(F496*(1+'Read me'!$B$5),5)))+'Read me'!$B$6),5))</f>
        <v>280</v>
      </c>
      <c r="N496" s="2" t="s">
        <v>138</v>
      </c>
      <c r="O496" s="22" t="n">
        <f aca="false">IF(ISNUMBER(J496),M496-J496,"new")</f>
        <v>-20</v>
      </c>
      <c r="P496" s="5" t="s">
        <v>139</v>
      </c>
    </row>
    <row r="497" customFormat="false" ht="15" hidden="false" customHeight="false" outlineLevel="0" collapsed="false">
      <c r="A497" s="2" t="s">
        <v>627</v>
      </c>
      <c r="B497" s="2" t="s">
        <v>158</v>
      </c>
      <c r="C497" s="2" t="s">
        <v>205</v>
      </c>
      <c r="D497" s="2" t="s">
        <v>10</v>
      </c>
      <c r="E497" s="2" t="s">
        <v>47</v>
      </c>
      <c r="F497" s="14" t="n">
        <v>17.23</v>
      </c>
      <c r="G497" s="2" t="n">
        <v>1</v>
      </c>
      <c r="H497" s="2" t="n">
        <v>5</v>
      </c>
      <c r="I497" s="21" t="n">
        <v>1.25</v>
      </c>
      <c r="J497" s="14" t="n">
        <v>19.5</v>
      </c>
      <c r="K497" s="14" t="n">
        <v>24.5</v>
      </c>
      <c r="L497" s="21" t="n">
        <f aca="false">INDEX('Read me'!$B$10:$B$14,1)</f>
        <v>1.34</v>
      </c>
      <c r="M497" s="14" t="n">
        <f aca="false">IF(F497*(1+'Read me'!$B$5)&lt;='Read me'!$B$7,CEILING(F497*(1+'Read me'!$B$5)+0.5,1)-0.5,CEILING(F497*(1+'Read me'!$B$5),5))</f>
        <v>17.5</v>
      </c>
      <c r="N497" s="14" t="n">
        <f aca="false">IF(MAX(M497*L497,M497+'Read me'!$B$6)&lt;='Read me'!$B$7,CEILING(MAX(M497*L497,M497+'Read me'!$B$6)+0.5,1)-0.5,CEILING(MAX(M497*L497,M497+'Read me'!$B$6),5))</f>
        <v>23.5</v>
      </c>
      <c r="O497" s="22" t="n">
        <f aca="false">IF(ISNUMBER(J497),M497-J497,"new")</f>
        <v>-2</v>
      </c>
    </row>
    <row r="498" customFormat="false" ht="15" hidden="false" customHeight="false" outlineLevel="0" collapsed="false">
      <c r="A498" s="2" t="s">
        <v>628</v>
      </c>
      <c r="B498" s="2" t="s">
        <v>158</v>
      </c>
      <c r="C498" s="2" t="s">
        <v>205</v>
      </c>
      <c r="D498" s="2" t="s">
        <v>10</v>
      </c>
      <c r="E498" s="2" t="s">
        <v>48</v>
      </c>
      <c r="F498" s="14" t="n">
        <v>20.11</v>
      </c>
      <c r="G498" s="2" t="n">
        <v>0</v>
      </c>
      <c r="H498" s="2" t="n">
        <v>5</v>
      </c>
      <c r="I498" s="21" t="n">
        <v>1.25</v>
      </c>
      <c r="J498" s="14" t="n">
        <v>19.5</v>
      </c>
      <c r="K498" s="14" t="n">
        <v>24.5</v>
      </c>
      <c r="L498" s="21" t="n">
        <f aca="false">INDEX('Read me'!$B$10:$B$14,1)</f>
        <v>1.34</v>
      </c>
      <c r="M498" s="14" t="n">
        <f aca="false">IF(F498*(1+'Read me'!$B$5)&lt;='Read me'!$B$7,CEILING(F498*(1+'Read me'!$B$5)+0.5,1)-0.5,CEILING(F498*(1+'Read me'!$B$5),5))</f>
        <v>20.5</v>
      </c>
      <c r="N498" s="14" t="n">
        <f aca="false">IF(MAX(M498*L498,M498+'Read me'!$B$6)&lt;='Read me'!$B$7,CEILING(MAX(M498*L498,M498+'Read me'!$B$6)+0.5,1)-0.5,CEILING(MAX(M498*L498,M498+'Read me'!$B$6),5))</f>
        <v>27.5</v>
      </c>
      <c r="O498" s="22" t="n">
        <f aca="false">IF(ISNUMBER(J498),M498-J498,"new")</f>
        <v>1</v>
      </c>
    </row>
    <row r="499" customFormat="false" ht="15" hidden="false" customHeight="false" outlineLevel="0" collapsed="false">
      <c r="A499" s="2" t="s">
        <v>629</v>
      </c>
      <c r="B499" s="2" t="s">
        <v>158</v>
      </c>
      <c r="C499" s="2" t="s">
        <v>205</v>
      </c>
      <c r="D499" s="2" t="s">
        <v>10</v>
      </c>
      <c r="E499" s="2" t="s">
        <v>49</v>
      </c>
      <c r="F499" s="14" t="n">
        <v>24.73</v>
      </c>
      <c r="G499" s="2" t="n">
        <v>0</v>
      </c>
      <c r="H499" s="2" t="n">
        <v>5</v>
      </c>
      <c r="I499" s="21" t="n">
        <v>1.25</v>
      </c>
      <c r="J499" s="14" t="n">
        <v>19.5</v>
      </c>
      <c r="K499" s="14" t="n">
        <v>34.5</v>
      </c>
      <c r="L499" s="21" t="n">
        <f aca="false">INDEX('Read me'!$B$10:$B$14,1)</f>
        <v>1.34</v>
      </c>
      <c r="M499" s="14" t="n">
        <f aca="false">IF(F499*(1+'Read me'!$B$5)&lt;='Read me'!$B$7,CEILING(F499*(1+'Read me'!$B$5)+0.5,1)-0.5,CEILING(F499*(1+'Read me'!$B$5),5))</f>
        <v>25.5</v>
      </c>
      <c r="N499" s="14" t="n">
        <f aca="false">IF(MAX(M499*L499,M499+'Read me'!$B$6)&lt;='Read me'!$B$7,CEILING(MAX(M499*L499,M499+'Read me'!$B$6)+0.5,1)-0.5,CEILING(MAX(M499*L499,M499+'Read me'!$B$6),5))</f>
        <v>35</v>
      </c>
      <c r="O499" s="22" t="n">
        <f aca="false">IF(ISNUMBER(J499),M499-J499,"new")</f>
        <v>6</v>
      </c>
    </row>
    <row r="500" customFormat="false" ht="15" hidden="false" customHeight="false" outlineLevel="0" collapsed="false">
      <c r="A500" s="2" t="s">
        <v>630</v>
      </c>
      <c r="B500" s="2" t="s">
        <v>158</v>
      </c>
      <c r="C500" s="2" t="s">
        <v>205</v>
      </c>
      <c r="D500" s="2" t="s">
        <v>12</v>
      </c>
      <c r="E500" s="2" t="s">
        <v>47</v>
      </c>
      <c r="F500" s="14" t="n">
        <v>52.41</v>
      </c>
      <c r="G500" s="2" t="n">
        <v>1</v>
      </c>
      <c r="H500" s="2" t="n">
        <v>5</v>
      </c>
      <c r="I500" s="21" t="n">
        <v>1.24</v>
      </c>
      <c r="J500" s="14" t="n">
        <v>24.5</v>
      </c>
      <c r="K500" s="14" t="n">
        <v>29.5</v>
      </c>
      <c r="L500" s="21" t="n">
        <f aca="false">INDEX('Read me'!$B$10:$B$14,2)</f>
        <v>1.26</v>
      </c>
      <c r="M500" s="14" t="n">
        <f aca="false">IF(F500*(1+'Read me'!$B$5)&lt;='Read me'!$B$7,CEILING(F500*(1+'Read me'!$B$5)+0.5,1)-0.5,CEILING(F500*(1+'Read me'!$B$5),5))</f>
        <v>55</v>
      </c>
      <c r="N500" s="14" t="n">
        <f aca="false">IF(MAX(M500*L500,M500+'Read me'!$B$6)&lt;='Read me'!$B$7,CEILING(MAX(M500*L500,M500+'Read me'!$B$6)+0.5,1)-0.5,CEILING(MAX(M500*L500,M500+'Read me'!$B$6),5))</f>
        <v>70</v>
      </c>
      <c r="O500" s="22" t="n">
        <f aca="false">IF(ISNUMBER(J500),M500-J500,"new")</f>
        <v>30.5</v>
      </c>
    </row>
    <row r="501" customFormat="false" ht="15" hidden="false" customHeight="false" outlineLevel="0" collapsed="false">
      <c r="A501" s="2" t="s">
        <v>631</v>
      </c>
      <c r="B501" s="2" t="s">
        <v>158</v>
      </c>
      <c r="C501" s="2" t="s">
        <v>205</v>
      </c>
      <c r="D501" s="2" t="s">
        <v>12</v>
      </c>
      <c r="E501" s="2" t="s">
        <v>48</v>
      </c>
      <c r="F501" s="14" t="n">
        <v>59.75</v>
      </c>
      <c r="G501" s="2" t="n">
        <v>0</v>
      </c>
      <c r="H501" s="2" t="n">
        <v>5</v>
      </c>
      <c r="I501" s="21" t="n">
        <v>1.24</v>
      </c>
      <c r="J501" s="14" t="n">
        <v>24.5</v>
      </c>
      <c r="K501" s="14" t="n">
        <v>29.5</v>
      </c>
      <c r="L501" s="21" t="n">
        <f aca="false">INDEX('Read me'!$B$10:$B$14,2)</f>
        <v>1.26</v>
      </c>
      <c r="M501" s="14" t="n">
        <f aca="false">IF(F501*(1+'Read me'!$B$5)&lt;='Read me'!$B$7,CEILING(F501*(1+'Read me'!$B$5)+0.5,1)-0.5,CEILING(F501*(1+'Read me'!$B$5),5))</f>
        <v>60</v>
      </c>
      <c r="N501" s="14" t="n">
        <f aca="false">IF(MAX(M501*L501,M501+'Read me'!$B$6)&lt;='Read me'!$B$7,CEILING(MAX(M501*L501,M501+'Read me'!$B$6)+0.5,1)-0.5,CEILING(MAX(M501*L501,M501+'Read me'!$B$6),5))</f>
        <v>80</v>
      </c>
      <c r="O501" s="22" t="n">
        <f aca="false">IF(ISNUMBER(J501),M501-J501,"new")</f>
        <v>35.5</v>
      </c>
    </row>
    <row r="502" customFormat="false" ht="15" hidden="false" customHeight="false" outlineLevel="0" collapsed="false">
      <c r="A502" s="2" t="s">
        <v>632</v>
      </c>
      <c r="B502" s="2" t="s">
        <v>158</v>
      </c>
      <c r="C502" s="2" t="s">
        <v>205</v>
      </c>
      <c r="D502" s="2" t="s">
        <v>12</v>
      </c>
      <c r="E502" s="2" t="s">
        <v>49</v>
      </c>
      <c r="F502" s="14" t="n">
        <v>68.33</v>
      </c>
      <c r="G502" s="2" t="n">
        <v>1</v>
      </c>
      <c r="H502" s="2" t="n">
        <v>5</v>
      </c>
      <c r="I502" s="21" t="n">
        <v>1.24</v>
      </c>
      <c r="J502" s="14" t="n">
        <v>24.5</v>
      </c>
      <c r="K502" s="14" t="n">
        <v>45</v>
      </c>
      <c r="L502" s="21" t="n">
        <f aca="false">INDEX('Read me'!$B$10:$B$14,2)</f>
        <v>1.26</v>
      </c>
      <c r="M502" s="14" t="n">
        <f aca="false">IF(F502*(1+'Read me'!$B$5)&lt;='Read me'!$B$7,CEILING(F502*(1+'Read me'!$B$5)+0.5,1)-0.5,CEILING(F502*(1+'Read me'!$B$5),5))</f>
        <v>70</v>
      </c>
      <c r="N502" s="14" t="n">
        <f aca="false">IF(MAX(M502*L502,M502+'Read me'!$B$6)&lt;='Read me'!$B$7,CEILING(MAX(M502*L502,M502+'Read me'!$B$6)+0.5,1)-0.5,CEILING(MAX(M502*L502,M502+'Read me'!$B$6),5))</f>
        <v>90</v>
      </c>
      <c r="O502" s="22" t="n">
        <f aca="false">IF(ISNUMBER(J502),M502-J502,"new")</f>
        <v>45.5</v>
      </c>
    </row>
    <row r="503" customFormat="false" ht="15" hidden="false" customHeight="false" outlineLevel="0" collapsed="false">
      <c r="A503" s="2" t="s">
        <v>633</v>
      </c>
      <c r="B503" s="2" t="s">
        <v>158</v>
      </c>
      <c r="C503" s="2" t="s">
        <v>205</v>
      </c>
      <c r="D503" s="2" t="s">
        <v>13</v>
      </c>
      <c r="E503" s="2" t="s">
        <v>47</v>
      </c>
      <c r="F503" s="14" t="n">
        <v>102.49</v>
      </c>
      <c r="G503" s="2" t="n">
        <v>1</v>
      </c>
      <c r="H503" s="2" t="n">
        <v>5</v>
      </c>
      <c r="I503" s="21" t="n">
        <v>1.3</v>
      </c>
      <c r="J503" s="14" t="n">
        <v>45</v>
      </c>
      <c r="K503" s="14" t="n">
        <v>95</v>
      </c>
      <c r="L503" s="21" t="n">
        <f aca="false">INDEX('Read me'!$B$10:$B$14,3)</f>
        <v>1.35</v>
      </c>
      <c r="M503" s="14" t="n">
        <f aca="false">IF(F503*(1+'Read me'!$B$5)&lt;='Read me'!$B$7,CEILING(F503*(1+'Read me'!$B$5)+0.5,1)-0.5,CEILING(F503*(1+'Read me'!$B$5),5))</f>
        <v>105</v>
      </c>
      <c r="N503" s="14" t="n">
        <f aca="false">IF(MAX(M503*L503,M503+'Read me'!$B$6)&lt;='Read me'!$B$7,CEILING(MAX(M503*L503,M503+'Read me'!$B$6)+0.5,1)-0.5,CEILING(MAX(M503*L503,M503+'Read me'!$B$6),5))</f>
        <v>145</v>
      </c>
      <c r="O503" s="22" t="n">
        <f aca="false">IF(ISNUMBER(J503),M503-J503,"new")</f>
        <v>60</v>
      </c>
    </row>
    <row r="504" customFormat="false" ht="15" hidden="false" customHeight="false" outlineLevel="0" collapsed="false">
      <c r="A504" s="2" t="s">
        <v>634</v>
      </c>
      <c r="B504" s="2" t="s">
        <v>158</v>
      </c>
      <c r="C504" s="2" t="s">
        <v>205</v>
      </c>
      <c r="D504" s="2" t="s">
        <v>13</v>
      </c>
      <c r="E504" s="2" t="s">
        <v>48</v>
      </c>
      <c r="F504" s="14" t="n">
        <v>111.11</v>
      </c>
      <c r="G504" s="2" t="n">
        <v>0</v>
      </c>
      <c r="H504" s="2" t="n">
        <v>5</v>
      </c>
      <c r="I504" s="21" t="n">
        <v>1.3</v>
      </c>
      <c r="J504" s="14" t="n">
        <v>45</v>
      </c>
      <c r="K504" s="14" t="n">
        <v>95</v>
      </c>
      <c r="L504" s="21" t="n">
        <f aca="false">INDEX('Read me'!$B$10:$B$14,3)</f>
        <v>1.35</v>
      </c>
      <c r="M504" s="14" t="n">
        <f aca="false">IF(F504*(1+'Read me'!$B$5)&lt;='Read me'!$B$7,CEILING(F504*(1+'Read me'!$B$5)+0.5,1)-0.5,CEILING(F504*(1+'Read me'!$B$5),5))</f>
        <v>115</v>
      </c>
      <c r="N504" s="14" t="n">
        <f aca="false">IF(MAX(M504*L504,M504+'Read me'!$B$6)&lt;='Read me'!$B$7,CEILING(MAX(M504*L504,M504+'Read me'!$B$6)+0.5,1)-0.5,CEILING(MAX(M504*L504,M504+'Read me'!$B$6),5))</f>
        <v>160</v>
      </c>
      <c r="O504" s="22" t="n">
        <f aca="false">IF(ISNUMBER(J504),M504-J504,"new")</f>
        <v>70</v>
      </c>
    </row>
    <row r="505" customFormat="false" ht="15" hidden="false" customHeight="false" outlineLevel="0" collapsed="false">
      <c r="A505" s="2" t="s">
        <v>635</v>
      </c>
      <c r="B505" s="2" t="s">
        <v>158</v>
      </c>
      <c r="C505" s="2" t="s">
        <v>205</v>
      </c>
      <c r="D505" s="2" t="s">
        <v>13</v>
      </c>
      <c r="E505" s="2" t="s">
        <v>49</v>
      </c>
      <c r="F505" s="14" t="n">
        <v>151.75</v>
      </c>
      <c r="G505" s="2" t="n">
        <v>0</v>
      </c>
      <c r="H505" s="2" t="n">
        <v>5</v>
      </c>
      <c r="I505" s="21" t="n">
        <v>1.3</v>
      </c>
      <c r="J505" s="14" t="n">
        <v>99</v>
      </c>
      <c r="K505" s="14" t="n">
        <v>150</v>
      </c>
      <c r="L505" s="21" t="n">
        <f aca="false">INDEX('Read me'!$B$10:$B$14,3)</f>
        <v>1.35</v>
      </c>
      <c r="M505" s="14" t="n">
        <f aca="false">IF(F505*(1+'Read me'!$B$5)&lt;='Read me'!$B$7,CEILING(F505*(1+'Read me'!$B$5)+0.5,1)-0.5,CEILING(F505*(1+'Read me'!$B$5),5))</f>
        <v>155</v>
      </c>
      <c r="N505" s="14" t="n">
        <f aca="false">IF(MAX(M505*L505,M505+'Read me'!$B$6)&lt;='Read me'!$B$7,CEILING(MAX(M505*L505,M505+'Read me'!$B$6)+0.5,1)-0.5,CEILING(MAX(M505*L505,M505+'Read me'!$B$6),5))</f>
        <v>210</v>
      </c>
      <c r="O505" s="22" t="n">
        <f aca="false">IF(ISNUMBER(J505),M505-J505,"new")</f>
        <v>56</v>
      </c>
    </row>
    <row r="506" customFormat="false" ht="15" hidden="false" customHeight="false" outlineLevel="0" collapsed="false">
      <c r="A506" s="2" t="s">
        <v>636</v>
      </c>
      <c r="B506" s="2" t="s">
        <v>158</v>
      </c>
      <c r="C506" s="2" t="s">
        <v>205</v>
      </c>
      <c r="D506" s="2" t="s">
        <v>14</v>
      </c>
      <c r="E506" s="2" t="s">
        <v>47</v>
      </c>
      <c r="F506" s="14" t="n">
        <v>167</v>
      </c>
      <c r="G506" s="2" t="n">
        <v>1</v>
      </c>
      <c r="H506" s="2" t="n">
        <v>5</v>
      </c>
      <c r="I506" s="21" t="n">
        <v>1.3</v>
      </c>
      <c r="J506" s="14" t="n">
        <v>99</v>
      </c>
      <c r="K506" s="14" t="n">
        <v>150</v>
      </c>
      <c r="L506" s="21" t="n">
        <f aca="false">INDEX('Read me'!$B$10:$B$14,4)</f>
        <v>1.2</v>
      </c>
      <c r="M506" s="14" t="n">
        <f aca="false">IF(F506*(1+'Read me'!$B$5)&lt;='Read me'!$B$7,CEILING(F506*(1+'Read me'!$B$5)+0.5,1)-0.5,CEILING(F506*(1+'Read me'!$B$5),5))</f>
        <v>170</v>
      </c>
      <c r="N506" s="14" t="n">
        <f aca="false">IF(MAX(M506*L506,M506+'Read me'!$B$6)&lt;='Read me'!$B$7,CEILING(MAX(M506*L506,M506+'Read me'!$B$6)+0.5,1)-0.5,CEILING(MAX(M506*L506,M506+'Read me'!$B$6),5))</f>
        <v>205</v>
      </c>
      <c r="O506" s="22" t="n">
        <f aca="false">IF(ISNUMBER(J506),M506-J506,"new")</f>
        <v>71</v>
      </c>
    </row>
    <row r="507" customFormat="false" ht="15" hidden="false" customHeight="false" outlineLevel="0" collapsed="false">
      <c r="A507" s="2" t="s">
        <v>637</v>
      </c>
      <c r="B507" s="2" t="s">
        <v>158</v>
      </c>
      <c r="C507" s="2" t="s">
        <v>205</v>
      </c>
      <c r="D507" s="2" t="s">
        <v>14</v>
      </c>
      <c r="E507" s="2" t="s">
        <v>48</v>
      </c>
      <c r="F507" s="14" t="n">
        <v>207.06</v>
      </c>
      <c r="G507" s="2" t="n">
        <v>0</v>
      </c>
      <c r="H507" s="2" t="n">
        <v>5</v>
      </c>
      <c r="I507" s="21" t="n">
        <v>1.3</v>
      </c>
      <c r="J507" s="14" t="n">
        <v>150</v>
      </c>
      <c r="K507" s="14" t="n">
        <v>150</v>
      </c>
      <c r="L507" s="21" t="n">
        <f aca="false">INDEX('Read me'!$B$10:$B$14,4)</f>
        <v>1.2</v>
      </c>
      <c r="M507" s="14" t="n">
        <f aca="false">IF(F507*(1+'Read me'!$B$5)&lt;='Read me'!$B$7,CEILING(F507*(1+'Read me'!$B$5)+0.5,1)-0.5,CEILING(F507*(1+'Read me'!$B$5),5))</f>
        <v>210</v>
      </c>
      <c r="N507" s="14" t="n">
        <f aca="false">IF(MAX(M507*L507,M507+'Read me'!$B$6)&lt;='Read me'!$B$7,CEILING(MAX(M507*L507,M507+'Read me'!$B$6)+0.5,1)-0.5,CEILING(MAX(M507*L507,M507+'Read me'!$B$6),5))</f>
        <v>255</v>
      </c>
      <c r="O507" s="22" t="n">
        <f aca="false">IF(ISNUMBER(J507),M507-J507,"new")</f>
        <v>60</v>
      </c>
    </row>
    <row r="508" customFormat="false" ht="15" hidden="false" customHeight="false" outlineLevel="0" collapsed="false">
      <c r="A508" s="2" t="s">
        <v>638</v>
      </c>
      <c r="B508" s="2" t="s">
        <v>158</v>
      </c>
      <c r="C508" s="2" t="s">
        <v>205</v>
      </c>
      <c r="D508" s="2" t="s">
        <v>14</v>
      </c>
      <c r="E508" s="2" t="s">
        <v>49</v>
      </c>
      <c r="F508" s="14" t="n">
        <v>263.04</v>
      </c>
      <c r="G508" s="2" t="n">
        <v>0</v>
      </c>
      <c r="H508" s="2" t="n">
        <v>5</v>
      </c>
      <c r="I508" s="21" t="n">
        <v>1.3</v>
      </c>
      <c r="J508" s="14" t="n">
        <v>250</v>
      </c>
      <c r="K508" s="14" t="n">
        <v>195</v>
      </c>
      <c r="L508" s="21" t="n">
        <f aca="false">INDEX('Read me'!$B$10:$B$14,4)</f>
        <v>1.2</v>
      </c>
      <c r="M508" s="14" t="n">
        <f aca="false">IF(F508*(1+'Read me'!$B$5)&lt;='Read me'!$B$7,CEILING(F508*(1+'Read me'!$B$5)+0.5,1)-0.5,CEILING(F508*(1+'Read me'!$B$5),5))</f>
        <v>265</v>
      </c>
      <c r="N508" s="14" t="n">
        <f aca="false">IF(MAX(M508*L508,M508+'Read me'!$B$6)&lt;='Read me'!$B$7,CEILING(MAX(M508*L508,M508+'Read me'!$B$6)+0.5,1)-0.5,CEILING(MAX(M508*L508,M508+'Read me'!$B$6),5))</f>
        <v>320</v>
      </c>
      <c r="O508" s="22" t="n">
        <f aca="false">IF(ISNUMBER(J508),M508-J508,"new")</f>
        <v>15</v>
      </c>
    </row>
    <row r="509" customFormat="false" ht="15" hidden="false" customHeight="false" outlineLevel="0" collapsed="false">
      <c r="A509" s="2" t="s">
        <v>639</v>
      </c>
      <c r="B509" s="2" t="s">
        <v>158</v>
      </c>
      <c r="C509" s="2" t="s">
        <v>205</v>
      </c>
      <c r="D509" s="2" t="s">
        <v>15</v>
      </c>
      <c r="E509" s="2" t="s">
        <v>47</v>
      </c>
      <c r="F509" s="14" t="n">
        <v>216.33</v>
      </c>
      <c r="G509" s="2" t="n">
        <v>0</v>
      </c>
      <c r="H509" s="2" t="n">
        <v>5</v>
      </c>
      <c r="I509" s="21" t="n">
        <v>1.3</v>
      </c>
      <c r="J509" s="14" t="n">
        <v>300</v>
      </c>
      <c r="K509" s="14" t="n">
        <v>300</v>
      </c>
      <c r="L509" s="21" t="n">
        <f aca="false">INDEX('Read me'!$B$10:$B$14,5)</f>
        <v>1.2</v>
      </c>
      <c r="M509" s="14" t="n">
        <f aca="false">IF(F509*(1+'Read me'!$B$5)&lt;='Read me'!$B$7,CEILING(F509*(1+'Read me'!$B$5)+0.5,1)-0.5,CEILING(F509*(1+'Read me'!$B$5),5))</f>
        <v>220</v>
      </c>
      <c r="N509" s="14" t="n">
        <f aca="false">IF(MAX(M509*L509,M509+'Read me'!$B$6)&lt;='Read me'!$B$7,CEILING(MAX(M509*L509,M509+'Read me'!$B$6)+0.5,1)-0.5,CEILING(MAX(M509*L509,M509+'Read me'!$B$6),5))</f>
        <v>265</v>
      </c>
      <c r="O509" s="22" t="n">
        <f aca="false">IF(ISNUMBER(J509),M509-J509,"new")</f>
        <v>-80</v>
      </c>
    </row>
    <row r="510" customFormat="false" ht="15" hidden="false" customHeight="false" outlineLevel="0" collapsed="false">
      <c r="A510" s="2" t="s">
        <v>640</v>
      </c>
      <c r="B510" s="2" t="s">
        <v>158</v>
      </c>
      <c r="C510" s="2" t="s">
        <v>205</v>
      </c>
      <c r="D510" s="2" t="s">
        <v>15</v>
      </c>
      <c r="E510" s="2" t="s">
        <v>48</v>
      </c>
      <c r="F510" s="14" t="n">
        <v>302.72</v>
      </c>
      <c r="G510" s="2" t="n">
        <v>0</v>
      </c>
      <c r="H510" s="2" t="n">
        <v>5</v>
      </c>
      <c r="I510" s="21" t="n">
        <v>1.3</v>
      </c>
      <c r="J510" s="14" t="n">
        <v>300</v>
      </c>
      <c r="K510" s="14" t="n">
        <v>300</v>
      </c>
      <c r="L510" s="21" t="n">
        <f aca="false">INDEX('Read me'!$B$10:$B$14,5)</f>
        <v>1.2</v>
      </c>
      <c r="M510" s="14" t="n">
        <f aca="false">IF(MAX((IF(F510*(1+'Read me'!$B$5)&lt;='Read me'!$B$7,CEILING(F510*(1+'Read me'!$B$5)+0.5,1)-0.5,CEILING(F510*(1+'Read me'!$B$5),5)))*L510,(IF(F510*(1+'Read me'!$B$5)&lt;='Read me'!$B$7,CEILING(F510*(1+'Read me'!$B$5)+0.5,1)-0.5,CEILING(F510*(1+'Read me'!$B$5),5)))+'Read me'!$B$6)&lt;='Read me'!$B$7,CEILING(MAX((IF(F510*(1+'Read me'!$B$5)&lt;='Read me'!$B$7,CEILING(F510*(1+'Read me'!$B$5)+0.5,1)-0.5,CEILING(F510*(1+'Read me'!$B$5),5)))*L510,(IF(F510*(1+'Read me'!$B$5)&lt;='Read me'!$B$7,CEILING(F510*(1+'Read me'!$B$5)+0.5,1)-0.5,CEILING(F510*(1+'Read me'!$B$5),5)))+'Read me'!$B$6)+0.5,1)-0.5,CEILING(MAX((IF(F510*(1+'Read me'!$B$5)&lt;='Read me'!$B$7,CEILING(F510*(1+'Read me'!$B$5)+0.5,1)-0.5,CEILING(F510*(1+'Read me'!$B$5),5)))*L510,(IF(F510*(1+'Read me'!$B$5)&lt;='Read me'!$B$7,CEILING(F510*(1+'Read me'!$B$5)+0.5,1)-0.5,CEILING(F510*(1+'Read me'!$B$5),5)))+'Read me'!$B$6),5))</f>
        <v>370</v>
      </c>
      <c r="N510" s="2" t="s">
        <v>138</v>
      </c>
      <c r="O510" s="22" t="n">
        <f aca="false">IF(ISNUMBER(J510),M510-J510,"new")</f>
        <v>70</v>
      </c>
      <c r="P510" s="5" t="s">
        <v>139</v>
      </c>
    </row>
    <row r="511" customFormat="false" ht="15" hidden="false" customHeight="false" outlineLevel="0" collapsed="false">
      <c r="A511" s="2" t="s">
        <v>641</v>
      </c>
      <c r="B511" s="2" t="s">
        <v>158</v>
      </c>
      <c r="C511" s="2" t="s">
        <v>205</v>
      </c>
      <c r="D511" s="2" t="s">
        <v>15</v>
      </c>
      <c r="E511" s="2" t="s">
        <v>49</v>
      </c>
      <c r="F511" s="14" t="n">
        <v>362.46</v>
      </c>
      <c r="G511" s="2" t="n">
        <v>0</v>
      </c>
      <c r="H511" s="2" t="n">
        <v>5</v>
      </c>
      <c r="I511" s="21" t="n">
        <v>1.3</v>
      </c>
      <c r="J511" s="14" t="n">
        <v>350</v>
      </c>
      <c r="K511" s="14" t="n">
        <v>400</v>
      </c>
      <c r="L511" s="21" t="n">
        <f aca="false">INDEX('Read me'!$B$10:$B$14,5)</f>
        <v>1.2</v>
      </c>
      <c r="M511" s="14" t="n">
        <f aca="false">IF(MAX((IF(F511*(1+'Read me'!$B$5)&lt;='Read me'!$B$7,CEILING(F511*(1+'Read me'!$B$5)+0.5,1)-0.5,CEILING(F511*(1+'Read me'!$B$5),5)))*L511,(IF(F511*(1+'Read me'!$B$5)&lt;='Read me'!$B$7,CEILING(F511*(1+'Read me'!$B$5)+0.5,1)-0.5,CEILING(F511*(1+'Read me'!$B$5),5)))+'Read me'!$B$6)&lt;='Read me'!$B$7,CEILING(MAX((IF(F511*(1+'Read me'!$B$5)&lt;='Read me'!$B$7,CEILING(F511*(1+'Read me'!$B$5)+0.5,1)-0.5,CEILING(F511*(1+'Read me'!$B$5),5)))*L511,(IF(F511*(1+'Read me'!$B$5)&lt;='Read me'!$B$7,CEILING(F511*(1+'Read me'!$B$5)+0.5,1)-0.5,CEILING(F511*(1+'Read me'!$B$5),5)))+'Read me'!$B$6)+0.5,1)-0.5,CEILING(MAX((IF(F511*(1+'Read me'!$B$5)&lt;='Read me'!$B$7,CEILING(F511*(1+'Read me'!$B$5)+0.5,1)-0.5,CEILING(F511*(1+'Read me'!$B$5),5)))*L511,(IF(F511*(1+'Read me'!$B$5)&lt;='Read me'!$B$7,CEILING(F511*(1+'Read me'!$B$5)+0.5,1)-0.5,CEILING(F511*(1+'Read me'!$B$5),5)))+'Read me'!$B$6),5))</f>
        <v>440</v>
      </c>
      <c r="N511" s="2" t="s">
        <v>138</v>
      </c>
      <c r="O511" s="22" t="n">
        <f aca="false">IF(ISNUMBER(J511),M511-J511,"new")</f>
        <v>90</v>
      </c>
      <c r="P511" s="5" t="s">
        <v>139</v>
      </c>
    </row>
    <row r="512" customFormat="false" ht="15" hidden="false" customHeight="false" outlineLevel="0" collapsed="false">
      <c r="A512" s="2" t="s">
        <v>642</v>
      </c>
      <c r="B512" s="2" t="s">
        <v>158</v>
      </c>
      <c r="C512" s="2" t="s">
        <v>123</v>
      </c>
      <c r="D512" s="2" t="s">
        <v>10</v>
      </c>
      <c r="E512" s="2" t="s">
        <v>47</v>
      </c>
      <c r="F512" s="14" t="n">
        <v>11.32</v>
      </c>
      <c r="G512" s="2" t="n">
        <v>3</v>
      </c>
      <c r="H512" s="2" t="n">
        <v>9</v>
      </c>
      <c r="I512" s="21" t="n">
        <v>0.85</v>
      </c>
      <c r="J512" s="14" t="n">
        <v>19.5</v>
      </c>
      <c r="K512" s="14" t="n">
        <v>24.5</v>
      </c>
      <c r="L512" s="21" t="n">
        <f aca="false">INDEX('Read me'!$B$10:$B$14,1)</f>
        <v>1.34</v>
      </c>
      <c r="M512" s="14" t="n">
        <f aca="false">IF(F512*(1+'Read me'!$B$5)&lt;='Read me'!$B$7,CEILING(F512*(1+'Read me'!$B$5)+0.5,1)-0.5,CEILING(F512*(1+'Read me'!$B$5),5))</f>
        <v>11.5</v>
      </c>
      <c r="N512" s="14" t="n">
        <f aca="false">IF(MAX(M512*L512,M512+'Read me'!$B$6)&lt;='Read me'!$B$7,CEILING(MAX(M512*L512,M512+'Read me'!$B$6)+0.5,1)-0.5,CEILING(MAX(M512*L512,M512+'Read me'!$B$6),5))</f>
        <v>16.5</v>
      </c>
      <c r="O512" s="22" t="n">
        <f aca="false">IF(ISNUMBER(J512),M512-J512,"new")</f>
        <v>-8</v>
      </c>
    </row>
    <row r="513" customFormat="false" ht="15" hidden="false" customHeight="false" outlineLevel="0" collapsed="false">
      <c r="A513" s="2" t="s">
        <v>643</v>
      </c>
      <c r="B513" s="2" t="s">
        <v>158</v>
      </c>
      <c r="C513" s="2" t="s">
        <v>123</v>
      </c>
      <c r="D513" s="2" t="s">
        <v>10</v>
      </c>
      <c r="E513" s="2" t="s">
        <v>48</v>
      </c>
      <c r="F513" s="14" t="n">
        <v>13.68</v>
      </c>
      <c r="G513" s="2" t="n">
        <v>0</v>
      </c>
      <c r="H513" s="2" t="n">
        <v>9</v>
      </c>
      <c r="I513" s="21" t="n">
        <v>0.85</v>
      </c>
      <c r="J513" s="14" t="n">
        <v>19.5</v>
      </c>
      <c r="K513" s="14" t="n">
        <v>24.5</v>
      </c>
      <c r="L513" s="21" t="n">
        <f aca="false">INDEX('Read me'!$B$10:$B$14,1)</f>
        <v>1.34</v>
      </c>
      <c r="M513" s="14" t="n">
        <f aca="false">IF(F513*(1+'Read me'!$B$5)&lt;='Read me'!$B$7,CEILING(F513*(1+'Read me'!$B$5)+0.5,1)-0.5,CEILING(F513*(1+'Read me'!$B$5),5))</f>
        <v>14.5</v>
      </c>
      <c r="N513" s="14" t="n">
        <f aca="false">IF(MAX(M513*L513,M513+'Read me'!$B$6)&lt;='Read me'!$B$7,CEILING(MAX(M513*L513,M513+'Read me'!$B$6)+0.5,1)-0.5,CEILING(MAX(M513*L513,M513+'Read me'!$B$6),5))</f>
        <v>19.5</v>
      </c>
      <c r="O513" s="22" t="n">
        <f aca="false">IF(ISNUMBER(J513),M513-J513,"new")</f>
        <v>-5</v>
      </c>
    </row>
    <row r="514" customFormat="false" ht="15" hidden="false" customHeight="false" outlineLevel="0" collapsed="false">
      <c r="A514" s="2" t="s">
        <v>644</v>
      </c>
      <c r="B514" s="2" t="s">
        <v>158</v>
      </c>
      <c r="C514" s="2" t="s">
        <v>123</v>
      </c>
      <c r="D514" s="2" t="s">
        <v>10</v>
      </c>
      <c r="E514" s="2" t="s">
        <v>49</v>
      </c>
      <c r="F514" s="14" t="n">
        <v>16.82</v>
      </c>
      <c r="G514" s="2" t="n">
        <v>0</v>
      </c>
      <c r="H514" s="2" t="n">
        <v>9</v>
      </c>
      <c r="I514" s="21" t="n">
        <v>0.85</v>
      </c>
      <c r="J514" s="14" t="n">
        <v>19.5</v>
      </c>
      <c r="K514" s="14" t="n">
        <v>34.5</v>
      </c>
      <c r="L514" s="21" t="n">
        <f aca="false">INDEX('Read me'!$B$10:$B$14,1)</f>
        <v>1.34</v>
      </c>
      <c r="M514" s="14" t="n">
        <f aca="false">IF(F514*(1+'Read me'!$B$5)&lt;='Read me'!$B$7,CEILING(F514*(1+'Read me'!$B$5)+0.5,1)-0.5,CEILING(F514*(1+'Read me'!$B$5),5))</f>
        <v>17.5</v>
      </c>
      <c r="N514" s="14" t="n">
        <f aca="false">IF(MAX(M514*L514,M514+'Read me'!$B$6)&lt;='Read me'!$B$7,CEILING(MAX(M514*L514,M514+'Read me'!$B$6)+0.5,1)-0.5,CEILING(MAX(M514*L514,M514+'Read me'!$B$6),5))</f>
        <v>23.5</v>
      </c>
      <c r="O514" s="22" t="n">
        <f aca="false">IF(ISNUMBER(J514),M514-J514,"new")</f>
        <v>-2</v>
      </c>
    </row>
    <row r="515" customFormat="false" ht="15" hidden="false" customHeight="false" outlineLevel="0" collapsed="false">
      <c r="A515" s="2" t="s">
        <v>645</v>
      </c>
      <c r="B515" s="2" t="s">
        <v>158</v>
      </c>
      <c r="C515" s="2" t="s">
        <v>123</v>
      </c>
      <c r="D515" s="2" t="s">
        <v>12</v>
      </c>
      <c r="E515" s="2" t="s">
        <v>47</v>
      </c>
      <c r="F515" s="14" t="n">
        <v>35.8</v>
      </c>
      <c r="G515" s="2" t="n">
        <v>3</v>
      </c>
      <c r="H515" s="2" t="n">
        <v>9</v>
      </c>
      <c r="I515" s="21" t="n">
        <v>0.86</v>
      </c>
      <c r="J515" s="14" t="n">
        <v>24.5</v>
      </c>
      <c r="K515" s="14" t="n">
        <v>29.5</v>
      </c>
      <c r="L515" s="21" t="n">
        <f aca="false">INDEX('Read me'!$B$10:$B$14,2)</f>
        <v>1.26</v>
      </c>
      <c r="M515" s="14" t="n">
        <f aca="false">IF(F515*(1+'Read me'!$B$5)&lt;='Read me'!$B$7,CEILING(F515*(1+'Read me'!$B$5)+0.5,1)-0.5,CEILING(F515*(1+'Read me'!$B$5),5))</f>
        <v>40</v>
      </c>
      <c r="N515" s="14" t="n">
        <f aca="false">IF(MAX(M515*L515,M515+'Read me'!$B$6)&lt;='Read me'!$B$7,CEILING(MAX(M515*L515,M515+'Read me'!$B$6)+0.5,1)-0.5,CEILING(MAX(M515*L515,M515+'Read me'!$B$6),5))</f>
        <v>55</v>
      </c>
      <c r="O515" s="22" t="n">
        <f aca="false">IF(ISNUMBER(J515),M515-J515,"new")</f>
        <v>15.5</v>
      </c>
    </row>
    <row r="516" customFormat="false" ht="15" hidden="false" customHeight="false" outlineLevel="0" collapsed="false">
      <c r="A516" s="2" t="s">
        <v>646</v>
      </c>
      <c r="B516" s="2" t="s">
        <v>158</v>
      </c>
      <c r="C516" s="2" t="s">
        <v>123</v>
      </c>
      <c r="D516" s="2" t="s">
        <v>12</v>
      </c>
      <c r="E516" s="2" t="s">
        <v>48</v>
      </c>
      <c r="F516" s="14" t="n">
        <v>41.19</v>
      </c>
      <c r="G516" s="2" t="n">
        <v>0</v>
      </c>
      <c r="H516" s="2" t="n">
        <v>9</v>
      </c>
      <c r="I516" s="21" t="n">
        <v>0.86</v>
      </c>
      <c r="J516" s="14" t="n">
        <v>24.5</v>
      </c>
      <c r="K516" s="14" t="n">
        <v>29.5</v>
      </c>
      <c r="L516" s="21" t="n">
        <f aca="false">INDEX('Read me'!$B$10:$B$14,2)</f>
        <v>1.26</v>
      </c>
      <c r="M516" s="14" t="n">
        <f aca="false">IF(F516*(1+'Read me'!$B$5)&lt;='Read me'!$B$7,CEILING(F516*(1+'Read me'!$B$5)+0.5,1)-0.5,CEILING(F516*(1+'Read me'!$B$5),5))</f>
        <v>45</v>
      </c>
      <c r="N516" s="14" t="n">
        <f aca="false">IF(MAX(M516*L516,M516+'Read me'!$B$6)&lt;='Read me'!$B$7,CEILING(MAX(M516*L516,M516+'Read me'!$B$6)+0.5,1)-0.5,CEILING(MAX(M516*L516,M516+'Read me'!$B$6),5))</f>
        <v>60</v>
      </c>
      <c r="O516" s="22" t="n">
        <f aca="false">IF(ISNUMBER(J516),M516-J516,"new")</f>
        <v>20.5</v>
      </c>
    </row>
    <row r="517" customFormat="false" ht="15" hidden="false" customHeight="false" outlineLevel="0" collapsed="false">
      <c r="A517" s="2" t="s">
        <v>647</v>
      </c>
      <c r="B517" s="2" t="s">
        <v>158</v>
      </c>
      <c r="C517" s="2" t="s">
        <v>123</v>
      </c>
      <c r="D517" s="2" t="s">
        <v>12</v>
      </c>
      <c r="E517" s="2" t="s">
        <v>49</v>
      </c>
      <c r="F517" s="14" t="n">
        <v>45.07</v>
      </c>
      <c r="G517" s="2" t="n">
        <v>1</v>
      </c>
      <c r="H517" s="2" t="n">
        <v>9</v>
      </c>
      <c r="I517" s="21" t="n">
        <v>0.86</v>
      </c>
      <c r="J517" s="14" t="n">
        <v>24.5</v>
      </c>
      <c r="K517" s="14" t="n">
        <v>45</v>
      </c>
      <c r="L517" s="21" t="n">
        <f aca="false">INDEX('Read me'!$B$10:$B$14,2)</f>
        <v>1.26</v>
      </c>
      <c r="M517" s="14" t="n">
        <f aca="false">IF(F517*(1+'Read me'!$B$5)&lt;='Read me'!$B$7,CEILING(F517*(1+'Read me'!$B$5)+0.5,1)-0.5,CEILING(F517*(1+'Read me'!$B$5),5))</f>
        <v>50</v>
      </c>
      <c r="N517" s="14" t="n">
        <f aca="false">IF(MAX(M517*L517,M517+'Read me'!$B$6)&lt;='Read me'!$B$7,CEILING(MAX(M517*L517,M517+'Read me'!$B$6)+0.5,1)-0.5,CEILING(MAX(M517*L517,M517+'Read me'!$B$6),5))</f>
        <v>65</v>
      </c>
      <c r="O517" s="22" t="n">
        <f aca="false">IF(ISNUMBER(J517),M517-J517,"new")</f>
        <v>25.5</v>
      </c>
    </row>
    <row r="518" customFormat="false" ht="15" hidden="false" customHeight="false" outlineLevel="0" collapsed="false">
      <c r="A518" s="2" t="s">
        <v>648</v>
      </c>
      <c r="B518" s="2" t="s">
        <v>158</v>
      </c>
      <c r="C518" s="2" t="s">
        <v>123</v>
      </c>
      <c r="D518" s="2" t="s">
        <v>13</v>
      </c>
      <c r="E518" s="2" t="s">
        <v>47</v>
      </c>
      <c r="F518" s="14" t="n">
        <v>60.37</v>
      </c>
      <c r="G518" s="2" t="n">
        <v>1</v>
      </c>
      <c r="H518" s="2" t="n">
        <v>9</v>
      </c>
      <c r="I518" s="21" t="n">
        <v>0.83</v>
      </c>
      <c r="J518" s="14" t="n">
        <v>45</v>
      </c>
      <c r="K518" s="14" t="n">
        <v>95</v>
      </c>
      <c r="L518" s="21" t="n">
        <f aca="false">INDEX('Read me'!$B$10:$B$14,3)</f>
        <v>1.35</v>
      </c>
      <c r="M518" s="14" t="n">
        <f aca="false">IF(F518*(1+'Read me'!$B$5)&lt;='Read me'!$B$7,CEILING(F518*(1+'Read me'!$B$5)+0.5,1)-0.5,CEILING(F518*(1+'Read me'!$B$5),5))</f>
        <v>65</v>
      </c>
      <c r="N518" s="14" t="n">
        <f aca="false">IF(MAX(M518*L518,M518+'Read me'!$B$6)&lt;='Read me'!$B$7,CEILING(MAX(M518*L518,M518+'Read me'!$B$6)+0.5,1)-0.5,CEILING(MAX(M518*L518,M518+'Read me'!$B$6),5))</f>
        <v>90</v>
      </c>
      <c r="O518" s="22" t="n">
        <f aca="false">IF(ISNUMBER(J518),M518-J518,"new")</f>
        <v>20</v>
      </c>
    </row>
    <row r="519" customFormat="false" ht="15" hidden="false" customHeight="false" outlineLevel="0" collapsed="false">
      <c r="A519" s="2" t="s">
        <v>649</v>
      </c>
      <c r="B519" s="2" t="s">
        <v>158</v>
      </c>
      <c r="C519" s="2" t="s">
        <v>123</v>
      </c>
      <c r="D519" s="2" t="s">
        <v>13</v>
      </c>
      <c r="E519" s="2" t="s">
        <v>48</v>
      </c>
      <c r="F519" s="14" t="n">
        <v>70.97</v>
      </c>
      <c r="G519" s="2" t="n">
        <v>0</v>
      </c>
      <c r="H519" s="2" t="n">
        <v>9</v>
      </c>
      <c r="I519" s="21" t="n">
        <v>0.83</v>
      </c>
      <c r="J519" s="14" t="n">
        <v>45</v>
      </c>
      <c r="K519" s="14" t="n">
        <v>95</v>
      </c>
      <c r="L519" s="21" t="n">
        <f aca="false">INDEX('Read me'!$B$10:$B$14,3)</f>
        <v>1.35</v>
      </c>
      <c r="M519" s="14" t="n">
        <f aca="false">IF(F519*(1+'Read me'!$B$5)&lt;='Read me'!$B$7,CEILING(F519*(1+'Read me'!$B$5)+0.5,1)-0.5,CEILING(F519*(1+'Read me'!$B$5),5))</f>
        <v>75</v>
      </c>
      <c r="N519" s="14" t="n">
        <f aca="false">IF(MAX(M519*L519,M519+'Read me'!$B$6)&lt;='Read me'!$B$7,CEILING(MAX(M519*L519,M519+'Read me'!$B$6)+0.5,1)-0.5,CEILING(MAX(M519*L519,M519+'Read me'!$B$6),5))</f>
        <v>105</v>
      </c>
      <c r="O519" s="22" t="n">
        <f aca="false">IF(ISNUMBER(J519),M519-J519,"new")</f>
        <v>30</v>
      </c>
    </row>
    <row r="520" customFormat="false" ht="15" hidden="false" customHeight="false" outlineLevel="0" collapsed="false">
      <c r="A520" s="2" t="s">
        <v>650</v>
      </c>
      <c r="B520" s="2" t="s">
        <v>158</v>
      </c>
      <c r="C520" s="2" t="s">
        <v>123</v>
      </c>
      <c r="D520" s="2" t="s">
        <v>13</v>
      </c>
      <c r="E520" s="2" t="s">
        <v>49</v>
      </c>
      <c r="F520" s="14" t="n">
        <v>96.93</v>
      </c>
      <c r="G520" s="2" t="n">
        <v>0</v>
      </c>
      <c r="H520" s="2" t="n">
        <v>9</v>
      </c>
      <c r="I520" s="21" t="n">
        <v>0.83</v>
      </c>
      <c r="J520" s="14" t="n">
        <v>99</v>
      </c>
      <c r="K520" s="14" t="n">
        <v>150</v>
      </c>
      <c r="L520" s="21" t="n">
        <f aca="false">INDEX('Read me'!$B$10:$B$14,3)</f>
        <v>1.35</v>
      </c>
      <c r="M520" s="14" t="n">
        <f aca="false">IF(F520*(1+'Read me'!$B$5)&lt;='Read me'!$B$7,CEILING(F520*(1+'Read me'!$B$5)+0.5,1)-0.5,CEILING(F520*(1+'Read me'!$B$5),5))</f>
        <v>100</v>
      </c>
      <c r="N520" s="14" t="n">
        <f aca="false">IF(MAX(M520*L520,M520+'Read me'!$B$6)&lt;='Read me'!$B$7,CEILING(MAX(M520*L520,M520+'Read me'!$B$6)+0.5,1)-0.5,CEILING(MAX(M520*L520,M520+'Read me'!$B$6),5))</f>
        <v>135</v>
      </c>
      <c r="O520" s="22" t="n">
        <f aca="false">IF(ISNUMBER(J520),M520-J520,"new")</f>
        <v>1</v>
      </c>
    </row>
    <row r="521" customFormat="false" ht="15" hidden="false" customHeight="false" outlineLevel="0" collapsed="false">
      <c r="A521" s="2" t="s">
        <v>651</v>
      </c>
      <c r="B521" s="2" t="s">
        <v>158</v>
      </c>
      <c r="C521" s="2" t="s">
        <v>123</v>
      </c>
      <c r="D521" s="2" t="s">
        <v>14</v>
      </c>
      <c r="E521" s="2" t="s">
        <v>47</v>
      </c>
      <c r="F521" s="14" t="n">
        <v>102.72</v>
      </c>
      <c r="G521" s="2" t="n">
        <v>0</v>
      </c>
      <c r="H521" s="2" t="n">
        <v>9</v>
      </c>
      <c r="I521" s="21" t="n">
        <v>0.83</v>
      </c>
      <c r="J521" s="14" t="n">
        <v>99</v>
      </c>
      <c r="K521" s="14" t="n">
        <v>150</v>
      </c>
      <c r="L521" s="21" t="n">
        <f aca="false">INDEX('Read me'!$B$10:$B$14,4)</f>
        <v>1.2</v>
      </c>
      <c r="M521" s="14" t="n">
        <f aca="false">IF(F521*(1+'Read me'!$B$5)&lt;='Read me'!$B$7,CEILING(F521*(1+'Read me'!$B$5)+0.5,1)-0.5,CEILING(F521*(1+'Read me'!$B$5),5))</f>
        <v>105</v>
      </c>
      <c r="N521" s="14" t="n">
        <f aca="false">IF(MAX(M521*L521,M521+'Read me'!$B$6)&lt;='Read me'!$B$7,CEILING(MAX(M521*L521,M521+'Read me'!$B$6)+0.5,1)-0.5,CEILING(MAX(M521*L521,M521+'Read me'!$B$6),5))</f>
        <v>130</v>
      </c>
      <c r="O521" s="22" t="n">
        <f aca="false">IF(ISNUMBER(J521),M521-J521,"new")</f>
        <v>6</v>
      </c>
    </row>
    <row r="522" customFormat="false" ht="15" hidden="false" customHeight="false" outlineLevel="0" collapsed="false">
      <c r="A522" s="2" t="s">
        <v>652</v>
      </c>
      <c r="B522" s="2" t="s">
        <v>158</v>
      </c>
      <c r="C522" s="2" t="s">
        <v>123</v>
      </c>
      <c r="D522" s="2" t="s">
        <v>14</v>
      </c>
      <c r="E522" s="2" t="s">
        <v>48</v>
      </c>
      <c r="F522" s="14" t="n">
        <v>132.27</v>
      </c>
      <c r="G522" s="2" t="n">
        <v>0</v>
      </c>
      <c r="H522" s="2" t="n">
        <v>9</v>
      </c>
      <c r="I522" s="21" t="n">
        <v>0.83</v>
      </c>
      <c r="J522" s="14" t="n">
        <v>150</v>
      </c>
      <c r="K522" s="14" t="n">
        <v>150</v>
      </c>
      <c r="L522" s="21" t="n">
        <f aca="false">INDEX('Read me'!$B$10:$B$14,4)</f>
        <v>1.2</v>
      </c>
      <c r="M522" s="14" t="n">
        <f aca="false">IF(F522*(1+'Read me'!$B$5)&lt;='Read me'!$B$7,CEILING(F522*(1+'Read me'!$B$5)+0.5,1)-0.5,CEILING(F522*(1+'Read me'!$B$5),5))</f>
        <v>135</v>
      </c>
      <c r="N522" s="14" t="n">
        <f aca="false">IF(MAX(M522*L522,M522+'Read me'!$B$6)&lt;='Read me'!$B$7,CEILING(MAX(M522*L522,M522+'Read me'!$B$6)+0.5,1)-0.5,CEILING(MAX(M522*L522,M522+'Read me'!$B$6),5))</f>
        <v>165</v>
      </c>
      <c r="O522" s="22" t="n">
        <f aca="false">IF(ISNUMBER(J522),M522-J522,"new")</f>
        <v>-15</v>
      </c>
    </row>
    <row r="523" customFormat="false" ht="15" hidden="false" customHeight="false" outlineLevel="0" collapsed="false">
      <c r="A523" s="2" t="s">
        <v>653</v>
      </c>
      <c r="B523" s="2" t="s">
        <v>158</v>
      </c>
      <c r="C523" s="2" t="s">
        <v>123</v>
      </c>
      <c r="D523" s="2" t="s">
        <v>14</v>
      </c>
      <c r="E523" s="2" t="s">
        <v>49</v>
      </c>
      <c r="F523" s="14" t="n">
        <v>168.03</v>
      </c>
      <c r="G523" s="2" t="n">
        <v>0</v>
      </c>
      <c r="H523" s="2" t="n">
        <v>9</v>
      </c>
      <c r="I523" s="21" t="n">
        <v>0.83</v>
      </c>
      <c r="J523" s="14" t="n">
        <v>250</v>
      </c>
      <c r="K523" s="14" t="n">
        <v>195</v>
      </c>
      <c r="L523" s="21" t="n">
        <f aca="false">INDEX('Read me'!$B$10:$B$14,4)</f>
        <v>1.2</v>
      </c>
      <c r="M523" s="14" t="n">
        <f aca="false">IF(F523*(1+'Read me'!$B$5)&lt;='Read me'!$B$7,CEILING(F523*(1+'Read me'!$B$5)+0.5,1)-0.5,CEILING(F523*(1+'Read me'!$B$5),5))</f>
        <v>170</v>
      </c>
      <c r="N523" s="14" t="n">
        <f aca="false">IF(MAX(M523*L523,M523+'Read me'!$B$6)&lt;='Read me'!$B$7,CEILING(MAX(M523*L523,M523+'Read me'!$B$6)+0.5,1)-0.5,CEILING(MAX(M523*L523,M523+'Read me'!$B$6),5))</f>
        <v>205</v>
      </c>
      <c r="O523" s="22" t="n">
        <f aca="false">IF(ISNUMBER(J523),M523-J523,"new")</f>
        <v>-80</v>
      </c>
    </row>
    <row r="524" customFormat="false" ht="15" hidden="false" customHeight="false" outlineLevel="0" collapsed="false">
      <c r="A524" s="2" t="s">
        <v>654</v>
      </c>
      <c r="B524" s="2" t="s">
        <v>158</v>
      </c>
      <c r="C524" s="2" t="s">
        <v>123</v>
      </c>
      <c r="D524" s="2" t="s">
        <v>15</v>
      </c>
      <c r="E524" s="2" t="s">
        <v>47</v>
      </c>
      <c r="F524" s="14" t="n">
        <v>135.26</v>
      </c>
      <c r="G524" s="2" t="n">
        <v>1</v>
      </c>
      <c r="H524" s="2" t="n">
        <v>9</v>
      </c>
      <c r="I524" s="21" t="n">
        <v>0.83</v>
      </c>
      <c r="J524" s="14" t="n">
        <v>300</v>
      </c>
      <c r="K524" s="14" t="n">
        <v>300</v>
      </c>
      <c r="L524" s="21" t="n">
        <f aca="false">INDEX('Read me'!$B$10:$B$14,5)</f>
        <v>1.2</v>
      </c>
      <c r="M524" s="14" t="n">
        <f aca="false">IF(F524*(1+'Read me'!$B$5)&lt;='Read me'!$B$7,CEILING(F524*(1+'Read me'!$B$5)+0.5,1)-0.5,CEILING(F524*(1+'Read me'!$B$5),5))</f>
        <v>140</v>
      </c>
      <c r="N524" s="14" t="n">
        <f aca="false">IF(MAX(M524*L524,M524+'Read me'!$B$6)&lt;='Read me'!$B$7,CEILING(MAX(M524*L524,M524+'Read me'!$B$6)+0.5,1)-0.5,CEILING(MAX(M524*L524,M524+'Read me'!$B$6),5))</f>
        <v>170</v>
      </c>
      <c r="O524" s="22" t="n">
        <f aca="false">IF(ISNUMBER(J524),M524-J524,"new")</f>
        <v>-160</v>
      </c>
    </row>
    <row r="525" customFormat="false" ht="15" hidden="false" customHeight="false" outlineLevel="0" collapsed="false">
      <c r="A525" s="2" t="s">
        <v>655</v>
      </c>
      <c r="B525" s="2" t="s">
        <v>158</v>
      </c>
      <c r="C525" s="2" t="s">
        <v>123</v>
      </c>
      <c r="D525" s="2" t="s">
        <v>15</v>
      </c>
      <c r="E525" s="2" t="s">
        <v>48</v>
      </c>
      <c r="F525" s="14" t="n">
        <v>193.37</v>
      </c>
      <c r="G525" s="2" t="n">
        <v>0</v>
      </c>
      <c r="H525" s="2" t="n">
        <v>9</v>
      </c>
      <c r="I525" s="21" t="n">
        <v>0.83</v>
      </c>
      <c r="J525" s="14" t="n">
        <v>300</v>
      </c>
      <c r="K525" s="14" t="n">
        <v>300</v>
      </c>
      <c r="L525" s="21" t="n">
        <f aca="false">INDEX('Read me'!$B$10:$B$14,5)</f>
        <v>1.2</v>
      </c>
      <c r="M525" s="14" t="n">
        <f aca="false">IF(MAX((IF(F525*(1+'Read me'!$B$5)&lt;='Read me'!$B$7,CEILING(F525*(1+'Read me'!$B$5)+0.5,1)-0.5,CEILING(F525*(1+'Read me'!$B$5),5)))*L525,(IF(F525*(1+'Read me'!$B$5)&lt;='Read me'!$B$7,CEILING(F525*(1+'Read me'!$B$5)+0.5,1)-0.5,CEILING(F525*(1+'Read me'!$B$5),5)))+'Read me'!$B$6)&lt;='Read me'!$B$7,CEILING(MAX((IF(F525*(1+'Read me'!$B$5)&lt;='Read me'!$B$7,CEILING(F525*(1+'Read me'!$B$5)+0.5,1)-0.5,CEILING(F525*(1+'Read me'!$B$5),5)))*L525,(IF(F525*(1+'Read me'!$B$5)&lt;='Read me'!$B$7,CEILING(F525*(1+'Read me'!$B$5)+0.5,1)-0.5,CEILING(F525*(1+'Read me'!$B$5),5)))+'Read me'!$B$6)+0.5,1)-0.5,CEILING(MAX((IF(F525*(1+'Read me'!$B$5)&lt;='Read me'!$B$7,CEILING(F525*(1+'Read me'!$B$5)+0.5,1)-0.5,CEILING(F525*(1+'Read me'!$B$5),5)))*L525,(IF(F525*(1+'Read me'!$B$5)&lt;='Read me'!$B$7,CEILING(F525*(1+'Read me'!$B$5)+0.5,1)-0.5,CEILING(F525*(1+'Read me'!$B$5),5)))+'Read me'!$B$6),5))</f>
        <v>235</v>
      </c>
      <c r="N525" s="2" t="s">
        <v>138</v>
      </c>
      <c r="O525" s="22" t="n">
        <f aca="false">IF(ISNUMBER(J525),M525-J525,"new")</f>
        <v>-65</v>
      </c>
      <c r="P525" s="5" t="s">
        <v>139</v>
      </c>
    </row>
    <row r="526" customFormat="false" ht="15" hidden="false" customHeight="false" outlineLevel="0" collapsed="false">
      <c r="A526" s="2" t="s">
        <v>656</v>
      </c>
      <c r="B526" s="2" t="s">
        <v>158</v>
      </c>
      <c r="C526" s="2" t="s">
        <v>123</v>
      </c>
      <c r="D526" s="2" t="s">
        <v>15</v>
      </c>
      <c r="E526" s="2" t="s">
        <v>49</v>
      </c>
      <c r="F526" s="14" t="n">
        <v>231.54</v>
      </c>
      <c r="G526" s="2" t="n">
        <v>0</v>
      </c>
      <c r="H526" s="2" t="n">
        <v>9</v>
      </c>
      <c r="I526" s="21" t="n">
        <v>0.83</v>
      </c>
      <c r="J526" s="14" t="n">
        <v>350</v>
      </c>
      <c r="K526" s="14" t="n">
        <v>400</v>
      </c>
      <c r="L526" s="21" t="n">
        <f aca="false">INDEX('Read me'!$B$10:$B$14,5)</f>
        <v>1.2</v>
      </c>
      <c r="M526" s="14" t="n">
        <f aca="false">IF(MAX((IF(F526*(1+'Read me'!$B$5)&lt;='Read me'!$B$7,CEILING(F526*(1+'Read me'!$B$5)+0.5,1)-0.5,CEILING(F526*(1+'Read me'!$B$5),5)))*L526,(IF(F526*(1+'Read me'!$B$5)&lt;='Read me'!$B$7,CEILING(F526*(1+'Read me'!$B$5)+0.5,1)-0.5,CEILING(F526*(1+'Read me'!$B$5),5)))+'Read me'!$B$6)&lt;='Read me'!$B$7,CEILING(MAX((IF(F526*(1+'Read me'!$B$5)&lt;='Read me'!$B$7,CEILING(F526*(1+'Read me'!$B$5)+0.5,1)-0.5,CEILING(F526*(1+'Read me'!$B$5),5)))*L526,(IF(F526*(1+'Read me'!$B$5)&lt;='Read me'!$B$7,CEILING(F526*(1+'Read me'!$B$5)+0.5,1)-0.5,CEILING(F526*(1+'Read me'!$B$5),5)))+'Read me'!$B$6)+0.5,1)-0.5,CEILING(MAX((IF(F526*(1+'Read me'!$B$5)&lt;='Read me'!$B$7,CEILING(F526*(1+'Read me'!$B$5)+0.5,1)-0.5,CEILING(F526*(1+'Read me'!$B$5),5)))*L526,(IF(F526*(1+'Read me'!$B$5)&lt;='Read me'!$B$7,CEILING(F526*(1+'Read me'!$B$5)+0.5,1)-0.5,CEILING(F526*(1+'Read me'!$B$5),5)))+'Read me'!$B$6),5))</f>
        <v>285</v>
      </c>
      <c r="N526" s="2" t="s">
        <v>138</v>
      </c>
      <c r="O526" s="22" t="n">
        <f aca="false">IF(ISNUMBER(J526),M526-J526,"new")</f>
        <v>-65</v>
      </c>
      <c r="P526" s="5" t="s">
        <v>139</v>
      </c>
    </row>
    <row r="527" customFormat="false" ht="15" hidden="false" customHeight="false" outlineLevel="0" collapsed="false">
      <c r="A527" s="2" t="s">
        <v>657</v>
      </c>
      <c r="B527" s="2" t="s">
        <v>205</v>
      </c>
      <c r="C527" s="2" t="s">
        <v>205</v>
      </c>
      <c r="D527" s="2" t="s">
        <v>10</v>
      </c>
      <c r="E527" s="2" t="s">
        <v>47</v>
      </c>
      <c r="F527" s="14" t="n">
        <v>9.33</v>
      </c>
      <c r="G527" s="2" t="n">
        <v>9</v>
      </c>
      <c r="H527" s="2" t="n">
        <v>147</v>
      </c>
      <c r="I527" s="21" t="n">
        <v>0.92</v>
      </c>
      <c r="J527" s="14" t="n">
        <v>9.5</v>
      </c>
      <c r="K527" s="14" t="n">
        <v>14.5</v>
      </c>
      <c r="L527" s="21" t="n">
        <f aca="false">INDEX('Read me'!$B$10:$B$14,1)</f>
        <v>1.34</v>
      </c>
      <c r="M527" s="14" t="n">
        <f aca="false">IF(F527*(1+'Read me'!$B$5)&lt;='Read me'!$B$7,CEILING(F527*(1+'Read me'!$B$5)+0.5,1)-0.5,CEILING(F527*(1+'Read me'!$B$5),5))</f>
        <v>9.5</v>
      </c>
      <c r="N527" s="14" t="n">
        <f aca="false">IF(MAX(M527*L527,M527+'Read me'!$B$6)&lt;='Read me'!$B$7,CEILING(MAX(M527*L527,M527+'Read me'!$B$6)+0.5,1)-0.5,CEILING(MAX(M527*L527,M527+'Read me'!$B$6),5))</f>
        <v>14.5</v>
      </c>
      <c r="O527" s="22" t="n">
        <f aca="false">IF(ISNUMBER(J527),M527-J527,"new")</f>
        <v>0</v>
      </c>
    </row>
    <row r="528" customFormat="false" ht="15" hidden="false" customHeight="false" outlineLevel="0" collapsed="false">
      <c r="A528" s="2" t="s">
        <v>658</v>
      </c>
      <c r="B528" s="2" t="s">
        <v>205</v>
      </c>
      <c r="C528" s="2" t="s">
        <v>205</v>
      </c>
      <c r="D528" s="2" t="s">
        <v>10</v>
      </c>
      <c r="E528" s="2" t="s">
        <v>48</v>
      </c>
      <c r="F528" s="14" t="n">
        <v>12.71</v>
      </c>
      <c r="G528" s="2" t="n">
        <v>59</v>
      </c>
      <c r="H528" s="2" t="n">
        <v>147</v>
      </c>
      <c r="I528" s="21" t="n">
        <v>0.92</v>
      </c>
      <c r="J528" s="14" t="n">
        <v>12.5</v>
      </c>
      <c r="K528" s="14" t="n">
        <v>17.5</v>
      </c>
      <c r="L528" s="21" t="n">
        <f aca="false">INDEX('Read me'!$B$10:$B$14,1)</f>
        <v>1.34</v>
      </c>
      <c r="M528" s="14" t="n">
        <f aca="false">IF(F528*(1+'Read me'!$B$5)&lt;='Read me'!$B$7,CEILING(F528*(1+'Read me'!$B$5)+0.5,1)-0.5,CEILING(F528*(1+'Read me'!$B$5),5))</f>
        <v>13.5</v>
      </c>
      <c r="N528" s="14" t="n">
        <f aca="false">IF(MAX(M528*L528,M528+'Read me'!$B$6)&lt;='Read me'!$B$7,CEILING(MAX(M528*L528,M528+'Read me'!$B$6)+0.5,1)-0.5,CEILING(MAX(M528*L528,M528+'Read me'!$B$6),5))</f>
        <v>18.5</v>
      </c>
      <c r="O528" s="22" t="n">
        <f aca="false">IF(ISNUMBER(J528),M528-J528,"new")</f>
        <v>1</v>
      </c>
    </row>
    <row r="529" customFormat="false" ht="15" hidden="false" customHeight="false" outlineLevel="0" collapsed="false">
      <c r="A529" s="2" t="s">
        <v>659</v>
      </c>
      <c r="B529" s="2" t="s">
        <v>205</v>
      </c>
      <c r="C529" s="2" t="s">
        <v>205</v>
      </c>
      <c r="D529" s="2" t="s">
        <v>10</v>
      </c>
      <c r="E529" s="2" t="s">
        <v>49</v>
      </c>
      <c r="F529" s="14" t="n">
        <v>16.53</v>
      </c>
      <c r="G529" s="2" t="n">
        <v>0</v>
      </c>
      <c r="H529" s="2" t="n">
        <v>147</v>
      </c>
      <c r="I529" s="21" t="n">
        <v>0.92</v>
      </c>
      <c r="J529" s="14" t="n">
        <v>17.5</v>
      </c>
      <c r="K529" s="14" t="n">
        <v>24.5</v>
      </c>
      <c r="L529" s="21" t="n">
        <f aca="false">INDEX('Read me'!$B$10:$B$14,1)</f>
        <v>1.34</v>
      </c>
      <c r="M529" s="14" t="n">
        <f aca="false">IF(F529*(1+'Read me'!$B$5)&lt;='Read me'!$B$7,CEILING(F529*(1+'Read me'!$B$5)+0.5,1)-0.5,CEILING(F529*(1+'Read me'!$B$5),5))</f>
        <v>17.5</v>
      </c>
      <c r="N529" s="14" t="n">
        <f aca="false">IF(MAX(M529*L529,M529+'Read me'!$B$6)&lt;='Read me'!$B$7,CEILING(MAX(M529*L529,M529+'Read me'!$B$6)+0.5,1)-0.5,CEILING(MAX(M529*L529,M529+'Read me'!$B$6),5))</f>
        <v>23.5</v>
      </c>
      <c r="O529" s="22" t="n">
        <f aca="false">IF(ISNUMBER(J529),M529-J529,"new")</f>
        <v>0</v>
      </c>
    </row>
    <row r="530" customFormat="false" ht="15" hidden="false" customHeight="false" outlineLevel="0" collapsed="false">
      <c r="A530" s="2" t="s">
        <v>660</v>
      </c>
      <c r="B530" s="2" t="s">
        <v>205</v>
      </c>
      <c r="C530" s="2" t="s">
        <v>205</v>
      </c>
      <c r="D530" s="2" t="s">
        <v>12</v>
      </c>
      <c r="E530" s="2" t="s">
        <v>47</v>
      </c>
      <c r="F530" s="14" t="n">
        <v>28.16</v>
      </c>
      <c r="G530" s="2" t="n">
        <v>6</v>
      </c>
      <c r="H530" s="2" t="n">
        <v>147</v>
      </c>
      <c r="I530" s="21" t="n">
        <v>1.23</v>
      </c>
      <c r="J530" s="14" t="n">
        <v>9.5</v>
      </c>
      <c r="K530" s="14" t="n">
        <v>19.5</v>
      </c>
      <c r="L530" s="21" t="n">
        <f aca="false">INDEX('Read me'!$B$10:$B$14,2)</f>
        <v>1.26</v>
      </c>
      <c r="M530" s="14" t="n">
        <f aca="false">IF(F530*(1+'Read me'!$B$5)&lt;='Read me'!$B$7,CEILING(F530*(1+'Read me'!$B$5)+0.5,1)-0.5,CEILING(F530*(1+'Read me'!$B$5),5))</f>
        <v>28.5</v>
      </c>
      <c r="N530" s="14" t="n">
        <f aca="false">IF(MAX(M530*L530,M530+'Read me'!$B$6)&lt;='Read me'!$B$7,CEILING(MAX(M530*L530,M530+'Read me'!$B$6)+0.5,1)-0.5,CEILING(MAX(M530*L530,M530+'Read me'!$B$6),5))</f>
        <v>40</v>
      </c>
      <c r="O530" s="22" t="n">
        <f aca="false">IF(ISNUMBER(J530),M530-J530,"new")</f>
        <v>19</v>
      </c>
    </row>
    <row r="531" customFormat="false" ht="15" hidden="false" customHeight="false" outlineLevel="0" collapsed="false">
      <c r="A531" s="2" t="s">
        <v>661</v>
      </c>
      <c r="B531" s="2" t="s">
        <v>205</v>
      </c>
      <c r="C531" s="2" t="s">
        <v>205</v>
      </c>
      <c r="D531" s="2" t="s">
        <v>12</v>
      </c>
      <c r="E531" s="2" t="s">
        <v>48</v>
      </c>
      <c r="F531" s="14" t="n">
        <v>47.11</v>
      </c>
      <c r="G531" s="2" t="n">
        <v>58</v>
      </c>
      <c r="H531" s="2" t="n">
        <v>147</v>
      </c>
      <c r="I531" s="21" t="n">
        <v>1.23</v>
      </c>
      <c r="J531" s="14" t="n">
        <v>12.5</v>
      </c>
      <c r="K531" s="14" t="n">
        <v>19.5</v>
      </c>
      <c r="L531" s="21" t="n">
        <f aca="false">INDEX('Read me'!$B$10:$B$14,2)</f>
        <v>1.26</v>
      </c>
      <c r="M531" s="14" t="n">
        <f aca="false">IF(F531*(1+'Read me'!$B$5)&lt;='Read me'!$B$7,CEILING(F531*(1+'Read me'!$B$5)+0.5,1)-0.5,CEILING(F531*(1+'Read me'!$B$5),5))</f>
        <v>50</v>
      </c>
      <c r="N531" s="14" t="n">
        <f aca="false">IF(MAX(M531*L531,M531+'Read me'!$B$6)&lt;='Read me'!$B$7,CEILING(MAX(M531*L531,M531+'Read me'!$B$6)+0.5,1)-0.5,CEILING(MAX(M531*L531,M531+'Read me'!$B$6),5))</f>
        <v>65</v>
      </c>
      <c r="O531" s="22" t="n">
        <f aca="false">IF(ISNUMBER(J531),M531-J531,"new")</f>
        <v>37.5</v>
      </c>
    </row>
    <row r="532" customFormat="false" ht="15" hidden="false" customHeight="false" outlineLevel="0" collapsed="false">
      <c r="A532" s="2" t="s">
        <v>662</v>
      </c>
      <c r="B532" s="2" t="s">
        <v>205</v>
      </c>
      <c r="C532" s="2" t="s">
        <v>205</v>
      </c>
      <c r="D532" s="2" t="s">
        <v>12</v>
      </c>
      <c r="E532" s="2" t="s">
        <v>49</v>
      </c>
      <c r="F532" s="14" t="n">
        <v>52.63</v>
      </c>
      <c r="G532" s="2" t="n">
        <v>0</v>
      </c>
      <c r="H532" s="2" t="n">
        <v>147</v>
      </c>
      <c r="I532" s="21" t="n">
        <v>1.23</v>
      </c>
      <c r="J532" s="14" t="n">
        <v>19.5</v>
      </c>
      <c r="K532" s="14" t="n">
        <v>29.5</v>
      </c>
      <c r="L532" s="21" t="n">
        <f aca="false">INDEX('Read me'!$B$10:$B$14,2)</f>
        <v>1.26</v>
      </c>
      <c r="M532" s="14" t="n">
        <f aca="false">IF(F532*(1+'Read me'!$B$5)&lt;='Read me'!$B$7,CEILING(F532*(1+'Read me'!$B$5)+0.5,1)-0.5,CEILING(F532*(1+'Read me'!$B$5),5))</f>
        <v>55</v>
      </c>
      <c r="N532" s="14" t="n">
        <f aca="false">IF(MAX(M532*L532,M532+'Read me'!$B$6)&lt;='Read me'!$B$7,CEILING(MAX(M532*L532,M532+'Read me'!$B$6)+0.5,1)-0.5,CEILING(MAX(M532*L532,M532+'Read me'!$B$6),5))</f>
        <v>70</v>
      </c>
      <c r="O532" s="22" t="n">
        <f aca="false">IF(ISNUMBER(J532),M532-J532,"new")</f>
        <v>35.5</v>
      </c>
    </row>
    <row r="533" customFormat="false" ht="15" hidden="false" customHeight="false" outlineLevel="0" collapsed="false">
      <c r="A533" s="2" t="s">
        <v>663</v>
      </c>
      <c r="B533" s="2" t="s">
        <v>205</v>
      </c>
      <c r="C533" s="2" t="s">
        <v>205</v>
      </c>
      <c r="D533" s="2" t="s">
        <v>13</v>
      </c>
      <c r="E533" s="2" t="s">
        <v>47</v>
      </c>
      <c r="F533" s="14" t="n">
        <v>52.04</v>
      </c>
      <c r="G533" s="2" t="n">
        <v>1</v>
      </c>
      <c r="H533" s="2" t="n">
        <v>147</v>
      </c>
      <c r="I533" s="21" t="n">
        <v>1.14</v>
      </c>
      <c r="J533" s="14" t="n">
        <v>19</v>
      </c>
      <c r="K533" s="14" t="n">
        <v>45</v>
      </c>
      <c r="L533" s="21" t="n">
        <f aca="false">INDEX('Read me'!$B$10:$B$14,3)</f>
        <v>1.35</v>
      </c>
      <c r="M533" s="14" t="n">
        <f aca="false">IF(F533*(1+'Read me'!$B$5)&lt;='Read me'!$B$7,CEILING(F533*(1+'Read me'!$B$5)+0.5,1)-0.5,CEILING(F533*(1+'Read me'!$B$5),5))</f>
        <v>55</v>
      </c>
      <c r="N533" s="14" t="n">
        <f aca="false">IF(MAX(M533*L533,M533+'Read me'!$B$6)&lt;='Read me'!$B$7,CEILING(MAX(M533*L533,M533+'Read me'!$B$6)+0.5,1)-0.5,CEILING(MAX(M533*L533,M533+'Read me'!$B$6),5))</f>
        <v>75</v>
      </c>
      <c r="O533" s="22" t="n">
        <f aca="false">IF(ISNUMBER(J533),M533-J533,"new")</f>
        <v>36</v>
      </c>
    </row>
    <row r="534" customFormat="false" ht="15" hidden="false" customHeight="false" outlineLevel="0" collapsed="false">
      <c r="A534" s="2" t="s">
        <v>664</v>
      </c>
      <c r="B534" s="2" t="s">
        <v>205</v>
      </c>
      <c r="C534" s="2" t="s">
        <v>205</v>
      </c>
      <c r="D534" s="2" t="s">
        <v>13</v>
      </c>
      <c r="E534" s="2" t="s">
        <v>48</v>
      </c>
      <c r="F534" s="14" t="n">
        <v>83.55</v>
      </c>
      <c r="G534" s="2" t="n">
        <v>9</v>
      </c>
      <c r="H534" s="2" t="n">
        <v>147</v>
      </c>
      <c r="I534" s="21" t="n">
        <v>1.14</v>
      </c>
      <c r="J534" s="14" t="n">
        <v>24.5</v>
      </c>
      <c r="K534" s="14" t="n">
        <v>45</v>
      </c>
      <c r="L534" s="21" t="n">
        <f aca="false">INDEX('Read me'!$B$10:$B$14,3)</f>
        <v>1.35</v>
      </c>
      <c r="M534" s="14" t="n">
        <f aca="false">IF(F534*(1+'Read me'!$B$5)&lt;='Read me'!$B$7,CEILING(F534*(1+'Read me'!$B$5)+0.5,1)-0.5,CEILING(F534*(1+'Read me'!$B$5),5))</f>
        <v>85</v>
      </c>
      <c r="N534" s="14" t="n">
        <f aca="false">IF(MAX(M534*L534,M534+'Read me'!$B$6)&lt;='Read me'!$B$7,CEILING(MAX(M534*L534,M534+'Read me'!$B$6)+0.5,1)-0.5,CEILING(MAX(M534*L534,M534+'Read me'!$B$6),5))</f>
        <v>115</v>
      </c>
      <c r="O534" s="22" t="n">
        <f aca="false">IF(ISNUMBER(J534),M534-J534,"new")</f>
        <v>60.5</v>
      </c>
    </row>
    <row r="535" customFormat="false" ht="15" hidden="false" customHeight="false" outlineLevel="0" collapsed="false">
      <c r="A535" s="2" t="s">
        <v>665</v>
      </c>
      <c r="B535" s="2" t="s">
        <v>205</v>
      </c>
      <c r="C535" s="2" t="s">
        <v>205</v>
      </c>
      <c r="D535" s="2" t="s">
        <v>13</v>
      </c>
      <c r="E535" s="2" t="s">
        <v>49</v>
      </c>
      <c r="F535" s="14" t="n">
        <v>102.19</v>
      </c>
      <c r="G535" s="2" t="n">
        <v>0</v>
      </c>
      <c r="H535" s="2" t="n">
        <v>147</v>
      </c>
      <c r="I535" s="21" t="n">
        <v>1.14</v>
      </c>
      <c r="J535" s="14" t="n">
        <v>50</v>
      </c>
      <c r="K535" s="14" t="n">
        <v>95</v>
      </c>
      <c r="L535" s="21" t="n">
        <f aca="false">INDEX('Read me'!$B$10:$B$14,3)</f>
        <v>1.35</v>
      </c>
      <c r="M535" s="14" t="n">
        <f aca="false">IF(F535*(1+'Read me'!$B$5)&lt;='Read me'!$B$7,CEILING(F535*(1+'Read me'!$B$5)+0.5,1)-0.5,CEILING(F535*(1+'Read me'!$B$5),5))</f>
        <v>105</v>
      </c>
      <c r="N535" s="14" t="n">
        <f aca="false">IF(MAX(M535*L535,M535+'Read me'!$B$6)&lt;='Read me'!$B$7,CEILING(MAX(M535*L535,M535+'Read me'!$B$6)+0.5,1)-0.5,CEILING(MAX(M535*L535,M535+'Read me'!$B$6),5))</f>
        <v>145</v>
      </c>
      <c r="O535" s="22" t="n">
        <f aca="false">IF(ISNUMBER(J535),M535-J535,"new")</f>
        <v>55</v>
      </c>
    </row>
    <row r="536" customFormat="false" ht="15" hidden="false" customHeight="false" outlineLevel="0" collapsed="false">
      <c r="A536" s="2" t="s">
        <v>666</v>
      </c>
      <c r="B536" s="2" t="s">
        <v>205</v>
      </c>
      <c r="C536" s="2" t="s">
        <v>205</v>
      </c>
      <c r="D536" s="2" t="s">
        <v>14</v>
      </c>
      <c r="E536" s="2" t="s">
        <v>47</v>
      </c>
      <c r="F536" s="14" t="n">
        <v>108.07</v>
      </c>
      <c r="G536" s="2" t="n">
        <v>0</v>
      </c>
      <c r="H536" s="2" t="n">
        <v>147</v>
      </c>
      <c r="I536" s="21" t="n">
        <v>1.14</v>
      </c>
      <c r="J536" s="14" t="n">
        <v>25</v>
      </c>
      <c r="K536" s="14" t="n">
        <v>85</v>
      </c>
      <c r="L536" s="21" t="n">
        <f aca="false">INDEX('Read me'!$B$10:$B$14,4)</f>
        <v>1.2</v>
      </c>
      <c r="M536" s="14" t="n">
        <f aca="false">IF(F536*(1+'Read me'!$B$5)&lt;='Read me'!$B$7,CEILING(F536*(1+'Read me'!$B$5)+0.5,1)-0.5,CEILING(F536*(1+'Read me'!$B$5),5))</f>
        <v>110</v>
      </c>
      <c r="N536" s="14" t="n">
        <f aca="false">IF(MAX(M536*L536,M536+'Read me'!$B$6)&lt;='Read me'!$B$7,CEILING(MAX(M536*L536,M536+'Read me'!$B$6)+0.5,1)-0.5,CEILING(MAX(M536*L536,M536+'Read me'!$B$6),5))</f>
        <v>135</v>
      </c>
      <c r="O536" s="22" t="n">
        <f aca="false">IF(ISNUMBER(J536),M536-J536,"new")</f>
        <v>85</v>
      </c>
    </row>
    <row r="537" customFormat="false" ht="15" hidden="false" customHeight="false" outlineLevel="0" collapsed="false">
      <c r="A537" s="2" t="s">
        <v>667</v>
      </c>
      <c r="B537" s="2" t="s">
        <v>205</v>
      </c>
      <c r="C537" s="2" t="s">
        <v>205</v>
      </c>
      <c r="D537" s="2" t="s">
        <v>14</v>
      </c>
      <c r="E537" s="2" t="s">
        <v>48</v>
      </c>
      <c r="F537" s="14" t="n">
        <v>150.8</v>
      </c>
      <c r="G537" s="2" t="n">
        <v>5</v>
      </c>
      <c r="H537" s="2" t="n">
        <v>147</v>
      </c>
      <c r="I537" s="21" t="n">
        <v>1.14</v>
      </c>
      <c r="J537" s="14" t="n">
        <v>45</v>
      </c>
      <c r="K537" s="14" t="n">
        <v>125</v>
      </c>
      <c r="L537" s="21" t="n">
        <f aca="false">INDEX('Read me'!$B$10:$B$14,4)</f>
        <v>1.2</v>
      </c>
      <c r="M537" s="14" t="n">
        <f aca="false">IF(F537*(1+'Read me'!$B$5)&lt;='Read me'!$B$7,CEILING(F537*(1+'Read me'!$B$5)+0.5,1)-0.5,CEILING(F537*(1+'Read me'!$B$5),5))</f>
        <v>155</v>
      </c>
      <c r="N537" s="14" t="n">
        <f aca="false">IF(MAX(M537*L537,M537+'Read me'!$B$6)&lt;='Read me'!$B$7,CEILING(MAX(M537*L537,M537+'Read me'!$B$6)+0.5,1)-0.5,CEILING(MAX(M537*L537,M537+'Read me'!$B$6),5))</f>
        <v>190</v>
      </c>
      <c r="O537" s="22" t="n">
        <f aca="false">IF(ISNUMBER(J537),M537-J537,"new")</f>
        <v>110</v>
      </c>
    </row>
    <row r="538" customFormat="false" ht="15" hidden="false" customHeight="false" outlineLevel="0" collapsed="false">
      <c r="A538" s="2" t="s">
        <v>668</v>
      </c>
      <c r="B538" s="2" t="s">
        <v>205</v>
      </c>
      <c r="C538" s="2" t="s">
        <v>205</v>
      </c>
      <c r="D538" s="2" t="s">
        <v>14</v>
      </c>
      <c r="E538" s="2" t="s">
        <v>49</v>
      </c>
      <c r="F538" s="14" t="n">
        <v>183.55</v>
      </c>
      <c r="G538" s="2" t="n">
        <v>0</v>
      </c>
      <c r="H538" s="2" t="n">
        <v>147</v>
      </c>
      <c r="I538" s="21" t="n">
        <v>1.14</v>
      </c>
      <c r="J538" s="14" t="n">
        <v>85</v>
      </c>
      <c r="K538" s="14" t="n">
        <v>150</v>
      </c>
      <c r="L538" s="21" t="n">
        <f aca="false">INDEX('Read me'!$B$10:$B$14,4)</f>
        <v>1.2</v>
      </c>
      <c r="M538" s="14" t="n">
        <f aca="false">IF(F538*(1+'Read me'!$B$5)&lt;='Read me'!$B$7,CEILING(F538*(1+'Read me'!$B$5)+0.5,1)-0.5,CEILING(F538*(1+'Read me'!$B$5),5))</f>
        <v>185</v>
      </c>
      <c r="N538" s="14" t="n">
        <f aca="false">IF(MAX(M538*L538,M538+'Read me'!$B$6)&lt;='Read me'!$B$7,CEILING(MAX(M538*L538,M538+'Read me'!$B$6)+0.5,1)-0.5,CEILING(MAX(M538*L538,M538+'Read me'!$B$6),5))</f>
        <v>225</v>
      </c>
      <c r="O538" s="22" t="n">
        <f aca="false">IF(ISNUMBER(J538),M538-J538,"new")</f>
        <v>100</v>
      </c>
    </row>
    <row r="539" customFormat="false" ht="15" hidden="false" customHeight="false" outlineLevel="0" collapsed="false">
      <c r="A539" s="2" t="s">
        <v>669</v>
      </c>
      <c r="B539" s="2" t="s">
        <v>205</v>
      </c>
      <c r="C539" s="2" t="s">
        <v>205</v>
      </c>
      <c r="D539" s="2" t="s">
        <v>15</v>
      </c>
      <c r="E539" s="2" t="s">
        <v>47</v>
      </c>
      <c r="F539" s="14" t="n">
        <v>144.73</v>
      </c>
      <c r="G539" s="2" t="n">
        <v>0</v>
      </c>
      <c r="H539" s="2" t="n">
        <v>147</v>
      </c>
      <c r="I539" s="21" t="n">
        <v>1.14</v>
      </c>
      <c r="J539" s="14" t="n">
        <v>45</v>
      </c>
      <c r="K539" s="14" t="n">
        <v>85</v>
      </c>
      <c r="L539" s="21" t="n">
        <f aca="false">INDEX('Read me'!$B$10:$B$14,5)</f>
        <v>1.2</v>
      </c>
      <c r="M539" s="14" t="n">
        <f aca="false">IF(F539*(1+'Read me'!$B$5)&lt;='Read me'!$B$7,CEILING(F539*(1+'Read me'!$B$5)+0.5,1)-0.5,CEILING(F539*(1+'Read me'!$B$5),5))</f>
        <v>145</v>
      </c>
      <c r="N539" s="14" t="n">
        <f aca="false">IF(MAX(M539*L539,M539+'Read me'!$B$6)&lt;='Read me'!$B$7,CEILING(MAX(M539*L539,M539+'Read me'!$B$6)+0.5,1)-0.5,CEILING(MAX(M539*L539,M539+'Read me'!$B$6),5))</f>
        <v>175</v>
      </c>
      <c r="O539" s="22" t="n">
        <f aca="false">IF(ISNUMBER(J539),M539-J539,"new")</f>
        <v>100</v>
      </c>
    </row>
    <row r="540" customFormat="false" ht="15" hidden="false" customHeight="false" outlineLevel="0" collapsed="false">
      <c r="A540" s="2" t="s">
        <v>670</v>
      </c>
      <c r="B540" s="2" t="s">
        <v>205</v>
      </c>
      <c r="C540" s="2" t="s">
        <v>205</v>
      </c>
      <c r="D540" s="2" t="s">
        <v>15</v>
      </c>
      <c r="E540" s="2" t="s">
        <v>48</v>
      </c>
      <c r="F540" s="14" t="n">
        <v>193.25</v>
      </c>
      <c r="G540" s="2" t="n">
        <v>0</v>
      </c>
      <c r="H540" s="2" t="n">
        <v>147</v>
      </c>
      <c r="I540" s="21" t="n">
        <v>1.14</v>
      </c>
      <c r="J540" s="14" t="n">
        <v>85</v>
      </c>
      <c r="K540" s="14" t="n">
        <v>125</v>
      </c>
      <c r="L540" s="21" t="n">
        <f aca="false">INDEX('Read me'!$B$10:$B$14,5)</f>
        <v>1.2</v>
      </c>
      <c r="M540" s="14" t="n">
        <f aca="false">IF(F540*(1+'Read me'!$B$5)&lt;='Read me'!$B$7,CEILING(F540*(1+'Read me'!$B$5)+0.5,1)-0.5,CEILING(F540*(1+'Read me'!$B$5),5))</f>
        <v>195</v>
      </c>
      <c r="N540" s="14" t="n">
        <f aca="false">IF(MAX(M540*L540,M540+'Read me'!$B$6)&lt;='Read me'!$B$7,CEILING(MAX(M540*L540,M540+'Read me'!$B$6)+0.5,1)-0.5,CEILING(MAX(M540*L540,M540+'Read me'!$B$6),5))</f>
        <v>235</v>
      </c>
      <c r="O540" s="22" t="n">
        <f aca="false">IF(ISNUMBER(J540),M540-J540,"new")</f>
        <v>110</v>
      </c>
    </row>
    <row r="541" customFormat="false" ht="15" hidden="false" customHeight="false" outlineLevel="0" collapsed="false">
      <c r="A541" s="2" t="s">
        <v>671</v>
      </c>
      <c r="B541" s="2" t="s">
        <v>205</v>
      </c>
      <c r="C541" s="2" t="s">
        <v>205</v>
      </c>
      <c r="D541" s="2" t="s">
        <v>15</v>
      </c>
      <c r="E541" s="2" t="s">
        <v>49</v>
      </c>
      <c r="F541" s="14" t="n">
        <v>272.58</v>
      </c>
      <c r="G541" s="2" t="n">
        <v>0</v>
      </c>
      <c r="H541" s="2" t="n">
        <v>147</v>
      </c>
      <c r="I541" s="21" t="n">
        <v>1.14</v>
      </c>
      <c r="J541" s="14" t="n">
        <v>250</v>
      </c>
      <c r="K541" s="14" t="n">
        <v>350</v>
      </c>
      <c r="L541" s="21" t="n">
        <f aca="false">INDEX('Read me'!$B$10:$B$14,5)</f>
        <v>1.2</v>
      </c>
      <c r="M541" s="14" t="n">
        <f aca="false">IF(F541*(1+'Read me'!$B$5)&lt;='Read me'!$B$7,CEILING(F541*(1+'Read me'!$B$5)+0.5,1)-0.5,CEILING(F541*(1+'Read me'!$B$5),5))</f>
        <v>275</v>
      </c>
      <c r="N541" s="14" t="n">
        <f aca="false">IF(MAX(M541*L541,M541+'Read me'!$B$6)&lt;='Read me'!$B$7,CEILING(MAX(M541*L541,M541+'Read me'!$B$6)+0.5,1)-0.5,CEILING(MAX(M541*L541,M541+'Read me'!$B$6),5))</f>
        <v>330</v>
      </c>
      <c r="O541" s="22" t="n">
        <f aca="false">IF(ISNUMBER(J541),M541-J541,"new")</f>
        <v>25</v>
      </c>
    </row>
    <row r="542" customFormat="false" ht="15" hidden="false" customHeight="false" outlineLevel="0" collapsed="false">
      <c r="A542" s="2" t="s">
        <v>672</v>
      </c>
      <c r="B542" s="2" t="s">
        <v>205</v>
      </c>
      <c r="C542" s="2" t="s">
        <v>142</v>
      </c>
      <c r="D542" s="2" t="s">
        <v>10</v>
      </c>
      <c r="E542" s="2" t="s">
        <v>47</v>
      </c>
      <c r="F542" s="14" t="n">
        <v>14.55</v>
      </c>
      <c r="G542" s="2" t="n">
        <v>26</v>
      </c>
      <c r="H542" s="2" t="n">
        <v>201</v>
      </c>
      <c r="I542" s="21" t="n">
        <v>1.12</v>
      </c>
      <c r="J542" s="14" t="n">
        <v>14.5</v>
      </c>
      <c r="K542" s="14" t="n">
        <v>19.5</v>
      </c>
      <c r="L542" s="21" t="n">
        <f aca="false">INDEX('Read me'!$B$10:$B$14,1)</f>
        <v>1.34</v>
      </c>
      <c r="M542" s="14" t="n">
        <f aca="false">IF(F542*(1+'Read me'!$B$5)&lt;='Read me'!$B$7,CEILING(F542*(1+'Read me'!$B$5)+0.5,1)-0.5,CEILING(F542*(1+'Read me'!$B$5),5))</f>
        <v>15.5</v>
      </c>
      <c r="N542" s="14" t="n">
        <f aca="false">IF(MAX(M542*L542,M542+'Read me'!$B$6)&lt;='Read me'!$B$7,CEILING(MAX(M542*L542,M542+'Read me'!$B$6)+0.5,1)-0.5,CEILING(MAX(M542*L542,M542+'Read me'!$B$6),5))</f>
        <v>21.5</v>
      </c>
      <c r="O542" s="22" t="n">
        <f aca="false">IF(ISNUMBER(J542),M542-J542,"new")</f>
        <v>1</v>
      </c>
    </row>
    <row r="543" customFormat="false" ht="15" hidden="false" customHeight="false" outlineLevel="0" collapsed="false">
      <c r="A543" s="2" t="s">
        <v>673</v>
      </c>
      <c r="B543" s="2" t="s">
        <v>205</v>
      </c>
      <c r="C543" s="2" t="s">
        <v>142</v>
      </c>
      <c r="D543" s="2" t="s">
        <v>10</v>
      </c>
      <c r="E543" s="2" t="s">
        <v>48</v>
      </c>
      <c r="F543" s="14" t="n">
        <v>18.45</v>
      </c>
      <c r="G543" s="2" t="n">
        <v>70</v>
      </c>
      <c r="H543" s="2" t="n">
        <v>201</v>
      </c>
      <c r="I543" s="21" t="n">
        <v>1.12</v>
      </c>
      <c r="J543" s="14" t="n">
        <v>14.5</v>
      </c>
      <c r="K543" s="14" t="n">
        <v>19.5</v>
      </c>
      <c r="L543" s="21" t="n">
        <f aca="false">INDEX('Read me'!$B$10:$B$14,1)</f>
        <v>1.34</v>
      </c>
      <c r="M543" s="14" t="n">
        <f aca="false">IF(F543*(1+'Read me'!$B$5)&lt;='Read me'!$B$7,CEILING(F543*(1+'Read me'!$B$5)+0.5,1)-0.5,CEILING(F543*(1+'Read me'!$B$5),5))</f>
        <v>18.5</v>
      </c>
      <c r="N543" s="14" t="n">
        <f aca="false">IF(MAX(M543*L543,M543+'Read me'!$B$6)&lt;='Read me'!$B$7,CEILING(MAX(M543*L543,M543+'Read me'!$B$6)+0.5,1)-0.5,CEILING(MAX(M543*L543,M543+'Read me'!$B$6),5))</f>
        <v>25.5</v>
      </c>
      <c r="O543" s="22" t="n">
        <f aca="false">IF(ISNUMBER(J543),M543-J543,"new")</f>
        <v>4</v>
      </c>
    </row>
    <row r="544" customFormat="false" ht="15" hidden="false" customHeight="false" outlineLevel="0" collapsed="false">
      <c r="A544" s="2" t="s">
        <v>674</v>
      </c>
      <c r="B544" s="2" t="s">
        <v>205</v>
      </c>
      <c r="C544" s="2" t="s">
        <v>142</v>
      </c>
      <c r="D544" s="2" t="s">
        <v>10</v>
      </c>
      <c r="E544" s="2" t="s">
        <v>49</v>
      </c>
      <c r="F544" s="14" t="n">
        <v>22.22</v>
      </c>
      <c r="G544" s="2" t="n">
        <v>0</v>
      </c>
      <c r="H544" s="2" t="n">
        <v>201</v>
      </c>
      <c r="I544" s="21" t="n">
        <v>1.12</v>
      </c>
      <c r="J544" s="14" t="n">
        <v>17.5</v>
      </c>
      <c r="K544" s="14" t="n">
        <v>29.5</v>
      </c>
      <c r="L544" s="21" t="n">
        <f aca="false">INDEX('Read me'!$B$10:$B$14,1)</f>
        <v>1.34</v>
      </c>
      <c r="M544" s="14" t="n">
        <f aca="false">IF(F544*(1+'Read me'!$B$5)&lt;='Read me'!$B$7,CEILING(F544*(1+'Read me'!$B$5)+0.5,1)-0.5,CEILING(F544*(1+'Read me'!$B$5),5))</f>
        <v>22.5</v>
      </c>
      <c r="N544" s="14" t="n">
        <f aca="false">IF(MAX(M544*L544,M544+'Read me'!$B$6)&lt;='Read me'!$B$7,CEILING(MAX(M544*L544,M544+'Read me'!$B$6)+0.5,1)-0.5,CEILING(MAX(M544*L544,M544+'Read me'!$B$6),5))</f>
        <v>35</v>
      </c>
      <c r="O544" s="22" t="n">
        <f aca="false">IF(ISNUMBER(J544),M544-J544,"new")</f>
        <v>5</v>
      </c>
    </row>
    <row r="545" customFormat="false" ht="15" hidden="false" customHeight="false" outlineLevel="0" collapsed="false">
      <c r="A545" s="2" t="s">
        <v>675</v>
      </c>
      <c r="B545" s="2" t="s">
        <v>205</v>
      </c>
      <c r="C545" s="2" t="s">
        <v>142</v>
      </c>
      <c r="D545" s="2" t="s">
        <v>12</v>
      </c>
      <c r="E545" s="2" t="s">
        <v>47</v>
      </c>
      <c r="F545" s="14" t="n">
        <v>50.36</v>
      </c>
      <c r="G545" s="2" t="n">
        <v>22</v>
      </c>
      <c r="H545" s="2" t="n">
        <v>201</v>
      </c>
      <c r="I545" s="21" t="n">
        <v>1.18</v>
      </c>
      <c r="J545" s="14" t="n">
        <v>19.5</v>
      </c>
      <c r="K545" s="14" t="n">
        <v>24.5</v>
      </c>
      <c r="L545" s="21" t="n">
        <f aca="false">INDEX('Read me'!$B$10:$B$14,2)</f>
        <v>1.26</v>
      </c>
      <c r="M545" s="14" t="n">
        <f aca="false">IF(F545*(1+'Read me'!$B$5)&lt;='Read me'!$B$7,CEILING(F545*(1+'Read me'!$B$5)+0.5,1)-0.5,CEILING(F545*(1+'Read me'!$B$5),5))</f>
        <v>55</v>
      </c>
      <c r="N545" s="14" t="n">
        <f aca="false">IF(MAX(M545*L545,M545+'Read me'!$B$6)&lt;='Read me'!$B$7,CEILING(MAX(M545*L545,M545+'Read me'!$B$6)+0.5,1)-0.5,CEILING(MAX(M545*L545,M545+'Read me'!$B$6),5))</f>
        <v>70</v>
      </c>
      <c r="O545" s="22" t="n">
        <f aca="false">IF(ISNUMBER(J545),M545-J545,"new")</f>
        <v>35.5</v>
      </c>
    </row>
    <row r="546" customFormat="false" ht="15" hidden="false" customHeight="false" outlineLevel="0" collapsed="false">
      <c r="A546" s="2" t="s">
        <v>676</v>
      </c>
      <c r="B546" s="2" t="s">
        <v>205</v>
      </c>
      <c r="C546" s="2" t="s">
        <v>142</v>
      </c>
      <c r="D546" s="2" t="s">
        <v>12</v>
      </c>
      <c r="E546" s="2" t="s">
        <v>48</v>
      </c>
      <c r="F546" s="14" t="n">
        <v>59.6</v>
      </c>
      <c r="G546" s="2" t="n">
        <v>68</v>
      </c>
      <c r="H546" s="2" t="n">
        <v>201</v>
      </c>
      <c r="I546" s="21" t="n">
        <v>1.18</v>
      </c>
      <c r="J546" s="14" t="n">
        <v>19.5</v>
      </c>
      <c r="K546" s="14" t="n">
        <v>24.5</v>
      </c>
      <c r="L546" s="21" t="n">
        <f aca="false">INDEX('Read me'!$B$10:$B$14,2)</f>
        <v>1.26</v>
      </c>
      <c r="M546" s="14" t="n">
        <f aca="false">IF(F546*(1+'Read me'!$B$5)&lt;='Read me'!$B$7,CEILING(F546*(1+'Read me'!$B$5)+0.5,1)-0.5,CEILING(F546*(1+'Read me'!$B$5),5))</f>
        <v>60</v>
      </c>
      <c r="N546" s="14" t="n">
        <f aca="false">IF(MAX(M546*L546,M546+'Read me'!$B$6)&lt;='Read me'!$B$7,CEILING(MAX(M546*L546,M546+'Read me'!$B$6)+0.5,1)-0.5,CEILING(MAX(M546*L546,M546+'Read me'!$B$6),5))</f>
        <v>80</v>
      </c>
      <c r="O546" s="22" t="n">
        <f aca="false">IF(ISNUMBER(J546),M546-J546,"new")</f>
        <v>40.5</v>
      </c>
    </row>
    <row r="547" customFormat="false" ht="15" hidden="false" customHeight="false" outlineLevel="0" collapsed="false">
      <c r="A547" s="2" t="s">
        <v>677</v>
      </c>
      <c r="B547" s="2" t="s">
        <v>205</v>
      </c>
      <c r="C547" s="2" t="s">
        <v>142</v>
      </c>
      <c r="D547" s="2" t="s">
        <v>12</v>
      </c>
      <c r="E547" s="2" t="s">
        <v>49</v>
      </c>
      <c r="F547" s="14" t="n">
        <v>63.14</v>
      </c>
      <c r="G547" s="2" t="n">
        <v>0</v>
      </c>
      <c r="H547" s="2" t="n">
        <v>201</v>
      </c>
      <c r="I547" s="21" t="n">
        <v>1.18</v>
      </c>
      <c r="J547" s="14" t="n">
        <v>19.5</v>
      </c>
      <c r="K547" s="14" t="n">
        <v>34.5</v>
      </c>
      <c r="L547" s="21" t="n">
        <f aca="false">INDEX('Read me'!$B$10:$B$14,2)</f>
        <v>1.26</v>
      </c>
      <c r="M547" s="14" t="n">
        <f aca="false">IF(F547*(1+'Read me'!$B$5)&lt;='Read me'!$B$7,CEILING(F547*(1+'Read me'!$B$5)+0.5,1)-0.5,CEILING(F547*(1+'Read me'!$B$5),5))</f>
        <v>65</v>
      </c>
      <c r="N547" s="14" t="n">
        <f aca="false">IF(MAX(M547*L547,M547+'Read me'!$B$6)&lt;='Read me'!$B$7,CEILING(MAX(M547*L547,M547+'Read me'!$B$6)+0.5,1)-0.5,CEILING(MAX(M547*L547,M547+'Read me'!$B$6),5))</f>
        <v>85</v>
      </c>
      <c r="O547" s="22" t="n">
        <f aca="false">IF(ISNUMBER(J547),M547-J547,"new")</f>
        <v>45.5</v>
      </c>
    </row>
    <row r="548" customFormat="false" ht="15" hidden="false" customHeight="false" outlineLevel="0" collapsed="false">
      <c r="A548" s="2" t="s">
        <v>678</v>
      </c>
      <c r="B548" s="2" t="s">
        <v>205</v>
      </c>
      <c r="C548" s="2" t="s">
        <v>142</v>
      </c>
      <c r="D548" s="2" t="s">
        <v>13</v>
      </c>
      <c r="E548" s="2" t="s">
        <v>47</v>
      </c>
      <c r="F548" s="14" t="n">
        <v>76.88</v>
      </c>
      <c r="G548" s="2" t="n">
        <v>0</v>
      </c>
      <c r="H548" s="2" t="n">
        <v>201</v>
      </c>
      <c r="I548" s="21" t="n">
        <v>1.04</v>
      </c>
      <c r="J548" s="14" t="n">
        <v>24.5</v>
      </c>
      <c r="K548" s="14" t="n">
        <v>75</v>
      </c>
      <c r="L548" s="21" t="n">
        <f aca="false">INDEX('Read me'!$B$10:$B$14,3)</f>
        <v>1.35</v>
      </c>
      <c r="M548" s="14" t="n">
        <f aca="false">IF(F548*(1+'Read me'!$B$5)&lt;='Read me'!$B$7,CEILING(F548*(1+'Read me'!$B$5)+0.5,1)-0.5,CEILING(F548*(1+'Read me'!$B$5),5))</f>
        <v>80</v>
      </c>
      <c r="N548" s="14" t="n">
        <f aca="false">IF(MAX(M548*L548,M548+'Read me'!$B$6)&lt;='Read me'!$B$7,CEILING(MAX(M548*L548,M548+'Read me'!$B$6)+0.5,1)-0.5,CEILING(MAX(M548*L548,M548+'Read me'!$B$6),5))</f>
        <v>110</v>
      </c>
      <c r="O548" s="22" t="n">
        <f aca="false">IF(ISNUMBER(J548),M548-J548,"new")</f>
        <v>55.5</v>
      </c>
    </row>
    <row r="549" customFormat="false" ht="15" hidden="false" customHeight="false" outlineLevel="0" collapsed="false">
      <c r="A549" s="2" t="s">
        <v>679</v>
      </c>
      <c r="B549" s="2" t="s">
        <v>205</v>
      </c>
      <c r="C549" s="2" t="s">
        <v>142</v>
      </c>
      <c r="D549" s="2" t="s">
        <v>13</v>
      </c>
      <c r="E549" s="2" t="s">
        <v>48</v>
      </c>
      <c r="F549" s="14" t="n">
        <v>95.92</v>
      </c>
      <c r="G549" s="2" t="n">
        <v>7</v>
      </c>
      <c r="H549" s="2" t="n">
        <v>201</v>
      </c>
      <c r="I549" s="21" t="n">
        <v>1.04</v>
      </c>
      <c r="J549" s="14" t="n">
        <v>24.5</v>
      </c>
      <c r="K549" s="14" t="n">
        <v>75</v>
      </c>
      <c r="L549" s="21" t="n">
        <f aca="false">INDEX('Read me'!$B$10:$B$14,3)</f>
        <v>1.35</v>
      </c>
      <c r="M549" s="14" t="n">
        <f aca="false">IF(F549*(1+'Read me'!$B$5)&lt;='Read me'!$B$7,CEILING(F549*(1+'Read me'!$B$5)+0.5,1)-0.5,CEILING(F549*(1+'Read me'!$B$5),5))</f>
        <v>100</v>
      </c>
      <c r="N549" s="14" t="n">
        <f aca="false">IF(MAX(M549*L549,M549+'Read me'!$B$6)&lt;='Read me'!$B$7,CEILING(MAX(M549*L549,M549+'Read me'!$B$6)+0.5,1)-0.5,CEILING(MAX(M549*L549,M549+'Read me'!$B$6),5))</f>
        <v>135</v>
      </c>
      <c r="O549" s="22" t="n">
        <f aca="false">IF(ISNUMBER(J549),M549-J549,"new")</f>
        <v>75.5</v>
      </c>
    </row>
    <row r="550" customFormat="false" ht="15" hidden="false" customHeight="false" outlineLevel="0" collapsed="false">
      <c r="A550" s="2" t="s">
        <v>680</v>
      </c>
      <c r="B550" s="2" t="s">
        <v>205</v>
      </c>
      <c r="C550" s="2" t="s">
        <v>142</v>
      </c>
      <c r="D550" s="2" t="s">
        <v>13</v>
      </c>
      <c r="E550" s="2" t="s">
        <v>49</v>
      </c>
      <c r="F550" s="14" t="n">
        <v>121.25</v>
      </c>
      <c r="G550" s="2" t="n">
        <v>0</v>
      </c>
      <c r="H550" s="2" t="n">
        <v>201</v>
      </c>
      <c r="I550" s="21" t="n">
        <v>1.04</v>
      </c>
      <c r="J550" s="14" t="n">
        <v>85</v>
      </c>
      <c r="K550" s="14" t="n">
        <v>125</v>
      </c>
      <c r="L550" s="21" t="n">
        <f aca="false">INDEX('Read me'!$B$10:$B$14,3)</f>
        <v>1.35</v>
      </c>
      <c r="M550" s="14" t="n">
        <f aca="false">IF(F550*(1+'Read me'!$B$5)&lt;='Read me'!$B$7,CEILING(F550*(1+'Read me'!$B$5)+0.5,1)-0.5,CEILING(F550*(1+'Read me'!$B$5),5))</f>
        <v>125</v>
      </c>
      <c r="N550" s="14" t="n">
        <f aca="false">IF(MAX(M550*L550,M550+'Read me'!$B$6)&lt;='Read me'!$B$7,CEILING(MAX(M550*L550,M550+'Read me'!$B$6)+0.5,1)-0.5,CEILING(MAX(M550*L550,M550+'Read me'!$B$6),5))</f>
        <v>170</v>
      </c>
      <c r="O550" s="22" t="n">
        <f aca="false">IF(ISNUMBER(J550),M550-J550,"new")</f>
        <v>40</v>
      </c>
    </row>
    <row r="551" customFormat="false" ht="15" hidden="false" customHeight="false" outlineLevel="0" collapsed="false">
      <c r="A551" s="2" t="s">
        <v>681</v>
      </c>
      <c r="B551" s="2" t="s">
        <v>205</v>
      </c>
      <c r="C551" s="2" t="s">
        <v>142</v>
      </c>
      <c r="D551" s="2" t="s">
        <v>14</v>
      </c>
      <c r="E551" s="2" t="s">
        <v>47</v>
      </c>
      <c r="F551" s="14" t="n">
        <v>127.59</v>
      </c>
      <c r="G551" s="2" t="n">
        <v>1</v>
      </c>
      <c r="H551" s="2" t="n">
        <v>201</v>
      </c>
      <c r="I551" s="21" t="n">
        <v>1.04</v>
      </c>
      <c r="J551" s="14" t="n">
        <v>85</v>
      </c>
      <c r="K551" s="14" t="n">
        <v>125</v>
      </c>
      <c r="L551" s="21" t="n">
        <f aca="false">INDEX('Read me'!$B$10:$B$14,4)</f>
        <v>1.2</v>
      </c>
      <c r="M551" s="14" t="n">
        <f aca="false">IF(F551*(1+'Read me'!$B$5)&lt;='Read me'!$B$7,CEILING(F551*(1+'Read me'!$B$5)+0.5,1)-0.5,CEILING(F551*(1+'Read me'!$B$5),5))</f>
        <v>130</v>
      </c>
      <c r="N551" s="14" t="n">
        <f aca="false">IF(MAX(M551*L551,M551+'Read me'!$B$6)&lt;='Read me'!$B$7,CEILING(MAX(M551*L551,M551+'Read me'!$B$6)+0.5,1)-0.5,CEILING(MAX(M551*L551,M551+'Read me'!$B$6),5))</f>
        <v>160</v>
      </c>
      <c r="O551" s="22" t="n">
        <f aca="false">IF(ISNUMBER(J551),M551-J551,"new")</f>
        <v>45</v>
      </c>
    </row>
    <row r="552" customFormat="false" ht="15" hidden="false" customHeight="false" outlineLevel="0" collapsed="false">
      <c r="A552" s="2" t="s">
        <v>682</v>
      </c>
      <c r="B552" s="2" t="s">
        <v>205</v>
      </c>
      <c r="C552" s="2" t="s">
        <v>142</v>
      </c>
      <c r="D552" s="2" t="s">
        <v>14</v>
      </c>
      <c r="E552" s="2" t="s">
        <v>48</v>
      </c>
      <c r="F552" s="14" t="n">
        <v>159.05</v>
      </c>
      <c r="G552" s="2" t="n">
        <v>5</v>
      </c>
      <c r="H552" s="2" t="n">
        <v>201</v>
      </c>
      <c r="I552" s="21" t="n">
        <v>1.04</v>
      </c>
      <c r="J552" s="14" t="n">
        <v>125</v>
      </c>
      <c r="K552" s="14" t="n">
        <v>125</v>
      </c>
      <c r="L552" s="21" t="n">
        <f aca="false">INDEX('Read me'!$B$10:$B$14,4)</f>
        <v>1.2</v>
      </c>
      <c r="M552" s="14" t="n">
        <f aca="false">IF(F552*(1+'Read me'!$B$5)&lt;='Read me'!$B$7,CEILING(F552*(1+'Read me'!$B$5)+0.5,1)-0.5,CEILING(F552*(1+'Read me'!$B$5),5))</f>
        <v>160</v>
      </c>
      <c r="N552" s="14" t="n">
        <f aca="false">IF(MAX(M552*L552,M552+'Read me'!$B$6)&lt;='Read me'!$B$7,CEILING(MAX(M552*L552,M552+'Read me'!$B$6)+0.5,1)-0.5,CEILING(MAX(M552*L552,M552+'Read me'!$B$6),5))</f>
        <v>195</v>
      </c>
      <c r="O552" s="22" t="n">
        <f aca="false">IF(ISNUMBER(J552),M552-J552,"new")</f>
        <v>35</v>
      </c>
    </row>
    <row r="553" customFormat="false" ht="15" hidden="false" customHeight="false" outlineLevel="0" collapsed="false">
      <c r="A553" s="2" t="s">
        <v>683</v>
      </c>
      <c r="B553" s="2" t="s">
        <v>205</v>
      </c>
      <c r="C553" s="2" t="s">
        <v>142</v>
      </c>
      <c r="D553" s="2" t="s">
        <v>14</v>
      </c>
      <c r="E553" s="2" t="s">
        <v>49</v>
      </c>
      <c r="F553" s="14" t="n">
        <v>210.17</v>
      </c>
      <c r="G553" s="2" t="n">
        <v>0</v>
      </c>
      <c r="H553" s="2" t="n">
        <v>201</v>
      </c>
      <c r="I553" s="21" t="n">
        <v>1.04</v>
      </c>
      <c r="J553" s="14" t="n">
        <v>199</v>
      </c>
      <c r="K553" s="14" t="n">
        <v>175</v>
      </c>
      <c r="L553" s="21" t="n">
        <f aca="false">INDEX('Read me'!$B$10:$B$14,4)</f>
        <v>1.2</v>
      </c>
      <c r="M553" s="14" t="n">
        <f aca="false">IF(F553*(1+'Read me'!$B$5)&lt;='Read me'!$B$7,CEILING(F553*(1+'Read me'!$B$5)+0.5,1)-0.5,CEILING(F553*(1+'Read me'!$B$5),5))</f>
        <v>215</v>
      </c>
      <c r="N553" s="14" t="n">
        <f aca="false">IF(MAX(M553*L553,M553+'Read me'!$B$6)&lt;='Read me'!$B$7,CEILING(MAX(M553*L553,M553+'Read me'!$B$6)+0.5,1)-0.5,CEILING(MAX(M553*L553,M553+'Read me'!$B$6),5))</f>
        <v>260</v>
      </c>
      <c r="O553" s="22" t="n">
        <f aca="false">IF(ISNUMBER(J553),M553-J553,"new")</f>
        <v>16</v>
      </c>
    </row>
    <row r="554" customFormat="false" ht="15" hidden="false" customHeight="false" outlineLevel="0" collapsed="false">
      <c r="A554" s="2" t="s">
        <v>684</v>
      </c>
      <c r="B554" s="2" t="s">
        <v>205</v>
      </c>
      <c r="C554" s="2" t="s">
        <v>142</v>
      </c>
      <c r="D554" s="2" t="s">
        <v>15</v>
      </c>
      <c r="E554" s="2" t="s">
        <v>47</v>
      </c>
      <c r="F554" s="14" t="n">
        <v>172.85</v>
      </c>
      <c r="G554" s="2" t="n">
        <v>0</v>
      </c>
      <c r="H554" s="2" t="n">
        <v>201</v>
      </c>
      <c r="I554" s="21" t="n">
        <v>1.04</v>
      </c>
      <c r="J554" s="14" t="n">
        <v>250</v>
      </c>
      <c r="K554" s="14" t="n">
        <v>300</v>
      </c>
      <c r="L554" s="21" t="n">
        <f aca="false">INDEX('Read me'!$B$10:$B$14,5)</f>
        <v>1.2</v>
      </c>
      <c r="M554" s="14" t="n">
        <f aca="false">IF(F554*(1+'Read me'!$B$5)&lt;='Read me'!$B$7,CEILING(F554*(1+'Read me'!$B$5)+0.5,1)-0.5,CEILING(F554*(1+'Read me'!$B$5),5))</f>
        <v>175</v>
      </c>
      <c r="N554" s="14" t="n">
        <f aca="false">IF(MAX(M554*L554,M554+'Read me'!$B$6)&lt;='Read me'!$B$7,CEILING(MAX(M554*L554,M554+'Read me'!$B$6)+0.5,1)-0.5,CEILING(MAX(M554*L554,M554+'Read me'!$B$6),5))</f>
        <v>210</v>
      </c>
      <c r="O554" s="22" t="n">
        <f aca="false">IF(ISNUMBER(J554),M554-J554,"new")</f>
        <v>-75</v>
      </c>
    </row>
    <row r="555" customFormat="false" ht="15" hidden="false" customHeight="false" outlineLevel="0" collapsed="false">
      <c r="A555" s="2" t="s">
        <v>685</v>
      </c>
      <c r="B555" s="2" t="s">
        <v>205</v>
      </c>
      <c r="C555" s="2" t="s">
        <v>142</v>
      </c>
      <c r="D555" s="2" t="s">
        <v>15</v>
      </c>
      <c r="E555" s="2" t="s">
        <v>48</v>
      </c>
      <c r="F555" s="14" t="n">
        <v>253.33</v>
      </c>
      <c r="G555" s="2" t="n">
        <v>2</v>
      </c>
      <c r="H555" s="2" t="n">
        <v>201</v>
      </c>
      <c r="I555" s="21" t="n">
        <v>1.04</v>
      </c>
      <c r="J555" s="14" t="n">
        <v>250</v>
      </c>
      <c r="K555" s="14" t="n">
        <v>300</v>
      </c>
      <c r="L555" s="21" t="n">
        <f aca="false">INDEX('Read me'!$B$10:$B$14,5)</f>
        <v>1.2</v>
      </c>
      <c r="M555" s="14" t="n">
        <f aca="false">IF(MAX((IF(F555*(1+'Read me'!$B$5)&lt;='Read me'!$B$7,CEILING(F555*(1+'Read me'!$B$5)+0.5,1)-0.5,CEILING(F555*(1+'Read me'!$B$5),5)))*L555,(IF(F555*(1+'Read me'!$B$5)&lt;='Read me'!$B$7,CEILING(F555*(1+'Read me'!$B$5)+0.5,1)-0.5,CEILING(F555*(1+'Read me'!$B$5),5)))+'Read me'!$B$6)&lt;='Read me'!$B$7,CEILING(MAX((IF(F555*(1+'Read me'!$B$5)&lt;='Read me'!$B$7,CEILING(F555*(1+'Read me'!$B$5)+0.5,1)-0.5,CEILING(F555*(1+'Read me'!$B$5),5)))*L555,(IF(F555*(1+'Read me'!$B$5)&lt;='Read me'!$B$7,CEILING(F555*(1+'Read me'!$B$5)+0.5,1)-0.5,CEILING(F555*(1+'Read me'!$B$5),5)))+'Read me'!$B$6)+0.5,1)-0.5,CEILING(MAX((IF(F555*(1+'Read me'!$B$5)&lt;='Read me'!$B$7,CEILING(F555*(1+'Read me'!$B$5)+0.5,1)-0.5,CEILING(F555*(1+'Read me'!$B$5),5)))*L555,(IF(F555*(1+'Read me'!$B$5)&lt;='Read me'!$B$7,CEILING(F555*(1+'Read me'!$B$5)+0.5,1)-0.5,CEILING(F555*(1+'Read me'!$B$5),5)))+'Read me'!$B$6),5))</f>
        <v>310</v>
      </c>
      <c r="N555" s="2" t="s">
        <v>138</v>
      </c>
      <c r="O555" s="22" t="n">
        <f aca="false">IF(ISNUMBER(J555),M555-J555,"new")</f>
        <v>60</v>
      </c>
      <c r="P555" s="5" t="s">
        <v>139</v>
      </c>
    </row>
    <row r="556" customFormat="false" ht="15" hidden="false" customHeight="false" outlineLevel="0" collapsed="false">
      <c r="A556" s="2" t="s">
        <v>686</v>
      </c>
      <c r="B556" s="2" t="s">
        <v>205</v>
      </c>
      <c r="C556" s="2" t="s">
        <v>142</v>
      </c>
      <c r="D556" s="2" t="s">
        <v>15</v>
      </c>
      <c r="E556" s="2" t="s">
        <v>49</v>
      </c>
      <c r="F556" s="14" t="n">
        <v>289.61</v>
      </c>
      <c r="G556" s="2" t="n">
        <v>0</v>
      </c>
      <c r="H556" s="2" t="n">
        <v>201</v>
      </c>
      <c r="I556" s="21" t="n">
        <v>1.04</v>
      </c>
      <c r="J556" s="14" t="n">
        <v>300</v>
      </c>
      <c r="K556" s="14" t="n">
        <v>400</v>
      </c>
      <c r="L556" s="21" t="n">
        <f aca="false">INDEX('Read me'!$B$10:$B$14,5)</f>
        <v>1.2</v>
      </c>
      <c r="M556" s="14" t="n">
        <f aca="false">IF(MAX((IF(F556*(1+'Read me'!$B$5)&lt;='Read me'!$B$7,CEILING(F556*(1+'Read me'!$B$5)+0.5,1)-0.5,CEILING(F556*(1+'Read me'!$B$5),5)))*L556,(IF(F556*(1+'Read me'!$B$5)&lt;='Read me'!$B$7,CEILING(F556*(1+'Read me'!$B$5)+0.5,1)-0.5,CEILING(F556*(1+'Read me'!$B$5),5)))+'Read me'!$B$6)&lt;='Read me'!$B$7,CEILING(MAX((IF(F556*(1+'Read me'!$B$5)&lt;='Read me'!$B$7,CEILING(F556*(1+'Read me'!$B$5)+0.5,1)-0.5,CEILING(F556*(1+'Read me'!$B$5),5)))*L556,(IF(F556*(1+'Read me'!$B$5)&lt;='Read me'!$B$7,CEILING(F556*(1+'Read me'!$B$5)+0.5,1)-0.5,CEILING(F556*(1+'Read me'!$B$5),5)))+'Read me'!$B$6)+0.5,1)-0.5,CEILING(MAX((IF(F556*(1+'Read me'!$B$5)&lt;='Read me'!$B$7,CEILING(F556*(1+'Read me'!$B$5)+0.5,1)-0.5,CEILING(F556*(1+'Read me'!$B$5),5)))*L556,(IF(F556*(1+'Read me'!$B$5)&lt;='Read me'!$B$7,CEILING(F556*(1+'Read me'!$B$5)+0.5,1)-0.5,CEILING(F556*(1+'Read me'!$B$5),5)))+'Read me'!$B$6),5))</f>
        <v>350</v>
      </c>
      <c r="N556" s="2" t="s">
        <v>138</v>
      </c>
      <c r="O556" s="22" t="n">
        <f aca="false">IF(ISNUMBER(J556),M556-J556,"new")</f>
        <v>50</v>
      </c>
      <c r="P556" s="5" t="s">
        <v>139</v>
      </c>
    </row>
    <row r="557" customFormat="false" ht="15" hidden="false" customHeight="false" outlineLevel="0" collapsed="false">
      <c r="A557" s="2" t="s">
        <v>687</v>
      </c>
      <c r="B557" s="2" t="s">
        <v>205</v>
      </c>
      <c r="C557" s="2" t="s">
        <v>174</v>
      </c>
      <c r="D557" s="2" t="s">
        <v>10</v>
      </c>
      <c r="E557" s="2" t="s">
        <v>47</v>
      </c>
      <c r="F557" s="14" t="n">
        <v>12.66</v>
      </c>
      <c r="G557" s="2" t="n">
        <v>2</v>
      </c>
      <c r="H557" s="2" t="n">
        <v>27</v>
      </c>
      <c r="I557" s="21" t="n">
        <v>0.94</v>
      </c>
      <c r="J557" s="14" t="n">
        <v>14.5</v>
      </c>
      <c r="K557" s="14" t="n">
        <v>19.5</v>
      </c>
      <c r="L557" s="21" t="n">
        <f aca="false">INDEX('Read me'!$B$10:$B$14,1)</f>
        <v>1.34</v>
      </c>
      <c r="M557" s="14" t="n">
        <f aca="false">IF(F557*(1+'Read me'!$B$5)&lt;='Read me'!$B$7,CEILING(F557*(1+'Read me'!$B$5)+0.5,1)-0.5,CEILING(F557*(1+'Read me'!$B$5),5))</f>
        <v>13.5</v>
      </c>
      <c r="N557" s="14" t="n">
        <f aca="false">IF(MAX(M557*L557,M557+'Read me'!$B$6)&lt;='Read me'!$B$7,CEILING(MAX(M557*L557,M557+'Read me'!$B$6)+0.5,1)-0.5,CEILING(MAX(M557*L557,M557+'Read me'!$B$6),5))</f>
        <v>18.5</v>
      </c>
      <c r="O557" s="22" t="n">
        <f aca="false">IF(ISNUMBER(J557),M557-J557,"new")</f>
        <v>-1</v>
      </c>
    </row>
    <row r="558" customFormat="false" ht="15" hidden="false" customHeight="false" outlineLevel="0" collapsed="false">
      <c r="A558" s="2" t="s">
        <v>688</v>
      </c>
      <c r="B558" s="2" t="s">
        <v>205</v>
      </c>
      <c r="C558" s="2" t="s">
        <v>174</v>
      </c>
      <c r="D558" s="2" t="s">
        <v>10</v>
      </c>
      <c r="E558" s="2" t="s">
        <v>48</v>
      </c>
      <c r="F558" s="14" t="n">
        <v>15.76</v>
      </c>
      <c r="G558" s="2" t="n">
        <v>12</v>
      </c>
      <c r="H558" s="2" t="n">
        <v>27</v>
      </c>
      <c r="I558" s="21" t="n">
        <v>0.94</v>
      </c>
      <c r="J558" s="14" t="n">
        <v>14.5</v>
      </c>
      <c r="K558" s="14" t="n">
        <v>19.5</v>
      </c>
      <c r="L558" s="21" t="n">
        <f aca="false">INDEX('Read me'!$B$10:$B$14,1)</f>
        <v>1.34</v>
      </c>
      <c r="M558" s="14" t="n">
        <f aca="false">IF(F558*(1+'Read me'!$B$5)&lt;='Read me'!$B$7,CEILING(F558*(1+'Read me'!$B$5)+0.5,1)-0.5,CEILING(F558*(1+'Read me'!$B$5),5))</f>
        <v>16.5</v>
      </c>
      <c r="N558" s="14" t="n">
        <f aca="false">IF(MAX(M558*L558,M558+'Read me'!$B$6)&lt;='Read me'!$B$7,CEILING(MAX(M558*L558,M558+'Read me'!$B$6)+0.5,1)-0.5,CEILING(MAX(M558*L558,M558+'Read me'!$B$6),5))</f>
        <v>22.5</v>
      </c>
      <c r="O558" s="22" t="n">
        <f aca="false">IF(ISNUMBER(J558),M558-J558,"new")</f>
        <v>2</v>
      </c>
    </row>
    <row r="559" customFormat="false" ht="15" hidden="false" customHeight="false" outlineLevel="0" collapsed="false">
      <c r="A559" s="2" t="s">
        <v>689</v>
      </c>
      <c r="B559" s="2" t="s">
        <v>205</v>
      </c>
      <c r="C559" s="2" t="s">
        <v>174</v>
      </c>
      <c r="D559" s="2" t="s">
        <v>10</v>
      </c>
      <c r="E559" s="2" t="s">
        <v>49</v>
      </c>
      <c r="F559" s="14" t="n">
        <v>18.67</v>
      </c>
      <c r="G559" s="2" t="n">
        <v>0</v>
      </c>
      <c r="H559" s="2" t="n">
        <v>27</v>
      </c>
      <c r="I559" s="21" t="n">
        <v>0.94</v>
      </c>
      <c r="J559" s="14" t="n">
        <v>17.5</v>
      </c>
      <c r="K559" s="14" t="n">
        <v>29.5</v>
      </c>
      <c r="L559" s="21" t="n">
        <f aca="false">INDEX('Read me'!$B$10:$B$14,1)</f>
        <v>1.34</v>
      </c>
      <c r="M559" s="14" t="n">
        <f aca="false">IF(F559*(1+'Read me'!$B$5)&lt;='Read me'!$B$7,CEILING(F559*(1+'Read me'!$B$5)+0.5,1)-0.5,CEILING(F559*(1+'Read me'!$B$5),5))</f>
        <v>19.5</v>
      </c>
      <c r="N559" s="14" t="n">
        <f aca="false">IF(MAX(M559*L559,M559+'Read me'!$B$6)&lt;='Read me'!$B$7,CEILING(MAX(M559*L559,M559+'Read me'!$B$6)+0.5,1)-0.5,CEILING(MAX(M559*L559,M559+'Read me'!$B$6),5))</f>
        <v>26.5</v>
      </c>
      <c r="O559" s="22" t="n">
        <f aca="false">IF(ISNUMBER(J559),M559-J559,"new")</f>
        <v>2</v>
      </c>
    </row>
    <row r="560" customFormat="false" ht="15" hidden="false" customHeight="false" outlineLevel="0" collapsed="false">
      <c r="A560" s="2" t="s">
        <v>690</v>
      </c>
      <c r="B560" s="2" t="s">
        <v>205</v>
      </c>
      <c r="C560" s="2" t="s">
        <v>174</v>
      </c>
      <c r="D560" s="2" t="s">
        <v>12</v>
      </c>
      <c r="E560" s="2" t="s">
        <v>47</v>
      </c>
      <c r="F560" s="14" t="n">
        <v>41.43</v>
      </c>
      <c r="G560" s="2" t="n">
        <v>1</v>
      </c>
      <c r="H560" s="2" t="n">
        <v>27</v>
      </c>
      <c r="I560" s="21" t="n">
        <v>1.03</v>
      </c>
      <c r="J560" s="14" t="n">
        <v>19.5</v>
      </c>
      <c r="K560" s="14" t="n">
        <v>24.5</v>
      </c>
      <c r="L560" s="21" t="n">
        <f aca="false">INDEX('Read me'!$B$10:$B$14,2)</f>
        <v>1.26</v>
      </c>
      <c r="M560" s="14" t="n">
        <f aca="false">IF(F560*(1+'Read me'!$B$5)&lt;='Read me'!$B$7,CEILING(F560*(1+'Read me'!$B$5)+0.5,1)-0.5,CEILING(F560*(1+'Read me'!$B$5),5))</f>
        <v>45</v>
      </c>
      <c r="N560" s="14" t="n">
        <f aca="false">IF(MAX(M560*L560,M560+'Read me'!$B$6)&lt;='Read me'!$B$7,CEILING(MAX(M560*L560,M560+'Read me'!$B$6)+0.5,1)-0.5,CEILING(MAX(M560*L560,M560+'Read me'!$B$6),5))</f>
        <v>60</v>
      </c>
      <c r="O560" s="22" t="n">
        <f aca="false">IF(ISNUMBER(J560),M560-J560,"new")</f>
        <v>25.5</v>
      </c>
    </row>
    <row r="561" customFormat="false" ht="15" hidden="false" customHeight="false" outlineLevel="0" collapsed="false">
      <c r="A561" s="2" t="s">
        <v>691</v>
      </c>
      <c r="B561" s="2" t="s">
        <v>205</v>
      </c>
      <c r="C561" s="2" t="s">
        <v>174</v>
      </c>
      <c r="D561" s="2" t="s">
        <v>12</v>
      </c>
      <c r="E561" s="2" t="s">
        <v>48</v>
      </c>
      <c r="F561" s="14" t="n">
        <v>51.72</v>
      </c>
      <c r="G561" s="2" t="n">
        <v>10</v>
      </c>
      <c r="H561" s="2" t="n">
        <v>27</v>
      </c>
      <c r="I561" s="21" t="n">
        <v>1.03</v>
      </c>
      <c r="J561" s="14" t="n">
        <v>19.5</v>
      </c>
      <c r="K561" s="14" t="n">
        <v>24.5</v>
      </c>
      <c r="L561" s="21" t="n">
        <f aca="false">INDEX('Read me'!$B$10:$B$14,2)</f>
        <v>1.26</v>
      </c>
      <c r="M561" s="14" t="n">
        <f aca="false">IF(F561*(1+'Read me'!$B$5)&lt;='Read me'!$B$7,CEILING(F561*(1+'Read me'!$B$5)+0.5,1)-0.5,CEILING(F561*(1+'Read me'!$B$5),5))</f>
        <v>55</v>
      </c>
      <c r="N561" s="14" t="n">
        <f aca="false">IF(MAX(M561*L561,M561+'Read me'!$B$6)&lt;='Read me'!$B$7,CEILING(MAX(M561*L561,M561+'Read me'!$B$6)+0.5,1)-0.5,CEILING(MAX(M561*L561,M561+'Read me'!$B$6),5))</f>
        <v>70</v>
      </c>
      <c r="O561" s="22" t="n">
        <f aca="false">IF(ISNUMBER(J561),M561-J561,"new")</f>
        <v>35.5</v>
      </c>
    </row>
    <row r="562" customFormat="false" ht="15" hidden="false" customHeight="false" outlineLevel="0" collapsed="false">
      <c r="A562" s="2" t="s">
        <v>692</v>
      </c>
      <c r="B562" s="2" t="s">
        <v>205</v>
      </c>
      <c r="C562" s="2" t="s">
        <v>174</v>
      </c>
      <c r="D562" s="2" t="s">
        <v>12</v>
      </c>
      <c r="E562" s="2" t="s">
        <v>49</v>
      </c>
      <c r="F562" s="14" t="n">
        <v>55.09</v>
      </c>
      <c r="G562" s="2" t="n">
        <v>0</v>
      </c>
      <c r="H562" s="2" t="n">
        <v>27</v>
      </c>
      <c r="I562" s="21" t="n">
        <v>1.03</v>
      </c>
      <c r="J562" s="14" t="n">
        <v>19.5</v>
      </c>
      <c r="K562" s="14" t="n">
        <v>34.5</v>
      </c>
      <c r="L562" s="21" t="n">
        <f aca="false">INDEX('Read me'!$B$10:$B$14,2)</f>
        <v>1.26</v>
      </c>
      <c r="M562" s="14" t="n">
        <f aca="false">IF(F562*(1+'Read me'!$B$5)&lt;='Read me'!$B$7,CEILING(F562*(1+'Read me'!$B$5)+0.5,1)-0.5,CEILING(F562*(1+'Read me'!$B$5),5))</f>
        <v>60</v>
      </c>
      <c r="N562" s="14" t="n">
        <f aca="false">IF(MAX(M562*L562,M562+'Read me'!$B$6)&lt;='Read me'!$B$7,CEILING(MAX(M562*L562,M562+'Read me'!$B$6)+0.5,1)-0.5,CEILING(MAX(M562*L562,M562+'Read me'!$B$6),5))</f>
        <v>80</v>
      </c>
      <c r="O562" s="22" t="n">
        <f aca="false">IF(ISNUMBER(J562),M562-J562,"new")</f>
        <v>40.5</v>
      </c>
    </row>
    <row r="563" customFormat="false" ht="15" hidden="false" customHeight="false" outlineLevel="0" collapsed="false">
      <c r="A563" s="2" t="s">
        <v>693</v>
      </c>
      <c r="B563" s="2" t="s">
        <v>205</v>
      </c>
      <c r="C563" s="2" t="s">
        <v>174</v>
      </c>
      <c r="D563" s="2" t="s">
        <v>13</v>
      </c>
      <c r="E563" s="2" t="s">
        <v>47</v>
      </c>
      <c r="F563" s="14" t="n">
        <v>73.53</v>
      </c>
      <c r="G563" s="2" t="n">
        <v>0</v>
      </c>
      <c r="H563" s="2" t="n">
        <v>27</v>
      </c>
      <c r="I563" s="21" t="n">
        <v>1</v>
      </c>
      <c r="J563" s="14" t="n">
        <v>24.5</v>
      </c>
      <c r="K563" s="14" t="n">
        <v>75</v>
      </c>
      <c r="L563" s="21" t="n">
        <f aca="false">INDEX('Read me'!$B$10:$B$14,3)</f>
        <v>1.35</v>
      </c>
      <c r="M563" s="14" t="n">
        <f aca="false">IF(F563*(1+'Read me'!$B$5)&lt;='Read me'!$B$7,CEILING(F563*(1+'Read me'!$B$5)+0.5,1)-0.5,CEILING(F563*(1+'Read me'!$B$5),5))</f>
        <v>75</v>
      </c>
      <c r="N563" s="14" t="n">
        <f aca="false">IF(MAX(M563*L563,M563+'Read me'!$B$6)&lt;='Read me'!$B$7,CEILING(MAX(M563*L563,M563+'Read me'!$B$6)+0.5,1)-0.5,CEILING(MAX(M563*L563,M563+'Read me'!$B$6),5))</f>
        <v>105</v>
      </c>
      <c r="O563" s="22" t="n">
        <f aca="false">IF(ISNUMBER(J563),M563-J563,"new")</f>
        <v>50.5</v>
      </c>
    </row>
    <row r="564" customFormat="false" ht="15" hidden="false" customHeight="false" outlineLevel="0" collapsed="false">
      <c r="A564" s="2" t="s">
        <v>694</v>
      </c>
      <c r="B564" s="2" t="s">
        <v>205</v>
      </c>
      <c r="C564" s="2" t="s">
        <v>174</v>
      </c>
      <c r="D564" s="2" t="s">
        <v>13</v>
      </c>
      <c r="E564" s="2" t="s">
        <v>48</v>
      </c>
      <c r="F564" s="14" t="n">
        <v>85</v>
      </c>
      <c r="G564" s="2" t="n">
        <v>1</v>
      </c>
      <c r="H564" s="2" t="n">
        <v>27</v>
      </c>
      <c r="I564" s="21" t="n">
        <v>1</v>
      </c>
      <c r="J564" s="14" t="n">
        <v>24.5</v>
      </c>
      <c r="K564" s="14" t="n">
        <v>75</v>
      </c>
      <c r="L564" s="21" t="n">
        <f aca="false">INDEX('Read me'!$B$10:$B$14,3)</f>
        <v>1.35</v>
      </c>
      <c r="M564" s="14" t="n">
        <f aca="false">IF(F564*(1+'Read me'!$B$5)&lt;='Read me'!$B$7,CEILING(F564*(1+'Read me'!$B$5)+0.5,1)-0.5,CEILING(F564*(1+'Read me'!$B$5),5))</f>
        <v>85</v>
      </c>
      <c r="N564" s="14" t="n">
        <f aca="false">IF(MAX(M564*L564,M564+'Read me'!$B$6)&lt;='Read me'!$B$7,CEILING(MAX(M564*L564,M564+'Read me'!$B$6)+0.5,1)-0.5,CEILING(MAX(M564*L564,M564+'Read me'!$B$6),5))</f>
        <v>115</v>
      </c>
      <c r="O564" s="22" t="n">
        <f aca="false">IF(ISNUMBER(J564),M564-J564,"new")</f>
        <v>60.5</v>
      </c>
    </row>
    <row r="565" customFormat="false" ht="15" hidden="false" customHeight="false" outlineLevel="0" collapsed="false">
      <c r="A565" s="2" t="s">
        <v>695</v>
      </c>
      <c r="B565" s="2" t="s">
        <v>205</v>
      </c>
      <c r="C565" s="2" t="s">
        <v>174</v>
      </c>
      <c r="D565" s="2" t="s">
        <v>13</v>
      </c>
      <c r="E565" s="2" t="s">
        <v>49</v>
      </c>
      <c r="F565" s="14" t="n">
        <v>115.96</v>
      </c>
      <c r="G565" s="2" t="n">
        <v>0</v>
      </c>
      <c r="H565" s="2" t="n">
        <v>27</v>
      </c>
      <c r="I565" s="21" t="n">
        <v>1</v>
      </c>
      <c r="J565" s="14" t="n">
        <v>85</v>
      </c>
      <c r="K565" s="14" t="n">
        <v>125</v>
      </c>
      <c r="L565" s="21" t="n">
        <f aca="false">INDEX('Read me'!$B$10:$B$14,3)</f>
        <v>1.35</v>
      </c>
      <c r="M565" s="14" t="n">
        <f aca="false">IF(F565*(1+'Read me'!$B$5)&lt;='Read me'!$B$7,CEILING(F565*(1+'Read me'!$B$5)+0.5,1)-0.5,CEILING(F565*(1+'Read me'!$B$5),5))</f>
        <v>120</v>
      </c>
      <c r="N565" s="14" t="n">
        <f aca="false">IF(MAX(M565*L565,M565+'Read me'!$B$6)&lt;='Read me'!$B$7,CEILING(MAX(M565*L565,M565+'Read me'!$B$6)+0.5,1)-0.5,CEILING(MAX(M565*L565,M565+'Read me'!$B$6),5))</f>
        <v>165</v>
      </c>
      <c r="O565" s="22" t="n">
        <f aca="false">IF(ISNUMBER(J565),M565-J565,"new")</f>
        <v>35</v>
      </c>
    </row>
    <row r="566" customFormat="false" ht="15" hidden="false" customHeight="false" outlineLevel="0" collapsed="false">
      <c r="A566" s="2" t="s">
        <v>696</v>
      </c>
      <c r="B566" s="2" t="s">
        <v>205</v>
      </c>
      <c r="C566" s="2" t="s">
        <v>174</v>
      </c>
      <c r="D566" s="2" t="s">
        <v>14</v>
      </c>
      <c r="E566" s="2" t="s">
        <v>47</v>
      </c>
      <c r="F566" s="14" t="n">
        <v>122.89</v>
      </c>
      <c r="G566" s="2" t="n">
        <v>0</v>
      </c>
      <c r="H566" s="2" t="n">
        <v>27</v>
      </c>
      <c r="I566" s="21" t="n">
        <v>1</v>
      </c>
      <c r="J566" s="14" t="n">
        <v>85</v>
      </c>
      <c r="K566" s="14" t="n">
        <v>125</v>
      </c>
      <c r="L566" s="21" t="n">
        <f aca="false">INDEX('Read me'!$B$10:$B$14,4)</f>
        <v>1.2</v>
      </c>
      <c r="M566" s="14" t="n">
        <f aca="false">IF(F566*(1+'Read me'!$B$5)&lt;='Read me'!$B$7,CEILING(F566*(1+'Read me'!$B$5)+0.5,1)-0.5,CEILING(F566*(1+'Read me'!$B$5),5))</f>
        <v>125</v>
      </c>
      <c r="N566" s="14" t="n">
        <f aca="false">IF(MAX(M566*L566,M566+'Read me'!$B$6)&lt;='Read me'!$B$7,CEILING(MAX(M566*L566,M566+'Read me'!$B$6)+0.5,1)-0.5,CEILING(MAX(M566*L566,M566+'Read me'!$B$6),5))</f>
        <v>150</v>
      </c>
      <c r="O566" s="22" t="n">
        <f aca="false">IF(ISNUMBER(J566),M566-J566,"new")</f>
        <v>40</v>
      </c>
    </row>
    <row r="567" customFormat="false" ht="15" hidden="false" customHeight="false" outlineLevel="0" collapsed="false">
      <c r="A567" s="2" t="s">
        <v>697</v>
      </c>
      <c r="B567" s="2" t="s">
        <v>205</v>
      </c>
      <c r="C567" s="2" t="s">
        <v>174</v>
      </c>
      <c r="D567" s="2" t="s">
        <v>14</v>
      </c>
      <c r="E567" s="2" t="s">
        <v>48</v>
      </c>
      <c r="F567" s="14" t="n">
        <v>159.98</v>
      </c>
      <c r="G567" s="2" t="n">
        <v>1</v>
      </c>
      <c r="H567" s="2" t="n">
        <v>27</v>
      </c>
      <c r="I567" s="21" t="n">
        <v>1</v>
      </c>
      <c r="J567" s="14" t="n">
        <v>125</v>
      </c>
      <c r="K567" s="14" t="n">
        <v>125</v>
      </c>
      <c r="L567" s="21" t="n">
        <f aca="false">INDEX('Read me'!$B$10:$B$14,4)</f>
        <v>1.2</v>
      </c>
      <c r="M567" s="14" t="n">
        <f aca="false">IF(F567*(1+'Read me'!$B$5)&lt;='Read me'!$B$7,CEILING(F567*(1+'Read me'!$B$5)+0.5,1)-0.5,CEILING(F567*(1+'Read me'!$B$5),5))</f>
        <v>160</v>
      </c>
      <c r="N567" s="14" t="n">
        <f aca="false">IF(MAX(M567*L567,M567+'Read me'!$B$6)&lt;='Read me'!$B$7,CEILING(MAX(M567*L567,M567+'Read me'!$B$6)+0.5,1)-0.5,CEILING(MAX(M567*L567,M567+'Read me'!$B$6),5))</f>
        <v>195</v>
      </c>
      <c r="O567" s="22" t="n">
        <f aca="false">IF(ISNUMBER(J567),M567-J567,"new")</f>
        <v>35</v>
      </c>
    </row>
    <row r="568" customFormat="false" ht="15" hidden="false" customHeight="false" outlineLevel="0" collapsed="false">
      <c r="A568" s="2" t="s">
        <v>698</v>
      </c>
      <c r="B568" s="2" t="s">
        <v>205</v>
      </c>
      <c r="C568" s="2" t="s">
        <v>174</v>
      </c>
      <c r="D568" s="2" t="s">
        <v>14</v>
      </c>
      <c r="E568" s="2" t="s">
        <v>49</v>
      </c>
      <c r="F568" s="14" t="n">
        <v>201.01</v>
      </c>
      <c r="G568" s="2" t="n">
        <v>0</v>
      </c>
      <c r="H568" s="2" t="n">
        <v>27</v>
      </c>
      <c r="I568" s="21" t="n">
        <v>1</v>
      </c>
      <c r="J568" s="14" t="n">
        <v>199</v>
      </c>
      <c r="K568" s="14" t="n">
        <v>175</v>
      </c>
      <c r="L568" s="21" t="n">
        <f aca="false">INDEX('Read me'!$B$10:$B$14,4)</f>
        <v>1.2</v>
      </c>
      <c r="M568" s="14" t="n">
        <f aca="false">IF(F568*(1+'Read me'!$B$5)&lt;='Read me'!$B$7,CEILING(F568*(1+'Read me'!$B$5)+0.5,1)-0.5,CEILING(F568*(1+'Read me'!$B$5),5))</f>
        <v>205</v>
      </c>
      <c r="N568" s="14" t="n">
        <f aca="false">IF(MAX(M568*L568,M568+'Read me'!$B$6)&lt;='Read me'!$B$7,CEILING(MAX(M568*L568,M568+'Read me'!$B$6)+0.5,1)-0.5,CEILING(MAX(M568*L568,M568+'Read me'!$B$6),5))</f>
        <v>250</v>
      </c>
      <c r="O568" s="22" t="n">
        <f aca="false">IF(ISNUMBER(J568),M568-J568,"new")</f>
        <v>6</v>
      </c>
    </row>
    <row r="569" customFormat="false" ht="15" hidden="false" customHeight="false" outlineLevel="0" collapsed="false">
      <c r="A569" s="2" t="s">
        <v>699</v>
      </c>
      <c r="B569" s="2" t="s">
        <v>205</v>
      </c>
      <c r="C569" s="2" t="s">
        <v>174</v>
      </c>
      <c r="D569" s="2" t="s">
        <v>15</v>
      </c>
      <c r="E569" s="2" t="s">
        <v>47</v>
      </c>
      <c r="F569" s="14" t="n">
        <v>165.32</v>
      </c>
      <c r="G569" s="2" t="n">
        <v>0</v>
      </c>
      <c r="H569" s="2" t="n">
        <v>27</v>
      </c>
      <c r="I569" s="21" t="n">
        <v>1</v>
      </c>
      <c r="J569" s="14" t="n">
        <v>250</v>
      </c>
      <c r="K569" s="14" t="n">
        <v>300</v>
      </c>
      <c r="L569" s="21" t="n">
        <f aca="false">INDEX('Read me'!$B$10:$B$14,5)</f>
        <v>1.2</v>
      </c>
      <c r="M569" s="14" t="n">
        <f aca="false">IF(F569*(1+'Read me'!$B$5)&lt;='Read me'!$B$7,CEILING(F569*(1+'Read me'!$B$5)+0.5,1)-0.5,CEILING(F569*(1+'Read me'!$B$5),5))</f>
        <v>170</v>
      </c>
      <c r="N569" s="14" t="n">
        <f aca="false">IF(MAX(M569*L569,M569+'Read me'!$B$6)&lt;='Read me'!$B$7,CEILING(MAX(M569*L569,M569+'Read me'!$B$6)+0.5,1)-0.5,CEILING(MAX(M569*L569,M569+'Read me'!$B$6),5))</f>
        <v>205</v>
      </c>
      <c r="O569" s="22" t="n">
        <f aca="false">IF(ISNUMBER(J569),M569-J569,"new")</f>
        <v>-80</v>
      </c>
    </row>
    <row r="570" customFormat="false" ht="15" hidden="false" customHeight="false" outlineLevel="0" collapsed="false">
      <c r="A570" s="2" t="s">
        <v>700</v>
      </c>
      <c r="B570" s="2" t="s">
        <v>205</v>
      </c>
      <c r="C570" s="2" t="s">
        <v>174</v>
      </c>
      <c r="D570" s="2" t="s">
        <v>15</v>
      </c>
      <c r="E570" s="2" t="s">
        <v>48</v>
      </c>
      <c r="F570" s="14" t="n">
        <v>231.33</v>
      </c>
      <c r="G570" s="2" t="n">
        <v>0</v>
      </c>
      <c r="H570" s="2" t="n">
        <v>27</v>
      </c>
      <c r="I570" s="21" t="n">
        <v>1</v>
      </c>
      <c r="J570" s="14" t="n">
        <v>250</v>
      </c>
      <c r="K570" s="14" t="n">
        <v>300</v>
      </c>
      <c r="L570" s="21" t="n">
        <f aca="false">INDEX('Read me'!$B$10:$B$14,5)</f>
        <v>1.2</v>
      </c>
      <c r="M570" s="14" t="n">
        <f aca="false">IF(MAX((IF(F570*(1+'Read me'!$B$5)&lt;='Read me'!$B$7,CEILING(F570*(1+'Read me'!$B$5)+0.5,1)-0.5,CEILING(F570*(1+'Read me'!$B$5),5)))*L570,(IF(F570*(1+'Read me'!$B$5)&lt;='Read me'!$B$7,CEILING(F570*(1+'Read me'!$B$5)+0.5,1)-0.5,CEILING(F570*(1+'Read me'!$B$5),5)))+'Read me'!$B$6)&lt;='Read me'!$B$7,CEILING(MAX((IF(F570*(1+'Read me'!$B$5)&lt;='Read me'!$B$7,CEILING(F570*(1+'Read me'!$B$5)+0.5,1)-0.5,CEILING(F570*(1+'Read me'!$B$5),5)))*L570,(IF(F570*(1+'Read me'!$B$5)&lt;='Read me'!$B$7,CEILING(F570*(1+'Read me'!$B$5)+0.5,1)-0.5,CEILING(F570*(1+'Read me'!$B$5),5)))+'Read me'!$B$6)+0.5,1)-0.5,CEILING(MAX((IF(F570*(1+'Read me'!$B$5)&lt;='Read me'!$B$7,CEILING(F570*(1+'Read me'!$B$5)+0.5,1)-0.5,CEILING(F570*(1+'Read me'!$B$5),5)))*L570,(IF(F570*(1+'Read me'!$B$5)&lt;='Read me'!$B$7,CEILING(F570*(1+'Read me'!$B$5)+0.5,1)-0.5,CEILING(F570*(1+'Read me'!$B$5),5)))+'Read me'!$B$6),5))</f>
        <v>285</v>
      </c>
      <c r="N570" s="2" t="s">
        <v>138</v>
      </c>
      <c r="O570" s="22" t="n">
        <f aca="false">IF(ISNUMBER(J570),M570-J570,"new")</f>
        <v>35</v>
      </c>
      <c r="P570" s="5" t="s">
        <v>139</v>
      </c>
    </row>
    <row r="571" customFormat="false" ht="15" hidden="false" customHeight="false" outlineLevel="0" collapsed="false">
      <c r="A571" s="2" t="s">
        <v>701</v>
      </c>
      <c r="B571" s="2" t="s">
        <v>205</v>
      </c>
      <c r="C571" s="2" t="s">
        <v>174</v>
      </c>
      <c r="D571" s="2" t="s">
        <v>15</v>
      </c>
      <c r="E571" s="2" t="s">
        <v>49</v>
      </c>
      <c r="F571" s="14" t="n">
        <v>276.98</v>
      </c>
      <c r="G571" s="2" t="n">
        <v>0</v>
      </c>
      <c r="H571" s="2" t="n">
        <v>27</v>
      </c>
      <c r="I571" s="21" t="n">
        <v>1</v>
      </c>
      <c r="J571" s="14" t="n">
        <v>300</v>
      </c>
      <c r="K571" s="14" t="n">
        <v>400</v>
      </c>
      <c r="L571" s="21" t="n">
        <f aca="false">INDEX('Read me'!$B$10:$B$14,5)</f>
        <v>1.2</v>
      </c>
      <c r="M571" s="14" t="n">
        <f aca="false">IF(MAX((IF(F571*(1+'Read me'!$B$5)&lt;='Read me'!$B$7,CEILING(F571*(1+'Read me'!$B$5)+0.5,1)-0.5,CEILING(F571*(1+'Read me'!$B$5),5)))*L571,(IF(F571*(1+'Read me'!$B$5)&lt;='Read me'!$B$7,CEILING(F571*(1+'Read me'!$B$5)+0.5,1)-0.5,CEILING(F571*(1+'Read me'!$B$5),5)))+'Read me'!$B$6)&lt;='Read me'!$B$7,CEILING(MAX((IF(F571*(1+'Read me'!$B$5)&lt;='Read me'!$B$7,CEILING(F571*(1+'Read me'!$B$5)+0.5,1)-0.5,CEILING(F571*(1+'Read me'!$B$5),5)))*L571,(IF(F571*(1+'Read me'!$B$5)&lt;='Read me'!$B$7,CEILING(F571*(1+'Read me'!$B$5)+0.5,1)-0.5,CEILING(F571*(1+'Read me'!$B$5),5)))+'Read me'!$B$6)+0.5,1)-0.5,CEILING(MAX((IF(F571*(1+'Read me'!$B$5)&lt;='Read me'!$B$7,CEILING(F571*(1+'Read me'!$B$5)+0.5,1)-0.5,CEILING(F571*(1+'Read me'!$B$5),5)))*L571,(IF(F571*(1+'Read me'!$B$5)&lt;='Read me'!$B$7,CEILING(F571*(1+'Read me'!$B$5)+0.5,1)-0.5,CEILING(F571*(1+'Read me'!$B$5),5)))+'Read me'!$B$6),5))</f>
        <v>340</v>
      </c>
      <c r="N571" s="2" t="s">
        <v>138</v>
      </c>
      <c r="O571" s="22" t="n">
        <f aca="false">IF(ISNUMBER(J571),M571-J571,"new")</f>
        <v>40</v>
      </c>
      <c r="P571" s="5" t="s">
        <v>139</v>
      </c>
    </row>
    <row r="572" customFormat="false" ht="15" hidden="false" customHeight="false" outlineLevel="0" collapsed="false">
      <c r="A572" s="2" t="s">
        <v>702</v>
      </c>
      <c r="B572" s="2" t="s">
        <v>205</v>
      </c>
      <c r="C572" s="2" t="s">
        <v>124</v>
      </c>
      <c r="D572" s="2" t="s">
        <v>10</v>
      </c>
      <c r="E572" s="2" t="s">
        <v>47</v>
      </c>
      <c r="F572" s="14" t="n">
        <v>14.57</v>
      </c>
      <c r="G572" s="2" t="n">
        <v>6</v>
      </c>
      <c r="H572" s="2" t="n">
        <v>41</v>
      </c>
      <c r="I572" s="21" t="n">
        <v>1.13</v>
      </c>
      <c r="J572" s="14" t="n">
        <v>19.5</v>
      </c>
      <c r="K572" s="14" t="n">
        <v>24.5</v>
      </c>
      <c r="L572" s="21" t="n">
        <f aca="false">INDEX('Read me'!$B$10:$B$14,1)</f>
        <v>1.34</v>
      </c>
      <c r="M572" s="14" t="n">
        <f aca="false">IF(F572*(1+'Read me'!$B$5)&lt;='Read me'!$B$7,CEILING(F572*(1+'Read me'!$B$5)+0.5,1)-0.5,CEILING(F572*(1+'Read me'!$B$5),5))</f>
        <v>15.5</v>
      </c>
      <c r="N572" s="14" t="n">
        <f aca="false">IF(MAX(M572*L572,M572+'Read me'!$B$6)&lt;='Read me'!$B$7,CEILING(MAX(M572*L572,M572+'Read me'!$B$6)+0.5,1)-0.5,CEILING(MAX(M572*L572,M572+'Read me'!$B$6),5))</f>
        <v>21.5</v>
      </c>
      <c r="O572" s="22" t="n">
        <f aca="false">IF(ISNUMBER(J572),M572-J572,"new")</f>
        <v>-4</v>
      </c>
    </row>
    <row r="573" customFormat="false" ht="15" hidden="false" customHeight="false" outlineLevel="0" collapsed="false">
      <c r="A573" s="2" t="s">
        <v>703</v>
      </c>
      <c r="B573" s="2" t="s">
        <v>205</v>
      </c>
      <c r="C573" s="2" t="s">
        <v>124</v>
      </c>
      <c r="D573" s="2" t="s">
        <v>10</v>
      </c>
      <c r="E573" s="2" t="s">
        <v>48</v>
      </c>
      <c r="F573" s="14" t="n">
        <v>18.19</v>
      </c>
      <c r="G573" s="2" t="n">
        <v>14</v>
      </c>
      <c r="H573" s="2" t="n">
        <v>41</v>
      </c>
      <c r="I573" s="21" t="n">
        <v>1.13</v>
      </c>
      <c r="J573" s="14" t="n">
        <v>19.5</v>
      </c>
      <c r="K573" s="14" t="n">
        <v>24.5</v>
      </c>
      <c r="L573" s="21" t="n">
        <f aca="false">INDEX('Read me'!$B$10:$B$14,1)</f>
        <v>1.34</v>
      </c>
      <c r="M573" s="14" t="n">
        <f aca="false">IF(F573*(1+'Read me'!$B$5)&lt;='Read me'!$B$7,CEILING(F573*(1+'Read me'!$B$5)+0.5,1)-0.5,CEILING(F573*(1+'Read me'!$B$5),5))</f>
        <v>18.5</v>
      </c>
      <c r="N573" s="14" t="n">
        <f aca="false">IF(MAX(M573*L573,M573+'Read me'!$B$6)&lt;='Read me'!$B$7,CEILING(MAX(M573*L573,M573+'Read me'!$B$6)+0.5,1)-0.5,CEILING(MAX(M573*L573,M573+'Read me'!$B$6),5))</f>
        <v>25.5</v>
      </c>
      <c r="O573" s="22" t="n">
        <f aca="false">IF(ISNUMBER(J573),M573-J573,"new")</f>
        <v>-1</v>
      </c>
    </row>
    <row r="574" customFormat="false" ht="15" hidden="false" customHeight="false" outlineLevel="0" collapsed="false">
      <c r="A574" s="2" t="s">
        <v>704</v>
      </c>
      <c r="B574" s="2" t="s">
        <v>205</v>
      </c>
      <c r="C574" s="2" t="s">
        <v>124</v>
      </c>
      <c r="D574" s="2" t="s">
        <v>10</v>
      </c>
      <c r="E574" s="2" t="s">
        <v>49</v>
      </c>
      <c r="F574" s="14" t="n">
        <v>22.33</v>
      </c>
      <c r="G574" s="2" t="n">
        <v>0</v>
      </c>
      <c r="H574" s="2" t="n">
        <v>41</v>
      </c>
      <c r="I574" s="21" t="n">
        <v>1.13</v>
      </c>
      <c r="J574" s="14" t="n">
        <v>19.5</v>
      </c>
      <c r="K574" s="14" t="n">
        <v>34.5</v>
      </c>
      <c r="L574" s="21" t="n">
        <f aca="false">INDEX('Read me'!$B$10:$B$14,1)</f>
        <v>1.34</v>
      </c>
      <c r="M574" s="14" t="n">
        <f aca="false">IF(F574*(1+'Read me'!$B$5)&lt;='Read me'!$B$7,CEILING(F574*(1+'Read me'!$B$5)+0.5,1)-0.5,CEILING(F574*(1+'Read me'!$B$5),5))</f>
        <v>22.5</v>
      </c>
      <c r="N574" s="14" t="n">
        <f aca="false">IF(MAX(M574*L574,M574+'Read me'!$B$6)&lt;='Read me'!$B$7,CEILING(MAX(M574*L574,M574+'Read me'!$B$6)+0.5,1)-0.5,CEILING(MAX(M574*L574,M574+'Read me'!$B$6),5))</f>
        <v>35</v>
      </c>
      <c r="O574" s="22" t="n">
        <f aca="false">IF(ISNUMBER(J574),M574-J574,"new")</f>
        <v>3</v>
      </c>
    </row>
    <row r="575" customFormat="false" ht="15" hidden="false" customHeight="false" outlineLevel="0" collapsed="false">
      <c r="A575" s="2" t="s">
        <v>705</v>
      </c>
      <c r="B575" s="2" t="s">
        <v>205</v>
      </c>
      <c r="C575" s="2" t="s">
        <v>124</v>
      </c>
      <c r="D575" s="2" t="s">
        <v>12</v>
      </c>
      <c r="E575" s="2" t="s">
        <v>47</v>
      </c>
      <c r="F575" s="14" t="n">
        <v>58</v>
      </c>
      <c r="G575" s="2" t="n">
        <v>4</v>
      </c>
      <c r="H575" s="2" t="n">
        <v>41</v>
      </c>
      <c r="I575" s="21" t="n">
        <v>1.31</v>
      </c>
      <c r="J575" s="14" t="n">
        <v>24.5</v>
      </c>
      <c r="K575" s="14" t="n">
        <v>29.5</v>
      </c>
      <c r="L575" s="21" t="n">
        <f aca="false">INDEX('Read me'!$B$10:$B$14,2)</f>
        <v>1.26</v>
      </c>
      <c r="M575" s="14" t="n">
        <f aca="false">IF(F575*(1+'Read me'!$B$5)&lt;='Read me'!$B$7,CEILING(F575*(1+'Read me'!$B$5)+0.5,1)-0.5,CEILING(F575*(1+'Read me'!$B$5),5))</f>
        <v>60</v>
      </c>
      <c r="N575" s="14" t="n">
        <f aca="false">IF(MAX(M575*L575,M575+'Read me'!$B$6)&lt;='Read me'!$B$7,CEILING(MAX(M575*L575,M575+'Read me'!$B$6)+0.5,1)-0.5,CEILING(MAX(M575*L575,M575+'Read me'!$B$6),5))</f>
        <v>80</v>
      </c>
      <c r="O575" s="22" t="n">
        <f aca="false">IF(ISNUMBER(J575),M575-J575,"new")</f>
        <v>35.5</v>
      </c>
    </row>
    <row r="576" customFormat="false" ht="15" hidden="false" customHeight="false" outlineLevel="0" collapsed="false">
      <c r="A576" s="2" t="s">
        <v>706</v>
      </c>
      <c r="B576" s="2" t="s">
        <v>205</v>
      </c>
      <c r="C576" s="2" t="s">
        <v>124</v>
      </c>
      <c r="D576" s="2" t="s">
        <v>12</v>
      </c>
      <c r="E576" s="2" t="s">
        <v>48</v>
      </c>
      <c r="F576" s="14" t="n">
        <v>65.62</v>
      </c>
      <c r="G576" s="2" t="n">
        <v>14</v>
      </c>
      <c r="H576" s="2" t="n">
        <v>41</v>
      </c>
      <c r="I576" s="21" t="n">
        <v>1.31</v>
      </c>
      <c r="J576" s="14" t="n">
        <v>24.5</v>
      </c>
      <c r="K576" s="14" t="n">
        <v>29.5</v>
      </c>
      <c r="L576" s="21" t="n">
        <f aca="false">INDEX('Read me'!$B$10:$B$14,2)</f>
        <v>1.26</v>
      </c>
      <c r="M576" s="14" t="n">
        <f aca="false">IF(F576*(1+'Read me'!$B$5)&lt;='Read me'!$B$7,CEILING(F576*(1+'Read me'!$B$5)+0.5,1)-0.5,CEILING(F576*(1+'Read me'!$B$5),5))</f>
        <v>70</v>
      </c>
      <c r="N576" s="14" t="n">
        <f aca="false">IF(MAX(M576*L576,M576+'Read me'!$B$6)&lt;='Read me'!$B$7,CEILING(MAX(M576*L576,M576+'Read me'!$B$6)+0.5,1)-0.5,CEILING(MAX(M576*L576,M576+'Read me'!$B$6),5))</f>
        <v>90</v>
      </c>
      <c r="O576" s="22" t="n">
        <f aca="false">IF(ISNUMBER(J576),M576-J576,"new")</f>
        <v>45.5</v>
      </c>
    </row>
    <row r="577" customFormat="false" ht="15" hidden="false" customHeight="false" outlineLevel="0" collapsed="false">
      <c r="A577" s="2" t="s">
        <v>707</v>
      </c>
      <c r="B577" s="2" t="s">
        <v>205</v>
      </c>
      <c r="C577" s="2" t="s">
        <v>124</v>
      </c>
      <c r="D577" s="2" t="s">
        <v>12</v>
      </c>
      <c r="E577" s="2" t="s">
        <v>49</v>
      </c>
      <c r="F577" s="14" t="n">
        <v>70.3</v>
      </c>
      <c r="G577" s="2" t="n">
        <v>0</v>
      </c>
      <c r="H577" s="2" t="n">
        <v>41</v>
      </c>
      <c r="I577" s="21" t="n">
        <v>1.31</v>
      </c>
      <c r="J577" s="14" t="n">
        <v>24.5</v>
      </c>
      <c r="K577" s="14" t="n">
        <v>45</v>
      </c>
      <c r="L577" s="21" t="n">
        <f aca="false">INDEX('Read me'!$B$10:$B$14,2)</f>
        <v>1.26</v>
      </c>
      <c r="M577" s="14" t="n">
        <f aca="false">IF(F577*(1+'Read me'!$B$5)&lt;='Read me'!$B$7,CEILING(F577*(1+'Read me'!$B$5)+0.5,1)-0.5,CEILING(F577*(1+'Read me'!$B$5),5))</f>
        <v>75</v>
      </c>
      <c r="N577" s="14" t="n">
        <f aca="false">IF(MAX(M577*L577,M577+'Read me'!$B$6)&lt;='Read me'!$B$7,CEILING(MAX(M577*L577,M577+'Read me'!$B$6)+0.5,1)-0.5,CEILING(MAX(M577*L577,M577+'Read me'!$B$6),5))</f>
        <v>95</v>
      </c>
      <c r="O577" s="22" t="n">
        <f aca="false">IF(ISNUMBER(J577),M577-J577,"new")</f>
        <v>50.5</v>
      </c>
    </row>
    <row r="578" customFormat="false" ht="15" hidden="false" customHeight="false" outlineLevel="0" collapsed="false">
      <c r="A578" s="2" t="s">
        <v>708</v>
      </c>
      <c r="B578" s="2" t="s">
        <v>205</v>
      </c>
      <c r="C578" s="2" t="s">
        <v>124</v>
      </c>
      <c r="D578" s="2" t="s">
        <v>13</v>
      </c>
      <c r="E578" s="2" t="s">
        <v>47</v>
      </c>
      <c r="F578" s="14" t="n">
        <v>78.53</v>
      </c>
      <c r="G578" s="2" t="n">
        <v>0</v>
      </c>
      <c r="H578" s="2" t="n">
        <v>41</v>
      </c>
      <c r="I578" s="21" t="n">
        <v>1.06</v>
      </c>
      <c r="J578" s="14" t="n">
        <v>45</v>
      </c>
      <c r="K578" s="14" t="n">
        <v>95</v>
      </c>
      <c r="L578" s="21" t="n">
        <f aca="false">INDEX('Read me'!$B$10:$B$14,3)</f>
        <v>1.35</v>
      </c>
      <c r="M578" s="14" t="n">
        <f aca="false">IF(F578*(1+'Read me'!$B$5)&lt;='Read me'!$B$7,CEILING(F578*(1+'Read me'!$B$5)+0.5,1)-0.5,CEILING(F578*(1+'Read me'!$B$5),5))</f>
        <v>80</v>
      </c>
      <c r="N578" s="14" t="n">
        <f aca="false">IF(MAX(M578*L578,M578+'Read me'!$B$6)&lt;='Read me'!$B$7,CEILING(MAX(M578*L578,M578+'Read me'!$B$6)+0.5,1)-0.5,CEILING(MAX(M578*L578,M578+'Read me'!$B$6),5))</f>
        <v>110</v>
      </c>
      <c r="O578" s="22" t="n">
        <f aca="false">IF(ISNUMBER(J578),M578-J578,"new")</f>
        <v>35</v>
      </c>
    </row>
    <row r="579" customFormat="false" ht="15" hidden="false" customHeight="false" outlineLevel="0" collapsed="false">
      <c r="A579" s="2" t="s">
        <v>709</v>
      </c>
      <c r="B579" s="2" t="s">
        <v>205</v>
      </c>
      <c r="C579" s="2" t="s">
        <v>124</v>
      </c>
      <c r="D579" s="2" t="s">
        <v>13</v>
      </c>
      <c r="E579" s="2" t="s">
        <v>48</v>
      </c>
      <c r="F579" s="14" t="n">
        <v>87.32</v>
      </c>
      <c r="G579" s="2" t="n">
        <v>1</v>
      </c>
      <c r="H579" s="2" t="n">
        <v>41</v>
      </c>
      <c r="I579" s="21" t="n">
        <v>1.06</v>
      </c>
      <c r="J579" s="14" t="n">
        <v>45</v>
      </c>
      <c r="K579" s="14" t="n">
        <v>95</v>
      </c>
      <c r="L579" s="21" t="n">
        <f aca="false">INDEX('Read me'!$B$10:$B$14,3)</f>
        <v>1.35</v>
      </c>
      <c r="M579" s="14" t="n">
        <f aca="false">IF(F579*(1+'Read me'!$B$5)&lt;='Read me'!$B$7,CEILING(F579*(1+'Read me'!$B$5)+0.5,1)-0.5,CEILING(F579*(1+'Read me'!$B$5),5))</f>
        <v>90</v>
      </c>
      <c r="N579" s="14" t="n">
        <f aca="false">IF(MAX(M579*L579,M579+'Read me'!$B$6)&lt;='Read me'!$B$7,CEILING(MAX(M579*L579,M579+'Read me'!$B$6)+0.5,1)-0.5,CEILING(MAX(M579*L579,M579+'Read me'!$B$6),5))</f>
        <v>125</v>
      </c>
      <c r="O579" s="22" t="n">
        <f aca="false">IF(ISNUMBER(J579),M579-J579,"new")</f>
        <v>45</v>
      </c>
    </row>
    <row r="580" customFormat="false" ht="15" hidden="false" customHeight="false" outlineLevel="0" collapsed="false">
      <c r="A580" s="2" t="s">
        <v>710</v>
      </c>
      <c r="B580" s="2" t="s">
        <v>205</v>
      </c>
      <c r="C580" s="2" t="s">
        <v>124</v>
      </c>
      <c r="D580" s="2" t="s">
        <v>13</v>
      </c>
      <c r="E580" s="2" t="s">
        <v>49</v>
      </c>
      <c r="F580" s="14" t="n">
        <v>123.85</v>
      </c>
      <c r="G580" s="2" t="n">
        <v>0</v>
      </c>
      <c r="H580" s="2" t="n">
        <v>41</v>
      </c>
      <c r="I580" s="21" t="n">
        <v>1.06</v>
      </c>
      <c r="J580" s="14" t="n">
        <v>99</v>
      </c>
      <c r="K580" s="14" t="n">
        <v>150</v>
      </c>
      <c r="L580" s="21" t="n">
        <f aca="false">INDEX('Read me'!$B$10:$B$14,3)</f>
        <v>1.35</v>
      </c>
      <c r="M580" s="14" t="n">
        <f aca="false">IF(F580*(1+'Read me'!$B$5)&lt;='Read me'!$B$7,CEILING(F580*(1+'Read me'!$B$5)+0.5,1)-0.5,CEILING(F580*(1+'Read me'!$B$5),5))</f>
        <v>125</v>
      </c>
      <c r="N580" s="14" t="n">
        <f aca="false">IF(MAX(M580*L580,M580+'Read me'!$B$6)&lt;='Read me'!$B$7,CEILING(MAX(M580*L580,M580+'Read me'!$B$6)+0.5,1)-0.5,CEILING(MAX(M580*L580,M580+'Read me'!$B$6),5))</f>
        <v>170</v>
      </c>
      <c r="O580" s="22" t="n">
        <f aca="false">IF(ISNUMBER(J580),M580-J580,"new")</f>
        <v>26</v>
      </c>
    </row>
    <row r="581" customFormat="false" ht="15" hidden="false" customHeight="false" outlineLevel="0" collapsed="false">
      <c r="A581" s="2" t="s">
        <v>711</v>
      </c>
      <c r="B581" s="2" t="s">
        <v>205</v>
      </c>
      <c r="C581" s="2" t="s">
        <v>124</v>
      </c>
      <c r="D581" s="2" t="s">
        <v>14</v>
      </c>
      <c r="E581" s="2" t="s">
        <v>47</v>
      </c>
      <c r="F581" s="14" t="n">
        <v>130.87</v>
      </c>
      <c r="G581" s="2" t="n">
        <v>1</v>
      </c>
      <c r="H581" s="2" t="n">
        <v>41</v>
      </c>
      <c r="I581" s="21" t="n">
        <v>1.06</v>
      </c>
      <c r="J581" s="14" t="n">
        <v>99</v>
      </c>
      <c r="K581" s="14" t="n">
        <v>150</v>
      </c>
      <c r="L581" s="21" t="n">
        <f aca="false">INDEX('Read me'!$B$10:$B$14,4)</f>
        <v>1.2</v>
      </c>
      <c r="M581" s="14" t="n">
        <f aca="false">IF(F581*(1+'Read me'!$B$5)&lt;='Read me'!$B$7,CEILING(F581*(1+'Read me'!$B$5)+0.5,1)-0.5,CEILING(F581*(1+'Read me'!$B$5),5))</f>
        <v>135</v>
      </c>
      <c r="N581" s="14" t="n">
        <f aca="false">IF(MAX(M581*L581,M581+'Read me'!$B$6)&lt;='Read me'!$B$7,CEILING(MAX(M581*L581,M581+'Read me'!$B$6)+0.5,1)-0.5,CEILING(MAX(M581*L581,M581+'Read me'!$B$6),5))</f>
        <v>165</v>
      </c>
      <c r="O581" s="22" t="n">
        <f aca="false">IF(ISNUMBER(J581),M581-J581,"new")</f>
        <v>36</v>
      </c>
    </row>
    <row r="582" customFormat="false" ht="15" hidden="false" customHeight="false" outlineLevel="0" collapsed="false">
      <c r="A582" s="2" t="s">
        <v>712</v>
      </c>
      <c r="B582" s="2" t="s">
        <v>205</v>
      </c>
      <c r="C582" s="2" t="s">
        <v>124</v>
      </c>
      <c r="D582" s="2" t="s">
        <v>14</v>
      </c>
      <c r="E582" s="2" t="s">
        <v>48</v>
      </c>
      <c r="F582" s="14" t="n">
        <v>166.75</v>
      </c>
      <c r="G582" s="2" t="n">
        <v>1</v>
      </c>
      <c r="H582" s="2" t="n">
        <v>41</v>
      </c>
      <c r="I582" s="21" t="n">
        <v>1.06</v>
      </c>
      <c r="J582" s="14" t="n">
        <v>150</v>
      </c>
      <c r="K582" s="14" t="n">
        <v>150</v>
      </c>
      <c r="L582" s="21" t="n">
        <f aca="false">INDEX('Read me'!$B$10:$B$14,4)</f>
        <v>1.2</v>
      </c>
      <c r="M582" s="14" t="n">
        <f aca="false">IF(F582*(1+'Read me'!$B$5)&lt;='Read me'!$B$7,CEILING(F582*(1+'Read me'!$B$5)+0.5,1)-0.5,CEILING(F582*(1+'Read me'!$B$5),5))</f>
        <v>170</v>
      </c>
      <c r="N582" s="14" t="n">
        <f aca="false">IF(MAX(M582*L582,M582+'Read me'!$B$6)&lt;='Read me'!$B$7,CEILING(MAX(M582*L582,M582+'Read me'!$B$6)+0.5,1)-0.5,CEILING(MAX(M582*L582,M582+'Read me'!$B$6),5))</f>
        <v>205</v>
      </c>
      <c r="O582" s="22" t="n">
        <f aca="false">IF(ISNUMBER(J582),M582-J582,"new")</f>
        <v>20</v>
      </c>
    </row>
    <row r="583" customFormat="false" ht="15" hidden="false" customHeight="false" outlineLevel="0" collapsed="false">
      <c r="A583" s="2" t="s">
        <v>713</v>
      </c>
      <c r="B583" s="2" t="s">
        <v>205</v>
      </c>
      <c r="C583" s="2" t="s">
        <v>124</v>
      </c>
      <c r="D583" s="2" t="s">
        <v>14</v>
      </c>
      <c r="E583" s="2" t="s">
        <v>49</v>
      </c>
      <c r="F583" s="14" t="n">
        <v>214.68</v>
      </c>
      <c r="G583" s="2" t="n">
        <v>0</v>
      </c>
      <c r="H583" s="2" t="n">
        <v>41</v>
      </c>
      <c r="I583" s="21" t="n">
        <v>1.06</v>
      </c>
      <c r="J583" s="14" t="n">
        <v>250</v>
      </c>
      <c r="K583" s="14" t="n">
        <v>195</v>
      </c>
      <c r="L583" s="21" t="n">
        <f aca="false">INDEX('Read me'!$B$10:$B$14,4)</f>
        <v>1.2</v>
      </c>
      <c r="M583" s="14" t="n">
        <f aca="false">IF(F583*(1+'Read me'!$B$5)&lt;='Read me'!$B$7,CEILING(F583*(1+'Read me'!$B$5)+0.5,1)-0.5,CEILING(F583*(1+'Read me'!$B$5),5))</f>
        <v>215</v>
      </c>
      <c r="N583" s="14" t="n">
        <f aca="false">IF(MAX(M583*L583,M583+'Read me'!$B$6)&lt;='Read me'!$B$7,CEILING(MAX(M583*L583,M583+'Read me'!$B$6)+0.5,1)-0.5,CEILING(MAX(M583*L583,M583+'Read me'!$B$6),5))</f>
        <v>260</v>
      </c>
      <c r="O583" s="22" t="n">
        <f aca="false">IF(ISNUMBER(J583),M583-J583,"new")</f>
        <v>-35</v>
      </c>
    </row>
    <row r="584" customFormat="false" ht="15" hidden="false" customHeight="false" outlineLevel="0" collapsed="false">
      <c r="A584" s="2" t="s">
        <v>714</v>
      </c>
      <c r="B584" s="2" t="s">
        <v>205</v>
      </c>
      <c r="C584" s="2" t="s">
        <v>124</v>
      </c>
      <c r="D584" s="2" t="s">
        <v>15</v>
      </c>
      <c r="E584" s="2" t="s">
        <v>47</v>
      </c>
      <c r="F584" s="14" t="n">
        <v>176.56</v>
      </c>
      <c r="G584" s="2" t="n">
        <v>0</v>
      </c>
      <c r="H584" s="2" t="n">
        <v>41</v>
      </c>
      <c r="I584" s="21" t="n">
        <v>1.06</v>
      </c>
      <c r="J584" s="14" t="n">
        <v>300</v>
      </c>
      <c r="K584" s="14" t="n">
        <v>300</v>
      </c>
      <c r="L584" s="21" t="n">
        <f aca="false">INDEX('Read me'!$B$10:$B$14,5)</f>
        <v>1.2</v>
      </c>
      <c r="M584" s="14" t="n">
        <f aca="false">IF(F584*(1+'Read me'!$B$5)&lt;='Read me'!$B$7,CEILING(F584*(1+'Read me'!$B$5)+0.5,1)-0.5,CEILING(F584*(1+'Read me'!$B$5),5))</f>
        <v>180</v>
      </c>
      <c r="N584" s="14" t="n">
        <f aca="false">IF(MAX(M584*L584,M584+'Read me'!$B$6)&lt;='Read me'!$B$7,CEILING(MAX(M584*L584,M584+'Read me'!$B$6)+0.5,1)-0.5,CEILING(MAX(M584*L584,M584+'Read me'!$B$6),5))</f>
        <v>220</v>
      </c>
      <c r="O584" s="22" t="n">
        <f aca="false">IF(ISNUMBER(J584),M584-J584,"new")</f>
        <v>-120</v>
      </c>
    </row>
    <row r="585" customFormat="false" ht="15" hidden="false" customHeight="false" outlineLevel="0" collapsed="false">
      <c r="A585" s="2" t="s">
        <v>715</v>
      </c>
      <c r="B585" s="2" t="s">
        <v>205</v>
      </c>
      <c r="C585" s="2" t="s">
        <v>124</v>
      </c>
      <c r="D585" s="2" t="s">
        <v>15</v>
      </c>
      <c r="E585" s="2" t="s">
        <v>48</v>
      </c>
      <c r="F585" s="14" t="n">
        <v>247.06</v>
      </c>
      <c r="G585" s="2" t="n">
        <v>0</v>
      </c>
      <c r="H585" s="2" t="n">
        <v>41</v>
      </c>
      <c r="I585" s="21" t="n">
        <v>1.06</v>
      </c>
      <c r="J585" s="14" t="n">
        <v>300</v>
      </c>
      <c r="K585" s="14" t="n">
        <v>300</v>
      </c>
      <c r="L585" s="21" t="n">
        <f aca="false">INDEX('Read me'!$B$10:$B$14,5)</f>
        <v>1.2</v>
      </c>
      <c r="M585" s="14" t="n">
        <f aca="false">IF(MAX((IF(F585*(1+'Read me'!$B$5)&lt;='Read me'!$B$7,CEILING(F585*(1+'Read me'!$B$5)+0.5,1)-0.5,CEILING(F585*(1+'Read me'!$B$5),5)))*L585,(IF(F585*(1+'Read me'!$B$5)&lt;='Read me'!$B$7,CEILING(F585*(1+'Read me'!$B$5)+0.5,1)-0.5,CEILING(F585*(1+'Read me'!$B$5),5)))+'Read me'!$B$6)&lt;='Read me'!$B$7,CEILING(MAX((IF(F585*(1+'Read me'!$B$5)&lt;='Read me'!$B$7,CEILING(F585*(1+'Read me'!$B$5)+0.5,1)-0.5,CEILING(F585*(1+'Read me'!$B$5),5)))*L585,(IF(F585*(1+'Read me'!$B$5)&lt;='Read me'!$B$7,CEILING(F585*(1+'Read me'!$B$5)+0.5,1)-0.5,CEILING(F585*(1+'Read me'!$B$5),5)))+'Read me'!$B$6)+0.5,1)-0.5,CEILING(MAX((IF(F585*(1+'Read me'!$B$5)&lt;='Read me'!$B$7,CEILING(F585*(1+'Read me'!$B$5)+0.5,1)-0.5,CEILING(F585*(1+'Read me'!$B$5),5)))*L585,(IF(F585*(1+'Read me'!$B$5)&lt;='Read me'!$B$7,CEILING(F585*(1+'Read me'!$B$5)+0.5,1)-0.5,CEILING(F585*(1+'Read me'!$B$5),5)))+'Read me'!$B$6),5))</f>
        <v>300</v>
      </c>
      <c r="N585" s="2" t="s">
        <v>138</v>
      </c>
      <c r="O585" s="22" t="n">
        <f aca="false">IF(ISNUMBER(J585),M585-J585,"new")</f>
        <v>0</v>
      </c>
      <c r="P585" s="5" t="s">
        <v>139</v>
      </c>
    </row>
    <row r="586" customFormat="false" ht="15" hidden="false" customHeight="false" outlineLevel="0" collapsed="false">
      <c r="A586" s="2" t="s">
        <v>716</v>
      </c>
      <c r="B586" s="2" t="s">
        <v>205</v>
      </c>
      <c r="C586" s="2" t="s">
        <v>124</v>
      </c>
      <c r="D586" s="2" t="s">
        <v>15</v>
      </c>
      <c r="E586" s="2" t="s">
        <v>49</v>
      </c>
      <c r="F586" s="14" t="n">
        <v>295.81</v>
      </c>
      <c r="G586" s="2" t="n">
        <v>0</v>
      </c>
      <c r="H586" s="2" t="n">
        <v>41</v>
      </c>
      <c r="I586" s="21" t="n">
        <v>1.06</v>
      </c>
      <c r="J586" s="14" t="n">
        <v>350</v>
      </c>
      <c r="K586" s="14" t="n">
        <v>400</v>
      </c>
      <c r="L586" s="21" t="n">
        <f aca="false">INDEX('Read me'!$B$10:$B$14,5)</f>
        <v>1.2</v>
      </c>
      <c r="M586" s="14" t="n">
        <f aca="false">IF(MAX((IF(F586*(1+'Read me'!$B$5)&lt;='Read me'!$B$7,CEILING(F586*(1+'Read me'!$B$5)+0.5,1)-0.5,CEILING(F586*(1+'Read me'!$B$5),5)))*L586,(IF(F586*(1+'Read me'!$B$5)&lt;='Read me'!$B$7,CEILING(F586*(1+'Read me'!$B$5)+0.5,1)-0.5,CEILING(F586*(1+'Read me'!$B$5),5)))+'Read me'!$B$6)&lt;='Read me'!$B$7,CEILING(MAX((IF(F586*(1+'Read me'!$B$5)&lt;='Read me'!$B$7,CEILING(F586*(1+'Read me'!$B$5)+0.5,1)-0.5,CEILING(F586*(1+'Read me'!$B$5),5)))*L586,(IF(F586*(1+'Read me'!$B$5)&lt;='Read me'!$B$7,CEILING(F586*(1+'Read me'!$B$5)+0.5,1)-0.5,CEILING(F586*(1+'Read me'!$B$5),5)))+'Read me'!$B$6)+0.5,1)-0.5,CEILING(MAX((IF(F586*(1+'Read me'!$B$5)&lt;='Read me'!$B$7,CEILING(F586*(1+'Read me'!$B$5)+0.5,1)-0.5,CEILING(F586*(1+'Read me'!$B$5),5)))*L586,(IF(F586*(1+'Read me'!$B$5)&lt;='Read me'!$B$7,CEILING(F586*(1+'Read me'!$B$5)+0.5,1)-0.5,CEILING(F586*(1+'Read me'!$B$5),5)))+'Read me'!$B$6),5))</f>
        <v>360</v>
      </c>
      <c r="N586" s="2" t="s">
        <v>138</v>
      </c>
      <c r="O586" s="22" t="n">
        <f aca="false">IF(ISNUMBER(J586),M586-J586,"new")</f>
        <v>10</v>
      </c>
      <c r="P586" s="5" t="s">
        <v>139</v>
      </c>
    </row>
    <row r="587" customFormat="false" ht="15" hidden="false" customHeight="false" outlineLevel="0" collapsed="false">
      <c r="A587" s="2" t="s">
        <v>717</v>
      </c>
      <c r="B587" s="2" t="s">
        <v>205</v>
      </c>
      <c r="C587" s="2" t="s">
        <v>221</v>
      </c>
      <c r="D587" s="2" t="s">
        <v>10</v>
      </c>
      <c r="E587" s="2" t="s">
        <v>47</v>
      </c>
      <c r="F587" s="14" t="n">
        <v>13.34</v>
      </c>
      <c r="G587" s="2" t="n">
        <v>0</v>
      </c>
      <c r="H587" s="2" t="n">
        <v>1</v>
      </c>
      <c r="I587" s="21" t="n">
        <v>1.03</v>
      </c>
      <c r="J587" s="14" t="n">
        <v>19.5</v>
      </c>
      <c r="K587" s="14" t="n">
        <v>24.5</v>
      </c>
      <c r="L587" s="21" t="n">
        <f aca="false">INDEX('Read me'!$B$10:$B$14,1)</f>
        <v>1.34</v>
      </c>
      <c r="M587" s="14" t="n">
        <f aca="false">IF(F587*(1+'Read me'!$B$5)&lt;='Read me'!$B$7,CEILING(F587*(1+'Read me'!$B$5)+0.5,1)-0.5,CEILING(F587*(1+'Read me'!$B$5),5))</f>
        <v>13.5</v>
      </c>
      <c r="N587" s="14" t="n">
        <f aca="false">IF(MAX(M587*L587,M587+'Read me'!$B$6)&lt;='Read me'!$B$7,CEILING(MAX(M587*L587,M587+'Read me'!$B$6)+0.5,1)-0.5,CEILING(MAX(M587*L587,M587+'Read me'!$B$6),5))</f>
        <v>18.5</v>
      </c>
      <c r="O587" s="22" t="n">
        <f aca="false">IF(ISNUMBER(J587),M587-J587,"new")</f>
        <v>-6</v>
      </c>
    </row>
    <row r="588" customFormat="false" ht="15" hidden="false" customHeight="false" outlineLevel="0" collapsed="false">
      <c r="A588" s="2" t="s">
        <v>718</v>
      </c>
      <c r="B588" s="2" t="s">
        <v>205</v>
      </c>
      <c r="C588" s="2" t="s">
        <v>221</v>
      </c>
      <c r="D588" s="2" t="s">
        <v>10</v>
      </c>
      <c r="E588" s="2" t="s">
        <v>48</v>
      </c>
      <c r="F588" s="14" t="n">
        <v>16.22</v>
      </c>
      <c r="G588" s="2" t="n">
        <v>1</v>
      </c>
      <c r="H588" s="2" t="n">
        <v>1</v>
      </c>
      <c r="I588" s="21" t="n">
        <v>1.03</v>
      </c>
      <c r="J588" s="14" t="n">
        <v>19.5</v>
      </c>
      <c r="K588" s="14" t="n">
        <v>24.5</v>
      </c>
      <c r="L588" s="21" t="n">
        <f aca="false">INDEX('Read me'!$B$10:$B$14,1)</f>
        <v>1.34</v>
      </c>
      <c r="M588" s="14" t="n">
        <f aca="false">IF(F588*(1+'Read me'!$B$5)&lt;='Read me'!$B$7,CEILING(F588*(1+'Read me'!$B$5)+0.5,1)-0.5,CEILING(F588*(1+'Read me'!$B$5),5))</f>
        <v>16.5</v>
      </c>
      <c r="N588" s="14" t="n">
        <f aca="false">IF(MAX(M588*L588,M588+'Read me'!$B$6)&lt;='Read me'!$B$7,CEILING(MAX(M588*L588,M588+'Read me'!$B$6)+0.5,1)-0.5,CEILING(MAX(M588*L588,M588+'Read me'!$B$6),5))</f>
        <v>22.5</v>
      </c>
      <c r="O588" s="22" t="n">
        <f aca="false">IF(ISNUMBER(J588),M588-J588,"new")</f>
        <v>-3</v>
      </c>
    </row>
    <row r="589" customFormat="false" ht="15" hidden="false" customHeight="false" outlineLevel="0" collapsed="false">
      <c r="A589" s="2" t="s">
        <v>719</v>
      </c>
      <c r="B589" s="2" t="s">
        <v>205</v>
      </c>
      <c r="C589" s="2" t="s">
        <v>221</v>
      </c>
      <c r="D589" s="2" t="s">
        <v>10</v>
      </c>
      <c r="E589" s="2" t="s">
        <v>49</v>
      </c>
      <c r="F589" s="14" t="n">
        <v>20.39</v>
      </c>
      <c r="G589" s="2" t="n">
        <v>0</v>
      </c>
      <c r="H589" s="2" t="n">
        <v>1</v>
      </c>
      <c r="I589" s="21" t="n">
        <v>1.03</v>
      </c>
      <c r="J589" s="14" t="n">
        <v>19.5</v>
      </c>
      <c r="K589" s="14" t="n">
        <v>34.5</v>
      </c>
      <c r="L589" s="21" t="n">
        <f aca="false">INDEX('Read me'!$B$10:$B$14,1)</f>
        <v>1.34</v>
      </c>
      <c r="M589" s="14" t="n">
        <f aca="false">IF(F589*(1+'Read me'!$B$5)&lt;='Read me'!$B$7,CEILING(F589*(1+'Read me'!$B$5)+0.5,1)-0.5,CEILING(F589*(1+'Read me'!$B$5),5))</f>
        <v>20.5</v>
      </c>
      <c r="N589" s="14" t="n">
        <f aca="false">IF(MAX(M589*L589,M589+'Read me'!$B$6)&lt;='Read me'!$B$7,CEILING(MAX(M589*L589,M589+'Read me'!$B$6)+0.5,1)-0.5,CEILING(MAX(M589*L589,M589+'Read me'!$B$6),5))</f>
        <v>27.5</v>
      </c>
      <c r="O589" s="22" t="n">
        <f aca="false">IF(ISNUMBER(J589),M589-J589,"new")</f>
        <v>1</v>
      </c>
    </row>
    <row r="590" customFormat="false" ht="15" hidden="false" customHeight="false" outlineLevel="0" collapsed="false">
      <c r="A590" s="2" t="s">
        <v>720</v>
      </c>
      <c r="B590" s="2" t="s">
        <v>205</v>
      </c>
      <c r="C590" s="2" t="s">
        <v>221</v>
      </c>
      <c r="D590" s="2" t="s">
        <v>12</v>
      </c>
      <c r="E590" s="2" t="s">
        <v>47</v>
      </c>
      <c r="F590" s="14" t="n">
        <v>42.66</v>
      </c>
      <c r="G590" s="2" t="n">
        <v>0</v>
      </c>
      <c r="H590" s="2" t="n">
        <v>1</v>
      </c>
      <c r="I590" s="21" t="n">
        <v>1.05</v>
      </c>
      <c r="J590" s="14" t="n">
        <v>24.5</v>
      </c>
      <c r="K590" s="14" t="n">
        <v>29.5</v>
      </c>
      <c r="L590" s="21" t="n">
        <f aca="false">INDEX('Read me'!$B$10:$B$14,2)</f>
        <v>1.26</v>
      </c>
      <c r="M590" s="14" t="n">
        <f aca="false">IF(F590*(1+'Read me'!$B$5)&lt;='Read me'!$B$7,CEILING(F590*(1+'Read me'!$B$5)+0.5,1)-0.5,CEILING(F590*(1+'Read me'!$B$5),5))</f>
        <v>45</v>
      </c>
      <c r="N590" s="14" t="n">
        <f aca="false">IF(MAX(M590*L590,M590+'Read me'!$B$6)&lt;='Read me'!$B$7,CEILING(MAX(M590*L590,M590+'Read me'!$B$6)+0.5,1)-0.5,CEILING(MAX(M590*L590,M590+'Read me'!$B$6),5))</f>
        <v>60</v>
      </c>
      <c r="O590" s="22" t="n">
        <f aca="false">IF(ISNUMBER(J590),M590-J590,"new")</f>
        <v>20.5</v>
      </c>
    </row>
    <row r="591" customFormat="false" ht="15" hidden="false" customHeight="false" outlineLevel="0" collapsed="false">
      <c r="A591" s="2" t="s">
        <v>721</v>
      </c>
      <c r="B591" s="2" t="s">
        <v>205</v>
      </c>
      <c r="C591" s="2" t="s">
        <v>221</v>
      </c>
      <c r="D591" s="2" t="s">
        <v>12</v>
      </c>
      <c r="E591" s="2" t="s">
        <v>48</v>
      </c>
      <c r="F591" s="14" t="n">
        <v>50.53</v>
      </c>
      <c r="G591" s="2" t="n">
        <v>0</v>
      </c>
      <c r="H591" s="2" t="n">
        <v>1</v>
      </c>
      <c r="I591" s="21" t="n">
        <v>1.05</v>
      </c>
      <c r="J591" s="14" t="n">
        <v>24.5</v>
      </c>
      <c r="K591" s="14" t="n">
        <v>29.5</v>
      </c>
      <c r="L591" s="21" t="n">
        <f aca="false">INDEX('Read me'!$B$10:$B$14,2)</f>
        <v>1.26</v>
      </c>
      <c r="M591" s="14" t="n">
        <f aca="false">IF(F591*(1+'Read me'!$B$5)&lt;='Read me'!$B$7,CEILING(F591*(1+'Read me'!$B$5)+0.5,1)-0.5,CEILING(F591*(1+'Read me'!$B$5),5))</f>
        <v>55</v>
      </c>
      <c r="N591" s="14" t="n">
        <f aca="false">IF(MAX(M591*L591,M591+'Read me'!$B$6)&lt;='Read me'!$B$7,CEILING(MAX(M591*L591,M591+'Read me'!$B$6)+0.5,1)-0.5,CEILING(MAX(M591*L591,M591+'Read me'!$B$6),5))</f>
        <v>70</v>
      </c>
      <c r="O591" s="22" t="n">
        <f aca="false">IF(ISNUMBER(J591),M591-J591,"new")</f>
        <v>30.5</v>
      </c>
    </row>
    <row r="592" customFormat="false" ht="15" hidden="false" customHeight="false" outlineLevel="0" collapsed="false">
      <c r="A592" s="2" t="s">
        <v>722</v>
      </c>
      <c r="B592" s="2" t="s">
        <v>205</v>
      </c>
      <c r="C592" s="2" t="s">
        <v>221</v>
      </c>
      <c r="D592" s="2" t="s">
        <v>12</v>
      </c>
      <c r="E592" s="2" t="s">
        <v>49</v>
      </c>
      <c r="F592" s="14" t="n">
        <v>56.45</v>
      </c>
      <c r="G592" s="2" t="n">
        <v>0</v>
      </c>
      <c r="H592" s="2" t="n">
        <v>1</v>
      </c>
      <c r="I592" s="21" t="n">
        <v>1.05</v>
      </c>
      <c r="J592" s="14" t="n">
        <v>24.5</v>
      </c>
      <c r="K592" s="14" t="n">
        <v>45</v>
      </c>
      <c r="L592" s="21" t="n">
        <f aca="false">INDEX('Read me'!$B$10:$B$14,2)</f>
        <v>1.26</v>
      </c>
      <c r="M592" s="14" t="n">
        <f aca="false">IF(F592*(1+'Read me'!$B$5)&lt;='Read me'!$B$7,CEILING(F592*(1+'Read me'!$B$5)+0.5,1)-0.5,CEILING(F592*(1+'Read me'!$B$5),5))</f>
        <v>60</v>
      </c>
      <c r="N592" s="14" t="n">
        <f aca="false">IF(MAX(M592*L592,M592+'Read me'!$B$6)&lt;='Read me'!$B$7,CEILING(MAX(M592*L592,M592+'Read me'!$B$6)+0.5,1)-0.5,CEILING(MAX(M592*L592,M592+'Read me'!$B$6),5))</f>
        <v>80</v>
      </c>
      <c r="O592" s="22" t="n">
        <f aca="false">IF(ISNUMBER(J592),M592-J592,"new")</f>
        <v>35.5</v>
      </c>
    </row>
    <row r="593" customFormat="false" ht="15" hidden="false" customHeight="false" outlineLevel="0" collapsed="false">
      <c r="A593" s="2" t="s">
        <v>723</v>
      </c>
      <c r="B593" s="2" t="s">
        <v>205</v>
      </c>
      <c r="C593" s="2" t="s">
        <v>221</v>
      </c>
      <c r="D593" s="2" t="s">
        <v>13</v>
      </c>
      <c r="E593" s="2" t="s">
        <v>47</v>
      </c>
      <c r="F593" s="14" t="n">
        <v>77.6</v>
      </c>
      <c r="G593" s="2" t="n">
        <v>0</v>
      </c>
      <c r="H593" s="2" t="n">
        <v>1</v>
      </c>
      <c r="I593" s="21" t="n">
        <v>1.05</v>
      </c>
      <c r="J593" s="14" t="n">
        <v>45</v>
      </c>
      <c r="K593" s="14" t="n">
        <v>95</v>
      </c>
      <c r="L593" s="21" t="n">
        <f aca="false">INDEX('Read me'!$B$10:$B$14,3)</f>
        <v>1.35</v>
      </c>
      <c r="M593" s="14" t="n">
        <f aca="false">IF(F593*(1+'Read me'!$B$5)&lt;='Read me'!$B$7,CEILING(F593*(1+'Read me'!$B$5)+0.5,1)-0.5,CEILING(F593*(1+'Read me'!$B$5),5))</f>
        <v>80</v>
      </c>
      <c r="N593" s="14" t="n">
        <f aca="false">IF(MAX(M593*L593,M593+'Read me'!$B$6)&lt;='Read me'!$B$7,CEILING(MAX(M593*L593,M593+'Read me'!$B$6)+0.5,1)-0.5,CEILING(MAX(M593*L593,M593+'Read me'!$B$6),5))</f>
        <v>110</v>
      </c>
      <c r="O593" s="22" t="n">
        <f aca="false">IF(ISNUMBER(J593),M593-J593,"new")</f>
        <v>35</v>
      </c>
    </row>
    <row r="594" customFormat="false" ht="15" hidden="false" customHeight="false" outlineLevel="0" collapsed="false">
      <c r="A594" s="2" t="s">
        <v>724</v>
      </c>
      <c r="B594" s="2" t="s">
        <v>205</v>
      </c>
      <c r="C594" s="2" t="s">
        <v>221</v>
      </c>
      <c r="D594" s="2" t="s">
        <v>13</v>
      </c>
      <c r="E594" s="2" t="s">
        <v>48</v>
      </c>
      <c r="F594" s="14" t="n">
        <v>89.61</v>
      </c>
      <c r="G594" s="2" t="n">
        <v>0</v>
      </c>
      <c r="H594" s="2" t="n">
        <v>1</v>
      </c>
      <c r="I594" s="21" t="n">
        <v>1.05</v>
      </c>
      <c r="J594" s="14" t="n">
        <v>45</v>
      </c>
      <c r="K594" s="14" t="n">
        <v>95</v>
      </c>
      <c r="L594" s="21" t="n">
        <f aca="false">INDEX('Read me'!$B$10:$B$14,3)</f>
        <v>1.35</v>
      </c>
      <c r="M594" s="14" t="n">
        <f aca="false">IF(F594*(1+'Read me'!$B$5)&lt;='Read me'!$B$7,CEILING(F594*(1+'Read me'!$B$5)+0.5,1)-0.5,CEILING(F594*(1+'Read me'!$B$5),5))</f>
        <v>90</v>
      </c>
      <c r="N594" s="14" t="n">
        <f aca="false">IF(MAX(M594*L594,M594+'Read me'!$B$6)&lt;='Read me'!$B$7,CEILING(MAX(M594*L594,M594+'Read me'!$B$6)+0.5,1)-0.5,CEILING(MAX(M594*L594,M594+'Read me'!$B$6),5))</f>
        <v>125</v>
      </c>
      <c r="O594" s="22" t="n">
        <f aca="false">IF(ISNUMBER(J594),M594-J594,"new")</f>
        <v>45</v>
      </c>
    </row>
    <row r="595" customFormat="false" ht="15" hidden="false" customHeight="false" outlineLevel="0" collapsed="false">
      <c r="A595" s="2" t="s">
        <v>725</v>
      </c>
      <c r="B595" s="2" t="s">
        <v>205</v>
      </c>
      <c r="C595" s="2" t="s">
        <v>221</v>
      </c>
      <c r="D595" s="2" t="s">
        <v>13</v>
      </c>
      <c r="E595" s="2" t="s">
        <v>49</v>
      </c>
      <c r="F595" s="14" t="n">
        <v>122.38</v>
      </c>
      <c r="G595" s="2" t="n">
        <v>0</v>
      </c>
      <c r="H595" s="2" t="n">
        <v>1</v>
      </c>
      <c r="I595" s="21" t="n">
        <v>1.05</v>
      </c>
      <c r="J595" s="14" t="n">
        <v>99</v>
      </c>
      <c r="K595" s="14" t="n">
        <v>150</v>
      </c>
      <c r="L595" s="21" t="n">
        <f aca="false">INDEX('Read me'!$B$10:$B$14,3)</f>
        <v>1.35</v>
      </c>
      <c r="M595" s="14" t="n">
        <f aca="false">IF(F595*(1+'Read me'!$B$5)&lt;='Read me'!$B$7,CEILING(F595*(1+'Read me'!$B$5)+0.5,1)-0.5,CEILING(F595*(1+'Read me'!$B$5),5))</f>
        <v>125</v>
      </c>
      <c r="N595" s="14" t="n">
        <f aca="false">IF(MAX(M595*L595,M595+'Read me'!$B$6)&lt;='Read me'!$B$7,CEILING(MAX(M595*L595,M595+'Read me'!$B$6)+0.5,1)-0.5,CEILING(MAX(M595*L595,M595+'Read me'!$B$6),5))</f>
        <v>170</v>
      </c>
      <c r="O595" s="22" t="n">
        <f aca="false">IF(ISNUMBER(J595),M595-J595,"new")</f>
        <v>26</v>
      </c>
    </row>
    <row r="596" customFormat="false" ht="15" hidden="false" customHeight="false" outlineLevel="0" collapsed="false">
      <c r="A596" s="2" t="s">
        <v>726</v>
      </c>
      <c r="B596" s="2" t="s">
        <v>205</v>
      </c>
      <c r="C596" s="2" t="s">
        <v>221</v>
      </c>
      <c r="D596" s="2" t="s">
        <v>14</v>
      </c>
      <c r="E596" s="2" t="s">
        <v>47</v>
      </c>
      <c r="F596" s="14" t="n">
        <v>129.69</v>
      </c>
      <c r="G596" s="2" t="n">
        <v>0</v>
      </c>
      <c r="H596" s="2" t="n">
        <v>1</v>
      </c>
      <c r="I596" s="21" t="n">
        <v>1.05</v>
      </c>
      <c r="J596" s="14" t="n">
        <v>99</v>
      </c>
      <c r="K596" s="14" t="n">
        <v>150</v>
      </c>
      <c r="L596" s="21" t="n">
        <f aca="false">INDEX('Read me'!$B$10:$B$14,4)</f>
        <v>1.2</v>
      </c>
      <c r="M596" s="14" t="n">
        <f aca="false">IF(F596*(1+'Read me'!$B$5)&lt;='Read me'!$B$7,CEILING(F596*(1+'Read me'!$B$5)+0.5,1)-0.5,CEILING(F596*(1+'Read me'!$B$5),5))</f>
        <v>130</v>
      </c>
      <c r="N596" s="14" t="n">
        <f aca="false">IF(MAX(M596*L596,M596+'Read me'!$B$6)&lt;='Read me'!$B$7,CEILING(MAX(M596*L596,M596+'Read me'!$B$6)+0.5,1)-0.5,CEILING(MAX(M596*L596,M596+'Read me'!$B$6),5))</f>
        <v>160</v>
      </c>
      <c r="O596" s="22" t="n">
        <f aca="false">IF(ISNUMBER(J596),M596-J596,"new")</f>
        <v>31</v>
      </c>
    </row>
    <row r="597" customFormat="false" ht="15" hidden="false" customHeight="false" outlineLevel="0" collapsed="false">
      <c r="A597" s="2" t="s">
        <v>727</v>
      </c>
      <c r="B597" s="2" t="s">
        <v>205</v>
      </c>
      <c r="C597" s="2" t="s">
        <v>221</v>
      </c>
      <c r="D597" s="2" t="s">
        <v>14</v>
      </c>
      <c r="E597" s="2" t="s">
        <v>48</v>
      </c>
      <c r="F597" s="14" t="n">
        <v>166.99</v>
      </c>
      <c r="G597" s="2" t="n">
        <v>0</v>
      </c>
      <c r="H597" s="2" t="n">
        <v>1</v>
      </c>
      <c r="I597" s="21" t="n">
        <v>1.05</v>
      </c>
      <c r="J597" s="14" t="n">
        <v>150</v>
      </c>
      <c r="K597" s="14" t="n">
        <v>150</v>
      </c>
      <c r="L597" s="21" t="n">
        <f aca="false">INDEX('Read me'!$B$10:$B$14,4)</f>
        <v>1.2</v>
      </c>
      <c r="M597" s="14" t="n">
        <f aca="false">IF(F597*(1+'Read me'!$B$5)&lt;='Read me'!$B$7,CEILING(F597*(1+'Read me'!$B$5)+0.5,1)-0.5,CEILING(F597*(1+'Read me'!$B$5),5))</f>
        <v>170</v>
      </c>
      <c r="N597" s="14" t="n">
        <f aca="false">IF(MAX(M597*L597,M597+'Read me'!$B$6)&lt;='Read me'!$B$7,CEILING(MAX(M597*L597,M597+'Read me'!$B$6)+0.5,1)-0.5,CEILING(MAX(M597*L597,M597+'Read me'!$B$6),5))</f>
        <v>205</v>
      </c>
      <c r="O597" s="22" t="n">
        <f aca="false">IF(ISNUMBER(J597),M597-J597,"new")</f>
        <v>20</v>
      </c>
    </row>
    <row r="598" customFormat="false" ht="15" hidden="false" customHeight="false" outlineLevel="0" collapsed="false">
      <c r="A598" s="2" t="s">
        <v>728</v>
      </c>
      <c r="B598" s="2" t="s">
        <v>205</v>
      </c>
      <c r="C598" s="2" t="s">
        <v>221</v>
      </c>
      <c r="D598" s="2" t="s">
        <v>14</v>
      </c>
      <c r="E598" s="2" t="s">
        <v>49</v>
      </c>
      <c r="F598" s="14" t="n">
        <v>212.14</v>
      </c>
      <c r="G598" s="2" t="n">
        <v>0</v>
      </c>
      <c r="H598" s="2" t="n">
        <v>1</v>
      </c>
      <c r="I598" s="21" t="n">
        <v>1.05</v>
      </c>
      <c r="J598" s="14" t="n">
        <v>250</v>
      </c>
      <c r="K598" s="14" t="n">
        <v>195</v>
      </c>
      <c r="L598" s="21" t="n">
        <f aca="false">INDEX('Read me'!$B$10:$B$14,4)</f>
        <v>1.2</v>
      </c>
      <c r="M598" s="14" t="n">
        <f aca="false">IF(F598*(1+'Read me'!$B$5)&lt;='Read me'!$B$7,CEILING(F598*(1+'Read me'!$B$5)+0.5,1)-0.5,CEILING(F598*(1+'Read me'!$B$5),5))</f>
        <v>215</v>
      </c>
      <c r="N598" s="14" t="n">
        <f aca="false">IF(MAX(M598*L598,M598+'Read me'!$B$6)&lt;='Read me'!$B$7,CEILING(MAX(M598*L598,M598+'Read me'!$B$6)+0.5,1)-0.5,CEILING(MAX(M598*L598,M598+'Read me'!$B$6),5))</f>
        <v>260</v>
      </c>
      <c r="O598" s="22" t="n">
        <f aca="false">IF(ISNUMBER(J598),M598-J598,"new")</f>
        <v>-35</v>
      </c>
    </row>
    <row r="599" customFormat="false" ht="15" hidden="false" customHeight="false" outlineLevel="0" collapsed="false">
      <c r="A599" s="2" t="s">
        <v>729</v>
      </c>
      <c r="B599" s="2" t="s">
        <v>205</v>
      </c>
      <c r="C599" s="2" t="s">
        <v>221</v>
      </c>
      <c r="D599" s="2" t="s">
        <v>15</v>
      </c>
      <c r="E599" s="2" t="s">
        <v>47</v>
      </c>
      <c r="F599" s="14" t="n">
        <v>174.47</v>
      </c>
      <c r="G599" s="2" t="n">
        <v>0</v>
      </c>
      <c r="H599" s="2" t="n">
        <v>1</v>
      </c>
      <c r="I599" s="21" t="n">
        <v>1.05</v>
      </c>
      <c r="J599" s="14" t="n">
        <v>300</v>
      </c>
      <c r="K599" s="14" t="n">
        <v>300</v>
      </c>
      <c r="L599" s="21" t="n">
        <f aca="false">INDEX('Read me'!$B$10:$B$14,5)</f>
        <v>1.2</v>
      </c>
      <c r="M599" s="14" t="n">
        <f aca="false">IF(F599*(1+'Read me'!$B$5)&lt;='Read me'!$B$7,CEILING(F599*(1+'Read me'!$B$5)+0.5,1)-0.5,CEILING(F599*(1+'Read me'!$B$5),5))</f>
        <v>175</v>
      </c>
      <c r="N599" s="14" t="n">
        <f aca="false">IF(MAX(M599*L599,M599+'Read me'!$B$6)&lt;='Read me'!$B$7,CEILING(MAX(M599*L599,M599+'Read me'!$B$6)+0.5,1)-0.5,CEILING(MAX(M599*L599,M599+'Read me'!$B$6),5))</f>
        <v>210</v>
      </c>
      <c r="O599" s="22" t="n">
        <f aca="false">IF(ISNUMBER(J599),M599-J599,"new")</f>
        <v>-125</v>
      </c>
    </row>
    <row r="600" customFormat="false" ht="15" hidden="false" customHeight="false" outlineLevel="0" collapsed="false">
      <c r="A600" s="2" t="s">
        <v>730</v>
      </c>
      <c r="B600" s="2" t="s">
        <v>205</v>
      </c>
      <c r="C600" s="2" t="s">
        <v>221</v>
      </c>
      <c r="D600" s="2" t="s">
        <v>15</v>
      </c>
      <c r="E600" s="2" t="s">
        <v>48</v>
      </c>
      <c r="F600" s="14" t="n">
        <v>244.14</v>
      </c>
      <c r="G600" s="2" t="n">
        <v>0</v>
      </c>
      <c r="H600" s="2" t="n">
        <v>1</v>
      </c>
      <c r="I600" s="21" t="n">
        <v>1.05</v>
      </c>
      <c r="J600" s="14" t="n">
        <v>300</v>
      </c>
      <c r="K600" s="14" t="n">
        <v>300</v>
      </c>
      <c r="L600" s="21" t="n">
        <f aca="false">INDEX('Read me'!$B$10:$B$14,5)</f>
        <v>1.2</v>
      </c>
      <c r="M600" s="14" t="n">
        <f aca="false">IF(MAX((IF(F600*(1+'Read me'!$B$5)&lt;='Read me'!$B$7,CEILING(F600*(1+'Read me'!$B$5)+0.5,1)-0.5,CEILING(F600*(1+'Read me'!$B$5),5)))*L600,(IF(F600*(1+'Read me'!$B$5)&lt;='Read me'!$B$7,CEILING(F600*(1+'Read me'!$B$5)+0.5,1)-0.5,CEILING(F600*(1+'Read me'!$B$5),5)))+'Read me'!$B$6)&lt;='Read me'!$B$7,CEILING(MAX((IF(F600*(1+'Read me'!$B$5)&lt;='Read me'!$B$7,CEILING(F600*(1+'Read me'!$B$5)+0.5,1)-0.5,CEILING(F600*(1+'Read me'!$B$5),5)))*L600,(IF(F600*(1+'Read me'!$B$5)&lt;='Read me'!$B$7,CEILING(F600*(1+'Read me'!$B$5)+0.5,1)-0.5,CEILING(F600*(1+'Read me'!$B$5),5)))+'Read me'!$B$6)+0.5,1)-0.5,CEILING(MAX((IF(F600*(1+'Read me'!$B$5)&lt;='Read me'!$B$7,CEILING(F600*(1+'Read me'!$B$5)+0.5,1)-0.5,CEILING(F600*(1+'Read me'!$B$5),5)))*L600,(IF(F600*(1+'Read me'!$B$5)&lt;='Read me'!$B$7,CEILING(F600*(1+'Read me'!$B$5)+0.5,1)-0.5,CEILING(F600*(1+'Read me'!$B$5),5)))+'Read me'!$B$6),5))</f>
        <v>295</v>
      </c>
      <c r="N600" s="2" t="s">
        <v>138</v>
      </c>
      <c r="O600" s="22" t="n">
        <f aca="false">IF(ISNUMBER(J600),M600-J600,"new")</f>
        <v>-5</v>
      </c>
      <c r="P600" s="5" t="s">
        <v>139</v>
      </c>
    </row>
    <row r="601" customFormat="false" ht="15" hidden="false" customHeight="false" outlineLevel="0" collapsed="false">
      <c r="A601" s="2" t="s">
        <v>731</v>
      </c>
      <c r="B601" s="2" t="s">
        <v>205</v>
      </c>
      <c r="C601" s="2" t="s">
        <v>221</v>
      </c>
      <c r="D601" s="2" t="s">
        <v>15</v>
      </c>
      <c r="E601" s="2" t="s">
        <v>49</v>
      </c>
      <c r="F601" s="14" t="n">
        <v>292.32</v>
      </c>
      <c r="G601" s="2" t="n">
        <v>0</v>
      </c>
      <c r="H601" s="2" t="n">
        <v>1</v>
      </c>
      <c r="I601" s="21" t="n">
        <v>1.05</v>
      </c>
      <c r="J601" s="14" t="n">
        <v>350</v>
      </c>
      <c r="K601" s="14" t="n">
        <v>400</v>
      </c>
      <c r="L601" s="21" t="n">
        <f aca="false">INDEX('Read me'!$B$10:$B$14,5)</f>
        <v>1.2</v>
      </c>
      <c r="M601" s="14" t="n">
        <f aca="false">IF(MAX((IF(F601*(1+'Read me'!$B$5)&lt;='Read me'!$B$7,CEILING(F601*(1+'Read me'!$B$5)+0.5,1)-0.5,CEILING(F601*(1+'Read me'!$B$5),5)))*L601,(IF(F601*(1+'Read me'!$B$5)&lt;='Read me'!$B$7,CEILING(F601*(1+'Read me'!$B$5)+0.5,1)-0.5,CEILING(F601*(1+'Read me'!$B$5),5)))+'Read me'!$B$6)&lt;='Read me'!$B$7,CEILING(MAX((IF(F601*(1+'Read me'!$B$5)&lt;='Read me'!$B$7,CEILING(F601*(1+'Read me'!$B$5)+0.5,1)-0.5,CEILING(F601*(1+'Read me'!$B$5),5)))*L601,(IF(F601*(1+'Read me'!$B$5)&lt;='Read me'!$B$7,CEILING(F601*(1+'Read me'!$B$5)+0.5,1)-0.5,CEILING(F601*(1+'Read me'!$B$5),5)))+'Read me'!$B$6)+0.5,1)-0.5,CEILING(MAX((IF(F601*(1+'Read me'!$B$5)&lt;='Read me'!$B$7,CEILING(F601*(1+'Read me'!$B$5)+0.5,1)-0.5,CEILING(F601*(1+'Read me'!$B$5),5)))*L601,(IF(F601*(1+'Read me'!$B$5)&lt;='Read me'!$B$7,CEILING(F601*(1+'Read me'!$B$5)+0.5,1)-0.5,CEILING(F601*(1+'Read me'!$B$5),5)))+'Read me'!$B$6),5))</f>
        <v>355</v>
      </c>
      <c r="N601" s="2" t="s">
        <v>138</v>
      </c>
      <c r="O601" s="22" t="n">
        <f aca="false">IF(ISNUMBER(J601),M601-J601,"new")</f>
        <v>5</v>
      </c>
      <c r="P601" s="5" t="s">
        <v>139</v>
      </c>
    </row>
    <row r="602" customFormat="false" ht="15" hidden="false" customHeight="false" outlineLevel="0" collapsed="false">
      <c r="A602" s="2" t="s">
        <v>732</v>
      </c>
      <c r="B602" s="2" t="s">
        <v>205</v>
      </c>
      <c r="C602" s="2" t="s">
        <v>123</v>
      </c>
      <c r="D602" s="2" t="s">
        <v>10</v>
      </c>
      <c r="E602" s="2" t="s">
        <v>47</v>
      </c>
      <c r="F602" s="14" t="n">
        <v>13.51</v>
      </c>
      <c r="G602" s="2" t="n">
        <v>1</v>
      </c>
      <c r="H602" s="2" t="n">
        <v>2</v>
      </c>
      <c r="I602" s="21" t="n">
        <v>1.05</v>
      </c>
      <c r="J602" s="14" t="n">
        <v>19.5</v>
      </c>
      <c r="K602" s="14" t="n">
        <v>24.5</v>
      </c>
      <c r="L602" s="21" t="n">
        <f aca="false">INDEX('Read me'!$B$10:$B$14,1)</f>
        <v>1.34</v>
      </c>
      <c r="M602" s="14" t="n">
        <f aca="false">IF(F602*(1+'Read me'!$B$5)&lt;='Read me'!$B$7,CEILING(F602*(1+'Read me'!$B$5)+0.5,1)-0.5,CEILING(F602*(1+'Read me'!$B$5),5))</f>
        <v>14.5</v>
      </c>
      <c r="N602" s="14" t="n">
        <f aca="false">IF(MAX(M602*L602,M602+'Read me'!$B$6)&lt;='Read me'!$B$7,CEILING(MAX(M602*L602,M602+'Read me'!$B$6)+0.5,1)-0.5,CEILING(MAX(M602*L602,M602+'Read me'!$B$6),5))</f>
        <v>19.5</v>
      </c>
      <c r="O602" s="22" t="n">
        <f aca="false">IF(ISNUMBER(J602),M602-J602,"new")</f>
        <v>-5</v>
      </c>
    </row>
    <row r="603" customFormat="false" ht="15" hidden="false" customHeight="false" outlineLevel="0" collapsed="false">
      <c r="A603" s="2" t="s">
        <v>733</v>
      </c>
      <c r="B603" s="2" t="s">
        <v>205</v>
      </c>
      <c r="C603" s="2" t="s">
        <v>123</v>
      </c>
      <c r="D603" s="2" t="s">
        <v>10</v>
      </c>
      <c r="E603" s="2" t="s">
        <v>48</v>
      </c>
      <c r="F603" s="14" t="n">
        <v>18.04</v>
      </c>
      <c r="G603" s="2" t="n">
        <v>1</v>
      </c>
      <c r="H603" s="2" t="n">
        <v>2</v>
      </c>
      <c r="I603" s="21" t="n">
        <v>1.05</v>
      </c>
      <c r="J603" s="14" t="n">
        <v>19.5</v>
      </c>
      <c r="K603" s="14" t="n">
        <v>24.5</v>
      </c>
      <c r="L603" s="21" t="n">
        <f aca="false">INDEX('Read me'!$B$10:$B$14,1)</f>
        <v>1.34</v>
      </c>
      <c r="M603" s="14" t="n">
        <f aca="false">IF(F603*(1+'Read me'!$B$5)&lt;='Read me'!$B$7,CEILING(F603*(1+'Read me'!$B$5)+0.5,1)-0.5,CEILING(F603*(1+'Read me'!$B$5),5))</f>
        <v>18.5</v>
      </c>
      <c r="N603" s="14" t="n">
        <f aca="false">IF(MAX(M603*L603,M603+'Read me'!$B$6)&lt;='Read me'!$B$7,CEILING(MAX(M603*L603,M603+'Read me'!$B$6)+0.5,1)-0.5,CEILING(MAX(M603*L603,M603+'Read me'!$B$6),5))</f>
        <v>25.5</v>
      </c>
      <c r="O603" s="22" t="n">
        <f aca="false">IF(ISNUMBER(J603),M603-J603,"new")</f>
        <v>-1</v>
      </c>
    </row>
    <row r="604" customFormat="false" ht="15" hidden="false" customHeight="false" outlineLevel="0" collapsed="false">
      <c r="A604" s="2" t="s">
        <v>734</v>
      </c>
      <c r="B604" s="2" t="s">
        <v>205</v>
      </c>
      <c r="C604" s="2" t="s">
        <v>123</v>
      </c>
      <c r="D604" s="2" t="s">
        <v>10</v>
      </c>
      <c r="E604" s="2" t="s">
        <v>49</v>
      </c>
      <c r="F604" s="14" t="n">
        <v>20.79</v>
      </c>
      <c r="G604" s="2" t="n">
        <v>0</v>
      </c>
      <c r="H604" s="2" t="n">
        <v>2</v>
      </c>
      <c r="I604" s="21" t="n">
        <v>1.05</v>
      </c>
      <c r="J604" s="14" t="n">
        <v>19.5</v>
      </c>
      <c r="K604" s="14" t="n">
        <v>34.5</v>
      </c>
      <c r="L604" s="21" t="n">
        <f aca="false">INDEX('Read me'!$B$10:$B$14,1)</f>
        <v>1.34</v>
      </c>
      <c r="M604" s="14" t="n">
        <f aca="false">IF(F604*(1+'Read me'!$B$5)&lt;='Read me'!$B$7,CEILING(F604*(1+'Read me'!$B$5)+0.5,1)-0.5,CEILING(F604*(1+'Read me'!$B$5),5))</f>
        <v>21.5</v>
      </c>
      <c r="N604" s="14" t="n">
        <f aca="false">IF(MAX(M604*L604,M604+'Read me'!$B$6)&lt;='Read me'!$B$7,CEILING(MAX(M604*L604,M604+'Read me'!$B$6)+0.5,1)-0.5,CEILING(MAX(M604*L604,M604+'Read me'!$B$6),5))</f>
        <v>29.5</v>
      </c>
      <c r="O604" s="22" t="n">
        <f aca="false">IF(ISNUMBER(J604),M604-J604,"new")</f>
        <v>2</v>
      </c>
    </row>
    <row r="605" customFormat="false" ht="15" hidden="false" customHeight="false" outlineLevel="0" collapsed="false">
      <c r="A605" s="2" t="s">
        <v>735</v>
      </c>
      <c r="B605" s="2" t="s">
        <v>205</v>
      </c>
      <c r="C605" s="2" t="s">
        <v>123</v>
      </c>
      <c r="D605" s="2" t="s">
        <v>12</v>
      </c>
      <c r="E605" s="2" t="s">
        <v>47</v>
      </c>
      <c r="F605" s="14" t="n">
        <v>39.78</v>
      </c>
      <c r="G605" s="2" t="n">
        <v>0</v>
      </c>
      <c r="H605" s="2" t="n">
        <v>2</v>
      </c>
      <c r="I605" s="21" t="n">
        <v>0.98</v>
      </c>
      <c r="J605" s="14" t="n">
        <v>24.5</v>
      </c>
      <c r="K605" s="14" t="n">
        <v>29.5</v>
      </c>
      <c r="L605" s="21" t="n">
        <f aca="false">INDEX('Read me'!$B$10:$B$14,2)</f>
        <v>1.26</v>
      </c>
      <c r="M605" s="14" t="n">
        <f aca="false">IF(F605*(1+'Read me'!$B$5)&lt;='Read me'!$B$7,CEILING(F605*(1+'Read me'!$B$5)+0.5,1)-0.5,CEILING(F605*(1+'Read me'!$B$5),5))</f>
        <v>40</v>
      </c>
      <c r="N605" s="14" t="n">
        <f aca="false">IF(MAX(M605*L605,M605+'Read me'!$B$6)&lt;='Read me'!$B$7,CEILING(MAX(M605*L605,M605+'Read me'!$B$6)+0.5,1)-0.5,CEILING(MAX(M605*L605,M605+'Read me'!$B$6),5))</f>
        <v>55</v>
      </c>
      <c r="O605" s="22" t="n">
        <f aca="false">IF(ISNUMBER(J605),M605-J605,"new")</f>
        <v>15.5</v>
      </c>
    </row>
    <row r="606" customFormat="false" ht="15" hidden="false" customHeight="false" outlineLevel="0" collapsed="false">
      <c r="A606" s="2" t="s">
        <v>736</v>
      </c>
      <c r="B606" s="2" t="s">
        <v>205</v>
      </c>
      <c r="C606" s="2" t="s">
        <v>123</v>
      </c>
      <c r="D606" s="2" t="s">
        <v>12</v>
      </c>
      <c r="E606" s="2" t="s">
        <v>48</v>
      </c>
      <c r="F606" s="14" t="n">
        <v>47.11</v>
      </c>
      <c r="G606" s="2" t="n">
        <v>0</v>
      </c>
      <c r="H606" s="2" t="n">
        <v>2</v>
      </c>
      <c r="I606" s="21" t="n">
        <v>0.98</v>
      </c>
      <c r="J606" s="14" t="n">
        <v>24.5</v>
      </c>
      <c r="K606" s="14" t="n">
        <v>29.5</v>
      </c>
      <c r="L606" s="21" t="n">
        <f aca="false">INDEX('Read me'!$B$10:$B$14,2)</f>
        <v>1.26</v>
      </c>
      <c r="M606" s="14" t="n">
        <f aca="false">IF(F606*(1+'Read me'!$B$5)&lt;='Read me'!$B$7,CEILING(F606*(1+'Read me'!$B$5)+0.5,1)-0.5,CEILING(F606*(1+'Read me'!$B$5),5))</f>
        <v>50</v>
      </c>
      <c r="N606" s="14" t="n">
        <f aca="false">IF(MAX(M606*L606,M606+'Read me'!$B$6)&lt;='Read me'!$B$7,CEILING(MAX(M606*L606,M606+'Read me'!$B$6)+0.5,1)-0.5,CEILING(MAX(M606*L606,M606+'Read me'!$B$6),5))</f>
        <v>65</v>
      </c>
      <c r="O606" s="22" t="n">
        <f aca="false">IF(ISNUMBER(J606),M606-J606,"new")</f>
        <v>25.5</v>
      </c>
    </row>
    <row r="607" customFormat="false" ht="15" hidden="false" customHeight="false" outlineLevel="0" collapsed="false">
      <c r="A607" s="2" t="s">
        <v>737</v>
      </c>
      <c r="B607" s="2" t="s">
        <v>205</v>
      </c>
      <c r="C607" s="2" t="s">
        <v>123</v>
      </c>
      <c r="D607" s="2" t="s">
        <v>12</v>
      </c>
      <c r="E607" s="2" t="s">
        <v>49</v>
      </c>
      <c r="F607" s="14" t="n">
        <v>52.63</v>
      </c>
      <c r="G607" s="2" t="n">
        <v>0</v>
      </c>
      <c r="H607" s="2" t="n">
        <v>2</v>
      </c>
      <c r="I607" s="21" t="n">
        <v>0.98</v>
      </c>
      <c r="J607" s="14" t="n">
        <v>24.5</v>
      </c>
      <c r="K607" s="14" t="n">
        <v>45</v>
      </c>
      <c r="L607" s="21" t="n">
        <f aca="false">INDEX('Read me'!$B$10:$B$14,2)</f>
        <v>1.26</v>
      </c>
      <c r="M607" s="14" t="n">
        <f aca="false">IF(F607*(1+'Read me'!$B$5)&lt;='Read me'!$B$7,CEILING(F607*(1+'Read me'!$B$5)+0.5,1)-0.5,CEILING(F607*(1+'Read me'!$B$5),5))</f>
        <v>55</v>
      </c>
      <c r="N607" s="14" t="n">
        <f aca="false">IF(MAX(M607*L607,M607+'Read me'!$B$6)&lt;='Read me'!$B$7,CEILING(MAX(M607*L607,M607+'Read me'!$B$6)+0.5,1)-0.5,CEILING(MAX(M607*L607,M607+'Read me'!$B$6),5))</f>
        <v>70</v>
      </c>
      <c r="O607" s="22" t="n">
        <f aca="false">IF(ISNUMBER(J607),M607-J607,"new")</f>
        <v>30.5</v>
      </c>
    </row>
    <row r="608" customFormat="false" ht="15" hidden="false" customHeight="false" outlineLevel="0" collapsed="false">
      <c r="A608" s="2" t="s">
        <v>738</v>
      </c>
      <c r="B608" s="2" t="s">
        <v>205</v>
      </c>
      <c r="C608" s="2" t="s">
        <v>123</v>
      </c>
      <c r="D608" s="2" t="s">
        <v>13</v>
      </c>
      <c r="E608" s="2" t="s">
        <v>47</v>
      </c>
      <c r="F608" s="14" t="n">
        <v>72.36</v>
      </c>
      <c r="G608" s="2" t="n">
        <v>0</v>
      </c>
      <c r="H608" s="2" t="n">
        <v>2</v>
      </c>
      <c r="I608" s="21" t="n">
        <v>0.98</v>
      </c>
      <c r="J608" s="14" t="n">
        <v>45</v>
      </c>
      <c r="K608" s="14" t="n">
        <v>95</v>
      </c>
      <c r="L608" s="21" t="n">
        <f aca="false">INDEX('Read me'!$B$10:$B$14,3)</f>
        <v>1.35</v>
      </c>
      <c r="M608" s="14" t="n">
        <f aca="false">IF(F608*(1+'Read me'!$B$5)&lt;='Read me'!$B$7,CEILING(F608*(1+'Read me'!$B$5)+0.5,1)-0.5,CEILING(F608*(1+'Read me'!$B$5),5))</f>
        <v>75</v>
      </c>
      <c r="N608" s="14" t="n">
        <f aca="false">IF(MAX(M608*L608,M608+'Read me'!$B$6)&lt;='Read me'!$B$7,CEILING(MAX(M608*L608,M608+'Read me'!$B$6)+0.5,1)-0.5,CEILING(MAX(M608*L608,M608+'Read me'!$B$6),5))</f>
        <v>105</v>
      </c>
      <c r="O608" s="22" t="n">
        <f aca="false">IF(ISNUMBER(J608),M608-J608,"new")</f>
        <v>30</v>
      </c>
    </row>
    <row r="609" customFormat="false" ht="15" hidden="false" customHeight="false" outlineLevel="0" collapsed="false">
      <c r="A609" s="2" t="s">
        <v>739</v>
      </c>
      <c r="B609" s="2" t="s">
        <v>205</v>
      </c>
      <c r="C609" s="2" t="s">
        <v>123</v>
      </c>
      <c r="D609" s="2" t="s">
        <v>13</v>
      </c>
      <c r="E609" s="2" t="s">
        <v>48</v>
      </c>
      <c r="F609" s="14" t="n">
        <v>83.55</v>
      </c>
      <c r="G609" s="2" t="n">
        <v>0</v>
      </c>
      <c r="H609" s="2" t="n">
        <v>2</v>
      </c>
      <c r="I609" s="21" t="n">
        <v>0.98</v>
      </c>
      <c r="J609" s="14" t="n">
        <v>45</v>
      </c>
      <c r="K609" s="14" t="n">
        <v>95</v>
      </c>
      <c r="L609" s="21" t="n">
        <f aca="false">INDEX('Read me'!$B$10:$B$14,3)</f>
        <v>1.35</v>
      </c>
      <c r="M609" s="14" t="n">
        <f aca="false">IF(F609*(1+'Read me'!$B$5)&lt;='Read me'!$B$7,CEILING(F609*(1+'Read me'!$B$5)+0.5,1)-0.5,CEILING(F609*(1+'Read me'!$B$5),5))</f>
        <v>85</v>
      </c>
      <c r="N609" s="14" t="n">
        <f aca="false">IF(MAX(M609*L609,M609+'Read me'!$B$6)&lt;='Read me'!$B$7,CEILING(MAX(M609*L609,M609+'Read me'!$B$6)+0.5,1)-0.5,CEILING(MAX(M609*L609,M609+'Read me'!$B$6),5))</f>
        <v>115</v>
      </c>
      <c r="O609" s="22" t="n">
        <f aca="false">IF(ISNUMBER(J609),M609-J609,"new")</f>
        <v>40</v>
      </c>
    </row>
    <row r="610" customFormat="false" ht="15" hidden="false" customHeight="false" outlineLevel="0" collapsed="false">
      <c r="A610" s="2" t="s">
        <v>740</v>
      </c>
      <c r="B610" s="2" t="s">
        <v>205</v>
      </c>
      <c r="C610" s="2" t="s">
        <v>123</v>
      </c>
      <c r="D610" s="2" t="s">
        <v>13</v>
      </c>
      <c r="E610" s="2" t="s">
        <v>49</v>
      </c>
      <c r="F610" s="14" t="n">
        <v>114.12</v>
      </c>
      <c r="G610" s="2" t="n">
        <v>0</v>
      </c>
      <c r="H610" s="2" t="n">
        <v>2</v>
      </c>
      <c r="I610" s="21" t="n">
        <v>0.98</v>
      </c>
      <c r="J610" s="14" t="n">
        <v>99</v>
      </c>
      <c r="K610" s="14" t="n">
        <v>150</v>
      </c>
      <c r="L610" s="21" t="n">
        <f aca="false">INDEX('Read me'!$B$10:$B$14,3)</f>
        <v>1.35</v>
      </c>
      <c r="M610" s="14" t="n">
        <f aca="false">IF(F610*(1+'Read me'!$B$5)&lt;='Read me'!$B$7,CEILING(F610*(1+'Read me'!$B$5)+0.5,1)-0.5,CEILING(F610*(1+'Read me'!$B$5),5))</f>
        <v>115</v>
      </c>
      <c r="N610" s="14" t="n">
        <f aca="false">IF(MAX(M610*L610,M610+'Read me'!$B$6)&lt;='Read me'!$B$7,CEILING(MAX(M610*L610,M610+'Read me'!$B$6)+0.5,1)-0.5,CEILING(MAX(M610*L610,M610+'Read me'!$B$6),5))</f>
        <v>160</v>
      </c>
      <c r="O610" s="22" t="n">
        <f aca="false">IF(ISNUMBER(J610),M610-J610,"new")</f>
        <v>16</v>
      </c>
    </row>
    <row r="611" customFormat="false" ht="15" hidden="false" customHeight="false" outlineLevel="0" collapsed="false">
      <c r="A611" s="2" t="s">
        <v>741</v>
      </c>
      <c r="B611" s="2" t="s">
        <v>205</v>
      </c>
      <c r="C611" s="2" t="s">
        <v>123</v>
      </c>
      <c r="D611" s="2" t="s">
        <v>14</v>
      </c>
      <c r="E611" s="2" t="s">
        <v>47</v>
      </c>
      <c r="F611" s="14" t="n">
        <v>120.93</v>
      </c>
      <c r="G611" s="2" t="n">
        <v>0</v>
      </c>
      <c r="H611" s="2" t="n">
        <v>2</v>
      </c>
      <c r="I611" s="21" t="n">
        <v>0.98</v>
      </c>
      <c r="J611" s="14" t="n">
        <v>99</v>
      </c>
      <c r="K611" s="14" t="n">
        <v>150</v>
      </c>
      <c r="L611" s="21" t="n">
        <f aca="false">INDEX('Read me'!$B$10:$B$14,4)</f>
        <v>1.2</v>
      </c>
      <c r="M611" s="14" t="n">
        <f aca="false">IF(F611*(1+'Read me'!$B$5)&lt;='Read me'!$B$7,CEILING(F611*(1+'Read me'!$B$5)+0.5,1)-0.5,CEILING(F611*(1+'Read me'!$B$5),5))</f>
        <v>125</v>
      </c>
      <c r="N611" s="14" t="n">
        <f aca="false">IF(MAX(M611*L611,M611+'Read me'!$B$6)&lt;='Read me'!$B$7,CEILING(MAX(M611*L611,M611+'Read me'!$B$6)+0.5,1)-0.5,CEILING(MAX(M611*L611,M611+'Read me'!$B$6),5))</f>
        <v>150</v>
      </c>
      <c r="O611" s="22" t="n">
        <f aca="false">IF(ISNUMBER(J611),M611-J611,"new")</f>
        <v>26</v>
      </c>
    </row>
    <row r="612" customFormat="false" ht="15" hidden="false" customHeight="false" outlineLevel="0" collapsed="false">
      <c r="A612" s="2" t="s">
        <v>742</v>
      </c>
      <c r="B612" s="2" t="s">
        <v>205</v>
      </c>
      <c r="C612" s="2" t="s">
        <v>123</v>
      </c>
      <c r="D612" s="2" t="s">
        <v>14</v>
      </c>
      <c r="E612" s="2" t="s">
        <v>48</v>
      </c>
      <c r="F612" s="14" t="n">
        <v>155.72</v>
      </c>
      <c r="G612" s="2" t="n">
        <v>0</v>
      </c>
      <c r="H612" s="2" t="n">
        <v>2</v>
      </c>
      <c r="I612" s="21" t="n">
        <v>0.98</v>
      </c>
      <c r="J612" s="14" t="n">
        <v>150</v>
      </c>
      <c r="K612" s="14" t="n">
        <v>150</v>
      </c>
      <c r="L612" s="21" t="n">
        <f aca="false">INDEX('Read me'!$B$10:$B$14,4)</f>
        <v>1.2</v>
      </c>
      <c r="M612" s="14" t="n">
        <f aca="false">IF(F612*(1+'Read me'!$B$5)&lt;='Read me'!$B$7,CEILING(F612*(1+'Read me'!$B$5)+0.5,1)-0.5,CEILING(F612*(1+'Read me'!$B$5),5))</f>
        <v>160</v>
      </c>
      <c r="N612" s="14" t="n">
        <f aca="false">IF(MAX(M612*L612,M612+'Read me'!$B$6)&lt;='Read me'!$B$7,CEILING(MAX(M612*L612,M612+'Read me'!$B$6)+0.5,1)-0.5,CEILING(MAX(M612*L612,M612+'Read me'!$B$6),5))</f>
        <v>195</v>
      </c>
      <c r="O612" s="22" t="n">
        <f aca="false">IF(ISNUMBER(J612),M612-J612,"new")</f>
        <v>10</v>
      </c>
    </row>
    <row r="613" customFormat="false" ht="15" hidden="false" customHeight="false" outlineLevel="0" collapsed="false">
      <c r="A613" s="2" t="s">
        <v>743</v>
      </c>
      <c r="B613" s="2" t="s">
        <v>205</v>
      </c>
      <c r="C613" s="2" t="s">
        <v>123</v>
      </c>
      <c r="D613" s="2" t="s">
        <v>14</v>
      </c>
      <c r="E613" s="2" t="s">
        <v>49</v>
      </c>
      <c r="F613" s="14" t="n">
        <v>197.82</v>
      </c>
      <c r="G613" s="2" t="n">
        <v>0</v>
      </c>
      <c r="H613" s="2" t="n">
        <v>2</v>
      </c>
      <c r="I613" s="21" t="n">
        <v>0.98</v>
      </c>
      <c r="J613" s="14" t="n">
        <v>250</v>
      </c>
      <c r="K613" s="14" t="n">
        <v>195</v>
      </c>
      <c r="L613" s="21" t="n">
        <f aca="false">INDEX('Read me'!$B$10:$B$14,4)</f>
        <v>1.2</v>
      </c>
      <c r="M613" s="14" t="n">
        <f aca="false">IF(F613*(1+'Read me'!$B$5)&lt;='Read me'!$B$7,CEILING(F613*(1+'Read me'!$B$5)+0.5,1)-0.5,CEILING(F613*(1+'Read me'!$B$5),5))</f>
        <v>200</v>
      </c>
      <c r="N613" s="14" t="n">
        <f aca="false">IF(MAX(M613*L613,M613+'Read me'!$B$6)&lt;='Read me'!$B$7,CEILING(MAX(M613*L613,M613+'Read me'!$B$6)+0.5,1)-0.5,CEILING(MAX(M613*L613,M613+'Read me'!$B$6),5))</f>
        <v>240</v>
      </c>
      <c r="O613" s="22" t="n">
        <f aca="false">IF(ISNUMBER(J613),M613-J613,"new")</f>
        <v>-50</v>
      </c>
    </row>
    <row r="614" customFormat="false" ht="15" hidden="false" customHeight="false" outlineLevel="0" collapsed="false">
      <c r="A614" s="2" t="s">
        <v>744</v>
      </c>
      <c r="B614" s="2" t="s">
        <v>205</v>
      </c>
      <c r="C614" s="2" t="s">
        <v>123</v>
      </c>
      <c r="D614" s="2" t="s">
        <v>15</v>
      </c>
      <c r="E614" s="2" t="s">
        <v>47</v>
      </c>
      <c r="F614" s="14" t="n">
        <v>162.69</v>
      </c>
      <c r="G614" s="2" t="n">
        <v>0</v>
      </c>
      <c r="H614" s="2" t="n">
        <v>2</v>
      </c>
      <c r="I614" s="21" t="n">
        <v>0.98</v>
      </c>
      <c r="J614" s="14" t="n">
        <v>300</v>
      </c>
      <c r="K614" s="14" t="n">
        <v>300</v>
      </c>
      <c r="L614" s="21" t="n">
        <f aca="false">INDEX('Read me'!$B$10:$B$14,5)</f>
        <v>1.2</v>
      </c>
      <c r="M614" s="14" t="n">
        <f aca="false">IF(F614*(1+'Read me'!$B$5)&lt;='Read me'!$B$7,CEILING(F614*(1+'Read me'!$B$5)+0.5,1)-0.5,CEILING(F614*(1+'Read me'!$B$5),5))</f>
        <v>165</v>
      </c>
      <c r="N614" s="14" t="n">
        <f aca="false">IF(MAX(M614*L614,M614+'Read me'!$B$6)&lt;='Read me'!$B$7,CEILING(MAX(M614*L614,M614+'Read me'!$B$6)+0.5,1)-0.5,CEILING(MAX(M614*L614,M614+'Read me'!$B$6),5))</f>
        <v>200</v>
      </c>
      <c r="O614" s="22" t="n">
        <f aca="false">IF(ISNUMBER(J614),M614-J614,"new")</f>
        <v>-135</v>
      </c>
    </row>
    <row r="615" customFormat="false" ht="15" hidden="false" customHeight="false" outlineLevel="0" collapsed="false">
      <c r="A615" s="2" t="s">
        <v>745</v>
      </c>
      <c r="B615" s="2" t="s">
        <v>205</v>
      </c>
      <c r="C615" s="2" t="s">
        <v>123</v>
      </c>
      <c r="D615" s="2" t="s">
        <v>15</v>
      </c>
      <c r="E615" s="2" t="s">
        <v>48</v>
      </c>
      <c r="F615" s="14" t="n">
        <v>227.65</v>
      </c>
      <c r="G615" s="2" t="n">
        <v>0</v>
      </c>
      <c r="H615" s="2" t="n">
        <v>2</v>
      </c>
      <c r="I615" s="21" t="n">
        <v>0.98</v>
      </c>
      <c r="J615" s="14" t="n">
        <v>300</v>
      </c>
      <c r="K615" s="14" t="n">
        <v>300</v>
      </c>
      <c r="L615" s="21" t="n">
        <f aca="false">INDEX('Read me'!$B$10:$B$14,5)</f>
        <v>1.2</v>
      </c>
      <c r="M615" s="14" t="n">
        <f aca="false">IF(MAX((IF(F615*(1+'Read me'!$B$5)&lt;='Read me'!$B$7,CEILING(F615*(1+'Read me'!$B$5)+0.5,1)-0.5,CEILING(F615*(1+'Read me'!$B$5),5)))*L615,(IF(F615*(1+'Read me'!$B$5)&lt;='Read me'!$B$7,CEILING(F615*(1+'Read me'!$B$5)+0.5,1)-0.5,CEILING(F615*(1+'Read me'!$B$5),5)))+'Read me'!$B$6)&lt;='Read me'!$B$7,CEILING(MAX((IF(F615*(1+'Read me'!$B$5)&lt;='Read me'!$B$7,CEILING(F615*(1+'Read me'!$B$5)+0.5,1)-0.5,CEILING(F615*(1+'Read me'!$B$5),5)))*L615,(IF(F615*(1+'Read me'!$B$5)&lt;='Read me'!$B$7,CEILING(F615*(1+'Read me'!$B$5)+0.5,1)-0.5,CEILING(F615*(1+'Read me'!$B$5),5)))+'Read me'!$B$6)+0.5,1)-0.5,CEILING(MAX((IF(F615*(1+'Read me'!$B$5)&lt;='Read me'!$B$7,CEILING(F615*(1+'Read me'!$B$5)+0.5,1)-0.5,CEILING(F615*(1+'Read me'!$B$5),5)))*L615,(IF(F615*(1+'Read me'!$B$5)&lt;='Read me'!$B$7,CEILING(F615*(1+'Read me'!$B$5)+0.5,1)-0.5,CEILING(F615*(1+'Read me'!$B$5),5)))+'Read me'!$B$6),5))</f>
        <v>280</v>
      </c>
      <c r="N615" s="2" t="s">
        <v>138</v>
      </c>
      <c r="O615" s="22" t="n">
        <f aca="false">IF(ISNUMBER(J615),M615-J615,"new")</f>
        <v>-20</v>
      </c>
      <c r="P615" s="5" t="s">
        <v>139</v>
      </c>
    </row>
    <row r="616" customFormat="false" ht="15" hidden="false" customHeight="false" outlineLevel="0" collapsed="false">
      <c r="A616" s="2" t="s">
        <v>746</v>
      </c>
      <c r="B616" s="2" t="s">
        <v>205</v>
      </c>
      <c r="C616" s="2" t="s">
        <v>123</v>
      </c>
      <c r="D616" s="2" t="s">
        <v>15</v>
      </c>
      <c r="E616" s="2" t="s">
        <v>49</v>
      </c>
      <c r="F616" s="14" t="n">
        <v>272.58</v>
      </c>
      <c r="G616" s="2" t="n">
        <v>0</v>
      </c>
      <c r="H616" s="2" t="n">
        <v>2</v>
      </c>
      <c r="I616" s="21" t="n">
        <v>0.98</v>
      </c>
      <c r="J616" s="14" t="n">
        <v>350</v>
      </c>
      <c r="K616" s="14" t="n">
        <v>400</v>
      </c>
      <c r="L616" s="21" t="n">
        <f aca="false">INDEX('Read me'!$B$10:$B$14,5)</f>
        <v>1.2</v>
      </c>
      <c r="M616" s="14" t="n">
        <f aca="false">IF(MAX((IF(F616*(1+'Read me'!$B$5)&lt;='Read me'!$B$7,CEILING(F616*(1+'Read me'!$B$5)+0.5,1)-0.5,CEILING(F616*(1+'Read me'!$B$5),5)))*L616,(IF(F616*(1+'Read me'!$B$5)&lt;='Read me'!$B$7,CEILING(F616*(1+'Read me'!$B$5)+0.5,1)-0.5,CEILING(F616*(1+'Read me'!$B$5),5)))+'Read me'!$B$6)&lt;='Read me'!$B$7,CEILING(MAX((IF(F616*(1+'Read me'!$B$5)&lt;='Read me'!$B$7,CEILING(F616*(1+'Read me'!$B$5)+0.5,1)-0.5,CEILING(F616*(1+'Read me'!$B$5),5)))*L616,(IF(F616*(1+'Read me'!$B$5)&lt;='Read me'!$B$7,CEILING(F616*(1+'Read me'!$B$5)+0.5,1)-0.5,CEILING(F616*(1+'Read me'!$B$5),5)))+'Read me'!$B$6)+0.5,1)-0.5,CEILING(MAX((IF(F616*(1+'Read me'!$B$5)&lt;='Read me'!$B$7,CEILING(F616*(1+'Read me'!$B$5)+0.5,1)-0.5,CEILING(F616*(1+'Read me'!$B$5),5)))*L616,(IF(F616*(1+'Read me'!$B$5)&lt;='Read me'!$B$7,CEILING(F616*(1+'Read me'!$B$5)+0.5,1)-0.5,CEILING(F616*(1+'Read me'!$B$5),5)))+'Read me'!$B$6),5))</f>
        <v>330</v>
      </c>
      <c r="N616" s="2" t="s">
        <v>138</v>
      </c>
      <c r="O616" s="22" t="n">
        <f aca="false">IF(ISNUMBER(J616),M616-J616,"new")</f>
        <v>-20</v>
      </c>
      <c r="P616" s="5" t="s">
        <v>139</v>
      </c>
    </row>
    <row r="617" customFormat="false" ht="15" hidden="false" customHeight="false" outlineLevel="0" collapsed="false">
      <c r="A617" s="2" t="s">
        <v>747</v>
      </c>
      <c r="B617" s="2" t="s">
        <v>205</v>
      </c>
      <c r="C617" s="2" t="s">
        <v>158</v>
      </c>
      <c r="D617" s="2" t="s">
        <v>10</v>
      </c>
      <c r="E617" s="2" t="s">
        <v>47</v>
      </c>
      <c r="F617" s="14" t="n">
        <v>14.05</v>
      </c>
      <c r="G617" s="2" t="n">
        <v>7</v>
      </c>
      <c r="H617" s="2" t="n">
        <v>48</v>
      </c>
      <c r="I617" s="21" t="n">
        <v>1</v>
      </c>
      <c r="J617" s="14"/>
      <c r="K617" s="14"/>
      <c r="L617" s="21" t="n">
        <f aca="false">INDEX('Read me'!$B$10:$B$14,1)</f>
        <v>1.34</v>
      </c>
      <c r="M617" s="14" t="n">
        <f aca="false">IF(F617*(1+'Read me'!$B$5)&lt;='Read me'!$B$7,CEILING(F617*(1+'Read me'!$B$5)+0.5,1)-0.5,CEILING(F617*(1+'Read me'!$B$5),5))</f>
        <v>14.5</v>
      </c>
      <c r="N617" s="14" t="n">
        <f aca="false">IF(MAX(M617*L617,M617+'Read me'!$B$6)&lt;='Read me'!$B$7,CEILING(MAX(M617*L617,M617+'Read me'!$B$6)+0.5,1)-0.5,CEILING(MAX(M617*L617,M617+'Read me'!$B$6),5))</f>
        <v>19.5</v>
      </c>
      <c r="O617" s="22" t="str">
        <f aca="false">IF(ISNUMBER(J617),M617-J617,"new")</f>
        <v>new</v>
      </c>
    </row>
    <row r="618" customFormat="false" ht="15" hidden="false" customHeight="false" outlineLevel="0" collapsed="false">
      <c r="A618" s="2" t="s">
        <v>748</v>
      </c>
      <c r="B618" s="2" t="s">
        <v>205</v>
      </c>
      <c r="C618" s="2" t="s">
        <v>158</v>
      </c>
      <c r="D618" s="2" t="s">
        <v>10</v>
      </c>
      <c r="E618" s="2" t="s">
        <v>48</v>
      </c>
      <c r="F618" s="14" t="n">
        <v>16.5</v>
      </c>
      <c r="G618" s="2" t="n">
        <v>17</v>
      </c>
      <c r="H618" s="2" t="n">
        <v>48</v>
      </c>
      <c r="I618" s="21" t="n">
        <v>1</v>
      </c>
      <c r="J618" s="14"/>
      <c r="K618" s="14"/>
      <c r="L618" s="21" t="n">
        <f aca="false">INDEX('Read me'!$B$10:$B$14,1)</f>
        <v>1.34</v>
      </c>
      <c r="M618" s="14" t="n">
        <f aca="false">IF(F618*(1+'Read me'!$B$5)&lt;='Read me'!$B$7,CEILING(F618*(1+'Read me'!$B$5)+0.5,1)-0.5,CEILING(F618*(1+'Read me'!$B$5),5))</f>
        <v>16.5</v>
      </c>
      <c r="N618" s="14" t="n">
        <f aca="false">IF(MAX(M618*L618,M618+'Read me'!$B$6)&lt;='Read me'!$B$7,CEILING(MAX(M618*L618,M618+'Read me'!$B$6)+0.5,1)-0.5,CEILING(MAX(M618*L618,M618+'Read me'!$B$6),5))</f>
        <v>22.5</v>
      </c>
      <c r="O618" s="22" t="str">
        <f aca="false">IF(ISNUMBER(J618),M618-J618,"new")</f>
        <v>new</v>
      </c>
    </row>
    <row r="619" customFormat="false" ht="15" hidden="false" customHeight="false" outlineLevel="0" collapsed="false">
      <c r="A619" s="2" t="s">
        <v>749</v>
      </c>
      <c r="B619" s="2" t="s">
        <v>205</v>
      </c>
      <c r="C619" s="2" t="s">
        <v>158</v>
      </c>
      <c r="D619" s="2" t="s">
        <v>10</v>
      </c>
      <c r="E619" s="2" t="s">
        <v>49</v>
      </c>
      <c r="F619" s="14" t="n">
        <v>19.88</v>
      </c>
      <c r="G619" s="2" t="n">
        <v>0</v>
      </c>
      <c r="H619" s="2" t="n">
        <v>48</v>
      </c>
      <c r="I619" s="21" t="n">
        <v>1</v>
      </c>
      <c r="J619" s="14"/>
      <c r="K619" s="14"/>
      <c r="L619" s="21" t="n">
        <f aca="false">INDEX('Read me'!$B$10:$B$14,1)</f>
        <v>1.34</v>
      </c>
      <c r="M619" s="14" t="n">
        <f aca="false">IF(F619*(1+'Read me'!$B$5)&lt;='Read me'!$B$7,CEILING(F619*(1+'Read me'!$B$5)+0.5,1)-0.5,CEILING(F619*(1+'Read me'!$B$5),5))</f>
        <v>20.5</v>
      </c>
      <c r="N619" s="14" t="n">
        <f aca="false">IF(MAX(M619*L619,M619+'Read me'!$B$6)&lt;='Read me'!$B$7,CEILING(MAX(M619*L619,M619+'Read me'!$B$6)+0.5,1)-0.5,CEILING(MAX(M619*L619,M619+'Read me'!$B$6),5))</f>
        <v>27.5</v>
      </c>
      <c r="O619" s="22" t="str">
        <f aca="false">IF(ISNUMBER(J619),M619-J619,"new")</f>
        <v>new</v>
      </c>
    </row>
    <row r="620" customFormat="false" ht="15" hidden="false" customHeight="false" outlineLevel="0" collapsed="false">
      <c r="A620" s="2" t="s">
        <v>750</v>
      </c>
      <c r="B620" s="2" t="s">
        <v>205</v>
      </c>
      <c r="C620" s="2" t="s">
        <v>158</v>
      </c>
      <c r="D620" s="2" t="s">
        <v>12</v>
      </c>
      <c r="E620" s="2" t="s">
        <v>47</v>
      </c>
      <c r="F620" s="14" t="n">
        <v>48.28</v>
      </c>
      <c r="G620" s="2" t="n">
        <v>3</v>
      </c>
      <c r="H620" s="2" t="n">
        <v>48</v>
      </c>
      <c r="I620" s="21" t="n">
        <v>1.21</v>
      </c>
      <c r="J620" s="14"/>
      <c r="K620" s="14"/>
      <c r="L620" s="21" t="n">
        <f aca="false">INDEX('Read me'!$B$10:$B$14,2)</f>
        <v>1.26</v>
      </c>
      <c r="M620" s="14" t="n">
        <f aca="false">IF(F620*(1+'Read me'!$B$5)&lt;='Read me'!$B$7,CEILING(F620*(1+'Read me'!$B$5)+0.5,1)-0.5,CEILING(F620*(1+'Read me'!$B$5),5))</f>
        <v>50</v>
      </c>
      <c r="N620" s="14" t="n">
        <f aca="false">IF(MAX(M620*L620,M620+'Read me'!$B$6)&lt;='Read me'!$B$7,CEILING(MAX(M620*L620,M620+'Read me'!$B$6)+0.5,1)-0.5,CEILING(MAX(M620*L620,M620+'Read me'!$B$6),5))</f>
        <v>65</v>
      </c>
      <c r="O620" s="22" t="str">
        <f aca="false">IF(ISNUMBER(J620),M620-J620,"new")</f>
        <v>new</v>
      </c>
    </row>
    <row r="621" customFormat="false" ht="15" hidden="false" customHeight="false" outlineLevel="0" collapsed="false">
      <c r="A621" s="2" t="s">
        <v>751</v>
      </c>
      <c r="B621" s="2" t="s">
        <v>205</v>
      </c>
      <c r="C621" s="2" t="s">
        <v>158</v>
      </c>
      <c r="D621" s="2" t="s">
        <v>12</v>
      </c>
      <c r="E621" s="2" t="s">
        <v>48</v>
      </c>
      <c r="F621" s="14" t="n">
        <v>58.74</v>
      </c>
      <c r="G621" s="2" t="n">
        <v>16</v>
      </c>
      <c r="H621" s="2" t="n">
        <v>48</v>
      </c>
      <c r="I621" s="21" t="n">
        <v>1.21</v>
      </c>
      <c r="J621" s="14"/>
      <c r="K621" s="14"/>
      <c r="L621" s="21" t="n">
        <f aca="false">INDEX('Read me'!$B$10:$B$14,2)</f>
        <v>1.26</v>
      </c>
      <c r="M621" s="14" t="n">
        <f aca="false">IF(F621*(1+'Read me'!$B$5)&lt;='Read me'!$B$7,CEILING(F621*(1+'Read me'!$B$5)+0.5,1)-0.5,CEILING(F621*(1+'Read me'!$B$5),5))</f>
        <v>60</v>
      </c>
      <c r="N621" s="14" t="n">
        <f aca="false">IF(MAX(M621*L621,M621+'Read me'!$B$6)&lt;='Read me'!$B$7,CEILING(MAX(M621*L621,M621+'Read me'!$B$6)+0.5,1)-0.5,CEILING(MAX(M621*L621,M621+'Read me'!$B$6),5))</f>
        <v>80</v>
      </c>
      <c r="O621" s="22" t="str">
        <f aca="false">IF(ISNUMBER(J621),M621-J621,"new")</f>
        <v>new</v>
      </c>
    </row>
    <row r="622" customFormat="false" ht="15" hidden="false" customHeight="false" outlineLevel="0" collapsed="false">
      <c r="A622" s="2" t="s">
        <v>752</v>
      </c>
      <c r="B622" s="2" t="s">
        <v>205</v>
      </c>
      <c r="C622" s="2" t="s">
        <v>158</v>
      </c>
      <c r="D622" s="2" t="s">
        <v>12</v>
      </c>
      <c r="E622" s="2" t="s">
        <v>49</v>
      </c>
      <c r="F622" s="14" t="n">
        <v>65.01</v>
      </c>
      <c r="G622" s="2" t="n">
        <v>0</v>
      </c>
      <c r="H622" s="2" t="n">
        <v>48</v>
      </c>
      <c r="I622" s="21" t="n">
        <v>1.21</v>
      </c>
      <c r="J622" s="14"/>
      <c r="K622" s="14"/>
      <c r="L622" s="21" t="n">
        <f aca="false">INDEX('Read me'!$B$10:$B$14,2)</f>
        <v>1.26</v>
      </c>
      <c r="M622" s="14" t="n">
        <f aca="false">IF(F622*(1+'Read me'!$B$5)&lt;='Read me'!$B$7,CEILING(F622*(1+'Read me'!$B$5)+0.5,1)-0.5,CEILING(F622*(1+'Read me'!$B$5),5))</f>
        <v>70</v>
      </c>
      <c r="N622" s="14" t="n">
        <f aca="false">IF(MAX(M622*L622,M622+'Read me'!$B$6)&lt;='Read me'!$B$7,CEILING(MAX(M622*L622,M622+'Read me'!$B$6)+0.5,1)-0.5,CEILING(MAX(M622*L622,M622+'Read me'!$B$6),5))</f>
        <v>90</v>
      </c>
      <c r="O622" s="22" t="str">
        <f aca="false">IF(ISNUMBER(J622),M622-J622,"new")</f>
        <v>new</v>
      </c>
    </row>
    <row r="623" customFormat="false" ht="15" hidden="false" customHeight="false" outlineLevel="0" collapsed="false">
      <c r="A623" s="2" t="s">
        <v>753</v>
      </c>
      <c r="B623" s="2" t="s">
        <v>205</v>
      </c>
      <c r="C623" s="2" t="s">
        <v>158</v>
      </c>
      <c r="D623" s="2" t="s">
        <v>13</v>
      </c>
      <c r="E623" s="2" t="s">
        <v>47</v>
      </c>
      <c r="F623" s="14" t="n">
        <v>82.7</v>
      </c>
      <c r="G623" s="2" t="n">
        <v>1</v>
      </c>
      <c r="H623" s="2" t="n">
        <v>48</v>
      </c>
      <c r="I623" s="21" t="n">
        <v>1.13</v>
      </c>
      <c r="J623" s="14"/>
      <c r="K623" s="14"/>
      <c r="L623" s="21" t="n">
        <f aca="false">INDEX('Read me'!$B$10:$B$14,3)</f>
        <v>1.35</v>
      </c>
      <c r="M623" s="14" t="n">
        <f aca="false">IF(F623*(1+'Read me'!$B$5)&lt;='Read me'!$B$7,CEILING(F623*(1+'Read me'!$B$5)+0.5,1)-0.5,CEILING(F623*(1+'Read me'!$B$5),5))</f>
        <v>85</v>
      </c>
      <c r="N623" s="14" t="n">
        <f aca="false">IF(MAX(M623*L623,M623+'Read me'!$B$6)&lt;='Read me'!$B$7,CEILING(MAX(M623*L623,M623+'Read me'!$B$6)+0.5,1)-0.5,CEILING(MAX(M623*L623,M623+'Read me'!$B$6),5))</f>
        <v>115</v>
      </c>
      <c r="O623" s="22" t="str">
        <f aca="false">IF(ISNUMBER(J623),M623-J623,"new")</f>
        <v>new</v>
      </c>
    </row>
    <row r="624" customFormat="false" ht="15" hidden="false" customHeight="false" outlineLevel="0" collapsed="false">
      <c r="A624" s="2" t="s">
        <v>754</v>
      </c>
      <c r="B624" s="2" t="s">
        <v>205</v>
      </c>
      <c r="C624" s="2" t="s">
        <v>158</v>
      </c>
      <c r="D624" s="2" t="s">
        <v>13</v>
      </c>
      <c r="E624" s="2" t="s">
        <v>48</v>
      </c>
      <c r="F624" s="14" t="n">
        <v>99</v>
      </c>
      <c r="G624" s="2" t="n">
        <v>3</v>
      </c>
      <c r="H624" s="2" t="n">
        <v>48</v>
      </c>
      <c r="I624" s="21" t="n">
        <v>1.13</v>
      </c>
      <c r="J624" s="14"/>
      <c r="K624" s="14"/>
      <c r="L624" s="21" t="n">
        <f aca="false">INDEX('Read me'!$B$10:$B$14,3)</f>
        <v>1.35</v>
      </c>
      <c r="M624" s="14" t="n">
        <f aca="false">IF(F624*(1+'Read me'!$B$5)&lt;='Read me'!$B$7,CEILING(F624*(1+'Read me'!$B$5)+0.5,1)-0.5,CEILING(F624*(1+'Read me'!$B$5),5))</f>
        <v>100</v>
      </c>
      <c r="N624" s="14" t="n">
        <f aca="false">IF(MAX(M624*L624,M624+'Read me'!$B$6)&lt;='Read me'!$B$7,CEILING(MAX(M624*L624,M624+'Read me'!$B$6)+0.5,1)-0.5,CEILING(MAX(M624*L624,M624+'Read me'!$B$6),5))</f>
        <v>135</v>
      </c>
      <c r="O624" s="22" t="str">
        <f aca="false">IF(ISNUMBER(J624),M624-J624,"new")</f>
        <v>new</v>
      </c>
    </row>
    <row r="625" customFormat="false" ht="15" hidden="false" customHeight="false" outlineLevel="0" collapsed="false">
      <c r="A625" s="2" t="s">
        <v>755</v>
      </c>
      <c r="B625" s="2" t="s">
        <v>205</v>
      </c>
      <c r="C625" s="2" t="s">
        <v>158</v>
      </c>
      <c r="D625" s="2" t="s">
        <v>13</v>
      </c>
      <c r="E625" s="2" t="s">
        <v>49</v>
      </c>
      <c r="F625" s="14" t="n">
        <v>131.16</v>
      </c>
      <c r="G625" s="2" t="n">
        <v>0</v>
      </c>
      <c r="H625" s="2" t="n">
        <v>48</v>
      </c>
      <c r="I625" s="21" t="n">
        <v>1.13</v>
      </c>
      <c r="J625" s="14"/>
      <c r="K625" s="14"/>
      <c r="L625" s="21" t="n">
        <f aca="false">INDEX('Read me'!$B$10:$B$14,3)</f>
        <v>1.35</v>
      </c>
      <c r="M625" s="14" t="n">
        <f aca="false">IF(F625*(1+'Read me'!$B$5)&lt;='Read me'!$B$7,CEILING(F625*(1+'Read me'!$B$5)+0.5,1)-0.5,CEILING(F625*(1+'Read me'!$B$5),5))</f>
        <v>135</v>
      </c>
      <c r="N625" s="14" t="n">
        <f aca="false">IF(MAX(M625*L625,M625+'Read me'!$B$6)&lt;='Read me'!$B$7,CEILING(MAX(M625*L625,M625+'Read me'!$B$6)+0.5,1)-0.5,CEILING(MAX(M625*L625,M625+'Read me'!$B$6),5))</f>
        <v>185</v>
      </c>
      <c r="O625" s="22" t="str">
        <f aca="false">IF(ISNUMBER(J625),M625-J625,"new")</f>
        <v>new</v>
      </c>
    </row>
    <row r="626" customFormat="false" ht="15" hidden="false" customHeight="false" outlineLevel="0" collapsed="false">
      <c r="A626" s="2" t="s">
        <v>756</v>
      </c>
      <c r="B626" s="2" t="s">
        <v>205</v>
      </c>
      <c r="C626" s="2" t="s">
        <v>158</v>
      </c>
      <c r="D626" s="2" t="s">
        <v>14</v>
      </c>
      <c r="E626" s="2" t="s">
        <v>47</v>
      </c>
      <c r="F626" s="14" t="n">
        <v>138.99</v>
      </c>
      <c r="G626" s="2" t="n">
        <v>0</v>
      </c>
      <c r="H626" s="2" t="n">
        <v>48</v>
      </c>
      <c r="I626" s="21" t="n">
        <v>1.13</v>
      </c>
      <c r="J626" s="14"/>
      <c r="K626" s="14"/>
      <c r="L626" s="21" t="n">
        <f aca="false">INDEX('Read me'!$B$10:$B$14,4)</f>
        <v>1.2</v>
      </c>
      <c r="M626" s="14" t="n">
        <f aca="false">IF(F626*(1+'Read me'!$B$5)&lt;='Read me'!$B$7,CEILING(F626*(1+'Read me'!$B$5)+0.5,1)-0.5,CEILING(F626*(1+'Read me'!$B$5),5))</f>
        <v>140</v>
      </c>
      <c r="N626" s="14" t="n">
        <f aca="false">IF(MAX(M626*L626,M626+'Read me'!$B$6)&lt;='Read me'!$B$7,CEILING(MAX(M626*L626,M626+'Read me'!$B$6)+0.5,1)-0.5,CEILING(MAX(M626*L626,M626+'Read me'!$B$6),5))</f>
        <v>170</v>
      </c>
      <c r="O626" s="22" t="str">
        <f aca="false">IF(ISNUMBER(J626),M626-J626,"new")</f>
        <v>new</v>
      </c>
    </row>
    <row r="627" customFormat="false" ht="15" hidden="false" customHeight="false" outlineLevel="0" collapsed="false">
      <c r="A627" s="2" t="s">
        <v>757</v>
      </c>
      <c r="B627" s="2" t="s">
        <v>205</v>
      </c>
      <c r="C627" s="2" t="s">
        <v>158</v>
      </c>
      <c r="D627" s="2" t="s">
        <v>14</v>
      </c>
      <c r="E627" s="2" t="s">
        <v>48</v>
      </c>
      <c r="F627" s="14" t="n">
        <v>186.11</v>
      </c>
      <c r="G627" s="2" t="n">
        <v>1</v>
      </c>
      <c r="H627" s="2" t="n">
        <v>48</v>
      </c>
      <c r="I627" s="21" t="n">
        <v>1.13</v>
      </c>
      <c r="J627" s="14"/>
      <c r="K627" s="14"/>
      <c r="L627" s="21" t="n">
        <f aca="false">INDEX('Read me'!$B$10:$B$14,4)</f>
        <v>1.2</v>
      </c>
      <c r="M627" s="14" t="n">
        <f aca="false">IF(F627*(1+'Read me'!$B$5)&lt;='Read me'!$B$7,CEILING(F627*(1+'Read me'!$B$5)+0.5,1)-0.5,CEILING(F627*(1+'Read me'!$B$5),5))</f>
        <v>190</v>
      </c>
      <c r="N627" s="14" t="n">
        <f aca="false">IF(MAX(M627*L627,M627+'Read me'!$B$6)&lt;='Read me'!$B$7,CEILING(MAX(M627*L627,M627+'Read me'!$B$6)+0.5,1)-0.5,CEILING(MAX(M627*L627,M627+'Read me'!$B$6),5))</f>
        <v>230</v>
      </c>
      <c r="O627" s="22" t="str">
        <f aca="false">IF(ISNUMBER(J627),M627-J627,"new")</f>
        <v>new</v>
      </c>
    </row>
    <row r="628" customFormat="false" ht="15" hidden="false" customHeight="false" outlineLevel="0" collapsed="false">
      <c r="A628" s="2" t="s">
        <v>758</v>
      </c>
      <c r="B628" s="2" t="s">
        <v>205</v>
      </c>
      <c r="C628" s="2" t="s">
        <v>158</v>
      </c>
      <c r="D628" s="2" t="s">
        <v>14</v>
      </c>
      <c r="E628" s="2" t="s">
        <v>49</v>
      </c>
      <c r="F628" s="14" t="n">
        <v>227.36</v>
      </c>
      <c r="G628" s="2" t="n">
        <v>0</v>
      </c>
      <c r="H628" s="2" t="n">
        <v>48</v>
      </c>
      <c r="I628" s="21" t="n">
        <v>1.13</v>
      </c>
      <c r="J628" s="14"/>
      <c r="K628" s="14"/>
      <c r="L628" s="21" t="n">
        <f aca="false">INDEX('Read me'!$B$10:$B$14,4)</f>
        <v>1.2</v>
      </c>
      <c r="M628" s="14" t="n">
        <f aca="false">IF(F628*(1+'Read me'!$B$5)&lt;='Read me'!$B$7,CEILING(F628*(1+'Read me'!$B$5)+0.5,1)-0.5,CEILING(F628*(1+'Read me'!$B$5),5))</f>
        <v>230</v>
      </c>
      <c r="N628" s="14" t="n">
        <f aca="false">IF(MAX(M628*L628,M628+'Read me'!$B$6)&lt;='Read me'!$B$7,CEILING(MAX(M628*L628,M628+'Read me'!$B$6)+0.5,1)-0.5,CEILING(MAX(M628*L628,M628+'Read me'!$B$6),5))</f>
        <v>280</v>
      </c>
      <c r="O628" s="22" t="str">
        <f aca="false">IF(ISNUMBER(J628),M628-J628,"new")</f>
        <v>new</v>
      </c>
    </row>
    <row r="629" customFormat="false" ht="15" hidden="false" customHeight="false" outlineLevel="0" collapsed="false">
      <c r="A629" s="2" t="s">
        <v>759</v>
      </c>
      <c r="B629" s="2" t="s">
        <v>205</v>
      </c>
      <c r="C629" s="2" t="s">
        <v>158</v>
      </c>
      <c r="D629" s="2" t="s">
        <v>15</v>
      </c>
      <c r="E629" s="2" t="s">
        <v>47</v>
      </c>
      <c r="F629" s="14" t="n">
        <v>186.99</v>
      </c>
      <c r="G629" s="2" t="n">
        <v>0</v>
      </c>
      <c r="H629" s="2" t="n">
        <v>48</v>
      </c>
      <c r="I629" s="21" t="n">
        <v>1.13</v>
      </c>
      <c r="J629" s="14"/>
      <c r="K629" s="14"/>
      <c r="L629" s="21" t="n">
        <f aca="false">INDEX('Read me'!$B$10:$B$14,5)</f>
        <v>1.2</v>
      </c>
      <c r="M629" s="14" t="n">
        <f aca="false">IF(F629*(1+'Read me'!$B$5)&lt;='Read me'!$B$7,CEILING(F629*(1+'Read me'!$B$5)+0.5,1)-0.5,CEILING(F629*(1+'Read me'!$B$5),5))</f>
        <v>190</v>
      </c>
      <c r="N629" s="14" t="n">
        <f aca="false">IF(MAX(M629*L629,M629+'Read me'!$B$6)&lt;='Read me'!$B$7,CEILING(MAX(M629*L629,M629+'Read me'!$B$6)+0.5,1)-0.5,CEILING(MAX(M629*L629,M629+'Read me'!$B$6),5))</f>
        <v>230</v>
      </c>
      <c r="O629" s="22" t="str">
        <f aca="false">IF(ISNUMBER(J629),M629-J629,"new")</f>
        <v>new</v>
      </c>
    </row>
    <row r="630" customFormat="false" ht="15" hidden="false" customHeight="false" outlineLevel="0" collapsed="false">
      <c r="A630" s="2" t="s">
        <v>760</v>
      </c>
      <c r="B630" s="2" t="s">
        <v>205</v>
      </c>
      <c r="C630" s="2" t="s">
        <v>158</v>
      </c>
      <c r="D630" s="2" t="s">
        <v>15</v>
      </c>
      <c r="E630" s="2" t="s">
        <v>48</v>
      </c>
      <c r="F630" s="14" t="n">
        <v>261.65</v>
      </c>
      <c r="G630" s="2" t="n">
        <v>0</v>
      </c>
      <c r="H630" s="2" t="n">
        <v>48</v>
      </c>
      <c r="I630" s="21" t="n">
        <v>1.13</v>
      </c>
      <c r="J630" s="14"/>
      <c r="K630" s="14"/>
      <c r="L630" s="21" t="n">
        <f aca="false">INDEX('Read me'!$B$10:$B$14,5)</f>
        <v>1.2</v>
      </c>
      <c r="M630" s="14" t="n">
        <f aca="false">IF(MAX((IF(F630*(1+'Read me'!$B$5)&lt;='Read me'!$B$7,CEILING(F630*(1+'Read me'!$B$5)+0.5,1)-0.5,CEILING(F630*(1+'Read me'!$B$5),5)))*L630,(IF(F630*(1+'Read me'!$B$5)&lt;='Read me'!$B$7,CEILING(F630*(1+'Read me'!$B$5)+0.5,1)-0.5,CEILING(F630*(1+'Read me'!$B$5),5)))+'Read me'!$B$6)&lt;='Read me'!$B$7,CEILING(MAX((IF(F630*(1+'Read me'!$B$5)&lt;='Read me'!$B$7,CEILING(F630*(1+'Read me'!$B$5)+0.5,1)-0.5,CEILING(F630*(1+'Read me'!$B$5),5)))*L630,(IF(F630*(1+'Read me'!$B$5)&lt;='Read me'!$B$7,CEILING(F630*(1+'Read me'!$B$5)+0.5,1)-0.5,CEILING(F630*(1+'Read me'!$B$5),5)))+'Read me'!$B$6)+0.5,1)-0.5,CEILING(MAX((IF(F630*(1+'Read me'!$B$5)&lt;='Read me'!$B$7,CEILING(F630*(1+'Read me'!$B$5)+0.5,1)-0.5,CEILING(F630*(1+'Read me'!$B$5),5)))*L630,(IF(F630*(1+'Read me'!$B$5)&lt;='Read me'!$B$7,CEILING(F630*(1+'Read me'!$B$5)+0.5,1)-0.5,CEILING(F630*(1+'Read me'!$B$5),5)))+'Read me'!$B$6),5))</f>
        <v>320</v>
      </c>
      <c r="N630" s="2" t="s">
        <v>138</v>
      </c>
      <c r="O630" s="22" t="str">
        <f aca="false">IF(ISNUMBER(J630),M630-J630,"new")</f>
        <v>new</v>
      </c>
      <c r="P630" s="5" t="s">
        <v>139</v>
      </c>
    </row>
    <row r="631" customFormat="false" ht="15" hidden="false" customHeight="false" outlineLevel="0" collapsed="false">
      <c r="A631" s="2" t="s">
        <v>761</v>
      </c>
      <c r="B631" s="2" t="s">
        <v>205</v>
      </c>
      <c r="C631" s="2" t="s">
        <v>158</v>
      </c>
      <c r="D631" s="2" t="s">
        <v>15</v>
      </c>
      <c r="E631" s="2" t="s">
        <v>49</v>
      </c>
      <c r="F631" s="14" t="n">
        <v>313.29</v>
      </c>
      <c r="G631" s="2" t="n">
        <v>0</v>
      </c>
      <c r="H631" s="2" t="n">
        <v>48</v>
      </c>
      <c r="I631" s="21" t="n">
        <v>1.13</v>
      </c>
      <c r="J631" s="14"/>
      <c r="K631" s="14"/>
      <c r="L631" s="21" t="n">
        <f aca="false">INDEX('Read me'!$B$10:$B$14,5)</f>
        <v>1.2</v>
      </c>
      <c r="M631" s="14" t="n">
        <f aca="false">IF(MAX((IF(F631*(1+'Read me'!$B$5)&lt;='Read me'!$B$7,CEILING(F631*(1+'Read me'!$B$5)+0.5,1)-0.5,CEILING(F631*(1+'Read me'!$B$5),5)))*L631,(IF(F631*(1+'Read me'!$B$5)&lt;='Read me'!$B$7,CEILING(F631*(1+'Read me'!$B$5)+0.5,1)-0.5,CEILING(F631*(1+'Read me'!$B$5),5)))+'Read me'!$B$6)&lt;='Read me'!$B$7,CEILING(MAX((IF(F631*(1+'Read me'!$B$5)&lt;='Read me'!$B$7,CEILING(F631*(1+'Read me'!$B$5)+0.5,1)-0.5,CEILING(F631*(1+'Read me'!$B$5),5)))*L631,(IF(F631*(1+'Read me'!$B$5)&lt;='Read me'!$B$7,CEILING(F631*(1+'Read me'!$B$5)+0.5,1)-0.5,CEILING(F631*(1+'Read me'!$B$5),5)))+'Read me'!$B$6)+0.5,1)-0.5,CEILING(MAX((IF(F631*(1+'Read me'!$B$5)&lt;='Read me'!$B$7,CEILING(F631*(1+'Read me'!$B$5)+0.5,1)-0.5,CEILING(F631*(1+'Read me'!$B$5),5)))*L631,(IF(F631*(1+'Read me'!$B$5)&lt;='Read me'!$B$7,CEILING(F631*(1+'Read me'!$B$5)+0.5,1)-0.5,CEILING(F631*(1+'Read me'!$B$5),5)))+'Read me'!$B$6),5))</f>
        <v>380</v>
      </c>
      <c r="N631" s="2" t="s">
        <v>138</v>
      </c>
      <c r="O631" s="22" t="str">
        <f aca="false">IF(ISNUMBER(J631),M631-J631,"new")</f>
        <v>new</v>
      </c>
      <c r="P631" s="5" t="s">
        <v>139</v>
      </c>
    </row>
    <row r="632" customFormat="false" ht="15" hidden="false" customHeight="false" outlineLevel="0" collapsed="false">
      <c r="A632" s="2" t="s">
        <v>762</v>
      </c>
      <c r="B632" s="2" t="s">
        <v>142</v>
      </c>
      <c r="C632" s="2" t="s">
        <v>142</v>
      </c>
      <c r="D632" s="2" t="s">
        <v>10</v>
      </c>
      <c r="E632" s="2" t="s">
        <v>47</v>
      </c>
      <c r="F632" s="14" t="n">
        <v>8.98</v>
      </c>
      <c r="G632" s="2" t="n">
        <v>745</v>
      </c>
      <c r="H632" s="2" t="n">
        <v>2774</v>
      </c>
      <c r="I632" s="21" t="n">
        <v>0.92</v>
      </c>
      <c r="J632" s="14" t="n">
        <v>9.5</v>
      </c>
      <c r="K632" s="14" t="n">
        <v>14.5</v>
      </c>
      <c r="L632" s="21" t="n">
        <f aca="false">INDEX('Read me'!$B$10:$B$14,1)</f>
        <v>1.34</v>
      </c>
      <c r="M632" s="14" t="n">
        <f aca="false">IF(F632*(1+'Read me'!$B$5)&lt;='Read me'!$B$7,CEILING(F632*(1+'Read me'!$B$5)+0.5,1)-0.5,CEILING(F632*(1+'Read me'!$B$5),5))</f>
        <v>9.5</v>
      </c>
      <c r="N632" s="14" t="n">
        <f aca="false">IF(MAX(M632*L632,M632+'Read me'!$B$6)&lt;='Read me'!$B$7,CEILING(MAX(M632*L632,M632+'Read me'!$B$6)+0.5,1)-0.5,CEILING(MAX(M632*L632,M632+'Read me'!$B$6),5))</f>
        <v>14.5</v>
      </c>
      <c r="O632" s="22" t="n">
        <f aca="false">IF(ISNUMBER(J632),M632-J632,"new")</f>
        <v>0</v>
      </c>
    </row>
    <row r="633" customFormat="false" ht="15" hidden="false" customHeight="false" outlineLevel="0" collapsed="false">
      <c r="A633" s="2" t="s">
        <v>763</v>
      </c>
      <c r="B633" s="2" t="s">
        <v>142</v>
      </c>
      <c r="C633" s="2" t="s">
        <v>142</v>
      </c>
      <c r="D633" s="2" t="s">
        <v>10</v>
      </c>
      <c r="E633" s="2" t="s">
        <v>48</v>
      </c>
      <c r="F633" s="14" t="n">
        <v>10.89</v>
      </c>
      <c r="G633" s="2" t="n">
        <v>339</v>
      </c>
      <c r="H633" s="2" t="n">
        <v>2774</v>
      </c>
      <c r="I633" s="21" t="n">
        <v>0.92</v>
      </c>
      <c r="J633" s="14" t="n">
        <v>12.5</v>
      </c>
      <c r="K633" s="14" t="n">
        <v>17.5</v>
      </c>
      <c r="L633" s="21" t="n">
        <f aca="false">INDEX('Read me'!$B$10:$B$14,1)</f>
        <v>1.34</v>
      </c>
      <c r="M633" s="14" t="n">
        <f aca="false">IF(F633*(1+'Read me'!$B$5)&lt;='Read me'!$B$7,CEILING(F633*(1+'Read me'!$B$5)+0.5,1)-0.5,CEILING(F633*(1+'Read me'!$B$5),5))</f>
        <v>11.5</v>
      </c>
      <c r="N633" s="14" t="n">
        <f aca="false">IF(MAX(M633*L633,M633+'Read me'!$B$6)&lt;='Read me'!$B$7,CEILING(MAX(M633*L633,M633+'Read me'!$B$6)+0.5,1)-0.5,CEILING(MAX(M633*L633,M633+'Read me'!$B$6),5))</f>
        <v>16.5</v>
      </c>
      <c r="O633" s="22" t="n">
        <f aca="false">IF(ISNUMBER(J633),M633-J633,"new")</f>
        <v>-1</v>
      </c>
    </row>
    <row r="634" customFormat="false" ht="15" hidden="false" customHeight="false" outlineLevel="0" collapsed="false">
      <c r="A634" s="2" t="s">
        <v>764</v>
      </c>
      <c r="B634" s="2" t="s">
        <v>142</v>
      </c>
      <c r="C634" s="2" t="s">
        <v>142</v>
      </c>
      <c r="D634" s="2" t="s">
        <v>10</v>
      </c>
      <c r="E634" s="2" t="s">
        <v>49</v>
      </c>
      <c r="F634" s="14" t="n">
        <v>15.29</v>
      </c>
      <c r="G634" s="2" t="n">
        <v>285</v>
      </c>
      <c r="H634" s="2" t="n">
        <v>2774</v>
      </c>
      <c r="I634" s="21" t="n">
        <v>0.92</v>
      </c>
      <c r="J634" s="14" t="n">
        <v>17.5</v>
      </c>
      <c r="K634" s="14" t="n">
        <v>24.5</v>
      </c>
      <c r="L634" s="21" t="n">
        <f aca="false">INDEX('Read me'!$B$10:$B$14,1)</f>
        <v>1.34</v>
      </c>
      <c r="M634" s="14" t="n">
        <f aca="false">IF(F634*(1+'Read me'!$B$5)&lt;='Read me'!$B$7,CEILING(F634*(1+'Read me'!$B$5)+0.5,1)-0.5,CEILING(F634*(1+'Read me'!$B$5),5))</f>
        <v>15.5</v>
      </c>
      <c r="N634" s="14" t="n">
        <f aca="false">IF(MAX(M634*L634,M634+'Read me'!$B$6)&lt;='Read me'!$B$7,CEILING(MAX(M634*L634,M634+'Read me'!$B$6)+0.5,1)-0.5,CEILING(MAX(M634*L634,M634+'Read me'!$B$6),5))</f>
        <v>21.5</v>
      </c>
      <c r="O634" s="22" t="n">
        <f aca="false">IF(ISNUMBER(J634),M634-J634,"new")</f>
        <v>-2</v>
      </c>
    </row>
    <row r="635" customFormat="false" ht="15" hidden="false" customHeight="false" outlineLevel="0" collapsed="false">
      <c r="A635" s="2" t="s">
        <v>765</v>
      </c>
      <c r="B635" s="2" t="s">
        <v>142</v>
      </c>
      <c r="C635" s="2" t="s">
        <v>142</v>
      </c>
      <c r="D635" s="2" t="s">
        <v>12</v>
      </c>
      <c r="E635" s="2" t="s">
        <v>47</v>
      </c>
      <c r="F635" s="14" t="n">
        <v>29.74</v>
      </c>
      <c r="G635" s="2" t="n">
        <v>554</v>
      </c>
      <c r="H635" s="2" t="n">
        <v>2774</v>
      </c>
      <c r="I635" s="21" t="n">
        <v>1.06</v>
      </c>
      <c r="J635" s="14" t="n">
        <v>9.5</v>
      </c>
      <c r="K635" s="14" t="n">
        <v>19.5</v>
      </c>
      <c r="L635" s="21" t="n">
        <f aca="false">INDEX('Read me'!$B$10:$B$14,2)</f>
        <v>1.26</v>
      </c>
      <c r="M635" s="14" t="n">
        <f aca="false">IF(F635*(1+'Read me'!$B$5)&lt;='Read me'!$B$7,CEILING(F635*(1+'Read me'!$B$5)+0.5,1)-0.5,CEILING(F635*(1+'Read me'!$B$5),5))</f>
        <v>30.5</v>
      </c>
      <c r="N635" s="14" t="n">
        <f aca="false">IF(MAX(M635*L635,M635+'Read me'!$B$6)&lt;='Read me'!$B$7,CEILING(MAX(M635*L635,M635+'Read me'!$B$6)+0.5,1)-0.5,CEILING(MAX(M635*L635,M635+'Read me'!$B$6),5))</f>
        <v>40</v>
      </c>
      <c r="O635" s="22" t="n">
        <f aca="false">IF(ISNUMBER(J635),M635-J635,"new")</f>
        <v>21</v>
      </c>
    </row>
    <row r="636" customFormat="false" ht="15" hidden="false" customHeight="false" outlineLevel="0" collapsed="false">
      <c r="A636" s="2" t="s">
        <v>766</v>
      </c>
      <c r="B636" s="2" t="s">
        <v>142</v>
      </c>
      <c r="C636" s="2" t="s">
        <v>142</v>
      </c>
      <c r="D636" s="2" t="s">
        <v>12</v>
      </c>
      <c r="E636" s="2" t="s">
        <v>48</v>
      </c>
      <c r="F636" s="14" t="n">
        <v>36.7</v>
      </c>
      <c r="G636" s="2" t="n">
        <v>293</v>
      </c>
      <c r="H636" s="2" t="n">
        <v>2774</v>
      </c>
      <c r="I636" s="21" t="n">
        <v>1.06</v>
      </c>
      <c r="J636" s="14" t="n">
        <v>12.5</v>
      </c>
      <c r="K636" s="14" t="n">
        <v>19.5</v>
      </c>
      <c r="L636" s="21" t="n">
        <f aca="false">INDEX('Read me'!$B$10:$B$14,2)</f>
        <v>1.26</v>
      </c>
      <c r="M636" s="14" t="n">
        <f aca="false">IF(F636*(1+'Read me'!$B$5)&lt;='Read me'!$B$7,CEILING(F636*(1+'Read me'!$B$5)+0.5,1)-0.5,CEILING(F636*(1+'Read me'!$B$5),5))</f>
        <v>40</v>
      </c>
      <c r="N636" s="14" t="n">
        <f aca="false">IF(MAX(M636*L636,M636+'Read me'!$B$6)&lt;='Read me'!$B$7,CEILING(MAX(M636*L636,M636+'Read me'!$B$6)+0.5,1)-0.5,CEILING(MAX(M636*L636,M636+'Read me'!$B$6),5))</f>
        <v>55</v>
      </c>
      <c r="O636" s="22" t="n">
        <f aca="false">IF(ISNUMBER(J636),M636-J636,"new")</f>
        <v>27.5</v>
      </c>
    </row>
    <row r="637" customFormat="false" ht="15" hidden="false" customHeight="false" outlineLevel="0" collapsed="false">
      <c r="A637" s="2" t="s">
        <v>767</v>
      </c>
      <c r="B637" s="2" t="s">
        <v>142</v>
      </c>
      <c r="C637" s="2" t="s">
        <v>142</v>
      </c>
      <c r="D637" s="2" t="s">
        <v>12</v>
      </c>
      <c r="E637" s="2" t="s">
        <v>49</v>
      </c>
      <c r="F637" s="14" t="n">
        <v>40.65</v>
      </c>
      <c r="G637" s="2" t="n">
        <v>288</v>
      </c>
      <c r="H637" s="2" t="n">
        <v>2774</v>
      </c>
      <c r="I637" s="21" t="n">
        <v>1.06</v>
      </c>
      <c r="J637" s="14" t="n">
        <v>19.5</v>
      </c>
      <c r="K637" s="14" t="n">
        <v>29.5</v>
      </c>
      <c r="L637" s="21" t="n">
        <f aca="false">INDEX('Read me'!$B$10:$B$14,2)</f>
        <v>1.26</v>
      </c>
      <c r="M637" s="14" t="n">
        <f aca="false">IF(F637*(1+'Read me'!$B$5)&lt;='Read me'!$B$7,CEILING(F637*(1+'Read me'!$B$5)+0.5,1)-0.5,CEILING(F637*(1+'Read me'!$B$5),5))</f>
        <v>45</v>
      </c>
      <c r="N637" s="14" t="n">
        <f aca="false">IF(MAX(M637*L637,M637+'Read me'!$B$6)&lt;='Read me'!$B$7,CEILING(MAX(M637*L637,M637+'Read me'!$B$6)+0.5,1)-0.5,CEILING(MAX(M637*L637,M637+'Read me'!$B$6),5))</f>
        <v>60</v>
      </c>
      <c r="O637" s="22" t="n">
        <f aca="false">IF(ISNUMBER(J637),M637-J637,"new")</f>
        <v>25.5</v>
      </c>
    </row>
    <row r="638" customFormat="false" ht="15" hidden="false" customHeight="false" outlineLevel="0" collapsed="false">
      <c r="A638" s="2" t="s">
        <v>768</v>
      </c>
      <c r="B638" s="2" t="s">
        <v>142</v>
      </c>
      <c r="C638" s="2" t="s">
        <v>142</v>
      </c>
      <c r="D638" s="2" t="s">
        <v>13</v>
      </c>
      <c r="E638" s="2" t="s">
        <v>47</v>
      </c>
      <c r="F638" s="14" t="n">
        <v>45.29</v>
      </c>
      <c r="G638" s="2" t="n">
        <v>59</v>
      </c>
      <c r="H638" s="2" t="n">
        <v>2774</v>
      </c>
      <c r="I638" s="21" t="n">
        <v>0.77</v>
      </c>
      <c r="J638" s="14" t="n">
        <v>19</v>
      </c>
      <c r="K638" s="14" t="n">
        <v>45</v>
      </c>
      <c r="L638" s="21" t="n">
        <f aca="false">INDEX('Read me'!$B$10:$B$14,3)</f>
        <v>1.35</v>
      </c>
      <c r="M638" s="14" t="n">
        <f aca="false">IF(F638*(1+'Read me'!$B$5)&lt;='Read me'!$B$7,CEILING(F638*(1+'Read me'!$B$5)+0.5,1)-0.5,CEILING(F638*(1+'Read me'!$B$5),5))</f>
        <v>50</v>
      </c>
      <c r="N638" s="14" t="n">
        <f aca="false">IF(MAX(M638*L638,M638+'Read me'!$B$6)&lt;='Read me'!$B$7,CEILING(MAX(M638*L638,M638+'Read me'!$B$6)+0.5,1)-0.5,CEILING(MAX(M638*L638,M638+'Read me'!$B$6),5))</f>
        <v>70</v>
      </c>
      <c r="O638" s="22" t="n">
        <f aca="false">IF(ISNUMBER(J638),M638-J638,"new")</f>
        <v>31</v>
      </c>
    </row>
    <row r="639" customFormat="false" ht="15" hidden="false" customHeight="false" outlineLevel="0" collapsed="false">
      <c r="A639" s="2" t="s">
        <v>769</v>
      </c>
      <c r="B639" s="2" t="s">
        <v>142</v>
      </c>
      <c r="C639" s="2" t="s">
        <v>142</v>
      </c>
      <c r="D639" s="2" t="s">
        <v>13</v>
      </c>
      <c r="E639" s="2" t="s">
        <v>48</v>
      </c>
      <c r="F639" s="14" t="n">
        <v>55.37</v>
      </c>
      <c r="G639" s="2" t="n">
        <v>30</v>
      </c>
      <c r="H639" s="2" t="n">
        <v>2774</v>
      </c>
      <c r="I639" s="21" t="n">
        <v>0.77</v>
      </c>
      <c r="J639" s="14" t="n">
        <v>24.5</v>
      </c>
      <c r="K639" s="14" t="n">
        <v>45</v>
      </c>
      <c r="L639" s="21" t="n">
        <f aca="false">INDEX('Read me'!$B$10:$B$14,3)</f>
        <v>1.35</v>
      </c>
      <c r="M639" s="14" t="n">
        <f aca="false">IF(F639*(1+'Read me'!$B$5)&lt;='Read me'!$B$7,CEILING(F639*(1+'Read me'!$B$5)+0.5,1)-0.5,CEILING(F639*(1+'Read me'!$B$5),5))</f>
        <v>60</v>
      </c>
      <c r="N639" s="14" t="n">
        <f aca="false">IF(MAX(M639*L639,M639+'Read me'!$B$6)&lt;='Read me'!$B$7,CEILING(MAX(M639*L639,M639+'Read me'!$B$6)+0.5,1)-0.5,CEILING(MAX(M639*L639,M639+'Read me'!$B$6),5))</f>
        <v>85</v>
      </c>
      <c r="O639" s="22" t="n">
        <f aca="false">IF(ISNUMBER(J639),M639-J639,"new")</f>
        <v>35.5</v>
      </c>
    </row>
    <row r="640" customFormat="false" ht="15" hidden="false" customHeight="false" outlineLevel="0" collapsed="false">
      <c r="A640" s="2" t="s">
        <v>770</v>
      </c>
      <c r="B640" s="2" t="s">
        <v>142</v>
      </c>
      <c r="C640" s="2" t="s">
        <v>142</v>
      </c>
      <c r="D640" s="2" t="s">
        <v>13</v>
      </c>
      <c r="E640" s="2" t="s">
        <v>49</v>
      </c>
      <c r="F640" s="14" t="n">
        <v>64.4</v>
      </c>
      <c r="G640" s="2" t="n">
        <v>34</v>
      </c>
      <c r="H640" s="2" t="n">
        <v>2774</v>
      </c>
      <c r="I640" s="21" t="n">
        <v>0.77</v>
      </c>
      <c r="J640" s="14" t="n">
        <v>50</v>
      </c>
      <c r="K640" s="14" t="n">
        <v>95</v>
      </c>
      <c r="L640" s="21" t="n">
        <f aca="false">INDEX('Read me'!$B$10:$B$14,3)</f>
        <v>1.35</v>
      </c>
      <c r="M640" s="14" t="n">
        <f aca="false">IF(F640*(1+'Read me'!$B$5)&lt;='Read me'!$B$7,CEILING(F640*(1+'Read me'!$B$5)+0.5,1)-0.5,CEILING(F640*(1+'Read me'!$B$5),5))</f>
        <v>65</v>
      </c>
      <c r="N640" s="14" t="n">
        <f aca="false">IF(MAX(M640*L640,M640+'Read me'!$B$6)&lt;='Read me'!$B$7,CEILING(MAX(M640*L640,M640+'Read me'!$B$6)+0.5,1)-0.5,CEILING(MAX(M640*L640,M640+'Read me'!$B$6),5))</f>
        <v>90</v>
      </c>
      <c r="O640" s="22" t="n">
        <f aca="false">IF(ISNUMBER(J640),M640-J640,"new")</f>
        <v>15</v>
      </c>
    </row>
    <row r="641" customFormat="false" ht="15" hidden="false" customHeight="false" outlineLevel="0" collapsed="false">
      <c r="A641" s="2" t="s">
        <v>771</v>
      </c>
      <c r="B641" s="2" t="s">
        <v>142</v>
      </c>
      <c r="C641" s="2" t="s">
        <v>142</v>
      </c>
      <c r="D641" s="2" t="s">
        <v>14</v>
      </c>
      <c r="E641" s="2" t="s">
        <v>47</v>
      </c>
      <c r="F641" s="14" t="n">
        <v>74.17</v>
      </c>
      <c r="G641" s="2" t="n">
        <v>54</v>
      </c>
      <c r="H641" s="2" t="n">
        <v>2774</v>
      </c>
      <c r="I641" s="21" t="n">
        <v>0.77</v>
      </c>
      <c r="J641" s="14" t="n">
        <v>25</v>
      </c>
      <c r="K641" s="14" t="n">
        <v>85</v>
      </c>
      <c r="L641" s="21" t="n">
        <f aca="false">INDEX('Read me'!$B$10:$B$14,4)</f>
        <v>1.2</v>
      </c>
      <c r="M641" s="14" t="n">
        <f aca="false">IF(F641*(1+'Read me'!$B$5)&lt;='Read me'!$B$7,CEILING(F641*(1+'Read me'!$B$5)+0.5,1)-0.5,CEILING(F641*(1+'Read me'!$B$5),5))</f>
        <v>75</v>
      </c>
      <c r="N641" s="14" t="n">
        <f aca="false">IF(MAX(M641*L641,M641+'Read me'!$B$6)&lt;='Read me'!$B$7,CEILING(MAX(M641*L641,M641+'Read me'!$B$6)+0.5,1)-0.5,CEILING(MAX(M641*L641,M641+'Read me'!$B$6),5))</f>
        <v>90</v>
      </c>
      <c r="O641" s="22" t="n">
        <f aca="false">IF(ISNUMBER(J641),M641-J641,"new")</f>
        <v>50</v>
      </c>
    </row>
    <row r="642" customFormat="false" ht="15" hidden="false" customHeight="false" outlineLevel="0" collapsed="false">
      <c r="A642" s="2" t="s">
        <v>772</v>
      </c>
      <c r="B642" s="2" t="s">
        <v>142</v>
      </c>
      <c r="C642" s="2" t="s">
        <v>142</v>
      </c>
      <c r="D642" s="2" t="s">
        <v>14</v>
      </c>
      <c r="E642" s="2" t="s">
        <v>48</v>
      </c>
      <c r="F642" s="14" t="n">
        <v>89.94</v>
      </c>
      <c r="G642" s="2" t="n">
        <v>36</v>
      </c>
      <c r="H642" s="2" t="n">
        <v>2774</v>
      </c>
      <c r="I642" s="21" t="n">
        <v>0.77</v>
      </c>
      <c r="J642" s="14" t="n">
        <v>45</v>
      </c>
      <c r="K642" s="14" t="n">
        <v>125</v>
      </c>
      <c r="L642" s="21" t="n">
        <f aca="false">INDEX('Read me'!$B$10:$B$14,4)</f>
        <v>1.2</v>
      </c>
      <c r="M642" s="14" t="n">
        <f aca="false">IF(F642*(1+'Read me'!$B$5)&lt;='Read me'!$B$7,CEILING(F642*(1+'Read me'!$B$5)+0.5,1)-0.5,CEILING(F642*(1+'Read me'!$B$5),5))</f>
        <v>90</v>
      </c>
      <c r="N642" s="14" t="n">
        <f aca="false">IF(MAX(M642*L642,M642+'Read me'!$B$6)&lt;='Read me'!$B$7,CEILING(MAX(M642*L642,M642+'Read me'!$B$6)+0.5,1)-0.5,CEILING(MAX(M642*L642,M642+'Read me'!$B$6),5))</f>
        <v>110</v>
      </c>
      <c r="O642" s="22" t="n">
        <f aca="false">IF(ISNUMBER(J642),M642-J642,"new")</f>
        <v>45</v>
      </c>
    </row>
    <row r="643" customFormat="false" ht="15" hidden="false" customHeight="false" outlineLevel="0" collapsed="false">
      <c r="A643" s="2" t="s">
        <v>773</v>
      </c>
      <c r="B643" s="2" t="s">
        <v>142</v>
      </c>
      <c r="C643" s="2" t="s">
        <v>142</v>
      </c>
      <c r="D643" s="2" t="s">
        <v>14</v>
      </c>
      <c r="E643" s="2" t="s">
        <v>49</v>
      </c>
      <c r="F643" s="14" t="n">
        <v>109.1</v>
      </c>
      <c r="G643" s="2" t="n">
        <v>30</v>
      </c>
      <c r="H643" s="2" t="n">
        <v>2774</v>
      </c>
      <c r="I643" s="21" t="n">
        <v>0.77</v>
      </c>
      <c r="J643" s="14" t="n">
        <v>85</v>
      </c>
      <c r="K643" s="14" t="n">
        <v>150</v>
      </c>
      <c r="L643" s="21" t="n">
        <f aca="false">INDEX('Read me'!$B$10:$B$14,4)</f>
        <v>1.2</v>
      </c>
      <c r="M643" s="14" t="n">
        <f aca="false">IF(F643*(1+'Read me'!$B$5)&lt;='Read me'!$B$7,CEILING(F643*(1+'Read me'!$B$5)+0.5,1)-0.5,CEILING(F643*(1+'Read me'!$B$5),5))</f>
        <v>110</v>
      </c>
      <c r="N643" s="14" t="n">
        <f aca="false">IF(MAX(M643*L643,M643+'Read me'!$B$6)&lt;='Read me'!$B$7,CEILING(MAX(M643*L643,M643+'Read me'!$B$6)+0.5,1)-0.5,CEILING(MAX(M643*L643,M643+'Read me'!$B$6),5))</f>
        <v>135</v>
      </c>
      <c r="O643" s="22" t="n">
        <f aca="false">IF(ISNUMBER(J643),M643-J643,"new")</f>
        <v>25</v>
      </c>
    </row>
    <row r="644" customFormat="false" ht="15" hidden="false" customHeight="false" outlineLevel="0" collapsed="false">
      <c r="A644" s="2" t="s">
        <v>774</v>
      </c>
      <c r="B644" s="2" t="s">
        <v>142</v>
      </c>
      <c r="C644" s="2" t="s">
        <v>142</v>
      </c>
      <c r="D644" s="2" t="s">
        <v>15</v>
      </c>
      <c r="E644" s="2" t="s">
        <v>47</v>
      </c>
      <c r="F644" s="14" t="n">
        <v>103.39</v>
      </c>
      <c r="G644" s="2" t="n">
        <v>16</v>
      </c>
      <c r="H644" s="2" t="n">
        <v>2774</v>
      </c>
      <c r="I644" s="21" t="n">
        <v>0.77</v>
      </c>
      <c r="J644" s="14" t="n">
        <v>45</v>
      </c>
      <c r="K644" s="14" t="n">
        <v>85</v>
      </c>
      <c r="L644" s="21" t="n">
        <f aca="false">INDEX('Read me'!$B$10:$B$14,5)</f>
        <v>1.2</v>
      </c>
      <c r="M644" s="14" t="n">
        <f aca="false">IF(F644*(1+'Read me'!$B$5)&lt;='Read me'!$B$7,CEILING(F644*(1+'Read me'!$B$5)+0.5,1)-0.5,CEILING(F644*(1+'Read me'!$B$5),5))</f>
        <v>105</v>
      </c>
      <c r="N644" s="14" t="n">
        <f aca="false">IF(MAX(M644*L644,M644+'Read me'!$B$6)&lt;='Read me'!$B$7,CEILING(MAX(M644*L644,M644+'Read me'!$B$6)+0.5,1)-0.5,CEILING(MAX(M644*L644,M644+'Read me'!$B$6),5))</f>
        <v>130</v>
      </c>
      <c r="O644" s="22" t="n">
        <f aca="false">IF(ISNUMBER(J644),M644-J644,"new")</f>
        <v>60</v>
      </c>
    </row>
    <row r="645" customFormat="false" ht="15" hidden="false" customHeight="false" outlineLevel="0" collapsed="false">
      <c r="A645" s="2" t="s">
        <v>775</v>
      </c>
      <c r="B645" s="2" t="s">
        <v>142</v>
      </c>
      <c r="C645" s="2" t="s">
        <v>142</v>
      </c>
      <c r="D645" s="2" t="s">
        <v>15</v>
      </c>
      <c r="E645" s="2" t="s">
        <v>48</v>
      </c>
      <c r="F645" s="14" t="n">
        <v>132.09</v>
      </c>
      <c r="G645" s="2" t="n">
        <v>6</v>
      </c>
      <c r="H645" s="2" t="n">
        <v>2774</v>
      </c>
      <c r="I645" s="21" t="n">
        <v>0.77</v>
      </c>
      <c r="J645" s="14" t="n">
        <v>85</v>
      </c>
      <c r="K645" s="14" t="n">
        <v>125</v>
      </c>
      <c r="L645" s="21" t="n">
        <f aca="false">INDEX('Read me'!$B$10:$B$14,5)</f>
        <v>1.2</v>
      </c>
      <c r="M645" s="14" t="n">
        <f aca="false">IF(F645*(1+'Read me'!$B$5)&lt;='Read me'!$B$7,CEILING(F645*(1+'Read me'!$B$5)+0.5,1)-0.5,CEILING(F645*(1+'Read me'!$B$5),5))</f>
        <v>135</v>
      </c>
      <c r="N645" s="14" t="n">
        <f aca="false">IF(MAX(M645*L645,M645+'Read me'!$B$6)&lt;='Read me'!$B$7,CEILING(MAX(M645*L645,M645+'Read me'!$B$6)+0.5,1)-0.5,CEILING(MAX(M645*L645,M645+'Read me'!$B$6),5))</f>
        <v>165</v>
      </c>
      <c r="O645" s="22" t="n">
        <f aca="false">IF(ISNUMBER(J645),M645-J645,"new")</f>
        <v>50</v>
      </c>
    </row>
    <row r="646" customFormat="false" ht="15" hidden="false" customHeight="false" outlineLevel="0" collapsed="false">
      <c r="A646" s="2" t="s">
        <v>776</v>
      </c>
      <c r="B646" s="2" t="s">
        <v>142</v>
      </c>
      <c r="C646" s="2" t="s">
        <v>142</v>
      </c>
      <c r="D646" s="2" t="s">
        <v>15</v>
      </c>
      <c r="E646" s="2" t="s">
        <v>49</v>
      </c>
      <c r="F646" s="14" t="n">
        <v>184.91</v>
      </c>
      <c r="G646" s="2" t="n">
        <v>5</v>
      </c>
      <c r="H646" s="2" t="n">
        <v>2774</v>
      </c>
      <c r="I646" s="21" t="n">
        <v>0.77</v>
      </c>
      <c r="J646" s="14" t="n">
        <v>250</v>
      </c>
      <c r="K646" s="14" t="n">
        <v>350</v>
      </c>
      <c r="L646" s="21" t="n">
        <f aca="false">INDEX('Read me'!$B$10:$B$14,5)</f>
        <v>1.2</v>
      </c>
      <c r="M646" s="14" t="n">
        <f aca="false">IF(F646*(1+'Read me'!$B$5)&lt;='Read me'!$B$7,CEILING(F646*(1+'Read me'!$B$5)+0.5,1)-0.5,CEILING(F646*(1+'Read me'!$B$5),5))</f>
        <v>185</v>
      </c>
      <c r="N646" s="14" t="n">
        <f aca="false">IF(MAX(M646*L646,M646+'Read me'!$B$6)&lt;='Read me'!$B$7,CEILING(MAX(M646*L646,M646+'Read me'!$B$6)+0.5,1)-0.5,CEILING(MAX(M646*L646,M646+'Read me'!$B$6),5))</f>
        <v>225</v>
      </c>
      <c r="O646" s="22" t="n">
        <f aca="false">IF(ISNUMBER(J646),M646-J646,"new")</f>
        <v>-65</v>
      </c>
    </row>
    <row r="647" customFormat="false" ht="15" hidden="false" customHeight="false" outlineLevel="0" collapsed="false">
      <c r="A647" s="2" t="s">
        <v>777</v>
      </c>
      <c r="B647" s="2" t="s">
        <v>142</v>
      </c>
      <c r="C647" s="2" t="s">
        <v>158</v>
      </c>
      <c r="D647" s="2" t="s">
        <v>10</v>
      </c>
      <c r="E647" s="2" t="s">
        <v>47</v>
      </c>
      <c r="F647" s="14" t="n">
        <v>13.18</v>
      </c>
      <c r="G647" s="2" t="n">
        <v>57</v>
      </c>
      <c r="H647" s="2" t="n">
        <v>181</v>
      </c>
      <c r="I647" s="21" t="n">
        <v>0.84</v>
      </c>
      <c r="J647" s="14" t="n">
        <v>14.5</v>
      </c>
      <c r="K647" s="14" t="n">
        <v>19.5</v>
      </c>
      <c r="L647" s="21" t="n">
        <f aca="false">INDEX('Read me'!$B$10:$B$14,1)</f>
        <v>1.34</v>
      </c>
      <c r="M647" s="14" t="n">
        <f aca="false">IF(F647*(1+'Read me'!$B$5)&lt;='Read me'!$B$7,CEILING(F647*(1+'Read me'!$B$5)+0.5,1)-0.5,CEILING(F647*(1+'Read me'!$B$5),5))</f>
        <v>13.5</v>
      </c>
      <c r="N647" s="14" t="n">
        <f aca="false">IF(MAX(M647*L647,M647+'Read me'!$B$6)&lt;='Read me'!$B$7,CEILING(MAX(M647*L647,M647+'Read me'!$B$6)+0.5,1)-0.5,CEILING(MAX(M647*L647,M647+'Read me'!$B$6),5))</f>
        <v>18.5</v>
      </c>
      <c r="O647" s="22" t="n">
        <f aca="false">IF(ISNUMBER(J647),M647-J647,"new")</f>
        <v>-1</v>
      </c>
    </row>
    <row r="648" customFormat="false" ht="15" hidden="false" customHeight="false" outlineLevel="0" collapsed="false">
      <c r="A648" s="2" t="s">
        <v>778</v>
      </c>
      <c r="B648" s="2" t="s">
        <v>142</v>
      </c>
      <c r="C648" s="2" t="s">
        <v>158</v>
      </c>
      <c r="D648" s="2" t="s">
        <v>10</v>
      </c>
      <c r="E648" s="2" t="s">
        <v>48</v>
      </c>
      <c r="F648" s="14" t="n">
        <v>13.34</v>
      </c>
      <c r="G648" s="2" t="n">
        <v>25</v>
      </c>
      <c r="H648" s="2" t="n">
        <v>181</v>
      </c>
      <c r="I648" s="21" t="n">
        <v>0.84</v>
      </c>
      <c r="J648" s="14" t="n">
        <v>14.5</v>
      </c>
      <c r="K648" s="14" t="n">
        <v>19.5</v>
      </c>
      <c r="L648" s="21" t="n">
        <f aca="false">INDEX('Read me'!$B$10:$B$14,1)</f>
        <v>1.34</v>
      </c>
      <c r="M648" s="14" t="n">
        <f aca="false">IF(F648*(1+'Read me'!$B$5)&lt;='Read me'!$B$7,CEILING(F648*(1+'Read me'!$B$5)+0.5,1)-0.5,CEILING(F648*(1+'Read me'!$B$5),5))</f>
        <v>13.5</v>
      </c>
      <c r="N648" s="14" t="n">
        <f aca="false">IF(MAX(M648*L648,M648+'Read me'!$B$6)&lt;='Read me'!$B$7,CEILING(MAX(M648*L648,M648+'Read me'!$B$6)+0.5,1)-0.5,CEILING(MAX(M648*L648,M648+'Read me'!$B$6),5))</f>
        <v>18.5</v>
      </c>
      <c r="O648" s="22" t="n">
        <f aca="false">IF(ISNUMBER(J648),M648-J648,"new")</f>
        <v>-1</v>
      </c>
    </row>
    <row r="649" customFormat="false" ht="15" hidden="false" customHeight="false" outlineLevel="0" collapsed="false">
      <c r="A649" s="2" t="s">
        <v>779</v>
      </c>
      <c r="B649" s="2" t="s">
        <v>142</v>
      </c>
      <c r="C649" s="2" t="s">
        <v>158</v>
      </c>
      <c r="D649" s="2" t="s">
        <v>10</v>
      </c>
      <c r="E649" s="2" t="s">
        <v>49</v>
      </c>
      <c r="F649" s="14" t="n">
        <v>19.12</v>
      </c>
      <c r="G649" s="2" t="n">
        <v>24</v>
      </c>
      <c r="H649" s="2" t="n">
        <v>181</v>
      </c>
      <c r="I649" s="21" t="n">
        <v>0.84</v>
      </c>
      <c r="J649" s="14" t="n">
        <v>17.5</v>
      </c>
      <c r="K649" s="14" t="n">
        <v>29.5</v>
      </c>
      <c r="L649" s="21" t="n">
        <f aca="false">INDEX('Read me'!$B$10:$B$14,1)</f>
        <v>1.34</v>
      </c>
      <c r="M649" s="14" t="n">
        <f aca="false">IF(F649*(1+'Read me'!$B$5)&lt;='Read me'!$B$7,CEILING(F649*(1+'Read me'!$B$5)+0.5,1)-0.5,CEILING(F649*(1+'Read me'!$B$5),5))</f>
        <v>19.5</v>
      </c>
      <c r="N649" s="14" t="n">
        <f aca="false">IF(MAX(M649*L649,M649+'Read me'!$B$6)&lt;='Read me'!$B$7,CEILING(MAX(M649*L649,M649+'Read me'!$B$6)+0.5,1)-0.5,CEILING(MAX(M649*L649,M649+'Read me'!$B$6),5))</f>
        <v>26.5</v>
      </c>
      <c r="O649" s="22" t="n">
        <f aca="false">IF(ISNUMBER(J649),M649-J649,"new")</f>
        <v>2</v>
      </c>
    </row>
    <row r="650" customFormat="false" ht="15" hidden="false" customHeight="false" outlineLevel="0" collapsed="false">
      <c r="A650" s="2" t="s">
        <v>780</v>
      </c>
      <c r="B650" s="2" t="s">
        <v>142</v>
      </c>
      <c r="C650" s="2" t="s">
        <v>158</v>
      </c>
      <c r="D650" s="2" t="s">
        <v>12</v>
      </c>
      <c r="E650" s="2" t="s">
        <v>47</v>
      </c>
      <c r="F650" s="14" t="n">
        <v>38.17</v>
      </c>
      <c r="G650" s="2" t="n">
        <v>32</v>
      </c>
      <c r="H650" s="2" t="n">
        <v>181</v>
      </c>
      <c r="I650" s="21" t="n">
        <v>0.94</v>
      </c>
      <c r="J650" s="14" t="n">
        <v>19.5</v>
      </c>
      <c r="K650" s="14" t="n">
        <v>24.5</v>
      </c>
      <c r="L650" s="21" t="n">
        <f aca="false">INDEX('Read me'!$B$10:$B$14,2)</f>
        <v>1.26</v>
      </c>
      <c r="M650" s="14" t="n">
        <f aca="false">IF(F650*(1+'Read me'!$B$5)&lt;='Read me'!$B$7,CEILING(F650*(1+'Read me'!$B$5)+0.5,1)-0.5,CEILING(F650*(1+'Read me'!$B$5),5))</f>
        <v>40</v>
      </c>
      <c r="N650" s="14" t="n">
        <f aca="false">IF(MAX(M650*L650,M650+'Read me'!$B$6)&lt;='Read me'!$B$7,CEILING(MAX(M650*L650,M650+'Read me'!$B$6)+0.5,1)-0.5,CEILING(MAX(M650*L650,M650+'Read me'!$B$6),5))</f>
        <v>55</v>
      </c>
      <c r="O650" s="22" t="n">
        <f aca="false">IF(ISNUMBER(J650),M650-J650,"new")</f>
        <v>20.5</v>
      </c>
    </row>
    <row r="651" customFormat="false" ht="15" hidden="false" customHeight="false" outlineLevel="0" collapsed="false">
      <c r="A651" s="2" t="s">
        <v>781</v>
      </c>
      <c r="B651" s="2" t="s">
        <v>142</v>
      </c>
      <c r="C651" s="2" t="s">
        <v>158</v>
      </c>
      <c r="D651" s="2" t="s">
        <v>12</v>
      </c>
      <c r="E651" s="2" t="s">
        <v>48</v>
      </c>
      <c r="F651" s="14" t="n">
        <v>43.07</v>
      </c>
      <c r="G651" s="2" t="n">
        <v>7</v>
      </c>
      <c r="H651" s="2" t="n">
        <v>181</v>
      </c>
      <c r="I651" s="21" t="n">
        <v>0.94</v>
      </c>
      <c r="J651" s="14" t="n">
        <v>19.5</v>
      </c>
      <c r="K651" s="14" t="n">
        <v>24.5</v>
      </c>
      <c r="L651" s="21" t="n">
        <f aca="false">INDEX('Read me'!$B$10:$B$14,2)</f>
        <v>1.26</v>
      </c>
      <c r="M651" s="14" t="n">
        <f aca="false">IF(F651*(1+'Read me'!$B$5)&lt;='Read me'!$B$7,CEILING(F651*(1+'Read me'!$B$5)+0.5,1)-0.5,CEILING(F651*(1+'Read me'!$B$5),5))</f>
        <v>45</v>
      </c>
      <c r="N651" s="14" t="n">
        <f aca="false">IF(MAX(M651*L651,M651+'Read me'!$B$6)&lt;='Read me'!$B$7,CEILING(MAX(M651*L651,M651+'Read me'!$B$6)+0.5,1)-0.5,CEILING(MAX(M651*L651,M651+'Read me'!$B$6),5))</f>
        <v>60</v>
      </c>
      <c r="O651" s="22" t="n">
        <f aca="false">IF(ISNUMBER(J651),M651-J651,"new")</f>
        <v>25.5</v>
      </c>
    </row>
    <row r="652" customFormat="false" ht="15" hidden="false" customHeight="false" outlineLevel="0" collapsed="false">
      <c r="A652" s="2" t="s">
        <v>782</v>
      </c>
      <c r="B652" s="2" t="s">
        <v>142</v>
      </c>
      <c r="C652" s="2" t="s">
        <v>158</v>
      </c>
      <c r="D652" s="2" t="s">
        <v>12</v>
      </c>
      <c r="E652" s="2" t="s">
        <v>49</v>
      </c>
      <c r="F652" s="14" t="n">
        <v>50.88</v>
      </c>
      <c r="G652" s="2" t="n">
        <v>10</v>
      </c>
      <c r="H652" s="2" t="n">
        <v>181</v>
      </c>
      <c r="I652" s="21" t="n">
        <v>0.94</v>
      </c>
      <c r="J652" s="14" t="n">
        <v>19.5</v>
      </c>
      <c r="K652" s="14" t="n">
        <v>34.5</v>
      </c>
      <c r="L652" s="21" t="n">
        <f aca="false">INDEX('Read me'!$B$10:$B$14,2)</f>
        <v>1.26</v>
      </c>
      <c r="M652" s="14" t="n">
        <f aca="false">IF(F652*(1+'Read me'!$B$5)&lt;='Read me'!$B$7,CEILING(F652*(1+'Read me'!$B$5)+0.5,1)-0.5,CEILING(F652*(1+'Read me'!$B$5),5))</f>
        <v>55</v>
      </c>
      <c r="N652" s="14" t="n">
        <f aca="false">IF(MAX(M652*L652,M652+'Read me'!$B$6)&lt;='Read me'!$B$7,CEILING(MAX(M652*L652,M652+'Read me'!$B$6)+0.5,1)-0.5,CEILING(MAX(M652*L652,M652+'Read me'!$B$6),5))</f>
        <v>70</v>
      </c>
      <c r="O652" s="22" t="n">
        <f aca="false">IF(ISNUMBER(J652),M652-J652,"new")</f>
        <v>35.5</v>
      </c>
    </row>
    <row r="653" customFormat="false" ht="15" hidden="false" customHeight="false" outlineLevel="0" collapsed="false">
      <c r="A653" s="2" t="s">
        <v>783</v>
      </c>
      <c r="B653" s="2" t="s">
        <v>142</v>
      </c>
      <c r="C653" s="2" t="s">
        <v>158</v>
      </c>
      <c r="D653" s="2" t="s">
        <v>13</v>
      </c>
      <c r="E653" s="2" t="s">
        <v>47</v>
      </c>
      <c r="F653" s="14" t="n">
        <v>68</v>
      </c>
      <c r="G653" s="2" t="n">
        <v>6</v>
      </c>
      <c r="H653" s="2" t="n">
        <v>181</v>
      </c>
      <c r="I653" s="21" t="n">
        <v>0.83</v>
      </c>
      <c r="J653" s="14" t="n">
        <v>24.5</v>
      </c>
      <c r="K653" s="14" t="n">
        <v>75</v>
      </c>
      <c r="L653" s="21" t="n">
        <f aca="false">INDEX('Read me'!$B$10:$B$14,3)</f>
        <v>1.35</v>
      </c>
      <c r="M653" s="14" t="n">
        <f aca="false">IF(F653*(1+'Read me'!$B$5)&lt;='Read me'!$B$7,CEILING(F653*(1+'Read me'!$B$5)+0.5,1)-0.5,CEILING(F653*(1+'Read me'!$B$5),5))</f>
        <v>70</v>
      </c>
      <c r="N653" s="14" t="n">
        <f aca="false">IF(MAX(M653*L653,M653+'Read me'!$B$6)&lt;='Read me'!$B$7,CEILING(MAX(M653*L653,M653+'Read me'!$B$6)+0.5,1)-0.5,CEILING(MAX(M653*L653,M653+'Read me'!$B$6),5))</f>
        <v>95</v>
      </c>
      <c r="O653" s="22" t="n">
        <f aca="false">IF(ISNUMBER(J653),M653-J653,"new")</f>
        <v>45.5</v>
      </c>
    </row>
    <row r="654" customFormat="false" ht="15" hidden="false" customHeight="false" outlineLevel="0" collapsed="false">
      <c r="A654" s="2" t="s">
        <v>784</v>
      </c>
      <c r="B654" s="2" t="s">
        <v>142</v>
      </c>
      <c r="C654" s="2" t="s">
        <v>158</v>
      </c>
      <c r="D654" s="2" t="s">
        <v>13</v>
      </c>
      <c r="E654" s="2" t="s">
        <v>48</v>
      </c>
      <c r="F654" s="14" t="n">
        <v>68</v>
      </c>
      <c r="G654" s="2" t="n">
        <v>3</v>
      </c>
      <c r="H654" s="2" t="n">
        <v>181</v>
      </c>
      <c r="I654" s="21" t="n">
        <v>0.83</v>
      </c>
      <c r="J654" s="14" t="n">
        <v>24.5</v>
      </c>
      <c r="K654" s="14" t="n">
        <v>75</v>
      </c>
      <c r="L654" s="21" t="n">
        <f aca="false">INDEX('Read me'!$B$10:$B$14,3)</f>
        <v>1.35</v>
      </c>
      <c r="M654" s="14" t="n">
        <f aca="false">IF(F654*(1+'Read me'!$B$5)&lt;='Read me'!$B$7,CEILING(F654*(1+'Read me'!$B$5)+0.5,1)-0.5,CEILING(F654*(1+'Read me'!$B$5),5))</f>
        <v>70</v>
      </c>
      <c r="N654" s="14" t="n">
        <f aca="false">IF(MAX(M654*L654,M654+'Read me'!$B$6)&lt;='Read me'!$B$7,CEILING(MAX(M654*L654,M654+'Read me'!$B$6)+0.5,1)-0.5,CEILING(MAX(M654*L654,M654+'Read me'!$B$6),5))</f>
        <v>95</v>
      </c>
      <c r="O654" s="22" t="n">
        <f aca="false">IF(ISNUMBER(J654),M654-J654,"new")</f>
        <v>45.5</v>
      </c>
    </row>
    <row r="655" customFormat="false" ht="15" hidden="false" customHeight="false" outlineLevel="0" collapsed="false">
      <c r="A655" s="2" t="s">
        <v>785</v>
      </c>
      <c r="B655" s="2" t="s">
        <v>142</v>
      </c>
      <c r="C655" s="2" t="s">
        <v>158</v>
      </c>
      <c r="D655" s="2" t="s">
        <v>13</v>
      </c>
      <c r="E655" s="2" t="s">
        <v>49</v>
      </c>
      <c r="F655" s="14" t="n">
        <v>94.83</v>
      </c>
      <c r="G655" s="2" t="n">
        <v>1</v>
      </c>
      <c r="H655" s="2" t="n">
        <v>181</v>
      </c>
      <c r="I655" s="21" t="n">
        <v>0.83</v>
      </c>
      <c r="J655" s="14" t="n">
        <v>85</v>
      </c>
      <c r="K655" s="14" t="n">
        <v>125</v>
      </c>
      <c r="L655" s="21" t="n">
        <f aca="false">INDEX('Read me'!$B$10:$B$14,3)</f>
        <v>1.35</v>
      </c>
      <c r="M655" s="14" t="n">
        <f aca="false">IF(F655*(1+'Read me'!$B$5)&lt;='Read me'!$B$7,CEILING(F655*(1+'Read me'!$B$5)+0.5,1)-0.5,CEILING(F655*(1+'Read me'!$B$5),5))</f>
        <v>95</v>
      </c>
      <c r="N655" s="14" t="n">
        <f aca="false">IF(MAX(M655*L655,M655+'Read me'!$B$6)&lt;='Read me'!$B$7,CEILING(MAX(M655*L655,M655+'Read me'!$B$6)+0.5,1)-0.5,CEILING(MAX(M655*L655,M655+'Read me'!$B$6),5))</f>
        <v>130</v>
      </c>
      <c r="O655" s="22" t="n">
        <f aca="false">IF(ISNUMBER(J655),M655-J655,"new")</f>
        <v>10</v>
      </c>
    </row>
    <row r="656" customFormat="false" ht="15" hidden="false" customHeight="false" outlineLevel="0" collapsed="false">
      <c r="A656" s="2" t="s">
        <v>786</v>
      </c>
      <c r="B656" s="2" t="s">
        <v>142</v>
      </c>
      <c r="C656" s="2" t="s">
        <v>158</v>
      </c>
      <c r="D656" s="2" t="s">
        <v>14</v>
      </c>
      <c r="E656" s="2" t="s">
        <v>47</v>
      </c>
      <c r="F656" s="14" t="n">
        <v>98.23</v>
      </c>
      <c r="G656" s="2" t="n">
        <v>6</v>
      </c>
      <c r="H656" s="2" t="n">
        <v>181</v>
      </c>
      <c r="I656" s="21" t="n">
        <v>0.83</v>
      </c>
      <c r="J656" s="14" t="n">
        <v>85</v>
      </c>
      <c r="K656" s="14" t="n">
        <v>125</v>
      </c>
      <c r="L656" s="21" t="n">
        <f aca="false">INDEX('Read me'!$B$10:$B$14,4)</f>
        <v>1.2</v>
      </c>
      <c r="M656" s="14" t="n">
        <f aca="false">IF(F656*(1+'Read me'!$B$5)&lt;='Read me'!$B$7,CEILING(F656*(1+'Read me'!$B$5)+0.5,1)-0.5,CEILING(F656*(1+'Read me'!$B$5),5))</f>
        <v>100</v>
      </c>
      <c r="N656" s="14" t="n">
        <f aca="false">IF(MAX(M656*L656,M656+'Read me'!$B$6)&lt;='Read me'!$B$7,CEILING(MAX(M656*L656,M656+'Read me'!$B$6)+0.5,1)-0.5,CEILING(MAX(M656*L656,M656+'Read me'!$B$6),5))</f>
        <v>120</v>
      </c>
      <c r="O656" s="22" t="n">
        <f aca="false">IF(ISNUMBER(J656),M656-J656,"new")</f>
        <v>15</v>
      </c>
    </row>
    <row r="657" customFormat="false" ht="15" hidden="false" customHeight="false" outlineLevel="0" collapsed="false">
      <c r="A657" s="2" t="s">
        <v>787</v>
      </c>
      <c r="B657" s="2" t="s">
        <v>142</v>
      </c>
      <c r="C657" s="2" t="s">
        <v>158</v>
      </c>
      <c r="D657" s="2" t="s">
        <v>14</v>
      </c>
      <c r="E657" s="2" t="s">
        <v>48</v>
      </c>
      <c r="F657" s="14" t="n">
        <v>135.14</v>
      </c>
      <c r="G657" s="2" t="n">
        <v>3</v>
      </c>
      <c r="H657" s="2" t="n">
        <v>181</v>
      </c>
      <c r="I657" s="21" t="n">
        <v>0.83</v>
      </c>
      <c r="J657" s="14" t="n">
        <v>125</v>
      </c>
      <c r="K657" s="14" t="n">
        <v>125</v>
      </c>
      <c r="L657" s="21" t="n">
        <f aca="false">INDEX('Read me'!$B$10:$B$14,4)</f>
        <v>1.2</v>
      </c>
      <c r="M657" s="14" t="n">
        <f aca="false">IF(F657*(1+'Read me'!$B$5)&lt;='Read me'!$B$7,CEILING(F657*(1+'Read me'!$B$5)+0.5,1)-0.5,CEILING(F657*(1+'Read me'!$B$5),5))</f>
        <v>140</v>
      </c>
      <c r="N657" s="14" t="n">
        <f aca="false">IF(MAX(M657*L657,M657+'Read me'!$B$6)&lt;='Read me'!$B$7,CEILING(MAX(M657*L657,M657+'Read me'!$B$6)+0.5,1)-0.5,CEILING(MAX(M657*L657,M657+'Read me'!$B$6),5))</f>
        <v>170</v>
      </c>
      <c r="O657" s="22" t="n">
        <f aca="false">IF(ISNUMBER(J657),M657-J657,"new")</f>
        <v>15</v>
      </c>
    </row>
    <row r="658" customFormat="false" ht="15" hidden="false" customHeight="false" outlineLevel="0" collapsed="false">
      <c r="A658" s="2" t="s">
        <v>788</v>
      </c>
      <c r="B658" s="2" t="s">
        <v>142</v>
      </c>
      <c r="C658" s="2" t="s">
        <v>158</v>
      </c>
      <c r="D658" s="2" t="s">
        <v>14</v>
      </c>
      <c r="E658" s="2" t="s">
        <v>49</v>
      </c>
      <c r="F658" s="14" t="n">
        <v>162.82</v>
      </c>
      <c r="G658" s="2" t="n">
        <v>4</v>
      </c>
      <c r="H658" s="2" t="n">
        <v>181</v>
      </c>
      <c r="I658" s="21" t="n">
        <v>0.83</v>
      </c>
      <c r="J658" s="14" t="n">
        <v>199</v>
      </c>
      <c r="K658" s="14" t="n">
        <v>175</v>
      </c>
      <c r="L658" s="21" t="n">
        <f aca="false">INDEX('Read me'!$B$10:$B$14,4)</f>
        <v>1.2</v>
      </c>
      <c r="M658" s="14" t="n">
        <f aca="false">IF(F658*(1+'Read me'!$B$5)&lt;='Read me'!$B$7,CEILING(F658*(1+'Read me'!$B$5)+0.5,1)-0.5,CEILING(F658*(1+'Read me'!$B$5),5))</f>
        <v>165</v>
      </c>
      <c r="N658" s="14" t="n">
        <f aca="false">IF(MAX(M658*L658,M658+'Read me'!$B$6)&lt;='Read me'!$B$7,CEILING(MAX(M658*L658,M658+'Read me'!$B$6)+0.5,1)-0.5,CEILING(MAX(M658*L658,M658+'Read me'!$B$6),5))</f>
        <v>200</v>
      </c>
      <c r="O658" s="22" t="n">
        <f aca="false">IF(ISNUMBER(J658),M658-J658,"new")</f>
        <v>-34</v>
      </c>
    </row>
    <row r="659" customFormat="false" ht="15" hidden="false" customHeight="false" outlineLevel="0" collapsed="false">
      <c r="A659" s="2" t="s">
        <v>789</v>
      </c>
      <c r="B659" s="2" t="s">
        <v>142</v>
      </c>
      <c r="C659" s="2" t="s">
        <v>158</v>
      </c>
      <c r="D659" s="2" t="s">
        <v>15</v>
      </c>
      <c r="E659" s="2" t="s">
        <v>47</v>
      </c>
      <c r="F659" s="14" t="n">
        <v>135.7</v>
      </c>
      <c r="G659" s="2" t="n">
        <v>2</v>
      </c>
      <c r="H659" s="2" t="n">
        <v>181</v>
      </c>
      <c r="I659" s="21" t="n">
        <v>0.83</v>
      </c>
      <c r="J659" s="14" t="n">
        <v>250</v>
      </c>
      <c r="K659" s="14" t="n">
        <v>300</v>
      </c>
      <c r="L659" s="21" t="n">
        <f aca="false">INDEX('Read me'!$B$10:$B$14,5)</f>
        <v>1.2</v>
      </c>
      <c r="M659" s="14" t="n">
        <f aca="false">IF(F659*(1+'Read me'!$B$5)&lt;='Read me'!$B$7,CEILING(F659*(1+'Read me'!$B$5)+0.5,1)-0.5,CEILING(F659*(1+'Read me'!$B$5),5))</f>
        <v>140</v>
      </c>
      <c r="N659" s="14" t="n">
        <f aca="false">IF(MAX(M659*L659,M659+'Read me'!$B$6)&lt;='Read me'!$B$7,CEILING(MAX(M659*L659,M659+'Read me'!$B$6)+0.5,1)-0.5,CEILING(MAX(M659*L659,M659+'Read me'!$B$6),5))</f>
        <v>170</v>
      </c>
      <c r="O659" s="22" t="n">
        <f aca="false">IF(ISNUMBER(J659),M659-J659,"new")</f>
        <v>-110</v>
      </c>
    </row>
    <row r="660" customFormat="false" ht="15" hidden="false" customHeight="false" outlineLevel="0" collapsed="false">
      <c r="A660" s="2" t="s">
        <v>790</v>
      </c>
      <c r="B660" s="2" t="s">
        <v>142</v>
      </c>
      <c r="C660" s="2" t="s">
        <v>158</v>
      </c>
      <c r="D660" s="2" t="s">
        <v>15</v>
      </c>
      <c r="E660" s="2" t="s">
        <v>48</v>
      </c>
      <c r="F660" s="14" t="n">
        <v>196.03</v>
      </c>
      <c r="G660" s="2" t="n">
        <v>1</v>
      </c>
      <c r="H660" s="2" t="n">
        <v>181</v>
      </c>
      <c r="I660" s="21" t="n">
        <v>0.83</v>
      </c>
      <c r="J660" s="14" t="n">
        <v>250</v>
      </c>
      <c r="K660" s="14" t="n">
        <v>300</v>
      </c>
      <c r="L660" s="21" t="n">
        <f aca="false">INDEX('Read me'!$B$10:$B$14,5)</f>
        <v>1.2</v>
      </c>
      <c r="M660" s="14" t="n">
        <f aca="false">IF(MAX((IF(F660*(1+'Read me'!$B$5)&lt;='Read me'!$B$7,CEILING(F660*(1+'Read me'!$B$5)+0.5,1)-0.5,CEILING(F660*(1+'Read me'!$B$5),5)))*L660,(IF(F660*(1+'Read me'!$B$5)&lt;='Read me'!$B$7,CEILING(F660*(1+'Read me'!$B$5)+0.5,1)-0.5,CEILING(F660*(1+'Read me'!$B$5),5)))+'Read me'!$B$6)&lt;='Read me'!$B$7,CEILING(MAX((IF(F660*(1+'Read me'!$B$5)&lt;='Read me'!$B$7,CEILING(F660*(1+'Read me'!$B$5)+0.5,1)-0.5,CEILING(F660*(1+'Read me'!$B$5),5)))*L660,(IF(F660*(1+'Read me'!$B$5)&lt;='Read me'!$B$7,CEILING(F660*(1+'Read me'!$B$5)+0.5,1)-0.5,CEILING(F660*(1+'Read me'!$B$5),5)))+'Read me'!$B$6)+0.5,1)-0.5,CEILING(MAX((IF(F660*(1+'Read me'!$B$5)&lt;='Read me'!$B$7,CEILING(F660*(1+'Read me'!$B$5)+0.5,1)-0.5,CEILING(F660*(1+'Read me'!$B$5),5)))*L660,(IF(F660*(1+'Read me'!$B$5)&lt;='Read me'!$B$7,CEILING(F660*(1+'Read me'!$B$5)+0.5,1)-0.5,CEILING(F660*(1+'Read me'!$B$5),5)))+'Read me'!$B$6),5))</f>
        <v>240</v>
      </c>
      <c r="N660" s="2" t="s">
        <v>138</v>
      </c>
      <c r="O660" s="22" t="n">
        <f aca="false">IF(ISNUMBER(J660),M660-J660,"new")</f>
        <v>-10</v>
      </c>
      <c r="P660" s="5" t="s">
        <v>139</v>
      </c>
    </row>
    <row r="661" customFormat="false" ht="15" hidden="false" customHeight="false" outlineLevel="0" collapsed="false">
      <c r="A661" s="2" t="s">
        <v>791</v>
      </c>
      <c r="B661" s="2" t="s">
        <v>142</v>
      </c>
      <c r="C661" s="2" t="s">
        <v>158</v>
      </c>
      <c r="D661" s="2" t="s">
        <v>15</v>
      </c>
      <c r="E661" s="2" t="s">
        <v>49</v>
      </c>
      <c r="F661" s="14" t="n">
        <v>230.78</v>
      </c>
      <c r="G661" s="2" t="n">
        <v>0</v>
      </c>
      <c r="H661" s="2" t="n">
        <v>181</v>
      </c>
      <c r="I661" s="21" t="n">
        <v>0.83</v>
      </c>
      <c r="J661" s="14" t="n">
        <v>300</v>
      </c>
      <c r="K661" s="14" t="n">
        <v>400</v>
      </c>
      <c r="L661" s="21" t="n">
        <f aca="false">INDEX('Read me'!$B$10:$B$14,5)</f>
        <v>1.2</v>
      </c>
      <c r="M661" s="14" t="n">
        <f aca="false">IF(MAX((IF(F661*(1+'Read me'!$B$5)&lt;='Read me'!$B$7,CEILING(F661*(1+'Read me'!$B$5)+0.5,1)-0.5,CEILING(F661*(1+'Read me'!$B$5),5)))*L661,(IF(F661*(1+'Read me'!$B$5)&lt;='Read me'!$B$7,CEILING(F661*(1+'Read me'!$B$5)+0.5,1)-0.5,CEILING(F661*(1+'Read me'!$B$5),5)))+'Read me'!$B$6)&lt;='Read me'!$B$7,CEILING(MAX((IF(F661*(1+'Read me'!$B$5)&lt;='Read me'!$B$7,CEILING(F661*(1+'Read me'!$B$5)+0.5,1)-0.5,CEILING(F661*(1+'Read me'!$B$5),5)))*L661,(IF(F661*(1+'Read me'!$B$5)&lt;='Read me'!$B$7,CEILING(F661*(1+'Read me'!$B$5)+0.5,1)-0.5,CEILING(F661*(1+'Read me'!$B$5),5)))+'Read me'!$B$6)+0.5,1)-0.5,CEILING(MAX((IF(F661*(1+'Read me'!$B$5)&lt;='Read me'!$B$7,CEILING(F661*(1+'Read me'!$B$5)+0.5,1)-0.5,CEILING(F661*(1+'Read me'!$B$5),5)))*L661,(IF(F661*(1+'Read me'!$B$5)&lt;='Read me'!$B$7,CEILING(F661*(1+'Read me'!$B$5)+0.5,1)-0.5,CEILING(F661*(1+'Read me'!$B$5),5)))+'Read me'!$B$6),5))</f>
        <v>285</v>
      </c>
      <c r="N661" s="2" t="s">
        <v>138</v>
      </c>
      <c r="O661" s="22" t="n">
        <f aca="false">IF(ISNUMBER(J661),M661-J661,"new")</f>
        <v>-15</v>
      </c>
      <c r="P661" s="5" t="s">
        <v>139</v>
      </c>
    </row>
    <row r="662" customFormat="false" ht="15" hidden="false" customHeight="false" outlineLevel="0" collapsed="false">
      <c r="A662" s="2" t="s">
        <v>792</v>
      </c>
      <c r="B662" s="2" t="s">
        <v>142</v>
      </c>
      <c r="C662" s="2" t="s">
        <v>124</v>
      </c>
      <c r="D662" s="2" t="s">
        <v>10</v>
      </c>
      <c r="E662" s="2" t="s">
        <v>47</v>
      </c>
      <c r="F662" s="14" t="n">
        <v>12.93</v>
      </c>
      <c r="G662" s="2" t="n">
        <v>171</v>
      </c>
      <c r="H662" s="2" t="n">
        <v>477</v>
      </c>
      <c r="I662" s="21" t="n">
        <v>0.92</v>
      </c>
      <c r="J662" s="14" t="n">
        <v>14.5</v>
      </c>
      <c r="K662" s="14" t="n">
        <v>19.5</v>
      </c>
      <c r="L662" s="21" t="n">
        <f aca="false">INDEX('Read me'!$B$10:$B$14,1)</f>
        <v>1.34</v>
      </c>
      <c r="M662" s="14" t="n">
        <f aca="false">IF(F662*(1+'Read me'!$B$5)&lt;='Read me'!$B$7,CEILING(F662*(1+'Read me'!$B$5)+0.5,1)-0.5,CEILING(F662*(1+'Read me'!$B$5),5))</f>
        <v>13.5</v>
      </c>
      <c r="N662" s="14" t="n">
        <f aca="false">IF(MAX(M662*L662,M662+'Read me'!$B$6)&lt;='Read me'!$B$7,CEILING(MAX(M662*L662,M662+'Read me'!$B$6)+0.5,1)-0.5,CEILING(MAX(M662*L662,M662+'Read me'!$B$6),5))</f>
        <v>18.5</v>
      </c>
      <c r="O662" s="22" t="n">
        <f aca="false">IF(ISNUMBER(J662),M662-J662,"new")</f>
        <v>-1</v>
      </c>
    </row>
    <row r="663" customFormat="false" ht="15" hidden="false" customHeight="false" outlineLevel="0" collapsed="false">
      <c r="A663" s="2" t="s">
        <v>793</v>
      </c>
      <c r="B663" s="2" t="s">
        <v>142</v>
      </c>
      <c r="C663" s="2" t="s">
        <v>124</v>
      </c>
      <c r="D663" s="2" t="s">
        <v>10</v>
      </c>
      <c r="E663" s="2" t="s">
        <v>48</v>
      </c>
      <c r="F663" s="14" t="n">
        <v>17.9</v>
      </c>
      <c r="G663" s="2" t="n">
        <v>65</v>
      </c>
      <c r="H663" s="2" t="n">
        <v>477</v>
      </c>
      <c r="I663" s="21" t="n">
        <v>0.92</v>
      </c>
      <c r="J663" s="14" t="n">
        <v>14.5</v>
      </c>
      <c r="K663" s="14" t="n">
        <v>19.5</v>
      </c>
      <c r="L663" s="21" t="n">
        <f aca="false">INDEX('Read me'!$B$10:$B$14,1)</f>
        <v>1.34</v>
      </c>
      <c r="M663" s="14" t="n">
        <f aca="false">IF(F663*(1+'Read me'!$B$5)&lt;='Read me'!$B$7,CEILING(F663*(1+'Read me'!$B$5)+0.5,1)-0.5,CEILING(F663*(1+'Read me'!$B$5),5))</f>
        <v>18.5</v>
      </c>
      <c r="N663" s="14" t="n">
        <f aca="false">IF(MAX(M663*L663,M663+'Read me'!$B$6)&lt;='Read me'!$B$7,CEILING(MAX(M663*L663,M663+'Read me'!$B$6)+0.5,1)-0.5,CEILING(MAX(M663*L663,M663+'Read me'!$B$6),5))</f>
        <v>25.5</v>
      </c>
      <c r="O663" s="22" t="n">
        <f aca="false">IF(ISNUMBER(J663),M663-J663,"new")</f>
        <v>4</v>
      </c>
    </row>
    <row r="664" customFormat="false" ht="15" hidden="false" customHeight="false" outlineLevel="0" collapsed="false">
      <c r="A664" s="2" t="s">
        <v>794</v>
      </c>
      <c r="B664" s="2" t="s">
        <v>142</v>
      </c>
      <c r="C664" s="2" t="s">
        <v>124</v>
      </c>
      <c r="D664" s="2" t="s">
        <v>10</v>
      </c>
      <c r="E664" s="2" t="s">
        <v>49</v>
      </c>
      <c r="F664" s="14" t="n">
        <v>18.83</v>
      </c>
      <c r="G664" s="2" t="n">
        <v>53</v>
      </c>
      <c r="H664" s="2" t="n">
        <v>477</v>
      </c>
      <c r="I664" s="21" t="n">
        <v>0.92</v>
      </c>
      <c r="J664" s="14" t="n">
        <v>17.5</v>
      </c>
      <c r="K664" s="14" t="n">
        <v>29.5</v>
      </c>
      <c r="L664" s="21" t="n">
        <f aca="false">INDEX('Read me'!$B$10:$B$14,1)</f>
        <v>1.34</v>
      </c>
      <c r="M664" s="14" t="n">
        <f aca="false">IF(F664*(1+'Read me'!$B$5)&lt;='Read me'!$B$7,CEILING(F664*(1+'Read me'!$B$5)+0.5,1)-0.5,CEILING(F664*(1+'Read me'!$B$5),5))</f>
        <v>19.5</v>
      </c>
      <c r="N664" s="14" t="n">
        <f aca="false">IF(MAX(M664*L664,M664+'Read me'!$B$6)&lt;='Read me'!$B$7,CEILING(MAX(M664*L664,M664+'Read me'!$B$6)+0.5,1)-0.5,CEILING(MAX(M664*L664,M664+'Read me'!$B$6),5))</f>
        <v>26.5</v>
      </c>
      <c r="O664" s="22" t="n">
        <f aca="false">IF(ISNUMBER(J664),M664-J664,"new")</f>
        <v>2</v>
      </c>
    </row>
    <row r="665" customFormat="false" ht="15" hidden="false" customHeight="false" outlineLevel="0" collapsed="false">
      <c r="A665" s="2" t="s">
        <v>795</v>
      </c>
      <c r="B665" s="2" t="s">
        <v>142</v>
      </c>
      <c r="C665" s="2" t="s">
        <v>124</v>
      </c>
      <c r="D665" s="2" t="s">
        <v>12</v>
      </c>
      <c r="E665" s="2" t="s">
        <v>47</v>
      </c>
      <c r="F665" s="14" t="n">
        <v>38.46</v>
      </c>
      <c r="G665" s="2" t="n">
        <v>77</v>
      </c>
      <c r="H665" s="2" t="n">
        <v>477</v>
      </c>
      <c r="I665" s="21" t="n">
        <v>1</v>
      </c>
      <c r="J665" s="14" t="n">
        <v>19.5</v>
      </c>
      <c r="K665" s="14" t="n">
        <v>24.5</v>
      </c>
      <c r="L665" s="21" t="n">
        <f aca="false">INDEX('Read me'!$B$10:$B$14,2)</f>
        <v>1.26</v>
      </c>
      <c r="M665" s="14" t="n">
        <f aca="false">IF(F665*(1+'Read me'!$B$5)&lt;='Read me'!$B$7,CEILING(F665*(1+'Read me'!$B$5)+0.5,1)-0.5,CEILING(F665*(1+'Read me'!$B$5),5))</f>
        <v>40</v>
      </c>
      <c r="N665" s="14" t="n">
        <f aca="false">IF(MAX(M665*L665,M665+'Read me'!$B$6)&lt;='Read me'!$B$7,CEILING(MAX(M665*L665,M665+'Read me'!$B$6)+0.5,1)-0.5,CEILING(MAX(M665*L665,M665+'Read me'!$B$6),5))</f>
        <v>55</v>
      </c>
      <c r="O665" s="22" t="n">
        <f aca="false">IF(ISNUMBER(J665),M665-J665,"new")</f>
        <v>20.5</v>
      </c>
    </row>
    <row r="666" customFormat="false" ht="15" hidden="false" customHeight="false" outlineLevel="0" collapsed="false">
      <c r="A666" s="2" t="s">
        <v>796</v>
      </c>
      <c r="B666" s="2" t="s">
        <v>142</v>
      </c>
      <c r="C666" s="2" t="s">
        <v>124</v>
      </c>
      <c r="D666" s="2" t="s">
        <v>12</v>
      </c>
      <c r="E666" s="2" t="s">
        <v>48</v>
      </c>
      <c r="F666" s="14" t="n">
        <v>43.7</v>
      </c>
      <c r="G666" s="2" t="n">
        <v>26</v>
      </c>
      <c r="H666" s="2" t="n">
        <v>477</v>
      </c>
      <c r="I666" s="21" t="n">
        <v>1</v>
      </c>
      <c r="J666" s="14" t="n">
        <v>19.5</v>
      </c>
      <c r="K666" s="14" t="n">
        <v>24.5</v>
      </c>
      <c r="L666" s="21" t="n">
        <f aca="false">INDEX('Read me'!$B$10:$B$14,2)</f>
        <v>1.26</v>
      </c>
      <c r="M666" s="14" t="n">
        <f aca="false">IF(F666*(1+'Read me'!$B$5)&lt;='Read me'!$B$7,CEILING(F666*(1+'Read me'!$B$5)+0.5,1)-0.5,CEILING(F666*(1+'Read me'!$B$5),5))</f>
        <v>45</v>
      </c>
      <c r="N666" s="14" t="n">
        <f aca="false">IF(MAX(M666*L666,M666+'Read me'!$B$6)&lt;='Read me'!$B$7,CEILING(MAX(M666*L666,M666+'Read me'!$B$6)+0.5,1)-0.5,CEILING(MAX(M666*L666,M666+'Read me'!$B$6),5))</f>
        <v>60</v>
      </c>
      <c r="O666" s="22" t="n">
        <f aca="false">IF(ISNUMBER(J666),M666-J666,"new")</f>
        <v>25.5</v>
      </c>
    </row>
    <row r="667" customFormat="false" ht="15" hidden="false" customHeight="false" outlineLevel="0" collapsed="false">
      <c r="A667" s="2" t="s">
        <v>797</v>
      </c>
      <c r="B667" s="2" t="s">
        <v>142</v>
      </c>
      <c r="C667" s="2" t="s">
        <v>124</v>
      </c>
      <c r="D667" s="2" t="s">
        <v>12</v>
      </c>
      <c r="E667" s="2" t="s">
        <v>49</v>
      </c>
      <c r="F667" s="14" t="n">
        <v>53.47</v>
      </c>
      <c r="G667" s="2" t="n">
        <v>33</v>
      </c>
      <c r="H667" s="2" t="n">
        <v>477</v>
      </c>
      <c r="I667" s="21" t="n">
        <v>1</v>
      </c>
      <c r="J667" s="14" t="n">
        <v>19.5</v>
      </c>
      <c r="K667" s="14" t="n">
        <v>34.5</v>
      </c>
      <c r="L667" s="21" t="n">
        <f aca="false">INDEX('Read me'!$B$10:$B$14,2)</f>
        <v>1.26</v>
      </c>
      <c r="M667" s="14" t="n">
        <f aca="false">IF(F667*(1+'Read me'!$B$5)&lt;='Read me'!$B$7,CEILING(F667*(1+'Read me'!$B$5)+0.5,1)-0.5,CEILING(F667*(1+'Read me'!$B$5),5))</f>
        <v>55</v>
      </c>
      <c r="N667" s="14" t="n">
        <f aca="false">IF(MAX(M667*L667,M667+'Read me'!$B$6)&lt;='Read me'!$B$7,CEILING(MAX(M667*L667,M667+'Read me'!$B$6)+0.5,1)-0.5,CEILING(MAX(M667*L667,M667+'Read me'!$B$6),5))</f>
        <v>70</v>
      </c>
      <c r="O667" s="22" t="n">
        <f aca="false">IF(ISNUMBER(J667),M667-J667,"new")</f>
        <v>35.5</v>
      </c>
    </row>
    <row r="668" customFormat="false" ht="15" hidden="false" customHeight="false" outlineLevel="0" collapsed="false">
      <c r="A668" s="2" t="s">
        <v>798</v>
      </c>
      <c r="B668" s="2" t="s">
        <v>142</v>
      </c>
      <c r="C668" s="2" t="s">
        <v>124</v>
      </c>
      <c r="D668" s="2" t="s">
        <v>13</v>
      </c>
      <c r="E668" s="2" t="s">
        <v>47</v>
      </c>
      <c r="F668" s="14" t="n">
        <v>71.3</v>
      </c>
      <c r="G668" s="2" t="n">
        <v>14</v>
      </c>
      <c r="H668" s="2" t="n">
        <v>477</v>
      </c>
      <c r="I668" s="21" t="n">
        <v>0.94</v>
      </c>
      <c r="J668" s="14" t="n">
        <v>24.5</v>
      </c>
      <c r="K668" s="14" t="n">
        <v>75</v>
      </c>
      <c r="L668" s="21" t="n">
        <f aca="false">INDEX('Read me'!$B$10:$B$14,3)</f>
        <v>1.35</v>
      </c>
      <c r="M668" s="14" t="n">
        <f aca="false">IF(F668*(1+'Read me'!$B$5)&lt;='Read me'!$B$7,CEILING(F668*(1+'Read me'!$B$5)+0.5,1)-0.5,CEILING(F668*(1+'Read me'!$B$5),5))</f>
        <v>75</v>
      </c>
      <c r="N668" s="14" t="n">
        <f aca="false">IF(MAX(M668*L668,M668+'Read me'!$B$6)&lt;='Read me'!$B$7,CEILING(MAX(M668*L668,M668+'Read me'!$B$6)+0.5,1)-0.5,CEILING(MAX(M668*L668,M668+'Read me'!$B$6),5))</f>
        <v>105</v>
      </c>
      <c r="O668" s="22" t="n">
        <f aca="false">IF(ISNUMBER(J668),M668-J668,"new")</f>
        <v>50.5</v>
      </c>
    </row>
    <row r="669" customFormat="false" ht="15" hidden="false" customHeight="false" outlineLevel="0" collapsed="false">
      <c r="A669" s="2" t="s">
        <v>799</v>
      </c>
      <c r="B669" s="2" t="s">
        <v>142</v>
      </c>
      <c r="C669" s="2" t="s">
        <v>124</v>
      </c>
      <c r="D669" s="2" t="s">
        <v>13</v>
      </c>
      <c r="E669" s="2" t="s">
        <v>48</v>
      </c>
      <c r="F669" s="14" t="n">
        <v>83.62</v>
      </c>
      <c r="G669" s="2" t="n">
        <v>5</v>
      </c>
      <c r="H669" s="2" t="n">
        <v>477</v>
      </c>
      <c r="I669" s="21" t="n">
        <v>0.94</v>
      </c>
      <c r="J669" s="14" t="n">
        <v>24.5</v>
      </c>
      <c r="K669" s="14" t="n">
        <v>75</v>
      </c>
      <c r="L669" s="21" t="n">
        <f aca="false">INDEX('Read me'!$B$10:$B$14,3)</f>
        <v>1.35</v>
      </c>
      <c r="M669" s="14" t="n">
        <f aca="false">IF(F669*(1+'Read me'!$B$5)&lt;='Read me'!$B$7,CEILING(F669*(1+'Read me'!$B$5)+0.5,1)-0.5,CEILING(F669*(1+'Read me'!$B$5),5))</f>
        <v>85</v>
      </c>
      <c r="N669" s="14" t="n">
        <f aca="false">IF(MAX(M669*L669,M669+'Read me'!$B$6)&lt;='Read me'!$B$7,CEILING(MAX(M669*L669,M669+'Read me'!$B$6)+0.5,1)-0.5,CEILING(MAX(M669*L669,M669+'Read me'!$B$6),5))</f>
        <v>115</v>
      </c>
      <c r="O669" s="22" t="n">
        <f aca="false">IF(ISNUMBER(J669),M669-J669,"new")</f>
        <v>60.5</v>
      </c>
    </row>
    <row r="670" customFormat="false" ht="15" hidden="false" customHeight="false" outlineLevel="0" collapsed="false">
      <c r="A670" s="2" t="s">
        <v>800</v>
      </c>
      <c r="B670" s="2" t="s">
        <v>142</v>
      </c>
      <c r="C670" s="2" t="s">
        <v>124</v>
      </c>
      <c r="D670" s="2" t="s">
        <v>13</v>
      </c>
      <c r="E670" s="2" t="s">
        <v>49</v>
      </c>
      <c r="F670" s="14" t="n">
        <v>118.48</v>
      </c>
      <c r="G670" s="2" t="n">
        <v>6</v>
      </c>
      <c r="H670" s="2" t="n">
        <v>477</v>
      </c>
      <c r="I670" s="21" t="n">
        <v>0.94</v>
      </c>
      <c r="J670" s="14" t="n">
        <v>85</v>
      </c>
      <c r="K670" s="14" t="n">
        <v>125</v>
      </c>
      <c r="L670" s="21" t="n">
        <f aca="false">INDEX('Read me'!$B$10:$B$14,3)</f>
        <v>1.35</v>
      </c>
      <c r="M670" s="14" t="n">
        <f aca="false">IF(F670*(1+'Read me'!$B$5)&lt;='Read me'!$B$7,CEILING(F670*(1+'Read me'!$B$5)+0.5,1)-0.5,CEILING(F670*(1+'Read me'!$B$5),5))</f>
        <v>120</v>
      </c>
      <c r="N670" s="14" t="n">
        <f aca="false">IF(MAX(M670*L670,M670+'Read me'!$B$6)&lt;='Read me'!$B$7,CEILING(MAX(M670*L670,M670+'Read me'!$B$6)+0.5,1)-0.5,CEILING(MAX(M670*L670,M670+'Read me'!$B$6),5))</f>
        <v>165</v>
      </c>
      <c r="O670" s="22" t="n">
        <f aca="false">IF(ISNUMBER(J670),M670-J670,"new")</f>
        <v>35</v>
      </c>
    </row>
    <row r="671" customFormat="false" ht="15" hidden="false" customHeight="false" outlineLevel="0" collapsed="false">
      <c r="A671" s="2" t="s">
        <v>801</v>
      </c>
      <c r="B671" s="2" t="s">
        <v>142</v>
      </c>
      <c r="C671" s="2" t="s">
        <v>124</v>
      </c>
      <c r="D671" s="2" t="s">
        <v>14</v>
      </c>
      <c r="E671" s="2" t="s">
        <v>47</v>
      </c>
      <c r="F671" s="14" t="n">
        <v>121.35</v>
      </c>
      <c r="G671" s="2" t="n">
        <v>12</v>
      </c>
      <c r="H671" s="2" t="n">
        <v>477</v>
      </c>
      <c r="I671" s="21" t="n">
        <v>0.94</v>
      </c>
      <c r="J671" s="14" t="n">
        <v>85</v>
      </c>
      <c r="K671" s="14" t="n">
        <v>125</v>
      </c>
      <c r="L671" s="21" t="n">
        <f aca="false">INDEX('Read me'!$B$10:$B$14,4)</f>
        <v>1.2</v>
      </c>
      <c r="M671" s="14" t="n">
        <f aca="false">IF(F671*(1+'Read me'!$B$5)&lt;='Read me'!$B$7,CEILING(F671*(1+'Read me'!$B$5)+0.5,1)-0.5,CEILING(F671*(1+'Read me'!$B$5),5))</f>
        <v>125</v>
      </c>
      <c r="N671" s="14" t="n">
        <f aca="false">IF(MAX(M671*L671,M671+'Read me'!$B$6)&lt;='Read me'!$B$7,CEILING(MAX(M671*L671,M671+'Read me'!$B$6)+0.5,1)-0.5,CEILING(MAX(M671*L671,M671+'Read me'!$B$6),5))</f>
        <v>150</v>
      </c>
      <c r="O671" s="22" t="n">
        <f aca="false">IF(ISNUMBER(J671),M671-J671,"new")</f>
        <v>40</v>
      </c>
    </row>
    <row r="672" customFormat="false" ht="15" hidden="false" customHeight="false" outlineLevel="0" collapsed="false">
      <c r="A672" s="2" t="s">
        <v>802</v>
      </c>
      <c r="B672" s="2" t="s">
        <v>142</v>
      </c>
      <c r="C672" s="2" t="s">
        <v>124</v>
      </c>
      <c r="D672" s="2" t="s">
        <v>14</v>
      </c>
      <c r="E672" s="2" t="s">
        <v>48</v>
      </c>
      <c r="F672" s="14" t="n">
        <v>153.1</v>
      </c>
      <c r="G672" s="2" t="n">
        <v>3</v>
      </c>
      <c r="H672" s="2" t="n">
        <v>477</v>
      </c>
      <c r="I672" s="21" t="n">
        <v>0.94</v>
      </c>
      <c r="J672" s="14" t="n">
        <v>125</v>
      </c>
      <c r="K672" s="14" t="n">
        <v>125</v>
      </c>
      <c r="L672" s="21" t="n">
        <f aca="false">INDEX('Read me'!$B$10:$B$14,4)</f>
        <v>1.2</v>
      </c>
      <c r="M672" s="14" t="n">
        <f aca="false">IF(F672*(1+'Read me'!$B$5)&lt;='Read me'!$B$7,CEILING(F672*(1+'Read me'!$B$5)+0.5,1)-0.5,CEILING(F672*(1+'Read me'!$B$5),5))</f>
        <v>155</v>
      </c>
      <c r="N672" s="14" t="n">
        <f aca="false">IF(MAX(M672*L672,M672+'Read me'!$B$6)&lt;='Read me'!$B$7,CEILING(MAX(M672*L672,M672+'Read me'!$B$6)+0.5,1)-0.5,CEILING(MAX(M672*L672,M672+'Read me'!$B$6),5))</f>
        <v>190</v>
      </c>
      <c r="O672" s="22" t="n">
        <f aca="false">IF(ISNUMBER(J672),M672-J672,"new")</f>
        <v>30</v>
      </c>
    </row>
    <row r="673" customFormat="false" ht="15" hidden="false" customHeight="false" outlineLevel="0" collapsed="false">
      <c r="A673" s="2" t="s">
        <v>803</v>
      </c>
      <c r="B673" s="2" t="s">
        <v>142</v>
      </c>
      <c r="C673" s="2" t="s">
        <v>124</v>
      </c>
      <c r="D673" s="2" t="s">
        <v>14</v>
      </c>
      <c r="E673" s="2" t="s">
        <v>49</v>
      </c>
      <c r="F673" s="14" t="n">
        <v>179.14</v>
      </c>
      <c r="G673" s="2" t="n">
        <v>4</v>
      </c>
      <c r="H673" s="2" t="n">
        <v>477</v>
      </c>
      <c r="I673" s="21" t="n">
        <v>0.94</v>
      </c>
      <c r="J673" s="14" t="n">
        <v>199</v>
      </c>
      <c r="K673" s="14" t="n">
        <v>175</v>
      </c>
      <c r="L673" s="21" t="n">
        <f aca="false">INDEX('Read me'!$B$10:$B$14,4)</f>
        <v>1.2</v>
      </c>
      <c r="M673" s="14" t="n">
        <f aca="false">IF(F673*(1+'Read me'!$B$5)&lt;='Read me'!$B$7,CEILING(F673*(1+'Read me'!$B$5)+0.5,1)-0.5,CEILING(F673*(1+'Read me'!$B$5),5))</f>
        <v>180</v>
      </c>
      <c r="N673" s="14" t="n">
        <f aca="false">IF(MAX(M673*L673,M673+'Read me'!$B$6)&lt;='Read me'!$B$7,CEILING(MAX(M673*L673,M673+'Read me'!$B$6)+0.5,1)-0.5,CEILING(MAX(M673*L673,M673+'Read me'!$B$6),5))</f>
        <v>220</v>
      </c>
      <c r="O673" s="22" t="n">
        <f aca="false">IF(ISNUMBER(J673),M673-J673,"new")</f>
        <v>-19</v>
      </c>
    </row>
    <row r="674" customFormat="false" ht="15" hidden="false" customHeight="false" outlineLevel="0" collapsed="false">
      <c r="A674" s="2" t="s">
        <v>804</v>
      </c>
      <c r="B674" s="2" t="s">
        <v>142</v>
      </c>
      <c r="C674" s="2" t="s">
        <v>124</v>
      </c>
      <c r="D674" s="2" t="s">
        <v>15</v>
      </c>
      <c r="E674" s="2" t="s">
        <v>47</v>
      </c>
      <c r="F674" s="14" t="n">
        <v>154.62</v>
      </c>
      <c r="G674" s="2" t="n">
        <v>4</v>
      </c>
      <c r="H674" s="2" t="n">
        <v>477</v>
      </c>
      <c r="I674" s="21" t="n">
        <v>0.94</v>
      </c>
      <c r="J674" s="14" t="n">
        <v>250</v>
      </c>
      <c r="K674" s="14" t="n">
        <v>300</v>
      </c>
      <c r="L674" s="21" t="n">
        <f aca="false">INDEX('Read me'!$B$10:$B$14,5)</f>
        <v>1.2</v>
      </c>
      <c r="M674" s="14" t="n">
        <f aca="false">IF(F674*(1+'Read me'!$B$5)&lt;='Read me'!$B$7,CEILING(F674*(1+'Read me'!$B$5)+0.5,1)-0.5,CEILING(F674*(1+'Read me'!$B$5),5))</f>
        <v>155</v>
      </c>
      <c r="N674" s="14" t="n">
        <f aca="false">IF(MAX(M674*L674,M674+'Read me'!$B$6)&lt;='Read me'!$B$7,CEILING(MAX(M674*L674,M674+'Read me'!$B$6)+0.5,1)-0.5,CEILING(MAX(M674*L674,M674+'Read me'!$B$6),5))</f>
        <v>190</v>
      </c>
      <c r="O674" s="22" t="n">
        <f aca="false">IF(ISNUMBER(J674),M674-J674,"new")</f>
        <v>-95</v>
      </c>
    </row>
    <row r="675" customFormat="false" ht="15" hidden="false" customHeight="false" outlineLevel="0" collapsed="false">
      <c r="A675" s="2" t="s">
        <v>805</v>
      </c>
      <c r="B675" s="2" t="s">
        <v>142</v>
      </c>
      <c r="C675" s="2" t="s">
        <v>124</v>
      </c>
      <c r="D675" s="2" t="s">
        <v>15</v>
      </c>
      <c r="E675" s="2" t="s">
        <v>48</v>
      </c>
      <c r="F675" s="14" t="n">
        <v>243.57</v>
      </c>
      <c r="G675" s="2" t="n">
        <v>4</v>
      </c>
      <c r="H675" s="2" t="n">
        <v>477</v>
      </c>
      <c r="I675" s="21" t="n">
        <v>0.94</v>
      </c>
      <c r="J675" s="14" t="n">
        <v>250</v>
      </c>
      <c r="K675" s="14" t="n">
        <v>300</v>
      </c>
      <c r="L675" s="21" t="n">
        <f aca="false">INDEX('Read me'!$B$10:$B$14,5)</f>
        <v>1.2</v>
      </c>
      <c r="M675" s="14" t="n">
        <f aca="false">IF(MAX((IF(F675*(1+'Read me'!$B$5)&lt;='Read me'!$B$7,CEILING(F675*(1+'Read me'!$B$5)+0.5,1)-0.5,CEILING(F675*(1+'Read me'!$B$5),5)))*L675,(IF(F675*(1+'Read me'!$B$5)&lt;='Read me'!$B$7,CEILING(F675*(1+'Read me'!$B$5)+0.5,1)-0.5,CEILING(F675*(1+'Read me'!$B$5),5)))+'Read me'!$B$6)&lt;='Read me'!$B$7,CEILING(MAX((IF(F675*(1+'Read me'!$B$5)&lt;='Read me'!$B$7,CEILING(F675*(1+'Read me'!$B$5)+0.5,1)-0.5,CEILING(F675*(1+'Read me'!$B$5),5)))*L675,(IF(F675*(1+'Read me'!$B$5)&lt;='Read me'!$B$7,CEILING(F675*(1+'Read me'!$B$5)+0.5,1)-0.5,CEILING(F675*(1+'Read me'!$B$5),5)))+'Read me'!$B$6)+0.5,1)-0.5,CEILING(MAX((IF(F675*(1+'Read me'!$B$5)&lt;='Read me'!$B$7,CEILING(F675*(1+'Read me'!$B$5)+0.5,1)-0.5,CEILING(F675*(1+'Read me'!$B$5),5)))*L675,(IF(F675*(1+'Read me'!$B$5)&lt;='Read me'!$B$7,CEILING(F675*(1+'Read me'!$B$5)+0.5,1)-0.5,CEILING(F675*(1+'Read me'!$B$5),5)))+'Read me'!$B$6),5))</f>
        <v>295</v>
      </c>
      <c r="N675" s="2" t="s">
        <v>138</v>
      </c>
      <c r="O675" s="22" t="n">
        <f aca="false">IF(ISNUMBER(J675),M675-J675,"new")</f>
        <v>45</v>
      </c>
      <c r="P675" s="5" t="s">
        <v>139</v>
      </c>
    </row>
    <row r="676" customFormat="false" ht="15" hidden="false" customHeight="false" outlineLevel="0" collapsed="false">
      <c r="A676" s="2" t="s">
        <v>806</v>
      </c>
      <c r="B676" s="2" t="s">
        <v>142</v>
      </c>
      <c r="C676" s="2" t="s">
        <v>124</v>
      </c>
      <c r="D676" s="2" t="s">
        <v>15</v>
      </c>
      <c r="E676" s="2" t="s">
        <v>49</v>
      </c>
      <c r="F676" s="14" t="n">
        <v>260.51</v>
      </c>
      <c r="G676" s="2" t="n">
        <v>0</v>
      </c>
      <c r="H676" s="2" t="n">
        <v>477</v>
      </c>
      <c r="I676" s="21" t="n">
        <v>0.94</v>
      </c>
      <c r="J676" s="14" t="n">
        <v>300</v>
      </c>
      <c r="K676" s="14" t="n">
        <v>400</v>
      </c>
      <c r="L676" s="21" t="n">
        <f aca="false">INDEX('Read me'!$B$10:$B$14,5)</f>
        <v>1.2</v>
      </c>
      <c r="M676" s="14" t="n">
        <f aca="false">IF(MAX((IF(F676*(1+'Read me'!$B$5)&lt;='Read me'!$B$7,CEILING(F676*(1+'Read me'!$B$5)+0.5,1)-0.5,CEILING(F676*(1+'Read me'!$B$5),5)))*L676,(IF(F676*(1+'Read me'!$B$5)&lt;='Read me'!$B$7,CEILING(F676*(1+'Read me'!$B$5)+0.5,1)-0.5,CEILING(F676*(1+'Read me'!$B$5),5)))+'Read me'!$B$6)&lt;='Read me'!$B$7,CEILING(MAX((IF(F676*(1+'Read me'!$B$5)&lt;='Read me'!$B$7,CEILING(F676*(1+'Read me'!$B$5)+0.5,1)-0.5,CEILING(F676*(1+'Read me'!$B$5),5)))*L676,(IF(F676*(1+'Read me'!$B$5)&lt;='Read me'!$B$7,CEILING(F676*(1+'Read me'!$B$5)+0.5,1)-0.5,CEILING(F676*(1+'Read me'!$B$5),5)))+'Read me'!$B$6)+0.5,1)-0.5,CEILING(MAX((IF(F676*(1+'Read me'!$B$5)&lt;='Read me'!$B$7,CEILING(F676*(1+'Read me'!$B$5)+0.5,1)-0.5,CEILING(F676*(1+'Read me'!$B$5),5)))*L676,(IF(F676*(1+'Read me'!$B$5)&lt;='Read me'!$B$7,CEILING(F676*(1+'Read me'!$B$5)+0.5,1)-0.5,CEILING(F676*(1+'Read me'!$B$5),5)))+'Read me'!$B$6),5))</f>
        <v>320</v>
      </c>
      <c r="N676" s="2" t="s">
        <v>138</v>
      </c>
      <c r="O676" s="22" t="n">
        <f aca="false">IF(ISNUMBER(J676),M676-J676,"new")</f>
        <v>20</v>
      </c>
      <c r="P676" s="5" t="s">
        <v>139</v>
      </c>
    </row>
    <row r="677" customFormat="false" ht="15" hidden="false" customHeight="false" outlineLevel="0" collapsed="false">
      <c r="A677" s="2" t="s">
        <v>807</v>
      </c>
      <c r="B677" s="2" t="s">
        <v>142</v>
      </c>
      <c r="C677" s="2" t="s">
        <v>221</v>
      </c>
      <c r="D677" s="2" t="s">
        <v>10</v>
      </c>
      <c r="E677" s="2" t="s">
        <v>47</v>
      </c>
      <c r="F677" s="14" t="n">
        <v>12.76</v>
      </c>
      <c r="G677" s="2" t="n">
        <v>19</v>
      </c>
      <c r="H677" s="2" t="n">
        <v>57</v>
      </c>
      <c r="I677" s="21" t="n">
        <v>0.96</v>
      </c>
      <c r="J677" s="14" t="n">
        <v>19.5</v>
      </c>
      <c r="K677" s="14" t="n">
        <v>24.5</v>
      </c>
      <c r="L677" s="21" t="n">
        <f aca="false">INDEX('Read me'!$B$10:$B$14,1)</f>
        <v>1.34</v>
      </c>
      <c r="M677" s="14" t="n">
        <f aca="false">IF(F677*(1+'Read me'!$B$5)&lt;='Read me'!$B$7,CEILING(F677*(1+'Read me'!$B$5)+0.5,1)-0.5,CEILING(F677*(1+'Read me'!$B$5),5))</f>
        <v>13.5</v>
      </c>
      <c r="N677" s="14" t="n">
        <f aca="false">IF(MAX(M677*L677,M677+'Read me'!$B$6)&lt;='Read me'!$B$7,CEILING(MAX(M677*L677,M677+'Read me'!$B$6)+0.5,1)-0.5,CEILING(MAX(M677*L677,M677+'Read me'!$B$6),5))</f>
        <v>18.5</v>
      </c>
      <c r="O677" s="22" t="n">
        <f aca="false">IF(ISNUMBER(J677),M677-J677,"new")</f>
        <v>-6</v>
      </c>
    </row>
    <row r="678" customFormat="false" ht="15" hidden="false" customHeight="false" outlineLevel="0" collapsed="false">
      <c r="A678" s="2" t="s">
        <v>808</v>
      </c>
      <c r="B678" s="2" t="s">
        <v>142</v>
      </c>
      <c r="C678" s="2" t="s">
        <v>221</v>
      </c>
      <c r="D678" s="2" t="s">
        <v>10</v>
      </c>
      <c r="E678" s="2" t="s">
        <v>48</v>
      </c>
      <c r="F678" s="14" t="n">
        <v>16.38</v>
      </c>
      <c r="G678" s="2" t="n">
        <v>9</v>
      </c>
      <c r="H678" s="2" t="n">
        <v>57</v>
      </c>
      <c r="I678" s="21" t="n">
        <v>0.96</v>
      </c>
      <c r="J678" s="14" t="n">
        <v>19.5</v>
      </c>
      <c r="K678" s="14" t="n">
        <v>24.5</v>
      </c>
      <c r="L678" s="21" t="n">
        <f aca="false">INDEX('Read me'!$B$10:$B$14,1)</f>
        <v>1.34</v>
      </c>
      <c r="M678" s="14" t="n">
        <f aca="false">IF(F678*(1+'Read me'!$B$5)&lt;='Read me'!$B$7,CEILING(F678*(1+'Read me'!$B$5)+0.5,1)-0.5,CEILING(F678*(1+'Read me'!$B$5),5))</f>
        <v>16.5</v>
      </c>
      <c r="N678" s="14" t="n">
        <f aca="false">IF(MAX(M678*L678,M678+'Read me'!$B$6)&lt;='Read me'!$B$7,CEILING(MAX(M678*L678,M678+'Read me'!$B$6)+0.5,1)-0.5,CEILING(MAX(M678*L678,M678+'Read me'!$B$6),5))</f>
        <v>22.5</v>
      </c>
      <c r="O678" s="22" t="n">
        <f aca="false">IF(ISNUMBER(J678),M678-J678,"new")</f>
        <v>-3</v>
      </c>
    </row>
    <row r="679" customFormat="false" ht="15" hidden="false" customHeight="false" outlineLevel="0" collapsed="false">
      <c r="A679" s="2" t="s">
        <v>809</v>
      </c>
      <c r="B679" s="2" t="s">
        <v>142</v>
      </c>
      <c r="C679" s="2" t="s">
        <v>221</v>
      </c>
      <c r="D679" s="2" t="s">
        <v>10</v>
      </c>
      <c r="E679" s="2" t="s">
        <v>49</v>
      </c>
      <c r="F679" s="14" t="n">
        <v>19.32</v>
      </c>
      <c r="G679" s="2" t="n">
        <v>4</v>
      </c>
      <c r="H679" s="2" t="n">
        <v>57</v>
      </c>
      <c r="I679" s="21" t="n">
        <v>0.96</v>
      </c>
      <c r="J679" s="14" t="n">
        <v>19.5</v>
      </c>
      <c r="K679" s="14" t="n">
        <v>34.5</v>
      </c>
      <c r="L679" s="21" t="n">
        <f aca="false">INDEX('Read me'!$B$10:$B$14,1)</f>
        <v>1.34</v>
      </c>
      <c r="M679" s="14" t="n">
        <f aca="false">IF(F679*(1+'Read me'!$B$5)&lt;='Read me'!$B$7,CEILING(F679*(1+'Read me'!$B$5)+0.5,1)-0.5,CEILING(F679*(1+'Read me'!$B$5),5))</f>
        <v>19.5</v>
      </c>
      <c r="N679" s="14" t="n">
        <f aca="false">IF(MAX(M679*L679,M679+'Read me'!$B$6)&lt;='Read me'!$B$7,CEILING(MAX(M679*L679,M679+'Read me'!$B$6)+0.5,1)-0.5,CEILING(MAX(M679*L679,M679+'Read me'!$B$6),5))</f>
        <v>26.5</v>
      </c>
      <c r="O679" s="22" t="n">
        <f aca="false">IF(ISNUMBER(J679),M679-J679,"new")</f>
        <v>0</v>
      </c>
    </row>
    <row r="680" customFormat="false" ht="15" hidden="false" customHeight="false" outlineLevel="0" collapsed="false">
      <c r="A680" s="2" t="s">
        <v>810</v>
      </c>
      <c r="B680" s="2" t="s">
        <v>142</v>
      </c>
      <c r="C680" s="2" t="s">
        <v>221</v>
      </c>
      <c r="D680" s="2" t="s">
        <v>12</v>
      </c>
      <c r="E680" s="2" t="s">
        <v>47</v>
      </c>
      <c r="F680" s="14" t="n">
        <v>46.42</v>
      </c>
      <c r="G680" s="2" t="n">
        <v>9</v>
      </c>
      <c r="H680" s="2" t="n">
        <v>57</v>
      </c>
      <c r="I680" s="21" t="n">
        <v>1.09</v>
      </c>
      <c r="J680" s="14" t="n">
        <v>24.5</v>
      </c>
      <c r="K680" s="14" t="n">
        <v>29.5</v>
      </c>
      <c r="L680" s="21" t="n">
        <f aca="false">INDEX('Read me'!$B$10:$B$14,2)</f>
        <v>1.26</v>
      </c>
      <c r="M680" s="14" t="n">
        <f aca="false">IF(F680*(1+'Read me'!$B$5)&lt;='Read me'!$B$7,CEILING(F680*(1+'Read me'!$B$5)+0.5,1)-0.5,CEILING(F680*(1+'Read me'!$B$5),5))</f>
        <v>50</v>
      </c>
      <c r="N680" s="14" t="n">
        <f aca="false">IF(MAX(M680*L680,M680+'Read me'!$B$6)&lt;='Read me'!$B$7,CEILING(MAX(M680*L680,M680+'Read me'!$B$6)+0.5,1)-0.5,CEILING(MAX(M680*L680,M680+'Read me'!$B$6),5))</f>
        <v>65</v>
      </c>
      <c r="O680" s="22" t="n">
        <f aca="false">IF(ISNUMBER(J680),M680-J680,"new")</f>
        <v>25.5</v>
      </c>
    </row>
    <row r="681" customFormat="false" ht="15" hidden="false" customHeight="false" outlineLevel="0" collapsed="false">
      <c r="A681" s="2" t="s">
        <v>811</v>
      </c>
      <c r="B681" s="2" t="s">
        <v>142</v>
      </c>
      <c r="C681" s="2" t="s">
        <v>221</v>
      </c>
      <c r="D681" s="2" t="s">
        <v>12</v>
      </c>
      <c r="E681" s="2" t="s">
        <v>48</v>
      </c>
      <c r="F681" s="14" t="n">
        <v>58.24</v>
      </c>
      <c r="G681" s="2" t="n">
        <v>8</v>
      </c>
      <c r="H681" s="2" t="n">
        <v>57</v>
      </c>
      <c r="I681" s="21" t="n">
        <v>1.09</v>
      </c>
      <c r="J681" s="14" t="n">
        <v>24.5</v>
      </c>
      <c r="K681" s="14" t="n">
        <v>29.5</v>
      </c>
      <c r="L681" s="21" t="n">
        <f aca="false">INDEX('Read me'!$B$10:$B$14,2)</f>
        <v>1.26</v>
      </c>
      <c r="M681" s="14" t="n">
        <f aca="false">IF(F681*(1+'Read me'!$B$5)&lt;='Read me'!$B$7,CEILING(F681*(1+'Read me'!$B$5)+0.5,1)-0.5,CEILING(F681*(1+'Read me'!$B$5),5))</f>
        <v>60</v>
      </c>
      <c r="N681" s="14" t="n">
        <f aca="false">IF(MAX(M681*L681,M681+'Read me'!$B$6)&lt;='Read me'!$B$7,CEILING(MAX(M681*L681,M681+'Read me'!$B$6)+0.5,1)-0.5,CEILING(MAX(M681*L681,M681+'Read me'!$B$6),5))</f>
        <v>80</v>
      </c>
      <c r="O681" s="22" t="n">
        <f aca="false">IF(ISNUMBER(J681),M681-J681,"new")</f>
        <v>35.5</v>
      </c>
    </row>
    <row r="682" customFormat="false" ht="15" hidden="false" customHeight="false" outlineLevel="0" collapsed="false">
      <c r="A682" s="2" t="s">
        <v>812</v>
      </c>
      <c r="B682" s="2" t="s">
        <v>142</v>
      </c>
      <c r="C682" s="2" t="s">
        <v>221</v>
      </c>
      <c r="D682" s="2" t="s">
        <v>12</v>
      </c>
      <c r="E682" s="2" t="s">
        <v>49</v>
      </c>
      <c r="F682" s="14" t="n">
        <v>60.27</v>
      </c>
      <c r="G682" s="2" t="n">
        <v>5</v>
      </c>
      <c r="H682" s="2" t="n">
        <v>57</v>
      </c>
      <c r="I682" s="21" t="n">
        <v>1.09</v>
      </c>
      <c r="J682" s="14" t="n">
        <v>24.5</v>
      </c>
      <c r="K682" s="14" t="n">
        <v>45</v>
      </c>
      <c r="L682" s="21" t="n">
        <f aca="false">INDEX('Read me'!$B$10:$B$14,2)</f>
        <v>1.26</v>
      </c>
      <c r="M682" s="14" t="n">
        <f aca="false">IF(F682*(1+'Read me'!$B$5)&lt;='Read me'!$B$7,CEILING(F682*(1+'Read me'!$B$5)+0.5,1)-0.5,CEILING(F682*(1+'Read me'!$B$5),5))</f>
        <v>65</v>
      </c>
      <c r="N682" s="14" t="n">
        <f aca="false">IF(MAX(M682*L682,M682+'Read me'!$B$6)&lt;='Read me'!$B$7,CEILING(MAX(M682*L682,M682+'Read me'!$B$6)+0.5,1)-0.5,CEILING(MAX(M682*L682,M682+'Read me'!$B$6),5))</f>
        <v>85</v>
      </c>
      <c r="O682" s="22" t="n">
        <f aca="false">IF(ISNUMBER(J682),M682-J682,"new")</f>
        <v>40.5</v>
      </c>
    </row>
    <row r="683" customFormat="false" ht="15" hidden="false" customHeight="false" outlineLevel="0" collapsed="false">
      <c r="A683" s="2" t="s">
        <v>813</v>
      </c>
      <c r="B683" s="2" t="s">
        <v>142</v>
      </c>
      <c r="C683" s="2" t="s">
        <v>221</v>
      </c>
      <c r="D683" s="2" t="s">
        <v>13</v>
      </c>
      <c r="E683" s="2" t="s">
        <v>47</v>
      </c>
      <c r="F683" s="14" t="n">
        <v>83.94</v>
      </c>
      <c r="G683" s="2" t="n">
        <v>1</v>
      </c>
      <c r="H683" s="2" t="n">
        <v>57</v>
      </c>
      <c r="I683" s="21" t="n">
        <v>1.09</v>
      </c>
      <c r="J683" s="14" t="n">
        <v>45</v>
      </c>
      <c r="K683" s="14" t="n">
        <v>95</v>
      </c>
      <c r="L683" s="21" t="n">
        <f aca="false">INDEX('Read me'!$B$10:$B$14,3)</f>
        <v>1.35</v>
      </c>
      <c r="M683" s="14" t="n">
        <f aca="false">IF(F683*(1+'Read me'!$B$5)&lt;='Read me'!$B$7,CEILING(F683*(1+'Read me'!$B$5)+0.5,1)-0.5,CEILING(F683*(1+'Read me'!$B$5),5))</f>
        <v>85</v>
      </c>
      <c r="N683" s="14" t="n">
        <f aca="false">IF(MAX(M683*L683,M683+'Read me'!$B$6)&lt;='Read me'!$B$7,CEILING(MAX(M683*L683,M683+'Read me'!$B$6)+0.5,1)-0.5,CEILING(MAX(M683*L683,M683+'Read me'!$B$6),5))</f>
        <v>115</v>
      </c>
      <c r="O683" s="22" t="n">
        <f aca="false">IF(ISNUMBER(J683),M683-J683,"new")</f>
        <v>40</v>
      </c>
    </row>
    <row r="684" customFormat="false" ht="15" hidden="false" customHeight="false" outlineLevel="0" collapsed="false">
      <c r="A684" s="2" t="s">
        <v>814</v>
      </c>
      <c r="B684" s="2" t="s">
        <v>142</v>
      </c>
      <c r="C684" s="2" t="s">
        <v>221</v>
      </c>
      <c r="D684" s="2" t="s">
        <v>13</v>
      </c>
      <c r="E684" s="2" t="s">
        <v>48</v>
      </c>
      <c r="F684" s="14" t="n">
        <v>92.6</v>
      </c>
      <c r="G684" s="2" t="n">
        <v>0</v>
      </c>
      <c r="H684" s="2" t="n">
        <v>57</v>
      </c>
      <c r="I684" s="21" t="n">
        <v>1.09</v>
      </c>
      <c r="J684" s="14" t="n">
        <v>45</v>
      </c>
      <c r="K684" s="14" t="n">
        <v>95</v>
      </c>
      <c r="L684" s="21" t="n">
        <f aca="false">INDEX('Read me'!$B$10:$B$14,3)</f>
        <v>1.35</v>
      </c>
      <c r="M684" s="14" t="n">
        <f aca="false">IF(F684*(1+'Read me'!$B$5)&lt;='Read me'!$B$7,CEILING(F684*(1+'Read me'!$B$5)+0.5,1)-0.5,CEILING(F684*(1+'Read me'!$B$5),5))</f>
        <v>95</v>
      </c>
      <c r="N684" s="14" t="n">
        <f aca="false">IF(MAX(M684*L684,M684+'Read me'!$B$6)&lt;='Read me'!$B$7,CEILING(MAX(M684*L684,M684+'Read me'!$B$6)+0.5,1)-0.5,CEILING(MAX(M684*L684,M684+'Read me'!$B$6),5))</f>
        <v>130</v>
      </c>
      <c r="O684" s="22" t="n">
        <f aca="false">IF(ISNUMBER(J684),M684-J684,"new")</f>
        <v>50</v>
      </c>
    </row>
    <row r="685" customFormat="false" ht="15" hidden="false" customHeight="false" outlineLevel="0" collapsed="false">
      <c r="A685" s="2" t="s">
        <v>815</v>
      </c>
      <c r="B685" s="2" t="s">
        <v>142</v>
      </c>
      <c r="C685" s="2" t="s">
        <v>221</v>
      </c>
      <c r="D685" s="2" t="s">
        <v>13</v>
      </c>
      <c r="E685" s="2" t="s">
        <v>49</v>
      </c>
      <c r="F685" s="14" t="n">
        <v>126.47</v>
      </c>
      <c r="G685" s="2" t="n">
        <v>0</v>
      </c>
      <c r="H685" s="2" t="n">
        <v>57</v>
      </c>
      <c r="I685" s="21" t="n">
        <v>1.09</v>
      </c>
      <c r="J685" s="14" t="n">
        <v>99</v>
      </c>
      <c r="K685" s="14" t="n">
        <v>150</v>
      </c>
      <c r="L685" s="21" t="n">
        <f aca="false">INDEX('Read me'!$B$10:$B$14,3)</f>
        <v>1.35</v>
      </c>
      <c r="M685" s="14" t="n">
        <f aca="false">IF(F685*(1+'Read me'!$B$5)&lt;='Read me'!$B$7,CEILING(F685*(1+'Read me'!$B$5)+0.5,1)-0.5,CEILING(F685*(1+'Read me'!$B$5),5))</f>
        <v>130</v>
      </c>
      <c r="N685" s="14" t="n">
        <f aca="false">IF(MAX(M685*L685,M685+'Read me'!$B$6)&lt;='Read me'!$B$7,CEILING(MAX(M685*L685,M685+'Read me'!$B$6)+0.5,1)-0.5,CEILING(MAX(M685*L685,M685+'Read me'!$B$6),5))</f>
        <v>180</v>
      </c>
      <c r="O685" s="22" t="n">
        <f aca="false">IF(ISNUMBER(J685),M685-J685,"new")</f>
        <v>31</v>
      </c>
    </row>
    <row r="686" customFormat="false" ht="15" hidden="false" customHeight="false" outlineLevel="0" collapsed="false">
      <c r="A686" s="2" t="s">
        <v>816</v>
      </c>
      <c r="B686" s="2" t="s">
        <v>142</v>
      </c>
      <c r="C686" s="2" t="s">
        <v>221</v>
      </c>
      <c r="D686" s="2" t="s">
        <v>14</v>
      </c>
      <c r="E686" s="2" t="s">
        <v>47</v>
      </c>
      <c r="F686" s="14" t="n">
        <v>136.3</v>
      </c>
      <c r="G686" s="2" t="n">
        <v>1</v>
      </c>
      <c r="H686" s="2" t="n">
        <v>57</v>
      </c>
      <c r="I686" s="21" t="n">
        <v>1.09</v>
      </c>
      <c r="J686" s="14" t="n">
        <v>99</v>
      </c>
      <c r="K686" s="14" t="n">
        <v>150</v>
      </c>
      <c r="L686" s="21" t="n">
        <f aca="false">INDEX('Read me'!$B$10:$B$14,4)</f>
        <v>1.2</v>
      </c>
      <c r="M686" s="14" t="n">
        <f aca="false">IF(F686*(1+'Read me'!$B$5)&lt;='Read me'!$B$7,CEILING(F686*(1+'Read me'!$B$5)+0.5,1)-0.5,CEILING(F686*(1+'Read me'!$B$5),5))</f>
        <v>140</v>
      </c>
      <c r="N686" s="14" t="n">
        <f aca="false">IF(MAX(M686*L686,M686+'Read me'!$B$6)&lt;='Read me'!$B$7,CEILING(MAX(M686*L686,M686+'Read me'!$B$6)+0.5,1)-0.5,CEILING(MAX(M686*L686,M686+'Read me'!$B$6),5))</f>
        <v>170</v>
      </c>
      <c r="O686" s="22" t="n">
        <f aca="false">IF(ISNUMBER(J686),M686-J686,"new")</f>
        <v>41</v>
      </c>
    </row>
    <row r="687" customFormat="false" ht="15" hidden="false" customHeight="false" outlineLevel="0" collapsed="false">
      <c r="A687" s="2" t="s">
        <v>817</v>
      </c>
      <c r="B687" s="2" t="s">
        <v>142</v>
      </c>
      <c r="C687" s="2" t="s">
        <v>221</v>
      </c>
      <c r="D687" s="2" t="s">
        <v>14</v>
      </c>
      <c r="E687" s="2" t="s">
        <v>48</v>
      </c>
      <c r="F687" s="14" t="n">
        <v>172.57</v>
      </c>
      <c r="G687" s="2" t="n">
        <v>0</v>
      </c>
      <c r="H687" s="2" t="n">
        <v>57</v>
      </c>
      <c r="I687" s="21" t="n">
        <v>1.09</v>
      </c>
      <c r="J687" s="14" t="n">
        <v>150</v>
      </c>
      <c r="K687" s="14" t="n">
        <v>150</v>
      </c>
      <c r="L687" s="21" t="n">
        <f aca="false">INDEX('Read me'!$B$10:$B$14,4)</f>
        <v>1.2</v>
      </c>
      <c r="M687" s="14" t="n">
        <f aca="false">IF(F687*(1+'Read me'!$B$5)&lt;='Read me'!$B$7,CEILING(F687*(1+'Read me'!$B$5)+0.5,1)-0.5,CEILING(F687*(1+'Read me'!$B$5),5))</f>
        <v>175</v>
      </c>
      <c r="N687" s="14" t="n">
        <f aca="false">IF(MAX(M687*L687,M687+'Read me'!$B$6)&lt;='Read me'!$B$7,CEILING(MAX(M687*L687,M687+'Read me'!$B$6)+0.5,1)-0.5,CEILING(MAX(M687*L687,M687+'Read me'!$B$6),5))</f>
        <v>210</v>
      </c>
      <c r="O687" s="22" t="n">
        <f aca="false">IF(ISNUMBER(J687),M687-J687,"new")</f>
        <v>25</v>
      </c>
    </row>
    <row r="688" customFormat="false" ht="15" hidden="false" customHeight="false" outlineLevel="0" collapsed="false">
      <c r="A688" s="2" t="s">
        <v>818</v>
      </c>
      <c r="B688" s="2" t="s">
        <v>142</v>
      </c>
      <c r="C688" s="2" t="s">
        <v>221</v>
      </c>
      <c r="D688" s="2" t="s">
        <v>14</v>
      </c>
      <c r="E688" s="2" t="s">
        <v>49</v>
      </c>
      <c r="F688" s="14" t="n">
        <v>217.28</v>
      </c>
      <c r="G688" s="2" t="n">
        <v>1</v>
      </c>
      <c r="H688" s="2" t="n">
        <v>57</v>
      </c>
      <c r="I688" s="21" t="n">
        <v>1.09</v>
      </c>
      <c r="J688" s="14" t="n">
        <v>250</v>
      </c>
      <c r="K688" s="14" t="n">
        <v>195</v>
      </c>
      <c r="L688" s="21" t="n">
        <f aca="false">INDEX('Read me'!$B$10:$B$14,4)</f>
        <v>1.2</v>
      </c>
      <c r="M688" s="14" t="n">
        <f aca="false">IF(F688*(1+'Read me'!$B$5)&lt;='Read me'!$B$7,CEILING(F688*(1+'Read me'!$B$5)+0.5,1)-0.5,CEILING(F688*(1+'Read me'!$B$5),5))</f>
        <v>220</v>
      </c>
      <c r="N688" s="14" t="n">
        <f aca="false">IF(MAX(M688*L688,M688+'Read me'!$B$6)&lt;='Read me'!$B$7,CEILING(MAX(M688*L688,M688+'Read me'!$B$6)+0.5,1)-0.5,CEILING(MAX(M688*L688,M688+'Read me'!$B$6),5))</f>
        <v>265</v>
      </c>
      <c r="O688" s="22" t="n">
        <f aca="false">IF(ISNUMBER(J688),M688-J688,"new")</f>
        <v>-30</v>
      </c>
    </row>
    <row r="689" customFormat="false" ht="15" hidden="false" customHeight="false" outlineLevel="0" collapsed="false">
      <c r="A689" s="2" t="s">
        <v>819</v>
      </c>
      <c r="B689" s="2" t="s">
        <v>142</v>
      </c>
      <c r="C689" s="2" t="s">
        <v>221</v>
      </c>
      <c r="D689" s="2" t="s">
        <v>15</v>
      </c>
      <c r="E689" s="2" t="s">
        <v>47</v>
      </c>
      <c r="F689" s="14" t="n">
        <v>180.3</v>
      </c>
      <c r="G689" s="2" t="n">
        <v>0</v>
      </c>
      <c r="H689" s="2" t="n">
        <v>57</v>
      </c>
      <c r="I689" s="21" t="n">
        <v>1.09</v>
      </c>
      <c r="J689" s="14" t="n">
        <v>300</v>
      </c>
      <c r="K689" s="14" t="n">
        <v>300</v>
      </c>
      <c r="L689" s="21" t="n">
        <f aca="false">INDEX('Read me'!$B$10:$B$14,5)</f>
        <v>1.2</v>
      </c>
      <c r="M689" s="14" t="n">
        <f aca="false">IF(F689*(1+'Read me'!$B$5)&lt;='Read me'!$B$7,CEILING(F689*(1+'Read me'!$B$5)+0.5,1)-0.5,CEILING(F689*(1+'Read me'!$B$5),5))</f>
        <v>185</v>
      </c>
      <c r="N689" s="14" t="n">
        <f aca="false">IF(MAX(M689*L689,M689+'Read me'!$B$6)&lt;='Read me'!$B$7,CEILING(MAX(M689*L689,M689+'Read me'!$B$6)+0.5,1)-0.5,CEILING(MAX(M689*L689,M689+'Read me'!$B$6),5))</f>
        <v>225</v>
      </c>
      <c r="O689" s="22" t="n">
        <f aca="false">IF(ISNUMBER(J689),M689-J689,"new")</f>
        <v>-115</v>
      </c>
    </row>
    <row r="690" customFormat="false" ht="15" hidden="false" customHeight="false" outlineLevel="0" collapsed="false">
      <c r="A690" s="2" t="s">
        <v>820</v>
      </c>
      <c r="B690" s="2" t="s">
        <v>142</v>
      </c>
      <c r="C690" s="2" t="s">
        <v>221</v>
      </c>
      <c r="D690" s="2" t="s">
        <v>15</v>
      </c>
      <c r="E690" s="2" t="s">
        <v>48</v>
      </c>
      <c r="F690" s="14" t="n">
        <v>252.29</v>
      </c>
      <c r="G690" s="2" t="n">
        <v>0</v>
      </c>
      <c r="H690" s="2" t="n">
        <v>57</v>
      </c>
      <c r="I690" s="21" t="n">
        <v>1.09</v>
      </c>
      <c r="J690" s="14" t="n">
        <v>300</v>
      </c>
      <c r="K690" s="14" t="n">
        <v>300</v>
      </c>
      <c r="L690" s="21" t="n">
        <f aca="false">INDEX('Read me'!$B$10:$B$14,5)</f>
        <v>1.2</v>
      </c>
      <c r="M690" s="14" t="n">
        <f aca="false">IF(MAX((IF(F690*(1+'Read me'!$B$5)&lt;='Read me'!$B$7,CEILING(F690*(1+'Read me'!$B$5)+0.5,1)-0.5,CEILING(F690*(1+'Read me'!$B$5),5)))*L690,(IF(F690*(1+'Read me'!$B$5)&lt;='Read me'!$B$7,CEILING(F690*(1+'Read me'!$B$5)+0.5,1)-0.5,CEILING(F690*(1+'Read me'!$B$5),5)))+'Read me'!$B$6)&lt;='Read me'!$B$7,CEILING(MAX((IF(F690*(1+'Read me'!$B$5)&lt;='Read me'!$B$7,CEILING(F690*(1+'Read me'!$B$5)+0.5,1)-0.5,CEILING(F690*(1+'Read me'!$B$5),5)))*L690,(IF(F690*(1+'Read me'!$B$5)&lt;='Read me'!$B$7,CEILING(F690*(1+'Read me'!$B$5)+0.5,1)-0.5,CEILING(F690*(1+'Read me'!$B$5),5)))+'Read me'!$B$6)+0.5,1)-0.5,CEILING(MAX((IF(F690*(1+'Read me'!$B$5)&lt;='Read me'!$B$7,CEILING(F690*(1+'Read me'!$B$5)+0.5,1)-0.5,CEILING(F690*(1+'Read me'!$B$5),5)))*L690,(IF(F690*(1+'Read me'!$B$5)&lt;='Read me'!$B$7,CEILING(F690*(1+'Read me'!$B$5)+0.5,1)-0.5,CEILING(F690*(1+'Read me'!$B$5),5)))+'Read me'!$B$6),5))</f>
        <v>310</v>
      </c>
      <c r="N690" s="2" t="s">
        <v>138</v>
      </c>
      <c r="O690" s="22" t="n">
        <f aca="false">IF(ISNUMBER(J690),M690-J690,"new")</f>
        <v>10</v>
      </c>
      <c r="P690" s="5" t="s">
        <v>139</v>
      </c>
    </row>
    <row r="691" customFormat="false" ht="15" hidden="false" customHeight="false" outlineLevel="0" collapsed="false">
      <c r="A691" s="2" t="s">
        <v>821</v>
      </c>
      <c r="B691" s="2" t="s">
        <v>142</v>
      </c>
      <c r="C691" s="2" t="s">
        <v>221</v>
      </c>
      <c r="D691" s="2" t="s">
        <v>15</v>
      </c>
      <c r="E691" s="2" t="s">
        <v>49</v>
      </c>
      <c r="F691" s="14" t="n">
        <v>302.08</v>
      </c>
      <c r="G691" s="2" t="n">
        <v>0</v>
      </c>
      <c r="H691" s="2" t="n">
        <v>57</v>
      </c>
      <c r="I691" s="21" t="n">
        <v>1.09</v>
      </c>
      <c r="J691" s="14" t="n">
        <v>350</v>
      </c>
      <c r="K691" s="14" t="n">
        <v>400</v>
      </c>
      <c r="L691" s="21" t="n">
        <f aca="false">INDEX('Read me'!$B$10:$B$14,5)</f>
        <v>1.2</v>
      </c>
      <c r="M691" s="14" t="n">
        <f aca="false">IF(MAX((IF(F691*(1+'Read me'!$B$5)&lt;='Read me'!$B$7,CEILING(F691*(1+'Read me'!$B$5)+0.5,1)-0.5,CEILING(F691*(1+'Read me'!$B$5),5)))*L691,(IF(F691*(1+'Read me'!$B$5)&lt;='Read me'!$B$7,CEILING(F691*(1+'Read me'!$B$5)+0.5,1)-0.5,CEILING(F691*(1+'Read me'!$B$5),5)))+'Read me'!$B$6)&lt;='Read me'!$B$7,CEILING(MAX((IF(F691*(1+'Read me'!$B$5)&lt;='Read me'!$B$7,CEILING(F691*(1+'Read me'!$B$5)+0.5,1)-0.5,CEILING(F691*(1+'Read me'!$B$5),5)))*L691,(IF(F691*(1+'Read me'!$B$5)&lt;='Read me'!$B$7,CEILING(F691*(1+'Read me'!$B$5)+0.5,1)-0.5,CEILING(F691*(1+'Read me'!$B$5),5)))+'Read me'!$B$6)+0.5,1)-0.5,CEILING(MAX((IF(F691*(1+'Read me'!$B$5)&lt;='Read me'!$B$7,CEILING(F691*(1+'Read me'!$B$5)+0.5,1)-0.5,CEILING(F691*(1+'Read me'!$B$5),5)))*L691,(IF(F691*(1+'Read me'!$B$5)&lt;='Read me'!$B$7,CEILING(F691*(1+'Read me'!$B$5)+0.5,1)-0.5,CEILING(F691*(1+'Read me'!$B$5),5)))+'Read me'!$B$6),5))</f>
        <v>370</v>
      </c>
      <c r="N691" s="2" t="s">
        <v>138</v>
      </c>
      <c r="O691" s="22" t="n">
        <f aca="false">IF(ISNUMBER(J691),M691-J691,"new")</f>
        <v>20</v>
      </c>
      <c r="P691" s="5" t="s">
        <v>139</v>
      </c>
    </row>
    <row r="692" customFormat="false" ht="15" hidden="false" customHeight="false" outlineLevel="0" collapsed="false">
      <c r="A692" s="2" t="s">
        <v>822</v>
      </c>
      <c r="B692" s="2" t="s">
        <v>142</v>
      </c>
      <c r="C692" s="2" t="s">
        <v>174</v>
      </c>
      <c r="D692" s="2" t="s">
        <v>10</v>
      </c>
      <c r="E692" s="2" t="s">
        <v>47</v>
      </c>
      <c r="F692" s="14" t="n">
        <v>8.98</v>
      </c>
      <c r="G692" s="2" t="n">
        <v>115</v>
      </c>
      <c r="H692" s="2" t="n">
        <v>406</v>
      </c>
      <c r="I692" s="21" t="n">
        <v>0.63</v>
      </c>
      <c r="J692" s="14" t="n">
        <v>14.5</v>
      </c>
      <c r="K692" s="14" t="n">
        <v>19.5</v>
      </c>
      <c r="L692" s="21" t="n">
        <f aca="false">INDEX('Read me'!$B$10:$B$14,1)</f>
        <v>1.34</v>
      </c>
      <c r="M692" s="14" t="n">
        <f aca="false">IF(F692*(1+'Read me'!$B$5)&lt;='Read me'!$B$7,CEILING(F692*(1+'Read me'!$B$5)+0.5,1)-0.5,CEILING(F692*(1+'Read me'!$B$5),5))</f>
        <v>9.5</v>
      </c>
      <c r="N692" s="14" t="n">
        <f aca="false">IF(MAX(M692*L692,M692+'Read me'!$B$6)&lt;='Read me'!$B$7,CEILING(MAX(M692*L692,M692+'Read me'!$B$6)+0.5,1)-0.5,CEILING(MAX(M692*L692,M692+'Read me'!$B$6),5))</f>
        <v>14.5</v>
      </c>
      <c r="O692" s="22" t="n">
        <f aca="false">IF(ISNUMBER(J692),M692-J692,"new")</f>
        <v>-5</v>
      </c>
    </row>
    <row r="693" customFormat="false" ht="15" hidden="false" customHeight="false" outlineLevel="0" collapsed="false">
      <c r="A693" s="2" t="s">
        <v>823</v>
      </c>
      <c r="B693" s="2" t="s">
        <v>142</v>
      </c>
      <c r="C693" s="2" t="s">
        <v>174</v>
      </c>
      <c r="D693" s="2" t="s">
        <v>10</v>
      </c>
      <c r="E693" s="2" t="s">
        <v>48</v>
      </c>
      <c r="F693" s="14" t="n">
        <v>10.89</v>
      </c>
      <c r="G693" s="2" t="n">
        <v>63</v>
      </c>
      <c r="H693" s="2" t="n">
        <v>406</v>
      </c>
      <c r="I693" s="21" t="n">
        <v>0.63</v>
      </c>
      <c r="J693" s="14" t="n">
        <v>14.5</v>
      </c>
      <c r="K693" s="14" t="n">
        <v>19.5</v>
      </c>
      <c r="L693" s="21" t="n">
        <f aca="false">INDEX('Read me'!$B$10:$B$14,1)</f>
        <v>1.34</v>
      </c>
      <c r="M693" s="14" t="n">
        <f aca="false">IF(F693*(1+'Read me'!$B$5)&lt;='Read me'!$B$7,CEILING(F693*(1+'Read me'!$B$5)+0.5,1)-0.5,CEILING(F693*(1+'Read me'!$B$5),5))</f>
        <v>11.5</v>
      </c>
      <c r="N693" s="14" t="n">
        <f aca="false">IF(MAX(M693*L693,M693+'Read me'!$B$6)&lt;='Read me'!$B$7,CEILING(MAX(M693*L693,M693+'Read me'!$B$6)+0.5,1)-0.5,CEILING(MAX(M693*L693,M693+'Read me'!$B$6),5))</f>
        <v>16.5</v>
      </c>
      <c r="O693" s="22" t="n">
        <f aca="false">IF(ISNUMBER(J693),M693-J693,"new")</f>
        <v>-3</v>
      </c>
    </row>
    <row r="694" customFormat="false" ht="15" hidden="false" customHeight="false" outlineLevel="0" collapsed="false">
      <c r="A694" s="2" t="s">
        <v>824</v>
      </c>
      <c r="B694" s="2" t="s">
        <v>142</v>
      </c>
      <c r="C694" s="2" t="s">
        <v>174</v>
      </c>
      <c r="D694" s="2" t="s">
        <v>10</v>
      </c>
      <c r="E694" s="2" t="s">
        <v>49</v>
      </c>
      <c r="F694" s="14" t="n">
        <v>16.93</v>
      </c>
      <c r="G694" s="2" t="n">
        <v>49</v>
      </c>
      <c r="H694" s="2" t="n">
        <v>406</v>
      </c>
      <c r="I694" s="21" t="n">
        <v>0.63</v>
      </c>
      <c r="J694" s="14" t="n">
        <v>17.5</v>
      </c>
      <c r="K694" s="14" t="n">
        <v>29.5</v>
      </c>
      <c r="L694" s="21" t="n">
        <f aca="false">INDEX('Read me'!$B$10:$B$14,1)</f>
        <v>1.34</v>
      </c>
      <c r="M694" s="14" t="n">
        <f aca="false">IF(F694*(1+'Read me'!$B$5)&lt;='Read me'!$B$7,CEILING(F694*(1+'Read me'!$B$5)+0.5,1)-0.5,CEILING(F694*(1+'Read me'!$B$5),5))</f>
        <v>17.5</v>
      </c>
      <c r="N694" s="14" t="n">
        <f aca="false">IF(MAX(M694*L694,M694+'Read me'!$B$6)&lt;='Read me'!$B$7,CEILING(MAX(M694*L694,M694+'Read me'!$B$6)+0.5,1)-0.5,CEILING(MAX(M694*L694,M694+'Read me'!$B$6),5))</f>
        <v>23.5</v>
      </c>
      <c r="O694" s="22" t="n">
        <f aca="false">IF(ISNUMBER(J694),M694-J694,"new")</f>
        <v>0</v>
      </c>
    </row>
    <row r="695" customFormat="false" ht="15" hidden="false" customHeight="false" outlineLevel="0" collapsed="false">
      <c r="A695" s="2" t="s">
        <v>825</v>
      </c>
      <c r="B695" s="2" t="s">
        <v>142</v>
      </c>
      <c r="C695" s="2" t="s">
        <v>174</v>
      </c>
      <c r="D695" s="2" t="s">
        <v>12</v>
      </c>
      <c r="E695" s="2" t="s">
        <v>47</v>
      </c>
      <c r="F695" s="14" t="n">
        <v>38.41</v>
      </c>
      <c r="G695" s="2" t="n">
        <v>71</v>
      </c>
      <c r="H695" s="2" t="n">
        <v>406</v>
      </c>
      <c r="I695" s="21" t="n">
        <v>0.95</v>
      </c>
      <c r="J695" s="14" t="n">
        <v>19.5</v>
      </c>
      <c r="K695" s="14" t="n">
        <v>24.5</v>
      </c>
      <c r="L695" s="21" t="n">
        <f aca="false">INDEX('Read me'!$B$10:$B$14,2)</f>
        <v>1.26</v>
      </c>
      <c r="M695" s="14" t="n">
        <f aca="false">IF(F695*(1+'Read me'!$B$5)&lt;='Read me'!$B$7,CEILING(F695*(1+'Read me'!$B$5)+0.5,1)-0.5,CEILING(F695*(1+'Read me'!$B$5),5))</f>
        <v>40</v>
      </c>
      <c r="N695" s="14" t="n">
        <f aca="false">IF(MAX(M695*L695,M695+'Read me'!$B$6)&lt;='Read me'!$B$7,CEILING(MAX(M695*L695,M695+'Read me'!$B$6)+0.5,1)-0.5,CEILING(MAX(M695*L695,M695+'Read me'!$B$6),5))</f>
        <v>55</v>
      </c>
      <c r="O695" s="22" t="n">
        <f aca="false">IF(ISNUMBER(J695),M695-J695,"new")</f>
        <v>20.5</v>
      </c>
    </row>
    <row r="696" customFormat="false" ht="15" hidden="false" customHeight="false" outlineLevel="0" collapsed="false">
      <c r="A696" s="2" t="s">
        <v>826</v>
      </c>
      <c r="B696" s="2" t="s">
        <v>142</v>
      </c>
      <c r="C696" s="2" t="s">
        <v>174</v>
      </c>
      <c r="D696" s="2" t="s">
        <v>12</v>
      </c>
      <c r="E696" s="2" t="s">
        <v>48</v>
      </c>
      <c r="F696" s="14" t="n">
        <v>40.55</v>
      </c>
      <c r="G696" s="2" t="n">
        <v>36</v>
      </c>
      <c r="H696" s="2" t="n">
        <v>406</v>
      </c>
      <c r="I696" s="21" t="n">
        <v>0.95</v>
      </c>
      <c r="J696" s="14" t="n">
        <v>19.5</v>
      </c>
      <c r="K696" s="14" t="n">
        <v>24.5</v>
      </c>
      <c r="L696" s="21" t="n">
        <f aca="false">INDEX('Read me'!$B$10:$B$14,2)</f>
        <v>1.26</v>
      </c>
      <c r="M696" s="14" t="n">
        <f aca="false">IF(F696*(1+'Read me'!$B$5)&lt;='Read me'!$B$7,CEILING(F696*(1+'Read me'!$B$5)+0.5,1)-0.5,CEILING(F696*(1+'Read me'!$B$5),5))</f>
        <v>45</v>
      </c>
      <c r="N696" s="14" t="n">
        <f aca="false">IF(MAX(M696*L696,M696+'Read me'!$B$6)&lt;='Read me'!$B$7,CEILING(MAX(M696*L696,M696+'Read me'!$B$6)+0.5,1)-0.5,CEILING(MAX(M696*L696,M696+'Read me'!$B$6),5))</f>
        <v>60</v>
      </c>
      <c r="O696" s="22" t="n">
        <f aca="false">IF(ISNUMBER(J696),M696-J696,"new")</f>
        <v>25.5</v>
      </c>
    </row>
    <row r="697" customFormat="false" ht="15" hidden="false" customHeight="false" outlineLevel="0" collapsed="false">
      <c r="A697" s="2" t="s">
        <v>827</v>
      </c>
      <c r="B697" s="2" t="s">
        <v>142</v>
      </c>
      <c r="C697" s="2" t="s">
        <v>174</v>
      </c>
      <c r="D697" s="2" t="s">
        <v>12</v>
      </c>
      <c r="E697" s="2" t="s">
        <v>49</v>
      </c>
      <c r="F697" s="14" t="n">
        <v>50.44</v>
      </c>
      <c r="G697" s="2" t="n">
        <v>30</v>
      </c>
      <c r="H697" s="2" t="n">
        <v>406</v>
      </c>
      <c r="I697" s="21" t="n">
        <v>0.95</v>
      </c>
      <c r="J697" s="14" t="n">
        <v>19.5</v>
      </c>
      <c r="K697" s="14" t="n">
        <v>34.5</v>
      </c>
      <c r="L697" s="21" t="n">
        <f aca="false">INDEX('Read me'!$B$10:$B$14,2)</f>
        <v>1.26</v>
      </c>
      <c r="M697" s="14" t="n">
        <f aca="false">IF(F697*(1+'Read me'!$B$5)&lt;='Read me'!$B$7,CEILING(F697*(1+'Read me'!$B$5)+0.5,1)-0.5,CEILING(F697*(1+'Read me'!$B$5),5))</f>
        <v>55</v>
      </c>
      <c r="N697" s="14" t="n">
        <f aca="false">IF(MAX(M697*L697,M697+'Read me'!$B$6)&lt;='Read me'!$B$7,CEILING(MAX(M697*L697,M697+'Read me'!$B$6)+0.5,1)-0.5,CEILING(MAX(M697*L697,M697+'Read me'!$B$6),5))</f>
        <v>70</v>
      </c>
      <c r="O697" s="22" t="n">
        <f aca="false">IF(ISNUMBER(J697),M697-J697,"new")</f>
        <v>35.5</v>
      </c>
    </row>
    <row r="698" customFormat="false" ht="15" hidden="false" customHeight="false" outlineLevel="0" collapsed="false">
      <c r="A698" s="2" t="s">
        <v>828</v>
      </c>
      <c r="B698" s="2" t="s">
        <v>142</v>
      </c>
      <c r="C698" s="2" t="s">
        <v>174</v>
      </c>
      <c r="D698" s="2" t="s">
        <v>13</v>
      </c>
      <c r="E698" s="2" t="s">
        <v>47</v>
      </c>
      <c r="F698" s="14" t="n">
        <v>69.96</v>
      </c>
      <c r="G698" s="2" t="n">
        <v>12</v>
      </c>
      <c r="H698" s="2" t="n">
        <v>406</v>
      </c>
      <c r="I698" s="21" t="n">
        <v>0.85</v>
      </c>
      <c r="J698" s="14" t="n">
        <v>24.5</v>
      </c>
      <c r="K698" s="14" t="n">
        <v>75</v>
      </c>
      <c r="L698" s="21" t="n">
        <f aca="false">INDEX('Read me'!$B$10:$B$14,3)</f>
        <v>1.35</v>
      </c>
      <c r="M698" s="14" t="n">
        <f aca="false">IF(F698*(1+'Read me'!$B$5)&lt;='Read me'!$B$7,CEILING(F698*(1+'Read me'!$B$5)+0.5,1)-0.5,CEILING(F698*(1+'Read me'!$B$5),5))</f>
        <v>70</v>
      </c>
      <c r="N698" s="14" t="n">
        <f aca="false">IF(MAX(M698*L698,M698+'Read me'!$B$6)&lt;='Read me'!$B$7,CEILING(MAX(M698*L698,M698+'Read me'!$B$6)+0.5,1)-0.5,CEILING(MAX(M698*L698,M698+'Read me'!$B$6),5))</f>
        <v>95</v>
      </c>
      <c r="O698" s="22" t="n">
        <f aca="false">IF(ISNUMBER(J698),M698-J698,"new")</f>
        <v>45.5</v>
      </c>
    </row>
    <row r="699" customFormat="false" ht="15" hidden="false" customHeight="false" outlineLevel="0" collapsed="false">
      <c r="A699" s="2" t="s">
        <v>829</v>
      </c>
      <c r="B699" s="2" t="s">
        <v>142</v>
      </c>
      <c r="C699" s="2" t="s">
        <v>174</v>
      </c>
      <c r="D699" s="2" t="s">
        <v>13</v>
      </c>
      <c r="E699" s="2" t="s">
        <v>48</v>
      </c>
      <c r="F699" s="14" t="n">
        <v>84.28</v>
      </c>
      <c r="G699" s="2" t="n">
        <v>5</v>
      </c>
      <c r="H699" s="2" t="n">
        <v>406</v>
      </c>
      <c r="I699" s="21" t="n">
        <v>0.85</v>
      </c>
      <c r="J699" s="14" t="n">
        <v>24.5</v>
      </c>
      <c r="K699" s="14" t="n">
        <v>75</v>
      </c>
      <c r="L699" s="21" t="n">
        <f aca="false">INDEX('Read me'!$B$10:$B$14,3)</f>
        <v>1.35</v>
      </c>
      <c r="M699" s="14" t="n">
        <f aca="false">IF(F699*(1+'Read me'!$B$5)&lt;='Read me'!$B$7,CEILING(F699*(1+'Read me'!$B$5)+0.5,1)-0.5,CEILING(F699*(1+'Read me'!$B$5),5))</f>
        <v>85</v>
      </c>
      <c r="N699" s="14" t="n">
        <f aca="false">IF(MAX(M699*L699,M699+'Read me'!$B$6)&lt;='Read me'!$B$7,CEILING(MAX(M699*L699,M699+'Read me'!$B$6)+0.5,1)-0.5,CEILING(MAX(M699*L699,M699+'Read me'!$B$6),5))</f>
        <v>115</v>
      </c>
      <c r="O699" s="22" t="n">
        <f aca="false">IF(ISNUMBER(J699),M699-J699,"new")</f>
        <v>60.5</v>
      </c>
    </row>
    <row r="700" customFormat="false" ht="15" hidden="false" customHeight="false" outlineLevel="0" collapsed="false">
      <c r="A700" s="2" t="s">
        <v>830</v>
      </c>
      <c r="B700" s="2" t="s">
        <v>142</v>
      </c>
      <c r="C700" s="2" t="s">
        <v>174</v>
      </c>
      <c r="D700" s="2" t="s">
        <v>13</v>
      </c>
      <c r="E700" s="2" t="s">
        <v>49</v>
      </c>
      <c r="F700" s="14" t="n">
        <v>95.05</v>
      </c>
      <c r="G700" s="2" t="n">
        <v>8</v>
      </c>
      <c r="H700" s="2" t="n">
        <v>406</v>
      </c>
      <c r="I700" s="21" t="n">
        <v>0.85</v>
      </c>
      <c r="J700" s="14" t="n">
        <v>85</v>
      </c>
      <c r="K700" s="14" t="n">
        <v>125</v>
      </c>
      <c r="L700" s="21" t="n">
        <f aca="false">INDEX('Read me'!$B$10:$B$14,3)</f>
        <v>1.35</v>
      </c>
      <c r="M700" s="14" t="n">
        <f aca="false">IF(F700*(1+'Read me'!$B$5)&lt;='Read me'!$B$7,CEILING(F700*(1+'Read me'!$B$5)+0.5,1)-0.5,CEILING(F700*(1+'Read me'!$B$5),5))</f>
        <v>100</v>
      </c>
      <c r="N700" s="14" t="n">
        <f aca="false">IF(MAX(M700*L700,M700+'Read me'!$B$6)&lt;='Read me'!$B$7,CEILING(MAX(M700*L700,M700+'Read me'!$B$6)+0.5,1)-0.5,CEILING(MAX(M700*L700,M700+'Read me'!$B$6),5))</f>
        <v>135</v>
      </c>
      <c r="O700" s="22" t="n">
        <f aca="false">IF(ISNUMBER(J700),M700-J700,"new")</f>
        <v>15</v>
      </c>
    </row>
    <row r="701" customFormat="false" ht="15" hidden="false" customHeight="false" outlineLevel="0" collapsed="false">
      <c r="A701" s="2" t="s">
        <v>831</v>
      </c>
      <c r="B701" s="2" t="s">
        <v>142</v>
      </c>
      <c r="C701" s="2" t="s">
        <v>174</v>
      </c>
      <c r="D701" s="2" t="s">
        <v>14</v>
      </c>
      <c r="E701" s="2" t="s">
        <v>47</v>
      </c>
      <c r="F701" s="14" t="n">
        <v>109.41</v>
      </c>
      <c r="G701" s="2" t="n">
        <v>3</v>
      </c>
      <c r="H701" s="2" t="n">
        <v>406</v>
      </c>
      <c r="I701" s="21" t="n">
        <v>0.85</v>
      </c>
      <c r="J701" s="14" t="n">
        <v>85</v>
      </c>
      <c r="K701" s="14" t="n">
        <v>125</v>
      </c>
      <c r="L701" s="21" t="n">
        <f aca="false">INDEX('Read me'!$B$10:$B$14,4)</f>
        <v>1.2</v>
      </c>
      <c r="M701" s="14" t="n">
        <f aca="false">IF(F701*(1+'Read me'!$B$5)&lt;='Read me'!$B$7,CEILING(F701*(1+'Read me'!$B$5)+0.5,1)-0.5,CEILING(F701*(1+'Read me'!$B$5),5))</f>
        <v>110</v>
      </c>
      <c r="N701" s="14" t="n">
        <f aca="false">IF(MAX(M701*L701,M701+'Read me'!$B$6)&lt;='Read me'!$B$7,CEILING(MAX(M701*L701,M701+'Read me'!$B$6)+0.5,1)-0.5,CEILING(MAX(M701*L701,M701+'Read me'!$B$6),5))</f>
        <v>135</v>
      </c>
      <c r="O701" s="22" t="n">
        <f aca="false">IF(ISNUMBER(J701),M701-J701,"new")</f>
        <v>25</v>
      </c>
    </row>
    <row r="702" customFormat="false" ht="15" hidden="false" customHeight="false" outlineLevel="0" collapsed="false">
      <c r="A702" s="2" t="s">
        <v>832</v>
      </c>
      <c r="B702" s="2" t="s">
        <v>142</v>
      </c>
      <c r="C702" s="2" t="s">
        <v>174</v>
      </c>
      <c r="D702" s="2" t="s">
        <v>14</v>
      </c>
      <c r="E702" s="2" t="s">
        <v>48</v>
      </c>
      <c r="F702" s="14" t="n">
        <v>129.14</v>
      </c>
      <c r="G702" s="2" t="n">
        <v>4</v>
      </c>
      <c r="H702" s="2" t="n">
        <v>406</v>
      </c>
      <c r="I702" s="21" t="n">
        <v>0.85</v>
      </c>
      <c r="J702" s="14" t="n">
        <v>125</v>
      </c>
      <c r="K702" s="14" t="n">
        <v>125</v>
      </c>
      <c r="L702" s="21" t="n">
        <f aca="false">INDEX('Read me'!$B$10:$B$14,4)</f>
        <v>1.2</v>
      </c>
      <c r="M702" s="14" t="n">
        <f aca="false">IF(F702*(1+'Read me'!$B$5)&lt;='Read me'!$B$7,CEILING(F702*(1+'Read me'!$B$5)+0.5,1)-0.5,CEILING(F702*(1+'Read me'!$B$5),5))</f>
        <v>130</v>
      </c>
      <c r="N702" s="14" t="n">
        <f aca="false">IF(MAX(M702*L702,M702+'Read me'!$B$6)&lt;='Read me'!$B$7,CEILING(MAX(M702*L702,M702+'Read me'!$B$6)+0.5,1)-0.5,CEILING(MAX(M702*L702,M702+'Read me'!$B$6),5))</f>
        <v>160</v>
      </c>
      <c r="O702" s="22" t="n">
        <f aca="false">IF(ISNUMBER(J702),M702-J702,"new")</f>
        <v>5</v>
      </c>
    </row>
    <row r="703" customFormat="false" ht="15" hidden="false" customHeight="false" outlineLevel="0" collapsed="false">
      <c r="A703" s="2" t="s">
        <v>833</v>
      </c>
      <c r="B703" s="2" t="s">
        <v>142</v>
      </c>
      <c r="C703" s="2" t="s">
        <v>174</v>
      </c>
      <c r="D703" s="2" t="s">
        <v>14</v>
      </c>
      <c r="E703" s="2" t="s">
        <v>49</v>
      </c>
      <c r="F703" s="14" t="n">
        <v>172.12</v>
      </c>
      <c r="G703" s="2" t="n">
        <v>3</v>
      </c>
      <c r="H703" s="2" t="n">
        <v>406</v>
      </c>
      <c r="I703" s="21" t="n">
        <v>0.85</v>
      </c>
      <c r="J703" s="14" t="n">
        <v>199</v>
      </c>
      <c r="K703" s="14" t="n">
        <v>175</v>
      </c>
      <c r="L703" s="21" t="n">
        <f aca="false">INDEX('Read me'!$B$10:$B$14,4)</f>
        <v>1.2</v>
      </c>
      <c r="M703" s="14" t="n">
        <f aca="false">IF(F703*(1+'Read me'!$B$5)&lt;='Read me'!$B$7,CEILING(F703*(1+'Read me'!$B$5)+0.5,1)-0.5,CEILING(F703*(1+'Read me'!$B$5),5))</f>
        <v>175</v>
      </c>
      <c r="N703" s="14" t="n">
        <f aca="false">IF(MAX(M703*L703,M703+'Read me'!$B$6)&lt;='Read me'!$B$7,CEILING(MAX(M703*L703,M703+'Read me'!$B$6)+0.5,1)-0.5,CEILING(MAX(M703*L703,M703+'Read me'!$B$6),5))</f>
        <v>210</v>
      </c>
      <c r="O703" s="22" t="n">
        <f aca="false">IF(ISNUMBER(J703),M703-J703,"new")</f>
        <v>-24</v>
      </c>
    </row>
    <row r="704" customFormat="false" ht="15" hidden="false" customHeight="false" outlineLevel="0" collapsed="false">
      <c r="A704" s="2" t="s">
        <v>834</v>
      </c>
      <c r="B704" s="2" t="s">
        <v>142</v>
      </c>
      <c r="C704" s="2" t="s">
        <v>174</v>
      </c>
      <c r="D704" s="2" t="s">
        <v>15</v>
      </c>
      <c r="E704" s="2" t="s">
        <v>47</v>
      </c>
      <c r="F704" s="14" t="n">
        <v>147.25</v>
      </c>
      <c r="G704" s="2" t="n">
        <v>5</v>
      </c>
      <c r="H704" s="2" t="n">
        <v>406</v>
      </c>
      <c r="I704" s="21" t="n">
        <v>0.85</v>
      </c>
      <c r="J704" s="14" t="n">
        <v>250</v>
      </c>
      <c r="K704" s="14" t="n">
        <v>300</v>
      </c>
      <c r="L704" s="21" t="n">
        <f aca="false">INDEX('Read me'!$B$10:$B$14,5)</f>
        <v>1.2</v>
      </c>
      <c r="M704" s="14" t="n">
        <f aca="false">IF(F704*(1+'Read me'!$B$5)&lt;='Read me'!$B$7,CEILING(F704*(1+'Read me'!$B$5)+0.5,1)-0.5,CEILING(F704*(1+'Read me'!$B$5),5))</f>
        <v>150</v>
      </c>
      <c r="N704" s="14" t="n">
        <f aca="false">IF(MAX(M704*L704,M704+'Read me'!$B$6)&lt;='Read me'!$B$7,CEILING(MAX(M704*L704,M704+'Read me'!$B$6)+0.5,1)-0.5,CEILING(MAX(M704*L704,M704+'Read me'!$B$6),5))</f>
        <v>180</v>
      </c>
      <c r="O704" s="22" t="n">
        <f aca="false">IF(ISNUMBER(J704),M704-J704,"new")</f>
        <v>-100</v>
      </c>
    </row>
    <row r="705" customFormat="false" ht="15" hidden="false" customHeight="false" outlineLevel="0" collapsed="false">
      <c r="A705" s="2" t="s">
        <v>835</v>
      </c>
      <c r="B705" s="2" t="s">
        <v>142</v>
      </c>
      <c r="C705" s="2" t="s">
        <v>174</v>
      </c>
      <c r="D705" s="2" t="s">
        <v>15</v>
      </c>
      <c r="E705" s="2" t="s">
        <v>48</v>
      </c>
      <c r="F705" s="14" t="n">
        <v>190.2</v>
      </c>
      <c r="G705" s="2" t="n">
        <v>1</v>
      </c>
      <c r="H705" s="2" t="n">
        <v>406</v>
      </c>
      <c r="I705" s="21" t="n">
        <v>0.85</v>
      </c>
      <c r="J705" s="14" t="n">
        <v>250</v>
      </c>
      <c r="K705" s="14" t="n">
        <v>300</v>
      </c>
      <c r="L705" s="21" t="n">
        <f aca="false">INDEX('Read me'!$B$10:$B$14,5)</f>
        <v>1.2</v>
      </c>
      <c r="M705" s="14" t="n">
        <f aca="false">IF(MAX((IF(F705*(1+'Read me'!$B$5)&lt;='Read me'!$B$7,CEILING(F705*(1+'Read me'!$B$5)+0.5,1)-0.5,CEILING(F705*(1+'Read me'!$B$5),5)))*L705,(IF(F705*(1+'Read me'!$B$5)&lt;='Read me'!$B$7,CEILING(F705*(1+'Read me'!$B$5)+0.5,1)-0.5,CEILING(F705*(1+'Read me'!$B$5),5)))+'Read me'!$B$6)&lt;='Read me'!$B$7,CEILING(MAX((IF(F705*(1+'Read me'!$B$5)&lt;='Read me'!$B$7,CEILING(F705*(1+'Read me'!$B$5)+0.5,1)-0.5,CEILING(F705*(1+'Read me'!$B$5),5)))*L705,(IF(F705*(1+'Read me'!$B$5)&lt;='Read me'!$B$7,CEILING(F705*(1+'Read me'!$B$5)+0.5,1)-0.5,CEILING(F705*(1+'Read me'!$B$5),5)))+'Read me'!$B$6)+0.5,1)-0.5,CEILING(MAX((IF(F705*(1+'Read me'!$B$5)&lt;='Read me'!$B$7,CEILING(F705*(1+'Read me'!$B$5)+0.5,1)-0.5,CEILING(F705*(1+'Read me'!$B$5),5)))*L705,(IF(F705*(1+'Read me'!$B$5)&lt;='Read me'!$B$7,CEILING(F705*(1+'Read me'!$B$5)+0.5,1)-0.5,CEILING(F705*(1+'Read me'!$B$5),5)))+'Read me'!$B$6),5))</f>
        <v>235</v>
      </c>
      <c r="N705" s="2" t="s">
        <v>138</v>
      </c>
      <c r="O705" s="22" t="n">
        <f aca="false">IF(ISNUMBER(J705),M705-J705,"new")</f>
        <v>-15</v>
      </c>
      <c r="P705" s="5" t="s">
        <v>139</v>
      </c>
    </row>
    <row r="706" customFormat="false" ht="15" hidden="false" customHeight="false" outlineLevel="0" collapsed="false">
      <c r="A706" s="2" t="s">
        <v>836</v>
      </c>
      <c r="B706" s="2" t="s">
        <v>142</v>
      </c>
      <c r="C706" s="2" t="s">
        <v>174</v>
      </c>
      <c r="D706" s="2" t="s">
        <v>15</v>
      </c>
      <c r="E706" s="2" t="s">
        <v>49</v>
      </c>
      <c r="F706" s="14" t="n">
        <v>227.23</v>
      </c>
      <c r="G706" s="2" t="n">
        <v>1</v>
      </c>
      <c r="H706" s="2" t="n">
        <v>406</v>
      </c>
      <c r="I706" s="21" t="n">
        <v>0.85</v>
      </c>
      <c r="J706" s="14" t="n">
        <v>300</v>
      </c>
      <c r="K706" s="14" t="n">
        <v>400</v>
      </c>
      <c r="L706" s="21" t="n">
        <f aca="false">INDEX('Read me'!$B$10:$B$14,5)</f>
        <v>1.2</v>
      </c>
      <c r="M706" s="14" t="n">
        <f aca="false">IF(MAX((IF(F706*(1+'Read me'!$B$5)&lt;='Read me'!$B$7,CEILING(F706*(1+'Read me'!$B$5)+0.5,1)-0.5,CEILING(F706*(1+'Read me'!$B$5),5)))*L706,(IF(F706*(1+'Read me'!$B$5)&lt;='Read me'!$B$7,CEILING(F706*(1+'Read me'!$B$5)+0.5,1)-0.5,CEILING(F706*(1+'Read me'!$B$5),5)))+'Read me'!$B$6)&lt;='Read me'!$B$7,CEILING(MAX((IF(F706*(1+'Read me'!$B$5)&lt;='Read me'!$B$7,CEILING(F706*(1+'Read me'!$B$5)+0.5,1)-0.5,CEILING(F706*(1+'Read me'!$B$5),5)))*L706,(IF(F706*(1+'Read me'!$B$5)&lt;='Read me'!$B$7,CEILING(F706*(1+'Read me'!$B$5)+0.5,1)-0.5,CEILING(F706*(1+'Read me'!$B$5),5)))+'Read me'!$B$6)+0.5,1)-0.5,CEILING(MAX((IF(F706*(1+'Read me'!$B$5)&lt;='Read me'!$B$7,CEILING(F706*(1+'Read me'!$B$5)+0.5,1)-0.5,CEILING(F706*(1+'Read me'!$B$5),5)))*L706,(IF(F706*(1+'Read me'!$B$5)&lt;='Read me'!$B$7,CEILING(F706*(1+'Read me'!$B$5)+0.5,1)-0.5,CEILING(F706*(1+'Read me'!$B$5),5)))+'Read me'!$B$6),5))</f>
        <v>280</v>
      </c>
      <c r="N706" s="2" t="s">
        <v>138</v>
      </c>
      <c r="O706" s="22" t="n">
        <f aca="false">IF(ISNUMBER(J706),M706-J706,"new")</f>
        <v>-20</v>
      </c>
      <c r="P706" s="5" t="s">
        <v>139</v>
      </c>
    </row>
    <row r="707" customFormat="false" ht="15" hidden="false" customHeight="false" outlineLevel="0" collapsed="false">
      <c r="A707" s="2" t="s">
        <v>837</v>
      </c>
      <c r="B707" s="2" t="s">
        <v>142</v>
      </c>
      <c r="C707" s="2" t="s">
        <v>205</v>
      </c>
      <c r="D707" s="2" t="s">
        <v>10</v>
      </c>
      <c r="E707" s="2" t="s">
        <v>47</v>
      </c>
      <c r="F707" s="14" t="n">
        <v>10.55</v>
      </c>
      <c r="G707" s="2" t="n">
        <v>10</v>
      </c>
      <c r="H707" s="2" t="n">
        <v>25</v>
      </c>
      <c r="I707" s="21" t="n">
        <v>0.77</v>
      </c>
      <c r="J707" s="14" t="n">
        <v>19.5</v>
      </c>
      <c r="K707" s="14" t="n">
        <v>24.5</v>
      </c>
      <c r="L707" s="21" t="n">
        <f aca="false">INDEX('Read me'!$B$10:$B$14,1)</f>
        <v>1.34</v>
      </c>
      <c r="M707" s="14" t="n">
        <f aca="false">IF(F707*(1+'Read me'!$B$5)&lt;='Read me'!$B$7,CEILING(F707*(1+'Read me'!$B$5)+0.5,1)-0.5,CEILING(F707*(1+'Read me'!$B$5),5))</f>
        <v>11.5</v>
      </c>
      <c r="N707" s="14" t="n">
        <f aca="false">IF(MAX(M707*L707,M707+'Read me'!$B$6)&lt;='Read me'!$B$7,CEILING(MAX(M707*L707,M707+'Read me'!$B$6)+0.5,1)-0.5,CEILING(MAX(M707*L707,M707+'Read me'!$B$6),5))</f>
        <v>16.5</v>
      </c>
      <c r="O707" s="22" t="n">
        <f aca="false">IF(ISNUMBER(J707),M707-J707,"new")</f>
        <v>-8</v>
      </c>
    </row>
    <row r="708" customFormat="false" ht="15" hidden="false" customHeight="false" outlineLevel="0" collapsed="false">
      <c r="A708" s="2" t="s">
        <v>838</v>
      </c>
      <c r="B708" s="2" t="s">
        <v>142</v>
      </c>
      <c r="C708" s="2" t="s">
        <v>205</v>
      </c>
      <c r="D708" s="2" t="s">
        <v>10</v>
      </c>
      <c r="E708" s="2" t="s">
        <v>48</v>
      </c>
      <c r="F708" s="14" t="n">
        <v>15.33</v>
      </c>
      <c r="G708" s="2" t="n">
        <v>5</v>
      </c>
      <c r="H708" s="2" t="n">
        <v>25</v>
      </c>
      <c r="I708" s="21" t="n">
        <v>0.77</v>
      </c>
      <c r="J708" s="14" t="n">
        <v>19.5</v>
      </c>
      <c r="K708" s="14" t="n">
        <v>24.5</v>
      </c>
      <c r="L708" s="21" t="n">
        <f aca="false">INDEX('Read me'!$B$10:$B$14,1)</f>
        <v>1.34</v>
      </c>
      <c r="M708" s="14" t="n">
        <f aca="false">IF(F708*(1+'Read me'!$B$5)&lt;='Read me'!$B$7,CEILING(F708*(1+'Read me'!$B$5)+0.5,1)-0.5,CEILING(F708*(1+'Read me'!$B$5),5))</f>
        <v>15.5</v>
      </c>
      <c r="N708" s="14" t="n">
        <f aca="false">IF(MAX(M708*L708,M708+'Read me'!$B$6)&lt;='Read me'!$B$7,CEILING(MAX(M708*L708,M708+'Read me'!$B$6)+0.5,1)-0.5,CEILING(MAX(M708*L708,M708+'Read me'!$B$6),5))</f>
        <v>21.5</v>
      </c>
      <c r="O708" s="22" t="n">
        <f aca="false">IF(ISNUMBER(J708),M708-J708,"new")</f>
        <v>-4</v>
      </c>
    </row>
    <row r="709" customFormat="false" ht="15" hidden="false" customHeight="false" outlineLevel="0" collapsed="false">
      <c r="A709" s="2" t="s">
        <v>839</v>
      </c>
      <c r="B709" s="2" t="s">
        <v>142</v>
      </c>
      <c r="C709" s="2" t="s">
        <v>205</v>
      </c>
      <c r="D709" s="2" t="s">
        <v>10</v>
      </c>
      <c r="E709" s="2" t="s">
        <v>49</v>
      </c>
      <c r="F709" s="14" t="n">
        <v>15.33</v>
      </c>
      <c r="G709" s="2" t="n">
        <v>1</v>
      </c>
      <c r="H709" s="2" t="n">
        <v>25</v>
      </c>
      <c r="I709" s="21" t="n">
        <v>0.77</v>
      </c>
      <c r="J709" s="14" t="n">
        <v>19.5</v>
      </c>
      <c r="K709" s="14" t="n">
        <v>34.5</v>
      </c>
      <c r="L709" s="21" t="n">
        <f aca="false">INDEX('Read me'!$B$10:$B$14,1)</f>
        <v>1.34</v>
      </c>
      <c r="M709" s="14" t="n">
        <f aca="false">IF(F709*(1+'Read me'!$B$5)&lt;='Read me'!$B$7,CEILING(F709*(1+'Read me'!$B$5)+0.5,1)-0.5,CEILING(F709*(1+'Read me'!$B$5),5))</f>
        <v>15.5</v>
      </c>
      <c r="N709" s="14" t="n">
        <f aca="false">IF(MAX(M709*L709,M709+'Read me'!$B$6)&lt;='Read me'!$B$7,CEILING(MAX(M709*L709,M709+'Read me'!$B$6)+0.5,1)-0.5,CEILING(MAX(M709*L709,M709+'Read me'!$B$6),5))</f>
        <v>21.5</v>
      </c>
      <c r="O709" s="22" t="n">
        <f aca="false">IF(ISNUMBER(J709),M709-J709,"new")</f>
        <v>-4</v>
      </c>
    </row>
    <row r="710" customFormat="false" ht="15" hidden="false" customHeight="false" outlineLevel="0" collapsed="false">
      <c r="A710" s="2" t="s">
        <v>840</v>
      </c>
      <c r="B710" s="2" t="s">
        <v>142</v>
      </c>
      <c r="C710" s="2" t="s">
        <v>205</v>
      </c>
      <c r="D710" s="2" t="s">
        <v>12</v>
      </c>
      <c r="E710" s="2" t="s">
        <v>47</v>
      </c>
      <c r="F710" s="14" t="n">
        <v>41.76</v>
      </c>
      <c r="G710" s="2" t="n">
        <v>5</v>
      </c>
      <c r="H710" s="2" t="n">
        <v>25</v>
      </c>
      <c r="I710" s="21" t="n">
        <v>0.94</v>
      </c>
      <c r="J710" s="14" t="n">
        <v>24.5</v>
      </c>
      <c r="K710" s="14" t="n">
        <v>29.5</v>
      </c>
      <c r="L710" s="21" t="n">
        <f aca="false">INDEX('Read me'!$B$10:$B$14,2)</f>
        <v>1.26</v>
      </c>
      <c r="M710" s="14" t="n">
        <f aca="false">IF(F710*(1+'Read me'!$B$5)&lt;='Read me'!$B$7,CEILING(F710*(1+'Read me'!$B$5)+0.5,1)-0.5,CEILING(F710*(1+'Read me'!$B$5),5))</f>
        <v>45</v>
      </c>
      <c r="N710" s="14" t="n">
        <f aca="false">IF(MAX(M710*L710,M710+'Read me'!$B$6)&lt;='Read me'!$B$7,CEILING(MAX(M710*L710,M710+'Read me'!$B$6)+0.5,1)-0.5,CEILING(MAX(M710*L710,M710+'Read me'!$B$6),5))</f>
        <v>60</v>
      </c>
      <c r="O710" s="22" t="n">
        <f aca="false">IF(ISNUMBER(J710),M710-J710,"new")</f>
        <v>20.5</v>
      </c>
    </row>
    <row r="711" customFormat="false" ht="15" hidden="false" customHeight="false" outlineLevel="0" collapsed="false">
      <c r="A711" s="2" t="s">
        <v>841</v>
      </c>
      <c r="B711" s="2" t="s">
        <v>142</v>
      </c>
      <c r="C711" s="2" t="s">
        <v>205</v>
      </c>
      <c r="D711" s="2" t="s">
        <v>12</v>
      </c>
      <c r="E711" s="2" t="s">
        <v>48</v>
      </c>
      <c r="F711" s="14" t="n">
        <v>45.68</v>
      </c>
      <c r="G711" s="2" t="n">
        <v>1</v>
      </c>
      <c r="H711" s="2" t="n">
        <v>25</v>
      </c>
      <c r="I711" s="21" t="n">
        <v>0.94</v>
      </c>
      <c r="J711" s="14" t="n">
        <v>24.5</v>
      </c>
      <c r="K711" s="14" t="n">
        <v>29.5</v>
      </c>
      <c r="L711" s="21" t="n">
        <f aca="false">INDEX('Read me'!$B$10:$B$14,2)</f>
        <v>1.26</v>
      </c>
      <c r="M711" s="14" t="n">
        <f aca="false">IF(F711*(1+'Read me'!$B$5)&lt;='Read me'!$B$7,CEILING(F711*(1+'Read me'!$B$5)+0.5,1)-0.5,CEILING(F711*(1+'Read me'!$B$5),5))</f>
        <v>50</v>
      </c>
      <c r="N711" s="14" t="n">
        <f aca="false">IF(MAX(M711*L711,M711+'Read me'!$B$6)&lt;='Read me'!$B$7,CEILING(MAX(M711*L711,M711+'Read me'!$B$6)+0.5,1)-0.5,CEILING(MAX(M711*L711,M711+'Read me'!$B$6),5))</f>
        <v>65</v>
      </c>
      <c r="O711" s="22" t="n">
        <f aca="false">IF(ISNUMBER(J711),M711-J711,"new")</f>
        <v>25.5</v>
      </c>
    </row>
    <row r="712" customFormat="false" ht="15" hidden="false" customHeight="false" outlineLevel="0" collapsed="false">
      <c r="A712" s="2" t="s">
        <v>842</v>
      </c>
      <c r="B712" s="2" t="s">
        <v>142</v>
      </c>
      <c r="C712" s="2" t="s">
        <v>205</v>
      </c>
      <c r="D712" s="2" t="s">
        <v>12</v>
      </c>
      <c r="E712" s="2" t="s">
        <v>49</v>
      </c>
      <c r="F712" s="14" t="n">
        <v>49.01</v>
      </c>
      <c r="G712" s="2" t="n">
        <v>1</v>
      </c>
      <c r="H712" s="2" t="n">
        <v>25</v>
      </c>
      <c r="I712" s="21" t="n">
        <v>0.94</v>
      </c>
      <c r="J712" s="14" t="n">
        <v>24.5</v>
      </c>
      <c r="K712" s="14" t="n">
        <v>45</v>
      </c>
      <c r="L712" s="21" t="n">
        <f aca="false">INDEX('Read me'!$B$10:$B$14,2)</f>
        <v>1.26</v>
      </c>
      <c r="M712" s="14" t="n">
        <f aca="false">IF(F712*(1+'Read me'!$B$5)&lt;='Read me'!$B$7,CEILING(F712*(1+'Read me'!$B$5)+0.5,1)-0.5,CEILING(F712*(1+'Read me'!$B$5),5))</f>
        <v>50</v>
      </c>
      <c r="N712" s="14" t="n">
        <f aca="false">IF(MAX(M712*L712,M712+'Read me'!$B$6)&lt;='Read me'!$B$7,CEILING(MAX(M712*L712,M712+'Read me'!$B$6)+0.5,1)-0.5,CEILING(MAX(M712*L712,M712+'Read me'!$B$6),5))</f>
        <v>65</v>
      </c>
      <c r="O712" s="22" t="n">
        <f aca="false">IF(ISNUMBER(J712),M712-J712,"new")</f>
        <v>25.5</v>
      </c>
    </row>
    <row r="713" customFormat="false" ht="15" hidden="false" customHeight="false" outlineLevel="0" collapsed="false">
      <c r="A713" s="2" t="s">
        <v>843</v>
      </c>
      <c r="B713" s="2" t="s">
        <v>142</v>
      </c>
      <c r="C713" s="2" t="s">
        <v>205</v>
      </c>
      <c r="D713" s="2" t="s">
        <v>13</v>
      </c>
      <c r="E713" s="2" t="s">
        <v>47</v>
      </c>
      <c r="F713" s="14" t="n">
        <v>68.71</v>
      </c>
      <c r="G713" s="2" t="n">
        <v>1</v>
      </c>
      <c r="H713" s="2" t="n">
        <v>25</v>
      </c>
      <c r="I713" s="21" t="n">
        <v>0.94</v>
      </c>
      <c r="J713" s="14" t="n">
        <v>45</v>
      </c>
      <c r="K713" s="14" t="n">
        <v>95</v>
      </c>
      <c r="L713" s="21" t="n">
        <f aca="false">INDEX('Read me'!$B$10:$B$14,3)</f>
        <v>1.35</v>
      </c>
      <c r="M713" s="14" t="n">
        <f aca="false">IF(F713*(1+'Read me'!$B$5)&lt;='Read me'!$B$7,CEILING(F713*(1+'Read me'!$B$5)+0.5,1)-0.5,CEILING(F713*(1+'Read me'!$B$5),5))</f>
        <v>70</v>
      </c>
      <c r="N713" s="14" t="n">
        <f aca="false">IF(MAX(M713*L713,M713+'Read me'!$B$6)&lt;='Read me'!$B$7,CEILING(MAX(M713*L713,M713+'Read me'!$B$6)+0.5,1)-0.5,CEILING(MAX(M713*L713,M713+'Read me'!$B$6),5))</f>
        <v>95</v>
      </c>
      <c r="O713" s="22" t="n">
        <f aca="false">IF(ISNUMBER(J713),M713-J713,"new")</f>
        <v>25</v>
      </c>
    </row>
    <row r="714" customFormat="false" ht="15" hidden="false" customHeight="false" outlineLevel="0" collapsed="false">
      <c r="A714" s="2" t="s">
        <v>844</v>
      </c>
      <c r="B714" s="2" t="s">
        <v>142</v>
      </c>
      <c r="C714" s="2" t="s">
        <v>205</v>
      </c>
      <c r="D714" s="2" t="s">
        <v>13</v>
      </c>
      <c r="E714" s="2" t="s">
        <v>48</v>
      </c>
      <c r="F714" s="14" t="n">
        <v>80.29</v>
      </c>
      <c r="G714" s="2" t="n">
        <v>0</v>
      </c>
      <c r="H714" s="2" t="n">
        <v>25</v>
      </c>
      <c r="I714" s="21" t="n">
        <v>0.94</v>
      </c>
      <c r="J714" s="14" t="n">
        <v>45</v>
      </c>
      <c r="K714" s="14" t="n">
        <v>95</v>
      </c>
      <c r="L714" s="21" t="n">
        <f aca="false">INDEX('Read me'!$B$10:$B$14,3)</f>
        <v>1.35</v>
      </c>
      <c r="M714" s="14" t="n">
        <f aca="false">IF(F714*(1+'Read me'!$B$5)&lt;='Read me'!$B$7,CEILING(F714*(1+'Read me'!$B$5)+0.5,1)-0.5,CEILING(F714*(1+'Read me'!$B$5),5))</f>
        <v>85</v>
      </c>
      <c r="N714" s="14" t="n">
        <f aca="false">IF(MAX(M714*L714,M714+'Read me'!$B$6)&lt;='Read me'!$B$7,CEILING(MAX(M714*L714,M714+'Read me'!$B$6)+0.5,1)-0.5,CEILING(MAX(M714*L714,M714+'Read me'!$B$6),5))</f>
        <v>115</v>
      </c>
      <c r="O714" s="22" t="n">
        <f aca="false">IF(ISNUMBER(J714),M714-J714,"new")</f>
        <v>40</v>
      </c>
    </row>
    <row r="715" customFormat="false" ht="15" hidden="false" customHeight="false" outlineLevel="0" collapsed="false">
      <c r="A715" s="2" t="s">
        <v>845</v>
      </c>
      <c r="B715" s="2" t="s">
        <v>142</v>
      </c>
      <c r="C715" s="2" t="s">
        <v>205</v>
      </c>
      <c r="D715" s="2" t="s">
        <v>13</v>
      </c>
      <c r="E715" s="2" t="s">
        <v>49</v>
      </c>
      <c r="F715" s="14" t="n">
        <v>109.66</v>
      </c>
      <c r="G715" s="2" t="n">
        <v>0</v>
      </c>
      <c r="H715" s="2" t="n">
        <v>25</v>
      </c>
      <c r="I715" s="21" t="n">
        <v>0.94</v>
      </c>
      <c r="J715" s="14" t="n">
        <v>99</v>
      </c>
      <c r="K715" s="14" t="n">
        <v>150</v>
      </c>
      <c r="L715" s="21" t="n">
        <f aca="false">INDEX('Read me'!$B$10:$B$14,3)</f>
        <v>1.35</v>
      </c>
      <c r="M715" s="14" t="n">
        <f aca="false">IF(F715*(1+'Read me'!$B$5)&lt;='Read me'!$B$7,CEILING(F715*(1+'Read me'!$B$5)+0.5,1)-0.5,CEILING(F715*(1+'Read me'!$B$5),5))</f>
        <v>110</v>
      </c>
      <c r="N715" s="14" t="n">
        <f aca="false">IF(MAX(M715*L715,M715+'Read me'!$B$6)&lt;='Read me'!$B$7,CEILING(MAX(M715*L715,M715+'Read me'!$B$6)+0.5,1)-0.5,CEILING(MAX(M715*L715,M715+'Read me'!$B$6),5))</f>
        <v>150</v>
      </c>
      <c r="O715" s="22" t="n">
        <f aca="false">IF(ISNUMBER(J715),M715-J715,"new")</f>
        <v>11</v>
      </c>
    </row>
    <row r="716" customFormat="false" ht="15" hidden="false" customHeight="false" outlineLevel="0" collapsed="false">
      <c r="A716" s="2" t="s">
        <v>846</v>
      </c>
      <c r="B716" s="2" t="s">
        <v>142</v>
      </c>
      <c r="C716" s="2" t="s">
        <v>205</v>
      </c>
      <c r="D716" s="2" t="s">
        <v>14</v>
      </c>
      <c r="E716" s="2" t="s">
        <v>47</v>
      </c>
      <c r="F716" s="14" t="n">
        <v>116.21</v>
      </c>
      <c r="G716" s="2" t="n">
        <v>0</v>
      </c>
      <c r="H716" s="2" t="n">
        <v>25</v>
      </c>
      <c r="I716" s="21" t="n">
        <v>0.94</v>
      </c>
      <c r="J716" s="14" t="n">
        <v>99</v>
      </c>
      <c r="K716" s="14" t="n">
        <v>150</v>
      </c>
      <c r="L716" s="21" t="n">
        <f aca="false">INDEX('Read me'!$B$10:$B$14,4)</f>
        <v>1.2</v>
      </c>
      <c r="M716" s="14" t="n">
        <f aca="false">IF(F716*(1+'Read me'!$B$5)&lt;='Read me'!$B$7,CEILING(F716*(1+'Read me'!$B$5)+0.5,1)-0.5,CEILING(F716*(1+'Read me'!$B$5),5))</f>
        <v>120</v>
      </c>
      <c r="N716" s="14" t="n">
        <f aca="false">IF(MAX(M716*L716,M716+'Read me'!$B$6)&lt;='Read me'!$B$7,CEILING(MAX(M716*L716,M716+'Read me'!$B$6)+0.5,1)-0.5,CEILING(MAX(M716*L716,M716+'Read me'!$B$6),5))</f>
        <v>145</v>
      </c>
      <c r="O716" s="22" t="n">
        <f aca="false">IF(ISNUMBER(J716),M716-J716,"new")</f>
        <v>21</v>
      </c>
    </row>
    <row r="717" customFormat="false" ht="15" hidden="false" customHeight="false" outlineLevel="0" collapsed="false">
      <c r="A717" s="2" t="s">
        <v>847</v>
      </c>
      <c r="B717" s="2" t="s">
        <v>142</v>
      </c>
      <c r="C717" s="2" t="s">
        <v>205</v>
      </c>
      <c r="D717" s="2" t="s">
        <v>14</v>
      </c>
      <c r="E717" s="2" t="s">
        <v>48</v>
      </c>
      <c r="F717" s="14" t="n">
        <v>149.63</v>
      </c>
      <c r="G717" s="2" t="n">
        <v>0</v>
      </c>
      <c r="H717" s="2" t="n">
        <v>25</v>
      </c>
      <c r="I717" s="21" t="n">
        <v>0.94</v>
      </c>
      <c r="J717" s="14" t="n">
        <v>150</v>
      </c>
      <c r="K717" s="14" t="n">
        <v>150</v>
      </c>
      <c r="L717" s="21" t="n">
        <f aca="false">INDEX('Read me'!$B$10:$B$14,4)</f>
        <v>1.2</v>
      </c>
      <c r="M717" s="14" t="n">
        <f aca="false">IF(F717*(1+'Read me'!$B$5)&lt;='Read me'!$B$7,CEILING(F717*(1+'Read me'!$B$5)+0.5,1)-0.5,CEILING(F717*(1+'Read me'!$B$5),5))</f>
        <v>150</v>
      </c>
      <c r="N717" s="14" t="n">
        <f aca="false">IF(MAX(M717*L717,M717+'Read me'!$B$6)&lt;='Read me'!$B$7,CEILING(MAX(M717*L717,M717+'Read me'!$B$6)+0.5,1)-0.5,CEILING(MAX(M717*L717,M717+'Read me'!$B$6),5))</f>
        <v>180</v>
      </c>
      <c r="O717" s="22" t="n">
        <f aca="false">IF(ISNUMBER(J717),M717-J717,"new")</f>
        <v>0</v>
      </c>
    </row>
    <row r="718" customFormat="false" ht="15" hidden="false" customHeight="false" outlineLevel="0" collapsed="false">
      <c r="A718" s="2" t="s">
        <v>848</v>
      </c>
      <c r="B718" s="2" t="s">
        <v>142</v>
      </c>
      <c r="C718" s="2" t="s">
        <v>205</v>
      </c>
      <c r="D718" s="2" t="s">
        <v>14</v>
      </c>
      <c r="E718" s="2" t="s">
        <v>49</v>
      </c>
      <c r="F718" s="14" t="n">
        <v>190.09</v>
      </c>
      <c r="G718" s="2" t="n">
        <v>0</v>
      </c>
      <c r="H718" s="2" t="n">
        <v>25</v>
      </c>
      <c r="I718" s="21" t="n">
        <v>0.94</v>
      </c>
      <c r="J718" s="14" t="n">
        <v>250</v>
      </c>
      <c r="K718" s="14" t="n">
        <v>195</v>
      </c>
      <c r="L718" s="21" t="n">
        <f aca="false">INDEX('Read me'!$B$10:$B$14,4)</f>
        <v>1.2</v>
      </c>
      <c r="M718" s="14" t="n">
        <f aca="false">IF(F718*(1+'Read me'!$B$5)&lt;='Read me'!$B$7,CEILING(F718*(1+'Read me'!$B$5)+0.5,1)-0.5,CEILING(F718*(1+'Read me'!$B$5),5))</f>
        <v>195</v>
      </c>
      <c r="N718" s="14" t="n">
        <f aca="false">IF(MAX(M718*L718,M718+'Read me'!$B$6)&lt;='Read me'!$B$7,CEILING(MAX(M718*L718,M718+'Read me'!$B$6)+0.5,1)-0.5,CEILING(MAX(M718*L718,M718+'Read me'!$B$6),5))</f>
        <v>235</v>
      </c>
      <c r="O718" s="22" t="n">
        <f aca="false">IF(ISNUMBER(J718),M718-J718,"new")</f>
        <v>-55</v>
      </c>
    </row>
    <row r="719" customFormat="false" ht="15" hidden="false" customHeight="false" outlineLevel="0" collapsed="false">
      <c r="A719" s="2" t="s">
        <v>849</v>
      </c>
      <c r="B719" s="2" t="s">
        <v>142</v>
      </c>
      <c r="C719" s="2" t="s">
        <v>205</v>
      </c>
      <c r="D719" s="2" t="s">
        <v>15</v>
      </c>
      <c r="E719" s="2" t="s">
        <v>47</v>
      </c>
      <c r="F719" s="14" t="n">
        <v>175.32</v>
      </c>
      <c r="G719" s="2" t="n">
        <v>1</v>
      </c>
      <c r="H719" s="2" t="n">
        <v>25</v>
      </c>
      <c r="I719" s="21" t="n">
        <v>0.94</v>
      </c>
      <c r="J719" s="14" t="n">
        <v>300</v>
      </c>
      <c r="K719" s="14" t="n">
        <v>300</v>
      </c>
      <c r="L719" s="21" t="n">
        <f aca="false">INDEX('Read me'!$B$10:$B$14,5)</f>
        <v>1.2</v>
      </c>
      <c r="M719" s="14" t="n">
        <f aca="false">IF(F719*(1+'Read me'!$B$5)&lt;='Read me'!$B$7,CEILING(F719*(1+'Read me'!$B$5)+0.5,1)-0.5,CEILING(F719*(1+'Read me'!$B$5),5))</f>
        <v>180</v>
      </c>
      <c r="N719" s="14" t="n">
        <f aca="false">IF(MAX(M719*L719,M719+'Read me'!$B$6)&lt;='Read me'!$B$7,CEILING(MAX(M719*L719,M719+'Read me'!$B$6)+0.5,1)-0.5,CEILING(MAX(M719*L719,M719+'Read me'!$B$6),5))</f>
        <v>220</v>
      </c>
      <c r="O719" s="22" t="n">
        <f aca="false">IF(ISNUMBER(J719),M719-J719,"new")</f>
        <v>-120</v>
      </c>
    </row>
    <row r="720" customFormat="false" ht="15" hidden="false" customHeight="false" outlineLevel="0" collapsed="false">
      <c r="A720" s="2" t="s">
        <v>850</v>
      </c>
      <c r="B720" s="2" t="s">
        <v>142</v>
      </c>
      <c r="C720" s="2" t="s">
        <v>205</v>
      </c>
      <c r="D720" s="2" t="s">
        <v>15</v>
      </c>
      <c r="E720" s="2" t="s">
        <v>48</v>
      </c>
      <c r="F720" s="14" t="n">
        <v>218.76</v>
      </c>
      <c r="G720" s="2" t="n">
        <v>0</v>
      </c>
      <c r="H720" s="2" t="n">
        <v>25</v>
      </c>
      <c r="I720" s="21" t="n">
        <v>0.94</v>
      </c>
      <c r="J720" s="14" t="n">
        <v>300</v>
      </c>
      <c r="K720" s="14" t="n">
        <v>300</v>
      </c>
      <c r="L720" s="21" t="n">
        <f aca="false">INDEX('Read me'!$B$10:$B$14,5)</f>
        <v>1.2</v>
      </c>
      <c r="M720" s="14" t="n">
        <f aca="false">IF(MAX((IF(F720*(1+'Read me'!$B$5)&lt;='Read me'!$B$7,CEILING(F720*(1+'Read me'!$B$5)+0.5,1)-0.5,CEILING(F720*(1+'Read me'!$B$5),5)))*L720,(IF(F720*(1+'Read me'!$B$5)&lt;='Read me'!$B$7,CEILING(F720*(1+'Read me'!$B$5)+0.5,1)-0.5,CEILING(F720*(1+'Read me'!$B$5),5)))+'Read me'!$B$6)&lt;='Read me'!$B$7,CEILING(MAX((IF(F720*(1+'Read me'!$B$5)&lt;='Read me'!$B$7,CEILING(F720*(1+'Read me'!$B$5)+0.5,1)-0.5,CEILING(F720*(1+'Read me'!$B$5),5)))*L720,(IF(F720*(1+'Read me'!$B$5)&lt;='Read me'!$B$7,CEILING(F720*(1+'Read me'!$B$5)+0.5,1)-0.5,CEILING(F720*(1+'Read me'!$B$5),5)))+'Read me'!$B$6)+0.5,1)-0.5,CEILING(MAX((IF(F720*(1+'Read me'!$B$5)&lt;='Read me'!$B$7,CEILING(F720*(1+'Read me'!$B$5)+0.5,1)-0.5,CEILING(F720*(1+'Read me'!$B$5),5)))*L720,(IF(F720*(1+'Read me'!$B$5)&lt;='Read me'!$B$7,CEILING(F720*(1+'Read me'!$B$5)+0.5,1)-0.5,CEILING(F720*(1+'Read me'!$B$5),5)))+'Read me'!$B$6),5))</f>
        <v>265</v>
      </c>
      <c r="N720" s="2" t="s">
        <v>138</v>
      </c>
      <c r="O720" s="22" t="n">
        <f aca="false">IF(ISNUMBER(J720),M720-J720,"new")</f>
        <v>-35</v>
      </c>
      <c r="P720" s="5" t="s">
        <v>139</v>
      </c>
    </row>
    <row r="721" customFormat="false" ht="15" hidden="false" customHeight="false" outlineLevel="0" collapsed="false">
      <c r="A721" s="2" t="s">
        <v>851</v>
      </c>
      <c r="B721" s="2" t="s">
        <v>142</v>
      </c>
      <c r="C721" s="2" t="s">
        <v>205</v>
      </c>
      <c r="D721" s="2" t="s">
        <v>15</v>
      </c>
      <c r="E721" s="2" t="s">
        <v>49</v>
      </c>
      <c r="F721" s="14" t="n">
        <v>261.93</v>
      </c>
      <c r="G721" s="2" t="n">
        <v>0</v>
      </c>
      <c r="H721" s="2" t="n">
        <v>25</v>
      </c>
      <c r="I721" s="21" t="n">
        <v>0.94</v>
      </c>
      <c r="J721" s="14" t="n">
        <v>350</v>
      </c>
      <c r="K721" s="14" t="n">
        <v>400</v>
      </c>
      <c r="L721" s="21" t="n">
        <f aca="false">INDEX('Read me'!$B$10:$B$14,5)</f>
        <v>1.2</v>
      </c>
      <c r="M721" s="14" t="n">
        <f aca="false">IF(MAX((IF(F721*(1+'Read me'!$B$5)&lt;='Read me'!$B$7,CEILING(F721*(1+'Read me'!$B$5)+0.5,1)-0.5,CEILING(F721*(1+'Read me'!$B$5),5)))*L721,(IF(F721*(1+'Read me'!$B$5)&lt;='Read me'!$B$7,CEILING(F721*(1+'Read me'!$B$5)+0.5,1)-0.5,CEILING(F721*(1+'Read me'!$B$5),5)))+'Read me'!$B$6)&lt;='Read me'!$B$7,CEILING(MAX((IF(F721*(1+'Read me'!$B$5)&lt;='Read me'!$B$7,CEILING(F721*(1+'Read me'!$B$5)+0.5,1)-0.5,CEILING(F721*(1+'Read me'!$B$5),5)))*L721,(IF(F721*(1+'Read me'!$B$5)&lt;='Read me'!$B$7,CEILING(F721*(1+'Read me'!$B$5)+0.5,1)-0.5,CEILING(F721*(1+'Read me'!$B$5),5)))+'Read me'!$B$6)+0.5,1)-0.5,CEILING(MAX((IF(F721*(1+'Read me'!$B$5)&lt;='Read me'!$B$7,CEILING(F721*(1+'Read me'!$B$5)+0.5,1)-0.5,CEILING(F721*(1+'Read me'!$B$5),5)))*L721,(IF(F721*(1+'Read me'!$B$5)&lt;='Read me'!$B$7,CEILING(F721*(1+'Read me'!$B$5)+0.5,1)-0.5,CEILING(F721*(1+'Read me'!$B$5),5)))+'Read me'!$B$6),5))</f>
        <v>320</v>
      </c>
      <c r="N721" s="2" t="s">
        <v>138</v>
      </c>
      <c r="O721" s="22" t="n">
        <f aca="false">IF(ISNUMBER(J721),M721-J721,"new")</f>
        <v>-30</v>
      </c>
      <c r="P721" s="5" t="s">
        <v>139</v>
      </c>
    </row>
    <row r="722" customFormat="false" ht="15" hidden="false" customHeight="false" outlineLevel="0" collapsed="false">
      <c r="A722" s="2" t="s">
        <v>852</v>
      </c>
      <c r="B722" s="2" t="s">
        <v>142</v>
      </c>
      <c r="C722" s="2" t="s">
        <v>123</v>
      </c>
      <c r="D722" s="2" t="s">
        <v>10</v>
      </c>
      <c r="E722" s="2" t="s">
        <v>47</v>
      </c>
      <c r="F722" s="14" t="n">
        <v>12.14</v>
      </c>
      <c r="G722" s="2" t="n">
        <v>11</v>
      </c>
      <c r="H722" s="2" t="n">
        <v>27</v>
      </c>
      <c r="I722" s="21" t="n">
        <v>0.9</v>
      </c>
      <c r="J722" s="14" t="n">
        <v>19.5</v>
      </c>
      <c r="K722" s="14" t="n">
        <v>24.5</v>
      </c>
      <c r="L722" s="21" t="n">
        <f aca="false">INDEX('Read me'!$B$10:$B$14,1)</f>
        <v>1.34</v>
      </c>
      <c r="M722" s="14" t="n">
        <f aca="false">IF(F722*(1+'Read me'!$B$5)&lt;='Read me'!$B$7,CEILING(F722*(1+'Read me'!$B$5)+0.5,1)-0.5,CEILING(F722*(1+'Read me'!$B$5),5))</f>
        <v>12.5</v>
      </c>
      <c r="N722" s="14" t="n">
        <f aca="false">IF(MAX(M722*L722,M722+'Read me'!$B$6)&lt;='Read me'!$B$7,CEILING(MAX(M722*L722,M722+'Read me'!$B$6)+0.5,1)-0.5,CEILING(MAX(M722*L722,M722+'Read me'!$B$6),5))</f>
        <v>17.5</v>
      </c>
      <c r="O722" s="22" t="n">
        <f aca="false">IF(ISNUMBER(J722),M722-J722,"new")</f>
        <v>-7</v>
      </c>
    </row>
    <row r="723" customFormat="false" ht="15" hidden="false" customHeight="false" outlineLevel="0" collapsed="false">
      <c r="A723" s="2" t="s">
        <v>853</v>
      </c>
      <c r="B723" s="2" t="s">
        <v>142</v>
      </c>
      <c r="C723" s="2" t="s">
        <v>123</v>
      </c>
      <c r="D723" s="2" t="s">
        <v>10</v>
      </c>
      <c r="E723" s="2" t="s">
        <v>48</v>
      </c>
      <c r="F723" s="14" t="n">
        <v>15.37</v>
      </c>
      <c r="G723" s="2" t="n">
        <v>3</v>
      </c>
      <c r="H723" s="2" t="n">
        <v>27</v>
      </c>
      <c r="I723" s="21" t="n">
        <v>0.9</v>
      </c>
      <c r="J723" s="14" t="n">
        <v>19.5</v>
      </c>
      <c r="K723" s="14" t="n">
        <v>24.5</v>
      </c>
      <c r="L723" s="21" t="n">
        <f aca="false">INDEX('Read me'!$B$10:$B$14,1)</f>
        <v>1.34</v>
      </c>
      <c r="M723" s="14" t="n">
        <f aca="false">IF(F723*(1+'Read me'!$B$5)&lt;='Read me'!$B$7,CEILING(F723*(1+'Read me'!$B$5)+0.5,1)-0.5,CEILING(F723*(1+'Read me'!$B$5),5))</f>
        <v>15.5</v>
      </c>
      <c r="N723" s="14" t="n">
        <f aca="false">IF(MAX(M723*L723,M723+'Read me'!$B$6)&lt;='Read me'!$B$7,CEILING(MAX(M723*L723,M723+'Read me'!$B$6)+0.5,1)-0.5,CEILING(MAX(M723*L723,M723+'Read me'!$B$6),5))</f>
        <v>21.5</v>
      </c>
      <c r="O723" s="22" t="n">
        <f aca="false">IF(ISNUMBER(J723),M723-J723,"new")</f>
        <v>-4</v>
      </c>
    </row>
    <row r="724" customFormat="false" ht="15" hidden="false" customHeight="false" outlineLevel="0" collapsed="false">
      <c r="A724" s="2" t="s">
        <v>854</v>
      </c>
      <c r="B724" s="2" t="s">
        <v>142</v>
      </c>
      <c r="C724" s="2" t="s">
        <v>123</v>
      </c>
      <c r="D724" s="2" t="s">
        <v>10</v>
      </c>
      <c r="E724" s="2" t="s">
        <v>49</v>
      </c>
      <c r="F724" s="14" t="n">
        <v>18.34</v>
      </c>
      <c r="G724" s="2" t="n">
        <v>2</v>
      </c>
      <c r="H724" s="2" t="n">
        <v>27</v>
      </c>
      <c r="I724" s="21" t="n">
        <v>0.9</v>
      </c>
      <c r="J724" s="14" t="n">
        <v>19.5</v>
      </c>
      <c r="K724" s="14" t="n">
        <v>34.5</v>
      </c>
      <c r="L724" s="21" t="n">
        <f aca="false">INDEX('Read me'!$B$10:$B$14,1)</f>
        <v>1.34</v>
      </c>
      <c r="M724" s="14" t="n">
        <f aca="false">IF(F724*(1+'Read me'!$B$5)&lt;='Read me'!$B$7,CEILING(F724*(1+'Read me'!$B$5)+0.5,1)-0.5,CEILING(F724*(1+'Read me'!$B$5),5))</f>
        <v>18.5</v>
      </c>
      <c r="N724" s="14" t="n">
        <f aca="false">IF(MAX(M724*L724,M724+'Read me'!$B$6)&lt;='Read me'!$B$7,CEILING(MAX(M724*L724,M724+'Read me'!$B$6)+0.5,1)-0.5,CEILING(MAX(M724*L724,M724+'Read me'!$B$6),5))</f>
        <v>25.5</v>
      </c>
      <c r="O724" s="22" t="n">
        <f aca="false">IF(ISNUMBER(J724),M724-J724,"new")</f>
        <v>-1</v>
      </c>
    </row>
    <row r="725" customFormat="false" ht="15" hidden="false" customHeight="false" outlineLevel="0" collapsed="false">
      <c r="A725" s="2" t="s">
        <v>855</v>
      </c>
      <c r="B725" s="2" t="s">
        <v>142</v>
      </c>
      <c r="C725" s="2" t="s">
        <v>123</v>
      </c>
      <c r="D725" s="2" t="s">
        <v>12</v>
      </c>
      <c r="E725" s="2" t="s">
        <v>47</v>
      </c>
      <c r="F725" s="14" t="n">
        <v>35.91</v>
      </c>
      <c r="G725" s="2" t="n">
        <v>3</v>
      </c>
      <c r="H725" s="2" t="n">
        <v>27</v>
      </c>
      <c r="I725" s="21" t="n">
        <v>0.85</v>
      </c>
      <c r="J725" s="14" t="n">
        <v>24.5</v>
      </c>
      <c r="K725" s="14" t="n">
        <v>29.5</v>
      </c>
      <c r="L725" s="21" t="n">
        <f aca="false">INDEX('Read me'!$B$10:$B$14,2)</f>
        <v>1.26</v>
      </c>
      <c r="M725" s="14" t="n">
        <f aca="false">IF(F725*(1+'Read me'!$B$5)&lt;='Read me'!$B$7,CEILING(F725*(1+'Read me'!$B$5)+0.5,1)-0.5,CEILING(F725*(1+'Read me'!$B$5),5))</f>
        <v>40</v>
      </c>
      <c r="N725" s="14" t="n">
        <f aca="false">IF(MAX(M725*L725,M725+'Read me'!$B$6)&lt;='Read me'!$B$7,CEILING(MAX(M725*L725,M725+'Read me'!$B$6)+0.5,1)-0.5,CEILING(MAX(M725*L725,M725+'Read me'!$B$6),5))</f>
        <v>55</v>
      </c>
      <c r="O725" s="22" t="n">
        <f aca="false">IF(ISNUMBER(J725),M725-J725,"new")</f>
        <v>15.5</v>
      </c>
    </row>
    <row r="726" customFormat="false" ht="15" hidden="false" customHeight="false" outlineLevel="0" collapsed="false">
      <c r="A726" s="2" t="s">
        <v>856</v>
      </c>
      <c r="B726" s="2" t="s">
        <v>142</v>
      </c>
      <c r="C726" s="2" t="s">
        <v>123</v>
      </c>
      <c r="D726" s="2" t="s">
        <v>12</v>
      </c>
      <c r="E726" s="2" t="s">
        <v>48</v>
      </c>
      <c r="F726" s="14" t="n">
        <v>40.07</v>
      </c>
      <c r="G726" s="2" t="n">
        <v>2</v>
      </c>
      <c r="H726" s="2" t="n">
        <v>27</v>
      </c>
      <c r="I726" s="21" t="n">
        <v>0.85</v>
      </c>
      <c r="J726" s="14" t="n">
        <v>24.5</v>
      </c>
      <c r="K726" s="14" t="n">
        <v>29.5</v>
      </c>
      <c r="L726" s="21" t="n">
        <f aca="false">INDEX('Read me'!$B$10:$B$14,2)</f>
        <v>1.26</v>
      </c>
      <c r="M726" s="14" t="n">
        <f aca="false">IF(F726*(1+'Read me'!$B$5)&lt;='Read me'!$B$7,CEILING(F726*(1+'Read me'!$B$5)+0.5,1)-0.5,CEILING(F726*(1+'Read me'!$B$5),5))</f>
        <v>45</v>
      </c>
      <c r="N726" s="14" t="n">
        <f aca="false">IF(MAX(M726*L726,M726+'Read me'!$B$6)&lt;='Read me'!$B$7,CEILING(MAX(M726*L726,M726+'Read me'!$B$6)+0.5,1)-0.5,CEILING(MAX(M726*L726,M726+'Read me'!$B$6),5))</f>
        <v>60</v>
      </c>
      <c r="O726" s="22" t="n">
        <f aca="false">IF(ISNUMBER(J726),M726-J726,"new")</f>
        <v>20.5</v>
      </c>
    </row>
    <row r="727" customFormat="false" ht="15" hidden="false" customHeight="false" outlineLevel="0" collapsed="false">
      <c r="A727" s="2" t="s">
        <v>857</v>
      </c>
      <c r="B727" s="2" t="s">
        <v>142</v>
      </c>
      <c r="C727" s="2" t="s">
        <v>123</v>
      </c>
      <c r="D727" s="2" t="s">
        <v>12</v>
      </c>
      <c r="E727" s="2" t="s">
        <v>49</v>
      </c>
      <c r="F727" s="14" t="n">
        <v>45.06</v>
      </c>
      <c r="G727" s="2" t="n">
        <v>1</v>
      </c>
      <c r="H727" s="2" t="n">
        <v>27</v>
      </c>
      <c r="I727" s="21" t="n">
        <v>0.85</v>
      </c>
      <c r="J727" s="14" t="n">
        <v>24.5</v>
      </c>
      <c r="K727" s="14" t="n">
        <v>45</v>
      </c>
      <c r="L727" s="21" t="n">
        <f aca="false">INDEX('Read me'!$B$10:$B$14,2)</f>
        <v>1.26</v>
      </c>
      <c r="M727" s="14" t="n">
        <f aca="false">IF(F727*(1+'Read me'!$B$5)&lt;='Read me'!$B$7,CEILING(F727*(1+'Read me'!$B$5)+0.5,1)-0.5,CEILING(F727*(1+'Read me'!$B$5),5))</f>
        <v>50</v>
      </c>
      <c r="N727" s="14" t="n">
        <f aca="false">IF(MAX(M727*L727,M727+'Read me'!$B$6)&lt;='Read me'!$B$7,CEILING(MAX(M727*L727,M727+'Read me'!$B$6)+0.5,1)-0.5,CEILING(MAX(M727*L727,M727+'Read me'!$B$6),5))</f>
        <v>65</v>
      </c>
      <c r="O727" s="22" t="n">
        <f aca="false">IF(ISNUMBER(J727),M727-J727,"new")</f>
        <v>25.5</v>
      </c>
    </row>
    <row r="728" customFormat="false" ht="15" hidden="false" customHeight="false" outlineLevel="0" collapsed="false">
      <c r="A728" s="2" t="s">
        <v>858</v>
      </c>
      <c r="B728" s="2" t="s">
        <v>142</v>
      </c>
      <c r="C728" s="2" t="s">
        <v>123</v>
      </c>
      <c r="D728" s="2" t="s">
        <v>13</v>
      </c>
      <c r="E728" s="2" t="s">
        <v>47</v>
      </c>
      <c r="F728" s="14" t="n">
        <v>62.48</v>
      </c>
      <c r="G728" s="2" t="n">
        <v>2</v>
      </c>
      <c r="H728" s="2" t="n">
        <v>27</v>
      </c>
      <c r="I728" s="21" t="n">
        <v>0.86</v>
      </c>
      <c r="J728" s="14" t="n">
        <v>45</v>
      </c>
      <c r="K728" s="14" t="n">
        <v>95</v>
      </c>
      <c r="L728" s="21" t="n">
        <f aca="false">INDEX('Read me'!$B$10:$B$14,3)</f>
        <v>1.35</v>
      </c>
      <c r="M728" s="14" t="n">
        <f aca="false">IF(F728*(1+'Read me'!$B$5)&lt;='Read me'!$B$7,CEILING(F728*(1+'Read me'!$B$5)+0.5,1)-0.5,CEILING(F728*(1+'Read me'!$B$5),5))</f>
        <v>65</v>
      </c>
      <c r="N728" s="14" t="n">
        <f aca="false">IF(MAX(M728*L728,M728+'Read me'!$B$6)&lt;='Read me'!$B$7,CEILING(MAX(M728*L728,M728+'Read me'!$B$6)+0.5,1)-0.5,CEILING(MAX(M728*L728,M728+'Read me'!$B$6),5))</f>
        <v>90</v>
      </c>
      <c r="O728" s="22" t="n">
        <f aca="false">IF(ISNUMBER(J728),M728-J728,"new")</f>
        <v>20</v>
      </c>
    </row>
    <row r="729" customFormat="false" ht="15" hidden="false" customHeight="false" outlineLevel="0" collapsed="false">
      <c r="A729" s="2" t="s">
        <v>859</v>
      </c>
      <c r="B729" s="2" t="s">
        <v>142</v>
      </c>
      <c r="C729" s="2" t="s">
        <v>123</v>
      </c>
      <c r="D729" s="2" t="s">
        <v>13</v>
      </c>
      <c r="E729" s="2" t="s">
        <v>48</v>
      </c>
      <c r="F729" s="14" t="n">
        <v>73.33</v>
      </c>
      <c r="G729" s="2" t="n">
        <v>1</v>
      </c>
      <c r="H729" s="2" t="n">
        <v>27</v>
      </c>
      <c r="I729" s="21" t="n">
        <v>0.86</v>
      </c>
      <c r="J729" s="14" t="n">
        <v>45</v>
      </c>
      <c r="K729" s="14" t="n">
        <v>95</v>
      </c>
      <c r="L729" s="21" t="n">
        <f aca="false">INDEX('Read me'!$B$10:$B$14,3)</f>
        <v>1.35</v>
      </c>
      <c r="M729" s="14" t="n">
        <f aca="false">IF(F729*(1+'Read me'!$B$5)&lt;='Read me'!$B$7,CEILING(F729*(1+'Read me'!$B$5)+0.5,1)-0.5,CEILING(F729*(1+'Read me'!$B$5),5))</f>
        <v>75</v>
      </c>
      <c r="N729" s="14" t="n">
        <f aca="false">IF(MAX(M729*L729,M729+'Read me'!$B$6)&lt;='Read me'!$B$7,CEILING(MAX(M729*L729,M729+'Read me'!$B$6)+0.5,1)-0.5,CEILING(MAX(M729*L729,M729+'Read me'!$B$6),5))</f>
        <v>105</v>
      </c>
      <c r="O729" s="22" t="n">
        <f aca="false">IF(ISNUMBER(J729),M729-J729,"new")</f>
        <v>30</v>
      </c>
    </row>
    <row r="730" customFormat="false" ht="15" hidden="false" customHeight="false" outlineLevel="0" collapsed="false">
      <c r="A730" s="2" t="s">
        <v>860</v>
      </c>
      <c r="B730" s="2" t="s">
        <v>142</v>
      </c>
      <c r="C730" s="2" t="s">
        <v>123</v>
      </c>
      <c r="D730" s="2" t="s">
        <v>13</v>
      </c>
      <c r="E730" s="2" t="s">
        <v>49</v>
      </c>
      <c r="F730" s="14" t="n">
        <v>100.09</v>
      </c>
      <c r="G730" s="2" t="n">
        <v>0</v>
      </c>
      <c r="H730" s="2" t="n">
        <v>27</v>
      </c>
      <c r="I730" s="21" t="n">
        <v>0.86</v>
      </c>
      <c r="J730" s="14" t="n">
        <v>99</v>
      </c>
      <c r="K730" s="14" t="n">
        <v>150</v>
      </c>
      <c r="L730" s="21" t="n">
        <f aca="false">INDEX('Read me'!$B$10:$B$14,3)</f>
        <v>1.35</v>
      </c>
      <c r="M730" s="14" t="n">
        <f aca="false">IF(F730*(1+'Read me'!$B$5)&lt;='Read me'!$B$7,CEILING(F730*(1+'Read me'!$B$5)+0.5,1)-0.5,CEILING(F730*(1+'Read me'!$B$5),5))</f>
        <v>105</v>
      </c>
      <c r="N730" s="14" t="n">
        <f aca="false">IF(MAX(M730*L730,M730+'Read me'!$B$6)&lt;='Read me'!$B$7,CEILING(MAX(M730*L730,M730+'Read me'!$B$6)+0.5,1)-0.5,CEILING(MAX(M730*L730,M730+'Read me'!$B$6),5))</f>
        <v>145</v>
      </c>
      <c r="O730" s="22" t="n">
        <f aca="false">IF(ISNUMBER(J730),M730-J730,"new")</f>
        <v>6</v>
      </c>
    </row>
    <row r="731" customFormat="false" ht="15" hidden="false" customHeight="false" outlineLevel="0" collapsed="false">
      <c r="A731" s="2" t="s">
        <v>861</v>
      </c>
      <c r="B731" s="2" t="s">
        <v>142</v>
      </c>
      <c r="C731" s="2" t="s">
        <v>123</v>
      </c>
      <c r="D731" s="2" t="s">
        <v>14</v>
      </c>
      <c r="E731" s="2" t="s">
        <v>47</v>
      </c>
      <c r="F731" s="14" t="n">
        <v>106.06</v>
      </c>
      <c r="G731" s="2" t="n">
        <v>0</v>
      </c>
      <c r="H731" s="2" t="n">
        <v>27</v>
      </c>
      <c r="I731" s="21" t="n">
        <v>0.86</v>
      </c>
      <c r="J731" s="14" t="n">
        <v>99</v>
      </c>
      <c r="K731" s="14" t="n">
        <v>150</v>
      </c>
      <c r="L731" s="21" t="n">
        <f aca="false">INDEX('Read me'!$B$10:$B$14,4)</f>
        <v>1.2</v>
      </c>
      <c r="M731" s="14" t="n">
        <f aca="false">IF(F731*(1+'Read me'!$B$5)&lt;='Read me'!$B$7,CEILING(F731*(1+'Read me'!$B$5)+0.5,1)-0.5,CEILING(F731*(1+'Read me'!$B$5),5))</f>
        <v>110</v>
      </c>
      <c r="N731" s="14" t="n">
        <f aca="false">IF(MAX(M731*L731,M731+'Read me'!$B$6)&lt;='Read me'!$B$7,CEILING(MAX(M731*L731,M731+'Read me'!$B$6)+0.5,1)-0.5,CEILING(MAX(M731*L731,M731+'Read me'!$B$6),5))</f>
        <v>135</v>
      </c>
      <c r="O731" s="22" t="n">
        <f aca="false">IF(ISNUMBER(J731),M731-J731,"new")</f>
        <v>11</v>
      </c>
    </row>
    <row r="732" customFormat="false" ht="15" hidden="false" customHeight="false" outlineLevel="0" collapsed="false">
      <c r="A732" s="2" t="s">
        <v>862</v>
      </c>
      <c r="B732" s="2" t="s">
        <v>142</v>
      </c>
      <c r="C732" s="2" t="s">
        <v>123</v>
      </c>
      <c r="D732" s="2" t="s">
        <v>14</v>
      </c>
      <c r="E732" s="2" t="s">
        <v>48</v>
      </c>
      <c r="F732" s="14" t="n">
        <v>151.2</v>
      </c>
      <c r="G732" s="2" t="n">
        <v>1</v>
      </c>
      <c r="H732" s="2" t="n">
        <v>27</v>
      </c>
      <c r="I732" s="21" t="n">
        <v>0.86</v>
      </c>
      <c r="J732" s="14" t="n">
        <v>150</v>
      </c>
      <c r="K732" s="14" t="n">
        <v>150</v>
      </c>
      <c r="L732" s="21" t="n">
        <f aca="false">INDEX('Read me'!$B$10:$B$14,4)</f>
        <v>1.2</v>
      </c>
      <c r="M732" s="14" t="n">
        <f aca="false">IF(F732*(1+'Read me'!$B$5)&lt;='Read me'!$B$7,CEILING(F732*(1+'Read me'!$B$5)+0.5,1)-0.5,CEILING(F732*(1+'Read me'!$B$5),5))</f>
        <v>155</v>
      </c>
      <c r="N732" s="14" t="n">
        <f aca="false">IF(MAX(M732*L732,M732+'Read me'!$B$6)&lt;='Read me'!$B$7,CEILING(MAX(M732*L732,M732+'Read me'!$B$6)+0.5,1)-0.5,CEILING(MAX(M732*L732,M732+'Read me'!$B$6),5))</f>
        <v>190</v>
      </c>
      <c r="O732" s="22" t="n">
        <f aca="false">IF(ISNUMBER(J732),M732-J732,"new")</f>
        <v>5</v>
      </c>
    </row>
    <row r="733" customFormat="false" ht="15" hidden="false" customHeight="false" outlineLevel="0" collapsed="false">
      <c r="A733" s="2" t="s">
        <v>863</v>
      </c>
      <c r="B733" s="2" t="s">
        <v>142</v>
      </c>
      <c r="C733" s="2" t="s">
        <v>123</v>
      </c>
      <c r="D733" s="2" t="s">
        <v>14</v>
      </c>
      <c r="E733" s="2" t="s">
        <v>49</v>
      </c>
      <c r="F733" s="14" t="n">
        <v>179.28</v>
      </c>
      <c r="G733" s="2" t="n">
        <v>1</v>
      </c>
      <c r="H733" s="2" t="n">
        <v>27</v>
      </c>
      <c r="I733" s="21" t="n">
        <v>0.86</v>
      </c>
      <c r="J733" s="14" t="n">
        <v>250</v>
      </c>
      <c r="K733" s="14" t="n">
        <v>195</v>
      </c>
      <c r="L733" s="21" t="n">
        <f aca="false">INDEX('Read me'!$B$10:$B$14,4)</f>
        <v>1.2</v>
      </c>
      <c r="M733" s="14" t="n">
        <f aca="false">IF(F733*(1+'Read me'!$B$5)&lt;='Read me'!$B$7,CEILING(F733*(1+'Read me'!$B$5)+0.5,1)-0.5,CEILING(F733*(1+'Read me'!$B$5),5))</f>
        <v>180</v>
      </c>
      <c r="N733" s="14" t="n">
        <f aca="false">IF(MAX(M733*L733,M733+'Read me'!$B$6)&lt;='Read me'!$B$7,CEILING(MAX(M733*L733,M733+'Read me'!$B$6)+0.5,1)-0.5,CEILING(MAX(M733*L733,M733+'Read me'!$B$6),5))</f>
        <v>220</v>
      </c>
      <c r="O733" s="22" t="n">
        <f aca="false">IF(ISNUMBER(J733),M733-J733,"new")</f>
        <v>-70</v>
      </c>
    </row>
    <row r="734" customFormat="false" ht="15" hidden="false" customHeight="false" outlineLevel="0" collapsed="false">
      <c r="A734" s="2" t="s">
        <v>864</v>
      </c>
      <c r="B734" s="2" t="s">
        <v>142</v>
      </c>
      <c r="C734" s="2" t="s">
        <v>123</v>
      </c>
      <c r="D734" s="2" t="s">
        <v>15</v>
      </c>
      <c r="E734" s="2" t="s">
        <v>47</v>
      </c>
      <c r="F734" s="14" t="n">
        <v>142.69</v>
      </c>
      <c r="G734" s="2" t="n">
        <v>0</v>
      </c>
      <c r="H734" s="2" t="n">
        <v>27</v>
      </c>
      <c r="I734" s="21" t="n">
        <v>0.86</v>
      </c>
      <c r="J734" s="14" t="n">
        <v>300</v>
      </c>
      <c r="K734" s="14" t="n">
        <v>300</v>
      </c>
      <c r="L734" s="21" t="n">
        <f aca="false">INDEX('Read me'!$B$10:$B$14,5)</f>
        <v>1.2</v>
      </c>
      <c r="M734" s="14" t="n">
        <f aca="false">IF(F734*(1+'Read me'!$B$5)&lt;='Read me'!$B$7,CEILING(F734*(1+'Read me'!$B$5)+0.5,1)-0.5,CEILING(F734*(1+'Read me'!$B$5),5))</f>
        <v>145</v>
      </c>
      <c r="N734" s="14" t="n">
        <f aca="false">IF(MAX(M734*L734,M734+'Read me'!$B$6)&lt;='Read me'!$B$7,CEILING(MAX(M734*L734,M734+'Read me'!$B$6)+0.5,1)-0.5,CEILING(MAX(M734*L734,M734+'Read me'!$B$6),5))</f>
        <v>175</v>
      </c>
      <c r="O734" s="22" t="n">
        <f aca="false">IF(ISNUMBER(J734),M734-J734,"new")</f>
        <v>-155</v>
      </c>
    </row>
    <row r="735" customFormat="false" ht="15" hidden="false" customHeight="false" outlineLevel="0" collapsed="false">
      <c r="A735" s="2" t="s">
        <v>865</v>
      </c>
      <c r="B735" s="2" t="s">
        <v>142</v>
      </c>
      <c r="C735" s="2" t="s">
        <v>123</v>
      </c>
      <c r="D735" s="2" t="s">
        <v>15</v>
      </c>
      <c r="E735" s="2" t="s">
        <v>48</v>
      </c>
      <c r="F735" s="14" t="n">
        <v>199.66</v>
      </c>
      <c r="G735" s="2" t="n">
        <v>0</v>
      </c>
      <c r="H735" s="2" t="n">
        <v>27</v>
      </c>
      <c r="I735" s="21" t="n">
        <v>0.86</v>
      </c>
      <c r="J735" s="14" t="n">
        <v>300</v>
      </c>
      <c r="K735" s="14" t="n">
        <v>300</v>
      </c>
      <c r="L735" s="21" t="n">
        <f aca="false">INDEX('Read me'!$B$10:$B$14,5)</f>
        <v>1.2</v>
      </c>
      <c r="M735" s="14" t="n">
        <f aca="false">IF(MAX((IF(F735*(1+'Read me'!$B$5)&lt;='Read me'!$B$7,CEILING(F735*(1+'Read me'!$B$5)+0.5,1)-0.5,CEILING(F735*(1+'Read me'!$B$5),5)))*L735,(IF(F735*(1+'Read me'!$B$5)&lt;='Read me'!$B$7,CEILING(F735*(1+'Read me'!$B$5)+0.5,1)-0.5,CEILING(F735*(1+'Read me'!$B$5),5)))+'Read me'!$B$6)&lt;='Read me'!$B$7,CEILING(MAX((IF(F735*(1+'Read me'!$B$5)&lt;='Read me'!$B$7,CEILING(F735*(1+'Read me'!$B$5)+0.5,1)-0.5,CEILING(F735*(1+'Read me'!$B$5),5)))*L735,(IF(F735*(1+'Read me'!$B$5)&lt;='Read me'!$B$7,CEILING(F735*(1+'Read me'!$B$5)+0.5,1)-0.5,CEILING(F735*(1+'Read me'!$B$5),5)))+'Read me'!$B$6)+0.5,1)-0.5,CEILING(MAX((IF(F735*(1+'Read me'!$B$5)&lt;='Read me'!$B$7,CEILING(F735*(1+'Read me'!$B$5)+0.5,1)-0.5,CEILING(F735*(1+'Read me'!$B$5),5)))*L735,(IF(F735*(1+'Read me'!$B$5)&lt;='Read me'!$B$7,CEILING(F735*(1+'Read me'!$B$5)+0.5,1)-0.5,CEILING(F735*(1+'Read me'!$B$5),5)))+'Read me'!$B$6),5))</f>
        <v>240</v>
      </c>
      <c r="N735" s="2" t="s">
        <v>138</v>
      </c>
      <c r="O735" s="22" t="n">
        <f aca="false">IF(ISNUMBER(J735),M735-J735,"new")</f>
        <v>-60</v>
      </c>
      <c r="P735" s="5" t="s">
        <v>139</v>
      </c>
    </row>
    <row r="736" customFormat="false" ht="15" hidden="false" customHeight="false" outlineLevel="0" collapsed="false">
      <c r="A736" s="2" t="s">
        <v>866</v>
      </c>
      <c r="B736" s="2" t="s">
        <v>142</v>
      </c>
      <c r="C736" s="2" t="s">
        <v>123</v>
      </c>
      <c r="D736" s="2" t="s">
        <v>15</v>
      </c>
      <c r="E736" s="2" t="s">
        <v>49</v>
      </c>
      <c r="F736" s="14" t="n">
        <v>239.06</v>
      </c>
      <c r="G736" s="2" t="n">
        <v>0</v>
      </c>
      <c r="H736" s="2" t="n">
        <v>27</v>
      </c>
      <c r="I736" s="21" t="n">
        <v>0.86</v>
      </c>
      <c r="J736" s="14" t="n">
        <v>350</v>
      </c>
      <c r="K736" s="14" t="n">
        <v>400</v>
      </c>
      <c r="L736" s="21" t="n">
        <f aca="false">INDEX('Read me'!$B$10:$B$14,5)</f>
        <v>1.2</v>
      </c>
      <c r="M736" s="14" t="n">
        <f aca="false">IF(MAX((IF(F736*(1+'Read me'!$B$5)&lt;='Read me'!$B$7,CEILING(F736*(1+'Read me'!$B$5)+0.5,1)-0.5,CEILING(F736*(1+'Read me'!$B$5),5)))*L736,(IF(F736*(1+'Read me'!$B$5)&lt;='Read me'!$B$7,CEILING(F736*(1+'Read me'!$B$5)+0.5,1)-0.5,CEILING(F736*(1+'Read me'!$B$5),5)))+'Read me'!$B$6)&lt;='Read me'!$B$7,CEILING(MAX((IF(F736*(1+'Read me'!$B$5)&lt;='Read me'!$B$7,CEILING(F736*(1+'Read me'!$B$5)+0.5,1)-0.5,CEILING(F736*(1+'Read me'!$B$5),5)))*L736,(IF(F736*(1+'Read me'!$B$5)&lt;='Read me'!$B$7,CEILING(F736*(1+'Read me'!$B$5)+0.5,1)-0.5,CEILING(F736*(1+'Read me'!$B$5),5)))+'Read me'!$B$6)+0.5,1)-0.5,CEILING(MAX((IF(F736*(1+'Read me'!$B$5)&lt;='Read me'!$B$7,CEILING(F736*(1+'Read me'!$B$5)+0.5,1)-0.5,CEILING(F736*(1+'Read me'!$B$5),5)))*L736,(IF(F736*(1+'Read me'!$B$5)&lt;='Read me'!$B$7,CEILING(F736*(1+'Read me'!$B$5)+0.5,1)-0.5,CEILING(F736*(1+'Read me'!$B$5),5)))+'Read me'!$B$6),5))</f>
        <v>290</v>
      </c>
      <c r="N736" s="2" t="s">
        <v>138</v>
      </c>
      <c r="O736" s="22" t="n">
        <f aca="false">IF(ISNUMBER(J736),M736-J736,"new")</f>
        <v>-60</v>
      </c>
      <c r="P736" s="5" t="s">
        <v>139</v>
      </c>
    </row>
    <row r="737" customFormat="false" ht="15" hidden="false" customHeight="false" outlineLevel="0" collapsed="false">
      <c r="A737" s="2" t="s">
        <v>867</v>
      </c>
      <c r="B737" s="2" t="s">
        <v>221</v>
      </c>
      <c r="C737" s="2" t="s">
        <v>221</v>
      </c>
      <c r="D737" s="2" t="s">
        <v>10</v>
      </c>
      <c r="E737" s="2" t="s">
        <v>47</v>
      </c>
      <c r="F737" s="14" t="n">
        <v>7.55</v>
      </c>
      <c r="G737" s="2" t="n">
        <v>715</v>
      </c>
      <c r="H737" s="2" t="n">
        <v>2275</v>
      </c>
      <c r="I737" s="21" t="n">
        <v>0.84</v>
      </c>
      <c r="J737" s="14" t="n">
        <v>9.5</v>
      </c>
      <c r="K737" s="14" t="n">
        <v>14.5</v>
      </c>
      <c r="L737" s="21" t="n">
        <f aca="false">INDEX('Read me'!$B$10:$B$14,1)</f>
        <v>1.34</v>
      </c>
      <c r="M737" s="14" t="n">
        <f aca="false">IF(F737*(1+'Read me'!$B$5)&lt;='Read me'!$B$7,CEILING(F737*(1+'Read me'!$B$5)+0.5,1)-0.5,CEILING(F737*(1+'Read me'!$B$5),5))</f>
        <v>8.5</v>
      </c>
      <c r="N737" s="14" t="n">
        <f aca="false">IF(MAX(M737*L737,M737+'Read me'!$B$6)&lt;='Read me'!$B$7,CEILING(MAX(M737*L737,M737+'Read me'!$B$6)+0.5,1)-0.5,CEILING(MAX(M737*L737,M737+'Read me'!$B$6),5))</f>
        <v>13.5</v>
      </c>
      <c r="O737" s="22" t="n">
        <f aca="false">IF(ISNUMBER(J737),M737-J737,"new")</f>
        <v>-1</v>
      </c>
    </row>
    <row r="738" customFormat="false" ht="15" hidden="false" customHeight="false" outlineLevel="0" collapsed="false">
      <c r="A738" s="2" t="s">
        <v>868</v>
      </c>
      <c r="B738" s="2" t="s">
        <v>221</v>
      </c>
      <c r="C738" s="2" t="s">
        <v>221</v>
      </c>
      <c r="D738" s="2" t="s">
        <v>10</v>
      </c>
      <c r="E738" s="2" t="s">
        <v>48</v>
      </c>
      <c r="F738" s="14" t="n">
        <v>10.69</v>
      </c>
      <c r="G738" s="2" t="n">
        <v>51</v>
      </c>
      <c r="H738" s="2" t="n">
        <v>2275</v>
      </c>
      <c r="I738" s="21" t="n">
        <v>0.84</v>
      </c>
      <c r="J738" s="14" t="n">
        <v>12.5</v>
      </c>
      <c r="K738" s="14" t="n">
        <v>17.5</v>
      </c>
      <c r="L738" s="21" t="n">
        <f aca="false">INDEX('Read me'!$B$10:$B$14,1)</f>
        <v>1.34</v>
      </c>
      <c r="M738" s="14" t="n">
        <f aca="false">IF(F738*(1+'Read me'!$B$5)&lt;='Read me'!$B$7,CEILING(F738*(1+'Read me'!$B$5)+0.5,1)-0.5,CEILING(F738*(1+'Read me'!$B$5),5))</f>
        <v>11.5</v>
      </c>
      <c r="N738" s="14" t="n">
        <f aca="false">IF(MAX(M738*L738,M738+'Read me'!$B$6)&lt;='Read me'!$B$7,CEILING(MAX(M738*L738,M738+'Read me'!$B$6)+0.5,1)-0.5,CEILING(MAX(M738*L738,M738+'Read me'!$B$6),5))</f>
        <v>16.5</v>
      </c>
      <c r="O738" s="22" t="n">
        <f aca="false">IF(ISNUMBER(J738),M738-J738,"new")</f>
        <v>-1</v>
      </c>
    </row>
    <row r="739" customFormat="false" ht="15" hidden="false" customHeight="false" outlineLevel="0" collapsed="false">
      <c r="A739" s="2" t="s">
        <v>869</v>
      </c>
      <c r="B739" s="2" t="s">
        <v>221</v>
      </c>
      <c r="C739" s="2" t="s">
        <v>221</v>
      </c>
      <c r="D739" s="2" t="s">
        <v>10</v>
      </c>
      <c r="E739" s="2" t="s">
        <v>49</v>
      </c>
      <c r="F739" s="14" t="n">
        <v>17</v>
      </c>
      <c r="G739" s="2" t="n">
        <v>318</v>
      </c>
      <c r="H739" s="2" t="n">
        <v>2275</v>
      </c>
      <c r="I739" s="21" t="n">
        <v>0.84</v>
      </c>
      <c r="J739" s="14" t="n">
        <v>17.5</v>
      </c>
      <c r="K739" s="14" t="n">
        <v>24.5</v>
      </c>
      <c r="L739" s="21" t="n">
        <f aca="false">INDEX('Read me'!$B$10:$B$14,1)</f>
        <v>1.34</v>
      </c>
      <c r="M739" s="14" t="n">
        <f aca="false">IF(F739*(1+'Read me'!$B$5)&lt;='Read me'!$B$7,CEILING(F739*(1+'Read me'!$B$5)+0.5,1)-0.5,CEILING(F739*(1+'Read me'!$B$5),5))</f>
        <v>17.5</v>
      </c>
      <c r="N739" s="14" t="n">
        <f aca="false">IF(MAX(M739*L739,M739+'Read me'!$B$6)&lt;='Read me'!$B$7,CEILING(MAX(M739*L739,M739+'Read me'!$B$6)+0.5,1)-0.5,CEILING(MAX(M739*L739,M739+'Read me'!$B$6),5))</f>
        <v>23.5</v>
      </c>
      <c r="O739" s="22" t="n">
        <f aca="false">IF(ISNUMBER(J739),M739-J739,"new")</f>
        <v>0</v>
      </c>
    </row>
    <row r="740" customFormat="false" ht="15" hidden="false" customHeight="false" outlineLevel="0" collapsed="false">
      <c r="A740" s="2" t="s">
        <v>870</v>
      </c>
      <c r="B740" s="2" t="s">
        <v>221</v>
      </c>
      <c r="C740" s="2" t="s">
        <v>221</v>
      </c>
      <c r="D740" s="2" t="s">
        <v>12</v>
      </c>
      <c r="E740" s="2" t="s">
        <v>47</v>
      </c>
      <c r="F740" s="14" t="n">
        <v>21.83</v>
      </c>
      <c r="G740" s="2" t="n">
        <v>496</v>
      </c>
      <c r="H740" s="2" t="n">
        <v>2275</v>
      </c>
      <c r="I740" s="21" t="n">
        <v>1</v>
      </c>
      <c r="J740" s="14" t="n">
        <v>9.5</v>
      </c>
      <c r="K740" s="14" t="n">
        <v>19.5</v>
      </c>
      <c r="L740" s="21" t="n">
        <f aca="false">INDEX('Read me'!$B$10:$B$14,2)</f>
        <v>1.26</v>
      </c>
      <c r="M740" s="14" t="n">
        <f aca="false">IF(F740*(1+'Read me'!$B$5)&lt;='Read me'!$B$7,CEILING(F740*(1+'Read me'!$B$5)+0.5,1)-0.5,CEILING(F740*(1+'Read me'!$B$5),5))</f>
        <v>22.5</v>
      </c>
      <c r="N740" s="14" t="n">
        <f aca="false">IF(MAX(M740*L740,M740+'Read me'!$B$6)&lt;='Read me'!$B$7,CEILING(MAX(M740*L740,M740+'Read me'!$B$6)+0.5,1)-0.5,CEILING(MAX(M740*L740,M740+'Read me'!$B$6),5))</f>
        <v>28.5</v>
      </c>
      <c r="O740" s="22" t="n">
        <f aca="false">IF(ISNUMBER(J740),M740-J740,"new")</f>
        <v>13</v>
      </c>
    </row>
    <row r="741" customFormat="false" ht="15" hidden="false" customHeight="false" outlineLevel="0" collapsed="false">
      <c r="A741" s="2" t="s">
        <v>871</v>
      </c>
      <c r="B741" s="2" t="s">
        <v>221</v>
      </c>
      <c r="C741" s="2" t="s">
        <v>221</v>
      </c>
      <c r="D741" s="2" t="s">
        <v>12</v>
      </c>
      <c r="E741" s="2" t="s">
        <v>48</v>
      </c>
      <c r="F741" s="14" t="n">
        <v>42.34</v>
      </c>
      <c r="G741" s="2" t="n">
        <v>44</v>
      </c>
      <c r="H741" s="2" t="n">
        <v>2275</v>
      </c>
      <c r="I741" s="21" t="n">
        <v>1</v>
      </c>
      <c r="J741" s="14" t="n">
        <v>12.5</v>
      </c>
      <c r="K741" s="14" t="n">
        <v>19.5</v>
      </c>
      <c r="L741" s="21" t="n">
        <f aca="false">INDEX('Read me'!$B$10:$B$14,2)</f>
        <v>1.26</v>
      </c>
      <c r="M741" s="14" t="n">
        <f aca="false">IF(F741*(1+'Read me'!$B$5)&lt;='Read me'!$B$7,CEILING(F741*(1+'Read me'!$B$5)+0.5,1)-0.5,CEILING(F741*(1+'Read me'!$B$5),5))</f>
        <v>45</v>
      </c>
      <c r="N741" s="14" t="n">
        <f aca="false">IF(MAX(M741*L741,M741+'Read me'!$B$6)&lt;='Read me'!$B$7,CEILING(MAX(M741*L741,M741+'Read me'!$B$6)+0.5,1)-0.5,CEILING(MAX(M741*L741,M741+'Read me'!$B$6),5))</f>
        <v>60</v>
      </c>
      <c r="O741" s="22" t="n">
        <f aca="false">IF(ISNUMBER(J741),M741-J741,"new")</f>
        <v>32.5</v>
      </c>
    </row>
    <row r="742" customFormat="false" ht="15" hidden="false" customHeight="false" outlineLevel="0" collapsed="false">
      <c r="A742" s="2" t="s">
        <v>872</v>
      </c>
      <c r="B742" s="2" t="s">
        <v>221</v>
      </c>
      <c r="C742" s="2" t="s">
        <v>221</v>
      </c>
      <c r="D742" s="2" t="s">
        <v>12</v>
      </c>
      <c r="E742" s="2" t="s">
        <v>49</v>
      </c>
      <c r="F742" s="14" t="n">
        <v>55.25</v>
      </c>
      <c r="G742" s="2" t="n">
        <v>300</v>
      </c>
      <c r="H742" s="2" t="n">
        <v>2275</v>
      </c>
      <c r="I742" s="21" t="n">
        <v>1</v>
      </c>
      <c r="J742" s="14" t="n">
        <v>19.5</v>
      </c>
      <c r="K742" s="14" t="n">
        <v>29.5</v>
      </c>
      <c r="L742" s="21" t="n">
        <f aca="false">INDEX('Read me'!$B$10:$B$14,2)</f>
        <v>1.26</v>
      </c>
      <c r="M742" s="14" t="n">
        <f aca="false">IF(F742*(1+'Read me'!$B$5)&lt;='Read me'!$B$7,CEILING(F742*(1+'Read me'!$B$5)+0.5,1)-0.5,CEILING(F742*(1+'Read me'!$B$5),5))</f>
        <v>60</v>
      </c>
      <c r="N742" s="14" t="n">
        <f aca="false">IF(MAX(M742*L742,M742+'Read me'!$B$6)&lt;='Read me'!$B$7,CEILING(MAX(M742*L742,M742+'Read me'!$B$6)+0.5,1)-0.5,CEILING(MAX(M742*L742,M742+'Read me'!$B$6),5))</f>
        <v>80</v>
      </c>
      <c r="O742" s="22" t="n">
        <f aca="false">IF(ISNUMBER(J742),M742-J742,"new")</f>
        <v>40.5</v>
      </c>
    </row>
    <row r="743" customFormat="false" ht="15" hidden="false" customHeight="false" outlineLevel="0" collapsed="false">
      <c r="A743" s="2" t="s">
        <v>873</v>
      </c>
      <c r="B743" s="2" t="s">
        <v>221</v>
      </c>
      <c r="C743" s="2" t="s">
        <v>221</v>
      </c>
      <c r="D743" s="2" t="s">
        <v>13</v>
      </c>
      <c r="E743" s="2" t="s">
        <v>47</v>
      </c>
      <c r="F743" s="14" t="n">
        <v>44.27</v>
      </c>
      <c r="G743" s="2" t="n">
        <v>66</v>
      </c>
      <c r="H743" s="2" t="n">
        <v>2275</v>
      </c>
      <c r="I743" s="21" t="n">
        <v>1.11</v>
      </c>
      <c r="J743" s="14" t="n">
        <v>19.5</v>
      </c>
      <c r="K743" s="14" t="n">
        <v>45</v>
      </c>
      <c r="L743" s="21" t="n">
        <f aca="false">INDEX('Read me'!$B$10:$B$14,3)</f>
        <v>1.35</v>
      </c>
      <c r="M743" s="14" t="n">
        <f aca="false">IF(F743*(1+'Read me'!$B$5)&lt;='Read me'!$B$7,CEILING(F743*(1+'Read me'!$B$5)+0.5,1)-0.5,CEILING(F743*(1+'Read me'!$B$5),5))</f>
        <v>45</v>
      </c>
      <c r="N743" s="14" t="n">
        <f aca="false">IF(MAX(M743*L743,M743+'Read me'!$B$6)&lt;='Read me'!$B$7,CEILING(MAX(M743*L743,M743+'Read me'!$B$6)+0.5,1)-0.5,CEILING(MAX(M743*L743,M743+'Read me'!$B$6),5))</f>
        <v>65</v>
      </c>
      <c r="O743" s="22" t="n">
        <f aca="false">IF(ISNUMBER(J743),M743-J743,"new")</f>
        <v>25.5</v>
      </c>
    </row>
    <row r="744" customFormat="false" ht="15" hidden="false" customHeight="false" outlineLevel="0" collapsed="false">
      <c r="A744" s="2" t="s">
        <v>874</v>
      </c>
      <c r="B744" s="2" t="s">
        <v>221</v>
      </c>
      <c r="C744" s="2" t="s">
        <v>221</v>
      </c>
      <c r="D744" s="2" t="s">
        <v>13</v>
      </c>
      <c r="E744" s="2" t="s">
        <v>48</v>
      </c>
      <c r="F744" s="14" t="n">
        <v>75.26</v>
      </c>
      <c r="G744" s="2" t="n">
        <v>5</v>
      </c>
      <c r="H744" s="2" t="n">
        <v>2275</v>
      </c>
      <c r="I744" s="21" t="n">
        <v>1.11</v>
      </c>
      <c r="J744" s="14" t="n">
        <v>24.5</v>
      </c>
      <c r="K744" s="14" t="n">
        <v>45</v>
      </c>
      <c r="L744" s="21" t="n">
        <f aca="false">INDEX('Read me'!$B$10:$B$14,3)</f>
        <v>1.35</v>
      </c>
      <c r="M744" s="14" t="n">
        <f aca="false">IF(F744*(1+'Read me'!$B$5)&lt;='Read me'!$B$7,CEILING(F744*(1+'Read me'!$B$5)+0.5,1)-0.5,CEILING(F744*(1+'Read me'!$B$5),5))</f>
        <v>80</v>
      </c>
      <c r="N744" s="14" t="n">
        <f aca="false">IF(MAX(M744*L744,M744+'Read me'!$B$6)&lt;='Read me'!$B$7,CEILING(MAX(M744*L744,M744+'Read me'!$B$6)+0.5,1)-0.5,CEILING(MAX(M744*L744,M744+'Read me'!$B$6),5))</f>
        <v>110</v>
      </c>
      <c r="O744" s="22" t="n">
        <f aca="false">IF(ISNUMBER(J744),M744-J744,"new")</f>
        <v>55.5</v>
      </c>
    </row>
    <row r="745" customFormat="false" ht="15" hidden="false" customHeight="false" outlineLevel="0" collapsed="false">
      <c r="A745" s="2" t="s">
        <v>875</v>
      </c>
      <c r="B745" s="2" t="s">
        <v>221</v>
      </c>
      <c r="C745" s="2" t="s">
        <v>221</v>
      </c>
      <c r="D745" s="2" t="s">
        <v>13</v>
      </c>
      <c r="E745" s="2" t="s">
        <v>49</v>
      </c>
      <c r="F745" s="14" t="n">
        <v>128.09</v>
      </c>
      <c r="G745" s="2" t="n">
        <v>64</v>
      </c>
      <c r="H745" s="2" t="n">
        <v>2275</v>
      </c>
      <c r="I745" s="21" t="n">
        <v>1.11</v>
      </c>
      <c r="J745" s="14" t="n">
        <v>50</v>
      </c>
      <c r="K745" s="14" t="n">
        <v>95</v>
      </c>
      <c r="L745" s="21" t="n">
        <f aca="false">INDEX('Read me'!$B$10:$B$14,3)</f>
        <v>1.35</v>
      </c>
      <c r="M745" s="14" t="n">
        <f aca="false">IF(F745*(1+'Read me'!$B$5)&lt;='Read me'!$B$7,CEILING(F745*(1+'Read me'!$B$5)+0.5,1)-0.5,CEILING(F745*(1+'Read me'!$B$5),5))</f>
        <v>130</v>
      </c>
      <c r="N745" s="14" t="n">
        <f aca="false">IF(MAX(M745*L745,M745+'Read me'!$B$6)&lt;='Read me'!$B$7,CEILING(MAX(M745*L745,M745+'Read me'!$B$6)+0.5,1)-0.5,CEILING(MAX(M745*L745,M745+'Read me'!$B$6),5))</f>
        <v>180</v>
      </c>
      <c r="O745" s="22" t="n">
        <f aca="false">IF(ISNUMBER(J745),M745-J745,"new")</f>
        <v>80</v>
      </c>
    </row>
    <row r="746" customFormat="false" ht="15" hidden="false" customHeight="false" outlineLevel="0" collapsed="false">
      <c r="A746" s="2" t="s">
        <v>876</v>
      </c>
      <c r="B746" s="2" t="s">
        <v>221</v>
      </c>
      <c r="C746" s="2" t="s">
        <v>221</v>
      </c>
      <c r="D746" s="2" t="s">
        <v>14</v>
      </c>
      <c r="E746" s="2" t="s">
        <v>47</v>
      </c>
      <c r="F746" s="14" t="n">
        <v>98.41</v>
      </c>
      <c r="G746" s="2" t="n">
        <v>110</v>
      </c>
      <c r="H746" s="2" t="n">
        <v>2275</v>
      </c>
      <c r="I746" s="21" t="n">
        <v>1.11</v>
      </c>
      <c r="J746" s="14" t="n">
        <v>25</v>
      </c>
      <c r="K746" s="14" t="n">
        <v>85</v>
      </c>
      <c r="L746" s="21" t="n">
        <f aca="false">INDEX('Read me'!$B$10:$B$14,4)</f>
        <v>1.2</v>
      </c>
      <c r="M746" s="14" t="n">
        <f aca="false">IF(F746*(1+'Read me'!$B$5)&lt;='Read me'!$B$7,CEILING(F746*(1+'Read me'!$B$5)+0.5,1)-0.5,CEILING(F746*(1+'Read me'!$B$5),5))</f>
        <v>100</v>
      </c>
      <c r="N746" s="14" t="n">
        <f aca="false">IF(MAX(M746*L746,M746+'Read me'!$B$6)&lt;='Read me'!$B$7,CEILING(MAX(M746*L746,M746+'Read me'!$B$6)+0.5,1)-0.5,CEILING(MAX(M746*L746,M746+'Read me'!$B$6),5))</f>
        <v>120</v>
      </c>
      <c r="O746" s="22" t="n">
        <f aca="false">IF(ISNUMBER(J746),M746-J746,"new")</f>
        <v>75</v>
      </c>
    </row>
    <row r="747" customFormat="false" ht="15" hidden="false" customHeight="false" outlineLevel="0" collapsed="false">
      <c r="A747" s="2" t="s">
        <v>877</v>
      </c>
      <c r="B747" s="2" t="s">
        <v>221</v>
      </c>
      <c r="C747" s="2" t="s">
        <v>221</v>
      </c>
      <c r="D747" s="2" t="s">
        <v>14</v>
      </c>
      <c r="E747" s="2" t="s">
        <v>48</v>
      </c>
      <c r="F747" s="14" t="n">
        <v>153.15</v>
      </c>
      <c r="G747" s="2" t="n">
        <v>8</v>
      </c>
      <c r="H747" s="2" t="n">
        <v>2275</v>
      </c>
      <c r="I747" s="21" t="n">
        <v>1.11</v>
      </c>
      <c r="J747" s="14" t="n">
        <v>45</v>
      </c>
      <c r="K747" s="14" t="n">
        <v>125</v>
      </c>
      <c r="L747" s="21" t="n">
        <f aca="false">INDEX('Read me'!$B$10:$B$14,4)</f>
        <v>1.2</v>
      </c>
      <c r="M747" s="14" t="n">
        <f aca="false">IF(F747*(1+'Read me'!$B$5)&lt;='Read me'!$B$7,CEILING(F747*(1+'Read me'!$B$5)+0.5,1)-0.5,CEILING(F747*(1+'Read me'!$B$5),5))</f>
        <v>155</v>
      </c>
      <c r="N747" s="14" t="n">
        <f aca="false">IF(MAX(M747*L747,M747+'Read me'!$B$6)&lt;='Read me'!$B$7,CEILING(MAX(M747*L747,M747+'Read me'!$B$6)+0.5,1)-0.5,CEILING(MAX(M747*L747,M747+'Read me'!$B$6),5))</f>
        <v>190</v>
      </c>
      <c r="O747" s="22" t="n">
        <f aca="false">IF(ISNUMBER(J747),M747-J747,"new")</f>
        <v>110</v>
      </c>
    </row>
    <row r="748" customFormat="false" ht="15" hidden="false" customHeight="false" outlineLevel="0" collapsed="false">
      <c r="A748" s="2" t="s">
        <v>878</v>
      </c>
      <c r="B748" s="2" t="s">
        <v>221</v>
      </c>
      <c r="C748" s="2" t="s">
        <v>221</v>
      </c>
      <c r="D748" s="2" t="s">
        <v>14</v>
      </c>
      <c r="E748" s="2" t="s">
        <v>49</v>
      </c>
      <c r="F748" s="14" t="n">
        <v>234.29</v>
      </c>
      <c r="G748" s="2" t="n">
        <v>57</v>
      </c>
      <c r="H748" s="2" t="n">
        <v>2275</v>
      </c>
      <c r="I748" s="21" t="n">
        <v>1.11</v>
      </c>
      <c r="J748" s="14" t="n">
        <v>125</v>
      </c>
      <c r="K748" s="14" t="n">
        <v>150</v>
      </c>
      <c r="L748" s="21" t="n">
        <f aca="false">INDEX('Read me'!$B$10:$B$14,4)</f>
        <v>1.2</v>
      </c>
      <c r="M748" s="14" t="n">
        <f aca="false">IF(F748*(1+'Read me'!$B$5)&lt;='Read me'!$B$7,CEILING(F748*(1+'Read me'!$B$5)+0.5,1)-0.5,CEILING(F748*(1+'Read me'!$B$5),5))</f>
        <v>235</v>
      </c>
      <c r="N748" s="14" t="n">
        <f aca="false">IF(MAX(M748*L748,M748+'Read me'!$B$6)&lt;='Read me'!$B$7,CEILING(MAX(M748*L748,M748+'Read me'!$B$6)+0.5,1)-0.5,CEILING(MAX(M748*L748,M748+'Read me'!$B$6),5))</f>
        <v>285</v>
      </c>
      <c r="O748" s="22" t="n">
        <f aca="false">IF(ISNUMBER(J748),M748-J748,"new")</f>
        <v>110</v>
      </c>
    </row>
    <row r="749" customFormat="false" ht="15" hidden="false" customHeight="false" outlineLevel="0" collapsed="false">
      <c r="A749" s="2" t="s">
        <v>879</v>
      </c>
      <c r="B749" s="2" t="s">
        <v>221</v>
      </c>
      <c r="C749" s="2" t="s">
        <v>221</v>
      </c>
      <c r="D749" s="2" t="s">
        <v>15</v>
      </c>
      <c r="E749" s="2" t="s">
        <v>47</v>
      </c>
      <c r="F749" s="14" t="n">
        <v>107.89</v>
      </c>
      <c r="G749" s="2" t="n">
        <v>27</v>
      </c>
      <c r="H749" s="2" t="n">
        <v>2275</v>
      </c>
      <c r="I749" s="21" t="n">
        <v>1.11</v>
      </c>
      <c r="J749" s="14" t="n">
        <v>45</v>
      </c>
      <c r="K749" s="14" t="n">
        <v>85</v>
      </c>
      <c r="L749" s="21" t="n">
        <f aca="false">INDEX('Read me'!$B$10:$B$14,5)</f>
        <v>1.2</v>
      </c>
      <c r="M749" s="14" t="n">
        <f aca="false">IF(F749*(1+'Read me'!$B$5)&lt;='Read me'!$B$7,CEILING(F749*(1+'Read me'!$B$5)+0.5,1)-0.5,CEILING(F749*(1+'Read me'!$B$5),5))</f>
        <v>110</v>
      </c>
      <c r="N749" s="14" t="n">
        <f aca="false">IF(MAX(M749*L749,M749+'Read me'!$B$6)&lt;='Read me'!$B$7,CEILING(MAX(M749*L749,M749+'Read me'!$B$6)+0.5,1)-0.5,CEILING(MAX(M749*L749,M749+'Read me'!$B$6),5))</f>
        <v>135</v>
      </c>
      <c r="O749" s="22" t="n">
        <f aca="false">IF(ISNUMBER(J749),M749-J749,"new")</f>
        <v>65</v>
      </c>
    </row>
    <row r="750" customFormat="false" ht="15" hidden="false" customHeight="false" outlineLevel="0" collapsed="false">
      <c r="A750" s="2" t="s">
        <v>880</v>
      </c>
      <c r="B750" s="2" t="s">
        <v>221</v>
      </c>
      <c r="C750" s="2" t="s">
        <v>221</v>
      </c>
      <c r="D750" s="2" t="s">
        <v>15</v>
      </c>
      <c r="E750" s="2" t="s">
        <v>48</v>
      </c>
      <c r="F750" s="14" t="n">
        <v>208.05</v>
      </c>
      <c r="G750" s="2" t="n">
        <v>4</v>
      </c>
      <c r="H750" s="2" t="n">
        <v>2275</v>
      </c>
      <c r="I750" s="21" t="n">
        <v>1.11</v>
      </c>
      <c r="J750" s="14" t="n">
        <v>85</v>
      </c>
      <c r="K750" s="14" t="n">
        <v>125</v>
      </c>
      <c r="L750" s="21" t="n">
        <f aca="false">INDEX('Read me'!$B$10:$B$14,5)</f>
        <v>1.2</v>
      </c>
      <c r="M750" s="14" t="n">
        <f aca="false">IF(F750*(1+'Read me'!$B$5)&lt;='Read me'!$B$7,CEILING(F750*(1+'Read me'!$B$5)+0.5,1)-0.5,CEILING(F750*(1+'Read me'!$B$5),5))</f>
        <v>210</v>
      </c>
      <c r="N750" s="14" t="n">
        <f aca="false">IF(MAX(M750*L750,M750+'Read me'!$B$6)&lt;='Read me'!$B$7,CEILING(MAX(M750*L750,M750+'Read me'!$B$6)+0.5,1)-0.5,CEILING(MAX(M750*L750,M750+'Read me'!$B$6),5))</f>
        <v>255</v>
      </c>
      <c r="O750" s="22" t="n">
        <f aca="false">IF(ISNUMBER(J750),M750-J750,"new")</f>
        <v>125</v>
      </c>
    </row>
    <row r="751" customFormat="false" ht="15" hidden="false" customHeight="false" outlineLevel="0" collapsed="false">
      <c r="A751" s="2" t="s">
        <v>881</v>
      </c>
      <c r="B751" s="2" t="s">
        <v>221</v>
      </c>
      <c r="C751" s="2" t="s">
        <v>221</v>
      </c>
      <c r="D751" s="2" t="s">
        <v>15</v>
      </c>
      <c r="E751" s="2" t="s">
        <v>49</v>
      </c>
      <c r="F751" s="14" t="n">
        <v>300.59</v>
      </c>
      <c r="G751" s="2" t="n">
        <v>10</v>
      </c>
      <c r="H751" s="2" t="n">
        <v>2275</v>
      </c>
      <c r="I751" s="21" t="n">
        <v>1.11</v>
      </c>
      <c r="J751" s="14" t="n">
        <v>250</v>
      </c>
      <c r="K751" s="14" t="n">
        <v>350</v>
      </c>
      <c r="L751" s="21" t="n">
        <f aca="false">INDEX('Read me'!$B$10:$B$14,5)</f>
        <v>1.2</v>
      </c>
      <c r="M751" s="14" t="n">
        <f aca="false">IF(F751*(1+'Read me'!$B$5)&lt;='Read me'!$B$7,CEILING(F751*(1+'Read me'!$B$5)+0.5,1)-0.5,CEILING(F751*(1+'Read me'!$B$5),5))</f>
        <v>305</v>
      </c>
      <c r="N751" s="14" t="n">
        <f aca="false">IF(MAX(M751*L751,M751+'Read me'!$B$6)&lt;='Read me'!$B$7,CEILING(MAX(M751*L751,M751+'Read me'!$B$6)+0.5,1)-0.5,CEILING(MAX(M751*L751,M751+'Read me'!$B$6),5))</f>
        <v>370</v>
      </c>
      <c r="O751" s="22" t="n">
        <f aca="false">IF(ISNUMBER(J751),M751-J751,"new")</f>
        <v>55</v>
      </c>
    </row>
    <row r="752" customFormat="false" ht="15" hidden="false" customHeight="false" outlineLevel="0" collapsed="false">
      <c r="A752" s="2" t="s">
        <v>882</v>
      </c>
      <c r="B752" s="2" t="s">
        <v>221</v>
      </c>
      <c r="C752" s="2" t="s">
        <v>158</v>
      </c>
      <c r="D752" s="2" t="s">
        <v>10</v>
      </c>
      <c r="E752" s="2" t="s">
        <v>47</v>
      </c>
      <c r="F752" s="14" t="n">
        <v>12.04</v>
      </c>
      <c r="G752" s="2" t="n">
        <v>165</v>
      </c>
      <c r="H752" s="2" t="n">
        <v>406</v>
      </c>
      <c r="I752" s="21" t="n">
        <v>0.89</v>
      </c>
      <c r="J752" s="14" t="n">
        <v>14.5</v>
      </c>
      <c r="K752" s="14" t="n">
        <v>19.5</v>
      </c>
      <c r="L752" s="21" t="n">
        <f aca="false">INDEX('Read me'!$B$10:$B$14,1)</f>
        <v>1.34</v>
      </c>
      <c r="M752" s="14" t="n">
        <f aca="false">IF(F752*(1+'Read me'!$B$5)&lt;='Read me'!$B$7,CEILING(F752*(1+'Read me'!$B$5)+0.5,1)-0.5,CEILING(F752*(1+'Read me'!$B$5),5))</f>
        <v>12.5</v>
      </c>
      <c r="N752" s="14" t="n">
        <f aca="false">IF(MAX(M752*L752,M752+'Read me'!$B$6)&lt;='Read me'!$B$7,CEILING(MAX(M752*L752,M752+'Read me'!$B$6)+0.5,1)-0.5,CEILING(MAX(M752*L752,M752+'Read me'!$B$6),5))</f>
        <v>17.5</v>
      </c>
      <c r="O752" s="22" t="n">
        <f aca="false">IF(ISNUMBER(J752),M752-J752,"new")</f>
        <v>-2</v>
      </c>
    </row>
    <row r="753" customFormat="false" ht="15" hidden="false" customHeight="false" outlineLevel="0" collapsed="false">
      <c r="A753" s="2" t="s">
        <v>883</v>
      </c>
      <c r="B753" s="2" t="s">
        <v>221</v>
      </c>
      <c r="C753" s="2" t="s">
        <v>158</v>
      </c>
      <c r="D753" s="2" t="s">
        <v>10</v>
      </c>
      <c r="E753" s="2" t="s">
        <v>48</v>
      </c>
      <c r="F753" s="14" t="n">
        <v>23.2</v>
      </c>
      <c r="G753" s="2" t="n">
        <v>14</v>
      </c>
      <c r="H753" s="2" t="n">
        <v>406</v>
      </c>
      <c r="I753" s="21" t="n">
        <v>0.89</v>
      </c>
      <c r="J753" s="14" t="n">
        <v>14.5</v>
      </c>
      <c r="K753" s="14" t="n">
        <v>19.5</v>
      </c>
      <c r="L753" s="21" t="n">
        <f aca="false">INDEX('Read me'!$B$10:$B$14,1)</f>
        <v>1.34</v>
      </c>
      <c r="M753" s="14" t="n">
        <f aca="false">IF(F753*(1+'Read me'!$B$5)&lt;='Read me'!$B$7,CEILING(F753*(1+'Read me'!$B$5)+0.5,1)-0.5,CEILING(F753*(1+'Read me'!$B$5),5))</f>
        <v>23.5</v>
      </c>
      <c r="N753" s="14" t="n">
        <f aca="false">IF(MAX(M753*L753,M753+'Read me'!$B$6)&lt;='Read me'!$B$7,CEILING(MAX(M753*L753,M753+'Read me'!$B$6)+0.5,1)-0.5,CEILING(MAX(M753*L753,M753+'Read me'!$B$6),5))</f>
        <v>35</v>
      </c>
      <c r="O753" s="22" t="n">
        <f aca="false">IF(ISNUMBER(J753),M753-J753,"new")</f>
        <v>9</v>
      </c>
    </row>
    <row r="754" customFormat="false" ht="15" hidden="false" customHeight="false" outlineLevel="0" collapsed="false">
      <c r="A754" s="2" t="s">
        <v>884</v>
      </c>
      <c r="B754" s="2" t="s">
        <v>221</v>
      </c>
      <c r="C754" s="2" t="s">
        <v>158</v>
      </c>
      <c r="D754" s="2" t="s">
        <v>10</v>
      </c>
      <c r="E754" s="2" t="s">
        <v>49</v>
      </c>
      <c r="F754" s="14" t="n">
        <v>23.2</v>
      </c>
      <c r="G754" s="2" t="n">
        <v>63</v>
      </c>
      <c r="H754" s="2" t="n">
        <v>406</v>
      </c>
      <c r="I754" s="21" t="n">
        <v>0.89</v>
      </c>
      <c r="J754" s="14" t="n">
        <v>17.5</v>
      </c>
      <c r="K754" s="14" t="n">
        <v>29.5</v>
      </c>
      <c r="L754" s="21" t="n">
        <f aca="false">INDEX('Read me'!$B$10:$B$14,1)</f>
        <v>1.34</v>
      </c>
      <c r="M754" s="14" t="n">
        <f aca="false">IF(F754*(1+'Read me'!$B$5)&lt;='Read me'!$B$7,CEILING(F754*(1+'Read me'!$B$5)+0.5,1)-0.5,CEILING(F754*(1+'Read me'!$B$5),5))</f>
        <v>23.5</v>
      </c>
      <c r="N754" s="14" t="n">
        <f aca="false">IF(MAX(M754*L754,M754+'Read me'!$B$6)&lt;='Read me'!$B$7,CEILING(MAX(M754*L754,M754+'Read me'!$B$6)+0.5,1)-0.5,CEILING(MAX(M754*L754,M754+'Read me'!$B$6),5))</f>
        <v>35</v>
      </c>
      <c r="O754" s="22" t="n">
        <f aca="false">IF(ISNUMBER(J754),M754-J754,"new")</f>
        <v>6</v>
      </c>
    </row>
    <row r="755" customFormat="false" ht="15" hidden="false" customHeight="false" outlineLevel="0" collapsed="false">
      <c r="A755" s="2" t="s">
        <v>885</v>
      </c>
      <c r="B755" s="2" t="s">
        <v>221</v>
      </c>
      <c r="C755" s="2" t="s">
        <v>158</v>
      </c>
      <c r="D755" s="2" t="s">
        <v>12</v>
      </c>
      <c r="E755" s="2" t="s">
        <v>47</v>
      </c>
      <c r="F755" s="14" t="n">
        <v>45.31</v>
      </c>
      <c r="G755" s="2" t="n">
        <v>67</v>
      </c>
      <c r="H755" s="2" t="n">
        <v>406</v>
      </c>
      <c r="I755" s="21" t="n">
        <v>1.21</v>
      </c>
      <c r="J755" s="14" t="n">
        <v>19.5</v>
      </c>
      <c r="K755" s="14" t="n">
        <v>24.5</v>
      </c>
      <c r="L755" s="21" t="n">
        <f aca="false">INDEX('Read me'!$B$10:$B$14,2)</f>
        <v>1.26</v>
      </c>
      <c r="M755" s="14" t="n">
        <f aca="false">IF(F755*(1+'Read me'!$B$5)&lt;='Read me'!$B$7,CEILING(F755*(1+'Read me'!$B$5)+0.5,1)-0.5,CEILING(F755*(1+'Read me'!$B$5),5))</f>
        <v>50</v>
      </c>
      <c r="N755" s="14" t="n">
        <f aca="false">IF(MAX(M755*L755,M755+'Read me'!$B$6)&lt;='Read me'!$B$7,CEILING(MAX(M755*L755,M755+'Read me'!$B$6)+0.5,1)-0.5,CEILING(MAX(M755*L755,M755+'Read me'!$B$6),5))</f>
        <v>65</v>
      </c>
      <c r="O755" s="22" t="n">
        <f aca="false">IF(ISNUMBER(J755),M755-J755,"new")</f>
        <v>30.5</v>
      </c>
    </row>
    <row r="756" customFormat="false" ht="15" hidden="false" customHeight="false" outlineLevel="0" collapsed="false">
      <c r="A756" s="2" t="s">
        <v>886</v>
      </c>
      <c r="B756" s="2" t="s">
        <v>221</v>
      </c>
      <c r="C756" s="2" t="s">
        <v>158</v>
      </c>
      <c r="D756" s="2" t="s">
        <v>12</v>
      </c>
      <c r="E756" s="2" t="s">
        <v>48</v>
      </c>
      <c r="F756" s="14" t="n">
        <v>58.07</v>
      </c>
      <c r="G756" s="2" t="n">
        <v>0</v>
      </c>
      <c r="H756" s="2" t="n">
        <v>406</v>
      </c>
      <c r="I756" s="21" t="n">
        <v>1.21</v>
      </c>
      <c r="J756" s="14" t="n">
        <v>19.5</v>
      </c>
      <c r="K756" s="14" t="n">
        <v>24.5</v>
      </c>
      <c r="L756" s="21" t="n">
        <f aca="false">INDEX('Read me'!$B$10:$B$14,2)</f>
        <v>1.26</v>
      </c>
      <c r="M756" s="14" t="n">
        <f aca="false">IF(F756*(1+'Read me'!$B$5)&lt;='Read me'!$B$7,CEILING(F756*(1+'Read me'!$B$5)+0.5,1)-0.5,CEILING(F756*(1+'Read me'!$B$5),5))</f>
        <v>60</v>
      </c>
      <c r="N756" s="14" t="n">
        <f aca="false">IF(MAX(M756*L756,M756+'Read me'!$B$6)&lt;='Read me'!$B$7,CEILING(MAX(M756*L756,M756+'Read me'!$B$6)+0.5,1)-0.5,CEILING(MAX(M756*L756,M756+'Read me'!$B$6),5))</f>
        <v>80</v>
      </c>
      <c r="O756" s="22" t="n">
        <f aca="false">IF(ISNUMBER(J756),M756-J756,"new")</f>
        <v>40.5</v>
      </c>
    </row>
    <row r="757" customFormat="false" ht="15" hidden="false" customHeight="false" outlineLevel="0" collapsed="false">
      <c r="A757" s="2" t="s">
        <v>887</v>
      </c>
      <c r="B757" s="2" t="s">
        <v>221</v>
      </c>
      <c r="C757" s="2" t="s">
        <v>158</v>
      </c>
      <c r="D757" s="2" t="s">
        <v>12</v>
      </c>
      <c r="E757" s="2" t="s">
        <v>49</v>
      </c>
      <c r="F757" s="14" t="n">
        <v>64.32</v>
      </c>
      <c r="G757" s="2" t="n">
        <v>46</v>
      </c>
      <c r="H757" s="2" t="n">
        <v>406</v>
      </c>
      <c r="I757" s="21" t="n">
        <v>1.21</v>
      </c>
      <c r="J757" s="14" t="n">
        <v>19.5</v>
      </c>
      <c r="K757" s="14" t="n">
        <v>34.5</v>
      </c>
      <c r="L757" s="21" t="n">
        <f aca="false">INDEX('Read me'!$B$10:$B$14,2)</f>
        <v>1.26</v>
      </c>
      <c r="M757" s="14" t="n">
        <f aca="false">IF(F757*(1+'Read me'!$B$5)&lt;='Read me'!$B$7,CEILING(F757*(1+'Read me'!$B$5)+0.5,1)-0.5,CEILING(F757*(1+'Read me'!$B$5),5))</f>
        <v>65</v>
      </c>
      <c r="N757" s="14" t="n">
        <f aca="false">IF(MAX(M757*L757,M757+'Read me'!$B$6)&lt;='Read me'!$B$7,CEILING(MAX(M757*L757,M757+'Read me'!$B$6)+0.5,1)-0.5,CEILING(MAX(M757*L757,M757+'Read me'!$B$6),5))</f>
        <v>85</v>
      </c>
      <c r="O757" s="22" t="n">
        <f aca="false">IF(ISNUMBER(J757),M757-J757,"new")</f>
        <v>45.5</v>
      </c>
    </row>
    <row r="758" customFormat="false" ht="15" hidden="false" customHeight="false" outlineLevel="0" collapsed="false">
      <c r="A758" s="2" t="s">
        <v>888</v>
      </c>
      <c r="B758" s="2" t="s">
        <v>221</v>
      </c>
      <c r="C758" s="2" t="s">
        <v>158</v>
      </c>
      <c r="D758" s="2" t="s">
        <v>13</v>
      </c>
      <c r="E758" s="2" t="s">
        <v>47</v>
      </c>
      <c r="F758" s="14" t="n">
        <v>79.3</v>
      </c>
      <c r="G758" s="2" t="n">
        <v>9</v>
      </c>
      <c r="H758" s="2" t="n">
        <v>406</v>
      </c>
      <c r="I758" s="21" t="n">
        <v>1.11</v>
      </c>
      <c r="J758" s="14" t="n">
        <v>34.5</v>
      </c>
      <c r="K758" s="14" t="n">
        <v>75</v>
      </c>
      <c r="L758" s="21" t="n">
        <f aca="false">INDEX('Read me'!$B$10:$B$14,3)</f>
        <v>1.35</v>
      </c>
      <c r="M758" s="14" t="n">
        <f aca="false">IF(F758*(1+'Read me'!$B$5)&lt;='Read me'!$B$7,CEILING(F758*(1+'Read me'!$B$5)+0.5,1)-0.5,CEILING(F758*(1+'Read me'!$B$5),5))</f>
        <v>80</v>
      </c>
      <c r="N758" s="14" t="n">
        <f aca="false">IF(MAX(M758*L758,M758+'Read me'!$B$6)&lt;='Read me'!$B$7,CEILING(MAX(M758*L758,M758+'Read me'!$B$6)+0.5,1)-0.5,CEILING(MAX(M758*L758,M758+'Read me'!$B$6),5))</f>
        <v>110</v>
      </c>
      <c r="O758" s="22" t="n">
        <f aca="false">IF(ISNUMBER(J758),M758-J758,"new")</f>
        <v>45.5</v>
      </c>
    </row>
    <row r="759" customFormat="false" ht="15" hidden="false" customHeight="false" outlineLevel="0" collapsed="false">
      <c r="A759" s="2" t="s">
        <v>889</v>
      </c>
      <c r="B759" s="2" t="s">
        <v>221</v>
      </c>
      <c r="C759" s="2" t="s">
        <v>158</v>
      </c>
      <c r="D759" s="2" t="s">
        <v>13</v>
      </c>
      <c r="E759" s="2" t="s">
        <v>48</v>
      </c>
      <c r="F759" s="14" t="n">
        <v>97.86</v>
      </c>
      <c r="G759" s="2" t="n">
        <v>3</v>
      </c>
      <c r="H759" s="2" t="n">
        <v>406</v>
      </c>
      <c r="I759" s="21" t="n">
        <v>1.11</v>
      </c>
      <c r="J759" s="14" t="n">
        <v>34.5</v>
      </c>
      <c r="K759" s="14" t="n">
        <v>75</v>
      </c>
      <c r="L759" s="21" t="n">
        <f aca="false">INDEX('Read me'!$B$10:$B$14,3)</f>
        <v>1.35</v>
      </c>
      <c r="M759" s="14" t="n">
        <f aca="false">IF(F759*(1+'Read me'!$B$5)&lt;='Read me'!$B$7,CEILING(F759*(1+'Read me'!$B$5)+0.5,1)-0.5,CEILING(F759*(1+'Read me'!$B$5),5))</f>
        <v>100</v>
      </c>
      <c r="N759" s="14" t="n">
        <f aca="false">IF(MAX(M759*L759,M759+'Read me'!$B$6)&lt;='Read me'!$B$7,CEILING(MAX(M759*L759,M759+'Read me'!$B$6)+0.5,1)-0.5,CEILING(MAX(M759*L759,M759+'Read me'!$B$6),5))</f>
        <v>135</v>
      </c>
      <c r="O759" s="22" t="n">
        <f aca="false">IF(ISNUMBER(J759),M759-J759,"new")</f>
        <v>65.5</v>
      </c>
    </row>
    <row r="760" customFormat="false" ht="15" hidden="false" customHeight="false" outlineLevel="0" collapsed="false">
      <c r="A760" s="2" t="s">
        <v>890</v>
      </c>
      <c r="B760" s="2" t="s">
        <v>221</v>
      </c>
      <c r="C760" s="2" t="s">
        <v>158</v>
      </c>
      <c r="D760" s="2" t="s">
        <v>13</v>
      </c>
      <c r="E760" s="2" t="s">
        <v>49</v>
      </c>
      <c r="F760" s="14" t="n">
        <v>146.92</v>
      </c>
      <c r="G760" s="2" t="n">
        <v>5</v>
      </c>
      <c r="H760" s="2" t="n">
        <v>406</v>
      </c>
      <c r="I760" s="21" t="n">
        <v>1.11</v>
      </c>
      <c r="J760" s="14" t="n">
        <v>85</v>
      </c>
      <c r="K760" s="14" t="n">
        <v>125</v>
      </c>
      <c r="L760" s="21" t="n">
        <f aca="false">INDEX('Read me'!$B$10:$B$14,3)</f>
        <v>1.35</v>
      </c>
      <c r="M760" s="14" t="n">
        <f aca="false">IF(F760*(1+'Read me'!$B$5)&lt;='Read me'!$B$7,CEILING(F760*(1+'Read me'!$B$5)+0.5,1)-0.5,CEILING(F760*(1+'Read me'!$B$5),5))</f>
        <v>150</v>
      </c>
      <c r="N760" s="14" t="n">
        <f aca="false">IF(MAX(M760*L760,M760+'Read me'!$B$6)&lt;='Read me'!$B$7,CEILING(MAX(M760*L760,M760+'Read me'!$B$6)+0.5,1)-0.5,CEILING(MAX(M760*L760,M760+'Read me'!$B$6),5))</f>
        <v>205</v>
      </c>
      <c r="O760" s="22" t="n">
        <f aca="false">IF(ISNUMBER(J760),M760-J760,"new")</f>
        <v>65</v>
      </c>
    </row>
    <row r="761" customFormat="false" ht="15" hidden="false" customHeight="false" outlineLevel="0" collapsed="false">
      <c r="A761" s="2" t="s">
        <v>891</v>
      </c>
      <c r="B761" s="2" t="s">
        <v>221</v>
      </c>
      <c r="C761" s="2" t="s">
        <v>158</v>
      </c>
      <c r="D761" s="2" t="s">
        <v>14</v>
      </c>
      <c r="E761" s="2" t="s">
        <v>47</v>
      </c>
      <c r="F761" s="14" t="n">
        <v>125.34</v>
      </c>
      <c r="G761" s="2" t="n">
        <v>20</v>
      </c>
      <c r="H761" s="2" t="n">
        <v>406</v>
      </c>
      <c r="I761" s="21" t="n">
        <v>1.11</v>
      </c>
      <c r="J761" s="14" t="n">
        <v>85</v>
      </c>
      <c r="K761" s="14" t="n">
        <v>125</v>
      </c>
      <c r="L761" s="21" t="n">
        <f aca="false">INDEX('Read me'!$B$10:$B$14,4)</f>
        <v>1.2</v>
      </c>
      <c r="M761" s="14" t="n">
        <f aca="false">IF(F761*(1+'Read me'!$B$5)&lt;='Read me'!$B$7,CEILING(F761*(1+'Read me'!$B$5)+0.5,1)-0.5,CEILING(F761*(1+'Read me'!$B$5),5))</f>
        <v>130</v>
      </c>
      <c r="N761" s="14" t="n">
        <f aca="false">IF(MAX(M761*L761,M761+'Read me'!$B$6)&lt;='Read me'!$B$7,CEILING(MAX(M761*L761,M761+'Read me'!$B$6)+0.5,1)-0.5,CEILING(MAX(M761*L761,M761+'Read me'!$B$6),5))</f>
        <v>160</v>
      </c>
      <c r="O761" s="22" t="n">
        <f aca="false">IF(ISNUMBER(J761),M761-J761,"new")</f>
        <v>45</v>
      </c>
    </row>
    <row r="762" customFormat="false" ht="15" hidden="false" customHeight="false" outlineLevel="0" collapsed="false">
      <c r="A762" s="2" t="s">
        <v>892</v>
      </c>
      <c r="B762" s="2" t="s">
        <v>221</v>
      </c>
      <c r="C762" s="2" t="s">
        <v>158</v>
      </c>
      <c r="D762" s="2" t="s">
        <v>14</v>
      </c>
      <c r="E762" s="2" t="s">
        <v>48</v>
      </c>
      <c r="F762" s="14" t="n">
        <v>174.57</v>
      </c>
      <c r="G762" s="2" t="n">
        <v>1</v>
      </c>
      <c r="H762" s="2" t="n">
        <v>406</v>
      </c>
      <c r="I762" s="21" t="n">
        <v>1.11</v>
      </c>
      <c r="J762" s="14" t="n">
        <v>125</v>
      </c>
      <c r="K762" s="14" t="n">
        <v>125</v>
      </c>
      <c r="L762" s="21" t="n">
        <f aca="false">INDEX('Read me'!$B$10:$B$14,4)</f>
        <v>1.2</v>
      </c>
      <c r="M762" s="14" t="n">
        <f aca="false">IF(F762*(1+'Read me'!$B$5)&lt;='Read me'!$B$7,CEILING(F762*(1+'Read me'!$B$5)+0.5,1)-0.5,CEILING(F762*(1+'Read me'!$B$5),5))</f>
        <v>175</v>
      </c>
      <c r="N762" s="14" t="n">
        <f aca="false">IF(MAX(M762*L762,M762+'Read me'!$B$6)&lt;='Read me'!$B$7,CEILING(MAX(M762*L762,M762+'Read me'!$B$6)+0.5,1)-0.5,CEILING(MAX(M762*L762,M762+'Read me'!$B$6),5))</f>
        <v>210</v>
      </c>
      <c r="O762" s="22" t="n">
        <f aca="false">IF(ISNUMBER(J762),M762-J762,"new")</f>
        <v>50</v>
      </c>
    </row>
    <row r="763" customFormat="false" ht="15" hidden="false" customHeight="false" outlineLevel="0" collapsed="false">
      <c r="A763" s="2" t="s">
        <v>893</v>
      </c>
      <c r="B763" s="2" t="s">
        <v>221</v>
      </c>
      <c r="C763" s="2" t="s">
        <v>158</v>
      </c>
      <c r="D763" s="2" t="s">
        <v>14</v>
      </c>
      <c r="E763" s="2" t="s">
        <v>49</v>
      </c>
      <c r="F763" s="14" t="n">
        <v>251.29</v>
      </c>
      <c r="G763" s="2" t="n">
        <v>8</v>
      </c>
      <c r="H763" s="2" t="n">
        <v>406</v>
      </c>
      <c r="I763" s="21" t="n">
        <v>1.11</v>
      </c>
      <c r="J763" s="14" t="n">
        <v>195</v>
      </c>
      <c r="K763" s="14" t="n">
        <v>175</v>
      </c>
      <c r="L763" s="21" t="n">
        <f aca="false">INDEX('Read me'!$B$10:$B$14,4)</f>
        <v>1.2</v>
      </c>
      <c r="M763" s="14" t="n">
        <f aca="false">IF(F763*(1+'Read me'!$B$5)&lt;='Read me'!$B$7,CEILING(F763*(1+'Read me'!$B$5)+0.5,1)-0.5,CEILING(F763*(1+'Read me'!$B$5),5))</f>
        <v>255</v>
      </c>
      <c r="N763" s="14" t="n">
        <f aca="false">IF(MAX(M763*L763,M763+'Read me'!$B$6)&lt;='Read me'!$B$7,CEILING(MAX(M763*L763,M763+'Read me'!$B$6)+0.5,1)-0.5,CEILING(MAX(M763*L763,M763+'Read me'!$B$6),5))</f>
        <v>310</v>
      </c>
      <c r="O763" s="22" t="n">
        <f aca="false">IF(ISNUMBER(J763),M763-J763,"new")</f>
        <v>60</v>
      </c>
    </row>
    <row r="764" customFormat="false" ht="15" hidden="false" customHeight="false" outlineLevel="0" collapsed="false">
      <c r="A764" s="2" t="s">
        <v>894</v>
      </c>
      <c r="B764" s="2" t="s">
        <v>221</v>
      </c>
      <c r="C764" s="2" t="s">
        <v>158</v>
      </c>
      <c r="D764" s="2" t="s">
        <v>15</v>
      </c>
      <c r="E764" s="2" t="s">
        <v>47</v>
      </c>
      <c r="F764" s="14" t="n">
        <v>190.92</v>
      </c>
      <c r="G764" s="2" t="n">
        <v>4</v>
      </c>
      <c r="H764" s="2" t="n">
        <v>406</v>
      </c>
      <c r="I764" s="21" t="n">
        <v>1.11</v>
      </c>
      <c r="J764" s="14" t="n">
        <v>250</v>
      </c>
      <c r="K764" s="14" t="n">
        <v>300</v>
      </c>
      <c r="L764" s="21" t="n">
        <f aca="false">INDEX('Read me'!$B$10:$B$14,5)</f>
        <v>1.2</v>
      </c>
      <c r="M764" s="14" t="n">
        <f aca="false">IF(F764*(1+'Read me'!$B$5)&lt;='Read me'!$B$7,CEILING(F764*(1+'Read me'!$B$5)+0.5,1)-0.5,CEILING(F764*(1+'Read me'!$B$5),5))</f>
        <v>195</v>
      </c>
      <c r="N764" s="14" t="n">
        <f aca="false">IF(MAX(M764*L764,M764+'Read me'!$B$6)&lt;='Read me'!$B$7,CEILING(MAX(M764*L764,M764+'Read me'!$B$6)+0.5,1)-0.5,CEILING(MAX(M764*L764,M764+'Read me'!$B$6),5))</f>
        <v>235</v>
      </c>
      <c r="O764" s="22" t="n">
        <f aca="false">IF(ISNUMBER(J764),M764-J764,"new")</f>
        <v>-55</v>
      </c>
    </row>
    <row r="765" customFormat="false" ht="15" hidden="false" customHeight="false" outlineLevel="0" collapsed="false">
      <c r="A765" s="2" t="s">
        <v>895</v>
      </c>
      <c r="B765" s="2" t="s">
        <v>221</v>
      </c>
      <c r="C765" s="2" t="s">
        <v>158</v>
      </c>
      <c r="D765" s="2" t="s">
        <v>15</v>
      </c>
      <c r="E765" s="2" t="s">
        <v>48</v>
      </c>
      <c r="F765" s="14" t="n">
        <v>257.26</v>
      </c>
      <c r="G765" s="2" t="n">
        <v>0</v>
      </c>
      <c r="H765" s="2" t="n">
        <v>406</v>
      </c>
      <c r="I765" s="21" t="n">
        <v>1.11</v>
      </c>
      <c r="J765" s="14" t="n">
        <v>250</v>
      </c>
      <c r="K765" s="14" t="n">
        <v>300</v>
      </c>
      <c r="L765" s="21" t="n">
        <f aca="false">INDEX('Read me'!$B$10:$B$14,5)</f>
        <v>1.2</v>
      </c>
      <c r="M765" s="14" t="n">
        <f aca="false">IF(MAX((IF(F765*(1+'Read me'!$B$5)&lt;='Read me'!$B$7,CEILING(F765*(1+'Read me'!$B$5)+0.5,1)-0.5,CEILING(F765*(1+'Read me'!$B$5),5)))*L765,(IF(F765*(1+'Read me'!$B$5)&lt;='Read me'!$B$7,CEILING(F765*(1+'Read me'!$B$5)+0.5,1)-0.5,CEILING(F765*(1+'Read me'!$B$5),5)))+'Read me'!$B$6)&lt;='Read me'!$B$7,CEILING(MAX((IF(F765*(1+'Read me'!$B$5)&lt;='Read me'!$B$7,CEILING(F765*(1+'Read me'!$B$5)+0.5,1)-0.5,CEILING(F765*(1+'Read me'!$B$5),5)))*L765,(IF(F765*(1+'Read me'!$B$5)&lt;='Read me'!$B$7,CEILING(F765*(1+'Read me'!$B$5)+0.5,1)-0.5,CEILING(F765*(1+'Read me'!$B$5),5)))+'Read me'!$B$6)+0.5,1)-0.5,CEILING(MAX((IF(F765*(1+'Read me'!$B$5)&lt;='Read me'!$B$7,CEILING(F765*(1+'Read me'!$B$5)+0.5,1)-0.5,CEILING(F765*(1+'Read me'!$B$5),5)))*L765,(IF(F765*(1+'Read me'!$B$5)&lt;='Read me'!$B$7,CEILING(F765*(1+'Read me'!$B$5)+0.5,1)-0.5,CEILING(F765*(1+'Read me'!$B$5),5)))+'Read me'!$B$6),5))</f>
        <v>315</v>
      </c>
      <c r="N765" s="2" t="s">
        <v>138</v>
      </c>
      <c r="O765" s="22" t="n">
        <f aca="false">IF(ISNUMBER(J765),M765-J765,"new")</f>
        <v>65</v>
      </c>
      <c r="P765" s="5" t="s">
        <v>139</v>
      </c>
    </row>
    <row r="766" customFormat="false" ht="15" hidden="false" customHeight="false" outlineLevel="0" collapsed="false">
      <c r="A766" s="2" t="s">
        <v>896</v>
      </c>
      <c r="B766" s="2" t="s">
        <v>221</v>
      </c>
      <c r="C766" s="2" t="s">
        <v>158</v>
      </c>
      <c r="D766" s="2" t="s">
        <v>15</v>
      </c>
      <c r="E766" s="2" t="s">
        <v>49</v>
      </c>
      <c r="F766" s="14" t="n">
        <v>300.59</v>
      </c>
      <c r="G766" s="2" t="n">
        <v>1</v>
      </c>
      <c r="H766" s="2" t="n">
        <v>406</v>
      </c>
      <c r="I766" s="21" t="n">
        <v>1.11</v>
      </c>
      <c r="J766" s="14" t="n">
        <v>300</v>
      </c>
      <c r="K766" s="14" t="n">
        <v>400</v>
      </c>
      <c r="L766" s="21" t="n">
        <f aca="false">INDEX('Read me'!$B$10:$B$14,5)</f>
        <v>1.2</v>
      </c>
      <c r="M766" s="14" t="n">
        <f aca="false">IF(MAX((IF(F766*(1+'Read me'!$B$5)&lt;='Read me'!$B$7,CEILING(F766*(1+'Read me'!$B$5)+0.5,1)-0.5,CEILING(F766*(1+'Read me'!$B$5),5)))*L766,(IF(F766*(1+'Read me'!$B$5)&lt;='Read me'!$B$7,CEILING(F766*(1+'Read me'!$B$5)+0.5,1)-0.5,CEILING(F766*(1+'Read me'!$B$5),5)))+'Read me'!$B$6)&lt;='Read me'!$B$7,CEILING(MAX((IF(F766*(1+'Read me'!$B$5)&lt;='Read me'!$B$7,CEILING(F766*(1+'Read me'!$B$5)+0.5,1)-0.5,CEILING(F766*(1+'Read me'!$B$5),5)))*L766,(IF(F766*(1+'Read me'!$B$5)&lt;='Read me'!$B$7,CEILING(F766*(1+'Read me'!$B$5)+0.5,1)-0.5,CEILING(F766*(1+'Read me'!$B$5),5)))+'Read me'!$B$6)+0.5,1)-0.5,CEILING(MAX((IF(F766*(1+'Read me'!$B$5)&lt;='Read me'!$B$7,CEILING(F766*(1+'Read me'!$B$5)+0.5,1)-0.5,CEILING(F766*(1+'Read me'!$B$5),5)))*L766,(IF(F766*(1+'Read me'!$B$5)&lt;='Read me'!$B$7,CEILING(F766*(1+'Read me'!$B$5)+0.5,1)-0.5,CEILING(F766*(1+'Read me'!$B$5),5)))+'Read me'!$B$6),5))</f>
        <v>370</v>
      </c>
      <c r="N766" s="2" t="s">
        <v>138</v>
      </c>
      <c r="O766" s="22" t="n">
        <f aca="false">IF(ISNUMBER(J766),M766-J766,"new")</f>
        <v>70</v>
      </c>
      <c r="P766" s="5" t="s">
        <v>139</v>
      </c>
    </row>
    <row r="767" customFormat="false" ht="15" hidden="false" customHeight="false" outlineLevel="0" collapsed="false">
      <c r="A767" s="2" t="s">
        <v>897</v>
      </c>
      <c r="B767" s="2" t="s">
        <v>221</v>
      </c>
      <c r="C767" s="2" t="s">
        <v>142</v>
      </c>
      <c r="D767" s="2" t="s">
        <v>10</v>
      </c>
      <c r="E767" s="2" t="s">
        <v>47</v>
      </c>
      <c r="F767" s="14" t="n">
        <v>15.04</v>
      </c>
      <c r="G767" s="2" t="n">
        <v>41</v>
      </c>
      <c r="H767" s="2" t="n">
        <v>131</v>
      </c>
      <c r="I767" s="21" t="n">
        <v>1.09</v>
      </c>
      <c r="J767" s="14" t="n">
        <v>19.5</v>
      </c>
      <c r="K767" s="14" t="n">
        <v>24.5</v>
      </c>
      <c r="L767" s="21" t="n">
        <f aca="false">INDEX('Read me'!$B$10:$B$14,1)</f>
        <v>1.34</v>
      </c>
      <c r="M767" s="14" t="n">
        <f aca="false">IF(F767*(1+'Read me'!$B$5)&lt;='Read me'!$B$7,CEILING(F767*(1+'Read me'!$B$5)+0.5,1)-0.5,CEILING(F767*(1+'Read me'!$B$5),5))</f>
        <v>15.5</v>
      </c>
      <c r="N767" s="14" t="n">
        <f aca="false">IF(MAX(M767*L767,M767+'Read me'!$B$6)&lt;='Read me'!$B$7,CEILING(MAX(M767*L767,M767+'Read me'!$B$6)+0.5,1)-0.5,CEILING(MAX(M767*L767,M767+'Read me'!$B$6),5))</f>
        <v>21.5</v>
      </c>
      <c r="O767" s="22" t="n">
        <f aca="false">IF(ISNUMBER(J767),M767-J767,"new")</f>
        <v>-4</v>
      </c>
    </row>
    <row r="768" customFormat="false" ht="15" hidden="false" customHeight="false" outlineLevel="0" collapsed="false">
      <c r="A768" s="2" t="s">
        <v>898</v>
      </c>
      <c r="B768" s="2" t="s">
        <v>221</v>
      </c>
      <c r="C768" s="2" t="s">
        <v>142</v>
      </c>
      <c r="D768" s="2" t="s">
        <v>10</v>
      </c>
      <c r="E768" s="2" t="s">
        <v>48</v>
      </c>
      <c r="F768" s="14" t="n">
        <v>19.43</v>
      </c>
      <c r="G768" s="2" t="n">
        <v>3</v>
      </c>
      <c r="H768" s="2" t="n">
        <v>131</v>
      </c>
      <c r="I768" s="21" t="n">
        <v>1.09</v>
      </c>
      <c r="J768" s="14" t="n">
        <v>19.5</v>
      </c>
      <c r="K768" s="14" t="n">
        <v>24.5</v>
      </c>
      <c r="L768" s="21" t="n">
        <f aca="false">INDEX('Read me'!$B$10:$B$14,1)</f>
        <v>1.34</v>
      </c>
      <c r="M768" s="14" t="n">
        <f aca="false">IF(F768*(1+'Read me'!$B$5)&lt;='Read me'!$B$7,CEILING(F768*(1+'Read me'!$B$5)+0.5,1)-0.5,CEILING(F768*(1+'Read me'!$B$5),5))</f>
        <v>19.5</v>
      </c>
      <c r="N768" s="14" t="n">
        <f aca="false">IF(MAX(M768*L768,M768+'Read me'!$B$6)&lt;='Read me'!$B$7,CEILING(MAX(M768*L768,M768+'Read me'!$B$6)+0.5,1)-0.5,CEILING(MAX(M768*L768,M768+'Read me'!$B$6),5))</f>
        <v>26.5</v>
      </c>
      <c r="O768" s="22" t="n">
        <f aca="false">IF(ISNUMBER(J768),M768-J768,"new")</f>
        <v>0</v>
      </c>
    </row>
    <row r="769" customFormat="false" ht="15" hidden="false" customHeight="false" outlineLevel="0" collapsed="false">
      <c r="A769" s="2" t="s">
        <v>899</v>
      </c>
      <c r="B769" s="2" t="s">
        <v>221</v>
      </c>
      <c r="C769" s="2" t="s">
        <v>142</v>
      </c>
      <c r="D769" s="2" t="s">
        <v>10</v>
      </c>
      <c r="E769" s="2" t="s">
        <v>49</v>
      </c>
      <c r="F769" s="14" t="n">
        <v>23.69</v>
      </c>
      <c r="G769" s="2" t="n">
        <v>23</v>
      </c>
      <c r="H769" s="2" t="n">
        <v>131</v>
      </c>
      <c r="I769" s="21" t="n">
        <v>1.09</v>
      </c>
      <c r="J769" s="14" t="n">
        <v>19.5</v>
      </c>
      <c r="K769" s="14" t="n">
        <v>34.5</v>
      </c>
      <c r="L769" s="21" t="n">
        <f aca="false">INDEX('Read me'!$B$10:$B$14,1)</f>
        <v>1.34</v>
      </c>
      <c r="M769" s="14" t="n">
        <f aca="false">IF(F769*(1+'Read me'!$B$5)&lt;='Read me'!$B$7,CEILING(F769*(1+'Read me'!$B$5)+0.5,1)-0.5,CEILING(F769*(1+'Read me'!$B$5),5))</f>
        <v>24.5</v>
      </c>
      <c r="N769" s="14" t="n">
        <f aca="false">IF(MAX(M769*L769,M769+'Read me'!$B$6)&lt;='Read me'!$B$7,CEILING(MAX(M769*L769,M769+'Read me'!$B$6)+0.5,1)-0.5,CEILING(MAX(M769*L769,M769+'Read me'!$B$6),5))</f>
        <v>35</v>
      </c>
      <c r="O769" s="22" t="n">
        <f aca="false">IF(ISNUMBER(J769),M769-J769,"new")</f>
        <v>5</v>
      </c>
    </row>
    <row r="770" customFormat="false" ht="15" hidden="false" customHeight="false" outlineLevel="0" collapsed="false">
      <c r="A770" s="2" t="s">
        <v>900</v>
      </c>
      <c r="B770" s="2" t="s">
        <v>221</v>
      </c>
      <c r="C770" s="2" t="s">
        <v>142</v>
      </c>
      <c r="D770" s="2" t="s">
        <v>12</v>
      </c>
      <c r="E770" s="2" t="s">
        <v>47</v>
      </c>
      <c r="F770" s="14" t="n">
        <v>50.9</v>
      </c>
      <c r="G770" s="2" t="n">
        <v>28</v>
      </c>
      <c r="H770" s="2" t="n">
        <v>131</v>
      </c>
      <c r="I770" s="21" t="n">
        <v>1.23</v>
      </c>
      <c r="J770" s="14" t="n">
        <v>24.5</v>
      </c>
      <c r="K770" s="14" t="n">
        <v>29.5</v>
      </c>
      <c r="L770" s="21" t="n">
        <f aca="false">INDEX('Read me'!$B$10:$B$14,2)</f>
        <v>1.26</v>
      </c>
      <c r="M770" s="14" t="n">
        <f aca="false">IF(F770*(1+'Read me'!$B$5)&lt;='Read me'!$B$7,CEILING(F770*(1+'Read me'!$B$5)+0.5,1)-0.5,CEILING(F770*(1+'Read me'!$B$5),5))</f>
        <v>55</v>
      </c>
      <c r="N770" s="14" t="n">
        <f aca="false">IF(MAX(M770*L770,M770+'Read me'!$B$6)&lt;='Read me'!$B$7,CEILING(MAX(M770*L770,M770+'Read me'!$B$6)+0.5,1)-0.5,CEILING(MAX(M770*L770,M770+'Read me'!$B$6),5))</f>
        <v>70</v>
      </c>
      <c r="O770" s="22" t="n">
        <f aca="false">IF(ISNUMBER(J770),M770-J770,"new")</f>
        <v>30.5</v>
      </c>
    </row>
    <row r="771" customFormat="false" ht="15" hidden="false" customHeight="false" outlineLevel="0" collapsed="false">
      <c r="A771" s="2" t="s">
        <v>901</v>
      </c>
      <c r="B771" s="2" t="s">
        <v>221</v>
      </c>
      <c r="C771" s="2" t="s">
        <v>142</v>
      </c>
      <c r="D771" s="2" t="s">
        <v>12</v>
      </c>
      <c r="E771" s="2" t="s">
        <v>48</v>
      </c>
      <c r="F771" s="14" t="n">
        <v>57.59</v>
      </c>
      <c r="G771" s="2" t="n">
        <v>1</v>
      </c>
      <c r="H771" s="2" t="n">
        <v>131</v>
      </c>
      <c r="I771" s="21" t="n">
        <v>1.23</v>
      </c>
      <c r="J771" s="14" t="n">
        <v>24.5</v>
      </c>
      <c r="K771" s="14" t="n">
        <v>29.5</v>
      </c>
      <c r="L771" s="21" t="n">
        <f aca="false">INDEX('Read me'!$B$10:$B$14,2)</f>
        <v>1.26</v>
      </c>
      <c r="M771" s="14" t="n">
        <f aca="false">IF(F771*(1+'Read me'!$B$5)&lt;='Read me'!$B$7,CEILING(F771*(1+'Read me'!$B$5)+0.5,1)-0.5,CEILING(F771*(1+'Read me'!$B$5),5))</f>
        <v>60</v>
      </c>
      <c r="N771" s="14" t="n">
        <f aca="false">IF(MAX(M771*L771,M771+'Read me'!$B$6)&lt;='Read me'!$B$7,CEILING(MAX(M771*L771,M771+'Read me'!$B$6)+0.5,1)-0.5,CEILING(MAX(M771*L771,M771+'Read me'!$B$6),5))</f>
        <v>80</v>
      </c>
      <c r="O771" s="22" t="n">
        <f aca="false">IF(ISNUMBER(J771),M771-J771,"new")</f>
        <v>35.5</v>
      </c>
    </row>
    <row r="772" customFormat="false" ht="15" hidden="false" customHeight="false" outlineLevel="0" collapsed="false">
      <c r="A772" s="2" t="s">
        <v>902</v>
      </c>
      <c r="B772" s="2" t="s">
        <v>221</v>
      </c>
      <c r="C772" s="2" t="s">
        <v>142</v>
      </c>
      <c r="D772" s="2" t="s">
        <v>12</v>
      </c>
      <c r="E772" s="2" t="s">
        <v>49</v>
      </c>
      <c r="F772" s="14" t="n">
        <v>66.18</v>
      </c>
      <c r="G772" s="2" t="n">
        <v>16</v>
      </c>
      <c r="H772" s="2" t="n">
        <v>131</v>
      </c>
      <c r="I772" s="21" t="n">
        <v>1.23</v>
      </c>
      <c r="J772" s="14" t="n">
        <v>29.5</v>
      </c>
      <c r="K772" s="14" t="n">
        <v>45</v>
      </c>
      <c r="L772" s="21" t="n">
        <f aca="false">INDEX('Read me'!$B$10:$B$14,2)</f>
        <v>1.26</v>
      </c>
      <c r="M772" s="14" t="n">
        <f aca="false">IF(F772*(1+'Read me'!$B$5)&lt;='Read me'!$B$7,CEILING(F772*(1+'Read me'!$B$5)+0.5,1)-0.5,CEILING(F772*(1+'Read me'!$B$5),5))</f>
        <v>70</v>
      </c>
      <c r="N772" s="14" t="n">
        <f aca="false">IF(MAX(M772*L772,M772+'Read me'!$B$6)&lt;='Read me'!$B$7,CEILING(MAX(M772*L772,M772+'Read me'!$B$6)+0.5,1)-0.5,CEILING(MAX(M772*L772,M772+'Read me'!$B$6),5))</f>
        <v>90</v>
      </c>
      <c r="O772" s="22" t="n">
        <f aca="false">IF(ISNUMBER(J772),M772-J772,"new")</f>
        <v>40.5</v>
      </c>
    </row>
    <row r="773" customFormat="false" ht="15" hidden="false" customHeight="false" outlineLevel="0" collapsed="false">
      <c r="A773" s="2" t="s">
        <v>903</v>
      </c>
      <c r="B773" s="2" t="s">
        <v>221</v>
      </c>
      <c r="C773" s="2" t="s">
        <v>142</v>
      </c>
      <c r="D773" s="2" t="s">
        <v>13</v>
      </c>
      <c r="E773" s="2" t="s">
        <v>47</v>
      </c>
      <c r="F773" s="14" t="n">
        <v>91</v>
      </c>
      <c r="G773" s="2" t="n">
        <v>3</v>
      </c>
      <c r="H773" s="2" t="n">
        <v>131</v>
      </c>
      <c r="I773" s="21" t="n">
        <v>1.16</v>
      </c>
      <c r="J773" s="14" t="n">
        <v>45</v>
      </c>
      <c r="K773" s="14" t="n">
        <v>95</v>
      </c>
      <c r="L773" s="21" t="n">
        <f aca="false">INDEX('Read me'!$B$10:$B$14,3)</f>
        <v>1.35</v>
      </c>
      <c r="M773" s="14" t="n">
        <f aca="false">IF(F773*(1+'Read me'!$B$5)&lt;='Read me'!$B$7,CEILING(F773*(1+'Read me'!$B$5)+0.5,1)-0.5,CEILING(F773*(1+'Read me'!$B$5),5))</f>
        <v>95</v>
      </c>
      <c r="N773" s="14" t="n">
        <f aca="false">IF(MAX(M773*L773,M773+'Read me'!$B$6)&lt;='Read me'!$B$7,CEILING(MAX(M773*L773,M773+'Read me'!$B$6)+0.5,1)-0.5,CEILING(MAX(M773*L773,M773+'Read me'!$B$6),5))</f>
        <v>130</v>
      </c>
      <c r="O773" s="22" t="n">
        <f aca="false">IF(ISNUMBER(J773),M773-J773,"new")</f>
        <v>50</v>
      </c>
    </row>
    <row r="774" customFormat="false" ht="15" hidden="false" customHeight="false" outlineLevel="0" collapsed="false">
      <c r="A774" s="2" t="s">
        <v>904</v>
      </c>
      <c r="B774" s="2" t="s">
        <v>221</v>
      </c>
      <c r="C774" s="2" t="s">
        <v>142</v>
      </c>
      <c r="D774" s="2" t="s">
        <v>13</v>
      </c>
      <c r="E774" s="2" t="s">
        <v>48</v>
      </c>
      <c r="F774" s="14" t="n">
        <v>98.58</v>
      </c>
      <c r="G774" s="2" t="n">
        <v>0</v>
      </c>
      <c r="H774" s="2" t="n">
        <v>131</v>
      </c>
      <c r="I774" s="21" t="n">
        <v>1.16</v>
      </c>
      <c r="J774" s="14" t="n">
        <v>45</v>
      </c>
      <c r="K774" s="14" t="n">
        <v>95</v>
      </c>
      <c r="L774" s="21" t="n">
        <f aca="false">INDEX('Read me'!$B$10:$B$14,3)</f>
        <v>1.35</v>
      </c>
      <c r="M774" s="14" t="n">
        <f aca="false">IF(F774*(1+'Read me'!$B$5)&lt;='Read me'!$B$7,CEILING(F774*(1+'Read me'!$B$5)+0.5,1)-0.5,CEILING(F774*(1+'Read me'!$B$5),5))</f>
        <v>100</v>
      </c>
      <c r="N774" s="14" t="n">
        <f aca="false">IF(MAX(M774*L774,M774+'Read me'!$B$6)&lt;='Read me'!$B$7,CEILING(MAX(M774*L774,M774+'Read me'!$B$6)+0.5,1)-0.5,CEILING(MAX(M774*L774,M774+'Read me'!$B$6),5))</f>
        <v>135</v>
      </c>
      <c r="O774" s="22" t="n">
        <f aca="false">IF(ISNUMBER(J774),M774-J774,"new")</f>
        <v>55</v>
      </c>
    </row>
    <row r="775" customFormat="false" ht="15" hidden="false" customHeight="false" outlineLevel="0" collapsed="false">
      <c r="A775" s="2" t="s">
        <v>905</v>
      </c>
      <c r="B775" s="2" t="s">
        <v>221</v>
      </c>
      <c r="C775" s="2" t="s">
        <v>142</v>
      </c>
      <c r="D775" s="2" t="s">
        <v>13</v>
      </c>
      <c r="E775" s="2" t="s">
        <v>49</v>
      </c>
      <c r="F775" s="14" t="n">
        <v>153.57</v>
      </c>
      <c r="G775" s="2" t="n">
        <v>6</v>
      </c>
      <c r="H775" s="2" t="n">
        <v>131</v>
      </c>
      <c r="I775" s="21" t="n">
        <v>1.16</v>
      </c>
      <c r="J775" s="14" t="n">
        <v>125</v>
      </c>
      <c r="K775" s="14" t="n">
        <v>150</v>
      </c>
      <c r="L775" s="21" t="n">
        <f aca="false">INDEX('Read me'!$B$10:$B$14,3)</f>
        <v>1.35</v>
      </c>
      <c r="M775" s="14" t="n">
        <f aca="false">IF(F775*(1+'Read me'!$B$5)&lt;='Read me'!$B$7,CEILING(F775*(1+'Read me'!$B$5)+0.5,1)-0.5,CEILING(F775*(1+'Read me'!$B$5),5))</f>
        <v>155</v>
      </c>
      <c r="N775" s="14" t="n">
        <f aca="false">IF(MAX(M775*L775,M775+'Read me'!$B$6)&lt;='Read me'!$B$7,CEILING(MAX(M775*L775,M775+'Read me'!$B$6)+0.5,1)-0.5,CEILING(MAX(M775*L775,M775+'Read me'!$B$6),5))</f>
        <v>210</v>
      </c>
      <c r="O775" s="22" t="n">
        <f aca="false">IF(ISNUMBER(J775),M775-J775,"new")</f>
        <v>30</v>
      </c>
    </row>
    <row r="776" customFormat="false" ht="15" hidden="false" customHeight="false" outlineLevel="0" collapsed="false">
      <c r="A776" s="2" t="s">
        <v>906</v>
      </c>
      <c r="B776" s="2" t="s">
        <v>221</v>
      </c>
      <c r="C776" s="2" t="s">
        <v>142</v>
      </c>
      <c r="D776" s="2" t="s">
        <v>14</v>
      </c>
      <c r="E776" s="2" t="s">
        <v>47</v>
      </c>
      <c r="F776" s="14" t="n">
        <v>143.62</v>
      </c>
      <c r="G776" s="2" t="n">
        <v>3</v>
      </c>
      <c r="H776" s="2" t="n">
        <v>131</v>
      </c>
      <c r="I776" s="21" t="n">
        <v>1.16</v>
      </c>
      <c r="J776" s="14" t="n">
        <v>125</v>
      </c>
      <c r="K776" s="14" t="n">
        <v>150</v>
      </c>
      <c r="L776" s="21" t="n">
        <f aca="false">INDEX('Read me'!$B$10:$B$14,4)</f>
        <v>1.2</v>
      </c>
      <c r="M776" s="14" t="n">
        <f aca="false">IF(F776*(1+'Read me'!$B$5)&lt;='Read me'!$B$7,CEILING(F776*(1+'Read me'!$B$5)+0.5,1)-0.5,CEILING(F776*(1+'Read me'!$B$5),5))</f>
        <v>145</v>
      </c>
      <c r="N776" s="14" t="n">
        <f aca="false">IF(MAX(M776*L776,M776+'Read me'!$B$6)&lt;='Read me'!$B$7,CEILING(MAX(M776*L776,M776+'Read me'!$B$6)+0.5,1)-0.5,CEILING(MAX(M776*L776,M776+'Read me'!$B$6),5))</f>
        <v>175</v>
      </c>
      <c r="O776" s="22" t="n">
        <f aca="false">IF(ISNUMBER(J776),M776-J776,"new")</f>
        <v>20</v>
      </c>
    </row>
    <row r="777" customFormat="false" ht="15" hidden="false" customHeight="false" outlineLevel="0" collapsed="false">
      <c r="A777" s="2" t="s">
        <v>907</v>
      </c>
      <c r="B777" s="2" t="s">
        <v>221</v>
      </c>
      <c r="C777" s="2" t="s">
        <v>142</v>
      </c>
      <c r="D777" s="2" t="s">
        <v>14</v>
      </c>
      <c r="E777" s="2" t="s">
        <v>48</v>
      </c>
      <c r="F777" s="14" t="n">
        <v>183.72</v>
      </c>
      <c r="G777" s="2" t="n">
        <v>0</v>
      </c>
      <c r="H777" s="2" t="n">
        <v>131</v>
      </c>
      <c r="I777" s="21" t="n">
        <v>1.16</v>
      </c>
      <c r="J777" s="14" t="n">
        <v>150</v>
      </c>
      <c r="K777" s="14" t="n">
        <v>150</v>
      </c>
      <c r="L777" s="21" t="n">
        <f aca="false">INDEX('Read me'!$B$10:$B$14,4)</f>
        <v>1.2</v>
      </c>
      <c r="M777" s="14" t="n">
        <f aca="false">IF(F777*(1+'Read me'!$B$5)&lt;='Read me'!$B$7,CEILING(F777*(1+'Read me'!$B$5)+0.5,1)-0.5,CEILING(F777*(1+'Read me'!$B$5),5))</f>
        <v>185</v>
      </c>
      <c r="N777" s="14" t="n">
        <f aca="false">IF(MAX(M777*L777,M777+'Read me'!$B$6)&lt;='Read me'!$B$7,CEILING(MAX(M777*L777,M777+'Read me'!$B$6)+0.5,1)-0.5,CEILING(MAX(M777*L777,M777+'Read me'!$B$6),5))</f>
        <v>225</v>
      </c>
      <c r="O777" s="22" t="n">
        <f aca="false">IF(ISNUMBER(J777),M777-J777,"new")</f>
        <v>35</v>
      </c>
    </row>
    <row r="778" customFormat="false" ht="15" hidden="false" customHeight="false" outlineLevel="0" collapsed="false">
      <c r="A778" s="2" t="s">
        <v>908</v>
      </c>
      <c r="B778" s="2" t="s">
        <v>221</v>
      </c>
      <c r="C778" s="2" t="s">
        <v>142</v>
      </c>
      <c r="D778" s="2" t="s">
        <v>14</v>
      </c>
      <c r="E778" s="2" t="s">
        <v>49</v>
      </c>
      <c r="F778" s="14" t="n">
        <v>234.32</v>
      </c>
      <c r="G778" s="2" t="n">
        <v>4</v>
      </c>
      <c r="H778" s="2" t="n">
        <v>131</v>
      </c>
      <c r="I778" s="21" t="n">
        <v>1.16</v>
      </c>
      <c r="J778" s="14" t="n">
        <v>250</v>
      </c>
      <c r="K778" s="14" t="n">
        <v>195</v>
      </c>
      <c r="L778" s="21" t="n">
        <f aca="false">INDEX('Read me'!$B$10:$B$14,4)</f>
        <v>1.2</v>
      </c>
      <c r="M778" s="14" t="n">
        <f aca="false">IF(F778*(1+'Read me'!$B$5)&lt;='Read me'!$B$7,CEILING(F778*(1+'Read me'!$B$5)+0.5,1)-0.5,CEILING(F778*(1+'Read me'!$B$5),5))</f>
        <v>235</v>
      </c>
      <c r="N778" s="14" t="n">
        <f aca="false">IF(MAX(M778*L778,M778+'Read me'!$B$6)&lt;='Read me'!$B$7,CEILING(MAX(M778*L778,M778+'Read me'!$B$6)+0.5,1)-0.5,CEILING(MAX(M778*L778,M778+'Read me'!$B$6),5))</f>
        <v>285</v>
      </c>
      <c r="O778" s="22" t="n">
        <f aca="false">IF(ISNUMBER(J778),M778-J778,"new")</f>
        <v>-15</v>
      </c>
    </row>
    <row r="779" customFormat="false" ht="15" hidden="false" customHeight="false" outlineLevel="0" collapsed="false">
      <c r="A779" s="2" t="s">
        <v>909</v>
      </c>
      <c r="B779" s="2" t="s">
        <v>221</v>
      </c>
      <c r="C779" s="2" t="s">
        <v>142</v>
      </c>
      <c r="D779" s="2" t="s">
        <v>15</v>
      </c>
      <c r="E779" s="2" t="s">
        <v>47</v>
      </c>
      <c r="F779" s="14" t="n">
        <v>189.74</v>
      </c>
      <c r="G779" s="2" t="n">
        <v>1</v>
      </c>
      <c r="H779" s="2" t="n">
        <v>131</v>
      </c>
      <c r="I779" s="21" t="n">
        <v>1.16</v>
      </c>
      <c r="J779" s="14" t="n">
        <v>300</v>
      </c>
      <c r="K779" s="14" t="n">
        <v>300</v>
      </c>
      <c r="L779" s="21" t="n">
        <f aca="false">INDEX('Read me'!$B$10:$B$14,5)</f>
        <v>1.2</v>
      </c>
      <c r="M779" s="14" t="n">
        <f aca="false">IF(F779*(1+'Read me'!$B$5)&lt;='Read me'!$B$7,CEILING(F779*(1+'Read me'!$B$5)+0.5,1)-0.5,CEILING(F779*(1+'Read me'!$B$5),5))</f>
        <v>190</v>
      </c>
      <c r="N779" s="14" t="n">
        <f aca="false">IF(MAX(M779*L779,M779+'Read me'!$B$6)&lt;='Read me'!$B$7,CEILING(MAX(M779*L779,M779+'Read me'!$B$6)+0.5,1)-0.5,CEILING(MAX(M779*L779,M779+'Read me'!$B$6),5))</f>
        <v>230</v>
      </c>
      <c r="O779" s="22" t="n">
        <f aca="false">IF(ISNUMBER(J779),M779-J779,"new")</f>
        <v>-110</v>
      </c>
    </row>
    <row r="780" customFormat="false" ht="15" hidden="false" customHeight="false" outlineLevel="0" collapsed="false">
      <c r="A780" s="2" t="s">
        <v>910</v>
      </c>
      <c r="B780" s="2" t="s">
        <v>221</v>
      </c>
      <c r="C780" s="2" t="s">
        <v>142</v>
      </c>
      <c r="D780" s="2" t="s">
        <v>15</v>
      </c>
      <c r="E780" s="2" t="s">
        <v>48</v>
      </c>
      <c r="F780" s="14" t="n">
        <v>288.57</v>
      </c>
      <c r="G780" s="2" t="n">
        <v>1</v>
      </c>
      <c r="H780" s="2" t="n">
        <v>131</v>
      </c>
      <c r="I780" s="21" t="n">
        <v>1.16</v>
      </c>
      <c r="J780" s="14" t="n">
        <v>300</v>
      </c>
      <c r="K780" s="14" t="n">
        <v>300</v>
      </c>
      <c r="L780" s="21" t="n">
        <f aca="false">INDEX('Read me'!$B$10:$B$14,5)</f>
        <v>1.2</v>
      </c>
      <c r="M780" s="14" t="n">
        <f aca="false">IF(MAX((IF(F780*(1+'Read me'!$B$5)&lt;='Read me'!$B$7,CEILING(F780*(1+'Read me'!$B$5)+0.5,1)-0.5,CEILING(F780*(1+'Read me'!$B$5),5)))*L780,(IF(F780*(1+'Read me'!$B$5)&lt;='Read me'!$B$7,CEILING(F780*(1+'Read me'!$B$5)+0.5,1)-0.5,CEILING(F780*(1+'Read me'!$B$5),5)))+'Read me'!$B$6)&lt;='Read me'!$B$7,CEILING(MAX((IF(F780*(1+'Read me'!$B$5)&lt;='Read me'!$B$7,CEILING(F780*(1+'Read me'!$B$5)+0.5,1)-0.5,CEILING(F780*(1+'Read me'!$B$5),5)))*L780,(IF(F780*(1+'Read me'!$B$5)&lt;='Read me'!$B$7,CEILING(F780*(1+'Read me'!$B$5)+0.5,1)-0.5,CEILING(F780*(1+'Read me'!$B$5),5)))+'Read me'!$B$6)+0.5,1)-0.5,CEILING(MAX((IF(F780*(1+'Read me'!$B$5)&lt;='Read me'!$B$7,CEILING(F780*(1+'Read me'!$B$5)+0.5,1)-0.5,CEILING(F780*(1+'Read me'!$B$5),5)))*L780,(IF(F780*(1+'Read me'!$B$5)&lt;='Read me'!$B$7,CEILING(F780*(1+'Read me'!$B$5)+0.5,1)-0.5,CEILING(F780*(1+'Read me'!$B$5),5)))+'Read me'!$B$6),5))</f>
        <v>350</v>
      </c>
      <c r="N780" s="2" t="s">
        <v>138</v>
      </c>
      <c r="O780" s="22" t="n">
        <f aca="false">IF(ISNUMBER(J780),M780-J780,"new")</f>
        <v>50</v>
      </c>
      <c r="P780" s="5" t="s">
        <v>139</v>
      </c>
    </row>
    <row r="781" customFormat="false" ht="15" hidden="false" customHeight="false" outlineLevel="0" collapsed="false">
      <c r="A781" s="2" t="s">
        <v>911</v>
      </c>
      <c r="B781" s="2" t="s">
        <v>221</v>
      </c>
      <c r="C781" s="2" t="s">
        <v>142</v>
      </c>
      <c r="D781" s="2" t="s">
        <v>15</v>
      </c>
      <c r="E781" s="2" t="s">
        <v>49</v>
      </c>
      <c r="F781" s="14" t="n">
        <v>316.8</v>
      </c>
      <c r="G781" s="2" t="n">
        <v>1</v>
      </c>
      <c r="H781" s="2" t="n">
        <v>131</v>
      </c>
      <c r="I781" s="21" t="n">
        <v>1.16</v>
      </c>
      <c r="J781" s="14" t="n">
        <v>350</v>
      </c>
      <c r="K781" s="14" t="n">
        <v>400</v>
      </c>
      <c r="L781" s="21" t="n">
        <f aca="false">INDEX('Read me'!$B$10:$B$14,5)</f>
        <v>1.2</v>
      </c>
      <c r="M781" s="14" t="n">
        <f aca="false">IF(MAX((IF(F781*(1+'Read me'!$B$5)&lt;='Read me'!$B$7,CEILING(F781*(1+'Read me'!$B$5)+0.5,1)-0.5,CEILING(F781*(1+'Read me'!$B$5),5)))*L781,(IF(F781*(1+'Read me'!$B$5)&lt;='Read me'!$B$7,CEILING(F781*(1+'Read me'!$B$5)+0.5,1)-0.5,CEILING(F781*(1+'Read me'!$B$5),5)))+'Read me'!$B$6)&lt;='Read me'!$B$7,CEILING(MAX((IF(F781*(1+'Read me'!$B$5)&lt;='Read me'!$B$7,CEILING(F781*(1+'Read me'!$B$5)+0.5,1)-0.5,CEILING(F781*(1+'Read me'!$B$5),5)))*L781,(IF(F781*(1+'Read me'!$B$5)&lt;='Read me'!$B$7,CEILING(F781*(1+'Read me'!$B$5)+0.5,1)-0.5,CEILING(F781*(1+'Read me'!$B$5),5)))+'Read me'!$B$6)+0.5,1)-0.5,CEILING(MAX((IF(F781*(1+'Read me'!$B$5)&lt;='Read me'!$B$7,CEILING(F781*(1+'Read me'!$B$5)+0.5,1)-0.5,CEILING(F781*(1+'Read me'!$B$5),5)))*L781,(IF(F781*(1+'Read me'!$B$5)&lt;='Read me'!$B$7,CEILING(F781*(1+'Read me'!$B$5)+0.5,1)-0.5,CEILING(F781*(1+'Read me'!$B$5),5)))+'Read me'!$B$6),5))</f>
        <v>385</v>
      </c>
      <c r="N781" s="2" t="s">
        <v>138</v>
      </c>
      <c r="O781" s="22" t="n">
        <f aca="false">IF(ISNUMBER(J781),M781-J781,"new")</f>
        <v>35</v>
      </c>
      <c r="P781" s="5" t="s">
        <v>139</v>
      </c>
    </row>
    <row r="782" customFormat="false" ht="15" hidden="false" customHeight="false" outlineLevel="0" collapsed="false">
      <c r="A782" s="2" t="s">
        <v>912</v>
      </c>
      <c r="B782" s="2" t="s">
        <v>221</v>
      </c>
      <c r="C782" s="2" t="s">
        <v>174</v>
      </c>
      <c r="D782" s="2" t="s">
        <v>10</v>
      </c>
      <c r="E782" s="2" t="s">
        <v>47</v>
      </c>
      <c r="F782" s="14" t="n">
        <v>11</v>
      </c>
      <c r="G782" s="2" t="n">
        <v>34</v>
      </c>
      <c r="H782" s="2" t="n">
        <v>91</v>
      </c>
      <c r="I782" s="21" t="n">
        <v>0.78</v>
      </c>
      <c r="J782" s="14" t="n">
        <v>19.5</v>
      </c>
      <c r="K782" s="14" t="n">
        <v>24.5</v>
      </c>
      <c r="L782" s="21" t="n">
        <f aca="false">INDEX('Read me'!$B$10:$B$14,1)</f>
        <v>1.34</v>
      </c>
      <c r="M782" s="14" t="n">
        <f aca="false">IF(F782*(1+'Read me'!$B$5)&lt;='Read me'!$B$7,CEILING(F782*(1+'Read me'!$B$5)+0.5,1)-0.5,CEILING(F782*(1+'Read me'!$B$5),5))</f>
        <v>11.5</v>
      </c>
      <c r="N782" s="14" t="n">
        <f aca="false">IF(MAX(M782*L782,M782+'Read me'!$B$6)&lt;='Read me'!$B$7,CEILING(MAX(M782*L782,M782+'Read me'!$B$6)+0.5,1)-0.5,CEILING(MAX(M782*L782,M782+'Read me'!$B$6),5))</f>
        <v>16.5</v>
      </c>
      <c r="O782" s="22" t="n">
        <f aca="false">IF(ISNUMBER(J782),M782-J782,"new")</f>
        <v>-8</v>
      </c>
    </row>
    <row r="783" customFormat="false" ht="15" hidden="false" customHeight="false" outlineLevel="0" collapsed="false">
      <c r="A783" s="2" t="s">
        <v>913</v>
      </c>
      <c r="B783" s="2" t="s">
        <v>221</v>
      </c>
      <c r="C783" s="2" t="s">
        <v>174</v>
      </c>
      <c r="D783" s="2" t="s">
        <v>10</v>
      </c>
      <c r="E783" s="2" t="s">
        <v>48</v>
      </c>
      <c r="F783" s="14" t="n">
        <v>12</v>
      </c>
      <c r="G783" s="2" t="n">
        <v>5</v>
      </c>
      <c r="H783" s="2" t="n">
        <v>91</v>
      </c>
      <c r="I783" s="21" t="n">
        <v>0.78</v>
      </c>
      <c r="J783" s="14" t="n">
        <v>19.5</v>
      </c>
      <c r="K783" s="14" t="n">
        <v>24.5</v>
      </c>
      <c r="L783" s="21" t="n">
        <f aca="false">INDEX('Read me'!$B$10:$B$14,1)</f>
        <v>1.34</v>
      </c>
      <c r="M783" s="14" t="n">
        <f aca="false">IF(F783*(1+'Read me'!$B$5)&lt;='Read me'!$B$7,CEILING(F783*(1+'Read me'!$B$5)+0.5,1)-0.5,CEILING(F783*(1+'Read me'!$B$5),5))</f>
        <v>12.5</v>
      </c>
      <c r="N783" s="14" t="n">
        <f aca="false">IF(MAX(M783*L783,M783+'Read me'!$B$6)&lt;='Read me'!$B$7,CEILING(MAX(M783*L783,M783+'Read me'!$B$6)+0.5,1)-0.5,CEILING(MAX(M783*L783,M783+'Read me'!$B$6),5))</f>
        <v>17.5</v>
      </c>
      <c r="O783" s="22" t="n">
        <f aca="false">IF(ISNUMBER(J783),M783-J783,"new")</f>
        <v>-7</v>
      </c>
    </row>
    <row r="784" customFormat="false" ht="15" hidden="false" customHeight="false" outlineLevel="0" collapsed="false">
      <c r="A784" s="2" t="s">
        <v>914</v>
      </c>
      <c r="B784" s="2" t="s">
        <v>221</v>
      </c>
      <c r="C784" s="2" t="s">
        <v>174</v>
      </c>
      <c r="D784" s="2" t="s">
        <v>10</v>
      </c>
      <c r="E784" s="2" t="s">
        <v>49</v>
      </c>
      <c r="F784" s="14" t="n">
        <v>19.28</v>
      </c>
      <c r="G784" s="2" t="n">
        <v>16</v>
      </c>
      <c r="H784" s="2" t="n">
        <v>91</v>
      </c>
      <c r="I784" s="21" t="n">
        <v>0.78</v>
      </c>
      <c r="J784" s="14" t="n">
        <v>19.5</v>
      </c>
      <c r="K784" s="14" t="n">
        <v>34.5</v>
      </c>
      <c r="L784" s="21" t="n">
        <f aca="false">INDEX('Read me'!$B$10:$B$14,1)</f>
        <v>1.34</v>
      </c>
      <c r="M784" s="14" t="n">
        <f aca="false">IF(F784*(1+'Read me'!$B$5)&lt;='Read me'!$B$7,CEILING(F784*(1+'Read me'!$B$5)+0.5,1)-0.5,CEILING(F784*(1+'Read me'!$B$5),5))</f>
        <v>19.5</v>
      </c>
      <c r="N784" s="14" t="n">
        <f aca="false">IF(MAX(M784*L784,M784+'Read me'!$B$6)&lt;='Read me'!$B$7,CEILING(MAX(M784*L784,M784+'Read me'!$B$6)+0.5,1)-0.5,CEILING(MAX(M784*L784,M784+'Read me'!$B$6),5))</f>
        <v>26.5</v>
      </c>
      <c r="O784" s="22" t="n">
        <f aca="false">IF(ISNUMBER(J784),M784-J784,"new")</f>
        <v>0</v>
      </c>
    </row>
    <row r="785" customFormat="false" ht="15" hidden="false" customHeight="false" outlineLevel="0" collapsed="false">
      <c r="A785" s="2" t="s">
        <v>915</v>
      </c>
      <c r="B785" s="2" t="s">
        <v>221</v>
      </c>
      <c r="C785" s="2" t="s">
        <v>174</v>
      </c>
      <c r="D785" s="2" t="s">
        <v>12</v>
      </c>
      <c r="E785" s="2" t="s">
        <v>47</v>
      </c>
      <c r="F785" s="14" t="n">
        <v>48.49</v>
      </c>
      <c r="G785" s="2" t="n">
        <v>15</v>
      </c>
      <c r="H785" s="2" t="n">
        <v>91</v>
      </c>
      <c r="I785" s="21" t="n">
        <v>1.13</v>
      </c>
      <c r="J785" s="14" t="n">
        <v>24.5</v>
      </c>
      <c r="K785" s="14" t="n">
        <v>29.5</v>
      </c>
      <c r="L785" s="21" t="n">
        <f aca="false">INDEX('Read me'!$B$10:$B$14,2)</f>
        <v>1.26</v>
      </c>
      <c r="M785" s="14" t="n">
        <f aca="false">IF(F785*(1+'Read me'!$B$5)&lt;='Read me'!$B$7,CEILING(F785*(1+'Read me'!$B$5)+0.5,1)-0.5,CEILING(F785*(1+'Read me'!$B$5),5))</f>
        <v>50</v>
      </c>
      <c r="N785" s="14" t="n">
        <f aca="false">IF(MAX(M785*L785,M785+'Read me'!$B$6)&lt;='Read me'!$B$7,CEILING(MAX(M785*L785,M785+'Read me'!$B$6)+0.5,1)-0.5,CEILING(MAX(M785*L785,M785+'Read me'!$B$6),5))</f>
        <v>65</v>
      </c>
      <c r="O785" s="22" t="n">
        <f aca="false">IF(ISNUMBER(J785),M785-J785,"new")</f>
        <v>25.5</v>
      </c>
    </row>
    <row r="786" customFormat="false" ht="15" hidden="false" customHeight="false" outlineLevel="0" collapsed="false">
      <c r="A786" s="2" t="s">
        <v>916</v>
      </c>
      <c r="B786" s="2" t="s">
        <v>221</v>
      </c>
      <c r="C786" s="2" t="s">
        <v>174</v>
      </c>
      <c r="D786" s="2" t="s">
        <v>12</v>
      </c>
      <c r="E786" s="2" t="s">
        <v>48</v>
      </c>
      <c r="F786" s="14" t="n">
        <v>52.6</v>
      </c>
      <c r="G786" s="2" t="n">
        <v>1</v>
      </c>
      <c r="H786" s="2" t="n">
        <v>91</v>
      </c>
      <c r="I786" s="21" t="n">
        <v>1.13</v>
      </c>
      <c r="J786" s="14" t="n">
        <v>24.5</v>
      </c>
      <c r="K786" s="14" t="n">
        <v>29.5</v>
      </c>
      <c r="L786" s="21" t="n">
        <f aca="false">INDEX('Read me'!$B$10:$B$14,2)</f>
        <v>1.26</v>
      </c>
      <c r="M786" s="14" t="n">
        <f aca="false">IF(F786*(1+'Read me'!$B$5)&lt;='Read me'!$B$7,CEILING(F786*(1+'Read me'!$B$5)+0.5,1)-0.5,CEILING(F786*(1+'Read me'!$B$5),5))</f>
        <v>55</v>
      </c>
      <c r="N786" s="14" t="n">
        <f aca="false">IF(MAX(M786*L786,M786+'Read me'!$B$6)&lt;='Read me'!$B$7,CEILING(MAX(M786*L786,M786+'Read me'!$B$6)+0.5,1)-0.5,CEILING(MAX(M786*L786,M786+'Read me'!$B$6),5))</f>
        <v>70</v>
      </c>
      <c r="O786" s="22" t="n">
        <f aca="false">IF(ISNUMBER(J786),M786-J786,"new")</f>
        <v>30.5</v>
      </c>
    </row>
    <row r="787" customFormat="false" ht="15" hidden="false" customHeight="false" outlineLevel="0" collapsed="false">
      <c r="A787" s="2" t="s">
        <v>917</v>
      </c>
      <c r="B787" s="2" t="s">
        <v>221</v>
      </c>
      <c r="C787" s="2" t="s">
        <v>174</v>
      </c>
      <c r="D787" s="2" t="s">
        <v>12</v>
      </c>
      <c r="E787" s="2" t="s">
        <v>49</v>
      </c>
      <c r="F787" s="14" t="n">
        <v>64.21</v>
      </c>
      <c r="G787" s="2" t="n">
        <v>12</v>
      </c>
      <c r="H787" s="2" t="n">
        <v>91</v>
      </c>
      <c r="I787" s="21" t="n">
        <v>1.13</v>
      </c>
      <c r="J787" s="14" t="n">
        <v>29.5</v>
      </c>
      <c r="K787" s="14" t="n">
        <v>45</v>
      </c>
      <c r="L787" s="21" t="n">
        <f aca="false">INDEX('Read me'!$B$10:$B$14,2)</f>
        <v>1.26</v>
      </c>
      <c r="M787" s="14" t="n">
        <f aca="false">IF(F787*(1+'Read me'!$B$5)&lt;='Read me'!$B$7,CEILING(F787*(1+'Read me'!$B$5)+0.5,1)-0.5,CEILING(F787*(1+'Read me'!$B$5),5))</f>
        <v>65</v>
      </c>
      <c r="N787" s="14" t="n">
        <f aca="false">IF(MAX(M787*L787,M787+'Read me'!$B$6)&lt;='Read me'!$B$7,CEILING(MAX(M787*L787,M787+'Read me'!$B$6)+0.5,1)-0.5,CEILING(MAX(M787*L787,M787+'Read me'!$B$6),5))</f>
        <v>85</v>
      </c>
      <c r="O787" s="22" t="n">
        <f aca="false">IF(ISNUMBER(J787),M787-J787,"new")</f>
        <v>35.5</v>
      </c>
    </row>
    <row r="788" customFormat="false" ht="15" hidden="false" customHeight="false" outlineLevel="0" collapsed="false">
      <c r="A788" s="2" t="s">
        <v>918</v>
      </c>
      <c r="B788" s="2" t="s">
        <v>221</v>
      </c>
      <c r="C788" s="2" t="s">
        <v>174</v>
      </c>
      <c r="D788" s="2" t="s">
        <v>13</v>
      </c>
      <c r="E788" s="2" t="s">
        <v>47</v>
      </c>
      <c r="F788" s="14" t="n">
        <v>81.74</v>
      </c>
      <c r="G788" s="2" t="n">
        <v>3</v>
      </c>
      <c r="H788" s="2" t="n">
        <v>91</v>
      </c>
      <c r="I788" s="21" t="n">
        <v>1.1</v>
      </c>
      <c r="J788" s="14" t="n">
        <v>45</v>
      </c>
      <c r="K788" s="14" t="n">
        <v>95</v>
      </c>
      <c r="L788" s="21" t="n">
        <f aca="false">INDEX('Read me'!$B$10:$B$14,3)</f>
        <v>1.35</v>
      </c>
      <c r="M788" s="14" t="n">
        <f aca="false">IF(F788*(1+'Read me'!$B$5)&lt;='Read me'!$B$7,CEILING(F788*(1+'Read me'!$B$5)+0.5,1)-0.5,CEILING(F788*(1+'Read me'!$B$5),5))</f>
        <v>85</v>
      </c>
      <c r="N788" s="14" t="n">
        <f aca="false">IF(MAX(M788*L788,M788+'Read me'!$B$6)&lt;='Read me'!$B$7,CEILING(MAX(M788*L788,M788+'Read me'!$B$6)+0.5,1)-0.5,CEILING(MAX(M788*L788,M788+'Read me'!$B$6),5))</f>
        <v>115</v>
      </c>
      <c r="O788" s="22" t="n">
        <f aca="false">IF(ISNUMBER(J788),M788-J788,"new")</f>
        <v>40</v>
      </c>
    </row>
    <row r="789" customFormat="false" ht="15" hidden="false" customHeight="false" outlineLevel="0" collapsed="false">
      <c r="A789" s="2" t="s">
        <v>919</v>
      </c>
      <c r="B789" s="2" t="s">
        <v>221</v>
      </c>
      <c r="C789" s="2" t="s">
        <v>174</v>
      </c>
      <c r="D789" s="2" t="s">
        <v>13</v>
      </c>
      <c r="E789" s="2" t="s">
        <v>48</v>
      </c>
      <c r="F789" s="14" t="n">
        <v>93.94</v>
      </c>
      <c r="G789" s="2" t="n">
        <v>0</v>
      </c>
      <c r="H789" s="2" t="n">
        <v>91</v>
      </c>
      <c r="I789" s="21" t="n">
        <v>1.1</v>
      </c>
      <c r="J789" s="14" t="n">
        <v>45</v>
      </c>
      <c r="K789" s="14" t="n">
        <v>95</v>
      </c>
      <c r="L789" s="21" t="n">
        <f aca="false">INDEX('Read me'!$B$10:$B$14,3)</f>
        <v>1.35</v>
      </c>
      <c r="M789" s="14" t="n">
        <f aca="false">IF(F789*(1+'Read me'!$B$5)&lt;='Read me'!$B$7,CEILING(F789*(1+'Read me'!$B$5)+0.5,1)-0.5,CEILING(F789*(1+'Read me'!$B$5),5))</f>
        <v>95</v>
      </c>
      <c r="N789" s="14" t="n">
        <f aca="false">IF(MAX(M789*L789,M789+'Read me'!$B$6)&lt;='Read me'!$B$7,CEILING(MAX(M789*L789,M789+'Read me'!$B$6)+0.5,1)-0.5,CEILING(MAX(M789*L789,M789+'Read me'!$B$6),5))</f>
        <v>130</v>
      </c>
      <c r="O789" s="22" t="n">
        <f aca="false">IF(ISNUMBER(J789),M789-J789,"new")</f>
        <v>50</v>
      </c>
    </row>
    <row r="790" customFormat="false" ht="15" hidden="false" customHeight="false" outlineLevel="0" collapsed="false">
      <c r="A790" s="2" t="s">
        <v>920</v>
      </c>
      <c r="B790" s="2" t="s">
        <v>221</v>
      </c>
      <c r="C790" s="2" t="s">
        <v>174</v>
      </c>
      <c r="D790" s="2" t="s">
        <v>13</v>
      </c>
      <c r="E790" s="2" t="s">
        <v>49</v>
      </c>
      <c r="F790" s="14" t="n">
        <v>128.09</v>
      </c>
      <c r="G790" s="2" t="n">
        <v>1</v>
      </c>
      <c r="H790" s="2" t="n">
        <v>91</v>
      </c>
      <c r="I790" s="21" t="n">
        <v>1.1</v>
      </c>
      <c r="J790" s="14" t="n">
        <v>125</v>
      </c>
      <c r="K790" s="14" t="n">
        <v>150</v>
      </c>
      <c r="L790" s="21" t="n">
        <f aca="false">INDEX('Read me'!$B$10:$B$14,3)</f>
        <v>1.35</v>
      </c>
      <c r="M790" s="14" t="n">
        <f aca="false">IF(F790*(1+'Read me'!$B$5)&lt;='Read me'!$B$7,CEILING(F790*(1+'Read me'!$B$5)+0.5,1)-0.5,CEILING(F790*(1+'Read me'!$B$5),5))</f>
        <v>130</v>
      </c>
      <c r="N790" s="14" t="n">
        <f aca="false">IF(MAX(M790*L790,M790+'Read me'!$B$6)&lt;='Read me'!$B$7,CEILING(MAX(M790*L790,M790+'Read me'!$B$6)+0.5,1)-0.5,CEILING(MAX(M790*L790,M790+'Read me'!$B$6),5))</f>
        <v>180</v>
      </c>
      <c r="O790" s="22" t="n">
        <f aca="false">IF(ISNUMBER(J790),M790-J790,"new")</f>
        <v>5</v>
      </c>
    </row>
    <row r="791" customFormat="false" ht="15" hidden="false" customHeight="false" outlineLevel="0" collapsed="false">
      <c r="A791" s="2" t="s">
        <v>921</v>
      </c>
      <c r="B791" s="2" t="s">
        <v>221</v>
      </c>
      <c r="C791" s="2" t="s">
        <v>174</v>
      </c>
      <c r="D791" s="2" t="s">
        <v>14</v>
      </c>
      <c r="E791" s="2" t="s">
        <v>47</v>
      </c>
      <c r="F791" s="14" t="n">
        <v>146.99</v>
      </c>
      <c r="G791" s="2" t="n">
        <v>3</v>
      </c>
      <c r="H791" s="2" t="n">
        <v>91</v>
      </c>
      <c r="I791" s="21" t="n">
        <v>1.1</v>
      </c>
      <c r="J791" s="14" t="n">
        <v>125</v>
      </c>
      <c r="K791" s="14" t="n">
        <v>150</v>
      </c>
      <c r="L791" s="21" t="n">
        <f aca="false">INDEX('Read me'!$B$10:$B$14,4)</f>
        <v>1.2</v>
      </c>
      <c r="M791" s="14" t="n">
        <f aca="false">IF(F791*(1+'Read me'!$B$5)&lt;='Read me'!$B$7,CEILING(F791*(1+'Read me'!$B$5)+0.5,1)-0.5,CEILING(F791*(1+'Read me'!$B$5),5))</f>
        <v>150</v>
      </c>
      <c r="N791" s="14" t="n">
        <f aca="false">IF(MAX(M791*L791,M791+'Read me'!$B$6)&lt;='Read me'!$B$7,CEILING(MAX(M791*L791,M791+'Read me'!$B$6)+0.5,1)-0.5,CEILING(MAX(M791*L791,M791+'Read me'!$B$6),5))</f>
        <v>180</v>
      </c>
      <c r="O791" s="22" t="n">
        <f aca="false">IF(ISNUMBER(J791),M791-J791,"new")</f>
        <v>25</v>
      </c>
    </row>
    <row r="792" customFormat="false" ht="15" hidden="false" customHeight="false" outlineLevel="0" collapsed="false">
      <c r="A792" s="2" t="s">
        <v>922</v>
      </c>
      <c r="B792" s="2" t="s">
        <v>221</v>
      </c>
      <c r="C792" s="2" t="s">
        <v>174</v>
      </c>
      <c r="D792" s="2" t="s">
        <v>14</v>
      </c>
      <c r="E792" s="2" t="s">
        <v>48</v>
      </c>
      <c r="F792" s="14" t="n">
        <v>175.08</v>
      </c>
      <c r="G792" s="2" t="n">
        <v>0</v>
      </c>
      <c r="H792" s="2" t="n">
        <v>91</v>
      </c>
      <c r="I792" s="21" t="n">
        <v>1.1</v>
      </c>
      <c r="J792" s="14" t="n">
        <v>150</v>
      </c>
      <c r="K792" s="14" t="n">
        <v>150</v>
      </c>
      <c r="L792" s="21" t="n">
        <f aca="false">INDEX('Read me'!$B$10:$B$14,4)</f>
        <v>1.2</v>
      </c>
      <c r="M792" s="14" t="n">
        <f aca="false">IF(F792*(1+'Read me'!$B$5)&lt;='Read me'!$B$7,CEILING(F792*(1+'Read me'!$B$5)+0.5,1)-0.5,CEILING(F792*(1+'Read me'!$B$5),5))</f>
        <v>180</v>
      </c>
      <c r="N792" s="14" t="n">
        <f aca="false">IF(MAX(M792*L792,M792+'Read me'!$B$6)&lt;='Read me'!$B$7,CEILING(MAX(M792*L792,M792+'Read me'!$B$6)+0.5,1)-0.5,CEILING(MAX(M792*L792,M792+'Read me'!$B$6),5))</f>
        <v>220</v>
      </c>
      <c r="O792" s="22" t="n">
        <f aca="false">IF(ISNUMBER(J792),M792-J792,"new")</f>
        <v>30</v>
      </c>
    </row>
    <row r="793" customFormat="false" ht="15" hidden="false" customHeight="false" outlineLevel="0" collapsed="false">
      <c r="A793" s="2" t="s">
        <v>923</v>
      </c>
      <c r="B793" s="2" t="s">
        <v>221</v>
      </c>
      <c r="C793" s="2" t="s">
        <v>174</v>
      </c>
      <c r="D793" s="2" t="s">
        <v>14</v>
      </c>
      <c r="E793" s="2" t="s">
        <v>49</v>
      </c>
      <c r="F793" s="14" t="n">
        <v>234.29</v>
      </c>
      <c r="G793" s="2" t="n">
        <v>1</v>
      </c>
      <c r="H793" s="2" t="n">
        <v>91</v>
      </c>
      <c r="I793" s="21" t="n">
        <v>1.1</v>
      </c>
      <c r="J793" s="14" t="n">
        <v>250</v>
      </c>
      <c r="K793" s="14" t="n">
        <v>195</v>
      </c>
      <c r="L793" s="21" t="n">
        <f aca="false">INDEX('Read me'!$B$10:$B$14,4)</f>
        <v>1.2</v>
      </c>
      <c r="M793" s="14" t="n">
        <f aca="false">IF(F793*(1+'Read me'!$B$5)&lt;='Read me'!$B$7,CEILING(F793*(1+'Read me'!$B$5)+0.5,1)-0.5,CEILING(F793*(1+'Read me'!$B$5),5))</f>
        <v>235</v>
      </c>
      <c r="N793" s="14" t="n">
        <f aca="false">IF(MAX(M793*L793,M793+'Read me'!$B$6)&lt;='Read me'!$B$7,CEILING(MAX(M793*L793,M793+'Read me'!$B$6)+0.5,1)-0.5,CEILING(MAX(M793*L793,M793+'Read me'!$B$6),5))</f>
        <v>285</v>
      </c>
      <c r="O793" s="22" t="n">
        <f aca="false">IF(ISNUMBER(J793),M793-J793,"new")</f>
        <v>-15</v>
      </c>
    </row>
    <row r="794" customFormat="false" ht="15" hidden="false" customHeight="false" outlineLevel="0" collapsed="false">
      <c r="A794" s="2" t="s">
        <v>924</v>
      </c>
      <c r="B794" s="2" t="s">
        <v>221</v>
      </c>
      <c r="C794" s="2" t="s">
        <v>174</v>
      </c>
      <c r="D794" s="2" t="s">
        <v>15</v>
      </c>
      <c r="E794" s="2" t="s">
        <v>47</v>
      </c>
      <c r="F794" s="14" t="n">
        <v>182.92</v>
      </c>
      <c r="G794" s="2" t="n">
        <v>0</v>
      </c>
      <c r="H794" s="2" t="n">
        <v>91</v>
      </c>
      <c r="I794" s="21" t="n">
        <v>1.1</v>
      </c>
      <c r="J794" s="14" t="n">
        <v>300</v>
      </c>
      <c r="K794" s="14" t="n">
        <v>300</v>
      </c>
      <c r="L794" s="21" t="n">
        <f aca="false">INDEX('Read me'!$B$10:$B$14,5)</f>
        <v>1.2</v>
      </c>
      <c r="M794" s="14" t="n">
        <f aca="false">IF(F794*(1+'Read me'!$B$5)&lt;='Read me'!$B$7,CEILING(F794*(1+'Read me'!$B$5)+0.5,1)-0.5,CEILING(F794*(1+'Read me'!$B$5),5))</f>
        <v>185</v>
      </c>
      <c r="N794" s="14" t="n">
        <f aca="false">IF(MAX(M794*L794,M794+'Read me'!$B$6)&lt;='Read me'!$B$7,CEILING(MAX(M794*L794,M794+'Read me'!$B$6)+0.5,1)-0.5,CEILING(MAX(M794*L794,M794+'Read me'!$B$6),5))</f>
        <v>225</v>
      </c>
      <c r="O794" s="22" t="n">
        <f aca="false">IF(ISNUMBER(J794),M794-J794,"new")</f>
        <v>-115</v>
      </c>
    </row>
    <row r="795" customFormat="false" ht="15" hidden="false" customHeight="false" outlineLevel="0" collapsed="false">
      <c r="A795" s="2" t="s">
        <v>925</v>
      </c>
      <c r="B795" s="2" t="s">
        <v>221</v>
      </c>
      <c r="C795" s="2" t="s">
        <v>174</v>
      </c>
      <c r="D795" s="2" t="s">
        <v>15</v>
      </c>
      <c r="E795" s="2" t="s">
        <v>48</v>
      </c>
      <c r="F795" s="14" t="n">
        <v>255.96</v>
      </c>
      <c r="G795" s="2" t="n">
        <v>0</v>
      </c>
      <c r="H795" s="2" t="n">
        <v>91</v>
      </c>
      <c r="I795" s="21" t="n">
        <v>1.1</v>
      </c>
      <c r="J795" s="14" t="n">
        <v>300</v>
      </c>
      <c r="K795" s="14" t="n">
        <v>300</v>
      </c>
      <c r="L795" s="21" t="n">
        <f aca="false">INDEX('Read me'!$B$10:$B$14,5)</f>
        <v>1.2</v>
      </c>
      <c r="M795" s="14" t="n">
        <f aca="false">IF(MAX((IF(F795*(1+'Read me'!$B$5)&lt;='Read me'!$B$7,CEILING(F795*(1+'Read me'!$B$5)+0.5,1)-0.5,CEILING(F795*(1+'Read me'!$B$5),5)))*L795,(IF(F795*(1+'Read me'!$B$5)&lt;='Read me'!$B$7,CEILING(F795*(1+'Read me'!$B$5)+0.5,1)-0.5,CEILING(F795*(1+'Read me'!$B$5),5)))+'Read me'!$B$6)&lt;='Read me'!$B$7,CEILING(MAX((IF(F795*(1+'Read me'!$B$5)&lt;='Read me'!$B$7,CEILING(F795*(1+'Read me'!$B$5)+0.5,1)-0.5,CEILING(F795*(1+'Read me'!$B$5),5)))*L795,(IF(F795*(1+'Read me'!$B$5)&lt;='Read me'!$B$7,CEILING(F795*(1+'Read me'!$B$5)+0.5,1)-0.5,CEILING(F795*(1+'Read me'!$B$5),5)))+'Read me'!$B$6)+0.5,1)-0.5,CEILING(MAX((IF(F795*(1+'Read me'!$B$5)&lt;='Read me'!$B$7,CEILING(F795*(1+'Read me'!$B$5)+0.5,1)-0.5,CEILING(F795*(1+'Read me'!$B$5),5)))*L795,(IF(F795*(1+'Read me'!$B$5)&lt;='Read me'!$B$7,CEILING(F795*(1+'Read me'!$B$5)+0.5,1)-0.5,CEILING(F795*(1+'Read me'!$B$5),5)))+'Read me'!$B$6),5))</f>
        <v>315</v>
      </c>
      <c r="N795" s="2" t="s">
        <v>138</v>
      </c>
      <c r="O795" s="22" t="n">
        <f aca="false">IF(ISNUMBER(J795),M795-J795,"new")</f>
        <v>15</v>
      </c>
      <c r="P795" s="5" t="s">
        <v>139</v>
      </c>
    </row>
    <row r="796" customFormat="false" ht="15" hidden="false" customHeight="false" outlineLevel="0" collapsed="false">
      <c r="A796" s="2" t="s">
        <v>926</v>
      </c>
      <c r="B796" s="2" t="s">
        <v>221</v>
      </c>
      <c r="C796" s="2" t="s">
        <v>174</v>
      </c>
      <c r="D796" s="2" t="s">
        <v>15</v>
      </c>
      <c r="E796" s="2" t="s">
        <v>49</v>
      </c>
      <c r="F796" s="14" t="n">
        <v>306.47</v>
      </c>
      <c r="G796" s="2" t="n">
        <v>0</v>
      </c>
      <c r="H796" s="2" t="n">
        <v>91</v>
      </c>
      <c r="I796" s="21" t="n">
        <v>1.1</v>
      </c>
      <c r="J796" s="14" t="n">
        <v>350</v>
      </c>
      <c r="K796" s="14" t="n">
        <v>400</v>
      </c>
      <c r="L796" s="21" t="n">
        <f aca="false">INDEX('Read me'!$B$10:$B$14,5)</f>
        <v>1.2</v>
      </c>
      <c r="M796" s="14" t="n">
        <f aca="false">IF(MAX((IF(F796*(1+'Read me'!$B$5)&lt;='Read me'!$B$7,CEILING(F796*(1+'Read me'!$B$5)+0.5,1)-0.5,CEILING(F796*(1+'Read me'!$B$5),5)))*L796,(IF(F796*(1+'Read me'!$B$5)&lt;='Read me'!$B$7,CEILING(F796*(1+'Read me'!$B$5)+0.5,1)-0.5,CEILING(F796*(1+'Read me'!$B$5),5)))+'Read me'!$B$6)&lt;='Read me'!$B$7,CEILING(MAX((IF(F796*(1+'Read me'!$B$5)&lt;='Read me'!$B$7,CEILING(F796*(1+'Read me'!$B$5)+0.5,1)-0.5,CEILING(F796*(1+'Read me'!$B$5),5)))*L796,(IF(F796*(1+'Read me'!$B$5)&lt;='Read me'!$B$7,CEILING(F796*(1+'Read me'!$B$5)+0.5,1)-0.5,CEILING(F796*(1+'Read me'!$B$5),5)))+'Read me'!$B$6)+0.5,1)-0.5,CEILING(MAX((IF(F796*(1+'Read me'!$B$5)&lt;='Read me'!$B$7,CEILING(F796*(1+'Read me'!$B$5)+0.5,1)-0.5,CEILING(F796*(1+'Read me'!$B$5),5)))*L796,(IF(F796*(1+'Read me'!$B$5)&lt;='Read me'!$B$7,CEILING(F796*(1+'Read me'!$B$5)+0.5,1)-0.5,CEILING(F796*(1+'Read me'!$B$5),5)))+'Read me'!$B$6),5))</f>
        <v>375</v>
      </c>
      <c r="N796" s="2" t="s">
        <v>138</v>
      </c>
      <c r="O796" s="22" t="n">
        <f aca="false">IF(ISNUMBER(J796),M796-J796,"new")</f>
        <v>25</v>
      </c>
      <c r="P796" s="5" t="s">
        <v>139</v>
      </c>
    </row>
    <row r="797" customFormat="false" ht="15" hidden="false" customHeight="false" outlineLevel="0" collapsed="false">
      <c r="A797" s="2" t="s">
        <v>927</v>
      </c>
      <c r="B797" s="2" t="s">
        <v>221</v>
      </c>
      <c r="C797" s="2" t="s">
        <v>124</v>
      </c>
      <c r="D797" s="2" t="s">
        <v>10</v>
      </c>
      <c r="E797" s="2" t="s">
        <v>47</v>
      </c>
      <c r="F797" s="14" t="n">
        <v>13.76</v>
      </c>
      <c r="G797" s="2" t="n">
        <v>80</v>
      </c>
      <c r="H797" s="2" t="n">
        <v>163</v>
      </c>
      <c r="I797" s="21" t="n">
        <v>1.01</v>
      </c>
      <c r="J797" s="14" t="n">
        <v>19.5</v>
      </c>
      <c r="K797" s="14" t="n">
        <v>24.5</v>
      </c>
      <c r="L797" s="21" t="n">
        <f aca="false">INDEX('Read me'!$B$10:$B$14,1)</f>
        <v>1.34</v>
      </c>
      <c r="M797" s="14" t="n">
        <f aca="false">IF(F797*(1+'Read me'!$B$5)&lt;='Read me'!$B$7,CEILING(F797*(1+'Read me'!$B$5)+0.5,1)-0.5,CEILING(F797*(1+'Read me'!$B$5),5))</f>
        <v>14.5</v>
      </c>
      <c r="N797" s="14" t="n">
        <f aca="false">IF(MAX(M797*L797,M797+'Read me'!$B$6)&lt;='Read me'!$B$7,CEILING(MAX(M797*L797,M797+'Read me'!$B$6)+0.5,1)-0.5,CEILING(MAX(M797*L797,M797+'Read me'!$B$6),5))</f>
        <v>19.5</v>
      </c>
      <c r="O797" s="22" t="n">
        <f aca="false">IF(ISNUMBER(J797),M797-J797,"new")</f>
        <v>-5</v>
      </c>
    </row>
    <row r="798" customFormat="false" ht="15" hidden="false" customHeight="false" outlineLevel="0" collapsed="false">
      <c r="A798" s="2" t="s">
        <v>928</v>
      </c>
      <c r="B798" s="2" t="s">
        <v>221</v>
      </c>
      <c r="C798" s="2" t="s">
        <v>124</v>
      </c>
      <c r="D798" s="2" t="s">
        <v>10</v>
      </c>
      <c r="E798" s="2" t="s">
        <v>48</v>
      </c>
      <c r="F798" s="14" t="n">
        <v>19.78</v>
      </c>
      <c r="G798" s="2" t="n">
        <v>7</v>
      </c>
      <c r="H798" s="2" t="n">
        <v>163</v>
      </c>
      <c r="I798" s="21" t="n">
        <v>1.01</v>
      </c>
      <c r="J798" s="14" t="n">
        <v>19.5</v>
      </c>
      <c r="K798" s="14" t="n">
        <v>24.5</v>
      </c>
      <c r="L798" s="21" t="n">
        <f aca="false">INDEX('Read me'!$B$10:$B$14,1)</f>
        <v>1.34</v>
      </c>
      <c r="M798" s="14" t="n">
        <f aca="false">IF(F798*(1+'Read me'!$B$5)&lt;='Read me'!$B$7,CEILING(F798*(1+'Read me'!$B$5)+0.5,1)-0.5,CEILING(F798*(1+'Read me'!$B$5),5))</f>
        <v>20.5</v>
      </c>
      <c r="N798" s="14" t="n">
        <f aca="false">IF(MAX(M798*L798,M798+'Read me'!$B$6)&lt;='Read me'!$B$7,CEILING(MAX(M798*L798,M798+'Read me'!$B$6)+0.5,1)-0.5,CEILING(MAX(M798*L798,M798+'Read me'!$B$6),5))</f>
        <v>27.5</v>
      </c>
      <c r="O798" s="22" t="n">
        <f aca="false">IF(ISNUMBER(J798),M798-J798,"new")</f>
        <v>1</v>
      </c>
    </row>
    <row r="799" customFormat="false" ht="15" hidden="false" customHeight="false" outlineLevel="0" collapsed="false">
      <c r="A799" s="2" t="s">
        <v>929</v>
      </c>
      <c r="B799" s="2" t="s">
        <v>221</v>
      </c>
      <c r="C799" s="2" t="s">
        <v>124</v>
      </c>
      <c r="D799" s="2" t="s">
        <v>10</v>
      </c>
      <c r="E799" s="2" t="s">
        <v>49</v>
      </c>
      <c r="F799" s="14" t="n">
        <v>20.03</v>
      </c>
      <c r="G799" s="2" t="n">
        <v>25</v>
      </c>
      <c r="H799" s="2" t="n">
        <v>163</v>
      </c>
      <c r="I799" s="21" t="n">
        <v>1.01</v>
      </c>
      <c r="J799" s="14" t="n">
        <v>19.5</v>
      </c>
      <c r="K799" s="14" t="n">
        <v>34.5</v>
      </c>
      <c r="L799" s="21" t="n">
        <f aca="false">INDEX('Read me'!$B$10:$B$14,1)</f>
        <v>1.34</v>
      </c>
      <c r="M799" s="14" t="n">
        <f aca="false">IF(F799*(1+'Read me'!$B$5)&lt;='Read me'!$B$7,CEILING(F799*(1+'Read me'!$B$5)+0.5,1)-0.5,CEILING(F799*(1+'Read me'!$B$5),5))</f>
        <v>20.5</v>
      </c>
      <c r="N799" s="14" t="n">
        <f aca="false">IF(MAX(M799*L799,M799+'Read me'!$B$6)&lt;='Read me'!$B$7,CEILING(MAX(M799*L799,M799+'Read me'!$B$6)+0.5,1)-0.5,CEILING(MAX(M799*L799,M799+'Read me'!$B$6),5))</f>
        <v>27.5</v>
      </c>
      <c r="O799" s="22" t="n">
        <f aca="false">IF(ISNUMBER(J799),M799-J799,"new")</f>
        <v>1</v>
      </c>
    </row>
    <row r="800" customFormat="false" ht="15" hidden="false" customHeight="false" outlineLevel="0" collapsed="false">
      <c r="A800" s="2" t="s">
        <v>930</v>
      </c>
      <c r="B800" s="2" t="s">
        <v>221</v>
      </c>
      <c r="C800" s="2" t="s">
        <v>124</v>
      </c>
      <c r="D800" s="2" t="s">
        <v>12</v>
      </c>
      <c r="E800" s="2" t="s">
        <v>47</v>
      </c>
      <c r="F800" s="14" t="n">
        <v>42.48</v>
      </c>
      <c r="G800" s="2" t="n">
        <v>26</v>
      </c>
      <c r="H800" s="2" t="n">
        <v>163</v>
      </c>
      <c r="I800" s="21" t="n">
        <v>1.02</v>
      </c>
      <c r="J800" s="14" t="n">
        <v>24.5</v>
      </c>
      <c r="K800" s="14" t="n">
        <v>29.5</v>
      </c>
      <c r="L800" s="21" t="n">
        <f aca="false">INDEX('Read me'!$B$10:$B$14,2)</f>
        <v>1.26</v>
      </c>
      <c r="M800" s="14" t="n">
        <f aca="false">IF(F800*(1+'Read me'!$B$5)&lt;='Read me'!$B$7,CEILING(F800*(1+'Read me'!$B$5)+0.5,1)-0.5,CEILING(F800*(1+'Read me'!$B$5),5))</f>
        <v>45</v>
      </c>
      <c r="N800" s="14" t="n">
        <f aca="false">IF(MAX(M800*L800,M800+'Read me'!$B$6)&lt;='Read me'!$B$7,CEILING(MAX(M800*L800,M800+'Read me'!$B$6)+0.5,1)-0.5,CEILING(MAX(M800*L800,M800+'Read me'!$B$6),5))</f>
        <v>60</v>
      </c>
      <c r="O800" s="22" t="n">
        <f aca="false">IF(ISNUMBER(J800),M800-J800,"new")</f>
        <v>20.5</v>
      </c>
    </row>
    <row r="801" customFormat="false" ht="15" hidden="false" customHeight="false" outlineLevel="0" collapsed="false">
      <c r="A801" s="2" t="s">
        <v>931</v>
      </c>
      <c r="B801" s="2" t="s">
        <v>221</v>
      </c>
      <c r="C801" s="2" t="s">
        <v>124</v>
      </c>
      <c r="D801" s="2" t="s">
        <v>12</v>
      </c>
      <c r="E801" s="2" t="s">
        <v>48</v>
      </c>
      <c r="F801" s="14" t="n">
        <v>48.93</v>
      </c>
      <c r="G801" s="2" t="n">
        <v>0</v>
      </c>
      <c r="H801" s="2" t="n">
        <v>163</v>
      </c>
      <c r="I801" s="21" t="n">
        <v>1.02</v>
      </c>
      <c r="J801" s="14" t="n">
        <v>24.5</v>
      </c>
      <c r="K801" s="14" t="n">
        <v>29.5</v>
      </c>
      <c r="L801" s="21" t="n">
        <f aca="false">INDEX('Read me'!$B$10:$B$14,2)</f>
        <v>1.26</v>
      </c>
      <c r="M801" s="14" t="n">
        <f aca="false">IF(F801*(1+'Read me'!$B$5)&lt;='Read me'!$B$7,CEILING(F801*(1+'Read me'!$B$5)+0.5,1)-0.5,CEILING(F801*(1+'Read me'!$B$5),5))</f>
        <v>50</v>
      </c>
      <c r="N801" s="14" t="n">
        <f aca="false">IF(MAX(M801*L801,M801+'Read me'!$B$6)&lt;='Read me'!$B$7,CEILING(MAX(M801*L801,M801+'Read me'!$B$6)+0.5,1)-0.5,CEILING(MAX(M801*L801,M801+'Read me'!$B$6),5))</f>
        <v>65</v>
      </c>
      <c r="O801" s="22" t="n">
        <f aca="false">IF(ISNUMBER(J801),M801-J801,"new")</f>
        <v>25.5</v>
      </c>
    </row>
    <row r="802" customFormat="false" ht="15" hidden="false" customHeight="false" outlineLevel="0" collapsed="false">
      <c r="A802" s="2" t="s">
        <v>932</v>
      </c>
      <c r="B802" s="2" t="s">
        <v>221</v>
      </c>
      <c r="C802" s="2" t="s">
        <v>124</v>
      </c>
      <c r="D802" s="2" t="s">
        <v>12</v>
      </c>
      <c r="E802" s="2" t="s">
        <v>49</v>
      </c>
      <c r="F802" s="14" t="n">
        <v>56.68</v>
      </c>
      <c r="G802" s="2" t="n">
        <v>13</v>
      </c>
      <c r="H802" s="2" t="n">
        <v>163</v>
      </c>
      <c r="I802" s="21" t="n">
        <v>1.02</v>
      </c>
      <c r="J802" s="14" t="n">
        <v>24.5</v>
      </c>
      <c r="K802" s="14" t="n">
        <v>45</v>
      </c>
      <c r="L802" s="21" t="n">
        <f aca="false">INDEX('Read me'!$B$10:$B$14,2)</f>
        <v>1.26</v>
      </c>
      <c r="M802" s="14" t="n">
        <f aca="false">IF(F802*(1+'Read me'!$B$5)&lt;='Read me'!$B$7,CEILING(F802*(1+'Read me'!$B$5)+0.5,1)-0.5,CEILING(F802*(1+'Read me'!$B$5),5))</f>
        <v>60</v>
      </c>
      <c r="N802" s="14" t="n">
        <f aca="false">IF(MAX(M802*L802,M802+'Read me'!$B$6)&lt;='Read me'!$B$7,CEILING(MAX(M802*L802,M802+'Read me'!$B$6)+0.5,1)-0.5,CEILING(MAX(M802*L802,M802+'Read me'!$B$6),5))</f>
        <v>80</v>
      </c>
      <c r="O802" s="22" t="n">
        <f aca="false">IF(ISNUMBER(J802),M802-J802,"new")</f>
        <v>35.5</v>
      </c>
    </row>
    <row r="803" customFormat="false" ht="15" hidden="false" customHeight="false" outlineLevel="0" collapsed="false">
      <c r="A803" s="2" t="s">
        <v>933</v>
      </c>
      <c r="B803" s="2" t="s">
        <v>221</v>
      </c>
      <c r="C803" s="2" t="s">
        <v>124</v>
      </c>
      <c r="D803" s="2" t="s">
        <v>13</v>
      </c>
      <c r="E803" s="2" t="s">
        <v>47</v>
      </c>
      <c r="F803" s="14" t="n">
        <v>115.04</v>
      </c>
      <c r="G803" s="2" t="n">
        <v>6</v>
      </c>
      <c r="H803" s="2" t="n">
        <v>163</v>
      </c>
      <c r="I803" s="21" t="n">
        <v>1.24</v>
      </c>
      <c r="J803" s="14" t="n">
        <v>45</v>
      </c>
      <c r="K803" s="14" t="n">
        <v>95</v>
      </c>
      <c r="L803" s="21" t="n">
        <f aca="false">INDEX('Read me'!$B$10:$B$14,3)</f>
        <v>1.35</v>
      </c>
      <c r="M803" s="14" t="n">
        <f aca="false">IF(F803*(1+'Read me'!$B$5)&lt;='Read me'!$B$7,CEILING(F803*(1+'Read me'!$B$5)+0.5,1)-0.5,CEILING(F803*(1+'Read me'!$B$5),5))</f>
        <v>120</v>
      </c>
      <c r="N803" s="14" t="n">
        <f aca="false">IF(MAX(M803*L803,M803+'Read me'!$B$6)&lt;='Read me'!$B$7,CEILING(MAX(M803*L803,M803+'Read me'!$B$6)+0.5,1)-0.5,CEILING(MAX(M803*L803,M803+'Read me'!$B$6),5))</f>
        <v>165</v>
      </c>
      <c r="O803" s="22" t="n">
        <f aca="false">IF(ISNUMBER(J803),M803-J803,"new")</f>
        <v>75</v>
      </c>
    </row>
    <row r="804" customFormat="false" ht="15" hidden="false" customHeight="false" outlineLevel="0" collapsed="false">
      <c r="A804" s="2" t="s">
        <v>934</v>
      </c>
      <c r="B804" s="2" t="s">
        <v>221</v>
      </c>
      <c r="C804" s="2" t="s">
        <v>124</v>
      </c>
      <c r="D804" s="2" t="s">
        <v>13</v>
      </c>
      <c r="E804" s="2" t="s">
        <v>48</v>
      </c>
      <c r="F804" s="14" t="n">
        <v>115.04</v>
      </c>
      <c r="G804" s="2" t="n">
        <v>1</v>
      </c>
      <c r="H804" s="2" t="n">
        <v>163</v>
      </c>
      <c r="I804" s="21" t="n">
        <v>1.24</v>
      </c>
      <c r="J804" s="14" t="n">
        <v>45</v>
      </c>
      <c r="K804" s="14" t="n">
        <v>95</v>
      </c>
      <c r="L804" s="21" t="n">
        <f aca="false">INDEX('Read me'!$B$10:$B$14,3)</f>
        <v>1.35</v>
      </c>
      <c r="M804" s="14" t="n">
        <f aca="false">IF(F804*(1+'Read me'!$B$5)&lt;='Read me'!$B$7,CEILING(F804*(1+'Read me'!$B$5)+0.5,1)-0.5,CEILING(F804*(1+'Read me'!$B$5),5))</f>
        <v>120</v>
      </c>
      <c r="N804" s="14" t="n">
        <f aca="false">IF(MAX(M804*L804,M804+'Read me'!$B$6)&lt;='Read me'!$B$7,CEILING(MAX(M804*L804,M804+'Read me'!$B$6)+0.5,1)-0.5,CEILING(MAX(M804*L804,M804+'Read me'!$B$6),5))</f>
        <v>165</v>
      </c>
      <c r="O804" s="22" t="n">
        <f aca="false">IF(ISNUMBER(J804),M804-J804,"new")</f>
        <v>75</v>
      </c>
    </row>
    <row r="805" customFormat="false" ht="15" hidden="false" customHeight="false" outlineLevel="0" collapsed="false">
      <c r="A805" s="2" t="s">
        <v>935</v>
      </c>
      <c r="B805" s="2" t="s">
        <v>221</v>
      </c>
      <c r="C805" s="2" t="s">
        <v>124</v>
      </c>
      <c r="D805" s="2" t="s">
        <v>13</v>
      </c>
      <c r="E805" s="2" t="s">
        <v>49</v>
      </c>
      <c r="F805" s="14" t="n">
        <v>144.22</v>
      </c>
      <c r="G805" s="2" t="n">
        <v>0</v>
      </c>
      <c r="H805" s="2" t="n">
        <v>163</v>
      </c>
      <c r="I805" s="21" t="n">
        <v>1.24</v>
      </c>
      <c r="J805" s="14" t="n">
        <v>99</v>
      </c>
      <c r="K805" s="14" t="n">
        <v>150</v>
      </c>
      <c r="L805" s="21" t="n">
        <f aca="false">INDEX('Read me'!$B$10:$B$14,3)</f>
        <v>1.35</v>
      </c>
      <c r="M805" s="14" t="n">
        <f aca="false">IF(F805*(1+'Read me'!$B$5)&lt;='Read me'!$B$7,CEILING(F805*(1+'Read me'!$B$5)+0.5,1)-0.5,CEILING(F805*(1+'Read me'!$B$5),5))</f>
        <v>145</v>
      </c>
      <c r="N805" s="14" t="n">
        <f aca="false">IF(MAX(M805*L805,M805+'Read me'!$B$6)&lt;='Read me'!$B$7,CEILING(MAX(M805*L805,M805+'Read me'!$B$6)+0.5,1)-0.5,CEILING(MAX(M805*L805,M805+'Read me'!$B$6),5))</f>
        <v>200</v>
      </c>
      <c r="O805" s="22" t="n">
        <f aca="false">IF(ISNUMBER(J805),M805-J805,"new")</f>
        <v>46</v>
      </c>
    </row>
    <row r="806" customFormat="false" ht="15" hidden="false" customHeight="false" outlineLevel="0" collapsed="false">
      <c r="A806" s="2" t="s">
        <v>936</v>
      </c>
      <c r="B806" s="2" t="s">
        <v>221</v>
      </c>
      <c r="C806" s="2" t="s">
        <v>124</v>
      </c>
      <c r="D806" s="2" t="s">
        <v>14</v>
      </c>
      <c r="E806" s="2" t="s">
        <v>47</v>
      </c>
      <c r="F806" s="14" t="n">
        <v>154.46</v>
      </c>
      <c r="G806" s="2" t="n">
        <v>3</v>
      </c>
      <c r="H806" s="2" t="n">
        <v>163</v>
      </c>
      <c r="I806" s="21" t="n">
        <v>1.24</v>
      </c>
      <c r="J806" s="14" t="n">
        <v>99</v>
      </c>
      <c r="K806" s="14" t="n">
        <v>150</v>
      </c>
      <c r="L806" s="21" t="n">
        <f aca="false">INDEX('Read me'!$B$10:$B$14,4)</f>
        <v>1.2</v>
      </c>
      <c r="M806" s="14" t="n">
        <f aca="false">IF(F806*(1+'Read me'!$B$5)&lt;='Read me'!$B$7,CEILING(F806*(1+'Read me'!$B$5)+0.5,1)-0.5,CEILING(F806*(1+'Read me'!$B$5),5))</f>
        <v>155</v>
      </c>
      <c r="N806" s="14" t="n">
        <f aca="false">IF(MAX(M806*L806,M806+'Read me'!$B$6)&lt;='Read me'!$B$7,CEILING(MAX(M806*L806,M806+'Read me'!$B$6)+0.5,1)-0.5,CEILING(MAX(M806*L806,M806+'Read me'!$B$6),5))</f>
        <v>190</v>
      </c>
      <c r="O806" s="22" t="n">
        <f aca="false">IF(ISNUMBER(J806),M806-J806,"new")</f>
        <v>56</v>
      </c>
    </row>
    <row r="807" customFormat="false" ht="15" hidden="false" customHeight="false" outlineLevel="0" collapsed="false">
      <c r="A807" s="2" t="s">
        <v>937</v>
      </c>
      <c r="B807" s="2" t="s">
        <v>221</v>
      </c>
      <c r="C807" s="2" t="s">
        <v>124</v>
      </c>
      <c r="D807" s="2" t="s">
        <v>14</v>
      </c>
      <c r="E807" s="2" t="s">
        <v>48</v>
      </c>
      <c r="F807" s="14" t="n">
        <v>196.79</v>
      </c>
      <c r="G807" s="2" t="n">
        <v>0</v>
      </c>
      <c r="H807" s="2" t="n">
        <v>163</v>
      </c>
      <c r="I807" s="21" t="n">
        <v>1.24</v>
      </c>
      <c r="J807" s="14" t="n">
        <v>150</v>
      </c>
      <c r="K807" s="14" t="n">
        <v>150</v>
      </c>
      <c r="L807" s="21" t="n">
        <f aca="false">INDEX('Read me'!$B$10:$B$14,4)</f>
        <v>1.2</v>
      </c>
      <c r="M807" s="14" t="n">
        <f aca="false">IF(F807*(1+'Read me'!$B$5)&lt;='Read me'!$B$7,CEILING(F807*(1+'Read me'!$B$5)+0.5,1)-0.5,CEILING(F807*(1+'Read me'!$B$5),5))</f>
        <v>200</v>
      </c>
      <c r="N807" s="14" t="n">
        <f aca="false">IF(MAX(M807*L807,M807+'Read me'!$B$6)&lt;='Read me'!$B$7,CEILING(MAX(M807*L807,M807+'Read me'!$B$6)+0.5,1)-0.5,CEILING(MAX(M807*L807,M807+'Read me'!$B$6),5))</f>
        <v>240</v>
      </c>
      <c r="O807" s="22" t="n">
        <f aca="false">IF(ISNUMBER(J807),M807-J807,"new")</f>
        <v>50</v>
      </c>
    </row>
    <row r="808" customFormat="false" ht="15" hidden="false" customHeight="false" outlineLevel="0" collapsed="false">
      <c r="A808" s="2" t="s">
        <v>938</v>
      </c>
      <c r="B808" s="2" t="s">
        <v>221</v>
      </c>
      <c r="C808" s="2" t="s">
        <v>124</v>
      </c>
      <c r="D808" s="2" t="s">
        <v>14</v>
      </c>
      <c r="E808" s="2" t="s">
        <v>49</v>
      </c>
      <c r="F808" s="14" t="n">
        <v>256.39</v>
      </c>
      <c r="G808" s="2" t="n">
        <v>2</v>
      </c>
      <c r="H808" s="2" t="n">
        <v>163</v>
      </c>
      <c r="I808" s="21" t="n">
        <v>1.24</v>
      </c>
      <c r="J808" s="14" t="n">
        <v>250</v>
      </c>
      <c r="K808" s="14" t="n">
        <v>195</v>
      </c>
      <c r="L808" s="21" t="n">
        <f aca="false">INDEX('Read me'!$B$10:$B$14,4)</f>
        <v>1.2</v>
      </c>
      <c r="M808" s="14" t="n">
        <f aca="false">IF(F808*(1+'Read me'!$B$5)&lt;='Read me'!$B$7,CEILING(F808*(1+'Read me'!$B$5)+0.5,1)-0.5,CEILING(F808*(1+'Read me'!$B$5),5))</f>
        <v>260</v>
      </c>
      <c r="N808" s="14" t="n">
        <f aca="false">IF(MAX(M808*L808,M808+'Read me'!$B$6)&lt;='Read me'!$B$7,CEILING(MAX(M808*L808,M808+'Read me'!$B$6)+0.5,1)-0.5,CEILING(MAX(M808*L808,M808+'Read me'!$B$6),5))</f>
        <v>315</v>
      </c>
      <c r="O808" s="22" t="n">
        <f aca="false">IF(ISNUMBER(J808),M808-J808,"new")</f>
        <v>10</v>
      </c>
    </row>
    <row r="809" customFormat="false" ht="15" hidden="false" customHeight="false" outlineLevel="0" collapsed="false">
      <c r="A809" s="2" t="s">
        <v>939</v>
      </c>
      <c r="B809" s="2" t="s">
        <v>221</v>
      </c>
      <c r="C809" s="2" t="s">
        <v>124</v>
      </c>
      <c r="D809" s="2" t="s">
        <v>15</v>
      </c>
      <c r="E809" s="2" t="s">
        <v>47</v>
      </c>
      <c r="F809" s="14" t="n">
        <v>205.6</v>
      </c>
      <c r="G809" s="2" t="n">
        <v>0</v>
      </c>
      <c r="H809" s="2" t="n">
        <v>163</v>
      </c>
      <c r="I809" s="21" t="n">
        <v>1.24</v>
      </c>
      <c r="J809" s="14" t="n">
        <v>300</v>
      </c>
      <c r="K809" s="14" t="n">
        <v>300</v>
      </c>
      <c r="L809" s="21" t="n">
        <f aca="false">INDEX('Read me'!$B$10:$B$14,5)</f>
        <v>1.2</v>
      </c>
      <c r="M809" s="14" t="n">
        <f aca="false">IF(F809*(1+'Read me'!$B$5)&lt;='Read me'!$B$7,CEILING(F809*(1+'Read me'!$B$5)+0.5,1)-0.5,CEILING(F809*(1+'Read me'!$B$5),5))</f>
        <v>210</v>
      </c>
      <c r="N809" s="14" t="n">
        <f aca="false">IF(MAX(M809*L809,M809+'Read me'!$B$6)&lt;='Read me'!$B$7,CEILING(MAX(M809*L809,M809+'Read me'!$B$6)+0.5,1)-0.5,CEILING(MAX(M809*L809,M809+'Read me'!$B$6),5))</f>
        <v>255</v>
      </c>
      <c r="O809" s="22" t="n">
        <f aca="false">IF(ISNUMBER(J809),M809-J809,"new")</f>
        <v>-90</v>
      </c>
    </row>
    <row r="810" customFormat="false" ht="15" hidden="false" customHeight="false" outlineLevel="0" collapsed="false">
      <c r="A810" s="2" t="s">
        <v>940</v>
      </c>
      <c r="B810" s="2" t="s">
        <v>221</v>
      </c>
      <c r="C810" s="2" t="s">
        <v>124</v>
      </c>
      <c r="D810" s="2" t="s">
        <v>15</v>
      </c>
      <c r="E810" s="2" t="s">
        <v>48</v>
      </c>
      <c r="F810" s="14" t="n">
        <v>287.7</v>
      </c>
      <c r="G810" s="2" t="n">
        <v>0</v>
      </c>
      <c r="H810" s="2" t="n">
        <v>163</v>
      </c>
      <c r="I810" s="21" t="n">
        <v>1.24</v>
      </c>
      <c r="J810" s="14" t="n">
        <v>300</v>
      </c>
      <c r="K810" s="14" t="n">
        <v>300</v>
      </c>
      <c r="L810" s="21" t="n">
        <f aca="false">INDEX('Read me'!$B$10:$B$14,5)</f>
        <v>1.2</v>
      </c>
      <c r="M810" s="14" t="n">
        <f aca="false">IF(MAX((IF(F810*(1+'Read me'!$B$5)&lt;='Read me'!$B$7,CEILING(F810*(1+'Read me'!$B$5)+0.5,1)-0.5,CEILING(F810*(1+'Read me'!$B$5),5)))*L810,(IF(F810*(1+'Read me'!$B$5)&lt;='Read me'!$B$7,CEILING(F810*(1+'Read me'!$B$5)+0.5,1)-0.5,CEILING(F810*(1+'Read me'!$B$5),5)))+'Read me'!$B$6)&lt;='Read me'!$B$7,CEILING(MAX((IF(F810*(1+'Read me'!$B$5)&lt;='Read me'!$B$7,CEILING(F810*(1+'Read me'!$B$5)+0.5,1)-0.5,CEILING(F810*(1+'Read me'!$B$5),5)))*L810,(IF(F810*(1+'Read me'!$B$5)&lt;='Read me'!$B$7,CEILING(F810*(1+'Read me'!$B$5)+0.5,1)-0.5,CEILING(F810*(1+'Read me'!$B$5),5)))+'Read me'!$B$6)+0.5,1)-0.5,CEILING(MAX((IF(F810*(1+'Read me'!$B$5)&lt;='Read me'!$B$7,CEILING(F810*(1+'Read me'!$B$5)+0.5,1)-0.5,CEILING(F810*(1+'Read me'!$B$5),5)))*L810,(IF(F810*(1+'Read me'!$B$5)&lt;='Read me'!$B$7,CEILING(F810*(1+'Read me'!$B$5)+0.5,1)-0.5,CEILING(F810*(1+'Read me'!$B$5),5)))+'Read me'!$B$6),5))</f>
        <v>350</v>
      </c>
      <c r="N810" s="2" t="s">
        <v>138</v>
      </c>
      <c r="O810" s="22" t="n">
        <f aca="false">IF(ISNUMBER(J810),M810-J810,"new")</f>
        <v>50</v>
      </c>
      <c r="P810" s="5" t="s">
        <v>139</v>
      </c>
    </row>
    <row r="811" customFormat="false" ht="15" hidden="false" customHeight="false" outlineLevel="0" collapsed="false">
      <c r="A811" s="2" t="s">
        <v>941</v>
      </c>
      <c r="B811" s="2" t="s">
        <v>221</v>
      </c>
      <c r="C811" s="2" t="s">
        <v>124</v>
      </c>
      <c r="D811" s="2" t="s">
        <v>15</v>
      </c>
      <c r="E811" s="2" t="s">
        <v>49</v>
      </c>
      <c r="F811" s="14" t="n">
        <v>344.47</v>
      </c>
      <c r="G811" s="2" t="n">
        <v>0</v>
      </c>
      <c r="H811" s="2" t="n">
        <v>163</v>
      </c>
      <c r="I811" s="21" t="n">
        <v>1.24</v>
      </c>
      <c r="J811" s="14" t="n">
        <v>350</v>
      </c>
      <c r="K811" s="14" t="n">
        <v>400</v>
      </c>
      <c r="L811" s="21" t="n">
        <f aca="false">INDEX('Read me'!$B$10:$B$14,5)</f>
        <v>1.2</v>
      </c>
      <c r="M811" s="14" t="n">
        <f aca="false">IF(MAX((IF(F811*(1+'Read me'!$B$5)&lt;='Read me'!$B$7,CEILING(F811*(1+'Read me'!$B$5)+0.5,1)-0.5,CEILING(F811*(1+'Read me'!$B$5),5)))*L811,(IF(F811*(1+'Read me'!$B$5)&lt;='Read me'!$B$7,CEILING(F811*(1+'Read me'!$B$5)+0.5,1)-0.5,CEILING(F811*(1+'Read me'!$B$5),5)))+'Read me'!$B$6)&lt;='Read me'!$B$7,CEILING(MAX((IF(F811*(1+'Read me'!$B$5)&lt;='Read me'!$B$7,CEILING(F811*(1+'Read me'!$B$5)+0.5,1)-0.5,CEILING(F811*(1+'Read me'!$B$5),5)))*L811,(IF(F811*(1+'Read me'!$B$5)&lt;='Read me'!$B$7,CEILING(F811*(1+'Read me'!$B$5)+0.5,1)-0.5,CEILING(F811*(1+'Read me'!$B$5),5)))+'Read me'!$B$6)+0.5,1)-0.5,CEILING(MAX((IF(F811*(1+'Read me'!$B$5)&lt;='Read me'!$B$7,CEILING(F811*(1+'Read me'!$B$5)+0.5,1)-0.5,CEILING(F811*(1+'Read me'!$B$5),5)))*L811,(IF(F811*(1+'Read me'!$B$5)&lt;='Read me'!$B$7,CEILING(F811*(1+'Read me'!$B$5)+0.5,1)-0.5,CEILING(F811*(1+'Read me'!$B$5),5)))+'Read me'!$B$6),5))</f>
        <v>415</v>
      </c>
      <c r="N811" s="2" t="s">
        <v>138</v>
      </c>
      <c r="O811" s="22" t="n">
        <f aca="false">IF(ISNUMBER(J811),M811-J811,"new")</f>
        <v>65</v>
      </c>
      <c r="P811" s="5" t="s">
        <v>139</v>
      </c>
    </row>
    <row r="812" customFormat="false" ht="15" hidden="false" customHeight="false" outlineLevel="0" collapsed="false">
      <c r="A812" s="2" t="s">
        <v>942</v>
      </c>
      <c r="B812" s="2" t="s">
        <v>221</v>
      </c>
      <c r="C812" s="2" t="s">
        <v>123</v>
      </c>
      <c r="D812" s="2" t="s">
        <v>10</v>
      </c>
      <c r="E812" s="2" t="s">
        <v>47</v>
      </c>
      <c r="F812" s="14" t="n">
        <v>24.84</v>
      </c>
      <c r="G812" s="2" t="n">
        <v>8</v>
      </c>
      <c r="H812" s="2" t="n">
        <v>18</v>
      </c>
      <c r="I812" s="21" t="n">
        <v>1.38</v>
      </c>
      <c r="J812" s="14" t="n">
        <v>19.5</v>
      </c>
      <c r="K812" s="14" t="n">
        <v>24.5</v>
      </c>
      <c r="L812" s="21" t="n">
        <f aca="false">INDEX('Read me'!$B$10:$B$14,1)</f>
        <v>1.34</v>
      </c>
      <c r="M812" s="14" t="n">
        <f aca="false">IF(F812*(1+'Read me'!$B$5)&lt;='Read me'!$B$7,CEILING(F812*(1+'Read me'!$B$5)+0.5,1)-0.5,CEILING(F812*(1+'Read me'!$B$5),5))</f>
        <v>25.5</v>
      </c>
      <c r="N812" s="14" t="n">
        <f aca="false">IF(MAX(M812*L812,M812+'Read me'!$B$6)&lt;='Read me'!$B$7,CEILING(MAX(M812*L812,M812+'Read me'!$B$6)+0.5,1)-0.5,CEILING(MAX(M812*L812,M812+'Read me'!$B$6),5))</f>
        <v>35</v>
      </c>
      <c r="O812" s="22" t="n">
        <f aca="false">IF(ISNUMBER(J812),M812-J812,"new")</f>
        <v>6</v>
      </c>
    </row>
    <row r="813" customFormat="false" ht="15" hidden="false" customHeight="false" outlineLevel="0" collapsed="false">
      <c r="A813" s="2" t="s">
        <v>943</v>
      </c>
      <c r="B813" s="2" t="s">
        <v>221</v>
      </c>
      <c r="C813" s="2" t="s">
        <v>123</v>
      </c>
      <c r="D813" s="2" t="s">
        <v>10</v>
      </c>
      <c r="E813" s="2" t="s">
        <v>48</v>
      </c>
      <c r="F813" s="14" t="n">
        <v>24.84</v>
      </c>
      <c r="G813" s="2" t="n">
        <v>1</v>
      </c>
      <c r="H813" s="2" t="n">
        <v>18</v>
      </c>
      <c r="I813" s="21" t="n">
        <v>1.38</v>
      </c>
      <c r="J813" s="14" t="n">
        <v>19.5</v>
      </c>
      <c r="K813" s="14" t="n">
        <v>24.5</v>
      </c>
      <c r="L813" s="21" t="n">
        <f aca="false">INDEX('Read me'!$B$10:$B$14,1)</f>
        <v>1.34</v>
      </c>
      <c r="M813" s="14" t="n">
        <f aca="false">IF(F813*(1+'Read me'!$B$5)&lt;='Read me'!$B$7,CEILING(F813*(1+'Read me'!$B$5)+0.5,1)-0.5,CEILING(F813*(1+'Read me'!$B$5),5))</f>
        <v>25.5</v>
      </c>
      <c r="N813" s="14" t="n">
        <f aca="false">IF(MAX(M813*L813,M813+'Read me'!$B$6)&lt;='Read me'!$B$7,CEILING(MAX(M813*L813,M813+'Read me'!$B$6)+0.5,1)-0.5,CEILING(MAX(M813*L813,M813+'Read me'!$B$6),5))</f>
        <v>35</v>
      </c>
      <c r="O813" s="22" t="n">
        <f aca="false">IF(ISNUMBER(J813),M813-J813,"new")</f>
        <v>6</v>
      </c>
    </row>
    <row r="814" customFormat="false" ht="15" hidden="false" customHeight="false" outlineLevel="0" collapsed="false">
      <c r="A814" s="2" t="s">
        <v>944</v>
      </c>
      <c r="B814" s="2" t="s">
        <v>221</v>
      </c>
      <c r="C814" s="2" t="s">
        <v>123</v>
      </c>
      <c r="D814" s="2" t="s">
        <v>10</v>
      </c>
      <c r="E814" s="2" t="s">
        <v>49</v>
      </c>
      <c r="F814" s="14" t="n">
        <v>26.57</v>
      </c>
      <c r="G814" s="2" t="n">
        <v>2</v>
      </c>
      <c r="H814" s="2" t="n">
        <v>18</v>
      </c>
      <c r="I814" s="21" t="n">
        <v>1.38</v>
      </c>
      <c r="J814" s="14" t="n">
        <v>19.5</v>
      </c>
      <c r="K814" s="14" t="n">
        <v>34.5</v>
      </c>
      <c r="L814" s="21" t="n">
        <f aca="false">INDEX('Read me'!$B$10:$B$14,1)</f>
        <v>1.34</v>
      </c>
      <c r="M814" s="14" t="n">
        <f aca="false">IF(F814*(1+'Read me'!$B$5)&lt;='Read me'!$B$7,CEILING(F814*(1+'Read me'!$B$5)+0.5,1)-0.5,CEILING(F814*(1+'Read me'!$B$5),5))</f>
        <v>27.5</v>
      </c>
      <c r="N814" s="14" t="n">
        <f aca="false">IF(MAX(M814*L814,M814+'Read me'!$B$6)&lt;='Read me'!$B$7,CEILING(MAX(M814*L814,M814+'Read me'!$B$6)+0.5,1)-0.5,CEILING(MAX(M814*L814,M814+'Read me'!$B$6),5))</f>
        <v>40</v>
      </c>
      <c r="O814" s="22" t="n">
        <f aca="false">IF(ISNUMBER(J814),M814-J814,"new")</f>
        <v>8</v>
      </c>
    </row>
    <row r="815" customFormat="false" ht="15" hidden="false" customHeight="false" outlineLevel="0" collapsed="false">
      <c r="A815" s="2" t="s">
        <v>945</v>
      </c>
      <c r="B815" s="2" t="s">
        <v>221</v>
      </c>
      <c r="C815" s="2" t="s">
        <v>123</v>
      </c>
      <c r="D815" s="2" t="s">
        <v>12</v>
      </c>
      <c r="E815" s="2" t="s">
        <v>47</v>
      </c>
      <c r="F815" s="14" t="n">
        <v>58.66</v>
      </c>
      <c r="G815" s="2" t="n">
        <v>4</v>
      </c>
      <c r="H815" s="2" t="n">
        <v>18</v>
      </c>
      <c r="I815" s="21" t="n">
        <v>1.3</v>
      </c>
      <c r="J815" s="14" t="n">
        <v>24.5</v>
      </c>
      <c r="K815" s="14" t="n">
        <v>29.5</v>
      </c>
      <c r="L815" s="21" t="n">
        <f aca="false">INDEX('Read me'!$B$10:$B$14,2)</f>
        <v>1.26</v>
      </c>
      <c r="M815" s="14" t="n">
        <f aca="false">IF(F815*(1+'Read me'!$B$5)&lt;='Read me'!$B$7,CEILING(F815*(1+'Read me'!$B$5)+0.5,1)-0.5,CEILING(F815*(1+'Read me'!$B$5),5))</f>
        <v>60</v>
      </c>
      <c r="N815" s="14" t="n">
        <f aca="false">IF(MAX(M815*L815,M815+'Read me'!$B$6)&lt;='Read me'!$B$7,CEILING(MAX(M815*L815,M815+'Read me'!$B$6)+0.5,1)-0.5,CEILING(MAX(M815*L815,M815+'Read me'!$B$6),5))</f>
        <v>80</v>
      </c>
      <c r="O815" s="22" t="n">
        <f aca="false">IF(ISNUMBER(J815),M815-J815,"new")</f>
        <v>35.5</v>
      </c>
    </row>
    <row r="816" customFormat="false" ht="15" hidden="false" customHeight="false" outlineLevel="0" collapsed="false">
      <c r="A816" s="2" t="s">
        <v>946</v>
      </c>
      <c r="B816" s="2" t="s">
        <v>221</v>
      </c>
      <c r="C816" s="2" t="s">
        <v>123</v>
      </c>
      <c r="D816" s="2" t="s">
        <v>12</v>
      </c>
      <c r="E816" s="2" t="s">
        <v>48</v>
      </c>
      <c r="F816" s="14" t="n">
        <v>62.66</v>
      </c>
      <c r="G816" s="2" t="n">
        <v>0</v>
      </c>
      <c r="H816" s="2" t="n">
        <v>18</v>
      </c>
      <c r="I816" s="21" t="n">
        <v>1.3</v>
      </c>
      <c r="J816" s="14" t="n">
        <v>24.5</v>
      </c>
      <c r="K816" s="14" t="n">
        <v>29.5</v>
      </c>
      <c r="L816" s="21" t="n">
        <f aca="false">INDEX('Read me'!$B$10:$B$14,2)</f>
        <v>1.26</v>
      </c>
      <c r="M816" s="14" t="n">
        <f aca="false">IF(F816*(1+'Read me'!$B$5)&lt;='Read me'!$B$7,CEILING(F816*(1+'Read me'!$B$5)+0.5,1)-0.5,CEILING(F816*(1+'Read me'!$B$5),5))</f>
        <v>65</v>
      </c>
      <c r="N816" s="14" t="n">
        <f aca="false">IF(MAX(M816*L816,M816+'Read me'!$B$6)&lt;='Read me'!$B$7,CEILING(MAX(M816*L816,M816+'Read me'!$B$6)+0.5,1)-0.5,CEILING(MAX(M816*L816,M816+'Read me'!$B$6),5))</f>
        <v>85</v>
      </c>
      <c r="O816" s="22" t="n">
        <f aca="false">IF(ISNUMBER(J816),M816-J816,"new")</f>
        <v>40.5</v>
      </c>
    </row>
    <row r="817" customFormat="false" ht="15" hidden="false" customHeight="false" outlineLevel="0" collapsed="false">
      <c r="A817" s="2" t="s">
        <v>947</v>
      </c>
      <c r="B817" s="2" t="s">
        <v>221</v>
      </c>
      <c r="C817" s="2" t="s">
        <v>123</v>
      </c>
      <c r="D817" s="2" t="s">
        <v>12</v>
      </c>
      <c r="E817" s="2" t="s">
        <v>49</v>
      </c>
      <c r="F817" s="14" t="n">
        <v>68.87</v>
      </c>
      <c r="G817" s="2" t="n">
        <v>3</v>
      </c>
      <c r="H817" s="2" t="n">
        <v>18</v>
      </c>
      <c r="I817" s="21" t="n">
        <v>1.3</v>
      </c>
      <c r="J817" s="14" t="n">
        <v>24.5</v>
      </c>
      <c r="K817" s="14" t="n">
        <v>45</v>
      </c>
      <c r="L817" s="21" t="n">
        <f aca="false">INDEX('Read me'!$B$10:$B$14,2)</f>
        <v>1.26</v>
      </c>
      <c r="M817" s="14" t="n">
        <f aca="false">IF(F817*(1+'Read me'!$B$5)&lt;='Read me'!$B$7,CEILING(F817*(1+'Read me'!$B$5)+0.5,1)-0.5,CEILING(F817*(1+'Read me'!$B$5),5))</f>
        <v>70</v>
      </c>
      <c r="N817" s="14" t="n">
        <f aca="false">IF(MAX(M817*L817,M817+'Read me'!$B$6)&lt;='Read me'!$B$7,CEILING(MAX(M817*L817,M817+'Read me'!$B$6)+0.5,1)-0.5,CEILING(MAX(M817*L817,M817+'Read me'!$B$6),5))</f>
        <v>90</v>
      </c>
      <c r="O817" s="22" t="n">
        <f aca="false">IF(ISNUMBER(J817),M817-J817,"new")</f>
        <v>45.5</v>
      </c>
    </row>
    <row r="818" customFormat="false" ht="15" hidden="false" customHeight="false" outlineLevel="0" collapsed="false">
      <c r="A818" s="2" t="s">
        <v>948</v>
      </c>
      <c r="B818" s="2" t="s">
        <v>221</v>
      </c>
      <c r="C818" s="2" t="s">
        <v>123</v>
      </c>
      <c r="D818" s="2" t="s">
        <v>13</v>
      </c>
      <c r="E818" s="2" t="s">
        <v>47</v>
      </c>
      <c r="F818" s="14" t="n">
        <v>91.27</v>
      </c>
      <c r="G818" s="2" t="n">
        <v>0</v>
      </c>
      <c r="H818" s="2" t="n">
        <v>18</v>
      </c>
      <c r="I818" s="21" t="n">
        <v>1.24</v>
      </c>
      <c r="J818" s="14" t="n">
        <v>45</v>
      </c>
      <c r="K818" s="14" t="n">
        <v>95</v>
      </c>
      <c r="L818" s="21" t="n">
        <f aca="false">INDEX('Read me'!$B$10:$B$14,3)</f>
        <v>1.35</v>
      </c>
      <c r="M818" s="14" t="n">
        <f aca="false">IF(F818*(1+'Read me'!$B$5)&lt;='Read me'!$B$7,CEILING(F818*(1+'Read me'!$B$5)+0.5,1)-0.5,CEILING(F818*(1+'Read me'!$B$5),5))</f>
        <v>95</v>
      </c>
      <c r="N818" s="14" t="n">
        <f aca="false">IF(MAX(M818*L818,M818+'Read me'!$B$6)&lt;='Read me'!$B$7,CEILING(MAX(M818*L818,M818+'Read me'!$B$6)+0.5,1)-0.5,CEILING(MAX(M818*L818,M818+'Read me'!$B$6),5))</f>
        <v>130</v>
      </c>
      <c r="O818" s="22" t="n">
        <f aca="false">IF(ISNUMBER(J818),M818-J818,"new")</f>
        <v>50</v>
      </c>
    </row>
    <row r="819" customFormat="false" ht="15" hidden="false" customHeight="false" outlineLevel="0" collapsed="false">
      <c r="A819" s="2" t="s">
        <v>949</v>
      </c>
      <c r="B819" s="2" t="s">
        <v>221</v>
      </c>
      <c r="C819" s="2" t="s">
        <v>123</v>
      </c>
      <c r="D819" s="2" t="s">
        <v>13</v>
      </c>
      <c r="E819" s="2" t="s">
        <v>48</v>
      </c>
      <c r="F819" s="14" t="n">
        <v>105.39</v>
      </c>
      <c r="G819" s="2" t="n">
        <v>0</v>
      </c>
      <c r="H819" s="2" t="n">
        <v>18</v>
      </c>
      <c r="I819" s="21" t="n">
        <v>1.24</v>
      </c>
      <c r="J819" s="14" t="n">
        <v>45</v>
      </c>
      <c r="K819" s="14" t="n">
        <v>95</v>
      </c>
      <c r="L819" s="21" t="n">
        <f aca="false">INDEX('Read me'!$B$10:$B$14,3)</f>
        <v>1.35</v>
      </c>
      <c r="M819" s="14" t="n">
        <f aca="false">IF(F819*(1+'Read me'!$B$5)&lt;='Read me'!$B$7,CEILING(F819*(1+'Read me'!$B$5)+0.5,1)-0.5,CEILING(F819*(1+'Read me'!$B$5),5))</f>
        <v>110</v>
      </c>
      <c r="N819" s="14" t="n">
        <f aca="false">IF(MAX(M819*L819,M819+'Read me'!$B$6)&lt;='Read me'!$B$7,CEILING(MAX(M819*L819,M819+'Read me'!$B$6)+0.5,1)-0.5,CEILING(MAX(M819*L819,M819+'Read me'!$B$6),5))</f>
        <v>150</v>
      </c>
      <c r="O819" s="22" t="n">
        <f aca="false">IF(ISNUMBER(J819),M819-J819,"new")</f>
        <v>65</v>
      </c>
    </row>
    <row r="820" customFormat="false" ht="15" hidden="false" customHeight="false" outlineLevel="0" collapsed="false">
      <c r="A820" s="2" t="s">
        <v>950</v>
      </c>
      <c r="B820" s="2" t="s">
        <v>221</v>
      </c>
      <c r="C820" s="2" t="s">
        <v>123</v>
      </c>
      <c r="D820" s="2" t="s">
        <v>13</v>
      </c>
      <c r="E820" s="2" t="s">
        <v>49</v>
      </c>
      <c r="F820" s="14" t="n">
        <v>143.94</v>
      </c>
      <c r="G820" s="2" t="n">
        <v>0</v>
      </c>
      <c r="H820" s="2" t="n">
        <v>18</v>
      </c>
      <c r="I820" s="21" t="n">
        <v>1.24</v>
      </c>
      <c r="J820" s="14" t="n">
        <v>99</v>
      </c>
      <c r="K820" s="14" t="n">
        <v>150</v>
      </c>
      <c r="L820" s="21" t="n">
        <f aca="false">INDEX('Read me'!$B$10:$B$14,3)</f>
        <v>1.35</v>
      </c>
      <c r="M820" s="14" t="n">
        <f aca="false">IF(F820*(1+'Read me'!$B$5)&lt;='Read me'!$B$7,CEILING(F820*(1+'Read me'!$B$5)+0.5,1)-0.5,CEILING(F820*(1+'Read me'!$B$5),5))</f>
        <v>145</v>
      </c>
      <c r="N820" s="14" t="n">
        <f aca="false">IF(MAX(M820*L820,M820+'Read me'!$B$6)&lt;='Read me'!$B$7,CEILING(MAX(M820*L820,M820+'Read me'!$B$6)+0.5,1)-0.5,CEILING(MAX(M820*L820,M820+'Read me'!$B$6),5))</f>
        <v>200</v>
      </c>
      <c r="O820" s="22" t="n">
        <f aca="false">IF(ISNUMBER(J820),M820-J820,"new")</f>
        <v>46</v>
      </c>
    </row>
    <row r="821" customFormat="false" ht="15" hidden="false" customHeight="false" outlineLevel="0" collapsed="false">
      <c r="A821" s="2" t="s">
        <v>951</v>
      </c>
      <c r="B821" s="2" t="s">
        <v>221</v>
      </c>
      <c r="C821" s="2" t="s">
        <v>123</v>
      </c>
      <c r="D821" s="2" t="s">
        <v>14</v>
      </c>
      <c r="E821" s="2" t="s">
        <v>47</v>
      </c>
      <c r="F821" s="14" t="n">
        <v>152.53</v>
      </c>
      <c r="G821" s="2" t="n">
        <v>0</v>
      </c>
      <c r="H821" s="2" t="n">
        <v>18</v>
      </c>
      <c r="I821" s="21" t="n">
        <v>1.24</v>
      </c>
      <c r="J821" s="14" t="n">
        <v>99</v>
      </c>
      <c r="K821" s="14" t="n">
        <v>150</v>
      </c>
      <c r="L821" s="21" t="n">
        <f aca="false">INDEX('Read me'!$B$10:$B$14,4)</f>
        <v>1.2</v>
      </c>
      <c r="M821" s="14" t="n">
        <f aca="false">IF(F821*(1+'Read me'!$B$5)&lt;='Read me'!$B$7,CEILING(F821*(1+'Read me'!$B$5)+0.5,1)-0.5,CEILING(F821*(1+'Read me'!$B$5),5))</f>
        <v>155</v>
      </c>
      <c r="N821" s="14" t="n">
        <f aca="false">IF(MAX(M821*L821,M821+'Read me'!$B$6)&lt;='Read me'!$B$7,CEILING(MAX(M821*L821,M821+'Read me'!$B$6)+0.5,1)-0.5,CEILING(MAX(M821*L821,M821+'Read me'!$B$6),5))</f>
        <v>190</v>
      </c>
      <c r="O821" s="22" t="n">
        <f aca="false">IF(ISNUMBER(J821),M821-J821,"new")</f>
        <v>56</v>
      </c>
    </row>
    <row r="822" customFormat="false" ht="15" hidden="false" customHeight="false" outlineLevel="0" collapsed="false">
      <c r="A822" s="2" t="s">
        <v>952</v>
      </c>
      <c r="B822" s="2" t="s">
        <v>221</v>
      </c>
      <c r="C822" s="2" t="s">
        <v>123</v>
      </c>
      <c r="D822" s="2" t="s">
        <v>14</v>
      </c>
      <c r="E822" s="2" t="s">
        <v>48</v>
      </c>
      <c r="F822" s="14" t="n">
        <v>196.41</v>
      </c>
      <c r="G822" s="2" t="n">
        <v>0</v>
      </c>
      <c r="H822" s="2" t="n">
        <v>18</v>
      </c>
      <c r="I822" s="21" t="n">
        <v>1.24</v>
      </c>
      <c r="J822" s="14" t="n">
        <v>150</v>
      </c>
      <c r="K822" s="14" t="n">
        <v>150</v>
      </c>
      <c r="L822" s="21" t="n">
        <f aca="false">INDEX('Read me'!$B$10:$B$14,4)</f>
        <v>1.2</v>
      </c>
      <c r="M822" s="14" t="n">
        <f aca="false">IF(F822*(1+'Read me'!$B$5)&lt;='Read me'!$B$7,CEILING(F822*(1+'Read me'!$B$5)+0.5,1)-0.5,CEILING(F822*(1+'Read me'!$B$5),5))</f>
        <v>200</v>
      </c>
      <c r="N822" s="14" t="n">
        <f aca="false">IF(MAX(M822*L822,M822+'Read me'!$B$6)&lt;='Read me'!$B$7,CEILING(MAX(M822*L822,M822+'Read me'!$B$6)+0.5,1)-0.5,CEILING(MAX(M822*L822,M822+'Read me'!$B$6),5))</f>
        <v>240</v>
      </c>
      <c r="O822" s="22" t="n">
        <f aca="false">IF(ISNUMBER(J822),M822-J822,"new")</f>
        <v>50</v>
      </c>
    </row>
    <row r="823" customFormat="false" ht="15" hidden="false" customHeight="false" outlineLevel="0" collapsed="false">
      <c r="A823" s="2" t="s">
        <v>953</v>
      </c>
      <c r="B823" s="2" t="s">
        <v>221</v>
      </c>
      <c r="C823" s="2" t="s">
        <v>123</v>
      </c>
      <c r="D823" s="2" t="s">
        <v>14</v>
      </c>
      <c r="E823" s="2" t="s">
        <v>49</v>
      </c>
      <c r="F823" s="14" t="n">
        <v>249.51</v>
      </c>
      <c r="G823" s="2" t="n">
        <v>0</v>
      </c>
      <c r="H823" s="2" t="n">
        <v>18</v>
      </c>
      <c r="I823" s="21" t="n">
        <v>1.24</v>
      </c>
      <c r="J823" s="14" t="n">
        <v>250</v>
      </c>
      <c r="K823" s="14" t="n">
        <v>195</v>
      </c>
      <c r="L823" s="21" t="n">
        <f aca="false">INDEX('Read me'!$B$10:$B$14,4)</f>
        <v>1.2</v>
      </c>
      <c r="M823" s="14" t="n">
        <f aca="false">IF(F823*(1+'Read me'!$B$5)&lt;='Read me'!$B$7,CEILING(F823*(1+'Read me'!$B$5)+0.5,1)-0.5,CEILING(F823*(1+'Read me'!$B$5),5))</f>
        <v>250</v>
      </c>
      <c r="N823" s="14" t="n">
        <f aca="false">IF(MAX(M823*L823,M823+'Read me'!$B$6)&lt;='Read me'!$B$7,CEILING(MAX(M823*L823,M823+'Read me'!$B$6)+0.5,1)-0.5,CEILING(MAX(M823*L823,M823+'Read me'!$B$6),5))</f>
        <v>300</v>
      </c>
      <c r="O823" s="22" t="n">
        <f aca="false">IF(ISNUMBER(J823),M823-J823,"new")</f>
        <v>0</v>
      </c>
    </row>
    <row r="824" customFormat="false" ht="15" hidden="false" customHeight="false" outlineLevel="0" collapsed="false">
      <c r="A824" s="2" t="s">
        <v>954</v>
      </c>
      <c r="B824" s="2" t="s">
        <v>221</v>
      </c>
      <c r="C824" s="2" t="s">
        <v>123</v>
      </c>
      <c r="D824" s="2" t="s">
        <v>15</v>
      </c>
      <c r="E824" s="2" t="s">
        <v>47</v>
      </c>
      <c r="F824" s="14" t="n">
        <v>205.2</v>
      </c>
      <c r="G824" s="2" t="n">
        <v>0</v>
      </c>
      <c r="H824" s="2" t="n">
        <v>18</v>
      </c>
      <c r="I824" s="21" t="n">
        <v>1.24</v>
      </c>
      <c r="J824" s="14" t="n">
        <v>300</v>
      </c>
      <c r="K824" s="14" t="n">
        <v>300</v>
      </c>
      <c r="L824" s="21" t="n">
        <f aca="false">INDEX('Read me'!$B$10:$B$14,5)</f>
        <v>1.2</v>
      </c>
      <c r="M824" s="14" t="n">
        <f aca="false">IF(F824*(1+'Read me'!$B$5)&lt;='Read me'!$B$7,CEILING(F824*(1+'Read me'!$B$5)+0.5,1)-0.5,CEILING(F824*(1+'Read me'!$B$5),5))</f>
        <v>210</v>
      </c>
      <c r="N824" s="14" t="n">
        <f aca="false">IF(MAX(M824*L824,M824+'Read me'!$B$6)&lt;='Read me'!$B$7,CEILING(MAX(M824*L824,M824+'Read me'!$B$6)+0.5,1)-0.5,CEILING(MAX(M824*L824,M824+'Read me'!$B$6),5))</f>
        <v>255</v>
      </c>
      <c r="O824" s="22" t="n">
        <f aca="false">IF(ISNUMBER(J824),M824-J824,"new")</f>
        <v>-90</v>
      </c>
    </row>
    <row r="825" customFormat="false" ht="15" hidden="false" customHeight="false" outlineLevel="0" collapsed="false">
      <c r="A825" s="2" t="s">
        <v>955</v>
      </c>
      <c r="B825" s="2" t="s">
        <v>221</v>
      </c>
      <c r="C825" s="2" t="s">
        <v>123</v>
      </c>
      <c r="D825" s="2" t="s">
        <v>15</v>
      </c>
      <c r="E825" s="2" t="s">
        <v>48</v>
      </c>
      <c r="F825" s="14" t="n">
        <v>287.14</v>
      </c>
      <c r="G825" s="2" t="n">
        <v>0</v>
      </c>
      <c r="H825" s="2" t="n">
        <v>18</v>
      </c>
      <c r="I825" s="21" t="n">
        <v>1.24</v>
      </c>
      <c r="J825" s="14" t="n">
        <v>300</v>
      </c>
      <c r="K825" s="14" t="n">
        <v>300</v>
      </c>
      <c r="L825" s="21" t="n">
        <f aca="false">INDEX('Read me'!$B$10:$B$14,5)</f>
        <v>1.2</v>
      </c>
      <c r="M825" s="14" t="n">
        <f aca="false">IF(MAX((IF(F825*(1+'Read me'!$B$5)&lt;='Read me'!$B$7,CEILING(F825*(1+'Read me'!$B$5)+0.5,1)-0.5,CEILING(F825*(1+'Read me'!$B$5),5)))*L825,(IF(F825*(1+'Read me'!$B$5)&lt;='Read me'!$B$7,CEILING(F825*(1+'Read me'!$B$5)+0.5,1)-0.5,CEILING(F825*(1+'Read me'!$B$5),5)))+'Read me'!$B$6)&lt;='Read me'!$B$7,CEILING(MAX((IF(F825*(1+'Read me'!$B$5)&lt;='Read me'!$B$7,CEILING(F825*(1+'Read me'!$B$5)+0.5,1)-0.5,CEILING(F825*(1+'Read me'!$B$5),5)))*L825,(IF(F825*(1+'Read me'!$B$5)&lt;='Read me'!$B$7,CEILING(F825*(1+'Read me'!$B$5)+0.5,1)-0.5,CEILING(F825*(1+'Read me'!$B$5),5)))+'Read me'!$B$6)+0.5,1)-0.5,CEILING(MAX((IF(F825*(1+'Read me'!$B$5)&lt;='Read me'!$B$7,CEILING(F825*(1+'Read me'!$B$5)+0.5,1)-0.5,CEILING(F825*(1+'Read me'!$B$5),5)))*L825,(IF(F825*(1+'Read me'!$B$5)&lt;='Read me'!$B$7,CEILING(F825*(1+'Read me'!$B$5)+0.5,1)-0.5,CEILING(F825*(1+'Read me'!$B$5),5)))+'Read me'!$B$6),5))</f>
        <v>350</v>
      </c>
      <c r="N825" s="2" t="s">
        <v>138</v>
      </c>
      <c r="O825" s="22" t="n">
        <f aca="false">IF(ISNUMBER(J825),M825-J825,"new")</f>
        <v>50</v>
      </c>
      <c r="P825" s="5" t="s">
        <v>139</v>
      </c>
    </row>
    <row r="826" customFormat="false" ht="15" hidden="false" customHeight="false" outlineLevel="0" collapsed="false">
      <c r="A826" s="2" t="s">
        <v>956</v>
      </c>
      <c r="B826" s="2" t="s">
        <v>221</v>
      </c>
      <c r="C826" s="2" t="s">
        <v>123</v>
      </c>
      <c r="D826" s="2" t="s">
        <v>15</v>
      </c>
      <c r="E826" s="2" t="s">
        <v>49</v>
      </c>
      <c r="F826" s="14" t="n">
        <v>343.8</v>
      </c>
      <c r="G826" s="2" t="n">
        <v>0</v>
      </c>
      <c r="H826" s="2" t="n">
        <v>18</v>
      </c>
      <c r="I826" s="21" t="n">
        <v>1.24</v>
      </c>
      <c r="J826" s="14" t="n">
        <v>350</v>
      </c>
      <c r="K826" s="14" t="n">
        <v>400</v>
      </c>
      <c r="L826" s="21" t="n">
        <f aca="false">INDEX('Read me'!$B$10:$B$14,5)</f>
        <v>1.2</v>
      </c>
      <c r="M826" s="14" t="n">
        <f aca="false">IF(MAX((IF(F826*(1+'Read me'!$B$5)&lt;='Read me'!$B$7,CEILING(F826*(1+'Read me'!$B$5)+0.5,1)-0.5,CEILING(F826*(1+'Read me'!$B$5),5)))*L826,(IF(F826*(1+'Read me'!$B$5)&lt;='Read me'!$B$7,CEILING(F826*(1+'Read me'!$B$5)+0.5,1)-0.5,CEILING(F826*(1+'Read me'!$B$5),5)))+'Read me'!$B$6)&lt;='Read me'!$B$7,CEILING(MAX((IF(F826*(1+'Read me'!$B$5)&lt;='Read me'!$B$7,CEILING(F826*(1+'Read me'!$B$5)+0.5,1)-0.5,CEILING(F826*(1+'Read me'!$B$5),5)))*L826,(IF(F826*(1+'Read me'!$B$5)&lt;='Read me'!$B$7,CEILING(F826*(1+'Read me'!$B$5)+0.5,1)-0.5,CEILING(F826*(1+'Read me'!$B$5),5)))+'Read me'!$B$6)+0.5,1)-0.5,CEILING(MAX((IF(F826*(1+'Read me'!$B$5)&lt;='Read me'!$B$7,CEILING(F826*(1+'Read me'!$B$5)+0.5,1)-0.5,CEILING(F826*(1+'Read me'!$B$5),5)))*L826,(IF(F826*(1+'Read me'!$B$5)&lt;='Read me'!$B$7,CEILING(F826*(1+'Read me'!$B$5)+0.5,1)-0.5,CEILING(F826*(1+'Read me'!$B$5),5)))+'Read me'!$B$6),5))</f>
        <v>415</v>
      </c>
      <c r="N826" s="2" t="s">
        <v>138</v>
      </c>
      <c r="O826" s="22" t="n">
        <f aca="false">IF(ISNUMBER(J826),M826-J826,"new")</f>
        <v>65</v>
      </c>
      <c r="P826" s="5" t="s">
        <v>139</v>
      </c>
    </row>
    <row r="827" customFormat="false" ht="15" hidden="false" customHeight="false" outlineLevel="0" collapsed="false">
      <c r="A827" s="2" t="s">
        <v>957</v>
      </c>
      <c r="B827" s="2" t="s">
        <v>221</v>
      </c>
      <c r="C827" s="2" t="s">
        <v>205</v>
      </c>
      <c r="D827" s="2" t="s">
        <v>10</v>
      </c>
      <c r="E827" s="2" t="s">
        <v>47</v>
      </c>
      <c r="F827" s="14" t="n">
        <v>12.42</v>
      </c>
      <c r="G827" s="2" t="n">
        <v>5</v>
      </c>
      <c r="H827" s="2" t="n">
        <v>13</v>
      </c>
      <c r="I827" s="21" t="n">
        <v>0.99</v>
      </c>
      <c r="J827" s="14"/>
      <c r="K827" s="14"/>
      <c r="L827" s="21" t="n">
        <f aca="false">INDEX('Read me'!$B$10:$B$14,1)</f>
        <v>1.34</v>
      </c>
      <c r="M827" s="14" t="n">
        <f aca="false">IF(F827*(1+'Read me'!$B$5)&lt;='Read me'!$B$7,CEILING(F827*(1+'Read me'!$B$5)+0.5,1)-0.5,CEILING(F827*(1+'Read me'!$B$5),5))</f>
        <v>12.5</v>
      </c>
      <c r="N827" s="14" t="n">
        <f aca="false">IF(MAX(M827*L827,M827+'Read me'!$B$6)&lt;='Read me'!$B$7,CEILING(MAX(M827*L827,M827+'Read me'!$B$6)+0.5,1)-0.5,CEILING(MAX(M827*L827,M827+'Read me'!$B$6),5))</f>
        <v>17.5</v>
      </c>
      <c r="O827" s="22" t="str">
        <f aca="false">IF(ISNUMBER(J827),M827-J827,"new")</f>
        <v>new</v>
      </c>
    </row>
    <row r="828" customFormat="false" ht="15" hidden="false" customHeight="false" outlineLevel="0" collapsed="false">
      <c r="A828" s="2" t="s">
        <v>958</v>
      </c>
      <c r="B828" s="2" t="s">
        <v>221</v>
      </c>
      <c r="C828" s="2" t="s">
        <v>205</v>
      </c>
      <c r="D828" s="2" t="s">
        <v>10</v>
      </c>
      <c r="E828" s="2" t="s">
        <v>48</v>
      </c>
      <c r="F828" s="14" t="n">
        <v>16.14</v>
      </c>
      <c r="G828" s="2" t="n">
        <v>2</v>
      </c>
      <c r="H828" s="2" t="n">
        <v>13</v>
      </c>
      <c r="I828" s="21" t="n">
        <v>0.99</v>
      </c>
      <c r="J828" s="14"/>
      <c r="K828" s="14"/>
      <c r="L828" s="21" t="n">
        <f aca="false">INDEX('Read me'!$B$10:$B$14,1)</f>
        <v>1.34</v>
      </c>
      <c r="M828" s="14" t="n">
        <f aca="false">IF(F828*(1+'Read me'!$B$5)&lt;='Read me'!$B$7,CEILING(F828*(1+'Read me'!$B$5)+0.5,1)-0.5,CEILING(F828*(1+'Read me'!$B$5),5))</f>
        <v>16.5</v>
      </c>
      <c r="N828" s="14" t="n">
        <f aca="false">IF(MAX(M828*L828,M828+'Read me'!$B$6)&lt;='Read me'!$B$7,CEILING(MAX(M828*L828,M828+'Read me'!$B$6)+0.5,1)-0.5,CEILING(MAX(M828*L828,M828+'Read me'!$B$6),5))</f>
        <v>22.5</v>
      </c>
      <c r="O828" s="22" t="str">
        <f aca="false">IF(ISNUMBER(J828),M828-J828,"new")</f>
        <v>new</v>
      </c>
    </row>
    <row r="829" customFormat="false" ht="15" hidden="false" customHeight="false" outlineLevel="0" collapsed="false">
      <c r="A829" s="2" t="s">
        <v>959</v>
      </c>
      <c r="B829" s="2" t="s">
        <v>221</v>
      </c>
      <c r="C829" s="2" t="s">
        <v>205</v>
      </c>
      <c r="D829" s="2" t="s">
        <v>10</v>
      </c>
      <c r="E829" s="2" t="s">
        <v>49</v>
      </c>
      <c r="F829" s="14" t="n">
        <v>19.55</v>
      </c>
      <c r="G829" s="2" t="n">
        <v>1</v>
      </c>
      <c r="H829" s="2" t="n">
        <v>13</v>
      </c>
      <c r="I829" s="21" t="n">
        <v>0.99</v>
      </c>
      <c r="J829" s="14"/>
      <c r="K829" s="14"/>
      <c r="L829" s="21" t="n">
        <f aca="false">INDEX('Read me'!$B$10:$B$14,1)</f>
        <v>1.34</v>
      </c>
      <c r="M829" s="14" t="n">
        <f aca="false">IF(F829*(1+'Read me'!$B$5)&lt;='Read me'!$B$7,CEILING(F829*(1+'Read me'!$B$5)+0.5,1)-0.5,CEILING(F829*(1+'Read me'!$B$5),5))</f>
        <v>20.5</v>
      </c>
      <c r="N829" s="14" t="n">
        <f aca="false">IF(MAX(M829*L829,M829+'Read me'!$B$6)&lt;='Read me'!$B$7,CEILING(MAX(M829*L829,M829+'Read me'!$B$6)+0.5,1)-0.5,CEILING(MAX(M829*L829,M829+'Read me'!$B$6),5))</f>
        <v>27.5</v>
      </c>
      <c r="O829" s="22" t="str">
        <f aca="false">IF(ISNUMBER(J829),M829-J829,"new")</f>
        <v>new</v>
      </c>
    </row>
    <row r="830" customFormat="false" ht="15" hidden="false" customHeight="false" outlineLevel="0" collapsed="false">
      <c r="A830" s="2" t="s">
        <v>960</v>
      </c>
      <c r="B830" s="2" t="s">
        <v>221</v>
      </c>
      <c r="C830" s="2" t="s">
        <v>205</v>
      </c>
      <c r="D830" s="2" t="s">
        <v>12</v>
      </c>
      <c r="E830" s="2" t="s">
        <v>47</v>
      </c>
      <c r="F830" s="14" t="n">
        <v>59.27</v>
      </c>
      <c r="G830" s="2" t="n">
        <v>3</v>
      </c>
      <c r="H830" s="2" t="n">
        <v>13</v>
      </c>
      <c r="I830" s="21" t="n">
        <v>1.3</v>
      </c>
      <c r="J830" s="14"/>
      <c r="K830" s="14"/>
      <c r="L830" s="21" t="n">
        <f aca="false">INDEX('Read me'!$B$10:$B$14,2)</f>
        <v>1.26</v>
      </c>
      <c r="M830" s="14" t="n">
        <f aca="false">IF(F830*(1+'Read me'!$B$5)&lt;='Read me'!$B$7,CEILING(F830*(1+'Read me'!$B$5)+0.5,1)-0.5,CEILING(F830*(1+'Read me'!$B$5),5))</f>
        <v>60</v>
      </c>
      <c r="N830" s="14" t="n">
        <f aca="false">IF(MAX(M830*L830,M830+'Read me'!$B$6)&lt;='Read me'!$B$7,CEILING(MAX(M830*L830,M830+'Read me'!$B$6)+0.5,1)-0.5,CEILING(MAX(M830*L830,M830+'Read me'!$B$6),5))</f>
        <v>80</v>
      </c>
      <c r="O830" s="22" t="str">
        <f aca="false">IF(ISNUMBER(J830),M830-J830,"new")</f>
        <v>new</v>
      </c>
    </row>
    <row r="831" customFormat="false" ht="15" hidden="false" customHeight="false" outlineLevel="0" collapsed="false">
      <c r="A831" s="2" t="s">
        <v>961</v>
      </c>
      <c r="B831" s="2" t="s">
        <v>221</v>
      </c>
      <c r="C831" s="2" t="s">
        <v>205</v>
      </c>
      <c r="D831" s="2" t="s">
        <v>12</v>
      </c>
      <c r="E831" s="2" t="s">
        <v>48</v>
      </c>
      <c r="F831" s="14" t="n">
        <v>62.64</v>
      </c>
      <c r="G831" s="2" t="n">
        <v>0</v>
      </c>
      <c r="H831" s="2" t="n">
        <v>13</v>
      </c>
      <c r="I831" s="21" t="n">
        <v>1.3</v>
      </c>
      <c r="J831" s="14"/>
      <c r="K831" s="14"/>
      <c r="L831" s="21" t="n">
        <f aca="false">INDEX('Read me'!$B$10:$B$14,2)</f>
        <v>1.26</v>
      </c>
      <c r="M831" s="14" t="n">
        <f aca="false">IF(F831*(1+'Read me'!$B$5)&lt;='Read me'!$B$7,CEILING(F831*(1+'Read me'!$B$5)+0.5,1)-0.5,CEILING(F831*(1+'Read me'!$B$5),5))</f>
        <v>65</v>
      </c>
      <c r="N831" s="14" t="n">
        <f aca="false">IF(MAX(M831*L831,M831+'Read me'!$B$6)&lt;='Read me'!$B$7,CEILING(MAX(M831*L831,M831+'Read me'!$B$6)+0.5,1)-0.5,CEILING(MAX(M831*L831,M831+'Read me'!$B$6),5))</f>
        <v>85</v>
      </c>
      <c r="O831" s="22" t="str">
        <f aca="false">IF(ISNUMBER(J831),M831-J831,"new")</f>
        <v>new</v>
      </c>
    </row>
    <row r="832" customFormat="false" ht="15" hidden="false" customHeight="false" outlineLevel="0" collapsed="false">
      <c r="A832" s="2" t="s">
        <v>962</v>
      </c>
      <c r="B832" s="2" t="s">
        <v>221</v>
      </c>
      <c r="C832" s="2" t="s">
        <v>205</v>
      </c>
      <c r="D832" s="2" t="s">
        <v>12</v>
      </c>
      <c r="E832" s="2" t="s">
        <v>49</v>
      </c>
      <c r="F832" s="14" t="n">
        <v>69.99</v>
      </c>
      <c r="G832" s="2" t="n">
        <v>0</v>
      </c>
      <c r="H832" s="2" t="n">
        <v>13</v>
      </c>
      <c r="I832" s="21" t="n">
        <v>1.3</v>
      </c>
      <c r="J832" s="14"/>
      <c r="K832" s="14"/>
      <c r="L832" s="21" t="n">
        <f aca="false">INDEX('Read me'!$B$10:$B$14,2)</f>
        <v>1.26</v>
      </c>
      <c r="M832" s="14" t="n">
        <f aca="false">IF(F832*(1+'Read me'!$B$5)&lt;='Read me'!$B$7,CEILING(F832*(1+'Read me'!$B$5)+0.5,1)-0.5,CEILING(F832*(1+'Read me'!$B$5),5))</f>
        <v>70</v>
      </c>
      <c r="N832" s="14" t="n">
        <f aca="false">IF(MAX(M832*L832,M832+'Read me'!$B$6)&lt;='Read me'!$B$7,CEILING(MAX(M832*L832,M832+'Read me'!$B$6)+0.5,1)-0.5,CEILING(MAX(M832*L832,M832+'Read me'!$B$6),5))</f>
        <v>90</v>
      </c>
      <c r="O832" s="22" t="str">
        <f aca="false">IF(ISNUMBER(J832),M832-J832,"new")</f>
        <v>new</v>
      </c>
    </row>
    <row r="833" customFormat="false" ht="15" hidden="false" customHeight="false" outlineLevel="0" collapsed="false">
      <c r="A833" s="2" t="s">
        <v>963</v>
      </c>
      <c r="B833" s="2" t="s">
        <v>221</v>
      </c>
      <c r="C833" s="2" t="s">
        <v>205</v>
      </c>
      <c r="D833" s="2" t="s">
        <v>13</v>
      </c>
      <c r="E833" s="2" t="s">
        <v>47</v>
      </c>
      <c r="F833" s="14" t="n">
        <v>89.88</v>
      </c>
      <c r="G833" s="2" t="n">
        <v>1</v>
      </c>
      <c r="H833" s="2" t="n">
        <v>13</v>
      </c>
      <c r="I833" s="21" t="n">
        <v>1.21</v>
      </c>
      <c r="J833" s="14"/>
      <c r="K833" s="14"/>
      <c r="L833" s="21" t="n">
        <f aca="false">INDEX('Read me'!$B$10:$B$14,3)</f>
        <v>1.35</v>
      </c>
      <c r="M833" s="14" t="n">
        <f aca="false">IF(F833*(1+'Read me'!$B$5)&lt;='Read me'!$B$7,CEILING(F833*(1+'Read me'!$B$5)+0.5,1)-0.5,CEILING(F833*(1+'Read me'!$B$5),5))</f>
        <v>90</v>
      </c>
      <c r="N833" s="14" t="n">
        <f aca="false">IF(MAX(M833*L833,M833+'Read me'!$B$6)&lt;='Read me'!$B$7,CEILING(MAX(M833*L833,M833+'Read me'!$B$6)+0.5,1)-0.5,CEILING(MAX(M833*L833,M833+'Read me'!$B$6),5))</f>
        <v>125</v>
      </c>
      <c r="O833" s="22" t="str">
        <f aca="false">IF(ISNUMBER(J833),M833-J833,"new")</f>
        <v>new</v>
      </c>
    </row>
    <row r="834" customFormat="false" ht="15" hidden="false" customHeight="false" outlineLevel="0" collapsed="false">
      <c r="A834" s="2" t="s">
        <v>964</v>
      </c>
      <c r="B834" s="2" t="s">
        <v>221</v>
      </c>
      <c r="C834" s="2" t="s">
        <v>205</v>
      </c>
      <c r="D834" s="2" t="s">
        <v>13</v>
      </c>
      <c r="E834" s="2" t="s">
        <v>48</v>
      </c>
      <c r="F834" s="14" t="n">
        <v>103.42</v>
      </c>
      <c r="G834" s="2" t="n">
        <v>0</v>
      </c>
      <c r="H834" s="2" t="n">
        <v>13</v>
      </c>
      <c r="I834" s="21" t="n">
        <v>1.21</v>
      </c>
      <c r="J834" s="14"/>
      <c r="K834" s="14"/>
      <c r="L834" s="21" t="n">
        <f aca="false">INDEX('Read me'!$B$10:$B$14,3)</f>
        <v>1.35</v>
      </c>
      <c r="M834" s="14" t="n">
        <f aca="false">IF(F834*(1+'Read me'!$B$5)&lt;='Read me'!$B$7,CEILING(F834*(1+'Read me'!$B$5)+0.5,1)-0.5,CEILING(F834*(1+'Read me'!$B$5),5))</f>
        <v>105</v>
      </c>
      <c r="N834" s="14" t="n">
        <f aca="false">IF(MAX(M834*L834,M834+'Read me'!$B$6)&lt;='Read me'!$B$7,CEILING(MAX(M834*L834,M834+'Read me'!$B$6)+0.5,1)-0.5,CEILING(MAX(M834*L834,M834+'Read me'!$B$6),5))</f>
        <v>145</v>
      </c>
      <c r="O834" s="22" t="str">
        <f aca="false">IF(ISNUMBER(J834),M834-J834,"new")</f>
        <v>new</v>
      </c>
    </row>
    <row r="835" customFormat="false" ht="15" hidden="false" customHeight="false" outlineLevel="0" collapsed="false">
      <c r="A835" s="2" t="s">
        <v>965</v>
      </c>
      <c r="B835" s="2" t="s">
        <v>221</v>
      </c>
      <c r="C835" s="2" t="s">
        <v>205</v>
      </c>
      <c r="D835" s="2" t="s">
        <v>13</v>
      </c>
      <c r="E835" s="2" t="s">
        <v>49</v>
      </c>
      <c r="F835" s="14" t="n">
        <v>141.25</v>
      </c>
      <c r="G835" s="2" t="n">
        <v>0</v>
      </c>
      <c r="H835" s="2" t="n">
        <v>13</v>
      </c>
      <c r="I835" s="21" t="n">
        <v>1.21</v>
      </c>
      <c r="J835" s="14"/>
      <c r="K835" s="14"/>
      <c r="L835" s="21" t="n">
        <f aca="false">INDEX('Read me'!$B$10:$B$14,3)</f>
        <v>1.35</v>
      </c>
      <c r="M835" s="14" t="n">
        <f aca="false">IF(F835*(1+'Read me'!$B$5)&lt;='Read me'!$B$7,CEILING(F835*(1+'Read me'!$B$5)+0.5,1)-0.5,CEILING(F835*(1+'Read me'!$B$5),5))</f>
        <v>145</v>
      </c>
      <c r="N835" s="14" t="n">
        <f aca="false">IF(MAX(M835*L835,M835+'Read me'!$B$6)&lt;='Read me'!$B$7,CEILING(MAX(M835*L835,M835+'Read me'!$B$6)+0.5,1)-0.5,CEILING(MAX(M835*L835,M835+'Read me'!$B$6),5))</f>
        <v>200</v>
      </c>
      <c r="O835" s="22" t="str">
        <f aca="false">IF(ISNUMBER(J835),M835-J835,"new")</f>
        <v>new</v>
      </c>
    </row>
    <row r="836" customFormat="false" ht="15" hidden="false" customHeight="false" outlineLevel="0" collapsed="false">
      <c r="A836" s="2" t="s">
        <v>966</v>
      </c>
      <c r="B836" s="2" t="s">
        <v>221</v>
      </c>
      <c r="C836" s="2" t="s">
        <v>205</v>
      </c>
      <c r="D836" s="2" t="s">
        <v>14</v>
      </c>
      <c r="E836" s="2" t="s">
        <v>47</v>
      </c>
      <c r="F836" s="14" t="n">
        <v>157.88</v>
      </c>
      <c r="G836" s="2" t="n">
        <v>1</v>
      </c>
      <c r="H836" s="2" t="n">
        <v>13</v>
      </c>
      <c r="I836" s="21" t="n">
        <v>1.21</v>
      </c>
      <c r="J836" s="14"/>
      <c r="K836" s="14"/>
      <c r="L836" s="21" t="n">
        <f aca="false">INDEX('Read me'!$B$10:$B$14,4)</f>
        <v>1.2</v>
      </c>
      <c r="M836" s="14" t="n">
        <f aca="false">IF(F836*(1+'Read me'!$B$5)&lt;='Read me'!$B$7,CEILING(F836*(1+'Read me'!$B$5)+0.5,1)-0.5,CEILING(F836*(1+'Read me'!$B$5),5))</f>
        <v>160</v>
      </c>
      <c r="N836" s="14" t="n">
        <f aca="false">IF(MAX(M836*L836,M836+'Read me'!$B$6)&lt;='Read me'!$B$7,CEILING(MAX(M836*L836,M836+'Read me'!$B$6)+0.5,1)-0.5,CEILING(MAX(M836*L836,M836+'Read me'!$B$6),5))</f>
        <v>195</v>
      </c>
      <c r="O836" s="22" t="str">
        <f aca="false">IF(ISNUMBER(J836),M836-J836,"new")</f>
        <v>new</v>
      </c>
    </row>
    <row r="837" customFormat="false" ht="15" hidden="false" customHeight="false" outlineLevel="0" collapsed="false">
      <c r="A837" s="2" t="s">
        <v>967</v>
      </c>
      <c r="B837" s="2" t="s">
        <v>221</v>
      </c>
      <c r="C837" s="2" t="s">
        <v>205</v>
      </c>
      <c r="D837" s="2" t="s">
        <v>14</v>
      </c>
      <c r="E837" s="2" t="s">
        <v>48</v>
      </c>
      <c r="F837" s="14" t="n">
        <v>192.74</v>
      </c>
      <c r="G837" s="2" t="n">
        <v>0</v>
      </c>
      <c r="H837" s="2" t="n">
        <v>13</v>
      </c>
      <c r="I837" s="21" t="n">
        <v>1.21</v>
      </c>
      <c r="J837" s="14"/>
      <c r="K837" s="14"/>
      <c r="L837" s="21" t="n">
        <f aca="false">INDEX('Read me'!$B$10:$B$14,4)</f>
        <v>1.2</v>
      </c>
      <c r="M837" s="14" t="n">
        <f aca="false">IF(F837*(1+'Read me'!$B$5)&lt;='Read me'!$B$7,CEILING(F837*(1+'Read me'!$B$5)+0.5,1)-0.5,CEILING(F837*(1+'Read me'!$B$5),5))</f>
        <v>195</v>
      </c>
      <c r="N837" s="14" t="n">
        <f aca="false">IF(MAX(M837*L837,M837+'Read me'!$B$6)&lt;='Read me'!$B$7,CEILING(MAX(M837*L837,M837+'Read me'!$B$6)+0.5,1)-0.5,CEILING(MAX(M837*L837,M837+'Read me'!$B$6),5))</f>
        <v>235</v>
      </c>
      <c r="O837" s="22" t="str">
        <f aca="false">IF(ISNUMBER(J837),M837-J837,"new")</f>
        <v>new</v>
      </c>
    </row>
    <row r="838" customFormat="false" ht="15" hidden="false" customHeight="false" outlineLevel="0" collapsed="false">
      <c r="A838" s="2" t="s">
        <v>968</v>
      </c>
      <c r="B838" s="2" t="s">
        <v>221</v>
      </c>
      <c r="C838" s="2" t="s">
        <v>205</v>
      </c>
      <c r="D838" s="2" t="s">
        <v>14</v>
      </c>
      <c r="E838" s="2" t="s">
        <v>49</v>
      </c>
      <c r="F838" s="14" t="n">
        <v>244.84</v>
      </c>
      <c r="G838" s="2" t="n">
        <v>0</v>
      </c>
      <c r="H838" s="2" t="n">
        <v>13</v>
      </c>
      <c r="I838" s="21" t="n">
        <v>1.21</v>
      </c>
      <c r="J838" s="14"/>
      <c r="K838" s="14"/>
      <c r="L838" s="21" t="n">
        <f aca="false">INDEX('Read me'!$B$10:$B$14,4)</f>
        <v>1.2</v>
      </c>
      <c r="M838" s="14" t="n">
        <f aca="false">IF(F838*(1+'Read me'!$B$5)&lt;='Read me'!$B$7,CEILING(F838*(1+'Read me'!$B$5)+0.5,1)-0.5,CEILING(F838*(1+'Read me'!$B$5),5))</f>
        <v>245</v>
      </c>
      <c r="N838" s="14" t="n">
        <f aca="false">IF(MAX(M838*L838,M838+'Read me'!$B$6)&lt;='Read me'!$B$7,CEILING(MAX(M838*L838,M838+'Read me'!$B$6)+0.5,1)-0.5,CEILING(MAX(M838*L838,M838+'Read me'!$B$6),5))</f>
        <v>295</v>
      </c>
      <c r="O838" s="22" t="str">
        <f aca="false">IF(ISNUMBER(J838),M838-J838,"new")</f>
        <v>new</v>
      </c>
    </row>
    <row r="839" customFormat="false" ht="15" hidden="false" customHeight="false" outlineLevel="0" collapsed="false">
      <c r="A839" s="2" t="s">
        <v>969</v>
      </c>
      <c r="B839" s="2" t="s">
        <v>221</v>
      </c>
      <c r="C839" s="2" t="s">
        <v>205</v>
      </c>
      <c r="D839" s="2" t="s">
        <v>15</v>
      </c>
      <c r="E839" s="2" t="s">
        <v>47</v>
      </c>
      <c r="F839" s="14" t="n">
        <v>201.36</v>
      </c>
      <c r="G839" s="2" t="n">
        <v>0</v>
      </c>
      <c r="H839" s="2" t="n">
        <v>13</v>
      </c>
      <c r="I839" s="21" t="n">
        <v>1.21</v>
      </c>
      <c r="J839" s="14"/>
      <c r="K839" s="14"/>
      <c r="L839" s="21" t="n">
        <f aca="false">INDEX('Read me'!$B$10:$B$14,5)</f>
        <v>1.2</v>
      </c>
      <c r="M839" s="14" t="n">
        <f aca="false">IF(F839*(1+'Read me'!$B$5)&lt;='Read me'!$B$7,CEILING(F839*(1+'Read me'!$B$5)+0.5,1)-0.5,CEILING(F839*(1+'Read me'!$B$5),5))</f>
        <v>205</v>
      </c>
      <c r="N839" s="14" t="n">
        <f aca="false">IF(MAX(M839*L839,M839+'Read me'!$B$6)&lt;='Read me'!$B$7,CEILING(MAX(M839*L839,M839+'Read me'!$B$6)+0.5,1)-0.5,CEILING(MAX(M839*L839,M839+'Read me'!$B$6),5))</f>
        <v>250</v>
      </c>
      <c r="O839" s="22" t="str">
        <f aca="false">IF(ISNUMBER(J839),M839-J839,"new")</f>
        <v>new</v>
      </c>
    </row>
    <row r="840" customFormat="false" ht="15" hidden="false" customHeight="false" outlineLevel="0" collapsed="false">
      <c r="A840" s="2" t="s">
        <v>970</v>
      </c>
      <c r="B840" s="2" t="s">
        <v>221</v>
      </c>
      <c r="C840" s="2" t="s">
        <v>205</v>
      </c>
      <c r="D840" s="2" t="s">
        <v>15</v>
      </c>
      <c r="E840" s="2" t="s">
        <v>48</v>
      </c>
      <c r="F840" s="14" t="n">
        <v>281.77</v>
      </c>
      <c r="G840" s="2" t="n">
        <v>0</v>
      </c>
      <c r="H840" s="2" t="n">
        <v>13</v>
      </c>
      <c r="I840" s="21" t="n">
        <v>1.21</v>
      </c>
      <c r="J840" s="14"/>
      <c r="K840" s="14"/>
      <c r="L840" s="21" t="n">
        <f aca="false">INDEX('Read me'!$B$10:$B$14,5)</f>
        <v>1.2</v>
      </c>
      <c r="M840" s="14" t="n">
        <f aca="false">IF(MAX((IF(F840*(1+'Read me'!$B$5)&lt;='Read me'!$B$7,CEILING(F840*(1+'Read me'!$B$5)+0.5,1)-0.5,CEILING(F840*(1+'Read me'!$B$5),5)))*L840,(IF(F840*(1+'Read me'!$B$5)&lt;='Read me'!$B$7,CEILING(F840*(1+'Read me'!$B$5)+0.5,1)-0.5,CEILING(F840*(1+'Read me'!$B$5),5)))+'Read me'!$B$6)&lt;='Read me'!$B$7,CEILING(MAX((IF(F840*(1+'Read me'!$B$5)&lt;='Read me'!$B$7,CEILING(F840*(1+'Read me'!$B$5)+0.5,1)-0.5,CEILING(F840*(1+'Read me'!$B$5),5)))*L840,(IF(F840*(1+'Read me'!$B$5)&lt;='Read me'!$B$7,CEILING(F840*(1+'Read me'!$B$5)+0.5,1)-0.5,CEILING(F840*(1+'Read me'!$B$5),5)))+'Read me'!$B$6)+0.5,1)-0.5,CEILING(MAX((IF(F840*(1+'Read me'!$B$5)&lt;='Read me'!$B$7,CEILING(F840*(1+'Read me'!$B$5)+0.5,1)-0.5,CEILING(F840*(1+'Read me'!$B$5),5)))*L840,(IF(F840*(1+'Read me'!$B$5)&lt;='Read me'!$B$7,CEILING(F840*(1+'Read me'!$B$5)+0.5,1)-0.5,CEILING(F840*(1+'Read me'!$B$5),5)))+'Read me'!$B$6),5))</f>
        <v>345</v>
      </c>
      <c r="N840" s="2" t="s">
        <v>138</v>
      </c>
      <c r="O840" s="22" t="str">
        <f aca="false">IF(ISNUMBER(J840),M840-J840,"new")</f>
        <v>new</v>
      </c>
      <c r="P840" s="5" t="s">
        <v>139</v>
      </c>
    </row>
    <row r="841" customFormat="false" ht="15" hidden="false" customHeight="false" outlineLevel="0" collapsed="false">
      <c r="A841" s="2" t="s">
        <v>971</v>
      </c>
      <c r="B841" s="2" t="s">
        <v>221</v>
      </c>
      <c r="C841" s="2" t="s">
        <v>205</v>
      </c>
      <c r="D841" s="2" t="s">
        <v>15</v>
      </c>
      <c r="E841" s="2" t="s">
        <v>49</v>
      </c>
      <c r="F841" s="14" t="n">
        <v>337.38</v>
      </c>
      <c r="G841" s="2" t="n">
        <v>0</v>
      </c>
      <c r="H841" s="2" t="n">
        <v>13</v>
      </c>
      <c r="I841" s="21" t="n">
        <v>1.21</v>
      </c>
      <c r="J841" s="14"/>
      <c r="K841" s="14"/>
      <c r="L841" s="21" t="n">
        <f aca="false">INDEX('Read me'!$B$10:$B$14,5)</f>
        <v>1.2</v>
      </c>
      <c r="M841" s="14" t="n">
        <f aca="false">IF(MAX((IF(F841*(1+'Read me'!$B$5)&lt;='Read me'!$B$7,CEILING(F841*(1+'Read me'!$B$5)+0.5,1)-0.5,CEILING(F841*(1+'Read me'!$B$5),5)))*L841,(IF(F841*(1+'Read me'!$B$5)&lt;='Read me'!$B$7,CEILING(F841*(1+'Read me'!$B$5)+0.5,1)-0.5,CEILING(F841*(1+'Read me'!$B$5),5)))+'Read me'!$B$6)&lt;='Read me'!$B$7,CEILING(MAX((IF(F841*(1+'Read me'!$B$5)&lt;='Read me'!$B$7,CEILING(F841*(1+'Read me'!$B$5)+0.5,1)-0.5,CEILING(F841*(1+'Read me'!$B$5),5)))*L841,(IF(F841*(1+'Read me'!$B$5)&lt;='Read me'!$B$7,CEILING(F841*(1+'Read me'!$B$5)+0.5,1)-0.5,CEILING(F841*(1+'Read me'!$B$5),5)))+'Read me'!$B$6)+0.5,1)-0.5,CEILING(MAX((IF(F841*(1+'Read me'!$B$5)&lt;='Read me'!$B$7,CEILING(F841*(1+'Read me'!$B$5)+0.5,1)-0.5,CEILING(F841*(1+'Read me'!$B$5),5)))*L841,(IF(F841*(1+'Read me'!$B$5)&lt;='Read me'!$B$7,CEILING(F841*(1+'Read me'!$B$5)+0.5,1)-0.5,CEILING(F841*(1+'Read me'!$B$5),5)))+'Read me'!$B$6),5))</f>
        <v>410</v>
      </c>
      <c r="N841" s="2" t="s">
        <v>138</v>
      </c>
      <c r="O841" s="22" t="str">
        <f aca="false">IF(ISNUMBER(J841),M841-J841,"new")</f>
        <v>new</v>
      </c>
      <c r="P841" s="5" t="s">
        <v>139</v>
      </c>
    </row>
  </sheetData>
  <autoFilter ref="A1:P8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5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2"/>
    <col collapsed="false" customWidth="true" hidden="false" outlineLevel="0" max="4" min="4" style="0" width="8"/>
    <col collapsed="false" customWidth="true" hidden="false" outlineLevel="0" max="5" min="5" style="0" width="10"/>
    <col collapsed="false" customWidth="true" hidden="false" outlineLevel="0" max="6" min="6" style="0" width="8"/>
    <col collapsed="false" customWidth="true" hidden="false" outlineLevel="0" max="12" min="7" style="0" width="11"/>
  </cols>
  <sheetData>
    <row r="1" customFormat="false" ht="52.2" hidden="false" customHeight="false" outlineLevel="0" collapsed="false">
      <c r="A1" s="20" t="s">
        <v>108</v>
      </c>
      <c r="B1" s="20" t="s">
        <v>109</v>
      </c>
      <c r="C1" s="20" t="s">
        <v>110</v>
      </c>
      <c r="D1" s="20" t="s">
        <v>59</v>
      </c>
      <c r="E1" s="20" t="s">
        <v>972</v>
      </c>
      <c r="F1" s="20" t="s">
        <v>973</v>
      </c>
      <c r="G1" s="20" t="s">
        <v>39</v>
      </c>
      <c r="H1" s="20" t="s">
        <v>40</v>
      </c>
      <c r="I1" s="20" t="s">
        <v>974</v>
      </c>
      <c r="J1" s="20" t="s">
        <v>975</v>
      </c>
      <c r="K1" s="20" t="s">
        <v>43</v>
      </c>
      <c r="L1" s="20" t="s">
        <v>41</v>
      </c>
    </row>
    <row r="2" customFormat="false" ht="15" hidden="false" customHeight="false" outlineLevel="0" collapsed="false">
      <c r="A2" s="2" t="s">
        <v>174</v>
      </c>
      <c r="B2" s="2" t="s">
        <v>142</v>
      </c>
      <c r="C2" s="2" t="s">
        <v>47</v>
      </c>
      <c r="D2" s="2" t="s">
        <v>10</v>
      </c>
      <c r="E2" s="2" t="s">
        <v>83</v>
      </c>
      <c r="F2" s="2" t="s">
        <v>976</v>
      </c>
      <c r="G2" s="14" t="n">
        <v>14.5</v>
      </c>
      <c r="H2" s="14" t="n">
        <v>9.74</v>
      </c>
      <c r="I2" s="14" t="n">
        <v>14.5</v>
      </c>
      <c r="J2" s="23" t="n">
        <f aca="false">IF(AND(E2="Priority",ISNUMBER('Cost model'!N122)),'Cost model'!N122,'Cost model'!M122)</f>
        <v>18.5</v>
      </c>
      <c r="K2" s="14" t="n">
        <f aca="false">J2-H2</f>
        <v>8.76</v>
      </c>
      <c r="L2" s="14" t="n">
        <f aca="false">G2-H2</f>
        <v>4.76</v>
      </c>
    </row>
    <row r="3" customFormat="false" ht="15" hidden="false" customHeight="false" outlineLevel="0" collapsed="false">
      <c r="A3" s="2" t="s">
        <v>174</v>
      </c>
      <c r="B3" s="2" t="s">
        <v>221</v>
      </c>
      <c r="C3" s="2" t="s">
        <v>49</v>
      </c>
      <c r="D3" s="2" t="s">
        <v>12</v>
      </c>
      <c r="E3" s="2" t="s">
        <v>74</v>
      </c>
      <c r="F3" s="2" t="s">
        <v>976</v>
      </c>
      <c r="G3" s="14" t="n">
        <v>35</v>
      </c>
      <c r="H3" s="14" t="n">
        <v>59.41</v>
      </c>
      <c r="I3" s="14" t="n">
        <v>24.5</v>
      </c>
      <c r="J3" s="23" t="n">
        <f aca="false">IF(AND(E3="Priority",ISNUMBER('Cost model'!N157)),'Cost model'!N157,'Cost model'!M157)</f>
        <v>65</v>
      </c>
      <c r="K3" s="14" t="n">
        <f aca="false">J3-H3</f>
        <v>5.59</v>
      </c>
      <c r="L3" s="14" t="n">
        <f aca="false">G3-H3</f>
        <v>-24.41</v>
      </c>
    </row>
    <row r="4" customFormat="false" ht="15" hidden="false" customHeight="false" outlineLevel="0" collapsed="false">
      <c r="A4" s="2" t="s">
        <v>124</v>
      </c>
      <c r="B4" s="2" t="s">
        <v>174</v>
      </c>
      <c r="C4" s="2" t="s">
        <v>47</v>
      </c>
      <c r="D4" s="2" t="s">
        <v>10</v>
      </c>
      <c r="E4" s="2" t="s">
        <v>74</v>
      </c>
      <c r="F4" s="2" t="s">
        <v>976</v>
      </c>
      <c r="G4" s="14" t="n">
        <v>24.39</v>
      </c>
      <c r="H4" s="14" t="n">
        <v>26.76</v>
      </c>
      <c r="I4" s="14" t="n">
        <v>14.5</v>
      </c>
      <c r="J4" s="23" t="n">
        <f aca="false">IF(AND(E4="Priority",ISNUMBER('Cost model'!N362)),'Cost model'!N362,'Cost model'!M362)</f>
        <v>10.5</v>
      </c>
      <c r="K4" s="14" t="n">
        <f aca="false">J4-H4</f>
        <v>-16.26</v>
      </c>
      <c r="L4" s="14" t="n">
        <f aca="false">G4-H4</f>
        <v>-2.37</v>
      </c>
    </row>
    <row r="5" customFormat="false" ht="15" hidden="false" customHeight="false" outlineLevel="0" collapsed="false">
      <c r="A5" s="2" t="s">
        <v>142</v>
      </c>
      <c r="B5" s="2" t="s">
        <v>142</v>
      </c>
      <c r="C5" s="2" t="s">
        <v>48</v>
      </c>
      <c r="D5" s="2" t="s">
        <v>13</v>
      </c>
      <c r="E5" s="2" t="s">
        <v>74</v>
      </c>
      <c r="F5" s="2" t="s">
        <v>977</v>
      </c>
      <c r="G5" s="14" t="n">
        <v>87.48</v>
      </c>
      <c r="H5" s="14" t="n">
        <v>87.48</v>
      </c>
      <c r="I5" s="14" t="n">
        <v>24.5</v>
      </c>
      <c r="J5" s="23" t="n">
        <f aca="false">IF(AND(E5="Priority",ISNUMBER('Cost model'!N639)),'Cost model'!N639,'Cost model'!M639)</f>
        <v>60</v>
      </c>
      <c r="K5" s="14" t="n">
        <f aca="false">J5-H5</f>
        <v>-27.48</v>
      </c>
      <c r="L5" s="14" t="n">
        <f aca="false">G5-H5</f>
        <v>0</v>
      </c>
    </row>
    <row r="6" customFormat="false" ht="15" hidden="false" customHeight="false" outlineLevel="0" collapsed="false">
      <c r="A6" s="2" t="s">
        <v>124</v>
      </c>
      <c r="B6" s="2" t="s">
        <v>124</v>
      </c>
      <c r="C6" s="2" t="s">
        <v>47</v>
      </c>
      <c r="D6" s="2" t="s">
        <v>10</v>
      </c>
      <c r="E6" s="2" t="s">
        <v>74</v>
      </c>
      <c r="F6" s="2" t="s">
        <v>977</v>
      </c>
      <c r="G6" s="14" t="n">
        <v>9.5</v>
      </c>
      <c r="H6" s="14" t="n">
        <v>6.57</v>
      </c>
      <c r="I6" s="14" t="n">
        <v>9.5</v>
      </c>
      <c r="J6" s="23" t="n">
        <f aca="false">IF(AND(E6="Priority",ISNUMBER('Cost model'!N317)),'Cost model'!N317,'Cost model'!M317)</f>
        <v>10.5</v>
      </c>
      <c r="K6" s="14" t="n">
        <f aca="false">J6-H6</f>
        <v>3.93</v>
      </c>
      <c r="L6" s="14" t="n">
        <f aca="false">G6-H6</f>
        <v>2.93</v>
      </c>
    </row>
    <row r="7" customFormat="false" ht="15" hidden="false" customHeight="false" outlineLevel="0" collapsed="false">
      <c r="A7" s="2" t="s">
        <v>142</v>
      </c>
      <c r="B7" s="2" t="s">
        <v>142</v>
      </c>
      <c r="C7" s="2" t="s">
        <v>47</v>
      </c>
      <c r="D7" s="2" t="s">
        <v>10</v>
      </c>
      <c r="E7" s="2" t="s">
        <v>74</v>
      </c>
      <c r="F7" s="2" t="s">
        <v>977</v>
      </c>
      <c r="G7" s="14" t="n">
        <v>7.34</v>
      </c>
      <c r="H7" s="14" t="n">
        <v>7.34</v>
      </c>
      <c r="I7" s="14" t="n">
        <v>9.5</v>
      </c>
      <c r="J7" s="23" t="n">
        <f aca="false">IF(AND(E7="Priority",ISNUMBER('Cost model'!N632)),'Cost model'!N632,'Cost model'!M632)</f>
        <v>9.5</v>
      </c>
      <c r="K7" s="14" t="n">
        <f aca="false">J7-H7</f>
        <v>2.16</v>
      </c>
      <c r="L7" s="14" t="n">
        <f aca="false">G7-H7</f>
        <v>0</v>
      </c>
    </row>
    <row r="8" customFormat="false" ht="15" hidden="false" customHeight="false" outlineLevel="0" collapsed="false">
      <c r="A8" s="2" t="s">
        <v>124</v>
      </c>
      <c r="B8" s="2" t="s">
        <v>124</v>
      </c>
      <c r="C8" s="2" t="s">
        <v>48</v>
      </c>
      <c r="D8" s="2" t="s">
        <v>10</v>
      </c>
      <c r="E8" s="2" t="s">
        <v>74</v>
      </c>
      <c r="F8" s="2" t="s">
        <v>977</v>
      </c>
      <c r="G8" s="14" t="n">
        <v>9.5</v>
      </c>
      <c r="H8" s="14" t="n">
        <v>7.82</v>
      </c>
      <c r="I8" s="14" t="n">
        <v>12.5</v>
      </c>
      <c r="J8" s="23" t="n">
        <f aca="false">IF(AND(E8="Priority",ISNUMBER('Cost model'!N318)),'Cost model'!N318,'Cost model'!M318)</f>
        <v>14.5</v>
      </c>
      <c r="K8" s="14" t="n">
        <f aca="false">J8-H8</f>
        <v>6.68</v>
      </c>
      <c r="L8" s="14" t="n">
        <f aca="false">G8-H8</f>
        <v>1.68</v>
      </c>
    </row>
    <row r="9" customFormat="false" ht="15" hidden="false" customHeight="false" outlineLevel="0" collapsed="false">
      <c r="A9" s="2" t="s">
        <v>158</v>
      </c>
      <c r="B9" s="2" t="s">
        <v>158</v>
      </c>
      <c r="C9" s="2" t="s">
        <v>49</v>
      </c>
      <c r="D9" s="2" t="s">
        <v>10</v>
      </c>
      <c r="E9" s="2" t="s">
        <v>74</v>
      </c>
      <c r="F9" s="2" t="s">
        <v>977</v>
      </c>
      <c r="G9" s="14" t="n">
        <v>27.19</v>
      </c>
      <c r="H9" s="14" t="n">
        <v>29.01</v>
      </c>
      <c r="I9" s="14" t="n">
        <v>17.5</v>
      </c>
      <c r="J9" s="23" t="n">
        <f aca="false">IF(AND(E9="Priority",ISNUMBER('Cost model'!N424)),'Cost model'!N424,'Cost model'!M424)</f>
        <v>16.5</v>
      </c>
      <c r="K9" s="14" t="n">
        <f aca="false">J9-H9</f>
        <v>-12.51</v>
      </c>
      <c r="L9" s="14" t="n">
        <f aca="false">G9-H9</f>
        <v>-1.82</v>
      </c>
    </row>
    <row r="10" customFormat="false" ht="15" hidden="false" customHeight="false" outlineLevel="0" collapsed="false">
      <c r="A10" s="2" t="s">
        <v>221</v>
      </c>
      <c r="B10" s="2" t="s">
        <v>221</v>
      </c>
      <c r="C10" s="2" t="s">
        <v>49</v>
      </c>
      <c r="D10" s="2" t="s">
        <v>10</v>
      </c>
      <c r="E10" s="2" t="s">
        <v>74</v>
      </c>
      <c r="F10" s="2" t="s">
        <v>977</v>
      </c>
      <c r="G10" s="14" t="n">
        <v>14.45</v>
      </c>
      <c r="H10" s="14" t="n">
        <v>13.93</v>
      </c>
      <c r="I10" s="14" t="n">
        <v>17.5</v>
      </c>
      <c r="J10" s="23" t="n">
        <f aca="false">IF(AND(E10="Priority",ISNUMBER('Cost model'!N739)),'Cost model'!N739,'Cost model'!M739)</f>
        <v>17.5</v>
      </c>
      <c r="K10" s="14" t="n">
        <f aca="false">J10-H10</f>
        <v>3.57</v>
      </c>
      <c r="L10" s="14" t="n">
        <f aca="false">G10-H10</f>
        <v>0.52</v>
      </c>
    </row>
    <row r="11" customFormat="false" ht="15" hidden="false" customHeight="false" outlineLevel="0" collapsed="false">
      <c r="A11" s="2" t="s">
        <v>221</v>
      </c>
      <c r="B11" s="2" t="s">
        <v>124</v>
      </c>
      <c r="C11" s="2" t="s">
        <v>47</v>
      </c>
      <c r="D11" s="2" t="s">
        <v>10</v>
      </c>
      <c r="E11" s="2" t="s">
        <v>74</v>
      </c>
      <c r="F11" s="2" t="s">
        <v>976</v>
      </c>
      <c r="G11" s="14" t="n">
        <v>7.82</v>
      </c>
      <c r="H11" s="14" t="n">
        <v>12.33</v>
      </c>
      <c r="I11" s="14" t="n">
        <v>19.5</v>
      </c>
      <c r="J11" s="23" t="n">
        <f aca="false">IF(AND(E11="Priority",ISNUMBER('Cost model'!N797)),'Cost model'!N797,'Cost model'!M797)</f>
        <v>14.5</v>
      </c>
      <c r="K11" s="14" t="n">
        <f aca="false">J11-H11</f>
        <v>2.17</v>
      </c>
      <c r="L11" s="14" t="n">
        <f aca="false">G11-H11</f>
        <v>-4.51</v>
      </c>
    </row>
    <row r="12" customFormat="false" ht="15" hidden="false" customHeight="false" outlineLevel="0" collapsed="false">
      <c r="A12" s="2" t="s">
        <v>174</v>
      </c>
      <c r="B12" s="2" t="s">
        <v>142</v>
      </c>
      <c r="C12" s="2" t="s">
        <v>49</v>
      </c>
      <c r="D12" s="2" t="s">
        <v>12</v>
      </c>
      <c r="E12" s="2" t="s">
        <v>74</v>
      </c>
      <c r="F12" s="2" t="s">
        <v>976</v>
      </c>
      <c r="G12" s="14" t="n">
        <v>35</v>
      </c>
      <c r="H12" s="14" t="n">
        <v>48.31</v>
      </c>
      <c r="I12" s="14" t="n">
        <v>19.5</v>
      </c>
      <c r="J12" s="23" t="n">
        <f aca="false">IF(AND(E12="Priority",ISNUMBER('Cost model'!N127)),'Cost model'!N127,'Cost model'!M127)</f>
        <v>50</v>
      </c>
      <c r="K12" s="14" t="n">
        <f aca="false">J12-H12</f>
        <v>1.69</v>
      </c>
      <c r="L12" s="14" t="n">
        <f aca="false">G12-H12</f>
        <v>-13.31</v>
      </c>
    </row>
    <row r="13" customFormat="false" ht="15" hidden="false" customHeight="false" outlineLevel="0" collapsed="false">
      <c r="A13" s="2" t="s">
        <v>124</v>
      </c>
      <c r="B13" s="2" t="s">
        <v>124</v>
      </c>
      <c r="C13" s="2" t="s">
        <v>48</v>
      </c>
      <c r="D13" s="2" t="s">
        <v>10</v>
      </c>
      <c r="E13" s="2" t="s">
        <v>74</v>
      </c>
      <c r="F13" s="2" t="s">
        <v>977</v>
      </c>
      <c r="G13" s="14" t="n">
        <v>9.5</v>
      </c>
      <c r="H13" s="14" t="n">
        <v>8.8</v>
      </c>
      <c r="I13" s="14" t="n">
        <v>12.5</v>
      </c>
      <c r="J13" s="23" t="n">
        <f aca="false">IF(AND(E13="Priority",ISNUMBER('Cost model'!N318)),'Cost model'!N318,'Cost model'!M318)</f>
        <v>14.5</v>
      </c>
      <c r="K13" s="14" t="n">
        <f aca="false">J13-H13</f>
        <v>5.7</v>
      </c>
      <c r="L13" s="14" t="n">
        <f aca="false">G13-H13</f>
        <v>0.699999999999999</v>
      </c>
    </row>
    <row r="14" customFormat="false" ht="15" hidden="false" customHeight="false" outlineLevel="0" collapsed="false">
      <c r="A14" s="2" t="s">
        <v>221</v>
      </c>
      <c r="B14" s="2" t="s">
        <v>221</v>
      </c>
      <c r="C14" s="2" t="s">
        <v>47</v>
      </c>
      <c r="D14" s="2" t="s">
        <v>10</v>
      </c>
      <c r="E14" s="2" t="s">
        <v>74</v>
      </c>
      <c r="F14" s="2" t="s">
        <v>977</v>
      </c>
      <c r="G14" s="14" t="n">
        <v>9.5</v>
      </c>
      <c r="H14" s="14" t="n">
        <v>7.03</v>
      </c>
      <c r="I14" s="14" t="n">
        <v>9.5</v>
      </c>
      <c r="J14" s="23" t="n">
        <f aca="false">IF(AND(E14="Priority",ISNUMBER('Cost model'!N737)),'Cost model'!N737,'Cost model'!M737)</f>
        <v>8.5</v>
      </c>
      <c r="K14" s="14" t="n">
        <f aca="false">J14-H14</f>
        <v>1.47</v>
      </c>
      <c r="L14" s="14" t="n">
        <f aca="false">G14-H14</f>
        <v>2.47</v>
      </c>
    </row>
    <row r="15" customFormat="false" ht="15" hidden="false" customHeight="false" outlineLevel="0" collapsed="false">
      <c r="A15" s="2" t="s">
        <v>124</v>
      </c>
      <c r="B15" s="2" t="s">
        <v>124</v>
      </c>
      <c r="C15" s="2" t="s">
        <v>47</v>
      </c>
      <c r="D15" s="2" t="s">
        <v>10</v>
      </c>
      <c r="E15" s="2" t="s">
        <v>74</v>
      </c>
      <c r="F15" s="2" t="s">
        <v>977</v>
      </c>
      <c r="G15" s="14" t="n">
        <v>7.82</v>
      </c>
      <c r="H15" s="14" t="n">
        <v>6.57</v>
      </c>
      <c r="I15" s="14" t="n">
        <v>9.5</v>
      </c>
      <c r="J15" s="23" t="n">
        <f aca="false">IF(AND(E15="Priority",ISNUMBER('Cost model'!N317)),'Cost model'!N317,'Cost model'!M317)</f>
        <v>10.5</v>
      </c>
      <c r="K15" s="14" t="n">
        <f aca="false">J15-H15</f>
        <v>3.93</v>
      </c>
      <c r="L15" s="14" t="n">
        <f aca="false">G15-H15</f>
        <v>1.25</v>
      </c>
    </row>
    <row r="16" customFormat="false" ht="15" hidden="false" customHeight="false" outlineLevel="0" collapsed="false">
      <c r="A16" s="2" t="s">
        <v>205</v>
      </c>
      <c r="B16" s="2" t="s">
        <v>142</v>
      </c>
      <c r="C16" s="2" t="s">
        <v>48</v>
      </c>
      <c r="D16" s="2" t="s">
        <v>10</v>
      </c>
      <c r="E16" s="2" t="s">
        <v>74</v>
      </c>
      <c r="F16" s="2" t="s">
        <v>976</v>
      </c>
      <c r="G16" s="14" t="n">
        <v>12.31</v>
      </c>
      <c r="H16" s="14" t="n">
        <v>11.46</v>
      </c>
      <c r="I16" s="14" t="n">
        <v>14.5</v>
      </c>
      <c r="J16" s="23" t="n">
        <f aca="false">IF(AND(E16="Priority",ISNUMBER('Cost model'!N543)),'Cost model'!N543,'Cost model'!M543)</f>
        <v>18.5</v>
      </c>
      <c r="K16" s="14" t="n">
        <f aca="false">J16-H16</f>
        <v>7.04</v>
      </c>
      <c r="L16" s="14" t="n">
        <f aca="false">G16-H16</f>
        <v>0.85</v>
      </c>
    </row>
    <row r="17" customFormat="false" ht="15" hidden="false" customHeight="false" outlineLevel="0" collapsed="false">
      <c r="A17" s="2" t="s">
        <v>174</v>
      </c>
      <c r="B17" s="2" t="s">
        <v>124</v>
      </c>
      <c r="C17" s="2" t="s">
        <v>47</v>
      </c>
      <c r="D17" s="2" t="s">
        <v>12</v>
      </c>
      <c r="E17" s="2" t="s">
        <v>74</v>
      </c>
      <c r="F17" s="2" t="s">
        <v>976</v>
      </c>
      <c r="G17" s="14" t="n">
        <v>24.64</v>
      </c>
      <c r="H17" s="14" t="n">
        <v>24.39</v>
      </c>
      <c r="I17" s="14" t="n">
        <v>9.5</v>
      </c>
      <c r="J17" s="23" t="n">
        <f aca="false">IF(AND(E17="Priority",ISNUMBER('Cost model'!N110)),'Cost model'!N110,'Cost model'!M110)</f>
        <v>40</v>
      </c>
      <c r="K17" s="14" t="n">
        <f aca="false">J17-H17</f>
        <v>15.61</v>
      </c>
      <c r="L17" s="14" t="n">
        <f aca="false">G17-H17</f>
        <v>0.25</v>
      </c>
    </row>
    <row r="18" customFormat="false" ht="15" hidden="false" customHeight="false" outlineLevel="0" collapsed="false">
      <c r="A18" s="2" t="s">
        <v>221</v>
      </c>
      <c r="B18" s="2" t="s">
        <v>221</v>
      </c>
      <c r="C18" s="2" t="s">
        <v>47</v>
      </c>
      <c r="D18" s="2" t="s">
        <v>10</v>
      </c>
      <c r="E18" s="2" t="s">
        <v>74</v>
      </c>
      <c r="F18" s="2" t="s">
        <v>977</v>
      </c>
      <c r="G18" s="14" t="n">
        <v>6.64</v>
      </c>
      <c r="H18" s="14" t="n">
        <v>6.64</v>
      </c>
      <c r="I18" s="14" t="n">
        <v>9.5</v>
      </c>
      <c r="J18" s="23" t="n">
        <f aca="false">IF(AND(E18="Priority",ISNUMBER('Cost model'!N737)),'Cost model'!N737,'Cost model'!M737)</f>
        <v>8.5</v>
      </c>
      <c r="K18" s="14" t="n">
        <f aca="false">J18-H18</f>
        <v>1.86</v>
      </c>
      <c r="L18" s="14" t="n">
        <f aca="false">G18-H18</f>
        <v>0</v>
      </c>
    </row>
    <row r="19" customFormat="false" ht="15" hidden="false" customHeight="false" outlineLevel="0" collapsed="false">
      <c r="A19" s="2" t="s">
        <v>142</v>
      </c>
      <c r="B19" s="2" t="s">
        <v>174</v>
      </c>
      <c r="C19" s="2" t="s">
        <v>48</v>
      </c>
      <c r="D19" s="2" t="s">
        <v>12</v>
      </c>
      <c r="E19" s="2" t="s">
        <v>74</v>
      </c>
      <c r="F19" s="2" t="s">
        <v>976</v>
      </c>
      <c r="G19" s="14" t="n">
        <v>8</v>
      </c>
      <c r="H19" s="14" t="n">
        <v>7.78</v>
      </c>
      <c r="I19" s="14" t="n">
        <v>19.5</v>
      </c>
      <c r="J19" s="23" t="n">
        <f aca="false">IF(AND(E19="Priority",ISNUMBER('Cost model'!N696)),'Cost model'!N696,'Cost model'!M696)</f>
        <v>45</v>
      </c>
      <c r="K19" s="14" t="n">
        <f aca="false">J19-H19</f>
        <v>37.22</v>
      </c>
      <c r="L19" s="14" t="n">
        <f aca="false">G19-H19</f>
        <v>0.22</v>
      </c>
    </row>
    <row r="20" customFormat="false" ht="15" hidden="false" customHeight="false" outlineLevel="0" collapsed="false">
      <c r="A20" s="2" t="s">
        <v>174</v>
      </c>
      <c r="B20" s="2" t="s">
        <v>142</v>
      </c>
      <c r="C20" s="2" t="s">
        <v>48</v>
      </c>
      <c r="D20" s="2" t="s">
        <v>10</v>
      </c>
      <c r="E20" s="2" t="s">
        <v>74</v>
      </c>
      <c r="F20" s="2" t="s">
        <v>976</v>
      </c>
      <c r="G20" s="14" t="n">
        <v>14.5</v>
      </c>
      <c r="H20" s="14" t="n">
        <v>8.81</v>
      </c>
      <c r="I20" s="14" t="n">
        <v>12.5</v>
      </c>
      <c r="J20" s="23" t="n">
        <f aca="false">IF(AND(E20="Priority",ISNUMBER('Cost model'!N123)),'Cost model'!N123,'Cost model'!M123)</f>
        <v>16.5</v>
      </c>
      <c r="K20" s="14" t="n">
        <f aca="false">J20-H20</f>
        <v>7.69</v>
      </c>
      <c r="L20" s="14" t="n">
        <f aca="false">G20-H20</f>
        <v>5.69</v>
      </c>
    </row>
    <row r="21" customFormat="false" ht="15" hidden="false" customHeight="false" outlineLevel="0" collapsed="false">
      <c r="A21" s="2" t="s">
        <v>174</v>
      </c>
      <c r="B21" s="2" t="s">
        <v>142</v>
      </c>
      <c r="C21" s="2" t="s">
        <v>47</v>
      </c>
      <c r="D21" s="2" t="s">
        <v>12</v>
      </c>
      <c r="E21" s="2" t="s">
        <v>74</v>
      </c>
      <c r="F21" s="2" t="s">
        <v>976</v>
      </c>
      <c r="G21" s="14" t="n">
        <v>12.33</v>
      </c>
      <c r="H21" s="14" t="n">
        <v>11.52</v>
      </c>
      <c r="I21" s="14" t="n">
        <v>9.5</v>
      </c>
      <c r="J21" s="23" t="n">
        <f aca="false">IF(AND(E21="Priority",ISNUMBER('Cost model'!N125)),'Cost model'!N125,'Cost model'!M125)</f>
        <v>40</v>
      </c>
      <c r="K21" s="14" t="n">
        <f aca="false">J21-H21</f>
        <v>28.48</v>
      </c>
      <c r="L21" s="14" t="n">
        <f aca="false">G21-H21</f>
        <v>0.810000000000001</v>
      </c>
    </row>
    <row r="22" customFormat="false" ht="15" hidden="false" customHeight="false" outlineLevel="0" collapsed="false">
      <c r="A22" s="2" t="s">
        <v>142</v>
      </c>
      <c r="B22" s="2" t="s">
        <v>124</v>
      </c>
      <c r="C22" s="2" t="s">
        <v>48</v>
      </c>
      <c r="D22" s="2" t="s">
        <v>10</v>
      </c>
      <c r="E22" s="2" t="s">
        <v>74</v>
      </c>
      <c r="F22" s="2" t="s">
        <v>976</v>
      </c>
      <c r="G22" s="14" t="n">
        <v>9.92</v>
      </c>
      <c r="H22" s="14" t="n">
        <v>8.97</v>
      </c>
      <c r="I22" s="14" t="n">
        <v>14.5</v>
      </c>
      <c r="J22" s="23" t="n">
        <f aca="false">IF(AND(E22="Priority",ISNUMBER('Cost model'!N663)),'Cost model'!N663,'Cost model'!M663)</f>
        <v>18.5</v>
      </c>
      <c r="K22" s="14" t="n">
        <f aca="false">J22-H22</f>
        <v>9.53</v>
      </c>
      <c r="L22" s="14" t="n">
        <f aca="false">G22-H22</f>
        <v>0.949999999999999</v>
      </c>
    </row>
    <row r="23" customFormat="false" ht="15" hidden="false" customHeight="false" outlineLevel="0" collapsed="false">
      <c r="A23" s="2" t="s">
        <v>221</v>
      </c>
      <c r="B23" s="2" t="s">
        <v>221</v>
      </c>
      <c r="C23" s="2" t="s">
        <v>49</v>
      </c>
      <c r="D23" s="2" t="s">
        <v>10</v>
      </c>
      <c r="E23" s="2" t="s">
        <v>74</v>
      </c>
      <c r="F23" s="2" t="s">
        <v>977</v>
      </c>
      <c r="G23" s="14" t="n">
        <v>14.45</v>
      </c>
      <c r="H23" s="14" t="n">
        <v>13.93</v>
      </c>
      <c r="I23" s="14" t="n">
        <v>17.5</v>
      </c>
      <c r="J23" s="23" t="n">
        <f aca="false">IF(AND(E23="Priority",ISNUMBER('Cost model'!N739)),'Cost model'!N739,'Cost model'!M739)</f>
        <v>17.5</v>
      </c>
      <c r="K23" s="14" t="n">
        <f aca="false">J23-H23</f>
        <v>3.57</v>
      </c>
      <c r="L23" s="14" t="n">
        <f aca="false">G23-H23</f>
        <v>0.52</v>
      </c>
    </row>
    <row r="24" customFormat="false" ht="15" hidden="false" customHeight="false" outlineLevel="0" collapsed="false">
      <c r="A24" s="2" t="s">
        <v>221</v>
      </c>
      <c r="B24" s="2" t="s">
        <v>124</v>
      </c>
      <c r="C24" s="2" t="s">
        <v>48</v>
      </c>
      <c r="D24" s="2" t="s">
        <v>10</v>
      </c>
      <c r="E24" s="2" t="s">
        <v>74</v>
      </c>
      <c r="F24" s="2" t="s">
        <v>976</v>
      </c>
      <c r="G24" s="14" t="n">
        <v>17.5</v>
      </c>
      <c r="H24" s="14" t="n">
        <v>22.75</v>
      </c>
      <c r="I24" s="14" t="n">
        <v>19.5</v>
      </c>
      <c r="J24" s="23" t="n">
        <f aca="false">IF(AND(E24="Priority",ISNUMBER('Cost model'!N798)),'Cost model'!N798,'Cost model'!M798)</f>
        <v>20.5</v>
      </c>
      <c r="K24" s="14" t="n">
        <f aca="false">J24-H24</f>
        <v>-2.25</v>
      </c>
      <c r="L24" s="14" t="n">
        <f aca="false">G24-H24</f>
        <v>-5.25</v>
      </c>
    </row>
    <row r="25" customFormat="false" ht="15" hidden="false" customHeight="false" outlineLevel="0" collapsed="false">
      <c r="A25" s="2" t="s">
        <v>174</v>
      </c>
      <c r="B25" s="2" t="s">
        <v>142</v>
      </c>
      <c r="C25" s="2" t="s">
        <v>47</v>
      </c>
      <c r="D25" s="2" t="s">
        <v>10</v>
      </c>
      <c r="E25" s="2" t="s">
        <v>74</v>
      </c>
      <c r="F25" s="2" t="s">
        <v>976</v>
      </c>
      <c r="G25" s="14" t="n">
        <v>15.65</v>
      </c>
      <c r="H25" s="14" t="n">
        <v>14.19</v>
      </c>
      <c r="I25" s="14" t="n">
        <v>9.5</v>
      </c>
      <c r="J25" s="23" t="n">
        <f aca="false">IF(AND(E25="Priority",ISNUMBER('Cost model'!N122)),'Cost model'!N122,'Cost model'!M122)</f>
        <v>13.5</v>
      </c>
      <c r="K25" s="14" t="n">
        <f aca="false">J25-H25</f>
        <v>-0.69</v>
      </c>
      <c r="L25" s="14" t="n">
        <f aca="false">G25-H25</f>
        <v>1.46</v>
      </c>
    </row>
    <row r="26" customFormat="false" ht="15" hidden="false" customHeight="false" outlineLevel="0" collapsed="false">
      <c r="A26" s="2" t="s">
        <v>142</v>
      </c>
      <c r="B26" s="2" t="s">
        <v>158</v>
      </c>
      <c r="C26" s="2" t="s">
        <v>49</v>
      </c>
      <c r="D26" s="2" t="s">
        <v>10</v>
      </c>
      <c r="E26" s="2" t="s">
        <v>74</v>
      </c>
      <c r="F26" s="2" t="s">
        <v>976</v>
      </c>
      <c r="G26" s="14" t="n">
        <v>19.5</v>
      </c>
      <c r="H26" s="14" t="n">
        <v>20.05</v>
      </c>
      <c r="I26" s="14" t="n">
        <v>17.5</v>
      </c>
      <c r="J26" s="23" t="n">
        <f aca="false">IF(AND(E26="Priority",ISNUMBER('Cost model'!N649)),'Cost model'!N649,'Cost model'!M649)</f>
        <v>19.5</v>
      </c>
      <c r="K26" s="14" t="n">
        <f aca="false">J26-H26</f>
        <v>-0.550000000000001</v>
      </c>
      <c r="L26" s="14" t="n">
        <f aca="false">G26-H26</f>
        <v>-0.550000000000001</v>
      </c>
    </row>
    <row r="27" customFormat="false" ht="15" hidden="false" customHeight="false" outlineLevel="0" collapsed="false">
      <c r="A27" s="2" t="s">
        <v>124</v>
      </c>
      <c r="B27" s="2" t="s">
        <v>124</v>
      </c>
      <c r="C27" s="2" t="s">
        <v>47</v>
      </c>
      <c r="D27" s="2" t="s">
        <v>10</v>
      </c>
      <c r="E27" s="2" t="s">
        <v>74</v>
      </c>
      <c r="F27" s="2" t="s">
        <v>977</v>
      </c>
      <c r="G27" s="14" t="n">
        <v>7.34</v>
      </c>
      <c r="H27" s="14" t="n">
        <v>7.34</v>
      </c>
      <c r="I27" s="14" t="n">
        <v>9.5</v>
      </c>
      <c r="J27" s="23" t="n">
        <f aca="false">IF(AND(E27="Priority",ISNUMBER('Cost model'!N317)),'Cost model'!N317,'Cost model'!M317)</f>
        <v>10.5</v>
      </c>
      <c r="K27" s="14" t="n">
        <f aca="false">J27-H27</f>
        <v>3.16</v>
      </c>
      <c r="L27" s="14" t="n">
        <f aca="false">G27-H27</f>
        <v>0</v>
      </c>
    </row>
    <row r="28" customFormat="false" ht="15" hidden="false" customHeight="false" outlineLevel="0" collapsed="false">
      <c r="A28" s="2" t="s">
        <v>221</v>
      </c>
      <c r="B28" s="2" t="s">
        <v>221</v>
      </c>
      <c r="C28" s="2" t="s">
        <v>47</v>
      </c>
      <c r="D28" s="2" t="s">
        <v>10</v>
      </c>
      <c r="E28" s="2" t="s">
        <v>74</v>
      </c>
      <c r="F28" s="2" t="s">
        <v>977</v>
      </c>
      <c r="G28" s="14" t="n">
        <v>9.53</v>
      </c>
      <c r="H28" s="14" t="n">
        <v>9.2</v>
      </c>
      <c r="I28" s="14" t="n">
        <v>9.5</v>
      </c>
      <c r="J28" s="23" t="n">
        <f aca="false">IF(AND(E28="Priority",ISNUMBER('Cost model'!N737)),'Cost model'!N737,'Cost model'!M737)</f>
        <v>8.5</v>
      </c>
      <c r="K28" s="14" t="n">
        <f aca="false">J28-H28</f>
        <v>-0.699999999999999</v>
      </c>
      <c r="L28" s="14" t="n">
        <f aca="false">G28-H28</f>
        <v>0.33</v>
      </c>
    </row>
    <row r="29" customFormat="false" ht="15" hidden="false" customHeight="false" outlineLevel="0" collapsed="false">
      <c r="A29" s="2" t="s">
        <v>221</v>
      </c>
      <c r="B29" s="2" t="s">
        <v>221</v>
      </c>
      <c r="C29" s="2" t="s">
        <v>49</v>
      </c>
      <c r="D29" s="2" t="s">
        <v>12</v>
      </c>
      <c r="E29" s="2" t="s">
        <v>74</v>
      </c>
      <c r="F29" s="2" t="s">
        <v>977</v>
      </c>
      <c r="G29" s="14" t="n">
        <v>19.5</v>
      </c>
      <c r="H29" s="14" t="n">
        <v>52.6</v>
      </c>
      <c r="I29" s="14" t="n">
        <v>19.5</v>
      </c>
      <c r="J29" s="23" t="n">
        <f aca="false">IF(AND(E29="Priority",ISNUMBER('Cost model'!N742)),'Cost model'!N742,'Cost model'!M742)</f>
        <v>60</v>
      </c>
      <c r="K29" s="14" t="n">
        <f aca="false">J29-H29</f>
        <v>7.4</v>
      </c>
      <c r="L29" s="14" t="n">
        <f aca="false">G29-H29</f>
        <v>-33.1</v>
      </c>
    </row>
    <row r="30" customFormat="false" ht="15" hidden="false" customHeight="false" outlineLevel="0" collapsed="false">
      <c r="A30" s="2" t="s">
        <v>174</v>
      </c>
      <c r="B30" s="2" t="s">
        <v>124</v>
      </c>
      <c r="C30" s="2" t="s">
        <v>49</v>
      </c>
      <c r="D30" s="2" t="s">
        <v>10</v>
      </c>
      <c r="E30" s="2" t="s">
        <v>74</v>
      </c>
      <c r="F30" s="2" t="s">
        <v>976</v>
      </c>
      <c r="G30" s="14" t="n">
        <v>19.5</v>
      </c>
      <c r="H30" s="14" t="n">
        <v>15.33</v>
      </c>
      <c r="I30" s="14" t="n">
        <v>17.5</v>
      </c>
      <c r="J30" s="23" t="n">
        <f aca="false">IF(AND(E30="Priority",ISNUMBER('Cost model'!N109)),'Cost model'!N109,'Cost model'!M109)</f>
        <v>18.5</v>
      </c>
      <c r="K30" s="14" t="n">
        <f aca="false">J30-H30</f>
        <v>3.17</v>
      </c>
      <c r="L30" s="14" t="n">
        <f aca="false">G30-H30</f>
        <v>4.17</v>
      </c>
    </row>
    <row r="31" customFormat="false" ht="15" hidden="false" customHeight="false" outlineLevel="0" collapsed="false">
      <c r="A31" s="2" t="s">
        <v>174</v>
      </c>
      <c r="B31" s="2" t="s">
        <v>174</v>
      </c>
      <c r="C31" s="2" t="s">
        <v>47</v>
      </c>
      <c r="D31" s="2" t="s">
        <v>10</v>
      </c>
      <c r="E31" s="2" t="s">
        <v>83</v>
      </c>
      <c r="F31" s="2" t="s">
        <v>977</v>
      </c>
      <c r="G31" s="14" t="n">
        <v>14.5</v>
      </c>
      <c r="H31" s="14" t="n">
        <v>7.34</v>
      </c>
      <c r="I31" s="14" t="n">
        <v>14.5</v>
      </c>
      <c r="J31" s="23" t="n">
        <f aca="false">IF(AND(E31="Priority",ISNUMBER('Cost model'!N167)),'Cost model'!N167,'Cost model'!M167)</f>
        <v>13.5</v>
      </c>
      <c r="K31" s="14" t="n">
        <f aca="false">J31-H31</f>
        <v>6.16</v>
      </c>
      <c r="L31" s="14" t="n">
        <f aca="false">G31-H31</f>
        <v>7.16</v>
      </c>
    </row>
    <row r="32" customFormat="false" ht="15" hidden="false" customHeight="false" outlineLevel="0" collapsed="false">
      <c r="A32" s="2" t="s">
        <v>174</v>
      </c>
      <c r="B32" s="2" t="s">
        <v>142</v>
      </c>
      <c r="C32" s="2" t="s">
        <v>47</v>
      </c>
      <c r="D32" s="2" t="s">
        <v>10</v>
      </c>
      <c r="E32" s="2" t="s">
        <v>74</v>
      </c>
      <c r="F32" s="2" t="s">
        <v>976</v>
      </c>
      <c r="G32" s="14" t="n">
        <v>11.29</v>
      </c>
      <c r="H32" s="14" t="n">
        <v>7.94</v>
      </c>
      <c r="I32" s="14" t="n">
        <v>9.5</v>
      </c>
      <c r="J32" s="23" t="n">
        <f aca="false">IF(AND(E32="Priority",ISNUMBER('Cost model'!N122)),'Cost model'!N122,'Cost model'!M122)</f>
        <v>13.5</v>
      </c>
      <c r="K32" s="14" t="n">
        <f aca="false">J32-H32</f>
        <v>5.56</v>
      </c>
      <c r="L32" s="14" t="n">
        <f aca="false">G32-H32</f>
        <v>3.35</v>
      </c>
    </row>
    <row r="33" customFormat="false" ht="15" hidden="false" customHeight="false" outlineLevel="0" collapsed="false">
      <c r="A33" s="2" t="s">
        <v>124</v>
      </c>
      <c r="B33" s="2" t="s">
        <v>124</v>
      </c>
      <c r="C33" s="2" t="s">
        <v>48</v>
      </c>
      <c r="D33" s="2" t="s">
        <v>13</v>
      </c>
      <c r="E33" s="2" t="s">
        <v>74</v>
      </c>
      <c r="F33" s="2" t="s">
        <v>977</v>
      </c>
      <c r="G33" s="14" t="n">
        <v>85</v>
      </c>
      <c r="H33" s="14" t="n">
        <v>116.26</v>
      </c>
      <c r="I33" s="14" t="n">
        <v>24.5</v>
      </c>
      <c r="J33" s="23" t="n">
        <f aca="false">IF(AND(E33="Priority",ISNUMBER('Cost model'!N324)),'Cost model'!N324,'Cost model'!M324)</f>
        <v>85</v>
      </c>
      <c r="K33" s="14" t="n">
        <f aca="false">J33-H33</f>
        <v>-31.26</v>
      </c>
      <c r="L33" s="14" t="n">
        <f aca="false">G33-H33</f>
        <v>-31.26</v>
      </c>
    </row>
    <row r="34" customFormat="false" ht="15" hidden="false" customHeight="false" outlineLevel="0" collapsed="false">
      <c r="A34" s="2" t="s">
        <v>174</v>
      </c>
      <c r="B34" s="2" t="s">
        <v>142</v>
      </c>
      <c r="C34" s="2" t="s">
        <v>47</v>
      </c>
      <c r="D34" s="2" t="s">
        <v>10</v>
      </c>
      <c r="E34" s="2" t="s">
        <v>74</v>
      </c>
      <c r="F34" s="2" t="s">
        <v>976</v>
      </c>
      <c r="G34" s="14" t="n">
        <v>9.5</v>
      </c>
      <c r="H34" s="14" t="n">
        <v>9.5</v>
      </c>
      <c r="I34" s="14" t="n">
        <v>9.5</v>
      </c>
      <c r="J34" s="23" t="n">
        <f aca="false">IF(AND(E34="Priority",ISNUMBER('Cost model'!N122)),'Cost model'!N122,'Cost model'!M122)</f>
        <v>13.5</v>
      </c>
      <c r="K34" s="14" t="n">
        <f aca="false">J34-H34</f>
        <v>4</v>
      </c>
      <c r="L34" s="14" t="n">
        <f aca="false">G34-H34</f>
        <v>0</v>
      </c>
    </row>
    <row r="35" customFormat="false" ht="15" hidden="false" customHeight="false" outlineLevel="0" collapsed="false">
      <c r="A35" s="2" t="s">
        <v>174</v>
      </c>
      <c r="B35" s="2" t="s">
        <v>124</v>
      </c>
      <c r="C35" s="2" t="s">
        <v>49</v>
      </c>
      <c r="D35" s="2" t="s">
        <v>14</v>
      </c>
      <c r="E35" s="2" t="s">
        <v>74</v>
      </c>
      <c r="F35" s="2" t="s">
        <v>976</v>
      </c>
      <c r="G35" s="14" t="n">
        <v>250</v>
      </c>
      <c r="H35" s="14" t="n">
        <v>264.79</v>
      </c>
      <c r="I35" s="14" t="n">
        <v>85</v>
      </c>
      <c r="J35" s="23" t="n">
        <f aca="false">IF(AND(E35="Priority",ISNUMBER('Cost model'!N118)),'Cost model'!N118,'Cost model'!M118)</f>
        <v>180</v>
      </c>
      <c r="K35" s="14" t="n">
        <f aca="false">J35-H35</f>
        <v>-84.79</v>
      </c>
      <c r="L35" s="14" t="n">
        <f aca="false">G35-H35</f>
        <v>-14.79</v>
      </c>
    </row>
    <row r="36" customFormat="false" ht="15" hidden="false" customHeight="false" outlineLevel="0" collapsed="false">
      <c r="A36" s="2" t="s">
        <v>221</v>
      </c>
      <c r="B36" s="2" t="s">
        <v>158</v>
      </c>
      <c r="C36" s="2" t="s">
        <v>47</v>
      </c>
      <c r="D36" s="2" t="s">
        <v>10</v>
      </c>
      <c r="E36" s="2" t="s">
        <v>74</v>
      </c>
      <c r="F36" s="2" t="s">
        <v>976</v>
      </c>
      <c r="G36" s="14" t="n">
        <v>7.06</v>
      </c>
      <c r="H36" s="14" t="n">
        <v>12.93</v>
      </c>
      <c r="I36" s="14" t="n">
        <v>14.5</v>
      </c>
      <c r="J36" s="23" t="n">
        <f aca="false">IF(AND(E36="Priority",ISNUMBER('Cost model'!N752)),'Cost model'!N752,'Cost model'!M752)</f>
        <v>12.5</v>
      </c>
      <c r="K36" s="14" t="n">
        <f aca="false">J36-H36</f>
        <v>-0.43</v>
      </c>
      <c r="L36" s="14" t="n">
        <f aca="false">G36-H36</f>
        <v>-5.87</v>
      </c>
    </row>
    <row r="37" customFormat="false" ht="15" hidden="false" customHeight="false" outlineLevel="0" collapsed="false">
      <c r="A37" s="2" t="s">
        <v>124</v>
      </c>
      <c r="B37" s="2" t="s">
        <v>124</v>
      </c>
      <c r="C37" s="2" t="s">
        <v>48</v>
      </c>
      <c r="D37" s="2" t="s">
        <v>10</v>
      </c>
      <c r="E37" s="2" t="s">
        <v>74</v>
      </c>
      <c r="F37" s="2" t="s">
        <v>977</v>
      </c>
      <c r="G37" s="14" t="n">
        <v>10</v>
      </c>
      <c r="H37" s="14" t="n">
        <v>14.97</v>
      </c>
      <c r="I37" s="14" t="n">
        <v>12.5</v>
      </c>
      <c r="J37" s="23" t="n">
        <f aca="false">IF(AND(E37="Priority",ISNUMBER('Cost model'!N318)),'Cost model'!N318,'Cost model'!M318)</f>
        <v>14.5</v>
      </c>
      <c r="K37" s="14" t="n">
        <f aca="false">J37-H37</f>
        <v>-0.470000000000001</v>
      </c>
      <c r="L37" s="14" t="n">
        <f aca="false">G37-H37</f>
        <v>-4.97</v>
      </c>
    </row>
    <row r="38" customFormat="false" ht="15" hidden="false" customHeight="false" outlineLevel="0" collapsed="false">
      <c r="A38" s="2" t="s">
        <v>221</v>
      </c>
      <c r="B38" s="2" t="s">
        <v>124</v>
      </c>
      <c r="C38" s="2" t="s">
        <v>47</v>
      </c>
      <c r="D38" s="2" t="s">
        <v>10</v>
      </c>
      <c r="E38" s="2" t="s">
        <v>74</v>
      </c>
      <c r="F38" s="2" t="s">
        <v>976</v>
      </c>
      <c r="G38" s="14" t="n">
        <v>5.99</v>
      </c>
      <c r="H38" s="14" t="n">
        <v>7.96</v>
      </c>
      <c r="I38" s="14" t="n">
        <v>19.5</v>
      </c>
      <c r="J38" s="23" t="n">
        <f aca="false">IF(AND(E38="Priority",ISNUMBER('Cost model'!N797)),'Cost model'!N797,'Cost model'!M797)</f>
        <v>14.5</v>
      </c>
      <c r="K38" s="14" t="n">
        <f aca="false">J38-H38</f>
        <v>6.54</v>
      </c>
      <c r="L38" s="14" t="n">
        <f aca="false">G38-H38</f>
        <v>-1.97</v>
      </c>
    </row>
    <row r="39" customFormat="false" ht="15" hidden="false" customHeight="false" outlineLevel="0" collapsed="false">
      <c r="A39" s="2" t="s">
        <v>142</v>
      </c>
      <c r="B39" s="2" t="s">
        <v>142</v>
      </c>
      <c r="C39" s="2" t="s">
        <v>47</v>
      </c>
      <c r="D39" s="2" t="s">
        <v>10</v>
      </c>
      <c r="E39" s="2" t="s">
        <v>74</v>
      </c>
      <c r="F39" s="2" t="s">
        <v>977</v>
      </c>
      <c r="G39" s="14" t="n">
        <v>20</v>
      </c>
      <c r="H39" s="14" t="n">
        <v>5.8</v>
      </c>
      <c r="I39" s="14" t="n">
        <v>9.5</v>
      </c>
      <c r="J39" s="23" t="n">
        <f aca="false">IF(AND(E39="Priority",ISNUMBER('Cost model'!N632)),'Cost model'!N632,'Cost model'!M632)</f>
        <v>9.5</v>
      </c>
      <c r="K39" s="14" t="n">
        <f aca="false">J39-H39</f>
        <v>3.7</v>
      </c>
      <c r="L39" s="14" t="n">
        <f aca="false">G39-H39</f>
        <v>14.2</v>
      </c>
    </row>
    <row r="40" customFormat="false" ht="15" hidden="false" customHeight="false" outlineLevel="0" collapsed="false">
      <c r="A40" s="2" t="s">
        <v>142</v>
      </c>
      <c r="B40" s="2" t="s">
        <v>142</v>
      </c>
      <c r="C40" s="2" t="s">
        <v>48</v>
      </c>
      <c r="D40" s="2" t="s">
        <v>10</v>
      </c>
      <c r="E40" s="2" t="s">
        <v>74</v>
      </c>
      <c r="F40" s="2" t="s">
        <v>977</v>
      </c>
      <c r="G40" s="14" t="n">
        <v>10.79</v>
      </c>
      <c r="H40" s="14" t="n">
        <v>7.78</v>
      </c>
      <c r="I40" s="14" t="n">
        <v>12.5</v>
      </c>
      <c r="J40" s="23" t="n">
        <f aca="false">IF(AND(E40="Priority",ISNUMBER('Cost model'!N633)),'Cost model'!N633,'Cost model'!M633)</f>
        <v>11.5</v>
      </c>
      <c r="K40" s="14" t="n">
        <f aca="false">J40-H40</f>
        <v>3.72</v>
      </c>
      <c r="L40" s="14" t="n">
        <f aca="false">G40-H40</f>
        <v>3.01</v>
      </c>
    </row>
    <row r="41" customFormat="false" ht="15" hidden="false" customHeight="false" outlineLevel="0" collapsed="false">
      <c r="A41" s="2" t="s">
        <v>123</v>
      </c>
      <c r="B41" s="2" t="s">
        <v>158</v>
      </c>
      <c r="C41" s="2" t="s">
        <v>47</v>
      </c>
      <c r="D41" s="2" t="s">
        <v>10</v>
      </c>
      <c r="E41" s="2" t="s">
        <v>74</v>
      </c>
      <c r="F41" s="2" t="s">
        <v>976</v>
      </c>
      <c r="G41" s="14" t="n">
        <v>9</v>
      </c>
      <c r="H41" s="14" t="n">
        <v>8.79</v>
      </c>
      <c r="I41" s="14" t="n">
        <v>19.5</v>
      </c>
      <c r="J41" s="23" t="n">
        <f aca="false">IF(AND(E41="Priority",ISNUMBER('Cost model'!N32)),'Cost model'!N32,'Cost model'!M32)</f>
        <v>15.5</v>
      </c>
      <c r="K41" s="14" t="n">
        <f aca="false">J41-H41</f>
        <v>6.71</v>
      </c>
      <c r="L41" s="14" t="n">
        <f aca="false">G41-H41</f>
        <v>0.210000000000001</v>
      </c>
    </row>
    <row r="42" customFormat="false" ht="15" hidden="false" customHeight="false" outlineLevel="0" collapsed="false">
      <c r="A42" s="2" t="s">
        <v>174</v>
      </c>
      <c r="B42" s="2" t="s">
        <v>174</v>
      </c>
      <c r="C42" s="2" t="s">
        <v>47</v>
      </c>
      <c r="D42" s="2" t="s">
        <v>10</v>
      </c>
      <c r="E42" s="2" t="s">
        <v>74</v>
      </c>
      <c r="F42" s="2" t="s">
        <v>977</v>
      </c>
      <c r="G42" s="14" t="n">
        <v>9.58</v>
      </c>
      <c r="H42" s="14" t="n">
        <v>6.57</v>
      </c>
      <c r="I42" s="14" t="n">
        <v>9.5</v>
      </c>
      <c r="J42" s="23" t="n">
        <f aca="false">IF(AND(E42="Priority",ISNUMBER('Cost model'!N167)),'Cost model'!N167,'Cost model'!M167)</f>
        <v>8.5</v>
      </c>
      <c r="K42" s="14" t="n">
        <f aca="false">J42-H42</f>
        <v>1.93</v>
      </c>
      <c r="L42" s="14" t="n">
        <f aca="false">G42-H42</f>
        <v>3.01</v>
      </c>
    </row>
    <row r="43" customFormat="false" ht="15" hidden="false" customHeight="false" outlineLevel="0" collapsed="false">
      <c r="A43" s="2" t="s">
        <v>174</v>
      </c>
      <c r="B43" s="2" t="s">
        <v>142</v>
      </c>
      <c r="C43" s="2" t="s">
        <v>48</v>
      </c>
      <c r="D43" s="2" t="s">
        <v>12</v>
      </c>
      <c r="E43" s="2" t="s">
        <v>74</v>
      </c>
      <c r="F43" s="2" t="s">
        <v>976</v>
      </c>
      <c r="G43" s="14" t="n">
        <v>14.5</v>
      </c>
      <c r="H43" s="14" t="n">
        <v>29.35</v>
      </c>
      <c r="I43" s="14" t="n">
        <v>12.5</v>
      </c>
      <c r="J43" s="23" t="n">
        <f aca="false">IF(AND(E43="Priority",ISNUMBER('Cost model'!N126)),'Cost model'!N126,'Cost model'!M126)</f>
        <v>45</v>
      </c>
      <c r="K43" s="14" t="n">
        <f aca="false">J43-H43</f>
        <v>15.65</v>
      </c>
      <c r="L43" s="14" t="n">
        <f aca="false">G43-H43</f>
        <v>-14.85</v>
      </c>
    </row>
    <row r="44" customFormat="false" ht="15" hidden="false" customHeight="false" outlineLevel="0" collapsed="false">
      <c r="A44" s="2" t="s">
        <v>124</v>
      </c>
      <c r="B44" s="2" t="s">
        <v>124</v>
      </c>
      <c r="C44" s="2" t="s">
        <v>49</v>
      </c>
      <c r="D44" s="2" t="s">
        <v>10</v>
      </c>
      <c r="E44" s="2" t="s">
        <v>74</v>
      </c>
      <c r="F44" s="2" t="s">
        <v>977</v>
      </c>
      <c r="G44" s="14" t="n">
        <v>14.5</v>
      </c>
      <c r="H44" s="14" t="n">
        <v>20.05</v>
      </c>
      <c r="I44" s="14" t="n">
        <v>17.5</v>
      </c>
      <c r="J44" s="23" t="n">
        <f aca="false">IF(AND(E44="Priority",ISNUMBER('Cost model'!N319)),'Cost model'!N319,'Cost model'!M319)</f>
        <v>16.5</v>
      </c>
      <c r="K44" s="14" t="n">
        <f aca="false">J44-H44</f>
        <v>-3.55</v>
      </c>
      <c r="L44" s="14" t="n">
        <f aca="false">G44-H44</f>
        <v>-5.55</v>
      </c>
    </row>
    <row r="45" customFormat="false" ht="15" hidden="false" customHeight="false" outlineLevel="0" collapsed="false">
      <c r="A45" s="2" t="s">
        <v>158</v>
      </c>
      <c r="B45" s="2" t="s">
        <v>158</v>
      </c>
      <c r="C45" s="2" t="s">
        <v>49</v>
      </c>
      <c r="D45" s="2" t="s">
        <v>13</v>
      </c>
      <c r="E45" s="2" t="s">
        <v>74</v>
      </c>
      <c r="F45" s="2" t="s">
        <v>977</v>
      </c>
      <c r="G45" s="14" t="n">
        <v>68.7</v>
      </c>
      <c r="H45" s="14" t="n">
        <v>19.28</v>
      </c>
      <c r="I45" s="14" t="n">
        <v>50</v>
      </c>
      <c r="J45" s="23" t="n">
        <f aca="false">IF(AND(E45="Priority",ISNUMBER('Cost model'!N430)),'Cost model'!N430,'Cost model'!M430)</f>
        <v>50</v>
      </c>
      <c r="K45" s="14" t="n">
        <f aca="false">J45-H45</f>
        <v>30.72</v>
      </c>
      <c r="L45" s="14" t="n">
        <f aca="false">G45-H45</f>
        <v>49.42</v>
      </c>
    </row>
    <row r="46" customFormat="false" ht="15" hidden="false" customHeight="false" outlineLevel="0" collapsed="false">
      <c r="A46" s="2" t="s">
        <v>174</v>
      </c>
      <c r="B46" s="2" t="s">
        <v>158</v>
      </c>
      <c r="C46" s="2" t="s">
        <v>47</v>
      </c>
      <c r="D46" s="2" t="s">
        <v>10</v>
      </c>
      <c r="E46" s="2" t="s">
        <v>74</v>
      </c>
      <c r="F46" s="2" t="s">
        <v>976</v>
      </c>
      <c r="G46" s="14" t="n">
        <v>12.33</v>
      </c>
      <c r="H46" s="14" t="n">
        <v>10.56</v>
      </c>
      <c r="I46" s="14" t="n">
        <v>14.5</v>
      </c>
      <c r="J46" s="23" t="n">
        <f aca="false">IF(AND(E46="Priority",ISNUMBER('Cost model'!N137)),'Cost model'!N137,'Cost model'!M137)</f>
        <v>13.5</v>
      </c>
      <c r="K46" s="14" t="n">
        <f aca="false">J46-H46</f>
        <v>2.94</v>
      </c>
      <c r="L46" s="14" t="n">
        <f aca="false">G46-H46</f>
        <v>1.77</v>
      </c>
    </row>
    <row r="47" customFormat="false" ht="15" hidden="false" customHeight="false" outlineLevel="0" collapsed="false">
      <c r="A47" s="2" t="s">
        <v>124</v>
      </c>
      <c r="B47" s="2" t="s">
        <v>124</v>
      </c>
      <c r="C47" s="2" t="s">
        <v>48</v>
      </c>
      <c r="D47" s="2" t="s">
        <v>10</v>
      </c>
      <c r="E47" s="2" t="s">
        <v>74</v>
      </c>
      <c r="F47" s="2" t="s">
        <v>977</v>
      </c>
      <c r="G47" s="14" t="n">
        <v>9.5</v>
      </c>
      <c r="H47" s="14" t="n">
        <v>7.82</v>
      </c>
      <c r="I47" s="14" t="n">
        <v>12.5</v>
      </c>
      <c r="J47" s="23" t="n">
        <f aca="false">IF(AND(E47="Priority",ISNUMBER('Cost model'!N318)),'Cost model'!N318,'Cost model'!M318)</f>
        <v>14.5</v>
      </c>
      <c r="K47" s="14" t="n">
        <f aca="false">J47-H47</f>
        <v>6.68</v>
      </c>
      <c r="L47" s="14" t="n">
        <f aca="false">G47-H47</f>
        <v>1.68</v>
      </c>
    </row>
    <row r="48" customFormat="false" ht="15" hidden="false" customHeight="false" outlineLevel="0" collapsed="false">
      <c r="A48" s="2" t="s">
        <v>174</v>
      </c>
      <c r="B48" s="2" t="s">
        <v>142</v>
      </c>
      <c r="C48" s="2" t="s">
        <v>48</v>
      </c>
      <c r="D48" s="2" t="s">
        <v>10</v>
      </c>
      <c r="E48" s="2" t="s">
        <v>74</v>
      </c>
      <c r="F48" s="2" t="s">
        <v>976</v>
      </c>
      <c r="G48" s="14" t="n">
        <v>15.33</v>
      </c>
      <c r="H48" s="14" t="n">
        <v>18.4</v>
      </c>
      <c r="I48" s="14" t="n">
        <v>12.5</v>
      </c>
      <c r="J48" s="23" t="n">
        <f aca="false">IF(AND(E48="Priority",ISNUMBER('Cost model'!N123)),'Cost model'!N123,'Cost model'!M123)</f>
        <v>16.5</v>
      </c>
      <c r="K48" s="14" t="n">
        <f aca="false">J48-H48</f>
        <v>-1.9</v>
      </c>
      <c r="L48" s="14" t="n">
        <f aca="false">G48-H48</f>
        <v>-3.07</v>
      </c>
    </row>
    <row r="49" customFormat="false" ht="15" hidden="false" customHeight="false" outlineLevel="0" collapsed="false">
      <c r="A49" s="2" t="s">
        <v>142</v>
      </c>
      <c r="B49" s="2" t="s">
        <v>158</v>
      </c>
      <c r="C49" s="2" t="s">
        <v>49</v>
      </c>
      <c r="D49" s="2" t="s">
        <v>10</v>
      </c>
      <c r="E49" s="2" t="s">
        <v>74</v>
      </c>
      <c r="F49" s="2" t="s">
        <v>976</v>
      </c>
      <c r="G49" s="14" t="n">
        <v>22.28</v>
      </c>
      <c r="H49" s="14" t="n">
        <v>25.45</v>
      </c>
      <c r="I49" s="14" t="n">
        <v>17.5</v>
      </c>
      <c r="J49" s="23" t="n">
        <f aca="false">IF(AND(E49="Priority",ISNUMBER('Cost model'!N649)),'Cost model'!N649,'Cost model'!M649)</f>
        <v>19.5</v>
      </c>
      <c r="K49" s="14" t="n">
        <f aca="false">J49-H49</f>
        <v>-5.95</v>
      </c>
      <c r="L49" s="14" t="n">
        <f aca="false">G49-H49</f>
        <v>-3.17</v>
      </c>
    </row>
    <row r="50" customFormat="false" ht="15" hidden="false" customHeight="false" outlineLevel="0" collapsed="false">
      <c r="A50" s="2" t="s">
        <v>124</v>
      </c>
      <c r="B50" s="2" t="s">
        <v>124</v>
      </c>
      <c r="C50" s="2" t="s">
        <v>48</v>
      </c>
      <c r="D50" s="2" t="s">
        <v>10</v>
      </c>
      <c r="E50" s="2" t="s">
        <v>74</v>
      </c>
      <c r="F50" s="2" t="s">
        <v>977</v>
      </c>
      <c r="G50" s="14" t="n">
        <v>9.5</v>
      </c>
      <c r="H50" s="14" t="n">
        <v>9.12</v>
      </c>
      <c r="I50" s="14" t="n">
        <v>12.5</v>
      </c>
      <c r="J50" s="23" t="n">
        <f aca="false">IF(AND(E50="Priority",ISNUMBER('Cost model'!N318)),'Cost model'!N318,'Cost model'!M318)</f>
        <v>14.5</v>
      </c>
      <c r="K50" s="14" t="n">
        <f aca="false">J50-H50</f>
        <v>5.38</v>
      </c>
      <c r="L50" s="14" t="n">
        <f aca="false">G50-H50</f>
        <v>0.380000000000001</v>
      </c>
    </row>
    <row r="51" customFormat="false" ht="15" hidden="false" customHeight="false" outlineLevel="0" collapsed="false">
      <c r="A51" s="2" t="s">
        <v>174</v>
      </c>
      <c r="B51" s="2" t="s">
        <v>142</v>
      </c>
      <c r="C51" s="2" t="s">
        <v>49</v>
      </c>
      <c r="D51" s="2" t="s">
        <v>12</v>
      </c>
      <c r="E51" s="2" t="s">
        <v>74</v>
      </c>
      <c r="F51" s="2" t="s">
        <v>976</v>
      </c>
      <c r="G51" s="14" t="n">
        <v>35</v>
      </c>
      <c r="H51" s="14" t="n">
        <v>56.83</v>
      </c>
      <c r="I51" s="14" t="n">
        <v>19.5</v>
      </c>
      <c r="J51" s="23" t="n">
        <f aca="false">IF(AND(E51="Priority",ISNUMBER('Cost model'!N127)),'Cost model'!N127,'Cost model'!M127)</f>
        <v>50</v>
      </c>
      <c r="K51" s="14" t="n">
        <f aca="false">J51-H51</f>
        <v>-6.83</v>
      </c>
      <c r="L51" s="14" t="n">
        <f aca="false">G51-H51</f>
        <v>-21.83</v>
      </c>
    </row>
    <row r="52" customFormat="false" ht="15" hidden="false" customHeight="false" outlineLevel="0" collapsed="false">
      <c r="A52" s="2" t="s">
        <v>124</v>
      </c>
      <c r="B52" s="2" t="s">
        <v>124</v>
      </c>
      <c r="C52" s="2" t="s">
        <v>48</v>
      </c>
      <c r="D52" s="2" t="s">
        <v>10</v>
      </c>
      <c r="E52" s="2" t="s">
        <v>74</v>
      </c>
      <c r="F52" s="2" t="s">
        <v>977</v>
      </c>
      <c r="G52" s="14" t="n">
        <v>40.89</v>
      </c>
      <c r="H52" s="14" t="n">
        <v>36.1</v>
      </c>
      <c r="I52" s="14" t="n">
        <v>12.5</v>
      </c>
      <c r="J52" s="23" t="n">
        <f aca="false">IF(AND(E52="Priority",ISNUMBER('Cost model'!N318)),'Cost model'!N318,'Cost model'!M318)</f>
        <v>14.5</v>
      </c>
      <c r="K52" s="14" t="n">
        <f aca="false">J52-H52</f>
        <v>-21.6</v>
      </c>
      <c r="L52" s="14" t="n">
        <f aca="false">G52-H52</f>
        <v>4.79</v>
      </c>
    </row>
    <row r="53" customFormat="false" ht="15" hidden="false" customHeight="false" outlineLevel="0" collapsed="false">
      <c r="A53" s="2" t="s">
        <v>174</v>
      </c>
      <c r="B53" s="2" t="s">
        <v>142</v>
      </c>
      <c r="C53" s="2" t="s">
        <v>47</v>
      </c>
      <c r="D53" s="2" t="s">
        <v>10</v>
      </c>
      <c r="E53" s="2" t="s">
        <v>74</v>
      </c>
      <c r="F53" s="2" t="s">
        <v>976</v>
      </c>
      <c r="G53" s="14" t="n">
        <v>12.33</v>
      </c>
      <c r="H53" s="14" t="n">
        <v>7.94</v>
      </c>
      <c r="I53" s="14" t="n">
        <v>9.5</v>
      </c>
      <c r="J53" s="23" t="n">
        <f aca="false">IF(AND(E53="Priority",ISNUMBER('Cost model'!N122)),'Cost model'!N122,'Cost model'!M122)</f>
        <v>13.5</v>
      </c>
      <c r="K53" s="14" t="n">
        <f aca="false">J53-H53</f>
        <v>5.56</v>
      </c>
      <c r="L53" s="14" t="n">
        <f aca="false">G53-H53</f>
        <v>4.39</v>
      </c>
    </row>
    <row r="54" customFormat="false" ht="15" hidden="false" customHeight="false" outlineLevel="0" collapsed="false">
      <c r="A54" s="2" t="s">
        <v>221</v>
      </c>
      <c r="B54" s="2" t="s">
        <v>221</v>
      </c>
      <c r="C54" s="2" t="s">
        <v>47</v>
      </c>
      <c r="D54" s="2" t="s">
        <v>10</v>
      </c>
      <c r="E54" s="2" t="s">
        <v>74</v>
      </c>
      <c r="F54" s="2" t="s">
        <v>977</v>
      </c>
      <c r="G54" s="14" t="n">
        <v>7.03</v>
      </c>
      <c r="H54" s="14" t="n">
        <v>7.03</v>
      </c>
      <c r="I54" s="14" t="n">
        <v>9.5</v>
      </c>
      <c r="J54" s="23" t="n">
        <f aca="false">IF(AND(E54="Priority",ISNUMBER('Cost model'!N737)),'Cost model'!N737,'Cost model'!M737)</f>
        <v>8.5</v>
      </c>
      <c r="K54" s="14" t="n">
        <f aca="false">J54-H54</f>
        <v>1.47</v>
      </c>
      <c r="L54" s="14" t="n">
        <f aca="false">G54-H54</f>
        <v>0</v>
      </c>
    </row>
    <row r="55" customFormat="false" ht="15" hidden="false" customHeight="false" outlineLevel="0" collapsed="false">
      <c r="A55" s="2" t="s">
        <v>158</v>
      </c>
      <c r="B55" s="2" t="s">
        <v>158</v>
      </c>
      <c r="C55" s="2" t="s">
        <v>47</v>
      </c>
      <c r="D55" s="2" t="s">
        <v>10</v>
      </c>
      <c r="E55" s="2" t="s">
        <v>74</v>
      </c>
      <c r="F55" s="2" t="s">
        <v>977</v>
      </c>
      <c r="G55" s="14" t="n">
        <v>8.12</v>
      </c>
      <c r="H55" s="14" t="n">
        <v>8.12</v>
      </c>
      <c r="I55" s="14" t="n">
        <v>9.5</v>
      </c>
      <c r="J55" s="23" t="n">
        <f aca="false">IF(AND(E55="Priority",ISNUMBER('Cost model'!N422)),'Cost model'!N422,'Cost model'!M422)</f>
        <v>8.5</v>
      </c>
      <c r="K55" s="14" t="n">
        <f aca="false">J55-H55</f>
        <v>0.380000000000001</v>
      </c>
      <c r="L55" s="14" t="n">
        <f aca="false">G55-H55</f>
        <v>0</v>
      </c>
    </row>
    <row r="56" customFormat="false" ht="15" hidden="false" customHeight="false" outlineLevel="0" collapsed="false">
      <c r="A56" s="2" t="s">
        <v>174</v>
      </c>
      <c r="B56" s="2" t="s">
        <v>142</v>
      </c>
      <c r="C56" s="2" t="s">
        <v>48</v>
      </c>
      <c r="D56" s="2" t="s">
        <v>10</v>
      </c>
      <c r="E56" s="2" t="s">
        <v>74</v>
      </c>
      <c r="F56" s="2" t="s">
        <v>976</v>
      </c>
      <c r="G56" s="14" t="n">
        <v>19.66</v>
      </c>
      <c r="H56" s="14" t="n">
        <v>10.81</v>
      </c>
      <c r="I56" s="14" t="n">
        <v>12.5</v>
      </c>
      <c r="J56" s="23" t="n">
        <f aca="false">IF(AND(E56="Priority",ISNUMBER('Cost model'!N123)),'Cost model'!N123,'Cost model'!M123)</f>
        <v>16.5</v>
      </c>
      <c r="K56" s="14" t="n">
        <f aca="false">J56-H56</f>
        <v>5.69</v>
      </c>
      <c r="L56" s="14" t="n">
        <f aca="false">G56-H56</f>
        <v>8.85</v>
      </c>
    </row>
    <row r="57" customFormat="false" ht="15" hidden="false" customHeight="false" outlineLevel="0" collapsed="false">
      <c r="A57" s="2" t="s">
        <v>221</v>
      </c>
      <c r="B57" s="2" t="s">
        <v>158</v>
      </c>
      <c r="C57" s="2" t="s">
        <v>47</v>
      </c>
      <c r="D57" s="2" t="s">
        <v>10</v>
      </c>
      <c r="E57" s="2" t="s">
        <v>74</v>
      </c>
      <c r="F57" s="2" t="s">
        <v>976</v>
      </c>
      <c r="G57" s="14" t="n">
        <v>7.38</v>
      </c>
      <c r="H57" s="14" t="n">
        <v>10.56</v>
      </c>
      <c r="I57" s="14" t="n">
        <v>14.5</v>
      </c>
      <c r="J57" s="23" t="n">
        <f aca="false">IF(AND(E57="Priority",ISNUMBER('Cost model'!N752)),'Cost model'!N752,'Cost model'!M752)</f>
        <v>12.5</v>
      </c>
      <c r="K57" s="14" t="n">
        <f aca="false">J57-H57</f>
        <v>1.94</v>
      </c>
      <c r="L57" s="14" t="n">
        <f aca="false">G57-H57</f>
        <v>-3.18</v>
      </c>
    </row>
    <row r="58" customFormat="false" ht="15" hidden="false" customHeight="false" outlineLevel="0" collapsed="false">
      <c r="A58" s="2" t="s">
        <v>221</v>
      </c>
      <c r="B58" s="2" t="s">
        <v>221</v>
      </c>
      <c r="C58" s="2" t="s">
        <v>49</v>
      </c>
      <c r="D58" s="2" t="s">
        <v>10</v>
      </c>
      <c r="E58" s="2" t="s">
        <v>74</v>
      </c>
      <c r="F58" s="2" t="s">
        <v>977</v>
      </c>
      <c r="G58" s="14" t="n">
        <v>14.45</v>
      </c>
      <c r="H58" s="14" t="n">
        <v>13.93</v>
      </c>
      <c r="I58" s="14" t="n">
        <v>17.5</v>
      </c>
      <c r="J58" s="23" t="n">
        <f aca="false">IF(AND(E58="Priority",ISNUMBER('Cost model'!N739)),'Cost model'!N739,'Cost model'!M739)</f>
        <v>17.5</v>
      </c>
      <c r="K58" s="14" t="n">
        <f aca="false">J58-H58</f>
        <v>3.57</v>
      </c>
      <c r="L58" s="14" t="n">
        <f aca="false">G58-H58</f>
        <v>0.52</v>
      </c>
    </row>
    <row r="59" customFormat="false" ht="15" hidden="false" customHeight="false" outlineLevel="0" collapsed="false">
      <c r="A59" s="2" t="s">
        <v>174</v>
      </c>
      <c r="B59" s="2" t="s">
        <v>142</v>
      </c>
      <c r="C59" s="2" t="s">
        <v>49</v>
      </c>
      <c r="D59" s="2" t="s">
        <v>10</v>
      </c>
      <c r="E59" s="2" t="s">
        <v>74</v>
      </c>
      <c r="F59" s="2" t="s">
        <v>976</v>
      </c>
      <c r="G59" s="14" t="n">
        <v>27.03</v>
      </c>
      <c r="H59" s="14" t="n">
        <v>27.14</v>
      </c>
      <c r="I59" s="14" t="n">
        <v>17.5</v>
      </c>
      <c r="J59" s="23" t="n">
        <f aca="false">IF(AND(E59="Priority",ISNUMBER('Cost model'!N124)),'Cost model'!N124,'Cost model'!M124)</f>
        <v>21.5</v>
      </c>
      <c r="K59" s="14" t="n">
        <f aca="false">J59-H59</f>
        <v>-5.64</v>
      </c>
      <c r="L59" s="14" t="n">
        <f aca="false">G59-H59</f>
        <v>-0.109999999999999</v>
      </c>
    </row>
    <row r="60" customFormat="false" ht="15" hidden="false" customHeight="false" outlineLevel="0" collapsed="false">
      <c r="A60" s="2" t="s">
        <v>205</v>
      </c>
      <c r="B60" s="2" t="s">
        <v>142</v>
      </c>
      <c r="C60" s="2" t="s">
        <v>48</v>
      </c>
      <c r="D60" s="2" t="s">
        <v>12</v>
      </c>
      <c r="E60" s="2" t="s">
        <v>74</v>
      </c>
      <c r="F60" s="2" t="s">
        <v>976</v>
      </c>
      <c r="G60" s="14" t="n">
        <v>42.5</v>
      </c>
      <c r="H60" s="14" t="n">
        <v>50.34</v>
      </c>
      <c r="I60" s="14" t="n">
        <v>19.5</v>
      </c>
      <c r="J60" s="23" t="n">
        <f aca="false">IF(AND(E60="Priority",ISNUMBER('Cost model'!N546)),'Cost model'!N546,'Cost model'!M546)</f>
        <v>60</v>
      </c>
      <c r="K60" s="14" t="n">
        <f aca="false">J60-H60</f>
        <v>9.66</v>
      </c>
      <c r="L60" s="14" t="n">
        <f aca="false">G60-H60</f>
        <v>-7.84</v>
      </c>
    </row>
    <row r="61" customFormat="false" ht="15" hidden="false" customHeight="false" outlineLevel="0" collapsed="false">
      <c r="A61" s="2" t="s">
        <v>142</v>
      </c>
      <c r="B61" s="2" t="s">
        <v>142</v>
      </c>
      <c r="C61" s="2" t="s">
        <v>48</v>
      </c>
      <c r="D61" s="2" t="s">
        <v>12</v>
      </c>
      <c r="E61" s="2" t="s">
        <v>74</v>
      </c>
      <c r="F61" s="2" t="s">
        <v>977</v>
      </c>
      <c r="G61" s="14" t="n">
        <v>17.27</v>
      </c>
      <c r="H61" s="14" t="n">
        <v>16.65</v>
      </c>
      <c r="I61" s="14" t="n">
        <v>12.5</v>
      </c>
      <c r="J61" s="23" t="n">
        <f aca="false">IF(AND(E61="Priority",ISNUMBER('Cost model'!N636)),'Cost model'!N636,'Cost model'!M636)</f>
        <v>40</v>
      </c>
      <c r="K61" s="14" t="n">
        <f aca="false">J61-H61</f>
        <v>23.35</v>
      </c>
      <c r="L61" s="14" t="n">
        <f aca="false">G61-H61</f>
        <v>0.620000000000001</v>
      </c>
    </row>
    <row r="62" customFormat="false" ht="15" hidden="false" customHeight="false" outlineLevel="0" collapsed="false">
      <c r="A62" s="2" t="s">
        <v>124</v>
      </c>
      <c r="B62" s="2" t="s">
        <v>124</v>
      </c>
      <c r="C62" s="2" t="s">
        <v>49</v>
      </c>
      <c r="D62" s="2" t="s">
        <v>14</v>
      </c>
      <c r="E62" s="2" t="s">
        <v>74</v>
      </c>
      <c r="F62" s="2" t="s">
        <v>977</v>
      </c>
      <c r="G62" s="14" t="n">
        <v>85</v>
      </c>
      <c r="H62" s="14" t="n">
        <v>244.82</v>
      </c>
      <c r="I62" s="14" t="n">
        <v>85</v>
      </c>
      <c r="J62" s="23" t="n">
        <f aca="false">IF(AND(E62="Priority",ISNUMBER('Cost model'!N328)),'Cost model'!N328,'Cost model'!M328)</f>
        <v>175</v>
      </c>
      <c r="K62" s="14" t="n">
        <f aca="false">J62-H62</f>
        <v>-69.82</v>
      </c>
      <c r="L62" s="14" t="n">
        <f aca="false">G62-H62</f>
        <v>-159.82</v>
      </c>
    </row>
    <row r="63" customFormat="false" ht="15" hidden="false" customHeight="false" outlineLevel="0" collapsed="false">
      <c r="A63" s="2" t="s">
        <v>174</v>
      </c>
      <c r="B63" s="2" t="s">
        <v>158</v>
      </c>
      <c r="C63" s="2" t="s">
        <v>47</v>
      </c>
      <c r="D63" s="2" t="s">
        <v>10</v>
      </c>
      <c r="E63" s="2" t="s">
        <v>74</v>
      </c>
      <c r="F63" s="2" t="s">
        <v>976</v>
      </c>
      <c r="G63" s="14" t="n">
        <v>12.33</v>
      </c>
      <c r="H63" s="14" t="n">
        <v>10.56</v>
      </c>
      <c r="I63" s="14" t="n">
        <v>14.5</v>
      </c>
      <c r="J63" s="23" t="n">
        <f aca="false">IF(AND(E63="Priority",ISNUMBER('Cost model'!N137)),'Cost model'!N137,'Cost model'!M137)</f>
        <v>13.5</v>
      </c>
      <c r="K63" s="14" t="n">
        <f aca="false">J63-H63</f>
        <v>2.94</v>
      </c>
      <c r="L63" s="14" t="n">
        <f aca="false">G63-H63</f>
        <v>1.77</v>
      </c>
    </row>
    <row r="64" customFormat="false" ht="15" hidden="false" customHeight="false" outlineLevel="0" collapsed="false">
      <c r="A64" s="2" t="s">
        <v>221</v>
      </c>
      <c r="B64" s="2" t="s">
        <v>221</v>
      </c>
      <c r="C64" s="2" t="s">
        <v>47</v>
      </c>
      <c r="D64" s="2" t="s">
        <v>10</v>
      </c>
      <c r="E64" s="2" t="s">
        <v>74</v>
      </c>
      <c r="F64" s="2" t="s">
        <v>977</v>
      </c>
      <c r="G64" s="14" t="n">
        <v>7.38</v>
      </c>
      <c r="H64" s="14" t="n">
        <v>7.11</v>
      </c>
      <c r="I64" s="14" t="n">
        <v>9.5</v>
      </c>
      <c r="J64" s="23" t="n">
        <f aca="false">IF(AND(E64="Priority",ISNUMBER('Cost model'!N737)),'Cost model'!N737,'Cost model'!M737)</f>
        <v>8.5</v>
      </c>
      <c r="K64" s="14" t="n">
        <f aca="false">J64-H64</f>
        <v>1.39</v>
      </c>
      <c r="L64" s="14" t="n">
        <f aca="false">G64-H64</f>
        <v>0.27</v>
      </c>
    </row>
    <row r="65" customFormat="false" ht="15" hidden="false" customHeight="false" outlineLevel="0" collapsed="false">
      <c r="A65" s="2" t="s">
        <v>142</v>
      </c>
      <c r="B65" s="2" t="s">
        <v>142</v>
      </c>
      <c r="C65" s="2" t="s">
        <v>49</v>
      </c>
      <c r="D65" s="2" t="s">
        <v>12</v>
      </c>
      <c r="E65" s="2" t="s">
        <v>74</v>
      </c>
      <c r="F65" s="2" t="s">
        <v>977</v>
      </c>
      <c r="G65" s="14" t="n">
        <v>42.5</v>
      </c>
      <c r="H65" s="14" t="n">
        <v>61.49</v>
      </c>
      <c r="I65" s="14" t="n">
        <v>19.5</v>
      </c>
      <c r="J65" s="23" t="n">
        <f aca="false">IF(AND(E65="Priority",ISNUMBER('Cost model'!N637)),'Cost model'!N637,'Cost model'!M637)</f>
        <v>45</v>
      </c>
      <c r="K65" s="14" t="n">
        <f aca="false">J65-H65</f>
        <v>-16.49</v>
      </c>
      <c r="L65" s="14" t="n">
        <f aca="false">G65-H65</f>
        <v>-18.99</v>
      </c>
    </row>
    <row r="66" customFormat="false" ht="15" hidden="false" customHeight="false" outlineLevel="0" collapsed="false">
      <c r="A66" s="2" t="s">
        <v>158</v>
      </c>
      <c r="B66" s="2" t="s">
        <v>142</v>
      </c>
      <c r="C66" s="2" t="s">
        <v>49</v>
      </c>
      <c r="D66" s="2" t="s">
        <v>15</v>
      </c>
      <c r="E66" s="2" t="s">
        <v>74</v>
      </c>
      <c r="F66" s="2" t="s">
        <v>976</v>
      </c>
      <c r="G66" s="14" t="n">
        <v>500</v>
      </c>
      <c r="H66" s="14" t="n">
        <v>730.51</v>
      </c>
      <c r="I66" s="14" t="n">
        <v>300</v>
      </c>
      <c r="J66" s="23" t="n">
        <f aca="false">IF(AND(E66="Priority",ISNUMBER('Cost model'!N451)),'Cost model'!N451,'Cost model'!M451)</f>
        <v>350</v>
      </c>
      <c r="K66" s="14" t="n">
        <f aca="false">J66-H66</f>
        <v>-380.51</v>
      </c>
      <c r="L66" s="14" t="n">
        <f aca="false">G66-H66</f>
        <v>-230.51</v>
      </c>
    </row>
    <row r="67" customFormat="false" ht="15" hidden="false" customHeight="false" outlineLevel="0" collapsed="false">
      <c r="A67" s="2" t="s">
        <v>124</v>
      </c>
      <c r="B67" s="2" t="s">
        <v>124</v>
      </c>
      <c r="C67" s="2" t="s">
        <v>48</v>
      </c>
      <c r="D67" s="2" t="s">
        <v>10</v>
      </c>
      <c r="E67" s="2" t="s">
        <v>74</v>
      </c>
      <c r="F67" s="2" t="s">
        <v>977</v>
      </c>
      <c r="G67" s="14" t="n">
        <v>14.5</v>
      </c>
      <c r="H67" s="14" t="n">
        <v>10.65</v>
      </c>
      <c r="I67" s="14" t="n">
        <v>12.5</v>
      </c>
      <c r="J67" s="23" t="n">
        <f aca="false">IF(AND(E67="Priority",ISNUMBER('Cost model'!N318)),'Cost model'!N318,'Cost model'!M318)</f>
        <v>14.5</v>
      </c>
      <c r="K67" s="14" t="n">
        <f aca="false">J67-H67</f>
        <v>3.85</v>
      </c>
      <c r="L67" s="14" t="n">
        <f aca="false">G67-H67</f>
        <v>3.85</v>
      </c>
    </row>
    <row r="68" customFormat="false" ht="15" hidden="false" customHeight="false" outlineLevel="0" collapsed="false">
      <c r="A68" s="2" t="s">
        <v>221</v>
      </c>
      <c r="B68" s="2" t="s">
        <v>158</v>
      </c>
      <c r="C68" s="2" t="s">
        <v>47</v>
      </c>
      <c r="D68" s="2" t="s">
        <v>10</v>
      </c>
      <c r="E68" s="2" t="s">
        <v>74</v>
      </c>
      <c r="F68" s="2" t="s">
        <v>976</v>
      </c>
      <c r="G68" s="14" t="n">
        <v>7.06</v>
      </c>
      <c r="H68" s="14" t="n">
        <v>11.51</v>
      </c>
      <c r="I68" s="14" t="n">
        <v>14.5</v>
      </c>
      <c r="J68" s="23" t="n">
        <f aca="false">IF(AND(E68="Priority",ISNUMBER('Cost model'!N752)),'Cost model'!N752,'Cost model'!M752)</f>
        <v>12.5</v>
      </c>
      <c r="K68" s="14" t="n">
        <f aca="false">J68-H68</f>
        <v>0.99</v>
      </c>
      <c r="L68" s="14" t="n">
        <f aca="false">G68-H68</f>
        <v>-4.45</v>
      </c>
    </row>
    <row r="69" customFormat="false" ht="15" hidden="false" customHeight="false" outlineLevel="0" collapsed="false">
      <c r="A69" s="2" t="s">
        <v>221</v>
      </c>
      <c r="B69" s="2" t="s">
        <v>142</v>
      </c>
      <c r="C69" s="2" t="s">
        <v>47</v>
      </c>
      <c r="D69" s="2" t="s">
        <v>12</v>
      </c>
      <c r="E69" s="2" t="s">
        <v>74</v>
      </c>
      <c r="F69" s="2" t="s">
        <v>976</v>
      </c>
      <c r="G69" s="14" t="n">
        <v>19.5</v>
      </c>
      <c r="H69" s="14" t="n">
        <v>48.53</v>
      </c>
      <c r="I69" s="14" t="n">
        <v>24.5</v>
      </c>
      <c r="J69" s="23" t="n">
        <f aca="false">IF(AND(E69="Priority",ISNUMBER('Cost model'!N770)),'Cost model'!N770,'Cost model'!M770)</f>
        <v>55</v>
      </c>
      <c r="K69" s="14" t="n">
        <f aca="false">J69-H69</f>
        <v>6.47</v>
      </c>
      <c r="L69" s="14" t="n">
        <f aca="false">G69-H69</f>
        <v>-29.03</v>
      </c>
    </row>
    <row r="70" customFormat="false" ht="15" hidden="false" customHeight="false" outlineLevel="0" collapsed="false">
      <c r="A70" s="2" t="s">
        <v>174</v>
      </c>
      <c r="B70" s="2" t="s">
        <v>142</v>
      </c>
      <c r="C70" s="2" t="s">
        <v>49</v>
      </c>
      <c r="D70" s="2" t="s">
        <v>12</v>
      </c>
      <c r="E70" s="2" t="s">
        <v>74</v>
      </c>
      <c r="F70" s="2" t="s">
        <v>976</v>
      </c>
      <c r="G70" s="14" t="n">
        <v>36.34</v>
      </c>
      <c r="H70" s="14" t="n">
        <v>32.7</v>
      </c>
      <c r="I70" s="14" t="n">
        <v>19.5</v>
      </c>
      <c r="J70" s="23" t="n">
        <f aca="false">IF(AND(E70="Priority",ISNUMBER('Cost model'!N127)),'Cost model'!N127,'Cost model'!M127)</f>
        <v>50</v>
      </c>
      <c r="K70" s="14" t="n">
        <f aca="false">J70-H70</f>
        <v>17.3</v>
      </c>
      <c r="L70" s="14" t="n">
        <f aca="false">G70-H70</f>
        <v>3.64</v>
      </c>
    </row>
    <row r="71" customFormat="false" ht="15" hidden="false" customHeight="false" outlineLevel="0" collapsed="false">
      <c r="A71" s="2" t="s">
        <v>174</v>
      </c>
      <c r="B71" s="2" t="s">
        <v>142</v>
      </c>
      <c r="C71" s="2" t="s">
        <v>49</v>
      </c>
      <c r="D71" s="2" t="s">
        <v>10</v>
      </c>
      <c r="E71" s="2" t="s">
        <v>74</v>
      </c>
      <c r="F71" s="2" t="s">
        <v>976</v>
      </c>
      <c r="G71" s="14" t="n">
        <v>10</v>
      </c>
      <c r="H71" s="14" t="n">
        <v>10.99</v>
      </c>
      <c r="I71" s="14" t="n">
        <v>17.5</v>
      </c>
      <c r="J71" s="23" t="n">
        <f aca="false">IF(AND(E71="Priority",ISNUMBER('Cost model'!N124)),'Cost model'!N124,'Cost model'!M124)</f>
        <v>21.5</v>
      </c>
      <c r="K71" s="14" t="n">
        <f aca="false">J71-H71</f>
        <v>10.51</v>
      </c>
      <c r="L71" s="14" t="n">
        <f aca="false">G71-H71</f>
        <v>-0.99</v>
      </c>
    </row>
    <row r="72" customFormat="false" ht="15" hidden="false" customHeight="false" outlineLevel="0" collapsed="false">
      <c r="A72" s="2" t="s">
        <v>142</v>
      </c>
      <c r="B72" s="2" t="s">
        <v>142</v>
      </c>
      <c r="C72" s="2" t="s">
        <v>47</v>
      </c>
      <c r="D72" s="2" t="s">
        <v>10</v>
      </c>
      <c r="E72" s="2" t="s">
        <v>74</v>
      </c>
      <c r="F72" s="2" t="s">
        <v>977</v>
      </c>
      <c r="G72" s="14" t="n">
        <v>6.57</v>
      </c>
      <c r="H72" s="14" t="n">
        <v>6.57</v>
      </c>
      <c r="I72" s="14" t="n">
        <v>9.5</v>
      </c>
      <c r="J72" s="23" t="n">
        <f aca="false">IF(AND(E72="Priority",ISNUMBER('Cost model'!N632)),'Cost model'!N632,'Cost model'!M632)</f>
        <v>9.5</v>
      </c>
      <c r="K72" s="14" t="n">
        <f aca="false">J72-H72</f>
        <v>2.93</v>
      </c>
      <c r="L72" s="14" t="n">
        <f aca="false">G72-H72</f>
        <v>0</v>
      </c>
    </row>
    <row r="73" customFormat="false" ht="15" hidden="false" customHeight="false" outlineLevel="0" collapsed="false">
      <c r="A73" s="2" t="s">
        <v>124</v>
      </c>
      <c r="B73" s="2" t="s">
        <v>124</v>
      </c>
      <c r="C73" s="2" t="s">
        <v>47</v>
      </c>
      <c r="D73" s="2" t="s">
        <v>10</v>
      </c>
      <c r="E73" s="2" t="s">
        <v>74</v>
      </c>
      <c r="F73" s="2" t="s">
        <v>977</v>
      </c>
      <c r="G73" s="14" t="n">
        <v>7.81</v>
      </c>
      <c r="H73" s="14" t="n">
        <v>6.03</v>
      </c>
      <c r="I73" s="14" t="n">
        <v>9.5</v>
      </c>
      <c r="J73" s="23" t="n">
        <f aca="false">IF(AND(E73="Priority",ISNUMBER('Cost model'!N317)),'Cost model'!N317,'Cost model'!M317)</f>
        <v>10.5</v>
      </c>
      <c r="K73" s="14" t="n">
        <f aca="false">J73-H73</f>
        <v>4.47</v>
      </c>
      <c r="L73" s="14" t="n">
        <f aca="false">G73-H73</f>
        <v>1.78</v>
      </c>
    </row>
    <row r="74" customFormat="false" ht="15" hidden="false" customHeight="false" outlineLevel="0" collapsed="false">
      <c r="A74" s="2" t="s">
        <v>221</v>
      </c>
      <c r="B74" s="2" t="s">
        <v>221</v>
      </c>
      <c r="C74" s="2" t="s">
        <v>47</v>
      </c>
      <c r="D74" s="2" t="s">
        <v>10</v>
      </c>
      <c r="E74" s="2" t="s">
        <v>74</v>
      </c>
      <c r="F74" s="2" t="s">
        <v>977</v>
      </c>
      <c r="G74" s="14" t="n">
        <v>7.06</v>
      </c>
      <c r="H74" s="14" t="n">
        <v>5.8</v>
      </c>
      <c r="I74" s="14" t="n">
        <v>9.5</v>
      </c>
      <c r="J74" s="23" t="n">
        <f aca="false">IF(AND(E74="Priority",ISNUMBER('Cost model'!N737)),'Cost model'!N737,'Cost model'!M737)</f>
        <v>8.5</v>
      </c>
      <c r="K74" s="14" t="n">
        <f aca="false">J74-H74</f>
        <v>2.7</v>
      </c>
      <c r="L74" s="14" t="n">
        <f aca="false">G74-H74</f>
        <v>1.26</v>
      </c>
    </row>
    <row r="75" customFormat="false" ht="15" hidden="false" customHeight="false" outlineLevel="0" collapsed="false">
      <c r="A75" s="2" t="s">
        <v>174</v>
      </c>
      <c r="B75" s="2" t="s">
        <v>142</v>
      </c>
      <c r="C75" s="2" t="s">
        <v>47</v>
      </c>
      <c r="D75" s="2" t="s">
        <v>12</v>
      </c>
      <c r="E75" s="2" t="s">
        <v>74</v>
      </c>
      <c r="F75" s="2" t="s">
        <v>976</v>
      </c>
      <c r="G75" s="14" t="n">
        <v>36.43</v>
      </c>
      <c r="H75" s="14" t="n">
        <v>33.24</v>
      </c>
      <c r="I75" s="14" t="n">
        <v>9.5</v>
      </c>
      <c r="J75" s="23" t="n">
        <f aca="false">IF(AND(E75="Priority",ISNUMBER('Cost model'!N125)),'Cost model'!N125,'Cost model'!M125)</f>
        <v>40</v>
      </c>
      <c r="K75" s="14" t="n">
        <f aca="false">J75-H75</f>
        <v>6.76</v>
      </c>
      <c r="L75" s="14" t="n">
        <f aca="false">G75-H75</f>
        <v>3.19</v>
      </c>
    </row>
    <row r="76" customFormat="false" ht="15" hidden="false" customHeight="false" outlineLevel="0" collapsed="false">
      <c r="A76" s="2" t="s">
        <v>124</v>
      </c>
      <c r="B76" s="2" t="s">
        <v>124</v>
      </c>
      <c r="C76" s="2" t="s">
        <v>47</v>
      </c>
      <c r="D76" s="2" t="s">
        <v>10</v>
      </c>
      <c r="E76" s="2" t="s">
        <v>74</v>
      </c>
      <c r="F76" s="2" t="s">
        <v>977</v>
      </c>
      <c r="G76" s="14" t="n">
        <v>9.33</v>
      </c>
      <c r="H76" s="14" t="n">
        <v>7.82</v>
      </c>
      <c r="I76" s="14" t="n">
        <v>9.5</v>
      </c>
      <c r="J76" s="23" t="n">
        <f aca="false">IF(AND(E76="Priority",ISNUMBER('Cost model'!N317)),'Cost model'!N317,'Cost model'!M317)</f>
        <v>10.5</v>
      </c>
      <c r="K76" s="14" t="n">
        <f aca="false">J76-H76</f>
        <v>2.68</v>
      </c>
      <c r="L76" s="14" t="n">
        <f aca="false">G76-H76</f>
        <v>1.51</v>
      </c>
    </row>
    <row r="77" customFormat="false" ht="15" hidden="false" customHeight="false" outlineLevel="0" collapsed="false">
      <c r="A77" s="2" t="s">
        <v>174</v>
      </c>
      <c r="B77" s="2" t="s">
        <v>142</v>
      </c>
      <c r="C77" s="2" t="s">
        <v>48</v>
      </c>
      <c r="D77" s="2" t="s">
        <v>10</v>
      </c>
      <c r="E77" s="2" t="s">
        <v>74</v>
      </c>
      <c r="F77" s="2" t="s">
        <v>976</v>
      </c>
      <c r="G77" s="14" t="n">
        <v>11.28</v>
      </c>
      <c r="H77" s="14" t="n">
        <v>11.46</v>
      </c>
      <c r="I77" s="14" t="n">
        <v>12.5</v>
      </c>
      <c r="J77" s="23" t="n">
        <f aca="false">IF(AND(E77="Priority",ISNUMBER('Cost model'!N123)),'Cost model'!N123,'Cost model'!M123)</f>
        <v>16.5</v>
      </c>
      <c r="K77" s="14" t="n">
        <f aca="false">J77-H77</f>
        <v>5.04</v>
      </c>
      <c r="L77" s="14" t="n">
        <f aca="false">G77-H77</f>
        <v>-0.180000000000002</v>
      </c>
    </row>
    <row r="78" customFormat="false" ht="15" hidden="false" customHeight="false" outlineLevel="0" collapsed="false">
      <c r="A78" s="2" t="s">
        <v>142</v>
      </c>
      <c r="B78" s="2" t="s">
        <v>174</v>
      </c>
      <c r="C78" s="2" t="s">
        <v>47</v>
      </c>
      <c r="D78" s="2" t="s">
        <v>12</v>
      </c>
      <c r="E78" s="2" t="s">
        <v>74</v>
      </c>
      <c r="F78" s="2" t="s">
        <v>976</v>
      </c>
      <c r="G78" s="14" t="n">
        <v>30.67</v>
      </c>
      <c r="H78" s="14" t="n">
        <v>49.08</v>
      </c>
      <c r="I78" s="14" t="n">
        <v>19.5</v>
      </c>
      <c r="J78" s="23" t="n">
        <f aca="false">IF(AND(E78="Priority",ISNUMBER('Cost model'!N695)),'Cost model'!N695,'Cost model'!M695)</f>
        <v>40</v>
      </c>
      <c r="K78" s="14" t="n">
        <f aca="false">J78-H78</f>
        <v>-9.08</v>
      </c>
      <c r="L78" s="14" t="n">
        <f aca="false">G78-H78</f>
        <v>-18.41</v>
      </c>
    </row>
    <row r="79" customFormat="false" ht="15" hidden="false" customHeight="false" outlineLevel="0" collapsed="false">
      <c r="A79" s="2" t="s">
        <v>174</v>
      </c>
      <c r="B79" s="2" t="s">
        <v>142</v>
      </c>
      <c r="C79" s="2" t="s">
        <v>49</v>
      </c>
      <c r="D79" s="2" t="s">
        <v>10</v>
      </c>
      <c r="E79" s="2" t="s">
        <v>74</v>
      </c>
      <c r="F79" s="2" t="s">
        <v>976</v>
      </c>
      <c r="G79" s="14" t="n">
        <v>16.25</v>
      </c>
      <c r="H79" s="14" t="n">
        <v>14.91</v>
      </c>
      <c r="I79" s="14" t="n">
        <v>17.5</v>
      </c>
      <c r="J79" s="23" t="n">
        <f aca="false">IF(AND(E79="Priority",ISNUMBER('Cost model'!N124)),'Cost model'!N124,'Cost model'!M124)</f>
        <v>21.5</v>
      </c>
      <c r="K79" s="14" t="n">
        <f aca="false">J79-H79</f>
        <v>6.59</v>
      </c>
      <c r="L79" s="14" t="n">
        <f aca="false">G79-H79</f>
        <v>1.34</v>
      </c>
    </row>
    <row r="80" customFormat="false" ht="15" hidden="false" customHeight="false" outlineLevel="0" collapsed="false">
      <c r="A80" s="2" t="s">
        <v>221</v>
      </c>
      <c r="B80" s="2" t="s">
        <v>221</v>
      </c>
      <c r="C80" s="2" t="s">
        <v>47</v>
      </c>
      <c r="D80" s="2" t="s">
        <v>10</v>
      </c>
      <c r="E80" s="2" t="s">
        <v>74</v>
      </c>
      <c r="F80" s="2" t="s">
        <v>977</v>
      </c>
      <c r="G80" s="14" t="n">
        <v>6.64</v>
      </c>
      <c r="H80" s="14" t="n">
        <v>6.64</v>
      </c>
      <c r="I80" s="14" t="n">
        <v>9.5</v>
      </c>
      <c r="J80" s="23" t="n">
        <f aca="false">IF(AND(E80="Priority",ISNUMBER('Cost model'!N737)),'Cost model'!N737,'Cost model'!M737)</f>
        <v>8.5</v>
      </c>
      <c r="K80" s="14" t="n">
        <f aca="false">J80-H80</f>
        <v>1.86</v>
      </c>
      <c r="L80" s="14" t="n">
        <f aca="false">G80-H80</f>
        <v>0</v>
      </c>
    </row>
    <row r="81" customFormat="false" ht="15" hidden="false" customHeight="false" outlineLevel="0" collapsed="false">
      <c r="A81" s="2" t="s">
        <v>174</v>
      </c>
      <c r="B81" s="2" t="s">
        <v>174</v>
      </c>
      <c r="C81" s="2" t="s">
        <v>47</v>
      </c>
      <c r="D81" s="2" t="s">
        <v>10</v>
      </c>
      <c r="E81" s="2" t="s">
        <v>74</v>
      </c>
      <c r="F81" s="2" t="s">
        <v>977</v>
      </c>
      <c r="G81" s="14" t="n">
        <v>9.58</v>
      </c>
      <c r="H81" s="14" t="n">
        <v>6.57</v>
      </c>
      <c r="I81" s="14" t="n">
        <v>9.5</v>
      </c>
      <c r="J81" s="23" t="n">
        <f aca="false">IF(AND(E81="Priority",ISNUMBER('Cost model'!N167)),'Cost model'!N167,'Cost model'!M167)</f>
        <v>8.5</v>
      </c>
      <c r="K81" s="14" t="n">
        <f aca="false">J81-H81</f>
        <v>1.93</v>
      </c>
      <c r="L81" s="14" t="n">
        <f aca="false">G81-H81</f>
        <v>3.01</v>
      </c>
    </row>
    <row r="82" customFormat="false" ht="15" hidden="false" customHeight="false" outlineLevel="0" collapsed="false">
      <c r="A82" s="2" t="s">
        <v>174</v>
      </c>
      <c r="B82" s="2" t="s">
        <v>124</v>
      </c>
      <c r="C82" s="2" t="s">
        <v>48</v>
      </c>
      <c r="D82" s="2" t="s">
        <v>10</v>
      </c>
      <c r="E82" s="2" t="s">
        <v>74</v>
      </c>
      <c r="F82" s="2" t="s">
        <v>976</v>
      </c>
      <c r="G82" s="14" t="n">
        <v>12.9</v>
      </c>
      <c r="H82" s="14" t="n">
        <v>11.87</v>
      </c>
      <c r="I82" s="14" t="n">
        <v>12.5</v>
      </c>
      <c r="J82" s="23" t="n">
        <f aca="false">IF(AND(E82="Priority",ISNUMBER('Cost model'!N108)),'Cost model'!N108,'Cost model'!M108)</f>
        <v>15.5</v>
      </c>
      <c r="K82" s="14" t="n">
        <f aca="false">J82-H82</f>
        <v>3.63</v>
      </c>
      <c r="L82" s="14" t="n">
        <f aca="false">G82-H82</f>
        <v>1.03</v>
      </c>
    </row>
    <row r="83" customFormat="false" ht="15" hidden="false" customHeight="false" outlineLevel="0" collapsed="false">
      <c r="A83" s="2" t="s">
        <v>221</v>
      </c>
      <c r="B83" s="2" t="s">
        <v>221</v>
      </c>
      <c r="C83" s="2" t="s">
        <v>47</v>
      </c>
      <c r="D83" s="2" t="s">
        <v>14</v>
      </c>
      <c r="E83" s="2" t="s">
        <v>74</v>
      </c>
      <c r="F83" s="2" t="s">
        <v>977</v>
      </c>
      <c r="G83" s="14" t="n">
        <v>19.5</v>
      </c>
      <c r="H83" s="14" t="n">
        <v>86.25</v>
      </c>
      <c r="I83" s="14" t="n">
        <v>25</v>
      </c>
      <c r="J83" s="23" t="n">
        <f aca="false">IF(AND(E83="Priority",ISNUMBER('Cost model'!N746)),'Cost model'!N746,'Cost model'!M746)</f>
        <v>100</v>
      </c>
      <c r="K83" s="14" t="n">
        <f aca="false">J83-H83</f>
        <v>13.75</v>
      </c>
      <c r="L83" s="14" t="n">
        <f aca="false">G83-H83</f>
        <v>-66.75</v>
      </c>
    </row>
    <row r="84" customFormat="false" ht="15" hidden="false" customHeight="false" outlineLevel="0" collapsed="false">
      <c r="A84" s="2" t="s">
        <v>124</v>
      </c>
      <c r="B84" s="2" t="s">
        <v>158</v>
      </c>
      <c r="C84" s="2" t="s">
        <v>47</v>
      </c>
      <c r="D84" s="2" t="s">
        <v>12</v>
      </c>
      <c r="E84" s="2" t="s">
        <v>74</v>
      </c>
      <c r="F84" s="2" t="s">
        <v>976</v>
      </c>
      <c r="G84" s="14" t="n">
        <v>9.5</v>
      </c>
      <c r="H84" s="14" t="n">
        <v>15.93</v>
      </c>
      <c r="I84" s="14" t="n">
        <v>19.5</v>
      </c>
      <c r="J84" s="23" t="n">
        <f aca="false">IF(AND(E84="Priority",ISNUMBER('Cost model'!N350)),'Cost model'!N350,'Cost model'!M350)</f>
        <v>50</v>
      </c>
      <c r="K84" s="14" t="n">
        <f aca="false">J84-H84</f>
        <v>34.07</v>
      </c>
      <c r="L84" s="14" t="n">
        <f aca="false">G84-H84</f>
        <v>-6.43</v>
      </c>
    </row>
    <row r="85" customFormat="false" ht="15" hidden="false" customHeight="false" outlineLevel="0" collapsed="false">
      <c r="A85" s="2" t="s">
        <v>142</v>
      </c>
      <c r="B85" s="2" t="s">
        <v>124</v>
      </c>
      <c r="C85" s="2" t="s">
        <v>49</v>
      </c>
      <c r="D85" s="2" t="s">
        <v>12</v>
      </c>
      <c r="E85" s="2" t="s">
        <v>74</v>
      </c>
      <c r="F85" s="2" t="s">
        <v>976</v>
      </c>
      <c r="G85" s="14" t="n">
        <v>42.5</v>
      </c>
      <c r="H85" s="14" t="n">
        <v>55.3</v>
      </c>
      <c r="I85" s="14" t="n">
        <v>19.5</v>
      </c>
      <c r="J85" s="23" t="n">
        <f aca="false">IF(AND(E85="Priority",ISNUMBER('Cost model'!N667)),'Cost model'!N667,'Cost model'!M667)</f>
        <v>55</v>
      </c>
      <c r="K85" s="14" t="n">
        <f aca="false">J85-H85</f>
        <v>-0.299999999999997</v>
      </c>
      <c r="L85" s="14" t="n">
        <f aca="false">G85-H85</f>
        <v>-12.8</v>
      </c>
    </row>
    <row r="86" customFormat="false" ht="15" hidden="false" customHeight="false" outlineLevel="0" collapsed="false">
      <c r="A86" s="2" t="s">
        <v>124</v>
      </c>
      <c r="B86" s="2" t="s">
        <v>123</v>
      </c>
      <c r="C86" s="2" t="s">
        <v>47</v>
      </c>
      <c r="D86" s="2" t="s">
        <v>12</v>
      </c>
      <c r="E86" s="2" t="s">
        <v>74</v>
      </c>
      <c r="F86" s="2" t="s">
        <v>976</v>
      </c>
      <c r="G86" s="14" t="n">
        <v>29.93</v>
      </c>
      <c r="H86" s="14" t="n">
        <v>47.19</v>
      </c>
      <c r="I86" s="14" t="n">
        <v>24.5</v>
      </c>
      <c r="J86" s="23" t="n">
        <f aca="false">IF(AND(E86="Priority",ISNUMBER('Cost model'!N395)),'Cost model'!N395,'Cost model'!M395)</f>
        <v>50</v>
      </c>
      <c r="K86" s="14" t="n">
        <f aca="false">J86-H86</f>
        <v>2.81</v>
      </c>
      <c r="L86" s="14" t="n">
        <f aca="false">G86-H86</f>
        <v>-17.26</v>
      </c>
    </row>
    <row r="87" customFormat="false" ht="15" hidden="false" customHeight="false" outlineLevel="0" collapsed="false">
      <c r="A87" s="2" t="s">
        <v>124</v>
      </c>
      <c r="B87" s="2" t="s">
        <v>124</v>
      </c>
      <c r="C87" s="2" t="s">
        <v>48</v>
      </c>
      <c r="D87" s="2" t="s">
        <v>10</v>
      </c>
      <c r="E87" s="2" t="s">
        <v>74</v>
      </c>
      <c r="F87" s="2" t="s">
        <v>977</v>
      </c>
      <c r="G87" s="14" t="n">
        <v>9.5</v>
      </c>
      <c r="H87" s="14" t="n">
        <v>8.8</v>
      </c>
      <c r="I87" s="14" t="n">
        <v>12.5</v>
      </c>
      <c r="J87" s="23" t="n">
        <f aca="false">IF(AND(E87="Priority",ISNUMBER('Cost model'!N318)),'Cost model'!N318,'Cost model'!M318)</f>
        <v>14.5</v>
      </c>
      <c r="K87" s="14" t="n">
        <f aca="false">J87-H87</f>
        <v>5.7</v>
      </c>
      <c r="L87" s="14" t="n">
        <f aca="false">G87-H87</f>
        <v>0.699999999999999</v>
      </c>
    </row>
    <row r="88" customFormat="false" ht="15" hidden="false" customHeight="false" outlineLevel="0" collapsed="false">
      <c r="A88" s="2" t="s">
        <v>221</v>
      </c>
      <c r="B88" s="2" t="s">
        <v>158</v>
      </c>
      <c r="C88" s="2" t="s">
        <v>47</v>
      </c>
      <c r="D88" s="2" t="s">
        <v>10</v>
      </c>
      <c r="E88" s="2" t="s">
        <v>74</v>
      </c>
      <c r="F88" s="2" t="s">
        <v>976</v>
      </c>
      <c r="G88" s="14" t="n">
        <v>7.06</v>
      </c>
      <c r="H88" s="14" t="n">
        <v>9.55</v>
      </c>
      <c r="I88" s="14" t="n">
        <v>14.5</v>
      </c>
      <c r="J88" s="23" t="n">
        <f aca="false">IF(AND(E88="Priority",ISNUMBER('Cost model'!N752)),'Cost model'!N752,'Cost model'!M752)</f>
        <v>12.5</v>
      </c>
      <c r="K88" s="14" t="n">
        <f aca="false">J88-H88</f>
        <v>2.95</v>
      </c>
      <c r="L88" s="14" t="n">
        <f aca="false">G88-H88</f>
        <v>-2.49</v>
      </c>
    </row>
    <row r="89" customFormat="false" ht="15" hidden="false" customHeight="false" outlineLevel="0" collapsed="false">
      <c r="A89" s="2" t="s">
        <v>124</v>
      </c>
      <c r="B89" s="2" t="s">
        <v>124</v>
      </c>
      <c r="C89" s="2" t="s">
        <v>47</v>
      </c>
      <c r="D89" s="2" t="s">
        <v>10</v>
      </c>
      <c r="E89" s="2" t="s">
        <v>74</v>
      </c>
      <c r="F89" s="2" t="s">
        <v>977</v>
      </c>
      <c r="G89" s="14" t="n">
        <v>6.57</v>
      </c>
      <c r="H89" s="14" t="n">
        <v>6.57</v>
      </c>
      <c r="I89" s="14" t="n">
        <v>9.5</v>
      </c>
      <c r="J89" s="23" t="n">
        <f aca="false">IF(AND(E89="Priority",ISNUMBER('Cost model'!N317)),'Cost model'!N317,'Cost model'!M317)</f>
        <v>10.5</v>
      </c>
      <c r="K89" s="14" t="n">
        <f aca="false">J89-H89</f>
        <v>3.93</v>
      </c>
      <c r="L89" s="14" t="n">
        <f aca="false">G89-H89</f>
        <v>0</v>
      </c>
    </row>
    <row r="90" customFormat="false" ht="15" hidden="false" customHeight="false" outlineLevel="0" collapsed="false">
      <c r="A90" s="2" t="s">
        <v>221</v>
      </c>
      <c r="B90" s="2" t="s">
        <v>221</v>
      </c>
      <c r="C90" s="2" t="s">
        <v>47</v>
      </c>
      <c r="D90" s="2" t="s">
        <v>10</v>
      </c>
      <c r="E90" s="2" t="s">
        <v>74</v>
      </c>
      <c r="F90" s="2" t="s">
        <v>977</v>
      </c>
      <c r="G90" s="14" t="n">
        <v>7.38</v>
      </c>
      <c r="H90" s="14" t="n">
        <v>7.11</v>
      </c>
      <c r="I90" s="14" t="n">
        <v>9.5</v>
      </c>
      <c r="J90" s="23" t="n">
        <f aca="false">IF(AND(E90="Priority",ISNUMBER('Cost model'!N737)),'Cost model'!N737,'Cost model'!M737)</f>
        <v>8.5</v>
      </c>
      <c r="K90" s="14" t="n">
        <f aca="false">J90-H90</f>
        <v>1.39</v>
      </c>
      <c r="L90" s="14" t="n">
        <f aca="false">G90-H90</f>
        <v>0.27</v>
      </c>
    </row>
    <row r="91" customFormat="false" ht="15" hidden="false" customHeight="false" outlineLevel="0" collapsed="false">
      <c r="A91" s="2" t="s">
        <v>221</v>
      </c>
      <c r="B91" s="2" t="s">
        <v>158</v>
      </c>
      <c r="C91" s="2" t="s">
        <v>49</v>
      </c>
      <c r="D91" s="2" t="s">
        <v>10</v>
      </c>
      <c r="E91" s="2" t="s">
        <v>74</v>
      </c>
      <c r="F91" s="2" t="s">
        <v>976</v>
      </c>
      <c r="G91" s="14" t="n">
        <v>17.5</v>
      </c>
      <c r="H91" s="14" t="n">
        <v>14.88</v>
      </c>
      <c r="I91" s="14" t="n">
        <v>17.5</v>
      </c>
      <c r="J91" s="23" t="n">
        <f aca="false">IF(AND(E91="Priority",ISNUMBER('Cost model'!N754)),'Cost model'!N754,'Cost model'!M754)</f>
        <v>23.5</v>
      </c>
      <c r="K91" s="14" t="n">
        <f aca="false">J91-H91</f>
        <v>8.62</v>
      </c>
      <c r="L91" s="14" t="n">
        <f aca="false">G91-H91</f>
        <v>2.62</v>
      </c>
    </row>
    <row r="92" customFormat="false" ht="15" hidden="false" customHeight="false" outlineLevel="0" collapsed="false">
      <c r="A92" s="2" t="s">
        <v>174</v>
      </c>
      <c r="B92" s="2" t="s">
        <v>158</v>
      </c>
      <c r="C92" s="2" t="s">
        <v>48</v>
      </c>
      <c r="D92" s="2" t="s">
        <v>10</v>
      </c>
      <c r="E92" s="2" t="s">
        <v>74</v>
      </c>
      <c r="F92" s="2" t="s">
        <v>976</v>
      </c>
      <c r="G92" s="14" t="n">
        <v>14.32</v>
      </c>
      <c r="H92" s="14" t="n">
        <v>22.75</v>
      </c>
      <c r="I92" s="14" t="n">
        <v>14.5</v>
      </c>
      <c r="J92" s="23" t="n">
        <f aca="false">IF(AND(E92="Priority",ISNUMBER('Cost model'!N138)),'Cost model'!N138,'Cost model'!M138)</f>
        <v>16.5</v>
      </c>
      <c r="K92" s="14" t="n">
        <f aca="false">J92-H92</f>
        <v>-6.25</v>
      </c>
      <c r="L92" s="14" t="n">
        <f aca="false">G92-H92</f>
        <v>-8.43</v>
      </c>
    </row>
    <row r="93" customFormat="false" ht="15" hidden="false" customHeight="false" outlineLevel="0" collapsed="false">
      <c r="A93" s="2" t="s">
        <v>221</v>
      </c>
      <c r="B93" s="2" t="s">
        <v>221</v>
      </c>
      <c r="C93" s="2" t="s">
        <v>49</v>
      </c>
      <c r="D93" s="2" t="s">
        <v>14</v>
      </c>
      <c r="E93" s="2" t="s">
        <v>74</v>
      </c>
      <c r="F93" s="2" t="s">
        <v>977</v>
      </c>
      <c r="G93" s="14" t="n">
        <v>50</v>
      </c>
      <c r="H93" s="14" t="n">
        <v>189.2</v>
      </c>
      <c r="I93" s="14" t="n">
        <v>125</v>
      </c>
      <c r="J93" s="23" t="n">
        <f aca="false">IF(AND(E93="Priority",ISNUMBER('Cost model'!N748)),'Cost model'!N748,'Cost model'!M748)</f>
        <v>235</v>
      </c>
      <c r="K93" s="14" t="n">
        <f aca="false">J93-H93</f>
        <v>45.8</v>
      </c>
      <c r="L93" s="14" t="n">
        <f aca="false">G93-H93</f>
        <v>-139.2</v>
      </c>
    </row>
    <row r="94" customFormat="false" ht="15" hidden="false" customHeight="false" outlineLevel="0" collapsed="false">
      <c r="A94" s="2" t="s">
        <v>174</v>
      </c>
      <c r="B94" s="2" t="s">
        <v>142</v>
      </c>
      <c r="C94" s="2" t="s">
        <v>47</v>
      </c>
      <c r="D94" s="2" t="s">
        <v>10</v>
      </c>
      <c r="E94" s="2" t="s">
        <v>74</v>
      </c>
      <c r="F94" s="2" t="s">
        <v>976</v>
      </c>
      <c r="G94" s="14" t="n">
        <v>9.96</v>
      </c>
      <c r="H94" s="14" t="n">
        <v>7.94</v>
      </c>
      <c r="I94" s="14" t="n">
        <v>9.5</v>
      </c>
      <c r="J94" s="23" t="n">
        <f aca="false">IF(AND(E94="Priority",ISNUMBER('Cost model'!N122)),'Cost model'!N122,'Cost model'!M122)</f>
        <v>13.5</v>
      </c>
      <c r="K94" s="14" t="n">
        <f aca="false">J94-H94</f>
        <v>5.56</v>
      </c>
      <c r="L94" s="14" t="n">
        <f aca="false">G94-H94</f>
        <v>2.02</v>
      </c>
    </row>
    <row r="95" customFormat="false" ht="15" hidden="false" customHeight="false" outlineLevel="0" collapsed="false">
      <c r="A95" s="2" t="s">
        <v>124</v>
      </c>
      <c r="B95" s="2" t="s">
        <v>124</v>
      </c>
      <c r="C95" s="2" t="s">
        <v>47</v>
      </c>
      <c r="D95" s="2" t="s">
        <v>10</v>
      </c>
      <c r="E95" s="2" t="s">
        <v>74</v>
      </c>
      <c r="F95" s="2" t="s">
        <v>977</v>
      </c>
      <c r="G95" s="14" t="n">
        <v>9.5</v>
      </c>
      <c r="H95" s="14" t="n">
        <v>7.34</v>
      </c>
      <c r="I95" s="14" t="n">
        <v>9.5</v>
      </c>
      <c r="J95" s="23" t="n">
        <f aca="false">IF(AND(E95="Priority",ISNUMBER('Cost model'!N317)),'Cost model'!N317,'Cost model'!M317)</f>
        <v>10.5</v>
      </c>
      <c r="K95" s="14" t="n">
        <f aca="false">J95-H95</f>
        <v>3.16</v>
      </c>
      <c r="L95" s="14" t="n">
        <f aca="false">G95-H95</f>
        <v>2.16</v>
      </c>
    </row>
    <row r="96" customFormat="false" ht="15" hidden="false" customHeight="false" outlineLevel="0" collapsed="false">
      <c r="A96" s="2" t="s">
        <v>221</v>
      </c>
      <c r="B96" s="2" t="s">
        <v>221</v>
      </c>
      <c r="C96" s="2" t="s">
        <v>49</v>
      </c>
      <c r="D96" s="2" t="s">
        <v>10</v>
      </c>
      <c r="E96" s="2" t="s">
        <v>74</v>
      </c>
      <c r="F96" s="2" t="s">
        <v>977</v>
      </c>
      <c r="G96" s="14" t="n">
        <v>27.22</v>
      </c>
      <c r="H96" s="14" t="n">
        <v>21.48</v>
      </c>
      <c r="I96" s="14" t="n">
        <v>17.5</v>
      </c>
      <c r="J96" s="23" t="n">
        <f aca="false">IF(AND(E96="Priority",ISNUMBER('Cost model'!N739)),'Cost model'!N739,'Cost model'!M739)</f>
        <v>17.5</v>
      </c>
      <c r="K96" s="14" t="n">
        <f aca="false">J96-H96</f>
        <v>-3.98</v>
      </c>
      <c r="L96" s="14" t="n">
        <f aca="false">G96-H96</f>
        <v>5.74</v>
      </c>
    </row>
    <row r="97" customFormat="false" ht="15" hidden="false" customHeight="false" outlineLevel="0" collapsed="false">
      <c r="A97" s="2" t="s">
        <v>142</v>
      </c>
      <c r="B97" s="2" t="s">
        <v>142</v>
      </c>
      <c r="C97" s="2" t="s">
        <v>48</v>
      </c>
      <c r="D97" s="2" t="s">
        <v>12</v>
      </c>
      <c r="E97" s="2" t="s">
        <v>74</v>
      </c>
      <c r="F97" s="2" t="s">
        <v>977</v>
      </c>
      <c r="G97" s="14" t="n">
        <v>50.19</v>
      </c>
      <c r="H97" s="14" t="n">
        <v>43.77</v>
      </c>
      <c r="I97" s="14" t="n">
        <v>12.5</v>
      </c>
      <c r="J97" s="23" t="n">
        <f aca="false">IF(AND(E97="Priority",ISNUMBER('Cost model'!N636)),'Cost model'!N636,'Cost model'!M636)</f>
        <v>40</v>
      </c>
      <c r="K97" s="14" t="n">
        <f aca="false">J97-H97</f>
        <v>-3.77</v>
      </c>
      <c r="L97" s="14" t="n">
        <f aca="false">G97-H97</f>
        <v>6.42</v>
      </c>
    </row>
    <row r="98" customFormat="false" ht="15" hidden="false" customHeight="false" outlineLevel="0" collapsed="false">
      <c r="A98" s="2" t="s">
        <v>142</v>
      </c>
      <c r="B98" s="2" t="s">
        <v>158</v>
      </c>
      <c r="C98" s="2" t="s">
        <v>47</v>
      </c>
      <c r="D98" s="2" t="s">
        <v>10</v>
      </c>
      <c r="E98" s="2" t="s">
        <v>74</v>
      </c>
      <c r="F98" s="2" t="s">
        <v>976</v>
      </c>
      <c r="G98" s="14" t="n">
        <v>14.5</v>
      </c>
      <c r="H98" s="14" t="n">
        <v>9.72</v>
      </c>
      <c r="I98" s="14" t="n">
        <v>14.5</v>
      </c>
      <c r="J98" s="23" t="n">
        <f aca="false">IF(AND(E98="Priority",ISNUMBER('Cost model'!N647)),'Cost model'!N647,'Cost model'!M647)</f>
        <v>13.5</v>
      </c>
      <c r="K98" s="14" t="n">
        <f aca="false">J98-H98</f>
        <v>3.78</v>
      </c>
      <c r="L98" s="14" t="n">
        <f aca="false">G98-H98</f>
        <v>4.78</v>
      </c>
    </row>
    <row r="99" customFormat="false" ht="15" hidden="false" customHeight="false" outlineLevel="0" collapsed="false">
      <c r="A99" s="2" t="s">
        <v>142</v>
      </c>
      <c r="B99" s="2" t="s">
        <v>142</v>
      </c>
      <c r="C99" s="2" t="s">
        <v>47</v>
      </c>
      <c r="D99" s="2" t="s">
        <v>10</v>
      </c>
      <c r="E99" s="2" t="s">
        <v>74</v>
      </c>
      <c r="F99" s="2" t="s">
        <v>977</v>
      </c>
      <c r="G99" s="14" t="n">
        <v>6.57</v>
      </c>
      <c r="H99" s="14" t="n">
        <v>6.57</v>
      </c>
      <c r="I99" s="14" t="n">
        <v>9.5</v>
      </c>
      <c r="J99" s="23" t="n">
        <f aca="false">IF(AND(E99="Priority",ISNUMBER('Cost model'!N632)),'Cost model'!N632,'Cost model'!M632)</f>
        <v>9.5</v>
      </c>
      <c r="K99" s="14" t="n">
        <f aca="false">J99-H99</f>
        <v>2.93</v>
      </c>
      <c r="L99" s="14" t="n">
        <f aca="false">G99-H99</f>
        <v>0</v>
      </c>
    </row>
    <row r="100" customFormat="false" ht="15" hidden="false" customHeight="false" outlineLevel="0" collapsed="false">
      <c r="A100" s="2" t="s">
        <v>174</v>
      </c>
      <c r="B100" s="2" t="s">
        <v>142</v>
      </c>
      <c r="C100" s="2" t="s">
        <v>48</v>
      </c>
      <c r="D100" s="2" t="s">
        <v>10</v>
      </c>
      <c r="E100" s="2" t="s">
        <v>74</v>
      </c>
      <c r="F100" s="2" t="s">
        <v>976</v>
      </c>
      <c r="G100" s="14" t="n">
        <v>10</v>
      </c>
      <c r="H100" s="14" t="n">
        <v>8.81</v>
      </c>
      <c r="I100" s="14" t="n">
        <v>12.5</v>
      </c>
      <c r="J100" s="23" t="n">
        <f aca="false">IF(AND(E100="Priority",ISNUMBER('Cost model'!N123)),'Cost model'!N123,'Cost model'!M123)</f>
        <v>16.5</v>
      </c>
      <c r="K100" s="14" t="n">
        <f aca="false">J100-H100</f>
        <v>7.69</v>
      </c>
      <c r="L100" s="14" t="n">
        <f aca="false">G100-H100</f>
        <v>1.19</v>
      </c>
    </row>
    <row r="101" customFormat="false" ht="15" hidden="false" customHeight="false" outlineLevel="0" collapsed="false">
      <c r="A101" s="2" t="s">
        <v>174</v>
      </c>
      <c r="B101" s="2" t="s">
        <v>142</v>
      </c>
      <c r="C101" s="2" t="s">
        <v>48</v>
      </c>
      <c r="D101" s="2" t="s">
        <v>12</v>
      </c>
      <c r="E101" s="2" t="s">
        <v>74</v>
      </c>
      <c r="F101" s="2" t="s">
        <v>976</v>
      </c>
      <c r="G101" s="14" t="n">
        <v>52.62</v>
      </c>
      <c r="H101" s="14" t="n">
        <v>55.87</v>
      </c>
      <c r="I101" s="14" t="n">
        <v>12.5</v>
      </c>
      <c r="J101" s="23" t="n">
        <f aca="false">IF(AND(E101="Priority",ISNUMBER('Cost model'!N126)),'Cost model'!N126,'Cost model'!M126)</f>
        <v>45</v>
      </c>
      <c r="K101" s="14" t="n">
        <f aca="false">J101-H101</f>
        <v>-10.87</v>
      </c>
      <c r="L101" s="14" t="n">
        <f aca="false">G101-H101</f>
        <v>-3.25</v>
      </c>
    </row>
    <row r="102" customFormat="false" ht="15" hidden="false" customHeight="false" outlineLevel="0" collapsed="false">
      <c r="A102" s="2" t="s">
        <v>124</v>
      </c>
      <c r="B102" s="2" t="s">
        <v>124</v>
      </c>
      <c r="C102" s="2" t="s">
        <v>48</v>
      </c>
      <c r="D102" s="2" t="s">
        <v>10</v>
      </c>
      <c r="E102" s="2" t="s">
        <v>74</v>
      </c>
      <c r="F102" s="2" t="s">
        <v>977</v>
      </c>
      <c r="G102" s="14" t="n">
        <v>9.33</v>
      </c>
      <c r="H102" s="14" t="n">
        <v>9.33</v>
      </c>
      <c r="I102" s="14" t="n">
        <v>12.5</v>
      </c>
      <c r="J102" s="23" t="n">
        <f aca="false">IF(AND(E102="Priority",ISNUMBER('Cost model'!N318)),'Cost model'!N318,'Cost model'!M318)</f>
        <v>14.5</v>
      </c>
      <c r="K102" s="14" t="n">
        <f aca="false">J102-H102</f>
        <v>5.17</v>
      </c>
      <c r="L102" s="14" t="n">
        <f aca="false">G102-H102</f>
        <v>0</v>
      </c>
    </row>
    <row r="103" customFormat="false" ht="15" hidden="false" customHeight="false" outlineLevel="0" collapsed="false">
      <c r="A103" s="2" t="s">
        <v>174</v>
      </c>
      <c r="B103" s="2" t="s">
        <v>142</v>
      </c>
      <c r="C103" s="2" t="s">
        <v>48</v>
      </c>
      <c r="D103" s="2" t="s">
        <v>10</v>
      </c>
      <c r="E103" s="2" t="s">
        <v>74</v>
      </c>
      <c r="F103" s="2" t="s">
        <v>976</v>
      </c>
      <c r="G103" s="14" t="n">
        <v>10.59</v>
      </c>
      <c r="H103" s="14" t="n">
        <v>11.46</v>
      </c>
      <c r="I103" s="14" t="n">
        <v>12.5</v>
      </c>
      <c r="J103" s="23" t="n">
        <f aca="false">IF(AND(E103="Priority",ISNUMBER('Cost model'!N123)),'Cost model'!N123,'Cost model'!M123)</f>
        <v>16.5</v>
      </c>
      <c r="K103" s="14" t="n">
        <f aca="false">J103-H103</f>
        <v>5.04</v>
      </c>
      <c r="L103" s="14" t="n">
        <f aca="false">G103-H103</f>
        <v>-0.870000000000001</v>
      </c>
    </row>
    <row r="104" customFormat="false" ht="15" hidden="false" customHeight="false" outlineLevel="0" collapsed="false">
      <c r="A104" s="2" t="s">
        <v>221</v>
      </c>
      <c r="B104" s="2" t="s">
        <v>221</v>
      </c>
      <c r="C104" s="2" t="s">
        <v>49</v>
      </c>
      <c r="D104" s="2" t="s">
        <v>12</v>
      </c>
      <c r="E104" s="2" t="s">
        <v>74</v>
      </c>
      <c r="F104" s="2" t="s">
        <v>977</v>
      </c>
      <c r="G104" s="14" t="n">
        <v>19.5</v>
      </c>
      <c r="H104" s="14" t="n">
        <v>77.69</v>
      </c>
      <c r="I104" s="14" t="n">
        <v>19.5</v>
      </c>
      <c r="J104" s="23" t="n">
        <f aca="false">IF(AND(E104="Priority",ISNUMBER('Cost model'!N742)),'Cost model'!N742,'Cost model'!M742)</f>
        <v>60</v>
      </c>
      <c r="K104" s="14" t="n">
        <f aca="false">J104-H104</f>
        <v>-17.69</v>
      </c>
      <c r="L104" s="14" t="n">
        <f aca="false">G104-H104</f>
        <v>-58.19</v>
      </c>
    </row>
    <row r="105" customFormat="false" ht="15" hidden="false" customHeight="false" outlineLevel="0" collapsed="false">
      <c r="A105" s="2" t="s">
        <v>124</v>
      </c>
      <c r="B105" s="2" t="s">
        <v>205</v>
      </c>
      <c r="C105" s="2" t="s">
        <v>48</v>
      </c>
      <c r="D105" s="2" t="s">
        <v>10</v>
      </c>
      <c r="E105" s="2" t="s">
        <v>74</v>
      </c>
      <c r="F105" s="2" t="s">
        <v>976</v>
      </c>
      <c r="G105" s="14" t="n">
        <v>20.05</v>
      </c>
      <c r="H105" s="14" t="n">
        <v>20.05</v>
      </c>
      <c r="I105" s="14" t="n">
        <v>19.5</v>
      </c>
      <c r="J105" s="23" t="n">
        <f aca="false">IF(AND(E105="Priority",ISNUMBER('Cost model'!N378)),'Cost model'!N378,'Cost model'!M378)</f>
        <v>18.5</v>
      </c>
      <c r="K105" s="14" t="n">
        <f aca="false">J105-H105</f>
        <v>-1.55</v>
      </c>
      <c r="L105" s="14" t="n">
        <f aca="false">G105-H105</f>
        <v>0</v>
      </c>
    </row>
    <row r="106" customFormat="false" ht="15" hidden="false" customHeight="false" outlineLevel="0" collapsed="false">
      <c r="A106" s="2" t="s">
        <v>124</v>
      </c>
      <c r="B106" s="2" t="s">
        <v>124</v>
      </c>
      <c r="C106" s="2" t="s">
        <v>47</v>
      </c>
      <c r="D106" s="2" t="s">
        <v>10</v>
      </c>
      <c r="E106" s="2" t="s">
        <v>74</v>
      </c>
      <c r="F106" s="2" t="s">
        <v>977</v>
      </c>
      <c r="G106" s="14" t="n">
        <v>6.57</v>
      </c>
      <c r="H106" s="14" t="n">
        <v>6.57</v>
      </c>
      <c r="I106" s="14" t="n">
        <v>9.5</v>
      </c>
      <c r="J106" s="23" t="n">
        <f aca="false">IF(AND(E106="Priority",ISNUMBER('Cost model'!N317)),'Cost model'!N317,'Cost model'!M317)</f>
        <v>10.5</v>
      </c>
      <c r="K106" s="14" t="n">
        <f aca="false">J106-H106</f>
        <v>3.93</v>
      </c>
      <c r="L106" s="14" t="n">
        <f aca="false">G106-H106</f>
        <v>0</v>
      </c>
    </row>
    <row r="107" customFormat="false" ht="15" hidden="false" customHeight="false" outlineLevel="0" collapsed="false">
      <c r="A107" s="2" t="s">
        <v>174</v>
      </c>
      <c r="B107" s="2" t="s">
        <v>142</v>
      </c>
      <c r="C107" s="2" t="s">
        <v>47</v>
      </c>
      <c r="D107" s="2" t="s">
        <v>10</v>
      </c>
      <c r="E107" s="2" t="s">
        <v>74</v>
      </c>
      <c r="F107" s="2" t="s">
        <v>976</v>
      </c>
      <c r="G107" s="14" t="n">
        <v>11.29</v>
      </c>
      <c r="H107" s="14" t="n">
        <v>10.57</v>
      </c>
      <c r="I107" s="14" t="n">
        <v>9.5</v>
      </c>
      <c r="J107" s="23" t="n">
        <f aca="false">IF(AND(E107="Priority",ISNUMBER('Cost model'!N122)),'Cost model'!N122,'Cost model'!M122)</f>
        <v>13.5</v>
      </c>
      <c r="K107" s="14" t="n">
        <f aca="false">J107-H107</f>
        <v>2.93</v>
      </c>
      <c r="L107" s="14" t="n">
        <f aca="false">G107-H107</f>
        <v>0.719999999999999</v>
      </c>
    </row>
    <row r="108" customFormat="false" ht="15" hidden="false" customHeight="false" outlineLevel="0" collapsed="false">
      <c r="A108" s="2" t="s">
        <v>124</v>
      </c>
      <c r="B108" s="2" t="s">
        <v>124</v>
      </c>
      <c r="C108" s="2" t="s">
        <v>47</v>
      </c>
      <c r="D108" s="2" t="s">
        <v>13</v>
      </c>
      <c r="E108" s="2" t="s">
        <v>74</v>
      </c>
      <c r="F108" s="2" t="s">
        <v>977</v>
      </c>
      <c r="G108" s="14" t="n">
        <v>36.01</v>
      </c>
      <c r="H108" s="14" t="n">
        <v>14.26</v>
      </c>
      <c r="I108" s="14" t="n">
        <v>19</v>
      </c>
      <c r="J108" s="23" t="n">
        <f aca="false">IF(AND(E108="Priority",ISNUMBER('Cost model'!N323)),'Cost model'!N323,'Cost model'!M323)</f>
        <v>60</v>
      </c>
      <c r="K108" s="14" t="n">
        <f aca="false">J108-H108</f>
        <v>45.74</v>
      </c>
      <c r="L108" s="14" t="n">
        <f aca="false">G108-H108</f>
        <v>21.75</v>
      </c>
    </row>
    <row r="109" customFormat="false" ht="15" hidden="false" customHeight="false" outlineLevel="0" collapsed="false">
      <c r="A109" s="2" t="s">
        <v>174</v>
      </c>
      <c r="B109" s="2" t="s">
        <v>142</v>
      </c>
      <c r="C109" s="2" t="s">
        <v>49</v>
      </c>
      <c r="D109" s="2" t="s">
        <v>12</v>
      </c>
      <c r="E109" s="2" t="s">
        <v>74</v>
      </c>
      <c r="F109" s="2" t="s">
        <v>976</v>
      </c>
      <c r="G109" s="14" t="n">
        <v>36.15</v>
      </c>
      <c r="H109" s="14" t="n">
        <v>42.33</v>
      </c>
      <c r="I109" s="14" t="n">
        <v>19.5</v>
      </c>
      <c r="J109" s="23" t="n">
        <f aca="false">IF(AND(E109="Priority",ISNUMBER('Cost model'!N127)),'Cost model'!N127,'Cost model'!M127)</f>
        <v>50</v>
      </c>
      <c r="K109" s="14" t="n">
        <f aca="false">J109-H109</f>
        <v>7.67</v>
      </c>
      <c r="L109" s="14" t="n">
        <f aca="false">G109-H109</f>
        <v>-6.18</v>
      </c>
    </row>
    <row r="110" customFormat="false" ht="15" hidden="false" customHeight="false" outlineLevel="0" collapsed="false">
      <c r="A110" s="2" t="s">
        <v>142</v>
      </c>
      <c r="B110" s="2" t="s">
        <v>142</v>
      </c>
      <c r="C110" s="2" t="s">
        <v>47</v>
      </c>
      <c r="D110" s="2" t="s">
        <v>10</v>
      </c>
      <c r="E110" s="2" t="s">
        <v>74</v>
      </c>
      <c r="F110" s="2" t="s">
        <v>977</v>
      </c>
      <c r="G110" s="14" t="n">
        <v>7.38</v>
      </c>
      <c r="H110" s="14" t="n">
        <v>7.11</v>
      </c>
      <c r="I110" s="14" t="n">
        <v>9.5</v>
      </c>
      <c r="J110" s="23" t="n">
        <f aca="false">IF(AND(E110="Priority",ISNUMBER('Cost model'!N632)),'Cost model'!N632,'Cost model'!M632)</f>
        <v>9.5</v>
      </c>
      <c r="K110" s="14" t="n">
        <f aca="false">J110-H110</f>
        <v>2.39</v>
      </c>
      <c r="L110" s="14" t="n">
        <f aca="false">G110-H110</f>
        <v>0.27</v>
      </c>
    </row>
    <row r="111" customFormat="false" ht="15" hidden="false" customHeight="false" outlineLevel="0" collapsed="false">
      <c r="A111" s="2" t="s">
        <v>221</v>
      </c>
      <c r="B111" s="2" t="s">
        <v>158</v>
      </c>
      <c r="C111" s="2" t="s">
        <v>49</v>
      </c>
      <c r="D111" s="2" t="s">
        <v>10</v>
      </c>
      <c r="E111" s="2" t="s">
        <v>74</v>
      </c>
      <c r="F111" s="2" t="s">
        <v>976</v>
      </c>
      <c r="G111" s="14" t="n">
        <v>17.5</v>
      </c>
      <c r="H111" s="14" t="n">
        <v>20.05</v>
      </c>
      <c r="I111" s="14" t="n">
        <v>17.5</v>
      </c>
      <c r="J111" s="23" t="n">
        <f aca="false">IF(AND(E111="Priority",ISNUMBER('Cost model'!N754)),'Cost model'!N754,'Cost model'!M754)</f>
        <v>23.5</v>
      </c>
      <c r="K111" s="14" t="n">
        <f aca="false">J111-H111</f>
        <v>3.45</v>
      </c>
      <c r="L111" s="14" t="n">
        <f aca="false">G111-H111</f>
        <v>-2.55</v>
      </c>
    </row>
    <row r="112" customFormat="false" ht="15" hidden="false" customHeight="false" outlineLevel="0" collapsed="false">
      <c r="A112" s="2" t="s">
        <v>124</v>
      </c>
      <c r="B112" s="2" t="s">
        <v>124</v>
      </c>
      <c r="C112" s="2" t="s">
        <v>48</v>
      </c>
      <c r="D112" s="2" t="s">
        <v>13</v>
      </c>
      <c r="E112" s="2" t="s">
        <v>74</v>
      </c>
      <c r="F112" s="2" t="s">
        <v>977</v>
      </c>
      <c r="G112" s="14" t="n">
        <v>85</v>
      </c>
      <c r="H112" s="14" t="n">
        <v>139.3</v>
      </c>
      <c r="I112" s="14" t="n">
        <v>24.5</v>
      </c>
      <c r="J112" s="23" t="n">
        <f aca="false">IF(AND(E112="Priority",ISNUMBER('Cost model'!N324)),'Cost model'!N324,'Cost model'!M324)</f>
        <v>85</v>
      </c>
      <c r="K112" s="14" t="n">
        <f aca="false">J112-H112</f>
        <v>-54.3</v>
      </c>
      <c r="L112" s="14" t="n">
        <f aca="false">G112-H112</f>
        <v>-54.3</v>
      </c>
    </row>
    <row r="113" customFormat="false" ht="15" hidden="false" customHeight="false" outlineLevel="0" collapsed="false">
      <c r="A113" s="2" t="s">
        <v>158</v>
      </c>
      <c r="B113" s="2" t="s">
        <v>158</v>
      </c>
      <c r="C113" s="2" t="s">
        <v>47</v>
      </c>
      <c r="D113" s="2" t="s">
        <v>10</v>
      </c>
      <c r="E113" s="2" t="s">
        <v>74</v>
      </c>
      <c r="F113" s="2" t="s">
        <v>977</v>
      </c>
      <c r="G113" s="14" t="n">
        <v>5.99</v>
      </c>
      <c r="H113" s="14" t="n">
        <v>5.78</v>
      </c>
      <c r="I113" s="14" t="n">
        <v>9.5</v>
      </c>
      <c r="J113" s="23" t="n">
        <f aca="false">IF(AND(E113="Priority",ISNUMBER('Cost model'!N422)),'Cost model'!N422,'Cost model'!M422)</f>
        <v>8.5</v>
      </c>
      <c r="K113" s="14" t="n">
        <f aca="false">J113-H113</f>
        <v>2.72</v>
      </c>
      <c r="L113" s="14" t="n">
        <f aca="false">G113-H113</f>
        <v>0.21</v>
      </c>
    </row>
    <row r="114" customFormat="false" ht="15" hidden="false" customHeight="false" outlineLevel="0" collapsed="false">
      <c r="A114" s="2" t="s">
        <v>142</v>
      </c>
      <c r="B114" s="2" t="s">
        <v>142</v>
      </c>
      <c r="C114" s="2" t="s">
        <v>48</v>
      </c>
      <c r="D114" s="2" t="s">
        <v>12</v>
      </c>
      <c r="E114" s="2" t="s">
        <v>74</v>
      </c>
      <c r="F114" s="2" t="s">
        <v>977</v>
      </c>
      <c r="G114" s="14" t="n">
        <v>42.5</v>
      </c>
      <c r="H114" s="14" t="n">
        <v>91.36</v>
      </c>
      <c r="I114" s="14" t="n">
        <v>12.5</v>
      </c>
      <c r="J114" s="23" t="n">
        <f aca="false">IF(AND(E114="Priority",ISNUMBER('Cost model'!N636)),'Cost model'!N636,'Cost model'!M636)</f>
        <v>40</v>
      </c>
      <c r="K114" s="14" t="n">
        <f aca="false">J114-H114</f>
        <v>-51.36</v>
      </c>
      <c r="L114" s="14" t="n">
        <f aca="false">G114-H114</f>
        <v>-48.86</v>
      </c>
    </row>
    <row r="115" customFormat="false" ht="15" hidden="false" customHeight="false" outlineLevel="0" collapsed="false">
      <c r="A115" s="2" t="s">
        <v>142</v>
      </c>
      <c r="B115" s="2" t="s">
        <v>142</v>
      </c>
      <c r="C115" s="2" t="s">
        <v>49</v>
      </c>
      <c r="D115" s="2" t="s">
        <v>13</v>
      </c>
      <c r="E115" s="2" t="s">
        <v>74</v>
      </c>
      <c r="F115" s="2" t="s">
        <v>977</v>
      </c>
      <c r="G115" s="14" t="n">
        <v>42.5</v>
      </c>
      <c r="H115" s="14" t="n">
        <v>50.97</v>
      </c>
      <c r="I115" s="14" t="n">
        <v>50</v>
      </c>
      <c r="J115" s="23" t="n">
        <f aca="false">IF(AND(E115="Priority",ISNUMBER('Cost model'!N640)),'Cost model'!N640,'Cost model'!M640)</f>
        <v>65</v>
      </c>
      <c r="K115" s="14" t="n">
        <f aca="false">J115-H115</f>
        <v>14.03</v>
      </c>
      <c r="L115" s="14" t="n">
        <f aca="false">G115-H115</f>
        <v>-8.47</v>
      </c>
    </row>
    <row r="116" customFormat="false" ht="15" hidden="false" customHeight="false" outlineLevel="0" collapsed="false">
      <c r="A116" s="2" t="s">
        <v>158</v>
      </c>
      <c r="B116" s="2" t="s">
        <v>124</v>
      </c>
      <c r="C116" s="2" t="s">
        <v>49</v>
      </c>
      <c r="D116" s="2" t="s">
        <v>10</v>
      </c>
      <c r="E116" s="2" t="s">
        <v>74</v>
      </c>
      <c r="F116" s="2" t="s">
        <v>976</v>
      </c>
      <c r="G116" s="14" t="n">
        <v>5.99</v>
      </c>
      <c r="H116" s="14" t="n">
        <v>11.3</v>
      </c>
      <c r="I116" s="14" t="n">
        <v>17.5</v>
      </c>
      <c r="J116" s="23" t="n">
        <f aca="false">IF(AND(E116="Priority",ISNUMBER('Cost model'!N454)),'Cost model'!N454,'Cost model'!M454)</f>
        <v>19.5</v>
      </c>
      <c r="K116" s="14" t="n">
        <f aca="false">J116-H116</f>
        <v>8.2</v>
      </c>
      <c r="L116" s="14" t="n">
        <f aca="false">G116-H116</f>
        <v>-5.31</v>
      </c>
    </row>
    <row r="117" customFormat="false" ht="15" hidden="false" customHeight="false" outlineLevel="0" collapsed="false">
      <c r="A117" s="2" t="s">
        <v>174</v>
      </c>
      <c r="B117" s="2" t="s">
        <v>124</v>
      </c>
      <c r="C117" s="2" t="s">
        <v>47</v>
      </c>
      <c r="D117" s="2" t="s">
        <v>10</v>
      </c>
      <c r="E117" s="2" t="s">
        <v>74</v>
      </c>
      <c r="F117" s="2" t="s">
        <v>976</v>
      </c>
      <c r="G117" s="14" t="n">
        <v>20.05</v>
      </c>
      <c r="H117" s="14" t="n">
        <v>20.05</v>
      </c>
      <c r="I117" s="14" t="n">
        <v>9.5</v>
      </c>
      <c r="J117" s="23" t="n">
        <f aca="false">IF(AND(E117="Priority",ISNUMBER('Cost model'!N107)),'Cost model'!N107,'Cost model'!M107)</f>
        <v>12.5</v>
      </c>
      <c r="K117" s="14" t="n">
        <f aca="false">J117-H117</f>
        <v>-7.55</v>
      </c>
      <c r="L117" s="14" t="n">
        <f aca="false">G117-H117</f>
        <v>0</v>
      </c>
    </row>
    <row r="118" customFormat="false" ht="15" hidden="false" customHeight="false" outlineLevel="0" collapsed="false">
      <c r="A118" s="2" t="s">
        <v>174</v>
      </c>
      <c r="B118" s="2" t="s">
        <v>221</v>
      </c>
      <c r="C118" s="2" t="s">
        <v>47</v>
      </c>
      <c r="D118" s="2" t="s">
        <v>10</v>
      </c>
      <c r="E118" s="2" t="s">
        <v>74</v>
      </c>
      <c r="F118" s="2" t="s">
        <v>976</v>
      </c>
      <c r="G118" s="14" t="n">
        <v>11.29</v>
      </c>
      <c r="H118" s="14" t="n">
        <v>10.57</v>
      </c>
      <c r="I118" s="14" t="n">
        <v>19.5</v>
      </c>
      <c r="J118" s="23" t="n">
        <f aca="false">IF(AND(E118="Priority",ISNUMBER('Cost model'!N152)),'Cost model'!N152,'Cost model'!M152)</f>
        <v>13.5</v>
      </c>
      <c r="K118" s="14" t="n">
        <f aca="false">J118-H118</f>
        <v>2.93</v>
      </c>
      <c r="L118" s="14" t="n">
        <f aca="false">G118-H118</f>
        <v>0.719999999999999</v>
      </c>
    </row>
    <row r="119" customFormat="false" ht="15" hidden="false" customHeight="false" outlineLevel="0" collapsed="false">
      <c r="A119" s="2" t="s">
        <v>124</v>
      </c>
      <c r="B119" s="2" t="s">
        <v>124</v>
      </c>
      <c r="C119" s="2" t="s">
        <v>47</v>
      </c>
      <c r="D119" s="2" t="s">
        <v>10</v>
      </c>
      <c r="E119" s="2" t="s">
        <v>74</v>
      </c>
      <c r="F119" s="2" t="s">
        <v>977</v>
      </c>
      <c r="G119" s="14" t="n">
        <v>7.79</v>
      </c>
      <c r="H119" s="14" t="n">
        <v>7.52</v>
      </c>
      <c r="I119" s="14" t="n">
        <v>9.5</v>
      </c>
      <c r="J119" s="23" t="n">
        <f aca="false">IF(AND(E119="Priority",ISNUMBER('Cost model'!N317)),'Cost model'!N317,'Cost model'!M317)</f>
        <v>10.5</v>
      </c>
      <c r="K119" s="14" t="n">
        <f aca="false">J119-H119</f>
        <v>2.98</v>
      </c>
      <c r="L119" s="14" t="n">
        <f aca="false">G119-H119</f>
        <v>0.27</v>
      </c>
    </row>
    <row r="120" customFormat="false" ht="15" hidden="false" customHeight="false" outlineLevel="0" collapsed="false">
      <c r="A120" s="2" t="s">
        <v>221</v>
      </c>
      <c r="B120" s="2" t="s">
        <v>221</v>
      </c>
      <c r="C120" s="2" t="s">
        <v>47</v>
      </c>
      <c r="D120" s="2" t="s">
        <v>10</v>
      </c>
      <c r="E120" s="2" t="s">
        <v>74</v>
      </c>
      <c r="F120" s="2" t="s">
        <v>977</v>
      </c>
      <c r="G120" s="14" t="n">
        <v>7.82</v>
      </c>
      <c r="H120" s="14" t="n">
        <v>7.82</v>
      </c>
      <c r="I120" s="14" t="n">
        <v>9.5</v>
      </c>
      <c r="J120" s="23" t="n">
        <f aca="false">IF(AND(E120="Priority",ISNUMBER('Cost model'!N737)),'Cost model'!N737,'Cost model'!M737)</f>
        <v>8.5</v>
      </c>
      <c r="K120" s="14" t="n">
        <f aca="false">J120-H120</f>
        <v>0.68</v>
      </c>
      <c r="L120" s="14" t="n">
        <f aca="false">G120-H120</f>
        <v>0</v>
      </c>
    </row>
    <row r="121" customFormat="false" ht="15" hidden="false" customHeight="false" outlineLevel="0" collapsed="false">
      <c r="A121" s="2" t="s">
        <v>221</v>
      </c>
      <c r="B121" s="2" t="s">
        <v>221</v>
      </c>
      <c r="C121" s="2" t="s">
        <v>49</v>
      </c>
      <c r="D121" s="2" t="s">
        <v>10</v>
      </c>
      <c r="E121" s="2" t="s">
        <v>74</v>
      </c>
      <c r="F121" s="2" t="s">
        <v>977</v>
      </c>
      <c r="G121" s="14" t="n">
        <v>22.75</v>
      </c>
      <c r="H121" s="14" t="n">
        <v>20.05</v>
      </c>
      <c r="I121" s="14" t="n">
        <v>17.5</v>
      </c>
      <c r="J121" s="23" t="n">
        <f aca="false">IF(AND(E121="Priority",ISNUMBER('Cost model'!N739)),'Cost model'!N739,'Cost model'!M739)</f>
        <v>17.5</v>
      </c>
      <c r="K121" s="14" t="n">
        <f aca="false">J121-H121</f>
        <v>-2.55</v>
      </c>
      <c r="L121" s="14" t="n">
        <f aca="false">G121-H121</f>
        <v>2.7</v>
      </c>
    </row>
    <row r="122" customFormat="false" ht="15" hidden="false" customHeight="false" outlineLevel="0" collapsed="false">
      <c r="A122" s="2" t="s">
        <v>342</v>
      </c>
      <c r="B122" s="2" t="s">
        <v>158</v>
      </c>
      <c r="C122" s="2" t="s">
        <v>47</v>
      </c>
      <c r="D122" s="2" t="s">
        <v>10</v>
      </c>
      <c r="E122" s="2" t="s">
        <v>74</v>
      </c>
      <c r="F122" s="2" t="s">
        <v>976</v>
      </c>
      <c r="G122" s="14" t="n">
        <v>16.25</v>
      </c>
      <c r="H122" s="14" t="n">
        <v>20.05</v>
      </c>
      <c r="I122" s="14" t="n">
        <v>19.5</v>
      </c>
      <c r="J122" s="23" t="n">
        <f aca="false">IF(AND(E122="Priority",ISNUMBER('Cost model'!N212)),'Cost model'!N212,'Cost model'!M212)</f>
        <v>20.5</v>
      </c>
      <c r="K122" s="14" t="n">
        <f aca="false">J122-H122</f>
        <v>0.449999999999999</v>
      </c>
      <c r="L122" s="14" t="n">
        <f aca="false">G122-H122</f>
        <v>-3.8</v>
      </c>
    </row>
    <row r="123" customFormat="false" ht="15" hidden="false" customHeight="false" outlineLevel="0" collapsed="false">
      <c r="A123" s="2" t="s">
        <v>221</v>
      </c>
      <c r="B123" s="2" t="s">
        <v>221</v>
      </c>
      <c r="C123" s="2" t="s">
        <v>49</v>
      </c>
      <c r="D123" s="2" t="s">
        <v>12</v>
      </c>
      <c r="E123" s="2" t="s">
        <v>74</v>
      </c>
      <c r="F123" s="2" t="s">
        <v>977</v>
      </c>
      <c r="G123" s="14" t="n">
        <v>19.5</v>
      </c>
      <c r="H123" s="14" t="n">
        <v>24.43</v>
      </c>
      <c r="I123" s="14" t="n">
        <v>19.5</v>
      </c>
      <c r="J123" s="23" t="n">
        <f aca="false">IF(AND(E123="Priority",ISNUMBER('Cost model'!N742)),'Cost model'!N742,'Cost model'!M742)</f>
        <v>60</v>
      </c>
      <c r="K123" s="14" t="n">
        <f aca="false">J123-H123</f>
        <v>35.57</v>
      </c>
      <c r="L123" s="14" t="n">
        <f aca="false">G123-H123</f>
        <v>-4.93</v>
      </c>
    </row>
    <row r="124" customFormat="false" ht="15" hidden="false" customHeight="false" outlineLevel="0" collapsed="false">
      <c r="A124" s="2" t="s">
        <v>221</v>
      </c>
      <c r="B124" s="2" t="s">
        <v>221</v>
      </c>
      <c r="C124" s="2" t="s">
        <v>49</v>
      </c>
      <c r="D124" s="2" t="s">
        <v>13</v>
      </c>
      <c r="E124" s="2" t="s">
        <v>74</v>
      </c>
      <c r="F124" s="2" t="s">
        <v>977</v>
      </c>
      <c r="G124" s="14" t="n">
        <v>50</v>
      </c>
      <c r="H124" s="14" t="n">
        <v>55.94</v>
      </c>
      <c r="I124" s="14" t="n">
        <v>50</v>
      </c>
      <c r="J124" s="23" t="n">
        <f aca="false">IF(AND(E124="Priority",ISNUMBER('Cost model'!N745)),'Cost model'!N745,'Cost model'!M745)</f>
        <v>130</v>
      </c>
      <c r="K124" s="14" t="n">
        <f aca="false">J124-H124</f>
        <v>74.06</v>
      </c>
      <c r="L124" s="14" t="n">
        <f aca="false">G124-H124</f>
        <v>-5.94</v>
      </c>
    </row>
    <row r="125" customFormat="false" ht="15" hidden="false" customHeight="false" outlineLevel="0" collapsed="false">
      <c r="A125" s="2" t="s">
        <v>123</v>
      </c>
      <c r="B125" s="2" t="s">
        <v>174</v>
      </c>
      <c r="C125" s="2" t="s">
        <v>47</v>
      </c>
      <c r="D125" s="2" t="s">
        <v>10</v>
      </c>
      <c r="E125" s="2" t="s">
        <v>74</v>
      </c>
      <c r="F125" s="2" t="s">
        <v>976</v>
      </c>
      <c r="G125" s="14" t="n">
        <v>14.5</v>
      </c>
      <c r="H125" s="14" t="n">
        <v>8.81</v>
      </c>
      <c r="I125" s="14" t="n">
        <v>14.5</v>
      </c>
      <c r="J125" s="23" t="n">
        <f aca="false">IF(AND(E125="Priority",ISNUMBER('Cost model'!N47)),'Cost model'!N47,'Cost model'!M47)</f>
        <v>12.5</v>
      </c>
      <c r="K125" s="14" t="n">
        <f aca="false">J125-H125</f>
        <v>3.69</v>
      </c>
      <c r="L125" s="14" t="n">
        <f aca="false">G125-H125</f>
        <v>5.69</v>
      </c>
    </row>
    <row r="126" customFormat="false" ht="15" hidden="false" customHeight="false" outlineLevel="0" collapsed="false">
      <c r="A126" s="2" t="s">
        <v>174</v>
      </c>
      <c r="B126" s="2" t="s">
        <v>124</v>
      </c>
      <c r="C126" s="2" t="s">
        <v>48</v>
      </c>
      <c r="D126" s="2" t="s">
        <v>10</v>
      </c>
      <c r="E126" s="2" t="s">
        <v>74</v>
      </c>
      <c r="F126" s="2" t="s">
        <v>976</v>
      </c>
      <c r="G126" s="14" t="n">
        <v>14.5</v>
      </c>
      <c r="H126" s="14" t="n">
        <v>11.87</v>
      </c>
      <c r="I126" s="14" t="n">
        <v>12.5</v>
      </c>
      <c r="J126" s="23" t="n">
        <f aca="false">IF(AND(E126="Priority",ISNUMBER('Cost model'!N108)),'Cost model'!N108,'Cost model'!M108)</f>
        <v>15.5</v>
      </c>
      <c r="K126" s="14" t="n">
        <f aca="false">J126-H126</f>
        <v>3.63</v>
      </c>
      <c r="L126" s="14" t="n">
        <f aca="false">G126-H126</f>
        <v>2.63</v>
      </c>
    </row>
    <row r="127" customFormat="false" ht="15" hidden="false" customHeight="false" outlineLevel="0" collapsed="false">
      <c r="A127" s="2" t="s">
        <v>142</v>
      </c>
      <c r="B127" s="2" t="s">
        <v>142</v>
      </c>
      <c r="C127" s="2" t="s">
        <v>47</v>
      </c>
      <c r="D127" s="2" t="s">
        <v>10</v>
      </c>
      <c r="E127" s="2" t="s">
        <v>74</v>
      </c>
      <c r="F127" s="2" t="s">
        <v>977</v>
      </c>
      <c r="G127" s="14" t="n">
        <v>7.38</v>
      </c>
      <c r="H127" s="14" t="n">
        <v>7.11</v>
      </c>
      <c r="I127" s="14" t="n">
        <v>9.5</v>
      </c>
      <c r="J127" s="23" t="n">
        <f aca="false">IF(AND(E127="Priority",ISNUMBER('Cost model'!N632)),'Cost model'!N632,'Cost model'!M632)</f>
        <v>9.5</v>
      </c>
      <c r="K127" s="14" t="n">
        <f aca="false">J127-H127</f>
        <v>2.39</v>
      </c>
      <c r="L127" s="14" t="n">
        <f aca="false">G127-H127</f>
        <v>0.27</v>
      </c>
    </row>
    <row r="128" customFormat="false" ht="15" hidden="false" customHeight="false" outlineLevel="0" collapsed="false">
      <c r="A128" s="2" t="s">
        <v>142</v>
      </c>
      <c r="B128" s="2" t="s">
        <v>142</v>
      </c>
      <c r="C128" s="2" t="s">
        <v>49</v>
      </c>
      <c r="D128" s="2" t="s">
        <v>10</v>
      </c>
      <c r="E128" s="2" t="s">
        <v>74</v>
      </c>
      <c r="F128" s="2" t="s">
        <v>977</v>
      </c>
      <c r="G128" s="14" t="n">
        <v>22.28</v>
      </c>
      <c r="H128" s="14" t="n">
        <v>21.48</v>
      </c>
      <c r="I128" s="14" t="n">
        <v>17.5</v>
      </c>
      <c r="J128" s="23" t="n">
        <f aca="false">IF(AND(E128="Priority",ISNUMBER('Cost model'!N634)),'Cost model'!N634,'Cost model'!M634)</f>
        <v>15.5</v>
      </c>
      <c r="K128" s="14" t="n">
        <f aca="false">J128-H128</f>
        <v>-5.98</v>
      </c>
      <c r="L128" s="14" t="n">
        <f aca="false">G128-H128</f>
        <v>0.800000000000001</v>
      </c>
    </row>
    <row r="129" customFormat="false" ht="15" hidden="false" customHeight="false" outlineLevel="0" collapsed="false">
      <c r="A129" s="2" t="s">
        <v>174</v>
      </c>
      <c r="B129" s="2" t="s">
        <v>142</v>
      </c>
      <c r="C129" s="2" t="s">
        <v>47</v>
      </c>
      <c r="D129" s="2" t="s">
        <v>12</v>
      </c>
      <c r="E129" s="2" t="s">
        <v>74</v>
      </c>
      <c r="F129" s="2" t="s">
        <v>976</v>
      </c>
      <c r="G129" s="14" t="n">
        <v>14.5</v>
      </c>
      <c r="H129" s="14" t="n">
        <v>13.75</v>
      </c>
      <c r="I129" s="14" t="n">
        <v>9.5</v>
      </c>
      <c r="J129" s="23" t="n">
        <f aca="false">IF(AND(E129="Priority",ISNUMBER('Cost model'!N125)),'Cost model'!N125,'Cost model'!M125)</f>
        <v>40</v>
      </c>
      <c r="K129" s="14" t="n">
        <f aca="false">J129-H129</f>
        <v>26.25</v>
      </c>
      <c r="L129" s="14" t="n">
        <f aca="false">G129-H129</f>
        <v>0.75</v>
      </c>
    </row>
    <row r="130" customFormat="false" ht="15" hidden="false" customHeight="false" outlineLevel="0" collapsed="false">
      <c r="A130" s="2" t="s">
        <v>174</v>
      </c>
      <c r="B130" s="2" t="s">
        <v>142</v>
      </c>
      <c r="C130" s="2" t="s">
        <v>49</v>
      </c>
      <c r="D130" s="2" t="s">
        <v>10</v>
      </c>
      <c r="E130" s="2" t="s">
        <v>74</v>
      </c>
      <c r="F130" s="2" t="s">
        <v>976</v>
      </c>
      <c r="G130" s="14" t="n">
        <v>11.3</v>
      </c>
      <c r="H130" s="14" t="n">
        <v>10.99</v>
      </c>
      <c r="I130" s="14" t="n">
        <v>17.5</v>
      </c>
      <c r="J130" s="23" t="n">
        <f aca="false">IF(AND(E130="Priority",ISNUMBER('Cost model'!N124)),'Cost model'!N124,'Cost model'!M124)</f>
        <v>21.5</v>
      </c>
      <c r="K130" s="14" t="n">
        <f aca="false">J130-H130</f>
        <v>10.51</v>
      </c>
      <c r="L130" s="14" t="n">
        <f aca="false">G130-H130</f>
        <v>0.310000000000001</v>
      </c>
    </row>
    <row r="131" customFormat="false" ht="15" hidden="false" customHeight="false" outlineLevel="0" collapsed="false">
      <c r="A131" s="2" t="s">
        <v>221</v>
      </c>
      <c r="B131" s="2" t="s">
        <v>158</v>
      </c>
      <c r="C131" s="2" t="s">
        <v>47</v>
      </c>
      <c r="D131" s="2" t="s">
        <v>10</v>
      </c>
      <c r="E131" s="2" t="s">
        <v>74</v>
      </c>
      <c r="F131" s="2" t="s">
        <v>976</v>
      </c>
      <c r="G131" s="14" t="n">
        <v>7.38</v>
      </c>
      <c r="H131" s="14" t="n">
        <v>10.56</v>
      </c>
      <c r="I131" s="14" t="n">
        <v>14.5</v>
      </c>
      <c r="J131" s="23" t="n">
        <f aca="false">IF(AND(E131="Priority",ISNUMBER('Cost model'!N752)),'Cost model'!N752,'Cost model'!M752)</f>
        <v>12.5</v>
      </c>
      <c r="K131" s="14" t="n">
        <f aca="false">J131-H131</f>
        <v>1.94</v>
      </c>
      <c r="L131" s="14" t="n">
        <f aca="false">G131-H131</f>
        <v>-3.18</v>
      </c>
    </row>
    <row r="132" customFormat="false" ht="15" hidden="false" customHeight="false" outlineLevel="0" collapsed="false">
      <c r="A132" s="2" t="s">
        <v>124</v>
      </c>
      <c r="B132" s="2" t="s">
        <v>124</v>
      </c>
      <c r="C132" s="2" t="s">
        <v>47</v>
      </c>
      <c r="D132" s="2" t="s">
        <v>10</v>
      </c>
      <c r="E132" s="2" t="s">
        <v>74</v>
      </c>
      <c r="F132" s="2" t="s">
        <v>977</v>
      </c>
      <c r="G132" s="14" t="n">
        <v>11.14</v>
      </c>
      <c r="H132" s="14" t="n">
        <v>10.74</v>
      </c>
      <c r="I132" s="14" t="n">
        <v>9.5</v>
      </c>
      <c r="J132" s="23" t="n">
        <f aca="false">IF(AND(E132="Priority",ISNUMBER('Cost model'!N317)),'Cost model'!N317,'Cost model'!M317)</f>
        <v>10.5</v>
      </c>
      <c r="K132" s="14" t="n">
        <f aca="false">J132-H132</f>
        <v>-0.24</v>
      </c>
      <c r="L132" s="14" t="n">
        <f aca="false">G132-H132</f>
        <v>0.4</v>
      </c>
    </row>
    <row r="133" customFormat="false" ht="15" hidden="false" customHeight="false" outlineLevel="0" collapsed="false">
      <c r="A133" s="2" t="s">
        <v>158</v>
      </c>
      <c r="B133" s="2" t="s">
        <v>142</v>
      </c>
      <c r="C133" s="2" t="s">
        <v>48</v>
      </c>
      <c r="D133" s="2" t="s">
        <v>10</v>
      </c>
      <c r="E133" s="2" t="s">
        <v>74</v>
      </c>
      <c r="F133" s="2" t="s">
        <v>976</v>
      </c>
      <c r="G133" s="14" t="n">
        <v>23.2</v>
      </c>
      <c r="H133" s="14" t="n">
        <v>26.76</v>
      </c>
      <c r="I133" s="14" t="n">
        <v>14.5</v>
      </c>
      <c r="J133" s="23" t="n">
        <f aca="false">IF(AND(E133="Priority",ISNUMBER('Cost model'!N438)),'Cost model'!N438,'Cost model'!M438)</f>
        <v>17.5</v>
      </c>
      <c r="K133" s="14" t="n">
        <f aca="false">J133-H133</f>
        <v>-9.26</v>
      </c>
      <c r="L133" s="14" t="n">
        <f aca="false">G133-H133</f>
        <v>-3.56</v>
      </c>
    </row>
    <row r="134" customFormat="false" ht="15" hidden="false" customHeight="false" outlineLevel="0" collapsed="false">
      <c r="A134" s="2" t="s">
        <v>221</v>
      </c>
      <c r="B134" s="2" t="s">
        <v>221</v>
      </c>
      <c r="C134" s="2" t="s">
        <v>47</v>
      </c>
      <c r="D134" s="2" t="s">
        <v>15</v>
      </c>
      <c r="E134" s="2" t="s">
        <v>74</v>
      </c>
      <c r="F134" s="2" t="s">
        <v>977</v>
      </c>
      <c r="G134" s="14" t="n">
        <v>19.5</v>
      </c>
      <c r="H134" s="14" t="n">
        <v>34.14</v>
      </c>
      <c r="I134" s="14" t="n">
        <v>45</v>
      </c>
      <c r="J134" s="23" t="n">
        <f aca="false">IF(AND(E134="Priority",ISNUMBER('Cost model'!N749)),'Cost model'!N749,'Cost model'!M749)</f>
        <v>110</v>
      </c>
      <c r="K134" s="14" t="n">
        <f aca="false">J134-H134</f>
        <v>75.86</v>
      </c>
      <c r="L134" s="14" t="n">
        <f aca="false">G134-H134</f>
        <v>-14.64</v>
      </c>
    </row>
    <row r="135" customFormat="false" ht="15" hidden="false" customHeight="false" outlineLevel="0" collapsed="false">
      <c r="A135" s="2" t="s">
        <v>158</v>
      </c>
      <c r="B135" s="2" t="s">
        <v>158</v>
      </c>
      <c r="C135" s="2" t="s">
        <v>47</v>
      </c>
      <c r="D135" s="2" t="s">
        <v>10</v>
      </c>
      <c r="E135" s="2" t="s">
        <v>74</v>
      </c>
      <c r="F135" s="2" t="s">
        <v>977</v>
      </c>
      <c r="G135" s="14" t="n">
        <v>8.23</v>
      </c>
      <c r="H135" s="14" t="n">
        <v>9.21</v>
      </c>
      <c r="I135" s="14" t="n">
        <v>9.5</v>
      </c>
      <c r="J135" s="23" t="n">
        <f aca="false">IF(AND(E135="Priority",ISNUMBER('Cost model'!N422)),'Cost model'!N422,'Cost model'!M422)</f>
        <v>8.5</v>
      </c>
      <c r="K135" s="14" t="n">
        <f aca="false">J135-H135</f>
        <v>-0.710000000000001</v>
      </c>
      <c r="L135" s="14" t="n">
        <f aca="false">G135-H135</f>
        <v>-0.98</v>
      </c>
    </row>
    <row r="136" customFormat="false" ht="15" hidden="false" customHeight="false" outlineLevel="0" collapsed="false">
      <c r="A136" s="2" t="s">
        <v>158</v>
      </c>
      <c r="B136" s="2" t="s">
        <v>158</v>
      </c>
      <c r="C136" s="2" t="s">
        <v>47</v>
      </c>
      <c r="D136" s="2" t="s">
        <v>10</v>
      </c>
      <c r="E136" s="2" t="s">
        <v>74</v>
      </c>
      <c r="F136" s="2" t="s">
        <v>977</v>
      </c>
      <c r="G136" s="14" t="n">
        <v>5.99</v>
      </c>
      <c r="H136" s="14" t="n">
        <v>7.11</v>
      </c>
      <c r="I136" s="14" t="n">
        <v>9.5</v>
      </c>
      <c r="J136" s="23" t="n">
        <f aca="false">IF(AND(E136="Priority",ISNUMBER('Cost model'!N422)),'Cost model'!N422,'Cost model'!M422)</f>
        <v>8.5</v>
      </c>
      <c r="K136" s="14" t="n">
        <f aca="false">J136-H136</f>
        <v>1.39</v>
      </c>
      <c r="L136" s="14" t="n">
        <f aca="false">G136-H136</f>
        <v>-1.12</v>
      </c>
    </row>
    <row r="137" customFormat="false" ht="15" hidden="false" customHeight="false" outlineLevel="0" collapsed="false">
      <c r="A137" s="2" t="s">
        <v>174</v>
      </c>
      <c r="B137" s="2" t="s">
        <v>142</v>
      </c>
      <c r="C137" s="2" t="s">
        <v>47</v>
      </c>
      <c r="D137" s="2" t="s">
        <v>10</v>
      </c>
      <c r="E137" s="2" t="s">
        <v>74</v>
      </c>
      <c r="F137" s="2" t="s">
        <v>976</v>
      </c>
      <c r="G137" s="14" t="n">
        <v>9.5</v>
      </c>
      <c r="H137" s="14" t="n">
        <v>20.05</v>
      </c>
      <c r="I137" s="14" t="n">
        <v>9.5</v>
      </c>
      <c r="J137" s="23" t="n">
        <f aca="false">IF(AND(E137="Priority",ISNUMBER('Cost model'!N122)),'Cost model'!N122,'Cost model'!M122)</f>
        <v>13.5</v>
      </c>
      <c r="K137" s="14" t="n">
        <f aca="false">J137-H137</f>
        <v>-6.55</v>
      </c>
      <c r="L137" s="14" t="n">
        <f aca="false">G137-H137</f>
        <v>-10.55</v>
      </c>
    </row>
    <row r="138" customFormat="false" ht="15" hidden="false" customHeight="false" outlineLevel="0" collapsed="false">
      <c r="A138" s="2" t="s">
        <v>142</v>
      </c>
      <c r="B138" s="2" t="s">
        <v>142</v>
      </c>
      <c r="C138" s="2" t="s">
        <v>47</v>
      </c>
      <c r="D138" s="2" t="s">
        <v>10</v>
      </c>
      <c r="E138" s="2" t="s">
        <v>74</v>
      </c>
      <c r="F138" s="2" t="s">
        <v>977</v>
      </c>
      <c r="G138" s="14" t="n">
        <v>6.57</v>
      </c>
      <c r="H138" s="14" t="n">
        <v>7.34</v>
      </c>
      <c r="I138" s="14" t="n">
        <v>9.5</v>
      </c>
      <c r="J138" s="23" t="n">
        <f aca="false">IF(AND(E138="Priority",ISNUMBER('Cost model'!N632)),'Cost model'!N632,'Cost model'!M632)</f>
        <v>9.5</v>
      </c>
      <c r="K138" s="14" t="n">
        <f aca="false">J138-H138</f>
        <v>2.16</v>
      </c>
      <c r="L138" s="14" t="n">
        <f aca="false">G138-H138</f>
        <v>-0.77</v>
      </c>
    </row>
    <row r="139" customFormat="false" ht="15" hidden="false" customHeight="false" outlineLevel="0" collapsed="false">
      <c r="A139" s="2" t="s">
        <v>221</v>
      </c>
      <c r="B139" s="2" t="s">
        <v>124</v>
      </c>
      <c r="C139" s="2" t="s">
        <v>49</v>
      </c>
      <c r="D139" s="2" t="s">
        <v>10</v>
      </c>
      <c r="E139" s="2" t="s">
        <v>74</v>
      </c>
      <c r="F139" s="2" t="s">
        <v>976</v>
      </c>
      <c r="G139" s="14" t="n">
        <v>17.5</v>
      </c>
      <c r="H139" s="14" t="n">
        <v>11.3</v>
      </c>
      <c r="I139" s="14" t="n">
        <v>19.5</v>
      </c>
      <c r="J139" s="23" t="n">
        <f aca="false">IF(AND(E139="Priority",ISNUMBER('Cost model'!N799)),'Cost model'!N799,'Cost model'!M799)</f>
        <v>20.5</v>
      </c>
      <c r="K139" s="14" t="n">
        <f aca="false">J139-H139</f>
        <v>9.2</v>
      </c>
      <c r="L139" s="14" t="n">
        <f aca="false">G139-H139</f>
        <v>6.2</v>
      </c>
    </row>
    <row r="140" customFormat="false" ht="15" hidden="false" customHeight="false" outlineLevel="0" collapsed="false">
      <c r="A140" s="2" t="s">
        <v>174</v>
      </c>
      <c r="B140" s="2" t="s">
        <v>221</v>
      </c>
      <c r="C140" s="2" t="s">
        <v>47</v>
      </c>
      <c r="D140" s="2" t="s">
        <v>10</v>
      </c>
      <c r="E140" s="2" t="s">
        <v>74</v>
      </c>
      <c r="F140" s="2" t="s">
        <v>976</v>
      </c>
      <c r="G140" s="14" t="n">
        <v>14.34</v>
      </c>
      <c r="H140" s="14" t="n">
        <v>10.57</v>
      </c>
      <c r="I140" s="14" t="n">
        <v>19.5</v>
      </c>
      <c r="J140" s="23" t="n">
        <f aca="false">IF(AND(E140="Priority",ISNUMBER('Cost model'!N152)),'Cost model'!N152,'Cost model'!M152)</f>
        <v>13.5</v>
      </c>
      <c r="K140" s="14" t="n">
        <f aca="false">J140-H140</f>
        <v>2.93</v>
      </c>
      <c r="L140" s="14" t="n">
        <f aca="false">G140-H140</f>
        <v>3.77</v>
      </c>
    </row>
    <row r="141" customFormat="false" ht="15" hidden="false" customHeight="false" outlineLevel="0" collapsed="false">
      <c r="A141" s="2" t="s">
        <v>124</v>
      </c>
      <c r="B141" s="2" t="s">
        <v>124</v>
      </c>
      <c r="C141" s="2" t="s">
        <v>47</v>
      </c>
      <c r="D141" s="2" t="s">
        <v>10</v>
      </c>
      <c r="E141" s="2" t="s">
        <v>74</v>
      </c>
      <c r="F141" s="2" t="s">
        <v>977</v>
      </c>
      <c r="G141" s="14" t="n">
        <v>9.5</v>
      </c>
      <c r="H141" s="14" t="n">
        <v>6.57</v>
      </c>
      <c r="I141" s="14" t="n">
        <v>9.5</v>
      </c>
      <c r="J141" s="23" t="n">
        <f aca="false">IF(AND(E141="Priority",ISNUMBER('Cost model'!N317)),'Cost model'!N317,'Cost model'!M317)</f>
        <v>10.5</v>
      </c>
      <c r="K141" s="14" t="n">
        <f aca="false">J141-H141</f>
        <v>3.93</v>
      </c>
      <c r="L141" s="14" t="n">
        <f aca="false">G141-H141</f>
        <v>2.93</v>
      </c>
    </row>
    <row r="142" customFormat="false" ht="15" hidden="false" customHeight="false" outlineLevel="0" collapsed="false">
      <c r="A142" s="2" t="s">
        <v>174</v>
      </c>
      <c r="B142" s="2" t="s">
        <v>174</v>
      </c>
      <c r="C142" s="2" t="s">
        <v>48</v>
      </c>
      <c r="D142" s="2" t="s">
        <v>10</v>
      </c>
      <c r="E142" s="2" t="s">
        <v>74</v>
      </c>
      <c r="F142" s="2" t="s">
        <v>977</v>
      </c>
      <c r="G142" s="14" t="n">
        <v>14.5</v>
      </c>
      <c r="H142" s="14" t="n">
        <v>17.02</v>
      </c>
      <c r="I142" s="14" t="n">
        <v>12.5</v>
      </c>
      <c r="J142" s="23" t="n">
        <f aca="false">IF(AND(E142="Priority",ISNUMBER('Cost model'!N168)),'Cost model'!N168,'Cost model'!M168)</f>
        <v>13.5</v>
      </c>
      <c r="K142" s="14" t="n">
        <f aca="false">J142-H142</f>
        <v>-3.52</v>
      </c>
      <c r="L142" s="14" t="n">
        <f aca="false">G142-H142</f>
        <v>-2.52</v>
      </c>
    </row>
    <row r="143" customFormat="false" ht="15" hidden="false" customHeight="false" outlineLevel="0" collapsed="false">
      <c r="A143" s="2" t="s">
        <v>124</v>
      </c>
      <c r="B143" s="2" t="s">
        <v>124</v>
      </c>
      <c r="C143" s="2" t="s">
        <v>47</v>
      </c>
      <c r="D143" s="2" t="s">
        <v>10</v>
      </c>
      <c r="E143" s="2" t="s">
        <v>74</v>
      </c>
      <c r="F143" s="2" t="s">
        <v>977</v>
      </c>
      <c r="G143" s="14" t="n">
        <v>7.79</v>
      </c>
      <c r="H143" s="14" t="n">
        <v>7.52</v>
      </c>
      <c r="I143" s="14" t="n">
        <v>9.5</v>
      </c>
      <c r="J143" s="23" t="n">
        <f aca="false">IF(AND(E143="Priority",ISNUMBER('Cost model'!N317)),'Cost model'!N317,'Cost model'!M317)</f>
        <v>10.5</v>
      </c>
      <c r="K143" s="14" t="n">
        <f aca="false">J143-H143</f>
        <v>2.98</v>
      </c>
      <c r="L143" s="14" t="n">
        <f aca="false">G143-H143</f>
        <v>0.27</v>
      </c>
    </row>
    <row r="144" customFormat="false" ht="15" hidden="false" customHeight="false" outlineLevel="0" collapsed="false">
      <c r="A144" s="2" t="s">
        <v>342</v>
      </c>
      <c r="B144" s="2" t="s">
        <v>221</v>
      </c>
      <c r="C144" s="2" t="s">
        <v>49</v>
      </c>
      <c r="D144" s="2" t="s">
        <v>10</v>
      </c>
      <c r="E144" s="2" t="s">
        <v>74</v>
      </c>
      <c r="F144" s="2" t="s">
        <v>976</v>
      </c>
      <c r="G144" s="14" t="n">
        <v>54.85</v>
      </c>
      <c r="H144" s="14" t="n">
        <v>36.1</v>
      </c>
      <c r="I144" s="14" t="n">
        <v>34.5</v>
      </c>
      <c r="J144" s="23" t="n">
        <f aca="false">IF(AND(E144="Priority",ISNUMBER('Cost model'!N244)),'Cost model'!N244,'Cost model'!M244)</f>
        <v>27.5</v>
      </c>
      <c r="K144" s="14" t="n">
        <f aca="false">J144-H144</f>
        <v>-8.6</v>
      </c>
      <c r="L144" s="14" t="n">
        <f aca="false">G144-H144</f>
        <v>18.75</v>
      </c>
    </row>
    <row r="145" customFormat="false" ht="15" hidden="false" customHeight="false" outlineLevel="0" collapsed="false">
      <c r="A145" s="2" t="s">
        <v>142</v>
      </c>
      <c r="B145" s="2" t="s">
        <v>124</v>
      </c>
      <c r="C145" s="2" t="s">
        <v>49</v>
      </c>
      <c r="D145" s="2" t="s">
        <v>10</v>
      </c>
      <c r="E145" s="2" t="s">
        <v>74</v>
      </c>
      <c r="F145" s="2" t="s">
        <v>976</v>
      </c>
      <c r="G145" s="14" t="n">
        <v>10</v>
      </c>
      <c r="H145" s="14" t="n">
        <v>11.3</v>
      </c>
      <c r="I145" s="14" t="n">
        <v>17.5</v>
      </c>
      <c r="J145" s="23" t="n">
        <f aca="false">IF(AND(E145="Priority",ISNUMBER('Cost model'!N664)),'Cost model'!N664,'Cost model'!M664)</f>
        <v>19.5</v>
      </c>
      <c r="K145" s="14" t="n">
        <f aca="false">J145-H145</f>
        <v>8.2</v>
      </c>
      <c r="L145" s="14" t="n">
        <f aca="false">G145-H145</f>
        <v>-1.3</v>
      </c>
    </row>
    <row r="146" customFormat="false" ht="15" hidden="false" customHeight="false" outlineLevel="0" collapsed="false">
      <c r="A146" s="2" t="s">
        <v>174</v>
      </c>
      <c r="B146" s="2" t="s">
        <v>142</v>
      </c>
      <c r="C146" s="2" t="s">
        <v>47</v>
      </c>
      <c r="D146" s="2" t="s">
        <v>12</v>
      </c>
      <c r="E146" s="2" t="s">
        <v>74</v>
      </c>
      <c r="F146" s="2" t="s">
        <v>976</v>
      </c>
      <c r="G146" s="14" t="n">
        <v>14.5</v>
      </c>
      <c r="H146" s="14" t="n">
        <v>9.5</v>
      </c>
      <c r="I146" s="14" t="n">
        <v>9.5</v>
      </c>
      <c r="J146" s="23" t="n">
        <f aca="false">IF(AND(E146="Priority",ISNUMBER('Cost model'!N125)),'Cost model'!N125,'Cost model'!M125)</f>
        <v>40</v>
      </c>
      <c r="K146" s="14" t="n">
        <f aca="false">J146-H146</f>
        <v>30.5</v>
      </c>
      <c r="L146" s="14" t="n">
        <f aca="false">G146-H146</f>
        <v>5</v>
      </c>
    </row>
    <row r="147" customFormat="false" ht="15" hidden="false" customHeight="false" outlineLevel="0" collapsed="false">
      <c r="A147" s="2" t="s">
        <v>124</v>
      </c>
      <c r="B147" s="2" t="s">
        <v>142</v>
      </c>
      <c r="C147" s="2" t="s">
        <v>48</v>
      </c>
      <c r="D147" s="2" t="s">
        <v>10</v>
      </c>
      <c r="E147" s="2" t="s">
        <v>74</v>
      </c>
      <c r="F147" s="2" t="s">
        <v>976</v>
      </c>
      <c r="G147" s="14" t="n">
        <v>15.73</v>
      </c>
      <c r="H147" s="14" t="n">
        <v>14.36</v>
      </c>
      <c r="I147" s="14" t="n">
        <v>14.5</v>
      </c>
      <c r="J147" s="23" t="n">
        <f aca="false">IF(AND(E147="Priority",ISNUMBER('Cost model'!N333)),'Cost model'!N333,'Cost model'!M333)</f>
        <v>18.5</v>
      </c>
      <c r="K147" s="14" t="n">
        <f aca="false">J147-H147</f>
        <v>4.14</v>
      </c>
      <c r="L147" s="14" t="n">
        <f aca="false">G147-H147</f>
        <v>1.37</v>
      </c>
    </row>
    <row r="148" customFormat="false" ht="15" hidden="false" customHeight="false" outlineLevel="0" collapsed="false">
      <c r="A148" s="2" t="s">
        <v>221</v>
      </c>
      <c r="B148" s="2" t="s">
        <v>221</v>
      </c>
      <c r="C148" s="2" t="s">
        <v>47</v>
      </c>
      <c r="D148" s="2" t="s">
        <v>10</v>
      </c>
      <c r="E148" s="2" t="s">
        <v>74</v>
      </c>
      <c r="F148" s="2" t="s">
        <v>977</v>
      </c>
      <c r="G148" s="14" t="n">
        <v>9.53</v>
      </c>
      <c r="H148" s="14" t="n">
        <v>8.07</v>
      </c>
      <c r="I148" s="14" t="n">
        <v>9.5</v>
      </c>
      <c r="J148" s="23" t="n">
        <f aca="false">IF(AND(E148="Priority",ISNUMBER('Cost model'!N737)),'Cost model'!N737,'Cost model'!M737)</f>
        <v>8.5</v>
      </c>
      <c r="K148" s="14" t="n">
        <f aca="false">J148-H148</f>
        <v>0.43</v>
      </c>
      <c r="L148" s="14" t="n">
        <f aca="false">G148-H148</f>
        <v>1.46</v>
      </c>
    </row>
    <row r="149" customFormat="false" ht="15" hidden="false" customHeight="false" outlineLevel="0" collapsed="false">
      <c r="A149" s="2" t="s">
        <v>124</v>
      </c>
      <c r="B149" s="2" t="s">
        <v>158</v>
      </c>
      <c r="C149" s="2" t="s">
        <v>48</v>
      </c>
      <c r="D149" s="2" t="s">
        <v>10</v>
      </c>
      <c r="E149" s="2" t="s">
        <v>74</v>
      </c>
      <c r="F149" s="2" t="s">
        <v>976</v>
      </c>
      <c r="G149" s="14" t="n">
        <v>20.05</v>
      </c>
      <c r="H149" s="14" t="n">
        <v>20.05</v>
      </c>
      <c r="I149" s="14" t="n">
        <v>14.5</v>
      </c>
      <c r="J149" s="23" t="n">
        <f aca="false">IF(AND(E149="Priority",ISNUMBER('Cost model'!N348)),'Cost model'!N348,'Cost model'!M348)</f>
        <v>17.5</v>
      </c>
      <c r="K149" s="14" t="n">
        <f aca="false">J149-H149</f>
        <v>-2.55</v>
      </c>
      <c r="L149" s="14" t="n">
        <f aca="false">G149-H149</f>
        <v>0</v>
      </c>
    </row>
    <row r="150" customFormat="false" ht="15" hidden="false" customHeight="false" outlineLevel="0" collapsed="false">
      <c r="A150" s="2" t="s">
        <v>174</v>
      </c>
      <c r="B150" s="2" t="s">
        <v>142</v>
      </c>
      <c r="C150" s="2" t="s">
        <v>48</v>
      </c>
      <c r="D150" s="2" t="s">
        <v>10</v>
      </c>
      <c r="E150" s="2" t="s">
        <v>74</v>
      </c>
      <c r="F150" s="2" t="s">
        <v>976</v>
      </c>
      <c r="G150" s="14" t="n">
        <v>19.5</v>
      </c>
      <c r="H150" s="14" t="n">
        <v>14.36</v>
      </c>
      <c r="I150" s="14" t="n">
        <v>12.5</v>
      </c>
      <c r="J150" s="23" t="n">
        <f aca="false">IF(AND(E150="Priority",ISNUMBER('Cost model'!N123)),'Cost model'!N123,'Cost model'!M123)</f>
        <v>16.5</v>
      </c>
      <c r="K150" s="14" t="n">
        <f aca="false">J150-H150</f>
        <v>2.14</v>
      </c>
      <c r="L150" s="14" t="n">
        <f aca="false">G150-H150</f>
        <v>5.14</v>
      </c>
    </row>
    <row r="151" customFormat="false" ht="15" hidden="false" customHeight="false" outlineLevel="0" collapsed="false">
      <c r="A151" s="2" t="s">
        <v>124</v>
      </c>
      <c r="B151" s="2" t="s">
        <v>124</v>
      </c>
      <c r="C151" s="2" t="s">
        <v>48</v>
      </c>
      <c r="D151" s="2" t="s">
        <v>10</v>
      </c>
      <c r="E151" s="2" t="s">
        <v>74</v>
      </c>
      <c r="F151" s="2" t="s">
        <v>977</v>
      </c>
      <c r="G151" s="14" t="n">
        <v>9.5</v>
      </c>
      <c r="H151" s="14" t="n">
        <v>8.8</v>
      </c>
      <c r="I151" s="14" t="n">
        <v>12.5</v>
      </c>
      <c r="J151" s="23" t="n">
        <f aca="false">IF(AND(E151="Priority",ISNUMBER('Cost model'!N318)),'Cost model'!N318,'Cost model'!M318)</f>
        <v>14.5</v>
      </c>
      <c r="K151" s="14" t="n">
        <f aca="false">J151-H151</f>
        <v>5.7</v>
      </c>
      <c r="L151" s="14" t="n">
        <f aca="false">G151-H151</f>
        <v>0.699999999999999</v>
      </c>
    </row>
    <row r="152" customFormat="false" ht="15" hidden="false" customHeight="false" outlineLevel="0" collapsed="false">
      <c r="A152" s="2" t="s">
        <v>221</v>
      </c>
      <c r="B152" s="2" t="s">
        <v>174</v>
      </c>
      <c r="C152" s="2" t="s">
        <v>47</v>
      </c>
      <c r="D152" s="2" t="s">
        <v>10</v>
      </c>
      <c r="E152" s="2" t="s">
        <v>74</v>
      </c>
      <c r="F152" s="2" t="s">
        <v>976</v>
      </c>
      <c r="G152" s="14" t="n">
        <v>9.53</v>
      </c>
      <c r="H152" s="14" t="n">
        <v>9.2</v>
      </c>
      <c r="I152" s="14" t="n">
        <v>19.5</v>
      </c>
      <c r="J152" s="23" t="n">
        <f aca="false">IF(AND(E152="Priority",ISNUMBER('Cost model'!N782)),'Cost model'!N782,'Cost model'!M782)</f>
        <v>11.5</v>
      </c>
      <c r="K152" s="14" t="n">
        <f aca="false">J152-H152</f>
        <v>2.3</v>
      </c>
      <c r="L152" s="14" t="n">
        <f aca="false">G152-H152</f>
        <v>0.33</v>
      </c>
    </row>
    <row r="153" customFormat="false" ht="15" hidden="false" customHeight="false" outlineLevel="0" collapsed="false">
      <c r="A153" s="2" t="s">
        <v>174</v>
      </c>
      <c r="B153" s="2" t="s">
        <v>174</v>
      </c>
      <c r="C153" s="2" t="s">
        <v>48</v>
      </c>
      <c r="D153" s="2" t="s">
        <v>10</v>
      </c>
      <c r="E153" s="2" t="s">
        <v>74</v>
      </c>
      <c r="F153" s="2" t="s">
        <v>977</v>
      </c>
      <c r="G153" s="14" t="n">
        <v>24.39</v>
      </c>
      <c r="H153" s="14" t="n">
        <v>20.05</v>
      </c>
      <c r="I153" s="14" t="n">
        <v>12.5</v>
      </c>
      <c r="J153" s="23" t="n">
        <f aca="false">IF(AND(E153="Priority",ISNUMBER('Cost model'!N168)),'Cost model'!N168,'Cost model'!M168)</f>
        <v>13.5</v>
      </c>
      <c r="K153" s="14" t="n">
        <f aca="false">J153-H153</f>
        <v>-6.55</v>
      </c>
      <c r="L153" s="14" t="n">
        <f aca="false">G153-H153</f>
        <v>4.34</v>
      </c>
    </row>
    <row r="154" customFormat="false" ht="15" hidden="false" customHeight="false" outlineLevel="0" collapsed="false">
      <c r="A154" s="2" t="s">
        <v>174</v>
      </c>
      <c r="B154" s="2" t="s">
        <v>142</v>
      </c>
      <c r="C154" s="2" t="s">
        <v>48</v>
      </c>
      <c r="D154" s="2" t="s">
        <v>10</v>
      </c>
      <c r="E154" s="2" t="s">
        <v>74</v>
      </c>
      <c r="F154" s="2" t="s">
        <v>976</v>
      </c>
      <c r="G154" s="14" t="n">
        <v>9.81</v>
      </c>
      <c r="H154" s="14" t="n">
        <v>15.96</v>
      </c>
      <c r="I154" s="14" t="n">
        <v>12.5</v>
      </c>
      <c r="J154" s="23" t="n">
        <f aca="false">IF(AND(E154="Priority",ISNUMBER('Cost model'!N123)),'Cost model'!N123,'Cost model'!M123)</f>
        <v>16.5</v>
      </c>
      <c r="K154" s="14" t="n">
        <f aca="false">J154-H154</f>
        <v>0.539999999999999</v>
      </c>
      <c r="L154" s="14" t="n">
        <f aca="false">G154-H154</f>
        <v>-6.15</v>
      </c>
    </row>
    <row r="155" customFormat="false" ht="15" hidden="false" customHeight="false" outlineLevel="0" collapsed="false">
      <c r="A155" s="2" t="s">
        <v>142</v>
      </c>
      <c r="B155" s="2" t="s">
        <v>142</v>
      </c>
      <c r="C155" s="2" t="s">
        <v>48</v>
      </c>
      <c r="D155" s="2" t="s">
        <v>10</v>
      </c>
      <c r="E155" s="2" t="s">
        <v>74</v>
      </c>
      <c r="F155" s="2" t="s">
        <v>977</v>
      </c>
      <c r="G155" s="14" t="n">
        <v>9.92</v>
      </c>
      <c r="H155" s="14" t="n">
        <v>7.78</v>
      </c>
      <c r="I155" s="14" t="n">
        <v>12.5</v>
      </c>
      <c r="J155" s="23" t="n">
        <f aca="false">IF(AND(E155="Priority",ISNUMBER('Cost model'!N633)),'Cost model'!N633,'Cost model'!M633)</f>
        <v>11.5</v>
      </c>
      <c r="K155" s="14" t="n">
        <f aca="false">J155-H155</f>
        <v>3.72</v>
      </c>
      <c r="L155" s="14" t="n">
        <f aca="false">G155-H155</f>
        <v>2.14</v>
      </c>
    </row>
    <row r="156" customFormat="false" ht="15" hidden="false" customHeight="false" outlineLevel="0" collapsed="false">
      <c r="A156" s="2" t="s">
        <v>124</v>
      </c>
      <c r="B156" s="2" t="s">
        <v>124</v>
      </c>
      <c r="C156" s="2" t="s">
        <v>47</v>
      </c>
      <c r="D156" s="2" t="s">
        <v>10</v>
      </c>
      <c r="E156" s="2" t="s">
        <v>74</v>
      </c>
      <c r="F156" s="2" t="s">
        <v>977</v>
      </c>
      <c r="G156" s="14" t="n">
        <v>11.14</v>
      </c>
      <c r="H156" s="14" t="n">
        <v>10.74</v>
      </c>
      <c r="I156" s="14" t="n">
        <v>9.5</v>
      </c>
      <c r="J156" s="23" t="n">
        <f aca="false">IF(AND(E156="Priority",ISNUMBER('Cost model'!N317)),'Cost model'!N317,'Cost model'!M317)</f>
        <v>10.5</v>
      </c>
      <c r="K156" s="14" t="n">
        <f aca="false">J156-H156</f>
        <v>-0.24</v>
      </c>
      <c r="L156" s="14" t="n">
        <f aca="false">G156-H156</f>
        <v>0.4</v>
      </c>
    </row>
    <row r="157" customFormat="false" ht="15" hidden="false" customHeight="false" outlineLevel="0" collapsed="false">
      <c r="A157" s="2" t="s">
        <v>124</v>
      </c>
      <c r="B157" s="2" t="s">
        <v>124</v>
      </c>
      <c r="C157" s="2" t="s">
        <v>48</v>
      </c>
      <c r="D157" s="2" t="s">
        <v>10</v>
      </c>
      <c r="E157" s="2" t="s">
        <v>74</v>
      </c>
      <c r="F157" s="2" t="s">
        <v>977</v>
      </c>
      <c r="G157" s="14" t="n">
        <v>16.75</v>
      </c>
      <c r="H157" s="14" t="n">
        <v>10.74</v>
      </c>
      <c r="I157" s="14" t="n">
        <v>12.5</v>
      </c>
      <c r="J157" s="23" t="n">
        <f aca="false">IF(AND(E157="Priority",ISNUMBER('Cost model'!N318)),'Cost model'!N318,'Cost model'!M318)</f>
        <v>14.5</v>
      </c>
      <c r="K157" s="14" t="n">
        <f aca="false">J157-H157</f>
        <v>3.76</v>
      </c>
      <c r="L157" s="14" t="n">
        <f aca="false">G157-H157</f>
        <v>6.01</v>
      </c>
    </row>
    <row r="158" customFormat="false" ht="15" hidden="false" customHeight="false" outlineLevel="0" collapsed="false">
      <c r="A158" s="2" t="s">
        <v>174</v>
      </c>
      <c r="B158" s="2" t="s">
        <v>142</v>
      </c>
      <c r="C158" s="2" t="s">
        <v>47</v>
      </c>
      <c r="D158" s="2" t="s">
        <v>12</v>
      </c>
      <c r="E158" s="2" t="s">
        <v>74</v>
      </c>
      <c r="F158" s="2" t="s">
        <v>976</v>
      </c>
      <c r="G158" s="14" t="n">
        <v>22.31</v>
      </c>
      <c r="H158" s="14" t="n">
        <v>15.81</v>
      </c>
      <c r="I158" s="14" t="n">
        <v>9.5</v>
      </c>
      <c r="J158" s="23" t="n">
        <f aca="false">IF(AND(E158="Priority",ISNUMBER('Cost model'!N125)),'Cost model'!N125,'Cost model'!M125)</f>
        <v>40</v>
      </c>
      <c r="K158" s="14" t="n">
        <f aca="false">J158-H158</f>
        <v>24.19</v>
      </c>
      <c r="L158" s="14" t="n">
        <f aca="false">G158-H158</f>
        <v>6.5</v>
      </c>
    </row>
    <row r="159" customFormat="false" ht="15" hidden="false" customHeight="false" outlineLevel="0" collapsed="false">
      <c r="A159" s="2" t="s">
        <v>124</v>
      </c>
      <c r="B159" s="2" t="s">
        <v>124</v>
      </c>
      <c r="C159" s="2" t="s">
        <v>48</v>
      </c>
      <c r="D159" s="2" t="s">
        <v>10</v>
      </c>
      <c r="E159" s="2" t="s">
        <v>74</v>
      </c>
      <c r="F159" s="2" t="s">
        <v>977</v>
      </c>
      <c r="G159" s="14" t="n">
        <v>85</v>
      </c>
      <c r="H159" s="14" t="n">
        <v>125.63</v>
      </c>
      <c r="I159" s="14" t="n">
        <v>12.5</v>
      </c>
      <c r="J159" s="23" t="n">
        <f aca="false">IF(AND(E159="Priority",ISNUMBER('Cost model'!N318)),'Cost model'!N318,'Cost model'!M318)</f>
        <v>14.5</v>
      </c>
      <c r="K159" s="14" t="n">
        <f aca="false">J159-H159</f>
        <v>-111.13</v>
      </c>
      <c r="L159" s="14" t="n">
        <f aca="false">G159-H159</f>
        <v>-40.63</v>
      </c>
    </row>
    <row r="160" customFormat="false" ht="15" hidden="false" customHeight="false" outlineLevel="0" collapsed="false">
      <c r="A160" s="2" t="s">
        <v>174</v>
      </c>
      <c r="B160" s="2" t="s">
        <v>124</v>
      </c>
      <c r="C160" s="2" t="s">
        <v>47</v>
      </c>
      <c r="D160" s="2" t="s">
        <v>12</v>
      </c>
      <c r="E160" s="2" t="s">
        <v>74</v>
      </c>
      <c r="F160" s="2" t="s">
        <v>976</v>
      </c>
      <c r="G160" s="14" t="n">
        <v>14.5</v>
      </c>
      <c r="H160" s="14" t="n">
        <v>12.33</v>
      </c>
      <c r="I160" s="14" t="n">
        <v>9.5</v>
      </c>
      <c r="J160" s="23" t="n">
        <f aca="false">IF(AND(E160="Priority",ISNUMBER('Cost model'!N110)),'Cost model'!N110,'Cost model'!M110)</f>
        <v>40</v>
      </c>
      <c r="K160" s="14" t="n">
        <f aca="false">J160-H160</f>
        <v>27.67</v>
      </c>
      <c r="L160" s="14" t="n">
        <f aca="false">G160-H160</f>
        <v>2.17</v>
      </c>
    </row>
    <row r="161" customFormat="false" ht="15" hidden="false" customHeight="false" outlineLevel="0" collapsed="false">
      <c r="A161" s="2" t="s">
        <v>124</v>
      </c>
      <c r="B161" s="2" t="s">
        <v>124</v>
      </c>
      <c r="C161" s="2" t="s">
        <v>48</v>
      </c>
      <c r="D161" s="2" t="s">
        <v>12</v>
      </c>
      <c r="E161" s="2" t="s">
        <v>74</v>
      </c>
      <c r="F161" s="2" t="s">
        <v>977</v>
      </c>
      <c r="G161" s="14" t="n">
        <v>9.5</v>
      </c>
      <c r="H161" s="14" t="n">
        <v>26.72</v>
      </c>
      <c r="I161" s="14" t="n">
        <v>12.5</v>
      </c>
      <c r="J161" s="23" t="n">
        <f aca="false">IF(AND(E161="Priority",ISNUMBER('Cost model'!N321)),'Cost model'!N321,'Cost model'!M321)</f>
        <v>40</v>
      </c>
      <c r="K161" s="14" t="n">
        <f aca="false">J161-H161</f>
        <v>13.28</v>
      </c>
      <c r="L161" s="14" t="n">
        <f aca="false">G161-H161</f>
        <v>-17.22</v>
      </c>
    </row>
    <row r="162" customFormat="false" ht="15" hidden="false" customHeight="false" outlineLevel="0" collapsed="false">
      <c r="A162" s="2" t="s">
        <v>221</v>
      </c>
      <c r="B162" s="2" t="s">
        <v>124</v>
      </c>
      <c r="C162" s="2" t="s">
        <v>49</v>
      </c>
      <c r="D162" s="2" t="s">
        <v>10</v>
      </c>
      <c r="E162" s="2" t="s">
        <v>74</v>
      </c>
      <c r="F162" s="2" t="s">
        <v>976</v>
      </c>
      <c r="G162" s="14" t="n">
        <v>22.75</v>
      </c>
      <c r="H162" s="14" t="n">
        <v>22.75</v>
      </c>
      <c r="I162" s="14" t="n">
        <v>19.5</v>
      </c>
      <c r="J162" s="23" t="n">
        <f aca="false">IF(AND(E162="Priority",ISNUMBER('Cost model'!N799)),'Cost model'!N799,'Cost model'!M799)</f>
        <v>20.5</v>
      </c>
      <c r="K162" s="14" t="n">
        <f aca="false">J162-H162</f>
        <v>-2.25</v>
      </c>
      <c r="L162" s="14" t="n">
        <f aca="false">G162-H162</f>
        <v>0</v>
      </c>
    </row>
    <row r="163" customFormat="false" ht="15" hidden="false" customHeight="false" outlineLevel="0" collapsed="false">
      <c r="A163" s="2" t="s">
        <v>174</v>
      </c>
      <c r="B163" s="2" t="s">
        <v>142</v>
      </c>
      <c r="C163" s="2" t="s">
        <v>47</v>
      </c>
      <c r="D163" s="2" t="s">
        <v>12</v>
      </c>
      <c r="E163" s="2" t="s">
        <v>74</v>
      </c>
      <c r="F163" s="2" t="s">
        <v>976</v>
      </c>
      <c r="G163" s="14" t="n">
        <v>45.2</v>
      </c>
      <c r="H163" s="14" t="n">
        <v>42.09</v>
      </c>
      <c r="I163" s="14" t="n">
        <v>9.5</v>
      </c>
      <c r="J163" s="23" t="n">
        <f aca="false">IF(AND(E163="Priority",ISNUMBER('Cost model'!N125)),'Cost model'!N125,'Cost model'!M125)</f>
        <v>40</v>
      </c>
      <c r="K163" s="14" t="n">
        <f aca="false">J163-H163</f>
        <v>-2.09</v>
      </c>
      <c r="L163" s="14" t="n">
        <f aca="false">G163-H163</f>
        <v>3.11</v>
      </c>
    </row>
    <row r="164" customFormat="false" ht="15" hidden="false" customHeight="false" outlineLevel="0" collapsed="false">
      <c r="A164" s="2" t="s">
        <v>124</v>
      </c>
      <c r="B164" s="2" t="s">
        <v>124</v>
      </c>
      <c r="C164" s="2" t="s">
        <v>48</v>
      </c>
      <c r="D164" s="2" t="s">
        <v>10</v>
      </c>
      <c r="E164" s="2" t="s">
        <v>74</v>
      </c>
      <c r="F164" s="2" t="s">
        <v>977</v>
      </c>
      <c r="G164" s="14" t="n">
        <v>8.65</v>
      </c>
      <c r="H164" s="14" t="n">
        <v>8.8</v>
      </c>
      <c r="I164" s="14" t="n">
        <v>12.5</v>
      </c>
      <c r="J164" s="23" t="n">
        <f aca="false">IF(AND(E164="Priority",ISNUMBER('Cost model'!N318)),'Cost model'!N318,'Cost model'!M318)</f>
        <v>14.5</v>
      </c>
      <c r="K164" s="14" t="n">
        <f aca="false">J164-H164</f>
        <v>5.7</v>
      </c>
      <c r="L164" s="14" t="n">
        <f aca="false">G164-H164</f>
        <v>-0.15</v>
      </c>
    </row>
    <row r="165" customFormat="false" ht="15" hidden="false" customHeight="false" outlineLevel="0" collapsed="false">
      <c r="A165" s="2" t="s">
        <v>142</v>
      </c>
      <c r="B165" s="2" t="s">
        <v>124</v>
      </c>
      <c r="C165" s="2" t="s">
        <v>48</v>
      </c>
      <c r="D165" s="2" t="s">
        <v>10</v>
      </c>
      <c r="E165" s="2" t="s">
        <v>74</v>
      </c>
      <c r="F165" s="2" t="s">
        <v>976</v>
      </c>
      <c r="G165" s="14" t="n">
        <v>12.69</v>
      </c>
      <c r="H165" s="14" t="n">
        <v>11.87</v>
      </c>
      <c r="I165" s="14" t="n">
        <v>14.5</v>
      </c>
      <c r="J165" s="23" t="n">
        <f aca="false">IF(AND(E165="Priority",ISNUMBER('Cost model'!N663)),'Cost model'!N663,'Cost model'!M663)</f>
        <v>18.5</v>
      </c>
      <c r="K165" s="14" t="n">
        <f aca="false">J165-H165</f>
        <v>6.63</v>
      </c>
      <c r="L165" s="14" t="n">
        <f aca="false">G165-H165</f>
        <v>0.82</v>
      </c>
    </row>
    <row r="166" customFormat="false" ht="15" hidden="false" customHeight="false" outlineLevel="0" collapsed="false">
      <c r="A166" s="2" t="s">
        <v>124</v>
      </c>
      <c r="B166" s="2" t="s">
        <v>124</v>
      </c>
      <c r="C166" s="2" t="s">
        <v>48</v>
      </c>
      <c r="D166" s="2" t="s">
        <v>10</v>
      </c>
      <c r="E166" s="2" t="s">
        <v>74</v>
      </c>
      <c r="F166" s="2" t="s">
        <v>977</v>
      </c>
      <c r="G166" s="14" t="n">
        <v>9.5</v>
      </c>
      <c r="H166" s="14" t="n">
        <v>8.8</v>
      </c>
      <c r="I166" s="14" t="n">
        <v>12.5</v>
      </c>
      <c r="J166" s="23" t="n">
        <f aca="false">IF(AND(E166="Priority",ISNUMBER('Cost model'!N318)),'Cost model'!N318,'Cost model'!M318)</f>
        <v>14.5</v>
      </c>
      <c r="K166" s="14" t="n">
        <f aca="false">J166-H166</f>
        <v>5.7</v>
      </c>
      <c r="L166" s="14" t="n">
        <f aca="false">G166-H166</f>
        <v>0.699999999999999</v>
      </c>
    </row>
    <row r="167" customFormat="false" ht="15" hidden="false" customHeight="false" outlineLevel="0" collapsed="false">
      <c r="A167" s="2" t="s">
        <v>221</v>
      </c>
      <c r="B167" s="2" t="s">
        <v>221</v>
      </c>
      <c r="C167" s="2" t="s">
        <v>49</v>
      </c>
      <c r="D167" s="2" t="s">
        <v>14</v>
      </c>
      <c r="E167" s="2" t="s">
        <v>74</v>
      </c>
      <c r="F167" s="2" t="s">
        <v>977</v>
      </c>
      <c r="G167" s="14" t="n">
        <v>125</v>
      </c>
      <c r="H167" s="14" t="n">
        <v>211.81</v>
      </c>
      <c r="I167" s="14" t="n">
        <v>125</v>
      </c>
      <c r="J167" s="23" t="n">
        <f aca="false">IF(AND(E167="Priority",ISNUMBER('Cost model'!N748)),'Cost model'!N748,'Cost model'!M748)</f>
        <v>235</v>
      </c>
      <c r="K167" s="14" t="n">
        <f aca="false">J167-H167</f>
        <v>23.19</v>
      </c>
      <c r="L167" s="14" t="n">
        <f aca="false">G167-H167</f>
        <v>-86.81</v>
      </c>
    </row>
    <row r="168" customFormat="false" ht="15" hidden="false" customHeight="false" outlineLevel="0" collapsed="false">
      <c r="A168" s="2" t="s">
        <v>124</v>
      </c>
      <c r="B168" s="2" t="s">
        <v>124</v>
      </c>
      <c r="C168" s="2" t="s">
        <v>49</v>
      </c>
      <c r="D168" s="2" t="s">
        <v>12</v>
      </c>
      <c r="E168" s="2" t="s">
        <v>74</v>
      </c>
      <c r="F168" s="2" t="s">
        <v>977</v>
      </c>
      <c r="G168" s="14" t="n">
        <v>21</v>
      </c>
      <c r="H168" s="14" t="n">
        <v>63.91</v>
      </c>
      <c r="I168" s="14" t="n">
        <v>19.5</v>
      </c>
      <c r="J168" s="23" t="n">
        <f aca="false">IF(AND(E168="Priority",ISNUMBER('Cost model'!N322)),'Cost model'!N322,'Cost model'!M322)</f>
        <v>50</v>
      </c>
      <c r="K168" s="14" t="n">
        <f aca="false">J168-H168</f>
        <v>-13.91</v>
      </c>
      <c r="L168" s="14" t="n">
        <f aca="false">G168-H168</f>
        <v>-42.91</v>
      </c>
    </row>
    <row r="169" customFormat="false" ht="15" hidden="false" customHeight="false" outlineLevel="0" collapsed="false">
      <c r="A169" s="2" t="s">
        <v>174</v>
      </c>
      <c r="B169" s="2" t="s">
        <v>142</v>
      </c>
      <c r="C169" s="2" t="s">
        <v>49</v>
      </c>
      <c r="D169" s="2" t="s">
        <v>14</v>
      </c>
      <c r="E169" s="2" t="s">
        <v>74</v>
      </c>
      <c r="F169" s="2" t="s">
        <v>976</v>
      </c>
      <c r="G169" s="14" t="n">
        <v>35</v>
      </c>
      <c r="H169" s="14" t="n">
        <v>94.45</v>
      </c>
      <c r="I169" s="14" t="n">
        <v>85</v>
      </c>
      <c r="J169" s="23" t="n">
        <f aca="false">IF(AND(E169="Priority",ISNUMBER('Cost model'!N133)),'Cost model'!N133,'Cost model'!M133)</f>
        <v>160</v>
      </c>
      <c r="K169" s="14" t="n">
        <f aca="false">J169-H169</f>
        <v>65.55</v>
      </c>
      <c r="L169" s="14" t="n">
        <f aca="false">G169-H169</f>
        <v>-59.45</v>
      </c>
    </row>
    <row r="170" customFormat="false" ht="15" hidden="false" customHeight="false" outlineLevel="0" collapsed="false">
      <c r="A170" s="2" t="s">
        <v>174</v>
      </c>
      <c r="B170" s="2" t="s">
        <v>142</v>
      </c>
      <c r="C170" s="2" t="s">
        <v>48</v>
      </c>
      <c r="D170" s="2" t="s">
        <v>12</v>
      </c>
      <c r="E170" s="2" t="s">
        <v>74</v>
      </c>
      <c r="F170" s="2" t="s">
        <v>976</v>
      </c>
      <c r="G170" s="14" t="n">
        <v>31.1</v>
      </c>
      <c r="H170" s="14" t="n">
        <v>36.55</v>
      </c>
      <c r="I170" s="14" t="n">
        <v>12.5</v>
      </c>
      <c r="J170" s="23" t="n">
        <f aca="false">IF(AND(E170="Priority",ISNUMBER('Cost model'!N126)),'Cost model'!N126,'Cost model'!M126)</f>
        <v>45</v>
      </c>
      <c r="K170" s="14" t="n">
        <f aca="false">J170-H170</f>
        <v>8.45</v>
      </c>
      <c r="L170" s="14" t="n">
        <f aca="false">G170-H170</f>
        <v>-5.45</v>
      </c>
    </row>
    <row r="171" customFormat="false" ht="15" hidden="false" customHeight="false" outlineLevel="0" collapsed="false">
      <c r="A171" s="2" t="s">
        <v>221</v>
      </c>
      <c r="B171" s="2" t="s">
        <v>124</v>
      </c>
      <c r="C171" s="2" t="s">
        <v>47</v>
      </c>
      <c r="D171" s="2" t="s">
        <v>10</v>
      </c>
      <c r="E171" s="2" t="s">
        <v>74</v>
      </c>
      <c r="F171" s="2" t="s">
        <v>976</v>
      </c>
      <c r="G171" s="14" t="n">
        <v>5.99</v>
      </c>
      <c r="H171" s="14" t="n">
        <v>7.96</v>
      </c>
      <c r="I171" s="14" t="n">
        <v>19.5</v>
      </c>
      <c r="J171" s="23" t="n">
        <f aca="false">IF(AND(E171="Priority",ISNUMBER('Cost model'!N797)),'Cost model'!N797,'Cost model'!M797)</f>
        <v>14.5</v>
      </c>
      <c r="K171" s="14" t="n">
        <f aca="false">J171-H171</f>
        <v>6.54</v>
      </c>
      <c r="L171" s="14" t="n">
        <f aca="false">G171-H171</f>
        <v>-1.97</v>
      </c>
    </row>
    <row r="172" customFormat="false" ht="15" hidden="false" customHeight="false" outlineLevel="0" collapsed="false">
      <c r="A172" s="2" t="s">
        <v>124</v>
      </c>
      <c r="B172" s="2" t="s">
        <v>124</v>
      </c>
      <c r="C172" s="2" t="s">
        <v>48</v>
      </c>
      <c r="D172" s="2" t="s">
        <v>10</v>
      </c>
      <c r="E172" s="2" t="s">
        <v>74</v>
      </c>
      <c r="F172" s="2" t="s">
        <v>977</v>
      </c>
      <c r="G172" s="14" t="n">
        <v>9.5</v>
      </c>
      <c r="H172" s="14" t="n">
        <v>11.14</v>
      </c>
      <c r="I172" s="14" t="n">
        <v>12.5</v>
      </c>
      <c r="J172" s="23" t="n">
        <f aca="false">IF(AND(E172="Priority",ISNUMBER('Cost model'!N318)),'Cost model'!N318,'Cost model'!M318)</f>
        <v>14.5</v>
      </c>
      <c r="K172" s="14" t="n">
        <f aca="false">J172-H172</f>
        <v>3.36</v>
      </c>
      <c r="L172" s="14" t="n">
        <f aca="false">G172-H172</f>
        <v>-1.64</v>
      </c>
    </row>
    <row r="173" customFormat="false" ht="15" hidden="false" customHeight="false" outlineLevel="0" collapsed="false">
      <c r="A173" s="2" t="s">
        <v>142</v>
      </c>
      <c r="B173" s="2" t="s">
        <v>142</v>
      </c>
      <c r="C173" s="2" t="s">
        <v>49</v>
      </c>
      <c r="D173" s="2" t="s">
        <v>13</v>
      </c>
      <c r="E173" s="2" t="s">
        <v>74</v>
      </c>
      <c r="F173" s="2" t="s">
        <v>977</v>
      </c>
      <c r="G173" s="14" t="n">
        <v>85</v>
      </c>
      <c r="H173" s="14" t="n">
        <v>45.78</v>
      </c>
      <c r="I173" s="14" t="n">
        <v>50</v>
      </c>
      <c r="J173" s="23" t="n">
        <f aca="false">IF(AND(E173="Priority",ISNUMBER('Cost model'!N640)),'Cost model'!N640,'Cost model'!M640)</f>
        <v>65</v>
      </c>
      <c r="K173" s="14" t="n">
        <f aca="false">J173-H173</f>
        <v>19.22</v>
      </c>
      <c r="L173" s="14" t="n">
        <f aca="false">G173-H173</f>
        <v>39.22</v>
      </c>
    </row>
    <row r="174" customFormat="false" ht="15" hidden="false" customHeight="false" outlineLevel="0" collapsed="false">
      <c r="A174" s="2" t="s">
        <v>124</v>
      </c>
      <c r="B174" s="2" t="s">
        <v>174</v>
      </c>
      <c r="C174" s="2" t="s">
        <v>47</v>
      </c>
      <c r="D174" s="2" t="s">
        <v>12</v>
      </c>
      <c r="E174" s="2" t="s">
        <v>74</v>
      </c>
      <c r="F174" s="2" t="s">
        <v>976</v>
      </c>
      <c r="G174" s="14" t="n">
        <v>9.5</v>
      </c>
      <c r="H174" s="14" t="n">
        <v>27.64</v>
      </c>
      <c r="I174" s="14" t="n">
        <v>19.5</v>
      </c>
      <c r="J174" s="23" t="n">
        <f aca="false">IF(AND(E174="Priority",ISNUMBER('Cost model'!N365)),'Cost model'!N365,'Cost model'!M365)</f>
        <v>45</v>
      </c>
      <c r="K174" s="14" t="n">
        <f aca="false">J174-H174</f>
        <v>17.36</v>
      </c>
      <c r="L174" s="14" t="n">
        <f aca="false">G174-H174</f>
        <v>-18.14</v>
      </c>
    </row>
    <row r="175" customFormat="false" ht="15" hidden="false" customHeight="false" outlineLevel="0" collapsed="false">
      <c r="A175" s="2" t="s">
        <v>124</v>
      </c>
      <c r="B175" s="2" t="s">
        <v>124</v>
      </c>
      <c r="C175" s="2" t="s">
        <v>47</v>
      </c>
      <c r="D175" s="2" t="s">
        <v>10</v>
      </c>
      <c r="E175" s="2" t="s">
        <v>74</v>
      </c>
      <c r="F175" s="2" t="s">
        <v>977</v>
      </c>
      <c r="G175" s="14" t="n">
        <v>13.69</v>
      </c>
      <c r="H175" s="14" t="n">
        <v>13.2</v>
      </c>
      <c r="I175" s="14" t="n">
        <v>9.5</v>
      </c>
      <c r="J175" s="23" t="n">
        <f aca="false">IF(AND(E175="Priority",ISNUMBER('Cost model'!N317)),'Cost model'!N317,'Cost model'!M317)</f>
        <v>10.5</v>
      </c>
      <c r="K175" s="14" t="n">
        <f aca="false">J175-H175</f>
        <v>-2.7</v>
      </c>
      <c r="L175" s="14" t="n">
        <f aca="false">G175-H175</f>
        <v>0.49</v>
      </c>
    </row>
    <row r="176" customFormat="false" ht="15" hidden="false" customHeight="false" outlineLevel="0" collapsed="false">
      <c r="A176" s="2" t="s">
        <v>174</v>
      </c>
      <c r="B176" s="2" t="s">
        <v>124</v>
      </c>
      <c r="C176" s="2" t="s">
        <v>47</v>
      </c>
      <c r="D176" s="2" t="s">
        <v>10</v>
      </c>
      <c r="E176" s="2" t="s">
        <v>83</v>
      </c>
      <c r="F176" s="2" t="s">
        <v>976</v>
      </c>
      <c r="G176" s="14" t="n">
        <v>14.5</v>
      </c>
      <c r="H176" s="14" t="n">
        <v>12.33</v>
      </c>
      <c r="I176" s="14" t="n">
        <v>14.5</v>
      </c>
      <c r="J176" s="23" t="n">
        <f aca="false">IF(AND(E176="Priority",ISNUMBER('Cost model'!N107)),'Cost model'!N107,'Cost model'!M107)</f>
        <v>17.5</v>
      </c>
      <c r="K176" s="14" t="n">
        <f aca="false">J176-H176</f>
        <v>5.17</v>
      </c>
      <c r="L176" s="14" t="n">
        <f aca="false">G176-H176</f>
        <v>2.17</v>
      </c>
    </row>
    <row r="177" customFormat="false" ht="15" hidden="false" customHeight="false" outlineLevel="0" collapsed="false">
      <c r="A177" s="2" t="s">
        <v>221</v>
      </c>
      <c r="B177" s="2" t="s">
        <v>221</v>
      </c>
      <c r="C177" s="2" t="s">
        <v>47</v>
      </c>
      <c r="D177" s="2" t="s">
        <v>14</v>
      </c>
      <c r="E177" s="2" t="s">
        <v>74</v>
      </c>
      <c r="F177" s="2" t="s">
        <v>977</v>
      </c>
      <c r="G177" s="14" t="n">
        <v>19.5</v>
      </c>
      <c r="H177" s="14" t="n">
        <v>86.25</v>
      </c>
      <c r="I177" s="14" t="n">
        <v>25</v>
      </c>
      <c r="J177" s="23" t="n">
        <f aca="false">IF(AND(E177="Priority",ISNUMBER('Cost model'!N746)),'Cost model'!N746,'Cost model'!M746)</f>
        <v>100</v>
      </c>
      <c r="K177" s="14" t="n">
        <f aca="false">J177-H177</f>
        <v>13.75</v>
      </c>
      <c r="L177" s="14" t="n">
        <f aca="false">G177-H177</f>
        <v>-66.75</v>
      </c>
    </row>
    <row r="178" customFormat="false" ht="15" hidden="false" customHeight="false" outlineLevel="0" collapsed="false">
      <c r="A178" s="2" t="s">
        <v>142</v>
      </c>
      <c r="B178" s="2" t="s">
        <v>142</v>
      </c>
      <c r="C178" s="2" t="s">
        <v>49</v>
      </c>
      <c r="D178" s="2" t="s">
        <v>13</v>
      </c>
      <c r="E178" s="2" t="s">
        <v>74</v>
      </c>
      <c r="F178" s="2" t="s">
        <v>977</v>
      </c>
      <c r="G178" s="14" t="n">
        <v>85</v>
      </c>
      <c r="H178" s="14" t="n">
        <v>62.28</v>
      </c>
      <c r="I178" s="14" t="n">
        <v>50</v>
      </c>
      <c r="J178" s="23" t="n">
        <f aca="false">IF(AND(E178="Priority",ISNUMBER('Cost model'!N640)),'Cost model'!N640,'Cost model'!M640)</f>
        <v>65</v>
      </c>
      <c r="K178" s="14" t="n">
        <f aca="false">J178-H178</f>
        <v>2.72</v>
      </c>
      <c r="L178" s="14" t="n">
        <f aca="false">G178-H178</f>
        <v>22.72</v>
      </c>
    </row>
    <row r="179" customFormat="false" ht="15" hidden="false" customHeight="false" outlineLevel="0" collapsed="false">
      <c r="A179" s="2" t="s">
        <v>221</v>
      </c>
      <c r="B179" s="2" t="s">
        <v>124</v>
      </c>
      <c r="C179" s="2" t="s">
        <v>47</v>
      </c>
      <c r="D179" s="2" t="s">
        <v>10</v>
      </c>
      <c r="E179" s="2" t="s">
        <v>74</v>
      </c>
      <c r="F179" s="2" t="s">
        <v>976</v>
      </c>
      <c r="G179" s="14" t="n">
        <v>13</v>
      </c>
      <c r="H179" s="14" t="n">
        <v>26.82</v>
      </c>
      <c r="I179" s="14" t="n">
        <v>19.5</v>
      </c>
      <c r="J179" s="23" t="n">
        <f aca="false">IF(AND(E179="Priority",ISNUMBER('Cost model'!N797)),'Cost model'!N797,'Cost model'!M797)</f>
        <v>14.5</v>
      </c>
      <c r="K179" s="14" t="n">
        <f aca="false">J179-H179</f>
        <v>-12.32</v>
      </c>
      <c r="L179" s="14" t="n">
        <f aca="false">G179-H179</f>
        <v>-13.82</v>
      </c>
    </row>
    <row r="180" customFormat="false" ht="15" hidden="false" customHeight="false" outlineLevel="0" collapsed="false">
      <c r="A180" s="2" t="s">
        <v>221</v>
      </c>
      <c r="B180" s="2" t="s">
        <v>221</v>
      </c>
      <c r="C180" s="2" t="s">
        <v>47</v>
      </c>
      <c r="D180" s="2" t="s">
        <v>14</v>
      </c>
      <c r="E180" s="2" t="s">
        <v>74</v>
      </c>
      <c r="F180" s="2" t="s">
        <v>977</v>
      </c>
      <c r="G180" s="14" t="n">
        <v>19.5</v>
      </c>
      <c r="H180" s="14" t="n">
        <v>86.25</v>
      </c>
      <c r="I180" s="14" t="n">
        <v>25</v>
      </c>
      <c r="J180" s="23" t="n">
        <f aca="false">IF(AND(E180="Priority",ISNUMBER('Cost model'!N746)),'Cost model'!N746,'Cost model'!M746)</f>
        <v>100</v>
      </c>
      <c r="K180" s="14" t="n">
        <f aca="false">J180-H180</f>
        <v>13.75</v>
      </c>
      <c r="L180" s="14" t="n">
        <f aca="false">G180-H180</f>
        <v>-66.75</v>
      </c>
    </row>
    <row r="181" customFormat="false" ht="15" hidden="false" customHeight="false" outlineLevel="0" collapsed="false">
      <c r="A181" s="2" t="s">
        <v>174</v>
      </c>
      <c r="B181" s="2" t="s">
        <v>174</v>
      </c>
      <c r="C181" s="2" t="s">
        <v>47</v>
      </c>
      <c r="D181" s="2" t="s">
        <v>12</v>
      </c>
      <c r="E181" s="2" t="s">
        <v>74</v>
      </c>
      <c r="F181" s="2" t="s">
        <v>977</v>
      </c>
      <c r="G181" s="14" t="n">
        <v>14.5</v>
      </c>
      <c r="H181" s="14" t="n">
        <v>7.34</v>
      </c>
      <c r="I181" s="14" t="n">
        <v>9.5</v>
      </c>
      <c r="J181" s="23" t="n">
        <f aca="false">IF(AND(E181="Priority",ISNUMBER('Cost model'!N170)),'Cost model'!N170,'Cost model'!M170)</f>
        <v>25.5</v>
      </c>
      <c r="K181" s="14" t="n">
        <f aca="false">J181-H181</f>
        <v>18.16</v>
      </c>
      <c r="L181" s="14" t="n">
        <f aca="false">G181-H181</f>
        <v>7.16</v>
      </c>
    </row>
    <row r="182" customFormat="false" ht="15" hidden="false" customHeight="false" outlineLevel="0" collapsed="false">
      <c r="A182" s="2" t="s">
        <v>124</v>
      </c>
      <c r="B182" s="2" t="s">
        <v>124</v>
      </c>
      <c r="C182" s="2" t="s">
        <v>48</v>
      </c>
      <c r="D182" s="2" t="s">
        <v>10</v>
      </c>
      <c r="E182" s="2" t="s">
        <v>74</v>
      </c>
      <c r="F182" s="2" t="s">
        <v>977</v>
      </c>
      <c r="G182" s="14" t="n">
        <v>9.5</v>
      </c>
      <c r="H182" s="14" t="n">
        <v>8.65</v>
      </c>
      <c r="I182" s="14" t="n">
        <v>12.5</v>
      </c>
      <c r="J182" s="23" t="n">
        <f aca="false">IF(AND(E182="Priority",ISNUMBER('Cost model'!N318)),'Cost model'!N318,'Cost model'!M318)</f>
        <v>14.5</v>
      </c>
      <c r="K182" s="14" t="n">
        <f aca="false">J182-H182</f>
        <v>5.85</v>
      </c>
      <c r="L182" s="14" t="n">
        <f aca="false">G182-H182</f>
        <v>0.85</v>
      </c>
    </row>
    <row r="183" customFormat="false" ht="15" hidden="false" customHeight="false" outlineLevel="0" collapsed="false">
      <c r="A183" s="2" t="s">
        <v>174</v>
      </c>
      <c r="B183" s="2" t="s">
        <v>142</v>
      </c>
      <c r="C183" s="2" t="s">
        <v>49</v>
      </c>
      <c r="D183" s="2" t="s">
        <v>10</v>
      </c>
      <c r="E183" s="2" t="s">
        <v>74</v>
      </c>
      <c r="F183" s="2" t="s">
        <v>976</v>
      </c>
      <c r="G183" s="14" t="n">
        <v>22.75</v>
      </c>
      <c r="H183" s="14" t="n">
        <v>20.05</v>
      </c>
      <c r="I183" s="14" t="n">
        <v>17.5</v>
      </c>
      <c r="J183" s="23" t="n">
        <f aca="false">IF(AND(E183="Priority",ISNUMBER('Cost model'!N124)),'Cost model'!N124,'Cost model'!M124)</f>
        <v>21.5</v>
      </c>
      <c r="K183" s="14" t="n">
        <f aca="false">J183-H183</f>
        <v>1.45</v>
      </c>
      <c r="L183" s="14" t="n">
        <f aca="false">G183-H183</f>
        <v>2.7</v>
      </c>
    </row>
    <row r="184" customFormat="false" ht="15" hidden="false" customHeight="false" outlineLevel="0" collapsed="false">
      <c r="A184" s="2" t="s">
        <v>124</v>
      </c>
      <c r="B184" s="2" t="s">
        <v>124</v>
      </c>
      <c r="C184" s="2" t="s">
        <v>49</v>
      </c>
      <c r="D184" s="2" t="s">
        <v>10</v>
      </c>
      <c r="E184" s="2" t="s">
        <v>74</v>
      </c>
      <c r="F184" s="2" t="s">
        <v>977</v>
      </c>
      <c r="G184" s="14" t="n">
        <v>9.5</v>
      </c>
      <c r="H184" s="14" t="n">
        <v>10.65</v>
      </c>
      <c r="I184" s="14" t="n">
        <v>17.5</v>
      </c>
      <c r="J184" s="23" t="n">
        <f aca="false">IF(AND(E184="Priority",ISNUMBER('Cost model'!N319)),'Cost model'!N319,'Cost model'!M319)</f>
        <v>16.5</v>
      </c>
      <c r="K184" s="14" t="n">
        <f aca="false">J184-H184</f>
        <v>5.85</v>
      </c>
      <c r="L184" s="14" t="n">
        <f aca="false">G184-H184</f>
        <v>-1.15</v>
      </c>
    </row>
    <row r="185" customFormat="false" ht="15" hidden="false" customHeight="false" outlineLevel="0" collapsed="false">
      <c r="A185" s="2" t="s">
        <v>221</v>
      </c>
      <c r="B185" s="2" t="s">
        <v>221</v>
      </c>
      <c r="C185" s="2" t="s">
        <v>47</v>
      </c>
      <c r="D185" s="2" t="s">
        <v>10</v>
      </c>
      <c r="E185" s="2" t="s">
        <v>74</v>
      </c>
      <c r="F185" s="2" t="s">
        <v>977</v>
      </c>
      <c r="G185" s="14" t="n">
        <v>13</v>
      </c>
      <c r="H185" s="14" t="n">
        <v>13</v>
      </c>
      <c r="I185" s="14" t="n">
        <v>9.5</v>
      </c>
      <c r="J185" s="23" t="n">
        <f aca="false">IF(AND(E185="Priority",ISNUMBER('Cost model'!N737)),'Cost model'!N737,'Cost model'!M737)</f>
        <v>8.5</v>
      </c>
      <c r="K185" s="14" t="n">
        <f aca="false">J185-H185</f>
        <v>-4.5</v>
      </c>
      <c r="L185" s="14" t="n">
        <f aca="false">G185-H185</f>
        <v>0</v>
      </c>
    </row>
    <row r="186" customFormat="false" ht="15" hidden="false" customHeight="false" outlineLevel="0" collapsed="false">
      <c r="A186" s="2" t="s">
        <v>174</v>
      </c>
      <c r="B186" s="2" t="s">
        <v>124</v>
      </c>
      <c r="C186" s="2" t="s">
        <v>47</v>
      </c>
      <c r="D186" s="2" t="s">
        <v>10</v>
      </c>
      <c r="E186" s="2" t="s">
        <v>74</v>
      </c>
      <c r="F186" s="2" t="s">
        <v>976</v>
      </c>
      <c r="G186" s="14" t="n">
        <v>11.29</v>
      </c>
      <c r="H186" s="14" t="n">
        <v>10.88</v>
      </c>
      <c r="I186" s="14" t="n">
        <v>9.5</v>
      </c>
      <c r="J186" s="23" t="n">
        <f aca="false">IF(AND(E186="Priority",ISNUMBER('Cost model'!N107)),'Cost model'!N107,'Cost model'!M107)</f>
        <v>12.5</v>
      </c>
      <c r="K186" s="14" t="n">
        <f aca="false">J186-H186</f>
        <v>1.62</v>
      </c>
      <c r="L186" s="14" t="n">
        <f aca="false">G186-H186</f>
        <v>0.409999999999998</v>
      </c>
    </row>
    <row r="187" customFormat="false" ht="15" hidden="false" customHeight="false" outlineLevel="0" collapsed="false">
      <c r="A187" s="2" t="s">
        <v>205</v>
      </c>
      <c r="B187" s="2" t="s">
        <v>205</v>
      </c>
      <c r="C187" s="2" t="s">
        <v>48</v>
      </c>
      <c r="D187" s="2" t="s">
        <v>14</v>
      </c>
      <c r="E187" s="2" t="s">
        <v>74</v>
      </c>
      <c r="F187" s="2" t="s">
        <v>977</v>
      </c>
      <c r="G187" s="14" t="n">
        <v>85</v>
      </c>
      <c r="H187" s="14" t="n">
        <v>241.47</v>
      </c>
      <c r="I187" s="14" t="n">
        <v>45</v>
      </c>
      <c r="J187" s="23" t="n">
        <f aca="false">IF(AND(E187="Priority",ISNUMBER('Cost model'!N537)),'Cost model'!N537,'Cost model'!M537)</f>
        <v>155</v>
      </c>
      <c r="K187" s="14" t="n">
        <f aca="false">J187-H187</f>
        <v>-86.47</v>
      </c>
      <c r="L187" s="14" t="n">
        <f aca="false">G187-H187</f>
        <v>-156.47</v>
      </c>
    </row>
    <row r="188" customFormat="false" ht="15" hidden="false" customHeight="false" outlineLevel="0" collapsed="false">
      <c r="A188" s="2" t="s">
        <v>124</v>
      </c>
      <c r="B188" s="2" t="s">
        <v>124</v>
      </c>
      <c r="C188" s="2" t="s">
        <v>48</v>
      </c>
      <c r="D188" s="2" t="s">
        <v>10</v>
      </c>
      <c r="E188" s="2" t="s">
        <v>74</v>
      </c>
      <c r="F188" s="2" t="s">
        <v>977</v>
      </c>
      <c r="G188" s="14" t="n">
        <v>9.5</v>
      </c>
      <c r="H188" s="14" t="n">
        <v>8.8</v>
      </c>
      <c r="I188" s="14" t="n">
        <v>12.5</v>
      </c>
      <c r="J188" s="23" t="n">
        <f aca="false">IF(AND(E188="Priority",ISNUMBER('Cost model'!N318)),'Cost model'!N318,'Cost model'!M318)</f>
        <v>14.5</v>
      </c>
      <c r="K188" s="14" t="n">
        <f aca="false">J188-H188</f>
        <v>5.7</v>
      </c>
      <c r="L188" s="14" t="n">
        <f aca="false">G188-H188</f>
        <v>0.699999999999999</v>
      </c>
    </row>
    <row r="189" customFormat="false" ht="15" hidden="false" customHeight="false" outlineLevel="0" collapsed="false">
      <c r="A189" s="2" t="s">
        <v>342</v>
      </c>
      <c r="B189" s="2" t="s">
        <v>158</v>
      </c>
      <c r="C189" s="2" t="s">
        <v>49</v>
      </c>
      <c r="D189" s="2" t="s">
        <v>10</v>
      </c>
      <c r="E189" s="2" t="s">
        <v>74</v>
      </c>
      <c r="F189" s="2" t="s">
        <v>976</v>
      </c>
      <c r="G189" s="14" t="n">
        <v>22.75</v>
      </c>
      <c r="H189" s="14" t="n">
        <v>20.05</v>
      </c>
      <c r="I189" s="14" t="n">
        <v>19.5</v>
      </c>
      <c r="J189" s="23" t="n">
        <f aca="false">IF(AND(E189="Priority",ISNUMBER('Cost model'!N214)),'Cost model'!N214,'Cost model'!M214)</f>
        <v>24.5</v>
      </c>
      <c r="K189" s="14" t="n">
        <f aca="false">J189-H189</f>
        <v>4.45</v>
      </c>
      <c r="L189" s="14" t="n">
        <f aca="false">G189-H189</f>
        <v>2.7</v>
      </c>
    </row>
    <row r="190" customFormat="false" ht="15" hidden="false" customHeight="false" outlineLevel="0" collapsed="false">
      <c r="A190" s="2" t="s">
        <v>174</v>
      </c>
      <c r="B190" s="2" t="s">
        <v>124</v>
      </c>
      <c r="C190" s="2" t="s">
        <v>47</v>
      </c>
      <c r="D190" s="2" t="s">
        <v>10</v>
      </c>
      <c r="E190" s="2" t="s">
        <v>74</v>
      </c>
      <c r="F190" s="2" t="s">
        <v>976</v>
      </c>
      <c r="G190" s="14" t="n">
        <v>9.58</v>
      </c>
      <c r="H190" s="14" t="n">
        <v>9.58</v>
      </c>
      <c r="I190" s="14" t="n">
        <v>9.5</v>
      </c>
      <c r="J190" s="23" t="n">
        <f aca="false">IF(AND(E190="Priority",ISNUMBER('Cost model'!N107)),'Cost model'!N107,'Cost model'!M107)</f>
        <v>12.5</v>
      </c>
      <c r="K190" s="14" t="n">
        <f aca="false">J190-H190</f>
        <v>2.92</v>
      </c>
      <c r="L190" s="14" t="n">
        <f aca="false">G190-H190</f>
        <v>0</v>
      </c>
    </row>
    <row r="191" customFormat="false" ht="15" hidden="false" customHeight="false" outlineLevel="0" collapsed="false">
      <c r="A191" s="2" t="s">
        <v>142</v>
      </c>
      <c r="B191" s="2" t="s">
        <v>142</v>
      </c>
      <c r="C191" s="2" t="s">
        <v>48</v>
      </c>
      <c r="D191" s="2" t="s">
        <v>10</v>
      </c>
      <c r="E191" s="2" t="s">
        <v>74</v>
      </c>
      <c r="F191" s="2" t="s">
        <v>977</v>
      </c>
      <c r="G191" s="14" t="n">
        <v>15.06</v>
      </c>
      <c r="H191" s="14" t="n">
        <v>18.18</v>
      </c>
      <c r="I191" s="14" t="n">
        <v>12.5</v>
      </c>
      <c r="J191" s="23" t="n">
        <f aca="false">IF(AND(E191="Priority",ISNUMBER('Cost model'!N633)),'Cost model'!N633,'Cost model'!M633)</f>
        <v>11.5</v>
      </c>
      <c r="K191" s="14" t="n">
        <f aca="false">J191-H191</f>
        <v>-6.68</v>
      </c>
      <c r="L191" s="14" t="n">
        <f aca="false">G191-H191</f>
        <v>-3.12</v>
      </c>
    </row>
    <row r="192" customFormat="false" ht="15" hidden="false" customHeight="false" outlineLevel="0" collapsed="false">
      <c r="A192" s="2" t="s">
        <v>221</v>
      </c>
      <c r="B192" s="2" t="s">
        <v>221</v>
      </c>
      <c r="C192" s="2" t="s">
        <v>49</v>
      </c>
      <c r="D192" s="2" t="s">
        <v>12</v>
      </c>
      <c r="E192" s="2" t="s">
        <v>74</v>
      </c>
      <c r="F192" s="2" t="s">
        <v>977</v>
      </c>
      <c r="G192" s="14" t="n">
        <v>50</v>
      </c>
      <c r="H192" s="14" t="n">
        <v>52.6</v>
      </c>
      <c r="I192" s="14" t="n">
        <v>19.5</v>
      </c>
      <c r="J192" s="23" t="n">
        <f aca="false">IF(AND(E192="Priority",ISNUMBER('Cost model'!N742)),'Cost model'!N742,'Cost model'!M742)</f>
        <v>60</v>
      </c>
      <c r="K192" s="14" t="n">
        <f aca="false">J192-H192</f>
        <v>7.4</v>
      </c>
      <c r="L192" s="14" t="n">
        <f aca="false">G192-H192</f>
        <v>-2.6</v>
      </c>
    </row>
    <row r="193" customFormat="false" ht="15" hidden="false" customHeight="false" outlineLevel="0" collapsed="false">
      <c r="A193" s="2" t="s">
        <v>158</v>
      </c>
      <c r="B193" s="2" t="s">
        <v>158</v>
      </c>
      <c r="C193" s="2" t="s">
        <v>49</v>
      </c>
      <c r="D193" s="2" t="s">
        <v>14</v>
      </c>
      <c r="E193" s="2" t="s">
        <v>74</v>
      </c>
      <c r="F193" s="2" t="s">
        <v>977</v>
      </c>
      <c r="G193" s="14" t="n">
        <v>118.23</v>
      </c>
      <c r="H193" s="14" t="n">
        <v>52.72</v>
      </c>
      <c r="I193" s="14" t="n">
        <v>85</v>
      </c>
      <c r="J193" s="23" t="n">
        <f aca="false">IF(AND(E193="Priority",ISNUMBER('Cost model'!N433)),'Cost model'!N433,'Cost model'!M433)</f>
        <v>75</v>
      </c>
      <c r="K193" s="14" t="n">
        <f aca="false">J193-H193</f>
        <v>22.28</v>
      </c>
      <c r="L193" s="14" t="n">
        <f aca="false">G193-H193</f>
        <v>65.51</v>
      </c>
    </row>
    <row r="194" customFormat="false" ht="15" hidden="false" customHeight="false" outlineLevel="0" collapsed="false">
      <c r="A194" s="2" t="s">
        <v>142</v>
      </c>
      <c r="B194" s="2" t="s">
        <v>142</v>
      </c>
      <c r="C194" s="2" t="s">
        <v>47</v>
      </c>
      <c r="D194" s="2" t="s">
        <v>10</v>
      </c>
      <c r="E194" s="2" t="s">
        <v>74</v>
      </c>
      <c r="F194" s="2" t="s">
        <v>977</v>
      </c>
      <c r="G194" s="14" t="n">
        <v>6.57</v>
      </c>
      <c r="H194" s="14" t="n">
        <v>6.57</v>
      </c>
      <c r="I194" s="14" t="n">
        <v>9.5</v>
      </c>
      <c r="J194" s="23" t="n">
        <f aca="false">IF(AND(E194="Priority",ISNUMBER('Cost model'!N632)),'Cost model'!N632,'Cost model'!M632)</f>
        <v>9.5</v>
      </c>
      <c r="K194" s="14" t="n">
        <f aca="false">J194-H194</f>
        <v>2.93</v>
      </c>
      <c r="L194" s="14" t="n">
        <f aca="false">G194-H194</f>
        <v>0</v>
      </c>
    </row>
    <row r="195" customFormat="false" ht="15" hidden="false" customHeight="false" outlineLevel="0" collapsed="false">
      <c r="A195" s="2" t="s">
        <v>221</v>
      </c>
      <c r="B195" s="2" t="s">
        <v>124</v>
      </c>
      <c r="C195" s="2" t="s">
        <v>47</v>
      </c>
      <c r="D195" s="2" t="s">
        <v>10</v>
      </c>
      <c r="E195" s="2" t="s">
        <v>74</v>
      </c>
      <c r="F195" s="2" t="s">
        <v>976</v>
      </c>
      <c r="G195" s="14" t="n">
        <v>5.99</v>
      </c>
      <c r="H195" s="14" t="n">
        <v>7.96</v>
      </c>
      <c r="I195" s="14" t="n">
        <v>19.5</v>
      </c>
      <c r="J195" s="23" t="n">
        <f aca="false">IF(AND(E195="Priority",ISNUMBER('Cost model'!N797)),'Cost model'!N797,'Cost model'!M797)</f>
        <v>14.5</v>
      </c>
      <c r="K195" s="14" t="n">
        <f aca="false">J195-H195</f>
        <v>6.54</v>
      </c>
      <c r="L195" s="14" t="n">
        <f aca="false">G195-H195</f>
        <v>-1.97</v>
      </c>
    </row>
    <row r="196" customFormat="false" ht="15" hidden="false" customHeight="false" outlineLevel="0" collapsed="false">
      <c r="A196" s="2" t="s">
        <v>174</v>
      </c>
      <c r="B196" s="2" t="s">
        <v>142</v>
      </c>
      <c r="C196" s="2" t="s">
        <v>49</v>
      </c>
      <c r="D196" s="2" t="s">
        <v>12</v>
      </c>
      <c r="E196" s="2" t="s">
        <v>74</v>
      </c>
      <c r="F196" s="2" t="s">
        <v>976</v>
      </c>
      <c r="G196" s="14" t="n">
        <v>19.5</v>
      </c>
      <c r="H196" s="14" t="n">
        <v>36.55</v>
      </c>
      <c r="I196" s="14" t="n">
        <v>19.5</v>
      </c>
      <c r="J196" s="23" t="n">
        <f aca="false">IF(AND(E196="Priority",ISNUMBER('Cost model'!N127)),'Cost model'!N127,'Cost model'!M127)</f>
        <v>50</v>
      </c>
      <c r="K196" s="14" t="n">
        <f aca="false">J196-H196</f>
        <v>13.45</v>
      </c>
      <c r="L196" s="14" t="n">
        <f aca="false">G196-H196</f>
        <v>-17.05</v>
      </c>
    </row>
    <row r="197" customFormat="false" ht="15" hidden="false" customHeight="false" outlineLevel="0" collapsed="false">
      <c r="A197" s="2" t="s">
        <v>174</v>
      </c>
      <c r="B197" s="2" t="s">
        <v>124</v>
      </c>
      <c r="C197" s="2" t="s">
        <v>49</v>
      </c>
      <c r="D197" s="2" t="s">
        <v>12</v>
      </c>
      <c r="E197" s="2" t="s">
        <v>74</v>
      </c>
      <c r="F197" s="2" t="s">
        <v>976</v>
      </c>
      <c r="G197" s="14" t="n">
        <v>35</v>
      </c>
      <c r="H197" s="14" t="n">
        <v>36.1</v>
      </c>
      <c r="I197" s="14" t="n">
        <v>19.5</v>
      </c>
      <c r="J197" s="23" t="n">
        <f aca="false">IF(AND(E197="Priority",ISNUMBER('Cost model'!N112)),'Cost model'!N112,'Cost model'!M112)</f>
        <v>50</v>
      </c>
      <c r="K197" s="14" t="n">
        <f aca="false">J197-H197</f>
        <v>13.9</v>
      </c>
      <c r="L197" s="14" t="n">
        <f aca="false">G197-H197</f>
        <v>-1.1</v>
      </c>
    </row>
    <row r="198" customFormat="false" ht="15" hidden="false" customHeight="false" outlineLevel="0" collapsed="false">
      <c r="A198" s="2" t="s">
        <v>158</v>
      </c>
      <c r="B198" s="2" t="s">
        <v>158</v>
      </c>
      <c r="C198" s="2" t="s">
        <v>49</v>
      </c>
      <c r="D198" s="2" t="s">
        <v>12</v>
      </c>
      <c r="E198" s="2" t="s">
        <v>74</v>
      </c>
      <c r="F198" s="2" t="s">
        <v>977</v>
      </c>
      <c r="G198" s="14" t="n">
        <v>35.11</v>
      </c>
      <c r="H198" s="14" t="n">
        <v>26.81</v>
      </c>
      <c r="I198" s="14" t="n">
        <v>19.5</v>
      </c>
      <c r="J198" s="23" t="n">
        <f aca="false">IF(AND(E198="Priority",ISNUMBER('Cost model'!N427)),'Cost model'!N427,'Cost model'!M427)</f>
        <v>28.5</v>
      </c>
      <c r="K198" s="14" t="n">
        <f aca="false">J198-H198</f>
        <v>1.69</v>
      </c>
      <c r="L198" s="14" t="n">
        <f aca="false">G198-H198</f>
        <v>8.3</v>
      </c>
    </row>
    <row r="199" customFormat="false" ht="15" hidden="false" customHeight="false" outlineLevel="0" collapsed="false">
      <c r="A199" s="2" t="s">
        <v>158</v>
      </c>
      <c r="B199" s="2" t="s">
        <v>158</v>
      </c>
      <c r="C199" s="2" t="s">
        <v>49</v>
      </c>
      <c r="D199" s="2" t="s">
        <v>12</v>
      </c>
      <c r="E199" s="2" t="s">
        <v>74</v>
      </c>
      <c r="F199" s="2" t="s">
        <v>977</v>
      </c>
      <c r="G199" s="14" t="n">
        <v>42.03</v>
      </c>
      <c r="H199" s="14" t="n">
        <v>43.46</v>
      </c>
      <c r="I199" s="14" t="n">
        <v>19.5</v>
      </c>
      <c r="J199" s="23" t="n">
        <f aca="false">IF(AND(E199="Priority",ISNUMBER('Cost model'!N427)),'Cost model'!N427,'Cost model'!M427)</f>
        <v>28.5</v>
      </c>
      <c r="K199" s="14" t="n">
        <f aca="false">J199-H199</f>
        <v>-14.96</v>
      </c>
      <c r="L199" s="14" t="n">
        <f aca="false">G199-H199</f>
        <v>-1.43</v>
      </c>
    </row>
    <row r="200" customFormat="false" ht="15" hidden="false" customHeight="false" outlineLevel="0" collapsed="false">
      <c r="A200" s="2" t="s">
        <v>174</v>
      </c>
      <c r="B200" s="2" t="s">
        <v>142</v>
      </c>
      <c r="C200" s="2" t="s">
        <v>48</v>
      </c>
      <c r="D200" s="2" t="s">
        <v>14</v>
      </c>
      <c r="E200" s="2" t="s">
        <v>74</v>
      </c>
      <c r="F200" s="2" t="s">
        <v>976</v>
      </c>
      <c r="G200" s="14" t="n">
        <v>250</v>
      </c>
      <c r="H200" s="14" t="n">
        <v>439.4</v>
      </c>
      <c r="I200" s="14" t="n">
        <v>45</v>
      </c>
      <c r="J200" s="23" t="n">
        <f aca="false">IF(AND(E200="Priority",ISNUMBER('Cost model'!N132)),'Cost model'!N132,'Cost model'!M132)</f>
        <v>145</v>
      </c>
      <c r="K200" s="14" t="n">
        <f aca="false">J200-H200</f>
        <v>-294.4</v>
      </c>
      <c r="L200" s="14" t="n">
        <f aca="false">G200-H200</f>
        <v>-189.4</v>
      </c>
    </row>
    <row r="201" customFormat="false" ht="15" hidden="false" customHeight="false" outlineLevel="0" collapsed="false">
      <c r="A201" s="2" t="s">
        <v>142</v>
      </c>
      <c r="B201" s="2" t="s">
        <v>142</v>
      </c>
      <c r="C201" s="2" t="s">
        <v>47</v>
      </c>
      <c r="D201" s="2" t="s">
        <v>10</v>
      </c>
      <c r="E201" s="2" t="s">
        <v>74</v>
      </c>
      <c r="F201" s="2" t="s">
        <v>977</v>
      </c>
      <c r="G201" s="14" t="n">
        <v>9.5</v>
      </c>
      <c r="H201" s="14" t="n">
        <v>7.11</v>
      </c>
      <c r="I201" s="14" t="n">
        <v>9.5</v>
      </c>
      <c r="J201" s="23" t="n">
        <f aca="false">IF(AND(E201="Priority",ISNUMBER('Cost model'!N632)),'Cost model'!N632,'Cost model'!M632)</f>
        <v>9.5</v>
      </c>
      <c r="K201" s="14" t="n">
        <f aca="false">J201-H201</f>
        <v>2.39</v>
      </c>
      <c r="L201" s="14" t="n">
        <f aca="false">G201-H201</f>
        <v>2.39</v>
      </c>
    </row>
    <row r="202" customFormat="false" ht="15" hidden="false" customHeight="false" outlineLevel="0" collapsed="false">
      <c r="A202" s="2" t="s">
        <v>221</v>
      </c>
      <c r="B202" s="2" t="s">
        <v>158</v>
      </c>
      <c r="C202" s="2" t="s">
        <v>47</v>
      </c>
      <c r="D202" s="2" t="s">
        <v>10</v>
      </c>
      <c r="E202" s="2" t="s">
        <v>74</v>
      </c>
      <c r="F202" s="2" t="s">
        <v>976</v>
      </c>
      <c r="G202" s="14" t="n">
        <v>6.64</v>
      </c>
      <c r="H202" s="14" t="n">
        <v>10.56</v>
      </c>
      <c r="I202" s="14" t="n">
        <v>14.5</v>
      </c>
      <c r="J202" s="23" t="n">
        <f aca="false">IF(AND(E202="Priority",ISNUMBER('Cost model'!N752)),'Cost model'!N752,'Cost model'!M752)</f>
        <v>12.5</v>
      </c>
      <c r="K202" s="14" t="n">
        <f aca="false">J202-H202</f>
        <v>1.94</v>
      </c>
      <c r="L202" s="14" t="n">
        <f aca="false">G202-H202</f>
        <v>-3.92</v>
      </c>
    </row>
    <row r="203" customFormat="false" ht="15" hidden="false" customHeight="false" outlineLevel="0" collapsed="false">
      <c r="A203" s="2" t="s">
        <v>142</v>
      </c>
      <c r="B203" s="2" t="s">
        <v>158</v>
      </c>
      <c r="C203" s="2" t="s">
        <v>47</v>
      </c>
      <c r="D203" s="2" t="s">
        <v>10</v>
      </c>
      <c r="E203" s="2" t="s">
        <v>74</v>
      </c>
      <c r="F203" s="2" t="s">
        <v>976</v>
      </c>
      <c r="G203" s="14" t="n">
        <v>7.38</v>
      </c>
      <c r="H203" s="14" t="n">
        <v>10.56</v>
      </c>
      <c r="I203" s="14" t="n">
        <v>14.5</v>
      </c>
      <c r="J203" s="23" t="n">
        <f aca="false">IF(AND(E203="Priority",ISNUMBER('Cost model'!N647)),'Cost model'!N647,'Cost model'!M647)</f>
        <v>13.5</v>
      </c>
      <c r="K203" s="14" t="n">
        <f aca="false">J203-H203</f>
        <v>2.94</v>
      </c>
      <c r="L203" s="14" t="n">
        <f aca="false">G203-H203</f>
        <v>-3.18</v>
      </c>
    </row>
    <row r="204" customFormat="false" ht="15" hidden="false" customHeight="false" outlineLevel="0" collapsed="false">
      <c r="A204" s="2" t="s">
        <v>124</v>
      </c>
      <c r="B204" s="2" t="s">
        <v>124</v>
      </c>
      <c r="C204" s="2" t="s">
        <v>48</v>
      </c>
      <c r="D204" s="2" t="s">
        <v>10</v>
      </c>
      <c r="E204" s="2" t="s">
        <v>74</v>
      </c>
      <c r="F204" s="2" t="s">
        <v>977</v>
      </c>
      <c r="G204" s="14" t="n">
        <v>11.3</v>
      </c>
      <c r="H204" s="14" t="n">
        <v>11.3</v>
      </c>
      <c r="I204" s="14" t="n">
        <v>12.5</v>
      </c>
      <c r="J204" s="23" t="n">
        <f aca="false">IF(AND(E204="Priority",ISNUMBER('Cost model'!N318)),'Cost model'!N318,'Cost model'!M318)</f>
        <v>14.5</v>
      </c>
      <c r="K204" s="14" t="n">
        <f aca="false">J204-H204</f>
        <v>3.2</v>
      </c>
      <c r="L204" s="14" t="n">
        <f aca="false">G204-H204</f>
        <v>0</v>
      </c>
    </row>
    <row r="205" customFormat="false" ht="15" hidden="false" customHeight="false" outlineLevel="0" collapsed="false">
      <c r="A205" s="2" t="s">
        <v>142</v>
      </c>
      <c r="B205" s="2" t="s">
        <v>142</v>
      </c>
      <c r="C205" s="2" t="s">
        <v>47</v>
      </c>
      <c r="D205" s="2" t="s">
        <v>10</v>
      </c>
      <c r="E205" s="2" t="s">
        <v>74</v>
      </c>
      <c r="F205" s="2" t="s">
        <v>977</v>
      </c>
      <c r="G205" s="14" t="n">
        <v>7.38</v>
      </c>
      <c r="H205" s="14" t="n">
        <v>8.07</v>
      </c>
      <c r="I205" s="14" t="n">
        <v>9.5</v>
      </c>
      <c r="J205" s="23" t="n">
        <f aca="false">IF(AND(E205="Priority",ISNUMBER('Cost model'!N632)),'Cost model'!N632,'Cost model'!M632)</f>
        <v>9.5</v>
      </c>
      <c r="K205" s="14" t="n">
        <f aca="false">J205-H205</f>
        <v>1.43</v>
      </c>
      <c r="L205" s="14" t="n">
        <f aca="false">G205-H205</f>
        <v>-0.69</v>
      </c>
    </row>
    <row r="206" customFormat="false" ht="15" hidden="false" customHeight="false" outlineLevel="0" collapsed="false">
      <c r="A206" s="2" t="s">
        <v>124</v>
      </c>
      <c r="B206" s="2" t="s">
        <v>124</v>
      </c>
      <c r="C206" s="2" t="s">
        <v>47</v>
      </c>
      <c r="D206" s="2" t="s">
        <v>10</v>
      </c>
      <c r="E206" s="2" t="s">
        <v>74</v>
      </c>
      <c r="F206" s="2" t="s">
        <v>977</v>
      </c>
      <c r="G206" s="14" t="n">
        <v>7.79</v>
      </c>
      <c r="H206" s="14" t="n">
        <v>7.52</v>
      </c>
      <c r="I206" s="14" t="n">
        <v>9.5</v>
      </c>
      <c r="J206" s="23" t="n">
        <f aca="false">IF(AND(E206="Priority",ISNUMBER('Cost model'!N317)),'Cost model'!N317,'Cost model'!M317)</f>
        <v>10.5</v>
      </c>
      <c r="K206" s="14" t="n">
        <f aca="false">J206-H206</f>
        <v>2.98</v>
      </c>
      <c r="L206" s="14" t="n">
        <f aca="false">G206-H206</f>
        <v>0.27</v>
      </c>
    </row>
    <row r="207" customFormat="false" ht="15" hidden="false" customHeight="false" outlineLevel="0" collapsed="false">
      <c r="A207" s="2" t="s">
        <v>174</v>
      </c>
      <c r="B207" s="2" t="s">
        <v>142</v>
      </c>
      <c r="C207" s="2" t="s">
        <v>48</v>
      </c>
      <c r="D207" s="2" t="s">
        <v>12</v>
      </c>
      <c r="E207" s="2" t="s">
        <v>74</v>
      </c>
      <c r="F207" s="2" t="s">
        <v>976</v>
      </c>
      <c r="G207" s="14" t="n">
        <v>14.5</v>
      </c>
      <c r="H207" s="14" t="n">
        <v>15.96</v>
      </c>
      <c r="I207" s="14" t="n">
        <v>12.5</v>
      </c>
      <c r="J207" s="23" t="n">
        <f aca="false">IF(AND(E207="Priority",ISNUMBER('Cost model'!N126)),'Cost model'!N126,'Cost model'!M126)</f>
        <v>45</v>
      </c>
      <c r="K207" s="14" t="n">
        <f aca="false">J207-H207</f>
        <v>29.04</v>
      </c>
      <c r="L207" s="14" t="n">
        <f aca="false">G207-H207</f>
        <v>-1.46</v>
      </c>
    </row>
    <row r="208" customFormat="false" ht="15" hidden="false" customHeight="false" outlineLevel="0" collapsed="false">
      <c r="A208" s="2" t="s">
        <v>158</v>
      </c>
      <c r="B208" s="2" t="s">
        <v>158</v>
      </c>
      <c r="C208" s="2" t="s">
        <v>47</v>
      </c>
      <c r="D208" s="2" t="s">
        <v>10</v>
      </c>
      <c r="E208" s="2" t="s">
        <v>74</v>
      </c>
      <c r="F208" s="2" t="s">
        <v>977</v>
      </c>
      <c r="G208" s="14" t="n">
        <v>8.12</v>
      </c>
      <c r="H208" s="14" t="n">
        <v>10.64</v>
      </c>
      <c r="I208" s="14" t="n">
        <v>9.5</v>
      </c>
      <c r="J208" s="23" t="n">
        <f aca="false">IF(AND(E208="Priority",ISNUMBER('Cost model'!N422)),'Cost model'!N422,'Cost model'!M422)</f>
        <v>8.5</v>
      </c>
      <c r="K208" s="14" t="n">
        <f aca="false">J208-H208</f>
        <v>-2.14</v>
      </c>
      <c r="L208" s="14" t="n">
        <f aca="false">G208-H208</f>
        <v>-2.52</v>
      </c>
    </row>
    <row r="209" customFormat="false" ht="15" hidden="false" customHeight="false" outlineLevel="0" collapsed="false">
      <c r="A209" s="2" t="s">
        <v>142</v>
      </c>
      <c r="B209" s="2" t="s">
        <v>158</v>
      </c>
      <c r="C209" s="2" t="s">
        <v>48</v>
      </c>
      <c r="D209" s="2" t="s">
        <v>10</v>
      </c>
      <c r="E209" s="2" t="s">
        <v>74</v>
      </c>
      <c r="F209" s="2" t="s">
        <v>976</v>
      </c>
      <c r="G209" s="14" t="n">
        <v>9.5</v>
      </c>
      <c r="H209" s="14" t="n">
        <v>13.17</v>
      </c>
      <c r="I209" s="14" t="n">
        <v>14.5</v>
      </c>
      <c r="J209" s="23" t="n">
        <f aca="false">IF(AND(E209="Priority",ISNUMBER('Cost model'!N648)),'Cost model'!N648,'Cost model'!M648)</f>
        <v>13.5</v>
      </c>
      <c r="K209" s="14" t="n">
        <f aca="false">J209-H209</f>
        <v>0.33</v>
      </c>
      <c r="L209" s="14" t="n">
        <f aca="false">G209-H209</f>
        <v>-3.67</v>
      </c>
    </row>
    <row r="210" customFormat="false" ht="15" hidden="false" customHeight="false" outlineLevel="0" collapsed="false">
      <c r="A210" s="2" t="s">
        <v>124</v>
      </c>
      <c r="B210" s="2" t="s">
        <v>124</v>
      </c>
      <c r="C210" s="2" t="s">
        <v>49</v>
      </c>
      <c r="D210" s="2" t="s">
        <v>10</v>
      </c>
      <c r="E210" s="2" t="s">
        <v>74</v>
      </c>
      <c r="F210" s="2" t="s">
        <v>977</v>
      </c>
      <c r="G210" s="14" t="n">
        <v>20.05</v>
      </c>
      <c r="H210" s="14" t="n">
        <v>20.05</v>
      </c>
      <c r="I210" s="14" t="n">
        <v>17.5</v>
      </c>
      <c r="J210" s="23" t="n">
        <f aca="false">IF(AND(E210="Priority",ISNUMBER('Cost model'!N319)),'Cost model'!N319,'Cost model'!M319)</f>
        <v>16.5</v>
      </c>
      <c r="K210" s="14" t="n">
        <f aca="false">J210-H210</f>
        <v>-3.55</v>
      </c>
      <c r="L210" s="14" t="n">
        <f aca="false">G210-H210</f>
        <v>0</v>
      </c>
    </row>
    <row r="211" customFormat="false" ht="15" hidden="false" customHeight="false" outlineLevel="0" collapsed="false">
      <c r="A211" s="2" t="s">
        <v>174</v>
      </c>
      <c r="B211" s="2" t="s">
        <v>142</v>
      </c>
      <c r="C211" s="2" t="s">
        <v>47</v>
      </c>
      <c r="D211" s="2" t="s">
        <v>12</v>
      </c>
      <c r="E211" s="2" t="s">
        <v>74</v>
      </c>
      <c r="F211" s="2" t="s">
        <v>976</v>
      </c>
      <c r="G211" s="14" t="n">
        <v>14.5</v>
      </c>
      <c r="H211" s="14" t="n">
        <v>13.75</v>
      </c>
      <c r="I211" s="14" t="n">
        <v>9.5</v>
      </c>
      <c r="J211" s="23" t="n">
        <f aca="false">IF(AND(E211="Priority",ISNUMBER('Cost model'!N125)),'Cost model'!N125,'Cost model'!M125)</f>
        <v>40</v>
      </c>
      <c r="K211" s="14" t="n">
        <f aca="false">J211-H211</f>
        <v>26.25</v>
      </c>
      <c r="L211" s="14" t="n">
        <f aca="false">G211-H211</f>
        <v>0.75</v>
      </c>
    </row>
    <row r="212" customFormat="false" ht="15" hidden="false" customHeight="false" outlineLevel="0" collapsed="false">
      <c r="A212" s="2" t="s">
        <v>158</v>
      </c>
      <c r="B212" s="2" t="s">
        <v>174</v>
      </c>
      <c r="C212" s="2" t="s">
        <v>47</v>
      </c>
      <c r="D212" s="2" t="s">
        <v>10</v>
      </c>
      <c r="E212" s="2" t="s">
        <v>74</v>
      </c>
      <c r="F212" s="2" t="s">
        <v>976</v>
      </c>
      <c r="G212" s="14" t="n">
        <v>9.9</v>
      </c>
      <c r="H212" s="14" t="n">
        <v>9.9</v>
      </c>
      <c r="I212" s="14" t="n">
        <v>14.5</v>
      </c>
      <c r="J212" s="23" t="n">
        <f aca="false">IF(AND(E212="Priority",ISNUMBER('Cost model'!N482)),'Cost model'!N482,'Cost model'!M482)</f>
        <v>8.5</v>
      </c>
      <c r="K212" s="14" t="n">
        <f aca="false">J212-H212</f>
        <v>-1.4</v>
      </c>
      <c r="L212" s="14" t="n">
        <f aca="false">G212-H212</f>
        <v>0</v>
      </c>
    </row>
    <row r="213" customFormat="false" ht="15" hidden="false" customHeight="false" outlineLevel="0" collapsed="false">
      <c r="A213" s="2" t="s">
        <v>174</v>
      </c>
      <c r="B213" s="2" t="s">
        <v>142</v>
      </c>
      <c r="C213" s="2" t="s">
        <v>49</v>
      </c>
      <c r="D213" s="2" t="s">
        <v>12</v>
      </c>
      <c r="E213" s="2" t="s">
        <v>74</v>
      </c>
      <c r="F213" s="2" t="s">
        <v>976</v>
      </c>
      <c r="G213" s="14" t="n">
        <v>35</v>
      </c>
      <c r="H213" s="14" t="n">
        <v>55.55</v>
      </c>
      <c r="I213" s="14" t="n">
        <v>19.5</v>
      </c>
      <c r="J213" s="23" t="n">
        <f aca="false">IF(AND(E213="Priority",ISNUMBER('Cost model'!N127)),'Cost model'!N127,'Cost model'!M127)</f>
        <v>50</v>
      </c>
      <c r="K213" s="14" t="n">
        <f aca="false">J213-H213</f>
        <v>-5.55</v>
      </c>
      <c r="L213" s="14" t="n">
        <f aca="false">G213-H213</f>
        <v>-20.55</v>
      </c>
    </row>
    <row r="214" customFormat="false" ht="15" hidden="false" customHeight="false" outlineLevel="0" collapsed="false">
      <c r="A214" s="2" t="s">
        <v>221</v>
      </c>
      <c r="B214" s="2" t="s">
        <v>221</v>
      </c>
      <c r="C214" s="2" t="s">
        <v>49</v>
      </c>
      <c r="D214" s="2" t="s">
        <v>12</v>
      </c>
      <c r="E214" s="2" t="s">
        <v>74</v>
      </c>
      <c r="F214" s="2" t="s">
        <v>977</v>
      </c>
      <c r="G214" s="14" t="n">
        <v>19.5</v>
      </c>
      <c r="H214" s="14" t="n">
        <v>55.94</v>
      </c>
      <c r="I214" s="14" t="n">
        <v>19.5</v>
      </c>
      <c r="J214" s="23" t="n">
        <f aca="false">IF(AND(E214="Priority",ISNUMBER('Cost model'!N742)),'Cost model'!N742,'Cost model'!M742)</f>
        <v>60</v>
      </c>
      <c r="K214" s="14" t="n">
        <f aca="false">J214-H214</f>
        <v>4.06</v>
      </c>
      <c r="L214" s="14" t="n">
        <f aca="false">G214-H214</f>
        <v>-36.44</v>
      </c>
    </row>
    <row r="215" customFormat="false" ht="15" hidden="false" customHeight="false" outlineLevel="0" collapsed="false">
      <c r="A215" s="2" t="s">
        <v>124</v>
      </c>
      <c r="B215" s="2" t="s">
        <v>124</v>
      </c>
      <c r="C215" s="2" t="s">
        <v>47</v>
      </c>
      <c r="D215" s="2" t="s">
        <v>10</v>
      </c>
      <c r="E215" s="2" t="s">
        <v>74</v>
      </c>
      <c r="F215" s="2" t="s">
        <v>977</v>
      </c>
      <c r="G215" s="14" t="n">
        <v>9.5</v>
      </c>
      <c r="H215" s="14" t="n">
        <v>6.57</v>
      </c>
      <c r="I215" s="14" t="n">
        <v>9.5</v>
      </c>
      <c r="J215" s="23" t="n">
        <f aca="false">IF(AND(E215="Priority",ISNUMBER('Cost model'!N317)),'Cost model'!N317,'Cost model'!M317)</f>
        <v>10.5</v>
      </c>
      <c r="K215" s="14" t="n">
        <f aca="false">J215-H215</f>
        <v>3.93</v>
      </c>
      <c r="L215" s="14" t="n">
        <f aca="false">G215-H215</f>
        <v>2.93</v>
      </c>
    </row>
    <row r="216" customFormat="false" ht="15" hidden="false" customHeight="false" outlineLevel="0" collapsed="false">
      <c r="A216" s="2" t="s">
        <v>221</v>
      </c>
      <c r="B216" s="2" t="s">
        <v>221</v>
      </c>
      <c r="C216" s="2" t="s">
        <v>49</v>
      </c>
      <c r="D216" s="2" t="s">
        <v>12</v>
      </c>
      <c r="E216" s="2" t="s">
        <v>74</v>
      </c>
      <c r="F216" s="2" t="s">
        <v>977</v>
      </c>
      <c r="G216" s="14" t="n">
        <v>19.5</v>
      </c>
      <c r="H216" s="14" t="n">
        <v>77.89</v>
      </c>
      <c r="I216" s="14" t="n">
        <v>19.5</v>
      </c>
      <c r="J216" s="23" t="n">
        <f aca="false">IF(AND(E216="Priority",ISNUMBER('Cost model'!N742)),'Cost model'!N742,'Cost model'!M742)</f>
        <v>60</v>
      </c>
      <c r="K216" s="14" t="n">
        <f aca="false">J216-H216</f>
        <v>-17.89</v>
      </c>
      <c r="L216" s="14" t="n">
        <f aca="false">G216-H216</f>
        <v>-58.39</v>
      </c>
    </row>
    <row r="217" customFormat="false" ht="15" hidden="false" customHeight="false" outlineLevel="0" collapsed="false">
      <c r="A217" s="2" t="s">
        <v>123</v>
      </c>
      <c r="B217" s="2" t="s">
        <v>124</v>
      </c>
      <c r="C217" s="2" t="s">
        <v>47</v>
      </c>
      <c r="D217" s="2" t="s">
        <v>10</v>
      </c>
      <c r="E217" s="2" t="s">
        <v>74</v>
      </c>
      <c r="F217" s="2" t="s">
        <v>976</v>
      </c>
      <c r="G217" s="14" t="n">
        <v>9.5</v>
      </c>
      <c r="H217" s="14" t="n">
        <v>8.97</v>
      </c>
      <c r="I217" s="14" t="n">
        <v>14.5</v>
      </c>
      <c r="J217" s="23" t="n">
        <f aca="false">IF(AND(E217="Priority",ISNUMBER('Cost model'!N2)),'Cost model'!N2,'Cost model'!M2)</f>
        <v>14.5</v>
      </c>
      <c r="K217" s="14" t="n">
        <f aca="false">J217-H217</f>
        <v>5.53</v>
      </c>
      <c r="L217" s="14" t="n">
        <f aca="false">G217-H217</f>
        <v>0.529999999999999</v>
      </c>
    </row>
    <row r="218" customFormat="false" ht="15" hidden="false" customHeight="false" outlineLevel="0" collapsed="false">
      <c r="A218" s="2" t="s">
        <v>158</v>
      </c>
      <c r="B218" s="2" t="s">
        <v>158</v>
      </c>
      <c r="C218" s="2" t="s">
        <v>49</v>
      </c>
      <c r="D218" s="2" t="s">
        <v>10</v>
      </c>
      <c r="E218" s="2" t="s">
        <v>74</v>
      </c>
      <c r="F218" s="2" t="s">
        <v>977</v>
      </c>
      <c r="G218" s="14" t="n">
        <v>20.05</v>
      </c>
      <c r="H218" s="14" t="n">
        <v>20.05</v>
      </c>
      <c r="I218" s="14" t="n">
        <v>17.5</v>
      </c>
      <c r="J218" s="23" t="n">
        <f aca="false">IF(AND(E218="Priority",ISNUMBER('Cost model'!N424)),'Cost model'!N424,'Cost model'!M424)</f>
        <v>16.5</v>
      </c>
      <c r="K218" s="14" t="n">
        <f aca="false">J218-H218</f>
        <v>-3.55</v>
      </c>
      <c r="L218" s="14" t="n">
        <f aca="false">G218-H218</f>
        <v>0</v>
      </c>
    </row>
    <row r="219" customFormat="false" ht="15" hidden="false" customHeight="false" outlineLevel="0" collapsed="false">
      <c r="A219" s="2" t="s">
        <v>174</v>
      </c>
      <c r="B219" s="2" t="s">
        <v>174</v>
      </c>
      <c r="C219" s="2" t="s">
        <v>47</v>
      </c>
      <c r="D219" s="2" t="s">
        <v>10</v>
      </c>
      <c r="E219" s="2" t="s">
        <v>74</v>
      </c>
      <c r="F219" s="2" t="s">
        <v>977</v>
      </c>
      <c r="G219" s="14" t="n">
        <v>9.58</v>
      </c>
      <c r="H219" s="14" t="n">
        <v>6.57</v>
      </c>
      <c r="I219" s="14" t="n">
        <v>9.5</v>
      </c>
      <c r="J219" s="23" t="n">
        <f aca="false">IF(AND(E219="Priority",ISNUMBER('Cost model'!N167)),'Cost model'!N167,'Cost model'!M167)</f>
        <v>8.5</v>
      </c>
      <c r="K219" s="14" t="n">
        <f aca="false">J219-H219</f>
        <v>1.93</v>
      </c>
      <c r="L219" s="14" t="n">
        <f aca="false">G219-H219</f>
        <v>3.01</v>
      </c>
    </row>
    <row r="220" customFormat="false" ht="15" hidden="false" customHeight="false" outlineLevel="0" collapsed="false">
      <c r="A220" s="2" t="s">
        <v>174</v>
      </c>
      <c r="B220" s="2" t="s">
        <v>142</v>
      </c>
      <c r="C220" s="2" t="s">
        <v>48</v>
      </c>
      <c r="D220" s="2" t="s">
        <v>10</v>
      </c>
      <c r="E220" s="2" t="s">
        <v>74</v>
      </c>
      <c r="F220" s="2" t="s">
        <v>976</v>
      </c>
      <c r="G220" s="14" t="n">
        <v>35</v>
      </c>
      <c r="H220" s="14" t="n">
        <v>47.71</v>
      </c>
      <c r="I220" s="14" t="n">
        <v>12.5</v>
      </c>
      <c r="J220" s="23" t="n">
        <f aca="false">IF(AND(E220="Priority",ISNUMBER('Cost model'!N123)),'Cost model'!N123,'Cost model'!M123)</f>
        <v>16.5</v>
      </c>
      <c r="K220" s="14" t="n">
        <f aca="false">J220-H220</f>
        <v>-31.21</v>
      </c>
      <c r="L220" s="14" t="n">
        <f aca="false">G220-H220</f>
        <v>-12.71</v>
      </c>
    </row>
    <row r="221" customFormat="false" ht="15" hidden="false" customHeight="false" outlineLevel="0" collapsed="false">
      <c r="A221" s="2" t="s">
        <v>221</v>
      </c>
      <c r="B221" s="2" t="s">
        <v>221</v>
      </c>
      <c r="C221" s="2" t="s">
        <v>49</v>
      </c>
      <c r="D221" s="2" t="s">
        <v>12</v>
      </c>
      <c r="E221" s="2" t="s">
        <v>74</v>
      </c>
      <c r="F221" s="2" t="s">
        <v>977</v>
      </c>
      <c r="G221" s="14" t="n">
        <v>19.5</v>
      </c>
      <c r="H221" s="14" t="n">
        <v>79.28</v>
      </c>
      <c r="I221" s="14" t="n">
        <v>19.5</v>
      </c>
      <c r="J221" s="23" t="n">
        <f aca="false">IF(AND(E221="Priority",ISNUMBER('Cost model'!N742)),'Cost model'!N742,'Cost model'!M742)</f>
        <v>60</v>
      </c>
      <c r="K221" s="14" t="n">
        <f aca="false">J221-H221</f>
        <v>-19.28</v>
      </c>
      <c r="L221" s="14" t="n">
        <f aca="false">G221-H221</f>
        <v>-59.78</v>
      </c>
    </row>
    <row r="222" customFormat="false" ht="15" hidden="false" customHeight="false" outlineLevel="0" collapsed="false">
      <c r="A222" s="2" t="s">
        <v>174</v>
      </c>
      <c r="B222" s="2" t="s">
        <v>123</v>
      </c>
      <c r="C222" s="2" t="s">
        <v>48</v>
      </c>
      <c r="D222" s="2" t="s">
        <v>12</v>
      </c>
      <c r="E222" s="2" t="s">
        <v>74</v>
      </c>
      <c r="F222" s="2" t="s">
        <v>976</v>
      </c>
      <c r="G222" s="14" t="n">
        <v>19.5</v>
      </c>
      <c r="H222" s="14" t="n">
        <v>36.1</v>
      </c>
      <c r="I222" s="14" t="n">
        <v>24.5</v>
      </c>
      <c r="J222" s="23" t="n">
        <f aca="false">IF(AND(E222="Priority",ISNUMBER('Cost model'!N201)),'Cost model'!N201,'Cost model'!M201)</f>
        <v>55</v>
      </c>
      <c r="K222" s="14" t="n">
        <f aca="false">J222-H222</f>
        <v>18.9</v>
      </c>
      <c r="L222" s="14" t="n">
        <f aca="false">G222-H222</f>
        <v>-16.6</v>
      </c>
    </row>
    <row r="223" customFormat="false" ht="15" hidden="false" customHeight="false" outlineLevel="0" collapsed="false">
      <c r="A223" s="2" t="s">
        <v>174</v>
      </c>
      <c r="B223" s="2" t="s">
        <v>142</v>
      </c>
      <c r="C223" s="2" t="s">
        <v>47</v>
      </c>
      <c r="D223" s="2" t="s">
        <v>12</v>
      </c>
      <c r="E223" s="2" t="s">
        <v>74</v>
      </c>
      <c r="F223" s="2" t="s">
        <v>976</v>
      </c>
      <c r="G223" s="14" t="n">
        <v>9.5</v>
      </c>
      <c r="H223" s="14" t="n">
        <v>15.81</v>
      </c>
      <c r="I223" s="14" t="n">
        <v>9.5</v>
      </c>
      <c r="J223" s="23" t="n">
        <f aca="false">IF(AND(E223="Priority",ISNUMBER('Cost model'!N125)),'Cost model'!N125,'Cost model'!M125)</f>
        <v>40</v>
      </c>
      <c r="K223" s="14" t="n">
        <f aca="false">J223-H223</f>
        <v>24.19</v>
      </c>
      <c r="L223" s="14" t="n">
        <f aca="false">G223-H223</f>
        <v>-6.31</v>
      </c>
    </row>
    <row r="224" customFormat="false" ht="15" hidden="false" customHeight="false" outlineLevel="0" collapsed="false">
      <c r="A224" s="2" t="s">
        <v>174</v>
      </c>
      <c r="B224" s="2" t="s">
        <v>142</v>
      </c>
      <c r="C224" s="2" t="s">
        <v>49</v>
      </c>
      <c r="D224" s="2" t="s">
        <v>10</v>
      </c>
      <c r="E224" s="2" t="s">
        <v>74</v>
      </c>
      <c r="F224" s="2" t="s">
        <v>976</v>
      </c>
      <c r="G224" s="14" t="n">
        <v>19.5</v>
      </c>
      <c r="H224" s="14" t="n">
        <v>14.36</v>
      </c>
      <c r="I224" s="14" t="n">
        <v>17.5</v>
      </c>
      <c r="J224" s="23" t="n">
        <f aca="false">IF(AND(E224="Priority",ISNUMBER('Cost model'!N124)),'Cost model'!N124,'Cost model'!M124)</f>
        <v>21.5</v>
      </c>
      <c r="K224" s="14" t="n">
        <f aca="false">J224-H224</f>
        <v>7.14</v>
      </c>
      <c r="L224" s="14" t="n">
        <f aca="false">G224-H224</f>
        <v>5.14</v>
      </c>
    </row>
    <row r="225" customFormat="false" ht="15" hidden="false" customHeight="false" outlineLevel="0" collapsed="false">
      <c r="A225" s="2" t="s">
        <v>124</v>
      </c>
      <c r="B225" s="2" t="s">
        <v>124</v>
      </c>
      <c r="C225" s="2" t="s">
        <v>48</v>
      </c>
      <c r="D225" s="2" t="s">
        <v>12</v>
      </c>
      <c r="E225" s="2" t="s">
        <v>74</v>
      </c>
      <c r="F225" s="2" t="s">
        <v>977</v>
      </c>
      <c r="G225" s="14" t="n">
        <v>21</v>
      </c>
      <c r="H225" s="14" t="n">
        <v>37.35</v>
      </c>
      <c r="I225" s="14" t="n">
        <v>12.5</v>
      </c>
      <c r="J225" s="23" t="n">
        <f aca="false">IF(AND(E225="Priority",ISNUMBER('Cost model'!N321)),'Cost model'!N321,'Cost model'!M321)</f>
        <v>40</v>
      </c>
      <c r="K225" s="14" t="n">
        <f aca="false">J225-H225</f>
        <v>2.65</v>
      </c>
      <c r="L225" s="14" t="n">
        <f aca="false">G225-H225</f>
        <v>-16.35</v>
      </c>
    </row>
    <row r="226" customFormat="false" ht="15" hidden="false" customHeight="false" outlineLevel="0" collapsed="false">
      <c r="A226" s="2" t="s">
        <v>124</v>
      </c>
      <c r="B226" s="2" t="s">
        <v>124</v>
      </c>
      <c r="C226" s="2" t="s">
        <v>47</v>
      </c>
      <c r="D226" s="2" t="s">
        <v>10</v>
      </c>
      <c r="E226" s="2" t="s">
        <v>74</v>
      </c>
      <c r="F226" s="2" t="s">
        <v>977</v>
      </c>
      <c r="G226" s="14" t="n">
        <v>36.91</v>
      </c>
      <c r="H226" s="14" t="n">
        <v>36.91</v>
      </c>
      <c r="I226" s="14" t="n">
        <v>9.5</v>
      </c>
      <c r="J226" s="23" t="n">
        <f aca="false">IF(AND(E226="Priority",ISNUMBER('Cost model'!N317)),'Cost model'!N317,'Cost model'!M317)</f>
        <v>10.5</v>
      </c>
      <c r="K226" s="14" t="n">
        <f aca="false">J226-H226</f>
        <v>-26.41</v>
      </c>
      <c r="L226" s="14" t="n">
        <f aca="false">G226-H226</f>
        <v>0</v>
      </c>
    </row>
    <row r="227" customFormat="false" ht="15" hidden="false" customHeight="false" outlineLevel="0" collapsed="false">
      <c r="A227" s="2" t="s">
        <v>142</v>
      </c>
      <c r="B227" s="2" t="s">
        <v>142</v>
      </c>
      <c r="C227" s="2" t="s">
        <v>47</v>
      </c>
      <c r="D227" s="2" t="s">
        <v>10</v>
      </c>
      <c r="E227" s="2" t="s">
        <v>74</v>
      </c>
      <c r="F227" s="2" t="s">
        <v>977</v>
      </c>
      <c r="G227" s="14" t="n">
        <v>9.53</v>
      </c>
      <c r="H227" s="14" t="n">
        <v>7.34</v>
      </c>
      <c r="I227" s="14" t="n">
        <v>9.5</v>
      </c>
      <c r="J227" s="23" t="n">
        <f aca="false">IF(AND(E227="Priority",ISNUMBER('Cost model'!N632)),'Cost model'!N632,'Cost model'!M632)</f>
        <v>9.5</v>
      </c>
      <c r="K227" s="14" t="n">
        <f aca="false">J227-H227</f>
        <v>2.16</v>
      </c>
      <c r="L227" s="14" t="n">
        <f aca="false">G227-H227</f>
        <v>2.19</v>
      </c>
    </row>
    <row r="228" customFormat="false" ht="15" hidden="false" customHeight="false" outlineLevel="0" collapsed="false">
      <c r="A228" s="2" t="s">
        <v>174</v>
      </c>
      <c r="B228" s="2" t="s">
        <v>142</v>
      </c>
      <c r="C228" s="2" t="s">
        <v>48</v>
      </c>
      <c r="D228" s="2" t="s">
        <v>10</v>
      </c>
      <c r="E228" s="2" t="s">
        <v>74</v>
      </c>
      <c r="F228" s="2" t="s">
        <v>976</v>
      </c>
      <c r="G228" s="14" t="n">
        <v>22.75</v>
      </c>
      <c r="H228" s="14" t="n">
        <v>25.44</v>
      </c>
      <c r="I228" s="14" t="n">
        <v>12.5</v>
      </c>
      <c r="J228" s="23" t="n">
        <f aca="false">IF(AND(E228="Priority",ISNUMBER('Cost model'!N123)),'Cost model'!N123,'Cost model'!M123)</f>
        <v>16.5</v>
      </c>
      <c r="K228" s="14" t="n">
        <f aca="false">J228-H228</f>
        <v>-8.94</v>
      </c>
      <c r="L228" s="14" t="n">
        <f aca="false">G228-H228</f>
        <v>-2.69</v>
      </c>
    </row>
    <row r="229" customFormat="false" ht="15" hidden="false" customHeight="false" outlineLevel="0" collapsed="false">
      <c r="A229" s="2" t="s">
        <v>221</v>
      </c>
      <c r="B229" s="2" t="s">
        <v>221</v>
      </c>
      <c r="C229" s="2" t="s">
        <v>47</v>
      </c>
      <c r="D229" s="2" t="s">
        <v>10</v>
      </c>
      <c r="E229" s="2" t="s">
        <v>74</v>
      </c>
      <c r="F229" s="2" t="s">
        <v>977</v>
      </c>
      <c r="G229" s="14" t="n">
        <v>7.38</v>
      </c>
      <c r="H229" s="14" t="n">
        <v>7.11</v>
      </c>
      <c r="I229" s="14" t="n">
        <v>9.5</v>
      </c>
      <c r="J229" s="23" t="n">
        <f aca="false">IF(AND(E229="Priority",ISNUMBER('Cost model'!N737)),'Cost model'!N737,'Cost model'!M737)</f>
        <v>8.5</v>
      </c>
      <c r="K229" s="14" t="n">
        <f aca="false">J229-H229</f>
        <v>1.39</v>
      </c>
      <c r="L229" s="14" t="n">
        <f aca="false">G229-H229</f>
        <v>0.27</v>
      </c>
    </row>
    <row r="230" customFormat="false" ht="15" hidden="false" customHeight="false" outlineLevel="0" collapsed="false">
      <c r="A230" s="2" t="s">
        <v>174</v>
      </c>
      <c r="B230" s="2" t="s">
        <v>142</v>
      </c>
      <c r="C230" s="2" t="s">
        <v>49</v>
      </c>
      <c r="D230" s="2" t="s">
        <v>10</v>
      </c>
      <c r="E230" s="2" t="s">
        <v>74</v>
      </c>
      <c r="F230" s="2" t="s">
        <v>976</v>
      </c>
      <c r="G230" s="14" t="n">
        <v>21.94</v>
      </c>
      <c r="H230" s="14" t="n">
        <v>24.91</v>
      </c>
      <c r="I230" s="14" t="n">
        <v>17.5</v>
      </c>
      <c r="J230" s="23" t="n">
        <f aca="false">IF(AND(E230="Priority",ISNUMBER('Cost model'!N124)),'Cost model'!N124,'Cost model'!M124)</f>
        <v>21.5</v>
      </c>
      <c r="K230" s="14" t="n">
        <f aca="false">J230-H230</f>
        <v>-3.41</v>
      </c>
      <c r="L230" s="14" t="n">
        <f aca="false">G230-H230</f>
        <v>-2.97</v>
      </c>
    </row>
    <row r="231" customFormat="false" ht="15" hidden="false" customHeight="false" outlineLevel="0" collapsed="false">
      <c r="A231" s="2" t="s">
        <v>174</v>
      </c>
      <c r="B231" s="2" t="s">
        <v>142</v>
      </c>
      <c r="C231" s="2" t="s">
        <v>48</v>
      </c>
      <c r="D231" s="2" t="s">
        <v>10</v>
      </c>
      <c r="E231" s="2" t="s">
        <v>74</v>
      </c>
      <c r="F231" s="2" t="s">
        <v>976</v>
      </c>
      <c r="G231" s="14" t="n">
        <v>32.67</v>
      </c>
      <c r="H231" s="14" t="n">
        <v>32.67</v>
      </c>
      <c r="I231" s="14" t="n">
        <v>12.5</v>
      </c>
      <c r="J231" s="23" t="n">
        <f aca="false">IF(AND(E231="Priority",ISNUMBER('Cost model'!N123)),'Cost model'!N123,'Cost model'!M123)</f>
        <v>16.5</v>
      </c>
      <c r="K231" s="14" t="n">
        <f aca="false">J231-H231</f>
        <v>-16.17</v>
      </c>
      <c r="L231" s="14" t="n">
        <f aca="false">G231-H231</f>
        <v>0</v>
      </c>
    </row>
    <row r="232" customFormat="false" ht="15" hidden="false" customHeight="false" outlineLevel="0" collapsed="false">
      <c r="A232" s="2" t="s">
        <v>142</v>
      </c>
      <c r="B232" s="2" t="s">
        <v>142</v>
      </c>
      <c r="C232" s="2" t="s">
        <v>47</v>
      </c>
      <c r="D232" s="2" t="s">
        <v>14</v>
      </c>
      <c r="E232" s="2" t="s">
        <v>74</v>
      </c>
      <c r="F232" s="2" t="s">
        <v>977</v>
      </c>
      <c r="G232" s="14" t="n">
        <v>70.07</v>
      </c>
      <c r="H232" s="14" t="n">
        <v>89.51</v>
      </c>
      <c r="I232" s="14" t="n">
        <v>25</v>
      </c>
      <c r="J232" s="23" t="n">
        <f aca="false">IF(AND(E232="Priority",ISNUMBER('Cost model'!N641)),'Cost model'!N641,'Cost model'!M641)</f>
        <v>75</v>
      </c>
      <c r="K232" s="14" t="n">
        <f aca="false">J232-H232</f>
        <v>-14.51</v>
      </c>
      <c r="L232" s="14" t="n">
        <f aca="false">G232-H232</f>
        <v>-19.44</v>
      </c>
    </row>
    <row r="233" customFormat="false" ht="15" hidden="false" customHeight="false" outlineLevel="0" collapsed="false">
      <c r="A233" s="2" t="s">
        <v>221</v>
      </c>
      <c r="B233" s="2" t="s">
        <v>205</v>
      </c>
      <c r="C233" s="2" t="s">
        <v>47</v>
      </c>
      <c r="D233" s="2" t="s">
        <v>14</v>
      </c>
      <c r="E233" s="2" t="s">
        <v>74</v>
      </c>
      <c r="F233" s="2" t="s">
        <v>976</v>
      </c>
      <c r="G233" s="14" t="n">
        <v>321.78</v>
      </c>
      <c r="H233" s="14" t="n">
        <v>321.78</v>
      </c>
      <c r="I233" s="14"/>
      <c r="J233" s="23" t="n">
        <f aca="false">IF(AND(E233="Priority",ISNUMBER('Cost model'!N836)),'Cost model'!N836,'Cost model'!M836)</f>
        <v>160</v>
      </c>
      <c r="K233" s="14" t="n">
        <f aca="false">J233-H233</f>
        <v>-161.78</v>
      </c>
      <c r="L233" s="14" t="n">
        <f aca="false">G233-H233</f>
        <v>0</v>
      </c>
    </row>
    <row r="234" customFormat="false" ht="15" hidden="false" customHeight="false" outlineLevel="0" collapsed="false">
      <c r="A234" s="2" t="s">
        <v>124</v>
      </c>
      <c r="B234" s="2" t="s">
        <v>158</v>
      </c>
      <c r="C234" s="2" t="s">
        <v>49</v>
      </c>
      <c r="D234" s="2" t="s">
        <v>10</v>
      </c>
      <c r="E234" s="2" t="s">
        <v>74</v>
      </c>
      <c r="F234" s="2" t="s">
        <v>976</v>
      </c>
      <c r="G234" s="14" t="n">
        <v>24.76</v>
      </c>
      <c r="H234" s="14" t="n">
        <v>22.75</v>
      </c>
      <c r="I234" s="14" t="n">
        <v>17.5</v>
      </c>
      <c r="J234" s="23" t="n">
        <f aca="false">IF(AND(E234="Priority",ISNUMBER('Cost model'!N349)),'Cost model'!N349,'Cost model'!M349)</f>
        <v>20.5</v>
      </c>
      <c r="K234" s="14" t="n">
        <f aca="false">J234-H234</f>
        <v>-2.25</v>
      </c>
      <c r="L234" s="14" t="n">
        <f aca="false">G234-H234</f>
        <v>2.01</v>
      </c>
    </row>
    <row r="235" customFormat="false" ht="15" hidden="false" customHeight="false" outlineLevel="0" collapsed="false">
      <c r="A235" s="2" t="s">
        <v>124</v>
      </c>
      <c r="B235" s="2" t="s">
        <v>124</v>
      </c>
      <c r="C235" s="2" t="s">
        <v>48</v>
      </c>
      <c r="D235" s="2" t="s">
        <v>10</v>
      </c>
      <c r="E235" s="2" t="s">
        <v>74</v>
      </c>
      <c r="F235" s="2" t="s">
        <v>977</v>
      </c>
      <c r="G235" s="14" t="n">
        <v>11.53</v>
      </c>
      <c r="H235" s="14" t="n">
        <v>11.53</v>
      </c>
      <c r="I235" s="14" t="n">
        <v>12.5</v>
      </c>
      <c r="J235" s="23" t="n">
        <f aca="false">IF(AND(E235="Priority",ISNUMBER('Cost model'!N318)),'Cost model'!N318,'Cost model'!M318)</f>
        <v>14.5</v>
      </c>
      <c r="K235" s="14" t="n">
        <f aca="false">J235-H235</f>
        <v>2.97</v>
      </c>
      <c r="L235" s="14" t="n">
        <f aca="false">G235-H235</f>
        <v>0</v>
      </c>
    </row>
    <row r="236" customFormat="false" ht="15" hidden="false" customHeight="false" outlineLevel="0" collapsed="false">
      <c r="A236" s="2" t="s">
        <v>221</v>
      </c>
      <c r="B236" s="2" t="s">
        <v>124</v>
      </c>
      <c r="C236" s="2" t="s">
        <v>47</v>
      </c>
      <c r="D236" s="2" t="s">
        <v>10</v>
      </c>
      <c r="E236" s="2" t="s">
        <v>74</v>
      </c>
      <c r="F236" s="2" t="s">
        <v>976</v>
      </c>
      <c r="G236" s="14" t="n">
        <v>9.5</v>
      </c>
      <c r="H236" s="14" t="n">
        <v>7.96</v>
      </c>
      <c r="I236" s="14" t="n">
        <v>19.5</v>
      </c>
      <c r="J236" s="23" t="n">
        <f aca="false">IF(AND(E236="Priority",ISNUMBER('Cost model'!N797)),'Cost model'!N797,'Cost model'!M797)</f>
        <v>14.5</v>
      </c>
      <c r="K236" s="14" t="n">
        <f aca="false">J236-H236</f>
        <v>6.54</v>
      </c>
      <c r="L236" s="14" t="n">
        <f aca="false">G236-H236</f>
        <v>1.54</v>
      </c>
    </row>
    <row r="237" customFormat="false" ht="15" hidden="false" customHeight="false" outlineLevel="0" collapsed="false">
      <c r="A237" s="2" t="s">
        <v>124</v>
      </c>
      <c r="B237" s="2" t="s">
        <v>124</v>
      </c>
      <c r="C237" s="2" t="s">
        <v>49</v>
      </c>
      <c r="D237" s="2" t="s">
        <v>13</v>
      </c>
      <c r="E237" s="2" t="s">
        <v>74</v>
      </c>
      <c r="F237" s="2" t="s">
        <v>977</v>
      </c>
      <c r="G237" s="14" t="n">
        <v>85</v>
      </c>
      <c r="H237" s="14" t="n">
        <v>238.91</v>
      </c>
      <c r="I237" s="14" t="n">
        <v>50</v>
      </c>
      <c r="J237" s="23" t="n">
        <f aca="false">IF(AND(E237="Priority",ISNUMBER('Cost model'!N325)),'Cost model'!N325,'Cost model'!M325)</f>
        <v>110</v>
      </c>
      <c r="K237" s="14" t="n">
        <f aca="false">J237-H237</f>
        <v>-128.91</v>
      </c>
      <c r="L237" s="14" t="n">
        <f aca="false">G237-H237</f>
        <v>-153.91</v>
      </c>
    </row>
    <row r="238" customFormat="false" ht="15" hidden="false" customHeight="false" outlineLevel="0" collapsed="false">
      <c r="A238" s="2" t="s">
        <v>142</v>
      </c>
      <c r="B238" s="2" t="s">
        <v>142</v>
      </c>
      <c r="C238" s="2" t="s">
        <v>47</v>
      </c>
      <c r="D238" s="2" t="s">
        <v>10</v>
      </c>
      <c r="E238" s="2" t="s">
        <v>74</v>
      </c>
      <c r="F238" s="2" t="s">
        <v>977</v>
      </c>
      <c r="G238" s="14" t="n">
        <v>7.38</v>
      </c>
      <c r="H238" s="14" t="n">
        <v>7.11</v>
      </c>
      <c r="I238" s="14" t="n">
        <v>9.5</v>
      </c>
      <c r="J238" s="23" t="n">
        <f aca="false">IF(AND(E238="Priority",ISNUMBER('Cost model'!N632)),'Cost model'!N632,'Cost model'!M632)</f>
        <v>9.5</v>
      </c>
      <c r="K238" s="14" t="n">
        <f aca="false">J238-H238</f>
        <v>2.39</v>
      </c>
      <c r="L238" s="14" t="n">
        <f aca="false">G238-H238</f>
        <v>0.27</v>
      </c>
    </row>
    <row r="239" customFormat="false" ht="15" hidden="false" customHeight="false" outlineLevel="0" collapsed="false">
      <c r="A239" s="2" t="s">
        <v>124</v>
      </c>
      <c r="B239" s="2" t="s">
        <v>124</v>
      </c>
      <c r="C239" s="2" t="s">
        <v>47</v>
      </c>
      <c r="D239" s="2" t="s">
        <v>10</v>
      </c>
      <c r="E239" s="2" t="s">
        <v>74</v>
      </c>
      <c r="F239" s="2" t="s">
        <v>977</v>
      </c>
      <c r="G239" s="14" t="n">
        <v>9.5</v>
      </c>
      <c r="H239" s="14" t="n">
        <v>7.34</v>
      </c>
      <c r="I239" s="14" t="n">
        <v>9.5</v>
      </c>
      <c r="J239" s="23" t="n">
        <f aca="false">IF(AND(E239="Priority",ISNUMBER('Cost model'!N317)),'Cost model'!N317,'Cost model'!M317)</f>
        <v>10.5</v>
      </c>
      <c r="K239" s="14" t="n">
        <f aca="false">J239-H239</f>
        <v>3.16</v>
      </c>
      <c r="L239" s="14" t="n">
        <f aca="false">G239-H239</f>
        <v>2.16</v>
      </c>
    </row>
    <row r="240" customFormat="false" ht="15" hidden="false" customHeight="false" outlineLevel="0" collapsed="false">
      <c r="A240" s="2" t="s">
        <v>124</v>
      </c>
      <c r="B240" s="2" t="s">
        <v>124</v>
      </c>
      <c r="C240" s="2" t="s">
        <v>48</v>
      </c>
      <c r="D240" s="2" t="s">
        <v>13</v>
      </c>
      <c r="E240" s="2" t="s">
        <v>74</v>
      </c>
      <c r="F240" s="2" t="s">
        <v>977</v>
      </c>
      <c r="G240" s="14" t="n">
        <v>85</v>
      </c>
      <c r="H240" s="14" t="n">
        <v>108.1</v>
      </c>
      <c r="I240" s="14" t="n">
        <v>24.5</v>
      </c>
      <c r="J240" s="23" t="n">
        <f aca="false">IF(AND(E240="Priority",ISNUMBER('Cost model'!N324)),'Cost model'!N324,'Cost model'!M324)</f>
        <v>85</v>
      </c>
      <c r="K240" s="14" t="n">
        <f aca="false">J240-H240</f>
        <v>-23.1</v>
      </c>
      <c r="L240" s="14" t="n">
        <f aca="false">G240-H240</f>
        <v>-23.1</v>
      </c>
    </row>
    <row r="241" customFormat="false" ht="15" hidden="false" customHeight="false" outlineLevel="0" collapsed="false">
      <c r="A241" s="2" t="s">
        <v>124</v>
      </c>
      <c r="B241" s="2" t="s">
        <v>124</v>
      </c>
      <c r="C241" s="2" t="s">
        <v>49</v>
      </c>
      <c r="D241" s="2" t="s">
        <v>14</v>
      </c>
      <c r="E241" s="2" t="s">
        <v>74</v>
      </c>
      <c r="F241" s="2" t="s">
        <v>977</v>
      </c>
      <c r="G241" s="14" t="n">
        <v>85</v>
      </c>
      <c r="H241" s="14" t="n">
        <v>193.52</v>
      </c>
      <c r="I241" s="14" t="n">
        <v>85</v>
      </c>
      <c r="J241" s="23" t="n">
        <f aca="false">IF(AND(E241="Priority",ISNUMBER('Cost model'!N328)),'Cost model'!N328,'Cost model'!M328)</f>
        <v>175</v>
      </c>
      <c r="K241" s="14" t="n">
        <f aca="false">J241-H241</f>
        <v>-18.52</v>
      </c>
      <c r="L241" s="14" t="n">
        <f aca="false">G241-H241</f>
        <v>-108.52</v>
      </c>
    </row>
    <row r="242" customFormat="false" ht="15" hidden="false" customHeight="false" outlineLevel="0" collapsed="false">
      <c r="A242" s="2" t="s">
        <v>124</v>
      </c>
      <c r="B242" s="2" t="s">
        <v>124</v>
      </c>
      <c r="C242" s="2" t="s">
        <v>48</v>
      </c>
      <c r="D242" s="2" t="s">
        <v>12</v>
      </c>
      <c r="E242" s="2" t="s">
        <v>74</v>
      </c>
      <c r="F242" s="2" t="s">
        <v>977</v>
      </c>
      <c r="G242" s="14" t="n">
        <v>25.8</v>
      </c>
      <c r="H242" s="14" t="n">
        <v>24.88</v>
      </c>
      <c r="I242" s="14" t="n">
        <v>12.5</v>
      </c>
      <c r="J242" s="23" t="n">
        <f aca="false">IF(AND(E242="Priority",ISNUMBER('Cost model'!N321)),'Cost model'!N321,'Cost model'!M321)</f>
        <v>40</v>
      </c>
      <c r="K242" s="14" t="n">
        <f aca="false">J242-H242</f>
        <v>15.12</v>
      </c>
      <c r="L242" s="14" t="n">
        <f aca="false">G242-H242</f>
        <v>0.920000000000002</v>
      </c>
    </row>
    <row r="243" customFormat="false" ht="15" hidden="false" customHeight="false" outlineLevel="0" collapsed="false">
      <c r="A243" s="2" t="s">
        <v>174</v>
      </c>
      <c r="B243" s="2" t="s">
        <v>142</v>
      </c>
      <c r="C243" s="2" t="s">
        <v>49</v>
      </c>
      <c r="D243" s="2" t="s">
        <v>12</v>
      </c>
      <c r="E243" s="2" t="s">
        <v>74</v>
      </c>
      <c r="F243" s="2" t="s">
        <v>976</v>
      </c>
      <c r="G243" s="14" t="n">
        <v>35</v>
      </c>
      <c r="H243" s="14" t="n">
        <v>36.35</v>
      </c>
      <c r="I243" s="14" t="n">
        <v>19.5</v>
      </c>
      <c r="J243" s="23" t="n">
        <f aca="false">IF(AND(E243="Priority",ISNUMBER('Cost model'!N127)),'Cost model'!N127,'Cost model'!M127)</f>
        <v>50</v>
      </c>
      <c r="K243" s="14" t="n">
        <f aca="false">J243-H243</f>
        <v>13.65</v>
      </c>
      <c r="L243" s="14" t="n">
        <f aca="false">G243-H243</f>
        <v>-1.35</v>
      </c>
    </row>
    <row r="244" customFormat="false" ht="15" hidden="false" customHeight="false" outlineLevel="0" collapsed="false">
      <c r="A244" s="2" t="s">
        <v>142</v>
      </c>
      <c r="B244" s="2" t="s">
        <v>142</v>
      </c>
      <c r="C244" s="2" t="s">
        <v>49</v>
      </c>
      <c r="D244" s="2" t="s">
        <v>10</v>
      </c>
      <c r="E244" s="2" t="s">
        <v>74</v>
      </c>
      <c r="F244" s="2" t="s">
        <v>977</v>
      </c>
      <c r="G244" s="14" t="n">
        <v>14.45</v>
      </c>
      <c r="H244" s="14" t="n">
        <v>13.93</v>
      </c>
      <c r="I244" s="14" t="n">
        <v>17.5</v>
      </c>
      <c r="J244" s="23" t="n">
        <f aca="false">IF(AND(E244="Priority",ISNUMBER('Cost model'!N634)),'Cost model'!N634,'Cost model'!M634)</f>
        <v>15.5</v>
      </c>
      <c r="K244" s="14" t="n">
        <f aca="false">J244-H244</f>
        <v>1.57</v>
      </c>
      <c r="L244" s="14" t="n">
        <f aca="false">G244-H244</f>
        <v>0.52</v>
      </c>
    </row>
    <row r="245" customFormat="false" ht="15" hidden="false" customHeight="false" outlineLevel="0" collapsed="false">
      <c r="A245" s="2" t="s">
        <v>142</v>
      </c>
      <c r="B245" s="2" t="s">
        <v>124</v>
      </c>
      <c r="C245" s="2" t="s">
        <v>48</v>
      </c>
      <c r="D245" s="2" t="s">
        <v>10</v>
      </c>
      <c r="E245" s="2" t="s">
        <v>74</v>
      </c>
      <c r="F245" s="2" t="s">
        <v>976</v>
      </c>
      <c r="G245" s="14" t="n">
        <v>10.79</v>
      </c>
      <c r="H245" s="14" t="n">
        <v>11.87</v>
      </c>
      <c r="I245" s="14" t="n">
        <v>14.5</v>
      </c>
      <c r="J245" s="23" t="n">
        <f aca="false">IF(AND(E245="Priority",ISNUMBER('Cost model'!N663)),'Cost model'!N663,'Cost model'!M663)</f>
        <v>18.5</v>
      </c>
      <c r="K245" s="14" t="n">
        <f aca="false">J245-H245</f>
        <v>6.63</v>
      </c>
      <c r="L245" s="14" t="n">
        <f aca="false">G245-H245</f>
        <v>-1.08</v>
      </c>
    </row>
    <row r="246" customFormat="false" ht="15" hidden="false" customHeight="false" outlineLevel="0" collapsed="false">
      <c r="A246" s="2" t="s">
        <v>142</v>
      </c>
      <c r="B246" s="2" t="s">
        <v>124</v>
      </c>
      <c r="C246" s="2" t="s">
        <v>47</v>
      </c>
      <c r="D246" s="2" t="s">
        <v>10</v>
      </c>
      <c r="E246" s="2" t="s">
        <v>74</v>
      </c>
      <c r="F246" s="2" t="s">
        <v>976</v>
      </c>
      <c r="G246" s="14" t="n">
        <v>14.5</v>
      </c>
      <c r="H246" s="14" t="n">
        <v>8.97</v>
      </c>
      <c r="I246" s="14" t="n">
        <v>14.5</v>
      </c>
      <c r="J246" s="23" t="n">
        <f aca="false">IF(AND(E246="Priority",ISNUMBER('Cost model'!N662)),'Cost model'!N662,'Cost model'!M662)</f>
        <v>13.5</v>
      </c>
      <c r="K246" s="14" t="n">
        <f aca="false">J246-H246</f>
        <v>4.53</v>
      </c>
      <c r="L246" s="14" t="n">
        <f aca="false">G246-H246</f>
        <v>5.53</v>
      </c>
    </row>
    <row r="247" customFormat="false" ht="15" hidden="false" customHeight="false" outlineLevel="0" collapsed="false">
      <c r="A247" s="2" t="s">
        <v>221</v>
      </c>
      <c r="B247" s="2" t="s">
        <v>221</v>
      </c>
      <c r="C247" s="2" t="s">
        <v>47</v>
      </c>
      <c r="D247" s="2" t="s">
        <v>15</v>
      </c>
      <c r="E247" s="2" t="s">
        <v>74</v>
      </c>
      <c r="F247" s="2" t="s">
        <v>977</v>
      </c>
      <c r="G247" s="14" t="n">
        <v>19.5</v>
      </c>
      <c r="H247" s="14" t="n">
        <v>178.83</v>
      </c>
      <c r="I247" s="14" t="n">
        <v>45</v>
      </c>
      <c r="J247" s="23" t="n">
        <f aca="false">IF(AND(E247="Priority",ISNUMBER('Cost model'!N749)),'Cost model'!N749,'Cost model'!M749)</f>
        <v>110</v>
      </c>
      <c r="K247" s="14" t="n">
        <f aca="false">J247-H247</f>
        <v>-68.83</v>
      </c>
      <c r="L247" s="14" t="n">
        <f aca="false">G247-H247</f>
        <v>-159.33</v>
      </c>
    </row>
    <row r="248" customFormat="false" ht="15" hidden="false" customHeight="false" outlineLevel="0" collapsed="false">
      <c r="A248" s="2" t="s">
        <v>174</v>
      </c>
      <c r="B248" s="2" t="s">
        <v>174</v>
      </c>
      <c r="C248" s="2" t="s">
        <v>47</v>
      </c>
      <c r="D248" s="2" t="s">
        <v>12</v>
      </c>
      <c r="E248" s="2" t="s">
        <v>74</v>
      </c>
      <c r="F248" s="2" t="s">
        <v>977</v>
      </c>
      <c r="G248" s="14" t="n">
        <v>15.06</v>
      </c>
      <c r="H248" s="14" t="n">
        <v>9.96</v>
      </c>
      <c r="I248" s="14" t="n">
        <v>9.5</v>
      </c>
      <c r="J248" s="23" t="n">
        <f aca="false">IF(AND(E248="Priority",ISNUMBER('Cost model'!N170)),'Cost model'!N170,'Cost model'!M170)</f>
        <v>25.5</v>
      </c>
      <c r="K248" s="14" t="n">
        <f aca="false">J248-H248</f>
        <v>15.54</v>
      </c>
      <c r="L248" s="14" t="n">
        <f aca="false">G248-H248</f>
        <v>5.1</v>
      </c>
    </row>
    <row r="249" customFormat="false" ht="15" hidden="false" customHeight="false" outlineLevel="0" collapsed="false">
      <c r="A249" s="2" t="s">
        <v>158</v>
      </c>
      <c r="B249" s="2" t="s">
        <v>158</v>
      </c>
      <c r="C249" s="2" t="s">
        <v>49</v>
      </c>
      <c r="D249" s="2" t="s">
        <v>15</v>
      </c>
      <c r="E249" s="2" t="s">
        <v>74</v>
      </c>
      <c r="F249" s="2" t="s">
        <v>977</v>
      </c>
      <c r="G249" s="14" t="n">
        <v>250</v>
      </c>
      <c r="H249" s="14" t="n">
        <v>70.74</v>
      </c>
      <c r="I249" s="14" t="n">
        <v>250</v>
      </c>
      <c r="J249" s="23" t="n">
        <f aca="false">IF(AND(E249="Priority",ISNUMBER('Cost model'!N436)),'Cost model'!N436,'Cost model'!M436)</f>
        <v>155</v>
      </c>
      <c r="K249" s="14" t="n">
        <f aca="false">J249-H249</f>
        <v>84.26</v>
      </c>
      <c r="L249" s="14" t="n">
        <f aca="false">G249-H249</f>
        <v>179.26</v>
      </c>
    </row>
    <row r="250" customFormat="false" ht="15" hidden="false" customHeight="false" outlineLevel="0" collapsed="false">
      <c r="A250" s="2" t="s">
        <v>158</v>
      </c>
      <c r="B250" s="2" t="s">
        <v>158</v>
      </c>
      <c r="C250" s="2" t="s">
        <v>47</v>
      </c>
      <c r="D250" s="2" t="s">
        <v>10</v>
      </c>
      <c r="E250" s="2" t="s">
        <v>74</v>
      </c>
      <c r="F250" s="2" t="s">
        <v>977</v>
      </c>
      <c r="G250" s="14" t="n">
        <v>8.12</v>
      </c>
      <c r="H250" s="14" t="n">
        <v>8.12</v>
      </c>
      <c r="I250" s="14" t="n">
        <v>9.5</v>
      </c>
      <c r="J250" s="23" t="n">
        <f aca="false">IF(AND(E250="Priority",ISNUMBER('Cost model'!N422)),'Cost model'!N422,'Cost model'!M422)</f>
        <v>8.5</v>
      </c>
      <c r="K250" s="14" t="n">
        <f aca="false">J250-H250</f>
        <v>0.380000000000001</v>
      </c>
      <c r="L250" s="14" t="n">
        <f aca="false">G250-H250</f>
        <v>0</v>
      </c>
    </row>
    <row r="251" customFormat="false" ht="15" hidden="false" customHeight="false" outlineLevel="0" collapsed="false">
      <c r="A251" s="2" t="s">
        <v>221</v>
      </c>
      <c r="B251" s="2" t="s">
        <v>158</v>
      </c>
      <c r="C251" s="2" t="s">
        <v>49</v>
      </c>
      <c r="D251" s="2" t="s">
        <v>12</v>
      </c>
      <c r="E251" s="2" t="s">
        <v>74</v>
      </c>
      <c r="F251" s="2" t="s">
        <v>976</v>
      </c>
      <c r="G251" s="14" t="n">
        <v>31.69</v>
      </c>
      <c r="H251" s="14" t="n">
        <v>33.64</v>
      </c>
      <c r="I251" s="14" t="n">
        <v>19.5</v>
      </c>
      <c r="J251" s="23" t="n">
        <f aca="false">IF(AND(E251="Priority",ISNUMBER('Cost model'!N757)),'Cost model'!N757,'Cost model'!M757)</f>
        <v>65</v>
      </c>
      <c r="K251" s="14" t="n">
        <f aca="false">J251-H251</f>
        <v>31.36</v>
      </c>
      <c r="L251" s="14" t="n">
        <f aca="false">G251-H251</f>
        <v>-1.95</v>
      </c>
    </row>
    <row r="252" customFormat="false" ht="15" hidden="false" customHeight="false" outlineLevel="0" collapsed="false">
      <c r="A252" s="2" t="s">
        <v>205</v>
      </c>
      <c r="B252" s="2" t="s">
        <v>124</v>
      </c>
      <c r="C252" s="2" t="s">
        <v>48</v>
      </c>
      <c r="D252" s="2" t="s">
        <v>10</v>
      </c>
      <c r="E252" s="2" t="s">
        <v>74</v>
      </c>
      <c r="F252" s="2" t="s">
        <v>976</v>
      </c>
      <c r="G252" s="14" t="n">
        <v>22.75</v>
      </c>
      <c r="H252" s="14" t="n">
        <v>22.75</v>
      </c>
      <c r="I252" s="14" t="n">
        <v>19.5</v>
      </c>
      <c r="J252" s="23" t="n">
        <f aca="false">IF(AND(E252="Priority",ISNUMBER('Cost model'!N573)),'Cost model'!N573,'Cost model'!M573)</f>
        <v>18.5</v>
      </c>
      <c r="K252" s="14" t="n">
        <f aca="false">J252-H252</f>
        <v>-4.25</v>
      </c>
      <c r="L252" s="14" t="n">
        <f aca="false">G252-H252</f>
        <v>0</v>
      </c>
    </row>
    <row r="253" customFormat="false" ht="15" hidden="false" customHeight="false" outlineLevel="0" collapsed="false">
      <c r="A253" s="2" t="s">
        <v>221</v>
      </c>
      <c r="B253" s="2" t="s">
        <v>221</v>
      </c>
      <c r="C253" s="2" t="s">
        <v>49</v>
      </c>
      <c r="D253" s="2" t="s">
        <v>14</v>
      </c>
      <c r="E253" s="2" t="s">
        <v>74</v>
      </c>
      <c r="F253" s="2" t="s">
        <v>977</v>
      </c>
      <c r="G253" s="14" t="n">
        <v>125</v>
      </c>
      <c r="H253" s="14" t="n">
        <v>314.84</v>
      </c>
      <c r="I253" s="14" t="n">
        <v>125</v>
      </c>
      <c r="J253" s="23" t="n">
        <f aca="false">IF(AND(E253="Priority",ISNUMBER('Cost model'!N748)),'Cost model'!N748,'Cost model'!M748)</f>
        <v>235</v>
      </c>
      <c r="K253" s="14" t="n">
        <f aca="false">J253-H253</f>
        <v>-79.84</v>
      </c>
      <c r="L253" s="14" t="n">
        <f aca="false">G253-H253</f>
        <v>-189.84</v>
      </c>
    </row>
    <row r="254" customFormat="false" ht="15" hidden="false" customHeight="false" outlineLevel="0" collapsed="false">
      <c r="A254" s="2" t="s">
        <v>124</v>
      </c>
      <c r="B254" s="2" t="s">
        <v>124</v>
      </c>
      <c r="C254" s="2" t="s">
        <v>49</v>
      </c>
      <c r="D254" s="2" t="s">
        <v>14</v>
      </c>
      <c r="E254" s="2" t="s">
        <v>74</v>
      </c>
      <c r="F254" s="2" t="s">
        <v>977</v>
      </c>
      <c r="G254" s="14" t="n">
        <v>335.13</v>
      </c>
      <c r="H254" s="14" t="n">
        <v>116.74</v>
      </c>
      <c r="I254" s="14" t="n">
        <v>85</v>
      </c>
      <c r="J254" s="23" t="n">
        <f aca="false">IF(AND(E254="Priority",ISNUMBER('Cost model'!N328)),'Cost model'!N328,'Cost model'!M328)</f>
        <v>175</v>
      </c>
      <c r="K254" s="14" t="n">
        <f aca="false">J254-H254</f>
        <v>58.26</v>
      </c>
      <c r="L254" s="14" t="n">
        <f aca="false">G254-H254</f>
        <v>218.39</v>
      </c>
    </row>
    <row r="255" customFormat="false" ht="15" hidden="false" customHeight="false" outlineLevel="0" collapsed="false">
      <c r="A255" s="2" t="s">
        <v>221</v>
      </c>
      <c r="B255" s="2" t="s">
        <v>158</v>
      </c>
      <c r="C255" s="2" t="s">
        <v>49</v>
      </c>
      <c r="D255" s="2" t="s">
        <v>12</v>
      </c>
      <c r="E255" s="2" t="s">
        <v>74</v>
      </c>
      <c r="F255" s="2" t="s">
        <v>976</v>
      </c>
      <c r="G255" s="14" t="n">
        <v>19.5</v>
      </c>
      <c r="H255" s="14" t="n">
        <v>76.05</v>
      </c>
      <c r="I255" s="14" t="n">
        <v>19.5</v>
      </c>
      <c r="J255" s="23" t="n">
        <f aca="false">IF(AND(E255="Priority",ISNUMBER('Cost model'!N757)),'Cost model'!N757,'Cost model'!M757)</f>
        <v>65</v>
      </c>
      <c r="K255" s="14" t="n">
        <f aca="false">J255-H255</f>
        <v>-11.05</v>
      </c>
      <c r="L255" s="14" t="n">
        <f aca="false">G255-H255</f>
        <v>-56.55</v>
      </c>
    </row>
    <row r="256" customFormat="false" ht="15" hidden="false" customHeight="false" outlineLevel="0" collapsed="false">
      <c r="A256" s="2" t="s">
        <v>124</v>
      </c>
      <c r="B256" s="2" t="s">
        <v>124</v>
      </c>
      <c r="C256" s="2" t="s">
        <v>47</v>
      </c>
      <c r="D256" s="2" t="s">
        <v>10</v>
      </c>
      <c r="E256" s="2" t="s">
        <v>74</v>
      </c>
      <c r="F256" s="2" t="s">
        <v>977</v>
      </c>
      <c r="G256" s="14" t="n">
        <v>9.5</v>
      </c>
      <c r="H256" s="14" t="n">
        <v>7.34</v>
      </c>
      <c r="I256" s="14" t="n">
        <v>9.5</v>
      </c>
      <c r="J256" s="23" t="n">
        <f aca="false">IF(AND(E256="Priority",ISNUMBER('Cost model'!N317)),'Cost model'!N317,'Cost model'!M317)</f>
        <v>10.5</v>
      </c>
      <c r="K256" s="14" t="n">
        <f aca="false">J256-H256</f>
        <v>3.16</v>
      </c>
      <c r="L256" s="14" t="n">
        <f aca="false">G256-H256</f>
        <v>2.16</v>
      </c>
    </row>
    <row r="257" customFormat="false" ht="15" hidden="false" customHeight="false" outlineLevel="0" collapsed="false">
      <c r="A257" s="2" t="s">
        <v>124</v>
      </c>
      <c r="B257" s="2" t="s">
        <v>124</v>
      </c>
      <c r="C257" s="2" t="s">
        <v>49</v>
      </c>
      <c r="D257" s="2" t="s">
        <v>13</v>
      </c>
      <c r="E257" s="2" t="s">
        <v>74</v>
      </c>
      <c r="F257" s="2" t="s">
        <v>977</v>
      </c>
      <c r="G257" s="14" t="n">
        <v>85</v>
      </c>
      <c r="H257" s="14" t="n">
        <v>126.72</v>
      </c>
      <c r="I257" s="14" t="n">
        <v>50</v>
      </c>
      <c r="J257" s="23" t="n">
        <f aca="false">IF(AND(E257="Priority",ISNUMBER('Cost model'!N325)),'Cost model'!N325,'Cost model'!M325)</f>
        <v>110</v>
      </c>
      <c r="K257" s="14" t="n">
        <f aca="false">J257-H257</f>
        <v>-16.72</v>
      </c>
      <c r="L257" s="14" t="n">
        <f aca="false">G257-H257</f>
        <v>-41.72</v>
      </c>
    </row>
    <row r="258" customFormat="false" ht="15" hidden="false" customHeight="false" outlineLevel="0" collapsed="false">
      <c r="A258" s="2" t="s">
        <v>221</v>
      </c>
      <c r="B258" s="2" t="s">
        <v>158</v>
      </c>
      <c r="C258" s="2" t="s">
        <v>49</v>
      </c>
      <c r="D258" s="2" t="s">
        <v>12</v>
      </c>
      <c r="E258" s="2" t="s">
        <v>74</v>
      </c>
      <c r="F258" s="2" t="s">
        <v>976</v>
      </c>
      <c r="G258" s="14" t="n">
        <v>19.5</v>
      </c>
      <c r="H258" s="14" t="n">
        <v>28</v>
      </c>
      <c r="I258" s="14" t="n">
        <v>19.5</v>
      </c>
      <c r="J258" s="23" t="n">
        <f aca="false">IF(AND(E258="Priority",ISNUMBER('Cost model'!N757)),'Cost model'!N757,'Cost model'!M757)</f>
        <v>65</v>
      </c>
      <c r="K258" s="14" t="n">
        <f aca="false">J258-H258</f>
        <v>37</v>
      </c>
      <c r="L258" s="14" t="n">
        <f aca="false">G258-H258</f>
        <v>-8.5</v>
      </c>
    </row>
    <row r="259" customFormat="false" ht="15" hidden="false" customHeight="false" outlineLevel="0" collapsed="false">
      <c r="A259" s="2" t="s">
        <v>124</v>
      </c>
      <c r="B259" s="2" t="s">
        <v>124</v>
      </c>
      <c r="C259" s="2" t="s">
        <v>47</v>
      </c>
      <c r="D259" s="2" t="s">
        <v>10</v>
      </c>
      <c r="E259" s="2" t="s">
        <v>74</v>
      </c>
      <c r="F259" s="2" t="s">
        <v>977</v>
      </c>
      <c r="G259" s="14" t="n">
        <v>7.81</v>
      </c>
      <c r="H259" s="14" t="n">
        <v>7.81</v>
      </c>
      <c r="I259" s="14" t="n">
        <v>9.5</v>
      </c>
      <c r="J259" s="23" t="n">
        <f aca="false">IF(AND(E259="Priority",ISNUMBER('Cost model'!N317)),'Cost model'!N317,'Cost model'!M317)</f>
        <v>10.5</v>
      </c>
      <c r="K259" s="14" t="n">
        <f aca="false">J259-H259</f>
        <v>2.69</v>
      </c>
      <c r="L259" s="14" t="n">
        <f aca="false">G259-H259</f>
        <v>0</v>
      </c>
    </row>
    <row r="260" customFormat="false" ht="15" hidden="false" customHeight="false" outlineLevel="0" collapsed="false">
      <c r="A260" s="2" t="s">
        <v>142</v>
      </c>
      <c r="B260" s="2" t="s">
        <v>158</v>
      </c>
      <c r="C260" s="2" t="s">
        <v>47</v>
      </c>
      <c r="D260" s="2" t="s">
        <v>10</v>
      </c>
      <c r="E260" s="2" t="s">
        <v>74</v>
      </c>
      <c r="F260" s="2" t="s">
        <v>976</v>
      </c>
      <c r="G260" s="14" t="n">
        <v>7.38</v>
      </c>
      <c r="H260" s="14" t="n">
        <v>7.94</v>
      </c>
      <c r="I260" s="14" t="n">
        <v>14.5</v>
      </c>
      <c r="J260" s="23" t="n">
        <f aca="false">IF(AND(E260="Priority",ISNUMBER('Cost model'!N647)),'Cost model'!N647,'Cost model'!M647)</f>
        <v>13.5</v>
      </c>
      <c r="K260" s="14" t="n">
        <f aca="false">J260-H260</f>
        <v>5.56</v>
      </c>
      <c r="L260" s="14" t="n">
        <f aca="false">G260-H260</f>
        <v>-0.560000000000001</v>
      </c>
    </row>
    <row r="261" customFormat="false" ht="15" hidden="false" customHeight="false" outlineLevel="0" collapsed="false">
      <c r="A261" s="2" t="s">
        <v>124</v>
      </c>
      <c r="B261" s="2" t="s">
        <v>124</v>
      </c>
      <c r="C261" s="2" t="s">
        <v>47</v>
      </c>
      <c r="D261" s="2" t="s">
        <v>10</v>
      </c>
      <c r="E261" s="2" t="s">
        <v>74</v>
      </c>
      <c r="F261" s="2" t="s">
        <v>977</v>
      </c>
      <c r="G261" s="14" t="n">
        <v>7.79</v>
      </c>
      <c r="H261" s="14" t="n">
        <v>7.52</v>
      </c>
      <c r="I261" s="14" t="n">
        <v>9.5</v>
      </c>
      <c r="J261" s="23" t="n">
        <f aca="false">IF(AND(E261="Priority",ISNUMBER('Cost model'!N317)),'Cost model'!N317,'Cost model'!M317)</f>
        <v>10.5</v>
      </c>
      <c r="K261" s="14" t="n">
        <f aca="false">J261-H261</f>
        <v>2.98</v>
      </c>
      <c r="L261" s="14" t="n">
        <f aca="false">G261-H261</f>
        <v>0.27</v>
      </c>
    </row>
    <row r="262" customFormat="false" ht="15" hidden="false" customHeight="false" outlineLevel="0" collapsed="false">
      <c r="A262" s="2" t="s">
        <v>174</v>
      </c>
      <c r="B262" s="2" t="s">
        <v>174</v>
      </c>
      <c r="C262" s="2" t="s">
        <v>49</v>
      </c>
      <c r="D262" s="2" t="s">
        <v>10</v>
      </c>
      <c r="E262" s="2" t="s">
        <v>74</v>
      </c>
      <c r="F262" s="2" t="s">
        <v>977</v>
      </c>
      <c r="G262" s="14" t="n">
        <v>19.5</v>
      </c>
      <c r="H262" s="14" t="n">
        <v>18.4</v>
      </c>
      <c r="I262" s="14" t="n">
        <v>17.5</v>
      </c>
      <c r="J262" s="23" t="n">
        <f aca="false">IF(AND(E262="Priority",ISNUMBER('Cost model'!N169)),'Cost model'!N169,'Cost model'!M169)</f>
        <v>18.5</v>
      </c>
      <c r="K262" s="14" t="n">
        <f aca="false">J262-H262</f>
        <v>0.100000000000001</v>
      </c>
      <c r="L262" s="14" t="n">
        <f aca="false">G262-H262</f>
        <v>1.1</v>
      </c>
    </row>
    <row r="263" customFormat="false" ht="15" hidden="false" customHeight="false" outlineLevel="0" collapsed="false">
      <c r="A263" s="2" t="s">
        <v>124</v>
      </c>
      <c r="B263" s="2" t="s">
        <v>124</v>
      </c>
      <c r="C263" s="2" t="s">
        <v>48</v>
      </c>
      <c r="D263" s="2" t="s">
        <v>10</v>
      </c>
      <c r="E263" s="2" t="s">
        <v>74</v>
      </c>
      <c r="F263" s="2" t="s">
        <v>977</v>
      </c>
      <c r="G263" s="14" t="n">
        <v>20.05</v>
      </c>
      <c r="H263" s="14" t="n">
        <v>20.05</v>
      </c>
      <c r="I263" s="14" t="n">
        <v>12.5</v>
      </c>
      <c r="J263" s="23" t="n">
        <f aca="false">IF(AND(E263="Priority",ISNUMBER('Cost model'!N318)),'Cost model'!N318,'Cost model'!M318)</f>
        <v>14.5</v>
      </c>
      <c r="K263" s="14" t="n">
        <f aca="false">J263-H263</f>
        <v>-5.55</v>
      </c>
      <c r="L263" s="14" t="n">
        <f aca="false">G263-H263</f>
        <v>0</v>
      </c>
    </row>
    <row r="264" customFormat="false" ht="15" hidden="false" customHeight="false" outlineLevel="0" collapsed="false">
      <c r="A264" s="2" t="s">
        <v>124</v>
      </c>
      <c r="B264" s="2" t="s">
        <v>124</v>
      </c>
      <c r="C264" s="2" t="s">
        <v>48</v>
      </c>
      <c r="D264" s="2" t="s">
        <v>10</v>
      </c>
      <c r="E264" s="2" t="s">
        <v>74</v>
      </c>
      <c r="F264" s="2" t="s">
        <v>977</v>
      </c>
      <c r="G264" s="14" t="n">
        <v>9.5</v>
      </c>
      <c r="H264" s="14" t="n">
        <v>9.12</v>
      </c>
      <c r="I264" s="14" t="n">
        <v>12.5</v>
      </c>
      <c r="J264" s="23" t="n">
        <f aca="false">IF(AND(E264="Priority",ISNUMBER('Cost model'!N318)),'Cost model'!N318,'Cost model'!M318)</f>
        <v>14.5</v>
      </c>
      <c r="K264" s="14" t="n">
        <f aca="false">J264-H264</f>
        <v>5.38</v>
      </c>
      <c r="L264" s="14" t="n">
        <f aca="false">G264-H264</f>
        <v>0.380000000000001</v>
      </c>
    </row>
    <row r="265" customFormat="false" ht="15" hidden="false" customHeight="false" outlineLevel="0" collapsed="false">
      <c r="A265" s="2" t="s">
        <v>174</v>
      </c>
      <c r="B265" s="2" t="s">
        <v>142</v>
      </c>
      <c r="C265" s="2" t="s">
        <v>47</v>
      </c>
      <c r="D265" s="2" t="s">
        <v>10</v>
      </c>
      <c r="E265" s="2" t="s">
        <v>74</v>
      </c>
      <c r="F265" s="2" t="s">
        <v>976</v>
      </c>
      <c r="G265" s="14" t="n">
        <v>12.31</v>
      </c>
      <c r="H265" s="14" t="n">
        <v>11.46</v>
      </c>
      <c r="I265" s="14" t="n">
        <v>9.5</v>
      </c>
      <c r="J265" s="23" t="n">
        <f aca="false">IF(AND(E265="Priority",ISNUMBER('Cost model'!N122)),'Cost model'!N122,'Cost model'!M122)</f>
        <v>13.5</v>
      </c>
      <c r="K265" s="14" t="n">
        <f aca="false">J265-H265</f>
        <v>2.04</v>
      </c>
      <c r="L265" s="14" t="n">
        <f aca="false">G265-H265</f>
        <v>0.85</v>
      </c>
    </row>
    <row r="266" customFormat="false" ht="15" hidden="false" customHeight="false" outlineLevel="0" collapsed="false">
      <c r="A266" s="2" t="s">
        <v>124</v>
      </c>
      <c r="B266" s="2" t="s">
        <v>124</v>
      </c>
      <c r="C266" s="2" t="s">
        <v>47</v>
      </c>
      <c r="D266" s="2" t="s">
        <v>10</v>
      </c>
      <c r="E266" s="2" t="s">
        <v>74</v>
      </c>
      <c r="F266" s="2" t="s">
        <v>977</v>
      </c>
      <c r="G266" s="14" t="n">
        <v>6.57</v>
      </c>
      <c r="H266" s="14" t="n">
        <v>6.57</v>
      </c>
      <c r="I266" s="14" t="n">
        <v>9.5</v>
      </c>
      <c r="J266" s="23" t="n">
        <f aca="false">IF(AND(E266="Priority",ISNUMBER('Cost model'!N317)),'Cost model'!N317,'Cost model'!M317)</f>
        <v>10.5</v>
      </c>
      <c r="K266" s="14" t="n">
        <f aca="false">J266-H266</f>
        <v>3.93</v>
      </c>
      <c r="L266" s="14" t="n">
        <f aca="false">G266-H266</f>
        <v>0</v>
      </c>
    </row>
    <row r="267" customFormat="false" ht="15" hidden="false" customHeight="false" outlineLevel="0" collapsed="false">
      <c r="A267" s="2" t="s">
        <v>174</v>
      </c>
      <c r="B267" s="2" t="s">
        <v>142</v>
      </c>
      <c r="C267" s="2" t="s">
        <v>47</v>
      </c>
      <c r="D267" s="2" t="s">
        <v>10</v>
      </c>
      <c r="E267" s="2" t="s">
        <v>74</v>
      </c>
      <c r="F267" s="2" t="s">
        <v>976</v>
      </c>
      <c r="G267" s="14" t="n">
        <v>13.88</v>
      </c>
      <c r="H267" s="14" t="n">
        <v>13.18</v>
      </c>
      <c r="I267" s="14" t="n">
        <v>9.5</v>
      </c>
      <c r="J267" s="23" t="n">
        <f aca="false">IF(AND(E267="Priority",ISNUMBER('Cost model'!N122)),'Cost model'!N122,'Cost model'!M122)</f>
        <v>13.5</v>
      </c>
      <c r="K267" s="14" t="n">
        <f aca="false">J267-H267</f>
        <v>0.32</v>
      </c>
      <c r="L267" s="14" t="n">
        <f aca="false">G267-H267</f>
        <v>0.700000000000001</v>
      </c>
    </row>
    <row r="268" customFormat="false" ht="15" hidden="false" customHeight="false" outlineLevel="0" collapsed="false">
      <c r="A268" s="2" t="s">
        <v>174</v>
      </c>
      <c r="B268" s="2" t="s">
        <v>142</v>
      </c>
      <c r="C268" s="2" t="s">
        <v>48</v>
      </c>
      <c r="D268" s="2" t="s">
        <v>10</v>
      </c>
      <c r="E268" s="2" t="s">
        <v>74</v>
      </c>
      <c r="F268" s="2" t="s">
        <v>976</v>
      </c>
      <c r="G268" s="14" t="n">
        <v>24.79</v>
      </c>
      <c r="H268" s="14" t="n">
        <v>42.26</v>
      </c>
      <c r="I268" s="14" t="n">
        <v>12.5</v>
      </c>
      <c r="J268" s="23" t="n">
        <f aca="false">IF(AND(E268="Priority",ISNUMBER('Cost model'!N123)),'Cost model'!N123,'Cost model'!M123)</f>
        <v>16.5</v>
      </c>
      <c r="K268" s="14" t="n">
        <f aca="false">J268-H268</f>
        <v>-25.76</v>
      </c>
      <c r="L268" s="14" t="n">
        <f aca="false">G268-H268</f>
        <v>-17.47</v>
      </c>
    </row>
    <row r="269" customFormat="false" ht="15" hidden="false" customHeight="false" outlineLevel="0" collapsed="false">
      <c r="A269" s="2" t="s">
        <v>174</v>
      </c>
      <c r="B269" s="2" t="s">
        <v>124</v>
      </c>
      <c r="C269" s="2" t="s">
        <v>49</v>
      </c>
      <c r="D269" s="2" t="s">
        <v>12</v>
      </c>
      <c r="E269" s="2" t="s">
        <v>74</v>
      </c>
      <c r="F269" s="2" t="s">
        <v>976</v>
      </c>
      <c r="G269" s="14" t="n">
        <v>20.15</v>
      </c>
      <c r="H269" s="14" t="n">
        <v>20.19</v>
      </c>
      <c r="I269" s="14" t="n">
        <v>19.5</v>
      </c>
      <c r="J269" s="23" t="n">
        <f aca="false">IF(AND(E269="Priority",ISNUMBER('Cost model'!N112)),'Cost model'!N112,'Cost model'!M112)</f>
        <v>50</v>
      </c>
      <c r="K269" s="14" t="n">
        <f aca="false">J269-H269</f>
        <v>29.81</v>
      </c>
      <c r="L269" s="14" t="n">
        <f aca="false">G269-H269</f>
        <v>-0.0400000000000027</v>
      </c>
    </row>
    <row r="270" customFormat="false" ht="15" hidden="false" customHeight="false" outlineLevel="0" collapsed="false">
      <c r="A270" s="2" t="s">
        <v>174</v>
      </c>
      <c r="B270" s="2" t="s">
        <v>142</v>
      </c>
      <c r="C270" s="2" t="s">
        <v>48</v>
      </c>
      <c r="D270" s="2" t="s">
        <v>10</v>
      </c>
      <c r="E270" s="2" t="s">
        <v>74</v>
      </c>
      <c r="F270" s="2" t="s">
        <v>976</v>
      </c>
      <c r="G270" s="14" t="n">
        <v>14.37</v>
      </c>
      <c r="H270" s="14" t="n">
        <v>13.18</v>
      </c>
      <c r="I270" s="14" t="n">
        <v>12.5</v>
      </c>
      <c r="J270" s="23" t="n">
        <f aca="false">IF(AND(E270="Priority",ISNUMBER('Cost model'!N123)),'Cost model'!N123,'Cost model'!M123)</f>
        <v>16.5</v>
      </c>
      <c r="K270" s="14" t="n">
        <f aca="false">J270-H270</f>
        <v>3.32</v>
      </c>
      <c r="L270" s="14" t="n">
        <f aca="false">G270-H270</f>
        <v>1.19</v>
      </c>
    </row>
    <row r="271" customFormat="false" ht="15" hidden="false" customHeight="false" outlineLevel="0" collapsed="false">
      <c r="A271" s="2" t="s">
        <v>124</v>
      </c>
      <c r="B271" s="2" t="s">
        <v>124</v>
      </c>
      <c r="C271" s="2" t="s">
        <v>48</v>
      </c>
      <c r="D271" s="2" t="s">
        <v>10</v>
      </c>
      <c r="E271" s="2" t="s">
        <v>74</v>
      </c>
      <c r="F271" s="2" t="s">
        <v>977</v>
      </c>
      <c r="G271" s="14" t="n">
        <v>16.75</v>
      </c>
      <c r="H271" s="14" t="n">
        <v>16.15</v>
      </c>
      <c r="I271" s="14" t="n">
        <v>12.5</v>
      </c>
      <c r="J271" s="23" t="n">
        <f aca="false">IF(AND(E271="Priority",ISNUMBER('Cost model'!N318)),'Cost model'!N318,'Cost model'!M318)</f>
        <v>14.5</v>
      </c>
      <c r="K271" s="14" t="n">
        <f aca="false">J271-H271</f>
        <v>-1.65</v>
      </c>
      <c r="L271" s="14" t="n">
        <f aca="false">G271-H271</f>
        <v>0.600000000000001</v>
      </c>
    </row>
    <row r="272" customFormat="false" ht="15" hidden="false" customHeight="false" outlineLevel="0" collapsed="false">
      <c r="A272" s="2" t="s">
        <v>174</v>
      </c>
      <c r="B272" s="2" t="s">
        <v>142</v>
      </c>
      <c r="C272" s="2" t="s">
        <v>49</v>
      </c>
      <c r="D272" s="2" t="s">
        <v>10</v>
      </c>
      <c r="E272" s="2" t="s">
        <v>74</v>
      </c>
      <c r="F272" s="2" t="s">
        <v>976</v>
      </c>
      <c r="G272" s="14" t="n">
        <v>19.5</v>
      </c>
      <c r="H272" s="14" t="n">
        <v>14.36</v>
      </c>
      <c r="I272" s="14" t="n">
        <v>17.5</v>
      </c>
      <c r="J272" s="23" t="n">
        <f aca="false">IF(AND(E272="Priority",ISNUMBER('Cost model'!N124)),'Cost model'!N124,'Cost model'!M124)</f>
        <v>21.5</v>
      </c>
      <c r="K272" s="14" t="n">
        <f aca="false">J272-H272</f>
        <v>7.14</v>
      </c>
      <c r="L272" s="14" t="n">
        <f aca="false">G272-H272</f>
        <v>5.14</v>
      </c>
    </row>
    <row r="273" customFormat="false" ht="15" hidden="false" customHeight="false" outlineLevel="0" collapsed="false">
      <c r="A273" s="2" t="s">
        <v>158</v>
      </c>
      <c r="B273" s="2" t="s">
        <v>158</v>
      </c>
      <c r="C273" s="2" t="s">
        <v>47</v>
      </c>
      <c r="D273" s="2" t="s">
        <v>10</v>
      </c>
      <c r="E273" s="2" t="s">
        <v>74</v>
      </c>
      <c r="F273" s="2" t="s">
        <v>977</v>
      </c>
      <c r="G273" s="14" t="n">
        <v>8.12</v>
      </c>
      <c r="H273" s="14" t="n">
        <v>10.62</v>
      </c>
      <c r="I273" s="14" t="n">
        <v>9.5</v>
      </c>
      <c r="J273" s="23" t="n">
        <f aca="false">IF(AND(E273="Priority",ISNUMBER('Cost model'!N422)),'Cost model'!N422,'Cost model'!M422)</f>
        <v>8.5</v>
      </c>
      <c r="K273" s="14" t="n">
        <f aca="false">J273-H273</f>
        <v>-2.12</v>
      </c>
      <c r="L273" s="14" t="n">
        <f aca="false">G273-H273</f>
        <v>-2.5</v>
      </c>
    </row>
    <row r="274" customFormat="false" ht="15" hidden="false" customHeight="false" outlineLevel="0" collapsed="false">
      <c r="A274" s="2" t="s">
        <v>221</v>
      </c>
      <c r="B274" s="2" t="s">
        <v>221</v>
      </c>
      <c r="C274" s="2" t="s">
        <v>49</v>
      </c>
      <c r="D274" s="2" t="s">
        <v>14</v>
      </c>
      <c r="E274" s="2" t="s">
        <v>74</v>
      </c>
      <c r="F274" s="2" t="s">
        <v>977</v>
      </c>
      <c r="G274" s="14" t="n">
        <v>50</v>
      </c>
      <c r="H274" s="14" t="n">
        <v>187.96</v>
      </c>
      <c r="I274" s="14" t="n">
        <v>125</v>
      </c>
      <c r="J274" s="23" t="n">
        <f aca="false">IF(AND(E274="Priority",ISNUMBER('Cost model'!N748)),'Cost model'!N748,'Cost model'!M748)</f>
        <v>235</v>
      </c>
      <c r="K274" s="14" t="n">
        <f aca="false">J274-H274</f>
        <v>47.04</v>
      </c>
      <c r="L274" s="14" t="n">
        <f aca="false">G274-H274</f>
        <v>-137.96</v>
      </c>
    </row>
    <row r="275" customFormat="false" ht="15" hidden="false" customHeight="false" outlineLevel="0" collapsed="false">
      <c r="A275" s="2" t="s">
        <v>124</v>
      </c>
      <c r="B275" s="2" t="s">
        <v>123</v>
      </c>
      <c r="C275" s="2" t="s">
        <v>47</v>
      </c>
      <c r="D275" s="2" t="s">
        <v>10</v>
      </c>
      <c r="E275" s="2" t="s">
        <v>74</v>
      </c>
      <c r="F275" s="2" t="s">
        <v>976</v>
      </c>
      <c r="G275" s="14" t="n">
        <v>9.5</v>
      </c>
      <c r="H275" s="14" t="n">
        <v>13.05</v>
      </c>
      <c r="I275" s="14" t="n">
        <v>19.5</v>
      </c>
      <c r="J275" s="23" t="n">
        <f aca="false">IF(AND(E275="Priority",ISNUMBER('Cost model'!N392)),'Cost model'!N392,'Cost model'!M392)</f>
        <v>13.5</v>
      </c>
      <c r="K275" s="14" t="n">
        <f aca="false">J275-H275</f>
        <v>0.449999999999999</v>
      </c>
      <c r="L275" s="14" t="n">
        <f aca="false">G275-H275</f>
        <v>-3.55</v>
      </c>
    </row>
    <row r="276" customFormat="false" ht="15" hidden="false" customHeight="false" outlineLevel="0" collapsed="false">
      <c r="A276" s="2" t="s">
        <v>342</v>
      </c>
      <c r="B276" s="2" t="s">
        <v>158</v>
      </c>
      <c r="C276" s="2" t="s">
        <v>47</v>
      </c>
      <c r="D276" s="2" t="s">
        <v>10</v>
      </c>
      <c r="E276" s="2" t="s">
        <v>83</v>
      </c>
      <c r="F276" s="2" t="s">
        <v>976</v>
      </c>
      <c r="G276" s="14" t="n">
        <v>24.5</v>
      </c>
      <c r="H276" s="14" t="n">
        <v>20.05</v>
      </c>
      <c r="I276" s="14" t="n">
        <v>24.5</v>
      </c>
      <c r="J276" s="23" t="n">
        <f aca="false">IF(AND(E276="Priority",ISNUMBER('Cost model'!N212)),'Cost model'!N212,'Cost model'!M212)</f>
        <v>27.5</v>
      </c>
      <c r="K276" s="14" t="n">
        <f aca="false">J276-H276</f>
        <v>7.45</v>
      </c>
      <c r="L276" s="14" t="n">
        <f aca="false">G276-H276</f>
        <v>4.45</v>
      </c>
    </row>
    <row r="277" customFormat="false" ht="15" hidden="false" customHeight="false" outlineLevel="0" collapsed="false">
      <c r="A277" s="2" t="s">
        <v>174</v>
      </c>
      <c r="B277" s="2" t="s">
        <v>174</v>
      </c>
      <c r="C277" s="2" t="s">
        <v>49</v>
      </c>
      <c r="D277" s="2" t="s">
        <v>12</v>
      </c>
      <c r="E277" s="2" t="s">
        <v>74</v>
      </c>
      <c r="F277" s="2" t="s">
        <v>977</v>
      </c>
      <c r="G277" s="14" t="n">
        <v>35</v>
      </c>
      <c r="H277" s="14" t="n">
        <v>40.89</v>
      </c>
      <c r="I277" s="14" t="n">
        <v>19.5</v>
      </c>
      <c r="J277" s="23" t="n">
        <f aca="false">IF(AND(E277="Priority",ISNUMBER('Cost model'!N172)),'Cost model'!N172,'Cost model'!M172)</f>
        <v>45</v>
      </c>
      <c r="K277" s="14" t="n">
        <f aca="false">J277-H277</f>
        <v>4.11</v>
      </c>
      <c r="L277" s="14" t="n">
        <f aca="false">G277-H277</f>
        <v>-5.89</v>
      </c>
    </row>
    <row r="278" customFormat="false" ht="15" hidden="false" customHeight="false" outlineLevel="0" collapsed="false">
      <c r="A278" s="2" t="s">
        <v>174</v>
      </c>
      <c r="B278" s="2" t="s">
        <v>142</v>
      </c>
      <c r="C278" s="2" t="s">
        <v>48</v>
      </c>
      <c r="D278" s="2" t="s">
        <v>10</v>
      </c>
      <c r="E278" s="2" t="s">
        <v>74</v>
      </c>
      <c r="F278" s="2" t="s">
        <v>976</v>
      </c>
      <c r="G278" s="14" t="n">
        <v>11.28</v>
      </c>
      <c r="H278" s="14" t="n">
        <v>11.46</v>
      </c>
      <c r="I278" s="14" t="n">
        <v>12.5</v>
      </c>
      <c r="J278" s="23" t="n">
        <f aca="false">IF(AND(E278="Priority",ISNUMBER('Cost model'!N123)),'Cost model'!N123,'Cost model'!M123)</f>
        <v>16.5</v>
      </c>
      <c r="K278" s="14" t="n">
        <f aca="false">J278-H278</f>
        <v>5.04</v>
      </c>
      <c r="L278" s="14" t="n">
        <f aca="false">G278-H278</f>
        <v>-0.180000000000002</v>
      </c>
    </row>
    <row r="279" customFormat="false" ht="15" hidden="false" customHeight="false" outlineLevel="0" collapsed="false">
      <c r="A279" s="2" t="s">
        <v>174</v>
      </c>
      <c r="B279" s="2" t="s">
        <v>124</v>
      </c>
      <c r="C279" s="2" t="s">
        <v>48</v>
      </c>
      <c r="D279" s="2" t="s">
        <v>10</v>
      </c>
      <c r="E279" s="2" t="s">
        <v>74</v>
      </c>
      <c r="F279" s="2" t="s">
        <v>976</v>
      </c>
      <c r="G279" s="14" t="n">
        <v>19.66</v>
      </c>
      <c r="H279" s="14" t="n">
        <v>18.95</v>
      </c>
      <c r="I279" s="14" t="n">
        <v>12.5</v>
      </c>
      <c r="J279" s="23" t="n">
        <f aca="false">IF(AND(E279="Priority",ISNUMBER('Cost model'!N108)),'Cost model'!N108,'Cost model'!M108)</f>
        <v>15.5</v>
      </c>
      <c r="K279" s="14" t="n">
        <f aca="false">J279-H279</f>
        <v>-3.45</v>
      </c>
      <c r="L279" s="14" t="n">
        <f aca="false">G279-H279</f>
        <v>0.710000000000001</v>
      </c>
    </row>
    <row r="280" customFormat="false" ht="15" hidden="false" customHeight="false" outlineLevel="0" collapsed="false">
      <c r="A280" s="2" t="s">
        <v>221</v>
      </c>
      <c r="B280" s="2" t="s">
        <v>158</v>
      </c>
      <c r="C280" s="2" t="s">
        <v>49</v>
      </c>
      <c r="D280" s="2" t="s">
        <v>10</v>
      </c>
      <c r="E280" s="2" t="s">
        <v>74</v>
      </c>
      <c r="F280" s="2" t="s">
        <v>976</v>
      </c>
      <c r="G280" s="14" t="n">
        <v>17.5</v>
      </c>
      <c r="H280" s="14" t="n">
        <v>20.05</v>
      </c>
      <c r="I280" s="14" t="n">
        <v>17.5</v>
      </c>
      <c r="J280" s="23" t="n">
        <f aca="false">IF(AND(E280="Priority",ISNUMBER('Cost model'!N754)),'Cost model'!N754,'Cost model'!M754)</f>
        <v>23.5</v>
      </c>
      <c r="K280" s="14" t="n">
        <f aca="false">J280-H280</f>
        <v>3.45</v>
      </c>
      <c r="L280" s="14" t="n">
        <f aca="false">G280-H280</f>
        <v>-2.55</v>
      </c>
    </row>
    <row r="281" customFormat="false" ht="15" hidden="false" customHeight="false" outlineLevel="0" collapsed="false">
      <c r="A281" s="2" t="s">
        <v>174</v>
      </c>
      <c r="B281" s="2" t="s">
        <v>142</v>
      </c>
      <c r="C281" s="2" t="s">
        <v>48</v>
      </c>
      <c r="D281" s="2" t="s">
        <v>12</v>
      </c>
      <c r="E281" s="2" t="s">
        <v>74</v>
      </c>
      <c r="F281" s="2" t="s">
        <v>976</v>
      </c>
      <c r="G281" s="14" t="n">
        <v>68.22</v>
      </c>
      <c r="H281" s="14" t="n">
        <v>70.64</v>
      </c>
      <c r="I281" s="14" t="n">
        <v>12.5</v>
      </c>
      <c r="J281" s="23" t="n">
        <f aca="false">IF(AND(E281="Priority",ISNUMBER('Cost model'!N126)),'Cost model'!N126,'Cost model'!M126)</f>
        <v>45</v>
      </c>
      <c r="K281" s="14" t="n">
        <f aca="false">J281-H281</f>
        <v>-25.64</v>
      </c>
      <c r="L281" s="14" t="n">
        <f aca="false">G281-H281</f>
        <v>-2.42</v>
      </c>
    </row>
    <row r="282" customFormat="false" ht="15" hidden="false" customHeight="false" outlineLevel="0" collapsed="false">
      <c r="A282" s="2" t="s">
        <v>174</v>
      </c>
      <c r="B282" s="2" t="s">
        <v>142</v>
      </c>
      <c r="C282" s="2" t="s">
        <v>47</v>
      </c>
      <c r="D282" s="2" t="s">
        <v>10</v>
      </c>
      <c r="E282" s="2" t="s">
        <v>74</v>
      </c>
      <c r="F282" s="2" t="s">
        <v>976</v>
      </c>
      <c r="G282" s="14" t="n">
        <v>11.29</v>
      </c>
      <c r="H282" s="14" t="n">
        <v>10.57</v>
      </c>
      <c r="I282" s="14" t="n">
        <v>9.5</v>
      </c>
      <c r="J282" s="23" t="n">
        <f aca="false">IF(AND(E282="Priority",ISNUMBER('Cost model'!N122)),'Cost model'!N122,'Cost model'!M122)</f>
        <v>13.5</v>
      </c>
      <c r="K282" s="14" t="n">
        <f aca="false">J282-H282</f>
        <v>2.93</v>
      </c>
      <c r="L282" s="14" t="n">
        <f aca="false">G282-H282</f>
        <v>0.719999999999999</v>
      </c>
    </row>
    <row r="283" customFormat="false" ht="15" hidden="false" customHeight="false" outlineLevel="0" collapsed="false">
      <c r="A283" s="2" t="s">
        <v>174</v>
      </c>
      <c r="B283" s="2" t="s">
        <v>142</v>
      </c>
      <c r="C283" s="2" t="s">
        <v>49</v>
      </c>
      <c r="D283" s="2" t="s">
        <v>10</v>
      </c>
      <c r="E283" s="2" t="s">
        <v>74</v>
      </c>
      <c r="F283" s="2" t="s">
        <v>976</v>
      </c>
      <c r="G283" s="14" t="n">
        <v>19.5</v>
      </c>
      <c r="H283" s="14" t="n">
        <v>14.36</v>
      </c>
      <c r="I283" s="14" t="n">
        <v>17.5</v>
      </c>
      <c r="J283" s="23" t="n">
        <f aca="false">IF(AND(E283="Priority",ISNUMBER('Cost model'!N124)),'Cost model'!N124,'Cost model'!M124)</f>
        <v>21.5</v>
      </c>
      <c r="K283" s="14" t="n">
        <f aca="false">J283-H283</f>
        <v>7.14</v>
      </c>
      <c r="L283" s="14" t="n">
        <f aca="false">G283-H283</f>
        <v>5.14</v>
      </c>
    </row>
    <row r="284" customFormat="false" ht="15" hidden="false" customHeight="false" outlineLevel="0" collapsed="false">
      <c r="A284" s="2" t="s">
        <v>124</v>
      </c>
      <c r="B284" s="2" t="s">
        <v>158</v>
      </c>
      <c r="C284" s="2" t="s">
        <v>47</v>
      </c>
      <c r="D284" s="2" t="s">
        <v>12</v>
      </c>
      <c r="E284" s="2" t="s">
        <v>74</v>
      </c>
      <c r="F284" s="2" t="s">
        <v>976</v>
      </c>
      <c r="G284" s="14" t="n">
        <v>9.5</v>
      </c>
      <c r="H284" s="14" t="n">
        <v>10.59</v>
      </c>
      <c r="I284" s="14" t="n">
        <v>19.5</v>
      </c>
      <c r="J284" s="23" t="n">
        <f aca="false">IF(AND(E284="Priority",ISNUMBER('Cost model'!N350)),'Cost model'!N350,'Cost model'!M350)</f>
        <v>50</v>
      </c>
      <c r="K284" s="14" t="n">
        <f aca="false">J284-H284</f>
        <v>39.41</v>
      </c>
      <c r="L284" s="14" t="n">
        <f aca="false">G284-H284</f>
        <v>-1.09</v>
      </c>
    </row>
    <row r="285" customFormat="false" ht="15" hidden="false" customHeight="false" outlineLevel="0" collapsed="false">
      <c r="A285" s="2" t="s">
        <v>174</v>
      </c>
      <c r="B285" s="2" t="s">
        <v>124</v>
      </c>
      <c r="C285" s="2" t="s">
        <v>49</v>
      </c>
      <c r="D285" s="2" t="s">
        <v>10</v>
      </c>
      <c r="E285" s="2" t="s">
        <v>74</v>
      </c>
      <c r="F285" s="2" t="s">
        <v>976</v>
      </c>
      <c r="G285" s="14" t="n">
        <v>10</v>
      </c>
      <c r="H285" s="14" t="n">
        <v>15.66</v>
      </c>
      <c r="I285" s="14" t="n">
        <v>17.5</v>
      </c>
      <c r="J285" s="23" t="n">
        <f aca="false">IF(AND(E285="Priority",ISNUMBER('Cost model'!N109)),'Cost model'!N109,'Cost model'!M109)</f>
        <v>18.5</v>
      </c>
      <c r="K285" s="14" t="n">
        <f aca="false">J285-H285</f>
        <v>2.84</v>
      </c>
      <c r="L285" s="14" t="n">
        <f aca="false">G285-H285</f>
        <v>-5.66</v>
      </c>
    </row>
    <row r="286" customFormat="false" ht="15" hidden="false" customHeight="false" outlineLevel="0" collapsed="false">
      <c r="A286" s="2" t="s">
        <v>174</v>
      </c>
      <c r="B286" s="2" t="s">
        <v>174</v>
      </c>
      <c r="C286" s="2" t="s">
        <v>49</v>
      </c>
      <c r="D286" s="2" t="s">
        <v>12</v>
      </c>
      <c r="E286" s="2" t="s">
        <v>74</v>
      </c>
      <c r="F286" s="2" t="s">
        <v>977</v>
      </c>
      <c r="G286" s="14" t="n">
        <v>35</v>
      </c>
      <c r="H286" s="14" t="n">
        <v>57.39</v>
      </c>
      <c r="I286" s="14" t="n">
        <v>19.5</v>
      </c>
      <c r="J286" s="23" t="n">
        <f aca="false">IF(AND(E286="Priority",ISNUMBER('Cost model'!N172)),'Cost model'!N172,'Cost model'!M172)</f>
        <v>45</v>
      </c>
      <c r="K286" s="14" t="n">
        <f aca="false">J286-H286</f>
        <v>-12.39</v>
      </c>
      <c r="L286" s="14" t="n">
        <f aca="false">G286-H286</f>
        <v>-22.39</v>
      </c>
    </row>
    <row r="287" customFormat="false" ht="15" hidden="false" customHeight="false" outlineLevel="0" collapsed="false">
      <c r="A287" s="2" t="s">
        <v>158</v>
      </c>
      <c r="B287" s="2" t="s">
        <v>174</v>
      </c>
      <c r="C287" s="2" t="s">
        <v>49</v>
      </c>
      <c r="D287" s="2" t="s">
        <v>10</v>
      </c>
      <c r="E287" s="2" t="s">
        <v>74</v>
      </c>
      <c r="F287" s="2" t="s">
        <v>976</v>
      </c>
      <c r="G287" s="14" t="n">
        <v>22.75</v>
      </c>
      <c r="H287" s="14" t="n">
        <v>45.61</v>
      </c>
      <c r="I287" s="14" t="n">
        <v>17.5</v>
      </c>
      <c r="J287" s="23" t="n">
        <f aca="false">IF(AND(E287="Priority",ISNUMBER('Cost model'!N484)),'Cost model'!N484,'Cost model'!M484)</f>
        <v>16.5</v>
      </c>
      <c r="K287" s="14" t="n">
        <f aca="false">J287-H287</f>
        <v>-29.11</v>
      </c>
      <c r="L287" s="14" t="n">
        <f aca="false">G287-H287</f>
        <v>-22.86</v>
      </c>
    </row>
    <row r="288" customFormat="false" ht="15" hidden="false" customHeight="false" outlineLevel="0" collapsed="false">
      <c r="A288" s="2" t="s">
        <v>174</v>
      </c>
      <c r="B288" s="2" t="s">
        <v>124</v>
      </c>
      <c r="C288" s="2" t="s">
        <v>47</v>
      </c>
      <c r="D288" s="2" t="s">
        <v>10</v>
      </c>
      <c r="E288" s="2" t="s">
        <v>74</v>
      </c>
      <c r="F288" s="2" t="s">
        <v>976</v>
      </c>
      <c r="G288" s="14" t="n">
        <v>9.5</v>
      </c>
      <c r="H288" s="14" t="n">
        <v>10.88</v>
      </c>
      <c r="I288" s="14" t="n">
        <v>9.5</v>
      </c>
      <c r="J288" s="23" t="n">
        <f aca="false">IF(AND(E288="Priority",ISNUMBER('Cost model'!N107)),'Cost model'!N107,'Cost model'!M107)</f>
        <v>12.5</v>
      </c>
      <c r="K288" s="14" t="n">
        <f aca="false">J288-H288</f>
        <v>1.62</v>
      </c>
      <c r="L288" s="14" t="n">
        <f aca="false">G288-H288</f>
        <v>-1.38</v>
      </c>
    </row>
    <row r="289" customFormat="false" ht="15" hidden="false" customHeight="false" outlineLevel="0" collapsed="false">
      <c r="A289" s="2" t="s">
        <v>174</v>
      </c>
      <c r="B289" s="2" t="s">
        <v>158</v>
      </c>
      <c r="C289" s="2" t="s">
        <v>49</v>
      </c>
      <c r="D289" s="2" t="s">
        <v>10</v>
      </c>
      <c r="E289" s="2" t="s">
        <v>74</v>
      </c>
      <c r="F289" s="2" t="s">
        <v>976</v>
      </c>
      <c r="G289" s="14" t="n">
        <v>11.3</v>
      </c>
      <c r="H289" s="14" t="n">
        <v>10.97</v>
      </c>
      <c r="I289" s="14" t="n">
        <v>17.5</v>
      </c>
      <c r="J289" s="23" t="n">
        <f aca="false">IF(AND(E289="Priority",ISNUMBER('Cost model'!N139)),'Cost model'!N139,'Cost model'!M139)</f>
        <v>19.5</v>
      </c>
      <c r="K289" s="14" t="n">
        <f aca="false">J289-H289</f>
        <v>8.53</v>
      </c>
      <c r="L289" s="14" t="n">
        <f aca="false">G289-H289</f>
        <v>0.33</v>
      </c>
    </row>
    <row r="290" customFormat="false" ht="15" hidden="false" customHeight="false" outlineLevel="0" collapsed="false">
      <c r="A290" s="2" t="s">
        <v>221</v>
      </c>
      <c r="B290" s="2" t="s">
        <v>158</v>
      </c>
      <c r="C290" s="2" t="s">
        <v>47</v>
      </c>
      <c r="D290" s="2" t="s">
        <v>10</v>
      </c>
      <c r="E290" s="2" t="s">
        <v>74</v>
      </c>
      <c r="F290" s="2" t="s">
        <v>976</v>
      </c>
      <c r="G290" s="14" t="n">
        <v>15.99</v>
      </c>
      <c r="H290" s="14" t="n">
        <v>10.56</v>
      </c>
      <c r="I290" s="14" t="n">
        <v>14.5</v>
      </c>
      <c r="J290" s="23" t="n">
        <f aca="false">IF(AND(E290="Priority",ISNUMBER('Cost model'!N752)),'Cost model'!N752,'Cost model'!M752)</f>
        <v>12.5</v>
      </c>
      <c r="K290" s="14" t="n">
        <f aca="false">J290-H290</f>
        <v>1.94</v>
      </c>
      <c r="L290" s="14" t="n">
        <f aca="false">G290-H290</f>
        <v>5.43</v>
      </c>
    </row>
    <row r="291" customFormat="false" ht="15" hidden="false" customHeight="false" outlineLevel="0" collapsed="false">
      <c r="A291" s="2" t="s">
        <v>174</v>
      </c>
      <c r="B291" s="2" t="s">
        <v>142</v>
      </c>
      <c r="C291" s="2" t="s">
        <v>47</v>
      </c>
      <c r="D291" s="2" t="s">
        <v>12</v>
      </c>
      <c r="E291" s="2" t="s">
        <v>74</v>
      </c>
      <c r="F291" s="2" t="s">
        <v>976</v>
      </c>
      <c r="G291" s="14" t="n">
        <v>14.5</v>
      </c>
      <c r="H291" s="14" t="n">
        <v>10.57</v>
      </c>
      <c r="I291" s="14" t="n">
        <v>9.5</v>
      </c>
      <c r="J291" s="23" t="n">
        <f aca="false">IF(AND(E291="Priority",ISNUMBER('Cost model'!N125)),'Cost model'!N125,'Cost model'!M125)</f>
        <v>40</v>
      </c>
      <c r="K291" s="14" t="n">
        <f aca="false">J291-H291</f>
        <v>29.43</v>
      </c>
      <c r="L291" s="14" t="n">
        <f aca="false">G291-H291</f>
        <v>3.93</v>
      </c>
    </row>
    <row r="292" customFormat="false" ht="15" hidden="false" customHeight="false" outlineLevel="0" collapsed="false">
      <c r="A292" s="2" t="s">
        <v>174</v>
      </c>
      <c r="B292" s="2" t="s">
        <v>174</v>
      </c>
      <c r="C292" s="2" t="s">
        <v>48</v>
      </c>
      <c r="D292" s="2" t="s">
        <v>10</v>
      </c>
      <c r="E292" s="2" t="s">
        <v>74</v>
      </c>
      <c r="F292" s="2" t="s">
        <v>977</v>
      </c>
      <c r="G292" s="14" t="n">
        <v>12.91</v>
      </c>
      <c r="H292" s="14" t="n">
        <v>10.43</v>
      </c>
      <c r="I292" s="14" t="n">
        <v>12.5</v>
      </c>
      <c r="J292" s="23" t="n">
        <f aca="false">IF(AND(E292="Priority",ISNUMBER('Cost model'!N168)),'Cost model'!N168,'Cost model'!M168)</f>
        <v>13.5</v>
      </c>
      <c r="K292" s="14" t="n">
        <f aca="false">J292-H292</f>
        <v>3.07</v>
      </c>
      <c r="L292" s="14" t="n">
        <f aca="false">G292-H292</f>
        <v>2.48</v>
      </c>
    </row>
    <row r="293" customFormat="false" ht="15" hidden="false" customHeight="false" outlineLevel="0" collapsed="false">
      <c r="A293" s="2" t="s">
        <v>142</v>
      </c>
      <c r="B293" s="2" t="s">
        <v>142</v>
      </c>
      <c r="C293" s="2" t="s">
        <v>49</v>
      </c>
      <c r="D293" s="2" t="s">
        <v>12</v>
      </c>
      <c r="E293" s="2" t="s">
        <v>74</v>
      </c>
      <c r="F293" s="2" t="s">
        <v>977</v>
      </c>
      <c r="G293" s="14" t="n">
        <v>19.5</v>
      </c>
      <c r="H293" s="14" t="n">
        <v>18.18</v>
      </c>
      <c r="I293" s="14" t="n">
        <v>19.5</v>
      </c>
      <c r="J293" s="23" t="n">
        <f aca="false">IF(AND(E293="Priority",ISNUMBER('Cost model'!N637)),'Cost model'!N637,'Cost model'!M637)</f>
        <v>45</v>
      </c>
      <c r="K293" s="14" t="n">
        <f aca="false">J293-H293</f>
        <v>26.82</v>
      </c>
      <c r="L293" s="14" t="n">
        <f aca="false">G293-H293</f>
        <v>1.32</v>
      </c>
    </row>
    <row r="294" customFormat="false" ht="15" hidden="false" customHeight="false" outlineLevel="0" collapsed="false">
      <c r="A294" s="2" t="s">
        <v>124</v>
      </c>
      <c r="B294" s="2" t="s">
        <v>124</v>
      </c>
      <c r="C294" s="2" t="s">
        <v>49</v>
      </c>
      <c r="D294" s="2" t="s">
        <v>10</v>
      </c>
      <c r="E294" s="2" t="s">
        <v>74</v>
      </c>
      <c r="F294" s="2" t="s">
        <v>977</v>
      </c>
      <c r="G294" s="14" t="n">
        <v>21</v>
      </c>
      <c r="H294" s="14" t="n">
        <v>13.22</v>
      </c>
      <c r="I294" s="14" t="n">
        <v>17.5</v>
      </c>
      <c r="J294" s="23" t="n">
        <f aca="false">IF(AND(E294="Priority",ISNUMBER('Cost model'!N319)),'Cost model'!N319,'Cost model'!M319)</f>
        <v>16.5</v>
      </c>
      <c r="K294" s="14" t="n">
        <f aca="false">J294-H294</f>
        <v>3.28</v>
      </c>
      <c r="L294" s="14" t="n">
        <f aca="false">G294-H294</f>
        <v>7.78</v>
      </c>
    </row>
    <row r="295" customFormat="false" ht="15" hidden="false" customHeight="false" outlineLevel="0" collapsed="false">
      <c r="A295" s="2" t="s">
        <v>124</v>
      </c>
      <c r="B295" s="2" t="s">
        <v>124</v>
      </c>
      <c r="C295" s="2" t="s">
        <v>48</v>
      </c>
      <c r="D295" s="2" t="s">
        <v>10</v>
      </c>
      <c r="E295" s="2" t="s">
        <v>74</v>
      </c>
      <c r="F295" s="2" t="s">
        <v>977</v>
      </c>
      <c r="G295" s="14" t="n">
        <v>10</v>
      </c>
      <c r="H295" s="14" t="n">
        <v>14.97</v>
      </c>
      <c r="I295" s="14" t="n">
        <v>12.5</v>
      </c>
      <c r="J295" s="23" t="n">
        <f aca="false">IF(AND(E295="Priority",ISNUMBER('Cost model'!N318)),'Cost model'!N318,'Cost model'!M318)</f>
        <v>14.5</v>
      </c>
      <c r="K295" s="14" t="n">
        <f aca="false">J295-H295</f>
        <v>-0.470000000000001</v>
      </c>
      <c r="L295" s="14" t="n">
        <f aca="false">G295-H295</f>
        <v>-4.97</v>
      </c>
    </row>
    <row r="296" customFormat="false" ht="15" hidden="false" customHeight="false" outlineLevel="0" collapsed="false">
      <c r="A296" s="2" t="s">
        <v>221</v>
      </c>
      <c r="B296" s="2" t="s">
        <v>221</v>
      </c>
      <c r="C296" s="2" t="s">
        <v>47</v>
      </c>
      <c r="D296" s="2" t="s">
        <v>10</v>
      </c>
      <c r="E296" s="2" t="s">
        <v>74</v>
      </c>
      <c r="F296" s="2" t="s">
        <v>977</v>
      </c>
      <c r="G296" s="14" t="n">
        <v>7.38</v>
      </c>
      <c r="H296" s="14" t="n">
        <v>5.81</v>
      </c>
      <c r="I296" s="14" t="n">
        <v>9.5</v>
      </c>
      <c r="J296" s="23" t="n">
        <f aca="false">IF(AND(E296="Priority",ISNUMBER('Cost model'!N737)),'Cost model'!N737,'Cost model'!M737)</f>
        <v>8.5</v>
      </c>
      <c r="K296" s="14" t="n">
        <f aca="false">J296-H296</f>
        <v>2.69</v>
      </c>
      <c r="L296" s="14" t="n">
        <f aca="false">G296-H296</f>
        <v>1.57</v>
      </c>
    </row>
    <row r="297" customFormat="false" ht="15" hidden="false" customHeight="false" outlineLevel="0" collapsed="false">
      <c r="A297" s="2" t="s">
        <v>124</v>
      </c>
      <c r="B297" s="2" t="s">
        <v>124</v>
      </c>
      <c r="C297" s="2" t="s">
        <v>48</v>
      </c>
      <c r="D297" s="2" t="s">
        <v>10</v>
      </c>
      <c r="E297" s="2" t="s">
        <v>74</v>
      </c>
      <c r="F297" s="2" t="s">
        <v>977</v>
      </c>
      <c r="G297" s="14" t="n">
        <v>14.5</v>
      </c>
      <c r="H297" s="14" t="n">
        <v>15.75</v>
      </c>
      <c r="I297" s="14" t="n">
        <v>12.5</v>
      </c>
      <c r="J297" s="23" t="n">
        <f aca="false">IF(AND(E297="Priority",ISNUMBER('Cost model'!N318)),'Cost model'!N318,'Cost model'!M318)</f>
        <v>14.5</v>
      </c>
      <c r="K297" s="14" t="n">
        <f aca="false">J297-H297</f>
        <v>-1.25</v>
      </c>
      <c r="L297" s="14" t="n">
        <f aca="false">G297-H297</f>
        <v>-1.25</v>
      </c>
    </row>
    <row r="298" customFormat="false" ht="15" hidden="false" customHeight="false" outlineLevel="0" collapsed="false">
      <c r="A298" s="2" t="s">
        <v>158</v>
      </c>
      <c r="B298" s="2" t="s">
        <v>124</v>
      </c>
      <c r="C298" s="2" t="s">
        <v>49</v>
      </c>
      <c r="D298" s="2" t="s">
        <v>10</v>
      </c>
      <c r="E298" s="2" t="s">
        <v>74</v>
      </c>
      <c r="F298" s="2" t="s">
        <v>976</v>
      </c>
      <c r="G298" s="14" t="n">
        <v>14.44</v>
      </c>
      <c r="H298" s="14" t="n">
        <v>21.14</v>
      </c>
      <c r="I298" s="14" t="n">
        <v>17.5</v>
      </c>
      <c r="J298" s="23" t="n">
        <f aca="false">IF(AND(E298="Priority",ISNUMBER('Cost model'!N454)),'Cost model'!N454,'Cost model'!M454)</f>
        <v>19.5</v>
      </c>
      <c r="K298" s="14" t="n">
        <f aca="false">J298-H298</f>
        <v>-1.64</v>
      </c>
      <c r="L298" s="14" t="n">
        <f aca="false">G298-H298</f>
        <v>-6.7</v>
      </c>
    </row>
    <row r="299" customFormat="false" ht="15" hidden="false" customHeight="false" outlineLevel="0" collapsed="false">
      <c r="A299" s="2" t="s">
        <v>158</v>
      </c>
      <c r="B299" s="2" t="s">
        <v>158</v>
      </c>
      <c r="C299" s="2" t="s">
        <v>49</v>
      </c>
      <c r="D299" s="2" t="s">
        <v>10</v>
      </c>
      <c r="E299" s="2" t="s">
        <v>74</v>
      </c>
      <c r="F299" s="2" t="s">
        <v>977</v>
      </c>
      <c r="G299" s="14" t="n">
        <v>14.44</v>
      </c>
      <c r="H299" s="14" t="n">
        <v>17.34</v>
      </c>
      <c r="I299" s="14" t="n">
        <v>17.5</v>
      </c>
      <c r="J299" s="23" t="n">
        <f aca="false">IF(AND(E299="Priority",ISNUMBER('Cost model'!N424)),'Cost model'!N424,'Cost model'!M424)</f>
        <v>16.5</v>
      </c>
      <c r="K299" s="14" t="n">
        <f aca="false">J299-H299</f>
        <v>-0.84</v>
      </c>
      <c r="L299" s="14" t="n">
        <f aca="false">G299-H299</f>
        <v>-2.9</v>
      </c>
    </row>
    <row r="300" customFormat="false" ht="15" hidden="false" customHeight="false" outlineLevel="0" collapsed="false">
      <c r="A300" s="2" t="s">
        <v>174</v>
      </c>
      <c r="B300" s="2" t="s">
        <v>142</v>
      </c>
      <c r="C300" s="2" t="s">
        <v>49</v>
      </c>
      <c r="D300" s="2" t="s">
        <v>12</v>
      </c>
      <c r="E300" s="2" t="s">
        <v>74</v>
      </c>
      <c r="F300" s="2" t="s">
        <v>976</v>
      </c>
      <c r="G300" s="14" t="n">
        <v>35</v>
      </c>
      <c r="H300" s="14" t="n">
        <v>60.8</v>
      </c>
      <c r="I300" s="14" t="n">
        <v>19.5</v>
      </c>
      <c r="J300" s="23" t="n">
        <f aca="false">IF(AND(E300="Priority",ISNUMBER('Cost model'!N127)),'Cost model'!N127,'Cost model'!M127)</f>
        <v>50</v>
      </c>
      <c r="K300" s="14" t="n">
        <f aca="false">J300-H300</f>
        <v>-10.8</v>
      </c>
      <c r="L300" s="14" t="n">
        <f aca="false">G300-H300</f>
        <v>-25.8</v>
      </c>
    </row>
    <row r="301" customFormat="false" ht="15" hidden="false" customHeight="false" outlineLevel="0" collapsed="false">
      <c r="A301" s="2" t="s">
        <v>221</v>
      </c>
      <c r="B301" s="2" t="s">
        <v>221</v>
      </c>
      <c r="C301" s="2" t="s">
        <v>47</v>
      </c>
      <c r="D301" s="2" t="s">
        <v>14</v>
      </c>
      <c r="E301" s="2" t="s">
        <v>74</v>
      </c>
      <c r="F301" s="2" t="s">
        <v>977</v>
      </c>
      <c r="G301" s="14" t="n">
        <v>19.5</v>
      </c>
      <c r="H301" s="14" t="n">
        <v>42.76</v>
      </c>
      <c r="I301" s="14" t="n">
        <v>25</v>
      </c>
      <c r="J301" s="23" t="n">
        <f aca="false">IF(AND(E301="Priority",ISNUMBER('Cost model'!N746)),'Cost model'!N746,'Cost model'!M746)</f>
        <v>100</v>
      </c>
      <c r="K301" s="14" t="n">
        <f aca="false">J301-H301</f>
        <v>57.24</v>
      </c>
      <c r="L301" s="14" t="n">
        <f aca="false">G301-H301</f>
        <v>-23.26</v>
      </c>
    </row>
    <row r="302" customFormat="false" ht="15" hidden="false" customHeight="false" outlineLevel="0" collapsed="false">
      <c r="A302" s="2" t="s">
        <v>174</v>
      </c>
      <c r="B302" s="2" t="s">
        <v>142</v>
      </c>
      <c r="C302" s="2" t="s">
        <v>48</v>
      </c>
      <c r="D302" s="2" t="s">
        <v>12</v>
      </c>
      <c r="E302" s="2" t="s">
        <v>74</v>
      </c>
      <c r="F302" s="2" t="s">
        <v>976</v>
      </c>
      <c r="G302" s="14" t="n">
        <v>35</v>
      </c>
      <c r="H302" s="14" t="n">
        <v>54.34</v>
      </c>
      <c r="I302" s="14" t="n">
        <v>12.5</v>
      </c>
      <c r="J302" s="23" t="n">
        <f aca="false">IF(AND(E302="Priority",ISNUMBER('Cost model'!N126)),'Cost model'!N126,'Cost model'!M126)</f>
        <v>45</v>
      </c>
      <c r="K302" s="14" t="n">
        <f aca="false">J302-H302</f>
        <v>-9.34</v>
      </c>
      <c r="L302" s="14" t="n">
        <f aca="false">G302-H302</f>
        <v>-19.34</v>
      </c>
    </row>
    <row r="303" customFormat="false" ht="15" hidden="false" customHeight="false" outlineLevel="0" collapsed="false">
      <c r="A303" s="2" t="s">
        <v>174</v>
      </c>
      <c r="B303" s="2" t="s">
        <v>142</v>
      </c>
      <c r="C303" s="2" t="s">
        <v>48</v>
      </c>
      <c r="D303" s="2" t="s">
        <v>14</v>
      </c>
      <c r="E303" s="2" t="s">
        <v>74</v>
      </c>
      <c r="F303" s="2" t="s">
        <v>976</v>
      </c>
      <c r="G303" s="14" t="n">
        <v>193.64</v>
      </c>
      <c r="H303" s="14" t="n">
        <v>152.06</v>
      </c>
      <c r="I303" s="14" t="n">
        <v>45</v>
      </c>
      <c r="J303" s="23" t="n">
        <f aca="false">IF(AND(E303="Priority",ISNUMBER('Cost model'!N132)),'Cost model'!N132,'Cost model'!M132)</f>
        <v>145</v>
      </c>
      <c r="K303" s="14" t="n">
        <f aca="false">J303-H303</f>
        <v>-7.06</v>
      </c>
      <c r="L303" s="14" t="n">
        <f aca="false">G303-H303</f>
        <v>41.58</v>
      </c>
    </row>
    <row r="304" customFormat="false" ht="15" hidden="false" customHeight="false" outlineLevel="0" collapsed="false">
      <c r="A304" s="2" t="s">
        <v>174</v>
      </c>
      <c r="B304" s="2" t="s">
        <v>174</v>
      </c>
      <c r="C304" s="2" t="s">
        <v>48</v>
      </c>
      <c r="D304" s="2" t="s">
        <v>10</v>
      </c>
      <c r="E304" s="2" t="s">
        <v>74</v>
      </c>
      <c r="F304" s="2" t="s">
        <v>977</v>
      </c>
      <c r="G304" s="14" t="n">
        <v>14.5</v>
      </c>
      <c r="H304" s="14" t="n">
        <v>8.97</v>
      </c>
      <c r="I304" s="14" t="n">
        <v>12.5</v>
      </c>
      <c r="J304" s="23" t="n">
        <f aca="false">IF(AND(E304="Priority",ISNUMBER('Cost model'!N168)),'Cost model'!N168,'Cost model'!M168)</f>
        <v>13.5</v>
      </c>
      <c r="K304" s="14" t="n">
        <f aca="false">J304-H304</f>
        <v>4.53</v>
      </c>
      <c r="L304" s="14" t="n">
        <f aca="false">G304-H304</f>
        <v>5.53</v>
      </c>
    </row>
    <row r="305" customFormat="false" ht="15" hidden="false" customHeight="false" outlineLevel="0" collapsed="false">
      <c r="A305" s="2" t="s">
        <v>124</v>
      </c>
      <c r="B305" s="2" t="s">
        <v>124</v>
      </c>
      <c r="C305" s="2" t="s">
        <v>47</v>
      </c>
      <c r="D305" s="2" t="s">
        <v>10</v>
      </c>
      <c r="E305" s="2" t="s">
        <v>74</v>
      </c>
      <c r="F305" s="2" t="s">
        <v>977</v>
      </c>
      <c r="G305" s="14" t="n">
        <v>8.94</v>
      </c>
      <c r="H305" s="14" t="n">
        <v>7.34</v>
      </c>
      <c r="I305" s="14" t="n">
        <v>9.5</v>
      </c>
      <c r="J305" s="23" t="n">
        <f aca="false">IF(AND(E305="Priority",ISNUMBER('Cost model'!N317)),'Cost model'!N317,'Cost model'!M317)</f>
        <v>10.5</v>
      </c>
      <c r="K305" s="14" t="n">
        <f aca="false">J305-H305</f>
        <v>3.16</v>
      </c>
      <c r="L305" s="14" t="n">
        <f aca="false">G305-H305</f>
        <v>1.6</v>
      </c>
    </row>
    <row r="306" customFormat="false" ht="15" hidden="false" customHeight="false" outlineLevel="0" collapsed="false">
      <c r="A306" s="2" t="s">
        <v>142</v>
      </c>
      <c r="B306" s="2" t="s">
        <v>205</v>
      </c>
      <c r="C306" s="2" t="s">
        <v>47</v>
      </c>
      <c r="D306" s="2" t="s">
        <v>10</v>
      </c>
      <c r="E306" s="2" t="s">
        <v>74</v>
      </c>
      <c r="F306" s="2" t="s">
        <v>976</v>
      </c>
      <c r="G306" s="14" t="n">
        <v>24.39</v>
      </c>
      <c r="H306" s="14" t="n">
        <v>36.1</v>
      </c>
      <c r="I306" s="14" t="n">
        <v>19.5</v>
      </c>
      <c r="J306" s="23" t="n">
        <f aca="false">IF(AND(E306="Priority",ISNUMBER('Cost model'!N707)),'Cost model'!N707,'Cost model'!M707)</f>
        <v>11.5</v>
      </c>
      <c r="K306" s="14" t="n">
        <f aca="false">J306-H306</f>
        <v>-24.6</v>
      </c>
      <c r="L306" s="14" t="n">
        <f aca="false">G306-H306</f>
        <v>-11.71</v>
      </c>
    </row>
    <row r="307" customFormat="false" ht="15" hidden="false" customHeight="false" outlineLevel="0" collapsed="false">
      <c r="A307" s="2" t="s">
        <v>342</v>
      </c>
      <c r="B307" s="2" t="s">
        <v>142</v>
      </c>
      <c r="C307" s="2" t="s">
        <v>47</v>
      </c>
      <c r="D307" s="2" t="s">
        <v>10</v>
      </c>
      <c r="E307" s="2" t="s">
        <v>74</v>
      </c>
      <c r="F307" s="2" t="s">
        <v>976</v>
      </c>
      <c r="G307" s="14" t="n">
        <v>16.25</v>
      </c>
      <c r="H307" s="14" t="n">
        <v>10.99</v>
      </c>
      <c r="I307" s="14" t="n">
        <v>19.5</v>
      </c>
      <c r="J307" s="23" t="n">
        <f aca="false">IF(AND(E307="Priority",ISNUMBER('Cost model'!N227)),'Cost model'!N227,'Cost model'!M227)</f>
        <v>19.5</v>
      </c>
      <c r="K307" s="14" t="n">
        <f aca="false">J307-H307</f>
        <v>8.51</v>
      </c>
      <c r="L307" s="14" t="n">
        <f aca="false">G307-H307</f>
        <v>5.26</v>
      </c>
    </row>
    <row r="308" customFormat="false" ht="15" hidden="false" customHeight="false" outlineLevel="0" collapsed="false">
      <c r="A308" s="2" t="s">
        <v>174</v>
      </c>
      <c r="B308" s="2" t="s">
        <v>124</v>
      </c>
      <c r="C308" s="2" t="s">
        <v>48</v>
      </c>
      <c r="D308" s="2" t="s">
        <v>10</v>
      </c>
      <c r="E308" s="2" t="s">
        <v>74</v>
      </c>
      <c r="F308" s="2" t="s">
        <v>976</v>
      </c>
      <c r="G308" s="14" t="n">
        <v>12.31</v>
      </c>
      <c r="H308" s="14" t="n">
        <v>11.87</v>
      </c>
      <c r="I308" s="14" t="n">
        <v>12.5</v>
      </c>
      <c r="J308" s="23" t="n">
        <f aca="false">IF(AND(E308="Priority",ISNUMBER('Cost model'!N108)),'Cost model'!N108,'Cost model'!M108)</f>
        <v>15.5</v>
      </c>
      <c r="K308" s="14" t="n">
        <f aca="false">J308-H308</f>
        <v>3.63</v>
      </c>
      <c r="L308" s="14" t="n">
        <f aca="false">G308-H308</f>
        <v>0.440000000000001</v>
      </c>
    </row>
    <row r="309" customFormat="false" ht="15" hidden="false" customHeight="false" outlineLevel="0" collapsed="false">
      <c r="A309" s="2" t="s">
        <v>142</v>
      </c>
      <c r="B309" s="2" t="s">
        <v>142</v>
      </c>
      <c r="C309" s="2" t="s">
        <v>47</v>
      </c>
      <c r="D309" s="2" t="s">
        <v>10</v>
      </c>
      <c r="E309" s="2" t="s">
        <v>74</v>
      </c>
      <c r="F309" s="2" t="s">
        <v>977</v>
      </c>
      <c r="G309" s="14" t="n">
        <v>7.34</v>
      </c>
      <c r="H309" s="14" t="n">
        <v>6.57</v>
      </c>
      <c r="I309" s="14" t="n">
        <v>9.5</v>
      </c>
      <c r="J309" s="23" t="n">
        <f aca="false">IF(AND(E309="Priority",ISNUMBER('Cost model'!N632)),'Cost model'!N632,'Cost model'!M632)</f>
        <v>9.5</v>
      </c>
      <c r="K309" s="14" t="n">
        <f aca="false">J309-H309</f>
        <v>2.93</v>
      </c>
      <c r="L309" s="14" t="n">
        <f aca="false">G309-H309</f>
        <v>0.77</v>
      </c>
    </row>
    <row r="310" customFormat="false" ht="15" hidden="false" customHeight="false" outlineLevel="0" collapsed="false">
      <c r="A310" s="2" t="s">
        <v>221</v>
      </c>
      <c r="B310" s="2" t="s">
        <v>158</v>
      </c>
      <c r="C310" s="2" t="s">
        <v>49</v>
      </c>
      <c r="D310" s="2" t="s">
        <v>12</v>
      </c>
      <c r="E310" s="2" t="s">
        <v>74</v>
      </c>
      <c r="F310" s="2" t="s">
        <v>976</v>
      </c>
      <c r="G310" s="14" t="n">
        <v>19.5</v>
      </c>
      <c r="H310" s="14" t="n">
        <v>68.05</v>
      </c>
      <c r="I310" s="14" t="n">
        <v>19.5</v>
      </c>
      <c r="J310" s="23" t="n">
        <f aca="false">IF(AND(E310="Priority",ISNUMBER('Cost model'!N757)),'Cost model'!N757,'Cost model'!M757)</f>
        <v>65</v>
      </c>
      <c r="K310" s="14" t="n">
        <f aca="false">J310-H310</f>
        <v>-3.05</v>
      </c>
      <c r="L310" s="14" t="n">
        <f aca="false">G310-H310</f>
        <v>-48.55</v>
      </c>
    </row>
    <row r="311" customFormat="false" ht="15" hidden="false" customHeight="false" outlineLevel="0" collapsed="false">
      <c r="A311" s="2" t="s">
        <v>124</v>
      </c>
      <c r="B311" s="2" t="s">
        <v>124</v>
      </c>
      <c r="C311" s="2" t="s">
        <v>47</v>
      </c>
      <c r="D311" s="2" t="s">
        <v>10</v>
      </c>
      <c r="E311" s="2" t="s">
        <v>74</v>
      </c>
      <c r="F311" s="2" t="s">
        <v>977</v>
      </c>
      <c r="G311" s="14" t="n">
        <v>16.75</v>
      </c>
      <c r="H311" s="14" t="n">
        <v>16.15</v>
      </c>
      <c r="I311" s="14" t="n">
        <v>9.5</v>
      </c>
      <c r="J311" s="23" t="n">
        <f aca="false">IF(AND(E311="Priority",ISNUMBER('Cost model'!N317)),'Cost model'!N317,'Cost model'!M317)</f>
        <v>10.5</v>
      </c>
      <c r="K311" s="14" t="n">
        <f aca="false">J311-H311</f>
        <v>-5.65</v>
      </c>
      <c r="L311" s="14" t="n">
        <f aca="false">G311-H311</f>
        <v>0.600000000000001</v>
      </c>
    </row>
    <row r="312" customFormat="false" ht="15" hidden="false" customHeight="false" outlineLevel="0" collapsed="false">
      <c r="A312" s="2" t="s">
        <v>174</v>
      </c>
      <c r="B312" s="2" t="s">
        <v>142</v>
      </c>
      <c r="C312" s="2" t="s">
        <v>48</v>
      </c>
      <c r="D312" s="2" t="s">
        <v>10</v>
      </c>
      <c r="E312" s="2" t="s">
        <v>74</v>
      </c>
      <c r="F312" s="2" t="s">
        <v>976</v>
      </c>
      <c r="G312" s="14" t="n">
        <v>19.5</v>
      </c>
      <c r="H312" s="14" t="n">
        <v>14.21</v>
      </c>
      <c r="I312" s="14" t="n">
        <v>12.5</v>
      </c>
      <c r="J312" s="23" t="n">
        <f aca="false">IF(AND(E312="Priority",ISNUMBER('Cost model'!N123)),'Cost model'!N123,'Cost model'!M123)</f>
        <v>16.5</v>
      </c>
      <c r="K312" s="14" t="n">
        <f aca="false">J312-H312</f>
        <v>2.29</v>
      </c>
      <c r="L312" s="14" t="n">
        <f aca="false">G312-H312</f>
        <v>5.29</v>
      </c>
    </row>
    <row r="313" customFormat="false" ht="15" hidden="false" customHeight="false" outlineLevel="0" collapsed="false">
      <c r="A313" s="2" t="s">
        <v>124</v>
      </c>
      <c r="B313" s="2" t="s">
        <v>124</v>
      </c>
      <c r="C313" s="2" t="s">
        <v>49</v>
      </c>
      <c r="D313" s="2" t="s">
        <v>14</v>
      </c>
      <c r="E313" s="2" t="s">
        <v>74</v>
      </c>
      <c r="F313" s="2" t="s">
        <v>977</v>
      </c>
      <c r="G313" s="14" t="n">
        <v>19.5</v>
      </c>
      <c r="H313" s="14" t="n">
        <v>90.35</v>
      </c>
      <c r="I313" s="14" t="n">
        <v>85</v>
      </c>
      <c r="J313" s="23" t="n">
        <f aca="false">IF(AND(E313="Priority",ISNUMBER('Cost model'!N328)),'Cost model'!N328,'Cost model'!M328)</f>
        <v>175</v>
      </c>
      <c r="K313" s="14" t="n">
        <f aca="false">J313-H313</f>
        <v>84.65</v>
      </c>
      <c r="L313" s="14" t="n">
        <f aca="false">G313-H313</f>
        <v>-70.85</v>
      </c>
    </row>
    <row r="314" customFormat="false" ht="15" hidden="false" customHeight="false" outlineLevel="0" collapsed="false">
      <c r="A314" s="2" t="s">
        <v>174</v>
      </c>
      <c r="B314" s="2" t="s">
        <v>174</v>
      </c>
      <c r="C314" s="2" t="s">
        <v>48</v>
      </c>
      <c r="D314" s="2" t="s">
        <v>12</v>
      </c>
      <c r="E314" s="2" t="s">
        <v>74</v>
      </c>
      <c r="F314" s="2" t="s">
        <v>977</v>
      </c>
      <c r="G314" s="14" t="n">
        <v>63.46</v>
      </c>
      <c r="H314" s="14" t="n">
        <v>57.39</v>
      </c>
      <c r="I314" s="14" t="n">
        <v>12.5</v>
      </c>
      <c r="J314" s="23" t="n">
        <f aca="false">IF(AND(E314="Priority",ISNUMBER('Cost model'!N171)),'Cost model'!N171,'Cost model'!M171)</f>
        <v>40</v>
      </c>
      <c r="K314" s="14" t="n">
        <f aca="false">J314-H314</f>
        <v>-17.39</v>
      </c>
      <c r="L314" s="14" t="n">
        <f aca="false">G314-H314</f>
        <v>6.07</v>
      </c>
    </row>
    <row r="315" customFormat="false" ht="15" hidden="false" customHeight="false" outlineLevel="0" collapsed="false">
      <c r="A315" s="2" t="s">
        <v>221</v>
      </c>
      <c r="B315" s="2" t="s">
        <v>158</v>
      </c>
      <c r="C315" s="2" t="s">
        <v>47</v>
      </c>
      <c r="D315" s="2" t="s">
        <v>12</v>
      </c>
      <c r="E315" s="2" t="s">
        <v>74</v>
      </c>
      <c r="F315" s="2" t="s">
        <v>976</v>
      </c>
      <c r="G315" s="14" t="n">
        <v>7.82</v>
      </c>
      <c r="H315" s="14" t="n">
        <v>11.51</v>
      </c>
      <c r="I315" s="14" t="n">
        <v>19.5</v>
      </c>
      <c r="J315" s="23" t="n">
        <f aca="false">IF(AND(E315="Priority",ISNUMBER('Cost model'!N755)),'Cost model'!N755,'Cost model'!M755)</f>
        <v>50</v>
      </c>
      <c r="K315" s="14" t="n">
        <f aca="false">J315-H315</f>
        <v>38.49</v>
      </c>
      <c r="L315" s="14" t="n">
        <f aca="false">G315-H315</f>
        <v>-3.69</v>
      </c>
    </row>
    <row r="316" customFormat="false" ht="15" hidden="false" customHeight="false" outlineLevel="0" collapsed="false">
      <c r="A316" s="2" t="s">
        <v>221</v>
      </c>
      <c r="B316" s="2" t="s">
        <v>221</v>
      </c>
      <c r="C316" s="2" t="s">
        <v>49</v>
      </c>
      <c r="D316" s="2" t="s">
        <v>12</v>
      </c>
      <c r="E316" s="2" t="s">
        <v>74</v>
      </c>
      <c r="F316" s="2" t="s">
        <v>977</v>
      </c>
      <c r="G316" s="14" t="n">
        <v>19.5</v>
      </c>
      <c r="H316" s="14" t="n">
        <v>24.43</v>
      </c>
      <c r="I316" s="14" t="n">
        <v>19.5</v>
      </c>
      <c r="J316" s="23" t="n">
        <f aca="false">IF(AND(E316="Priority",ISNUMBER('Cost model'!N742)),'Cost model'!N742,'Cost model'!M742)</f>
        <v>60</v>
      </c>
      <c r="K316" s="14" t="n">
        <f aca="false">J316-H316</f>
        <v>35.57</v>
      </c>
      <c r="L316" s="14" t="n">
        <f aca="false">G316-H316</f>
        <v>-4.93</v>
      </c>
    </row>
    <row r="317" customFormat="false" ht="15" hidden="false" customHeight="false" outlineLevel="0" collapsed="false">
      <c r="A317" s="2" t="s">
        <v>158</v>
      </c>
      <c r="B317" s="2" t="s">
        <v>158</v>
      </c>
      <c r="C317" s="2" t="s">
        <v>47</v>
      </c>
      <c r="D317" s="2" t="s">
        <v>10</v>
      </c>
      <c r="E317" s="2" t="s">
        <v>74</v>
      </c>
      <c r="F317" s="2" t="s">
        <v>977</v>
      </c>
      <c r="G317" s="14" t="n">
        <v>7.38</v>
      </c>
      <c r="H317" s="14" t="n">
        <v>7.11</v>
      </c>
      <c r="I317" s="14" t="n">
        <v>9.5</v>
      </c>
      <c r="J317" s="23" t="n">
        <f aca="false">IF(AND(E317="Priority",ISNUMBER('Cost model'!N422)),'Cost model'!N422,'Cost model'!M422)</f>
        <v>8.5</v>
      </c>
      <c r="K317" s="14" t="n">
        <f aca="false">J317-H317</f>
        <v>1.39</v>
      </c>
      <c r="L317" s="14" t="n">
        <f aca="false">G317-H317</f>
        <v>0.27</v>
      </c>
    </row>
    <row r="318" customFormat="false" ht="15" hidden="false" customHeight="false" outlineLevel="0" collapsed="false">
      <c r="A318" s="2" t="s">
        <v>142</v>
      </c>
      <c r="B318" s="2" t="s">
        <v>142</v>
      </c>
      <c r="C318" s="2" t="s">
        <v>49</v>
      </c>
      <c r="D318" s="2" t="s">
        <v>12</v>
      </c>
      <c r="E318" s="2" t="s">
        <v>74</v>
      </c>
      <c r="F318" s="2" t="s">
        <v>977</v>
      </c>
      <c r="G318" s="14" t="n">
        <v>42.5</v>
      </c>
      <c r="H318" s="14" t="n">
        <v>40.89</v>
      </c>
      <c r="I318" s="14" t="n">
        <v>19.5</v>
      </c>
      <c r="J318" s="23" t="n">
        <f aca="false">IF(AND(E318="Priority",ISNUMBER('Cost model'!N637)),'Cost model'!N637,'Cost model'!M637)</f>
        <v>45</v>
      </c>
      <c r="K318" s="14" t="n">
        <f aca="false">J318-H318</f>
        <v>4.11</v>
      </c>
      <c r="L318" s="14" t="n">
        <f aca="false">G318-H318</f>
        <v>1.61</v>
      </c>
    </row>
    <row r="319" customFormat="false" ht="15" hidden="false" customHeight="false" outlineLevel="0" collapsed="false">
      <c r="A319" s="2" t="s">
        <v>221</v>
      </c>
      <c r="B319" s="2" t="s">
        <v>158</v>
      </c>
      <c r="C319" s="2" t="s">
        <v>49</v>
      </c>
      <c r="D319" s="2" t="s">
        <v>12</v>
      </c>
      <c r="E319" s="2" t="s">
        <v>74</v>
      </c>
      <c r="F319" s="2" t="s">
        <v>976</v>
      </c>
      <c r="G319" s="14" t="n">
        <v>19.5</v>
      </c>
      <c r="H319" s="14" t="n">
        <v>39.25</v>
      </c>
      <c r="I319" s="14" t="n">
        <v>19.5</v>
      </c>
      <c r="J319" s="23" t="n">
        <f aca="false">IF(AND(E319="Priority",ISNUMBER('Cost model'!N757)),'Cost model'!N757,'Cost model'!M757)</f>
        <v>65</v>
      </c>
      <c r="K319" s="14" t="n">
        <f aca="false">J319-H319</f>
        <v>25.75</v>
      </c>
      <c r="L319" s="14" t="n">
        <f aca="false">G319-H319</f>
        <v>-19.75</v>
      </c>
    </row>
    <row r="320" customFormat="false" ht="15" hidden="false" customHeight="false" outlineLevel="0" collapsed="false">
      <c r="A320" s="2" t="s">
        <v>142</v>
      </c>
      <c r="B320" s="2" t="s">
        <v>142</v>
      </c>
      <c r="C320" s="2" t="s">
        <v>48</v>
      </c>
      <c r="D320" s="2" t="s">
        <v>10</v>
      </c>
      <c r="E320" s="2" t="s">
        <v>74</v>
      </c>
      <c r="F320" s="2" t="s">
        <v>977</v>
      </c>
      <c r="G320" s="14" t="n">
        <v>10.79</v>
      </c>
      <c r="H320" s="14" t="n">
        <v>10.39</v>
      </c>
      <c r="I320" s="14" t="n">
        <v>12.5</v>
      </c>
      <c r="J320" s="23" t="n">
        <f aca="false">IF(AND(E320="Priority",ISNUMBER('Cost model'!N633)),'Cost model'!N633,'Cost model'!M633)</f>
        <v>11.5</v>
      </c>
      <c r="K320" s="14" t="n">
        <f aca="false">J320-H320</f>
        <v>1.11</v>
      </c>
      <c r="L320" s="14" t="n">
        <f aca="false">G320-H320</f>
        <v>0.399999999999999</v>
      </c>
    </row>
    <row r="321" customFormat="false" ht="15" hidden="false" customHeight="false" outlineLevel="0" collapsed="false">
      <c r="A321" s="2" t="s">
        <v>124</v>
      </c>
      <c r="B321" s="2" t="s">
        <v>124</v>
      </c>
      <c r="C321" s="2" t="s">
        <v>49</v>
      </c>
      <c r="D321" s="2" t="s">
        <v>10</v>
      </c>
      <c r="E321" s="2" t="s">
        <v>74</v>
      </c>
      <c r="F321" s="2" t="s">
        <v>977</v>
      </c>
      <c r="G321" s="14" t="n">
        <v>20.05</v>
      </c>
      <c r="H321" s="14" t="n">
        <v>20.05</v>
      </c>
      <c r="I321" s="14" t="n">
        <v>17.5</v>
      </c>
      <c r="J321" s="23" t="n">
        <f aca="false">IF(AND(E321="Priority",ISNUMBER('Cost model'!N319)),'Cost model'!N319,'Cost model'!M319)</f>
        <v>16.5</v>
      </c>
      <c r="K321" s="14" t="n">
        <f aca="false">J321-H321</f>
        <v>-3.55</v>
      </c>
      <c r="L321" s="14" t="n">
        <f aca="false">G321-H321</f>
        <v>0</v>
      </c>
    </row>
    <row r="322" customFormat="false" ht="15" hidden="false" customHeight="false" outlineLevel="0" collapsed="false">
      <c r="A322" s="2" t="s">
        <v>221</v>
      </c>
      <c r="B322" s="2" t="s">
        <v>221</v>
      </c>
      <c r="C322" s="2" t="s">
        <v>49</v>
      </c>
      <c r="D322" s="2" t="s">
        <v>12</v>
      </c>
      <c r="E322" s="2" t="s">
        <v>74</v>
      </c>
      <c r="F322" s="2" t="s">
        <v>977</v>
      </c>
      <c r="G322" s="14" t="n">
        <v>50.03</v>
      </c>
      <c r="H322" s="14" t="n">
        <v>50.03</v>
      </c>
      <c r="I322" s="14" t="n">
        <v>19.5</v>
      </c>
      <c r="J322" s="23" t="n">
        <f aca="false">IF(AND(E322="Priority",ISNUMBER('Cost model'!N742)),'Cost model'!N742,'Cost model'!M742)</f>
        <v>60</v>
      </c>
      <c r="K322" s="14" t="n">
        <f aca="false">J322-H322</f>
        <v>9.97</v>
      </c>
      <c r="L322" s="14" t="n">
        <f aca="false">G322-H322</f>
        <v>0</v>
      </c>
    </row>
    <row r="323" customFormat="false" ht="15" hidden="false" customHeight="false" outlineLevel="0" collapsed="false">
      <c r="A323" s="2" t="s">
        <v>221</v>
      </c>
      <c r="B323" s="2" t="s">
        <v>221</v>
      </c>
      <c r="C323" s="2" t="s">
        <v>47</v>
      </c>
      <c r="D323" s="2" t="s">
        <v>10</v>
      </c>
      <c r="E323" s="2" t="s">
        <v>74</v>
      </c>
      <c r="F323" s="2" t="s">
        <v>977</v>
      </c>
      <c r="G323" s="14" t="n">
        <v>6.64</v>
      </c>
      <c r="H323" s="14" t="n">
        <v>6.64</v>
      </c>
      <c r="I323" s="14" t="n">
        <v>9.5</v>
      </c>
      <c r="J323" s="23" t="n">
        <f aca="false">IF(AND(E323="Priority",ISNUMBER('Cost model'!N737)),'Cost model'!N737,'Cost model'!M737)</f>
        <v>8.5</v>
      </c>
      <c r="K323" s="14" t="n">
        <f aca="false">J323-H323</f>
        <v>1.86</v>
      </c>
      <c r="L323" s="14" t="n">
        <f aca="false">G323-H323</f>
        <v>0</v>
      </c>
    </row>
    <row r="324" customFormat="false" ht="15" hidden="false" customHeight="false" outlineLevel="0" collapsed="false">
      <c r="A324" s="2" t="s">
        <v>174</v>
      </c>
      <c r="B324" s="2" t="s">
        <v>142</v>
      </c>
      <c r="C324" s="2" t="s">
        <v>48</v>
      </c>
      <c r="D324" s="2" t="s">
        <v>12</v>
      </c>
      <c r="E324" s="2" t="s">
        <v>74</v>
      </c>
      <c r="F324" s="2" t="s">
        <v>976</v>
      </c>
      <c r="G324" s="14" t="n">
        <v>35</v>
      </c>
      <c r="H324" s="14" t="n">
        <v>75.7</v>
      </c>
      <c r="I324" s="14" t="n">
        <v>12.5</v>
      </c>
      <c r="J324" s="23" t="n">
        <f aca="false">IF(AND(E324="Priority",ISNUMBER('Cost model'!N126)),'Cost model'!N126,'Cost model'!M126)</f>
        <v>45</v>
      </c>
      <c r="K324" s="14" t="n">
        <f aca="false">J324-H324</f>
        <v>-30.7</v>
      </c>
      <c r="L324" s="14" t="n">
        <f aca="false">G324-H324</f>
        <v>-40.7</v>
      </c>
    </row>
    <row r="325" customFormat="false" ht="15" hidden="false" customHeight="false" outlineLevel="0" collapsed="false">
      <c r="A325" s="2" t="s">
        <v>142</v>
      </c>
      <c r="B325" s="2" t="s">
        <v>221</v>
      </c>
      <c r="C325" s="2" t="s">
        <v>47</v>
      </c>
      <c r="D325" s="2" t="s">
        <v>10</v>
      </c>
      <c r="E325" s="2" t="s">
        <v>74</v>
      </c>
      <c r="F325" s="2" t="s">
        <v>976</v>
      </c>
      <c r="G325" s="14" t="n">
        <v>7.34</v>
      </c>
      <c r="H325" s="14" t="n">
        <v>11.9</v>
      </c>
      <c r="I325" s="14" t="n">
        <v>19.5</v>
      </c>
      <c r="J325" s="23" t="n">
        <f aca="false">IF(AND(E325="Priority",ISNUMBER('Cost model'!N677)),'Cost model'!N677,'Cost model'!M677)</f>
        <v>13.5</v>
      </c>
      <c r="K325" s="14" t="n">
        <f aca="false">J325-H325</f>
        <v>1.6</v>
      </c>
      <c r="L325" s="14" t="n">
        <f aca="false">G325-H325</f>
        <v>-4.56</v>
      </c>
    </row>
    <row r="326" customFormat="false" ht="15" hidden="false" customHeight="false" outlineLevel="0" collapsed="false">
      <c r="A326" s="2" t="s">
        <v>124</v>
      </c>
      <c r="B326" s="2" t="s">
        <v>124</v>
      </c>
      <c r="C326" s="2" t="s">
        <v>49</v>
      </c>
      <c r="D326" s="2" t="s">
        <v>10</v>
      </c>
      <c r="E326" s="2" t="s">
        <v>74</v>
      </c>
      <c r="F326" s="2" t="s">
        <v>977</v>
      </c>
      <c r="G326" s="14" t="n">
        <v>22.75</v>
      </c>
      <c r="H326" s="14" t="n">
        <v>22.75</v>
      </c>
      <c r="I326" s="14" t="n">
        <v>17.5</v>
      </c>
      <c r="J326" s="23" t="n">
        <f aca="false">IF(AND(E326="Priority",ISNUMBER('Cost model'!N319)),'Cost model'!N319,'Cost model'!M319)</f>
        <v>16.5</v>
      </c>
      <c r="K326" s="14" t="n">
        <f aca="false">J326-H326</f>
        <v>-6.25</v>
      </c>
      <c r="L326" s="14" t="n">
        <f aca="false">G326-H326</f>
        <v>0</v>
      </c>
    </row>
    <row r="327" customFormat="false" ht="15" hidden="false" customHeight="false" outlineLevel="0" collapsed="false">
      <c r="A327" s="2" t="s">
        <v>174</v>
      </c>
      <c r="B327" s="2" t="s">
        <v>174</v>
      </c>
      <c r="C327" s="2" t="s">
        <v>48</v>
      </c>
      <c r="D327" s="2" t="s">
        <v>12</v>
      </c>
      <c r="E327" s="2" t="s">
        <v>74</v>
      </c>
      <c r="F327" s="2" t="s">
        <v>977</v>
      </c>
      <c r="G327" s="14" t="n">
        <v>24.79</v>
      </c>
      <c r="H327" s="14" t="n">
        <v>24.39</v>
      </c>
      <c r="I327" s="14" t="n">
        <v>12.5</v>
      </c>
      <c r="J327" s="23" t="n">
        <f aca="false">IF(AND(E327="Priority",ISNUMBER('Cost model'!N171)),'Cost model'!N171,'Cost model'!M171)</f>
        <v>40</v>
      </c>
      <c r="K327" s="14" t="n">
        <f aca="false">J327-H327</f>
        <v>15.61</v>
      </c>
      <c r="L327" s="14" t="n">
        <f aca="false">G327-H327</f>
        <v>0.399999999999999</v>
      </c>
    </row>
    <row r="328" customFormat="false" ht="15" hidden="false" customHeight="false" outlineLevel="0" collapsed="false">
      <c r="A328" s="2" t="s">
        <v>158</v>
      </c>
      <c r="B328" s="2" t="s">
        <v>158</v>
      </c>
      <c r="C328" s="2" t="s">
        <v>49</v>
      </c>
      <c r="D328" s="2" t="s">
        <v>12</v>
      </c>
      <c r="E328" s="2" t="s">
        <v>74</v>
      </c>
      <c r="F328" s="2" t="s">
        <v>977</v>
      </c>
      <c r="G328" s="14" t="n">
        <v>42.5</v>
      </c>
      <c r="H328" s="14" t="n">
        <v>32.62</v>
      </c>
      <c r="I328" s="14" t="n">
        <v>19.5</v>
      </c>
      <c r="J328" s="23" t="n">
        <f aca="false">IF(AND(E328="Priority",ISNUMBER('Cost model'!N427)),'Cost model'!N427,'Cost model'!M427)</f>
        <v>28.5</v>
      </c>
      <c r="K328" s="14" t="n">
        <f aca="false">J328-H328</f>
        <v>-4.12</v>
      </c>
      <c r="L328" s="14" t="n">
        <f aca="false">G328-H328</f>
        <v>9.88</v>
      </c>
    </row>
    <row r="329" customFormat="false" ht="15" hidden="false" customHeight="false" outlineLevel="0" collapsed="false">
      <c r="A329" s="2" t="s">
        <v>123</v>
      </c>
      <c r="B329" s="2" t="s">
        <v>124</v>
      </c>
      <c r="C329" s="2" t="s">
        <v>47</v>
      </c>
      <c r="D329" s="2" t="s">
        <v>10</v>
      </c>
      <c r="E329" s="2" t="s">
        <v>74</v>
      </c>
      <c r="F329" s="2" t="s">
        <v>976</v>
      </c>
      <c r="G329" s="14" t="n">
        <v>14.5</v>
      </c>
      <c r="H329" s="14" t="n">
        <v>11.87</v>
      </c>
      <c r="I329" s="14" t="n">
        <v>14.5</v>
      </c>
      <c r="J329" s="23" t="n">
        <f aca="false">IF(AND(E329="Priority",ISNUMBER('Cost model'!N2)),'Cost model'!N2,'Cost model'!M2)</f>
        <v>14.5</v>
      </c>
      <c r="K329" s="14" t="n">
        <f aca="false">J329-H329</f>
        <v>2.63</v>
      </c>
      <c r="L329" s="14" t="n">
        <f aca="false">G329-H329</f>
        <v>2.63</v>
      </c>
    </row>
    <row r="330" customFormat="false" ht="15" hidden="false" customHeight="false" outlineLevel="0" collapsed="false">
      <c r="A330" s="2" t="s">
        <v>174</v>
      </c>
      <c r="B330" s="2" t="s">
        <v>142</v>
      </c>
      <c r="C330" s="2" t="s">
        <v>48</v>
      </c>
      <c r="D330" s="2" t="s">
        <v>10</v>
      </c>
      <c r="E330" s="2" t="s">
        <v>74</v>
      </c>
      <c r="F330" s="2" t="s">
        <v>976</v>
      </c>
      <c r="G330" s="14" t="n">
        <v>20.05</v>
      </c>
      <c r="H330" s="14" t="n">
        <v>20.05</v>
      </c>
      <c r="I330" s="14" t="n">
        <v>12.5</v>
      </c>
      <c r="J330" s="23" t="n">
        <f aca="false">IF(AND(E330="Priority",ISNUMBER('Cost model'!N123)),'Cost model'!N123,'Cost model'!M123)</f>
        <v>16.5</v>
      </c>
      <c r="K330" s="14" t="n">
        <f aca="false">J330-H330</f>
        <v>-3.55</v>
      </c>
      <c r="L330" s="14" t="n">
        <f aca="false">G330-H330</f>
        <v>0</v>
      </c>
    </row>
    <row r="331" customFormat="false" ht="15" hidden="false" customHeight="false" outlineLevel="0" collapsed="false">
      <c r="A331" s="2" t="s">
        <v>205</v>
      </c>
      <c r="B331" s="2" t="s">
        <v>158</v>
      </c>
      <c r="C331" s="2" t="s">
        <v>48</v>
      </c>
      <c r="D331" s="2" t="s">
        <v>13</v>
      </c>
      <c r="E331" s="2" t="s">
        <v>74</v>
      </c>
      <c r="F331" s="2" t="s">
        <v>976</v>
      </c>
      <c r="G331" s="14" t="n">
        <v>85</v>
      </c>
      <c r="H331" s="14" t="n">
        <v>112.6</v>
      </c>
      <c r="I331" s="14"/>
      <c r="J331" s="23" t="n">
        <f aca="false">IF(AND(E331="Priority",ISNUMBER('Cost model'!N624)),'Cost model'!N624,'Cost model'!M624)</f>
        <v>100</v>
      </c>
      <c r="K331" s="14" t="n">
        <f aca="false">J331-H331</f>
        <v>-12.6</v>
      </c>
      <c r="L331" s="14" t="n">
        <f aca="false">G331-H331</f>
        <v>-27.6</v>
      </c>
    </row>
    <row r="332" customFormat="false" ht="15" hidden="false" customHeight="false" outlineLevel="0" collapsed="false">
      <c r="A332" s="2" t="s">
        <v>174</v>
      </c>
      <c r="B332" s="2" t="s">
        <v>142</v>
      </c>
      <c r="C332" s="2" t="s">
        <v>48</v>
      </c>
      <c r="D332" s="2" t="s">
        <v>10</v>
      </c>
      <c r="E332" s="2" t="s">
        <v>74</v>
      </c>
      <c r="F332" s="2" t="s">
        <v>976</v>
      </c>
      <c r="G332" s="14" t="n">
        <v>32.67</v>
      </c>
      <c r="H332" s="14" t="n">
        <v>24.42</v>
      </c>
      <c r="I332" s="14" t="n">
        <v>12.5</v>
      </c>
      <c r="J332" s="23" t="n">
        <f aca="false">IF(AND(E332="Priority",ISNUMBER('Cost model'!N123)),'Cost model'!N123,'Cost model'!M123)</f>
        <v>16.5</v>
      </c>
      <c r="K332" s="14" t="n">
        <f aca="false">J332-H332</f>
        <v>-7.92</v>
      </c>
      <c r="L332" s="14" t="n">
        <f aca="false">G332-H332</f>
        <v>8.25</v>
      </c>
    </row>
    <row r="333" customFormat="false" ht="15" hidden="false" customHeight="false" outlineLevel="0" collapsed="false">
      <c r="A333" s="2" t="s">
        <v>205</v>
      </c>
      <c r="B333" s="2" t="s">
        <v>142</v>
      </c>
      <c r="C333" s="2" t="s">
        <v>47</v>
      </c>
      <c r="D333" s="2" t="s">
        <v>10</v>
      </c>
      <c r="E333" s="2" t="s">
        <v>74</v>
      </c>
      <c r="F333" s="2" t="s">
        <v>976</v>
      </c>
      <c r="G333" s="14" t="n">
        <v>30.99</v>
      </c>
      <c r="H333" s="14" t="n">
        <v>11.46</v>
      </c>
      <c r="I333" s="14" t="n">
        <v>14.5</v>
      </c>
      <c r="J333" s="23" t="n">
        <f aca="false">IF(AND(E333="Priority",ISNUMBER('Cost model'!N542)),'Cost model'!N542,'Cost model'!M542)</f>
        <v>15.5</v>
      </c>
      <c r="K333" s="14" t="n">
        <f aca="false">J333-H333</f>
        <v>4.04</v>
      </c>
      <c r="L333" s="14" t="n">
        <f aca="false">G333-H333</f>
        <v>19.53</v>
      </c>
    </row>
    <row r="334" customFormat="false" ht="15" hidden="false" customHeight="false" outlineLevel="0" collapsed="false">
      <c r="A334" s="2" t="s">
        <v>174</v>
      </c>
      <c r="B334" s="2" t="s">
        <v>158</v>
      </c>
      <c r="C334" s="2" t="s">
        <v>48</v>
      </c>
      <c r="D334" s="2" t="s">
        <v>10</v>
      </c>
      <c r="E334" s="2" t="s">
        <v>74</v>
      </c>
      <c r="F334" s="2" t="s">
        <v>976</v>
      </c>
      <c r="G334" s="14" t="n">
        <v>11.3</v>
      </c>
      <c r="H334" s="14" t="n">
        <v>14.88</v>
      </c>
      <c r="I334" s="14" t="n">
        <v>14.5</v>
      </c>
      <c r="J334" s="23" t="n">
        <f aca="false">IF(AND(E334="Priority",ISNUMBER('Cost model'!N138)),'Cost model'!N138,'Cost model'!M138)</f>
        <v>16.5</v>
      </c>
      <c r="K334" s="14" t="n">
        <f aca="false">J334-H334</f>
        <v>1.62</v>
      </c>
      <c r="L334" s="14" t="n">
        <f aca="false">G334-H334</f>
        <v>-3.58</v>
      </c>
    </row>
    <row r="335" customFormat="false" ht="15" hidden="false" customHeight="false" outlineLevel="0" collapsed="false">
      <c r="A335" s="2" t="s">
        <v>174</v>
      </c>
      <c r="B335" s="2" t="s">
        <v>142</v>
      </c>
      <c r="C335" s="2" t="s">
        <v>48</v>
      </c>
      <c r="D335" s="2" t="s">
        <v>12</v>
      </c>
      <c r="E335" s="2" t="s">
        <v>74</v>
      </c>
      <c r="F335" s="2" t="s">
        <v>976</v>
      </c>
      <c r="G335" s="14" t="n">
        <v>161.38</v>
      </c>
      <c r="H335" s="14" t="n">
        <v>48.7</v>
      </c>
      <c r="I335" s="14" t="n">
        <v>12.5</v>
      </c>
      <c r="J335" s="23" t="n">
        <f aca="false">IF(AND(E335="Priority",ISNUMBER('Cost model'!N126)),'Cost model'!N126,'Cost model'!M126)</f>
        <v>45</v>
      </c>
      <c r="K335" s="14" t="n">
        <f aca="false">J335-H335</f>
        <v>-3.7</v>
      </c>
      <c r="L335" s="14" t="n">
        <f aca="false">G335-H335</f>
        <v>112.68</v>
      </c>
    </row>
    <row r="336" customFormat="false" ht="15" hidden="false" customHeight="false" outlineLevel="0" collapsed="false">
      <c r="A336" s="2" t="s">
        <v>142</v>
      </c>
      <c r="B336" s="2" t="s">
        <v>142</v>
      </c>
      <c r="C336" s="2" t="s">
        <v>49</v>
      </c>
      <c r="D336" s="2" t="s">
        <v>12</v>
      </c>
      <c r="E336" s="2" t="s">
        <v>74</v>
      </c>
      <c r="F336" s="2" t="s">
        <v>977</v>
      </c>
      <c r="G336" s="14" t="n">
        <v>37.06</v>
      </c>
      <c r="H336" s="14" t="n">
        <v>35.72</v>
      </c>
      <c r="I336" s="14" t="n">
        <v>19.5</v>
      </c>
      <c r="J336" s="23" t="n">
        <f aca="false">IF(AND(E336="Priority",ISNUMBER('Cost model'!N637)),'Cost model'!N637,'Cost model'!M637)</f>
        <v>45</v>
      </c>
      <c r="K336" s="14" t="n">
        <f aca="false">J336-H336</f>
        <v>9.28</v>
      </c>
      <c r="L336" s="14" t="n">
        <f aca="false">G336-H336</f>
        <v>1.34</v>
      </c>
    </row>
    <row r="337" customFormat="false" ht="15" hidden="false" customHeight="false" outlineLevel="0" collapsed="false">
      <c r="A337" s="2" t="s">
        <v>174</v>
      </c>
      <c r="B337" s="2" t="s">
        <v>142</v>
      </c>
      <c r="C337" s="2" t="s">
        <v>48</v>
      </c>
      <c r="D337" s="2" t="s">
        <v>10</v>
      </c>
      <c r="E337" s="2" t="s">
        <v>74</v>
      </c>
      <c r="F337" s="2" t="s">
        <v>976</v>
      </c>
      <c r="G337" s="14" t="n">
        <v>14.5</v>
      </c>
      <c r="H337" s="14" t="n">
        <v>8.81</v>
      </c>
      <c r="I337" s="14" t="n">
        <v>12.5</v>
      </c>
      <c r="J337" s="23" t="n">
        <f aca="false">IF(AND(E337="Priority",ISNUMBER('Cost model'!N123)),'Cost model'!N123,'Cost model'!M123)</f>
        <v>16.5</v>
      </c>
      <c r="K337" s="14" t="n">
        <f aca="false">J337-H337</f>
        <v>7.69</v>
      </c>
      <c r="L337" s="14" t="n">
        <f aca="false">G337-H337</f>
        <v>5.69</v>
      </c>
    </row>
    <row r="338" customFormat="false" ht="15" hidden="false" customHeight="false" outlineLevel="0" collapsed="false">
      <c r="A338" s="2" t="s">
        <v>221</v>
      </c>
      <c r="B338" s="2" t="s">
        <v>124</v>
      </c>
      <c r="C338" s="2" t="s">
        <v>47</v>
      </c>
      <c r="D338" s="2" t="s">
        <v>12</v>
      </c>
      <c r="E338" s="2" t="s">
        <v>74</v>
      </c>
      <c r="F338" s="2" t="s">
        <v>976</v>
      </c>
      <c r="G338" s="14" t="n">
        <v>9.92</v>
      </c>
      <c r="H338" s="14" t="n">
        <v>18.95</v>
      </c>
      <c r="I338" s="14" t="n">
        <v>24.5</v>
      </c>
      <c r="J338" s="23" t="n">
        <f aca="false">IF(AND(E338="Priority",ISNUMBER('Cost model'!N800)),'Cost model'!N800,'Cost model'!M800)</f>
        <v>45</v>
      </c>
      <c r="K338" s="14" t="n">
        <f aca="false">J338-H338</f>
        <v>26.05</v>
      </c>
      <c r="L338" s="14" t="n">
        <f aca="false">G338-H338</f>
        <v>-9.03</v>
      </c>
    </row>
    <row r="339" customFormat="false" ht="15" hidden="false" customHeight="false" outlineLevel="0" collapsed="false">
      <c r="A339" s="2" t="s">
        <v>124</v>
      </c>
      <c r="B339" s="2" t="s">
        <v>158</v>
      </c>
      <c r="C339" s="2" t="s">
        <v>48</v>
      </c>
      <c r="D339" s="2" t="s">
        <v>10</v>
      </c>
      <c r="E339" s="2" t="s">
        <v>74</v>
      </c>
      <c r="F339" s="2" t="s">
        <v>976</v>
      </c>
      <c r="G339" s="14" t="n">
        <v>14.5</v>
      </c>
      <c r="H339" s="14" t="n">
        <v>14.88</v>
      </c>
      <c r="I339" s="14" t="n">
        <v>14.5</v>
      </c>
      <c r="J339" s="23" t="n">
        <f aca="false">IF(AND(E339="Priority",ISNUMBER('Cost model'!N348)),'Cost model'!N348,'Cost model'!M348)</f>
        <v>17.5</v>
      </c>
      <c r="K339" s="14" t="n">
        <f aca="false">J339-H339</f>
        <v>2.62</v>
      </c>
      <c r="L339" s="14" t="n">
        <f aca="false">G339-H339</f>
        <v>-0.380000000000001</v>
      </c>
    </row>
    <row r="340" customFormat="false" ht="15" hidden="false" customHeight="false" outlineLevel="0" collapsed="false">
      <c r="A340" s="2" t="s">
        <v>142</v>
      </c>
      <c r="B340" s="2" t="s">
        <v>174</v>
      </c>
      <c r="C340" s="2" t="s">
        <v>47</v>
      </c>
      <c r="D340" s="2" t="s">
        <v>12</v>
      </c>
      <c r="E340" s="2" t="s">
        <v>74</v>
      </c>
      <c r="F340" s="2" t="s">
        <v>976</v>
      </c>
      <c r="G340" s="14" t="n">
        <v>24.39</v>
      </c>
      <c r="H340" s="14" t="n">
        <v>24.39</v>
      </c>
      <c r="I340" s="14" t="n">
        <v>19.5</v>
      </c>
      <c r="J340" s="23" t="n">
        <f aca="false">IF(AND(E340="Priority",ISNUMBER('Cost model'!N695)),'Cost model'!N695,'Cost model'!M695)</f>
        <v>40</v>
      </c>
      <c r="K340" s="14" t="n">
        <f aca="false">J340-H340</f>
        <v>15.61</v>
      </c>
      <c r="L340" s="14" t="n">
        <f aca="false">G340-H340</f>
        <v>0</v>
      </c>
    </row>
    <row r="341" customFormat="false" ht="15" hidden="false" customHeight="false" outlineLevel="0" collapsed="false">
      <c r="A341" s="2" t="s">
        <v>221</v>
      </c>
      <c r="B341" s="2" t="s">
        <v>158</v>
      </c>
      <c r="C341" s="2" t="s">
        <v>47</v>
      </c>
      <c r="D341" s="2" t="s">
        <v>10</v>
      </c>
      <c r="E341" s="2" t="s">
        <v>74</v>
      </c>
      <c r="F341" s="2" t="s">
        <v>976</v>
      </c>
      <c r="G341" s="14" t="n">
        <v>6.64</v>
      </c>
      <c r="H341" s="14" t="n">
        <v>10.07</v>
      </c>
      <c r="I341" s="14" t="n">
        <v>14.5</v>
      </c>
      <c r="J341" s="23" t="n">
        <f aca="false">IF(AND(E341="Priority",ISNUMBER('Cost model'!N752)),'Cost model'!N752,'Cost model'!M752)</f>
        <v>12.5</v>
      </c>
      <c r="K341" s="14" t="n">
        <f aca="false">J341-H341</f>
        <v>2.43</v>
      </c>
      <c r="L341" s="14" t="n">
        <f aca="false">G341-H341</f>
        <v>-3.43</v>
      </c>
    </row>
    <row r="342" customFormat="false" ht="15" hidden="false" customHeight="false" outlineLevel="0" collapsed="false">
      <c r="A342" s="2" t="s">
        <v>221</v>
      </c>
      <c r="B342" s="2" t="s">
        <v>158</v>
      </c>
      <c r="C342" s="2" t="s">
        <v>49</v>
      </c>
      <c r="D342" s="2" t="s">
        <v>10</v>
      </c>
      <c r="E342" s="2" t="s">
        <v>74</v>
      </c>
      <c r="F342" s="2" t="s">
        <v>976</v>
      </c>
      <c r="G342" s="14" t="n">
        <v>18.02</v>
      </c>
      <c r="H342" s="14" t="n">
        <v>20.05</v>
      </c>
      <c r="I342" s="14" t="n">
        <v>17.5</v>
      </c>
      <c r="J342" s="23" t="n">
        <f aca="false">IF(AND(E342="Priority",ISNUMBER('Cost model'!N754)),'Cost model'!N754,'Cost model'!M754)</f>
        <v>23.5</v>
      </c>
      <c r="K342" s="14" t="n">
        <f aca="false">J342-H342</f>
        <v>3.45</v>
      </c>
      <c r="L342" s="14" t="n">
        <f aca="false">G342-H342</f>
        <v>-2.03</v>
      </c>
    </row>
    <row r="343" customFormat="false" ht="15" hidden="false" customHeight="false" outlineLevel="0" collapsed="false">
      <c r="A343" s="2" t="s">
        <v>124</v>
      </c>
      <c r="B343" s="2" t="s">
        <v>124</v>
      </c>
      <c r="C343" s="2" t="s">
        <v>47</v>
      </c>
      <c r="D343" s="2" t="s">
        <v>12</v>
      </c>
      <c r="E343" s="2" t="s">
        <v>74</v>
      </c>
      <c r="F343" s="2" t="s">
        <v>977</v>
      </c>
      <c r="G343" s="14" t="n">
        <v>9.5</v>
      </c>
      <c r="H343" s="14" t="n">
        <v>7.34</v>
      </c>
      <c r="I343" s="14" t="n">
        <v>9.5</v>
      </c>
      <c r="J343" s="23" t="n">
        <f aca="false">IF(AND(E343="Priority",ISNUMBER('Cost model'!N320)),'Cost model'!N320,'Cost model'!M320)</f>
        <v>24.5</v>
      </c>
      <c r="K343" s="14" t="n">
        <f aca="false">J343-H343</f>
        <v>17.16</v>
      </c>
      <c r="L343" s="14" t="n">
        <f aca="false">G343-H343</f>
        <v>2.16</v>
      </c>
    </row>
    <row r="344" customFormat="false" ht="15" hidden="false" customHeight="false" outlineLevel="0" collapsed="false">
      <c r="A344" s="2" t="s">
        <v>174</v>
      </c>
      <c r="B344" s="2" t="s">
        <v>142</v>
      </c>
      <c r="C344" s="2" t="s">
        <v>49</v>
      </c>
      <c r="D344" s="2" t="s">
        <v>10</v>
      </c>
      <c r="E344" s="2" t="s">
        <v>74</v>
      </c>
      <c r="F344" s="2" t="s">
        <v>976</v>
      </c>
      <c r="G344" s="14" t="n">
        <v>11.3</v>
      </c>
      <c r="H344" s="14" t="n">
        <v>10.99</v>
      </c>
      <c r="I344" s="14" t="n">
        <v>17.5</v>
      </c>
      <c r="J344" s="23" t="n">
        <f aca="false">IF(AND(E344="Priority",ISNUMBER('Cost model'!N124)),'Cost model'!N124,'Cost model'!M124)</f>
        <v>21.5</v>
      </c>
      <c r="K344" s="14" t="n">
        <f aca="false">J344-H344</f>
        <v>10.51</v>
      </c>
      <c r="L344" s="14" t="n">
        <f aca="false">G344-H344</f>
        <v>0.310000000000001</v>
      </c>
    </row>
    <row r="345" customFormat="false" ht="15" hidden="false" customHeight="false" outlineLevel="0" collapsed="false">
      <c r="A345" s="2" t="s">
        <v>124</v>
      </c>
      <c r="B345" s="2" t="s">
        <v>124</v>
      </c>
      <c r="C345" s="2" t="s">
        <v>48</v>
      </c>
      <c r="D345" s="2" t="s">
        <v>13</v>
      </c>
      <c r="E345" s="2" t="s">
        <v>74</v>
      </c>
      <c r="F345" s="2" t="s">
        <v>977</v>
      </c>
      <c r="G345" s="14" t="n">
        <v>85</v>
      </c>
      <c r="H345" s="14" t="n">
        <v>74.21</v>
      </c>
      <c r="I345" s="14" t="n">
        <v>24.5</v>
      </c>
      <c r="J345" s="23" t="n">
        <f aca="false">IF(AND(E345="Priority",ISNUMBER('Cost model'!N324)),'Cost model'!N324,'Cost model'!M324)</f>
        <v>85</v>
      </c>
      <c r="K345" s="14" t="n">
        <f aca="false">J345-H345</f>
        <v>10.79</v>
      </c>
      <c r="L345" s="14" t="n">
        <f aca="false">G345-H345</f>
        <v>10.79</v>
      </c>
    </row>
    <row r="346" customFormat="false" ht="15" hidden="false" customHeight="false" outlineLevel="0" collapsed="false">
      <c r="A346" s="2" t="s">
        <v>174</v>
      </c>
      <c r="B346" s="2" t="s">
        <v>174</v>
      </c>
      <c r="C346" s="2" t="s">
        <v>48</v>
      </c>
      <c r="D346" s="2" t="s">
        <v>10</v>
      </c>
      <c r="E346" s="2" t="s">
        <v>74</v>
      </c>
      <c r="F346" s="2" t="s">
        <v>977</v>
      </c>
      <c r="G346" s="14" t="n">
        <v>12.31</v>
      </c>
      <c r="H346" s="14" t="n">
        <v>11.87</v>
      </c>
      <c r="I346" s="14" t="n">
        <v>12.5</v>
      </c>
      <c r="J346" s="23" t="n">
        <f aca="false">IF(AND(E346="Priority",ISNUMBER('Cost model'!N168)),'Cost model'!N168,'Cost model'!M168)</f>
        <v>13.5</v>
      </c>
      <c r="K346" s="14" t="n">
        <f aca="false">J346-H346</f>
        <v>1.63</v>
      </c>
      <c r="L346" s="14" t="n">
        <f aca="false">G346-H346</f>
        <v>0.440000000000001</v>
      </c>
    </row>
    <row r="347" customFormat="false" ht="15" hidden="false" customHeight="false" outlineLevel="0" collapsed="false">
      <c r="A347" s="2" t="s">
        <v>158</v>
      </c>
      <c r="B347" s="2" t="s">
        <v>158</v>
      </c>
      <c r="C347" s="2" t="s">
        <v>47</v>
      </c>
      <c r="D347" s="2" t="s">
        <v>10</v>
      </c>
      <c r="E347" s="2" t="s">
        <v>74</v>
      </c>
      <c r="F347" s="2" t="s">
        <v>977</v>
      </c>
      <c r="G347" s="14" t="n">
        <v>10.64</v>
      </c>
      <c r="H347" s="14" t="n">
        <v>10.64</v>
      </c>
      <c r="I347" s="14" t="n">
        <v>9.5</v>
      </c>
      <c r="J347" s="23" t="n">
        <f aca="false">IF(AND(E347="Priority",ISNUMBER('Cost model'!N422)),'Cost model'!N422,'Cost model'!M422)</f>
        <v>8.5</v>
      </c>
      <c r="K347" s="14" t="n">
        <f aca="false">J347-H347</f>
        <v>-2.14</v>
      </c>
      <c r="L347" s="14" t="n">
        <f aca="false">G347-H347</f>
        <v>0</v>
      </c>
    </row>
    <row r="348" customFormat="false" ht="15" hidden="false" customHeight="false" outlineLevel="0" collapsed="false">
      <c r="A348" s="2" t="s">
        <v>142</v>
      </c>
      <c r="B348" s="2" t="s">
        <v>142</v>
      </c>
      <c r="C348" s="2" t="s">
        <v>48</v>
      </c>
      <c r="D348" s="2" t="s">
        <v>10</v>
      </c>
      <c r="E348" s="2" t="s">
        <v>74</v>
      </c>
      <c r="F348" s="2" t="s">
        <v>977</v>
      </c>
      <c r="G348" s="14" t="n">
        <v>7.78</v>
      </c>
      <c r="H348" s="14" t="n">
        <v>7.78</v>
      </c>
      <c r="I348" s="14" t="n">
        <v>12.5</v>
      </c>
      <c r="J348" s="23" t="n">
        <f aca="false">IF(AND(E348="Priority",ISNUMBER('Cost model'!N633)),'Cost model'!N633,'Cost model'!M633)</f>
        <v>11.5</v>
      </c>
      <c r="K348" s="14" t="n">
        <f aca="false">J348-H348</f>
        <v>3.72</v>
      </c>
      <c r="L348" s="14" t="n">
        <f aca="false">G348-H348</f>
        <v>0</v>
      </c>
    </row>
    <row r="349" customFormat="false" ht="15" hidden="false" customHeight="false" outlineLevel="0" collapsed="false">
      <c r="A349" s="2" t="s">
        <v>221</v>
      </c>
      <c r="B349" s="2" t="s">
        <v>221</v>
      </c>
      <c r="C349" s="2" t="s">
        <v>49</v>
      </c>
      <c r="D349" s="2" t="s">
        <v>12</v>
      </c>
      <c r="E349" s="2" t="s">
        <v>74</v>
      </c>
      <c r="F349" s="2" t="s">
        <v>977</v>
      </c>
      <c r="G349" s="14" t="n">
        <v>19.5</v>
      </c>
      <c r="H349" s="14" t="n">
        <v>65.26</v>
      </c>
      <c r="I349" s="14" t="n">
        <v>19.5</v>
      </c>
      <c r="J349" s="23" t="n">
        <f aca="false">IF(AND(E349="Priority",ISNUMBER('Cost model'!N742)),'Cost model'!N742,'Cost model'!M742)</f>
        <v>60</v>
      </c>
      <c r="K349" s="14" t="n">
        <f aca="false">J349-H349</f>
        <v>-5.26000000000001</v>
      </c>
      <c r="L349" s="14" t="n">
        <f aca="false">G349-H349</f>
        <v>-45.76</v>
      </c>
    </row>
    <row r="350" customFormat="false" ht="15" hidden="false" customHeight="false" outlineLevel="0" collapsed="false">
      <c r="A350" s="2" t="s">
        <v>124</v>
      </c>
      <c r="B350" s="2" t="s">
        <v>124</v>
      </c>
      <c r="C350" s="2" t="s">
        <v>47</v>
      </c>
      <c r="D350" s="2" t="s">
        <v>12</v>
      </c>
      <c r="E350" s="2" t="s">
        <v>74</v>
      </c>
      <c r="F350" s="2" t="s">
        <v>977</v>
      </c>
      <c r="G350" s="14" t="n">
        <v>9.5</v>
      </c>
      <c r="H350" s="14" t="n">
        <v>7.34</v>
      </c>
      <c r="I350" s="14" t="n">
        <v>9.5</v>
      </c>
      <c r="J350" s="23" t="n">
        <f aca="false">IF(AND(E350="Priority",ISNUMBER('Cost model'!N320)),'Cost model'!N320,'Cost model'!M320)</f>
        <v>24.5</v>
      </c>
      <c r="K350" s="14" t="n">
        <f aca="false">J350-H350</f>
        <v>17.16</v>
      </c>
      <c r="L350" s="14" t="n">
        <f aca="false">G350-H350</f>
        <v>2.16</v>
      </c>
    </row>
    <row r="351" customFormat="false" ht="15" hidden="false" customHeight="false" outlineLevel="0" collapsed="false">
      <c r="A351" s="2" t="s">
        <v>221</v>
      </c>
      <c r="B351" s="2" t="s">
        <v>124</v>
      </c>
      <c r="C351" s="2" t="s">
        <v>49</v>
      </c>
      <c r="D351" s="2" t="s">
        <v>10</v>
      </c>
      <c r="E351" s="2" t="s">
        <v>74</v>
      </c>
      <c r="F351" s="2" t="s">
        <v>976</v>
      </c>
      <c r="G351" s="14" t="n">
        <v>17.5</v>
      </c>
      <c r="H351" s="14" t="n">
        <v>22.75</v>
      </c>
      <c r="I351" s="14" t="n">
        <v>19.5</v>
      </c>
      <c r="J351" s="23" t="n">
        <f aca="false">IF(AND(E351="Priority",ISNUMBER('Cost model'!N799)),'Cost model'!N799,'Cost model'!M799)</f>
        <v>20.5</v>
      </c>
      <c r="K351" s="14" t="n">
        <f aca="false">J351-H351</f>
        <v>-2.25</v>
      </c>
      <c r="L351" s="14" t="n">
        <f aca="false">G351-H351</f>
        <v>-5.25</v>
      </c>
    </row>
    <row r="352" customFormat="false" ht="15" hidden="false" customHeight="false" outlineLevel="0" collapsed="false">
      <c r="A352" s="2" t="s">
        <v>221</v>
      </c>
      <c r="B352" s="2" t="s">
        <v>124</v>
      </c>
      <c r="C352" s="2" t="s">
        <v>49</v>
      </c>
      <c r="D352" s="2" t="s">
        <v>10</v>
      </c>
      <c r="E352" s="2" t="s">
        <v>74</v>
      </c>
      <c r="F352" s="2" t="s">
        <v>976</v>
      </c>
      <c r="G352" s="14" t="n">
        <v>5.99</v>
      </c>
      <c r="H352" s="14" t="n">
        <v>11.3</v>
      </c>
      <c r="I352" s="14" t="n">
        <v>19.5</v>
      </c>
      <c r="J352" s="23" t="n">
        <f aca="false">IF(AND(E352="Priority",ISNUMBER('Cost model'!N799)),'Cost model'!N799,'Cost model'!M799)</f>
        <v>20.5</v>
      </c>
      <c r="K352" s="14" t="n">
        <f aca="false">J352-H352</f>
        <v>9.2</v>
      </c>
      <c r="L352" s="14" t="n">
        <f aca="false">G352-H352</f>
        <v>-5.31</v>
      </c>
    </row>
    <row r="353" customFormat="false" ht="15" hidden="false" customHeight="false" outlineLevel="0" collapsed="false">
      <c r="A353" s="2" t="s">
        <v>174</v>
      </c>
      <c r="B353" s="2" t="s">
        <v>142</v>
      </c>
      <c r="C353" s="2" t="s">
        <v>47</v>
      </c>
      <c r="D353" s="2" t="s">
        <v>10</v>
      </c>
      <c r="E353" s="2" t="s">
        <v>83</v>
      </c>
      <c r="F353" s="2" t="s">
        <v>976</v>
      </c>
      <c r="G353" s="14" t="n">
        <v>14.5</v>
      </c>
      <c r="H353" s="14" t="n">
        <v>9.89</v>
      </c>
      <c r="I353" s="14" t="n">
        <v>14.5</v>
      </c>
      <c r="J353" s="23" t="n">
        <f aca="false">IF(AND(E353="Priority",ISNUMBER('Cost model'!N122)),'Cost model'!N122,'Cost model'!M122)</f>
        <v>18.5</v>
      </c>
      <c r="K353" s="14" t="n">
        <f aca="false">J353-H353</f>
        <v>8.61</v>
      </c>
      <c r="L353" s="14" t="n">
        <f aca="false">G353-H353</f>
        <v>4.61</v>
      </c>
    </row>
    <row r="354" customFormat="false" ht="15" hidden="false" customHeight="false" outlineLevel="0" collapsed="false">
      <c r="A354" s="2" t="s">
        <v>124</v>
      </c>
      <c r="B354" s="2" t="s">
        <v>124</v>
      </c>
      <c r="C354" s="2" t="s">
        <v>48</v>
      </c>
      <c r="D354" s="2" t="s">
        <v>10</v>
      </c>
      <c r="E354" s="2" t="s">
        <v>74</v>
      </c>
      <c r="F354" s="2" t="s">
        <v>977</v>
      </c>
      <c r="G354" s="14" t="n">
        <v>8.65</v>
      </c>
      <c r="H354" s="14" t="n">
        <v>8.8</v>
      </c>
      <c r="I354" s="14" t="n">
        <v>12.5</v>
      </c>
      <c r="J354" s="23" t="n">
        <f aca="false">IF(AND(E354="Priority",ISNUMBER('Cost model'!N318)),'Cost model'!N318,'Cost model'!M318)</f>
        <v>14.5</v>
      </c>
      <c r="K354" s="14" t="n">
        <f aca="false">J354-H354</f>
        <v>5.7</v>
      </c>
      <c r="L354" s="14" t="n">
        <f aca="false">G354-H354</f>
        <v>-0.15</v>
      </c>
    </row>
    <row r="355" customFormat="false" ht="15" hidden="false" customHeight="false" outlineLevel="0" collapsed="false">
      <c r="A355" s="2" t="s">
        <v>123</v>
      </c>
      <c r="B355" s="2" t="s">
        <v>124</v>
      </c>
      <c r="C355" s="2" t="s">
        <v>47</v>
      </c>
      <c r="D355" s="2" t="s">
        <v>12</v>
      </c>
      <c r="E355" s="2" t="s">
        <v>74</v>
      </c>
      <c r="F355" s="2" t="s">
        <v>976</v>
      </c>
      <c r="G355" s="14" t="n">
        <v>14.5</v>
      </c>
      <c r="H355" s="14" t="n">
        <v>13.88</v>
      </c>
      <c r="I355" s="14" t="n">
        <v>19.5</v>
      </c>
      <c r="J355" s="23" t="n">
        <f aca="false">IF(AND(E355="Priority",ISNUMBER('Cost model'!N5)),'Cost model'!N5,'Cost model'!M5)</f>
        <v>35</v>
      </c>
      <c r="K355" s="14" t="n">
        <f aca="false">J355-H355</f>
        <v>21.12</v>
      </c>
      <c r="L355" s="14" t="n">
        <f aca="false">G355-H355</f>
        <v>0.619999999999999</v>
      </c>
    </row>
    <row r="356" customFormat="false" ht="15" hidden="false" customHeight="false" outlineLevel="0" collapsed="false">
      <c r="A356" s="2" t="s">
        <v>221</v>
      </c>
      <c r="B356" s="2" t="s">
        <v>221</v>
      </c>
      <c r="C356" s="2" t="s">
        <v>47</v>
      </c>
      <c r="D356" s="2" t="s">
        <v>10</v>
      </c>
      <c r="E356" s="2" t="s">
        <v>74</v>
      </c>
      <c r="F356" s="2" t="s">
        <v>977</v>
      </c>
      <c r="G356" s="14" t="n">
        <v>22.75</v>
      </c>
      <c r="H356" s="14" t="n">
        <v>20.05</v>
      </c>
      <c r="I356" s="14" t="n">
        <v>9.5</v>
      </c>
      <c r="J356" s="23" t="n">
        <f aca="false">IF(AND(E356="Priority",ISNUMBER('Cost model'!N737)),'Cost model'!N737,'Cost model'!M737)</f>
        <v>8.5</v>
      </c>
      <c r="K356" s="14" t="n">
        <f aca="false">J356-H356</f>
        <v>-11.55</v>
      </c>
      <c r="L356" s="14" t="n">
        <f aca="false">G356-H356</f>
        <v>2.7</v>
      </c>
    </row>
    <row r="357" customFormat="false" ht="15" hidden="false" customHeight="false" outlineLevel="0" collapsed="false">
      <c r="A357" s="2" t="s">
        <v>124</v>
      </c>
      <c r="B357" s="2" t="s">
        <v>124</v>
      </c>
      <c r="C357" s="2" t="s">
        <v>48</v>
      </c>
      <c r="D357" s="2" t="s">
        <v>13</v>
      </c>
      <c r="E357" s="2" t="s">
        <v>74</v>
      </c>
      <c r="F357" s="2" t="s">
        <v>977</v>
      </c>
      <c r="G357" s="14" t="n">
        <v>153.87</v>
      </c>
      <c r="H357" s="14" t="n">
        <v>153.64</v>
      </c>
      <c r="I357" s="14" t="n">
        <v>24.5</v>
      </c>
      <c r="J357" s="23" t="n">
        <f aca="false">IF(AND(E357="Priority",ISNUMBER('Cost model'!N324)),'Cost model'!N324,'Cost model'!M324)</f>
        <v>85</v>
      </c>
      <c r="K357" s="14" t="n">
        <f aca="false">J357-H357</f>
        <v>-68.64</v>
      </c>
      <c r="L357" s="14" t="n">
        <f aca="false">G357-H357</f>
        <v>0.230000000000018</v>
      </c>
    </row>
    <row r="358" customFormat="false" ht="15" hidden="false" customHeight="false" outlineLevel="0" collapsed="false">
      <c r="A358" s="2" t="s">
        <v>174</v>
      </c>
      <c r="B358" s="2" t="s">
        <v>142</v>
      </c>
      <c r="C358" s="2" t="s">
        <v>47</v>
      </c>
      <c r="D358" s="2" t="s">
        <v>10</v>
      </c>
      <c r="E358" s="2" t="s">
        <v>74</v>
      </c>
      <c r="F358" s="2" t="s">
        <v>976</v>
      </c>
      <c r="G358" s="14" t="n">
        <v>9.58</v>
      </c>
      <c r="H358" s="14" t="n">
        <v>7.94</v>
      </c>
      <c r="I358" s="14" t="n">
        <v>9.5</v>
      </c>
      <c r="J358" s="23" t="n">
        <f aca="false">IF(AND(E358="Priority",ISNUMBER('Cost model'!N122)),'Cost model'!N122,'Cost model'!M122)</f>
        <v>13.5</v>
      </c>
      <c r="K358" s="14" t="n">
        <f aca="false">J358-H358</f>
        <v>5.56</v>
      </c>
      <c r="L358" s="14" t="n">
        <f aca="false">G358-H358</f>
        <v>1.64</v>
      </c>
    </row>
    <row r="359" customFormat="false" ht="15" hidden="false" customHeight="false" outlineLevel="0" collapsed="false">
      <c r="A359" s="2" t="s">
        <v>221</v>
      </c>
      <c r="B359" s="2" t="s">
        <v>221</v>
      </c>
      <c r="C359" s="2" t="s">
        <v>49</v>
      </c>
      <c r="D359" s="2" t="s">
        <v>12</v>
      </c>
      <c r="E359" s="2" t="s">
        <v>74</v>
      </c>
      <c r="F359" s="2" t="s">
        <v>977</v>
      </c>
      <c r="G359" s="14" t="n">
        <v>22.28</v>
      </c>
      <c r="H359" s="14" t="n">
        <v>21.48</v>
      </c>
      <c r="I359" s="14" t="n">
        <v>19.5</v>
      </c>
      <c r="J359" s="23" t="n">
        <f aca="false">IF(AND(E359="Priority",ISNUMBER('Cost model'!N742)),'Cost model'!N742,'Cost model'!M742)</f>
        <v>60</v>
      </c>
      <c r="K359" s="14" t="n">
        <f aca="false">J359-H359</f>
        <v>38.52</v>
      </c>
      <c r="L359" s="14" t="n">
        <f aca="false">G359-H359</f>
        <v>0.800000000000001</v>
      </c>
    </row>
    <row r="360" customFormat="false" ht="15" hidden="false" customHeight="false" outlineLevel="0" collapsed="false">
      <c r="A360" s="2" t="s">
        <v>123</v>
      </c>
      <c r="B360" s="2" t="s">
        <v>124</v>
      </c>
      <c r="C360" s="2" t="s">
        <v>47</v>
      </c>
      <c r="D360" s="2" t="s">
        <v>10</v>
      </c>
      <c r="E360" s="2" t="s">
        <v>74</v>
      </c>
      <c r="F360" s="2" t="s">
        <v>976</v>
      </c>
      <c r="G360" s="14" t="n">
        <v>14.5</v>
      </c>
      <c r="H360" s="14" t="n">
        <v>11.2</v>
      </c>
      <c r="I360" s="14" t="n">
        <v>14.5</v>
      </c>
      <c r="J360" s="23" t="n">
        <f aca="false">IF(AND(E360="Priority",ISNUMBER('Cost model'!N2)),'Cost model'!N2,'Cost model'!M2)</f>
        <v>14.5</v>
      </c>
      <c r="K360" s="14" t="n">
        <f aca="false">J360-H360</f>
        <v>3.3</v>
      </c>
      <c r="L360" s="14" t="n">
        <f aca="false">G360-H360</f>
        <v>3.3</v>
      </c>
    </row>
    <row r="361" customFormat="false" ht="15" hidden="false" customHeight="false" outlineLevel="0" collapsed="false">
      <c r="A361" s="2" t="s">
        <v>124</v>
      </c>
      <c r="B361" s="2" t="s">
        <v>124</v>
      </c>
      <c r="C361" s="2" t="s">
        <v>47</v>
      </c>
      <c r="D361" s="2" t="s">
        <v>10</v>
      </c>
      <c r="E361" s="2" t="s">
        <v>74</v>
      </c>
      <c r="F361" s="2" t="s">
        <v>977</v>
      </c>
      <c r="G361" s="14" t="n">
        <v>9.5</v>
      </c>
      <c r="H361" s="14" t="n">
        <v>7.24</v>
      </c>
      <c r="I361" s="14" t="n">
        <v>9.5</v>
      </c>
      <c r="J361" s="23" t="n">
        <f aca="false">IF(AND(E361="Priority",ISNUMBER('Cost model'!N317)),'Cost model'!N317,'Cost model'!M317)</f>
        <v>10.5</v>
      </c>
      <c r="K361" s="14" t="n">
        <f aca="false">J361-H361</f>
        <v>3.26</v>
      </c>
      <c r="L361" s="14" t="n">
        <f aca="false">G361-H361</f>
        <v>2.26</v>
      </c>
    </row>
    <row r="362" customFormat="false" ht="15" hidden="false" customHeight="false" outlineLevel="0" collapsed="false">
      <c r="A362" s="2" t="s">
        <v>158</v>
      </c>
      <c r="B362" s="2" t="s">
        <v>158</v>
      </c>
      <c r="C362" s="2" t="s">
        <v>49</v>
      </c>
      <c r="D362" s="2" t="s">
        <v>12</v>
      </c>
      <c r="E362" s="2" t="s">
        <v>74</v>
      </c>
      <c r="F362" s="2" t="s">
        <v>977</v>
      </c>
      <c r="G362" s="14" t="n">
        <v>42.5</v>
      </c>
      <c r="H362" s="14" t="n">
        <v>39.25</v>
      </c>
      <c r="I362" s="14" t="n">
        <v>19.5</v>
      </c>
      <c r="J362" s="23" t="n">
        <f aca="false">IF(AND(E362="Priority",ISNUMBER('Cost model'!N427)),'Cost model'!N427,'Cost model'!M427)</f>
        <v>28.5</v>
      </c>
      <c r="K362" s="14" t="n">
        <f aca="false">J362-H362</f>
        <v>-10.75</v>
      </c>
      <c r="L362" s="14" t="n">
        <f aca="false">G362-H362</f>
        <v>3.25</v>
      </c>
    </row>
    <row r="363" customFormat="false" ht="15" hidden="false" customHeight="false" outlineLevel="0" collapsed="false">
      <c r="A363" s="2" t="s">
        <v>124</v>
      </c>
      <c r="B363" s="2" t="s">
        <v>124</v>
      </c>
      <c r="C363" s="2" t="s">
        <v>47</v>
      </c>
      <c r="D363" s="2" t="s">
        <v>10</v>
      </c>
      <c r="E363" s="2" t="s">
        <v>74</v>
      </c>
      <c r="F363" s="2" t="s">
        <v>977</v>
      </c>
      <c r="G363" s="14" t="n">
        <v>7.34</v>
      </c>
      <c r="H363" s="14" t="n">
        <v>7.34</v>
      </c>
      <c r="I363" s="14" t="n">
        <v>9.5</v>
      </c>
      <c r="J363" s="23" t="n">
        <f aca="false">IF(AND(E363="Priority",ISNUMBER('Cost model'!N317)),'Cost model'!N317,'Cost model'!M317)</f>
        <v>10.5</v>
      </c>
      <c r="K363" s="14" t="n">
        <f aca="false">J363-H363</f>
        <v>3.16</v>
      </c>
      <c r="L363" s="14" t="n">
        <f aca="false">G363-H363</f>
        <v>0</v>
      </c>
    </row>
    <row r="364" customFormat="false" ht="15" hidden="false" customHeight="false" outlineLevel="0" collapsed="false">
      <c r="A364" s="2" t="s">
        <v>174</v>
      </c>
      <c r="B364" s="2" t="s">
        <v>142</v>
      </c>
      <c r="C364" s="2" t="s">
        <v>49</v>
      </c>
      <c r="D364" s="2" t="s">
        <v>12</v>
      </c>
      <c r="E364" s="2" t="s">
        <v>74</v>
      </c>
      <c r="F364" s="2" t="s">
        <v>976</v>
      </c>
      <c r="G364" s="14" t="n">
        <v>35</v>
      </c>
      <c r="H364" s="14" t="n">
        <v>38.94</v>
      </c>
      <c r="I364" s="14" t="n">
        <v>19.5</v>
      </c>
      <c r="J364" s="23" t="n">
        <f aca="false">IF(AND(E364="Priority",ISNUMBER('Cost model'!N127)),'Cost model'!N127,'Cost model'!M127)</f>
        <v>50</v>
      </c>
      <c r="K364" s="14" t="n">
        <f aca="false">J364-H364</f>
        <v>11.06</v>
      </c>
      <c r="L364" s="14" t="n">
        <f aca="false">G364-H364</f>
        <v>-3.94</v>
      </c>
    </row>
    <row r="365" customFormat="false" ht="15" hidden="false" customHeight="false" outlineLevel="0" collapsed="false">
      <c r="A365" s="2" t="s">
        <v>158</v>
      </c>
      <c r="B365" s="2" t="s">
        <v>124</v>
      </c>
      <c r="C365" s="2" t="s">
        <v>47</v>
      </c>
      <c r="D365" s="2" t="s">
        <v>10</v>
      </c>
      <c r="E365" s="2" t="s">
        <v>74</v>
      </c>
      <c r="F365" s="2" t="s">
        <v>976</v>
      </c>
      <c r="G365" s="14" t="n">
        <v>10.96</v>
      </c>
      <c r="H365" s="14" t="n">
        <v>17.38</v>
      </c>
      <c r="I365" s="14" t="n">
        <v>14.5</v>
      </c>
      <c r="J365" s="23" t="n">
        <f aca="false">IF(AND(E365="Priority",ISNUMBER('Cost model'!N452)),'Cost model'!N452,'Cost model'!M452)</f>
        <v>13.5</v>
      </c>
      <c r="K365" s="14" t="n">
        <f aca="false">J365-H365</f>
        <v>-3.88</v>
      </c>
      <c r="L365" s="14" t="n">
        <f aca="false">G365-H365</f>
        <v>-6.42</v>
      </c>
    </row>
    <row r="366" customFormat="false" ht="15" hidden="false" customHeight="false" outlineLevel="0" collapsed="false">
      <c r="A366" s="2" t="s">
        <v>142</v>
      </c>
      <c r="B366" s="2" t="s">
        <v>142</v>
      </c>
      <c r="C366" s="2" t="s">
        <v>49</v>
      </c>
      <c r="D366" s="2" t="s">
        <v>10</v>
      </c>
      <c r="E366" s="2" t="s">
        <v>74</v>
      </c>
      <c r="F366" s="2" t="s">
        <v>977</v>
      </c>
      <c r="G366" s="14" t="n">
        <v>22.28</v>
      </c>
      <c r="H366" s="14" t="n">
        <v>13.93</v>
      </c>
      <c r="I366" s="14" t="n">
        <v>17.5</v>
      </c>
      <c r="J366" s="23" t="n">
        <f aca="false">IF(AND(E366="Priority",ISNUMBER('Cost model'!N634)),'Cost model'!N634,'Cost model'!M634)</f>
        <v>15.5</v>
      </c>
      <c r="K366" s="14" t="n">
        <f aca="false">J366-H366</f>
        <v>1.57</v>
      </c>
      <c r="L366" s="14" t="n">
        <f aca="false">G366-H366</f>
        <v>8.35</v>
      </c>
    </row>
    <row r="367" customFormat="false" ht="15" hidden="false" customHeight="false" outlineLevel="0" collapsed="false">
      <c r="A367" s="2" t="s">
        <v>124</v>
      </c>
      <c r="B367" s="2" t="s">
        <v>124</v>
      </c>
      <c r="C367" s="2" t="s">
        <v>48</v>
      </c>
      <c r="D367" s="2" t="s">
        <v>10</v>
      </c>
      <c r="E367" s="2" t="s">
        <v>74</v>
      </c>
      <c r="F367" s="2" t="s">
        <v>977</v>
      </c>
      <c r="G367" s="14" t="n">
        <v>8.65</v>
      </c>
      <c r="H367" s="14" t="n">
        <v>8.65</v>
      </c>
      <c r="I367" s="14" t="n">
        <v>12.5</v>
      </c>
      <c r="J367" s="23" t="n">
        <f aca="false">IF(AND(E367="Priority",ISNUMBER('Cost model'!N318)),'Cost model'!N318,'Cost model'!M318)</f>
        <v>14.5</v>
      </c>
      <c r="K367" s="14" t="n">
        <f aca="false">J367-H367</f>
        <v>5.85</v>
      </c>
      <c r="L367" s="14" t="n">
        <f aca="false">G367-H367</f>
        <v>0</v>
      </c>
    </row>
    <row r="368" customFormat="false" ht="15" hidden="false" customHeight="false" outlineLevel="0" collapsed="false">
      <c r="A368" s="2" t="s">
        <v>124</v>
      </c>
      <c r="B368" s="2" t="s">
        <v>124</v>
      </c>
      <c r="C368" s="2" t="s">
        <v>47</v>
      </c>
      <c r="D368" s="2" t="s">
        <v>10</v>
      </c>
      <c r="E368" s="2" t="s">
        <v>74</v>
      </c>
      <c r="F368" s="2" t="s">
        <v>977</v>
      </c>
      <c r="G368" s="14" t="n">
        <v>7.34</v>
      </c>
      <c r="H368" s="14" t="n">
        <v>6.57</v>
      </c>
      <c r="I368" s="14" t="n">
        <v>9.5</v>
      </c>
      <c r="J368" s="23" t="n">
        <f aca="false">IF(AND(E368="Priority",ISNUMBER('Cost model'!N317)),'Cost model'!N317,'Cost model'!M317)</f>
        <v>10.5</v>
      </c>
      <c r="K368" s="14" t="n">
        <f aca="false">J368-H368</f>
        <v>3.93</v>
      </c>
      <c r="L368" s="14" t="n">
        <f aca="false">G368-H368</f>
        <v>0.77</v>
      </c>
    </row>
    <row r="369" customFormat="false" ht="15" hidden="false" customHeight="false" outlineLevel="0" collapsed="false">
      <c r="A369" s="2" t="s">
        <v>142</v>
      </c>
      <c r="B369" s="2" t="s">
        <v>142</v>
      </c>
      <c r="C369" s="2" t="s">
        <v>47</v>
      </c>
      <c r="D369" s="2" t="s">
        <v>10</v>
      </c>
      <c r="E369" s="2" t="s">
        <v>74</v>
      </c>
      <c r="F369" s="2" t="s">
        <v>977</v>
      </c>
      <c r="G369" s="14" t="n">
        <v>6.57</v>
      </c>
      <c r="H369" s="14" t="n">
        <v>6.57</v>
      </c>
      <c r="I369" s="14" t="n">
        <v>9.5</v>
      </c>
      <c r="J369" s="23" t="n">
        <f aca="false">IF(AND(E369="Priority",ISNUMBER('Cost model'!N632)),'Cost model'!N632,'Cost model'!M632)</f>
        <v>9.5</v>
      </c>
      <c r="K369" s="14" t="n">
        <f aca="false">J369-H369</f>
        <v>2.93</v>
      </c>
      <c r="L369" s="14" t="n">
        <f aca="false">G369-H369</f>
        <v>0</v>
      </c>
    </row>
    <row r="370" customFormat="false" ht="15" hidden="false" customHeight="false" outlineLevel="0" collapsed="false">
      <c r="A370" s="2" t="s">
        <v>142</v>
      </c>
      <c r="B370" s="2" t="s">
        <v>142</v>
      </c>
      <c r="C370" s="2" t="s">
        <v>47</v>
      </c>
      <c r="D370" s="2" t="s">
        <v>10</v>
      </c>
      <c r="E370" s="2" t="s">
        <v>74</v>
      </c>
      <c r="F370" s="2" t="s">
        <v>977</v>
      </c>
      <c r="G370" s="14" t="n">
        <v>8.8</v>
      </c>
      <c r="H370" s="14" t="n">
        <v>7.06</v>
      </c>
      <c r="I370" s="14" t="n">
        <v>9.5</v>
      </c>
      <c r="J370" s="23" t="n">
        <f aca="false">IF(AND(E370="Priority",ISNUMBER('Cost model'!N632)),'Cost model'!N632,'Cost model'!M632)</f>
        <v>9.5</v>
      </c>
      <c r="K370" s="14" t="n">
        <f aca="false">J370-H370</f>
        <v>2.44</v>
      </c>
      <c r="L370" s="14" t="n">
        <f aca="false">G370-H370</f>
        <v>1.74</v>
      </c>
    </row>
    <row r="371" customFormat="false" ht="15" hidden="false" customHeight="false" outlineLevel="0" collapsed="false">
      <c r="A371" s="2" t="s">
        <v>142</v>
      </c>
      <c r="B371" s="2" t="s">
        <v>124</v>
      </c>
      <c r="C371" s="2" t="s">
        <v>49</v>
      </c>
      <c r="D371" s="2" t="s">
        <v>10</v>
      </c>
      <c r="E371" s="2" t="s">
        <v>74</v>
      </c>
      <c r="F371" s="2" t="s">
        <v>976</v>
      </c>
      <c r="G371" s="14" t="n">
        <v>14.45</v>
      </c>
      <c r="H371" s="14" t="n">
        <v>15.66</v>
      </c>
      <c r="I371" s="14" t="n">
        <v>17.5</v>
      </c>
      <c r="J371" s="23" t="n">
        <f aca="false">IF(AND(E371="Priority",ISNUMBER('Cost model'!N664)),'Cost model'!N664,'Cost model'!M664)</f>
        <v>19.5</v>
      </c>
      <c r="K371" s="14" t="n">
        <f aca="false">J371-H371</f>
        <v>3.84</v>
      </c>
      <c r="L371" s="14" t="n">
        <f aca="false">G371-H371</f>
        <v>-1.21</v>
      </c>
    </row>
    <row r="372" customFormat="false" ht="15" hidden="false" customHeight="false" outlineLevel="0" collapsed="false">
      <c r="A372" s="2" t="s">
        <v>142</v>
      </c>
      <c r="B372" s="2" t="s">
        <v>142</v>
      </c>
      <c r="C372" s="2" t="s">
        <v>49</v>
      </c>
      <c r="D372" s="2" t="s">
        <v>12</v>
      </c>
      <c r="E372" s="2" t="s">
        <v>74</v>
      </c>
      <c r="F372" s="2" t="s">
        <v>977</v>
      </c>
      <c r="G372" s="14" t="n">
        <v>42.5</v>
      </c>
      <c r="H372" s="14" t="n">
        <v>46.33</v>
      </c>
      <c r="I372" s="14" t="n">
        <v>19.5</v>
      </c>
      <c r="J372" s="23" t="n">
        <f aca="false">IF(AND(E372="Priority",ISNUMBER('Cost model'!N637)),'Cost model'!N637,'Cost model'!M637)</f>
        <v>45</v>
      </c>
      <c r="K372" s="14" t="n">
        <f aca="false">J372-H372</f>
        <v>-1.33</v>
      </c>
      <c r="L372" s="14" t="n">
        <f aca="false">G372-H372</f>
        <v>-3.83</v>
      </c>
    </row>
    <row r="373" customFormat="false" ht="15" hidden="false" customHeight="false" outlineLevel="0" collapsed="false">
      <c r="A373" s="2" t="s">
        <v>174</v>
      </c>
      <c r="B373" s="2" t="s">
        <v>142</v>
      </c>
      <c r="C373" s="2" t="s">
        <v>47</v>
      </c>
      <c r="D373" s="2" t="s">
        <v>10</v>
      </c>
      <c r="E373" s="2" t="s">
        <v>74</v>
      </c>
      <c r="F373" s="2" t="s">
        <v>976</v>
      </c>
      <c r="G373" s="14" t="n">
        <v>12.33</v>
      </c>
      <c r="H373" s="14" t="n">
        <v>9.57</v>
      </c>
      <c r="I373" s="14" t="n">
        <v>9.5</v>
      </c>
      <c r="J373" s="23" t="n">
        <f aca="false">IF(AND(E373="Priority",ISNUMBER('Cost model'!N122)),'Cost model'!N122,'Cost model'!M122)</f>
        <v>13.5</v>
      </c>
      <c r="K373" s="14" t="n">
        <f aca="false">J373-H373</f>
        <v>3.93</v>
      </c>
      <c r="L373" s="14" t="n">
        <f aca="false">G373-H373</f>
        <v>2.76</v>
      </c>
    </row>
    <row r="374" customFormat="false" ht="15" hidden="false" customHeight="false" outlineLevel="0" collapsed="false">
      <c r="A374" s="2" t="s">
        <v>142</v>
      </c>
      <c r="B374" s="2" t="s">
        <v>142</v>
      </c>
      <c r="C374" s="2" t="s">
        <v>47</v>
      </c>
      <c r="D374" s="2" t="s">
        <v>10</v>
      </c>
      <c r="E374" s="2" t="s">
        <v>74</v>
      </c>
      <c r="F374" s="2" t="s">
        <v>977</v>
      </c>
      <c r="G374" s="14" t="n">
        <v>7.38</v>
      </c>
      <c r="H374" s="14" t="n">
        <v>8.07</v>
      </c>
      <c r="I374" s="14" t="n">
        <v>9.5</v>
      </c>
      <c r="J374" s="23" t="n">
        <f aca="false">IF(AND(E374="Priority",ISNUMBER('Cost model'!N632)),'Cost model'!N632,'Cost model'!M632)</f>
        <v>9.5</v>
      </c>
      <c r="K374" s="14" t="n">
        <f aca="false">J374-H374</f>
        <v>1.43</v>
      </c>
      <c r="L374" s="14" t="n">
        <f aca="false">G374-H374</f>
        <v>-0.69</v>
      </c>
    </row>
    <row r="375" customFormat="false" ht="15" hidden="false" customHeight="false" outlineLevel="0" collapsed="false">
      <c r="A375" s="2" t="s">
        <v>158</v>
      </c>
      <c r="B375" s="2" t="s">
        <v>158</v>
      </c>
      <c r="C375" s="2" t="s">
        <v>47</v>
      </c>
      <c r="D375" s="2" t="s">
        <v>10</v>
      </c>
      <c r="E375" s="2" t="s">
        <v>74</v>
      </c>
      <c r="F375" s="2" t="s">
        <v>977</v>
      </c>
      <c r="G375" s="14" t="n">
        <v>8.12</v>
      </c>
      <c r="H375" s="14" t="n">
        <v>8.12</v>
      </c>
      <c r="I375" s="14" t="n">
        <v>9.5</v>
      </c>
      <c r="J375" s="23" t="n">
        <f aca="false">IF(AND(E375="Priority",ISNUMBER('Cost model'!N422)),'Cost model'!N422,'Cost model'!M422)</f>
        <v>8.5</v>
      </c>
      <c r="K375" s="14" t="n">
        <f aca="false">J375-H375</f>
        <v>0.380000000000001</v>
      </c>
      <c r="L375" s="14" t="n">
        <f aca="false">G375-H375</f>
        <v>0</v>
      </c>
    </row>
    <row r="376" customFormat="false" ht="15" hidden="false" customHeight="false" outlineLevel="0" collapsed="false">
      <c r="A376" s="2" t="s">
        <v>174</v>
      </c>
      <c r="B376" s="2" t="s">
        <v>142</v>
      </c>
      <c r="C376" s="2" t="s">
        <v>47</v>
      </c>
      <c r="D376" s="2" t="s">
        <v>10</v>
      </c>
      <c r="E376" s="2" t="s">
        <v>74</v>
      </c>
      <c r="F376" s="2" t="s">
        <v>976</v>
      </c>
      <c r="G376" s="14" t="n">
        <v>9.96</v>
      </c>
      <c r="H376" s="14" t="n">
        <v>9.57</v>
      </c>
      <c r="I376" s="14" t="n">
        <v>9.5</v>
      </c>
      <c r="J376" s="23" t="n">
        <f aca="false">IF(AND(E376="Priority",ISNUMBER('Cost model'!N122)),'Cost model'!N122,'Cost model'!M122)</f>
        <v>13.5</v>
      </c>
      <c r="K376" s="14" t="n">
        <f aca="false">J376-H376</f>
        <v>3.93</v>
      </c>
      <c r="L376" s="14" t="n">
        <f aca="false">G376-H376</f>
        <v>0.390000000000001</v>
      </c>
    </row>
    <row r="377" customFormat="false" ht="15" hidden="false" customHeight="false" outlineLevel="0" collapsed="false">
      <c r="A377" s="2" t="s">
        <v>124</v>
      </c>
      <c r="B377" s="2" t="s">
        <v>124</v>
      </c>
      <c r="C377" s="2" t="s">
        <v>48</v>
      </c>
      <c r="D377" s="2" t="s">
        <v>10</v>
      </c>
      <c r="E377" s="2" t="s">
        <v>74</v>
      </c>
      <c r="F377" s="2" t="s">
        <v>977</v>
      </c>
      <c r="G377" s="14" t="n">
        <v>9.5</v>
      </c>
      <c r="H377" s="14" t="n">
        <v>7.82</v>
      </c>
      <c r="I377" s="14" t="n">
        <v>12.5</v>
      </c>
      <c r="J377" s="23" t="n">
        <f aca="false">IF(AND(E377="Priority",ISNUMBER('Cost model'!N318)),'Cost model'!N318,'Cost model'!M318)</f>
        <v>14.5</v>
      </c>
      <c r="K377" s="14" t="n">
        <f aca="false">J377-H377</f>
        <v>6.68</v>
      </c>
      <c r="L377" s="14" t="n">
        <f aca="false">G377-H377</f>
        <v>1.68</v>
      </c>
    </row>
    <row r="378" customFormat="false" ht="15" hidden="false" customHeight="false" outlineLevel="0" collapsed="false">
      <c r="A378" s="2" t="s">
        <v>174</v>
      </c>
      <c r="B378" s="2" t="s">
        <v>142</v>
      </c>
      <c r="C378" s="2" t="s">
        <v>48</v>
      </c>
      <c r="D378" s="2" t="s">
        <v>10</v>
      </c>
      <c r="E378" s="2" t="s">
        <v>74</v>
      </c>
      <c r="F378" s="2" t="s">
        <v>976</v>
      </c>
      <c r="G378" s="14" t="n">
        <v>19.66</v>
      </c>
      <c r="H378" s="14" t="n">
        <v>17.51</v>
      </c>
      <c r="I378" s="14" t="n">
        <v>12.5</v>
      </c>
      <c r="J378" s="23" t="n">
        <f aca="false">IF(AND(E378="Priority",ISNUMBER('Cost model'!N123)),'Cost model'!N123,'Cost model'!M123)</f>
        <v>16.5</v>
      </c>
      <c r="K378" s="14" t="n">
        <f aca="false">J378-H378</f>
        <v>-1.01</v>
      </c>
      <c r="L378" s="14" t="n">
        <f aca="false">G378-H378</f>
        <v>2.15</v>
      </c>
    </row>
    <row r="379" customFormat="false" ht="15" hidden="false" customHeight="false" outlineLevel="0" collapsed="false">
      <c r="A379" s="2" t="s">
        <v>221</v>
      </c>
      <c r="B379" s="2" t="s">
        <v>221</v>
      </c>
      <c r="C379" s="2" t="s">
        <v>47</v>
      </c>
      <c r="D379" s="2" t="s">
        <v>12</v>
      </c>
      <c r="E379" s="2" t="s">
        <v>83</v>
      </c>
      <c r="F379" s="2" t="s">
        <v>977</v>
      </c>
      <c r="G379" s="14" t="n">
        <v>19.5</v>
      </c>
      <c r="H379" s="14" t="n">
        <v>30.21</v>
      </c>
      <c r="I379" s="14" t="n">
        <v>19.5</v>
      </c>
      <c r="J379" s="23" t="n">
        <f aca="false">IF(AND(E379="Priority",ISNUMBER('Cost model'!N740)),'Cost model'!N740,'Cost model'!M740)</f>
        <v>28.5</v>
      </c>
      <c r="K379" s="14" t="n">
        <f aca="false">J379-H379</f>
        <v>-1.71</v>
      </c>
      <c r="L379" s="14" t="n">
        <f aca="false">G379-H379</f>
        <v>-10.71</v>
      </c>
    </row>
    <row r="380" customFormat="false" ht="15" hidden="false" customHeight="false" outlineLevel="0" collapsed="false">
      <c r="A380" s="2" t="s">
        <v>221</v>
      </c>
      <c r="B380" s="2" t="s">
        <v>221</v>
      </c>
      <c r="C380" s="2" t="s">
        <v>49</v>
      </c>
      <c r="D380" s="2" t="s">
        <v>10</v>
      </c>
      <c r="E380" s="2" t="s">
        <v>74</v>
      </c>
      <c r="F380" s="2" t="s">
        <v>977</v>
      </c>
      <c r="G380" s="14" t="n">
        <v>17.5</v>
      </c>
      <c r="H380" s="14" t="n">
        <v>10.01</v>
      </c>
      <c r="I380" s="14" t="n">
        <v>17.5</v>
      </c>
      <c r="J380" s="23" t="n">
        <f aca="false">IF(AND(E380="Priority",ISNUMBER('Cost model'!N739)),'Cost model'!N739,'Cost model'!M739)</f>
        <v>17.5</v>
      </c>
      <c r="K380" s="14" t="n">
        <f aca="false">J380-H380</f>
        <v>7.49</v>
      </c>
      <c r="L380" s="14" t="n">
        <f aca="false">G380-H380</f>
        <v>7.49</v>
      </c>
    </row>
    <row r="381" customFormat="false" ht="15" hidden="false" customHeight="false" outlineLevel="0" collapsed="false">
      <c r="A381" s="2" t="s">
        <v>124</v>
      </c>
      <c r="B381" s="2" t="s">
        <v>124</v>
      </c>
      <c r="C381" s="2" t="s">
        <v>49</v>
      </c>
      <c r="D381" s="2" t="s">
        <v>10</v>
      </c>
      <c r="E381" s="2" t="s">
        <v>74</v>
      </c>
      <c r="F381" s="2" t="s">
        <v>977</v>
      </c>
      <c r="G381" s="14" t="n">
        <v>33.31</v>
      </c>
      <c r="H381" s="14" t="n">
        <v>29.48</v>
      </c>
      <c r="I381" s="14" t="n">
        <v>17.5</v>
      </c>
      <c r="J381" s="23" t="n">
        <f aca="false">IF(AND(E381="Priority",ISNUMBER('Cost model'!N319)),'Cost model'!N319,'Cost model'!M319)</f>
        <v>16.5</v>
      </c>
      <c r="K381" s="14" t="n">
        <f aca="false">J381-H381</f>
        <v>-12.98</v>
      </c>
      <c r="L381" s="14" t="n">
        <f aca="false">G381-H381</f>
        <v>3.83</v>
      </c>
    </row>
    <row r="382" customFormat="false" ht="15" hidden="false" customHeight="false" outlineLevel="0" collapsed="false">
      <c r="A382" s="2" t="s">
        <v>174</v>
      </c>
      <c r="B382" s="2" t="s">
        <v>142</v>
      </c>
      <c r="C382" s="2" t="s">
        <v>48</v>
      </c>
      <c r="D382" s="2" t="s">
        <v>10</v>
      </c>
      <c r="E382" s="2" t="s">
        <v>74</v>
      </c>
      <c r="F382" s="2" t="s">
        <v>976</v>
      </c>
      <c r="G382" s="14" t="n">
        <v>22.75</v>
      </c>
      <c r="H382" s="14" t="n">
        <v>10.99</v>
      </c>
      <c r="I382" s="14" t="n">
        <v>12.5</v>
      </c>
      <c r="J382" s="23" t="n">
        <f aca="false">IF(AND(E382="Priority",ISNUMBER('Cost model'!N123)),'Cost model'!N123,'Cost model'!M123)</f>
        <v>16.5</v>
      </c>
      <c r="K382" s="14" t="n">
        <f aca="false">J382-H382</f>
        <v>5.51</v>
      </c>
      <c r="L382" s="14" t="n">
        <f aca="false">G382-H382</f>
        <v>11.76</v>
      </c>
    </row>
    <row r="383" customFormat="false" ht="15" hidden="false" customHeight="false" outlineLevel="0" collapsed="false">
      <c r="A383" s="2" t="s">
        <v>142</v>
      </c>
      <c r="B383" s="2" t="s">
        <v>158</v>
      </c>
      <c r="C383" s="2" t="s">
        <v>49</v>
      </c>
      <c r="D383" s="2" t="s">
        <v>10</v>
      </c>
      <c r="E383" s="2" t="s">
        <v>74</v>
      </c>
      <c r="F383" s="2" t="s">
        <v>976</v>
      </c>
      <c r="G383" s="14" t="n">
        <v>24.39</v>
      </c>
      <c r="H383" s="14" t="n">
        <v>20.05</v>
      </c>
      <c r="I383" s="14" t="n">
        <v>17.5</v>
      </c>
      <c r="J383" s="23" t="n">
        <f aca="false">IF(AND(E383="Priority",ISNUMBER('Cost model'!N649)),'Cost model'!N649,'Cost model'!M649)</f>
        <v>19.5</v>
      </c>
      <c r="K383" s="14" t="n">
        <f aca="false">J383-H383</f>
        <v>-0.550000000000001</v>
      </c>
      <c r="L383" s="14" t="n">
        <f aca="false">G383-H383</f>
        <v>4.34</v>
      </c>
    </row>
    <row r="384" customFormat="false" ht="15" hidden="false" customHeight="false" outlineLevel="0" collapsed="false">
      <c r="A384" s="2" t="s">
        <v>124</v>
      </c>
      <c r="B384" s="2" t="s">
        <v>124</v>
      </c>
      <c r="C384" s="2" t="s">
        <v>47</v>
      </c>
      <c r="D384" s="2" t="s">
        <v>10</v>
      </c>
      <c r="E384" s="2" t="s">
        <v>74</v>
      </c>
      <c r="F384" s="2" t="s">
        <v>977</v>
      </c>
      <c r="G384" s="14" t="n">
        <v>9.5</v>
      </c>
      <c r="H384" s="14" t="n">
        <v>6.03</v>
      </c>
      <c r="I384" s="14" t="n">
        <v>9.5</v>
      </c>
      <c r="J384" s="23" t="n">
        <f aca="false">IF(AND(E384="Priority",ISNUMBER('Cost model'!N317)),'Cost model'!N317,'Cost model'!M317)</f>
        <v>10.5</v>
      </c>
      <c r="K384" s="14" t="n">
        <f aca="false">J384-H384</f>
        <v>4.47</v>
      </c>
      <c r="L384" s="14" t="n">
        <f aca="false">G384-H384</f>
        <v>3.47</v>
      </c>
    </row>
    <row r="385" customFormat="false" ht="15" hidden="false" customHeight="false" outlineLevel="0" collapsed="false">
      <c r="A385" s="2" t="s">
        <v>124</v>
      </c>
      <c r="B385" s="2" t="s">
        <v>124</v>
      </c>
      <c r="C385" s="2" t="s">
        <v>47</v>
      </c>
      <c r="D385" s="2" t="s">
        <v>10</v>
      </c>
      <c r="E385" s="2" t="s">
        <v>74</v>
      </c>
      <c r="F385" s="2" t="s">
        <v>977</v>
      </c>
      <c r="G385" s="14" t="n">
        <v>12.66</v>
      </c>
      <c r="H385" s="14" t="n">
        <v>10.37</v>
      </c>
      <c r="I385" s="14" t="n">
        <v>9.5</v>
      </c>
      <c r="J385" s="23" t="n">
        <f aca="false">IF(AND(E385="Priority",ISNUMBER('Cost model'!N317)),'Cost model'!N317,'Cost model'!M317)</f>
        <v>10.5</v>
      </c>
      <c r="K385" s="14" t="n">
        <f aca="false">J385-H385</f>
        <v>0.130000000000001</v>
      </c>
      <c r="L385" s="14" t="n">
        <f aca="false">G385-H385</f>
        <v>2.29</v>
      </c>
    </row>
    <row r="386" customFormat="false" ht="15" hidden="false" customHeight="false" outlineLevel="0" collapsed="false">
      <c r="A386" s="2" t="s">
        <v>124</v>
      </c>
      <c r="B386" s="2" t="s">
        <v>124</v>
      </c>
      <c r="C386" s="2" t="s">
        <v>48</v>
      </c>
      <c r="D386" s="2" t="s">
        <v>12</v>
      </c>
      <c r="E386" s="2" t="s">
        <v>74</v>
      </c>
      <c r="F386" s="2" t="s">
        <v>977</v>
      </c>
      <c r="G386" s="14" t="n">
        <v>9.5</v>
      </c>
      <c r="H386" s="14" t="n">
        <v>9.33</v>
      </c>
      <c r="I386" s="14" t="n">
        <v>12.5</v>
      </c>
      <c r="J386" s="23" t="n">
        <f aca="false">IF(AND(E386="Priority",ISNUMBER('Cost model'!N321)),'Cost model'!N321,'Cost model'!M321)</f>
        <v>40</v>
      </c>
      <c r="K386" s="14" t="n">
        <f aca="false">J386-H386</f>
        <v>30.67</v>
      </c>
      <c r="L386" s="14" t="n">
        <f aca="false">G386-H386</f>
        <v>0.17</v>
      </c>
    </row>
    <row r="387" customFormat="false" ht="15" hidden="false" customHeight="false" outlineLevel="0" collapsed="false">
      <c r="A387" s="2" t="s">
        <v>124</v>
      </c>
      <c r="B387" s="2" t="s">
        <v>124</v>
      </c>
      <c r="C387" s="2" t="s">
        <v>48</v>
      </c>
      <c r="D387" s="2" t="s">
        <v>14</v>
      </c>
      <c r="E387" s="2" t="s">
        <v>74</v>
      </c>
      <c r="F387" s="2" t="s">
        <v>977</v>
      </c>
      <c r="G387" s="14" t="n">
        <v>85</v>
      </c>
      <c r="H387" s="14" t="n">
        <v>111.95</v>
      </c>
      <c r="I387" s="14" t="n">
        <v>45</v>
      </c>
      <c r="J387" s="23" t="n">
        <f aca="false">IF(AND(E387="Priority",ISNUMBER('Cost model'!N327)),'Cost model'!N327,'Cost model'!M327)</f>
        <v>130</v>
      </c>
      <c r="K387" s="14" t="n">
        <f aca="false">J387-H387</f>
        <v>18.05</v>
      </c>
      <c r="L387" s="14" t="n">
        <f aca="false">G387-H387</f>
        <v>-26.95</v>
      </c>
    </row>
    <row r="388" customFormat="false" ht="15" hidden="false" customHeight="false" outlineLevel="0" collapsed="false">
      <c r="A388" s="2" t="s">
        <v>142</v>
      </c>
      <c r="B388" s="2" t="s">
        <v>142</v>
      </c>
      <c r="C388" s="2" t="s">
        <v>47</v>
      </c>
      <c r="D388" s="2" t="s">
        <v>10</v>
      </c>
      <c r="E388" s="2" t="s">
        <v>74</v>
      </c>
      <c r="F388" s="2" t="s">
        <v>977</v>
      </c>
      <c r="G388" s="14" t="n">
        <v>6.57</v>
      </c>
      <c r="H388" s="14" t="n">
        <v>6.57</v>
      </c>
      <c r="I388" s="14" t="n">
        <v>9.5</v>
      </c>
      <c r="J388" s="23" t="n">
        <f aca="false">IF(AND(E388="Priority",ISNUMBER('Cost model'!N632)),'Cost model'!N632,'Cost model'!M632)</f>
        <v>9.5</v>
      </c>
      <c r="K388" s="14" t="n">
        <f aca="false">J388-H388</f>
        <v>2.93</v>
      </c>
      <c r="L388" s="14" t="n">
        <f aca="false">G388-H388</f>
        <v>0</v>
      </c>
    </row>
    <row r="389" customFormat="false" ht="15" hidden="false" customHeight="false" outlineLevel="0" collapsed="false">
      <c r="A389" s="2" t="s">
        <v>174</v>
      </c>
      <c r="B389" s="2" t="s">
        <v>124</v>
      </c>
      <c r="C389" s="2" t="s">
        <v>49</v>
      </c>
      <c r="D389" s="2" t="s">
        <v>10</v>
      </c>
      <c r="E389" s="2" t="s">
        <v>74</v>
      </c>
      <c r="F389" s="2" t="s">
        <v>976</v>
      </c>
      <c r="G389" s="14" t="n">
        <v>10</v>
      </c>
      <c r="H389" s="14" t="n">
        <v>15.66</v>
      </c>
      <c r="I389" s="14" t="n">
        <v>17.5</v>
      </c>
      <c r="J389" s="23" t="n">
        <f aca="false">IF(AND(E389="Priority",ISNUMBER('Cost model'!N109)),'Cost model'!N109,'Cost model'!M109)</f>
        <v>18.5</v>
      </c>
      <c r="K389" s="14" t="n">
        <f aca="false">J389-H389</f>
        <v>2.84</v>
      </c>
      <c r="L389" s="14" t="n">
        <f aca="false">G389-H389</f>
        <v>-5.66</v>
      </c>
    </row>
    <row r="390" customFormat="false" ht="15" hidden="false" customHeight="false" outlineLevel="0" collapsed="false">
      <c r="A390" s="2" t="s">
        <v>142</v>
      </c>
      <c r="B390" s="2" t="s">
        <v>142</v>
      </c>
      <c r="C390" s="2" t="s">
        <v>49</v>
      </c>
      <c r="D390" s="2" t="s">
        <v>12</v>
      </c>
      <c r="E390" s="2" t="s">
        <v>74</v>
      </c>
      <c r="F390" s="2" t="s">
        <v>977</v>
      </c>
      <c r="G390" s="14" t="n">
        <v>33.15</v>
      </c>
      <c r="H390" s="14" t="n">
        <v>25.84</v>
      </c>
      <c r="I390" s="14" t="n">
        <v>19.5</v>
      </c>
      <c r="J390" s="23" t="n">
        <f aca="false">IF(AND(E390="Priority",ISNUMBER('Cost model'!N637)),'Cost model'!N637,'Cost model'!M637)</f>
        <v>45</v>
      </c>
      <c r="K390" s="14" t="n">
        <f aca="false">J390-H390</f>
        <v>19.16</v>
      </c>
      <c r="L390" s="14" t="n">
        <f aca="false">G390-H390</f>
        <v>7.31</v>
      </c>
    </row>
    <row r="391" customFormat="false" ht="15" hidden="false" customHeight="false" outlineLevel="0" collapsed="false">
      <c r="A391" s="2" t="s">
        <v>142</v>
      </c>
      <c r="B391" s="2" t="s">
        <v>142</v>
      </c>
      <c r="C391" s="2" t="s">
        <v>47</v>
      </c>
      <c r="D391" s="2" t="s">
        <v>12</v>
      </c>
      <c r="E391" s="2" t="s">
        <v>74</v>
      </c>
      <c r="F391" s="2" t="s">
        <v>977</v>
      </c>
      <c r="G391" s="14" t="n">
        <v>7.34</v>
      </c>
      <c r="H391" s="14" t="n">
        <v>6.37</v>
      </c>
      <c r="I391" s="14" t="n">
        <v>9.5</v>
      </c>
      <c r="J391" s="23" t="n">
        <f aca="false">IF(AND(E391="Priority",ISNUMBER('Cost model'!N635)),'Cost model'!N635,'Cost model'!M635)</f>
        <v>30.5</v>
      </c>
      <c r="K391" s="14" t="n">
        <f aca="false">J391-H391</f>
        <v>24.13</v>
      </c>
      <c r="L391" s="14" t="n">
        <f aca="false">G391-H391</f>
        <v>0.97</v>
      </c>
    </row>
    <row r="392" customFormat="false" ht="15" hidden="false" customHeight="false" outlineLevel="0" collapsed="false">
      <c r="A392" s="2" t="s">
        <v>124</v>
      </c>
      <c r="B392" s="2" t="s">
        <v>124</v>
      </c>
      <c r="C392" s="2" t="s">
        <v>47</v>
      </c>
      <c r="D392" s="2" t="s">
        <v>10</v>
      </c>
      <c r="E392" s="2" t="s">
        <v>74</v>
      </c>
      <c r="F392" s="2" t="s">
        <v>977</v>
      </c>
      <c r="G392" s="14" t="n">
        <v>9.5</v>
      </c>
      <c r="H392" s="14" t="n">
        <v>11.14</v>
      </c>
      <c r="I392" s="14" t="n">
        <v>9.5</v>
      </c>
      <c r="J392" s="23" t="n">
        <f aca="false">IF(AND(E392="Priority",ISNUMBER('Cost model'!N317)),'Cost model'!N317,'Cost model'!M317)</f>
        <v>10.5</v>
      </c>
      <c r="K392" s="14" t="n">
        <f aca="false">J392-H392</f>
        <v>-0.640000000000001</v>
      </c>
      <c r="L392" s="14" t="n">
        <f aca="false">G392-H392</f>
        <v>-1.64</v>
      </c>
    </row>
    <row r="393" customFormat="false" ht="15" hidden="false" customHeight="false" outlineLevel="0" collapsed="false">
      <c r="A393" s="2" t="s">
        <v>205</v>
      </c>
      <c r="B393" s="2" t="s">
        <v>142</v>
      </c>
      <c r="C393" s="2" t="s">
        <v>48</v>
      </c>
      <c r="D393" s="2" t="s">
        <v>10</v>
      </c>
      <c r="E393" s="2" t="s">
        <v>83</v>
      </c>
      <c r="F393" s="2" t="s">
        <v>976</v>
      </c>
      <c r="G393" s="14" t="n">
        <v>19.5</v>
      </c>
      <c r="H393" s="14" t="n">
        <v>19.43</v>
      </c>
      <c r="I393" s="14" t="n">
        <v>19.5</v>
      </c>
      <c r="J393" s="23" t="n">
        <f aca="false">IF(AND(E393="Priority",ISNUMBER('Cost model'!N543)),'Cost model'!N543,'Cost model'!M543)</f>
        <v>25.5</v>
      </c>
      <c r="K393" s="14" t="n">
        <f aca="false">J393-H393</f>
        <v>6.07</v>
      </c>
      <c r="L393" s="14" t="n">
        <f aca="false">G393-H393</f>
        <v>0.0700000000000003</v>
      </c>
    </row>
    <row r="394" customFormat="false" ht="15" hidden="false" customHeight="false" outlineLevel="0" collapsed="false">
      <c r="A394" s="2" t="s">
        <v>174</v>
      </c>
      <c r="B394" s="2" t="s">
        <v>174</v>
      </c>
      <c r="C394" s="2" t="s">
        <v>47</v>
      </c>
      <c r="D394" s="2" t="s">
        <v>12</v>
      </c>
      <c r="E394" s="2" t="s">
        <v>74</v>
      </c>
      <c r="F394" s="2" t="s">
        <v>977</v>
      </c>
      <c r="G394" s="14" t="n">
        <v>41.14</v>
      </c>
      <c r="H394" s="14" t="n">
        <v>24.6</v>
      </c>
      <c r="I394" s="14" t="n">
        <v>9.5</v>
      </c>
      <c r="J394" s="23" t="n">
        <f aca="false">IF(AND(E394="Priority",ISNUMBER('Cost model'!N170)),'Cost model'!N170,'Cost model'!M170)</f>
        <v>25.5</v>
      </c>
      <c r="K394" s="14" t="n">
        <f aca="false">J394-H394</f>
        <v>0.899999999999999</v>
      </c>
      <c r="L394" s="14" t="n">
        <f aca="false">G394-H394</f>
        <v>16.54</v>
      </c>
    </row>
    <row r="395" customFormat="false" ht="15" hidden="false" customHeight="false" outlineLevel="0" collapsed="false">
      <c r="A395" s="2" t="s">
        <v>124</v>
      </c>
      <c r="B395" s="2" t="s">
        <v>124</v>
      </c>
      <c r="C395" s="2" t="s">
        <v>48</v>
      </c>
      <c r="D395" s="2" t="s">
        <v>10</v>
      </c>
      <c r="E395" s="2" t="s">
        <v>74</v>
      </c>
      <c r="F395" s="2" t="s">
        <v>977</v>
      </c>
      <c r="G395" s="14" t="n">
        <v>40.89</v>
      </c>
      <c r="H395" s="14" t="n">
        <v>40.89</v>
      </c>
      <c r="I395" s="14" t="n">
        <v>12.5</v>
      </c>
      <c r="J395" s="23" t="n">
        <f aca="false">IF(AND(E395="Priority",ISNUMBER('Cost model'!N318)),'Cost model'!N318,'Cost model'!M318)</f>
        <v>14.5</v>
      </c>
      <c r="K395" s="14" t="n">
        <f aca="false">J395-H395</f>
        <v>-26.39</v>
      </c>
      <c r="L395" s="14" t="n">
        <f aca="false">G395-H395</f>
        <v>0</v>
      </c>
    </row>
    <row r="396" customFormat="false" ht="15" hidden="false" customHeight="false" outlineLevel="0" collapsed="false">
      <c r="A396" s="2" t="s">
        <v>174</v>
      </c>
      <c r="B396" s="2" t="s">
        <v>142</v>
      </c>
      <c r="C396" s="2" t="s">
        <v>49</v>
      </c>
      <c r="D396" s="2" t="s">
        <v>12</v>
      </c>
      <c r="E396" s="2" t="s">
        <v>74</v>
      </c>
      <c r="F396" s="2" t="s">
        <v>976</v>
      </c>
      <c r="G396" s="14" t="n">
        <v>35</v>
      </c>
      <c r="H396" s="14" t="n">
        <v>55.57</v>
      </c>
      <c r="I396" s="14" t="n">
        <v>19.5</v>
      </c>
      <c r="J396" s="23" t="n">
        <f aca="false">IF(AND(E396="Priority",ISNUMBER('Cost model'!N127)),'Cost model'!N127,'Cost model'!M127)</f>
        <v>50</v>
      </c>
      <c r="K396" s="14" t="n">
        <f aca="false">J396-H396</f>
        <v>-5.57</v>
      </c>
      <c r="L396" s="14" t="n">
        <f aca="false">G396-H396</f>
        <v>-20.57</v>
      </c>
    </row>
    <row r="397" customFormat="false" ht="15" hidden="false" customHeight="false" outlineLevel="0" collapsed="false">
      <c r="A397" s="2" t="s">
        <v>124</v>
      </c>
      <c r="B397" s="2" t="s">
        <v>124</v>
      </c>
      <c r="C397" s="2" t="s">
        <v>48</v>
      </c>
      <c r="D397" s="2" t="s">
        <v>10</v>
      </c>
      <c r="E397" s="2" t="s">
        <v>74</v>
      </c>
      <c r="F397" s="2" t="s">
        <v>977</v>
      </c>
      <c r="G397" s="14" t="n">
        <v>13.69</v>
      </c>
      <c r="H397" s="14" t="n">
        <v>16.15</v>
      </c>
      <c r="I397" s="14" t="n">
        <v>12.5</v>
      </c>
      <c r="J397" s="23" t="n">
        <f aca="false">IF(AND(E397="Priority",ISNUMBER('Cost model'!N318)),'Cost model'!N318,'Cost model'!M318)</f>
        <v>14.5</v>
      </c>
      <c r="K397" s="14" t="n">
        <f aca="false">J397-H397</f>
        <v>-1.65</v>
      </c>
      <c r="L397" s="14" t="n">
        <f aca="false">G397-H397</f>
        <v>-2.46</v>
      </c>
    </row>
    <row r="398" customFormat="false" ht="15" hidden="false" customHeight="false" outlineLevel="0" collapsed="false">
      <c r="A398" s="2" t="s">
        <v>174</v>
      </c>
      <c r="B398" s="2" t="s">
        <v>142</v>
      </c>
      <c r="C398" s="2" t="s">
        <v>49</v>
      </c>
      <c r="D398" s="2" t="s">
        <v>12</v>
      </c>
      <c r="E398" s="2" t="s">
        <v>74</v>
      </c>
      <c r="F398" s="2" t="s">
        <v>976</v>
      </c>
      <c r="G398" s="14" t="n">
        <v>35</v>
      </c>
      <c r="H398" s="14" t="n">
        <v>62.84</v>
      </c>
      <c r="I398" s="14" t="n">
        <v>19.5</v>
      </c>
      <c r="J398" s="23" t="n">
        <f aca="false">IF(AND(E398="Priority",ISNUMBER('Cost model'!N127)),'Cost model'!N127,'Cost model'!M127)</f>
        <v>50</v>
      </c>
      <c r="K398" s="14" t="n">
        <f aca="false">J398-H398</f>
        <v>-12.84</v>
      </c>
      <c r="L398" s="14" t="n">
        <f aca="false">G398-H398</f>
        <v>-27.84</v>
      </c>
    </row>
    <row r="399" customFormat="false" ht="15" hidden="false" customHeight="false" outlineLevel="0" collapsed="false">
      <c r="A399" s="2" t="s">
        <v>221</v>
      </c>
      <c r="B399" s="2" t="s">
        <v>221</v>
      </c>
      <c r="C399" s="2" t="s">
        <v>49</v>
      </c>
      <c r="D399" s="2" t="s">
        <v>12</v>
      </c>
      <c r="E399" s="2" t="s">
        <v>74</v>
      </c>
      <c r="F399" s="2" t="s">
        <v>977</v>
      </c>
      <c r="G399" s="14" t="n">
        <v>19.5</v>
      </c>
      <c r="H399" s="14" t="n">
        <v>55.94</v>
      </c>
      <c r="I399" s="14" t="n">
        <v>19.5</v>
      </c>
      <c r="J399" s="23" t="n">
        <f aca="false">IF(AND(E399="Priority",ISNUMBER('Cost model'!N742)),'Cost model'!N742,'Cost model'!M742)</f>
        <v>60</v>
      </c>
      <c r="K399" s="14" t="n">
        <f aca="false">J399-H399</f>
        <v>4.06</v>
      </c>
      <c r="L399" s="14" t="n">
        <f aca="false">G399-H399</f>
        <v>-36.44</v>
      </c>
    </row>
    <row r="400" customFormat="false" ht="15" hidden="false" customHeight="false" outlineLevel="0" collapsed="false">
      <c r="A400" s="2" t="s">
        <v>221</v>
      </c>
      <c r="B400" s="2" t="s">
        <v>124</v>
      </c>
      <c r="C400" s="2" t="s">
        <v>47</v>
      </c>
      <c r="D400" s="2" t="s">
        <v>10</v>
      </c>
      <c r="E400" s="2" t="s">
        <v>74</v>
      </c>
      <c r="F400" s="2" t="s">
        <v>976</v>
      </c>
      <c r="G400" s="14" t="n">
        <v>10</v>
      </c>
      <c r="H400" s="14" t="n">
        <v>10.88</v>
      </c>
      <c r="I400" s="14" t="n">
        <v>19.5</v>
      </c>
      <c r="J400" s="23" t="n">
        <f aca="false">IF(AND(E400="Priority",ISNUMBER('Cost model'!N797)),'Cost model'!N797,'Cost model'!M797)</f>
        <v>14.5</v>
      </c>
      <c r="K400" s="14" t="n">
        <f aca="false">J400-H400</f>
        <v>3.62</v>
      </c>
      <c r="L400" s="14" t="n">
        <f aca="false">G400-H400</f>
        <v>-0.880000000000001</v>
      </c>
    </row>
    <row r="401" customFormat="false" ht="15" hidden="false" customHeight="false" outlineLevel="0" collapsed="false">
      <c r="A401" s="2" t="s">
        <v>221</v>
      </c>
      <c r="B401" s="2" t="s">
        <v>221</v>
      </c>
      <c r="C401" s="2" t="s">
        <v>49</v>
      </c>
      <c r="D401" s="2" t="s">
        <v>10</v>
      </c>
      <c r="E401" s="2" t="s">
        <v>74</v>
      </c>
      <c r="F401" s="2" t="s">
        <v>977</v>
      </c>
      <c r="G401" s="14" t="n">
        <v>14.45</v>
      </c>
      <c r="H401" s="14" t="n">
        <v>13.93</v>
      </c>
      <c r="I401" s="14" t="n">
        <v>17.5</v>
      </c>
      <c r="J401" s="23" t="n">
        <f aca="false">IF(AND(E401="Priority",ISNUMBER('Cost model'!N739)),'Cost model'!N739,'Cost model'!M739)</f>
        <v>17.5</v>
      </c>
      <c r="K401" s="14" t="n">
        <f aca="false">J401-H401</f>
        <v>3.57</v>
      </c>
      <c r="L401" s="14" t="n">
        <f aca="false">G401-H401</f>
        <v>0.52</v>
      </c>
    </row>
    <row r="402" customFormat="false" ht="15" hidden="false" customHeight="false" outlineLevel="0" collapsed="false">
      <c r="A402" s="2" t="s">
        <v>174</v>
      </c>
      <c r="B402" s="2" t="s">
        <v>142</v>
      </c>
      <c r="C402" s="2" t="s">
        <v>49</v>
      </c>
      <c r="D402" s="2" t="s">
        <v>12</v>
      </c>
      <c r="E402" s="2" t="s">
        <v>74</v>
      </c>
      <c r="F402" s="2" t="s">
        <v>976</v>
      </c>
      <c r="G402" s="14" t="n">
        <v>35</v>
      </c>
      <c r="H402" s="14" t="n">
        <v>57.13</v>
      </c>
      <c r="I402" s="14" t="n">
        <v>19.5</v>
      </c>
      <c r="J402" s="23" t="n">
        <f aca="false">IF(AND(E402="Priority",ISNUMBER('Cost model'!N127)),'Cost model'!N127,'Cost model'!M127)</f>
        <v>50</v>
      </c>
      <c r="K402" s="14" t="n">
        <f aca="false">J402-H402</f>
        <v>-7.13</v>
      </c>
      <c r="L402" s="14" t="n">
        <f aca="false">G402-H402</f>
        <v>-22.13</v>
      </c>
    </row>
    <row r="403" customFormat="false" ht="15" hidden="false" customHeight="false" outlineLevel="0" collapsed="false">
      <c r="A403" s="2" t="s">
        <v>174</v>
      </c>
      <c r="B403" s="2" t="s">
        <v>124</v>
      </c>
      <c r="C403" s="2" t="s">
        <v>48</v>
      </c>
      <c r="D403" s="2" t="s">
        <v>10</v>
      </c>
      <c r="E403" s="2" t="s">
        <v>74</v>
      </c>
      <c r="F403" s="2" t="s">
        <v>976</v>
      </c>
      <c r="G403" s="14" t="n">
        <v>12.31</v>
      </c>
      <c r="H403" s="14" t="n">
        <v>18.95</v>
      </c>
      <c r="I403" s="14" t="n">
        <v>12.5</v>
      </c>
      <c r="J403" s="23" t="n">
        <f aca="false">IF(AND(E403="Priority",ISNUMBER('Cost model'!N108)),'Cost model'!N108,'Cost model'!M108)</f>
        <v>15.5</v>
      </c>
      <c r="K403" s="14" t="n">
        <f aca="false">J403-H403</f>
        <v>-3.45</v>
      </c>
      <c r="L403" s="14" t="n">
        <f aca="false">G403-H403</f>
        <v>-6.64</v>
      </c>
    </row>
    <row r="404" customFormat="false" ht="15" hidden="false" customHeight="false" outlineLevel="0" collapsed="false">
      <c r="A404" s="2" t="s">
        <v>221</v>
      </c>
      <c r="B404" s="2" t="s">
        <v>221</v>
      </c>
      <c r="C404" s="2" t="s">
        <v>49</v>
      </c>
      <c r="D404" s="2" t="s">
        <v>10</v>
      </c>
      <c r="E404" s="2" t="s">
        <v>74</v>
      </c>
      <c r="F404" s="2" t="s">
        <v>977</v>
      </c>
      <c r="G404" s="14" t="n">
        <v>17.5</v>
      </c>
      <c r="H404" s="14" t="n">
        <v>12.29</v>
      </c>
      <c r="I404" s="14" t="n">
        <v>17.5</v>
      </c>
      <c r="J404" s="23" t="n">
        <f aca="false">IF(AND(E404="Priority",ISNUMBER('Cost model'!N739)),'Cost model'!N739,'Cost model'!M739)</f>
        <v>17.5</v>
      </c>
      <c r="K404" s="14" t="n">
        <f aca="false">J404-H404</f>
        <v>5.21</v>
      </c>
      <c r="L404" s="14" t="n">
        <f aca="false">G404-H404</f>
        <v>5.21</v>
      </c>
    </row>
    <row r="405" customFormat="false" ht="15" hidden="false" customHeight="false" outlineLevel="0" collapsed="false">
      <c r="A405" s="2" t="s">
        <v>142</v>
      </c>
      <c r="B405" s="2" t="s">
        <v>142</v>
      </c>
      <c r="C405" s="2" t="s">
        <v>47</v>
      </c>
      <c r="D405" s="2" t="s">
        <v>10</v>
      </c>
      <c r="E405" s="2" t="s">
        <v>83</v>
      </c>
      <c r="F405" s="2" t="s">
        <v>977</v>
      </c>
      <c r="G405" s="14" t="n">
        <v>14.5</v>
      </c>
      <c r="H405" s="14" t="n">
        <v>5.8</v>
      </c>
      <c r="I405" s="14" t="n">
        <v>14.5</v>
      </c>
      <c r="J405" s="23" t="n">
        <f aca="false">IF(AND(E405="Priority",ISNUMBER('Cost model'!N632)),'Cost model'!N632,'Cost model'!M632)</f>
        <v>14.5</v>
      </c>
      <c r="K405" s="14" t="n">
        <f aca="false">J405-H405</f>
        <v>8.7</v>
      </c>
      <c r="L405" s="14" t="n">
        <f aca="false">G405-H405</f>
        <v>8.7</v>
      </c>
    </row>
    <row r="406" customFormat="false" ht="15" hidden="false" customHeight="false" outlineLevel="0" collapsed="false">
      <c r="A406" s="2" t="s">
        <v>124</v>
      </c>
      <c r="B406" s="2" t="s">
        <v>124</v>
      </c>
      <c r="C406" s="2" t="s">
        <v>48</v>
      </c>
      <c r="D406" s="2" t="s">
        <v>10</v>
      </c>
      <c r="E406" s="2" t="s">
        <v>74</v>
      </c>
      <c r="F406" s="2" t="s">
        <v>977</v>
      </c>
      <c r="G406" s="14" t="n">
        <v>16.75</v>
      </c>
      <c r="H406" s="14" t="n">
        <v>10.74</v>
      </c>
      <c r="I406" s="14" t="n">
        <v>12.5</v>
      </c>
      <c r="J406" s="23" t="n">
        <f aca="false">IF(AND(E406="Priority",ISNUMBER('Cost model'!N318)),'Cost model'!N318,'Cost model'!M318)</f>
        <v>14.5</v>
      </c>
      <c r="K406" s="14" t="n">
        <f aca="false">J406-H406</f>
        <v>3.76</v>
      </c>
      <c r="L406" s="14" t="n">
        <f aca="false">G406-H406</f>
        <v>6.01</v>
      </c>
    </row>
    <row r="407" customFormat="false" ht="15" hidden="false" customHeight="false" outlineLevel="0" collapsed="false">
      <c r="A407" s="2" t="s">
        <v>124</v>
      </c>
      <c r="B407" s="2" t="s">
        <v>124</v>
      </c>
      <c r="C407" s="2" t="s">
        <v>48</v>
      </c>
      <c r="D407" s="2" t="s">
        <v>10</v>
      </c>
      <c r="E407" s="2" t="s">
        <v>74</v>
      </c>
      <c r="F407" s="2" t="s">
        <v>977</v>
      </c>
      <c r="G407" s="14" t="n">
        <v>24.39</v>
      </c>
      <c r="H407" s="14" t="n">
        <v>24.39</v>
      </c>
      <c r="I407" s="14" t="n">
        <v>12.5</v>
      </c>
      <c r="J407" s="23" t="n">
        <f aca="false">IF(AND(E407="Priority",ISNUMBER('Cost model'!N318)),'Cost model'!N318,'Cost model'!M318)</f>
        <v>14.5</v>
      </c>
      <c r="K407" s="14" t="n">
        <f aca="false">J407-H407</f>
        <v>-9.89</v>
      </c>
      <c r="L407" s="14" t="n">
        <f aca="false">G407-H407</f>
        <v>0</v>
      </c>
    </row>
    <row r="408" customFormat="false" ht="15" hidden="false" customHeight="false" outlineLevel="0" collapsed="false">
      <c r="A408" s="2" t="s">
        <v>142</v>
      </c>
      <c r="B408" s="2" t="s">
        <v>142</v>
      </c>
      <c r="C408" s="2" t="s">
        <v>48</v>
      </c>
      <c r="D408" s="2" t="s">
        <v>10</v>
      </c>
      <c r="E408" s="2" t="s">
        <v>74</v>
      </c>
      <c r="F408" s="2" t="s">
        <v>977</v>
      </c>
      <c r="G408" s="14" t="n">
        <v>8.58</v>
      </c>
      <c r="H408" s="14" t="n">
        <v>8.73</v>
      </c>
      <c r="I408" s="14" t="n">
        <v>12.5</v>
      </c>
      <c r="J408" s="23" t="n">
        <f aca="false">IF(AND(E408="Priority",ISNUMBER('Cost model'!N633)),'Cost model'!N633,'Cost model'!M633)</f>
        <v>11.5</v>
      </c>
      <c r="K408" s="14" t="n">
        <f aca="false">J408-H408</f>
        <v>2.77</v>
      </c>
      <c r="L408" s="14" t="n">
        <f aca="false">G408-H408</f>
        <v>-0.15</v>
      </c>
    </row>
    <row r="409" customFormat="false" ht="15" hidden="false" customHeight="false" outlineLevel="0" collapsed="false">
      <c r="A409" s="2" t="s">
        <v>221</v>
      </c>
      <c r="B409" s="2" t="s">
        <v>221</v>
      </c>
      <c r="C409" s="2" t="s">
        <v>47</v>
      </c>
      <c r="D409" s="2" t="s">
        <v>14</v>
      </c>
      <c r="E409" s="2" t="s">
        <v>74</v>
      </c>
      <c r="F409" s="2" t="s">
        <v>977</v>
      </c>
      <c r="G409" s="14" t="n">
        <v>19.5</v>
      </c>
      <c r="H409" s="14" t="n">
        <v>86.22</v>
      </c>
      <c r="I409" s="14" t="n">
        <v>25</v>
      </c>
      <c r="J409" s="23" t="n">
        <f aca="false">IF(AND(E409="Priority",ISNUMBER('Cost model'!N746)),'Cost model'!N746,'Cost model'!M746)</f>
        <v>100</v>
      </c>
      <c r="K409" s="14" t="n">
        <f aca="false">J409-H409</f>
        <v>13.78</v>
      </c>
      <c r="L409" s="14" t="n">
        <f aca="false">G409-H409</f>
        <v>-66.72</v>
      </c>
    </row>
    <row r="410" customFormat="false" ht="15" hidden="false" customHeight="false" outlineLevel="0" collapsed="false">
      <c r="A410" s="2" t="s">
        <v>158</v>
      </c>
      <c r="B410" s="2" t="s">
        <v>158</v>
      </c>
      <c r="C410" s="2" t="s">
        <v>47</v>
      </c>
      <c r="D410" s="2" t="s">
        <v>10</v>
      </c>
      <c r="E410" s="2" t="s">
        <v>74</v>
      </c>
      <c r="F410" s="2" t="s">
        <v>977</v>
      </c>
      <c r="G410" s="14" t="n">
        <v>7.38</v>
      </c>
      <c r="H410" s="14" t="n">
        <v>8.07</v>
      </c>
      <c r="I410" s="14" t="n">
        <v>9.5</v>
      </c>
      <c r="J410" s="23" t="n">
        <f aca="false">IF(AND(E410="Priority",ISNUMBER('Cost model'!N422)),'Cost model'!N422,'Cost model'!M422)</f>
        <v>8.5</v>
      </c>
      <c r="K410" s="14" t="n">
        <f aca="false">J410-H410</f>
        <v>0.43</v>
      </c>
      <c r="L410" s="14" t="n">
        <f aca="false">G410-H410</f>
        <v>-0.69</v>
      </c>
    </row>
    <row r="411" customFormat="false" ht="15" hidden="false" customHeight="false" outlineLevel="0" collapsed="false">
      <c r="A411" s="2" t="s">
        <v>124</v>
      </c>
      <c r="B411" s="2" t="s">
        <v>124</v>
      </c>
      <c r="C411" s="2" t="s">
        <v>48</v>
      </c>
      <c r="D411" s="2" t="s">
        <v>15</v>
      </c>
      <c r="E411" s="2" t="s">
        <v>74</v>
      </c>
      <c r="F411" s="2" t="s">
        <v>977</v>
      </c>
      <c r="G411" s="14" t="n">
        <v>85</v>
      </c>
      <c r="H411" s="14" t="n">
        <v>180.26</v>
      </c>
      <c r="I411" s="14" t="n">
        <v>85</v>
      </c>
      <c r="J411" s="23" t="n">
        <f aca="false">IF(AND(E411="Priority",ISNUMBER('Cost model'!N330)),'Cost model'!N330,'Cost model'!M330)</f>
        <v>180</v>
      </c>
      <c r="K411" s="14" t="n">
        <f aca="false">J411-H411</f>
        <v>-0.259999999999991</v>
      </c>
      <c r="L411" s="14" t="n">
        <f aca="false">G411-H411</f>
        <v>-95.26</v>
      </c>
    </row>
    <row r="412" customFormat="false" ht="15" hidden="false" customHeight="false" outlineLevel="0" collapsed="false">
      <c r="A412" s="2" t="s">
        <v>142</v>
      </c>
      <c r="B412" s="2" t="s">
        <v>142</v>
      </c>
      <c r="C412" s="2" t="s">
        <v>49</v>
      </c>
      <c r="D412" s="2" t="s">
        <v>13</v>
      </c>
      <c r="E412" s="2" t="s">
        <v>74</v>
      </c>
      <c r="F412" s="2" t="s">
        <v>977</v>
      </c>
      <c r="G412" s="14" t="n">
        <v>42.5</v>
      </c>
      <c r="H412" s="14" t="n">
        <v>61.61</v>
      </c>
      <c r="I412" s="14" t="n">
        <v>50</v>
      </c>
      <c r="J412" s="23" t="n">
        <f aca="false">IF(AND(E412="Priority",ISNUMBER('Cost model'!N640)),'Cost model'!N640,'Cost model'!M640)</f>
        <v>65</v>
      </c>
      <c r="K412" s="14" t="n">
        <f aca="false">J412-H412</f>
        <v>3.39</v>
      </c>
      <c r="L412" s="14" t="n">
        <f aca="false">G412-H412</f>
        <v>-19.11</v>
      </c>
    </row>
    <row r="413" customFormat="false" ht="15" hidden="false" customHeight="false" outlineLevel="0" collapsed="false">
      <c r="A413" s="2" t="s">
        <v>124</v>
      </c>
      <c r="B413" s="2" t="s">
        <v>124</v>
      </c>
      <c r="C413" s="2" t="s">
        <v>48</v>
      </c>
      <c r="D413" s="2" t="s">
        <v>10</v>
      </c>
      <c r="E413" s="2" t="s">
        <v>74</v>
      </c>
      <c r="F413" s="2" t="s">
        <v>977</v>
      </c>
      <c r="G413" s="14" t="n">
        <v>10.65</v>
      </c>
      <c r="H413" s="14" t="n">
        <v>10.65</v>
      </c>
      <c r="I413" s="14" t="n">
        <v>12.5</v>
      </c>
      <c r="J413" s="23" t="n">
        <f aca="false">IF(AND(E413="Priority",ISNUMBER('Cost model'!N318)),'Cost model'!N318,'Cost model'!M318)</f>
        <v>14.5</v>
      </c>
      <c r="K413" s="14" t="n">
        <f aca="false">J413-H413</f>
        <v>3.85</v>
      </c>
      <c r="L413" s="14" t="n">
        <f aca="false">G413-H413</f>
        <v>0</v>
      </c>
    </row>
    <row r="414" customFormat="false" ht="15" hidden="false" customHeight="false" outlineLevel="0" collapsed="false">
      <c r="A414" s="2" t="s">
        <v>174</v>
      </c>
      <c r="B414" s="2" t="s">
        <v>174</v>
      </c>
      <c r="C414" s="2" t="s">
        <v>48</v>
      </c>
      <c r="D414" s="2" t="s">
        <v>10</v>
      </c>
      <c r="E414" s="2" t="s">
        <v>74</v>
      </c>
      <c r="F414" s="2" t="s">
        <v>977</v>
      </c>
      <c r="G414" s="14" t="n">
        <v>12.31</v>
      </c>
      <c r="H414" s="14" t="n">
        <v>11.87</v>
      </c>
      <c r="I414" s="14" t="n">
        <v>12.5</v>
      </c>
      <c r="J414" s="23" t="n">
        <f aca="false">IF(AND(E414="Priority",ISNUMBER('Cost model'!N168)),'Cost model'!N168,'Cost model'!M168)</f>
        <v>13.5</v>
      </c>
      <c r="K414" s="14" t="n">
        <f aca="false">J414-H414</f>
        <v>1.63</v>
      </c>
      <c r="L414" s="14" t="n">
        <f aca="false">G414-H414</f>
        <v>0.440000000000001</v>
      </c>
    </row>
    <row r="415" customFormat="false" ht="15" hidden="false" customHeight="false" outlineLevel="0" collapsed="false">
      <c r="A415" s="2" t="s">
        <v>221</v>
      </c>
      <c r="B415" s="2" t="s">
        <v>221</v>
      </c>
      <c r="C415" s="2" t="s">
        <v>47</v>
      </c>
      <c r="D415" s="2" t="s">
        <v>12</v>
      </c>
      <c r="E415" s="2" t="s">
        <v>74</v>
      </c>
      <c r="F415" s="2" t="s">
        <v>977</v>
      </c>
      <c r="G415" s="14" t="n">
        <v>9.5</v>
      </c>
      <c r="H415" s="14" t="n">
        <v>23.32</v>
      </c>
      <c r="I415" s="14" t="n">
        <v>9.5</v>
      </c>
      <c r="J415" s="23" t="n">
        <f aca="false">IF(AND(E415="Priority",ISNUMBER('Cost model'!N740)),'Cost model'!N740,'Cost model'!M740)</f>
        <v>22.5</v>
      </c>
      <c r="K415" s="14" t="n">
        <f aca="false">J415-H415</f>
        <v>-0.82</v>
      </c>
      <c r="L415" s="14" t="n">
        <f aca="false">G415-H415</f>
        <v>-13.82</v>
      </c>
    </row>
    <row r="416" customFormat="false" ht="15" hidden="false" customHeight="false" outlineLevel="0" collapsed="false">
      <c r="A416" s="2" t="s">
        <v>142</v>
      </c>
      <c r="B416" s="2" t="s">
        <v>142</v>
      </c>
      <c r="C416" s="2" t="s">
        <v>47</v>
      </c>
      <c r="D416" s="2" t="s">
        <v>12</v>
      </c>
      <c r="E416" s="2" t="s">
        <v>74</v>
      </c>
      <c r="F416" s="2" t="s">
        <v>977</v>
      </c>
      <c r="G416" s="14" t="n">
        <v>14.5</v>
      </c>
      <c r="H416" s="14" t="n">
        <v>103.68</v>
      </c>
      <c r="I416" s="14" t="n">
        <v>9.5</v>
      </c>
      <c r="J416" s="23" t="n">
        <f aca="false">IF(AND(E416="Priority",ISNUMBER('Cost model'!N635)),'Cost model'!N635,'Cost model'!M635)</f>
        <v>30.5</v>
      </c>
      <c r="K416" s="14" t="n">
        <f aca="false">J416-H416</f>
        <v>-73.18</v>
      </c>
      <c r="L416" s="14" t="n">
        <f aca="false">G416-H416</f>
        <v>-89.18</v>
      </c>
    </row>
    <row r="417" customFormat="false" ht="15" hidden="false" customHeight="false" outlineLevel="0" collapsed="false">
      <c r="A417" s="2" t="s">
        <v>142</v>
      </c>
      <c r="B417" s="2" t="s">
        <v>158</v>
      </c>
      <c r="C417" s="2" t="s">
        <v>48</v>
      </c>
      <c r="D417" s="2" t="s">
        <v>13</v>
      </c>
      <c r="E417" s="2" t="s">
        <v>74</v>
      </c>
      <c r="F417" s="2" t="s">
        <v>976</v>
      </c>
      <c r="G417" s="14" t="n">
        <v>15</v>
      </c>
      <c r="H417" s="14" t="n">
        <v>14.88</v>
      </c>
      <c r="I417" s="14" t="n">
        <v>24.5</v>
      </c>
      <c r="J417" s="23" t="n">
        <f aca="false">IF(AND(E417="Priority",ISNUMBER('Cost model'!N654)),'Cost model'!N654,'Cost model'!M654)</f>
        <v>70</v>
      </c>
      <c r="K417" s="14" t="n">
        <f aca="false">J417-H417</f>
        <v>55.12</v>
      </c>
      <c r="L417" s="14" t="n">
        <f aca="false">G417-H417</f>
        <v>0.119999999999999</v>
      </c>
    </row>
    <row r="418" customFormat="false" ht="15" hidden="false" customHeight="false" outlineLevel="0" collapsed="false">
      <c r="A418" s="2" t="s">
        <v>221</v>
      </c>
      <c r="B418" s="2" t="s">
        <v>158</v>
      </c>
      <c r="C418" s="2" t="s">
        <v>47</v>
      </c>
      <c r="D418" s="2" t="s">
        <v>14</v>
      </c>
      <c r="E418" s="2" t="s">
        <v>74</v>
      </c>
      <c r="F418" s="2" t="s">
        <v>976</v>
      </c>
      <c r="G418" s="14" t="n">
        <v>25</v>
      </c>
      <c r="H418" s="14" t="n">
        <v>206.1</v>
      </c>
      <c r="I418" s="14" t="n">
        <v>85</v>
      </c>
      <c r="J418" s="23" t="n">
        <f aca="false">IF(AND(E418="Priority",ISNUMBER('Cost model'!N761)),'Cost model'!N761,'Cost model'!M761)</f>
        <v>130</v>
      </c>
      <c r="K418" s="14" t="n">
        <f aca="false">J418-H418</f>
        <v>-76.1</v>
      </c>
      <c r="L418" s="14" t="n">
        <f aca="false">G418-H418</f>
        <v>-181.1</v>
      </c>
    </row>
    <row r="419" customFormat="false" ht="15" hidden="false" customHeight="false" outlineLevel="0" collapsed="false">
      <c r="A419" s="2" t="s">
        <v>221</v>
      </c>
      <c r="B419" s="2" t="s">
        <v>221</v>
      </c>
      <c r="C419" s="2" t="s">
        <v>47</v>
      </c>
      <c r="D419" s="2" t="s">
        <v>14</v>
      </c>
      <c r="E419" s="2" t="s">
        <v>74</v>
      </c>
      <c r="F419" s="2" t="s">
        <v>977</v>
      </c>
      <c r="G419" s="14" t="n">
        <v>9.5</v>
      </c>
      <c r="H419" s="14" t="n">
        <v>20.96</v>
      </c>
      <c r="I419" s="14" t="n">
        <v>25</v>
      </c>
      <c r="J419" s="23" t="n">
        <f aca="false">IF(AND(E419="Priority",ISNUMBER('Cost model'!N746)),'Cost model'!N746,'Cost model'!M746)</f>
        <v>100</v>
      </c>
      <c r="K419" s="14" t="n">
        <f aca="false">J419-H419</f>
        <v>79.04</v>
      </c>
      <c r="L419" s="14" t="n">
        <f aca="false">G419-H419</f>
        <v>-11.46</v>
      </c>
    </row>
    <row r="420" customFormat="false" ht="15" hidden="false" customHeight="false" outlineLevel="0" collapsed="false">
      <c r="A420" s="2" t="s">
        <v>158</v>
      </c>
      <c r="B420" s="2" t="s">
        <v>158</v>
      </c>
      <c r="C420" s="2" t="s">
        <v>49</v>
      </c>
      <c r="D420" s="2" t="s">
        <v>12</v>
      </c>
      <c r="E420" s="2" t="s">
        <v>74</v>
      </c>
      <c r="F420" s="2" t="s">
        <v>977</v>
      </c>
      <c r="G420" s="14" t="n">
        <v>9.5</v>
      </c>
      <c r="H420" s="14" t="n">
        <v>46.37</v>
      </c>
      <c r="I420" s="14" t="n">
        <v>19.5</v>
      </c>
      <c r="J420" s="23" t="n">
        <f aca="false">IF(AND(E420="Priority",ISNUMBER('Cost model'!N427)),'Cost model'!N427,'Cost model'!M427)</f>
        <v>28.5</v>
      </c>
      <c r="K420" s="14" t="n">
        <f aca="false">J420-H420</f>
        <v>-17.87</v>
      </c>
      <c r="L420" s="14" t="n">
        <f aca="false">G420-H420</f>
        <v>-36.87</v>
      </c>
    </row>
    <row r="421" customFormat="false" ht="15" hidden="false" customHeight="false" outlineLevel="0" collapsed="false">
      <c r="A421" s="2" t="s">
        <v>205</v>
      </c>
      <c r="B421" s="2" t="s">
        <v>142</v>
      </c>
      <c r="C421" s="2" t="s">
        <v>48</v>
      </c>
      <c r="D421" s="2" t="s">
        <v>10</v>
      </c>
      <c r="E421" s="2" t="s">
        <v>74</v>
      </c>
      <c r="F421" s="2" t="s">
        <v>976</v>
      </c>
      <c r="G421" s="14" t="n">
        <v>14.5</v>
      </c>
      <c r="H421" s="14" t="n">
        <v>20.05</v>
      </c>
      <c r="I421" s="14" t="n">
        <v>14.5</v>
      </c>
      <c r="J421" s="23" t="n">
        <f aca="false">IF(AND(E421="Priority",ISNUMBER('Cost model'!N543)),'Cost model'!N543,'Cost model'!M543)</f>
        <v>18.5</v>
      </c>
      <c r="K421" s="14" t="n">
        <f aca="false">J421-H421</f>
        <v>-1.55</v>
      </c>
      <c r="L421" s="14" t="n">
        <f aca="false">G421-H421</f>
        <v>-5.55</v>
      </c>
    </row>
    <row r="422" customFormat="false" ht="15" hidden="false" customHeight="false" outlineLevel="0" collapsed="false">
      <c r="A422" s="2" t="s">
        <v>142</v>
      </c>
      <c r="B422" s="2" t="s">
        <v>142</v>
      </c>
      <c r="C422" s="2" t="s">
        <v>47</v>
      </c>
      <c r="D422" s="2" t="s">
        <v>10</v>
      </c>
      <c r="E422" s="2" t="s">
        <v>74</v>
      </c>
      <c r="F422" s="2" t="s">
        <v>977</v>
      </c>
      <c r="G422" s="14" t="n">
        <v>9.5</v>
      </c>
      <c r="H422" s="14" t="n">
        <v>40.89</v>
      </c>
      <c r="I422" s="14" t="n">
        <v>9.5</v>
      </c>
      <c r="J422" s="23" t="n">
        <f aca="false">IF(AND(E422="Priority",ISNUMBER('Cost model'!N632)),'Cost model'!N632,'Cost model'!M632)</f>
        <v>9.5</v>
      </c>
      <c r="K422" s="14" t="n">
        <f aca="false">J422-H422</f>
        <v>-31.39</v>
      </c>
      <c r="L422" s="14" t="n">
        <f aca="false">G422-H422</f>
        <v>-31.39</v>
      </c>
    </row>
    <row r="423" customFormat="false" ht="15" hidden="false" customHeight="false" outlineLevel="0" collapsed="false">
      <c r="A423" s="2" t="s">
        <v>142</v>
      </c>
      <c r="B423" s="2" t="s">
        <v>158</v>
      </c>
      <c r="C423" s="2" t="s">
        <v>47</v>
      </c>
      <c r="D423" s="2" t="s">
        <v>10</v>
      </c>
      <c r="E423" s="2" t="s">
        <v>74</v>
      </c>
      <c r="F423" s="2" t="s">
        <v>976</v>
      </c>
      <c r="G423" s="14" t="n">
        <v>9.5</v>
      </c>
      <c r="H423" s="14" t="n">
        <v>9.55</v>
      </c>
      <c r="I423" s="14" t="n">
        <v>14.5</v>
      </c>
      <c r="J423" s="23" t="n">
        <f aca="false">IF(AND(E423="Priority",ISNUMBER('Cost model'!N647)),'Cost model'!N647,'Cost model'!M647)</f>
        <v>13.5</v>
      </c>
      <c r="K423" s="14" t="n">
        <f aca="false">J423-H423</f>
        <v>3.95</v>
      </c>
      <c r="L423" s="14" t="n">
        <f aca="false">G423-H423</f>
        <v>-0.0500000000000007</v>
      </c>
    </row>
    <row r="424" customFormat="false" ht="15" hidden="false" customHeight="false" outlineLevel="0" collapsed="false">
      <c r="A424" s="2" t="s">
        <v>142</v>
      </c>
      <c r="B424" s="2" t="s">
        <v>142</v>
      </c>
      <c r="C424" s="2" t="s">
        <v>49</v>
      </c>
      <c r="D424" s="2" t="s">
        <v>12</v>
      </c>
      <c r="E424" s="2" t="s">
        <v>74</v>
      </c>
      <c r="F424" s="2" t="s">
        <v>977</v>
      </c>
      <c r="G424" s="14" t="n">
        <v>19.5</v>
      </c>
      <c r="H424" s="14" t="n">
        <v>41.67</v>
      </c>
      <c r="I424" s="14" t="n">
        <v>19.5</v>
      </c>
      <c r="J424" s="23" t="n">
        <f aca="false">IF(AND(E424="Priority",ISNUMBER('Cost model'!N637)),'Cost model'!N637,'Cost model'!M637)</f>
        <v>45</v>
      </c>
      <c r="K424" s="14" t="n">
        <f aca="false">J424-H424</f>
        <v>3.33</v>
      </c>
      <c r="L424" s="14" t="n">
        <f aca="false">G424-H424</f>
        <v>-22.17</v>
      </c>
    </row>
    <row r="425" customFormat="false" ht="15" hidden="false" customHeight="false" outlineLevel="0" collapsed="false">
      <c r="A425" s="2" t="s">
        <v>142</v>
      </c>
      <c r="B425" s="2" t="s">
        <v>158</v>
      </c>
      <c r="C425" s="2" t="s">
        <v>47</v>
      </c>
      <c r="D425" s="2" t="s">
        <v>12</v>
      </c>
      <c r="E425" s="2" t="s">
        <v>74</v>
      </c>
      <c r="F425" s="2" t="s">
        <v>976</v>
      </c>
      <c r="G425" s="14" t="n">
        <v>14.5</v>
      </c>
      <c r="H425" s="14" t="n">
        <v>20.53</v>
      </c>
      <c r="I425" s="14" t="n">
        <v>19.5</v>
      </c>
      <c r="J425" s="23" t="n">
        <f aca="false">IF(AND(E425="Priority",ISNUMBER('Cost model'!N650)),'Cost model'!N650,'Cost model'!M650)</f>
        <v>40</v>
      </c>
      <c r="K425" s="14" t="n">
        <f aca="false">J425-H425</f>
        <v>19.47</v>
      </c>
      <c r="L425" s="14" t="n">
        <f aca="false">G425-H425</f>
        <v>-6.03</v>
      </c>
    </row>
    <row r="426" customFormat="false" ht="15" hidden="false" customHeight="false" outlineLevel="0" collapsed="false">
      <c r="A426" s="2" t="s">
        <v>221</v>
      </c>
      <c r="B426" s="2" t="s">
        <v>221</v>
      </c>
      <c r="C426" s="2" t="s">
        <v>49</v>
      </c>
      <c r="D426" s="2" t="s">
        <v>12</v>
      </c>
      <c r="E426" s="2" t="s">
        <v>74</v>
      </c>
      <c r="F426" s="2" t="s">
        <v>977</v>
      </c>
      <c r="G426" s="14" t="n">
        <v>9.5</v>
      </c>
      <c r="H426" s="14" t="n">
        <v>55.75</v>
      </c>
      <c r="I426" s="14" t="n">
        <v>19.5</v>
      </c>
      <c r="J426" s="23" t="n">
        <f aca="false">IF(AND(E426="Priority",ISNUMBER('Cost model'!N742)),'Cost model'!N742,'Cost model'!M742)</f>
        <v>60</v>
      </c>
      <c r="K426" s="14" t="n">
        <f aca="false">J426-H426</f>
        <v>4.25</v>
      </c>
      <c r="L426" s="14" t="n">
        <f aca="false">G426-H426</f>
        <v>-46.25</v>
      </c>
    </row>
    <row r="427" customFormat="false" ht="15" hidden="false" customHeight="false" outlineLevel="0" collapsed="false">
      <c r="A427" s="2" t="s">
        <v>158</v>
      </c>
      <c r="B427" s="2" t="s">
        <v>158</v>
      </c>
      <c r="C427" s="2" t="s">
        <v>49</v>
      </c>
      <c r="D427" s="2" t="s">
        <v>10</v>
      </c>
      <c r="E427" s="2" t="s">
        <v>74</v>
      </c>
      <c r="F427" s="2" t="s">
        <v>977</v>
      </c>
      <c r="G427" s="14" t="n">
        <v>9.5</v>
      </c>
      <c r="H427" s="14" t="n">
        <v>10.01</v>
      </c>
      <c r="I427" s="14" t="n">
        <v>17.5</v>
      </c>
      <c r="J427" s="23" t="n">
        <f aca="false">IF(AND(E427="Priority",ISNUMBER('Cost model'!N424)),'Cost model'!N424,'Cost model'!M424)</f>
        <v>16.5</v>
      </c>
      <c r="K427" s="14" t="n">
        <f aca="false">J427-H427</f>
        <v>6.49</v>
      </c>
      <c r="L427" s="14" t="n">
        <f aca="false">G427-H427</f>
        <v>-0.51</v>
      </c>
    </row>
    <row r="428" customFormat="false" ht="15" hidden="false" customHeight="false" outlineLevel="0" collapsed="false">
      <c r="A428" s="2" t="s">
        <v>174</v>
      </c>
      <c r="B428" s="2" t="s">
        <v>142</v>
      </c>
      <c r="C428" s="2" t="s">
        <v>49</v>
      </c>
      <c r="D428" s="2" t="s">
        <v>10</v>
      </c>
      <c r="E428" s="2" t="s">
        <v>74</v>
      </c>
      <c r="F428" s="2" t="s">
        <v>976</v>
      </c>
      <c r="G428" s="14" t="n">
        <v>17.5</v>
      </c>
      <c r="H428" s="14" t="n">
        <v>26.76</v>
      </c>
      <c r="I428" s="14" t="n">
        <v>17.5</v>
      </c>
      <c r="J428" s="23" t="n">
        <f aca="false">IF(AND(E428="Priority",ISNUMBER('Cost model'!N124)),'Cost model'!N124,'Cost model'!M124)</f>
        <v>21.5</v>
      </c>
      <c r="K428" s="14" t="n">
        <f aca="false">J428-H428</f>
        <v>-5.26</v>
      </c>
      <c r="L428" s="14" t="n">
        <f aca="false">G428-H428</f>
        <v>-9.26</v>
      </c>
    </row>
    <row r="429" customFormat="false" ht="15" hidden="false" customHeight="false" outlineLevel="0" collapsed="false">
      <c r="A429" s="2" t="s">
        <v>174</v>
      </c>
      <c r="B429" s="2" t="s">
        <v>142</v>
      </c>
      <c r="C429" s="2" t="s">
        <v>49</v>
      </c>
      <c r="D429" s="2" t="s">
        <v>12</v>
      </c>
      <c r="E429" s="2" t="s">
        <v>74</v>
      </c>
      <c r="F429" s="2" t="s">
        <v>976</v>
      </c>
      <c r="G429" s="14" t="n">
        <v>19.5</v>
      </c>
      <c r="H429" s="14" t="n">
        <v>60.8</v>
      </c>
      <c r="I429" s="14" t="n">
        <v>19.5</v>
      </c>
      <c r="J429" s="23" t="n">
        <f aca="false">IF(AND(E429="Priority",ISNUMBER('Cost model'!N127)),'Cost model'!N127,'Cost model'!M127)</f>
        <v>50</v>
      </c>
      <c r="K429" s="14" t="n">
        <f aca="false">J429-H429</f>
        <v>-10.8</v>
      </c>
      <c r="L429" s="14" t="n">
        <f aca="false">G429-H429</f>
        <v>-41.3</v>
      </c>
    </row>
    <row r="430" customFormat="false" ht="15" hidden="false" customHeight="false" outlineLevel="0" collapsed="false">
      <c r="A430" s="2" t="s">
        <v>124</v>
      </c>
      <c r="B430" s="2" t="s">
        <v>124</v>
      </c>
      <c r="C430" s="2" t="s">
        <v>49</v>
      </c>
      <c r="D430" s="2" t="s">
        <v>13</v>
      </c>
      <c r="E430" s="2" t="s">
        <v>74</v>
      </c>
      <c r="F430" s="2" t="s">
        <v>977</v>
      </c>
      <c r="G430" s="14" t="n">
        <v>50</v>
      </c>
      <c r="H430" s="14" t="n">
        <v>62.45</v>
      </c>
      <c r="I430" s="14" t="n">
        <v>50</v>
      </c>
      <c r="J430" s="23" t="n">
        <f aca="false">IF(AND(E430="Priority",ISNUMBER('Cost model'!N325)),'Cost model'!N325,'Cost model'!M325)</f>
        <v>110</v>
      </c>
      <c r="K430" s="14" t="n">
        <f aca="false">J430-H430</f>
        <v>47.55</v>
      </c>
      <c r="L430" s="14" t="n">
        <f aca="false">G430-H430</f>
        <v>-12.45</v>
      </c>
    </row>
    <row r="431" customFormat="false" ht="15" hidden="false" customHeight="false" outlineLevel="0" collapsed="false">
      <c r="A431" s="2" t="s">
        <v>142</v>
      </c>
      <c r="B431" s="2" t="s">
        <v>142</v>
      </c>
      <c r="C431" s="2" t="s">
        <v>48</v>
      </c>
      <c r="D431" s="2" t="s">
        <v>12</v>
      </c>
      <c r="E431" s="2" t="s">
        <v>74</v>
      </c>
      <c r="F431" s="2" t="s">
        <v>977</v>
      </c>
      <c r="G431" s="14" t="n">
        <v>50</v>
      </c>
      <c r="H431" s="14" t="n">
        <v>53.87</v>
      </c>
      <c r="I431" s="14" t="n">
        <v>12.5</v>
      </c>
      <c r="J431" s="23" t="n">
        <f aca="false">IF(AND(E431="Priority",ISNUMBER('Cost model'!N636)),'Cost model'!N636,'Cost model'!M636)</f>
        <v>40</v>
      </c>
      <c r="K431" s="14" t="n">
        <f aca="false">J431-H431</f>
        <v>-13.87</v>
      </c>
      <c r="L431" s="14" t="n">
        <f aca="false">G431-H431</f>
        <v>-3.87</v>
      </c>
    </row>
    <row r="432" customFormat="false" ht="15" hidden="false" customHeight="false" outlineLevel="0" collapsed="false">
      <c r="A432" s="2" t="s">
        <v>174</v>
      </c>
      <c r="B432" s="2" t="s">
        <v>124</v>
      </c>
      <c r="C432" s="2" t="s">
        <v>47</v>
      </c>
      <c r="D432" s="2" t="s">
        <v>12</v>
      </c>
      <c r="E432" s="2" t="s">
        <v>74</v>
      </c>
      <c r="F432" s="2" t="s">
        <v>976</v>
      </c>
      <c r="G432" s="14" t="n">
        <v>19</v>
      </c>
      <c r="H432" s="14" t="n">
        <v>24.42</v>
      </c>
      <c r="I432" s="14" t="n">
        <v>9.5</v>
      </c>
      <c r="J432" s="23" t="n">
        <f aca="false">IF(AND(E432="Priority",ISNUMBER('Cost model'!N110)),'Cost model'!N110,'Cost model'!M110)</f>
        <v>40</v>
      </c>
      <c r="K432" s="14" t="n">
        <f aca="false">J432-H432</f>
        <v>15.58</v>
      </c>
      <c r="L432" s="14" t="n">
        <f aca="false">G432-H432</f>
        <v>-5.42</v>
      </c>
    </row>
    <row r="433" customFormat="false" ht="15" hidden="false" customHeight="false" outlineLevel="0" collapsed="false">
      <c r="A433" s="2" t="s">
        <v>174</v>
      </c>
      <c r="B433" s="2" t="s">
        <v>142</v>
      </c>
      <c r="C433" s="2" t="s">
        <v>47</v>
      </c>
      <c r="D433" s="2" t="s">
        <v>12</v>
      </c>
      <c r="E433" s="2" t="s">
        <v>74</v>
      </c>
      <c r="F433" s="2" t="s">
        <v>976</v>
      </c>
      <c r="G433" s="14" t="n">
        <v>9.5</v>
      </c>
      <c r="H433" s="14" t="n">
        <v>49.47</v>
      </c>
      <c r="I433" s="14" t="n">
        <v>9.5</v>
      </c>
      <c r="J433" s="23" t="n">
        <f aca="false">IF(AND(E433="Priority",ISNUMBER('Cost model'!N125)),'Cost model'!N125,'Cost model'!M125)</f>
        <v>40</v>
      </c>
      <c r="K433" s="14" t="n">
        <f aca="false">J433-H433</f>
        <v>-9.47</v>
      </c>
      <c r="L433" s="14" t="n">
        <f aca="false">G433-H433</f>
        <v>-39.97</v>
      </c>
    </row>
    <row r="434" customFormat="false" ht="15" hidden="false" customHeight="false" outlineLevel="0" collapsed="false">
      <c r="A434" s="2" t="s">
        <v>174</v>
      </c>
      <c r="B434" s="2" t="s">
        <v>124</v>
      </c>
      <c r="C434" s="2" t="s">
        <v>47</v>
      </c>
      <c r="D434" s="2" t="s">
        <v>12</v>
      </c>
      <c r="E434" s="2" t="s">
        <v>74</v>
      </c>
      <c r="F434" s="2" t="s">
        <v>976</v>
      </c>
      <c r="G434" s="14" t="n">
        <v>9.5</v>
      </c>
      <c r="H434" s="14" t="n">
        <v>41.81</v>
      </c>
      <c r="I434" s="14" t="n">
        <v>9.5</v>
      </c>
      <c r="J434" s="23" t="n">
        <f aca="false">IF(AND(E434="Priority",ISNUMBER('Cost model'!N110)),'Cost model'!N110,'Cost model'!M110)</f>
        <v>40</v>
      </c>
      <c r="K434" s="14" t="n">
        <f aca="false">J434-H434</f>
        <v>-1.81</v>
      </c>
      <c r="L434" s="14" t="n">
        <f aca="false">G434-H434</f>
        <v>-32.31</v>
      </c>
    </row>
    <row r="435" customFormat="false" ht="15" hidden="false" customHeight="false" outlineLevel="0" collapsed="false">
      <c r="A435" s="2" t="s">
        <v>158</v>
      </c>
      <c r="B435" s="2" t="s">
        <v>158</v>
      </c>
      <c r="C435" s="2" t="s">
        <v>47</v>
      </c>
      <c r="D435" s="2" t="s">
        <v>10</v>
      </c>
      <c r="E435" s="2" t="s">
        <v>83</v>
      </c>
      <c r="F435" s="2" t="s">
        <v>977</v>
      </c>
      <c r="G435" s="14" t="n">
        <v>14.5</v>
      </c>
      <c r="H435" s="14" t="n">
        <v>20.05</v>
      </c>
      <c r="I435" s="14" t="n">
        <v>14.5</v>
      </c>
      <c r="J435" s="23" t="n">
        <f aca="false">IF(AND(E435="Priority",ISNUMBER('Cost model'!N422)),'Cost model'!N422,'Cost model'!M422)</f>
        <v>13.5</v>
      </c>
      <c r="K435" s="14" t="n">
        <f aca="false">J435-H435</f>
        <v>-6.55</v>
      </c>
      <c r="L435" s="14" t="n">
        <f aca="false">G435-H435</f>
        <v>-5.55</v>
      </c>
    </row>
    <row r="436" customFormat="false" ht="15" hidden="false" customHeight="false" outlineLevel="0" collapsed="false">
      <c r="A436" s="2" t="s">
        <v>221</v>
      </c>
      <c r="B436" s="2" t="s">
        <v>158</v>
      </c>
      <c r="C436" s="2" t="s">
        <v>47</v>
      </c>
      <c r="D436" s="2" t="s">
        <v>10</v>
      </c>
      <c r="E436" s="2" t="s">
        <v>74</v>
      </c>
      <c r="F436" s="2" t="s">
        <v>976</v>
      </c>
      <c r="G436" s="14" t="n">
        <v>9.5</v>
      </c>
      <c r="H436" s="14" t="n">
        <v>10.56</v>
      </c>
      <c r="I436" s="14" t="n">
        <v>14.5</v>
      </c>
      <c r="J436" s="23" t="n">
        <f aca="false">IF(AND(E436="Priority",ISNUMBER('Cost model'!N752)),'Cost model'!N752,'Cost model'!M752)</f>
        <v>12.5</v>
      </c>
      <c r="K436" s="14" t="n">
        <f aca="false">J436-H436</f>
        <v>1.94</v>
      </c>
      <c r="L436" s="14" t="n">
        <f aca="false">G436-H436</f>
        <v>-1.06</v>
      </c>
    </row>
    <row r="437" customFormat="false" ht="15" hidden="false" customHeight="false" outlineLevel="0" collapsed="false">
      <c r="A437" s="2" t="s">
        <v>174</v>
      </c>
      <c r="B437" s="2" t="s">
        <v>142</v>
      </c>
      <c r="C437" s="2" t="s">
        <v>47</v>
      </c>
      <c r="D437" s="2" t="s">
        <v>14</v>
      </c>
      <c r="E437" s="2" t="s">
        <v>74</v>
      </c>
      <c r="F437" s="2" t="s">
        <v>976</v>
      </c>
      <c r="G437" s="14" t="n">
        <v>19</v>
      </c>
      <c r="H437" s="14" t="n">
        <v>90.99</v>
      </c>
      <c r="I437" s="14" t="n">
        <v>25</v>
      </c>
      <c r="J437" s="23" t="n">
        <f aca="false">IF(AND(E437="Priority",ISNUMBER('Cost model'!N131)),'Cost model'!N131,'Cost model'!M131)</f>
        <v>95</v>
      </c>
      <c r="K437" s="14" t="n">
        <f aca="false">J437-H437</f>
        <v>4.01000000000001</v>
      </c>
      <c r="L437" s="14" t="n">
        <f aca="false">G437-H437</f>
        <v>-71.99</v>
      </c>
    </row>
    <row r="438" customFormat="false" ht="15" hidden="false" customHeight="false" outlineLevel="0" collapsed="false">
      <c r="A438" s="2" t="s">
        <v>142</v>
      </c>
      <c r="B438" s="2" t="s">
        <v>158</v>
      </c>
      <c r="C438" s="2" t="s">
        <v>47</v>
      </c>
      <c r="D438" s="2" t="s">
        <v>12</v>
      </c>
      <c r="E438" s="2" t="s">
        <v>74</v>
      </c>
      <c r="F438" s="2" t="s">
        <v>976</v>
      </c>
      <c r="G438" s="14" t="n">
        <v>9.5</v>
      </c>
      <c r="H438" s="14" t="n">
        <v>24.42</v>
      </c>
      <c r="I438" s="14" t="n">
        <v>19.5</v>
      </c>
      <c r="J438" s="23" t="n">
        <f aca="false">IF(AND(E438="Priority",ISNUMBER('Cost model'!N650)),'Cost model'!N650,'Cost model'!M650)</f>
        <v>40</v>
      </c>
      <c r="K438" s="14" t="n">
        <f aca="false">J438-H438</f>
        <v>15.58</v>
      </c>
      <c r="L438" s="14" t="n">
        <f aca="false">G438-H438</f>
        <v>-14.92</v>
      </c>
    </row>
    <row r="439" customFormat="false" ht="15" hidden="false" customHeight="false" outlineLevel="0" collapsed="false">
      <c r="A439" s="2" t="s">
        <v>123</v>
      </c>
      <c r="B439" s="2" t="s">
        <v>124</v>
      </c>
      <c r="C439" s="2" t="s">
        <v>47</v>
      </c>
      <c r="D439" s="2" t="s">
        <v>12</v>
      </c>
      <c r="E439" s="2" t="s">
        <v>74</v>
      </c>
      <c r="F439" s="2" t="s">
        <v>976</v>
      </c>
      <c r="G439" s="14" t="n">
        <v>19.5</v>
      </c>
      <c r="H439" s="14" t="n">
        <v>42.6</v>
      </c>
      <c r="I439" s="14" t="n">
        <v>19.5</v>
      </c>
      <c r="J439" s="23" t="n">
        <f aca="false">IF(AND(E439="Priority",ISNUMBER('Cost model'!N5)),'Cost model'!N5,'Cost model'!M5)</f>
        <v>35</v>
      </c>
      <c r="K439" s="14" t="n">
        <f aca="false">J439-H439</f>
        <v>-7.6</v>
      </c>
      <c r="L439" s="14" t="n">
        <f aca="false">G439-H439</f>
        <v>-23.1</v>
      </c>
    </row>
    <row r="440" customFormat="false" ht="15" hidden="false" customHeight="false" outlineLevel="0" collapsed="false">
      <c r="A440" s="2" t="s">
        <v>174</v>
      </c>
      <c r="B440" s="2" t="s">
        <v>142</v>
      </c>
      <c r="C440" s="2" t="s">
        <v>49</v>
      </c>
      <c r="D440" s="2" t="s">
        <v>10</v>
      </c>
      <c r="E440" s="2" t="s">
        <v>74</v>
      </c>
      <c r="F440" s="2" t="s">
        <v>976</v>
      </c>
      <c r="G440" s="14" t="n">
        <v>17.5</v>
      </c>
      <c r="H440" s="14" t="n">
        <v>22.75</v>
      </c>
      <c r="I440" s="14" t="n">
        <v>17.5</v>
      </c>
      <c r="J440" s="23" t="n">
        <f aca="false">IF(AND(E440="Priority",ISNUMBER('Cost model'!N124)),'Cost model'!N124,'Cost model'!M124)</f>
        <v>21.5</v>
      </c>
      <c r="K440" s="14" t="n">
        <f aca="false">J440-H440</f>
        <v>-1.25</v>
      </c>
      <c r="L440" s="14" t="n">
        <f aca="false">G440-H440</f>
        <v>-5.25</v>
      </c>
    </row>
    <row r="441" customFormat="false" ht="15" hidden="false" customHeight="false" outlineLevel="0" collapsed="false">
      <c r="A441" s="2" t="s">
        <v>124</v>
      </c>
      <c r="B441" s="2" t="s">
        <v>221</v>
      </c>
      <c r="C441" s="2" t="s">
        <v>47</v>
      </c>
      <c r="D441" s="2" t="s">
        <v>12</v>
      </c>
      <c r="E441" s="2" t="s">
        <v>74</v>
      </c>
      <c r="F441" s="2" t="s">
        <v>976</v>
      </c>
      <c r="G441" s="14" t="n">
        <v>9.5</v>
      </c>
      <c r="H441" s="14" t="n">
        <v>15.83</v>
      </c>
      <c r="I441" s="14" t="n">
        <v>24.5</v>
      </c>
      <c r="J441" s="23" t="n">
        <f aca="false">IF(AND(E441="Priority",ISNUMBER('Cost model'!N410)),'Cost model'!N410,'Cost model'!M410)</f>
        <v>45</v>
      </c>
      <c r="K441" s="14" t="n">
        <f aca="false">J441-H441</f>
        <v>29.17</v>
      </c>
      <c r="L441" s="14" t="n">
        <f aca="false">G441-H441</f>
        <v>-6.33</v>
      </c>
    </row>
    <row r="442" customFormat="false" ht="15" hidden="false" customHeight="false" outlineLevel="0" collapsed="false">
      <c r="A442" s="2" t="s">
        <v>142</v>
      </c>
      <c r="B442" s="2" t="s">
        <v>158</v>
      </c>
      <c r="C442" s="2" t="s">
        <v>49</v>
      </c>
      <c r="D442" s="2" t="s">
        <v>12</v>
      </c>
      <c r="E442" s="2" t="s">
        <v>74</v>
      </c>
      <c r="F442" s="2" t="s">
        <v>976</v>
      </c>
      <c r="G442" s="14" t="n">
        <v>29.5</v>
      </c>
      <c r="H442" s="14" t="n">
        <v>54.95</v>
      </c>
      <c r="I442" s="14" t="n">
        <v>19.5</v>
      </c>
      <c r="J442" s="23" t="n">
        <f aca="false">IF(AND(E442="Priority",ISNUMBER('Cost model'!N652)),'Cost model'!N652,'Cost model'!M652)</f>
        <v>55</v>
      </c>
      <c r="K442" s="14" t="n">
        <f aca="false">J442-H442</f>
        <v>0.0499999999999972</v>
      </c>
      <c r="L442" s="14" t="n">
        <f aca="false">G442-H442</f>
        <v>-25.45</v>
      </c>
    </row>
    <row r="443" customFormat="false" ht="15" hidden="false" customHeight="false" outlineLevel="0" collapsed="false">
      <c r="A443" s="2" t="s">
        <v>174</v>
      </c>
      <c r="B443" s="2" t="s">
        <v>142</v>
      </c>
      <c r="C443" s="2" t="s">
        <v>47</v>
      </c>
      <c r="D443" s="2" t="s">
        <v>12</v>
      </c>
      <c r="E443" s="2" t="s">
        <v>74</v>
      </c>
      <c r="F443" s="2" t="s">
        <v>976</v>
      </c>
      <c r="G443" s="14" t="n">
        <v>9.5</v>
      </c>
      <c r="H443" s="14" t="n">
        <v>18.16</v>
      </c>
      <c r="I443" s="14" t="n">
        <v>9.5</v>
      </c>
      <c r="J443" s="23" t="n">
        <f aca="false">IF(AND(E443="Priority",ISNUMBER('Cost model'!N125)),'Cost model'!N125,'Cost model'!M125)</f>
        <v>40</v>
      </c>
      <c r="K443" s="14" t="n">
        <f aca="false">J443-H443</f>
        <v>21.84</v>
      </c>
      <c r="L443" s="14" t="n">
        <f aca="false">G443-H443</f>
        <v>-8.66</v>
      </c>
    </row>
    <row r="444" customFormat="false" ht="15" hidden="false" customHeight="false" outlineLevel="0" collapsed="false">
      <c r="A444" s="2" t="s">
        <v>124</v>
      </c>
      <c r="B444" s="2" t="s">
        <v>124</v>
      </c>
      <c r="C444" s="2" t="s">
        <v>47</v>
      </c>
      <c r="D444" s="2" t="s">
        <v>12</v>
      </c>
      <c r="E444" s="2" t="s">
        <v>74</v>
      </c>
      <c r="F444" s="2" t="s">
        <v>977</v>
      </c>
      <c r="G444" s="14" t="n">
        <v>9.5</v>
      </c>
      <c r="H444" s="14" t="n">
        <v>28.09</v>
      </c>
      <c r="I444" s="14" t="n">
        <v>9.5</v>
      </c>
      <c r="J444" s="23" t="n">
        <f aca="false">IF(AND(E444="Priority",ISNUMBER('Cost model'!N320)),'Cost model'!N320,'Cost model'!M320)</f>
        <v>24.5</v>
      </c>
      <c r="K444" s="14" t="n">
        <f aca="false">J444-H444</f>
        <v>-3.59</v>
      </c>
      <c r="L444" s="14" t="n">
        <f aca="false">G444-H444</f>
        <v>-18.59</v>
      </c>
    </row>
    <row r="445" customFormat="false" ht="15" hidden="false" customHeight="false" outlineLevel="0" collapsed="false">
      <c r="A445" s="2" t="s">
        <v>124</v>
      </c>
      <c r="B445" s="2" t="s">
        <v>124</v>
      </c>
      <c r="C445" s="2" t="s">
        <v>49</v>
      </c>
      <c r="D445" s="2" t="s">
        <v>10</v>
      </c>
      <c r="E445" s="2" t="s">
        <v>83</v>
      </c>
      <c r="F445" s="2" t="s">
        <v>977</v>
      </c>
      <c r="G445" s="14" t="n">
        <v>24.5</v>
      </c>
      <c r="H445" s="14" t="n">
        <v>20.05</v>
      </c>
      <c r="I445" s="14" t="n">
        <v>24.5</v>
      </c>
      <c r="J445" s="23" t="n">
        <f aca="false">IF(AND(E445="Priority",ISNUMBER('Cost model'!N319)),'Cost model'!N319,'Cost model'!M319)</f>
        <v>22.5</v>
      </c>
      <c r="K445" s="14" t="n">
        <f aca="false">J445-H445</f>
        <v>2.45</v>
      </c>
      <c r="L445" s="14" t="n">
        <f aca="false">G445-H445</f>
        <v>4.45</v>
      </c>
    </row>
    <row r="446" customFormat="false" ht="15" hidden="false" customHeight="false" outlineLevel="0" collapsed="false">
      <c r="A446" s="2" t="s">
        <v>142</v>
      </c>
      <c r="B446" s="2" t="s">
        <v>124</v>
      </c>
      <c r="C446" s="2" t="s">
        <v>49</v>
      </c>
      <c r="D446" s="2" t="s">
        <v>12</v>
      </c>
      <c r="E446" s="2" t="s">
        <v>74</v>
      </c>
      <c r="F446" s="2" t="s">
        <v>976</v>
      </c>
      <c r="G446" s="14" t="n">
        <v>17.5</v>
      </c>
      <c r="H446" s="14" t="n">
        <v>59.7</v>
      </c>
      <c r="I446" s="14" t="n">
        <v>19.5</v>
      </c>
      <c r="J446" s="23" t="n">
        <f aca="false">IF(AND(E446="Priority",ISNUMBER('Cost model'!N667)),'Cost model'!N667,'Cost model'!M667)</f>
        <v>55</v>
      </c>
      <c r="K446" s="14" t="n">
        <f aca="false">J446-H446</f>
        <v>-4.7</v>
      </c>
      <c r="L446" s="14" t="n">
        <f aca="false">G446-H446</f>
        <v>-42.2</v>
      </c>
    </row>
    <row r="447" customFormat="false" ht="15" hidden="false" customHeight="false" outlineLevel="0" collapsed="false">
      <c r="A447" s="2" t="s">
        <v>142</v>
      </c>
      <c r="B447" s="2" t="s">
        <v>142</v>
      </c>
      <c r="C447" s="2" t="s">
        <v>49</v>
      </c>
      <c r="D447" s="2" t="s">
        <v>10</v>
      </c>
      <c r="E447" s="2" t="s">
        <v>74</v>
      </c>
      <c r="F447" s="2" t="s">
        <v>977</v>
      </c>
      <c r="G447" s="14" t="n">
        <v>29.5</v>
      </c>
      <c r="H447" s="14" t="n">
        <v>22.75</v>
      </c>
      <c r="I447" s="14" t="n">
        <v>17.5</v>
      </c>
      <c r="J447" s="23" t="n">
        <f aca="false">IF(AND(E447="Priority",ISNUMBER('Cost model'!N634)),'Cost model'!N634,'Cost model'!M634)</f>
        <v>15.5</v>
      </c>
      <c r="K447" s="14" t="n">
        <f aca="false">J447-H447</f>
        <v>-7.25</v>
      </c>
      <c r="L447" s="14" t="n">
        <f aca="false">G447-H447</f>
        <v>6.75</v>
      </c>
    </row>
    <row r="448" customFormat="false" ht="15" hidden="false" customHeight="false" outlineLevel="0" collapsed="false">
      <c r="A448" s="2" t="s">
        <v>174</v>
      </c>
      <c r="B448" s="2" t="s">
        <v>142</v>
      </c>
      <c r="C448" s="2" t="s">
        <v>49</v>
      </c>
      <c r="D448" s="2" t="s">
        <v>14</v>
      </c>
      <c r="E448" s="2" t="s">
        <v>74</v>
      </c>
      <c r="F448" s="2" t="s">
        <v>976</v>
      </c>
      <c r="G448" s="14" t="n">
        <v>85</v>
      </c>
      <c r="H448" s="14" t="n">
        <v>155.79</v>
      </c>
      <c r="I448" s="14" t="n">
        <v>85</v>
      </c>
      <c r="J448" s="23" t="n">
        <f aca="false">IF(AND(E448="Priority",ISNUMBER('Cost model'!N133)),'Cost model'!N133,'Cost model'!M133)</f>
        <v>160</v>
      </c>
      <c r="K448" s="14" t="n">
        <f aca="false">J448-H448</f>
        <v>4.21000000000001</v>
      </c>
      <c r="L448" s="14" t="n">
        <f aca="false">G448-H448</f>
        <v>-70.79</v>
      </c>
    </row>
    <row r="449" customFormat="false" ht="15" hidden="false" customHeight="false" outlineLevel="0" collapsed="false">
      <c r="A449" s="2" t="s">
        <v>174</v>
      </c>
      <c r="B449" s="2" t="s">
        <v>124</v>
      </c>
      <c r="C449" s="2" t="s">
        <v>49</v>
      </c>
      <c r="D449" s="2" t="s">
        <v>10</v>
      </c>
      <c r="E449" s="2" t="s">
        <v>74</v>
      </c>
      <c r="F449" s="2" t="s">
        <v>976</v>
      </c>
      <c r="G449" s="14" t="n">
        <v>17.5</v>
      </c>
      <c r="H449" s="14" t="n">
        <v>22.75</v>
      </c>
      <c r="I449" s="14" t="n">
        <v>17.5</v>
      </c>
      <c r="J449" s="23" t="n">
        <f aca="false">IF(AND(E449="Priority",ISNUMBER('Cost model'!N109)),'Cost model'!N109,'Cost model'!M109)</f>
        <v>18.5</v>
      </c>
      <c r="K449" s="14" t="n">
        <f aca="false">J449-H449</f>
        <v>-4.25</v>
      </c>
      <c r="L449" s="14" t="n">
        <f aca="false">G449-H449</f>
        <v>-5.25</v>
      </c>
    </row>
    <row r="450" customFormat="false" ht="15" hidden="false" customHeight="false" outlineLevel="0" collapsed="false">
      <c r="A450" s="2" t="s">
        <v>124</v>
      </c>
      <c r="B450" s="2" t="s">
        <v>124</v>
      </c>
      <c r="C450" s="2" t="s">
        <v>49</v>
      </c>
      <c r="D450" s="2" t="s">
        <v>12</v>
      </c>
      <c r="E450" s="2" t="s">
        <v>83</v>
      </c>
      <c r="F450" s="2" t="s">
        <v>977</v>
      </c>
      <c r="G450" s="14" t="n">
        <v>29.5</v>
      </c>
      <c r="H450" s="14" t="n">
        <v>55.75</v>
      </c>
      <c r="I450" s="14" t="n">
        <v>29.5</v>
      </c>
      <c r="J450" s="23" t="n">
        <f aca="false">IF(AND(E450="Priority",ISNUMBER('Cost model'!N322)),'Cost model'!N322,'Cost model'!M322)</f>
        <v>65</v>
      </c>
      <c r="K450" s="14" t="n">
        <f aca="false">J450-H450</f>
        <v>9.25</v>
      </c>
      <c r="L450" s="14" t="n">
        <f aca="false">G450-H450</f>
        <v>-26.25</v>
      </c>
    </row>
    <row r="451" customFormat="false" ht="15" hidden="false" customHeight="false" outlineLevel="0" collapsed="false">
      <c r="A451" s="2" t="s">
        <v>174</v>
      </c>
      <c r="B451" s="2" t="s">
        <v>142</v>
      </c>
      <c r="C451" s="2" t="s">
        <v>47</v>
      </c>
      <c r="D451" s="2" t="s">
        <v>10</v>
      </c>
      <c r="E451" s="2" t="s">
        <v>74</v>
      </c>
      <c r="F451" s="2" t="s">
        <v>976</v>
      </c>
      <c r="G451" s="14" t="n">
        <v>9.5</v>
      </c>
      <c r="H451" s="14" t="n">
        <v>10.57</v>
      </c>
      <c r="I451" s="14" t="n">
        <v>9.5</v>
      </c>
      <c r="J451" s="23" t="n">
        <f aca="false">IF(AND(E451="Priority",ISNUMBER('Cost model'!N122)),'Cost model'!N122,'Cost model'!M122)</f>
        <v>13.5</v>
      </c>
      <c r="K451" s="14" t="n">
        <f aca="false">J451-H451</f>
        <v>2.93</v>
      </c>
      <c r="L451" s="14" t="n">
        <f aca="false">G451-H451</f>
        <v>-1.07</v>
      </c>
    </row>
    <row r="452" customFormat="false" ht="15" hidden="false" customHeight="false" outlineLevel="0" collapsed="false">
      <c r="A452" s="2" t="s">
        <v>142</v>
      </c>
      <c r="B452" s="2" t="s">
        <v>158</v>
      </c>
      <c r="C452" s="2" t="s">
        <v>49</v>
      </c>
      <c r="D452" s="2" t="s">
        <v>10</v>
      </c>
      <c r="E452" s="2" t="s">
        <v>74</v>
      </c>
      <c r="F452" s="2" t="s">
        <v>976</v>
      </c>
      <c r="G452" s="14" t="n">
        <v>17.5</v>
      </c>
      <c r="H452" s="14" t="n">
        <v>14.88</v>
      </c>
      <c r="I452" s="14" t="n">
        <v>17.5</v>
      </c>
      <c r="J452" s="23" t="n">
        <f aca="false">IF(AND(E452="Priority",ISNUMBER('Cost model'!N649)),'Cost model'!N649,'Cost model'!M649)</f>
        <v>19.5</v>
      </c>
      <c r="K452" s="14" t="n">
        <f aca="false">J452-H452</f>
        <v>4.62</v>
      </c>
      <c r="L452" s="14" t="n">
        <f aca="false">G452-H452</f>
        <v>2.62</v>
      </c>
    </row>
    <row r="453" customFormat="false" ht="15" hidden="false" customHeight="false" outlineLevel="0" collapsed="false">
      <c r="A453" s="2" t="s">
        <v>124</v>
      </c>
      <c r="B453" s="2" t="s">
        <v>142</v>
      </c>
      <c r="C453" s="2" t="s">
        <v>47</v>
      </c>
      <c r="D453" s="2" t="s">
        <v>12</v>
      </c>
      <c r="E453" s="2" t="s">
        <v>74</v>
      </c>
      <c r="F453" s="2" t="s">
        <v>976</v>
      </c>
      <c r="G453" s="14" t="n">
        <v>9.5</v>
      </c>
      <c r="H453" s="14" t="n">
        <v>45.89</v>
      </c>
      <c r="I453" s="14" t="n">
        <v>19.5</v>
      </c>
      <c r="J453" s="23" t="n">
        <f aca="false">IF(AND(E453="Priority",ISNUMBER('Cost model'!N335)),'Cost model'!N335,'Cost model'!M335)</f>
        <v>45</v>
      </c>
      <c r="K453" s="14" t="n">
        <f aca="false">J453-H453</f>
        <v>-0.890000000000001</v>
      </c>
      <c r="L453" s="14" t="n">
        <f aca="false">G453-H453</f>
        <v>-36.39</v>
      </c>
    </row>
    <row r="454" customFormat="false" ht="15" hidden="false" customHeight="false" outlineLevel="0" collapsed="false">
      <c r="A454" s="2" t="s">
        <v>221</v>
      </c>
      <c r="B454" s="2" t="s">
        <v>158</v>
      </c>
      <c r="C454" s="2" t="s">
        <v>47</v>
      </c>
      <c r="D454" s="2" t="s">
        <v>10</v>
      </c>
      <c r="E454" s="2" t="s">
        <v>74</v>
      </c>
      <c r="F454" s="2" t="s">
        <v>976</v>
      </c>
      <c r="G454" s="14" t="n">
        <v>14.5</v>
      </c>
      <c r="H454" s="14" t="n">
        <v>10.56</v>
      </c>
      <c r="I454" s="14" t="n">
        <v>14.5</v>
      </c>
      <c r="J454" s="23" t="n">
        <f aca="false">IF(AND(E454="Priority",ISNUMBER('Cost model'!N752)),'Cost model'!N752,'Cost model'!M752)</f>
        <v>12.5</v>
      </c>
      <c r="K454" s="14" t="n">
        <f aca="false">J454-H454</f>
        <v>1.94</v>
      </c>
      <c r="L454" s="14" t="n">
        <f aca="false">G454-H454</f>
        <v>3.94</v>
      </c>
    </row>
    <row r="455" customFormat="false" ht="15" hidden="false" customHeight="false" outlineLevel="0" collapsed="false">
      <c r="A455" s="2" t="s">
        <v>221</v>
      </c>
      <c r="B455" s="2" t="s">
        <v>221</v>
      </c>
      <c r="C455" s="2" t="s">
        <v>47</v>
      </c>
      <c r="D455" s="2" t="s">
        <v>10</v>
      </c>
      <c r="E455" s="2" t="s">
        <v>74</v>
      </c>
      <c r="F455" s="2" t="s">
        <v>977</v>
      </c>
      <c r="G455" s="14" t="n">
        <v>9.5</v>
      </c>
      <c r="H455" s="14" t="n">
        <v>7.03</v>
      </c>
      <c r="I455" s="14" t="n">
        <v>9.5</v>
      </c>
      <c r="J455" s="23" t="n">
        <f aca="false">IF(AND(E455="Priority",ISNUMBER('Cost model'!N737)),'Cost model'!N737,'Cost model'!M737)</f>
        <v>8.5</v>
      </c>
      <c r="K455" s="14" t="n">
        <f aca="false">J455-H455</f>
        <v>1.47</v>
      </c>
      <c r="L455" s="14" t="n">
        <f aca="false">G455-H455</f>
        <v>2.47</v>
      </c>
    </row>
    <row r="456" customFormat="false" ht="15" hidden="false" customHeight="false" outlineLevel="0" collapsed="false">
      <c r="A456" s="2" t="s">
        <v>221</v>
      </c>
      <c r="B456" s="2" t="s">
        <v>123</v>
      </c>
      <c r="C456" s="2" t="s">
        <v>47</v>
      </c>
      <c r="D456" s="2" t="s">
        <v>10</v>
      </c>
      <c r="E456" s="2" t="s">
        <v>74</v>
      </c>
      <c r="F456" s="2" t="s">
        <v>976</v>
      </c>
      <c r="G456" s="14" t="n">
        <v>169.63</v>
      </c>
      <c r="H456" s="14" t="n">
        <v>169.63</v>
      </c>
      <c r="I456" s="14" t="n">
        <v>19.5</v>
      </c>
      <c r="J456" s="23" t="n">
        <f aca="false">IF(AND(E456="Priority",ISNUMBER('Cost model'!N812)),'Cost model'!N812,'Cost model'!M812)</f>
        <v>25.5</v>
      </c>
      <c r="K456" s="14" t="n">
        <f aca="false">J456-H456</f>
        <v>-144.13</v>
      </c>
      <c r="L456" s="14" t="n">
        <f aca="false">G456-H456</f>
        <v>0</v>
      </c>
    </row>
    <row r="457" customFormat="false" ht="15" hidden="false" customHeight="false" outlineLevel="0" collapsed="false">
      <c r="A457" s="2" t="s">
        <v>142</v>
      </c>
      <c r="B457" s="2" t="s">
        <v>142</v>
      </c>
      <c r="C457" s="2" t="s">
        <v>49</v>
      </c>
      <c r="D457" s="2" t="s">
        <v>14</v>
      </c>
      <c r="E457" s="2" t="s">
        <v>74</v>
      </c>
      <c r="F457" s="2" t="s">
        <v>977</v>
      </c>
      <c r="G457" s="14" t="n">
        <v>85</v>
      </c>
      <c r="H457" s="14" t="n">
        <v>169.88</v>
      </c>
      <c r="I457" s="14" t="n">
        <v>85</v>
      </c>
      <c r="J457" s="23" t="n">
        <f aca="false">IF(AND(E457="Priority",ISNUMBER('Cost model'!N643)),'Cost model'!N643,'Cost model'!M643)</f>
        <v>110</v>
      </c>
      <c r="K457" s="14" t="n">
        <f aca="false">J457-H457</f>
        <v>-59.88</v>
      </c>
      <c r="L457" s="14" t="n">
        <f aca="false">G457-H457</f>
        <v>-84.88</v>
      </c>
    </row>
    <row r="458" customFormat="false" ht="15" hidden="false" customHeight="false" outlineLevel="0" collapsed="false">
      <c r="A458" s="2" t="s">
        <v>174</v>
      </c>
      <c r="B458" s="2" t="s">
        <v>124</v>
      </c>
      <c r="C458" s="2" t="s">
        <v>47</v>
      </c>
      <c r="D458" s="2" t="s">
        <v>10</v>
      </c>
      <c r="E458" s="2" t="s">
        <v>74</v>
      </c>
      <c r="F458" s="2" t="s">
        <v>976</v>
      </c>
      <c r="G458" s="14" t="n">
        <v>9.5</v>
      </c>
      <c r="H458" s="14" t="n">
        <v>7.96</v>
      </c>
      <c r="I458" s="14" t="n">
        <v>9.5</v>
      </c>
      <c r="J458" s="23" t="n">
        <f aca="false">IF(AND(E458="Priority",ISNUMBER('Cost model'!N107)),'Cost model'!N107,'Cost model'!M107)</f>
        <v>12.5</v>
      </c>
      <c r="K458" s="14" t="n">
        <f aca="false">J458-H458</f>
        <v>4.54</v>
      </c>
      <c r="L458" s="14" t="n">
        <f aca="false">G458-H458</f>
        <v>1.54</v>
      </c>
    </row>
    <row r="459" customFormat="false" ht="15" hidden="false" customHeight="false" outlineLevel="0" collapsed="false">
      <c r="A459" s="2" t="s">
        <v>124</v>
      </c>
      <c r="B459" s="2" t="s">
        <v>124</v>
      </c>
      <c r="C459" s="2" t="s">
        <v>47</v>
      </c>
      <c r="D459" s="2" t="s">
        <v>10</v>
      </c>
      <c r="E459" s="2" t="s">
        <v>83</v>
      </c>
      <c r="F459" s="2" t="s">
        <v>977</v>
      </c>
      <c r="G459" s="14" t="n">
        <v>14.5</v>
      </c>
      <c r="H459" s="14" t="n">
        <v>7.52</v>
      </c>
      <c r="I459" s="14" t="n">
        <v>14.5</v>
      </c>
      <c r="J459" s="23" t="n">
        <f aca="false">IF(AND(E459="Priority",ISNUMBER('Cost model'!N317)),'Cost model'!N317,'Cost model'!M317)</f>
        <v>15.5</v>
      </c>
      <c r="K459" s="14" t="n">
        <f aca="false">J459-H459</f>
        <v>7.98</v>
      </c>
      <c r="L459" s="14" t="n">
        <f aca="false">G459-H459</f>
        <v>6.98</v>
      </c>
    </row>
    <row r="460" customFormat="false" ht="15" hidden="false" customHeight="false" outlineLevel="0" collapsed="false">
      <c r="A460" s="2" t="s">
        <v>124</v>
      </c>
      <c r="B460" s="2" t="s">
        <v>124</v>
      </c>
      <c r="C460" s="2" t="s">
        <v>47</v>
      </c>
      <c r="D460" s="2" t="s">
        <v>12</v>
      </c>
      <c r="E460" s="2" t="s">
        <v>74</v>
      </c>
      <c r="F460" s="2" t="s">
        <v>977</v>
      </c>
      <c r="G460" s="14" t="n">
        <v>19</v>
      </c>
      <c r="H460" s="14" t="n">
        <v>27.85</v>
      </c>
      <c r="I460" s="14" t="n">
        <v>9.5</v>
      </c>
      <c r="J460" s="23" t="n">
        <f aca="false">IF(AND(E460="Priority",ISNUMBER('Cost model'!N320)),'Cost model'!N320,'Cost model'!M320)</f>
        <v>24.5</v>
      </c>
      <c r="K460" s="14" t="n">
        <f aca="false">J460-H460</f>
        <v>-3.35</v>
      </c>
      <c r="L460" s="14" t="n">
        <f aca="false">G460-H460</f>
        <v>-8.85</v>
      </c>
    </row>
    <row r="461" customFormat="false" ht="15" hidden="false" customHeight="false" outlineLevel="0" collapsed="false">
      <c r="A461" s="2" t="s">
        <v>174</v>
      </c>
      <c r="B461" s="2" t="s">
        <v>142</v>
      </c>
      <c r="C461" s="2" t="s">
        <v>47</v>
      </c>
      <c r="D461" s="2" t="s">
        <v>10</v>
      </c>
      <c r="E461" s="2" t="s">
        <v>74</v>
      </c>
      <c r="F461" s="2" t="s">
        <v>976</v>
      </c>
      <c r="G461" s="14" t="n">
        <v>9.5</v>
      </c>
      <c r="H461" s="14" t="n">
        <v>20.05</v>
      </c>
      <c r="I461" s="14" t="n">
        <v>9.5</v>
      </c>
      <c r="J461" s="23" t="n">
        <f aca="false">IF(AND(E461="Priority",ISNUMBER('Cost model'!N122)),'Cost model'!N122,'Cost model'!M122)</f>
        <v>13.5</v>
      </c>
      <c r="K461" s="14" t="n">
        <f aca="false">J461-H461</f>
        <v>-6.55</v>
      </c>
      <c r="L461" s="14" t="n">
        <f aca="false">G461-H461</f>
        <v>-10.55</v>
      </c>
    </row>
    <row r="462" customFormat="false" ht="15" hidden="false" customHeight="false" outlineLevel="0" collapsed="false">
      <c r="A462" s="2" t="s">
        <v>158</v>
      </c>
      <c r="B462" s="2" t="s">
        <v>158</v>
      </c>
      <c r="C462" s="2" t="s">
        <v>49</v>
      </c>
      <c r="D462" s="2" t="s">
        <v>10</v>
      </c>
      <c r="E462" s="2" t="s">
        <v>74</v>
      </c>
      <c r="F462" s="2" t="s">
        <v>977</v>
      </c>
      <c r="G462" s="14" t="n">
        <v>17.5</v>
      </c>
      <c r="H462" s="14" t="n">
        <v>21.46</v>
      </c>
      <c r="I462" s="14" t="n">
        <v>17.5</v>
      </c>
      <c r="J462" s="23" t="n">
        <f aca="false">IF(AND(E462="Priority",ISNUMBER('Cost model'!N424)),'Cost model'!N424,'Cost model'!M424)</f>
        <v>16.5</v>
      </c>
      <c r="K462" s="14" t="n">
        <f aca="false">J462-H462</f>
        <v>-4.96</v>
      </c>
      <c r="L462" s="14" t="n">
        <f aca="false">G462-H462</f>
        <v>-3.96</v>
      </c>
    </row>
    <row r="463" customFormat="false" ht="15" hidden="false" customHeight="false" outlineLevel="0" collapsed="false">
      <c r="A463" s="2" t="s">
        <v>174</v>
      </c>
      <c r="B463" s="2" t="s">
        <v>142</v>
      </c>
      <c r="C463" s="2" t="s">
        <v>47</v>
      </c>
      <c r="D463" s="2" t="s">
        <v>10</v>
      </c>
      <c r="E463" s="2" t="s">
        <v>74</v>
      </c>
      <c r="F463" s="2" t="s">
        <v>976</v>
      </c>
      <c r="G463" s="14" t="n">
        <v>9.5</v>
      </c>
      <c r="H463" s="14" t="n">
        <v>20.05</v>
      </c>
      <c r="I463" s="14" t="n">
        <v>9.5</v>
      </c>
      <c r="J463" s="23" t="n">
        <f aca="false">IF(AND(E463="Priority",ISNUMBER('Cost model'!N122)),'Cost model'!N122,'Cost model'!M122)</f>
        <v>13.5</v>
      </c>
      <c r="K463" s="14" t="n">
        <f aca="false">J463-H463</f>
        <v>-6.55</v>
      </c>
      <c r="L463" s="14" t="n">
        <f aca="false">G463-H463</f>
        <v>-10.55</v>
      </c>
    </row>
    <row r="464" customFormat="false" ht="15" hidden="false" customHeight="false" outlineLevel="0" collapsed="false">
      <c r="A464" s="2" t="s">
        <v>158</v>
      </c>
      <c r="B464" s="2" t="s">
        <v>142</v>
      </c>
      <c r="C464" s="2" t="s">
        <v>49</v>
      </c>
      <c r="D464" s="2" t="s">
        <v>10</v>
      </c>
      <c r="E464" s="2" t="s">
        <v>74</v>
      </c>
      <c r="F464" s="2" t="s">
        <v>976</v>
      </c>
      <c r="G464" s="14" t="n">
        <v>17.5</v>
      </c>
      <c r="H464" s="14" t="n">
        <v>20.05</v>
      </c>
      <c r="I464" s="14" t="n">
        <v>17.5</v>
      </c>
      <c r="J464" s="23" t="n">
        <f aca="false">IF(AND(E464="Priority",ISNUMBER('Cost model'!N439)),'Cost model'!N439,'Cost model'!M439)</f>
        <v>20.5</v>
      </c>
      <c r="K464" s="14" t="n">
        <f aca="false">J464-H464</f>
        <v>0.449999999999999</v>
      </c>
      <c r="L464" s="14" t="n">
        <f aca="false">G464-H464</f>
        <v>-2.55</v>
      </c>
    </row>
    <row r="465" customFormat="false" ht="15" hidden="false" customHeight="false" outlineLevel="0" collapsed="false">
      <c r="A465" s="2" t="s">
        <v>221</v>
      </c>
      <c r="B465" s="2" t="s">
        <v>221</v>
      </c>
      <c r="C465" s="2" t="s">
        <v>49</v>
      </c>
      <c r="D465" s="2" t="s">
        <v>10</v>
      </c>
      <c r="E465" s="2" t="s">
        <v>74</v>
      </c>
      <c r="F465" s="2" t="s">
        <v>977</v>
      </c>
      <c r="G465" s="14" t="n">
        <v>17.5</v>
      </c>
      <c r="H465" s="14" t="n">
        <v>15.06</v>
      </c>
      <c r="I465" s="14" t="n">
        <v>17.5</v>
      </c>
      <c r="J465" s="23" t="n">
        <f aca="false">IF(AND(E465="Priority",ISNUMBER('Cost model'!N739)),'Cost model'!N739,'Cost model'!M739)</f>
        <v>17.5</v>
      </c>
      <c r="K465" s="14" t="n">
        <f aca="false">J465-H465</f>
        <v>2.44</v>
      </c>
      <c r="L465" s="14" t="n">
        <f aca="false">G465-H465</f>
        <v>2.44</v>
      </c>
    </row>
    <row r="466" customFormat="false" ht="15" hidden="false" customHeight="false" outlineLevel="0" collapsed="false">
      <c r="A466" s="2" t="s">
        <v>221</v>
      </c>
      <c r="B466" s="2" t="s">
        <v>221</v>
      </c>
      <c r="C466" s="2" t="s">
        <v>47</v>
      </c>
      <c r="D466" s="2" t="s">
        <v>12</v>
      </c>
      <c r="E466" s="2" t="s">
        <v>74</v>
      </c>
      <c r="F466" s="2" t="s">
        <v>977</v>
      </c>
      <c r="G466" s="14" t="n">
        <v>9.5</v>
      </c>
      <c r="H466" s="14" t="n">
        <v>24.63</v>
      </c>
      <c r="I466" s="14" t="n">
        <v>9.5</v>
      </c>
      <c r="J466" s="23" t="n">
        <f aca="false">IF(AND(E466="Priority",ISNUMBER('Cost model'!N740)),'Cost model'!N740,'Cost model'!M740)</f>
        <v>22.5</v>
      </c>
      <c r="K466" s="14" t="n">
        <f aca="false">J466-H466</f>
        <v>-2.13</v>
      </c>
      <c r="L466" s="14" t="n">
        <f aca="false">G466-H466</f>
        <v>-15.13</v>
      </c>
    </row>
    <row r="467" customFormat="false" ht="15" hidden="false" customHeight="false" outlineLevel="0" collapsed="false">
      <c r="A467" s="2" t="s">
        <v>174</v>
      </c>
      <c r="B467" s="2" t="s">
        <v>142</v>
      </c>
      <c r="C467" s="2" t="s">
        <v>49</v>
      </c>
      <c r="D467" s="2" t="s">
        <v>12</v>
      </c>
      <c r="E467" s="2" t="s">
        <v>74</v>
      </c>
      <c r="F467" s="2" t="s">
        <v>976</v>
      </c>
      <c r="G467" s="14" t="n">
        <v>19.5</v>
      </c>
      <c r="H467" s="14" t="n">
        <v>69.5</v>
      </c>
      <c r="I467" s="14" t="n">
        <v>19.5</v>
      </c>
      <c r="J467" s="23" t="n">
        <f aca="false">IF(AND(E467="Priority",ISNUMBER('Cost model'!N127)),'Cost model'!N127,'Cost model'!M127)</f>
        <v>50</v>
      </c>
      <c r="K467" s="14" t="n">
        <f aca="false">J467-H467</f>
        <v>-19.5</v>
      </c>
      <c r="L467" s="14" t="n">
        <f aca="false">G467-H467</f>
        <v>-50</v>
      </c>
    </row>
    <row r="468" customFormat="false" ht="15" hidden="false" customHeight="false" outlineLevel="0" collapsed="false">
      <c r="A468" s="2" t="s">
        <v>158</v>
      </c>
      <c r="B468" s="2" t="s">
        <v>158</v>
      </c>
      <c r="C468" s="2" t="s">
        <v>49</v>
      </c>
      <c r="D468" s="2" t="s">
        <v>10</v>
      </c>
      <c r="E468" s="2" t="s">
        <v>74</v>
      </c>
      <c r="F468" s="2" t="s">
        <v>977</v>
      </c>
      <c r="G468" s="14" t="n">
        <v>17.5</v>
      </c>
      <c r="H468" s="14" t="n">
        <v>13.92</v>
      </c>
      <c r="I468" s="14" t="n">
        <v>17.5</v>
      </c>
      <c r="J468" s="23" t="n">
        <f aca="false">IF(AND(E468="Priority",ISNUMBER('Cost model'!N424)),'Cost model'!N424,'Cost model'!M424)</f>
        <v>16.5</v>
      </c>
      <c r="K468" s="14" t="n">
        <f aca="false">J468-H468</f>
        <v>2.58</v>
      </c>
      <c r="L468" s="14" t="n">
        <f aca="false">G468-H468</f>
        <v>3.58</v>
      </c>
    </row>
    <row r="469" customFormat="false" ht="15" hidden="false" customHeight="false" outlineLevel="0" collapsed="false">
      <c r="A469" s="2" t="s">
        <v>142</v>
      </c>
      <c r="B469" s="2" t="s">
        <v>158</v>
      </c>
      <c r="C469" s="2" t="s">
        <v>49</v>
      </c>
      <c r="D469" s="2" t="s">
        <v>14</v>
      </c>
      <c r="E469" s="2" t="s">
        <v>74</v>
      </c>
      <c r="F469" s="2" t="s">
        <v>976</v>
      </c>
      <c r="G469" s="14" t="n">
        <v>50</v>
      </c>
      <c r="H469" s="14" t="n">
        <v>95.67</v>
      </c>
      <c r="I469" s="14" t="n">
        <v>199</v>
      </c>
      <c r="J469" s="23" t="n">
        <f aca="false">IF(AND(E469="Priority",ISNUMBER('Cost model'!N658)),'Cost model'!N658,'Cost model'!M658)</f>
        <v>165</v>
      </c>
      <c r="K469" s="14" t="n">
        <f aca="false">J469-H469</f>
        <v>69.33</v>
      </c>
      <c r="L469" s="14" t="n">
        <f aca="false">G469-H469</f>
        <v>-45.67</v>
      </c>
    </row>
    <row r="470" customFormat="false" ht="15" hidden="false" customHeight="false" outlineLevel="0" collapsed="false">
      <c r="A470" s="2" t="s">
        <v>174</v>
      </c>
      <c r="B470" s="2" t="s">
        <v>174</v>
      </c>
      <c r="C470" s="2" t="s">
        <v>47</v>
      </c>
      <c r="D470" s="2" t="s">
        <v>10</v>
      </c>
      <c r="E470" s="2" t="s">
        <v>74</v>
      </c>
      <c r="F470" s="2" t="s">
        <v>977</v>
      </c>
      <c r="G470" s="14" t="n">
        <v>9.5</v>
      </c>
      <c r="H470" s="14" t="n">
        <v>7.34</v>
      </c>
      <c r="I470" s="14" t="n">
        <v>9.5</v>
      </c>
      <c r="J470" s="23" t="n">
        <f aca="false">IF(AND(E470="Priority",ISNUMBER('Cost model'!N167)),'Cost model'!N167,'Cost model'!M167)</f>
        <v>8.5</v>
      </c>
      <c r="K470" s="14" t="n">
        <f aca="false">J470-H470</f>
        <v>1.16</v>
      </c>
      <c r="L470" s="14" t="n">
        <f aca="false">G470-H470</f>
        <v>2.16</v>
      </c>
    </row>
    <row r="471" customFormat="false" ht="15" hidden="false" customHeight="false" outlineLevel="0" collapsed="false">
      <c r="A471" s="2" t="s">
        <v>174</v>
      </c>
      <c r="B471" s="2" t="s">
        <v>142</v>
      </c>
      <c r="C471" s="2" t="s">
        <v>47</v>
      </c>
      <c r="D471" s="2" t="s">
        <v>12</v>
      </c>
      <c r="E471" s="2" t="s">
        <v>74</v>
      </c>
      <c r="F471" s="2" t="s">
        <v>976</v>
      </c>
      <c r="G471" s="14" t="n">
        <v>9.5</v>
      </c>
      <c r="H471" s="14" t="n">
        <v>40.89</v>
      </c>
      <c r="I471" s="14" t="n">
        <v>9.5</v>
      </c>
      <c r="J471" s="23" t="n">
        <f aca="false">IF(AND(E471="Priority",ISNUMBER('Cost model'!N125)),'Cost model'!N125,'Cost model'!M125)</f>
        <v>40</v>
      </c>
      <c r="K471" s="14" t="n">
        <f aca="false">J471-H471</f>
        <v>-0.890000000000001</v>
      </c>
      <c r="L471" s="14" t="n">
        <f aca="false">G471-H471</f>
        <v>-31.39</v>
      </c>
    </row>
    <row r="472" customFormat="false" ht="15" hidden="false" customHeight="false" outlineLevel="0" collapsed="false">
      <c r="A472" s="2" t="s">
        <v>174</v>
      </c>
      <c r="B472" s="2" t="s">
        <v>174</v>
      </c>
      <c r="C472" s="2" t="s">
        <v>49</v>
      </c>
      <c r="D472" s="2" t="s">
        <v>14</v>
      </c>
      <c r="E472" s="2" t="s">
        <v>74</v>
      </c>
      <c r="F472" s="2" t="s">
        <v>977</v>
      </c>
      <c r="G472" s="14" t="n">
        <v>25</v>
      </c>
      <c r="H472" s="14" t="n">
        <v>181.42</v>
      </c>
      <c r="I472" s="14" t="n">
        <v>85</v>
      </c>
      <c r="J472" s="23" t="n">
        <f aca="false">IF(AND(E472="Priority",ISNUMBER('Cost model'!N178)),'Cost model'!N178,'Cost model'!M178)</f>
        <v>145</v>
      </c>
      <c r="K472" s="14" t="n">
        <f aca="false">J472-H472</f>
        <v>-36.42</v>
      </c>
      <c r="L472" s="14" t="n">
        <f aca="false">G472-H472</f>
        <v>-156.42</v>
      </c>
    </row>
    <row r="473" customFormat="false" ht="15" hidden="false" customHeight="false" outlineLevel="0" collapsed="false">
      <c r="A473" s="2" t="s">
        <v>158</v>
      </c>
      <c r="B473" s="2" t="s">
        <v>142</v>
      </c>
      <c r="C473" s="2" t="s">
        <v>47</v>
      </c>
      <c r="D473" s="2" t="s">
        <v>12</v>
      </c>
      <c r="E473" s="2" t="s">
        <v>74</v>
      </c>
      <c r="F473" s="2" t="s">
        <v>976</v>
      </c>
      <c r="G473" s="14" t="n">
        <v>9.5</v>
      </c>
      <c r="H473" s="14" t="n">
        <v>42.61</v>
      </c>
      <c r="I473" s="14" t="n">
        <v>19.5</v>
      </c>
      <c r="J473" s="23" t="n">
        <f aca="false">IF(AND(E473="Priority",ISNUMBER('Cost model'!N440)),'Cost model'!N440,'Cost model'!M440)</f>
        <v>45</v>
      </c>
      <c r="K473" s="14" t="n">
        <f aca="false">J473-H473</f>
        <v>2.39</v>
      </c>
      <c r="L473" s="14" t="n">
        <f aca="false">G473-H473</f>
        <v>-33.11</v>
      </c>
    </row>
    <row r="474" customFormat="false" ht="15" hidden="false" customHeight="false" outlineLevel="0" collapsed="false">
      <c r="A474" s="2" t="s">
        <v>221</v>
      </c>
      <c r="B474" s="2" t="s">
        <v>221</v>
      </c>
      <c r="C474" s="2" t="s">
        <v>47</v>
      </c>
      <c r="D474" s="2" t="s">
        <v>10</v>
      </c>
      <c r="E474" s="2" t="s">
        <v>74</v>
      </c>
      <c r="F474" s="2" t="s">
        <v>977</v>
      </c>
      <c r="G474" s="14" t="n">
        <v>9.5</v>
      </c>
      <c r="H474" s="14" t="n">
        <v>7.03</v>
      </c>
      <c r="I474" s="14" t="n">
        <v>9.5</v>
      </c>
      <c r="J474" s="23" t="n">
        <f aca="false">IF(AND(E474="Priority",ISNUMBER('Cost model'!N737)),'Cost model'!N737,'Cost model'!M737)</f>
        <v>8.5</v>
      </c>
      <c r="K474" s="14" t="n">
        <f aca="false">J474-H474</f>
        <v>1.47</v>
      </c>
      <c r="L474" s="14" t="n">
        <f aca="false">G474-H474</f>
        <v>2.47</v>
      </c>
    </row>
    <row r="475" customFormat="false" ht="15" hidden="false" customHeight="false" outlineLevel="0" collapsed="false">
      <c r="A475" s="2" t="s">
        <v>124</v>
      </c>
      <c r="B475" s="2" t="s">
        <v>124</v>
      </c>
      <c r="C475" s="2" t="s">
        <v>48</v>
      </c>
      <c r="D475" s="2" t="s">
        <v>13</v>
      </c>
      <c r="E475" s="2" t="s">
        <v>74</v>
      </c>
      <c r="F475" s="2" t="s">
        <v>977</v>
      </c>
      <c r="G475" s="14" t="n">
        <v>50</v>
      </c>
      <c r="H475" s="14" t="n">
        <v>43.97</v>
      </c>
      <c r="I475" s="14" t="n">
        <v>24.5</v>
      </c>
      <c r="J475" s="23" t="n">
        <f aca="false">IF(AND(E475="Priority",ISNUMBER('Cost model'!N324)),'Cost model'!N324,'Cost model'!M324)</f>
        <v>85</v>
      </c>
      <c r="K475" s="14" t="n">
        <f aca="false">J475-H475</f>
        <v>41.03</v>
      </c>
      <c r="L475" s="14" t="n">
        <f aca="false">G475-H475</f>
        <v>6.03</v>
      </c>
    </row>
    <row r="476" customFormat="false" ht="15" hidden="false" customHeight="false" outlineLevel="0" collapsed="false">
      <c r="A476" s="2" t="s">
        <v>124</v>
      </c>
      <c r="B476" s="2" t="s">
        <v>124</v>
      </c>
      <c r="C476" s="2" t="s">
        <v>48</v>
      </c>
      <c r="D476" s="2" t="s">
        <v>10</v>
      </c>
      <c r="E476" s="2" t="s">
        <v>74</v>
      </c>
      <c r="F476" s="2" t="s">
        <v>977</v>
      </c>
      <c r="G476" s="14" t="n">
        <v>12.5</v>
      </c>
      <c r="H476" s="14" t="n">
        <v>7.82</v>
      </c>
      <c r="I476" s="14" t="n">
        <v>12.5</v>
      </c>
      <c r="J476" s="23" t="n">
        <f aca="false">IF(AND(E476="Priority",ISNUMBER('Cost model'!N318)),'Cost model'!N318,'Cost model'!M318)</f>
        <v>14.5</v>
      </c>
      <c r="K476" s="14" t="n">
        <f aca="false">J476-H476</f>
        <v>6.68</v>
      </c>
      <c r="L476" s="14" t="n">
        <f aca="false">G476-H476</f>
        <v>4.68</v>
      </c>
    </row>
    <row r="477" customFormat="false" ht="15" hidden="false" customHeight="false" outlineLevel="0" collapsed="false">
      <c r="A477" s="2" t="s">
        <v>142</v>
      </c>
      <c r="B477" s="2" t="s">
        <v>142</v>
      </c>
      <c r="C477" s="2" t="s">
        <v>49</v>
      </c>
      <c r="D477" s="2" t="s">
        <v>10</v>
      </c>
      <c r="E477" s="2" t="s">
        <v>74</v>
      </c>
      <c r="F477" s="2" t="s">
        <v>977</v>
      </c>
      <c r="G477" s="14" t="n">
        <v>19.5</v>
      </c>
      <c r="H477" s="14" t="n">
        <v>40.89</v>
      </c>
      <c r="I477" s="14" t="n">
        <v>17.5</v>
      </c>
      <c r="J477" s="23" t="n">
        <f aca="false">IF(AND(E477="Priority",ISNUMBER('Cost model'!N634)),'Cost model'!N634,'Cost model'!M634)</f>
        <v>15.5</v>
      </c>
      <c r="K477" s="14" t="n">
        <f aca="false">J477-H477</f>
        <v>-25.39</v>
      </c>
      <c r="L477" s="14" t="n">
        <f aca="false">G477-H477</f>
        <v>-21.39</v>
      </c>
    </row>
    <row r="478" customFormat="false" ht="15" hidden="false" customHeight="false" outlineLevel="0" collapsed="false">
      <c r="A478" s="2" t="s">
        <v>174</v>
      </c>
      <c r="B478" s="2" t="s">
        <v>174</v>
      </c>
      <c r="C478" s="2" t="s">
        <v>47</v>
      </c>
      <c r="D478" s="2" t="s">
        <v>12</v>
      </c>
      <c r="E478" s="2" t="s">
        <v>74</v>
      </c>
      <c r="F478" s="2" t="s">
        <v>977</v>
      </c>
      <c r="G478" s="14" t="n">
        <v>9.5</v>
      </c>
      <c r="H478" s="14" t="n">
        <v>28.17</v>
      </c>
      <c r="I478" s="14" t="n">
        <v>9.5</v>
      </c>
      <c r="J478" s="23" t="n">
        <f aca="false">IF(AND(E478="Priority",ISNUMBER('Cost model'!N170)),'Cost model'!N170,'Cost model'!M170)</f>
        <v>25.5</v>
      </c>
      <c r="K478" s="14" t="n">
        <f aca="false">J478-H478</f>
        <v>-2.67</v>
      </c>
      <c r="L478" s="14" t="n">
        <f aca="false">G478-H478</f>
        <v>-18.67</v>
      </c>
    </row>
    <row r="479" customFormat="false" ht="15" hidden="false" customHeight="false" outlineLevel="0" collapsed="false">
      <c r="A479" s="2" t="s">
        <v>174</v>
      </c>
      <c r="B479" s="2" t="s">
        <v>142</v>
      </c>
      <c r="C479" s="2" t="s">
        <v>48</v>
      </c>
      <c r="D479" s="2" t="s">
        <v>10</v>
      </c>
      <c r="E479" s="2" t="s">
        <v>74</v>
      </c>
      <c r="F479" s="2" t="s">
        <v>976</v>
      </c>
      <c r="G479" s="14" t="n">
        <v>12.5</v>
      </c>
      <c r="H479" s="14" t="n">
        <v>27.75</v>
      </c>
      <c r="I479" s="14" t="n">
        <v>12.5</v>
      </c>
      <c r="J479" s="23" t="n">
        <f aca="false">IF(AND(E479="Priority",ISNUMBER('Cost model'!N123)),'Cost model'!N123,'Cost model'!M123)</f>
        <v>16.5</v>
      </c>
      <c r="K479" s="14" t="n">
        <f aca="false">J479-H479</f>
        <v>-11.25</v>
      </c>
      <c r="L479" s="14" t="n">
        <f aca="false">G479-H479</f>
        <v>-15.25</v>
      </c>
    </row>
    <row r="480" customFormat="false" ht="15" hidden="false" customHeight="false" outlineLevel="0" collapsed="false">
      <c r="A480" s="2" t="s">
        <v>124</v>
      </c>
      <c r="B480" s="2" t="s">
        <v>124</v>
      </c>
      <c r="C480" s="2" t="s">
        <v>49</v>
      </c>
      <c r="D480" s="2" t="s">
        <v>14</v>
      </c>
      <c r="E480" s="2" t="s">
        <v>74</v>
      </c>
      <c r="F480" s="2" t="s">
        <v>977</v>
      </c>
      <c r="G480" s="14" t="n">
        <v>50</v>
      </c>
      <c r="H480" s="14" t="n">
        <v>306.01</v>
      </c>
      <c r="I480" s="14" t="n">
        <v>85</v>
      </c>
      <c r="J480" s="23" t="n">
        <f aca="false">IF(AND(E480="Priority",ISNUMBER('Cost model'!N328)),'Cost model'!N328,'Cost model'!M328)</f>
        <v>175</v>
      </c>
      <c r="K480" s="14" t="n">
        <f aca="false">J480-H480</f>
        <v>-131.01</v>
      </c>
      <c r="L480" s="14" t="n">
        <f aca="false">G480-H480</f>
        <v>-256.01</v>
      </c>
    </row>
    <row r="481" customFormat="false" ht="15" hidden="false" customHeight="false" outlineLevel="0" collapsed="false">
      <c r="A481" s="2" t="s">
        <v>142</v>
      </c>
      <c r="B481" s="2" t="s">
        <v>142</v>
      </c>
      <c r="C481" s="2" t="s">
        <v>47</v>
      </c>
      <c r="D481" s="2" t="s">
        <v>12</v>
      </c>
      <c r="E481" s="2" t="s">
        <v>74</v>
      </c>
      <c r="F481" s="2" t="s">
        <v>977</v>
      </c>
      <c r="G481" s="14" t="n">
        <v>9.5</v>
      </c>
      <c r="H481" s="14" t="n">
        <v>9.79</v>
      </c>
      <c r="I481" s="14" t="n">
        <v>9.5</v>
      </c>
      <c r="J481" s="23" t="n">
        <f aca="false">IF(AND(E481="Priority",ISNUMBER('Cost model'!N635)),'Cost model'!N635,'Cost model'!M635)</f>
        <v>30.5</v>
      </c>
      <c r="K481" s="14" t="n">
        <f aca="false">J481-H481</f>
        <v>20.71</v>
      </c>
      <c r="L481" s="14" t="n">
        <f aca="false">G481-H481</f>
        <v>-0.289999999999999</v>
      </c>
    </row>
    <row r="482" customFormat="false" ht="15" hidden="false" customHeight="false" outlineLevel="0" collapsed="false">
      <c r="A482" s="2" t="s">
        <v>174</v>
      </c>
      <c r="B482" s="2" t="s">
        <v>142</v>
      </c>
      <c r="C482" s="2" t="s">
        <v>48</v>
      </c>
      <c r="D482" s="2" t="s">
        <v>10</v>
      </c>
      <c r="E482" s="2" t="s">
        <v>74</v>
      </c>
      <c r="F482" s="2" t="s">
        <v>976</v>
      </c>
      <c r="G482" s="14" t="n">
        <v>12.5</v>
      </c>
      <c r="H482" s="14" t="n">
        <v>20.05</v>
      </c>
      <c r="I482" s="14" t="n">
        <v>12.5</v>
      </c>
      <c r="J482" s="23" t="n">
        <f aca="false">IF(AND(E482="Priority",ISNUMBER('Cost model'!N123)),'Cost model'!N123,'Cost model'!M123)</f>
        <v>16.5</v>
      </c>
      <c r="K482" s="14" t="n">
        <f aca="false">J482-H482</f>
        <v>-3.55</v>
      </c>
      <c r="L482" s="14" t="n">
        <f aca="false">G482-H482</f>
        <v>-7.55</v>
      </c>
    </row>
    <row r="483" customFormat="false" ht="15" hidden="false" customHeight="false" outlineLevel="0" collapsed="false">
      <c r="A483" s="2" t="s">
        <v>174</v>
      </c>
      <c r="B483" s="2" t="s">
        <v>142</v>
      </c>
      <c r="C483" s="2" t="s">
        <v>47</v>
      </c>
      <c r="D483" s="2" t="s">
        <v>10</v>
      </c>
      <c r="E483" s="2" t="s">
        <v>74</v>
      </c>
      <c r="F483" s="2" t="s">
        <v>976</v>
      </c>
      <c r="G483" s="14" t="n">
        <v>9.5</v>
      </c>
      <c r="H483" s="14" t="n">
        <v>20.05</v>
      </c>
      <c r="I483" s="14" t="n">
        <v>9.5</v>
      </c>
      <c r="J483" s="23" t="n">
        <f aca="false">IF(AND(E483="Priority",ISNUMBER('Cost model'!N122)),'Cost model'!N122,'Cost model'!M122)</f>
        <v>13.5</v>
      </c>
      <c r="K483" s="14" t="n">
        <f aca="false">J483-H483</f>
        <v>-6.55</v>
      </c>
      <c r="L483" s="14" t="n">
        <f aca="false">G483-H483</f>
        <v>-10.55</v>
      </c>
    </row>
    <row r="484" customFormat="false" ht="15" hidden="false" customHeight="false" outlineLevel="0" collapsed="false">
      <c r="A484" s="2" t="s">
        <v>174</v>
      </c>
      <c r="B484" s="2" t="s">
        <v>142</v>
      </c>
      <c r="C484" s="2" t="s">
        <v>47</v>
      </c>
      <c r="D484" s="2" t="s">
        <v>12</v>
      </c>
      <c r="E484" s="2" t="s">
        <v>74</v>
      </c>
      <c r="F484" s="2" t="s">
        <v>976</v>
      </c>
      <c r="G484" s="14" t="n">
        <v>19</v>
      </c>
      <c r="H484" s="14" t="n">
        <v>45.61</v>
      </c>
      <c r="I484" s="14" t="n">
        <v>9.5</v>
      </c>
      <c r="J484" s="23" t="n">
        <f aca="false">IF(AND(E484="Priority",ISNUMBER('Cost model'!N125)),'Cost model'!N125,'Cost model'!M125)</f>
        <v>40</v>
      </c>
      <c r="K484" s="14" t="n">
        <f aca="false">J484-H484</f>
        <v>-5.61</v>
      </c>
      <c r="L484" s="14" t="n">
        <f aca="false">G484-H484</f>
        <v>-26.61</v>
      </c>
    </row>
    <row r="485" customFormat="false" ht="15" hidden="false" customHeight="false" outlineLevel="0" collapsed="false">
      <c r="A485" s="2" t="s">
        <v>174</v>
      </c>
      <c r="B485" s="2" t="s">
        <v>142</v>
      </c>
      <c r="C485" s="2" t="s">
        <v>49</v>
      </c>
      <c r="D485" s="2" t="s">
        <v>12</v>
      </c>
      <c r="E485" s="2" t="s">
        <v>74</v>
      </c>
      <c r="F485" s="2" t="s">
        <v>976</v>
      </c>
      <c r="G485" s="14" t="n">
        <v>19.5</v>
      </c>
      <c r="H485" s="14" t="n">
        <v>51.19</v>
      </c>
      <c r="I485" s="14" t="n">
        <v>19.5</v>
      </c>
      <c r="J485" s="23" t="n">
        <f aca="false">IF(AND(E485="Priority",ISNUMBER('Cost model'!N127)),'Cost model'!N127,'Cost model'!M127)</f>
        <v>50</v>
      </c>
      <c r="K485" s="14" t="n">
        <f aca="false">J485-H485</f>
        <v>-1.19</v>
      </c>
      <c r="L485" s="14" t="n">
        <f aca="false">G485-H485</f>
        <v>-31.69</v>
      </c>
    </row>
    <row r="486" customFormat="false" ht="15" hidden="false" customHeight="false" outlineLevel="0" collapsed="false">
      <c r="A486" s="2" t="s">
        <v>124</v>
      </c>
      <c r="B486" s="2" t="s">
        <v>124</v>
      </c>
      <c r="C486" s="2" t="s">
        <v>47</v>
      </c>
      <c r="D486" s="2" t="s">
        <v>10</v>
      </c>
      <c r="E486" s="2" t="s">
        <v>74</v>
      </c>
      <c r="F486" s="2" t="s">
        <v>977</v>
      </c>
      <c r="G486" s="14" t="n">
        <v>9.5</v>
      </c>
      <c r="H486" s="14" t="n">
        <v>8.81</v>
      </c>
      <c r="I486" s="14" t="n">
        <v>9.5</v>
      </c>
      <c r="J486" s="23" t="n">
        <f aca="false">IF(AND(E486="Priority",ISNUMBER('Cost model'!N317)),'Cost model'!N317,'Cost model'!M317)</f>
        <v>10.5</v>
      </c>
      <c r="K486" s="14" t="n">
        <f aca="false">J486-H486</f>
        <v>1.69</v>
      </c>
      <c r="L486" s="14" t="n">
        <f aca="false">G486-H486</f>
        <v>0.69</v>
      </c>
    </row>
    <row r="487" customFormat="false" ht="15" hidden="false" customHeight="false" outlineLevel="0" collapsed="false">
      <c r="A487" s="2" t="s">
        <v>124</v>
      </c>
      <c r="B487" s="2" t="s">
        <v>124</v>
      </c>
      <c r="C487" s="2" t="s">
        <v>48</v>
      </c>
      <c r="D487" s="2" t="s">
        <v>10</v>
      </c>
      <c r="E487" s="2" t="s">
        <v>74</v>
      </c>
      <c r="F487" s="2" t="s">
        <v>977</v>
      </c>
      <c r="G487" s="14" t="n">
        <v>12.5</v>
      </c>
      <c r="H487" s="14" t="n">
        <v>9.58</v>
      </c>
      <c r="I487" s="14" t="n">
        <v>12.5</v>
      </c>
      <c r="J487" s="23" t="n">
        <f aca="false">IF(AND(E487="Priority",ISNUMBER('Cost model'!N318)),'Cost model'!N318,'Cost model'!M318)</f>
        <v>14.5</v>
      </c>
      <c r="K487" s="14" t="n">
        <f aca="false">J487-H487</f>
        <v>4.92</v>
      </c>
      <c r="L487" s="14" t="n">
        <f aca="false">G487-H487</f>
        <v>2.92</v>
      </c>
    </row>
    <row r="488" customFormat="false" ht="15" hidden="false" customHeight="false" outlineLevel="0" collapsed="false">
      <c r="A488" s="2" t="s">
        <v>174</v>
      </c>
      <c r="B488" s="2" t="s">
        <v>221</v>
      </c>
      <c r="C488" s="2" t="s">
        <v>48</v>
      </c>
      <c r="D488" s="2" t="s">
        <v>10</v>
      </c>
      <c r="E488" s="2" t="s">
        <v>74</v>
      </c>
      <c r="F488" s="2" t="s">
        <v>976</v>
      </c>
      <c r="G488" s="14" t="n">
        <v>9.5</v>
      </c>
      <c r="H488" s="14" t="n">
        <v>13.18</v>
      </c>
      <c r="I488" s="14" t="n">
        <v>19.5</v>
      </c>
      <c r="J488" s="23" t="n">
        <f aca="false">IF(AND(E488="Priority",ISNUMBER('Cost model'!N153)),'Cost model'!N153,'Cost model'!M153)</f>
        <v>15.5</v>
      </c>
      <c r="K488" s="14" t="n">
        <f aca="false">J488-H488</f>
        <v>2.32</v>
      </c>
      <c r="L488" s="14" t="n">
        <f aca="false">G488-H488</f>
        <v>-3.68</v>
      </c>
    </row>
    <row r="489" customFormat="false" ht="15" hidden="false" customHeight="false" outlineLevel="0" collapsed="false">
      <c r="A489" s="2" t="s">
        <v>124</v>
      </c>
      <c r="B489" s="2" t="s">
        <v>174</v>
      </c>
      <c r="C489" s="2" t="s">
        <v>49</v>
      </c>
      <c r="D489" s="2" t="s">
        <v>13</v>
      </c>
      <c r="E489" s="2" t="s">
        <v>74</v>
      </c>
      <c r="F489" s="2" t="s">
        <v>976</v>
      </c>
      <c r="G489" s="14" t="n">
        <v>9.5</v>
      </c>
      <c r="H489" s="14" t="n">
        <v>78.7</v>
      </c>
      <c r="I489" s="14" t="n">
        <v>85</v>
      </c>
      <c r="J489" s="23" t="n">
        <f aca="false">IF(AND(E489="Priority",ISNUMBER('Cost model'!N370)),'Cost model'!N370,'Cost model'!M370)</f>
        <v>120</v>
      </c>
      <c r="K489" s="14" t="n">
        <f aca="false">J489-H489</f>
        <v>41.3</v>
      </c>
      <c r="L489" s="14" t="n">
        <f aca="false">G489-H489</f>
        <v>-69.2</v>
      </c>
    </row>
    <row r="490" customFormat="false" ht="15" hidden="false" customHeight="false" outlineLevel="0" collapsed="false">
      <c r="A490" s="2" t="s">
        <v>174</v>
      </c>
      <c r="B490" s="2" t="s">
        <v>174</v>
      </c>
      <c r="C490" s="2" t="s">
        <v>48</v>
      </c>
      <c r="D490" s="2" t="s">
        <v>15</v>
      </c>
      <c r="E490" s="2" t="s">
        <v>74</v>
      </c>
      <c r="F490" s="2" t="s">
        <v>977</v>
      </c>
      <c r="G490" s="14" t="n">
        <v>35</v>
      </c>
      <c r="H490" s="14" t="n">
        <v>143.29</v>
      </c>
      <c r="I490" s="14" t="n">
        <v>85</v>
      </c>
      <c r="J490" s="23" t="n">
        <f aca="false">IF(AND(E490="Priority",ISNUMBER('Cost model'!N180)),'Cost model'!N180,'Cost model'!M180)</f>
        <v>150</v>
      </c>
      <c r="K490" s="14" t="n">
        <f aca="false">J490-H490</f>
        <v>6.71000000000001</v>
      </c>
      <c r="L490" s="14" t="n">
        <f aca="false">G490-H490</f>
        <v>-108.29</v>
      </c>
    </row>
    <row r="491" customFormat="false" ht="15" hidden="false" customHeight="false" outlineLevel="0" collapsed="false">
      <c r="A491" s="2" t="s">
        <v>174</v>
      </c>
      <c r="B491" s="2" t="s">
        <v>142</v>
      </c>
      <c r="C491" s="2" t="s">
        <v>48</v>
      </c>
      <c r="D491" s="2" t="s">
        <v>12</v>
      </c>
      <c r="E491" s="2" t="s">
        <v>74</v>
      </c>
      <c r="F491" s="2" t="s">
        <v>976</v>
      </c>
      <c r="G491" s="14" t="n">
        <v>12.5</v>
      </c>
      <c r="H491" s="14" t="n">
        <v>61.18</v>
      </c>
      <c r="I491" s="14" t="n">
        <v>12.5</v>
      </c>
      <c r="J491" s="23" t="n">
        <f aca="false">IF(AND(E491="Priority",ISNUMBER('Cost model'!N126)),'Cost model'!N126,'Cost model'!M126)</f>
        <v>45</v>
      </c>
      <c r="K491" s="14" t="n">
        <f aca="false">J491-H491</f>
        <v>-16.18</v>
      </c>
      <c r="L491" s="14" t="n">
        <f aca="false">G491-H491</f>
        <v>-48.68</v>
      </c>
    </row>
    <row r="492" customFormat="false" ht="15" hidden="false" customHeight="false" outlineLevel="0" collapsed="false">
      <c r="A492" s="2" t="s">
        <v>174</v>
      </c>
      <c r="B492" s="2" t="s">
        <v>174</v>
      </c>
      <c r="C492" s="2" t="s">
        <v>48</v>
      </c>
      <c r="D492" s="2" t="s">
        <v>14</v>
      </c>
      <c r="E492" s="2" t="s">
        <v>74</v>
      </c>
      <c r="F492" s="2" t="s">
        <v>977</v>
      </c>
      <c r="G492" s="14" t="n">
        <v>24.5</v>
      </c>
      <c r="H492" s="14" t="n">
        <v>77.59</v>
      </c>
      <c r="I492" s="14" t="n">
        <v>45</v>
      </c>
      <c r="J492" s="23" t="n">
        <f aca="false">IF(AND(E492="Priority",ISNUMBER('Cost model'!N177)),'Cost model'!N177,'Cost model'!M177)</f>
        <v>110</v>
      </c>
      <c r="K492" s="14" t="n">
        <f aca="false">J492-H492</f>
        <v>32.41</v>
      </c>
      <c r="L492" s="14" t="n">
        <f aca="false">G492-H492</f>
        <v>-53.09</v>
      </c>
    </row>
    <row r="493" customFormat="false" ht="15" hidden="false" customHeight="false" outlineLevel="0" collapsed="false">
      <c r="A493" s="2" t="s">
        <v>174</v>
      </c>
      <c r="B493" s="2" t="s">
        <v>221</v>
      </c>
      <c r="C493" s="2" t="s">
        <v>47</v>
      </c>
      <c r="D493" s="2" t="s">
        <v>10</v>
      </c>
      <c r="E493" s="2" t="s">
        <v>74</v>
      </c>
      <c r="F493" s="2" t="s">
        <v>976</v>
      </c>
      <c r="G493" s="14" t="n">
        <v>19.5</v>
      </c>
      <c r="H493" s="14" t="n">
        <v>51.37</v>
      </c>
      <c r="I493" s="14" t="n">
        <v>19.5</v>
      </c>
      <c r="J493" s="23" t="n">
        <f aca="false">IF(AND(E493="Priority",ISNUMBER('Cost model'!N152)),'Cost model'!N152,'Cost model'!M152)</f>
        <v>13.5</v>
      </c>
      <c r="K493" s="14" t="n">
        <f aca="false">J493-H493</f>
        <v>-37.87</v>
      </c>
      <c r="L493" s="14" t="n">
        <f aca="false">G493-H493</f>
        <v>-31.87</v>
      </c>
    </row>
    <row r="494" customFormat="false" ht="15" hidden="false" customHeight="false" outlineLevel="0" collapsed="false">
      <c r="A494" s="2" t="s">
        <v>124</v>
      </c>
      <c r="B494" s="2" t="s">
        <v>124</v>
      </c>
      <c r="C494" s="2" t="s">
        <v>47</v>
      </c>
      <c r="D494" s="2" t="s">
        <v>10</v>
      </c>
      <c r="E494" s="2" t="s">
        <v>74</v>
      </c>
      <c r="F494" s="2" t="s">
        <v>977</v>
      </c>
      <c r="G494" s="14" t="n">
        <v>9.5</v>
      </c>
      <c r="H494" s="14" t="n">
        <v>7.34</v>
      </c>
      <c r="I494" s="14" t="n">
        <v>9.5</v>
      </c>
      <c r="J494" s="23" t="n">
        <f aca="false">IF(AND(E494="Priority",ISNUMBER('Cost model'!N317)),'Cost model'!N317,'Cost model'!M317)</f>
        <v>10.5</v>
      </c>
      <c r="K494" s="14" t="n">
        <f aca="false">J494-H494</f>
        <v>3.16</v>
      </c>
      <c r="L494" s="14" t="n">
        <f aca="false">G494-H494</f>
        <v>2.16</v>
      </c>
    </row>
    <row r="495" customFormat="false" ht="15" hidden="false" customHeight="false" outlineLevel="0" collapsed="false">
      <c r="A495" s="2" t="s">
        <v>221</v>
      </c>
      <c r="B495" s="2" t="s">
        <v>221</v>
      </c>
      <c r="C495" s="2" t="s">
        <v>47</v>
      </c>
      <c r="D495" s="2" t="s">
        <v>12</v>
      </c>
      <c r="E495" s="2" t="s">
        <v>74</v>
      </c>
      <c r="F495" s="2" t="s">
        <v>977</v>
      </c>
      <c r="G495" s="14" t="n">
        <v>9.5</v>
      </c>
      <c r="H495" s="14" t="n">
        <v>27.72</v>
      </c>
      <c r="I495" s="14" t="n">
        <v>9.5</v>
      </c>
      <c r="J495" s="23" t="n">
        <f aca="false">IF(AND(E495="Priority",ISNUMBER('Cost model'!N740)),'Cost model'!N740,'Cost model'!M740)</f>
        <v>22.5</v>
      </c>
      <c r="K495" s="14" t="n">
        <f aca="false">J495-H495</f>
        <v>-5.22</v>
      </c>
      <c r="L495" s="14" t="n">
        <f aca="false">G495-H495</f>
        <v>-18.22</v>
      </c>
    </row>
    <row r="496" customFormat="false" ht="15" hidden="false" customHeight="false" outlineLevel="0" collapsed="false">
      <c r="A496" s="2" t="s">
        <v>123</v>
      </c>
      <c r="B496" s="2" t="s">
        <v>124</v>
      </c>
      <c r="C496" s="2" t="s">
        <v>47</v>
      </c>
      <c r="D496" s="2" t="s">
        <v>10</v>
      </c>
      <c r="E496" s="2" t="s">
        <v>74</v>
      </c>
      <c r="F496" s="2" t="s">
        <v>976</v>
      </c>
      <c r="G496" s="14" t="n">
        <v>14.5</v>
      </c>
      <c r="H496" s="14" t="n">
        <v>25.85</v>
      </c>
      <c r="I496" s="14" t="n">
        <v>14.5</v>
      </c>
      <c r="J496" s="23" t="n">
        <f aca="false">IF(AND(E496="Priority",ISNUMBER('Cost model'!N2)),'Cost model'!N2,'Cost model'!M2)</f>
        <v>14.5</v>
      </c>
      <c r="K496" s="14" t="n">
        <f aca="false">J496-H496</f>
        <v>-11.35</v>
      </c>
      <c r="L496" s="14" t="n">
        <f aca="false">G496-H496</f>
        <v>-11.35</v>
      </c>
    </row>
    <row r="497" customFormat="false" ht="15" hidden="false" customHeight="false" outlineLevel="0" collapsed="false">
      <c r="A497" s="2" t="s">
        <v>221</v>
      </c>
      <c r="B497" s="2" t="s">
        <v>221</v>
      </c>
      <c r="C497" s="2" t="s">
        <v>47</v>
      </c>
      <c r="D497" s="2" t="s">
        <v>14</v>
      </c>
      <c r="E497" s="2" t="s">
        <v>74</v>
      </c>
      <c r="F497" s="2" t="s">
        <v>977</v>
      </c>
      <c r="G497" s="14" t="n">
        <v>25</v>
      </c>
      <c r="H497" s="14" t="n">
        <v>90.35</v>
      </c>
      <c r="I497" s="14" t="n">
        <v>25</v>
      </c>
      <c r="J497" s="23" t="n">
        <f aca="false">IF(AND(E497="Priority",ISNUMBER('Cost model'!N746)),'Cost model'!N746,'Cost model'!M746)</f>
        <v>100</v>
      </c>
      <c r="K497" s="14" t="n">
        <f aca="false">J497-H497</f>
        <v>9.65000000000001</v>
      </c>
      <c r="L497" s="14" t="n">
        <f aca="false">G497-H497</f>
        <v>-65.35</v>
      </c>
    </row>
    <row r="498" customFormat="false" ht="15" hidden="false" customHeight="false" outlineLevel="0" collapsed="false">
      <c r="A498" s="2" t="s">
        <v>221</v>
      </c>
      <c r="B498" s="2" t="s">
        <v>221</v>
      </c>
      <c r="C498" s="2" t="s">
        <v>49</v>
      </c>
      <c r="D498" s="2" t="s">
        <v>10</v>
      </c>
      <c r="E498" s="2" t="s">
        <v>74</v>
      </c>
      <c r="F498" s="2" t="s">
        <v>977</v>
      </c>
      <c r="G498" s="14" t="n">
        <v>19.5</v>
      </c>
      <c r="H498" s="14" t="n">
        <v>10.01</v>
      </c>
      <c r="I498" s="14" t="n">
        <v>17.5</v>
      </c>
      <c r="J498" s="23" t="n">
        <f aca="false">IF(AND(E498="Priority",ISNUMBER('Cost model'!N739)),'Cost model'!N739,'Cost model'!M739)</f>
        <v>17.5</v>
      </c>
      <c r="K498" s="14" t="n">
        <f aca="false">J498-H498</f>
        <v>7.49</v>
      </c>
      <c r="L498" s="14" t="n">
        <f aca="false">G498-H498</f>
        <v>9.49</v>
      </c>
    </row>
    <row r="499" customFormat="false" ht="15" hidden="false" customHeight="false" outlineLevel="0" collapsed="false">
      <c r="A499" s="2" t="s">
        <v>221</v>
      </c>
      <c r="B499" s="2" t="s">
        <v>158</v>
      </c>
      <c r="C499" s="2" t="s">
        <v>47</v>
      </c>
      <c r="D499" s="2" t="s">
        <v>10</v>
      </c>
      <c r="E499" s="2" t="s">
        <v>74</v>
      </c>
      <c r="F499" s="2" t="s">
        <v>976</v>
      </c>
      <c r="G499" s="14" t="n">
        <v>9.5</v>
      </c>
      <c r="H499" s="14" t="n">
        <v>9.55</v>
      </c>
      <c r="I499" s="14" t="n">
        <v>14.5</v>
      </c>
      <c r="J499" s="23" t="n">
        <f aca="false">IF(AND(E499="Priority",ISNUMBER('Cost model'!N752)),'Cost model'!N752,'Cost model'!M752)</f>
        <v>12.5</v>
      </c>
      <c r="K499" s="14" t="n">
        <f aca="false">J499-H499</f>
        <v>2.95</v>
      </c>
      <c r="L499" s="14" t="n">
        <f aca="false">G499-H499</f>
        <v>-0.0500000000000007</v>
      </c>
    </row>
    <row r="500" customFormat="false" ht="15" hidden="false" customHeight="false" outlineLevel="0" collapsed="false">
      <c r="A500" s="2" t="s">
        <v>174</v>
      </c>
      <c r="B500" s="2" t="s">
        <v>142</v>
      </c>
      <c r="C500" s="2" t="s">
        <v>47</v>
      </c>
      <c r="D500" s="2" t="s">
        <v>12</v>
      </c>
      <c r="E500" s="2" t="s">
        <v>74</v>
      </c>
      <c r="F500" s="2" t="s">
        <v>976</v>
      </c>
      <c r="G500" s="14" t="n">
        <v>9.5</v>
      </c>
      <c r="H500" s="14" t="n">
        <v>29.11</v>
      </c>
      <c r="I500" s="14" t="n">
        <v>9.5</v>
      </c>
      <c r="J500" s="23" t="n">
        <f aca="false">IF(AND(E500="Priority",ISNUMBER('Cost model'!N125)),'Cost model'!N125,'Cost model'!M125)</f>
        <v>40</v>
      </c>
      <c r="K500" s="14" t="n">
        <f aca="false">J500-H500</f>
        <v>10.89</v>
      </c>
      <c r="L500" s="14" t="n">
        <f aca="false">G500-H500</f>
        <v>-19.61</v>
      </c>
    </row>
    <row r="501" customFormat="false" ht="15" hidden="false" customHeight="false" outlineLevel="0" collapsed="false">
      <c r="A501" s="2" t="s">
        <v>174</v>
      </c>
      <c r="B501" s="2" t="s">
        <v>142</v>
      </c>
      <c r="C501" s="2" t="s">
        <v>49</v>
      </c>
      <c r="D501" s="2" t="s">
        <v>10</v>
      </c>
      <c r="E501" s="2" t="s">
        <v>74</v>
      </c>
      <c r="F501" s="2" t="s">
        <v>976</v>
      </c>
      <c r="G501" s="14" t="n">
        <v>17.5</v>
      </c>
      <c r="H501" s="14" t="n">
        <v>10.99</v>
      </c>
      <c r="I501" s="14" t="n">
        <v>17.5</v>
      </c>
      <c r="J501" s="23" t="n">
        <f aca="false">IF(AND(E501="Priority",ISNUMBER('Cost model'!N124)),'Cost model'!N124,'Cost model'!M124)</f>
        <v>21.5</v>
      </c>
      <c r="K501" s="14" t="n">
        <f aca="false">J501-H501</f>
        <v>10.51</v>
      </c>
      <c r="L501" s="14" t="n">
        <f aca="false">G501-H501</f>
        <v>6.51</v>
      </c>
    </row>
    <row r="502" customFormat="false" ht="15" hidden="false" customHeight="false" outlineLevel="0" collapsed="false">
      <c r="A502" s="2" t="s">
        <v>124</v>
      </c>
      <c r="B502" s="2" t="s">
        <v>124</v>
      </c>
      <c r="C502" s="2" t="s">
        <v>47</v>
      </c>
      <c r="D502" s="2" t="s">
        <v>10</v>
      </c>
      <c r="E502" s="2" t="s">
        <v>74</v>
      </c>
      <c r="F502" s="2" t="s">
        <v>977</v>
      </c>
      <c r="G502" s="14" t="n">
        <v>9.5</v>
      </c>
      <c r="H502" s="14" t="n">
        <v>7.34</v>
      </c>
      <c r="I502" s="14" t="n">
        <v>9.5</v>
      </c>
      <c r="J502" s="23" t="n">
        <f aca="false">IF(AND(E502="Priority",ISNUMBER('Cost model'!N317)),'Cost model'!N317,'Cost model'!M317)</f>
        <v>10.5</v>
      </c>
      <c r="K502" s="14" t="n">
        <f aca="false">J502-H502</f>
        <v>3.16</v>
      </c>
      <c r="L502" s="14" t="n">
        <f aca="false">G502-H502</f>
        <v>2.16</v>
      </c>
    </row>
    <row r="503" customFormat="false" ht="15" hidden="false" customHeight="false" outlineLevel="0" collapsed="false">
      <c r="A503" s="2" t="s">
        <v>124</v>
      </c>
      <c r="B503" s="2" t="s">
        <v>142</v>
      </c>
      <c r="C503" s="2" t="s">
        <v>49</v>
      </c>
      <c r="D503" s="2" t="s">
        <v>10</v>
      </c>
      <c r="E503" s="2" t="s">
        <v>74</v>
      </c>
      <c r="F503" s="2" t="s">
        <v>976</v>
      </c>
      <c r="G503" s="14" t="n">
        <v>17.5</v>
      </c>
      <c r="H503" s="14" t="n">
        <v>14.91</v>
      </c>
      <c r="I503" s="14" t="n">
        <v>17.5</v>
      </c>
      <c r="J503" s="23" t="n">
        <f aca="false">IF(AND(E503="Priority",ISNUMBER('Cost model'!N334)),'Cost model'!N334,'Cost model'!M334)</f>
        <v>20.5</v>
      </c>
      <c r="K503" s="14" t="n">
        <f aca="false">J503-H503</f>
        <v>5.59</v>
      </c>
      <c r="L503" s="14" t="n">
        <f aca="false">G503-H503</f>
        <v>2.59</v>
      </c>
    </row>
    <row r="504" customFormat="false" ht="15" hidden="false" customHeight="false" outlineLevel="0" collapsed="false">
      <c r="A504" s="2" t="s">
        <v>174</v>
      </c>
      <c r="B504" s="2" t="s">
        <v>142</v>
      </c>
      <c r="C504" s="2" t="s">
        <v>48</v>
      </c>
      <c r="D504" s="2" t="s">
        <v>10</v>
      </c>
      <c r="E504" s="2" t="s">
        <v>74</v>
      </c>
      <c r="F504" s="2" t="s">
        <v>976</v>
      </c>
      <c r="G504" s="14" t="n">
        <v>12.5</v>
      </c>
      <c r="H504" s="14" t="n">
        <v>14.21</v>
      </c>
      <c r="I504" s="14" t="n">
        <v>12.5</v>
      </c>
      <c r="J504" s="23" t="n">
        <f aca="false">IF(AND(E504="Priority",ISNUMBER('Cost model'!N123)),'Cost model'!N123,'Cost model'!M123)</f>
        <v>16.5</v>
      </c>
      <c r="K504" s="14" t="n">
        <f aca="false">J504-H504</f>
        <v>2.29</v>
      </c>
      <c r="L504" s="14" t="n">
        <f aca="false">G504-H504</f>
        <v>-1.71</v>
      </c>
    </row>
    <row r="505" customFormat="false" ht="15" hidden="false" customHeight="false" outlineLevel="0" collapsed="false">
      <c r="A505" s="2" t="s">
        <v>158</v>
      </c>
      <c r="B505" s="2" t="s">
        <v>158</v>
      </c>
      <c r="C505" s="2" t="s">
        <v>49</v>
      </c>
      <c r="D505" s="2" t="s">
        <v>12</v>
      </c>
      <c r="E505" s="2" t="s">
        <v>74</v>
      </c>
      <c r="F505" s="2" t="s">
        <v>977</v>
      </c>
      <c r="G505" s="14" t="n">
        <v>19.5</v>
      </c>
      <c r="H505" s="14" t="n">
        <v>23.53</v>
      </c>
      <c r="I505" s="14" t="n">
        <v>19.5</v>
      </c>
      <c r="J505" s="23" t="n">
        <f aca="false">IF(AND(E505="Priority",ISNUMBER('Cost model'!N427)),'Cost model'!N427,'Cost model'!M427)</f>
        <v>28.5</v>
      </c>
      <c r="K505" s="14" t="n">
        <f aca="false">J505-H505</f>
        <v>4.97</v>
      </c>
      <c r="L505" s="14" t="n">
        <f aca="false">G505-H505</f>
        <v>-4.03</v>
      </c>
    </row>
    <row r="506" customFormat="false" ht="15" hidden="false" customHeight="false" outlineLevel="0" collapsed="false">
      <c r="A506" s="2" t="s">
        <v>124</v>
      </c>
      <c r="B506" s="2" t="s">
        <v>124</v>
      </c>
      <c r="C506" s="2" t="s">
        <v>48</v>
      </c>
      <c r="D506" s="2" t="s">
        <v>13</v>
      </c>
      <c r="E506" s="2" t="s">
        <v>74</v>
      </c>
      <c r="F506" s="2" t="s">
        <v>977</v>
      </c>
      <c r="G506" s="14" t="n">
        <v>24.5</v>
      </c>
      <c r="H506" s="14" t="n">
        <v>57.39</v>
      </c>
      <c r="I506" s="14" t="n">
        <v>24.5</v>
      </c>
      <c r="J506" s="23" t="n">
        <f aca="false">IF(AND(E506="Priority",ISNUMBER('Cost model'!N324)),'Cost model'!N324,'Cost model'!M324)</f>
        <v>85</v>
      </c>
      <c r="K506" s="14" t="n">
        <f aca="false">J506-H506</f>
        <v>27.61</v>
      </c>
      <c r="L506" s="14" t="n">
        <f aca="false">G506-H506</f>
        <v>-32.89</v>
      </c>
    </row>
    <row r="507" customFormat="false" ht="15" hidden="false" customHeight="false" outlineLevel="0" collapsed="false">
      <c r="A507" s="2" t="s">
        <v>221</v>
      </c>
      <c r="B507" s="2" t="s">
        <v>221</v>
      </c>
      <c r="C507" s="2" t="s">
        <v>47</v>
      </c>
      <c r="D507" s="2" t="s">
        <v>15</v>
      </c>
      <c r="E507" s="2" t="s">
        <v>74</v>
      </c>
      <c r="F507" s="2" t="s">
        <v>977</v>
      </c>
      <c r="G507" s="14" t="n">
        <v>25</v>
      </c>
      <c r="H507" s="14" t="n">
        <v>149.16</v>
      </c>
      <c r="I507" s="14" t="n">
        <v>45</v>
      </c>
      <c r="J507" s="23" t="n">
        <f aca="false">IF(AND(E507="Priority",ISNUMBER('Cost model'!N749)),'Cost model'!N749,'Cost model'!M749)</f>
        <v>110</v>
      </c>
      <c r="K507" s="14" t="n">
        <f aca="false">J507-H507</f>
        <v>-39.16</v>
      </c>
      <c r="L507" s="14" t="n">
        <f aca="false">G507-H507</f>
        <v>-124.16</v>
      </c>
    </row>
    <row r="508" customFormat="false" ht="15" hidden="false" customHeight="false" outlineLevel="0" collapsed="false">
      <c r="A508" s="2" t="s">
        <v>221</v>
      </c>
      <c r="B508" s="2" t="s">
        <v>158</v>
      </c>
      <c r="C508" s="2" t="s">
        <v>47</v>
      </c>
      <c r="D508" s="2" t="s">
        <v>10</v>
      </c>
      <c r="E508" s="2" t="s">
        <v>74</v>
      </c>
      <c r="F508" s="2" t="s">
        <v>976</v>
      </c>
      <c r="G508" s="14" t="n">
        <v>9.5</v>
      </c>
      <c r="H508" s="14" t="n">
        <v>7.94</v>
      </c>
      <c r="I508" s="14" t="n">
        <v>14.5</v>
      </c>
      <c r="J508" s="23" t="n">
        <f aca="false">IF(AND(E508="Priority",ISNUMBER('Cost model'!N752)),'Cost model'!N752,'Cost model'!M752)</f>
        <v>12.5</v>
      </c>
      <c r="K508" s="14" t="n">
        <f aca="false">J508-H508</f>
        <v>4.56</v>
      </c>
      <c r="L508" s="14" t="n">
        <f aca="false">G508-H508</f>
        <v>1.56</v>
      </c>
    </row>
    <row r="509" customFormat="false" ht="15" hidden="false" customHeight="false" outlineLevel="0" collapsed="false">
      <c r="A509" s="2" t="s">
        <v>124</v>
      </c>
      <c r="B509" s="2" t="s">
        <v>124</v>
      </c>
      <c r="C509" s="2" t="s">
        <v>49</v>
      </c>
      <c r="D509" s="2" t="s">
        <v>12</v>
      </c>
      <c r="E509" s="2" t="s">
        <v>83</v>
      </c>
      <c r="F509" s="2" t="s">
        <v>977</v>
      </c>
      <c r="G509" s="14" t="n">
        <v>29.5</v>
      </c>
      <c r="H509" s="14" t="n">
        <v>120.81</v>
      </c>
      <c r="I509" s="14" t="n">
        <v>29.5</v>
      </c>
      <c r="J509" s="23" t="n">
        <f aca="false">IF(AND(E509="Priority",ISNUMBER('Cost model'!N322)),'Cost model'!N322,'Cost model'!M322)</f>
        <v>65</v>
      </c>
      <c r="K509" s="14" t="n">
        <f aca="false">J509-H509</f>
        <v>-55.81</v>
      </c>
      <c r="L509" s="14" t="n">
        <f aca="false">G509-H509</f>
        <v>-91.31</v>
      </c>
    </row>
    <row r="510" customFormat="false" ht="15" hidden="false" customHeight="false" outlineLevel="0" collapsed="false">
      <c r="A510" s="2" t="s">
        <v>142</v>
      </c>
      <c r="B510" s="2" t="s">
        <v>142</v>
      </c>
      <c r="C510" s="2" t="s">
        <v>47</v>
      </c>
      <c r="D510" s="2" t="s">
        <v>12</v>
      </c>
      <c r="E510" s="2" t="s">
        <v>74</v>
      </c>
      <c r="F510" s="2" t="s">
        <v>977</v>
      </c>
      <c r="G510" s="14" t="n">
        <v>9.5</v>
      </c>
      <c r="H510" s="14" t="n">
        <v>27.35</v>
      </c>
      <c r="I510" s="14" t="n">
        <v>9.5</v>
      </c>
      <c r="J510" s="23" t="n">
        <f aca="false">IF(AND(E510="Priority",ISNUMBER('Cost model'!N635)),'Cost model'!N635,'Cost model'!M635)</f>
        <v>30.5</v>
      </c>
      <c r="K510" s="14" t="n">
        <f aca="false">J510-H510</f>
        <v>3.15</v>
      </c>
      <c r="L510" s="14" t="n">
        <f aca="false">G510-H510</f>
        <v>-17.85</v>
      </c>
    </row>
    <row r="511" customFormat="false" ht="15" hidden="false" customHeight="false" outlineLevel="0" collapsed="false">
      <c r="A511" s="2" t="s">
        <v>124</v>
      </c>
      <c r="B511" s="2" t="s">
        <v>124</v>
      </c>
      <c r="C511" s="2" t="s">
        <v>47</v>
      </c>
      <c r="D511" s="2" t="s">
        <v>10</v>
      </c>
      <c r="E511" s="2" t="s">
        <v>74</v>
      </c>
      <c r="F511" s="2" t="s">
        <v>977</v>
      </c>
      <c r="G511" s="14" t="n">
        <v>8</v>
      </c>
      <c r="H511" s="14" t="n">
        <v>6.06</v>
      </c>
      <c r="I511" s="14" t="n">
        <v>9.5</v>
      </c>
      <c r="J511" s="23" t="n">
        <f aca="false">IF(AND(E511="Priority",ISNUMBER('Cost model'!N317)),'Cost model'!N317,'Cost model'!M317)</f>
        <v>10.5</v>
      </c>
      <c r="K511" s="14" t="n">
        <f aca="false">J511-H511</f>
        <v>4.44</v>
      </c>
      <c r="L511" s="14" t="n">
        <f aca="false">G511-H511</f>
        <v>1.94</v>
      </c>
    </row>
    <row r="512" customFormat="false" ht="15" hidden="false" customHeight="false" outlineLevel="0" collapsed="false">
      <c r="A512" s="2" t="s">
        <v>124</v>
      </c>
      <c r="B512" s="2" t="s">
        <v>174</v>
      </c>
      <c r="C512" s="2" t="s">
        <v>49</v>
      </c>
      <c r="D512" s="2" t="s">
        <v>12</v>
      </c>
      <c r="E512" s="2" t="s">
        <v>74</v>
      </c>
      <c r="F512" s="2" t="s">
        <v>976</v>
      </c>
      <c r="G512" s="14" t="n">
        <v>69.5</v>
      </c>
      <c r="H512" s="14" t="n">
        <v>62.11</v>
      </c>
      <c r="I512" s="14" t="n">
        <v>19.5</v>
      </c>
      <c r="J512" s="23" t="n">
        <f aca="false">IF(AND(E512="Priority",ISNUMBER('Cost model'!N367)),'Cost model'!N367,'Cost model'!M367)</f>
        <v>60</v>
      </c>
      <c r="K512" s="14" t="n">
        <f aca="false">J512-H512</f>
        <v>-2.11</v>
      </c>
      <c r="L512" s="14" t="n">
        <f aca="false">G512-H512</f>
        <v>7.39</v>
      </c>
    </row>
    <row r="513" customFormat="false" ht="15" hidden="false" customHeight="false" outlineLevel="0" collapsed="false">
      <c r="A513" s="2" t="s">
        <v>124</v>
      </c>
      <c r="B513" s="2" t="s">
        <v>142</v>
      </c>
      <c r="C513" s="2" t="s">
        <v>48</v>
      </c>
      <c r="D513" s="2" t="s">
        <v>10</v>
      </c>
      <c r="E513" s="2" t="s">
        <v>74</v>
      </c>
      <c r="F513" s="2" t="s">
        <v>976</v>
      </c>
      <c r="G513" s="14" t="n">
        <v>12.5</v>
      </c>
      <c r="H513" s="14" t="n">
        <v>13.18</v>
      </c>
      <c r="I513" s="14" t="n">
        <v>14.5</v>
      </c>
      <c r="J513" s="23" t="n">
        <f aca="false">IF(AND(E513="Priority",ISNUMBER('Cost model'!N333)),'Cost model'!N333,'Cost model'!M333)</f>
        <v>18.5</v>
      </c>
      <c r="K513" s="14" t="n">
        <f aca="false">J513-H513</f>
        <v>5.32</v>
      </c>
      <c r="L513" s="14" t="n">
        <f aca="false">G513-H513</f>
        <v>-0.68</v>
      </c>
    </row>
    <row r="514" customFormat="false" ht="15" hidden="false" customHeight="false" outlineLevel="0" collapsed="false">
      <c r="A514" s="2" t="s">
        <v>158</v>
      </c>
      <c r="B514" s="2" t="s">
        <v>158</v>
      </c>
      <c r="C514" s="2" t="s">
        <v>49</v>
      </c>
      <c r="D514" s="2" t="s">
        <v>10</v>
      </c>
      <c r="E514" s="2" t="s">
        <v>74</v>
      </c>
      <c r="F514" s="2" t="s">
        <v>977</v>
      </c>
      <c r="G514" s="14" t="n">
        <v>20</v>
      </c>
      <c r="H514" s="14" t="n">
        <v>22.75</v>
      </c>
      <c r="I514" s="14" t="n">
        <v>17.5</v>
      </c>
      <c r="J514" s="23" t="n">
        <f aca="false">IF(AND(E514="Priority",ISNUMBER('Cost model'!N424)),'Cost model'!N424,'Cost model'!M424)</f>
        <v>16.5</v>
      </c>
      <c r="K514" s="14" t="n">
        <f aca="false">J514-H514</f>
        <v>-6.25</v>
      </c>
      <c r="L514" s="14" t="n">
        <f aca="false">G514-H514</f>
        <v>-2.75</v>
      </c>
    </row>
    <row r="515" customFormat="false" ht="15" hidden="false" customHeight="false" outlineLevel="0" collapsed="false">
      <c r="A515" s="2" t="s">
        <v>174</v>
      </c>
      <c r="B515" s="2" t="s">
        <v>174</v>
      </c>
      <c r="C515" s="2" t="s">
        <v>48</v>
      </c>
      <c r="D515" s="2" t="s">
        <v>10</v>
      </c>
      <c r="E515" s="2" t="s">
        <v>74</v>
      </c>
      <c r="F515" s="2" t="s">
        <v>977</v>
      </c>
      <c r="G515" s="14" t="n">
        <v>12.5</v>
      </c>
      <c r="H515" s="14" t="n">
        <v>13.9</v>
      </c>
      <c r="I515" s="14" t="n">
        <v>12.5</v>
      </c>
      <c r="J515" s="23" t="n">
        <f aca="false">IF(AND(E515="Priority",ISNUMBER('Cost model'!N168)),'Cost model'!N168,'Cost model'!M168)</f>
        <v>13.5</v>
      </c>
      <c r="K515" s="14" t="n">
        <f aca="false">J515-H515</f>
        <v>-0.4</v>
      </c>
      <c r="L515" s="14" t="n">
        <f aca="false">G515-H515</f>
        <v>-1.4</v>
      </c>
    </row>
    <row r="516" customFormat="false" ht="15" hidden="false" customHeight="false" outlineLevel="0" collapsed="false">
      <c r="A516" s="2" t="s">
        <v>124</v>
      </c>
      <c r="B516" s="2" t="s">
        <v>124</v>
      </c>
      <c r="C516" s="2" t="s">
        <v>47</v>
      </c>
      <c r="D516" s="2" t="s">
        <v>12</v>
      </c>
      <c r="E516" s="2" t="s">
        <v>74</v>
      </c>
      <c r="F516" s="2" t="s">
        <v>977</v>
      </c>
      <c r="G516" s="14" t="n">
        <v>9.5</v>
      </c>
      <c r="H516" s="14" t="n">
        <v>7.34</v>
      </c>
      <c r="I516" s="14" t="n">
        <v>9.5</v>
      </c>
      <c r="J516" s="23" t="n">
        <f aca="false">IF(AND(E516="Priority",ISNUMBER('Cost model'!N320)),'Cost model'!N320,'Cost model'!M320)</f>
        <v>24.5</v>
      </c>
      <c r="K516" s="14" t="n">
        <f aca="false">J516-H516</f>
        <v>17.16</v>
      </c>
      <c r="L516" s="14" t="n">
        <f aca="false">G516-H516</f>
        <v>2.16</v>
      </c>
    </row>
    <row r="517" customFormat="false" ht="15" hidden="false" customHeight="false" outlineLevel="0" collapsed="false">
      <c r="A517" s="2" t="s">
        <v>174</v>
      </c>
      <c r="B517" s="2" t="s">
        <v>158</v>
      </c>
      <c r="C517" s="2" t="s">
        <v>49</v>
      </c>
      <c r="D517" s="2" t="s">
        <v>10</v>
      </c>
      <c r="E517" s="2" t="s">
        <v>74</v>
      </c>
      <c r="F517" s="2" t="s">
        <v>976</v>
      </c>
      <c r="G517" s="14" t="n">
        <v>19.5</v>
      </c>
      <c r="H517" s="14" t="n">
        <v>22.75</v>
      </c>
      <c r="I517" s="14" t="n">
        <v>17.5</v>
      </c>
      <c r="J517" s="23" t="n">
        <f aca="false">IF(AND(E517="Priority",ISNUMBER('Cost model'!N139)),'Cost model'!N139,'Cost model'!M139)</f>
        <v>19.5</v>
      </c>
      <c r="K517" s="14" t="n">
        <f aca="false">J517-H517</f>
        <v>-3.25</v>
      </c>
      <c r="L517" s="14" t="n">
        <f aca="false">G517-H517</f>
        <v>-3.25</v>
      </c>
    </row>
    <row r="518" customFormat="false" ht="15" hidden="false" customHeight="false" outlineLevel="0" collapsed="false">
      <c r="A518" s="2" t="s">
        <v>142</v>
      </c>
      <c r="B518" s="2" t="s">
        <v>142</v>
      </c>
      <c r="C518" s="2" t="s">
        <v>47</v>
      </c>
      <c r="D518" s="2" t="s">
        <v>12</v>
      </c>
      <c r="E518" s="2" t="s">
        <v>83</v>
      </c>
      <c r="F518" s="2" t="s">
        <v>977</v>
      </c>
      <c r="G518" s="14" t="n">
        <v>19.5</v>
      </c>
      <c r="H518" s="14" t="n">
        <v>40.89</v>
      </c>
      <c r="I518" s="14" t="n">
        <v>19.5</v>
      </c>
      <c r="J518" s="23" t="n">
        <f aca="false">IF(AND(E518="Priority",ISNUMBER('Cost model'!N635)),'Cost model'!N635,'Cost model'!M635)</f>
        <v>40</v>
      </c>
      <c r="K518" s="14" t="n">
        <f aca="false">J518-H518</f>
        <v>-0.890000000000001</v>
      </c>
      <c r="L518" s="14" t="n">
        <f aca="false">G518-H518</f>
        <v>-21.39</v>
      </c>
    </row>
    <row r="519" customFormat="false" ht="15" hidden="false" customHeight="false" outlineLevel="0" collapsed="false">
      <c r="A519" s="2" t="s">
        <v>142</v>
      </c>
      <c r="B519" s="2" t="s">
        <v>142</v>
      </c>
      <c r="C519" s="2" t="s">
        <v>47</v>
      </c>
      <c r="D519" s="2" t="s">
        <v>12</v>
      </c>
      <c r="E519" s="2" t="s">
        <v>74</v>
      </c>
      <c r="F519" s="2" t="s">
        <v>977</v>
      </c>
      <c r="G519" s="14" t="n">
        <v>9.5</v>
      </c>
      <c r="H519" s="14" t="n">
        <v>29.49</v>
      </c>
      <c r="I519" s="14" t="n">
        <v>9.5</v>
      </c>
      <c r="J519" s="23" t="n">
        <f aca="false">IF(AND(E519="Priority",ISNUMBER('Cost model'!N635)),'Cost model'!N635,'Cost model'!M635)</f>
        <v>30.5</v>
      </c>
      <c r="K519" s="14" t="n">
        <f aca="false">J519-H519</f>
        <v>1.01</v>
      </c>
      <c r="L519" s="14" t="n">
        <f aca="false">G519-H519</f>
        <v>-19.99</v>
      </c>
    </row>
    <row r="520" customFormat="false" ht="15" hidden="false" customHeight="false" outlineLevel="0" collapsed="false">
      <c r="A520" s="2" t="s">
        <v>174</v>
      </c>
      <c r="B520" s="2" t="s">
        <v>142</v>
      </c>
      <c r="C520" s="2" t="s">
        <v>48</v>
      </c>
      <c r="D520" s="2" t="s">
        <v>14</v>
      </c>
      <c r="E520" s="2" t="s">
        <v>74</v>
      </c>
      <c r="F520" s="2" t="s">
        <v>976</v>
      </c>
      <c r="G520" s="14" t="n">
        <v>19.5</v>
      </c>
      <c r="H520" s="14" t="n">
        <v>91.77</v>
      </c>
      <c r="I520" s="14" t="n">
        <v>45</v>
      </c>
      <c r="J520" s="23" t="n">
        <f aca="false">IF(AND(E520="Priority",ISNUMBER('Cost model'!N132)),'Cost model'!N132,'Cost model'!M132)</f>
        <v>145</v>
      </c>
      <c r="K520" s="14" t="n">
        <f aca="false">J520-H520</f>
        <v>53.23</v>
      </c>
      <c r="L520" s="14" t="n">
        <f aca="false">G520-H520</f>
        <v>-72.27</v>
      </c>
    </row>
    <row r="521" customFormat="false" ht="15" hidden="false" customHeight="false" outlineLevel="0" collapsed="false">
      <c r="A521" s="2" t="s">
        <v>124</v>
      </c>
      <c r="B521" s="2" t="s">
        <v>124</v>
      </c>
      <c r="C521" s="2" t="s">
        <v>49</v>
      </c>
      <c r="D521" s="2" t="s">
        <v>10</v>
      </c>
      <c r="E521" s="2" t="s">
        <v>83</v>
      </c>
      <c r="F521" s="2" t="s">
        <v>977</v>
      </c>
      <c r="G521" s="14" t="n">
        <v>24.5</v>
      </c>
      <c r="H521" s="14" t="n">
        <v>20.05</v>
      </c>
      <c r="I521" s="14" t="n">
        <v>24.5</v>
      </c>
      <c r="J521" s="23" t="n">
        <f aca="false">IF(AND(E521="Priority",ISNUMBER('Cost model'!N319)),'Cost model'!N319,'Cost model'!M319)</f>
        <v>22.5</v>
      </c>
      <c r="K521" s="14" t="n">
        <f aca="false">J521-H521</f>
        <v>2.45</v>
      </c>
      <c r="L521" s="14" t="n">
        <f aca="false">G521-H521</f>
        <v>4.45</v>
      </c>
    </row>
    <row r="522" customFormat="false" ht="15" hidden="false" customHeight="false" outlineLevel="0" collapsed="false">
      <c r="A522" s="2" t="s">
        <v>124</v>
      </c>
      <c r="B522" s="2" t="s">
        <v>124</v>
      </c>
      <c r="C522" s="2" t="s">
        <v>47</v>
      </c>
      <c r="D522" s="2" t="s">
        <v>10</v>
      </c>
      <c r="E522" s="2" t="s">
        <v>74</v>
      </c>
      <c r="F522" s="2" t="s">
        <v>977</v>
      </c>
      <c r="G522" s="14" t="n">
        <v>9.5</v>
      </c>
      <c r="H522" s="14" t="n">
        <v>27.78</v>
      </c>
      <c r="I522" s="14" t="n">
        <v>9.5</v>
      </c>
      <c r="J522" s="23" t="n">
        <f aca="false">IF(AND(E522="Priority",ISNUMBER('Cost model'!N317)),'Cost model'!N317,'Cost model'!M317)</f>
        <v>10.5</v>
      </c>
      <c r="K522" s="14" t="n">
        <f aca="false">J522-H522</f>
        <v>-17.28</v>
      </c>
      <c r="L522" s="14" t="n">
        <f aca="false">G522-H522</f>
        <v>-18.28</v>
      </c>
    </row>
    <row r="523" customFormat="false" ht="15" hidden="false" customHeight="false" outlineLevel="0" collapsed="false">
      <c r="A523" s="2" t="s">
        <v>124</v>
      </c>
      <c r="B523" s="2" t="s">
        <v>124</v>
      </c>
      <c r="C523" s="2" t="s">
        <v>49</v>
      </c>
      <c r="D523" s="2" t="s">
        <v>15</v>
      </c>
      <c r="E523" s="2" t="s">
        <v>74</v>
      </c>
      <c r="F523" s="2" t="s">
        <v>977</v>
      </c>
      <c r="G523" s="14" t="n">
        <v>250</v>
      </c>
      <c r="H523" s="14" t="n">
        <v>288.9</v>
      </c>
      <c r="I523" s="14" t="n">
        <v>250</v>
      </c>
      <c r="J523" s="23" t="n">
        <f aca="false">IF(AND(E523="Priority",ISNUMBER('Cost model'!N331)),'Cost model'!N331,'Cost model'!M331)</f>
        <v>280</v>
      </c>
      <c r="K523" s="14" t="n">
        <f aca="false">J523-H523</f>
        <v>-8.89999999999998</v>
      </c>
      <c r="L523" s="14" t="n">
        <f aca="false">G523-H523</f>
        <v>-38.9</v>
      </c>
    </row>
    <row r="524" customFormat="false" ht="15" hidden="false" customHeight="false" outlineLevel="0" collapsed="false">
      <c r="A524" s="2" t="s">
        <v>174</v>
      </c>
      <c r="B524" s="2" t="s">
        <v>142</v>
      </c>
      <c r="C524" s="2" t="s">
        <v>48</v>
      </c>
      <c r="D524" s="2" t="s">
        <v>12</v>
      </c>
      <c r="E524" s="2" t="s">
        <v>74</v>
      </c>
      <c r="F524" s="2" t="s">
        <v>976</v>
      </c>
      <c r="G524" s="14" t="n">
        <v>12.5</v>
      </c>
      <c r="H524" s="14" t="n">
        <v>53.76</v>
      </c>
      <c r="I524" s="14" t="n">
        <v>12.5</v>
      </c>
      <c r="J524" s="23" t="n">
        <f aca="false">IF(AND(E524="Priority",ISNUMBER('Cost model'!N126)),'Cost model'!N126,'Cost model'!M126)</f>
        <v>45</v>
      </c>
      <c r="K524" s="14" t="n">
        <f aca="false">J524-H524</f>
        <v>-8.76</v>
      </c>
      <c r="L524" s="14" t="n">
        <f aca="false">G524-H524</f>
        <v>-41.26</v>
      </c>
    </row>
    <row r="525" customFormat="false" ht="15" hidden="false" customHeight="false" outlineLevel="0" collapsed="false">
      <c r="A525" s="2" t="s">
        <v>124</v>
      </c>
      <c r="B525" s="2" t="s">
        <v>124</v>
      </c>
      <c r="C525" s="2" t="s">
        <v>47</v>
      </c>
      <c r="D525" s="2" t="s">
        <v>10</v>
      </c>
      <c r="E525" s="2" t="s">
        <v>74</v>
      </c>
      <c r="F525" s="2" t="s">
        <v>977</v>
      </c>
      <c r="G525" s="14" t="n">
        <v>9.5</v>
      </c>
      <c r="H525" s="14" t="n">
        <v>11.14</v>
      </c>
      <c r="I525" s="14" t="n">
        <v>9.5</v>
      </c>
      <c r="J525" s="23" t="n">
        <f aca="false">IF(AND(E525="Priority",ISNUMBER('Cost model'!N317)),'Cost model'!N317,'Cost model'!M317)</f>
        <v>10.5</v>
      </c>
      <c r="K525" s="14" t="n">
        <f aca="false">J525-H525</f>
        <v>-0.640000000000001</v>
      </c>
      <c r="L525" s="14" t="n">
        <f aca="false">G525-H525</f>
        <v>-1.64</v>
      </c>
    </row>
    <row r="526" customFormat="false" ht="15" hidden="false" customHeight="false" outlineLevel="0" collapsed="false">
      <c r="A526" s="2" t="s">
        <v>124</v>
      </c>
      <c r="B526" s="2" t="s">
        <v>124</v>
      </c>
      <c r="C526" s="2" t="s">
        <v>48</v>
      </c>
      <c r="D526" s="2" t="s">
        <v>12</v>
      </c>
      <c r="E526" s="2" t="s">
        <v>74</v>
      </c>
      <c r="F526" s="2" t="s">
        <v>977</v>
      </c>
      <c r="G526" s="14" t="n">
        <v>12.5</v>
      </c>
      <c r="H526" s="14" t="n">
        <v>13.26</v>
      </c>
      <c r="I526" s="14" t="n">
        <v>12.5</v>
      </c>
      <c r="J526" s="23" t="n">
        <f aca="false">IF(AND(E526="Priority",ISNUMBER('Cost model'!N321)),'Cost model'!N321,'Cost model'!M321)</f>
        <v>40</v>
      </c>
      <c r="K526" s="14" t="n">
        <f aca="false">J526-H526</f>
        <v>26.74</v>
      </c>
      <c r="L526" s="14" t="n">
        <f aca="false">G526-H526</f>
        <v>-0.76</v>
      </c>
    </row>
    <row r="527" customFormat="false" ht="15" hidden="false" customHeight="false" outlineLevel="0" collapsed="false">
      <c r="A527" s="2" t="s">
        <v>142</v>
      </c>
      <c r="B527" s="2" t="s">
        <v>142</v>
      </c>
      <c r="C527" s="2" t="s">
        <v>47</v>
      </c>
      <c r="D527" s="2" t="s">
        <v>13</v>
      </c>
      <c r="E527" s="2" t="s">
        <v>74</v>
      </c>
      <c r="F527" s="2" t="s">
        <v>977</v>
      </c>
      <c r="G527" s="14" t="n">
        <v>19</v>
      </c>
      <c r="H527" s="14" t="n">
        <v>33.62</v>
      </c>
      <c r="I527" s="14" t="n">
        <v>19</v>
      </c>
      <c r="J527" s="23" t="n">
        <f aca="false">IF(AND(E527="Priority",ISNUMBER('Cost model'!N638)),'Cost model'!N638,'Cost model'!M638)</f>
        <v>50</v>
      </c>
      <c r="K527" s="14" t="n">
        <f aca="false">J527-H527</f>
        <v>16.38</v>
      </c>
      <c r="L527" s="14" t="n">
        <f aca="false">G527-H527</f>
        <v>-14.62</v>
      </c>
    </row>
    <row r="528" customFormat="false" ht="15" hidden="false" customHeight="false" outlineLevel="0" collapsed="false">
      <c r="A528" s="2" t="s">
        <v>174</v>
      </c>
      <c r="B528" s="2" t="s">
        <v>142</v>
      </c>
      <c r="C528" s="2" t="s">
        <v>47</v>
      </c>
      <c r="D528" s="2" t="s">
        <v>12</v>
      </c>
      <c r="E528" s="2" t="s">
        <v>74</v>
      </c>
      <c r="F528" s="2" t="s">
        <v>976</v>
      </c>
      <c r="G528" s="14" t="n">
        <v>19</v>
      </c>
      <c r="H528" s="14" t="n">
        <v>44.9</v>
      </c>
      <c r="I528" s="14" t="n">
        <v>9.5</v>
      </c>
      <c r="J528" s="23" t="n">
        <f aca="false">IF(AND(E528="Priority",ISNUMBER('Cost model'!N125)),'Cost model'!N125,'Cost model'!M125)</f>
        <v>40</v>
      </c>
      <c r="K528" s="14" t="n">
        <f aca="false">J528-H528</f>
        <v>-4.9</v>
      </c>
      <c r="L528" s="14" t="n">
        <f aca="false">G528-H528</f>
        <v>-25.9</v>
      </c>
    </row>
    <row r="529" customFormat="false" ht="15" hidden="false" customHeight="false" outlineLevel="0" collapsed="false">
      <c r="A529" s="2" t="s">
        <v>174</v>
      </c>
      <c r="B529" s="2" t="s">
        <v>142</v>
      </c>
      <c r="C529" s="2" t="s">
        <v>48</v>
      </c>
      <c r="D529" s="2" t="s">
        <v>12</v>
      </c>
      <c r="E529" s="2" t="s">
        <v>74</v>
      </c>
      <c r="F529" s="2" t="s">
        <v>976</v>
      </c>
      <c r="G529" s="14" t="n">
        <v>12.5</v>
      </c>
      <c r="H529" s="14" t="n">
        <v>33.62</v>
      </c>
      <c r="I529" s="14" t="n">
        <v>12.5</v>
      </c>
      <c r="J529" s="23" t="n">
        <f aca="false">IF(AND(E529="Priority",ISNUMBER('Cost model'!N126)),'Cost model'!N126,'Cost model'!M126)</f>
        <v>45</v>
      </c>
      <c r="K529" s="14" t="n">
        <f aca="false">J529-H529</f>
        <v>11.38</v>
      </c>
      <c r="L529" s="14" t="n">
        <f aca="false">G529-H529</f>
        <v>-21.12</v>
      </c>
    </row>
    <row r="530" customFormat="false" ht="15" hidden="false" customHeight="false" outlineLevel="0" collapsed="false">
      <c r="A530" s="2" t="s">
        <v>158</v>
      </c>
      <c r="B530" s="2" t="s">
        <v>158</v>
      </c>
      <c r="C530" s="2" t="s">
        <v>49</v>
      </c>
      <c r="D530" s="2" t="s">
        <v>14</v>
      </c>
      <c r="E530" s="2" t="s">
        <v>74</v>
      </c>
      <c r="F530" s="2" t="s">
        <v>977</v>
      </c>
      <c r="G530" s="14" t="n">
        <v>19.5</v>
      </c>
      <c r="H530" s="14" t="n">
        <v>31.58</v>
      </c>
      <c r="I530" s="14" t="n">
        <v>85</v>
      </c>
      <c r="J530" s="23" t="n">
        <f aca="false">IF(AND(E530="Priority",ISNUMBER('Cost model'!N433)),'Cost model'!N433,'Cost model'!M433)</f>
        <v>75</v>
      </c>
      <c r="K530" s="14" t="n">
        <f aca="false">J530-H530</f>
        <v>43.42</v>
      </c>
      <c r="L530" s="14" t="n">
        <f aca="false">G530-H530</f>
        <v>-12.08</v>
      </c>
    </row>
    <row r="531" customFormat="false" ht="15" hidden="false" customHeight="false" outlineLevel="0" collapsed="false">
      <c r="A531" s="2" t="s">
        <v>174</v>
      </c>
      <c r="B531" s="2" t="s">
        <v>124</v>
      </c>
      <c r="C531" s="2" t="s">
        <v>48</v>
      </c>
      <c r="D531" s="2" t="s">
        <v>12</v>
      </c>
      <c r="E531" s="2" t="s">
        <v>74</v>
      </c>
      <c r="F531" s="2" t="s">
        <v>976</v>
      </c>
      <c r="G531" s="14" t="n">
        <v>12.5</v>
      </c>
      <c r="H531" s="14" t="n">
        <v>35</v>
      </c>
      <c r="I531" s="14" t="n">
        <v>12.5</v>
      </c>
      <c r="J531" s="23" t="n">
        <f aca="false">IF(AND(E531="Priority",ISNUMBER('Cost model'!N111)),'Cost model'!N111,'Cost model'!M111)</f>
        <v>45</v>
      </c>
      <c r="K531" s="14" t="n">
        <f aca="false">J531-H531</f>
        <v>10</v>
      </c>
      <c r="L531" s="14" t="n">
        <f aca="false">G531-H531</f>
        <v>-22.5</v>
      </c>
    </row>
    <row r="532" customFormat="false" ht="15" hidden="false" customHeight="false" outlineLevel="0" collapsed="false">
      <c r="A532" s="2" t="s">
        <v>174</v>
      </c>
      <c r="B532" s="2" t="s">
        <v>142</v>
      </c>
      <c r="C532" s="2" t="s">
        <v>48</v>
      </c>
      <c r="D532" s="2" t="s">
        <v>10</v>
      </c>
      <c r="E532" s="2" t="s">
        <v>74</v>
      </c>
      <c r="F532" s="2" t="s">
        <v>976</v>
      </c>
      <c r="G532" s="14" t="n">
        <v>12.5</v>
      </c>
      <c r="H532" s="14" t="n">
        <v>22.75</v>
      </c>
      <c r="I532" s="14" t="n">
        <v>12.5</v>
      </c>
      <c r="J532" s="23" t="n">
        <f aca="false">IF(AND(E532="Priority",ISNUMBER('Cost model'!N123)),'Cost model'!N123,'Cost model'!M123)</f>
        <v>16.5</v>
      </c>
      <c r="K532" s="14" t="n">
        <f aca="false">J532-H532</f>
        <v>-6.25</v>
      </c>
      <c r="L532" s="14" t="n">
        <f aca="false">G532-H532</f>
        <v>-10.25</v>
      </c>
    </row>
    <row r="533" customFormat="false" ht="15" hidden="false" customHeight="false" outlineLevel="0" collapsed="false">
      <c r="A533" s="2" t="s">
        <v>124</v>
      </c>
      <c r="B533" s="2" t="s">
        <v>124</v>
      </c>
      <c r="C533" s="2" t="s">
        <v>48</v>
      </c>
      <c r="D533" s="2" t="s">
        <v>10</v>
      </c>
      <c r="E533" s="2" t="s">
        <v>74</v>
      </c>
      <c r="F533" s="2" t="s">
        <v>977</v>
      </c>
      <c r="G533" s="14" t="n">
        <v>12.5</v>
      </c>
      <c r="H533" s="14" t="n">
        <v>9.12</v>
      </c>
      <c r="I533" s="14" t="n">
        <v>12.5</v>
      </c>
      <c r="J533" s="23" t="n">
        <f aca="false">IF(AND(E533="Priority",ISNUMBER('Cost model'!N318)),'Cost model'!N318,'Cost model'!M318)</f>
        <v>14.5</v>
      </c>
      <c r="K533" s="14" t="n">
        <f aca="false">J533-H533</f>
        <v>5.38</v>
      </c>
      <c r="L533" s="14" t="n">
        <f aca="false">G533-H533</f>
        <v>3.38</v>
      </c>
    </row>
    <row r="534" customFormat="false" ht="15" hidden="false" customHeight="false" outlineLevel="0" collapsed="false">
      <c r="A534" s="2" t="s">
        <v>174</v>
      </c>
      <c r="B534" s="2" t="s">
        <v>142</v>
      </c>
      <c r="C534" s="2" t="s">
        <v>48</v>
      </c>
      <c r="D534" s="2" t="s">
        <v>10</v>
      </c>
      <c r="E534" s="2" t="s">
        <v>74</v>
      </c>
      <c r="F534" s="2" t="s">
        <v>976</v>
      </c>
      <c r="G534" s="14" t="n">
        <v>12.5</v>
      </c>
      <c r="H534" s="14" t="n">
        <v>22.75</v>
      </c>
      <c r="I534" s="14" t="n">
        <v>12.5</v>
      </c>
      <c r="J534" s="23" t="n">
        <f aca="false">IF(AND(E534="Priority",ISNUMBER('Cost model'!N123)),'Cost model'!N123,'Cost model'!M123)</f>
        <v>16.5</v>
      </c>
      <c r="K534" s="14" t="n">
        <f aca="false">J534-H534</f>
        <v>-6.25</v>
      </c>
      <c r="L534" s="14" t="n">
        <f aca="false">G534-H534</f>
        <v>-10.25</v>
      </c>
    </row>
    <row r="535" customFormat="false" ht="15" hidden="false" customHeight="false" outlineLevel="0" collapsed="false">
      <c r="A535" s="2" t="s">
        <v>124</v>
      </c>
      <c r="B535" s="2" t="s">
        <v>158</v>
      </c>
      <c r="C535" s="2" t="s">
        <v>48</v>
      </c>
      <c r="D535" s="2" t="s">
        <v>12</v>
      </c>
      <c r="E535" s="2" t="s">
        <v>74</v>
      </c>
      <c r="F535" s="2" t="s">
        <v>976</v>
      </c>
      <c r="G535" s="14" t="n">
        <v>19.5</v>
      </c>
      <c r="H535" s="14" t="n">
        <v>56.08</v>
      </c>
      <c r="I535" s="14" t="n">
        <v>19.5</v>
      </c>
      <c r="J535" s="23" t="n">
        <f aca="false">IF(AND(E535="Priority",ISNUMBER('Cost model'!N351)),'Cost model'!N351,'Cost model'!M351)</f>
        <v>55</v>
      </c>
      <c r="K535" s="14" t="n">
        <f aca="false">J535-H535</f>
        <v>-1.08</v>
      </c>
      <c r="L535" s="14" t="n">
        <f aca="false">G535-H535</f>
        <v>-36.58</v>
      </c>
    </row>
    <row r="536" customFormat="false" ht="15" hidden="false" customHeight="false" outlineLevel="0" collapsed="false">
      <c r="A536" s="2" t="s">
        <v>142</v>
      </c>
      <c r="B536" s="2" t="s">
        <v>142</v>
      </c>
      <c r="C536" s="2" t="s">
        <v>47</v>
      </c>
      <c r="D536" s="2" t="s">
        <v>12</v>
      </c>
      <c r="E536" s="2" t="s">
        <v>74</v>
      </c>
      <c r="F536" s="2" t="s">
        <v>977</v>
      </c>
      <c r="G536" s="14" t="n">
        <v>9.5</v>
      </c>
      <c r="H536" s="14" t="n">
        <v>24.94</v>
      </c>
      <c r="I536" s="14" t="n">
        <v>9.5</v>
      </c>
      <c r="J536" s="23" t="n">
        <f aca="false">IF(AND(E536="Priority",ISNUMBER('Cost model'!N635)),'Cost model'!N635,'Cost model'!M635)</f>
        <v>30.5</v>
      </c>
      <c r="K536" s="14" t="n">
        <f aca="false">J536-H536</f>
        <v>5.56</v>
      </c>
      <c r="L536" s="14" t="n">
        <f aca="false">G536-H536</f>
        <v>-15.44</v>
      </c>
    </row>
    <row r="537" customFormat="false" ht="15" hidden="false" customHeight="false" outlineLevel="0" collapsed="false">
      <c r="A537" s="2" t="s">
        <v>124</v>
      </c>
      <c r="B537" s="2" t="s">
        <v>124</v>
      </c>
      <c r="C537" s="2" t="s">
        <v>47</v>
      </c>
      <c r="D537" s="2" t="s">
        <v>12</v>
      </c>
      <c r="E537" s="2" t="s">
        <v>74</v>
      </c>
      <c r="F537" s="2" t="s">
        <v>977</v>
      </c>
      <c r="G537" s="14" t="n">
        <v>9.5</v>
      </c>
      <c r="H537" s="14" t="n">
        <v>7.34</v>
      </c>
      <c r="I537" s="14" t="n">
        <v>9.5</v>
      </c>
      <c r="J537" s="23" t="n">
        <f aca="false">IF(AND(E537="Priority",ISNUMBER('Cost model'!N320)),'Cost model'!N320,'Cost model'!M320)</f>
        <v>24.5</v>
      </c>
      <c r="K537" s="14" t="n">
        <f aca="false">J537-H537</f>
        <v>17.16</v>
      </c>
      <c r="L537" s="14" t="n">
        <f aca="false">G537-H537</f>
        <v>2.16</v>
      </c>
    </row>
    <row r="538" customFormat="false" ht="15" hidden="false" customHeight="false" outlineLevel="0" collapsed="false">
      <c r="A538" s="2" t="s">
        <v>142</v>
      </c>
      <c r="B538" s="2" t="s">
        <v>142</v>
      </c>
      <c r="C538" s="2" t="s">
        <v>47</v>
      </c>
      <c r="D538" s="2" t="s">
        <v>10</v>
      </c>
      <c r="E538" s="2" t="s">
        <v>83</v>
      </c>
      <c r="F538" s="2" t="s">
        <v>977</v>
      </c>
      <c r="G538" s="14" t="n">
        <v>14.5</v>
      </c>
      <c r="H538" s="14" t="n">
        <v>7.06</v>
      </c>
      <c r="I538" s="14" t="n">
        <v>14.5</v>
      </c>
      <c r="J538" s="23" t="n">
        <f aca="false">IF(AND(E538="Priority",ISNUMBER('Cost model'!N632)),'Cost model'!N632,'Cost model'!M632)</f>
        <v>14.5</v>
      </c>
      <c r="K538" s="14" t="n">
        <f aca="false">J538-H538</f>
        <v>7.44</v>
      </c>
      <c r="L538" s="14" t="n">
        <f aca="false">G538-H538</f>
        <v>7.44</v>
      </c>
    </row>
    <row r="539" customFormat="false" ht="15" hidden="false" customHeight="false" outlineLevel="0" collapsed="false">
      <c r="A539" s="2" t="s">
        <v>124</v>
      </c>
      <c r="B539" s="2" t="s">
        <v>124</v>
      </c>
      <c r="C539" s="2" t="s">
        <v>47</v>
      </c>
      <c r="D539" s="2" t="s">
        <v>10</v>
      </c>
      <c r="E539" s="2" t="s">
        <v>74</v>
      </c>
      <c r="F539" s="2" t="s">
        <v>977</v>
      </c>
      <c r="G539" s="14" t="n">
        <v>9.5</v>
      </c>
      <c r="H539" s="14" t="n">
        <v>7.34</v>
      </c>
      <c r="I539" s="14" t="n">
        <v>9.5</v>
      </c>
      <c r="J539" s="23" t="n">
        <f aca="false">IF(AND(E539="Priority",ISNUMBER('Cost model'!N317)),'Cost model'!N317,'Cost model'!M317)</f>
        <v>10.5</v>
      </c>
      <c r="K539" s="14" t="n">
        <f aca="false">J539-H539</f>
        <v>3.16</v>
      </c>
      <c r="L539" s="14" t="n">
        <f aca="false">G539-H539</f>
        <v>2.16</v>
      </c>
    </row>
    <row r="540" customFormat="false" ht="15" hidden="false" customHeight="false" outlineLevel="0" collapsed="false">
      <c r="A540" s="2" t="s">
        <v>124</v>
      </c>
      <c r="B540" s="2" t="s">
        <v>124</v>
      </c>
      <c r="C540" s="2" t="s">
        <v>48</v>
      </c>
      <c r="D540" s="2" t="s">
        <v>10</v>
      </c>
      <c r="E540" s="2" t="s">
        <v>74</v>
      </c>
      <c r="F540" s="2" t="s">
        <v>977</v>
      </c>
      <c r="G540" s="14" t="n">
        <v>12.5</v>
      </c>
      <c r="H540" s="14" t="n">
        <v>10.74</v>
      </c>
      <c r="I540" s="14" t="n">
        <v>12.5</v>
      </c>
      <c r="J540" s="23" t="n">
        <f aca="false">IF(AND(E540="Priority",ISNUMBER('Cost model'!N318)),'Cost model'!N318,'Cost model'!M318)</f>
        <v>14.5</v>
      </c>
      <c r="K540" s="14" t="n">
        <f aca="false">J540-H540</f>
        <v>3.76</v>
      </c>
      <c r="L540" s="14" t="n">
        <f aca="false">G540-H540</f>
        <v>1.76</v>
      </c>
    </row>
    <row r="541" customFormat="false" ht="15" hidden="false" customHeight="false" outlineLevel="0" collapsed="false">
      <c r="A541" s="2" t="s">
        <v>124</v>
      </c>
      <c r="B541" s="2" t="s">
        <v>124</v>
      </c>
      <c r="C541" s="2" t="s">
        <v>47</v>
      </c>
      <c r="D541" s="2" t="s">
        <v>10</v>
      </c>
      <c r="E541" s="2" t="s">
        <v>83</v>
      </c>
      <c r="F541" s="2" t="s">
        <v>977</v>
      </c>
      <c r="G541" s="14" t="n">
        <v>14.5</v>
      </c>
      <c r="H541" s="14" t="n">
        <v>22.75</v>
      </c>
      <c r="I541" s="14" t="n">
        <v>14.5</v>
      </c>
      <c r="J541" s="23" t="n">
        <f aca="false">IF(AND(E541="Priority",ISNUMBER('Cost model'!N317)),'Cost model'!N317,'Cost model'!M317)</f>
        <v>15.5</v>
      </c>
      <c r="K541" s="14" t="n">
        <f aca="false">J541-H541</f>
        <v>-7.25</v>
      </c>
      <c r="L541" s="14" t="n">
        <f aca="false">G541-H541</f>
        <v>-8.25</v>
      </c>
    </row>
    <row r="542" customFormat="false" ht="15" hidden="false" customHeight="false" outlineLevel="0" collapsed="false">
      <c r="A542" s="2" t="s">
        <v>124</v>
      </c>
      <c r="B542" s="2" t="s">
        <v>124</v>
      </c>
      <c r="C542" s="2" t="s">
        <v>48</v>
      </c>
      <c r="D542" s="2" t="s">
        <v>10</v>
      </c>
      <c r="E542" s="2" t="s">
        <v>74</v>
      </c>
      <c r="F542" s="2" t="s">
        <v>977</v>
      </c>
      <c r="G542" s="14" t="n">
        <v>12.5</v>
      </c>
      <c r="H542" s="14" t="n">
        <v>22.75</v>
      </c>
      <c r="I542" s="14" t="n">
        <v>12.5</v>
      </c>
      <c r="J542" s="23" t="n">
        <f aca="false">IF(AND(E542="Priority",ISNUMBER('Cost model'!N318)),'Cost model'!N318,'Cost model'!M318)</f>
        <v>14.5</v>
      </c>
      <c r="K542" s="14" t="n">
        <f aca="false">J542-H542</f>
        <v>-8.25</v>
      </c>
      <c r="L542" s="14" t="n">
        <f aca="false">G542-H542</f>
        <v>-10.25</v>
      </c>
    </row>
    <row r="543" customFormat="false" ht="15" hidden="false" customHeight="false" outlineLevel="0" collapsed="false">
      <c r="A543" s="2" t="s">
        <v>124</v>
      </c>
      <c r="B543" s="2" t="s">
        <v>124</v>
      </c>
      <c r="C543" s="2" t="s">
        <v>47</v>
      </c>
      <c r="D543" s="2" t="s">
        <v>10</v>
      </c>
      <c r="E543" s="2" t="s">
        <v>74</v>
      </c>
      <c r="F543" s="2" t="s">
        <v>977</v>
      </c>
      <c r="G543" s="14" t="n">
        <v>9.5</v>
      </c>
      <c r="H543" s="14" t="n">
        <v>7.34</v>
      </c>
      <c r="I543" s="14" t="n">
        <v>9.5</v>
      </c>
      <c r="J543" s="23" t="n">
        <f aca="false">IF(AND(E543="Priority",ISNUMBER('Cost model'!N317)),'Cost model'!N317,'Cost model'!M317)</f>
        <v>10.5</v>
      </c>
      <c r="K543" s="14" t="n">
        <f aca="false">J543-H543</f>
        <v>3.16</v>
      </c>
      <c r="L543" s="14" t="n">
        <f aca="false">G543-H543</f>
        <v>2.16</v>
      </c>
    </row>
    <row r="544" customFormat="false" ht="15" hidden="false" customHeight="false" outlineLevel="0" collapsed="false">
      <c r="A544" s="2" t="s">
        <v>142</v>
      </c>
      <c r="B544" s="2" t="s">
        <v>221</v>
      </c>
      <c r="C544" s="2" t="s">
        <v>47</v>
      </c>
      <c r="D544" s="2" t="s">
        <v>14</v>
      </c>
      <c r="E544" s="2" t="s">
        <v>74</v>
      </c>
      <c r="F544" s="2" t="s">
        <v>976</v>
      </c>
      <c r="G544" s="14" t="n">
        <v>45</v>
      </c>
      <c r="H544" s="14" t="n">
        <v>181.84</v>
      </c>
      <c r="I544" s="14" t="n">
        <v>99</v>
      </c>
      <c r="J544" s="23" t="n">
        <f aca="false">IF(AND(E544="Priority",ISNUMBER('Cost model'!N686)),'Cost model'!N686,'Cost model'!M686)</f>
        <v>140</v>
      </c>
      <c r="K544" s="14" t="n">
        <f aca="false">J544-H544</f>
        <v>-41.84</v>
      </c>
      <c r="L544" s="14" t="n">
        <f aca="false">G544-H544</f>
        <v>-136.84</v>
      </c>
    </row>
    <row r="545" customFormat="false" ht="15" hidden="false" customHeight="false" outlineLevel="0" collapsed="false">
      <c r="A545" s="2" t="s">
        <v>174</v>
      </c>
      <c r="B545" s="2" t="s">
        <v>142</v>
      </c>
      <c r="C545" s="2" t="s">
        <v>47</v>
      </c>
      <c r="D545" s="2" t="s">
        <v>10</v>
      </c>
      <c r="E545" s="2" t="s">
        <v>83</v>
      </c>
      <c r="F545" s="2" t="s">
        <v>976</v>
      </c>
      <c r="G545" s="14" t="n">
        <v>14.5</v>
      </c>
      <c r="H545" s="14" t="n">
        <v>15.81</v>
      </c>
      <c r="I545" s="14" t="n">
        <v>14.5</v>
      </c>
      <c r="J545" s="23" t="n">
        <f aca="false">IF(AND(E545="Priority",ISNUMBER('Cost model'!N122)),'Cost model'!N122,'Cost model'!M122)</f>
        <v>18.5</v>
      </c>
      <c r="K545" s="14" t="n">
        <f aca="false">J545-H545</f>
        <v>2.69</v>
      </c>
      <c r="L545" s="14" t="n">
        <f aca="false">G545-H545</f>
        <v>-1.31</v>
      </c>
    </row>
    <row r="546" customFormat="false" ht="15" hidden="false" customHeight="false" outlineLevel="0" collapsed="false">
      <c r="A546" s="2" t="s">
        <v>124</v>
      </c>
      <c r="B546" s="2" t="s">
        <v>124</v>
      </c>
      <c r="C546" s="2" t="s">
        <v>47</v>
      </c>
      <c r="D546" s="2" t="s">
        <v>10</v>
      </c>
      <c r="E546" s="2" t="s">
        <v>74</v>
      </c>
      <c r="F546" s="2" t="s">
        <v>977</v>
      </c>
      <c r="G546" s="14" t="n">
        <v>9.5</v>
      </c>
      <c r="H546" s="14" t="n">
        <v>7.82</v>
      </c>
      <c r="I546" s="14" t="n">
        <v>9.5</v>
      </c>
      <c r="J546" s="23" t="n">
        <f aca="false">IF(AND(E546="Priority",ISNUMBER('Cost model'!N317)),'Cost model'!N317,'Cost model'!M317)</f>
        <v>10.5</v>
      </c>
      <c r="K546" s="14" t="n">
        <f aca="false">J546-H546</f>
        <v>2.68</v>
      </c>
      <c r="L546" s="14" t="n">
        <f aca="false">G546-H546</f>
        <v>1.68</v>
      </c>
    </row>
    <row r="547" customFormat="false" ht="15" hidden="false" customHeight="false" outlineLevel="0" collapsed="false">
      <c r="A547" s="2" t="s">
        <v>124</v>
      </c>
      <c r="B547" s="2" t="s">
        <v>124</v>
      </c>
      <c r="C547" s="2" t="s">
        <v>47</v>
      </c>
      <c r="D547" s="2" t="s">
        <v>10</v>
      </c>
      <c r="E547" s="2" t="s">
        <v>74</v>
      </c>
      <c r="F547" s="2" t="s">
        <v>977</v>
      </c>
      <c r="G547" s="14" t="n">
        <v>9.5</v>
      </c>
      <c r="H547" s="14" t="n">
        <v>6.48</v>
      </c>
      <c r="I547" s="14" t="n">
        <v>9.5</v>
      </c>
      <c r="J547" s="23" t="n">
        <f aca="false">IF(AND(E547="Priority",ISNUMBER('Cost model'!N317)),'Cost model'!N317,'Cost model'!M317)</f>
        <v>10.5</v>
      </c>
      <c r="K547" s="14" t="n">
        <f aca="false">J547-H547</f>
        <v>4.02</v>
      </c>
      <c r="L547" s="14" t="n">
        <f aca="false">G547-H547</f>
        <v>3.02</v>
      </c>
    </row>
    <row r="548" customFormat="false" ht="15" hidden="false" customHeight="false" outlineLevel="0" collapsed="false">
      <c r="A548" s="2" t="s">
        <v>174</v>
      </c>
      <c r="B548" s="2" t="s">
        <v>142</v>
      </c>
      <c r="C548" s="2" t="s">
        <v>48</v>
      </c>
      <c r="D548" s="2" t="s">
        <v>12</v>
      </c>
      <c r="E548" s="2" t="s">
        <v>74</v>
      </c>
      <c r="F548" s="2" t="s">
        <v>976</v>
      </c>
      <c r="G548" s="14" t="n">
        <v>12.5</v>
      </c>
      <c r="H548" s="14" t="n">
        <v>46.46</v>
      </c>
      <c r="I548" s="14" t="n">
        <v>12.5</v>
      </c>
      <c r="J548" s="23" t="n">
        <f aca="false">IF(AND(E548="Priority",ISNUMBER('Cost model'!N126)),'Cost model'!N126,'Cost model'!M126)</f>
        <v>45</v>
      </c>
      <c r="K548" s="14" t="n">
        <f aca="false">J548-H548</f>
        <v>-1.46</v>
      </c>
      <c r="L548" s="14" t="n">
        <f aca="false">G548-H548</f>
        <v>-33.96</v>
      </c>
    </row>
    <row r="549" customFormat="false" ht="15" hidden="false" customHeight="false" outlineLevel="0" collapsed="false">
      <c r="A549" s="2" t="s">
        <v>158</v>
      </c>
      <c r="B549" s="2" t="s">
        <v>142</v>
      </c>
      <c r="C549" s="2" t="s">
        <v>49</v>
      </c>
      <c r="D549" s="2" t="s">
        <v>10</v>
      </c>
      <c r="E549" s="2" t="s">
        <v>74</v>
      </c>
      <c r="F549" s="2" t="s">
        <v>976</v>
      </c>
      <c r="G549" s="14" t="n">
        <v>24.5</v>
      </c>
      <c r="H549" s="14" t="n">
        <v>14.91</v>
      </c>
      <c r="I549" s="14" t="n">
        <v>17.5</v>
      </c>
      <c r="J549" s="23" t="n">
        <f aca="false">IF(AND(E549="Priority",ISNUMBER('Cost model'!N439)),'Cost model'!N439,'Cost model'!M439)</f>
        <v>20.5</v>
      </c>
      <c r="K549" s="14" t="n">
        <f aca="false">J549-H549</f>
        <v>5.59</v>
      </c>
      <c r="L549" s="14" t="n">
        <f aca="false">G549-H549</f>
        <v>9.59</v>
      </c>
    </row>
    <row r="550" customFormat="false" ht="15" hidden="false" customHeight="false" outlineLevel="0" collapsed="false">
      <c r="A550" s="2" t="s">
        <v>174</v>
      </c>
      <c r="B550" s="2" t="s">
        <v>124</v>
      </c>
      <c r="C550" s="2" t="s">
        <v>49</v>
      </c>
      <c r="D550" s="2" t="s">
        <v>10</v>
      </c>
      <c r="E550" s="2" t="s">
        <v>74</v>
      </c>
      <c r="F550" s="2" t="s">
        <v>976</v>
      </c>
      <c r="G550" s="14" t="n">
        <v>17.5</v>
      </c>
      <c r="H550" s="14" t="n">
        <v>24.39</v>
      </c>
      <c r="I550" s="14" t="n">
        <v>17.5</v>
      </c>
      <c r="J550" s="23" t="n">
        <f aca="false">IF(AND(E550="Priority",ISNUMBER('Cost model'!N109)),'Cost model'!N109,'Cost model'!M109)</f>
        <v>18.5</v>
      </c>
      <c r="K550" s="14" t="n">
        <f aca="false">J550-H550</f>
        <v>-5.89</v>
      </c>
      <c r="L550" s="14" t="n">
        <f aca="false">G550-H550</f>
        <v>-6.89</v>
      </c>
    </row>
    <row r="551" customFormat="false" ht="15" hidden="false" customHeight="false" outlineLevel="0" collapsed="false">
      <c r="A551" s="2" t="s">
        <v>124</v>
      </c>
      <c r="B551" s="2" t="s">
        <v>124</v>
      </c>
      <c r="C551" s="2" t="s">
        <v>48</v>
      </c>
      <c r="D551" s="2" t="s">
        <v>12</v>
      </c>
      <c r="E551" s="2" t="s">
        <v>74</v>
      </c>
      <c r="F551" s="2" t="s">
        <v>977</v>
      </c>
      <c r="G551" s="14" t="n">
        <v>12.5</v>
      </c>
      <c r="H551" s="14" t="n">
        <v>55.37</v>
      </c>
      <c r="I551" s="14" t="n">
        <v>12.5</v>
      </c>
      <c r="J551" s="23" t="n">
        <f aca="false">IF(AND(E551="Priority",ISNUMBER('Cost model'!N321)),'Cost model'!N321,'Cost model'!M321)</f>
        <v>40</v>
      </c>
      <c r="K551" s="14" t="n">
        <f aca="false">J551-H551</f>
        <v>-15.37</v>
      </c>
      <c r="L551" s="14" t="n">
        <f aca="false">G551-H551</f>
        <v>-42.87</v>
      </c>
    </row>
    <row r="552" customFormat="false" ht="15" hidden="false" customHeight="false" outlineLevel="0" collapsed="false">
      <c r="A552" s="2" t="s">
        <v>174</v>
      </c>
      <c r="B552" s="2" t="s">
        <v>142</v>
      </c>
      <c r="C552" s="2" t="s">
        <v>47</v>
      </c>
      <c r="D552" s="2" t="s">
        <v>13</v>
      </c>
      <c r="E552" s="2" t="s">
        <v>74</v>
      </c>
      <c r="F552" s="2" t="s">
        <v>976</v>
      </c>
      <c r="G552" s="14" t="n">
        <v>9.5</v>
      </c>
      <c r="H552" s="14" t="n">
        <v>49.14</v>
      </c>
      <c r="I552" s="14" t="n">
        <v>19</v>
      </c>
      <c r="J552" s="23" t="n">
        <f aca="false">IF(AND(E552="Priority",ISNUMBER('Cost model'!N128)),'Cost model'!N128,'Cost model'!M128)</f>
        <v>65</v>
      </c>
      <c r="K552" s="14" t="n">
        <f aca="false">J552-H552</f>
        <v>15.86</v>
      </c>
      <c r="L552" s="14" t="n">
        <f aca="false">G552-H552</f>
        <v>-39.64</v>
      </c>
    </row>
    <row r="553" customFormat="false" ht="15" hidden="false" customHeight="false" outlineLevel="0" collapsed="false">
      <c r="A553" s="2" t="s">
        <v>142</v>
      </c>
      <c r="B553" s="2" t="s">
        <v>142</v>
      </c>
      <c r="C553" s="2" t="s">
        <v>47</v>
      </c>
      <c r="D553" s="2" t="s">
        <v>10</v>
      </c>
      <c r="E553" s="2" t="s">
        <v>74</v>
      </c>
      <c r="F553" s="2" t="s">
        <v>977</v>
      </c>
      <c r="G553" s="14" t="n">
        <v>9.5</v>
      </c>
      <c r="H553" s="14" t="n">
        <v>7.34</v>
      </c>
      <c r="I553" s="14" t="n">
        <v>9.5</v>
      </c>
      <c r="J553" s="23" t="n">
        <f aca="false">IF(AND(E553="Priority",ISNUMBER('Cost model'!N632)),'Cost model'!N632,'Cost model'!M632)</f>
        <v>9.5</v>
      </c>
      <c r="K553" s="14" t="n">
        <f aca="false">J553-H553</f>
        <v>2.16</v>
      </c>
      <c r="L553" s="14" t="n">
        <f aca="false">G553-H553</f>
        <v>2.16</v>
      </c>
    </row>
    <row r="554" customFormat="false" ht="15" hidden="false" customHeight="false" outlineLevel="0" collapsed="false">
      <c r="A554" s="2" t="s">
        <v>174</v>
      </c>
      <c r="B554" s="2" t="s">
        <v>142</v>
      </c>
      <c r="C554" s="2" t="s">
        <v>47</v>
      </c>
      <c r="D554" s="2" t="s">
        <v>10</v>
      </c>
      <c r="E554" s="2" t="s">
        <v>74</v>
      </c>
      <c r="F554" s="2" t="s">
        <v>976</v>
      </c>
      <c r="G554" s="14" t="n">
        <v>9.5</v>
      </c>
      <c r="H554" s="14" t="n">
        <v>7.94</v>
      </c>
      <c r="I554" s="14" t="n">
        <v>9.5</v>
      </c>
      <c r="J554" s="23" t="n">
        <f aca="false">IF(AND(E554="Priority",ISNUMBER('Cost model'!N122)),'Cost model'!N122,'Cost model'!M122)</f>
        <v>13.5</v>
      </c>
      <c r="K554" s="14" t="n">
        <f aca="false">J554-H554</f>
        <v>5.56</v>
      </c>
      <c r="L554" s="14" t="n">
        <f aca="false">G554-H554</f>
        <v>1.56</v>
      </c>
    </row>
    <row r="555" customFormat="false" ht="15" hidden="false" customHeight="false" outlineLevel="0" collapsed="false">
      <c r="A555" s="2" t="s">
        <v>221</v>
      </c>
      <c r="B555" s="2" t="s">
        <v>221</v>
      </c>
      <c r="C555" s="2" t="s">
        <v>48</v>
      </c>
      <c r="D555" s="2" t="s">
        <v>10</v>
      </c>
      <c r="E555" s="2" t="s">
        <v>74</v>
      </c>
      <c r="F555" s="2" t="s">
        <v>977</v>
      </c>
      <c r="G555" s="14" t="n">
        <v>12.5</v>
      </c>
      <c r="H555" s="14" t="n">
        <v>8.75</v>
      </c>
      <c r="I555" s="14" t="n">
        <v>12.5</v>
      </c>
      <c r="J555" s="23" t="n">
        <f aca="false">IF(AND(E555="Priority",ISNUMBER('Cost model'!N738)),'Cost model'!N738,'Cost model'!M738)</f>
        <v>11.5</v>
      </c>
      <c r="K555" s="14" t="n">
        <f aca="false">J555-H555</f>
        <v>2.75</v>
      </c>
      <c r="L555" s="14" t="n">
        <f aca="false">G555-H555</f>
        <v>3.75</v>
      </c>
    </row>
    <row r="556" customFormat="false" ht="15" hidden="false" customHeight="false" outlineLevel="0" collapsed="false">
      <c r="A556" s="2" t="s">
        <v>174</v>
      </c>
      <c r="B556" s="2" t="s">
        <v>174</v>
      </c>
      <c r="C556" s="2" t="s">
        <v>48</v>
      </c>
      <c r="D556" s="2" t="s">
        <v>12</v>
      </c>
      <c r="E556" s="2" t="s">
        <v>74</v>
      </c>
      <c r="F556" s="2" t="s">
        <v>977</v>
      </c>
      <c r="G556" s="14" t="n">
        <v>12.5</v>
      </c>
      <c r="H556" s="14" t="n">
        <v>41.39</v>
      </c>
      <c r="I556" s="14" t="n">
        <v>12.5</v>
      </c>
      <c r="J556" s="23" t="n">
        <f aca="false">IF(AND(E556="Priority",ISNUMBER('Cost model'!N171)),'Cost model'!N171,'Cost model'!M171)</f>
        <v>40</v>
      </c>
      <c r="K556" s="14" t="n">
        <f aca="false">J556-H556</f>
        <v>-1.39</v>
      </c>
      <c r="L556" s="14" t="n">
        <f aca="false">G556-H556</f>
        <v>-28.89</v>
      </c>
    </row>
    <row r="557" customFormat="false" ht="15" hidden="false" customHeight="false" outlineLevel="0" collapsed="false">
      <c r="A557" s="2" t="s">
        <v>221</v>
      </c>
      <c r="B557" s="2" t="s">
        <v>221</v>
      </c>
      <c r="C557" s="2" t="s">
        <v>49</v>
      </c>
      <c r="D557" s="2" t="s">
        <v>12</v>
      </c>
      <c r="E557" s="2" t="s">
        <v>83</v>
      </c>
      <c r="F557" s="2" t="s">
        <v>977</v>
      </c>
      <c r="G557" s="14" t="n">
        <v>29.5</v>
      </c>
      <c r="H557" s="14" t="n">
        <v>84.9</v>
      </c>
      <c r="I557" s="14" t="n">
        <v>29.5</v>
      </c>
      <c r="J557" s="23" t="n">
        <f aca="false">IF(AND(E557="Priority",ISNUMBER('Cost model'!N742)),'Cost model'!N742,'Cost model'!M742)</f>
        <v>80</v>
      </c>
      <c r="K557" s="14" t="n">
        <f aca="false">J557-H557</f>
        <v>-4.90000000000001</v>
      </c>
      <c r="L557" s="14" t="n">
        <f aca="false">G557-H557</f>
        <v>-55.4</v>
      </c>
    </row>
    <row r="558" customFormat="false" ht="15" hidden="false" customHeight="false" outlineLevel="0" collapsed="false">
      <c r="A558" s="2" t="s">
        <v>174</v>
      </c>
      <c r="B558" s="2" t="s">
        <v>142</v>
      </c>
      <c r="C558" s="2" t="s">
        <v>47</v>
      </c>
      <c r="D558" s="2" t="s">
        <v>12</v>
      </c>
      <c r="E558" s="2" t="s">
        <v>74</v>
      </c>
      <c r="F558" s="2" t="s">
        <v>976</v>
      </c>
      <c r="G558" s="14" t="n">
        <v>9.5</v>
      </c>
      <c r="H558" s="14" t="n">
        <v>41.37</v>
      </c>
      <c r="I558" s="14" t="n">
        <v>9.5</v>
      </c>
      <c r="J558" s="23" t="n">
        <f aca="false">IF(AND(E558="Priority",ISNUMBER('Cost model'!N125)),'Cost model'!N125,'Cost model'!M125)</f>
        <v>40</v>
      </c>
      <c r="K558" s="14" t="n">
        <f aca="false">J558-H558</f>
        <v>-1.37</v>
      </c>
      <c r="L558" s="14" t="n">
        <f aca="false">G558-H558</f>
        <v>-31.87</v>
      </c>
    </row>
    <row r="559" customFormat="false" ht="15" hidden="false" customHeight="false" outlineLevel="0" collapsed="false">
      <c r="A559" s="2" t="s">
        <v>174</v>
      </c>
      <c r="B559" s="2" t="s">
        <v>174</v>
      </c>
      <c r="C559" s="2" t="s">
        <v>49</v>
      </c>
      <c r="D559" s="2" t="s">
        <v>10</v>
      </c>
      <c r="E559" s="2" t="s">
        <v>74</v>
      </c>
      <c r="F559" s="2" t="s">
        <v>977</v>
      </c>
      <c r="G559" s="14" t="n">
        <v>85</v>
      </c>
      <c r="H559" s="14" t="n">
        <v>129.9</v>
      </c>
      <c r="I559" s="14" t="n">
        <v>17.5</v>
      </c>
      <c r="J559" s="23" t="n">
        <f aca="false">IF(AND(E559="Priority",ISNUMBER('Cost model'!N169)),'Cost model'!N169,'Cost model'!M169)</f>
        <v>18.5</v>
      </c>
      <c r="K559" s="14" t="n">
        <f aca="false">J559-H559</f>
        <v>-111.4</v>
      </c>
      <c r="L559" s="14" t="n">
        <f aca="false">G559-H559</f>
        <v>-44.9</v>
      </c>
    </row>
    <row r="560" customFormat="false" ht="15" hidden="false" customHeight="false" outlineLevel="0" collapsed="false">
      <c r="A560" s="2" t="s">
        <v>221</v>
      </c>
      <c r="B560" s="2" t="s">
        <v>124</v>
      </c>
      <c r="C560" s="2" t="s">
        <v>47</v>
      </c>
      <c r="D560" s="2" t="s">
        <v>10</v>
      </c>
      <c r="E560" s="2" t="s">
        <v>74</v>
      </c>
      <c r="F560" s="2" t="s">
        <v>976</v>
      </c>
      <c r="G560" s="14" t="n">
        <v>14.5</v>
      </c>
      <c r="H560" s="14" t="n">
        <v>13.82</v>
      </c>
      <c r="I560" s="14" t="n">
        <v>19.5</v>
      </c>
      <c r="J560" s="23" t="n">
        <f aca="false">IF(AND(E560="Priority",ISNUMBER('Cost model'!N797)),'Cost model'!N797,'Cost model'!M797)</f>
        <v>14.5</v>
      </c>
      <c r="K560" s="14" t="n">
        <f aca="false">J560-H560</f>
        <v>0.68</v>
      </c>
      <c r="L560" s="14" t="n">
        <f aca="false">G560-H560</f>
        <v>0.68</v>
      </c>
    </row>
    <row r="561" customFormat="false" ht="15" hidden="false" customHeight="false" outlineLevel="0" collapsed="false">
      <c r="A561" s="2" t="s">
        <v>142</v>
      </c>
      <c r="B561" s="2" t="s">
        <v>142</v>
      </c>
      <c r="C561" s="2" t="s">
        <v>47</v>
      </c>
      <c r="D561" s="2" t="s">
        <v>12</v>
      </c>
      <c r="E561" s="2" t="s">
        <v>74</v>
      </c>
      <c r="F561" s="2" t="s">
        <v>977</v>
      </c>
      <c r="G561" s="14" t="n">
        <v>24.5</v>
      </c>
      <c r="H561" s="14" t="n">
        <v>24.5</v>
      </c>
      <c r="I561" s="14" t="n">
        <v>9.5</v>
      </c>
      <c r="J561" s="23" t="n">
        <f aca="false">IF(AND(E561="Priority",ISNUMBER('Cost model'!N635)),'Cost model'!N635,'Cost model'!M635)</f>
        <v>30.5</v>
      </c>
      <c r="K561" s="14" t="n">
        <f aca="false">J561-H561</f>
        <v>6</v>
      </c>
      <c r="L561" s="14" t="n">
        <f aca="false">G561-H561</f>
        <v>0</v>
      </c>
    </row>
    <row r="562" customFormat="false" ht="15" hidden="false" customHeight="false" outlineLevel="0" collapsed="false">
      <c r="A562" s="2" t="s">
        <v>174</v>
      </c>
      <c r="B562" s="2" t="s">
        <v>142</v>
      </c>
      <c r="C562" s="2" t="s">
        <v>47</v>
      </c>
      <c r="D562" s="2" t="s">
        <v>10</v>
      </c>
      <c r="E562" s="2" t="s">
        <v>74</v>
      </c>
      <c r="F562" s="2" t="s">
        <v>976</v>
      </c>
      <c r="G562" s="14" t="n">
        <v>9.5</v>
      </c>
      <c r="H562" s="14" t="n">
        <v>7.94</v>
      </c>
      <c r="I562" s="14" t="n">
        <v>9.5</v>
      </c>
      <c r="J562" s="23" t="n">
        <f aca="false">IF(AND(E562="Priority",ISNUMBER('Cost model'!N122)),'Cost model'!N122,'Cost model'!M122)</f>
        <v>13.5</v>
      </c>
      <c r="K562" s="14" t="n">
        <f aca="false">J562-H562</f>
        <v>5.56</v>
      </c>
      <c r="L562" s="14" t="n">
        <f aca="false">G562-H562</f>
        <v>1.56</v>
      </c>
    </row>
    <row r="563" customFormat="false" ht="15" hidden="false" customHeight="false" outlineLevel="0" collapsed="false">
      <c r="A563" s="2" t="s">
        <v>221</v>
      </c>
      <c r="B563" s="2" t="s">
        <v>158</v>
      </c>
      <c r="C563" s="2" t="s">
        <v>47</v>
      </c>
      <c r="D563" s="2" t="s">
        <v>10</v>
      </c>
      <c r="E563" s="2" t="s">
        <v>74</v>
      </c>
      <c r="F563" s="2" t="s">
        <v>976</v>
      </c>
      <c r="G563" s="14" t="n">
        <v>9.5</v>
      </c>
      <c r="H563" s="14" t="n">
        <v>7.94</v>
      </c>
      <c r="I563" s="14" t="n">
        <v>14.5</v>
      </c>
      <c r="J563" s="23" t="n">
        <f aca="false">IF(AND(E563="Priority",ISNUMBER('Cost model'!N752)),'Cost model'!N752,'Cost model'!M752)</f>
        <v>12.5</v>
      </c>
      <c r="K563" s="14" t="n">
        <f aca="false">J563-H563</f>
        <v>4.56</v>
      </c>
      <c r="L563" s="14" t="n">
        <f aca="false">G563-H563</f>
        <v>1.56</v>
      </c>
    </row>
    <row r="564" customFormat="false" ht="15" hidden="false" customHeight="false" outlineLevel="0" collapsed="false">
      <c r="A564" s="2" t="s">
        <v>174</v>
      </c>
      <c r="B564" s="2" t="s">
        <v>158</v>
      </c>
      <c r="C564" s="2" t="s">
        <v>47</v>
      </c>
      <c r="D564" s="2" t="s">
        <v>12</v>
      </c>
      <c r="E564" s="2" t="s">
        <v>74</v>
      </c>
      <c r="F564" s="2" t="s">
        <v>976</v>
      </c>
      <c r="G564" s="14" t="n">
        <v>14.5</v>
      </c>
      <c r="H564" s="14" t="n">
        <v>12.93</v>
      </c>
      <c r="I564" s="14" t="n">
        <v>19.5</v>
      </c>
      <c r="J564" s="23" t="n">
        <f aca="false">IF(AND(E564="Priority",ISNUMBER('Cost model'!N140)),'Cost model'!N140,'Cost model'!M140)</f>
        <v>40</v>
      </c>
      <c r="K564" s="14" t="n">
        <f aca="false">J564-H564</f>
        <v>27.07</v>
      </c>
      <c r="L564" s="14" t="n">
        <f aca="false">G564-H564</f>
        <v>1.57</v>
      </c>
    </row>
    <row r="565" customFormat="false" ht="15" hidden="false" customHeight="false" outlineLevel="0" collapsed="false">
      <c r="A565" s="2" t="s">
        <v>124</v>
      </c>
      <c r="B565" s="2" t="s">
        <v>124</v>
      </c>
      <c r="C565" s="2" t="s">
        <v>48</v>
      </c>
      <c r="D565" s="2" t="s">
        <v>15</v>
      </c>
      <c r="E565" s="2" t="s">
        <v>74</v>
      </c>
      <c r="F565" s="2" t="s">
        <v>977</v>
      </c>
      <c r="G565" s="14" t="n">
        <v>45</v>
      </c>
      <c r="H565" s="14" t="n">
        <v>150.93</v>
      </c>
      <c r="I565" s="14" t="n">
        <v>85</v>
      </c>
      <c r="J565" s="23" t="n">
        <f aca="false">IF(AND(E565="Priority",ISNUMBER('Cost model'!N330)),'Cost model'!N330,'Cost model'!M330)</f>
        <v>180</v>
      </c>
      <c r="K565" s="14" t="n">
        <f aca="false">J565-H565</f>
        <v>29.07</v>
      </c>
      <c r="L565" s="14" t="n">
        <f aca="false">G565-H565</f>
        <v>-105.93</v>
      </c>
    </row>
    <row r="566" customFormat="false" ht="15" hidden="false" customHeight="false" outlineLevel="0" collapsed="false">
      <c r="A566" s="2" t="s">
        <v>174</v>
      </c>
      <c r="B566" s="2" t="s">
        <v>142</v>
      </c>
      <c r="C566" s="2" t="s">
        <v>48</v>
      </c>
      <c r="D566" s="2" t="s">
        <v>10</v>
      </c>
      <c r="E566" s="2" t="s">
        <v>74</v>
      </c>
      <c r="F566" s="2" t="s">
        <v>976</v>
      </c>
      <c r="G566" s="14" t="n">
        <v>12.5</v>
      </c>
      <c r="H566" s="14" t="n">
        <v>10.81</v>
      </c>
      <c r="I566" s="14" t="n">
        <v>12.5</v>
      </c>
      <c r="J566" s="23" t="n">
        <f aca="false">IF(AND(E566="Priority",ISNUMBER('Cost model'!N123)),'Cost model'!N123,'Cost model'!M123)</f>
        <v>16.5</v>
      </c>
      <c r="K566" s="14" t="n">
        <f aca="false">J566-H566</f>
        <v>5.69</v>
      </c>
      <c r="L566" s="14" t="n">
        <f aca="false">G566-H566</f>
        <v>1.69</v>
      </c>
    </row>
    <row r="567" customFormat="false" ht="15" hidden="false" customHeight="false" outlineLevel="0" collapsed="false">
      <c r="A567" s="2" t="s">
        <v>142</v>
      </c>
      <c r="B567" s="2" t="s">
        <v>158</v>
      </c>
      <c r="C567" s="2" t="s">
        <v>49</v>
      </c>
      <c r="D567" s="2" t="s">
        <v>12</v>
      </c>
      <c r="E567" s="2" t="s">
        <v>74</v>
      </c>
      <c r="F567" s="2" t="s">
        <v>976</v>
      </c>
      <c r="G567" s="14" t="n">
        <v>29.5</v>
      </c>
      <c r="H567" s="14" t="n">
        <v>54.53</v>
      </c>
      <c r="I567" s="14" t="n">
        <v>19.5</v>
      </c>
      <c r="J567" s="23" t="n">
        <f aca="false">IF(AND(E567="Priority",ISNUMBER('Cost model'!N652)),'Cost model'!N652,'Cost model'!M652)</f>
        <v>55</v>
      </c>
      <c r="K567" s="14" t="n">
        <f aca="false">J567-H567</f>
        <v>0.469999999999999</v>
      </c>
      <c r="L567" s="14" t="n">
        <f aca="false">G567-H567</f>
        <v>-25.03</v>
      </c>
    </row>
    <row r="568" customFormat="false" ht="15" hidden="false" customHeight="false" outlineLevel="0" collapsed="false">
      <c r="A568" s="2" t="s">
        <v>124</v>
      </c>
      <c r="B568" s="2" t="s">
        <v>142</v>
      </c>
      <c r="C568" s="2" t="s">
        <v>48</v>
      </c>
      <c r="D568" s="2" t="s">
        <v>10</v>
      </c>
      <c r="E568" s="2" t="s">
        <v>74</v>
      </c>
      <c r="F568" s="2" t="s">
        <v>976</v>
      </c>
      <c r="G568" s="14" t="n">
        <v>12.5</v>
      </c>
      <c r="H568" s="14" t="n">
        <v>20.05</v>
      </c>
      <c r="I568" s="14" t="n">
        <v>14.5</v>
      </c>
      <c r="J568" s="23" t="n">
        <f aca="false">IF(AND(E568="Priority",ISNUMBER('Cost model'!N333)),'Cost model'!N333,'Cost model'!M333)</f>
        <v>18.5</v>
      </c>
      <c r="K568" s="14" t="n">
        <f aca="false">J568-H568</f>
        <v>-1.55</v>
      </c>
      <c r="L568" s="14" t="n">
        <f aca="false">G568-H568</f>
        <v>-7.55</v>
      </c>
    </row>
    <row r="569" customFormat="false" ht="15" hidden="false" customHeight="false" outlineLevel="0" collapsed="false">
      <c r="A569" s="2" t="s">
        <v>174</v>
      </c>
      <c r="B569" s="2" t="s">
        <v>142</v>
      </c>
      <c r="C569" s="2" t="s">
        <v>47</v>
      </c>
      <c r="D569" s="2" t="s">
        <v>10</v>
      </c>
      <c r="E569" s="2" t="s">
        <v>74</v>
      </c>
      <c r="F569" s="2" t="s">
        <v>976</v>
      </c>
      <c r="G569" s="14" t="n">
        <v>9.5</v>
      </c>
      <c r="H569" s="14" t="n">
        <v>22.75</v>
      </c>
      <c r="I569" s="14" t="n">
        <v>9.5</v>
      </c>
      <c r="J569" s="23" t="n">
        <f aca="false">IF(AND(E569="Priority",ISNUMBER('Cost model'!N122)),'Cost model'!N122,'Cost model'!M122)</f>
        <v>13.5</v>
      </c>
      <c r="K569" s="14" t="n">
        <f aca="false">J569-H569</f>
        <v>-9.25</v>
      </c>
      <c r="L569" s="14" t="n">
        <f aca="false">G569-H569</f>
        <v>-13.25</v>
      </c>
    </row>
    <row r="570" customFormat="false" ht="15" hidden="false" customHeight="false" outlineLevel="0" collapsed="false">
      <c r="A570" s="2" t="s">
        <v>142</v>
      </c>
      <c r="B570" s="2" t="s">
        <v>142</v>
      </c>
      <c r="C570" s="2" t="s">
        <v>47</v>
      </c>
      <c r="D570" s="2" t="s">
        <v>10</v>
      </c>
      <c r="E570" s="2" t="s">
        <v>74</v>
      </c>
      <c r="F570" s="2" t="s">
        <v>977</v>
      </c>
      <c r="G570" s="14" t="n">
        <v>9.5</v>
      </c>
      <c r="H570" s="14" t="n">
        <v>40.89</v>
      </c>
      <c r="I570" s="14" t="n">
        <v>9.5</v>
      </c>
      <c r="J570" s="23" t="n">
        <f aca="false">IF(AND(E570="Priority",ISNUMBER('Cost model'!N632)),'Cost model'!N632,'Cost model'!M632)</f>
        <v>9.5</v>
      </c>
      <c r="K570" s="14" t="n">
        <f aca="false">J570-H570</f>
        <v>-31.39</v>
      </c>
      <c r="L570" s="14" t="n">
        <f aca="false">G570-H570</f>
        <v>-31.39</v>
      </c>
    </row>
    <row r="571" customFormat="false" ht="15" hidden="false" customHeight="false" outlineLevel="0" collapsed="false">
      <c r="A571" s="2" t="s">
        <v>142</v>
      </c>
      <c r="B571" s="2" t="s">
        <v>158</v>
      </c>
      <c r="C571" s="2" t="s">
        <v>47</v>
      </c>
      <c r="D571" s="2" t="s">
        <v>10</v>
      </c>
      <c r="E571" s="2" t="s">
        <v>74</v>
      </c>
      <c r="F571" s="2" t="s">
        <v>976</v>
      </c>
      <c r="G571" s="14" t="n">
        <v>9.5</v>
      </c>
      <c r="H571" s="14" t="n">
        <v>11.51</v>
      </c>
      <c r="I571" s="14" t="n">
        <v>14.5</v>
      </c>
      <c r="J571" s="23" t="n">
        <f aca="false">IF(AND(E571="Priority",ISNUMBER('Cost model'!N647)),'Cost model'!N647,'Cost model'!M647)</f>
        <v>13.5</v>
      </c>
      <c r="K571" s="14" t="n">
        <f aca="false">J571-H571</f>
        <v>1.99</v>
      </c>
      <c r="L571" s="14" t="n">
        <f aca="false">G571-H571</f>
        <v>-2.01</v>
      </c>
    </row>
    <row r="572" customFormat="false" ht="15" hidden="false" customHeight="false" outlineLevel="0" collapsed="false">
      <c r="A572" s="2" t="s">
        <v>124</v>
      </c>
      <c r="B572" s="2" t="s">
        <v>142</v>
      </c>
      <c r="C572" s="2" t="s">
        <v>47</v>
      </c>
      <c r="D572" s="2" t="s">
        <v>10</v>
      </c>
      <c r="E572" s="2" t="s">
        <v>74</v>
      </c>
      <c r="F572" s="2" t="s">
        <v>976</v>
      </c>
      <c r="G572" s="14" t="n">
        <v>9.5</v>
      </c>
      <c r="H572" s="14" t="n">
        <v>12.94</v>
      </c>
      <c r="I572" s="14" t="n">
        <v>14.5</v>
      </c>
      <c r="J572" s="23" t="n">
        <f aca="false">IF(AND(E572="Priority",ISNUMBER('Cost model'!N332)),'Cost model'!N332,'Cost model'!M332)</f>
        <v>16.5</v>
      </c>
      <c r="K572" s="14" t="n">
        <f aca="false">J572-H572</f>
        <v>3.56</v>
      </c>
      <c r="L572" s="14" t="n">
        <f aca="false">G572-H572</f>
        <v>-3.44</v>
      </c>
    </row>
    <row r="573" customFormat="false" ht="15" hidden="false" customHeight="false" outlineLevel="0" collapsed="false">
      <c r="A573" s="2" t="s">
        <v>142</v>
      </c>
      <c r="B573" s="2" t="s">
        <v>142</v>
      </c>
      <c r="C573" s="2" t="s">
        <v>49</v>
      </c>
      <c r="D573" s="2" t="s">
        <v>12</v>
      </c>
      <c r="E573" s="2" t="s">
        <v>74</v>
      </c>
      <c r="F573" s="2" t="s">
        <v>977</v>
      </c>
      <c r="G573" s="14" t="n">
        <v>19.5</v>
      </c>
      <c r="H573" s="14" t="n">
        <v>70.25</v>
      </c>
      <c r="I573" s="14" t="n">
        <v>19.5</v>
      </c>
      <c r="J573" s="23" t="n">
        <f aca="false">IF(AND(E573="Priority",ISNUMBER('Cost model'!N637)),'Cost model'!N637,'Cost model'!M637)</f>
        <v>45</v>
      </c>
      <c r="K573" s="14" t="n">
        <f aca="false">J573-H573</f>
        <v>-25.25</v>
      </c>
      <c r="L573" s="14" t="n">
        <f aca="false">G573-H573</f>
        <v>-50.75</v>
      </c>
    </row>
    <row r="574" customFormat="false" ht="15" hidden="false" customHeight="false" outlineLevel="0" collapsed="false">
      <c r="A574" s="2" t="s">
        <v>221</v>
      </c>
      <c r="B574" s="2" t="s">
        <v>221</v>
      </c>
      <c r="C574" s="2" t="s">
        <v>49</v>
      </c>
      <c r="D574" s="2" t="s">
        <v>13</v>
      </c>
      <c r="E574" s="2" t="s">
        <v>74</v>
      </c>
      <c r="F574" s="2" t="s">
        <v>977</v>
      </c>
      <c r="G574" s="14" t="n">
        <v>50</v>
      </c>
      <c r="H574" s="14" t="n">
        <v>55.94</v>
      </c>
      <c r="I574" s="14" t="n">
        <v>50</v>
      </c>
      <c r="J574" s="23" t="n">
        <f aca="false">IF(AND(E574="Priority",ISNUMBER('Cost model'!N745)),'Cost model'!N745,'Cost model'!M745)</f>
        <v>130</v>
      </c>
      <c r="K574" s="14" t="n">
        <f aca="false">J574-H574</f>
        <v>74.06</v>
      </c>
      <c r="L574" s="14" t="n">
        <f aca="false">G574-H574</f>
        <v>-5.94</v>
      </c>
    </row>
    <row r="575" customFormat="false" ht="15" hidden="false" customHeight="false" outlineLevel="0" collapsed="false">
      <c r="A575" s="2" t="s">
        <v>124</v>
      </c>
      <c r="B575" s="2" t="s">
        <v>124</v>
      </c>
      <c r="C575" s="2" t="s">
        <v>48</v>
      </c>
      <c r="D575" s="2" t="s">
        <v>10</v>
      </c>
      <c r="E575" s="2" t="s">
        <v>74</v>
      </c>
      <c r="F575" s="2" t="s">
        <v>977</v>
      </c>
      <c r="G575" s="14" t="n">
        <v>12.5</v>
      </c>
      <c r="H575" s="14" t="n">
        <v>8.8</v>
      </c>
      <c r="I575" s="14" t="n">
        <v>12.5</v>
      </c>
      <c r="J575" s="23" t="n">
        <f aca="false">IF(AND(E575="Priority",ISNUMBER('Cost model'!N318)),'Cost model'!N318,'Cost model'!M318)</f>
        <v>14.5</v>
      </c>
      <c r="K575" s="14" t="n">
        <f aca="false">J575-H575</f>
        <v>5.7</v>
      </c>
      <c r="L575" s="14" t="n">
        <f aca="false">G575-H575</f>
        <v>3.7</v>
      </c>
    </row>
    <row r="576" customFormat="false" ht="15" hidden="false" customHeight="false" outlineLevel="0" collapsed="false">
      <c r="A576" s="2" t="s">
        <v>221</v>
      </c>
      <c r="B576" s="2" t="s">
        <v>221</v>
      </c>
      <c r="C576" s="2" t="s">
        <v>47</v>
      </c>
      <c r="D576" s="2" t="s">
        <v>10</v>
      </c>
      <c r="E576" s="2" t="s">
        <v>74</v>
      </c>
      <c r="F576" s="2" t="s">
        <v>977</v>
      </c>
      <c r="G576" s="14" t="n">
        <v>9.5</v>
      </c>
      <c r="H576" s="14" t="n">
        <v>7.11</v>
      </c>
      <c r="I576" s="14" t="n">
        <v>9.5</v>
      </c>
      <c r="J576" s="23" t="n">
        <f aca="false">IF(AND(E576="Priority",ISNUMBER('Cost model'!N737)),'Cost model'!N737,'Cost model'!M737)</f>
        <v>8.5</v>
      </c>
      <c r="K576" s="14" t="n">
        <f aca="false">J576-H576</f>
        <v>1.39</v>
      </c>
      <c r="L576" s="14" t="n">
        <f aca="false">G576-H576</f>
        <v>2.39</v>
      </c>
    </row>
    <row r="577" customFormat="false" ht="15" hidden="false" customHeight="false" outlineLevel="0" collapsed="false">
      <c r="A577" s="2" t="s">
        <v>142</v>
      </c>
      <c r="B577" s="2" t="s">
        <v>142</v>
      </c>
      <c r="C577" s="2" t="s">
        <v>48</v>
      </c>
      <c r="D577" s="2" t="s">
        <v>12</v>
      </c>
      <c r="E577" s="2" t="s">
        <v>74</v>
      </c>
      <c r="F577" s="2" t="s">
        <v>977</v>
      </c>
      <c r="G577" s="14" t="n">
        <v>12.5</v>
      </c>
      <c r="H577" s="14" t="n">
        <v>37.27</v>
      </c>
      <c r="I577" s="14" t="n">
        <v>12.5</v>
      </c>
      <c r="J577" s="23" t="n">
        <f aca="false">IF(AND(E577="Priority",ISNUMBER('Cost model'!N636)),'Cost model'!N636,'Cost model'!M636)</f>
        <v>40</v>
      </c>
      <c r="K577" s="14" t="n">
        <f aca="false">J577-H577</f>
        <v>2.73</v>
      </c>
      <c r="L577" s="14" t="n">
        <f aca="false">G577-H577</f>
        <v>-24.77</v>
      </c>
    </row>
    <row r="578" customFormat="false" ht="15" hidden="false" customHeight="false" outlineLevel="0" collapsed="false">
      <c r="A578" s="2" t="s">
        <v>124</v>
      </c>
      <c r="B578" s="2" t="s">
        <v>124</v>
      </c>
      <c r="C578" s="2" t="s">
        <v>47</v>
      </c>
      <c r="D578" s="2" t="s">
        <v>12</v>
      </c>
      <c r="E578" s="2" t="s">
        <v>74</v>
      </c>
      <c r="F578" s="2" t="s">
        <v>977</v>
      </c>
      <c r="G578" s="14" t="n">
        <v>19</v>
      </c>
      <c r="H578" s="14" t="n">
        <v>11.41</v>
      </c>
      <c r="I578" s="14" t="n">
        <v>9.5</v>
      </c>
      <c r="J578" s="23" t="n">
        <f aca="false">IF(AND(E578="Priority",ISNUMBER('Cost model'!N320)),'Cost model'!N320,'Cost model'!M320)</f>
        <v>24.5</v>
      </c>
      <c r="K578" s="14" t="n">
        <f aca="false">J578-H578</f>
        <v>13.09</v>
      </c>
      <c r="L578" s="14" t="n">
        <f aca="false">G578-H578</f>
        <v>7.59</v>
      </c>
    </row>
    <row r="579" customFormat="false" ht="15" hidden="false" customHeight="false" outlineLevel="0" collapsed="false">
      <c r="A579" s="2" t="s">
        <v>221</v>
      </c>
      <c r="B579" s="2" t="s">
        <v>142</v>
      </c>
      <c r="C579" s="2" t="s">
        <v>49</v>
      </c>
      <c r="D579" s="2" t="s">
        <v>12</v>
      </c>
      <c r="E579" s="2" t="s">
        <v>74</v>
      </c>
      <c r="F579" s="2" t="s">
        <v>976</v>
      </c>
      <c r="G579" s="14" t="n">
        <v>50</v>
      </c>
      <c r="H579" s="14" t="n">
        <v>77.97</v>
      </c>
      <c r="I579" s="14" t="n">
        <v>29.5</v>
      </c>
      <c r="J579" s="23" t="n">
        <f aca="false">IF(AND(E579="Priority",ISNUMBER('Cost model'!N772)),'Cost model'!N772,'Cost model'!M772)</f>
        <v>70</v>
      </c>
      <c r="K579" s="14" t="n">
        <f aca="false">J579-H579</f>
        <v>-7.97</v>
      </c>
      <c r="L579" s="14" t="n">
        <f aca="false">G579-H579</f>
        <v>-27.97</v>
      </c>
    </row>
    <row r="580" customFormat="false" ht="15" hidden="false" customHeight="false" outlineLevel="0" collapsed="false">
      <c r="A580" s="2" t="s">
        <v>124</v>
      </c>
      <c r="B580" s="2" t="s">
        <v>124</v>
      </c>
      <c r="C580" s="2" t="s">
        <v>48</v>
      </c>
      <c r="D580" s="2" t="s">
        <v>10</v>
      </c>
      <c r="E580" s="2" t="s">
        <v>74</v>
      </c>
      <c r="F580" s="2" t="s">
        <v>977</v>
      </c>
      <c r="G580" s="14" t="n">
        <v>12.5</v>
      </c>
      <c r="H580" s="14" t="n">
        <v>41</v>
      </c>
      <c r="I580" s="14" t="n">
        <v>12.5</v>
      </c>
      <c r="J580" s="23" t="n">
        <f aca="false">IF(AND(E580="Priority",ISNUMBER('Cost model'!N318)),'Cost model'!N318,'Cost model'!M318)</f>
        <v>14.5</v>
      </c>
      <c r="K580" s="14" t="n">
        <f aca="false">J580-H580</f>
        <v>-26.5</v>
      </c>
      <c r="L580" s="14" t="n">
        <f aca="false">G580-H580</f>
        <v>-28.5</v>
      </c>
    </row>
    <row r="581" customFormat="false" ht="15" hidden="false" customHeight="false" outlineLevel="0" collapsed="false">
      <c r="A581" s="2" t="s">
        <v>142</v>
      </c>
      <c r="B581" s="2" t="s">
        <v>142</v>
      </c>
      <c r="C581" s="2" t="s">
        <v>48</v>
      </c>
      <c r="D581" s="2" t="s">
        <v>15</v>
      </c>
      <c r="E581" s="2" t="s">
        <v>74</v>
      </c>
      <c r="F581" s="2" t="s">
        <v>977</v>
      </c>
      <c r="G581" s="14" t="n">
        <v>85</v>
      </c>
      <c r="H581" s="14" t="n">
        <v>157.09</v>
      </c>
      <c r="I581" s="14" t="n">
        <v>85</v>
      </c>
      <c r="J581" s="23" t="n">
        <f aca="false">IF(AND(E581="Priority",ISNUMBER('Cost model'!N645)),'Cost model'!N645,'Cost model'!M645)</f>
        <v>135</v>
      </c>
      <c r="K581" s="14" t="n">
        <f aca="false">J581-H581</f>
        <v>-22.09</v>
      </c>
      <c r="L581" s="14" t="n">
        <f aca="false">G581-H581</f>
        <v>-72.09</v>
      </c>
    </row>
    <row r="582" customFormat="false" ht="15" hidden="false" customHeight="false" outlineLevel="0" collapsed="false">
      <c r="A582" s="2" t="s">
        <v>124</v>
      </c>
      <c r="B582" s="2" t="s">
        <v>124</v>
      </c>
      <c r="C582" s="2" t="s">
        <v>48</v>
      </c>
      <c r="D582" s="2" t="s">
        <v>12</v>
      </c>
      <c r="E582" s="2" t="s">
        <v>74</v>
      </c>
      <c r="F582" s="2" t="s">
        <v>977</v>
      </c>
      <c r="G582" s="14" t="n">
        <v>12.5</v>
      </c>
      <c r="H582" s="14" t="n">
        <v>12.03</v>
      </c>
      <c r="I582" s="14" t="n">
        <v>12.5</v>
      </c>
      <c r="J582" s="23" t="n">
        <f aca="false">IF(AND(E582="Priority",ISNUMBER('Cost model'!N321)),'Cost model'!N321,'Cost model'!M321)</f>
        <v>40</v>
      </c>
      <c r="K582" s="14" t="n">
        <f aca="false">J582-H582</f>
        <v>27.97</v>
      </c>
      <c r="L582" s="14" t="n">
        <f aca="false">G582-H582</f>
        <v>0.470000000000001</v>
      </c>
    </row>
    <row r="583" customFormat="false" ht="15" hidden="false" customHeight="false" outlineLevel="0" collapsed="false">
      <c r="A583" s="2" t="s">
        <v>124</v>
      </c>
      <c r="B583" s="2" t="s">
        <v>174</v>
      </c>
      <c r="C583" s="2" t="s">
        <v>49</v>
      </c>
      <c r="D583" s="2" t="s">
        <v>10</v>
      </c>
      <c r="E583" s="2" t="s">
        <v>74</v>
      </c>
      <c r="F583" s="2" t="s">
        <v>976</v>
      </c>
      <c r="G583" s="14" t="n">
        <v>9.5</v>
      </c>
      <c r="H583" s="14" t="n">
        <v>10.65</v>
      </c>
      <c r="I583" s="14" t="n">
        <v>17.5</v>
      </c>
      <c r="J583" s="23" t="n">
        <f aca="false">IF(AND(E583="Priority",ISNUMBER('Cost model'!N364)),'Cost model'!N364,'Cost model'!M364)</f>
        <v>16.5</v>
      </c>
      <c r="K583" s="14" t="n">
        <f aca="false">J583-H583</f>
        <v>5.85</v>
      </c>
      <c r="L583" s="14" t="n">
        <f aca="false">G583-H583</f>
        <v>-1.15</v>
      </c>
    </row>
    <row r="584" customFormat="false" ht="15" hidden="false" customHeight="false" outlineLevel="0" collapsed="false">
      <c r="A584" s="2" t="s">
        <v>174</v>
      </c>
      <c r="B584" s="2" t="s">
        <v>174</v>
      </c>
      <c r="C584" s="2" t="s">
        <v>47</v>
      </c>
      <c r="D584" s="2" t="s">
        <v>10</v>
      </c>
      <c r="E584" s="2" t="s">
        <v>74</v>
      </c>
      <c r="F584" s="2" t="s">
        <v>977</v>
      </c>
      <c r="G584" s="14" t="n">
        <v>9.5</v>
      </c>
      <c r="H584" s="14" t="n">
        <v>6.57</v>
      </c>
      <c r="I584" s="14" t="n">
        <v>9.5</v>
      </c>
      <c r="J584" s="23" t="n">
        <f aca="false">IF(AND(E584="Priority",ISNUMBER('Cost model'!N167)),'Cost model'!N167,'Cost model'!M167)</f>
        <v>8.5</v>
      </c>
      <c r="K584" s="14" t="n">
        <f aca="false">J584-H584</f>
        <v>1.93</v>
      </c>
      <c r="L584" s="14" t="n">
        <f aca="false">G584-H584</f>
        <v>2.93</v>
      </c>
    </row>
    <row r="585" customFormat="false" ht="15" hidden="false" customHeight="false" outlineLevel="0" collapsed="false">
      <c r="A585" s="2" t="s">
        <v>124</v>
      </c>
      <c r="B585" s="2" t="s">
        <v>142</v>
      </c>
      <c r="C585" s="2" t="s">
        <v>49</v>
      </c>
      <c r="D585" s="2" t="s">
        <v>10</v>
      </c>
      <c r="E585" s="2" t="s">
        <v>74</v>
      </c>
      <c r="F585" s="2" t="s">
        <v>976</v>
      </c>
      <c r="G585" s="14" t="n">
        <v>9.5</v>
      </c>
      <c r="H585" s="14" t="n">
        <v>14.36</v>
      </c>
      <c r="I585" s="14" t="n">
        <v>17.5</v>
      </c>
      <c r="J585" s="23" t="n">
        <f aca="false">IF(AND(E585="Priority",ISNUMBER('Cost model'!N334)),'Cost model'!N334,'Cost model'!M334)</f>
        <v>20.5</v>
      </c>
      <c r="K585" s="14" t="n">
        <f aca="false">J585-H585</f>
        <v>6.14</v>
      </c>
      <c r="L585" s="14" t="n">
        <f aca="false">G585-H585</f>
        <v>-4.86</v>
      </c>
    </row>
    <row r="586" customFormat="false" ht="15" hidden="false" customHeight="false" outlineLevel="0" collapsed="false">
      <c r="A586" s="2" t="s">
        <v>123</v>
      </c>
      <c r="B586" s="2" t="s">
        <v>124</v>
      </c>
      <c r="C586" s="2" t="s">
        <v>47</v>
      </c>
      <c r="D586" s="2" t="s">
        <v>10</v>
      </c>
      <c r="E586" s="2" t="s">
        <v>74</v>
      </c>
      <c r="F586" s="2" t="s">
        <v>976</v>
      </c>
      <c r="G586" s="14" t="n">
        <v>9.5</v>
      </c>
      <c r="H586" s="14" t="n">
        <v>8.97</v>
      </c>
      <c r="I586" s="14" t="n">
        <v>14.5</v>
      </c>
      <c r="J586" s="23" t="n">
        <f aca="false">IF(AND(E586="Priority",ISNUMBER('Cost model'!N2)),'Cost model'!N2,'Cost model'!M2)</f>
        <v>14.5</v>
      </c>
      <c r="K586" s="14" t="n">
        <f aca="false">J586-H586</f>
        <v>5.53</v>
      </c>
      <c r="L586" s="14" t="n">
        <f aca="false">G586-H586</f>
        <v>0.529999999999999</v>
      </c>
    </row>
    <row r="587" customFormat="false" ht="15" hidden="false" customHeight="false" outlineLevel="0" collapsed="false">
      <c r="A587" s="2" t="s">
        <v>124</v>
      </c>
      <c r="B587" s="2" t="s">
        <v>124</v>
      </c>
      <c r="C587" s="2" t="s">
        <v>48</v>
      </c>
      <c r="D587" s="2" t="s">
        <v>10</v>
      </c>
      <c r="E587" s="2" t="s">
        <v>74</v>
      </c>
      <c r="F587" s="2" t="s">
        <v>977</v>
      </c>
      <c r="G587" s="14" t="n">
        <v>9.5</v>
      </c>
      <c r="H587" s="14" t="n">
        <v>8.8</v>
      </c>
      <c r="I587" s="14" t="n">
        <v>12.5</v>
      </c>
      <c r="J587" s="23" t="n">
        <f aca="false">IF(AND(E587="Priority",ISNUMBER('Cost model'!N318)),'Cost model'!N318,'Cost model'!M318)</f>
        <v>14.5</v>
      </c>
      <c r="K587" s="14" t="n">
        <f aca="false">J587-H587</f>
        <v>5.7</v>
      </c>
      <c r="L587" s="14" t="n">
        <f aca="false">G587-H587</f>
        <v>0.699999999999999</v>
      </c>
    </row>
    <row r="588" customFormat="false" ht="15" hidden="false" customHeight="false" outlineLevel="0" collapsed="false">
      <c r="A588" s="2" t="s">
        <v>174</v>
      </c>
      <c r="B588" s="2" t="s">
        <v>142</v>
      </c>
      <c r="C588" s="2" t="s">
        <v>47</v>
      </c>
      <c r="D588" s="2" t="s">
        <v>10</v>
      </c>
      <c r="E588" s="2" t="s">
        <v>74</v>
      </c>
      <c r="F588" s="2" t="s">
        <v>976</v>
      </c>
      <c r="G588" s="14" t="n">
        <v>9.5</v>
      </c>
      <c r="H588" s="14" t="n">
        <v>7.94</v>
      </c>
      <c r="I588" s="14" t="n">
        <v>9.5</v>
      </c>
      <c r="J588" s="23" t="n">
        <f aca="false">IF(AND(E588="Priority",ISNUMBER('Cost model'!N122)),'Cost model'!N122,'Cost model'!M122)</f>
        <v>13.5</v>
      </c>
      <c r="K588" s="14" t="n">
        <f aca="false">J588-H588</f>
        <v>5.56</v>
      </c>
      <c r="L588" s="14" t="n">
        <f aca="false">G588-H588</f>
        <v>1.56</v>
      </c>
    </row>
    <row r="589" customFormat="false" ht="15" hidden="false" customHeight="false" outlineLevel="0" collapsed="false">
      <c r="A589" s="2" t="s">
        <v>142</v>
      </c>
      <c r="B589" s="2" t="s">
        <v>158</v>
      </c>
      <c r="C589" s="2" t="s">
        <v>47</v>
      </c>
      <c r="D589" s="2" t="s">
        <v>12</v>
      </c>
      <c r="E589" s="2" t="s">
        <v>74</v>
      </c>
      <c r="F589" s="2" t="s">
        <v>976</v>
      </c>
      <c r="G589" s="14" t="n">
        <v>9.5</v>
      </c>
      <c r="H589" s="14" t="n">
        <v>43.12</v>
      </c>
      <c r="I589" s="14" t="n">
        <v>19.5</v>
      </c>
      <c r="J589" s="23" t="n">
        <f aca="false">IF(AND(E589="Priority",ISNUMBER('Cost model'!N650)),'Cost model'!N650,'Cost model'!M650)</f>
        <v>40</v>
      </c>
      <c r="K589" s="14" t="n">
        <f aca="false">J589-H589</f>
        <v>-3.12</v>
      </c>
      <c r="L589" s="14" t="n">
        <f aca="false">G589-H589</f>
        <v>-33.62</v>
      </c>
    </row>
    <row r="590" customFormat="false" ht="15" hidden="false" customHeight="false" outlineLevel="0" collapsed="false">
      <c r="A590" s="2" t="s">
        <v>174</v>
      </c>
      <c r="B590" s="2" t="s">
        <v>142</v>
      </c>
      <c r="C590" s="2" t="s">
        <v>47</v>
      </c>
      <c r="D590" s="2" t="s">
        <v>10</v>
      </c>
      <c r="E590" s="2" t="s">
        <v>74</v>
      </c>
      <c r="F590" s="2" t="s">
        <v>976</v>
      </c>
      <c r="G590" s="14" t="n">
        <v>9.5</v>
      </c>
      <c r="H590" s="14" t="n">
        <v>24.39</v>
      </c>
      <c r="I590" s="14" t="n">
        <v>9.5</v>
      </c>
      <c r="J590" s="23" t="n">
        <f aca="false">IF(AND(E590="Priority",ISNUMBER('Cost model'!N122)),'Cost model'!N122,'Cost model'!M122)</f>
        <v>13.5</v>
      </c>
      <c r="K590" s="14" t="n">
        <f aca="false">J590-H590</f>
        <v>-10.89</v>
      </c>
      <c r="L590" s="14" t="n">
        <f aca="false">G590-H590</f>
        <v>-14.89</v>
      </c>
    </row>
    <row r="591" customFormat="false" ht="15" hidden="false" customHeight="false" outlineLevel="0" collapsed="false">
      <c r="A591" s="2" t="s">
        <v>174</v>
      </c>
      <c r="B591" s="2" t="s">
        <v>142</v>
      </c>
      <c r="C591" s="2" t="s">
        <v>47</v>
      </c>
      <c r="D591" s="2" t="s">
        <v>10</v>
      </c>
      <c r="E591" s="2" t="s">
        <v>74</v>
      </c>
      <c r="F591" s="2" t="s">
        <v>976</v>
      </c>
      <c r="G591" s="14" t="n">
        <v>9.5</v>
      </c>
      <c r="H591" s="14" t="n">
        <v>11.52</v>
      </c>
      <c r="I591" s="14" t="n">
        <v>9.5</v>
      </c>
      <c r="J591" s="23" t="n">
        <f aca="false">IF(AND(E591="Priority",ISNUMBER('Cost model'!N122)),'Cost model'!N122,'Cost model'!M122)</f>
        <v>13.5</v>
      </c>
      <c r="K591" s="14" t="n">
        <f aca="false">J591-H591</f>
        <v>1.98</v>
      </c>
      <c r="L591" s="14" t="n">
        <f aca="false">G591-H591</f>
        <v>-2.02</v>
      </c>
    </row>
    <row r="592" customFormat="false" ht="15" hidden="false" customHeight="false" outlineLevel="0" collapsed="false">
      <c r="A592" s="2" t="s">
        <v>124</v>
      </c>
      <c r="B592" s="2" t="s">
        <v>124</v>
      </c>
      <c r="C592" s="2" t="s">
        <v>48</v>
      </c>
      <c r="D592" s="2" t="s">
        <v>10</v>
      </c>
      <c r="E592" s="2" t="s">
        <v>74</v>
      </c>
      <c r="F592" s="2" t="s">
        <v>977</v>
      </c>
      <c r="G592" s="14" t="n">
        <v>12.5</v>
      </c>
      <c r="H592" s="14" t="n">
        <v>8.8</v>
      </c>
      <c r="I592" s="14" t="n">
        <v>12.5</v>
      </c>
      <c r="J592" s="23" t="n">
        <f aca="false">IF(AND(E592="Priority",ISNUMBER('Cost model'!N318)),'Cost model'!N318,'Cost model'!M318)</f>
        <v>14.5</v>
      </c>
      <c r="K592" s="14" t="n">
        <f aca="false">J592-H592</f>
        <v>5.7</v>
      </c>
      <c r="L592" s="14" t="n">
        <f aca="false">G592-H592</f>
        <v>3.7</v>
      </c>
    </row>
    <row r="593" customFormat="false" ht="15" hidden="false" customHeight="false" outlineLevel="0" collapsed="false">
      <c r="A593" s="2" t="s">
        <v>174</v>
      </c>
      <c r="B593" s="2" t="s">
        <v>142</v>
      </c>
      <c r="C593" s="2" t="s">
        <v>47</v>
      </c>
      <c r="D593" s="2" t="s">
        <v>10</v>
      </c>
      <c r="E593" s="2" t="s">
        <v>74</v>
      </c>
      <c r="F593" s="2" t="s">
        <v>976</v>
      </c>
      <c r="G593" s="14" t="n">
        <v>9.5</v>
      </c>
      <c r="H593" s="14" t="n">
        <v>11.52</v>
      </c>
      <c r="I593" s="14" t="n">
        <v>9.5</v>
      </c>
      <c r="J593" s="23" t="n">
        <f aca="false">IF(AND(E593="Priority",ISNUMBER('Cost model'!N122)),'Cost model'!N122,'Cost model'!M122)</f>
        <v>13.5</v>
      </c>
      <c r="K593" s="14" t="n">
        <f aca="false">J593-H593</f>
        <v>1.98</v>
      </c>
      <c r="L593" s="14" t="n">
        <f aca="false">G593-H593</f>
        <v>-2.02</v>
      </c>
    </row>
    <row r="594" customFormat="false" ht="15" hidden="false" customHeight="false" outlineLevel="0" collapsed="false">
      <c r="A594" s="2" t="s">
        <v>124</v>
      </c>
      <c r="B594" s="2" t="s">
        <v>124</v>
      </c>
      <c r="C594" s="2" t="s">
        <v>47</v>
      </c>
      <c r="D594" s="2" t="s">
        <v>12</v>
      </c>
      <c r="E594" s="2" t="s">
        <v>74</v>
      </c>
      <c r="F594" s="2" t="s">
        <v>977</v>
      </c>
      <c r="G594" s="14" t="n">
        <v>9.5</v>
      </c>
      <c r="H594" s="14" t="n">
        <v>7.34</v>
      </c>
      <c r="I594" s="14" t="n">
        <v>9.5</v>
      </c>
      <c r="J594" s="23" t="n">
        <f aca="false">IF(AND(E594="Priority",ISNUMBER('Cost model'!N320)),'Cost model'!N320,'Cost model'!M320)</f>
        <v>24.5</v>
      </c>
      <c r="K594" s="14" t="n">
        <f aca="false">J594-H594</f>
        <v>17.16</v>
      </c>
      <c r="L594" s="14" t="n">
        <f aca="false">G594-H594</f>
        <v>2.16</v>
      </c>
    </row>
    <row r="595" customFormat="false" ht="15" hidden="false" customHeight="false" outlineLevel="0" collapsed="false">
      <c r="A595" s="2" t="s">
        <v>142</v>
      </c>
      <c r="B595" s="2" t="s">
        <v>158</v>
      </c>
      <c r="C595" s="2" t="s">
        <v>47</v>
      </c>
      <c r="D595" s="2" t="s">
        <v>12</v>
      </c>
      <c r="E595" s="2" t="s">
        <v>83</v>
      </c>
      <c r="F595" s="2" t="s">
        <v>976</v>
      </c>
      <c r="G595" s="14" t="n">
        <v>24.5</v>
      </c>
      <c r="H595" s="14" t="n">
        <v>25.37</v>
      </c>
      <c r="I595" s="14" t="n">
        <v>24.5</v>
      </c>
      <c r="J595" s="23" t="n">
        <f aca="false">IF(AND(E595="Priority",ISNUMBER('Cost model'!N650)),'Cost model'!N650,'Cost model'!M650)</f>
        <v>55</v>
      </c>
      <c r="K595" s="14" t="n">
        <f aca="false">J595-H595</f>
        <v>29.63</v>
      </c>
      <c r="L595" s="14" t="n">
        <f aca="false">G595-H595</f>
        <v>-0.870000000000001</v>
      </c>
    </row>
    <row r="596" customFormat="false" ht="15" hidden="false" customHeight="false" outlineLevel="0" collapsed="false">
      <c r="A596" s="2" t="s">
        <v>142</v>
      </c>
      <c r="B596" s="2" t="s">
        <v>123</v>
      </c>
      <c r="C596" s="2" t="s">
        <v>47</v>
      </c>
      <c r="D596" s="2" t="s">
        <v>10</v>
      </c>
      <c r="E596" s="2" t="s">
        <v>74</v>
      </c>
      <c r="F596" s="2" t="s">
        <v>976</v>
      </c>
      <c r="G596" s="14" t="n">
        <v>10.9</v>
      </c>
      <c r="H596" s="14" t="n">
        <v>10.91</v>
      </c>
      <c r="I596" s="14" t="n">
        <v>19.5</v>
      </c>
      <c r="J596" s="23" t="n">
        <f aca="false">IF(AND(E596="Priority",ISNUMBER('Cost model'!N722)),'Cost model'!N722,'Cost model'!M722)</f>
        <v>12.5</v>
      </c>
      <c r="K596" s="14" t="n">
        <f aca="false">J596-H596</f>
        <v>1.59</v>
      </c>
      <c r="L596" s="14" t="n">
        <f aca="false">G596-H596</f>
        <v>-0.00999999999999979</v>
      </c>
    </row>
    <row r="597" customFormat="false" ht="15" hidden="false" customHeight="false" outlineLevel="0" collapsed="false">
      <c r="A597" s="2" t="s">
        <v>142</v>
      </c>
      <c r="B597" s="2" t="s">
        <v>142</v>
      </c>
      <c r="C597" s="2" t="s">
        <v>47</v>
      </c>
      <c r="D597" s="2" t="s">
        <v>10</v>
      </c>
      <c r="E597" s="2" t="s">
        <v>74</v>
      </c>
      <c r="F597" s="2" t="s">
        <v>977</v>
      </c>
      <c r="G597" s="14" t="n">
        <v>9.5</v>
      </c>
      <c r="H597" s="14" t="n">
        <v>22.75</v>
      </c>
      <c r="I597" s="14" t="n">
        <v>9.5</v>
      </c>
      <c r="J597" s="23" t="n">
        <f aca="false">IF(AND(E597="Priority",ISNUMBER('Cost model'!N632)),'Cost model'!N632,'Cost model'!M632)</f>
        <v>9.5</v>
      </c>
      <c r="K597" s="14" t="n">
        <f aca="false">J597-H597</f>
        <v>-13.25</v>
      </c>
      <c r="L597" s="14" t="n">
        <f aca="false">G597-H597</f>
        <v>-13.25</v>
      </c>
    </row>
    <row r="598" customFormat="false" ht="15" hidden="false" customHeight="false" outlineLevel="0" collapsed="false">
      <c r="A598" s="2" t="s">
        <v>124</v>
      </c>
      <c r="B598" s="2" t="s">
        <v>124</v>
      </c>
      <c r="C598" s="2" t="s">
        <v>48</v>
      </c>
      <c r="D598" s="2" t="s">
        <v>10</v>
      </c>
      <c r="E598" s="2" t="s">
        <v>74</v>
      </c>
      <c r="F598" s="2" t="s">
        <v>977</v>
      </c>
      <c r="G598" s="14" t="n">
        <v>12.5</v>
      </c>
      <c r="H598" s="14" t="n">
        <v>8.65</v>
      </c>
      <c r="I598" s="14" t="n">
        <v>12.5</v>
      </c>
      <c r="J598" s="23" t="n">
        <f aca="false">IF(AND(E598="Priority",ISNUMBER('Cost model'!N318)),'Cost model'!N318,'Cost model'!M318)</f>
        <v>14.5</v>
      </c>
      <c r="K598" s="14" t="n">
        <f aca="false">J598-H598</f>
        <v>5.85</v>
      </c>
      <c r="L598" s="14" t="n">
        <f aca="false">G598-H598</f>
        <v>3.85</v>
      </c>
    </row>
    <row r="599" customFormat="false" ht="15" hidden="false" customHeight="false" outlineLevel="0" collapsed="false">
      <c r="A599" s="2" t="s">
        <v>124</v>
      </c>
      <c r="B599" s="2" t="s">
        <v>124</v>
      </c>
      <c r="C599" s="2" t="s">
        <v>48</v>
      </c>
      <c r="D599" s="2" t="s">
        <v>12</v>
      </c>
      <c r="E599" s="2" t="s">
        <v>74</v>
      </c>
      <c r="F599" s="2" t="s">
        <v>977</v>
      </c>
      <c r="G599" s="14" t="n">
        <v>12.5</v>
      </c>
      <c r="H599" s="14" t="n">
        <v>40.89</v>
      </c>
      <c r="I599" s="14" t="n">
        <v>12.5</v>
      </c>
      <c r="J599" s="23" t="n">
        <f aca="false">IF(AND(E599="Priority",ISNUMBER('Cost model'!N321)),'Cost model'!N321,'Cost model'!M321)</f>
        <v>40</v>
      </c>
      <c r="K599" s="14" t="n">
        <f aca="false">J599-H599</f>
        <v>-0.890000000000001</v>
      </c>
      <c r="L599" s="14" t="n">
        <f aca="false">G599-H599</f>
        <v>-28.39</v>
      </c>
    </row>
    <row r="600" customFormat="false" ht="15" hidden="false" customHeight="false" outlineLevel="0" collapsed="false">
      <c r="A600" s="2" t="s">
        <v>158</v>
      </c>
      <c r="B600" s="2" t="s">
        <v>158</v>
      </c>
      <c r="C600" s="2" t="s">
        <v>49</v>
      </c>
      <c r="D600" s="2" t="s">
        <v>12</v>
      </c>
      <c r="E600" s="2" t="s">
        <v>83</v>
      </c>
      <c r="F600" s="2" t="s">
        <v>977</v>
      </c>
      <c r="G600" s="14" t="n">
        <v>29.5</v>
      </c>
      <c r="H600" s="14" t="n">
        <v>46.16</v>
      </c>
      <c r="I600" s="14" t="n">
        <v>29.5</v>
      </c>
      <c r="J600" s="23" t="n">
        <f aca="false">IF(AND(E600="Priority",ISNUMBER('Cost model'!N427)),'Cost model'!N427,'Cost model'!M427)</f>
        <v>40</v>
      </c>
      <c r="K600" s="14" t="n">
        <f aca="false">J600-H600</f>
        <v>-6.16</v>
      </c>
      <c r="L600" s="14" t="n">
        <f aca="false">G600-H600</f>
        <v>-16.66</v>
      </c>
    </row>
    <row r="601" customFormat="false" ht="15" hidden="false" customHeight="false" outlineLevel="0" collapsed="false">
      <c r="A601" s="2" t="s">
        <v>221</v>
      </c>
      <c r="B601" s="2" t="s">
        <v>221</v>
      </c>
      <c r="C601" s="2" t="s">
        <v>47</v>
      </c>
      <c r="D601" s="2" t="s">
        <v>10</v>
      </c>
      <c r="E601" s="2" t="s">
        <v>74</v>
      </c>
      <c r="F601" s="2" t="s">
        <v>977</v>
      </c>
      <c r="G601" s="14" t="n">
        <v>9.5</v>
      </c>
      <c r="H601" s="14" t="n">
        <v>7.11</v>
      </c>
      <c r="I601" s="14" t="n">
        <v>9.5</v>
      </c>
      <c r="J601" s="23" t="n">
        <f aca="false">IF(AND(E601="Priority",ISNUMBER('Cost model'!N737)),'Cost model'!N737,'Cost model'!M737)</f>
        <v>8.5</v>
      </c>
      <c r="K601" s="14" t="n">
        <f aca="false">J601-H601</f>
        <v>1.39</v>
      </c>
      <c r="L601" s="14" t="n">
        <f aca="false">G601-H601</f>
        <v>2.39</v>
      </c>
    </row>
    <row r="602" customFormat="false" ht="15" hidden="false" customHeight="false" outlineLevel="0" collapsed="false">
      <c r="A602" s="2" t="s">
        <v>142</v>
      </c>
      <c r="B602" s="2" t="s">
        <v>142</v>
      </c>
      <c r="C602" s="2" t="s">
        <v>48</v>
      </c>
      <c r="D602" s="2" t="s">
        <v>10</v>
      </c>
      <c r="E602" s="2" t="s">
        <v>74</v>
      </c>
      <c r="F602" s="2" t="s">
        <v>977</v>
      </c>
      <c r="G602" s="14" t="n">
        <v>12.5</v>
      </c>
      <c r="H602" s="14" t="n">
        <v>8.73</v>
      </c>
      <c r="I602" s="14" t="n">
        <v>12.5</v>
      </c>
      <c r="J602" s="23" t="n">
        <f aca="false">IF(AND(E602="Priority",ISNUMBER('Cost model'!N633)),'Cost model'!N633,'Cost model'!M633)</f>
        <v>11.5</v>
      </c>
      <c r="K602" s="14" t="n">
        <f aca="false">J602-H602</f>
        <v>2.77</v>
      </c>
      <c r="L602" s="14" t="n">
        <f aca="false">G602-H602</f>
        <v>3.77</v>
      </c>
    </row>
    <row r="603" customFormat="false" ht="15" hidden="false" customHeight="false" outlineLevel="0" collapsed="false">
      <c r="A603" s="2" t="s">
        <v>124</v>
      </c>
      <c r="B603" s="2" t="s">
        <v>124</v>
      </c>
      <c r="C603" s="2" t="s">
        <v>47</v>
      </c>
      <c r="D603" s="2" t="s">
        <v>12</v>
      </c>
      <c r="E603" s="2" t="s">
        <v>74</v>
      </c>
      <c r="F603" s="2" t="s">
        <v>977</v>
      </c>
      <c r="G603" s="14" t="n">
        <v>14.5</v>
      </c>
      <c r="H603" s="14" t="n">
        <v>6.57</v>
      </c>
      <c r="I603" s="14" t="n">
        <v>9.5</v>
      </c>
      <c r="J603" s="23" t="n">
        <f aca="false">IF(AND(E603="Priority",ISNUMBER('Cost model'!N320)),'Cost model'!N320,'Cost model'!M320)</f>
        <v>24.5</v>
      </c>
      <c r="K603" s="14" t="n">
        <f aca="false">J603-H603</f>
        <v>17.93</v>
      </c>
      <c r="L603" s="14" t="n">
        <f aca="false">G603-H603</f>
        <v>7.93</v>
      </c>
    </row>
    <row r="604" customFormat="false" ht="15" hidden="false" customHeight="false" outlineLevel="0" collapsed="false">
      <c r="A604" s="2" t="s">
        <v>174</v>
      </c>
      <c r="B604" s="2" t="s">
        <v>142</v>
      </c>
      <c r="C604" s="2" t="s">
        <v>47</v>
      </c>
      <c r="D604" s="2" t="s">
        <v>12</v>
      </c>
      <c r="E604" s="2" t="s">
        <v>74</v>
      </c>
      <c r="F604" s="2" t="s">
        <v>976</v>
      </c>
      <c r="G604" s="14" t="n">
        <v>9.5</v>
      </c>
      <c r="H604" s="14" t="n">
        <v>45.61</v>
      </c>
      <c r="I604" s="14" t="n">
        <v>9.5</v>
      </c>
      <c r="J604" s="23" t="n">
        <f aca="false">IF(AND(E604="Priority",ISNUMBER('Cost model'!N125)),'Cost model'!N125,'Cost model'!M125)</f>
        <v>40</v>
      </c>
      <c r="K604" s="14" t="n">
        <f aca="false">J604-H604</f>
        <v>-5.61</v>
      </c>
      <c r="L604" s="14" t="n">
        <f aca="false">G604-H604</f>
        <v>-36.11</v>
      </c>
    </row>
    <row r="605" customFormat="false" ht="15" hidden="false" customHeight="false" outlineLevel="0" collapsed="false">
      <c r="A605" s="2" t="s">
        <v>174</v>
      </c>
      <c r="B605" s="2" t="s">
        <v>142</v>
      </c>
      <c r="C605" s="2" t="s">
        <v>49</v>
      </c>
      <c r="D605" s="2" t="s">
        <v>12</v>
      </c>
      <c r="E605" s="2" t="s">
        <v>74</v>
      </c>
      <c r="F605" s="2" t="s">
        <v>976</v>
      </c>
      <c r="G605" s="14" t="n">
        <v>19.5</v>
      </c>
      <c r="H605" s="14" t="n">
        <v>48.14</v>
      </c>
      <c r="I605" s="14" t="n">
        <v>19.5</v>
      </c>
      <c r="J605" s="23" t="n">
        <f aca="false">IF(AND(E605="Priority",ISNUMBER('Cost model'!N127)),'Cost model'!N127,'Cost model'!M127)</f>
        <v>50</v>
      </c>
      <c r="K605" s="14" t="n">
        <f aca="false">J605-H605</f>
        <v>1.86</v>
      </c>
      <c r="L605" s="14" t="n">
        <f aca="false">G605-H605</f>
        <v>-28.64</v>
      </c>
    </row>
    <row r="606" customFormat="false" ht="15" hidden="false" customHeight="false" outlineLevel="0" collapsed="false">
      <c r="A606" s="2" t="s">
        <v>174</v>
      </c>
      <c r="B606" s="2" t="s">
        <v>142</v>
      </c>
      <c r="C606" s="2" t="s">
        <v>48</v>
      </c>
      <c r="D606" s="2" t="s">
        <v>12</v>
      </c>
      <c r="E606" s="2" t="s">
        <v>74</v>
      </c>
      <c r="F606" s="2" t="s">
        <v>976</v>
      </c>
      <c r="G606" s="14" t="n">
        <v>12.5</v>
      </c>
      <c r="H606" s="14" t="n">
        <v>50.86</v>
      </c>
      <c r="I606" s="14" t="n">
        <v>12.5</v>
      </c>
      <c r="J606" s="23" t="n">
        <f aca="false">IF(AND(E606="Priority",ISNUMBER('Cost model'!N126)),'Cost model'!N126,'Cost model'!M126)</f>
        <v>45</v>
      </c>
      <c r="K606" s="14" t="n">
        <f aca="false">J606-H606</f>
        <v>-5.86</v>
      </c>
      <c r="L606" s="14" t="n">
        <f aca="false">G606-H606</f>
        <v>-38.36</v>
      </c>
    </row>
    <row r="607" customFormat="false" ht="15" hidden="false" customHeight="false" outlineLevel="0" collapsed="false">
      <c r="A607" s="2" t="s">
        <v>174</v>
      </c>
      <c r="B607" s="2" t="s">
        <v>124</v>
      </c>
      <c r="C607" s="2" t="s">
        <v>48</v>
      </c>
      <c r="D607" s="2" t="s">
        <v>14</v>
      </c>
      <c r="E607" s="2" t="s">
        <v>74</v>
      </c>
      <c r="F607" s="2" t="s">
        <v>976</v>
      </c>
      <c r="G607" s="14" t="n">
        <v>45</v>
      </c>
      <c r="H607" s="14" t="n">
        <v>56.96</v>
      </c>
      <c r="I607" s="14" t="n">
        <v>45</v>
      </c>
      <c r="J607" s="23" t="n">
        <f aca="false">IF(AND(E607="Priority",ISNUMBER('Cost model'!N117)),'Cost model'!N117,'Cost model'!M117)</f>
        <v>135</v>
      </c>
      <c r="K607" s="14" t="n">
        <f aca="false">J607-H607</f>
        <v>78.04</v>
      </c>
      <c r="L607" s="14" t="n">
        <f aca="false">G607-H607</f>
        <v>-11.96</v>
      </c>
    </row>
    <row r="608" customFormat="false" ht="15" hidden="false" customHeight="false" outlineLevel="0" collapsed="false">
      <c r="A608" s="2" t="s">
        <v>158</v>
      </c>
      <c r="B608" s="2" t="s">
        <v>158</v>
      </c>
      <c r="C608" s="2" t="s">
        <v>47</v>
      </c>
      <c r="D608" s="2" t="s">
        <v>10</v>
      </c>
      <c r="E608" s="2" t="s">
        <v>74</v>
      </c>
      <c r="F608" s="2" t="s">
        <v>977</v>
      </c>
      <c r="G608" s="14" t="n">
        <v>9.5</v>
      </c>
      <c r="H608" s="14" t="n">
        <v>5.78</v>
      </c>
      <c r="I608" s="14" t="n">
        <v>9.5</v>
      </c>
      <c r="J608" s="23" t="n">
        <f aca="false">IF(AND(E608="Priority",ISNUMBER('Cost model'!N422)),'Cost model'!N422,'Cost model'!M422)</f>
        <v>8.5</v>
      </c>
      <c r="K608" s="14" t="n">
        <f aca="false">J608-H608</f>
        <v>2.72</v>
      </c>
      <c r="L608" s="14" t="n">
        <f aca="false">G608-H608</f>
        <v>3.72</v>
      </c>
    </row>
    <row r="609" customFormat="false" ht="15" hidden="false" customHeight="false" outlineLevel="0" collapsed="false">
      <c r="A609" s="2" t="s">
        <v>174</v>
      </c>
      <c r="B609" s="2" t="s">
        <v>174</v>
      </c>
      <c r="C609" s="2" t="s">
        <v>49</v>
      </c>
      <c r="D609" s="2" t="s">
        <v>14</v>
      </c>
      <c r="E609" s="2" t="s">
        <v>74</v>
      </c>
      <c r="F609" s="2" t="s">
        <v>977</v>
      </c>
      <c r="G609" s="14" t="n">
        <v>50</v>
      </c>
      <c r="H609" s="14" t="n">
        <v>117.8</v>
      </c>
      <c r="I609" s="14" t="n">
        <v>85</v>
      </c>
      <c r="J609" s="23" t="n">
        <f aca="false">IF(AND(E609="Priority",ISNUMBER('Cost model'!N178)),'Cost model'!N178,'Cost model'!M178)</f>
        <v>145</v>
      </c>
      <c r="K609" s="14" t="n">
        <f aca="false">J609-H609</f>
        <v>27.2</v>
      </c>
      <c r="L609" s="14" t="n">
        <f aca="false">G609-H609</f>
        <v>-67.8</v>
      </c>
    </row>
    <row r="610" customFormat="false" ht="15" hidden="false" customHeight="false" outlineLevel="0" collapsed="false">
      <c r="A610" s="2" t="s">
        <v>174</v>
      </c>
      <c r="B610" s="2" t="s">
        <v>142</v>
      </c>
      <c r="C610" s="2" t="s">
        <v>49</v>
      </c>
      <c r="D610" s="2" t="s">
        <v>12</v>
      </c>
      <c r="E610" s="2" t="s">
        <v>74</v>
      </c>
      <c r="F610" s="2" t="s">
        <v>976</v>
      </c>
      <c r="G610" s="14" t="n">
        <v>19.5</v>
      </c>
      <c r="H610" s="14" t="n">
        <v>52.86</v>
      </c>
      <c r="I610" s="14" t="n">
        <v>19.5</v>
      </c>
      <c r="J610" s="23" t="n">
        <f aca="false">IF(AND(E610="Priority",ISNUMBER('Cost model'!N127)),'Cost model'!N127,'Cost model'!M127)</f>
        <v>50</v>
      </c>
      <c r="K610" s="14" t="n">
        <f aca="false">J610-H610</f>
        <v>-2.86</v>
      </c>
      <c r="L610" s="14" t="n">
        <f aca="false">G610-H610</f>
        <v>-33.36</v>
      </c>
    </row>
    <row r="611" customFormat="false" ht="15" hidden="false" customHeight="false" outlineLevel="0" collapsed="false">
      <c r="A611" s="2" t="s">
        <v>124</v>
      </c>
      <c r="B611" s="2" t="s">
        <v>124</v>
      </c>
      <c r="C611" s="2" t="s">
        <v>48</v>
      </c>
      <c r="D611" s="2" t="s">
        <v>10</v>
      </c>
      <c r="E611" s="2" t="s">
        <v>74</v>
      </c>
      <c r="F611" s="2" t="s">
        <v>977</v>
      </c>
      <c r="G611" s="14" t="n">
        <v>5.99</v>
      </c>
      <c r="H611" s="14" t="n">
        <v>10.65</v>
      </c>
      <c r="I611" s="14" t="n">
        <v>12.5</v>
      </c>
      <c r="J611" s="23" t="n">
        <f aca="false">IF(AND(E611="Priority",ISNUMBER('Cost model'!N318)),'Cost model'!N318,'Cost model'!M318)</f>
        <v>14.5</v>
      </c>
      <c r="K611" s="14" t="n">
        <f aca="false">J611-H611</f>
        <v>3.85</v>
      </c>
      <c r="L611" s="14" t="n">
        <f aca="false">G611-H611</f>
        <v>-4.66</v>
      </c>
    </row>
    <row r="612" customFormat="false" ht="15" hidden="false" customHeight="false" outlineLevel="0" collapsed="false">
      <c r="A612" s="2" t="s">
        <v>174</v>
      </c>
      <c r="B612" s="2" t="s">
        <v>123</v>
      </c>
      <c r="C612" s="2" t="s">
        <v>47</v>
      </c>
      <c r="D612" s="2" t="s">
        <v>10</v>
      </c>
      <c r="E612" s="2" t="s">
        <v>74</v>
      </c>
      <c r="F612" s="2" t="s">
        <v>976</v>
      </c>
      <c r="G612" s="14" t="n">
        <v>19.5</v>
      </c>
      <c r="H612" s="14" t="n">
        <v>20.05</v>
      </c>
      <c r="I612" s="14" t="n">
        <v>19.5</v>
      </c>
      <c r="J612" s="23" t="n">
        <f aca="false">IF(AND(E612="Priority",ISNUMBER('Cost model'!N197)),'Cost model'!N197,'Cost model'!M197)</f>
        <v>20.5</v>
      </c>
      <c r="K612" s="14" t="n">
        <f aca="false">J612-H612</f>
        <v>0.449999999999999</v>
      </c>
      <c r="L612" s="14" t="n">
        <f aca="false">G612-H612</f>
        <v>-0.550000000000001</v>
      </c>
    </row>
    <row r="613" customFormat="false" ht="15" hidden="false" customHeight="false" outlineLevel="0" collapsed="false">
      <c r="A613" s="2" t="s">
        <v>142</v>
      </c>
      <c r="B613" s="2" t="s">
        <v>142</v>
      </c>
      <c r="C613" s="2" t="s">
        <v>47</v>
      </c>
      <c r="D613" s="2" t="s">
        <v>12</v>
      </c>
      <c r="E613" s="2" t="s">
        <v>74</v>
      </c>
      <c r="F613" s="2" t="s">
        <v>977</v>
      </c>
      <c r="G613" s="14" t="n">
        <v>9.5</v>
      </c>
      <c r="H613" s="14" t="n">
        <v>40.89</v>
      </c>
      <c r="I613" s="14" t="n">
        <v>9.5</v>
      </c>
      <c r="J613" s="23" t="n">
        <f aca="false">IF(AND(E613="Priority",ISNUMBER('Cost model'!N635)),'Cost model'!N635,'Cost model'!M635)</f>
        <v>30.5</v>
      </c>
      <c r="K613" s="14" t="n">
        <f aca="false">J613-H613</f>
        <v>-10.39</v>
      </c>
      <c r="L613" s="14" t="n">
        <f aca="false">G613-H613</f>
        <v>-31.39</v>
      </c>
    </row>
    <row r="614" customFormat="false" ht="15" hidden="false" customHeight="false" outlineLevel="0" collapsed="false">
      <c r="A614" s="2" t="s">
        <v>174</v>
      </c>
      <c r="B614" s="2" t="s">
        <v>142</v>
      </c>
      <c r="C614" s="2" t="s">
        <v>47</v>
      </c>
      <c r="D614" s="2" t="s">
        <v>12</v>
      </c>
      <c r="E614" s="2" t="s">
        <v>74</v>
      </c>
      <c r="F614" s="2" t="s">
        <v>976</v>
      </c>
      <c r="G614" s="14" t="n">
        <v>9.5</v>
      </c>
      <c r="H614" s="14" t="n">
        <v>24.39</v>
      </c>
      <c r="I614" s="14" t="n">
        <v>9.5</v>
      </c>
      <c r="J614" s="23" t="n">
        <f aca="false">IF(AND(E614="Priority",ISNUMBER('Cost model'!N125)),'Cost model'!N125,'Cost model'!M125)</f>
        <v>40</v>
      </c>
      <c r="K614" s="14" t="n">
        <f aca="false">J614-H614</f>
        <v>15.61</v>
      </c>
      <c r="L614" s="14" t="n">
        <f aca="false">G614-H614</f>
        <v>-14.89</v>
      </c>
    </row>
    <row r="615" customFormat="false" ht="15" hidden="false" customHeight="false" outlineLevel="0" collapsed="false">
      <c r="A615" s="2" t="s">
        <v>174</v>
      </c>
      <c r="B615" s="2" t="s">
        <v>142</v>
      </c>
      <c r="C615" s="2" t="s">
        <v>47</v>
      </c>
      <c r="D615" s="2" t="s">
        <v>12</v>
      </c>
      <c r="E615" s="2" t="s">
        <v>74</v>
      </c>
      <c r="F615" s="2" t="s">
        <v>976</v>
      </c>
      <c r="G615" s="14" t="n">
        <v>19</v>
      </c>
      <c r="H615" s="14" t="n">
        <v>62.81</v>
      </c>
      <c r="I615" s="14" t="n">
        <v>9.5</v>
      </c>
      <c r="J615" s="23" t="n">
        <f aca="false">IF(AND(E615="Priority",ISNUMBER('Cost model'!N125)),'Cost model'!N125,'Cost model'!M125)</f>
        <v>40</v>
      </c>
      <c r="K615" s="14" t="n">
        <f aca="false">J615-H615</f>
        <v>-22.81</v>
      </c>
      <c r="L615" s="14" t="n">
        <f aca="false">G615-H615</f>
        <v>-43.81</v>
      </c>
    </row>
    <row r="616" customFormat="false" ht="15" hidden="false" customHeight="false" outlineLevel="0" collapsed="false">
      <c r="A616" s="2" t="s">
        <v>123</v>
      </c>
      <c r="B616" s="2" t="s">
        <v>124</v>
      </c>
      <c r="C616" s="2" t="s">
        <v>47</v>
      </c>
      <c r="D616" s="2" t="s">
        <v>12</v>
      </c>
      <c r="E616" s="2" t="s">
        <v>83</v>
      </c>
      <c r="F616" s="2" t="s">
        <v>976</v>
      </c>
      <c r="G616" s="14" t="n">
        <v>24.5</v>
      </c>
      <c r="H616" s="14" t="n">
        <v>47.23</v>
      </c>
      <c r="I616" s="14" t="n">
        <v>24.5</v>
      </c>
      <c r="J616" s="23" t="n">
        <f aca="false">IF(AND(E616="Priority",ISNUMBER('Cost model'!N5)),'Cost model'!N5,'Cost model'!M5)</f>
        <v>45</v>
      </c>
      <c r="K616" s="14" t="n">
        <f aca="false">J616-H616</f>
        <v>-2.23</v>
      </c>
      <c r="L616" s="14" t="n">
        <f aca="false">G616-H616</f>
        <v>-22.73</v>
      </c>
    </row>
    <row r="617" customFormat="false" ht="15" hidden="false" customHeight="false" outlineLevel="0" collapsed="false">
      <c r="A617" s="2" t="s">
        <v>174</v>
      </c>
      <c r="B617" s="2" t="s">
        <v>142</v>
      </c>
      <c r="C617" s="2" t="s">
        <v>49</v>
      </c>
      <c r="D617" s="2" t="s">
        <v>12</v>
      </c>
      <c r="E617" s="2" t="s">
        <v>74</v>
      </c>
      <c r="F617" s="2" t="s">
        <v>976</v>
      </c>
      <c r="G617" s="14" t="n">
        <v>50</v>
      </c>
      <c r="H617" s="14" t="n">
        <v>47.07</v>
      </c>
      <c r="I617" s="14" t="n">
        <v>19.5</v>
      </c>
      <c r="J617" s="23" t="n">
        <f aca="false">IF(AND(E617="Priority",ISNUMBER('Cost model'!N127)),'Cost model'!N127,'Cost model'!M127)</f>
        <v>50</v>
      </c>
      <c r="K617" s="14" t="n">
        <f aca="false">J617-H617</f>
        <v>2.93</v>
      </c>
      <c r="L617" s="14" t="n">
        <f aca="false">G617-H617</f>
        <v>2.93</v>
      </c>
    </row>
    <row r="618" customFormat="false" ht="15" hidden="false" customHeight="false" outlineLevel="0" collapsed="false">
      <c r="A618" s="2" t="s">
        <v>124</v>
      </c>
      <c r="B618" s="2" t="s">
        <v>124</v>
      </c>
      <c r="C618" s="2" t="s">
        <v>47</v>
      </c>
      <c r="D618" s="2" t="s">
        <v>10</v>
      </c>
      <c r="E618" s="2" t="s">
        <v>74</v>
      </c>
      <c r="F618" s="2" t="s">
        <v>977</v>
      </c>
      <c r="G618" s="14" t="n">
        <v>9.5</v>
      </c>
      <c r="H618" s="14" t="n">
        <v>6.03</v>
      </c>
      <c r="I618" s="14" t="n">
        <v>9.5</v>
      </c>
      <c r="J618" s="23" t="n">
        <f aca="false">IF(AND(E618="Priority",ISNUMBER('Cost model'!N317)),'Cost model'!N317,'Cost model'!M317)</f>
        <v>10.5</v>
      </c>
      <c r="K618" s="14" t="n">
        <f aca="false">J618-H618</f>
        <v>4.47</v>
      </c>
      <c r="L618" s="14" t="n">
        <f aca="false">G618-H618</f>
        <v>3.47</v>
      </c>
    </row>
    <row r="619" customFormat="false" ht="15" hidden="false" customHeight="false" outlineLevel="0" collapsed="false">
      <c r="A619" s="2" t="s">
        <v>174</v>
      </c>
      <c r="B619" s="2" t="s">
        <v>174</v>
      </c>
      <c r="C619" s="2" t="s">
        <v>47</v>
      </c>
      <c r="D619" s="2" t="s">
        <v>10</v>
      </c>
      <c r="E619" s="2" t="s">
        <v>74</v>
      </c>
      <c r="F619" s="2" t="s">
        <v>977</v>
      </c>
      <c r="G619" s="14" t="n">
        <v>9.5</v>
      </c>
      <c r="H619" s="14" t="n">
        <v>7.24</v>
      </c>
      <c r="I619" s="14" t="n">
        <v>9.5</v>
      </c>
      <c r="J619" s="23" t="n">
        <f aca="false">IF(AND(E619="Priority",ISNUMBER('Cost model'!N167)),'Cost model'!N167,'Cost model'!M167)</f>
        <v>8.5</v>
      </c>
      <c r="K619" s="14" t="n">
        <f aca="false">J619-H619</f>
        <v>1.26</v>
      </c>
      <c r="L619" s="14" t="n">
        <f aca="false">G619-H619</f>
        <v>2.26</v>
      </c>
    </row>
    <row r="620" customFormat="false" ht="15" hidden="false" customHeight="false" outlineLevel="0" collapsed="false">
      <c r="A620" s="2" t="s">
        <v>142</v>
      </c>
      <c r="B620" s="2" t="s">
        <v>142</v>
      </c>
      <c r="C620" s="2" t="s">
        <v>47</v>
      </c>
      <c r="D620" s="2" t="s">
        <v>10</v>
      </c>
      <c r="E620" s="2" t="s">
        <v>74</v>
      </c>
      <c r="F620" s="2" t="s">
        <v>977</v>
      </c>
      <c r="G620" s="14" t="n">
        <v>9.5</v>
      </c>
      <c r="H620" s="14" t="n">
        <v>7.06</v>
      </c>
      <c r="I620" s="14" t="n">
        <v>9.5</v>
      </c>
      <c r="J620" s="23" t="n">
        <f aca="false">IF(AND(E620="Priority",ISNUMBER('Cost model'!N632)),'Cost model'!N632,'Cost model'!M632)</f>
        <v>9.5</v>
      </c>
      <c r="K620" s="14" t="n">
        <f aca="false">J620-H620</f>
        <v>2.44</v>
      </c>
      <c r="L620" s="14" t="n">
        <f aca="false">G620-H620</f>
        <v>2.44</v>
      </c>
    </row>
    <row r="621" customFormat="false" ht="15" hidden="false" customHeight="false" outlineLevel="0" collapsed="false">
      <c r="A621" s="2" t="s">
        <v>124</v>
      </c>
      <c r="B621" s="2" t="s">
        <v>174</v>
      </c>
      <c r="C621" s="2" t="s">
        <v>48</v>
      </c>
      <c r="D621" s="2" t="s">
        <v>12</v>
      </c>
      <c r="E621" s="2" t="s">
        <v>74</v>
      </c>
      <c r="F621" s="2" t="s">
        <v>976</v>
      </c>
      <c r="G621" s="14" t="n">
        <v>12.5</v>
      </c>
      <c r="H621" s="14" t="n">
        <v>39.25</v>
      </c>
      <c r="I621" s="14" t="n">
        <v>19.5</v>
      </c>
      <c r="J621" s="23" t="n">
        <f aca="false">IF(AND(E621="Priority",ISNUMBER('Cost model'!N366)),'Cost model'!N366,'Cost model'!M366)</f>
        <v>55</v>
      </c>
      <c r="K621" s="14" t="n">
        <f aca="false">J621-H621</f>
        <v>15.75</v>
      </c>
      <c r="L621" s="14" t="n">
        <f aca="false">G621-H621</f>
        <v>-26.75</v>
      </c>
    </row>
    <row r="622" customFormat="false" ht="15" hidden="false" customHeight="false" outlineLevel="0" collapsed="false">
      <c r="A622" s="2" t="s">
        <v>124</v>
      </c>
      <c r="B622" s="2" t="s">
        <v>124</v>
      </c>
      <c r="C622" s="2" t="s">
        <v>49</v>
      </c>
      <c r="D622" s="2" t="s">
        <v>10</v>
      </c>
      <c r="E622" s="2" t="s">
        <v>83</v>
      </c>
      <c r="F622" s="2" t="s">
        <v>977</v>
      </c>
      <c r="G622" s="14" t="n">
        <v>24.5</v>
      </c>
      <c r="H622" s="14" t="n">
        <v>22.75</v>
      </c>
      <c r="I622" s="14" t="n">
        <v>24.5</v>
      </c>
      <c r="J622" s="23" t="n">
        <f aca="false">IF(AND(E622="Priority",ISNUMBER('Cost model'!N319)),'Cost model'!N319,'Cost model'!M319)</f>
        <v>22.5</v>
      </c>
      <c r="K622" s="14" t="n">
        <f aca="false">J622-H622</f>
        <v>-0.25</v>
      </c>
      <c r="L622" s="14" t="n">
        <f aca="false">G622-H622</f>
        <v>1.75</v>
      </c>
    </row>
    <row r="623" customFormat="false" ht="15" hidden="false" customHeight="false" outlineLevel="0" collapsed="false">
      <c r="A623" s="2" t="s">
        <v>124</v>
      </c>
      <c r="B623" s="2" t="s">
        <v>124</v>
      </c>
      <c r="C623" s="2" t="s">
        <v>49</v>
      </c>
      <c r="D623" s="2" t="s">
        <v>10</v>
      </c>
      <c r="E623" s="2" t="s">
        <v>83</v>
      </c>
      <c r="F623" s="2" t="s">
        <v>977</v>
      </c>
      <c r="G623" s="14" t="n">
        <v>24.5</v>
      </c>
      <c r="H623" s="14" t="n">
        <v>22.75</v>
      </c>
      <c r="I623" s="14" t="n">
        <v>24.5</v>
      </c>
      <c r="J623" s="23" t="n">
        <f aca="false">IF(AND(E623="Priority",ISNUMBER('Cost model'!N319)),'Cost model'!N319,'Cost model'!M319)</f>
        <v>22.5</v>
      </c>
      <c r="K623" s="14" t="n">
        <f aca="false">J623-H623</f>
        <v>-0.25</v>
      </c>
      <c r="L623" s="14" t="n">
        <f aca="false">G623-H623</f>
        <v>1.75</v>
      </c>
    </row>
    <row r="624" customFormat="false" ht="15" hidden="false" customHeight="false" outlineLevel="0" collapsed="false">
      <c r="A624" s="2" t="s">
        <v>174</v>
      </c>
      <c r="B624" s="2" t="s">
        <v>124</v>
      </c>
      <c r="C624" s="2" t="s">
        <v>47</v>
      </c>
      <c r="D624" s="2" t="s">
        <v>10</v>
      </c>
      <c r="E624" s="2" t="s">
        <v>74</v>
      </c>
      <c r="F624" s="2" t="s">
        <v>976</v>
      </c>
      <c r="G624" s="14" t="n">
        <v>9.5</v>
      </c>
      <c r="H624" s="14" t="n">
        <v>8.97</v>
      </c>
      <c r="I624" s="14" t="n">
        <v>9.5</v>
      </c>
      <c r="J624" s="23" t="n">
        <f aca="false">IF(AND(E624="Priority",ISNUMBER('Cost model'!N107)),'Cost model'!N107,'Cost model'!M107)</f>
        <v>12.5</v>
      </c>
      <c r="K624" s="14" t="n">
        <f aca="false">J624-H624</f>
        <v>3.53</v>
      </c>
      <c r="L624" s="14" t="n">
        <f aca="false">G624-H624</f>
        <v>0.529999999999999</v>
      </c>
    </row>
    <row r="625" customFormat="false" ht="15" hidden="false" customHeight="false" outlineLevel="0" collapsed="false">
      <c r="A625" s="2" t="s">
        <v>124</v>
      </c>
      <c r="B625" s="2" t="s">
        <v>124</v>
      </c>
      <c r="C625" s="2" t="s">
        <v>48</v>
      </c>
      <c r="D625" s="2" t="s">
        <v>10</v>
      </c>
      <c r="E625" s="2" t="s">
        <v>83</v>
      </c>
      <c r="F625" s="2" t="s">
        <v>977</v>
      </c>
      <c r="G625" s="14" t="n">
        <v>17.5</v>
      </c>
      <c r="H625" s="14" t="n">
        <v>20.05</v>
      </c>
      <c r="I625" s="14" t="n">
        <v>17.5</v>
      </c>
      <c r="J625" s="23" t="n">
        <f aca="false">IF(AND(E625="Priority",ISNUMBER('Cost model'!N318)),'Cost model'!N318,'Cost model'!M318)</f>
        <v>19.5</v>
      </c>
      <c r="K625" s="14" t="n">
        <f aca="false">J625-H625</f>
        <v>-0.550000000000001</v>
      </c>
      <c r="L625" s="14" t="n">
        <f aca="false">G625-H625</f>
        <v>-2.55</v>
      </c>
    </row>
    <row r="626" customFormat="false" ht="15" hidden="false" customHeight="false" outlineLevel="0" collapsed="false">
      <c r="A626" s="2" t="s">
        <v>221</v>
      </c>
      <c r="B626" s="2" t="s">
        <v>221</v>
      </c>
      <c r="C626" s="2" t="s">
        <v>47</v>
      </c>
      <c r="D626" s="2" t="s">
        <v>13</v>
      </c>
      <c r="E626" s="2" t="s">
        <v>74</v>
      </c>
      <c r="F626" s="2" t="s">
        <v>977</v>
      </c>
      <c r="G626" s="14" t="n">
        <v>19.5</v>
      </c>
      <c r="H626" s="14" t="n">
        <v>70.08</v>
      </c>
      <c r="I626" s="14" t="n">
        <v>19.5</v>
      </c>
      <c r="J626" s="23" t="n">
        <f aca="false">IF(AND(E626="Priority",ISNUMBER('Cost model'!N743)),'Cost model'!N743,'Cost model'!M743)</f>
        <v>45</v>
      </c>
      <c r="K626" s="14" t="n">
        <f aca="false">J626-H626</f>
        <v>-25.08</v>
      </c>
      <c r="L626" s="14" t="n">
        <f aca="false">G626-H626</f>
        <v>-50.58</v>
      </c>
    </row>
    <row r="627" customFormat="false" ht="15" hidden="false" customHeight="false" outlineLevel="0" collapsed="false">
      <c r="A627" s="2" t="s">
        <v>221</v>
      </c>
      <c r="B627" s="2" t="s">
        <v>221</v>
      </c>
      <c r="C627" s="2" t="s">
        <v>48</v>
      </c>
      <c r="D627" s="2" t="s">
        <v>15</v>
      </c>
      <c r="E627" s="2" t="s">
        <v>83</v>
      </c>
      <c r="F627" s="2" t="s">
        <v>977</v>
      </c>
      <c r="G627" s="14" t="n">
        <v>125</v>
      </c>
      <c r="H627" s="14" t="n">
        <v>253.74</v>
      </c>
      <c r="I627" s="14" t="n">
        <v>125</v>
      </c>
      <c r="J627" s="23" t="n">
        <f aca="false">IF(AND(E627="Priority",ISNUMBER('Cost model'!N750)),'Cost model'!N750,'Cost model'!M750)</f>
        <v>255</v>
      </c>
      <c r="K627" s="14" t="n">
        <f aca="false">J627-H627</f>
        <v>1.25999999999999</v>
      </c>
      <c r="L627" s="14" t="n">
        <f aca="false">G627-H627</f>
        <v>-128.74</v>
      </c>
    </row>
    <row r="628" customFormat="false" ht="15" hidden="false" customHeight="false" outlineLevel="0" collapsed="false">
      <c r="A628" s="2" t="s">
        <v>174</v>
      </c>
      <c r="B628" s="2" t="s">
        <v>142</v>
      </c>
      <c r="C628" s="2" t="s">
        <v>49</v>
      </c>
      <c r="D628" s="2" t="s">
        <v>12</v>
      </c>
      <c r="E628" s="2" t="s">
        <v>83</v>
      </c>
      <c r="F628" s="2" t="s">
        <v>976</v>
      </c>
      <c r="G628" s="14" t="n">
        <v>29.5</v>
      </c>
      <c r="H628" s="14" t="n">
        <v>49.87</v>
      </c>
      <c r="I628" s="14" t="n">
        <v>29.5</v>
      </c>
      <c r="J628" s="23" t="n">
        <f aca="false">IF(AND(E628="Priority",ISNUMBER('Cost model'!N127)),'Cost model'!N127,'Cost model'!M127)</f>
        <v>65</v>
      </c>
      <c r="K628" s="14" t="n">
        <f aca="false">J628-H628</f>
        <v>15.13</v>
      </c>
      <c r="L628" s="14" t="n">
        <f aca="false">G628-H628</f>
        <v>-20.37</v>
      </c>
    </row>
    <row r="629" customFormat="false" ht="15" hidden="false" customHeight="false" outlineLevel="0" collapsed="false">
      <c r="A629" s="2" t="s">
        <v>142</v>
      </c>
      <c r="B629" s="2" t="s">
        <v>142</v>
      </c>
      <c r="C629" s="2" t="s">
        <v>48</v>
      </c>
      <c r="D629" s="2" t="s">
        <v>10</v>
      </c>
      <c r="E629" s="2" t="s">
        <v>74</v>
      </c>
      <c r="F629" s="2" t="s">
        <v>977</v>
      </c>
      <c r="G629" s="14" t="n">
        <v>12.5</v>
      </c>
      <c r="H629" s="14" t="n">
        <v>9.92</v>
      </c>
      <c r="I629" s="14" t="n">
        <v>12.5</v>
      </c>
      <c r="J629" s="23" t="n">
        <f aca="false">IF(AND(E629="Priority",ISNUMBER('Cost model'!N633)),'Cost model'!N633,'Cost model'!M633)</f>
        <v>11.5</v>
      </c>
      <c r="K629" s="14" t="n">
        <f aca="false">J629-H629</f>
        <v>1.58</v>
      </c>
      <c r="L629" s="14" t="n">
        <f aca="false">G629-H629</f>
        <v>2.58</v>
      </c>
    </row>
    <row r="630" customFormat="false" ht="15" hidden="false" customHeight="false" outlineLevel="0" collapsed="false">
      <c r="A630" s="2" t="s">
        <v>124</v>
      </c>
      <c r="B630" s="2" t="s">
        <v>124</v>
      </c>
      <c r="C630" s="2" t="s">
        <v>48</v>
      </c>
      <c r="D630" s="2" t="s">
        <v>12</v>
      </c>
      <c r="E630" s="2" t="s">
        <v>74</v>
      </c>
      <c r="F630" s="2" t="s">
        <v>977</v>
      </c>
      <c r="G630" s="14" t="n">
        <v>24.5</v>
      </c>
      <c r="H630" s="14" t="n">
        <v>24.39</v>
      </c>
      <c r="I630" s="14" t="n">
        <v>12.5</v>
      </c>
      <c r="J630" s="23" t="n">
        <f aca="false">IF(AND(E630="Priority",ISNUMBER('Cost model'!N321)),'Cost model'!N321,'Cost model'!M321)</f>
        <v>40</v>
      </c>
      <c r="K630" s="14" t="n">
        <f aca="false">J630-H630</f>
        <v>15.61</v>
      </c>
      <c r="L630" s="14" t="n">
        <f aca="false">G630-H630</f>
        <v>0.109999999999999</v>
      </c>
    </row>
    <row r="631" customFormat="false" ht="15" hidden="false" customHeight="false" outlineLevel="0" collapsed="false">
      <c r="A631" s="2" t="s">
        <v>174</v>
      </c>
      <c r="B631" s="2" t="s">
        <v>174</v>
      </c>
      <c r="C631" s="2" t="s">
        <v>48</v>
      </c>
      <c r="D631" s="2" t="s">
        <v>10</v>
      </c>
      <c r="E631" s="2" t="s">
        <v>74</v>
      </c>
      <c r="F631" s="2" t="s">
        <v>977</v>
      </c>
      <c r="G631" s="14" t="n">
        <v>12.5</v>
      </c>
      <c r="H631" s="14" t="n">
        <v>7.34</v>
      </c>
      <c r="I631" s="14" t="n">
        <v>12.5</v>
      </c>
      <c r="J631" s="23" t="n">
        <f aca="false">IF(AND(E631="Priority",ISNUMBER('Cost model'!N168)),'Cost model'!N168,'Cost model'!M168)</f>
        <v>13.5</v>
      </c>
      <c r="K631" s="14" t="n">
        <f aca="false">J631-H631</f>
        <v>6.16</v>
      </c>
      <c r="L631" s="14" t="n">
        <f aca="false">G631-H631</f>
        <v>5.16</v>
      </c>
    </row>
    <row r="632" customFormat="false" ht="15" hidden="false" customHeight="false" outlineLevel="0" collapsed="false">
      <c r="A632" s="2" t="s">
        <v>174</v>
      </c>
      <c r="B632" s="2" t="s">
        <v>142</v>
      </c>
      <c r="C632" s="2" t="s">
        <v>49</v>
      </c>
      <c r="D632" s="2" t="s">
        <v>13</v>
      </c>
      <c r="E632" s="2" t="s">
        <v>74</v>
      </c>
      <c r="F632" s="2" t="s">
        <v>976</v>
      </c>
      <c r="G632" s="14" t="n">
        <v>50</v>
      </c>
      <c r="H632" s="14" t="n">
        <v>79.06</v>
      </c>
      <c r="I632" s="14" t="n">
        <v>50</v>
      </c>
      <c r="J632" s="23" t="n">
        <f aca="false">IF(AND(E632="Priority",ISNUMBER('Cost model'!N130)),'Cost model'!N130,'Cost model'!M130)</f>
        <v>100</v>
      </c>
      <c r="K632" s="14" t="n">
        <f aca="false">J632-H632</f>
        <v>20.94</v>
      </c>
      <c r="L632" s="14" t="n">
        <f aca="false">G632-H632</f>
        <v>-29.06</v>
      </c>
    </row>
    <row r="633" customFormat="false" ht="15" hidden="false" customHeight="false" outlineLevel="0" collapsed="false">
      <c r="A633" s="2" t="s">
        <v>124</v>
      </c>
      <c r="B633" s="2" t="s">
        <v>124</v>
      </c>
      <c r="C633" s="2" t="s">
        <v>47</v>
      </c>
      <c r="D633" s="2" t="s">
        <v>10</v>
      </c>
      <c r="E633" s="2" t="s">
        <v>74</v>
      </c>
      <c r="F633" s="2" t="s">
        <v>977</v>
      </c>
      <c r="G633" s="14" t="n">
        <v>9.5</v>
      </c>
      <c r="H633" s="14" t="n">
        <v>11.14</v>
      </c>
      <c r="I633" s="14" t="n">
        <v>9.5</v>
      </c>
      <c r="J633" s="23" t="n">
        <f aca="false">IF(AND(E633="Priority",ISNUMBER('Cost model'!N317)),'Cost model'!N317,'Cost model'!M317)</f>
        <v>10.5</v>
      </c>
      <c r="K633" s="14" t="n">
        <f aca="false">J633-H633</f>
        <v>-0.640000000000001</v>
      </c>
      <c r="L633" s="14" t="n">
        <f aca="false">G633-H633</f>
        <v>-1.64</v>
      </c>
    </row>
    <row r="634" customFormat="false" ht="15" hidden="false" customHeight="false" outlineLevel="0" collapsed="false">
      <c r="A634" s="2" t="s">
        <v>124</v>
      </c>
      <c r="B634" s="2" t="s">
        <v>124</v>
      </c>
      <c r="C634" s="2" t="s">
        <v>47</v>
      </c>
      <c r="D634" s="2" t="s">
        <v>15</v>
      </c>
      <c r="E634" s="2" t="s">
        <v>83</v>
      </c>
      <c r="F634" s="2" t="s">
        <v>977</v>
      </c>
      <c r="G634" s="14" t="n">
        <v>85</v>
      </c>
      <c r="H634" s="14" t="n">
        <v>117.14</v>
      </c>
      <c r="I634" s="14" t="n">
        <v>85</v>
      </c>
      <c r="J634" s="23" t="n">
        <f aca="false">IF(AND(E634="Priority",ISNUMBER('Cost model'!N329)),'Cost model'!N329,'Cost model'!M329)</f>
        <v>165</v>
      </c>
      <c r="K634" s="14" t="n">
        <f aca="false">J634-H634</f>
        <v>47.86</v>
      </c>
      <c r="L634" s="14" t="n">
        <f aca="false">G634-H634</f>
        <v>-32.14</v>
      </c>
    </row>
    <row r="635" customFormat="false" ht="15" hidden="false" customHeight="false" outlineLevel="0" collapsed="false">
      <c r="A635" s="2" t="s">
        <v>124</v>
      </c>
      <c r="B635" s="2" t="s">
        <v>124</v>
      </c>
      <c r="C635" s="2" t="s">
        <v>48</v>
      </c>
      <c r="D635" s="2" t="s">
        <v>10</v>
      </c>
      <c r="E635" s="2" t="s">
        <v>74</v>
      </c>
      <c r="F635" s="2" t="s">
        <v>977</v>
      </c>
      <c r="G635" s="14" t="n">
        <v>12.5</v>
      </c>
      <c r="H635" s="14" t="n">
        <v>7.82</v>
      </c>
      <c r="I635" s="14" t="n">
        <v>12.5</v>
      </c>
      <c r="J635" s="23" t="n">
        <f aca="false">IF(AND(E635="Priority",ISNUMBER('Cost model'!N318)),'Cost model'!N318,'Cost model'!M318)</f>
        <v>14.5</v>
      </c>
      <c r="K635" s="14" t="n">
        <f aca="false">J635-H635</f>
        <v>6.68</v>
      </c>
      <c r="L635" s="14" t="n">
        <f aca="false">G635-H635</f>
        <v>4.68</v>
      </c>
    </row>
    <row r="636" customFormat="false" ht="15" hidden="false" customHeight="false" outlineLevel="0" collapsed="false">
      <c r="A636" s="2" t="s">
        <v>142</v>
      </c>
      <c r="B636" s="2" t="s">
        <v>142</v>
      </c>
      <c r="C636" s="2" t="s">
        <v>47</v>
      </c>
      <c r="D636" s="2" t="s">
        <v>10</v>
      </c>
      <c r="E636" s="2" t="s">
        <v>83</v>
      </c>
      <c r="F636" s="2" t="s">
        <v>977</v>
      </c>
      <c r="G636" s="14" t="n">
        <v>14.5</v>
      </c>
      <c r="H636" s="14" t="n">
        <v>5.8</v>
      </c>
      <c r="I636" s="14" t="n">
        <v>14.5</v>
      </c>
      <c r="J636" s="23" t="n">
        <f aca="false">IF(AND(E636="Priority",ISNUMBER('Cost model'!N632)),'Cost model'!N632,'Cost model'!M632)</f>
        <v>14.5</v>
      </c>
      <c r="K636" s="14" t="n">
        <f aca="false">J636-H636</f>
        <v>8.7</v>
      </c>
      <c r="L636" s="14" t="n">
        <f aca="false">G636-H636</f>
        <v>8.7</v>
      </c>
    </row>
    <row r="637" customFormat="false" ht="15" hidden="false" customHeight="false" outlineLevel="0" collapsed="false">
      <c r="A637" s="2" t="s">
        <v>174</v>
      </c>
      <c r="B637" s="2" t="s">
        <v>124</v>
      </c>
      <c r="C637" s="2" t="s">
        <v>48</v>
      </c>
      <c r="D637" s="2" t="s">
        <v>10</v>
      </c>
      <c r="E637" s="2" t="s">
        <v>74</v>
      </c>
      <c r="F637" s="2" t="s">
        <v>976</v>
      </c>
      <c r="G637" s="14" t="n">
        <v>12.5</v>
      </c>
      <c r="H637" s="14" t="n">
        <v>20.05</v>
      </c>
      <c r="I637" s="14" t="n">
        <v>12.5</v>
      </c>
      <c r="J637" s="23" t="n">
        <f aca="false">IF(AND(E637="Priority",ISNUMBER('Cost model'!N108)),'Cost model'!N108,'Cost model'!M108)</f>
        <v>15.5</v>
      </c>
      <c r="K637" s="14" t="n">
        <f aca="false">J637-H637</f>
        <v>-4.55</v>
      </c>
      <c r="L637" s="14" t="n">
        <f aca="false">G637-H637</f>
        <v>-7.55</v>
      </c>
    </row>
    <row r="638" customFormat="false" ht="15" hidden="false" customHeight="false" outlineLevel="0" collapsed="false">
      <c r="A638" s="2" t="s">
        <v>124</v>
      </c>
      <c r="B638" s="2" t="s">
        <v>124</v>
      </c>
      <c r="C638" s="2" t="s">
        <v>49</v>
      </c>
      <c r="D638" s="2" t="s">
        <v>13</v>
      </c>
      <c r="E638" s="2" t="s">
        <v>74</v>
      </c>
      <c r="F638" s="2" t="s">
        <v>977</v>
      </c>
      <c r="G638" s="14" t="n">
        <v>50</v>
      </c>
      <c r="H638" s="14" t="n">
        <v>88.74</v>
      </c>
      <c r="I638" s="14" t="n">
        <v>50</v>
      </c>
      <c r="J638" s="23" t="n">
        <f aca="false">IF(AND(E638="Priority",ISNUMBER('Cost model'!N325)),'Cost model'!N325,'Cost model'!M325)</f>
        <v>110</v>
      </c>
      <c r="K638" s="14" t="n">
        <f aca="false">J638-H638</f>
        <v>21.26</v>
      </c>
      <c r="L638" s="14" t="n">
        <f aca="false">G638-H638</f>
        <v>-38.74</v>
      </c>
    </row>
    <row r="639" customFormat="false" ht="15" hidden="false" customHeight="false" outlineLevel="0" collapsed="false">
      <c r="A639" s="2" t="s">
        <v>124</v>
      </c>
      <c r="B639" s="2" t="s">
        <v>124</v>
      </c>
      <c r="C639" s="2" t="s">
        <v>49</v>
      </c>
      <c r="D639" s="2" t="s">
        <v>12</v>
      </c>
      <c r="E639" s="2" t="s">
        <v>74</v>
      </c>
      <c r="F639" s="2" t="s">
        <v>977</v>
      </c>
      <c r="G639" s="14" t="n">
        <v>19.5</v>
      </c>
      <c r="H639" s="14" t="n">
        <v>95.87</v>
      </c>
      <c r="I639" s="14" t="n">
        <v>19.5</v>
      </c>
      <c r="J639" s="23" t="n">
        <f aca="false">IF(AND(E639="Priority",ISNUMBER('Cost model'!N322)),'Cost model'!N322,'Cost model'!M322)</f>
        <v>50</v>
      </c>
      <c r="K639" s="14" t="n">
        <f aca="false">J639-H639</f>
        <v>-45.87</v>
      </c>
      <c r="L639" s="14" t="n">
        <f aca="false">G639-H639</f>
        <v>-76.37</v>
      </c>
    </row>
    <row r="640" customFormat="false" ht="15" hidden="false" customHeight="false" outlineLevel="0" collapsed="false">
      <c r="A640" s="2" t="s">
        <v>124</v>
      </c>
      <c r="B640" s="2" t="s">
        <v>124</v>
      </c>
      <c r="C640" s="2" t="s">
        <v>48</v>
      </c>
      <c r="D640" s="2" t="s">
        <v>12</v>
      </c>
      <c r="E640" s="2" t="s">
        <v>83</v>
      </c>
      <c r="F640" s="2" t="s">
        <v>977</v>
      </c>
      <c r="G640" s="14" t="n">
        <v>19.5</v>
      </c>
      <c r="H640" s="14" t="n">
        <v>28.33</v>
      </c>
      <c r="I640" s="14" t="n">
        <v>19.5</v>
      </c>
      <c r="J640" s="23" t="n">
        <f aca="false">IF(AND(E640="Priority",ISNUMBER('Cost model'!N321)),'Cost model'!N321,'Cost model'!M321)</f>
        <v>55</v>
      </c>
      <c r="K640" s="14" t="n">
        <f aca="false">J640-H640</f>
        <v>26.67</v>
      </c>
      <c r="L640" s="14" t="n">
        <f aca="false">G640-H640</f>
        <v>-8.83</v>
      </c>
    </row>
    <row r="641" customFormat="false" ht="15" hidden="false" customHeight="false" outlineLevel="0" collapsed="false">
      <c r="A641" s="2" t="s">
        <v>124</v>
      </c>
      <c r="B641" s="2" t="s">
        <v>124</v>
      </c>
      <c r="C641" s="2" t="s">
        <v>47</v>
      </c>
      <c r="D641" s="2" t="s">
        <v>10</v>
      </c>
      <c r="E641" s="2" t="s">
        <v>74</v>
      </c>
      <c r="F641" s="2" t="s">
        <v>977</v>
      </c>
      <c r="G641" s="14" t="n">
        <v>9.5</v>
      </c>
      <c r="H641" s="14" t="n">
        <v>7.34</v>
      </c>
      <c r="I641" s="14" t="n">
        <v>9.5</v>
      </c>
      <c r="J641" s="23" t="n">
        <f aca="false">IF(AND(E641="Priority",ISNUMBER('Cost model'!N317)),'Cost model'!N317,'Cost model'!M317)</f>
        <v>10.5</v>
      </c>
      <c r="K641" s="14" t="n">
        <f aca="false">J641-H641</f>
        <v>3.16</v>
      </c>
      <c r="L641" s="14" t="n">
        <f aca="false">G641-H641</f>
        <v>2.16</v>
      </c>
    </row>
    <row r="642" customFormat="false" ht="15" hidden="false" customHeight="false" outlineLevel="0" collapsed="false">
      <c r="A642" s="2" t="s">
        <v>221</v>
      </c>
      <c r="B642" s="2" t="s">
        <v>221</v>
      </c>
      <c r="C642" s="2" t="s">
        <v>47</v>
      </c>
      <c r="D642" s="2" t="s">
        <v>10</v>
      </c>
      <c r="E642" s="2" t="s">
        <v>83</v>
      </c>
      <c r="F642" s="2" t="s">
        <v>977</v>
      </c>
      <c r="G642" s="14" t="n">
        <v>14.5</v>
      </c>
      <c r="H642" s="14" t="n">
        <v>6.56</v>
      </c>
      <c r="I642" s="14" t="n">
        <v>14.5</v>
      </c>
      <c r="J642" s="23" t="n">
        <f aca="false">IF(AND(E642="Priority",ISNUMBER('Cost model'!N737)),'Cost model'!N737,'Cost model'!M737)</f>
        <v>13.5</v>
      </c>
      <c r="K642" s="14" t="n">
        <f aca="false">J642-H642</f>
        <v>6.94</v>
      </c>
      <c r="L642" s="14" t="n">
        <f aca="false">G642-H642</f>
        <v>7.94</v>
      </c>
    </row>
    <row r="643" customFormat="false" ht="15" hidden="false" customHeight="false" outlineLevel="0" collapsed="false">
      <c r="A643" s="2" t="s">
        <v>158</v>
      </c>
      <c r="B643" s="2" t="s">
        <v>158</v>
      </c>
      <c r="C643" s="2" t="s">
        <v>47</v>
      </c>
      <c r="D643" s="2" t="s">
        <v>12</v>
      </c>
      <c r="E643" s="2" t="s">
        <v>74</v>
      </c>
      <c r="F643" s="2" t="s">
        <v>977</v>
      </c>
      <c r="G643" s="14" t="n">
        <v>9.5</v>
      </c>
      <c r="H643" s="14" t="n">
        <v>11.14</v>
      </c>
      <c r="I643" s="14" t="n">
        <v>9.5</v>
      </c>
      <c r="J643" s="23" t="n">
        <f aca="false">IF(AND(E643="Priority",ISNUMBER('Cost model'!N425)),'Cost model'!N425,'Cost model'!M425)</f>
        <v>14.5</v>
      </c>
      <c r="K643" s="14" t="n">
        <f aca="false">J643-H643</f>
        <v>3.36</v>
      </c>
      <c r="L643" s="14" t="n">
        <f aca="false">G643-H643</f>
        <v>-1.64</v>
      </c>
    </row>
    <row r="644" customFormat="false" ht="15" hidden="false" customHeight="false" outlineLevel="0" collapsed="false">
      <c r="A644" s="2" t="s">
        <v>124</v>
      </c>
      <c r="B644" s="2" t="s">
        <v>124</v>
      </c>
      <c r="C644" s="2" t="s">
        <v>48</v>
      </c>
      <c r="D644" s="2" t="s">
        <v>12</v>
      </c>
      <c r="E644" s="2" t="s">
        <v>74</v>
      </c>
      <c r="F644" s="2" t="s">
        <v>977</v>
      </c>
      <c r="G644" s="14" t="n">
        <v>12.5</v>
      </c>
      <c r="H644" s="14" t="n">
        <v>24.39</v>
      </c>
      <c r="I644" s="14" t="n">
        <v>12.5</v>
      </c>
      <c r="J644" s="23" t="n">
        <f aca="false">IF(AND(E644="Priority",ISNUMBER('Cost model'!N321)),'Cost model'!N321,'Cost model'!M321)</f>
        <v>40</v>
      </c>
      <c r="K644" s="14" t="n">
        <f aca="false">J644-H644</f>
        <v>15.61</v>
      </c>
      <c r="L644" s="14" t="n">
        <f aca="false">G644-H644</f>
        <v>-11.89</v>
      </c>
    </row>
    <row r="645" customFormat="false" ht="15" hidden="false" customHeight="false" outlineLevel="0" collapsed="false">
      <c r="A645" s="2" t="s">
        <v>174</v>
      </c>
      <c r="B645" s="2" t="s">
        <v>124</v>
      </c>
      <c r="C645" s="2" t="s">
        <v>48</v>
      </c>
      <c r="D645" s="2" t="s">
        <v>10</v>
      </c>
      <c r="E645" s="2" t="s">
        <v>74</v>
      </c>
      <c r="F645" s="2" t="s">
        <v>976</v>
      </c>
      <c r="G645" s="14" t="n">
        <v>12.5</v>
      </c>
      <c r="H645" s="14" t="n">
        <v>8.97</v>
      </c>
      <c r="I645" s="14" t="n">
        <v>12.5</v>
      </c>
      <c r="J645" s="23" t="n">
        <f aca="false">IF(AND(E645="Priority",ISNUMBER('Cost model'!N108)),'Cost model'!N108,'Cost model'!M108)</f>
        <v>15.5</v>
      </c>
      <c r="K645" s="14" t="n">
        <f aca="false">J645-H645</f>
        <v>6.53</v>
      </c>
      <c r="L645" s="14" t="n">
        <f aca="false">G645-H645</f>
        <v>3.53</v>
      </c>
    </row>
    <row r="646" customFormat="false" ht="15" hidden="false" customHeight="false" outlineLevel="0" collapsed="false">
      <c r="A646" s="2" t="s">
        <v>221</v>
      </c>
      <c r="B646" s="2" t="s">
        <v>221</v>
      </c>
      <c r="C646" s="2" t="s">
        <v>47</v>
      </c>
      <c r="D646" s="2" t="s">
        <v>10</v>
      </c>
      <c r="E646" s="2" t="s">
        <v>74</v>
      </c>
      <c r="F646" s="2" t="s">
        <v>977</v>
      </c>
      <c r="G646" s="14" t="n">
        <v>9.5</v>
      </c>
      <c r="H646" s="14" t="n">
        <v>6.64</v>
      </c>
      <c r="I646" s="14" t="n">
        <v>9.5</v>
      </c>
      <c r="J646" s="23" t="n">
        <f aca="false">IF(AND(E646="Priority",ISNUMBER('Cost model'!N737)),'Cost model'!N737,'Cost model'!M737)</f>
        <v>8.5</v>
      </c>
      <c r="K646" s="14" t="n">
        <f aca="false">J646-H646</f>
        <v>1.86</v>
      </c>
      <c r="L646" s="14" t="n">
        <f aca="false">G646-H646</f>
        <v>2.86</v>
      </c>
    </row>
    <row r="647" customFormat="false" ht="15" hidden="false" customHeight="false" outlineLevel="0" collapsed="false">
      <c r="A647" s="2" t="s">
        <v>174</v>
      </c>
      <c r="B647" s="2" t="s">
        <v>142</v>
      </c>
      <c r="C647" s="2" t="s">
        <v>47</v>
      </c>
      <c r="D647" s="2" t="s">
        <v>15</v>
      </c>
      <c r="E647" s="2" t="s">
        <v>74</v>
      </c>
      <c r="F647" s="2" t="s">
        <v>976</v>
      </c>
      <c r="G647" s="14" t="n">
        <v>25</v>
      </c>
      <c r="H647" s="14" t="n">
        <v>116.53</v>
      </c>
      <c r="I647" s="14" t="n">
        <v>45</v>
      </c>
      <c r="J647" s="23" t="n">
        <f aca="false">IF(AND(E647="Priority",ISNUMBER('Cost model'!N134)),'Cost model'!N134,'Cost model'!M134)</f>
        <v>135</v>
      </c>
      <c r="K647" s="14" t="n">
        <f aca="false">J647-H647</f>
        <v>18.47</v>
      </c>
      <c r="L647" s="14" t="n">
        <f aca="false">G647-H647</f>
        <v>-91.53</v>
      </c>
    </row>
    <row r="648" customFormat="false" ht="15" hidden="false" customHeight="false" outlineLevel="0" collapsed="false">
      <c r="A648" s="2" t="s">
        <v>124</v>
      </c>
      <c r="B648" s="2" t="s">
        <v>124</v>
      </c>
      <c r="C648" s="2" t="s">
        <v>49</v>
      </c>
      <c r="D648" s="2" t="s">
        <v>12</v>
      </c>
      <c r="E648" s="2" t="s">
        <v>74</v>
      </c>
      <c r="F648" s="2" t="s">
        <v>977</v>
      </c>
      <c r="G648" s="14" t="n">
        <v>19.5</v>
      </c>
      <c r="H648" s="14" t="n">
        <v>43.26</v>
      </c>
      <c r="I648" s="14" t="n">
        <v>19.5</v>
      </c>
      <c r="J648" s="23" t="n">
        <f aca="false">IF(AND(E648="Priority",ISNUMBER('Cost model'!N322)),'Cost model'!N322,'Cost model'!M322)</f>
        <v>50</v>
      </c>
      <c r="K648" s="14" t="n">
        <f aca="false">J648-H648</f>
        <v>6.74</v>
      </c>
      <c r="L648" s="14" t="n">
        <f aca="false">G648-H648</f>
        <v>-23.76</v>
      </c>
    </row>
    <row r="649" customFormat="false" ht="15" hidden="false" customHeight="false" outlineLevel="0" collapsed="false">
      <c r="A649" s="2" t="s">
        <v>221</v>
      </c>
      <c r="B649" s="2" t="s">
        <v>221</v>
      </c>
      <c r="C649" s="2" t="s">
        <v>47</v>
      </c>
      <c r="D649" s="2" t="s">
        <v>12</v>
      </c>
      <c r="E649" s="2" t="s">
        <v>74</v>
      </c>
      <c r="F649" s="2" t="s">
        <v>977</v>
      </c>
      <c r="G649" s="14" t="n">
        <v>9.5</v>
      </c>
      <c r="H649" s="14" t="n">
        <v>23.32</v>
      </c>
      <c r="I649" s="14" t="n">
        <v>9.5</v>
      </c>
      <c r="J649" s="23" t="n">
        <f aca="false">IF(AND(E649="Priority",ISNUMBER('Cost model'!N740)),'Cost model'!N740,'Cost model'!M740)</f>
        <v>22.5</v>
      </c>
      <c r="K649" s="14" t="n">
        <f aca="false">J649-H649</f>
        <v>-0.82</v>
      </c>
      <c r="L649" s="14" t="n">
        <f aca="false">G649-H649</f>
        <v>-13.82</v>
      </c>
    </row>
    <row r="650" customFormat="false" ht="15" hidden="false" customHeight="false" outlineLevel="0" collapsed="false">
      <c r="A650" s="2" t="s">
        <v>142</v>
      </c>
      <c r="B650" s="2" t="s">
        <v>142</v>
      </c>
      <c r="C650" s="2" t="s">
        <v>48</v>
      </c>
      <c r="D650" s="2" t="s">
        <v>12</v>
      </c>
      <c r="E650" s="2" t="s">
        <v>74</v>
      </c>
      <c r="F650" s="2" t="s">
        <v>977</v>
      </c>
      <c r="G650" s="14" t="n">
        <v>17.5</v>
      </c>
      <c r="H650" s="14" t="n">
        <v>24.39</v>
      </c>
      <c r="I650" s="14" t="n">
        <v>12.5</v>
      </c>
      <c r="J650" s="23" t="n">
        <f aca="false">IF(AND(E650="Priority",ISNUMBER('Cost model'!N636)),'Cost model'!N636,'Cost model'!M636)</f>
        <v>40</v>
      </c>
      <c r="K650" s="14" t="n">
        <f aca="false">J650-H650</f>
        <v>15.61</v>
      </c>
      <c r="L650" s="14" t="n">
        <f aca="false">G650-H650</f>
        <v>-6.89</v>
      </c>
    </row>
    <row r="651" customFormat="false" ht="15" hidden="false" customHeight="false" outlineLevel="0" collapsed="false">
      <c r="A651" s="2" t="s">
        <v>174</v>
      </c>
      <c r="B651" s="2" t="s">
        <v>142</v>
      </c>
      <c r="C651" s="2" t="s">
        <v>49</v>
      </c>
      <c r="D651" s="2" t="s">
        <v>12</v>
      </c>
      <c r="E651" s="2" t="s">
        <v>74</v>
      </c>
      <c r="F651" s="2" t="s">
        <v>976</v>
      </c>
      <c r="G651" s="14" t="n">
        <v>17.5</v>
      </c>
      <c r="H651" s="14" t="n">
        <v>14.91</v>
      </c>
      <c r="I651" s="14" t="n">
        <v>19.5</v>
      </c>
      <c r="J651" s="23" t="n">
        <f aca="false">IF(AND(E651="Priority",ISNUMBER('Cost model'!N127)),'Cost model'!N127,'Cost model'!M127)</f>
        <v>50</v>
      </c>
      <c r="K651" s="14" t="n">
        <f aca="false">J651-H651</f>
        <v>35.09</v>
      </c>
      <c r="L651" s="14" t="n">
        <f aca="false">G651-H651</f>
        <v>2.59</v>
      </c>
    </row>
    <row r="652" customFormat="false" ht="15" hidden="false" customHeight="false" outlineLevel="0" collapsed="false">
      <c r="A652" s="2" t="s">
        <v>123</v>
      </c>
      <c r="B652" s="2" t="s">
        <v>142</v>
      </c>
      <c r="C652" s="2" t="s">
        <v>47</v>
      </c>
      <c r="D652" s="2" t="s">
        <v>12</v>
      </c>
      <c r="E652" s="2" t="s">
        <v>74</v>
      </c>
      <c r="F652" s="2" t="s">
        <v>976</v>
      </c>
      <c r="G652" s="14" t="n">
        <v>14.5</v>
      </c>
      <c r="H652" s="14" t="n">
        <v>24.39</v>
      </c>
      <c r="I652" s="14" t="n">
        <v>19.5</v>
      </c>
      <c r="J652" s="23" t="n">
        <f aca="false">IF(AND(E652="Priority",ISNUMBER('Cost model'!N20)),'Cost model'!N20,'Cost model'!M20)</f>
        <v>35</v>
      </c>
      <c r="K652" s="14" t="n">
        <f aca="false">J652-H652</f>
        <v>10.61</v>
      </c>
      <c r="L652" s="14" t="n">
        <f aca="false">G652-H652</f>
        <v>-9.89</v>
      </c>
    </row>
    <row r="653" customFormat="false" ht="15" hidden="false" customHeight="false" outlineLevel="0" collapsed="false">
      <c r="A653" s="2" t="s">
        <v>174</v>
      </c>
      <c r="B653" s="2" t="s">
        <v>142</v>
      </c>
      <c r="C653" s="2" t="s">
        <v>47</v>
      </c>
      <c r="D653" s="2" t="s">
        <v>13</v>
      </c>
      <c r="E653" s="2" t="s">
        <v>74</v>
      </c>
      <c r="F653" s="2" t="s">
        <v>976</v>
      </c>
      <c r="G653" s="14" t="n">
        <v>9.5</v>
      </c>
      <c r="H653" s="14" t="n">
        <v>34.19</v>
      </c>
      <c r="I653" s="14" t="n">
        <v>19</v>
      </c>
      <c r="J653" s="23" t="n">
        <f aca="false">IF(AND(E653="Priority",ISNUMBER('Cost model'!N128)),'Cost model'!N128,'Cost model'!M128)</f>
        <v>65</v>
      </c>
      <c r="K653" s="14" t="n">
        <f aca="false">J653-H653</f>
        <v>30.81</v>
      </c>
      <c r="L653" s="14" t="n">
        <f aca="false">G653-H653</f>
        <v>-24.69</v>
      </c>
    </row>
    <row r="654" customFormat="false" ht="15" hidden="false" customHeight="false" outlineLevel="0" collapsed="false">
      <c r="A654" s="2" t="s">
        <v>124</v>
      </c>
      <c r="B654" s="2" t="s">
        <v>158</v>
      </c>
      <c r="C654" s="2" t="s">
        <v>49</v>
      </c>
      <c r="D654" s="2" t="s">
        <v>10</v>
      </c>
      <c r="E654" s="2" t="s">
        <v>74</v>
      </c>
      <c r="F654" s="2" t="s">
        <v>976</v>
      </c>
      <c r="G654" s="14" t="n">
        <v>24.5</v>
      </c>
      <c r="H654" s="14" t="n">
        <v>20.05</v>
      </c>
      <c r="I654" s="14" t="n">
        <v>17.5</v>
      </c>
      <c r="J654" s="23" t="n">
        <f aca="false">IF(AND(E654="Priority",ISNUMBER('Cost model'!N349)),'Cost model'!N349,'Cost model'!M349)</f>
        <v>20.5</v>
      </c>
      <c r="K654" s="14" t="n">
        <f aca="false">J654-H654</f>
        <v>0.449999999999999</v>
      </c>
      <c r="L654" s="14" t="n">
        <f aca="false">G654-H654</f>
        <v>4.45</v>
      </c>
    </row>
    <row r="655" customFormat="false" ht="15" hidden="false" customHeight="false" outlineLevel="0" collapsed="false">
      <c r="A655" s="2" t="s">
        <v>124</v>
      </c>
      <c r="B655" s="2" t="s">
        <v>124</v>
      </c>
      <c r="C655" s="2" t="s">
        <v>49</v>
      </c>
      <c r="D655" s="2" t="s">
        <v>14</v>
      </c>
      <c r="E655" s="2" t="s">
        <v>74</v>
      </c>
      <c r="F655" s="2" t="s">
        <v>977</v>
      </c>
      <c r="G655" s="14" t="n">
        <v>50</v>
      </c>
      <c r="H655" s="14" t="n">
        <v>111.95</v>
      </c>
      <c r="I655" s="14" t="n">
        <v>85</v>
      </c>
      <c r="J655" s="23" t="n">
        <f aca="false">IF(AND(E655="Priority",ISNUMBER('Cost model'!N328)),'Cost model'!N328,'Cost model'!M328)</f>
        <v>175</v>
      </c>
      <c r="K655" s="14" t="n">
        <f aca="false">J655-H655</f>
        <v>63.05</v>
      </c>
      <c r="L655" s="14" t="n">
        <f aca="false">G655-H655</f>
        <v>-61.95</v>
      </c>
    </row>
    <row r="656" customFormat="false" ht="15" hidden="false" customHeight="false" outlineLevel="0" collapsed="false">
      <c r="A656" s="2" t="s">
        <v>124</v>
      </c>
      <c r="B656" s="2" t="s">
        <v>124</v>
      </c>
      <c r="C656" s="2" t="s">
        <v>48</v>
      </c>
      <c r="D656" s="2" t="s">
        <v>12</v>
      </c>
      <c r="E656" s="2" t="s">
        <v>74</v>
      </c>
      <c r="F656" s="2" t="s">
        <v>977</v>
      </c>
      <c r="G656" s="14" t="n">
        <v>12.5</v>
      </c>
      <c r="H656" s="14" t="n">
        <v>30.45</v>
      </c>
      <c r="I656" s="14" t="n">
        <v>12.5</v>
      </c>
      <c r="J656" s="23" t="n">
        <f aca="false">IF(AND(E656="Priority",ISNUMBER('Cost model'!N321)),'Cost model'!N321,'Cost model'!M321)</f>
        <v>40</v>
      </c>
      <c r="K656" s="14" t="n">
        <f aca="false">J656-H656</f>
        <v>9.55</v>
      </c>
      <c r="L656" s="14" t="n">
        <f aca="false">G656-H656</f>
        <v>-17.95</v>
      </c>
    </row>
    <row r="657" customFormat="false" ht="15" hidden="false" customHeight="false" outlineLevel="0" collapsed="false">
      <c r="A657" s="2" t="s">
        <v>174</v>
      </c>
      <c r="B657" s="2" t="s">
        <v>142</v>
      </c>
      <c r="C657" s="2" t="s">
        <v>47</v>
      </c>
      <c r="D657" s="2" t="s">
        <v>12</v>
      </c>
      <c r="E657" s="2" t="s">
        <v>74</v>
      </c>
      <c r="F657" s="2" t="s">
        <v>976</v>
      </c>
      <c r="G657" s="14" t="n">
        <v>9.5</v>
      </c>
      <c r="H657" s="14" t="n">
        <v>20.49</v>
      </c>
      <c r="I657" s="14" t="n">
        <v>9.5</v>
      </c>
      <c r="J657" s="23" t="n">
        <f aca="false">IF(AND(E657="Priority",ISNUMBER('Cost model'!N125)),'Cost model'!N125,'Cost model'!M125)</f>
        <v>40</v>
      </c>
      <c r="K657" s="14" t="n">
        <f aca="false">J657-H657</f>
        <v>19.51</v>
      </c>
      <c r="L657" s="14" t="n">
        <f aca="false">G657-H657</f>
        <v>-10.99</v>
      </c>
    </row>
    <row r="658" customFormat="false" ht="15" hidden="false" customHeight="false" outlineLevel="0" collapsed="false">
      <c r="A658" s="2" t="s">
        <v>174</v>
      </c>
      <c r="B658" s="2" t="s">
        <v>142</v>
      </c>
      <c r="C658" s="2" t="s">
        <v>47</v>
      </c>
      <c r="D658" s="2" t="s">
        <v>14</v>
      </c>
      <c r="E658" s="2" t="s">
        <v>74</v>
      </c>
      <c r="F658" s="2" t="s">
        <v>976</v>
      </c>
      <c r="G658" s="14" t="n">
        <v>25</v>
      </c>
      <c r="H658" s="14" t="n">
        <v>70.29</v>
      </c>
      <c r="I658" s="14" t="n">
        <v>25</v>
      </c>
      <c r="J658" s="23" t="n">
        <f aca="false">IF(AND(E658="Priority",ISNUMBER('Cost model'!N131)),'Cost model'!N131,'Cost model'!M131)</f>
        <v>95</v>
      </c>
      <c r="K658" s="14" t="n">
        <f aca="false">J658-H658</f>
        <v>24.71</v>
      </c>
      <c r="L658" s="14" t="n">
        <f aca="false">G658-H658</f>
        <v>-45.29</v>
      </c>
    </row>
    <row r="659" customFormat="false" ht="15" hidden="false" customHeight="false" outlineLevel="0" collapsed="false">
      <c r="A659" s="2" t="s">
        <v>221</v>
      </c>
      <c r="B659" s="2" t="s">
        <v>221</v>
      </c>
      <c r="C659" s="2" t="s">
        <v>47</v>
      </c>
      <c r="D659" s="2" t="s">
        <v>12</v>
      </c>
      <c r="E659" s="2" t="s">
        <v>74</v>
      </c>
      <c r="F659" s="2" t="s">
        <v>977</v>
      </c>
      <c r="G659" s="14" t="n">
        <v>9.5</v>
      </c>
      <c r="H659" s="14" t="n">
        <v>7.03</v>
      </c>
      <c r="I659" s="14" t="n">
        <v>9.5</v>
      </c>
      <c r="J659" s="23" t="n">
        <f aca="false">IF(AND(E659="Priority",ISNUMBER('Cost model'!N740)),'Cost model'!N740,'Cost model'!M740)</f>
        <v>22.5</v>
      </c>
      <c r="K659" s="14" t="n">
        <f aca="false">J659-H659</f>
        <v>15.47</v>
      </c>
      <c r="L659" s="14" t="n">
        <f aca="false">G659-H659</f>
        <v>2.47</v>
      </c>
    </row>
    <row r="660" customFormat="false" ht="15" hidden="false" customHeight="false" outlineLevel="0" collapsed="false">
      <c r="A660" s="2" t="s">
        <v>124</v>
      </c>
      <c r="B660" s="2" t="s">
        <v>124</v>
      </c>
      <c r="C660" s="2" t="s">
        <v>47</v>
      </c>
      <c r="D660" s="2" t="s">
        <v>15</v>
      </c>
      <c r="E660" s="2" t="s">
        <v>74</v>
      </c>
      <c r="F660" s="2" t="s">
        <v>977</v>
      </c>
      <c r="G660" s="14" t="n">
        <v>45</v>
      </c>
      <c r="H660" s="14" t="n">
        <v>129.67</v>
      </c>
      <c r="I660" s="14" t="n">
        <v>45</v>
      </c>
      <c r="J660" s="23" t="n">
        <f aca="false">IF(AND(E660="Priority",ISNUMBER('Cost model'!N329)),'Cost model'!N329,'Cost model'!M329)</f>
        <v>135</v>
      </c>
      <c r="K660" s="14" t="n">
        <f aca="false">J660-H660</f>
        <v>5.33000000000001</v>
      </c>
      <c r="L660" s="14" t="n">
        <f aca="false">G660-H660</f>
        <v>-84.67</v>
      </c>
    </row>
    <row r="661" customFormat="false" ht="15" hidden="false" customHeight="false" outlineLevel="0" collapsed="false">
      <c r="A661" s="2" t="s">
        <v>174</v>
      </c>
      <c r="B661" s="2" t="s">
        <v>142</v>
      </c>
      <c r="C661" s="2" t="s">
        <v>47</v>
      </c>
      <c r="D661" s="2" t="s">
        <v>12</v>
      </c>
      <c r="E661" s="2" t="s">
        <v>74</v>
      </c>
      <c r="F661" s="2" t="s">
        <v>976</v>
      </c>
      <c r="G661" s="14" t="n">
        <v>9.5</v>
      </c>
      <c r="H661" s="14" t="n">
        <v>11.52</v>
      </c>
      <c r="I661" s="14" t="n">
        <v>9.5</v>
      </c>
      <c r="J661" s="23" t="n">
        <f aca="false">IF(AND(E661="Priority",ISNUMBER('Cost model'!N125)),'Cost model'!N125,'Cost model'!M125)</f>
        <v>40</v>
      </c>
      <c r="K661" s="14" t="n">
        <f aca="false">J661-H661</f>
        <v>28.48</v>
      </c>
      <c r="L661" s="14" t="n">
        <f aca="false">G661-H661</f>
        <v>-2.02</v>
      </c>
    </row>
    <row r="662" customFormat="false" ht="15" hidden="false" customHeight="false" outlineLevel="0" collapsed="false">
      <c r="A662" s="2" t="s">
        <v>174</v>
      </c>
      <c r="B662" s="2" t="s">
        <v>174</v>
      </c>
      <c r="C662" s="2" t="s">
        <v>47</v>
      </c>
      <c r="D662" s="2" t="s">
        <v>10</v>
      </c>
      <c r="E662" s="2" t="s">
        <v>74</v>
      </c>
      <c r="F662" s="2" t="s">
        <v>977</v>
      </c>
      <c r="G662" s="14" t="n">
        <v>9.5</v>
      </c>
      <c r="H662" s="14" t="n">
        <v>12.33</v>
      </c>
      <c r="I662" s="14" t="n">
        <v>9.5</v>
      </c>
      <c r="J662" s="23" t="n">
        <f aca="false">IF(AND(E662="Priority",ISNUMBER('Cost model'!N167)),'Cost model'!N167,'Cost model'!M167)</f>
        <v>8.5</v>
      </c>
      <c r="K662" s="14" t="n">
        <f aca="false">J662-H662</f>
        <v>-3.83</v>
      </c>
      <c r="L662" s="14" t="n">
        <f aca="false">G662-H662</f>
        <v>-2.83</v>
      </c>
    </row>
    <row r="663" customFormat="false" ht="15" hidden="false" customHeight="false" outlineLevel="0" collapsed="false">
      <c r="A663" s="2" t="s">
        <v>142</v>
      </c>
      <c r="B663" s="2" t="s">
        <v>142</v>
      </c>
      <c r="C663" s="2" t="s">
        <v>49</v>
      </c>
      <c r="D663" s="2" t="s">
        <v>10</v>
      </c>
      <c r="E663" s="2" t="s">
        <v>74</v>
      </c>
      <c r="F663" s="2" t="s">
        <v>977</v>
      </c>
      <c r="G663" s="14" t="n">
        <v>17.5</v>
      </c>
      <c r="H663" s="14" t="n">
        <v>10.01</v>
      </c>
      <c r="I663" s="14" t="n">
        <v>17.5</v>
      </c>
      <c r="J663" s="23" t="n">
        <f aca="false">IF(AND(E663="Priority",ISNUMBER('Cost model'!N634)),'Cost model'!N634,'Cost model'!M634)</f>
        <v>15.5</v>
      </c>
      <c r="K663" s="14" t="n">
        <f aca="false">J663-H663</f>
        <v>5.49</v>
      </c>
      <c r="L663" s="14" t="n">
        <f aca="false">G663-H663</f>
        <v>7.49</v>
      </c>
    </row>
    <row r="664" customFormat="false" ht="15" hidden="false" customHeight="false" outlineLevel="0" collapsed="false">
      <c r="A664" s="2" t="s">
        <v>124</v>
      </c>
      <c r="B664" s="2" t="s">
        <v>124</v>
      </c>
      <c r="C664" s="2" t="s">
        <v>48</v>
      </c>
      <c r="D664" s="2" t="s">
        <v>10</v>
      </c>
      <c r="E664" s="2" t="s">
        <v>74</v>
      </c>
      <c r="F664" s="2" t="s">
        <v>977</v>
      </c>
      <c r="G664" s="14" t="n">
        <v>12.5</v>
      </c>
      <c r="H664" s="14" t="n">
        <v>7.82</v>
      </c>
      <c r="I664" s="14" t="n">
        <v>12.5</v>
      </c>
      <c r="J664" s="23" t="n">
        <f aca="false">IF(AND(E664="Priority",ISNUMBER('Cost model'!N318)),'Cost model'!N318,'Cost model'!M318)</f>
        <v>14.5</v>
      </c>
      <c r="K664" s="14" t="n">
        <f aca="false">J664-H664</f>
        <v>6.68</v>
      </c>
      <c r="L664" s="14" t="n">
        <f aca="false">G664-H664</f>
        <v>4.68</v>
      </c>
    </row>
    <row r="665" customFormat="false" ht="15" hidden="false" customHeight="false" outlineLevel="0" collapsed="false">
      <c r="A665" s="2" t="s">
        <v>205</v>
      </c>
      <c r="B665" s="2" t="s">
        <v>158</v>
      </c>
      <c r="C665" s="2" t="s">
        <v>48</v>
      </c>
      <c r="D665" s="2" t="s">
        <v>10</v>
      </c>
      <c r="E665" s="2" t="s">
        <v>74</v>
      </c>
      <c r="F665" s="2" t="s">
        <v>976</v>
      </c>
      <c r="G665" s="14" t="n">
        <v>14.5</v>
      </c>
      <c r="H665" s="14" t="n">
        <v>22.75</v>
      </c>
      <c r="I665" s="14"/>
      <c r="J665" s="23" t="n">
        <f aca="false">IF(AND(E665="Priority",ISNUMBER('Cost model'!N618)),'Cost model'!N618,'Cost model'!M618)</f>
        <v>16.5</v>
      </c>
      <c r="K665" s="14" t="n">
        <f aca="false">J665-H665</f>
        <v>-6.25</v>
      </c>
      <c r="L665" s="14" t="n">
        <f aca="false">G665-H665</f>
        <v>-8.25</v>
      </c>
    </row>
    <row r="666" customFormat="false" ht="15" hidden="false" customHeight="false" outlineLevel="0" collapsed="false">
      <c r="A666" s="2" t="s">
        <v>205</v>
      </c>
      <c r="B666" s="2" t="s">
        <v>174</v>
      </c>
      <c r="C666" s="2" t="s">
        <v>47</v>
      </c>
      <c r="D666" s="2" t="s">
        <v>12</v>
      </c>
      <c r="E666" s="2" t="s">
        <v>74</v>
      </c>
      <c r="F666" s="2" t="s">
        <v>976</v>
      </c>
      <c r="G666" s="14" t="n">
        <v>19.5</v>
      </c>
      <c r="H666" s="14" t="n">
        <v>37.25</v>
      </c>
      <c r="I666" s="14" t="n">
        <v>19.5</v>
      </c>
      <c r="J666" s="23" t="n">
        <f aca="false">IF(AND(E666="Priority",ISNUMBER('Cost model'!N560)),'Cost model'!N560,'Cost model'!M560)</f>
        <v>45</v>
      </c>
      <c r="K666" s="14" t="n">
        <f aca="false">J666-H666</f>
        <v>7.75</v>
      </c>
      <c r="L666" s="14" t="n">
        <f aca="false">G666-H666</f>
        <v>-17.75</v>
      </c>
    </row>
    <row r="667" customFormat="false" ht="15" hidden="false" customHeight="false" outlineLevel="0" collapsed="false">
      <c r="A667" s="2" t="s">
        <v>205</v>
      </c>
      <c r="B667" s="2" t="s">
        <v>142</v>
      </c>
      <c r="C667" s="2" t="s">
        <v>48</v>
      </c>
      <c r="D667" s="2" t="s">
        <v>10</v>
      </c>
      <c r="E667" s="2" t="s">
        <v>83</v>
      </c>
      <c r="F667" s="2" t="s">
        <v>976</v>
      </c>
      <c r="G667" s="14" t="n">
        <v>19.5</v>
      </c>
      <c r="H667" s="14" t="n">
        <v>20.05</v>
      </c>
      <c r="I667" s="14" t="n">
        <v>19.5</v>
      </c>
      <c r="J667" s="23" t="n">
        <f aca="false">IF(AND(E667="Priority",ISNUMBER('Cost model'!N543)),'Cost model'!N543,'Cost model'!M543)</f>
        <v>25.5</v>
      </c>
      <c r="K667" s="14" t="n">
        <f aca="false">J667-H667</f>
        <v>5.45</v>
      </c>
      <c r="L667" s="14" t="n">
        <f aca="false">G667-H667</f>
        <v>-0.550000000000001</v>
      </c>
    </row>
    <row r="668" customFormat="false" ht="15" hidden="false" customHeight="false" outlineLevel="0" collapsed="false">
      <c r="A668" s="2" t="s">
        <v>174</v>
      </c>
      <c r="B668" s="2" t="s">
        <v>124</v>
      </c>
      <c r="C668" s="2" t="s">
        <v>48</v>
      </c>
      <c r="D668" s="2" t="s">
        <v>10</v>
      </c>
      <c r="E668" s="2" t="s">
        <v>74</v>
      </c>
      <c r="F668" s="2" t="s">
        <v>976</v>
      </c>
      <c r="G668" s="14" t="n">
        <v>12.5</v>
      </c>
      <c r="H668" s="14" t="n">
        <v>8.97</v>
      </c>
      <c r="I668" s="14" t="n">
        <v>12.5</v>
      </c>
      <c r="J668" s="23" t="n">
        <f aca="false">IF(AND(E668="Priority",ISNUMBER('Cost model'!N108)),'Cost model'!N108,'Cost model'!M108)</f>
        <v>15.5</v>
      </c>
      <c r="K668" s="14" t="n">
        <f aca="false">J668-H668</f>
        <v>6.53</v>
      </c>
      <c r="L668" s="14" t="n">
        <f aca="false">G668-H668</f>
        <v>3.53</v>
      </c>
    </row>
    <row r="669" customFormat="false" ht="15" hidden="false" customHeight="false" outlineLevel="0" collapsed="false">
      <c r="A669" s="2" t="s">
        <v>142</v>
      </c>
      <c r="B669" s="2" t="s">
        <v>124</v>
      </c>
      <c r="C669" s="2" t="s">
        <v>47</v>
      </c>
      <c r="D669" s="2" t="s">
        <v>10</v>
      </c>
      <c r="E669" s="2" t="s">
        <v>74</v>
      </c>
      <c r="F669" s="2" t="s">
        <v>976</v>
      </c>
      <c r="G669" s="14" t="n">
        <v>7.9</v>
      </c>
      <c r="H669" s="14" t="n">
        <v>7.96</v>
      </c>
      <c r="I669" s="14" t="n">
        <v>14.5</v>
      </c>
      <c r="J669" s="23" t="n">
        <f aca="false">IF(AND(E669="Priority",ISNUMBER('Cost model'!N662)),'Cost model'!N662,'Cost model'!M662)</f>
        <v>13.5</v>
      </c>
      <c r="K669" s="14" t="n">
        <f aca="false">J669-H669</f>
        <v>5.54</v>
      </c>
      <c r="L669" s="14" t="n">
        <f aca="false">G669-H669</f>
        <v>-0.0599999999999996</v>
      </c>
    </row>
    <row r="670" customFormat="false" ht="15" hidden="false" customHeight="false" outlineLevel="0" collapsed="false">
      <c r="A670" s="2" t="s">
        <v>124</v>
      </c>
      <c r="B670" s="2" t="s">
        <v>124</v>
      </c>
      <c r="C670" s="2" t="s">
        <v>47</v>
      </c>
      <c r="D670" s="2" t="s">
        <v>10</v>
      </c>
      <c r="E670" s="2" t="s">
        <v>74</v>
      </c>
      <c r="F670" s="2" t="s">
        <v>977</v>
      </c>
      <c r="G670" s="14" t="n">
        <v>9.5</v>
      </c>
      <c r="H670" s="14" t="n">
        <v>6.57</v>
      </c>
      <c r="I670" s="14" t="n">
        <v>9.5</v>
      </c>
      <c r="J670" s="23" t="n">
        <f aca="false">IF(AND(E670="Priority",ISNUMBER('Cost model'!N317)),'Cost model'!N317,'Cost model'!M317)</f>
        <v>10.5</v>
      </c>
      <c r="K670" s="14" t="n">
        <f aca="false">J670-H670</f>
        <v>3.93</v>
      </c>
      <c r="L670" s="14" t="n">
        <f aca="false">G670-H670</f>
        <v>2.93</v>
      </c>
    </row>
    <row r="671" customFormat="false" ht="15" hidden="false" customHeight="false" outlineLevel="0" collapsed="false">
      <c r="A671" s="2" t="s">
        <v>174</v>
      </c>
      <c r="B671" s="2" t="s">
        <v>142</v>
      </c>
      <c r="C671" s="2" t="s">
        <v>47</v>
      </c>
      <c r="D671" s="2" t="s">
        <v>12</v>
      </c>
      <c r="E671" s="2" t="s">
        <v>74</v>
      </c>
      <c r="F671" s="2" t="s">
        <v>976</v>
      </c>
      <c r="G671" s="14" t="n">
        <v>9.5</v>
      </c>
      <c r="H671" s="14" t="n">
        <v>27.1</v>
      </c>
      <c r="I671" s="14" t="n">
        <v>9.5</v>
      </c>
      <c r="J671" s="23" t="n">
        <f aca="false">IF(AND(E671="Priority",ISNUMBER('Cost model'!N125)),'Cost model'!N125,'Cost model'!M125)</f>
        <v>40</v>
      </c>
      <c r="K671" s="14" t="n">
        <f aca="false">J671-H671</f>
        <v>12.9</v>
      </c>
      <c r="L671" s="14" t="n">
        <f aca="false">G671-H671</f>
        <v>-17.6</v>
      </c>
    </row>
    <row r="672" customFormat="false" ht="15" hidden="false" customHeight="false" outlineLevel="0" collapsed="false">
      <c r="A672" s="2" t="s">
        <v>124</v>
      </c>
      <c r="B672" s="2" t="s">
        <v>124</v>
      </c>
      <c r="C672" s="2" t="s">
        <v>49</v>
      </c>
      <c r="D672" s="2" t="s">
        <v>12</v>
      </c>
      <c r="E672" s="2" t="s">
        <v>74</v>
      </c>
      <c r="F672" s="2" t="s">
        <v>977</v>
      </c>
      <c r="G672" s="14" t="n">
        <v>24.5</v>
      </c>
      <c r="H672" s="14" t="n">
        <v>45.07</v>
      </c>
      <c r="I672" s="14" t="n">
        <v>19.5</v>
      </c>
      <c r="J672" s="23" t="n">
        <f aca="false">IF(AND(E672="Priority",ISNUMBER('Cost model'!N322)),'Cost model'!N322,'Cost model'!M322)</f>
        <v>50</v>
      </c>
      <c r="K672" s="14" t="n">
        <f aca="false">J672-H672</f>
        <v>4.93</v>
      </c>
      <c r="L672" s="14" t="n">
        <f aca="false">G672-H672</f>
        <v>-20.57</v>
      </c>
    </row>
    <row r="673" customFormat="false" ht="15" hidden="false" customHeight="false" outlineLevel="0" collapsed="false">
      <c r="A673" s="2" t="s">
        <v>142</v>
      </c>
      <c r="B673" s="2" t="s">
        <v>142</v>
      </c>
      <c r="C673" s="2" t="s">
        <v>47</v>
      </c>
      <c r="D673" s="2" t="s">
        <v>10</v>
      </c>
      <c r="E673" s="2" t="s">
        <v>74</v>
      </c>
      <c r="F673" s="2" t="s">
        <v>977</v>
      </c>
      <c r="G673" s="14" t="n">
        <v>19.5</v>
      </c>
      <c r="H673" s="14" t="n">
        <v>36.1</v>
      </c>
      <c r="I673" s="14" t="n">
        <v>9.5</v>
      </c>
      <c r="J673" s="23" t="n">
        <f aca="false">IF(AND(E673="Priority",ISNUMBER('Cost model'!N632)),'Cost model'!N632,'Cost model'!M632)</f>
        <v>9.5</v>
      </c>
      <c r="K673" s="14" t="n">
        <f aca="false">J673-H673</f>
        <v>-26.6</v>
      </c>
      <c r="L673" s="14" t="n">
        <f aca="false">G673-H673</f>
        <v>-16.6</v>
      </c>
    </row>
    <row r="674" customFormat="false" ht="15" hidden="false" customHeight="false" outlineLevel="0" collapsed="false">
      <c r="A674" s="2" t="s">
        <v>124</v>
      </c>
      <c r="B674" s="2" t="s">
        <v>124</v>
      </c>
      <c r="C674" s="2" t="s">
        <v>48</v>
      </c>
      <c r="D674" s="2" t="s">
        <v>12</v>
      </c>
      <c r="E674" s="2" t="s">
        <v>74</v>
      </c>
      <c r="F674" s="2" t="s">
        <v>977</v>
      </c>
      <c r="G674" s="14" t="n">
        <v>12.5</v>
      </c>
      <c r="H674" s="14" t="n">
        <v>29.48</v>
      </c>
      <c r="I674" s="14" t="n">
        <v>12.5</v>
      </c>
      <c r="J674" s="23" t="n">
        <f aca="false">IF(AND(E674="Priority",ISNUMBER('Cost model'!N321)),'Cost model'!N321,'Cost model'!M321)</f>
        <v>40</v>
      </c>
      <c r="K674" s="14" t="n">
        <f aca="false">J674-H674</f>
        <v>10.52</v>
      </c>
      <c r="L674" s="14" t="n">
        <f aca="false">G674-H674</f>
        <v>-16.98</v>
      </c>
    </row>
    <row r="675" customFormat="false" ht="15" hidden="false" customHeight="false" outlineLevel="0" collapsed="false">
      <c r="A675" s="2" t="s">
        <v>124</v>
      </c>
      <c r="B675" s="2" t="s">
        <v>124</v>
      </c>
      <c r="C675" s="2" t="s">
        <v>48</v>
      </c>
      <c r="D675" s="2" t="s">
        <v>10</v>
      </c>
      <c r="E675" s="2" t="s">
        <v>74</v>
      </c>
      <c r="F675" s="2" t="s">
        <v>977</v>
      </c>
      <c r="G675" s="14" t="n">
        <v>12.5</v>
      </c>
      <c r="H675" s="14" t="n">
        <v>47.07</v>
      </c>
      <c r="I675" s="14" t="n">
        <v>12.5</v>
      </c>
      <c r="J675" s="23" t="n">
        <f aca="false">IF(AND(E675="Priority",ISNUMBER('Cost model'!N318)),'Cost model'!N318,'Cost model'!M318)</f>
        <v>14.5</v>
      </c>
      <c r="K675" s="14" t="n">
        <f aca="false">J675-H675</f>
        <v>-32.57</v>
      </c>
      <c r="L675" s="14" t="n">
        <f aca="false">G675-H675</f>
        <v>-34.57</v>
      </c>
    </row>
    <row r="676" customFormat="false" ht="15" hidden="false" customHeight="false" outlineLevel="0" collapsed="false">
      <c r="A676" s="2" t="s">
        <v>174</v>
      </c>
      <c r="B676" s="2" t="s">
        <v>124</v>
      </c>
      <c r="C676" s="2" t="s">
        <v>47</v>
      </c>
      <c r="D676" s="2" t="s">
        <v>10</v>
      </c>
      <c r="E676" s="2" t="s">
        <v>83</v>
      </c>
      <c r="F676" s="2" t="s">
        <v>976</v>
      </c>
      <c r="G676" s="14" t="n">
        <v>14.5</v>
      </c>
      <c r="H676" s="14" t="n">
        <v>20.05</v>
      </c>
      <c r="I676" s="14" t="n">
        <v>14.5</v>
      </c>
      <c r="J676" s="23" t="n">
        <f aca="false">IF(AND(E676="Priority",ISNUMBER('Cost model'!N107)),'Cost model'!N107,'Cost model'!M107)</f>
        <v>17.5</v>
      </c>
      <c r="K676" s="14" t="n">
        <f aca="false">J676-H676</f>
        <v>-2.55</v>
      </c>
      <c r="L676" s="14" t="n">
        <f aca="false">G676-H676</f>
        <v>-5.55</v>
      </c>
    </row>
    <row r="677" customFormat="false" ht="15" hidden="false" customHeight="false" outlineLevel="0" collapsed="false">
      <c r="A677" s="2" t="s">
        <v>174</v>
      </c>
      <c r="B677" s="2" t="s">
        <v>142</v>
      </c>
      <c r="C677" s="2" t="s">
        <v>47</v>
      </c>
      <c r="D677" s="2" t="s">
        <v>12</v>
      </c>
      <c r="E677" s="2" t="s">
        <v>74</v>
      </c>
      <c r="F677" s="2" t="s">
        <v>976</v>
      </c>
      <c r="G677" s="14" t="n">
        <v>9.5</v>
      </c>
      <c r="H677" s="14" t="n">
        <v>41</v>
      </c>
      <c r="I677" s="14" t="n">
        <v>9.5</v>
      </c>
      <c r="J677" s="23" t="n">
        <f aca="false">IF(AND(E677="Priority",ISNUMBER('Cost model'!N125)),'Cost model'!N125,'Cost model'!M125)</f>
        <v>40</v>
      </c>
      <c r="K677" s="14" t="n">
        <f aca="false">J677-H677</f>
        <v>-1</v>
      </c>
      <c r="L677" s="14" t="n">
        <f aca="false">G677-H677</f>
        <v>-31.5</v>
      </c>
    </row>
    <row r="678" customFormat="false" ht="15" hidden="false" customHeight="false" outlineLevel="0" collapsed="false">
      <c r="A678" s="2" t="s">
        <v>124</v>
      </c>
      <c r="B678" s="2" t="s">
        <v>124</v>
      </c>
      <c r="C678" s="2" t="s">
        <v>48</v>
      </c>
      <c r="D678" s="2" t="s">
        <v>12</v>
      </c>
      <c r="E678" s="2" t="s">
        <v>83</v>
      </c>
      <c r="F678" s="2" t="s">
        <v>977</v>
      </c>
      <c r="G678" s="14" t="n">
        <v>19.5</v>
      </c>
      <c r="H678" s="14" t="n">
        <v>44.87</v>
      </c>
      <c r="I678" s="14" t="n">
        <v>19.5</v>
      </c>
      <c r="J678" s="23" t="n">
        <f aca="false">IF(AND(E678="Priority",ISNUMBER('Cost model'!N321)),'Cost model'!N321,'Cost model'!M321)</f>
        <v>55</v>
      </c>
      <c r="K678" s="14" t="n">
        <f aca="false">J678-H678</f>
        <v>10.13</v>
      </c>
      <c r="L678" s="14" t="n">
        <f aca="false">G678-H678</f>
        <v>-25.37</v>
      </c>
    </row>
    <row r="679" customFormat="false" ht="15" hidden="false" customHeight="false" outlineLevel="0" collapsed="false">
      <c r="A679" s="2" t="s">
        <v>124</v>
      </c>
      <c r="B679" s="2" t="s">
        <v>124</v>
      </c>
      <c r="C679" s="2" t="s">
        <v>48</v>
      </c>
      <c r="D679" s="2" t="s">
        <v>10</v>
      </c>
      <c r="E679" s="2" t="s">
        <v>74</v>
      </c>
      <c r="F679" s="2" t="s">
        <v>977</v>
      </c>
      <c r="G679" s="14" t="n">
        <v>12.5</v>
      </c>
      <c r="H679" s="14" t="n">
        <v>19.89</v>
      </c>
      <c r="I679" s="14" t="n">
        <v>12.5</v>
      </c>
      <c r="J679" s="23" t="n">
        <f aca="false">IF(AND(E679="Priority",ISNUMBER('Cost model'!N318)),'Cost model'!N318,'Cost model'!M318)</f>
        <v>14.5</v>
      </c>
      <c r="K679" s="14" t="n">
        <f aca="false">J679-H679</f>
        <v>-5.39</v>
      </c>
      <c r="L679" s="14" t="n">
        <f aca="false">G679-H679</f>
        <v>-7.39</v>
      </c>
    </row>
    <row r="680" customFormat="false" ht="15" hidden="false" customHeight="false" outlineLevel="0" collapsed="false">
      <c r="A680" s="2" t="s">
        <v>174</v>
      </c>
      <c r="B680" s="2" t="s">
        <v>124</v>
      </c>
      <c r="C680" s="2" t="s">
        <v>47</v>
      </c>
      <c r="D680" s="2" t="s">
        <v>10</v>
      </c>
      <c r="E680" s="2" t="s">
        <v>83</v>
      </c>
      <c r="F680" s="2" t="s">
        <v>976</v>
      </c>
      <c r="G680" s="14" t="n">
        <v>14.5</v>
      </c>
      <c r="H680" s="14" t="n">
        <v>20.05</v>
      </c>
      <c r="I680" s="14" t="n">
        <v>14.5</v>
      </c>
      <c r="J680" s="23" t="n">
        <f aca="false">IF(AND(E680="Priority",ISNUMBER('Cost model'!N107)),'Cost model'!N107,'Cost model'!M107)</f>
        <v>17.5</v>
      </c>
      <c r="K680" s="14" t="n">
        <f aca="false">J680-H680</f>
        <v>-2.55</v>
      </c>
      <c r="L680" s="14" t="n">
        <f aca="false">G680-H680</f>
        <v>-5.55</v>
      </c>
    </row>
    <row r="681" customFormat="false" ht="15" hidden="false" customHeight="false" outlineLevel="0" collapsed="false">
      <c r="A681" s="2" t="s">
        <v>221</v>
      </c>
      <c r="B681" s="2" t="s">
        <v>124</v>
      </c>
      <c r="C681" s="2" t="s">
        <v>47</v>
      </c>
      <c r="D681" s="2" t="s">
        <v>10</v>
      </c>
      <c r="E681" s="2" t="s">
        <v>74</v>
      </c>
      <c r="F681" s="2" t="s">
        <v>976</v>
      </c>
      <c r="G681" s="14" t="n">
        <v>26</v>
      </c>
      <c r="H681" s="14" t="n">
        <v>36.1</v>
      </c>
      <c r="I681" s="14" t="n">
        <v>19.5</v>
      </c>
      <c r="J681" s="23" t="n">
        <f aca="false">IF(AND(E681="Priority",ISNUMBER('Cost model'!N797)),'Cost model'!N797,'Cost model'!M797)</f>
        <v>14.5</v>
      </c>
      <c r="K681" s="14" t="n">
        <f aca="false">J681-H681</f>
        <v>-21.6</v>
      </c>
      <c r="L681" s="14" t="n">
        <f aca="false">G681-H681</f>
        <v>-10.1</v>
      </c>
    </row>
    <row r="682" customFormat="false" ht="15" hidden="false" customHeight="false" outlineLevel="0" collapsed="false">
      <c r="A682" s="2" t="s">
        <v>124</v>
      </c>
      <c r="B682" s="2" t="s">
        <v>124</v>
      </c>
      <c r="C682" s="2" t="s">
        <v>48</v>
      </c>
      <c r="D682" s="2" t="s">
        <v>10</v>
      </c>
      <c r="E682" s="2" t="s">
        <v>74</v>
      </c>
      <c r="F682" s="2" t="s">
        <v>977</v>
      </c>
      <c r="G682" s="14" t="n">
        <v>12.5</v>
      </c>
      <c r="H682" s="14" t="n">
        <v>8.8</v>
      </c>
      <c r="I682" s="14" t="n">
        <v>12.5</v>
      </c>
      <c r="J682" s="23" t="n">
        <f aca="false">IF(AND(E682="Priority",ISNUMBER('Cost model'!N318)),'Cost model'!N318,'Cost model'!M318)</f>
        <v>14.5</v>
      </c>
      <c r="K682" s="14" t="n">
        <f aca="false">J682-H682</f>
        <v>5.7</v>
      </c>
      <c r="L682" s="14" t="n">
        <f aca="false">G682-H682</f>
        <v>3.7</v>
      </c>
    </row>
    <row r="683" customFormat="false" ht="15" hidden="false" customHeight="false" outlineLevel="0" collapsed="false">
      <c r="A683" s="2" t="s">
        <v>174</v>
      </c>
      <c r="B683" s="2" t="s">
        <v>142</v>
      </c>
      <c r="C683" s="2" t="s">
        <v>47</v>
      </c>
      <c r="D683" s="2" t="s">
        <v>12</v>
      </c>
      <c r="E683" s="2" t="s">
        <v>74</v>
      </c>
      <c r="F683" s="2" t="s">
        <v>976</v>
      </c>
      <c r="G683" s="14" t="n">
        <v>9.5</v>
      </c>
      <c r="H683" s="14" t="n">
        <v>40.89</v>
      </c>
      <c r="I683" s="14" t="n">
        <v>9.5</v>
      </c>
      <c r="J683" s="23" t="n">
        <f aca="false">IF(AND(E683="Priority",ISNUMBER('Cost model'!N125)),'Cost model'!N125,'Cost model'!M125)</f>
        <v>40</v>
      </c>
      <c r="K683" s="14" t="n">
        <f aca="false">J683-H683</f>
        <v>-0.890000000000001</v>
      </c>
      <c r="L683" s="14" t="n">
        <f aca="false">G683-H683</f>
        <v>-31.39</v>
      </c>
    </row>
    <row r="684" customFormat="false" ht="15" hidden="false" customHeight="false" outlineLevel="0" collapsed="false">
      <c r="A684" s="2" t="s">
        <v>158</v>
      </c>
      <c r="B684" s="2" t="s">
        <v>158</v>
      </c>
      <c r="C684" s="2" t="s">
        <v>49</v>
      </c>
      <c r="D684" s="2" t="s">
        <v>10</v>
      </c>
      <c r="E684" s="2" t="s">
        <v>83</v>
      </c>
      <c r="F684" s="2" t="s">
        <v>977</v>
      </c>
      <c r="G684" s="14" t="n">
        <v>24.5</v>
      </c>
      <c r="H684" s="14" t="n">
        <v>20.05</v>
      </c>
      <c r="I684" s="14" t="n">
        <v>24.5</v>
      </c>
      <c r="J684" s="23" t="n">
        <f aca="false">IF(AND(E684="Priority",ISNUMBER('Cost model'!N424)),'Cost model'!N424,'Cost model'!M424)</f>
        <v>22.5</v>
      </c>
      <c r="K684" s="14" t="n">
        <f aca="false">J684-H684</f>
        <v>2.45</v>
      </c>
      <c r="L684" s="14" t="n">
        <f aca="false">G684-H684</f>
        <v>4.45</v>
      </c>
    </row>
    <row r="685" customFormat="false" ht="15" hidden="false" customHeight="false" outlineLevel="0" collapsed="false">
      <c r="A685" s="2" t="s">
        <v>221</v>
      </c>
      <c r="B685" s="2" t="s">
        <v>221</v>
      </c>
      <c r="C685" s="2" t="s">
        <v>47</v>
      </c>
      <c r="D685" s="2" t="s">
        <v>10</v>
      </c>
      <c r="E685" s="2" t="s">
        <v>83</v>
      </c>
      <c r="F685" s="2" t="s">
        <v>977</v>
      </c>
      <c r="G685" s="14" t="n">
        <v>14.5</v>
      </c>
      <c r="H685" s="14" t="n">
        <v>7.06</v>
      </c>
      <c r="I685" s="14" t="n">
        <v>14.5</v>
      </c>
      <c r="J685" s="23" t="n">
        <f aca="false">IF(AND(E685="Priority",ISNUMBER('Cost model'!N737)),'Cost model'!N737,'Cost model'!M737)</f>
        <v>13.5</v>
      </c>
      <c r="K685" s="14" t="n">
        <f aca="false">J685-H685</f>
        <v>6.44</v>
      </c>
      <c r="L685" s="14" t="n">
        <f aca="false">G685-H685</f>
        <v>7.44</v>
      </c>
    </row>
    <row r="686" customFormat="false" ht="15" hidden="false" customHeight="false" outlineLevel="0" collapsed="false">
      <c r="A686" s="2" t="s">
        <v>174</v>
      </c>
      <c r="B686" s="2" t="s">
        <v>124</v>
      </c>
      <c r="C686" s="2" t="s">
        <v>47</v>
      </c>
      <c r="D686" s="2" t="s">
        <v>10</v>
      </c>
      <c r="E686" s="2" t="s">
        <v>74</v>
      </c>
      <c r="F686" s="2" t="s">
        <v>976</v>
      </c>
      <c r="G686" s="14" t="n">
        <v>19</v>
      </c>
      <c r="H686" s="14" t="n">
        <v>17.38</v>
      </c>
      <c r="I686" s="14" t="n">
        <v>9.5</v>
      </c>
      <c r="J686" s="23" t="n">
        <f aca="false">IF(AND(E686="Priority",ISNUMBER('Cost model'!N107)),'Cost model'!N107,'Cost model'!M107)</f>
        <v>12.5</v>
      </c>
      <c r="K686" s="14" t="n">
        <f aca="false">J686-H686</f>
        <v>-4.88</v>
      </c>
      <c r="L686" s="14" t="n">
        <f aca="false">G686-H686</f>
        <v>1.62</v>
      </c>
    </row>
    <row r="687" customFormat="false" ht="15" hidden="false" customHeight="false" outlineLevel="0" collapsed="false">
      <c r="A687" s="2" t="s">
        <v>142</v>
      </c>
      <c r="B687" s="2" t="s">
        <v>142</v>
      </c>
      <c r="C687" s="2" t="s">
        <v>47</v>
      </c>
      <c r="D687" s="2" t="s">
        <v>10</v>
      </c>
      <c r="E687" s="2" t="s">
        <v>74</v>
      </c>
      <c r="F687" s="2" t="s">
        <v>977</v>
      </c>
      <c r="G687" s="14" t="n">
        <v>9.5</v>
      </c>
      <c r="H687" s="14" t="n">
        <v>9.6</v>
      </c>
      <c r="I687" s="14" t="n">
        <v>9.5</v>
      </c>
      <c r="J687" s="23" t="n">
        <f aca="false">IF(AND(E687="Priority",ISNUMBER('Cost model'!N632)),'Cost model'!N632,'Cost model'!M632)</f>
        <v>9.5</v>
      </c>
      <c r="K687" s="14" t="n">
        <f aca="false">J687-H687</f>
        <v>-0.0999999999999996</v>
      </c>
      <c r="L687" s="14" t="n">
        <f aca="false">G687-H687</f>
        <v>-0.0999999999999996</v>
      </c>
    </row>
    <row r="688" customFormat="false" ht="15" hidden="false" customHeight="false" outlineLevel="0" collapsed="false">
      <c r="A688" s="2" t="s">
        <v>142</v>
      </c>
      <c r="B688" s="2" t="s">
        <v>142</v>
      </c>
      <c r="C688" s="2" t="s">
        <v>48</v>
      </c>
      <c r="D688" s="2" t="s">
        <v>10</v>
      </c>
      <c r="E688" s="2" t="s">
        <v>74</v>
      </c>
      <c r="F688" s="2" t="s">
        <v>977</v>
      </c>
      <c r="G688" s="14" t="n">
        <v>12.5</v>
      </c>
      <c r="H688" s="14" t="n">
        <v>9.75</v>
      </c>
      <c r="I688" s="14" t="n">
        <v>12.5</v>
      </c>
      <c r="J688" s="23" t="n">
        <f aca="false">IF(AND(E688="Priority",ISNUMBER('Cost model'!N633)),'Cost model'!N633,'Cost model'!M633)</f>
        <v>11.5</v>
      </c>
      <c r="K688" s="14" t="n">
        <f aca="false">J688-H688</f>
        <v>1.75</v>
      </c>
      <c r="L688" s="14" t="n">
        <f aca="false">G688-H688</f>
        <v>2.75</v>
      </c>
    </row>
    <row r="689" customFormat="false" ht="15" hidden="false" customHeight="false" outlineLevel="0" collapsed="false">
      <c r="A689" s="2" t="s">
        <v>174</v>
      </c>
      <c r="B689" s="2" t="s">
        <v>124</v>
      </c>
      <c r="C689" s="2" t="s">
        <v>48</v>
      </c>
      <c r="D689" s="2" t="s">
        <v>10</v>
      </c>
      <c r="E689" s="2" t="s">
        <v>83</v>
      </c>
      <c r="F689" s="2" t="s">
        <v>976</v>
      </c>
      <c r="G689" s="14" t="n">
        <v>17.5</v>
      </c>
      <c r="H689" s="14" t="n">
        <v>15.66</v>
      </c>
      <c r="I689" s="14" t="n">
        <v>17.5</v>
      </c>
      <c r="J689" s="23" t="n">
        <f aca="false">IF(AND(E689="Priority",ISNUMBER('Cost model'!N108)),'Cost model'!N108,'Cost model'!M108)</f>
        <v>21.5</v>
      </c>
      <c r="K689" s="14" t="n">
        <f aca="false">J689-H689</f>
        <v>5.84</v>
      </c>
      <c r="L689" s="14" t="n">
        <f aca="false">G689-H689</f>
        <v>1.84</v>
      </c>
    </row>
    <row r="690" customFormat="false" ht="15" hidden="false" customHeight="false" outlineLevel="0" collapsed="false">
      <c r="A690" s="2" t="s">
        <v>174</v>
      </c>
      <c r="B690" s="2" t="s">
        <v>142</v>
      </c>
      <c r="C690" s="2" t="s">
        <v>48</v>
      </c>
      <c r="D690" s="2" t="s">
        <v>13</v>
      </c>
      <c r="E690" s="2" t="s">
        <v>74</v>
      </c>
      <c r="F690" s="2" t="s">
        <v>976</v>
      </c>
      <c r="G690" s="14" t="n">
        <v>24.5</v>
      </c>
      <c r="H690" s="14" t="n">
        <v>50.58</v>
      </c>
      <c r="I690" s="14" t="n">
        <v>24.5</v>
      </c>
      <c r="J690" s="23" t="n">
        <f aca="false">IF(AND(E690="Priority",ISNUMBER('Cost model'!N129)),'Cost model'!N129,'Cost model'!M129)</f>
        <v>75</v>
      </c>
      <c r="K690" s="14" t="n">
        <f aca="false">J690-H690</f>
        <v>24.42</v>
      </c>
      <c r="L690" s="14" t="n">
        <f aca="false">G690-H690</f>
        <v>-26.08</v>
      </c>
    </row>
    <row r="691" customFormat="false" ht="15" hidden="false" customHeight="false" outlineLevel="0" collapsed="false">
      <c r="A691" s="2" t="s">
        <v>124</v>
      </c>
      <c r="B691" s="2" t="s">
        <v>124</v>
      </c>
      <c r="C691" s="2" t="s">
        <v>47</v>
      </c>
      <c r="D691" s="2" t="s">
        <v>12</v>
      </c>
      <c r="E691" s="2" t="s">
        <v>74</v>
      </c>
      <c r="F691" s="2" t="s">
        <v>977</v>
      </c>
      <c r="G691" s="14" t="n">
        <v>19</v>
      </c>
      <c r="H691" s="14" t="n">
        <v>115.7</v>
      </c>
      <c r="I691" s="14" t="n">
        <v>9.5</v>
      </c>
      <c r="J691" s="23" t="n">
        <f aca="false">IF(AND(E691="Priority",ISNUMBER('Cost model'!N320)),'Cost model'!N320,'Cost model'!M320)</f>
        <v>24.5</v>
      </c>
      <c r="K691" s="14" t="n">
        <f aca="false">J691-H691</f>
        <v>-91.2</v>
      </c>
      <c r="L691" s="14" t="n">
        <f aca="false">G691-H691</f>
        <v>-96.7</v>
      </c>
    </row>
    <row r="692" customFormat="false" ht="15" hidden="false" customHeight="false" outlineLevel="0" collapsed="false">
      <c r="A692" s="2" t="s">
        <v>174</v>
      </c>
      <c r="B692" s="2" t="s">
        <v>124</v>
      </c>
      <c r="C692" s="2" t="s">
        <v>47</v>
      </c>
      <c r="D692" s="2" t="s">
        <v>15</v>
      </c>
      <c r="E692" s="2" t="s">
        <v>74</v>
      </c>
      <c r="F692" s="2" t="s">
        <v>976</v>
      </c>
      <c r="G692" s="14" t="n">
        <v>9.5</v>
      </c>
      <c r="H692" s="14" t="n">
        <v>64.87</v>
      </c>
      <c r="I692" s="14" t="n">
        <v>45</v>
      </c>
      <c r="J692" s="23" t="n">
        <f aca="false">IF(AND(E692="Priority",ISNUMBER('Cost model'!N119)),'Cost model'!N119,'Cost model'!M119)</f>
        <v>145</v>
      </c>
      <c r="K692" s="14" t="n">
        <f aca="false">J692-H692</f>
        <v>80.13</v>
      </c>
      <c r="L692" s="14" t="n">
        <f aca="false">G692-H692</f>
        <v>-55.37</v>
      </c>
    </row>
    <row r="693" customFormat="false" ht="15" hidden="false" customHeight="false" outlineLevel="0" collapsed="false">
      <c r="A693" s="2" t="s">
        <v>124</v>
      </c>
      <c r="B693" s="2" t="s">
        <v>142</v>
      </c>
      <c r="C693" s="2" t="s">
        <v>47</v>
      </c>
      <c r="D693" s="2" t="s">
        <v>12</v>
      </c>
      <c r="E693" s="2" t="s">
        <v>74</v>
      </c>
      <c r="F693" s="2" t="s">
        <v>976</v>
      </c>
      <c r="G693" s="14" t="n">
        <v>19</v>
      </c>
      <c r="H693" s="14" t="n">
        <v>30.59</v>
      </c>
      <c r="I693" s="14" t="n">
        <v>19.5</v>
      </c>
      <c r="J693" s="23" t="n">
        <f aca="false">IF(AND(E693="Priority",ISNUMBER('Cost model'!N335)),'Cost model'!N335,'Cost model'!M335)</f>
        <v>45</v>
      </c>
      <c r="K693" s="14" t="n">
        <f aca="false">J693-H693</f>
        <v>14.41</v>
      </c>
      <c r="L693" s="14" t="n">
        <f aca="false">G693-H693</f>
        <v>-11.59</v>
      </c>
    </row>
    <row r="694" customFormat="false" ht="15" hidden="false" customHeight="false" outlineLevel="0" collapsed="false">
      <c r="A694" s="2" t="s">
        <v>174</v>
      </c>
      <c r="B694" s="2" t="s">
        <v>142</v>
      </c>
      <c r="C694" s="2" t="s">
        <v>48</v>
      </c>
      <c r="D694" s="2" t="s">
        <v>10</v>
      </c>
      <c r="E694" s="2" t="s">
        <v>83</v>
      </c>
      <c r="F694" s="2" t="s">
        <v>976</v>
      </c>
      <c r="G694" s="14" t="n">
        <v>17.5</v>
      </c>
      <c r="H694" s="14" t="n">
        <v>14.91</v>
      </c>
      <c r="I694" s="14" t="n">
        <v>17.5</v>
      </c>
      <c r="J694" s="23" t="n">
        <f aca="false">IF(AND(E694="Priority",ISNUMBER('Cost model'!N123)),'Cost model'!N123,'Cost model'!M123)</f>
        <v>22.5</v>
      </c>
      <c r="K694" s="14" t="n">
        <f aca="false">J694-H694</f>
        <v>7.59</v>
      </c>
      <c r="L694" s="14" t="n">
        <f aca="false">G694-H694</f>
        <v>2.59</v>
      </c>
    </row>
    <row r="695" customFormat="false" ht="15" hidden="false" customHeight="false" outlineLevel="0" collapsed="false">
      <c r="A695" s="2" t="s">
        <v>174</v>
      </c>
      <c r="B695" s="2" t="s">
        <v>142</v>
      </c>
      <c r="C695" s="2" t="s">
        <v>47</v>
      </c>
      <c r="D695" s="2" t="s">
        <v>10</v>
      </c>
      <c r="E695" s="2" t="s">
        <v>74</v>
      </c>
      <c r="F695" s="2" t="s">
        <v>976</v>
      </c>
      <c r="G695" s="14" t="n">
        <v>9.5</v>
      </c>
      <c r="H695" s="14" t="n">
        <v>7.94</v>
      </c>
      <c r="I695" s="14" t="n">
        <v>9.5</v>
      </c>
      <c r="J695" s="23" t="n">
        <f aca="false">IF(AND(E695="Priority",ISNUMBER('Cost model'!N122)),'Cost model'!N122,'Cost model'!M122)</f>
        <v>13.5</v>
      </c>
      <c r="K695" s="14" t="n">
        <f aca="false">J695-H695</f>
        <v>5.56</v>
      </c>
      <c r="L695" s="14" t="n">
        <f aca="false">G695-H695</f>
        <v>1.56</v>
      </c>
    </row>
    <row r="696" customFormat="false" ht="15" hidden="false" customHeight="false" outlineLevel="0" collapsed="false">
      <c r="A696" s="2" t="s">
        <v>124</v>
      </c>
      <c r="B696" s="2" t="s">
        <v>174</v>
      </c>
      <c r="C696" s="2" t="s">
        <v>47</v>
      </c>
      <c r="D696" s="2" t="s">
        <v>15</v>
      </c>
      <c r="E696" s="2" t="s">
        <v>74</v>
      </c>
      <c r="F696" s="2" t="s">
        <v>976</v>
      </c>
      <c r="G696" s="14" t="n">
        <v>45</v>
      </c>
      <c r="H696" s="14" t="n">
        <v>243.84</v>
      </c>
      <c r="I696" s="14" t="n">
        <v>250</v>
      </c>
      <c r="J696" s="23" t="n">
        <f aca="false">IF(AND(E696="Priority",ISNUMBER('Cost model'!N374)),'Cost model'!N374,'Cost model'!M374)</f>
        <v>180</v>
      </c>
      <c r="K696" s="14" t="n">
        <f aca="false">J696-H696</f>
        <v>-63.84</v>
      </c>
      <c r="L696" s="14" t="n">
        <f aca="false">G696-H696</f>
        <v>-198.84</v>
      </c>
    </row>
    <row r="697" customFormat="false" ht="15" hidden="false" customHeight="false" outlineLevel="0" collapsed="false">
      <c r="A697" s="2" t="s">
        <v>221</v>
      </c>
      <c r="B697" s="2" t="s">
        <v>221</v>
      </c>
      <c r="C697" s="2" t="s">
        <v>49</v>
      </c>
      <c r="D697" s="2" t="s">
        <v>10</v>
      </c>
      <c r="E697" s="2" t="s">
        <v>74</v>
      </c>
      <c r="F697" s="2" t="s">
        <v>977</v>
      </c>
      <c r="G697" s="14" t="n">
        <v>17.5</v>
      </c>
      <c r="H697" s="14" t="n">
        <v>43.07</v>
      </c>
      <c r="I697" s="14" t="n">
        <v>17.5</v>
      </c>
      <c r="J697" s="23" t="n">
        <f aca="false">IF(AND(E697="Priority",ISNUMBER('Cost model'!N739)),'Cost model'!N739,'Cost model'!M739)</f>
        <v>17.5</v>
      </c>
      <c r="K697" s="14" t="n">
        <f aca="false">J697-H697</f>
        <v>-25.57</v>
      </c>
      <c r="L697" s="14" t="n">
        <f aca="false">G697-H697</f>
        <v>-25.57</v>
      </c>
    </row>
    <row r="698" customFormat="false" ht="15" hidden="false" customHeight="false" outlineLevel="0" collapsed="false">
      <c r="A698" s="2" t="s">
        <v>124</v>
      </c>
      <c r="B698" s="2" t="s">
        <v>124</v>
      </c>
      <c r="C698" s="2" t="s">
        <v>47</v>
      </c>
      <c r="D698" s="2" t="s">
        <v>12</v>
      </c>
      <c r="E698" s="2" t="s">
        <v>74</v>
      </c>
      <c r="F698" s="2" t="s">
        <v>977</v>
      </c>
      <c r="G698" s="14" t="n">
        <v>9.5</v>
      </c>
      <c r="H698" s="14" t="n">
        <v>27.47</v>
      </c>
      <c r="I698" s="14" t="n">
        <v>9.5</v>
      </c>
      <c r="J698" s="23" t="n">
        <f aca="false">IF(AND(E698="Priority",ISNUMBER('Cost model'!N320)),'Cost model'!N320,'Cost model'!M320)</f>
        <v>24.5</v>
      </c>
      <c r="K698" s="14" t="n">
        <f aca="false">J698-H698</f>
        <v>-2.97</v>
      </c>
      <c r="L698" s="14" t="n">
        <f aca="false">G698-H698</f>
        <v>-17.97</v>
      </c>
    </row>
    <row r="699" customFormat="false" ht="15" hidden="false" customHeight="false" outlineLevel="0" collapsed="false">
      <c r="A699" s="2" t="s">
        <v>174</v>
      </c>
      <c r="B699" s="2" t="s">
        <v>142</v>
      </c>
      <c r="C699" s="2" t="s">
        <v>49</v>
      </c>
      <c r="D699" s="2" t="s">
        <v>12</v>
      </c>
      <c r="E699" s="2" t="s">
        <v>74</v>
      </c>
      <c r="F699" s="2" t="s">
        <v>976</v>
      </c>
      <c r="G699" s="14" t="n">
        <v>19.5</v>
      </c>
      <c r="H699" s="14" t="n">
        <v>33.62</v>
      </c>
      <c r="I699" s="14" t="n">
        <v>19.5</v>
      </c>
      <c r="J699" s="23" t="n">
        <f aca="false">IF(AND(E699="Priority",ISNUMBER('Cost model'!N127)),'Cost model'!N127,'Cost model'!M127)</f>
        <v>50</v>
      </c>
      <c r="K699" s="14" t="n">
        <f aca="false">J699-H699</f>
        <v>16.38</v>
      </c>
      <c r="L699" s="14" t="n">
        <f aca="false">G699-H699</f>
        <v>-14.12</v>
      </c>
    </row>
    <row r="700" customFormat="false" ht="15" hidden="false" customHeight="false" outlineLevel="0" collapsed="false">
      <c r="A700" s="2" t="s">
        <v>174</v>
      </c>
      <c r="B700" s="2" t="s">
        <v>124</v>
      </c>
      <c r="C700" s="2" t="s">
        <v>47</v>
      </c>
      <c r="D700" s="2" t="s">
        <v>10</v>
      </c>
      <c r="E700" s="2" t="s">
        <v>74</v>
      </c>
      <c r="F700" s="2" t="s">
        <v>976</v>
      </c>
      <c r="G700" s="14" t="n">
        <v>9.5</v>
      </c>
      <c r="H700" s="14" t="n">
        <v>7.96</v>
      </c>
      <c r="I700" s="14" t="n">
        <v>9.5</v>
      </c>
      <c r="J700" s="23" t="n">
        <f aca="false">IF(AND(E700="Priority",ISNUMBER('Cost model'!N107)),'Cost model'!N107,'Cost model'!M107)</f>
        <v>12.5</v>
      </c>
      <c r="K700" s="14" t="n">
        <f aca="false">J700-H700</f>
        <v>4.54</v>
      </c>
      <c r="L700" s="14" t="n">
        <f aca="false">G700-H700</f>
        <v>1.54</v>
      </c>
    </row>
    <row r="701" customFormat="false" ht="15" hidden="false" customHeight="false" outlineLevel="0" collapsed="false">
      <c r="A701" s="2" t="s">
        <v>174</v>
      </c>
      <c r="B701" s="2" t="s">
        <v>142</v>
      </c>
      <c r="C701" s="2" t="s">
        <v>47</v>
      </c>
      <c r="D701" s="2" t="s">
        <v>12</v>
      </c>
      <c r="E701" s="2" t="s">
        <v>74</v>
      </c>
      <c r="F701" s="2" t="s">
        <v>976</v>
      </c>
      <c r="G701" s="14" t="n">
        <v>9.5</v>
      </c>
      <c r="H701" s="14" t="n">
        <v>13.75</v>
      </c>
      <c r="I701" s="14" t="n">
        <v>9.5</v>
      </c>
      <c r="J701" s="23" t="n">
        <f aca="false">IF(AND(E701="Priority",ISNUMBER('Cost model'!N125)),'Cost model'!N125,'Cost model'!M125)</f>
        <v>40</v>
      </c>
      <c r="K701" s="14" t="n">
        <f aca="false">J701-H701</f>
        <v>26.25</v>
      </c>
      <c r="L701" s="14" t="n">
        <f aca="false">G701-H701</f>
        <v>-4.25</v>
      </c>
    </row>
    <row r="702" customFormat="false" ht="15" hidden="false" customHeight="false" outlineLevel="0" collapsed="false">
      <c r="A702" s="2" t="s">
        <v>142</v>
      </c>
      <c r="B702" s="2" t="s">
        <v>124</v>
      </c>
      <c r="C702" s="2" t="s">
        <v>49</v>
      </c>
      <c r="D702" s="2" t="s">
        <v>10</v>
      </c>
      <c r="E702" s="2" t="s">
        <v>74</v>
      </c>
      <c r="F702" s="2" t="s">
        <v>976</v>
      </c>
      <c r="G702" s="14" t="n">
        <v>17.5</v>
      </c>
      <c r="H702" s="14" t="n">
        <v>20.05</v>
      </c>
      <c r="I702" s="14" t="n">
        <v>17.5</v>
      </c>
      <c r="J702" s="23" t="n">
        <f aca="false">IF(AND(E702="Priority",ISNUMBER('Cost model'!N664)),'Cost model'!N664,'Cost model'!M664)</f>
        <v>19.5</v>
      </c>
      <c r="K702" s="14" t="n">
        <f aca="false">J702-H702</f>
        <v>-0.550000000000001</v>
      </c>
      <c r="L702" s="14" t="n">
        <f aca="false">G702-H702</f>
        <v>-2.55</v>
      </c>
    </row>
    <row r="703" customFormat="false" ht="15" hidden="false" customHeight="false" outlineLevel="0" collapsed="false">
      <c r="A703" s="2" t="s">
        <v>123</v>
      </c>
      <c r="B703" s="2" t="s">
        <v>124</v>
      </c>
      <c r="C703" s="2" t="s">
        <v>47</v>
      </c>
      <c r="D703" s="2" t="s">
        <v>12</v>
      </c>
      <c r="E703" s="2" t="s">
        <v>74</v>
      </c>
      <c r="F703" s="2" t="s">
        <v>976</v>
      </c>
      <c r="G703" s="14" t="n">
        <v>14.5</v>
      </c>
      <c r="H703" s="14" t="n">
        <v>11.89</v>
      </c>
      <c r="I703" s="14" t="n">
        <v>19.5</v>
      </c>
      <c r="J703" s="23" t="n">
        <f aca="false">IF(AND(E703="Priority",ISNUMBER('Cost model'!N5)),'Cost model'!N5,'Cost model'!M5)</f>
        <v>35</v>
      </c>
      <c r="K703" s="14" t="n">
        <f aca="false">J703-H703</f>
        <v>23.11</v>
      </c>
      <c r="L703" s="14" t="n">
        <f aca="false">G703-H703</f>
        <v>2.61</v>
      </c>
    </row>
    <row r="704" customFormat="false" ht="15" hidden="false" customHeight="false" outlineLevel="0" collapsed="false">
      <c r="A704" s="2" t="s">
        <v>158</v>
      </c>
      <c r="B704" s="2" t="s">
        <v>158</v>
      </c>
      <c r="C704" s="2" t="s">
        <v>49</v>
      </c>
      <c r="D704" s="2" t="s">
        <v>13</v>
      </c>
      <c r="E704" s="2" t="s">
        <v>74</v>
      </c>
      <c r="F704" s="2" t="s">
        <v>977</v>
      </c>
      <c r="G704" s="14" t="n">
        <v>50</v>
      </c>
      <c r="H704" s="14" t="n">
        <v>30.37</v>
      </c>
      <c r="I704" s="14" t="n">
        <v>50</v>
      </c>
      <c r="J704" s="23" t="n">
        <f aca="false">IF(AND(E704="Priority",ISNUMBER('Cost model'!N430)),'Cost model'!N430,'Cost model'!M430)</f>
        <v>50</v>
      </c>
      <c r="K704" s="14" t="n">
        <f aca="false">J704-H704</f>
        <v>19.63</v>
      </c>
      <c r="L704" s="14" t="n">
        <f aca="false">G704-H704</f>
        <v>19.63</v>
      </c>
    </row>
    <row r="705" customFormat="false" ht="15" hidden="false" customHeight="false" outlineLevel="0" collapsed="false">
      <c r="A705" s="2" t="s">
        <v>124</v>
      </c>
      <c r="B705" s="2" t="s">
        <v>124</v>
      </c>
      <c r="C705" s="2" t="s">
        <v>49</v>
      </c>
      <c r="D705" s="2" t="s">
        <v>10</v>
      </c>
      <c r="E705" s="2" t="s">
        <v>74</v>
      </c>
      <c r="F705" s="2" t="s">
        <v>977</v>
      </c>
      <c r="G705" s="14" t="n">
        <v>19.5</v>
      </c>
      <c r="H705" s="14" t="n">
        <v>48.06</v>
      </c>
      <c r="I705" s="14" t="n">
        <v>17.5</v>
      </c>
      <c r="J705" s="23" t="n">
        <f aca="false">IF(AND(E705="Priority",ISNUMBER('Cost model'!N319)),'Cost model'!N319,'Cost model'!M319)</f>
        <v>16.5</v>
      </c>
      <c r="K705" s="14" t="n">
        <f aca="false">J705-H705</f>
        <v>-31.56</v>
      </c>
      <c r="L705" s="14" t="n">
        <f aca="false">G705-H705</f>
        <v>-28.56</v>
      </c>
    </row>
    <row r="706" customFormat="false" ht="15" hidden="false" customHeight="false" outlineLevel="0" collapsed="false">
      <c r="A706" s="2" t="s">
        <v>205</v>
      </c>
      <c r="B706" s="2" t="s">
        <v>142</v>
      </c>
      <c r="C706" s="2" t="s">
        <v>48</v>
      </c>
      <c r="D706" s="2" t="s">
        <v>14</v>
      </c>
      <c r="E706" s="2" t="s">
        <v>74</v>
      </c>
      <c r="F706" s="2" t="s">
        <v>976</v>
      </c>
      <c r="G706" s="14" t="n">
        <v>125</v>
      </c>
      <c r="H706" s="14" t="n">
        <v>248.02</v>
      </c>
      <c r="I706" s="14" t="n">
        <v>125</v>
      </c>
      <c r="J706" s="23" t="n">
        <f aca="false">IF(AND(E706="Priority",ISNUMBER('Cost model'!N552)),'Cost model'!N552,'Cost model'!M552)</f>
        <v>160</v>
      </c>
      <c r="K706" s="14" t="n">
        <f aca="false">J706-H706</f>
        <v>-88.02</v>
      </c>
      <c r="L706" s="14" t="n">
        <f aca="false">G706-H706</f>
        <v>-123.02</v>
      </c>
    </row>
    <row r="707" customFormat="false" ht="15" hidden="false" customHeight="false" outlineLevel="0" collapsed="false">
      <c r="A707" s="2" t="s">
        <v>124</v>
      </c>
      <c r="B707" s="2" t="s">
        <v>124</v>
      </c>
      <c r="C707" s="2" t="s">
        <v>47</v>
      </c>
      <c r="D707" s="2" t="s">
        <v>10</v>
      </c>
      <c r="E707" s="2" t="s">
        <v>74</v>
      </c>
      <c r="F707" s="2" t="s">
        <v>977</v>
      </c>
      <c r="G707" s="14" t="n">
        <v>9.5</v>
      </c>
      <c r="H707" s="14" t="n">
        <v>6.03</v>
      </c>
      <c r="I707" s="14" t="n">
        <v>9.5</v>
      </c>
      <c r="J707" s="23" t="n">
        <f aca="false">IF(AND(E707="Priority",ISNUMBER('Cost model'!N317)),'Cost model'!N317,'Cost model'!M317)</f>
        <v>10.5</v>
      </c>
      <c r="K707" s="14" t="n">
        <f aca="false">J707-H707</f>
        <v>4.47</v>
      </c>
      <c r="L707" s="14" t="n">
        <f aca="false">G707-H707</f>
        <v>3.47</v>
      </c>
    </row>
    <row r="708" customFormat="false" ht="15" hidden="false" customHeight="false" outlineLevel="0" collapsed="false">
      <c r="A708" s="2" t="s">
        <v>124</v>
      </c>
      <c r="B708" s="2" t="s">
        <v>124</v>
      </c>
      <c r="C708" s="2" t="s">
        <v>49</v>
      </c>
      <c r="D708" s="2" t="s">
        <v>12</v>
      </c>
      <c r="E708" s="2" t="s">
        <v>74</v>
      </c>
      <c r="F708" s="2" t="s">
        <v>977</v>
      </c>
      <c r="G708" s="14" t="n">
        <v>19.5</v>
      </c>
      <c r="H708" s="14" t="n">
        <v>62.45</v>
      </c>
      <c r="I708" s="14" t="n">
        <v>19.5</v>
      </c>
      <c r="J708" s="23" t="n">
        <f aca="false">IF(AND(E708="Priority",ISNUMBER('Cost model'!N322)),'Cost model'!N322,'Cost model'!M322)</f>
        <v>50</v>
      </c>
      <c r="K708" s="14" t="n">
        <f aca="false">J708-H708</f>
        <v>-12.45</v>
      </c>
      <c r="L708" s="14" t="n">
        <f aca="false">G708-H708</f>
        <v>-42.95</v>
      </c>
    </row>
    <row r="709" customFormat="false" ht="15" hidden="false" customHeight="false" outlineLevel="0" collapsed="false">
      <c r="A709" s="2" t="s">
        <v>142</v>
      </c>
      <c r="B709" s="2" t="s">
        <v>142</v>
      </c>
      <c r="C709" s="2" t="s">
        <v>47</v>
      </c>
      <c r="D709" s="2" t="s">
        <v>10</v>
      </c>
      <c r="E709" s="2" t="s">
        <v>74</v>
      </c>
      <c r="F709" s="2" t="s">
        <v>977</v>
      </c>
      <c r="G709" s="14" t="n">
        <v>9.5</v>
      </c>
      <c r="H709" s="14" t="n">
        <v>7.19</v>
      </c>
      <c r="I709" s="14" t="n">
        <v>9.5</v>
      </c>
      <c r="J709" s="23" t="n">
        <f aca="false">IF(AND(E709="Priority",ISNUMBER('Cost model'!N632)),'Cost model'!N632,'Cost model'!M632)</f>
        <v>9.5</v>
      </c>
      <c r="K709" s="14" t="n">
        <f aca="false">J709-H709</f>
        <v>2.31</v>
      </c>
      <c r="L709" s="14" t="n">
        <f aca="false">G709-H709</f>
        <v>2.31</v>
      </c>
    </row>
    <row r="710" customFormat="false" ht="15" hidden="false" customHeight="false" outlineLevel="0" collapsed="false">
      <c r="A710" s="2" t="s">
        <v>174</v>
      </c>
      <c r="B710" s="2" t="s">
        <v>142</v>
      </c>
      <c r="C710" s="2" t="s">
        <v>47</v>
      </c>
      <c r="D710" s="2" t="s">
        <v>12</v>
      </c>
      <c r="E710" s="2" t="s">
        <v>74</v>
      </c>
      <c r="F710" s="2" t="s">
        <v>976</v>
      </c>
      <c r="G710" s="14" t="n">
        <v>19</v>
      </c>
      <c r="H710" s="14" t="n">
        <v>41</v>
      </c>
      <c r="I710" s="14" t="n">
        <v>9.5</v>
      </c>
      <c r="J710" s="23" t="n">
        <f aca="false">IF(AND(E710="Priority",ISNUMBER('Cost model'!N125)),'Cost model'!N125,'Cost model'!M125)</f>
        <v>40</v>
      </c>
      <c r="K710" s="14" t="n">
        <f aca="false">J710-H710</f>
        <v>-1</v>
      </c>
      <c r="L710" s="14" t="n">
        <f aca="false">G710-H710</f>
        <v>-22</v>
      </c>
    </row>
    <row r="711" customFormat="false" ht="15" hidden="false" customHeight="false" outlineLevel="0" collapsed="false">
      <c r="A711" s="2" t="s">
        <v>124</v>
      </c>
      <c r="B711" s="2" t="s">
        <v>124</v>
      </c>
      <c r="C711" s="2" t="s">
        <v>49</v>
      </c>
      <c r="D711" s="2" t="s">
        <v>10</v>
      </c>
      <c r="E711" s="2" t="s">
        <v>74</v>
      </c>
      <c r="F711" s="2" t="s">
        <v>977</v>
      </c>
      <c r="G711" s="14" t="n">
        <v>17.5</v>
      </c>
      <c r="H711" s="14" t="n">
        <v>22.75</v>
      </c>
      <c r="I711" s="14" t="n">
        <v>17.5</v>
      </c>
      <c r="J711" s="23" t="n">
        <f aca="false">IF(AND(E711="Priority",ISNUMBER('Cost model'!N319)),'Cost model'!N319,'Cost model'!M319)</f>
        <v>16.5</v>
      </c>
      <c r="K711" s="14" t="n">
        <f aca="false">J711-H711</f>
        <v>-6.25</v>
      </c>
      <c r="L711" s="14" t="n">
        <f aca="false">G711-H711</f>
        <v>-5.25</v>
      </c>
    </row>
    <row r="712" customFormat="false" ht="15" hidden="false" customHeight="false" outlineLevel="0" collapsed="false">
      <c r="A712" s="2" t="s">
        <v>142</v>
      </c>
      <c r="B712" s="2" t="s">
        <v>142</v>
      </c>
      <c r="C712" s="2" t="s">
        <v>47</v>
      </c>
      <c r="D712" s="2" t="s">
        <v>10</v>
      </c>
      <c r="E712" s="2" t="s">
        <v>74</v>
      </c>
      <c r="F712" s="2" t="s">
        <v>977</v>
      </c>
      <c r="G712" s="14" t="n">
        <v>9.5</v>
      </c>
      <c r="H712" s="14" t="n">
        <v>6.57</v>
      </c>
      <c r="I712" s="14" t="n">
        <v>9.5</v>
      </c>
      <c r="J712" s="23" t="n">
        <f aca="false">IF(AND(E712="Priority",ISNUMBER('Cost model'!N632)),'Cost model'!N632,'Cost model'!M632)</f>
        <v>9.5</v>
      </c>
      <c r="K712" s="14" t="n">
        <f aca="false">J712-H712</f>
        <v>2.93</v>
      </c>
      <c r="L712" s="14" t="n">
        <f aca="false">G712-H712</f>
        <v>2.93</v>
      </c>
    </row>
    <row r="713" customFormat="false" ht="15" hidden="false" customHeight="false" outlineLevel="0" collapsed="false">
      <c r="A713" s="2" t="s">
        <v>221</v>
      </c>
      <c r="B713" s="2" t="s">
        <v>158</v>
      </c>
      <c r="C713" s="2" t="s">
        <v>47</v>
      </c>
      <c r="D713" s="2" t="s">
        <v>10</v>
      </c>
      <c r="E713" s="2" t="s">
        <v>74</v>
      </c>
      <c r="F713" s="2" t="s">
        <v>976</v>
      </c>
      <c r="G713" s="14" t="n">
        <v>9.5</v>
      </c>
      <c r="H713" s="14" t="n">
        <v>14.75</v>
      </c>
      <c r="I713" s="14" t="n">
        <v>14.5</v>
      </c>
      <c r="J713" s="23" t="n">
        <f aca="false">IF(AND(E713="Priority",ISNUMBER('Cost model'!N752)),'Cost model'!N752,'Cost model'!M752)</f>
        <v>12.5</v>
      </c>
      <c r="K713" s="14" t="n">
        <f aca="false">J713-H713</f>
        <v>-2.25</v>
      </c>
      <c r="L713" s="14" t="n">
        <f aca="false">G713-H713</f>
        <v>-5.25</v>
      </c>
    </row>
    <row r="714" customFormat="false" ht="15" hidden="false" customHeight="false" outlineLevel="0" collapsed="false">
      <c r="A714" s="2" t="s">
        <v>174</v>
      </c>
      <c r="B714" s="2" t="s">
        <v>174</v>
      </c>
      <c r="C714" s="2" t="s">
        <v>47</v>
      </c>
      <c r="D714" s="2" t="s">
        <v>10</v>
      </c>
      <c r="E714" s="2" t="s">
        <v>74</v>
      </c>
      <c r="F714" s="2" t="s">
        <v>977</v>
      </c>
      <c r="G714" s="14" t="n">
        <v>9.5</v>
      </c>
      <c r="H714" s="14" t="n">
        <v>6.48</v>
      </c>
      <c r="I714" s="14" t="n">
        <v>9.5</v>
      </c>
      <c r="J714" s="23" t="n">
        <f aca="false">IF(AND(E714="Priority",ISNUMBER('Cost model'!N167)),'Cost model'!N167,'Cost model'!M167)</f>
        <v>8.5</v>
      </c>
      <c r="K714" s="14" t="n">
        <f aca="false">J714-H714</f>
        <v>2.02</v>
      </c>
      <c r="L714" s="14" t="n">
        <f aca="false">G714-H714</f>
        <v>3.02</v>
      </c>
    </row>
    <row r="715" customFormat="false" ht="15" hidden="false" customHeight="false" outlineLevel="0" collapsed="false">
      <c r="A715" s="2" t="s">
        <v>123</v>
      </c>
      <c r="B715" s="2" t="s">
        <v>142</v>
      </c>
      <c r="C715" s="2" t="s">
        <v>47</v>
      </c>
      <c r="D715" s="2" t="s">
        <v>12</v>
      </c>
      <c r="E715" s="2" t="s">
        <v>74</v>
      </c>
      <c r="F715" s="2" t="s">
        <v>976</v>
      </c>
      <c r="G715" s="14" t="n">
        <v>14.5</v>
      </c>
      <c r="H715" s="14" t="n">
        <v>24.5</v>
      </c>
      <c r="I715" s="14" t="n">
        <v>19.5</v>
      </c>
      <c r="J715" s="23" t="n">
        <f aca="false">IF(AND(E715="Priority",ISNUMBER('Cost model'!N20)),'Cost model'!N20,'Cost model'!M20)</f>
        <v>35</v>
      </c>
      <c r="K715" s="14" t="n">
        <f aca="false">J715-H715</f>
        <v>10.5</v>
      </c>
      <c r="L715" s="14" t="n">
        <f aca="false">G715-H715</f>
        <v>-10</v>
      </c>
    </row>
    <row r="716" customFormat="false" ht="15" hidden="false" customHeight="false" outlineLevel="0" collapsed="false">
      <c r="A716" s="2" t="s">
        <v>124</v>
      </c>
      <c r="B716" s="2" t="s">
        <v>124</v>
      </c>
      <c r="C716" s="2" t="s">
        <v>49</v>
      </c>
      <c r="D716" s="2" t="s">
        <v>10</v>
      </c>
      <c r="E716" s="2" t="s">
        <v>74</v>
      </c>
      <c r="F716" s="2" t="s">
        <v>977</v>
      </c>
      <c r="G716" s="14" t="n">
        <v>17.5</v>
      </c>
      <c r="H716" s="14" t="n">
        <v>16.34</v>
      </c>
      <c r="I716" s="14" t="n">
        <v>17.5</v>
      </c>
      <c r="J716" s="23" t="n">
        <f aca="false">IF(AND(E716="Priority",ISNUMBER('Cost model'!N319)),'Cost model'!N319,'Cost model'!M319)</f>
        <v>16.5</v>
      </c>
      <c r="K716" s="14" t="n">
        <f aca="false">J716-H716</f>
        <v>0.16</v>
      </c>
      <c r="L716" s="14" t="n">
        <f aca="false">G716-H716</f>
        <v>1.16</v>
      </c>
    </row>
    <row r="717" customFormat="false" ht="15" hidden="false" customHeight="false" outlineLevel="0" collapsed="false">
      <c r="A717" s="2" t="s">
        <v>221</v>
      </c>
      <c r="B717" s="2" t="s">
        <v>221</v>
      </c>
      <c r="C717" s="2" t="s">
        <v>49</v>
      </c>
      <c r="D717" s="2" t="s">
        <v>10</v>
      </c>
      <c r="E717" s="2" t="s">
        <v>74</v>
      </c>
      <c r="F717" s="2" t="s">
        <v>977</v>
      </c>
      <c r="G717" s="14" t="n">
        <v>17.5</v>
      </c>
      <c r="H717" s="14" t="n">
        <v>13.96</v>
      </c>
      <c r="I717" s="14" t="n">
        <v>17.5</v>
      </c>
      <c r="J717" s="23" t="n">
        <f aca="false">IF(AND(E717="Priority",ISNUMBER('Cost model'!N739)),'Cost model'!N739,'Cost model'!M739)</f>
        <v>17.5</v>
      </c>
      <c r="K717" s="14" t="n">
        <f aca="false">J717-H717</f>
        <v>3.54</v>
      </c>
      <c r="L717" s="14" t="n">
        <f aca="false">G717-H717</f>
        <v>3.54</v>
      </c>
    </row>
    <row r="718" customFormat="false" ht="15" hidden="false" customHeight="false" outlineLevel="0" collapsed="false">
      <c r="A718" s="2" t="s">
        <v>174</v>
      </c>
      <c r="B718" s="2" t="s">
        <v>142</v>
      </c>
      <c r="C718" s="2" t="s">
        <v>47</v>
      </c>
      <c r="D718" s="2" t="s">
        <v>10</v>
      </c>
      <c r="E718" s="2" t="s">
        <v>74</v>
      </c>
      <c r="F718" s="2" t="s">
        <v>976</v>
      </c>
      <c r="G718" s="14" t="n">
        <v>9.5</v>
      </c>
      <c r="H718" s="14" t="n">
        <v>10.59</v>
      </c>
      <c r="I718" s="14" t="n">
        <v>9.5</v>
      </c>
      <c r="J718" s="23" t="n">
        <f aca="false">IF(AND(E718="Priority",ISNUMBER('Cost model'!N122)),'Cost model'!N122,'Cost model'!M122)</f>
        <v>13.5</v>
      </c>
      <c r="K718" s="14" t="n">
        <f aca="false">J718-H718</f>
        <v>2.91</v>
      </c>
      <c r="L718" s="14" t="n">
        <f aca="false">G718-H718</f>
        <v>-1.09</v>
      </c>
    </row>
    <row r="719" customFormat="false" ht="15" hidden="false" customHeight="false" outlineLevel="0" collapsed="false">
      <c r="A719" s="2" t="s">
        <v>142</v>
      </c>
      <c r="B719" s="2" t="s">
        <v>158</v>
      </c>
      <c r="C719" s="2" t="s">
        <v>47</v>
      </c>
      <c r="D719" s="2" t="s">
        <v>10</v>
      </c>
      <c r="E719" s="2" t="s">
        <v>74</v>
      </c>
      <c r="F719" s="2" t="s">
        <v>976</v>
      </c>
      <c r="G719" s="14" t="n">
        <v>14.5</v>
      </c>
      <c r="H719" s="14" t="n">
        <v>10.58</v>
      </c>
      <c r="I719" s="14" t="n">
        <v>14.5</v>
      </c>
      <c r="J719" s="23" t="n">
        <f aca="false">IF(AND(E719="Priority",ISNUMBER('Cost model'!N647)),'Cost model'!N647,'Cost model'!M647)</f>
        <v>13.5</v>
      </c>
      <c r="K719" s="14" t="n">
        <f aca="false">J719-H719</f>
        <v>2.92</v>
      </c>
      <c r="L719" s="14" t="n">
        <f aca="false">G719-H719</f>
        <v>3.92</v>
      </c>
    </row>
    <row r="720" customFormat="false" ht="15" hidden="false" customHeight="false" outlineLevel="0" collapsed="false">
      <c r="A720" s="2" t="s">
        <v>142</v>
      </c>
      <c r="B720" s="2" t="s">
        <v>142</v>
      </c>
      <c r="C720" s="2" t="s">
        <v>49</v>
      </c>
      <c r="D720" s="2" t="s">
        <v>10</v>
      </c>
      <c r="E720" s="2" t="s">
        <v>74</v>
      </c>
      <c r="F720" s="2" t="s">
        <v>977</v>
      </c>
      <c r="G720" s="14" t="n">
        <v>17.5</v>
      </c>
      <c r="H720" s="14" t="n">
        <v>13.96</v>
      </c>
      <c r="I720" s="14" t="n">
        <v>17.5</v>
      </c>
      <c r="J720" s="23" t="n">
        <f aca="false">IF(AND(E720="Priority",ISNUMBER('Cost model'!N634)),'Cost model'!N634,'Cost model'!M634)</f>
        <v>15.5</v>
      </c>
      <c r="K720" s="14" t="n">
        <f aca="false">J720-H720</f>
        <v>1.54</v>
      </c>
      <c r="L720" s="14" t="n">
        <f aca="false">G720-H720</f>
        <v>3.54</v>
      </c>
    </row>
    <row r="721" customFormat="false" ht="15" hidden="false" customHeight="false" outlineLevel="0" collapsed="false">
      <c r="A721" s="2" t="s">
        <v>221</v>
      </c>
      <c r="B721" s="2" t="s">
        <v>221</v>
      </c>
      <c r="C721" s="2" t="s">
        <v>49</v>
      </c>
      <c r="D721" s="2" t="s">
        <v>12</v>
      </c>
      <c r="E721" s="2" t="s">
        <v>74</v>
      </c>
      <c r="F721" s="2" t="s">
        <v>977</v>
      </c>
      <c r="G721" s="14" t="n">
        <v>19.5</v>
      </c>
      <c r="H721" s="14" t="n">
        <v>95.98</v>
      </c>
      <c r="I721" s="14" t="n">
        <v>19.5</v>
      </c>
      <c r="J721" s="23" t="n">
        <f aca="false">IF(AND(E721="Priority",ISNUMBER('Cost model'!N742)),'Cost model'!N742,'Cost model'!M742)</f>
        <v>60</v>
      </c>
      <c r="K721" s="14" t="n">
        <f aca="false">J721-H721</f>
        <v>-35.98</v>
      </c>
      <c r="L721" s="14" t="n">
        <f aca="false">G721-H721</f>
        <v>-76.48</v>
      </c>
    </row>
    <row r="722" customFormat="false" ht="15" hidden="false" customHeight="false" outlineLevel="0" collapsed="false">
      <c r="A722" s="2" t="s">
        <v>124</v>
      </c>
      <c r="B722" s="2" t="s">
        <v>124</v>
      </c>
      <c r="C722" s="2" t="s">
        <v>48</v>
      </c>
      <c r="D722" s="2" t="s">
        <v>15</v>
      </c>
      <c r="E722" s="2" t="s">
        <v>74</v>
      </c>
      <c r="F722" s="2" t="s">
        <v>977</v>
      </c>
      <c r="G722" s="14" t="n">
        <v>45</v>
      </c>
      <c r="H722" s="14" t="n">
        <v>154.98</v>
      </c>
      <c r="I722" s="14" t="n">
        <v>85</v>
      </c>
      <c r="J722" s="23" t="n">
        <f aca="false">IF(AND(E722="Priority",ISNUMBER('Cost model'!N330)),'Cost model'!N330,'Cost model'!M330)</f>
        <v>180</v>
      </c>
      <c r="K722" s="14" t="n">
        <f aca="false">J722-H722</f>
        <v>25.02</v>
      </c>
      <c r="L722" s="14" t="n">
        <f aca="false">G722-H722</f>
        <v>-109.98</v>
      </c>
    </row>
    <row r="723" customFormat="false" ht="15" hidden="false" customHeight="false" outlineLevel="0" collapsed="false">
      <c r="A723" s="2" t="s">
        <v>124</v>
      </c>
      <c r="B723" s="2" t="s">
        <v>124</v>
      </c>
      <c r="C723" s="2" t="s">
        <v>47</v>
      </c>
      <c r="D723" s="2" t="s">
        <v>13</v>
      </c>
      <c r="E723" s="2" t="s">
        <v>74</v>
      </c>
      <c r="F723" s="2" t="s">
        <v>977</v>
      </c>
      <c r="G723" s="14" t="n">
        <v>19</v>
      </c>
      <c r="H723" s="14" t="n">
        <v>29.06</v>
      </c>
      <c r="I723" s="14" t="n">
        <v>19</v>
      </c>
      <c r="J723" s="23" t="n">
        <f aca="false">IF(AND(E723="Priority",ISNUMBER('Cost model'!N323)),'Cost model'!N323,'Cost model'!M323)</f>
        <v>60</v>
      </c>
      <c r="K723" s="14" t="n">
        <f aca="false">J723-H723</f>
        <v>30.94</v>
      </c>
      <c r="L723" s="14" t="n">
        <f aca="false">G723-H723</f>
        <v>-10.06</v>
      </c>
    </row>
    <row r="724" customFormat="false" ht="15" hidden="false" customHeight="false" outlineLevel="0" collapsed="false">
      <c r="A724" s="2" t="s">
        <v>124</v>
      </c>
      <c r="B724" s="2" t="s">
        <v>124</v>
      </c>
      <c r="C724" s="2" t="s">
        <v>48</v>
      </c>
      <c r="D724" s="2" t="s">
        <v>10</v>
      </c>
      <c r="E724" s="2" t="s">
        <v>74</v>
      </c>
      <c r="F724" s="2" t="s">
        <v>977</v>
      </c>
      <c r="G724" s="14" t="n">
        <v>12.5</v>
      </c>
      <c r="H724" s="14" t="n">
        <v>8.65</v>
      </c>
      <c r="I724" s="14" t="n">
        <v>12.5</v>
      </c>
      <c r="J724" s="23" t="n">
        <f aca="false">IF(AND(E724="Priority",ISNUMBER('Cost model'!N318)),'Cost model'!N318,'Cost model'!M318)</f>
        <v>14.5</v>
      </c>
      <c r="K724" s="14" t="n">
        <f aca="false">J724-H724</f>
        <v>5.85</v>
      </c>
      <c r="L724" s="14" t="n">
        <f aca="false">G724-H724</f>
        <v>3.85</v>
      </c>
    </row>
    <row r="725" customFormat="false" ht="15" hidden="false" customHeight="false" outlineLevel="0" collapsed="false">
      <c r="A725" s="2" t="s">
        <v>221</v>
      </c>
      <c r="B725" s="2" t="s">
        <v>221</v>
      </c>
      <c r="C725" s="2" t="s">
        <v>47</v>
      </c>
      <c r="D725" s="2" t="s">
        <v>13</v>
      </c>
      <c r="E725" s="2" t="s">
        <v>74</v>
      </c>
      <c r="F725" s="2" t="s">
        <v>977</v>
      </c>
      <c r="G725" s="14" t="n">
        <v>25</v>
      </c>
      <c r="H725" s="14" t="n">
        <v>72.16</v>
      </c>
      <c r="I725" s="14" t="n">
        <v>19.5</v>
      </c>
      <c r="J725" s="23" t="n">
        <f aca="false">IF(AND(E725="Priority",ISNUMBER('Cost model'!N743)),'Cost model'!N743,'Cost model'!M743)</f>
        <v>45</v>
      </c>
      <c r="K725" s="14" t="n">
        <f aca="false">J725-H725</f>
        <v>-27.16</v>
      </c>
      <c r="L725" s="14" t="n">
        <f aca="false">G725-H725</f>
        <v>-47.16</v>
      </c>
    </row>
    <row r="726" customFormat="false" ht="15" hidden="false" customHeight="false" outlineLevel="0" collapsed="false">
      <c r="A726" s="2" t="s">
        <v>142</v>
      </c>
      <c r="B726" s="2" t="s">
        <v>142</v>
      </c>
      <c r="C726" s="2" t="s">
        <v>49</v>
      </c>
      <c r="D726" s="2" t="s">
        <v>12</v>
      </c>
      <c r="E726" s="2" t="s">
        <v>74</v>
      </c>
      <c r="F726" s="2" t="s">
        <v>977</v>
      </c>
      <c r="G726" s="14" t="n">
        <v>17.5</v>
      </c>
      <c r="H726" s="14" t="n">
        <v>24.61</v>
      </c>
      <c r="I726" s="14" t="n">
        <v>19.5</v>
      </c>
      <c r="J726" s="23" t="n">
        <f aca="false">IF(AND(E726="Priority",ISNUMBER('Cost model'!N637)),'Cost model'!N637,'Cost model'!M637)</f>
        <v>45</v>
      </c>
      <c r="K726" s="14" t="n">
        <f aca="false">J726-H726</f>
        <v>20.39</v>
      </c>
      <c r="L726" s="14" t="n">
        <f aca="false">G726-H726</f>
        <v>-7.11</v>
      </c>
    </row>
    <row r="727" customFormat="false" ht="15" hidden="false" customHeight="false" outlineLevel="0" collapsed="false">
      <c r="A727" s="2" t="s">
        <v>174</v>
      </c>
      <c r="B727" s="2" t="s">
        <v>142</v>
      </c>
      <c r="C727" s="2" t="s">
        <v>48</v>
      </c>
      <c r="D727" s="2" t="s">
        <v>12</v>
      </c>
      <c r="E727" s="2" t="s">
        <v>74</v>
      </c>
      <c r="F727" s="2" t="s">
        <v>976</v>
      </c>
      <c r="G727" s="14" t="n">
        <v>12.5</v>
      </c>
      <c r="H727" s="14" t="n">
        <v>79.49</v>
      </c>
      <c r="I727" s="14" t="n">
        <v>12.5</v>
      </c>
      <c r="J727" s="23" t="n">
        <f aca="false">IF(AND(E727="Priority",ISNUMBER('Cost model'!N126)),'Cost model'!N126,'Cost model'!M126)</f>
        <v>45</v>
      </c>
      <c r="K727" s="14" t="n">
        <f aca="false">J727-H727</f>
        <v>-34.49</v>
      </c>
      <c r="L727" s="14" t="n">
        <f aca="false">G727-H727</f>
        <v>-66.99</v>
      </c>
    </row>
    <row r="728" customFormat="false" ht="15" hidden="false" customHeight="false" outlineLevel="0" collapsed="false">
      <c r="A728" s="2" t="s">
        <v>124</v>
      </c>
      <c r="B728" s="2" t="s">
        <v>124</v>
      </c>
      <c r="C728" s="2" t="s">
        <v>48</v>
      </c>
      <c r="D728" s="2" t="s">
        <v>10</v>
      </c>
      <c r="E728" s="2" t="s">
        <v>74</v>
      </c>
      <c r="F728" s="2" t="s">
        <v>977</v>
      </c>
      <c r="G728" s="14" t="n">
        <v>12.5</v>
      </c>
      <c r="H728" s="14" t="n">
        <v>13.24</v>
      </c>
      <c r="I728" s="14" t="n">
        <v>12.5</v>
      </c>
      <c r="J728" s="23" t="n">
        <f aca="false">IF(AND(E728="Priority",ISNUMBER('Cost model'!N318)),'Cost model'!N318,'Cost model'!M318)</f>
        <v>14.5</v>
      </c>
      <c r="K728" s="14" t="n">
        <f aca="false">J728-H728</f>
        <v>1.26</v>
      </c>
      <c r="L728" s="14" t="n">
        <f aca="false">G728-H728</f>
        <v>-0.74</v>
      </c>
    </row>
    <row r="729" customFormat="false" ht="15" hidden="false" customHeight="false" outlineLevel="0" collapsed="false">
      <c r="A729" s="2" t="s">
        <v>142</v>
      </c>
      <c r="B729" s="2" t="s">
        <v>142</v>
      </c>
      <c r="C729" s="2" t="s">
        <v>47</v>
      </c>
      <c r="D729" s="2" t="s">
        <v>12</v>
      </c>
      <c r="E729" s="2" t="s">
        <v>74</v>
      </c>
      <c r="F729" s="2" t="s">
        <v>977</v>
      </c>
      <c r="G729" s="14" t="n">
        <v>9.5</v>
      </c>
      <c r="H729" s="14" t="n">
        <v>9.61</v>
      </c>
      <c r="I729" s="14" t="n">
        <v>9.5</v>
      </c>
      <c r="J729" s="23" t="n">
        <f aca="false">IF(AND(E729="Priority",ISNUMBER('Cost model'!N635)),'Cost model'!N635,'Cost model'!M635)</f>
        <v>30.5</v>
      </c>
      <c r="K729" s="14" t="n">
        <f aca="false">J729-H729</f>
        <v>20.89</v>
      </c>
      <c r="L729" s="14" t="n">
        <f aca="false">G729-H729</f>
        <v>-0.109999999999999</v>
      </c>
    </row>
    <row r="730" customFormat="false" ht="15" hidden="false" customHeight="false" outlineLevel="0" collapsed="false">
      <c r="A730" s="2" t="s">
        <v>142</v>
      </c>
      <c r="B730" s="2" t="s">
        <v>124</v>
      </c>
      <c r="C730" s="2" t="s">
        <v>47</v>
      </c>
      <c r="D730" s="2" t="s">
        <v>10</v>
      </c>
      <c r="E730" s="2" t="s">
        <v>74</v>
      </c>
      <c r="F730" s="2" t="s">
        <v>976</v>
      </c>
      <c r="G730" s="14" t="n">
        <v>9.5</v>
      </c>
      <c r="H730" s="14" t="n">
        <v>12.36</v>
      </c>
      <c r="I730" s="14" t="n">
        <v>14.5</v>
      </c>
      <c r="J730" s="23" t="n">
        <f aca="false">IF(AND(E730="Priority",ISNUMBER('Cost model'!N662)),'Cost model'!N662,'Cost model'!M662)</f>
        <v>13.5</v>
      </c>
      <c r="K730" s="14" t="n">
        <f aca="false">J730-H730</f>
        <v>1.14</v>
      </c>
      <c r="L730" s="14" t="n">
        <f aca="false">G730-H730</f>
        <v>-2.86</v>
      </c>
    </row>
    <row r="731" customFormat="false" ht="15" hidden="false" customHeight="false" outlineLevel="0" collapsed="false">
      <c r="A731" s="2" t="s">
        <v>221</v>
      </c>
      <c r="B731" s="2" t="s">
        <v>158</v>
      </c>
      <c r="C731" s="2" t="s">
        <v>47</v>
      </c>
      <c r="D731" s="2" t="s">
        <v>12</v>
      </c>
      <c r="E731" s="2" t="s">
        <v>74</v>
      </c>
      <c r="F731" s="2" t="s">
        <v>976</v>
      </c>
      <c r="G731" s="14" t="n">
        <v>9.5</v>
      </c>
      <c r="H731" s="14" t="n">
        <v>80.41</v>
      </c>
      <c r="I731" s="14" t="n">
        <v>19.5</v>
      </c>
      <c r="J731" s="23" t="n">
        <f aca="false">IF(AND(E731="Priority",ISNUMBER('Cost model'!N755)),'Cost model'!N755,'Cost model'!M755)</f>
        <v>50</v>
      </c>
      <c r="K731" s="14" t="n">
        <f aca="false">J731-H731</f>
        <v>-30.41</v>
      </c>
      <c r="L731" s="14" t="n">
        <f aca="false">G731-H731</f>
        <v>-70.91</v>
      </c>
    </row>
    <row r="732" customFormat="false" ht="15" hidden="false" customHeight="false" outlineLevel="0" collapsed="false">
      <c r="A732" s="2" t="s">
        <v>142</v>
      </c>
      <c r="B732" s="2" t="s">
        <v>174</v>
      </c>
      <c r="C732" s="2" t="s">
        <v>49</v>
      </c>
      <c r="D732" s="2" t="s">
        <v>10</v>
      </c>
      <c r="E732" s="2" t="s">
        <v>74</v>
      </c>
      <c r="F732" s="2" t="s">
        <v>976</v>
      </c>
      <c r="G732" s="14" t="n">
        <v>9.5</v>
      </c>
      <c r="H732" s="14" t="n">
        <v>12.31</v>
      </c>
      <c r="I732" s="14" t="n">
        <v>17.5</v>
      </c>
      <c r="J732" s="23" t="n">
        <f aca="false">IF(AND(E732="Priority",ISNUMBER('Cost model'!N694)),'Cost model'!N694,'Cost model'!M694)</f>
        <v>17.5</v>
      </c>
      <c r="K732" s="14" t="n">
        <f aca="false">J732-H732</f>
        <v>5.19</v>
      </c>
      <c r="L732" s="14" t="n">
        <f aca="false">G732-H732</f>
        <v>-2.81</v>
      </c>
    </row>
    <row r="733" customFormat="false" ht="15" hidden="false" customHeight="false" outlineLevel="0" collapsed="false">
      <c r="A733" s="2" t="s">
        <v>124</v>
      </c>
      <c r="B733" s="2" t="s">
        <v>124</v>
      </c>
      <c r="C733" s="2" t="s">
        <v>49</v>
      </c>
      <c r="D733" s="2" t="s">
        <v>10</v>
      </c>
      <c r="E733" s="2" t="s">
        <v>74</v>
      </c>
      <c r="F733" s="2" t="s">
        <v>977</v>
      </c>
      <c r="G733" s="14" t="n">
        <v>17.5</v>
      </c>
      <c r="H733" s="14" t="n">
        <v>20.05</v>
      </c>
      <c r="I733" s="14" t="n">
        <v>17.5</v>
      </c>
      <c r="J733" s="23" t="n">
        <f aca="false">IF(AND(E733="Priority",ISNUMBER('Cost model'!N319)),'Cost model'!N319,'Cost model'!M319)</f>
        <v>16.5</v>
      </c>
      <c r="K733" s="14" t="n">
        <f aca="false">J733-H733</f>
        <v>-3.55</v>
      </c>
      <c r="L733" s="14" t="n">
        <f aca="false">G733-H733</f>
        <v>-2.55</v>
      </c>
    </row>
    <row r="734" customFormat="false" ht="15" hidden="false" customHeight="false" outlineLevel="0" collapsed="false">
      <c r="A734" s="2" t="s">
        <v>142</v>
      </c>
      <c r="B734" s="2" t="s">
        <v>158</v>
      </c>
      <c r="C734" s="2" t="s">
        <v>48</v>
      </c>
      <c r="D734" s="2" t="s">
        <v>10</v>
      </c>
      <c r="E734" s="2" t="s">
        <v>74</v>
      </c>
      <c r="F734" s="2" t="s">
        <v>976</v>
      </c>
      <c r="G734" s="14" t="n">
        <v>12.5</v>
      </c>
      <c r="H734" s="14" t="n">
        <v>14.92</v>
      </c>
      <c r="I734" s="14" t="n">
        <v>14.5</v>
      </c>
      <c r="J734" s="23" t="n">
        <f aca="false">IF(AND(E734="Priority",ISNUMBER('Cost model'!N648)),'Cost model'!N648,'Cost model'!M648)</f>
        <v>13.5</v>
      </c>
      <c r="K734" s="14" t="n">
        <f aca="false">J734-H734</f>
        <v>-1.42</v>
      </c>
      <c r="L734" s="14" t="n">
        <f aca="false">G734-H734</f>
        <v>-2.42</v>
      </c>
    </row>
    <row r="735" customFormat="false" ht="15" hidden="false" customHeight="false" outlineLevel="0" collapsed="false">
      <c r="A735" s="2" t="s">
        <v>158</v>
      </c>
      <c r="B735" s="2" t="s">
        <v>158</v>
      </c>
      <c r="C735" s="2" t="s">
        <v>49</v>
      </c>
      <c r="D735" s="2" t="s">
        <v>12</v>
      </c>
      <c r="E735" s="2" t="s">
        <v>74</v>
      </c>
      <c r="F735" s="2" t="s">
        <v>977</v>
      </c>
      <c r="G735" s="14" t="n">
        <v>19.5</v>
      </c>
      <c r="H735" s="14" t="n">
        <v>48.26</v>
      </c>
      <c r="I735" s="14" t="n">
        <v>19.5</v>
      </c>
      <c r="J735" s="23" t="n">
        <f aca="false">IF(AND(E735="Priority",ISNUMBER('Cost model'!N427)),'Cost model'!N427,'Cost model'!M427)</f>
        <v>28.5</v>
      </c>
      <c r="K735" s="14" t="n">
        <f aca="false">J735-H735</f>
        <v>-19.76</v>
      </c>
      <c r="L735" s="14" t="n">
        <f aca="false">G735-H735</f>
        <v>-28.76</v>
      </c>
    </row>
    <row r="736" customFormat="false" ht="15" hidden="false" customHeight="false" outlineLevel="0" collapsed="false">
      <c r="A736" s="2" t="s">
        <v>124</v>
      </c>
      <c r="B736" s="2" t="s">
        <v>124</v>
      </c>
      <c r="C736" s="2" t="s">
        <v>47</v>
      </c>
      <c r="D736" s="2" t="s">
        <v>10</v>
      </c>
      <c r="E736" s="2" t="s">
        <v>74</v>
      </c>
      <c r="F736" s="2" t="s">
        <v>977</v>
      </c>
      <c r="G736" s="14" t="n">
        <v>9.5</v>
      </c>
      <c r="H736" s="14" t="n">
        <v>7.54</v>
      </c>
      <c r="I736" s="14" t="n">
        <v>9.5</v>
      </c>
      <c r="J736" s="23" t="n">
        <f aca="false">IF(AND(E736="Priority",ISNUMBER('Cost model'!N317)),'Cost model'!N317,'Cost model'!M317)</f>
        <v>10.5</v>
      </c>
      <c r="K736" s="14" t="n">
        <f aca="false">J736-H736</f>
        <v>2.96</v>
      </c>
      <c r="L736" s="14" t="n">
        <f aca="false">G736-H736</f>
        <v>1.96</v>
      </c>
    </row>
    <row r="737" customFormat="false" ht="15" hidden="false" customHeight="false" outlineLevel="0" collapsed="false">
      <c r="A737" s="2" t="s">
        <v>174</v>
      </c>
      <c r="B737" s="2" t="s">
        <v>142</v>
      </c>
      <c r="C737" s="2" t="s">
        <v>48</v>
      </c>
      <c r="D737" s="2" t="s">
        <v>12</v>
      </c>
      <c r="E737" s="2" t="s">
        <v>74</v>
      </c>
      <c r="F737" s="2" t="s">
        <v>976</v>
      </c>
      <c r="G737" s="14" t="n">
        <v>12.5</v>
      </c>
      <c r="H737" s="14" t="n">
        <v>43.58</v>
      </c>
      <c r="I737" s="14" t="n">
        <v>12.5</v>
      </c>
      <c r="J737" s="23" t="n">
        <f aca="false">IF(AND(E737="Priority",ISNUMBER('Cost model'!N126)),'Cost model'!N126,'Cost model'!M126)</f>
        <v>45</v>
      </c>
      <c r="K737" s="14" t="n">
        <f aca="false">J737-H737</f>
        <v>1.42</v>
      </c>
      <c r="L737" s="14" t="n">
        <f aca="false">G737-H737</f>
        <v>-31.08</v>
      </c>
    </row>
    <row r="738" customFormat="false" ht="15" hidden="false" customHeight="false" outlineLevel="0" collapsed="false">
      <c r="A738" s="2" t="s">
        <v>124</v>
      </c>
      <c r="B738" s="2" t="s">
        <v>124</v>
      </c>
      <c r="C738" s="2" t="s">
        <v>48</v>
      </c>
      <c r="D738" s="2" t="s">
        <v>10</v>
      </c>
      <c r="E738" s="2" t="s">
        <v>74</v>
      </c>
      <c r="F738" s="2" t="s">
        <v>977</v>
      </c>
      <c r="G738" s="14" t="n">
        <v>12.5</v>
      </c>
      <c r="H738" s="14" t="n">
        <v>10.77</v>
      </c>
      <c r="I738" s="14" t="n">
        <v>12.5</v>
      </c>
      <c r="J738" s="23" t="n">
        <f aca="false">IF(AND(E738="Priority",ISNUMBER('Cost model'!N318)),'Cost model'!N318,'Cost model'!M318)</f>
        <v>14.5</v>
      </c>
      <c r="K738" s="14" t="n">
        <f aca="false">J738-H738</f>
        <v>3.73</v>
      </c>
      <c r="L738" s="14" t="n">
        <f aca="false">G738-H738</f>
        <v>1.73</v>
      </c>
    </row>
    <row r="739" customFormat="false" ht="15" hidden="false" customHeight="false" outlineLevel="0" collapsed="false">
      <c r="A739" s="2" t="s">
        <v>124</v>
      </c>
      <c r="B739" s="2" t="s">
        <v>124</v>
      </c>
      <c r="C739" s="2" t="s">
        <v>48</v>
      </c>
      <c r="D739" s="2" t="s">
        <v>10</v>
      </c>
      <c r="E739" s="2" t="s">
        <v>74</v>
      </c>
      <c r="F739" s="2" t="s">
        <v>977</v>
      </c>
      <c r="G739" s="14" t="n">
        <v>12.5</v>
      </c>
      <c r="H739" s="14" t="n">
        <v>10.77</v>
      </c>
      <c r="I739" s="14" t="n">
        <v>12.5</v>
      </c>
      <c r="J739" s="23" t="n">
        <f aca="false">IF(AND(E739="Priority",ISNUMBER('Cost model'!N318)),'Cost model'!N318,'Cost model'!M318)</f>
        <v>14.5</v>
      </c>
      <c r="K739" s="14" t="n">
        <f aca="false">J739-H739</f>
        <v>3.73</v>
      </c>
      <c r="L739" s="14" t="n">
        <f aca="false">G739-H739</f>
        <v>1.73</v>
      </c>
    </row>
    <row r="740" customFormat="false" ht="15" hidden="false" customHeight="false" outlineLevel="0" collapsed="false">
      <c r="A740" s="2" t="s">
        <v>205</v>
      </c>
      <c r="B740" s="2" t="s">
        <v>142</v>
      </c>
      <c r="C740" s="2" t="s">
        <v>48</v>
      </c>
      <c r="D740" s="2" t="s">
        <v>10</v>
      </c>
      <c r="E740" s="2" t="s">
        <v>74</v>
      </c>
      <c r="F740" s="2" t="s">
        <v>976</v>
      </c>
      <c r="G740" s="14" t="n">
        <v>14.5</v>
      </c>
      <c r="H740" s="14" t="n">
        <v>11.01</v>
      </c>
      <c r="I740" s="14" t="n">
        <v>14.5</v>
      </c>
      <c r="J740" s="23" t="n">
        <f aca="false">IF(AND(E740="Priority",ISNUMBER('Cost model'!N543)),'Cost model'!N543,'Cost model'!M543)</f>
        <v>18.5</v>
      </c>
      <c r="K740" s="14" t="n">
        <f aca="false">J740-H740</f>
        <v>7.49</v>
      </c>
      <c r="L740" s="14" t="n">
        <f aca="false">G740-H740</f>
        <v>3.49</v>
      </c>
    </row>
    <row r="741" customFormat="false" ht="15" hidden="false" customHeight="false" outlineLevel="0" collapsed="false">
      <c r="A741" s="2" t="s">
        <v>142</v>
      </c>
      <c r="B741" s="2" t="s">
        <v>142</v>
      </c>
      <c r="C741" s="2" t="s">
        <v>47</v>
      </c>
      <c r="D741" s="2" t="s">
        <v>12</v>
      </c>
      <c r="E741" s="2" t="s">
        <v>74</v>
      </c>
      <c r="F741" s="2" t="s">
        <v>977</v>
      </c>
      <c r="G741" s="14" t="n">
        <v>9.5</v>
      </c>
      <c r="H741" s="14" t="n">
        <v>7.07</v>
      </c>
      <c r="I741" s="14" t="n">
        <v>9.5</v>
      </c>
      <c r="J741" s="23" t="n">
        <f aca="false">IF(AND(E741="Priority",ISNUMBER('Cost model'!N635)),'Cost model'!N635,'Cost model'!M635)</f>
        <v>30.5</v>
      </c>
      <c r="K741" s="14" t="n">
        <f aca="false">J741-H741</f>
        <v>23.43</v>
      </c>
      <c r="L741" s="14" t="n">
        <f aca="false">G741-H741</f>
        <v>2.43</v>
      </c>
    </row>
    <row r="742" customFormat="false" ht="15" hidden="false" customHeight="false" outlineLevel="0" collapsed="false">
      <c r="A742" s="2" t="s">
        <v>124</v>
      </c>
      <c r="B742" s="2" t="s">
        <v>124</v>
      </c>
      <c r="C742" s="2" t="s">
        <v>47</v>
      </c>
      <c r="D742" s="2" t="s">
        <v>10</v>
      </c>
      <c r="E742" s="2" t="s">
        <v>74</v>
      </c>
      <c r="F742" s="2" t="s">
        <v>977</v>
      </c>
      <c r="G742" s="14" t="n">
        <v>9.5</v>
      </c>
      <c r="H742" s="14" t="n">
        <v>7.84</v>
      </c>
      <c r="I742" s="14" t="n">
        <v>9.5</v>
      </c>
      <c r="J742" s="23" t="n">
        <f aca="false">IF(AND(E742="Priority",ISNUMBER('Cost model'!N317)),'Cost model'!N317,'Cost model'!M317)</f>
        <v>10.5</v>
      </c>
      <c r="K742" s="14" t="n">
        <f aca="false">J742-H742</f>
        <v>2.66</v>
      </c>
      <c r="L742" s="14" t="n">
        <f aca="false">G742-H742</f>
        <v>1.66</v>
      </c>
    </row>
    <row r="743" customFormat="false" ht="15" hidden="false" customHeight="false" outlineLevel="0" collapsed="false">
      <c r="A743" s="2" t="s">
        <v>174</v>
      </c>
      <c r="B743" s="2" t="s">
        <v>124</v>
      </c>
      <c r="C743" s="2" t="s">
        <v>47</v>
      </c>
      <c r="D743" s="2" t="s">
        <v>10</v>
      </c>
      <c r="E743" s="2" t="s">
        <v>74</v>
      </c>
      <c r="F743" s="2" t="s">
        <v>976</v>
      </c>
      <c r="G743" s="14" t="n">
        <v>25</v>
      </c>
      <c r="H743" s="14" t="n">
        <v>126.2</v>
      </c>
      <c r="I743" s="14" t="n">
        <v>9.5</v>
      </c>
      <c r="J743" s="23" t="n">
        <f aca="false">IF(AND(E743="Priority",ISNUMBER('Cost model'!N107)),'Cost model'!N107,'Cost model'!M107)</f>
        <v>12.5</v>
      </c>
      <c r="K743" s="14" t="n">
        <f aca="false">J743-H743</f>
        <v>-113.7</v>
      </c>
      <c r="L743" s="14" t="n">
        <f aca="false">G743-H743</f>
        <v>-101.2</v>
      </c>
    </row>
    <row r="744" customFormat="false" ht="15" hidden="false" customHeight="false" outlineLevel="0" collapsed="false">
      <c r="A744" s="2" t="s">
        <v>124</v>
      </c>
      <c r="B744" s="2" t="s">
        <v>123</v>
      </c>
      <c r="C744" s="2" t="s">
        <v>49</v>
      </c>
      <c r="D744" s="2" t="s">
        <v>10</v>
      </c>
      <c r="E744" s="2" t="s">
        <v>74</v>
      </c>
      <c r="F744" s="2" t="s">
        <v>976</v>
      </c>
      <c r="G744" s="14" t="n">
        <v>29.5</v>
      </c>
      <c r="H744" s="14" t="n">
        <v>20.05</v>
      </c>
      <c r="I744" s="14" t="n">
        <v>19.5</v>
      </c>
      <c r="J744" s="23" t="n">
        <f aca="false">IF(AND(E744="Priority",ISNUMBER('Cost model'!N394)),'Cost model'!N394,'Cost model'!M394)</f>
        <v>20.5</v>
      </c>
      <c r="K744" s="14" t="n">
        <f aca="false">J744-H744</f>
        <v>0.449999999999999</v>
      </c>
      <c r="L744" s="14" t="n">
        <f aca="false">G744-H744</f>
        <v>9.45</v>
      </c>
    </row>
    <row r="745" customFormat="false" ht="15" hidden="false" customHeight="false" outlineLevel="0" collapsed="false">
      <c r="A745" s="2" t="s">
        <v>174</v>
      </c>
      <c r="B745" s="2" t="s">
        <v>174</v>
      </c>
      <c r="C745" s="2" t="s">
        <v>47</v>
      </c>
      <c r="D745" s="2" t="s">
        <v>12</v>
      </c>
      <c r="E745" s="2" t="s">
        <v>74</v>
      </c>
      <c r="F745" s="2" t="s">
        <v>977</v>
      </c>
      <c r="G745" s="14" t="n">
        <v>9.5</v>
      </c>
      <c r="H745" s="14" t="n">
        <v>28.8</v>
      </c>
      <c r="I745" s="14" t="n">
        <v>9.5</v>
      </c>
      <c r="J745" s="23" t="n">
        <f aca="false">IF(AND(E745="Priority",ISNUMBER('Cost model'!N170)),'Cost model'!N170,'Cost model'!M170)</f>
        <v>25.5</v>
      </c>
      <c r="K745" s="14" t="n">
        <f aca="false">J745-H745</f>
        <v>-3.3</v>
      </c>
      <c r="L745" s="14" t="n">
        <f aca="false">G745-H745</f>
        <v>-19.3</v>
      </c>
    </row>
    <row r="746" customFormat="false" ht="15" hidden="false" customHeight="false" outlineLevel="0" collapsed="false">
      <c r="A746" s="2" t="s">
        <v>221</v>
      </c>
      <c r="B746" s="2" t="s">
        <v>221</v>
      </c>
      <c r="C746" s="2" t="s">
        <v>47</v>
      </c>
      <c r="D746" s="2" t="s">
        <v>15</v>
      </c>
      <c r="E746" s="2" t="s">
        <v>83</v>
      </c>
      <c r="F746" s="2" t="s">
        <v>977</v>
      </c>
      <c r="G746" s="14" t="n">
        <v>85</v>
      </c>
      <c r="H746" s="14" t="n">
        <v>59.88</v>
      </c>
      <c r="I746" s="14" t="n">
        <v>85</v>
      </c>
      <c r="J746" s="23" t="n">
        <f aca="false">IF(AND(E746="Priority",ISNUMBER('Cost model'!N749)),'Cost model'!N749,'Cost model'!M749)</f>
        <v>135</v>
      </c>
      <c r="K746" s="14" t="n">
        <f aca="false">J746-H746</f>
        <v>75.12</v>
      </c>
      <c r="L746" s="14" t="n">
        <f aca="false">G746-H746</f>
        <v>25.12</v>
      </c>
    </row>
    <row r="747" customFormat="false" ht="15" hidden="false" customHeight="false" outlineLevel="0" collapsed="false">
      <c r="A747" s="2" t="s">
        <v>174</v>
      </c>
      <c r="B747" s="2" t="s">
        <v>142</v>
      </c>
      <c r="C747" s="2" t="s">
        <v>49</v>
      </c>
      <c r="D747" s="2" t="s">
        <v>13</v>
      </c>
      <c r="E747" s="2" t="s">
        <v>74</v>
      </c>
      <c r="F747" s="2" t="s">
        <v>976</v>
      </c>
      <c r="G747" s="14" t="n">
        <v>85</v>
      </c>
      <c r="H747" s="14" t="n">
        <v>153.63</v>
      </c>
      <c r="I747" s="14" t="n">
        <v>50</v>
      </c>
      <c r="J747" s="23" t="n">
        <f aca="false">IF(AND(E747="Priority",ISNUMBER('Cost model'!N130)),'Cost model'!N130,'Cost model'!M130)</f>
        <v>100</v>
      </c>
      <c r="K747" s="14" t="n">
        <f aca="false">J747-H747</f>
        <v>-53.63</v>
      </c>
      <c r="L747" s="14" t="n">
        <f aca="false">G747-H747</f>
        <v>-68.63</v>
      </c>
    </row>
    <row r="748" customFormat="false" ht="15" hidden="false" customHeight="false" outlineLevel="0" collapsed="false">
      <c r="A748" s="2" t="s">
        <v>221</v>
      </c>
      <c r="B748" s="2" t="s">
        <v>221</v>
      </c>
      <c r="C748" s="2" t="s">
        <v>47</v>
      </c>
      <c r="D748" s="2" t="s">
        <v>10</v>
      </c>
      <c r="E748" s="2" t="s">
        <v>74</v>
      </c>
      <c r="F748" s="2" t="s">
        <v>977</v>
      </c>
      <c r="G748" s="14" t="n">
        <v>9.5</v>
      </c>
      <c r="H748" s="14" t="n">
        <v>23.32</v>
      </c>
      <c r="I748" s="14" t="n">
        <v>9.5</v>
      </c>
      <c r="J748" s="23" t="n">
        <f aca="false">IF(AND(E748="Priority",ISNUMBER('Cost model'!N737)),'Cost model'!N737,'Cost model'!M737)</f>
        <v>8.5</v>
      </c>
      <c r="K748" s="14" t="n">
        <f aca="false">J748-H748</f>
        <v>-14.82</v>
      </c>
      <c r="L748" s="14" t="n">
        <f aca="false">G748-H748</f>
        <v>-13.82</v>
      </c>
    </row>
    <row r="749" customFormat="false" ht="15" hidden="false" customHeight="false" outlineLevel="0" collapsed="false">
      <c r="A749" s="2" t="s">
        <v>124</v>
      </c>
      <c r="B749" s="2" t="s">
        <v>124</v>
      </c>
      <c r="C749" s="2" t="s">
        <v>48</v>
      </c>
      <c r="D749" s="2" t="s">
        <v>10</v>
      </c>
      <c r="E749" s="2" t="s">
        <v>74</v>
      </c>
      <c r="F749" s="2" t="s">
        <v>977</v>
      </c>
      <c r="G749" s="14" t="n">
        <v>12.5</v>
      </c>
      <c r="H749" s="14" t="n">
        <v>9</v>
      </c>
      <c r="I749" s="14" t="n">
        <v>12.5</v>
      </c>
      <c r="J749" s="23" t="n">
        <f aca="false">IF(AND(E749="Priority",ISNUMBER('Cost model'!N318)),'Cost model'!N318,'Cost model'!M318)</f>
        <v>14.5</v>
      </c>
      <c r="K749" s="14" t="n">
        <f aca="false">J749-H749</f>
        <v>5.5</v>
      </c>
      <c r="L749" s="14" t="n">
        <f aca="false">G749-H749</f>
        <v>3.5</v>
      </c>
    </row>
    <row r="750" customFormat="false" ht="15" hidden="false" customHeight="false" outlineLevel="0" collapsed="false">
      <c r="A750" s="2" t="s">
        <v>174</v>
      </c>
      <c r="B750" s="2" t="s">
        <v>142</v>
      </c>
      <c r="C750" s="2" t="s">
        <v>47</v>
      </c>
      <c r="D750" s="2" t="s">
        <v>10</v>
      </c>
      <c r="E750" s="2" t="s">
        <v>74</v>
      </c>
      <c r="F750" s="2" t="s">
        <v>976</v>
      </c>
      <c r="G750" s="14" t="n">
        <v>9.5</v>
      </c>
      <c r="H750" s="14" t="n">
        <v>15.85</v>
      </c>
      <c r="I750" s="14" t="n">
        <v>9.5</v>
      </c>
      <c r="J750" s="23" t="n">
        <f aca="false">IF(AND(E750="Priority",ISNUMBER('Cost model'!N122)),'Cost model'!N122,'Cost model'!M122)</f>
        <v>13.5</v>
      </c>
      <c r="K750" s="14" t="n">
        <f aca="false">J750-H750</f>
        <v>-2.35</v>
      </c>
      <c r="L750" s="14" t="n">
        <f aca="false">G750-H750</f>
        <v>-6.35</v>
      </c>
    </row>
    <row r="751" customFormat="false" ht="15" hidden="false" customHeight="false" outlineLevel="0" collapsed="false">
      <c r="A751" s="2" t="s">
        <v>142</v>
      </c>
      <c r="B751" s="2" t="s">
        <v>142</v>
      </c>
      <c r="C751" s="2" t="s">
        <v>47</v>
      </c>
      <c r="D751" s="2" t="s">
        <v>10</v>
      </c>
      <c r="E751" s="2" t="s">
        <v>74</v>
      </c>
      <c r="F751" s="2" t="s">
        <v>977</v>
      </c>
      <c r="G751" s="14" t="n">
        <v>9.5</v>
      </c>
      <c r="H751" s="14" t="n">
        <v>6.48</v>
      </c>
      <c r="I751" s="14" t="n">
        <v>9.5</v>
      </c>
      <c r="J751" s="23" t="n">
        <f aca="false">IF(AND(E751="Priority",ISNUMBER('Cost model'!N632)),'Cost model'!N632,'Cost model'!M632)</f>
        <v>9.5</v>
      </c>
      <c r="K751" s="14" t="n">
        <f aca="false">J751-H751</f>
        <v>3.02</v>
      </c>
      <c r="L751" s="14" t="n">
        <f aca="false">G751-H751</f>
        <v>3.02</v>
      </c>
    </row>
    <row r="752" customFormat="false" ht="15" hidden="false" customHeight="false" outlineLevel="0" collapsed="false">
      <c r="A752" s="2" t="s">
        <v>124</v>
      </c>
      <c r="B752" s="2" t="s">
        <v>124</v>
      </c>
      <c r="C752" s="2" t="s">
        <v>47</v>
      </c>
      <c r="D752" s="2" t="s">
        <v>10</v>
      </c>
      <c r="E752" s="2" t="s">
        <v>74</v>
      </c>
      <c r="F752" s="2" t="s">
        <v>977</v>
      </c>
      <c r="G752" s="14" t="n">
        <v>9.5</v>
      </c>
      <c r="H752" s="14" t="n">
        <v>6.85</v>
      </c>
      <c r="I752" s="14" t="n">
        <v>9.5</v>
      </c>
      <c r="J752" s="23" t="n">
        <f aca="false">IF(AND(E752="Priority",ISNUMBER('Cost model'!N317)),'Cost model'!N317,'Cost model'!M317)</f>
        <v>10.5</v>
      </c>
      <c r="K752" s="14" t="n">
        <f aca="false">J752-H752</f>
        <v>3.65</v>
      </c>
      <c r="L752" s="14" t="n">
        <f aca="false">G752-H752</f>
        <v>2.65</v>
      </c>
    </row>
    <row r="753" customFormat="false" ht="15" hidden="false" customHeight="false" outlineLevel="0" collapsed="false">
      <c r="A753" s="2" t="s">
        <v>124</v>
      </c>
      <c r="B753" s="2" t="s">
        <v>124</v>
      </c>
      <c r="C753" s="2" t="s">
        <v>47</v>
      </c>
      <c r="D753" s="2" t="s">
        <v>10</v>
      </c>
      <c r="E753" s="2" t="s">
        <v>74</v>
      </c>
      <c r="F753" s="2" t="s">
        <v>977</v>
      </c>
      <c r="G753" s="14" t="n">
        <v>9.5</v>
      </c>
      <c r="H753" s="14" t="n">
        <v>7.84</v>
      </c>
      <c r="I753" s="14" t="n">
        <v>9.5</v>
      </c>
      <c r="J753" s="23" t="n">
        <f aca="false">IF(AND(E753="Priority",ISNUMBER('Cost model'!N317)),'Cost model'!N317,'Cost model'!M317)</f>
        <v>10.5</v>
      </c>
      <c r="K753" s="14" t="n">
        <f aca="false">J753-H753</f>
        <v>2.66</v>
      </c>
      <c r="L753" s="14" t="n">
        <f aca="false">G753-H753</f>
        <v>1.66</v>
      </c>
    </row>
    <row r="754" customFormat="false" ht="15" hidden="false" customHeight="false" outlineLevel="0" collapsed="false">
      <c r="A754" s="2" t="s">
        <v>142</v>
      </c>
      <c r="B754" s="2" t="s">
        <v>142</v>
      </c>
      <c r="C754" s="2" t="s">
        <v>48</v>
      </c>
      <c r="D754" s="2" t="s">
        <v>10</v>
      </c>
      <c r="E754" s="2" t="s">
        <v>74</v>
      </c>
      <c r="F754" s="2" t="s">
        <v>977</v>
      </c>
      <c r="G754" s="14" t="n">
        <v>19.5</v>
      </c>
      <c r="H754" s="14" t="n">
        <v>10.02</v>
      </c>
      <c r="I754" s="14" t="n">
        <v>12.5</v>
      </c>
      <c r="J754" s="23" t="n">
        <f aca="false">IF(AND(E754="Priority",ISNUMBER('Cost model'!N633)),'Cost model'!N633,'Cost model'!M633)</f>
        <v>11.5</v>
      </c>
      <c r="K754" s="14" t="n">
        <f aca="false">J754-H754</f>
        <v>1.48</v>
      </c>
      <c r="L754" s="14" t="n">
        <f aca="false">G754-H754</f>
        <v>9.48</v>
      </c>
    </row>
    <row r="755" customFormat="false" ht="15" hidden="false" customHeight="false" outlineLevel="0" collapsed="false">
      <c r="A755" s="2" t="s">
        <v>124</v>
      </c>
      <c r="B755" s="2" t="s">
        <v>124</v>
      </c>
      <c r="C755" s="2" t="s">
        <v>49</v>
      </c>
      <c r="D755" s="2" t="s">
        <v>10</v>
      </c>
      <c r="E755" s="2" t="s">
        <v>74</v>
      </c>
      <c r="F755" s="2" t="s">
        <v>977</v>
      </c>
      <c r="G755" s="14" t="n">
        <v>17.5</v>
      </c>
      <c r="H755" s="14" t="n">
        <v>16.34</v>
      </c>
      <c r="I755" s="14" t="n">
        <v>17.5</v>
      </c>
      <c r="J755" s="23" t="n">
        <f aca="false">IF(AND(E755="Priority",ISNUMBER('Cost model'!N319)),'Cost model'!N319,'Cost model'!M319)</f>
        <v>16.5</v>
      </c>
      <c r="K755" s="14" t="n">
        <f aca="false">J755-H755</f>
        <v>0.16</v>
      </c>
      <c r="L755" s="14" t="n">
        <f aca="false">G755-H755</f>
        <v>1.16</v>
      </c>
    </row>
    <row r="756" customFormat="false" ht="15" hidden="false" customHeight="false" outlineLevel="0" collapsed="false">
      <c r="A756" s="2" t="s">
        <v>124</v>
      </c>
      <c r="B756" s="2" t="s">
        <v>124</v>
      </c>
      <c r="C756" s="2" t="s">
        <v>47</v>
      </c>
      <c r="D756" s="2" t="s">
        <v>10</v>
      </c>
      <c r="E756" s="2" t="s">
        <v>74</v>
      </c>
      <c r="F756" s="2" t="s">
        <v>977</v>
      </c>
      <c r="G756" s="14" t="n">
        <v>9.5</v>
      </c>
      <c r="H756" s="14" t="n">
        <v>6.48</v>
      </c>
      <c r="I756" s="14" t="n">
        <v>9.5</v>
      </c>
      <c r="J756" s="23" t="n">
        <f aca="false">IF(AND(E756="Priority",ISNUMBER('Cost model'!N317)),'Cost model'!N317,'Cost model'!M317)</f>
        <v>10.5</v>
      </c>
      <c r="K756" s="14" t="n">
        <f aca="false">J756-H756</f>
        <v>4.02</v>
      </c>
      <c r="L756" s="14" t="n">
        <f aca="false">G756-H756</f>
        <v>3.02</v>
      </c>
    </row>
    <row r="757" customFormat="false" ht="15" hidden="false" customHeight="false" outlineLevel="0" collapsed="false">
      <c r="A757" s="2" t="s">
        <v>124</v>
      </c>
      <c r="B757" s="2" t="s">
        <v>124</v>
      </c>
      <c r="C757" s="2" t="s">
        <v>48</v>
      </c>
      <c r="D757" s="2" t="s">
        <v>10</v>
      </c>
      <c r="E757" s="2" t="s">
        <v>74</v>
      </c>
      <c r="F757" s="2" t="s">
        <v>977</v>
      </c>
      <c r="G757" s="14" t="n">
        <v>12.5</v>
      </c>
      <c r="H757" s="14" t="n">
        <v>8.53</v>
      </c>
      <c r="I757" s="14" t="n">
        <v>12.5</v>
      </c>
      <c r="J757" s="23" t="n">
        <f aca="false">IF(AND(E757="Priority",ISNUMBER('Cost model'!N318)),'Cost model'!N318,'Cost model'!M318)</f>
        <v>14.5</v>
      </c>
      <c r="K757" s="14" t="n">
        <f aca="false">J757-H757</f>
        <v>5.97</v>
      </c>
      <c r="L757" s="14" t="n">
        <f aca="false">G757-H757</f>
        <v>3.97</v>
      </c>
    </row>
    <row r="758" customFormat="false" ht="15" hidden="false" customHeight="false" outlineLevel="0" collapsed="false">
      <c r="A758" s="2" t="s">
        <v>221</v>
      </c>
      <c r="B758" s="2" t="s">
        <v>221</v>
      </c>
      <c r="C758" s="2" t="s">
        <v>49</v>
      </c>
      <c r="D758" s="2" t="s">
        <v>10</v>
      </c>
      <c r="E758" s="2" t="s">
        <v>74</v>
      </c>
      <c r="F758" s="2" t="s">
        <v>977</v>
      </c>
      <c r="G758" s="14" t="n">
        <v>29.5</v>
      </c>
      <c r="H758" s="14" t="n">
        <v>14.03</v>
      </c>
      <c r="I758" s="14" t="n">
        <v>17.5</v>
      </c>
      <c r="J758" s="23" t="n">
        <f aca="false">IF(AND(E758="Priority",ISNUMBER('Cost model'!N739)),'Cost model'!N739,'Cost model'!M739)</f>
        <v>17.5</v>
      </c>
      <c r="K758" s="14" t="n">
        <f aca="false">J758-H758</f>
        <v>3.47</v>
      </c>
      <c r="L758" s="14" t="n">
        <f aca="false">G758-H758</f>
        <v>15.47</v>
      </c>
    </row>
    <row r="759" customFormat="false" ht="15" hidden="false" customHeight="false" outlineLevel="0" collapsed="false">
      <c r="A759" s="2" t="s">
        <v>174</v>
      </c>
      <c r="B759" s="2" t="s">
        <v>142</v>
      </c>
      <c r="C759" s="2" t="s">
        <v>49</v>
      </c>
      <c r="D759" s="2" t="s">
        <v>12</v>
      </c>
      <c r="E759" s="2" t="s">
        <v>83</v>
      </c>
      <c r="F759" s="2" t="s">
        <v>976</v>
      </c>
      <c r="G759" s="14" t="n">
        <v>29.5</v>
      </c>
      <c r="H759" s="14" t="n">
        <v>83.74</v>
      </c>
      <c r="I759" s="14" t="n">
        <v>29.5</v>
      </c>
      <c r="J759" s="23" t="n">
        <f aca="false">IF(AND(E759="Priority",ISNUMBER('Cost model'!N127)),'Cost model'!N127,'Cost model'!M127)</f>
        <v>65</v>
      </c>
      <c r="K759" s="14" t="n">
        <f aca="false">J759-H759</f>
        <v>-18.74</v>
      </c>
      <c r="L759" s="14" t="n">
        <f aca="false">G759-H759</f>
        <v>-54.24</v>
      </c>
    </row>
    <row r="760" customFormat="false" ht="15" hidden="false" customHeight="false" outlineLevel="0" collapsed="false">
      <c r="A760" s="2" t="s">
        <v>221</v>
      </c>
      <c r="B760" s="2" t="s">
        <v>221</v>
      </c>
      <c r="C760" s="2" t="s">
        <v>47</v>
      </c>
      <c r="D760" s="2" t="s">
        <v>10</v>
      </c>
      <c r="E760" s="2" t="s">
        <v>74</v>
      </c>
      <c r="F760" s="2" t="s">
        <v>977</v>
      </c>
      <c r="G760" s="14" t="n">
        <v>9.5</v>
      </c>
      <c r="H760" s="14" t="n">
        <v>7.9</v>
      </c>
      <c r="I760" s="14" t="n">
        <v>9.5</v>
      </c>
      <c r="J760" s="23" t="n">
        <f aca="false">IF(AND(E760="Priority",ISNUMBER('Cost model'!N737)),'Cost model'!N737,'Cost model'!M737)</f>
        <v>8.5</v>
      </c>
      <c r="K760" s="14" t="n">
        <f aca="false">J760-H760</f>
        <v>0.6</v>
      </c>
      <c r="L760" s="14" t="n">
        <f aca="false">G760-H760</f>
        <v>1.6</v>
      </c>
    </row>
    <row r="761" customFormat="false" ht="15" hidden="false" customHeight="false" outlineLevel="0" collapsed="false">
      <c r="A761" s="2" t="s">
        <v>174</v>
      </c>
      <c r="B761" s="2" t="s">
        <v>142</v>
      </c>
      <c r="C761" s="2" t="s">
        <v>48</v>
      </c>
      <c r="D761" s="2" t="s">
        <v>10</v>
      </c>
      <c r="E761" s="2" t="s">
        <v>74</v>
      </c>
      <c r="F761" s="2" t="s">
        <v>976</v>
      </c>
      <c r="G761" s="14" t="n">
        <v>12.5</v>
      </c>
      <c r="H761" s="14" t="n">
        <v>11.01</v>
      </c>
      <c r="I761" s="14" t="n">
        <v>12.5</v>
      </c>
      <c r="J761" s="23" t="n">
        <f aca="false">IF(AND(E761="Priority",ISNUMBER('Cost model'!N123)),'Cost model'!N123,'Cost model'!M123)</f>
        <v>16.5</v>
      </c>
      <c r="K761" s="14" t="n">
        <f aca="false">J761-H761</f>
        <v>5.49</v>
      </c>
      <c r="L761" s="14" t="n">
        <f aca="false">G761-H761</f>
        <v>1.49</v>
      </c>
    </row>
    <row r="762" customFormat="false" ht="15" hidden="false" customHeight="false" outlineLevel="0" collapsed="false">
      <c r="A762" s="2" t="s">
        <v>174</v>
      </c>
      <c r="B762" s="2" t="s">
        <v>142</v>
      </c>
      <c r="C762" s="2" t="s">
        <v>48</v>
      </c>
      <c r="D762" s="2" t="s">
        <v>12</v>
      </c>
      <c r="E762" s="2" t="s">
        <v>74</v>
      </c>
      <c r="F762" s="2" t="s">
        <v>976</v>
      </c>
      <c r="G762" s="14" t="n">
        <v>12.5</v>
      </c>
      <c r="H762" s="14" t="n">
        <v>66.94</v>
      </c>
      <c r="I762" s="14" t="n">
        <v>12.5</v>
      </c>
      <c r="J762" s="23" t="n">
        <f aca="false">IF(AND(E762="Priority",ISNUMBER('Cost model'!N126)),'Cost model'!N126,'Cost model'!M126)</f>
        <v>45</v>
      </c>
      <c r="K762" s="14" t="n">
        <f aca="false">J762-H762</f>
        <v>-21.94</v>
      </c>
      <c r="L762" s="14" t="n">
        <f aca="false">G762-H762</f>
        <v>-54.44</v>
      </c>
    </row>
    <row r="763" customFormat="false" ht="15" hidden="false" customHeight="false" outlineLevel="0" collapsed="false">
      <c r="A763" s="2" t="s">
        <v>124</v>
      </c>
      <c r="B763" s="2" t="s">
        <v>124</v>
      </c>
      <c r="C763" s="2" t="s">
        <v>48</v>
      </c>
      <c r="D763" s="2" t="s">
        <v>10</v>
      </c>
      <c r="E763" s="2" t="s">
        <v>74</v>
      </c>
      <c r="F763" s="2" t="s">
        <v>977</v>
      </c>
      <c r="G763" s="14" t="n">
        <v>12.5</v>
      </c>
      <c r="H763" s="14" t="n">
        <v>9.45</v>
      </c>
      <c r="I763" s="14" t="n">
        <v>12.5</v>
      </c>
      <c r="J763" s="23" t="n">
        <f aca="false">IF(AND(E763="Priority",ISNUMBER('Cost model'!N318)),'Cost model'!N318,'Cost model'!M318)</f>
        <v>14.5</v>
      </c>
      <c r="K763" s="14" t="n">
        <f aca="false">J763-H763</f>
        <v>5.05</v>
      </c>
      <c r="L763" s="14" t="n">
        <f aca="false">G763-H763</f>
        <v>3.05</v>
      </c>
    </row>
    <row r="764" customFormat="false" ht="15" hidden="false" customHeight="false" outlineLevel="0" collapsed="false">
      <c r="A764" s="2" t="s">
        <v>221</v>
      </c>
      <c r="B764" s="2" t="s">
        <v>221</v>
      </c>
      <c r="C764" s="2" t="s">
        <v>47</v>
      </c>
      <c r="D764" s="2" t="s">
        <v>10</v>
      </c>
      <c r="E764" s="2" t="s">
        <v>74</v>
      </c>
      <c r="F764" s="2" t="s">
        <v>977</v>
      </c>
      <c r="G764" s="14" t="n">
        <v>9.5</v>
      </c>
      <c r="H764" s="14" t="n">
        <v>6.94</v>
      </c>
      <c r="I764" s="14" t="n">
        <v>9.5</v>
      </c>
      <c r="J764" s="23" t="n">
        <f aca="false">IF(AND(E764="Priority",ISNUMBER('Cost model'!N737)),'Cost model'!N737,'Cost model'!M737)</f>
        <v>8.5</v>
      </c>
      <c r="K764" s="14" t="n">
        <f aca="false">J764-H764</f>
        <v>1.56</v>
      </c>
      <c r="L764" s="14" t="n">
        <f aca="false">G764-H764</f>
        <v>2.56</v>
      </c>
    </row>
    <row r="765" customFormat="false" ht="15" hidden="false" customHeight="false" outlineLevel="0" collapsed="false">
      <c r="A765" s="2" t="s">
        <v>124</v>
      </c>
      <c r="B765" s="2" t="s">
        <v>124</v>
      </c>
      <c r="C765" s="2" t="s">
        <v>47</v>
      </c>
      <c r="D765" s="2" t="s">
        <v>10</v>
      </c>
      <c r="E765" s="2" t="s">
        <v>74</v>
      </c>
      <c r="F765" s="2" t="s">
        <v>977</v>
      </c>
      <c r="G765" s="14" t="n">
        <v>9.5</v>
      </c>
      <c r="H765" s="14" t="n">
        <v>7.24</v>
      </c>
      <c r="I765" s="14" t="n">
        <v>9.5</v>
      </c>
      <c r="J765" s="23" t="n">
        <f aca="false">IF(AND(E765="Priority",ISNUMBER('Cost model'!N317)),'Cost model'!N317,'Cost model'!M317)</f>
        <v>10.5</v>
      </c>
      <c r="K765" s="14" t="n">
        <f aca="false">J765-H765</f>
        <v>3.26</v>
      </c>
      <c r="L765" s="14" t="n">
        <f aca="false">G765-H765</f>
        <v>2.26</v>
      </c>
    </row>
    <row r="766" customFormat="false" ht="15" hidden="false" customHeight="false" outlineLevel="0" collapsed="false">
      <c r="A766" s="2" t="s">
        <v>124</v>
      </c>
      <c r="B766" s="2" t="s">
        <v>124</v>
      </c>
      <c r="C766" s="2" t="s">
        <v>48</v>
      </c>
      <c r="D766" s="2" t="s">
        <v>12</v>
      </c>
      <c r="E766" s="2" t="s">
        <v>74</v>
      </c>
      <c r="F766" s="2" t="s">
        <v>977</v>
      </c>
      <c r="G766" s="14" t="n">
        <v>12.5</v>
      </c>
      <c r="H766" s="14" t="n">
        <v>29</v>
      </c>
      <c r="I766" s="14" t="n">
        <v>12.5</v>
      </c>
      <c r="J766" s="23" t="n">
        <f aca="false">IF(AND(E766="Priority",ISNUMBER('Cost model'!N321)),'Cost model'!N321,'Cost model'!M321)</f>
        <v>40</v>
      </c>
      <c r="K766" s="14" t="n">
        <f aca="false">J766-H766</f>
        <v>11</v>
      </c>
      <c r="L766" s="14" t="n">
        <f aca="false">G766-H766</f>
        <v>-16.5</v>
      </c>
    </row>
    <row r="767" customFormat="false" ht="15" hidden="false" customHeight="false" outlineLevel="0" collapsed="false">
      <c r="A767" s="2" t="s">
        <v>124</v>
      </c>
      <c r="B767" s="2" t="s">
        <v>124</v>
      </c>
      <c r="C767" s="2" t="s">
        <v>48</v>
      </c>
      <c r="D767" s="2" t="s">
        <v>10</v>
      </c>
      <c r="E767" s="2" t="s">
        <v>74</v>
      </c>
      <c r="F767" s="2" t="s">
        <v>977</v>
      </c>
      <c r="G767" s="14" t="n">
        <v>12.5</v>
      </c>
      <c r="H767" s="14" t="n">
        <v>17.14</v>
      </c>
      <c r="I767" s="14" t="n">
        <v>12.5</v>
      </c>
      <c r="J767" s="23" t="n">
        <f aca="false">IF(AND(E767="Priority",ISNUMBER('Cost model'!N318)),'Cost model'!N318,'Cost model'!M318)</f>
        <v>14.5</v>
      </c>
      <c r="K767" s="14" t="n">
        <f aca="false">J767-H767</f>
        <v>-2.64</v>
      </c>
      <c r="L767" s="14" t="n">
        <f aca="false">G767-H767</f>
        <v>-4.64</v>
      </c>
    </row>
    <row r="768" customFormat="false" ht="15" hidden="false" customHeight="false" outlineLevel="0" collapsed="false">
      <c r="A768" s="2" t="s">
        <v>124</v>
      </c>
      <c r="B768" s="2" t="s">
        <v>174</v>
      </c>
      <c r="C768" s="2" t="s">
        <v>47</v>
      </c>
      <c r="D768" s="2" t="s">
        <v>12</v>
      </c>
      <c r="E768" s="2" t="s">
        <v>83</v>
      </c>
      <c r="F768" s="2" t="s">
        <v>976</v>
      </c>
      <c r="G768" s="14" t="n">
        <v>24.5</v>
      </c>
      <c r="H768" s="14" t="n">
        <v>75.86</v>
      </c>
      <c r="I768" s="14" t="n">
        <v>24.5</v>
      </c>
      <c r="J768" s="23" t="n">
        <f aca="false">IF(AND(E768="Priority",ISNUMBER('Cost model'!N365)),'Cost model'!N365,'Cost model'!M365)</f>
        <v>60</v>
      </c>
      <c r="K768" s="14" t="n">
        <f aca="false">J768-H768</f>
        <v>-15.86</v>
      </c>
      <c r="L768" s="14" t="n">
        <f aca="false">G768-H768</f>
        <v>-51.36</v>
      </c>
    </row>
    <row r="769" customFormat="false" ht="15" hidden="false" customHeight="false" outlineLevel="0" collapsed="false">
      <c r="A769" s="2" t="s">
        <v>124</v>
      </c>
      <c r="B769" s="2" t="s">
        <v>124</v>
      </c>
      <c r="C769" s="2" t="s">
        <v>47</v>
      </c>
      <c r="D769" s="2" t="s">
        <v>12</v>
      </c>
      <c r="E769" s="2" t="s">
        <v>74</v>
      </c>
      <c r="F769" s="2" t="s">
        <v>977</v>
      </c>
      <c r="G769" s="14" t="n">
        <v>9.5</v>
      </c>
      <c r="H769" s="14" t="n">
        <v>27.82</v>
      </c>
      <c r="I769" s="14" t="n">
        <v>9.5</v>
      </c>
      <c r="J769" s="23" t="n">
        <f aca="false">IF(AND(E769="Priority",ISNUMBER('Cost model'!N320)),'Cost model'!N320,'Cost model'!M320)</f>
        <v>24.5</v>
      </c>
      <c r="K769" s="14" t="n">
        <f aca="false">J769-H769</f>
        <v>-3.32</v>
      </c>
      <c r="L769" s="14" t="n">
        <f aca="false">G769-H769</f>
        <v>-18.32</v>
      </c>
    </row>
    <row r="770" customFormat="false" ht="15" hidden="false" customHeight="false" outlineLevel="0" collapsed="false">
      <c r="A770" s="2" t="s">
        <v>124</v>
      </c>
      <c r="B770" s="2" t="s">
        <v>124</v>
      </c>
      <c r="C770" s="2" t="s">
        <v>49</v>
      </c>
      <c r="D770" s="2" t="s">
        <v>10</v>
      </c>
      <c r="E770" s="2" t="s">
        <v>74</v>
      </c>
      <c r="F770" s="2" t="s">
        <v>977</v>
      </c>
      <c r="G770" s="14" t="n">
        <v>29.5</v>
      </c>
      <c r="H770" s="14" t="n">
        <v>80.83</v>
      </c>
      <c r="I770" s="14" t="n">
        <v>17.5</v>
      </c>
      <c r="J770" s="23" t="n">
        <f aca="false">IF(AND(E770="Priority",ISNUMBER('Cost model'!N319)),'Cost model'!N319,'Cost model'!M319)</f>
        <v>16.5</v>
      </c>
      <c r="K770" s="14" t="n">
        <f aca="false">J770-H770</f>
        <v>-64.33</v>
      </c>
      <c r="L770" s="14" t="n">
        <f aca="false">G770-H770</f>
        <v>-51.33</v>
      </c>
    </row>
    <row r="771" customFormat="false" ht="15" hidden="false" customHeight="false" outlineLevel="0" collapsed="false">
      <c r="A771" s="2" t="s">
        <v>158</v>
      </c>
      <c r="B771" s="2" t="s">
        <v>158</v>
      </c>
      <c r="C771" s="2" t="s">
        <v>49</v>
      </c>
      <c r="D771" s="2" t="s">
        <v>10</v>
      </c>
      <c r="E771" s="2" t="s">
        <v>74</v>
      </c>
      <c r="F771" s="2" t="s">
        <v>977</v>
      </c>
      <c r="G771" s="14" t="n">
        <v>17.5</v>
      </c>
      <c r="H771" s="14" t="n">
        <v>20.05</v>
      </c>
      <c r="I771" s="14" t="n">
        <v>17.5</v>
      </c>
      <c r="J771" s="23" t="n">
        <f aca="false">IF(AND(E771="Priority",ISNUMBER('Cost model'!N424)),'Cost model'!N424,'Cost model'!M424)</f>
        <v>16.5</v>
      </c>
      <c r="K771" s="14" t="n">
        <f aca="false">J771-H771</f>
        <v>-3.55</v>
      </c>
      <c r="L771" s="14" t="n">
        <f aca="false">G771-H771</f>
        <v>-2.55</v>
      </c>
    </row>
    <row r="772" customFormat="false" ht="15" hidden="false" customHeight="false" outlineLevel="0" collapsed="false">
      <c r="A772" s="2" t="s">
        <v>124</v>
      </c>
      <c r="B772" s="2" t="s">
        <v>124</v>
      </c>
      <c r="C772" s="2" t="s">
        <v>48</v>
      </c>
      <c r="D772" s="2" t="s">
        <v>12</v>
      </c>
      <c r="E772" s="2" t="s">
        <v>74</v>
      </c>
      <c r="F772" s="2" t="s">
        <v>977</v>
      </c>
      <c r="G772" s="14" t="n">
        <v>12.5</v>
      </c>
      <c r="H772" s="14" t="n">
        <v>29.96</v>
      </c>
      <c r="I772" s="14" t="n">
        <v>12.5</v>
      </c>
      <c r="J772" s="23" t="n">
        <f aca="false">IF(AND(E772="Priority",ISNUMBER('Cost model'!N321)),'Cost model'!N321,'Cost model'!M321)</f>
        <v>40</v>
      </c>
      <c r="K772" s="14" t="n">
        <f aca="false">J772-H772</f>
        <v>10.04</v>
      </c>
      <c r="L772" s="14" t="n">
        <f aca="false">G772-H772</f>
        <v>-17.46</v>
      </c>
    </row>
    <row r="773" customFormat="false" ht="15" hidden="false" customHeight="false" outlineLevel="0" collapsed="false">
      <c r="A773" s="2" t="s">
        <v>142</v>
      </c>
      <c r="B773" s="2" t="s">
        <v>205</v>
      </c>
      <c r="C773" s="2" t="s">
        <v>47</v>
      </c>
      <c r="D773" s="2" t="s">
        <v>12</v>
      </c>
      <c r="E773" s="2" t="s">
        <v>74</v>
      </c>
      <c r="F773" s="2" t="s">
        <v>976</v>
      </c>
      <c r="G773" s="14" t="n">
        <v>19.5</v>
      </c>
      <c r="H773" s="14" t="n">
        <v>105.25</v>
      </c>
      <c r="I773" s="14" t="n">
        <v>24.5</v>
      </c>
      <c r="J773" s="23" t="n">
        <f aca="false">IF(AND(E773="Priority",ISNUMBER('Cost model'!N710)),'Cost model'!N710,'Cost model'!M710)</f>
        <v>45</v>
      </c>
      <c r="K773" s="14" t="n">
        <f aca="false">J773-H773</f>
        <v>-60.25</v>
      </c>
      <c r="L773" s="14" t="n">
        <f aca="false">G773-H773</f>
        <v>-85.75</v>
      </c>
    </row>
    <row r="774" customFormat="false" ht="15" hidden="false" customHeight="false" outlineLevel="0" collapsed="false">
      <c r="A774" s="2" t="s">
        <v>124</v>
      </c>
      <c r="B774" s="2" t="s">
        <v>124</v>
      </c>
      <c r="C774" s="2" t="s">
        <v>48</v>
      </c>
      <c r="D774" s="2" t="s">
        <v>10</v>
      </c>
      <c r="E774" s="2" t="s">
        <v>74</v>
      </c>
      <c r="F774" s="2" t="s">
        <v>977</v>
      </c>
      <c r="G774" s="14" t="n">
        <v>12.5</v>
      </c>
      <c r="H774" s="14" t="n">
        <v>8.53</v>
      </c>
      <c r="I774" s="14" t="n">
        <v>12.5</v>
      </c>
      <c r="J774" s="23" t="n">
        <f aca="false">IF(AND(E774="Priority",ISNUMBER('Cost model'!N318)),'Cost model'!N318,'Cost model'!M318)</f>
        <v>14.5</v>
      </c>
      <c r="K774" s="14" t="n">
        <f aca="false">J774-H774</f>
        <v>5.97</v>
      </c>
      <c r="L774" s="14" t="n">
        <f aca="false">G774-H774</f>
        <v>3.97</v>
      </c>
    </row>
    <row r="775" customFormat="false" ht="15" hidden="false" customHeight="false" outlineLevel="0" collapsed="false">
      <c r="A775" s="2" t="s">
        <v>174</v>
      </c>
      <c r="B775" s="2" t="s">
        <v>142</v>
      </c>
      <c r="C775" s="2" t="s">
        <v>47</v>
      </c>
      <c r="D775" s="2" t="s">
        <v>10</v>
      </c>
      <c r="E775" s="2" t="s">
        <v>83</v>
      </c>
      <c r="F775" s="2" t="s">
        <v>976</v>
      </c>
      <c r="G775" s="14" t="n">
        <v>14.5</v>
      </c>
      <c r="H775" s="14" t="n">
        <v>11.54</v>
      </c>
      <c r="I775" s="14" t="n">
        <v>14.5</v>
      </c>
      <c r="J775" s="23" t="n">
        <f aca="false">IF(AND(E775="Priority",ISNUMBER('Cost model'!N122)),'Cost model'!N122,'Cost model'!M122)</f>
        <v>18.5</v>
      </c>
      <c r="K775" s="14" t="n">
        <f aca="false">J775-H775</f>
        <v>6.96</v>
      </c>
      <c r="L775" s="14" t="n">
        <f aca="false">G775-H775</f>
        <v>2.96</v>
      </c>
    </row>
    <row r="776" customFormat="false" ht="15" hidden="false" customHeight="false" outlineLevel="0" collapsed="false">
      <c r="A776" s="2" t="s">
        <v>142</v>
      </c>
      <c r="B776" s="2" t="s">
        <v>124</v>
      </c>
      <c r="C776" s="2" t="s">
        <v>47</v>
      </c>
      <c r="D776" s="2" t="s">
        <v>12</v>
      </c>
      <c r="E776" s="2" t="s">
        <v>74</v>
      </c>
      <c r="F776" s="2" t="s">
        <v>976</v>
      </c>
      <c r="G776" s="14" t="n">
        <v>14.5</v>
      </c>
      <c r="H776" s="14" t="n">
        <v>36.1</v>
      </c>
      <c r="I776" s="14" t="n">
        <v>19.5</v>
      </c>
      <c r="J776" s="23" t="n">
        <f aca="false">IF(AND(E776="Priority",ISNUMBER('Cost model'!N665)),'Cost model'!N665,'Cost model'!M665)</f>
        <v>40</v>
      </c>
      <c r="K776" s="14" t="n">
        <f aca="false">J776-H776</f>
        <v>3.9</v>
      </c>
      <c r="L776" s="14" t="n">
        <f aca="false">G776-H776</f>
        <v>-21.6</v>
      </c>
    </row>
    <row r="777" customFormat="false" ht="15" hidden="false" customHeight="false" outlineLevel="0" collapsed="false">
      <c r="A777" s="2" t="s">
        <v>221</v>
      </c>
      <c r="B777" s="2" t="s">
        <v>221</v>
      </c>
      <c r="C777" s="2" t="s">
        <v>47</v>
      </c>
      <c r="D777" s="2" t="s">
        <v>10</v>
      </c>
      <c r="E777" s="2" t="s">
        <v>83</v>
      </c>
      <c r="F777" s="2" t="s">
        <v>977</v>
      </c>
      <c r="G777" s="14" t="n">
        <v>14.5</v>
      </c>
      <c r="H777" s="14" t="n">
        <v>13</v>
      </c>
      <c r="I777" s="14" t="n">
        <v>14.5</v>
      </c>
      <c r="J777" s="23" t="n">
        <f aca="false">IF(AND(E777="Priority",ISNUMBER('Cost model'!N737)),'Cost model'!N737,'Cost model'!M737)</f>
        <v>13.5</v>
      </c>
      <c r="K777" s="14" t="n">
        <f aca="false">J777-H777</f>
        <v>0.5</v>
      </c>
      <c r="L777" s="14" t="n">
        <f aca="false">G777-H777</f>
        <v>1.5</v>
      </c>
    </row>
    <row r="778" customFormat="false" ht="15" hidden="false" customHeight="false" outlineLevel="0" collapsed="false">
      <c r="A778" s="2" t="s">
        <v>221</v>
      </c>
      <c r="B778" s="2" t="s">
        <v>221</v>
      </c>
      <c r="C778" s="2" t="s">
        <v>47</v>
      </c>
      <c r="D778" s="2" t="s">
        <v>10</v>
      </c>
      <c r="E778" s="2" t="s">
        <v>83</v>
      </c>
      <c r="F778" s="2" t="s">
        <v>977</v>
      </c>
      <c r="G778" s="14" t="n">
        <v>14.5</v>
      </c>
      <c r="H778" s="14" t="n">
        <v>6.94</v>
      </c>
      <c r="I778" s="14" t="n">
        <v>14.5</v>
      </c>
      <c r="J778" s="23" t="n">
        <f aca="false">IF(AND(E778="Priority",ISNUMBER('Cost model'!N737)),'Cost model'!N737,'Cost model'!M737)</f>
        <v>13.5</v>
      </c>
      <c r="K778" s="14" t="n">
        <f aca="false">J778-H778</f>
        <v>6.56</v>
      </c>
      <c r="L778" s="14" t="n">
        <f aca="false">G778-H778</f>
        <v>7.56</v>
      </c>
    </row>
    <row r="779" customFormat="false" ht="15" hidden="false" customHeight="false" outlineLevel="0" collapsed="false">
      <c r="A779" s="2" t="s">
        <v>221</v>
      </c>
      <c r="B779" s="2" t="s">
        <v>221</v>
      </c>
      <c r="C779" s="2" t="s">
        <v>47</v>
      </c>
      <c r="D779" s="2" t="s">
        <v>12</v>
      </c>
      <c r="E779" s="2" t="s">
        <v>83</v>
      </c>
      <c r="F779" s="2" t="s">
        <v>977</v>
      </c>
      <c r="G779" s="14" t="n">
        <v>19.5</v>
      </c>
      <c r="H779" s="14" t="n">
        <v>23.32</v>
      </c>
      <c r="I779" s="14" t="n">
        <v>19.5</v>
      </c>
      <c r="J779" s="23" t="n">
        <f aca="false">IF(AND(E779="Priority",ISNUMBER('Cost model'!N740)),'Cost model'!N740,'Cost model'!M740)</f>
        <v>28.5</v>
      </c>
      <c r="K779" s="14" t="n">
        <f aca="false">J779-H779</f>
        <v>5.18</v>
      </c>
      <c r="L779" s="14" t="n">
        <f aca="false">G779-H779</f>
        <v>-3.82</v>
      </c>
    </row>
    <row r="780" customFormat="false" ht="15" hidden="false" customHeight="false" outlineLevel="0" collapsed="false">
      <c r="A780" s="2" t="s">
        <v>124</v>
      </c>
      <c r="B780" s="2" t="s">
        <v>124</v>
      </c>
      <c r="C780" s="2" t="s">
        <v>47</v>
      </c>
      <c r="D780" s="2" t="s">
        <v>10</v>
      </c>
      <c r="E780" s="2" t="s">
        <v>74</v>
      </c>
      <c r="F780" s="2" t="s">
        <v>977</v>
      </c>
      <c r="G780" s="14" t="n">
        <v>9.5</v>
      </c>
      <c r="H780" s="14" t="n">
        <v>7.24</v>
      </c>
      <c r="I780" s="14" t="n">
        <v>9.5</v>
      </c>
      <c r="J780" s="23" t="n">
        <f aca="false">IF(AND(E780="Priority",ISNUMBER('Cost model'!N317)),'Cost model'!N317,'Cost model'!M317)</f>
        <v>10.5</v>
      </c>
      <c r="K780" s="14" t="n">
        <f aca="false">J780-H780</f>
        <v>3.26</v>
      </c>
      <c r="L780" s="14" t="n">
        <f aca="false">G780-H780</f>
        <v>2.26</v>
      </c>
    </row>
    <row r="781" customFormat="false" ht="15" hidden="false" customHeight="false" outlineLevel="0" collapsed="false">
      <c r="A781" s="2" t="s">
        <v>124</v>
      </c>
      <c r="B781" s="2" t="s">
        <v>124</v>
      </c>
      <c r="C781" s="2" t="s">
        <v>48</v>
      </c>
      <c r="D781" s="2" t="s">
        <v>12</v>
      </c>
      <c r="E781" s="2" t="s">
        <v>74</v>
      </c>
      <c r="F781" s="2" t="s">
        <v>977</v>
      </c>
      <c r="G781" s="14" t="n">
        <v>12.5</v>
      </c>
      <c r="H781" s="14" t="n">
        <v>16.19</v>
      </c>
      <c r="I781" s="14" t="n">
        <v>12.5</v>
      </c>
      <c r="J781" s="23" t="n">
        <f aca="false">IF(AND(E781="Priority",ISNUMBER('Cost model'!N321)),'Cost model'!N321,'Cost model'!M321)</f>
        <v>40</v>
      </c>
      <c r="K781" s="14" t="n">
        <f aca="false">J781-H781</f>
        <v>23.81</v>
      </c>
      <c r="L781" s="14" t="n">
        <f aca="false">G781-H781</f>
        <v>-3.69</v>
      </c>
    </row>
    <row r="782" customFormat="false" ht="15" hidden="false" customHeight="false" outlineLevel="0" collapsed="false">
      <c r="A782" s="2" t="s">
        <v>158</v>
      </c>
      <c r="B782" s="2" t="s">
        <v>158</v>
      </c>
      <c r="C782" s="2" t="s">
        <v>47</v>
      </c>
      <c r="D782" s="2" t="s">
        <v>10</v>
      </c>
      <c r="E782" s="2" t="s">
        <v>74</v>
      </c>
      <c r="F782" s="2" t="s">
        <v>977</v>
      </c>
      <c r="G782" s="14" t="n">
        <v>9.5</v>
      </c>
      <c r="H782" s="14" t="n">
        <v>8.01</v>
      </c>
      <c r="I782" s="14" t="n">
        <v>9.5</v>
      </c>
      <c r="J782" s="23" t="n">
        <f aca="false">IF(AND(E782="Priority",ISNUMBER('Cost model'!N422)),'Cost model'!N422,'Cost model'!M422)</f>
        <v>8.5</v>
      </c>
      <c r="K782" s="14" t="n">
        <f aca="false">J782-H782</f>
        <v>0.49</v>
      </c>
      <c r="L782" s="14" t="n">
        <f aca="false">G782-H782</f>
        <v>1.49</v>
      </c>
    </row>
    <row r="783" customFormat="false" ht="15" hidden="false" customHeight="false" outlineLevel="0" collapsed="false">
      <c r="A783" s="2" t="s">
        <v>124</v>
      </c>
      <c r="B783" s="2" t="s">
        <v>124</v>
      </c>
      <c r="C783" s="2" t="s">
        <v>49</v>
      </c>
      <c r="D783" s="2" t="s">
        <v>10</v>
      </c>
      <c r="E783" s="2" t="s">
        <v>74</v>
      </c>
      <c r="F783" s="2" t="s">
        <v>977</v>
      </c>
      <c r="G783" s="14" t="n">
        <v>19.5</v>
      </c>
      <c r="H783" s="14" t="n">
        <v>49.38</v>
      </c>
      <c r="I783" s="14" t="n">
        <v>17.5</v>
      </c>
      <c r="J783" s="23" t="n">
        <f aca="false">IF(AND(E783="Priority",ISNUMBER('Cost model'!N319)),'Cost model'!N319,'Cost model'!M319)</f>
        <v>16.5</v>
      </c>
      <c r="K783" s="14" t="n">
        <f aca="false">J783-H783</f>
        <v>-32.88</v>
      </c>
      <c r="L783" s="14" t="n">
        <f aca="false">G783-H783</f>
        <v>-29.88</v>
      </c>
    </row>
    <row r="784" customFormat="false" ht="15" hidden="false" customHeight="false" outlineLevel="0" collapsed="false">
      <c r="A784" s="2" t="s">
        <v>174</v>
      </c>
      <c r="B784" s="2" t="s">
        <v>142</v>
      </c>
      <c r="C784" s="2" t="s">
        <v>48</v>
      </c>
      <c r="D784" s="2" t="s">
        <v>10</v>
      </c>
      <c r="E784" s="2" t="s">
        <v>74</v>
      </c>
      <c r="F784" s="2" t="s">
        <v>976</v>
      </c>
      <c r="G784" s="14" t="n">
        <v>12.5</v>
      </c>
      <c r="H784" s="14" t="n">
        <v>8.83</v>
      </c>
      <c r="I784" s="14" t="n">
        <v>12.5</v>
      </c>
      <c r="J784" s="23" t="n">
        <f aca="false">IF(AND(E784="Priority",ISNUMBER('Cost model'!N123)),'Cost model'!N123,'Cost model'!M123)</f>
        <v>16.5</v>
      </c>
      <c r="K784" s="14" t="n">
        <f aca="false">J784-H784</f>
        <v>7.67</v>
      </c>
      <c r="L784" s="14" t="n">
        <f aca="false">G784-H784</f>
        <v>3.67</v>
      </c>
    </row>
    <row r="785" customFormat="false" ht="15" hidden="false" customHeight="false" outlineLevel="0" collapsed="false">
      <c r="A785" s="2" t="s">
        <v>221</v>
      </c>
      <c r="B785" s="2" t="s">
        <v>221</v>
      </c>
      <c r="C785" s="2" t="s">
        <v>47</v>
      </c>
      <c r="D785" s="2" t="s">
        <v>10</v>
      </c>
      <c r="E785" s="2" t="s">
        <v>74</v>
      </c>
      <c r="F785" s="2" t="s">
        <v>977</v>
      </c>
      <c r="G785" s="14" t="n">
        <v>9.5</v>
      </c>
      <c r="H785" s="14" t="n">
        <v>5.81</v>
      </c>
      <c r="I785" s="14" t="n">
        <v>9.5</v>
      </c>
      <c r="J785" s="23" t="n">
        <f aca="false">IF(AND(E785="Priority",ISNUMBER('Cost model'!N737)),'Cost model'!N737,'Cost model'!M737)</f>
        <v>8.5</v>
      </c>
      <c r="K785" s="14" t="n">
        <f aca="false">J785-H785</f>
        <v>2.69</v>
      </c>
      <c r="L785" s="14" t="n">
        <f aca="false">G785-H785</f>
        <v>3.69</v>
      </c>
    </row>
    <row r="786" customFormat="false" ht="15" hidden="false" customHeight="false" outlineLevel="0" collapsed="false">
      <c r="A786" s="2" t="s">
        <v>158</v>
      </c>
      <c r="B786" s="2" t="s">
        <v>158</v>
      </c>
      <c r="C786" s="2" t="s">
        <v>47</v>
      </c>
      <c r="D786" s="2" t="s">
        <v>12</v>
      </c>
      <c r="E786" s="2" t="s">
        <v>74</v>
      </c>
      <c r="F786" s="2" t="s">
        <v>977</v>
      </c>
      <c r="G786" s="14" t="n">
        <v>9.5</v>
      </c>
      <c r="H786" s="14" t="n">
        <v>10.89</v>
      </c>
      <c r="I786" s="14" t="n">
        <v>9.5</v>
      </c>
      <c r="J786" s="23" t="n">
        <f aca="false">IF(AND(E786="Priority",ISNUMBER('Cost model'!N425)),'Cost model'!N425,'Cost model'!M425)</f>
        <v>14.5</v>
      </c>
      <c r="K786" s="14" t="n">
        <f aca="false">J786-H786</f>
        <v>3.61</v>
      </c>
      <c r="L786" s="14" t="n">
        <f aca="false">G786-H786</f>
        <v>-1.39</v>
      </c>
    </row>
    <row r="787" customFormat="false" ht="15" hidden="false" customHeight="false" outlineLevel="0" collapsed="false">
      <c r="A787" s="2" t="s">
        <v>174</v>
      </c>
      <c r="B787" s="2" t="s">
        <v>142</v>
      </c>
      <c r="C787" s="2" t="s">
        <v>47</v>
      </c>
      <c r="D787" s="2" t="s">
        <v>10</v>
      </c>
      <c r="E787" s="2" t="s">
        <v>74</v>
      </c>
      <c r="F787" s="2" t="s">
        <v>976</v>
      </c>
      <c r="G787" s="14" t="n">
        <v>9.5</v>
      </c>
      <c r="H787" s="14" t="n">
        <v>7.95</v>
      </c>
      <c r="I787" s="14" t="n">
        <v>9.5</v>
      </c>
      <c r="J787" s="23" t="n">
        <f aca="false">IF(AND(E787="Priority",ISNUMBER('Cost model'!N122)),'Cost model'!N122,'Cost model'!M122)</f>
        <v>13.5</v>
      </c>
      <c r="K787" s="14" t="n">
        <f aca="false">J787-H787</f>
        <v>5.55</v>
      </c>
      <c r="L787" s="14" t="n">
        <f aca="false">G787-H787</f>
        <v>1.55</v>
      </c>
    </row>
    <row r="788" customFormat="false" ht="15" hidden="false" customHeight="false" outlineLevel="0" collapsed="false">
      <c r="A788" s="2" t="s">
        <v>142</v>
      </c>
      <c r="B788" s="2" t="s">
        <v>142</v>
      </c>
      <c r="C788" s="2" t="s">
        <v>47</v>
      </c>
      <c r="D788" s="2" t="s">
        <v>10</v>
      </c>
      <c r="E788" s="2" t="s">
        <v>74</v>
      </c>
      <c r="F788" s="2" t="s">
        <v>977</v>
      </c>
      <c r="G788" s="14" t="n">
        <v>9.5</v>
      </c>
      <c r="H788" s="14" t="n">
        <v>6.38</v>
      </c>
      <c r="I788" s="14" t="n">
        <v>9.5</v>
      </c>
      <c r="J788" s="23" t="n">
        <f aca="false">IF(AND(E788="Priority",ISNUMBER('Cost model'!N632)),'Cost model'!N632,'Cost model'!M632)</f>
        <v>9.5</v>
      </c>
      <c r="K788" s="14" t="n">
        <f aca="false">J788-H788</f>
        <v>3.12</v>
      </c>
      <c r="L788" s="14" t="n">
        <f aca="false">G788-H788</f>
        <v>3.12</v>
      </c>
    </row>
    <row r="789" customFormat="false" ht="15" hidden="false" customHeight="false" outlineLevel="0" collapsed="false">
      <c r="A789" s="2" t="s">
        <v>174</v>
      </c>
      <c r="B789" s="2" t="s">
        <v>142</v>
      </c>
      <c r="C789" s="2" t="s">
        <v>47</v>
      </c>
      <c r="D789" s="2" t="s">
        <v>10</v>
      </c>
      <c r="E789" s="2" t="s">
        <v>74</v>
      </c>
      <c r="F789" s="2" t="s">
        <v>976</v>
      </c>
      <c r="G789" s="14" t="n">
        <v>9.5</v>
      </c>
      <c r="H789" s="14" t="n">
        <v>9.37</v>
      </c>
      <c r="I789" s="14" t="n">
        <v>9.5</v>
      </c>
      <c r="J789" s="23" t="n">
        <f aca="false">IF(AND(E789="Priority",ISNUMBER('Cost model'!N122)),'Cost model'!N122,'Cost model'!M122)</f>
        <v>13.5</v>
      </c>
      <c r="K789" s="14" t="n">
        <f aca="false">J789-H789</f>
        <v>4.13</v>
      </c>
      <c r="L789" s="14" t="n">
        <f aca="false">G789-H789</f>
        <v>0.130000000000001</v>
      </c>
    </row>
    <row r="790" customFormat="false" ht="15" hidden="false" customHeight="false" outlineLevel="0" collapsed="false">
      <c r="A790" s="2" t="s">
        <v>221</v>
      </c>
      <c r="B790" s="2" t="s">
        <v>221</v>
      </c>
      <c r="C790" s="2" t="s">
        <v>48</v>
      </c>
      <c r="D790" s="2" t="s">
        <v>13</v>
      </c>
      <c r="E790" s="2" t="s">
        <v>74</v>
      </c>
      <c r="F790" s="2" t="s">
        <v>977</v>
      </c>
      <c r="G790" s="14" t="n">
        <v>12.5</v>
      </c>
      <c r="H790" s="14" t="n">
        <v>87.3</v>
      </c>
      <c r="I790" s="14" t="n">
        <v>24.5</v>
      </c>
      <c r="J790" s="23" t="n">
        <f aca="false">IF(AND(E790="Priority",ISNUMBER('Cost model'!N744)),'Cost model'!N744,'Cost model'!M744)</f>
        <v>80</v>
      </c>
      <c r="K790" s="14" t="n">
        <f aca="false">J790-H790</f>
        <v>-7.3</v>
      </c>
      <c r="L790" s="14" t="n">
        <f aca="false">G790-H790</f>
        <v>-74.8</v>
      </c>
    </row>
    <row r="791" customFormat="false" ht="15" hidden="false" customHeight="false" outlineLevel="0" collapsed="false">
      <c r="A791" s="2" t="s">
        <v>124</v>
      </c>
      <c r="B791" s="2" t="s">
        <v>124</v>
      </c>
      <c r="C791" s="2" t="s">
        <v>49</v>
      </c>
      <c r="D791" s="2" t="s">
        <v>10</v>
      </c>
      <c r="E791" s="2" t="s">
        <v>74</v>
      </c>
      <c r="F791" s="2" t="s">
        <v>977</v>
      </c>
      <c r="G791" s="14" t="n">
        <v>17.5</v>
      </c>
      <c r="H791" s="14" t="n">
        <v>20.13</v>
      </c>
      <c r="I791" s="14" t="n">
        <v>17.5</v>
      </c>
      <c r="J791" s="23" t="n">
        <f aca="false">IF(AND(E791="Priority",ISNUMBER('Cost model'!N319)),'Cost model'!N319,'Cost model'!M319)</f>
        <v>16.5</v>
      </c>
      <c r="K791" s="14" t="n">
        <f aca="false">J791-H791</f>
        <v>-3.63</v>
      </c>
      <c r="L791" s="14" t="n">
        <f aca="false">G791-H791</f>
        <v>-2.63</v>
      </c>
    </row>
    <row r="792" customFormat="false" ht="15" hidden="false" customHeight="false" outlineLevel="0" collapsed="false">
      <c r="A792" s="2" t="s">
        <v>142</v>
      </c>
      <c r="B792" s="2" t="s">
        <v>124</v>
      </c>
      <c r="C792" s="2" t="s">
        <v>48</v>
      </c>
      <c r="D792" s="2" t="s">
        <v>12</v>
      </c>
      <c r="E792" s="2" t="s">
        <v>74</v>
      </c>
      <c r="F792" s="2" t="s">
        <v>976</v>
      </c>
      <c r="G792" s="14" t="n">
        <v>12.5</v>
      </c>
      <c r="H792" s="14" t="n">
        <v>52.02</v>
      </c>
      <c r="I792" s="14" t="n">
        <v>19.5</v>
      </c>
      <c r="J792" s="23" t="n">
        <f aca="false">IF(AND(E792="Priority",ISNUMBER('Cost model'!N666)),'Cost model'!N666,'Cost model'!M666)</f>
        <v>45</v>
      </c>
      <c r="K792" s="14" t="n">
        <f aca="false">J792-H792</f>
        <v>-7.02</v>
      </c>
      <c r="L792" s="14" t="n">
        <f aca="false">G792-H792</f>
        <v>-39.52</v>
      </c>
    </row>
    <row r="793" customFormat="false" ht="15" hidden="false" customHeight="false" outlineLevel="0" collapsed="false">
      <c r="A793" s="2" t="s">
        <v>124</v>
      </c>
      <c r="B793" s="2" t="s">
        <v>124</v>
      </c>
      <c r="C793" s="2" t="s">
        <v>48</v>
      </c>
      <c r="D793" s="2" t="s">
        <v>12</v>
      </c>
      <c r="E793" s="2" t="s">
        <v>74</v>
      </c>
      <c r="F793" s="2" t="s">
        <v>977</v>
      </c>
      <c r="G793" s="14" t="n">
        <v>12.5</v>
      </c>
      <c r="H793" s="14" t="n">
        <v>36.91</v>
      </c>
      <c r="I793" s="14" t="n">
        <v>12.5</v>
      </c>
      <c r="J793" s="23" t="n">
        <f aca="false">IF(AND(E793="Priority",ISNUMBER('Cost model'!N321)),'Cost model'!N321,'Cost model'!M321)</f>
        <v>40</v>
      </c>
      <c r="K793" s="14" t="n">
        <f aca="false">J793-H793</f>
        <v>3.09</v>
      </c>
      <c r="L793" s="14" t="n">
        <f aca="false">G793-H793</f>
        <v>-24.41</v>
      </c>
    </row>
    <row r="794" customFormat="false" ht="15" hidden="false" customHeight="false" outlineLevel="0" collapsed="false">
      <c r="A794" s="2" t="s">
        <v>174</v>
      </c>
      <c r="B794" s="2" t="s">
        <v>142</v>
      </c>
      <c r="C794" s="2" t="s">
        <v>47</v>
      </c>
      <c r="D794" s="2" t="s">
        <v>12</v>
      </c>
      <c r="E794" s="2" t="s">
        <v>74</v>
      </c>
      <c r="F794" s="2" t="s">
        <v>976</v>
      </c>
      <c r="G794" s="14" t="n">
        <v>9.5</v>
      </c>
      <c r="H794" s="14" t="n">
        <v>22.75</v>
      </c>
      <c r="I794" s="14" t="n">
        <v>9.5</v>
      </c>
      <c r="J794" s="23" t="n">
        <f aca="false">IF(AND(E794="Priority",ISNUMBER('Cost model'!N125)),'Cost model'!N125,'Cost model'!M125)</f>
        <v>40</v>
      </c>
      <c r="K794" s="14" t="n">
        <f aca="false">J794-H794</f>
        <v>17.25</v>
      </c>
      <c r="L794" s="14" t="n">
        <f aca="false">G794-H794</f>
        <v>-13.25</v>
      </c>
    </row>
    <row r="795" customFormat="false" ht="15" hidden="false" customHeight="false" outlineLevel="0" collapsed="false">
      <c r="A795" s="2" t="s">
        <v>124</v>
      </c>
      <c r="B795" s="2" t="s">
        <v>123</v>
      </c>
      <c r="C795" s="2" t="s">
        <v>48</v>
      </c>
      <c r="D795" s="2" t="s">
        <v>12</v>
      </c>
      <c r="E795" s="2" t="s">
        <v>74</v>
      </c>
      <c r="F795" s="2" t="s">
        <v>976</v>
      </c>
      <c r="G795" s="14" t="n">
        <v>12.5</v>
      </c>
      <c r="H795" s="14" t="n">
        <v>26.28</v>
      </c>
      <c r="I795" s="14" t="n">
        <v>24.5</v>
      </c>
      <c r="J795" s="23" t="n">
        <f aca="false">IF(AND(E795="Priority",ISNUMBER('Cost model'!N396)),'Cost model'!N396,'Cost model'!M396)</f>
        <v>60</v>
      </c>
      <c r="K795" s="14" t="n">
        <f aca="false">J795-H795</f>
        <v>33.72</v>
      </c>
      <c r="L795" s="14" t="n">
        <f aca="false">G795-H795</f>
        <v>-13.78</v>
      </c>
    </row>
    <row r="796" customFormat="false" ht="15" hidden="false" customHeight="false" outlineLevel="0" collapsed="false">
      <c r="A796" s="2" t="s">
        <v>124</v>
      </c>
      <c r="B796" s="2" t="s">
        <v>124</v>
      </c>
      <c r="C796" s="2" t="s">
        <v>47</v>
      </c>
      <c r="D796" s="2" t="s">
        <v>12</v>
      </c>
      <c r="E796" s="2" t="s">
        <v>74</v>
      </c>
      <c r="F796" s="2" t="s">
        <v>977</v>
      </c>
      <c r="G796" s="14" t="n">
        <v>9.5</v>
      </c>
      <c r="H796" s="14" t="n">
        <v>7.24</v>
      </c>
      <c r="I796" s="14" t="n">
        <v>9.5</v>
      </c>
      <c r="J796" s="23" t="n">
        <f aca="false">IF(AND(E796="Priority",ISNUMBER('Cost model'!N320)),'Cost model'!N320,'Cost model'!M320)</f>
        <v>24.5</v>
      </c>
      <c r="K796" s="14" t="n">
        <f aca="false">J796-H796</f>
        <v>17.26</v>
      </c>
      <c r="L796" s="14" t="n">
        <f aca="false">G796-H796</f>
        <v>2.26</v>
      </c>
    </row>
    <row r="797" customFormat="false" ht="15" hidden="false" customHeight="false" outlineLevel="0" collapsed="false">
      <c r="A797" s="2" t="s">
        <v>124</v>
      </c>
      <c r="B797" s="2" t="s">
        <v>124</v>
      </c>
      <c r="C797" s="2" t="s">
        <v>48</v>
      </c>
      <c r="D797" s="2" t="s">
        <v>10</v>
      </c>
      <c r="E797" s="2" t="s">
        <v>83</v>
      </c>
      <c r="F797" s="2" t="s">
        <v>977</v>
      </c>
      <c r="G797" s="14" t="n">
        <v>17.5</v>
      </c>
      <c r="H797" s="14" t="n">
        <v>12.95</v>
      </c>
      <c r="I797" s="14" t="n">
        <v>17.5</v>
      </c>
      <c r="J797" s="23" t="n">
        <f aca="false">IF(AND(E797="Priority",ISNUMBER('Cost model'!N318)),'Cost model'!N318,'Cost model'!M318)</f>
        <v>19.5</v>
      </c>
      <c r="K797" s="14" t="n">
        <f aca="false">J797-H797</f>
        <v>6.55</v>
      </c>
      <c r="L797" s="14" t="n">
        <f aca="false">G797-H797</f>
        <v>4.55</v>
      </c>
    </row>
    <row r="798" customFormat="false" ht="15" hidden="false" customHeight="false" outlineLevel="0" collapsed="false">
      <c r="A798" s="2" t="s">
        <v>174</v>
      </c>
      <c r="B798" s="2" t="s">
        <v>174</v>
      </c>
      <c r="C798" s="2" t="s">
        <v>48</v>
      </c>
      <c r="D798" s="2" t="s">
        <v>10</v>
      </c>
      <c r="E798" s="2" t="s">
        <v>74</v>
      </c>
      <c r="F798" s="2" t="s">
        <v>977</v>
      </c>
      <c r="G798" s="14" t="n">
        <v>19.5</v>
      </c>
      <c r="H798" s="14" t="n">
        <v>11.22</v>
      </c>
      <c r="I798" s="14" t="n">
        <v>12.5</v>
      </c>
      <c r="J798" s="23" t="n">
        <f aca="false">IF(AND(E798="Priority",ISNUMBER('Cost model'!N168)),'Cost model'!N168,'Cost model'!M168)</f>
        <v>13.5</v>
      </c>
      <c r="K798" s="14" t="n">
        <f aca="false">J798-H798</f>
        <v>2.28</v>
      </c>
      <c r="L798" s="14" t="n">
        <f aca="false">G798-H798</f>
        <v>8.28</v>
      </c>
    </row>
    <row r="799" customFormat="false" ht="15" hidden="false" customHeight="false" outlineLevel="0" collapsed="false">
      <c r="A799" s="2" t="s">
        <v>342</v>
      </c>
      <c r="B799" s="2" t="s">
        <v>158</v>
      </c>
      <c r="C799" s="2" t="s">
        <v>47</v>
      </c>
      <c r="D799" s="2" t="s">
        <v>12</v>
      </c>
      <c r="E799" s="2" t="s">
        <v>74</v>
      </c>
      <c r="F799" s="2" t="s">
        <v>976</v>
      </c>
      <c r="G799" s="14" t="n">
        <v>24.5</v>
      </c>
      <c r="H799" s="14" t="n">
        <v>52.17</v>
      </c>
      <c r="I799" s="14" t="n">
        <v>24.5</v>
      </c>
      <c r="J799" s="23" t="n">
        <f aca="false">IF(AND(E799="Priority",ISNUMBER('Cost model'!N215)),'Cost model'!N215,'Cost model'!M215)</f>
        <v>60</v>
      </c>
      <c r="K799" s="14" t="n">
        <f aca="false">J799-H799</f>
        <v>7.83</v>
      </c>
      <c r="L799" s="14" t="n">
        <f aca="false">G799-H799</f>
        <v>-27.67</v>
      </c>
    </row>
    <row r="800" customFormat="false" ht="15" hidden="false" customHeight="false" outlineLevel="0" collapsed="false">
      <c r="A800" s="2" t="s">
        <v>174</v>
      </c>
      <c r="B800" s="2" t="s">
        <v>124</v>
      </c>
      <c r="C800" s="2" t="s">
        <v>47</v>
      </c>
      <c r="D800" s="2" t="s">
        <v>10</v>
      </c>
      <c r="E800" s="2" t="s">
        <v>74</v>
      </c>
      <c r="F800" s="2" t="s">
        <v>976</v>
      </c>
      <c r="G800" s="14" t="n">
        <v>9.5</v>
      </c>
      <c r="H800" s="14" t="n">
        <v>7.98</v>
      </c>
      <c r="I800" s="14" t="n">
        <v>9.5</v>
      </c>
      <c r="J800" s="23" t="n">
        <f aca="false">IF(AND(E800="Priority",ISNUMBER('Cost model'!N107)),'Cost model'!N107,'Cost model'!M107)</f>
        <v>12.5</v>
      </c>
      <c r="K800" s="14" t="n">
        <f aca="false">J800-H800</f>
        <v>4.52</v>
      </c>
      <c r="L800" s="14" t="n">
        <f aca="false">G800-H800</f>
        <v>1.52</v>
      </c>
    </row>
    <row r="801" customFormat="false" ht="15" hidden="false" customHeight="false" outlineLevel="0" collapsed="false">
      <c r="A801" s="2" t="s">
        <v>342</v>
      </c>
      <c r="B801" s="2" t="s">
        <v>158</v>
      </c>
      <c r="C801" s="2" t="s">
        <v>49</v>
      </c>
      <c r="D801" s="2" t="s">
        <v>10</v>
      </c>
      <c r="E801" s="2" t="s">
        <v>74</v>
      </c>
      <c r="F801" s="2" t="s">
        <v>976</v>
      </c>
      <c r="G801" s="14" t="n">
        <v>19.5</v>
      </c>
      <c r="H801" s="14" t="n">
        <v>22.75</v>
      </c>
      <c r="I801" s="14" t="n">
        <v>19.5</v>
      </c>
      <c r="J801" s="23" t="n">
        <f aca="false">IF(AND(E801="Priority",ISNUMBER('Cost model'!N214)),'Cost model'!N214,'Cost model'!M214)</f>
        <v>24.5</v>
      </c>
      <c r="K801" s="14" t="n">
        <f aca="false">J801-H801</f>
        <v>1.75</v>
      </c>
      <c r="L801" s="14" t="n">
        <f aca="false">G801-H801</f>
        <v>-3.25</v>
      </c>
    </row>
    <row r="802" customFormat="false" ht="15" hidden="false" customHeight="false" outlineLevel="0" collapsed="false">
      <c r="A802" s="2" t="s">
        <v>142</v>
      </c>
      <c r="B802" s="2" t="s">
        <v>142</v>
      </c>
      <c r="C802" s="2" t="s">
        <v>48</v>
      </c>
      <c r="D802" s="2" t="s">
        <v>10</v>
      </c>
      <c r="E802" s="2" t="s">
        <v>74</v>
      </c>
      <c r="F802" s="2" t="s">
        <v>977</v>
      </c>
      <c r="G802" s="14" t="n">
        <v>12.5</v>
      </c>
      <c r="H802" s="14" t="n">
        <v>8.61</v>
      </c>
      <c r="I802" s="14" t="n">
        <v>12.5</v>
      </c>
      <c r="J802" s="23" t="n">
        <f aca="false">IF(AND(E802="Priority",ISNUMBER('Cost model'!N633)),'Cost model'!N633,'Cost model'!M633)</f>
        <v>11.5</v>
      </c>
      <c r="K802" s="14" t="n">
        <f aca="false">J802-H802</f>
        <v>2.89</v>
      </c>
      <c r="L802" s="14" t="n">
        <f aca="false">G802-H802</f>
        <v>3.89</v>
      </c>
    </row>
    <row r="803" customFormat="false" ht="15" hidden="false" customHeight="false" outlineLevel="0" collapsed="false">
      <c r="A803" s="2" t="s">
        <v>124</v>
      </c>
      <c r="B803" s="2" t="s">
        <v>124</v>
      </c>
      <c r="C803" s="2" t="s">
        <v>48</v>
      </c>
      <c r="D803" s="2" t="s">
        <v>10</v>
      </c>
      <c r="E803" s="2" t="s">
        <v>74</v>
      </c>
      <c r="F803" s="2" t="s">
        <v>977</v>
      </c>
      <c r="G803" s="14" t="n">
        <v>12.5</v>
      </c>
      <c r="H803" s="14" t="n">
        <v>9</v>
      </c>
      <c r="I803" s="14" t="n">
        <v>12.5</v>
      </c>
      <c r="J803" s="23" t="n">
        <f aca="false">IF(AND(E803="Priority",ISNUMBER('Cost model'!N318)),'Cost model'!N318,'Cost model'!M318)</f>
        <v>14.5</v>
      </c>
      <c r="K803" s="14" t="n">
        <f aca="false">J803-H803</f>
        <v>5.5</v>
      </c>
      <c r="L803" s="14" t="n">
        <f aca="false">G803-H803</f>
        <v>3.5</v>
      </c>
    </row>
    <row r="804" customFormat="false" ht="15" hidden="false" customHeight="false" outlineLevel="0" collapsed="false">
      <c r="A804" s="2" t="s">
        <v>158</v>
      </c>
      <c r="B804" s="2" t="s">
        <v>158</v>
      </c>
      <c r="C804" s="2" t="s">
        <v>47</v>
      </c>
      <c r="D804" s="2" t="s">
        <v>10</v>
      </c>
      <c r="E804" s="2" t="s">
        <v>74</v>
      </c>
      <c r="F804" s="2" t="s">
        <v>977</v>
      </c>
      <c r="G804" s="14" t="n">
        <v>9.5</v>
      </c>
      <c r="H804" s="14" t="n">
        <v>8.01</v>
      </c>
      <c r="I804" s="14" t="n">
        <v>9.5</v>
      </c>
      <c r="J804" s="23" t="n">
        <f aca="false">IF(AND(E804="Priority",ISNUMBER('Cost model'!N422)),'Cost model'!N422,'Cost model'!M422)</f>
        <v>8.5</v>
      </c>
      <c r="K804" s="14" t="n">
        <f aca="false">J804-H804</f>
        <v>0.49</v>
      </c>
      <c r="L804" s="14" t="n">
        <f aca="false">G804-H804</f>
        <v>1.49</v>
      </c>
    </row>
    <row r="805" customFormat="false" ht="15" hidden="false" customHeight="false" outlineLevel="0" collapsed="false">
      <c r="A805" s="2" t="s">
        <v>174</v>
      </c>
      <c r="B805" s="2" t="s">
        <v>142</v>
      </c>
      <c r="C805" s="2" t="s">
        <v>47</v>
      </c>
      <c r="D805" s="2" t="s">
        <v>10</v>
      </c>
      <c r="E805" s="2" t="s">
        <v>74</v>
      </c>
      <c r="F805" s="2" t="s">
        <v>976</v>
      </c>
      <c r="G805" s="14" t="n">
        <v>9.5</v>
      </c>
      <c r="H805" s="14" t="n">
        <v>41</v>
      </c>
      <c r="I805" s="14" t="n">
        <v>9.5</v>
      </c>
      <c r="J805" s="23" t="n">
        <f aca="false">IF(AND(E805="Priority",ISNUMBER('Cost model'!N122)),'Cost model'!N122,'Cost model'!M122)</f>
        <v>13.5</v>
      </c>
      <c r="K805" s="14" t="n">
        <f aca="false">J805-H805</f>
        <v>-27.5</v>
      </c>
      <c r="L805" s="14" t="n">
        <f aca="false">G805-H805</f>
        <v>-31.5</v>
      </c>
    </row>
    <row r="806" customFormat="false" ht="15" hidden="false" customHeight="false" outlineLevel="0" collapsed="false">
      <c r="A806" s="2" t="s">
        <v>174</v>
      </c>
      <c r="B806" s="2" t="s">
        <v>174</v>
      </c>
      <c r="C806" s="2" t="s">
        <v>48</v>
      </c>
      <c r="D806" s="2" t="s">
        <v>10</v>
      </c>
      <c r="E806" s="2" t="s">
        <v>74</v>
      </c>
      <c r="F806" s="2" t="s">
        <v>977</v>
      </c>
      <c r="G806" s="14" t="n">
        <v>12.5</v>
      </c>
      <c r="H806" s="14" t="n">
        <v>11.22</v>
      </c>
      <c r="I806" s="14" t="n">
        <v>12.5</v>
      </c>
      <c r="J806" s="23" t="n">
        <f aca="false">IF(AND(E806="Priority",ISNUMBER('Cost model'!N168)),'Cost model'!N168,'Cost model'!M168)</f>
        <v>13.5</v>
      </c>
      <c r="K806" s="14" t="n">
        <f aca="false">J806-H806</f>
        <v>2.28</v>
      </c>
      <c r="L806" s="14" t="n">
        <f aca="false">G806-H806</f>
        <v>1.28</v>
      </c>
    </row>
    <row r="807" customFormat="false" ht="15" hidden="false" customHeight="false" outlineLevel="0" collapsed="false">
      <c r="A807" s="2" t="s">
        <v>124</v>
      </c>
      <c r="B807" s="2" t="s">
        <v>124</v>
      </c>
      <c r="C807" s="2" t="s">
        <v>47</v>
      </c>
      <c r="D807" s="2" t="s">
        <v>12</v>
      </c>
      <c r="E807" s="2" t="s">
        <v>74</v>
      </c>
      <c r="F807" s="2" t="s">
        <v>977</v>
      </c>
      <c r="G807" s="14" t="n">
        <v>9.5</v>
      </c>
      <c r="H807" s="14" t="n">
        <v>27.14</v>
      </c>
      <c r="I807" s="14" t="n">
        <v>9.5</v>
      </c>
      <c r="J807" s="23" t="n">
        <f aca="false">IF(AND(E807="Priority",ISNUMBER('Cost model'!N320)),'Cost model'!N320,'Cost model'!M320)</f>
        <v>24.5</v>
      </c>
      <c r="K807" s="14" t="n">
        <f aca="false">J807-H807</f>
        <v>-2.64</v>
      </c>
      <c r="L807" s="14" t="n">
        <f aca="false">G807-H807</f>
        <v>-17.64</v>
      </c>
    </row>
    <row r="808" customFormat="false" ht="15" hidden="false" customHeight="false" outlineLevel="0" collapsed="false">
      <c r="A808" s="2" t="s">
        <v>142</v>
      </c>
      <c r="B808" s="2" t="s">
        <v>142</v>
      </c>
      <c r="C808" s="2" t="s">
        <v>49</v>
      </c>
      <c r="D808" s="2" t="s">
        <v>10</v>
      </c>
      <c r="E808" s="2" t="s">
        <v>83</v>
      </c>
      <c r="F808" s="2" t="s">
        <v>977</v>
      </c>
      <c r="G808" s="14" t="n">
        <v>24.5</v>
      </c>
      <c r="H808" s="14" t="n">
        <v>10.02</v>
      </c>
      <c r="I808" s="14" t="n">
        <v>24.5</v>
      </c>
      <c r="J808" s="23" t="n">
        <f aca="false">IF(AND(E808="Priority",ISNUMBER('Cost model'!N634)),'Cost model'!N634,'Cost model'!M634)</f>
        <v>21.5</v>
      </c>
      <c r="K808" s="14" t="n">
        <f aca="false">J808-H808</f>
        <v>11.48</v>
      </c>
      <c r="L808" s="14" t="n">
        <f aca="false">G808-H808</f>
        <v>14.48</v>
      </c>
    </row>
    <row r="809" customFormat="false" ht="15" hidden="false" customHeight="false" outlineLevel="0" collapsed="false">
      <c r="A809" s="2" t="s">
        <v>124</v>
      </c>
      <c r="B809" s="2" t="s">
        <v>124</v>
      </c>
      <c r="C809" s="2" t="s">
        <v>48</v>
      </c>
      <c r="D809" s="2" t="s">
        <v>12</v>
      </c>
      <c r="E809" s="2" t="s">
        <v>74</v>
      </c>
      <c r="F809" s="2" t="s">
        <v>977</v>
      </c>
      <c r="G809" s="14" t="n">
        <v>12.5</v>
      </c>
      <c r="H809" s="14" t="n">
        <v>31.87</v>
      </c>
      <c r="I809" s="14" t="n">
        <v>12.5</v>
      </c>
      <c r="J809" s="23" t="n">
        <f aca="false">IF(AND(E809="Priority",ISNUMBER('Cost model'!N321)),'Cost model'!N321,'Cost model'!M321)</f>
        <v>40</v>
      </c>
      <c r="K809" s="14" t="n">
        <f aca="false">J809-H809</f>
        <v>8.13</v>
      </c>
      <c r="L809" s="14" t="n">
        <f aca="false">G809-H809</f>
        <v>-19.37</v>
      </c>
    </row>
    <row r="810" customFormat="false" ht="15" hidden="false" customHeight="false" outlineLevel="0" collapsed="false">
      <c r="A810" s="2" t="s">
        <v>124</v>
      </c>
      <c r="B810" s="2" t="s">
        <v>124</v>
      </c>
      <c r="C810" s="2" t="s">
        <v>47</v>
      </c>
      <c r="D810" s="2" t="s">
        <v>12</v>
      </c>
      <c r="E810" s="2" t="s">
        <v>74</v>
      </c>
      <c r="F810" s="2" t="s">
        <v>977</v>
      </c>
      <c r="G810" s="14" t="n">
        <v>9.5</v>
      </c>
      <c r="H810" s="14" t="n">
        <v>7.24</v>
      </c>
      <c r="I810" s="14" t="n">
        <v>9.5</v>
      </c>
      <c r="J810" s="23" t="n">
        <f aca="false">IF(AND(E810="Priority",ISNUMBER('Cost model'!N320)),'Cost model'!N320,'Cost model'!M320)</f>
        <v>24.5</v>
      </c>
      <c r="K810" s="14" t="n">
        <f aca="false">J810-H810</f>
        <v>17.26</v>
      </c>
      <c r="L810" s="14" t="n">
        <f aca="false">G810-H810</f>
        <v>2.26</v>
      </c>
    </row>
    <row r="811" customFormat="false" ht="15" hidden="false" customHeight="false" outlineLevel="0" collapsed="false">
      <c r="A811" s="2" t="s">
        <v>174</v>
      </c>
      <c r="B811" s="2" t="s">
        <v>124</v>
      </c>
      <c r="C811" s="2" t="s">
        <v>47</v>
      </c>
      <c r="D811" s="2" t="s">
        <v>12</v>
      </c>
      <c r="E811" s="2" t="s">
        <v>74</v>
      </c>
      <c r="F811" s="2" t="s">
        <v>976</v>
      </c>
      <c r="G811" s="14" t="n">
        <v>9.5</v>
      </c>
      <c r="H811" s="14" t="n">
        <v>43.27</v>
      </c>
      <c r="I811" s="14" t="n">
        <v>9.5</v>
      </c>
      <c r="J811" s="23" t="n">
        <f aca="false">IF(AND(E811="Priority",ISNUMBER('Cost model'!N110)),'Cost model'!N110,'Cost model'!M110)</f>
        <v>40</v>
      </c>
      <c r="K811" s="14" t="n">
        <f aca="false">J811-H811</f>
        <v>-3.27</v>
      </c>
      <c r="L811" s="14" t="n">
        <f aca="false">G811-H811</f>
        <v>-33.77</v>
      </c>
    </row>
    <row r="812" customFormat="false" ht="15" hidden="false" customHeight="false" outlineLevel="0" collapsed="false">
      <c r="A812" s="2" t="s">
        <v>124</v>
      </c>
      <c r="B812" s="2" t="s">
        <v>124</v>
      </c>
      <c r="C812" s="2" t="s">
        <v>47</v>
      </c>
      <c r="D812" s="2" t="s">
        <v>10</v>
      </c>
      <c r="E812" s="2" t="s">
        <v>74</v>
      </c>
      <c r="F812" s="2" t="s">
        <v>977</v>
      </c>
      <c r="G812" s="14" t="n">
        <v>9.5</v>
      </c>
      <c r="H812" s="14" t="n">
        <v>7.24</v>
      </c>
      <c r="I812" s="14" t="n">
        <v>9.5</v>
      </c>
      <c r="J812" s="23" t="n">
        <f aca="false">IF(AND(E812="Priority",ISNUMBER('Cost model'!N317)),'Cost model'!N317,'Cost model'!M317)</f>
        <v>10.5</v>
      </c>
      <c r="K812" s="14" t="n">
        <f aca="false">J812-H812</f>
        <v>3.26</v>
      </c>
      <c r="L812" s="14" t="n">
        <f aca="false">G812-H812</f>
        <v>2.26</v>
      </c>
    </row>
    <row r="813" customFormat="false" ht="15" hidden="false" customHeight="false" outlineLevel="0" collapsed="false">
      <c r="A813" s="2" t="s">
        <v>124</v>
      </c>
      <c r="B813" s="2" t="s">
        <v>142</v>
      </c>
      <c r="C813" s="2" t="s">
        <v>48</v>
      </c>
      <c r="D813" s="2" t="s">
        <v>10</v>
      </c>
      <c r="E813" s="2" t="s">
        <v>74</v>
      </c>
      <c r="F813" s="2" t="s">
        <v>976</v>
      </c>
      <c r="G813" s="14" t="n">
        <v>12.5</v>
      </c>
      <c r="H813" s="14" t="n">
        <v>10.84</v>
      </c>
      <c r="I813" s="14" t="n">
        <v>14.5</v>
      </c>
      <c r="J813" s="23" t="n">
        <f aca="false">IF(AND(E813="Priority",ISNUMBER('Cost model'!N333)),'Cost model'!N333,'Cost model'!M333)</f>
        <v>18.5</v>
      </c>
      <c r="K813" s="14" t="n">
        <f aca="false">J813-H813</f>
        <v>7.66</v>
      </c>
      <c r="L813" s="14" t="n">
        <f aca="false">G813-H813</f>
        <v>1.66</v>
      </c>
    </row>
    <row r="814" customFormat="false" ht="15" hidden="false" customHeight="false" outlineLevel="0" collapsed="false">
      <c r="A814" s="2" t="s">
        <v>174</v>
      </c>
      <c r="B814" s="2" t="s">
        <v>142</v>
      </c>
      <c r="C814" s="2" t="s">
        <v>49</v>
      </c>
      <c r="D814" s="2" t="s">
        <v>10</v>
      </c>
      <c r="E814" s="2" t="s">
        <v>74</v>
      </c>
      <c r="F814" s="2" t="s">
        <v>976</v>
      </c>
      <c r="G814" s="14" t="n">
        <v>17.5</v>
      </c>
      <c r="H814" s="14" t="n">
        <v>20.05</v>
      </c>
      <c r="I814" s="14" t="n">
        <v>17.5</v>
      </c>
      <c r="J814" s="23" t="n">
        <f aca="false">IF(AND(E814="Priority",ISNUMBER('Cost model'!N124)),'Cost model'!N124,'Cost model'!M124)</f>
        <v>21.5</v>
      </c>
      <c r="K814" s="14" t="n">
        <f aca="false">J814-H814</f>
        <v>1.45</v>
      </c>
      <c r="L814" s="14" t="n">
        <f aca="false">G814-H814</f>
        <v>-2.55</v>
      </c>
    </row>
    <row r="815" customFormat="false" ht="15" hidden="false" customHeight="false" outlineLevel="0" collapsed="false">
      <c r="A815" s="2" t="s">
        <v>124</v>
      </c>
      <c r="B815" s="2" t="s">
        <v>124</v>
      </c>
      <c r="C815" s="2" t="s">
        <v>48</v>
      </c>
      <c r="D815" s="2" t="s">
        <v>12</v>
      </c>
      <c r="E815" s="2" t="s">
        <v>74</v>
      </c>
      <c r="F815" s="2" t="s">
        <v>977</v>
      </c>
      <c r="G815" s="14" t="n">
        <v>24.5</v>
      </c>
      <c r="H815" s="14" t="n">
        <v>26.66</v>
      </c>
      <c r="I815" s="14" t="n">
        <v>12.5</v>
      </c>
      <c r="J815" s="23" t="n">
        <f aca="false">IF(AND(E815="Priority",ISNUMBER('Cost model'!N321)),'Cost model'!N321,'Cost model'!M321)</f>
        <v>40</v>
      </c>
      <c r="K815" s="14" t="n">
        <f aca="false">J815-H815</f>
        <v>13.34</v>
      </c>
      <c r="L815" s="14" t="n">
        <f aca="false">G815-H815</f>
        <v>-2.16</v>
      </c>
    </row>
    <row r="816" customFormat="false" ht="15" hidden="false" customHeight="false" outlineLevel="0" collapsed="false">
      <c r="A816" s="2" t="s">
        <v>124</v>
      </c>
      <c r="B816" s="2" t="s">
        <v>124</v>
      </c>
      <c r="C816" s="2" t="s">
        <v>47</v>
      </c>
      <c r="D816" s="2" t="s">
        <v>12</v>
      </c>
      <c r="E816" s="2" t="s">
        <v>74</v>
      </c>
      <c r="F816" s="2" t="s">
        <v>977</v>
      </c>
      <c r="G816" s="14" t="n">
        <v>14.5</v>
      </c>
      <c r="H816" s="14" t="n">
        <v>12.84</v>
      </c>
      <c r="I816" s="14" t="n">
        <v>9.5</v>
      </c>
      <c r="J816" s="23" t="n">
        <f aca="false">IF(AND(E816="Priority",ISNUMBER('Cost model'!N320)),'Cost model'!N320,'Cost model'!M320)</f>
        <v>24.5</v>
      </c>
      <c r="K816" s="14" t="n">
        <f aca="false">J816-H816</f>
        <v>11.66</v>
      </c>
      <c r="L816" s="14" t="n">
        <f aca="false">G816-H816</f>
        <v>1.66</v>
      </c>
    </row>
    <row r="817" customFormat="false" ht="15" hidden="false" customHeight="false" outlineLevel="0" collapsed="false">
      <c r="A817" s="2" t="s">
        <v>142</v>
      </c>
      <c r="B817" s="2" t="s">
        <v>124</v>
      </c>
      <c r="C817" s="2" t="s">
        <v>47</v>
      </c>
      <c r="D817" s="2" t="s">
        <v>10</v>
      </c>
      <c r="E817" s="2" t="s">
        <v>74</v>
      </c>
      <c r="F817" s="2" t="s">
        <v>976</v>
      </c>
      <c r="G817" s="14" t="n">
        <v>14.5</v>
      </c>
      <c r="H817" s="14" t="n">
        <v>32.67</v>
      </c>
      <c r="I817" s="14" t="n">
        <v>14.5</v>
      </c>
      <c r="J817" s="23" t="n">
        <f aca="false">IF(AND(E817="Priority",ISNUMBER('Cost model'!N662)),'Cost model'!N662,'Cost model'!M662)</f>
        <v>13.5</v>
      </c>
      <c r="K817" s="14" t="n">
        <f aca="false">J817-H817</f>
        <v>-19.17</v>
      </c>
      <c r="L817" s="14" t="n">
        <f aca="false">G817-H817</f>
        <v>-18.17</v>
      </c>
    </row>
    <row r="818" customFormat="false" ht="15" hidden="false" customHeight="false" outlineLevel="0" collapsed="false">
      <c r="A818" s="2" t="s">
        <v>142</v>
      </c>
      <c r="B818" s="2" t="s">
        <v>158</v>
      </c>
      <c r="C818" s="2" t="s">
        <v>49</v>
      </c>
      <c r="D818" s="2" t="s">
        <v>10</v>
      </c>
      <c r="E818" s="2" t="s">
        <v>74</v>
      </c>
      <c r="F818" s="2" t="s">
        <v>976</v>
      </c>
      <c r="G818" s="14" t="n">
        <v>17.5</v>
      </c>
      <c r="H818" s="14" t="n">
        <v>14.92</v>
      </c>
      <c r="I818" s="14" t="n">
        <v>17.5</v>
      </c>
      <c r="J818" s="23" t="n">
        <f aca="false">IF(AND(E818="Priority",ISNUMBER('Cost model'!N649)),'Cost model'!N649,'Cost model'!M649)</f>
        <v>19.5</v>
      </c>
      <c r="K818" s="14" t="n">
        <f aca="false">J818-H818</f>
        <v>4.58</v>
      </c>
      <c r="L818" s="14" t="n">
        <f aca="false">G818-H818</f>
        <v>2.58</v>
      </c>
    </row>
    <row r="819" customFormat="false" ht="15" hidden="false" customHeight="false" outlineLevel="0" collapsed="false">
      <c r="A819" s="2" t="s">
        <v>221</v>
      </c>
      <c r="B819" s="2" t="s">
        <v>158</v>
      </c>
      <c r="C819" s="2" t="s">
        <v>47</v>
      </c>
      <c r="D819" s="2" t="s">
        <v>12</v>
      </c>
      <c r="E819" s="2" t="s">
        <v>74</v>
      </c>
      <c r="F819" s="2" t="s">
        <v>976</v>
      </c>
      <c r="G819" s="14" t="n">
        <v>14.5</v>
      </c>
      <c r="H819" s="14" t="n">
        <v>23.08</v>
      </c>
      <c r="I819" s="14" t="n">
        <v>19.5</v>
      </c>
      <c r="J819" s="23" t="n">
        <f aca="false">IF(AND(E819="Priority",ISNUMBER('Cost model'!N755)),'Cost model'!N755,'Cost model'!M755)</f>
        <v>50</v>
      </c>
      <c r="K819" s="14" t="n">
        <f aca="false">J819-H819</f>
        <v>26.92</v>
      </c>
      <c r="L819" s="14" t="n">
        <f aca="false">G819-H819</f>
        <v>-8.58</v>
      </c>
    </row>
    <row r="820" customFormat="false" ht="15" hidden="false" customHeight="false" outlineLevel="0" collapsed="false">
      <c r="A820" s="2" t="s">
        <v>124</v>
      </c>
      <c r="B820" s="2" t="s">
        <v>124</v>
      </c>
      <c r="C820" s="2" t="s">
        <v>48</v>
      </c>
      <c r="D820" s="2" t="s">
        <v>10</v>
      </c>
      <c r="E820" s="2" t="s">
        <v>74</v>
      </c>
      <c r="F820" s="2" t="s">
        <v>977</v>
      </c>
      <c r="G820" s="14" t="n">
        <v>12.5</v>
      </c>
      <c r="H820" s="14" t="n">
        <v>7.24</v>
      </c>
      <c r="I820" s="14" t="n">
        <v>12.5</v>
      </c>
      <c r="J820" s="23" t="n">
        <f aca="false">IF(AND(E820="Priority",ISNUMBER('Cost model'!N318)),'Cost model'!N318,'Cost model'!M318)</f>
        <v>14.5</v>
      </c>
      <c r="K820" s="14" t="n">
        <f aca="false">J820-H820</f>
        <v>7.26</v>
      </c>
      <c r="L820" s="14" t="n">
        <f aca="false">G820-H820</f>
        <v>5.26</v>
      </c>
    </row>
    <row r="821" customFormat="false" ht="15" hidden="false" customHeight="false" outlineLevel="0" collapsed="false">
      <c r="A821" s="2" t="s">
        <v>205</v>
      </c>
      <c r="B821" s="2" t="s">
        <v>124</v>
      </c>
      <c r="C821" s="2" t="s">
        <v>48</v>
      </c>
      <c r="D821" s="2" t="s">
        <v>12</v>
      </c>
      <c r="E821" s="2" t="s">
        <v>74</v>
      </c>
      <c r="F821" s="2" t="s">
        <v>976</v>
      </c>
      <c r="G821" s="14" t="n">
        <v>24.5</v>
      </c>
      <c r="H821" s="14" t="n">
        <v>64.08</v>
      </c>
      <c r="I821" s="14" t="n">
        <v>24.5</v>
      </c>
      <c r="J821" s="23" t="n">
        <f aca="false">IF(AND(E821="Priority",ISNUMBER('Cost model'!N576)),'Cost model'!N576,'Cost model'!M576)</f>
        <v>70</v>
      </c>
      <c r="K821" s="14" t="n">
        <f aca="false">J821-H821</f>
        <v>5.92</v>
      </c>
      <c r="L821" s="14" t="n">
        <f aca="false">G821-H821</f>
        <v>-39.58</v>
      </c>
    </row>
    <row r="822" customFormat="false" ht="15" hidden="false" customHeight="false" outlineLevel="0" collapsed="false">
      <c r="A822" s="2" t="s">
        <v>124</v>
      </c>
      <c r="B822" s="2" t="s">
        <v>124</v>
      </c>
      <c r="C822" s="2" t="s">
        <v>47</v>
      </c>
      <c r="D822" s="2" t="s">
        <v>10</v>
      </c>
      <c r="E822" s="2" t="s">
        <v>74</v>
      </c>
      <c r="F822" s="2" t="s">
        <v>977</v>
      </c>
      <c r="G822" s="14" t="n">
        <v>9.5</v>
      </c>
      <c r="H822" s="14" t="n">
        <v>6.48</v>
      </c>
      <c r="I822" s="14" t="n">
        <v>9.5</v>
      </c>
      <c r="J822" s="23" t="n">
        <f aca="false">IF(AND(E822="Priority",ISNUMBER('Cost model'!N317)),'Cost model'!N317,'Cost model'!M317)</f>
        <v>10.5</v>
      </c>
      <c r="K822" s="14" t="n">
        <f aca="false">J822-H822</f>
        <v>4.02</v>
      </c>
      <c r="L822" s="14" t="n">
        <f aca="false">G822-H822</f>
        <v>3.02</v>
      </c>
    </row>
    <row r="823" customFormat="false" ht="15" hidden="false" customHeight="false" outlineLevel="0" collapsed="false">
      <c r="A823" s="2" t="s">
        <v>142</v>
      </c>
      <c r="B823" s="2" t="s">
        <v>124</v>
      </c>
      <c r="C823" s="2" t="s">
        <v>47</v>
      </c>
      <c r="D823" s="2" t="s">
        <v>10</v>
      </c>
      <c r="E823" s="2" t="s">
        <v>74</v>
      </c>
      <c r="F823" s="2" t="s">
        <v>976</v>
      </c>
      <c r="G823" s="14" t="n">
        <v>9.5</v>
      </c>
      <c r="H823" s="14" t="n">
        <v>12.36</v>
      </c>
      <c r="I823" s="14" t="n">
        <v>14.5</v>
      </c>
      <c r="J823" s="23" t="n">
        <f aca="false">IF(AND(E823="Priority",ISNUMBER('Cost model'!N662)),'Cost model'!N662,'Cost model'!M662)</f>
        <v>13.5</v>
      </c>
      <c r="K823" s="14" t="n">
        <f aca="false">J823-H823</f>
        <v>1.14</v>
      </c>
      <c r="L823" s="14" t="n">
        <f aca="false">G823-H823</f>
        <v>-2.86</v>
      </c>
    </row>
    <row r="824" customFormat="false" ht="15" hidden="false" customHeight="false" outlineLevel="0" collapsed="false">
      <c r="A824" s="2" t="s">
        <v>174</v>
      </c>
      <c r="B824" s="2" t="s">
        <v>142</v>
      </c>
      <c r="C824" s="2" t="s">
        <v>48</v>
      </c>
      <c r="D824" s="2" t="s">
        <v>10</v>
      </c>
      <c r="E824" s="2" t="s">
        <v>83</v>
      </c>
      <c r="F824" s="2" t="s">
        <v>976</v>
      </c>
      <c r="G824" s="14" t="n">
        <v>17.5</v>
      </c>
      <c r="H824" s="14" t="n">
        <v>32.67</v>
      </c>
      <c r="I824" s="14" t="n">
        <v>17.5</v>
      </c>
      <c r="J824" s="23" t="n">
        <f aca="false">IF(AND(E824="Priority",ISNUMBER('Cost model'!N123)),'Cost model'!N123,'Cost model'!M123)</f>
        <v>22.5</v>
      </c>
      <c r="K824" s="14" t="n">
        <f aca="false">J824-H824</f>
        <v>-10.17</v>
      </c>
      <c r="L824" s="14" t="n">
        <f aca="false">G824-H824</f>
        <v>-15.17</v>
      </c>
    </row>
    <row r="825" customFormat="false" ht="15" hidden="false" customHeight="false" outlineLevel="0" collapsed="false">
      <c r="A825" s="2" t="s">
        <v>142</v>
      </c>
      <c r="B825" s="2" t="s">
        <v>142</v>
      </c>
      <c r="C825" s="2" t="s">
        <v>48</v>
      </c>
      <c r="D825" s="2" t="s">
        <v>12</v>
      </c>
      <c r="E825" s="2" t="s">
        <v>74</v>
      </c>
      <c r="F825" s="2" t="s">
        <v>977</v>
      </c>
      <c r="G825" s="14" t="n">
        <v>12.5</v>
      </c>
      <c r="H825" s="14" t="n">
        <v>29.78</v>
      </c>
      <c r="I825" s="14" t="n">
        <v>12.5</v>
      </c>
      <c r="J825" s="23" t="n">
        <f aca="false">IF(AND(E825="Priority",ISNUMBER('Cost model'!N636)),'Cost model'!N636,'Cost model'!M636)</f>
        <v>40</v>
      </c>
      <c r="K825" s="14" t="n">
        <f aca="false">J825-H825</f>
        <v>10.22</v>
      </c>
      <c r="L825" s="14" t="n">
        <f aca="false">G825-H825</f>
        <v>-17.28</v>
      </c>
    </row>
    <row r="826" customFormat="false" ht="15" hidden="false" customHeight="false" outlineLevel="0" collapsed="false">
      <c r="A826" s="2" t="s">
        <v>174</v>
      </c>
      <c r="B826" s="2" t="s">
        <v>124</v>
      </c>
      <c r="C826" s="2" t="s">
        <v>47</v>
      </c>
      <c r="D826" s="2" t="s">
        <v>12</v>
      </c>
      <c r="E826" s="2" t="s">
        <v>83</v>
      </c>
      <c r="F826" s="2" t="s">
        <v>976</v>
      </c>
      <c r="G826" s="14" t="n">
        <v>19.5</v>
      </c>
      <c r="H826" s="14" t="n">
        <v>43.12</v>
      </c>
      <c r="I826" s="14" t="n">
        <v>19.5</v>
      </c>
      <c r="J826" s="23" t="n">
        <f aca="false">IF(AND(E826="Priority",ISNUMBER('Cost model'!N110)),'Cost model'!N110,'Cost model'!M110)</f>
        <v>55</v>
      </c>
      <c r="K826" s="14" t="n">
        <f aca="false">J826-H826</f>
        <v>11.88</v>
      </c>
      <c r="L826" s="14" t="n">
        <f aca="false">G826-H826</f>
        <v>-23.62</v>
      </c>
    </row>
    <row r="827" customFormat="false" ht="15" hidden="false" customHeight="false" outlineLevel="0" collapsed="false">
      <c r="A827" s="2" t="s">
        <v>221</v>
      </c>
      <c r="B827" s="2" t="s">
        <v>221</v>
      </c>
      <c r="C827" s="2" t="s">
        <v>49</v>
      </c>
      <c r="D827" s="2" t="s">
        <v>12</v>
      </c>
      <c r="E827" s="2" t="s">
        <v>74</v>
      </c>
      <c r="F827" s="2" t="s">
        <v>977</v>
      </c>
      <c r="G827" s="14" t="n">
        <v>19.5</v>
      </c>
      <c r="H827" s="14" t="n">
        <v>55.94</v>
      </c>
      <c r="I827" s="14" t="n">
        <v>19.5</v>
      </c>
      <c r="J827" s="23" t="n">
        <f aca="false">IF(AND(E827="Priority",ISNUMBER('Cost model'!N742)),'Cost model'!N742,'Cost model'!M742)</f>
        <v>60</v>
      </c>
      <c r="K827" s="14" t="n">
        <f aca="false">J827-H827</f>
        <v>4.06</v>
      </c>
      <c r="L827" s="14" t="n">
        <f aca="false">G827-H827</f>
        <v>-36.44</v>
      </c>
    </row>
    <row r="828" customFormat="false" ht="15" hidden="false" customHeight="false" outlineLevel="0" collapsed="false">
      <c r="A828" s="2" t="s">
        <v>174</v>
      </c>
      <c r="B828" s="2" t="s">
        <v>142</v>
      </c>
      <c r="C828" s="2" t="s">
        <v>48</v>
      </c>
      <c r="D828" s="2" t="s">
        <v>12</v>
      </c>
      <c r="E828" s="2" t="s">
        <v>74</v>
      </c>
      <c r="F828" s="2" t="s">
        <v>976</v>
      </c>
      <c r="G828" s="14" t="n">
        <v>12.5</v>
      </c>
      <c r="H828" s="14" t="n">
        <v>73.6</v>
      </c>
      <c r="I828" s="14" t="n">
        <v>12.5</v>
      </c>
      <c r="J828" s="23" t="n">
        <f aca="false">IF(AND(E828="Priority",ISNUMBER('Cost model'!N126)),'Cost model'!N126,'Cost model'!M126)</f>
        <v>45</v>
      </c>
      <c r="K828" s="14" t="n">
        <f aca="false">J828-H828</f>
        <v>-28.6</v>
      </c>
      <c r="L828" s="14" t="n">
        <f aca="false">G828-H828</f>
        <v>-61.1</v>
      </c>
    </row>
    <row r="829" customFormat="false" ht="15" hidden="false" customHeight="false" outlineLevel="0" collapsed="false">
      <c r="A829" s="2" t="s">
        <v>124</v>
      </c>
      <c r="B829" s="2" t="s">
        <v>124</v>
      </c>
      <c r="C829" s="2" t="s">
        <v>49</v>
      </c>
      <c r="D829" s="2" t="s">
        <v>12</v>
      </c>
      <c r="E829" s="2" t="s">
        <v>74</v>
      </c>
      <c r="F829" s="2" t="s">
        <v>977</v>
      </c>
      <c r="G829" s="14" t="n">
        <v>19.5</v>
      </c>
      <c r="H829" s="14" t="n">
        <v>37.74</v>
      </c>
      <c r="I829" s="14" t="n">
        <v>19.5</v>
      </c>
      <c r="J829" s="23" t="n">
        <f aca="false">IF(AND(E829="Priority",ISNUMBER('Cost model'!N322)),'Cost model'!N322,'Cost model'!M322)</f>
        <v>50</v>
      </c>
      <c r="K829" s="14" t="n">
        <f aca="false">J829-H829</f>
        <v>12.26</v>
      </c>
      <c r="L829" s="14" t="n">
        <f aca="false">G829-H829</f>
        <v>-18.24</v>
      </c>
    </row>
    <row r="830" customFormat="false" ht="15" hidden="false" customHeight="false" outlineLevel="0" collapsed="false">
      <c r="A830" s="2" t="s">
        <v>124</v>
      </c>
      <c r="B830" s="2" t="s">
        <v>174</v>
      </c>
      <c r="C830" s="2" t="s">
        <v>48</v>
      </c>
      <c r="D830" s="2" t="s">
        <v>13</v>
      </c>
      <c r="E830" s="2" t="s">
        <v>74</v>
      </c>
      <c r="F830" s="2" t="s">
        <v>976</v>
      </c>
      <c r="G830" s="14" t="n">
        <v>45</v>
      </c>
      <c r="H830" s="14" t="n">
        <v>87.74</v>
      </c>
      <c r="I830" s="14" t="n">
        <v>24.5</v>
      </c>
      <c r="J830" s="23" t="n">
        <f aca="false">IF(AND(E830="Priority",ISNUMBER('Cost model'!N369)),'Cost model'!N369,'Cost model'!M369)</f>
        <v>100</v>
      </c>
      <c r="K830" s="14" t="n">
        <f aca="false">J830-H830</f>
        <v>12.26</v>
      </c>
      <c r="L830" s="14" t="n">
        <f aca="false">G830-H830</f>
        <v>-42.74</v>
      </c>
    </row>
    <row r="831" customFormat="false" ht="15" hidden="false" customHeight="false" outlineLevel="0" collapsed="false">
      <c r="A831" s="2" t="s">
        <v>142</v>
      </c>
      <c r="B831" s="2" t="s">
        <v>124</v>
      </c>
      <c r="C831" s="2" t="s">
        <v>47</v>
      </c>
      <c r="D831" s="2" t="s">
        <v>10</v>
      </c>
      <c r="E831" s="2" t="s">
        <v>74</v>
      </c>
      <c r="F831" s="2" t="s">
        <v>976</v>
      </c>
      <c r="G831" s="14" t="n">
        <v>14.5</v>
      </c>
      <c r="H831" s="14" t="n">
        <v>10.9</v>
      </c>
      <c r="I831" s="14" t="n">
        <v>14.5</v>
      </c>
      <c r="J831" s="23" t="n">
        <f aca="false">IF(AND(E831="Priority",ISNUMBER('Cost model'!N662)),'Cost model'!N662,'Cost model'!M662)</f>
        <v>13.5</v>
      </c>
      <c r="K831" s="14" t="n">
        <f aca="false">J831-H831</f>
        <v>2.6</v>
      </c>
      <c r="L831" s="14" t="n">
        <f aca="false">G831-H831</f>
        <v>3.6</v>
      </c>
    </row>
    <row r="832" customFormat="false" ht="15" hidden="false" customHeight="false" outlineLevel="0" collapsed="false">
      <c r="A832" s="2" t="s">
        <v>124</v>
      </c>
      <c r="B832" s="2" t="s">
        <v>142</v>
      </c>
      <c r="C832" s="2" t="s">
        <v>47</v>
      </c>
      <c r="D832" s="2" t="s">
        <v>10</v>
      </c>
      <c r="E832" s="2" t="s">
        <v>74</v>
      </c>
      <c r="F832" s="2" t="s">
        <v>976</v>
      </c>
      <c r="G832" s="14" t="n">
        <v>9.5</v>
      </c>
      <c r="H832" s="14" t="n">
        <v>9.58</v>
      </c>
      <c r="I832" s="14" t="n">
        <v>14.5</v>
      </c>
      <c r="J832" s="23" t="n">
        <f aca="false">IF(AND(E832="Priority",ISNUMBER('Cost model'!N332)),'Cost model'!N332,'Cost model'!M332)</f>
        <v>16.5</v>
      </c>
      <c r="K832" s="14" t="n">
        <f aca="false">J832-H832</f>
        <v>6.92</v>
      </c>
      <c r="L832" s="14" t="n">
        <f aca="false">G832-H832</f>
        <v>-0.0800000000000001</v>
      </c>
    </row>
    <row r="833" customFormat="false" ht="15" hidden="false" customHeight="false" outlineLevel="0" collapsed="false">
      <c r="A833" s="2" t="s">
        <v>142</v>
      </c>
      <c r="B833" s="2" t="s">
        <v>158</v>
      </c>
      <c r="C833" s="2" t="s">
        <v>47</v>
      </c>
      <c r="D833" s="2" t="s">
        <v>12</v>
      </c>
      <c r="E833" s="2" t="s">
        <v>74</v>
      </c>
      <c r="F833" s="2" t="s">
        <v>976</v>
      </c>
      <c r="G833" s="14" t="n">
        <v>9.5</v>
      </c>
      <c r="H833" s="14" t="n">
        <v>13.46</v>
      </c>
      <c r="I833" s="14" t="n">
        <v>19.5</v>
      </c>
      <c r="J833" s="23" t="n">
        <f aca="false">IF(AND(E833="Priority",ISNUMBER('Cost model'!N650)),'Cost model'!N650,'Cost model'!M650)</f>
        <v>40</v>
      </c>
      <c r="K833" s="14" t="n">
        <f aca="false">J833-H833</f>
        <v>26.54</v>
      </c>
      <c r="L833" s="14" t="n">
        <f aca="false">G833-H833</f>
        <v>-3.96</v>
      </c>
    </row>
    <row r="834" customFormat="false" ht="15" hidden="false" customHeight="false" outlineLevel="0" collapsed="false">
      <c r="A834" s="2" t="s">
        <v>142</v>
      </c>
      <c r="B834" s="2" t="s">
        <v>142</v>
      </c>
      <c r="C834" s="2" t="s">
        <v>47</v>
      </c>
      <c r="D834" s="2" t="s">
        <v>12</v>
      </c>
      <c r="E834" s="2" t="s">
        <v>83</v>
      </c>
      <c r="F834" s="2" t="s">
        <v>977</v>
      </c>
      <c r="G834" s="14" t="n">
        <v>19.5</v>
      </c>
      <c r="H834" s="14" t="n">
        <v>59.24</v>
      </c>
      <c r="I834" s="14" t="n">
        <v>19.5</v>
      </c>
      <c r="J834" s="23" t="n">
        <f aca="false">IF(AND(E834="Priority",ISNUMBER('Cost model'!N635)),'Cost model'!N635,'Cost model'!M635)</f>
        <v>40</v>
      </c>
      <c r="K834" s="14" t="n">
        <f aca="false">J834-H834</f>
        <v>-19.24</v>
      </c>
      <c r="L834" s="14" t="n">
        <f aca="false">G834-H834</f>
        <v>-39.74</v>
      </c>
    </row>
    <row r="835" customFormat="false" ht="15" hidden="false" customHeight="false" outlineLevel="0" collapsed="false">
      <c r="A835" s="2" t="s">
        <v>124</v>
      </c>
      <c r="B835" s="2" t="s">
        <v>124</v>
      </c>
      <c r="C835" s="2" t="s">
        <v>47</v>
      </c>
      <c r="D835" s="2" t="s">
        <v>10</v>
      </c>
      <c r="E835" s="2" t="s">
        <v>74</v>
      </c>
      <c r="F835" s="2" t="s">
        <v>977</v>
      </c>
      <c r="G835" s="14" t="n">
        <v>9.5</v>
      </c>
      <c r="H835" s="14" t="n">
        <v>7.54</v>
      </c>
      <c r="I835" s="14" t="n">
        <v>9.5</v>
      </c>
      <c r="J835" s="23" t="n">
        <f aca="false">IF(AND(E835="Priority",ISNUMBER('Cost model'!N317)),'Cost model'!N317,'Cost model'!M317)</f>
        <v>10.5</v>
      </c>
      <c r="K835" s="14" t="n">
        <f aca="false">J835-H835</f>
        <v>2.96</v>
      </c>
      <c r="L835" s="14" t="n">
        <f aca="false">G835-H835</f>
        <v>1.96</v>
      </c>
    </row>
    <row r="836" customFormat="false" ht="15" hidden="false" customHeight="false" outlineLevel="0" collapsed="false">
      <c r="A836" s="2" t="s">
        <v>142</v>
      </c>
      <c r="B836" s="2" t="s">
        <v>142</v>
      </c>
      <c r="C836" s="2" t="s">
        <v>49</v>
      </c>
      <c r="D836" s="2" t="s">
        <v>12</v>
      </c>
      <c r="E836" s="2" t="s">
        <v>74</v>
      </c>
      <c r="F836" s="2" t="s">
        <v>977</v>
      </c>
      <c r="G836" s="14" t="n">
        <v>17.5</v>
      </c>
      <c r="H836" s="14" t="n">
        <v>41</v>
      </c>
      <c r="I836" s="14" t="n">
        <v>19.5</v>
      </c>
      <c r="J836" s="23" t="n">
        <f aca="false">IF(AND(E836="Priority",ISNUMBER('Cost model'!N637)),'Cost model'!N637,'Cost model'!M637)</f>
        <v>45</v>
      </c>
      <c r="K836" s="14" t="n">
        <f aca="false">J836-H836</f>
        <v>4</v>
      </c>
      <c r="L836" s="14" t="n">
        <f aca="false">G836-H836</f>
        <v>-23.5</v>
      </c>
    </row>
    <row r="837" customFormat="false" ht="15" hidden="false" customHeight="false" outlineLevel="0" collapsed="false">
      <c r="A837" s="2" t="s">
        <v>142</v>
      </c>
      <c r="B837" s="2" t="s">
        <v>142</v>
      </c>
      <c r="C837" s="2" t="s">
        <v>47</v>
      </c>
      <c r="D837" s="2" t="s">
        <v>14</v>
      </c>
      <c r="E837" s="2" t="s">
        <v>74</v>
      </c>
      <c r="F837" s="2" t="s">
        <v>977</v>
      </c>
      <c r="G837" s="14" t="n">
        <v>25</v>
      </c>
      <c r="H837" s="14" t="n">
        <v>146.39</v>
      </c>
      <c r="I837" s="14" t="n">
        <v>25</v>
      </c>
      <c r="J837" s="23" t="n">
        <f aca="false">IF(AND(E837="Priority",ISNUMBER('Cost model'!N641)),'Cost model'!N641,'Cost model'!M641)</f>
        <v>75</v>
      </c>
      <c r="K837" s="14" t="n">
        <f aca="false">J837-H837</f>
        <v>-71.39</v>
      </c>
      <c r="L837" s="14" t="n">
        <f aca="false">G837-H837</f>
        <v>-121.39</v>
      </c>
    </row>
    <row r="838" customFormat="false" ht="15" hidden="false" customHeight="false" outlineLevel="0" collapsed="false">
      <c r="A838" s="2" t="s">
        <v>174</v>
      </c>
      <c r="B838" s="2" t="s">
        <v>158</v>
      </c>
      <c r="C838" s="2" t="s">
        <v>49</v>
      </c>
      <c r="D838" s="2" t="s">
        <v>12</v>
      </c>
      <c r="E838" s="2" t="s">
        <v>74</v>
      </c>
      <c r="F838" s="2" t="s">
        <v>976</v>
      </c>
      <c r="G838" s="14" t="n">
        <v>19.5</v>
      </c>
      <c r="H838" s="14" t="n">
        <v>34.79</v>
      </c>
      <c r="I838" s="14" t="n">
        <v>19.5</v>
      </c>
      <c r="J838" s="23" t="n">
        <f aca="false">IF(AND(E838="Priority",ISNUMBER('Cost model'!N142)),'Cost model'!N142,'Cost model'!M142)</f>
        <v>55</v>
      </c>
      <c r="K838" s="14" t="n">
        <f aca="false">J838-H838</f>
        <v>20.21</v>
      </c>
      <c r="L838" s="14" t="n">
        <f aca="false">G838-H838</f>
        <v>-15.29</v>
      </c>
    </row>
    <row r="839" customFormat="false" ht="15" hidden="false" customHeight="false" outlineLevel="0" collapsed="false">
      <c r="A839" s="2" t="s">
        <v>124</v>
      </c>
      <c r="B839" s="2" t="s">
        <v>124</v>
      </c>
      <c r="C839" s="2" t="s">
        <v>48</v>
      </c>
      <c r="D839" s="2" t="s">
        <v>12</v>
      </c>
      <c r="E839" s="2" t="s">
        <v>74</v>
      </c>
      <c r="F839" s="2" t="s">
        <v>977</v>
      </c>
      <c r="G839" s="14" t="n">
        <v>12.5</v>
      </c>
      <c r="H839" s="14" t="n">
        <v>41.84</v>
      </c>
      <c r="I839" s="14" t="n">
        <v>12.5</v>
      </c>
      <c r="J839" s="23" t="n">
        <f aca="false">IF(AND(E839="Priority",ISNUMBER('Cost model'!N321)),'Cost model'!N321,'Cost model'!M321)</f>
        <v>40</v>
      </c>
      <c r="K839" s="14" t="n">
        <f aca="false">J839-H839</f>
        <v>-1.84</v>
      </c>
      <c r="L839" s="14" t="n">
        <f aca="false">G839-H839</f>
        <v>-29.34</v>
      </c>
    </row>
    <row r="840" customFormat="false" ht="15" hidden="false" customHeight="false" outlineLevel="0" collapsed="false">
      <c r="A840" s="2" t="s">
        <v>221</v>
      </c>
      <c r="B840" s="2" t="s">
        <v>221</v>
      </c>
      <c r="C840" s="2" t="s">
        <v>47</v>
      </c>
      <c r="D840" s="2" t="s">
        <v>10</v>
      </c>
      <c r="E840" s="2" t="s">
        <v>74</v>
      </c>
      <c r="F840" s="2" t="s">
        <v>977</v>
      </c>
      <c r="G840" s="14" t="n">
        <v>9.5</v>
      </c>
      <c r="H840" s="14" t="n">
        <v>6.94</v>
      </c>
      <c r="I840" s="14" t="n">
        <v>9.5</v>
      </c>
      <c r="J840" s="23" t="n">
        <f aca="false">IF(AND(E840="Priority",ISNUMBER('Cost model'!N737)),'Cost model'!N737,'Cost model'!M737)</f>
        <v>8.5</v>
      </c>
      <c r="K840" s="14" t="n">
        <f aca="false">J840-H840</f>
        <v>1.56</v>
      </c>
      <c r="L840" s="14" t="n">
        <f aca="false">G840-H840</f>
        <v>2.56</v>
      </c>
    </row>
    <row r="841" customFormat="false" ht="15" hidden="false" customHeight="false" outlineLevel="0" collapsed="false">
      <c r="A841" s="2" t="s">
        <v>142</v>
      </c>
      <c r="B841" s="2" t="s">
        <v>142</v>
      </c>
      <c r="C841" s="2" t="s">
        <v>47</v>
      </c>
      <c r="D841" s="2" t="s">
        <v>12</v>
      </c>
      <c r="E841" s="2" t="s">
        <v>74</v>
      </c>
      <c r="F841" s="2" t="s">
        <v>977</v>
      </c>
      <c r="G841" s="14" t="n">
        <v>9.5</v>
      </c>
      <c r="H841" s="14" t="n">
        <v>7.12</v>
      </c>
      <c r="I841" s="14" t="n">
        <v>9.5</v>
      </c>
      <c r="J841" s="23" t="n">
        <f aca="false">IF(AND(E841="Priority",ISNUMBER('Cost model'!N635)),'Cost model'!N635,'Cost model'!M635)</f>
        <v>30.5</v>
      </c>
      <c r="K841" s="14" t="n">
        <f aca="false">J841-H841</f>
        <v>23.38</v>
      </c>
      <c r="L841" s="14" t="n">
        <f aca="false">G841-H841</f>
        <v>2.38</v>
      </c>
    </row>
    <row r="842" customFormat="false" ht="15" hidden="false" customHeight="false" outlineLevel="0" collapsed="false">
      <c r="A842" s="2" t="s">
        <v>174</v>
      </c>
      <c r="B842" s="2" t="s">
        <v>174</v>
      </c>
      <c r="C842" s="2" t="s">
        <v>49</v>
      </c>
      <c r="D842" s="2" t="s">
        <v>12</v>
      </c>
      <c r="E842" s="2" t="s">
        <v>74</v>
      </c>
      <c r="F842" s="2" t="s">
        <v>977</v>
      </c>
      <c r="G842" s="14" t="n">
        <v>17.5</v>
      </c>
      <c r="H842" s="14" t="n">
        <v>70.35</v>
      </c>
      <c r="I842" s="14" t="n">
        <v>19.5</v>
      </c>
      <c r="J842" s="23" t="n">
        <f aca="false">IF(AND(E842="Priority",ISNUMBER('Cost model'!N172)),'Cost model'!N172,'Cost model'!M172)</f>
        <v>45</v>
      </c>
      <c r="K842" s="14" t="n">
        <f aca="false">J842-H842</f>
        <v>-25.35</v>
      </c>
      <c r="L842" s="14" t="n">
        <f aca="false">G842-H842</f>
        <v>-52.85</v>
      </c>
    </row>
    <row r="843" customFormat="false" ht="15" hidden="false" customHeight="false" outlineLevel="0" collapsed="false">
      <c r="A843" s="2" t="s">
        <v>142</v>
      </c>
      <c r="B843" s="2" t="s">
        <v>142</v>
      </c>
      <c r="C843" s="2" t="s">
        <v>47</v>
      </c>
      <c r="D843" s="2" t="s">
        <v>10</v>
      </c>
      <c r="E843" s="2" t="s">
        <v>74</v>
      </c>
      <c r="F843" s="2" t="s">
        <v>977</v>
      </c>
      <c r="G843" s="14" t="n">
        <v>9.5</v>
      </c>
      <c r="H843" s="14" t="n">
        <v>5.81</v>
      </c>
      <c r="I843" s="14" t="n">
        <v>9.5</v>
      </c>
      <c r="J843" s="23" t="n">
        <f aca="false">IF(AND(E843="Priority",ISNUMBER('Cost model'!N632)),'Cost model'!N632,'Cost model'!M632)</f>
        <v>9.5</v>
      </c>
      <c r="K843" s="14" t="n">
        <f aca="false">J843-H843</f>
        <v>3.69</v>
      </c>
      <c r="L843" s="14" t="n">
        <f aca="false">G843-H843</f>
        <v>3.69</v>
      </c>
    </row>
    <row r="844" customFormat="false" ht="15" hidden="false" customHeight="false" outlineLevel="0" collapsed="false">
      <c r="A844" s="2" t="s">
        <v>124</v>
      </c>
      <c r="B844" s="2" t="s">
        <v>124</v>
      </c>
      <c r="C844" s="2" t="s">
        <v>47</v>
      </c>
      <c r="D844" s="2" t="s">
        <v>10</v>
      </c>
      <c r="E844" s="2" t="s">
        <v>74</v>
      </c>
      <c r="F844" s="2" t="s">
        <v>977</v>
      </c>
      <c r="G844" s="14" t="n">
        <v>9.5</v>
      </c>
      <c r="H844" s="14" t="n">
        <v>6.04</v>
      </c>
      <c r="I844" s="14" t="n">
        <v>9.5</v>
      </c>
      <c r="J844" s="23" t="n">
        <f aca="false">IF(AND(E844="Priority",ISNUMBER('Cost model'!N317)),'Cost model'!N317,'Cost model'!M317)</f>
        <v>10.5</v>
      </c>
      <c r="K844" s="14" t="n">
        <f aca="false">J844-H844</f>
        <v>4.46</v>
      </c>
      <c r="L844" s="14" t="n">
        <f aca="false">G844-H844</f>
        <v>3.46</v>
      </c>
    </row>
    <row r="845" customFormat="false" ht="15" hidden="false" customHeight="false" outlineLevel="0" collapsed="false">
      <c r="A845" s="2" t="s">
        <v>174</v>
      </c>
      <c r="B845" s="2" t="s">
        <v>174</v>
      </c>
      <c r="C845" s="2" t="s">
        <v>48</v>
      </c>
      <c r="D845" s="2" t="s">
        <v>10</v>
      </c>
      <c r="E845" s="2" t="s">
        <v>74</v>
      </c>
      <c r="F845" s="2" t="s">
        <v>977</v>
      </c>
      <c r="G845" s="14" t="n">
        <v>12.5</v>
      </c>
      <c r="H845" s="14" t="n">
        <v>8.83</v>
      </c>
      <c r="I845" s="14" t="n">
        <v>12.5</v>
      </c>
      <c r="J845" s="23" t="n">
        <f aca="false">IF(AND(E845="Priority",ISNUMBER('Cost model'!N168)),'Cost model'!N168,'Cost model'!M168)</f>
        <v>13.5</v>
      </c>
      <c r="K845" s="14" t="n">
        <f aca="false">J845-H845</f>
        <v>4.67</v>
      </c>
      <c r="L845" s="14" t="n">
        <f aca="false">G845-H845</f>
        <v>3.67</v>
      </c>
    </row>
    <row r="846" customFormat="false" ht="15" hidden="false" customHeight="false" outlineLevel="0" collapsed="false">
      <c r="A846" s="2" t="s">
        <v>205</v>
      </c>
      <c r="B846" s="2" t="s">
        <v>142</v>
      </c>
      <c r="C846" s="2" t="s">
        <v>48</v>
      </c>
      <c r="D846" s="2" t="s">
        <v>14</v>
      </c>
      <c r="E846" s="2" t="s">
        <v>74</v>
      </c>
      <c r="F846" s="2" t="s">
        <v>976</v>
      </c>
      <c r="G846" s="14" t="n">
        <v>125</v>
      </c>
      <c r="H846" s="14" t="n">
        <v>109.35</v>
      </c>
      <c r="I846" s="14" t="n">
        <v>125</v>
      </c>
      <c r="J846" s="23" t="n">
        <f aca="false">IF(AND(E846="Priority",ISNUMBER('Cost model'!N552)),'Cost model'!N552,'Cost model'!M552)</f>
        <v>160</v>
      </c>
      <c r="K846" s="14" t="n">
        <f aca="false">J846-H846</f>
        <v>50.65</v>
      </c>
      <c r="L846" s="14" t="n">
        <f aca="false">G846-H846</f>
        <v>15.65</v>
      </c>
    </row>
    <row r="847" customFormat="false" ht="15" hidden="false" customHeight="false" outlineLevel="0" collapsed="false">
      <c r="A847" s="2" t="s">
        <v>142</v>
      </c>
      <c r="B847" s="2" t="s">
        <v>158</v>
      </c>
      <c r="C847" s="2" t="s">
        <v>47</v>
      </c>
      <c r="D847" s="2" t="s">
        <v>10</v>
      </c>
      <c r="E847" s="2" t="s">
        <v>74</v>
      </c>
      <c r="F847" s="2" t="s">
        <v>976</v>
      </c>
      <c r="G847" s="14" t="n">
        <v>9.5</v>
      </c>
      <c r="H847" s="14" t="n">
        <v>7.95</v>
      </c>
      <c r="I847" s="14" t="n">
        <v>14.5</v>
      </c>
      <c r="J847" s="23" t="n">
        <f aca="false">IF(AND(E847="Priority",ISNUMBER('Cost model'!N647)),'Cost model'!N647,'Cost model'!M647)</f>
        <v>13.5</v>
      </c>
      <c r="K847" s="14" t="n">
        <f aca="false">J847-H847</f>
        <v>5.55</v>
      </c>
      <c r="L847" s="14" t="n">
        <f aca="false">G847-H847</f>
        <v>1.55</v>
      </c>
    </row>
    <row r="848" customFormat="false" ht="15" hidden="false" customHeight="false" outlineLevel="0" collapsed="false">
      <c r="A848" s="2" t="s">
        <v>174</v>
      </c>
      <c r="B848" s="2" t="s">
        <v>174</v>
      </c>
      <c r="C848" s="2" t="s">
        <v>49</v>
      </c>
      <c r="D848" s="2" t="s">
        <v>12</v>
      </c>
      <c r="E848" s="2" t="s">
        <v>74</v>
      </c>
      <c r="F848" s="2" t="s">
        <v>977</v>
      </c>
      <c r="G848" s="14" t="n">
        <v>19.5</v>
      </c>
      <c r="H848" s="14" t="n">
        <v>51.39</v>
      </c>
      <c r="I848" s="14" t="n">
        <v>19.5</v>
      </c>
      <c r="J848" s="23" t="n">
        <f aca="false">IF(AND(E848="Priority",ISNUMBER('Cost model'!N172)),'Cost model'!N172,'Cost model'!M172)</f>
        <v>45</v>
      </c>
      <c r="K848" s="14" t="n">
        <f aca="false">J848-H848</f>
        <v>-6.39</v>
      </c>
      <c r="L848" s="14" t="n">
        <f aca="false">G848-H848</f>
        <v>-31.89</v>
      </c>
    </row>
    <row r="849" customFormat="false" ht="15" hidden="false" customHeight="false" outlineLevel="0" collapsed="false">
      <c r="A849" s="2" t="s">
        <v>158</v>
      </c>
      <c r="B849" s="2" t="s">
        <v>158</v>
      </c>
      <c r="C849" s="2" t="s">
        <v>47</v>
      </c>
      <c r="D849" s="2" t="s">
        <v>12</v>
      </c>
      <c r="E849" s="2" t="s">
        <v>74</v>
      </c>
      <c r="F849" s="2" t="s">
        <v>977</v>
      </c>
      <c r="G849" s="14" t="n">
        <v>9.5</v>
      </c>
      <c r="H849" s="14" t="n">
        <v>8.01</v>
      </c>
      <c r="I849" s="14" t="n">
        <v>9.5</v>
      </c>
      <c r="J849" s="23" t="n">
        <f aca="false">IF(AND(E849="Priority",ISNUMBER('Cost model'!N425)),'Cost model'!N425,'Cost model'!M425)</f>
        <v>14.5</v>
      </c>
      <c r="K849" s="14" t="n">
        <f aca="false">J849-H849</f>
        <v>6.49</v>
      </c>
      <c r="L849" s="14" t="n">
        <f aca="false">G849-H849</f>
        <v>1.49</v>
      </c>
    </row>
    <row r="850" customFormat="false" ht="15" hidden="false" customHeight="false" outlineLevel="0" collapsed="false">
      <c r="A850" s="2" t="s">
        <v>124</v>
      </c>
      <c r="B850" s="2" t="s">
        <v>124</v>
      </c>
      <c r="C850" s="2" t="s">
        <v>48</v>
      </c>
      <c r="D850" s="2" t="s">
        <v>14</v>
      </c>
      <c r="E850" s="2" t="s">
        <v>74</v>
      </c>
      <c r="F850" s="2" t="s">
        <v>977</v>
      </c>
      <c r="G850" s="14" t="n">
        <v>79.1</v>
      </c>
      <c r="H850" s="14" t="n">
        <v>50.57</v>
      </c>
      <c r="I850" s="14" t="n">
        <v>45</v>
      </c>
      <c r="J850" s="23" t="n">
        <f aca="false">IF(AND(E850="Priority",ISNUMBER('Cost model'!N327)),'Cost model'!N327,'Cost model'!M327)</f>
        <v>130</v>
      </c>
      <c r="K850" s="14" t="n">
        <f aca="false">J850-H850</f>
        <v>79.43</v>
      </c>
      <c r="L850" s="14" t="n">
        <f aca="false">G850-H850</f>
        <v>28.53</v>
      </c>
    </row>
    <row r="851" customFormat="false" ht="15" hidden="false" customHeight="false" outlineLevel="0" collapsed="false">
      <c r="A851" s="2" t="s">
        <v>158</v>
      </c>
      <c r="B851" s="2" t="s">
        <v>124</v>
      </c>
      <c r="C851" s="2" t="s">
        <v>47</v>
      </c>
      <c r="D851" s="2" t="s">
        <v>10</v>
      </c>
      <c r="E851" s="2" t="s">
        <v>83</v>
      </c>
      <c r="F851" s="2" t="s">
        <v>976</v>
      </c>
      <c r="G851" s="14" t="n">
        <v>19.5</v>
      </c>
      <c r="H851" s="14" t="n">
        <v>22.75</v>
      </c>
      <c r="I851" s="14" t="n">
        <v>19.5</v>
      </c>
      <c r="J851" s="23" t="n">
        <f aca="false">IF(AND(E851="Priority",ISNUMBER('Cost model'!N452)),'Cost model'!N452,'Cost model'!M452)</f>
        <v>18.5</v>
      </c>
      <c r="K851" s="14" t="n">
        <f aca="false">J851-H851</f>
        <v>-4.25</v>
      </c>
      <c r="L851" s="14" t="n">
        <f aca="false">G851-H851</f>
        <v>-3.25</v>
      </c>
    </row>
    <row r="852" customFormat="false" ht="15" hidden="false" customHeight="false" outlineLevel="0" collapsed="false">
      <c r="A852" s="2" t="s">
        <v>174</v>
      </c>
      <c r="B852" s="2" t="s">
        <v>142</v>
      </c>
      <c r="C852" s="2" t="s">
        <v>47</v>
      </c>
      <c r="D852" s="2" t="s">
        <v>12</v>
      </c>
      <c r="E852" s="2" t="s">
        <v>74</v>
      </c>
      <c r="F852" s="2" t="s">
        <v>976</v>
      </c>
      <c r="G852" s="14" t="n">
        <v>14.5</v>
      </c>
      <c r="H852" s="14" t="n">
        <v>29.91</v>
      </c>
      <c r="I852" s="14" t="n">
        <v>9.5</v>
      </c>
      <c r="J852" s="23" t="n">
        <f aca="false">IF(AND(E852="Priority",ISNUMBER('Cost model'!N125)),'Cost model'!N125,'Cost model'!M125)</f>
        <v>40</v>
      </c>
      <c r="K852" s="14" t="n">
        <f aca="false">J852-H852</f>
        <v>10.09</v>
      </c>
      <c r="L852" s="14" t="n">
        <f aca="false">G852-H852</f>
        <v>-15.41</v>
      </c>
    </row>
    <row r="853" customFormat="false" ht="15" hidden="false" customHeight="false" outlineLevel="0" collapsed="false">
      <c r="A853" s="2" t="s">
        <v>205</v>
      </c>
      <c r="B853" s="2" t="s">
        <v>142</v>
      </c>
      <c r="C853" s="2" t="s">
        <v>47</v>
      </c>
      <c r="D853" s="2" t="s">
        <v>12</v>
      </c>
      <c r="E853" s="2" t="s">
        <v>83</v>
      </c>
      <c r="F853" s="2" t="s">
        <v>976</v>
      </c>
      <c r="G853" s="14" t="n">
        <v>24.5</v>
      </c>
      <c r="H853" s="14" t="n">
        <v>44.37</v>
      </c>
      <c r="I853" s="14" t="n">
        <v>24.5</v>
      </c>
      <c r="J853" s="23" t="n">
        <f aca="false">IF(AND(E853="Priority",ISNUMBER('Cost model'!N545)),'Cost model'!N545,'Cost model'!M545)</f>
        <v>70</v>
      </c>
      <c r="K853" s="14" t="n">
        <f aca="false">J853-H853</f>
        <v>25.63</v>
      </c>
      <c r="L853" s="14" t="n">
        <f aca="false">G853-H853</f>
        <v>-19.87</v>
      </c>
    </row>
    <row r="854" customFormat="false" ht="15" hidden="false" customHeight="false" outlineLevel="0" collapsed="false">
      <c r="A854" s="2" t="s">
        <v>124</v>
      </c>
      <c r="B854" s="2" t="s">
        <v>124</v>
      </c>
      <c r="C854" s="2" t="s">
        <v>48</v>
      </c>
      <c r="D854" s="2" t="s">
        <v>10</v>
      </c>
      <c r="E854" s="2" t="s">
        <v>74</v>
      </c>
      <c r="F854" s="2" t="s">
        <v>977</v>
      </c>
      <c r="G854" s="14" t="n">
        <v>12.5</v>
      </c>
      <c r="H854" s="14" t="n">
        <v>17.49</v>
      </c>
      <c r="I854" s="14" t="n">
        <v>12.5</v>
      </c>
      <c r="J854" s="23" t="n">
        <f aca="false">IF(AND(E854="Priority",ISNUMBER('Cost model'!N318)),'Cost model'!N318,'Cost model'!M318)</f>
        <v>14.5</v>
      </c>
      <c r="K854" s="14" t="n">
        <f aca="false">J854-H854</f>
        <v>-2.99</v>
      </c>
      <c r="L854" s="14" t="n">
        <f aca="false">G854-H854</f>
        <v>-4.99</v>
      </c>
    </row>
    <row r="855" customFormat="false" ht="15" hidden="false" customHeight="false" outlineLevel="0" collapsed="false">
      <c r="A855" s="2" t="s">
        <v>174</v>
      </c>
      <c r="B855" s="2" t="s">
        <v>124</v>
      </c>
      <c r="C855" s="2" t="s">
        <v>49</v>
      </c>
      <c r="D855" s="2" t="s">
        <v>12</v>
      </c>
      <c r="E855" s="2" t="s">
        <v>83</v>
      </c>
      <c r="F855" s="2" t="s">
        <v>976</v>
      </c>
      <c r="G855" s="14" t="n">
        <v>29.5</v>
      </c>
      <c r="H855" s="14" t="n">
        <v>34.84</v>
      </c>
      <c r="I855" s="14" t="n">
        <v>29.5</v>
      </c>
      <c r="J855" s="23" t="n">
        <f aca="false">IF(AND(E855="Priority",ISNUMBER('Cost model'!N112)),'Cost model'!N112,'Cost model'!M112)</f>
        <v>65</v>
      </c>
      <c r="K855" s="14" t="n">
        <f aca="false">J855-H855</f>
        <v>30.16</v>
      </c>
      <c r="L855" s="14" t="n">
        <f aca="false">G855-H855</f>
        <v>-5.34</v>
      </c>
    </row>
    <row r="856" customFormat="false" ht="15" hidden="false" customHeight="false" outlineLevel="0" collapsed="false">
      <c r="A856" s="2" t="s">
        <v>124</v>
      </c>
      <c r="B856" s="2" t="s">
        <v>124</v>
      </c>
      <c r="C856" s="2" t="s">
        <v>47</v>
      </c>
      <c r="D856" s="2" t="s">
        <v>12</v>
      </c>
      <c r="E856" s="2" t="s">
        <v>74</v>
      </c>
      <c r="F856" s="2" t="s">
        <v>977</v>
      </c>
      <c r="G856" s="14" t="n">
        <v>9.5</v>
      </c>
      <c r="H856" s="14" t="n">
        <v>9.64</v>
      </c>
      <c r="I856" s="14" t="n">
        <v>9.5</v>
      </c>
      <c r="J856" s="23" t="n">
        <f aca="false">IF(AND(E856="Priority",ISNUMBER('Cost model'!N320)),'Cost model'!N320,'Cost model'!M320)</f>
        <v>24.5</v>
      </c>
      <c r="K856" s="14" t="n">
        <f aca="false">J856-H856</f>
        <v>14.86</v>
      </c>
      <c r="L856" s="14" t="n">
        <f aca="false">G856-H856</f>
        <v>-0.140000000000001</v>
      </c>
    </row>
    <row r="857" customFormat="false" ht="15" hidden="false" customHeight="false" outlineLevel="0" collapsed="false">
      <c r="A857" s="2" t="s">
        <v>142</v>
      </c>
      <c r="B857" s="2" t="s">
        <v>142</v>
      </c>
      <c r="C857" s="2" t="s">
        <v>47</v>
      </c>
      <c r="D857" s="2" t="s">
        <v>12</v>
      </c>
      <c r="E857" s="2" t="s">
        <v>74</v>
      </c>
      <c r="F857" s="2" t="s">
        <v>977</v>
      </c>
      <c r="G857" s="14" t="n">
        <v>9.5</v>
      </c>
      <c r="H857" s="14" t="n">
        <v>18.05</v>
      </c>
      <c r="I857" s="14" t="n">
        <v>9.5</v>
      </c>
      <c r="J857" s="23" t="n">
        <f aca="false">IF(AND(E857="Priority",ISNUMBER('Cost model'!N635)),'Cost model'!N635,'Cost model'!M635)</f>
        <v>30.5</v>
      </c>
      <c r="K857" s="14" t="n">
        <f aca="false">J857-H857</f>
        <v>12.45</v>
      </c>
      <c r="L857" s="14" t="n">
        <f aca="false">G857-H857</f>
        <v>-8.55</v>
      </c>
    </row>
    <row r="858" customFormat="false" ht="15" hidden="false" customHeight="false" outlineLevel="0" collapsed="false">
      <c r="A858" s="2" t="s">
        <v>124</v>
      </c>
      <c r="B858" s="2" t="s">
        <v>124</v>
      </c>
      <c r="C858" s="2" t="s">
        <v>49</v>
      </c>
      <c r="D858" s="2" t="s">
        <v>12</v>
      </c>
      <c r="E858" s="2" t="s">
        <v>83</v>
      </c>
      <c r="F858" s="2" t="s">
        <v>977</v>
      </c>
      <c r="G858" s="14" t="n">
        <v>29.5</v>
      </c>
      <c r="H858" s="14" t="n">
        <v>55.75</v>
      </c>
      <c r="I858" s="14" t="n">
        <v>29.5</v>
      </c>
      <c r="J858" s="23" t="n">
        <f aca="false">IF(AND(E858="Priority",ISNUMBER('Cost model'!N322)),'Cost model'!N322,'Cost model'!M322)</f>
        <v>65</v>
      </c>
      <c r="K858" s="14" t="n">
        <f aca="false">J858-H858</f>
        <v>9.25</v>
      </c>
      <c r="L858" s="14" t="n">
        <f aca="false">G858-H858</f>
        <v>-26.25</v>
      </c>
    </row>
    <row r="859" customFormat="false" ht="15" hidden="false" customHeight="false" outlineLevel="0" collapsed="false">
      <c r="A859" s="2" t="s">
        <v>221</v>
      </c>
      <c r="B859" s="2" t="s">
        <v>221</v>
      </c>
      <c r="C859" s="2" t="s">
        <v>47</v>
      </c>
      <c r="D859" s="2" t="s">
        <v>15</v>
      </c>
      <c r="E859" s="2" t="s">
        <v>74</v>
      </c>
      <c r="F859" s="2" t="s">
        <v>977</v>
      </c>
      <c r="G859" s="14" t="n">
        <v>25</v>
      </c>
      <c r="H859" s="14" t="n">
        <v>86.25</v>
      </c>
      <c r="I859" s="14" t="n">
        <v>45</v>
      </c>
      <c r="J859" s="23" t="n">
        <f aca="false">IF(AND(E859="Priority",ISNUMBER('Cost model'!N749)),'Cost model'!N749,'Cost model'!M749)</f>
        <v>110</v>
      </c>
      <c r="K859" s="14" t="n">
        <f aca="false">J859-H859</f>
        <v>23.75</v>
      </c>
      <c r="L859" s="14" t="n">
        <f aca="false">G859-H859</f>
        <v>-61.25</v>
      </c>
    </row>
    <row r="860" customFormat="false" ht="15" hidden="false" customHeight="false" outlineLevel="0" collapsed="false">
      <c r="A860" s="2" t="s">
        <v>174</v>
      </c>
      <c r="B860" s="2" t="s">
        <v>142</v>
      </c>
      <c r="C860" s="2" t="s">
        <v>48</v>
      </c>
      <c r="D860" s="2" t="s">
        <v>12</v>
      </c>
      <c r="E860" s="2" t="s">
        <v>74</v>
      </c>
      <c r="F860" s="2" t="s">
        <v>976</v>
      </c>
      <c r="G860" s="14" t="n">
        <v>12.5</v>
      </c>
      <c r="H860" s="14" t="n">
        <v>11.48</v>
      </c>
      <c r="I860" s="14" t="n">
        <v>12.5</v>
      </c>
      <c r="J860" s="23" t="n">
        <f aca="false">IF(AND(E860="Priority",ISNUMBER('Cost model'!N126)),'Cost model'!N126,'Cost model'!M126)</f>
        <v>45</v>
      </c>
      <c r="K860" s="14" t="n">
        <f aca="false">J860-H860</f>
        <v>33.52</v>
      </c>
      <c r="L860" s="14" t="n">
        <f aca="false">G860-H860</f>
        <v>1.02</v>
      </c>
    </row>
    <row r="861" customFormat="false" ht="15" hidden="false" customHeight="false" outlineLevel="0" collapsed="false">
      <c r="A861" s="2" t="s">
        <v>221</v>
      </c>
      <c r="B861" s="2" t="s">
        <v>221</v>
      </c>
      <c r="C861" s="2" t="s">
        <v>47</v>
      </c>
      <c r="D861" s="2" t="s">
        <v>12</v>
      </c>
      <c r="E861" s="2" t="s">
        <v>83</v>
      </c>
      <c r="F861" s="2" t="s">
        <v>977</v>
      </c>
      <c r="G861" s="14" t="n">
        <v>19.5</v>
      </c>
      <c r="H861" s="14" t="n">
        <v>58.82</v>
      </c>
      <c r="I861" s="14" t="n">
        <v>19.5</v>
      </c>
      <c r="J861" s="23" t="n">
        <f aca="false">IF(AND(E861="Priority",ISNUMBER('Cost model'!N740)),'Cost model'!N740,'Cost model'!M740)</f>
        <v>28.5</v>
      </c>
      <c r="K861" s="14" t="n">
        <f aca="false">J861-H861</f>
        <v>-30.32</v>
      </c>
      <c r="L861" s="14" t="n">
        <f aca="false">G861-H861</f>
        <v>-39.32</v>
      </c>
    </row>
    <row r="862" customFormat="false" ht="15" hidden="false" customHeight="false" outlineLevel="0" collapsed="false">
      <c r="A862" s="2" t="s">
        <v>221</v>
      </c>
      <c r="B862" s="2" t="s">
        <v>158</v>
      </c>
      <c r="C862" s="2" t="s">
        <v>48</v>
      </c>
      <c r="D862" s="2" t="s">
        <v>10</v>
      </c>
      <c r="E862" s="2" t="s">
        <v>74</v>
      </c>
      <c r="F862" s="2" t="s">
        <v>976</v>
      </c>
      <c r="G862" s="14" t="n">
        <v>14.5</v>
      </c>
      <c r="H862" s="14" t="n">
        <v>21.32</v>
      </c>
      <c r="I862" s="14" t="n">
        <v>14.5</v>
      </c>
      <c r="J862" s="23" t="n">
        <f aca="false">IF(AND(E862="Priority",ISNUMBER('Cost model'!N753)),'Cost model'!N753,'Cost model'!M753)</f>
        <v>23.5</v>
      </c>
      <c r="K862" s="14" t="n">
        <f aca="false">J862-H862</f>
        <v>2.18</v>
      </c>
      <c r="L862" s="14" t="n">
        <f aca="false">G862-H862</f>
        <v>-6.82</v>
      </c>
    </row>
    <row r="863" customFormat="false" ht="15" hidden="false" customHeight="false" outlineLevel="0" collapsed="false">
      <c r="A863" s="2" t="s">
        <v>174</v>
      </c>
      <c r="B863" s="2" t="s">
        <v>142</v>
      </c>
      <c r="C863" s="2" t="s">
        <v>48</v>
      </c>
      <c r="D863" s="2" t="s">
        <v>12</v>
      </c>
      <c r="E863" s="2" t="s">
        <v>74</v>
      </c>
      <c r="F863" s="2" t="s">
        <v>976</v>
      </c>
      <c r="G863" s="14" t="n">
        <v>12.5</v>
      </c>
      <c r="H863" s="14" t="n">
        <v>41</v>
      </c>
      <c r="I863" s="14" t="n">
        <v>12.5</v>
      </c>
      <c r="J863" s="23" t="n">
        <f aca="false">IF(AND(E863="Priority",ISNUMBER('Cost model'!N126)),'Cost model'!N126,'Cost model'!M126)</f>
        <v>45</v>
      </c>
      <c r="K863" s="14" t="n">
        <f aca="false">J863-H863</f>
        <v>4</v>
      </c>
      <c r="L863" s="14" t="n">
        <f aca="false">G863-H863</f>
        <v>-28.5</v>
      </c>
    </row>
    <row r="864" customFormat="false" ht="15" hidden="false" customHeight="false" outlineLevel="0" collapsed="false">
      <c r="A864" s="2" t="s">
        <v>174</v>
      </c>
      <c r="B864" s="2" t="s">
        <v>142</v>
      </c>
      <c r="C864" s="2" t="s">
        <v>49</v>
      </c>
      <c r="D864" s="2" t="s">
        <v>10</v>
      </c>
      <c r="E864" s="2" t="s">
        <v>74</v>
      </c>
      <c r="F864" s="2" t="s">
        <v>976</v>
      </c>
      <c r="G864" s="14" t="n">
        <v>19.5</v>
      </c>
      <c r="H864" s="14" t="n">
        <v>27.63</v>
      </c>
      <c r="I864" s="14" t="n">
        <v>17.5</v>
      </c>
      <c r="J864" s="23" t="n">
        <f aca="false">IF(AND(E864="Priority",ISNUMBER('Cost model'!N124)),'Cost model'!N124,'Cost model'!M124)</f>
        <v>21.5</v>
      </c>
      <c r="K864" s="14" t="n">
        <f aca="false">J864-H864</f>
        <v>-6.13</v>
      </c>
      <c r="L864" s="14" t="n">
        <f aca="false">G864-H864</f>
        <v>-8.13</v>
      </c>
    </row>
    <row r="865" customFormat="false" ht="15" hidden="false" customHeight="false" outlineLevel="0" collapsed="false">
      <c r="A865" s="2" t="s">
        <v>174</v>
      </c>
      <c r="B865" s="2" t="s">
        <v>174</v>
      </c>
      <c r="C865" s="2" t="s">
        <v>47</v>
      </c>
      <c r="D865" s="2" t="s">
        <v>12</v>
      </c>
      <c r="E865" s="2" t="s">
        <v>74</v>
      </c>
      <c r="F865" s="2" t="s">
        <v>977</v>
      </c>
      <c r="G865" s="14" t="n">
        <v>9.5</v>
      </c>
      <c r="H865" s="14" t="n">
        <v>8.01</v>
      </c>
      <c r="I865" s="14" t="n">
        <v>9.5</v>
      </c>
      <c r="J865" s="23" t="n">
        <f aca="false">IF(AND(E865="Priority",ISNUMBER('Cost model'!N170)),'Cost model'!N170,'Cost model'!M170)</f>
        <v>25.5</v>
      </c>
      <c r="K865" s="14" t="n">
        <f aca="false">J865-H865</f>
        <v>17.49</v>
      </c>
      <c r="L865" s="14" t="n">
        <f aca="false">G865-H865</f>
        <v>1.49</v>
      </c>
    </row>
    <row r="866" customFormat="false" ht="15" hidden="false" customHeight="false" outlineLevel="0" collapsed="false">
      <c r="A866" s="2" t="s">
        <v>205</v>
      </c>
      <c r="B866" s="2" t="s">
        <v>158</v>
      </c>
      <c r="C866" s="2" t="s">
        <v>48</v>
      </c>
      <c r="D866" s="2" t="s">
        <v>12</v>
      </c>
      <c r="E866" s="2" t="s">
        <v>74</v>
      </c>
      <c r="F866" s="2" t="s">
        <v>976</v>
      </c>
      <c r="G866" s="14" t="n">
        <v>14.5</v>
      </c>
      <c r="H866" s="14" t="n">
        <v>17.23</v>
      </c>
      <c r="I866" s="14"/>
      <c r="J866" s="23" t="n">
        <f aca="false">IF(AND(E866="Priority",ISNUMBER('Cost model'!N621)),'Cost model'!N621,'Cost model'!M621)</f>
        <v>60</v>
      </c>
      <c r="K866" s="14" t="n">
        <f aca="false">J866-H866</f>
        <v>42.77</v>
      </c>
      <c r="L866" s="14" t="n">
        <f aca="false">G866-H866</f>
        <v>-2.73</v>
      </c>
    </row>
    <row r="867" customFormat="false" ht="15" hidden="false" customHeight="false" outlineLevel="0" collapsed="false">
      <c r="A867" s="2" t="s">
        <v>174</v>
      </c>
      <c r="B867" s="2" t="s">
        <v>142</v>
      </c>
      <c r="C867" s="2" t="s">
        <v>48</v>
      </c>
      <c r="D867" s="2" t="s">
        <v>12</v>
      </c>
      <c r="E867" s="2" t="s">
        <v>74</v>
      </c>
      <c r="F867" s="2" t="s">
        <v>976</v>
      </c>
      <c r="G867" s="14" t="n">
        <v>12.5</v>
      </c>
      <c r="H867" s="14" t="n">
        <v>36.38</v>
      </c>
      <c r="I867" s="14" t="n">
        <v>12.5</v>
      </c>
      <c r="J867" s="23" t="n">
        <f aca="false">IF(AND(E867="Priority",ISNUMBER('Cost model'!N126)),'Cost model'!N126,'Cost model'!M126)</f>
        <v>45</v>
      </c>
      <c r="K867" s="14" t="n">
        <f aca="false">J867-H867</f>
        <v>8.62</v>
      </c>
      <c r="L867" s="14" t="n">
        <f aca="false">G867-H867</f>
        <v>-23.88</v>
      </c>
    </row>
    <row r="868" customFormat="false" ht="15" hidden="false" customHeight="false" outlineLevel="0" collapsed="false">
      <c r="A868" s="2" t="s">
        <v>174</v>
      </c>
      <c r="B868" s="2" t="s">
        <v>142</v>
      </c>
      <c r="C868" s="2" t="s">
        <v>49</v>
      </c>
      <c r="D868" s="2" t="s">
        <v>10</v>
      </c>
      <c r="E868" s="2" t="s">
        <v>74</v>
      </c>
      <c r="F868" s="2" t="s">
        <v>976</v>
      </c>
      <c r="G868" s="14" t="n">
        <v>19.5</v>
      </c>
      <c r="H868" s="14" t="n">
        <v>36.1</v>
      </c>
      <c r="I868" s="14" t="n">
        <v>17.5</v>
      </c>
      <c r="J868" s="23" t="n">
        <f aca="false">IF(AND(E868="Priority",ISNUMBER('Cost model'!N124)),'Cost model'!N124,'Cost model'!M124)</f>
        <v>21.5</v>
      </c>
      <c r="K868" s="14" t="n">
        <f aca="false">J868-H868</f>
        <v>-14.6</v>
      </c>
      <c r="L868" s="14" t="n">
        <f aca="false">G868-H868</f>
        <v>-16.6</v>
      </c>
    </row>
    <row r="869" customFormat="false" ht="15" hidden="false" customHeight="false" outlineLevel="0" collapsed="false">
      <c r="A869" s="2" t="s">
        <v>142</v>
      </c>
      <c r="B869" s="2" t="s">
        <v>142</v>
      </c>
      <c r="C869" s="2" t="s">
        <v>47</v>
      </c>
      <c r="D869" s="2" t="s">
        <v>10</v>
      </c>
      <c r="E869" s="2" t="s">
        <v>74</v>
      </c>
      <c r="F869" s="2" t="s">
        <v>977</v>
      </c>
      <c r="G869" s="14" t="n">
        <v>9.5</v>
      </c>
      <c r="H869" s="14" t="n">
        <v>41</v>
      </c>
      <c r="I869" s="14" t="n">
        <v>9.5</v>
      </c>
      <c r="J869" s="23" t="n">
        <f aca="false">IF(AND(E869="Priority",ISNUMBER('Cost model'!N632)),'Cost model'!N632,'Cost model'!M632)</f>
        <v>9.5</v>
      </c>
      <c r="K869" s="14" t="n">
        <f aca="false">J869-H869</f>
        <v>-31.5</v>
      </c>
      <c r="L869" s="14" t="n">
        <f aca="false">G869-H869</f>
        <v>-31.5</v>
      </c>
    </row>
    <row r="870" customFormat="false" ht="15" hidden="false" customHeight="false" outlineLevel="0" collapsed="false">
      <c r="A870" s="2" t="s">
        <v>221</v>
      </c>
      <c r="B870" s="2" t="s">
        <v>221</v>
      </c>
      <c r="C870" s="2" t="s">
        <v>49</v>
      </c>
      <c r="D870" s="2" t="s">
        <v>10</v>
      </c>
      <c r="E870" s="2" t="s">
        <v>74</v>
      </c>
      <c r="F870" s="2" t="s">
        <v>977</v>
      </c>
      <c r="G870" s="14" t="n">
        <v>17.5</v>
      </c>
      <c r="H870" s="14" t="n">
        <v>18.22</v>
      </c>
      <c r="I870" s="14" t="n">
        <v>17.5</v>
      </c>
      <c r="J870" s="23" t="n">
        <f aca="false">IF(AND(E870="Priority",ISNUMBER('Cost model'!N739)),'Cost model'!N739,'Cost model'!M739)</f>
        <v>17.5</v>
      </c>
      <c r="K870" s="14" t="n">
        <f aca="false">J870-H870</f>
        <v>-0.719999999999999</v>
      </c>
      <c r="L870" s="14" t="n">
        <f aca="false">G870-H870</f>
        <v>-0.719999999999999</v>
      </c>
    </row>
    <row r="871" customFormat="false" ht="15" hidden="false" customHeight="false" outlineLevel="0" collapsed="false">
      <c r="A871" s="2" t="s">
        <v>174</v>
      </c>
      <c r="B871" s="2" t="s">
        <v>142</v>
      </c>
      <c r="C871" s="2" t="s">
        <v>49</v>
      </c>
      <c r="D871" s="2" t="s">
        <v>10</v>
      </c>
      <c r="E871" s="2" t="s">
        <v>74</v>
      </c>
      <c r="F871" s="2" t="s">
        <v>976</v>
      </c>
      <c r="G871" s="14" t="n">
        <v>19.5</v>
      </c>
      <c r="H871" s="14" t="n">
        <v>50.02</v>
      </c>
      <c r="I871" s="14" t="n">
        <v>17.5</v>
      </c>
      <c r="J871" s="23" t="n">
        <f aca="false">IF(AND(E871="Priority",ISNUMBER('Cost model'!N124)),'Cost model'!N124,'Cost model'!M124)</f>
        <v>21.5</v>
      </c>
      <c r="K871" s="14" t="n">
        <f aca="false">J871-H871</f>
        <v>-28.52</v>
      </c>
      <c r="L871" s="14" t="n">
        <f aca="false">G871-H871</f>
        <v>-30.52</v>
      </c>
    </row>
    <row r="872" customFormat="false" ht="15" hidden="false" customHeight="false" outlineLevel="0" collapsed="false">
      <c r="A872" s="2" t="s">
        <v>174</v>
      </c>
      <c r="B872" s="2" t="s">
        <v>174</v>
      </c>
      <c r="C872" s="2" t="s">
        <v>47</v>
      </c>
      <c r="D872" s="2" t="s">
        <v>14</v>
      </c>
      <c r="E872" s="2" t="s">
        <v>74</v>
      </c>
      <c r="F872" s="2" t="s">
        <v>977</v>
      </c>
      <c r="G872" s="14" t="n">
        <v>45</v>
      </c>
      <c r="H872" s="14" t="n">
        <v>158.94</v>
      </c>
      <c r="I872" s="14" t="n">
        <v>25</v>
      </c>
      <c r="J872" s="23" t="n">
        <f aca="false">IF(AND(E872="Priority",ISNUMBER('Cost model'!N176)),'Cost model'!N176,'Cost model'!M176)</f>
        <v>95</v>
      </c>
      <c r="K872" s="14" t="n">
        <f aca="false">J872-H872</f>
        <v>-63.94</v>
      </c>
      <c r="L872" s="14" t="n">
        <f aca="false">G872-H872</f>
        <v>-113.94</v>
      </c>
    </row>
    <row r="873" customFormat="false" ht="15" hidden="false" customHeight="false" outlineLevel="0" collapsed="false">
      <c r="A873" s="2" t="s">
        <v>142</v>
      </c>
      <c r="B873" s="2" t="s">
        <v>142</v>
      </c>
      <c r="C873" s="2" t="s">
        <v>48</v>
      </c>
      <c r="D873" s="2" t="s">
        <v>10</v>
      </c>
      <c r="E873" s="2" t="s">
        <v>74</v>
      </c>
      <c r="F873" s="2" t="s">
        <v>977</v>
      </c>
      <c r="G873" s="14" t="n">
        <v>12.5</v>
      </c>
      <c r="H873" s="14" t="n">
        <v>10.42</v>
      </c>
      <c r="I873" s="14" t="n">
        <v>12.5</v>
      </c>
      <c r="J873" s="23" t="n">
        <f aca="false">IF(AND(E873="Priority",ISNUMBER('Cost model'!N633)),'Cost model'!N633,'Cost model'!M633)</f>
        <v>11.5</v>
      </c>
      <c r="K873" s="14" t="n">
        <f aca="false">J873-H873</f>
        <v>1.08</v>
      </c>
      <c r="L873" s="14" t="n">
        <f aca="false">G873-H873</f>
        <v>2.08</v>
      </c>
    </row>
    <row r="874" customFormat="false" ht="15" hidden="false" customHeight="false" outlineLevel="0" collapsed="false">
      <c r="A874" s="2" t="s">
        <v>221</v>
      </c>
      <c r="B874" s="2" t="s">
        <v>221</v>
      </c>
      <c r="C874" s="2" t="s">
        <v>47</v>
      </c>
      <c r="D874" s="2" t="s">
        <v>10</v>
      </c>
      <c r="E874" s="2" t="s">
        <v>83</v>
      </c>
      <c r="F874" s="2" t="s">
        <v>977</v>
      </c>
      <c r="G874" s="14" t="n">
        <v>14.5</v>
      </c>
      <c r="H874" s="14" t="n">
        <v>9.42</v>
      </c>
      <c r="I874" s="14" t="n">
        <v>14.5</v>
      </c>
      <c r="J874" s="23" t="n">
        <f aca="false">IF(AND(E874="Priority",ISNUMBER('Cost model'!N737)),'Cost model'!N737,'Cost model'!M737)</f>
        <v>13.5</v>
      </c>
      <c r="K874" s="14" t="n">
        <f aca="false">J874-H874</f>
        <v>4.08</v>
      </c>
      <c r="L874" s="14" t="n">
        <f aca="false">G874-H874</f>
        <v>5.08</v>
      </c>
    </row>
    <row r="875" customFormat="false" ht="15" hidden="false" customHeight="false" outlineLevel="0" collapsed="false">
      <c r="A875" s="2" t="s">
        <v>221</v>
      </c>
      <c r="B875" s="2" t="s">
        <v>158</v>
      </c>
      <c r="C875" s="2" t="s">
        <v>47</v>
      </c>
      <c r="D875" s="2" t="s">
        <v>10</v>
      </c>
      <c r="E875" s="2" t="s">
        <v>74</v>
      </c>
      <c r="F875" s="2" t="s">
        <v>976</v>
      </c>
      <c r="G875" s="14" t="n">
        <v>9.5</v>
      </c>
      <c r="H875" s="14" t="n">
        <v>9.57</v>
      </c>
      <c r="I875" s="14" t="n">
        <v>14.5</v>
      </c>
      <c r="J875" s="23" t="n">
        <f aca="false">IF(AND(E875="Priority",ISNUMBER('Cost model'!N752)),'Cost model'!N752,'Cost model'!M752)</f>
        <v>12.5</v>
      </c>
      <c r="K875" s="14" t="n">
        <f aca="false">J875-H875</f>
        <v>2.93</v>
      </c>
      <c r="L875" s="14" t="n">
        <f aca="false">G875-H875</f>
        <v>-0.0700000000000003</v>
      </c>
    </row>
    <row r="876" customFormat="false" ht="15" hidden="false" customHeight="false" outlineLevel="0" collapsed="false">
      <c r="A876" s="2" t="s">
        <v>174</v>
      </c>
      <c r="B876" s="2" t="s">
        <v>142</v>
      </c>
      <c r="C876" s="2" t="s">
        <v>47</v>
      </c>
      <c r="D876" s="2" t="s">
        <v>10</v>
      </c>
      <c r="E876" s="2" t="s">
        <v>74</v>
      </c>
      <c r="F876" s="2" t="s">
        <v>976</v>
      </c>
      <c r="G876" s="14" t="n">
        <v>9.5</v>
      </c>
      <c r="H876" s="14" t="n">
        <v>41</v>
      </c>
      <c r="I876" s="14" t="n">
        <v>9.5</v>
      </c>
      <c r="J876" s="23" t="n">
        <f aca="false">IF(AND(E876="Priority",ISNUMBER('Cost model'!N122)),'Cost model'!N122,'Cost model'!M122)</f>
        <v>13.5</v>
      </c>
      <c r="K876" s="14" t="n">
        <f aca="false">J876-H876</f>
        <v>-27.5</v>
      </c>
      <c r="L876" s="14" t="n">
        <f aca="false">G876-H876</f>
        <v>-31.5</v>
      </c>
    </row>
    <row r="877" customFormat="false" ht="15" hidden="false" customHeight="false" outlineLevel="0" collapsed="false">
      <c r="A877" s="2" t="s">
        <v>174</v>
      </c>
      <c r="B877" s="2" t="s">
        <v>142</v>
      </c>
      <c r="C877" s="2" t="s">
        <v>49</v>
      </c>
      <c r="D877" s="2" t="s">
        <v>10</v>
      </c>
      <c r="E877" s="2" t="s">
        <v>74</v>
      </c>
      <c r="F877" s="2" t="s">
        <v>976</v>
      </c>
      <c r="G877" s="14" t="n">
        <v>29.5</v>
      </c>
      <c r="H877" s="14" t="n">
        <v>52.6</v>
      </c>
      <c r="I877" s="14" t="n">
        <v>17.5</v>
      </c>
      <c r="J877" s="23" t="n">
        <f aca="false">IF(AND(E877="Priority",ISNUMBER('Cost model'!N124)),'Cost model'!N124,'Cost model'!M124)</f>
        <v>21.5</v>
      </c>
      <c r="K877" s="14" t="n">
        <f aca="false">J877-H877</f>
        <v>-31.1</v>
      </c>
      <c r="L877" s="14" t="n">
        <f aca="false">G877-H877</f>
        <v>-23.1</v>
      </c>
    </row>
    <row r="878" customFormat="false" ht="15" hidden="false" customHeight="false" outlineLevel="0" collapsed="false">
      <c r="A878" s="2" t="s">
        <v>174</v>
      </c>
      <c r="B878" s="2" t="s">
        <v>124</v>
      </c>
      <c r="C878" s="2" t="s">
        <v>48</v>
      </c>
      <c r="D878" s="2" t="s">
        <v>10</v>
      </c>
      <c r="E878" s="2" t="s">
        <v>83</v>
      </c>
      <c r="F878" s="2" t="s">
        <v>976</v>
      </c>
      <c r="G878" s="14" t="n">
        <v>17.5</v>
      </c>
      <c r="H878" s="14" t="n">
        <v>20.05</v>
      </c>
      <c r="I878" s="14" t="n">
        <v>17.5</v>
      </c>
      <c r="J878" s="23" t="n">
        <f aca="false">IF(AND(E878="Priority",ISNUMBER('Cost model'!N108)),'Cost model'!N108,'Cost model'!M108)</f>
        <v>21.5</v>
      </c>
      <c r="K878" s="14" t="n">
        <f aca="false">J878-H878</f>
        <v>1.45</v>
      </c>
      <c r="L878" s="14" t="n">
        <f aca="false">G878-H878</f>
        <v>-2.55</v>
      </c>
    </row>
    <row r="879" customFormat="false" ht="15" hidden="false" customHeight="false" outlineLevel="0" collapsed="false">
      <c r="A879" s="2" t="s">
        <v>221</v>
      </c>
      <c r="B879" s="2" t="s">
        <v>158</v>
      </c>
      <c r="C879" s="2" t="s">
        <v>47</v>
      </c>
      <c r="D879" s="2" t="s">
        <v>10</v>
      </c>
      <c r="E879" s="2" t="s">
        <v>83</v>
      </c>
      <c r="F879" s="2" t="s">
        <v>976</v>
      </c>
      <c r="G879" s="14" t="n">
        <v>19.5</v>
      </c>
      <c r="H879" s="14" t="n">
        <v>20.05</v>
      </c>
      <c r="I879" s="14" t="n">
        <v>19.5</v>
      </c>
      <c r="J879" s="23" t="n">
        <f aca="false">IF(AND(E879="Priority",ISNUMBER('Cost model'!N752)),'Cost model'!N752,'Cost model'!M752)</f>
        <v>17.5</v>
      </c>
      <c r="K879" s="14" t="n">
        <f aca="false">J879-H879</f>
        <v>-2.55</v>
      </c>
      <c r="L879" s="14" t="n">
        <f aca="false">G879-H879</f>
        <v>-0.550000000000001</v>
      </c>
    </row>
    <row r="880" customFormat="false" ht="15" hidden="false" customHeight="false" outlineLevel="0" collapsed="false">
      <c r="A880" s="2" t="s">
        <v>142</v>
      </c>
      <c r="B880" s="2" t="s">
        <v>158</v>
      </c>
      <c r="C880" s="2" t="s">
        <v>47</v>
      </c>
      <c r="D880" s="2" t="s">
        <v>10</v>
      </c>
      <c r="E880" s="2" t="s">
        <v>83</v>
      </c>
      <c r="F880" s="2" t="s">
        <v>976</v>
      </c>
      <c r="G880" s="14" t="n">
        <v>19.5</v>
      </c>
      <c r="H880" s="14" t="n">
        <v>20.05</v>
      </c>
      <c r="I880" s="14" t="n">
        <v>19.5</v>
      </c>
      <c r="J880" s="23" t="n">
        <f aca="false">IF(AND(E880="Priority",ISNUMBER('Cost model'!N647)),'Cost model'!N647,'Cost model'!M647)</f>
        <v>18.5</v>
      </c>
      <c r="K880" s="14" t="n">
        <f aca="false">J880-H880</f>
        <v>-1.55</v>
      </c>
      <c r="L880" s="14" t="n">
        <f aca="false">G880-H880</f>
        <v>-0.550000000000001</v>
      </c>
    </row>
    <row r="881" customFormat="false" ht="15" hidden="false" customHeight="false" outlineLevel="0" collapsed="false">
      <c r="A881" s="2" t="s">
        <v>124</v>
      </c>
      <c r="B881" s="2" t="s">
        <v>124</v>
      </c>
      <c r="C881" s="2" t="s">
        <v>48</v>
      </c>
      <c r="D881" s="2" t="s">
        <v>13</v>
      </c>
      <c r="E881" s="2" t="s">
        <v>74</v>
      </c>
      <c r="F881" s="2" t="s">
        <v>977</v>
      </c>
      <c r="G881" s="14" t="n">
        <v>12.5</v>
      </c>
      <c r="H881" s="14" t="n">
        <v>90.76</v>
      </c>
      <c r="I881" s="14" t="n">
        <v>24.5</v>
      </c>
      <c r="J881" s="23" t="n">
        <f aca="false">IF(AND(E881="Priority",ISNUMBER('Cost model'!N324)),'Cost model'!N324,'Cost model'!M324)</f>
        <v>85</v>
      </c>
      <c r="K881" s="14" t="n">
        <f aca="false">J881-H881</f>
        <v>-5.76000000000001</v>
      </c>
      <c r="L881" s="14" t="n">
        <f aca="false">G881-H881</f>
        <v>-78.26</v>
      </c>
    </row>
    <row r="882" customFormat="false" ht="15" hidden="false" customHeight="false" outlineLevel="0" collapsed="false">
      <c r="A882" s="2" t="s">
        <v>124</v>
      </c>
      <c r="B882" s="2" t="s">
        <v>124</v>
      </c>
      <c r="C882" s="2" t="s">
        <v>49</v>
      </c>
      <c r="D882" s="2" t="s">
        <v>12</v>
      </c>
      <c r="E882" s="2" t="s">
        <v>74</v>
      </c>
      <c r="F882" s="2" t="s">
        <v>977</v>
      </c>
      <c r="G882" s="14" t="n">
        <v>19.5</v>
      </c>
      <c r="H882" s="14" t="n">
        <v>48.06</v>
      </c>
      <c r="I882" s="14" t="n">
        <v>19.5</v>
      </c>
      <c r="J882" s="23" t="n">
        <f aca="false">IF(AND(E882="Priority",ISNUMBER('Cost model'!N322)),'Cost model'!N322,'Cost model'!M322)</f>
        <v>50</v>
      </c>
      <c r="K882" s="14" t="n">
        <f aca="false">J882-H882</f>
        <v>1.94</v>
      </c>
      <c r="L882" s="14" t="n">
        <f aca="false">G882-H882</f>
        <v>-28.56</v>
      </c>
    </row>
    <row r="883" customFormat="false" ht="15" hidden="false" customHeight="false" outlineLevel="0" collapsed="false">
      <c r="A883" s="2" t="s">
        <v>174</v>
      </c>
      <c r="B883" s="2" t="s">
        <v>142</v>
      </c>
      <c r="C883" s="2" t="s">
        <v>49</v>
      </c>
      <c r="D883" s="2" t="s">
        <v>10</v>
      </c>
      <c r="E883" s="2" t="s">
        <v>74</v>
      </c>
      <c r="F883" s="2" t="s">
        <v>976</v>
      </c>
      <c r="G883" s="14" t="n">
        <v>17.5</v>
      </c>
      <c r="H883" s="14" t="n">
        <v>20.05</v>
      </c>
      <c r="I883" s="14" t="n">
        <v>17.5</v>
      </c>
      <c r="J883" s="23" t="n">
        <f aca="false">IF(AND(E883="Priority",ISNUMBER('Cost model'!N124)),'Cost model'!N124,'Cost model'!M124)</f>
        <v>21.5</v>
      </c>
      <c r="K883" s="14" t="n">
        <f aca="false">J883-H883</f>
        <v>1.45</v>
      </c>
      <c r="L883" s="14" t="n">
        <f aca="false">G883-H883</f>
        <v>-2.55</v>
      </c>
    </row>
    <row r="884" customFormat="false" ht="15" hidden="false" customHeight="false" outlineLevel="0" collapsed="false">
      <c r="A884" s="2" t="s">
        <v>174</v>
      </c>
      <c r="B884" s="2" t="s">
        <v>142</v>
      </c>
      <c r="C884" s="2" t="s">
        <v>48</v>
      </c>
      <c r="D884" s="2" t="s">
        <v>12</v>
      </c>
      <c r="E884" s="2" t="s">
        <v>74</v>
      </c>
      <c r="F884" s="2" t="s">
        <v>976</v>
      </c>
      <c r="G884" s="14" t="n">
        <v>12.5</v>
      </c>
      <c r="H884" s="14" t="n">
        <v>22.75</v>
      </c>
      <c r="I884" s="14" t="n">
        <v>12.5</v>
      </c>
      <c r="J884" s="23" t="n">
        <f aca="false">IF(AND(E884="Priority",ISNUMBER('Cost model'!N126)),'Cost model'!N126,'Cost model'!M126)</f>
        <v>45</v>
      </c>
      <c r="K884" s="14" t="n">
        <f aca="false">J884-H884</f>
        <v>22.25</v>
      </c>
      <c r="L884" s="14" t="n">
        <f aca="false">G884-H884</f>
        <v>-10.25</v>
      </c>
    </row>
    <row r="885" customFormat="false" ht="15" hidden="false" customHeight="false" outlineLevel="0" collapsed="false">
      <c r="A885" s="2" t="s">
        <v>174</v>
      </c>
      <c r="B885" s="2" t="s">
        <v>142</v>
      </c>
      <c r="C885" s="2" t="s">
        <v>47</v>
      </c>
      <c r="D885" s="2" t="s">
        <v>10</v>
      </c>
      <c r="E885" s="2" t="s">
        <v>74</v>
      </c>
      <c r="F885" s="2" t="s">
        <v>976</v>
      </c>
      <c r="G885" s="14" t="n">
        <v>9.5</v>
      </c>
      <c r="H885" s="14" t="n">
        <v>10.59</v>
      </c>
      <c r="I885" s="14" t="n">
        <v>9.5</v>
      </c>
      <c r="J885" s="23" t="n">
        <f aca="false">IF(AND(E885="Priority",ISNUMBER('Cost model'!N122)),'Cost model'!N122,'Cost model'!M122)</f>
        <v>13.5</v>
      </c>
      <c r="K885" s="14" t="n">
        <f aca="false">J885-H885</f>
        <v>2.91</v>
      </c>
      <c r="L885" s="14" t="n">
        <f aca="false">G885-H885</f>
        <v>-1.09</v>
      </c>
    </row>
    <row r="886" customFormat="false" ht="15" hidden="false" customHeight="false" outlineLevel="0" collapsed="false">
      <c r="A886" s="2" t="s">
        <v>142</v>
      </c>
      <c r="B886" s="2" t="s">
        <v>142</v>
      </c>
      <c r="C886" s="2" t="s">
        <v>48</v>
      </c>
      <c r="D886" s="2" t="s">
        <v>12</v>
      </c>
      <c r="E886" s="2" t="s">
        <v>74</v>
      </c>
      <c r="F886" s="2" t="s">
        <v>977</v>
      </c>
      <c r="G886" s="14" t="n">
        <v>12.5</v>
      </c>
      <c r="H886" s="14" t="n">
        <v>43.12</v>
      </c>
      <c r="I886" s="14" t="n">
        <v>12.5</v>
      </c>
      <c r="J886" s="23" t="n">
        <f aca="false">IF(AND(E886="Priority",ISNUMBER('Cost model'!N636)),'Cost model'!N636,'Cost model'!M636)</f>
        <v>40</v>
      </c>
      <c r="K886" s="14" t="n">
        <f aca="false">J886-H886</f>
        <v>-3.12</v>
      </c>
      <c r="L886" s="14" t="n">
        <f aca="false">G886-H886</f>
        <v>-30.62</v>
      </c>
    </row>
    <row r="887" customFormat="false" ht="15" hidden="false" customHeight="false" outlineLevel="0" collapsed="false">
      <c r="A887" s="2" t="s">
        <v>124</v>
      </c>
      <c r="B887" s="2" t="s">
        <v>124</v>
      </c>
      <c r="C887" s="2" t="s">
        <v>48</v>
      </c>
      <c r="D887" s="2" t="s">
        <v>12</v>
      </c>
      <c r="E887" s="2" t="s">
        <v>83</v>
      </c>
      <c r="F887" s="2" t="s">
        <v>977</v>
      </c>
      <c r="G887" s="14" t="n">
        <v>19.5</v>
      </c>
      <c r="H887" s="14" t="n">
        <v>24.5</v>
      </c>
      <c r="I887" s="14" t="n">
        <v>19.5</v>
      </c>
      <c r="J887" s="23" t="n">
        <f aca="false">IF(AND(E887="Priority",ISNUMBER('Cost model'!N321)),'Cost model'!N321,'Cost model'!M321)</f>
        <v>55</v>
      </c>
      <c r="K887" s="14" t="n">
        <f aca="false">J887-H887</f>
        <v>30.5</v>
      </c>
      <c r="L887" s="14" t="n">
        <f aca="false">G887-H887</f>
        <v>-5</v>
      </c>
    </row>
    <row r="888" customFormat="false" ht="15" hidden="false" customHeight="false" outlineLevel="0" collapsed="false">
      <c r="A888" s="2" t="s">
        <v>142</v>
      </c>
      <c r="B888" s="2" t="s">
        <v>142</v>
      </c>
      <c r="C888" s="2" t="s">
        <v>47</v>
      </c>
      <c r="D888" s="2" t="s">
        <v>12</v>
      </c>
      <c r="E888" s="2" t="s">
        <v>83</v>
      </c>
      <c r="F888" s="2" t="s">
        <v>977</v>
      </c>
      <c r="G888" s="14" t="n">
        <v>19.5</v>
      </c>
      <c r="H888" s="14" t="n">
        <v>29.03</v>
      </c>
      <c r="I888" s="14" t="n">
        <v>19.5</v>
      </c>
      <c r="J888" s="23" t="n">
        <f aca="false">IF(AND(E888="Priority",ISNUMBER('Cost model'!N635)),'Cost model'!N635,'Cost model'!M635)</f>
        <v>40</v>
      </c>
      <c r="K888" s="14" t="n">
        <f aca="false">J888-H888</f>
        <v>10.97</v>
      </c>
      <c r="L888" s="14" t="n">
        <f aca="false">G888-H888</f>
        <v>-9.53</v>
      </c>
    </row>
    <row r="889" customFormat="false" ht="15" hidden="false" customHeight="false" outlineLevel="0" collapsed="false">
      <c r="A889" s="2" t="s">
        <v>174</v>
      </c>
      <c r="B889" s="2" t="s">
        <v>142</v>
      </c>
      <c r="C889" s="2" t="s">
        <v>48</v>
      </c>
      <c r="D889" s="2" t="s">
        <v>10</v>
      </c>
      <c r="E889" s="2" t="s">
        <v>74</v>
      </c>
      <c r="F889" s="2" t="s">
        <v>976</v>
      </c>
      <c r="G889" s="14" t="n">
        <v>12.5</v>
      </c>
      <c r="H889" s="14" t="n">
        <v>11.01</v>
      </c>
      <c r="I889" s="14" t="n">
        <v>12.5</v>
      </c>
      <c r="J889" s="23" t="n">
        <f aca="false">IF(AND(E889="Priority",ISNUMBER('Cost model'!N123)),'Cost model'!N123,'Cost model'!M123)</f>
        <v>16.5</v>
      </c>
      <c r="K889" s="14" t="n">
        <f aca="false">J889-H889</f>
        <v>5.49</v>
      </c>
      <c r="L889" s="14" t="n">
        <f aca="false">G889-H889</f>
        <v>1.49</v>
      </c>
    </row>
    <row r="890" customFormat="false" ht="15" hidden="false" customHeight="false" outlineLevel="0" collapsed="false">
      <c r="A890" s="2" t="s">
        <v>221</v>
      </c>
      <c r="B890" s="2" t="s">
        <v>158</v>
      </c>
      <c r="C890" s="2" t="s">
        <v>48</v>
      </c>
      <c r="D890" s="2" t="s">
        <v>10</v>
      </c>
      <c r="E890" s="2" t="s">
        <v>83</v>
      </c>
      <c r="F890" s="2" t="s">
        <v>976</v>
      </c>
      <c r="G890" s="14" t="n">
        <v>19.5</v>
      </c>
      <c r="H890" s="14" t="n">
        <v>14.92</v>
      </c>
      <c r="I890" s="14" t="n">
        <v>19.5</v>
      </c>
      <c r="J890" s="23" t="n">
        <f aca="false">IF(AND(E890="Priority",ISNUMBER('Cost model'!N753)),'Cost model'!N753,'Cost model'!M753)</f>
        <v>35</v>
      </c>
      <c r="K890" s="14" t="n">
        <f aca="false">J890-H890</f>
        <v>20.08</v>
      </c>
      <c r="L890" s="14" t="n">
        <f aca="false">G890-H890</f>
        <v>4.58</v>
      </c>
    </row>
    <row r="891" customFormat="false" ht="15" hidden="false" customHeight="false" outlineLevel="0" collapsed="false">
      <c r="A891" s="2" t="s">
        <v>124</v>
      </c>
      <c r="B891" s="2" t="s">
        <v>124</v>
      </c>
      <c r="C891" s="2" t="s">
        <v>49</v>
      </c>
      <c r="D891" s="2" t="s">
        <v>12</v>
      </c>
      <c r="E891" s="2" t="s">
        <v>74</v>
      </c>
      <c r="F891" s="2" t="s">
        <v>977</v>
      </c>
      <c r="G891" s="14" t="n">
        <v>19.5</v>
      </c>
      <c r="H891" s="14" t="n">
        <v>68.39</v>
      </c>
      <c r="I891" s="14" t="n">
        <v>19.5</v>
      </c>
      <c r="J891" s="23" t="n">
        <f aca="false">IF(AND(E891="Priority",ISNUMBER('Cost model'!N322)),'Cost model'!N322,'Cost model'!M322)</f>
        <v>50</v>
      </c>
      <c r="K891" s="14" t="n">
        <f aca="false">J891-H891</f>
        <v>-18.39</v>
      </c>
      <c r="L891" s="14" t="n">
        <f aca="false">G891-H891</f>
        <v>-48.89</v>
      </c>
    </row>
    <row r="892" customFormat="false" ht="15" hidden="false" customHeight="false" outlineLevel="0" collapsed="false">
      <c r="A892" s="2" t="s">
        <v>174</v>
      </c>
      <c r="B892" s="2" t="s">
        <v>174</v>
      </c>
      <c r="C892" s="2" t="s">
        <v>48</v>
      </c>
      <c r="D892" s="2" t="s">
        <v>12</v>
      </c>
      <c r="E892" s="2" t="s">
        <v>74</v>
      </c>
      <c r="F892" s="2" t="s">
        <v>977</v>
      </c>
      <c r="G892" s="14" t="n">
        <v>12.5</v>
      </c>
      <c r="H892" s="14" t="n">
        <v>41</v>
      </c>
      <c r="I892" s="14" t="n">
        <v>12.5</v>
      </c>
      <c r="J892" s="23" t="n">
        <f aca="false">IF(AND(E892="Priority",ISNUMBER('Cost model'!N171)),'Cost model'!N171,'Cost model'!M171)</f>
        <v>40</v>
      </c>
      <c r="K892" s="14" t="n">
        <f aca="false">J892-H892</f>
        <v>-1</v>
      </c>
      <c r="L892" s="14" t="n">
        <f aca="false">G892-H892</f>
        <v>-28.5</v>
      </c>
    </row>
    <row r="893" customFormat="false" ht="15" hidden="false" customHeight="false" outlineLevel="0" collapsed="false">
      <c r="A893" s="2" t="s">
        <v>174</v>
      </c>
      <c r="B893" s="2" t="s">
        <v>142</v>
      </c>
      <c r="C893" s="2" t="s">
        <v>47</v>
      </c>
      <c r="D893" s="2" t="s">
        <v>10</v>
      </c>
      <c r="E893" s="2" t="s">
        <v>83</v>
      </c>
      <c r="F893" s="2" t="s">
        <v>976</v>
      </c>
      <c r="G893" s="14" t="n">
        <v>14.5</v>
      </c>
      <c r="H893" s="14" t="n">
        <v>22.75</v>
      </c>
      <c r="I893" s="14" t="n">
        <v>14.5</v>
      </c>
      <c r="J893" s="23" t="n">
        <f aca="false">IF(AND(E893="Priority",ISNUMBER('Cost model'!N122)),'Cost model'!N122,'Cost model'!M122)</f>
        <v>18.5</v>
      </c>
      <c r="K893" s="14" t="n">
        <f aca="false">J893-H893</f>
        <v>-4.25</v>
      </c>
      <c r="L893" s="14" t="n">
        <f aca="false">G893-H893</f>
        <v>-8.25</v>
      </c>
    </row>
    <row r="894" customFormat="false" ht="15" hidden="false" customHeight="false" outlineLevel="0" collapsed="false">
      <c r="A894" s="2" t="s">
        <v>174</v>
      </c>
      <c r="B894" s="2" t="s">
        <v>142</v>
      </c>
      <c r="C894" s="2" t="s">
        <v>49</v>
      </c>
      <c r="D894" s="2" t="s">
        <v>10</v>
      </c>
      <c r="E894" s="2" t="s">
        <v>74</v>
      </c>
      <c r="F894" s="2" t="s">
        <v>976</v>
      </c>
      <c r="G894" s="14" t="n">
        <v>19.5</v>
      </c>
      <c r="H894" s="14" t="n">
        <v>22.75</v>
      </c>
      <c r="I894" s="14" t="n">
        <v>17.5</v>
      </c>
      <c r="J894" s="23" t="n">
        <f aca="false">IF(AND(E894="Priority",ISNUMBER('Cost model'!N124)),'Cost model'!N124,'Cost model'!M124)</f>
        <v>21.5</v>
      </c>
      <c r="K894" s="14" t="n">
        <f aca="false">J894-H894</f>
        <v>-1.25</v>
      </c>
      <c r="L894" s="14" t="n">
        <f aca="false">G894-H894</f>
        <v>-3.25</v>
      </c>
    </row>
    <row r="895" customFormat="false" ht="15" hidden="false" customHeight="false" outlineLevel="0" collapsed="false">
      <c r="A895" s="2" t="s">
        <v>174</v>
      </c>
      <c r="B895" s="2" t="s">
        <v>174</v>
      </c>
      <c r="C895" s="2" t="s">
        <v>48</v>
      </c>
      <c r="D895" s="2" t="s">
        <v>12</v>
      </c>
      <c r="E895" s="2" t="s">
        <v>74</v>
      </c>
      <c r="F895" s="2" t="s">
        <v>977</v>
      </c>
      <c r="G895" s="14" t="n">
        <v>12.5</v>
      </c>
      <c r="H895" s="14" t="n">
        <v>41</v>
      </c>
      <c r="I895" s="14" t="n">
        <v>12.5</v>
      </c>
      <c r="J895" s="23" t="n">
        <f aca="false">IF(AND(E895="Priority",ISNUMBER('Cost model'!N171)),'Cost model'!N171,'Cost model'!M171)</f>
        <v>40</v>
      </c>
      <c r="K895" s="14" t="n">
        <f aca="false">J895-H895</f>
        <v>-1</v>
      </c>
      <c r="L895" s="14" t="n">
        <f aca="false">G895-H895</f>
        <v>-28.5</v>
      </c>
    </row>
    <row r="896" customFormat="false" ht="15" hidden="false" customHeight="false" outlineLevel="0" collapsed="false">
      <c r="A896" s="2" t="s">
        <v>158</v>
      </c>
      <c r="B896" s="2" t="s">
        <v>158</v>
      </c>
      <c r="C896" s="2" t="s">
        <v>48</v>
      </c>
      <c r="D896" s="2" t="s">
        <v>10</v>
      </c>
      <c r="E896" s="2" t="s">
        <v>83</v>
      </c>
      <c r="F896" s="2" t="s">
        <v>977</v>
      </c>
      <c r="G896" s="14" t="n">
        <v>17.5</v>
      </c>
      <c r="H896" s="14" t="n">
        <v>13.94</v>
      </c>
      <c r="I896" s="14" t="n">
        <v>17.5</v>
      </c>
      <c r="J896" s="23" t="n">
        <f aca="false">IF(AND(E896="Priority",ISNUMBER('Cost model'!N423)),'Cost model'!N423,'Cost model'!M423)</f>
        <v>16.5</v>
      </c>
      <c r="K896" s="14" t="n">
        <f aca="false">J896-H896</f>
        <v>2.56</v>
      </c>
      <c r="L896" s="14" t="n">
        <f aca="false">G896-H896</f>
        <v>3.56</v>
      </c>
    </row>
    <row r="897" customFormat="false" ht="15" hidden="false" customHeight="false" outlineLevel="0" collapsed="false">
      <c r="A897" s="2" t="s">
        <v>174</v>
      </c>
      <c r="B897" s="2" t="s">
        <v>142</v>
      </c>
      <c r="C897" s="2" t="s">
        <v>47</v>
      </c>
      <c r="D897" s="2" t="s">
        <v>12</v>
      </c>
      <c r="E897" s="2" t="s">
        <v>74</v>
      </c>
      <c r="F897" s="2" t="s">
        <v>976</v>
      </c>
      <c r="G897" s="14" t="n">
        <v>9.5</v>
      </c>
      <c r="H897" s="14" t="n">
        <v>39.25</v>
      </c>
      <c r="I897" s="14" t="n">
        <v>9.5</v>
      </c>
      <c r="J897" s="23" t="n">
        <f aca="false">IF(AND(E897="Priority",ISNUMBER('Cost model'!N125)),'Cost model'!N125,'Cost model'!M125)</f>
        <v>40</v>
      </c>
      <c r="K897" s="14" t="n">
        <f aca="false">J897-H897</f>
        <v>0.75</v>
      </c>
      <c r="L897" s="14" t="n">
        <f aca="false">G897-H897</f>
        <v>-29.75</v>
      </c>
    </row>
    <row r="898" customFormat="false" ht="15" hidden="false" customHeight="false" outlineLevel="0" collapsed="false">
      <c r="A898" s="2" t="s">
        <v>124</v>
      </c>
      <c r="B898" s="2" t="s">
        <v>124</v>
      </c>
      <c r="C898" s="2" t="s">
        <v>48</v>
      </c>
      <c r="D898" s="2" t="s">
        <v>12</v>
      </c>
      <c r="E898" s="2" t="s">
        <v>74</v>
      </c>
      <c r="F898" s="2" t="s">
        <v>977</v>
      </c>
      <c r="G898" s="14" t="n">
        <v>9.5</v>
      </c>
      <c r="H898" s="14" t="n">
        <v>9</v>
      </c>
      <c r="I898" s="14" t="n">
        <v>12.5</v>
      </c>
      <c r="J898" s="23" t="n">
        <f aca="false">IF(AND(E898="Priority",ISNUMBER('Cost model'!N321)),'Cost model'!N321,'Cost model'!M321)</f>
        <v>40</v>
      </c>
      <c r="K898" s="14" t="n">
        <f aca="false">J898-H898</f>
        <v>31</v>
      </c>
      <c r="L898" s="14" t="n">
        <f aca="false">G898-H898</f>
        <v>0.5</v>
      </c>
    </row>
    <row r="899" customFormat="false" ht="15" hidden="false" customHeight="false" outlineLevel="0" collapsed="false">
      <c r="A899" s="2" t="s">
        <v>174</v>
      </c>
      <c r="B899" s="2" t="s">
        <v>142</v>
      </c>
      <c r="C899" s="2" t="s">
        <v>49</v>
      </c>
      <c r="D899" s="2" t="s">
        <v>10</v>
      </c>
      <c r="E899" s="2" t="s">
        <v>74</v>
      </c>
      <c r="F899" s="2" t="s">
        <v>976</v>
      </c>
      <c r="G899" s="14" t="n">
        <v>17.5</v>
      </c>
      <c r="H899" s="14" t="n">
        <v>20.05</v>
      </c>
      <c r="I899" s="14" t="n">
        <v>17.5</v>
      </c>
      <c r="J899" s="23" t="n">
        <f aca="false">IF(AND(E899="Priority",ISNUMBER('Cost model'!N124)),'Cost model'!N124,'Cost model'!M124)</f>
        <v>21.5</v>
      </c>
      <c r="K899" s="14" t="n">
        <f aca="false">J899-H899</f>
        <v>1.45</v>
      </c>
      <c r="L899" s="14" t="n">
        <f aca="false">G899-H899</f>
        <v>-2.55</v>
      </c>
    </row>
    <row r="900" customFormat="false" ht="15" hidden="false" customHeight="false" outlineLevel="0" collapsed="false">
      <c r="A900" s="2" t="s">
        <v>174</v>
      </c>
      <c r="B900" s="2" t="s">
        <v>142</v>
      </c>
      <c r="C900" s="2" t="s">
        <v>47</v>
      </c>
      <c r="D900" s="2" t="s">
        <v>12</v>
      </c>
      <c r="E900" s="2" t="s">
        <v>74</v>
      </c>
      <c r="F900" s="2" t="s">
        <v>976</v>
      </c>
      <c r="G900" s="14" t="n">
        <v>9.5</v>
      </c>
      <c r="H900" s="14" t="n">
        <v>22.75</v>
      </c>
      <c r="I900" s="14" t="n">
        <v>9.5</v>
      </c>
      <c r="J900" s="23" t="n">
        <f aca="false">IF(AND(E900="Priority",ISNUMBER('Cost model'!N125)),'Cost model'!N125,'Cost model'!M125)</f>
        <v>40</v>
      </c>
      <c r="K900" s="14" t="n">
        <f aca="false">J900-H900</f>
        <v>17.25</v>
      </c>
      <c r="L900" s="14" t="n">
        <f aca="false">G900-H900</f>
        <v>-13.25</v>
      </c>
    </row>
    <row r="901" customFormat="false" ht="15" hidden="false" customHeight="false" outlineLevel="0" collapsed="false">
      <c r="A901" s="2" t="s">
        <v>124</v>
      </c>
      <c r="B901" s="2" t="s">
        <v>124</v>
      </c>
      <c r="C901" s="2" t="s">
        <v>48</v>
      </c>
      <c r="D901" s="2" t="s">
        <v>10</v>
      </c>
      <c r="E901" s="2" t="s">
        <v>74</v>
      </c>
      <c r="F901" s="2" t="s">
        <v>977</v>
      </c>
      <c r="G901" s="14" t="n">
        <v>12.5</v>
      </c>
      <c r="H901" s="14" t="n">
        <v>10.9</v>
      </c>
      <c r="I901" s="14" t="n">
        <v>12.5</v>
      </c>
      <c r="J901" s="23" t="n">
        <f aca="false">IF(AND(E901="Priority",ISNUMBER('Cost model'!N318)),'Cost model'!N318,'Cost model'!M318)</f>
        <v>14.5</v>
      </c>
      <c r="K901" s="14" t="n">
        <f aca="false">J901-H901</f>
        <v>3.6</v>
      </c>
      <c r="L901" s="14" t="n">
        <f aca="false">G901-H901</f>
        <v>1.6</v>
      </c>
    </row>
    <row r="902" customFormat="false" ht="15" hidden="false" customHeight="false" outlineLevel="0" collapsed="false">
      <c r="A902" s="2" t="s">
        <v>142</v>
      </c>
      <c r="B902" s="2" t="s">
        <v>142</v>
      </c>
      <c r="C902" s="2" t="s">
        <v>49</v>
      </c>
      <c r="D902" s="2" t="s">
        <v>13</v>
      </c>
      <c r="E902" s="2" t="s">
        <v>74</v>
      </c>
      <c r="F902" s="2" t="s">
        <v>977</v>
      </c>
      <c r="G902" s="14" t="n">
        <v>50</v>
      </c>
      <c r="H902" s="14" t="n">
        <v>112.21</v>
      </c>
      <c r="I902" s="14" t="n">
        <v>50</v>
      </c>
      <c r="J902" s="23" t="n">
        <f aca="false">IF(AND(E902="Priority",ISNUMBER('Cost model'!N640)),'Cost model'!N640,'Cost model'!M640)</f>
        <v>65</v>
      </c>
      <c r="K902" s="14" t="n">
        <f aca="false">J902-H902</f>
        <v>-47.21</v>
      </c>
      <c r="L902" s="14" t="n">
        <f aca="false">G902-H902</f>
        <v>-62.21</v>
      </c>
    </row>
    <row r="903" customFormat="false" ht="15" hidden="false" customHeight="false" outlineLevel="0" collapsed="false">
      <c r="A903" s="2" t="s">
        <v>124</v>
      </c>
      <c r="B903" s="2" t="s">
        <v>124</v>
      </c>
      <c r="C903" s="2" t="s">
        <v>48</v>
      </c>
      <c r="D903" s="2" t="s">
        <v>10</v>
      </c>
      <c r="E903" s="2" t="s">
        <v>74</v>
      </c>
      <c r="F903" s="2" t="s">
        <v>977</v>
      </c>
      <c r="G903" s="14" t="n">
        <v>12.5</v>
      </c>
      <c r="H903" s="14" t="n">
        <v>9</v>
      </c>
      <c r="I903" s="14" t="n">
        <v>12.5</v>
      </c>
      <c r="J903" s="23" t="n">
        <f aca="false">IF(AND(E903="Priority",ISNUMBER('Cost model'!N318)),'Cost model'!N318,'Cost model'!M318)</f>
        <v>14.5</v>
      </c>
      <c r="K903" s="14" t="n">
        <f aca="false">J903-H903</f>
        <v>5.5</v>
      </c>
      <c r="L903" s="14" t="n">
        <f aca="false">G903-H903</f>
        <v>3.5</v>
      </c>
    </row>
    <row r="904" customFormat="false" ht="15" hidden="false" customHeight="false" outlineLevel="0" collapsed="false">
      <c r="A904" s="2" t="s">
        <v>142</v>
      </c>
      <c r="B904" s="2" t="s">
        <v>142</v>
      </c>
      <c r="C904" s="2" t="s">
        <v>47</v>
      </c>
      <c r="D904" s="2" t="s">
        <v>12</v>
      </c>
      <c r="E904" s="2" t="s">
        <v>74</v>
      </c>
      <c r="F904" s="2" t="s">
        <v>977</v>
      </c>
      <c r="G904" s="14" t="n">
        <v>14.5</v>
      </c>
      <c r="H904" s="14" t="n">
        <v>20.05</v>
      </c>
      <c r="I904" s="14" t="n">
        <v>9.5</v>
      </c>
      <c r="J904" s="23" t="n">
        <f aca="false">IF(AND(E904="Priority",ISNUMBER('Cost model'!N635)),'Cost model'!N635,'Cost model'!M635)</f>
        <v>30.5</v>
      </c>
      <c r="K904" s="14" t="n">
        <f aca="false">J904-H904</f>
        <v>10.45</v>
      </c>
      <c r="L904" s="14" t="n">
        <f aca="false">G904-H904</f>
        <v>-5.55</v>
      </c>
    </row>
    <row r="905" customFormat="false" ht="15" hidden="false" customHeight="false" outlineLevel="0" collapsed="false">
      <c r="A905" s="2" t="s">
        <v>142</v>
      </c>
      <c r="B905" s="2" t="s">
        <v>142</v>
      </c>
      <c r="C905" s="2" t="s">
        <v>49</v>
      </c>
      <c r="D905" s="2" t="s">
        <v>13</v>
      </c>
      <c r="E905" s="2" t="s">
        <v>74</v>
      </c>
      <c r="F905" s="2" t="s">
        <v>977</v>
      </c>
      <c r="G905" s="14" t="n">
        <v>50</v>
      </c>
      <c r="H905" s="14" t="n">
        <v>58.95</v>
      </c>
      <c r="I905" s="14" t="n">
        <v>50</v>
      </c>
      <c r="J905" s="23" t="n">
        <f aca="false">IF(AND(E905="Priority",ISNUMBER('Cost model'!N640)),'Cost model'!N640,'Cost model'!M640)</f>
        <v>65</v>
      </c>
      <c r="K905" s="14" t="n">
        <f aca="false">J905-H905</f>
        <v>6.05</v>
      </c>
      <c r="L905" s="14" t="n">
        <f aca="false">G905-H905</f>
        <v>-8.95</v>
      </c>
    </row>
    <row r="906" customFormat="false" ht="15" hidden="false" customHeight="false" outlineLevel="0" collapsed="false">
      <c r="A906" s="2" t="s">
        <v>342</v>
      </c>
      <c r="B906" s="2" t="s">
        <v>124</v>
      </c>
      <c r="C906" s="2" t="s">
        <v>47</v>
      </c>
      <c r="D906" s="2" t="s">
        <v>10</v>
      </c>
      <c r="E906" s="2" t="s">
        <v>74</v>
      </c>
      <c r="F906" s="2" t="s">
        <v>976</v>
      </c>
      <c r="G906" s="14" t="n">
        <v>19.5</v>
      </c>
      <c r="H906" s="14" t="n">
        <v>20.05</v>
      </c>
      <c r="I906" s="14" t="n">
        <v>24.5</v>
      </c>
      <c r="J906" s="23" t="n">
        <f aca="false">IF(AND(E906="Priority",ISNUMBER('Cost model'!N257)),'Cost model'!N257,'Cost model'!M257)</f>
        <v>20.5</v>
      </c>
      <c r="K906" s="14" t="n">
        <f aca="false">J906-H906</f>
        <v>0.449999999999999</v>
      </c>
      <c r="L906" s="14" t="n">
        <f aca="false">G906-H906</f>
        <v>-0.550000000000001</v>
      </c>
    </row>
    <row r="907" customFormat="false" ht="15" hidden="false" customHeight="false" outlineLevel="0" collapsed="false">
      <c r="A907" s="2" t="s">
        <v>174</v>
      </c>
      <c r="B907" s="2" t="s">
        <v>142</v>
      </c>
      <c r="C907" s="2" t="s">
        <v>47</v>
      </c>
      <c r="D907" s="2" t="s">
        <v>12</v>
      </c>
      <c r="E907" s="2" t="s">
        <v>74</v>
      </c>
      <c r="F907" s="2" t="s">
        <v>976</v>
      </c>
      <c r="G907" s="14" t="n">
        <v>14.5</v>
      </c>
      <c r="H907" s="14" t="n">
        <v>12.96</v>
      </c>
      <c r="I907" s="14" t="n">
        <v>9.5</v>
      </c>
      <c r="J907" s="23" t="n">
        <f aca="false">IF(AND(E907="Priority",ISNUMBER('Cost model'!N125)),'Cost model'!N125,'Cost model'!M125)</f>
        <v>40</v>
      </c>
      <c r="K907" s="14" t="n">
        <f aca="false">J907-H907</f>
        <v>27.04</v>
      </c>
      <c r="L907" s="14" t="n">
        <f aca="false">G907-H907</f>
        <v>1.54</v>
      </c>
    </row>
    <row r="908" customFormat="false" ht="15" hidden="false" customHeight="false" outlineLevel="0" collapsed="false">
      <c r="A908" s="2" t="s">
        <v>221</v>
      </c>
      <c r="B908" s="2" t="s">
        <v>221</v>
      </c>
      <c r="C908" s="2" t="s">
        <v>47</v>
      </c>
      <c r="D908" s="2" t="s">
        <v>10</v>
      </c>
      <c r="E908" s="2" t="s">
        <v>74</v>
      </c>
      <c r="F908" s="2" t="s">
        <v>977</v>
      </c>
      <c r="G908" s="14" t="n">
        <v>9.5</v>
      </c>
      <c r="H908" s="14" t="n">
        <v>6.94</v>
      </c>
      <c r="I908" s="14" t="n">
        <v>9.5</v>
      </c>
      <c r="J908" s="23" t="n">
        <f aca="false">IF(AND(E908="Priority",ISNUMBER('Cost model'!N737)),'Cost model'!N737,'Cost model'!M737)</f>
        <v>8.5</v>
      </c>
      <c r="K908" s="14" t="n">
        <f aca="false">J908-H908</f>
        <v>1.56</v>
      </c>
      <c r="L908" s="14" t="n">
        <f aca="false">G908-H908</f>
        <v>2.56</v>
      </c>
    </row>
    <row r="909" customFormat="false" ht="15" hidden="false" customHeight="false" outlineLevel="0" collapsed="false">
      <c r="A909" s="2" t="s">
        <v>142</v>
      </c>
      <c r="B909" s="2" t="s">
        <v>158</v>
      </c>
      <c r="C909" s="2" t="s">
        <v>47</v>
      </c>
      <c r="D909" s="2" t="s">
        <v>10</v>
      </c>
      <c r="E909" s="2" t="s">
        <v>74</v>
      </c>
      <c r="F909" s="2" t="s">
        <v>976</v>
      </c>
      <c r="G909" s="14" t="n">
        <v>14.5</v>
      </c>
      <c r="H909" s="14" t="n">
        <v>10.58</v>
      </c>
      <c r="I909" s="14" t="n">
        <v>14.5</v>
      </c>
      <c r="J909" s="23" t="n">
        <f aca="false">IF(AND(E909="Priority",ISNUMBER('Cost model'!N647)),'Cost model'!N647,'Cost model'!M647)</f>
        <v>13.5</v>
      </c>
      <c r="K909" s="14" t="n">
        <f aca="false">J909-H909</f>
        <v>2.92</v>
      </c>
      <c r="L909" s="14" t="n">
        <f aca="false">G909-H909</f>
        <v>3.92</v>
      </c>
    </row>
    <row r="910" customFormat="false" ht="15" hidden="false" customHeight="false" outlineLevel="0" collapsed="false">
      <c r="A910" s="2" t="s">
        <v>174</v>
      </c>
      <c r="B910" s="2" t="s">
        <v>142</v>
      </c>
      <c r="C910" s="2" t="s">
        <v>48</v>
      </c>
      <c r="D910" s="2" t="s">
        <v>12</v>
      </c>
      <c r="E910" s="2" t="s">
        <v>74</v>
      </c>
      <c r="F910" s="2" t="s">
        <v>976</v>
      </c>
      <c r="G910" s="14" t="n">
        <v>12.5</v>
      </c>
      <c r="H910" s="14" t="n">
        <v>50.44</v>
      </c>
      <c r="I910" s="14" t="n">
        <v>12.5</v>
      </c>
      <c r="J910" s="23" t="n">
        <f aca="false">IF(AND(E910="Priority",ISNUMBER('Cost model'!N126)),'Cost model'!N126,'Cost model'!M126)</f>
        <v>45</v>
      </c>
      <c r="K910" s="14" t="n">
        <f aca="false">J910-H910</f>
        <v>-5.44</v>
      </c>
      <c r="L910" s="14" t="n">
        <f aca="false">G910-H910</f>
        <v>-37.94</v>
      </c>
    </row>
    <row r="911" customFormat="false" ht="15" hidden="false" customHeight="false" outlineLevel="0" collapsed="false">
      <c r="A911" s="2" t="s">
        <v>174</v>
      </c>
      <c r="B911" s="2" t="s">
        <v>142</v>
      </c>
      <c r="C911" s="2" t="s">
        <v>47</v>
      </c>
      <c r="D911" s="2" t="s">
        <v>10</v>
      </c>
      <c r="E911" s="2" t="s">
        <v>83</v>
      </c>
      <c r="F911" s="2" t="s">
        <v>976</v>
      </c>
      <c r="G911" s="14" t="n">
        <v>14.5</v>
      </c>
      <c r="H911" s="14" t="n">
        <v>22.75</v>
      </c>
      <c r="I911" s="14" t="n">
        <v>14.5</v>
      </c>
      <c r="J911" s="23" t="n">
        <f aca="false">IF(AND(E911="Priority",ISNUMBER('Cost model'!N122)),'Cost model'!N122,'Cost model'!M122)</f>
        <v>18.5</v>
      </c>
      <c r="K911" s="14" t="n">
        <f aca="false">J911-H911</f>
        <v>-4.25</v>
      </c>
      <c r="L911" s="14" t="n">
        <f aca="false">G911-H911</f>
        <v>-8.25</v>
      </c>
    </row>
    <row r="912" customFormat="false" ht="15" hidden="false" customHeight="false" outlineLevel="0" collapsed="false">
      <c r="A912" s="2" t="s">
        <v>174</v>
      </c>
      <c r="B912" s="2" t="s">
        <v>142</v>
      </c>
      <c r="C912" s="2" t="s">
        <v>49</v>
      </c>
      <c r="D912" s="2" t="s">
        <v>14</v>
      </c>
      <c r="E912" s="2" t="s">
        <v>74</v>
      </c>
      <c r="F912" s="2" t="s">
        <v>976</v>
      </c>
      <c r="G912" s="14" t="n">
        <v>50</v>
      </c>
      <c r="H912" s="14" t="n">
        <v>50.74</v>
      </c>
      <c r="I912" s="14" t="n">
        <v>85</v>
      </c>
      <c r="J912" s="23" t="n">
        <f aca="false">IF(AND(E912="Priority",ISNUMBER('Cost model'!N133)),'Cost model'!N133,'Cost model'!M133)</f>
        <v>160</v>
      </c>
      <c r="K912" s="14" t="n">
        <f aca="false">J912-H912</f>
        <v>109.26</v>
      </c>
      <c r="L912" s="14" t="n">
        <f aca="false">G912-H912</f>
        <v>-0.740000000000002</v>
      </c>
    </row>
    <row r="913" customFormat="false" ht="15" hidden="false" customHeight="false" outlineLevel="0" collapsed="false">
      <c r="A913" s="2" t="s">
        <v>124</v>
      </c>
      <c r="B913" s="2" t="s">
        <v>124</v>
      </c>
      <c r="C913" s="2" t="s">
        <v>48</v>
      </c>
      <c r="D913" s="2" t="s">
        <v>12</v>
      </c>
      <c r="E913" s="2" t="s">
        <v>83</v>
      </c>
      <c r="F913" s="2" t="s">
        <v>977</v>
      </c>
      <c r="G913" s="14" t="n">
        <v>19.5</v>
      </c>
      <c r="H913" s="14" t="n">
        <v>22.75</v>
      </c>
      <c r="I913" s="14" t="n">
        <v>19.5</v>
      </c>
      <c r="J913" s="23" t="n">
        <f aca="false">IF(AND(E913="Priority",ISNUMBER('Cost model'!N321)),'Cost model'!N321,'Cost model'!M321)</f>
        <v>55</v>
      </c>
      <c r="K913" s="14" t="n">
        <f aca="false">J913-H913</f>
        <v>32.25</v>
      </c>
      <c r="L913" s="14" t="n">
        <f aca="false">G913-H913</f>
        <v>-3.25</v>
      </c>
    </row>
    <row r="914" customFormat="false" ht="15" hidden="false" customHeight="false" outlineLevel="0" collapsed="false">
      <c r="A914" s="2" t="s">
        <v>142</v>
      </c>
      <c r="B914" s="2" t="s">
        <v>142</v>
      </c>
      <c r="C914" s="2" t="s">
        <v>47</v>
      </c>
      <c r="D914" s="2" t="s">
        <v>12</v>
      </c>
      <c r="E914" s="2" t="s">
        <v>74</v>
      </c>
      <c r="F914" s="2" t="s">
        <v>977</v>
      </c>
      <c r="G914" s="14" t="n">
        <v>9.5</v>
      </c>
      <c r="H914" s="14" t="n">
        <v>41</v>
      </c>
      <c r="I914" s="14" t="n">
        <v>9.5</v>
      </c>
      <c r="J914" s="23" t="n">
        <f aca="false">IF(AND(E914="Priority",ISNUMBER('Cost model'!N635)),'Cost model'!N635,'Cost model'!M635)</f>
        <v>30.5</v>
      </c>
      <c r="K914" s="14" t="n">
        <f aca="false">J914-H914</f>
        <v>-10.5</v>
      </c>
      <c r="L914" s="14" t="n">
        <f aca="false">G914-H914</f>
        <v>-31.5</v>
      </c>
    </row>
    <row r="915" customFormat="false" ht="15" hidden="false" customHeight="false" outlineLevel="0" collapsed="false">
      <c r="A915" s="2" t="s">
        <v>124</v>
      </c>
      <c r="B915" s="2" t="s">
        <v>124</v>
      </c>
      <c r="C915" s="2" t="s">
        <v>48</v>
      </c>
      <c r="D915" s="2" t="s">
        <v>12</v>
      </c>
      <c r="E915" s="2" t="s">
        <v>74</v>
      </c>
      <c r="F915" s="2" t="s">
        <v>977</v>
      </c>
      <c r="G915" s="14" t="n">
        <v>12.5</v>
      </c>
      <c r="H915" s="14" t="n">
        <v>47.2</v>
      </c>
      <c r="I915" s="14" t="n">
        <v>12.5</v>
      </c>
      <c r="J915" s="23" t="n">
        <f aca="false">IF(AND(E915="Priority",ISNUMBER('Cost model'!N321)),'Cost model'!N321,'Cost model'!M321)</f>
        <v>40</v>
      </c>
      <c r="K915" s="14" t="n">
        <f aca="false">J915-H915</f>
        <v>-7.2</v>
      </c>
      <c r="L915" s="14" t="n">
        <f aca="false">G915-H915</f>
        <v>-34.7</v>
      </c>
    </row>
    <row r="916" customFormat="false" ht="15" hidden="false" customHeight="false" outlineLevel="0" collapsed="false">
      <c r="A916" s="2" t="s">
        <v>124</v>
      </c>
      <c r="B916" s="2" t="s">
        <v>174</v>
      </c>
      <c r="C916" s="2" t="s">
        <v>48</v>
      </c>
      <c r="D916" s="2" t="s">
        <v>14</v>
      </c>
      <c r="E916" s="2" t="s">
        <v>74</v>
      </c>
      <c r="F916" s="2" t="s">
        <v>976</v>
      </c>
      <c r="G916" s="14" t="n">
        <v>24.5</v>
      </c>
      <c r="H916" s="14" t="n">
        <v>104.61</v>
      </c>
      <c r="I916" s="14" t="n">
        <v>125</v>
      </c>
      <c r="J916" s="23" t="n">
        <f aca="false">IF(AND(E916="Priority",ISNUMBER('Cost model'!N372)),'Cost model'!N372,'Cost model'!M372)</f>
        <v>165</v>
      </c>
      <c r="K916" s="14" t="n">
        <f aca="false">J916-H916</f>
        <v>60.39</v>
      </c>
      <c r="L916" s="14" t="n">
        <f aca="false">G916-H916</f>
        <v>-80.11</v>
      </c>
    </row>
    <row r="917" customFormat="false" ht="15" hidden="false" customHeight="false" outlineLevel="0" collapsed="false">
      <c r="A917" s="2" t="s">
        <v>124</v>
      </c>
      <c r="B917" s="2" t="s">
        <v>124</v>
      </c>
      <c r="C917" s="2" t="s">
        <v>49</v>
      </c>
      <c r="D917" s="2" t="s">
        <v>10</v>
      </c>
      <c r="E917" s="2" t="s">
        <v>74</v>
      </c>
      <c r="F917" s="2" t="s">
        <v>977</v>
      </c>
      <c r="G917" s="14" t="n">
        <v>17.5</v>
      </c>
      <c r="H917" s="14" t="n">
        <v>20.05</v>
      </c>
      <c r="I917" s="14" t="n">
        <v>17.5</v>
      </c>
      <c r="J917" s="23" t="n">
        <f aca="false">IF(AND(E917="Priority",ISNUMBER('Cost model'!N319)),'Cost model'!N319,'Cost model'!M319)</f>
        <v>16.5</v>
      </c>
      <c r="K917" s="14" t="n">
        <f aca="false">J917-H917</f>
        <v>-3.55</v>
      </c>
      <c r="L917" s="14" t="n">
        <f aca="false">G917-H917</f>
        <v>-2.55</v>
      </c>
    </row>
    <row r="918" customFormat="false" ht="15" hidden="false" customHeight="false" outlineLevel="0" collapsed="false">
      <c r="A918" s="2" t="s">
        <v>174</v>
      </c>
      <c r="B918" s="2" t="s">
        <v>142</v>
      </c>
      <c r="C918" s="2" t="s">
        <v>47</v>
      </c>
      <c r="D918" s="2" t="s">
        <v>10</v>
      </c>
      <c r="E918" s="2" t="s">
        <v>74</v>
      </c>
      <c r="F918" s="2" t="s">
        <v>976</v>
      </c>
      <c r="G918" s="14" t="n">
        <v>9.5</v>
      </c>
      <c r="H918" s="14" t="n">
        <v>10.59</v>
      </c>
      <c r="I918" s="14" t="n">
        <v>9.5</v>
      </c>
      <c r="J918" s="23" t="n">
        <f aca="false">IF(AND(E918="Priority",ISNUMBER('Cost model'!N122)),'Cost model'!N122,'Cost model'!M122)</f>
        <v>13.5</v>
      </c>
      <c r="K918" s="14" t="n">
        <f aca="false">J918-H918</f>
        <v>2.91</v>
      </c>
      <c r="L918" s="14" t="n">
        <f aca="false">G918-H918</f>
        <v>-1.09</v>
      </c>
    </row>
    <row r="919" customFormat="false" ht="15" hidden="false" customHeight="false" outlineLevel="0" collapsed="false">
      <c r="A919" s="2" t="s">
        <v>124</v>
      </c>
      <c r="B919" s="2" t="s">
        <v>124</v>
      </c>
      <c r="C919" s="2" t="s">
        <v>48</v>
      </c>
      <c r="D919" s="2" t="s">
        <v>13</v>
      </c>
      <c r="E919" s="2" t="s">
        <v>74</v>
      </c>
      <c r="F919" s="2" t="s">
        <v>977</v>
      </c>
      <c r="G919" s="14" t="n">
        <v>24.5</v>
      </c>
      <c r="H919" s="14" t="n">
        <v>100.85</v>
      </c>
      <c r="I919" s="14" t="n">
        <v>24.5</v>
      </c>
      <c r="J919" s="23" t="n">
        <f aca="false">IF(AND(E919="Priority",ISNUMBER('Cost model'!N324)),'Cost model'!N324,'Cost model'!M324)</f>
        <v>85</v>
      </c>
      <c r="K919" s="14" t="n">
        <f aca="false">J919-H919</f>
        <v>-15.85</v>
      </c>
      <c r="L919" s="14" t="n">
        <f aca="false">G919-H919</f>
        <v>-76.35</v>
      </c>
    </row>
    <row r="920" customFormat="false" ht="15" hidden="false" customHeight="false" outlineLevel="0" collapsed="false">
      <c r="A920" s="2" t="s">
        <v>124</v>
      </c>
      <c r="B920" s="2" t="s">
        <v>124</v>
      </c>
      <c r="C920" s="2" t="s">
        <v>48</v>
      </c>
      <c r="D920" s="2" t="s">
        <v>12</v>
      </c>
      <c r="E920" s="2" t="s">
        <v>74</v>
      </c>
      <c r="F920" s="2" t="s">
        <v>977</v>
      </c>
      <c r="G920" s="14" t="n">
        <v>12.5</v>
      </c>
      <c r="H920" s="14" t="n">
        <v>57.5</v>
      </c>
      <c r="I920" s="14" t="n">
        <v>12.5</v>
      </c>
      <c r="J920" s="23" t="n">
        <f aca="false">IF(AND(E920="Priority",ISNUMBER('Cost model'!N321)),'Cost model'!N321,'Cost model'!M321)</f>
        <v>40</v>
      </c>
      <c r="K920" s="14" t="n">
        <f aca="false">J920-H920</f>
        <v>-17.5</v>
      </c>
      <c r="L920" s="14" t="n">
        <f aca="false">G920-H920</f>
        <v>-45</v>
      </c>
    </row>
    <row r="921" customFormat="false" ht="15" hidden="false" customHeight="false" outlineLevel="0" collapsed="false">
      <c r="A921" s="2" t="s">
        <v>142</v>
      </c>
      <c r="B921" s="2" t="s">
        <v>124</v>
      </c>
      <c r="C921" s="2" t="s">
        <v>47</v>
      </c>
      <c r="D921" s="2" t="s">
        <v>10</v>
      </c>
      <c r="E921" s="2" t="s">
        <v>83</v>
      </c>
      <c r="F921" s="2" t="s">
        <v>976</v>
      </c>
      <c r="G921" s="14" t="n">
        <v>19.5</v>
      </c>
      <c r="H921" s="14" t="n">
        <v>20.05</v>
      </c>
      <c r="I921" s="14" t="n">
        <v>19.5</v>
      </c>
      <c r="J921" s="23" t="n">
        <f aca="false">IF(AND(E921="Priority",ISNUMBER('Cost model'!N662)),'Cost model'!N662,'Cost model'!M662)</f>
        <v>18.5</v>
      </c>
      <c r="K921" s="14" t="n">
        <f aca="false">J921-H921</f>
        <v>-1.55</v>
      </c>
      <c r="L921" s="14" t="n">
        <f aca="false">G921-H921</f>
        <v>-0.550000000000001</v>
      </c>
    </row>
    <row r="922" customFormat="false" ht="15" hidden="false" customHeight="false" outlineLevel="0" collapsed="false">
      <c r="A922" s="2" t="s">
        <v>221</v>
      </c>
      <c r="B922" s="2" t="s">
        <v>124</v>
      </c>
      <c r="C922" s="2" t="s">
        <v>47</v>
      </c>
      <c r="D922" s="2" t="s">
        <v>10</v>
      </c>
      <c r="E922" s="2" t="s">
        <v>74</v>
      </c>
      <c r="F922" s="2" t="s">
        <v>976</v>
      </c>
      <c r="G922" s="14" t="n">
        <v>19.5</v>
      </c>
      <c r="H922" s="14" t="n">
        <v>22.75</v>
      </c>
      <c r="I922" s="14" t="n">
        <v>19.5</v>
      </c>
      <c r="J922" s="23" t="n">
        <f aca="false">IF(AND(E922="Priority",ISNUMBER('Cost model'!N797)),'Cost model'!N797,'Cost model'!M797)</f>
        <v>14.5</v>
      </c>
      <c r="K922" s="14" t="n">
        <f aca="false">J922-H922</f>
        <v>-8.25</v>
      </c>
      <c r="L922" s="14" t="n">
        <f aca="false">G922-H922</f>
        <v>-3.25</v>
      </c>
    </row>
    <row r="923" customFormat="false" ht="15" hidden="false" customHeight="false" outlineLevel="0" collapsed="false">
      <c r="A923" s="2" t="s">
        <v>142</v>
      </c>
      <c r="B923" s="2" t="s">
        <v>142</v>
      </c>
      <c r="C923" s="2" t="s">
        <v>49</v>
      </c>
      <c r="D923" s="2" t="s">
        <v>12</v>
      </c>
      <c r="E923" s="2" t="s">
        <v>74</v>
      </c>
      <c r="F923" s="2" t="s">
        <v>977</v>
      </c>
      <c r="G923" s="14" t="n">
        <v>19.5</v>
      </c>
      <c r="H923" s="14" t="n">
        <v>37.41</v>
      </c>
      <c r="I923" s="14" t="n">
        <v>19.5</v>
      </c>
      <c r="J923" s="23" t="n">
        <f aca="false">IF(AND(E923="Priority",ISNUMBER('Cost model'!N637)),'Cost model'!N637,'Cost model'!M637)</f>
        <v>45</v>
      </c>
      <c r="K923" s="14" t="n">
        <f aca="false">J923-H923</f>
        <v>7.59</v>
      </c>
      <c r="L923" s="14" t="n">
        <f aca="false">G923-H923</f>
        <v>-17.91</v>
      </c>
    </row>
    <row r="924" customFormat="false" ht="15" hidden="false" customHeight="false" outlineLevel="0" collapsed="false">
      <c r="A924" s="2" t="s">
        <v>174</v>
      </c>
      <c r="B924" s="2" t="s">
        <v>124</v>
      </c>
      <c r="C924" s="2" t="s">
        <v>49</v>
      </c>
      <c r="D924" s="2" t="s">
        <v>12</v>
      </c>
      <c r="E924" s="2" t="s">
        <v>74</v>
      </c>
      <c r="F924" s="2" t="s">
        <v>976</v>
      </c>
      <c r="G924" s="14" t="n">
        <v>17.5</v>
      </c>
      <c r="H924" s="14" t="n">
        <v>20.19</v>
      </c>
      <c r="I924" s="14" t="n">
        <v>19.5</v>
      </c>
      <c r="J924" s="23" t="n">
        <f aca="false">IF(AND(E924="Priority",ISNUMBER('Cost model'!N112)),'Cost model'!N112,'Cost model'!M112)</f>
        <v>50</v>
      </c>
      <c r="K924" s="14" t="n">
        <f aca="false">J924-H924</f>
        <v>29.81</v>
      </c>
      <c r="L924" s="14" t="n">
        <f aca="false">G924-H924</f>
        <v>-2.69</v>
      </c>
    </row>
    <row r="925" customFormat="false" ht="15" hidden="false" customHeight="false" outlineLevel="0" collapsed="false">
      <c r="A925" s="2" t="s">
        <v>174</v>
      </c>
      <c r="B925" s="2" t="s">
        <v>124</v>
      </c>
      <c r="C925" s="2" t="s">
        <v>48</v>
      </c>
      <c r="D925" s="2" t="s">
        <v>10</v>
      </c>
      <c r="E925" s="2" t="s">
        <v>74</v>
      </c>
      <c r="F925" s="2" t="s">
        <v>976</v>
      </c>
      <c r="G925" s="14" t="n">
        <v>12.5</v>
      </c>
      <c r="H925" s="14" t="n">
        <v>12.73</v>
      </c>
      <c r="I925" s="14" t="n">
        <v>12.5</v>
      </c>
      <c r="J925" s="23" t="n">
        <f aca="false">IF(AND(E925="Priority",ISNUMBER('Cost model'!N108)),'Cost model'!N108,'Cost model'!M108)</f>
        <v>15.5</v>
      </c>
      <c r="K925" s="14" t="n">
        <f aca="false">J925-H925</f>
        <v>2.77</v>
      </c>
      <c r="L925" s="14" t="n">
        <f aca="false">G925-H925</f>
        <v>-0.23</v>
      </c>
    </row>
    <row r="926" customFormat="false" ht="15" hidden="false" customHeight="false" outlineLevel="0" collapsed="false">
      <c r="A926" s="2" t="s">
        <v>124</v>
      </c>
      <c r="B926" s="2" t="s">
        <v>124</v>
      </c>
      <c r="C926" s="2" t="s">
        <v>47</v>
      </c>
      <c r="D926" s="2" t="s">
        <v>10</v>
      </c>
      <c r="E926" s="2" t="s">
        <v>74</v>
      </c>
      <c r="F926" s="2" t="s">
        <v>977</v>
      </c>
      <c r="G926" s="14" t="n">
        <v>9.5</v>
      </c>
      <c r="H926" s="14" t="n">
        <v>7.24</v>
      </c>
      <c r="I926" s="14" t="n">
        <v>9.5</v>
      </c>
      <c r="J926" s="23" t="n">
        <f aca="false">IF(AND(E926="Priority",ISNUMBER('Cost model'!N317)),'Cost model'!N317,'Cost model'!M317)</f>
        <v>10.5</v>
      </c>
      <c r="K926" s="14" t="n">
        <f aca="false">J926-H926</f>
        <v>3.26</v>
      </c>
      <c r="L926" s="14" t="n">
        <f aca="false">G926-H926</f>
        <v>2.26</v>
      </c>
    </row>
    <row r="927" customFormat="false" ht="15" hidden="false" customHeight="false" outlineLevel="0" collapsed="false">
      <c r="A927" s="2" t="s">
        <v>124</v>
      </c>
      <c r="B927" s="2" t="s">
        <v>124</v>
      </c>
      <c r="C927" s="2" t="s">
        <v>48</v>
      </c>
      <c r="D927" s="2" t="s">
        <v>10</v>
      </c>
      <c r="E927" s="2" t="s">
        <v>74</v>
      </c>
      <c r="F927" s="2" t="s">
        <v>977</v>
      </c>
      <c r="G927" s="14" t="n">
        <v>12.5</v>
      </c>
      <c r="H927" s="14" t="n">
        <v>11.61</v>
      </c>
      <c r="I927" s="14" t="n">
        <v>12.5</v>
      </c>
      <c r="J927" s="23" t="n">
        <f aca="false">IF(AND(E927="Priority",ISNUMBER('Cost model'!N318)),'Cost model'!N318,'Cost model'!M318)</f>
        <v>14.5</v>
      </c>
      <c r="K927" s="14" t="n">
        <f aca="false">J927-H927</f>
        <v>2.89</v>
      </c>
      <c r="L927" s="14" t="n">
        <f aca="false">G927-H927</f>
        <v>0.890000000000001</v>
      </c>
    </row>
    <row r="928" customFormat="false" ht="15" hidden="false" customHeight="false" outlineLevel="0" collapsed="false">
      <c r="A928" s="2" t="s">
        <v>124</v>
      </c>
      <c r="B928" s="2" t="s">
        <v>142</v>
      </c>
      <c r="C928" s="2" t="s">
        <v>47</v>
      </c>
      <c r="D928" s="2" t="s">
        <v>12</v>
      </c>
      <c r="E928" s="2" t="s">
        <v>74</v>
      </c>
      <c r="F928" s="2" t="s">
        <v>976</v>
      </c>
      <c r="G928" s="14" t="n">
        <v>9.5</v>
      </c>
      <c r="H928" s="14" t="n">
        <v>15.99</v>
      </c>
      <c r="I928" s="14" t="n">
        <v>19.5</v>
      </c>
      <c r="J928" s="23" t="n">
        <f aca="false">IF(AND(E928="Priority",ISNUMBER('Cost model'!N335)),'Cost model'!N335,'Cost model'!M335)</f>
        <v>45</v>
      </c>
      <c r="K928" s="14" t="n">
        <f aca="false">J928-H928</f>
        <v>29.01</v>
      </c>
      <c r="L928" s="14" t="n">
        <f aca="false">G928-H928</f>
        <v>-6.49</v>
      </c>
    </row>
    <row r="929" customFormat="false" ht="15" hidden="false" customHeight="false" outlineLevel="0" collapsed="false">
      <c r="A929" s="2" t="s">
        <v>221</v>
      </c>
      <c r="B929" s="2" t="s">
        <v>142</v>
      </c>
      <c r="C929" s="2" t="s">
        <v>47</v>
      </c>
      <c r="D929" s="2" t="s">
        <v>10</v>
      </c>
      <c r="E929" s="2" t="s">
        <v>74</v>
      </c>
      <c r="F929" s="2" t="s">
        <v>976</v>
      </c>
      <c r="G929" s="14" t="n">
        <v>12.6</v>
      </c>
      <c r="H929" s="14" t="n">
        <v>22.75</v>
      </c>
      <c r="I929" s="14" t="n">
        <v>19.5</v>
      </c>
      <c r="J929" s="23" t="n">
        <f aca="false">IF(AND(E929="Priority",ISNUMBER('Cost model'!N767)),'Cost model'!N767,'Cost model'!M767)</f>
        <v>15.5</v>
      </c>
      <c r="K929" s="14" t="n">
        <f aca="false">J929-H929</f>
        <v>-7.25</v>
      </c>
      <c r="L929" s="14" t="n">
        <f aca="false">G929-H929</f>
        <v>-10.15</v>
      </c>
    </row>
    <row r="930" customFormat="false" ht="15" hidden="false" customHeight="false" outlineLevel="0" collapsed="false">
      <c r="A930" s="2" t="s">
        <v>174</v>
      </c>
      <c r="B930" s="2" t="s">
        <v>142</v>
      </c>
      <c r="C930" s="2" t="s">
        <v>48</v>
      </c>
      <c r="D930" s="2" t="s">
        <v>10</v>
      </c>
      <c r="E930" s="2" t="s">
        <v>83</v>
      </c>
      <c r="F930" s="2" t="s">
        <v>976</v>
      </c>
      <c r="G930" s="14" t="n">
        <v>17.5</v>
      </c>
      <c r="H930" s="14" t="n">
        <v>11.48</v>
      </c>
      <c r="I930" s="14" t="n">
        <v>17.5</v>
      </c>
      <c r="J930" s="23" t="n">
        <f aca="false">IF(AND(E930="Priority",ISNUMBER('Cost model'!N123)),'Cost model'!N123,'Cost model'!M123)</f>
        <v>22.5</v>
      </c>
      <c r="K930" s="14" t="n">
        <f aca="false">J930-H930</f>
        <v>11.02</v>
      </c>
      <c r="L930" s="14" t="n">
        <f aca="false">G930-H930</f>
        <v>6.02</v>
      </c>
    </row>
    <row r="931" customFormat="false" ht="15" hidden="false" customHeight="false" outlineLevel="0" collapsed="false">
      <c r="A931" s="2" t="s">
        <v>174</v>
      </c>
      <c r="B931" s="2" t="s">
        <v>174</v>
      </c>
      <c r="C931" s="2" t="s">
        <v>49</v>
      </c>
      <c r="D931" s="2" t="s">
        <v>10</v>
      </c>
      <c r="E931" s="2" t="s">
        <v>74</v>
      </c>
      <c r="F931" s="2" t="s">
        <v>977</v>
      </c>
      <c r="G931" s="14" t="n">
        <v>14.5</v>
      </c>
      <c r="H931" s="14" t="n">
        <v>15.37</v>
      </c>
      <c r="I931" s="14" t="n">
        <v>17.5</v>
      </c>
      <c r="J931" s="23" t="n">
        <f aca="false">IF(AND(E931="Priority",ISNUMBER('Cost model'!N169)),'Cost model'!N169,'Cost model'!M169)</f>
        <v>18.5</v>
      </c>
      <c r="K931" s="14" t="n">
        <f aca="false">J931-H931</f>
        <v>3.13</v>
      </c>
      <c r="L931" s="14" t="n">
        <f aca="false">G931-H931</f>
        <v>-0.869999999999999</v>
      </c>
    </row>
    <row r="932" customFormat="false" ht="15" hidden="false" customHeight="false" outlineLevel="0" collapsed="false">
      <c r="A932" s="2" t="s">
        <v>174</v>
      </c>
      <c r="B932" s="2" t="s">
        <v>174</v>
      </c>
      <c r="C932" s="2" t="s">
        <v>48</v>
      </c>
      <c r="D932" s="2" t="s">
        <v>12</v>
      </c>
      <c r="E932" s="2" t="s">
        <v>83</v>
      </c>
      <c r="F932" s="2" t="s">
        <v>977</v>
      </c>
      <c r="G932" s="14" t="n">
        <v>19.5</v>
      </c>
      <c r="H932" s="14" t="n">
        <v>59.8</v>
      </c>
      <c r="I932" s="14" t="n">
        <v>19.5</v>
      </c>
      <c r="J932" s="23" t="n">
        <f aca="false">IF(AND(E932="Priority",ISNUMBER('Cost model'!N171)),'Cost model'!N171,'Cost model'!M171)</f>
        <v>55</v>
      </c>
      <c r="K932" s="14" t="n">
        <f aca="false">J932-H932</f>
        <v>-4.8</v>
      </c>
      <c r="L932" s="14" t="n">
        <f aca="false">G932-H932</f>
        <v>-40.3</v>
      </c>
    </row>
    <row r="933" customFormat="false" ht="15" hidden="false" customHeight="false" outlineLevel="0" collapsed="false">
      <c r="A933" s="2" t="s">
        <v>142</v>
      </c>
      <c r="B933" s="2" t="s">
        <v>142</v>
      </c>
      <c r="C933" s="2" t="s">
        <v>47</v>
      </c>
      <c r="D933" s="2" t="s">
        <v>12</v>
      </c>
      <c r="E933" s="2" t="s">
        <v>74</v>
      </c>
      <c r="F933" s="2" t="s">
        <v>977</v>
      </c>
      <c r="G933" s="14" t="n">
        <v>14.5</v>
      </c>
      <c r="H933" s="14" t="n">
        <v>22.75</v>
      </c>
      <c r="I933" s="14" t="n">
        <v>9.5</v>
      </c>
      <c r="J933" s="23" t="n">
        <f aca="false">IF(AND(E933="Priority",ISNUMBER('Cost model'!N635)),'Cost model'!N635,'Cost model'!M635)</f>
        <v>30.5</v>
      </c>
      <c r="K933" s="14" t="n">
        <f aca="false">J933-H933</f>
        <v>7.75</v>
      </c>
      <c r="L933" s="14" t="n">
        <f aca="false">G933-H933</f>
        <v>-8.25</v>
      </c>
    </row>
    <row r="934" customFormat="false" ht="15" hidden="false" customHeight="false" outlineLevel="0" collapsed="false">
      <c r="A934" s="2" t="s">
        <v>221</v>
      </c>
      <c r="B934" s="2" t="s">
        <v>124</v>
      </c>
      <c r="C934" s="2" t="s">
        <v>47</v>
      </c>
      <c r="D934" s="2" t="s">
        <v>10</v>
      </c>
      <c r="E934" s="2" t="s">
        <v>74</v>
      </c>
      <c r="F934" s="2" t="s">
        <v>976</v>
      </c>
      <c r="G934" s="14" t="n">
        <v>19.5</v>
      </c>
      <c r="H934" s="14" t="n">
        <v>13.86</v>
      </c>
      <c r="I934" s="14" t="n">
        <v>19.5</v>
      </c>
      <c r="J934" s="23" t="n">
        <f aca="false">IF(AND(E934="Priority",ISNUMBER('Cost model'!N797)),'Cost model'!N797,'Cost model'!M797)</f>
        <v>14.5</v>
      </c>
      <c r="K934" s="14" t="n">
        <f aca="false">J934-H934</f>
        <v>0.640000000000001</v>
      </c>
      <c r="L934" s="14" t="n">
        <f aca="false">G934-H934</f>
        <v>5.64</v>
      </c>
    </row>
    <row r="935" customFormat="false" ht="15" hidden="false" customHeight="false" outlineLevel="0" collapsed="false">
      <c r="A935" s="2" t="s">
        <v>221</v>
      </c>
      <c r="B935" s="2" t="s">
        <v>221</v>
      </c>
      <c r="C935" s="2" t="s">
        <v>49</v>
      </c>
      <c r="D935" s="2" t="s">
        <v>10</v>
      </c>
      <c r="E935" s="2" t="s">
        <v>74</v>
      </c>
      <c r="F935" s="2" t="s">
        <v>977</v>
      </c>
      <c r="G935" s="14" t="n">
        <v>29.5</v>
      </c>
      <c r="H935" s="14" t="n">
        <v>81.75</v>
      </c>
      <c r="I935" s="14" t="n">
        <v>17.5</v>
      </c>
      <c r="J935" s="23" t="n">
        <f aca="false">IF(AND(E935="Priority",ISNUMBER('Cost model'!N739)),'Cost model'!N739,'Cost model'!M739)</f>
        <v>17.5</v>
      </c>
      <c r="K935" s="14" t="n">
        <f aca="false">J935-H935</f>
        <v>-64.25</v>
      </c>
      <c r="L935" s="14" t="n">
        <f aca="false">G935-H935</f>
        <v>-52.25</v>
      </c>
    </row>
    <row r="936" customFormat="false" ht="15" hidden="false" customHeight="false" outlineLevel="0" collapsed="false">
      <c r="A936" s="2" t="s">
        <v>174</v>
      </c>
      <c r="B936" s="2" t="s">
        <v>124</v>
      </c>
      <c r="C936" s="2" t="s">
        <v>49</v>
      </c>
      <c r="D936" s="2" t="s">
        <v>13</v>
      </c>
      <c r="E936" s="2" t="s">
        <v>74</v>
      </c>
      <c r="F936" s="2" t="s">
        <v>976</v>
      </c>
      <c r="G936" s="14" t="n">
        <v>50</v>
      </c>
      <c r="H936" s="14" t="n">
        <v>82.12</v>
      </c>
      <c r="I936" s="14" t="n">
        <v>50</v>
      </c>
      <c r="J936" s="23" t="n">
        <f aca="false">IF(AND(E936="Priority",ISNUMBER('Cost model'!N115)),'Cost model'!N115,'Cost model'!M115)</f>
        <v>105</v>
      </c>
      <c r="K936" s="14" t="n">
        <f aca="false">J936-H936</f>
        <v>22.88</v>
      </c>
      <c r="L936" s="14" t="n">
        <f aca="false">G936-H936</f>
        <v>-32.12</v>
      </c>
    </row>
    <row r="937" customFormat="false" ht="15" hidden="false" customHeight="false" outlineLevel="0" collapsed="false">
      <c r="A937" s="2" t="s">
        <v>142</v>
      </c>
      <c r="B937" s="2" t="s">
        <v>142</v>
      </c>
      <c r="C937" s="2" t="s">
        <v>49</v>
      </c>
      <c r="D937" s="2" t="s">
        <v>12</v>
      </c>
      <c r="E937" s="2" t="s">
        <v>74</v>
      </c>
      <c r="F937" s="2" t="s">
        <v>977</v>
      </c>
      <c r="G937" s="14" t="n">
        <v>24.5</v>
      </c>
      <c r="H937" s="14" t="n">
        <v>24.5</v>
      </c>
      <c r="I937" s="14" t="n">
        <v>19.5</v>
      </c>
      <c r="J937" s="23" t="n">
        <f aca="false">IF(AND(E937="Priority",ISNUMBER('Cost model'!N637)),'Cost model'!N637,'Cost model'!M637)</f>
        <v>45</v>
      </c>
      <c r="K937" s="14" t="n">
        <f aca="false">J937-H937</f>
        <v>20.5</v>
      </c>
      <c r="L937" s="14" t="n">
        <f aca="false">G937-H937</f>
        <v>0</v>
      </c>
    </row>
    <row r="938" customFormat="false" ht="15" hidden="false" customHeight="false" outlineLevel="0" collapsed="false">
      <c r="A938" s="2" t="s">
        <v>174</v>
      </c>
      <c r="B938" s="2" t="s">
        <v>124</v>
      </c>
      <c r="C938" s="2" t="s">
        <v>48</v>
      </c>
      <c r="D938" s="2" t="s">
        <v>10</v>
      </c>
      <c r="E938" s="2" t="s">
        <v>83</v>
      </c>
      <c r="F938" s="2" t="s">
        <v>976</v>
      </c>
      <c r="G938" s="14" t="n">
        <v>17.5</v>
      </c>
      <c r="H938" s="14" t="n">
        <v>11.89</v>
      </c>
      <c r="I938" s="14" t="n">
        <v>17.5</v>
      </c>
      <c r="J938" s="23" t="n">
        <f aca="false">IF(AND(E938="Priority",ISNUMBER('Cost model'!N108)),'Cost model'!N108,'Cost model'!M108)</f>
        <v>21.5</v>
      </c>
      <c r="K938" s="14" t="n">
        <f aca="false">J938-H938</f>
        <v>9.61</v>
      </c>
      <c r="L938" s="14" t="n">
        <f aca="false">G938-H938</f>
        <v>5.61</v>
      </c>
    </row>
    <row r="939" customFormat="false" ht="15" hidden="false" customHeight="false" outlineLevel="0" collapsed="false">
      <c r="A939" s="2" t="s">
        <v>158</v>
      </c>
      <c r="B939" s="2" t="s">
        <v>158</v>
      </c>
      <c r="C939" s="2" t="s">
        <v>47</v>
      </c>
      <c r="D939" s="2" t="s">
        <v>10</v>
      </c>
      <c r="E939" s="2" t="s">
        <v>74</v>
      </c>
      <c r="F939" s="2" t="s">
        <v>977</v>
      </c>
      <c r="G939" s="14" t="n">
        <v>9.5</v>
      </c>
      <c r="H939" s="14" t="n">
        <v>8.09</v>
      </c>
      <c r="I939" s="14" t="n">
        <v>9.5</v>
      </c>
      <c r="J939" s="23" t="n">
        <f aca="false">IF(AND(E939="Priority",ISNUMBER('Cost model'!N422)),'Cost model'!N422,'Cost model'!M422)</f>
        <v>8.5</v>
      </c>
      <c r="K939" s="14" t="n">
        <f aca="false">J939-H939</f>
        <v>0.41</v>
      </c>
      <c r="L939" s="14" t="n">
        <f aca="false">G939-H939</f>
        <v>1.41</v>
      </c>
    </row>
    <row r="940" customFormat="false" ht="15" hidden="false" customHeight="false" outlineLevel="0" collapsed="false">
      <c r="A940" s="2" t="s">
        <v>124</v>
      </c>
      <c r="B940" s="2" t="s">
        <v>124</v>
      </c>
      <c r="C940" s="2" t="s">
        <v>48</v>
      </c>
      <c r="D940" s="2" t="s">
        <v>13</v>
      </c>
      <c r="E940" s="2" t="s">
        <v>74</v>
      </c>
      <c r="F940" s="2" t="s">
        <v>977</v>
      </c>
      <c r="G940" s="14" t="n">
        <v>24.5</v>
      </c>
      <c r="H940" s="14" t="n">
        <v>79.5</v>
      </c>
      <c r="I940" s="14" t="n">
        <v>24.5</v>
      </c>
      <c r="J940" s="23" t="n">
        <f aca="false">IF(AND(E940="Priority",ISNUMBER('Cost model'!N324)),'Cost model'!N324,'Cost model'!M324)</f>
        <v>85</v>
      </c>
      <c r="K940" s="14" t="n">
        <f aca="false">J940-H940</f>
        <v>5.5</v>
      </c>
      <c r="L940" s="14" t="n">
        <f aca="false">G940-H940</f>
        <v>-55</v>
      </c>
    </row>
    <row r="941" customFormat="false" ht="15" hidden="false" customHeight="false" outlineLevel="0" collapsed="false">
      <c r="A941" s="2" t="s">
        <v>205</v>
      </c>
      <c r="B941" s="2" t="s">
        <v>142</v>
      </c>
      <c r="C941" s="2" t="s">
        <v>48</v>
      </c>
      <c r="D941" s="2" t="s">
        <v>10</v>
      </c>
      <c r="E941" s="2" t="s">
        <v>74</v>
      </c>
      <c r="F941" s="2" t="s">
        <v>976</v>
      </c>
      <c r="G941" s="14" t="n">
        <v>14.5</v>
      </c>
      <c r="H941" s="14" t="n">
        <v>28.18</v>
      </c>
      <c r="I941" s="14" t="n">
        <v>14.5</v>
      </c>
      <c r="J941" s="23" t="n">
        <f aca="false">IF(AND(E941="Priority",ISNUMBER('Cost model'!N543)),'Cost model'!N543,'Cost model'!M543)</f>
        <v>18.5</v>
      </c>
      <c r="K941" s="14" t="n">
        <f aca="false">J941-H941</f>
        <v>-9.68</v>
      </c>
      <c r="L941" s="14" t="n">
        <f aca="false">G941-H941</f>
        <v>-13.68</v>
      </c>
    </row>
    <row r="942" customFormat="false" ht="15" hidden="false" customHeight="false" outlineLevel="0" collapsed="false">
      <c r="A942" s="2" t="s">
        <v>342</v>
      </c>
      <c r="B942" s="2" t="s">
        <v>124</v>
      </c>
      <c r="C942" s="2" t="s">
        <v>47</v>
      </c>
      <c r="D942" s="2" t="s">
        <v>10</v>
      </c>
      <c r="E942" s="2" t="s">
        <v>74</v>
      </c>
      <c r="F942" s="2" t="s">
        <v>976</v>
      </c>
      <c r="G942" s="14" t="n">
        <v>24.5</v>
      </c>
      <c r="H942" s="14" t="n">
        <v>22.75</v>
      </c>
      <c r="I942" s="14" t="n">
        <v>24.5</v>
      </c>
      <c r="J942" s="23" t="n">
        <f aca="false">IF(AND(E942="Priority",ISNUMBER('Cost model'!N257)),'Cost model'!N257,'Cost model'!M257)</f>
        <v>20.5</v>
      </c>
      <c r="K942" s="14" t="n">
        <f aca="false">J942-H942</f>
        <v>-2.25</v>
      </c>
      <c r="L942" s="14" t="n">
        <f aca="false">G942-H942</f>
        <v>1.75</v>
      </c>
    </row>
    <row r="943" customFormat="false" ht="15" hidden="false" customHeight="false" outlineLevel="0" collapsed="false">
      <c r="A943" s="2" t="s">
        <v>124</v>
      </c>
      <c r="B943" s="2" t="s">
        <v>124</v>
      </c>
      <c r="C943" s="2" t="s">
        <v>47</v>
      </c>
      <c r="D943" s="2" t="s">
        <v>10</v>
      </c>
      <c r="E943" s="2" t="s">
        <v>83</v>
      </c>
      <c r="F943" s="2" t="s">
        <v>977</v>
      </c>
      <c r="G943" s="14" t="n">
        <v>14.5</v>
      </c>
      <c r="H943" s="14" t="n">
        <v>27.68</v>
      </c>
      <c r="I943" s="14" t="n">
        <v>14.5</v>
      </c>
      <c r="J943" s="23" t="n">
        <f aca="false">IF(AND(E943="Priority",ISNUMBER('Cost model'!N317)),'Cost model'!N317,'Cost model'!M317)</f>
        <v>15.5</v>
      </c>
      <c r="K943" s="14" t="n">
        <f aca="false">J943-H943</f>
        <v>-12.18</v>
      </c>
      <c r="L943" s="14" t="n">
        <f aca="false">G943-H943</f>
        <v>-13.18</v>
      </c>
    </row>
    <row r="944" customFormat="false" ht="15" hidden="false" customHeight="false" outlineLevel="0" collapsed="false">
      <c r="A944" s="2" t="s">
        <v>142</v>
      </c>
      <c r="B944" s="2" t="s">
        <v>142</v>
      </c>
      <c r="C944" s="2" t="s">
        <v>47</v>
      </c>
      <c r="D944" s="2" t="s">
        <v>12</v>
      </c>
      <c r="E944" s="2" t="s">
        <v>74</v>
      </c>
      <c r="F944" s="2" t="s">
        <v>977</v>
      </c>
      <c r="G944" s="14" t="n">
        <v>9.5</v>
      </c>
      <c r="H944" s="14" t="n">
        <v>24.5</v>
      </c>
      <c r="I944" s="14" t="n">
        <v>9.5</v>
      </c>
      <c r="J944" s="23" t="n">
        <f aca="false">IF(AND(E944="Priority",ISNUMBER('Cost model'!N635)),'Cost model'!N635,'Cost model'!M635)</f>
        <v>30.5</v>
      </c>
      <c r="K944" s="14" t="n">
        <f aca="false">J944-H944</f>
        <v>6</v>
      </c>
      <c r="L944" s="14" t="n">
        <f aca="false">G944-H944</f>
        <v>-15</v>
      </c>
    </row>
    <row r="945" customFormat="false" ht="15" hidden="false" customHeight="false" outlineLevel="0" collapsed="false">
      <c r="A945" s="2" t="s">
        <v>124</v>
      </c>
      <c r="B945" s="2" t="s">
        <v>124</v>
      </c>
      <c r="C945" s="2" t="s">
        <v>48</v>
      </c>
      <c r="D945" s="2" t="s">
        <v>10</v>
      </c>
      <c r="E945" s="2" t="s">
        <v>74</v>
      </c>
      <c r="F945" s="2" t="s">
        <v>977</v>
      </c>
      <c r="G945" s="14" t="n">
        <v>14.5</v>
      </c>
      <c r="H945" s="14" t="n">
        <v>8.68</v>
      </c>
      <c r="I945" s="14" t="n">
        <v>12.5</v>
      </c>
      <c r="J945" s="23" t="n">
        <f aca="false">IF(AND(E945="Priority",ISNUMBER('Cost model'!N318)),'Cost model'!N318,'Cost model'!M318)</f>
        <v>14.5</v>
      </c>
      <c r="K945" s="14" t="n">
        <f aca="false">J945-H945</f>
        <v>5.82</v>
      </c>
      <c r="L945" s="14" t="n">
        <f aca="false">G945-H945</f>
        <v>5.82</v>
      </c>
    </row>
    <row r="946" customFormat="false" ht="15" hidden="false" customHeight="false" outlineLevel="0" collapsed="false">
      <c r="A946" s="2" t="s">
        <v>123</v>
      </c>
      <c r="B946" s="2" t="s">
        <v>124</v>
      </c>
      <c r="C946" s="2" t="s">
        <v>47</v>
      </c>
      <c r="D946" s="2" t="s">
        <v>12</v>
      </c>
      <c r="E946" s="2" t="s">
        <v>74</v>
      </c>
      <c r="F946" s="2" t="s">
        <v>976</v>
      </c>
      <c r="G946" s="14" t="n">
        <v>19.5</v>
      </c>
      <c r="H946" s="14" t="n">
        <v>24.42</v>
      </c>
      <c r="I946" s="14" t="n">
        <v>19.5</v>
      </c>
      <c r="J946" s="23" t="n">
        <f aca="false">IF(AND(E946="Priority",ISNUMBER('Cost model'!N5)),'Cost model'!N5,'Cost model'!M5)</f>
        <v>35</v>
      </c>
      <c r="K946" s="14" t="n">
        <f aca="false">J946-H946</f>
        <v>10.58</v>
      </c>
      <c r="L946" s="14" t="n">
        <f aca="false">G946-H946</f>
        <v>-4.92</v>
      </c>
    </row>
    <row r="947" customFormat="false" ht="15" hidden="false" customHeight="false" outlineLevel="0" collapsed="false">
      <c r="A947" s="2" t="s">
        <v>174</v>
      </c>
      <c r="B947" s="2" t="s">
        <v>142</v>
      </c>
      <c r="C947" s="2" t="s">
        <v>47</v>
      </c>
      <c r="D947" s="2" t="s">
        <v>10</v>
      </c>
      <c r="E947" s="2" t="s">
        <v>74</v>
      </c>
      <c r="F947" s="2" t="s">
        <v>976</v>
      </c>
      <c r="G947" s="14" t="n">
        <v>9.5</v>
      </c>
      <c r="H947" s="14" t="n">
        <v>10.59</v>
      </c>
      <c r="I947" s="14" t="n">
        <v>9.5</v>
      </c>
      <c r="J947" s="23" t="n">
        <f aca="false">IF(AND(E947="Priority",ISNUMBER('Cost model'!N122)),'Cost model'!N122,'Cost model'!M122)</f>
        <v>13.5</v>
      </c>
      <c r="K947" s="14" t="n">
        <f aca="false">J947-H947</f>
        <v>2.91</v>
      </c>
      <c r="L947" s="14" t="n">
        <f aca="false">G947-H947</f>
        <v>-1.09</v>
      </c>
    </row>
    <row r="948" customFormat="false" ht="15" hidden="false" customHeight="false" outlineLevel="0" collapsed="false">
      <c r="A948" s="2" t="s">
        <v>174</v>
      </c>
      <c r="B948" s="2" t="s">
        <v>221</v>
      </c>
      <c r="C948" s="2" t="s">
        <v>49</v>
      </c>
      <c r="D948" s="2" t="s">
        <v>10</v>
      </c>
      <c r="E948" s="2" t="s">
        <v>74</v>
      </c>
      <c r="F948" s="2" t="s">
        <v>976</v>
      </c>
      <c r="G948" s="14" t="n">
        <v>17.5</v>
      </c>
      <c r="H948" s="14" t="n">
        <v>14.38</v>
      </c>
      <c r="I948" s="14" t="n">
        <v>19.5</v>
      </c>
      <c r="J948" s="23" t="n">
        <f aca="false">IF(AND(E948="Priority",ISNUMBER('Cost model'!N154)),'Cost model'!N154,'Cost model'!M154)</f>
        <v>20.5</v>
      </c>
      <c r="K948" s="14" t="n">
        <f aca="false">J948-H948</f>
        <v>6.12</v>
      </c>
      <c r="L948" s="14" t="n">
        <f aca="false">G948-H948</f>
        <v>3.12</v>
      </c>
    </row>
    <row r="949" customFormat="false" ht="15" hidden="false" customHeight="false" outlineLevel="0" collapsed="false">
      <c r="A949" s="2" t="s">
        <v>174</v>
      </c>
      <c r="B949" s="2" t="s">
        <v>124</v>
      </c>
      <c r="C949" s="2" t="s">
        <v>47</v>
      </c>
      <c r="D949" s="2" t="s">
        <v>12</v>
      </c>
      <c r="E949" s="2" t="s">
        <v>74</v>
      </c>
      <c r="F949" s="2" t="s">
        <v>976</v>
      </c>
      <c r="G949" s="14" t="n">
        <v>9.5</v>
      </c>
      <c r="H949" s="14" t="n">
        <v>22.75</v>
      </c>
      <c r="I949" s="14" t="n">
        <v>9.5</v>
      </c>
      <c r="J949" s="23" t="n">
        <f aca="false">IF(AND(E949="Priority",ISNUMBER('Cost model'!N110)),'Cost model'!N110,'Cost model'!M110)</f>
        <v>40</v>
      </c>
      <c r="K949" s="14" t="n">
        <f aca="false">J949-H949</f>
        <v>17.25</v>
      </c>
      <c r="L949" s="14" t="n">
        <f aca="false">G949-H949</f>
        <v>-13.25</v>
      </c>
    </row>
    <row r="950" customFormat="false" ht="15" hidden="false" customHeight="false" outlineLevel="0" collapsed="false">
      <c r="A950" s="2" t="s">
        <v>142</v>
      </c>
      <c r="B950" s="2" t="s">
        <v>142</v>
      </c>
      <c r="C950" s="2" t="s">
        <v>47</v>
      </c>
      <c r="D950" s="2" t="s">
        <v>12</v>
      </c>
      <c r="E950" s="2" t="s">
        <v>74</v>
      </c>
      <c r="F950" s="2" t="s">
        <v>977</v>
      </c>
      <c r="G950" s="14" t="n">
        <v>9.5</v>
      </c>
      <c r="H950" s="14" t="n">
        <v>41</v>
      </c>
      <c r="I950" s="14" t="n">
        <v>9.5</v>
      </c>
      <c r="J950" s="23" t="n">
        <f aca="false">IF(AND(E950="Priority",ISNUMBER('Cost model'!N635)),'Cost model'!N635,'Cost model'!M635)</f>
        <v>30.5</v>
      </c>
      <c r="K950" s="14" t="n">
        <f aca="false">J950-H950</f>
        <v>-10.5</v>
      </c>
      <c r="L950" s="14" t="n">
        <f aca="false">G950-H950</f>
        <v>-31.5</v>
      </c>
    </row>
    <row r="951" customFormat="false" ht="15" hidden="false" customHeight="false" outlineLevel="0" collapsed="false">
      <c r="A951" s="2" t="s">
        <v>158</v>
      </c>
      <c r="B951" s="2" t="s">
        <v>158</v>
      </c>
      <c r="C951" s="2" t="s">
        <v>47</v>
      </c>
      <c r="D951" s="2" t="s">
        <v>10</v>
      </c>
      <c r="E951" s="2" t="s">
        <v>83</v>
      </c>
      <c r="F951" s="2" t="s">
        <v>977</v>
      </c>
      <c r="G951" s="14" t="n">
        <v>14.5</v>
      </c>
      <c r="H951" s="14" t="n">
        <v>9.22</v>
      </c>
      <c r="I951" s="14" t="n">
        <v>14.5</v>
      </c>
      <c r="J951" s="23" t="n">
        <f aca="false">IF(AND(E951="Priority",ISNUMBER('Cost model'!N422)),'Cost model'!N422,'Cost model'!M422)</f>
        <v>13.5</v>
      </c>
      <c r="K951" s="14" t="n">
        <f aca="false">J951-H951</f>
        <v>4.28</v>
      </c>
      <c r="L951" s="14" t="n">
        <f aca="false">G951-H951</f>
        <v>5.28</v>
      </c>
    </row>
    <row r="952" customFormat="false" ht="15" hidden="false" customHeight="false" outlineLevel="0" collapsed="false">
      <c r="A952" s="2" t="s">
        <v>174</v>
      </c>
      <c r="B952" s="2" t="s">
        <v>124</v>
      </c>
      <c r="C952" s="2" t="s">
        <v>48</v>
      </c>
      <c r="D952" s="2" t="s">
        <v>10</v>
      </c>
      <c r="E952" s="2" t="s">
        <v>74</v>
      </c>
      <c r="F952" s="2" t="s">
        <v>976</v>
      </c>
      <c r="G952" s="14" t="n">
        <v>12.5</v>
      </c>
      <c r="H952" s="14" t="n">
        <v>22.75</v>
      </c>
      <c r="I952" s="14" t="n">
        <v>12.5</v>
      </c>
      <c r="J952" s="23" t="n">
        <f aca="false">IF(AND(E952="Priority",ISNUMBER('Cost model'!N108)),'Cost model'!N108,'Cost model'!M108)</f>
        <v>15.5</v>
      </c>
      <c r="K952" s="14" t="n">
        <f aca="false">J952-H952</f>
        <v>-7.25</v>
      </c>
      <c r="L952" s="14" t="n">
        <f aca="false">G952-H952</f>
        <v>-10.25</v>
      </c>
    </row>
    <row r="953" customFormat="false" ht="15" hidden="false" customHeight="false" outlineLevel="0" collapsed="false">
      <c r="A953" s="2" t="s">
        <v>174</v>
      </c>
      <c r="B953" s="2" t="s">
        <v>142</v>
      </c>
      <c r="C953" s="2" t="s">
        <v>48</v>
      </c>
      <c r="D953" s="2" t="s">
        <v>10</v>
      </c>
      <c r="E953" s="2" t="s">
        <v>74</v>
      </c>
      <c r="F953" s="2" t="s">
        <v>976</v>
      </c>
      <c r="G953" s="14" t="n">
        <v>12.5</v>
      </c>
      <c r="H953" s="14" t="n">
        <v>14.94</v>
      </c>
      <c r="I953" s="14" t="n">
        <v>12.5</v>
      </c>
      <c r="J953" s="23" t="n">
        <f aca="false">IF(AND(E953="Priority",ISNUMBER('Cost model'!N123)),'Cost model'!N123,'Cost model'!M123)</f>
        <v>16.5</v>
      </c>
      <c r="K953" s="14" t="n">
        <f aca="false">J953-H953</f>
        <v>1.56</v>
      </c>
      <c r="L953" s="14" t="n">
        <f aca="false">G953-H953</f>
        <v>-2.44</v>
      </c>
    </row>
    <row r="954" customFormat="false" ht="15" hidden="false" customHeight="false" outlineLevel="0" collapsed="false">
      <c r="A954" s="2" t="s">
        <v>124</v>
      </c>
      <c r="B954" s="2" t="s">
        <v>124</v>
      </c>
      <c r="C954" s="2" t="s">
        <v>47</v>
      </c>
      <c r="D954" s="2" t="s">
        <v>12</v>
      </c>
      <c r="E954" s="2" t="s">
        <v>74</v>
      </c>
      <c r="F954" s="2" t="s">
        <v>977</v>
      </c>
      <c r="G954" s="14" t="n">
        <v>9.5</v>
      </c>
      <c r="H954" s="14" t="n">
        <v>41</v>
      </c>
      <c r="I954" s="14" t="n">
        <v>9.5</v>
      </c>
      <c r="J954" s="23" t="n">
        <f aca="false">IF(AND(E954="Priority",ISNUMBER('Cost model'!N320)),'Cost model'!N320,'Cost model'!M320)</f>
        <v>24.5</v>
      </c>
      <c r="K954" s="14" t="n">
        <f aca="false">J954-H954</f>
        <v>-16.5</v>
      </c>
      <c r="L954" s="14" t="n">
        <f aca="false">G954-H954</f>
        <v>-31.5</v>
      </c>
    </row>
    <row r="955" customFormat="false" ht="15" hidden="false" customHeight="false" outlineLevel="0" collapsed="false">
      <c r="A955" s="2" t="s">
        <v>174</v>
      </c>
      <c r="B955" s="2" t="s">
        <v>142</v>
      </c>
      <c r="C955" s="2" t="s">
        <v>49</v>
      </c>
      <c r="D955" s="2" t="s">
        <v>10</v>
      </c>
      <c r="E955" s="2" t="s">
        <v>74</v>
      </c>
      <c r="F955" s="2" t="s">
        <v>976</v>
      </c>
      <c r="G955" s="14" t="n">
        <v>12.5</v>
      </c>
      <c r="H955" s="14" t="n">
        <v>20.05</v>
      </c>
      <c r="I955" s="14" t="n">
        <v>17.5</v>
      </c>
      <c r="J955" s="23" t="n">
        <f aca="false">IF(AND(E955="Priority",ISNUMBER('Cost model'!N124)),'Cost model'!N124,'Cost model'!M124)</f>
        <v>21.5</v>
      </c>
      <c r="K955" s="14" t="n">
        <f aca="false">J955-H955</f>
        <v>1.45</v>
      </c>
      <c r="L955" s="14" t="n">
        <f aca="false">G955-H955</f>
        <v>-7.55</v>
      </c>
    </row>
    <row r="956" customFormat="false" ht="15" hidden="false" customHeight="false" outlineLevel="0" collapsed="false">
      <c r="A956" s="2" t="s">
        <v>124</v>
      </c>
      <c r="B956" s="2" t="s">
        <v>124</v>
      </c>
      <c r="C956" s="2" t="s">
        <v>48</v>
      </c>
      <c r="D956" s="2" t="s">
        <v>10</v>
      </c>
      <c r="E956" s="2" t="s">
        <v>74</v>
      </c>
      <c r="F956" s="2" t="s">
        <v>977</v>
      </c>
      <c r="G956" s="14" t="n">
        <v>12.5</v>
      </c>
      <c r="H956" s="14" t="n">
        <v>20.05</v>
      </c>
      <c r="I956" s="14" t="n">
        <v>12.5</v>
      </c>
      <c r="J956" s="23" t="n">
        <f aca="false">IF(AND(E956="Priority",ISNUMBER('Cost model'!N318)),'Cost model'!N318,'Cost model'!M318)</f>
        <v>14.5</v>
      </c>
      <c r="K956" s="14" t="n">
        <f aca="false">J956-H956</f>
        <v>-5.55</v>
      </c>
      <c r="L956" s="14" t="n">
        <f aca="false">G956-H956</f>
        <v>-7.55</v>
      </c>
    </row>
    <row r="957" customFormat="false" ht="15" hidden="false" customHeight="false" outlineLevel="0" collapsed="false">
      <c r="A957" s="2" t="s">
        <v>174</v>
      </c>
      <c r="B957" s="2" t="s">
        <v>124</v>
      </c>
      <c r="C957" s="2" t="s">
        <v>48</v>
      </c>
      <c r="D957" s="2" t="s">
        <v>10</v>
      </c>
      <c r="E957" s="2" t="s">
        <v>74</v>
      </c>
      <c r="F957" s="2" t="s">
        <v>976</v>
      </c>
      <c r="G957" s="14" t="n">
        <v>12.5</v>
      </c>
      <c r="H957" s="14" t="n">
        <v>11.89</v>
      </c>
      <c r="I957" s="14" t="n">
        <v>12.5</v>
      </c>
      <c r="J957" s="23" t="n">
        <f aca="false">IF(AND(E957="Priority",ISNUMBER('Cost model'!N108)),'Cost model'!N108,'Cost model'!M108)</f>
        <v>15.5</v>
      </c>
      <c r="K957" s="14" t="n">
        <f aca="false">J957-H957</f>
        <v>3.61</v>
      </c>
      <c r="L957" s="14" t="n">
        <f aca="false">G957-H957</f>
        <v>0.609999999999999</v>
      </c>
    </row>
    <row r="958" customFormat="false" ht="15" hidden="false" customHeight="false" outlineLevel="0" collapsed="false">
      <c r="A958" s="2" t="s">
        <v>221</v>
      </c>
      <c r="B958" s="2" t="s">
        <v>221</v>
      </c>
      <c r="C958" s="2" t="s">
        <v>49</v>
      </c>
      <c r="D958" s="2" t="s">
        <v>10</v>
      </c>
      <c r="E958" s="2" t="s">
        <v>83</v>
      </c>
      <c r="F958" s="2" t="s">
        <v>977</v>
      </c>
      <c r="G958" s="14" t="n">
        <v>24.5</v>
      </c>
      <c r="H958" s="14" t="n">
        <v>13.96</v>
      </c>
      <c r="I958" s="14" t="n">
        <v>24.5</v>
      </c>
      <c r="J958" s="23" t="n">
        <f aca="false">IF(AND(E958="Priority",ISNUMBER('Cost model'!N739)),'Cost model'!N739,'Cost model'!M739)</f>
        <v>23.5</v>
      </c>
      <c r="K958" s="14" t="n">
        <f aca="false">J958-H958</f>
        <v>9.54</v>
      </c>
      <c r="L958" s="14" t="n">
        <f aca="false">G958-H958</f>
        <v>10.54</v>
      </c>
    </row>
    <row r="959" customFormat="false" ht="15" hidden="false" customHeight="false" outlineLevel="0" collapsed="false">
      <c r="A959" s="2" t="s">
        <v>221</v>
      </c>
      <c r="B959" s="2" t="s">
        <v>124</v>
      </c>
      <c r="C959" s="2" t="s">
        <v>47</v>
      </c>
      <c r="D959" s="2" t="s">
        <v>12</v>
      </c>
      <c r="E959" s="2" t="s">
        <v>74</v>
      </c>
      <c r="F959" s="2" t="s">
        <v>976</v>
      </c>
      <c r="G959" s="14" t="n">
        <v>14.5</v>
      </c>
      <c r="H959" s="14" t="n">
        <v>100.1</v>
      </c>
      <c r="I959" s="14" t="n">
        <v>24.5</v>
      </c>
      <c r="J959" s="23" t="n">
        <f aca="false">IF(AND(E959="Priority",ISNUMBER('Cost model'!N800)),'Cost model'!N800,'Cost model'!M800)</f>
        <v>45</v>
      </c>
      <c r="K959" s="14" t="n">
        <f aca="false">J959-H959</f>
        <v>-55.1</v>
      </c>
      <c r="L959" s="14" t="n">
        <f aca="false">G959-H959</f>
        <v>-85.6</v>
      </c>
    </row>
    <row r="960" customFormat="false" ht="15" hidden="false" customHeight="false" outlineLevel="0" collapsed="false">
      <c r="A960" s="2" t="s">
        <v>124</v>
      </c>
      <c r="B960" s="2" t="s">
        <v>124</v>
      </c>
      <c r="C960" s="2" t="s">
        <v>47</v>
      </c>
      <c r="D960" s="2" t="s">
        <v>14</v>
      </c>
      <c r="E960" s="2" t="s">
        <v>74</v>
      </c>
      <c r="F960" s="2" t="s">
        <v>977</v>
      </c>
      <c r="G960" s="14" t="n">
        <v>25</v>
      </c>
      <c r="H960" s="14" t="n">
        <v>84.67</v>
      </c>
      <c r="I960" s="14" t="n">
        <v>25</v>
      </c>
      <c r="J960" s="23" t="n">
        <f aca="false">IF(AND(E960="Priority",ISNUMBER('Cost model'!N326)),'Cost model'!N326,'Cost model'!M326)</f>
        <v>110</v>
      </c>
      <c r="K960" s="14" t="n">
        <f aca="false">J960-H960</f>
        <v>25.33</v>
      </c>
      <c r="L960" s="14" t="n">
        <f aca="false">G960-H960</f>
        <v>-59.67</v>
      </c>
    </row>
    <row r="961" customFormat="false" ht="15" hidden="false" customHeight="false" outlineLevel="0" collapsed="false">
      <c r="A961" s="2" t="s">
        <v>142</v>
      </c>
      <c r="B961" s="2" t="s">
        <v>205</v>
      </c>
      <c r="C961" s="2" t="s">
        <v>47</v>
      </c>
      <c r="D961" s="2" t="s">
        <v>10</v>
      </c>
      <c r="E961" s="2" t="s">
        <v>74</v>
      </c>
      <c r="F961" s="2" t="s">
        <v>976</v>
      </c>
      <c r="G961" s="14" t="n">
        <v>14.5</v>
      </c>
      <c r="H961" s="14" t="n">
        <v>22.75</v>
      </c>
      <c r="I961" s="14" t="n">
        <v>19.5</v>
      </c>
      <c r="J961" s="23" t="n">
        <f aca="false">IF(AND(E961="Priority",ISNUMBER('Cost model'!N707)),'Cost model'!N707,'Cost model'!M707)</f>
        <v>11.5</v>
      </c>
      <c r="K961" s="14" t="n">
        <f aca="false">J961-H961</f>
        <v>-11.25</v>
      </c>
      <c r="L961" s="14" t="n">
        <f aca="false">G961-H961</f>
        <v>-8.25</v>
      </c>
    </row>
    <row r="962" customFormat="false" ht="15" hidden="false" customHeight="false" outlineLevel="0" collapsed="false">
      <c r="A962" s="2" t="s">
        <v>174</v>
      </c>
      <c r="B962" s="2" t="s">
        <v>174</v>
      </c>
      <c r="C962" s="2" t="s">
        <v>49</v>
      </c>
      <c r="D962" s="2" t="s">
        <v>10</v>
      </c>
      <c r="E962" s="2" t="s">
        <v>74</v>
      </c>
      <c r="F962" s="2" t="s">
        <v>977</v>
      </c>
      <c r="G962" s="14" t="n">
        <v>17.5</v>
      </c>
      <c r="H962" s="14" t="n">
        <v>14.38</v>
      </c>
      <c r="I962" s="14" t="n">
        <v>17.5</v>
      </c>
      <c r="J962" s="23" t="n">
        <f aca="false">IF(AND(E962="Priority",ISNUMBER('Cost model'!N169)),'Cost model'!N169,'Cost model'!M169)</f>
        <v>18.5</v>
      </c>
      <c r="K962" s="14" t="n">
        <f aca="false">J962-H962</f>
        <v>4.12</v>
      </c>
      <c r="L962" s="14" t="n">
        <f aca="false">G962-H962</f>
        <v>3.12</v>
      </c>
    </row>
    <row r="963" customFormat="false" ht="15" hidden="false" customHeight="false" outlineLevel="0" collapsed="false">
      <c r="A963" s="2" t="s">
        <v>142</v>
      </c>
      <c r="B963" s="2" t="s">
        <v>158</v>
      </c>
      <c r="C963" s="2" t="s">
        <v>47</v>
      </c>
      <c r="D963" s="2" t="s">
        <v>12</v>
      </c>
      <c r="E963" s="2" t="s">
        <v>74</v>
      </c>
      <c r="F963" s="2" t="s">
        <v>976</v>
      </c>
      <c r="G963" s="14" t="n">
        <v>20</v>
      </c>
      <c r="H963" s="14" t="n">
        <v>71.29</v>
      </c>
      <c r="I963" s="14" t="n">
        <v>19.5</v>
      </c>
      <c r="J963" s="23" t="n">
        <f aca="false">IF(AND(E963="Priority",ISNUMBER('Cost model'!N650)),'Cost model'!N650,'Cost model'!M650)</f>
        <v>40</v>
      </c>
      <c r="K963" s="14" t="n">
        <f aca="false">J963-H963</f>
        <v>-31.29</v>
      </c>
      <c r="L963" s="14" t="n">
        <f aca="false">G963-H963</f>
        <v>-51.29</v>
      </c>
    </row>
    <row r="964" customFormat="false" ht="15" hidden="false" customHeight="false" outlineLevel="0" collapsed="false">
      <c r="A964" s="2" t="s">
        <v>142</v>
      </c>
      <c r="B964" s="2" t="s">
        <v>142</v>
      </c>
      <c r="C964" s="2" t="s">
        <v>48</v>
      </c>
      <c r="D964" s="2" t="s">
        <v>13</v>
      </c>
      <c r="E964" s="2" t="s">
        <v>83</v>
      </c>
      <c r="F964" s="2" t="s">
        <v>977</v>
      </c>
      <c r="G964" s="14" t="n">
        <v>45</v>
      </c>
      <c r="H964" s="14" t="n">
        <v>59.14</v>
      </c>
      <c r="I964" s="14" t="n">
        <v>45</v>
      </c>
      <c r="J964" s="23" t="n">
        <f aca="false">IF(AND(E964="Priority",ISNUMBER('Cost model'!N639)),'Cost model'!N639,'Cost model'!M639)</f>
        <v>85</v>
      </c>
      <c r="K964" s="14" t="n">
        <f aca="false">J964-H964</f>
        <v>25.86</v>
      </c>
      <c r="L964" s="14" t="n">
        <f aca="false">G964-H964</f>
        <v>-14.14</v>
      </c>
    </row>
    <row r="965" customFormat="false" ht="15" hidden="false" customHeight="false" outlineLevel="0" collapsed="false">
      <c r="A965" s="2" t="s">
        <v>158</v>
      </c>
      <c r="B965" s="2" t="s">
        <v>158</v>
      </c>
      <c r="C965" s="2" t="s">
        <v>47</v>
      </c>
      <c r="D965" s="2" t="s">
        <v>10</v>
      </c>
      <c r="E965" s="2" t="s">
        <v>83</v>
      </c>
      <c r="F965" s="2" t="s">
        <v>977</v>
      </c>
      <c r="G965" s="14" t="n">
        <v>14.5</v>
      </c>
      <c r="H965" s="14" t="n">
        <v>10.41</v>
      </c>
      <c r="I965" s="14" t="n">
        <v>14.5</v>
      </c>
      <c r="J965" s="23" t="n">
        <f aca="false">IF(AND(E965="Priority",ISNUMBER('Cost model'!N422)),'Cost model'!N422,'Cost model'!M422)</f>
        <v>13.5</v>
      </c>
      <c r="K965" s="14" t="n">
        <f aca="false">J965-H965</f>
        <v>3.09</v>
      </c>
      <c r="L965" s="14" t="n">
        <f aca="false">G965-H965</f>
        <v>4.09</v>
      </c>
    </row>
    <row r="966" customFormat="false" ht="15" hidden="false" customHeight="false" outlineLevel="0" collapsed="false">
      <c r="A966" s="2" t="s">
        <v>124</v>
      </c>
      <c r="B966" s="2" t="s">
        <v>124</v>
      </c>
      <c r="C966" s="2" t="s">
        <v>48</v>
      </c>
      <c r="D966" s="2" t="s">
        <v>12</v>
      </c>
      <c r="E966" s="2" t="s">
        <v>74</v>
      </c>
      <c r="F966" s="2" t="s">
        <v>977</v>
      </c>
      <c r="G966" s="14" t="n">
        <v>17.5</v>
      </c>
      <c r="H966" s="14" t="n">
        <v>29.57</v>
      </c>
      <c r="I966" s="14" t="n">
        <v>12.5</v>
      </c>
      <c r="J966" s="23" t="n">
        <f aca="false">IF(AND(E966="Priority",ISNUMBER('Cost model'!N321)),'Cost model'!N321,'Cost model'!M321)</f>
        <v>40</v>
      </c>
      <c r="K966" s="14" t="n">
        <f aca="false">J966-H966</f>
        <v>10.43</v>
      </c>
      <c r="L966" s="14" t="n">
        <f aca="false">G966-H966</f>
        <v>-12.07</v>
      </c>
    </row>
    <row r="967" customFormat="false" ht="15" hidden="false" customHeight="false" outlineLevel="0" collapsed="false">
      <c r="A967" s="2" t="s">
        <v>174</v>
      </c>
      <c r="B967" s="2" t="s">
        <v>142</v>
      </c>
      <c r="C967" s="2" t="s">
        <v>48</v>
      </c>
      <c r="D967" s="2" t="s">
        <v>10</v>
      </c>
      <c r="E967" s="2" t="s">
        <v>74</v>
      </c>
      <c r="F967" s="2" t="s">
        <v>976</v>
      </c>
      <c r="G967" s="14" t="n">
        <v>12.5</v>
      </c>
      <c r="H967" s="14" t="n">
        <v>20.05</v>
      </c>
      <c r="I967" s="14" t="n">
        <v>12.5</v>
      </c>
      <c r="J967" s="23" t="n">
        <f aca="false">IF(AND(E967="Priority",ISNUMBER('Cost model'!N123)),'Cost model'!N123,'Cost model'!M123)</f>
        <v>16.5</v>
      </c>
      <c r="K967" s="14" t="n">
        <f aca="false">J967-H967</f>
        <v>-3.55</v>
      </c>
      <c r="L967" s="14" t="n">
        <f aca="false">G967-H967</f>
        <v>-7.55</v>
      </c>
    </row>
    <row r="968" customFormat="false" ht="15" hidden="false" customHeight="false" outlineLevel="0" collapsed="false">
      <c r="A968" s="2" t="s">
        <v>221</v>
      </c>
      <c r="B968" s="2" t="s">
        <v>158</v>
      </c>
      <c r="C968" s="2" t="s">
        <v>47</v>
      </c>
      <c r="D968" s="2" t="s">
        <v>10</v>
      </c>
      <c r="E968" s="2" t="s">
        <v>74</v>
      </c>
      <c r="F968" s="2" t="s">
        <v>976</v>
      </c>
      <c r="G968" s="14" t="n">
        <v>14.5</v>
      </c>
      <c r="H968" s="14" t="n">
        <v>10.58</v>
      </c>
      <c r="I968" s="14" t="n">
        <v>14.5</v>
      </c>
      <c r="J968" s="23" t="n">
        <f aca="false">IF(AND(E968="Priority",ISNUMBER('Cost model'!N752)),'Cost model'!N752,'Cost model'!M752)</f>
        <v>12.5</v>
      </c>
      <c r="K968" s="14" t="n">
        <f aca="false">J968-H968</f>
        <v>1.92</v>
      </c>
      <c r="L968" s="14" t="n">
        <f aca="false">G968-H968</f>
        <v>3.92</v>
      </c>
    </row>
    <row r="969" customFormat="false" ht="15" hidden="false" customHeight="false" outlineLevel="0" collapsed="false">
      <c r="A969" s="2" t="s">
        <v>124</v>
      </c>
      <c r="B969" s="2" t="s">
        <v>124</v>
      </c>
      <c r="C969" s="2" t="s">
        <v>48</v>
      </c>
      <c r="D969" s="2" t="s">
        <v>10</v>
      </c>
      <c r="E969" s="2" t="s">
        <v>74</v>
      </c>
      <c r="F969" s="2" t="s">
        <v>977</v>
      </c>
      <c r="G969" s="14" t="n">
        <v>12.5</v>
      </c>
      <c r="H969" s="14" t="n">
        <v>14.91</v>
      </c>
      <c r="I969" s="14" t="n">
        <v>12.5</v>
      </c>
      <c r="J969" s="23" t="n">
        <f aca="false">IF(AND(E969="Priority",ISNUMBER('Cost model'!N318)),'Cost model'!N318,'Cost model'!M318)</f>
        <v>14.5</v>
      </c>
      <c r="K969" s="14" t="n">
        <f aca="false">J969-H969</f>
        <v>-0.41</v>
      </c>
      <c r="L969" s="14" t="n">
        <f aca="false">G969-H969</f>
        <v>-2.41</v>
      </c>
    </row>
    <row r="970" customFormat="false" ht="15" hidden="false" customHeight="false" outlineLevel="0" collapsed="false">
      <c r="A970" s="2" t="s">
        <v>142</v>
      </c>
      <c r="B970" s="2" t="s">
        <v>142</v>
      </c>
      <c r="C970" s="2" t="s">
        <v>49</v>
      </c>
      <c r="D970" s="2" t="s">
        <v>15</v>
      </c>
      <c r="E970" s="2" t="s">
        <v>74</v>
      </c>
      <c r="F970" s="2" t="s">
        <v>977</v>
      </c>
      <c r="G970" s="14" t="n">
        <v>29.5</v>
      </c>
      <c r="H970" s="14" t="n">
        <v>53.32</v>
      </c>
      <c r="I970" s="14" t="n">
        <v>250</v>
      </c>
      <c r="J970" s="23" t="n">
        <f aca="false">IF(AND(E970="Priority",ISNUMBER('Cost model'!N646)),'Cost model'!N646,'Cost model'!M646)</f>
        <v>185</v>
      </c>
      <c r="K970" s="14" t="n">
        <f aca="false">J970-H970</f>
        <v>131.68</v>
      </c>
      <c r="L970" s="14" t="n">
        <f aca="false">G970-H970</f>
        <v>-23.82</v>
      </c>
    </row>
    <row r="971" customFormat="false" ht="15" hidden="false" customHeight="false" outlineLevel="0" collapsed="false">
      <c r="A971" s="2" t="s">
        <v>142</v>
      </c>
      <c r="B971" s="2" t="s">
        <v>142</v>
      </c>
      <c r="C971" s="2" t="s">
        <v>49</v>
      </c>
      <c r="D971" s="2" t="s">
        <v>12</v>
      </c>
      <c r="E971" s="2" t="s">
        <v>74</v>
      </c>
      <c r="F971" s="2" t="s">
        <v>977</v>
      </c>
      <c r="G971" s="14" t="n">
        <v>19.5</v>
      </c>
      <c r="H971" s="14" t="n">
        <v>49.13</v>
      </c>
      <c r="I971" s="14" t="n">
        <v>19.5</v>
      </c>
      <c r="J971" s="23" t="n">
        <f aca="false">IF(AND(E971="Priority",ISNUMBER('Cost model'!N637)),'Cost model'!N637,'Cost model'!M637)</f>
        <v>45</v>
      </c>
      <c r="K971" s="14" t="n">
        <f aca="false">J971-H971</f>
        <v>-4.13</v>
      </c>
      <c r="L971" s="14" t="n">
        <f aca="false">G971-H971</f>
        <v>-29.63</v>
      </c>
    </row>
    <row r="972" customFormat="false" ht="15" hidden="false" customHeight="false" outlineLevel="0" collapsed="false">
      <c r="A972" s="2" t="s">
        <v>124</v>
      </c>
      <c r="B972" s="2" t="s">
        <v>124</v>
      </c>
      <c r="C972" s="2" t="s">
        <v>47</v>
      </c>
      <c r="D972" s="2" t="s">
        <v>10</v>
      </c>
      <c r="E972" s="2" t="s">
        <v>74</v>
      </c>
      <c r="F972" s="2" t="s">
        <v>977</v>
      </c>
      <c r="G972" s="14" t="n">
        <v>9.5</v>
      </c>
      <c r="H972" s="14" t="n">
        <v>20.05</v>
      </c>
      <c r="I972" s="14" t="n">
        <v>9.5</v>
      </c>
      <c r="J972" s="23" t="n">
        <f aca="false">IF(AND(E972="Priority",ISNUMBER('Cost model'!N317)),'Cost model'!N317,'Cost model'!M317)</f>
        <v>10.5</v>
      </c>
      <c r="K972" s="14" t="n">
        <f aca="false">J972-H972</f>
        <v>-9.55</v>
      </c>
      <c r="L972" s="14" t="n">
        <f aca="false">G972-H972</f>
        <v>-10.55</v>
      </c>
    </row>
    <row r="973" customFormat="false" ht="15" hidden="false" customHeight="false" outlineLevel="0" collapsed="false">
      <c r="A973" s="2" t="s">
        <v>142</v>
      </c>
      <c r="B973" s="2" t="s">
        <v>158</v>
      </c>
      <c r="C973" s="2" t="s">
        <v>47</v>
      </c>
      <c r="D973" s="2" t="s">
        <v>12</v>
      </c>
      <c r="E973" s="2" t="s">
        <v>74</v>
      </c>
      <c r="F973" s="2" t="s">
        <v>976</v>
      </c>
      <c r="G973" s="14" t="n">
        <v>9.5</v>
      </c>
      <c r="H973" s="14" t="n">
        <v>13.74</v>
      </c>
      <c r="I973" s="14" t="n">
        <v>19.5</v>
      </c>
      <c r="J973" s="23" t="n">
        <f aca="false">IF(AND(E973="Priority",ISNUMBER('Cost model'!N650)),'Cost model'!N650,'Cost model'!M650)</f>
        <v>40</v>
      </c>
      <c r="K973" s="14" t="n">
        <f aca="false">J973-H973</f>
        <v>26.26</v>
      </c>
      <c r="L973" s="14" t="n">
        <f aca="false">G973-H973</f>
        <v>-4.24</v>
      </c>
    </row>
    <row r="974" customFormat="false" ht="15" hidden="false" customHeight="false" outlineLevel="0" collapsed="false">
      <c r="A974" s="2" t="s">
        <v>124</v>
      </c>
      <c r="B974" s="2" t="s">
        <v>124</v>
      </c>
      <c r="C974" s="2" t="s">
        <v>47</v>
      </c>
      <c r="D974" s="2" t="s">
        <v>10</v>
      </c>
      <c r="E974" s="2" t="s">
        <v>83</v>
      </c>
      <c r="F974" s="2" t="s">
        <v>977</v>
      </c>
      <c r="G974" s="14" t="n">
        <v>14.5</v>
      </c>
      <c r="H974" s="14" t="n">
        <v>22.75</v>
      </c>
      <c r="I974" s="14" t="n">
        <v>14.5</v>
      </c>
      <c r="J974" s="23" t="n">
        <f aca="false">IF(AND(E974="Priority",ISNUMBER('Cost model'!N317)),'Cost model'!N317,'Cost model'!M317)</f>
        <v>15.5</v>
      </c>
      <c r="K974" s="14" t="n">
        <f aca="false">J974-H974</f>
        <v>-7.25</v>
      </c>
      <c r="L974" s="14" t="n">
        <f aca="false">G974-H974</f>
        <v>-8.25</v>
      </c>
    </row>
    <row r="975" customFormat="false" ht="15" hidden="false" customHeight="false" outlineLevel="0" collapsed="false">
      <c r="A975" s="2" t="s">
        <v>174</v>
      </c>
      <c r="B975" s="2" t="s">
        <v>142</v>
      </c>
      <c r="C975" s="2" t="s">
        <v>48</v>
      </c>
      <c r="D975" s="2" t="s">
        <v>12</v>
      </c>
      <c r="E975" s="2" t="s">
        <v>74</v>
      </c>
      <c r="F975" s="2" t="s">
        <v>976</v>
      </c>
      <c r="G975" s="14" t="n">
        <v>24.5</v>
      </c>
      <c r="H975" s="14" t="n">
        <v>74.47</v>
      </c>
      <c r="I975" s="14" t="n">
        <v>12.5</v>
      </c>
      <c r="J975" s="23" t="n">
        <f aca="false">IF(AND(E975="Priority",ISNUMBER('Cost model'!N126)),'Cost model'!N126,'Cost model'!M126)</f>
        <v>45</v>
      </c>
      <c r="K975" s="14" t="n">
        <f aca="false">J975-H975</f>
        <v>-29.47</v>
      </c>
      <c r="L975" s="14" t="n">
        <f aca="false">G975-H975</f>
        <v>-49.97</v>
      </c>
    </row>
    <row r="976" customFormat="false" ht="15" hidden="false" customHeight="false" outlineLevel="0" collapsed="false">
      <c r="A976" s="2" t="s">
        <v>221</v>
      </c>
      <c r="B976" s="2" t="s">
        <v>221</v>
      </c>
      <c r="C976" s="2" t="s">
        <v>49</v>
      </c>
      <c r="D976" s="2" t="s">
        <v>10</v>
      </c>
      <c r="E976" s="2" t="s">
        <v>74</v>
      </c>
      <c r="F976" s="2" t="s">
        <v>977</v>
      </c>
      <c r="G976" s="14" t="n">
        <v>17.5</v>
      </c>
      <c r="H976" s="14" t="n">
        <v>15.09</v>
      </c>
      <c r="I976" s="14" t="n">
        <v>17.5</v>
      </c>
      <c r="J976" s="23" t="n">
        <f aca="false">IF(AND(E976="Priority",ISNUMBER('Cost model'!N739)),'Cost model'!N739,'Cost model'!M739)</f>
        <v>17.5</v>
      </c>
      <c r="K976" s="14" t="n">
        <f aca="false">J976-H976</f>
        <v>2.41</v>
      </c>
      <c r="L976" s="14" t="n">
        <f aca="false">G976-H976</f>
        <v>2.41</v>
      </c>
    </row>
    <row r="977" customFormat="false" ht="15" hidden="false" customHeight="false" outlineLevel="0" collapsed="false">
      <c r="A977" s="2" t="s">
        <v>174</v>
      </c>
      <c r="B977" s="2" t="s">
        <v>174</v>
      </c>
      <c r="C977" s="2" t="s">
        <v>49</v>
      </c>
      <c r="D977" s="2" t="s">
        <v>10</v>
      </c>
      <c r="E977" s="2" t="s">
        <v>74</v>
      </c>
      <c r="F977" s="2" t="s">
        <v>977</v>
      </c>
      <c r="G977" s="14" t="n">
        <v>17.5</v>
      </c>
      <c r="H977" s="14" t="n">
        <v>14.94</v>
      </c>
      <c r="I977" s="14" t="n">
        <v>17.5</v>
      </c>
      <c r="J977" s="23" t="n">
        <f aca="false">IF(AND(E977="Priority",ISNUMBER('Cost model'!N169)),'Cost model'!N169,'Cost model'!M169)</f>
        <v>18.5</v>
      </c>
      <c r="K977" s="14" t="n">
        <f aca="false">J977-H977</f>
        <v>3.56</v>
      </c>
      <c r="L977" s="14" t="n">
        <f aca="false">G977-H977</f>
        <v>2.56</v>
      </c>
    </row>
    <row r="978" customFormat="false" ht="15" hidden="false" customHeight="false" outlineLevel="0" collapsed="false">
      <c r="A978" s="2" t="s">
        <v>142</v>
      </c>
      <c r="B978" s="2" t="s">
        <v>158</v>
      </c>
      <c r="C978" s="2" t="s">
        <v>47</v>
      </c>
      <c r="D978" s="2" t="s">
        <v>10</v>
      </c>
      <c r="E978" s="2" t="s">
        <v>74</v>
      </c>
      <c r="F978" s="2" t="s">
        <v>976</v>
      </c>
      <c r="G978" s="14" t="n">
        <v>14.5</v>
      </c>
      <c r="H978" s="14" t="n">
        <v>10.58</v>
      </c>
      <c r="I978" s="14" t="n">
        <v>14.5</v>
      </c>
      <c r="J978" s="23" t="n">
        <f aca="false">IF(AND(E978="Priority",ISNUMBER('Cost model'!N647)),'Cost model'!N647,'Cost model'!M647)</f>
        <v>13.5</v>
      </c>
      <c r="K978" s="14" t="n">
        <f aca="false">J978-H978</f>
        <v>2.92</v>
      </c>
      <c r="L978" s="14" t="n">
        <f aca="false">G978-H978</f>
        <v>3.92</v>
      </c>
    </row>
    <row r="979" customFormat="false" ht="15" hidden="false" customHeight="false" outlineLevel="0" collapsed="false">
      <c r="A979" s="2" t="s">
        <v>174</v>
      </c>
      <c r="B979" s="2" t="s">
        <v>174</v>
      </c>
      <c r="C979" s="2" t="s">
        <v>48</v>
      </c>
      <c r="D979" s="2" t="s">
        <v>10</v>
      </c>
      <c r="E979" s="2" t="s">
        <v>83</v>
      </c>
      <c r="F979" s="2" t="s">
        <v>977</v>
      </c>
      <c r="G979" s="14" t="n">
        <v>17.5</v>
      </c>
      <c r="H979" s="14" t="n">
        <v>7.24</v>
      </c>
      <c r="I979" s="14" t="n">
        <v>17.5</v>
      </c>
      <c r="J979" s="23" t="n">
        <f aca="false">IF(AND(E979="Priority",ISNUMBER('Cost model'!N168)),'Cost model'!N168,'Cost model'!M168)</f>
        <v>18.5</v>
      </c>
      <c r="K979" s="14" t="n">
        <f aca="false">J979-H979</f>
        <v>11.26</v>
      </c>
      <c r="L979" s="14" t="n">
        <f aca="false">G979-H979</f>
        <v>10.26</v>
      </c>
    </row>
    <row r="980" customFormat="false" ht="15" hidden="false" customHeight="false" outlineLevel="0" collapsed="false">
      <c r="A980" s="2" t="s">
        <v>174</v>
      </c>
      <c r="B980" s="2" t="s">
        <v>174</v>
      </c>
      <c r="C980" s="2" t="s">
        <v>48</v>
      </c>
      <c r="D980" s="2" t="s">
        <v>10</v>
      </c>
      <c r="E980" s="2" t="s">
        <v>74</v>
      </c>
      <c r="F980" s="2" t="s">
        <v>977</v>
      </c>
      <c r="G980" s="14" t="n">
        <v>12.5</v>
      </c>
      <c r="H980" s="14" t="n">
        <v>9.15</v>
      </c>
      <c r="I980" s="14" t="n">
        <v>12.5</v>
      </c>
      <c r="J980" s="23" t="n">
        <f aca="false">IF(AND(E980="Priority",ISNUMBER('Cost model'!N168)),'Cost model'!N168,'Cost model'!M168)</f>
        <v>13.5</v>
      </c>
      <c r="K980" s="14" t="n">
        <f aca="false">J980-H980</f>
        <v>4.35</v>
      </c>
      <c r="L980" s="14" t="n">
        <f aca="false">G980-H980</f>
        <v>3.35</v>
      </c>
    </row>
    <row r="981" customFormat="false" ht="15" hidden="false" customHeight="false" outlineLevel="0" collapsed="false">
      <c r="A981" s="2" t="s">
        <v>124</v>
      </c>
      <c r="B981" s="2" t="s">
        <v>124</v>
      </c>
      <c r="C981" s="2" t="s">
        <v>47</v>
      </c>
      <c r="D981" s="2" t="s">
        <v>10</v>
      </c>
      <c r="E981" s="2" t="s">
        <v>74</v>
      </c>
      <c r="F981" s="2" t="s">
        <v>977</v>
      </c>
      <c r="G981" s="14" t="n">
        <v>9.5</v>
      </c>
      <c r="H981" s="14" t="n">
        <v>6.48</v>
      </c>
      <c r="I981" s="14" t="n">
        <v>9.5</v>
      </c>
      <c r="J981" s="23" t="n">
        <f aca="false">IF(AND(E981="Priority",ISNUMBER('Cost model'!N317)),'Cost model'!N317,'Cost model'!M317)</f>
        <v>10.5</v>
      </c>
      <c r="K981" s="14" t="n">
        <f aca="false">J981-H981</f>
        <v>4.02</v>
      </c>
      <c r="L981" s="14" t="n">
        <f aca="false">G981-H981</f>
        <v>3.02</v>
      </c>
    </row>
    <row r="982" customFormat="false" ht="15" hidden="false" customHeight="false" outlineLevel="0" collapsed="false">
      <c r="A982" s="2" t="s">
        <v>124</v>
      </c>
      <c r="B982" s="2" t="s">
        <v>124</v>
      </c>
      <c r="C982" s="2" t="s">
        <v>49</v>
      </c>
      <c r="D982" s="2" t="s">
        <v>12</v>
      </c>
      <c r="E982" s="2" t="s">
        <v>83</v>
      </c>
      <c r="F982" s="2" t="s">
        <v>977</v>
      </c>
      <c r="G982" s="14" t="n">
        <v>29.5</v>
      </c>
      <c r="H982" s="14" t="n">
        <v>56.09</v>
      </c>
      <c r="I982" s="14" t="n">
        <v>29.5</v>
      </c>
      <c r="J982" s="23" t="n">
        <f aca="false">IF(AND(E982="Priority",ISNUMBER('Cost model'!N322)),'Cost model'!N322,'Cost model'!M322)</f>
        <v>65</v>
      </c>
      <c r="K982" s="14" t="n">
        <f aca="false">J982-H982</f>
        <v>8.91</v>
      </c>
      <c r="L982" s="14" t="n">
        <f aca="false">G982-H982</f>
        <v>-26.59</v>
      </c>
    </row>
    <row r="983" customFormat="false" ht="15" hidden="false" customHeight="false" outlineLevel="0" collapsed="false">
      <c r="A983" s="2" t="s">
        <v>124</v>
      </c>
      <c r="B983" s="2" t="s">
        <v>174</v>
      </c>
      <c r="C983" s="2" t="s">
        <v>47</v>
      </c>
      <c r="D983" s="2" t="s">
        <v>10</v>
      </c>
      <c r="E983" s="2" t="s">
        <v>74</v>
      </c>
      <c r="F983" s="2" t="s">
        <v>976</v>
      </c>
      <c r="G983" s="14" t="n">
        <v>9.5</v>
      </c>
      <c r="H983" s="14" t="n">
        <v>11.17</v>
      </c>
      <c r="I983" s="14" t="n">
        <v>14.5</v>
      </c>
      <c r="J983" s="23" t="n">
        <f aca="false">IF(AND(E983="Priority",ISNUMBER('Cost model'!N362)),'Cost model'!N362,'Cost model'!M362)</f>
        <v>10.5</v>
      </c>
      <c r="K983" s="14" t="n">
        <f aca="false">J983-H983</f>
        <v>-0.67</v>
      </c>
      <c r="L983" s="14" t="n">
        <f aca="false">G983-H983</f>
        <v>-1.67</v>
      </c>
    </row>
    <row r="984" customFormat="false" ht="15" hidden="false" customHeight="false" outlineLevel="0" collapsed="false">
      <c r="A984" s="2" t="s">
        <v>142</v>
      </c>
      <c r="B984" s="2" t="s">
        <v>142</v>
      </c>
      <c r="C984" s="2" t="s">
        <v>47</v>
      </c>
      <c r="D984" s="2" t="s">
        <v>12</v>
      </c>
      <c r="E984" s="2" t="s">
        <v>74</v>
      </c>
      <c r="F984" s="2" t="s">
        <v>977</v>
      </c>
      <c r="G984" s="14" t="n">
        <v>9.5</v>
      </c>
      <c r="H984" s="14" t="n">
        <v>25.7</v>
      </c>
      <c r="I984" s="14" t="n">
        <v>9.5</v>
      </c>
      <c r="J984" s="23" t="n">
        <f aca="false">IF(AND(E984="Priority",ISNUMBER('Cost model'!N635)),'Cost model'!N635,'Cost model'!M635)</f>
        <v>30.5</v>
      </c>
      <c r="K984" s="14" t="n">
        <f aca="false">J984-H984</f>
        <v>4.8</v>
      </c>
      <c r="L984" s="14" t="n">
        <f aca="false">G984-H984</f>
        <v>-16.2</v>
      </c>
    </row>
    <row r="985" customFormat="false" ht="15" hidden="false" customHeight="false" outlineLevel="0" collapsed="false">
      <c r="A985" s="2" t="s">
        <v>174</v>
      </c>
      <c r="B985" s="2" t="s">
        <v>174</v>
      </c>
      <c r="C985" s="2" t="s">
        <v>48</v>
      </c>
      <c r="D985" s="2" t="s">
        <v>10</v>
      </c>
      <c r="E985" s="2" t="s">
        <v>74</v>
      </c>
      <c r="F985" s="2" t="s">
        <v>977</v>
      </c>
      <c r="G985" s="14" t="n">
        <v>12.5</v>
      </c>
      <c r="H985" s="14" t="n">
        <v>8.98</v>
      </c>
      <c r="I985" s="14" t="n">
        <v>12.5</v>
      </c>
      <c r="J985" s="23" t="n">
        <f aca="false">IF(AND(E985="Priority",ISNUMBER('Cost model'!N168)),'Cost model'!N168,'Cost model'!M168)</f>
        <v>13.5</v>
      </c>
      <c r="K985" s="14" t="n">
        <f aca="false">J985-H985</f>
        <v>4.52</v>
      </c>
      <c r="L985" s="14" t="n">
        <f aca="false">G985-H985</f>
        <v>3.52</v>
      </c>
    </row>
    <row r="986" customFormat="false" ht="15" hidden="false" customHeight="false" outlineLevel="0" collapsed="false">
      <c r="A986" s="2" t="s">
        <v>174</v>
      </c>
      <c r="B986" s="2" t="s">
        <v>174</v>
      </c>
      <c r="C986" s="2" t="s">
        <v>48</v>
      </c>
      <c r="D986" s="2" t="s">
        <v>10</v>
      </c>
      <c r="E986" s="2" t="s">
        <v>74</v>
      </c>
      <c r="F986" s="2" t="s">
        <v>977</v>
      </c>
      <c r="G986" s="14" t="n">
        <v>19</v>
      </c>
      <c r="H986" s="14" t="n">
        <v>17.05</v>
      </c>
      <c r="I986" s="14" t="n">
        <v>12.5</v>
      </c>
      <c r="J986" s="23" t="n">
        <f aca="false">IF(AND(E986="Priority",ISNUMBER('Cost model'!N168)),'Cost model'!N168,'Cost model'!M168)</f>
        <v>13.5</v>
      </c>
      <c r="K986" s="14" t="n">
        <f aca="false">J986-H986</f>
        <v>-3.55</v>
      </c>
      <c r="L986" s="14" t="n">
        <f aca="false">G986-H986</f>
        <v>1.95</v>
      </c>
    </row>
    <row r="987" customFormat="false" ht="15" hidden="false" customHeight="false" outlineLevel="0" collapsed="false">
      <c r="A987" s="2" t="s">
        <v>124</v>
      </c>
      <c r="B987" s="2" t="s">
        <v>124</v>
      </c>
      <c r="C987" s="2" t="s">
        <v>48</v>
      </c>
      <c r="D987" s="2" t="s">
        <v>10</v>
      </c>
      <c r="E987" s="2" t="s">
        <v>83</v>
      </c>
      <c r="F987" s="2" t="s">
        <v>977</v>
      </c>
      <c r="G987" s="14" t="n">
        <v>17.5</v>
      </c>
      <c r="H987" s="14" t="n">
        <v>13.24</v>
      </c>
      <c r="I987" s="14" t="n">
        <v>17.5</v>
      </c>
      <c r="J987" s="23" t="n">
        <f aca="false">IF(AND(E987="Priority",ISNUMBER('Cost model'!N318)),'Cost model'!N318,'Cost model'!M318)</f>
        <v>19.5</v>
      </c>
      <c r="K987" s="14" t="n">
        <f aca="false">J987-H987</f>
        <v>6.26</v>
      </c>
      <c r="L987" s="14" t="n">
        <f aca="false">G987-H987</f>
        <v>4.26</v>
      </c>
    </row>
    <row r="988" customFormat="false" ht="15" hidden="false" customHeight="false" outlineLevel="0" collapsed="false">
      <c r="A988" s="2" t="s">
        <v>174</v>
      </c>
      <c r="B988" s="2" t="s">
        <v>174</v>
      </c>
      <c r="C988" s="2" t="s">
        <v>49</v>
      </c>
      <c r="D988" s="2" t="s">
        <v>10</v>
      </c>
      <c r="E988" s="2" t="s">
        <v>74</v>
      </c>
      <c r="F988" s="2" t="s">
        <v>977</v>
      </c>
      <c r="G988" s="14" t="n">
        <v>17.5</v>
      </c>
      <c r="H988" s="14" t="n">
        <v>20.19</v>
      </c>
      <c r="I988" s="14" t="n">
        <v>17.5</v>
      </c>
      <c r="J988" s="23" t="n">
        <f aca="false">IF(AND(E988="Priority",ISNUMBER('Cost model'!N169)),'Cost model'!N169,'Cost model'!M169)</f>
        <v>18.5</v>
      </c>
      <c r="K988" s="14" t="n">
        <f aca="false">J988-H988</f>
        <v>-1.69</v>
      </c>
      <c r="L988" s="14" t="n">
        <f aca="false">G988-H988</f>
        <v>-2.69</v>
      </c>
    </row>
    <row r="989" customFormat="false" ht="15" hidden="false" customHeight="false" outlineLevel="0" collapsed="false">
      <c r="A989" s="2" t="s">
        <v>174</v>
      </c>
      <c r="B989" s="2" t="s">
        <v>174</v>
      </c>
      <c r="C989" s="2" t="s">
        <v>47</v>
      </c>
      <c r="D989" s="2" t="s">
        <v>10</v>
      </c>
      <c r="E989" s="2" t="s">
        <v>83</v>
      </c>
      <c r="F989" s="2" t="s">
        <v>977</v>
      </c>
      <c r="G989" s="14" t="n">
        <v>14.5</v>
      </c>
      <c r="H989" s="14" t="n">
        <v>7.24</v>
      </c>
      <c r="I989" s="14" t="n">
        <v>14.5</v>
      </c>
      <c r="J989" s="23" t="n">
        <f aca="false">IF(AND(E989="Priority",ISNUMBER('Cost model'!N167)),'Cost model'!N167,'Cost model'!M167)</f>
        <v>13.5</v>
      </c>
      <c r="K989" s="14" t="n">
        <f aca="false">J989-H989</f>
        <v>6.26</v>
      </c>
      <c r="L989" s="14" t="n">
        <f aca="false">G989-H989</f>
        <v>7.26</v>
      </c>
    </row>
    <row r="990" customFormat="false" ht="15" hidden="false" customHeight="false" outlineLevel="0" collapsed="false">
      <c r="A990" s="2" t="s">
        <v>123</v>
      </c>
      <c r="B990" s="2" t="s">
        <v>174</v>
      </c>
      <c r="C990" s="2" t="s">
        <v>47</v>
      </c>
      <c r="D990" s="2" t="s">
        <v>13</v>
      </c>
      <c r="E990" s="2" t="s">
        <v>74</v>
      </c>
      <c r="F990" s="2" t="s">
        <v>976</v>
      </c>
      <c r="G990" s="14" t="n">
        <v>24.5</v>
      </c>
      <c r="H990" s="14" t="n">
        <v>67.64</v>
      </c>
      <c r="I990" s="14" t="n">
        <v>24.5</v>
      </c>
      <c r="J990" s="23" t="n">
        <f aca="false">IF(AND(E990="Priority",ISNUMBER('Cost model'!N53)),'Cost model'!N53,'Cost model'!M53)</f>
        <v>75</v>
      </c>
      <c r="K990" s="14" t="n">
        <f aca="false">J990-H990</f>
        <v>7.36</v>
      </c>
      <c r="L990" s="14" t="n">
        <f aca="false">G990-H990</f>
        <v>-43.14</v>
      </c>
    </row>
    <row r="991" customFormat="false" ht="15" hidden="false" customHeight="false" outlineLevel="0" collapsed="false">
      <c r="A991" s="2" t="s">
        <v>158</v>
      </c>
      <c r="B991" s="2" t="s">
        <v>158</v>
      </c>
      <c r="C991" s="2" t="s">
        <v>49</v>
      </c>
      <c r="D991" s="2" t="s">
        <v>10</v>
      </c>
      <c r="E991" s="2" t="s">
        <v>74</v>
      </c>
      <c r="F991" s="2" t="s">
        <v>977</v>
      </c>
      <c r="G991" s="14" t="n">
        <v>19.5</v>
      </c>
      <c r="H991" s="14" t="n">
        <v>13.99</v>
      </c>
      <c r="I991" s="14" t="n">
        <v>17.5</v>
      </c>
      <c r="J991" s="23" t="n">
        <f aca="false">IF(AND(E991="Priority",ISNUMBER('Cost model'!N424)),'Cost model'!N424,'Cost model'!M424)</f>
        <v>16.5</v>
      </c>
      <c r="K991" s="14" t="n">
        <f aca="false">J991-H991</f>
        <v>2.51</v>
      </c>
      <c r="L991" s="14" t="n">
        <f aca="false">G991-H991</f>
        <v>5.51</v>
      </c>
    </row>
    <row r="992" customFormat="false" ht="15" hidden="false" customHeight="false" outlineLevel="0" collapsed="false">
      <c r="A992" s="2" t="s">
        <v>174</v>
      </c>
      <c r="B992" s="2" t="s">
        <v>174</v>
      </c>
      <c r="C992" s="2" t="s">
        <v>49</v>
      </c>
      <c r="D992" s="2" t="s">
        <v>12</v>
      </c>
      <c r="E992" s="2" t="s">
        <v>74</v>
      </c>
      <c r="F992" s="2" t="s">
        <v>977</v>
      </c>
      <c r="G992" s="14" t="n">
        <v>19.5</v>
      </c>
      <c r="H992" s="14" t="n">
        <v>46.54</v>
      </c>
      <c r="I992" s="14" t="n">
        <v>19.5</v>
      </c>
      <c r="J992" s="23" t="n">
        <f aca="false">IF(AND(E992="Priority",ISNUMBER('Cost model'!N172)),'Cost model'!N172,'Cost model'!M172)</f>
        <v>45</v>
      </c>
      <c r="K992" s="14" t="n">
        <f aca="false">J992-H992</f>
        <v>-1.54</v>
      </c>
      <c r="L992" s="14" t="n">
        <f aca="false">G992-H992</f>
        <v>-27.04</v>
      </c>
    </row>
    <row r="993" customFormat="false" ht="15" hidden="false" customHeight="false" outlineLevel="0" collapsed="false">
      <c r="A993" s="2" t="s">
        <v>124</v>
      </c>
      <c r="B993" s="2" t="s">
        <v>124</v>
      </c>
      <c r="C993" s="2" t="s">
        <v>49</v>
      </c>
      <c r="D993" s="2" t="s">
        <v>15</v>
      </c>
      <c r="E993" s="2" t="s">
        <v>74</v>
      </c>
      <c r="F993" s="2" t="s">
        <v>977</v>
      </c>
      <c r="G993" s="14" t="n">
        <v>85</v>
      </c>
      <c r="H993" s="14" t="n">
        <v>251.83</v>
      </c>
      <c r="I993" s="14" t="n">
        <v>250</v>
      </c>
      <c r="J993" s="23" t="n">
        <f aca="false">IF(AND(E993="Priority",ISNUMBER('Cost model'!N331)),'Cost model'!N331,'Cost model'!M331)</f>
        <v>280</v>
      </c>
      <c r="K993" s="14" t="n">
        <f aca="false">J993-H993</f>
        <v>28.17</v>
      </c>
      <c r="L993" s="14" t="n">
        <f aca="false">G993-H993</f>
        <v>-166.83</v>
      </c>
    </row>
    <row r="994" customFormat="false" ht="15" hidden="false" customHeight="false" outlineLevel="0" collapsed="false">
      <c r="A994" s="2" t="s">
        <v>124</v>
      </c>
      <c r="B994" s="2" t="s">
        <v>124</v>
      </c>
      <c r="C994" s="2" t="s">
        <v>49</v>
      </c>
      <c r="D994" s="2" t="s">
        <v>10</v>
      </c>
      <c r="E994" s="2" t="s">
        <v>74</v>
      </c>
      <c r="F994" s="2" t="s">
        <v>977</v>
      </c>
      <c r="G994" s="14" t="n">
        <v>17.5</v>
      </c>
      <c r="H994" s="14" t="n">
        <v>15</v>
      </c>
      <c r="I994" s="14" t="n">
        <v>17.5</v>
      </c>
      <c r="J994" s="23" t="n">
        <f aca="false">IF(AND(E994="Priority",ISNUMBER('Cost model'!N319)),'Cost model'!N319,'Cost model'!M319)</f>
        <v>16.5</v>
      </c>
      <c r="K994" s="14" t="n">
        <f aca="false">J994-H994</f>
        <v>1.5</v>
      </c>
      <c r="L994" s="14" t="n">
        <f aca="false">G994-H994</f>
        <v>2.5</v>
      </c>
    </row>
    <row r="995" customFormat="false" ht="15" hidden="false" customHeight="false" outlineLevel="0" collapsed="false">
      <c r="A995" s="2" t="s">
        <v>142</v>
      </c>
      <c r="B995" s="2" t="s">
        <v>142</v>
      </c>
      <c r="C995" s="2" t="s">
        <v>49</v>
      </c>
      <c r="D995" s="2" t="s">
        <v>14</v>
      </c>
      <c r="E995" s="2" t="s">
        <v>74</v>
      </c>
      <c r="F995" s="2" t="s">
        <v>977</v>
      </c>
      <c r="G995" s="14" t="n">
        <v>50</v>
      </c>
      <c r="H995" s="14" t="n">
        <v>211.09</v>
      </c>
      <c r="I995" s="14" t="n">
        <v>85</v>
      </c>
      <c r="J995" s="23" t="n">
        <f aca="false">IF(AND(E995="Priority",ISNUMBER('Cost model'!N643)),'Cost model'!N643,'Cost model'!M643)</f>
        <v>110</v>
      </c>
      <c r="K995" s="14" t="n">
        <f aca="false">J995-H995</f>
        <v>-101.09</v>
      </c>
      <c r="L995" s="14" t="n">
        <f aca="false">G995-H995</f>
        <v>-161.09</v>
      </c>
    </row>
    <row r="996" customFormat="false" ht="15" hidden="false" customHeight="false" outlineLevel="0" collapsed="false">
      <c r="A996" s="2" t="s">
        <v>124</v>
      </c>
      <c r="B996" s="2" t="s">
        <v>124</v>
      </c>
      <c r="C996" s="2" t="s">
        <v>49</v>
      </c>
      <c r="D996" s="2" t="s">
        <v>10</v>
      </c>
      <c r="E996" s="2" t="s">
        <v>74</v>
      </c>
      <c r="F996" s="2" t="s">
        <v>977</v>
      </c>
      <c r="G996" s="14" t="n">
        <v>17.5</v>
      </c>
      <c r="H996" s="14" t="n">
        <v>20.05</v>
      </c>
      <c r="I996" s="14" t="n">
        <v>17.5</v>
      </c>
      <c r="J996" s="23" t="n">
        <f aca="false">IF(AND(E996="Priority",ISNUMBER('Cost model'!N319)),'Cost model'!N319,'Cost model'!M319)</f>
        <v>16.5</v>
      </c>
      <c r="K996" s="14" t="n">
        <f aca="false">J996-H996</f>
        <v>-3.55</v>
      </c>
      <c r="L996" s="14" t="n">
        <f aca="false">G996-H996</f>
        <v>-2.55</v>
      </c>
    </row>
    <row r="997" customFormat="false" ht="15" hidden="false" customHeight="false" outlineLevel="0" collapsed="false">
      <c r="A997" s="2" t="s">
        <v>124</v>
      </c>
      <c r="B997" s="2" t="s">
        <v>124</v>
      </c>
      <c r="C997" s="2" t="s">
        <v>47</v>
      </c>
      <c r="D997" s="2" t="s">
        <v>10</v>
      </c>
      <c r="E997" s="2" t="s">
        <v>74</v>
      </c>
      <c r="F997" s="2" t="s">
        <v>977</v>
      </c>
      <c r="G997" s="14" t="n">
        <v>9.5</v>
      </c>
      <c r="H997" s="14" t="n">
        <v>6.48</v>
      </c>
      <c r="I997" s="14" t="n">
        <v>9.5</v>
      </c>
      <c r="J997" s="23" t="n">
        <f aca="false">IF(AND(E997="Priority",ISNUMBER('Cost model'!N317)),'Cost model'!N317,'Cost model'!M317)</f>
        <v>10.5</v>
      </c>
      <c r="K997" s="14" t="n">
        <f aca="false">J997-H997</f>
        <v>4.02</v>
      </c>
      <c r="L997" s="14" t="n">
        <f aca="false">G997-H997</f>
        <v>3.02</v>
      </c>
    </row>
    <row r="998" customFormat="false" ht="15" hidden="false" customHeight="false" outlineLevel="0" collapsed="false">
      <c r="A998" s="2" t="s">
        <v>174</v>
      </c>
      <c r="B998" s="2" t="s">
        <v>142</v>
      </c>
      <c r="C998" s="2" t="s">
        <v>47</v>
      </c>
      <c r="D998" s="2" t="s">
        <v>12</v>
      </c>
      <c r="E998" s="2" t="s">
        <v>74</v>
      </c>
      <c r="F998" s="2" t="s">
        <v>976</v>
      </c>
      <c r="G998" s="14" t="n">
        <v>9.5</v>
      </c>
      <c r="H998" s="14" t="n">
        <v>43.6</v>
      </c>
      <c r="I998" s="14" t="n">
        <v>9.5</v>
      </c>
      <c r="J998" s="23" t="n">
        <f aca="false">IF(AND(E998="Priority",ISNUMBER('Cost model'!N125)),'Cost model'!N125,'Cost model'!M125)</f>
        <v>40</v>
      </c>
      <c r="K998" s="14" t="n">
        <f aca="false">J998-H998</f>
        <v>-3.6</v>
      </c>
      <c r="L998" s="14" t="n">
        <f aca="false">G998-H998</f>
        <v>-34.1</v>
      </c>
    </row>
    <row r="999" customFormat="false" ht="15" hidden="false" customHeight="false" outlineLevel="0" collapsed="false">
      <c r="A999" s="2" t="s">
        <v>124</v>
      </c>
      <c r="B999" s="2" t="s">
        <v>124</v>
      </c>
      <c r="C999" s="2" t="s">
        <v>47</v>
      </c>
      <c r="D999" s="2" t="s">
        <v>10</v>
      </c>
      <c r="E999" s="2" t="s">
        <v>74</v>
      </c>
      <c r="F999" s="2" t="s">
        <v>977</v>
      </c>
      <c r="G999" s="14" t="n">
        <v>9.5</v>
      </c>
      <c r="H999" s="14" t="n">
        <v>6.04</v>
      </c>
      <c r="I999" s="14" t="n">
        <v>9.5</v>
      </c>
      <c r="J999" s="23" t="n">
        <f aca="false">IF(AND(E999="Priority",ISNUMBER('Cost model'!N317)),'Cost model'!N317,'Cost model'!M317)</f>
        <v>10.5</v>
      </c>
      <c r="K999" s="14" t="n">
        <f aca="false">J999-H999</f>
        <v>4.46</v>
      </c>
      <c r="L999" s="14" t="n">
        <f aca="false">G999-H999</f>
        <v>3.46</v>
      </c>
    </row>
    <row r="1000" customFormat="false" ht="15" hidden="false" customHeight="false" outlineLevel="0" collapsed="false">
      <c r="A1000" s="2" t="s">
        <v>221</v>
      </c>
      <c r="B1000" s="2" t="s">
        <v>221</v>
      </c>
      <c r="C1000" s="2" t="s">
        <v>47</v>
      </c>
      <c r="D1000" s="2" t="s">
        <v>12</v>
      </c>
      <c r="E1000" s="2" t="s">
        <v>74</v>
      </c>
      <c r="F1000" s="2" t="s">
        <v>977</v>
      </c>
      <c r="G1000" s="14" t="n">
        <v>9.5</v>
      </c>
      <c r="H1000" s="14" t="n">
        <v>6.38</v>
      </c>
      <c r="I1000" s="14" t="n">
        <v>9.5</v>
      </c>
      <c r="J1000" s="23" t="n">
        <f aca="false">IF(AND(E1000="Priority",ISNUMBER('Cost model'!N740)),'Cost model'!N740,'Cost model'!M740)</f>
        <v>22.5</v>
      </c>
      <c r="K1000" s="14" t="n">
        <f aca="false">J1000-H1000</f>
        <v>16.12</v>
      </c>
      <c r="L1000" s="14" t="n">
        <f aca="false">G1000-H1000</f>
        <v>3.12</v>
      </c>
    </row>
    <row r="1001" customFormat="false" ht="15" hidden="false" customHeight="false" outlineLevel="0" collapsed="false">
      <c r="A1001" s="2" t="s">
        <v>221</v>
      </c>
      <c r="B1001" s="2" t="s">
        <v>221</v>
      </c>
      <c r="C1001" s="2" t="s">
        <v>49</v>
      </c>
      <c r="D1001" s="2" t="s">
        <v>10</v>
      </c>
      <c r="E1001" s="2" t="s">
        <v>74</v>
      </c>
      <c r="F1001" s="2" t="s">
        <v>977</v>
      </c>
      <c r="G1001" s="14" t="n">
        <v>14.5</v>
      </c>
      <c r="H1001" s="14" t="n">
        <v>10.02</v>
      </c>
      <c r="I1001" s="14" t="n">
        <v>17.5</v>
      </c>
      <c r="J1001" s="23" t="n">
        <f aca="false">IF(AND(E1001="Priority",ISNUMBER('Cost model'!N739)),'Cost model'!N739,'Cost model'!M739)</f>
        <v>17.5</v>
      </c>
      <c r="K1001" s="14" t="n">
        <f aca="false">J1001-H1001</f>
        <v>7.48</v>
      </c>
      <c r="L1001" s="14" t="n">
        <f aca="false">G1001-H1001</f>
        <v>4.48</v>
      </c>
    </row>
    <row r="1002" customFormat="false" ht="15" hidden="false" customHeight="false" outlineLevel="0" collapsed="false">
      <c r="A1002" s="2" t="s">
        <v>221</v>
      </c>
      <c r="B1002" s="2" t="s">
        <v>221</v>
      </c>
      <c r="C1002" s="2" t="s">
        <v>47</v>
      </c>
      <c r="D1002" s="2" t="s">
        <v>10</v>
      </c>
      <c r="E1002" s="2" t="s">
        <v>74</v>
      </c>
      <c r="F1002" s="2" t="s">
        <v>977</v>
      </c>
      <c r="G1002" s="14" t="n">
        <v>9.5</v>
      </c>
      <c r="H1002" s="14" t="n">
        <v>7.12</v>
      </c>
      <c r="I1002" s="14" t="n">
        <v>9.5</v>
      </c>
      <c r="J1002" s="23" t="n">
        <f aca="false">IF(AND(E1002="Priority",ISNUMBER('Cost model'!N737)),'Cost model'!N737,'Cost model'!M737)</f>
        <v>8.5</v>
      </c>
      <c r="K1002" s="14" t="n">
        <f aca="false">J1002-H1002</f>
        <v>1.38</v>
      </c>
      <c r="L1002" s="14" t="n">
        <f aca="false">G1002-H1002</f>
        <v>2.38</v>
      </c>
    </row>
    <row r="1003" customFormat="false" ht="15" hidden="false" customHeight="false" outlineLevel="0" collapsed="false">
      <c r="A1003" s="2" t="s">
        <v>158</v>
      </c>
      <c r="B1003" s="2" t="s">
        <v>174</v>
      </c>
      <c r="C1003" s="2" t="s">
        <v>47</v>
      </c>
      <c r="D1003" s="2" t="s">
        <v>10</v>
      </c>
      <c r="E1003" s="2" t="s">
        <v>74</v>
      </c>
      <c r="F1003" s="2" t="s">
        <v>976</v>
      </c>
      <c r="G1003" s="14" t="n">
        <v>14.5</v>
      </c>
      <c r="H1003" s="14" t="n">
        <v>9.22</v>
      </c>
      <c r="I1003" s="14" t="n">
        <v>14.5</v>
      </c>
      <c r="J1003" s="23" t="n">
        <f aca="false">IF(AND(E1003="Priority",ISNUMBER('Cost model'!N482)),'Cost model'!N482,'Cost model'!M482)</f>
        <v>8.5</v>
      </c>
      <c r="K1003" s="14" t="n">
        <f aca="false">J1003-H1003</f>
        <v>-0.720000000000001</v>
      </c>
      <c r="L1003" s="14" t="n">
        <f aca="false">G1003-H1003</f>
        <v>5.28</v>
      </c>
    </row>
    <row r="1004" customFormat="false" ht="15" hidden="false" customHeight="false" outlineLevel="0" collapsed="false">
      <c r="A1004" s="2" t="s">
        <v>221</v>
      </c>
      <c r="B1004" s="2" t="s">
        <v>142</v>
      </c>
      <c r="C1004" s="2" t="s">
        <v>47</v>
      </c>
      <c r="D1004" s="2" t="s">
        <v>10</v>
      </c>
      <c r="E1004" s="2" t="s">
        <v>74</v>
      </c>
      <c r="F1004" s="2" t="s">
        <v>976</v>
      </c>
      <c r="G1004" s="14" t="n">
        <v>19.5</v>
      </c>
      <c r="H1004" s="14" t="n">
        <v>32.58</v>
      </c>
      <c r="I1004" s="14" t="n">
        <v>19.5</v>
      </c>
      <c r="J1004" s="23" t="n">
        <f aca="false">IF(AND(E1004="Priority",ISNUMBER('Cost model'!N767)),'Cost model'!N767,'Cost model'!M767)</f>
        <v>15.5</v>
      </c>
      <c r="K1004" s="14" t="n">
        <f aca="false">J1004-H1004</f>
        <v>-17.08</v>
      </c>
      <c r="L1004" s="14" t="n">
        <f aca="false">G1004-H1004</f>
        <v>-13.08</v>
      </c>
    </row>
    <row r="1005" customFormat="false" ht="15" hidden="false" customHeight="false" outlineLevel="0" collapsed="false">
      <c r="A1005" s="2" t="s">
        <v>124</v>
      </c>
      <c r="B1005" s="2" t="s">
        <v>124</v>
      </c>
      <c r="C1005" s="2" t="s">
        <v>49</v>
      </c>
      <c r="D1005" s="2" t="s">
        <v>10</v>
      </c>
      <c r="E1005" s="2" t="s">
        <v>74</v>
      </c>
      <c r="F1005" s="2" t="s">
        <v>977</v>
      </c>
      <c r="G1005" s="14" t="n">
        <v>17.5</v>
      </c>
      <c r="H1005" s="14" t="n">
        <v>20.05</v>
      </c>
      <c r="I1005" s="14" t="n">
        <v>17.5</v>
      </c>
      <c r="J1005" s="23" t="n">
        <f aca="false">IF(AND(E1005="Priority",ISNUMBER('Cost model'!N319)),'Cost model'!N319,'Cost model'!M319)</f>
        <v>16.5</v>
      </c>
      <c r="K1005" s="14" t="n">
        <f aca="false">J1005-H1005</f>
        <v>-3.55</v>
      </c>
      <c r="L1005" s="14" t="n">
        <f aca="false">G1005-H1005</f>
        <v>-2.55</v>
      </c>
    </row>
    <row r="1006" customFormat="false" ht="15" hidden="false" customHeight="false" outlineLevel="0" collapsed="false">
      <c r="A1006" s="2" t="s">
        <v>221</v>
      </c>
      <c r="B1006" s="2" t="s">
        <v>123</v>
      </c>
      <c r="C1006" s="2" t="s">
        <v>47</v>
      </c>
      <c r="D1006" s="2" t="s">
        <v>10</v>
      </c>
      <c r="E1006" s="2" t="s">
        <v>74</v>
      </c>
      <c r="F1006" s="2" t="s">
        <v>976</v>
      </c>
      <c r="G1006" s="14" t="n">
        <v>11</v>
      </c>
      <c r="H1006" s="14" t="n">
        <v>10.9</v>
      </c>
      <c r="I1006" s="14" t="n">
        <v>19.5</v>
      </c>
      <c r="J1006" s="23" t="n">
        <f aca="false">IF(AND(E1006="Priority",ISNUMBER('Cost model'!N812)),'Cost model'!N812,'Cost model'!M812)</f>
        <v>25.5</v>
      </c>
      <c r="K1006" s="14" t="n">
        <f aca="false">J1006-H1006</f>
        <v>14.6</v>
      </c>
      <c r="L1006" s="14" t="n">
        <f aca="false">G1006-H1006</f>
        <v>0.0999999999999996</v>
      </c>
    </row>
    <row r="1007" customFormat="false" ht="15" hidden="false" customHeight="false" outlineLevel="0" collapsed="false">
      <c r="A1007" s="2" t="s">
        <v>221</v>
      </c>
      <c r="B1007" s="2" t="s">
        <v>221</v>
      </c>
      <c r="C1007" s="2" t="s">
        <v>49</v>
      </c>
      <c r="D1007" s="2" t="s">
        <v>10</v>
      </c>
      <c r="E1007" s="2" t="s">
        <v>74</v>
      </c>
      <c r="F1007" s="2" t="s">
        <v>977</v>
      </c>
      <c r="G1007" s="14" t="n">
        <v>17.5</v>
      </c>
      <c r="H1007" s="14" t="n">
        <v>18.22</v>
      </c>
      <c r="I1007" s="14" t="n">
        <v>17.5</v>
      </c>
      <c r="J1007" s="23" t="n">
        <f aca="false">IF(AND(E1007="Priority",ISNUMBER('Cost model'!N739)),'Cost model'!N739,'Cost model'!M739)</f>
        <v>17.5</v>
      </c>
      <c r="K1007" s="14" t="n">
        <f aca="false">J1007-H1007</f>
        <v>-0.719999999999999</v>
      </c>
      <c r="L1007" s="14" t="n">
        <f aca="false">G1007-H1007</f>
        <v>-0.719999999999999</v>
      </c>
    </row>
    <row r="1008" customFormat="false" ht="15" hidden="false" customHeight="false" outlineLevel="0" collapsed="false">
      <c r="A1008" s="2" t="s">
        <v>124</v>
      </c>
      <c r="B1008" s="2" t="s">
        <v>124</v>
      </c>
      <c r="C1008" s="2" t="s">
        <v>49</v>
      </c>
      <c r="D1008" s="2" t="s">
        <v>14</v>
      </c>
      <c r="E1008" s="2" t="s">
        <v>74</v>
      </c>
      <c r="F1008" s="2" t="s">
        <v>977</v>
      </c>
      <c r="G1008" s="14" t="n">
        <v>50</v>
      </c>
      <c r="H1008" s="14" t="n">
        <v>122.53</v>
      </c>
      <c r="I1008" s="14" t="n">
        <v>85</v>
      </c>
      <c r="J1008" s="23" t="n">
        <f aca="false">IF(AND(E1008="Priority",ISNUMBER('Cost model'!N328)),'Cost model'!N328,'Cost model'!M328)</f>
        <v>175</v>
      </c>
      <c r="K1008" s="14" t="n">
        <f aca="false">J1008-H1008</f>
        <v>52.47</v>
      </c>
      <c r="L1008" s="14" t="n">
        <f aca="false">G1008-H1008</f>
        <v>-72.53</v>
      </c>
    </row>
    <row r="1009" customFormat="false" ht="15" hidden="false" customHeight="false" outlineLevel="0" collapsed="false">
      <c r="A1009" s="2" t="s">
        <v>174</v>
      </c>
      <c r="B1009" s="2" t="s">
        <v>174</v>
      </c>
      <c r="C1009" s="2" t="s">
        <v>47</v>
      </c>
      <c r="D1009" s="2" t="s">
        <v>10</v>
      </c>
      <c r="E1009" s="2" t="s">
        <v>74</v>
      </c>
      <c r="F1009" s="2" t="s">
        <v>977</v>
      </c>
      <c r="G1009" s="14" t="n">
        <v>9.5</v>
      </c>
      <c r="H1009" s="14" t="n">
        <v>6.48</v>
      </c>
      <c r="I1009" s="14" t="n">
        <v>9.5</v>
      </c>
      <c r="J1009" s="23" t="n">
        <f aca="false">IF(AND(E1009="Priority",ISNUMBER('Cost model'!N167)),'Cost model'!N167,'Cost model'!M167)</f>
        <v>8.5</v>
      </c>
      <c r="K1009" s="14" t="n">
        <f aca="false">J1009-H1009</f>
        <v>2.02</v>
      </c>
      <c r="L1009" s="14" t="n">
        <f aca="false">G1009-H1009</f>
        <v>3.02</v>
      </c>
    </row>
    <row r="1010" customFormat="false" ht="15" hidden="false" customHeight="false" outlineLevel="0" collapsed="false">
      <c r="A1010" s="2" t="s">
        <v>174</v>
      </c>
      <c r="B1010" s="2" t="s">
        <v>174</v>
      </c>
      <c r="C1010" s="2" t="s">
        <v>48</v>
      </c>
      <c r="D1010" s="2" t="s">
        <v>12</v>
      </c>
      <c r="E1010" s="2" t="s">
        <v>74</v>
      </c>
      <c r="F1010" s="2" t="s">
        <v>977</v>
      </c>
      <c r="G1010" s="14" t="n">
        <v>24.5</v>
      </c>
      <c r="H1010" s="14" t="n">
        <v>46.23</v>
      </c>
      <c r="I1010" s="14" t="n">
        <v>12.5</v>
      </c>
      <c r="J1010" s="23" t="n">
        <f aca="false">IF(AND(E1010="Priority",ISNUMBER('Cost model'!N171)),'Cost model'!N171,'Cost model'!M171)</f>
        <v>40</v>
      </c>
      <c r="K1010" s="14" t="n">
        <f aca="false">J1010-H1010</f>
        <v>-6.23</v>
      </c>
      <c r="L1010" s="14" t="n">
        <f aca="false">G1010-H1010</f>
        <v>-21.73</v>
      </c>
    </row>
    <row r="1011" customFormat="false" ht="15" hidden="false" customHeight="false" outlineLevel="0" collapsed="false">
      <c r="A1011" s="2" t="s">
        <v>158</v>
      </c>
      <c r="B1011" s="2" t="s">
        <v>158</v>
      </c>
      <c r="C1011" s="2" t="s">
        <v>47</v>
      </c>
      <c r="D1011" s="2" t="s">
        <v>10</v>
      </c>
      <c r="E1011" s="2" t="s">
        <v>83</v>
      </c>
      <c r="F1011" s="2" t="s">
        <v>977</v>
      </c>
      <c r="G1011" s="14" t="n">
        <v>14.5</v>
      </c>
      <c r="H1011" s="14" t="n">
        <v>7.12</v>
      </c>
      <c r="I1011" s="14" t="n">
        <v>14.5</v>
      </c>
      <c r="J1011" s="23" t="n">
        <f aca="false">IF(AND(E1011="Priority",ISNUMBER('Cost model'!N422)),'Cost model'!N422,'Cost model'!M422)</f>
        <v>13.5</v>
      </c>
      <c r="K1011" s="14" t="n">
        <f aca="false">J1011-H1011</f>
        <v>6.38</v>
      </c>
      <c r="L1011" s="14" t="n">
        <f aca="false">G1011-H1011</f>
        <v>7.38</v>
      </c>
    </row>
    <row r="1012" customFormat="false" ht="15" hidden="false" customHeight="false" outlineLevel="0" collapsed="false">
      <c r="A1012" s="2" t="s">
        <v>174</v>
      </c>
      <c r="B1012" s="2" t="s">
        <v>142</v>
      </c>
      <c r="C1012" s="2" t="s">
        <v>48</v>
      </c>
      <c r="D1012" s="2" t="s">
        <v>10</v>
      </c>
      <c r="E1012" s="2" t="s">
        <v>74</v>
      </c>
      <c r="F1012" s="2" t="s">
        <v>976</v>
      </c>
      <c r="G1012" s="14" t="n">
        <v>9.5</v>
      </c>
      <c r="H1012" s="14" t="n">
        <v>20.05</v>
      </c>
      <c r="I1012" s="14" t="n">
        <v>12.5</v>
      </c>
      <c r="J1012" s="23" t="n">
        <f aca="false">IF(AND(E1012="Priority",ISNUMBER('Cost model'!N123)),'Cost model'!N123,'Cost model'!M123)</f>
        <v>16.5</v>
      </c>
      <c r="K1012" s="14" t="n">
        <f aca="false">J1012-H1012</f>
        <v>-3.55</v>
      </c>
      <c r="L1012" s="14" t="n">
        <f aca="false">G1012-H1012</f>
        <v>-10.55</v>
      </c>
    </row>
    <row r="1013" customFormat="false" ht="15" hidden="false" customHeight="false" outlineLevel="0" collapsed="false">
      <c r="A1013" s="2" t="s">
        <v>158</v>
      </c>
      <c r="B1013" s="2" t="s">
        <v>142</v>
      </c>
      <c r="C1013" s="2" t="s">
        <v>49</v>
      </c>
      <c r="D1013" s="2" t="s">
        <v>10</v>
      </c>
      <c r="E1013" s="2" t="s">
        <v>74</v>
      </c>
      <c r="F1013" s="2" t="s">
        <v>976</v>
      </c>
      <c r="G1013" s="14" t="n">
        <v>19.5</v>
      </c>
      <c r="H1013" s="14" t="n">
        <v>41.22</v>
      </c>
      <c r="I1013" s="14" t="n">
        <v>17.5</v>
      </c>
      <c r="J1013" s="23" t="n">
        <f aca="false">IF(AND(E1013="Priority",ISNUMBER('Cost model'!N439)),'Cost model'!N439,'Cost model'!M439)</f>
        <v>20.5</v>
      </c>
      <c r="K1013" s="14" t="n">
        <f aca="false">J1013-H1013</f>
        <v>-20.72</v>
      </c>
      <c r="L1013" s="14" t="n">
        <f aca="false">G1013-H1013</f>
        <v>-21.72</v>
      </c>
    </row>
    <row r="1014" customFormat="false" ht="15" hidden="false" customHeight="false" outlineLevel="0" collapsed="false">
      <c r="A1014" s="2" t="s">
        <v>205</v>
      </c>
      <c r="B1014" s="2" t="s">
        <v>142</v>
      </c>
      <c r="C1014" s="2" t="s">
        <v>48</v>
      </c>
      <c r="D1014" s="2" t="s">
        <v>13</v>
      </c>
      <c r="E1014" s="2" t="s">
        <v>83</v>
      </c>
      <c r="F1014" s="2" t="s">
        <v>976</v>
      </c>
      <c r="G1014" s="14" t="n">
        <v>75</v>
      </c>
      <c r="H1014" s="14" t="n">
        <v>128.71</v>
      </c>
      <c r="I1014" s="14" t="n">
        <v>75</v>
      </c>
      <c r="J1014" s="23" t="n">
        <f aca="false">IF(AND(E1014="Priority",ISNUMBER('Cost model'!N549)),'Cost model'!N549,'Cost model'!M549)</f>
        <v>135</v>
      </c>
      <c r="K1014" s="14" t="n">
        <f aca="false">J1014-H1014</f>
        <v>6.28999999999999</v>
      </c>
      <c r="L1014" s="14" t="n">
        <f aca="false">G1014-H1014</f>
        <v>-53.71</v>
      </c>
    </row>
    <row r="1015" customFormat="false" ht="15" hidden="false" customHeight="false" outlineLevel="0" collapsed="false">
      <c r="A1015" s="2" t="s">
        <v>174</v>
      </c>
      <c r="B1015" s="2" t="s">
        <v>174</v>
      </c>
      <c r="C1015" s="2" t="s">
        <v>49</v>
      </c>
      <c r="D1015" s="2" t="s">
        <v>14</v>
      </c>
      <c r="E1015" s="2" t="s">
        <v>74</v>
      </c>
      <c r="F1015" s="2" t="s">
        <v>977</v>
      </c>
      <c r="G1015" s="14" t="n">
        <v>85</v>
      </c>
      <c r="H1015" s="14" t="n">
        <v>143.01</v>
      </c>
      <c r="I1015" s="14" t="n">
        <v>85</v>
      </c>
      <c r="J1015" s="23" t="n">
        <f aca="false">IF(AND(E1015="Priority",ISNUMBER('Cost model'!N178)),'Cost model'!N178,'Cost model'!M178)</f>
        <v>145</v>
      </c>
      <c r="K1015" s="14" t="n">
        <f aca="false">J1015-H1015</f>
        <v>1.99000000000001</v>
      </c>
      <c r="L1015" s="14" t="n">
        <f aca="false">G1015-H1015</f>
        <v>-58.01</v>
      </c>
    </row>
    <row r="1016" customFormat="false" ht="15" hidden="false" customHeight="false" outlineLevel="0" collapsed="false">
      <c r="A1016" s="2" t="s">
        <v>174</v>
      </c>
      <c r="B1016" s="2" t="s">
        <v>174</v>
      </c>
      <c r="C1016" s="2" t="s">
        <v>47</v>
      </c>
      <c r="D1016" s="2" t="s">
        <v>10</v>
      </c>
      <c r="E1016" s="2" t="s">
        <v>74</v>
      </c>
      <c r="F1016" s="2" t="s">
        <v>977</v>
      </c>
      <c r="G1016" s="14" t="n">
        <v>9.5</v>
      </c>
      <c r="H1016" s="14" t="n">
        <v>7.24</v>
      </c>
      <c r="I1016" s="14" t="n">
        <v>9.5</v>
      </c>
      <c r="J1016" s="23" t="n">
        <f aca="false">IF(AND(E1016="Priority",ISNUMBER('Cost model'!N167)),'Cost model'!N167,'Cost model'!M167)</f>
        <v>8.5</v>
      </c>
      <c r="K1016" s="14" t="n">
        <f aca="false">J1016-H1016</f>
        <v>1.26</v>
      </c>
      <c r="L1016" s="14" t="n">
        <f aca="false">G1016-H1016</f>
        <v>2.26</v>
      </c>
    </row>
    <row r="1017" customFormat="false" ht="15" hidden="false" customHeight="false" outlineLevel="0" collapsed="false">
      <c r="A1017" s="2" t="s">
        <v>221</v>
      </c>
      <c r="B1017" s="2" t="s">
        <v>158</v>
      </c>
      <c r="C1017" s="2" t="s">
        <v>47</v>
      </c>
      <c r="D1017" s="2" t="s">
        <v>10</v>
      </c>
      <c r="E1017" s="2" t="s">
        <v>74</v>
      </c>
      <c r="F1017" s="2" t="s">
        <v>976</v>
      </c>
      <c r="G1017" s="14" t="n">
        <v>9.5</v>
      </c>
      <c r="H1017" s="14" t="n">
        <v>10.62</v>
      </c>
      <c r="I1017" s="14" t="n">
        <v>14.5</v>
      </c>
      <c r="J1017" s="23" t="n">
        <f aca="false">IF(AND(E1017="Priority",ISNUMBER('Cost model'!N752)),'Cost model'!N752,'Cost model'!M752)</f>
        <v>12.5</v>
      </c>
      <c r="K1017" s="14" t="n">
        <f aca="false">J1017-H1017</f>
        <v>1.88</v>
      </c>
      <c r="L1017" s="14" t="n">
        <f aca="false">G1017-H1017</f>
        <v>-1.12</v>
      </c>
    </row>
    <row r="1018" customFormat="false" ht="15" hidden="false" customHeight="false" outlineLevel="0" collapsed="false">
      <c r="A1018" s="2" t="s">
        <v>124</v>
      </c>
      <c r="B1018" s="2" t="s">
        <v>124</v>
      </c>
      <c r="C1018" s="2" t="s">
        <v>47</v>
      </c>
      <c r="D1018" s="2" t="s">
        <v>12</v>
      </c>
      <c r="E1018" s="2" t="s">
        <v>74</v>
      </c>
      <c r="F1018" s="2" t="s">
        <v>977</v>
      </c>
      <c r="G1018" s="14" t="n">
        <v>9.5</v>
      </c>
      <c r="H1018" s="14" t="n">
        <v>29.81</v>
      </c>
      <c r="I1018" s="14" t="n">
        <v>9.5</v>
      </c>
      <c r="J1018" s="23" t="n">
        <f aca="false">IF(AND(E1018="Priority",ISNUMBER('Cost model'!N320)),'Cost model'!N320,'Cost model'!M320)</f>
        <v>24.5</v>
      </c>
      <c r="K1018" s="14" t="n">
        <f aca="false">J1018-H1018</f>
        <v>-5.31</v>
      </c>
      <c r="L1018" s="14" t="n">
        <f aca="false">G1018-H1018</f>
        <v>-20.31</v>
      </c>
    </row>
    <row r="1019" customFormat="false" ht="15" hidden="false" customHeight="false" outlineLevel="0" collapsed="false">
      <c r="A1019" s="2" t="s">
        <v>124</v>
      </c>
      <c r="B1019" s="2" t="s">
        <v>124</v>
      </c>
      <c r="C1019" s="2" t="s">
        <v>48</v>
      </c>
      <c r="D1019" s="2" t="s">
        <v>10</v>
      </c>
      <c r="E1019" s="2" t="s">
        <v>74</v>
      </c>
      <c r="F1019" s="2" t="s">
        <v>977</v>
      </c>
      <c r="G1019" s="14" t="n">
        <v>12.5</v>
      </c>
      <c r="H1019" s="14" t="n">
        <v>7.84</v>
      </c>
      <c r="I1019" s="14" t="n">
        <v>12.5</v>
      </c>
      <c r="J1019" s="23" t="n">
        <f aca="false">IF(AND(E1019="Priority",ISNUMBER('Cost model'!N318)),'Cost model'!N318,'Cost model'!M318)</f>
        <v>14.5</v>
      </c>
      <c r="K1019" s="14" t="n">
        <f aca="false">J1019-H1019</f>
        <v>6.66</v>
      </c>
      <c r="L1019" s="14" t="n">
        <f aca="false">G1019-H1019</f>
        <v>4.66</v>
      </c>
    </row>
    <row r="1020" customFormat="false" ht="15" hidden="false" customHeight="false" outlineLevel="0" collapsed="false">
      <c r="A1020" s="2" t="s">
        <v>124</v>
      </c>
      <c r="B1020" s="2" t="s">
        <v>124</v>
      </c>
      <c r="C1020" s="2" t="s">
        <v>48</v>
      </c>
      <c r="D1020" s="2" t="s">
        <v>12</v>
      </c>
      <c r="E1020" s="2" t="s">
        <v>74</v>
      </c>
      <c r="F1020" s="2" t="s">
        <v>977</v>
      </c>
      <c r="G1020" s="14" t="n">
        <v>24.5</v>
      </c>
      <c r="H1020" s="14" t="n">
        <v>40.17</v>
      </c>
      <c r="I1020" s="14" t="n">
        <v>12.5</v>
      </c>
      <c r="J1020" s="23" t="n">
        <f aca="false">IF(AND(E1020="Priority",ISNUMBER('Cost model'!N321)),'Cost model'!N321,'Cost model'!M321)</f>
        <v>40</v>
      </c>
      <c r="K1020" s="14" t="n">
        <f aca="false">J1020-H1020</f>
        <v>-0.170000000000002</v>
      </c>
      <c r="L1020" s="14" t="n">
        <f aca="false">G1020-H1020</f>
        <v>-15.67</v>
      </c>
    </row>
    <row r="1021" customFormat="false" ht="15" hidden="false" customHeight="false" outlineLevel="0" collapsed="false">
      <c r="A1021" s="2" t="s">
        <v>174</v>
      </c>
      <c r="B1021" s="2" t="s">
        <v>124</v>
      </c>
      <c r="C1021" s="2" t="s">
        <v>49</v>
      </c>
      <c r="D1021" s="2" t="s">
        <v>12</v>
      </c>
      <c r="E1021" s="2" t="s">
        <v>74</v>
      </c>
      <c r="F1021" s="2" t="s">
        <v>976</v>
      </c>
      <c r="G1021" s="14" t="n">
        <v>19.5</v>
      </c>
      <c r="H1021" s="14" t="n">
        <v>20.19</v>
      </c>
      <c r="I1021" s="14" t="n">
        <v>19.5</v>
      </c>
      <c r="J1021" s="23" t="n">
        <f aca="false">IF(AND(E1021="Priority",ISNUMBER('Cost model'!N112)),'Cost model'!N112,'Cost model'!M112)</f>
        <v>50</v>
      </c>
      <c r="K1021" s="14" t="n">
        <f aca="false">J1021-H1021</f>
        <v>29.81</v>
      </c>
      <c r="L1021" s="14" t="n">
        <f aca="false">G1021-H1021</f>
        <v>-0.690000000000001</v>
      </c>
    </row>
    <row r="1022" customFormat="false" ht="15" hidden="false" customHeight="false" outlineLevel="0" collapsed="false">
      <c r="A1022" s="2" t="s">
        <v>124</v>
      </c>
      <c r="B1022" s="2" t="s">
        <v>124</v>
      </c>
      <c r="C1022" s="2" t="s">
        <v>48</v>
      </c>
      <c r="D1022" s="2" t="s">
        <v>10</v>
      </c>
      <c r="E1022" s="2" t="s">
        <v>74</v>
      </c>
      <c r="F1022" s="2" t="s">
        <v>977</v>
      </c>
      <c r="G1022" s="14" t="n">
        <v>12.5</v>
      </c>
      <c r="H1022" s="14" t="n">
        <v>9</v>
      </c>
      <c r="I1022" s="14" t="n">
        <v>12.5</v>
      </c>
      <c r="J1022" s="23" t="n">
        <f aca="false">IF(AND(E1022="Priority",ISNUMBER('Cost model'!N318)),'Cost model'!N318,'Cost model'!M318)</f>
        <v>14.5</v>
      </c>
      <c r="K1022" s="14" t="n">
        <f aca="false">J1022-H1022</f>
        <v>5.5</v>
      </c>
      <c r="L1022" s="14" t="n">
        <f aca="false">G1022-H1022</f>
        <v>3.5</v>
      </c>
    </row>
    <row r="1023" customFormat="false" ht="15" hidden="false" customHeight="false" outlineLevel="0" collapsed="false">
      <c r="A1023" s="2" t="s">
        <v>142</v>
      </c>
      <c r="B1023" s="2" t="s">
        <v>142</v>
      </c>
      <c r="C1023" s="2" t="s">
        <v>49</v>
      </c>
      <c r="D1023" s="2" t="s">
        <v>14</v>
      </c>
      <c r="E1023" s="2" t="s">
        <v>74</v>
      </c>
      <c r="F1023" s="2" t="s">
        <v>977</v>
      </c>
      <c r="G1023" s="14" t="n">
        <v>50</v>
      </c>
      <c r="H1023" s="14" t="n">
        <v>92.69</v>
      </c>
      <c r="I1023" s="14" t="n">
        <v>85</v>
      </c>
      <c r="J1023" s="23" t="n">
        <f aca="false">IF(AND(E1023="Priority",ISNUMBER('Cost model'!N643)),'Cost model'!N643,'Cost model'!M643)</f>
        <v>110</v>
      </c>
      <c r="K1023" s="14" t="n">
        <f aca="false">J1023-H1023</f>
        <v>17.31</v>
      </c>
      <c r="L1023" s="14" t="n">
        <f aca="false">G1023-H1023</f>
        <v>-42.69</v>
      </c>
    </row>
    <row r="1024" customFormat="false" ht="15" hidden="false" customHeight="false" outlineLevel="0" collapsed="false">
      <c r="A1024" s="2" t="s">
        <v>174</v>
      </c>
      <c r="B1024" s="2" t="s">
        <v>174</v>
      </c>
      <c r="C1024" s="2" t="s">
        <v>48</v>
      </c>
      <c r="D1024" s="2" t="s">
        <v>10</v>
      </c>
      <c r="E1024" s="2" t="s">
        <v>74</v>
      </c>
      <c r="F1024" s="2" t="s">
        <v>977</v>
      </c>
      <c r="G1024" s="14" t="n">
        <v>12.5</v>
      </c>
      <c r="H1024" s="14" t="n">
        <v>13.9</v>
      </c>
      <c r="I1024" s="14" t="n">
        <v>12.5</v>
      </c>
      <c r="J1024" s="23" t="n">
        <f aca="false">IF(AND(E1024="Priority",ISNUMBER('Cost model'!N168)),'Cost model'!N168,'Cost model'!M168)</f>
        <v>13.5</v>
      </c>
      <c r="K1024" s="14" t="n">
        <f aca="false">J1024-H1024</f>
        <v>-0.4</v>
      </c>
      <c r="L1024" s="14" t="n">
        <f aca="false">G1024-H1024</f>
        <v>-1.4</v>
      </c>
    </row>
    <row r="1025" customFormat="false" ht="15" hidden="false" customHeight="false" outlineLevel="0" collapsed="false">
      <c r="A1025" s="2" t="s">
        <v>124</v>
      </c>
      <c r="B1025" s="2" t="s">
        <v>124</v>
      </c>
      <c r="C1025" s="2" t="s">
        <v>47</v>
      </c>
      <c r="D1025" s="2" t="s">
        <v>12</v>
      </c>
      <c r="E1025" s="2" t="s">
        <v>74</v>
      </c>
      <c r="F1025" s="2" t="s">
        <v>977</v>
      </c>
      <c r="G1025" s="14" t="n">
        <v>9.5</v>
      </c>
      <c r="H1025" s="14" t="n">
        <v>7.24</v>
      </c>
      <c r="I1025" s="14" t="n">
        <v>9.5</v>
      </c>
      <c r="J1025" s="23" t="n">
        <f aca="false">IF(AND(E1025="Priority",ISNUMBER('Cost model'!N320)),'Cost model'!N320,'Cost model'!M320)</f>
        <v>24.5</v>
      </c>
      <c r="K1025" s="14" t="n">
        <f aca="false">J1025-H1025</f>
        <v>17.26</v>
      </c>
      <c r="L1025" s="14" t="n">
        <f aca="false">G1025-H1025</f>
        <v>2.26</v>
      </c>
    </row>
    <row r="1026" customFormat="false" ht="15" hidden="false" customHeight="false" outlineLevel="0" collapsed="false">
      <c r="A1026" s="2" t="s">
        <v>221</v>
      </c>
      <c r="B1026" s="2" t="s">
        <v>221</v>
      </c>
      <c r="C1026" s="2" t="s">
        <v>49</v>
      </c>
      <c r="D1026" s="2" t="s">
        <v>12</v>
      </c>
      <c r="E1026" s="2" t="s">
        <v>74</v>
      </c>
      <c r="F1026" s="2" t="s">
        <v>977</v>
      </c>
      <c r="G1026" s="14" t="n">
        <v>17.5</v>
      </c>
      <c r="H1026" s="14" t="n">
        <v>12.31</v>
      </c>
      <c r="I1026" s="14" t="n">
        <v>19.5</v>
      </c>
      <c r="J1026" s="23" t="n">
        <f aca="false">IF(AND(E1026="Priority",ISNUMBER('Cost model'!N742)),'Cost model'!N742,'Cost model'!M742)</f>
        <v>60</v>
      </c>
      <c r="K1026" s="14" t="n">
        <f aca="false">J1026-H1026</f>
        <v>47.69</v>
      </c>
      <c r="L1026" s="14" t="n">
        <f aca="false">G1026-H1026</f>
        <v>5.19</v>
      </c>
    </row>
    <row r="1027" customFormat="false" ht="15" hidden="false" customHeight="false" outlineLevel="0" collapsed="false">
      <c r="A1027" s="2" t="s">
        <v>221</v>
      </c>
      <c r="B1027" s="2" t="s">
        <v>221</v>
      </c>
      <c r="C1027" s="2" t="s">
        <v>47</v>
      </c>
      <c r="D1027" s="2" t="s">
        <v>14</v>
      </c>
      <c r="E1027" s="2" t="s">
        <v>74</v>
      </c>
      <c r="F1027" s="2" t="s">
        <v>977</v>
      </c>
      <c r="G1027" s="14" t="n">
        <v>25</v>
      </c>
      <c r="H1027" s="14" t="n">
        <v>113.09</v>
      </c>
      <c r="I1027" s="14" t="n">
        <v>25</v>
      </c>
      <c r="J1027" s="23" t="n">
        <f aca="false">IF(AND(E1027="Priority",ISNUMBER('Cost model'!N746)),'Cost model'!N746,'Cost model'!M746)</f>
        <v>100</v>
      </c>
      <c r="K1027" s="14" t="n">
        <f aca="false">J1027-H1027</f>
        <v>-13.09</v>
      </c>
      <c r="L1027" s="14" t="n">
        <f aca="false">G1027-H1027</f>
        <v>-88.09</v>
      </c>
    </row>
    <row r="1028" customFormat="false" ht="15" hidden="false" customHeight="false" outlineLevel="0" collapsed="false">
      <c r="A1028" s="2" t="s">
        <v>174</v>
      </c>
      <c r="B1028" s="2" t="s">
        <v>158</v>
      </c>
      <c r="C1028" s="2" t="s">
        <v>47</v>
      </c>
      <c r="D1028" s="2" t="s">
        <v>12</v>
      </c>
      <c r="E1028" s="2" t="s">
        <v>74</v>
      </c>
      <c r="F1028" s="2" t="s">
        <v>976</v>
      </c>
      <c r="G1028" s="14" t="n">
        <v>9.5</v>
      </c>
      <c r="H1028" s="14" t="n">
        <v>43.52</v>
      </c>
      <c r="I1028" s="14" t="n">
        <v>19.5</v>
      </c>
      <c r="J1028" s="23" t="n">
        <f aca="false">IF(AND(E1028="Priority",ISNUMBER('Cost model'!N140)),'Cost model'!N140,'Cost model'!M140)</f>
        <v>40</v>
      </c>
      <c r="K1028" s="14" t="n">
        <f aca="false">J1028-H1028</f>
        <v>-3.52</v>
      </c>
      <c r="L1028" s="14" t="n">
        <f aca="false">G1028-H1028</f>
        <v>-34.02</v>
      </c>
    </row>
    <row r="1029" customFormat="false" ht="15" hidden="false" customHeight="false" outlineLevel="0" collapsed="false">
      <c r="A1029" s="2" t="s">
        <v>342</v>
      </c>
      <c r="B1029" s="2" t="s">
        <v>158</v>
      </c>
      <c r="C1029" s="2" t="s">
        <v>49</v>
      </c>
      <c r="D1029" s="2" t="s">
        <v>12</v>
      </c>
      <c r="E1029" s="2" t="s">
        <v>74</v>
      </c>
      <c r="F1029" s="2" t="s">
        <v>976</v>
      </c>
      <c r="G1029" s="14" t="n">
        <v>24.5</v>
      </c>
      <c r="H1029" s="14" t="n">
        <v>92.47</v>
      </c>
      <c r="I1029" s="14" t="n">
        <v>24.5</v>
      </c>
      <c r="J1029" s="23" t="n">
        <f aca="false">IF(AND(E1029="Priority",ISNUMBER('Cost model'!N217)),'Cost model'!N217,'Cost model'!M217)</f>
        <v>70</v>
      </c>
      <c r="K1029" s="14" t="n">
        <f aca="false">J1029-H1029</f>
        <v>-22.47</v>
      </c>
      <c r="L1029" s="14" t="n">
        <f aca="false">G1029-H1029</f>
        <v>-67.97</v>
      </c>
    </row>
    <row r="1030" customFormat="false" ht="15" hidden="false" customHeight="false" outlineLevel="0" collapsed="false">
      <c r="A1030" s="2" t="s">
        <v>142</v>
      </c>
      <c r="B1030" s="2" t="s">
        <v>174</v>
      </c>
      <c r="C1030" s="2" t="s">
        <v>47</v>
      </c>
      <c r="D1030" s="2" t="s">
        <v>10</v>
      </c>
      <c r="E1030" s="2" t="s">
        <v>74</v>
      </c>
      <c r="F1030" s="2" t="s">
        <v>976</v>
      </c>
      <c r="G1030" s="14" t="n">
        <v>9.5</v>
      </c>
      <c r="H1030" s="14" t="n">
        <v>7.07</v>
      </c>
      <c r="I1030" s="14" t="n">
        <v>14.5</v>
      </c>
      <c r="J1030" s="23" t="n">
        <f aca="false">IF(AND(E1030="Priority",ISNUMBER('Cost model'!N692)),'Cost model'!N692,'Cost model'!M692)</f>
        <v>9.5</v>
      </c>
      <c r="K1030" s="14" t="n">
        <f aca="false">J1030-H1030</f>
        <v>2.43</v>
      </c>
      <c r="L1030" s="14" t="n">
        <f aca="false">G1030-H1030</f>
        <v>2.43</v>
      </c>
    </row>
    <row r="1031" customFormat="false" ht="15" hidden="false" customHeight="false" outlineLevel="0" collapsed="false">
      <c r="A1031" s="2" t="s">
        <v>174</v>
      </c>
      <c r="B1031" s="2" t="s">
        <v>142</v>
      </c>
      <c r="C1031" s="2" t="s">
        <v>48</v>
      </c>
      <c r="D1031" s="2" t="s">
        <v>15</v>
      </c>
      <c r="E1031" s="2" t="s">
        <v>74</v>
      </c>
      <c r="F1031" s="2" t="s">
        <v>976</v>
      </c>
      <c r="G1031" s="14" t="n">
        <v>45</v>
      </c>
      <c r="H1031" s="14" t="n">
        <v>410.81</v>
      </c>
      <c r="I1031" s="14" t="n">
        <v>85</v>
      </c>
      <c r="J1031" s="23" t="n">
        <f aca="false">IF(AND(E1031="Priority",ISNUMBER('Cost model'!N135)),'Cost model'!N135,'Cost model'!M135)</f>
        <v>240</v>
      </c>
      <c r="K1031" s="14" t="n">
        <f aca="false">J1031-H1031</f>
        <v>-170.81</v>
      </c>
      <c r="L1031" s="14" t="n">
        <f aca="false">G1031-H1031</f>
        <v>-365.81</v>
      </c>
    </row>
    <row r="1032" customFormat="false" ht="15" hidden="false" customHeight="false" outlineLevel="0" collapsed="false">
      <c r="A1032" s="2" t="s">
        <v>124</v>
      </c>
      <c r="B1032" s="2" t="s">
        <v>124</v>
      </c>
      <c r="C1032" s="2" t="s">
        <v>48</v>
      </c>
      <c r="D1032" s="2" t="s">
        <v>10</v>
      </c>
      <c r="E1032" s="2" t="s">
        <v>74</v>
      </c>
      <c r="F1032" s="2" t="s">
        <v>977</v>
      </c>
      <c r="G1032" s="14" t="n">
        <v>12.5</v>
      </c>
      <c r="H1032" s="14" t="n">
        <v>9.35</v>
      </c>
      <c r="I1032" s="14" t="n">
        <v>12.5</v>
      </c>
      <c r="J1032" s="23" t="n">
        <f aca="false">IF(AND(E1032="Priority",ISNUMBER('Cost model'!N318)),'Cost model'!N318,'Cost model'!M318)</f>
        <v>14.5</v>
      </c>
      <c r="K1032" s="14" t="n">
        <f aca="false">J1032-H1032</f>
        <v>5.15</v>
      </c>
      <c r="L1032" s="14" t="n">
        <f aca="false">G1032-H1032</f>
        <v>3.15</v>
      </c>
    </row>
    <row r="1033" customFormat="false" ht="15" hidden="false" customHeight="false" outlineLevel="0" collapsed="false">
      <c r="A1033" s="2" t="s">
        <v>174</v>
      </c>
      <c r="B1033" s="2" t="s">
        <v>142</v>
      </c>
      <c r="C1033" s="2" t="s">
        <v>48</v>
      </c>
      <c r="D1033" s="2" t="s">
        <v>10</v>
      </c>
      <c r="E1033" s="2" t="s">
        <v>74</v>
      </c>
      <c r="F1033" s="2" t="s">
        <v>976</v>
      </c>
      <c r="G1033" s="14" t="n">
        <v>12.5</v>
      </c>
      <c r="H1033" s="14" t="n">
        <v>52.07</v>
      </c>
      <c r="I1033" s="14" t="n">
        <v>12.5</v>
      </c>
      <c r="J1033" s="23" t="n">
        <f aca="false">IF(AND(E1033="Priority",ISNUMBER('Cost model'!N123)),'Cost model'!N123,'Cost model'!M123)</f>
        <v>16.5</v>
      </c>
      <c r="K1033" s="14" t="n">
        <f aca="false">J1033-H1033</f>
        <v>-35.57</v>
      </c>
      <c r="L1033" s="14" t="n">
        <f aca="false">G1033-H1033</f>
        <v>-39.57</v>
      </c>
    </row>
    <row r="1034" customFormat="false" ht="15" hidden="false" customHeight="false" outlineLevel="0" collapsed="false">
      <c r="A1034" s="2" t="s">
        <v>174</v>
      </c>
      <c r="B1034" s="2" t="s">
        <v>174</v>
      </c>
      <c r="C1034" s="2" t="s">
        <v>47</v>
      </c>
      <c r="D1034" s="2" t="s">
        <v>12</v>
      </c>
      <c r="E1034" s="2" t="s">
        <v>74</v>
      </c>
      <c r="F1034" s="2" t="s">
        <v>977</v>
      </c>
      <c r="G1034" s="14" t="n">
        <v>9.5</v>
      </c>
      <c r="H1034" s="14" t="n">
        <v>17.14</v>
      </c>
      <c r="I1034" s="14" t="n">
        <v>9.5</v>
      </c>
      <c r="J1034" s="23" t="n">
        <f aca="false">IF(AND(E1034="Priority",ISNUMBER('Cost model'!N170)),'Cost model'!N170,'Cost model'!M170)</f>
        <v>25.5</v>
      </c>
      <c r="K1034" s="14" t="n">
        <f aca="false">J1034-H1034</f>
        <v>8.36</v>
      </c>
      <c r="L1034" s="14" t="n">
        <f aca="false">G1034-H1034</f>
        <v>-7.64</v>
      </c>
    </row>
    <row r="1035" customFormat="false" ht="15" hidden="false" customHeight="false" outlineLevel="0" collapsed="false">
      <c r="A1035" s="2" t="s">
        <v>158</v>
      </c>
      <c r="B1035" s="2" t="s">
        <v>158</v>
      </c>
      <c r="C1035" s="2" t="s">
        <v>47</v>
      </c>
      <c r="D1035" s="2" t="s">
        <v>10</v>
      </c>
      <c r="E1035" s="2" t="s">
        <v>83</v>
      </c>
      <c r="F1035" s="2" t="s">
        <v>977</v>
      </c>
      <c r="G1035" s="14" t="n">
        <v>14.5</v>
      </c>
      <c r="H1035" s="14" t="n">
        <v>7.12</v>
      </c>
      <c r="I1035" s="14" t="n">
        <v>14.5</v>
      </c>
      <c r="J1035" s="23" t="n">
        <f aca="false">IF(AND(E1035="Priority",ISNUMBER('Cost model'!N422)),'Cost model'!N422,'Cost model'!M422)</f>
        <v>13.5</v>
      </c>
      <c r="K1035" s="14" t="n">
        <f aca="false">J1035-H1035</f>
        <v>6.38</v>
      </c>
      <c r="L1035" s="14" t="n">
        <f aca="false">G1035-H1035</f>
        <v>7.38</v>
      </c>
    </row>
    <row r="1036" customFormat="false" ht="15" hidden="false" customHeight="false" outlineLevel="0" collapsed="false">
      <c r="A1036" s="2" t="s">
        <v>221</v>
      </c>
      <c r="B1036" s="2" t="s">
        <v>221</v>
      </c>
      <c r="C1036" s="2" t="s">
        <v>47</v>
      </c>
      <c r="D1036" s="2" t="s">
        <v>12</v>
      </c>
      <c r="E1036" s="2" t="s">
        <v>74</v>
      </c>
      <c r="F1036" s="2" t="s">
        <v>977</v>
      </c>
      <c r="G1036" s="14" t="n">
        <v>9.5</v>
      </c>
      <c r="H1036" s="14" t="n">
        <v>31.47</v>
      </c>
      <c r="I1036" s="14" t="n">
        <v>9.5</v>
      </c>
      <c r="J1036" s="23" t="n">
        <f aca="false">IF(AND(E1036="Priority",ISNUMBER('Cost model'!N740)),'Cost model'!N740,'Cost model'!M740)</f>
        <v>22.5</v>
      </c>
      <c r="K1036" s="14" t="n">
        <f aca="false">J1036-H1036</f>
        <v>-8.97</v>
      </c>
      <c r="L1036" s="14" t="n">
        <f aca="false">G1036-H1036</f>
        <v>-21.97</v>
      </c>
    </row>
    <row r="1037" customFormat="false" ht="15" hidden="false" customHeight="false" outlineLevel="0" collapsed="false">
      <c r="A1037" s="2" t="s">
        <v>205</v>
      </c>
      <c r="B1037" s="2" t="s">
        <v>142</v>
      </c>
      <c r="C1037" s="2" t="s">
        <v>48</v>
      </c>
      <c r="D1037" s="2" t="s">
        <v>10</v>
      </c>
      <c r="E1037" s="2" t="s">
        <v>74</v>
      </c>
      <c r="F1037" s="2" t="s">
        <v>976</v>
      </c>
      <c r="G1037" s="14" t="n">
        <v>14.5</v>
      </c>
      <c r="H1037" s="14" t="n">
        <v>11.48</v>
      </c>
      <c r="I1037" s="14" t="n">
        <v>14.5</v>
      </c>
      <c r="J1037" s="23" t="n">
        <f aca="false">IF(AND(E1037="Priority",ISNUMBER('Cost model'!N543)),'Cost model'!N543,'Cost model'!M543)</f>
        <v>18.5</v>
      </c>
      <c r="K1037" s="14" t="n">
        <f aca="false">J1037-H1037</f>
        <v>7.02</v>
      </c>
      <c r="L1037" s="14" t="n">
        <f aca="false">G1037-H1037</f>
        <v>3.02</v>
      </c>
    </row>
    <row r="1038" customFormat="false" ht="15" hidden="false" customHeight="false" outlineLevel="0" collapsed="false">
      <c r="A1038" s="2" t="s">
        <v>174</v>
      </c>
      <c r="B1038" s="2" t="s">
        <v>174</v>
      </c>
      <c r="C1038" s="2" t="s">
        <v>48</v>
      </c>
      <c r="D1038" s="2" t="s">
        <v>10</v>
      </c>
      <c r="E1038" s="2" t="s">
        <v>74</v>
      </c>
      <c r="F1038" s="2" t="s">
        <v>977</v>
      </c>
      <c r="G1038" s="14" t="n">
        <v>12.5</v>
      </c>
      <c r="H1038" s="14" t="n">
        <v>14.37</v>
      </c>
      <c r="I1038" s="14" t="n">
        <v>12.5</v>
      </c>
      <c r="J1038" s="23" t="n">
        <f aca="false">IF(AND(E1038="Priority",ISNUMBER('Cost model'!N168)),'Cost model'!N168,'Cost model'!M168)</f>
        <v>13.5</v>
      </c>
      <c r="K1038" s="14" t="n">
        <f aca="false">J1038-H1038</f>
        <v>-0.869999999999999</v>
      </c>
      <c r="L1038" s="14" t="n">
        <f aca="false">G1038-H1038</f>
        <v>-1.87</v>
      </c>
    </row>
    <row r="1039" customFormat="false" ht="15" hidden="false" customHeight="false" outlineLevel="0" collapsed="false">
      <c r="A1039" s="2" t="s">
        <v>342</v>
      </c>
      <c r="B1039" s="2" t="s">
        <v>124</v>
      </c>
      <c r="C1039" s="2" t="s">
        <v>49</v>
      </c>
      <c r="D1039" s="2" t="s">
        <v>10</v>
      </c>
      <c r="E1039" s="2" t="s">
        <v>74</v>
      </c>
      <c r="F1039" s="2" t="s">
        <v>976</v>
      </c>
      <c r="G1039" s="14" t="n">
        <v>34.5</v>
      </c>
      <c r="H1039" s="14" t="n">
        <v>20.05</v>
      </c>
      <c r="I1039" s="14" t="n">
        <v>34.5</v>
      </c>
      <c r="J1039" s="23" t="n">
        <f aca="false">IF(AND(E1039="Priority",ISNUMBER('Cost model'!N259)),'Cost model'!N259,'Cost model'!M259)</f>
        <v>26.5</v>
      </c>
      <c r="K1039" s="14" t="n">
        <f aca="false">J1039-H1039</f>
        <v>6.45</v>
      </c>
      <c r="L1039" s="14" t="n">
        <f aca="false">G1039-H1039</f>
        <v>14.45</v>
      </c>
    </row>
    <row r="1040" customFormat="false" ht="15" hidden="false" customHeight="false" outlineLevel="0" collapsed="false">
      <c r="A1040" s="2" t="s">
        <v>124</v>
      </c>
      <c r="B1040" s="2" t="s">
        <v>124</v>
      </c>
      <c r="C1040" s="2" t="s">
        <v>48</v>
      </c>
      <c r="D1040" s="2" t="s">
        <v>14</v>
      </c>
      <c r="E1040" s="2" t="s">
        <v>83</v>
      </c>
      <c r="F1040" s="2" t="s">
        <v>977</v>
      </c>
      <c r="G1040" s="14" t="n">
        <v>125</v>
      </c>
      <c r="H1040" s="14" t="n">
        <v>145.06</v>
      </c>
      <c r="I1040" s="14" t="n">
        <v>125</v>
      </c>
      <c r="J1040" s="23" t="n">
        <f aca="false">IF(AND(E1040="Priority",ISNUMBER('Cost model'!N327)),'Cost model'!N327,'Cost model'!M327)</f>
        <v>160</v>
      </c>
      <c r="K1040" s="14" t="n">
        <f aca="false">J1040-H1040</f>
        <v>14.94</v>
      </c>
      <c r="L1040" s="14" t="n">
        <f aca="false">G1040-H1040</f>
        <v>-20.06</v>
      </c>
    </row>
    <row r="1041" customFormat="false" ht="15" hidden="false" customHeight="false" outlineLevel="0" collapsed="false">
      <c r="A1041" s="2" t="s">
        <v>221</v>
      </c>
      <c r="B1041" s="2" t="s">
        <v>221</v>
      </c>
      <c r="C1041" s="2" t="s">
        <v>48</v>
      </c>
      <c r="D1041" s="2" t="s">
        <v>14</v>
      </c>
      <c r="E1041" s="2" t="s">
        <v>74</v>
      </c>
      <c r="F1041" s="2" t="s">
        <v>977</v>
      </c>
      <c r="G1041" s="14" t="n">
        <v>45</v>
      </c>
      <c r="H1041" s="14" t="n">
        <v>159.28</v>
      </c>
      <c r="I1041" s="14" t="n">
        <v>45</v>
      </c>
      <c r="J1041" s="23" t="n">
        <f aca="false">IF(AND(E1041="Priority",ISNUMBER('Cost model'!N747)),'Cost model'!N747,'Cost model'!M747)</f>
        <v>155</v>
      </c>
      <c r="K1041" s="14" t="n">
        <f aca="false">J1041-H1041</f>
        <v>-4.28</v>
      </c>
      <c r="L1041" s="14" t="n">
        <f aca="false">G1041-H1041</f>
        <v>-114.28</v>
      </c>
    </row>
    <row r="1042" customFormat="false" ht="15" hidden="false" customHeight="false" outlineLevel="0" collapsed="false">
      <c r="A1042" s="2" t="s">
        <v>221</v>
      </c>
      <c r="B1042" s="2" t="s">
        <v>221</v>
      </c>
      <c r="C1042" s="2" t="s">
        <v>49</v>
      </c>
      <c r="D1042" s="2" t="s">
        <v>10</v>
      </c>
      <c r="E1042" s="2" t="s">
        <v>83</v>
      </c>
      <c r="F1042" s="2" t="s">
        <v>977</v>
      </c>
      <c r="G1042" s="14" t="n">
        <v>24.5</v>
      </c>
      <c r="H1042" s="14" t="n">
        <v>13.96</v>
      </c>
      <c r="I1042" s="14" t="n">
        <v>24.5</v>
      </c>
      <c r="J1042" s="23" t="n">
        <f aca="false">IF(AND(E1042="Priority",ISNUMBER('Cost model'!N739)),'Cost model'!N739,'Cost model'!M739)</f>
        <v>23.5</v>
      </c>
      <c r="K1042" s="14" t="n">
        <f aca="false">J1042-H1042</f>
        <v>9.54</v>
      </c>
      <c r="L1042" s="14" t="n">
        <f aca="false">G1042-H1042</f>
        <v>10.54</v>
      </c>
    </row>
    <row r="1043" customFormat="false" ht="15" hidden="false" customHeight="false" outlineLevel="0" collapsed="false">
      <c r="A1043" s="2" t="s">
        <v>174</v>
      </c>
      <c r="B1043" s="2" t="s">
        <v>174</v>
      </c>
      <c r="C1043" s="2" t="s">
        <v>47</v>
      </c>
      <c r="D1043" s="2" t="s">
        <v>10</v>
      </c>
      <c r="E1043" s="2" t="s">
        <v>74</v>
      </c>
      <c r="F1043" s="2" t="s">
        <v>977</v>
      </c>
      <c r="G1043" s="14" t="n">
        <v>9.5</v>
      </c>
      <c r="H1043" s="14" t="n">
        <v>7.24</v>
      </c>
      <c r="I1043" s="14" t="n">
        <v>9.5</v>
      </c>
      <c r="J1043" s="23" t="n">
        <f aca="false">IF(AND(E1043="Priority",ISNUMBER('Cost model'!N167)),'Cost model'!N167,'Cost model'!M167)</f>
        <v>8.5</v>
      </c>
      <c r="K1043" s="14" t="n">
        <f aca="false">J1043-H1043</f>
        <v>1.26</v>
      </c>
      <c r="L1043" s="14" t="n">
        <f aca="false">G1043-H1043</f>
        <v>2.26</v>
      </c>
    </row>
    <row r="1044" customFormat="false" ht="15" hidden="false" customHeight="false" outlineLevel="0" collapsed="false">
      <c r="A1044" s="2" t="s">
        <v>142</v>
      </c>
      <c r="B1044" s="2" t="s">
        <v>142</v>
      </c>
      <c r="C1044" s="2" t="s">
        <v>47</v>
      </c>
      <c r="D1044" s="2" t="s">
        <v>10</v>
      </c>
      <c r="E1044" s="2" t="s">
        <v>74</v>
      </c>
      <c r="F1044" s="2" t="s">
        <v>977</v>
      </c>
      <c r="G1044" s="14" t="n">
        <v>9.5</v>
      </c>
      <c r="H1044" s="14" t="n">
        <v>22.75</v>
      </c>
      <c r="I1044" s="14" t="n">
        <v>9.5</v>
      </c>
      <c r="J1044" s="23" t="n">
        <f aca="false">IF(AND(E1044="Priority",ISNUMBER('Cost model'!N632)),'Cost model'!N632,'Cost model'!M632)</f>
        <v>9.5</v>
      </c>
      <c r="K1044" s="14" t="n">
        <f aca="false">J1044-H1044</f>
        <v>-13.25</v>
      </c>
      <c r="L1044" s="14" t="n">
        <f aca="false">G1044-H1044</f>
        <v>-13.25</v>
      </c>
    </row>
    <row r="1045" customFormat="false" ht="15" hidden="false" customHeight="false" outlineLevel="0" collapsed="false">
      <c r="A1045" s="2" t="s">
        <v>205</v>
      </c>
      <c r="B1045" s="2" t="s">
        <v>142</v>
      </c>
      <c r="C1045" s="2" t="s">
        <v>47</v>
      </c>
      <c r="D1045" s="2" t="s">
        <v>10</v>
      </c>
      <c r="E1045" s="2" t="s">
        <v>74</v>
      </c>
      <c r="F1045" s="2" t="s">
        <v>976</v>
      </c>
      <c r="G1045" s="14" t="n">
        <v>14.5</v>
      </c>
      <c r="H1045" s="14" t="n">
        <v>11.48</v>
      </c>
      <c r="I1045" s="14" t="n">
        <v>14.5</v>
      </c>
      <c r="J1045" s="23" t="n">
        <f aca="false">IF(AND(E1045="Priority",ISNUMBER('Cost model'!N542)),'Cost model'!N542,'Cost model'!M542)</f>
        <v>15.5</v>
      </c>
      <c r="K1045" s="14" t="n">
        <f aca="false">J1045-H1045</f>
        <v>4.02</v>
      </c>
      <c r="L1045" s="14" t="n">
        <f aca="false">G1045-H1045</f>
        <v>3.02</v>
      </c>
    </row>
    <row r="1046" customFormat="false" ht="15" hidden="false" customHeight="false" outlineLevel="0" collapsed="false">
      <c r="A1046" s="2" t="s">
        <v>142</v>
      </c>
      <c r="B1046" s="2" t="s">
        <v>142</v>
      </c>
      <c r="C1046" s="2" t="s">
        <v>48</v>
      </c>
      <c r="D1046" s="2" t="s">
        <v>12</v>
      </c>
      <c r="E1046" s="2" t="s">
        <v>74</v>
      </c>
      <c r="F1046" s="2" t="s">
        <v>977</v>
      </c>
      <c r="G1046" s="14" t="n">
        <v>12.5</v>
      </c>
      <c r="H1046" s="14" t="n">
        <v>55.95</v>
      </c>
      <c r="I1046" s="14" t="n">
        <v>12.5</v>
      </c>
      <c r="J1046" s="23" t="n">
        <f aca="false">IF(AND(E1046="Priority",ISNUMBER('Cost model'!N636)),'Cost model'!N636,'Cost model'!M636)</f>
        <v>40</v>
      </c>
      <c r="K1046" s="14" t="n">
        <f aca="false">J1046-H1046</f>
        <v>-15.95</v>
      </c>
      <c r="L1046" s="14" t="n">
        <f aca="false">G1046-H1046</f>
        <v>-43.45</v>
      </c>
    </row>
    <row r="1047" customFormat="false" ht="15" hidden="false" customHeight="false" outlineLevel="0" collapsed="false">
      <c r="A1047" s="2" t="s">
        <v>124</v>
      </c>
      <c r="B1047" s="2" t="s">
        <v>174</v>
      </c>
      <c r="C1047" s="2" t="s">
        <v>47</v>
      </c>
      <c r="D1047" s="2" t="s">
        <v>15</v>
      </c>
      <c r="E1047" s="2" t="s">
        <v>74</v>
      </c>
      <c r="F1047" s="2" t="s">
        <v>976</v>
      </c>
      <c r="G1047" s="14" t="n">
        <v>25</v>
      </c>
      <c r="H1047" s="14" t="n">
        <v>222.71</v>
      </c>
      <c r="I1047" s="14" t="n">
        <v>250</v>
      </c>
      <c r="J1047" s="23" t="n">
        <f aca="false">IF(AND(E1047="Priority",ISNUMBER('Cost model'!N374)),'Cost model'!N374,'Cost model'!M374)</f>
        <v>180</v>
      </c>
      <c r="K1047" s="14" t="n">
        <f aca="false">J1047-H1047</f>
        <v>-42.71</v>
      </c>
      <c r="L1047" s="14" t="n">
        <f aca="false">G1047-H1047</f>
        <v>-197.71</v>
      </c>
    </row>
    <row r="1048" customFormat="false" ht="15" hidden="false" customHeight="false" outlineLevel="0" collapsed="false">
      <c r="A1048" s="2" t="s">
        <v>142</v>
      </c>
      <c r="B1048" s="2" t="s">
        <v>124</v>
      </c>
      <c r="C1048" s="2" t="s">
        <v>47</v>
      </c>
      <c r="D1048" s="2" t="s">
        <v>10</v>
      </c>
      <c r="E1048" s="2" t="s">
        <v>74</v>
      </c>
      <c r="F1048" s="2" t="s">
        <v>976</v>
      </c>
      <c r="G1048" s="14" t="n">
        <v>9.5</v>
      </c>
      <c r="H1048" s="14" t="n">
        <v>7.98</v>
      </c>
      <c r="I1048" s="14" t="n">
        <v>14.5</v>
      </c>
      <c r="J1048" s="23" t="n">
        <f aca="false">IF(AND(E1048="Priority",ISNUMBER('Cost model'!N662)),'Cost model'!N662,'Cost model'!M662)</f>
        <v>13.5</v>
      </c>
      <c r="K1048" s="14" t="n">
        <f aca="false">J1048-H1048</f>
        <v>5.52</v>
      </c>
      <c r="L1048" s="14" t="n">
        <f aca="false">G1048-H1048</f>
        <v>1.52</v>
      </c>
    </row>
    <row r="1049" customFormat="false" ht="15" hidden="false" customHeight="false" outlineLevel="0" collapsed="false">
      <c r="A1049" s="2" t="s">
        <v>142</v>
      </c>
      <c r="B1049" s="2" t="s">
        <v>142</v>
      </c>
      <c r="C1049" s="2" t="s">
        <v>47</v>
      </c>
      <c r="D1049" s="2" t="s">
        <v>10</v>
      </c>
      <c r="E1049" s="2" t="s">
        <v>74</v>
      </c>
      <c r="F1049" s="2" t="s">
        <v>977</v>
      </c>
      <c r="G1049" s="14" t="n">
        <v>9.5</v>
      </c>
      <c r="H1049" s="14" t="n">
        <v>10.42</v>
      </c>
      <c r="I1049" s="14" t="n">
        <v>9.5</v>
      </c>
      <c r="J1049" s="23" t="n">
        <f aca="false">IF(AND(E1049="Priority",ISNUMBER('Cost model'!N632)),'Cost model'!N632,'Cost model'!M632)</f>
        <v>9.5</v>
      </c>
      <c r="K1049" s="14" t="n">
        <f aca="false">J1049-H1049</f>
        <v>-0.92</v>
      </c>
      <c r="L1049" s="14" t="n">
        <f aca="false">G1049-H1049</f>
        <v>-0.92</v>
      </c>
    </row>
    <row r="1050" customFormat="false" ht="15" hidden="false" customHeight="false" outlineLevel="0" collapsed="false">
      <c r="A1050" s="2" t="s">
        <v>124</v>
      </c>
      <c r="B1050" s="2" t="s">
        <v>124</v>
      </c>
      <c r="C1050" s="2" t="s">
        <v>48</v>
      </c>
      <c r="D1050" s="2" t="s">
        <v>12</v>
      </c>
      <c r="E1050" s="2" t="s">
        <v>83</v>
      </c>
      <c r="F1050" s="2" t="s">
        <v>977</v>
      </c>
      <c r="G1050" s="14" t="n">
        <v>19.5</v>
      </c>
      <c r="H1050" s="14" t="n">
        <v>34.74</v>
      </c>
      <c r="I1050" s="14" t="n">
        <v>19.5</v>
      </c>
      <c r="J1050" s="23" t="n">
        <f aca="false">IF(AND(E1050="Priority",ISNUMBER('Cost model'!N321)),'Cost model'!N321,'Cost model'!M321)</f>
        <v>55</v>
      </c>
      <c r="K1050" s="14" t="n">
        <f aca="false">J1050-H1050</f>
        <v>20.26</v>
      </c>
      <c r="L1050" s="14" t="n">
        <f aca="false">G1050-H1050</f>
        <v>-15.24</v>
      </c>
    </row>
    <row r="1051" customFormat="false" ht="15" hidden="false" customHeight="false" outlineLevel="0" collapsed="false">
      <c r="A1051" s="2" t="s">
        <v>124</v>
      </c>
      <c r="B1051" s="2" t="s">
        <v>124</v>
      </c>
      <c r="C1051" s="2" t="s">
        <v>48</v>
      </c>
      <c r="D1051" s="2" t="s">
        <v>12</v>
      </c>
      <c r="E1051" s="2" t="s">
        <v>74</v>
      </c>
      <c r="F1051" s="2" t="s">
        <v>977</v>
      </c>
      <c r="G1051" s="14" t="n">
        <v>12.5</v>
      </c>
      <c r="H1051" s="14" t="n">
        <v>22.75</v>
      </c>
      <c r="I1051" s="14" t="n">
        <v>12.5</v>
      </c>
      <c r="J1051" s="23" t="n">
        <f aca="false">IF(AND(E1051="Priority",ISNUMBER('Cost model'!N321)),'Cost model'!N321,'Cost model'!M321)</f>
        <v>40</v>
      </c>
      <c r="K1051" s="14" t="n">
        <f aca="false">J1051-H1051</f>
        <v>17.25</v>
      </c>
      <c r="L1051" s="14" t="n">
        <f aca="false">G1051-H1051</f>
        <v>-10.25</v>
      </c>
    </row>
    <row r="1052" customFormat="false" ht="15" hidden="false" customHeight="false" outlineLevel="0" collapsed="false">
      <c r="A1052" s="2" t="s">
        <v>142</v>
      </c>
      <c r="B1052" s="2" t="s">
        <v>142</v>
      </c>
      <c r="C1052" s="2" t="s">
        <v>47</v>
      </c>
      <c r="D1052" s="2" t="s">
        <v>12</v>
      </c>
      <c r="E1052" s="2" t="s">
        <v>74</v>
      </c>
      <c r="F1052" s="2" t="s">
        <v>977</v>
      </c>
      <c r="G1052" s="14" t="n">
        <v>24.5</v>
      </c>
      <c r="H1052" s="14" t="n">
        <v>41</v>
      </c>
      <c r="I1052" s="14" t="n">
        <v>9.5</v>
      </c>
      <c r="J1052" s="23" t="n">
        <f aca="false">IF(AND(E1052="Priority",ISNUMBER('Cost model'!N635)),'Cost model'!N635,'Cost model'!M635)</f>
        <v>30.5</v>
      </c>
      <c r="K1052" s="14" t="n">
        <f aca="false">J1052-H1052</f>
        <v>-10.5</v>
      </c>
      <c r="L1052" s="14" t="n">
        <f aca="false">G1052-H1052</f>
        <v>-16.5</v>
      </c>
    </row>
    <row r="1053" customFormat="false" ht="15" hidden="false" customHeight="false" outlineLevel="0" collapsed="false">
      <c r="A1053" s="2" t="s">
        <v>174</v>
      </c>
      <c r="B1053" s="2" t="s">
        <v>124</v>
      </c>
      <c r="C1053" s="2" t="s">
        <v>49</v>
      </c>
      <c r="D1053" s="2" t="s">
        <v>10</v>
      </c>
      <c r="E1053" s="2" t="s">
        <v>74</v>
      </c>
      <c r="F1053" s="2" t="s">
        <v>976</v>
      </c>
      <c r="G1053" s="14" t="n">
        <v>17.5</v>
      </c>
      <c r="H1053" s="14" t="n">
        <v>11.32</v>
      </c>
      <c r="I1053" s="14" t="n">
        <v>17.5</v>
      </c>
      <c r="J1053" s="23" t="n">
        <f aca="false">IF(AND(E1053="Priority",ISNUMBER('Cost model'!N109)),'Cost model'!N109,'Cost model'!M109)</f>
        <v>18.5</v>
      </c>
      <c r="K1053" s="14" t="n">
        <f aca="false">J1053-H1053</f>
        <v>7.18</v>
      </c>
      <c r="L1053" s="14" t="n">
        <f aca="false">G1053-H1053</f>
        <v>6.18</v>
      </c>
    </row>
    <row r="1054" customFormat="false" ht="15" hidden="false" customHeight="false" outlineLevel="0" collapsed="false">
      <c r="A1054" s="2" t="s">
        <v>142</v>
      </c>
      <c r="B1054" s="2" t="s">
        <v>142</v>
      </c>
      <c r="C1054" s="2" t="s">
        <v>47</v>
      </c>
      <c r="D1054" s="2" t="s">
        <v>10</v>
      </c>
      <c r="E1054" s="2" t="s">
        <v>74</v>
      </c>
      <c r="F1054" s="2" t="s">
        <v>977</v>
      </c>
      <c r="G1054" s="14" t="n">
        <v>9.5</v>
      </c>
      <c r="H1054" s="14" t="n">
        <v>7.12</v>
      </c>
      <c r="I1054" s="14" t="n">
        <v>9.5</v>
      </c>
      <c r="J1054" s="23" t="n">
        <f aca="false">IF(AND(E1054="Priority",ISNUMBER('Cost model'!N632)),'Cost model'!N632,'Cost model'!M632)</f>
        <v>9.5</v>
      </c>
      <c r="K1054" s="14" t="n">
        <f aca="false">J1054-H1054</f>
        <v>2.38</v>
      </c>
      <c r="L1054" s="14" t="n">
        <f aca="false">G1054-H1054</f>
        <v>2.38</v>
      </c>
    </row>
    <row r="1055" customFormat="false" ht="15" hidden="false" customHeight="false" outlineLevel="0" collapsed="false">
      <c r="A1055" s="2" t="s">
        <v>124</v>
      </c>
      <c r="B1055" s="2" t="s">
        <v>124</v>
      </c>
      <c r="C1055" s="2" t="s">
        <v>49</v>
      </c>
      <c r="D1055" s="2" t="s">
        <v>14</v>
      </c>
      <c r="E1055" s="2" t="s">
        <v>83</v>
      </c>
      <c r="F1055" s="2" t="s">
        <v>977</v>
      </c>
      <c r="G1055" s="14" t="n">
        <v>150</v>
      </c>
      <c r="H1055" s="14" t="n">
        <v>252.15</v>
      </c>
      <c r="I1055" s="14" t="n">
        <v>150</v>
      </c>
      <c r="J1055" s="23" t="n">
        <f aca="false">IF(AND(E1055="Priority",ISNUMBER('Cost model'!N328)),'Cost model'!N328,'Cost model'!M328)</f>
        <v>210</v>
      </c>
      <c r="K1055" s="14" t="n">
        <f aca="false">J1055-H1055</f>
        <v>-42.15</v>
      </c>
      <c r="L1055" s="14" t="n">
        <f aca="false">G1055-H1055</f>
        <v>-102.15</v>
      </c>
    </row>
    <row r="1056" customFormat="false" ht="15" hidden="false" customHeight="false" outlineLevel="0" collapsed="false">
      <c r="A1056" s="2" t="s">
        <v>124</v>
      </c>
      <c r="B1056" s="2" t="s">
        <v>124</v>
      </c>
      <c r="C1056" s="2" t="s">
        <v>47</v>
      </c>
      <c r="D1056" s="2" t="s">
        <v>10</v>
      </c>
      <c r="E1056" s="2" t="s">
        <v>74</v>
      </c>
      <c r="F1056" s="2" t="s">
        <v>977</v>
      </c>
      <c r="G1056" s="14" t="n">
        <v>9.5</v>
      </c>
      <c r="H1056" s="14" t="n">
        <v>6.04</v>
      </c>
      <c r="I1056" s="14" t="n">
        <v>9.5</v>
      </c>
      <c r="J1056" s="23" t="n">
        <f aca="false">IF(AND(E1056="Priority",ISNUMBER('Cost model'!N317)),'Cost model'!N317,'Cost model'!M317)</f>
        <v>10.5</v>
      </c>
      <c r="K1056" s="14" t="n">
        <f aca="false">J1056-H1056</f>
        <v>4.46</v>
      </c>
      <c r="L1056" s="14" t="n">
        <f aca="false">G1056-H1056</f>
        <v>3.46</v>
      </c>
    </row>
    <row r="1057" customFormat="false" ht="15" hidden="false" customHeight="false" outlineLevel="0" collapsed="false">
      <c r="A1057" s="2" t="s">
        <v>124</v>
      </c>
      <c r="B1057" s="2" t="s">
        <v>124</v>
      </c>
      <c r="C1057" s="2" t="s">
        <v>47</v>
      </c>
      <c r="D1057" s="2" t="s">
        <v>12</v>
      </c>
      <c r="E1057" s="2" t="s">
        <v>83</v>
      </c>
      <c r="F1057" s="2" t="s">
        <v>977</v>
      </c>
      <c r="G1057" s="14" t="n">
        <v>19.5</v>
      </c>
      <c r="H1057" s="14" t="n">
        <v>58.82</v>
      </c>
      <c r="I1057" s="14" t="n">
        <v>19.5</v>
      </c>
      <c r="J1057" s="23" t="n">
        <f aca="false">IF(AND(E1057="Priority",ISNUMBER('Cost model'!N320)),'Cost model'!N320,'Cost model'!M320)</f>
        <v>35</v>
      </c>
      <c r="K1057" s="14" t="n">
        <f aca="false">J1057-H1057</f>
        <v>-23.82</v>
      </c>
      <c r="L1057" s="14" t="n">
        <f aca="false">G1057-H1057</f>
        <v>-39.32</v>
      </c>
    </row>
    <row r="1058" customFormat="false" ht="15" hidden="false" customHeight="false" outlineLevel="0" collapsed="false">
      <c r="A1058" s="2" t="s">
        <v>174</v>
      </c>
      <c r="B1058" s="2" t="s">
        <v>174</v>
      </c>
      <c r="C1058" s="2" t="s">
        <v>49</v>
      </c>
      <c r="D1058" s="2" t="s">
        <v>13</v>
      </c>
      <c r="E1058" s="2" t="s">
        <v>74</v>
      </c>
      <c r="F1058" s="2" t="s">
        <v>977</v>
      </c>
      <c r="G1058" s="14" t="n">
        <v>19.5</v>
      </c>
      <c r="H1058" s="14" t="n">
        <v>56.19</v>
      </c>
      <c r="I1058" s="14" t="n">
        <v>50</v>
      </c>
      <c r="J1058" s="23" t="n">
        <f aca="false">IF(AND(E1058="Priority",ISNUMBER('Cost model'!N175)),'Cost model'!N175,'Cost model'!M175)</f>
        <v>75</v>
      </c>
      <c r="K1058" s="14" t="n">
        <f aca="false">J1058-H1058</f>
        <v>18.81</v>
      </c>
      <c r="L1058" s="14" t="n">
        <f aca="false">G1058-H1058</f>
        <v>-36.69</v>
      </c>
    </row>
    <row r="1059" customFormat="false" ht="15" hidden="false" customHeight="false" outlineLevel="0" collapsed="false">
      <c r="A1059" s="2" t="s">
        <v>124</v>
      </c>
      <c r="B1059" s="2" t="s">
        <v>174</v>
      </c>
      <c r="C1059" s="2" t="s">
        <v>48</v>
      </c>
      <c r="D1059" s="2" t="s">
        <v>10</v>
      </c>
      <c r="E1059" s="2" t="s">
        <v>74</v>
      </c>
      <c r="F1059" s="2" t="s">
        <v>976</v>
      </c>
      <c r="G1059" s="14" t="n">
        <v>12.5</v>
      </c>
      <c r="H1059" s="14" t="n">
        <v>11.17</v>
      </c>
      <c r="I1059" s="14" t="n">
        <v>14.5</v>
      </c>
      <c r="J1059" s="23" t="n">
        <f aca="false">IF(AND(E1059="Priority",ISNUMBER('Cost model'!N363)),'Cost model'!N363,'Cost model'!M363)</f>
        <v>15.5</v>
      </c>
      <c r="K1059" s="14" t="n">
        <f aca="false">J1059-H1059</f>
        <v>4.33</v>
      </c>
      <c r="L1059" s="14" t="n">
        <f aca="false">G1059-H1059</f>
        <v>1.33</v>
      </c>
    </row>
    <row r="1060" customFormat="false" ht="15" hidden="false" customHeight="false" outlineLevel="0" collapsed="false">
      <c r="A1060" s="2" t="s">
        <v>158</v>
      </c>
      <c r="B1060" s="2" t="s">
        <v>158</v>
      </c>
      <c r="C1060" s="2" t="s">
        <v>47</v>
      </c>
      <c r="D1060" s="2" t="s">
        <v>10</v>
      </c>
      <c r="E1060" s="2" t="s">
        <v>74</v>
      </c>
      <c r="F1060" s="2" t="s">
        <v>977</v>
      </c>
      <c r="G1060" s="14" t="n">
        <v>9.5</v>
      </c>
      <c r="H1060" s="14" t="n">
        <v>7.12</v>
      </c>
      <c r="I1060" s="14" t="n">
        <v>9.5</v>
      </c>
      <c r="J1060" s="23" t="n">
        <f aca="false">IF(AND(E1060="Priority",ISNUMBER('Cost model'!N422)),'Cost model'!N422,'Cost model'!M422)</f>
        <v>8.5</v>
      </c>
      <c r="K1060" s="14" t="n">
        <f aca="false">J1060-H1060</f>
        <v>1.38</v>
      </c>
      <c r="L1060" s="14" t="n">
        <f aca="false">G1060-H1060</f>
        <v>2.38</v>
      </c>
    </row>
    <row r="1061" customFormat="false" ht="15" hidden="false" customHeight="false" outlineLevel="0" collapsed="false">
      <c r="A1061" s="2" t="s">
        <v>221</v>
      </c>
      <c r="B1061" s="2" t="s">
        <v>158</v>
      </c>
      <c r="C1061" s="2" t="s">
        <v>49</v>
      </c>
      <c r="D1061" s="2" t="s">
        <v>10</v>
      </c>
      <c r="E1061" s="2" t="s">
        <v>74</v>
      </c>
      <c r="F1061" s="2" t="s">
        <v>976</v>
      </c>
      <c r="G1061" s="14" t="n">
        <v>17.5</v>
      </c>
      <c r="H1061" s="14" t="n">
        <v>20.22</v>
      </c>
      <c r="I1061" s="14" t="n">
        <v>17.5</v>
      </c>
      <c r="J1061" s="23" t="n">
        <f aca="false">IF(AND(E1061="Priority",ISNUMBER('Cost model'!N754)),'Cost model'!N754,'Cost model'!M754)</f>
        <v>23.5</v>
      </c>
      <c r="K1061" s="14" t="n">
        <f aca="false">J1061-H1061</f>
        <v>3.28</v>
      </c>
      <c r="L1061" s="14" t="n">
        <f aca="false">G1061-H1061</f>
        <v>-2.72</v>
      </c>
    </row>
    <row r="1062" customFormat="false" ht="15" hidden="false" customHeight="false" outlineLevel="0" collapsed="false">
      <c r="A1062" s="2" t="s">
        <v>174</v>
      </c>
      <c r="B1062" s="2" t="s">
        <v>142</v>
      </c>
      <c r="C1062" s="2" t="s">
        <v>47</v>
      </c>
      <c r="D1062" s="2" t="s">
        <v>12</v>
      </c>
      <c r="E1062" s="2" t="s">
        <v>74</v>
      </c>
      <c r="F1062" s="2" t="s">
        <v>976</v>
      </c>
      <c r="G1062" s="14" t="n">
        <v>9.5</v>
      </c>
      <c r="H1062" s="14" t="n">
        <v>41</v>
      </c>
      <c r="I1062" s="14" t="n">
        <v>9.5</v>
      </c>
      <c r="J1062" s="23" t="n">
        <f aca="false">IF(AND(E1062="Priority",ISNUMBER('Cost model'!N125)),'Cost model'!N125,'Cost model'!M125)</f>
        <v>40</v>
      </c>
      <c r="K1062" s="14" t="n">
        <f aca="false">J1062-H1062</f>
        <v>-1</v>
      </c>
      <c r="L1062" s="14" t="n">
        <f aca="false">G1062-H1062</f>
        <v>-31.5</v>
      </c>
    </row>
    <row r="1063" customFormat="false" ht="15" hidden="false" customHeight="false" outlineLevel="0" collapsed="false">
      <c r="A1063" s="2" t="s">
        <v>174</v>
      </c>
      <c r="B1063" s="2" t="s">
        <v>174</v>
      </c>
      <c r="C1063" s="2" t="s">
        <v>49</v>
      </c>
      <c r="D1063" s="2" t="s">
        <v>10</v>
      </c>
      <c r="E1063" s="2" t="s">
        <v>83</v>
      </c>
      <c r="F1063" s="2" t="s">
        <v>977</v>
      </c>
      <c r="G1063" s="14" t="n">
        <v>24.5</v>
      </c>
      <c r="H1063" s="14" t="n">
        <v>22.75</v>
      </c>
      <c r="I1063" s="14" t="n">
        <v>24.5</v>
      </c>
      <c r="J1063" s="23" t="n">
        <f aca="false">IF(AND(E1063="Priority",ISNUMBER('Cost model'!N169)),'Cost model'!N169,'Cost model'!M169)</f>
        <v>25.5</v>
      </c>
      <c r="K1063" s="14" t="n">
        <f aca="false">J1063-H1063</f>
        <v>2.75</v>
      </c>
      <c r="L1063" s="14" t="n">
        <f aca="false">G1063-H1063</f>
        <v>1.75</v>
      </c>
    </row>
    <row r="1064" customFormat="false" ht="15" hidden="false" customHeight="false" outlineLevel="0" collapsed="false">
      <c r="A1064" s="2" t="s">
        <v>221</v>
      </c>
      <c r="B1064" s="2" t="s">
        <v>221</v>
      </c>
      <c r="C1064" s="2" t="s">
        <v>49</v>
      </c>
      <c r="D1064" s="2" t="s">
        <v>12</v>
      </c>
      <c r="E1064" s="2" t="s">
        <v>74</v>
      </c>
      <c r="F1064" s="2" t="s">
        <v>977</v>
      </c>
      <c r="G1064" s="14" t="n">
        <v>19.5</v>
      </c>
      <c r="H1064" s="14" t="n">
        <v>43.77</v>
      </c>
      <c r="I1064" s="14" t="n">
        <v>19.5</v>
      </c>
      <c r="J1064" s="23" t="n">
        <f aca="false">IF(AND(E1064="Priority",ISNUMBER('Cost model'!N742)),'Cost model'!N742,'Cost model'!M742)</f>
        <v>60</v>
      </c>
      <c r="K1064" s="14" t="n">
        <f aca="false">J1064-H1064</f>
        <v>16.23</v>
      </c>
      <c r="L1064" s="14" t="n">
        <f aca="false">G1064-H1064</f>
        <v>-24.27</v>
      </c>
    </row>
    <row r="1065" customFormat="false" ht="15" hidden="false" customHeight="false" outlineLevel="0" collapsed="false">
      <c r="A1065" s="2" t="s">
        <v>158</v>
      </c>
      <c r="B1065" s="2" t="s">
        <v>174</v>
      </c>
      <c r="C1065" s="2" t="s">
        <v>47</v>
      </c>
      <c r="D1065" s="2" t="s">
        <v>12</v>
      </c>
      <c r="E1065" s="2" t="s">
        <v>74</v>
      </c>
      <c r="F1065" s="2" t="s">
        <v>976</v>
      </c>
      <c r="G1065" s="14" t="n">
        <v>19</v>
      </c>
      <c r="H1065" s="14" t="n">
        <v>42.85</v>
      </c>
      <c r="I1065" s="14" t="n">
        <v>19.5</v>
      </c>
      <c r="J1065" s="23" t="n">
        <f aca="false">IF(AND(E1065="Priority",ISNUMBER('Cost model'!N485)),'Cost model'!N485,'Cost model'!M485)</f>
        <v>40</v>
      </c>
      <c r="K1065" s="14" t="n">
        <f aca="false">J1065-H1065</f>
        <v>-2.85</v>
      </c>
      <c r="L1065" s="14" t="n">
        <f aca="false">G1065-H1065</f>
        <v>-23.85</v>
      </c>
    </row>
    <row r="1066" customFormat="false" ht="15" hidden="false" customHeight="false" outlineLevel="0" collapsed="false">
      <c r="A1066" s="2" t="s">
        <v>124</v>
      </c>
      <c r="B1066" s="2" t="s">
        <v>158</v>
      </c>
      <c r="C1066" s="2" t="s">
        <v>47</v>
      </c>
      <c r="D1066" s="2" t="s">
        <v>10</v>
      </c>
      <c r="E1066" s="2" t="s">
        <v>74</v>
      </c>
      <c r="F1066" s="2" t="s">
        <v>976</v>
      </c>
      <c r="G1066" s="14" t="n">
        <v>9.5</v>
      </c>
      <c r="H1066" s="14" t="n">
        <v>11.46</v>
      </c>
      <c r="I1066" s="14" t="n">
        <v>14.5</v>
      </c>
      <c r="J1066" s="23" t="n">
        <f aca="false">IF(AND(E1066="Priority",ISNUMBER('Cost model'!N347)),'Cost model'!N347,'Cost model'!M347)</f>
        <v>13.5</v>
      </c>
      <c r="K1066" s="14" t="n">
        <f aca="false">J1066-H1066</f>
        <v>2.04</v>
      </c>
      <c r="L1066" s="14" t="n">
        <f aca="false">G1066-H1066</f>
        <v>-1.96</v>
      </c>
    </row>
    <row r="1067" customFormat="false" ht="15" hidden="false" customHeight="false" outlineLevel="0" collapsed="false">
      <c r="A1067" s="2" t="s">
        <v>221</v>
      </c>
      <c r="B1067" s="2" t="s">
        <v>221</v>
      </c>
      <c r="C1067" s="2" t="s">
        <v>47</v>
      </c>
      <c r="D1067" s="2" t="s">
        <v>12</v>
      </c>
      <c r="E1067" s="2" t="s">
        <v>74</v>
      </c>
      <c r="F1067" s="2" t="s">
        <v>977</v>
      </c>
      <c r="G1067" s="14" t="n">
        <v>9.5</v>
      </c>
      <c r="H1067" s="14" t="n">
        <v>6.94</v>
      </c>
      <c r="I1067" s="14" t="n">
        <v>9.5</v>
      </c>
      <c r="J1067" s="23" t="n">
        <f aca="false">IF(AND(E1067="Priority",ISNUMBER('Cost model'!N740)),'Cost model'!N740,'Cost model'!M740)</f>
        <v>22.5</v>
      </c>
      <c r="K1067" s="14" t="n">
        <f aca="false">J1067-H1067</f>
        <v>15.56</v>
      </c>
      <c r="L1067" s="14" t="n">
        <f aca="false">G1067-H1067</f>
        <v>2.56</v>
      </c>
    </row>
    <row r="1068" customFormat="false" ht="15" hidden="false" customHeight="false" outlineLevel="0" collapsed="false">
      <c r="A1068" s="2" t="s">
        <v>142</v>
      </c>
      <c r="B1068" s="2" t="s">
        <v>142</v>
      </c>
      <c r="C1068" s="2" t="s">
        <v>47</v>
      </c>
      <c r="D1068" s="2" t="s">
        <v>10</v>
      </c>
      <c r="E1068" s="2" t="s">
        <v>74</v>
      </c>
      <c r="F1068" s="2" t="s">
        <v>977</v>
      </c>
      <c r="G1068" s="14" t="n">
        <v>9.5</v>
      </c>
      <c r="H1068" s="14" t="n">
        <v>7.12</v>
      </c>
      <c r="I1068" s="14" t="n">
        <v>9.5</v>
      </c>
      <c r="J1068" s="23" t="n">
        <f aca="false">IF(AND(E1068="Priority",ISNUMBER('Cost model'!N632)),'Cost model'!N632,'Cost model'!M632)</f>
        <v>9.5</v>
      </c>
      <c r="K1068" s="14" t="n">
        <f aca="false">J1068-H1068</f>
        <v>2.38</v>
      </c>
      <c r="L1068" s="14" t="n">
        <f aca="false">G1068-H1068</f>
        <v>2.38</v>
      </c>
    </row>
    <row r="1069" customFormat="false" ht="15" hidden="false" customHeight="false" outlineLevel="0" collapsed="false">
      <c r="A1069" s="2" t="s">
        <v>158</v>
      </c>
      <c r="B1069" s="2" t="s">
        <v>158</v>
      </c>
      <c r="C1069" s="2" t="s">
        <v>47</v>
      </c>
      <c r="D1069" s="2" t="s">
        <v>12</v>
      </c>
      <c r="E1069" s="2" t="s">
        <v>74</v>
      </c>
      <c r="F1069" s="2" t="s">
        <v>977</v>
      </c>
      <c r="G1069" s="14" t="n">
        <v>14.5</v>
      </c>
      <c r="H1069" s="14" t="n">
        <v>11.64</v>
      </c>
      <c r="I1069" s="14" t="n">
        <v>9.5</v>
      </c>
      <c r="J1069" s="23" t="n">
        <f aca="false">IF(AND(E1069="Priority",ISNUMBER('Cost model'!N425)),'Cost model'!N425,'Cost model'!M425)</f>
        <v>14.5</v>
      </c>
      <c r="K1069" s="14" t="n">
        <f aca="false">J1069-H1069</f>
        <v>2.86</v>
      </c>
      <c r="L1069" s="14" t="n">
        <f aca="false">G1069-H1069</f>
        <v>2.86</v>
      </c>
    </row>
    <row r="1070" customFormat="false" ht="15" hidden="false" customHeight="false" outlineLevel="0" collapsed="false">
      <c r="A1070" s="2" t="s">
        <v>124</v>
      </c>
      <c r="B1070" s="2" t="s">
        <v>124</v>
      </c>
      <c r="C1070" s="2" t="s">
        <v>48</v>
      </c>
      <c r="D1070" s="2" t="s">
        <v>10</v>
      </c>
      <c r="E1070" s="2" t="s">
        <v>74</v>
      </c>
      <c r="F1070" s="2" t="s">
        <v>977</v>
      </c>
      <c r="G1070" s="14" t="n">
        <v>12.5</v>
      </c>
      <c r="H1070" s="14" t="n">
        <v>13.24</v>
      </c>
      <c r="I1070" s="14" t="n">
        <v>12.5</v>
      </c>
      <c r="J1070" s="23" t="n">
        <f aca="false">IF(AND(E1070="Priority",ISNUMBER('Cost model'!N318)),'Cost model'!N318,'Cost model'!M318)</f>
        <v>14.5</v>
      </c>
      <c r="K1070" s="14" t="n">
        <f aca="false">J1070-H1070</f>
        <v>1.26</v>
      </c>
      <c r="L1070" s="14" t="n">
        <f aca="false">G1070-H1070</f>
        <v>-0.74</v>
      </c>
    </row>
    <row r="1071" customFormat="false" ht="15" hidden="false" customHeight="false" outlineLevel="0" collapsed="false">
      <c r="A1071" s="2" t="s">
        <v>174</v>
      </c>
      <c r="B1071" s="2" t="s">
        <v>124</v>
      </c>
      <c r="C1071" s="2" t="s">
        <v>47</v>
      </c>
      <c r="D1071" s="2" t="s">
        <v>12</v>
      </c>
      <c r="E1071" s="2" t="s">
        <v>83</v>
      </c>
      <c r="F1071" s="2" t="s">
        <v>976</v>
      </c>
      <c r="G1071" s="14" t="n">
        <v>19.5</v>
      </c>
      <c r="H1071" s="14" t="n">
        <v>26.77</v>
      </c>
      <c r="I1071" s="14" t="n">
        <v>19.5</v>
      </c>
      <c r="J1071" s="23" t="n">
        <f aca="false">IF(AND(E1071="Priority",ISNUMBER('Cost model'!N110)),'Cost model'!N110,'Cost model'!M110)</f>
        <v>55</v>
      </c>
      <c r="K1071" s="14" t="n">
        <f aca="false">J1071-H1071</f>
        <v>28.23</v>
      </c>
      <c r="L1071" s="14" t="n">
        <f aca="false">G1071-H1071</f>
        <v>-7.27</v>
      </c>
    </row>
    <row r="1072" customFormat="false" ht="15" hidden="false" customHeight="false" outlineLevel="0" collapsed="false">
      <c r="A1072" s="2" t="s">
        <v>142</v>
      </c>
      <c r="B1072" s="2" t="s">
        <v>142</v>
      </c>
      <c r="C1072" s="2" t="s">
        <v>49</v>
      </c>
      <c r="D1072" s="2" t="s">
        <v>10</v>
      </c>
      <c r="E1072" s="2" t="s">
        <v>74</v>
      </c>
      <c r="F1072" s="2" t="s">
        <v>977</v>
      </c>
      <c r="G1072" s="14" t="n">
        <v>17.5</v>
      </c>
      <c r="H1072" s="14" t="n">
        <v>24.42</v>
      </c>
      <c r="I1072" s="14" t="n">
        <v>17.5</v>
      </c>
      <c r="J1072" s="23" t="n">
        <f aca="false">IF(AND(E1072="Priority",ISNUMBER('Cost model'!N634)),'Cost model'!N634,'Cost model'!M634)</f>
        <v>15.5</v>
      </c>
      <c r="K1072" s="14" t="n">
        <f aca="false">J1072-H1072</f>
        <v>-8.92</v>
      </c>
      <c r="L1072" s="14" t="n">
        <f aca="false">G1072-H1072</f>
        <v>-6.92</v>
      </c>
    </row>
    <row r="1073" customFormat="false" ht="15" hidden="false" customHeight="false" outlineLevel="0" collapsed="false">
      <c r="A1073" s="2" t="s">
        <v>124</v>
      </c>
      <c r="B1073" s="2" t="s">
        <v>124</v>
      </c>
      <c r="C1073" s="2" t="s">
        <v>48</v>
      </c>
      <c r="D1073" s="2" t="s">
        <v>12</v>
      </c>
      <c r="E1073" s="2" t="s">
        <v>74</v>
      </c>
      <c r="F1073" s="2" t="s">
        <v>977</v>
      </c>
      <c r="G1073" s="14" t="n">
        <v>12.5</v>
      </c>
      <c r="H1073" s="14" t="n">
        <v>52.34</v>
      </c>
      <c r="I1073" s="14" t="n">
        <v>12.5</v>
      </c>
      <c r="J1073" s="23" t="n">
        <f aca="false">IF(AND(E1073="Priority",ISNUMBER('Cost model'!N321)),'Cost model'!N321,'Cost model'!M321)</f>
        <v>40</v>
      </c>
      <c r="K1073" s="14" t="n">
        <f aca="false">J1073-H1073</f>
        <v>-12.34</v>
      </c>
      <c r="L1073" s="14" t="n">
        <f aca="false">G1073-H1073</f>
        <v>-39.84</v>
      </c>
    </row>
    <row r="1074" customFormat="false" ht="15" hidden="false" customHeight="false" outlineLevel="0" collapsed="false">
      <c r="A1074" s="2" t="s">
        <v>174</v>
      </c>
      <c r="B1074" s="2" t="s">
        <v>174</v>
      </c>
      <c r="C1074" s="2" t="s">
        <v>48</v>
      </c>
      <c r="D1074" s="2" t="s">
        <v>12</v>
      </c>
      <c r="E1074" s="2" t="s">
        <v>74</v>
      </c>
      <c r="F1074" s="2" t="s">
        <v>977</v>
      </c>
      <c r="G1074" s="14" t="n">
        <v>12.5</v>
      </c>
      <c r="H1074" s="14" t="n">
        <v>18.52</v>
      </c>
      <c r="I1074" s="14" t="n">
        <v>12.5</v>
      </c>
      <c r="J1074" s="23" t="n">
        <f aca="false">IF(AND(E1074="Priority",ISNUMBER('Cost model'!N171)),'Cost model'!N171,'Cost model'!M171)</f>
        <v>40</v>
      </c>
      <c r="K1074" s="14" t="n">
        <f aca="false">J1074-H1074</f>
        <v>21.48</v>
      </c>
      <c r="L1074" s="14" t="n">
        <f aca="false">G1074-H1074</f>
        <v>-6.02</v>
      </c>
    </row>
    <row r="1075" customFormat="false" ht="15" hidden="false" customHeight="false" outlineLevel="0" collapsed="false">
      <c r="A1075" s="2" t="s">
        <v>174</v>
      </c>
      <c r="B1075" s="2" t="s">
        <v>158</v>
      </c>
      <c r="C1075" s="2" t="s">
        <v>48</v>
      </c>
      <c r="D1075" s="2" t="s">
        <v>10</v>
      </c>
      <c r="E1075" s="2" t="s">
        <v>74</v>
      </c>
      <c r="F1075" s="2" t="s">
        <v>976</v>
      </c>
      <c r="G1075" s="14" t="n">
        <v>12.5</v>
      </c>
      <c r="H1075" s="14" t="n">
        <v>71.4</v>
      </c>
      <c r="I1075" s="14" t="n">
        <v>14.5</v>
      </c>
      <c r="J1075" s="23" t="n">
        <f aca="false">IF(AND(E1075="Priority",ISNUMBER('Cost model'!N138)),'Cost model'!N138,'Cost model'!M138)</f>
        <v>16.5</v>
      </c>
      <c r="K1075" s="14" t="n">
        <f aca="false">J1075-H1075</f>
        <v>-54.9</v>
      </c>
      <c r="L1075" s="14" t="n">
        <f aca="false">G1075-H1075</f>
        <v>-58.9</v>
      </c>
    </row>
    <row r="1076" customFormat="false" ht="15" hidden="false" customHeight="false" outlineLevel="0" collapsed="false">
      <c r="A1076" s="2" t="s">
        <v>124</v>
      </c>
      <c r="B1076" s="2" t="s">
        <v>174</v>
      </c>
      <c r="C1076" s="2" t="s">
        <v>48</v>
      </c>
      <c r="D1076" s="2" t="s">
        <v>10</v>
      </c>
      <c r="E1076" s="2" t="s">
        <v>74</v>
      </c>
      <c r="F1076" s="2" t="s">
        <v>976</v>
      </c>
      <c r="G1076" s="14" t="n">
        <v>12.5</v>
      </c>
      <c r="H1076" s="14" t="n">
        <v>11.17</v>
      </c>
      <c r="I1076" s="14" t="n">
        <v>14.5</v>
      </c>
      <c r="J1076" s="23" t="n">
        <f aca="false">IF(AND(E1076="Priority",ISNUMBER('Cost model'!N363)),'Cost model'!N363,'Cost model'!M363)</f>
        <v>15.5</v>
      </c>
      <c r="K1076" s="14" t="n">
        <f aca="false">J1076-H1076</f>
        <v>4.33</v>
      </c>
      <c r="L1076" s="14" t="n">
        <f aca="false">G1076-H1076</f>
        <v>1.33</v>
      </c>
    </row>
    <row r="1077" customFormat="false" ht="15" hidden="false" customHeight="false" outlineLevel="0" collapsed="false">
      <c r="A1077" s="2" t="s">
        <v>124</v>
      </c>
      <c r="B1077" s="2" t="s">
        <v>124</v>
      </c>
      <c r="C1077" s="2" t="s">
        <v>47</v>
      </c>
      <c r="D1077" s="2" t="s">
        <v>10</v>
      </c>
      <c r="E1077" s="2" t="s">
        <v>74</v>
      </c>
      <c r="F1077" s="2" t="s">
        <v>977</v>
      </c>
      <c r="G1077" s="14" t="n">
        <v>9.5</v>
      </c>
      <c r="H1077" s="14" t="n">
        <v>6.48</v>
      </c>
      <c r="I1077" s="14" t="n">
        <v>9.5</v>
      </c>
      <c r="J1077" s="23" t="n">
        <f aca="false">IF(AND(E1077="Priority",ISNUMBER('Cost model'!N317)),'Cost model'!N317,'Cost model'!M317)</f>
        <v>10.5</v>
      </c>
      <c r="K1077" s="14" t="n">
        <f aca="false">J1077-H1077</f>
        <v>4.02</v>
      </c>
      <c r="L1077" s="14" t="n">
        <f aca="false">G1077-H1077</f>
        <v>3.02</v>
      </c>
    </row>
    <row r="1078" customFormat="false" ht="15" hidden="false" customHeight="false" outlineLevel="0" collapsed="false">
      <c r="A1078" s="2" t="s">
        <v>174</v>
      </c>
      <c r="B1078" s="2" t="s">
        <v>174</v>
      </c>
      <c r="C1078" s="2" t="s">
        <v>47</v>
      </c>
      <c r="D1078" s="2" t="s">
        <v>10</v>
      </c>
      <c r="E1078" s="2" t="s">
        <v>74</v>
      </c>
      <c r="F1078" s="2" t="s">
        <v>977</v>
      </c>
      <c r="G1078" s="14" t="n">
        <v>9.5</v>
      </c>
      <c r="H1078" s="14" t="n">
        <v>6.48</v>
      </c>
      <c r="I1078" s="14" t="n">
        <v>9.5</v>
      </c>
      <c r="J1078" s="23" t="n">
        <f aca="false">IF(AND(E1078="Priority",ISNUMBER('Cost model'!N167)),'Cost model'!N167,'Cost model'!M167)</f>
        <v>8.5</v>
      </c>
      <c r="K1078" s="14" t="n">
        <f aca="false">J1078-H1078</f>
        <v>2.02</v>
      </c>
      <c r="L1078" s="14" t="n">
        <f aca="false">G1078-H1078</f>
        <v>3.02</v>
      </c>
    </row>
    <row r="1079" customFormat="false" ht="15" hidden="false" customHeight="false" outlineLevel="0" collapsed="false">
      <c r="A1079" s="2" t="s">
        <v>142</v>
      </c>
      <c r="B1079" s="2" t="s">
        <v>142</v>
      </c>
      <c r="C1079" s="2" t="s">
        <v>47</v>
      </c>
      <c r="D1079" s="2" t="s">
        <v>12</v>
      </c>
      <c r="E1079" s="2" t="s">
        <v>74</v>
      </c>
      <c r="F1079" s="2" t="s">
        <v>977</v>
      </c>
      <c r="G1079" s="14" t="n">
        <v>14.5</v>
      </c>
      <c r="H1079" s="14" t="n">
        <v>36.1</v>
      </c>
      <c r="I1079" s="14" t="n">
        <v>9.5</v>
      </c>
      <c r="J1079" s="23" t="n">
        <f aca="false">IF(AND(E1079="Priority",ISNUMBER('Cost model'!N635)),'Cost model'!N635,'Cost model'!M635)</f>
        <v>30.5</v>
      </c>
      <c r="K1079" s="14" t="n">
        <f aca="false">J1079-H1079</f>
        <v>-5.6</v>
      </c>
      <c r="L1079" s="14" t="n">
        <f aca="false">G1079-H1079</f>
        <v>-21.6</v>
      </c>
    </row>
    <row r="1080" customFormat="false" ht="15" hidden="false" customHeight="false" outlineLevel="0" collapsed="false">
      <c r="A1080" s="2" t="s">
        <v>124</v>
      </c>
      <c r="B1080" s="2" t="s">
        <v>124</v>
      </c>
      <c r="C1080" s="2" t="s">
        <v>47</v>
      </c>
      <c r="D1080" s="2" t="s">
        <v>10</v>
      </c>
      <c r="E1080" s="2" t="s">
        <v>74</v>
      </c>
      <c r="F1080" s="2" t="s">
        <v>977</v>
      </c>
      <c r="G1080" s="14" t="n">
        <v>9.5</v>
      </c>
      <c r="H1080" s="14" t="n">
        <v>7.24</v>
      </c>
      <c r="I1080" s="14" t="n">
        <v>9.5</v>
      </c>
      <c r="J1080" s="23" t="n">
        <f aca="false">IF(AND(E1080="Priority",ISNUMBER('Cost model'!N317)),'Cost model'!N317,'Cost model'!M317)</f>
        <v>10.5</v>
      </c>
      <c r="K1080" s="14" t="n">
        <f aca="false">J1080-H1080</f>
        <v>3.26</v>
      </c>
      <c r="L1080" s="14" t="n">
        <f aca="false">G1080-H1080</f>
        <v>2.26</v>
      </c>
    </row>
    <row r="1081" customFormat="false" ht="15" hidden="false" customHeight="false" outlineLevel="0" collapsed="false">
      <c r="A1081" s="2" t="s">
        <v>174</v>
      </c>
      <c r="B1081" s="2" t="s">
        <v>174</v>
      </c>
      <c r="C1081" s="2" t="s">
        <v>49</v>
      </c>
      <c r="D1081" s="2" t="s">
        <v>10</v>
      </c>
      <c r="E1081" s="2" t="s">
        <v>74</v>
      </c>
      <c r="F1081" s="2" t="s">
        <v>977</v>
      </c>
      <c r="G1081" s="14" t="n">
        <v>17.5</v>
      </c>
      <c r="H1081" s="14" t="n">
        <v>15.37</v>
      </c>
      <c r="I1081" s="14" t="n">
        <v>17.5</v>
      </c>
      <c r="J1081" s="23" t="n">
        <f aca="false">IF(AND(E1081="Priority",ISNUMBER('Cost model'!N169)),'Cost model'!N169,'Cost model'!M169)</f>
        <v>18.5</v>
      </c>
      <c r="K1081" s="14" t="n">
        <f aca="false">J1081-H1081</f>
        <v>3.13</v>
      </c>
      <c r="L1081" s="14" t="n">
        <f aca="false">G1081-H1081</f>
        <v>2.13</v>
      </c>
    </row>
    <row r="1082" customFormat="false" ht="15" hidden="false" customHeight="false" outlineLevel="0" collapsed="false">
      <c r="A1082" s="2" t="s">
        <v>142</v>
      </c>
      <c r="B1082" s="2" t="s">
        <v>142</v>
      </c>
      <c r="C1082" s="2" t="s">
        <v>48</v>
      </c>
      <c r="D1082" s="2" t="s">
        <v>12</v>
      </c>
      <c r="E1082" s="2" t="s">
        <v>74</v>
      </c>
      <c r="F1082" s="2" t="s">
        <v>977</v>
      </c>
      <c r="G1082" s="14" t="n">
        <v>24.5</v>
      </c>
      <c r="H1082" s="14" t="n">
        <v>57.5</v>
      </c>
      <c r="I1082" s="14" t="n">
        <v>12.5</v>
      </c>
      <c r="J1082" s="23" t="n">
        <f aca="false">IF(AND(E1082="Priority",ISNUMBER('Cost model'!N636)),'Cost model'!N636,'Cost model'!M636)</f>
        <v>40</v>
      </c>
      <c r="K1082" s="14" t="n">
        <f aca="false">J1082-H1082</f>
        <v>-17.5</v>
      </c>
      <c r="L1082" s="14" t="n">
        <f aca="false">G1082-H1082</f>
        <v>-33</v>
      </c>
    </row>
    <row r="1083" customFormat="false" ht="15" hidden="false" customHeight="false" outlineLevel="0" collapsed="false">
      <c r="A1083" s="2" t="s">
        <v>174</v>
      </c>
      <c r="B1083" s="2" t="s">
        <v>205</v>
      </c>
      <c r="C1083" s="2" t="s">
        <v>49</v>
      </c>
      <c r="D1083" s="2" t="s">
        <v>12</v>
      </c>
      <c r="E1083" s="2" t="s">
        <v>74</v>
      </c>
      <c r="F1083" s="2" t="s">
        <v>976</v>
      </c>
      <c r="G1083" s="14" t="n">
        <v>19.5</v>
      </c>
      <c r="H1083" s="14" t="n">
        <v>22.75</v>
      </c>
      <c r="I1083" s="14" t="n">
        <v>24.5</v>
      </c>
      <c r="J1083" s="23" t="n">
        <f aca="false">IF(AND(E1083="Priority",ISNUMBER('Cost model'!N187)),'Cost model'!N187,'Cost model'!M187)</f>
        <v>65</v>
      </c>
      <c r="K1083" s="14" t="n">
        <f aca="false">J1083-H1083</f>
        <v>42.25</v>
      </c>
      <c r="L1083" s="14" t="n">
        <f aca="false">G1083-H1083</f>
        <v>-3.25</v>
      </c>
    </row>
    <row r="1084" customFormat="false" ht="15" hidden="false" customHeight="false" outlineLevel="0" collapsed="false">
      <c r="A1084" s="2" t="s">
        <v>158</v>
      </c>
      <c r="B1084" s="2" t="s">
        <v>158</v>
      </c>
      <c r="C1084" s="2" t="s">
        <v>49</v>
      </c>
      <c r="D1084" s="2" t="s">
        <v>10</v>
      </c>
      <c r="E1084" s="2" t="s">
        <v>74</v>
      </c>
      <c r="F1084" s="2" t="s">
        <v>977</v>
      </c>
      <c r="G1084" s="14" t="n">
        <v>17.5</v>
      </c>
      <c r="H1084" s="14" t="n">
        <v>18.03</v>
      </c>
      <c r="I1084" s="14" t="n">
        <v>17.5</v>
      </c>
      <c r="J1084" s="23" t="n">
        <f aca="false">IF(AND(E1084="Priority",ISNUMBER('Cost model'!N424)),'Cost model'!N424,'Cost model'!M424)</f>
        <v>16.5</v>
      </c>
      <c r="K1084" s="14" t="n">
        <f aca="false">J1084-H1084</f>
        <v>-1.53</v>
      </c>
      <c r="L1084" s="14" t="n">
        <f aca="false">G1084-H1084</f>
        <v>-0.530000000000001</v>
      </c>
    </row>
    <row r="1085" customFormat="false" ht="15" hidden="false" customHeight="false" outlineLevel="0" collapsed="false">
      <c r="A1085" s="2" t="s">
        <v>142</v>
      </c>
      <c r="B1085" s="2" t="s">
        <v>142</v>
      </c>
      <c r="C1085" s="2" t="s">
        <v>49</v>
      </c>
      <c r="D1085" s="2" t="s">
        <v>10</v>
      </c>
      <c r="E1085" s="2" t="s">
        <v>74</v>
      </c>
      <c r="F1085" s="2" t="s">
        <v>977</v>
      </c>
      <c r="G1085" s="14" t="n">
        <v>17.5</v>
      </c>
      <c r="H1085" s="14" t="n">
        <v>13.96</v>
      </c>
      <c r="I1085" s="14" t="n">
        <v>17.5</v>
      </c>
      <c r="J1085" s="23" t="n">
        <f aca="false">IF(AND(E1085="Priority",ISNUMBER('Cost model'!N634)),'Cost model'!N634,'Cost model'!M634)</f>
        <v>15.5</v>
      </c>
      <c r="K1085" s="14" t="n">
        <f aca="false">J1085-H1085</f>
        <v>1.54</v>
      </c>
      <c r="L1085" s="14" t="n">
        <f aca="false">G1085-H1085</f>
        <v>3.54</v>
      </c>
    </row>
    <row r="1086" customFormat="false" ht="15" hidden="false" customHeight="false" outlineLevel="0" collapsed="false">
      <c r="A1086" s="2" t="s">
        <v>124</v>
      </c>
      <c r="B1086" s="2" t="s">
        <v>124</v>
      </c>
      <c r="C1086" s="2" t="s">
        <v>49</v>
      </c>
      <c r="D1086" s="2" t="s">
        <v>12</v>
      </c>
      <c r="E1086" s="2" t="s">
        <v>74</v>
      </c>
      <c r="F1086" s="2" t="s">
        <v>977</v>
      </c>
      <c r="G1086" s="14" t="n">
        <v>19.5</v>
      </c>
      <c r="H1086" s="14" t="n">
        <v>94.47</v>
      </c>
      <c r="I1086" s="14" t="n">
        <v>19.5</v>
      </c>
      <c r="J1086" s="23" t="n">
        <f aca="false">IF(AND(E1086="Priority",ISNUMBER('Cost model'!N322)),'Cost model'!N322,'Cost model'!M322)</f>
        <v>50</v>
      </c>
      <c r="K1086" s="14" t="n">
        <f aca="false">J1086-H1086</f>
        <v>-44.47</v>
      </c>
      <c r="L1086" s="14" t="n">
        <f aca="false">G1086-H1086</f>
        <v>-74.97</v>
      </c>
    </row>
    <row r="1087" customFormat="false" ht="15" hidden="false" customHeight="false" outlineLevel="0" collapsed="false">
      <c r="A1087" s="2" t="s">
        <v>124</v>
      </c>
      <c r="B1087" s="2" t="s">
        <v>124</v>
      </c>
      <c r="C1087" s="2" t="s">
        <v>48</v>
      </c>
      <c r="D1087" s="2" t="s">
        <v>12</v>
      </c>
      <c r="E1087" s="2" t="s">
        <v>74</v>
      </c>
      <c r="F1087" s="2" t="s">
        <v>977</v>
      </c>
      <c r="G1087" s="14" t="n">
        <v>12.5</v>
      </c>
      <c r="H1087" s="14" t="n">
        <v>46.35</v>
      </c>
      <c r="I1087" s="14" t="n">
        <v>12.5</v>
      </c>
      <c r="J1087" s="23" t="n">
        <f aca="false">IF(AND(E1087="Priority",ISNUMBER('Cost model'!N321)),'Cost model'!N321,'Cost model'!M321)</f>
        <v>40</v>
      </c>
      <c r="K1087" s="14" t="n">
        <f aca="false">J1087-H1087</f>
        <v>-6.35</v>
      </c>
      <c r="L1087" s="14" t="n">
        <f aca="false">G1087-H1087</f>
        <v>-33.85</v>
      </c>
    </row>
    <row r="1088" customFormat="false" ht="15" hidden="false" customHeight="false" outlineLevel="0" collapsed="false">
      <c r="A1088" s="2" t="s">
        <v>142</v>
      </c>
      <c r="B1088" s="2" t="s">
        <v>142</v>
      </c>
      <c r="C1088" s="2" t="s">
        <v>48</v>
      </c>
      <c r="D1088" s="2" t="s">
        <v>10</v>
      </c>
      <c r="E1088" s="2" t="s">
        <v>74</v>
      </c>
      <c r="F1088" s="2" t="s">
        <v>977</v>
      </c>
      <c r="G1088" s="14" t="n">
        <v>12.5</v>
      </c>
      <c r="H1088" s="14" t="n">
        <v>22.75</v>
      </c>
      <c r="I1088" s="14" t="n">
        <v>12.5</v>
      </c>
      <c r="J1088" s="23" t="n">
        <f aca="false">IF(AND(E1088="Priority",ISNUMBER('Cost model'!N633)),'Cost model'!N633,'Cost model'!M633)</f>
        <v>11.5</v>
      </c>
      <c r="K1088" s="14" t="n">
        <f aca="false">J1088-H1088</f>
        <v>-11.25</v>
      </c>
      <c r="L1088" s="14" t="n">
        <f aca="false">G1088-H1088</f>
        <v>-10.25</v>
      </c>
    </row>
    <row r="1089" customFormat="false" ht="15" hidden="false" customHeight="false" outlineLevel="0" collapsed="false">
      <c r="A1089" s="2" t="s">
        <v>124</v>
      </c>
      <c r="B1089" s="2" t="s">
        <v>124</v>
      </c>
      <c r="C1089" s="2" t="s">
        <v>47</v>
      </c>
      <c r="D1089" s="2" t="s">
        <v>10</v>
      </c>
      <c r="E1089" s="2" t="s">
        <v>74</v>
      </c>
      <c r="F1089" s="2" t="s">
        <v>977</v>
      </c>
      <c r="G1089" s="14" t="n">
        <v>9.5</v>
      </c>
      <c r="H1089" s="14" t="n">
        <v>6.85</v>
      </c>
      <c r="I1089" s="14" t="n">
        <v>9.5</v>
      </c>
      <c r="J1089" s="23" t="n">
        <f aca="false">IF(AND(E1089="Priority",ISNUMBER('Cost model'!N317)),'Cost model'!N317,'Cost model'!M317)</f>
        <v>10.5</v>
      </c>
      <c r="K1089" s="14" t="n">
        <f aca="false">J1089-H1089</f>
        <v>3.65</v>
      </c>
      <c r="L1089" s="14" t="n">
        <f aca="false">G1089-H1089</f>
        <v>2.65</v>
      </c>
    </row>
    <row r="1090" customFormat="false" ht="15" hidden="false" customHeight="false" outlineLevel="0" collapsed="false">
      <c r="A1090" s="2" t="s">
        <v>124</v>
      </c>
      <c r="B1090" s="2" t="s">
        <v>124</v>
      </c>
      <c r="C1090" s="2" t="s">
        <v>48</v>
      </c>
      <c r="D1090" s="2" t="s">
        <v>10</v>
      </c>
      <c r="E1090" s="2" t="s">
        <v>74</v>
      </c>
      <c r="F1090" s="2" t="s">
        <v>977</v>
      </c>
      <c r="G1090" s="14" t="n">
        <v>12.5</v>
      </c>
      <c r="H1090" s="14" t="n">
        <v>8.53</v>
      </c>
      <c r="I1090" s="14" t="n">
        <v>12.5</v>
      </c>
      <c r="J1090" s="23" t="n">
        <f aca="false">IF(AND(E1090="Priority",ISNUMBER('Cost model'!N318)),'Cost model'!N318,'Cost model'!M318)</f>
        <v>14.5</v>
      </c>
      <c r="K1090" s="14" t="n">
        <f aca="false">J1090-H1090</f>
        <v>5.97</v>
      </c>
      <c r="L1090" s="14" t="n">
        <f aca="false">G1090-H1090</f>
        <v>3.97</v>
      </c>
    </row>
    <row r="1091" customFormat="false" ht="15" hidden="false" customHeight="false" outlineLevel="0" collapsed="false">
      <c r="A1091" s="2" t="s">
        <v>174</v>
      </c>
      <c r="B1091" s="2" t="s">
        <v>158</v>
      </c>
      <c r="C1091" s="2" t="s">
        <v>47</v>
      </c>
      <c r="D1091" s="2" t="s">
        <v>10</v>
      </c>
      <c r="E1091" s="2" t="s">
        <v>74</v>
      </c>
      <c r="F1091" s="2" t="s">
        <v>976</v>
      </c>
      <c r="G1091" s="14" t="n">
        <v>9.5</v>
      </c>
      <c r="H1091" s="14" t="n">
        <v>7.95</v>
      </c>
      <c r="I1091" s="14" t="n">
        <v>14.5</v>
      </c>
      <c r="J1091" s="23" t="n">
        <f aca="false">IF(AND(E1091="Priority",ISNUMBER('Cost model'!N137)),'Cost model'!N137,'Cost model'!M137)</f>
        <v>13.5</v>
      </c>
      <c r="K1091" s="14" t="n">
        <f aca="false">J1091-H1091</f>
        <v>5.55</v>
      </c>
      <c r="L1091" s="14" t="n">
        <f aca="false">G1091-H1091</f>
        <v>1.55</v>
      </c>
    </row>
    <row r="1092" customFormat="false" ht="15" hidden="false" customHeight="false" outlineLevel="0" collapsed="false">
      <c r="A1092" s="2" t="s">
        <v>221</v>
      </c>
      <c r="B1092" s="2" t="s">
        <v>221</v>
      </c>
      <c r="C1092" s="2" t="s">
        <v>49</v>
      </c>
      <c r="D1092" s="2" t="s">
        <v>10</v>
      </c>
      <c r="E1092" s="2" t="s">
        <v>74</v>
      </c>
      <c r="F1092" s="2" t="s">
        <v>977</v>
      </c>
      <c r="G1092" s="14" t="n">
        <v>19.5</v>
      </c>
      <c r="H1092" s="14" t="n">
        <v>100.32</v>
      </c>
      <c r="I1092" s="14" t="n">
        <v>17.5</v>
      </c>
      <c r="J1092" s="23" t="n">
        <f aca="false">IF(AND(E1092="Priority",ISNUMBER('Cost model'!N739)),'Cost model'!N739,'Cost model'!M739)</f>
        <v>17.5</v>
      </c>
      <c r="K1092" s="14" t="n">
        <f aca="false">J1092-H1092</f>
        <v>-82.82</v>
      </c>
      <c r="L1092" s="14" t="n">
        <f aca="false">G1092-H1092</f>
        <v>-80.82</v>
      </c>
    </row>
    <row r="1093" customFormat="false" ht="15" hidden="false" customHeight="false" outlineLevel="0" collapsed="false">
      <c r="A1093" s="2" t="s">
        <v>124</v>
      </c>
      <c r="B1093" s="2" t="s">
        <v>124</v>
      </c>
      <c r="C1093" s="2" t="s">
        <v>47</v>
      </c>
      <c r="D1093" s="2" t="s">
        <v>12</v>
      </c>
      <c r="E1093" s="2" t="s">
        <v>74</v>
      </c>
      <c r="F1093" s="2" t="s">
        <v>977</v>
      </c>
      <c r="G1093" s="14" t="n">
        <v>9.5</v>
      </c>
      <c r="H1093" s="14" t="n">
        <v>24.84</v>
      </c>
      <c r="I1093" s="14" t="n">
        <v>9.5</v>
      </c>
      <c r="J1093" s="23" t="n">
        <f aca="false">IF(AND(E1093="Priority",ISNUMBER('Cost model'!N320)),'Cost model'!N320,'Cost model'!M320)</f>
        <v>24.5</v>
      </c>
      <c r="K1093" s="14" t="n">
        <f aca="false">J1093-H1093</f>
        <v>-0.34</v>
      </c>
      <c r="L1093" s="14" t="n">
        <f aca="false">G1093-H1093</f>
        <v>-15.34</v>
      </c>
    </row>
    <row r="1094" customFormat="false" ht="15" hidden="false" customHeight="false" outlineLevel="0" collapsed="false">
      <c r="A1094" s="2" t="s">
        <v>124</v>
      </c>
      <c r="B1094" s="2" t="s">
        <v>124</v>
      </c>
      <c r="C1094" s="2" t="s">
        <v>48</v>
      </c>
      <c r="D1094" s="2" t="s">
        <v>10</v>
      </c>
      <c r="E1094" s="2" t="s">
        <v>74</v>
      </c>
      <c r="F1094" s="2" t="s">
        <v>977</v>
      </c>
      <c r="G1094" s="14" t="n">
        <v>12.5</v>
      </c>
      <c r="H1094" s="14" t="n">
        <v>10.77</v>
      </c>
      <c r="I1094" s="14" t="n">
        <v>12.5</v>
      </c>
      <c r="J1094" s="23" t="n">
        <f aca="false">IF(AND(E1094="Priority",ISNUMBER('Cost model'!N318)),'Cost model'!N318,'Cost model'!M318)</f>
        <v>14.5</v>
      </c>
      <c r="K1094" s="14" t="n">
        <f aca="false">J1094-H1094</f>
        <v>3.73</v>
      </c>
      <c r="L1094" s="14" t="n">
        <f aca="false">G1094-H1094</f>
        <v>1.73</v>
      </c>
    </row>
    <row r="1095" customFormat="false" ht="15" hidden="false" customHeight="false" outlineLevel="0" collapsed="false">
      <c r="A1095" s="2" t="s">
        <v>142</v>
      </c>
      <c r="B1095" s="2" t="s">
        <v>142</v>
      </c>
      <c r="C1095" s="2" t="s">
        <v>47</v>
      </c>
      <c r="D1095" s="2" t="s">
        <v>10</v>
      </c>
      <c r="E1095" s="2" t="s">
        <v>74</v>
      </c>
      <c r="F1095" s="2" t="s">
        <v>977</v>
      </c>
      <c r="G1095" s="14" t="n">
        <v>9.5</v>
      </c>
      <c r="H1095" s="14" t="n">
        <v>20.05</v>
      </c>
      <c r="I1095" s="14" t="n">
        <v>9.5</v>
      </c>
      <c r="J1095" s="23" t="n">
        <f aca="false">IF(AND(E1095="Priority",ISNUMBER('Cost model'!N632)),'Cost model'!N632,'Cost model'!M632)</f>
        <v>9.5</v>
      </c>
      <c r="K1095" s="14" t="n">
        <f aca="false">J1095-H1095</f>
        <v>-10.55</v>
      </c>
      <c r="L1095" s="14" t="n">
        <f aca="false">G1095-H1095</f>
        <v>-10.55</v>
      </c>
    </row>
    <row r="1096" customFormat="false" ht="15" hidden="false" customHeight="false" outlineLevel="0" collapsed="false">
      <c r="A1096" s="2" t="s">
        <v>124</v>
      </c>
      <c r="B1096" s="2" t="s">
        <v>124</v>
      </c>
      <c r="C1096" s="2" t="s">
        <v>47</v>
      </c>
      <c r="D1096" s="2" t="s">
        <v>10</v>
      </c>
      <c r="E1096" s="2" t="s">
        <v>74</v>
      </c>
      <c r="F1096" s="2" t="s">
        <v>977</v>
      </c>
      <c r="G1096" s="14" t="n">
        <v>9.5</v>
      </c>
      <c r="H1096" s="14" t="n">
        <v>6.04</v>
      </c>
      <c r="I1096" s="14" t="n">
        <v>9.5</v>
      </c>
      <c r="J1096" s="23" t="n">
        <f aca="false">IF(AND(E1096="Priority",ISNUMBER('Cost model'!N317)),'Cost model'!N317,'Cost model'!M317)</f>
        <v>10.5</v>
      </c>
      <c r="K1096" s="14" t="n">
        <f aca="false">J1096-H1096</f>
        <v>4.46</v>
      </c>
      <c r="L1096" s="14" t="n">
        <f aca="false">G1096-H1096</f>
        <v>3.46</v>
      </c>
    </row>
    <row r="1097" customFormat="false" ht="15" hidden="false" customHeight="false" outlineLevel="0" collapsed="false">
      <c r="A1097" s="2" t="s">
        <v>124</v>
      </c>
      <c r="B1097" s="2" t="s">
        <v>124</v>
      </c>
      <c r="C1097" s="2" t="s">
        <v>48</v>
      </c>
      <c r="D1097" s="2" t="s">
        <v>12</v>
      </c>
      <c r="E1097" s="2" t="s">
        <v>74</v>
      </c>
      <c r="F1097" s="2" t="s">
        <v>977</v>
      </c>
      <c r="G1097" s="14" t="n">
        <v>12.5</v>
      </c>
      <c r="H1097" s="14" t="n">
        <v>29.76</v>
      </c>
      <c r="I1097" s="14" t="n">
        <v>12.5</v>
      </c>
      <c r="J1097" s="23" t="n">
        <f aca="false">IF(AND(E1097="Priority",ISNUMBER('Cost model'!N321)),'Cost model'!N321,'Cost model'!M321)</f>
        <v>40</v>
      </c>
      <c r="K1097" s="14" t="n">
        <f aca="false">J1097-H1097</f>
        <v>10.24</v>
      </c>
      <c r="L1097" s="14" t="n">
        <f aca="false">G1097-H1097</f>
        <v>-17.26</v>
      </c>
    </row>
    <row r="1098" customFormat="false" ht="15" hidden="false" customHeight="false" outlineLevel="0" collapsed="false">
      <c r="A1098" s="2" t="s">
        <v>221</v>
      </c>
      <c r="B1098" s="2" t="s">
        <v>221</v>
      </c>
      <c r="C1098" s="2" t="s">
        <v>47</v>
      </c>
      <c r="D1098" s="2" t="s">
        <v>10</v>
      </c>
      <c r="E1098" s="2" t="s">
        <v>74</v>
      </c>
      <c r="F1098" s="2" t="s">
        <v>977</v>
      </c>
      <c r="G1098" s="14" t="n">
        <v>9.5</v>
      </c>
      <c r="H1098" s="14" t="n">
        <v>5.81</v>
      </c>
      <c r="I1098" s="14" t="n">
        <v>9.5</v>
      </c>
      <c r="J1098" s="23" t="n">
        <f aca="false">IF(AND(E1098="Priority",ISNUMBER('Cost model'!N737)),'Cost model'!N737,'Cost model'!M737)</f>
        <v>8.5</v>
      </c>
      <c r="K1098" s="14" t="n">
        <f aca="false">J1098-H1098</f>
        <v>2.69</v>
      </c>
      <c r="L1098" s="14" t="n">
        <f aca="false">G1098-H1098</f>
        <v>3.69</v>
      </c>
    </row>
    <row r="1099" customFormat="false" ht="15" hidden="false" customHeight="false" outlineLevel="0" collapsed="false">
      <c r="A1099" s="2" t="s">
        <v>142</v>
      </c>
      <c r="B1099" s="2" t="s">
        <v>142</v>
      </c>
      <c r="C1099" s="2" t="s">
        <v>48</v>
      </c>
      <c r="D1099" s="2" t="s">
        <v>10</v>
      </c>
      <c r="E1099" s="2" t="s">
        <v>74</v>
      </c>
      <c r="F1099" s="2" t="s">
        <v>977</v>
      </c>
      <c r="G1099" s="14" t="n">
        <v>9.5</v>
      </c>
      <c r="H1099" s="14" t="n">
        <v>8.76</v>
      </c>
      <c r="I1099" s="14" t="n">
        <v>12.5</v>
      </c>
      <c r="J1099" s="23" t="n">
        <f aca="false">IF(AND(E1099="Priority",ISNUMBER('Cost model'!N633)),'Cost model'!N633,'Cost model'!M633)</f>
        <v>11.5</v>
      </c>
      <c r="K1099" s="14" t="n">
        <f aca="false">J1099-H1099</f>
        <v>2.74</v>
      </c>
      <c r="L1099" s="14" t="n">
        <f aca="false">G1099-H1099</f>
        <v>0.74</v>
      </c>
    </row>
    <row r="1100" customFormat="false" ht="15" hidden="false" customHeight="false" outlineLevel="0" collapsed="false">
      <c r="A1100" s="2" t="s">
        <v>174</v>
      </c>
      <c r="B1100" s="2" t="s">
        <v>142</v>
      </c>
      <c r="C1100" s="2" t="s">
        <v>48</v>
      </c>
      <c r="D1100" s="2" t="s">
        <v>13</v>
      </c>
      <c r="E1100" s="2" t="s">
        <v>74</v>
      </c>
      <c r="F1100" s="2" t="s">
        <v>976</v>
      </c>
      <c r="G1100" s="14" t="n">
        <v>24.5</v>
      </c>
      <c r="H1100" s="14" t="n">
        <v>55.34</v>
      </c>
      <c r="I1100" s="14" t="n">
        <v>24.5</v>
      </c>
      <c r="J1100" s="23" t="n">
        <f aca="false">IF(AND(E1100="Priority",ISNUMBER('Cost model'!N129)),'Cost model'!N129,'Cost model'!M129)</f>
        <v>75</v>
      </c>
      <c r="K1100" s="14" t="n">
        <f aca="false">J1100-H1100</f>
        <v>19.66</v>
      </c>
      <c r="L1100" s="14" t="n">
        <f aca="false">G1100-H1100</f>
        <v>-30.84</v>
      </c>
    </row>
    <row r="1101" customFormat="false" ht="15" hidden="false" customHeight="false" outlineLevel="0" collapsed="false">
      <c r="A1101" s="2" t="s">
        <v>142</v>
      </c>
      <c r="B1101" s="2" t="s">
        <v>142</v>
      </c>
      <c r="C1101" s="2" t="s">
        <v>48</v>
      </c>
      <c r="D1101" s="2" t="s">
        <v>12</v>
      </c>
      <c r="E1101" s="2" t="s">
        <v>74</v>
      </c>
      <c r="F1101" s="2" t="s">
        <v>977</v>
      </c>
      <c r="G1101" s="14" t="n">
        <v>24.5</v>
      </c>
      <c r="H1101" s="14" t="n">
        <v>41</v>
      </c>
      <c r="I1101" s="14" t="n">
        <v>12.5</v>
      </c>
      <c r="J1101" s="23" t="n">
        <f aca="false">IF(AND(E1101="Priority",ISNUMBER('Cost model'!N636)),'Cost model'!N636,'Cost model'!M636)</f>
        <v>40</v>
      </c>
      <c r="K1101" s="14" t="n">
        <f aca="false">J1101-H1101</f>
        <v>-1</v>
      </c>
      <c r="L1101" s="14" t="n">
        <f aca="false">G1101-H1101</f>
        <v>-16.5</v>
      </c>
    </row>
    <row r="1102" customFormat="false" ht="15" hidden="false" customHeight="false" outlineLevel="0" collapsed="false">
      <c r="A1102" s="2" t="s">
        <v>124</v>
      </c>
      <c r="B1102" s="2" t="s">
        <v>174</v>
      </c>
      <c r="C1102" s="2" t="s">
        <v>48</v>
      </c>
      <c r="D1102" s="2" t="s">
        <v>10</v>
      </c>
      <c r="E1102" s="2" t="s">
        <v>74</v>
      </c>
      <c r="F1102" s="2" t="s">
        <v>976</v>
      </c>
      <c r="G1102" s="14" t="n">
        <v>12.5</v>
      </c>
      <c r="H1102" s="14" t="n">
        <v>9.35</v>
      </c>
      <c r="I1102" s="14" t="n">
        <v>14.5</v>
      </c>
      <c r="J1102" s="23" t="n">
        <f aca="false">IF(AND(E1102="Priority",ISNUMBER('Cost model'!N363)),'Cost model'!N363,'Cost model'!M363)</f>
        <v>15.5</v>
      </c>
      <c r="K1102" s="14" t="n">
        <f aca="false">J1102-H1102</f>
        <v>6.15</v>
      </c>
      <c r="L1102" s="14" t="n">
        <f aca="false">G1102-H1102</f>
        <v>3.15</v>
      </c>
    </row>
    <row r="1103" customFormat="false" ht="15" hidden="false" customHeight="false" outlineLevel="0" collapsed="false">
      <c r="A1103" s="2" t="s">
        <v>174</v>
      </c>
      <c r="B1103" s="2" t="s">
        <v>174</v>
      </c>
      <c r="C1103" s="2" t="s">
        <v>49</v>
      </c>
      <c r="D1103" s="2" t="s">
        <v>10</v>
      </c>
      <c r="E1103" s="2" t="s">
        <v>74</v>
      </c>
      <c r="F1103" s="2" t="s">
        <v>977</v>
      </c>
      <c r="G1103" s="14" t="n">
        <v>17.5</v>
      </c>
      <c r="H1103" s="14" t="n">
        <v>18.44</v>
      </c>
      <c r="I1103" s="14" t="n">
        <v>17.5</v>
      </c>
      <c r="J1103" s="23" t="n">
        <f aca="false">IF(AND(E1103="Priority",ISNUMBER('Cost model'!N169)),'Cost model'!N169,'Cost model'!M169)</f>
        <v>18.5</v>
      </c>
      <c r="K1103" s="14" t="n">
        <f aca="false">J1103-H1103</f>
        <v>0.0599999999999987</v>
      </c>
      <c r="L1103" s="14" t="n">
        <f aca="false">G1103-H1103</f>
        <v>-0.940000000000001</v>
      </c>
    </row>
    <row r="1104" customFormat="false" ht="15" hidden="false" customHeight="false" outlineLevel="0" collapsed="false">
      <c r="A1104" s="2" t="s">
        <v>221</v>
      </c>
      <c r="B1104" s="2" t="s">
        <v>158</v>
      </c>
      <c r="C1104" s="2" t="s">
        <v>47</v>
      </c>
      <c r="D1104" s="2" t="s">
        <v>10</v>
      </c>
      <c r="E1104" s="2" t="s">
        <v>83</v>
      </c>
      <c r="F1104" s="2" t="s">
        <v>976</v>
      </c>
      <c r="G1104" s="14" t="n">
        <v>19.5</v>
      </c>
      <c r="H1104" s="14" t="n">
        <v>20.05</v>
      </c>
      <c r="I1104" s="14" t="n">
        <v>19.5</v>
      </c>
      <c r="J1104" s="23" t="n">
        <f aca="false">IF(AND(E1104="Priority",ISNUMBER('Cost model'!N752)),'Cost model'!N752,'Cost model'!M752)</f>
        <v>17.5</v>
      </c>
      <c r="K1104" s="14" t="n">
        <f aca="false">J1104-H1104</f>
        <v>-2.55</v>
      </c>
      <c r="L1104" s="14" t="n">
        <f aca="false">G1104-H1104</f>
        <v>-0.550000000000001</v>
      </c>
    </row>
    <row r="1105" customFormat="false" ht="15" hidden="false" customHeight="false" outlineLevel="0" collapsed="false">
      <c r="A1105" s="2" t="s">
        <v>142</v>
      </c>
      <c r="B1105" s="2" t="s">
        <v>142</v>
      </c>
      <c r="C1105" s="2" t="s">
        <v>47</v>
      </c>
      <c r="D1105" s="2" t="s">
        <v>12</v>
      </c>
      <c r="E1105" s="2" t="s">
        <v>74</v>
      </c>
      <c r="F1105" s="2" t="s">
        <v>977</v>
      </c>
      <c r="G1105" s="14" t="n">
        <v>9.5</v>
      </c>
      <c r="H1105" s="14" t="n">
        <v>40.12</v>
      </c>
      <c r="I1105" s="14" t="n">
        <v>9.5</v>
      </c>
      <c r="J1105" s="23" t="n">
        <f aca="false">IF(AND(E1105="Priority",ISNUMBER('Cost model'!N635)),'Cost model'!N635,'Cost model'!M635)</f>
        <v>30.5</v>
      </c>
      <c r="K1105" s="14" t="n">
        <f aca="false">J1105-H1105</f>
        <v>-9.62</v>
      </c>
      <c r="L1105" s="14" t="n">
        <f aca="false">G1105-H1105</f>
        <v>-30.62</v>
      </c>
    </row>
    <row r="1106" customFormat="false" ht="15" hidden="false" customHeight="false" outlineLevel="0" collapsed="false">
      <c r="A1106" s="2" t="s">
        <v>142</v>
      </c>
      <c r="B1106" s="2" t="s">
        <v>142</v>
      </c>
      <c r="C1106" s="2" t="s">
        <v>47</v>
      </c>
      <c r="D1106" s="2" t="s">
        <v>12</v>
      </c>
      <c r="E1106" s="2" t="s">
        <v>83</v>
      </c>
      <c r="F1106" s="2" t="s">
        <v>977</v>
      </c>
      <c r="G1106" s="14" t="n">
        <v>19.5</v>
      </c>
      <c r="H1106" s="14" t="n">
        <v>25.15</v>
      </c>
      <c r="I1106" s="14" t="n">
        <v>19.5</v>
      </c>
      <c r="J1106" s="23" t="n">
        <f aca="false">IF(AND(E1106="Priority",ISNUMBER('Cost model'!N635)),'Cost model'!N635,'Cost model'!M635)</f>
        <v>40</v>
      </c>
      <c r="K1106" s="14" t="n">
        <f aca="false">J1106-H1106</f>
        <v>14.85</v>
      </c>
      <c r="L1106" s="14" t="n">
        <f aca="false">G1106-H1106</f>
        <v>-5.65</v>
      </c>
    </row>
    <row r="1107" customFormat="false" ht="15" hidden="false" customHeight="false" outlineLevel="0" collapsed="false">
      <c r="A1107" s="2" t="s">
        <v>221</v>
      </c>
      <c r="B1107" s="2" t="s">
        <v>221</v>
      </c>
      <c r="C1107" s="2" t="s">
        <v>47</v>
      </c>
      <c r="D1107" s="2" t="s">
        <v>10</v>
      </c>
      <c r="E1107" s="2" t="s">
        <v>74</v>
      </c>
      <c r="F1107" s="2" t="s">
        <v>977</v>
      </c>
      <c r="G1107" s="14" t="n">
        <v>9.5</v>
      </c>
      <c r="H1107" s="14" t="n">
        <v>6.94</v>
      </c>
      <c r="I1107" s="14" t="n">
        <v>9.5</v>
      </c>
      <c r="J1107" s="23" t="n">
        <f aca="false">IF(AND(E1107="Priority",ISNUMBER('Cost model'!N737)),'Cost model'!N737,'Cost model'!M737)</f>
        <v>8.5</v>
      </c>
      <c r="K1107" s="14" t="n">
        <f aca="false">J1107-H1107</f>
        <v>1.56</v>
      </c>
      <c r="L1107" s="14" t="n">
        <f aca="false">G1107-H1107</f>
        <v>2.56</v>
      </c>
    </row>
    <row r="1108" customFormat="false" ht="15" hidden="false" customHeight="false" outlineLevel="0" collapsed="false">
      <c r="A1108" s="2" t="s">
        <v>174</v>
      </c>
      <c r="B1108" s="2" t="s">
        <v>174</v>
      </c>
      <c r="C1108" s="2" t="s">
        <v>49</v>
      </c>
      <c r="D1108" s="2" t="s">
        <v>10</v>
      </c>
      <c r="E1108" s="2" t="s">
        <v>74</v>
      </c>
      <c r="F1108" s="2" t="s">
        <v>977</v>
      </c>
      <c r="G1108" s="14" t="n">
        <v>85</v>
      </c>
      <c r="H1108" s="14" t="n">
        <v>304.67</v>
      </c>
      <c r="I1108" s="14" t="n">
        <v>17.5</v>
      </c>
      <c r="J1108" s="23" t="n">
        <f aca="false">IF(AND(E1108="Priority",ISNUMBER('Cost model'!N169)),'Cost model'!N169,'Cost model'!M169)</f>
        <v>18.5</v>
      </c>
      <c r="K1108" s="14" t="n">
        <f aca="false">J1108-H1108</f>
        <v>-286.17</v>
      </c>
      <c r="L1108" s="14" t="n">
        <f aca="false">G1108-H1108</f>
        <v>-219.67</v>
      </c>
    </row>
    <row r="1109" customFormat="false" ht="15" hidden="false" customHeight="false" outlineLevel="0" collapsed="false">
      <c r="A1109" s="2" t="s">
        <v>174</v>
      </c>
      <c r="B1109" s="2" t="s">
        <v>174</v>
      </c>
      <c r="C1109" s="2" t="s">
        <v>48</v>
      </c>
      <c r="D1109" s="2" t="s">
        <v>10</v>
      </c>
      <c r="E1109" s="2" t="s">
        <v>83</v>
      </c>
      <c r="F1109" s="2" t="s">
        <v>977</v>
      </c>
      <c r="G1109" s="14" t="n">
        <v>17.5</v>
      </c>
      <c r="H1109" s="14" t="n">
        <v>11.89</v>
      </c>
      <c r="I1109" s="14" t="n">
        <v>17.5</v>
      </c>
      <c r="J1109" s="23" t="n">
        <f aca="false">IF(AND(E1109="Priority",ISNUMBER('Cost model'!N168)),'Cost model'!N168,'Cost model'!M168)</f>
        <v>18.5</v>
      </c>
      <c r="K1109" s="14" t="n">
        <f aca="false">J1109-H1109</f>
        <v>6.61</v>
      </c>
      <c r="L1109" s="14" t="n">
        <f aca="false">G1109-H1109</f>
        <v>5.61</v>
      </c>
    </row>
    <row r="1110" customFormat="false" ht="15" hidden="false" customHeight="false" outlineLevel="0" collapsed="false">
      <c r="A1110" s="2" t="s">
        <v>221</v>
      </c>
      <c r="B1110" s="2" t="s">
        <v>221</v>
      </c>
      <c r="C1110" s="2" t="s">
        <v>47</v>
      </c>
      <c r="D1110" s="2" t="s">
        <v>12</v>
      </c>
      <c r="E1110" s="2" t="s">
        <v>74</v>
      </c>
      <c r="F1110" s="2" t="s">
        <v>977</v>
      </c>
      <c r="G1110" s="14" t="n">
        <v>9.5</v>
      </c>
      <c r="H1110" s="14" t="n">
        <v>23.53</v>
      </c>
      <c r="I1110" s="14" t="n">
        <v>9.5</v>
      </c>
      <c r="J1110" s="23" t="n">
        <f aca="false">IF(AND(E1110="Priority",ISNUMBER('Cost model'!N740)),'Cost model'!N740,'Cost model'!M740)</f>
        <v>22.5</v>
      </c>
      <c r="K1110" s="14" t="n">
        <f aca="false">J1110-H1110</f>
        <v>-1.03</v>
      </c>
      <c r="L1110" s="14" t="n">
        <f aca="false">G1110-H1110</f>
        <v>-14.03</v>
      </c>
    </row>
    <row r="1111" customFormat="false" ht="15" hidden="false" customHeight="false" outlineLevel="0" collapsed="false">
      <c r="A1111" s="2" t="s">
        <v>174</v>
      </c>
      <c r="B1111" s="2" t="s">
        <v>174</v>
      </c>
      <c r="C1111" s="2" t="s">
        <v>47</v>
      </c>
      <c r="D1111" s="2" t="s">
        <v>10</v>
      </c>
      <c r="E1111" s="2" t="s">
        <v>74</v>
      </c>
      <c r="F1111" s="2" t="s">
        <v>977</v>
      </c>
      <c r="G1111" s="14" t="n">
        <v>9.5</v>
      </c>
      <c r="H1111" s="14" t="n">
        <v>6.48</v>
      </c>
      <c r="I1111" s="14" t="n">
        <v>9.5</v>
      </c>
      <c r="J1111" s="23" t="n">
        <f aca="false">IF(AND(E1111="Priority",ISNUMBER('Cost model'!N167)),'Cost model'!N167,'Cost model'!M167)</f>
        <v>8.5</v>
      </c>
      <c r="K1111" s="14" t="n">
        <f aca="false">J1111-H1111</f>
        <v>2.02</v>
      </c>
      <c r="L1111" s="14" t="n">
        <f aca="false">G1111-H1111</f>
        <v>3.02</v>
      </c>
    </row>
    <row r="1112" customFormat="false" ht="15" hidden="false" customHeight="false" outlineLevel="0" collapsed="false">
      <c r="A1112" s="2" t="s">
        <v>221</v>
      </c>
      <c r="B1112" s="2" t="s">
        <v>221</v>
      </c>
      <c r="C1112" s="2" t="s">
        <v>49</v>
      </c>
      <c r="D1112" s="2" t="s">
        <v>14</v>
      </c>
      <c r="E1112" s="2" t="s">
        <v>83</v>
      </c>
      <c r="F1112" s="2" t="s">
        <v>977</v>
      </c>
      <c r="G1112" s="14" t="n">
        <v>150</v>
      </c>
      <c r="H1112" s="14" t="n">
        <v>338.77</v>
      </c>
      <c r="I1112" s="14" t="n">
        <v>150</v>
      </c>
      <c r="J1112" s="23" t="n">
        <f aca="false">IF(AND(E1112="Priority",ISNUMBER('Cost model'!N748)),'Cost model'!N748,'Cost model'!M748)</f>
        <v>285</v>
      </c>
      <c r="K1112" s="14" t="n">
        <f aca="false">J1112-H1112</f>
        <v>-53.77</v>
      </c>
      <c r="L1112" s="14" t="n">
        <f aca="false">G1112-H1112</f>
        <v>-188.77</v>
      </c>
    </row>
    <row r="1113" customFormat="false" ht="15" hidden="false" customHeight="false" outlineLevel="0" collapsed="false">
      <c r="A1113" s="2" t="s">
        <v>124</v>
      </c>
      <c r="B1113" s="2" t="s">
        <v>124</v>
      </c>
      <c r="C1113" s="2" t="s">
        <v>47</v>
      </c>
      <c r="D1113" s="2" t="s">
        <v>10</v>
      </c>
      <c r="E1113" s="2" t="s">
        <v>74</v>
      </c>
      <c r="F1113" s="2" t="s">
        <v>977</v>
      </c>
      <c r="G1113" s="14" t="n">
        <v>9.5</v>
      </c>
      <c r="H1113" s="14" t="n">
        <v>6.48</v>
      </c>
      <c r="I1113" s="14" t="n">
        <v>9.5</v>
      </c>
      <c r="J1113" s="23" t="n">
        <f aca="false">IF(AND(E1113="Priority",ISNUMBER('Cost model'!N317)),'Cost model'!N317,'Cost model'!M317)</f>
        <v>10.5</v>
      </c>
      <c r="K1113" s="14" t="n">
        <f aca="false">J1113-H1113</f>
        <v>4.02</v>
      </c>
      <c r="L1113" s="14" t="n">
        <f aca="false">G1113-H1113</f>
        <v>3.02</v>
      </c>
    </row>
    <row r="1114" customFormat="false" ht="15" hidden="false" customHeight="false" outlineLevel="0" collapsed="false">
      <c r="A1114" s="2" t="s">
        <v>142</v>
      </c>
      <c r="B1114" s="2" t="s">
        <v>142</v>
      </c>
      <c r="C1114" s="2" t="s">
        <v>48</v>
      </c>
      <c r="D1114" s="2" t="s">
        <v>12</v>
      </c>
      <c r="E1114" s="2" t="s">
        <v>74</v>
      </c>
      <c r="F1114" s="2" t="s">
        <v>977</v>
      </c>
      <c r="G1114" s="14" t="n">
        <v>12.5</v>
      </c>
      <c r="H1114" s="14" t="n">
        <v>20.05</v>
      </c>
      <c r="I1114" s="14" t="n">
        <v>12.5</v>
      </c>
      <c r="J1114" s="23" t="n">
        <f aca="false">IF(AND(E1114="Priority",ISNUMBER('Cost model'!N636)),'Cost model'!N636,'Cost model'!M636)</f>
        <v>40</v>
      </c>
      <c r="K1114" s="14" t="n">
        <f aca="false">J1114-H1114</f>
        <v>19.95</v>
      </c>
      <c r="L1114" s="14" t="n">
        <f aca="false">G1114-H1114</f>
        <v>-7.55</v>
      </c>
    </row>
    <row r="1115" customFormat="false" ht="15" hidden="false" customHeight="false" outlineLevel="0" collapsed="false">
      <c r="A1115" s="2" t="s">
        <v>124</v>
      </c>
      <c r="B1115" s="2" t="s">
        <v>124</v>
      </c>
      <c r="C1115" s="2" t="s">
        <v>48</v>
      </c>
      <c r="D1115" s="2" t="s">
        <v>10</v>
      </c>
      <c r="E1115" s="2" t="s">
        <v>74</v>
      </c>
      <c r="F1115" s="2" t="s">
        <v>977</v>
      </c>
      <c r="G1115" s="14" t="n">
        <v>12.5</v>
      </c>
      <c r="H1115" s="14" t="n">
        <v>8.68</v>
      </c>
      <c r="I1115" s="14" t="n">
        <v>12.5</v>
      </c>
      <c r="J1115" s="23" t="n">
        <f aca="false">IF(AND(E1115="Priority",ISNUMBER('Cost model'!N318)),'Cost model'!N318,'Cost model'!M318)</f>
        <v>14.5</v>
      </c>
      <c r="K1115" s="14" t="n">
        <f aca="false">J1115-H1115</f>
        <v>5.82</v>
      </c>
      <c r="L1115" s="14" t="n">
        <f aca="false">G1115-H1115</f>
        <v>3.82</v>
      </c>
    </row>
    <row r="1116" customFormat="false" ht="15" hidden="false" customHeight="false" outlineLevel="0" collapsed="false">
      <c r="A1116" s="2" t="s">
        <v>124</v>
      </c>
      <c r="B1116" s="2" t="s">
        <v>124</v>
      </c>
      <c r="C1116" s="2" t="s">
        <v>47</v>
      </c>
      <c r="D1116" s="2" t="s">
        <v>10</v>
      </c>
      <c r="E1116" s="2" t="s">
        <v>83</v>
      </c>
      <c r="F1116" s="2" t="s">
        <v>977</v>
      </c>
      <c r="G1116" s="14" t="n">
        <v>14.5</v>
      </c>
      <c r="H1116" s="14" t="n">
        <v>7.54</v>
      </c>
      <c r="I1116" s="14" t="n">
        <v>14.5</v>
      </c>
      <c r="J1116" s="23" t="n">
        <f aca="false">IF(AND(E1116="Priority",ISNUMBER('Cost model'!N317)),'Cost model'!N317,'Cost model'!M317)</f>
        <v>15.5</v>
      </c>
      <c r="K1116" s="14" t="n">
        <f aca="false">J1116-H1116</f>
        <v>7.96</v>
      </c>
      <c r="L1116" s="14" t="n">
        <f aca="false">G1116-H1116</f>
        <v>6.96</v>
      </c>
    </row>
    <row r="1117" customFormat="false" ht="15" hidden="false" customHeight="false" outlineLevel="0" collapsed="false">
      <c r="A1117" s="2" t="s">
        <v>142</v>
      </c>
      <c r="B1117" s="2" t="s">
        <v>174</v>
      </c>
      <c r="C1117" s="2" t="s">
        <v>47</v>
      </c>
      <c r="D1117" s="2" t="s">
        <v>10</v>
      </c>
      <c r="E1117" s="2" t="s">
        <v>74</v>
      </c>
      <c r="F1117" s="2" t="s">
        <v>976</v>
      </c>
      <c r="G1117" s="14" t="n">
        <v>24.5</v>
      </c>
      <c r="H1117" s="14" t="n">
        <v>22.75</v>
      </c>
      <c r="I1117" s="14" t="n">
        <v>14.5</v>
      </c>
      <c r="J1117" s="23" t="n">
        <f aca="false">IF(AND(E1117="Priority",ISNUMBER('Cost model'!N692)),'Cost model'!N692,'Cost model'!M692)</f>
        <v>9.5</v>
      </c>
      <c r="K1117" s="14" t="n">
        <f aca="false">J1117-H1117</f>
        <v>-13.25</v>
      </c>
      <c r="L1117" s="14" t="n">
        <f aca="false">G1117-H1117</f>
        <v>1.75</v>
      </c>
    </row>
    <row r="1118" customFormat="false" ht="15" hidden="false" customHeight="false" outlineLevel="0" collapsed="false">
      <c r="A1118" s="2" t="s">
        <v>174</v>
      </c>
      <c r="B1118" s="2" t="s">
        <v>174</v>
      </c>
      <c r="C1118" s="2" t="s">
        <v>47</v>
      </c>
      <c r="D1118" s="2" t="s">
        <v>12</v>
      </c>
      <c r="E1118" s="2" t="s">
        <v>74</v>
      </c>
      <c r="F1118" s="2" t="s">
        <v>977</v>
      </c>
      <c r="G1118" s="14" t="n">
        <v>9.5</v>
      </c>
      <c r="H1118" s="14" t="n">
        <v>24.5</v>
      </c>
      <c r="I1118" s="14" t="n">
        <v>9.5</v>
      </c>
      <c r="J1118" s="23" t="n">
        <f aca="false">IF(AND(E1118="Priority",ISNUMBER('Cost model'!N170)),'Cost model'!N170,'Cost model'!M170)</f>
        <v>25.5</v>
      </c>
      <c r="K1118" s="14" t="n">
        <f aca="false">J1118-H1118</f>
        <v>1</v>
      </c>
      <c r="L1118" s="14" t="n">
        <f aca="false">G1118-H1118</f>
        <v>-15</v>
      </c>
    </row>
    <row r="1119" customFormat="false" ht="15" hidden="false" customHeight="false" outlineLevel="0" collapsed="false">
      <c r="A1119" s="2" t="s">
        <v>124</v>
      </c>
      <c r="B1119" s="2" t="s">
        <v>124</v>
      </c>
      <c r="C1119" s="2" t="s">
        <v>47</v>
      </c>
      <c r="D1119" s="2" t="s">
        <v>10</v>
      </c>
      <c r="E1119" s="2" t="s">
        <v>74</v>
      </c>
      <c r="F1119" s="2" t="s">
        <v>977</v>
      </c>
      <c r="G1119" s="14" t="n">
        <v>9.5</v>
      </c>
      <c r="H1119" s="14" t="n">
        <v>7.85</v>
      </c>
      <c r="I1119" s="14" t="n">
        <v>9.5</v>
      </c>
      <c r="J1119" s="23" t="n">
        <f aca="false">IF(AND(E1119="Priority",ISNUMBER('Cost model'!N317)),'Cost model'!N317,'Cost model'!M317)</f>
        <v>10.5</v>
      </c>
      <c r="K1119" s="14" t="n">
        <f aca="false">J1119-H1119</f>
        <v>2.65</v>
      </c>
      <c r="L1119" s="14" t="n">
        <f aca="false">G1119-H1119</f>
        <v>1.65</v>
      </c>
    </row>
    <row r="1120" customFormat="false" ht="15" hidden="false" customHeight="false" outlineLevel="0" collapsed="false">
      <c r="A1120" s="2" t="s">
        <v>158</v>
      </c>
      <c r="B1120" s="2" t="s">
        <v>158</v>
      </c>
      <c r="C1120" s="2" t="s">
        <v>47</v>
      </c>
      <c r="D1120" s="2" t="s">
        <v>10</v>
      </c>
      <c r="E1120" s="2" t="s">
        <v>74</v>
      </c>
      <c r="F1120" s="2" t="s">
        <v>977</v>
      </c>
      <c r="G1120" s="14" t="n">
        <v>19</v>
      </c>
      <c r="H1120" s="14" t="n">
        <v>31.87</v>
      </c>
      <c r="I1120" s="14" t="n">
        <v>9.5</v>
      </c>
      <c r="J1120" s="23" t="n">
        <f aca="false">IF(AND(E1120="Priority",ISNUMBER('Cost model'!N422)),'Cost model'!N422,'Cost model'!M422)</f>
        <v>8.5</v>
      </c>
      <c r="K1120" s="14" t="n">
        <f aca="false">J1120-H1120</f>
        <v>-23.37</v>
      </c>
      <c r="L1120" s="14" t="n">
        <f aca="false">G1120-H1120</f>
        <v>-12.87</v>
      </c>
    </row>
    <row r="1121" customFormat="false" ht="15" hidden="false" customHeight="false" outlineLevel="0" collapsed="false">
      <c r="A1121" s="2" t="s">
        <v>124</v>
      </c>
      <c r="B1121" s="2" t="s">
        <v>124</v>
      </c>
      <c r="C1121" s="2" t="s">
        <v>47</v>
      </c>
      <c r="D1121" s="2" t="s">
        <v>10</v>
      </c>
      <c r="E1121" s="2" t="s">
        <v>74</v>
      </c>
      <c r="F1121" s="2" t="s">
        <v>977</v>
      </c>
      <c r="G1121" s="14" t="n">
        <v>9.5</v>
      </c>
      <c r="H1121" s="14" t="n">
        <v>6.48</v>
      </c>
      <c r="I1121" s="14" t="n">
        <v>9.5</v>
      </c>
      <c r="J1121" s="23" t="n">
        <f aca="false">IF(AND(E1121="Priority",ISNUMBER('Cost model'!N317)),'Cost model'!N317,'Cost model'!M317)</f>
        <v>10.5</v>
      </c>
      <c r="K1121" s="14" t="n">
        <f aca="false">J1121-H1121</f>
        <v>4.02</v>
      </c>
      <c r="L1121" s="14" t="n">
        <f aca="false">G1121-H1121</f>
        <v>3.02</v>
      </c>
    </row>
    <row r="1122" customFormat="false" ht="15" hidden="false" customHeight="false" outlineLevel="0" collapsed="false">
      <c r="A1122" s="2" t="s">
        <v>124</v>
      </c>
      <c r="B1122" s="2" t="s">
        <v>124</v>
      </c>
      <c r="C1122" s="2" t="s">
        <v>47</v>
      </c>
      <c r="D1122" s="2" t="s">
        <v>12</v>
      </c>
      <c r="E1122" s="2" t="s">
        <v>74</v>
      </c>
      <c r="F1122" s="2" t="s">
        <v>977</v>
      </c>
      <c r="G1122" s="14" t="n">
        <v>9.5</v>
      </c>
      <c r="H1122" s="14" t="n">
        <v>7.24</v>
      </c>
      <c r="I1122" s="14" t="n">
        <v>9.5</v>
      </c>
      <c r="J1122" s="23" t="n">
        <f aca="false">IF(AND(E1122="Priority",ISNUMBER('Cost model'!N320)),'Cost model'!N320,'Cost model'!M320)</f>
        <v>24.5</v>
      </c>
      <c r="K1122" s="14" t="n">
        <f aca="false">J1122-H1122</f>
        <v>17.26</v>
      </c>
      <c r="L1122" s="14" t="n">
        <f aca="false">G1122-H1122</f>
        <v>2.26</v>
      </c>
    </row>
    <row r="1123" customFormat="false" ht="15" hidden="false" customHeight="false" outlineLevel="0" collapsed="false">
      <c r="A1123" s="2" t="s">
        <v>221</v>
      </c>
      <c r="B1123" s="2" t="s">
        <v>221</v>
      </c>
      <c r="C1123" s="2" t="s">
        <v>47</v>
      </c>
      <c r="D1123" s="2" t="s">
        <v>10</v>
      </c>
      <c r="E1123" s="2" t="s">
        <v>74</v>
      </c>
      <c r="F1123" s="2" t="s">
        <v>977</v>
      </c>
      <c r="G1123" s="14" t="n">
        <v>9.5</v>
      </c>
      <c r="H1123" s="14" t="n">
        <v>6.94</v>
      </c>
      <c r="I1123" s="14" t="n">
        <v>9.5</v>
      </c>
      <c r="J1123" s="23" t="n">
        <f aca="false">IF(AND(E1123="Priority",ISNUMBER('Cost model'!N737)),'Cost model'!N737,'Cost model'!M737)</f>
        <v>8.5</v>
      </c>
      <c r="K1123" s="14" t="n">
        <f aca="false">J1123-H1123</f>
        <v>1.56</v>
      </c>
      <c r="L1123" s="14" t="n">
        <f aca="false">G1123-H1123</f>
        <v>2.56</v>
      </c>
    </row>
    <row r="1124" customFormat="false" ht="15" hidden="false" customHeight="false" outlineLevel="0" collapsed="false">
      <c r="A1124" s="2" t="s">
        <v>221</v>
      </c>
      <c r="B1124" s="2" t="s">
        <v>221</v>
      </c>
      <c r="C1124" s="2" t="s">
        <v>47</v>
      </c>
      <c r="D1124" s="2" t="s">
        <v>10</v>
      </c>
      <c r="E1124" s="2" t="s">
        <v>74</v>
      </c>
      <c r="F1124" s="2" t="s">
        <v>977</v>
      </c>
      <c r="G1124" s="14" t="n">
        <v>9.5</v>
      </c>
      <c r="H1124" s="14" t="n">
        <v>7.9</v>
      </c>
      <c r="I1124" s="14" t="n">
        <v>9.5</v>
      </c>
      <c r="J1124" s="23" t="n">
        <f aca="false">IF(AND(E1124="Priority",ISNUMBER('Cost model'!N737)),'Cost model'!N737,'Cost model'!M737)</f>
        <v>8.5</v>
      </c>
      <c r="K1124" s="14" t="n">
        <f aca="false">J1124-H1124</f>
        <v>0.6</v>
      </c>
      <c r="L1124" s="14" t="n">
        <f aca="false">G1124-H1124</f>
        <v>1.6</v>
      </c>
    </row>
    <row r="1125" customFormat="false" ht="15" hidden="false" customHeight="false" outlineLevel="0" collapsed="false">
      <c r="A1125" s="2" t="s">
        <v>123</v>
      </c>
      <c r="B1125" s="2" t="s">
        <v>174</v>
      </c>
      <c r="C1125" s="2" t="s">
        <v>47</v>
      </c>
      <c r="D1125" s="2" t="s">
        <v>12</v>
      </c>
      <c r="E1125" s="2" t="s">
        <v>74</v>
      </c>
      <c r="F1125" s="2" t="s">
        <v>976</v>
      </c>
      <c r="G1125" s="14" t="n">
        <v>19.5</v>
      </c>
      <c r="H1125" s="14" t="n">
        <v>15.99</v>
      </c>
      <c r="I1125" s="14" t="n">
        <v>19.5</v>
      </c>
      <c r="J1125" s="23" t="n">
        <f aca="false">IF(AND(E1125="Priority",ISNUMBER('Cost model'!N50)),'Cost model'!N50,'Cost model'!M50)</f>
        <v>40</v>
      </c>
      <c r="K1125" s="14" t="n">
        <f aca="false">J1125-H1125</f>
        <v>24.01</v>
      </c>
      <c r="L1125" s="14" t="n">
        <f aca="false">G1125-H1125</f>
        <v>3.51</v>
      </c>
    </row>
    <row r="1126" customFormat="false" ht="15" hidden="false" customHeight="false" outlineLevel="0" collapsed="false">
      <c r="A1126" s="2" t="s">
        <v>174</v>
      </c>
      <c r="B1126" s="2" t="s">
        <v>174</v>
      </c>
      <c r="C1126" s="2" t="s">
        <v>49</v>
      </c>
      <c r="D1126" s="2" t="s">
        <v>12</v>
      </c>
      <c r="E1126" s="2" t="s">
        <v>74</v>
      </c>
      <c r="F1126" s="2" t="s">
        <v>977</v>
      </c>
      <c r="G1126" s="14" t="n">
        <v>19.5</v>
      </c>
      <c r="H1126" s="14" t="n">
        <v>47.22</v>
      </c>
      <c r="I1126" s="14" t="n">
        <v>19.5</v>
      </c>
      <c r="J1126" s="23" t="n">
        <f aca="false">IF(AND(E1126="Priority",ISNUMBER('Cost model'!N172)),'Cost model'!N172,'Cost model'!M172)</f>
        <v>45</v>
      </c>
      <c r="K1126" s="14" t="n">
        <f aca="false">J1126-H1126</f>
        <v>-2.22</v>
      </c>
      <c r="L1126" s="14" t="n">
        <f aca="false">G1126-H1126</f>
        <v>-27.72</v>
      </c>
    </row>
    <row r="1127" customFormat="false" ht="15" hidden="false" customHeight="false" outlineLevel="0" collapsed="false">
      <c r="A1127" s="2" t="s">
        <v>174</v>
      </c>
      <c r="B1127" s="2" t="s">
        <v>124</v>
      </c>
      <c r="C1127" s="2" t="s">
        <v>48</v>
      </c>
      <c r="D1127" s="2" t="s">
        <v>10</v>
      </c>
      <c r="E1127" s="2" t="s">
        <v>74</v>
      </c>
      <c r="F1127" s="2" t="s">
        <v>976</v>
      </c>
      <c r="G1127" s="14" t="n">
        <v>12.5</v>
      </c>
      <c r="H1127" s="14" t="n">
        <v>24.4</v>
      </c>
      <c r="I1127" s="14" t="n">
        <v>12.5</v>
      </c>
      <c r="J1127" s="23" t="n">
        <f aca="false">IF(AND(E1127="Priority",ISNUMBER('Cost model'!N108)),'Cost model'!N108,'Cost model'!M108)</f>
        <v>15.5</v>
      </c>
      <c r="K1127" s="14" t="n">
        <f aca="false">J1127-H1127</f>
        <v>-8.9</v>
      </c>
      <c r="L1127" s="14" t="n">
        <f aca="false">G1127-H1127</f>
        <v>-11.9</v>
      </c>
    </row>
    <row r="1128" customFormat="false" ht="15" hidden="false" customHeight="false" outlineLevel="0" collapsed="false">
      <c r="A1128" s="2" t="s">
        <v>221</v>
      </c>
      <c r="B1128" s="2" t="s">
        <v>221</v>
      </c>
      <c r="C1128" s="2" t="s">
        <v>47</v>
      </c>
      <c r="D1128" s="2" t="s">
        <v>14</v>
      </c>
      <c r="E1128" s="2" t="s">
        <v>74</v>
      </c>
      <c r="F1128" s="2" t="s">
        <v>977</v>
      </c>
      <c r="G1128" s="14" t="n">
        <v>19.5</v>
      </c>
      <c r="H1128" s="14" t="n">
        <v>159.28</v>
      </c>
      <c r="I1128" s="14" t="n">
        <v>25</v>
      </c>
      <c r="J1128" s="23" t="n">
        <f aca="false">IF(AND(E1128="Priority",ISNUMBER('Cost model'!N746)),'Cost model'!N746,'Cost model'!M746)</f>
        <v>100</v>
      </c>
      <c r="K1128" s="14" t="n">
        <f aca="false">J1128-H1128</f>
        <v>-59.28</v>
      </c>
      <c r="L1128" s="14" t="n">
        <f aca="false">G1128-H1128</f>
        <v>-139.78</v>
      </c>
    </row>
    <row r="1129" customFormat="false" ht="15" hidden="false" customHeight="false" outlineLevel="0" collapsed="false">
      <c r="A1129" s="2" t="s">
        <v>123</v>
      </c>
      <c r="B1129" s="2" t="s">
        <v>174</v>
      </c>
      <c r="C1129" s="2" t="s">
        <v>47</v>
      </c>
      <c r="D1129" s="2" t="s">
        <v>10</v>
      </c>
      <c r="E1129" s="2" t="s">
        <v>74</v>
      </c>
      <c r="F1129" s="2" t="s">
        <v>976</v>
      </c>
      <c r="G1129" s="14" t="n">
        <v>9.5</v>
      </c>
      <c r="H1129" s="14" t="n">
        <v>10.84</v>
      </c>
      <c r="I1129" s="14" t="n">
        <v>14.5</v>
      </c>
      <c r="J1129" s="23" t="n">
        <f aca="false">IF(AND(E1129="Priority",ISNUMBER('Cost model'!N47)),'Cost model'!N47,'Cost model'!M47)</f>
        <v>12.5</v>
      </c>
      <c r="K1129" s="14" t="n">
        <f aca="false">J1129-H1129</f>
        <v>1.66</v>
      </c>
      <c r="L1129" s="14" t="n">
        <f aca="false">G1129-H1129</f>
        <v>-1.34</v>
      </c>
    </row>
    <row r="1130" customFormat="false" ht="15" hidden="false" customHeight="false" outlineLevel="0" collapsed="false">
      <c r="A1130" s="2" t="s">
        <v>124</v>
      </c>
      <c r="B1130" s="2" t="s">
        <v>124</v>
      </c>
      <c r="C1130" s="2" t="s">
        <v>48</v>
      </c>
      <c r="D1130" s="2" t="s">
        <v>10</v>
      </c>
      <c r="E1130" s="2" t="s">
        <v>74</v>
      </c>
      <c r="F1130" s="2" t="s">
        <v>977</v>
      </c>
      <c r="G1130" s="14" t="n">
        <v>12.5</v>
      </c>
      <c r="H1130" s="14" t="n">
        <v>10.66</v>
      </c>
      <c r="I1130" s="14" t="n">
        <v>12.5</v>
      </c>
      <c r="J1130" s="23" t="n">
        <f aca="false">IF(AND(E1130="Priority",ISNUMBER('Cost model'!N318)),'Cost model'!N318,'Cost model'!M318)</f>
        <v>14.5</v>
      </c>
      <c r="K1130" s="14" t="n">
        <f aca="false">J1130-H1130</f>
        <v>3.84</v>
      </c>
      <c r="L1130" s="14" t="n">
        <f aca="false">G1130-H1130</f>
        <v>1.84</v>
      </c>
    </row>
    <row r="1131" customFormat="false" ht="15" hidden="false" customHeight="false" outlineLevel="0" collapsed="false">
      <c r="A1131" s="2" t="s">
        <v>124</v>
      </c>
      <c r="B1131" s="2" t="s">
        <v>124</v>
      </c>
      <c r="C1131" s="2" t="s">
        <v>47</v>
      </c>
      <c r="D1131" s="2" t="s">
        <v>10</v>
      </c>
      <c r="E1131" s="2" t="s">
        <v>83</v>
      </c>
      <c r="F1131" s="2" t="s">
        <v>977</v>
      </c>
      <c r="G1131" s="14" t="n">
        <v>14.5</v>
      </c>
      <c r="H1131" s="14" t="n">
        <v>7.54</v>
      </c>
      <c r="I1131" s="14" t="n">
        <v>14.5</v>
      </c>
      <c r="J1131" s="23" t="n">
        <f aca="false">IF(AND(E1131="Priority",ISNUMBER('Cost model'!N317)),'Cost model'!N317,'Cost model'!M317)</f>
        <v>15.5</v>
      </c>
      <c r="K1131" s="14" t="n">
        <f aca="false">J1131-H1131</f>
        <v>7.96</v>
      </c>
      <c r="L1131" s="14" t="n">
        <f aca="false">G1131-H1131</f>
        <v>6.96</v>
      </c>
    </row>
    <row r="1132" customFormat="false" ht="15" hidden="false" customHeight="false" outlineLevel="0" collapsed="false">
      <c r="A1132" s="2" t="s">
        <v>124</v>
      </c>
      <c r="B1132" s="2" t="s">
        <v>124</v>
      </c>
      <c r="C1132" s="2" t="s">
        <v>48</v>
      </c>
      <c r="D1132" s="2" t="s">
        <v>12</v>
      </c>
      <c r="E1132" s="2" t="s">
        <v>74</v>
      </c>
      <c r="F1132" s="2" t="s">
        <v>977</v>
      </c>
      <c r="G1132" s="14" t="n">
        <v>12.5</v>
      </c>
      <c r="H1132" s="14" t="n">
        <v>11.58</v>
      </c>
      <c r="I1132" s="14" t="n">
        <v>12.5</v>
      </c>
      <c r="J1132" s="23" t="n">
        <f aca="false">IF(AND(E1132="Priority",ISNUMBER('Cost model'!N321)),'Cost model'!N321,'Cost model'!M321)</f>
        <v>40</v>
      </c>
      <c r="K1132" s="14" t="n">
        <f aca="false">J1132-H1132</f>
        <v>28.42</v>
      </c>
      <c r="L1132" s="14" t="n">
        <f aca="false">G1132-H1132</f>
        <v>0.92</v>
      </c>
    </row>
    <row r="1133" customFormat="false" ht="15" hidden="false" customHeight="false" outlineLevel="0" collapsed="false">
      <c r="A1133" s="2" t="s">
        <v>174</v>
      </c>
      <c r="B1133" s="2" t="s">
        <v>174</v>
      </c>
      <c r="C1133" s="2" t="s">
        <v>47</v>
      </c>
      <c r="D1133" s="2" t="s">
        <v>12</v>
      </c>
      <c r="E1133" s="2" t="s">
        <v>74</v>
      </c>
      <c r="F1133" s="2" t="s">
        <v>977</v>
      </c>
      <c r="G1133" s="14" t="n">
        <v>19</v>
      </c>
      <c r="H1133" s="14" t="n">
        <v>28.55</v>
      </c>
      <c r="I1133" s="14" t="n">
        <v>9.5</v>
      </c>
      <c r="J1133" s="23" t="n">
        <f aca="false">IF(AND(E1133="Priority",ISNUMBER('Cost model'!N170)),'Cost model'!N170,'Cost model'!M170)</f>
        <v>25.5</v>
      </c>
      <c r="K1133" s="14" t="n">
        <f aca="false">J1133-H1133</f>
        <v>-3.05</v>
      </c>
      <c r="L1133" s="14" t="n">
        <f aca="false">G1133-H1133</f>
        <v>-9.55</v>
      </c>
    </row>
    <row r="1134" customFormat="false" ht="15" hidden="false" customHeight="false" outlineLevel="0" collapsed="false">
      <c r="A1134" s="2" t="s">
        <v>174</v>
      </c>
      <c r="B1134" s="2" t="s">
        <v>142</v>
      </c>
      <c r="C1134" s="2" t="s">
        <v>47</v>
      </c>
      <c r="D1134" s="2" t="s">
        <v>12</v>
      </c>
      <c r="E1134" s="2" t="s">
        <v>74</v>
      </c>
      <c r="F1134" s="2" t="s">
        <v>976</v>
      </c>
      <c r="G1134" s="14" t="n">
        <v>9.5</v>
      </c>
      <c r="H1134" s="14" t="n">
        <v>24.5</v>
      </c>
      <c r="I1134" s="14" t="n">
        <v>9.5</v>
      </c>
      <c r="J1134" s="23" t="n">
        <f aca="false">IF(AND(E1134="Priority",ISNUMBER('Cost model'!N125)),'Cost model'!N125,'Cost model'!M125)</f>
        <v>40</v>
      </c>
      <c r="K1134" s="14" t="n">
        <f aca="false">J1134-H1134</f>
        <v>15.5</v>
      </c>
      <c r="L1134" s="14" t="n">
        <f aca="false">G1134-H1134</f>
        <v>-15</v>
      </c>
    </row>
    <row r="1135" customFormat="false" ht="15" hidden="false" customHeight="false" outlineLevel="0" collapsed="false">
      <c r="A1135" s="2" t="s">
        <v>174</v>
      </c>
      <c r="B1135" s="2" t="s">
        <v>174</v>
      </c>
      <c r="C1135" s="2" t="s">
        <v>48</v>
      </c>
      <c r="D1135" s="2" t="s">
        <v>12</v>
      </c>
      <c r="E1135" s="2" t="s">
        <v>74</v>
      </c>
      <c r="F1135" s="2" t="s">
        <v>977</v>
      </c>
      <c r="G1135" s="14" t="n">
        <v>12.5</v>
      </c>
      <c r="H1135" s="14" t="n">
        <v>32.7</v>
      </c>
      <c r="I1135" s="14" t="n">
        <v>12.5</v>
      </c>
      <c r="J1135" s="23" t="n">
        <f aca="false">IF(AND(E1135="Priority",ISNUMBER('Cost model'!N171)),'Cost model'!N171,'Cost model'!M171)</f>
        <v>40</v>
      </c>
      <c r="K1135" s="14" t="n">
        <f aca="false">J1135-H1135</f>
        <v>7.3</v>
      </c>
      <c r="L1135" s="14" t="n">
        <f aca="false">G1135-H1135</f>
        <v>-20.2</v>
      </c>
    </row>
    <row r="1136" customFormat="false" ht="15" hidden="false" customHeight="false" outlineLevel="0" collapsed="false">
      <c r="A1136" s="2" t="s">
        <v>124</v>
      </c>
      <c r="B1136" s="2" t="s">
        <v>124</v>
      </c>
      <c r="C1136" s="2" t="s">
        <v>47</v>
      </c>
      <c r="D1136" s="2" t="s">
        <v>12</v>
      </c>
      <c r="E1136" s="2" t="s">
        <v>74</v>
      </c>
      <c r="F1136" s="2" t="s">
        <v>977</v>
      </c>
      <c r="G1136" s="14" t="n">
        <v>9.5</v>
      </c>
      <c r="H1136" s="14" t="n">
        <v>41</v>
      </c>
      <c r="I1136" s="14" t="n">
        <v>9.5</v>
      </c>
      <c r="J1136" s="23" t="n">
        <f aca="false">IF(AND(E1136="Priority",ISNUMBER('Cost model'!N320)),'Cost model'!N320,'Cost model'!M320)</f>
        <v>24.5</v>
      </c>
      <c r="K1136" s="14" t="n">
        <f aca="false">J1136-H1136</f>
        <v>-16.5</v>
      </c>
      <c r="L1136" s="14" t="n">
        <f aca="false">G1136-H1136</f>
        <v>-31.5</v>
      </c>
    </row>
    <row r="1137" customFormat="false" ht="15" hidden="false" customHeight="false" outlineLevel="0" collapsed="false">
      <c r="A1137" s="2" t="s">
        <v>158</v>
      </c>
      <c r="B1137" s="2" t="s">
        <v>158</v>
      </c>
      <c r="C1137" s="2" t="s">
        <v>47</v>
      </c>
      <c r="D1137" s="2" t="s">
        <v>12</v>
      </c>
      <c r="E1137" s="2" t="s">
        <v>74</v>
      </c>
      <c r="F1137" s="2" t="s">
        <v>977</v>
      </c>
      <c r="G1137" s="14" t="n">
        <v>14.5</v>
      </c>
      <c r="H1137" s="14" t="n">
        <v>9.22</v>
      </c>
      <c r="I1137" s="14" t="n">
        <v>9.5</v>
      </c>
      <c r="J1137" s="23" t="n">
        <f aca="false">IF(AND(E1137="Priority",ISNUMBER('Cost model'!N425)),'Cost model'!N425,'Cost model'!M425)</f>
        <v>14.5</v>
      </c>
      <c r="K1137" s="14" t="n">
        <f aca="false">J1137-H1137</f>
        <v>5.28</v>
      </c>
      <c r="L1137" s="14" t="n">
        <f aca="false">G1137-H1137</f>
        <v>5.28</v>
      </c>
    </row>
    <row r="1138" customFormat="false" ht="15" hidden="false" customHeight="false" outlineLevel="0" collapsed="false">
      <c r="A1138" s="2" t="s">
        <v>174</v>
      </c>
      <c r="B1138" s="2" t="s">
        <v>124</v>
      </c>
      <c r="C1138" s="2" t="s">
        <v>48</v>
      </c>
      <c r="D1138" s="2" t="s">
        <v>10</v>
      </c>
      <c r="E1138" s="2" t="s">
        <v>74</v>
      </c>
      <c r="F1138" s="2" t="s">
        <v>976</v>
      </c>
      <c r="G1138" s="14" t="n">
        <v>12.5</v>
      </c>
      <c r="H1138" s="14" t="n">
        <v>8.98</v>
      </c>
      <c r="I1138" s="14" t="n">
        <v>12.5</v>
      </c>
      <c r="J1138" s="23" t="n">
        <f aca="false">IF(AND(E1138="Priority",ISNUMBER('Cost model'!N108)),'Cost model'!N108,'Cost model'!M108)</f>
        <v>15.5</v>
      </c>
      <c r="K1138" s="14" t="n">
        <f aca="false">J1138-H1138</f>
        <v>6.52</v>
      </c>
      <c r="L1138" s="14" t="n">
        <f aca="false">G1138-H1138</f>
        <v>3.52</v>
      </c>
    </row>
    <row r="1139" customFormat="false" ht="15" hidden="false" customHeight="false" outlineLevel="0" collapsed="false">
      <c r="A1139" s="2" t="s">
        <v>174</v>
      </c>
      <c r="B1139" s="2" t="s">
        <v>174</v>
      </c>
      <c r="C1139" s="2" t="s">
        <v>47</v>
      </c>
      <c r="D1139" s="2" t="s">
        <v>12</v>
      </c>
      <c r="E1139" s="2" t="s">
        <v>74</v>
      </c>
      <c r="F1139" s="2" t="s">
        <v>977</v>
      </c>
      <c r="G1139" s="14" t="n">
        <v>19</v>
      </c>
      <c r="H1139" s="14" t="n">
        <v>29.65</v>
      </c>
      <c r="I1139" s="14" t="n">
        <v>9.5</v>
      </c>
      <c r="J1139" s="23" t="n">
        <f aca="false">IF(AND(E1139="Priority",ISNUMBER('Cost model'!N170)),'Cost model'!N170,'Cost model'!M170)</f>
        <v>25.5</v>
      </c>
      <c r="K1139" s="14" t="n">
        <f aca="false">J1139-H1139</f>
        <v>-4.15</v>
      </c>
      <c r="L1139" s="14" t="n">
        <f aca="false">G1139-H1139</f>
        <v>-10.65</v>
      </c>
    </row>
    <row r="1140" customFormat="false" ht="15" hidden="false" customHeight="false" outlineLevel="0" collapsed="false">
      <c r="A1140" s="2" t="s">
        <v>221</v>
      </c>
      <c r="B1140" s="2" t="s">
        <v>221</v>
      </c>
      <c r="C1140" s="2" t="s">
        <v>49</v>
      </c>
      <c r="D1140" s="2" t="s">
        <v>10</v>
      </c>
      <c r="E1140" s="2" t="s">
        <v>74</v>
      </c>
      <c r="F1140" s="2" t="s">
        <v>977</v>
      </c>
      <c r="G1140" s="14" t="n">
        <v>17.5</v>
      </c>
      <c r="H1140" s="14" t="n">
        <v>15.14</v>
      </c>
      <c r="I1140" s="14" t="n">
        <v>17.5</v>
      </c>
      <c r="J1140" s="23" t="n">
        <f aca="false">IF(AND(E1140="Priority",ISNUMBER('Cost model'!N739)),'Cost model'!N739,'Cost model'!M739)</f>
        <v>17.5</v>
      </c>
      <c r="K1140" s="14" t="n">
        <f aca="false">J1140-H1140</f>
        <v>2.36</v>
      </c>
      <c r="L1140" s="14" t="n">
        <f aca="false">G1140-H1140</f>
        <v>2.36</v>
      </c>
    </row>
    <row r="1141" customFormat="false" ht="15" hidden="false" customHeight="false" outlineLevel="0" collapsed="false">
      <c r="A1141" s="2" t="s">
        <v>221</v>
      </c>
      <c r="B1141" s="2" t="s">
        <v>142</v>
      </c>
      <c r="C1141" s="2" t="s">
        <v>47</v>
      </c>
      <c r="D1141" s="2" t="s">
        <v>12</v>
      </c>
      <c r="E1141" s="2" t="s">
        <v>74</v>
      </c>
      <c r="F1141" s="2" t="s">
        <v>976</v>
      </c>
      <c r="G1141" s="14" t="n">
        <v>19.5</v>
      </c>
      <c r="H1141" s="14" t="n">
        <v>114.02</v>
      </c>
      <c r="I1141" s="14" t="n">
        <v>24.5</v>
      </c>
      <c r="J1141" s="23" t="n">
        <f aca="false">IF(AND(E1141="Priority",ISNUMBER('Cost model'!N770)),'Cost model'!N770,'Cost model'!M770)</f>
        <v>55</v>
      </c>
      <c r="K1141" s="14" t="n">
        <f aca="false">J1141-H1141</f>
        <v>-59.02</v>
      </c>
      <c r="L1141" s="14" t="n">
        <f aca="false">G1141-H1141</f>
        <v>-94.52</v>
      </c>
    </row>
    <row r="1142" customFormat="false" ht="15" hidden="false" customHeight="false" outlineLevel="0" collapsed="false">
      <c r="A1142" s="2" t="s">
        <v>174</v>
      </c>
      <c r="B1142" s="2" t="s">
        <v>174</v>
      </c>
      <c r="C1142" s="2" t="s">
        <v>48</v>
      </c>
      <c r="D1142" s="2" t="s">
        <v>10</v>
      </c>
      <c r="E1142" s="2" t="s">
        <v>74</v>
      </c>
      <c r="F1142" s="2" t="s">
        <v>977</v>
      </c>
      <c r="G1142" s="14" t="n">
        <v>12.5</v>
      </c>
      <c r="H1142" s="14" t="n">
        <v>11.32</v>
      </c>
      <c r="I1142" s="14" t="n">
        <v>12.5</v>
      </c>
      <c r="J1142" s="23" t="n">
        <f aca="false">IF(AND(E1142="Priority",ISNUMBER('Cost model'!N168)),'Cost model'!N168,'Cost model'!M168)</f>
        <v>13.5</v>
      </c>
      <c r="K1142" s="14" t="n">
        <f aca="false">J1142-H1142</f>
        <v>2.18</v>
      </c>
      <c r="L1142" s="14" t="n">
        <f aca="false">G1142-H1142</f>
        <v>1.18</v>
      </c>
    </row>
    <row r="1143" customFormat="false" ht="15" hidden="false" customHeight="false" outlineLevel="0" collapsed="false">
      <c r="A1143" s="2" t="s">
        <v>124</v>
      </c>
      <c r="B1143" s="2" t="s">
        <v>124</v>
      </c>
      <c r="C1143" s="2" t="s">
        <v>48</v>
      </c>
      <c r="D1143" s="2" t="s">
        <v>12</v>
      </c>
      <c r="E1143" s="2" t="s">
        <v>74</v>
      </c>
      <c r="F1143" s="2" t="s">
        <v>977</v>
      </c>
      <c r="G1143" s="14" t="n">
        <v>12.5</v>
      </c>
      <c r="H1143" s="14" t="n">
        <v>25.12</v>
      </c>
      <c r="I1143" s="14" t="n">
        <v>12.5</v>
      </c>
      <c r="J1143" s="23" t="n">
        <f aca="false">IF(AND(E1143="Priority",ISNUMBER('Cost model'!N321)),'Cost model'!N321,'Cost model'!M321)</f>
        <v>40</v>
      </c>
      <c r="K1143" s="14" t="n">
        <f aca="false">J1143-H1143</f>
        <v>14.88</v>
      </c>
      <c r="L1143" s="14" t="n">
        <f aca="false">G1143-H1143</f>
        <v>-12.62</v>
      </c>
    </row>
    <row r="1144" customFormat="false" ht="15" hidden="false" customHeight="false" outlineLevel="0" collapsed="false">
      <c r="A1144" s="2" t="s">
        <v>142</v>
      </c>
      <c r="B1144" s="2" t="s">
        <v>124</v>
      </c>
      <c r="C1144" s="2" t="s">
        <v>48</v>
      </c>
      <c r="D1144" s="2" t="s">
        <v>10</v>
      </c>
      <c r="E1144" s="2" t="s">
        <v>74</v>
      </c>
      <c r="F1144" s="2" t="s">
        <v>976</v>
      </c>
      <c r="G1144" s="14" t="n">
        <v>14.5</v>
      </c>
      <c r="H1144" s="14" t="n">
        <v>11.32</v>
      </c>
      <c r="I1144" s="14" t="n">
        <v>14.5</v>
      </c>
      <c r="J1144" s="23" t="n">
        <f aca="false">IF(AND(E1144="Priority",ISNUMBER('Cost model'!N663)),'Cost model'!N663,'Cost model'!M663)</f>
        <v>18.5</v>
      </c>
      <c r="K1144" s="14" t="n">
        <f aca="false">J1144-H1144</f>
        <v>7.18</v>
      </c>
      <c r="L1144" s="14" t="n">
        <f aca="false">G1144-H1144</f>
        <v>3.18</v>
      </c>
    </row>
    <row r="1145" customFormat="false" ht="15" hidden="false" customHeight="false" outlineLevel="0" collapsed="false">
      <c r="A1145" s="2" t="s">
        <v>174</v>
      </c>
      <c r="B1145" s="2" t="s">
        <v>174</v>
      </c>
      <c r="C1145" s="2" t="s">
        <v>48</v>
      </c>
      <c r="D1145" s="2" t="s">
        <v>10</v>
      </c>
      <c r="E1145" s="2" t="s">
        <v>74</v>
      </c>
      <c r="F1145" s="2" t="s">
        <v>977</v>
      </c>
      <c r="G1145" s="14" t="n">
        <v>12.5</v>
      </c>
      <c r="H1145" s="14" t="n">
        <v>20.19</v>
      </c>
      <c r="I1145" s="14" t="n">
        <v>12.5</v>
      </c>
      <c r="J1145" s="23" t="n">
        <f aca="false">IF(AND(E1145="Priority",ISNUMBER('Cost model'!N168)),'Cost model'!N168,'Cost model'!M168)</f>
        <v>13.5</v>
      </c>
      <c r="K1145" s="14" t="n">
        <f aca="false">J1145-H1145</f>
        <v>-6.69</v>
      </c>
      <c r="L1145" s="14" t="n">
        <f aca="false">G1145-H1145</f>
        <v>-7.69</v>
      </c>
    </row>
    <row r="1146" customFormat="false" ht="15" hidden="false" customHeight="false" outlineLevel="0" collapsed="false">
      <c r="A1146" s="2" t="s">
        <v>174</v>
      </c>
      <c r="B1146" s="2" t="s">
        <v>174</v>
      </c>
      <c r="C1146" s="2" t="s">
        <v>47</v>
      </c>
      <c r="D1146" s="2" t="s">
        <v>10</v>
      </c>
      <c r="E1146" s="2" t="s">
        <v>83</v>
      </c>
      <c r="F1146" s="2" t="s">
        <v>977</v>
      </c>
      <c r="G1146" s="14" t="n">
        <v>14.5</v>
      </c>
      <c r="H1146" s="14" t="n">
        <v>7.24</v>
      </c>
      <c r="I1146" s="14" t="n">
        <v>14.5</v>
      </c>
      <c r="J1146" s="23" t="n">
        <f aca="false">IF(AND(E1146="Priority",ISNUMBER('Cost model'!N167)),'Cost model'!N167,'Cost model'!M167)</f>
        <v>13.5</v>
      </c>
      <c r="K1146" s="14" t="n">
        <f aca="false">J1146-H1146</f>
        <v>6.26</v>
      </c>
      <c r="L1146" s="14" t="n">
        <f aca="false">G1146-H1146</f>
        <v>7.26</v>
      </c>
    </row>
    <row r="1147" customFormat="false" ht="15" hidden="false" customHeight="false" outlineLevel="0" collapsed="false">
      <c r="A1147" s="2" t="s">
        <v>174</v>
      </c>
      <c r="B1147" s="2" t="s">
        <v>174</v>
      </c>
      <c r="C1147" s="2" t="s">
        <v>48</v>
      </c>
      <c r="D1147" s="2" t="s">
        <v>10</v>
      </c>
      <c r="E1147" s="2" t="s">
        <v>83</v>
      </c>
      <c r="F1147" s="2" t="s">
        <v>977</v>
      </c>
      <c r="G1147" s="14" t="n">
        <v>17.5</v>
      </c>
      <c r="H1147" s="14" t="n">
        <v>11.22</v>
      </c>
      <c r="I1147" s="14" t="n">
        <v>17.5</v>
      </c>
      <c r="J1147" s="23" t="n">
        <f aca="false">IF(AND(E1147="Priority",ISNUMBER('Cost model'!N168)),'Cost model'!N168,'Cost model'!M168)</f>
        <v>18.5</v>
      </c>
      <c r="K1147" s="14" t="n">
        <f aca="false">J1147-H1147</f>
        <v>7.28</v>
      </c>
      <c r="L1147" s="14" t="n">
        <f aca="false">G1147-H1147</f>
        <v>6.28</v>
      </c>
    </row>
    <row r="1148" customFormat="false" ht="15" hidden="false" customHeight="false" outlineLevel="0" collapsed="false">
      <c r="A1148" s="2" t="s">
        <v>142</v>
      </c>
      <c r="B1148" s="2" t="s">
        <v>142</v>
      </c>
      <c r="C1148" s="2" t="s">
        <v>49</v>
      </c>
      <c r="D1148" s="2" t="s">
        <v>10</v>
      </c>
      <c r="E1148" s="2" t="s">
        <v>74</v>
      </c>
      <c r="F1148" s="2" t="s">
        <v>977</v>
      </c>
      <c r="G1148" s="14" t="n">
        <v>17.5</v>
      </c>
      <c r="H1148" s="14" t="n">
        <v>20.13</v>
      </c>
      <c r="I1148" s="14" t="n">
        <v>17.5</v>
      </c>
      <c r="J1148" s="23" t="n">
        <f aca="false">IF(AND(E1148="Priority",ISNUMBER('Cost model'!N634)),'Cost model'!N634,'Cost model'!M634)</f>
        <v>15.5</v>
      </c>
      <c r="K1148" s="14" t="n">
        <f aca="false">J1148-H1148</f>
        <v>-4.63</v>
      </c>
      <c r="L1148" s="14" t="n">
        <f aca="false">G1148-H1148</f>
        <v>-2.63</v>
      </c>
    </row>
    <row r="1149" customFormat="false" ht="15" hidden="false" customHeight="false" outlineLevel="0" collapsed="false">
      <c r="A1149" s="2" t="s">
        <v>124</v>
      </c>
      <c r="B1149" s="2" t="s">
        <v>174</v>
      </c>
      <c r="C1149" s="2" t="s">
        <v>48</v>
      </c>
      <c r="D1149" s="2" t="s">
        <v>10</v>
      </c>
      <c r="E1149" s="2" t="s">
        <v>74</v>
      </c>
      <c r="F1149" s="2" t="s">
        <v>976</v>
      </c>
      <c r="G1149" s="14" t="n">
        <v>12.5</v>
      </c>
      <c r="H1149" s="14" t="n">
        <v>11.17</v>
      </c>
      <c r="I1149" s="14" t="n">
        <v>14.5</v>
      </c>
      <c r="J1149" s="23" t="n">
        <f aca="false">IF(AND(E1149="Priority",ISNUMBER('Cost model'!N363)),'Cost model'!N363,'Cost model'!M363)</f>
        <v>15.5</v>
      </c>
      <c r="K1149" s="14" t="n">
        <f aca="false">J1149-H1149</f>
        <v>4.33</v>
      </c>
      <c r="L1149" s="14" t="n">
        <f aca="false">G1149-H1149</f>
        <v>1.33</v>
      </c>
    </row>
    <row r="1150" customFormat="false" ht="15" hidden="false" customHeight="false" outlineLevel="0" collapsed="false">
      <c r="A1150" s="2" t="s">
        <v>174</v>
      </c>
      <c r="B1150" s="2" t="s">
        <v>174</v>
      </c>
      <c r="C1150" s="2" t="s">
        <v>47</v>
      </c>
      <c r="D1150" s="2" t="s">
        <v>10</v>
      </c>
      <c r="E1150" s="2" t="s">
        <v>74</v>
      </c>
      <c r="F1150" s="2" t="s">
        <v>977</v>
      </c>
      <c r="G1150" s="14" t="n">
        <v>9.5</v>
      </c>
      <c r="H1150" s="14" t="n">
        <v>7.24</v>
      </c>
      <c r="I1150" s="14" t="n">
        <v>9.5</v>
      </c>
      <c r="J1150" s="23" t="n">
        <f aca="false">IF(AND(E1150="Priority",ISNUMBER('Cost model'!N167)),'Cost model'!N167,'Cost model'!M167)</f>
        <v>8.5</v>
      </c>
      <c r="K1150" s="14" t="n">
        <f aca="false">J1150-H1150</f>
        <v>1.26</v>
      </c>
      <c r="L1150" s="14" t="n">
        <f aca="false">G1150-H1150</f>
        <v>2.26</v>
      </c>
    </row>
    <row r="1151" customFormat="false" ht="15" hidden="false" customHeight="false" outlineLevel="0" collapsed="false">
      <c r="A1151" s="2" t="s">
        <v>174</v>
      </c>
      <c r="B1151" s="2" t="s">
        <v>124</v>
      </c>
      <c r="C1151" s="2" t="s">
        <v>48</v>
      </c>
      <c r="D1151" s="2" t="s">
        <v>10</v>
      </c>
      <c r="E1151" s="2" t="s">
        <v>74</v>
      </c>
      <c r="F1151" s="2" t="s">
        <v>976</v>
      </c>
      <c r="G1151" s="14" t="n">
        <v>12.5</v>
      </c>
      <c r="H1151" s="14" t="n">
        <v>15.68</v>
      </c>
      <c r="I1151" s="14" t="n">
        <v>12.5</v>
      </c>
      <c r="J1151" s="23" t="n">
        <f aca="false">IF(AND(E1151="Priority",ISNUMBER('Cost model'!N108)),'Cost model'!N108,'Cost model'!M108)</f>
        <v>15.5</v>
      </c>
      <c r="K1151" s="14" t="n">
        <f aca="false">J1151-H1151</f>
        <v>-0.18</v>
      </c>
      <c r="L1151" s="14" t="n">
        <f aca="false">G1151-H1151</f>
        <v>-3.18</v>
      </c>
    </row>
    <row r="1152" customFormat="false" ht="15" hidden="false" customHeight="false" outlineLevel="0" collapsed="false">
      <c r="A1152" s="2" t="s">
        <v>174</v>
      </c>
      <c r="B1152" s="2" t="s">
        <v>174</v>
      </c>
      <c r="C1152" s="2" t="s">
        <v>49</v>
      </c>
      <c r="D1152" s="2" t="s">
        <v>10</v>
      </c>
      <c r="E1152" s="2" t="s">
        <v>74</v>
      </c>
      <c r="F1152" s="2" t="s">
        <v>977</v>
      </c>
      <c r="G1152" s="14" t="n">
        <v>29.5</v>
      </c>
      <c r="H1152" s="14" t="n">
        <v>44.32</v>
      </c>
      <c r="I1152" s="14" t="n">
        <v>17.5</v>
      </c>
      <c r="J1152" s="23" t="n">
        <f aca="false">IF(AND(E1152="Priority",ISNUMBER('Cost model'!N169)),'Cost model'!N169,'Cost model'!M169)</f>
        <v>18.5</v>
      </c>
      <c r="K1152" s="14" t="n">
        <f aca="false">J1152-H1152</f>
        <v>-25.82</v>
      </c>
      <c r="L1152" s="14" t="n">
        <f aca="false">G1152-H1152</f>
        <v>-14.82</v>
      </c>
    </row>
    <row r="1153" customFormat="false" ht="15" hidden="false" customHeight="false" outlineLevel="0" collapsed="false">
      <c r="A1153" s="2" t="s">
        <v>142</v>
      </c>
      <c r="B1153" s="2" t="s">
        <v>142</v>
      </c>
      <c r="C1153" s="2" t="s">
        <v>47</v>
      </c>
      <c r="D1153" s="2" t="s">
        <v>14</v>
      </c>
      <c r="E1153" s="2" t="s">
        <v>74</v>
      </c>
      <c r="F1153" s="2" t="s">
        <v>977</v>
      </c>
      <c r="G1153" s="14" t="n">
        <v>45</v>
      </c>
      <c r="H1153" s="14" t="n">
        <v>44.96</v>
      </c>
      <c r="I1153" s="14" t="n">
        <v>25</v>
      </c>
      <c r="J1153" s="23" t="n">
        <f aca="false">IF(AND(E1153="Priority",ISNUMBER('Cost model'!N641)),'Cost model'!N641,'Cost model'!M641)</f>
        <v>75</v>
      </c>
      <c r="K1153" s="14" t="n">
        <f aca="false">J1153-H1153</f>
        <v>30.04</v>
      </c>
      <c r="L1153" s="14" t="n">
        <f aca="false">G1153-H1153</f>
        <v>0.0399999999999992</v>
      </c>
    </row>
    <row r="1154" customFormat="false" ht="15" hidden="false" customHeight="false" outlineLevel="0" collapsed="false">
      <c r="A1154" s="2" t="s">
        <v>142</v>
      </c>
      <c r="B1154" s="2" t="s">
        <v>142</v>
      </c>
      <c r="C1154" s="2" t="s">
        <v>47</v>
      </c>
      <c r="D1154" s="2" t="s">
        <v>12</v>
      </c>
      <c r="E1154" s="2" t="s">
        <v>74</v>
      </c>
      <c r="F1154" s="2" t="s">
        <v>977</v>
      </c>
      <c r="G1154" s="14" t="n">
        <v>9.5</v>
      </c>
      <c r="H1154" s="14" t="n">
        <v>11.78</v>
      </c>
      <c r="I1154" s="14" t="n">
        <v>9.5</v>
      </c>
      <c r="J1154" s="23" t="n">
        <f aca="false">IF(AND(E1154="Priority",ISNUMBER('Cost model'!N635)),'Cost model'!N635,'Cost model'!M635)</f>
        <v>30.5</v>
      </c>
      <c r="K1154" s="14" t="n">
        <f aca="false">J1154-H1154</f>
        <v>18.72</v>
      </c>
      <c r="L1154" s="14" t="n">
        <f aca="false">G1154-H1154</f>
        <v>-2.28</v>
      </c>
    </row>
    <row r="1155" customFormat="false" ht="15" hidden="false" customHeight="false" outlineLevel="0" collapsed="false">
      <c r="A1155" s="2" t="s">
        <v>124</v>
      </c>
      <c r="B1155" s="2" t="s">
        <v>124</v>
      </c>
      <c r="C1155" s="2" t="s">
        <v>47</v>
      </c>
      <c r="D1155" s="2" t="s">
        <v>10</v>
      </c>
      <c r="E1155" s="2" t="s">
        <v>74</v>
      </c>
      <c r="F1155" s="2" t="s">
        <v>977</v>
      </c>
      <c r="G1155" s="14" t="n">
        <v>9.5</v>
      </c>
      <c r="H1155" s="14" t="n">
        <v>6.04</v>
      </c>
      <c r="I1155" s="14" t="n">
        <v>9.5</v>
      </c>
      <c r="J1155" s="23" t="n">
        <f aca="false">IF(AND(E1155="Priority",ISNUMBER('Cost model'!N317)),'Cost model'!N317,'Cost model'!M317)</f>
        <v>10.5</v>
      </c>
      <c r="K1155" s="14" t="n">
        <f aca="false">J1155-H1155</f>
        <v>4.46</v>
      </c>
      <c r="L1155" s="14" t="n">
        <f aca="false">G1155-H1155</f>
        <v>3.46</v>
      </c>
    </row>
    <row r="1156" customFormat="false" ht="15" hidden="false" customHeight="false" outlineLevel="0" collapsed="false">
      <c r="A1156" s="2" t="s">
        <v>142</v>
      </c>
      <c r="B1156" s="2" t="s">
        <v>124</v>
      </c>
      <c r="C1156" s="2" t="s">
        <v>47</v>
      </c>
      <c r="D1156" s="2" t="s">
        <v>10</v>
      </c>
      <c r="E1156" s="2" t="s">
        <v>74</v>
      </c>
      <c r="F1156" s="2" t="s">
        <v>976</v>
      </c>
      <c r="G1156" s="14" t="n">
        <v>9.5</v>
      </c>
      <c r="H1156" s="14" t="n">
        <v>7.98</v>
      </c>
      <c r="I1156" s="14" t="n">
        <v>14.5</v>
      </c>
      <c r="J1156" s="23" t="n">
        <f aca="false">IF(AND(E1156="Priority",ISNUMBER('Cost model'!N662)),'Cost model'!N662,'Cost model'!M662)</f>
        <v>13.5</v>
      </c>
      <c r="K1156" s="14" t="n">
        <f aca="false">J1156-H1156</f>
        <v>5.52</v>
      </c>
      <c r="L1156" s="14" t="n">
        <f aca="false">G1156-H1156</f>
        <v>1.52</v>
      </c>
    </row>
    <row r="1157" customFormat="false" ht="15" hidden="false" customHeight="false" outlineLevel="0" collapsed="false">
      <c r="A1157" s="2" t="s">
        <v>174</v>
      </c>
      <c r="B1157" s="2" t="s">
        <v>158</v>
      </c>
      <c r="C1157" s="2" t="s">
        <v>48</v>
      </c>
      <c r="D1157" s="2" t="s">
        <v>12</v>
      </c>
      <c r="E1157" s="2" t="s">
        <v>74</v>
      </c>
      <c r="F1157" s="2" t="s">
        <v>976</v>
      </c>
      <c r="G1157" s="14" t="n">
        <v>12.5</v>
      </c>
      <c r="H1157" s="14" t="n">
        <v>60.4</v>
      </c>
      <c r="I1157" s="14" t="n">
        <v>19.5</v>
      </c>
      <c r="J1157" s="23" t="n">
        <f aca="false">IF(AND(E1157="Priority",ISNUMBER('Cost model'!N141)),'Cost model'!N141,'Cost model'!M141)</f>
        <v>50</v>
      </c>
      <c r="K1157" s="14" t="n">
        <f aca="false">J1157-H1157</f>
        <v>-10.4</v>
      </c>
      <c r="L1157" s="14" t="n">
        <f aca="false">G1157-H1157</f>
        <v>-47.9</v>
      </c>
    </row>
    <row r="1158" customFormat="false" ht="15" hidden="false" customHeight="false" outlineLevel="0" collapsed="false">
      <c r="A1158" s="2" t="s">
        <v>221</v>
      </c>
      <c r="B1158" s="2" t="s">
        <v>221</v>
      </c>
      <c r="C1158" s="2" t="s">
        <v>49</v>
      </c>
      <c r="D1158" s="2" t="s">
        <v>10</v>
      </c>
      <c r="E1158" s="2" t="s">
        <v>74</v>
      </c>
      <c r="F1158" s="2" t="s">
        <v>977</v>
      </c>
      <c r="G1158" s="14" t="n">
        <v>19.5</v>
      </c>
      <c r="H1158" s="14" t="n">
        <v>65.84</v>
      </c>
      <c r="I1158" s="14" t="n">
        <v>17.5</v>
      </c>
      <c r="J1158" s="23" t="n">
        <f aca="false">IF(AND(E1158="Priority",ISNUMBER('Cost model'!N739)),'Cost model'!N739,'Cost model'!M739)</f>
        <v>17.5</v>
      </c>
      <c r="K1158" s="14" t="n">
        <f aca="false">J1158-H1158</f>
        <v>-48.34</v>
      </c>
      <c r="L1158" s="14" t="n">
        <f aca="false">G1158-H1158</f>
        <v>-46.34</v>
      </c>
    </row>
    <row r="1159" customFormat="false" ht="15" hidden="false" customHeight="false" outlineLevel="0" collapsed="false">
      <c r="A1159" s="2" t="s">
        <v>158</v>
      </c>
      <c r="B1159" s="2" t="s">
        <v>158</v>
      </c>
      <c r="C1159" s="2" t="s">
        <v>47</v>
      </c>
      <c r="D1159" s="2" t="s">
        <v>10</v>
      </c>
      <c r="E1159" s="2" t="s">
        <v>74</v>
      </c>
      <c r="F1159" s="2" t="s">
        <v>977</v>
      </c>
      <c r="G1159" s="14" t="n">
        <v>9.5</v>
      </c>
      <c r="H1159" s="14" t="n">
        <v>7.12</v>
      </c>
      <c r="I1159" s="14" t="n">
        <v>9.5</v>
      </c>
      <c r="J1159" s="23" t="n">
        <f aca="false">IF(AND(E1159="Priority",ISNUMBER('Cost model'!N422)),'Cost model'!N422,'Cost model'!M422)</f>
        <v>8.5</v>
      </c>
      <c r="K1159" s="14" t="n">
        <f aca="false">J1159-H1159</f>
        <v>1.38</v>
      </c>
      <c r="L1159" s="14" t="n">
        <f aca="false">G1159-H1159</f>
        <v>2.38</v>
      </c>
    </row>
    <row r="1160" customFormat="false" ht="15" hidden="false" customHeight="false" outlineLevel="0" collapsed="false">
      <c r="A1160" s="2" t="s">
        <v>174</v>
      </c>
      <c r="B1160" s="2" t="s">
        <v>174</v>
      </c>
      <c r="C1160" s="2" t="s">
        <v>47</v>
      </c>
      <c r="D1160" s="2" t="s">
        <v>10</v>
      </c>
      <c r="E1160" s="2" t="s">
        <v>74</v>
      </c>
      <c r="F1160" s="2" t="s">
        <v>977</v>
      </c>
      <c r="G1160" s="14" t="n">
        <v>19</v>
      </c>
      <c r="H1160" s="14" t="n">
        <v>57.99</v>
      </c>
      <c r="I1160" s="14" t="n">
        <v>9.5</v>
      </c>
      <c r="J1160" s="23" t="n">
        <f aca="false">IF(AND(E1160="Priority",ISNUMBER('Cost model'!N167)),'Cost model'!N167,'Cost model'!M167)</f>
        <v>8.5</v>
      </c>
      <c r="K1160" s="14" t="n">
        <f aca="false">J1160-H1160</f>
        <v>-49.49</v>
      </c>
      <c r="L1160" s="14" t="n">
        <f aca="false">G1160-H1160</f>
        <v>-38.99</v>
      </c>
    </row>
    <row r="1161" customFormat="false" ht="15" hidden="false" customHeight="false" outlineLevel="0" collapsed="false">
      <c r="A1161" s="2" t="s">
        <v>174</v>
      </c>
      <c r="B1161" s="2" t="s">
        <v>124</v>
      </c>
      <c r="C1161" s="2" t="s">
        <v>47</v>
      </c>
      <c r="D1161" s="2" t="s">
        <v>10</v>
      </c>
      <c r="E1161" s="2" t="s">
        <v>74</v>
      </c>
      <c r="F1161" s="2" t="s">
        <v>976</v>
      </c>
      <c r="G1161" s="14" t="n">
        <v>9.5</v>
      </c>
      <c r="H1161" s="14" t="n">
        <v>13.9</v>
      </c>
      <c r="I1161" s="14" t="n">
        <v>9.5</v>
      </c>
      <c r="J1161" s="23" t="n">
        <f aca="false">IF(AND(E1161="Priority",ISNUMBER('Cost model'!N107)),'Cost model'!N107,'Cost model'!M107)</f>
        <v>12.5</v>
      </c>
      <c r="K1161" s="14" t="n">
        <f aca="false">J1161-H1161</f>
        <v>-1.4</v>
      </c>
      <c r="L1161" s="14" t="n">
        <f aca="false">G1161-H1161</f>
        <v>-4.4</v>
      </c>
    </row>
    <row r="1162" customFormat="false" ht="15" hidden="false" customHeight="false" outlineLevel="0" collapsed="false">
      <c r="A1162" s="2" t="s">
        <v>124</v>
      </c>
      <c r="B1162" s="2" t="s">
        <v>124</v>
      </c>
      <c r="C1162" s="2" t="s">
        <v>48</v>
      </c>
      <c r="D1162" s="2" t="s">
        <v>12</v>
      </c>
      <c r="E1162" s="2" t="s">
        <v>74</v>
      </c>
      <c r="F1162" s="2" t="s">
        <v>977</v>
      </c>
      <c r="G1162" s="14" t="n">
        <v>24.5</v>
      </c>
      <c r="H1162" s="14" t="n">
        <v>41</v>
      </c>
      <c r="I1162" s="14" t="n">
        <v>12.5</v>
      </c>
      <c r="J1162" s="23" t="n">
        <f aca="false">IF(AND(E1162="Priority",ISNUMBER('Cost model'!N321)),'Cost model'!N321,'Cost model'!M321)</f>
        <v>40</v>
      </c>
      <c r="K1162" s="14" t="n">
        <f aca="false">J1162-H1162</f>
        <v>-1</v>
      </c>
      <c r="L1162" s="14" t="n">
        <f aca="false">G1162-H1162</f>
        <v>-16.5</v>
      </c>
    </row>
    <row r="1163" customFormat="false" ht="15" hidden="false" customHeight="false" outlineLevel="0" collapsed="false">
      <c r="A1163" s="2" t="s">
        <v>174</v>
      </c>
      <c r="B1163" s="2" t="s">
        <v>174</v>
      </c>
      <c r="C1163" s="2" t="s">
        <v>49</v>
      </c>
      <c r="D1163" s="2" t="s">
        <v>10</v>
      </c>
      <c r="E1163" s="2" t="s">
        <v>74</v>
      </c>
      <c r="F1163" s="2" t="s">
        <v>977</v>
      </c>
      <c r="G1163" s="14" t="n">
        <v>17.5</v>
      </c>
      <c r="H1163" s="14" t="n">
        <v>22.75</v>
      </c>
      <c r="I1163" s="14" t="n">
        <v>17.5</v>
      </c>
      <c r="J1163" s="23" t="n">
        <f aca="false">IF(AND(E1163="Priority",ISNUMBER('Cost model'!N169)),'Cost model'!N169,'Cost model'!M169)</f>
        <v>18.5</v>
      </c>
      <c r="K1163" s="14" t="n">
        <f aca="false">J1163-H1163</f>
        <v>-4.25</v>
      </c>
      <c r="L1163" s="14" t="n">
        <f aca="false">G1163-H1163</f>
        <v>-5.25</v>
      </c>
    </row>
    <row r="1164" customFormat="false" ht="15" hidden="false" customHeight="false" outlineLevel="0" collapsed="false">
      <c r="A1164" s="2" t="s">
        <v>142</v>
      </c>
      <c r="B1164" s="2" t="s">
        <v>174</v>
      </c>
      <c r="C1164" s="2" t="s">
        <v>47</v>
      </c>
      <c r="D1164" s="2" t="s">
        <v>10</v>
      </c>
      <c r="E1164" s="2" t="s">
        <v>83</v>
      </c>
      <c r="F1164" s="2" t="s">
        <v>976</v>
      </c>
      <c r="G1164" s="14" t="n">
        <v>19.5</v>
      </c>
      <c r="H1164" s="14" t="n">
        <v>7.12</v>
      </c>
      <c r="I1164" s="14" t="n">
        <v>19.5</v>
      </c>
      <c r="J1164" s="23" t="n">
        <f aca="false">IF(AND(E1164="Priority",ISNUMBER('Cost model'!N692)),'Cost model'!N692,'Cost model'!M692)</f>
        <v>14.5</v>
      </c>
      <c r="K1164" s="14" t="n">
        <f aca="false">J1164-H1164</f>
        <v>7.38</v>
      </c>
      <c r="L1164" s="14" t="n">
        <f aca="false">G1164-H1164</f>
        <v>12.38</v>
      </c>
    </row>
    <row r="1165" customFormat="false" ht="15" hidden="false" customHeight="false" outlineLevel="0" collapsed="false">
      <c r="A1165" s="2" t="s">
        <v>174</v>
      </c>
      <c r="B1165" s="2" t="s">
        <v>124</v>
      </c>
      <c r="C1165" s="2" t="s">
        <v>47</v>
      </c>
      <c r="D1165" s="2" t="s">
        <v>12</v>
      </c>
      <c r="E1165" s="2" t="s">
        <v>74</v>
      </c>
      <c r="F1165" s="2" t="s">
        <v>976</v>
      </c>
      <c r="G1165" s="14" t="n">
        <v>9.5</v>
      </c>
      <c r="H1165" s="14" t="n">
        <v>43.97</v>
      </c>
      <c r="I1165" s="14" t="n">
        <v>9.5</v>
      </c>
      <c r="J1165" s="23" t="n">
        <f aca="false">IF(AND(E1165="Priority",ISNUMBER('Cost model'!N110)),'Cost model'!N110,'Cost model'!M110)</f>
        <v>40</v>
      </c>
      <c r="K1165" s="14" t="n">
        <f aca="false">J1165-H1165</f>
        <v>-3.97</v>
      </c>
      <c r="L1165" s="14" t="n">
        <f aca="false">G1165-H1165</f>
        <v>-34.47</v>
      </c>
    </row>
    <row r="1166" customFormat="false" ht="15" hidden="false" customHeight="false" outlineLevel="0" collapsed="false">
      <c r="A1166" s="2" t="s">
        <v>174</v>
      </c>
      <c r="B1166" s="2" t="s">
        <v>174</v>
      </c>
      <c r="C1166" s="2" t="s">
        <v>47</v>
      </c>
      <c r="D1166" s="2" t="s">
        <v>10</v>
      </c>
      <c r="E1166" s="2" t="s">
        <v>83</v>
      </c>
      <c r="F1166" s="2" t="s">
        <v>977</v>
      </c>
      <c r="G1166" s="14" t="n">
        <v>14.5</v>
      </c>
      <c r="H1166" s="14" t="n">
        <v>7.24</v>
      </c>
      <c r="I1166" s="14" t="n">
        <v>14.5</v>
      </c>
      <c r="J1166" s="23" t="n">
        <f aca="false">IF(AND(E1166="Priority",ISNUMBER('Cost model'!N167)),'Cost model'!N167,'Cost model'!M167)</f>
        <v>13.5</v>
      </c>
      <c r="K1166" s="14" t="n">
        <f aca="false">J1166-H1166</f>
        <v>6.26</v>
      </c>
      <c r="L1166" s="14" t="n">
        <f aca="false">G1166-H1166</f>
        <v>7.26</v>
      </c>
    </row>
    <row r="1167" customFormat="false" ht="15" hidden="false" customHeight="false" outlineLevel="0" collapsed="false">
      <c r="A1167" s="2" t="s">
        <v>142</v>
      </c>
      <c r="B1167" s="2" t="s">
        <v>174</v>
      </c>
      <c r="C1167" s="2" t="s">
        <v>49</v>
      </c>
      <c r="D1167" s="2" t="s">
        <v>10</v>
      </c>
      <c r="E1167" s="2" t="s">
        <v>74</v>
      </c>
      <c r="F1167" s="2" t="s">
        <v>976</v>
      </c>
      <c r="G1167" s="14" t="n">
        <v>175</v>
      </c>
      <c r="H1167" s="14" t="n">
        <v>185</v>
      </c>
      <c r="I1167" s="14" t="n">
        <v>17.5</v>
      </c>
      <c r="J1167" s="23" t="n">
        <f aca="false">IF(AND(E1167="Priority",ISNUMBER('Cost model'!N694)),'Cost model'!N694,'Cost model'!M694)</f>
        <v>17.5</v>
      </c>
      <c r="K1167" s="14" t="n">
        <f aca="false">J1167-H1167</f>
        <v>-167.5</v>
      </c>
      <c r="L1167" s="14" t="n">
        <f aca="false">G1167-H1167</f>
        <v>-10</v>
      </c>
    </row>
    <row r="1168" customFormat="false" ht="15" hidden="false" customHeight="false" outlineLevel="0" collapsed="false">
      <c r="A1168" s="2" t="s">
        <v>174</v>
      </c>
      <c r="B1168" s="2" t="s">
        <v>174</v>
      </c>
      <c r="C1168" s="2" t="s">
        <v>48</v>
      </c>
      <c r="D1168" s="2" t="s">
        <v>12</v>
      </c>
      <c r="E1168" s="2" t="s">
        <v>74</v>
      </c>
      <c r="F1168" s="2" t="s">
        <v>977</v>
      </c>
      <c r="G1168" s="14" t="n">
        <v>12.5</v>
      </c>
      <c r="H1168" s="14" t="n">
        <v>33.84</v>
      </c>
      <c r="I1168" s="14" t="n">
        <v>12.5</v>
      </c>
      <c r="J1168" s="23" t="n">
        <f aca="false">IF(AND(E1168="Priority",ISNUMBER('Cost model'!N171)),'Cost model'!N171,'Cost model'!M171)</f>
        <v>40</v>
      </c>
      <c r="K1168" s="14" t="n">
        <f aca="false">J1168-H1168</f>
        <v>6.16</v>
      </c>
      <c r="L1168" s="14" t="n">
        <f aca="false">G1168-H1168</f>
        <v>-21.34</v>
      </c>
    </row>
    <row r="1169" customFormat="false" ht="15" hidden="false" customHeight="false" outlineLevel="0" collapsed="false">
      <c r="A1169" s="2" t="s">
        <v>124</v>
      </c>
      <c r="B1169" s="2" t="s">
        <v>124</v>
      </c>
      <c r="C1169" s="2" t="s">
        <v>49</v>
      </c>
      <c r="D1169" s="2" t="s">
        <v>12</v>
      </c>
      <c r="E1169" s="2" t="s">
        <v>74</v>
      </c>
      <c r="F1169" s="2" t="s">
        <v>977</v>
      </c>
      <c r="G1169" s="14" t="n">
        <v>17.5</v>
      </c>
      <c r="H1169" s="14" t="n">
        <v>31.04</v>
      </c>
      <c r="I1169" s="14" t="n">
        <v>19.5</v>
      </c>
      <c r="J1169" s="23" t="n">
        <f aca="false">IF(AND(E1169="Priority",ISNUMBER('Cost model'!N322)),'Cost model'!N322,'Cost model'!M322)</f>
        <v>50</v>
      </c>
      <c r="K1169" s="14" t="n">
        <f aca="false">J1169-H1169</f>
        <v>18.96</v>
      </c>
      <c r="L1169" s="14" t="n">
        <f aca="false">G1169-H1169</f>
        <v>-13.54</v>
      </c>
    </row>
    <row r="1170" customFormat="false" ht="15" hidden="false" customHeight="false" outlineLevel="0" collapsed="false">
      <c r="A1170" s="2" t="s">
        <v>124</v>
      </c>
      <c r="B1170" s="2" t="s">
        <v>124</v>
      </c>
      <c r="C1170" s="2" t="s">
        <v>47</v>
      </c>
      <c r="D1170" s="2" t="s">
        <v>12</v>
      </c>
      <c r="E1170" s="2" t="s">
        <v>74</v>
      </c>
      <c r="F1170" s="2" t="s">
        <v>977</v>
      </c>
      <c r="G1170" s="14" t="n">
        <v>9.5</v>
      </c>
      <c r="H1170" s="14" t="n">
        <v>9.46</v>
      </c>
      <c r="I1170" s="14" t="n">
        <v>9.5</v>
      </c>
      <c r="J1170" s="23" t="n">
        <f aca="false">IF(AND(E1170="Priority",ISNUMBER('Cost model'!N320)),'Cost model'!N320,'Cost model'!M320)</f>
        <v>24.5</v>
      </c>
      <c r="K1170" s="14" t="n">
        <f aca="false">J1170-H1170</f>
        <v>15.04</v>
      </c>
      <c r="L1170" s="14" t="n">
        <f aca="false">G1170-H1170</f>
        <v>0.0399999999999992</v>
      </c>
    </row>
    <row r="1171" customFormat="false" ht="15" hidden="false" customHeight="false" outlineLevel="0" collapsed="false">
      <c r="A1171" s="2" t="s">
        <v>124</v>
      </c>
      <c r="B1171" s="2" t="s">
        <v>124</v>
      </c>
      <c r="C1171" s="2" t="s">
        <v>48</v>
      </c>
      <c r="D1171" s="2" t="s">
        <v>10</v>
      </c>
      <c r="E1171" s="2" t="s">
        <v>74</v>
      </c>
      <c r="F1171" s="2" t="s">
        <v>977</v>
      </c>
      <c r="G1171" s="14" t="n">
        <v>12.5</v>
      </c>
      <c r="H1171" s="14" t="n">
        <v>10.77</v>
      </c>
      <c r="I1171" s="14" t="n">
        <v>12.5</v>
      </c>
      <c r="J1171" s="23" t="n">
        <f aca="false">IF(AND(E1171="Priority",ISNUMBER('Cost model'!N318)),'Cost model'!N318,'Cost model'!M318)</f>
        <v>14.5</v>
      </c>
      <c r="K1171" s="14" t="n">
        <f aca="false">J1171-H1171</f>
        <v>3.73</v>
      </c>
      <c r="L1171" s="14" t="n">
        <f aca="false">G1171-H1171</f>
        <v>1.73</v>
      </c>
    </row>
    <row r="1172" customFormat="false" ht="15" hidden="false" customHeight="false" outlineLevel="0" collapsed="false">
      <c r="A1172" s="2" t="s">
        <v>174</v>
      </c>
      <c r="B1172" s="2" t="s">
        <v>174</v>
      </c>
      <c r="C1172" s="2" t="s">
        <v>47</v>
      </c>
      <c r="D1172" s="2" t="s">
        <v>10</v>
      </c>
      <c r="E1172" s="2" t="s">
        <v>74</v>
      </c>
      <c r="F1172" s="2" t="s">
        <v>977</v>
      </c>
      <c r="G1172" s="14" t="n">
        <v>9.5</v>
      </c>
      <c r="H1172" s="14" t="n">
        <v>7.98</v>
      </c>
      <c r="I1172" s="14" t="n">
        <v>9.5</v>
      </c>
      <c r="J1172" s="23" t="n">
        <f aca="false">IF(AND(E1172="Priority",ISNUMBER('Cost model'!N167)),'Cost model'!N167,'Cost model'!M167)</f>
        <v>8.5</v>
      </c>
      <c r="K1172" s="14" t="n">
        <f aca="false">J1172-H1172</f>
        <v>0.52</v>
      </c>
      <c r="L1172" s="14" t="n">
        <f aca="false">G1172-H1172</f>
        <v>1.52</v>
      </c>
    </row>
    <row r="1173" customFormat="false" ht="15" hidden="false" customHeight="false" outlineLevel="0" collapsed="false">
      <c r="A1173" s="2" t="s">
        <v>142</v>
      </c>
      <c r="B1173" s="2" t="s">
        <v>124</v>
      </c>
      <c r="C1173" s="2" t="s">
        <v>48</v>
      </c>
      <c r="D1173" s="2" t="s">
        <v>10</v>
      </c>
      <c r="E1173" s="2" t="s">
        <v>83</v>
      </c>
      <c r="F1173" s="2" t="s">
        <v>976</v>
      </c>
      <c r="G1173" s="14" t="n">
        <v>19.5</v>
      </c>
      <c r="H1173" s="14" t="n">
        <v>18.98</v>
      </c>
      <c r="I1173" s="14" t="n">
        <v>19.5</v>
      </c>
      <c r="J1173" s="23" t="n">
        <f aca="false">IF(AND(E1173="Priority",ISNUMBER('Cost model'!N663)),'Cost model'!N663,'Cost model'!M663)</f>
        <v>25.5</v>
      </c>
      <c r="K1173" s="14" t="n">
        <f aca="false">J1173-H1173</f>
        <v>6.52</v>
      </c>
      <c r="L1173" s="14" t="n">
        <f aca="false">G1173-H1173</f>
        <v>0.52</v>
      </c>
    </row>
    <row r="1174" customFormat="false" ht="15" hidden="false" customHeight="false" outlineLevel="0" collapsed="false">
      <c r="A1174" s="2" t="s">
        <v>174</v>
      </c>
      <c r="B1174" s="2" t="s">
        <v>174</v>
      </c>
      <c r="C1174" s="2" t="s">
        <v>49</v>
      </c>
      <c r="D1174" s="2" t="s">
        <v>10</v>
      </c>
      <c r="E1174" s="2" t="s">
        <v>83</v>
      </c>
      <c r="F1174" s="2" t="s">
        <v>977</v>
      </c>
      <c r="G1174" s="14" t="n">
        <v>24.5</v>
      </c>
      <c r="H1174" s="14" t="n">
        <v>10.44</v>
      </c>
      <c r="I1174" s="14" t="n">
        <v>24.5</v>
      </c>
      <c r="J1174" s="23" t="n">
        <f aca="false">IF(AND(E1174="Priority",ISNUMBER('Cost model'!N169)),'Cost model'!N169,'Cost model'!M169)</f>
        <v>25.5</v>
      </c>
      <c r="K1174" s="14" t="n">
        <f aca="false">J1174-H1174</f>
        <v>15.06</v>
      </c>
      <c r="L1174" s="14" t="n">
        <f aca="false">G1174-H1174</f>
        <v>14.06</v>
      </c>
    </row>
    <row r="1175" customFormat="false" ht="15" hidden="false" customHeight="false" outlineLevel="0" collapsed="false">
      <c r="A1175" s="2" t="s">
        <v>174</v>
      </c>
      <c r="B1175" s="2" t="s">
        <v>124</v>
      </c>
      <c r="C1175" s="2" t="s">
        <v>48</v>
      </c>
      <c r="D1175" s="2" t="s">
        <v>15</v>
      </c>
      <c r="E1175" s="2" t="s">
        <v>74</v>
      </c>
      <c r="F1175" s="2" t="s">
        <v>976</v>
      </c>
      <c r="G1175" s="14" t="n">
        <v>19.5</v>
      </c>
      <c r="H1175" s="14" t="n">
        <v>139.37</v>
      </c>
      <c r="I1175" s="14" t="n">
        <v>85</v>
      </c>
      <c r="J1175" s="23" t="n">
        <f aca="false">IF(AND(E1175="Priority",ISNUMBER('Cost model'!N120)),'Cost model'!N120,'Cost model'!M120)</f>
        <v>235</v>
      </c>
      <c r="K1175" s="14" t="n">
        <f aca="false">J1175-H1175</f>
        <v>95.63</v>
      </c>
      <c r="L1175" s="14" t="n">
        <f aca="false">G1175-H1175</f>
        <v>-119.87</v>
      </c>
    </row>
    <row r="1176" customFormat="false" ht="15" hidden="false" customHeight="false" outlineLevel="0" collapsed="false">
      <c r="A1176" s="2" t="s">
        <v>124</v>
      </c>
      <c r="B1176" s="2" t="s">
        <v>124</v>
      </c>
      <c r="C1176" s="2" t="s">
        <v>48</v>
      </c>
      <c r="D1176" s="2" t="s">
        <v>12</v>
      </c>
      <c r="E1176" s="2" t="s">
        <v>74</v>
      </c>
      <c r="F1176" s="2" t="s">
        <v>977</v>
      </c>
      <c r="G1176" s="14" t="n">
        <v>12.5</v>
      </c>
      <c r="H1176" s="14" t="n">
        <v>28.94</v>
      </c>
      <c r="I1176" s="14" t="n">
        <v>12.5</v>
      </c>
      <c r="J1176" s="23" t="n">
        <f aca="false">IF(AND(E1176="Priority",ISNUMBER('Cost model'!N321)),'Cost model'!N321,'Cost model'!M321)</f>
        <v>40</v>
      </c>
      <c r="K1176" s="14" t="n">
        <f aca="false">J1176-H1176</f>
        <v>11.06</v>
      </c>
      <c r="L1176" s="14" t="n">
        <f aca="false">G1176-H1176</f>
        <v>-16.44</v>
      </c>
    </row>
    <row r="1177" customFormat="false" ht="15" hidden="false" customHeight="false" outlineLevel="0" collapsed="false">
      <c r="A1177" s="2" t="s">
        <v>221</v>
      </c>
      <c r="B1177" s="2" t="s">
        <v>221</v>
      </c>
      <c r="C1177" s="2" t="s">
        <v>47</v>
      </c>
      <c r="D1177" s="2" t="s">
        <v>12</v>
      </c>
      <c r="E1177" s="2" t="s">
        <v>74</v>
      </c>
      <c r="F1177" s="2" t="s">
        <v>977</v>
      </c>
      <c r="G1177" s="14" t="n">
        <v>9.5</v>
      </c>
      <c r="H1177" s="14" t="n">
        <v>28.08</v>
      </c>
      <c r="I1177" s="14" t="n">
        <v>9.5</v>
      </c>
      <c r="J1177" s="23" t="n">
        <f aca="false">IF(AND(E1177="Priority",ISNUMBER('Cost model'!N740)),'Cost model'!N740,'Cost model'!M740)</f>
        <v>22.5</v>
      </c>
      <c r="K1177" s="14" t="n">
        <f aca="false">J1177-H1177</f>
        <v>-5.58</v>
      </c>
      <c r="L1177" s="14" t="n">
        <f aca="false">G1177-H1177</f>
        <v>-18.58</v>
      </c>
    </row>
    <row r="1178" customFormat="false" ht="15" hidden="false" customHeight="false" outlineLevel="0" collapsed="false">
      <c r="A1178" s="2" t="s">
        <v>174</v>
      </c>
      <c r="B1178" s="2" t="s">
        <v>174</v>
      </c>
      <c r="C1178" s="2" t="s">
        <v>47</v>
      </c>
      <c r="D1178" s="2" t="s">
        <v>10</v>
      </c>
      <c r="E1178" s="2" t="s">
        <v>74</v>
      </c>
      <c r="F1178" s="2" t="s">
        <v>977</v>
      </c>
      <c r="G1178" s="14" t="n">
        <v>9.5</v>
      </c>
      <c r="H1178" s="14" t="n">
        <v>7.24</v>
      </c>
      <c r="I1178" s="14" t="n">
        <v>9.5</v>
      </c>
      <c r="J1178" s="23" t="n">
        <f aca="false">IF(AND(E1178="Priority",ISNUMBER('Cost model'!N167)),'Cost model'!N167,'Cost model'!M167)</f>
        <v>8.5</v>
      </c>
      <c r="K1178" s="14" t="n">
        <f aca="false">J1178-H1178</f>
        <v>1.26</v>
      </c>
      <c r="L1178" s="14" t="n">
        <f aca="false">G1178-H1178</f>
        <v>2.26</v>
      </c>
    </row>
    <row r="1179" customFormat="false" ht="15" hidden="false" customHeight="false" outlineLevel="0" collapsed="false">
      <c r="A1179" s="2" t="s">
        <v>142</v>
      </c>
      <c r="B1179" s="2" t="s">
        <v>142</v>
      </c>
      <c r="C1179" s="2" t="s">
        <v>49</v>
      </c>
      <c r="D1179" s="2" t="s">
        <v>15</v>
      </c>
      <c r="E1179" s="2" t="s">
        <v>74</v>
      </c>
      <c r="F1179" s="2" t="s">
        <v>977</v>
      </c>
      <c r="G1179" s="14" t="n">
        <v>85</v>
      </c>
      <c r="H1179" s="14" t="n">
        <v>218.43</v>
      </c>
      <c r="I1179" s="14" t="n">
        <v>250</v>
      </c>
      <c r="J1179" s="23" t="n">
        <f aca="false">IF(AND(E1179="Priority",ISNUMBER('Cost model'!N646)),'Cost model'!N646,'Cost model'!M646)</f>
        <v>185</v>
      </c>
      <c r="K1179" s="14" t="n">
        <f aca="false">J1179-H1179</f>
        <v>-33.43</v>
      </c>
      <c r="L1179" s="14" t="n">
        <f aca="false">G1179-H1179</f>
        <v>-133.43</v>
      </c>
    </row>
    <row r="1180" customFormat="false" ht="15" hidden="false" customHeight="false" outlineLevel="0" collapsed="false">
      <c r="A1180" s="2" t="s">
        <v>142</v>
      </c>
      <c r="B1180" s="2" t="s">
        <v>142</v>
      </c>
      <c r="C1180" s="2" t="s">
        <v>49</v>
      </c>
      <c r="D1180" s="2" t="s">
        <v>12</v>
      </c>
      <c r="E1180" s="2" t="s">
        <v>74</v>
      </c>
      <c r="F1180" s="2" t="s">
        <v>977</v>
      </c>
      <c r="G1180" s="14" t="n">
        <v>17.5</v>
      </c>
      <c r="H1180" s="14" t="n">
        <v>29.1</v>
      </c>
      <c r="I1180" s="14" t="n">
        <v>19.5</v>
      </c>
      <c r="J1180" s="23" t="n">
        <f aca="false">IF(AND(E1180="Priority",ISNUMBER('Cost model'!N637)),'Cost model'!N637,'Cost model'!M637)</f>
        <v>45</v>
      </c>
      <c r="K1180" s="14" t="n">
        <f aca="false">J1180-H1180</f>
        <v>15.9</v>
      </c>
      <c r="L1180" s="14" t="n">
        <f aca="false">G1180-H1180</f>
        <v>-11.6</v>
      </c>
    </row>
    <row r="1181" customFormat="false" ht="15" hidden="false" customHeight="false" outlineLevel="0" collapsed="false">
      <c r="A1181" s="2" t="s">
        <v>142</v>
      </c>
      <c r="B1181" s="2" t="s">
        <v>142</v>
      </c>
      <c r="C1181" s="2" t="s">
        <v>47</v>
      </c>
      <c r="D1181" s="2" t="s">
        <v>10</v>
      </c>
      <c r="E1181" s="2" t="s">
        <v>74</v>
      </c>
      <c r="F1181" s="2" t="s">
        <v>977</v>
      </c>
      <c r="G1181" s="14" t="n">
        <v>9.5</v>
      </c>
      <c r="H1181" s="14" t="n">
        <v>9.21</v>
      </c>
      <c r="I1181" s="14" t="n">
        <v>9.5</v>
      </c>
      <c r="J1181" s="23" t="n">
        <f aca="false">IF(AND(E1181="Priority",ISNUMBER('Cost model'!N632)),'Cost model'!N632,'Cost model'!M632)</f>
        <v>9.5</v>
      </c>
      <c r="K1181" s="14" t="n">
        <f aca="false">J1181-H1181</f>
        <v>0.289999999999999</v>
      </c>
      <c r="L1181" s="14" t="n">
        <f aca="false">G1181-H1181</f>
        <v>0.289999999999999</v>
      </c>
    </row>
    <row r="1182" customFormat="false" ht="15" hidden="false" customHeight="false" outlineLevel="0" collapsed="false">
      <c r="A1182" s="2" t="s">
        <v>142</v>
      </c>
      <c r="B1182" s="2" t="s">
        <v>142</v>
      </c>
      <c r="C1182" s="2" t="s">
        <v>49</v>
      </c>
      <c r="D1182" s="2" t="s">
        <v>10</v>
      </c>
      <c r="E1182" s="2" t="s">
        <v>74</v>
      </c>
      <c r="F1182" s="2" t="s">
        <v>977</v>
      </c>
      <c r="G1182" s="14" t="n">
        <v>17.5</v>
      </c>
      <c r="H1182" s="14" t="n">
        <v>12.31</v>
      </c>
      <c r="I1182" s="14" t="n">
        <v>17.5</v>
      </c>
      <c r="J1182" s="23" t="n">
        <f aca="false">IF(AND(E1182="Priority",ISNUMBER('Cost model'!N634)),'Cost model'!N634,'Cost model'!M634)</f>
        <v>15.5</v>
      </c>
      <c r="K1182" s="14" t="n">
        <f aca="false">J1182-H1182</f>
        <v>3.19</v>
      </c>
      <c r="L1182" s="14" t="n">
        <f aca="false">G1182-H1182</f>
        <v>5.19</v>
      </c>
    </row>
    <row r="1183" customFormat="false" ht="15" hidden="false" customHeight="false" outlineLevel="0" collapsed="false">
      <c r="A1183" s="2" t="s">
        <v>124</v>
      </c>
      <c r="B1183" s="2" t="s">
        <v>124</v>
      </c>
      <c r="C1183" s="2" t="s">
        <v>47</v>
      </c>
      <c r="D1183" s="2" t="s">
        <v>14</v>
      </c>
      <c r="E1183" s="2" t="s">
        <v>74</v>
      </c>
      <c r="F1183" s="2" t="s">
        <v>977</v>
      </c>
      <c r="G1183" s="14" t="n">
        <v>19</v>
      </c>
      <c r="H1183" s="14" t="n">
        <v>70.88</v>
      </c>
      <c r="I1183" s="14" t="n">
        <v>25</v>
      </c>
      <c r="J1183" s="23" t="n">
        <f aca="false">IF(AND(E1183="Priority",ISNUMBER('Cost model'!N326)),'Cost model'!N326,'Cost model'!M326)</f>
        <v>110</v>
      </c>
      <c r="K1183" s="14" t="n">
        <f aca="false">J1183-H1183</f>
        <v>39.12</v>
      </c>
      <c r="L1183" s="14" t="n">
        <f aca="false">G1183-H1183</f>
        <v>-51.88</v>
      </c>
    </row>
    <row r="1184" customFormat="false" ht="15" hidden="false" customHeight="false" outlineLevel="0" collapsed="false">
      <c r="A1184" s="2" t="s">
        <v>221</v>
      </c>
      <c r="B1184" s="2" t="s">
        <v>221</v>
      </c>
      <c r="C1184" s="2" t="s">
        <v>47</v>
      </c>
      <c r="D1184" s="2" t="s">
        <v>13</v>
      </c>
      <c r="E1184" s="2" t="s">
        <v>74</v>
      </c>
      <c r="F1184" s="2" t="s">
        <v>977</v>
      </c>
      <c r="G1184" s="14" t="n">
        <v>25</v>
      </c>
      <c r="H1184" s="14" t="n">
        <v>28.59</v>
      </c>
      <c r="I1184" s="14" t="n">
        <v>19.5</v>
      </c>
      <c r="J1184" s="23" t="n">
        <f aca="false">IF(AND(E1184="Priority",ISNUMBER('Cost model'!N743)),'Cost model'!N743,'Cost model'!M743)</f>
        <v>45</v>
      </c>
      <c r="K1184" s="14" t="n">
        <f aca="false">J1184-H1184</f>
        <v>16.41</v>
      </c>
      <c r="L1184" s="14" t="n">
        <f aca="false">G1184-H1184</f>
        <v>-3.59</v>
      </c>
    </row>
    <row r="1185" customFormat="false" ht="15" hidden="false" customHeight="false" outlineLevel="0" collapsed="false">
      <c r="A1185" s="2" t="s">
        <v>174</v>
      </c>
      <c r="B1185" s="2" t="s">
        <v>124</v>
      </c>
      <c r="C1185" s="2" t="s">
        <v>49</v>
      </c>
      <c r="D1185" s="2" t="s">
        <v>10</v>
      </c>
      <c r="E1185" s="2" t="s">
        <v>83</v>
      </c>
      <c r="F1185" s="2" t="s">
        <v>976</v>
      </c>
      <c r="G1185" s="14" t="n">
        <v>24.5</v>
      </c>
      <c r="H1185" s="14" t="n">
        <v>15.68</v>
      </c>
      <c r="I1185" s="14" t="n">
        <v>24.5</v>
      </c>
      <c r="J1185" s="23" t="n">
        <f aca="false">IF(AND(E1185="Priority",ISNUMBER('Cost model'!N109)),'Cost model'!N109,'Cost model'!M109)</f>
        <v>25.5</v>
      </c>
      <c r="K1185" s="14" t="n">
        <f aca="false">J1185-H1185</f>
        <v>9.82</v>
      </c>
      <c r="L1185" s="14" t="n">
        <f aca="false">G1185-H1185</f>
        <v>8.82</v>
      </c>
    </row>
    <row r="1186" customFormat="false" ht="15" hidden="false" customHeight="false" outlineLevel="0" collapsed="false">
      <c r="A1186" s="2" t="s">
        <v>174</v>
      </c>
      <c r="B1186" s="2" t="s">
        <v>124</v>
      </c>
      <c r="C1186" s="2" t="s">
        <v>48</v>
      </c>
      <c r="D1186" s="2" t="s">
        <v>10</v>
      </c>
      <c r="E1186" s="2" t="s">
        <v>74</v>
      </c>
      <c r="F1186" s="2" t="s">
        <v>976</v>
      </c>
      <c r="G1186" s="14" t="n">
        <v>19.5</v>
      </c>
      <c r="H1186" s="14" t="n">
        <v>36.1</v>
      </c>
      <c r="I1186" s="14" t="n">
        <v>12.5</v>
      </c>
      <c r="J1186" s="23" t="n">
        <f aca="false">IF(AND(E1186="Priority",ISNUMBER('Cost model'!N108)),'Cost model'!N108,'Cost model'!M108)</f>
        <v>15.5</v>
      </c>
      <c r="K1186" s="14" t="n">
        <f aca="false">J1186-H1186</f>
        <v>-20.6</v>
      </c>
      <c r="L1186" s="14" t="n">
        <f aca="false">G1186-H1186</f>
        <v>-16.6</v>
      </c>
    </row>
    <row r="1187" customFormat="false" ht="15" hidden="false" customHeight="false" outlineLevel="0" collapsed="false">
      <c r="A1187" s="2" t="s">
        <v>142</v>
      </c>
      <c r="B1187" s="2" t="s">
        <v>142</v>
      </c>
      <c r="C1187" s="2" t="s">
        <v>48</v>
      </c>
      <c r="D1187" s="2" t="s">
        <v>14</v>
      </c>
      <c r="E1187" s="2" t="s">
        <v>74</v>
      </c>
      <c r="F1187" s="2" t="s">
        <v>977</v>
      </c>
      <c r="G1187" s="14" t="n">
        <v>45</v>
      </c>
      <c r="H1187" s="14" t="n">
        <v>80.69</v>
      </c>
      <c r="I1187" s="14" t="n">
        <v>45</v>
      </c>
      <c r="J1187" s="23" t="n">
        <f aca="false">IF(AND(E1187="Priority",ISNUMBER('Cost model'!N642)),'Cost model'!N642,'Cost model'!M642)</f>
        <v>90</v>
      </c>
      <c r="K1187" s="14" t="n">
        <f aca="false">J1187-H1187</f>
        <v>9.31</v>
      </c>
      <c r="L1187" s="14" t="n">
        <f aca="false">G1187-H1187</f>
        <v>-35.69</v>
      </c>
    </row>
    <row r="1188" customFormat="false" ht="15" hidden="false" customHeight="false" outlineLevel="0" collapsed="false">
      <c r="A1188" s="2" t="s">
        <v>174</v>
      </c>
      <c r="B1188" s="2" t="s">
        <v>124</v>
      </c>
      <c r="C1188" s="2" t="s">
        <v>48</v>
      </c>
      <c r="D1188" s="2" t="s">
        <v>10</v>
      </c>
      <c r="E1188" s="2" t="s">
        <v>83</v>
      </c>
      <c r="F1188" s="2" t="s">
        <v>976</v>
      </c>
      <c r="G1188" s="14" t="n">
        <v>17.5</v>
      </c>
      <c r="H1188" s="14" t="n">
        <v>11.89</v>
      </c>
      <c r="I1188" s="14" t="n">
        <v>17.5</v>
      </c>
      <c r="J1188" s="23" t="n">
        <f aca="false">IF(AND(E1188="Priority",ISNUMBER('Cost model'!N108)),'Cost model'!N108,'Cost model'!M108)</f>
        <v>21.5</v>
      </c>
      <c r="K1188" s="14" t="n">
        <f aca="false">J1188-H1188</f>
        <v>9.61</v>
      </c>
      <c r="L1188" s="14" t="n">
        <f aca="false">G1188-H1188</f>
        <v>5.61</v>
      </c>
    </row>
    <row r="1189" customFormat="false" ht="15" hidden="false" customHeight="false" outlineLevel="0" collapsed="false">
      <c r="A1189" s="2" t="s">
        <v>174</v>
      </c>
      <c r="B1189" s="2" t="s">
        <v>174</v>
      </c>
      <c r="C1189" s="2" t="s">
        <v>48</v>
      </c>
      <c r="D1189" s="2" t="s">
        <v>12</v>
      </c>
      <c r="E1189" s="2" t="s">
        <v>83</v>
      </c>
      <c r="F1189" s="2" t="s">
        <v>977</v>
      </c>
      <c r="G1189" s="14" t="n">
        <v>19.5</v>
      </c>
      <c r="H1189" s="14" t="n">
        <v>64.49</v>
      </c>
      <c r="I1189" s="14" t="n">
        <v>19.5</v>
      </c>
      <c r="J1189" s="23" t="n">
        <f aca="false">IF(AND(E1189="Priority",ISNUMBER('Cost model'!N171)),'Cost model'!N171,'Cost model'!M171)</f>
        <v>55</v>
      </c>
      <c r="K1189" s="14" t="n">
        <f aca="false">J1189-H1189</f>
        <v>-9.49</v>
      </c>
      <c r="L1189" s="14" t="n">
        <f aca="false">G1189-H1189</f>
        <v>-44.99</v>
      </c>
    </row>
    <row r="1190" customFormat="false" ht="15" hidden="false" customHeight="false" outlineLevel="0" collapsed="false">
      <c r="A1190" s="2" t="s">
        <v>124</v>
      </c>
      <c r="B1190" s="2" t="s">
        <v>124</v>
      </c>
      <c r="C1190" s="2" t="s">
        <v>49</v>
      </c>
      <c r="D1190" s="2" t="s">
        <v>10</v>
      </c>
      <c r="E1190" s="2" t="s">
        <v>74</v>
      </c>
      <c r="F1190" s="2" t="s">
        <v>977</v>
      </c>
      <c r="G1190" s="14" t="n">
        <v>17.5</v>
      </c>
      <c r="H1190" s="14" t="n">
        <v>12.95</v>
      </c>
      <c r="I1190" s="14" t="n">
        <v>17.5</v>
      </c>
      <c r="J1190" s="23" t="n">
        <f aca="false">IF(AND(E1190="Priority",ISNUMBER('Cost model'!N319)),'Cost model'!N319,'Cost model'!M319)</f>
        <v>16.5</v>
      </c>
      <c r="K1190" s="14" t="n">
        <f aca="false">J1190-H1190</f>
        <v>3.55</v>
      </c>
      <c r="L1190" s="14" t="n">
        <f aca="false">G1190-H1190</f>
        <v>4.55</v>
      </c>
    </row>
    <row r="1191" customFormat="false" ht="15" hidden="false" customHeight="false" outlineLevel="0" collapsed="false">
      <c r="A1191" s="2" t="s">
        <v>174</v>
      </c>
      <c r="B1191" s="2" t="s">
        <v>174</v>
      </c>
      <c r="C1191" s="2" t="s">
        <v>49</v>
      </c>
      <c r="D1191" s="2" t="s">
        <v>14</v>
      </c>
      <c r="E1191" s="2" t="s">
        <v>74</v>
      </c>
      <c r="F1191" s="2" t="s">
        <v>977</v>
      </c>
      <c r="G1191" s="14" t="n">
        <v>50</v>
      </c>
      <c r="H1191" s="14" t="n">
        <v>165.29</v>
      </c>
      <c r="I1191" s="14" t="n">
        <v>85</v>
      </c>
      <c r="J1191" s="23" t="n">
        <f aca="false">IF(AND(E1191="Priority",ISNUMBER('Cost model'!N178)),'Cost model'!N178,'Cost model'!M178)</f>
        <v>145</v>
      </c>
      <c r="K1191" s="14" t="n">
        <f aca="false">J1191-H1191</f>
        <v>-20.29</v>
      </c>
      <c r="L1191" s="14" t="n">
        <f aca="false">G1191-H1191</f>
        <v>-115.29</v>
      </c>
    </row>
    <row r="1192" customFormat="false" ht="15" hidden="false" customHeight="false" outlineLevel="0" collapsed="false">
      <c r="A1192" s="2" t="s">
        <v>174</v>
      </c>
      <c r="B1192" s="2" t="s">
        <v>174</v>
      </c>
      <c r="C1192" s="2" t="s">
        <v>47</v>
      </c>
      <c r="D1192" s="2" t="s">
        <v>12</v>
      </c>
      <c r="E1192" s="2" t="s">
        <v>74</v>
      </c>
      <c r="F1192" s="2" t="s">
        <v>977</v>
      </c>
      <c r="G1192" s="14" t="n">
        <v>9.5</v>
      </c>
      <c r="H1192" s="14" t="n">
        <v>28.59</v>
      </c>
      <c r="I1192" s="14" t="n">
        <v>9.5</v>
      </c>
      <c r="J1192" s="23" t="n">
        <f aca="false">IF(AND(E1192="Priority",ISNUMBER('Cost model'!N170)),'Cost model'!N170,'Cost model'!M170)</f>
        <v>25.5</v>
      </c>
      <c r="K1192" s="14" t="n">
        <f aca="false">J1192-H1192</f>
        <v>-3.09</v>
      </c>
      <c r="L1192" s="14" t="n">
        <f aca="false">G1192-H1192</f>
        <v>-19.09</v>
      </c>
    </row>
    <row r="1193" customFormat="false" ht="15" hidden="false" customHeight="false" outlineLevel="0" collapsed="false">
      <c r="A1193" s="2" t="s">
        <v>142</v>
      </c>
      <c r="B1193" s="2" t="s">
        <v>124</v>
      </c>
      <c r="C1193" s="2" t="s">
        <v>48</v>
      </c>
      <c r="D1193" s="2" t="s">
        <v>10</v>
      </c>
      <c r="E1193" s="2" t="s">
        <v>74</v>
      </c>
      <c r="F1193" s="2" t="s">
        <v>976</v>
      </c>
      <c r="G1193" s="14" t="n">
        <v>9.5</v>
      </c>
      <c r="H1193" s="14" t="n">
        <v>8.98</v>
      </c>
      <c r="I1193" s="14" t="n">
        <v>14.5</v>
      </c>
      <c r="J1193" s="23" t="n">
        <f aca="false">IF(AND(E1193="Priority",ISNUMBER('Cost model'!N663)),'Cost model'!N663,'Cost model'!M663)</f>
        <v>18.5</v>
      </c>
      <c r="K1193" s="14" t="n">
        <f aca="false">J1193-H1193</f>
        <v>9.52</v>
      </c>
      <c r="L1193" s="14" t="n">
        <f aca="false">G1193-H1193</f>
        <v>0.52</v>
      </c>
    </row>
    <row r="1194" customFormat="false" ht="15" hidden="false" customHeight="false" outlineLevel="0" collapsed="false">
      <c r="A1194" s="2" t="s">
        <v>174</v>
      </c>
      <c r="B1194" s="2" t="s">
        <v>174</v>
      </c>
      <c r="C1194" s="2" t="s">
        <v>48</v>
      </c>
      <c r="D1194" s="2" t="s">
        <v>10</v>
      </c>
      <c r="E1194" s="2" t="s">
        <v>74</v>
      </c>
      <c r="F1194" s="2" t="s">
        <v>977</v>
      </c>
      <c r="G1194" s="14" t="n">
        <v>12.5</v>
      </c>
      <c r="H1194" s="14" t="n">
        <v>9.15</v>
      </c>
      <c r="I1194" s="14" t="n">
        <v>12.5</v>
      </c>
      <c r="J1194" s="23" t="n">
        <f aca="false">IF(AND(E1194="Priority",ISNUMBER('Cost model'!N168)),'Cost model'!N168,'Cost model'!M168)</f>
        <v>13.5</v>
      </c>
      <c r="K1194" s="14" t="n">
        <f aca="false">J1194-H1194</f>
        <v>4.35</v>
      </c>
      <c r="L1194" s="14" t="n">
        <f aca="false">G1194-H1194</f>
        <v>3.35</v>
      </c>
    </row>
    <row r="1195" customFormat="false" ht="15" hidden="false" customHeight="false" outlineLevel="0" collapsed="false">
      <c r="A1195" s="2" t="s">
        <v>142</v>
      </c>
      <c r="B1195" s="2" t="s">
        <v>142</v>
      </c>
      <c r="C1195" s="2" t="s">
        <v>48</v>
      </c>
      <c r="D1195" s="2" t="s">
        <v>12</v>
      </c>
      <c r="E1195" s="2" t="s">
        <v>74</v>
      </c>
      <c r="F1195" s="2" t="s">
        <v>977</v>
      </c>
      <c r="G1195" s="14" t="n">
        <v>24.5</v>
      </c>
      <c r="H1195" s="14" t="n">
        <v>41</v>
      </c>
      <c r="I1195" s="14" t="n">
        <v>12.5</v>
      </c>
      <c r="J1195" s="23" t="n">
        <f aca="false">IF(AND(E1195="Priority",ISNUMBER('Cost model'!N636)),'Cost model'!N636,'Cost model'!M636)</f>
        <v>40</v>
      </c>
      <c r="K1195" s="14" t="n">
        <f aca="false">J1195-H1195</f>
        <v>-1</v>
      </c>
      <c r="L1195" s="14" t="n">
        <f aca="false">G1195-H1195</f>
        <v>-16.5</v>
      </c>
    </row>
    <row r="1196" customFormat="false" ht="15" hidden="false" customHeight="false" outlineLevel="0" collapsed="false">
      <c r="A1196" s="2" t="s">
        <v>174</v>
      </c>
      <c r="B1196" s="2" t="s">
        <v>174</v>
      </c>
      <c r="C1196" s="2" t="s">
        <v>48</v>
      </c>
      <c r="D1196" s="2" t="s">
        <v>13</v>
      </c>
      <c r="E1196" s="2" t="s">
        <v>74</v>
      </c>
      <c r="F1196" s="2" t="s">
        <v>977</v>
      </c>
      <c r="G1196" s="14" t="n">
        <v>19.5</v>
      </c>
      <c r="H1196" s="14" t="n">
        <v>38.93</v>
      </c>
      <c r="I1196" s="14" t="n">
        <v>24.5</v>
      </c>
      <c r="J1196" s="23" t="n">
        <f aca="false">IF(AND(E1196="Priority",ISNUMBER('Cost model'!N174)),'Cost model'!N174,'Cost model'!M174)</f>
        <v>70</v>
      </c>
      <c r="K1196" s="14" t="n">
        <f aca="false">J1196-H1196</f>
        <v>31.07</v>
      </c>
      <c r="L1196" s="14" t="n">
        <f aca="false">G1196-H1196</f>
        <v>-19.43</v>
      </c>
    </row>
    <row r="1197" customFormat="false" ht="15" hidden="false" customHeight="false" outlineLevel="0" collapsed="false">
      <c r="A1197" s="2" t="s">
        <v>221</v>
      </c>
      <c r="B1197" s="2" t="s">
        <v>221</v>
      </c>
      <c r="C1197" s="2" t="s">
        <v>47</v>
      </c>
      <c r="D1197" s="2" t="s">
        <v>13</v>
      </c>
      <c r="E1197" s="2" t="s">
        <v>74</v>
      </c>
      <c r="F1197" s="2" t="s">
        <v>977</v>
      </c>
      <c r="G1197" s="14" t="n">
        <v>19.5</v>
      </c>
      <c r="H1197" s="14" t="n">
        <v>33.85</v>
      </c>
      <c r="I1197" s="14" t="n">
        <v>19.5</v>
      </c>
      <c r="J1197" s="23" t="n">
        <f aca="false">IF(AND(E1197="Priority",ISNUMBER('Cost model'!N743)),'Cost model'!N743,'Cost model'!M743)</f>
        <v>45</v>
      </c>
      <c r="K1197" s="14" t="n">
        <f aca="false">J1197-H1197</f>
        <v>11.15</v>
      </c>
      <c r="L1197" s="14" t="n">
        <f aca="false">G1197-H1197</f>
        <v>-14.35</v>
      </c>
    </row>
    <row r="1198" customFormat="false" ht="15" hidden="false" customHeight="false" outlineLevel="0" collapsed="false">
      <c r="A1198" s="2" t="s">
        <v>142</v>
      </c>
      <c r="B1198" s="2" t="s">
        <v>124</v>
      </c>
      <c r="C1198" s="2" t="s">
        <v>48</v>
      </c>
      <c r="D1198" s="2" t="s">
        <v>10</v>
      </c>
      <c r="E1198" s="2" t="s">
        <v>74</v>
      </c>
      <c r="F1198" s="2" t="s">
        <v>976</v>
      </c>
      <c r="G1198" s="14" t="n">
        <v>14.5</v>
      </c>
      <c r="H1198" s="14" t="n">
        <v>13.17</v>
      </c>
      <c r="I1198" s="14" t="n">
        <v>14.5</v>
      </c>
      <c r="J1198" s="23" t="n">
        <f aca="false">IF(AND(E1198="Priority",ISNUMBER('Cost model'!N663)),'Cost model'!N663,'Cost model'!M663)</f>
        <v>18.5</v>
      </c>
      <c r="K1198" s="14" t="n">
        <f aca="false">J1198-H1198</f>
        <v>5.33</v>
      </c>
      <c r="L1198" s="14" t="n">
        <f aca="false">G1198-H1198</f>
        <v>1.33</v>
      </c>
    </row>
    <row r="1199" customFormat="false" ht="15" hidden="false" customHeight="false" outlineLevel="0" collapsed="false">
      <c r="A1199" s="2" t="s">
        <v>124</v>
      </c>
      <c r="B1199" s="2" t="s">
        <v>124</v>
      </c>
      <c r="C1199" s="2" t="s">
        <v>48</v>
      </c>
      <c r="D1199" s="2" t="s">
        <v>12</v>
      </c>
      <c r="E1199" s="2" t="s">
        <v>74</v>
      </c>
      <c r="F1199" s="2" t="s">
        <v>977</v>
      </c>
      <c r="G1199" s="14" t="n">
        <v>12.5</v>
      </c>
      <c r="H1199" s="14" t="n">
        <v>22.75</v>
      </c>
      <c r="I1199" s="14" t="n">
        <v>12.5</v>
      </c>
      <c r="J1199" s="23" t="n">
        <f aca="false">IF(AND(E1199="Priority",ISNUMBER('Cost model'!N321)),'Cost model'!N321,'Cost model'!M321)</f>
        <v>40</v>
      </c>
      <c r="K1199" s="14" t="n">
        <f aca="false">J1199-H1199</f>
        <v>17.25</v>
      </c>
      <c r="L1199" s="14" t="n">
        <f aca="false">G1199-H1199</f>
        <v>-10.25</v>
      </c>
    </row>
    <row r="1200" customFormat="false" ht="15" hidden="false" customHeight="false" outlineLevel="0" collapsed="false">
      <c r="A1200" s="2" t="s">
        <v>158</v>
      </c>
      <c r="B1200" s="2" t="s">
        <v>158</v>
      </c>
      <c r="C1200" s="2" t="s">
        <v>49</v>
      </c>
      <c r="D1200" s="2" t="s">
        <v>10</v>
      </c>
      <c r="E1200" s="2" t="s">
        <v>74</v>
      </c>
      <c r="F1200" s="2" t="s">
        <v>977</v>
      </c>
      <c r="G1200" s="14" t="n">
        <v>29.5</v>
      </c>
      <c r="H1200" s="14" t="n">
        <v>39.8</v>
      </c>
      <c r="I1200" s="14" t="n">
        <v>17.5</v>
      </c>
      <c r="J1200" s="23" t="n">
        <f aca="false">IF(AND(E1200="Priority",ISNUMBER('Cost model'!N424)),'Cost model'!N424,'Cost model'!M424)</f>
        <v>16.5</v>
      </c>
      <c r="K1200" s="14" t="n">
        <f aca="false">J1200-H1200</f>
        <v>-23.3</v>
      </c>
      <c r="L1200" s="14" t="n">
        <f aca="false">G1200-H1200</f>
        <v>-10.3</v>
      </c>
    </row>
    <row r="1201" customFormat="false" ht="15" hidden="false" customHeight="false" outlineLevel="0" collapsed="false">
      <c r="A1201" s="2" t="s">
        <v>142</v>
      </c>
      <c r="B1201" s="2" t="s">
        <v>142</v>
      </c>
      <c r="C1201" s="2" t="s">
        <v>47</v>
      </c>
      <c r="D1201" s="2" t="s">
        <v>10</v>
      </c>
      <c r="E1201" s="2" t="s">
        <v>74</v>
      </c>
      <c r="F1201" s="2" t="s">
        <v>977</v>
      </c>
      <c r="G1201" s="14" t="n">
        <v>9.5</v>
      </c>
      <c r="H1201" s="14" t="n">
        <v>20.05</v>
      </c>
      <c r="I1201" s="14" t="n">
        <v>9.5</v>
      </c>
      <c r="J1201" s="23" t="n">
        <f aca="false">IF(AND(E1201="Priority",ISNUMBER('Cost model'!N632)),'Cost model'!N632,'Cost model'!M632)</f>
        <v>9.5</v>
      </c>
      <c r="K1201" s="14" t="n">
        <f aca="false">J1201-H1201</f>
        <v>-10.55</v>
      </c>
      <c r="L1201" s="14" t="n">
        <f aca="false">G1201-H1201</f>
        <v>-10.55</v>
      </c>
    </row>
    <row r="1202" customFormat="false" ht="15" hidden="false" customHeight="false" outlineLevel="0" collapsed="false">
      <c r="A1202" s="2" t="s">
        <v>124</v>
      </c>
      <c r="B1202" s="2" t="s">
        <v>158</v>
      </c>
      <c r="C1202" s="2" t="s">
        <v>47</v>
      </c>
      <c r="D1202" s="2" t="s">
        <v>12</v>
      </c>
      <c r="E1202" s="2" t="s">
        <v>74</v>
      </c>
      <c r="F1202" s="2" t="s">
        <v>976</v>
      </c>
      <c r="G1202" s="14" t="n">
        <v>9.5</v>
      </c>
      <c r="H1202" s="14" t="n">
        <v>52.62</v>
      </c>
      <c r="I1202" s="14" t="n">
        <v>19.5</v>
      </c>
      <c r="J1202" s="23" t="n">
        <f aca="false">IF(AND(E1202="Priority",ISNUMBER('Cost model'!N350)),'Cost model'!N350,'Cost model'!M350)</f>
        <v>50</v>
      </c>
      <c r="K1202" s="14" t="n">
        <f aca="false">J1202-H1202</f>
        <v>-2.62</v>
      </c>
      <c r="L1202" s="14" t="n">
        <f aca="false">G1202-H1202</f>
        <v>-43.12</v>
      </c>
    </row>
    <row r="1203" customFormat="false" ht="15" hidden="false" customHeight="false" outlineLevel="0" collapsed="false">
      <c r="A1203" s="2" t="s">
        <v>124</v>
      </c>
      <c r="B1203" s="2" t="s">
        <v>124</v>
      </c>
      <c r="C1203" s="2" t="s">
        <v>48</v>
      </c>
      <c r="D1203" s="2" t="s">
        <v>10</v>
      </c>
      <c r="E1203" s="2" t="s">
        <v>74</v>
      </c>
      <c r="F1203" s="2" t="s">
        <v>977</v>
      </c>
      <c r="G1203" s="14" t="n">
        <v>12.5</v>
      </c>
      <c r="H1203" s="14" t="n">
        <v>9</v>
      </c>
      <c r="I1203" s="14" t="n">
        <v>12.5</v>
      </c>
      <c r="J1203" s="23" t="n">
        <f aca="false">IF(AND(E1203="Priority",ISNUMBER('Cost model'!N318)),'Cost model'!N318,'Cost model'!M318)</f>
        <v>14.5</v>
      </c>
      <c r="K1203" s="14" t="n">
        <f aca="false">J1203-H1203</f>
        <v>5.5</v>
      </c>
      <c r="L1203" s="14" t="n">
        <f aca="false">G1203-H1203</f>
        <v>3.5</v>
      </c>
    </row>
    <row r="1204" customFormat="false" ht="15" hidden="false" customHeight="false" outlineLevel="0" collapsed="false">
      <c r="A1204" s="2" t="s">
        <v>124</v>
      </c>
      <c r="B1204" s="2" t="s">
        <v>124</v>
      </c>
      <c r="C1204" s="2" t="s">
        <v>49</v>
      </c>
      <c r="D1204" s="2" t="s">
        <v>10</v>
      </c>
      <c r="E1204" s="2" t="s">
        <v>74</v>
      </c>
      <c r="F1204" s="2" t="s">
        <v>977</v>
      </c>
      <c r="G1204" s="14" t="n">
        <v>17.5</v>
      </c>
      <c r="H1204" s="14" t="n">
        <v>15</v>
      </c>
      <c r="I1204" s="14" t="n">
        <v>17.5</v>
      </c>
      <c r="J1204" s="23" t="n">
        <f aca="false">IF(AND(E1204="Priority",ISNUMBER('Cost model'!N319)),'Cost model'!N319,'Cost model'!M319)</f>
        <v>16.5</v>
      </c>
      <c r="K1204" s="14" t="n">
        <f aca="false">J1204-H1204</f>
        <v>1.5</v>
      </c>
      <c r="L1204" s="14" t="n">
        <f aca="false">G1204-H1204</f>
        <v>2.5</v>
      </c>
    </row>
    <row r="1205" customFormat="false" ht="15" hidden="false" customHeight="false" outlineLevel="0" collapsed="false">
      <c r="A1205" s="2" t="s">
        <v>174</v>
      </c>
      <c r="B1205" s="2" t="s">
        <v>174</v>
      </c>
      <c r="C1205" s="2" t="s">
        <v>48</v>
      </c>
      <c r="D1205" s="2" t="s">
        <v>12</v>
      </c>
      <c r="E1205" s="2" t="s">
        <v>74</v>
      </c>
      <c r="F1205" s="2" t="s">
        <v>977</v>
      </c>
      <c r="G1205" s="14" t="n">
        <v>12.5</v>
      </c>
      <c r="H1205" s="14" t="n">
        <v>41</v>
      </c>
      <c r="I1205" s="14" t="n">
        <v>12.5</v>
      </c>
      <c r="J1205" s="23" t="n">
        <f aca="false">IF(AND(E1205="Priority",ISNUMBER('Cost model'!N171)),'Cost model'!N171,'Cost model'!M171)</f>
        <v>40</v>
      </c>
      <c r="K1205" s="14" t="n">
        <f aca="false">J1205-H1205</f>
        <v>-1</v>
      </c>
      <c r="L1205" s="14" t="n">
        <f aca="false">G1205-H1205</f>
        <v>-28.5</v>
      </c>
    </row>
    <row r="1206" customFormat="false" ht="15" hidden="false" customHeight="false" outlineLevel="0" collapsed="false">
      <c r="A1206" s="2" t="s">
        <v>174</v>
      </c>
      <c r="B1206" s="2" t="s">
        <v>174</v>
      </c>
      <c r="C1206" s="2" t="s">
        <v>48</v>
      </c>
      <c r="D1206" s="2" t="s">
        <v>10</v>
      </c>
      <c r="E1206" s="2" t="s">
        <v>74</v>
      </c>
      <c r="F1206" s="2" t="s">
        <v>977</v>
      </c>
      <c r="G1206" s="14" t="n">
        <v>12.5</v>
      </c>
      <c r="H1206" s="14" t="n">
        <v>17.05</v>
      </c>
      <c r="I1206" s="14" t="n">
        <v>12.5</v>
      </c>
      <c r="J1206" s="23" t="n">
        <f aca="false">IF(AND(E1206="Priority",ISNUMBER('Cost model'!N168)),'Cost model'!N168,'Cost model'!M168)</f>
        <v>13.5</v>
      </c>
      <c r="K1206" s="14" t="n">
        <f aca="false">J1206-H1206</f>
        <v>-3.55</v>
      </c>
      <c r="L1206" s="14" t="n">
        <f aca="false">G1206-H1206</f>
        <v>-4.55</v>
      </c>
    </row>
    <row r="1207" customFormat="false" ht="15" hidden="false" customHeight="false" outlineLevel="0" collapsed="false">
      <c r="A1207" s="2" t="s">
        <v>174</v>
      </c>
      <c r="B1207" s="2" t="s">
        <v>174</v>
      </c>
      <c r="C1207" s="2" t="s">
        <v>47</v>
      </c>
      <c r="D1207" s="2" t="s">
        <v>10</v>
      </c>
      <c r="E1207" s="2" t="s">
        <v>74</v>
      </c>
      <c r="F1207" s="2" t="s">
        <v>977</v>
      </c>
      <c r="G1207" s="14" t="n">
        <v>9.5</v>
      </c>
      <c r="H1207" s="14" t="n">
        <v>6.48</v>
      </c>
      <c r="I1207" s="14" t="n">
        <v>9.5</v>
      </c>
      <c r="J1207" s="23" t="n">
        <f aca="false">IF(AND(E1207="Priority",ISNUMBER('Cost model'!N167)),'Cost model'!N167,'Cost model'!M167)</f>
        <v>8.5</v>
      </c>
      <c r="K1207" s="14" t="n">
        <f aca="false">J1207-H1207</f>
        <v>2.02</v>
      </c>
      <c r="L1207" s="14" t="n">
        <f aca="false">G1207-H1207</f>
        <v>3.02</v>
      </c>
    </row>
    <row r="1208" customFormat="false" ht="15" hidden="false" customHeight="false" outlineLevel="0" collapsed="false">
      <c r="A1208" s="2" t="s">
        <v>142</v>
      </c>
      <c r="B1208" s="2" t="s">
        <v>142</v>
      </c>
      <c r="C1208" s="2" t="s">
        <v>48</v>
      </c>
      <c r="D1208" s="2" t="s">
        <v>10</v>
      </c>
      <c r="E1208" s="2" t="s">
        <v>74</v>
      </c>
      <c r="F1208" s="2" t="s">
        <v>977</v>
      </c>
      <c r="G1208" s="14" t="n">
        <v>14.5</v>
      </c>
      <c r="H1208" s="14" t="n">
        <v>10.42</v>
      </c>
      <c r="I1208" s="14" t="n">
        <v>12.5</v>
      </c>
      <c r="J1208" s="23" t="n">
        <f aca="false">IF(AND(E1208="Priority",ISNUMBER('Cost model'!N633)),'Cost model'!N633,'Cost model'!M633)</f>
        <v>11.5</v>
      </c>
      <c r="K1208" s="14" t="n">
        <f aca="false">J1208-H1208</f>
        <v>1.08</v>
      </c>
      <c r="L1208" s="14" t="n">
        <f aca="false">G1208-H1208</f>
        <v>4.08</v>
      </c>
    </row>
    <row r="1209" customFormat="false" ht="15" hidden="false" customHeight="false" outlineLevel="0" collapsed="false">
      <c r="A1209" s="2" t="s">
        <v>124</v>
      </c>
      <c r="B1209" s="2" t="s">
        <v>124</v>
      </c>
      <c r="C1209" s="2" t="s">
        <v>47</v>
      </c>
      <c r="D1209" s="2" t="s">
        <v>10</v>
      </c>
      <c r="E1209" s="2" t="s">
        <v>74</v>
      </c>
      <c r="F1209" s="2" t="s">
        <v>977</v>
      </c>
      <c r="G1209" s="14" t="n">
        <v>9.5</v>
      </c>
      <c r="H1209" s="14" t="n">
        <v>7.24</v>
      </c>
      <c r="I1209" s="14" t="n">
        <v>9.5</v>
      </c>
      <c r="J1209" s="23" t="n">
        <f aca="false">IF(AND(E1209="Priority",ISNUMBER('Cost model'!N317)),'Cost model'!N317,'Cost model'!M317)</f>
        <v>10.5</v>
      </c>
      <c r="K1209" s="14" t="n">
        <f aca="false">J1209-H1209</f>
        <v>3.26</v>
      </c>
      <c r="L1209" s="14" t="n">
        <f aca="false">G1209-H1209</f>
        <v>2.26</v>
      </c>
    </row>
    <row r="1210" customFormat="false" ht="15" hidden="false" customHeight="false" outlineLevel="0" collapsed="false">
      <c r="A1210" s="2" t="s">
        <v>142</v>
      </c>
      <c r="B1210" s="2" t="s">
        <v>124</v>
      </c>
      <c r="C1210" s="2" t="s">
        <v>47</v>
      </c>
      <c r="D1210" s="2" t="s">
        <v>10</v>
      </c>
      <c r="E1210" s="2" t="s">
        <v>83</v>
      </c>
      <c r="F1210" s="2" t="s">
        <v>976</v>
      </c>
      <c r="G1210" s="14" t="n">
        <v>19.5</v>
      </c>
      <c r="H1210" s="14" t="n">
        <v>20.05</v>
      </c>
      <c r="I1210" s="14" t="n">
        <v>19.5</v>
      </c>
      <c r="J1210" s="23" t="n">
        <f aca="false">IF(AND(E1210="Priority",ISNUMBER('Cost model'!N662)),'Cost model'!N662,'Cost model'!M662)</f>
        <v>18.5</v>
      </c>
      <c r="K1210" s="14" t="n">
        <f aca="false">J1210-H1210</f>
        <v>-1.55</v>
      </c>
      <c r="L1210" s="14" t="n">
        <f aca="false">G1210-H1210</f>
        <v>-0.550000000000001</v>
      </c>
    </row>
    <row r="1211" customFormat="false" ht="15" hidden="false" customHeight="false" outlineLevel="0" collapsed="false">
      <c r="A1211" s="2" t="s">
        <v>124</v>
      </c>
      <c r="B1211" s="2" t="s">
        <v>124</v>
      </c>
      <c r="C1211" s="2" t="s">
        <v>48</v>
      </c>
      <c r="D1211" s="2" t="s">
        <v>10</v>
      </c>
      <c r="E1211" s="2" t="s">
        <v>74</v>
      </c>
      <c r="F1211" s="2" t="s">
        <v>977</v>
      </c>
      <c r="G1211" s="14" t="n">
        <v>12.5</v>
      </c>
      <c r="H1211" s="14" t="n">
        <v>10.77</v>
      </c>
      <c r="I1211" s="14" t="n">
        <v>12.5</v>
      </c>
      <c r="J1211" s="23" t="n">
        <f aca="false">IF(AND(E1211="Priority",ISNUMBER('Cost model'!N318)),'Cost model'!N318,'Cost model'!M318)</f>
        <v>14.5</v>
      </c>
      <c r="K1211" s="14" t="n">
        <f aca="false">J1211-H1211</f>
        <v>3.73</v>
      </c>
      <c r="L1211" s="14" t="n">
        <f aca="false">G1211-H1211</f>
        <v>1.73</v>
      </c>
    </row>
    <row r="1212" customFormat="false" ht="15" hidden="false" customHeight="false" outlineLevel="0" collapsed="false">
      <c r="A1212" s="2" t="s">
        <v>174</v>
      </c>
      <c r="B1212" s="2" t="s">
        <v>174</v>
      </c>
      <c r="C1212" s="2" t="s">
        <v>47</v>
      </c>
      <c r="D1212" s="2" t="s">
        <v>10</v>
      </c>
      <c r="E1212" s="2" t="s">
        <v>74</v>
      </c>
      <c r="F1212" s="2" t="s">
        <v>977</v>
      </c>
      <c r="G1212" s="14" t="n">
        <v>9.5</v>
      </c>
      <c r="H1212" s="14" t="n">
        <v>9.37</v>
      </c>
      <c r="I1212" s="14" t="n">
        <v>9.5</v>
      </c>
      <c r="J1212" s="23" t="n">
        <f aca="false">IF(AND(E1212="Priority",ISNUMBER('Cost model'!N167)),'Cost model'!N167,'Cost model'!M167)</f>
        <v>8.5</v>
      </c>
      <c r="K1212" s="14" t="n">
        <f aca="false">J1212-H1212</f>
        <v>-0.869999999999999</v>
      </c>
      <c r="L1212" s="14" t="n">
        <f aca="false">G1212-H1212</f>
        <v>0.130000000000001</v>
      </c>
    </row>
    <row r="1213" customFormat="false" ht="15" hidden="false" customHeight="false" outlineLevel="0" collapsed="false">
      <c r="A1213" s="2" t="s">
        <v>174</v>
      </c>
      <c r="B1213" s="2" t="s">
        <v>174</v>
      </c>
      <c r="C1213" s="2" t="s">
        <v>47</v>
      </c>
      <c r="D1213" s="2" t="s">
        <v>14</v>
      </c>
      <c r="E1213" s="2" t="s">
        <v>74</v>
      </c>
      <c r="F1213" s="2" t="s">
        <v>977</v>
      </c>
      <c r="G1213" s="14" t="n">
        <v>19</v>
      </c>
      <c r="H1213" s="14" t="n">
        <v>83.98</v>
      </c>
      <c r="I1213" s="14" t="n">
        <v>25</v>
      </c>
      <c r="J1213" s="23" t="n">
        <f aca="false">IF(AND(E1213="Priority",ISNUMBER('Cost model'!N176)),'Cost model'!N176,'Cost model'!M176)</f>
        <v>95</v>
      </c>
      <c r="K1213" s="14" t="n">
        <f aca="false">J1213-H1213</f>
        <v>11.02</v>
      </c>
      <c r="L1213" s="14" t="n">
        <f aca="false">G1213-H1213</f>
        <v>-64.98</v>
      </c>
    </row>
    <row r="1214" customFormat="false" ht="15" hidden="false" customHeight="false" outlineLevel="0" collapsed="false">
      <c r="A1214" s="2" t="s">
        <v>158</v>
      </c>
      <c r="B1214" s="2" t="s">
        <v>142</v>
      </c>
      <c r="C1214" s="2" t="s">
        <v>47</v>
      </c>
      <c r="D1214" s="2" t="s">
        <v>13</v>
      </c>
      <c r="E1214" s="2" t="s">
        <v>74</v>
      </c>
      <c r="F1214" s="2" t="s">
        <v>976</v>
      </c>
      <c r="G1214" s="14" t="n">
        <v>9.5</v>
      </c>
      <c r="H1214" s="14" t="n">
        <v>22.75</v>
      </c>
      <c r="I1214" s="14" t="n">
        <v>24.5</v>
      </c>
      <c r="J1214" s="23" t="n">
        <f aca="false">IF(AND(E1214="Priority",ISNUMBER('Cost model'!N443)),'Cost model'!N443,'Cost model'!M443)</f>
        <v>70</v>
      </c>
      <c r="K1214" s="14" t="n">
        <f aca="false">J1214-H1214</f>
        <v>47.25</v>
      </c>
      <c r="L1214" s="14" t="n">
        <f aca="false">G1214-H1214</f>
        <v>-13.25</v>
      </c>
    </row>
    <row r="1215" customFormat="false" ht="15" hidden="false" customHeight="false" outlineLevel="0" collapsed="false">
      <c r="A1215" s="2" t="s">
        <v>124</v>
      </c>
      <c r="B1215" s="2" t="s">
        <v>158</v>
      </c>
      <c r="C1215" s="2" t="s">
        <v>49</v>
      </c>
      <c r="D1215" s="2" t="s">
        <v>10</v>
      </c>
      <c r="E1215" s="2" t="s">
        <v>74</v>
      </c>
      <c r="F1215" s="2" t="s">
        <v>976</v>
      </c>
      <c r="G1215" s="14" t="n">
        <v>17.5</v>
      </c>
      <c r="H1215" s="14" t="n">
        <v>14.92</v>
      </c>
      <c r="I1215" s="14" t="n">
        <v>17.5</v>
      </c>
      <c r="J1215" s="23" t="n">
        <f aca="false">IF(AND(E1215="Priority",ISNUMBER('Cost model'!N349)),'Cost model'!N349,'Cost model'!M349)</f>
        <v>20.5</v>
      </c>
      <c r="K1215" s="14" t="n">
        <f aca="false">J1215-H1215</f>
        <v>5.58</v>
      </c>
      <c r="L1215" s="14" t="n">
        <f aca="false">G1215-H1215</f>
        <v>2.58</v>
      </c>
    </row>
    <row r="1216" customFormat="false" ht="15" hidden="false" customHeight="false" outlineLevel="0" collapsed="false">
      <c r="A1216" s="2" t="s">
        <v>124</v>
      </c>
      <c r="B1216" s="2" t="s">
        <v>124</v>
      </c>
      <c r="C1216" s="2" t="s">
        <v>48</v>
      </c>
      <c r="D1216" s="2" t="s">
        <v>10</v>
      </c>
      <c r="E1216" s="2" t="s">
        <v>74</v>
      </c>
      <c r="F1216" s="2" t="s">
        <v>977</v>
      </c>
      <c r="G1216" s="14" t="n">
        <v>12.5</v>
      </c>
      <c r="H1216" s="14" t="n">
        <v>7.24</v>
      </c>
      <c r="I1216" s="14" t="n">
        <v>12.5</v>
      </c>
      <c r="J1216" s="23" t="n">
        <f aca="false">IF(AND(E1216="Priority",ISNUMBER('Cost model'!N318)),'Cost model'!N318,'Cost model'!M318)</f>
        <v>14.5</v>
      </c>
      <c r="K1216" s="14" t="n">
        <f aca="false">J1216-H1216</f>
        <v>7.26</v>
      </c>
      <c r="L1216" s="14" t="n">
        <f aca="false">G1216-H1216</f>
        <v>5.26</v>
      </c>
    </row>
    <row r="1217" customFormat="false" ht="15" hidden="false" customHeight="false" outlineLevel="0" collapsed="false">
      <c r="A1217" s="2" t="s">
        <v>142</v>
      </c>
      <c r="B1217" s="2" t="s">
        <v>124</v>
      </c>
      <c r="C1217" s="2" t="s">
        <v>47</v>
      </c>
      <c r="D1217" s="2" t="s">
        <v>10</v>
      </c>
      <c r="E1217" s="2" t="s">
        <v>74</v>
      </c>
      <c r="F1217" s="2" t="s">
        <v>976</v>
      </c>
      <c r="G1217" s="14" t="n">
        <v>14.5</v>
      </c>
      <c r="H1217" s="14" t="n">
        <v>11.89</v>
      </c>
      <c r="I1217" s="14" t="n">
        <v>14.5</v>
      </c>
      <c r="J1217" s="23" t="n">
        <f aca="false">IF(AND(E1217="Priority",ISNUMBER('Cost model'!N662)),'Cost model'!N662,'Cost model'!M662)</f>
        <v>13.5</v>
      </c>
      <c r="K1217" s="14" t="n">
        <f aca="false">J1217-H1217</f>
        <v>1.61</v>
      </c>
      <c r="L1217" s="14" t="n">
        <f aca="false">G1217-H1217</f>
        <v>2.61</v>
      </c>
    </row>
    <row r="1218" customFormat="false" ht="15" hidden="false" customHeight="false" outlineLevel="0" collapsed="false">
      <c r="A1218" s="2" t="s">
        <v>142</v>
      </c>
      <c r="B1218" s="2" t="s">
        <v>142</v>
      </c>
      <c r="C1218" s="2" t="s">
        <v>48</v>
      </c>
      <c r="D1218" s="2" t="s">
        <v>12</v>
      </c>
      <c r="E1218" s="2" t="s">
        <v>74</v>
      </c>
      <c r="F1218" s="2" t="s">
        <v>977</v>
      </c>
      <c r="G1218" s="14" t="n">
        <v>12.5</v>
      </c>
      <c r="H1218" s="14" t="n">
        <v>24.5</v>
      </c>
      <c r="I1218" s="14" t="n">
        <v>12.5</v>
      </c>
      <c r="J1218" s="23" t="n">
        <f aca="false">IF(AND(E1218="Priority",ISNUMBER('Cost model'!N636)),'Cost model'!N636,'Cost model'!M636)</f>
        <v>40</v>
      </c>
      <c r="K1218" s="14" t="n">
        <f aca="false">J1218-H1218</f>
        <v>15.5</v>
      </c>
      <c r="L1218" s="14" t="n">
        <f aca="false">G1218-H1218</f>
        <v>-12</v>
      </c>
    </row>
    <row r="1219" customFormat="false" ht="15" hidden="false" customHeight="false" outlineLevel="0" collapsed="false">
      <c r="A1219" s="2" t="s">
        <v>221</v>
      </c>
      <c r="B1219" s="2" t="s">
        <v>158</v>
      </c>
      <c r="C1219" s="2" t="s">
        <v>47</v>
      </c>
      <c r="D1219" s="2" t="s">
        <v>12</v>
      </c>
      <c r="E1219" s="2" t="s">
        <v>74</v>
      </c>
      <c r="F1219" s="2" t="s">
        <v>976</v>
      </c>
      <c r="G1219" s="14" t="n">
        <v>9.5</v>
      </c>
      <c r="H1219" s="14" t="n">
        <v>39.25</v>
      </c>
      <c r="I1219" s="14" t="n">
        <v>19.5</v>
      </c>
      <c r="J1219" s="23" t="n">
        <f aca="false">IF(AND(E1219="Priority",ISNUMBER('Cost model'!N755)),'Cost model'!N755,'Cost model'!M755)</f>
        <v>50</v>
      </c>
      <c r="K1219" s="14" t="n">
        <f aca="false">J1219-H1219</f>
        <v>10.75</v>
      </c>
      <c r="L1219" s="14" t="n">
        <f aca="false">G1219-H1219</f>
        <v>-29.75</v>
      </c>
    </row>
    <row r="1220" customFormat="false" ht="15" hidden="false" customHeight="false" outlineLevel="0" collapsed="false">
      <c r="A1220" s="2" t="s">
        <v>174</v>
      </c>
      <c r="B1220" s="2" t="s">
        <v>174</v>
      </c>
      <c r="C1220" s="2" t="s">
        <v>48</v>
      </c>
      <c r="D1220" s="2" t="s">
        <v>12</v>
      </c>
      <c r="E1220" s="2" t="s">
        <v>74</v>
      </c>
      <c r="F1220" s="2" t="s">
        <v>977</v>
      </c>
      <c r="G1220" s="14" t="n">
        <v>12.5</v>
      </c>
      <c r="H1220" s="14" t="n">
        <v>41</v>
      </c>
      <c r="I1220" s="14" t="n">
        <v>12.5</v>
      </c>
      <c r="J1220" s="23" t="n">
        <f aca="false">IF(AND(E1220="Priority",ISNUMBER('Cost model'!N171)),'Cost model'!N171,'Cost model'!M171)</f>
        <v>40</v>
      </c>
      <c r="K1220" s="14" t="n">
        <f aca="false">J1220-H1220</f>
        <v>-1</v>
      </c>
      <c r="L1220" s="14" t="n">
        <f aca="false">G1220-H1220</f>
        <v>-28.5</v>
      </c>
    </row>
    <row r="1221" customFormat="false" ht="15" hidden="false" customHeight="false" outlineLevel="0" collapsed="false">
      <c r="A1221" s="2" t="s">
        <v>221</v>
      </c>
      <c r="B1221" s="2" t="s">
        <v>158</v>
      </c>
      <c r="C1221" s="2" t="s">
        <v>47</v>
      </c>
      <c r="D1221" s="2" t="s">
        <v>10</v>
      </c>
      <c r="E1221" s="2" t="s">
        <v>74</v>
      </c>
      <c r="F1221" s="2" t="s">
        <v>976</v>
      </c>
      <c r="G1221" s="14" t="n">
        <v>9.5</v>
      </c>
      <c r="H1221" s="14" t="n">
        <v>11.53</v>
      </c>
      <c r="I1221" s="14" t="n">
        <v>14.5</v>
      </c>
      <c r="J1221" s="23" t="n">
        <f aca="false">IF(AND(E1221="Priority",ISNUMBER('Cost model'!N752)),'Cost model'!N752,'Cost model'!M752)</f>
        <v>12.5</v>
      </c>
      <c r="K1221" s="14" t="n">
        <f aca="false">J1221-H1221</f>
        <v>0.970000000000001</v>
      </c>
      <c r="L1221" s="14" t="n">
        <f aca="false">G1221-H1221</f>
        <v>-2.03</v>
      </c>
    </row>
    <row r="1222" customFormat="false" ht="15" hidden="false" customHeight="false" outlineLevel="0" collapsed="false">
      <c r="A1222" s="2" t="s">
        <v>124</v>
      </c>
      <c r="B1222" s="2" t="s">
        <v>124</v>
      </c>
      <c r="C1222" s="2" t="s">
        <v>47</v>
      </c>
      <c r="D1222" s="2" t="s">
        <v>10</v>
      </c>
      <c r="E1222" s="2" t="s">
        <v>74</v>
      </c>
      <c r="F1222" s="2" t="s">
        <v>977</v>
      </c>
      <c r="G1222" s="14" t="n">
        <v>9.5</v>
      </c>
      <c r="H1222" s="14" t="n">
        <v>20.05</v>
      </c>
      <c r="I1222" s="14" t="n">
        <v>9.5</v>
      </c>
      <c r="J1222" s="23" t="n">
        <f aca="false">IF(AND(E1222="Priority",ISNUMBER('Cost model'!N317)),'Cost model'!N317,'Cost model'!M317)</f>
        <v>10.5</v>
      </c>
      <c r="K1222" s="14" t="n">
        <f aca="false">J1222-H1222</f>
        <v>-9.55</v>
      </c>
      <c r="L1222" s="14" t="n">
        <f aca="false">G1222-H1222</f>
        <v>-10.55</v>
      </c>
    </row>
    <row r="1223" customFormat="false" ht="15" hidden="false" customHeight="false" outlineLevel="0" collapsed="false">
      <c r="A1223" s="2" t="s">
        <v>174</v>
      </c>
      <c r="B1223" s="2" t="s">
        <v>174</v>
      </c>
      <c r="C1223" s="2" t="s">
        <v>47</v>
      </c>
      <c r="D1223" s="2" t="s">
        <v>10</v>
      </c>
      <c r="E1223" s="2" t="s">
        <v>74</v>
      </c>
      <c r="F1223" s="2" t="s">
        <v>977</v>
      </c>
      <c r="G1223" s="14" t="n">
        <v>9.5</v>
      </c>
      <c r="H1223" s="14" t="n">
        <v>7.24</v>
      </c>
      <c r="I1223" s="14" t="n">
        <v>9.5</v>
      </c>
      <c r="J1223" s="23" t="n">
        <f aca="false">IF(AND(E1223="Priority",ISNUMBER('Cost model'!N167)),'Cost model'!N167,'Cost model'!M167)</f>
        <v>8.5</v>
      </c>
      <c r="K1223" s="14" t="n">
        <f aca="false">J1223-H1223</f>
        <v>1.26</v>
      </c>
      <c r="L1223" s="14" t="n">
        <f aca="false">G1223-H1223</f>
        <v>2.26</v>
      </c>
    </row>
    <row r="1224" customFormat="false" ht="15" hidden="false" customHeight="false" outlineLevel="0" collapsed="false">
      <c r="A1224" s="2" t="s">
        <v>174</v>
      </c>
      <c r="B1224" s="2" t="s">
        <v>174</v>
      </c>
      <c r="C1224" s="2" t="s">
        <v>48</v>
      </c>
      <c r="D1224" s="2" t="s">
        <v>10</v>
      </c>
      <c r="E1224" s="2" t="s">
        <v>74</v>
      </c>
      <c r="F1224" s="2" t="s">
        <v>977</v>
      </c>
      <c r="G1224" s="14" t="n">
        <v>9.5</v>
      </c>
      <c r="H1224" s="14" t="n">
        <v>20.19</v>
      </c>
      <c r="I1224" s="14" t="n">
        <v>12.5</v>
      </c>
      <c r="J1224" s="23" t="n">
        <f aca="false">IF(AND(E1224="Priority",ISNUMBER('Cost model'!N168)),'Cost model'!N168,'Cost model'!M168)</f>
        <v>13.5</v>
      </c>
      <c r="K1224" s="14" t="n">
        <f aca="false">J1224-H1224</f>
        <v>-6.69</v>
      </c>
      <c r="L1224" s="14" t="n">
        <f aca="false">G1224-H1224</f>
        <v>-10.69</v>
      </c>
    </row>
    <row r="1225" customFormat="false" ht="15" hidden="false" customHeight="false" outlineLevel="0" collapsed="false">
      <c r="A1225" s="2" t="s">
        <v>221</v>
      </c>
      <c r="B1225" s="2" t="s">
        <v>221</v>
      </c>
      <c r="C1225" s="2" t="s">
        <v>47</v>
      </c>
      <c r="D1225" s="2" t="s">
        <v>10</v>
      </c>
      <c r="E1225" s="2" t="s">
        <v>74</v>
      </c>
      <c r="F1225" s="2" t="s">
        <v>977</v>
      </c>
      <c r="G1225" s="14" t="n">
        <v>9.5</v>
      </c>
      <c r="H1225" s="14" t="n">
        <v>6.94</v>
      </c>
      <c r="I1225" s="14" t="n">
        <v>9.5</v>
      </c>
      <c r="J1225" s="23" t="n">
        <f aca="false">IF(AND(E1225="Priority",ISNUMBER('Cost model'!N737)),'Cost model'!N737,'Cost model'!M737)</f>
        <v>8.5</v>
      </c>
      <c r="K1225" s="14" t="n">
        <f aca="false">J1225-H1225</f>
        <v>1.56</v>
      </c>
      <c r="L1225" s="14" t="n">
        <f aca="false">G1225-H1225</f>
        <v>2.56</v>
      </c>
    </row>
    <row r="1226" customFormat="false" ht="15" hidden="false" customHeight="false" outlineLevel="0" collapsed="false">
      <c r="A1226" s="2" t="s">
        <v>174</v>
      </c>
      <c r="B1226" s="2" t="s">
        <v>124</v>
      </c>
      <c r="C1226" s="2" t="s">
        <v>47</v>
      </c>
      <c r="D1226" s="2" t="s">
        <v>10</v>
      </c>
      <c r="E1226" s="2" t="s">
        <v>74</v>
      </c>
      <c r="F1226" s="2" t="s">
        <v>976</v>
      </c>
      <c r="G1226" s="14" t="n">
        <v>9.5</v>
      </c>
      <c r="H1226" s="14" t="n">
        <v>10.9</v>
      </c>
      <c r="I1226" s="14" t="n">
        <v>9.5</v>
      </c>
      <c r="J1226" s="23" t="n">
        <f aca="false">IF(AND(E1226="Priority",ISNUMBER('Cost model'!N107)),'Cost model'!N107,'Cost model'!M107)</f>
        <v>12.5</v>
      </c>
      <c r="K1226" s="14" t="n">
        <f aca="false">J1226-H1226</f>
        <v>1.6</v>
      </c>
      <c r="L1226" s="14" t="n">
        <f aca="false">G1226-H1226</f>
        <v>-1.4</v>
      </c>
    </row>
    <row r="1227" customFormat="false" ht="15" hidden="false" customHeight="false" outlineLevel="0" collapsed="false">
      <c r="A1227" s="2" t="s">
        <v>142</v>
      </c>
      <c r="B1227" s="2" t="s">
        <v>174</v>
      </c>
      <c r="C1227" s="2" t="s">
        <v>48</v>
      </c>
      <c r="D1227" s="2" t="s">
        <v>12</v>
      </c>
      <c r="E1227" s="2" t="s">
        <v>74</v>
      </c>
      <c r="F1227" s="2" t="s">
        <v>976</v>
      </c>
      <c r="G1227" s="14" t="n">
        <v>19.5</v>
      </c>
      <c r="H1227" s="14" t="n">
        <v>16.68</v>
      </c>
      <c r="I1227" s="14" t="n">
        <v>19.5</v>
      </c>
      <c r="J1227" s="23" t="n">
        <f aca="false">IF(AND(E1227="Priority",ISNUMBER('Cost model'!N696)),'Cost model'!N696,'Cost model'!M696)</f>
        <v>45</v>
      </c>
      <c r="K1227" s="14" t="n">
        <f aca="false">J1227-H1227</f>
        <v>28.32</v>
      </c>
      <c r="L1227" s="14" t="n">
        <f aca="false">G1227-H1227</f>
        <v>2.82</v>
      </c>
    </row>
    <row r="1228" customFormat="false" ht="15" hidden="false" customHeight="false" outlineLevel="0" collapsed="false">
      <c r="A1228" s="2" t="s">
        <v>123</v>
      </c>
      <c r="B1228" s="2" t="s">
        <v>174</v>
      </c>
      <c r="C1228" s="2" t="s">
        <v>47</v>
      </c>
      <c r="D1228" s="2" t="s">
        <v>10</v>
      </c>
      <c r="E1228" s="2" t="s">
        <v>74</v>
      </c>
      <c r="F1228" s="2" t="s">
        <v>976</v>
      </c>
      <c r="G1228" s="14" t="n">
        <v>9.5</v>
      </c>
      <c r="H1228" s="14" t="n">
        <v>18.52</v>
      </c>
      <c r="I1228" s="14" t="n">
        <v>14.5</v>
      </c>
      <c r="J1228" s="23" t="n">
        <f aca="false">IF(AND(E1228="Priority",ISNUMBER('Cost model'!N47)),'Cost model'!N47,'Cost model'!M47)</f>
        <v>12.5</v>
      </c>
      <c r="K1228" s="14" t="n">
        <f aca="false">J1228-H1228</f>
        <v>-6.02</v>
      </c>
      <c r="L1228" s="14" t="n">
        <f aca="false">G1228-H1228</f>
        <v>-9.02</v>
      </c>
    </row>
    <row r="1229" customFormat="false" ht="15" hidden="false" customHeight="false" outlineLevel="0" collapsed="false">
      <c r="A1229" s="2" t="s">
        <v>174</v>
      </c>
      <c r="B1229" s="2" t="s">
        <v>174</v>
      </c>
      <c r="C1229" s="2" t="s">
        <v>49</v>
      </c>
      <c r="D1229" s="2" t="s">
        <v>10</v>
      </c>
      <c r="E1229" s="2" t="s">
        <v>74</v>
      </c>
      <c r="F1229" s="2" t="s">
        <v>977</v>
      </c>
      <c r="G1229" s="14" t="n">
        <v>17.5</v>
      </c>
      <c r="H1229" s="14" t="n">
        <v>11.01</v>
      </c>
      <c r="I1229" s="14" t="n">
        <v>17.5</v>
      </c>
      <c r="J1229" s="23" t="n">
        <f aca="false">IF(AND(E1229="Priority",ISNUMBER('Cost model'!N169)),'Cost model'!N169,'Cost model'!M169)</f>
        <v>18.5</v>
      </c>
      <c r="K1229" s="14" t="n">
        <f aca="false">J1229-H1229</f>
        <v>7.49</v>
      </c>
      <c r="L1229" s="14" t="n">
        <f aca="false">G1229-H1229</f>
        <v>6.49</v>
      </c>
    </row>
    <row r="1230" customFormat="false" ht="15" hidden="false" customHeight="false" outlineLevel="0" collapsed="false">
      <c r="A1230" s="2" t="s">
        <v>174</v>
      </c>
      <c r="B1230" s="2" t="s">
        <v>174</v>
      </c>
      <c r="C1230" s="2" t="s">
        <v>49</v>
      </c>
      <c r="D1230" s="2" t="s">
        <v>10</v>
      </c>
      <c r="E1230" s="2" t="s">
        <v>74</v>
      </c>
      <c r="F1230" s="2" t="s">
        <v>977</v>
      </c>
      <c r="G1230" s="14" t="n">
        <v>19.5</v>
      </c>
      <c r="H1230" s="14" t="n">
        <v>43.69</v>
      </c>
      <c r="I1230" s="14" t="n">
        <v>17.5</v>
      </c>
      <c r="J1230" s="23" t="n">
        <f aca="false">IF(AND(E1230="Priority",ISNUMBER('Cost model'!N169)),'Cost model'!N169,'Cost model'!M169)</f>
        <v>18.5</v>
      </c>
      <c r="K1230" s="14" t="n">
        <f aca="false">J1230-H1230</f>
        <v>-25.19</v>
      </c>
      <c r="L1230" s="14" t="n">
        <f aca="false">G1230-H1230</f>
        <v>-24.19</v>
      </c>
    </row>
    <row r="1231" customFormat="false" ht="15" hidden="false" customHeight="false" outlineLevel="0" collapsed="false">
      <c r="A1231" s="2" t="s">
        <v>174</v>
      </c>
      <c r="B1231" s="2" t="s">
        <v>174</v>
      </c>
      <c r="C1231" s="2" t="s">
        <v>48</v>
      </c>
      <c r="D1231" s="2" t="s">
        <v>10</v>
      </c>
      <c r="E1231" s="2" t="s">
        <v>74</v>
      </c>
      <c r="F1231" s="2" t="s">
        <v>977</v>
      </c>
      <c r="G1231" s="14" t="n">
        <v>9.5</v>
      </c>
      <c r="H1231" s="14" t="n">
        <v>13.9</v>
      </c>
      <c r="I1231" s="14" t="n">
        <v>12.5</v>
      </c>
      <c r="J1231" s="23" t="n">
        <f aca="false">IF(AND(E1231="Priority",ISNUMBER('Cost model'!N168)),'Cost model'!N168,'Cost model'!M168)</f>
        <v>13.5</v>
      </c>
      <c r="K1231" s="14" t="n">
        <f aca="false">J1231-H1231</f>
        <v>-0.4</v>
      </c>
      <c r="L1231" s="14" t="n">
        <f aca="false">G1231-H1231</f>
        <v>-4.4</v>
      </c>
    </row>
    <row r="1232" customFormat="false" ht="15" hidden="false" customHeight="false" outlineLevel="0" collapsed="false">
      <c r="A1232" s="2" t="s">
        <v>174</v>
      </c>
      <c r="B1232" s="2" t="s">
        <v>174</v>
      </c>
      <c r="C1232" s="2" t="s">
        <v>48</v>
      </c>
      <c r="D1232" s="2" t="s">
        <v>12</v>
      </c>
      <c r="E1232" s="2" t="s">
        <v>74</v>
      </c>
      <c r="F1232" s="2" t="s">
        <v>977</v>
      </c>
      <c r="G1232" s="14" t="n">
        <v>17.5</v>
      </c>
      <c r="H1232" s="14" t="n">
        <v>24.5</v>
      </c>
      <c r="I1232" s="14" t="n">
        <v>12.5</v>
      </c>
      <c r="J1232" s="23" t="n">
        <f aca="false">IF(AND(E1232="Priority",ISNUMBER('Cost model'!N171)),'Cost model'!N171,'Cost model'!M171)</f>
        <v>40</v>
      </c>
      <c r="K1232" s="14" t="n">
        <f aca="false">J1232-H1232</f>
        <v>15.5</v>
      </c>
      <c r="L1232" s="14" t="n">
        <f aca="false">G1232-H1232</f>
        <v>-7</v>
      </c>
    </row>
    <row r="1233" customFormat="false" ht="15" hidden="false" customHeight="false" outlineLevel="0" collapsed="false">
      <c r="A1233" s="2" t="s">
        <v>142</v>
      </c>
      <c r="B1233" s="2" t="s">
        <v>158</v>
      </c>
      <c r="C1233" s="2" t="s">
        <v>47</v>
      </c>
      <c r="D1233" s="2" t="s">
        <v>12</v>
      </c>
      <c r="E1233" s="2" t="s">
        <v>74</v>
      </c>
      <c r="F1233" s="2" t="s">
        <v>976</v>
      </c>
      <c r="G1233" s="14" t="n">
        <v>19.5</v>
      </c>
      <c r="H1233" s="14" t="n">
        <v>24.42</v>
      </c>
      <c r="I1233" s="14" t="n">
        <v>19.5</v>
      </c>
      <c r="J1233" s="23" t="n">
        <f aca="false">IF(AND(E1233="Priority",ISNUMBER('Cost model'!N650)),'Cost model'!N650,'Cost model'!M650)</f>
        <v>40</v>
      </c>
      <c r="K1233" s="14" t="n">
        <f aca="false">J1233-H1233</f>
        <v>15.58</v>
      </c>
      <c r="L1233" s="14" t="n">
        <f aca="false">G1233-H1233</f>
        <v>-4.92</v>
      </c>
    </row>
    <row r="1234" customFormat="false" ht="15" hidden="false" customHeight="false" outlineLevel="0" collapsed="false">
      <c r="A1234" s="2" t="s">
        <v>174</v>
      </c>
      <c r="B1234" s="2" t="s">
        <v>174</v>
      </c>
      <c r="C1234" s="2" t="s">
        <v>48</v>
      </c>
      <c r="D1234" s="2" t="s">
        <v>10</v>
      </c>
      <c r="E1234" s="2" t="s">
        <v>83</v>
      </c>
      <c r="F1234" s="2" t="s">
        <v>977</v>
      </c>
      <c r="G1234" s="14" t="n">
        <v>17.5</v>
      </c>
      <c r="H1234" s="14" t="n">
        <v>22.75</v>
      </c>
      <c r="I1234" s="14" t="n">
        <v>17.5</v>
      </c>
      <c r="J1234" s="23" t="n">
        <f aca="false">IF(AND(E1234="Priority",ISNUMBER('Cost model'!N168)),'Cost model'!N168,'Cost model'!M168)</f>
        <v>18.5</v>
      </c>
      <c r="K1234" s="14" t="n">
        <f aca="false">J1234-H1234</f>
        <v>-4.25</v>
      </c>
      <c r="L1234" s="14" t="n">
        <f aca="false">G1234-H1234</f>
        <v>-5.25</v>
      </c>
    </row>
    <row r="1235" customFormat="false" ht="15" hidden="false" customHeight="false" outlineLevel="0" collapsed="false">
      <c r="A1235" s="2" t="s">
        <v>221</v>
      </c>
      <c r="B1235" s="2" t="s">
        <v>158</v>
      </c>
      <c r="C1235" s="2" t="s">
        <v>47</v>
      </c>
      <c r="D1235" s="2" t="s">
        <v>10</v>
      </c>
      <c r="E1235" s="2" t="s">
        <v>74</v>
      </c>
      <c r="F1235" s="2" t="s">
        <v>976</v>
      </c>
      <c r="G1235" s="14" t="n">
        <v>9.5</v>
      </c>
      <c r="H1235" s="14" t="n">
        <v>9.57</v>
      </c>
      <c r="I1235" s="14" t="n">
        <v>14.5</v>
      </c>
      <c r="J1235" s="23" t="n">
        <f aca="false">IF(AND(E1235="Priority",ISNUMBER('Cost model'!N752)),'Cost model'!N752,'Cost model'!M752)</f>
        <v>12.5</v>
      </c>
      <c r="K1235" s="14" t="n">
        <f aca="false">J1235-H1235</f>
        <v>2.93</v>
      </c>
      <c r="L1235" s="14" t="n">
        <f aca="false">G1235-H1235</f>
        <v>-0.0700000000000003</v>
      </c>
    </row>
    <row r="1236" customFormat="false" ht="15" hidden="false" customHeight="false" outlineLevel="0" collapsed="false">
      <c r="A1236" s="2" t="s">
        <v>221</v>
      </c>
      <c r="B1236" s="2" t="s">
        <v>221</v>
      </c>
      <c r="C1236" s="2" t="s">
        <v>49</v>
      </c>
      <c r="D1236" s="2" t="s">
        <v>12</v>
      </c>
      <c r="E1236" s="2" t="s">
        <v>74</v>
      </c>
      <c r="F1236" s="2" t="s">
        <v>977</v>
      </c>
      <c r="G1236" s="14" t="n">
        <v>17.5</v>
      </c>
      <c r="H1236" s="14" t="n">
        <v>31.24</v>
      </c>
      <c r="I1236" s="14" t="n">
        <v>19.5</v>
      </c>
      <c r="J1236" s="23" t="n">
        <f aca="false">IF(AND(E1236="Priority",ISNUMBER('Cost model'!N742)),'Cost model'!N742,'Cost model'!M742)</f>
        <v>60</v>
      </c>
      <c r="K1236" s="14" t="n">
        <f aca="false">J1236-H1236</f>
        <v>28.76</v>
      </c>
      <c r="L1236" s="14" t="n">
        <f aca="false">G1236-H1236</f>
        <v>-13.74</v>
      </c>
    </row>
    <row r="1237" customFormat="false" ht="15" hidden="false" customHeight="false" outlineLevel="0" collapsed="false">
      <c r="A1237" s="2" t="s">
        <v>221</v>
      </c>
      <c r="B1237" s="2" t="s">
        <v>158</v>
      </c>
      <c r="C1237" s="2" t="s">
        <v>47</v>
      </c>
      <c r="D1237" s="2" t="s">
        <v>10</v>
      </c>
      <c r="E1237" s="2" t="s">
        <v>74</v>
      </c>
      <c r="F1237" s="2" t="s">
        <v>976</v>
      </c>
      <c r="G1237" s="14" t="n">
        <v>9.5</v>
      </c>
      <c r="H1237" s="14" t="n">
        <v>11.53</v>
      </c>
      <c r="I1237" s="14" t="n">
        <v>14.5</v>
      </c>
      <c r="J1237" s="23" t="n">
        <f aca="false">IF(AND(E1237="Priority",ISNUMBER('Cost model'!N752)),'Cost model'!N752,'Cost model'!M752)</f>
        <v>12.5</v>
      </c>
      <c r="K1237" s="14" t="n">
        <f aca="false">J1237-H1237</f>
        <v>0.970000000000001</v>
      </c>
      <c r="L1237" s="14" t="n">
        <f aca="false">G1237-H1237</f>
        <v>-2.03</v>
      </c>
    </row>
    <row r="1238" customFormat="false" ht="15" hidden="false" customHeight="false" outlineLevel="0" collapsed="false">
      <c r="A1238" s="2" t="s">
        <v>221</v>
      </c>
      <c r="B1238" s="2" t="s">
        <v>221</v>
      </c>
      <c r="C1238" s="2" t="s">
        <v>47</v>
      </c>
      <c r="D1238" s="2" t="s">
        <v>10</v>
      </c>
      <c r="E1238" s="2" t="s">
        <v>83</v>
      </c>
      <c r="F1238" s="2" t="s">
        <v>977</v>
      </c>
      <c r="G1238" s="14" t="n">
        <v>14.5</v>
      </c>
      <c r="H1238" s="14" t="n">
        <v>5.83</v>
      </c>
      <c r="I1238" s="14" t="n">
        <v>14.5</v>
      </c>
      <c r="J1238" s="23" t="n">
        <f aca="false">IF(AND(E1238="Priority",ISNUMBER('Cost model'!N737)),'Cost model'!N737,'Cost model'!M737)</f>
        <v>13.5</v>
      </c>
      <c r="K1238" s="14" t="n">
        <f aca="false">J1238-H1238</f>
        <v>7.67</v>
      </c>
      <c r="L1238" s="14" t="n">
        <f aca="false">G1238-H1238</f>
        <v>8.67</v>
      </c>
    </row>
    <row r="1239" customFormat="false" ht="15" hidden="false" customHeight="false" outlineLevel="0" collapsed="false">
      <c r="A1239" s="2" t="s">
        <v>174</v>
      </c>
      <c r="B1239" s="2" t="s">
        <v>174</v>
      </c>
      <c r="C1239" s="2" t="s">
        <v>49</v>
      </c>
      <c r="D1239" s="2" t="s">
        <v>12</v>
      </c>
      <c r="E1239" s="2" t="s">
        <v>74</v>
      </c>
      <c r="F1239" s="2" t="s">
        <v>977</v>
      </c>
      <c r="G1239" s="14" t="n">
        <v>50</v>
      </c>
      <c r="H1239" s="14" t="n">
        <v>35.99</v>
      </c>
      <c r="I1239" s="14" t="n">
        <v>19.5</v>
      </c>
      <c r="J1239" s="23" t="n">
        <f aca="false">IF(AND(E1239="Priority",ISNUMBER('Cost model'!N172)),'Cost model'!N172,'Cost model'!M172)</f>
        <v>45</v>
      </c>
      <c r="K1239" s="14" t="n">
        <f aca="false">J1239-H1239</f>
        <v>9.01</v>
      </c>
      <c r="L1239" s="14" t="n">
        <f aca="false">G1239-H1239</f>
        <v>14.01</v>
      </c>
    </row>
    <row r="1240" customFormat="false" ht="15" hidden="false" customHeight="false" outlineLevel="0" collapsed="false">
      <c r="A1240" s="2" t="s">
        <v>221</v>
      </c>
      <c r="B1240" s="2" t="s">
        <v>221</v>
      </c>
      <c r="C1240" s="2" t="s">
        <v>47</v>
      </c>
      <c r="D1240" s="2" t="s">
        <v>12</v>
      </c>
      <c r="E1240" s="2" t="s">
        <v>74</v>
      </c>
      <c r="F1240" s="2" t="s">
        <v>977</v>
      </c>
      <c r="G1240" s="14" t="n">
        <v>9.5</v>
      </c>
      <c r="H1240" s="14" t="n">
        <v>50.16</v>
      </c>
      <c r="I1240" s="14" t="n">
        <v>9.5</v>
      </c>
      <c r="J1240" s="23" t="n">
        <f aca="false">IF(AND(E1240="Priority",ISNUMBER('Cost model'!N740)),'Cost model'!N740,'Cost model'!M740)</f>
        <v>22.5</v>
      </c>
      <c r="K1240" s="14" t="n">
        <f aca="false">J1240-H1240</f>
        <v>-27.66</v>
      </c>
      <c r="L1240" s="14" t="n">
        <f aca="false">G1240-H1240</f>
        <v>-40.66</v>
      </c>
    </row>
    <row r="1241" customFormat="false" ht="15" hidden="false" customHeight="false" outlineLevel="0" collapsed="false">
      <c r="A1241" s="2" t="s">
        <v>174</v>
      </c>
      <c r="B1241" s="2" t="s">
        <v>124</v>
      </c>
      <c r="C1241" s="2" t="s">
        <v>49</v>
      </c>
      <c r="D1241" s="2" t="s">
        <v>15</v>
      </c>
      <c r="E1241" s="2" t="s">
        <v>74</v>
      </c>
      <c r="F1241" s="2" t="s">
        <v>976</v>
      </c>
      <c r="G1241" s="14" t="n">
        <v>95</v>
      </c>
      <c r="H1241" s="14" t="n">
        <v>175.28</v>
      </c>
      <c r="I1241" s="14" t="n">
        <v>250</v>
      </c>
      <c r="J1241" s="23" t="n">
        <f aca="false">IF(AND(E1241="Priority",ISNUMBER('Cost model'!N121)),'Cost model'!N121,'Cost model'!M121)</f>
        <v>285</v>
      </c>
      <c r="K1241" s="14" t="n">
        <f aca="false">J1241-H1241</f>
        <v>109.72</v>
      </c>
      <c r="L1241" s="14" t="n">
        <f aca="false">G1241-H1241</f>
        <v>-80.28</v>
      </c>
    </row>
    <row r="1242" customFormat="false" ht="15" hidden="false" customHeight="false" outlineLevel="0" collapsed="false">
      <c r="A1242" s="2" t="s">
        <v>221</v>
      </c>
      <c r="B1242" s="2" t="s">
        <v>221</v>
      </c>
      <c r="C1242" s="2" t="s">
        <v>49</v>
      </c>
      <c r="D1242" s="2" t="s">
        <v>12</v>
      </c>
      <c r="E1242" s="2" t="s">
        <v>74</v>
      </c>
      <c r="F1242" s="2" t="s">
        <v>977</v>
      </c>
      <c r="G1242" s="14" t="n">
        <v>24.5</v>
      </c>
      <c r="H1242" s="14" t="n">
        <v>31.68</v>
      </c>
      <c r="I1242" s="14" t="n">
        <v>19.5</v>
      </c>
      <c r="J1242" s="23" t="n">
        <f aca="false">IF(AND(E1242="Priority",ISNUMBER('Cost model'!N742)),'Cost model'!N742,'Cost model'!M742)</f>
        <v>60</v>
      </c>
      <c r="K1242" s="14" t="n">
        <f aca="false">J1242-H1242</f>
        <v>28.32</v>
      </c>
      <c r="L1242" s="14" t="n">
        <f aca="false">G1242-H1242</f>
        <v>-7.18</v>
      </c>
    </row>
    <row r="1243" customFormat="false" ht="15" hidden="false" customHeight="false" outlineLevel="0" collapsed="false">
      <c r="A1243" s="2" t="s">
        <v>142</v>
      </c>
      <c r="B1243" s="2" t="s">
        <v>142</v>
      </c>
      <c r="C1243" s="2" t="s">
        <v>49</v>
      </c>
      <c r="D1243" s="2" t="s">
        <v>12</v>
      </c>
      <c r="E1243" s="2" t="s">
        <v>83</v>
      </c>
      <c r="F1243" s="2" t="s">
        <v>977</v>
      </c>
      <c r="G1243" s="14" t="n">
        <v>29.5</v>
      </c>
      <c r="H1243" s="14" t="n">
        <v>41.11</v>
      </c>
      <c r="I1243" s="14" t="n">
        <v>29.5</v>
      </c>
      <c r="J1243" s="23" t="n">
        <f aca="false">IF(AND(E1243="Priority",ISNUMBER('Cost model'!N637)),'Cost model'!N637,'Cost model'!M637)</f>
        <v>60</v>
      </c>
      <c r="K1243" s="14" t="n">
        <f aca="false">J1243-H1243</f>
        <v>18.89</v>
      </c>
      <c r="L1243" s="14" t="n">
        <f aca="false">G1243-H1243</f>
        <v>-11.61</v>
      </c>
    </row>
    <row r="1244" customFormat="false" ht="15" hidden="false" customHeight="false" outlineLevel="0" collapsed="false">
      <c r="A1244" s="2" t="s">
        <v>174</v>
      </c>
      <c r="B1244" s="2" t="s">
        <v>124</v>
      </c>
      <c r="C1244" s="2" t="s">
        <v>47</v>
      </c>
      <c r="D1244" s="2" t="s">
        <v>10</v>
      </c>
      <c r="E1244" s="2" t="s">
        <v>83</v>
      </c>
      <c r="F1244" s="2" t="s">
        <v>976</v>
      </c>
      <c r="G1244" s="14" t="n">
        <v>14.5</v>
      </c>
      <c r="H1244" s="14" t="n">
        <v>12.36</v>
      </c>
      <c r="I1244" s="14" t="n">
        <v>14.5</v>
      </c>
      <c r="J1244" s="23" t="n">
        <f aca="false">IF(AND(E1244="Priority",ISNUMBER('Cost model'!N107)),'Cost model'!N107,'Cost model'!M107)</f>
        <v>17.5</v>
      </c>
      <c r="K1244" s="14" t="n">
        <f aca="false">J1244-H1244</f>
        <v>5.14</v>
      </c>
      <c r="L1244" s="14" t="n">
        <f aca="false">G1244-H1244</f>
        <v>2.14</v>
      </c>
    </row>
    <row r="1245" customFormat="false" ht="15" hidden="false" customHeight="false" outlineLevel="0" collapsed="false">
      <c r="A1245" s="2" t="s">
        <v>174</v>
      </c>
      <c r="B1245" s="2" t="s">
        <v>174</v>
      </c>
      <c r="C1245" s="2" t="s">
        <v>47</v>
      </c>
      <c r="D1245" s="2" t="s">
        <v>12</v>
      </c>
      <c r="E1245" s="2" t="s">
        <v>74</v>
      </c>
      <c r="F1245" s="2" t="s">
        <v>977</v>
      </c>
      <c r="G1245" s="14" t="n">
        <v>9.5</v>
      </c>
      <c r="H1245" s="14" t="n">
        <v>29.01</v>
      </c>
      <c r="I1245" s="14" t="n">
        <v>9.5</v>
      </c>
      <c r="J1245" s="23" t="n">
        <f aca="false">IF(AND(E1245="Priority",ISNUMBER('Cost model'!N170)),'Cost model'!N170,'Cost model'!M170)</f>
        <v>25.5</v>
      </c>
      <c r="K1245" s="14" t="n">
        <f aca="false">J1245-H1245</f>
        <v>-3.51</v>
      </c>
      <c r="L1245" s="14" t="n">
        <f aca="false">G1245-H1245</f>
        <v>-19.51</v>
      </c>
    </row>
    <row r="1246" customFormat="false" ht="15" hidden="false" customHeight="false" outlineLevel="0" collapsed="false">
      <c r="A1246" s="2" t="s">
        <v>221</v>
      </c>
      <c r="B1246" s="2" t="s">
        <v>221</v>
      </c>
      <c r="C1246" s="2" t="s">
        <v>47</v>
      </c>
      <c r="D1246" s="2" t="s">
        <v>10</v>
      </c>
      <c r="E1246" s="2" t="s">
        <v>74</v>
      </c>
      <c r="F1246" s="2" t="s">
        <v>977</v>
      </c>
      <c r="G1246" s="14" t="n">
        <v>8</v>
      </c>
      <c r="H1246" s="14" t="n">
        <v>5.83</v>
      </c>
      <c r="I1246" s="14" t="n">
        <v>9.5</v>
      </c>
      <c r="J1246" s="23" t="n">
        <f aca="false">IF(AND(E1246="Priority",ISNUMBER('Cost model'!N737)),'Cost model'!N737,'Cost model'!M737)</f>
        <v>8.5</v>
      </c>
      <c r="K1246" s="14" t="n">
        <f aca="false">J1246-H1246</f>
        <v>2.67</v>
      </c>
      <c r="L1246" s="14" t="n">
        <f aca="false">G1246-H1246</f>
        <v>2.17</v>
      </c>
    </row>
    <row r="1247" customFormat="false" ht="15" hidden="false" customHeight="false" outlineLevel="0" collapsed="false">
      <c r="A1247" s="2" t="s">
        <v>174</v>
      </c>
      <c r="B1247" s="2" t="s">
        <v>174</v>
      </c>
      <c r="C1247" s="2" t="s">
        <v>49</v>
      </c>
      <c r="D1247" s="2" t="s">
        <v>10</v>
      </c>
      <c r="E1247" s="2" t="s">
        <v>74</v>
      </c>
      <c r="F1247" s="2" t="s">
        <v>977</v>
      </c>
      <c r="G1247" s="14" t="n">
        <v>17.5</v>
      </c>
      <c r="H1247" s="14" t="n">
        <v>20.19</v>
      </c>
      <c r="I1247" s="14" t="n">
        <v>17.5</v>
      </c>
      <c r="J1247" s="23" t="n">
        <f aca="false">IF(AND(E1247="Priority",ISNUMBER('Cost model'!N169)),'Cost model'!N169,'Cost model'!M169)</f>
        <v>18.5</v>
      </c>
      <c r="K1247" s="14" t="n">
        <f aca="false">J1247-H1247</f>
        <v>-1.69</v>
      </c>
      <c r="L1247" s="14" t="n">
        <f aca="false">G1247-H1247</f>
        <v>-2.69</v>
      </c>
    </row>
    <row r="1248" customFormat="false" ht="15" hidden="false" customHeight="false" outlineLevel="0" collapsed="false">
      <c r="A1248" s="2" t="s">
        <v>174</v>
      </c>
      <c r="B1248" s="2" t="s">
        <v>174</v>
      </c>
      <c r="C1248" s="2" t="s">
        <v>48</v>
      </c>
      <c r="D1248" s="2" t="s">
        <v>10</v>
      </c>
      <c r="E1248" s="2" t="s">
        <v>74</v>
      </c>
      <c r="F1248" s="2" t="s">
        <v>977</v>
      </c>
      <c r="G1248" s="14" t="n">
        <v>12.5</v>
      </c>
      <c r="H1248" s="14" t="n">
        <v>8.83</v>
      </c>
      <c r="I1248" s="14" t="n">
        <v>12.5</v>
      </c>
      <c r="J1248" s="23" t="n">
        <f aca="false">IF(AND(E1248="Priority",ISNUMBER('Cost model'!N168)),'Cost model'!N168,'Cost model'!M168)</f>
        <v>13.5</v>
      </c>
      <c r="K1248" s="14" t="n">
        <f aca="false">J1248-H1248</f>
        <v>4.67</v>
      </c>
      <c r="L1248" s="14" t="n">
        <f aca="false">G1248-H1248</f>
        <v>3.67</v>
      </c>
    </row>
    <row r="1249" customFormat="false" ht="15" hidden="false" customHeight="false" outlineLevel="0" collapsed="false">
      <c r="A1249" s="2" t="s">
        <v>124</v>
      </c>
      <c r="B1249" s="2" t="s">
        <v>142</v>
      </c>
      <c r="C1249" s="2" t="s">
        <v>48</v>
      </c>
      <c r="D1249" s="2" t="s">
        <v>10</v>
      </c>
      <c r="E1249" s="2" t="s">
        <v>74</v>
      </c>
      <c r="F1249" s="2" t="s">
        <v>976</v>
      </c>
      <c r="G1249" s="14" t="n">
        <v>9.5</v>
      </c>
      <c r="H1249" s="14" t="n">
        <v>20.05</v>
      </c>
      <c r="I1249" s="14" t="n">
        <v>14.5</v>
      </c>
      <c r="J1249" s="23" t="n">
        <f aca="false">IF(AND(E1249="Priority",ISNUMBER('Cost model'!N333)),'Cost model'!N333,'Cost model'!M333)</f>
        <v>18.5</v>
      </c>
      <c r="K1249" s="14" t="n">
        <f aca="false">J1249-H1249</f>
        <v>-1.55</v>
      </c>
      <c r="L1249" s="14" t="n">
        <f aca="false">G1249-H1249</f>
        <v>-10.55</v>
      </c>
    </row>
    <row r="1250" customFormat="false" ht="15" hidden="false" customHeight="false" outlineLevel="0" collapsed="false">
      <c r="A1250" s="2" t="s">
        <v>124</v>
      </c>
      <c r="B1250" s="2" t="s">
        <v>123</v>
      </c>
      <c r="C1250" s="2" t="s">
        <v>48</v>
      </c>
      <c r="D1250" s="2" t="s">
        <v>10</v>
      </c>
      <c r="E1250" s="2" t="s">
        <v>74</v>
      </c>
      <c r="F1250" s="2" t="s">
        <v>976</v>
      </c>
      <c r="G1250" s="14" t="n">
        <v>9.5</v>
      </c>
      <c r="H1250" s="14" t="n">
        <v>22.75</v>
      </c>
      <c r="I1250" s="14" t="n">
        <v>19.5</v>
      </c>
      <c r="J1250" s="23" t="n">
        <f aca="false">IF(AND(E1250="Priority",ISNUMBER('Cost model'!N393)),'Cost model'!N393,'Cost model'!M393)</f>
        <v>18.5</v>
      </c>
      <c r="K1250" s="14" t="n">
        <f aca="false">J1250-H1250</f>
        <v>-4.25</v>
      </c>
      <c r="L1250" s="14" t="n">
        <f aca="false">G1250-H1250</f>
        <v>-13.25</v>
      </c>
    </row>
    <row r="1251" customFormat="false" ht="15" hidden="false" customHeight="false" outlineLevel="0" collapsed="false">
      <c r="A1251" s="2" t="s">
        <v>221</v>
      </c>
      <c r="B1251" s="2" t="s">
        <v>221</v>
      </c>
      <c r="C1251" s="2" t="s">
        <v>47</v>
      </c>
      <c r="D1251" s="2" t="s">
        <v>10</v>
      </c>
      <c r="E1251" s="2" t="s">
        <v>74</v>
      </c>
      <c r="F1251" s="2" t="s">
        <v>977</v>
      </c>
      <c r="G1251" s="14" t="n">
        <v>9.5</v>
      </c>
      <c r="H1251" s="14" t="n">
        <v>7.8</v>
      </c>
      <c r="I1251" s="14" t="n">
        <v>9.5</v>
      </c>
      <c r="J1251" s="23" t="n">
        <f aca="false">IF(AND(E1251="Priority",ISNUMBER('Cost model'!N737)),'Cost model'!N737,'Cost model'!M737)</f>
        <v>8.5</v>
      </c>
      <c r="K1251" s="14" t="n">
        <f aca="false">J1251-H1251</f>
        <v>0.7</v>
      </c>
      <c r="L1251" s="14" t="n">
        <f aca="false">G1251-H1251</f>
        <v>1.7</v>
      </c>
    </row>
    <row r="1252" customFormat="false" ht="15" hidden="false" customHeight="false" outlineLevel="0" collapsed="false">
      <c r="A1252" s="2" t="s">
        <v>221</v>
      </c>
      <c r="B1252" s="2" t="s">
        <v>221</v>
      </c>
      <c r="C1252" s="2" t="s">
        <v>47</v>
      </c>
      <c r="D1252" s="2" t="s">
        <v>14</v>
      </c>
      <c r="E1252" s="2" t="s">
        <v>74</v>
      </c>
      <c r="F1252" s="2" t="s">
        <v>977</v>
      </c>
      <c r="G1252" s="14" t="n">
        <v>9.5</v>
      </c>
      <c r="H1252" s="14" t="n">
        <v>23.53</v>
      </c>
      <c r="I1252" s="14" t="n">
        <v>25</v>
      </c>
      <c r="J1252" s="23" t="n">
        <f aca="false">IF(AND(E1252="Priority",ISNUMBER('Cost model'!N746)),'Cost model'!N746,'Cost model'!M746)</f>
        <v>100</v>
      </c>
      <c r="K1252" s="14" t="n">
        <f aca="false">J1252-H1252</f>
        <v>76.47</v>
      </c>
      <c r="L1252" s="14" t="n">
        <f aca="false">G1252-H1252</f>
        <v>-14.03</v>
      </c>
    </row>
    <row r="1253" customFormat="false" ht="15" hidden="false" customHeight="false" outlineLevel="0" collapsed="false">
      <c r="A1253" s="2" t="s">
        <v>221</v>
      </c>
      <c r="B1253" s="2" t="s">
        <v>221</v>
      </c>
      <c r="C1253" s="2" t="s">
        <v>49</v>
      </c>
      <c r="D1253" s="2" t="s">
        <v>15</v>
      </c>
      <c r="E1253" s="2" t="s">
        <v>74</v>
      </c>
      <c r="F1253" s="2" t="s">
        <v>977</v>
      </c>
      <c r="G1253" s="14" t="n">
        <v>125</v>
      </c>
      <c r="H1253" s="14" t="n">
        <v>238.29</v>
      </c>
      <c r="I1253" s="14" t="n">
        <v>250</v>
      </c>
      <c r="J1253" s="23" t="n">
        <f aca="false">IF(AND(E1253="Priority",ISNUMBER('Cost model'!N751)),'Cost model'!N751,'Cost model'!M751)</f>
        <v>305</v>
      </c>
      <c r="K1253" s="14" t="n">
        <f aca="false">J1253-H1253</f>
        <v>66.71</v>
      </c>
      <c r="L1253" s="14" t="n">
        <f aca="false">G1253-H1253</f>
        <v>-113.29</v>
      </c>
    </row>
    <row r="1254" customFormat="false" ht="15" hidden="false" customHeight="false" outlineLevel="0" collapsed="false">
      <c r="A1254" s="2" t="s">
        <v>174</v>
      </c>
      <c r="B1254" s="2" t="s">
        <v>174</v>
      </c>
      <c r="C1254" s="2" t="s">
        <v>49</v>
      </c>
      <c r="D1254" s="2" t="s">
        <v>12</v>
      </c>
      <c r="E1254" s="2" t="s">
        <v>74</v>
      </c>
      <c r="F1254" s="2" t="s">
        <v>977</v>
      </c>
      <c r="G1254" s="14" t="n">
        <v>17.5</v>
      </c>
      <c r="H1254" s="14" t="n">
        <v>22.75</v>
      </c>
      <c r="I1254" s="14" t="n">
        <v>19.5</v>
      </c>
      <c r="J1254" s="23" t="n">
        <f aca="false">IF(AND(E1254="Priority",ISNUMBER('Cost model'!N172)),'Cost model'!N172,'Cost model'!M172)</f>
        <v>45</v>
      </c>
      <c r="K1254" s="14" t="n">
        <f aca="false">J1254-H1254</f>
        <v>22.25</v>
      </c>
      <c r="L1254" s="14" t="n">
        <f aca="false">G1254-H1254</f>
        <v>-5.25</v>
      </c>
    </row>
    <row r="1255" customFormat="false" ht="15" hidden="false" customHeight="false" outlineLevel="0" collapsed="false">
      <c r="A1255" s="2" t="s">
        <v>174</v>
      </c>
      <c r="B1255" s="2" t="s">
        <v>174</v>
      </c>
      <c r="C1255" s="2" t="s">
        <v>48</v>
      </c>
      <c r="D1255" s="2" t="s">
        <v>13</v>
      </c>
      <c r="E1255" s="2" t="s">
        <v>83</v>
      </c>
      <c r="F1255" s="2" t="s">
        <v>977</v>
      </c>
      <c r="G1255" s="14" t="n">
        <v>45</v>
      </c>
      <c r="H1255" s="14" t="n">
        <v>83.18</v>
      </c>
      <c r="I1255" s="14" t="n">
        <v>45</v>
      </c>
      <c r="J1255" s="23" t="n">
        <f aca="false">IF(AND(E1255="Priority",ISNUMBER('Cost model'!N174)),'Cost model'!N174,'Cost model'!M174)</f>
        <v>95</v>
      </c>
      <c r="K1255" s="14" t="n">
        <f aca="false">J1255-H1255</f>
        <v>11.82</v>
      </c>
      <c r="L1255" s="14" t="n">
        <f aca="false">G1255-H1255</f>
        <v>-38.18</v>
      </c>
    </row>
    <row r="1256" customFormat="false" ht="15" hidden="false" customHeight="false" outlineLevel="0" collapsed="false">
      <c r="A1256" s="2" t="s">
        <v>174</v>
      </c>
      <c r="B1256" s="2" t="s">
        <v>124</v>
      </c>
      <c r="C1256" s="2" t="s">
        <v>47</v>
      </c>
      <c r="D1256" s="2" t="s">
        <v>10</v>
      </c>
      <c r="E1256" s="2" t="s">
        <v>74</v>
      </c>
      <c r="F1256" s="2" t="s">
        <v>976</v>
      </c>
      <c r="G1256" s="14" t="n">
        <v>9.5</v>
      </c>
      <c r="H1256" s="14" t="n">
        <v>10.9</v>
      </c>
      <c r="I1256" s="14" t="n">
        <v>9.5</v>
      </c>
      <c r="J1256" s="23" t="n">
        <f aca="false">IF(AND(E1256="Priority",ISNUMBER('Cost model'!N107)),'Cost model'!N107,'Cost model'!M107)</f>
        <v>12.5</v>
      </c>
      <c r="K1256" s="14" t="n">
        <f aca="false">J1256-H1256</f>
        <v>1.6</v>
      </c>
      <c r="L1256" s="14" t="n">
        <f aca="false">G1256-H1256</f>
        <v>-1.4</v>
      </c>
    </row>
    <row r="1257" customFormat="false" ht="15" hidden="false" customHeight="false" outlineLevel="0" collapsed="false">
      <c r="A1257" s="2" t="s">
        <v>142</v>
      </c>
      <c r="B1257" s="2" t="s">
        <v>174</v>
      </c>
      <c r="C1257" s="2" t="s">
        <v>47</v>
      </c>
      <c r="D1257" s="2" t="s">
        <v>13</v>
      </c>
      <c r="E1257" s="2" t="s">
        <v>74</v>
      </c>
      <c r="F1257" s="2" t="s">
        <v>976</v>
      </c>
      <c r="G1257" s="14" t="n">
        <v>25</v>
      </c>
      <c r="H1257" s="14" t="n">
        <v>71.36</v>
      </c>
      <c r="I1257" s="14" t="n">
        <v>24.5</v>
      </c>
      <c r="J1257" s="23" t="n">
        <f aca="false">IF(AND(E1257="Priority",ISNUMBER('Cost model'!N698)),'Cost model'!N698,'Cost model'!M698)</f>
        <v>70</v>
      </c>
      <c r="K1257" s="14" t="n">
        <f aca="false">J1257-H1257</f>
        <v>-1.36</v>
      </c>
      <c r="L1257" s="14" t="n">
        <f aca="false">G1257-H1257</f>
        <v>-46.36</v>
      </c>
    </row>
    <row r="1258" customFormat="false" ht="15" hidden="false" customHeight="false" outlineLevel="0" collapsed="false">
      <c r="A1258" s="2" t="s">
        <v>174</v>
      </c>
      <c r="B1258" s="2" t="s">
        <v>174</v>
      </c>
      <c r="C1258" s="2" t="s">
        <v>47</v>
      </c>
      <c r="D1258" s="2" t="s">
        <v>12</v>
      </c>
      <c r="E1258" s="2" t="s">
        <v>74</v>
      </c>
      <c r="F1258" s="2" t="s">
        <v>977</v>
      </c>
      <c r="G1258" s="14" t="n">
        <v>14.5</v>
      </c>
      <c r="H1258" s="14" t="n">
        <v>7.24</v>
      </c>
      <c r="I1258" s="14" t="n">
        <v>9.5</v>
      </c>
      <c r="J1258" s="23" t="n">
        <f aca="false">IF(AND(E1258="Priority",ISNUMBER('Cost model'!N170)),'Cost model'!N170,'Cost model'!M170)</f>
        <v>25.5</v>
      </c>
      <c r="K1258" s="14" t="n">
        <f aca="false">J1258-H1258</f>
        <v>18.26</v>
      </c>
      <c r="L1258" s="14" t="n">
        <f aca="false">G1258-H1258</f>
        <v>7.26</v>
      </c>
    </row>
    <row r="1259" customFormat="false" ht="15" hidden="false" customHeight="false" outlineLevel="0" collapsed="false">
      <c r="A1259" s="2" t="s">
        <v>221</v>
      </c>
      <c r="B1259" s="2" t="s">
        <v>221</v>
      </c>
      <c r="C1259" s="2" t="s">
        <v>49</v>
      </c>
      <c r="D1259" s="2" t="s">
        <v>12</v>
      </c>
      <c r="E1259" s="2" t="s">
        <v>74</v>
      </c>
      <c r="F1259" s="2" t="s">
        <v>977</v>
      </c>
      <c r="G1259" s="14" t="n">
        <v>19.5</v>
      </c>
      <c r="H1259" s="14" t="n">
        <v>56.43</v>
      </c>
      <c r="I1259" s="14" t="n">
        <v>19.5</v>
      </c>
      <c r="J1259" s="23" t="n">
        <f aca="false">IF(AND(E1259="Priority",ISNUMBER('Cost model'!N742)),'Cost model'!N742,'Cost model'!M742)</f>
        <v>60</v>
      </c>
      <c r="K1259" s="14" t="n">
        <f aca="false">J1259-H1259</f>
        <v>3.57</v>
      </c>
      <c r="L1259" s="14" t="n">
        <f aca="false">G1259-H1259</f>
        <v>-36.93</v>
      </c>
    </row>
    <row r="1260" customFormat="false" ht="15" hidden="false" customHeight="false" outlineLevel="0" collapsed="false">
      <c r="A1260" s="2" t="s">
        <v>142</v>
      </c>
      <c r="B1260" s="2" t="s">
        <v>142</v>
      </c>
      <c r="C1260" s="2" t="s">
        <v>49</v>
      </c>
      <c r="D1260" s="2" t="s">
        <v>10</v>
      </c>
      <c r="E1260" s="2" t="s">
        <v>74</v>
      </c>
      <c r="F1260" s="2" t="s">
        <v>977</v>
      </c>
      <c r="G1260" s="14" t="n">
        <v>19.5</v>
      </c>
      <c r="H1260" s="14" t="n">
        <v>41</v>
      </c>
      <c r="I1260" s="14" t="n">
        <v>17.5</v>
      </c>
      <c r="J1260" s="23" t="n">
        <f aca="false">IF(AND(E1260="Priority",ISNUMBER('Cost model'!N634)),'Cost model'!N634,'Cost model'!M634)</f>
        <v>15.5</v>
      </c>
      <c r="K1260" s="14" t="n">
        <f aca="false">J1260-H1260</f>
        <v>-25.5</v>
      </c>
      <c r="L1260" s="14" t="n">
        <f aca="false">G1260-H1260</f>
        <v>-21.5</v>
      </c>
    </row>
    <row r="1261" customFormat="false" ht="15" hidden="false" customHeight="false" outlineLevel="0" collapsed="false">
      <c r="A1261" s="2" t="s">
        <v>221</v>
      </c>
      <c r="B1261" s="2" t="s">
        <v>174</v>
      </c>
      <c r="C1261" s="2" t="s">
        <v>49</v>
      </c>
      <c r="D1261" s="2" t="s">
        <v>10</v>
      </c>
      <c r="E1261" s="2" t="s">
        <v>74</v>
      </c>
      <c r="F1261" s="2" t="s">
        <v>976</v>
      </c>
      <c r="G1261" s="14" t="n">
        <v>29.5</v>
      </c>
      <c r="H1261" s="14" t="n">
        <v>21.51</v>
      </c>
      <c r="I1261" s="14" t="n">
        <v>19.5</v>
      </c>
      <c r="J1261" s="23" t="n">
        <f aca="false">IF(AND(E1261="Priority",ISNUMBER('Cost model'!N784)),'Cost model'!N784,'Cost model'!M784)</f>
        <v>19.5</v>
      </c>
      <c r="K1261" s="14" t="n">
        <f aca="false">J1261-H1261</f>
        <v>-2.01</v>
      </c>
      <c r="L1261" s="14" t="n">
        <f aca="false">G1261-H1261</f>
        <v>7.99</v>
      </c>
    </row>
    <row r="1262" customFormat="false" ht="15" hidden="false" customHeight="false" outlineLevel="0" collapsed="false">
      <c r="A1262" s="2" t="s">
        <v>124</v>
      </c>
      <c r="B1262" s="2" t="s">
        <v>174</v>
      </c>
      <c r="C1262" s="2" t="s">
        <v>48</v>
      </c>
      <c r="D1262" s="2" t="s">
        <v>12</v>
      </c>
      <c r="E1262" s="2" t="s">
        <v>74</v>
      </c>
      <c r="F1262" s="2" t="s">
        <v>976</v>
      </c>
      <c r="G1262" s="14" t="n">
        <v>12.5</v>
      </c>
      <c r="H1262" s="14" t="n">
        <v>25.95</v>
      </c>
      <c r="I1262" s="14" t="n">
        <v>19.5</v>
      </c>
      <c r="J1262" s="23" t="n">
        <f aca="false">IF(AND(E1262="Priority",ISNUMBER('Cost model'!N366)),'Cost model'!N366,'Cost model'!M366)</f>
        <v>55</v>
      </c>
      <c r="K1262" s="14" t="n">
        <f aca="false">J1262-H1262</f>
        <v>29.05</v>
      </c>
      <c r="L1262" s="14" t="n">
        <f aca="false">G1262-H1262</f>
        <v>-13.45</v>
      </c>
    </row>
    <row r="1263" customFormat="false" ht="15" hidden="false" customHeight="false" outlineLevel="0" collapsed="false">
      <c r="A1263" s="2" t="s">
        <v>158</v>
      </c>
      <c r="B1263" s="2" t="s">
        <v>158</v>
      </c>
      <c r="C1263" s="2" t="s">
        <v>47</v>
      </c>
      <c r="D1263" s="2" t="s">
        <v>12</v>
      </c>
      <c r="E1263" s="2" t="s">
        <v>74</v>
      </c>
      <c r="F1263" s="2" t="s">
        <v>977</v>
      </c>
      <c r="G1263" s="14" t="n">
        <v>9.5</v>
      </c>
      <c r="H1263" s="14" t="n">
        <v>13.34</v>
      </c>
      <c r="I1263" s="14" t="n">
        <v>9.5</v>
      </c>
      <c r="J1263" s="23" t="n">
        <f aca="false">IF(AND(E1263="Priority",ISNUMBER('Cost model'!N425)),'Cost model'!N425,'Cost model'!M425)</f>
        <v>14.5</v>
      </c>
      <c r="K1263" s="14" t="n">
        <f aca="false">J1263-H1263</f>
        <v>1.16</v>
      </c>
      <c r="L1263" s="14" t="n">
        <f aca="false">G1263-H1263</f>
        <v>-3.84</v>
      </c>
    </row>
    <row r="1264" customFormat="false" ht="15" hidden="false" customHeight="false" outlineLevel="0" collapsed="false">
      <c r="A1264" s="2" t="s">
        <v>174</v>
      </c>
      <c r="B1264" s="2" t="s">
        <v>174</v>
      </c>
      <c r="C1264" s="2" t="s">
        <v>48</v>
      </c>
      <c r="D1264" s="2" t="s">
        <v>10</v>
      </c>
      <c r="E1264" s="2" t="s">
        <v>74</v>
      </c>
      <c r="F1264" s="2" t="s">
        <v>977</v>
      </c>
      <c r="G1264" s="14" t="n">
        <v>12.5</v>
      </c>
      <c r="H1264" s="14" t="n">
        <v>41.16</v>
      </c>
      <c r="I1264" s="14" t="n">
        <v>12.5</v>
      </c>
      <c r="J1264" s="23" t="n">
        <f aca="false">IF(AND(E1264="Priority",ISNUMBER('Cost model'!N168)),'Cost model'!N168,'Cost model'!M168)</f>
        <v>13.5</v>
      </c>
      <c r="K1264" s="14" t="n">
        <f aca="false">J1264-H1264</f>
        <v>-27.66</v>
      </c>
      <c r="L1264" s="14" t="n">
        <f aca="false">G1264-H1264</f>
        <v>-28.66</v>
      </c>
    </row>
    <row r="1265" customFormat="false" ht="15" hidden="false" customHeight="false" outlineLevel="0" collapsed="false">
      <c r="A1265" s="2" t="s">
        <v>158</v>
      </c>
      <c r="B1265" s="2" t="s">
        <v>158</v>
      </c>
      <c r="C1265" s="2" t="s">
        <v>48</v>
      </c>
      <c r="D1265" s="2" t="s">
        <v>10</v>
      </c>
      <c r="E1265" s="2" t="s">
        <v>74</v>
      </c>
      <c r="F1265" s="2" t="s">
        <v>977</v>
      </c>
      <c r="G1265" s="14" t="n">
        <v>12.5</v>
      </c>
      <c r="H1265" s="14" t="n">
        <v>14.21</v>
      </c>
      <c r="I1265" s="14" t="n">
        <v>12.5</v>
      </c>
      <c r="J1265" s="23" t="n">
        <f aca="false">IF(AND(E1265="Priority",ISNUMBER('Cost model'!N423)),'Cost model'!N423,'Cost model'!M423)</f>
        <v>11.5</v>
      </c>
      <c r="K1265" s="14" t="n">
        <f aca="false">J1265-H1265</f>
        <v>-2.71</v>
      </c>
      <c r="L1265" s="14" t="n">
        <f aca="false">G1265-H1265</f>
        <v>-1.71</v>
      </c>
    </row>
    <row r="1266" customFormat="false" ht="15" hidden="false" customHeight="false" outlineLevel="0" collapsed="false">
      <c r="A1266" s="2" t="s">
        <v>174</v>
      </c>
      <c r="B1266" s="2" t="s">
        <v>174</v>
      </c>
      <c r="C1266" s="2" t="s">
        <v>47</v>
      </c>
      <c r="D1266" s="2" t="s">
        <v>10</v>
      </c>
      <c r="E1266" s="2" t="s">
        <v>83</v>
      </c>
      <c r="F1266" s="2" t="s">
        <v>977</v>
      </c>
      <c r="G1266" s="14" t="n">
        <v>14.5</v>
      </c>
      <c r="H1266" s="14" t="n">
        <v>7.24</v>
      </c>
      <c r="I1266" s="14" t="n">
        <v>14.5</v>
      </c>
      <c r="J1266" s="23" t="n">
        <f aca="false">IF(AND(E1266="Priority",ISNUMBER('Cost model'!N167)),'Cost model'!N167,'Cost model'!M167)</f>
        <v>13.5</v>
      </c>
      <c r="K1266" s="14" t="n">
        <f aca="false">J1266-H1266</f>
        <v>6.26</v>
      </c>
      <c r="L1266" s="14" t="n">
        <f aca="false">G1266-H1266</f>
        <v>7.26</v>
      </c>
    </row>
    <row r="1267" customFormat="false" ht="15" hidden="false" customHeight="false" outlineLevel="0" collapsed="false">
      <c r="A1267" s="2" t="s">
        <v>174</v>
      </c>
      <c r="B1267" s="2" t="s">
        <v>124</v>
      </c>
      <c r="C1267" s="2" t="s">
        <v>48</v>
      </c>
      <c r="D1267" s="2" t="s">
        <v>12</v>
      </c>
      <c r="E1267" s="2" t="s">
        <v>74</v>
      </c>
      <c r="F1267" s="2" t="s">
        <v>976</v>
      </c>
      <c r="G1267" s="14" t="n">
        <v>24.5</v>
      </c>
      <c r="H1267" s="14" t="n">
        <v>121.1</v>
      </c>
      <c r="I1267" s="14" t="n">
        <v>12.5</v>
      </c>
      <c r="J1267" s="23" t="n">
        <f aca="false">IF(AND(E1267="Priority",ISNUMBER('Cost model'!N111)),'Cost model'!N111,'Cost model'!M111)</f>
        <v>45</v>
      </c>
      <c r="K1267" s="14" t="n">
        <f aca="false">J1267-H1267</f>
        <v>-76.1</v>
      </c>
      <c r="L1267" s="14" t="n">
        <f aca="false">G1267-H1267</f>
        <v>-96.6</v>
      </c>
    </row>
    <row r="1268" customFormat="false" ht="15" hidden="false" customHeight="false" outlineLevel="0" collapsed="false">
      <c r="A1268" s="2" t="s">
        <v>174</v>
      </c>
      <c r="B1268" s="2" t="s">
        <v>142</v>
      </c>
      <c r="C1268" s="2" t="s">
        <v>47</v>
      </c>
      <c r="D1268" s="2" t="s">
        <v>12</v>
      </c>
      <c r="E1268" s="2" t="s">
        <v>83</v>
      </c>
      <c r="F1268" s="2" t="s">
        <v>976</v>
      </c>
      <c r="G1268" s="14" t="n">
        <v>19.5</v>
      </c>
      <c r="H1268" s="14" t="n">
        <v>66.22</v>
      </c>
      <c r="I1268" s="14" t="n">
        <v>19.5</v>
      </c>
      <c r="J1268" s="23" t="n">
        <f aca="false">IF(AND(E1268="Priority",ISNUMBER('Cost model'!N125)),'Cost model'!N125,'Cost model'!M125)</f>
        <v>55</v>
      </c>
      <c r="K1268" s="14" t="n">
        <f aca="false">J1268-H1268</f>
        <v>-11.22</v>
      </c>
      <c r="L1268" s="14" t="n">
        <f aca="false">G1268-H1268</f>
        <v>-46.72</v>
      </c>
    </row>
    <row r="1269" customFormat="false" ht="15" hidden="false" customHeight="false" outlineLevel="0" collapsed="false">
      <c r="A1269" s="2" t="s">
        <v>174</v>
      </c>
      <c r="B1269" s="2" t="s">
        <v>174</v>
      </c>
      <c r="C1269" s="2" t="s">
        <v>49</v>
      </c>
      <c r="D1269" s="2" t="s">
        <v>12</v>
      </c>
      <c r="E1269" s="2" t="s">
        <v>74</v>
      </c>
      <c r="F1269" s="2" t="s">
        <v>977</v>
      </c>
      <c r="G1269" s="14" t="n">
        <v>19.5</v>
      </c>
      <c r="H1269" s="14" t="n">
        <v>66.15</v>
      </c>
      <c r="I1269" s="14" t="n">
        <v>19.5</v>
      </c>
      <c r="J1269" s="23" t="n">
        <f aca="false">IF(AND(E1269="Priority",ISNUMBER('Cost model'!N172)),'Cost model'!N172,'Cost model'!M172)</f>
        <v>45</v>
      </c>
      <c r="K1269" s="14" t="n">
        <f aca="false">J1269-H1269</f>
        <v>-21.15</v>
      </c>
      <c r="L1269" s="14" t="n">
        <f aca="false">G1269-H1269</f>
        <v>-46.65</v>
      </c>
    </row>
    <row r="1270" customFormat="false" ht="15" hidden="false" customHeight="false" outlineLevel="0" collapsed="false">
      <c r="A1270" s="2" t="s">
        <v>174</v>
      </c>
      <c r="B1270" s="2" t="s">
        <v>174</v>
      </c>
      <c r="C1270" s="2" t="s">
        <v>47</v>
      </c>
      <c r="D1270" s="2" t="s">
        <v>12</v>
      </c>
      <c r="E1270" s="2" t="s">
        <v>74</v>
      </c>
      <c r="F1270" s="2" t="s">
        <v>977</v>
      </c>
      <c r="G1270" s="14" t="n">
        <v>9.5</v>
      </c>
      <c r="H1270" s="14" t="n">
        <v>27.79</v>
      </c>
      <c r="I1270" s="14" t="n">
        <v>9.5</v>
      </c>
      <c r="J1270" s="23" t="n">
        <f aca="false">IF(AND(E1270="Priority",ISNUMBER('Cost model'!N170)),'Cost model'!N170,'Cost model'!M170)</f>
        <v>25.5</v>
      </c>
      <c r="K1270" s="14" t="n">
        <f aca="false">J1270-H1270</f>
        <v>-2.29</v>
      </c>
      <c r="L1270" s="14" t="n">
        <f aca="false">G1270-H1270</f>
        <v>-18.29</v>
      </c>
    </row>
    <row r="1271" customFormat="false" ht="15" hidden="false" customHeight="false" outlineLevel="0" collapsed="false">
      <c r="A1271" s="2" t="s">
        <v>142</v>
      </c>
      <c r="B1271" s="2" t="s">
        <v>124</v>
      </c>
      <c r="C1271" s="2" t="s">
        <v>47</v>
      </c>
      <c r="D1271" s="2" t="s">
        <v>10</v>
      </c>
      <c r="E1271" s="2" t="s">
        <v>74</v>
      </c>
      <c r="F1271" s="2" t="s">
        <v>976</v>
      </c>
      <c r="G1271" s="14" t="n">
        <v>14.5</v>
      </c>
      <c r="H1271" s="14" t="n">
        <v>9.98</v>
      </c>
      <c r="I1271" s="14" t="n">
        <v>14.5</v>
      </c>
      <c r="J1271" s="23" t="n">
        <f aca="false">IF(AND(E1271="Priority",ISNUMBER('Cost model'!N662)),'Cost model'!N662,'Cost model'!M662)</f>
        <v>13.5</v>
      </c>
      <c r="K1271" s="14" t="n">
        <f aca="false">J1271-H1271</f>
        <v>3.52</v>
      </c>
      <c r="L1271" s="14" t="n">
        <f aca="false">G1271-H1271</f>
        <v>4.52</v>
      </c>
    </row>
    <row r="1272" customFormat="false" ht="15" hidden="false" customHeight="false" outlineLevel="0" collapsed="false">
      <c r="A1272" s="2" t="s">
        <v>221</v>
      </c>
      <c r="B1272" s="2" t="s">
        <v>158</v>
      </c>
      <c r="C1272" s="2" t="s">
        <v>47</v>
      </c>
      <c r="D1272" s="2" t="s">
        <v>10</v>
      </c>
      <c r="E1272" s="2" t="s">
        <v>74</v>
      </c>
      <c r="F1272" s="2" t="s">
        <v>976</v>
      </c>
      <c r="G1272" s="14" t="n">
        <v>14.5</v>
      </c>
      <c r="H1272" s="14" t="n">
        <v>10.58</v>
      </c>
      <c r="I1272" s="14" t="n">
        <v>14.5</v>
      </c>
      <c r="J1272" s="23" t="n">
        <f aca="false">IF(AND(E1272="Priority",ISNUMBER('Cost model'!N752)),'Cost model'!N752,'Cost model'!M752)</f>
        <v>12.5</v>
      </c>
      <c r="K1272" s="14" t="n">
        <f aca="false">J1272-H1272</f>
        <v>1.92</v>
      </c>
      <c r="L1272" s="14" t="n">
        <f aca="false">G1272-H1272</f>
        <v>3.92</v>
      </c>
    </row>
    <row r="1273" customFormat="false" ht="15" hidden="false" customHeight="false" outlineLevel="0" collapsed="false">
      <c r="A1273" s="2" t="s">
        <v>174</v>
      </c>
      <c r="B1273" s="2" t="s">
        <v>174</v>
      </c>
      <c r="C1273" s="2" t="s">
        <v>49</v>
      </c>
      <c r="D1273" s="2" t="s">
        <v>13</v>
      </c>
      <c r="E1273" s="2" t="s">
        <v>74</v>
      </c>
      <c r="F1273" s="2" t="s">
        <v>977</v>
      </c>
      <c r="G1273" s="14" t="n">
        <v>50</v>
      </c>
      <c r="H1273" s="14" t="n">
        <v>111.52</v>
      </c>
      <c r="I1273" s="14" t="n">
        <v>50</v>
      </c>
      <c r="J1273" s="23" t="n">
        <f aca="false">IF(AND(E1273="Priority",ISNUMBER('Cost model'!N175)),'Cost model'!N175,'Cost model'!M175)</f>
        <v>75</v>
      </c>
      <c r="K1273" s="14" t="n">
        <f aca="false">J1273-H1273</f>
        <v>-36.52</v>
      </c>
      <c r="L1273" s="14" t="n">
        <f aca="false">G1273-H1273</f>
        <v>-61.52</v>
      </c>
    </row>
    <row r="1274" customFormat="false" ht="15" hidden="false" customHeight="false" outlineLevel="0" collapsed="false">
      <c r="A1274" s="2" t="s">
        <v>124</v>
      </c>
      <c r="B1274" s="2" t="s">
        <v>124</v>
      </c>
      <c r="C1274" s="2" t="s">
        <v>48</v>
      </c>
      <c r="D1274" s="2" t="s">
        <v>10</v>
      </c>
      <c r="E1274" s="2" t="s">
        <v>74</v>
      </c>
      <c r="F1274" s="2" t="s">
        <v>977</v>
      </c>
      <c r="G1274" s="14" t="n">
        <v>12.5</v>
      </c>
      <c r="H1274" s="14" t="n">
        <v>10.66</v>
      </c>
      <c r="I1274" s="14" t="n">
        <v>12.5</v>
      </c>
      <c r="J1274" s="23" t="n">
        <f aca="false">IF(AND(E1274="Priority",ISNUMBER('Cost model'!N318)),'Cost model'!N318,'Cost model'!M318)</f>
        <v>14.5</v>
      </c>
      <c r="K1274" s="14" t="n">
        <f aca="false">J1274-H1274</f>
        <v>3.84</v>
      </c>
      <c r="L1274" s="14" t="n">
        <f aca="false">G1274-H1274</f>
        <v>1.84</v>
      </c>
    </row>
    <row r="1275" customFormat="false" ht="15" hidden="false" customHeight="false" outlineLevel="0" collapsed="false">
      <c r="A1275" s="2" t="s">
        <v>124</v>
      </c>
      <c r="B1275" s="2" t="s">
        <v>124</v>
      </c>
      <c r="C1275" s="2" t="s">
        <v>48</v>
      </c>
      <c r="D1275" s="2" t="s">
        <v>10</v>
      </c>
      <c r="E1275" s="2" t="s">
        <v>83</v>
      </c>
      <c r="F1275" s="2" t="s">
        <v>977</v>
      </c>
      <c r="G1275" s="14" t="n">
        <v>17.5</v>
      </c>
      <c r="H1275" s="14" t="n">
        <v>10.77</v>
      </c>
      <c r="I1275" s="14" t="n">
        <v>17.5</v>
      </c>
      <c r="J1275" s="23" t="n">
        <f aca="false">IF(AND(E1275="Priority",ISNUMBER('Cost model'!N318)),'Cost model'!N318,'Cost model'!M318)</f>
        <v>19.5</v>
      </c>
      <c r="K1275" s="14" t="n">
        <f aca="false">J1275-H1275</f>
        <v>8.73</v>
      </c>
      <c r="L1275" s="14" t="n">
        <f aca="false">G1275-H1275</f>
        <v>6.73</v>
      </c>
    </row>
    <row r="1276" customFormat="false" ht="15" hidden="false" customHeight="false" outlineLevel="0" collapsed="false">
      <c r="A1276" s="2" t="s">
        <v>221</v>
      </c>
      <c r="B1276" s="2" t="s">
        <v>221</v>
      </c>
      <c r="C1276" s="2" t="s">
        <v>48</v>
      </c>
      <c r="D1276" s="2" t="s">
        <v>12</v>
      </c>
      <c r="E1276" s="2" t="s">
        <v>74</v>
      </c>
      <c r="F1276" s="2" t="s">
        <v>977</v>
      </c>
      <c r="G1276" s="14" t="n">
        <v>12.5</v>
      </c>
      <c r="H1276" s="14" t="n">
        <v>50.16</v>
      </c>
      <c r="I1276" s="14" t="n">
        <v>12.5</v>
      </c>
      <c r="J1276" s="23" t="n">
        <f aca="false">IF(AND(E1276="Priority",ISNUMBER('Cost model'!N741)),'Cost model'!N741,'Cost model'!M741)</f>
        <v>45</v>
      </c>
      <c r="K1276" s="14" t="n">
        <f aca="false">J1276-H1276</f>
        <v>-5.16</v>
      </c>
      <c r="L1276" s="14" t="n">
        <f aca="false">G1276-H1276</f>
        <v>-37.66</v>
      </c>
    </row>
    <row r="1277" customFormat="false" ht="15" hidden="false" customHeight="false" outlineLevel="0" collapsed="false">
      <c r="A1277" s="2" t="s">
        <v>142</v>
      </c>
      <c r="B1277" s="2" t="s">
        <v>142</v>
      </c>
      <c r="C1277" s="2" t="s">
        <v>49</v>
      </c>
      <c r="D1277" s="2" t="s">
        <v>13</v>
      </c>
      <c r="E1277" s="2" t="s">
        <v>74</v>
      </c>
      <c r="F1277" s="2" t="s">
        <v>977</v>
      </c>
      <c r="G1277" s="14" t="n">
        <v>50</v>
      </c>
      <c r="H1277" s="14" t="n">
        <v>47.73</v>
      </c>
      <c r="I1277" s="14" t="n">
        <v>50</v>
      </c>
      <c r="J1277" s="23" t="n">
        <f aca="false">IF(AND(E1277="Priority",ISNUMBER('Cost model'!N640)),'Cost model'!N640,'Cost model'!M640)</f>
        <v>65</v>
      </c>
      <c r="K1277" s="14" t="n">
        <f aca="false">J1277-H1277</f>
        <v>17.27</v>
      </c>
      <c r="L1277" s="14" t="n">
        <f aca="false">G1277-H1277</f>
        <v>2.27</v>
      </c>
    </row>
    <row r="1278" customFormat="false" ht="15" hidden="false" customHeight="false" outlineLevel="0" collapsed="false">
      <c r="A1278" s="2" t="s">
        <v>174</v>
      </c>
      <c r="B1278" s="2" t="s">
        <v>174</v>
      </c>
      <c r="C1278" s="2" t="s">
        <v>48</v>
      </c>
      <c r="D1278" s="2" t="s">
        <v>12</v>
      </c>
      <c r="E1278" s="2" t="s">
        <v>74</v>
      </c>
      <c r="F1278" s="2" t="s">
        <v>977</v>
      </c>
      <c r="G1278" s="14" t="n">
        <v>12.5</v>
      </c>
      <c r="H1278" s="14" t="n">
        <v>35.76</v>
      </c>
      <c r="I1278" s="14" t="n">
        <v>12.5</v>
      </c>
      <c r="J1278" s="23" t="n">
        <f aca="false">IF(AND(E1278="Priority",ISNUMBER('Cost model'!N171)),'Cost model'!N171,'Cost model'!M171)</f>
        <v>40</v>
      </c>
      <c r="K1278" s="14" t="n">
        <f aca="false">J1278-H1278</f>
        <v>4.24</v>
      </c>
      <c r="L1278" s="14" t="n">
        <f aca="false">G1278-H1278</f>
        <v>-23.26</v>
      </c>
    </row>
    <row r="1279" customFormat="false" ht="15" hidden="false" customHeight="false" outlineLevel="0" collapsed="false">
      <c r="A1279" s="2" t="s">
        <v>124</v>
      </c>
      <c r="B1279" s="2" t="s">
        <v>124</v>
      </c>
      <c r="C1279" s="2" t="s">
        <v>47</v>
      </c>
      <c r="D1279" s="2" t="s">
        <v>10</v>
      </c>
      <c r="E1279" s="2" t="s">
        <v>74</v>
      </c>
      <c r="F1279" s="2" t="s">
        <v>977</v>
      </c>
      <c r="G1279" s="14" t="n">
        <v>9.5</v>
      </c>
      <c r="H1279" s="14" t="n">
        <v>6.48</v>
      </c>
      <c r="I1279" s="14" t="n">
        <v>9.5</v>
      </c>
      <c r="J1279" s="23" t="n">
        <f aca="false">IF(AND(E1279="Priority",ISNUMBER('Cost model'!N317)),'Cost model'!N317,'Cost model'!M317)</f>
        <v>10.5</v>
      </c>
      <c r="K1279" s="14" t="n">
        <f aca="false">J1279-H1279</f>
        <v>4.02</v>
      </c>
      <c r="L1279" s="14" t="n">
        <f aca="false">G1279-H1279</f>
        <v>3.02</v>
      </c>
    </row>
    <row r="1280" customFormat="false" ht="15" hidden="false" customHeight="false" outlineLevel="0" collapsed="false">
      <c r="A1280" s="2" t="s">
        <v>124</v>
      </c>
      <c r="B1280" s="2" t="s">
        <v>124</v>
      </c>
      <c r="C1280" s="2" t="s">
        <v>48</v>
      </c>
      <c r="D1280" s="2" t="s">
        <v>12</v>
      </c>
      <c r="E1280" s="2" t="s">
        <v>83</v>
      </c>
      <c r="F1280" s="2" t="s">
        <v>977</v>
      </c>
      <c r="G1280" s="14" t="n">
        <v>19.5</v>
      </c>
      <c r="H1280" s="14" t="n">
        <v>24.42</v>
      </c>
      <c r="I1280" s="14" t="n">
        <v>19.5</v>
      </c>
      <c r="J1280" s="23" t="n">
        <f aca="false">IF(AND(E1280="Priority",ISNUMBER('Cost model'!N321)),'Cost model'!N321,'Cost model'!M321)</f>
        <v>55</v>
      </c>
      <c r="K1280" s="14" t="n">
        <f aca="false">J1280-H1280</f>
        <v>30.58</v>
      </c>
      <c r="L1280" s="14" t="n">
        <f aca="false">G1280-H1280</f>
        <v>-4.92</v>
      </c>
    </row>
    <row r="1281" customFormat="false" ht="15" hidden="false" customHeight="false" outlineLevel="0" collapsed="false">
      <c r="A1281" s="2" t="s">
        <v>174</v>
      </c>
      <c r="B1281" s="2" t="s">
        <v>174</v>
      </c>
      <c r="C1281" s="2" t="s">
        <v>48</v>
      </c>
      <c r="D1281" s="2" t="s">
        <v>10</v>
      </c>
      <c r="E1281" s="2" t="s">
        <v>74</v>
      </c>
      <c r="F1281" s="2" t="s">
        <v>977</v>
      </c>
      <c r="G1281" s="14" t="n">
        <v>14.5</v>
      </c>
      <c r="H1281" s="14" t="n">
        <v>11.32</v>
      </c>
      <c r="I1281" s="14" t="n">
        <v>12.5</v>
      </c>
      <c r="J1281" s="23" t="n">
        <f aca="false">IF(AND(E1281="Priority",ISNUMBER('Cost model'!N168)),'Cost model'!N168,'Cost model'!M168)</f>
        <v>13.5</v>
      </c>
      <c r="K1281" s="14" t="n">
        <f aca="false">J1281-H1281</f>
        <v>2.18</v>
      </c>
      <c r="L1281" s="14" t="n">
        <f aca="false">G1281-H1281</f>
        <v>3.18</v>
      </c>
    </row>
    <row r="1282" customFormat="false" ht="15" hidden="false" customHeight="false" outlineLevel="0" collapsed="false">
      <c r="A1282" s="2" t="s">
        <v>174</v>
      </c>
      <c r="B1282" s="2" t="s">
        <v>174</v>
      </c>
      <c r="C1282" s="2" t="s">
        <v>49</v>
      </c>
      <c r="D1282" s="2" t="s">
        <v>12</v>
      </c>
      <c r="E1282" s="2" t="s">
        <v>74</v>
      </c>
      <c r="F1282" s="2" t="s">
        <v>977</v>
      </c>
      <c r="G1282" s="14" t="n">
        <v>50</v>
      </c>
      <c r="H1282" s="14" t="n">
        <v>29.23</v>
      </c>
      <c r="I1282" s="14" t="n">
        <v>19.5</v>
      </c>
      <c r="J1282" s="23" t="n">
        <f aca="false">IF(AND(E1282="Priority",ISNUMBER('Cost model'!N172)),'Cost model'!N172,'Cost model'!M172)</f>
        <v>45</v>
      </c>
      <c r="K1282" s="14" t="n">
        <f aca="false">J1282-H1282</f>
        <v>15.77</v>
      </c>
      <c r="L1282" s="14" t="n">
        <f aca="false">G1282-H1282</f>
        <v>20.77</v>
      </c>
    </row>
    <row r="1283" customFormat="false" ht="15" hidden="false" customHeight="false" outlineLevel="0" collapsed="false">
      <c r="A1283" s="2" t="s">
        <v>142</v>
      </c>
      <c r="B1283" s="2" t="s">
        <v>174</v>
      </c>
      <c r="C1283" s="2" t="s">
        <v>48</v>
      </c>
      <c r="D1283" s="2" t="s">
        <v>10</v>
      </c>
      <c r="E1283" s="2" t="s">
        <v>74</v>
      </c>
      <c r="F1283" s="2" t="s">
        <v>976</v>
      </c>
      <c r="G1283" s="14" t="n">
        <v>12.5</v>
      </c>
      <c r="H1283" s="14" t="n">
        <v>7.8</v>
      </c>
      <c r="I1283" s="14" t="n">
        <v>14.5</v>
      </c>
      <c r="J1283" s="23" t="n">
        <f aca="false">IF(AND(E1283="Priority",ISNUMBER('Cost model'!N693)),'Cost model'!N693,'Cost model'!M693)</f>
        <v>11.5</v>
      </c>
      <c r="K1283" s="14" t="n">
        <f aca="false">J1283-H1283</f>
        <v>3.7</v>
      </c>
      <c r="L1283" s="14" t="n">
        <f aca="false">G1283-H1283</f>
        <v>4.7</v>
      </c>
    </row>
    <row r="1284" customFormat="false" ht="15" hidden="false" customHeight="false" outlineLevel="0" collapsed="false">
      <c r="A1284" s="2" t="s">
        <v>174</v>
      </c>
      <c r="B1284" s="2" t="s">
        <v>174</v>
      </c>
      <c r="C1284" s="2" t="s">
        <v>47</v>
      </c>
      <c r="D1284" s="2" t="s">
        <v>10</v>
      </c>
      <c r="E1284" s="2" t="s">
        <v>74</v>
      </c>
      <c r="F1284" s="2" t="s">
        <v>977</v>
      </c>
      <c r="G1284" s="14" t="n">
        <v>9.5</v>
      </c>
      <c r="H1284" s="14" t="n">
        <v>7.24</v>
      </c>
      <c r="I1284" s="14" t="n">
        <v>9.5</v>
      </c>
      <c r="J1284" s="23" t="n">
        <f aca="false">IF(AND(E1284="Priority",ISNUMBER('Cost model'!N167)),'Cost model'!N167,'Cost model'!M167)</f>
        <v>8.5</v>
      </c>
      <c r="K1284" s="14" t="n">
        <f aca="false">J1284-H1284</f>
        <v>1.26</v>
      </c>
      <c r="L1284" s="14" t="n">
        <f aca="false">G1284-H1284</f>
        <v>2.26</v>
      </c>
    </row>
    <row r="1285" customFormat="false" ht="15" hidden="false" customHeight="false" outlineLevel="0" collapsed="false">
      <c r="A1285" s="2" t="s">
        <v>142</v>
      </c>
      <c r="B1285" s="2" t="s">
        <v>142</v>
      </c>
      <c r="C1285" s="2" t="s">
        <v>47</v>
      </c>
      <c r="D1285" s="2" t="s">
        <v>10</v>
      </c>
      <c r="E1285" s="2" t="s">
        <v>74</v>
      </c>
      <c r="F1285" s="2" t="s">
        <v>977</v>
      </c>
      <c r="G1285" s="14" t="n">
        <v>9.5</v>
      </c>
      <c r="H1285" s="14" t="n">
        <v>8.09</v>
      </c>
      <c r="I1285" s="14" t="n">
        <v>9.5</v>
      </c>
      <c r="J1285" s="23" t="n">
        <f aca="false">IF(AND(E1285="Priority",ISNUMBER('Cost model'!N632)),'Cost model'!N632,'Cost model'!M632)</f>
        <v>9.5</v>
      </c>
      <c r="K1285" s="14" t="n">
        <f aca="false">J1285-H1285</f>
        <v>1.41</v>
      </c>
      <c r="L1285" s="14" t="n">
        <f aca="false">G1285-H1285</f>
        <v>1.41</v>
      </c>
    </row>
    <row r="1286" customFormat="false" ht="15" hidden="false" customHeight="false" outlineLevel="0" collapsed="false">
      <c r="A1286" s="2" t="s">
        <v>158</v>
      </c>
      <c r="B1286" s="2" t="s">
        <v>158</v>
      </c>
      <c r="C1286" s="2" t="s">
        <v>47</v>
      </c>
      <c r="D1286" s="2" t="s">
        <v>14</v>
      </c>
      <c r="E1286" s="2" t="s">
        <v>74</v>
      </c>
      <c r="F1286" s="2" t="s">
        <v>977</v>
      </c>
      <c r="G1286" s="14" t="n">
        <v>9.5</v>
      </c>
      <c r="H1286" s="14" t="n">
        <v>24.42</v>
      </c>
      <c r="I1286" s="14" t="n">
        <v>25</v>
      </c>
      <c r="J1286" s="23" t="n">
        <f aca="false">IF(AND(E1286="Priority",ISNUMBER('Cost model'!N431)),'Cost model'!N431,'Cost model'!M431)</f>
        <v>45</v>
      </c>
      <c r="K1286" s="14" t="n">
        <f aca="false">J1286-H1286</f>
        <v>20.58</v>
      </c>
      <c r="L1286" s="14" t="n">
        <f aca="false">G1286-H1286</f>
        <v>-14.92</v>
      </c>
    </row>
    <row r="1287" customFormat="false" ht="15" hidden="false" customHeight="false" outlineLevel="0" collapsed="false">
      <c r="A1287" s="2" t="s">
        <v>174</v>
      </c>
      <c r="B1287" s="2" t="s">
        <v>124</v>
      </c>
      <c r="C1287" s="2" t="s">
        <v>49</v>
      </c>
      <c r="D1287" s="2" t="s">
        <v>10</v>
      </c>
      <c r="E1287" s="2" t="s">
        <v>74</v>
      </c>
      <c r="F1287" s="2" t="s">
        <v>976</v>
      </c>
      <c r="G1287" s="14" t="n">
        <v>17.5</v>
      </c>
      <c r="H1287" s="14" t="n">
        <v>20.05</v>
      </c>
      <c r="I1287" s="14" t="n">
        <v>17.5</v>
      </c>
      <c r="J1287" s="23" t="n">
        <f aca="false">IF(AND(E1287="Priority",ISNUMBER('Cost model'!N109)),'Cost model'!N109,'Cost model'!M109)</f>
        <v>18.5</v>
      </c>
      <c r="K1287" s="14" t="n">
        <f aca="false">J1287-H1287</f>
        <v>-1.55</v>
      </c>
      <c r="L1287" s="14" t="n">
        <f aca="false">G1287-H1287</f>
        <v>-2.55</v>
      </c>
    </row>
    <row r="1288" customFormat="false" ht="15" hidden="false" customHeight="false" outlineLevel="0" collapsed="false">
      <c r="A1288" s="2" t="s">
        <v>124</v>
      </c>
      <c r="B1288" s="2" t="s">
        <v>124</v>
      </c>
      <c r="C1288" s="2" t="s">
        <v>47</v>
      </c>
      <c r="D1288" s="2" t="s">
        <v>10</v>
      </c>
      <c r="E1288" s="2" t="s">
        <v>74</v>
      </c>
      <c r="F1288" s="2" t="s">
        <v>977</v>
      </c>
      <c r="G1288" s="14" t="n">
        <v>9.5</v>
      </c>
      <c r="H1288" s="14" t="n">
        <v>7.24</v>
      </c>
      <c r="I1288" s="14" t="n">
        <v>9.5</v>
      </c>
      <c r="J1288" s="23" t="n">
        <f aca="false">IF(AND(E1288="Priority",ISNUMBER('Cost model'!N317)),'Cost model'!N317,'Cost model'!M317)</f>
        <v>10.5</v>
      </c>
      <c r="K1288" s="14" t="n">
        <f aca="false">J1288-H1288</f>
        <v>3.26</v>
      </c>
      <c r="L1288" s="14" t="n">
        <f aca="false">G1288-H1288</f>
        <v>2.26</v>
      </c>
    </row>
    <row r="1289" customFormat="false" ht="15" hidden="false" customHeight="false" outlineLevel="0" collapsed="false">
      <c r="A1289" s="2" t="s">
        <v>221</v>
      </c>
      <c r="B1289" s="2" t="s">
        <v>221</v>
      </c>
      <c r="C1289" s="2" t="s">
        <v>47</v>
      </c>
      <c r="D1289" s="2" t="s">
        <v>10</v>
      </c>
      <c r="E1289" s="2" t="s">
        <v>74</v>
      </c>
      <c r="F1289" s="2" t="s">
        <v>977</v>
      </c>
      <c r="G1289" s="14" t="n">
        <v>9.5</v>
      </c>
      <c r="H1289" s="14" t="n">
        <v>6.94</v>
      </c>
      <c r="I1289" s="14" t="n">
        <v>9.5</v>
      </c>
      <c r="J1289" s="23" t="n">
        <f aca="false">IF(AND(E1289="Priority",ISNUMBER('Cost model'!N737)),'Cost model'!N737,'Cost model'!M737)</f>
        <v>8.5</v>
      </c>
      <c r="K1289" s="14" t="n">
        <f aca="false">J1289-H1289</f>
        <v>1.56</v>
      </c>
      <c r="L1289" s="14" t="n">
        <f aca="false">G1289-H1289</f>
        <v>2.56</v>
      </c>
    </row>
    <row r="1290" customFormat="false" ht="15" hidden="false" customHeight="false" outlineLevel="0" collapsed="false">
      <c r="A1290" s="2" t="s">
        <v>174</v>
      </c>
      <c r="B1290" s="2" t="s">
        <v>174</v>
      </c>
      <c r="C1290" s="2" t="s">
        <v>49</v>
      </c>
      <c r="D1290" s="2" t="s">
        <v>10</v>
      </c>
      <c r="E1290" s="2" t="s">
        <v>74</v>
      </c>
      <c r="F1290" s="2" t="s">
        <v>977</v>
      </c>
      <c r="G1290" s="14" t="n">
        <v>17.5</v>
      </c>
      <c r="H1290" s="14" t="n">
        <v>20.19</v>
      </c>
      <c r="I1290" s="14" t="n">
        <v>17.5</v>
      </c>
      <c r="J1290" s="23" t="n">
        <f aca="false">IF(AND(E1290="Priority",ISNUMBER('Cost model'!N169)),'Cost model'!N169,'Cost model'!M169)</f>
        <v>18.5</v>
      </c>
      <c r="K1290" s="14" t="n">
        <f aca="false">J1290-H1290</f>
        <v>-1.69</v>
      </c>
      <c r="L1290" s="14" t="n">
        <f aca="false">G1290-H1290</f>
        <v>-2.69</v>
      </c>
    </row>
    <row r="1291" customFormat="false" ht="15" hidden="false" customHeight="false" outlineLevel="0" collapsed="false">
      <c r="A1291" s="2" t="s">
        <v>124</v>
      </c>
      <c r="B1291" s="2" t="s">
        <v>124</v>
      </c>
      <c r="C1291" s="2" t="s">
        <v>47</v>
      </c>
      <c r="D1291" s="2" t="s">
        <v>15</v>
      </c>
      <c r="E1291" s="2" t="s">
        <v>74</v>
      </c>
      <c r="F1291" s="2" t="s">
        <v>977</v>
      </c>
      <c r="G1291" s="14" t="n">
        <v>25</v>
      </c>
      <c r="H1291" s="14" t="n">
        <v>113.29</v>
      </c>
      <c r="I1291" s="14" t="n">
        <v>45</v>
      </c>
      <c r="J1291" s="23" t="n">
        <f aca="false">IF(AND(E1291="Priority",ISNUMBER('Cost model'!N329)),'Cost model'!N329,'Cost model'!M329)</f>
        <v>135</v>
      </c>
      <c r="K1291" s="14" t="n">
        <f aca="false">J1291-H1291</f>
        <v>21.71</v>
      </c>
      <c r="L1291" s="14" t="n">
        <f aca="false">G1291-H1291</f>
        <v>-88.29</v>
      </c>
    </row>
    <row r="1292" customFormat="false" ht="15" hidden="false" customHeight="false" outlineLevel="0" collapsed="false">
      <c r="A1292" s="2" t="s">
        <v>174</v>
      </c>
      <c r="B1292" s="2" t="s">
        <v>174</v>
      </c>
      <c r="C1292" s="2" t="s">
        <v>47</v>
      </c>
      <c r="D1292" s="2" t="s">
        <v>10</v>
      </c>
      <c r="E1292" s="2" t="s">
        <v>74</v>
      </c>
      <c r="F1292" s="2" t="s">
        <v>977</v>
      </c>
      <c r="G1292" s="14" t="n">
        <v>9.5</v>
      </c>
      <c r="H1292" s="14" t="n">
        <v>7.24</v>
      </c>
      <c r="I1292" s="14" t="n">
        <v>9.5</v>
      </c>
      <c r="J1292" s="23" t="n">
        <f aca="false">IF(AND(E1292="Priority",ISNUMBER('Cost model'!N167)),'Cost model'!N167,'Cost model'!M167)</f>
        <v>8.5</v>
      </c>
      <c r="K1292" s="14" t="n">
        <f aca="false">J1292-H1292</f>
        <v>1.26</v>
      </c>
      <c r="L1292" s="14" t="n">
        <f aca="false">G1292-H1292</f>
        <v>2.26</v>
      </c>
    </row>
    <row r="1293" customFormat="false" ht="15" hidden="false" customHeight="false" outlineLevel="0" collapsed="false">
      <c r="A1293" s="2" t="s">
        <v>124</v>
      </c>
      <c r="B1293" s="2" t="s">
        <v>124</v>
      </c>
      <c r="C1293" s="2" t="s">
        <v>48</v>
      </c>
      <c r="D1293" s="2" t="s">
        <v>12</v>
      </c>
      <c r="E1293" s="2" t="s">
        <v>74</v>
      </c>
      <c r="F1293" s="2" t="s">
        <v>977</v>
      </c>
      <c r="G1293" s="14" t="n">
        <v>12.5</v>
      </c>
      <c r="H1293" s="14" t="n">
        <v>20.05</v>
      </c>
      <c r="I1293" s="14" t="n">
        <v>12.5</v>
      </c>
      <c r="J1293" s="23" t="n">
        <f aca="false">IF(AND(E1293="Priority",ISNUMBER('Cost model'!N321)),'Cost model'!N321,'Cost model'!M321)</f>
        <v>40</v>
      </c>
      <c r="K1293" s="14" t="n">
        <f aca="false">J1293-H1293</f>
        <v>19.95</v>
      </c>
      <c r="L1293" s="14" t="n">
        <f aca="false">G1293-H1293</f>
        <v>-7.55</v>
      </c>
    </row>
    <row r="1294" customFormat="false" ht="15" hidden="false" customHeight="false" outlineLevel="0" collapsed="false">
      <c r="A1294" s="2" t="s">
        <v>174</v>
      </c>
      <c r="B1294" s="2" t="s">
        <v>124</v>
      </c>
      <c r="C1294" s="2" t="s">
        <v>47</v>
      </c>
      <c r="D1294" s="2" t="s">
        <v>10</v>
      </c>
      <c r="E1294" s="2" t="s">
        <v>74</v>
      </c>
      <c r="F1294" s="2" t="s">
        <v>976</v>
      </c>
      <c r="G1294" s="14" t="n">
        <v>9.5</v>
      </c>
      <c r="H1294" s="14" t="n">
        <v>12.36</v>
      </c>
      <c r="I1294" s="14" t="n">
        <v>9.5</v>
      </c>
      <c r="J1294" s="23" t="n">
        <f aca="false">IF(AND(E1294="Priority",ISNUMBER('Cost model'!N107)),'Cost model'!N107,'Cost model'!M107)</f>
        <v>12.5</v>
      </c>
      <c r="K1294" s="14" t="n">
        <f aca="false">J1294-H1294</f>
        <v>0.140000000000001</v>
      </c>
      <c r="L1294" s="14" t="n">
        <f aca="false">G1294-H1294</f>
        <v>-2.86</v>
      </c>
    </row>
    <row r="1295" customFormat="false" ht="15" hidden="false" customHeight="false" outlineLevel="0" collapsed="false">
      <c r="A1295" s="2" t="s">
        <v>221</v>
      </c>
      <c r="B1295" s="2" t="s">
        <v>174</v>
      </c>
      <c r="C1295" s="2" t="s">
        <v>49</v>
      </c>
      <c r="D1295" s="2" t="s">
        <v>10</v>
      </c>
      <c r="E1295" s="2" t="s">
        <v>74</v>
      </c>
      <c r="F1295" s="2" t="s">
        <v>976</v>
      </c>
      <c r="G1295" s="14" t="n">
        <v>14.5</v>
      </c>
      <c r="H1295" s="14" t="n">
        <v>15.09</v>
      </c>
      <c r="I1295" s="14" t="n">
        <v>19.5</v>
      </c>
      <c r="J1295" s="23" t="n">
        <f aca="false">IF(AND(E1295="Priority",ISNUMBER('Cost model'!N784)),'Cost model'!N784,'Cost model'!M784)</f>
        <v>19.5</v>
      </c>
      <c r="K1295" s="14" t="n">
        <f aca="false">J1295-H1295</f>
        <v>4.41</v>
      </c>
      <c r="L1295" s="14" t="n">
        <f aca="false">G1295-H1295</f>
        <v>-0.59</v>
      </c>
    </row>
    <row r="1296" customFormat="false" ht="15" hidden="false" customHeight="false" outlineLevel="0" collapsed="false">
      <c r="A1296" s="2" t="s">
        <v>174</v>
      </c>
      <c r="B1296" s="2" t="s">
        <v>174</v>
      </c>
      <c r="C1296" s="2" t="s">
        <v>47</v>
      </c>
      <c r="D1296" s="2" t="s">
        <v>12</v>
      </c>
      <c r="E1296" s="2" t="s">
        <v>74</v>
      </c>
      <c r="F1296" s="2" t="s">
        <v>977</v>
      </c>
      <c r="G1296" s="14" t="n">
        <v>9.5</v>
      </c>
      <c r="H1296" s="14" t="n">
        <v>27.27</v>
      </c>
      <c r="I1296" s="14" t="n">
        <v>9.5</v>
      </c>
      <c r="J1296" s="23" t="n">
        <f aca="false">IF(AND(E1296="Priority",ISNUMBER('Cost model'!N170)),'Cost model'!N170,'Cost model'!M170)</f>
        <v>25.5</v>
      </c>
      <c r="K1296" s="14" t="n">
        <f aca="false">J1296-H1296</f>
        <v>-1.77</v>
      </c>
      <c r="L1296" s="14" t="n">
        <f aca="false">G1296-H1296</f>
        <v>-17.77</v>
      </c>
    </row>
    <row r="1297" customFormat="false" ht="15" hidden="false" customHeight="false" outlineLevel="0" collapsed="false">
      <c r="A1297" s="2" t="s">
        <v>174</v>
      </c>
      <c r="B1297" s="2" t="s">
        <v>124</v>
      </c>
      <c r="C1297" s="2" t="s">
        <v>47</v>
      </c>
      <c r="D1297" s="2" t="s">
        <v>13</v>
      </c>
      <c r="E1297" s="2" t="s">
        <v>74</v>
      </c>
      <c r="F1297" s="2" t="s">
        <v>976</v>
      </c>
      <c r="G1297" s="14" t="n">
        <v>19</v>
      </c>
      <c r="H1297" s="14" t="n">
        <v>54.18</v>
      </c>
      <c r="I1297" s="14" t="n">
        <v>19</v>
      </c>
      <c r="J1297" s="23" t="n">
        <f aca="false">IF(AND(E1297="Priority",ISNUMBER('Cost model'!N113)),'Cost model'!N113,'Cost model'!M113)</f>
        <v>65</v>
      </c>
      <c r="K1297" s="14" t="n">
        <f aca="false">J1297-H1297</f>
        <v>10.82</v>
      </c>
      <c r="L1297" s="14" t="n">
        <f aca="false">G1297-H1297</f>
        <v>-35.18</v>
      </c>
    </row>
    <row r="1298" customFormat="false" ht="15" hidden="false" customHeight="false" outlineLevel="0" collapsed="false">
      <c r="A1298" s="2" t="s">
        <v>174</v>
      </c>
      <c r="B1298" s="2" t="s">
        <v>174</v>
      </c>
      <c r="C1298" s="2" t="s">
        <v>47</v>
      </c>
      <c r="D1298" s="2" t="s">
        <v>10</v>
      </c>
      <c r="E1298" s="2" t="s">
        <v>74</v>
      </c>
      <c r="F1298" s="2" t="s">
        <v>977</v>
      </c>
      <c r="G1298" s="14" t="n">
        <v>9.5</v>
      </c>
      <c r="H1298" s="14" t="n">
        <v>7.24</v>
      </c>
      <c r="I1298" s="14" t="n">
        <v>9.5</v>
      </c>
      <c r="J1298" s="23" t="n">
        <f aca="false">IF(AND(E1298="Priority",ISNUMBER('Cost model'!N167)),'Cost model'!N167,'Cost model'!M167)</f>
        <v>8.5</v>
      </c>
      <c r="K1298" s="14" t="n">
        <f aca="false">J1298-H1298</f>
        <v>1.26</v>
      </c>
      <c r="L1298" s="14" t="n">
        <f aca="false">G1298-H1298</f>
        <v>2.26</v>
      </c>
    </row>
    <row r="1299" customFormat="false" ht="15" hidden="false" customHeight="false" outlineLevel="0" collapsed="false">
      <c r="A1299" s="2" t="s">
        <v>142</v>
      </c>
      <c r="B1299" s="2" t="s">
        <v>174</v>
      </c>
      <c r="C1299" s="2" t="s">
        <v>48</v>
      </c>
      <c r="D1299" s="2" t="s">
        <v>10</v>
      </c>
      <c r="E1299" s="2" t="s">
        <v>74</v>
      </c>
      <c r="F1299" s="2" t="s">
        <v>976</v>
      </c>
      <c r="G1299" s="14" t="n">
        <v>19</v>
      </c>
      <c r="H1299" s="14" t="n">
        <v>11.29</v>
      </c>
      <c r="I1299" s="14" t="n">
        <v>14.5</v>
      </c>
      <c r="J1299" s="23" t="n">
        <f aca="false">IF(AND(E1299="Priority",ISNUMBER('Cost model'!N693)),'Cost model'!N693,'Cost model'!M693)</f>
        <v>11.5</v>
      </c>
      <c r="K1299" s="14" t="n">
        <f aca="false">J1299-H1299</f>
        <v>0.210000000000001</v>
      </c>
      <c r="L1299" s="14" t="n">
        <f aca="false">G1299-H1299</f>
        <v>7.71</v>
      </c>
    </row>
    <row r="1300" customFormat="false" ht="15" hidden="false" customHeight="false" outlineLevel="0" collapsed="false">
      <c r="A1300" s="2" t="s">
        <v>174</v>
      </c>
      <c r="B1300" s="2" t="s">
        <v>174</v>
      </c>
      <c r="C1300" s="2" t="s">
        <v>49</v>
      </c>
      <c r="D1300" s="2" t="s">
        <v>10</v>
      </c>
      <c r="E1300" s="2" t="s">
        <v>74</v>
      </c>
      <c r="F1300" s="2" t="s">
        <v>977</v>
      </c>
      <c r="G1300" s="14" t="n">
        <v>17.5</v>
      </c>
      <c r="H1300" s="14" t="n">
        <v>20.19</v>
      </c>
      <c r="I1300" s="14" t="n">
        <v>17.5</v>
      </c>
      <c r="J1300" s="23" t="n">
        <f aca="false">IF(AND(E1300="Priority",ISNUMBER('Cost model'!N169)),'Cost model'!N169,'Cost model'!M169)</f>
        <v>18.5</v>
      </c>
      <c r="K1300" s="14" t="n">
        <f aca="false">J1300-H1300</f>
        <v>-1.69</v>
      </c>
      <c r="L1300" s="14" t="n">
        <f aca="false">G1300-H1300</f>
        <v>-2.69</v>
      </c>
    </row>
    <row r="1301" customFormat="false" ht="15" hidden="false" customHeight="false" outlineLevel="0" collapsed="false">
      <c r="A1301" s="2" t="s">
        <v>174</v>
      </c>
      <c r="B1301" s="2" t="s">
        <v>174</v>
      </c>
      <c r="C1301" s="2" t="s">
        <v>49</v>
      </c>
      <c r="D1301" s="2" t="s">
        <v>12</v>
      </c>
      <c r="E1301" s="2" t="s">
        <v>74</v>
      </c>
      <c r="F1301" s="2" t="s">
        <v>977</v>
      </c>
      <c r="G1301" s="14" t="n">
        <v>24.5</v>
      </c>
      <c r="H1301" s="14" t="n">
        <v>28.57</v>
      </c>
      <c r="I1301" s="14" t="n">
        <v>19.5</v>
      </c>
      <c r="J1301" s="23" t="n">
        <f aca="false">IF(AND(E1301="Priority",ISNUMBER('Cost model'!N172)),'Cost model'!N172,'Cost model'!M172)</f>
        <v>45</v>
      </c>
      <c r="K1301" s="14" t="n">
        <f aca="false">J1301-H1301</f>
        <v>16.43</v>
      </c>
      <c r="L1301" s="14" t="n">
        <f aca="false">G1301-H1301</f>
        <v>-4.07</v>
      </c>
    </row>
    <row r="1302" customFormat="false" ht="15" hidden="false" customHeight="false" outlineLevel="0" collapsed="false">
      <c r="A1302" s="2" t="s">
        <v>174</v>
      </c>
      <c r="B1302" s="2" t="s">
        <v>174</v>
      </c>
      <c r="C1302" s="2" t="s">
        <v>48</v>
      </c>
      <c r="D1302" s="2" t="s">
        <v>10</v>
      </c>
      <c r="E1302" s="2" t="s">
        <v>74</v>
      </c>
      <c r="F1302" s="2" t="s">
        <v>977</v>
      </c>
      <c r="G1302" s="14" t="n">
        <v>19.5</v>
      </c>
      <c r="H1302" s="14" t="n">
        <v>15.68</v>
      </c>
      <c r="I1302" s="14" t="n">
        <v>12.5</v>
      </c>
      <c r="J1302" s="23" t="n">
        <f aca="false">IF(AND(E1302="Priority",ISNUMBER('Cost model'!N168)),'Cost model'!N168,'Cost model'!M168)</f>
        <v>13.5</v>
      </c>
      <c r="K1302" s="14" t="n">
        <f aca="false">J1302-H1302</f>
        <v>-2.18</v>
      </c>
      <c r="L1302" s="14" t="n">
        <f aca="false">G1302-H1302</f>
        <v>3.82</v>
      </c>
    </row>
    <row r="1303" customFormat="false" ht="15" hidden="false" customHeight="false" outlineLevel="0" collapsed="false">
      <c r="A1303" s="2" t="s">
        <v>124</v>
      </c>
      <c r="B1303" s="2" t="s">
        <v>124</v>
      </c>
      <c r="C1303" s="2" t="s">
        <v>48</v>
      </c>
      <c r="D1303" s="2" t="s">
        <v>12</v>
      </c>
      <c r="E1303" s="2" t="s">
        <v>74</v>
      </c>
      <c r="F1303" s="2" t="s">
        <v>977</v>
      </c>
      <c r="G1303" s="14" t="n">
        <v>12.5</v>
      </c>
      <c r="H1303" s="14" t="n">
        <v>9.45</v>
      </c>
      <c r="I1303" s="14" t="n">
        <v>12.5</v>
      </c>
      <c r="J1303" s="23" t="n">
        <f aca="false">IF(AND(E1303="Priority",ISNUMBER('Cost model'!N321)),'Cost model'!N321,'Cost model'!M321)</f>
        <v>40</v>
      </c>
      <c r="K1303" s="14" t="n">
        <f aca="false">J1303-H1303</f>
        <v>30.55</v>
      </c>
      <c r="L1303" s="14" t="n">
        <f aca="false">G1303-H1303</f>
        <v>3.05</v>
      </c>
    </row>
    <row r="1304" customFormat="false" ht="15" hidden="false" customHeight="false" outlineLevel="0" collapsed="false">
      <c r="A1304" s="2" t="s">
        <v>142</v>
      </c>
      <c r="B1304" s="2" t="s">
        <v>142</v>
      </c>
      <c r="C1304" s="2" t="s">
        <v>48</v>
      </c>
      <c r="D1304" s="2" t="s">
        <v>12</v>
      </c>
      <c r="E1304" s="2" t="s">
        <v>74</v>
      </c>
      <c r="F1304" s="2" t="s">
        <v>977</v>
      </c>
      <c r="G1304" s="14" t="n">
        <v>12.5</v>
      </c>
      <c r="H1304" s="14" t="n">
        <v>30.61</v>
      </c>
      <c r="I1304" s="14" t="n">
        <v>12.5</v>
      </c>
      <c r="J1304" s="23" t="n">
        <f aca="false">IF(AND(E1304="Priority",ISNUMBER('Cost model'!N636)),'Cost model'!N636,'Cost model'!M636)</f>
        <v>40</v>
      </c>
      <c r="K1304" s="14" t="n">
        <f aca="false">J1304-H1304</f>
        <v>9.39</v>
      </c>
      <c r="L1304" s="14" t="n">
        <f aca="false">G1304-H1304</f>
        <v>-18.11</v>
      </c>
    </row>
    <row r="1305" customFormat="false" ht="15" hidden="false" customHeight="false" outlineLevel="0" collapsed="false">
      <c r="A1305" s="2" t="s">
        <v>142</v>
      </c>
      <c r="B1305" s="2" t="s">
        <v>142</v>
      </c>
      <c r="C1305" s="2" t="s">
        <v>47</v>
      </c>
      <c r="D1305" s="2" t="s">
        <v>10</v>
      </c>
      <c r="E1305" s="2" t="s">
        <v>74</v>
      </c>
      <c r="F1305" s="2" t="s">
        <v>977</v>
      </c>
      <c r="G1305" s="14" t="n">
        <v>19.5</v>
      </c>
      <c r="H1305" s="14" t="n">
        <v>8.61</v>
      </c>
      <c r="I1305" s="14" t="n">
        <v>9.5</v>
      </c>
      <c r="J1305" s="23" t="n">
        <f aca="false">IF(AND(E1305="Priority",ISNUMBER('Cost model'!N632)),'Cost model'!N632,'Cost model'!M632)</f>
        <v>9.5</v>
      </c>
      <c r="K1305" s="14" t="n">
        <f aca="false">J1305-H1305</f>
        <v>0.890000000000001</v>
      </c>
      <c r="L1305" s="14" t="n">
        <f aca="false">G1305-H1305</f>
        <v>10.89</v>
      </c>
    </row>
    <row r="1306" customFormat="false" ht="15" hidden="false" customHeight="false" outlineLevel="0" collapsed="false">
      <c r="A1306" s="2" t="s">
        <v>142</v>
      </c>
      <c r="B1306" s="2" t="s">
        <v>174</v>
      </c>
      <c r="C1306" s="2" t="s">
        <v>49</v>
      </c>
      <c r="D1306" s="2" t="s">
        <v>10</v>
      </c>
      <c r="E1306" s="2" t="s">
        <v>74</v>
      </c>
      <c r="F1306" s="2" t="s">
        <v>976</v>
      </c>
      <c r="G1306" s="14" t="n">
        <v>24.5</v>
      </c>
      <c r="H1306" s="14" t="n">
        <v>26.29</v>
      </c>
      <c r="I1306" s="14" t="n">
        <v>17.5</v>
      </c>
      <c r="J1306" s="23" t="n">
        <f aca="false">IF(AND(E1306="Priority",ISNUMBER('Cost model'!N694)),'Cost model'!N694,'Cost model'!M694)</f>
        <v>17.5</v>
      </c>
      <c r="K1306" s="14" t="n">
        <f aca="false">J1306-H1306</f>
        <v>-8.79</v>
      </c>
      <c r="L1306" s="14" t="n">
        <f aca="false">G1306-H1306</f>
        <v>-1.79</v>
      </c>
    </row>
    <row r="1307" customFormat="false" ht="15" hidden="false" customHeight="false" outlineLevel="0" collapsed="false">
      <c r="A1307" s="2" t="s">
        <v>221</v>
      </c>
      <c r="B1307" s="2" t="s">
        <v>221</v>
      </c>
      <c r="C1307" s="2" t="s">
        <v>47</v>
      </c>
      <c r="D1307" s="2" t="s">
        <v>10</v>
      </c>
      <c r="E1307" s="2" t="s">
        <v>83</v>
      </c>
      <c r="F1307" s="2" t="s">
        <v>977</v>
      </c>
      <c r="G1307" s="14" t="n">
        <v>14.5</v>
      </c>
      <c r="H1307" s="14" t="n">
        <v>9.21</v>
      </c>
      <c r="I1307" s="14" t="n">
        <v>14.5</v>
      </c>
      <c r="J1307" s="23" t="n">
        <f aca="false">IF(AND(E1307="Priority",ISNUMBER('Cost model'!N737)),'Cost model'!N737,'Cost model'!M737)</f>
        <v>13.5</v>
      </c>
      <c r="K1307" s="14" t="n">
        <f aca="false">J1307-H1307</f>
        <v>4.29</v>
      </c>
      <c r="L1307" s="14" t="n">
        <f aca="false">G1307-H1307</f>
        <v>5.29</v>
      </c>
    </row>
    <row r="1308" customFormat="false" ht="15" hidden="false" customHeight="false" outlineLevel="0" collapsed="false">
      <c r="A1308" s="2" t="s">
        <v>174</v>
      </c>
      <c r="B1308" s="2" t="s">
        <v>174</v>
      </c>
      <c r="C1308" s="2" t="s">
        <v>47</v>
      </c>
      <c r="D1308" s="2" t="s">
        <v>10</v>
      </c>
      <c r="E1308" s="2" t="s">
        <v>74</v>
      </c>
      <c r="F1308" s="2" t="s">
        <v>977</v>
      </c>
      <c r="G1308" s="14" t="n">
        <v>9.5</v>
      </c>
      <c r="H1308" s="14" t="n">
        <v>27.37</v>
      </c>
      <c r="I1308" s="14" t="n">
        <v>9.5</v>
      </c>
      <c r="J1308" s="23" t="n">
        <f aca="false">IF(AND(E1308="Priority",ISNUMBER('Cost model'!N167)),'Cost model'!N167,'Cost model'!M167)</f>
        <v>8.5</v>
      </c>
      <c r="K1308" s="14" t="n">
        <f aca="false">J1308-H1308</f>
        <v>-18.87</v>
      </c>
      <c r="L1308" s="14" t="n">
        <f aca="false">G1308-H1308</f>
        <v>-17.87</v>
      </c>
    </row>
    <row r="1309" customFormat="false" ht="15" hidden="false" customHeight="false" outlineLevel="0" collapsed="false">
      <c r="A1309" s="2" t="s">
        <v>174</v>
      </c>
      <c r="B1309" s="2" t="s">
        <v>174</v>
      </c>
      <c r="C1309" s="2" t="s">
        <v>48</v>
      </c>
      <c r="D1309" s="2" t="s">
        <v>10</v>
      </c>
      <c r="E1309" s="2" t="s">
        <v>74</v>
      </c>
      <c r="F1309" s="2" t="s">
        <v>977</v>
      </c>
      <c r="G1309" s="14" t="n">
        <v>12.5</v>
      </c>
      <c r="H1309" s="14" t="n">
        <v>17.05</v>
      </c>
      <c r="I1309" s="14" t="n">
        <v>12.5</v>
      </c>
      <c r="J1309" s="23" t="n">
        <f aca="false">IF(AND(E1309="Priority",ISNUMBER('Cost model'!N168)),'Cost model'!N168,'Cost model'!M168)</f>
        <v>13.5</v>
      </c>
      <c r="K1309" s="14" t="n">
        <f aca="false">J1309-H1309</f>
        <v>-3.55</v>
      </c>
      <c r="L1309" s="14" t="n">
        <f aca="false">G1309-H1309</f>
        <v>-4.55</v>
      </c>
    </row>
    <row r="1310" customFormat="false" ht="15" hidden="false" customHeight="false" outlineLevel="0" collapsed="false">
      <c r="A1310" s="2" t="s">
        <v>124</v>
      </c>
      <c r="B1310" s="2" t="s">
        <v>124</v>
      </c>
      <c r="C1310" s="2" t="s">
        <v>48</v>
      </c>
      <c r="D1310" s="2" t="s">
        <v>15</v>
      </c>
      <c r="E1310" s="2" t="s">
        <v>74</v>
      </c>
      <c r="F1310" s="2" t="s">
        <v>977</v>
      </c>
      <c r="G1310" s="14" t="n">
        <v>45</v>
      </c>
      <c r="H1310" s="14" t="n">
        <v>315.49</v>
      </c>
      <c r="I1310" s="14" t="n">
        <v>85</v>
      </c>
      <c r="J1310" s="23" t="n">
        <f aca="false">IF(AND(E1310="Priority",ISNUMBER('Cost model'!N330)),'Cost model'!N330,'Cost model'!M330)</f>
        <v>180</v>
      </c>
      <c r="K1310" s="14" t="n">
        <f aca="false">J1310-H1310</f>
        <v>-135.49</v>
      </c>
      <c r="L1310" s="14" t="n">
        <f aca="false">G1310-H1310</f>
        <v>-270.49</v>
      </c>
    </row>
    <row r="1311" customFormat="false" ht="15" hidden="false" customHeight="false" outlineLevel="0" collapsed="false">
      <c r="A1311" s="2" t="s">
        <v>124</v>
      </c>
      <c r="B1311" s="2" t="s">
        <v>124</v>
      </c>
      <c r="C1311" s="2" t="s">
        <v>49</v>
      </c>
      <c r="D1311" s="2" t="s">
        <v>12</v>
      </c>
      <c r="E1311" s="2" t="s">
        <v>74</v>
      </c>
      <c r="F1311" s="2" t="s">
        <v>977</v>
      </c>
      <c r="G1311" s="14" t="n">
        <v>50</v>
      </c>
      <c r="H1311" s="14" t="n">
        <v>41.21</v>
      </c>
      <c r="I1311" s="14" t="n">
        <v>19.5</v>
      </c>
      <c r="J1311" s="23" t="n">
        <f aca="false">IF(AND(E1311="Priority",ISNUMBER('Cost model'!N322)),'Cost model'!N322,'Cost model'!M322)</f>
        <v>50</v>
      </c>
      <c r="K1311" s="14" t="n">
        <f aca="false">J1311-H1311</f>
        <v>8.79</v>
      </c>
      <c r="L1311" s="14" t="n">
        <f aca="false">G1311-H1311</f>
        <v>8.79</v>
      </c>
    </row>
    <row r="1312" customFormat="false" ht="15" hidden="false" customHeight="false" outlineLevel="0" collapsed="false">
      <c r="A1312" s="2" t="s">
        <v>174</v>
      </c>
      <c r="B1312" s="2" t="s">
        <v>124</v>
      </c>
      <c r="C1312" s="2" t="s">
        <v>48</v>
      </c>
      <c r="D1312" s="2" t="s">
        <v>12</v>
      </c>
      <c r="E1312" s="2" t="s">
        <v>74</v>
      </c>
      <c r="F1312" s="2" t="s">
        <v>976</v>
      </c>
      <c r="G1312" s="14" t="n">
        <v>17.5</v>
      </c>
      <c r="H1312" s="14" t="n">
        <v>24.42</v>
      </c>
      <c r="I1312" s="14" t="n">
        <v>12.5</v>
      </c>
      <c r="J1312" s="23" t="n">
        <f aca="false">IF(AND(E1312="Priority",ISNUMBER('Cost model'!N111)),'Cost model'!N111,'Cost model'!M111)</f>
        <v>45</v>
      </c>
      <c r="K1312" s="14" t="n">
        <f aca="false">J1312-H1312</f>
        <v>20.58</v>
      </c>
      <c r="L1312" s="14" t="n">
        <f aca="false">G1312-H1312</f>
        <v>-6.92</v>
      </c>
    </row>
    <row r="1313" customFormat="false" ht="15" hidden="false" customHeight="false" outlineLevel="0" collapsed="false">
      <c r="A1313" s="2" t="s">
        <v>124</v>
      </c>
      <c r="B1313" s="2" t="s">
        <v>124</v>
      </c>
      <c r="C1313" s="2" t="s">
        <v>48</v>
      </c>
      <c r="D1313" s="2" t="s">
        <v>12</v>
      </c>
      <c r="E1313" s="2" t="s">
        <v>74</v>
      </c>
      <c r="F1313" s="2" t="s">
        <v>977</v>
      </c>
      <c r="G1313" s="14" t="n">
        <v>12.5</v>
      </c>
      <c r="H1313" s="14" t="n">
        <v>28.95</v>
      </c>
      <c r="I1313" s="14" t="n">
        <v>12.5</v>
      </c>
      <c r="J1313" s="23" t="n">
        <f aca="false">IF(AND(E1313="Priority",ISNUMBER('Cost model'!N321)),'Cost model'!N321,'Cost model'!M321)</f>
        <v>40</v>
      </c>
      <c r="K1313" s="14" t="n">
        <f aca="false">J1313-H1313</f>
        <v>11.05</v>
      </c>
      <c r="L1313" s="14" t="n">
        <f aca="false">G1313-H1313</f>
        <v>-16.45</v>
      </c>
    </row>
    <row r="1314" customFormat="false" ht="15" hidden="false" customHeight="false" outlineLevel="0" collapsed="false">
      <c r="A1314" s="2" t="s">
        <v>124</v>
      </c>
      <c r="B1314" s="2" t="s">
        <v>124</v>
      </c>
      <c r="C1314" s="2" t="s">
        <v>47</v>
      </c>
      <c r="D1314" s="2" t="s">
        <v>10</v>
      </c>
      <c r="E1314" s="2" t="s">
        <v>74</v>
      </c>
      <c r="F1314" s="2" t="s">
        <v>977</v>
      </c>
      <c r="G1314" s="14" t="n">
        <v>9.5</v>
      </c>
      <c r="H1314" s="14" t="n">
        <v>25.61</v>
      </c>
      <c r="I1314" s="14" t="n">
        <v>9.5</v>
      </c>
      <c r="J1314" s="23" t="n">
        <f aca="false">IF(AND(E1314="Priority",ISNUMBER('Cost model'!N317)),'Cost model'!N317,'Cost model'!M317)</f>
        <v>10.5</v>
      </c>
      <c r="K1314" s="14" t="n">
        <f aca="false">J1314-H1314</f>
        <v>-15.11</v>
      </c>
      <c r="L1314" s="14" t="n">
        <f aca="false">G1314-H1314</f>
        <v>-16.11</v>
      </c>
    </row>
    <row r="1315" customFormat="false" ht="15" hidden="false" customHeight="false" outlineLevel="0" collapsed="false">
      <c r="A1315" s="2" t="s">
        <v>174</v>
      </c>
      <c r="B1315" s="2" t="s">
        <v>174</v>
      </c>
      <c r="C1315" s="2" t="s">
        <v>47</v>
      </c>
      <c r="D1315" s="2" t="s">
        <v>12</v>
      </c>
      <c r="E1315" s="2" t="s">
        <v>74</v>
      </c>
      <c r="F1315" s="2" t="s">
        <v>977</v>
      </c>
      <c r="G1315" s="14" t="n">
        <v>9.5</v>
      </c>
      <c r="H1315" s="14" t="n">
        <v>7.24</v>
      </c>
      <c r="I1315" s="14" t="n">
        <v>9.5</v>
      </c>
      <c r="J1315" s="23" t="n">
        <f aca="false">IF(AND(E1315="Priority",ISNUMBER('Cost model'!N170)),'Cost model'!N170,'Cost model'!M170)</f>
        <v>25.5</v>
      </c>
      <c r="K1315" s="14" t="n">
        <f aca="false">J1315-H1315</f>
        <v>18.26</v>
      </c>
      <c r="L1315" s="14" t="n">
        <f aca="false">G1315-H1315</f>
        <v>2.26</v>
      </c>
    </row>
    <row r="1316" customFormat="false" ht="15" hidden="false" customHeight="false" outlineLevel="0" collapsed="false">
      <c r="A1316" s="2" t="s">
        <v>124</v>
      </c>
      <c r="B1316" s="2" t="s">
        <v>124</v>
      </c>
      <c r="C1316" s="2" t="s">
        <v>48</v>
      </c>
      <c r="D1316" s="2" t="s">
        <v>12</v>
      </c>
      <c r="E1316" s="2" t="s">
        <v>74</v>
      </c>
      <c r="F1316" s="2" t="s">
        <v>977</v>
      </c>
      <c r="G1316" s="14" t="n">
        <v>12.5</v>
      </c>
      <c r="H1316" s="14" t="n">
        <v>59.88</v>
      </c>
      <c r="I1316" s="14" t="n">
        <v>12.5</v>
      </c>
      <c r="J1316" s="23" t="n">
        <f aca="false">IF(AND(E1316="Priority",ISNUMBER('Cost model'!N321)),'Cost model'!N321,'Cost model'!M321)</f>
        <v>40</v>
      </c>
      <c r="K1316" s="14" t="n">
        <f aca="false">J1316-H1316</f>
        <v>-19.88</v>
      </c>
      <c r="L1316" s="14" t="n">
        <f aca="false">G1316-H1316</f>
        <v>-47.38</v>
      </c>
    </row>
    <row r="1317" customFormat="false" ht="15" hidden="false" customHeight="false" outlineLevel="0" collapsed="false">
      <c r="A1317" s="2" t="s">
        <v>221</v>
      </c>
      <c r="B1317" s="2" t="s">
        <v>221</v>
      </c>
      <c r="C1317" s="2" t="s">
        <v>47</v>
      </c>
      <c r="D1317" s="2" t="s">
        <v>10</v>
      </c>
      <c r="E1317" s="2" t="s">
        <v>74</v>
      </c>
      <c r="F1317" s="2" t="s">
        <v>977</v>
      </c>
      <c r="G1317" s="14" t="n">
        <v>9.5</v>
      </c>
      <c r="H1317" s="14" t="n">
        <v>27.45</v>
      </c>
      <c r="I1317" s="14" t="n">
        <v>9.5</v>
      </c>
      <c r="J1317" s="23" t="n">
        <f aca="false">IF(AND(E1317="Priority",ISNUMBER('Cost model'!N737)),'Cost model'!N737,'Cost model'!M737)</f>
        <v>8.5</v>
      </c>
      <c r="K1317" s="14" t="n">
        <f aca="false">J1317-H1317</f>
        <v>-18.95</v>
      </c>
      <c r="L1317" s="14" t="n">
        <f aca="false">G1317-H1317</f>
        <v>-17.95</v>
      </c>
    </row>
    <row r="1318" customFormat="false" ht="15" hidden="false" customHeight="false" outlineLevel="0" collapsed="false">
      <c r="A1318" s="2" t="s">
        <v>142</v>
      </c>
      <c r="B1318" s="2" t="s">
        <v>142</v>
      </c>
      <c r="C1318" s="2" t="s">
        <v>48</v>
      </c>
      <c r="D1318" s="2" t="s">
        <v>13</v>
      </c>
      <c r="E1318" s="2" t="s">
        <v>74</v>
      </c>
      <c r="F1318" s="2" t="s">
        <v>977</v>
      </c>
      <c r="G1318" s="14" t="n">
        <v>12.5</v>
      </c>
      <c r="H1318" s="14" t="n">
        <v>43.12</v>
      </c>
      <c r="I1318" s="14" t="n">
        <v>24.5</v>
      </c>
      <c r="J1318" s="23" t="n">
        <f aca="false">IF(AND(E1318="Priority",ISNUMBER('Cost model'!N639)),'Cost model'!N639,'Cost model'!M639)</f>
        <v>60</v>
      </c>
      <c r="K1318" s="14" t="n">
        <f aca="false">J1318-H1318</f>
        <v>16.88</v>
      </c>
      <c r="L1318" s="14" t="n">
        <f aca="false">G1318-H1318</f>
        <v>-30.62</v>
      </c>
    </row>
    <row r="1319" customFormat="false" ht="15" hidden="false" customHeight="false" outlineLevel="0" collapsed="false">
      <c r="A1319" s="2" t="s">
        <v>221</v>
      </c>
      <c r="B1319" s="2" t="s">
        <v>221</v>
      </c>
      <c r="C1319" s="2" t="s">
        <v>47</v>
      </c>
      <c r="D1319" s="2" t="s">
        <v>14</v>
      </c>
      <c r="E1319" s="2" t="s">
        <v>74</v>
      </c>
      <c r="F1319" s="2" t="s">
        <v>977</v>
      </c>
      <c r="G1319" s="14" t="n">
        <v>19.5</v>
      </c>
      <c r="H1319" s="14" t="n">
        <v>87.66</v>
      </c>
      <c r="I1319" s="14" t="n">
        <v>25</v>
      </c>
      <c r="J1319" s="23" t="n">
        <f aca="false">IF(AND(E1319="Priority",ISNUMBER('Cost model'!N746)),'Cost model'!N746,'Cost model'!M746)</f>
        <v>100</v>
      </c>
      <c r="K1319" s="14" t="n">
        <f aca="false">J1319-H1319</f>
        <v>12.34</v>
      </c>
      <c r="L1319" s="14" t="n">
        <f aca="false">G1319-H1319</f>
        <v>-68.16</v>
      </c>
    </row>
    <row r="1320" customFormat="false" ht="15" hidden="false" customHeight="false" outlineLevel="0" collapsed="false">
      <c r="A1320" s="2" t="s">
        <v>124</v>
      </c>
      <c r="B1320" s="2" t="s">
        <v>124</v>
      </c>
      <c r="C1320" s="2" t="s">
        <v>47</v>
      </c>
      <c r="D1320" s="2" t="s">
        <v>12</v>
      </c>
      <c r="E1320" s="2" t="s">
        <v>74</v>
      </c>
      <c r="F1320" s="2" t="s">
        <v>977</v>
      </c>
      <c r="G1320" s="14" t="n">
        <v>9.5</v>
      </c>
      <c r="H1320" s="14" t="n">
        <v>27.75</v>
      </c>
      <c r="I1320" s="14" t="n">
        <v>9.5</v>
      </c>
      <c r="J1320" s="23" t="n">
        <f aca="false">IF(AND(E1320="Priority",ISNUMBER('Cost model'!N320)),'Cost model'!N320,'Cost model'!M320)</f>
        <v>24.5</v>
      </c>
      <c r="K1320" s="14" t="n">
        <f aca="false">J1320-H1320</f>
        <v>-3.25</v>
      </c>
      <c r="L1320" s="14" t="n">
        <f aca="false">G1320-H1320</f>
        <v>-18.25</v>
      </c>
    </row>
    <row r="1321" customFormat="false" ht="15" hidden="false" customHeight="false" outlineLevel="0" collapsed="false">
      <c r="A1321" s="2" t="s">
        <v>174</v>
      </c>
      <c r="B1321" s="2" t="s">
        <v>174</v>
      </c>
      <c r="C1321" s="2" t="s">
        <v>48</v>
      </c>
      <c r="D1321" s="2" t="s">
        <v>12</v>
      </c>
      <c r="E1321" s="2" t="s">
        <v>74</v>
      </c>
      <c r="F1321" s="2" t="s">
        <v>977</v>
      </c>
      <c r="G1321" s="14" t="n">
        <v>24.5</v>
      </c>
      <c r="H1321" s="14" t="n">
        <v>45.02</v>
      </c>
      <c r="I1321" s="14" t="n">
        <v>12.5</v>
      </c>
      <c r="J1321" s="23" t="n">
        <f aca="false">IF(AND(E1321="Priority",ISNUMBER('Cost model'!N171)),'Cost model'!N171,'Cost model'!M171)</f>
        <v>40</v>
      </c>
      <c r="K1321" s="14" t="n">
        <f aca="false">J1321-H1321</f>
        <v>-5.02</v>
      </c>
      <c r="L1321" s="14" t="n">
        <f aca="false">G1321-H1321</f>
        <v>-20.52</v>
      </c>
    </row>
    <row r="1322" customFormat="false" ht="15" hidden="false" customHeight="false" outlineLevel="0" collapsed="false">
      <c r="A1322" s="2" t="s">
        <v>124</v>
      </c>
      <c r="B1322" s="2" t="s">
        <v>174</v>
      </c>
      <c r="C1322" s="2" t="s">
        <v>47</v>
      </c>
      <c r="D1322" s="2" t="s">
        <v>10</v>
      </c>
      <c r="E1322" s="2" t="s">
        <v>74</v>
      </c>
      <c r="F1322" s="2" t="s">
        <v>976</v>
      </c>
      <c r="G1322" s="14" t="n">
        <v>9.5</v>
      </c>
      <c r="H1322" s="14" t="n">
        <v>7.83</v>
      </c>
      <c r="I1322" s="14" t="n">
        <v>14.5</v>
      </c>
      <c r="J1322" s="23" t="n">
        <f aca="false">IF(AND(E1322="Priority",ISNUMBER('Cost model'!N362)),'Cost model'!N362,'Cost model'!M362)</f>
        <v>10.5</v>
      </c>
      <c r="K1322" s="14" t="n">
        <f aca="false">J1322-H1322</f>
        <v>2.67</v>
      </c>
      <c r="L1322" s="14" t="n">
        <f aca="false">G1322-H1322</f>
        <v>1.67</v>
      </c>
    </row>
    <row r="1323" customFormat="false" ht="15" hidden="false" customHeight="false" outlineLevel="0" collapsed="false">
      <c r="A1323" s="2" t="s">
        <v>142</v>
      </c>
      <c r="B1323" s="2" t="s">
        <v>142</v>
      </c>
      <c r="C1323" s="2" t="s">
        <v>48</v>
      </c>
      <c r="D1323" s="2" t="s">
        <v>13</v>
      </c>
      <c r="E1323" s="2" t="s">
        <v>74</v>
      </c>
      <c r="F1323" s="2" t="s">
        <v>977</v>
      </c>
      <c r="G1323" s="14" t="n">
        <v>24.5</v>
      </c>
      <c r="H1323" s="14" t="n">
        <v>55.95</v>
      </c>
      <c r="I1323" s="14" t="n">
        <v>24.5</v>
      </c>
      <c r="J1323" s="23" t="n">
        <f aca="false">IF(AND(E1323="Priority",ISNUMBER('Cost model'!N639)),'Cost model'!N639,'Cost model'!M639)</f>
        <v>60</v>
      </c>
      <c r="K1323" s="14" t="n">
        <f aca="false">J1323-H1323</f>
        <v>4.05</v>
      </c>
      <c r="L1323" s="14" t="n">
        <f aca="false">G1323-H1323</f>
        <v>-31.45</v>
      </c>
    </row>
    <row r="1324" customFormat="false" ht="15" hidden="false" customHeight="false" outlineLevel="0" collapsed="false">
      <c r="A1324" s="2" t="s">
        <v>124</v>
      </c>
      <c r="B1324" s="2" t="s">
        <v>124</v>
      </c>
      <c r="C1324" s="2" t="s">
        <v>48</v>
      </c>
      <c r="D1324" s="2" t="s">
        <v>13</v>
      </c>
      <c r="E1324" s="2" t="s">
        <v>74</v>
      </c>
      <c r="F1324" s="2" t="s">
        <v>977</v>
      </c>
      <c r="G1324" s="14" t="n">
        <v>17.5</v>
      </c>
      <c r="H1324" s="14" t="n">
        <v>28.77</v>
      </c>
      <c r="I1324" s="14" t="n">
        <v>24.5</v>
      </c>
      <c r="J1324" s="23" t="n">
        <f aca="false">IF(AND(E1324="Priority",ISNUMBER('Cost model'!N324)),'Cost model'!N324,'Cost model'!M324)</f>
        <v>85</v>
      </c>
      <c r="K1324" s="14" t="n">
        <f aca="false">J1324-H1324</f>
        <v>56.23</v>
      </c>
      <c r="L1324" s="14" t="n">
        <f aca="false">G1324-H1324</f>
        <v>-11.27</v>
      </c>
    </row>
    <row r="1325" customFormat="false" ht="15" hidden="false" customHeight="false" outlineLevel="0" collapsed="false">
      <c r="A1325" s="2" t="s">
        <v>124</v>
      </c>
      <c r="B1325" s="2" t="s">
        <v>124</v>
      </c>
      <c r="C1325" s="2" t="s">
        <v>48</v>
      </c>
      <c r="D1325" s="2" t="s">
        <v>10</v>
      </c>
      <c r="E1325" s="2" t="s">
        <v>74</v>
      </c>
      <c r="F1325" s="2" t="s">
        <v>977</v>
      </c>
      <c r="G1325" s="14" t="n">
        <v>12.5</v>
      </c>
      <c r="H1325" s="14" t="n">
        <v>41</v>
      </c>
      <c r="I1325" s="14" t="n">
        <v>12.5</v>
      </c>
      <c r="J1325" s="23" t="n">
        <f aca="false">IF(AND(E1325="Priority",ISNUMBER('Cost model'!N318)),'Cost model'!N318,'Cost model'!M318)</f>
        <v>14.5</v>
      </c>
      <c r="K1325" s="14" t="n">
        <f aca="false">J1325-H1325</f>
        <v>-26.5</v>
      </c>
      <c r="L1325" s="14" t="n">
        <f aca="false">G1325-H1325</f>
        <v>-28.5</v>
      </c>
    </row>
    <row r="1326" customFormat="false" ht="15" hidden="false" customHeight="false" outlineLevel="0" collapsed="false">
      <c r="A1326" s="2" t="s">
        <v>174</v>
      </c>
      <c r="B1326" s="2" t="s">
        <v>124</v>
      </c>
      <c r="C1326" s="2" t="s">
        <v>49</v>
      </c>
      <c r="D1326" s="2" t="s">
        <v>10</v>
      </c>
      <c r="E1326" s="2" t="s">
        <v>74</v>
      </c>
      <c r="F1326" s="2" t="s">
        <v>976</v>
      </c>
      <c r="G1326" s="14" t="n">
        <v>17.5</v>
      </c>
      <c r="H1326" s="14" t="n">
        <v>15.68</v>
      </c>
      <c r="I1326" s="14" t="n">
        <v>17.5</v>
      </c>
      <c r="J1326" s="23" t="n">
        <f aca="false">IF(AND(E1326="Priority",ISNUMBER('Cost model'!N109)),'Cost model'!N109,'Cost model'!M109)</f>
        <v>18.5</v>
      </c>
      <c r="K1326" s="14" t="n">
        <f aca="false">J1326-H1326</f>
        <v>2.82</v>
      </c>
      <c r="L1326" s="14" t="n">
        <f aca="false">G1326-H1326</f>
        <v>1.82</v>
      </c>
    </row>
    <row r="1327" customFormat="false" ht="15" hidden="false" customHeight="false" outlineLevel="0" collapsed="false">
      <c r="A1327" s="2" t="s">
        <v>205</v>
      </c>
      <c r="B1327" s="2" t="s">
        <v>142</v>
      </c>
      <c r="C1327" s="2" t="s">
        <v>48</v>
      </c>
      <c r="D1327" s="2" t="s">
        <v>12</v>
      </c>
      <c r="E1327" s="2" t="s">
        <v>74</v>
      </c>
      <c r="F1327" s="2" t="s">
        <v>976</v>
      </c>
      <c r="G1327" s="14" t="n">
        <v>19.5</v>
      </c>
      <c r="H1327" s="14" t="n">
        <v>77.11</v>
      </c>
      <c r="I1327" s="14" t="n">
        <v>19.5</v>
      </c>
      <c r="J1327" s="23" t="n">
        <f aca="false">IF(AND(E1327="Priority",ISNUMBER('Cost model'!N546)),'Cost model'!N546,'Cost model'!M546)</f>
        <v>60</v>
      </c>
      <c r="K1327" s="14" t="n">
        <f aca="false">J1327-H1327</f>
        <v>-17.11</v>
      </c>
      <c r="L1327" s="14" t="n">
        <f aca="false">G1327-H1327</f>
        <v>-57.61</v>
      </c>
    </row>
    <row r="1328" customFormat="false" ht="15" hidden="false" customHeight="false" outlineLevel="0" collapsed="false">
      <c r="A1328" s="2" t="s">
        <v>124</v>
      </c>
      <c r="B1328" s="2" t="s">
        <v>124</v>
      </c>
      <c r="C1328" s="2" t="s">
        <v>48</v>
      </c>
      <c r="D1328" s="2" t="s">
        <v>10</v>
      </c>
      <c r="E1328" s="2" t="s">
        <v>74</v>
      </c>
      <c r="F1328" s="2" t="s">
        <v>977</v>
      </c>
      <c r="G1328" s="14" t="n">
        <v>19</v>
      </c>
      <c r="H1328" s="14" t="n">
        <v>12.95</v>
      </c>
      <c r="I1328" s="14" t="n">
        <v>12.5</v>
      </c>
      <c r="J1328" s="23" t="n">
        <f aca="false">IF(AND(E1328="Priority",ISNUMBER('Cost model'!N318)),'Cost model'!N318,'Cost model'!M318)</f>
        <v>14.5</v>
      </c>
      <c r="K1328" s="14" t="n">
        <f aca="false">J1328-H1328</f>
        <v>1.55</v>
      </c>
      <c r="L1328" s="14" t="n">
        <f aca="false">G1328-H1328</f>
        <v>6.05</v>
      </c>
    </row>
    <row r="1329" customFormat="false" ht="15" hidden="false" customHeight="false" outlineLevel="0" collapsed="false">
      <c r="A1329" s="2" t="s">
        <v>142</v>
      </c>
      <c r="B1329" s="2" t="s">
        <v>142</v>
      </c>
      <c r="C1329" s="2" t="s">
        <v>47</v>
      </c>
      <c r="D1329" s="2" t="s">
        <v>14</v>
      </c>
      <c r="E1329" s="2" t="s">
        <v>74</v>
      </c>
      <c r="F1329" s="2" t="s">
        <v>977</v>
      </c>
      <c r="G1329" s="14" t="n">
        <v>19</v>
      </c>
      <c r="H1329" s="14" t="n">
        <v>89.51</v>
      </c>
      <c r="I1329" s="14" t="n">
        <v>25</v>
      </c>
      <c r="J1329" s="23" t="n">
        <f aca="false">IF(AND(E1329="Priority",ISNUMBER('Cost model'!N641)),'Cost model'!N641,'Cost model'!M641)</f>
        <v>75</v>
      </c>
      <c r="K1329" s="14" t="n">
        <f aca="false">J1329-H1329</f>
        <v>-14.51</v>
      </c>
      <c r="L1329" s="14" t="n">
        <f aca="false">G1329-H1329</f>
        <v>-70.51</v>
      </c>
    </row>
    <row r="1330" customFormat="false" ht="15" hidden="false" customHeight="false" outlineLevel="0" collapsed="false">
      <c r="A1330" s="2" t="s">
        <v>221</v>
      </c>
      <c r="B1330" s="2" t="s">
        <v>221</v>
      </c>
      <c r="C1330" s="2" t="s">
        <v>47</v>
      </c>
      <c r="D1330" s="2" t="s">
        <v>10</v>
      </c>
      <c r="E1330" s="2" t="s">
        <v>74</v>
      </c>
      <c r="F1330" s="2" t="s">
        <v>977</v>
      </c>
      <c r="G1330" s="14" t="n">
        <v>20</v>
      </c>
      <c r="H1330" s="14" t="n">
        <v>6.94</v>
      </c>
      <c r="I1330" s="14" t="n">
        <v>9.5</v>
      </c>
      <c r="J1330" s="23" t="n">
        <f aca="false">IF(AND(E1330="Priority",ISNUMBER('Cost model'!N737)),'Cost model'!N737,'Cost model'!M737)</f>
        <v>8.5</v>
      </c>
      <c r="K1330" s="14" t="n">
        <f aca="false">J1330-H1330</f>
        <v>1.56</v>
      </c>
      <c r="L1330" s="14" t="n">
        <f aca="false">G1330-H1330</f>
        <v>13.06</v>
      </c>
    </row>
    <row r="1331" customFormat="false" ht="15" hidden="false" customHeight="false" outlineLevel="0" collapsed="false">
      <c r="A1331" s="2" t="s">
        <v>174</v>
      </c>
      <c r="B1331" s="2" t="s">
        <v>174</v>
      </c>
      <c r="C1331" s="2" t="s">
        <v>49</v>
      </c>
      <c r="D1331" s="2" t="s">
        <v>10</v>
      </c>
      <c r="E1331" s="2" t="s">
        <v>83</v>
      </c>
      <c r="F1331" s="2" t="s">
        <v>977</v>
      </c>
      <c r="G1331" s="14" t="n">
        <v>24.5</v>
      </c>
      <c r="H1331" s="14" t="n">
        <v>14.94</v>
      </c>
      <c r="I1331" s="14" t="n">
        <v>24.5</v>
      </c>
      <c r="J1331" s="23" t="n">
        <f aca="false">IF(AND(E1331="Priority",ISNUMBER('Cost model'!N169)),'Cost model'!N169,'Cost model'!M169)</f>
        <v>25.5</v>
      </c>
      <c r="K1331" s="14" t="n">
        <f aca="false">J1331-H1331</f>
        <v>10.56</v>
      </c>
      <c r="L1331" s="14" t="n">
        <f aca="false">G1331-H1331</f>
        <v>9.56</v>
      </c>
    </row>
    <row r="1332" customFormat="false" ht="15" hidden="false" customHeight="false" outlineLevel="0" collapsed="false">
      <c r="A1332" s="2" t="s">
        <v>124</v>
      </c>
      <c r="B1332" s="2" t="s">
        <v>124</v>
      </c>
      <c r="C1332" s="2" t="s">
        <v>47</v>
      </c>
      <c r="D1332" s="2" t="s">
        <v>10</v>
      </c>
      <c r="E1332" s="2" t="s">
        <v>74</v>
      </c>
      <c r="F1332" s="2" t="s">
        <v>977</v>
      </c>
      <c r="G1332" s="14" t="n">
        <v>9.5</v>
      </c>
      <c r="H1332" s="14" t="n">
        <v>6.48</v>
      </c>
      <c r="I1332" s="14" t="n">
        <v>9.5</v>
      </c>
      <c r="J1332" s="23" t="n">
        <f aca="false">IF(AND(E1332="Priority",ISNUMBER('Cost model'!N317)),'Cost model'!N317,'Cost model'!M317)</f>
        <v>10.5</v>
      </c>
      <c r="K1332" s="14" t="n">
        <f aca="false">J1332-H1332</f>
        <v>4.02</v>
      </c>
      <c r="L1332" s="14" t="n">
        <f aca="false">G1332-H1332</f>
        <v>3.02</v>
      </c>
    </row>
    <row r="1333" customFormat="false" ht="15" hidden="false" customHeight="false" outlineLevel="0" collapsed="false">
      <c r="A1333" s="2" t="s">
        <v>142</v>
      </c>
      <c r="B1333" s="2" t="s">
        <v>142</v>
      </c>
      <c r="C1333" s="2" t="s">
        <v>49</v>
      </c>
      <c r="D1333" s="2" t="s">
        <v>10</v>
      </c>
      <c r="E1333" s="2" t="s">
        <v>74</v>
      </c>
      <c r="F1333" s="2" t="s">
        <v>977</v>
      </c>
      <c r="G1333" s="14" t="n">
        <v>17.5</v>
      </c>
      <c r="H1333" s="14" t="n">
        <v>13.96</v>
      </c>
      <c r="I1333" s="14" t="n">
        <v>17.5</v>
      </c>
      <c r="J1333" s="23" t="n">
        <f aca="false">IF(AND(E1333="Priority",ISNUMBER('Cost model'!N634)),'Cost model'!N634,'Cost model'!M634)</f>
        <v>15.5</v>
      </c>
      <c r="K1333" s="14" t="n">
        <f aca="false">J1333-H1333</f>
        <v>1.54</v>
      </c>
      <c r="L1333" s="14" t="n">
        <f aca="false">G1333-H1333</f>
        <v>3.54</v>
      </c>
    </row>
    <row r="1334" customFormat="false" ht="15" hidden="false" customHeight="false" outlineLevel="0" collapsed="false">
      <c r="A1334" s="2" t="s">
        <v>174</v>
      </c>
      <c r="B1334" s="2" t="s">
        <v>174</v>
      </c>
      <c r="C1334" s="2" t="s">
        <v>47</v>
      </c>
      <c r="D1334" s="2" t="s">
        <v>10</v>
      </c>
      <c r="E1334" s="2" t="s">
        <v>74</v>
      </c>
      <c r="F1334" s="2" t="s">
        <v>977</v>
      </c>
      <c r="G1334" s="14" t="n">
        <v>9.5</v>
      </c>
      <c r="H1334" s="14" t="n">
        <v>7.24</v>
      </c>
      <c r="I1334" s="14" t="n">
        <v>9.5</v>
      </c>
      <c r="J1334" s="23" t="n">
        <f aca="false">IF(AND(E1334="Priority",ISNUMBER('Cost model'!N167)),'Cost model'!N167,'Cost model'!M167)</f>
        <v>8.5</v>
      </c>
      <c r="K1334" s="14" t="n">
        <f aca="false">J1334-H1334</f>
        <v>1.26</v>
      </c>
      <c r="L1334" s="14" t="n">
        <f aca="false">G1334-H1334</f>
        <v>2.26</v>
      </c>
    </row>
    <row r="1335" customFormat="false" ht="15" hidden="false" customHeight="false" outlineLevel="0" collapsed="false">
      <c r="A1335" s="2" t="s">
        <v>124</v>
      </c>
      <c r="B1335" s="2" t="s">
        <v>124</v>
      </c>
      <c r="C1335" s="2" t="s">
        <v>48</v>
      </c>
      <c r="D1335" s="2" t="s">
        <v>12</v>
      </c>
      <c r="E1335" s="2" t="s">
        <v>74</v>
      </c>
      <c r="F1335" s="2" t="s">
        <v>977</v>
      </c>
      <c r="G1335" s="14" t="n">
        <v>12.5</v>
      </c>
      <c r="H1335" s="14" t="n">
        <v>9.6</v>
      </c>
      <c r="I1335" s="14" t="n">
        <v>12.5</v>
      </c>
      <c r="J1335" s="23" t="n">
        <f aca="false">IF(AND(E1335="Priority",ISNUMBER('Cost model'!N321)),'Cost model'!N321,'Cost model'!M321)</f>
        <v>40</v>
      </c>
      <c r="K1335" s="14" t="n">
        <f aca="false">J1335-H1335</f>
        <v>30.4</v>
      </c>
      <c r="L1335" s="14" t="n">
        <f aca="false">G1335-H1335</f>
        <v>2.9</v>
      </c>
    </row>
    <row r="1336" customFormat="false" ht="15" hidden="false" customHeight="false" outlineLevel="0" collapsed="false">
      <c r="A1336" s="2" t="s">
        <v>124</v>
      </c>
      <c r="B1336" s="2" t="s">
        <v>124</v>
      </c>
      <c r="C1336" s="2" t="s">
        <v>47</v>
      </c>
      <c r="D1336" s="2" t="s">
        <v>10</v>
      </c>
      <c r="E1336" s="2" t="s">
        <v>74</v>
      </c>
      <c r="F1336" s="2" t="s">
        <v>977</v>
      </c>
      <c r="G1336" s="14" t="n">
        <v>9.5</v>
      </c>
      <c r="H1336" s="14" t="n">
        <v>7.24</v>
      </c>
      <c r="I1336" s="14" t="n">
        <v>9.5</v>
      </c>
      <c r="J1336" s="23" t="n">
        <f aca="false">IF(AND(E1336="Priority",ISNUMBER('Cost model'!N317)),'Cost model'!N317,'Cost model'!M317)</f>
        <v>10.5</v>
      </c>
      <c r="K1336" s="14" t="n">
        <f aca="false">J1336-H1336</f>
        <v>3.26</v>
      </c>
      <c r="L1336" s="14" t="n">
        <f aca="false">G1336-H1336</f>
        <v>2.26</v>
      </c>
    </row>
    <row r="1337" customFormat="false" ht="15" hidden="false" customHeight="false" outlineLevel="0" collapsed="false">
      <c r="A1337" s="2" t="s">
        <v>124</v>
      </c>
      <c r="B1337" s="2" t="s">
        <v>124</v>
      </c>
      <c r="C1337" s="2" t="s">
        <v>49</v>
      </c>
      <c r="D1337" s="2" t="s">
        <v>10</v>
      </c>
      <c r="E1337" s="2" t="s">
        <v>74</v>
      </c>
      <c r="F1337" s="2" t="s">
        <v>977</v>
      </c>
      <c r="G1337" s="14" t="n">
        <v>17.5</v>
      </c>
      <c r="H1337" s="14" t="n">
        <v>16.01</v>
      </c>
      <c r="I1337" s="14" t="n">
        <v>17.5</v>
      </c>
      <c r="J1337" s="23" t="n">
        <f aca="false">IF(AND(E1337="Priority",ISNUMBER('Cost model'!N319)),'Cost model'!N319,'Cost model'!M319)</f>
        <v>16.5</v>
      </c>
      <c r="K1337" s="14" t="n">
        <f aca="false">J1337-H1337</f>
        <v>0.489999999999998</v>
      </c>
      <c r="L1337" s="14" t="n">
        <f aca="false">G1337-H1337</f>
        <v>1.49</v>
      </c>
    </row>
    <row r="1338" customFormat="false" ht="15" hidden="false" customHeight="false" outlineLevel="0" collapsed="false">
      <c r="A1338" s="2" t="s">
        <v>174</v>
      </c>
      <c r="B1338" s="2" t="s">
        <v>174</v>
      </c>
      <c r="C1338" s="2" t="s">
        <v>47</v>
      </c>
      <c r="D1338" s="2" t="s">
        <v>10</v>
      </c>
      <c r="E1338" s="2" t="s">
        <v>74</v>
      </c>
      <c r="F1338" s="2" t="s">
        <v>977</v>
      </c>
      <c r="G1338" s="14" t="n">
        <v>9.5</v>
      </c>
      <c r="H1338" s="14" t="n">
        <v>7.98</v>
      </c>
      <c r="I1338" s="14" t="n">
        <v>9.5</v>
      </c>
      <c r="J1338" s="23" t="n">
        <f aca="false">IF(AND(E1338="Priority",ISNUMBER('Cost model'!N167)),'Cost model'!N167,'Cost model'!M167)</f>
        <v>8.5</v>
      </c>
      <c r="K1338" s="14" t="n">
        <f aca="false">J1338-H1338</f>
        <v>0.52</v>
      </c>
      <c r="L1338" s="14" t="n">
        <f aca="false">G1338-H1338</f>
        <v>1.52</v>
      </c>
    </row>
    <row r="1339" customFormat="false" ht="15" hidden="false" customHeight="false" outlineLevel="0" collapsed="false">
      <c r="A1339" s="2" t="s">
        <v>174</v>
      </c>
      <c r="B1339" s="2" t="s">
        <v>174</v>
      </c>
      <c r="C1339" s="2" t="s">
        <v>47</v>
      </c>
      <c r="D1339" s="2" t="s">
        <v>12</v>
      </c>
      <c r="E1339" s="2" t="s">
        <v>74</v>
      </c>
      <c r="F1339" s="2" t="s">
        <v>977</v>
      </c>
      <c r="G1339" s="14" t="n">
        <v>14.5</v>
      </c>
      <c r="H1339" s="14" t="n">
        <v>8.01</v>
      </c>
      <c r="I1339" s="14" t="n">
        <v>9.5</v>
      </c>
      <c r="J1339" s="23" t="n">
        <f aca="false">IF(AND(E1339="Priority",ISNUMBER('Cost model'!N170)),'Cost model'!N170,'Cost model'!M170)</f>
        <v>25.5</v>
      </c>
      <c r="K1339" s="14" t="n">
        <f aca="false">J1339-H1339</f>
        <v>17.49</v>
      </c>
      <c r="L1339" s="14" t="n">
        <f aca="false">G1339-H1339</f>
        <v>6.49</v>
      </c>
    </row>
    <row r="1340" customFormat="false" ht="15" hidden="false" customHeight="false" outlineLevel="0" collapsed="false">
      <c r="A1340" s="2" t="s">
        <v>174</v>
      </c>
      <c r="B1340" s="2" t="s">
        <v>174</v>
      </c>
      <c r="C1340" s="2" t="s">
        <v>48</v>
      </c>
      <c r="D1340" s="2" t="s">
        <v>12</v>
      </c>
      <c r="E1340" s="2" t="s">
        <v>74</v>
      </c>
      <c r="F1340" s="2" t="s">
        <v>977</v>
      </c>
      <c r="G1340" s="14" t="n">
        <v>12.5</v>
      </c>
      <c r="H1340" s="14" t="n">
        <v>39.25</v>
      </c>
      <c r="I1340" s="14" t="n">
        <v>12.5</v>
      </c>
      <c r="J1340" s="23" t="n">
        <f aca="false">IF(AND(E1340="Priority",ISNUMBER('Cost model'!N171)),'Cost model'!N171,'Cost model'!M171)</f>
        <v>40</v>
      </c>
      <c r="K1340" s="14" t="n">
        <f aca="false">J1340-H1340</f>
        <v>0.75</v>
      </c>
      <c r="L1340" s="14" t="n">
        <f aca="false">G1340-H1340</f>
        <v>-26.75</v>
      </c>
    </row>
    <row r="1341" customFormat="false" ht="15" hidden="false" customHeight="false" outlineLevel="0" collapsed="false">
      <c r="A1341" s="2" t="s">
        <v>221</v>
      </c>
      <c r="B1341" s="2" t="s">
        <v>221</v>
      </c>
      <c r="C1341" s="2" t="s">
        <v>47</v>
      </c>
      <c r="D1341" s="2" t="s">
        <v>10</v>
      </c>
      <c r="E1341" s="2" t="s">
        <v>74</v>
      </c>
      <c r="F1341" s="2" t="s">
        <v>977</v>
      </c>
      <c r="G1341" s="14" t="n">
        <v>9.5</v>
      </c>
      <c r="H1341" s="14" t="n">
        <v>5.81</v>
      </c>
      <c r="I1341" s="14" t="n">
        <v>9.5</v>
      </c>
      <c r="J1341" s="23" t="n">
        <f aca="false">IF(AND(E1341="Priority",ISNUMBER('Cost model'!N737)),'Cost model'!N737,'Cost model'!M737)</f>
        <v>8.5</v>
      </c>
      <c r="K1341" s="14" t="n">
        <f aca="false">J1341-H1341</f>
        <v>2.69</v>
      </c>
      <c r="L1341" s="14" t="n">
        <f aca="false">G1341-H1341</f>
        <v>3.69</v>
      </c>
    </row>
    <row r="1342" customFormat="false" ht="15" hidden="false" customHeight="false" outlineLevel="0" collapsed="false">
      <c r="A1342" s="2" t="s">
        <v>142</v>
      </c>
      <c r="B1342" s="2" t="s">
        <v>142</v>
      </c>
      <c r="C1342" s="2" t="s">
        <v>48</v>
      </c>
      <c r="D1342" s="2" t="s">
        <v>10</v>
      </c>
      <c r="E1342" s="2" t="s">
        <v>74</v>
      </c>
      <c r="F1342" s="2" t="s">
        <v>977</v>
      </c>
      <c r="G1342" s="14" t="n">
        <v>9.5</v>
      </c>
      <c r="H1342" s="14" t="n">
        <v>7.8</v>
      </c>
      <c r="I1342" s="14" t="n">
        <v>12.5</v>
      </c>
      <c r="J1342" s="23" t="n">
        <f aca="false">IF(AND(E1342="Priority",ISNUMBER('Cost model'!N633)),'Cost model'!N633,'Cost model'!M633)</f>
        <v>11.5</v>
      </c>
      <c r="K1342" s="14" t="n">
        <f aca="false">J1342-H1342</f>
        <v>3.7</v>
      </c>
      <c r="L1342" s="14" t="n">
        <f aca="false">G1342-H1342</f>
        <v>1.7</v>
      </c>
    </row>
    <row r="1343" customFormat="false" ht="15" hidden="false" customHeight="false" outlineLevel="0" collapsed="false">
      <c r="A1343" s="2" t="s">
        <v>142</v>
      </c>
      <c r="B1343" s="2" t="s">
        <v>142</v>
      </c>
      <c r="C1343" s="2" t="s">
        <v>48</v>
      </c>
      <c r="D1343" s="2" t="s">
        <v>10</v>
      </c>
      <c r="E1343" s="2" t="s">
        <v>74</v>
      </c>
      <c r="F1343" s="2" t="s">
        <v>977</v>
      </c>
      <c r="G1343" s="14" t="n">
        <v>12.5</v>
      </c>
      <c r="H1343" s="14" t="n">
        <v>8.76</v>
      </c>
      <c r="I1343" s="14" t="n">
        <v>12.5</v>
      </c>
      <c r="J1343" s="23" t="n">
        <f aca="false">IF(AND(E1343="Priority",ISNUMBER('Cost model'!N633)),'Cost model'!N633,'Cost model'!M633)</f>
        <v>11.5</v>
      </c>
      <c r="K1343" s="14" t="n">
        <f aca="false">J1343-H1343</f>
        <v>2.74</v>
      </c>
      <c r="L1343" s="14" t="n">
        <f aca="false">G1343-H1343</f>
        <v>3.74</v>
      </c>
    </row>
    <row r="1344" customFormat="false" ht="15" hidden="false" customHeight="false" outlineLevel="0" collapsed="false">
      <c r="A1344" s="2" t="s">
        <v>174</v>
      </c>
      <c r="B1344" s="2" t="s">
        <v>174</v>
      </c>
      <c r="C1344" s="2" t="s">
        <v>49</v>
      </c>
      <c r="D1344" s="2" t="s">
        <v>12</v>
      </c>
      <c r="E1344" s="2" t="s">
        <v>74</v>
      </c>
      <c r="F1344" s="2" t="s">
        <v>977</v>
      </c>
      <c r="G1344" s="14" t="n">
        <v>17.5</v>
      </c>
      <c r="H1344" s="14" t="n">
        <v>23.18</v>
      </c>
      <c r="I1344" s="14" t="n">
        <v>19.5</v>
      </c>
      <c r="J1344" s="23" t="n">
        <f aca="false">IF(AND(E1344="Priority",ISNUMBER('Cost model'!N172)),'Cost model'!N172,'Cost model'!M172)</f>
        <v>45</v>
      </c>
      <c r="K1344" s="14" t="n">
        <f aca="false">J1344-H1344</f>
        <v>21.82</v>
      </c>
      <c r="L1344" s="14" t="n">
        <f aca="false">G1344-H1344</f>
        <v>-5.68</v>
      </c>
    </row>
    <row r="1345" customFormat="false" ht="15" hidden="false" customHeight="false" outlineLevel="0" collapsed="false">
      <c r="A1345" s="2" t="s">
        <v>142</v>
      </c>
      <c r="B1345" s="2" t="s">
        <v>174</v>
      </c>
      <c r="C1345" s="2" t="s">
        <v>49</v>
      </c>
      <c r="D1345" s="2" t="s">
        <v>10</v>
      </c>
      <c r="E1345" s="2" t="s">
        <v>74</v>
      </c>
      <c r="F1345" s="2" t="s">
        <v>976</v>
      </c>
      <c r="G1345" s="14" t="n">
        <v>17.5</v>
      </c>
      <c r="H1345" s="14" t="n">
        <v>10.02</v>
      </c>
      <c r="I1345" s="14" t="n">
        <v>17.5</v>
      </c>
      <c r="J1345" s="23" t="n">
        <f aca="false">IF(AND(E1345="Priority",ISNUMBER('Cost model'!N694)),'Cost model'!N694,'Cost model'!M694)</f>
        <v>17.5</v>
      </c>
      <c r="K1345" s="14" t="n">
        <f aca="false">J1345-H1345</f>
        <v>7.48</v>
      </c>
      <c r="L1345" s="14" t="n">
        <f aca="false">G1345-H1345</f>
        <v>7.48</v>
      </c>
    </row>
    <row r="1346" customFormat="false" ht="15" hidden="false" customHeight="false" outlineLevel="0" collapsed="false">
      <c r="A1346" s="2" t="s">
        <v>142</v>
      </c>
      <c r="B1346" s="2" t="s">
        <v>142</v>
      </c>
      <c r="C1346" s="2" t="s">
        <v>47</v>
      </c>
      <c r="D1346" s="2" t="s">
        <v>10</v>
      </c>
      <c r="E1346" s="2" t="s">
        <v>83</v>
      </c>
      <c r="F1346" s="2" t="s">
        <v>977</v>
      </c>
      <c r="G1346" s="14" t="n">
        <v>14.5</v>
      </c>
      <c r="H1346" s="14" t="n">
        <v>10.42</v>
      </c>
      <c r="I1346" s="14" t="n">
        <v>14.5</v>
      </c>
      <c r="J1346" s="23" t="n">
        <f aca="false">IF(AND(E1346="Priority",ISNUMBER('Cost model'!N632)),'Cost model'!N632,'Cost model'!M632)</f>
        <v>14.5</v>
      </c>
      <c r="K1346" s="14" t="n">
        <f aca="false">J1346-H1346</f>
        <v>4.08</v>
      </c>
      <c r="L1346" s="14" t="n">
        <f aca="false">G1346-H1346</f>
        <v>4.08</v>
      </c>
    </row>
    <row r="1347" customFormat="false" ht="15" hidden="false" customHeight="false" outlineLevel="0" collapsed="false">
      <c r="A1347" s="2" t="s">
        <v>221</v>
      </c>
      <c r="B1347" s="2" t="s">
        <v>158</v>
      </c>
      <c r="C1347" s="2" t="s">
        <v>47</v>
      </c>
      <c r="D1347" s="2" t="s">
        <v>10</v>
      </c>
      <c r="E1347" s="2" t="s">
        <v>74</v>
      </c>
      <c r="F1347" s="2" t="s">
        <v>976</v>
      </c>
      <c r="G1347" s="14" t="n">
        <v>9.5</v>
      </c>
      <c r="H1347" s="14" t="n">
        <v>7.95</v>
      </c>
      <c r="I1347" s="14" t="n">
        <v>14.5</v>
      </c>
      <c r="J1347" s="23" t="n">
        <f aca="false">IF(AND(E1347="Priority",ISNUMBER('Cost model'!N752)),'Cost model'!N752,'Cost model'!M752)</f>
        <v>12.5</v>
      </c>
      <c r="K1347" s="14" t="n">
        <f aca="false">J1347-H1347</f>
        <v>4.55</v>
      </c>
      <c r="L1347" s="14" t="n">
        <f aca="false">G1347-H1347</f>
        <v>1.55</v>
      </c>
    </row>
    <row r="1348" customFormat="false" ht="15" hidden="false" customHeight="false" outlineLevel="0" collapsed="false">
      <c r="A1348" s="2" t="s">
        <v>221</v>
      </c>
      <c r="B1348" s="2" t="s">
        <v>221</v>
      </c>
      <c r="C1348" s="2" t="s">
        <v>47</v>
      </c>
      <c r="D1348" s="2" t="s">
        <v>12</v>
      </c>
      <c r="E1348" s="2" t="s">
        <v>74</v>
      </c>
      <c r="F1348" s="2" t="s">
        <v>977</v>
      </c>
      <c r="G1348" s="14" t="n">
        <v>9.5</v>
      </c>
      <c r="H1348" s="14" t="n">
        <v>23.53</v>
      </c>
      <c r="I1348" s="14" t="n">
        <v>9.5</v>
      </c>
      <c r="J1348" s="23" t="n">
        <f aca="false">IF(AND(E1348="Priority",ISNUMBER('Cost model'!N740)),'Cost model'!N740,'Cost model'!M740)</f>
        <v>22.5</v>
      </c>
      <c r="K1348" s="14" t="n">
        <f aca="false">J1348-H1348</f>
        <v>-1.03</v>
      </c>
      <c r="L1348" s="14" t="n">
        <f aca="false">G1348-H1348</f>
        <v>-14.03</v>
      </c>
    </row>
    <row r="1349" customFormat="false" ht="15" hidden="false" customHeight="false" outlineLevel="0" collapsed="false">
      <c r="A1349" s="2" t="s">
        <v>124</v>
      </c>
      <c r="B1349" s="2" t="s">
        <v>124</v>
      </c>
      <c r="C1349" s="2" t="s">
        <v>48</v>
      </c>
      <c r="D1349" s="2" t="s">
        <v>12</v>
      </c>
      <c r="E1349" s="2" t="s">
        <v>74</v>
      </c>
      <c r="F1349" s="2" t="s">
        <v>977</v>
      </c>
      <c r="G1349" s="14" t="n">
        <v>9.5</v>
      </c>
      <c r="H1349" s="14" t="n">
        <v>16.19</v>
      </c>
      <c r="I1349" s="14" t="n">
        <v>12.5</v>
      </c>
      <c r="J1349" s="23" t="n">
        <f aca="false">IF(AND(E1349="Priority",ISNUMBER('Cost model'!N321)),'Cost model'!N321,'Cost model'!M321)</f>
        <v>40</v>
      </c>
      <c r="K1349" s="14" t="n">
        <f aca="false">J1349-H1349</f>
        <v>23.81</v>
      </c>
      <c r="L1349" s="14" t="n">
        <f aca="false">G1349-H1349</f>
        <v>-6.69</v>
      </c>
    </row>
    <row r="1350" customFormat="false" ht="15" hidden="false" customHeight="false" outlineLevel="0" collapsed="false">
      <c r="A1350" s="2" t="s">
        <v>174</v>
      </c>
      <c r="B1350" s="2" t="s">
        <v>158</v>
      </c>
      <c r="C1350" s="2" t="s">
        <v>48</v>
      </c>
      <c r="D1350" s="2" t="s">
        <v>10</v>
      </c>
      <c r="E1350" s="2" t="s">
        <v>74</v>
      </c>
      <c r="F1350" s="2" t="s">
        <v>976</v>
      </c>
      <c r="G1350" s="14" t="n">
        <v>12.5</v>
      </c>
      <c r="H1350" s="14" t="n">
        <v>13.2</v>
      </c>
      <c r="I1350" s="14" t="n">
        <v>14.5</v>
      </c>
      <c r="J1350" s="23" t="n">
        <f aca="false">IF(AND(E1350="Priority",ISNUMBER('Cost model'!N138)),'Cost model'!N138,'Cost model'!M138)</f>
        <v>16.5</v>
      </c>
      <c r="K1350" s="14" t="n">
        <f aca="false">J1350-H1350</f>
        <v>3.3</v>
      </c>
      <c r="L1350" s="14" t="n">
        <f aca="false">G1350-H1350</f>
        <v>-0.699999999999999</v>
      </c>
    </row>
    <row r="1351" customFormat="false" ht="15" hidden="false" customHeight="false" outlineLevel="0" collapsed="false">
      <c r="A1351" s="2" t="s">
        <v>221</v>
      </c>
      <c r="B1351" s="2" t="s">
        <v>158</v>
      </c>
      <c r="C1351" s="2" t="s">
        <v>49</v>
      </c>
      <c r="D1351" s="2" t="s">
        <v>10</v>
      </c>
      <c r="E1351" s="2" t="s">
        <v>74</v>
      </c>
      <c r="F1351" s="2" t="s">
        <v>976</v>
      </c>
      <c r="G1351" s="14" t="n">
        <v>17.5</v>
      </c>
      <c r="H1351" s="14" t="n">
        <v>14.92</v>
      </c>
      <c r="I1351" s="14" t="n">
        <v>17.5</v>
      </c>
      <c r="J1351" s="23" t="n">
        <f aca="false">IF(AND(E1351="Priority",ISNUMBER('Cost model'!N754)),'Cost model'!N754,'Cost model'!M754)</f>
        <v>23.5</v>
      </c>
      <c r="K1351" s="14" t="n">
        <f aca="false">J1351-H1351</f>
        <v>8.58</v>
      </c>
      <c r="L1351" s="14" t="n">
        <f aca="false">G1351-H1351</f>
        <v>2.58</v>
      </c>
    </row>
    <row r="1352" customFormat="false" ht="15" hidden="false" customHeight="false" outlineLevel="0" collapsed="false">
      <c r="A1352" s="2" t="s">
        <v>142</v>
      </c>
      <c r="B1352" s="2" t="s">
        <v>124</v>
      </c>
      <c r="C1352" s="2" t="s">
        <v>48</v>
      </c>
      <c r="D1352" s="2" t="s">
        <v>10</v>
      </c>
      <c r="E1352" s="2" t="s">
        <v>74</v>
      </c>
      <c r="F1352" s="2" t="s">
        <v>976</v>
      </c>
      <c r="G1352" s="14" t="n">
        <v>12.5</v>
      </c>
      <c r="H1352" s="14" t="n">
        <v>19.99</v>
      </c>
      <c r="I1352" s="14" t="n">
        <v>14.5</v>
      </c>
      <c r="J1352" s="23" t="n">
        <f aca="false">IF(AND(E1352="Priority",ISNUMBER('Cost model'!N663)),'Cost model'!N663,'Cost model'!M663)</f>
        <v>18.5</v>
      </c>
      <c r="K1352" s="14" t="n">
        <f aca="false">J1352-H1352</f>
        <v>-1.49</v>
      </c>
      <c r="L1352" s="14" t="n">
        <f aca="false">G1352-H1352</f>
        <v>-7.49</v>
      </c>
    </row>
    <row r="1353" customFormat="false" ht="15" hidden="false" customHeight="false" outlineLevel="0" collapsed="false">
      <c r="A1353" s="2" t="s">
        <v>174</v>
      </c>
      <c r="B1353" s="2" t="s">
        <v>174</v>
      </c>
      <c r="C1353" s="2" t="s">
        <v>47</v>
      </c>
      <c r="D1353" s="2" t="s">
        <v>12</v>
      </c>
      <c r="E1353" s="2" t="s">
        <v>74</v>
      </c>
      <c r="F1353" s="2" t="s">
        <v>977</v>
      </c>
      <c r="G1353" s="14" t="n">
        <v>9.5</v>
      </c>
      <c r="H1353" s="14" t="n">
        <v>7.24</v>
      </c>
      <c r="I1353" s="14" t="n">
        <v>9.5</v>
      </c>
      <c r="J1353" s="23" t="n">
        <f aca="false">IF(AND(E1353="Priority",ISNUMBER('Cost model'!N170)),'Cost model'!N170,'Cost model'!M170)</f>
        <v>25.5</v>
      </c>
      <c r="K1353" s="14" t="n">
        <f aca="false">J1353-H1353</f>
        <v>18.26</v>
      </c>
      <c r="L1353" s="14" t="n">
        <f aca="false">G1353-H1353</f>
        <v>2.26</v>
      </c>
    </row>
    <row r="1354" customFormat="false" ht="15" hidden="false" customHeight="false" outlineLevel="0" collapsed="false">
      <c r="A1354" s="2" t="s">
        <v>124</v>
      </c>
      <c r="B1354" s="2" t="s">
        <v>124</v>
      </c>
      <c r="C1354" s="2" t="s">
        <v>47</v>
      </c>
      <c r="D1354" s="2" t="s">
        <v>12</v>
      </c>
      <c r="E1354" s="2" t="s">
        <v>74</v>
      </c>
      <c r="F1354" s="2" t="s">
        <v>977</v>
      </c>
      <c r="G1354" s="14" t="n">
        <v>9.5</v>
      </c>
      <c r="H1354" s="14" t="n">
        <v>7.24</v>
      </c>
      <c r="I1354" s="14" t="n">
        <v>9.5</v>
      </c>
      <c r="J1354" s="23" t="n">
        <f aca="false">IF(AND(E1354="Priority",ISNUMBER('Cost model'!N320)),'Cost model'!N320,'Cost model'!M320)</f>
        <v>24.5</v>
      </c>
      <c r="K1354" s="14" t="n">
        <f aca="false">J1354-H1354</f>
        <v>17.26</v>
      </c>
      <c r="L1354" s="14" t="n">
        <f aca="false">G1354-H1354</f>
        <v>2.26</v>
      </c>
    </row>
    <row r="1355" customFormat="false" ht="15" hidden="false" customHeight="false" outlineLevel="0" collapsed="false">
      <c r="A1355" s="2" t="s">
        <v>142</v>
      </c>
      <c r="B1355" s="2" t="s">
        <v>142</v>
      </c>
      <c r="C1355" s="2" t="s">
        <v>47</v>
      </c>
      <c r="D1355" s="2" t="s">
        <v>10</v>
      </c>
      <c r="E1355" s="2" t="s">
        <v>83</v>
      </c>
      <c r="F1355" s="2" t="s">
        <v>977</v>
      </c>
      <c r="G1355" s="14" t="n">
        <v>14.5</v>
      </c>
      <c r="H1355" s="14" t="n">
        <v>5.81</v>
      </c>
      <c r="I1355" s="14" t="n">
        <v>14.5</v>
      </c>
      <c r="J1355" s="23" t="n">
        <f aca="false">IF(AND(E1355="Priority",ISNUMBER('Cost model'!N632)),'Cost model'!N632,'Cost model'!M632)</f>
        <v>14.5</v>
      </c>
      <c r="K1355" s="14" t="n">
        <f aca="false">J1355-H1355</f>
        <v>8.69</v>
      </c>
      <c r="L1355" s="14" t="n">
        <f aca="false">G1355-H1355</f>
        <v>8.69</v>
      </c>
    </row>
    <row r="1356" customFormat="false" ht="15" hidden="false" customHeight="false" outlineLevel="0" collapsed="false">
      <c r="A1356" s="2" t="s">
        <v>124</v>
      </c>
      <c r="B1356" s="2" t="s">
        <v>124</v>
      </c>
      <c r="C1356" s="2" t="s">
        <v>48</v>
      </c>
      <c r="D1356" s="2" t="s">
        <v>10</v>
      </c>
      <c r="E1356" s="2" t="s">
        <v>74</v>
      </c>
      <c r="F1356" s="2" t="s">
        <v>977</v>
      </c>
      <c r="G1356" s="14" t="n">
        <v>12.5</v>
      </c>
      <c r="H1356" s="14" t="n">
        <v>10.77</v>
      </c>
      <c r="I1356" s="14" t="n">
        <v>12.5</v>
      </c>
      <c r="J1356" s="23" t="n">
        <f aca="false">IF(AND(E1356="Priority",ISNUMBER('Cost model'!N318)),'Cost model'!N318,'Cost model'!M318)</f>
        <v>14.5</v>
      </c>
      <c r="K1356" s="14" t="n">
        <f aca="false">J1356-H1356</f>
        <v>3.73</v>
      </c>
      <c r="L1356" s="14" t="n">
        <f aca="false">G1356-H1356</f>
        <v>1.73</v>
      </c>
    </row>
    <row r="1357" customFormat="false" ht="15" hidden="false" customHeight="false" outlineLevel="0" collapsed="false">
      <c r="A1357" s="2" t="s">
        <v>142</v>
      </c>
      <c r="B1357" s="2" t="s">
        <v>142</v>
      </c>
      <c r="C1357" s="2" t="s">
        <v>48</v>
      </c>
      <c r="D1357" s="2" t="s">
        <v>10</v>
      </c>
      <c r="E1357" s="2" t="s">
        <v>74</v>
      </c>
      <c r="F1357" s="2" t="s">
        <v>977</v>
      </c>
      <c r="G1357" s="14" t="n">
        <v>12.5</v>
      </c>
      <c r="H1357" s="14" t="n">
        <v>10.02</v>
      </c>
      <c r="I1357" s="14" t="n">
        <v>12.5</v>
      </c>
      <c r="J1357" s="23" t="n">
        <f aca="false">IF(AND(E1357="Priority",ISNUMBER('Cost model'!N633)),'Cost model'!N633,'Cost model'!M633)</f>
        <v>11.5</v>
      </c>
      <c r="K1357" s="14" t="n">
        <f aca="false">J1357-H1357</f>
        <v>1.48</v>
      </c>
      <c r="L1357" s="14" t="n">
        <f aca="false">G1357-H1357</f>
        <v>2.48</v>
      </c>
    </row>
    <row r="1358" customFormat="false" ht="15" hidden="false" customHeight="false" outlineLevel="0" collapsed="false">
      <c r="A1358" s="2" t="s">
        <v>158</v>
      </c>
      <c r="B1358" s="2" t="s">
        <v>158</v>
      </c>
      <c r="C1358" s="2" t="s">
        <v>47</v>
      </c>
      <c r="D1358" s="2" t="s">
        <v>14</v>
      </c>
      <c r="E1358" s="2" t="s">
        <v>74</v>
      </c>
      <c r="F1358" s="2" t="s">
        <v>977</v>
      </c>
      <c r="G1358" s="14" t="n">
        <v>19</v>
      </c>
      <c r="H1358" s="14" t="n">
        <v>22.36</v>
      </c>
      <c r="I1358" s="14" t="n">
        <v>25</v>
      </c>
      <c r="J1358" s="23" t="n">
        <f aca="false">IF(AND(E1358="Priority",ISNUMBER('Cost model'!N431)),'Cost model'!N431,'Cost model'!M431)</f>
        <v>45</v>
      </c>
      <c r="K1358" s="14" t="n">
        <f aca="false">J1358-H1358</f>
        <v>22.64</v>
      </c>
      <c r="L1358" s="14" t="n">
        <f aca="false">G1358-H1358</f>
        <v>-3.36</v>
      </c>
    </row>
    <row r="1359" customFormat="false" ht="15" hidden="false" customHeight="false" outlineLevel="0" collapsed="false">
      <c r="A1359" s="2" t="s">
        <v>174</v>
      </c>
      <c r="B1359" s="2" t="s">
        <v>124</v>
      </c>
      <c r="C1359" s="2" t="s">
        <v>49</v>
      </c>
      <c r="D1359" s="2" t="s">
        <v>10</v>
      </c>
      <c r="E1359" s="2" t="s">
        <v>83</v>
      </c>
      <c r="F1359" s="2" t="s">
        <v>976</v>
      </c>
      <c r="G1359" s="14" t="n">
        <v>24.5</v>
      </c>
      <c r="H1359" s="14" t="n">
        <v>24.42</v>
      </c>
      <c r="I1359" s="14" t="n">
        <v>24.5</v>
      </c>
      <c r="J1359" s="23" t="n">
        <f aca="false">IF(AND(E1359="Priority",ISNUMBER('Cost model'!N109)),'Cost model'!N109,'Cost model'!M109)</f>
        <v>25.5</v>
      </c>
      <c r="K1359" s="14" t="n">
        <f aca="false">J1359-H1359</f>
        <v>1.08</v>
      </c>
      <c r="L1359" s="14" t="n">
        <f aca="false">G1359-H1359</f>
        <v>0.0799999999999983</v>
      </c>
    </row>
    <row r="1360" customFormat="false" ht="15" hidden="false" customHeight="false" outlineLevel="0" collapsed="false">
      <c r="A1360" s="2" t="s">
        <v>142</v>
      </c>
      <c r="B1360" s="2" t="s">
        <v>142</v>
      </c>
      <c r="C1360" s="2" t="s">
        <v>47</v>
      </c>
      <c r="D1360" s="2" t="s">
        <v>12</v>
      </c>
      <c r="E1360" s="2" t="s">
        <v>74</v>
      </c>
      <c r="F1360" s="2" t="s">
        <v>977</v>
      </c>
      <c r="G1360" s="14" t="n">
        <v>9.5</v>
      </c>
      <c r="H1360" s="14" t="n">
        <v>24.5</v>
      </c>
      <c r="I1360" s="14" t="n">
        <v>9.5</v>
      </c>
      <c r="J1360" s="23" t="n">
        <f aca="false">IF(AND(E1360="Priority",ISNUMBER('Cost model'!N635)),'Cost model'!N635,'Cost model'!M635)</f>
        <v>30.5</v>
      </c>
      <c r="K1360" s="14" t="n">
        <f aca="false">J1360-H1360</f>
        <v>6</v>
      </c>
      <c r="L1360" s="14" t="n">
        <f aca="false">G1360-H1360</f>
        <v>-15</v>
      </c>
    </row>
    <row r="1361" customFormat="false" ht="15" hidden="false" customHeight="false" outlineLevel="0" collapsed="false">
      <c r="A1361" s="2" t="s">
        <v>174</v>
      </c>
      <c r="B1361" s="2" t="s">
        <v>124</v>
      </c>
      <c r="C1361" s="2" t="s">
        <v>48</v>
      </c>
      <c r="D1361" s="2" t="s">
        <v>10</v>
      </c>
      <c r="E1361" s="2" t="s">
        <v>74</v>
      </c>
      <c r="F1361" s="2" t="s">
        <v>976</v>
      </c>
      <c r="G1361" s="14" t="n">
        <v>12.5</v>
      </c>
      <c r="H1361" s="14" t="n">
        <v>8.98</v>
      </c>
      <c r="I1361" s="14" t="n">
        <v>12.5</v>
      </c>
      <c r="J1361" s="23" t="n">
        <f aca="false">IF(AND(E1361="Priority",ISNUMBER('Cost model'!N108)),'Cost model'!N108,'Cost model'!M108)</f>
        <v>15.5</v>
      </c>
      <c r="K1361" s="14" t="n">
        <f aca="false">J1361-H1361</f>
        <v>6.52</v>
      </c>
      <c r="L1361" s="14" t="n">
        <f aca="false">G1361-H1361</f>
        <v>3.52</v>
      </c>
    </row>
    <row r="1362" customFormat="false" ht="15" hidden="false" customHeight="false" outlineLevel="0" collapsed="false">
      <c r="A1362" s="2" t="s">
        <v>174</v>
      </c>
      <c r="B1362" s="2" t="s">
        <v>174</v>
      </c>
      <c r="C1362" s="2" t="s">
        <v>47</v>
      </c>
      <c r="D1362" s="2" t="s">
        <v>10</v>
      </c>
      <c r="E1362" s="2" t="s">
        <v>83</v>
      </c>
      <c r="F1362" s="2" t="s">
        <v>977</v>
      </c>
      <c r="G1362" s="14" t="n">
        <v>14.5</v>
      </c>
      <c r="H1362" s="14" t="n">
        <v>7.24</v>
      </c>
      <c r="I1362" s="14" t="n">
        <v>14.5</v>
      </c>
      <c r="J1362" s="23" t="n">
        <f aca="false">IF(AND(E1362="Priority",ISNUMBER('Cost model'!N167)),'Cost model'!N167,'Cost model'!M167)</f>
        <v>13.5</v>
      </c>
      <c r="K1362" s="14" t="n">
        <f aca="false">J1362-H1362</f>
        <v>6.26</v>
      </c>
      <c r="L1362" s="14" t="n">
        <f aca="false">G1362-H1362</f>
        <v>7.26</v>
      </c>
    </row>
    <row r="1363" customFormat="false" ht="15" hidden="false" customHeight="false" outlineLevel="0" collapsed="false">
      <c r="A1363" s="2" t="s">
        <v>174</v>
      </c>
      <c r="B1363" s="2" t="s">
        <v>174</v>
      </c>
      <c r="C1363" s="2" t="s">
        <v>47</v>
      </c>
      <c r="D1363" s="2" t="s">
        <v>10</v>
      </c>
      <c r="E1363" s="2" t="s">
        <v>74</v>
      </c>
      <c r="F1363" s="2" t="s">
        <v>977</v>
      </c>
      <c r="G1363" s="14" t="n">
        <v>9.5</v>
      </c>
      <c r="H1363" s="14" t="n">
        <v>7.24</v>
      </c>
      <c r="I1363" s="14" t="n">
        <v>9.5</v>
      </c>
      <c r="J1363" s="23" t="n">
        <f aca="false">IF(AND(E1363="Priority",ISNUMBER('Cost model'!N167)),'Cost model'!N167,'Cost model'!M167)</f>
        <v>8.5</v>
      </c>
      <c r="K1363" s="14" t="n">
        <f aca="false">J1363-H1363</f>
        <v>1.26</v>
      </c>
      <c r="L1363" s="14" t="n">
        <f aca="false">G1363-H1363</f>
        <v>2.26</v>
      </c>
    </row>
    <row r="1364" customFormat="false" ht="15" hidden="false" customHeight="false" outlineLevel="0" collapsed="false">
      <c r="A1364" s="2" t="s">
        <v>174</v>
      </c>
      <c r="B1364" s="2" t="s">
        <v>142</v>
      </c>
      <c r="C1364" s="2" t="s">
        <v>47</v>
      </c>
      <c r="D1364" s="2" t="s">
        <v>10</v>
      </c>
      <c r="E1364" s="2" t="s">
        <v>74</v>
      </c>
      <c r="F1364" s="2" t="s">
        <v>976</v>
      </c>
      <c r="G1364" s="14" t="n">
        <v>9.5</v>
      </c>
      <c r="H1364" s="14" t="n">
        <v>11.54</v>
      </c>
      <c r="I1364" s="14" t="n">
        <v>9.5</v>
      </c>
      <c r="J1364" s="23" t="n">
        <f aca="false">IF(AND(E1364="Priority",ISNUMBER('Cost model'!N122)),'Cost model'!N122,'Cost model'!M122)</f>
        <v>13.5</v>
      </c>
      <c r="K1364" s="14" t="n">
        <f aca="false">J1364-H1364</f>
        <v>1.96</v>
      </c>
      <c r="L1364" s="14" t="n">
        <f aca="false">G1364-H1364</f>
        <v>-2.04</v>
      </c>
    </row>
    <row r="1365" customFormat="false" ht="15" hidden="false" customHeight="false" outlineLevel="0" collapsed="false">
      <c r="A1365" s="2" t="s">
        <v>174</v>
      </c>
      <c r="B1365" s="2" t="s">
        <v>174</v>
      </c>
      <c r="C1365" s="2" t="s">
        <v>47</v>
      </c>
      <c r="D1365" s="2" t="s">
        <v>12</v>
      </c>
      <c r="E1365" s="2" t="s">
        <v>74</v>
      </c>
      <c r="F1365" s="2" t="s">
        <v>977</v>
      </c>
      <c r="G1365" s="14" t="n">
        <v>9.5</v>
      </c>
      <c r="H1365" s="14" t="n">
        <v>9.77</v>
      </c>
      <c r="I1365" s="14" t="n">
        <v>9.5</v>
      </c>
      <c r="J1365" s="23" t="n">
        <f aca="false">IF(AND(E1365="Priority",ISNUMBER('Cost model'!N170)),'Cost model'!N170,'Cost model'!M170)</f>
        <v>25.5</v>
      </c>
      <c r="K1365" s="14" t="n">
        <f aca="false">J1365-H1365</f>
        <v>15.73</v>
      </c>
      <c r="L1365" s="14" t="n">
        <f aca="false">G1365-H1365</f>
        <v>-0.27</v>
      </c>
    </row>
    <row r="1366" customFormat="false" ht="15" hidden="false" customHeight="false" outlineLevel="0" collapsed="false">
      <c r="A1366" s="2" t="s">
        <v>221</v>
      </c>
      <c r="B1366" s="2" t="s">
        <v>221</v>
      </c>
      <c r="C1366" s="2" t="s">
        <v>47</v>
      </c>
      <c r="D1366" s="2" t="s">
        <v>12</v>
      </c>
      <c r="E1366" s="2" t="s">
        <v>74</v>
      </c>
      <c r="F1366" s="2" t="s">
        <v>977</v>
      </c>
      <c r="G1366" s="14" t="n">
        <v>9.5</v>
      </c>
      <c r="H1366" s="14" t="n">
        <v>6.94</v>
      </c>
      <c r="I1366" s="14" t="n">
        <v>9.5</v>
      </c>
      <c r="J1366" s="23" t="n">
        <f aca="false">IF(AND(E1366="Priority",ISNUMBER('Cost model'!N740)),'Cost model'!N740,'Cost model'!M740)</f>
        <v>22.5</v>
      </c>
      <c r="K1366" s="14" t="n">
        <f aca="false">J1366-H1366</f>
        <v>15.56</v>
      </c>
      <c r="L1366" s="14" t="n">
        <f aca="false">G1366-H1366</f>
        <v>2.56</v>
      </c>
    </row>
    <row r="1367" customFormat="false" ht="15" hidden="false" customHeight="false" outlineLevel="0" collapsed="false">
      <c r="A1367" s="2" t="s">
        <v>124</v>
      </c>
      <c r="B1367" s="2" t="s">
        <v>124</v>
      </c>
      <c r="C1367" s="2" t="s">
        <v>47</v>
      </c>
      <c r="D1367" s="2" t="s">
        <v>12</v>
      </c>
      <c r="E1367" s="2" t="s">
        <v>74</v>
      </c>
      <c r="F1367" s="2" t="s">
        <v>977</v>
      </c>
      <c r="G1367" s="14" t="n">
        <v>9.5</v>
      </c>
      <c r="H1367" s="14" t="n">
        <v>7.24</v>
      </c>
      <c r="I1367" s="14" t="n">
        <v>9.5</v>
      </c>
      <c r="J1367" s="23" t="n">
        <f aca="false">IF(AND(E1367="Priority",ISNUMBER('Cost model'!N320)),'Cost model'!N320,'Cost model'!M320)</f>
        <v>24.5</v>
      </c>
      <c r="K1367" s="14" t="n">
        <f aca="false">J1367-H1367</f>
        <v>17.26</v>
      </c>
      <c r="L1367" s="14" t="n">
        <f aca="false">G1367-H1367</f>
        <v>2.26</v>
      </c>
    </row>
    <row r="1368" customFormat="false" ht="15" hidden="false" customHeight="false" outlineLevel="0" collapsed="false">
      <c r="A1368" s="2" t="s">
        <v>174</v>
      </c>
      <c r="B1368" s="2" t="s">
        <v>174</v>
      </c>
      <c r="C1368" s="2" t="s">
        <v>48</v>
      </c>
      <c r="D1368" s="2" t="s">
        <v>12</v>
      </c>
      <c r="E1368" s="2" t="s">
        <v>74</v>
      </c>
      <c r="F1368" s="2" t="s">
        <v>977</v>
      </c>
      <c r="G1368" s="14" t="n">
        <v>12.5</v>
      </c>
      <c r="H1368" s="14" t="n">
        <v>20.19</v>
      </c>
      <c r="I1368" s="14" t="n">
        <v>12.5</v>
      </c>
      <c r="J1368" s="23" t="n">
        <f aca="false">IF(AND(E1368="Priority",ISNUMBER('Cost model'!N171)),'Cost model'!N171,'Cost model'!M171)</f>
        <v>40</v>
      </c>
      <c r="K1368" s="14" t="n">
        <f aca="false">J1368-H1368</f>
        <v>19.81</v>
      </c>
      <c r="L1368" s="14" t="n">
        <f aca="false">G1368-H1368</f>
        <v>-7.69</v>
      </c>
    </row>
    <row r="1369" customFormat="false" ht="15" hidden="false" customHeight="false" outlineLevel="0" collapsed="false">
      <c r="A1369" s="2" t="s">
        <v>124</v>
      </c>
      <c r="B1369" s="2" t="s">
        <v>124</v>
      </c>
      <c r="C1369" s="2" t="s">
        <v>48</v>
      </c>
      <c r="D1369" s="2" t="s">
        <v>12</v>
      </c>
      <c r="E1369" s="2" t="s">
        <v>74</v>
      </c>
      <c r="F1369" s="2" t="s">
        <v>977</v>
      </c>
      <c r="G1369" s="14" t="n">
        <v>45</v>
      </c>
      <c r="H1369" s="14" t="n">
        <v>36.1</v>
      </c>
      <c r="I1369" s="14" t="n">
        <v>12.5</v>
      </c>
      <c r="J1369" s="23" t="n">
        <f aca="false">IF(AND(E1369="Priority",ISNUMBER('Cost model'!N321)),'Cost model'!N321,'Cost model'!M321)</f>
        <v>40</v>
      </c>
      <c r="K1369" s="14" t="n">
        <f aca="false">J1369-H1369</f>
        <v>3.9</v>
      </c>
      <c r="L1369" s="14" t="n">
        <f aca="false">G1369-H1369</f>
        <v>8.9</v>
      </c>
    </row>
    <row r="1370" customFormat="false" ht="15" hidden="false" customHeight="false" outlineLevel="0" collapsed="false">
      <c r="A1370" s="2" t="s">
        <v>124</v>
      </c>
      <c r="B1370" s="2" t="s">
        <v>124</v>
      </c>
      <c r="C1370" s="2" t="s">
        <v>47</v>
      </c>
      <c r="D1370" s="2" t="s">
        <v>10</v>
      </c>
      <c r="E1370" s="2" t="s">
        <v>74</v>
      </c>
      <c r="F1370" s="2" t="s">
        <v>977</v>
      </c>
      <c r="G1370" s="14" t="n">
        <v>9.5</v>
      </c>
      <c r="H1370" s="14" t="n">
        <v>27.26</v>
      </c>
      <c r="I1370" s="14" t="n">
        <v>9.5</v>
      </c>
      <c r="J1370" s="23" t="n">
        <f aca="false">IF(AND(E1370="Priority",ISNUMBER('Cost model'!N317)),'Cost model'!N317,'Cost model'!M317)</f>
        <v>10.5</v>
      </c>
      <c r="K1370" s="14" t="n">
        <f aca="false">J1370-H1370</f>
        <v>-16.76</v>
      </c>
      <c r="L1370" s="14" t="n">
        <f aca="false">G1370-H1370</f>
        <v>-17.76</v>
      </c>
    </row>
    <row r="1371" customFormat="false" ht="15" hidden="false" customHeight="false" outlineLevel="0" collapsed="false">
      <c r="A1371" s="2" t="s">
        <v>124</v>
      </c>
      <c r="B1371" s="2" t="s">
        <v>124</v>
      </c>
      <c r="C1371" s="2" t="s">
        <v>47</v>
      </c>
      <c r="D1371" s="2" t="s">
        <v>12</v>
      </c>
      <c r="E1371" s="2" t="s">
        <v>74</v>
      </c>
      <c r="F1371" s="2" t="s">
        <v>977</v>
      </c>
      <c r="G1371" s="14" t="n">
        <v>9.5</v>
      </c>
      <c r="H1371" s="14" t="n">
        <v>24.5</v>
      </c>
      <c r="I1371" s="14" t="n">
        <v>9.5</v>
      </c>
      <c r="J1371" s="23" t="n">
        <f aca="false">IF(AND(E1371="Priority",ISNUMBER('Cost model'!N320)),'Cost model'!N320,'Cost model'!M320)</f>
        <v>24.5</v>
      </c>
      <c r="K1371" s="14" t="n">
        <f aca="false">J1371-H1371</f>
        <v>0</v>
      </c>
      <c r="L1371" s="14" t="n">
        <f aca="false">G1371-H1371</f>
        <v>-15</v>
      </c>
    </row>
    <row r="1372" customFormat="false" ht="15" hidden="false" customHeight="false" outlineLevel="0" collapsed="false">
      <c r="A1372" s="2" t="s">
        <v>124</v>
      </c>
      <c r="B1372" s="2" t="s">
        <v>124</v>
      </c>
      <c r="C1372" s="2" t="s">
        <v>47</v>
      </c>
      <c r="D1372" s="2" t="s">
        <v>10</v>
      </c>
      <c r="E1372" s="2" t="s">
        <v>74</v>
      </c>
      <c r="F1372" s="2" t="s">
        <v>977</v>
      </c>
      <c r="G1372" s="14" t="n">
        <v>9.5</v>
      </c>
      <c r="H1372" s="14" t="n">
        <v>7.24</v>
      </c>
      <c r="I1372" s="14" t="n">
        <v>9.5</v>
      </c>
      <c r="J1372" s="23" t="n">
        <f aca="false">IF(AND(E1372="Priority",ISNUMBER('Cost model'!N317)),'Cost model'!N317,'Cost model'!M317)</f>
        <v>10.5</v>
      </c>
      <c r="K1372" s="14" t="n">
        <f aca="false">J1372-H1372</f>
        <v>3.26</v>
      </c>
      <c r="L1372" s="14" t="n">
        <f aca="false">G1372-H1372</f>
        <v>2.26</v>
      </c>
    </row>
    <row r="1373" customFormat="false" ht="15" hidden="false" customHeight="false" outlineLevel="0" collapsed="false">
      <c r="A1373" s="2" t="s">
        <v>124</v>
      </c>
      <c r="B1373" s="2" t="s">
        <v>124</v>
      </c>
      <c r="C1373" s="2" t="s">
        <v>47</v>
      </c>
      <c r="D1373" s="2" t="s">
        <v>10</v>
      </c>
      <c r="E1373" s="2" t="s">
        <v>83</v>
      </c>
      <c r="F1373" s="2" t="s">
        <v>977</v>
      </c>
      <c r="G1373" s="14" t="n">
        <v>14.5</v>
      </c>
      <c r="H1373" s="14" t="n">
        <v>20.05</v>
      </c>
      <c r="I1373" s="14" t="n">
        <v>14.5</v>
      </c>
      <c r="J1373" s="23" t="n">
        <f aca="false">IF(AND(E1373="Priority",ISNUMBER('Cost model'!N317)),'Cost model'!N317,'Cost model'!M317)</f>
        <v>15.5</v>
      </c>
      <c r="K1373" s="14" t="n">
        <f aca="false">J1373-H1373</f>
        <v>-4.55</v>
      </c>
      <c r="L1373" s="14" t="n">
        <f aca="false">G1373-H1373</f>
        <v>-5.55</v>
      </c>
    </row>
    <row r="1374" customFormat="false" ht="15" hidden="false" customHeight="false" outlineLevel="0" collapsed="false">
      <c r="A1374" s="2" t="s">
        <v>174</v>
      </c>
      <c r="B1374" s="2" t="s">
        <v>142</v>
      </c>
      <c r="C1374" s="2" t="s">
        <v>47</v>
      </c>
      <c r="D1374" s="2" t="s">
        <v>12</v>
      </c>
      <c r="E1374" s="2" t="s">
        <v>83</v>
      </c>
      <c r="F1374" s="2" t="s">
        <v>976</v>
      </c>
      <c r="G1374" s="14" t="n">
        <v>19.5</v>
      </c>
      <c r="H1374" s="14" t="n">
        <v>22.75</v>
      </c>
      <c r="I1374" s="14" t="n">
        <v>19.5</v>
      </c>
      <c r="J1374" s="23" t="n">
        <f aca="false">IF(AND(E1374="Priority",ISNUMBER('Cost model'!N125)),'Cost model'!N125,'Cost model'!M125)</f>
        <v>55</v>
      </c>
      <c r="K1374" s="14" t="n">
        <f aca="false">J1374-H1374</f>
        <v>32.25</v>
      </c>
      <c r="L1374" s="14" t="n">
        <f aca="false">G1374-H1374</f>
        <v>-3.25</v>
      </c>
    </row>
    <row r="1375" customFormat="false" ht="15" hidden="false" customHeight="false" outlineLevel="0" collapsed="false">
      <c r="A1375" s="2" t="s">
        <v>124</v>
      </c>
      <c r="B1375" s="2" t="s">
        <v>124</v>
      </c>
      <c r="C1375" s="2" t="s">
        <v>48</v>
      </c>
      <c r="D1375" s="2" t="s">
        <v>12</v>
      </c>
      <c r="E1375" s="2" t="s">
        <v>83</v>
      </c>
      <c r="F1375" s="2" t="s">
        <v>977</v>
      </c>
      <c r="G1375" s="14" t="n">
        <v>19.5</v>
      </c>
      <c r="H1375" s="14" t="n">
        <v>58.06</v>
      </c>
      <c r="I1375" s="14" t="n">
        <v>19.5</v>
      </c>
      <c r="J1375" s="23" t="n">
        <f aca="false">IF(AND(E1375="Priority",ISNUMBER('Cost model'!N321)),'Cost model'!N321,'Cost model'!M321)</f>
        <v>55</v>
      </c>
      <c r="K1375" s="14" t="n">
        <f aca="false">J1375-H1375</f>
        <v>-3.06</v>
      </c>
      <c r="L1375" s="14" t="n">
        <f aca="false">G1375-H1375</f>
        <v>-38.56</v>
      </c>
    </row>
    <row r="1376" customFormat="false" ht="15" hidden="false" customHeight="false" outlineLevel="0" collapsed="false">
      <c r="A1376" s="2" t="s">
        <v>142</v>
      </c>
      <c r="B1376" s="2" t="s">
        <v>124</v>
      </c>
      <c r="C1376" s="2" t="s">
        <v>47</v>
      </c>
      <c r="D1376" s="2" t="s">
        <v>10</v>
      </c>
      <c r="E1376" s="2" t="s">
        <v>74</v>
      </c>
      <c r="F1376" s="2" t="s">
        <v>976</v>
      </c>
      <c r="G1376" s="14" t="n">
        <v>9.5</v>
      </c>
      <c r="H1376" s="14" t="n">
        <v>7.98</v>
      </c>
      <c r="I1376" s="14" t="n">
        <v>14.5</v>
      </c>
      <c r="J1376" s="23" t="n">
        <f aca="false">IF(AND(E1376="Priority",ISNUMBER('Cost model'!N662)),'Cost model'!N662,'Cost model'!M662)</f>
        <v>13.5</v>
      </c>
      <c r="K1376" s="14" t="n">
        <f aca="false">J1376-H1376</f>
        <v>5.52</v>
      </c>
      <c r="L1376" s="14" t="n">
        <f aca="false">G1376-H1376</f>
        <v>1.52</v>
      </c>
    </row>
    <row r="1377" customFormat="false" ht="15" hidden="false" customHeight="false" outlineLevel="0" collapsed="false">
      <c r="A1377" s="2" t="s">
        <v>174</v>
      </c>
      <c r="B1377" s="2" t="s">
        <v>124</v>
      </c>
      <c r="C1377" s="2" t="s">
        <v>49</v>
      </c>
      <c r="D1377" s="2" t="s">
        <v>10</v>
      </c>
      <c r="E1377" s="2" t="s">
        <v>74</v>
      </c>
      <c r="F1377" s="2" t="s">
        <v>976</v>
      </c>
      <c r="G1377" s="14" t="n">
        <v>17.5</v>
      </c>
      <c r="H1377" s="14" t="n">
        <v>15.37</v>
      </c>
      <c r="I1377" s="14" t="n">
        <v>17.5</v>
      </c>
      <c r="J1377" s="23" t="n">
        <f aca="false">IF(AND(E1377="Priority",ISNUMBER('Cost model'!N109)),'Cost model'!N109,'Cost model'!M109)</f>
        <v>18.5</v>
      </c>
      <c r="K1377" s="14" t="n">
        <f aca="false">J1377-H1377</f>
        <v>3.13</v>
      </c>
      <c r="L1377" s="14" t="n">
        <f aca="false">G1377-H1377</f>
        <v>2.13</v>
      </c>
    </row>
    <row r="1378" customFormat="false" ht="15" hidden="false" customHeight="false" outlineLevel="0" collapsed="false">
      <c r="A1378" s="2" t="s">
        <v>142</v>
      </c>
      <c r="B1378" s="2" t="s">
        <v>142</v>
      </c>
      <c r="C1378" s="2" t="s">
        <v>47</v>
      </c>
      <c r="D1378" s="2" t="s">
        <v>12</v>
      </c>
      <c r="E1378" s="2" t="s">
        <v>74</v>
      </c>
      <c r="F1378" s="2" t="s">
        <v>977</v>
      </c>
      <c r="G1378" s="14" t="n">
        <v>9.5</v>
      </c>
      <c r="H1378" s="14" t="n">
        <v>25.15</v>
      </c>
      <c r="I1378" s="14" t="n">
        <v>9.5</v>
      </c>
      <c r="J1378" s="23" t="n">
        <f aca="false">IF(AND(E1378="Priority",ISNUMBER('Cost model'!N635)),'Cost model'!N635,'Cost model'!M635)</f>
        <v>30.5</v>
      </c>
      <c r="K1378" s="14" t="n">
        <f aca="false">J1378-H1378</f>
        <v>5.35</v>
      </c>
      <c r="L1378" s="14" t="n">
        <f aca="false">G1378-H1378</f>
        <v>-15.65</v>
      </c>
    </row>
    <row r="1379" customFormat="false" ht="15" hidden="false" customHeight="false" outlineLevel="0" collapsed="false">
      <c r="A1379" s="2" t="s">
        <v>142</v>
      </c>
      <c r="B1379" s="2" t="s">
        <v>124</v>
      </c>
      <c r="C1379" s="2" t="s">
        <v>49</v>
      </c>
      <c r="D1379" s="2" t="s">
        <v>12</v>
      </c>
      <c r="E1379" s="2" t="s">
        <v>74</v>
      </c>
      <c r="F1379" s="2" t="s">
        <v>976</v>
      </c>
      <c r="G1379" s="14" t="n">
        <v>50</v>
      </c>
      <c r="H1379" s="14" t="n">
        <v>85.43</v>
      </c>
      <c r="I1379" s="14" t="n">
        <v>19.5</v>
      </c>
      <c r="J1379" s="23" t="n">
        <f aca="false">IF(AND(E1379="Priority",ISNUMBER('Cost model'!N667)),'Cost model'!N667,'Cost model'!M667)</f>
        <v>55</v>
      </c>
      <c r="K1379" s="14" t="n">
        <f aca="false">J1379-H1379</f>
        <v>-30.43</v>
      </c>
      <c r="L1379" s="14" t="n">
        <f aca="false">G1379-H1379</f>
        <v>-35.43</v>
      </c>
    </row>
    <row r="1380" customFormat="false" ht="15" hidden="false" customHeight="false" outlineLevel="0" collapsed="false">
      <c r="A1380" s="2" t="s">
        <v>174</v>
      </c>
      <c r="B1380" s="2" t="s">
        <v>174</v>
      </c>
      <c r="C1380" s="2" t="s">
        <v>48</v>
      </c>
      <c r="D1380" s="2" t="s">
        <v>12</v>
      </c>
      <c r="E1380" s="2" t="s">
        <v>74</v>
      </c>
      <c r="F1380" s="2" t="s">
        <v>977</v>
      </c>
      <c r="G1380" s="14" t="n">
        <v>24.5</v>
      </c>
      <c r="H1380" s="14" t="n">
        <v>34.24</v>
      </c>
      <c r="I1380" s="14" t="n">
        <v>12.5</v>
      </c>
      <c r="J1380" s="23" t="n">
        <f aca="false">IF(AND(E1380="Priority",ISNUMBER('Cost model'!N171)),'Cost model'!N171,'Cost model'!M171)</f>
        <v>40</v>
      </c>
      <c r="K1380" s="14" t="n">
        <f aca="false">J1380-H1380</f>
        <v>5.76</v>
      </c>
      <c r="L1380" s="14" t="n">
        <f aca="false">G1380-H1380</f>
        <v>-9.74</v>
      </c>
    </row>
    <row r="1381" customFormat="false" ht="15" hidden="false" customHeight="false" outlineLevel="0" collapsed="false">
      <c r="A1381" s="2" t="s">
        <v>205</v>
      </c>
      <c r="B1381" s="2" t="s">
        <v>158</v>
      </c>
      <c r="C1381" s="2" t="s">
        <v>47</v>
      </c>
      <c r="D1381" s="2" t="s">
        <v>10</v>
      </c>
      <c r="E1381" s="2" t="s">
        <v>74</v>
      </c>
      <c r="F1381" s="2" t="s">
        <v>976</v>
      </c>
      <c r="G1381" s="14" t="n">
        <v>19.5</v>
      </c>
      <c r="H1381" s="14" t="n">
        <v>11.46</v>
      </c>
      <c r="I1381" s="14"/>
      <c r="J1381" s="23" t="n">
        <f aca="false">IF(AND(E1381="Priority",ISNUMBER('Cost model'!N617)),'Cost model'!N617,'Cost model'!M617)</f>
        <v>14.5</v>
      </c>
      <c r="K1381" s="14" t="n">
        <f aca="false">J1381-H1381</f>
        <v>3.04</v>
      </c>
      <c r="L1381" s="14" t="n">
        <f aca="false">G1381-H1381</f>
        <v>8.04</v>
      </c>
    </row>
    <row r="1382" customFormat="false" ht="15" hidden="false" customHeight="false" outlineLevel="0" collapsed="false">
      <c r="A1382" s="2" t="s">
        <v>124</v>
      </c>
      <c r="B1382" s="2" t="s">
        <v>124</v>
      </c>
      <c r="C1382" s="2" t="s">
        <v>47</v>
      </c>
      <c r="D1382" s="2" t="s">
        <v>10</v>
      </c>
      <c r="E1382" s="2" t="s">
        <v>74</v>
      </c>
      <c r="F1382" s="2" t="s">
        <v>977</v>
      </c>
      <c r="G1382" s="14" t="n">
        <v>9.5</v>
      </c>
      <c r="H1382" s="14" t="n">
        <v>7.24</v>
      </c>
      <c r="I1382" s="14" t="n">
        <v>9.5</v>
      </c>
      <c r="J1382" s="23" t="n">
        <f aca="false">IF(AND(E1382="Priority",ISNUMBER('Cost model'!N317)),'Cost model'!N317,'Cost model'!M317)</f>
        <v>10.5</v>
      </c>
      <c r="K1382" s="14" t="n">
        <f aca="false">J1382-H1382</f>
        <v>3.26</v>
      </c>
      <c r="L1382" s="14" t="n">
        <f aca="false">G1382-H1382</f>
        <v>2.26</v>
      </c>
    </row>
    <row r="1383" customFormat="false" ht="15" hidden="false" customHeight="false" outlineLevel="0" collapsed="false">
      <c r="A1383" s="2" t="s">
        <v>142</v>
      </c>
      <c r="B1383" s="2" t="s">
        <v>142</v>
      </c>
      <c r="C1383" s="2" t="s">
        <v>49</v>
      </c>
      <c r="D1383" s="2" t="s">
        <v>10</v>
      </c>
      <c r="E1383" s="2" t="s">
        <v>74</v>
      </c>
      <c r="F1383" s="2" t="s">
        <v>977</v>
      </c>
      <c r="G1383" s="14" t="n">
        <v>17.5</v>
      </c>
      <c r="H1383" s="14" t="n">
        <v>13.96</v>
      </c>
      <c r="I1383" s="14" t="n">
        <v>17.5</v>
      </c>
      <c r="J1383" s="23" t="n">
        <f aca="false">IF(AND(E1383="Priority",ISNUMBER('Cost model'!N634)),'Cost model'!N634,'Cost model'!M634)</f>
        <v>15.5</v>
      </c>
      <c r="K1383" s="14" t="n">
        <f aca="false">J1383-H1383</f>
        <v>1.54</v>
      </c>
      <c r="L1383" s="14" t="n">
        <f aca="false">G1383-H1383</f>
        <v>3.54</v>
      </c>
    </row>
    <row r="1384" customFormat="false" ht="15" hidden="false" customHeight="false" outlineLevel="0" collapsed="false">
      <c r="A1384" s="2" t="s">
        <v>124</v>
      </c>
      <c r="B1384" s="2" t="s">
        <v>124</v>
      </c>
      <c r="C1384" s="2" t="s">
        <v>48</v>
      </c>
      <c r="D1384" s="2" t="s">
        <v>13</v>
      </c>
      <c r="E1384" s="2" t="s">
        <v>74</v>
      </c>
      <c r="F1384" s="2" t="s">
        <v>977</v>
      </c>
      <c r="G1384" s="14" t="n">
        <v>24.5</v>
      </c>
      <c r="H1384" s="14" t="n">
        <v>77.1</v>
      </c>
      <c r="I1384" s="14" t="n">
        <v>24.5</v>
      </c>
      <c r="J1384" s="23" t="n">
        <f aca="false">IF(AND(E1384="Priority",ISNUMBER('Cost model'!N324)),'Cost model'!N324,'Cost model'!M324)</f>
        <v>85</v>
      </c>
      <c r="K1384" s="14" t="n">
        <f aca="false">J1384-H1384</f>
        <v>7.90000000000001</v>
      </c>
      <c r="L1384" s="14" t="n">
        <f aca="false">G1384-H1384</f>
        <v>-52.6</v>
      </c>
    </row>
    <row r="1385" customFormat="false" ht="15" hidden="false" customHeight="false" outlineLevel="0" collapsed="false">
      <c r="A1385" s="2" t="s">
        <v>142</v>
      </c>
      <c r="B1385" s="2" t="s">
        <v>142</v>
      </c>
      <c r="C1385" s="2" t="s">
        <v>49</v>
      </c>
      <c r="D1385" s="2" t="s">
        <v>10</v>
      </c>
      <c r="E1385" s="2" t="s">
        <v>74</v>
      </c>
      <c r="F1385" s="2" t="s">
        <v>977</v>
      </c>
      <c r="G1385" s="14" t="n">
        <v>17.5</v>
      </c>
      <c r="H1385" s="14" t="n">
        <v>15.09</v>
      </c>
      <c r="I1385" s="14" t="n">
        <v>17.5</v>
      </c>
      <c r="J1385" s="23" t="n">
        <f aca="false">IF(AND(E1385="Priority",ISNUMBER('Cost model'!N634)),'Cost model'!N634,'Cost model'!M634)</f>
        <v>15.5</v>
      </c>
      <c r="K1385" s="14" t="n">
        <f aca="false">J1385-H1385</f>
        <v>0.41</v>
      </c>
      <c r="L1385" s="14" t="n">
        <f aca="false">G1385-H1385</f>
        <v>2.41</v>
      </c>
    </row>
    <row r="1386" customFormat="false" ht="15" hidden="false" customHeight="false" outlineLevel="0" collapsed="false">
      <c r="A1386" s="2" t="s">
        <v>124</v>
      </c>
      <c r="B1386" s="2" t="s">
        <v>124</v>
      </c>
      <c r="C1386" s="2" t="s">
        <v>47</v>
      </c>
      <c r="D1386" s="2" t="s">
        <v>13</v>
      </c>
      <c r="E1386" s="2" t="s">
        <v>74</v>
      </c>
      <c r="F1386" s="2" t="s">
        <v>977</v>
      </c>
      <c r="G1386" s="14" t="n">
        <v>9.5</v>
      </c>
      <c r="H1386" s="14" t="n">
        <v>13</v>
      </c>
      <c r="I1386" s="14" t="n">
        <v>19</v>
      </c>
      <c r="J1386" s="23" t="n">
        <f aca="false">IF(AND(E1386="Priority",ISNUMBER('Cost model'!N323)),'Cost model'!N323,'Cost model'!M323)</f>
        <v>60</v>
      </c>
      <c r="K1386" s="14" t="n">
        <f aca="false">J1386-H1386</f>
        <v>47</v>
      </c>
      <c r="L1386" s="14" t="n">
        <f aca="false">G1386-H1386</f>
        <v>-3.5</v>
      </c>
    </row>
    <row r="1387" customFormat="false" ht="15" hidden="false" customHeight="false" outlineLevel="0" collapsed="false">
      <c r="A1387" s="2" t="s">
        <v>221</v>
      </c>
      <c r="B1387" s="2" t="s">
        <v>221</v>
      </c>
      <c r="C1387" s="2" t="s">
        <v>47</v>
      </c>
      <c r="D1387" s="2" t="s">
        <v>12</v>
      </c>
      <c r="E1387" s="2" t="s">
        <v>74</v>
      </c>
      <c r="F1387" s="2" t="s">
        <v>977</v>
      </c>
      <c r="G1387" s="14" t="n">
        <v>9.5</v>
      </c>
      <c r="H1387" s="14" t="n">
        <v>7.87</v>
      </c>
      <c r="I1387" s="14" t="n">
        <v>9.5</v>
      </c>
      <c r="J1387" s="23" t="n">
        <f aca="false">IF(AND(E1387="Priority",ISNUMBER('Cost model'!N740)),'Cost model'!N740,'Cost model'!M740)</f>
        <v>22.5</v>
      </c>
      <c r="K1387" s="14" t="n">
        <f aca="false">J1387-H1387</f>
        <v>14.63</v>
      </c>
      <c r="L1387" s="14" t="n">
        <f aca="false">G1387-H1387</f>
        <v>1.63</v>
      </c>
    </row>
    <row r="1388" customFormat="false" ht="15" hidden="false" customHeight="false" outlineLevel="0" collapsed="false">
      <c r="A1388" s="2" t="s">
        <v>142</v>
      </c>
      <c r="B1388" s="2" t="s">
        <v>158</v>
      </c>
      <c r="C1388" s="2" t="s">
        <v>47</v>
      </c>
      <c r="D1388" s="2" t="s">
        <v>10</v>
      </c>
      <c r="E1388" s="2" t="s">
        <v>74</v>
      </c>
      <c r="F1388" s="2" t="s">
        <v>976</v>
      </c>
      <c r="G1388" s="14" t="n">
        <v>9.5</v>
      </c>
      <c r="H1388" s="14" t="n">
        <v>8.8</v>
      </c>
      <c r="I1388" s="14" t="n">
        <v>14.5</v>
      </c>
      <c r="J1388" s="23" t="n">
        <f aca="false">IF(AND(E1388="Priority",ISNUMBER('Cost model'!N647)),'Cost model'!N647,'Cost model'!M647)</f>
        <v>13.5</v>
      </c>
      <c r="K1388" s="14" t="n">
        <f aca="false">J1388-H1388</f>
        <v>4.7</v>
      </c>
      <c r="L1388" s="14" t="n">
        <f aca="false">G1388-H1388</f>
        <v>0.699999999999999</v>
      </c>
    </row>
    <row r="1389" customFormat="false" ht="15" hidden="false" customHeight="false" outlineLevel="0" collapsed="false">
      <c r="A1389" s="2" t="s">
        <v>142</v>
      </c>
      <c r="B1389" s="2" t="s">
        <v>142</v>
      </c>
      <c r="C1389" s="2" t="s">
        <v>47</v>
      </c>
      <c r="D1389" s="2" t="s">
        <v>15</v>
      </c>
      <c r="E1389" s="2" t="s">
        <v>74</v>
      </c>
      <c r="F1389" s="2" t="s">
        <v>977</v>
      </c>
      <c r="G1389" s="14" t="n">
        <v>19</v>
      </c>
      <c r="H1389" s="14" t="n">
        <v>43.67</v>
      </c>
      <c r="I1389" s="14" t="n">
        <v>45</v>
      </c>
      <c r="J1389" s="23" t="n">
        <f aca="false">IF(AND(E1389="Priority",ISNUMBER('Cost model'!N644)),'Cost model'!N644,'Cost model'!M644)</f>
        <v>105</v>
      </c>
      <c r="K1389" s="14" t="n">
        <f aca="false">J1389-H1389</f>
        <v>61.33</v>
      </c>
      <c r="L1389" s="14" t="n">
        <f aca="false">G1389-H1389</f>
        <v>-24.67</v>
      </c>
    </row>
    <row r="1390" customFormat="false" ht="15" hidden="false" customHeight="false" outlineLevel="0" collapsed="false">
      <c r="A1390" s="2" t="s">
        <v>174</v>
      </c>
      <c r="B1390" s="2" t="s">
        <v>174</v>
      </c>
      <c r="C1390" s="2" t="s">
        <v>49</v>
      </c>
      <c r="D1390" s="2" t="s">
        <v>10</v>
      </c>
      <c r="E1390" s="2" t="s">
        <v>83</v>
      </c>
      <c r="F1390" s="2" t="s">
        <v>977</v>
      </c>
      <c r="G1390" s="14" t="n">
        <v>24.5</v>
      </c>
      <c r="H1390" s="14" t="n">
        <v>20.05</v>
      </c>
      <c r="I1390" s="14" t="n">
        <v>24.5</v>
      </c>
      <c r="J1390" s="23" t="n">
        <f aca="false">IF(AND(E1390="Priority",ISNUMBER('Cost model'!N169)),'Cost model'!N169,'Cost model'!M169)</f>
        <v>25.5</v>
      </c>
      <c r="K1390" s="14" t="n">
        <f aca="false">J1390-H1390</f>
        <v>5.45</v>
      </c>
      <c r="L1390" s="14" t="n">
        <f aca="false">G1390-H1390</f>
        <v>4.45</v>
      </c>
    </row>
    <row r="1391" customFormat="false" ht="15" hidden="false" customHeight="false" outlineLevel="0" collapsed="false">
      <c r="A1391" s="2" t="s">
        <v>124</v>
      </c>
      <c r="B1391" s="2" t="s">
        <v>124</v>
      </c>
      <c r="C1391" s="2" t="s">
        <v>47</v>
      </c>
      <c r="D1391" s="2" t="s">
        <v>12</v>
      </c>
      <c r="E1391" s="2" t="s">
        <v>74</v>
      </c>
      <c r="F1391" s="2" t="s">
        <v>977</v>
      </c>
      <c r="G1391" s="14" t="n">
        <v>19</v>
      </c>
      <c r="H1391" s="14" t="n">
        <v>24.5</v>
      </c>
      <c r="I1391" s="14" t="n">
        <v>9.5</v>
      </c>
      <c r="J1391" s="23" t="n">
        <f aca="false">IF(AND(E1391="Priority",ISNUMBER('Cost model'!N320)),'Cost model'!N320,'Cost model'!M320)</f>
        <v>24.5</v>
      </c>
      <c r="K1391" s="14" t="n">
        <f aca="false">J1391-H1391</f>
        <v>0</v>
      </c>
      <c r="L1391" s="14" t="n">
        <f aca="false">G1391-H1391</f>
        <v>-5.5</v>
      </c>
    </row>
    <row r="1392" customFormat="false" ht="15" hidden="false" customHeight="false" outlineLevel="0" collapsed="false">
      <c r="A1392" s="2" t="s">
        <v>174</v>
      </c>
      <c r="B1392" s="2" t="s">
        <v>124</v>
      </c>
      <c r="C1392" s="2" t="s">
        <v>47</v>
      </c>
      <c r="D1392" s="2" t="s">
        <v>10</v>
      </c>
      <c r="E1392" s="2" t="s">
        <v>74</v>
      </c>
      <c r="F1392" s="2" t="s">
        <v>976</v>
      </c>
      <c r="G1392" s="14" t="n">
        <v>9.5</v>
      </c>
      <c r="H1392" s="14" t="n">
        <v>20.05</v>
      </c>
      <c r="I1392" s="14" t="n">
        <v>9.5</v>
      </c>
      <c r="J1392" s="23" t="n">
        <f aca="false">IF(AND(E1392="Priority",ISNUMBER('Cost model'!N107)),'Cost model'!N107,'Cost model'!M107)</f>
        <v>12.5</v>
      </c>
      <c r="K1392" s="14" t="n">
        <f aca="false">J1392-H1392</f>
        <v>-7.55</v>
      </c>
      <c r="L1392" s="14" t="n">
        <f aca="false">G1392-H1392</f>
        <v>-10.55</v>
      </c>
    </row>
    <row r="1393" customFormat="false" ht="15" hidden="false" customHeight="false" outlineLevel="0" collapsed="false">
      <c r="A1393" s="2" t="s">
        <v>174</v>
      </c>
      <c r="B1393" s="2" t="s">
        <v>124</v>
      </c>
      <c r="C1393" s="2" t="s">
        <v>49</v>
      </c>
      <c r="D1393" s="2" t="s">
        <v>10</v>
      </c>
      <c r="E1393" s="2" t="s">
        <v>74</v>
      </c>
      <c r="F1393" s="2" t="s">
        <v>976</v>
      </c>
      <c r="G1393" s="14" t="n">
        <v>17.5</v>
      </c>
      <c r="H1393" s="14" t="n">
        <v>20.05</v>
      </c>
      <c r="I1393" s="14" t="n">
        <v>17.5</v>
      </c>
      <c r="J1393" s="23" t="n">
        <f aca="false">IF(AND(E1393="Priority",ISNUMBER('Cost model'!N109)),'Cost model'!N109,'Cost model'!M109)</f>
        <v>18.5</v>
      </c>
      <c r="K1393" s="14" t="n">
        <f aca="false">J1393-H1393</f>
        <v>-1.55</v>
      </c>
      <c r="L1393" s="14" t="n">
        <f aca="false">G1393-H1393</f>
        <v>-2.55</v>
      </c>
    </row>
    <row r="1394" customFormat="false" ht="15" hidden="false" customHeight="false" outlineLevel="0" collapsed="false">
      <c r="A1394" s="2" t="s">
        <v>124</v>
      </c>
      <c r="B1394" s="2" t="s">
        <v>124</v>
      </c>
      <c r="C1394" s="2" t="s">
        <v>48</v>
      </c>
      <c r="D1394" s="2" t="s">
        <v>12</v>
      </c>
      <c r="E1394" s="2" t="s">
        <v>74</v>
      </c>
      <c r="F1394" s="2" t="s">
        <v>977</v>
      </c>
      <c r="G1394" s="14" t="n">
        <v>24.5</v>
      </c>
      <c r="H1394" s="14" t="n">
        <v>41.28</v>
      </c>
      <c r="I1394" s="14" t="n">
        <v>12.5</v>
      </c>
      <c r="J1394" s="23" t="n">
        <f aca="false">IF(AND(E1394="Priority",ISNUMBER('Cost model'!N321)),'Cost model'!N321,'Cost model'!M321)</f>
        <v>40</v>
      </c>
      <c r="K1394" s="14" t="n">
        <f aca="false">J1394-H1394</f>
        <v>-1.28</v>
      </c>
      <c r="L1394" s="14" t="n">
        <f aca="false">G1394-H1394</f>
        <v>-16.78</v>
      </c>
    </row>
    <row r="1395" customFormat="false" ht="15" hidden="false" customHeight="false" outlineLevel="0" collapsed="false">
      <c r="A1395" s="2" t="s">
        <v>142</v>
      </c>
      <c r="B1395" s="2" t="s">
        <v>142</v>
      </c>
      <c r="C1395" s="2" t="s">
        <v>48</v>
      </c>
      <c r="D1395" s="2" t="s">
        <v>10</v>
      </c>
      <c r="E1395" s="2" t="s">
        <v>74</v>
      </c>
      <c r="F1395" s="2" t="s">
        <v>977</v>
      </c>
      <c r="G1395" s="14" t="n">
        <v>12.5</v>
      </c>
      <c r="H1395" s="14" t="n">
        <v>12.16</v>
      </c>
      <c r="I1395" s="14" t="n">
        <v>12.5</v>
      </c>
      <c r="J1395" s="23" t="n">
        <f aca="false">IF(AND(E1395="Priority",ISNUMBER('Cost model'!N633)),'Cost model'!N633,'Cost model'!M633)</f>
        <v>11.5</v>
      </c>
      <c r="K1395" s="14" t="n">
        <f aca="false">J1395-H1395</f>
        <v>-0.66</v>
      </c>
      <c r="L1395" s="14" t="n">
        <f aca="false">G1395-H1395</f>
        <v>0.34</v>
      </c>
    </row>
    <row r="1396" customFormat="false" ht="15" hidden="false" customHeight="false" outlineLevel="0" collapsed="false">
      <c r="A1396" s="2" t="s">
        <v>124</v>
      </c>
      <c r="B1396" s="2" t="s">
        <v>124</v>
      </c>
      <c r="C1396" s="2" t="s">
        <v>49</v>
      </c>
      <c r="D1396" s="2" t="s">
        <v>10</v>
      </c>
      <c r="E1396" s="2" t="s">
        <v>74</v>
      </c>
      <c r="F1396" s="2" t="s">
        <v>977</v>
      </c>
      <c r="G1396" s="14" t="n">
        <v>9.5</v>
      </c>
      <c r="H1396" s="14" t="n">
        <v>13.24</v>
      </c>
      <c r="I1396" s="14" t="n">
        <v>17.5</v>
      </c>
      <c r="J1396" s="23" t="n">
        <f aca="false">IF(AND(E1396="Priority",ISNUMBER('Cost model'!N319)),'Cost model'!N319,'Cost model'!M319)</f>
        <v>16.5</v>
      </c>
      <c r="K1396" s="14" t="n">
        <f aca="false">J1396-H1396</f>
        <v>3.26</v>
      </c>
      <c r="L1396" s="14" t="n">
        <f aca="false">G1396-H1396</f>
        <v>-3.74</v>
      </c>
    </row>
    <row r="1397" customFormat="false" ht="15" hidden="false" customHeight="false" outlineLevel="0" collapsed="false">
      <c r="A1397" s="2" t="s">
        <v>142</v>
      </c>
      <c r="B1397" s="2" t="s">
        <v>142</v>
      </c>
      <c r="C1397" s="2" t="s">
        <v>47</v>
      </c>
      <c r="D1397" s="2" t="s">
        <v>10</v>
      </c>
      <c r="E1397" s="2" t="s">
        <v>74</v>
      </c>
      <c r="F1397" s="2" t="s">
        <v>977</v>
      </c>
      <c r="G1397" s="14" t="n">
        <v>9.5</v>
      </c>
      <c r="H1397" s="14" t="n">
        <v>7.24</v>
      </c>
      <c r="I1397" s="14" t="n">
        <v>9.5</v>
      </c>
      <c r="J1397" s="23" t="n">
        <f aca="false">IF(AND(E1397="Priority",ISNUMBER('Cost model'!N632)),'Cost model'!N632,'Cost model'!M632)</f>
        <v>9.5</v>
      </c>
      <c r="K1397" s="14" t="n">
        <f aca="false">J1397-H1397</f>
        <v>2.26</v>
      </c>
      <c r="L1397" s="14" t="n">
        <f aca="false">G1397-H1397</f>
        <v>2.26</v>
      </c>
    </row>
    <row r="1398" customFormat="false" ht="15" hidden="false" customHeight="false" outlineLevel="0" collapsed="false">
      <c r="A1398" s="2" t="s">
        <v>221</v>
      </c>
      <c r="B1398" s="2" t="s">
        <v>221</v>
      </c>
      <c r="C1398" s="2" t="s">
        <v>47</v>
      </c>
      <c r="D1398" s="2" t="s">
        <v>10</v>
      </c>
      <c r="E1398" s="2" t="s">
        <v>83</v>
      </c>
      <c r="F1398" s="2" t="s">
        <v>977</v>
      </c>
      <c r="G1398" s="14" t="n">
        <v>14.5</v>
      </c>
      <c r="H1398" s="14" t="n">
        <v>7.12</v>
      </c>
      <c r="I1398" s="14" t="n">
        <v>14.5</v>
      </c>
      <c r="J1398" s="23" t="n">
        <f aca="false">IF(AND(E1398="Priority",ISNUMBER('Cost model'!N737)),'Cost model'!N737,'Cost model'!M737)</f>
        <v>13.5</v>
      </c>
      <c r="K1398" s="14" t="n">
        <f aca="false">J1398-H1398</f>
        <v>6.38</v>
      </c>
      <c r="L1398" s="14" t="n">
        <f aca="false">G1398-H1398</f>
        <v>7.38</v>
      </c>
    </row>
    <row r="1399" customFormat="false" ht="15" hidden="false" customHeight="false" outlineLevel="0" collapsed="false">
      <c r="A1399" s="2" t="s">
        <v>174</v>
      </c>
      <c r="B1399" s="2" t="s">
        <v>174</v>
      </c>
      <c r="C1399" s="2" t="s">
        <v>47</v>
      </c>
      <c r="D1399" s="2" t="s">
        <v>10</v>
      </c>
      <c r="E1399" s="2" t="s">
        <v>74</v>
      </c>
      <c r="F1399" s="2" t="s">
        <v>977</v>
      </c>
      <c r="G1399" s="14" t="n">
        <v>9.5</v>
      </c>
      <c r="H1399" s="14" t="n">
        <v>7.24</v>
      </c>
      <c r="I1399" s="14" t="n">
        <v>9.5</v>
      </c>
      <c r="J1399" s="23" t="n">
        <f aca="false">IF(AND(E1399="Priority",ISNUMBER('Cost model'!N167)),'Cost model'!N167,'Cost model'!M167)</f>
        <v>8.5</v>
      </c>
      <c r="K1399" s="14" t="n">
        <f aca="false">J1399-H1399</f>
        <v>1.26</v>
      </c>
      <c r="L1399" s="14" t="n">
        <f aca="false">G1399-H1399</f>
        <v>2.26</v>
      </c>
    </row>
    <row r="1400" customFormat="false" ht="15" hidden="false" customHeight="false" outlineLevel="0" collapsed="false">
      <c r="A1400" s="2" t="s">
        <v>124</v>
      </c>
      <c r="B1400" s="2" t="s">
        <v>124</v>
      </c>
      <c r="C1400" s="2" t="s">
        <v>48</v>
      </c>
      <c r="D1400" s="2" t="s">
        <v>12</v>
      </c>
      <c r="E1400" s="2" t="s">
        <v>74</v>
      </c>
      <c r="F1400" s="2" t="s">
        <v>977</v>
      </c>
      <c r="G1400" s="14" t="n">
        <v>12.5</v>
      </c>
      <c r="H1400" s="14" t="n">
        <v>25.12</v>
      </c>
      <c r="I1400" s="14" t="n">
        <v>12.5</v>
      </c>
      <c r="J1400" s="23" t="n">
        <f aca="false">IF(AND(E1400="Priority",ISNUMBER('Cost model'!N321)),'Cost model'!N321,'Cost model'!M321)</f>
        <v>40</v>
      </c>
      <c r="K1400" s="14" t="n">
        <f aca="false">J1400-H1400</f>
        <v>14.88</v>
      </c>
      <c r="L1400" s="14" t="n">
        <f aca="false">G1400-H1400</f>
        <v>-12.62</v>
      </c>
    </row>
    <row r="1401" customFormat="false" ht="15" hidden="false" customHeight="false" outlineLevel="0" collapsed="false">
      <c r="A1401" s="2" t="s">
        <v>221</v>
      </c>
      <c r="B1401" s="2" t="s">
        <v>221</v>
      </c>
      <c r="C1401" s="2" t="s">
        <v>47</v>
      </c>
      <c r="D1401" s="2" t="s">
        <v>13</v>
      </c>
      <c r="E1401" s="2" t="s">
        <v>74</v>
      </c>
      <c r="F1401" s="2" t="s">
        <v>977</v>
      </c>
      <c r="G1401" s="14" t="n">
        <v>19.5</v>
      </c>
      <c r="H1401" s="14" t="n">
        <v>18.27</v>
      </c>
      <c r="I1401" s="14" t="n">
        <v>19.5</v>
      </c>
      <c r="J1401" s="23" t="n">
        <f aca="false">IF(AND(E1401="Priority",ISNUMBER('Cost model'!N743)),'Cost model'!N743,'Cost model'!M743)</f>
        <v>45</v>
      </c>
      <c r="K1401" s="14" t="n">
        <f aca="false">J1401-H1401</f>
        <v>26.73</v>
      </c>
      <c r="L1401" s="14" t="n">
        <f aca="false">G1401-H1401</f>
        <v>1.23</v>
      </c>
    </row>
    <row r="1402" customFormat="false" ht="15" hidden="false" customHeight="false" outlineLevel="0" collapsed="false">
      <c r="A1402" s="2" t="s">
        <v>205</v>
      </c>
      <c r="B1402" s="2" t="s">
        <v>205</v>
      </c>
      <c r="C1402" s="2" t="s">
        <v>48</v>
      </c>
      <c r="D1402" s="2" t="s">
        <v>13</v>
      </c>
      <c r="E1402" s="2" t="s">
        <v>74</v>
      </c>
      <c r="F1402" s="2" t="s">
        <v>977</v>
      </c>
      <c r="G1402" s="14" t="n">
        <v>75</v>
      </c>
      <c r="H1402" s="14" t="n">
        <v>303.73</v>
      </c>
      <c r="I1402" s="14" t="n">
        <v>24.5</v>
      </c>
      <c r="J1402" s="23" t="n">
        <f aca="false">IF(AND(E1402="Priority",ISNUMBER('Cost model'!N534)),'Cost model'!N534,'Cost model'!M534)</f>
        <v>85</v>
      </c>
      <c r="K1402" s="14" t="n">
        <f aca="false">J1402-H1402</f>
        <v>-218.73</v>
      </c>
      <c r="L1402" s="14" t="n">
        <f aca="false">G1402-H1402</f>
        <v>-228.73</v>
      </c>
    </row>
    <row r="1403" customFormat="false" ht="15" hidden="false" customHeight="false" outlineLevel="0" collapsed="false">
      <c r="A1403" s="2" t="s">
        <v>124</v>
      </c>
      <c r="B1403" s="2" t="s">
        <v>124</v>
      </c>
      <c r="C1403" s="2" t="s">
        <v>48</v>
      </c>
      <c r="D1403" s="2" t="s">
        <v>10</v>
      </c>
      <c r="E1403" s="2" t="s">
        <v>74</v>
      </c>
      <c r="F1403" s="2" t="s">
        <v>977</v>
      </c>
      <c r="G1403" s="14" t="n">
        <v>12.5</v>
      </c>
      <c r="H1403" s="14" t="n">
        <v>13.24</v>
      </c>
      <c r="I1403" s="14" t="n">
        <v>12.5</v>
      </c>
      <c r="J1403" s="23" t="n">
        <f aca="false">IF(AND(E1403="Priority",ISNUMBER('Cost model'!N318)),'Cost model'!N318,'Cost model'!M318)</f>
        <v>14.5</v>
      </c>
      <c r="K1403" s="14" t="n">
        <f aca="false">J1403-H1403</f>
        <v>1.26</v>
      </c>
      <c r="L1403" s="14" t="n">
        <f aca="false">G1403-H1403</f>
        <v>-0.74</v>
      </c>
    </row>
    <row r="1404" customFormat="false" ht="15" hidden="false" customHeight="false" outlineLevel="0" collapsed="false">
      <c r="A1404" s="2" t="s">
        <v>174</v>
      </c>
      <c r="B1404" s="2" t="s">
        <v>174</v>
      </c>
      <c r="C1404" s="2" t="s">
        <v>47</v>
      </c>
      <c r="D1404" s="2" t="s">
        <v>10</v>
      </c>
      <c r="E1404" s="2" t="s">
        <v>74</v>
      </c>
      <c r="F1404" s="2" t="s">
        <v>977</v>
      </c>
      <c r="G1404" s="14" t="n">
        <v>9.5</v>
      </c>
      <c r="H1404" s="14" t="n">
        <v>6.48</v>
      </c>
      <c r="I1404" s="14" t="n">
        <v>9.5</v>
      </c>
      <c r="J1404" s="23" t="n">
        <f aca="false">IF(AND(E1404="Priority",ISNUMBER('Cost model'!N167)),'Cost model'!N167,'Cost model'!M167)</f>
        <v>8.5</v>
      </c>
      <c r="K1404" s="14" t="n">
        <f aca="false">J1404-H1404</f>
        <v>2.02</v>
      </c>
      <c r="L1404" s="14" t="n">
        <f aca="false">G1404-H1404</f>
        <v>3.02</v>
      </c>
    </row>
    <row r="1405" customFormat="false" ht="15" hidden="false" customHeight="false" outlineLevel="0" collapsed="false">
      <c r="A1405" s="2" t="s">
        <v>124</v>
      </c>
      <c r="B1405" s="2" t="s">
        <v>124</v>
      </c>
      <c r="C1405" s="2" t="s">
        <v>48</v>
      </c>
      <c r="D1405" s="2" t="s">
        <v>10</v>
      </c>
      <c r="E1405" s="2" t="s">
        <v>74</v>
      </c>
      <c r="F1405" s="2" t="s">
        <v>977</v>
      </c>
      <c r="G1405" s="14" t="n">
        <v>12.5</v>
      </c>
      <c r="H1405" s="14" t="n">
        <v>15.25</v>
      </c>
      <c r="I1405" s="14" t="n">
        <v>12.5</v>
      </c>
      <c r="J1405" s="23" t="n">
        <f aca="false">IF(AND(E1405="Priority",ISNUMBER('Cost model'!N318)),'Cost model'!N318,'Cost model'!M318)</f>
        <v>14.5</v>
      </c>
      <c r="K1405" s="14" t="n">
        <f aca="false">J1405-H1405</f>
        <v>-0.75</v>
      </c>
      <c r="L1405" s="14" t="n">
        <f aca="false">G1405-H1405</f>
        <v>-2.75</v>
      </c>
    </row>
    <row r="1406" customFormat="false" ht="15" hidden="false" customHeight="false" outlineLevel="0" collapsed="false">
      <c r="A1406" s="2" t="s">
        <v>124</v>
      </c>
      <c r="B1406" s="2" t="s">
        <v>124</v>
      </c>
      <c r="C1406" s="2" t="s">
        <v>47</v>
      </c>
      <c r="D1406" s="2" t="s">
        <v>12</v>
      </c>
      <c r="E1406" s="2" t="s">
        <v>74</v>
      </c>
      <c r="F1406" s="2" t="s">
        <v>977</v>
      </c>
      <c r="G1406" s="14" t="n">
        <v>9.5</v>
      </c>
      <c r="H1406" s="14" t="n">
        <v>7.24</v>
      </c>
      <c r="I1406" s="14" t="n">
        <v>9.5</v>
      </c>
      <c r="J1406" s="23" t="n">
        <f aca="false">IF(AND(E1406="Priority",ISNUMBER('Cost model'!N320)),'Cost model'!N320,'Cost model'!M320)</f>
        <v>24.5</v>
      </c>
      <c r="K1406" s="14" t="n">
        <f aca="false">J1406-H1406</f>
        <v>17.26</v>
      </c>
      <c r="L1406" s="14" t="n">
        <f aca="false">G1406-H1406</f>
        <v>2.26</v>
      </c>
    </row>
    <row r="1407" customFormat="false" ht="15" hidden="false" customHeight="false" outlineLevel="0" collapsed="false">
      <c r="A1407" s="2" t="s">
        <v>174</v>
      </c>
      <c r="B1407" s="2" t="s">
        <v>174</v>
      </c>
      <c r="C1407" s="2" t="s">
        <v>48</v>
      </c>
      <c r="D1407" s="2" t="s">
        <v>10</v>
      </c>
      <c r="E1407" s="2" t="s">
        <v>74</v>
      </c>
      <c r="F1407" s="2" t="s">
        <v>977</v>
      </c>
      <c r="G1407" s="14" t="n">
        <v>12.5</v>
      </c>
      <c r="H1407" s="14" t="n">
        <v>11.89</v>
      </c>
      <c r="I1407" s="14" t="n">
        <v>12.5</v>
      </c>
      <c r="J1407" s="23" t="n">
        <f aca="false">IF(AND(E1407="Priority",ISNUMBER('Cost model'!N168)),'Cost model'!N168,'Cost model'!M168)</f>
        <v>13.5</v>
      </c>
      <c r="K1407" s="14" t="n">
        <f aca="false">J1407-H1407</f>
        <v>1.61</v>
      </c>
      <c r="L1407" s="14" t="n">
        <f aca="false">G1407-H1407</f>
        <v>0.609999999999999</v>
      </c>
    </row>
    <row r="1408" customFormat="false" ht="15" hidden="false" customHeight="false" outlineLevel="0" collapsed="false">
      <c r="A1408" s="2" t="s">
        <v>174</v>
      </c>
      <c r="B1408" s="2" t="s">
        <v>174</v>
      </c>
      <c r="C1408" s="2" t="s">
        <v>47</v>
      </c>
      <c r="D1408" s="2" t="s">
        <v>12</v>
      </c>
      <c r="E1408" s="2" t="s">
        <v>74</v>
      </c>
      <c r="F1408" s="2" t="s">
        <v>977</v>
      </c>
      <c r="G1408" s="14" t="n">
        <v>9.5</v>
      </c>
      <c r="H1408" s="14" t="n">
        <v>31.97</v>
      </c>
      <c r="I1408" s="14" t="n">
        <v>9.5</v>
      </c>
      <c r="J1408" s="23" t="n">
        <f aca="false">IF(AND(E1408="Priority",ISNUMBER('Cost model'!N170)),'Cost model'!N170,'Cost model'!M170)</f>
        <v>25.5</v>
      </c>
      <c r="K1408" s="14" t="n">
        <f aca="false">J1408-H1408</f>
        <v>-6.47</v>
      </c>
      <c r="L1408" s="14" t="n">
        <f aca="false">G1408-H1408</f>
        <v>-22.47</v>
      </c>
    </row>
    <row r="1409" customFormat="false" ht="15" hidden="false" customHeight="false" outlineLevel="0" collapsed="false">
      <c r="A1409" s="2" t="s">
        <v>174</v>
      </c>
      <c r="B1409" s="2" t="s">
        <v>174</v>
      </c>
      <c r="C1409" s="2" t="s">
        <v>49</v>
      </c>
      <c r="D1409" s="2" t="s">
        <v>10</v>
      </c>
      <c r="E1409" s="2" t="s">
        <v>74</v>
      </c>
      <c r="F1409" s="2" t="s">
        <v>977</v>
      </c>
      <c r="G1409" s="14" t="n">
        <v>17.5</v>
      </c>
      <c r="H1409" s="14" t="n">
        <v>14.38</v>
      </c>
      <c r="I1409" s="14" t="n">
        <v>17.5</v>
      </c>
      <c r="J1409" s="23" t="n">
        <f aca="false">IF(AND(E1409="Priority",ISNUMBER('Cost model'!N169)),'Cost model'!N169,'Cost model'!M169)</f>
        <v>18.5</v>
      </c>
      <c r="K1409" s="14" t="n">
        <f aca="false">J1409-H1409</f>
        <v>4.12</v>
      </c>
      <c r="L1409" s="14" t="n">
        <f aca="false">G1409-H1409</f>
        <v>3.12</v>
      </c>
    </row>
    <row r="1410" customFormat="false" ht="15" hidden="false" customHeight="false" outlineLevel="0" collapsed="false">
      <c r="A1410" s="2" t="s">
        <v>221</v>
      </c>
      <c r="B1410" s="2" t="s">
        <v>221</v>
      </c>
      <c r="C1410" s="2" t="s">
        <v>47</v>
      </c>
      <c r="D1410" s="2" t="s">
        <v>10</v>
      </c>
      <c r="E1410" s="2" t="s">
        <v>74</v>
      </c>
      <c r="F1410" s="2" t="s">
        <v>977</v>
      </c>
      <c r="G1410" s="14" t="n">
        <v>9.5</v>
      </c>
      <c r="H1410" s="14" t="n">
        <v>5.81</v>
      </c>
      <c r="I1410" s="14" t="n">
        <v>9.5</v>
      </c>
      <c r="J1410" s="23" t="n">
        <f aca="false">IF(AND(E1410="Priority",ISNUMBER('Cost model'!N737)),'Cost model'!N737,'Cost model'!M737)</f>
        <v>8.5</v>
      </c>
      <c r="K1410" s="14" t="n">
        <f aca="false">J1410-H1410</f>
        <v>2.69</v>
      </c>
      <c r="L1410" s="14" t="n">
        <f aca="false">G1410-H1410</f>
        <v>3.69</v>
      </c>
    </row>
    <row r="1411" customFormat="false" ht="15" hidden="false" customHeight="false" outlineLevel="0" collapsed="false">
      <c r="A1411" s="2" t="s">
        <v>158</v>
      </c>
      <c r="B1411" s="2" t="s">
        <v>174</v>
      </c>
      <c r="C1411" s="2" t="s">
        <v>47</v>
      </c>
      <c r="D1411" s="2" t="s">
        <v>10</v>
      </c>
      <c r="E1411" s="2" t="s">
        <v>74</v>
      </c>
      <c r="F1411" s="2" t="s">
        <v>976</v>
      </c>
      <c r="G1411" s="14" t="n">
        <v>14.5</v>
      </c>
      <c r="H1411" s="14" t="n">
        <v>7.08</v>
      </c>
      <c r="I1411" s="14" t="n">
        <v>14.5</v>
      </c>
      <c r="J1411" s="23" t="n">
        <f aca="false">IF(AND(E1411="Priority",ISNUMBER('Cost model'!N482)),'Cost model'!N482,'Cost model'!M482)</f>
        <v>8.5</v>
      </c>
      <c r="K1411" s="14" t="n">
        <f aca="false">J1411-H1411</f>
        <v>1.42</v>
      </c>
      <c r="L1411" s="14" t="n">
        <f aca="false">G1411-H1411</f>
        <v>7.42</v>
      </c>
    </row>
    <row r="1412" customFormat="false" ht="15" hidden="false" customHeight="false" outlineLevel="0" collapsed="false">
      <c r="A1412" s="2" t="s">
        <v>174</v>
      </c>
      <c r="B1412" s="2" t="s">
        <v>124</v>
      </c>
      <c r="C1412" s="2" t="s">
        <v>49</v>
      </c>
      <c r="D1412" s="2" t="s">
        <v>10</v>
      </c>
      <c r="E1412" s="2" t="s">
        <v>74</v>
      </c>
      <c r="F1412" s="2" t="s">
        <v>976</v>
      </c>
      <c r="G1412" s="14" t="n">
        <v>17.5</v>
      </c>
      <c r="H1412" s="14" t="n">
        <v>11.32</v>
      </c>
      <c r="I1412" s="14" t="n">
        <v>17.5</v>
      </c>
      <c r="J1412" s="23" t="n">
        <f aca="false">IF(AND(E1412="Priority",ISNUMBER('Cost model'!N109)),'Cost model'!N109,'Cost model'!M109)</f>
        <v>18.5</v>
      </c>
      <c r="K1412" s="14" t="n">
        <f aca="false">J1412-H1412</f>
        <v>7.18</v>
      </c>
      <c r="L1412" s="14" t="n">
        <f aca="false">G1412-H1412</f>
        <v>6.18</v>
      </c>
    </row>
    <row r="1413" customFormat="false" ht="15" hidden="false" customHeight="false" outlineLevel="0" collapsed="false">
      <c r="A1413" s="2" t="s">
        <v>123</v>
      </c>
      <c r="B1413" s="2" t="s">
        <v>124</v>
      </c>
      <c r="C1413" s="2" t="s">
        <v>47</v>
      </c>
      <c r="D1413" s="2" t="s">
        <v>10</v>
      </c>
      <c r="E1413" s="2" t="s">
        <v>83</v>
      </c>
      <c r="F1413" s="2" t="s">
        <v>976</v>
      </c>
      <c r="G1413" s="14" t="n">
        <v>19.5</v>
      </c>
      <c r="H1413" s="14" t="n">
        <v>20.05</v>
      </c>
      <c r="I1413" s="14" t="n">
        <v>19.5</v>
      </c>
      <c r="J1413" s="23" t="n">
        <f aca="false">IF(AND(E1413="Priority",ISNUMBER('Cost model'!N2)),'Cost model'!N2,'Cost model'!M2)</f>
        <v>19.5</v>
      </c>
      <c r="K1413" s="14" t="n">
        <f aca="false">J1413-H1413</f>
        <v>-0.550000000000001</v>
      </c>
      <c r="L1413" s="14" t="n">
        <f aca="false">G1413-H1413</f>
        <v>-0.550000000000001</v>
      </c>
    </row>
    <row r="1414" customFormat="false" ht="15" hidden="false" customHeight="false" outlineLevel="0" collapsed="false">
      <c r="A1414" s="2" t="s">
        <v>158</v>
      </c>
      <c r="B1414" s="2" t="s">
        <v>158</v>
      </c>
      <c r="C1414" s="2" t="s">
        <v>49</v>
      </c>
      <c r="D1414" s="2" t="s">
        <v>12</v>
      </c>
      <c r="E1414" s="2" t="s">
        <v>74</v>
      </c>
      <c r="F1414" s="2" t="s">
        <v>977</v>
      </c>
      <c r="G1414" s="14" t="n">
        <v>17.5</v>
      </c>
      <c r="H1414" s="14" t="n">
        <v>13.94</v>
      </c>
      <c r="I1414" s="14" t="n">
        <v>19.5</v>
      </c>
      <c r="J1414" s="23" t="n">
        <f aca="false">IF(AND(E1414="Priority",ISNUMBER('Cost model'!N427)),'Cost model'!N427,'Cost model'!M427)</f>
        <v>28.5</v>
      </c>
      <c r="K1414" s="14" t="n">
        <f aca="false">J1414-H1414</f>
        <v>14.56</v>
      </c>
      <c r="L1414" s="14" t="n">
        <f aca="false">G1414-H1414</f>
        <v>3.56</v>
      </c>
    </row>
    <row r="1415" customFormat="false" ht="15" hidden="false" customHeight="false" outlineLevel="0" collapsed="false">
      <c r="A1415" s="2" t="s">
        <v>124</v>
      </c>
      <c r="B1415" s="2" t="s">
        <v>124</v>
      </c>
      <c r="C1415" s="2" t="s">
        <v>47</v>
      </c>
      <c r="D1415" s="2" t="s">
        <v>12</v>
      </c>
      <c r="E1415" s="2" t="s">
        <v>74</v>
      </c>
      <c r="F1415" s="2" t="s">
        <v>977</v>
      </c>
      <c r="G1415" s="14" t="n">
        <v>9.5</v>
      </c>
      <c r="H1415" s="14" t="n">
        <v>28.14</v>
      </c>
      <c r="I1415" s="14" t="n">
        <v>9.5</v>
      </c>
      <c r="J1415" s="23" t="n">
        <f aca="false">IF(AND(E1415="Priority",ISNUMBER('Cost model'!N320)),'Cost model'!N320,'Cost model'!M320)</f>
        <v>24.5</v>
      </c>
      <c r="K1415" s="14" t="n">
        <f aca="false">J1415-H1415</f>
        <v>-3.64</v>
      </c>
      <c r="L1415" s="14" t="n">
        <f aca="false">G1415-H1415</f>
        <v>-18.64</v>
      </c>
    </row>
    <row r="1416" customFormat="false" ht="15" hidden="false" customHeight="false" outlineLevel="0" collapsed="false">
      <c r="A1416" s="2" t="s">
        <v>142</v>
      </c>
      <c r="B1416" s="2" t="s">
        <v>142</v>
      </c>
      <c r="C1416" s="2" t="s">
        <v>49</v>
      </c>
      <c r="D1416" s="2" t="s">
        <v>10</v>
      </c>
      <c r="E1416" s="2" t="s">
        <v>74</v>
      </c>
      <c r="F1416" s="2" t="s">
        <v>977</v>
      </c>
      <c r="G1416" s="14" t="n">
        <v>17.5</v>
      </c>
      <c r="H1416" s="14" t="n">
        <v>15.09</v>
      </c>
      <c r="I1416" s="14" t="n">
        <v>17.5</v>
      </c>
      <c r="J1416" s="23" t="n">
        <f aca="false">IF(AND(E1416="Priority",ISNUMBER('Cost model'!N634)),'Cost model'!N634,'Cost model'!M634)</f>
        <v>15.5</v>
      </c>
      <c r="K1416" s="14" t="n">
        <f aca="false">J1416-H1416</f>
        <v>0.41</v>
      </c>
      <c r="L1416" s="14" t="n">
        <f aca="false">G1416-H1416</f>
        <v>2.41</v>
      </c>
    </row>
    <row r="1417" customFormat="false" ht="15" hidden="false" customHeight="false" outlineLevel="0" collapsed="false">
      <c r="A1417" s="2" t="s">
        <v>174</v>
      </c>
      <c r="B1417" s="2" t="s">
        <v>174</v>
      </c>
      <c r="C1417" s="2" t="s">
        <v>47</v>
      </c>
      <c r="D1417" s="2" t="s">
        <v>12</v>
      </c>
      <c r="E1417" s="2" t="s">
        <v>74</v>
      </c>
      <c r="F1417" s="2" t="s">
        <v>977</v>
      </c>
      <c r="G1417" s="14" t="n">
        <v>9.5</v>
      </c>
      <c r="H1417" s="14" t="n">
        <v>7.24</v>
      </c>
      <c r="I1417" s="14" t="n">
        <v>9.5</v>
      </c>
      <c r="J1417" s="23" t="n">
        <f aca="false">IF(AND(E1417="Priority",ISNUMBER('Cost model'!N170)),'Cost model'!N170,'Cost model'!M170)</f>
        <v>25.5</v>
      </c>
      <c r="K1417" s="14" t="n">
        <f aca="false">J1417-H1417</f>
        <v>18.26</v>
      </c>
      <c r="L1417" s="14" t="n">
        <f aca="false">G1417-H1417</f>
        <v>2.26</v>
      </c>
    </row>
    <row r="1418" customFormat="false" ht="15" hidden="false" customHeight="false" outlineLevel="0" collapsed="false">
      <c r="A1418" s="2" t="s">
        <v>174</v>
      </c>
      <c r="B1418" s="2" t="s">
        <v>174</v>
      </c>
      <c r="C1418" s="2" t="s">
        <v>48</v>
      </c>
      <c r="D1418" s="2" t="s">
        <v>12</v>
      </c>
      <c r="E1418" s="2" t="s">
        <v>74</v>
      </c>
      <c r="F1418" s="2" t="s">
        <v>977</v>
      </c>
      <c r="G1418" s="14" t="n">
        <v>24.5</v>
      </c>
      <c r="H1418" s="14" t="n">
        <v>41</v>
      </c>
      <c r="I1418" s="14" t="n">
        <v>12.5</v>
      </c>
      <c r="J1418" s="23" t="n">
        <f aca="false">IF(AND(E1418="Priority",ISNUMBER('Cost model'!N171)),'Cost model'!N171,'Cost model'!M171)</f>
        <v>40</v>
      </c>
      <c r="K1418" s="14" t="n">
        <f aca="false">J1418-H1418</f>
        <v>-1</v>
      </c>
      <c r="L1418" s="14" t="n">
        <f aca="false">G1418-H1418</f>
        <v>-16.5</v>
      </c>
    </row>
    <row r="1419" customFormat="false" ht="15" hidden="false" customHeight="false" outlineLevel="0" collapsed="false">
      <c r="A1419" s="2" t="s">
        <v>174</v>
      </c>
      <c r="B1419" s="2" t="s">
        <v>174</v>
      </c>
      <c r="C1419" s="2" t="s">
        <v>49</v>
      </c>
      <c r="D1419" s="2" t="s">
        <v>12</v>
      </c>
      <c r="E1419" s="2" t="s">
        <v>74</v>
      </c>
      <c r="F1419" s="2" t="s">
        <v>977</v>
      </c>
      <c r="G1419" s="14" t="n">
        <v>19.5</v>
      </c>
      <c r="H1419" s="14" t="n">
        <v>41.48</v>
      </c>
      <c r="I1419" s="14" t="n">
        <v>19.5</v>
      </c>
      <c r="J1419" s="23" t="n">
        <f aca="false">IF(AND(E1419="Priority",ISNUMBER('Cost model'!N172)),'Cost model'!N172,'Cost model'!M172)</f>
        <v>45</v>
      </c>
      <c r="K1419" s="14" t="n">
        <f aca="false">J1419-H1419</f>
        <v>3.52</v>
      </c>
      <c r="L1419" s="14" t="n">
        <f aca="false">G1419-H1419</f>
        <v>-21.98</v>
      </c>
    </row>
    <row r="1420" customFormat="false" ht="15" hidden="false" customHeight="false" outlineLevel="0" collapsed="false">
      <c r="A1420" s="2" t="s">
        <v>123</v>
      </c>
      <c r="B1420" s="2" t="s">
        <v>174</v>
      </c>
      <c r="C1420" s="2" t="s">
        <v>47</v>
      </c>
      <c r="D1420" s="2" t="s">
        <v>13</v>
      </c>
      <c r="E1420" s="2" t="s">
        <v>74</v>
      </c>
      <c r="F1420" s="2" t="s">
        <v>976</v>
      </c>
      <c r="G1420" s="14" t="n">
        <v>85.5</v>
      </c>
      <c r="H1420" s="14" t="n">
        <v>76.26</v>
      </c>
      <c r="I1420" s="14" t="n">
        <v>24.5</v>
      </c>
      <c r="J1420" s="23" t="n">
        <f aca="false">IF(AND(E1420="Priority",ISNUMBER('Cost model'!N53)),'Cost model'!N53,'Cost model'!M53)</f>
        <v>75</v>
      </c>
      <c r="K1420" s="14" t="n">
        <f aca="false">J1420-H1420</f>
        <v>-1.26000000000001</v>
      </c>
      <c r="L1420" s="14" t="n">
        <f aca="false">G1420-H1420</f>
        <v>9.24</v>
      </c>
    </row>
    <row r="1421" customFormat="false" ht="15" hidden="false" customHeight="false" outlineLevel="0" collapsed="false">
      <c r="A1421" s="2" t="s">
        <v>124</v>
      </c>
      <c r="B1421" s="2" t="s">
        <v>124</v>
      </c>
      <c r="C1421" s="2" t="s">
        <v>47</v>
      </c>
      <c r="D1421" s="2" t="s">
        <v>13</v>
      </c>
      <c r="E1421" s="2" t="s">
        <v>74</v>
      </c>
      <c r="F1421" s="2" t="s">
        <v>977</v>
      </c>
      <c r="G1421" s="14" t="n">
        <v>25</v>
      </c>
      <c r="H1421" s="14" t="n">
        <v>67.61</v>
      </c>
      <c r="I1421" s="14" t="n">
        <v>19</v>
      </c>
      <c r="J1421" s="23" t="n">
        <f aca="false">IF(AND(E1421="Priority",ISNUMBER('Cost model'!N323)),'Cost model'!N323,'Cost model'!M323)</f>
        <v>60</v>
      </c>
      <c r="K1421" s="14" t="n">
        <f aca="false">J1421-H1421</f>
        <v>-7.61</v>
      </c>
      <c r="L1421" s="14" t="n">
        <f aca="false">G1421-H1421</f>
        <v>-42.61</v>
      </c>
    </row>
    <row r="1422" customFormat="false" ht="15" hidden="false" customHeight="false" outlineLevel="0" collapsed="false">
      <c r="A1422" s="2" t="s">
        <v>174</v>
      </c>
      <c r="B1422" s="2" t="s">
        <v>174</v>
      </c>
      <c r="C1422" s="2" t="s">
        <v>47</v>
      </c>
      <c r="D1422" s="2" t="s">
        <v>13</v>
      </c>
      <c r="E1422" s="2" t="s">
        <v>83</v>
      </c>
      <c r="F1422" s="2" t="s">
        <v>977</v>
      </c>
      <c r="G1422" s="14" t="n">
        <v>45</v>
      </c>
      <c r="H1422" s="14" t="n">
        <v>84.69</v>
      </c>
      <c r="I1422" s="14" t="n">
        <v>45</v>
      </c>
      <c r="J1422" s="23" t="n">
        <f aca="false">IF(AND(E1422="Priority",ISNUMBER('Cost model'!N173)),'Cost model'!N173,'Cost model'!M173)</f>
        <v>85</v>
      </c>
      <c r="K1422" s="14" t="n">
        <f aca="false">J1422-H1422</f>
        <v>0.310000000000002</v>
      </c>
      <c r="L1422" s="14" t="n">
        <f aca="false">G1422-H1422</f>
        <v>-39.69</v>
      </c>
    </row>
    <row r="1423" customFormat="false" ht="15" hidden="false" customHeight="false" outlineLevel="0" collapsed="false">
      <c r="A1423" s="2" t="s">
        <v>221</v>
      </c>
      <c r="B1423" s="2" t="s">
        <v>158</v>
      </c>
      <c r="C1423" s="2" t="s">
        <v>49</v>
      </c>
      <c r="D1423" s="2" t="s">
        <v>12</v>
      </c>
      <c r="E1423" s="2" t="s">
        <v>74</v>
      </c>
      <c r="F1423" s="2" t="s">
        <v>976</v>
      </c>
      <c r="G1423" s="14" t="n">
        <v>19.5</v>
      </c>
      <c r="H1423" s="14" t="n">
        <v>134.99</v>
      </c>
      <c r="I1423" s="14" t="n">
        <v>19.5</v>
      </c>
      <c r="J1423" s="23" t="n">
        <f aca="false">IF(AND(E1423="Priority",ISNUMBER('Cost model'!N757)),'Cost model'!N757,'Cost model'!M757)</f>
        <v>65</v>
      </c>
      <c r="K1423" s="14" t="n">
        <f aca="false">J1423-H1423</f>
        <v>-69.99</v>
      </c>
      <c r="L1423" s="14" t="n">
        <f aca="false">G1423-H1423</f>
        <v>-115.49</v>
      </c>
    </row>
    <row r="1424" customFormat="false" ht="15" hidden="false" customHeight="false" outlineLevel="0" collapsed="false">
      <c r="A1424" s="2" t="s">
        <v>158</v>
      </c>
      <c r="B1424" s="2" t="s">
        <v>158</v>
      </c>
      <c r="C1424" s="2" t="s">
        <v>47</v>
      </c>
      <c r="D1424" s="2" t="s">
        <v>10</v>
      </c>
      <c r="E1424" s="2" t="s">
        <v>74</v>
      </c>
      <c r="F1424" s="2" t="s">
        <v>977</v>
      </c>
      <c r="G1424" s="14" t="n">
        <v>9.5</v>
      </c>
      <c r="H1424" s="14" t="n">
        <v>5.79</v>
      </c>
      <c r="I1424" s="14" t="n">
        <v>9.5</v>
      </c>
      <c r="J1424" s="23" t="n">
        <f aca="false">IF(AND(E1424="Priority",ISNUMBER('Cost model'!N422)),'Cost model'!N422,'Cost model'!M422)</f>
        <v>8.5</v>
      </c>
      <c r="K1424" s="14" t="n">
        <f aca="false">J1424-H1424</f>
        <v>2.71</v>
      </c>
      <c r="L1424" s="14" t="n">
        <f aca="false">G1424-H1424</f>
        <v>3.71</v>
      </c>
    </row>
    <row r="1425" customFormat="false" ht="15" hidden="false" customHeight="false" outlineLevel="0" collapsed="false">
      <c r="A1425" s="2" t="s">
        <v>142</v>
      </c>
      <c r="B1425" s="2" t="s">
        <v>142</v>
      </c>
      <c r="C1425" s="2" t="s">
        <v>47</v>
      </c>
      <c r="D1425" s="2" t="s">
        <v>12</v>
      </c>
      <c r="E1425" s="2" t="s">
        <v>74</v>
      </c>
      <c r="F1425" s="2" t="s">
        <v>977</v>
      </c>
      <c r="G1425" s="14" t="n">
        <v>9.5</v>
      </c>
      <c r="H1425" s="14" t="n">
        <v>59.24</v>
      </c>
      <c r="I1425" s="14" t="n">
        <v>9.5</v>
      </c>
      <c r="J1425" s="23" t="n">
        <f aca="false">IF(AND(E1425="Priority",ISNUMBER('Cost model'!N635)),'Cost model'!N635,'Cost model'!M635)</f>
        <v>30.5</v>
      </c>
      <c r="K1425" s="14" t="n">
        <f aca="false">J1425-H1425</f>
        <v>-28.74</v>
      </c>
      <c r="L1425" s="14" t="n">
        <f aca="false">G1425-H1425</f>
        <v>-49.74</v>
      </c>
    </row>
    <row r="1426" customFormat="false" ht="15" hidden="false" customHeight="false" outlineLevel="0" collapsed="false">
      <c r="A1426" s="2" t="s">
        <v>221</v>
      </c>
      <c r="B1426" s="2" t="s">
        <v>221</v>
      </c>
      <c r="C1426" s="2" t="s">
        <v>47</v>
      </c>
      <c r="D1426" s="2" t="s">
        <v>10</v>
      </c>
      <c r="E1426" s="2" t="s">
        <v>74</v>
      </c>
      <c r="F1426" s="2" t="s">
        <v>977</v>
      </c>
      <c r="G1426" s="14" t="n">
        <v>9.5</v>
      </c>
      <c r="H1426" s="14" t="n">
        <v>24.54</v>
      </c>
      <c r="I1426" s="14" t="n">
        <v>9.5</v>
      </c>
      <c r="J1426" s="23" t="n">
        <f aca="false">IF(AND(E1426="Priority",ISNUMBER('Cost model'!N737)),'Cost model'!N737,'Cost model'!M737)</f>
        <v>8.5</v>
      </c>
      <c r="K1426" s="14" t="n">
        <f aca="false">J1426-H1426</f>
        <v>-16.04</v>
      </c>
      <c r="L1426" s="14" t="n">
        <f aca="false">G1426-H1426</f>
        <v>-15.04</v>
      </c>
    </row>
    <row r="1427" customFormat="false" ht="15" hidden="false" customHeight="false" outlineLevel="0" collapsed="false">
      <c r="A1427" s="2" t="s">
        <v>158</v>
      </c>
      <c r="B1427" s="2" t="s">
        <v>158</v>
      </c>
      <c r="C1427" s="2" t="s">
        <v>47</v>
      </c>
      <c r="D1427" s="2" t="s">
        <v>12</v>
      </c>
      <c r="E1427" s="2" t="s">
        <v>74</v>
      </c>
      <c r="F1427" s="2" t="s">
        <v>977</v>
      </c>
      <c r="G1427" s="14" t="n">
        <v>19</v>
      </c>
      <c r="H1427" s="14" t="n">
        <v>13.08</v>
      </c>
      <c r="I1427" s="14" t="n">
        <v>9.5</v>
      </c>
      <c r="J1427" s="23" t="n">
        <f aca="false">IF(AND(E1427="Priority",ISNUMBER('Cost model'!N425)),'Cost model'!N425,'Cost model'!M425)</f>
        <v>14.5</v>
      </c>
      <c r="K1427" s="14" t="n">
        <f aca="false">J1427-H1427</f>
        <v>1.42</v>
      </c>
      <c r="L1427" s="14" t="n">
        <f aca="false">G1427-H1427</f>
        <v>5.92</v>
      </c>
    </row>
    <row r="1428" customFormat="false" ht="15" hidden="false" customHeight="false" outlineLevel="0" collapsed="false">
      <c r="A1428" s="2" t="s">
        <v>158</v>
      </c>
      <c r="B1428" s="2" t="s">
        <v>158</v>
      </c>
      <c r="C1428" s="2" t="s">
        <v>47</v>
      </c>
      <c r="D1428" s="2" t="s">
        <v>10</v>
      </c>
      <c r="E1428" s="2" t="s">
        <v>74</v>
      </c>
      <c r="F1428" s="2" t="s">
        <v>977</v>
      </c>
      <c r="G1428" s="14" t="n">
        <v>9.5</v>
      </c>
      <c r="H1428" s="14" t="n">
        <v>12.56</v>
      </c>
      <c r="I1428" s="14" t="n">
        <v>9.5</v>
      </c>
      <c r="J1428" s="23" t="n">
        <f aca="false">IF(AND(E1428="Priority",ISNUMBER('Cost model'!N422)),'Cost model'!N422,'Cost model'!M422)</f>
        <v>8.5</v>
      </c>
      <c r="K1428" s="14" t="n">
        <f aca="false">J1428-H1428</f>
        <v>-4.06</v>
      </c>
      <c r="L1428" s="14" t="n">
        <f aca="false">G1428-H1428</f>
        <v>-3.06</v>
      </c>
    </row>
    <row r="1429" customFormat="false" ht="15" hidden="false" customHeight="false" outlineLevel="0" collapsed="false">
      <c r="A1429" s="2" t="s">
        <v>174</v>
      </c>
      <c r="B1429" s="2" t="s">
        <v>158</v>
      </c>
      <c r="C1429" s="2" t="s">
        <v>47</v>
      </c>
      <c r="D1429" s="2" t="s">
        <v>13</v>
      </c>
      <c r="E1429" s="2" t="s">
        <v>74</v>
      </c>
      <c r="F1429" s="2" t="s">
        <v>976</v>
      </c>
      <c r="G1429" s="14" t="n">
        <v>19.5</v>
      </c>
      <c r="H1429" s="14" t="n">
        <v>64.72</v>
      </c>
      <c r="I1429" s="14" t="n">
        <v>24.5</v>
      </c>
      <c r="J1429" s="23" t="n">
        <f aca="false">IF(AND(E1429="Priority",ISNUMBER('Cost model'!N143)),'Cost model'!N143,'Cost model'!M143)</f>
        <v>70</v>
      </c>
      <c r="K1429" s="14" t="n">
        <f aca="false">J1429-H1429</f>
        <v>5.28</v>
      </c>
      <c r="L1429" s="14" t="n">
        <f aca="false">G1429-H1429</f>
        <v>-45.22</v>
      </c>
    </row>
    <row r="1430" customFormat="false" ht="15" hidden="false" customHeight="false" outlineLevel="0" collapsed="false">
      <c r="A1430" s="2" t="s">
        <v>142</v>
      </c>
      <c r="B1430" s="2" t="s">
        <v>142</v>
      </c>
      <c r="C1430" s="2" t="s">
        <v>48</v>
      </c>
      <c r="D1430" s="2" t="s">
        <v>10</v>
      </c>
      <c r="E1430" s="2" t="s">
        <v>74</v>
      </c>
      <c r="F1430" s="2" t="s">
        <v>977</v>
      </c>
      <c r="G1430" s="14" t="n">
        <v>12.5</v>
      </c>
      <c r="H1430" s="14" t="n">
        <v>14.26</v>
      </c>
      <c r="I1430" s="14" t="n">
        <v>12.5</v>
      </c>
      <c r="J1430" s="23" t="n">
        <f aca="false">IF(AND(E1430="Priority",ISNUMBER('Cost model'!N633)),'Cost model'!N633,'Cost model'!M633)</f>
        <v>11.5</v>
      </c>
      <c r="K1430" s="14" t="n">
        <f aca="false">J1430-H1430</f>
        <v>-2.76</v>
      </c>
      <c r="L1430" s="14" t="n">
        <f aca="false">G1430-H1430</f>
        <v>-1.76</v>
      </c>
    </row>
    <row r="1431" customFormat="false" ht="15" hidden="false" customHeight="false" outlineLevel="0" collapsed="false">
      <c r="A1431" s="2" t="s">
        <v>124</v>
      </c>
      <c r="B1431" s="2" t="s">
        <v>124</v>
      </c>
      <c r="C1431" s="2" t="s">
        <v>47</v>
      </c>
      <c r="D1431" s="2" t="s">
        <v>10</v>
      </c>
      <c r="E1431" s="2" t="s">
        <v>83</v>
      </c>
      <c r="F1431" s="2" t="s">
        <v>977</v>
      </c>
      <c r="G1431" s="14" t="n">
        <v>14.5</v>
      </c>
      <c r="H1431" s="14" t="n">
        <v>7.24</v>
      </c>
      <c r="I1431" s="14" t="n">
        <v>14.5</v>
      </c>
      <c r="J1431" s="23" t="n">
        <f aca="false">IF(AND(E1431="Priority",ISNUMBER('Cost model'!N317)),'Cost model'!N317,'Cost model'!M317)</f>
        <v>15.5</v>
      </c>
      <c r="K1431" s="14" t="n">
        <f aca="false">J1431-H1431</f>
        <v>8.26</v>
      </c>
      <c r="L1431" s="14" t="n">
        <f aca="false">G1431-H1431</f>
        <v>7.26</v>
      </c>
    </row>
    <row r="1432" customFormat="false" ht="15" hidden="false" customHeight="false" outlineLevel="0" collapsed="false">
      <c r="A1432" s="2" t="s">
        <v>221</v>
      </c>
      <c r="B1432" s="2" t="s">
        <v>221</v>
      </c>
      <c r="C1432" s="2" t="s">
        <v>49</v>
      </c>
      <c r="D1432" s="2" t="s">
        <v>10</v>
      </c>
      <c r="E1432" s="2" t="s">
        <v>74</v>
      </c>
      <c r="F1432" s="2" t="s">
        <v>977</v>
      </c>
      <c r="G1432" s="14" t="n">
        <v>14.5</v>
      </c>
      <c r="H1432" s="14" t="n">
        <v>15.14</v>
      </c>
      <c r="I1432" s="14" t="n">
        <v>17.5</v>
      </c>
      <c r="J1432" s="23" t="n">
        <f aca="false">IF(AND(E1432="Priority",ISNUMBER('Cost model'!N739)),'Cost model'!N739,'Cost model'!M739)</f>
        <v>17.5</v>
      </c>
      <c r="K1432" s="14" t="n">
        <f aca="false">J1432-H1432</f>
        <v>2.36</v>
      </c>
      <c r="L1432" s="14" t="n">
        <f aca="false">G1432-H1432</f>
        <v>-0.640000000000001</v>
      </c>
    </row>
    <row r="1433" customFormat="false" ht="15" hidden="false" customHeight="false" outlineLevel="0" collapsed="false">
      <c r="A1433" s="2" t="s">
        <v>124</v>
      </c>
      <c r="B1433" s="2" t="s">
        <v>124</v>
      </c>
      <c r="C1433" s="2" t="s">
        <v>48</v>
      </c>
      <c r="D1433" s="2" t="s">
        <v>10</v>
      </c>
      <c r="E1433" s="2" t="s">
        <v>74</v>
      </c>
      <c r="F1433" s="2" t="s">
        <v>977</v>
      </c>
      <c r="G1433" s="14" t="n">
        <v>12.5</v>
      </c>
      <c r="H1433" s="14" t="n">
        <v>15.62</v>
      </c>
      <c r="I1433" s="14" t="n">
        <v>12.5</v>
      </c>
      <c r="J1433" s="23" t="n">
        <f aca="false">IF(AND(E1433="Priority",ISNUMBER('Cost model'!N318)),'Cost model'!N318,'Cost model'!M318)</f>
        <v>14.5</v>
      </c>
      <c r="K1433" s="14" t="n">
        <f aca="false">J1433-H1433</f>
        <v>-1.12</v>
      </c>
      <c r="L1433" s="14" t="n">
        <f aca="false">G1433-H1433</f>
        <v>-3.12</v>
      </c>
    </row>
    <row r="1434" customFormat="false" ht="15" hidden="false" customHeight="false" outlineLevel="0" collapsed="false">
      <c r="A1434" s="2" t="s">
        <v>174</v>
      </c>
      <c r="B1434" s="2" t="s">
        <v>174</v>
      </c>
      <c r="C1434" s="2" t="s">
        <v>49</v>
      </c>
      <c r="D1434" s="2" t="s">
        <v>13</v>
      </c>
      <c r="E1434" s="2" t="s">
        <v>74</v>
      </c>
      <c r="F1434" s="2" t="s">
        <v>977</v>
      </c>
      <c r="G1434" s="14" t="n">
        <v>29.5</v>
      </c>
      <c r="H1434" s="14" t="n">
        <v>31.35</v>
      </c>
      <c r="I1434" s="14" t="n">
        <v>50</v>
      </c>
      <c r="J1434" s="23" t="n">
        <f aca="false">IF(AND(E1434="Priority",ISNUMBER('Cost model'!N175)),'Cost model'!N175,'Cost model'!M175)</f>
        <v>75</v>
      </c>
      <c r="K1434" s="14" t="n">
        <f aca="false">J1434-H1434</f>
        <v>43.65</v>
      </c>
      <c r="L1434" s="14" t="n">
        <f aca="false">G1434-H1434</f>
        <v>-1.85</v>
      </c>
    </row>
    <row r="1435" customFormat="false" ht="15" hidden="false" customHeight="false" outlineLevel="0" collapsed="false">
      <c r="A1435" s="2" t="s">
        <v>221</v>
      </c>
      <c r="B1435" s="2" t="s">
        <v>221</v>
      </c>
      <c r="C1435" s="2" t="s">
        <v>48</v>
      </c>
      <c r="D1435" s="2" t="s">
        <v>10</v>
      </c>
      <c r="E1435" s="2" t="s">
        <v>74</v>
      </c>
      <c r="F1435" s="2" t="s">
        <v>977</v>
      </c>
      <c r="G1435" s="14" t="n">
        <v>12.5</v>
      </c>
      <c r="H1435" s="14" t="n">
        <v>7.8</v>
      </c>
      <c r="I1435" s="14" t="n">
        <v>12.5</v>
      </c>
      <c r="J1435" s="23" t="n">
        <f aca="false">IF(AND(E1435="Priority",ISNUMBER('Cost model'!N738)),'Cost model'!N738,'Cost model'!M738)</f>
        <v>11.5</v>
      </c>
      <c r="K1435" s="14" t="n">
        <f aca="false">J1435-H1435</f>
        <v>3.7</v>
      </c>
      <c r="L1435" s="14" t="n">
        <f aca="false">G1435-H1435</f>
        <v>4.7</v>
      </c>
    </row>
    <row r="1436" customFormat="false" ht="15" hidden="false" customHeight="false" outlineLevel="0" collapsed="false">
      <c r="A1436" s="2" t="s">
        <v>342</v>
      </c>
      <c r="B1436" s="2" t="s">
        <v>158</v>
      </c>
      <c r="C1436" s="2" t="s">
        <v>49</v>
      </c>
      <c r="D1436" s="2" t="s">
        <v>10</v>
      </c>
      <c r="E1436" s="2" t="s">
        <v>83</v>
      </c>
      <c r="F1436" s="2" t="s">
        <v>976</v>
      </c>
      <c r="G1436" s="14" t="n">
        <v>34.5</v>
      </c>
      <c r="H1436" s="14" t="n">
        <v>22.75</v>
      </c>
      <c r="I1436" s="14" t="n">
        <v>34.5</v>
      </c>
      <c r="J1436" s="23" t="n">
        <f aca="false">IF(AND(E1436="Priority",ISNUMBER('Cost model'!N214)),'Cost model'!N214,'Cost model'!M214)</f>
        <v>35</v>
      </c>
      <c r="K1436" s="14" t="n">
        <f aca="false">J1436-H1436</f>
        <v>12.25</v>
      </c>
      <c r="L1436" s="14" t="n">
        <f aca="false">G1436-H1436</f>
        <v>11.75</v>
      </c>
    </row>
    <row r="1437" customFormat="false" ht="15" hidden="false" customHeight="false" outlineLevel="0" collapsed="false">
      <c r="A1437" s="2" t="s">
        <v>124</v>
      </c>
      <c r="B1437" s="2" t="s">
        <v>124</v>
      </c>
      <c r="C1437" s="2" t="s">
        <v>48</v>
      </c>
      <c r="D1437" s="2" t="s">
        <v>14</v>
      </c>
      <c r="E1437" s="2" t="s">
        <v>74</v>
      </c>
      <c r="F1437" s="2" t="s">
        <v>977</v>
      </c>
      <c r="G1437" s="14" t="n">
        <v>24.5</v>
      </c>
      <c r="H1437" s="14" t="n">
        <v>129.79</v>
      </c>
      <c r="I1437" s="14" t="n">
        <v>45</v>
      </c>
      <c r="J1437" s="23" t="n">
        <f aca="false">IF(AND(E1437="Priority",ISNUMBER('Cost model'!N327)),'Cost model'!N327,'Cost model'!M327)</f>
        <v>130</v>
      </c>
      <c r="K1437" s="14" t="n">
        <f aca="false">J1437-H1437</f>
        <v>0.210000000000008</v>
      </c>
      <c r="L1437" s="14" t="n">
        <f aca="false">G1437-H1437</f>
        <v>-105.29</v>
      </c>
    </row>
    <row r="1438" customFormat="false" ht="15" hidden="false" customHeight="false" outlineLevel="0" collapsed="false">
      <c r="A1438" s="2" t="s">
        <v>142</v>
      </c>
      <c r="B1438" s="2" t="s">
        <v>142</v>
      </c>
      <c r="C1438" s="2" t="s">
        <v>49</v>
      </c>
      <c r="D1438" s="2" t="s">
        <v>10</v>
      </c>
      <c r="E1438" s="2" t="s">
        <v>74</v>
      </c>
      <c r="F1438" s="2" t="s">
        <v>977</v>
      </c>
      <c r="G1438" s="14" t="n">
        <v>17.5</v>
      </c>
      <c r="H1438" s="14" t="n">
        <v>20.05</v>
      </c>
      <c r="I1438" s="14" t="n">
        <v>17.5</v>
      </c>
      <c r="J1438" s="23" t="n">
        <f aca="false">IF(AND(E1438="Priority",ISNUMBER('Cost model'!N634)),'Cost model'!N634,'Cost model'!M634)</f>
        <v>15.5</v>
      </c>
      <c r="K1438" s="14" t="n">
        <f aca="false">J1438-H1438</f>
        <v>-4.55</v>
      </c>
      <c r="L1438" s="14" t="n">
        <f aca="false">G1438-H1438</f>
        <v>-2.55</v>
      </c>
    </row>
    <row r="1439" customFormat="false" ht="15" hidden="false" customHeight="false" outlineLevel="0" collapsed="false">
      <c r="A1439" s="2" t="s">
        <v>221</v>
      </c>
      <c r="B1439" s="2" t="s">
        <v>221</v>
      </c>
      <c r="C1439" s="2" t="s">
        <v>47</v>
      </c>
      <c r="D1439" s="2" t="s">
        <v>10</v>
      </c>
      <c r="E1439" s="2" t="s">
        <v>83</v>
      </c>
      <c r="F1439" s="2" t="s">
        <v>977</v>
      </c>
      <c r="G1439" s="14" t="n">
        <v>14.5</v>
      </c>
      <c r="H1439" s="14" t="n">
        <v>5.83</v>
      </c>
      <c r="I1439" s="14" t="n">
        <v>14.5</v>
      </c>
      <c r="J1439" s="23" t="n">
        <f aca="false">IF(AND(E1439="Priority",ISNUMBER('Cost model'!N737)),'Cost model'!N737,'Cost model'!M737)</f>
        <v>13.5</v>
      </c>
      <c r="K1439" s="14" t="n">
        <f aca="false">J1439-H1439</f>
        <v>7.67</v>
      </c>
      <c r="L1439" s="14" t="n">
        <f aca="false">G1439-H1439</f>
        <v>8.67</v>
      </c>
    </row>
    <row r="1440" customFormat="false" ht="15" hidden="false" customHeight="false" outlineLevel="0" collapsed="false">
      <c r="A1440" s="2" t="s">
        <v>174</v>
      </c>
      <c r="B1440" s="2" t="s">
        <v>174</v>
      </c>
      <c r="C1440" s="2" t="s">
        <v>47</v>
      </c>
      <c r="D1440" s="2" t="s">
        <v>10</v>
      </c>
      <c r="E1440" s="2" t="s">
        <v>74</v>
      </c>
      <c r="F1440" s="2" t="s">
        <v>977</v>
      </c>
      <c r="G1440" s="14" t="n">
        <v>9.5</v>
      </c>
      <c r="H1440" s="14" t="n">
        <v>6.48</v>
      </c>
      <c r="I1440" s="14" t="n">
        <v>9.5</v>
      </c>
      <c r="J1440" s="23" t="n">
        <f aca="false">IF(AND(E1440="Priority",ISNUMBER('Cost model'!N167)),'Cost model'!N167,'Cost model'!M167)</f>
        <v>8.5</v>
      </c>
      <c r="K1440" s="14" t="n">
        <f aca="false">J1440-H1440</f>
        <v>2.02</v>
      </c>
      <c r="L1440" s="14" t="n">
        <f aca="false">G1440-H1440</f>
        <v>3.02</v>
      </c>
    </row>
    <row r="1441" customFormat="false" ht="15" hidden="false" customHeight="false" outlineLevel="0" collapsed="false">
      <c r="A1441" s="2" t="s">
        <v>124</v>
      </c>
      <c r="B1441" s="2" t="s">
        <v>124</v>
      </c>
      <c r="C1441" s="2" t="s">
        <v>47</v>
      </c>
      <c r="D1441" s="2" t="s">
        <v>12</v>
      </c>
      <c r="E1441" s="2" t="s">
        <v>74</v>
      </c>
      <c r="F1441" s="2" t="s">
        <v>977</v>
      </c>
      <c r="G1441" s="14" t="n">
        <v>9.5</v>
      </c>
      <c r="H1441" s="14" t="n">
        <v>7.24</v>
      </c>
      <c r="I1441" s="14" t="n">
        <v>9.5</v>
      </c>
      <c r="J1441" s="23" t="n">
        <f aca="false">IF(AND(E1441="Priority",ISNUMBER('Cost model'!N320)),'Cost model'!N320,'Cost model'!M320)</f>
        <v>24.5</v>
      </c>
      <c r="K1441" s="14" t="n">
        <f aca="false">J1441-H1441</f>
        <v>17.26</v>
      </c>
      <c r="L1441" s="14" t="n">
        <f aca="false">G1441-H1441</f>
        <v>2.26</v>
      </c>
    </row>
    <row r="1442" customFormat="false" ht="15" hidden="false" customHeight="false" outlineLevel="0" collapsed="false">
      <c r="A1442" s="2" t="s">
        <v>124</v>
      </c>
      <c r="B1442" s="2" t="s">
        <v>174</v>
      </c>
      <c r="C1442" s="2" t="s">
        <v>47</v>
      </c>
      <c r="D1442" s="2" t="s">
        <v>10</v>
      </c>
      <c r="E1442" s="2" t="s">
        <v>74</v>
      </c>
      <c r="F1442" s="2" t="s">
        <v>976</v>
      </c>
      <c r="G1442" s="14" t="n">
        <v>25</v>
      </c>
      <c r="H1442" s="14" t="n">
        <v>256.98</v>
      </c>
      <c r="I1442" s="14" t="n">
        <v>14.5</v>
      </c>
      <c r="J1442" s="23" t="n">
        <f aca="false">IF(AND(E1442="Priority",ISNUMBER('Cost model'!N362)),'Cost model'!N362,'Cost model'!M362)</f>
        <v>10.5</v>
      </c>
      <c r="K1442" s="14" t="n">
        <f aca="false">J1442-H1442</f>
        <v>-246.48</v>
      </c>
      <c r="L1442" s="14" t="n">
        <f aca="false">G1442-H1442</f>
        <v>-231.98</v>
      </c>
    </row>
    <row r="1443" customFormat="false" ht="15" hidden="false" customHeight="false" outlineLevel="0" collapsed="false">
      <c r="A1443" s="2" t="s">
        <v>174</v>
      </c>
      <c r="B1443" s="2" t="s">
        <v>174</v>
      </c>
      <c r="C1443" s="2" t="s">
        <v>48</v>
      </c>
      <c r="D1443" s="2" t="s">
        <v>12</v>
      </c>
      <c r="E1443" s="2" t="s">
        <v>74</v>
      </c>
      <c r="F1443" s="2" t="s">
        <v>977</v>
      </c>
      <c r="G1443" s="14" t="n">
        <v>12.5</v>
      </c>
      <c r="H1443" s="14" t="n">
        <v>43.3</v>
      </c>
      <c r="I1443" s="14" t="n">
        <v>12.5</v>
      </c>
      <c r="J1443" s="23" t="n">
        <f aca="false">IF(AND(E1443="Priority",ISNUMBER('Cost model'!N171)),'Cost model'!N171,'Cost model'!M171)</f>
        <v>40</v>
      </c>
      <c r="K1443" s="14" t="n">
        <f aca="false">J1443-H1443</f>
        <v>-3.3</v>
      </c>
      <c r="L1443" s="14" t="n">
        <f aca="false">G1443-H1443</f>
        <v>-30.8</v>
      </c>
    </row>
    <row r="1444" customFormat="false" ht="15" hidden="false" customHeight="false" outlineLevel="0" collapsed="false">
      <c r="A1444" s="2" t="s">
        <v>221</v>
      </c>
      <c r="B1444" s="2" t="s">
        <v>221</v>
      </c>
      <c r="C1444" s="2" t="s">
        <v>47</v>
      </c>
      <c r="D1444" s="2" t="s">
        <v>12</v>
      </c>
      <c r="E1444" s="2" t="s">
        <v>74</v>
      </c>
      <c r="F1444" s="2" t="s">
        <v>977</v>
      </c>
      <c r="G1444" s="14" t="n">
        <v>9.5</v>
      </c>
      <c r="H1444" s="14" t="n">
        <v>23.53</v>
      </c>
      <c r="I1444" s="14" t="n">
        <v>9.5</v>
      </c>
      <c r="J1444" s="23" t="n">
        <f aca="false">IF(AND(E1444="Priority",ISNUMBER('Cost model'!N740)),'Cost model'!N740,'Cost model'!M740)</f>
        <v>22.5</v>
      </c>
      <c r="K1444" s="14" t="n">
        <f aca="false">J1444-H1444</f>
        <v>-1.03</v>
      </c>
      <c r="L1444" s="14" t="n">
        <f aca="false">G1444-H1444</f>
        <v>-14.03</v>
      </c>
    </row>
    <row r="1445" customFormat="false" ht="15" hidden="false" customHeight="false" outlineLevel="0" collapsed="false">
      <c r="A1445" s="2" t="s">
        <v>142</v>
      </c>
      <c r="B1445" s="2" t="s">
        <v>174</v>
      </c>
      <c r="C1445" s="2" t="s">
        <v>47</v>
      </c>
      <c r="D1445" s="2" t="s">
        <v>10</v>
      </c>
      <c r="E1445" s="2" t="s">
        <v>74</v>
      </c>
      <c r="F1445" s="2" t="s">
        <v>976</v>
      </c>
      <c r="G1445" s="14" t="n">
        <v>9.5</v>
      </c>
      <c r="H1445" s="14" t="n">
        <v>6.38</v>
      </c>
      <c r="I1445" s="14" t="n">
        <v>14.5</v>
      </c>
      <c r="J1445" s="23" t="n">
        <f aca="false">IF(AND(E1445="Priority",ISNUMBER('Cost model'!N692)),'Cost model'!N692,'Cost model'!M692)</f>
        <v>9.5</v>
      </c>
      <c r="K1445" s="14" t="n">
        <f aca="false">J1445-H1445</f>
        <v>3.12</v>
      </c>
      <c r="L1445" s="14" t="n">
        <f aca="false">G1445-H1445</f>
        <v>3.12</v>
      </c>
    </row>
    <row r="1446" customFormat="false" ht="15" hidden="false" customHeight="false" outlineLevel="0" collapsed="false">
      <c r="A1446" s="2" t="s">
        <v>174</v>
      </c>
      <c r="B1446" s="2" t="s">
        <v>174</v>
      </c>
      <c r="C1446" s="2" t="s">
        <v>48</v>
      </c>
      <c r="D1446" s="2" t="s">
        <v>12</v>
      </c>
      <c r="E1446" s="2" t="s">
        <v>74</v>
      </c>
      <c r="F1446" s="2" t="s">
        <v>977</v>
      </c>
      <c r="G1446" s="14" t="n">
        <v>12.5</v>
      </c>
      <c r="H1446" s="14" t="n">
        <v>53.28</v>
      </c>
      <c r="I1446" s="14" t="n">
        <v>12.5</v>
      </c>
      <c r="J1446" s="23" t="n">
        <f aca="false">IF(AND(E1446="Priority",ISNUMBER('Cost model'!N171)),'Cost model'!N171,'Cost model'!M171)</f>
        <v>40</v>
      </c>
      <c r="K1446" s="14" t="n">
        <f aca="false">J1446-H1446</f>
        <v>-13.28</v>
      </c>
      <c r="L1446" s="14" t="n">
        <f aca="false">G1446-H1446</f>
        <v>-40.78</v>
      </c>
    </row>
    <row r="1447" customFormat="false" ht="15" hidden="false" customHeight="false" outlineLevel="0" collapsed="false">
      <c r="A1447" s="2" t="s">
        <v>124</v>
      </c>
      <c r="B1447" s="2" t="s">
        <v>124</v>
      </c>
      <c r="C1447" s="2" t="s">
        <v>47</v>
      </c>
      <c r="D1447" s="2" t="s">
        <v>10</v>
      </c>
      <c r="E1447" s="2" t="s">
        <v>74</v>
      </c>
      <c r="F1447" s="2" t="s">
        <v>977</v>
      </c>
      <c r="G1447" s="14" t="n">
        <v>9.5</v>
      </c>
      <c r="H1447" s="14" t="n">
        <v>7.21</v>
      </c>
      <c r="I1447" s="14" t="n">
        <v>9.5</v>
      </c>
      <c r="J1447" s="23" t="n">
        <f aca="false">IF(AND(E1447="Priority",ISNUMBER('Cost model'!N317)),'Cost model'!N317,'Cost model'!M317)</f>
        <v>10.5</v>
      </c>
      <c r="K1447" s="14" t="n">
        <f aca="false">J1447-H1447</f>
        <v>3.29</v>
      </c>
      <c r="L1447" s="14" t="n">
        <f aca="false">G1447-H1447</f>
        <v>2.29</v>
      </c>
    </row>
    <row r="1448" customFormat="false" ht="15" hidden="false" customHeight="false" outlineLevel="0" collapsed="false">
      <c r="A1448" s="2" t="s">
        <v>142</v>
      </c>
      <c r="B1448" s="2" t="s">
        <v>142</v>
      </c>
      <c r="C1448" s="2" t="s">
        <v>47</v>
      </c>
      <c r="D1448" s="2" t="s">
        <v>10</v>
      </c>
      <c r="E1448" s="2" t="s">
        <v>74</v>
      </c>
      <c r="F1448" s="2" t="s">
        <v>977</v>
      </c>
      <c r="G1448" s="14" t="n">
        <v>19</v>
      </c>
      <c r="H1448" s="14" t="n">
        <v>46.39</v>
      </c>
      <c r="I1448" s="14" t="n">
        <v>9.5</v>
      </c>
      <c r="J1448" s="23" t="n">
        <f aca="false">IF(AND(E1448="Priority",ISNUMBER('Cost model'!N632)),'Cost model'!N632,'Cost model'!M632)</f>
        <v>9.5</v>
      </c>
      <c r="K1448" s="14" t="n">
        <f aca="false">J1448-H1448</f>
        <v>-36.89</v>
      </c>
      <c r="L1448" s="14" t="n">
        <f aca="false">G1448-H1448</f>
        <v>-27.39</v>
      </c>
    </row>
    <row r="1449" customFormat="false" ht="15" hidden="false" customHeight="false" outlineLevel="0" collapsed="false">
      <c r="A1449" s="2" t="s">
        <v>142</v>
      </c>
      <c r="B1449" s="2" t="s">
        <v>174</v>
      </c>
      <c r="C1449" s="2" t="s">
        <v>47</v>
      </c>
      <c r="D1449" s="2" t="s">
        <v>12</v>
      </c>
      <c r="E1449" s="2" t="s">
        <v>74</v>
      </c>
      <c r="F1449" s="2" t="s">
        <v>976</v>
      </c>
      <c r="G1449" s="14" t="n">
        <v>9.5</v>
      </c>
      <c r="H1449" s="14" t="n">
        <v>10.02</v>
      </c>
      <c r="I1449" s="14" t="n">
        <v>19.5</v>
      </c>
      <c r="J1449" s="23" t="n">
        <f aca="false">IF(AND(E1449="Priority",ISNUMBER('Cost model'!N695)),'Cost model'!N695,'Cost model'!M695)</f>
        <v>40</v>
      </c>
      <c r="K1449" s="14" t="n">
        <f aca="false">J1449-H1449</f>
        <v>29.98</v>
      </c>
      <c r="L1449" s="14" t="n">
        <f aca="false">G1449-H1449</f>
        <v>-0.52</v>
      </c>
    </row>
    <row r="1450" customFormat="false" ht="15" hidden="false" customHeight="false" outlineLevel="0" collapsed="false">
      <c r="A1450" s="2" t="s">
        <v>142</v>
      </c>
      <c r="B1450" s="2" t="s">
        <v>124</v>
      </c>
      <c r="C1450" s="2" t="s">
        <v>48</v>
      </c>
      <c r="D1450" s="2" t="s">
        <v>10</v>
      </c>
      <c r="E1450" s="2" t="s">
        <v>74</v>
      </c>
      <c r="F1450" s="2" t="s">
        <v>976</v>
      </c>
      <c r="G1450" s="14" t="n">
        <v>12.5</v>
      </c>
      <c r="H1450" s="14" t="n">
        <v>8.98</v>
      </c>
      <c r="I1450" s="14" t="n">
        <v>14.5</v>
      </c>
      <c r="J1450" s="23" t="n">
        <f aca="false">IF(AND(E1450="Priority",ISNUMBER('Cost model'!N663)),'Cost model'!N663,'Cost model'!M663)</f>
        <v>18.5</v>
      </c>
      <c r="K1450" s="14" t="n">
        <f aca="false">J1450-H1450</f>
        <v>9.52</v>
      </c>
      <c r="L1450" s="14" t="n">
        <f aca="false">G1450-H1450</f>
        <v>3.52</v>
      </c>
    </row>
    <row r="1451" customFormat="false" ht="15" hidden="false" customHeight="false" outlineLevel="0" collapsed="false">
      <c r="A1451" s="2" t="s">
        <v>174</v>
      </c>
      <c r="B1451" s="2" t="s">
        <v>174</v>
      </c>
      <c r="C1451" s="2" t="s">
        <v>47</v>
      </c>
      <c r="D1451" s="2" t="s">
        <v>12</v>
      </c>
      <c r="E1451" s="2" t="s">
        <v>74</v>
      </c>
      <c r="F1451" s="2" t="s">
        <v>977</v>
      </c>
      <c r="G1451" s="14" t="n">
        <v>9.5</v>
      </c>
      <c r="H1451" s="14" t="n">
        <v>24.84</v>
      </c>
      <c r="I1451" s="14" t="n">
        <v>9.5</v>
      </c>
      <c r="J1451" s="23" t="n">
        <f aca="false">IF(AND(E1451="Priority",ISNUMBER('Cost model'!N170)),'Cost model'!N170,'Cost model'!M170)</f>
        <v>25.5</v>
      </c>
      <c r="K1451" s="14" t="n">
        <f aca="false">J1451-H1451</f>
        <v>0.66</v>
      </c>
      <c r="L1451" s="14" t="n">
        <f aca="false">G1451-H1451</f>
        <v>-15.34</v>
      </c>
    </row>
    <row r="1452" customFormat="false" ht="15" hidden="false" customHeight="false" outlineLevel="0" collapsed="false">
      <c r="A1452" s="2" t="s">
        <v>221</v>
      </c>
      <c r="B1452" s="2" t="s">
        <v>221</v>
      </c>
      <c r="C1452" s="2" t="s">
        <v>49</v>
      </c>
      <c r="D1452" s="2" t="s">
        <v>12</v>
      </c>
      <c r="E1452" s="2" t="s">
        <v>74</v>
      </c>
      <c r="F1452" s="2" t="s">
        <v>977</v>
      </c>
      <c r="G1452" s="14" t="n">
        <v>17.5</v>
      </c>
      <c r="H1452" s="14" t="n">
        <v>18.22</v>
      </c>
      <c r="I1452" s="14" t="n">
        <v>19.5</v>
      </c>
      <c r="J1452" s="23" t="n">
        <f aca="false">IF(AND(E1452="Priority",ISNUMBER('Cost model'!N742)),'Cost model'!N742,'Cost model'!M742)</f>
        <v>60</v>
      </c>
      <c r="K1452" s="14" t="n">
        <f aca="false">J1452-H1452</f>
        <v>41.78</v>
      </c>
      <c r="L1452" s="14" t="n">
        <f aca="false">G1452-H1452</f>
        <v>-0.719999999999999</v>
      </c>
    </row>
    <row r="1453" customFormat="false" ht="15" hidden="false" customHeight="false" outlineLevel="0" collapsed="false">
      <c r="A1453" s="2" t="s">
        <v>124</v>
      </c>
      <c r="B1453" s="2" t="s">
        <v>124</v>
      </c>
      <c r="C1453" s="2" t="s">
        <v>47</v>
      </c>
      <c r="D1453" s="2" t="s">
        <v>10</v>
      </c>
      <c r="E1453" s="2" t="s">
        <v>74</v>
      </c>
      <c r="F1453" s="2" t="s">
        <v>977</v>
      </c>
      <c r="G1453" s="14" t="n">
        <v>9.5</v>
      </c>
      <c r="H1453" s="14" t="n">
        <v>20.13</v>
      </c>
      <c r="I1453" s="14" t="n">
        <v>9.5</v>
      </c>
      <c r="J1453" s="23" t="n">
        <f aca="false">IF(AND(E1453="Priority",ISNUMBER('Cost model'!N317)),'Cost model'!N317,'Cost model'!M317)</f>
        <v>10.5</v>
      </c>
      <c r="K1453" s="14" t="n">
        <f aca="false">J1453-H1453</f>
        <v>-9.63</v>
      </c>
      <c r="L1453" s="14" t="n">
        <f aca="false">G1453-H1453</f>
        <v>-10.63</v>
      </c>
    </row>
    <row r="1454" customFormat="false" ht="15" hidden="false" customHeight="false" outlineLevel="0" collapsed="false">
      <c r="A1454" s="2" t="s">
        <v>124</v>
      </c>
      <c r="B1454" s="2" t="s">
        <v>124</v>
      </c>
      <c r="C1454" s="2" t="s">
        <v>48</v>
      </c>
      <c r="D1454" s="2" t="s">
        <v>12</v>
      </c>
      <c r="E1454" s="2" t="s">
        <v>74</v>
      </c>
      <c r="F1454" s="2" t="s">
        <v>977</v>
      </c>
      <c r="G1454" s="14" t="n">
        <v>12.5</v>
      </c>
      <c r="H1454" s="14" t="n">
        <v>26.87</v>
      </c>
      <c r="I1454" s="14" t="n">
        <v>12.5</v>
      </c>
      <c r="J1454" s="23" t="n">
        <f aca="false">IF(AND(E1454="Priority",ISNUMBER('Cost model'!N321)),'Cost model'!N321,'Cost model'!M321)</f>
        <v>40</v>
      </c>
      <c r="K1454" s="14" t="n">
        <f aca="false">J1454-H1454</f>
        <v>13.13</v>
      </c>
      <c r="L1454" s="14" t="n">
        <f aca="false">G1454-H1454</f>
        <v>-14.37</v>
      </c>
    </row>
    <row r="1455" customFormat="false" ht="15" hidden="false" customHeight="false" outlineLevel="0" collapsed="false">
      <c r="A1455" s="2" t="s">
        <v>174</v>
      </c>
      <c r="B1455" s="2" t="s">
        <v>174</v>
      </c>
      <c r="C1455" s="2" t="s">
        <v>47</v>
      </c>
      <c r="D1455" s="2" t="s">
        <v>10</v>
      </c>
      <c r="E1455" s="2" t="s">
        <v>83</v>
      </c>
      <c r="F1455" s="2" t="s">
        <v>977</v>
      </c>
      <c r="G1455" s="14" t="n">
        <v>14.5</v>
      </c>
      <c r="H1455" s="14" t="n">
        <v>6.48</v>
      </c>
      <c r="I1455" s="14" t="n">
        <v>14.5</v>
      </c>
      <c r="J1455" s="23" t="n">
        <f aca="false">IF(AND(E1455="Priority",ISNUMBER('Cost model'!N167)),'Cost model'!N167,'Cost model'!M167)</f>
        <v>13.5</v>
      </c>
      <c r="K1455" s="14" t="n">
        <f aca="false">J1455-H1455</f>
        <v>7.02</v>
      </c>
      <c r="L1455" s="14" t="n">
        <f aca="false">G1455-H1455</f>
        <v>8.02</v>
      </c>
    </row>
    <row r="1456" customFormat="false" ht="15" hidden="false" customHeight="false" outlineLevel="0" collapsed="false">
      <c r="A1456" s="2" t="s">
        <v>124</v>
      </c>
      <c r="B1456" s="2" t="s">
        <v>123</v>
      </c>
      <c r="C1456" s="2" t="s">
        <v>49</v>
      </c>
      <c r="D1456" s="2" t="s">
        <v>10</v>
      </c>
      <c r="E1456" s="2" t="s">
        <v>74</v>
      </c>
      <c r="F1456" s="2" t="s">
        <v>976</v>
      </c>
      <c r="G1456" s="14" t="n">
        <v>9.5</v>
      </c>
      <c r="H1456" s="14" t="n">
        <v>10.66</v>
      </c>
      <c r="I1456" s="14" t="n">
        <v>19.5</v>
      </c>
      <c r="J1456" s="23" t="n">
        <f aca="false">IF(AND(E1456="Priority",ISNUMBER('Cost model'!N394)),'Cost model'!N394,'Cost model'!M394)</f>
        <v>20.5</v>
      </c>
      <c r="K1456" s="14" t="n">
        <f aca="false">J1456-H1456</f>
        <v>9.84</v>
      </c>
      <c r="L1456" s="14" t="n">
        <f aca="false">G1456-H1456</f>
        <v>-1.16</v>
      </c>
    </row>
    <row r="1457" customFormat="false" ht="15" hidden="false" customHeight="false" outlineLevel="0" collapsed="false">
      <c r="A1457" s="2" t="s">
        <v>124</v>
      </c>
      <c r="B1457" s="2" t="s">
        <v>174</v>
      </c>
      <c r="C1457" s="2" t="s">
        <v>48</v>
      </c>
      <c r="D1457" s="2" t="s">
        <v>12</v>
      </c>
      <c r="E1457" s="2" t="s">
        <v>74</v>
      </c>
      <c r="F1457" s="2" t="s">
        <v>976</v>
      </c>
      <c r="G1457" s="14" t="n">
        <v>12.5</v>
      </c>
      <c r="H1457" s="14" t="n">
        <v>28.57</v>
      </c>
      <c r="I1457" s="14" t="n">
        <v>19.5</v>
      </c>
      <c r="J1457" s="23" t="n">
        <f aca="false">IF(AND(E1457="Priority",ISNUMBER('Cost model'!N366)),'Cost model'!N366,'Cost model'!M366)</f>
        <v>55</v>
      </c>
      <c r="K1457" s="14" t="n">
        <f aca="false">J1457-H1457</f>
        <v>26.43</v>
      </c>
      <c r="L1457" s="14" t="n">
        <f aca="false">G1457-H1457</f>
        <v>-16.07</v>
      </c>
    </row>
    <row r="1458" customFormat="false" ht="15" hidden="false" customHeight="false" outlineLevel="0" collapsed="false">
      <c r="A1458" s="2" t="s">
        <v>174</v>
      </c>
      <c r="B1458" s="2" t="s">
        <v>174</v>
      </c>
      <c r="C1458" s="2" t="s">
        <v>47</v>
      </c>
      <c r="D1458" s="2" t="s">
        <v>10</v>
      </c>
      <c r="E1458" s="2" t="s">
        <v>83</v>
      </c>
      <c r="F1458" s="2" t="s">
        <v>977</v>
      </c>
      <c r="G1458" s="14" t="n">
        <v>14.5</v>
      </c>
      <c r="H1458" s="14" t="n">
        <v>6.48</v>
      </c>
      <c r="I1458" s="14" t="n">
        <v>14.5</v>
      </c>
      <c r="J1458" s="23" t="n">
        <f aca="false">IF(AND(E1458="Priority",ISNUMBER('Cost model'!N167)),'Cost model'!N167,'Cost model'!M167)</f>
        <v>13.5</v>
      </c>
      <c r="K1458" s="14" t="n">
        <f aca="false">J1458-H1458</f>
        <v>7.02</v>
      </c>
      <c r="L1458" s="14" t="n">
        <f aca="false">G1458-H1458</f>
        <v>8.02</v>
      </c>
    </row>
    <row r="1459" customFormat="false" ht="15" hidden="false" customHeight="false" outlineLevel="0" collapsed="false">
      <c r="A1459" s="2" t="s">
        <v>124</v>
      </c>
      <c r="B1459" s="2" t="s">
        <v>174</v>
      </c>
      <c r="C1459" s="2" t="s">
        <v>47</v>
      </c>
      <c r="D1459" s="2" t="s">
        <v>10</v>
      </c>
      <c r="E1459" s="2" t="s">
        <v>74</v>
      </c>
      <c r="F1459" s="2" t="s">
        <v>976</v>
      </c>
      <c r="G1459" s="14" t="n">
        <v>9.5</v>
      </c>
      <c r="H1459" s="14" t="n">
        <v>7.83</v>
      </c>
      <c r="I1459" s="14" t="n">
        <v>14.5</v>
      </c>
      <c r="J1459" s="23" t="n">
        <f aca="false">IF(AND(E1459="Priority",ISNUMBER('Cost model'!N362)),'Cost model'!N362,'Cost model'!M362)</f>
        <v>10.5</v>
      </c>
      <c r="K1459" s="14" t="n">
        <f aca="false">J1459-H1459</f>
        <v>2.67</v>
      </c>
      <c r="L1459" s="14" t="n">
        <f aca="false">G1459-H1459</f>
        <v>1.67</v>
      </c>
    </row>
    <row r="1460" customFormat="false" ht="15" hidden="false" customHeight="false" outlineLevel="0" collapsed="false">
      <c r="A1460" s="2" t="s">
        <v>142</v>
      </c>
      <c r="B1460" s="2" t="s">
        <v>142</v>
      </c>
      <c r="C1460" s="2" t="s">
        <v>47</v>
      </c>
      <c r="D1460" s="2" t="s">
        <v>10</v>
      </c>
      <c r="E1460" s="2" t="s">
        <v>74</v>
      </c>
      <c r="F1460" s="2" t="s">
        <v>977</v>
      </c>
      <c r="G1460" s="14" t="n">
        <v>9.5</v>
      </c>
      <c r="H1460" s="14" t="n">
        <v>5.81</v>
      </c>
      <c r="I1460" s="14" t="n">
        <v>9.5</v>
      </c>
      <c r="J1460" s="23" t="n">
        <f aca="false">IF(AND(E1460="Priority",ISNUMBER('Cost model'!N632)),'Cost model'!N632,'Cost model'!M632)</f>
        <v>9.5</v>
      </c>
      <c r="K1460" s="14" t="n">
        <f aca="false">J1460-H1460</f>
        <v>3.69</v>
      </c>
      <c r="L1460" s="14" t="n">
        <f aca="false">G1460-H1460</f>
        <v>3.69</v>
      </c>
    </row>
    <row r="1461" customFormat="false" ht="15" hidden="false" customHeight="false" outlineLevel="0" collapsed="false">
      <c r="A1461" s="2" t="s">
        <v>124</v>
      </c>
      <c r="B1461" s="2" t="s">
        <v>142</v>
      </c>
      <c r="C1461" s="2" t="s">
        <v>47</v>
      </c>
      <c r="D1461" s="2" t="s">
        <v>10</v>
      </c>
      <c r="E1461" s="2" t="s">
        <v>74</v>
      </c>
      <c r="F1461" s="2" t="s">
        <v>976</v>
      </c>
      <c r="G1461" s="14" t="n">
        <v>9.5</v>
      </c>
      <c r="H1461" s="14" t="n">
        <v>20.05</v>
      </c>
      <c r="I1461" s="14" t="n">
        <v>14.5</v>
      </c>
      <c r="J1461" s="23" t="n">
        <f aca="false">IF(AND(E1461="Priority",ISNUMBER('Cost model'!N332)),'Cost model'!N332,'Cost model'!M332)</f>
        <v>16.5</v>
      </c>
      <c r="K1461" s="14" t="n">
        <f aca="false">J1461-H1461</f>
        <v>-3.55</v>
      </c>
      <c r="L1461" s="14" t="n">
        <f aca="false">G1461-H1461</f>
        <v>-10.55</v>
      </c>
    </row>
    <row r="1462" customFormat="false" ht="15" hidden="false" customHeight="false" outlineLevel="0" collapsed="false">
      <c r="A1462" s="2" t="s">
        <v>142</v>
      </c>
      <c r="B1462" s="2" t="s">
        <v>142</v>
      </c>
      <c r="C1462" s="2" t="s">
        <v>47</v>
      </c>
      <c r="D1462" s="2" t="s">
        <v>10</v>
      </c>
      <c r="E1462" s="2" t="s">
        <v>74</v>
      </c>
      <c r="F1462" s="2" t="s">
        <v>977</v>
      </c>
      <c r="G1462" s="14" t="n">
        <v>9.5</v>
      </c>
      <c r="H1462" s="14" t="n">
        <v>8.76</v>
      </c>
      <c r="I1462" s="14" t="n">
        <v>9.5</v>
      </c>
      <c r="J1462" s="23" t="n">
        <f aca="false">IF(AND(E1462="Priority",ISNUMBER('Cost model'!N632)),'Cost model'!N632,'Cost model'!M632)</f>
        <v>9.5</v>
      </c>
      <c r="K1462" s="14" t="n">
        <f aca="false">J1462-H1462</f>
        <v>0.74</v>
      </c>
      <c r="L1462" s="14" t="n">
        <f aca="false">G1462-H1462</f>
        <v>0.74</v>
      </c>
    </row>
    <row r="1463" customFormat="false" ht="15" hidden="false" customHeight="false" outlineLevel="0" collapsed="false">
      <c r="A1463" s="2" t="s">
        <v>124</v>
      </c>
      <c r="B1463" s="2" t="s">
        <v>124</v>
      </c>
      <c r="C1463" s="2" t="s">
        <v>47</v>
      </c>
      <c r="D1463" s="2" t="s">
        <v>12</v>
      </c>
      <c r="E1463" s="2" t="s">
        <v>74</v>
      </c>
      <c r="F1463" s="2" t="s">
        <v>977</v>
      </c>
      <c r="G1463" s="14" t="n">
        <v>9.5</v>
      </c>
      <c r="H1463" s="14" t="n">
        <v>27.97</v>
      </c>
      <c r="I1463" s="14" t="n">
        <v>9.5</v>
      </c>
      <c r="J1463" s="23" t="n">
        <f aca="false">IF(AND(E1463="Priority",ISNUMBER('Cost model'!N320)),'Cost model'!N320,'Cost model'!M320)</f>
        <v>24.5</v>
      </c>
      <c r="K1463" s="14" t="n">
        <f aca="false">J1463-H1463</f>
        <v>-3.47</v>
      </c>
      <c r="L1463" s="14" t="n">
        <f aca="false">G1463-H1463</f>
        <v>-18.47</v>
      </c>
    </row>
    <row r="1464" customFormat="false" ht="15" hidden="false" customHeight="false" outlineLevel="0" collapsed="false">
      <c r="A1464" s="2" t="s">
        <v>221</v>
      </c>
      <c r="B1464" s="2" t="s">
        <v>158</v>
      </c>
      <c r="C1464" s="2" t="s">
        <v>47</v>
      </c>
      <c r="D1464" s="2" t="s">
        <v>12</v>
      </c>
      <c r="E1464" s="2" t="s">
        <v>74</v>
      </c>
      <c r="F1464" s="2" t="s">
        <v>976</v>
      </c>
      <c r="G1464" s="14" t="n">
        <v>9.5</v>
      </c>
      <c r="H1464" s="14" t="n">
        <v>44.33</v>
      </c>
      <c r="I1464" s="14" t="n">
        <v>19.5</v>
      </c>
      <c r="J1464" s="23" t="n">
        <f aca="false">IF(AND(E1464="Priority",ISNUMBER('Cost model'!N755)),'Cost model'!N755,'Cost model'!M755)</f>
        <v>50</v>
      </c>
      <c r="K1464" s="14" t="n">
        <f aca="false">J1464-H1464</f>
        <v>5.67</v>
      </c>
      <c r="L1464" s="14" t="n">
        <f aca="false">G1464-H1464</f>
        <v>-34.83</v>
      </c>
    </row>
    <row r="1465" customFormat="false" ht="15" hidden="false" customHeight="false" outlineLevel="0" collapsed="false">
      <c r="A1465" s="2" t="s">
        <v>142</v>
      </c>
      <c r="B1465" s="2" t="s">
        <v>142</v>
      </c>
      <c r="C1465" s="2" t="s">
        <v>49</v>
      </c>
      <c r="D1465" s="2" t="s">
        <v>10</v>
      </c>
      <c r="E1465" s="2" t="s">
        <v>74</v>
      </c>
      <c r="F1465" s="2" t="s">
        <v>977</v>
      </c>
      <c r="G1465" s="14" t="n">
        <v>17.5</v>
      </c>
      <c r="H1465" s="14" t="n">
        <v>20.05</v>
      </c>
      <c r="I1465" s="14" t="n">
        <v>17.5</v>
      </c>
      <c r="J1465" s="23" t="n">
        <f aca="false">IF(AND(E1465="Priority",ISNUMBER('Cost model'!N634)),'Cost model'!N634,'Cost model'!M634)</f>
        <v>15.5</v>
      </c>
      <c r="K1465" s="14" t="n">
        <f aca="false">J1465-H1465</f>
        <v>-4.55</v>
      </c>
      <c r="L1465" s="14" t="n">
        <f aca="false">G1465-H1465</f>
        <v>-2.55</v>
      </c>
    </row>
    <row r="1466" customFormat="false" ht="15" hidden="false" customHeight="false" outlineLevel="0" collapsed="false">
      <c r="A1466" s="2" t="s">
        <v>124</v>
      </c>
      <c r="B1466" s="2" t="s">
        <v>124</v>
      </c>
      <c r="C1466" s="2" t="s">
        <v>48</v>
      </c>
      <c r="D1466" s="2" t="s">
        <v>10</v>
      </c>
      <c r="E1466" s="2" t="s">
        <v>74</v>
      </c>
      <c r="F1466" s="2" t="s">
        <v>977</v>
      </c>
      <c r="G1466" s="14" t="n">
        <v>12.5</v>
      </c>
      <c r="H1466" s="14" t="n">
        <v>36.58</v>
      </c>
      <c r="I1466" s="14" t="n">
        <v>12.5</v>
      </c>
      <c r="J1466" s="23" t="n">
        <f aca="false">IF(AND(E1466="Priority",ISNUMBER('Cost model'!N318)),'Cost model'!N318,'Cost model'!M318)</f>
        <v>14.5</v>
      </c>
      <c r="K1466" s="14" t="n">
        <f aca="false">J1466-H1466</f>
        <v>-22.08</v>
      </c>
      <c r="L1466" s="14" t="n">
        <f aca="false">G1466-H1466</f>
        <v>-24.08</v>
      </c>
    </row>
    <row r="1467" customFormat="false" ht="15" hidden="false" customHeight="false" outlineLevel="0" collapsed="false">
      <c r="A1467" s="2" t="s">
        <v>124</v>
      </c>
      <c r="B1467" s="2" t="s">
        <v>124</v>
      </c>
      <c r="C1467" s="2" t="s">
        <v>49</v>
      </c>
      <c r="D1467" s="2" t="s">
        <v>10</v>
      </c>
      <c r="E1467" s="2" t="s">
        <v>74</v>
      </c>
      <c r="F1467" s="2" t="s">
        <v>977</v>
      </c>
      <c r="G1467" s="14" t="n">
        <v>17.5</v>
      </c>
      <c r="H1467" s="14" t="n">
        <v>18.67</v>
      </c>
      <c r="I1467" s="14" t="n">
        <v>17.5</v>
      </c>
      <c r="J1467" s="23" t="n">
        <f aca="false">IF(AND(E1467="Priority",ISNUMBER('Cost model'!N319)),'Cost model'!N319,'Cost model'!M319)</f>
        <v>16.5</v>
      </c>
      <c r="K1467" s="14" t="n">
        <f aca="false">J1467-H1467</f>
        <v>-2.17</v>
      </c>
      <c r="L1467" s="14" t="n">
        <f aca="false">G1467-H1467</f>
        <v>-1.17</v>
      </c>
    </row>
    <row r="1468" customFormat="false" ht="15" hidden="false" customHeight="false" outlineLevel="0" collapsed="false">
      <c r="A1468" s="2" t="s">
        <v>174</v>
      </c>
      <c r="B1468" s="2" t="s">
        <v>174</v>
      </c>
      <c r="C1468" s="2" t="s">
        <v>48</v>
      </c>
      <c r="D1468" s="2" t="s">
        <v>10</v>
      </c>
      <c r="E1468" s="2" t="s">
        <v>74</v>
      </c>
      <c r="F1468" s="2" t="s">
        <v>977</v>
      </c>
      <c r="G1468" s="14" t="n">
        <v>12.5</v>
      </c>
      <c r="H1468" s="14" t="n">
        <v>13.9</v>
      </c>
      <c r="I1468" s="14" t="n">
        <v>12.5</v>
      </c>
      <c r="J1468" s="23" t="n">
        <f aca="false">IF(AND(E1468="Priority",ISNUMBER('Cost model'!N168)),'Cost model'!N168,'Cost model'!M168)</f>
        <v>13.5</v>
      </c>
      <c r="K1468" s="14" t="n">
        <f aca="false">J1468-H1468</f>
        <v>-0.4</v>
      </c>
      <c r="L1468" s="14" t="n">
        <f aca="false">G1468-H1468</f>
        <v>-1.4</v>
      </c>
    </row>
    <row r="1469" customFormat="false" ht="15" hidden="false" customHeight="false" outlineLevel="0" collapsed="false">
      <c r="A1469" s="2" t="s">
        <v>221</v>
      </c>
      <c r="B1469" s="2" t="s">
        <v>158</v>
      </c>
      <c r="C1469" s="2" t="s">
        <v>47</v>
      </c>
      <c r="D1469" s="2" t="s">
        <v>10</v>
      </c>
      <c r="E1469" s="2" t="s">
        <v>74</v>
      </c>
      <c r="F1469" s="2" t="s">
        <v>976</v>
      </c>
      <c r="G1469" s="14" t="n">
        <v>9.5</v>
      </c>
      <c r="H1469" s="14" t="n">
        <v>11.53</v>
      </c>
      <c r="I1469" s="14" t="n">
        <v>14.5</v>
      </c>
      <c r="J1469" s="23" t="n">
        <f aca="false">IF(AND(E1469="Priority",ISNUMBER('Cost model'!N752)),'Cost model'!N752,'Cost model'!M752)</f>
        <v>12.5</v>
      </c>
      <c r="K1469" s="14" t="n">
        <f aca="false">J1469-H1469</f>
        <v>0.970000000000001</v>
      </c>
      <c r="L1469" s="14" t="n">
        <f aca="false">G1469-H1469</f>
        <v>-2.03</v>
      </c>
    </row>
    <row r="1470" customFormat="false" ht="15" hidden="false" customHeight="false" outlineLevel="0" collapsed="false">
      <c r="A1470" s="2" t="s">
        <v>142</v>
      </c>
      <c r="B1470" s="2" t="s">
        <v>142</v>
      </c>
      <c r="C1470" s="2" t="s">
        <v>48</v>
      </c>
      <c r="D1470" s="2" t="s">
        <v>12</v>
      </c>
      <c r="E1470" s="2" t="s">
        <v>83</v>
      </c>
      <c r="F1470" s="2" t="s">
        <v>977</v>
      </c>
      <c r="G1470" s="14" t="n">
        <v>19.5</v>
      </c>
      <c r="H1470" s="14" t="n">
        <v>41</v>
      </c>
      <c r="I1470" s="14" t="n">
        <v>19.5</v>
      </c>
      <c r="J1470" s="23" t="n">
        <f aca="false">IF(AND(E1470="Priority",ISNUMBER('Cost model'!N636)),'Cost model'!N636,'Cost model'!M636)</f>
        <v>55</v>
      </c>
      <c r="K1470" s="14" t="n">
        <f aca="false">J1470-H1470</f>
        <v>14</v>
      </c>
      <c r="L1470" s="14" t="n">
        <f aca="false">G1470-H1470</f>
        <v>-21.5</v>
      </c>
    </row>
    <row r="1471" customFormat="false" ht="15" hidden="false" customHeight="false" outlineLevel="0" collapsed="false">
      <c r="A1471" s="2" t="s">
        <v>124</v>
      </c>
      <c r="B1471" s="2" t="s">
        <v>124</v>
      </c>
      <c r="C1471" s="2" t="s">
        <v>47</v>
      </c>
      <c r="D1471" s="2" t="s">
        <v>10</v>
      </c>
      <c r="E1471" s="2" t="s">
        <v>83</v>
      </c>
      <c r="F1471" s="2" t="s">
        <v>977</v>
      </c>
      <c r="G1471" s="14" t="n">
        <v>14.5</v>
      </c>
      <c r="H1471" s="14" t="n">
        <v>22.75</v>
      </c>
      <c r="I1471" s="14" t="n">
        <v>14.5</v>
      </c>
      <c r="J1471" s="23" t="n">
        <f aca="false">IF(AND(E1471="Priority",ISNUMBER('Cost model'!N317)),'Cost model'!N317,'Cost model'!M317)</f>
        <v>15.5</v>
      </c>
      <c r="K1471" s="14" t="n">
        <f aca="false">J1471-H1471</f>
        <v>-7.25</v>
      </c>
      <c r="L1471" s="14" t="n">
        <f aca="false">G1471-H1471</f>
        <v>-8.25</v>
      </c>
    </row>
    <row r="1472" customFormat="false" ht="15" hidden="false" customHeight="false" outlineLevel="0" collapsed="false">
      <c r="A1472" s="2" t="s">
        <v>221</v>
      </c>
      <c r="B1472" s="2" t="s">
        <v>221</v>
      </c>
      <c r="C1472" s="2" t="s">
        <v>47</v>
      </c>
      <c r="D1472" s="2" t="s">
        <v>10</v>
      </c>
      <c r="E1472" s="2" t="s">
        <v>74</v>
      </c>
      <c r="F1472" s="2" t="s">
        <v>977</v>
      </c>
      <c r="G1472" s="14" t="n">
        <v>9.5</v>
      </c>
      <c r="H1472" s="14" t="n">
        <v>6.56</v>
      </c>
      <c r="I1472" s="14" t="n">
        <v>9.5</v>
      </c>
      <c r="J1472" s="23" t="n">
        <f aca="false">IF(AND(E1472="Priority",ISNUMBER('Cost model'!N737)),'Cost model'!N737,'Cost model'!M737)</f>
        <v>8.5</v>
      </c>
      <c r="K1472" s="14" t="n">
        <f aca="false">J1472-H1472</f>
        <v>1.94</v>
      </c>
      <c r="L1472" s="14" t="n">
        <f aca="false">G1472-H1472</f>
        <v>2.94</v>
      </c>
    </row>
    <row r="1473" customFormat="false" ht="15" hidden="false" customHeight="false" outlineLevel="0" collapsed="false">
      <c r="A1473" s="2" t="s">
        <v>221</v>
      </c>
      <c r="B1473" s="2" t="s">
        <v>221</v>
      </c>
      <c r="C1473" s="2" t="s">
        <v>49</v>
      </c>
      <c r="D1473" s="2" t="s">
        <v>12</v>
      </c>
      <c r="E1473" s="2" t="s">
        <v>74</v>
      </c>
      <c r="F1473" s="2" t="s">
        <v>977</v>
      </c>
      <c r="G1473" s="14" t="n">
        <v>19.5</v>
      </c>
      <c r="H1473" s="14" t="n">
        <v>39.8</v>
      </c>
      <c r="I1473" s="14" t="n">
        <v>19.5</v>
      </c>
      <c r="J1473" s="23" t="n">
        <f aca="false">IF(AND(E1473="Priority",ISNUMBER('Cost model'!N742)),'Cost model'!N742,'Cost model'!M742)</f>
        <v>60</v>
      </c>
      <c r="K1473" s="14" t="n">
        <f aca="false">J1473-H1473</f>
        <v>20.2</v>
      </c>
      <c r="L1473" s="14" t="n">
        <f aca="false">G1473-H1473</f>
        <v>-20.3</v>
      </c>
    </row>
    <row r="1474" customFormat="false" ht="15" hidden="false" customHeight="false" outlineLevel="0" collapsed="false">
      <c r="A1474" s="2" t="s">
        <v>221</v>
      </c>
      <c r="B1474" s="2" t="s">
        <v>221</v>
      </c>
      <c r="C1474" s="2" t="s">
        <v>47</v>
      </c>
      <c r="D1474" s="2" t="s">
        <v>10</v>
      </c>
      <c r="E1474" s="2" t="s">
        <v>74</v>
      </c>
      <c r="F1474" s="2" t="s">
        <v>977</v>
      </c>
      <c r="G1474" s="14" t="n">
        <v>9.5</v>
      </c>
      <c r="H1474" s="14" t="n">
        <v>6.94</v>
      </c>
      <c r="I1474" s="14" t="n">
        <v>9.5</v>
      </c>
      <c r="J1474" s="23" t="n">
        <f aca="false">IF(AND(E1474="Priority",ISNUMBER('Cost model'!N737)),'Cost model'!N737,'Cost model'!M737)</f>
        <v>8.5</v>
      </c>
      <c r="K1474" s="14" t="n">
        <f aca="false">J1474-H1474</f>
        <v>1.56</v>
      </c>
      <c r="L1474" s="14" t="n">
        <f aca="false">G1474-H1474</f>
        <v>2.56</v>
      </c>
    </row>
    <row r="1475" customFormat="false" ht="15" hidden="false" customHeight="false" outlineLevel="0" collapsed="false">
      <c r="A1475" s="2" t="s">
        <v>221</v>
      </c>
      <c r="B1475" s="2" t="s">
        <v>221</v>
      </c>
      <c r="C1475" s="2" t="s">
        <v>49</v>
      </c>
      <c r="D1475" s="2" t="s">
        <v>13</v>
      </c>
      <c r="E1475" s="2" t="s">
        <v>74</v>
      </c>
      <c r="F1475" s="2" t="s">
        <v>977</v>
      </c>
      <c r="G1475" s="14" t="n">
        <v>50</v>
      </c>
      <c r="H1475" s="14" t="n">
        <v>157.19</v>
      </c>
      <c r="I1475" s="14" t="n">
        <v>50</v>
      </c>
      <c r="J1475" s="23" t="n">
        <f aca="false">IF(AND(E1475="Priority",ISNUMBER('Cost model'!N745)),'Cost model'!N745,'Cost model'!M745)</f>
        <v>130</v>
      </c>
      <c r="K1475" s="14" t="n">
        <f aca="false">J1475-H1475</f>
        <v>-27.19</v>
      </c>
      <c r="L1475" s="14" t="n">
        <f aca="false">G1475-H1475</f>
        <v>-107.19</v>
      </c>
    </row>
    <row r="1476" customFormat="false" ht="15" hidden="false" customHeight="false" outlineLevel="0" collapsed="false">
      <c r="A1476" s="2" t="s">
        <v>124</v>
      </c>
      <c r="B1476" s="2" t="s">
        <v>174</v>
      </c>
      <c r="C1476" s="2" t="s">
        <v>47</v>
      </c>
      <c r="D1476" s="2" t="s">
        <v>13</v>
      </c>
      <c r="E1476" s="2" t="s">
        <v>74</v>
      </c>
      <c r="F1476" s="2" t="s">
        <v>976</v>
      </c>
      <c r="G1476" s="14" t="n">
        <v>10.5</v>
      </c>
      <c r="H1476" s="14" t="n">
        <v>79.5</v>
      </c>
      <c r="I1476" s="14" t="n">
        <v>24.5</v>
      </c>
      <c r="J1476" s="23" t="n">
        <f aca="false">IF(AND(E1476="Priority",ISNUMBER('Cost model'!N368)),'Cost model'!N368,'Cost model'!M368)</f>
        <v>75</v>
      </c>
      <c r="K1476" s="14" t="n">
        <f aca="false">J1476-H1476</f>
        <v>-4.5</v>
      </c>
      <c r="L1476" s="14" t="n">
        <f aca="false">G1476-H1476</f>
        <v>-69</v>
      </c>
    </row>
    <row r="1477" customFormat="false" ht="15" hidden="false" customHeight="false" outlineLevel="0" collapsed="false">
      <c r="A1477" s="2" t="s">
        <v>124</v>
      </c>
      <c r="B1477" s="2" t="s">
        <v>124</v>
      </c>
      <c r="C1477" s="2" t="s">
        <v>49</v>
      </c>
      <c r="D1477" s="2" t="s">
        <v>12</v>
      </c>
      <c r="E1477" s="2" t="s">
        <v>74</v>
      </c>
      <c r="F1477" s="2" t="s">
        <v>977</v>
      </c>
      <c r="G1477" s="14" t="n">
        <v>17.5</v>
      </c>
      <c r="H1477" s="14" t="n">
        <v>20.05</v>
      </c>
      <c r="I1477" s="14" t="n">
        <v>19.5</v>
      </c>
      <c r="J1477" s="23" t="n">
        <f aca="false">IF(AND(E1477="Priority",ISNUMBER('Cost model'!N322)),'Cost model'!N322,'Cost model'!M322)</f>
        <v>50</v>
      </c>
      <c r="K1477" s="14" t="n">
        <f aca="false">J1477-H1477</f>
        <v>29.95</v>
      </c>
      <c r="L1477" s="14" t="n">
        <f aca="false">G1477-H1477</f>
        <v>-2.55</v>
      </c>
    </row>
    <row r="1478" customFormat="false" ht="15" hidden="false" customHeight="false" outlineLevel="0" collapsed="false">
      <c r="A1478" s="2" t="s">
        <v>124</v>
      </c>
      <c r="B1478" s="2" t="s">
        <v>124</v>
      </c>
      <c r="C1478" s="2" t="s">
        <v>48</v>
      </c>
      <c r="D1478" s="2" t="s">
        <v>12</v>
      </c>
      <c r="E1478" s="2" t="s">
        <v>74</v>
      </c>
      <c r="F1478" s="2" t="s">
        <v>977</v>
      </c>
      <c r="G1478" s="14" t="n">
        <v>12.5</v>
      </c>
      <c r="H1478" s="14" t="n">
        <v>49.2</v>
      </c>
      <c r="I1478" s="14" t="n">
        <v>12.5</v>
      </c>
      <c r="J1478" s="23" t="n">
        <f aca="false">IF(AND(E1478="Priority",ISNUMBER('Cost model'!N321)),'Cost model'!N321,'Cost model'!M321)</f>
        <v>40</v>
      </c>
      <c r="K1478" s="14" t="n">
        <f aca="false">J1478-H1478</f>
        <v>-9.2</v>
      </c>
      <c r="L1478" s="14" t="n">
        <f aca="false">G1478-H1478</f>
        <v>-36.7</v>
      </c>
    </row>
    <row r="1479" customFormat="false" ht="15" hidden="false" customHeight="false" outlineLevel="0" collapsed="false">
      <c r="A1479" s="2" t="s">
        <v>124</v>
      </c>
      <c r="B1479" s="2" t="s">
        <v>124</v>
      </c>
      <c r="C1479" s="2" t="s">
        <v>48</v>
      </c>
      <c r="D1479" s="2" t="s">
        <v>14</v>
      </c>
      <c r="E1479" s="2" t="s">
        <v>74</v>
      </c>
      <c r="F1479" s="2" t="s">
        <v>977</v>
      </c>
      <c r="G1479" s="14" t="n">
        <v>45</v>
      </c>
      <c r="H1479" s="14" t="n">
        <v>101.56</v>
      </c>
      <c r="I1479" s="14" t="n">
        <v>45</v>
      </c>
      <c r="J1479" s="23" t="n">
        <f aca="false">IF(AND(E1479="Priority",ISNUMBER('Cost model'!N327)),'Cost model'!N327,'Cost model'!M327)</f>
        <v>130</v>
      </c>
      <c r="K1479" s="14" t="n">
        <f aca="false">J1479-H1479</f>
        <v>28.44</v>
      </c>
      <c r="L1479" s="14" t="n">
        <f aca="false">G1479-H1479</f>
        <v>-56.56</v>
      </c>
    </row>
    <row r="1480" customFormat="false" ht="15" hidden="false" customHeight="false" outlineLevel="0" collapsed="false">
      <c r="A1480" s="2" t="s">
        <v>124</v>
      </c>
      <c r="B1480" s="2" t="s">
        <v>158</v>
      </c>
      <c r="C1480" s="2" t="s">
        <v>47</v>
      </c>
      <c r="D1480" s="2" t="s">
        <v>10</v>
      </c>
      <c r="E1480" s="2" t="s">
        <v>74</v>
      </c>
      <c r="F1480" s="2" t="s">
        <v>976</v>
      </c>
      <c r="G1480" s="14" t="n">
        <v>14.5</v>
      </c>
      <c r="H1480" s="14" t="n">
        <v>11.46</v>
      </c>
      <c r="I1480" s="14" t="n">
        <v>14.5</v>
      </c>
      <c r="J1480" s="23" t="n">
        <f aca="false">IF(AND(E1480="Priority",ISNUMBER('Cost model'!N347)),'Cost model'!N347,'Cost model'!M347)</f>
        <v>13.5</v>
      </c>
      <c r="K1480" s="14" t="n">
        <f aca="false">J1480-H1480</f>
        <v>2.04</v>
      </c>
      <c r="L1480" s="14" t="n">
        <f aca="false">G1480-H1480</f>
        <v>3.04</v>
      </c>
    </row>
    <row r="1481" customFormat="false" ht="15" hidden="false" customHeight="false" outlineLevel="0" collapsed="false">
      <c r="A1481" s="2" t="s">
        <v>124</v>
      </c>
      <c r="B1481" s="2" t="s">
        <v>124</v>
      </c>
      <c r="C1481" s="2" t="s">
        <v>47</v>
      </c>
      <c r="D1481" s="2" t="s">
        <v>12</v>
      </c>
      <c r="E1481" s="2" t="s">
        <v>74</v>
      </c>
      <c r="F1481" s="2" t="s">
        <v>977</v>
      </c>
      <c r="G1481" s="14" t="n">
        <v>19</v>
      </c>
      <c r="H1481" s="14" t="n">
        <v>25.61</v>
      </c>
      <c r="I1481" s="14" t="n">
        <v>9.5</v>
      </c>
      <c r="J1481" s="23" t="n">
        <f aca="false">IF(AND(E1481="Priority",ISNUMBER('Cost model'!N320)),'Cost model'!N320,'Cost model'!M320)</f>
        <v>24.5</v>
      </c>
      <c r="K1481" s="14" t="n">
        <f aca="false">J1481-H1481</f>
        <v>-1.11</v>
      </c>
      <c r="L1481" s="14" t="n">
        <f aca="false">G1481-H1481</f>
        <v>-6.61</v>
      </c>
    </row>
    <row r="1482" customFormat="false" ht="15" hidden="false" customHeight="false" outlineLevel="0" collapsed="false">
      <c r="A1482" s="2" t="s">
        <v>221</v>
      </c>
      <c r="B1482" s="2" t="s">
        <v>158</v>
      </c>
      <c r="C1482" s="2" t="s">
        <v>47</v>
      </c>
      <c r="D1482" s="2" t="s">
        <v>12</v>
      </c>
      <c r="E1482" s="2" t="s">
        <v>74</v>
      </c>
      <c r="F1482" s="2" t="s">
        <v>976</v>
      </c>
      <c r="G1482" s="14" t="n">
        <v>9.5</v>
      </c>
      <c r="H1482" s="14" t="n">
        <v>11.53</v>
      </c>
      <c r="I1482" s="14" t="n">
        <v>19.5</v>
      </c>
      <c r="J1482" s="23" t="n">
        <f aca="false">IF(AND(E1482="Priority",ISNUMBER('Cost model'!N755)),'Cost model'!N755,'Cost model'!M755)</f>
        <v>50</v>
      </c>
      <c r="K1482" s="14" t="n">
        <f aca="false">J1482-H1482</f>
        <v>38.47</v>
      </c>
      <c r="L1482" s="14" t="n">
        <f aca="false">G1482-H1482</f>
        <v>-2.03</v>
      </c>
    </row>
    <row r="1483" customFormat="false" ht="15" hidden="false" customHeight="false" outlineLevel="0" collapsed="false">
      <c r="A1483" s="2" t="s">
        <v>174</v>
      </c>
      <c r="B1483" s="2" t="s">
        <v>174</v>
      </c>
      <c r="C1483" s="2" t="s">
        <v>48</v>
      </c>
      <c r="D1483" s="2" t="s">
        <v>12</v>
      </c>
      <c r="E1483" s="2" t="s">
        <v>74</v>
      </c>
      <c r="F1483" s="2" t="s">
        <v>977</v>
      </c>
      <c r="G1483" s="14" t="n">
        <v>12.5</v>
      </c>
      <c r="H1483" s="14" t="n">
        <v>50.86</v>
      </c>
      <c r="I1483" s="14" t="n">
        <v>12.5</v>
      </c>
      <c r="J1483" s="23" t="n">
        <f aca="false">IF(AND(E1483="Priority",ISNUMBER('Cost model'!N171)),'Cost model'!N171,'Cost model'!M171)</f>
        <v>40</v>
      </c>
      <c r="K1483" s="14" t="n">
        <f aca="false">J1483-H1483</f>
        <v>-10.86</v>
      </c>
      <c r="L1483" s="14" t="n">
        <f aca="false">G1483-H1483</f>
        <v>-38.36</v>
      </c>
    </row>
    <row r="1484" customFormat="false" ht="15" hidden="false" customHeight="false" outlineLevel="0" collapsed="false">
      <c r="A1484" s="2" t="s">
        <v>142</v>
      </c>
      <c r="B1484" s="2" t="s">
        <v>142</v>
      </c>
      <c r="C1484" s="2" t="s">
        <v>47</v>
      </c>
      <c r="D1484" s="2" t="s">
        <v>10</v>
      </c>
      <c r="E1484" s="2" t="s">
        <v>74</v>
      </c>
      <c r="F1484" s="2" t="s">
        <v>977</v>
      </c>
      <c r="G1484" s="14" t="n">
        <v>9.5</v>
      </c>
      <c r="H1484" s="14" t="n">
        <v>7.12</v>
      </c>
      <c r="I1484" s="14" t="n">
        <v>9.5</v>
      </c>
      <c r="J1484" s="23" t="n">
        <f aca="false">IF(AND(E1484="Priority",ISNUMBER('Cost model'!N632)),'Cost model'!N632,'Cost model'!M632)</f>
        <v>9.5</v>
      </c>
      <c r="K1484" s="14" t="n">
        <f aca="false">J1484-H1484</f>
        <v>2.38</v>
      </c>
      <c r="L1484" s="14" t="n">
        <f aca="false">G1484-H1484</f>
        <v>2.38</v>
      </c>
    </row>
    <row r="1485" customFormat="false" ht="15" hidden="false" customHeight="false" outlineLevel="0" collapsed="false">
      <c r="A1485" s="2" t="s">
        <v>174</v>
      </c>
      <c r="B1485" s="2" t="s">
        <v>174</v>
      </c>
      <c r="C1485" s="2" t="s">
        <v>48</v>
      </c>
      <c r="D1485" s="2" t="s">
        <v>10</v>
      </c>
      <c r="E1485" s="2" t="s">
        <v>74</v>
      </c>
      <c r="F1485" s="2" t="s">
        <v>977</v>
      </c>
      <c r="G1485" s="14" t="n">
        <v>12.5</v>
      </c>
      <c r="H1485" s="14" t="n">
        <v>24.66</v>
      </c>
      <c r="I1485" s="14" t="n">
        <v>12.5</v>
      </c>
      <c r="J1485" s="23" t="n">
        <f aca="false">IF(AND(E1485="Priority",ISNUMBER('Cost model'!N168)),'Cost model'!N168,'Cost model'!M168)</f>
        <v>13.5</v>
      </c>
      <c r="K1485" s="14" t="n">
        <f aca="false">J1485-H1485</f>
        <v>-11.16</v>
      </c>
      <c r="L1485" s="14" t="n">
        <f aca="false">G1485-H1485</f>
        <v>-12.16</v>
      </c>
    </row>
    <row r="1486" customFormat="false" ht="15" hidden="false" customHeight="false" outlineLevel="0" collapsed="false">
      <c r="A1486" s="2" t="s">
        <v>174</v>
      </c>
      <c r="B1486" s="2" t="s">
        <v>174</v>
      </c>
      <c r="C1486" s="2" t="s">
        <v>47</v>
      </c>
      <c r="D1486" s="2" t="s">
        <v>14</v>
      </c>
      <c r="E1486" s="2" t="s">
        <v>74</v>
      </c>
      <c r="F1486" s="2" t="s">
        <v>977</v>
      </c>
      <c r="G1486" s="14" t="n">
        <v>45</v>
      </c>
      <c r="H1486" s="14" t="n">
        <v>98.15</v>
      </c>
      <c r="I1486" s="14" t="n">
        <v>25</v>
      </c>
      <c r="J1486" s="23" t="n">
        <f aca="false">IF(AND(E1486="Priority",ISNUMBER('Cost model'!N176)),'Cost model'!N176,'Cost model'!M176)</f>
        <v>95</v>
      </c>
      <c r="K1486" s="14" t="n">
        <f aca="false">J1486-H1486</f>
        <v>-3.15000000000001</v>
      </c>
      <c r="L1486" s="14" t="n">
        <f aca="false">G1486-H1486</f>
        <v>-53.15</v>
      </c>
    </row>
    <row r="1487" customFormat="false" ht="15" hidden="false" customHeight="false" outlineLevel="0" collapsed="false">
      <c r="A1487" s="2" t="s">
        <v>124</v>
      </c>
      <c r="B1487" s="2" t="s">
        <v>124</v>
      </c>
      <c r="C1487" s="2" t="s">
        <v>48</v>
      </c>
      <c r="D1487" s="2" t="s">
        <v>12</v>
      </c>
      <c r="E1487" s="2" t="s">
        <v>74</v>
      </c>
      <c r="F1487" s="2" t="s">
        <v>977</v>
      </c>
      <c r="G1487" s="14" t="n">
        <v>24.5</v>
      </c>
      <c r="H1487" s="14" t="n">
        <v>30.61</v>
      </c>
      <c r="I1487" s="14" t="n">
        <v>12.5</v>
      </c>
      <c r="J1487" s="23" t="n">
        <f aca="false">IF(AND(E1487="Priority",ISNUMBER('Cost model'!N321)),'Cost model'!N321,'Cost model'!M321)</f>
        <v>40</v>
      </c>
      <c r="K1487" s="14" t="n">
        <f aca="false">J1487-H1487</f>
        <v>9.39</v>
      </c>
      <c r="L1487" s="14" t="n">
        <f aca="false">G1487-H1487</f>
        <v>-6.11</v>
      </c>
    </row>
    <row r="1488" customFormat="false" ht="15" hidden="false" customHeight="false" outlineLevel="0" collapsed="false">
      <c r="A1488" s="2" t="s">
        <v>142</v>
      </c>
      <c r="B1488" s="2" t="s">
        <v>142</v>
      </c>
      <c r="C1488" s="2" t="s">
        <v>47</v>
      </c>
      <c r="D1488" s="2" t="s">
        <v>10</v>
      </c>
      <c r="E1488" s="2" t="s">
        <v>74</v>
      </c>
      <c r="F1488" s="2" t="s">
        <v>977</v>
      </c>
      <c r="G1488" s="14" t="n">
        <v>9.5</v>
      </c>
      <c r="H1488" s="14" t="n">
        <v>6.38</v>
      </c>
      <c r="I1488" s="14" t="n">
        <v>9.5</v>
      </c>
      <c r="J1488" s="23" t="n">
        <f aca="false">IF(AND(E1488="Priority",ISNUMBER('Cost model'!N632)),'Cost model'!N632,'Cost model'!M632)</f>
        <v>9.5</v>
      </c>
      <c r="K1488" s="14" t="n">
        <f aca="false">J1488-H1488</f>
        <v>3.12</v>
      </c>
      <c r="L1488" s="14" t="n">
        <f aca="false">G1488-H1488</f>
        <v>3.12</v>
      </c>
    </row>
    <row r="1489" customFormat="false" ht="15" hidden="false" customHeight="false" outlineLevel="0" collapsed="false">
      <c r="A1489" s="2" t="s">
        <v>174</v>
      </c>
      <c r="B1489" s="2" t="s">
        <v>174</v>
      </c>
      <c r="C1489" s="2" t="s">
        <v>49</v>
      </c>
      <c r="D1489" s="2" t="s">
        <v>12</v>
      </c>
      <c r="E1489" s="2" t="s">
        <v>74</v>
      </c>
      <c r="F1489" s="2" t="s">
        <v>977</v>
      </c>
      <c r="G1489" s="14" t="n">
        <v>19.5</v>
      </c>
      <c r="H1489" s="14" t="n">
        <v>49.65</v>
      </c>
      <c r="I1489" s="14" t="n">
        <v>19.5</v>
      </c>
      <c r="J1489" s="23" t="n">
        <f aca="false">IF(AND(E1489="Priority",ISNUMBER('Cost model'!N172)),'Cost model'!N172,'Cost model'!M172)</f>
        <v>45</v>
      </c>
      <c r="K1489" s="14" t="n">
        <f aca="false">J1489-H1489</f>
        <v>-4.65</v>
      </c>
      <c r="L1489" s="14" t="n">
        <f aca="false">G1489-H1489</f>
        <v>-30.15</v>
      </c>
    </row>
    <row r="1490" customFormat="false" ht="15" hidden="false" customHeight="false" outlineLevel="0" collapsed="false">
      <c r="A1490" s="2" t="s">
        <v>174</v>
      </c>
      <c r="B1490" s="2" t="s">
        <v>124</v>
      </c>
      <c r="C1490" s="2" t="s">
        <v>49</v>
      </c>
      <c r="D1490" s="2" t="s">
        <v>12</v>
      </c>
      <c r="E1490" s="2" t="s">
        <v>74</v>
      </c>
      <c r="F1490" s="2" t="s">
        <v>976</v>
      </c>
      <c r="G1490" s="14" t="n">
        <v>19.5</v>
      </c>
      <c r="H1490" s="14" t="n">
        <v>56.2</v>
      </c>
      <c r="I1490" s="14" t="n">
        <v>19.5</v>
      </c>
      <c r="J1490" s="23" t="n">
        <f aca="false">IF(AND(E1490="Priority",ISNUMBER('Cost model'!N112)),'Cost model'!N112,'Cost model'!M112)</f>
        <v>50</v>
      </c>
      <c r="K1490" s="14" t="n">
        <f aca="false">J1490-H1490</f>
        <v>-6.2</v>
      </c>
      <c r="L1490" s="14" t="n">
        <f aca="false">G1490-H1490</f>
        <v>-36.7</v>
      </c>
    </row>
    <row r="1491" customFormat="false" ht="15" hidden="false" customHeight="false" outlineLevel="0" collapsed="false">
      <c r="A1491" s="2" t="s">
        <v>221</v>
      </c>
      <c r="B1491" s="2" t="s">
        <v>221</v>
      </c>
      <c r="C1491" s="2" t="s">
        <v>49</v>
      </c>
      <c r="D1491" s="2" t="s">
        <v>10</v>
      </c>
      <c r="E1491" s="2" t="s">
        <v>74</v>
      </c>
      <c r="F1491" s="2" t="s">
        <v>977</v>
      </c>
      <c r="G1491" s="14" t="n">
        <v>17.5</v>
      </c>
      <c r="H1491" s="14" t="n">
        <v>10.05</v>
      </c>
      <c r="I1491" s="14" t="n">
        <v>17.5</v>
      </c>
      <c r="J1491" s="23" t="n">
        <f aca="false">IF(AND(E1491="Priority",ISNUMBER('Cost model'!N739)),'Cost model'!N739,'Cost model'!M739)</f>
        <v>17.5</v>
      </c>
      <c r="K1491" s="14" t="n">
        <f aca="false">J1491-H1491</f>
        <v>7.45</v>
      </c>
      <c r="L1491" s="14" t="n">
        <f aca="false">G1491-H1491</f>
        <v>7.45</v>
      </c>
    </row>
    <row r="1492" customFormat="false" ht="15" hidden="false" customHeight="false" outlineLevel="0" collapsed="false">
      <c r="A1492" s="2" t="s">
        <v>142</v>
      </c>
      <c r="B1492" s="2" t="s">
        <v>142</v>
      </c>
      <c r="C1492" s="2" t="s">
        <v>48</v>
      </c>
      <c r="D1492" s="2" t="s">
        <v>12</v>
      </c>
      <c r="E1492" s="2" t="s">
        <v>74</v>
      </c>
      <c r="F1492" s="2" t="s">
        <v>977</v>
      </c>
      <c r="G1492" s="14" t="n">
        <v>12.5</v>
      </c>
      <c r="H1492" s="14" t="n">
        <v>34.47</v>
      </c>
      <c r="I1492" s="14" t="n">
        <v>12.5</v>
      </c>
      <c r="J1492" s="23" t="n">
        <f aca="false">IF(AND(E1492="Priority",ISNUMBER('Cost model'!N636)),'Cost model'!N636,'Cost model'!M636)</f>
        <v>40</v>
      </c>
      <c r="K1492" s="14" t="n">
        <f aca="false">J1492-H1492</f>
        <v>5.53</v>
      </c>
      <c r="L1492" s="14" t="n">
        <f aca="false">G1492-H1492</f>
        <v>-21.97</v>
      </c>
    </row>
    <row r="1493" customFormat="false" ht="15" hidden="false" customHeight="false" outlineLevel="0" collapsed="false">
      <c r="A1493" s="2" t="s">
        <v>142</v>
      </c>
      <c r="B1493" s="2" t="s">
        <v>142</v>
      </c>
      <c r="C1493" s="2" t="s">
        <v>47</v>
      </c>
      <c r="D1493" s="2" t="s">
        <v>13</v>
      </c>
      <c r="E1493" s="2" t="s">
        <v>74</v>
      </c>
      <c r="F1493" s="2" t="s">
        <v>977</v>
      </c>
      <c r="G1493" s="14" t="n">
        <v>19</v>
      </c>
      <c r="H1493" s="14" t="n">
        <v>46.99</v>
      </c>
      <c r="I1493" s="14" t="n">
        <v>19</v>
      </c>
      <c r="J1493" s="23" t="n">
        <f aca="false">IF(AND(E1493="Priority",ISNUMBER('Cost model'!N638)),'Cost model'!N638,'Cost model'!M638)</f>
        <v>50</v>
      </c>
      <c r="K1493" s="14" t="n">
        <f aca="false">J1493-H1493</f>
        <v>3.01</v>
      </c>
      <c r="L1493" s="14" t="n">
        <f aca="false">G1493-H1493</f>
        <v>-27.99</v>
      </c>
    </row>
    <row r="1494" customFormat="false" ht="15" hidden="false" customHeight="false" outlineLevel="0" collapsed="false">
      <c r="A1494" s="2" t="s">
        <v>174</v>
      </c>
      <c r="B1494" s="2" t="s">
        <v>174</v>
      </c>
      <c r="C1494" s="2" t="s">
        <v>47</v>
      </c>
      <c r="D1494" s="2" t="s">
        <v>12</v>
      </c>
      <c r="E1494" s="2" t="s">
        <v>74</v>
      </c>
      <c r="F1494" s="2" t="s">
        <v>977</v>
      </c>
      <c r="G1494" s="14" t="n">
        <v>9.5</v>
      </c>
      <c r="H1494" s="14" t="n">
        <v>27.8</v>
      </c>
      <c r="I1494" s="14" t="n">
        <v>9.5</v>
      </c>
      <c r="J1494" s="23" t="n">
        <f aca="false">IF(AND(E1494="Priority",ISNUMBER('Cost model'!N170)),'Cost model'!N170,'Cost model'!M170)</f>
        <v>25.5</v>
      </c>
      <c r="K1494" s="14" t="n">
        <f aca="false">J1494-H1494</f>
        <v>-2.3</v>
      </c>
      <c r="L1494" s="14" t="n">
        <f aca="false">G1494-H1494</f>
        <v>-18.3</v>
      </c>
    </row>
    <row r="1495" customFormat="false" ht="15" hidden="false" customHeight="false" outlineLevel="0" collapsed="false">
      <c r="A1495" s="2" t="s">
        <v>174</v>
      </c>
      <c r="B1495" s="2" t="s">
        <v>174</v>
      </c>
      <c r="C1495" s="2" t="s">
        <v>48</v>
      </c>
      <c r="D1495" s="2" t="s">
        <v>10</v>
      </c>
      <c r="E1495" s="2" t="s">
        <v>74</v>
      </c>
      <c r="F1495" s="2" t="s">
        <v>977</v>
      </c>
      <c r="G1495" s="14" t="n">
        <v>12.5</v>
      </c>
      <c r="H1495" s="14" t="n">
        <v>11.32</v>
      </c>
      <c r="I1495" s="14" t="n">
        <v>12.5</v>
      </c>
      <c r="J1495" s="23" t="n">
        <f aca="false">IF(AND(E1495="Priority",ISNUMBER('Cost model'!N168)),'Cost model'!N168,'Cost model'!M168)</f>
        <v>13.5</v>
      </c>
      <c r="K1495" s="14" t="n">
        <f aca="false">J1495-H1495</f>
        <v>2.18</v>
      </c>
      <c r="L1495" s="14" t="n">
        <f aca="false">G1495-H1495</f>
        <v>1.18</v>
      </c>
    </row>
    <row r="1496" customFormat="false" ht="15" hidden="false" customHeight="false" outlineLevel="0" collapsed="false">
      <c r="A1496" s="2" t="s">
        <v>124</v>
      </c>
      <c r="B1496" s="2" t="s">
        <v>124</v>
      </c>
      <c r="C1496" s="2" t="s">
        <v>48</v>
      </c>
      <c r="D1496" s="2" t="s">
        <v>10</v>
      </c>
      <c r="E1496" s="2" t="s">
        <v>83</v>
      </c>
      <c r="F1496" s="2" t="s">
        <v>977</v>
      </c>
      <c r="G1496" s="14" t="n">
        <v>17.5</v>
      </c>
      <c r="H1496" s="14" t="n">
        <v>22.75</v>
      </c>
      <c r="I1496" s="14" t="n">
        <v>17.5</v>
      </c>
      <c r="J1496" s="23" t="n">
        <f aca="false">IF(AND(E1496="Priority",ISNUMBER('Cost model'!N318)),'Cost model'!N318,'Cost model'!M318)</f>
        <v>19.5</v>
      </c>
      <c r="K1496" s="14" t="n">
        <f aca="false">J1496-H1496</f>
        <v>-3.25</v>
      </c>
      <c r="L1496" s="14" t="n">
        <f aca="false">G1496-H1496</f>
        <v>-5.25</v>
      </c>
    </row>
    <row r="1497" customFormat="false" ht="15" hidden="false" customHeight="false" outlineLevel="0" collapsed="false">
      <c r="A1497" s="2" t="s">
        <v>124</v>
      </c>
      <c r="B1497" s="2" t="s">
        <v>124</v>
      </c>
      <c r="C1497" s="2" t="s">
        <v>48</v>
      </c>
      <c r="D1497" s="2" t="s">
        <v>10</v>
      </c>
      <c r="E1497" s="2" t="s">
        <v>74</v>
      </c>
      <c r="F1497" s="2" t="s">
        <v>977</v>
      </c>
      <c r="G1497" s="14" t="n">
        <v>12.5</v>
      </c>
      <c r="H1497" s="14" t="n">
        <v>9.6</v>
      </c>
      <c r="I1497" s="14" t="n">
        <v>12.5</v>
      </c>
      <c r="J1497" s="23" t="n">
        <f aca="false">IF(AND(E1497="Priority",ISNUMBER('Cost model'!N318)),'Cost model'!N318,'Cost model'!M318)</f>
        <v>14.5</v>
      </c>
      <c r="K1497" s="14" t="n">
        <f aca="false">J1497-H1497</f>
        <v>4.9</v>
      </c>
      <c r="L1497" s="14" t="n">
        <f aca="false">G1497-H1497</f>
        <v>2.9</v>
      </c>
    </row>
    <row r="1498" customFormat="false" ht="15" hidden="false" customHeight="false" outlineLevel="0" collapsed="false">
      <c r="A1498" s="2" t="s">
        <v>174</v>
      </c>
      <c r="B1498" s="2" t="s">
        <v>174</v>
      </c>
      <c r="C1498" s="2" t="s">
        <v>48</v>
      </c>
      <c r="D1498" s="2" t="s">
        <v>14</v>
      </c>
      <c r="E1498" s="2" t="s">
        <v>74</v>
      </c>
      <c r="F1498" s="2" t="s">
        <v>977</v>
      </c>
      <c r="G1498" s="14" t="n">
        <v>24.5</v>
      </c>
      <c r="H1498" s="14" t="n">
        <v>85.07</v>
      </c>
      <c r="I1498" s="14" t="n">
        <v>45</v>
      </c>
      <c r="J1498" s="23" t="n">
        <f aca="false">IF(AND(E1498="Priority",ISNUMBER('Cost model'!N177)),'Cost model'!N177,'Cost model'!M177)</f>
        <v>110</v>
      </c>
      <c r="K1498" s="14" t="n">
        <f aca="false">J1498-H1498</f>
        <v>24.93</v>
      </c>
      <c r="L1498" s="14" t="n">
        <f aca="false">G1498-H1498</f>
        <v>-60.57</v>
      </c>
    </row>
    <row r="1499" customFormat="false" ht="15" hidden="false" customHeight="false" outlineLevel="0" collapsed="false">
      <c r="A1499" s="2" t="s">
        <v>174</v>
      </c>
      <c r="B1499" s="2" t="s">
        <v>174</v>
      </c>
      <c r="C1499" s="2" t="s">
        <v>47</v>
      </c>
      <c r="D1499" s="2" t="s">
        <v>12</v>
      </c>
      <c r="E1499" s="2" t="s">
        <v>74</v>
      </c>
      <c r="F1499" s="2" t="s">
        <v>977</v>
      </c>
      <c r="G1499" s="14" t="n">
        <v>45</v>
      </c>
      <c r="H1499" s="14" t="n">
        <v>27.39</v>
      </c>
      <c r="I1499" s="14" t="n">
        <v>9.5</v>
      </c>
      <c r="J1499" s="23" t="n">
        <f aca="false">IF(AND(E1499="Priority",ISNUMBER('Cost model'!N170)),'Cost model'!N170,'Cost model'!M170)</f>
        <v>25.5</v>
      </c>
      <c r="K1499" s="14" t="n">
        <f aca="false">J1499-H1499</f>
        <v>-1.89</v>
      </c>
      <c r="L1499" s="14" t="n">
        <f aca="false">G1499-H1499</f>
        <v>17.61</v>
      </c>
    </row>
    <row r="1500" customFormat="false" ht="15" hidden="false" customHeight="false" outlineLevel="0" collapsed="false">
      <c r="A1500" s="2" t="s">
        <v>124</v>
      </c>
      <c r="B1500" s="2" t="s">
        <v>124</v>
      </c>
      <c r="C1500" s="2" t="s">
        <v>49</v>
      </c>
      <c r="D1500" s="2" t="s">
        <v>12</v>
      </c>
      <c r="E1500" s="2" t="s">
        <v>74</v>
      </c>
      <c r="F1500" s="2" t="s">
        <v>977</v>
      </c>
      <c r="G1500" s="14" t="n">
        <v>17.5</v>
      </c>
      <c r="H1500" s="14" t="n">
        <v>10.44</v>
      </c>
      <c r="I1500" s="14" t="n">
        <v>19.5</v>
      </c>
      <c r="J1500" s="23" t="n">
        <f aca="false">IF(AND(E1500="Priority",ISNUMBER('Cost model'!N322)),'Cost model'!N322,'Cost model'!M322)</f>
        <v>50</v>
      </c>
      <c r="K1500" s="14" t="n">
        <f aca="false">J1500-H1500</f>
        <v>39.56</v>
      </c>
      <c r="L1500" s="14" t="n">
        <f aca="false">G1500-H1500</f>
        <v>7.06</v>
      </c>
    </row>
    <row r="1501" customFormat="false" ht="15" hidden="false" customHeight="false" outlineLevel="0" collapsed="false">
      <c r="A1501" s="2" t="s">
        <v>124</v>
      </c>
      <c r="B1501" s="2" t="s">
        <v>124</v>
      </c>
      <c r="C1501" s="2" t="s">
        <v>49</v>
      </c>
      <c r="D1501" s="2" t="s">
        <v>12</v>
      </c>
      <c r="E1501" s="2" t="s">
        <v>74</v>
      </c>
      <c r="F1501" s="2" t="s">
        <v>977</v>
      </c>
      <c r="G1501" s="14" t="n">
        <v>19.5</v>
      </c>
      <c r="H1501" s="14" t="n">
        <v>46.74</v>
      </c>
      <c r="I1501" s="14" t="n">
        <v>19.5</v>
      </c>
      <c r="J1501" s="23" t="n">
        <f aca="false">IF(AND(E1501="Priority",ISNUMBER('Cost model'!N322)),'Cost model'!N322,'Cost model'!M322)</f>
        <v>50</v>
      </c>
      <c r="K1501" s="14" t="n">
        <f aca="false">J1501-H1501</f>
        <v>3.26</v>
      </c>
      <c r="L1501" s="14" t="n">
        <f aca="false">G1501-H1501</f>
        <v>-27.24</v>
      </c>
    </row>
    <row r="1502" customFormat="false" ht="15" hidden="false" customHeight="false" outlineLevel="0" collapsed="false">
      <c r="A1502" s="2" t="s">
        <v>221</v>
      </c>
      <c r="B1502" s="2" t="s">
        <v>221</v>
      </c>
      <c r="C1502" s="2" t="s">
        <v>49</v>
      </c>
      <c r="D1502" s="2" t="s">
        <v>10</v>
      </c>
      <c r="E1502" s="2" t="s">
        <v>74</v>
      </c>
      <c r="F1502" s="2" t="s">
        <v>977</v>
      </c>
      <c r="G1502" s="14" t="n">
        <v>19.5</v>
      </c>
      <c r="H1502" s="14" t="n">
        <v>65.84</v>
      </c>
      <c r="I1502" s="14" t="n">
        <v>17.5</v>
      </c>
      <c r="J1502" s="23" t="n">
        <f aca="false">IF(AND(E1502="Priority",ISNUMBER('Cost model'!N739)),'Cost model'!N739,'Cost model'!M739)</f>
        <v>17.5</v>
      </c>
      <c r="K1502" s="14" t="n">
        <f aca="false">J1502-H1502</f>
        <v>-48.34</v>
      </c>
      <c r="L1502" s="14" t="n">
        <f aca="false">G1502-H1502</f>
        <v>-46.34</v>
      </c>
    </row>
    <row r="1503" customFormat="false" ht="15" hidden="false" customHeight="false" outlineLevel="0" collapsed="false">
      <c r="A1503" s="2" t="s">
        <v>158</v>
      </c>
      <c r="B1503" s="2" t="s">
        <v>142</v>
      </c>
      <c r="C1503" s="2" t="s">
        <v>47</v>
      </c>
      <c r="D1503" s="2" t="s">
        <v>10</v>
      </c>
      <c r="E1503" s="2" t="s">
        <v>74</v>
      </c>
      <c r="F1503" s="2" t="s">
        <v>976</v>
      </c>
      <c r="G1503" s="14" t="n">
        <v>14.5</v>
      </c>
      <c r="H1503" s="14" t="n">
        <v>10.59</v>
      </c>
      <c r="I1503" s="14" t="n">
        <v>14.5</v>
      </c>
      <c r="J1503" s="23" t="n">
        <f aca="false">IF(AND(E1503="Priority",ISNUMBER('Cost model'!N437)),'Cost model'!N437,'Cost model'!M437)</f>
        <v>13.5</v>
      </c>
      <c r="K1503" s="14" t="n">
        <f aca="false">J1503-H1503</f>
        <v>2.91</v>
      </c>
      <c r="L1503" s="14" t="n">
        <f aca="false">G1503-H1503</f>
        <v>3.91</v>
      </c>
    </row>
    <row r="1504" customFormat="false" ht="15" hidden="false" customHeight="false" outlineLevel="0" collapsed="false">
      <c r="A1504" s="2" t="s">
        <v>221</v>
      </c>
      <c r="B1504" s="2" t="s">
        <v>221</v>
      </c>
      <c r="C1504" s="2" t="s">
        <v>47</v>
      </c>
      <c r="D1504" s="2" t="s">
        <v>10</v>
      </c>
      <c r="E1504" s="2" t="s">
        <v>83</v>
      </c>
      <c r="F1504" s="2" t="s">
        <v>977</v>
      </c>
      <c r="G1504" s="14" t="n">
        <v>14.5</v>
      </c>
      <c r="H1504" s="14" t="n">
        <v>6.94</v>
      </c>
      <c r="I1504" s="14" t="n">
        <v>14.5</v>
      </c>
      <c r="J1504" s="23" t="n">
        <f aca="false">IF(AND(E1504="Priority",ISNUMBER('Cost model'!N737)),'Cost model'!N737,'Cost model'!M737)</f>
        <v>13.5</v>
      </c>
      <c r="K1504" s="14" t="n">
        <f aca="false">J1504-H1504</f>
        <v>6.56</v>
      </c>
      <c r="L1504" s="14" t="n">
        <f aca="false">G1504-H1504</f>
        <v>7.56</v>
      </c>
    </row>
    <row r="1505" customFormat="false" ht="15" hidden="false" customHeight="false" outlineLevel="0" collapsed="false">
      <c r="A1505" s="2" t="s">
        <v>142</v>
      </c>
      <c r="B1505" s="2" t="s">
        <v>142</v>
      </c>
      <c r="C1505" s="2" t="s">
        <v>47</v>
      </c>
      <c r="D1505" s="2" t="s">
        <v>10</v>
      </c>
      <c r="E1505" s="2" t="s">
        <v>74</v>
      </c>
      <c r="F1505" s="2" t="s">
        <v>977</v>
      </c>
      <c r="G1505" s="14" t="n">
        <v>9.5</v>
      </c>
      <c r="H1505" s="14" t="n">
        <v>41</v>
      </c>
      <c r="I1505" s="14" t="n">
        <v>9.5</v>
      </c>
      <c r="J1505" s="23" t="n">
        <f aca="false">IF(AND(E1505="Priority",ISNUMBER('Cost model'!N632)),'Cost model'!N632,'Cost model'!M632)</f>
        <v>9.5</v>
      </c>
      <c r="K1505" s="14" t="n">
        <f aca="false">J1505-H1505</f>
        <v>-31.5</v>
      </c>
      <c r="L1505" s="14" t="n">
        <f aca="false">G1505-H1505</f>
        <v>-31.5</v>
      </c>
    </row>
    <row r="1506" customFormat="false" ht="15" hidden="false" customHeight="false" outlineLevel="0" collapsed="false">
      <c r="A1506" s="2" t="s">
        <v>221</v>
      </c>
      <c r="B1506" s="2" t="s">
        <v>221</v>
      </c>
      <c r="C1506" s="2" t="s">
        <v>47</v>
      </c>
      <c r="D1506" s="2" t="s">
        <v>10</v>
      </c>
      <c r="E1506" s="2" t="s">
        <v>74</v>
      </c>
      <c r="F1506" s="2" t="s">
        <v>977</v>
      </c>
      <c r="G1506" s="14" t="n">
        <v>9.5</v>
      </c>
      <c r="H1506" s="14" t="n">
        <v>5.81</v>
      </c>
      <c r="I1506" s="14" t="n">
        <v>9.5</v>
      </c>
      <c r="J1506" s="23" t="n">
        <f aca="false">IF(AND(E1506="Priority",ISNUMBER('Cost model'!N737)),'Cost model'!N737,'Cost model'!M737)</f>
        <v>8.5</v>
      </c>
      <c r="K1506" s="14" t="n">
        <f aca="false">J1506-H1506</f>
        <v>2.69</v>
      </c>
      <c r="L1506" s="14" t="n">
        <f aca="false">G1506-H1506</f>
        <v>3.69</v>
      </c>
    </row>
    <row r="1507" customFormat="false" ht="15" hidden="false" customHeight="false" outlineLevel="0" collapsed="false">
      <c r="A1507" s="2" t="s">
        <v>142</v>
      </c>
      <c r="B1507" s="2" t="s">
        <v>142</v>
      </c>
      <c r="C1507" s="2" t="s">
        <v>49</v>
      </c>
      <c r="D1507" s="2" t="s">
        <v>12</v>
      </c>
      <c r="E1507" s="2" t="s">
        <v>74</v>
      </c>
      <c r="F1507" s="2" t="s">
        <v>977</v>
      </c>
      <c r="G1507" s="14" t="n">
        <v>19.5</v>
      </c>
      <c r="H1507" s="14" t="n">
        <v>21.51</v>
      </c>
      <c r="I1507" s="14" t="n">
        <v>19.5</v>
      </c>
      <c r="J1507" s="23" t="n">
        <f aca="false">IF(AND(E1507="Priority",ISNUMBER('Cost model'!N637)),'Cost model'!N637,'Cost model'!M637)</f>
        <v>45</v>
      </c>
      <c r="K1507" s="14" t="n">
        <f aca="false">J1507-H1507</f>
        <v>23.49</v>
      </c>
      <c r="L1507" s="14" t="n">
        <f aca="false">G1507-H1507</f>
        <v>-2.01</v>
      </c>
    </row>
    <row r="1508" customFormat="false" ht="15" hidden="false" customHeight="false" outlineLevel="0" collapsed="false">
      <c r="A1508" s="2" t="s">
        <v>174</v>
      </c>
      <c r="B1508" s="2" t="s">
        <v>158</v>
      </c>
      <c r="C1508" s="2" t="s">
        <v>48</v>
      </c>
      <c r="D1508" s="2" t="s">
        <v>10</v>
      </c>
      <c r="E1508" s="2" t="s">
        <v>74</v>
      </c>
      <c r="F1508" s="2" t="s">
        <v>976</v>
      </c>
      <c r="G1508" s="14" t="n">
        <v>12.5</v>
      </c>
      <c r="H1508" s="14" t="n">
        <v>11.46</v>
      </c>
      <c r="I1508" s="14" t="n">
        <v>14.5</v>
      </c>
      <c r="J1508" s="23" t="n">
        <f aca="false">IF(AND(E1508="Priority",ISNUMBER('Cost model'!N138)),'Cost model'!N138,'Cost model'!M138)</f>
        <v>16.5</v>
      </c>
      <c r="K1508" s="14" t="n">
        <f aca="false">J1508-H1508</f>
        <v>5.04</v>
      </c>
      <c r="L1508" s="14" t="n">
        <f aca="false">G1508-H1508</f>
        <v>1.04</v>
      </c>
    </row>
    <row r="1509" customFormat="false" ht="15" hidden="false" customHeight="false" outlineLevel="0" collapsed="false">
      <c r="A1509" s="2" t="s">
        <v>174</v>
      </c>
      <c r="B1509" s="2" t="s">
        <v>142</v>
      </c>
      <c r="C1509" s="2" t="s">
        <v>47</v>
      </c>
      <c r="D1509" s="2" t="s">
        <v>12</v>
      </c>
      <c r="E1509" s="2" t="s">
        <v>74</v>
      </c>
      <c r="F1509" s="2" t="s">
        <v>976</v>
      </c>
      <c r="G1509" s="14" t="n">
        <v>9.5</v>
      </c>
      <c r="H1509" s="14" t="n">
        <v>55.75</v>
      </c>
      <c r="I1509" s="14" t="n">
        <v>9.5</v>
      </c>
      <c r="J1509" s="23" t="n">
        <f aca="false">IF(AND(E1509="Priority",ISNUMBER('Cost model'!N125)),'Cost model'!N125,'Cost model'!M125)</f>
        <v>40</v>
      </c>
      <c r="K1509" s="14" t="n">
        <f aca="false">J1509-H1509</f>
        <v>-15.75</v>
      </c>
      <c r="L1509" s="14" t="n">
        <f aca="false">G1509-H1509</f>
        <v>-46.25</v>
      </c>
    </row>
    <row r="1510" customFormat="false" ht="15" hidden="false" customHeight="false" outlineLevel="0" collapsed="false">
      <c r="A1510" s="2" t="s">
        <v>124</v>
      </c>
      <c r="B1510" s="2" t="s">
        <v>124</v>
      </c>
      <c r="C1510" s="2" t="s">
        <v>48</v>
      </c>
      <c r="D1510" s="2" t="s">
        <v>10</v>
      </c>
      <c r="E1510" s="2" t="s">
        <v>74</v>
      </c>
      <c r="F1510" s="2" t="s">
        <v>977</v>
      </c>
      <c r="G1510" s="14" t="n">
        <v>12.5</v>
      </c>
      <c r="H1510" s="14" t="n">
        <v>10.77</v>
      </c>
      <c r="I1510" s="14" t="n">
        <v>12.5</v>
      </c>
      <c r="J1510" s="23" t="n">
        <f aca="false">IF(AND(E1510="Priority",ISNUMBER('Cost model'!N318)),'Cost model'!N318,'Cost model'!M318)</f>
        <v>14.5</v>
      </c>
      <c r="K1510" s="14" t="n">
        <f aca="false">J1510-H1510</f>
        <v>3.73</v>
      </c>
      <c r="L1510" s="14" t="n">
        <f aca="false">G1510-H1510</f>
        <v>1.73</v>
      </c>
    </row>
    <row r="1511" customFormat="false" ht="15" hidden="false" customHeight="false" outlineLevel="0" collapsed="false">
      <c r="A1511" s="2" t="s">
        <v>174</v>
      </c>
      <c r="B1511" s="2" t="s">
        <v>174</v>
      </c>
      <c r="C1511" s="2" t="s">
        <v>47</v>
      </c>
      <c r="D1511" s="2" t="s">
        <v>10</v>
      </c>
      <c r="E1511" s="2" t="s">
        <v>74</v>
      </c>
      <c r="F1511" s="2" t="s">
        <v>977</v>
      </c>
      <c r="G1511" s="14" t="n">
        <v>9.5</v>
      </c>
      <c r="H1511" s="14" t="n">
        <v>7.24</v>
      </c>
      <c r="I1511" s="14" t="n">
        <v>9.5</v>
      </c>
      <c r="J1511" s="23" t="n">
        <f aca="false">IF(AND(E1511="Priority",ISNUMBER('Cost model'!N167)),'Cost model'!N167,'Cost model'!M167)</f>
        <v>8.5</v>
      </c>
      <c r="K1511" s="14" t="n">
        <f aca="false">J1511-H1511</f>
        <v>1.26</v>
      </c>
      <c r="L1511" s="14" t="n">
        <f aca="false">G1511-H1511</f>
        <v>2.26</v>
      </c>
    </row>
    <row r="1512" customFormat="false" ht="15" hidden="false" customHeight="false" outlineLevel="0" collapsed="false">
      <c r="A1512" s="2" t="s">
        <v>124</v>
      </c>
      <c r="B1512" s="2" t="s">
        <v>124</v>
      </c>
      <c r="C1512" s="2" t="s">
        <v>47</v>
      </c>
      <c r="D1512" s="2" t="s">
        <v>10</v>
      </c>
      <c r="E1512" s="2" t="s">
        <v>74</v>
      </c>
      <c r="F1512" s="2" t="s">
        <v>977</v>
      </c>
      <c r="G1512" s="14" t="n">
        <v>9.5</v>
      </c>
      <c r="H1512" s="14" t="n">
        <v>27.37</v>
      </c>
      <c r="I1512" s="14" t="n">
        <v>9.5</v>
      </c>
      <c r="J1512" s="23" t="n">
        <f aca="false">IF(AND(E1512="Priority",ISNUMBER('Cost model'!N317)),'Cost model'!N317,'Cost model'!M317)</f>
        <v>10.5</v>
      </c>
      <c r="K1512" s="14" t="n">
        <f aca="false">J1512-H1512</f>
        <v>-16.87</v>
      </c>
      <c r="L1512" s="14" t="n">
        <f aca="false">G1512-H1512</f>
        <v>-17.87</v>
      </c>
    </row>
    <row r="1513" customFormat="false" ht="15" hidden="false" customHeight="false" outlineLevel="0" collapsed="false">
      <c r="A1513" s="2" t="s">
        <v>124</v>
      </c>
      <c r="B1513" s="2" t="s">
        <v>124</v>
      </c>
      <c r="C1513" s="2" t="s">
        <v>48</v>
      </c>
      <c r="D1513" s="2" t="s">
        <v>10</v>
      </c>
      <c r="E1513" s="2" t="s">
        <v>74</v>
      </c>
      <c r="F1513" s="2" t="s">
        <v>977</v>
      </c>
      <c r="G1513" s="14" t="n">
        <v>12.5</v>
      </c>
      <c r="H1513" s="14" t="n">
        <v>9.45</v>
      </c>
      <c r="I1513" s="14" t="n">
        <v>12.5</v>
      </c>
      <c r="J1513" s="23" t="n">
        <f aca="false">IF(AND(E1513="Priority",ISNUMBER('Cost model'!N318)),'Cost model'!N318,'Cost model'!M318)</f>
        <v>14.5</v>
      </c>
      <c r="K1513" s="14" t="n">
        <f aca="false">J1513-H1513</f>
        <v>5.05</v>
      </c>
      <c r="L1513" s="14" t="n">
        <f aca="false">G1513-H1513</f>
        <v>3.05</v>
      </c>
    </row>
    <row r="1514" customFormat="false" ht="15" hidden="false" customHeight="false" outlineLevel="0" collapsed="false">
      <c r="A1514" s="2" t="s">
        <v>142</v>
      </c>
      <c r="B1514" s="2" t="s">
        <v>174</v>
      </c>
      <c r="C1514" s="2" t="s">
        <v>47</v>
      </c>
      <c r="D1514" s="2" t="s">
        <v>12</v>
      </c>
      <c r="E1514" s="2" t="s">
        <v>74</v>
      </c>
      <c r="F1514" s="2" t="s">
        <v>976</v>
      </c>
      <c r="G1514" s="14" t="n">
        <v>14.5</v>
      </c>
      <c r="H1514" s="14" t="n">
        <v>22.84</v>
      </c>
      <c r="I1514" s="14" t="n">
        <v>19.5</v>
      </c>
      <c r="J1514" s="23" t="n">
        <f aca="false">IF(AND(E1514="Priority",ISNUMBER('Cost model'!N695)),'Cost model'!N695,'Cost model'!M695)</f>
        <v>40</v>
      </c>
      <c r="K1514" s="14" t="n">
        <f aca="false">J1514-H1514</f>
        <v>17.16</v>
      </c>
      <c r="L1514" s="14" t="n">
        <f aca="false">G1514-H1514</f>
        <v>-8.34</v>
      </c>
    </row>
    <row r="1515" customFormat="false" ht="15" hidden="false" customHeight="false" outlineLevel="0" collapsed="false">
      <c r="A1515" s="2" t="s">
        <v>174</v>
      </c>
      <c r="B1515" s="2" t="s">
        <v>174</v>
      </c>
      <c r="C1515" s="2" t="s">
        <v>48</v>
      </c>
      <c r="D1515" s="2" t="s">
        <v>10</v>
      </c>
      <c r="E1515" s="2" t="s">
        <v>74</v>
      </c>
      <c r="F1515" s="2" t="s">
        <v>977</v>
      </c>
      <c r="G1515" s="14" t="n">
        <v>12.5</v>
      </c>
      <c r="H1515" s="14" t="n">
        <v>20.05</v>
      </c>
      <c r="I1515" s="14" t="n">
        <v>12.5</v>
      </c>
      <c r="J1515" s="23" t="n">
        <f aca="false">IF(AND(E1515="Priority",ISNUMBER('Cost model'!N168)),'Cost model'!N168,'Cost model'!M168)</f>
        <v>13.5</v>
      </c>
      <c r="K1515" s="14" t="n">
        <f aca="false">J1515-H1515</f>
        <v>-6.55</v>
      </c>
      <c r="L1515" s="14" t="n">
        <f aca="false">G1515-H1515</f>
        <v>-7.55</v>
      </c>
    </row>
    <row r="1516" customFormat="false" ht="15" hidden="false" customHeight="false" outlineLevel="0" collapsed="false">
      <c r="A1516" s="2" t="s">
        <v>142</v>
      </c>
      <c r="B1516" s="2" t="s">
        <v>142</v>
      </c>
      <c r="C1516" s="2" t="s">
        <v>47</v>
      </c>
      <c r="D1516" s="2" t="s">
        <v>12</v>
      </c>
      <c r="E1516" s="2" t="s">
        <v>74</v>
      </c>
      <c r="F1516" s="2" t="s">
        <v>977</v>
      </c>
      <c r="G1516" s="14" t="n">
        <v>9.5</v>
      </c>
      <c r="H1516" s="14" t="n">
        <v>25.61</v>
      </c>
      <c r="I1516" s="14" t="n">
        <v>9.5</v>
      </c>
      <c r="J1516" s="23" t="n">
        <f aca="false">IF(AND(E1516="Priority",ISNUMBER('Cost model'!N635)),'Cost model'!N635,'Cost model'!M635)</f>
        <v>30.5</v>
      </c>
      <c r="K1516" s="14" t="n">
        <f aca="false">J1516-H1516</f>
        <v>4.89</v>
      </c>
      <c r="L1516" s="14" t="n">
        <f aca="false">G1516-H1516</f>
        <v>-16.11</v>
      </c>
    </row>
    <row r="1517" customFormat="false" ht="15" hidden="false" customHeight="false" outlineLevel="0" collapsed="false">
      <c r="A1517" s="2" t="s">
        <v>174</v>
      </c>
      <c r="B1517" s="2" t="s">
        <v>174</v>
      </c>
      <c r="C1517" s="2" t="s">
        <v>47</v>
      </c>
      <c r="D1517" s="2" t="s">
        <v>12</v>
      </c>
      <c r="E1517" s="2" t="s">
        <v>74</v>
      </c>
      <c r="F1517" s="2" t="s">
        <v>977</v>
      </c>
      <c r="G1517" s="14" t="n">
        <v>9.5</v>
      </c>
      <c r="H1517" s="14" t="n">
        <v>7.24</v>
      </c>
      <c r="I1517" s="14" t="n">
        <v>9.5</v>
      </c>
      <c r="J1517" s="23" t="n">
        <f aca="false">IF(AND(E1517="Priority",ISNUMBER('Cost model'!N170)),'Cost model'!N170,'Cost model'!M170)</f>
        <v>25.5</v>
      </c>
      <c r="K1517" s="14" t="n">
        <f aca="false">J1517-H1517</f>
        <v>18.26</v>
      </c>
      <c r="L1517" s="14" t="n">
        <f aca="false">G1517-H1517</f>
        <v>2.26</v>
      </c>
    </row>
    <row r="1518" customFormat="false" ht="15" hidden="false" customHeight="false" outlineLevel="0" collapsed="false">
      <c r="A1518" s="2" t="s">
        <v>142</v>
      </c>
      <c r="B1518" s="2" t="s">
        <v>174</v>
      </c>
      <c r="C1518" s="2" t="s">
        <v>49</v>
      </c>
      <c r="D1518" s="2" t="s">
        <v>10</v>
      </c>
      <c r="E1518" s="2" t="s">
        <v>74</v>
      </c>
      <c r="F1518" s="2" t="s">
        <v>976</v>
      </c>
      <c r="G1518" s="14" t="n">
        <v>17.5</v>
      </c>
      <c r="H1518" s="14" t="n">
        <v>10.02</v>
      </c>
      <c r="I1518" s="14" t="n">
        <v>17.5</v>
      </c>
      <c r="J1518" s="23" t="n">
        <f aca="false">IF(AND(E1518="Priority",ISNUMBER('Cost model'!N694)),'Cost model'!N694,'Cost model'!M694)</f>
        <v>17.5</v>
      </c>
      <c r="K1518" s="14" t="n">
        <f aca="false">J1518-H1518</f>
        <v>7.48</v>
      </c>
      <c r="L1518" s="14" t="n">
        <f aca="false">G1518-H1518</f>
        <v>7.48</v>
      </c>
    </row>
    <row r="1519" customFormat="false" ht="15" hidden="false" customHeight="false" outlineLevel="0" collapsed="false">
      <c r="A1519" s="2" t="s">
        <v>142</v>
      </c>
      <c r="B1519" s="2" t="s">
        <v>142</v>
      </c>
      <c r="C1519" s="2" t="s">
        <v>47</v>
      </c>
      <c r="D1519" s="2" t="s">
        <v>10</v>
      </c>
      <c r="E1519" s="2" t="s">
        <v>74</v>
      </c>
      <c r="F1519" s="2" t="s">
        <v>977</v>
      </c>
      <c r="G1519" s="14" t="n">
        <v>9.5</v>
      </c>
      <c r="H1519" s="14" t="n">
        <v>7.24</v>
      </c>
      <c r="I1519" s="14" t="n">
        <v>9.5</v>
      </c>
      <c r="J1519" s="23" t="n">
        <f aca="false">IF(AND(E1519="Priority",ISNUMBER('Cost model'!N632)),'Cost model'!N632,'Cost model'!M632)</f>
        <v>9.5</v>
      </c>
      <c r="K1519" s="14" t="n">
        <f aca="false">J1519-H1519</f>
        <v>2.26</v>
      </c>
      <c r="L1519" s="14" t="n">
        <f aca="false">G1519-H1519</f>
        <v>2.26</v>
      </c>
    </row>
    <row r="1520" customFormat="false" ht="15" hidden="false" customHeight="false" outlineLevel="0" collapsed="false">
      <c r="A1520" s="2" t="s">
        <v>124</v>
      </c>
      <c r="B1520" s="2" t="s">
        <v>124</v>
      </c>
      <c r="C1520" s="2" t="s">
        <v>48</v>
      </c>
      <c r="D1520" s="2" t="s">
        <v>12</v>
      </c>
      <c r="E1520" s="2" t="s">
        <v>74</v>
      </c>
      <c r="F1520" s="2" t="s">
        <v>977</v>
      </c>
      <c r="G1520" s="14" t="n">
        <v>24.5</v>
      </c>
      <c r="H1520" s="14" t="n">
        <v>102.45</v>
      </c>
      <c r="I1520" s="14" t="n">
        <v>12.5</v>
      </c>
      <c r="J1520" s="23" t="n">
        <f aca="false">IF(AND(E1520="Priority",ISNUMBER('Cost model'!N321)),'Cost model'!N321,'Cost model'!M321)</f>
        <v>40</v>
      </c>
      <c r="K1520" s="14" t="n">
        <f aca="false">J1520-H1520</f>
        <v>-62.45</v>
      </c>
      <c r="L1520" s="14" t="n">
        <f aca="false">G1520-H1520</f>
        <v>-77.95</v>
      </c>
    </row>
    <row r="1521" customFormat="false" ht="15" hidden="false" customHeight="false" outlineLevel="0" collapsed="false">
      <c r="A1521" s="2" t="s">
        <v>221</v>
      </c>
      <c r="B1521" s="2" t="s">
        <v>158</v>
      </c>
      <c r="C1521" s="2" t="s">
        <v>47</v>
      </c>
      <c r="D1521" s="2" t="s">
        <v>14</v>
      </c>
      <c r="E1521" s="2" t="s">
        <v>74</v>
      </c>
      <c r="F1521" s="2" t="s">
        <v>976</v>
      </c>
      <c r="G1521" s="14" t="n">
        <v>25</v>
      </c>
      <c r="H1521" s="14" t="n">
        <v>100.65</v>
      </c>
      <c r="I1521" s="14" t="n">
        <v>85</v>
      </c>
      <c r="J1521" s="23" t="n">
        <f aca="false">IF(AND(E1521="Priority",ISNUMBER('Cost model'!N761)),'Cost model'!N761,'Cost model'!M761)</f>
        <v>130</v>
      </c>
      <c r="K1521" s="14" t="n">
        <f aca="false">J1521-H1521</f>
        <v>29.35</v>
      </c>
      <c r="L1521" s="14" t="n">
        <f aca="false">G1521-H1521</f>
        <v>-75.65</v>
      </c>
    </row>
    <row r="1522" customFormat="false" ht="15" hidden="false" customHeight="false" outlineLevel="0" collapsed="false">
      <c r="A1522" s="2" t="s">
        <v>124</v>
      </c>
      <c r="B1522" s="2" t="s">
        <v>124</v>
      </c>
      <c r="C1522" s="2" t="s">
        <v>48</v>
      </c>
      <c r="D1522" s="2" t="s">
        <v>14</v>
      </c>
      <c r="E1522" s="2" t="s">
        <v>74</v>
      </c>
      <c r="F1522" s="2" t="s">
        <v>977</v>
      </c>
      <c r="G1522" s="14" t="n">
        <v>24.5</v>
      </c>
      <c r="H1522" s="14" t="n">
        <v>93.85</v>
      </c>
      <c r="I1522" s="14" t="n">
        <v>45</v>
      </c>
      <c r="J1522" s="23" t="n">
        <f aca="false">IF(AND(E1522="Priority",ISNUMBER('Cost model'!N327)),'Cost model'!N327,'Cost model'!M327)</f>
        <v>130</v>
      </c>
      <c r="K1522" s="14" t="n">
        <f aca="false">J1522-H1522</f>
        <v>36.15</v>
      </c>
      <c r="L1522" s="14" t="n">
        <f aca="false">G1522-H1522</f>
        <v>-69.35</v>
      </c>
    </row>
    <row r="1523" customFormat="false" ht="15" hidden="false" customHeight="false" outlineLevel="0" collapsed="false">
      <c r="A1523" s="2" t="s">
        <v>174</v>
      </c>
      <c r="B1523" s="2" t="s">
        <v>174</v>
      </c>
      <c r="C1523" s="2" t="s">
        <v>47</v>
      </c>
      <c r="D1523" s="2" t="s">
        <v>10</v>
      </c>
      <c r="E1523" s="2" t="s">
        <v>74</v>
      </c>
      <c r="F1523" s="2" t="s">
        <v>977</v>
      </c>
      <c r="G1523" s="14" t="n">
        <v>9.5</v>
      </c>
      <c r="H1523" s="14" t="n">
        <v>6.48</v>
      </c>
      <c r="I1523" s="14" t="n">
        <v>9.5</v>
      </c>
      <c r="J1523" s="23" t="n">
        <f aca="false">IF(AND(E1523="Priority",ISNUMBER('Cost model'!N167)),'Cost model'!N167,'Cost model'!M167)</f>
        <v>8.5</v>
      </c>
      <c r="K1523" s="14" t="n">
        <f aca="false">J1523-H1523</f>
        <v>2.02</v>
      </c>
      <c r="L1523" s="14" t="n">
        <f aca="false">G1523-H1523</f>
        <v>3.02</v>
      </c>
    </row>
    <row r="1524" customFormat="false" ht="15" hidden="false" customHeight="false" outlineLevel="0" collapsed="false">
      <c r="A1524" s="2" t="s">
        <v>174</v>
      </c>
      <c r="B1524" s="2" t="s">
        <v>174</v>
      </c>
      <c r="C1524" s="2" t="s">
        <v>47</v>
      </c>
      <c r="D1524" s="2" t="s">
        <v>12</v>
      </c>
      <c r="E1524" s="2" t="s">
        <v>74</v>
      </c>
      <c r="F1524" s="2" t="s">
        <v>977</v>
      </c>
      <c r="G1524" s="14" t="n">
        <v>9.5</v>
      </c>
      <c r="H1524" s="14" t="n">
        <v>27.27</v>
      </c>
      <c r="I1524" s="14" t="n">
        <v>9.5</v>
      </c>
      <c r="J1524" s="23" t="n">
        <f aca="false">IF(AND(E1524="Priority",ISNUMBER('Cost model'!N170)),'Cost model'!N170,'Cost model'!M170)</f>
        <v>25.5</v>
      </c>
      <c r="K1524" s="14" t="n">
        <f aca="false">J1524-H1524</f>
        <v>-1.77</v>
      </c>
      <c r="L1524" s="14" t="n">
        <f aca="false">G1524-H1524</f>
        <v>-17.77</v>
      </c>
    </row>
    <row r="1525" customFormat="false" ht="15" hidden="false" customHeight="false" outlineLevel="0" collapsed="false">
      <c r="A1525" s="2" t="s">
        <v>174</v>
      </c>
      <c r="B1525" s="2" t="s">
        <v>124</v>
      </c>
      <c r="C1525" s="2" t="s">
        <v>49</v>
      </c>
      <c r="D1525" s="2" t="s">
        <v>10</v>
      </c>
      <c r="E1525" s="2" t="s">
        <v>74</v>
      </c>
      <c r="F1525" s="2" t="s">
        <v>976</v>
      </c>
      <c r="G1525" s="14" t="n">
        <v>17.5</v>
      </c>
      <c r="H1525" s="14" t="n">
        <v>11.32</v>
      </c>
      <c r="I1525" s="14" t="n">
        <v>17.5</v>
      </c>
      <c r="J1525" s="23" t="n">
        <f aca="false">IF(AND(E1525="Priority",ISNUMBER('Cost model'!N109)),'Cost model'!N109,'Cost model'!M109)</f>
        <v>18.5</v>
      </c>
      <c r="K1525" s="14" t="n">
        <f aca="false">J1525-H1525</f>
        <v>7.18</v>
      </c>
      <c r="L1525" s="14" t="n">
        <f aca="false">G1525-H1525</f>
        <v>6.18</v>
      </c>
    </row>
    <row r="1526" customFormat="false" ht="15" hidden="false" customHeight="false" outlineLevel="0" collapsed="false">
      <c r="A1526" s="2" t="s">
        <v>174</v>
      </c>
      <c r="B1526" s="2" t="s">
        <v>174</v>
      </c>
      <c r="C1526" s="2" t="s">
        <v>47</v>
      </c>
      <c r="D1526" s="2" t="s">
        <v>12</v>
      </c>
      <c r="E1526" s="2" t="s">
        <v>74</v>
      </c>
      <c r="F1526" s="2" t="s">
        <v>977</v>
      </c>
      <c r="G1526" s="14" t="n">
        <v>9.5</v>
      </c>
      <c r="H1526" s="14" t="n">
        <v>7.24</v>
      </c>
      <c r="I1526" s="14" t="n">
        <v>9.5</v>
      </c>
      <c r="J1526" s="23" t="n">
        <f aca="false">IF(AND(E1526="Priority",ISNUMBER('Cost model'!N170)),'Cost model'!N170,'Cost model'!M170)</f>
        <v>25.5</v>
      </c>
      <c r="K1526" s="14" t="n">
        <f aca="false">J1526-H1526</f>
        <v>18.26</v>
      </c>
      <c r="L1526" s="14" t="n">
        <f aca="false">G1526-H1526</f>
        <v>2.26</v>
      </c>
    </row>
    <row r="1527" customFormat="false" ht="15" hidden="false" customHeight="false" outlineLevel="0" collapsed="false">
      <c r="A1527" s="2" t="s">
        <v>142</v>
      </c>
      <c r="B1527" s="2" t="s">
        <v>142</v>
      </c>
      <c r="C1527" s="2" t="s">
        <v>47</v>
      </c>
      <c r="D1527" s="2" t="s">
        <v>10</v>
      </c>
      <c r="E1527" s="2" t="s">
        <v>74</v>
      </c>
      <c r="F1527" s="2" t="s">
        <v>977</v>
      </c>
      <c r="G1527" s="14" t="n">
        <v>9.5</v>
      </c>
      <c r="H1527" s="14" t="n">
        <v>7.07</v>
      </c>
      <c r="I1527" s="14" t="n">
        <v>9.5</v>
      </c>
      <c r="J1527" s="23" t="n">
        <f aca="false">IF(AND(E1527="Priority",ISNUMBER('Cost model'!N632)),'Cost model'!N632,'Cost model'!M632)</f>
        <v>9.5</v>
      </c>
      <c r="K1527" s="14" t="n">
        <f aca="false">J1527-H1527</f>
        <v>2.43</v>
      </c>
      <c r="L1527" s="14" t="n">
        <f aca="false">G1527-H1527</f>
        <v>2.43</v>
      </c>
    </row>
    <row r="1528" customFormat="false" ht="15" hidden="false" customHeight="false" outlineLevel="0" collapsed="false">
      <c r="A1528" s="2" t="s">
        <v>221</v>
      </c>
      <c r="B1528" s="2" t="s">
        <v>221</v>
      </c>
      <c r="C1528" s="2" t="s">
        <v>47</v>
      </c>
      <c r="D1528" s="2" t="s">
        <v>12</v>
      </c>
      <c r="E1528" s="2" t="s">
        <v>83</v>
      </c>
      <c r="F1528" s="2" t="s">
        <v>977</v>
      </c>
      <c r="G1528" s="14" t="n">
        <v>19.5</v>
      </c>
      <c r="H1528" s="14" t="n">
        <v>29.67</v>
      </c>
      <c r="I1528" s="14" t="n">
        <v>19.5</v>
      </c>
      <c r="J1528" s="23" t="n">
        <f aca="false">IF(AND(E1528="Priority",ISNUMBER('Cost model'!N740)),'Cost model'!N740,'Cost model'!M740)</f>
        <v>28.5</v>
      </c>
      <c r="K1528" s="14" t="n">
        <f aca="false">J1528-H1528</f>
        <v>-1.17</v>
      </c>
      <c r="L1528" s="14" t="n">
        <f aca="false">G1528-H1528</f>
        <v>-10.17</v>
      </c>
    </row>
    <row r="1529" customFormat="false" ht="15" hidden="false" customHeight="false" outlineLevel="0" collapsed="false">
      <c r="A1529" s="2" t="s">
        <v>142</v>
      </c>
      <c r="B1529" s="2" t="s">
        <v>142</v>
      </c>
      <c r="C1529" s="2" t="s">
        <v>49</v>
      </c>
      <c r="D1529" s="2" t="s">
        <v>10</v>
      </c>
      <c r="E1529" s="2" t="s">
        <v>74</v>
      </c>
      <c r="F1529" s="2" t="s">
        <v>977</v>
      </c>
      <c r="G1529" s="14" t="n">
        <v>17.5</v>
      </c>
      <c r="H1529" s="14" t="n">
        <v>21.51</v>
      </c>
      <c r="I1529" s="14" t="n">
        <v>17.5</v>
      </c>
      <c r="J1529" s="23" t="n">
        <f aca="false">IF(AND(E1529="Priority",ISNUMBER('Cost model'!N634)),'Cost model'!N634,'Cost model'!M634)</f>
        <v>15.5</v>
      </c>
      <c r="K1529" s="14" t="n">
        <f aca="false">J1529-H1529</f>
        <v>-6.01</v>
      </c>
      <c r="L1529" s="14" t="n">
        <f aca="false">G1529-H1529</f>
        <v>-4.01</v>
      </c>
    </row>
    <row r="1530" customFormat="false" ht="15" hidden="false" customHeight="false" outlineLevel="0" collapsed="false">
      <c r="A1530" s="2" t="s">
        <v>142</v>
      </c>
      <c r="B1530" s="2" t="s">
        <v>142</v>
      </c>
      <c r="C1530" s="2" t="s">
        <v>47</v>
      </c>
      <c r="D1530" s="2" t="s">
        <v>10</v>
      </c>
      <c r="E1530" s="2" t="s">
        <v>74</v>
      </c>
      <c r="F1530" s="2" t="s">
        <v>977</v>
      </c>
      <c r="G1530" s="14" t="n">
        <v>9.5</v>
      </c>
      <c r="H1530" s="14" t="n">
        <v>7.12</v>
      </c>
      <c r="I1530" s="14" t="n">
        <v>9.5</v>
      </c>
      <c r="J1530" s="23" t="n">
        <f aca="false">IF(AND(E1530="Priority",ISNUMBER('Cost model'!N632)),'Cost model'!N632,'Cost model'!M632)</f>
        <v>9.5</v>
      </c>
      <c r="K1530" s="14" t="n">
        <f aca="false">J1530-H1530</f>
        <v>2.38</v>
      </c>
      <c r="L1530" s="14" t="n">
        <f aca="false">G1530-H1530</f>
        <v>2.38</v>
      </c>
    </row>
    <row r="1531" customFormat="false" ht="15" hidden="false" customHeight="false" outlineLevel="0" collapsed="false">
      <c r="A1531" s="2" t="s">
        <v>142</v>
      </c>
      <c r="B1531" s="2" t="s">
        <v>174</v>
      </c>
      <c r="C1531" s="2" t="s">
        <v>47</v>
      </c>
      <c r="D1531" s="2" t="s">
        <v>10</v>
      </c>
      <c r="E1531" s="2" t="s">
        <v>83</v>
      </c>
      <c r="F1531" s="2" t="s">
        <v>976</v>
      </c>
      <c r="G1531" s="14" t="n">
        <v>19.5</v>
      </c>
      <c r="H1531" s="14" t="n">
        <v>9.21</v>
      </c>
      <c r="I1531" s="14" t="n">
        <v>19.5</v>
      </c>
      <c r="J1531" s="23" t="n">
        <f aca="false">IF(AND(E1531="Priority",ISNUMBER('Cost model'!N692)),'Cost model'!N692,'Cost model'!M692)</f>
        <v>14.5</v>
      </c>
      <c r="K1531" s="14" t="n">
        <f aca="false">J1531-H1531</f>
        <v>5.29</v>
      </c>
      <c r="L1531" s="14" t="n">
        <f aca="false">G1531-H1531</f>
        <v>10.29</v>
      </c>
    </row>
    <row r="1532" customFormat="false" ht="15" hidden="false" customHeight="false" outlineLevel="0" collapsed="false">
      <c r="A1532" s="2" t="s">
        <v>124</v>
      </c>
      <c r="B1532" s="2" t="s">
        <v>124</v>
      </c>
      <c r="C1532" s="2" t="s">
        <v>49</v>
      </c>
      <c r="D1532" s="2" t="s">
        <v>10</v>
      </c>
      <c r="E1532" s="2" t="s">
        <v>74</v>
      </c>
      <c r="F1532" s="2" t="s">
        <v>977</v>
      </c>
      <c r="G1532" s="14" t="n">
        <v>9.5</v>
      </c>
      <c r="H1532" s="14" t="n">
        <v>10.66</v>
      </c>
      <c r="I1532" s="14" t="n">
        <v>17.5</v>
      </c>
      <c r="J1532" s="23" t="n">
        <f aca="false">IF(AND(E1532="Priority",ISNUMBER('Cost model'!N319)),'Cost model'!N319,'Cost model'!M319)</f>
        <v>16.5</v>
      </c>
      <c r="K1532" s="14" t="n">
        <f aca="false">J1532-H1532</f>
        <v>5.84</v>
      </c>
      <c r="L1532" s="14" t="n">
        <f aca="false">G1532-H1532</f>
        <v>-1.16</v>
      </c>
    </row>
    <row r="1533" customFormat="false" ht="15" hidden="false" customHeight="false" outlineLevel="0" collapsed="false">
      <c r="A1533" s="2" t="s">
        <v>142</v>
      </c>
      <c r="B1533" s="2" t="s">
        <v>142</v>
      </c>
      <c r="C1533" s="2" t="s">
        <v>47</v>
      </c>
      <c r="D1533" s="2" t="s">
        <v>10</v>
      </c>
      <c r="E1533" s="2" t="s">
        <v>83</v>
      </c>
      <c r="F1533" s="2" t="s">
        <v>977</v>
      </c>
      <c r="G1533" s="14" t="n">
        <v>14.5</v>
      </c>
      <c r="H1533" s="14" t="n">
        <v>5.81</v>
      </c>
      <c r="I1533" s="14" t="n">
        <v>14.5</v>
      </c>
      <c r="J1533" s="23" t="n">
        <f aca="false">IF(AND(E1533="Priority",ISNUMBER('Cost model'!N632)),'Cost model'!N632,'Cost model'!M632)</f>
        <v>14.5</v>
      </c>
      <c r="K1533" s="14" t="n">
        <f aca="false">J1533-H1533</f>
        <v>8.69</v>
      </c>
      <c r="L1533" s="14" t="n">
        <f aca="false">G1533-H1533</f>
        <v>8.69</v>
      </c>
    </row>
    <row r="1534" customFormat="false" ht="15" hidden="false" customHeight="false" outlineLevel="0" collapsed="false">
      <c r="A1534" s="2" t="s">
        <v>124</v>
      </c>
      <c r="B1534" s="2" t="s">
        <v>124</v>
      </c>
      <c r="C1534" s="2" t="s">
        <v>49</v>
      </c>
      <c r="D1534" s="2" t="s">
        <v>10</v>
      </c>
      <c r="E1534" s="2" t="s">
        <v>74</v>
      </c>
      <c r="F1534" s="2" t="s">
        <v>977</v>
      </c>
      <c r="G1534" s="14" t="n">
        <v>17.5</v>
      </c>
      <c r="H1534" s="14" t="n">
        <v>10.66</v>
      </c>
      <c r="I1534" s="14" t="n">
        <v>17.5</v>
      </c>
      <c r="J1534" s="23" t="n">
        <f aca="false">IF(AND(E1534="Priority",ISNUMBER('Cost model'!N319)),'Cost model'!N319,'Cost model'!M319)</f>
        <v>16.5</v>
      </c>
      <c r="K1534" s="14" t="n">
        <f aca="false">J1534-H1534</f>
        <v>5.84</v>
      </c>
      <c r="L1534" s="14" t="n">
        <f aca="false">G1534-H1534</f>
        <v>6.84</v>
      </c>
    </row>
    <row r="1535" customFormat="false" ht="15" hidden="false" customHeight="false" outlineLevel="0" collapsed="false">
      <c r="A1535" s="2" t="s">
        <v>142</v>
      </c>
      <c r="B1535" s="2" t="s">
        <v>142</v>
      </c>
      <c r="C1535" s="2" t="s">
        <v>47</v>
      </c>
      <c r="D1535" s="2" t="s">
        <v>13</v>
      </c>
      <c r="E1535" s="2" t="s">
        <v>74</v>
      </c>
      <c r="F1535" s="2" t="s">
        <v>977</v>
      </c>
      <c r="G1535" s="14" t="n">
        <v>25</v>
      </c>
      <c r="H1535" s="14" t="n">
        <v>44.76</v>
      </c>
      <c r="I1535" s="14" t="n">
        <v>19</v>
      </c>
      <c r="J1535" s="23" t="n">
        <f aca="false">IF(AND(E1535="Priority",ISNUMBER('Cost model'!N638)),'Cost model'!N638,'Cost model'!M638)</f>
        <v>50</v>
      </c>
      <c r="K1535" s="14" t="n">
        <f aca="false">J1535-H1535</f>
        <v>5.24</v>
      </c>
      <c r="L1535" s="14" t="n">
        <f aca="false">G1535-H1535</f>
        <v>-19.76</v>
      </c>
    </row>
    <row r="1536" customFormat="false" ht="15" hidden="false" customHeight="false" outlineLevel="0" collapsed="false">
      <c r="A1536" s="2" t="s">
        <v>174</v>
      </c>
      <c r="B1536" s="2" t="s">
        <v>142</v>
      </c>
      <c r="C1536" s="2" t="s">
        <v>48</v>
      </c>
      <c r="D1536" s="2" t="s">
        <v>10</v>
      </c>
      <c r="E1536" s="2" t="s">
        <v>74</v>
      </c>
      <c r="F1536" s="2" t="s">
        <v>976</v>
      </c>
      <c r="G1536" s="14" t="n">
        <v>12.5</v>
      </c>
      <c r="H1536" s="14" t="n">
        <v>20.05</v>
      </c>
      <c r="I1536" s="14" t="n">
        <v>12.5</v>
      </c>
      <c r="J1536" s="23" t="n">
        <f aca="false">IF(AND(E1536="Priority",ISNUMBER('Cost model'!N123)),'Cost model'!N123,'Cost model'!M123)</f>
        <v>16.5</v>
      </c>
      <c r="K1536" s="14" t="n">
        <f aca="false">J1536-H1536</f>
        <v>-3.55</v>
      </c>
      <c r="L1536" s="14" t="n">
        <f aca="false">G1536-H1536</f>
        <v>-7.55</v>
      </c>
    </row>
    <row r="1537" customFormat="false" ht="15" hidden="false" customHeight="false" outlineLevel="0" collapsed="false">
      <c r="A1537" s="2" t="s">
        <v>124</v>
      </c>
      <c r="B1537" s="2" t="s">
        <v>124</v>
      </c>
      <c r="C1537" s="2" t="s">
        <v>48</v>
      </c>
      <c r="D1537" s="2" t="s">
        <v>12</v>
      </c>
      <c r="E1537" s="2" t="s">
        <v>74</v>
      </c>
      <c r="F1537" s="2" t="s">
        <v>977</v>
      </c>
      <c r="G1537" s="14" t="n">
        <v>24.5</v>
      </c>
      <c r="H1537" s="14" t="n">
        <v>156.54</v>
      </c>
      <c r="I1537" s="14" t="n">
        <v>12.5</v>
      </c>
      <c r="J1537" s="23" t="n">
        <f aca="false">IF(AND(E1537="Priority",ISNUMBER('Cost model'!N321)),'Cost model'!N321,'Cost model'!M321)</f>
        <v>40</v>
      </c>
      <c r="K1537" s="14" t="n">
        <f aca="false">J1537-H1537</f>
        <v>-116.54</v>
      </c>
      <c r="L1537" s="14" t="n">
        <f aca="false">G1537-H1537</f>
        <v>-132.04</v>
      </c>
    </row>
    <row r="1538" customFormat="false" ht="15" hidden="false" customHeight="false" outlineLevel="0" collapsed="false">
      <c r="A1538" s="2" t="s">
        <v>142</v>
      </c>
      <c r="B1538" s="2" t="s">
        <v>142</v>
      </c>
      <c r="C1538" s="2" t="s">
        <v>47</v>
      </c>
      <c r="D1538" s="2" t="s">
        <v>10</v>
      </c>
      <c r="E1538" s="2" t="s">
        <v>83</v>
      </c>
      <c r="F1538" s="2" t="s">
        <v>977</v>
      </c>
      <c r="G1538" s="14" t="n">
        <v>14.5</v>
      </c>
      <c r="H1538" s="14" t="n">
        <v>20.05</v>
      </c>
      <c r="I1538" s="14" t="n">
        <v>14.5</v>
      </c>
      <c r="J1538" s="23" t="n">
        <f aca="false">IF(AND(E1538="Priority",ISNUMBER('Cost model'!N632)),'Cost model'!N632,'Cost model'!M632)</f>
        <v>14.5</v>
      </c>
      <c r="K1538" s="14" t="n">
        <f aca="false">J1538-H1538</f>
        <v>-5.55</v>
      </c>
      <c r="L1538" s="14" t="n">
        <f aca="false">G1538-H1538</f>
        <v>-5.55</v>
      </c>
    </row>
    <row r="1539" customFormat="false" ht="15" hidden="false" customHeight="false" outlineLevel="0" collapsed="false">
      <c r="A1539" s="2" t="s">
        <v>221</v>
      </c>
      <c r="B1539" s="2" t="s">
        <v>221</v>
      </c>
      <c r="C1539" s="2" t="s">
        <v>47</v>
      </c>
      <c r="D1539" s="2" t="s">
        <v>10</v>
      </c>
      <c r="E1539" s="2" t="s">
        <v>74</v>
      </c>
      <c r="F1539" s="2" t="s">
        <v>977</v>
      </c>
      <c r="G1539" s="14" t="n">
        <v>9.5</v>
      </c>
      <c r="H1539" s="14" t="n">
        <v>6.56</v>
      </c>
      <c r="I1539" s="14" t="n">
        <v>9.5</v>
      </c>
      <c r="J1539" s="23" t="n">
        <f aca="false">IF(AND(E1539="Priority",ISNUMBER('Cost model'!N737)),'Cost model'!N737,'Cost model'!M737)</f>
        <v>8.5</v>
      </c>
      <c r="K1539" s="14" t="n">
        <f aca="false">J1539-H1539</f>
        <v>1.94</v>
      </c>
      <c r="L1539" s="14" t="n">
        <f aca="false">G1539-H1539</f>
        <v>2.94</v>
      </c>
    </row>
    <row r="1540" customFormat="false" ht="15" hidden="false" customHeight="false" outlineLevel="0" collapsed="false">
      <c r="A1540" s="2" t="s">
        <v>142</v>
      </c>
      <c r="B1540" s="2" t="s">
        <v>174</v>
      </c>
      <c r="C1540" s="2" t="s">
        <v>47</v>
      </c>
      <c r="D1540" s="2" t="s">
        <v>10</v>
      </c>
      <c r="E1540" s="2" t="s">
        <v>74</v>
      </c>
      <c r="F1540" s="2" t="s">
        <v>976</v>
      </c>
      <c r="G1540" s="14" t="n">
        <v>14.5</v>
      </c>
      <c r="H1540" s="14" t="n">
        <v>5.81</v>
      </c>
      <c r="I1540" s="14" t="n">
        <v>14.5</v>
      </c>
      <c r="J1540" s="23" t="n">
        <f aca="false">IF(AND(E1540="Priority",ISNUMBER('Cost model'!N692)),'Cost model'!N692,'Cost model'!M692)</f>
        <v>9.5</v>
      </c>
      <c r="K1540" s="14" t="n">
        <f aca="false">J1540-H1540</f>
        <v>3.69</v>
      </c>
      <c r="L1540" s="14" t="n">
        <f aca="false">G1540-H1540</f>
        <v>8.69</v>
      </c>
    </row>
    <row r="1541" customFormat="false" ht="15" hidden="false" customHeight="false" outlineLevel="0" collapsed="false">
      <c r="A1541" s="2" t="s">
        <v>123</v>
      </c>
      <c r="B1541" s="2" t="s">
        <v>174</v>
      </c>
      <c r="C1541" s="2" t="s">
        <v>47</v>
      </c>
      <c r="D1541" s="2" t="s">
        <v>12</v>
      </c>
      <c r="E1541" s="2" t="s">
        <v>83</v>
      </c>
      <c r="F1541" s="2" t="s">
        <v>976</v>
      </c>
      <c r="G1541" s="14" t="n">
        <v>24.5</v>
      </c>
      <c r="H1541" s="14" t="n">
        <v>41</v>
      </c>
      <c r="I1541" s="14" t="n">
        <v>24.5</v>
      </c>
      <c r="J1541" s="23" t="n">
        <f aca="false">IF(AND(E1541="Priority",ISNUMBER('Cost model'!N50)),'Cost model'!N50,'Cost model'!M50)</f>
        <v>55</v>
      </c>
      <c r="K1541" s="14" t="n">
        <f aca="false">J1541-H1541</f>
        <v>14</v>
      </c>
      <c r="L1541" s="14" t="n">
        <f aca="false">G1541-H1541</f>
        <v>-16.5</v>
      </c>
    </row>
    <row r="1542" customFormat="false" ht="15" hidden="false" customHeight="false" outlineLevel="0" collapsed="false">
      <c r="A1542" s="2" t="s">
        <v>221</v>
      </c>
      <c r="B1542" s="2" t="s">
        <v>221</v>
      </c>
      <c r="C1542" s="2" t="s">
        <v>49</v>
      </c>
      <c r="D1542" s="2" t="s">
        <v>10</v>
      </c>
      <c r="E1542" s="2" t="s">
        <v>74</v>
      </c>
      <c r="F1542" s="2" t="s">
        <v>977</v>
      </c>
      <c r="G1542" s="14" t="n">
        <v>29.5</v>
      </c>
      <c r="H1542" s="14" t="n">
        <v>10.02</v>
      </c>
      <c r="I1542" s="14" t="n">
        <v>17.5</v>
      </c>
      <c r="J1542" s="23" t="n">
        <f aca="false">IF(AND(E1542="Priority",ISNUMBER('Cost model'!N739)),'Cost model'!N739,'Cost model'!M739)</f>
        <v>17.5</v>
      </c>
      <c r="K1542" s="14" t="n">
        <f aca="false">J1542-H1542</f>
        <v>7.48</v>
      </c>
      <c r="L1542" s="14" t="n">
        <f aca="false">G1542-H1542</f>
        <v>19.48</v>
      </c>
    </row>
    <row r="1543" customFormat="false" ht="15" hidden="false" customHeight="false" outlineLevel="0" collapsed="false">
      <c r="A1543" s="2" t="s">
        <v>174</v>
      </c>
      <c r="B1543" s="2" t="s">
        <v>174</v>
      </c>
      <c r="C1543" s="2" t="s">
        <v>48</v>
      </c>
      <c r="D1543" s="2" t="s">
        <v>10</v>
      </c>
      <c r="E1543" s="2" t="s">
        <v>74</v>
      </c>
      <c r="F1543" s="2" t="s">
        <v>977</v>
      </c>
      <c r="G1543" s="14" t="n">
        <v>12.5</v>
      </c>
      <c r="H1543" s="14" t="n">
        <v>10.44</v>
      </c>
      <c r="I1543" s="14" t="n">
        <v>12.5</v>
      </c>
      <c r="J1543" s="23" t="n">
        <f aca="false">IF(AND(E1543="Priority",ISNUMBER('Cost model'!N168)),'Cost model'!N168,'Cost model'!M168)</f>
        <v>13.5</v>
      </c>
      <c r="K1543" s="14" t="n">
        <f aca="false">J1543-H1543</f>
        <v>3.06</v>
      </c>
      <c r="L1543" s="14" t="n">
        <f aca="false">G1543-H1543</f>
        <v>2.06</v>
      </c>
    </row>
    <row r="1544" customFormat="false" ht="15" hidden="false" customHeight="false" outlineLevel="0" collapsed="false">
      <c r="A1544" s="2" t="s">
        <v>221</v>
      </c>
      <c r="B1544" s="2" t="s">
        <v>221</v>
      </c>
      <c r="C1544" s="2" t="s">
        <v>47</v>
      </c>
      <c r="D1544" s="2" t="s">
        <v>10</v>
      </c>
      <c r="E1544" s="2" t="s">
        <v>74</v>
      </c>
      <c r="F1544" s="2" t="s">
        <v>977</v>
      </c>
      <c r="G1544" s="14" t="n">
        <v>9.5</v>
      </c>
      <c r="H1544" s="14" t="n">
        <v>6.94</v>
      </c>
      <c r="I1544" s="14" t="n">
        <v>9.5</v>
      </c>
      <c r="J1544" s="23" t="n">
        <f aca="false">IF(AND(E1544="Priority",ISNUMBER('Cost model'!N737)),'Cost model'!N737,'Cost model'!M737)</f>
        <v>8.5</v>
      </c>
      <c r="K1544" s="14" t="n">
        <f aca="false">J1544-H1544</f>
        <v>1.56</v>
      </c>
      <c r="L1544" s="14" t="n">
        <f aca="false">G1544-H1544</f>
        <v>2.56</v>
      </c>
    </row>
    <row r="1545" customFormat="false" ht="15" hidden="false" customHeight="false" outlineLevel="0" collapsed="false">
      <c r="A1545" s="2" t="s">
        <v>124</v>
      </c>
      <c r="B1545" s="2" t="s">
        <v>174</v>
      </c>
      <c r="C1545" s="2" t="s">
        <v>48</v>
      </c>
      <c r="D1545" s="2" t="s">
        <v>14</v>
      </c>
      <c r="E1545" s="2" t="s">
        <v>74</v>
      </c>
      <c r="F1545" s="2" t="s">
        <v>976</v>
      </c>
      <c r="G1545" s="14" t="n">
        <v>24.5</v>
      </c>
      <c r="H1545" s="14" t="n">
        <v>311.09</v>
      </c>
      <c r="I1545" s="14" t="n">
        <v>125</v>
      </c>
      <c r="J1545" s="23" t="n">
        <f aca="false">IF(AND(E1545="Priority",ISNUMBER('Cost model'!N372)),'Cost model'!N372,'Cost model'!M372)</f>
        <v>165</v>
      </c>
      <c r="K1545" s="14" t="n">
        <f aca="false">J1545-H1545</f>
        <v>-146.09</v>
      </c>
      <c r="L1545" s="14" t="n">
        <f aca="false">G1545-H1545</f>
        <v>-286.59</v>
      </c>
    </row>
    <row r="1546" customFormat="false" ht="15" hidden="false" customHeight="false" outlineLevel="0" collapsed="false">
      <c r="A1546" s="2" t="s">
        <v>221</v>
      </c>
      <c r="B1546" s="2" t="s">
        <v>158</v>
      </c>
      <c r="C1546" s="2" t="s">
        <v>47</v>
      </c>
      <c r="D1546" s="2" t="s">
        <v>10</v>
      </c>
      <c r="E1546" s="2" t="s">
        <v>74</v>
      </c>
      <c r="F1546" s="2" t="s">
        <v>976</v>
      </c>
      <c r="G1546" s="14" t="n">
        <v>20</v>
      </c>
      <c r="H1546" s="14" t="n">
        <v>20.05</v>
      </c>
      <c r="I1546" s="14" t="n">
        <v>14.5</v>
      </c>
      <c r="J1546" s="23" t="n">
        <f aca="false">IF(AND(E1546="Priority",ISNUMBER('Cost model'!N752)),'Cost model'!N752,'Cost model'!M752)</f>
        <v>12.5</v>
      </c>
      <c r="K1546" s="14" t="n">
        <f aca="false">J1546-H1546</f>
        <v>-7.55</v>
      </c>
      <c r="L1546" s="14" t="n">
        <f aca="false">G1546-H1546</f>
        <v>-0.0500000000000007</v>
      </c>
    </row>
    <row r="1547" customFormat="false" ht="15" hidden="false" customHeight="false" outlineLevel="0" collapsed="false">
      <c r="A1547" s="2" t="s">
        <v>158</v>
      </c>
      <c r="B1547" s="2" t="s">
        <v>158</v>
      </c>
      <c r="C1547" s="2" t="s">
        <v>49</v>
      </c>
      <c r="D1547" s="2" t="s">
        <v>12</v>
      </c>
      <c r="E1547" s="2" t="s">
        <v>74</v>
      </c>
      <c r="F1547" s="2" t="s">
        <v>977</v>
      </c>
      <c r="G1547" s="14" t="n">
        <v>19.5</v>
      </c>
      <c r="H1547" s="14" t="n">
        <v>20.98</v>
      </c>
      <c r="I1547" s="14" t="n">
        <v>19.5</v>
      </c>
      <c r="J1547" s="23" t="n">
        <f aca="false">IF(AND(E1547="Priority",ISNUMBER('Cost model'!N427)),'Cost model'!N427,'Cost model'!M427)</f>
        <v>28.5</v>
      </c>
      <c r="K1547" s="14" t="n">
        <f aca="false">J1547-H1547</f>
        <v>7.52</v>
      </c>
      <c r="L1547" s="14" t="n">
        <f aca="false">G1547-H1547</f>
        <v>-1.48</v>
      </c>
    </row>
    <row r="1548" customFormat="false" ht="15" hidden="false" customHeight="false" outlineLevel="0" collapsed="false">
      <c r="A1548" s="2" t="s">
        <v>221</v>
      </c>
      <c r="B1548" s="2" t="s">
        <v>221</v>
      </c>
      <c r="C1548" s="2" t="s">
        <v>47</v>
      </c>
      <c r="D1548" s="2" t="s">
        <v>10</v>
      </c>
      <c r="E1548" s="2" t="s">
        <v>74</v>
      </c>
      <c r="F1548" s="2" t="s">
        <v>977</v>
      </c>
      <c r="G1548" s="14" t="n">
        <v>9.5</v>
      </c>
      <c r="H1548" s="14" t="n">
        <v>6.94</v>
      </c>
      <c r="I1548" s="14" t="n">
        <v>9.5</v>
      </c>
      <c r="J1548" s="23" t="n">
        <f aca="false">IF(AND(E1548="Priority",ISNUMBER('Cost model'!N737)),'Cost model'!N737,'Cost model'!M737)</f>
        <v>8.5</v>
      </c>
      <c r="K1548" s="14" t="n">
        <f aca="false">J1548-H1548</f>
        <v>1.56</v>
      </c>
      <c r="L1548" s="14" t="n">
        <f aca="false">G1548-H1548</f>
        <v>2.56</v>
      </c>
    </row>
    <row r="1549" customFormat="false" ht="15" hidden="false" customHeight="false" outlineLevel="0" collapsed="false">
      <c r="A1549" s="2" t="s">
        <v>124</v>
      </c>
      <c r="B1549" s="2" t="s">
        <v>124</v>
      </c>
      <c r="C1549" s="2" t="s">
        <v>47</v>
      </c>
      <c r="D1549" s="2" t="s">
        <v>12</v>
      </c>
      <c r="E1549" s="2" t="s">
        <v>74</v>
      </c>
      <c r="F1549" s="2" t="s">
        <v>977</v>
      </c>
      <c r="G1549" s="14" t="n">
        <v>9.5</v>
      </c>
      <c r="H1549" s="14" t="n">
        <v>7.21</v>
      </c>
      <c r="I1549" s="14" t="n">
        <v>9.5</v>
      </c>
      <c r="J1549" s="23" t="n">
        <f aca="false">IF(AND(E1549="Priority",ISNUMBER('Cost model'!N320)),'Cost model'!N320,'Cost model'!M320)</f>
        <v>24.5</v>
      </c>
      <c r="K1549" s="14" t="n">
        <f aca="false">J1549-H1549</f>
        <v>17.29</v>
      </c>
      <c r="L1549" s="14" t="n">
        <f aca="false">G1549-H1549</f>
        <v>2.29</v>
      </c>
    </row>
    <row r="1550" customFormat="false" ht="15" hidden="false" customHeight="false" outlineLevel="0" collapsed="false">
      <c r="A1550" s="2" t="s">
        <v>142</v>
      </c>
      <c r="B1550" s="2" t="s">
        <v>174</v>
      </c>
      <c r="C1550" s="2" t="s">
        <v>47</v>
      </c>
      <c r="D1550" s="2" t="s">
        <v>12</v>
      </c>
      <c r="E1550" s="2" t="s">
        <v>74</v>
      </c>
      <c r="F1550" s="2" t="s">
        <v>976</v>
      </c>
      <c r="G1550" s="14" t="n">
        <v>9.5</v>
      </c>
      <c r="H1550" s="14" t="n">
        <v>57.74</v>
      </c>
      <c r="I1550" s="14" t="n">
        <v>19.5</v>
      </c>
      <c r="J1550" s="23" t="n">
        <f aca="false">IF(AND(E1550="Priority",ISNUMBER('Cost model'!N695)),'Cost model'!N695,'Cost model'!M695)</f>
        <v>40</v>
      </c>
      <c r="K1550" s="14" t="n">
        <f aca="false">J1550-H1550</f>
        <v>-17.74</v>
      </c>
      <c r="L1550" s="14" t="n">
        <f aca="false">G1550-H1550</f>
        <v>-48.24</v>
      </c>
    </row>
    <row r="1551" customFormat="false" ht="15" hidden="false" customHeight="false" outlineLevel="0" collapsed="false">
      <c r="A1551" s="2" t="s">
        <v>221</v>
      </c>
      <c r="B1551" s="2" t="s">
        <v>221</v>
      </c>
      <c r="C1551" s="2" t="s">
        <v>47</v>
      </c>
      <c r="D1551" s="2" t="s">
        <v>12</v>
      </c>
      <c r="E1551" s="2" t="s">
        <v>74</v>
      </c>
      <c r="F1551" s="2" t="s">
        <v>977</v>
      </c>
      <c r="G1551" s="14" t="n">
        <v>9.5</v>
      </c>
      <c r="H1551" s="14" t="n">
        <v>13.21</v>
      </c>
      <c r="I1551" s="14" t="n">
        <v>9.5</v>
      </c>
      <c r="J1551" s="23" t="n">
        <f aca="false">IF(AND(E1551="Priority",ISNUMBER('Cost model'!N740)),'Cost model'!N740,'Cost model'!M740)</f>
        <v>22.5</v>
      </c>
      <c r="K1551" s="14" t="n">
        <f aca="false">J1551-H1551</f>
        <v>9.29</v>
      </c>
      <c r="L1551" s="14" t="n">
        <f aca="false">G1551-H1551</f>
        <v>-3.71</v>
      </c>
    </row>
    <row r="1552" customFormat="false" ht="15" hidden="false" customHeight="false" outlineLevel="0" collapsed="false">
      <c r="A1552" s="2" t="s">
        <v>174</v>
      </c>
      <c r="B1552" s="2" t="s">
        <v>142</v>
      </c>
      <c r="C1552" s="2" t="s">
        <v>47</v>
      </c>
      <c r="D1552" s="2" t="s">
        <v>10</v>
      </c>
      <c r="E1552" s="2" t="s">
        <v>74</v>
      </c>
      <c r="F1552" s="2" t="s">
        <v>976</v>
      </c>
      <c r="G1552" s="14" t="n">
        <v>9.5</v>
      </c>
      <c r="H1552" s="14" t="n">
        <v>11.54</v>
      </c>
      <c r="I1552" s="14" t="n">
        <v>9.5</v>
      </c>
      <c r="J1552" s="23" t="n">
        <f aca="false">IF(AND(E1552="Priority",ISNUMBER('Cost model'!N122)),'Cost model'!N122,'Cost model'!M122)</f>
        <v>13.5</v>
      </c>
      <c r="K1552" s="14" t="n">
        <f aca="false">J1552-H1552</f>
        <v>1.96</v>
      </c>
      <c r="L1552" s="14" t="n">
        <f aca="false">G1552-H1552</f>
        <v>-2.04</v>
      </c>
    </row>
    <row r="1553" customFormat="false" ht="15" hidden="false" customHeight="false" outlineLevel="0" collapsed="false">
      <c r="A1553" s="2" t="s">
        <v>221</v>
      </c>
      <c r="B1553" s="2" t="s">
        <v>124</v>
      </c>
      <c r="C1553" s="2" t="s">
        <v>47</v>
      </c>
      <c r="D1553" s="2" t="s">
        <v>10</v>
      </c>
      <c r="E1553" s="2" t="s">
        <v>74</v>
      </c>
      <c r="F1553" s="2" t="s">
        <v>976</v>
      </c>
      <c r="G1553" s="14" t="n">
        <v>14.5</v>
      </c>
      <c r="H1553" s="14" t="n">
        <v>22.75</v>
      </c>
      <c r="I1553" s="14" t="n">
        <v>19.5</v>
      </c>
      <c r="J1553" s="23" t="n">
        <f aca="false">IF(AND(E1553="Priority",ISNUMBER('Cost model'!N797)),'Cost model'!N797,'Cost model'!M797)</f>
        <v>14.5</v>
      </c>
      <c r="K1553" s="14" t="n">
        <f aca="false">J1553-H1553</f>
        <v>-8.25</v>
      </c>
      <c r="L1553" s="14" t="n">
        <f aca="false">G1553-H1553</f>
        <v>-8.25</v>
      </c>
    </row>
    <row r="1554" customFormat="false" ht="15" hidden="false" customHeight="false" outlineLevel="0" collapsed="false">
      <c r="A1554" s="2" t="s">
        <v>221</v>
      </c>
      <c r="B1554" s="2" t="s">
        <v>221</v>
      </c>
      <c r="C1554" s="2" t="s">
        <v>47</v>
      </c>
      <c r="D1554" s="2" t="s">
        <v>10</v>
      </c>
      <c r="E1554" s="2" t="s">
        <v>83</v>
      </c>
      <c r="F1554" s="2" t="s">
        <v>977</v>
      </c>
      <c r="G1554" s="14" t="n">
        <v>14.5</v>
      </c>
      <c r="H1554" s="14" t="n">
        <v>13.21</v>
      </c>
      <c r="I1554" s="14" t="n">
        <v>14.5</v>
      </c>
      <c r="J1554" s="23" t="n">
        <f aca="false">IF(AND(E1554="Priority",ISNUMBER('Cost model'!N737)),'Cost model'!N737,'Cost model'!M737)</f>
        <v>13.5</v>
      </c>
      <c r="K1554" s="14" t="n">
        <f aca="false">J1554-H1554</f>
        <v>0.289999999999999</v>
      </c>
      <c r="L1554" s="14" t="n">
        <f aca="false">G1554-H1554</f>
        <v>1.29</v>
      </c>
    </row>
    <row r="1555" customFormat="false" ht="15" hidden="false" customHeight="false" outlineLevel="0" collapsed="false">
      <c r="A1555" s="2" t="s">
        <v>142</v>
      </c>
      <c r="B1555" s="2" t="s">
        <v>158</v>
      </c>
      <c r="C1555" s="2" t="s">
        <v>48</v>
      </c>
      <c r="D1555" s="2" t="s">
        <v>10</v>
      </c>
      <c r="E1555" s="2" t="s">
        <v>74</v>
      </c>
      <c r="F1555" s="2" t="s">
        <v>976</v>
      </c>
      <c r="G1555" s="14" t="n">
        <v>14.5</v>
      </c>
      <c r="H1555" s="14" t="n">
        <v>11.46</v>
      </c>
      <c r="I1555" s="14" t="n">
        <v>14.5</v>
      </c>
      <c r="J1555" s="23" t="n">
        <f aca="false">IF(AND(E1555="Priority",ISNUMBER('Cost model'!N648)),'Cost model'!N648,'Cost model'!M648)</f>
        <v>13.5</v>
      </c>
      <c r="K1555" s="14" t="n">
        <f aca="false">J1555-H1555</f>
        <v>2.04</v>
      </c>
      <c r="L1555" s="14" t="n">
        <f aca="false">G1555-H1555</f>
        <v>3.04</v>
      </c>
    </row>
    <row r="1556" customFormat="false" ht="15" hidden="false" customHeight="false" outlineLevel="0" collapsed="false">
      <c r="A1556" s="2" t="s">
        <v>174</v>
      </c>
      <c r="B1556" s="2" t="s">
        <v>174</v>
      </c>
      <c r="C1556" s="2" t="s">
        <v>47</v>
      </c>
      <c r="D1556" s="2" t="s">
        <v>12</v>
      </c>
      <c r="E1556" s="2" t="s">
        <v>74</v>
      </c>
      <c r="F1556" s="2" t="s">
        <v>977</v>
      </c>
      <c r="G1556" s="14" t="n">
        <v>9.5</v>
      </c>
      <c r="H1556" s="14" t="n">
        <v>24.5</v>
      </c>
      <c r="I1556" s="14" t="n">
        <v>9.5</v>
      </c>
      <c r="J1556" s="23" t="n">
        <f aca="false">IF(AND(E1556="Priority",ISNUMBER('Cost model'!N170)),'Cost model'!N170,'Cost model'!M170)</f>
        <v>25.5</v>
      </c>
      <c r="K1556" s="14" t="n">
        <f aca="false">J1556-H1556</f>
        <v>1</v>
      </c>
      <c r="L1556" s="14" t="n">
        <f aca="false">G1556-H1556</f>
        <v>-15</v>
      </c>
    </row>
    <row r="1557" customFormat="false" ht="15" hidden="false" customHeight="false" outlineLevel="0" collapsed="false">
      <c r="A1557" s="2" t="s">
        <v>124</v>
      </c>
      <c r="B1557" s="2" t="s">
        <v>124</v>
      </c>
      <c r="C1557" s="2" t="s">
        <v>48</v>
      </c>
      <c r="D1557" s="2" t="s">
        <v>10</v>
      </c>
      <c r="E1557" s="2" t="s">
        <v>83</v>
      </c>
      <c r="F1557" s="2" t="s">
        <v>977</v>
      </c>
      <c r="G1557" s="14" t="n">
        <v>17.5</v>
      </c>
      <c r="H1557" s="14" t="n">
        <v>21.47</v>
      </c>
      <c r="I1557" s="14" t="n">
        <v>17.5</v>
      </c>
      <c r="J1557" s="23" t="n">
        <f aca="false">IF(AND(E1557="Priority",ISNUMBER('Cost model'!N318)),'Cost model'!N318,'Cost model'!M318)</f>
        <v>19.5</v>
      </c>
      <c r="K1557" s="14" t="n">
        <f aca="false">J1557-H1557</f>
        <v>-1.97</v>
      </c>
      <c r="L1557" s="14" t="n">
        <f aca="false">G1557-H1557</f>
        <v>-3.97</v>
      </c>
    </row>
    <row r="1558" customFormat="false" ht="15" hidden="false" customHeight="false" outlineLevel="0" collapsed="false">
      <c r="A1558" s="2" t="s">
        <v>124</v>
      </c>
      <c r="B1558" s="2" t="s">
        <v>124</v>
      </c>
      <c r="C1558" s="2" t="s">
        <v>47</v>
      </c>
      <c r="D1558" s="2" t="s">
        <v>10</v>
      </c>
      <c r="E1558" s="2" t="s">
        <v>83</v>
      </c>
      <c r="F1558" s="2" t="s">
        <v>977</v>
      </c>
      <c r="G1558" s="14" t="n">
        <v>14.5</v>
      </c>
      <c r="H1558" s="14" t="n">
        <v>10.79</v>
      </c>
      <c r="I1558" s="14" t="n">
        <v>14.5</v>
      </c>
      <c r="J1558" s="23" t="n">
        <f aca="false">IF(AND(E1558="Priority",ISNUMBER('Cost model'!N317)),'Cost model'!N317,'Cost model'!M317)</f>
        <v>15.5</v>
      </c>
      <c r="K1558" s="14" t="n">
        <f aca="false">J1558-H1558</f>
        <v>4.71</v>
      </c>
      <c r="L1558" s="14" t="n">
        <f aca="false">G1558-H1558</f>
        <v>3.71</v>
      </c>
    </row>
    <row r="1559" customFormat="false" ht="15" hidden="false" customHeight="false" outlineLevel="0" collapsed="false">
      <c r="A1559" s="2" t="s">
        <v>174</v>
      </c>
      <c r="B1559" s="2" t="s">
        <v>174</v>
      </c>
      <c r="C1559" s="2" t="s">
        <v>47</v>
      </c>
      <c r="D1559" s="2" t="s">
        <v>10</v>
      </c>
      <c r="E1559" s="2" t="s">
        <v>74</v>
      </c>
      <c r="F1559" s="2" t="s">
        <v>977</v>
      </c>
      <c r="G1559" s="14" t="n">
        <v>19.5</v>
      </c>
      <c r="H1559" s="14" t="n">
        <v>7.24</v>
      </c>
      <c r="I1559" s="14" t="n">
        <v>9.5</v>
      </c>
      <c r="J1559" s="23" t="n">
        <f aca="false">IF(AND(E1559="Priority",ISNUMBER('Cost model'!N167)),'Cost model'!N167,'Cost model'!M167)</f>
        <v>8.5</v>
      </c>
      <c r="K1559" s="14" t="n">
        <f aca="false">J1559-H1559</f>
        <v>1.26</v>
      </c>
      <c r="L1559" s="14" t="n">
        <f aca="false">G1559-H1559</f>
        <v>12.26</v>
      </c>
    </row>
    <row r="1560" customFormat="false" ht="15" hidden="false" customHeight="false" outlineLevel="0" collapsed="false">
      <c r="A1560" s="2" t="s">
        <v>142</v>
      </c>
      <c r="B1560" s="2" t="s">
        <v>142</v>
      </c>
      <c r="C1560" s="2" t="s">
        <v>49</v>
      </c>
      <c r="D1560" s="2" t="s">
        <v>10</v>
      </c>
      <c r="E1560" s="2" t="s">
        <v>74</v>
      </c>
      <c r="F1560" s="2" t="s">
        <v>977</v>
      </c>
      <c r="G1560" s="14" t="n">
        <v>17.5</v>
      </c>
      <c r="H1560" s="14" t="n">
        <v>17.4</v>
      </c>
      <c r="I1560" s="14" t="n">
        <v>17.5</v>
      </c>
      <c r="J1560" s="23" t="n">
        <f aca="false">IF(AND(E1560="Priority",ISNUMBER('Cost model'!N634)),'Cost model'!N634,'Cost model'!M634)</f>
        <v>15.5</v>
      </c>
      <c r="K1560" s="14" t="n">
        <f aca="false">J1560-H1560</f>
        <v>-1.9</v>
      </c>
      <c r="L1560" s="14" t="n">
        <f aca="false">G1560-H1560</f>
        <v>0.100000000000001</v>
      </c>
    </row>
    <row r="1561" customFormat="false" ht="15" hidden="false" customHeight="false" outlineLevel="0" collapsed="false">
      <c r="A1561" s="2" t="s">
        <v>124</v>
      </c>
      <c r="B1561" s="2" t="s">
        <v>124</v>
      </c>
      <c r="C1561" s="2" t="s">
        <v>49</v>
      </c>
      <c r="D1561" s="2" t="s">
        <v>10</v>
      </c>
      <c r="E1561" s="2" t="s">
        <v>74</v>
      </c>
      <c r="F1561" s="2" t="s">
        <v>977</v>
      </c>
      <c r="G1561" s="14" t="n">
        <v>19.5</v>
      </c>
      <c r="H1561" s="14" t="n">
        <v>19.92</v>
      </c>
      <c r="I1561" s="14" t="n">
        <v>17.5</v>
      </c>
      <c r="J1561" s="23" t="n">
        <f aca="false">IF(AND(E1561="Priority",ISNUMBER('Cost model'!N319)),'Cost model'!N319,'Cost model'!M319)</f>
        <v>16.5</v>
      </c>
      <c r="K1561" s="14" t="n">
        <f aca="false">J1561-H1561</f>
        <v>-3.42</v>
      </c>
      <c r="L1561" s="14" t="n">
        <f aca="false">G1561-H1561</f>
        <v>-0.420000000000002</v>
      </c>
    </row>
    <row r="1562" customFormat="false" ht="15" hidden="false" customHeight="false" outlineLevel="0" collapsed="false">
      <c r="A1562" s="2" t="s">
        <v>174</v>
      </c>
      <c r="B1562" s="2" t="s">
        <v>174</v>
      </c>
      <c r="C1562" s="2" t="s">
        <v>49</v>
      </c>
      <c r="D1562" s="2" t="s">
        <v>10</v>
      </c>
      <c r="E1562" s="2" t="s">
        <v>74</v>
      </c>
      <c r="F1562" s="2" t="s">
        <v>977</v>
      </c>
      <c r="G1562" s="14" t="n">
        <v>17.5</v>
      </c>
      <c r="H1562" s="14" t="n">
        <v>20.19</v>
      </c>
      <c r="I1562" s="14" t="n">
        <v>17.5</v>
      </c>
      <c r="J1562" s="23" t="n">
        <f aca="false">IF(AND(E1562="Priority",ISNUMBER('Cost model'!N169)),'Cost model'!N169,'Cost model'!M169)</f>
        <v>18.5</v>
      </c>
      <c r="K1562" s="14" t="n">
        <f aca="false">J1562-H1562</f>
        <v>-1.69</v>
      </c>
      <c r="L1562" s="14" t="n">
        <f aca="false">G1562-H1562</f>
        <v>-2.69</v>
      </c>
    </row>
    <row r="1563" customFormat="false" ht="15" hidden="false" customHeight="false" outlineLevel="0" collapsed="false">
      <c r="A1563" s="2" t="s">
        <v>174</v>
      </c>
      <c r="B1563" s="2" t="s">
        <v>174</v>
      </c>
      <c r="C1563" s="2" t="s">
        <v>47</v>
      </c>
      <c r="D1563" s="2" t="s">
        <v>10</v>
      </c>
      <c r="E1563" s="2" t="s">
        <v>83</v>
      </c>
      <c r="F1563" s="2" t="s">
        <v>977</v>
      </c>
      <c r="G1563" s="14" t="n">
        <v>14.5</v>
      </c>
      <c r="H1563" s="14" t="n">
        <v>6.48</v>
      </c>
      <c r="I1563" s="14" t="n">
        <v>14.5</v>
      </c>
      <c r="J1563" s="23" t="n">
        <f aca="false">IF(AND(E1563="Priority",ISNUMBER('Cost model'!N167)),'Cost model'!N167,'Cost model'!M167)</f>
        <v>13.5</v>
      </c>
      <c r="K1563" s="14" t="n">
        <f aca="false">J1563-H1563</f>
        <v>7.02</v>
      </c>
      <c r="L1563" s="14" t="n">
        <f aca="false">G1563-H1563</f>
        <v>8.02</v>
      </c>
    </row>
    <row r="1564" customFormat="false" ht="15" hidden="false" customHeight="false" outlineLevel="0" collapsed="false">
      <c r="A1564" s="2" t="s">
        <v>142</v>
      </c>
      <c r="B1564" s="2" t="s">
        <v>142</v>
      </c>
      <c r="C1564" s="2" t="s">
        <v>47</v>
      </c>
      <c r="D1564" s="2" t="s">
        <v>12</v>
      </c>
      <c r="E1564" s="2" t="s">
        <v>74</v>
      </c>
      <c r="F1564" s="2" t="s">
        <v>977</v>
      </c>
      <c r="G1564" s="14" t="n">
        <v>9.5</v>
      </c>
      <c r="H1564" s="14" t="n">
        <v>45.46</v>
      </c>
      <c r="I1564" s="14" t="n">
        <v>9.5</v>
      </c>
      <c r="J1564" s="23" t="n">
        <f aca="false">IF(AND(E1564="Priority",ISNUMBER('Cost model'!N635)),'Cost model'!N635,'Cost model'!M635)</f>
        <v>30.5</v>
      </c>
      <c r="K1564" s="14" t="n">
        <f aca="false">J1564-H1564</f>
        <v>-14.96</v>
      </c>
      <c r="L1564" s="14" t="n">
        <f aca="false">G1564-H1564</f>
        <v>-35.96</v>
      </c>
    </row>
    <row r="1565" customFormat="false" ht="15" hidden="false" customHeight="false" outlineLevel="0" collapsed="false">
      <c r="A1565" s="2" t="s">
        <v>174</v>
      </c>
      <c r="B1565" s="2" t="s">
        <v>174</v>
      </c>
      <c r="C1565" s="2" t="s">
        <v>49</v>
      </c>
      <c r="D1565" s="2" t="s">
        <v>12</v>
      </c>
      <c r="E1565" s="2" t="s">
        <v>83</v>
      </c>
      <c r="F1565" s="2" t="s">
        <v>977</v>
      </c>
      <c r="G1565" s="14" t="n">
        <v>29.5</v>
      </c>
      <c r="H1565" s="14" t="n">
        <v>57.5</v>
      </c>
      <c r="I1565" s="14" t="n">
        <v>29.5</v>
      </c>
      <c r="J1565" s="23" t="n">
        <f aca="false">IF(AND(E1565="Priority",ISNUMBER('Cost model'!N172)),'Cost model'!N172,'Cost model'!M172)</f>
        <v>60</v>
      </c>
      <c r="K1565" s="14" t="n">
        <f aca="false">J1565-H1565</f>
        <v>2.5</v>
      </c>
      <c r="L1565" s="14" t="n">
        <f aca="false">G1565-H1565</f>
        <v>-28</v>
      </c>
    </row>
    <row r="1566" customFormat="false" ht="15" hidden="false" customHeight="false" outlineLevel="0" collapsed="false">
      <c r="A1566" s="2" t="s">
        <v>124</v>
      </c>
      <c r="B1566" s="2" t="s">
        <v>158</v>
      </c>
      <c r="C1566" s="2" t="s">
        <v>48</v>
      </c>
      <c r="D1566" s="2" t="s">
        <v>10</v>
      </c>
      <c r="E1566" s="2" t="s">
        <v>74</v>
      </c>
      <c r="F1566" s="2" t="s">
        <v>976</v>
      </c>
      <c r="G1566" s="14" t="n">
        <v>12.5</v>
      </c>
      <c r="H1566" s="14" t="n">
        <v>18.59</v>
      </c>
      <c r="I1566" s="14" t="n">
        <v>14.5</v>
      </c>
      <c r="J1566" s="23" t="n">
        <f aca="false">IF(AND(E1566="Priority",ISNUMBER('Cost model'!N348)),'Cost model'!N348,'Cost model'!M348)</f>
        <v>17.5</v>
      </c>
      <c r="K1566" s="14" t="n">
        <f aca="false">J1566-H1566</f>
        <v>-1.09</v>
      </c>
      <c r="L1566" s="14" t="n">
        <f aca="false">G1566-H1566</f>
        <v>-6.09</v>
      </c>
    </row>
    <row r="1567" customFormat="false" ht="15" hidden="false" customHeight="false" outlineLevel="0" collapsed="false">
      <c r="A1567" s="2" t="s">
        <v>124</v>
      </c>
      <c r="B1567" s="2" t="s">
        <v>124</v>
      </c>
      <c r="C1567" s="2" t="s">
        <v>47</v>
      </c>
      <c r="D1567" s="2" t="s">
        <v>12</v>
      </c>
      <c r="E1567" s="2" t="s">
        <v>74</v>
      </c>
      <c r="F1567" s="2" t="s">
        <v>977</v>
      </c>
      <c r="G1567" s="14" t="n">
        <v>9.5</v>
      </c>
      <c r="H1567" s="14" t="n">
        <v>10.53</v>
      </c>
      <c r="I1567" s="14" t="n">
        <v>9.5</v>
      </c>
      <c r="J1567" s="23" t="n">
        <f aca="false">IF(AND(E1567="Priority",ISNUMBER('Cost model'!N320)),'Cost model'!N320,'Cost model'!M320)</f>
        <v>24.5</v>
      </c>
      <c r="K1567" s="14" t="n">
        <f aca="false">J1567-H1567</f>
        <v>13.97</v>
      </c>
      <c r="L1567" s="14" t="n">
        <f aca="false">G1567-H1567</f>
        <v>-1.03</v>
      </c>
    </row>
    <row r="1568" customFormat="false" ht="15" hidden="false" customHeight="false" outlineLevel="0" collapsed="false">
      <c r="A1568" s="2" t="s">
        <v>142</v>
      </c>
      <c r="B1568" s="2" t="s">
        <v>142</v>
      </c>
      <c r="C1568" s="2" t="s">
        <v>48</v>
      </c>
      <c r="D1568" s="2" t="s">
        <v>10</v>
      </c>
      <c r="E1568" s="2" t="s">
        <v>74</v>
      </c>
      <c r="F1568" s="2" t="s">
        <v>977</v>
      </c>
      <c r="G1568" s="14" t="n">
        <v>12.5</v>
      </c>
      <c r="H1568" s="14" t="n">
        <v>14.22</v>
      </c>
      <c r="I1568" s="14" t="n">
        <v>12.5</v>
      </c>
      <c r="J1568" s="23" t="n">
        <f aca="false">IF(AND(E1568="Priority",ISNUMBER('Cost model'!N633)),'Cost model'!N633,'Cost model'!M633)</f>
        <v>11.5</v>
      </c>
      <c r="K1568" s="14" t="n">
        <f aca="false">J1568-H1568</f>
        <v>-2.72</v>
      </c>
      <c r="L1568" s="14" t="n">
        <f aca="false">G1568-H1568</f>
        <v>-1.72</v>
      </c>
    </row>
    <row r="1569" customFormat="false" ht="15" hidden="false" customHeight="false" outlineLevel="0" collapsed="false">
      <c r="A1569" s="2" t="s">
        <v>221</v>
      </c>
      <c r="B1569" s="2" t="s">
        <v>221</v>
      </c>
      <c r="C1569" s="2" t="s">
        <v>47</v>
      </c>
      <c r="D1569" s="2" t="s">
        <v>10</v>
      </c>
      <c r="E1569" s="2" t="s">
        <v>74</v>
      </c>
      <c r="F1569" s="2" t="s">
        <v>977</v>
      </c>
      <c r="G1569" s="14" t="n">
        <v>9.5</v>
      </c>
      <c r="H1569" s="14" t="n">
        <v>6.94</v>
      </c>
      <c r="I1569" s="14" t="n">
        <v>9.5</v>
      </c>
      <c r="J1569" s="23" t="n">
        <f aca="false">IF(AND(E1569="Priority",ISNUMBER('Cost model'!N737)),'Cost model'!N737,'Cost model'!M737)</f>
        <v>8.5</v>
      </c>
      <c r="K1569" s="14" t="n">
        <f aca="false">J1569-H1569</f>
        <v>1.56</v>
      </c>
      <c r="L1569" s="14" t="n">
        <f aca="false">G1569-H1569</f>
        <v>2.56</v>
      </c>
    </row>
    <row r="1570" customFormat="false" ht="15" hidden="false" customHeight="false" outlineLevel="0" collapsed="false">
      <c r="A1570" s="2" t="s">
        <v>221</v>
      </c>
      <c r="B1570" s="2" t="s">
        <v>221</v>
      </c>
      <c r="C1570" s="2" t="s">
        <v>49</v>
      </c>
      <c r="D1570" s="2" t="s">
        <v>10</v>
      </c>
      <c r="E1570" s="2" t="s">
        <v>74</v>
      </c>
      <c r="F1570" s="2" t="s">
        <v>977</v>
      </c>
      <c r="G1570" s="14" t="n">
        <v>19.5</v>
      </c>
      <c r="H1570" s="14" t="n">
        <v>18.22</v>
      </c>
      <c r="I1570" s="14" t="n">
        <v>17.5</v>
      </c>
      <c r="J1570" s="23" t="n">
        <f aca="false">IF(AND(E1570="Priority",ISNUMBER('Cost model'!N739)),'Cost model'!N739,'Cost model'!M739)</f>
        <v>17.5</v>
      </c>
      <c r="K1570" s="14" t="n">
        <f aca="false">J1570-H1570</f>
        <v>-0.719999999999999</v>
      </c>
      <c r="L1570" s="14" t="n">
        <f aca="false">G1570-H1570</f>
        <v>1.28</v>
      </c>
    </row>
    <row r="1571" customFormat="false" ht="15" hidden="false" customHeight="false" outlineLevel="0" collapsed="false">
      <c r="A1571" s="2" t="s">
        <v>205</v>
      </c>
      <c r="B1571" s="2" t="s">
        <v>142</v>
      </c>
      <c r="C1571" s="2" t="s">
        <v>48</v>
      </c>
      <c r="D1571" s="2" t="s">
        <v>10</v>
      </c>
      <c r="E1571" s="2" t="s">
        <v>74</v>
      </c>
      <c r="F1571" s="2" t="s">
        <v>976</v>
      </c>
      <c r="G1571" s="14" t="n">
        <v>14.5</v>
      </c>
      <c r="H1571" s="14" t="n">
        <v>14.21</v>
      </c>
      <c r="I1571" s="14" t="n">
        <v>14.5</v>
      </c>
      <c r="J1571" s="23" t="n">
        <f aca="false">IF(AND(E1571="Priority",ISNUMBER('Cost model'!N543)),'Cost model'!N543,'Cost model'!M543)</f>
        <v>18.5</v>
      </c>
      <c r="K1571" s="14" t="n">
        <f aca="false">J1571-H1571</f>
        <v>4.29</v>
      </c>
      <c r="L1571" s="14" t="n">
        <f aca="false">G1571-H1571</f>
        <v>0.289999999999999</v>
      </c>
    </row>
    <row r="1572" customFormat="false" ht="15" hidden="false" customHeight="false" outlineLevel="0" collapsed="false">
      <c r="A1572" s="2" t="s">
        <v>221</v>
      </c>
      <c r="B1572" s="2" t="s">
        <v>221</v>
      </c>
      <c r="C1572" s="2" t="s">
        <v>47</v>
      </c>
      <c r="D1572" s="2" t="s">
        <v>10</v>
      </c>
      <c r="E1572" s="2" t="s">
        <v>74</v>
      </c>
      <c r="F1572" s="2" t="s">
        <v>977</v>
      </c>
      <c r="G1572" s="14" t="n">
        <v>9.5</v>
      </c>
      <c r="H1572" s="14" t="n">
        <v>6.56</v>
      </c>
      <c r="I1572" s="14" t="n">
        <v>9.5</v>
      </c>
      <c r="J1572" s="23" t="n">
        <f aca="false">IF(AND(E1572="Priority",ISNUMBER('Cost model'!N737)),'Cost model'!N737,'Cost model'!M737)</f>
        <v>8.5</v>
      </c>
      <c r="K1572" s="14" t="n">
        <f aca="false">J1572-H1572</f>
        <v>1.94</v>
      </c>
      <c r="L1572" s="14" t="n">
        <f aca="false">G1572-H1572</f>
        <v>2.94</v>
      </c>
    </row>
    <row r="1573" customFormat="false" ht="15" hidden="false" customHeight="false" outlineLevel="0" collapsed="false">
      <c r="A1573" s="2" t="s">
        <v>174</v>
      </c>
      <c r="B1573" s="2" t="s">
        <v>174</v>
      </c>
      <c r="C1573" s="2" t="s">
        <v>48</v>
      </c>
      <c r="D1573" s="2" t="s">
        <v>10</v>
      </c>
      <c r="E1573" s="2" t="s">
        <v>74</v>
      </c>
      <c r="F1573" s="2" t="s">
        <v>977</v>
      </c>
      <c r="G1573" s="14" t="n">
        <v>12.5</v>
      </c>
      <c r="H1573" s="14" t="n">
        <v>8.98</v>
      </c>
      <c r="I1573" s="14" t="n">
        <v>12.5</v>
      </c>
      <c r="J1573" s="23" t="n">
        <f aca="false">IF(AND(E1573="Priority",ISNUMBER('Cost model'!N168)),'Cost model'!N168,'Cost model'!M168)</f>
        <v>13.5</v>
      </c>
      <c r="K1573" s="14" t="n">
        <f aca="false">J1573-H1573</f>
        <v>4.52</v>
      </c>
      <c r="L1573" s="14" t="n">
        <f aca="false">G1573-H1573</f>
        <v>3.52</v>
      </c>
    </row>
    <row r="1574" customFormat="false" ht="15" hidden="false" customHeight="false" outlineLevel="0" collapsed="false">
      <c r="A1574" s="2" t="s">
        <v>174</v>
      </c>
      <c r="B1574" s="2" t="s">
        <v>142</v>
      </c>
      <c r="C1574" s="2" t="s">
        <v>47</v>
      </c>
      <c r="D1574" s="2" t="s">
        <v>10</v>
      </c>
      <c r="E1574" s="2" t="s">
        <v>74</v>
      </c>
      <c r="F1574" s="2" t="s">
        <v>976</v>
      </c>
      <c r="G1574" s="14" t="n">
        <v>9.5</v>
      </c>
      <c r="H1574" s="14" t="n">
        <v>24.42</v>
      </c>
      <c r="I1574" s="14" t="n">
        <v>9.5</v>
      </c>
      <c r="J1574" s="23" t="n">
        <f aca="false">IF(AND(E1574="Priority",ISNUMBER('Cost model'!N122)),'Cost model'!N122,'Cost model'!M122)</f>
        <v>13.5</v>
      </c>
      <c r="K1574" s="14" t="n">
        <f aca="false">J1574-H1574</f>
        <v>-10.92</v>
      </c>
      <c r="L1574" s="14" t="n">
        <f aca="false">G1574-H1574</f>
        <v>-14.92</v>
      </c>
    </row>
    <row r="1575" customFormat="false" ht="15" hidden="false" customHeight="false" outlineLevel="0" collapsed="false">
      <c r="A1575" s="2" t="s">
        <v>221</v>
      </c>
      <c r="B1575" s="2" t="s">
        <v>221</v>
      </c>
      <c r="C1575" s="2" t="s">
        <v>47</v>
      </c>
      <c r="D1575" s="2" t="s">
        <v>10</v>
      </c>
      <c r="E1575" s="2" t="s">
        <v>74</v>
      </c>
      <c r="F1575" s="2" t="s">
        <v>977</v>
      </c>
      <c r="G1575" s="14" t="n">
        <v>9.5</v>
      </c>
      <c r="H1575" s="14" t="n">
        <v>6.56</v>
      </c>
      <c r="I1575" s="14" t="n">
        <v>9.5</v>
      </c>
      <c r="J1575" s="23" t="n">
        <f aca="false">IF(AND(E1575="Priority",ISNUMBER('Cost model'!N737)),'Cost model'!N737,'Cost model'!M737)</f>
        <v>8.5</v>
      </c>
      <c r="K1575" s="14" t="n">
        <f aca="false">J1575-H1575</f>
        <v>1.94</v>
      </c>
      <c r="L1575" s="14" t="n">
        <f aca="false">G1575-H1575</f>
        <v>2.94</v>
      </c>
    </row>
    <row r="1576" customFormat="false" ht="15" hidden="false" customHeight="false" outlineLevel="0" collapsed="false">
      <c r="A1576" s="2" t="s">
        <v>342</v>
      </c>
      <c r="B1576" s="2" t="s">
        <v>142</v>
      </c>
      <c r="C1576" s="2" t="s">
        <v>47</v>
      </c>
      <c r="D1576" s="2" t="s">
        <v>12</v>
      </c>
      <c r="E1576" s="2" t="s">
        <v>74</v>
      </c>
      <c r="F1576" s="2" t="s">
        <v>976</v>
      </c>
      <c r="G1576" s="14" t="n">
        <v>24.5</v>
      </c>
      <c r="H1576" s="14" t="n">
        <v>59.28</v>
      </c>
      <c r="I1576" s="14" t="n">
        <v>24.5</v>
      </c>
      <c r="J1576" s="23" t="n">
        <f aca="false">IF(AND(E1576="Priority",ISNUMBER('Cost model'!N230)),'Cost model'!N230,'Cost model'!M230)</f>
        <v>55</v>
      </c>
      <c r="K1576" s="14" t="n">
        <f aca="false">J1576-H1576</f>
        <v>-4.28</v>
      </c>
      <c r="L1576" s="14" t="n">
        <f aca="false">G1576-H1576</f>
        <v>-34.78</v>
      </c>
    </row>
    <row r="1577" customFormat="false" ht="15" hidden="false" customHeight="false" outlineLevel="0" collapsed="false">
      <c r="A1577" s="2" t="s">
        <v>174</v>
      </c>
      <c r="B1577" s="2" t="s">
        <v>174</v>
      </c>
      <c r="C1577" s="2" t="s">
        <v>47</v>
      </c>
      <c r="D1577" s="2" t="s">
        <v>14</v>
      </c>
      <c r="E1577" s="2" t="s">
        <v>74</v>
      </c>
      <c r="F1577" s="2" t="s">
        <v>977</v>
      </c>
      <c r="G1577" s="14" t="n">
        <v>19</v>
      </c>
      <c r="H1577" s="14" t="n">
        <v>108.66</v>
      </c>
      <c r="I1577" s="14" t="n">
        <v>25</v>
      </c>
      <c r="J1577" s="23" t="n">
        <f aca="false">IF(AND(E1577="Priority",ISNUMBER('Cost model'!N176)),'Cost model'!N176,'Cost model'!M176)</f>
        <v>95</v>
      </c>
      <c r="K1577" s="14" t="n">
        <f aca="false">J1577-H1577</f>
        <v>-13.66</v>
      </c>
      <c r="L1577" s="14" t="n">
        <f aca="false">G1577-H1577</f>
        <v>-89.66</v>
      </c>
    </row>
    <row r="1578" customFormat="false" ht="15" hidden="false" customHeight="false" outlineLevel="0" collapsed="false">
      <c r="A1578" s="2" t="s">
        <v>221</v>
      </c>
      <c r="B1578" s="2" t="s">
        <v>221</v>
      </c>
      <c r="C1578" s="2" t="s">
        <v>47</v>
      </c>
      <c r="D1578" s="2" t="s">
        <v>10</v>
      </c>
      <c r="E1578" s="2" t="s">
        <v>74</v>
      </c>
      <c r="F1578" s="2" t="s">
        <v>977</v>
      </c>
      <c r="G1578" s="14" t="n">
        <v>9.5</v>
      </c>
      <c r="H1578" s="14" t="n">
        <v>6.56</v>
      </c>
      <c r="I1578" s="14" t="n">
        <v>9.5</v>
      </c>
      <c r="J1578" s="23" t="n">
        <f aca="false">IF(AND(E1578="Priority",ISNUMBER('Cost model'!N737)),'Cost model'!N737,'Cost model'!M737)</f>
        <v>8.5</v>
      </c>
      <c r="K1578" s="14" t="n">
        <f aca="false">J1578-H1578</f>
        <v>1.94</v>
      </c>
      <c r="L1578" s="14" t="n">
        <f aca="false">G1578-H1578</f>
        <v>2.94</v>
      </c>
    </row>
    <row r="1579" customFormat="false" ht="15" hidden="false" customHeight="false" outlineLevel="0" collapsed="false">
      <c r="A1579" s="2" t="s">
        <v>174</v>
      </c>
      <c r="B1579" s="2" t="s">
        <v>174</v>
      </c>
      <c r="C1579" s="2" t="s">
        <v>49</v>
      </c>
      <c r="D1579" s="2" t="s">
        <v>10</v>
      </c>
      <c r="E1579" s="2" t="s">
        <v>74</v>
      </c>
      <c r="F1579" s="2" t="s">
        <v>977</v>
      </c>
      <c r="G1579" s="14" t="n">
        <v>12.5</v>
      </c>
      <c r="H1579" s="14" t="n">
        <v>11.32</v>
      </c>
      <c r="I1579" s="14" t="n">
        <v>17.5</v>
      </c>
      <c r="J1579" s="23" t="n">
        <f aca="false">IF(AND(E1579="Priority",ISNUMBER('Cost model'!N169)),'Cost model'!N169,'Cost model'!M169)</f>
        <v>18.5</v>
      </c>
      <c r="K1579" s="14" t="n">
        <f aca="false">J1579-H1579</f>
        <v>7.18</v>
      </c>
      <c r="L1579" s="14" t="n">
        <f aca="false">G1579-H1579</f>
        <v>1.18</v>
      </c>
    </row>
    <row r="1580" customFormat="false" ht="15" hidden="false" customHeight="false" outlineLevel="0" collapsed="false">
      <c r="A1580" s="2" t="s">
        <v>174</v>
      </c>
      <c r="B1580" s="2" t="s">
        <v>174</v>
      </c>
      <c r="C1580" s="2" t="s">
        <v>48</v>
      </c>
      <c r="D1580" s="2" t="s">
        <v>10</v>
      </c>
      <c r="E1580" s="2" t="s">
        <v>74</v>
      </c>
      <c r="F1580" s="2" t="s">
        <v>977</v>
      </c>
      <c r="G1580" s="14" t="n">
        <v>12.5</v>
      </c>
      <c r="H1580" s="14" t="n">
        <v>17.05</v>
      </c>
      <c r="I1580" s="14" t="n">
        <v>12.5</v>
      </c>
      <c r="J1580" s="23" t="n">
        <f aca="false">IF(AND(E1580="Priority",ISNUMBER('Cost model'!N168)),'Cost model'!N168,'Cost model'!M168)</f>
        <v>13.5</v>
      </c>
      <c r="K1580" s="14" t="n">
        <f aca="false">J1580-H1580</f>
        <v>-3.55</v>
      </c>
      <c r="L1580" s="14" t="n">
        <f aca="false">G1580-H1580</f>
        <v>-4.55</v>
      </c>
    </row>
    <row r="1581" customFormat="false" ht="15" hidden="false" customHeight="false" outlineLevel="0" collapsed="false">
      <c r="A1581" s="2" t="s">
        <v>221</v>
      </c>
      <c r="B1581" s="2" t="s">
        <v>142</v>
      </c>
      <c r="C1581" s="2" t="s">
        <v>47</v>
      </c>
      <c r="D1581" s="2" t="s">
        <v>12</v>
      </c>
      <c r="E1581" s="2" t="s">
        <v>74</v>
      </c>
      <c r="F1581" s="2" t="s">
        <v>976</v>
      </c>
      <c r="G1581" s="14" t="n">
        <v>19.5</v>
      </c>
      <c r="H1581" s="14" t="n">
        <v>99.99</v>
      </c>
      <c r="I1581" s="14" t="n">
        <v>24.5</v>
      </c>
      <c r="J1581" s="23" t="n">
        <f aca="false">IF(AND(E1581="Priority",ISNUMBER('Cost model'!N770)),'Cost model'!N770,'Cost model'!M770)</f>
        <v>55</v>
      </c>
      <c r="K1581" s="14" t="n">
        <f aca="false">J1581-H1581</f>
        <v>-44.99</v>
      </c>
      <c r="L1581" s="14" t="n">
        <f aca="false">G1581-H1581</f>
        <v>-80.49</v>
      </c>
    </row>
    <row r="1582" customFormat="false" ht="15" hidden="false" customHeight="false" outlineLevel="0" collapsed="false">
      <c r="A1582" s="2" t="s">
        <v>174</v>
      </c>
      <c r="B1582" s="2" t="s">
        <v>174</v>
      </c>
      <c r="C1582" s="2" t="s">
        <v>49</v>
      </c>
      <c r="D1582" s="2" t="s">
        <v>12</v>
      </c>
      <c r="E1582" s="2" t="s">
        <v>83</v>
      </c>
      <c r="F1582" s="2" t="s">
        <v>977</v>
      </c>
      <c r="G1582" s="14" t="n">
        <v>29.5</v>
      </c>
      <c r="H1582" s="14" t="n">
        <v>30.72</v>
      </c>
      <c r="I1582" s="14" t="n">
        <v>29.5</v>
      </c>
      <c r="J1582" s="23" t="n">
        <f aca="false">IF(AND(E1582="Priority",ISNUMBER('Cost model'!N172)),'Cost model'!N172,'Cost model'!M172)</f>
        <v>60</v>
      </c>
      <c r="K1582" s="14" t="n">
        <f aca="false">J1582-H1582</f>
        <v>29.28</v>
      </c>
      <c r="L1582" s="14" t="n">
        <f aca="false">G1582-H1582</f>
        <v>-1.22</v>
      </c>
    </row>
    <row r="1583" customFormat="false" ht="15" hidden="false" customHeight="false" outlineLevel="0" collapsed="false">
      <c r="A1583" s="2" t="s">
        <v>142</v>
      </c>
      <c r="B1583" s="2" t="s">
        <v>142</v>
      </c>
      <c r="C1583" s="2" t="s">
        <v>47</v>
      </c>
      <c r="D1583" s="2" t="s">
        <v>10</v>
      </c>
      <c r="E1583" s="2" t="s">
        <v>74</v>
      </c>
      <c r="F1583" s="2" t="s">
        <v>977</v>
      </c>
      <c r="G1583" s="14" t="n">
        <v>9.5</v>
      </c>
      <c r="H1583" s="14" t="n">
        <v>9.46</v>
      </c>
      <c r="I1583" s="14" t="n">
        <v>9.5</v>
      </c>
      <c r="J1583" s="23" t="n">
        <f aca="false">IF(AND(E1583="Priority",ISNUMBER('Cost model'!N632)),'Cost model'!N632,'Cost model'!M632)</f>
        <v>9.5</v>
      </c>
      <c r="K1583" s="14" t="n">
        <f aca="false">J1583-H1583</f>
        <v>0.0399999999999992</v>
      </c>
      <c r="L1583" s="14" t="n">
        <f aca="false">G1583-H1583</f>
        <v>0.0399999999999992</v>
      </c>
    </row>
    <row r="1584" customFormat="false" ht="15" hidden="false" customHeight="false" outlineLevel="0" collapsed="false">
      <c r="A1584" s="2" t="s">
        <v>174</v>
      </c>
      <c r="B1584" s="2" t="s">
        <v>142</v>
      </c>
      <c r="C1584" s="2" t="s">
        <v>49</v>
      </c>
      <c r="D1584" s="2" t="s">
        <v>13</v>
      </c>
      <c r="E1584" s="2" t="s">
        <v>74</v>
      </c>
      <c r="F1584" s="2" t="s">
        <v>976</v>
      </c>
      <c r="G1584" s="14" t="n">
        <v>50</v>
      </c>
      <c r="H1584" s="14" t="n">
        <v>118.69</v>
      </c>
      <c r="I1584" s="14" t="n">
        <v>50</v>
      </c>
      <c r="J1584" s="23" t="n">
        <f aca="false">IF(AND(E1584="Priority",ISNUMBER('Cost model'!N130)),'Cost model'!N130,'Cost model'!M130)</f>
        <v>100</v>
      </c>
      <c r="K1584" s="14" t="n">
        <f aca="false">J1584-H1584</f>
        <v>-18.69</v>
      </c>
      <c r="L1584" s="14" t="n">
        <f aca="false">G1584-H1584</f>
        <v>-68.69</v>
      </c>
    </row>
    <row r="1585" customFormat="false" ht="15" hidden="false" customHeight="false" outlineLevel="0" collapsed="false">
      <c r="A1585" s="2" t="s">
        <v>124</v>
      </c>
      <c r="B1585" s="2" t="s">
        <v>124</v>
      </c>
      <c r="C1585" s="2" t="s">
        <v>49</v>
      </c>
      <c r="D1585" s="2" t="s">
        <v>10</v>
      </c>
      <c r="E1585" s="2" t="s">
        <v>83</v>
      </c>
      <c r="F1585" s="2" t="s">
        <v>977</v>
      </c>
      <c r="G1585" s="14" t="n">
        <v>24.5</v>
      </c>
      <c r="H1585" s="14" t="n">
        <v>30.24</v>
      </c>
      <c r="I1585" s="14" t="n">
        <v>24.5</v>
      </c>
      <c r="J1585" s="23" t="n">
        <f aca="false">IF(AND(E1585="Priority",ISNUMBER('Cost model'!N319)),'Cost model'!N319,'Cost model'!M319)</f>
        <v>22.5</v>
      </c>
      <c r="K1585" s="14" t="n">
        <f aca="false">J1585-H1585</f>
        <v>-7.74</v>
      </c>
      <c r="L1585" s="14" t="n">
        <f aca="false">G1585-H1585</f>
        <v>-5.74</v>
      </c>
    </row>
    <row r="1586" customFormat="false" ht="15" hidden="false" customHeight="false" outlineLevel="0" collapsed="false">
      <c r="A1586" s="2" t="s">
        <v>142</v>
      </c>
      <c r="B1586" s="2" t="s">
        <v>142</v>
      </c>
      <c r="C1586" s="2" t="s">
        <v>48</v>
      </c>
      <c r="D1586" s="2" t="s">
        <v>12</v>
      </c>
      <c r="E1586" s="2" t="s">
        <v>74</v>
      </c>
      <c r="F1586" s="2" t="s">
        <v>977</v>
      </c>
      <c r="G1586" s="14" t="n">
        <v>24.5</v>
      </c>
      <c r="H1586" s="14" t="n">
        <v>29.29</v>
      </c>
      <c r="I1586" s="14" t="n">
        <v>12.5</v>
      </c>
      <c r="J1586" s="23" t="n">
        <f aca="false">IF(AND(E1586="Priority",ISNUMBER('Cost model'!N636)),'Cost model'!N636,'Cost model'!M636)</f>
        <v>40</v>
      </c>
      <c r="K1586" s="14" t="n">
        <f aca="false">J1586-H1586</f>
        <v>10.71</v>
      </c>
      <c r="L1586" s="14" t="n">
        <f aca="false">G1586-H1586</f>
        <v>-4.79</v>
      </c>
    </row>
    <row r="1587" customFormat="false" ht="15" hidden="false" customHeight="false" outlineLevel="0" collapsed="false">
      <c r="A1587" s="2" t="s">
        <v>174</v>
      </c>
      <c r="B1587" s="2" t="s">
        <v>221</v>
      </c>
      <c r="C1587" s="2" t="s">
        <v>48</v>
      </c>
      <c r="D1587" s="2" t="s">
        <v>12</v>
      </c>
      <c r="E1587" s="2" t="s">
        <v>74</v>
      </c>
      <c r="F1587" s="2" t="s">
        <v>976</v>
      </c>
      <c r="G1587" s="14" t="n">
        <v>12.5</v>
      </c>
      <c r="H1587" s="14" t="n">
        <v>70.07</v>
      </c>
      <c r="I1587" s="14" t="n">
        <v>24.5</v>
      </c>
      <c r="J1587" s="23" t="n">
        <f aca="false">IF(AND(E1587="Priority",ISNUMBER('Cost model'!N156)),'Cost model'!N156,'Cost model'!M156)</f>
        <v>60</v>
      </c>
      <c r="K1587" s="14" t="n">
        <f aca="false">J1587-H1587</f>
        <v>-10.07</v>
      </c>
      <c r="L1587" s="14" t="n">
        <f aca="false">G1587-H1587</f>
        <v>-57.57</v>
      </c>
    </row>
    <row r="1588" customFormat="false" ht="15" hidden="false" customHeight="false" outlineLevel="0" collapsed="false">
      <c r="A1588" s="2" t="s">
        <v>124</v>
      </c>
      <c r="B1588" s="2" t="s">
        <v>124</v>
      </c>
      <c r="C1588" s="2" t="s">
        <v>48</v>
      </c>
      <c r="D1588" s="2" t="s">
        <v>10</v>
      </c>
      <c r="E1588" s="2" t="s">
        <v>74</v>
      </c>
      <c r="F1588" s="2" t="s">
        <v>977</v>
      </c>
      <c r="G1588" s="14" t="n">
        <v>12.5</v>
      </c>
      <c r="H1588" s="14" t="n">
        <v>10.66</v>
      </c>
      <c r="I1588" s="14" t="n">
        <v>12.5</v>
      </c>
      <c r="J1588" s="23" t="n">
        <f aca="false">IF(AND(E1588="Priority",ISNUMBER('Cost model'!N318)),'Cost model'!N318,'Cost model'!M318)</f>
        <v>14.5</v>
      </c>
      <c r="K1588" s="14" t="n">
        <f aca="false">J1588-H1588</f>
        <v>3.84</v>
      </c>
      <c r="L1588" s="14" t="n">
        <f aca="false">G1588-H1588</f>
        <v>1.84</v>
      </c>
    </row>
    <row r="1589" customFormat="false" ht="15" hidden="false" customHeight="false" outlineLevel="0" collapsed="false">
      <c r="A1589" s="2" t="s">
        <v>174</v>
      </c>
      <c r="B1589" s="2" t="s">
        <v>205</v>
      </c>
      <c r="C1589" s="2" t="s">
        <v>47</v>
      </c>
      <c r="D1589" s="2" t="s">
        <v>12</v>
      </c>
      <c r="E1589" s="2" t="s">
        <v>74</v>
      </c>
      <c r="F1589" s="2" t="s">
        <v>976</v>
      </c>
      <c r="G1589" s="14" t="n">
        <v>9.5</v>
      </c>
      <c r="H1589" s="14" t="n">
        <v>51.37</v>
      </c>
      <c r="I1589" s="14" t="n">
        <v>24.5</v>
      </c>
      <c r="J1589" s="23" t="n">
        <f aca="false">IF(AND(E1589="Priority",ISNUMBER('Cost model'!N185)),'Cost model'!N185,'Cost model'!M185)</f>
        <v>50</v>
      </c>
      <c r="K1589" s="14" t="n">
        <f aca="false">J1589-H1589</f>
        <v>-1.37</v>
      </c>
      <c r="L1589" s="14" t="n">
        <f aca="false">G1589-H1589</f>
        <v>-41.87</v>
      </c>
    </row>
    <row r="1590" customFormat="false" ht="15" hidden="false" customHeight="false" outlineLevel="0" collapsed="false">
      <c r="A1590" s="2" t="s">
        <v>174</v>
      </c>
      <c r="B1590" s="2" t="s">
        <v>174</v>
      </c>
      <c r="C1590" s="2" t="s">
        <v>48</v>
      </c>
      <c r="D1590" s="2" t="s">
        <v>12</v>
      </c>
      <c r="E1590" s="2" t="s">
        <v>74</v>
      </c>
      <c r="F1590" s="2" t="s">
        <v>977</v>
      </c>
      <c r="G1590" s="14" t="n">
        <v>24.5</v>
      </c>
      <c r="H1590" s="14" t="n">
        <v>27.97</v>
      </c>
      <c r="I1590" s="14" t="n">
        <v>12.5</v>
      </c>
      <c r="J1590" s="23" t="n">
        <f aca="false">IF(AND(E1590="Priority",ISNUMBER('Cost model'!N171)),'Cost model'!N171,'Cost model'!M171)</f>
        <v>40</v>
      </c>
      <c r="K1590" s="14" t="n">
        <f aca="false">J1590-H1590</f>
        <v>12.03</v>
      </c>
      <c r="L1590" s="14" t="n">
        <f aca="false">G1590-H1590</f>
        <v>-3.47</v>
      </c>
    </row>
    <row r="1591" customFormat="false" ht="15" hidden="false" customHeight="false" outlineLevel="0" collapsed="false">
      <c r="A1591" s="2" t="s">
        <v>158</v>
      </c>
      <c r="B1591" s="2" t="s">
        <v>158</v>
      </c>
      <c r="C1591" s="2" t="s">
        <v>47</v>
      </c>
      <c r="D1591" s="2" t="s">
        <v>10</v>
      </c>
      <c r="E1591" s="2" t="s">
        <v>74</v>
      </c>
      <c r="F1591" s="2" t="s">
        <v>977</v>
      </c>
      <c r="G1591" s="14" t="n">
        <v>9.5</v>
      </c>
      <c r="H1591" s="14" t="n">
        <v>7.12</v>
      </c>
      <c r="I1591" s="14" t="n">
        <v>9.5</v>
      </c>
      <c r="J1591" s="23" t="n">
        <f aca="false">IF(AND(E1591="Priority",ISNUMBER('Cost model'!N422)),'Cost model'!N422,'Cost model'!M422)</f>
        <v>8.5</v>
      </c>
      <c r="K1591" s="14" t="n">
        <f aca="false">J1591-H1591</f>
        <v>1.38</v>
      </c>
      <c r="L1591" s="14" t="n">
        <f aca="false">G1591-H1591</f>
        <v>2.38</v>
      </c>
    </row>
    <row r="1592" customFormat="false" ht="15" hidden="false" customHeight="false" outlineLevel="0" collapsed="false">
      <c r="A1592" s="2" t="s">
        <v>174</v>
      </c>
      <c r="B1592" s="2" t="s">
        <v>174</v>
      </c>
      <c r="C1592" s="2" t="s">
        <v>47</v>
      </c>
      <c r="D1592" s="2" t="s">
        <v>10</v>
      </c>
      <c r="E1592" s="2" t="s">
        <v>74</v>
      </c>
      <c r="F1592" s="2" t="s">
        <v>977</v>
      </c>
      <c r="G1592" s="14" t="n">
        <v>9.5</v>
      </c>
      <c r="H1592" s="14" t="n">
        <v>7.24</v>
      </c>
      <c r="I1592" s="14" t="n">
        <v>9.5</v>
      </c>
      <c r="J1592" s="23" t="n">
        <f aca="false">IF(AND(E1592="Priority",ISNUMBER('Cost model'!N167)),'Cost model'!N167,'Cost model'!M167)</f>
        <v>8.5</v>
      </c>
      <c r="K1592" s="14" t="n">
        <f aca="false">J1592-H1592</f>
        <v>1.26</v>
      </c>
      <c r="L1592" s="14" t="n">
        <f aca="false">G1592-H1592</f>
        <v>2.26</v>
      </c>
    </row>
    <row r="1593" customFormat="false" ht="15" hidden="false" customHeight="false" outlineLevel="0" collapsed="false">
      <c r="A1593" s="2" t="s">
        <v>124</v>
      </c>
      <c r="B1593" s="2" t="s">
        <v>124</v>
      </c>
      <c r="C1593" s="2" t="s">
        <v>48</v>
      </c>
      <c r="D1593" s="2" t="s">
        <v>10</v>
      </c>
      <c r="E1593" s="2" t="s">
        <v>74</v>
      </c>
      <c r="F1593" s="2" t="s">
        <v>977</v>
      </c>
      <c r="G1593" s="14" t="n">
        <v>12.5</v>
      </c>
      <c r="H1593" s="14" t="n">
        <v>8.84</v>
      </c>
      <c r="I1593" s="14" t="n">
        <v>12.5</v>
      </c>
      <c r="J1593" s="23" t="n">
        <f aca="false">IF(AND(E1593="Priority",ISNUMBER('Cost model'!N318)),'Cost model'!N318,'Cost model'!M318)</f>
        <v>14.5</v>
      </c>
      <c r="K1593" s="14" t="n">
        <f aca="false">J1593-H1593</f>
        <v>5.66</v>
      </c>
      <c r="L1593" s="14" t="n">
        <f aca="false">G1593-H1593</f>
        <v>3.66</v>
      </c>
    </row>
    <row r="1594" customFormat="false" ht="15" hidden="false" customHeight="false" outlineLevel="0" collapsed="false">
      <c r="A1594" s="2" t="s">
        <v>221</v>
      </c>
      <c r="B1594" s="2" t="s">
        <v>221</v>
      </c>
      <c r="C1594" s="2" t="s">
        <v>47</v>
      </c>
      <c r="D1594" s="2" t="s">
        <v>12</v>
      </c>
      <c r="E1594" s="2" t="s">
        <v>74</v>
      </c>
      <c r="F1594" s="2" t="s">
        <v>977</v>
      </c>
      <c r="G1594" s="14" t="n">
        <v>9.5</v>
      </c>
      <c r="H1594" s="14" t="n">
        <v>31.47</v>
      </c>
      <c r="I1594" s="14" t="n">
        <v>9.5</v>
      </c>
      <c r="J1594" s="23" t="n">
        <f aca="false">IF(AND(E1594="Priority",ISNUMBER('Cost model'!N740)),'Cost model'!N740,'Cost model'!M740)</f>
        <v>22.5</v>
      </c>
      <c r="K1594" s="14" t="n">
        <f aca="false">J1594-H1594</f>
        <v>-8.97</v>
      </c>
      <c r="L1594" s="14" t="n">
        <f aca="false">G1594-H1594</f>
        <v>-21.97</v>
      </c>
    </row>
    <row r="1595" customFormat="false" ht="15" hidden="false" customHeight="false" outlineLevel="0" collapsed="false">
      <c r="A1595" s="2" t="s">
        <v>142</v>
      </c>
      <c r="B1595" s="2" t="s">
        <v>142</v>
      </c>
      <c r="C1595" s="2" t="s">
        <v>47</v>
      </c>
      <c r="D1595" s="2" t="s">
        <v>10</v>
      </c>
      <c r="E1595" s="2" t="s">
        <v>74</v>
      </c>
      <c r="F1595" s="2" t="s">
        <v>977</v>
      </c>
      <c r="G1595" s="14" t="n">
        <v>9.5</v>
      </c>
      <c r="H1595" s="14" t="n">
        <v>8.09</v>
      </c>
      <c r="I1595" s="14" t="n">
        <v>9.5</v>
      </c>
      <c r="J1595" s="23" t="n">
        <f aca="false">IF(AND(E1595="Priority",ISNUMBER('Cost model'!N632)),'Cost model'!N632,'Cost model'!M632)</f>
        <v>9.5</v>
      </c>
      <c r="K1595" s="14" t="n">
        <f aca="false">J1595-H1595</f>
        <v>1.41</v>
      </c>
      <c r="L1595" s="14" t="n">
        <f aca="false">G1595-H1595</f>
        <v>1.41</v>
      </c>
    </row>
    <row r="1596" customFormat="false" ht="15" hidden="false" customHeight="false" outlineLevel="0" collapsed="false">
      <c r="A1596" s="2" t="s">
        <v>174</v>
      </c>
      <c r="B1596" s="2" t="s">
        <v>174</v>
      </c>
      <c r="C1596" s="2" t="s">
        <v>49</v>
      </c>
      <c r="D1596" s="2" t="s">
        <v>12</v>
      </c>
      <c r="E1596" s="2" t="s">
        <v>74</v>
      </c>
      <c r="F1596" s="2" t="s">
        <v>977</v>
      </c>
      <c r="G1596" s="14" t="n">
        <v>17.5</v>
      </c>
      <c r="H1596" s="14" t="n">
        <v>24.5</v>
      </c>
      <c r="I1596" s="14" t="n">
        <v>19.5</v>
      </c>
      <c r="J1596" s="23" t="n">
        <f aca="false">IF(AND(E1596="Priority",ISNUMBER('Cost model'!N172)),'Cost model'!N172,'Cost model'!M172)</f>
        <v>45</v>
      </c>
      <c r="K1596" s="14" t="n">
        <f aca="false">J1596-H1596</f>
        <v>20.5</v>
      </c>
      <c r="L1596" s="14" t="n">
        <f aca="false">G1596-H1596</f>
        <v>-7</v>
      </c>
    </row>
    <row r="1597" customFormat="false" ht="15" hidden="false" customHeight="false" outlineLevel="0" collapsed="false">
      <c r="A1597" s="2" t="s">
        <v>174</v>
      </c>
      <c r="B1597" s="2" t="s">
        <v>174</v>
      </c>
      <c r="C1597" s="2" t="s">
        <v>47</v>
      </c>
      <c r="D1597" s="2" t="s">
        <v>12</v>
      </c>
      <c r="E1597" s="2" t="s">
        <v>74</v>
      </c>
      <c r="F1597" s="2" t="s">
        <v>977</v>
      </c>
      <c r="G1597" s="14" t="n">
        <v>9.5</v>
      </c>
      <c r="H1597" s="14" t="n">
        <v>24.84</v>
      </c>
      <c r="I1597" s="14" t="n">
        <v>9.5</v>
      </c>
      <c r="J1597" s="23" t="n">
        <f aca="false">IF(AND(E1597="Priority",ISNUMBER('Cost model'!N170)),'Cost model'!N170,'Cost model'!M170)</f>
        <v>25.5</v>
      </c>
      <c r="K1597" s="14" t="n">
        <f aca="false">J1597-H1597</f>
        <v>0.66</v>
      </c>
      <c r="L1597" s="14" t="n">
        <f aca="false">G1597-H1597</f>
        <v>-15.34</v>
      </c>
    </row>
    <row r="1598" customFormat="false" ht="15" hidden="false" customHeight="false" outlineLevel="0" collapsed="false">
      <c r="A1598" s="2" t="s">
        <v>142</v>
      </c>
      <c r="B1598" s="2" t="s">
        <v>142</v>
      </c>
      <c r="C1598" s="2" t="s">
        <v>47</v>
      </c>
      <c r="D1598" s="2" t="s">
        <v>14</v>
      </c>
      <c r="E1598" s="2" t="s">
        <v>74</v>
      </c>
      <c r="F1598" s="2" t="s">
        <v>977</v>
      </c>
      <c r="G1598" s="14" t="n">
        <v>19</v>
      </c>
      <c r="H1598" s="14" t="n">
        <v>79.08</v>
      </c>
      <c r="I1598" s="14" t="n">
        <v>25</v>
      </c>
      <c r="J1598" s="23" t="n">
        <f aca="false">IF(AND(E1598="Priority",ISNUMBER('Cost model'!N641)),'Cost model'!N641,'Cost model'!M641)</f>
        <v>75</v>
      </c>
      <c r="K1598" s="14" t="n">
        <f aca="false">J1598-H1598</f>
        <v>-4.08</v>
      </c>
      <c r="L1598" s="14" t="n">
        <f aca="false">G1598-H1598</f>
        <v>-60.08</v>
      </c>
    </row>
    <row r="1599" customFormat="false" ht="15" hidden="false" customHeight="false" outlineLevel="0" collapsed="false">
      <c r="A1599" s="2" t="s">
        <v>158</v>
      </c>
      <c r="B1599" s="2" t="s">
        <v>142</v>
      </c>
      <c r="C1599" s="2" t="s">
        <v>47</v>
      </c>
      <c r="D1599" s="2" t="s">
        <v>10</v>
      </c>
      <c r="E1599" s="2" t="s">
        <v>74</v>
      </c>
      <c r="F1599" s="2" t="s">
        <v>976</v>
      </c>
      <c r="G1599" s="14" t="n">
        <v>9.5</v>
      </c>
      <c r="H1599" s="14" t="n">
        <v>7.95</v>
      </c>
      <c r="I1599" s="14" t="n">
        <v>14.5</v>
      </c>
      <c r="J1599" s="23" t="n">
        <f aca="false">IF(AND(E1599="Priority",ISNUMBER('Cost model'!N437)),'Cost model'!N437,'Cost model'!M437)</f>
        <v>13.5</v>
      </c>
      <c r="K1599" s="14" t="n">
        <f aca="false">J1599-H1599</f>
        <v>5.55</v>
      </c>
      <c r="L1599" s="14" t="n">
        <f aca="false">G1599-H1599</f>
        <v>1.55</v>
      </c>
    </row>
    <row r="1600" customFormat="false" ht="15" hidden="false" customHeight="false" outlineLevel="0" collapsed="false">
      <c r="A1600" s="2" t="s">
        <v>124</v>
      </c>
      <c r="B1600" s="2" t="s">
        <v>174</v>
      </c>
      <c r="C1600" s="2" t="s">
        <v>48</v>
      </c>
      <c r="D1600" s="2" t="s">
        <v>13</v>
      </c>
      <c r="E1600" s="2" t="s">
        <v>74</v>
      </c>
      <c r="F1600" s="2" t="s">
        <v>976</v>
      </c>
      <c r="G1600" s="14" t="n">
        <v>45</v>
      </c>
      <c r="H1600" s="14" t="n">
        <v>91.74</v>
      </c>
      <c r="I1600" s="14" t="n">
        <v>24.5</v>
      </c>
      <c r="J1600" s="23" t="n">
        <f aca="false">IF(AND(E1600="Priority",ISNUMBER('Cost model'!N369)),'Cost model'!N369,'Cost model'!M369)</f>
        <v>100</v>
      </c>
      <c r="K1600" s="14" t="n">
        <f aca="false">J1600-H1600</f>
        <v>8.26000000000001</v>
      </c>
      <c r="L1600" s="14" t="n">
        <f aca="false">G1600-H1600</f>
        <v>-46.74</v>
      </c>
    </row>
    <row r="1601" customFormat="false" ht="15" hidden="false" customHeight="false" outlineLevel="0" collapsed="false">
      <c r="A1601" s="2" t="s">
        <v>174</v>
      </c>
      <c r="B1601" s="2" t="s">
        <v>174</v>
      </c>
      <c r="C1601" s="2" t="s">
        <v>47</v>
      </c>
      <c r="D1601" s="2" t="s">
        <v>10</v>
      </c>
      <c r="E1601" s="2" t="s">
        <v>74</v>
      </c>
      <c r="F1601" s="2" t="s">
        <v>977</v>
      </c>
      <c r="G1601" s="14" t="n">
        <v>9.5</v>
      </c>
      <c r="H1601" s="14" t="n">
        <v>6.48</v>
      </c>
      <c r="I1601" s="14" t="n">
        <v>9.5</v>
      </c>
      <c r="J1601" s="23" t="n">
        <f aca="false">IF(AND(E1601="Priority",ISNUMBER('Cost model'!N167)),'Cost model'!N167,'Cost model'!M167)</f>
        <v>8.5</v>
      </c>
      <c r="K1601" s="14" t="n">
        <f aca="false">J1601-H1601</f>
        <v>2.02</v>
      </c>
      <c r="L1601" s="14" t="n">
        <f aca="false">G1601-H1601</f>
        <v>3.02</v>
      </c>
    </row>
    <row r="1602" customFormat="false" ht="15" hidden="false" customHeight="false" outlineLevel="0" collapsed="false">
      <c r="A1602" s="2" t="s">
        <v>124</v>
      </c>
      <c r="B1602" s="2" t="s">
        <v>124</v>
      </c>
      <c r="C1602" s="2" t="s">
        <v>48</v>
      </c>
      <c r="D1602" s="2" t="s">
        <v>10</v>
      </c>
      <c r="E1602" s="2" t="s">
        <v>74</v>
      </c>
      <c r="F1602" s="2" t="s">
        <v>977</v>
      </c>
      <c r="G1602" s="14" t="n">
        <v>9.5</v>
      </c>
      <c r="H1602" s="14" t="n">
        <v>23.46</v>
      </c>
      <c r="I1602" s="14" t="n">
        <v>12.5</v>
      </c>
      <c r="J1602" s="23" t="n">
        <f aca="false">IF(AND(E1602="Priority",ISNUMBER('Cost model'!N318)),'Cost model'!N318,'Cost model'!M318)</f>
        <v>14.5</v>
      </c>
      <c r="K1602" s="14" t="n">
        <f aca="false">J1602-H1602</f>
        <v>-8.96</v>
      </c>
      <c r="L1602" s="14" t="n">
        <f aca="false">G1602-H1602</f>
        <v>-13.96</v>
      </c>
    </row>
    <row r="1603" customFormat="false" ht="15" hidden="false" customHeight="false" outlineLevel="0" collapsed="false">
      <c r="A1603" s="2" t="s">
        <v>221</v>
      </c>
      <c r="B1603" s="2" t="s">
        <v>221</v>
      </c>
      <c r="C1603" s="2" t="s">
        <v>49</v>
      </c>
      <c r="D1603" s="2" t="s">
        <v>12</v>
      </c>
      <c r="E1603" s="2" t="s">
        <v>74</v>
      </c>
      <c r="F1603" s="2" t="s">
        <v>977</v>
      </c>
      <c r="G1603" s="14" t="n">
        <v>19.5</v>
      </c>
      <c r="H1603" s="14" t="n">
        <v>77.33</v>
      </c>
      <c r="I1603" s="14" t="n">
        <v>19.5</v>
      </c>
      <c r="J1603" s="23" t="n">
        <f aca="false">IF(AND(E1603="Priority",ISNUMBER('Cost model'!N742)),'Cost model'!N742,'Cost model'!M742)</f>
        <v>60</v>
      </c>
      <c r="K1603" s="14" t="n">
        <f aca="false">J1603-H1603</f>
        <v>-17.33</v>
      </c>
      <c r="L1603" s="14" t="n">
        <f aca="false">G1603-H1603</f>
        <v>-57.83</v>
      </c>
    </row>
    <row r="1604" customFormat="false" ht="15" hidden="false" customHeight="false" outlineLevel="0" collapsed="false">
      <c r="A1604" s="2" t="s">
        <v>124</v>
      </c>
      <c r="B1604" s="2" t="s">
        <v>124</v>
      </c>
      <c r="C1604" s="2" t="s">
        <v>47</v>
      </c>
      <c r="D1604" s="2" t="s">
        <v>10</v>
      </c>
      <c r="E1604" s="2" t="s">
        <v>83</v>
      </c>
      <c r="F1604" s="2" t="s">
        <v>977</v>
      </c>
      <c r="G1604" s="14" t="n">
        <v>14.5</v>
      </c>
      <c r="H1604" s="14" t="n">
        <v>20.05</v>
      </c>
      <c r="I1604" s="14" t="n">
        <v>14.5</v>
      </c>
      <c r="J1604" s="23" t="n">
        <f aca="false">IF(AND(E1604="Priority",ISNUMBER('Cost model'!N317)),'Cost model'!N317,'Cost model'!M317)</f>
        <v>15.5</v>
      </c>
      <c r="K1604" s="14" t="n">
        <f aca="false">J1604-H1604</f>
        <v>-4.55</v>
      </c>
      <c r="L1604" s="14" t="n">
        <f aca="false">G1604-H1604</f>
        <v>-5.55</v>
      </c>
    </row>
    <row r="1605" customFormat="false" ht="15" hidden="false" customHeight="false" outlineLevel="0" collapsed="false">
      <c r="A1605" s="2" t="s">
        <v>174</v>
      </c>
      <c r="B1605" s="2" t="s">
        <v>142</v>
      </c>
      <c r="C1605" s="2" t="s">
        <v>48</v>
      </c>
      <c r="D1605" s="2" t="s">
        <v>12</v>
      </c>
      <c r="E1605" s="2" t="s">
        <v>74</v>
      </c>
      <c r="F1605" s="2" t="s">
        <v>976</v>
      </c>
      <c r="G1605" s="14" t="n">
        <v>12.5</v>
      </c>
      <c r="H1605" s="14" t="n">
        <v>44.08</v>
      </c>
      <c r="I1605" s="14" t="n">
        <v>12.5</v>
      </c>
      <c r="J1605" s="23" t="n">
        <f aca="false">IF(AND(E1605="Priority",ISNUMBER('Cost model'!N126)),'Cost model'!N126,'Cost model'!M126)</f>
        <v>45</v>
      </c>
      <c r="K1605" s="14" t="n">
        <f aca="false">J1605-H1605</f>
        <v>0.920000000000002</v>
      </c>
      <c r="L1605" s="14" t="n">
        <f aca="false">G1605-H1605</f>
        <v>-31.58</v>
      </c>
    </row>
    <row r="1606" customFormat="false" ht="15" hidden="false" customHeight="false" outlineLevel="0" collapsed="false">
      <c r="A1606" s="2" t="s">
        <v>174</v>
      </c>
      <c r="B1606" s="2" t="s">
        <v>174</v>
      </c>
      <c r="C1606" s="2" t="s">
        <v>47</v>
      </c>
      <c r="D1606" s="2" t="s">
        <v>10</v>
      </c>
      <c r="E1606" s="2" t="s">
        <v>74</v>
      </c>
      <c r="F1606" s="2" t="s">
        <v>977</v>
      </c>
      <c r="G1606" s="14" t="n">
        <v>9.5</v>
      </c>
      <c r="H1606" s="14" t="n">
        <v>7.24</v>
      </c>
      <c r="I1606" s="14" t="n">
        <v>9.5</v>
      </c>
      <c r="J1606" s="23" t="n">
        <f aca="false">IF(AND(E1606="Priority",ISNUMBER('Cost model'!N167)),'Cost model'!N167,'Cost model'!M167)</f>
        <v>8.5</v>
      </c>
      <c r="K1606" s="14" t="n">
        <f aca="false">J1606-H1606</f>
        <v>1.26</v>
      </c>
      <c r="L1606" s="14" t="n">
        <f aca="false">G1606-H1606</f>
        <v>2.26</v>
      </c>
    </row>
    <row r="1607" customFormat="false" ht="15" hidden="false" customHeight="false" outlineLevel="0" collapsed="false">
      <c r="A1607" s="2" t="s">
        <v>174</v>
      </c>
      <c r="B1607" s="2" t="s">
        <v>174</v>
      </c>
      <c r="C1607" s="2" t="s">
        <v>49</v>
      </c>
      <c r="D1607" s="2" t="s">
        <v>10</v>
      </c>
      <c r="E1607" s="2" t="s">
        <v>74</v>
      </c>
      <c r="F1607" s="2" t="s">
        <v>977</v>
      </c>
      <c r="G1607" s="14" t="n">
        <v>17.5</v>
      </c>
      <c r="H1607" s="14" t="n">
        <v>15.37</v>
      </c>
      <c r="I1607" s="14" t="n">
        <v>17.5</v>
      </c>
      <c r="J1607" s="23" t="n">
        <f aca="false">IF(AND(E1607="Priority",ISNUMBER('Cost model'!N169)),'Cost model'!N169,'Cost model'!M169)</f>
        <v>18.5</v>
      </c>
      <c r="K1607" s="14" t="n">
        <f aca="false">J1607-H1607</f>
        <v>3.13</v>
      </c>
      <c r="L1607" s="14" t="n">
        <f aca="false">G1607-H1607</f>
        <v>2.13</v>
      </c>
    </row>
    <row r="1608" customFormat="false" ht="15" hidden="false" customHeight="false" outlineLevel="0" collapsed="false">
      <c r="A1608" s="2" t="s">
        <v>174</v>
      </c>
      <c r="B1608" s="2" t="s">
        <v>124</v>
      </c>
      <c r="C1608" s="2" t="s">
        <v>49</v>
      </c>
      <c r="D1608" s="2" t="s">
        <v>10</v>
      </c>
      <c r="E1608" s="2" t="s">
        <v>74</v>
      </c>
      <c r="F1608" s="2" t="s">
        <v>976</v>
      </c>
      <c r="G1608" s="14" t="n">
        <v>17.5</v>
      </c>
      <c r="H1608" s="14" t="n">
        <v>20.19</v>
      </c>
      <c r="I1608" s="14" t="n">
        <v>17.5</v>
      </c>
      <c r="J1608" s="23" t="n">
        <f aca="false">IF(AND(E1608="Priority",ISNUMBER('Cost model'!N109)),'Cost model'!N109,'Cost model'!M109)</f>
        <v>18.5</v>
      </c>
      <c r="K1608" s="14" t="n">
        <f aca="false">J1608-H1608</f>
        <v>-1.69</v>
      </c>
      <c r="L1608" s="14" t="n">
        <f aca="false">G1608-H1608</f>
        <v>-2.69</v>
      </c>
    </row>
    <row r="1609" customFormat="false" ht="15" hidden="false" customHeight="false" outlineLevel="0" collapsed="false">
      <c r="A1609" s="2" t="s">
        <v>174</v>
      </c>
      <c r="B1609" s="2" t="s">
        <v>174</v>
      </c>
      <c r="C1609" s="2" t="s">
        <v>47</v>
      </c>
      <c r="D1609" s="2" t="s">
        <v>12</v>
      </c>
      <c r="E1609" s="2" t="s">
        <v>74</v>
      </c>
      <c r="F1609" s="2" t="s">
        <v>977</v>
      </c>
      <c r="G1609" s="14" t="n">
        <v>19</v>
      </c>
      <c r="H1609" s="14" t="n">
        <v>26.24</v>
      </c>
      <c r="I1609" s="14" t="n">
        <v>9.5</v>
      </c>
      <c r="J1609" s="23" t="n">
        <f aca="false">IF(AND(E1609="Priority",ISNUMBER('Cost model'!N170)),'Cost model'!N170,'Cost model'!M170)</f>
        <v>25.5</v>
      </c>
      <c r="K1609" s="14" t="n">
        <f aca="false">J1609-H1609</f>
        <v>-0.739999999999998</v>
      </c>
      <c r="L1609" s="14" t="n">
        <f aca="false">G1609-H1609</f>
        <v>-7.24</v>
      </c>
    </row>
    <row r="1610" customFormat="false" ht="15" hidden="false" customHeight="false" outlineLevel="0" collapsed="false">
      <c r="A1610" s="2" t="s">
        <v>158</v>
      </c>
      <c r="B1610" s="2" t="s">
        <v>142</v>
      </c>
      <c r="C1610" s="2" t="s">
        <v>47</v>
      </c>
      <c r="D1610" s="2" t="s">
        <v>10</v>
      </c>
      <c r="E1610" s="2" t="s">
        <v>74</v>
      </c>
      <c r="F1610" s="2" t="s">
        <v>976</v>
      </c>
      <c r="G1610" s="14" t="n">
        <v>9.5</v>
      </c>
      <c r="H1610" s="14" t="n">
        <v>8.83</v>
      </c>
      <c r="I1610" s="14" t="n">
        <v>14.5</v>
      </c>
      <c r="J1610" s="23" t="n">
        <f aca="false">IF(AND(E1610="Priority",ISNUMBER('Cost model'!N437)),'Cost model'!N437,'Cost model'!M437)</f>
        <v>13.5</v>
      </c>
      <c r="K1610" s="14" t="n">
        <f aca="false">J1610-H1610</f>
        <v>4.67</v>
      </c>
      <c r="L1610" s="14" t="n">
        <f aca="false">G1610-H1610</f>
        <v>0.67</v>
      </c>
    </row>
    <row r="1611" customFormat="false" ht="15" hidden="false" customHeight="false" outlineLevel="0" collapsed="false">
      <c r="A1611" s="2" t="s">
        <v>174</v>
      </c>
      <c r="B1611" s="2" t="s">
        <v>174</v>
      </c>
      <c r="C1611" s="2" t="s">
        <v>47</v>
      </c>
      <c r="D1611" s="2" t="s">
        <v>10</v>
      </c>
      <c r="E1611" s="2" t="s">
        <v>74</v>
      </c>
      <c r="F1611" s="2" t="s">
        <v>977</v>
      </c>
      <c r="G1611" s="14" t="n">
        <v>9.5</v>
      </c>
      <c r="H1611" s="14" t="n">
        <v>6.48</v>
      </c>
      <c r="I1611" s="14" t="n">
        <v>9.5</v>
      </c>
      <c r="J1611" s="23" t="n">
        <f aca="false">IF(AND(E1611="Priority",ISNUMBER('Cost model'!N167)),'Cost model'!N167,'Cost model'!M167)</f>
        <v>8.5</v>
      </c>
      <c r="K1611" s="14" t="n">
        <f aca="false">J1611-H1611</f>
        <v>2.02</v>
      </c>
      <c r="L1611" s="14" t="n">
        <f aca="false">G1611-H1611</f>
        <v>3.02</v>
      </c>
    </row>
    <row r="1612" customFormat="false" ht="15" hidden="false" customHeight="false" outlineLevel="0" collapsed="false">
      <c r="A1612" s="2" t="s">
        <v>174</v>
      </c>
      <c r="B1612" s="2" t="s">
        <v>158</v>
      </c>
      <c r="C1612" s="2" t="s">
        <v>47</v>
      </c>
      <c r="D1612" s="2" t="s">
        <v>10</v>
      </c>
      <c r="E1612" s="2" t="s">
        <v>74</v>
      </c>
      <c r="F1612" s="2" t="s">
        <v>976</v>
      </c>
      <c r="G1612" s="14" t="n">
        <v>14.5</v>
      </c>
      <c r="H1612" s="14" t="n">
        <v>10.58</v>
      </c>
      <c r="I1612" s="14" t="n">
        <v>14.5</v>
      </c>
      <c r="J1612" s="23" t="n">
        <f aca="false">IF(AND(E1612="Priority",ISNUMBER('Cost model'!N137)),'Cost model'!N137,'Cost model'!M137)</f>
        <v>13.5</v>
      </c>
      <c r="K1612" s="14" t="n">
        <f aca="false">J1612-H1612</f>
        <v>2.92</v>
      </c>
      <c r="L1612" s="14" t="n">
        <f aca="false">G1612-H1612</f>
        <v>3.92</v>
      </c>
    </row>
    <row r="1613" customFormat="false" ht="15" hidden="false" customHeight="false" outlineLevel="0" collapsed="false">
      <c r="A1613" s="2" t="s">
        <v>174</v>
      </c>
      <c r="B1613" s="2" t="s">
        <v>123</v>
      </c>
      <c r="C1613" s="2" t="s">
        <v>47</v>
      </c>
      <c r="D1613" s="2" t="s">
        <v>10</v>
      </c>
      <c r="E1613" s="2" t="s">
        <v>74</v>
      </c>
      <c r="F1613" s="2" t="s">
        <v>976</v>
      </c>
      <c r="G1613" s="14" t="n">
        <v>9.5</v>
      </c>
      <c r="H1613" s="14" t="n">
        <v>51.37</v>
      </c>
      <c r="I1613" s="14" t="n">
        <v>19.5</v>
      </c>
      <c r="J1613" s="23" t="n">
        <f aca="false">IF(AND(E1613="Priority",ISNUMBER('Cost model'!N197)),'Cost model'!N197,'Cost model'!M197)</f>
        <v>20.5</v>
      </c>
      <c r="K1613" s="14" t="n">
        <f aca="false">J1613-H1613</f>
        <v>-30.87</v>
      </c>
      <c r="L1613" s="14" t="n">
        <f aca="false">G1613-H1613</f>
        <v>-41.87</v>
      </c>
    </row>
    <row r="1614" customFormat="false" ht="15" hidden="false" customHeight="false" outlineLevel="0" collapsed="false">
      <c r="A1614" s="2" t="s">
        <v>174</v>
      </c>
      <c r="B1614" s="2" t="s">
        <v>174</v>
      </c>
      <c r="C1614" s="2" t="s">
        <v>47</v>
      </c>
      <c r="D1614" s="2" t="s">
        <v>12</v>
      </c>
      <c r="E1614" s="2" t="s">
        <v>74</v>
      </c>
      <c r="F1614" s="2" t="s">
        <v>977</v>
      </c>
      <c r="G1614" s="14" t="n">
        <v>9.5</v>
      </c>
      <c r="H1614" s="14" t="n">
        <v>28.34</v>
      </c>
      <c r="I1614" s="14" t="n">
        <v>9.5</v>
      </c>
      <c r="J1614" s="23" t="n">
        <f aca="false">IF(AND(E1614="Priority",ISNUMBER('Cost model'!N170)),'Cost model'!N170,'Cost model'!M170)</f>
        <v>25.5</v>
      </c>
      <c r="K1614" s="14" t="n">
        <f aca="false">J1614-H1614</f>
        <v>-2.84</v>
      </c>
      <c r="L1614" s="14" t="n">
        <f aca="false">G1614-H1614</f>
        <v>-18.84</v>
      </c>
    </row>
    <row r="1615" customFormat="false" ht="15" hidden="false" customHeight="false" outlineLevel="0" collapsed="false">
      <c r="A1615" s="2" t="s">
        <v>221</v>
      </c>
      <c r="B1615" s="2" t="s">
        <v>221</v>
      </c>
      <c r="C1615" s="2" t="s">
        <v>47</v>
      </c>
      <c r="D1615" s="2" t="s">
        <v>10</v>
      </c>
      <c r="E1615" s="2" t="s">
        <v>74</v>
      </c>
      <c r="F1615" s="2" t="s">
        <v>977</v>
      </c>
      <c r="G1615" s="14" t="n">
        <v>9.5</v>
      </c>
      <c r="H1615" s="14" t="n">
        <v>5.81</v>
      </c>
      <c r="I1615" s="14" t="n">
        <v>9.5</v>
      </c>
      <c r="J1615" s="23" t="n">
        <f aca="false">IF(AND(E1615="Priority",ISNUMBER('Cost model'!N737)),'Cost model'!N737,'Cost model'!M737)</f>
        <v>8.5</v>
      </c>
      <c r="K1615" s="14" t="n">
        <f aca="false">J1615-H1615</f>
        <v>2.69</v>
      </c>
      <c r="L1615" s="14" t="n">
        <f aca="false">G1615-H1615</f>
        <v>3.69</v>
      </c>
    </row>
    <row r="1616" customFormat="false" ht="15" hidden="false" customHeight="false" outlineLevel="0" collapsed="false">
      <c r="A1616" s="2" t="s">
        <v>158</v>
      </c>
      <c r="B1616" s="2" t="s">
        <v>158</v>
      </c>
      <c r="C1616" s="2" t="s">
        <v>47</v>
      </c>
      <c r="D1616" s="2" t="s">
        <v>12</v>
      </c>
      <c r="E1616" s="2" t="s">
        <v>74</v>
      </c>
      <c r="F1616" s="2" t="s">
        <v>977</v>
      </c>
      <c r="G1616" s="14" t="n">
        <v>9.5</v>
      </c>
      <c r="H1616" s="14" t="n">
        <v>11.02</v>
      </c>
      <c r="I1616" s="14" t="n">
        <v>9.5</v>
      </c>
      <c r="J1616" s="23" t="n">
        <f aca="false">IF(AND(E1616="Priority",ISNUMBER('Cost model'!N425)),'Cost model'!N425,'Cost model'!M425)</f>
        <v>14.5</v>
      </c>
      <c r="K1616" s="14" t="n">
        <f aca="false">J1616-H1616</f>
        <v>3.48</v>
      </c>
      <c r="L1616" s="14" t="n">
        <f aca="false">G1616-H1616</f>
        <v>-1.52</v>
      </c>
    </row>
    <row r="1617" customFormat="false" ht="15" hidden="false" customHeight="false" outlineLevel="0" collapsed="false">
      <c r="A1617" s="2" t="s">
        <v>124</v>
      </c>
      <c r="B1617" s="2" t="s">
        <v>124</v>
      </c>
      <c r="C1617" s="2" t="s">
        <v>48</v>
      </c>
      <c r="D1617" s="2" t="s">
        <v>10</v>
      </c>
      <c r="E1617" s="2" t="s">
        <v>74</v>
      </c>
      <c r="F1617" s="2" t="s">
        <v>977</v>
      </c>
      <c r="G1617" s="14" t="n">
        <v>12.5</v>
      </c>
      <c r="H1617" s="14" t="n">
        <v>11.04</v>
      </c>
      <c r="I1617" s="14" t="n">
        <v>12.5</v>
      </c>
      <c r="J1617" s="23" t="n">
        <f aca="false">IF(AND(E1617="Priority",ISNUMBER('Cost model'!N318)),'Cost model'!N318,'Cost model'!M318)</f>
        <v>14.5</v>
      </c>
      <c r="K1617" s="14" t="n">
        <f aca="false">J1617-H1617</f>
        <v>3.46</v>
      </c>
      <c r="L1617" s="14" t="n">
        <f aca="false">G1617-H1617</f>
        <v>1.46</v>
      </c>
    </row>
    <row r="1618" customFormat="false" ht="15" hidden="false" customHeight="false" outlineLevel="0" collapsed="false">
      <c r="A1618" s="2" t="s">
        <v>124</v>
      </c>
      <c r="B1618" s="2" t="s">
        <v>124</v>
      </c>
      <c r="C1618" s="2" t="s">
        <v>48</v>
      </c>
      <c r="D1618" s="2" t="s">
        <v>12</v>
      </c>
      <c r="E1618" s="2" t="s">
        <v>74</v>
      </c>
      <c r="F1618" s="2" t="s">
        <v>977</v>
      </c>
      <c r="G1618" s="14" t="n">
        <v>12.5</v>
      </c>
      <c r="H1618" s="14" t="n">
        <v>9</v>
      </c>
      <c r="I1618" s="14" t="n">
        <v>12.5</v>
      </c>
      <c r="J1618" s="23" t="n">
        <f aca="false">IF(AND(E1618="Priority",ISNUMBER('Cost model'!N321)),'Cost model'!N321,'Cost model'!M321)</f>
        <v>40</v>
      </c>
      <c r="K1618" s="14" t="n">
        <f aca="false">J1618-H1618</f>
        <v>31</v>
      </c>
      <c r="L1618" s="14" t="n">
        <f aca="false">G1618-H1618</f>
        <v>3.5</v>
      </c>
    </row>
    <row r="1619" customFormat="false" ht="15" hidden="false" customHeight="false" outlineLevel="0" collapsed="false">
      <c r="A1619" s="2" t="s">
        <v>124</v>
      </c>
      <c r="B1619" s="2" t="s">
        <v>124</v>
      </c>
      <c r="C1619" s="2" t="s">
        <v>48</v>
      </c>
      <c r="D1619" s="2" t="s">
        <v>12</v>
      </c>
      <c r="E1619" s="2" t="s">
        <v>74</v>
      </c>
      <c r="F1619" s="2" t="s">
        <v>977</v>
      </c>
      <c r="G1619" s="14" t="n">
        <v>24.5</v>
      </c>
      <c r="H1619" s="14" t="n">
        <v>45.68</v>
      </c>
      <c r="I1619" s="14" t="n">
        <v>12.5</v>
      </c>
      <c r="J1619" s="23" t="n">
        <f aca="false">IF(AND(E1619="Priority",ISNUMBER('Cost model'!N321)),'Cost model'!N321,'Cost model'!M321)</f>
        <v>40</v>
      </c>
      <c r="K1619" s="14" t="n">
        <f aca="false">J1619-H1619</f>
        <v>-5.68</v>
      </c>
      <c r="L1619" s="14" t="n">
        <f aca="false">G1619-H1619</f>
        <v>-21.18</v>
      </c>
    </row>
    <row r="1620" customFormat="false" ht="15" hidden="false" customHeight="false" outlineLevel="0" collapsed="false">
      <c r="A1620" s="2" t="s">
        <v>221</v>
      </c>
      <c r="B1620" s="2" t="s">
        <v>221</v>
      </c>
      <c r="C1620" s="2" t="s">
        <v>47</v>
      </c>
      <c r="D1620" s="2" t="s">
        <v>12</v>
      </c>
      <c r="E1620" s="2" t="s">
        <v>83</v>
      </c>
      <c r="F1620" s="2" t="s">
        <v>977</v>
      </c>
      <c r="G1620" s="14" t="n">
        <v>19.5</v>
      </c>
      <c r="H1620" s="14" t="n">
        <v>23.53</v>
      </c>
      <c r="I1620" s="14" t="n">
        <v>19.5</v>
      </c>
      <c r="J1620" s="23" t="n">
        <f aca="false">IF(AND(E1620="Priority",ISNUMBER('Cost model'!N740)),'Cost model'!N740,'Cost model'!M740)</f>
        <v>28.5</v>
      </c>
      <c r="K1620" s="14" t="n">
        <f aca="false">J1620-H1620</f>
        <v>4.97</v>
      </c>
      <c r="L1620" s="14" t="n">
        <f aca="false">G1620-H1620</f>
        <v>-4.03</v>
      </c>
    </row>
    <row r="1621" customFormat="false" ht="15" hidden="false" customHeight="false" outlineLevel="0" collapsed="false">
      <c r="A1621" s="2" t="s">
        <v>124</v>
      </c>
      <c r="B1621" s="2" t="s">
        <v>124</v>
      </c>
      <c r="C1621" s="2" t="s">
        <v>48</v>
      </c>
      <c r="D1621" s="2" t="s">
        <v>10</v>
      </c>
      <c r="E1621" s="2" t="s">
        <v>74</v>
      </c>
      <c r="F1621" s="2" t="s">
        <v>977</v>
      </c>
      <c r="G1621" s="14" t="n">
        <v>12.5</v>
      </c>
      <c r="H1621" s="14" t="n">
        <v>8.53</v>
      </c>
      <c r="I1621" s="14" t="n">
        <v>12.5</v>
      </c>
      <c r="J1621" s="23" t="n">
        <f aca="false">IF(AND(E1621="Priority",ISNUMBER('Cost model'!N318)),'Cost model'!N318,'Cost model'!M318)</f>
        <v>14.5</v>
      </c>
      <c r="K1621" s="14" t="n">
        <f aca="false">J1621-H1621</f>
        <v>5.97</v>
      </c>
      <c r="L1621" s="14" t="n">
        <f aca="false">G1621-H1621</f>
        <v>3.97</v>
      </c>
    </row>
    <row r="1622" customFormat="false" ht="15" hidden="false" customHeight="false" outlineLevel="0" collapsed="false">
      <c r="A1622" s="2" t="s">
        <v>124</v>
      </c>
      <c r="B1622" s="2" t="s">
        <v>124</v>
      </c>
      <c r="C1622" s="2" t="s">
        <v>47</v>
      </c>
      <c r="D1622" s="2" t="s">
        <v>12</v>
      </c>
      <c r="E1622" s="2" t="s">
        <v>74</v>
      </c>
      <c r="F1622" s="2" t="s">
        <v>977</v>
      </c>
      <c r="G1622" s="14" t="n">
        <v>19</v>
      </c>
      <c r="H1622" s="14" t="n">
        <v>44.68</v>
      </c>
      <c r="I1622" s="14" t="n">
        <v>9.5</v>
      </c>
      <c r="J1622" s="23" t="n">
        <f aca="false">IF(AND(E1622="Priority",ISNUMBER('Cost model'!N320)),'Cost model'!N320,'Cost model'!M320)</f>
        <v>24.5</v>
      </c>
      <c r="K1622" s="14" t="n">
        <f aca="false">J1622-H1622</f>
        <v>-20.18</v>
      </c>
      <c r="L1622" s="14" t="n">
        <f aca="false">G1622-H1622</f>
        <v>-25.68</v>
      </c>
    </row>
    <row r="1623" customFormat="false" ht="15" hidden="false" customHeight="false" outlineLevel="0" collapsed="false">
      <c r="A1623" s="2" t="s">
        <v>142</v>
      </c>
      <c r="B1623" s="2" t="s">
        <v>142</v>
      </c>
      <c r="C1623" s="2" t="s">
        <v>47</v>
      </c>
      <c r="D1623" s="2" t="s">
        <v>12</v>
      </c>
      <c r="E1623" s="2" t="s">
        <v>74</v>
      </c>
      <c r="F1623" s="2" t="s">
        <v>977</v>
      </c>
      <c r="G1623" s="14" t="n">
        <v>9.5</v>
      </c>
      <c r="H1623" s="14" t="n">
        <v>41.1</v>
      </c>
      <c r="I1623" s="14" t="n">
        <v>9.5</v>
      </c>
      <c r="J1623" s="23" t="n">
        <f aca="false">IF(AND(E1623="Priority",ISNUMBER('Cost model'!N635)),'Cost model'!N635,'Cost model'!M635)</f>
        <v>30.5</v>
      </c>
      <c r="K1623" s="14" t="n">
        <f aca="false">J1623-H1623</f>
        <v>-10.6</v>
      </c>
      <c r="L1623" s="14" t="n">
        <f aca="false">G1623-H1623</f>
        <v>-31.6</v>
      </c>
    </row>
    <row r="1624" customFormat="false" ht="15" hidden="false" customHeight="false" outlineLevel="0" collapsed="false">
      <c r="A1624" s="2" t="s">
        <v>142</v>
      </c>
      <c r="B1624" s="2" t="s">
        <v>142</v>
      </c>
      <c r="C1624" s="2" t="s">
        <v>48</v>
      </c>
      <c r="D1624" s="2" t="s">
        <v>10</v>
      </c>
      <c r="E1624" s="2" t="s">
        <v>74</v>
      </c>
      <c r="F1624" s="2" t="s">
        <v>977</v>
      </c>
      <c r="G1624" s="14" t="n">
        <v>12.5</v>
      </c>
      <c r="H1624" s="14" t="n">
        <v>22.75</v>
      </c>
      <c r="I1624" s="14" t="n">
        <v>12.5</v>
      </c>
      <c r="J1624" s="23" t="n">
        <f aca="false">IF(AND(E1624="Priority",ISNUMBER('Cost model'!N633)),'Cost model'!N633,'Cost model'!M633)</f>
        <v>11.5</v>
      </c>
      <c r="K1624" s="14" t="n">
        <f aca="false">J1624-H1624</f>
        <v>-11.25</v>
      </c>
      <c r="L1624" s="14" t="n">
        <f aca="false">G1624-H1624</f>
        <v>-10.25</v>
      </c>
    </row>
    <row r="1625" customFormat="false" ht="15" hidden="false" customHeight="false" outlineLevel="0" collapsed="false">
      <c r="A1625" s="2" t="s">
        <v>124</v>
      </c>
      <c r="B1625" s="2" t="s">
        <v>124</v>
      </c>
      <c r="C1625" s="2" t="s">
        <v>47</v>
      </c>
      <c r="D1625" s="2" t="s">
        <v>10</v>
      </c>
      <c r="E1625" s="2" t="s">
        <v>74</v>
      </c>
      <c r="F1625" s="2" t="s">
        <v>977</v>
      </c>
      <c r="G1625" s="14" t="n">
        <v>9.5</v>
      </c>
      <c r="H1625" s="14" t="n">
        <v>7.24</v>
      </c>
      <c r="I1625" s="14" t="n">
        <v>9.5</v>
      </c>
      <c r="J1625" s="23" t="n">
        <f aca="false">IF(AND(E1625="Priority",ISNUMBER('Cost model'!N317)),'Cost model'!N317,'Cost model'!M317)</f>
        <v>10.5</v>
      </c>
      <c r="K1625" s="14" t="n">
        <f aca="false">J1625-H1625</f>
        <v>3.26</v>
      </c>
      <c r="L1625" s="14" t="n">
        <f aca="false">G1625-H1625</f>
        <v>2.26</v>
      </c>
    </row>
    <row r="1626" customFormat="false" ht="15" hidden="false" customHeight="false" outlineLevel="0" collapsed="false">
      <c r="A1626" s="2" t="s">
        <v>221</v>
      </c>
      <c r="B1626" s="2" t="s">
        <v>221</v>
      </c>
      <c r="C1626" s="2" t="s">
        <v>49</v>
      </c>
      <c r="D1626" s="2" t="s">
        <v>12</v>
      </c>
      <c r="E1626" s="2" t="s">
        <v>74</v>
      </c>
      <c r="F1626" s="2" t="s">
        <v>977</v>
      </c>
      <c r="G1626" s="14" t="n">
        <v>19.5</v>
      </c>
      <c r="H1626" s="14" t="n">
        <v>56.43</v>
      </c>
      <c r="I1626" s="14" t="n">
        <v>19.5</v>
      </c>
      <c r="J1626" s="23" t="n">
        <f aca="false">IF(AND(E1626="Priority",ISNUMBER('Cost model'!N742)),'Cost model'!N742,'Cost model'!M742)</f>
        <v>60</v>
      </c>
      <c r="K1626" s="14" t="n">
        <f aca="false">J1626-H1626</f>
        <v>3.57</v>
      </c>
      <c r="L1626" s="14" t="n">
        <f aca="false">G1626-H1626</f>
        <v>-36.93</v>
      </c>
    </row>
    <row r="1627" customFormat="false" ht="15" hidden="false" customHeight="false" outlineLevel="0" collapsed="false">
      <c r="A1627" s="2" t="s">
        <v>142</v>
      </c>
      <c r="B1627" s="2" t="s">
        <v>124</v>
      </c>
      <c r="C1627" s="2" t="s">
        <v>47</v>
      </c>
      <c r="D1627" s="2" t="s">
        <v>10</v>
      </c>
      <c r="E1627" s="2" t="s">
        <v>83</v>
      </c>
      <c r="F1627" s="2" t="s">
        <v>976</v>
      </c>
      <c r="G1627" s="14" t="n">
        <v>19.5</v>
      </c>
      <c r="H1627" s="14" t="n">
        <v>17.41</v>
      </c>
      <c r="I1627" s="14" t="n">
        <v>19.5</v>
      </c>
      <c r="J1627" s="23" t="n">
        <f aca="false">IF(AND(E1627="Priority",ISNUMBER('Cost model'!N662)),'Cost model'!N662,'Cost model'!M662)</f>
        <v>18.5</v>
      </c>
      <c r="K1627" s="14" t="n">
        <f aca="false">J1627-H1627</f>
        <v>1.09</v>
      </c>
      <c r="L1627" s="14" t="n">
        <f aca="false">G1627-H1627</f>
        <v>2.09</v>
      </c>
    </row>
    <row r="1628" customFormat="false" ht="15" hidden="false" customHeight="false" outlineLevel="0" collapsed="false">
      <c r="A1628" s="2" t="s">
        <v>142</v>
      </c>
      <c r="B1628" s="2" t="s">
        <v>142</v>
      </c>
      <c r="C1628" s="2" t="s">
        <v>47</v>
      </c>
      <c r="D1628" s="2" t="s">
        <v>12</v>
      </c>
      <c r="E1628" s="2" t="s">
        <v>83</v>
      </c>
      <c r="F1628" s="2" t="s">
        <v>977</v>
      </c>
      <c r="G1628" s="14" t="n">
        <v>19.5</v>
      </c>
      <c r="H1628" s="14" t="n">
        <v>10.02</v>
      </c>
      <c r="I1628" s="14" t="n">
        <v>19.5</v>
      </c>
      <c r="J1628" s="23" t="n">
        <f aca="false">IF(AND(E1628="Priority",ISNUMBER('Cost model'!N635)),'Cost model'!N635,'Cost model'!M635)</f>
        <v>40</v>
      </c>
      <c r="K1628" s="14" t="n">
        <f aca="false">J1628-H1628</f>
        <v>29.98</v>
      </c>
      <c r="L1628" s="14" t="n">
        <f aca="false">G1628-H1628</f>
        <v>9.48</v>
      </c>
    </row>
    <row r="1629" customFormat="false" ht="15" hidden="false" customHeight="false" outlineLevel="0" collapsed="false">
      <c r="A1629" s="2" t="s">
        <v>142</v>
      </c>
      <c r="B1629" s="2" t="s">
        <v>174</v>
      </c>
      <c r="C1629" s="2" t="s">
        <v>47</v>
      </c>
      <c r="D1629" s="2" t="s">
        <v>10</v>
      </c>
      <c r="E1629" s="2" t="s">
        <v>74</v>
      </c>
      <c r="F1629" s="2" t="s">
        <v>976</v>
      </c>
      <c r="G1629" s="14" t="n">
        <v>9.5</v>
      </c>
      <c r="H1629" s="14" t="n">
        <v>5.81</v>
      </c>
      <c r="I1629" s="14" t="n">
        <v>14.5</v>
      </c>
      <c r="J1629" s="23" t="n">
        <f aca="false">IF(AND(E1629="Priority",ISNUMBER('Cost model'!N692)),'Cost model'!N692,'Cost model'!M692)</f>
        <v>9.5</v>
      </c>
      <c r="K1629" s="14" t="n">
        <f aca="false">J1629-H1629</f>
        <v>3.69</v>
      </c>
      <c r="L1629" s="14" t="n">
        <f aca="false">G1629-H1629</f>
        <v>3.69</v>
      </c>
    </row>
    <row r="1630" customFormat="false" ht="15" hidden="false" customHeight="false" outlineLevel="0" collapsed="false">
      <c r="A1630" s="2" t="s">
        <v>174</v>
      </c>
      <c r="B1630" s="2" t="s">
        <v>174</v>
      </c>
      <c r="C1630" s="2" t="s">
        <v>48</v>
      </c>
      <c r="D1630" s="2" t="s">
        <v>10</v>
      </c>
      <c r="E1630" s="2" t="s">
        <v>74</v>
      </c>
      <c r="F1630" s="2" t="s">
        <v>977</v>
      </c>
      <c r="G1630" s="14" t="n">
        <v>12.5</v>
      </c>
      <c r="H1630" s="14" t="n">
        <v>8.98</v>
      </c>
      <c r="I1630" s="14" t="n">
        <v>12.5</v>
      </c>
      <c r="J1630" s="23" t="n">
        <f aca="false">IF(AND(E1630="Priority",ISNUMBER('Cost model'!N168)),'Cost model'!N168,'Cost model'!M168)</f>
        <v>13.5</v>
      </c>
      <c r="K1630" s="14" t="n">
        <f aca="false">J1630-H1630</f>
        <v>4.52</v>
      </c>
      <c r="L1630" s="14" t="n">
        <f aca="false">G1630-H1630</f>
        <v>3.52</v>
      </c>
    </row>
    <row r="1631" customFormat="false" ht="15" hidden="false" customHeight="false" outlineLevel="0" collapsed="false">
      <c r="A1631" s="2" t="s">
        <v>124</v>
      </c>
      <c r="B1631" s="2" t="s">
        <v>124</v>
      </c>
      <c r="C1631" s="2" t="s">
        <v>48</v>
      </c>
      <c r="D1631" s="2" t="s">
        <v>10</v>
      </c>
      <c r="E1631" s="2" t="s">
        <v>74</v>
      </c>
      <c r="F1631" s="2" t="s">
        <v>977</v>
      </c>
      <c r="G1631" s="14" t="n">
        <v>12.5</v>
      </c>
      <c r="H1631" s="14" t="n">
        <v>8.53</v>
      </c>
      <c r="I1631" s="14" t="n">
        <v>12.5</v>
      </c>
      <c r="J1631" s="23" t="n">
        <f aca="false">IF(AND(E1631="Priority",ISNUMBER('Cost model'!N318)),'Cost model'!N318,'Cost model'!M318)</f>
        <v>14.5</v>
      </c>
      <c r="K1631" s="14" t="n">
        <f aca="false">J1631-H1631</f>
        <v>5.97</v>
      </c>
      <c r="L1631" s="14" t="n">
        <f aca="false">G1631-H1631</f>
        <v>3.97</v>
      </c>
    </row>
    <row r="1632" customFormat="false" ht="15" hidden="false" customHeight="false" outlineLevel="0" collapsed="false">
      <c r="A1632" s="2" t="s">
        <v>142</v>
      </c>
      <c r="B1632" s="2" t="s">
        <v>142</v>
      </c>
      <c r="C1632" s="2" t="s">
        <v>48</v>
      </c>
      <c r="D1632" s="2" t="s">
        <v>10</v>
      </c>
      <c r="E1632" s="2" t="s">
        <v>74</v>
      </c>
      <c r="F1632" s="2" t="s">
        <v>977</v>
      </c>
      <c r="G1632" s="14" t="n">
        <v>12.5</v>
      </c>
      <c r="H1632" s="14" t="n">
        <v>12.31</v>
      </c>
      <c r="I1632" s="14" t="n">
        <v>12.5</v>
      </c>
      <c r="J1632" s="23" t="n">
        <f aca="false">IF(AND(E1632="Priority",ISNUMBER('Cost model'!N633)),'Cost model'!N633,'Cost model'!M633)</f>
        <v>11.5</v>
      </c>
      <c r="K1632" s="14" t="n">
        <f aca="false">J1632-H1632</f>
        <v>-0.810000000000001</v>
      </c>
      <c r="L1632" s="14" t="n">
        <f aca="false">G1632-H1632</f>
        <v>0.19</v>
      </c>
    </row>
    <row r="1633" customFormat="false" ht="15" hidden="false" customHeight="false" outlineLevel="0" collapsed="false">
      <c r="A1633" s="2" t="s">
        <v>124</v>
      </c>
      <c r="B1633" s="2" t="s">
        <v>124</v>
      </c>
      <c r="C1633" s="2" t="s">
        <v>49</v>
      </c>
      <c r="D1633" s="2" t="s">
        <v>12</v>
      </c>
      <c r="E1633" s="2" t="s">
        <v>74</v>
      </c>
      <c r="F1633" s="2" t="s">
        <v>977</v>
      </c>
      <c r="G1633" s="14" t="n">
        <v>50</v>
      </c>
      <c r="H1633" s="14" t="n">
        <v>55.91</v>
      </c>
      <c r="I1633" s="14" t="n">
        <v>19.5</v>
      </c>
      <c r="J1633" s="23" t="n">
        <f aca="false">IF(AND(E1633="Priority",ISNUMBER('Cost model'!N322)),'Cost model'!N322,'Cost model'!M322)</f>
        <v>50</v>
      </c>
      <c r="K1633" s="14" t="n">
        <f aca="false">J1633-H1633</f>
        <v>-5.91</v>
      </c>
      <c r="L1633" s="14" t="n">
        <f aca="false">G1633-H1633</f>
        <v>-5.91</v>
      </c>
    </row>
    <row r="1634" customFormat="false" ht="15" hidden="false" customHeight="false" outlineLevel="0" collapsed="false">
      <c r="A1634" s="2" t="s">
        <v>221</v>
      </c>
      <c r="B1634" s="2" t="s">
        <v>221</v>
      </c>
      <c r="C1634" s="2" t="s">
        <v>49</v>
      </c>
      <c r="D1634" s="2" t="s">
        <v>10</v>
      </c>
      <c r="E1634" s="2" t="s">
        <v>83</v>
      </c>
      <c r="F1634" s="2" t="s">
        <v>977</v>
      </c>
      <c r="G1634" s="14" t="n">
        <v>24.5</v>
      </c>
      <c r="H1634" s="14" t="n">
        <v>20.05</v>
      </c>
      <c r="I1634" s="14" t="n">
        <v>24.5</v>
      </c>
      <c r="J1634" s="23" t="n">
        <f aca="false">IF(AND(E1634="Priority",ISNUMBER('Cost model'!N739)),'Cost model'!N739,'Cost model'!M739)</f>
        <v>23.5</v>
      </c>
      <c r="K1634" s="14" t="n">
        <f aca="false">J1634-H1634</f>
        <v>3.45</v>
      </c>
      <c r="L1634" s="14" t="n">
        <f aca="false">G1634-H1634</f>
        <v>4.45</v>
      </c>
    </row>
    <row r="1635" customFormat="false" ht="15" hidden="false" customHeight="false" outlineLevel="0" collapsed="false">
      <c r="A1635" s="2" t="s">
        <v>124</v>
      </c>
      <c r="B1635" s="2" t="s">
        <v>124</v>
      </c>
      <c r="C1635" s="2" t="s">
        <v>47</v>
      </c>
      <c r="D1635" s="2" t="s">
        <v>14</v>
      </c>
      <c r="E1635" s="2" t="s">
        <v>74</v>
      </c>
      <c r="F1635" s="2" t="s">
        <v>977</v>
      </c>
      <c r="G1635" s="14" t="n">
        <v>25</v>
      </c>
      <c r="H1635" s="14" t="n">
        <v>139.22</v>
      </c>
      <c r="I1635" s="14" t="n">
        <v>25</v>
      </c>
      <c r="J1635" s="23" t="n">
        <f aca="false">IF(AND(E1635="Priority",ISNUMBER('Cost model'!N326)),'Cost model'!N326,'Cost model'!M326)</f>
        <v>110</v>
      </c>
      <c r="K1635" s="14" t="n">
        <f aca="false">J1635-H1635</f>
        <v>-29.22</v>
      </c>
      <c r="L1635" s="14" t="n">
        <f aca="false">G1635-H1635</f>
        <v>-114.22</v>
      </c>
    </row>
    <row r="1636" customFormat="false" ht="15" hidden="false" customHeight="false" outlineLevel="0" collapsed="false">
      <c r="A1636" s="2" t="s">
        <v>124</v>
      </c>
      <c r="B1636" s="2" t="s">
        <v>124</v>
      </c>
      <c r="C1636" s="2" t="s">
        <v>47</v>
      </c>
      <c r="D1636" s="2" t="s">
        <v>10</v>
      </c>
      <c r="E1636" s="2" t="s">
        <v>74</v>
      </c>
      <c r="F1636" s="2" t="s">
        <v>977</v>
      </c>
      <c r="G1636" s="14" t="n">
        <v>9.5</v>
      </c>
      <c r="H1636" s="14" t="n">
        <v>7.24</v>
      </c>
      <c r="I1636" s="14" t="n">
        <v>9.5</v>
      </c>
      <c r="J1636" s="23" t="n">
        <f aca="false">IF(AND(E1636="Priority",ISNUMBER('Cost model'!N317)),'Cost model'!N317,'Cost model'!M317)</f>
        <v>10.5</v>
      </c>
      <c r="K1636" s="14" t="n">
        <f aca="false">J1636-H1636</f>
        <v>3.26</v>
      </c>
      <c r="L1636" s="14" t="n">
        <f aca="false">G1636-H1636</f>
        <v>2.26</v>
      </c>
    </row>
    <row r="1637" customFormat="false" ht="15" hidden="false" customHeight="false" outlineLevel="0" collapsed="false">
      <c r="A1637" s="2" t="s">
        <v>205</v>
      </c>
      <c r="B1637" s="2" t="s">
        <v>142</v>
      </c>
      <c r="C1637" s="2" t="s">
        <v>48</v>
      </c>
      <c r="D1637" s="2" t="s">
        <v>13</v>
      </c>
      <c r="E1637" s="2" t="s">
        <v>74</v>
      </c>
      <c r="F1637" s="2" t="s">
        <v>976</v>
      </c>
      <c r="G1637" s="14" t="n">
        <v>19.5</v>
      </c>
      <c r="H1637" s="14" t="n">
        <v>34.33</v>
      </c>
      <c r="I1637" s="14" t="n">
        <v>24.5</v>
      </c>
      <c r="J1637" s="23" t="n">
        <f aca="false">IF(AND(E1637="Priority",ISNUMBER('Cost model'!N549)),'Cost model'!N549,'Cost model'!M549)</f>
        <v>100</v>
      </c>
      <c r="K1637" s="14" t="n">
        <f aca="false">J1637-H1637</f>
        <v>65.67</v>
      </c>
      <c r="L1637" s="14" t="n">
        <f aca="false">G1637-H1637</f>
        <v>-14.83</v>
      </c>
    </row>
    <row r="1638" customFormat="false" ht="15" hidden="false" customHeight="false" outlineLevel="0" collapsed="false">
      <c r="A1638" s="2" t="s">
        <v>174</v>
      </c>
      <c r="B1638" s="2" t="s">
        <v>174</v>
      </c>
      <c r="C1638" s="2" t="s">
        <v>48</v>
      </c>
      <c r="D1638" s="2" t="s">
        <v>10</v>
      </c>
      <c r="E1638" s="2" t="s">
        <v>83</v>
      </c>
      <c r="F1638" s="2" t="s">
        <v>977</v>
      </c>
      <c r="G1638" s="14" t="n">
        <v>17.5</v>
      </c>
      <c r="H1638" s="14" t="n">
        <v>11.89</v>
      </c>
      <c r="I1638" s="14" t="n">
        <v>17.5</v>
      </c>
      <c r="J1638" s="23" t="n">
        <f aca="false">IF(AND(E1638="Priority",ISNUMBER('Cost model'!N168)),'Cost model'!N168,'Cost model'!M168)</f>
        <v>18.5</v>
      </c>
      <c r="K1638" s="14" t="n">
        <f aca="false">J1638-H1638</f>
        <v>6.61</v>
      </c>
      <c r="L1638" s="14" t="n">
        <f aca="false">G1638-H1638</f>
        <v>5.61</v>
      </c>
    </row>
    <row r="1639" customFormat="false" ht="15" hidden="false" customHeight="false" outlineLevel="0" collapsed="false">
      <c r="A1639" s="2" t="s">
        <v>221</v>
      </c>
      <c r="B1639" s="2" t="s">
        <v>221</v>
      </c>
      <c r="C1639" s="2" t="s">
        <v>48</v>
      </c>
      <c r="D1639" s="2" t="s">
        <v>10</v>
      </c>
      <c r="E1639" s="2" t="s">
        <v>74</v>
      </c>
      <c r="F1639" s="2" t="s">
        <v>977</v>
      </c>
      <c r="G1639" s="14" t="n">
        <v>12.5</v>
      </c>
      <c r="H1639" s="14" t="n">
        <v>7.8</v>
      </c>
      <c r="I1639" s="14" t="n">
        <v>12.5</v>
      </c>
      <c r="J1639" s="23" t="n">
        <f aca="false">IF(AND(E1639="Priority",ISNUMBER('Cost model'!N738)),'Cost model'!N738,'Cost model'!M738)</f>
        <v>11.5</v>
      </c>
      <c r="K1639" s="14" t="n">
        <f aca="false">J1639-H1639</f>
        <v>3.7</v>
      </c>
      <c r="L1639" s="14" t="n">
        <f aca="false">G1639-H1639</f>
        <v>4.7</v>
      </c>
    </row>
    <row r="1640" customFormat="false" ht="15" hidden="false" customHeight="false" outlineLevel="0" collapsed="false">
      <c r="A1640" s="2" t="s">
        <v>124</v>
      </c>
      <c r="B1640" s="2" t="s">
        <v>124</v>
      </c>
      <c r="C1640" s="2" t="s">
        <v>48</v>
      </c>
      <c r="D1640" s="2" t="s">
        <v>10</v>
      </c>
      <c r="E1640" s="2" t="s">
        <v>74</v>
      </c>
      <c r="F1640" s="2" t="s">
        <v>977</v>
      </c>
      <c r="G1640" s="14" t="n">
        <v>19.5</v>
      </c>
      <c r="H1640" s="14" t="n">
        <v>24.5</v>
      </c>
      <c r="I1640" s="14" t="n">
        <v>12.5</v>
      </c>
      <c r="J1640" s="23" t="n">
        <f aca="false">IF(AND(E1640="Priority",ISNUMBER('Cost model'!N318)),'Cost model'!N318,'Cost model'!M318)</f>
        <v>14.5</v>
      </c>
      <c r="K1640" s="14" t="n">
        <f aca="false">J1640-H1640</f>
        <v>-10</v>
      </c>
      <c r="L1640" s="14" t="n">
        <f aca="false">G1640-H1640</f>
        <v>-5</v>
      </c>
    </row>
    <row r="1641" customFormat="false" ht="15" hidden="false" customHeight="false" outlineLevel="0" collapsed="false">
      <c r="A1641" s="2" t="s">
        <v>221</v>
      </c>
      <c r="B1641" s="2" t="s">
        <v>158</v>
      </c>
      <c r="C1641" s="2" t="s">
        <v>47</v>
      </c>
      <c r="D1641" s="2" t="s">
        <v>12</v>
      </c>
      <c r="E1641" s="2" t="s">
        <v>74</v>
      </c>
      <c r="F1641" s="2" t="s">
        <v>976</v>
      </c>
      <c r="G1641" s="14" t="n">
        <v>9.5</v>
      </c>
      <c r="H1641" s="14" t="n">
        <v>69.65</v>
      </c>
      <c r="I1641" s="14" t="n">
        <v>19.5</v>
      </c>
      <c r="J1641" s="23" t="n">
        <f aca="false">IF(AND(E1641="Priority",ISNUMBER('Cost model'!N755)),'Cost model'!N755,'Cost model'!M755)</f>
        <v>50</v>
      </c>
      <c r="K1641" s="14" t="n">
        <f aca="false">J1641-H1641</f>
        <v>-19.65</v>
      </c>
      <c r="L1641" s="14" t="n">
        <f aca="false">G1641-H1641</f>
        <v>-60.15</v>
      </c>
    </row>
    <row r="1642" customFormat="false" ht="15" hidden="false" customHeight="false" outlineLevel="0" collapsed="false">
      <c r="A1642" s="2" t="s">
        <v>174</v>
      </c>
      <c r="B1642" s="2" t="s">
        <v>124</v>
      </c>
      <c r="C1642" s="2" t="s">
        <v>47</v>
      </c>
      <c r="D1642" s="2" t="s">
        <v>12</v>
      </c>
      <c r="E1642" s="2" t="s">
        <v>74</v>
      </c>
      <c r="F1642" s="2" t="s">
        <v>976</v>
      </c>
      <c r="G1642" s="14" t="n">
        <v>9.5</v>
      </c>
      <c r="H1642" s="14" t="n">
        <v>15.09</v>
      </c>
      <c r="I1642" s="14" t="n">
        <v>9.5</v>
      </c>
      <c r="J1642" s="23" t="n">
        <f aca="false">IF(AND(E1642="Priority",ISNUMBER('Cost model'!N110)),'Cost model'!N110,'Cost model'!M110)</f>
        <v>40</v>
      </c>
      <c r="K1642" s="14" t="n">
        <f aca="false">J1642-H1642</f>
        <v>24.91</v>
      </c>
      <c r="L1642" s="14" t="n">
        <f aca="false">G1642-H1642</f>
        <v>-5.59</v>
      </c>
    </row>
    <row r="1643" customFormat="false" ht="15" hidden="false" customHeight="false" outlineLevel="0" collapsed="false">
      <c r="A1643" s="2" t="s">
        <v>174</v>
      </c>
      <c r="B1643" s="2" t="s">
        <v>158</v>
      </c>
      <c r="C1643" s="2" t="s">
        <v>47</v>
      </c>
      <c r="D1643" s="2" t="s">
        <v>12</v>
      </c>
      <c r="E1643" s="2" t="s">
        <v>74</v>
      </c>
      <c r="F1643" s="2" t="s">
        <v>976</v>
      </c>
      <c r="G1643" s="14" t="n">
        <v>9.5</v>
      </c>
      <c r="H1643" s="14" t="n">
        <v>11.56</v>
      </c>
      <c r="I1643" s="14" t="n">
        <v>19.5</v>
      </c>
      <c r="J1643" s="23" t="n">
        <f aca="false">IF(AND(E1643="Priority",ISNUMBER('Cost model'!N140)),'Cost model'!N140,'Cost model'!M140)</f>
        <v>40</v>
      </c>
      <c r="K1643" s="14" t="n">
        <f aca="false">J1643-H1643</f>
        <v>28.44</v>
      </c>
      <c r="L1643" s="14" t="n">
        <f aca="false">G1643-H1643</f>
        <v>-2.06</v>
      </c>
    </row>
    <row r="1644" customFormat="false" ht="15" hidden="false" customHeight="false" outlineLevel="0" collapsed="false">
      <c r="A1644" s="2" t="s">
        <v>124</v>
      </c>
      <c r="B1644" s="2" t="s">
        <v>124</v>
      </c>
      <c r="C1644" s="2" t="s">
        <v>47</v>
      </c>
      <c r="D1644" s="2" t="s">
        <v>12</v>
      </c>
      <c r="E1644" s="2" t="s">
        <v>74</v>
      </c>
      <c r="F1644" s="2" t="s">
        <v>977</v>
      </c>
      <c r="G1644" s="14" t="n">
        <v>19</v>
      </c>
      <c r="H1644" s="14" t="n">
        <v>27.42</v>
      </c>
      <c r="I1644" s="14" t="n">
        <v>9.5</v>
      </c>
      <c r="J1644" s="23" t="n">
        <f aca="false">IF(AND(E1644="Priority",ISNUMBER('Cost model'!N320)),'Cost model'!N320,'Cost model'!M320)</f>
        <v>24.5</v>
      </c>
      <c r="K1644" s="14" t="n">
        <f aca="false">J1644-H1644</f>
        <v>-2.92</v>
      </c>
      <c r="L1644" s="14" t="n">
        <f aca="false">G1644-H1644</f>
        <v>-8.42</v>
      </c>
    </row>
    <row r="1645" customFormat="false" ht="15" hidden="false" customHeight="false" outlineLevel="0" collapsed="false">
      <c r="A1645" s="2" t="s">
        <v>142</v>
      </c>
      <c r="B1645" s="2" t="s">
        <v>142</v>
      </c>
      <c r="C1645" s="2" t="s">
        <v>48</v>
      </c>
      <c r="D1645" s="2" t="s">
        <v>10</v>
      </c>
      <c r="E1645" s="2" t="s">
        <v>74</v>
      </c>
      <c r="F1645" s="2" t="s">
        <v>977</v>
      </c>
      <c r="G1645" s="14" t="n">
        <v>12.5</v>
      </c>
      <c r="H1645" s="14" t="n">
        <v>10.46</v>
      </c>
      <c r="I1645" s="14" t="n">
        <v>12.5</v>
      </c>
      <c r="J1645" s="23" t="n">
        <f aca="false">IF(AND(E1645="Priority",ISNUMBER('Cost model'!N633)),'Cost model'!N633,'Cost model'!M633)</f>
        <v>11.5</v>
      </c>
      <c r="K1645" s="14" t="n">
        <f aca="false">J1645-H1645</f>
        <v>1.04</v>
      </c>
      <c r="L1645" s="14" t="n">
        <f aca="false">G1645-H1645</f>
        <v>2.04</v>
      </c>
    </row>
    <row r="1646" customFormat="false" ht="15" hidden="false" customHeight="false" outlineLevel="0" collapsed="false">
      <c r="A1646" s="2" t="s">
        <v>205</v>
      </c>
      <c r="B1646" s="2" t="s">
        <v>158</v>
      </c>
      <c r="C1646" s="2" t="s">
        <v>47</v>
      </c>
      <c r="D1646" s="2" t="s">
        <v>12</v>
      </c>
      <c r="E1646" s="2" t="s">
        <v>74</v>
      </c>
      <c r="F1646" s="2" t="s">
        <v>976</v>
      </c>
      <c r="G1646" s="14" t="n">
        <v>24.5</v>
      </c>
      <c r="H1646" s="14" t="n">
        <v>86.35</v>
      </c>
      <c r="I1646" s="14"/>
      <c r="J1646" s="23" t="n">
        <f aca="false">IF(AND(E1646="Priority",ISNUMBER('Cost model'!N620)),'Cost model'!N620,'Cost model'!M620)</f>
        <v>50</v>
      </c>
      <c r="K1646" s="14" t="n">
        <f aca="false">J1646-H1646</f>
        <v>-36.35</v>
      </c>
      <c r="L1646" s="14" t="n">
        <f aca="false">G1646-H1646</f>
        <v>-61.85</v>
      </c>
    </row>
    <row r="1647" customFormat="false" ht="15" hidden="false" customHeight="false" outlineLevel="0" collapsed="false">
      <c r="A1647" s="2" t="s">
        <v>205</v>
      </c>
      <c r="B1647" s="2" t="s">
        <v>142</v>
      </c>
      <c r="C1647" s="2" t="s">
        <v>48</v>
      </c>
      <c r="D1647" s="2" t="s">
        <v>10</v>
      </c>
      <c r="E1647" s="2" t="s">
        <v>74</v>
      </c>
      <c r="F1647" s="2" t="s">
        <v>976</v>
      </c>
      <c r="G1647" s="14" t="n">
        <v>29.5</v>
      </c>
      <c r="H1647" s="14" t="n">
        <v>22.84</v>
      </c>
      <c r="I1647" s="14" t="n">
        <v>14.5</v>
      </c>
      <c r="J1647" s="23" t="n">
        <f aca="false">IF(AND(E1647="Priority",ISNUMBER('Cost model'!N543)),'Cost model'!N543,'Cost model'!M543)</f>
        <v>18.5</v>
      </c>
      <c r="K1647" s="14" t="n">
        <f aca="false">J1647-H1647</f>
        <v>-4.34</v>
      </c>
      <c r="L1647" s="14" t="n">
        <f aca="false">G1647-H1647</f>
        <v>6.66</v>
      </c>
    </row>
    <row r="1648" customFormat="false" ht="15" hidden="false" customHeight="false" outlineLevel="0" collapsed="false">
      <c r="A1648" s="2" t="s">
        <v>174</v>
      </c>
      <c r="B1648" s="2" t="s">
        <v>174</v>
      </c>
      <c r="C1648" s="2" t="s">
        <v>47</v>
      </c>
      <c r="D1648" s="2" t="s">
        <v>12</v>
      </c>
      <c r="E1648" s="2" t="s">
        <v>74</v>
      </c>
      <c r="F1648" s="2" t="s">
        <v>977</v>
      </c>
      <c r="G1648" s="14" t="n">
        <v>9.5</v>
      </c>
      <c r="H1648" s="14" t="n">
        <v>7.24</v>
      </c>
      <c r="I1648" s="14" t="n">
        <v>9.5</v>
      </c>
      <c r="J1648" s="23" t="n">
        <f aca="false">IF(AND(E1648="Priority",ISNUMBER('Cost model'!N170)),'Cost model'!N170,'Cost model'!M170)</f>
        <v>25.5</v>
      </c>
      <c r="K1648" s="14" t="n">
        <f aca="false">J1648-H1648</f>
        <v>18.26</v>
      </c>
      <c r="L1648" s="14" t="n">
        <f aca="false">G1648-H1648</f>
        <v>2.26</v>
      </c>
    </row>
    <row r="1649" customFormat="false" ht="15" hidden="false" customHeight="false" outlineLevel="0" collapsed="false">
      <c r="A1649" s="2" t="s">
        <v>205</v>
      </c>
      <c r="B1649" s="2" t="s">
        <v>142</v>
      </c>
      <c r="C1649" s="2" t="s">
        <v>48</v>
      </c>
      <c r="D1649" s="2" t="s">
        <v>12</v>
      </c>
      <c r="E1649" s="2" t="s">
        <v>83</v>
      </c>
      <c r="F1649" s="2" t="s">
        <v>976</v>
      </c>
      <c r="G1649" s="14" t="n">
        <v>24.5</v>
      </c>
      <c r="H1649" s="14" t="n">
        <v>71.4</v>
      </c>
      <c r="I1649" s="14" t="n">
        <v>24.5</v>
      </c>
      <c r="J1649" s="23" t="n">
        <f aca="false">IF(AND(E1649="Priority",ISNUMBER('Cost model'!N546)),'Cost model'!N546,'Cost model'!M546)</f>
        <v>80</v>
      </c>
      <c r="K1649" s="14" t="n">
        <f aca="false">J1649-H1649</f>
        <v>8.59999999999999</v>
      </c>
      <c r="L1649" s="14" t="n">
        <f aca="false">G1649-H1649</f>
        <v>-46.9</v>
      </c>
    </row>
    <row r="1650" customFormat="false" ht="15" hidden="false" customHeight="false" outlineLevel="0" collapsed="false">
      <c r="A1650" s="2" t="s">
        <v>142</v>
      </c>
      <c r="B1650" s="2" t="s">
        <v>142</v>
      </c>
      <c r="C1650" s="2" t="s">
        <v>47</v>
      </c>
      <c r="D1650" s="2" t="s">
        <v>12</v>
      </c>
      <c r="E1650" s="2" t="s">
        <v>74</v>
      </c>
      <c r="F1650" s="2" t="s">
        <v>977</v>
      </c>
      <c r="G1650" s="14" t="n">
        <v>9.5</v>
      </c>
      <c r="H1650" s="14" t="n">
        <v>24.5</v>
      </c>
      <c r="I1650" s="14" t="n">
        <v>9.5</v>
      </c>
      <c r="J1650" s="23" t="n">
        <f aca="false">IF(AND(E1650="Priority",ISNUMBER('Cost model'!N635)),'Cost model'!N635,'Cost model'!M635)</f>
        <v>30.5</v>
      </c>
      <c r="K1650" s="14" t="n">
        <f aca="false">J1650-H1650</f>
        <v>6</v>
      </c>
      <c r="L1650" s="14" t="n">
        <f aca="false">G1650-H1650</f>
        <v>-15</v>
      </c>
    </row>
    <row r="1651" customFormat="false" ht="15" hidden="false" customHeight="false" outlineLevel="0" collapsed="false">
      <c r="A1651" s="2" t="s">
        <v>174</v>
      </c>
      <c r="B1651" s="2" t="s">
        <v>142</v>
      </c>
      <c r="C1651" s="2" t="s">
        <v>47</v>
      </c>
      <c r="D1651" s="2" t="s">
        <v>10</v>
      </c>
      <c r="E1651" s="2" t="s">
        <v>83</v>
      </c>
      <c r="F1651" s="2" t="s">
        <v>976</v>
      </c>
      <c r="G1651" s="14" t="n">
        <v>14.5</v>
      </c>
      <c r="H1651" s="14" t="n">
        <v>7.95</v>
      </c>
      <c r="I1651" s="14" t="n">
        <v>14.5</v>
      </c>
      <c r="J1651" s="23" t="n">
        <f aca="false">IF(AND(E1651="Priority",ISNUMBER('Cost model'!N122)),'Cost model'!N122,'Cost model'!M122)</f>
        <v>18.5</v>
      </c>
      <c r="K1651" s="14" t="n">
        <f aca="false">J1651-H1651</f>
        <v>10.55</v>
      </c>
      <c r="L1651" s="14" t="n">
        <f aca="false">G1651-H1651</f>
        <v>6.55</v>
      </c>
    </row>
    <row r="1652" customFormat="false" ht="15" hidden="false" customHeight="false" outlineLevel="0" collapsed="false">
      <c r="A1652" s="2" t="s">
        <v>174</v>
      </c>
      <c r="B1652" s="2" t="s">
        <v>174</v>
      </c>
      <c r="C1652" s="2" t="s">
        <v>47</v>
      </c>
      <c r="D1652" s="2" t="s">
        <v>12</v>
      </c>
      <c r="E1652" s="2" t="s">
        <v>74</v>
      </c>
      <c r="F1652" s="2" t="s">
        <v>977</v>
      </c>
      <c r="G1652" s="14" t="n">
        <v>9.5</v>
      </c>
      <c r="H1652" s="14" t="n">
        <v>9.55</v>
      </c>
      <c r="I1652" s="14" t="n">
        <v>9.5</v>
      </c>
      <c r="J1652" s="23" t="n">
        <f aca="false">IF(AND(E1652="Priority",ISNUMBER('Cost model'!N170)),'Cost model'!N170,'Cost model'!M170)</f>
        <v>25.5</v>
      </c>
      <c r="K1652" s="14" t="n">
        <f aca="false">J1652-H1652</f>
        <v>15.95</v>
      </c>
      <c r="L1652" s="14" t="n">
        <f aca="false">G1652-H1652</f>
        <v>-0.0500000000000007</v>
      </c>
    </row>
    <row r="1653" customFormat="false" ht="15" hidden="false" customHeight="false" outlineLevel="0" collapsed="false">
      <c r="A1653" s="2" t="s">
        <v>221</v>
      </c>
      <c r="B1653" s="2" t="s">
        <v>221</v>
      </c>
      <c r="C1653" s="2" t="s">
        <v>47</v>
      </c>
      <c r="D1653" s="2" t="s">
        <v>10</v>
      </c>
      <c r="E1653" s="2" t="s">
        <v>83</v>
      </c>
      <c r="F1653" s="2" t="s">
        <v>977</v>
      </c>
      <c r="G1653" s="14" t="n">
        <v>14.5</v>
      </c>
      <c r="H1653" s="14" t="n">
        <v>6.56</v>
      </c>
      <c r="I1653" s="14" t="n">
        <v>14.5</v>
      </c>
      <c r="J1653" s="23" t="n">
        <f aca="false">IF(AND(E1653="Priority",ISNUMBER('Cost model'!N737)),'Cost model'!N737,'Cost model'!M737)</f>
        <v>13.5</v>
      </c>
      <c r="K1653" s="14" t="n">
        <f aca="false">J1653-H1653</f>
        <v>6.94</v>
      </c>
      <c r="L1653" s="14" t="n">
        <f aca="false">G1653-H1653</f>
        <v>7.94</v>
      </c>
    </row>
    <row r="1654" customFormat="false" ht="15" hidden="false" customHeight="false" outlineLevel="0" collapsed="false">
      <c r="A1654" s="2" t="s">
        <v>174</v>
      </c>
      <c r="B1654" s="2" t="s">
        <v>174</v>
      </c>
      <c r="C1654" s="2" t="s">
        <v>48</v>
      </c>
      <c r="D1654" s="2" t="s">
        <v>12</v>
      </c>
      <c r="E1654" s="2" t="s">
        <v>83</v>
      </c>
      <c r="F1654" s="2" t="s">
        <v>977</v>
      </c>
      <c r="G1654" s="14" t="n">
        <v>19.5</v>
      </c>
      <c r="H1654" s="14" t="n">
        <v>45.6</v>
      </c>
      <c r="I1654" s="14" t="n">
        <v>19.5</v>
      </c>
      <c r="J1654" s="23" t="n">
        <f aca="false">IF(AND(E1654="Priority",ISNUMBER('Cost model'!N171)),'Cost model'!N171,'Cost model'!M171)</f>
        <v>55</v>
      </c>
      <c r="K1654" s="14" t="n">
        <f aca="false">J1654-H1654</f>
        <v>9.4</v>
      </c>
      <c r="L1654" s="14" t="n">
        <f aca="false">G1654-H1654</f>
        <v>-26.1</v>
      </c>
    </row>
    <row r="1655" customFormat="false" ht="15" hidden="false" customHeight="false" outlineLevel="0" collapsed="false">
      <c r="A1655" s="2" t="s">
        <v>174</v>
      </c>
      <c r="B1655" s="2" t="s">
        <v>174</v>
      </c>
      <c r="C1655" s="2" t="s">
        <v>49</v>
      </c>
      <c r="D1655" s="2" t="s">
        <v>10</v>
      </c>
      <c r="E1655" s="2" t="s">
        <v>74</v>
      </c>
      <c r="F1655" s="2" t="s">
        <v>977</v>
      </c>
      <c r="G1655" s="14" t="n">
        <v>19.5</v>
      </c>
      <c r="H1655" s="14" t="n">
        <v>54.49</v>
      </c>
      <c r="I1655" s="14" t="n">
        <v>17.5</v>
      </c>
      <c r="J1655" s="23" t="n">
        <f aca="false">IF(AND(E1655="Priority",ISNUMBER('Cost model'!N169)),'Cost model'!N169,'Cost model'!M169)</f>
        <v>18.5</v>
      </c>
      <c r="K1655" s="14" t="n">
        <f aca="false">J1655-H1655</f>
        <v>-35.99</v>
      </c>
      <c r="L1655" s="14" t="n">
        <f aca="false">G1655-H1655</f>
        <v>-34.99</v>
      </c>
    </row>
    <row r="1656" customFormat="false" ht="15" hidden="false" customHeight="false" outlineLevel="0" collapsed="false">
      <c r="A1656" s="2" t="s">
        <v>221</v>
      </c>
      <c r="B1656" s="2" t="s">
        <v>221</v>
      </c>
      <c r="C1656" s="2" t="s">
        <v>47</v>
      </c>
      <c r="D1656" s="2" t="s">
        <v>10</v>
      </c>
      <c r="E1656" s="2" t="s">
        <v>83</v>
      </c>
      <c r="F1656" s="2" t="s">
        <v>977</v>
      </c>
      <c r="G1656" s="14" t="n">
        <v>14.5</v>
      </c>
      <c r="H1656" s="14" t="n">
        <v>6.56</v>
      </c>
      <c r="I1656" s="14" t="n">
        <v>14.5</v>
      </c>
      <c r="J1656" s="23" t="n">
        <f aca="false">IF(AND(E1656="Priority",ISNUMBER('Cost model'!N737)),'Cost model'!N737,'Cost model'!M737)</f>
        <v>13.5</v>
      </c>
      <c r="K1656" s="14" t="n">
        <f aca="false">J1656-H1656</f>
        <v>6.94</v>
      </c>
      <c r="L1656" s="14" t="n">
        <f aca="false">G1656-H1656</f>
        <v>7.94</v>
      </c>
    </row>
    <row r="1657" customFormat="false" ht="15" hidden="false" customHeight="false" outlineLevel="0" collapsed="false">
      <c r="A1657" s="2" t="s">
        <v>174</v>
      </c>
      <c r="B1657" s="2" t="s">
        <v>158</v>
      </c>
      <c r="C1657" s="2" t="s">
        <v>49</v>
      </c>
      <c r="D1657" s="2" t="s">
        <v>10</v>
      </c>
      <c r="E1657" s="2" t="s">
        <v>74</v>
      </c>
      <c r="F1657" s="2" t="s">
        <v>976</v>
      </c>
      <c r="G1657" s="14" t="n">
        <v>17.5</v>
      </c>
      <c r="H1657" s="14" t="n">
        <v>18.41</v>
      </c>
      <c r="I1657" s="14" t="n">
        <v>17.5</v>
      </c>
      <c r="J1657" s="23" t="n">
        <f aca="false">IF(AND(E1657="Priority",ISNUMBER('Cost model'!N139)),'Cost model'!N139,'Cost model'!M139)</f>
        <v>19.5</v>
      </c>
      <c r="K1657" s="14" t="n">
        <f aca="false">J1657-H1657</f>
        <v>1.09</v>
      </c>
      <c r="L1657" s="14" t="n">
        <f aca="false">G1657-H1657</f>
        <v>-0.91</v>
      </c>
    </row>
    <row r="1658" customFormat="false" ht="15" hidden="false" customHeight="false" outlineLevel="0" collapsed="false">
      <c r="A1658" s="2" t="s">
        <v>124</v>
      </c>
      <c r="B1658" s="2" t="s">
        <v>124</v>
      </c>
      <c r="C1658" s="2" t="s">
        <v>47</v>
      </c>
      <c r="D1658" s="2" t="s">
        <v>15</v>
      </c>
      <c r="E1658" s="2" t="s">
        <v>74</v>
      </c>
      <c r="F1658" s="2" t="s">
        <v>977</v>
      </c>
      <c r="G1658" s="14" t="n">
        <v>25</v>
      </c>
      <c r="H1658" s="14" t="n">
        <v>117.32</v>
      </c>
      <c r="I1658" s="14" t="n">
        <v>45</v>
      </c>
      <c r="J1658" s="23" t="n">
        <f aca="false">IF(AND(E1658="Priority",ISNUMBER('Cost model'!N329)),'Cost model'!N329,'Cost model'!M329)</f>
        <v>135</v>
      </c>
      <c r="K1658" s="14" t="n">
        <f aca="false">J1658-H1658</f>
        <v>17.68</v>
      </c>
      <c r="L1658" s="14" t="n">
        <f aca="false">G1658-H1658</f>
        <v>-92.32</v>
      </c>
    </row>
    <row r="1659" customFormat="false" ht="15" hidden="false" customHeight="false" outlineLevel="0" collapsed="false">
      <c r="A1659" s="2" t="s">
        <v>124</v>
      </c>
      <c r="B1659" s="2" t="s">
        <v>124</v>
      </c>
      <c r="C1659" s="2" t="s">
        <v>47</v>
      </c>
      <c r="D1659" s="2" t="s">
        <v>10</v>
      </c>
      <c r="E1659" s="2" t="s">
        <v>74</v>
      </c>
      <c r="F1659" s="2" t="s">
        <v>977</v>
      </c>
      <c r="G1659" s="14" t="n">
        <v>9.5</v>
      </c>
      <c r="H1659" s="14" t="n">
        <v>7.24</v>
      </c>
      <c r="I1659" s="14" t="n">
        <v>9.5</v>
      </c>
      <c r="J1659" s="23" t="n">
        <f aca="false">IF(AND(E1659="Priority",ISNUMBER('Cost model'!N317)),'Cost model'!N317,'Cost model'!M317)</f>
        <v>10.5</v>
      </c>
      <c r="K1659" s="14" t="n">
        <f aca="false">J1659-H1659</f>
        <v>3.26</v>
      </c>
      <c r="L1659" s="14" t="n">
        <f aca="false">G1659-H1659</f>
        <v>2.26</v>
      </c>
    </row>
    <row r="1660" customFormat="false" ht="15" hidden="false" customHeight="false" outlineLevel="0" collapsed="false">
      <c r="A1660" s="2" t="s">
        <v>124</v>
      </c>
      <c r="B1660" s="2" t="s">
        <v>124</v>
      </c>
      <c r="C1660" s="2" t="s">
        <v>48</v>
      </c>
      <c r="D1660" s="2" t="s">
        <v>10</v>
      </c>
      <c r="E1660" s="2" t="s">
        <v>74</v>
      </c>
      <c r="F1660" s="2" t="s">
        <v>977</v>
      </c>
      <c r="G1660" s="14" t="n">
        <v>12.5</v>
      </c>
      <c r="H1660" s="14" t="n">
        <v>22.75</v>
      </c>
      <c r="I1660" s="14" t="n">
        <v>12.5</v>
      </c>
      <c r="J1660" s="23" t="n">
        <f aca="false">IF(AND(E1660="Priority",ISNUMBER('Cost model'!N318)),'Cost model'!N318,'Cost model'!M318)</f>
        <v>14.5</v>
      </c>
      <c r="K1660" s="14" t="n">
        <f aca="false">J1660-H1660</f>
        <v>-8.25</v>
      </c>
      <c r="L1660" s="14" t="n">
        <f aca="false">G1660-H1660</f>
        <v>-10.25</v>
      </c>
    </row>
    <row r="1661" customFormat="false" ht="15" hidden="false" customHeight="false" outlineLevel="0" collapsed="false">
      <c r="A1661" s="2" t="s">
        <v>142</v>
      </c>
      <c r="B1661" s="2" t="s">
        <v>174</v>
      </c>
      <c r="C1661" s="2" t="s">
        <v>48</v>
      </c>
      <c r="D1661" s="2" t="s">
        <v>10</v>
      </c>
      <c r="E1661" s="2" t="s">
        <v>83</v>
      </c>
      <c r="F1661" s="2" t="s">
        <v>976</v>
      </c>
      <c r="G1661" s="14" t="n">
        <v>19.5</v>
      </c>
      <c r="H1661" s="14" t="n">
        <v>16.68</v>
      </c>
      <c r="I1661" s="14" t="n">
        <v>19.5</v>
      </c>
      <c r="J1661" s="23" t="n">
        <f aca="false">IF(AND(E1661="Priority",ISNUMBER('Cost model'!N693)),'Cost model'!N693,'Cost model'!M693)</f>
        <v>16.5</v>
      </c>
      <c r="K1661" s="14" t="n">
        <f aca="false">J1661-H1661</f>
        <v>-0.18</v>
      </c>
      <c r="L1661" s="14" t="n">
        <f aca="false">G1661-H1661</f>
        <v>2.82</v>
      </c>
    </row>
    <row r="1662" customFormat="false" ht="15" hidden="false" customHeight="false" outlineLevel="0" collapsed="false">
      <c r="A1662" s="2" t="s">
        <v>342</v>
      </c>
      <c r="B1662" s="2" t="s">
        <v>158</v>
      </c>
      <c r="C1662" s="2" t="s">
        <v>47</v>
      </c>
      <c r="D1662" s="2" t="s">
        <v>10</v>
      </c>
      <c r="E1662" s="2" t="s">
        <v>83</v>
      </c>
      <c r="F1662" s="2" t="s">
        <v>976</v>
      </c>
      <c r="G1662" s="14" t="n">
        <v>24.5</v>
      </c>
      <c r="H1662" s="14" t="n">
        <v>20.13</v>
      </c>
      <c r="I1662" s="14" t="n">
        <v>24.5</v>
      </c>
      <c r="J1662" s="23" t="n">
        <f aca="false">IF(AND(E1662="Priority",ISNUMBER('Cost model'!N212)),'Cost model'!N212,'Cost model'!M212)</f>
        <v>27.5</v>
      </c>
      <c r="K1662" s="14" t="n">
        <f aca="false">J1662-H1662</f>
        <v>7.37</v>
      </c>
      <c r="L1662" s="14" t="n">
        <f aca="false">G1662-H1662</f>
        <v>4.37</v>
      </c>
    </row>
    <row r="1663" customFormat="false" ht="15" hidden="false" customHeight="false" outlineLevel="0" collapsed="false">
      <c r="A1663" s="2" t="s">
        <v>221</v>
      </c>
      <c r="B1663" s="2" t="s">
        <v>221</v>
      </c>
      <c r="C1663" s="2" t="s">
        <v>49</v>
      </c>
      <c r="D1663" s="2" t="s">
        <v>10</v>
      </c>
      <c r="E1663" s="2" t="s">
        <v>74</v>
      </c>
      <c r="F1663" s="2" t="s">
        <v>977</v>
      </c>
      <c r="G1663" s="14" t="n">
        <v>17.5</v>
      </c>
      <c r="H1663" s="14" t="n">
        <v>10.02</v>
      </c>
      <c r="I1663" s="14" t="n">
        <v>17.5</v>
      </c>
      <c r="J1663" s="23" t="n">
        <f aca="false">IF(AND(E1663="Priority",ISNUMBER('Cost model'!N739)),'Cost model'!N739,'Cost model'!M739)</f>
        <v>17.5</v>
      </c>
      <c r="K1663" s="14" t="n">
        <f aca="false">J1663-H1663</f>
        <v>7.48</v>
      </c>
      <c r="L1663" s="14" t="n">
        <f aca="false">G1663-H1663</f>
        <v>7.48</v>
      </c>
    </row>
    <row r="1664" customFormat="false" ht="15" hidden="false" customHeight="false" outlineLevel="0" collapsed="false">
      <c r="A1664" s="2" t="s">
        <v>124</v>
      </c>
      <c r="B1664" s="2" t="s">
        <v>124</v>
      </c>
      <c r="C1664" s="2" t="s">
        <v>49</v>
      </c>
      <c r="D1664" s="2" t="s">
        <v>10</v>
      </c>
      <c r="E1664" s="2" t="s">
        <v>74</v>
      </c>
      <c r="F1664" s="2" t="s">
        <v>977</v>
      </c>
      <c r="G1664" s="14" t="n">
        <v>19.5</v>
      </c>
      <c r="H1664" s="14" t="n">
        <v>51.29</v>
      </c>
      <c r="I1664" s="14" t="n">
        <v>17.5</v>
      </c>
      <c r="J1664" s="23" t="n">
        <f aca="false">IF(AND(E1664="Priority",ISNUMBER('Cost model'!N319)),'Cost model'!N319,'Cost model'!M319)</f>
        <v>16.5</v>
      </c>
      <c r="K1664" s="14" t="n">
        <f aca="false">J1664-H1664</f>
        <v>-34.79</v>
      </c>
      <c r="L1664" s="14" t="n">
        <f aca="false">G1664-H1664</f>
        <v>-31.79</v>
      </c>
    </row>
    <row r="1665" customFormat="false" ht="15" hidden="false" customHeight="false" outlineLevel="0" collapsed="false">
      <c r="A1665" s="2" t="s">
        <v>124</v>
      </c>
      <c r="B1665" s="2" t="s">
        <v>124</v>
      </c>
      <c r="C1665" s="2" t="s">
        <v>49</v>
      </c>
      <c r="D1665" s="2" t="s">
        <v>10</v>
      </c>
      <c r="E1665" s="2" t="s">
        <v>74</v>
      </c>
      <c r="F1665" s="2" t="s">
        <v>977</v>
      </c>
      <c r="G1665" s="14" t="n">
        <v>17.5</v>
      </c>
      <c r="H1665" s="14" t="n">
        <v>20.05</v>
      </c>
      <c r="I1665" s="14" t="n">
        <v>17.5</v>
      </c>
      <c r="J1665" s="23" t="n">
        <f aca="false">IF(AND(E1665="Priority",ISNUMBER('Cost model'!N319)),'Cost model'!N319,'Cost model'!M319)</f>
        <v>16.5</v>
      </c>
      <c r="K1665" s="14" t="n">
        <f aca="false">J1665-H1665</f>
        <v>-3.55</v>
      </c>
      <c r="L1665" s="14" t="n">
        <f aca="false">G1665-H1665</f>
        <v>-2.55</v>
      </c>
    </row>
    <row r="1666" customFormat="false" ht="15" hidden="false" customHeight="false" outlineLevel="0" collapsed="false">
      <c r="A1666" s="2" t="s">
        <v>174</v>
      </c>
      <c r="B1666" s="2" t="s">
        <v>174</v>
      </c>
      <c r="C1666" s="2" t="s">
        <v>48</v>
      </c>
      <c r="D1666" s="2" t="s">
        <v>12</v>
      </c>
      <c r="E1666" s="2" t="s">
        <v>74</v>
      </c>
      <c r="F1666" s="2" t="s">
        <v>977</v>
      </c>
      <c r="G1666" s="14" t="n">
        <v>12.5</v>
      </c>
      <c r="H1666" s="14" t="n">
        <v>10.44</v>
      </c>
      <c r="I1666" s="14" t="n">
        <v>12.5</v>
      </c>
      <c r="J1666" s="23" t="n">
        <f aca="false">IF(AND(E1666="Priority",ISNUMBER('Cost model'!N171)),'Cost model'!N171,'Cost model'!M171)</f>
        <v>40</v>
      </c>
      <c r="K1666" s="14" t="n">
        <f aca="false">J1666-H1666</f>
        <v>29.56</v>
      </c>
      <c r="L1666" s="14" t="n">
        <f aca="false">G1666-H1666</f>
        <v>2.06</v>
      </c>
    </row>
    <row r="1667" customFormat="false" ht="15" hidden="false" customHeight="false" outlineLevel="0" collapsed="false">
      <c r="A1667" s="2" t="s">
        <v>221</v>
      </c>
      <c r="B1667" s="2" t="s">
        <v>221</v>
      </c>
      <c r="C1667" s="2" t="s">
        <v>47</v>
      </c>
      <c r="D1667" s="2" t="s">
        <v>10</v>
      </c>
      <c r="E1667" s="2" t="s">
        <v>74</v>
      </c>
      <c r="F1667" s="2" t="s">
        <v>977</v>
      </c>
      <c r="G1667" s="14" t="n">
        <v>9.5</v>
      </c>
      <c r="H1667" s="14" t="n">
        <v>6.38</v>
      </c>
      <c r="I1667" s="14" t="n">
        <v>9.5</v>
      </c>
      <c r="J1667" s="23" t="n">
        <f aca="false">IF(AND(E1667="Priority",ISNUMBER('Cost model'!N737)),'Cost model'!N737,'Cost model'!M737)</f>
        <v>8.5</v>
      </c>
      <c r="K1667" s="14" t="n">
        <f aca="false">J1667-H1667</f>
        <v>2.12</v>
      </c>
      <c r="L1667" s="14" t="n">
        <f aca="false">G1667-H1667</f>
        <v>3.12</v>
      </c>
    </row>
    <row r="1668" customFormat="false" ht="15" hidden="false" customHeight="false" outlineLevel="0" collapsed="false">
      <c r="A1668" s="2" t="s">
        <v>174</v>
      </c>
      <c r="B1668" s="2" t="s">
        <v>174</v>
      </c>
      <c r="C1668" s="2" t="s">
        <v>48</v>
      </c>
      <c r="D1668" s="2" t="s">
        <v>10</v>
      </c>
      <c r="E1668" s="2" t="s">
        <v>83</v>
      </c>
      <c r="F1668" s="2" t="s">
        <v>977</v>
      </c>
      <c r="G1668" s="14" t="n">
        <v>17.5</v>
      </c>
      <c r="H1668" s="14" t="n">
        <v>15.37</v>
      </c>
      <c r="I1668" s="14" t="n">
        <v>17.5</v>
      </c>
      <c r="J1668" s="23" t="n">
        <f aca="false">IF(AND(E1668="Priority",ISNUMBER('Cost model'!N168)),'Cost model'!N168,'Cost model'!M168)</f>
        <v>18.5</v>
      </c>
      <c r="K1668" s="14" t="n">
        <f aca="false">J1668-H1668</f>
        <v>3.13</v>
      </c>
      <c r="L1668" s="14" t="n">
        <f aca="false">G1668-H1668</f>
        <v>2.13</v>
      </c>
    </row>
    <row r="1669" customFormat="false" ht="15" hidden="false" customHeight="false" outlineLevel="0" collapsed="false">
      <c r="A1669" s="2" t="s">
        <v>174</v>
      </c>
      <c r="B1669" s="2" t="s">
        <v>174</v>
      </c>
      <c r="C1669" s="2" t="s">
        <v>49</v>
      </c>
      <c r="D1669" s="2" t="s">
        <v>12</v>
      </c>
      <c r="E1669" s="2" t="s">
        <v>74</v>
      </c>
      <c r="F1669" s="2" t="s">
        <v>977</v>
      </c>
      <c r="G1669" s="14" t="n">
        <v>17.5</v>
      </c>
      <c r="H1669" s="14" t="n">
        <v>31.93</v>
      </c>
      <c r="I1669" s="14" t="n">
        <v>19.5</v>
      </c>
      <c r="J1669" s="23" t="n">
        <f aca="false">IF(AND(E1669="Priority",ISNUMBER('Cost model'!N172)),'Cost model'!N172,'Cost model'!M172)</f>
        <v>45</v>
      </c>
      <c r="K1669" s="14" t="n">
        <f aca="false">J1669-H1669</f>
        <v>13.07</v>
      </c>
      <c r="L1669" s="14" t="n">
        <f aca="false">G1669-H1669</f>
        <v>-14.43</v>
      </c>
    </row>
    <row r="1670" customFormat="false" ht="15" hidden="false" customHeight="false" outlineLevel="0" collapsed="false">
      <c r="A1670" s="2" t="s">
        <v>174</v>
      </c>
      <c r="B1670" s="2" t="s">
        <v>174</v>
      </c>
      <c r="C1670" s="2" t="s">
        <v>47</v>
      </c>
      <c r="D1670" s="2" t="s">
        <v>10</v>
      </c>
      <c r="E1670" s="2" t="s">
        <v>74</v>
      </c>
      <c r="F1670" s="2" t="s">
        <v>977</v>
      </c>
      <c r="G1670" s="14" t="n">
        <v>9.5</v>
      </c>
      <c r="H1670" s="14" t="n">
        <v>6.48</v>
      </c>
      <c r="I1670" s="14" t="n">
        <v>9.5</v>
      </c>
      <c r="J1670" s="23" t="n">
        <f aca="false">IF(AND(E1670="Priority",ISNUMBER('Cost model'!N167)),'Cost model'!N167,'Cost model'!M167)</f>
        <v>8.5</v>
      </c>
      <c r="K1670" s="14" t="n">
        <f aca="false">J1670-H1670</f>
        <v>2.02</v>
      </c>
      <c r="L1670" s="14" t="n">
        <f aca="false">G1670-H1670</f>
        <v>3.02</v>
      </c>
    </row>
    <row r="1671" customFormat="false" ht="15" hidden="false" customHeight="false" outlineLevel="0" collapsed="false">
      <c r="A1671" s="2" t="s">
        <v>174</v>
      </c>
      <c r="B1671" s="2" t="s">
        <v>174</v>
      </c>
      <c r="C1671" s="2" t="s">
        <v>47</v>
      </c>
      <c r="D1671" s="2" t="s">
        <v>10</v>
      </c>
      <c r="E1671" s="2" t="s">
        <v>74</v>
      </c>
      <c r="F1671" s="2" t="s">
        <v>977</v>
      </c>
      <c r="G1671" s="14" t="n">
        <v>9.5</v>
      </c>
      <c r="H1671" s="14" t="n">
        <v>28.02</v>
      </c>
      <c r="I1671" s="14" t="n">
        <v>9.5</v>
      </c>
      <c r="J1671" s="23" t="n">
        <f aca="false">IF(AND(E1671="Priority",ISNUMBER('Cost model'!N167)),'Cost model'!N167,'Cost model'!M167)</f>
        <v>8.5</v>
      </c>
      <c r="K1671" s="14" t="n">
        <f aca="false">J1671-H1671</f>
        <v>-19.52</v>
      </c>
      <c r="L1671" s="14" t="n">
        <f aca="false">G1671-H1671</f>
        <v>-18.52</v>
      </c>
    </row>
    <row r="1672" customFormat="false" ht="15" hidden="false" customHeight="false" outlineLevel="0" collapsed="false">
      <c r="A1672" s="2" t="s">
        <v>174</v>
      </c>
      <c r="B1672" s="2" t="s">
        <v>174</v>
      </c>
      <c r="C1672" s="2" t="s">
        <v>47</v>
      </c>
      <c r="D1672" s="2" t="s">
        <v>10</v>
      </c>
      <c r="E1672" s="2" t="s">
        <v>74</v>
      </c>
      <c r="F1672" s="2" t="s">
        <v>977</v>
      </c>
      <c r="G1672" s="14" t="n">
        <v>9.5</v>
      </c>
      <c r="H1672" s="14" t="n">
        <v>6.48</v>
      </c>
      <c r="I1672" s="14" t="n">
        <v>9.5</v>
      </c>
      <c r="J1672" s="23" t="n">
        <f aca="false">IF(AND(E1672="Priority",ISNUMBER('Cost model'!N167)),'Cost model'!N167,'Cost model'!M167)</f>
        <v>8.5</v>
      </c>
      <c r="K1672" s="14" t="n">
        <f aca="false">J1672-H1672</f>
        <v>2.02</v>
      </c>
      <c r="L1672" s="14" t="n">
        <f aca="false">G1672-H1672</f>
        <v>3.02</v>
      </c>
    </row>
    <row r="1673" customFormat="false" ht="15" hidden="false" customHeight="false" outlineLevel="0" collapsed="false">
      <c r="A1673" s="2" t="s">
        <v>124</v>
      </c>
      <c r="B1673" s="2" t="s">
        <v>124</v>
      </c>
      <c r="C1673" s="2" t="s">
        <v>48</v>
      </c>
      <c r="D1673" s="2" t="s">
        <v>10</v>
      </c>
      <c r="E1673" s="2" t="s">
        <v>83</v>
      </c>
      <c r="F1673" s="2" t="s">
        <v>977</v>
      </c>
      <c r="G1673" s="14" t="n">
        <v>17.5</v>
      </c>
      <c r="H1673" s="14" t="n">
        <v>20.05</v>
      </c>
      <c r="I1673" s="14" t="n">
        <v>17.5</v>
      </c>
      <c r="J1673" s="23" t="n">
        <f aca="false">IF(AND(E1673="Priority",ISNUMBER('Cost model'!N318)),'Cost model'!N318,'Cost model'!M318)</f>
        <v>19.5</v>
      </c>
      <c r="K1673" s="14" t="n">
        <f aca="false">J1673-H1673</f>
        <v>-0.550000000000001</v>
      </c>
      <c r="L1673" s="14" t="n">
        <f aca="false">G1673-H1673</f>
        <v>-2.55</v>
      </c>
    </row>
    <row r="1674" customFormat="false" ht="15" hidden="false" customHeight="false" outlineLevel="0" collapsed="false">
      <c r="A1674" s="2" t="s">
        <v>221</v>
      </c>
      <c r="B1674" s="2" t="s">
        <v>221</v>
      </c>
      <c r="C1674" s="2" t="s">
        <v>47</v>
      </c>
      <c r="D1674" s="2" t="s">
        <v>10</v>
      </c>
      <c r="E1674" s="2" t="s">
        <v>83</v>
      </c>
      <c r="F1674" s="2" t="s">
        <v>977</v>
      </c>
      <c r="G1674" s="14" t="n">
        <v>14.5</v>
      </c>
      <c r="H1674" s="14" t="n">
        <v>7.12</v>
      </c>
      <c r="I1674" s="14" t="n">
        <v>14.5</v>
      </c>
      <c r="J1674" s="23" t="n">
        <f aca="false">IF(AND(E1674="Priority",ISNUMBER('Cost model'!N737)),'Cost model'!N737,'Cost model'!M737)</f>
        <v>13.5</v>
      </c>
      <c r="K1674" s="14" t="n">
        <f aca="false">J1674-H1674</f>
        <v>6.38</v>
      </c>
      <c r="L1674" s="14" t="n">
        <f aca="false">G1674-H1674</f>
        <v>7.38</v>
      </c>
    </row>
    <row r="1675" customFormat="false" ht="15" hidden="false" customHeight="false" outlineLevel="0" collapsed="false">
      <c r="A1675" s="2" t="s">
        <v>174</v>
      </c>
      <c r="B1675" s="2" t="s">
        <v>174</v>
      </c>
      <c r="C1675" s="2" t="s">
        <v>48</v>
      </c>
      <c r="D1675" s="2" t="s">
        <v>12</v>
      </c>
      <c r="E1675" s="2" t="s">
        <v>83</v>
      </c>
      <c r="F1675" s="2" t="s">
        <v>977</v>
      </c>
      <c r="G1675" s="14" t="n">
        <v>19.5</v>
      </c>
      <c r="H1675" s="14" t="n">
        <v>24.5</v>
      </c>
      <c r="I1675" s="14" t="n">
        <v>19.5</v>
      </c>
      <c r="J1675" s="23" t="n">
        <f aca="false">IF(AND(E1675="Priority",ISNUMBER('Cost model'!N171)),'Cost model'!N171,'Cost model'!M171)</f>
        <v>55</v>
      </c>
      <c r="K1675" s="14" t="n">
        <f aca="false">J1675-H1675</f>
        <v>30.5</v>
      </c>
      <c r="L1675" s="14" t="n">
        <f aca="false">G1675-H1675</f>
        <v>-5</v>
      </c>
    </row>
    <row r="1676" customFormat="false" ht="15" hidden="false" customHeight="false" outlineLevel="0" collapsed="false">
      <c r="A1676" s="2" t="s">
        <v>174</v>
      </c>
      <c r="B1676" s="2" t="s">
        <v>174</v>
      </c>
      <c r="C1676" s="2" t="s">
        <v>48</v>
      </c>
      <c r="D1676" s="2" t="s">
        <v>10</v>
      </c>
      <c r="E1676" s="2" t="s">
        <v>74</v>
      </c>
      <c r="F1676" s="2" t="s">
        <v>977</v>
      </c>
      <c r="G1676" s="14" t="n">
        <v>12.5</v>
      </c>
      <c r="H1676" s="14" t="n">
        <v>14.37</v>
      </c>
      <c r="I1676" s="14" t="n">
        <v>12.5</v>
      </c>
      <c r="J1676" s="23" t="n">
        <f aca="false">IF(AND(E1676="Priority",ISNUMBER('Cost model'!N168)),'Cost model'!N168,'Cost model'!M168)</f>
        <v>13.5</v>
      </c>
      <c r="K1676" s="14" t="n">
        <f aca="false">J1676-H1676</f>
        <v>-0.869999999999999</v>
      </c>
      <c r="L1676" s="14" t="n">
        <f aca="false">G1676-H1676</f>
        <v>-1.87</v>
      </c>
    </row>
    <row r="1677" customFormat="false" ht="15" hidden="false" customHeight="false" outlineLevel="0" collapsed="false">
      <c r="A1677" s="2" t="s">
        <v>221</v>
      </c>
      <c r="B1677" s="2" t="s">
        <v>221</v>
      </c>
      <c r="C1677" s="2" t="s">
        <v>47</v>
      </c>
      <c r="D1677" s="2" t="s">
        <v>10</v>
      </c>
      <c r="E1677" s="2" t="s">
        <v>74</v>
      </c>
      <c r="F1677" s="2" t="s">
        <v>977</v>
      </c>
      <c r="G1677" s="14" t="n">
        <v>9.5</v>
      </c>
      <c r="H1677" s="14" t="n">
        <v>6.94</v>
      </c>
      <c r="I1677" s="14" t="n">
        <v>9.5</v>
      </c>
      <c r="J1677" s="23" t="n">
        <f aca="false">IF(AND(E1677="Priority",ISNUMBER('Cost model'!N737)),'Cost model'!N737,'Cost model'!M737)</f>
        <v>8.5</v>
      </c>
      <c r="K1677" s="14" t="n">
        <f aca="false">J1677-H1677</f>
        <v>1.56</v>
      </c>
      <c r="L1677" s="14" t="n">
        <f aca="false">G1677-H1677</f>
        <v>2.56</v>
      </c>
    </row>
    <row r="1678" customFormat="false" ht="15" hidden="false" customHeight="false" outlineLevel="0" collapsed="false">
      <c r="A1678" s="2" t="s">
        <v>174</v>
      </c>
      <c r="B1678" s="2" t="s">
        <v>158</v>
      </c>
      <c r="C1678" s="2" t="s">
        <v>49</v>
      </c>
      <c r="D1678" s="2" t="s">
        <v>10</v>
      </c>
      <c r="E1678" s="2" t="s">
        <v>74</v>
      </c>
      <c r="F1678" s="2" t="s">
        <v>976</v>
      </c>
      <c r="G1678" s="14" t="n">
        <v>17.5</v>
      </c>
      <c r="H1678" s="14" t="n">
        <v>18.41</v>
      </c>
      <c r="I1678" s="14" t="n">
        <v>17.5</v>
      </c>
      <c r="J1678" s="23" t="n">
        <f aca="false">IF(AND(E1678="Priority",ISNUMBER('Cost model'!N139)),'Cost model'!N139,'Cost model'!M139)</f>
        <v>19.5</v>
      </c>
      <c r="K1678" s="14" t="n">
        <f aca="false">J1678-H1678</f>
        <v>1.09</v>
      </c>
      <c r="L1678" s="14" t="n">
        <f aca="false">G1678-H1678</f>
        <v>-0.91</v>
      </c>
    </row>
    <row r="1679" customFormat="false" ht="15" hidden="false" customHeight="false" outlineLevel="0" collapsed="false">
      <c r="A1679" s="2" t="s">
        <v>174</v>
      </c>
      <c r="B1679" s="2" t="s">
        <v>174</v>
      </c>
      <c r="C1679" s="2" t="s">
        <v>47</v>
      </c>
      <c r="D1679" s="2" t="s">
        <v>10</v>
      </c>
      <c r="E1679" s="2" t="s">
        <v>74</v>
      </c>
      <c r="F1679" s="2" t="s">
        <v>977</v>
      </c>
      <c r="G1679" s="14" t="n">
        <v>9.5</v>
      </c>
      <c r="H1679" s="14" t="n">
        <v>7.24</v>
      </c>
      <c r="I1679" s="14" t="n">
        <v>9.5</v>
      </c>
      <c r="J1679" s="23" t="n">
        <f aca="false">IF(AND(E1679="Priority",ISNUMBER('Cost model'!N167)),'Cost model'!N167,'Cost model'!M167)</f>
        <v>8.5</v>
      </c>
      <c r="K1679" s="14" t="n">
        <f aca="false">J1679-H1679</f>
        <v>1.26</v>
      </c>
      <c r="L1679" s="14" t="n">
        <f aca="false">G1679-H1679</f>
        <v>2.26</v>
      </c>
    </row>
    <row r="1680" customFormat="false" ht="15" hidden="false" customHeight="false" outlineLevel="0" collapsed="false">
      <c r="A1680" s="2" t="s">
        <v>221</v>
      </c>
      <c r="B1680" s="2" t="s">
        <v>174</v>
      </c>
      <c r="C1680" s="2" t="s">
        <v>47</v>
      </c>
      <c r="D1680" s="2" t="s">
        <v>10</v>
      </c>
      <c r="E1680" s="2" t="s">
        <v>74</v>
      </c>
      <c r="F1680" s="2" t="s">
        <v>976</v>
      </c>
      <c r="G1680" s="14" t="n">
        <v>9.5</v>
      </c>
      <c r="H1680" s="14" t="n">
        <v>5.81</v>
      </c>
      <c r="I1680" s="14" t="n">
        <v>19.5</v>
      </c>
      <c r="J1680" s="23" t="n">
        <f aca="false">IF(AND(E1680="Priority",ISNUMBER('Cost model'!N782)),'Cost model'!N782,'Cost model'!M782)</f>
        <v>11.5</v>
      </c>
      <c r="K1680" s="14" t="n">
        <f aca="false">J1680-H1680</f>
        <v>5.69</v>
      </c>
      <c r="L1680" s="14" t="n">
        <f aca="false">G1680-H1680</f>
        <v>3.69</v>
      </c>
    </row>
    <row r="1681" customFormat="false" ht="15" hidden="false" customHeight="false" outlineLevel="0" collapsed="false">
      <c r="A1681" s="2" t="s">
        <v>174</v>
      </c>
      <c r="B1681" s="2" t="s">
        <v>174</v>
      </c>
      <c r="C1681" s="2" t="s">
        <v>47</v>
      </c>
      <c r="D1681" s="2" t="s">
        <v>10</v>
      </c>
      <c r="E1681" s="2" t="s">
        <v>74</v>
      </c>
      <c r="F1681" s="2" t="s">
        <v>977</v>
      </c>
      <c r="G1681" s="14" t="n">
        <v>9.5</v>
      </c>
      <c r="H1681" s="14" t="n">
        <v>7.24</v>
      </c>
      <c r="I1681" s="14" t="n">
        <v>9.5</v>
      </c>
      <c r="J1681" s="23" t="n">
        <f aca="false">IF(AND(E1681="Priority",ISNUMBER('Cost model'!N167)),'Cost model'!N167,'Cost model'!M167)</f>
        <v>8.5</v>
      </c>
      <c r="K1681" s="14" t="n">
        <f aca="false">J1681-H1681</f>
        <v>1.26</v>
      </c>
      <c r="L1681" s="14" t="n">
        <f aca="false">G1681-H1681</f>
        <v>2.26</v>
      </c>
    </row>
    <row r="1682" customFormat="false" ht="15" hidden="false" customHeight="false" outlineLevel="0" collapsed="false">
      <c r="A1682" s="2" t="s">
        <v>142</v>
      </c>
      <c r="B1682" s="2" t="s">
        <v>124</v>
      </c>
      <c r="C1682" s="2" t="s">
        <v>47</v>
      </c>
      <c r="D1682" s="2" t="s">
        <v>10</v>
      </c>
      <c r="E1682" s="2" t="s">
        <v>74</v>
      </c>
      <c r="F1682" s="2" t="s">
        <v>976</v>
      </c>
      <c r="G1682" s="14" t="n">
        <v>9.5</v>
      </c>
      <c r="H1682" s="14" t="n">
        <v>13.86</v>
      </c>
      <c r="I1682" s="14" t="n">
        <v>14.5</v>
      </c>
      <c r="J1682" s="23" t="n">
        <f aca="false">IF(AND(E1682="Priority",ISNUMBER('Cost model'!N662)),'Cost model'!N662,'Cost model'!M662)</f>
        <v>13.5</v>
      </c>
      <c r="K1682" s="14" t="n">
        <f aca="false">J1682-H1682</f>
        <v>-0.359999999999999</v>
      </c>
      <c r="L1682" s="14" t="n">
        <f aca="false">G1682-H1682</f>
        <v>-4.36</v>
      </c>
    </row>
    <row r="1683" customFormat="false" ht="15" hidden="false" customHeight="false" outlineLevel="0" collapsed="false">
      <c r="A1683" s="2" t="s">
        <v>124</v>
      </c>
      <c r="B1683" s="2" t="s">
        <v>124</v>
      </c>
      <c r="C1683" s="2" t="s">
        <v>47</v>
      </c>
      <c r="D1683" s="2" t="s">
        <v>12</v>
      </c>
      <c r="E1683" s="2" t="s">
        <v>74</v>
      </c>
      <c r="F1683" s="2" t="s">
        <v>977</v>
      </c>
      <c r="G1683" s="14" t="n">
        <v>9.5</v>
      </c>
      <c r="H1683" s="14" t="n">
        <v>41.15</v>
      </c>
      <c r="I1683" s="14" t="n">
        <v>9.5</v>
      </c>
      <c r="J1683" s="23" t="n">
        <f aca="false">IF(AND(E1683="Priority",ISNUMBER('Cost model'!N320)),'Cost model'!N320,'Cost model'!M320)</f>
        <v>24.5</v>
      </c>
      <c r="K1683" s="14" t="n">
        <f aca="false">J1683-H1683</f>
        <v>-16.65</v>
      </c>
      <c r="L1683" s="14" t="n">
        <f aca="false">G1683-H1683</f>
        <v>-31.65</v>
      </c>
    </row>
    <row r="1684" customFormat="false" ht="15" hidden="false" customHeight="false" outlineLevel="0" collapsed="false">
      <c r="A1684" s="2" t="s">
        <v>142</v>
      </c>
      <c r="B1684" s="2" t="s">
        <v>174</v>
      </c>
      <c r="C1684" s="2" t="s">
        <v>47</v>
      </c>
      <c r="D1684" s="2" t="s">
        <v>10</v>
      </c>
      <c r="E1684" s="2" t="s">
        <v>83</v>
      </c>
      <c r="F1684" s="2" t="s">
        <v>976</v>
      </c>
      <c r="G1684" s="14" t="n">
        <v>19.5</v>
      </c>
      <c r="H1684" s="14" t="n">
        <v>7.12</v>
      </c>
      <c r="I1684" s="14" t="n">
        <v>19.5</v>
      </c>
      <c r="J1684" s="23" t="n">
        <f aca="false">IF(AND(E1684="Priority",ISNUMBER('Cost model'!N692)),'Cost model'!N692,'Cost model'!M692)</f>
        <v>14.5</v>
      </c>
      <c r="K1684" s="14" t="n">
        <f aca="false">J1684-H1684</f>
        <v>7.38</v>
      </c>
      <c r="L1684" s="14" t="n">
        <f aca="false">G1684-H1684</f>
        <v>12.38</v>
      </c>
    </row>
    <row r="1685" customFormat="false" ht="15" hidden="false" customHeight="false" outlineLevel="0" collapsed="false">
      <c r="A1685" s="2" t="s">
        <v>124</v>
      </c>
      <c r="B1685" s="2" t="s">
        <v>124</v>
      </c>
      <c r="C1685" s="2" t="s">
        <v>49</v>
      </c>
      <c r="D1685" s="2" t="s">
        <v>12</v>
      </c>
      <c r="E1685" s="2" t="s">
        <v>74</v>
      </c>
      <c r="F1685" s="2" t="s">
        <v>977</v>
      </c>
      <c r="G1685" s="14" t="n">
        <v>19.5</v>
      </c>
      <c r="H1685" s="14" t="n">
        <v>49.21</v>
      </c>
      <c r="I1685" s="14" t="n">
        <v>19.5</v>
      </c>
      <c r="J1685" s="23" t="n">
        <f aca="false">IF(AND(E1685="Priority",ISNUMBER('Cost model'!N322)),'Cost model'!N322,'Cost model'!M322)</f>
        <v>50</v>
      </c>
      <c r="K1685" s="14" t="n">
        <f aca="false">J1685-H1685</f>
        <v>0.789999999999999</v>
      </c>
      <c r="L1685" s="14" t="n">
        <f aca="false">G1685-H1685</f>
        <v>-29.71</v>
      </c>
    </row>
    <row r="1686" customFormat="false" ht="15" hidden="false" customHeight="false" outlineLevel="0" collapsed="false">
      <c r="A1686" s="2" t="s">
        <v>142</v>
      </c>
      <c r="B1686" s="2" t="s">
        <v>174</v>
      </c>
      <c r="C1686" s="2" t="s">
        <v>48</v>
      </c>
      <c r="D1686" s="2" t="s">
        <v>10</v>
      </c>
      <c r="E1686" s="2" t="s">
        <v>74</v>
      </c>
      <c r="F1686" s="2" t="s">
        <v>976</v>
      </c>
      <c r="G1686" s="14" t="n">
        <v>14.5</v>
      </c>
      <c r="H1686" s="14" t="n">
        <v>15.09</v>
      </c>
      <c r="I1686" s="14" t="n">
        <v>14.5</v>
      </c>
      <c r="J1686" s="23" t="n">
        <f aca="false">IF(AND(E1686="Priority",ISNUMBER('Cost model'!N693)),'Cost model'!N693,'Cost model'!M693)</f>
        <v>11.5</v>
      </c>
      <c r="K1686" s="14" t="n">
        <f aca="false">J1686-H1686</f>
        <v>-3.59</v>
      </c>
      <c r="L1686" s="14" t="n">
        <f aca="false">G1686-H1686</f>
        <v>-0.59</v>
      </c>
    </row>
    <row r="1687" customFormat="false" ht="15" hidden="false" customHeight="false" outlineLevel="0" collapsed="false">
      <c r="A1687" s="2" t="s">
        <v>174</v>
      </c>
      <c r="B1687" s="2" t="s">
        <v>174</v>
      </c>
      <c r="C1687" s="2" t="s">
        <v>47</v>
      </c>
      <c r="D1687" s="2" t="s">
        <v>12</v>
      </c>
      <c r="E1687" s="2" t="s">
        <v>74</v>
      </c>
      <c r="F1687" s="2" t="s">
        <v>977</v>
      </c>
      <c r="G1687" s="14" t="n">
        <v>9.5</v>
      </c>
      <c r="H1687" s="14" t="n">
        <v>11.84</v>
      </c>
      <c r="I1687" s="14" t="n">
        <v>9.5</v>
      </c>
      <c r="J1687" s="23" t="n">
        <f aca="false">IF(AND(E1687="Priority",ISNUMBER('Cost model'!N170)),'Cost model'!N170,'Cost model'!M170)</f>
        <v>25.5</v>
      </c>
      <c r="K1687" s="14" t="n">
        <f aca="false">J1687-H1687</f>
        <v>13.66</v>
      </c>
      <c r="L1687" s="14" t="n">
        <f aca="false">G1687-H1687</f>
        <v>-2.34</v>
      </c>
    </row>
    <row r="1688" customFormat="false" ht="15" hidden="false" customHeight="false" outlineLevel="0" collapsed="false">
      <c r="A1688" s="2" t="s">
        <v>174</v>
      </c>
      <c r="B1688" s="2" t="s">
        <v>142</v>
      </c>
      <c r="C1688" s="2" t="s">
        <v>48</v>
      </c>
      <c r="D1688" s="2" t="s">
        <v>10</v>
      </c>
      <c r="E1688" s="2" t="s">
        <v>74</v>
      </c>
      <c r="F1688" s="2" t="s">
        <v>976</v>
      </c>
      <c r="G1688" s="14" t="n">
        <v>12.5</v>
      </c>
      <c r="H1688" s="14" t="n">
        <v>11.48</v>
      </c>
      <c r="I1688" s="14" t="n">
        <v>12.5</v>
      </c>
      <c r="J1688" s="23" t="n">
        <f aca="false">IF(AND(E1688="Priority",ISNUMBER('Cost model'!N123)),'Cost model'!N123,'Cost model'!M123)</f>
        <v>16.5</v>
      </c>
      <c r="K1688" s="14" t="n">
        <f aca="false">J1688-H1688</f>
        <v>5.02</v>
      </c>
      <c r="L1688" s="14" t="n">
        <f aca="false">G1688-H1688</f>
        <v>1.02</v>
      </c>
    </row>
    <row r="1689" customFormat="false" ht="15" hidden="false" customHeight="false" outlineLevel="0" collapsed="false">
      <c r="A1689" s="2" t="s">
        <v>124</v>
      </c>
      <c r="B1689" s="2" t="s">
        <v>124</v>
      </c>
      <c r="C1689" s="2" t="s">
        <v>48</v>
      </c>
      <c r="D1689" s="2" t="s">
        <v>10</v>
      </c>
      <c r="E1689" s="2" t="s">
        <v>74</v>
      </c>
      <c r="F1689" s="2" t="s">
        <v>977</v>
      </c>
      <c r="G1689" s="14" t="n">
        <v>9.5</v>
      </c>
      <c r="H1689" s="14" t="n">
        <v>9.6</v>
      </c>
      <c r="I1689" s="14" t="n">
        <v>12.5</v>
      </c>
      <c r="J1689" s="23" t="n">
        <f aca="false">IF(AND(E1689="Priority",ISNUMBER('Cost model'!N318)),'Cost model'!N318,'Cost model'!M318)</f>
        <v>14.5</v>
      </c>
      <c r="K1689" s="14" t="n">
        <f aca="false">J1689-H1689</f>
        <v>4.9</v>
      </c>
      <c r="L1689" s="14" t="n">
        <f aca="false">G1689-H1689</f>
        <v>-0.0999999999999996</v>
      </c>
    </row>
    <row r="1690" customFormat="false" ht="15" hidden="false" customHeight="false" outlineLevel="0" collapsed="false">
      <c r="A1690" s="2" t="s">
        <v>142</v>
      </c>
      <c r="B1690" s="2" t="s">
        <v>142</v>
      </c>
      <c r="C1690" s="2" t="s">
        <v>47</v>
      </c>
      <c r="D1690" s="2" t="s">
        <v>10</v>
      </c>
      <c r="E1690" s="2" t="s">
        <v>74</v>
      </c>
      <c r="F1690" s="2" t="s">
        <v>977</v>
      </c>
      <c r="G1690" s="14" t="n">
        <v>9.5</v>
      </c>
      <c r="H1690" s="14" t="n">
        <v>7.12</v>
      </c>
      <c r="I1690" s="14" t="n">
        <v>9.5</v>
      </c>
      <c r="J1690" s="23" t="n">
        <f aca="false">IF(AND(E1690="Priority",ISNUMBER('Cost model'!N632)),'Cost model'!N632,'Cost model'!M632)</f>
        <v>9.5</v>
      </c>
      <c r="K1690" s="14" t="n">
        <f aca="false">J1690-H1690</f>
        <v>2.38</v>
      </c>
      <c r="L1690" s="14" t="n">
        <f aca="false">G1690-H1690</f>
        <v>2.38</v>
      </c>
    </row>
    <row r="1691" customFormat="false" ht="15" hidden="false" customHeight="false" outlineLevel="0" collapsed="false">
      <c r="A1691" s="2" t="s">
        <v>221</v>
      </c>
      <c r="B1691" s="2" t="s">
        <v>158</v>
      </c>
      <c r="C1691" s="2" t="s">
        <v>48</v>
      </c>
      <c r="D1691" s="2" t="s">
        <v>10</v>
      </c>
      <c r="E1691" s="2" t="s">
        <v>74</v>
      </c>
      <c r="F1691" s="2" t="s">
        <v>976</v>
      </c>
      <c r="G1691" s="14" t="n">
        <v>17.5</v>
      </c>
      <c r="H1691" s="14" t="n">
        <v>22.75</v>
      </c>
      <c r="I1691" s="14" t="n">
        <v>14.5</v>
      </c>
      <c r="J1691" s="23" t="n">
        <f aca="false">IF(AND(E1691="Priority",ISNUMBER('Cost model'!N753)),'Cost model'!N753,'Cost model'!M753)</f>
        <v>23.5</v>
      </c>
      <c r="K1691" s="14" t="n">
        <f aca="false">J1691-H1691</f>
        <v>0.75</v>
      </c>
      <c r="L1691" s="14" t="n">
        <f aca="false">G1691-H1691</f>
        <v>-5.25</v>
      </c>
    </row>
    <row r="1692" customFormat="false" ht="15" hidden="false" customHeight="false" outlineLevel="0" collapsed="false">
      <c r="A1692" s="2" t="s">
        <v>221</v>
      </c>
      <c r="B1692" s="2" t="s">
        <v>221</v>
      </c>
      <c r="C1692" s="2" t="s">
        <v>47</v>
      </c>
      <c r="D1692" s="2" t="s">
        <v>12</v>
      </c>
      <c r="E1692" s="2" t="s">
        <v>83</v>
      </c>
      <c r="F1692" s="2" t="s">
        <v>977</v>
      </c>
      <c r="G1692" s="14" t="n">
        <v>19.5</v>
      </c>
      <c r="H1692" s="14" t="n">
        <v>23.53</v>
      </c>
      <c r="I1692" s="14" t="n">
        <v>19.5</v>
      </c>
      <c r="J1692" s="23" t="n">
        <f aca="false">IF(AND(E1692="Priority",ISNUMBER('Cost model'!N740)),'Cost model'!N740,'Cost model'!M740)</f>
        <v>28.5</v>
      </c>
      <c r="K1692" s="14" t="n">
        <f aca="false">J1692-H1692</f>
        <v>4.97</v>
      </c>
      <c r="L1692" s="14" t="n">
        <f aca="false">G1692-H1692</f>
        <v>-4.03</v>
      </c>
    </row>
    <row r="1693" customFormat="false" ht="15" hidden="false" customHeight="false" outlineLevel="0" collapsed="false">
      <c r="A1693" s="2" t="s">
        <v>174</v>
      </c>
      <c r="B1693" s="2" t="s">
        <v>174</v>
      </c>
      <c r="C1693" s="2" t="s">
        <v>48</v>
      </c>
      <c r="D1693" s="2" t="s">
        <v>12</v>
      </c>
      <c r="E1693" s="2" t="s">
        <v>74</v>
      </c>
      <c r="F1693" s="2" t="s">
        <v>977</v>
      </c>
      <c r="G1693" s="14" t="n">
        <v>12.5</v>
      </c>
      <c r="H1693" s="14" t="n">
        <v>42.71</v>
      </c>
      <c r="I1693" s="14" t="n">
        <v>12.5</v>
      </c>
      <c r="J1693" s="23" t="n">
        <f aca="false">IF(AND(E1693="Priority",ISNUMBER('Cost model'!N171)),'Cost model'!N171,'Cost model'!M171)</f>
        <v>40</v>
      </c>
      <c r="K1693" s="14" t="n">
        <f aca="false">J1693-H1693</f>
        <v>-2.71</v>
      </c>
      <c r="L1693" s="14" t="n">
        <f aca="false">G1693-H1693</f>
        <v>-30.21</v>
      </c>
    </row>
    <row r="1694" customFormat="false" ht="15" hidden="false" customHeight="false" outlineLevel="0" collapsed="false">
      <c r="A1694" s="2" t="s">
        <v>124</v>
      </c>
      <c r="B1694" s="2" t="s">
        <v>124</v>
      </c>
      <c r="C1694" s="2" t="s">
        <v>49</v>
      </c>
      <c r="D1694" s="2" t="s">
        <v>12</v>
      </c>
      <c r="E1694" s="2" t="s">
        <v>83</v>
      </c>
      <c r="F1694" s="2" t="s">
        <v>977</v>
      </c>
      <c r="G1694" s="14" t="n">
        <v>29.5</v>
      </c>
      <c r="H1694" s="14" t="n">
        <v>82.9</v>
      </c>
      <c r="I1694" s="14" t="n">
        <v>29.5</v>
      </c>
      <c r="J1694" s="23" t="n">
        <f aca="false">IF(AND(E1694="Priority",ISNUMBER('Cost model'!N322)),'Cost model'!N322,'Cost model'!M322)</f>
        <v>65</v>
      </c>
      <c r="K1694" s="14" t="n">
        <f aca="false">J1694-H1694</f>
        <v>-17.9</v>
      </c>
      <c r="L1694" s="14" t="n">
        <f aca="false">G1694-H1694</f>
        <v>-53.4</v>
      </c>
    </row>
    <row r="1695" customFormat="false" ht="15" hidden="false" customHeight="false" outlineLevel="0" collapsed="false">
      <c r="A1695" s="2" t="s">
        <v>174</v>
      </c>
      <c r="B1695" s="2" t="s">
        <v>174</v>
      </c>
      <c r="C1695" s="2" t="s">
        <v>47</v>
      </c>
      <c r="D1695" s="2" t="s">
        <v>12</v>
      </c>
      <c r="E1695" s="2" t="s">
        <v>74</v>
      </c>
      <c r="F1695" s="2" t="s">
        <v>977</v>
      </c>
      <c r="G1695" s="14" t="n">
        <v>24.5</v>
      </c>
      <c r="H1695" s="14" t="n">
        <v>57.78</v>
      </c>
      <c r="I1695" s="14" t="n">
        <v>9.5</v>
      </c>
      <c r="J1695" s="23" t="n">
        <f aca="false">IF(AND(E1695="Priority",ISNUMBER('Cost model'!N170)),'Cost model'!N170,'Cost model'!M170)</f>
        <v>25.5</v>
      </c>
      <c r="K1695" s="14" t="n">
        <f aca="false">J1695-H1695</f>
        <v>-32.28</v>
      </c>
      <c r="L1695" s="14" t="n">
        <f aca="false">G1695-H1695</f>
        <v>-33.28</v>
      </c>
    </row>
    <row r="1696" customFormat="false" ht="15" hidden="false" customHeight="false" outlineLevel="0" collapsed="false">
      <c r="A1696" s="2" t="s">
        <v>174</v>
      </c>
      <c r="B1696" s="2" t="s">
        <v>174</v>
      </c>
      <c r="C1696" s="2" t="s">
        <v>47</v>
      </c>
      <c r="D1696" s="2" t="s">
        <v>10</v>
      </c>
      <c r="E1696" s="2" t="s">
        <v>74</v>
      </c>
      <c r="F1696" s="2" t="s">
        <v>977</v>
      </c>
      <c r="G1696" s="14" t="n">
        <v>9.5</v>
      </c>
      <c r="H1696" s="14" t="n">
        <v>7.24</v>
      </c>
      <c r="I1696" s="14" t="n">
        <v>9.5</v>
      </c>
      <c r="J1696" s="23" t="n">
        <f aca="false">IF(AND(E1696="Priority",ISNUMBER('Cost model'!N167)),'Cost model'!N167,'Cost model'!M167)</f>
        <v>8.5</v>
      </c>
      <c r="K1696" s="14" t="n">
        <f aca="false">J1696-H1696</f>
        <v>1.26</v>
      </c>
      <c r="L1696" s="14" t="n">
        <f aca="false">G1696-H1696</f>
        <v>2.26</v>
      </c>
    </row>
    <row r="1697" customFormat="false" ht="15" hidden="false" customHeight="false" outlineLevel="0" collapsed="false">
      <c r="A1697" s="2" t="s">
        <v>124</v>
      </c>
      <c r="B1697" s="2" t="s">
        <v>124</v>
      </c>
      <c r="C1697" s="2" t="s">
        <v>48</v>
      </c>
      <c r="D1697" s="2" t="s">
        <v>12</v>
      </c>
      <c r="E1697" s="2" t="s">
        <v>74</v>
      </c>
      <c r="F1697" s="2" t="s">
        <v>977</v>
      </c>
      <c r="G1697" s="14" t="n">
        <v>12.5</v>
      </c>
      <c r="H1697" s="14" t="n">
        <v>24.5</v>
      </c>
      <c r="I1697" s="14" t="n">
        <v>12.5</v>
      </c>
      <c r="J1697" s="23" t="n">
        <f aca="false">IF(AND(E1697="Priority",ISNUMBER('Cost model'!N321)),'Cost model'!N321,'Cost model'!M321)</f>
        <v>40</v>
      </c>
      <c r="K1697" s="14" t="n">
        <f aca="false">J1697-H1697</f>
        <v>15.5</v>
      </c>
      <c r="L1697" s="14" t="n">
        <f aca="false">G1697-H1697</f>
        <v>-12</v>
      </c>
    </row>
    <row r="1698" customFormat="false" ht="15" hidden="false" customHeight="false" outlineLevel="0" collapsed="false">
      <c r="A1698" s="2" t="s">
        <v>174</v>
      </c>
      <c r="B1698" s="2" t="s">
        <v>174</v>
      </c>
      <c r="C1698" s="2" t="s">
        <v>49</v>
      </c>
      <c r="D1698" s="2" t="s">
        <v>10</v>
      </c>
      <c r="E1698" s="2" t="s">
        <v>74</v>
      </c>
      <c r="F1698" s="2" t="s">
        <v>977</v>
      </c>
      <c r="G1698" s="14" t="n">
        <v>29.5</v>
      </c>
      <c r="H1698" s="14" t="n">
        <v>24.5</v>
      </c>
      <c r="I1698" s="14" t="n">
        <v>17.5</v>
      </c>
      <c r="J1698" s="23" t="n">
        <f aca="false">IF(AND(E1698="Priority",ISNUMBER('Cost model'!N169)),'Cost model'!N169,'Cost model'!M169)</f>
        <v>18.5</v>
      </c>
      <c r="K1698" s="14" t="n">
        <f aca="false">J1698-H1698</f>
        <v>-6</v>
      </c>
      <c r="L1698" s="14" t="n">
        <f aca="false">G1698-H1698</f>
        <v>5</v>
      </c>
    </row>
    <row r="1699" customFormat="false" ht="15" hidden="false" customHeight="false" outlineLevel="0" collapsed="false">
      <c r="A1699" s="2" t="s">
        <v>174</v>
      </c>
      <c r="B1699" s="2" t="s">
        <v>174</v>
      </c>
      <c r="C1699" s="2" t="s">
        <v>47</v>
      </c>
      <c r="D1699" s="2" t="s">
        <v>10</v>
      </c>
      <c r="E1699" s="2" t="s">
        <v>74</v>
      </c>
      <c r="F1699" s="2" t="s">
        <v>977</v>
      </c>
      <c r="G1699" s="14" t="n">
        <v>9.5</v>
      </c>
      <c r="H1699" s="14" t="n">
        <v>34.57</v>
      </c>
      <c r="I1699" s="14" t="n">
        <v>9.5</v>
      </c>
      <c r="J1699" s="23" t="n">
        <f aca="false">IF(AND(E1699="Priority",ISNUMBER('Cost model'!N167)),'Cost model'!N167,'Cost model'!M167)</f>
        <v>8.5</v>
      </c>
      <c r="K1699" s="14" t="n">
        <f aca="false">J1699-H1699</f>
        <v>-26.07</v>
      </c>
      <c r="L1699" s="14" t="n">
        <f aca="false">G1699-H1699</f>
        <v>-25.07</v>
      </c>
    </row>
    <row r="1700" customFormat="false" ht="15" hidden="false" customHeight="false" outlineLevel="0" collapsed="false">
      <c r="A1700" s="2" t="s">
        <v>158</v>
      </c>
      <c r="B1700" s="2" t="s">
        <v>158</v>
      </c>
      <c r="C1700" s="2" t="s">
        <v>47</v>
      </c>
      <c r="D1700" s="2" t="s">
        <v>12</v>
      </c>
      <c r="E1700" s="2" t="s">
        <v>74</v>
      </c>
      <c r="F1700" s="2" t="s">
        <v>977</v>
      </c>
      <c r="G1700" s="14" t="n">
        <v>9.5</v>
      </c>
      <c r="H1700" s="14" t="n">
        <v>11.28</v>
      </c>
      <c r="I1700" s="14" t="n">
        <v>9.5</v>
      </c>
      <c r="J1700" s="23" t="n">
        <f aca="false">IF(AND(E1700="Priority",ISNUMBER('Cost model'!N425)),'Cost model'!N425,'Cost model'!M425)</f>
        <v>14.5</v>
      </c>
      <c r="K1700" s="14" t="n">
        <f aca="false">J1700-H1700</f>
        <v>3.22</v>
      </c>
      <c r="L1700" s="14" t="n">
        <f aca="false">G1700-H1700</f>
        <v>-1.78</v>
      </c>
    </row>
    <row r="1701" customFormat="false" ht="15" hidden="false" customHeight="false" outlineLevel="0" collapsed="false">
      <c r="A1701" s="2" t="s">
        <v>221</v>
      </c>
      <c r="B1701" s="2" t="s">
        <v>221</v>
      </c>
      <c r="C1701" s="2" t="s">
        <v>49</v>
      </c>
      <c r="D1701" s="2" t="s">
        <v>10</v>
      </c>
      <c r="E1701" s="2" t="s">
        <v>74</v>
      </c>
      <c r="F1701" s="2" t="s">
        <v>977</v>
      </c>
      <c r="G1701" s="14" t="n">
        <v>19.5</v>
      </c>
      <c r="H1701" s="14" t="n">
        <v>65.84</v>
      </c>
      <c r="I1701" s="14" t="n">
        <v>17.5</v>
      </c>
      <c r="J1701" s="23" t="n">
        <f aca="false">IF(AND(E1701="Priority",ISNUMBER('Cost model'!N739)),'Cost model'!N739,'Cost model'!M739)</f>
        <v>17.5</v>
      </c>
      <c r="K1701" s="14" t="n">
        <f aca="false">J1701-H1701</f>
        <v>-48.34</v>
      </c>
      <c r="L1701" s="14" t="n">
        <f aca="false">G1701-H1701</f>
        <v>-46.34</v>
      </c>
    </row>
    <row r="1702" customFormat="false" ht="15" hidden="false" customHeight="false" outlineLevel="0" collapsed="false">
      <c r="A1702" s="2" t="s">
        <v>174</v>
      </c>
      <c r="B1702" s="2" t="s">
        <v>174</v>
      </c>
      <c r="C1702" s="2" t="s">
        <v>49</v>
      </c>
      <c r="D1702" s="2" t="s">
        <v>12</v>
      </c>
      <c r="E1702" s="2" t="s">
        <v>74</v>
      </c>
      <c r="F1702" s="2" t="s">
        <v>977</v>
      </c>
      <c r="G1702" s="14" t="n">
        <v>19.5</v>
      </c>
      <c r="H1702" s="14" t="n">
        <v>51.37</v>
      </c>
      <c r="I1702" s="14" t="n">
        <v>19.5</v>
      </c>
      <c r="J1702" s="23" t="n">
        <f aca="false">IF(AND(E1702="Priority",ISNUMBER('Cost model'!N172)),'Cost model'!N172,'Cost model'!M172)</f>
        <v>45</v>
      </c>
      <c r="K1702" s="14" t="n">
        <f aca="false">J1702-H1702</f>
        <v>-6.37</v>
      </c>
      <c r="L1702" s="14" t="n">
        <f aca="false">G1702-H1702</f>
        <v>-31.87</v>
      </c>
    </row>
    <row r="1703" customFormat="false" ht="15" hidden="false" customHeight="false" outlineLevel="0" collapsed="false">
      <c r="A1703" s="2" t="s">
        <v>142</v>
      </c>
      <c r="B1703" s="2" t="s">
        <v>174</v>
      </c>
      <c r="C1703" s="2" t="s">
        <v>47</v>
      </c>
      <c r="D1703" s="2" t="s">
        <v>10</v>
      </c>
      <c r="E1703" s="2" t="s">
        <v>74</v>
      </c>
      <c r="F1703" s="2" t="s">
        <v>976</v>
      </c>
      <c r="G1703" s="14" t="n">
        <v>15</v>
      </c>
      <c r="H1703" s="14" t="n">
        <v>24.5</v>
      </c>
      <c r="I1703" s="14" t="n">
        <v>14.5</v>
      </c>
      <c r="J1703" s="23" t="n">
        <f aca="false">IF(AND(E1703="Priority",ISNUMBER('Cost model'!N692)),'Cost model'!N692,'Cost model'!M692)</f>
        <v>9.5</v>
      </c>
      <c r="K1703" s="14" t="n">
        <f aca="false">J1703-H1703</f>
        <v>-15</v>
      </c>
      <c r="L1703" s="14" t="n">
        <f aca="false">G1703-H1703</f>
        <v>-9.5</v>
      </c>
    </row>
    <row r="1704" customFormat="false" ht="15" hidden="false" customHeight="false" outlineLevel="0" collapsed="false">
      <c r="A1704" s="2" t="s">
        <v>124</v>
      </c>
      <c r="B1704" s="2" t="s">
        <v>124</v>
      </c>
      <c r="C1704" s="2" t="s">
        <v>49</v>
      </c>
      <c r="D1704" s="2" t="s">
        <v>10</v>
      </c>
      <c r="E1704" s="2" t="s">
        <v>74</v>
      </c>
      <c r="F1704" s="2" t="s">
        <v>977</v>
      </c>
      <c r="G1704" s="14" t="n">
        <v>17.5</v>
      </c>
      <c r="H1704" s="14" t="n">
        <v>20.05</v>
      </c>
      <c r="I1704" s="14" t="n">
        <v>17.5</v>
      </c>
      <c r="J1704" s="23" t="n">
        <f aca="false">IF(AND(E1704="Priority",ISNUMBER('Cost model'!N319)),'Cost model'!N319,'Cost model'!M319)</f>
        <v>16.5</v>
      </c>
      <c r="K1704" s="14" t="n">
        <f aca="false">J1704-H1704</f>
        <v>-3.55</v>
      </c>
      <c r="L1704" s="14" t="n">
        <f aca="false">G1704-H1704</f>
        <v>-2.55</v>
      </c>
    </row>
    <row r="1705" customFormat="false" ht="15" hidden="false" customHeight="false" outlineLevel="0" collapsed="false">
      <c r="A1705" s="2" t="s">
        <v>174</v>
      </c>
      <c r="B1705" s="2" t="s">
        <v>142</v>
      </c>
      <c r="C1705" s="2" t="s">
        <v>47</v>
      </c>
      <c r="D1705" s="2" t="s">
        <v>12</v>
      </c>
      <c r="E1705" s="2" t="s">
        <v>74</v>
      </c>
      <c r="F1705" s="2" t="s">
        <v>976</v>
      </c>
      <c r="G1705" s="14" t="n">
        <v>9.5</v>
      </c>
      <c r="H1705" s="14" t="n">
        <v>41</v>
      </c>
      <c r="I1705" s="14" t="n">
        <v>9.5</v>
      </c>
      <c r="J1705" s="23" t="n">
        <f aca="false">IF(AND(E1705="Priority",ISNUMBER('Cost model'!N125)),'Cost model'!N125,'Cost model'!M125)</f>
        <v>40</v>
      </c>
      <c r="K1705" s="14" t="n">
        <f aca="false">J1705-H1705</f>
        <v>-1</v>
      </c>
      <c r="L1705" s="14" t="n">
        <f aca="false">G1705-H1705</f>
        <v>-31.5</v>
      </c>
    </row>
    <row r="1706" customFormat="false" ht="15" hidden="false" customHeight="false" outlineLevel="0" collapsed="false">
      <c r="A1706" s="2" t="s">
        <v>221</v>
      </c>
      <c r="B1706" s="2" t="s">
        <v>158</v>
      </c>
      <c r="C1706" s="2" t="s">
        <v>47</v>
      </c>
      <c r="D1706" s="2" t="s">
        <v>10</v>
      </c>
      <c r="E1706" s="2" t="s">
        <v>74</v>
      </c>
      <c r="F1706" s="2" t="s">
        <v>976</v>
      </c>
      <c r="G1706" s="14" t="n">
        <v>9.5</v>
      </c>
      <c r="H1706" s="14" t="n">
        <v>11.53</v>
      </c>
      <c r="I1706" s="14" t="n">
        <v>14.5</v>
      </c>
      <c r="J1706" s="23" t="n">
        <f aca="false">IF(AND(E1706="Priority",ISNUMBER('Cost model'!N752)),'Cost model'!N752,'Cost model'!M752)</f>
        <v>12.5</v>
      </c>
      <c r="K1706" s="14" t="n">
        <f aca="false">J1706-H1706</f>
        <v>0.970000000000001</v>
      </c>
      <c r="L1706" s="14" t="n">
        <f aca="false">G1706-H1706</f>
        <v>-2.03</v>
      </c>
    </row>
    <row r="1707" customFormat="false" ht="15" hidden="false" customHeight="false" outlineLevel="0" collapsed="false">
      <c r="A1707" s="2" t="s">
        <v>174</v>
      </c>
      <c r="B1707" s="2" t="s">
        <v>142</v>
      </c>
      <c r="C1707" s="2" t="s">
        <v>47</v>
      </c>
      <c r="D1707" s="2" t="s">
        <v>15</v>
      </c>
      <c r="E1707" s="2" t="s">
        <v>74</v>
      </c>
      <c r="F1707" s="2" t="s">
        <v>976</v>
      </c>
      <c r="G1707" s="14" t="n">
        <v>45</v>
      </c>
      <c r="H1707" s="14" t="n">
        <v>199.21</v>
      </c>
      <c r="I1707" s="14" t="n">
        <v>45</v>
      </c>
      <c r="J1707" s="23" t="n">
        <f aca="false">IF(AND(E1707="Priority",ISNUMBER('Cost model'!N134)),'Cost model'!N134,'Cost model'!M134)</f>
        <v>135</v>
      </c>
      <c r="K1707" s="14" t="n">
        <f aca="false">J1707-H1707</f>
        <v>-64.21</v>
      </c>
      <c r="L1707" s="14" t="n">
        <f aca="false">G1707-H1707</f>
        <v>-154.21</v>
      </c>
    </row>
    <row r="1708" customFormat="false" ht="15" hidden="false" customHeight="false" outlineLevel="0" collapsed="false">
      <c r="A1708" s="2" t="s">
        <v>142</v>
      </c>
      <c r="B1708" s="2" t="s">
        <v>142</v>
      </c>
      <c r="C1708" s="2" t="s">
        <v>47</v>
      </c>
      <c r="D1708" s="2" t="s">
        <v>10</v>
      </c>
      <c r="E1708" s="2" t="s">
        <v>74</v>
      </c>
      <c r="F1708" s="2" t="s">
        <v>977</v>
      </c>
      <c r="G1708" s="14" t="n">
        <v>9.5</v>
      </c>
      <c r="H1708" s="14" t="n">
        <v>9.21</v>
      </c>
      <c r="I1708" s="14" t="n">
        <v>9.5</v>
      </c>
      <c r="J1708" s="23" t="n">
        <f aca="false">IF(AND(E1708="Priority",ISNUMBER('Cost model'!N632)),'Cost model'!N632,'Cost model'!M632)</f>
        <v>9.5</v>
      </c>
      <c r="K1708" s="14" t="n">
        <f aca="false">J1708-H1708</f>
        <v>0.289999999999999</v>
      </c>
      <c r="L1708" s="14" t="n">
        <f aca="false">G1708-H1708</f>
        <v>0.289999999999999</v>
      </c>
    </row>
    <row r="1709" customFormat="false" ht="15" hidden="false" customHeight="false" outlineLevel="0" collapsed="false">
      <c r="A1709" s="2" t="s">
        <v>174</v>
      </c>
      <c r="B1709" s="2" t="s">
        <v>174</v>
      </c>
      <c r="C1709" s="2" t="s">
        <v>47</v>
      </c>
      <c r="D1709" s="2" t="s">
        <v>10</v>
      </c>
      <c r="E1709" s="2" t="s">
        <v>83</v>
      </c>
      <c r="F1709" s="2" t="s">
        <v>977</v>
      </c>
      <c r="G1709" s="14" t="n">
        <v>14.5</v>
      </c>
      <c r="H1709" s="14" t="n">
        <v>7.24</v>
      </c>
      <c r="I1709" s="14" t="n">
        <v>14.5</v>
      </c>
      <c r="J1709" s="23" t="n">
        <f aca="false">IF(AND(E1709="Priority",ISNUMBER('Cost model'!N167)),'Cost model'!N167,'Cost model'!M167)</f>
        <v>13.5</v>
      </c>
      <c r="K1709" s="14" t="n">
        <f aca="false">J1709-H1709</f>
        <v>6.26</v>
      </c>
      <c r="L1709" s="14" t="n">
        <f aca="false">G1709-H1709</f>
        <v>7.26</v>
      </c>
    </row>
    <row r="1710" customFormat="false" ht="15" hidden="false" customHeight="false" outlineLevel="0" collapsed="false">
      <c r="A1710" s="2" t="s">
        <v>124</v>
      </c>
      <c r="B1710" s="2" t="s">
        <v>124</v>
      </c>
      <c r="C1710" s="2" t="s">
        <v>48</v>
      </c>
      <c r="D1710" s="2" t="s">
        <v>10</v>
      </c>
      <c r="E1710" s="2" t="s">
        <v>74</v>
      </c>
      <c r="F1710" s="2" t="s">
        <v>977</v>
      </c>
      <c r="G1710" s="14" t="n">
        <v>12.5</v>
      </c>
      <c r="H1710" s="14" t="n">
        <v>10.77</v>
      </c>
      <c r="I1710" s="14" t="n">
        <v>12.5</v>
      </c>
      <c r="J1710" s="23" t="n">
        <f aca="false">IF(AND(E1710="Priority",ISNUMBER('Cost model'!N318)),'Cost model'!N318,'Cost model'!M318)</f>
        <v>14.5</v>
      </c>
      <c r="K1710" s="14" t="n">
        <f aca="false">J1710-H1710</f>
        <v>3.73</v>
      </c>
      <c r="L1710" s="14" t="n">
        <f aca="false">G1710-H1710</f>
        <v>1.73</v>
      </c>
    </row>
    <row r="1711" customFormat="false" ht="15" hidden="false" customHeight="false" outlineLevel="0" collapsed="false">
      <c r="A1711" s="2" t="s">
        <v>142</v>
      </c>
      <c r="B1711" s="2" t="s">
        <v>142</v>
      </c>
      <c r="C1711" s="2" t="s">
        <v>47</v>
      </c>
      <c r="D1711" s="2" t="s">
        <v>10</v>
      </c>
      <c r="E1711" s="2" t="s">
        <v>74</v>
      </c>
      <c r="F1711" s="2" t="s">
        <v>977</v>
      </c>
      <c r="G1711" s="14" t="n">
        <v>9.5</v>
      </c>
      <c r="H1711" s="14" t="n">
        <v>6.48</v>
      </c>
      <c r="I1711" s="14" t="n">
        <v>9.5</v>
      </c>
      <c r="J1711" s="23" t="n">
        <f aca="false">IF(AND(E1711="Priority",ISNUMBER('Cost model'!N632)),'Cost model'!N632,'Cost model'!M632)</f>
        <v>9.5</v>
      </c>
      <c r="K1711" s="14" t="n">
        <f aca="false">J1711-H1711</f>
        <v>3.02</v>
      </c>
      <c r="L1711" s="14" t="n">
        <f aca="false">G1711-H1711</f>
        <v>3.02</v>
      </c>
    </row>
    <row r="1712" customFormat="false" ht="15" hidden="false" customHeight="false" outlineLevel="0" collapsed="false">
      <c r="A1712" s="2" t="s">
        <v>142</v>
      </c>
      <c r="B1712" s="2" t="s">
        <v>142</v>
      </c>
      <c r="C1712" s="2" t="s">
        <v>47</v>
      </c>
      <c r="D1712" s="2" t="s">
        <v>10</v>
      </c>
      <c r="E1712" s="2" t="s">
        <v>74</v>
      </c>
      <c r="F1712" s="2" t="s">
        <v>977</v>
      </c>
      <c r="G1712" s="14" t="n">
        <v>9.5</v>
      </c>
      <c r="H1712" s="14" t="n">
        <v>7.12</v>
      </c>
      <c r="I1712" s="14" t="n">
        <v>9.5</v>
      </c>
      <c r="J1712" s="23" t="n">
        <f aca="false">IF(AND(E1712="Priority",ISNUMBER('Cost model'!N632)),'Cost model'!N632,'Cost model'!M632)</f>
        <v>9.5</v>
      </c>
      <c r="K1712" s="14" t="n">
        <f aca="false">J1712-H1712</f>
        <v>2.38</v>
      </c>
      <c r="L1712" s="14" t="n">
        <f aca="false">G1712-H1712</f>
        <v>2.38</v>
      </c>
    </row>
    <row r="1713" customFormat="false" ht="15" hidden="false" customHeight="false" outlineLevel="0" collapsed="false">
      <c r="A1713" s="2" t="s">
        <v>142</v>
      </c>
      <c r="B1713" s="2" t="s">
        <v>142</v>
      </c>
      <c r="C1713" s="2" t="s">
        <v>47</v>
      </c>
      <c r="D1713" s="2" t="s">
        <v>12</v>
      </c>
      <c r="E1713" s="2" t="s">
        <v>83</v>
      </c>
      <c r="F1713" s="2" t="s">
        <v>977</v>
      </c>
      <c r="G1713" s="14" t="n">
        <v>19.5</v>
      </c>
      <c r="H1713" s="14" t="n">
        <v>41</v>
      </c>
      <c r="I1713" s="14" t="n">
        <v>19.5</v>
      </c>
      <c r="J1713" s="23" t="n">
        <f aca="false">IF(AND(E1713="Priority",ISNUMBER('Cost model'!N635)),'Cost model'!N635,'Cost model'!M635)</f>
        <v>40</v>
      </c>
      <c r="K1713" s="14" t="n">
        <f aca="false">J1713-H1713</f>
        <v>-1</v>
      </c>
      <c r="L1713" s="14" t="n">
        <f aca="false">G1713-H1713</f>
        <v>-21.5</v>
      </c>
    </row>
    <row r="1714" customFormat="false" ht="15" hidden="false" customHeight="false" outlineLevel="0" collapsed="false">
      <c r="A1714" s="2" t="s">
        <v>174</v>
      </c>
      <c r="B1714" s="2" t="s">
        <v>174</v>
      </c>
      <c r="C1714" s="2" t="s">
        <v>47</v>
      </c>
      <c r="D1714" s="2" t="s">
        <v>10</v>
      </c>
      <c r="E1714" s="2" t="s">
        <v>74</v>
      </c>
      <c r="F1714" s="2" t="s">
        <v>977</v>
      </c>
      <c r="G1714" s="14" t="n">
        <v>9.5</v>
      </c>
      <c r="H1714" s="14" t="n">
        <v>9.37</v>
      </c>
      <c r="I1714" s="14" t="n">
        <v>9.5</v>
      </c>
      <c r="J1714" s="23" t="n">
        <f aca="false">IF(AND(E1714="Priority",ISNUMBER('Cost model'!N167)),'Cost model'!N167,'Cost model'!M167)</f>
        <v>8.5</v>
      </c>
      <c r="K1714" s="14" t="n">
        <f aca="false">J1714-H1714</f>
        <v>-0.869999999999999</v>
      </c>
      <c r="L1714" s="14" t="n">
        <f aca="false">G1714-H1714</f>
        <v>0.130000000000001</v>
      </c>
    </row>
    <row r="1715" customFormat="false" ht="15" hidden="false" customHeight="false" outlineLevel="0" collapsed="false">
      <c r="A1715" s="2" t="s">
        <v>142</v>
      </c>
      <c r="B1715" s="2" t="s">
        <v>124</v>
      </c>
      <c r="C1715" s="2" t="s">
        <v>47</v>
      </c>
      <c r="D1715" s="2" t="s">
        <v>10</v>
      </c>
      <c r="E1715" s="2" t="s">
        <v>74</v>
      </c>
      <c r="F1715" s="2" t="s">
        <v>976</v>
      </c>
      <c r="G1715" s="14" t="n">
        <v>14.5</v>
      </c>
      <c r="H1715" s="14" t="n">
        <v>20.05</v>
      </c>
      <c r="I1715" s="14" t="n">
        <v>14.5</v>
      </c>
      <c r="J1715" s="23" t="n">
        <f aca="false">IF(AND(E1715="Priority",ISNUMBER('Cost model'!N662)),'Cost model'!N662,'Cost model'!M662)</f>
        <v>13.5</v>
      </c>
      <c r="K1715" s="14" t="n">
        <f aca="false">J1715-H1715</f>
        <v>-6.55</v>
      </c>
      <c r="L1715" s="14" t="n">
        <f aca="false">G1715-H1715</f>
        <v>-5.55</v>
      </c>
    </row>
    <row r="1716" customFormat="false" ht="15" hidden="false" customHeight="false" outlineLevel="0" collapsed="false">
      <c r="A1716" s="2" t="s">
        <v>124</v>
      </c>
      <c r="B1716" s="2" t="s">
        <v>124</v>
      </c>
      <c r="C1716" s="2" t="s">
        <v>48</v>
      </c>
      <c r="D1716" s="2" t="s">
        <v>10</v>
      </c>
      <c r="E1716" s="2" t="s">
        <v>74</v>
      </c>
      <c r="F1716" s="2" t="s">
        <v>977</v>
      </c>
      <c r="G1716" s="14" t="n">
        <v>12.5</v>
      </c>
      <c r="H1716" s="14" t="n">
        <v>8.68</v>
      </c>
      <c r="I1716" s="14" t="n">
        <v>12.5</v>
      </c>
      <c r="J1716" s="23" t="n">
        <f aca="false">IF(AND(E1716="Priority",ISNUMBER('Cost model'!N318)),'Cost model'!N318,'Cost model'!M318)</f>
        <v>14.5</v>
      </c>
      <c r="K1716" s="14" t="n">
        <f aca="false">J1716-H1716</f>
        <v>5.82</v>
      </c>
      <c r="L1716" s="14" t="n">
        <f aca="false">G1716-H1716</f>
        <v>3.82</v>
      </c>
    </row>
    <row r="1717" customFormat="false" ht="15" hidden="false" customHeight="false" outlineLevel="0" collapsed="false">
      <c r="A1717" s="2" t="s">
        <v>205</v>
      </c>
      <c r="B1717" s="2" t="s">
        <v>142</v>
      </c>
      <c r="C1717" s="2" t="s">
        <v>48</v>
      </c>
      <c r="D1717" s="2" t="s">
        <v>13</v>
      </c>
      <c r="E1717" s="2" t="s">
        <v>74</v>
      </c>
      <c r="F1717" s="2" t="s">
        <v>976</v>
      </c>
      <c r="G1717" s="14" t="n">
        <v>19.5</v>
      </c>
      <c r="H1717" s="14" t="n">
        <v>121.86</v>
      </c>
      <c r="I1717" s="14" t="n">
        <v>24.5</v>
      </c>
      <c r="J1717" s="23" t="n">
        <f aca="false">IF(AND(E1717="Priority",ISNUMBER('Cost model'!N549)),'Cost model'!N549,'Cost model'!M549)</f>
        <v>100</v>
      </c>
      <c r="K1717" s="14" t="n">
        <f aca="false">J1717-H1717</f>
        <v>-21.86</v>
      </c>
      <c r="L1717" s="14" t="n">
        <f aca="false">G1717-H1717</f>
        <v>-102.36</v>
      </c>
    </row>
    <row r="1718" customFormat="false" ht="15" hidden="false" customHeight="false" outlineLevel="0" collapsed="false">
      <c r="A1718" s="2" t="s">
        <v>142</v>
      </c>
      <c r="B1718" s="2" t="s">
        <v>142</v>
      </c>
      <c r="C1718" s="2" t="s">
        <v>49</v>
      </c>
      <c r="D1718" s="2" t="s">
        <v>10</v>
      </c>
      <c r="E1718" s="2" t="s">
        <v>74</v>
      </c>
      <c r="F1718" s="2" t="s">
        <v>977</v>
      </c>
      <c r="G1718" s="14" t="n">
        <v>19.5</v>
      </c>
      <c r="H1718" s="14" t="n">
        <v>41</v>
      </c>
      <c r="I1718" s="14" t="n">
        <v>17.5</v>
      </c>
      <c r="J1718" s="23" t="n">
        <f aca="false">IF(AND(E1718="Priority",ISNUMBER('Cost model'!N634)),'Cost model'!N634,'Cost model'!M634)</f>
        <v>15.5</v>
      </c>
      <c r="K1718" s="14" t="n">
        <f aca="false">J1718-H1718</f>
        <v>-25.5</v>
      </c>
      <c r="L1718" s="14" t="n">
        <f aca="false">G1718-H1718</f>
        <v>-21.5</v>
      </c>
    </row>
    <row r="1719" customFormat="false" ht="15" hidden="false" customHeight="false" outlineLevel="0" collapsed="false">
      <c r="A1719" s="2" t="s">
        <v>124</v>
      </c>
      <c r="B1719" s="2" t="s">
        <v>124</v>
      </c>
      <c r="C1719" s="2" t="s">
        <v>48</v>
      </c>
      <c r="D1719" s="2" t="s">
        <v>10</v>
      </c>
      <c r="E1719" s="2" t="s">
        <v>74</v>
      </c>
      <c r="F1719" s="2" t="s">
        <v>977</v>
      </c>
      <c r="G1719" s="14" t="n">
        <v>14.5</v>
      </c>
      <c r="H1719" s="14" t="n">
        <v>15</v>
      </c>
      <c r="I1719" s="14" t="n">
        <v>12.5</v>
      </c>
      <c r="J1719" s="23" t="n">
        <f aca="false">IF(AND(E1719="Priority",ISNUMBER('Cost model'!N318)),'Cost model'!N318,'Cost model'!M318)</f>
        <v>14.5</v>
      </c>
      <c r="K1719" s="14" t="n">
        <f aca="false">J1719-H1719</f>
        <v>-0.5</v>
      </c>
      <c r="L1719" s="14" t="n">
        <f aca="false">G1719-H1719</f>
        <v>-0.5</v>
      </c>
    </row>
    <row r="1720" customFormat="false" ht="15" hidden="false" customHeight="false" outlineLevel="0" collapsed="false">
      <c r="A1720" s="2" t="s">
        <v>124</v>
      </c>
      <c r="B1720" s="2" t="s">
        <v>124</v>
      </c>
      <c r="C1720" s="2" t="s">
        <v>47</v>
      </c>
      <c r="D1720" s="2" t="s">
        <v>12</v>
      </c>
      <c r="E1720" s="2" t="s">
        <v>74</v>
      </c>
      <c r="F1720" s="2" t="s">
        <v>977</v>
      </c>
      <c r="G1720" s="14" t="n">
        <v>9.5</v>
      </c>
      <c r="H1720" s="14" t="n">
        <v>7.24</v>
      </c>
      <c r="I1720" s="14" t="n">
        <v>9.5</v>
      </c>
      <c r="J1720" s="23" t="n">
        <f aca="false">IF(AND(E1720="Priority",ISNUMBER('Cost model'!N320)),'Cost model'!N320,'Cost model'!M320)</f>
        <v>24.5</v>
      </c>
      <c r="K1720" s="14" t="n">
        <f aca="false">J1720-H1720</f>
        <v>17.26</v>
      </c>
      <c r="L1720" s="14" t="n">
        <f aca="false">G1720-H1720</f>
        <v>2.26</v>
      </c>
    </row>
    <row r="1721" customFormat="false" ht="15" hidden="false" customHeight="false" outlineLevel="0" collapsed="false">
      <c r="A1721" s="2" t="s">
        <v>124</v>
      </c>
      <c r="B1721" s="2" t="s">
        <v>124</v>
      </c>
      <c r="C1721" s="2" t="s">
        <v>47</v>
      </c>
      <c r="D1721" s="2" t="s">
        <v>10</v>
      </c>
      <c r="E1721" s="2" t="s">
        <v>74</v>
      </c>
      <c r="F1721" s="2" t="s">
        <v>977</v>
      </c>
      <c r="G1721" s="14" t="n">
        <v>9.5</v>
      </c>
      <c r="H1721" s="14" t="n">
        <v>6.04</v>
      </c>
      <c r="I1721" s="14" t="n">
        <v>9.5</v>
      </c>
      <c r="J1721" s="23" t="n">
        <f aca="false">IF(AND(E1721="Priority",ISNUMBER('Cost model'!N317)),'Cost model'!N317,'Cost model'!M317)</f>
        <v>10.5</v>
      </c>
      <c r="K1721" s="14" t="n">
        <f aca="false">J1721-H1721</f>
        <v>4.46</v>
      </c>
      <c r="L1721" s="14" t="n">
        <f aca="false">G1721-H1721</f>
        <v>3.46</v>
      </c>
    </row>
    <row r="1722" customFormat="false" ht="15" hidden="false" customHeight="false" outlineLevel="0" collapsed="false">
      <c r="A1722" s="2" t="s">
        <v>142</v>
      </c>
      <c r="B1722" s="2" t="s">
        <v>142</v>
      </c>
      <c r="C1722" s="2" t="s">
        <v>49</v>
      </c>
      <c r="D1722" s="2" t="s">
        <v>12</v>
      </c>
      <c r="E1722" s="2" t="s">
        <v>74</v>
      </c>
      <c r="F1722" s="2" t="s">
        <v>977</v>
      </c>
      <c r="G1722" s="14" t="n">
        <v>19.5</v>
      </c>
      <c r="H1722" s="14" t="n">
        <v>43.12</v>
      </c>
      <c r="I1722" s="14" t="n">
        <v>19.5</v>
      </c>
      <c r="J1722" s="23" t="n">
        <f aca="false">IF(AND(E1722="Priority",ISNUMBER('Cost model'!N637)),'Cost model'!N637,'Cost model'!M637)</f>
        <v>45</v>
      </c>
      <c r="K1722" s="14" t="n">
        <f aca="false">J1722-H1722</f>
        <v>1.88</v>
      </c>
      <c r="L1722" s="14" t="n">
        <f aca="false">G1722-H1722</f>
        <v>-23.62</v>
      </c>
    </row>
    <row r="1723" customFormat="false" ht="15" hidden="false" customHeight="false" outlineLevel="0" collapsed="false">
      <c r="A1723" s="2" t="s">
        <v>142</v>
      </c>
      <c r="B1723" s="2" t="s">
        <v>142</v>
      </c>
      <c r="C1723" s="2" t="s">
        <v>48</v>
      </c>
      <c r="D1723" s="2" t="s">
        <v>12</v>
      </c>
      <c r="E1723" s="2" t="s">
        <v>74</v>
      </c>
      <c r="F1723" s="2" t="s">
        <v>977</v>
      </c>
      <c r="G1723" s="14" t="n">
        <v>12.5</v>
      </c>
      <c r="H1723" s="14" t="n">
        <v>41</v>
      </c>
      <c r="I1723" s="14" t="n">
        <v>12.5</v>
      </c>
      <c r="J1723" s="23" t="n">
        <f aca="false">IF(AND(E1723="Priority",ISNUMBER('Cost model'!N636)),'Cost model'!N636,'Cost model'!M636)</f>
        <v>40</v>
      </c>
      <c r="K1723" s="14" t="n">
        <f aca="false">J1723-H1723</f>
        <v>-1</v>
      </c>
      <c r="L1723" s="14" t="n">
        <f aca="false">G1723-H1723</f>
        <v>-28.5</v>
      </c>
    </row>
    <row r="1724" customFormat="false" ht="15" hidden="false" customHeight="false" outlineLevel="0" collapsed="false">
      <c r="A1724" s="2" t="s">
        <v>124</v>
      </c>
      <c r="B1724" s="2" t="s">
        <v>124</v>
      </c>
      <c r="C1724" s="2" t="s">
        <v>48</v>
      </c>
      <c r="D1724" s="2" t="s">
        <v>12</v>
      </c>
      <c r="E1724" s="2" t="s">
        <v>74</v>
      </c>
      <c r="F1724" s="2" t="s">
        <v>977</v>
      </c>
      <c r="G1724" s="14" t="n">
        <v>17.5</v>
      </c>
      <c r="H1724" s="14" t="n">
        <v>24.5</v>
      </c>
      <c r="I1724" s="14" t="n">
        <v>12.5</v>
      </c>
      <c r="J1724" s="23" t="n">
        <f aca="false">IF(AND(E1724="Priority",ISNUMBER('Cost model'!N321)),'Cost model'!N321,'Cost model'!M321)</f>
        <v>40</v>
      </c>
      <c r="K1724" s="14" t="n">
        <f aca="false">J1724-H1724</f>
        <v>15.5</v>
      </c>
      <c r="L1724" s="14" t="n">
        <f aca="false">G1724-H1724</f>
        <v>-7</v>
      </c>
    </row>
    <row r="1725" customFormat="false" ht="15" hidden="false" customHeight="false" outlineLevel="0" collapsed="false">
      <c r="A1725" s="2" t="s">
        <v>221</v>
      </c>
      <c r="B1725" s="2" t="s">
        <v>221</v>
      </c>
      <c r="C1725" s="2" t="s">
        <v>49</v>
      </c>
      <c r="D1725" s="2" t="s">
        <v>13</v>
      </c>
      <c r="E1725" s="2" t="s">
        <v>74</v>
      </c>
      <c r="F1725" s="2" t="s">
        <v>977</v>
      </c>
      <c r="G1725" s="14" t="n">
        <v>50</v>
      </c>
      <c r="H1725" s="14" t="n">
        <v>56.43</v>
      </c>
      <c r="I1725" s="14" t="n">
        <v>50</v>
      </c>
      <c r="J1725" s="23" t="n">
        <f aca="false">IF(AND(E1725="Priority",ISNUMBER('Cost model'!N745)),'Cost model'!N745,'Cost model'!M745)</f>
        <v>130</v>
      </c>
      <c r="K1725" s="14" t="n">
        <f aca="false">J1725-H1725</f>
        <v>73.57</v>
      </c>
      <c r="L1725" s="14" t="n">
        <f aca="false">G1725-H1725</f>
        <v>-6.43</v>
      </c>
    </row>
    <row r="1726" customFormat="false" ht="15" hidden="false" customHeight="false" outlineLevel="0" collapsed="false">
      <c r="A1726" s="2" t="s">
        <v>221</v>
      </c>
      <c r="B1726" s="2" t="s">
        <v>221</v>
      </c>
      <c r="C1726" s="2" t="s">
        <v>49</v>
      </c>
      <c r="D1726" s="2" t="s">
        <v>10</v>
      </c>
      <c r="E1726" s="2" t="s">
        <v>83</v>
      </c>
      <c r="F1726" s="2" t="s">
        <v>977</v>
      </c>
      <c r="G1726" s="14" t="n">
        <v>24.5</v>
      </c>
      <c r="H1726" s="14" t="n">
        <v>21.51</v>
      </c>
      <c r="I1726" s="14" t="n">
        <v>24.5</v>
      </c>
      <c r="J1726" s="23" t="n">
        <f aca="false">IF(AND(E1726="Priority",ISNUMBER('Cost model'!N739)),'Cost model'!N739,'Cost model'!M739)</f>
        <v>23.5</v>
      </c>
      <c r="K1726" s="14" t="n">
        <f aca="false">J1726-H1726</f>
        <v>1.99</v>
      </c>
      <c r="L1726" s="14" t="n">
        <f aca="false">G1726-H1726</f>
        <v>2.99</v>
      </c>
    </row>
    <row r="1727" customFormat="false" ht="15" hidden="false" customHeight="false" outlineLevel="0" collapsed="false">
      <c r="A1727" s="2" t="s">
        <v>174</v>
      </c>
      <c r="B1727" s="2" t="s">
        <v>174</v>
      </c>
      <c r="C1727" s="2" t="s">
        <v>49</v>
      </c>
      <c r="D1727" s="2" t="s">
        <v>12</v>
      </c>
      <c r="E1727" s="2" t="s">
        <v>74</v>
      </c>
      <c r="F1727" s="2" t="s">
        <v>977</v>
      </c>
      <c r="G1727" s="14" t="n">
        <v>19.5</v>
      </c>
      <c r="H1727" s="14" t="n">
        <v>43.58</v>
      </c>
      <c r="I1727" s="14" t="n">
        <v>19.5</v>
      </c>
      <c r="J1727" s="23" t="n">
        <f aca="false">IF(AND(E1727="Priority",ISNUMBER('Cost model'!N172)),'Cost model'!N172,'Cost model'!M172)</f>
        <v>45</v>
      </c>
      <c r="K1727" s="14" t="n">
        <f aca="false">J1727-H1727</f>
        <v>1.42</v>
      </c>
      <c r="L1727" s="14" t="n">
        <f aca="false">G1727-H1727</f>
        <v>-24.08</v>
      </c>
    </row>
    <row r="1728" customFormat="false" ht="15" hidden="false" customHeight="false" outlineLevel="0" collapsed="false">
      <c r="A1728" s="2" t="s">
        <v>124</v>
      </c>
      <c r="B1728" s="2" t="s">
        <v>124</v>
      </c>
      <c r="C1728" s="2" t="s">
        <v>48</v>
      </c>
      <c r="D1728" s="2" t="s">
        <v>12</v>
      </c>
      <c r="E1728" s="2" t="s">
        <v>83</v>
      </c>
      <c r="F1728" s="2" t="s">
        <v>977</v>
      </c>
      <c r="G1728" s="14" t="n">
        <v>19.5</v>
      </c>
      <c r="H1728" s="14" t="n">
        <v>28.97</v>
      </c>
      <c r="I1728" s="14" t="n">
        <v>19.5</v>
      </c>
      <c r="J1728" s="23" t="n">
        <f aca="false">IF(AND(E1728="Priority",ISNUMBER('Cost model'!N321)),'Cost model'!N321,'Cost model'!M321)</f>
        <v>55</v>
      </c>
      <c r="K1728" s="14" t="n">
        <f aca="false">J1728-H1728</f>
        <v>26.03</v>
      </c>
      <c r="L1728" s="14" t="n">
        <f aca="false">G1728-H1728</f>
        <v>-9.47</v>
      </c>
    </row>
    <row r="1729" customFormat="false" ht="15" hidden="false" customHeight="false" outlineLevel="0" collapsed="false">
      <c r="A1729" s="2" t="s">
        <v>158</v>
      </c>
      <c r="B1729" s="2" t="s">
        <v>174</v>
      </c>
      <c r="C1729" s="2" t="s">
        <v>49</v>
      </c>
      <c r="D1729" s="2" t="s">
        <v>12</v>
      </c>
      <c r="E1729" s="2" t="s">
        <v>74</v>
      </c>
      <c r="F1729" s="2" t="s">
        <v>976</v>
      </c>
      <c r="G1729" s="14" t="n">
        <v>24.5</v>
      </c>
      <c r="H1729" s="14" t="n">
        <v>18.18</v>
      </c>
      <c r="I1729" s="14" t="n">
        <v>19.5</v>
      </c>
      <c r="J1729" s="23" t="n">
        <f aca="false">IF(AND(E1729="Priority",ISNUMBER('Cost model'!N487)),'Cost model'!N487,'Cost model'!M487)</f>
        <v>55</v>
      </c>
      <c r="K1729" s="14" t="n">
        <f aca="false">J1729-H1729</f>
        <v>36.82</v>
      </c>
      <c r="L1729" s="14" t="n">
        <f aca="false">G1729-H1729</f>
        <v>6.32</v>
      </c>
    </row>
    <row r="1730" customFormat="false" ht="15" hidden="false" customHeight="false" outlineLevel="0" collapsed="false">
      <c r="A1730" s="2" t="s">
        <v>124</v>
      </c>
      <c r="B1730" s="2" t="s">
        <v>142</v>
      </c>
      <c r="C1730" s="2" t="s">
        <v>47</v>
      </c>
      <c r="D1730" s="2" t="s">
        <v>10</v>
      </c>
      <c r="E1730" s="2" t="s">
        <v>74</v>
      </c>
      <c r="F1730" s="2" t="s">
        <v>976</v>
      </c>
      <c r="G1730" s="14" t="n">
        <v>9.5</v>
      </c>
      <c r="H1730" s="14" t="n">
        <v>10.59</v>
      </c>
      <c r="I1730" s="14" t="n">
        <v>14.5</v>
      </c>
      <c r="J1730" s="23" t="n">
        <f aca="false">IF(AND(E1730="Priority",ISNUMBER('Cost model'!N332)),'Cost model'!N332,'Cost model'!M332)</f>
        <v>16.5</v>
      </c>
      <c r="K1730" s="14" t="n">
        <f aca="false">J1730-H1730</f>
        <v>5.91</v>
      </c>
      <c r="L1730" s="14" t="n">
        <f aca="false">G1730-H1730</f>
        <v>-1.09</v>
      </c>
    </row>
    <row r="1731" customFormat="false" ht="15" hidden="false" customHeight="false" outlineLevel="0" collapsed="false">
      <c r="A1731" s="2" t="s">
        <v>124</v>
      </c>
      <c r="B1731" s="2" t="s">
        <v>124</v>
      </c>
      <c r="C1731" s="2" t="s">
        <v>48</v>
      </c>
      <c r="D1731" s="2" t="s">
        <v>10</v>
      </c>
      <c r="E1731" s="2" t="s">
        <v>74</v>
      </c>
      <c r="F1731" s="2" t="s">
        <v>977</v>
      </c>
      <c r="G1731" s="14" t="n">
        <v>16.86</v>
      </c>
      <c r="H1731" s="14" t="n">
        <v>20.05</v>
      </c>
      <c r="I1731" s="14" t="n">
        <v>12.5</v>
      </c>
      <c r="J1731" s="23" t="n">
        <f aca="false">IF(AND(E1731="Priority",ISNUMBER('Cost model'!N318)),'Cost model'!N318,'Cost model'!M318)</f>
        <v>14.5</v>
      </c>
      <c r="K1731" s="14" t="n">
        <f aca="false">J1731-H1731</f>
        <v>-5.55</v>
      </c>
      <c r="L1731" s="14" t="n">
        <f aca="false">G1731-H1731</f>
        <v>-3.19</v>
      </c>
    </row>
    <row r="1732" customFormat="false" ht="15" hidden="false" customHeight="false" outlineLevel="0" collapsed="false">
      <c r="A1732" s="2" t="s">
        <v>174</v>
      </c>
      <c r="B1732" s="2" t="s">
        <v>142</v>
      </c>
      <c r="C1732" s="2" t="s">
        <v>47</v>
      </c>
      <c r="D1732" s="2" t="s">
        <v>10</v>
      </c>
      <c r="E1732" s="2" t="s">
        <v>74</v>
      </c>
      <c r="F1732" s="2" t="s">
        <v>976</v>
      </c>
      <c r="G1732" s="14" t="n">
        <v>9.5</v>
      </c>
      <c r="H1732" s="14" t="n">
        <v>9.58</v>
      </c>
      <c r="I1732" s="14" t="n">
        <v>9.5</v>
      </c>
      <c r="J1732" s="23" t="n">
        <f aca="false">IF(AND(E1732="Priority",ISNUMBER('Cost model'!N122)),'Cost model'!N122,'Cost model'!M122)</f>
        <v>13.5</v>
      </c>
      <c r="K1732" s="14" t="n">
        <f aca="false">J1732-H1732</f>
        <v>3.92</v>
      </c>
      <c r="L1732" s="14" t="n">
        <f aca="false">G1732-H1732</f>
        <v>-0.0800000000000001</v>
      </c>
    </row>
    <row r="1733" customFormat="false" ht="15" hidden="false" customHeight="false" outlineLevel="0" collapsed="false">
      <c r="A1733" s="2" t="s">
        <v>221</v>
      </c>
      <c r="B1733" s="2" t="s">
        <v>221</v>
      </c>
      <c r="C1733" s="2" t="s">
        <v>49</v>
      </c>
      <c r="D1733" s="2" t="s">
        <v>12</v>
      </c>
      <c r="E1733" s="2" t="s">
        <v>74</v>
      </c>
      <c r="F1733" s="2" t="s">
        <v>977</v>
      </c>
      <c r="G1733" s="14" t="n">
        <v>19.5</v>
      </c>
      <c r="H1733" s="14" t="n">
        <v>26.17</v>
      </c>
      <c r="I1733" s="14" t="n">
        <v>19.5</v>
      </c>
      <c r="J1733" s="23" t="n">
        <f aca="false">IF(AND(E1733="Priority",ISNUMBER('Cost model'!N742)),'Cost model'!N742,'Cost model'!M742)</f>
        <v>60</v>
      </c>
      <c r="K1733" s="14" t="n">
        <f aca="false">J1733-H1733</f>
        <v>33.83</v>
      </c>
      <c r="L1733" s="14" t="n">
        <f aca="false">G1733-H1733</f>
        <v>-6.67</v>
      </c>
    </row>
    <row r="1734" customFormat="false" ht="15" hidden="false" customHeight="false" outlineLevel="0" collapsed="false">
      <c r="A1734" s="2" t="s">
        <v>174</v>
      </c>
      <c r="B1734" s="2" t="s">
        <v>174</v>
      </c>
      <c r="C1734" s="2" t="s">
        <v>48</v>
      </c>
      <c r="D1734" s="2" t="s">
        <v>10</v>
      </c>
      <c r="E1734" s="2" t="s">
        <v>74</v>
      </c>
      <c r="F1734" s="2" t="s">
        <v>977</v>
      </c>
      <c r="G1734" s="14" t="n">
        <v>12.5</v>
      </c>
      <c r="H1734" s="14" t="n">
        <v>18.44</v>
      </c>
      <c r="I1734" s="14" t="n">
        <v>12.5</v>
      </c>
      <c r="J1734" s="23" t="n">
        <f aca="false">IF(AND(E1734="Priority",ISNUMBER('Cost model'!N168)),'Cost model'!N168,'Cost model'!M168)</f>
        <v>13.5</v>
      </c>
      <c r="K1734" s="14" t="n">
        <f aca="false">J1734-H1734</f>
        <v>-4.94</v>
      </c>
      <c r="L1734" s="14" t="n">
        <f aca="false">G1734-H1734</f>
        <v>-5.94</v>
      </c>
    </row>
    <row r="1735" customFormat="false" ht="15" hidden="false" customHeight="false" outlineLevel="0" collapsed="false">
      <c r="A1735" s="2" t="s">
        <v>174</v>
      </c>
      <c r="B1735" s="2" t="s">
        <v>174</v>
      </c>
      <c r="C1735" s="2" t="s">
        <v>49</v>
      </c>
      <c r="D1735" s="2" t="s">
        <v>12</v>
      </c>
      <c r="E1735" s="2" t="s">
        <v>74</v>
      </c>
      <c r="F1735" s="2" t="s">
        <v>977</v>
      </c>
      <c r="G1735" s="14" t="n">
        <v>19.5</v>
      </c>
      <c r="H1735" s="14" t="n">
        <v>20.19</v>
      </c>
      <c r="I1735" s="14" t="n">
        <v>19.5</v>
      </c>
      <c r="J1735" s="23" t="n">
        <f aca="false">IF(AND(E1735="Priority",ISNUMBER('Cost model'!N172)),'Cost model'!N172,'Cost model'!M172)</f>
        <v>45</v>
      </c>
      <c r="K1735" s="14" t="n">
        <f aca="false">J1735-H1735</f>
        <v>24.81</v>
      </c>
      <c r="L1735" s="14" t="n">
        <f aca="false">G1735-H1735</f>
        <v>-0.690000000000001</v>
      </c>
    </row>
    <row r="1736" customFormat="false" ht="15" hidden="false" customHeight="false" outlineLevel="0" collapsed="false">
      <c r="A1736" s="2" t="s">
        <v>158</v>
      </c>
      <c r="B1736" s="2" t="s">
        <v>158</v>
      </c>
      <c r="C1736" s="2" t="s">
        <v>49</v>
      </c>
      <c r="D1736" s="2" t="s">
        <v>12</v>
      </c>
      <c r="E1736" s="2" t="s">
        <v>74</v>
      </c>
      <c r="F1736" s="2" t="s">
        <v>977</v>
      </c>
      <c r="G1736" s="14" t="n">
        <v>19.5</v>
      </c>
      <c r="H1736" s="14" t="n">
        <v>20.94</v>
      </c>
      <c r="I1736" s="14" t="n">
        <v>19.5</v>
      </c>
      <c r="J1736" s="23" t="n">
        <f aca="false">IF(AND(E1736="Priority",ISNUMBER('Cost model'!N427)),'Cost model'!N427,'Cost model'!M427)</f>
        <v>28.5</v>
      </c>
      <c r="K1736" s="14" t="n">
        <f aca="false">J1736-H1736</f>
        <v>7.56</v>
      </c>
      <c r="L1736" s="14" t="n">
        <f aca="false">G1736-H1736</f>
        <v>-1.44</v>
      </c>
    </row>
    <row r="1737" customFormat="false" ht="15" hidden="false" customHeight="false" outlineLevel="0" collapsed="false">
      <c r="A1737" s="2" t="s">
        <v>124</v>
      </c>
      <c r="B1737" s="2" t="s">
        <v>124</v>
      </c>
      <c r="C1737" s="2" t="s">
        <v>48</v>
      </c>
      <c r="D1737" s="2" t="s">
        <v>14</v>
      </c>
      <c r="E1737" s="2" t="s">
        <v>74</v>
      </c>
      <c r="F1737" s="2" t="s">
        <v>977</v>
      </c>
      <c r="G1737" s="14" t="n">
        <v>45</v>
      </c>
      <c r="H1737" s="14" t="n">
        <v>139.55</v>
      </c>
      <c r="I1737" s="14" t="n">
        <v>45</v>
      </c>
      <c r="J1737" s="23" t="n">
        <f aca="false">IF(AND(E1737="Priority",ISNUMBER('Cost model'!N327)),'Cost model'!N327,'Cost model'!M327)</f>
        <v>130</v>
      </c>
      <c r="K1737" s="14" t="n">
        <f aca="false">J1737-H1737</f>
        <v>-9.55000000000001</v>
      </c>
      <c r="L1737" s="14" t="n">
        <f aca="false">G1737-H1737</f>
        <v>-94.55</v>
      </c>
    </row>
    <row r="1738" customFormat="false" ht="15" hidden="false" customHeight="false" outlineLevel="0" collapsed="false">
      <c r="A1738" s="2" t="s">
        <v>124</v>
      </c>
      <c r="B1738" s="2" t="s">
        <v>124</v>
      </c>
      <c r="C1738" s="2" t="s">
        <v>49</v>
      </c>
      <c r="D1738" s="2" t="s">
        <v>12</v>
      </c>
      <c r="E1738" s="2" t="s">
        <v>83</v>
      </c>
      <c r="F1738" s="2" t="s">
        <v>977</v>
      </c>
      <c r="G1738" s="14" t="n">
        <v>29.5</v>
      </c>
      <c r="H1738" s="14" t="n">
        <v>34.84</v>
      </c>
      <c r="I1738" s="14" t="n">
        <v>29.5</v>
      </c>
      <c r="J1738" s="23" t="n">
        <f aca="false">IF(AND(E1738="Priority",ISNUMBER('Cost model'!N322)),'Cost model'!N322,'Cost model'!M322)</f>
        <v>65</v>
      </c>
      <c r="K1738" s="14" t="n">
        <f aca="false">J1738-H1738</f>
        <v>30.16</v>
      </c>
      <c r="L1738" s="14" t="n">
        <f aca="false">G1738-H1738</f>
        <v>-5.34</v>
      </c>
    </row>
    <row r="1739" customFormat="false" ht="15" hidden="false" customHeight="false" outlineLevel="0" collapsed="false">
      <c r="A1739" s="2" t="s">
        <v>221</v>
      </c>
      <c r="B1739" s="2" t="s">
        <v>221</v>
      </c>
      <c r="C1739" s="2" t="s">
        <v>47</v>
      </c>
      <c r="D1739" s="2" t="s">
        <v>10</v>
      </c>
      <c r="E1739" s="2" t="s">
        <v>83</v>
      </c>
      <c r="F1739" s="2" t="s">
        <v>977</v>
      </c>
      <c r="G1739" s="14" t="n">
        <v>14.5</v>
      </c>
      <c r="H1739" s="14" t="n">
        <v>7.12</v>
      </c>
      <c r="I1739" s="14" t="n">
        <v>14.5</v>
      </c>
      <c r="J1739" s="23" t="n">
        <f aca="false">IF(AND(E1739="Priority",ISNUMBER('Cost model'!N737)),'Cost model'!N737,'Cost model'!M737)</f>
        <v>13.5</v>
      </c>
      <c r="K1739" s="14" t="n">
        <f aca="false">J1739-H1739</f>
        <v>6.38</v>
      </c>
      <c r="L1739" s="14" t="n">
        <f aca="false">G1739-H1739</f>
        <v>7.38</v>
      </c>
    </row>
    <row r="1740" customFormat="false" ht="15" hidden="false" customHeight="false" outlineLevel="0" collapsed="false">
      <c r="A1740" s="2" t="s">
        <v>342</v>
      </c>
      <c r="B1740" s="2" t="s">
        <v>158</v>
      </c>
      <c r="C1740" s="2" t="s">
        <v>49</v>
      </c>
      <c r="D1740" s="2" t="s">
        <v>10</v>
      </c>
      <c r="E1740" s="2" t="s">
        <v>74</v>
      </c>
      <c r="F1740" s="2" t="s">
        <v>976</v>
      </c>
      <c r="G1740" s="14" t="n">
        <v>19.5</v>
      </c>
      <c r="H1740" s="14" t="n">
        <v>25.5</v>
      </c>
      <c r="I1740" s="14" t="n">
        <v>19.5</v>
      </c>
      <c r="J1740" s="23" t="n">
        <f aca="false">IF(AND(E1740="Priority",ISNUMBER('Cost model'!N214)),'Cost model'!N214,'Cost model'!M214)</f>
        <v>24.5</v>
      </c>
      <c r="K1740" s="14" t="n">
        <f aca="false">J1740-H1740</f>
        <v>-1</v>
      </c>
      <c r="L1740" s="14" t="n">
        <f aca="false">G1740-H1740</f>
        <v>-6</v>
      </c>
    </row>
    <row r="1741" customFormat="false" ht="15" hidden="false" customHeight="false" outlineLevel="0" collapsed="false">
      <c r="A1741" s="2" t="s">
        <v>221</v>
      </c>
      <c r="B1741" s="2" t="s">
        <v>142</v>
      </c>
      <c r="C1741" s="2" t="s">
        <v>47</v>
      </c>
      <c r="D1741" s="2" t="s">
        <v>10</v>
      </c>
      <c r="E1741" s="2" t="s">
        <v>74</v>
      </c>
      <c r="F1741" s="2" t="s">
        <v>976</v>
      </c>
      <c r="G1741" s="14" t="n">
        <v>9.5</v>
      </c>
      <c r="H1741" s="14" t="n">
        <v>10.59</v>
      </c>
      <c r="I1741" s="14" t="n">
        <v>19.5</v>
      </c>
      <c r="J1741" s="23" t="n">
        <f aca="false">IF(AND(E1741="Priority",ISNUMBER('Cost model'!N767)),'Cost model'!N767,'Cost model'!M767)</f>
        <v>15.5</v>
      </c>
      <c r="K1741" s="14" t="n">
        <f aca="false">J1741-H1741</f>
        <v>4.91</v>
      </c>
      <c r="L1741" s="14" t="n">
        <f aca="false">G1741-H1741</f>
        <v>-1.09</v>
      </c>
    </row>
    <row r="1742" customFormat="false" ht="15" hidden="false" customHeight="false" outlineLevel="0" collapsed="false">
      <c r="A1742" s="2" t="s">
        <v>142</v>
      </c>
      <c r="B1742" s="2" t="s">
        <v>142</v>
      </c>
      <c r="C1742" s="2" t="s">
        <v>49</v>
      </c>
      <c r="D1742" s="2" t="s">
        <v>12</v>
      </c>
      <c r="E1742" s="2" t="s">
        <v>74</v>
      </c>
      <c r="F1742" s="2" t="s">
        <v>977</v>
      </c>
      <c r="G1742" s="14" t="n">
        <v>19.5</v>
      </c>
      <c r="H1742" s="14" t="n">
        <v>41</v>
      </c>
      <c r="I1742" s="14" t="n">
        <v>19.5</v>
      </c>
      <c r="J1742" s="23" t="n">
        <f aca="false">IF(AND(E1742="Priority",ISNUMBER('Cost model'!N637)),'Cost model'!N637,'Cost model'!M637)</f>
        <v>45</v>
      </c>
      <c r="K1742" s="14" t="n">
        <f aca="false">J1742-H1742</f>
        <v>4</v>
      </c>
      <c r="L1742" s="14" t="n">
        <f aca="false">G1742-H1742</f>
        <v>-21.5</v>
      </c>
    </row>
    <row r="1743" customFormat="false" ht="15" hidden="false" customHeight="false" outlineLevel="0" collapsed="false">
      <c r="A1743" s="2" t="s">
        <v>221</v>
      </c>
      <c r="B1743" s="2" t="s">
        <v>158</v>
      </c>
      <c r="C1743" s="2" t="s">
        <v>47</v>
      </c>
      <c r="D1743" s="2" t="s">
        <v>14</v>
      </c>
      <c r="E1743" s="2" t="s">
        <v>74</v>
      </c>
      <c r="F1743" s="2" t="s">
        <v>976</v>
      </c>
      <c r="G1743" s="14" t="n">
        <v>25</v>
      </c>
      <c r="H1743" s="14" t="n">
        <v>86.38</v>
      </c>
      <c r="I1743" s="14" t="n">
        <v>85</v>
      </c>
      <c r="J1743" s="23" t="n">
        <f aca="false">IF(AND(E1743="Priority",ISNUMBER('Cost model'!N761)),'Cost model'!N761,'Cost model'!M761)</f>
        <v>130</v>
      </c>
      <c r="K1743" s="14" t="n">
        <f aca="false">J1743-H1743</f>
        <v>43.62</v>
      </c>
      <c r="L1743" s="14" t="n">
        <f aca="false">G1743-H1743</f>
        <v>-61.38</v>
      </c>
    </row>
    <row r="1744" customFormat="false" ht="15" hidden="false" customHeight="false" outlineLevel="0" collapsed="false">
      <c r="A1744" s="2" t="s">
        <v>174</v>
      </c>
      <c r="B1744" s="2" t="s">
        <v>174</v>
      </c>
      <c r="C1744" s="2" t="s">
        <v>48</v>
      </c>
      <c r="D1744" s="2" t="s">
        <v>10</v>
      </c>
      <c r="E1744" s="2" t="s">
        <v>74</v>
      </c>
      <c r="F1744" s="2" t="s">
        <v>977</v>
      </c>
      <c r="G1744" s="14" t="n">
        <v>12.5</v>
      </c>
      <c r="H1744" s="14" t="n">
        <v>13.9</v>
      </c>
      <c r="I1744" s="14" t="n">
        <v>12.5</v>
      </c>
      <c r="J1744" s="23" t="n">
        <f aca="false">IF(AND(E1744="Priority",ISNUMBER('Cost model'!N168)),'Cost model'!N168,'Cost model'!M168)</f>
        <v>13.5</v>
      </c>
      <c r="K1744" s="14" t="n">
        <f aca="false">J1744-H1744</f>
        <v>-0.4</v>
      </c>
      <c r="L1744" s="14" t="n">
        <f aca="false">G1744-H1744</f>
        <v>-1.4</v>
      </c>
    </row>
    <row r="1745" customFormat="false" ht="15" hidden="false" customHeight="false" outlineLevel="0" collapsed="false">
      <c r="A1745" s="2" t="s">
        <v>174</v>
      </c>
      <c r="B1745" s="2" t="s">
        <v>174</v>
      </c>
      <c r="C1745" s="2" t="s">
        <v>47</v>
      </c>
      <c r="D1745" s="2" t="s">
        <v>10</v>
      </c>
      <c r="E1745" s="2" t="s">
        <v>83</v>
      </c>
      <c r="F1745" s="2" t="s">
        <v>977</v>
      </c>
      <c r="G1745" s="14" t="n">
        <v>14.5</v>
      </c>
      <c r="H1745" s="14" t="n">
        <v>6.48</v>
      </c>
      <c r="I1745" s="14" t="n">
        <v>14.5</v>
      </c>
      <c r="J1745" s="23" t="n">
        <f aca="false">IF(AND(E1745="Priority",ISNUMBER('Cost model'!N167)),'Cost model'!N167,'Cost model'!M167)</f>
        <v>13.5</v>
      </c>
      <c r="K1745" s="14" t="n">
        <f aca="false">J1745-H1745</f>
        <v>7.02</v>
      </c>
      <c r="L1745" s="14" t="n">
        <f aca="false">G1745-H1745</f>
        <v>8.02</v>
      </c>
    </row>
    <row r="1746" customFormat="false" ht="15" hidden="false" customHeight="false" outlineLevel="0" collapsed="false">
      <c r="A1746" s="2" t="s">
        <v>142</v>
      </c>
      <c r="B1746" s="2" t="s">
        <v>142</v>
      </c>
      <c r="C1746" s="2" t="s">
        <v>47</v>
      </c>
      <c r="D1746" s="2" t="s">
        <v>10</v>
      </c>
      <c r="E1746" s="2" t="s">
        <v>83</v>
      </c>
      <c r="F1746" s="2" t="s">
        <v>977</v>
      </c>
      <c r="G1746" s="14" t="n">
        <v>14.5</v>
      </c>
      <c r="H1746" s="14" t="n">
        <v>7.12</v>
      </c>
      <c r="I1746" s="14" t="n">
        <v>14.5</v>
      </c>
      <c r="J1746" s="23" t="n">
        <f aca="false">IF(AND(E1746="Priority",ISNUMBER('Cost model'!N632)),'Cost model'!N632,'Cost model'!M632)</f>
        <v>14.5</v>
      </c>
      <c r="K1746" s="14" t="n">
        <f aca="false">J1746-H1746</f>
        <v>7.38</v>
      </c>
      <c r="L1746" s="14" t="n">
        <f aca="false">G1746-H1746</f>
        <v>7.38</v>
      </c>
    </row>
    <row r="1747" customFormat="false" ht="15" hidden="false" customHeight="false" outlineLevel="0" collapsed="false">
      <c r="A1747" s="2" t="s">
        <v>142</v>
      </c>
      <c r="B1747" s="2" t="s">
        <v>174</v>
      </c>
      <c r="C1747" s="2" t="s">
        <v>48</v>
      </c>
      <c r="D1747" s="2" t="s">
        <v>10</v>
      </c>
      <c r="E1747" s="2" t="s">
        <v>83</v>
      </c>
      <c r="F1747" s="2" t="s">
        <v>976</v>
      </c>
      <c r="G1747" s="14" t="n">
        <v>19.5</v>
      </c>
      <c r="H1747" s="14" t="n">
        <v>16.68</v>
      </c>
      <c r="I1747" s="14" t="n">
        <v>19.5</v>
      </c>
      <c r="J1747" s="23" t="n">
        <f aca="false">IF(AND(E1747="Priority",ISNUMBER('Cost model'!N693)),'Cost model'!N693,'Cost model'!M693)</f>
        <v>16.5</v>
      </c>
      <c r="K1747" s="14" t="n">
        <f aca="false">J1747-H1747</f>
        <v>-0.18</v>
      </c>
      <c r="L1747" s="14" t="n">
        <f aca="false">G1747-H1747</f>
        <v>2.82</v>
      </c>
    </row>
    <row r="1748" customFormat="false" ht="15" hidden="false" customHeight="false" outlineLevel="0" collapsed="false">
      <c r="A1748" s="2" t="s">
        <v>205</v>
      </c>
      <c r="B1748" s="2" t="s">
        <v>142</v>
      </c>
      <c r="C1748" s="2" t="s">
        <v>48</v>
      </c>
      <c r="D1748" s="2" t="s">
        <v>10</v>
      </c>
      <c r="E1748" s="2" t="s">
        <v>74</v>
      </c>
      <c r="F1748" s="2" t="s">
        <v>976</v>
      </c>
      <c r="G1748" s="14" t="n">
        <v>14.5</v>
      </c>
      <c r="H1748" s="14" t="n">
        <v>22.75</v>
      </c>
      <c r="I1748" s="14" t="n">
        <v>14.5</v>
      </c>
      <c r="J1748" s="23" t="n">
        <f aca="false">IF(AND(E1748="Priority",ISNUMBER('Cost model'!N543)),'Cost model'!N543,'Cost model'!M543)</f>
        <v>18.5</v>
      </c>
      <c r="K1748" s="14" t="n">
        <f aca="false">J1748-H1748</f>
        <v>-4.25</v>
      </c>
      <c r="L1748" s="14" t="n">
        <f aca="false">G1748-H1748</f>
        <v>-8.25</v>
      </c>
    </row>
    <row r="1749" customFormat="false" ht="15" hidden="false" customHeight="false" outlineLevel="0" collapsed="false">
      <c r="A1749" s="2" t="s">
        <v>174</v>
      </c>
      <c r="B1749" s="2" t="s">
        <v>174</v>
      </c>
      <c r="C1749" s="2" t="s">
        <v>48</v>
      </c>
      <c r="D1749" s="2" t="s">
        <v>10</v>
      </c>
      <c r="E1749" s="2" t="s">
        <v>83</v>
      </c>
      <c r="F1749" s="2" t="s">
        <v>977</v>
      </c>
      <c r="G1749" s="14" t="n">
        <v>17.5</v>
      </c>
      <c r="H1749" s="14" t="n">
        <v>13.9</v>
      </c>
      <c r="I1749" s="14" t="n">
        <v>17.5</v>
      </c>
      <c r="J1749" s="23" t="n">
        <f aca="false">IF(AND(E1749="Priority",ISNUMBER('Cost model'!N168)),'Cost model'!N168,'Cost model'!M168)</f>
        <v>18.5</v>
      </c>
      <c r="K1749" s="14" t="n">
        <f aca="false">J1749-H1749</f>
        <v>4.6</v>
      </c>
      <c r="L1749" s="14" t="n">
        <f aca="false">G1749-H1749</f>
        <v>3.6</v>
      </c>
    </row>
    <row r="1750" customFormat="false" ht="15" hidden="false" customHeight="false" outlineLevel="0" collapsed="false">
      <c r="A1750" s="2" t="s">
        <v>124</v>
      </c>
      <c r="B1750" s="2" t="s">
        <v>124</v>
      </c>
      <c r="C1750" s="2" t="s">
        <v>47</v>
      </c>
      <c r="D1750" s="2" t="s">
        <v>10</v>
      </c>
      <c r="E1750" s="2" t="s">
        <v>74</v>
      </c>
      <c r="F1750" s="2" t="s">
        <v>977</v>
      </c>
      <c r="G1750" s="14" t="n">
        <v>9.5</v>
      </c>
      <c r="H1750" s="14" t="n">
        <v>7.24</v>
      </c>
      <c r="I1750" s="14" t="n">
        <v>9.5</v>
      </c>
      <c r="J1750" s="23" t="n">
        <f aca="false">IF(AND(E1750="Priority",ISNUMBER('Cost model'!N317)),'Cost model'!N317,'Cost model'!M317)</f>
        <v>10.5</v>
      </c>
      <c r="K1750" s="14" t="n">
        <f aca="false">J1750-H1750</f>
        <v>3.26</v>
      </c>
      <c r="L1750" s="14" t="n">
        <f aca="false">G1750-H1750</f>
        <v>2.26</v>
      </c>
    </row>
    <row r="1751" customFormat="false" ht="15" hidden="false" customHeight="false" outlineLevel="0" collapsed="false">
      <c r="A1751" s="2" t="s">
        <v>174</v>
      </c>
      <c r="B1751" s="2" t="s">
        <v>174</v>
      </c>
      <c r="C1751" s="2" t="s">
        <v>48</v>
      </c>
      <c r="D1751" s="2" t="s">
        <v>12</v>
      </c>
      <c r="E1751" s="2" t="s">
        <v>74</v>
      </c>
      <c r="F1751" s="2" t="s">
        <v>977</v>
      </c>
      <c r="G1751" s="14" t="n">
        <v>12.5</v>
      </c>
      <c r="H1751" s="14" t="n">
        <v>44.47</v>
      </c>
      <c r="I1751" s="14" t="n">
        <v>12.5</v>
      </c>
      <c r="J1751" s="23" t="n">
        <f aca="false">IF(AND(E1751="Priority",ISNUMBER('Cost model'!N171)),'Cost model'!N171,'Cost model'!M171)</f>
        <v>40</v>
      </c>
      <c r="K1751" s="14" t="n">
        <f aca="false">J1751-H1751</f>
        <v>-4.47</v>
      </c>
      <c r="L1751" s="14" t="n">
        <f aca="false">G1751-H1751</f>
        <v>-31.97</v>
      </c>
    </row>
    <row r="1752" customFormat="false" ht="15" hidden="false" customHeight="false" outlineLevel="0" collapsed="false">
      <c r="A1752" s="2" t="s">
        <v>174</v>
      </c>
      <c r="B1752" s="2" t="s">
        <v>174</v>
      </c>
      <c r="C1752" s="2" t="s">
        <v>48</v>
      </c>
      <c r="D1752" s="2" t="s">
        <v>10</v>
      </c>
      <c r="E1752" s="2" t="s">
        <v>74</v>
      </c>
      <c r="F1752" s="2" t="s">
        <v>977</v>
      </c>
      <c r="G1752" s="14" t="n">
        <v>12.5</v>
      </c>
      <c r="H1752" s="14" t="n">
        <v>11.2</v>
      </c>
      <c r="I1752" s="14" t="n">
        <v>12.5</v>
      </c>
      <c r="J1752" s="23" t="n">
        <f aca="false">IF(AND(E1752="Priority",ISNUMBER('Cost model'!N168)),'Cost model'!N168,'Cost model'!M168)</f>
        <v>13.5</v>
      </c>
      <c r="K1752" s="14" t="n">
        <f aca="false">J1752-H1752</f>
        <v>2.3</v>
      </c>
      <c r="L1752" s="14" t="n">
        <f aca="false">G1752-H1752</f>
        <v>1.3</v>
      </c>
    </row>
    <row r="1753" customFormat="false" ht="15" hidden="false" customHeight="false" outlineLevel="0" collapsed="false">
      <c r="A1753" s="2" t="s">
        <v>221</v>
      </c>
      <c r="B1753" s="2" t="s">
        <v>221</v>
      </c>
      <c r="C1753" s="2" t="s">
        <v>47</v>
      </c>
      <c r="D1753" s="2" t="s">
        <v>10</v>
      </c>
      <c r="E1753" s="2" t="s">
        <v>74</v>
      </c>
      <c r="F1753" s="2" t="s">
        <v>977</v>
      </c>
      <c r="G1753" s="14" t="n">
        <v>9.5</v>
      </c>
      <c r="H1753" s="14" t="n">
        <v>23.53</v>
      </c>
      <c r="I1753" s="14" t="n">
        <v>9.5</v>
      </c>
      <c r="J1753" s="23" t="n">
        <f aca="false">IF(AND(E1753="Priority",ISNUMBER('Cost model'!N737)),'Cost model'!N737,'Cost model'!M737)</f>
        <v>8.5</v>
      </c>
      <c r="K1753" s="14" t="n">
        <f aca="false">J1753-H1753</f>
        <v>-15.03</v>
      </c>
      <c r="L1753" s="14" t="n">
        <f aca="false">G1753-H1753</f>
        <v>-14.03</v>
      </c>
    </row>
    <row r="1754" customFormat="false" ht="15" hidden="false" customHeight="false" outlineLevel="0" collapsed="false">
      <c r="A1754" s="2" t="s">
        <v>124</v>
      </c>
      <c r="B1754" s="2" t="s">
        <v>124</v>
      </c>
      <c r="C1754" s="2" t="s">
        <v>48</v>
      </c>
      <c r="D1754" s="2" t="s">
        <v>12</v>
      </c>
      <c r="E1754" s="2" t="s">
        <v>74</v>
      </c>
      <c r="F1754" s="2" t="s">
        <v>977</v>
      </c>
      <c r="G1754" s="14" t="n">
        <v>9.5</v>
      </c>
      <c r="H1754" s="14" t="n">
        <v>9</v>
      </c>
      <c r="I1754" s="14" t="n">
        <v>12.5</v>
      </c>
      <c r="J1754" s="23" t="n">
        <f aca="false">IF(AND(E1754="Priority",ISNUMBER('Cost model'!N321)),'Cost model'!N321,'Cost model'!M321)</f>
        <v>40</v>
      </c>
      <c r="K1754" s="14" t="n">
        <f aca="false">J1754-H1754</f>
        <v>31</v>
      </c>
      <c r="L1754" s="14" t="n">
        <f aca="false">G1754-H1754</f>
        <v>0.5</v>
      </c>
    </row>
    <row r="1755" customFormat="false" ht="15" hidden="false" customHeight="false" outlineLevel="0" collapsed="false">
      <c r="A1755" s="2" t="s">
        <v>158</v>
      </c>
      <c r="B1755" s="2" t="s">
        <v>158</v>
      </c>
      <c r="C1755" s="2" t="s">
        <v>49</v>
      </c>
      <c r="D1755" s="2" t="s">
        <v>10</v>
      </c>
      <c r="E1755" s="2" t="s">
        <v>74</v>
      </c>
      <c r="F1755" s="2" t="s">
        <v>977</v>
      </c>
      <c r="G1755" s="14" t="n">
        <v>17.5</v>
      </c>
      <c r="H1755" s="14" t="n">
        <v>22.65</v>
      </c>
      <c r="I1755" s="14" t="n">
        <v>17.5</v>
      </c>
      <c r="J1755" s="23" t="n">
        <f aca="false">IF(AND(E1755="Priority",ISNUMBER('Cost model'!N424)),'Cost model'!N424,'Cost model'!M424)</f>
        <v>16.5</v>
      </c>
      <c r="K1755" s="14" t="n">
        <f aca="false">J1755-H1755</f>
        <v>-6.15</v>
      </c>
      <c r="L1755" s="14" t="n">
        <f aca="false">G1755-H1755</f>
        <v>-5.15</v>
      </c>
    </row>
    <row r="1756" customFormat="false" ht="15" hidden="false" customHeight="false" outlineLevel="0" collapsed="false">
      <c r="A1756" s="2" t="s">
        <v>174</v>
      </c>
      <c r="B1756" s="2" t="s">
        <v>205</v>
      </c>
      <c r="C1756" s="2" t="s">
        <v>48</v>
      </c>
      <c r="D1756" s="2" t="s">
        <v>10</v>
      </c>
      <c r="E1756" s="2" t="s">
        <v>74</v>
      </c>
      <c r="F1756" s="2" t="s">
        <v>976</v>
      </c>
      <c r="G1756" s="14" t="n">
        <v>12.5</v>
      </c>
      <c r="H1756" s="14" t="n">
        <v>20.05</v>
      </c>
      <c r="I1756" s="14" t="n">
        <v>19.5</v>
      </c>
      <c r="J1756" s="23" t="n">
        <f aca="false">IF(AND(E1756="Priority",ISNUMBER('Cost model'!N183)),'Cost model'!N183,'Cost model'!M183)</f>
        <v>17.5</v>
      </c>
      <c r="K1756" s="14" t="n">
        <f aca="false">J1756-H1756</f>
        <v>-2.55</v>
      </c>
      <c r="L1756" s="14" t="n">
        <f aca="false">G1756-H1756</f>
        <v>-7.55</v>
      </c>
    </row>
    <row r="1757" customFormat="false" ht="15" hidden="false" customHeight="false" outlineLevel="0" collapsed="false">
      <c r="A1757" s="2" t="s">
        <v>124</v>
      </c>
      <c r="B1757" s="2" t="s">
        <v>124</v>
      </c>
      <c r="C1757" s="2" t="s">
        <v>48</v>
      </c>
      <c r="D1757" s="2" t="s">
        <v>10</v>
      </c>
      <c r="E1757" s="2" t="s">
        <v>74</v>
      </c>
      <c r="F1757" s="2" t="s">
        <v>977</v>
      </c>
      <c r="G1757" s="14" t="n">
        <v>14.5</v>
      </c>
      <c r="H1757" s="14" t="n">
        <v>22.84</v>
      </c>
      <c r="I1757" s="14" t="n">
        <v>12.5</v>
      </c>
      <c r="J1757" s="23" t="n">
        <f aca="false">IF(AND(E1757="Priority",ISNUMBER('Cost model'!N318)),'Cost model'!N318,'Cost model'!M318)</f>
        <v>14.5</v>
      </c>
      <c r="K1757" s="14" t="n">
        <f aca="false">J1757-H1757</f>
        <v>-8.34</v>
      </c>
      <c r="L1757" s="14" t="n">
        <f aca="false">G1757-H1757</f>
        <v>-8.34</v>
      </c>
    </row>
    <row r="1758" customFormat="false" ht="15" hidden="false" customHeight="false" outlineLevel="0" collapsed="false">
      <c r="A1758" s="2" t="s">
        <v>174</v>
      </c>
      <c r="B1758" s="2" t="s">
        <v>174</v>
      </c>
      <c r="C1758" s="2" t="s">
        <v>47</v>
      </c>
      <c r="D1758" s="2" t="s">
        <v>10</v>
      </c>
      <c r="E1758" s="2" t="s">
        <v>74</v>
      </c>
      <c r="F1758" s="2" t="s">
        <v>977</v>
      </c>
      <c r="G1758" s="14" t="n">
        <v>9.5</v>
      </c>
      <c r="H1758" s="14" t="n">
        <v>7.24</v>
      </c>
      <c r="I1758" s="14" t="n">
        <v>9.5</v>
      </c>
      <c r="J1758" s="23" t="n">
        <f aca="false">IF(AND(E1758="Priority",ISNUMBER('Cost model'!N167)),'Cost model'!N167,'Cost model'!M167)</f>
        <v>8.5</v>
      </c>
      <c r="K1758" s="14" t="n">
        <f aca="false">J1758-H1758</f>
        <v>1.26</v>
      </c>
      <c r="L1758" s="14" t="n">
        <f aca="false">G1758-H1758</f>
        <v>2.26</v>
      </c>
    </row>
    <row r="1759" customFormat="false" ht="15" hidden="false" customHeight="false" outlineLevel="0" collapsed="false">
      <c r="A1759" s="2" t="s">
        <v>142</v>
      </c>
      <c r="B1759" s="2" t="s">
        <v>158</v>
      </c>
      <c r="C1759" s="2" t="s">
        <v>49</v>
      </c>
      <c r="D1759" s="2" t="s">
        <v>13</v>
      </c>
      <c r="E1759" s="2" t="s">
        <v>74</v>
      </c>
      <c r="F1759" s="2" t="s">
        <v>976</v>
      </c>
      <c r="G1759" s="14" t="n">
        <v>50</v>
      </c>
      <c r="H1759" s="14" t="n">
        <v>59.07</v>
      </c>
      <c r="I1759" s="14" t="n">
        <v>85</v>
      </c>
      <c r="J1759" s="23" t="n">
        <f aca="false">IF(AND(E1759="Priority",ISNUMBER('Cost model'!N655)),'Cost model'!N655,'Cost model'!M655)</f>
        <v>95</v>
      </c>
      <c r="K1759" s="14" t="n">
        <f aca="false">J1759-H1759</f>
        <v>35.93</v>
      </c>
      <c r="L1759" s="14" t="n">
        <f aca="false">G1759-H1759</f>
        <v>-9.07</v>
      </c>
    </row>
    <row r="1760" customFormat="false" ht="15" hidden="false" customHeight="false" outlineLevel="0" collapsed="false">
      <c r="A1760" s="2" t="s">
        <v>174</v>
      </c>
      <c r="B1760" s="2" t="s">
        <v>174</v>
      </c>
      <c r="C1760" s="2" t="s">
        <v>49</v>
      </c>
      <c r="D1760" s="2" t="s">
        <v>13</v>
      </c>
      <c r="E1760" s="2" t="s">
        <v>74</v>
      </c>
      <c r="F1760" s="2" t="s">
        <v>977</v>
      </c>
      <c r="G1760" s="14" t="n">
        <v>50</v>
      </c>
      <c r="H1760" s="14" t="n">
        <v>116.14</v>
      </c>
      <c r="I1760" s="14" t="n">
        <v>50</v>
      </c>
      <c r="J1760" s="23" t="n">
        <f aca="false">IF(AND(E1760="Priority",ISNUMBER('Cost model'!N175)),'Cost model'!N175,'Cost model'!M175)</f>
        <v>75</v>
      </c>
      <c r="K1760" s="14" t="n">
        <f aca="false">J1760-H1760</f>
        <v>-41.14</v>
      </c>
      <c r="L1760" s="14" t="n">
        <f aca="false">G1760-H1760</f>
        <v>-66.14</v>
      </c>
    </row>
    <row r="1761" customFormat="false" ht="15" hidden="false" customHeight="false" outlineLevel="0" collapsed="false">
      <c r="A1761" s="2" t="s">
        <v>221</v>
      </c>
      <c r="B1761" s="2" t="s">
        <v>221</v>
      </c>
      <c r="C1761" s="2" t="s">
        <v>47</v>
      </c>
      <c r="D1761" s="2" t="s">
        <v>10</v>
      </c>
      <c r="E1761" s="2" t="s">
        <v>83</v>
      </c>
      <c r="F1761" s="2" t="s">
        <v>977</v>
      </c>
      <c r="G1761" s="14" t="n">
        <v>14.5</v>
      </c>
      <c r="H1761" s="14" t="n">
        <v>6.94</v>
      </c>
      <c r="I1761" s="14" t="n">
        <v>14.5</v>
      </c>
      <c r="J1761" s="23" t="n">
        <f aca="false">IF(AND(E1761="Priority",ISNUMBER('Cost model'!N737)),'Cost model'!N737,'Cost model'!M737)</f>
        <v>13.5</v>
      </c>
      <c r="K1761" s="14" t="n">
        <f aca="false">J1761-H1761</f>
        <v>6.56</v>
      </c>
      <c r="L1761" s="14" t="n">
        <f aca="false">G1761-H1761</f>
        <v>7.56</v>
      </c>
    </row>
    <row r="1762" customFormat="false" ht="15" hidden="false" customHeight="false" outlineLevel="0" collapsed="false">
      <c r="A1762" s="2" t="s">
        <v>174</v>
      </c>
      <c r="B1762" s="2" t="s">
        <v>174</v>
      </c>
      <c r="C1762" s="2" t="s">
        <v>47</v>
      </c>
      <c r="D1762" s="2" t="s">
        <v>12</v>
      </c>
      <c r="E1762" s="2" t="s">
        <v>74</v>
      </c>
      <c r="F1762" s="2" t="s">
        <v>977</v>
      </c>
      <c r="G1762" s="14" t="n">
        <v>9.5</v>
      </c>
      <c r="H1762" s="14" t="n">
        <v>29.11</v>
      </c>
      <c r="I1762" s="14" t="n">
        <v>9.5</v>
      </c>
      <c r="J1762" s="23" t="n">
        <f aca="false">IF(AND(E1762="Priority",ISNUMBER('Cost model'!N170)),'Cost model'!N170,'Cost model'!M170)</f>
        <v>25.5</v>
      </c>
      <c r="K1762" s="14" t="n">
        <f aca="false">J1762-H1762</f>
        <v>-3.61</v>
      </c>
      <c r="L1762" s="14" t="n">
        <f aca="false">G1762-H1762</f>
        <v>-19.61</v>
      </c>
    </row>
    <row r="1763" customFormat="false" ht="15" hidden="false" customHeight="false" outlineLevel="0" collapsed="false">
      <c r="A1763" s="2" t="s">
        <v>174</v>
      </c>
      <c r="B1763" s="2" t="s">
        <v>174</v>
      </c>
      <c r="C1763" s="2" t="s">
        <v>48</v>
      </c>
      <c r="D1763" s="2" t="s">
        <v>10</v>
      </c>
      <c r="E1763" s="2" t="s">
        <v>74</v>
      </c>
      <c r="F1763" s="2" t="s">
        <v>977</v>
      </c>
      <c r="G1763" s="14" t="n">
        <v>9.5</v>
      </c>
      <c r="H1763" s="14" t="n">
        <v>8.83</v>
      </c>
      <c r="I1763" s="14" t="n">
        <v>12.5</v>
      </c>
      <c r="J1763" s="23" t="n">
        <f aca="false">IF(AND(E1763="Priority",ISNUMBER('Cost model'!N168)),'Cost model'!N168,'Cost model'!M168)</f>
        <v>13.5</v>
      </c>
      <c r="K1763" s="14" t="n">
        <f aca="false">J1763-H1763</f>
        <v>4.67</v>
      </c>
      <c r="L1763" s="14" t="n">
        <f aca="false">G1763-H1763</f>
        <v>0.67</v>
      </c>
    </row>
    <row r="1764" customFormat="false" ht="15" hidden="false" customHeight="false" outlineLevel="0" collapsed="false">
      <c r="A1764" s="2" t="s">
        <v>174</v>
      </c>
      <c r="B1764" s="2" t="s">
        <v>174</v>
      </c>
      <c r="C1764" s="2" t="s">
        <v>48</v>
      </c>
      <c r="D1764" s="2" t="s">
        <v>12</v>
      </c>
      <c r="E1764" s="2" t="s">
        <v>74</v>
      </c>
      <c r="F1764" s="2" t="s">
        <v>977</v>
      </c>
      <c r="G1764" s="14" t="n">
        <v>12.5</v>
      </c>
      <c r="H1764" s="14" t="n">
        <v>46</v>
      </c>
      <c r="I1764" s="14" t="n">
        <v>12.5</v>
      </c>
      <c r="J1764" s="23" t="n">
        <f aca="false">IF(AND(E1764="Priority",ISNUMBER('Cost model'!N171)),'Cost model'!N171,'Cost model'!M171)</f>
        <v>40</v>
      </c>
      <c r="K1764" s="14" t="n">
        <f aca="false">J1764-H1764</f>
        <v>-6</v>
      </c>
      <c r="L1764" s="14" t="n">
        <f aca="false">G1764-H1764</f>
        <v>-33.5</v>
      </c>
    </row>
    <row r="1765" customFormat="false" ht="15" hidden="false" customHeight="false" outlineLevel="0" collapsed="false">
      <c r="A1765" s="2" t="s">
        <v>124</v>
      </c>
      <c r="B1765" s="2" t="s">
        <v>124</v>
      </c>
      <c r="C1765" s="2" t="s">
        <v>47</v>
      </c>
      <c r="D1765" s="2" t="s">
        <v>10</v>
      </c>
      <c r="E1765" s="2" t="s">
        <v>74</v>
      </c>
      <c r="F1765" s="2" t="s">
        <v>977</v>
      </c>
      <c r="G1765" s="14" t="n">
        <v>9.5</v>
      </c>
      <c r="H1765" s="14" t="n">
        <v>7.24</v>
      </c>
      <c r="I1765" s="14" t="n">
        <v>9.5</v>
      </c>
      <c r="J1765" s="23" t="n">
        <f aca="false">IF(AND(E1765="Priority",ISNUMBER('Cost model'!N317)),'Cost model'!N317,'Cost model'!M317)</f>
        <v>10.5</v>
      </c>
      <c r="K1765" s="14" t="n">
        <f aca="false">J1765-H1765</f>
        <v>3.26</v>
      </c>
      <c r="L1765" s="14" t="n">
        <f aca="false">G1765-H1765</f>
        <v>2.26</v>
      </c>
    </row>
    <row r="1766" customFormat="false" ht="15" hidden="false" customHeight="false" outlineLevel="0" collapsed="false">
      <c r="A1766" s="2" t="s">
        <v>124</v>
      </c>
      <c r="B1766" s="2" t="s">
        <v>124</v>
      </c>
      <c r="C1766" s="2" t="s">
        <v>47</v>
      </c>
      <c r="D1766" s="2" t="s">
        <v>10</v>
      </c>
      <c r="E1766" s="2" t="s">
        <v>74</v>
      </c>
      <c r="F1766" s="2" t="s">
        <v>977</v>
      </c>
      <c r="G1766" s="14" t="n">
        <v>9.5</v>
      </c>
      <c r="H1766" s="14" t="n">
        <v>20.05</v>
      </c>
      <c r="I1766" s="14" t="n">
        <v>9.5</v>
      </c>
      <c r="J1766" s="23" t="n">
        <f aca="false">IF(AND(E1766="Priority",ISNUMBER('Cost model'!N317)),'Cost model'!N317,'Cost model'!M317)</f>
        <v>10.5</v>
      </c>
      <c r="K1766" s="14" t="n">
        <f aca="false">J1766-H1766</f>
        <v>-9.55</v>
      </c>
      <c r="L1766" s="14" t="n">
        <f aca="false">G1766-H1766</f>
        <v>-10.55</v>
      </c>
    </row>
    <row r="1767" customFormat="false" ht="15" hidden="false" customHeight="false" outlineLevel="0" collapsed="false">
      <c r="A1767" s="2" t="s">
        <v>221</v>
      </c>
      <c r="B1767" s="2" t="s">
        <v>221</v>
      </c>
      <c r="C1767" s="2" t="s">
        <v>47</v>
      </c>
      <c r="D1767" s="2" t="s">
        <v>10</v>
      </c>
      <c r="E1767" s="2" t="s">
        <v>74</v>
      </c>
      <c r="F1767" s="2" t="s">
        <v>977</v>
      </c>
      <c r="G1767" s="14" t="n">
        <v>9.5</v>
      </c>
      <c r="H1767" s="14" t="n">
        <v>7.07</v>
      </c>
      <c r="I1767" s="14" t="n">
        <v>9.5</v>
      </c>
      <c r="J1767" s="23" t="n">
        <f aca="false">IF(AND(E1767="Priority",ISNUMBER('Cost model'!N737)),'Cost model'!N737,'Cost model'!M737)</f>
        <v>8.5</v>
      </c>
      <c r="K1767" s="14" t="n">
        <f aca="false">J1767-H1767</f>
        <v>1.43</v>
      </c>
      <c r="L1767" s="14" t="n">
        <f aca="false">G1767-H1767</f>
        <v>2.43</v>
      </c>
    </row>
    <row r="1768" customFormat="false" ht="15" hidden="false" customHeight="false" outlineLevel="0" collapsed="false">
      <c r="A1768" s="2" t="s">
        <v>174</v>
      </c>
      <c r="B1768" s="2" t="s">
        <v>174</v>
      </c>
      <c r="C1768" s="2" t="s">
        <v>47</v>
      </c>
      <c r="D1768" s="2" t="s">
        <v>10</v>
      </c>
      <c r="E1768" s="2" t="s">
        <v>74</v>
      </c>
      <c r="F1768" s="2" t="s">
        <v>977</v>
      </c>
      <c r="G1768" s="14" t="n">
        <v>9.5</v>
      </c>
      <c r="H1768" s="14" t="n">
        <v>7.21</v>
      </c>
      <c r="I1768" s="14" t="n">
        <v>9.5</v>
      </c>
      <c r="J1768" s="23" t="n">
        <f aca="false">IF(AND(E1768="Priority",ISNUMBER('Cost model'!N167)),'Cost model'!N167,'Cost model'!M167)</f>
        <v>8.5</v>
      </c>
      <c r="K1768" s="14" t="n">
        <f aca="false">J1768-H1768</f>
        <v>1.29</v>
      </c>
      <c r="L1768" s="14" t="n">
        <f aca="false">G1768-H1768</f>
        <v>2.29</v>
      </c>
    </row>
    <row r="1769" customFormat="false" ht="15" hidden="false" customHeight="false" outlineLevel="0" collapsed="false">
      <c r="A1769" s="2" t="s">
        <v>124</v>
      </c>
      <c r="B1769" s="2" t="s">
        <v>174</v>
      </c>
      <c r="C1769" s="2" t="s">
        <v>48</v>
      </c>
      <c r="D1769" s="2" t="s">
        <v>10</v>
      </c>
      <c r="E1769" s="2" t="s">
        <v>74</v>
      </c>
      <c r="F1769" s="2" t="s">
        <v>976</v>
      </c>
      <c r="G1769" s="14" t="n">
        <v>9.5</v>
      </c>
      <c r="H1769" s="14" t="n">
        <v>13.24</v>
      </c>
      <c r="I1769" s="14" t="n">
        <v>14.5</v>
      </c>
      <c r="J1769" s="23" t="n">
        <f aca="false">IF(AND(E1769="Priority",ISNUMBER('Cost model'!N363)),'Cost model'!N363,'Cost model'!M363)</f>
        <v>15.5</v>
      </c>
      <c r="K1769" s="14" t="n">
        <f aca="false">J1769-H1769</f>
        <v>2.26</v>
      </c>
      <c r="L1769" s="14" t="n">
        <f aca="false">G1769-H1769</f>
        <v>-3.74</v>
      </c>
    </row>
    <row r="1770" customFormat="false" ht="15" hidden="false" customHeight="false" outlineLevel="0" collapsed="false">
      <c r="A1770" s="2" t="s">
        <v>142</v>
      </c>
      <c r="B1770" s="2" t="s">
        <v>142</v>
      </c>
      <c r="C1770" s="2" t="s">
        <v>48</v>
      </c>
      <c r="D1770" s="2" t="s">
        <v>12</v>
      </c>
      <c r="E1770" s="2" t="s">
        <v>74</v>
      </c>
      <c r="F1770" s="2" t="s">
        <v>977</v>
      </c>
      <c r="G1770" s="14" t="n">
        <v>12.5</v>
      </c>
      <c r="H1770" s="14" t="n">
        <v>53.85</v>
      </c>
      <c r="I1770" s="14" t="n">
        <v>12.5</v>
      </c>
      <c r="J1770" s="23" t="n">
        <f aca="false">IF(AND(E1770="Priority",ISNUMBER('Cost model'!N636)),'Cost model'!N636,'Cost model'!M636)</f>
        <v>40</v>
      </c>
      <c r="K1770" s="14" t="n">
        <f aca="false">J1770-H1770</f>
        <v>-13.85</v>
      </c>
      <c r="L1770" s="14" t="n">
        <f aca="false">G1770-H1770</f>
        <v>-41.35</v>
      </c>
    </row>
    <row r="1771" customFormat="false" ht="15" hidden="false" customHeight="false" outlineLevel="0" collapsed="false">
      <c r="A1771" s="2" t="s">
        <v>124</v>
      </c>
      <c r="B1771" s="2" t="s">
        <v>124</v>
      </c>
      <c r="C1771" s="2" t="s">
        <v>47</v>
      </c>
      <c r="D1771" s="2" t="s">
        <v>14</v>
      </c>
      <c r="E1771" s="2" t="s">
        <v>74</v>
      </c>
      <c r="F1771" s="2" t="s">
        <v>977</v>
      </c>
      <c r="G1771" s="14" t="n">
        <v>25</v>
      </c>
      <c r="H1771" s="14" t="n">
        <v>49.15</v>
      </c>
      <c r="I1771" s="14" t="n">
        <v>25</v>
      </c>
      <c r="J1771" s="23" t="n">
        <f aca="false">IF(AND(E1771="Priority",ISNUMBER('Cost model'!N326)),'Cost model'!N326,'Cost model'!M326)</f>
        <v>110</v>
      </c>
      <c r="K1771" s="14" t="n">
        <f aca="false">J1771-H1771</f>
        <v>60.85</v>
      </c>
      <c r="L1771" s="14" t="n">
        <f aca="false">G1771-H1771</f>
        <v>-24.15</v>
      </c>
    </row>
    <row r="1772" customFormat="false" ht="15" hidden="false" customHeight="false" outlineLevel="0" collapsed="false">
      <c r="A1772" s="2" t="s">
        <v>142</v>
      </c>
      <c r="B1772" s="2" t="s">
        <v>142</v>
      </c>
      <c r="C1772" s="2" t="s">
        <v>47</v>
      </c>
      <c r="D1772" s="2" t="s">
        <v>10</v>
      </c>
      <c r="E1772" s="2" t="s">
        <v>74</v>
      </c>
      <c r="F1772" s="2" t="s">
        <v>977</v>
      </c>
      <c r="G1772" s="14" t="n">
        <v>12</v>
      </c>
      <c r="H1772" s="14" t="n">
        <v>20.05</v>
      </c>
      <c r="I1772" s="14" t="n">
        <v>9.5</v>
      </c>
      <c r="J1772" s="23" t="n">
        <f aca="false">IF(AND(E1772="Priority",ISNUMBER('Cost model'!N632)),'Cost model'!N632,'Cost model'!M632)</f>
        <v>9.5</v>
      </c>
      <c r="K1772" s="14" t="n">
        <f aca="false">J1772-H1772</f>
        <v>-10.55</v>
      </c>
      <c r="L1772" s="14" t="n">
        <f aca="false">G1772-H1772</f>
        <v>-8.05</v>
      </c>
    </row>
    <row r="1773" customFormat="false" ht="15" hidden="false" customHeight="false" outlineLevel="0" collapsed="false">
      <c r="A1773" s="2" t="s">
        <v>174</v>
      </c>
      <c r="B1773" s="2" t="s">
        <v>174</v>
      </c>
      <c r="C1773" s="2" t="s">
        <v>49</v>
      </c>
      <c r="D1773" s="2" t="s">
        <v>10</v>
      </c>
      <c r="E1773" s="2" t="s">
        <v>74</v>
      </c>
      <c r="F1773" s="2" t="s">
        <v>977</v>
      </c>
      <c r="G1773" s="14" t="n">
        <v>17.5</v>
      </c>
      <c r="H1773" s="14" t="n">
        <v>18.44</v>
      </c>
      <c r="I1773" s="14" t="n">
        <v>17.5</v>
      </c>
      <c r="J1773" s="23" t="n">
        <f aca="false">IF(AND(E1773="Priority",ISNUMBER('Cost model'!N169)),'Cost model'!N169,'Cost model'!M169)</f>
        <v>18.5</v>
      </c>
      <c r="K1773" s="14" t="n">
        <f aca="false">J1773-H1773</f>
        <v>0.0599999999999987</v>
      </c>
      <c r="L1773" s="14" t="n">
        <f aca="false">G1773-H1773</f>
        <v>-0.940000000000001</v>
      </c>
    </row>
    <row r="1774" customFormat="false" ht="15" hidden="false" customHeight="false" outlineLevel="0" collapsed="false">
      <c r="A1774" s="2" t="s">
        <v>124</v>
      </c>
      <c r="B1774" s="2" t="s">
        <v>124</v>
      </c>
      <c r="C1774" s="2" t="s">
        <v>47</v>
      </c>
      <c r="D1774" s="2" t="s">
        <v>12</v>
      </c>
      <c r="E1774" s="2" t="s">
        <v>74</v>
      </c>
      <c r="F1774" s="2" t="s">
        <v>977</v>
      </c>
      <c r="G1774" s="14" t="n">
        <v>9.5</v>
      </c>
      <c r="H1774" s="14" t="n">
        <v>27.24</v>
      </c>
      <c r="I1774" s="14" t="n">
        <v>9.5</v>
      </c>
      <c r="J1774" s="23" t="n">
        <f aca="false">IF(AND(E1774="Priority",ISNUMBER('Cost model'!N320)),'Cost model'!N320,'Cost model'!M320)</f>
        <v>24.5</v>
      </c>
      <c r="K1774" s="14" t="n">
        <f aca="false">J1774-H1774</f>
        <v>-2.74</v>
      </c>
      <c r="L1774" s="14" t="n">
        <f aca="false">G1774-H1774</f>
        <v>-17.74</v>
      </c>
    </row>
    <row r="1775" customFormat="false" ht="15" hidden="false" customHeight="false" outlineLevel="0" collapsed="false">
      <c r="A1775" s="2" t="s">
        <v>174</v>
      </c>
      <c r="B1775" s="2" t="s">
        <v>174</v>
      </c>
      <c r="C1775" s="2" t="s">
        <v>48</v>
      </c>
      <c r="D1775" s="2" t="s">
        <v>12</v>
      </c>
      <c r="E1775" s="2" t="s">
        <v>74</v>
      </c>
      <c r="F1775" s="2" t="s">
        <v>977</v>
      </c>
      <c r="G1775" s="14" t="n">
        <v>12.5</v>
      </c>
      <c r="H1775" s="14" t="n">
        <v>45.28</v>
      </c>
      <c r="I1775" s="14" t="n">
        <v>12.5</v>
      </c>
      <c r="J1775" s="23" t="n">
        <f aca="false">IF(AND(E1775="Priority",ISNUMBER('Cost model'!N171)),'Cost model'!N171,'Cost model'!M171)</f>
        <v>40</v>
      </c>
      <c r="K1775" s="14" t="n">
        <f aca="false">J1775-H1775</f>
        <v>-5.28</v>
      </c>
      <c r="L1775" s="14" t="n">
        <f aca="false">G1775-H1775</f>
        <v>-32.78</v>
      </c>
    </row>
    <row r="1776" customFormat="false" ht="15" hidden="false" customHeight="false" outlineLevel="0" collapsed="false">
      <c r="A1776" s="2" t="s">
        <v>124</v>
      </c>
      <c r="B1776" s="2" t="s">
        <v>124</v>
      </c>
      <c r="C1776" s="2" t="s">
        <v>48</v>
      </c>
      <c r="D1776" s="2" t="s">
        <v>10</v>
      </c>
      <c r="E1776" s="2" t="s">
        <v>74</v>
      </c>
      <c r="F1776" s="2" t="s">
        <v>977</v>
      </c>
      <c r="G1776" s="14" t="n">
        <v>12.5</v>
      </c>
      <c r="H1776" s="14" t="n">
        <v>20.05</v>
      </c>
      <c r="I1776" s="14" t="n">
        <v>12.5</v>
      </c>
      <c r="J1776" s="23" t="n">
        <f aca="false">IF(AND(E1776="Priority",ISNUMBER('Cost model'!N318)),'Cost model'!N318,'Cost model'!M318)</f>
        <v>14.5</v>
      </c>
      <c r="K1776" s="14" t="n">
        <f aca="false">J1776-H1776</f>
        <v>-5.55</v>
      </c>
      <c r="L1776" s="14" t="n">
        <f aca="false">G1776-H1776</f>
        <v>-7.55</v>
      </c>
    </row>
    <row r="1777" customFormat="false" ht="15" hidden="false" customHeight="false" outlineLevel="0" collapsed="false">
      <c r="A1777" s="2" t="s">
        <v>142</v>
      </c>
      <c r="B1777" s="2" t="s">
        <v>142</v>
      </c>
      <c r="C1777" s="2" t="s">
        <v>47</v>
      </c>
      <c r="D1777" s="2" t="s">
        <v>10</v>
      </c>
      <c r="E1777" s="2" t="s">
        <v>74</v>
      </c>
      <c r="F1777" s="2" t="s">
        <v>977</v>
      </c>
      <c r="G1777" s="14" t="n">
        <v>9.5</v>
      </c>
      <c r="H1777" s="14" t="n">
        <v>7.12</v>
      </c>
      <c r="I1777" s="14" t="n">
        <v>9.5</v>
      </c>
      <c r="J1777" s="23" t="n">
        <f aca="false">IF(AND(E1777="Priority",ISNUMBER('Cost model'!N632)),'Cost model'!N632,'Cost model'!M632)</f>
        <v>9.5</v>
      </c>
      <c r="K1777" s="14" t="n">
        <f aca="false">J1777-H1777</f>
        <v>2.38</v>
      </c>
      <c r="L1777" s="14" t="n">
        <f aca="false">G1777-H1777</f>
        <v>2.38</v>
      </c>
    </row>
    <row r="1778" customFormat="false" ht="15" hidden="false" customHeight="false" outlineLevel="0" collapsed="false">
      <c r="A1778" s="2" t="s">
        <v>221</v>
      </c>
      <c r="B1778" s="2" t="s">
        <v>221</v>
      </c>
      <c r="C1778" s="2" t="s">
        <v>47</v>
      </c>
      <c r="D1778" s="2" t="s">
        <v>12</v>
      </c>
      <c r="E1778" s="2" t="s">
        <v>74</v>
      </c>
      <c r="F1778" s="2" t="s">
        <v>977</v>
      </c>
      <c r="G1778" s="14" t="n">
        <v>9.5</v>
      </c>
      <c r="H1778" s="14" t="n">
        <v>7.9</v>
      </c>
      <c r="I1778" s="14" t="n">
        <v>9.5</v>
      </c>
      <c r="J1778" s="23" t="n">
        <f aca="false">IF(AND(E1778="Priority",ISNUMBER('Cost model'!N740)),'Cost model'!N740,'Cost model'!M740)</f>
        <v>22.5</v>
      </c>
      <c r="K1778" s="14" t="n">
        <f aca="false">J1778-H1778</f>
        <v>14.6</v>
      </c>
      <c r="L1778" s="14" t="n">
        <f aca="false">G1778-H1778</f>
        <v>1.6</v>
      </c>
    </row>
    <row r="1779" customFormat="false" ht="15" hidden="false" customHeight="false" outlineLevel="0" collapsed="false">
      <c r="A1779" s="2" t="s">
        <v>124</v>
      </c>
      <c r="B1779" s="2" t="s">
        <v>124</v>
      </c>
      <c r="C1779" s="2" t="s">
        <v>47</v>
      </c>
      <c r="D1779" s="2" t="s">
        <v>10</v>
      </c>
      <c r="E1779" s="2" t="s">
        <v>74</v>
      </c>
      <c r="F1779" s="2" t="s">
        <v>977</v>
      </c>
      <c r="G1779" s="14" t="n">
        <v>9.5</v>
      </c>
      <c r="H1779" s="14" t="n">
        <v>20.05</v>
      </c>
      <c r="I1779" s="14" t="n">
        <v>9.5</v>
      </c>
      <c r="J1779" s="23" t="n">
        <f aca="false">IF(AND(E1779="Priority",ISNUMBER('Cost model'!N317)),'Cost model'!N317,'Cost model'!M317)</f>
        <v>10.5</v>
      </c>
      <c r="K1779" s="14" t="n">
        <f aca="false">J1779-H1779</f>
        <v>-9.55</v>
      </c>
      <c r="L1779" s="14" t="n">
        <f aca="false">G1779-H1779</f>
        <v>-10.55</v>
      </c>
    </row>
    <row r="1780" customFormat="false" ht="15" hidden="false" customHeight="false" outlineLevel="0" collapsed="false">
      <c r="A1780" s="2" t="s">
        <v>174</v>
      </c>
      <c r="B1780" s="2" t="s">
        <v>174</v>
      </c>
      <c r="C1780" s="2" t="s">
        <v>49</v>
      </c>
      <c r="D1780" s="2" t="s">
        <v>12</v>
      </c>
      <c r="E1780" s="2" t="s">
        <v>74</v>
      </c>
      <c r="F1780" s="2" t="s">
        <v>977</v>
      </c>
      <c r="G1780" s="14" t="n">
        <v>17.5</v>
      </c>
      <c r="H1780" s="14" t="n">
        <v>15.37</v>
      </c>
      <c r="I1780" s="14" t="n">
        <v>19.5</v>
      </c>
      <c r="J1780" s="23" t="n">
        <f aca="false">IF(AND(E1780="Priority",ISNUMBER('Cost model'!N172)),'Cost model'!N172,'Cost model'!M172)</f>
        <v>45</v>
      </c>
      <c r="K1780" s="14" t="n">
        <f aca="false">J1780-H1780</f>
        <v>29.63</v>
      </c>
      <c r="L1780" s="14" t="n">
        <f aca="false">G1780-H1780</f>
        <v>2.13</v>
      </c>
    </row>
    <row r="1781" customFormat="false" ht="15" hidden="false" customHeight="false" outlineLevel="0" collapsed="false">
      <c r="A1781" s="2" t="s">
        <v>221</v>
      </c>
      <c r="B1781" s="2" t="s">
        <v>221</v>
      </c>
      <c r="C1781" s="2" t="s">
        <v>47</v>
      </c>
      <c r="D1781" s="2" t="s">
        <v>10</v>
      </c>
      <c r="E1781" s="2" t="s">
        <v>74</v>
      </c>
      <c r="F1781" s="2" t="s">
        <v>977</v>
      </c>
      <c r="G1781" s="14" t="n">
        <v>9.5</v>
      </c>
      <c r="H1781" s="14" t="n">
        <v>6.94</v>
      </c>
      <c r="I1781" s="14" t="n">
        <v>9.5</v>
      </c>
      <c r="J1781" s="23" t="n">
        <f aca="false">IF(AND(E1781="Priority",ISNUMBER('Cost model'!N737)),'Cost model'!N737,'Cost model'!M737)</f>
        <v>8.5</v>
      </c>
      <c r="K1781" s="14" t="n">
        <f aca="false">J1781-H1781</f>
        <v>1.56</v>
      </c>
      <c r="L1781" s="14" t="n">
        <f aca="false">G1781-H1781</f>
        <v>2.56</v>
      </c>
    </row>
    <row r="1782" customFormat="false" ht="15" hidden="false" customHeight="false" outlineLevel="0" collapsed="false">
      <c r="A1782" s="2" t="s">
        <v>174</v>
      </c>
      <c r="B1782" s="2" t="s">
        <v>174</v>
      </c>
      <c r="C1782" s="2" t="s">
        <v>47</v>
      </c>
      <c r="D1782" s="2" t="s">
        <v>10</v>
      </c>
      <c r="E1782" s="2" t="s">
        <v>83</v>
      </c>
      <c r="F1782" s="2" t="s">
        <v>977</v>
      </c>
      <c r="G1782" s="14" t="n">
        <v>14.5</v>
      </c>
      <c r="H1782" s="14" t="n">
        <v>9.7</v>
      </c>
      <c r="I1782" s="14" t="n">
        <v>14.5</v>
      </c>
      <c r="J1782" s="23" t="n">
        <f aca="false">IF(AND(E1782="Priority",ISNUMBER('Cost model'!N167)),'Cost model'!N167,'Cost model'!M167)</f>
        <v>13.5</v>
      </c>
      <c r="K1782" s="14" t="n">
        <f aca="false">J1782-H1782</f>
        <v>3.8</v>
      </c>
      <c r="L1782" s="14" t="n">
        <f aca="false">G1782-H1782</f>
        <v>4.8</v>
      </c>
    </row>
    <row r="1783" customFormat="false" ht="15" hidden="false" customHeight="false" outlineLevel="0" collapsed="false">
      <c r="A1783" s="2" t="s">
        <v>124</v>
      </c>
      <c r="B1783" s="2" t="s">
        <v>124</v>
      </c>
      <c r="C1783" s="2" t="s">
        <v>48</v>
      </c>
      <c r="D1783" s="2" t="s">
        <v>10</v>
      </c>
      <c r="E1783" s="2" t="s">
        <v>74</v>
      </c>
      <c r="F1783" s="2" t="s">
        <v>977</v>
      </c>
      <c r="G1783" s="14" t="n">
        <v>12.5</v>
      </c>
      <c r="H1783" s="14" t="n">
        <v>10.77</v>
      </c>
      <c r="I1783" s="14" t="n">
        <v>12.5</v>
      </c>
      <c r="J1783" s="23" t="n">
        <f aca="false">IF(AND(E1783="Priority",ISNUMBER('Cost model'!N318)),'Cost model'!N318,'Cost model'!M318)</f>
        <v>14.5</v>
      </c>
      <c r="K1783" s="14" t="n">
        <f aca="false">J1783-H1783</f>
        <v>3.73</v>
      </c>
      <c r="L1783" s="14" t="n">
        <f aca="false">G1783-H1783</f>
        <v>1.73</v>
      </c>
    </row>
    <row r="1784" customFormat="false" ht="15" hidden="false" customHeight="false" outlineLevel="0" collapsed="false">
      <c r="A1784" s="2" t="s">
        <v>124</v>
      </c>
      <c r="B1784" s="2" t="s">
        <v>124</v>
      </c>
      <c r="C1784" s="2" t="s">
        <v>48</v>
      </c>
      <c r="D1784" s="2" t="s">
        <v>10</v>
      </c>
      <c r="E1784" s="2" t="s">
        <v>74</v>
      </c>
      <c r="F1784" s="2" t="s">
        <v>977</v>
      </c>
      <c r="G1784" s="14" t="n">
        <v>9.5</v>
      </c>
      <c r="H1784" s="14" t="n">
        <v>7.84</v>
      </c>
      <c r="I1784" s="14" t="n">
        <v>12.5</v>
      </c>
      <c r="J1784" s="23" t="n">
        <f aca="false">IF(AND(E1784="Priority",ISNUMBER('Cost model'!N318)),'Cost model'!N318,'Cost model'!M318)</f>
        <v>14.5</v>
      </c>
      <c r="K1784" s="14" t="n">
        <f aca="false">J1784-H1784</f>
        <v>6.66</v>
      </c>
      <c r="L1784" s="14" t="n">
        <f aca="false">G1784-H1784</f>
        <v>1.66</v>
      </c>
    </row>
    <row r="1785" customFormat="false" ht="15" hidden="false" customHeight="false" outlineLevel="0" collapsed="false">
      <c r="A1785" s="2" t="s">
        <v>142</v>
      </c>
      <c r="B1785" s="2" t="s">
        <v>174</v>
      </c>
      <c r="C1785" s="2" t="s">
        <v>48</v>
      </c>
      <c r="D1785" s="2" t="s">
        <v>10</v>
      </c>
      <c r="E1785" s="2" t="s">
        <v>74</v>
      </c>
      <c r="F1785" s="2" t="s">
        <v>976</v>
      </c>
      <c r="G1785" s="14" t="n">
        <v>24.5</v>
      </c>
      <c r="H1785" s="14" t="n">
        <v>43.37</v>
      </c>
      <c r="I1785" s="14" t="n">
        <v>14.5</v>
      </c>
      <c r="J1785" s="23" t="n">
        <f aca="false">IF(AND(E1785="Priority",ISNUMBER('Cost model'!N693)),'Cost model'!N693,'Cost model'!M693)</f>
        <v>11.5</v>
      </c>
      <c r="K1785" s="14" t="n">
        <f aca="false">J1785-H1785</f>
        <v>-31.87</v>
      </c>
      <c r="L1785" s="14" t="n">
        <f aca="false">G1785-H1785</f>
        <v>-18.87</v>
      </c>
    </row>
    <row r="1786" customFormat="false" ht="15" hidden="false" customHeight="false" outlineLevel="0" collapsed="false">
      <c r="A1786" s="2" t="s">
        <v>174</v>
      </c>
      <c r="B1786" s="2" t="s">
        <v>174</v>
      </c>
      <c r="C1786" s="2" t="s">
        <v>49</v>
      </c>
      <c r="D1786" s="2" t="s">
        <v>12</v>
      </c>
      <c r="E1786" s="2" t="s">
        <v>74</v>
      </c>
      <c r="F1786" s="2" t="s">
        <v>977</v>
      </c>
      <c r="G1786" s="14" t="n">
        <v>19.5</v>
      </c>
      <c r="H1786" s="14" t="n">
        <v>47.15</v>
      </c>
      <c r="I1786" s="14" t="n">
        <v>19.5</v>
      </c>
      <c r="J1786" s="23" t="n">
        <f aca="false">IF(AND(E1786="Priority",ISNUMBER('Cost model'!N172)),'Cost model'!N172,'Cost model'!M172)</f>
        <v>45</v>
      </c>
      <c r="K1786" s="14" t="n">
        <f aca="false">J1786-H1786</f>
        <v>-2.15</v>
      </c>
      <c r="L1786" s="14" t="n">
        <f aca="false">G1786-H1786</f>
        <v>-27.65</v>
      </c>
    </row>
    <row r="1787" customFormat="false" ht="15" hidden="false" customHeight="false" outlineLevel="0" collapsed="false">
      <c r="A1787" s="2" t="s">
        <v>174</v>
      </c>
      <c r="B1787" s="2" t="s">
        <v>174</v>
      </c>
      <c r="C1787" s="2" t="s">
        <v>47</v>
      </c>
      <c r="D1787" s="2" t="s">
        <v>10</v>
      </c>
      <c r="E1787" s="2" t="s">
        <v>74</v>
      </c>
      <c r="F1787" s="2" t="s">
        <v>977</v>
      </c>
      <c r="G1787" s="14" t="n">
        <v>9.5</v>
      </c>
      <c r="H1787" s="14" t="n">
        <v>7.24</v>
      </c>
      <c r="I1787" s="14" t="n">
        <v>9.5</v>
      </c>
      <c r="J1787" s="23" t="n">
        <f aca="false">IF(AND(E1787="Priority",ISNUMBER('Cost model'!N167)),'Cost model'!N167,'Cost model'!M167)</f>
        <v>8.5</v>
      </c>
      <c r="K1787" s="14" t="n">
        <f aca="false">J1787-H1787</f>
        <v>1.26</v>
      </c>
      <c r="L1787" s="14" t="n">
        <f aca="false">G1787-H1787</f>
        <v>2.26</v>
      </c>
    </row>
    <row r="1788" customFormat="false" ht="15" hidden="false" customHeight="false" outlineLevel="0" collapsed="false">
      <c r="A1788" s="2" t="s">
        <v>158</v>
      </c>
      <c r="B1788" s="2" t="s">
        <v>158</v>
      </c>
      <c r="C1788" s="2" t="s">
        <v>47</v>
      </c>
      <c r="D1788" s="2" t="s">
        <v>12</v>
      </c>
      <c r="E1788" s="2" t="s">
        <v>74</v>
      </c>
      <c r="F1788" s="2" t="s">
        <v>977</v>
      </c>
      <c r="G1788" s="14" t="n">
        <v>14.5</v>
      </c>
      <c r="H1788" s="14" t="n">
        <v>12.83</v>
      </c>
      <c r="I1788" s="14" t="n">
        <v>9.5</v>
      </c>
      <c r="J1788" s="23" t="n">
        <f aca="false">IF(AND(E1788="Priority",ISNUMBER('Cost model'!N425)),'Cost model'!N425,'Cost model'!M425)</f>
        <v>14.5</v>
      </c>
      <c r="K1788" s="14" t="n">
        <f aca="false">J1788-H1788</f>
        <v>1.67</v>
      </c>
      <c r="L1788" s="14" t="n">
        <f aca="false">G1788-H1788</f>
        <v>1.67</v>
      </c>
    </row>
    <row r="1789" customFormat="false" ht="15" hidden="false" customHeight="false" outlineLevel="0" collapsed="false">
      <c r="A1789" s="2" t="s">
        <v>142</v>
      </c>
      <c r="B1789" s="2" t="s">
        <v>142</v>
      </c>
      <c r="C1789" s="2" t="s">
        <v>47</v>
      </c>
      <c r="D1789" s="2" t="s">
        <v>12</v>
      </c>
      <c r="E1789" s="2" t="s">
        <v>74</v>
      </c>
      <c r="F1789" s="2" t="s">
        <v>977</v>
      </c>
      <c r="G1789" s="14" t="n">
        <v>9.5</v>
      </c>
      <c r="H1789" s="14" t="n">
        <v>9.21</v>
      </c>
      <c r="I1789" s="14" t="n">
        <v>9.5</v>
      </c>
      <c r="J1789" s="23" t="n">
        <f aca="false">IF(AND(E1789="Priority",ISNUMBER('Cost model'!N635)),'Cost model'!N635,'Cost model'!M635)</f>
        <v>30.5</v>
      </c>
      <c r="K1789" s="14" t="n">
        <f aca="false">J1789-H1789</f>
        <v>21.29</v>
      </c>
      <c r="L1789" s="14" t="n">
        <f aca="false">G1789-H1789</f>
        <v>0.289999999999999</v>
      </c>
    </row>
    <row r="1790" customFormat="false" ht="15" hidden="false" customHeight="false" outlineLevel="0" collapsed="false">
      <c r="A1790" s="2" t="s">
        <v>221</v>
      </c>
      <c r="B1790" s="2" t="s">
        <v>158</v>
      </c>
      <c r="C1790" s="2" t="s">
        <v>49</v>
      </c>
      <c r="D1790" s="2" t="s">
        <v>12</v>
      </c>
      <c r="E1790" s="2" t="s">
        <v>74</v>
      </c>
      <c r="F1790" s="2" t="s">
        <v>976</v>
      </c>
      <c r="G1790" s="14" t="n">
        <v>50</v>
      </c>
      <c r="H1790" s="14" t="n">
        <v>56.38</v>
      </c>
      <c r="I1790" s="14" t="n">
        <v>19.5</v>
      </c>
      <c r="J1790" s="23" t="n">
        <f aca="false">IF(AND(E1790="Priority",ISNUMBER('Cost model'!N757)),'Cost model'!N757,'Cost model'!M757)</f>
        <v>65</v>
      </c>
      <c r="K1790" s="14" t="n">
        <f aca="false">J1790-H1790</f>
        <v>8.62</v>
      </c>
      <c r="L1790" s="14" t="n">
        <f aca="false">G1790-H1790</f>
        <v>-6.38</v>
      </c>
    </row>
    <row r="1791" customFormat="false" ht="15" hidden="false" customHeight="false" outlineLevel="0" collapsed="false">
      <c r="A1791" s="2" t="s">
        <v>174</v>
      </c>
      <c r="B1791" s="2" t="s">
        <v>174</v>
      </c>
      <c r="C1791" s="2" t="s">
        <v>47</v>
      </c>
      <c r="D1791" s="2" t="s">
        <v>12</v>
      </c>
      <c r="E1791" s="2" t="s">
        <v>74</v>
      </c>
      <c r="F1791" s="2" t="s">
        <v>977</v>
      </c>
      <c r="G1791" s="14" t="n">
        <v>45</v>
      </c>
      <c r="H1791" s="14" t="n">
        <v>24.6</v>
      </c>
      <c r="I1791" s="14" t="n">
        <v>9.5</v>
      </c>
      <c r="J1791" s="23" t="n">
        <f aca="false">IF(AND(E1791="Priority",ISNUMBER('Cost model'!N170)),'Cost model'!N170,'Cost model'!M170)</f>
        <v>25.5</v>
      </c>
      <c r="K1791" s="14" t="n">
        <f aca="false">J1791-H1791</f>
        <v>0.899999999999999</v>
      </c>
      <c r="L1791" s="14" t="n">
        <f aca="false">G1791-H1791</f>
        <v>20.4</v>
      </c>
    </row>
    <row r="1792" customFormat="false" ht="15" hidden="false" customHeight="false" outlineLevel="0" collapsed="false">
      <c r="A1792" s="2" t="s">
        <v>124</v>
      </c>
      <c r="B1792" s="2" t="s">
        <v>124</v>
      </c>
      <c r="C1792" s="2" t="s">
        <v>49</v>
      </c>
      <c r="D1792" s="2" t="s">
        <v>10</v>
      </c>
      <c r="E1792" s="2" t="s">
        <v>74</v>
      </c>
      <c r="F1792" s="2" t="s">
        <v>977</v>
      </c>
      <c r="G1792" s="14" t="n">
        <v>19.5</v>
      </c>
      <c r="H1792" s="14" t="n">
        <v>19.92</v>
      </c>
      <c r="I1792" s="14" t="n">
        <v>17.5</v>
      </c>
      <c r="J1792" s="23" t="n">
        <f aca="false">IF(AND(E1792="Priority",ISNUMBER('Cost model'!N319)),'Cost model'!N319,'Cost model'!M319)</f>
        <v>16.5</v>
      </c>
      <c r="K1792" s="14" t="n">
        <f aca="false">J1792-H1792</f>
        <v>-3.42</v>
      </c>
      <c r="L1792" s="14" t="n">
        <f aca="false">G1792-H1792</f>
        <v>-0.420000000000002</v>
      </c>
    </row>
    <row r="1793" customFormat="false" ht="15" hidden="false" customHeight="false" outlineLevel="0" collapsed="false">
      <c r="A1793" s="2" t="s">
        <v>124</v>
      </c>
      <c r="B1793" s="2" t="s">
        <v>124</v>
      </c>
      <c r="C1793" s="2" t="s">
        <v>49</v>
      </c>
      <c r="D1793" s="2" t="s">
        <v>10</v>
      </c>
      <c r="E1793" s="2" t="s">
        <v>74</v>
      </c>
      <c r="F1793" s="2" t="s">
        <v>977</v>
      </c>
      <c r="G1793" s="14" t="n">
        <v>17.5</v>
      </c>
      <c r="H1793" s="14" t="n">
        <v>20.05</v>
      </c>
      <c r="I1793" s="14" t="n">
        <v>17.5</v>
      </c>
      <c r="J1793" s="23" t="n">
        <f aca="false">IF(AND(E1793="Priority",ISNUMBER('Cost model'!N319)),'Cost model'!N319,'Cost model'!M319)</f>
        <v>16.5</v>
      </c>
      <c r="K1793" s="14" t="n">
        <f aca="false">J1793-H1793</f>
        <v>-3.55</v>
      </c>
      <c r="L1793" s="14" t="n">
        <f aca="false">G1793-H1793</f>
        <v>-2.55</v>
      </c>
    </row>
    <row r="1794" customFormat="false" ht="15" hidden="false" customHeight="false" outlineLevel="0" collapsed="false">
      <c r="A1794" s="2" t="s">
        <v>158</v>
      </c>
      <c r="B1794" s="2" t="s">
        <v>158</v>
      </c>
      <c r="C1794" s="2" t="s">
        <v>49</v>
      </c>
      <c r="D1794" s="2" t="s">
        <v>12</v>
      </c>
      <c r="E1794" s="2" t="s">
        <v>83</v>
      </c>
      <c r="F1794" s="2" t="s">
        <v>977</v>
      </c>
      <c r="G1794" s="14" t="n">
        <v>29.5</v>
      </c>
      <c r="H1794" s="14" t="n">
        <v>38.58</v>
      </c>
      <c r="I1794" s="14" t="n">
        <v>29.5</v>
      </c>
      <c r="J1794" s="23" t="n">
        <f aca="false">IF(AND(E1794="Priority",ISNUMBER('Cost model'!N427)),'Cost model'!N427,'Cost model'!M427)</f>
        <v>40</v>
      </c>
      <c r="K1794" s="14" t="n">
        <f aca="false">J1794-H1794</f>
        <v>1.42</v>
      </c>
      <c r="L1794" s="14" t="n">
        <f aca="false">G1794-H1794</f>
        <v>-9.08</v>
      </c>
    </row>
    <row r="1795" customFormat="false" ht="15" hidden="false" customHeight="false" outlineLevel="0" collapsed="false">
      <c r="A1795" s="2" t="s">
        <v>174</v>
      </c>
      <c r="B1795" s="2" t="s">
        <v>174</v>
      </c>
      <c r="C1795" s="2" t="s">
        <v>47</v>
      </c>
      <c r="D1795" s="2" t="s">
        <v>12</v>
      </c>
      <c r="E1795" s="2" t="s">
        <v>83</v>
      </c>
      <c r="F1795" s="2" t="s">
        <v>977</v>
      </c>
      <c r="G1795" s="14" t="n">
        <v>19.5</v>
      </c>
      <c r="H1795" s="14" t="n">
        <v>29.5</v>
      </c>
      <c r="I1795" s="14" t="n">
        <v>19.5</v>
      </c>
      <c r="J1795" s="23" t="n">
        <f aca="false">IF(AND(E1795="Priority",ISNUMBER('Cost model'!N170)),'Cost model'!N170,'Cost model'!M170)</f>
        <v>35</v>
      </c>
      <c r="K1795" s="14" t="n">
        <f aca="false">J1795-H1795</f>
        <v>5.5</v>
      </c>
      <c r="L1795" s="14" t="n">
        <f aca="false">G1795-H1795</f>
        <v>-10</v>
      </c>
    </row>
    <row r="1796" customFormat="false" ht="15" hidden="false" customHeight="false" outlineLevel="0" collapsed="false">
      <c r="A1796" s="2" t="s">
        <v>124</v>
      </c>
      <c r="B1796" s="2" t="s">
        <v>124</v>
      </c>
      <c r="C1796" s="2" t="s">
        <v>49</v>
      </c>
      <c r="D1796" s="2" t="s">
        <v>10</v>
      </c>
      <c r="E1796" s="2" t="s">
        <v>83</v>
      </c>
      <c r="F1796" s="2" t="s">
        <v>977</v>
      </c>
      <c r="G1796" s="14" t="n">
        <v>24.5</v>
      </c>
      <c r="H1796" s="14" t="n">
        <v>22.84</v>
      </c>
      <c r="I1796" s="14" t="n">
        <v>24.5</v>
      </c>
      <c r="J1796" s="23" t="n">
        <f aca="false">IF(AND(E1796="Priority",ISNUMBER('Cost model'!N319)),'Cost model'!N319,'Cost model'!M319)</f>
        <v>22.5</v>
      </c>
      <c r="K1796" s="14" t="n">
        <f aca="false">J1796-H1796</f>
        <v>-0.34</v>
      </c>
      <c r="L1796" s="14" t="n">
        <f aca="false">G1796-H1796</f>
        <v>1.66</v>
      </c>
    </row>
    <row r="1797" customFormat="false" ht="15" hidden="false" customHeight="false" outlineLevel="0" collapsed="false">
      <c r="A1797" s="2" t="s">
        <v>221</v>
      </c>
      <c r="B1797" s="2" t="s">
        <v>123</v>
      </c>
      <c r="C1797" s="2" t="s">
        <v>47</v>
      </c>
      <c r="D1797" s="2" t="s">
        <v>10</v>
      </c>
      <c r="E1797" s="2" t="s">
        <v>74</v>
      </c>
      <c r="F1797" s="2" t="s">
        <v>976</v>
      </c>
      <c r="G1797" s="14" t="n">
        <v>19.5</v>
      </c>
      <c r="H1797" s="14" t="n">
        <v>43.12</v>
      </c>
      <c r="I1797" s="14" t="n">
        <v>19.5</v>
      </c>
      <c r="J1797" s="23" t="n">
        <f aca="false">IF(AND(E1797="Priority",ISNUMBER('Cost model'!N812)),'Cost model'!N812,'Cost model'!M812)</f>
        <v>25.5</v>
      </c>
      <c r="K1797" s="14" t="n">
        <f aca="false">J1797-H1797</f>
        <v>-17.62</v>
      </c>
      <c r="L1797" s="14" t="n">
        <f aca="false">G1797-H1797</f>
        <v>-23.62</v>
      </c>
    </row>
    <row r="1798" customFormat="false" ht="15" hidden="false" customHeight="false" outlineLevel="0" collapsed="false">
      <c r="A1798" s="2" t="s">
        <v>174</v>
      </c>
      <c r="B1798" s="2" t="s">
        <v>142</v>
      </c>
      <c r="C1798" s="2" t="s">
        <v>47</v>
      </c>
      <c r="D1798" s="2" t="s">
        <v>10</v>
      </c>
      <c r="E1798" s="2" t="s">
        <v>74</v>
      </c>
      <c r="F1798" s="2" t="s">
        <v>976</v>
      </c>
      <c r="G1798" s="14" t="n">
        <v>9.5</v>
      </c>
      <c r="H1798" s="14" t="n">
        <v>11.54</v>
      </c>
      <c r="I1798" s="14" t="n">
        <v>9.5</v>
      </c>
      <c r="J1798" s="23" t="n">
        <f aca="false">IF(AND(E1798="Priority",ISNUMBER('Cost model'!N122)),'Cost model'!N122,'Cost model'!M122)</f>
        <v>13.5</v>
      </c>
      <c r="K1798" s="14" t="n">
        <f aca="false">J1798-H1798</f>
        <v>1.96</v>
      </c>
      <c r="L1798" s="14" t="n">
        <f aca="false">G1798-H1798</f>
        <v>-2.04</v>
      </c>
    </row>
    <row r="1799" customFormat="false" ht="15" hidden="false" customHeight="false" outlineLevel="0" collapsed="false">
      <c r="A1799" s="2" t="s">
        <v>124</v>
      </c>
      <c r="B1799" s="2" t="s">
        <v>124</v>
      </c>
      <c r="C1799" s="2" t="s">
        <v>49</v>
      </c>
      <c r="D1799" s="2" t="s">
        <v>12</v>
      </c>
      <c r="E1799" s="2" t="s">
        <v>74</v>
      </c>
      <c r="F1799" s="2" t="s">
        <v>977</v>
      </c>
      <c r="G1799" s="14" t="n">
        <v>19.5</v>
      </c>
      <c r="H1799" s="14" t="n">
        <v>35.68</v>
      </c>
      <c r="I1799" s="14" t="n">
        <v>19.5</v>
      </c>
      <c r="J1799" s="23" t="n">
        <f aca="false">IF(AND(E1799="Priority",ISNUMBER('Cost model'!N322)),'Cost model'!N322,'Cost model'!M322)</f>
        <v>50</v>
      </c>
      <c r="K1799" s="14" t="n">
        <f aca="false">J1799-H1799</f>
        <v>14.32</v>
      </c>
      <c r="L1799" s="14" t="n">
        <f aca="false">G1799-H1799</f>
        <v>-16.18</v>
      </c>
    </row>
    <row r="1800" customFormat="false" ht="15" hidden="false" customHeight="false" outlineLevel="0" collapsed="false">
      <c r="A1800" s="2" t="s">
        <v>205</v>
      </c>
      <c r="B1800" s="2" t="s">
        <v>158</v>
      </c>
      <c r="C1800" s="2" t="s">
        <v>48</v>
      </c>
      <c r="D1800" s="2" t="s">
        <v>10</v>
      </c>
      <c r="E1800" s="2" t="s">
        <v>74</v>
      </c>
      <c r="F1800" s="2" t="s">
        <v>976</v>
      </c>
      <c r="G1800" s="14" t="n">
        <v>14.5</v>
      </c>
      <c r="H1800" s="14" t="n">
        <v>11.46</v>
      </c>
      <c r="I1800" s="14"/>
      <c r="J1800" s="23" t="n">
        <f aca="false">IF(AND(E1800="Priority",ISNUMBER('Cost model'!N618)),'Cost model'!N618,'Cost model'!M618)</f>
        <v>16.5</v>
      </c>
      <c r="K1800" s="14" t="n">
        <f aca="false">J1800-H1800</f>
        <v>5.04</v>
      </c>
      <c r="L1800" s="14" t="n">
        <f aca="false">G1800-H1800</f>
        <v>3.04</v>
      </c>
    </row>
    <row r="1801" customFormat="false" ht="15" hidden="false" customHeight="false" outlineLevel="0" collapsed="false">
      <c r="A1801" s="2" t="s">
        <v>174</v>
      </c>
      <c r="B1801" s="2" t="s">
        <v>174</v>
      </c>
      <c r="C1801" s="2" t="s">
        <v>47</v>
      </c>
      <c r="D1801" s="2" t="s">
        <v>12</v>
      </c>
      <c r="E1801" s="2" t="s">
        <v>74</v>
      </c>
      <c r="F1801" s="2" t="s">
        <v>977</v>
      </c>
      <c r="G1801" s="14" t="n">
        <v>14.5</v>
      </c>
      <c r="H1801" s="14" t="n">
        <v>17.41</v>
      </c>
      <c r="I1801" s="14" t="n">
        <v>9.5</v>
      </c>
      <c r="J1801" s="23" t="n">
        <f aca="false">IF(AND(E1801="Priority",ISNUMBER('Cost model'!N170)),'Cost model'!N170,'Cost model'!M170)</f>
        <v>25.5</v>
      </c>
      <c r="K1801" s="14" t="n">
        <f aca="false">J1801-H1801</f>
        <v>8.09</v>
      </c>
      <c r="L1801" s="14" t="n">
        <f aca="false">G1801-H1801</f>
        <v>-2.91</v>
      </c>
    </row>
    <row r="1802" customFormat="false" ht="15" hidden="false" customHeight="false" outlineLevel="0" collapsed="false">
      <c r="A1802" s="2" t="s">
        <v>174</v>
      </c>
      <c r="B1802" s="2" t="s">
        <v>174</v>
      </c>
      <c r="C1802" s="2" t="s">
        <v>47</v>
      </c>
      <c r="D1802" s="2" t="s">
        <v>10</v>
      </c>
      <c r="E1802" s="2" t="s">
        <v>74</v>
      </c>
      <c r="F1802" s="2" t="s">
        <v>977</v>
      </c>
      <c r="G1802" s="14" t="n">
        <v>9.5</v>
      </c>
      <c r="H1802" s="14" t="n">
        <v>7.24</v>
      </c>
      <c r="I1802" s="14" t="n">
        <v>9.5</v>
      </c>
      <c r="J1802" s="23" t="n">
        <f aca="false">IF(AND(E1802="Priority",ISNUMBER('Cost model'!N167)),'Cost model'!N167,'Cost model'!M167)</f>
        <v>8.5</v>
      </c>
      <c r="K1802" s="14" t="n">
        <f aca="false">J1802-H1802</f>
        <v>1.26</v>
      </c>
      <c r="L1802" s="14" t="n">
        <f aca="false">G1802-H1802</f>
        <v>2.26</v>
      </c>
    </row>
    <row r="1803" customFormat="false" ht="15" hidden="false" customHeight="false" outlineLevel="0" collapsed="false">
      <c r="A1803" s="2" t="s">
        <v>174</v>
      </c>
      <c r="B1803" s="2" t="s">
        <v>174</v>
      </c>
      <c r="C1803" s="2" t="s">
        <v>47</v>
      </c>
      <c r="D1803" s="2" t="s">
        <v>10</v>
      </c>
      <c r="E1803" s="2" t="s">
        <v>74</v>
      </c>
      <c r="F1803" s="2" t="s">
        <v>977</v>
      </c>
      <c r="G1803" s="14" t="n">
        <v>9.5</v>
      </c>
      <c r="H1803" s="14" t="n">
        <v>6.48</v>
      </c>
      <c r="I1803" s="14" t="n">
        <v>9.5</v>
      </c>
      <c r="J1803" s="23" t="n">
        <f aca="false">IF(AND(E1803="Priority",ISNUMBER('Cost model'!N167)),'Cost model'!N167,'Cost model'!M167)</f>
        <v>8.5</v>
      </c>
      <c r="K1803" s="14" t="n">
        <f aca="false">J1803-H1803</f>
        <v>2.02</v>
      </c>
      <c r="L1803" s="14" t="n">
        <f aca="false">G1803-H1803</f>
        <v>3.02</v>
      </c>
    </row>
    <row r="1804" customFormat="false" ht="15" hidden="false" customHeight="false" outlineLevel="0" collapsed="false">
      <c r="A1804" s="2" t="s">
        <v>142</v>
      </c>
      <c r="B1804" s="2" t="s">
        <v>142</v>
      </c>
      <c r="C1804" s="2" t="s">
        <v>48</v>
      </c>
      <c r="D1804" s="2" t="s">
        <v>14</v>
      </c>
      <c r="E1804" s="2" t="s">
        <v>74</v>
      </c>
      <c r="F1804" s="2" t="s">
        <v>977</v>
      </c>
      <c r="G1804" s="14" t="n">
        <v>24.5</v>
      </c>
      <c r="H1804" s="14" t="n">
        <v>69.76</v>
      </c>
      <c r="I1804" s="14" t="n">
        <v>45</v>
      </c>
      <c r="J1804" s="23" t="n">
        <f aca="false">IF(AND(E1804="Priority",ISNUMBER('Cost model'!N642)),'Cost model'!N642,'Cost model'!M642)</f>
        <v>90</v>
      </c>
      <c r="K1804" s="14" t="n">
        <f aca="false">J1804-H1804</f>
        <v>20.24</v>
      </c>
      <c r="L1804" s="14" t="n">
        <f aca="false">G1804-H1804</f>
        <v>-45.26</v>
      </c>
    </row>
    <row r="1805" customFormat="false" ht="15" hidden="false" customHeight="false" outlineLevel="0" collapsed="false">
      <c r="A1805" s="2" t="s">
        <v>124</v>
      </c>
      <c r="B1805" s="2" t="s">
        <v>124</v>
      </c>
      <c r="C1805" s="2" t="s">
        <v>47</v>
      </c>
      <c r="D1805" s="2" t="s">
        <v>10</v>
      </c>
      <c r="E1805" s="2" t="s">
        <v>74</v>
      </c>
      <c r="F1805" s="2" t="s">
        <v>977</v>
      </c>
      <c r="G1805" s="14" t="n">
        <v>9.5</v>
      </c>
      <c r="H1805" s="14" t="n">
        <v>76.8</v>
      </c>
      <c r="I1805" s="14" t="n">
        <v>9.5</v>
      </c>
      <c r="J1805" s="23" t="n">
        <f aca="false">IF(AND(E1805="Priority",ISNUMBER('Cost model'!N317)),'Cost model'!N317,'Cost model'!M317)</f>
        <v>10.5</v>
      </c>
      <c r="K1805" s="14" t="n">
        <f aca="false">J1805-H1805</f>
        <v>-66.3</v>
      </c>
      <c r="L1805" s="14" t="n">
        <f aca="false">G1805-H1805</f>
        <v>-67.3</v>
      </c>
    </row>
    <row r="1806" customFormat="false" ht="15" hidden="false" customHeight="false" outlineLevel="0" collapsed="false">
      <c r="A1806" s="2" t="s">
        <v>205</v>
      </c>
      <c r="B1806" s="2" t="s">
        <v>142</v>
      </c>
      <c r="C1806" s="2" t="s">
        <v>48</v>
      </c>
      <c r="D1806" s="2" t="s">
        <v>15</v>
      </c>
      <c r="E1806" s="2" t="s">
        <v>74</v>
      </c>
      <c r="F1806" s="2" t="s">
        <v>976</v>
      </c>
      <c r="G1806" s="14" t="n">
        <v>125</v>
      </c>
      <c r="H1806" s="14" t="n">
        <v>380.88</v>
      </c>
      <c r="I1806" s="14" t="n">
        <v>250</v>
      </c>
      <c r="J1806" s="23" t="n">
        <f aca="false">IF(AND(E1806="Priority",ISNUMBER('Cost model'!N555)),'Cost model'!N555,'Cost model'!M555)</f>
        <v>310</v>
      </c>
      <c r="K1806" s="14" t="n">
        <f aca="false">J1806-H1806</f>
        <v>-70.88</v>
      </c>
      <c r="L1806" s="14" t="n">
        <f aca="false">G1806-H1806</f>
        <v>-255.88</v>
      </c>
    </row>
    <row r="1807" customFormat="false" ht="15" hidden="false" customHeight="false" outlineLevel="0" collapsed="false">
      <c r="A1807" s="2" t="s">
        <v>205</v>
      </c>
      <c r="B1807" s="2" t="s">
        <v>142</v>
      </c>
      <c r="C1807" s="2" t="s">
        <v>48</v>
      </c>
      <c r="D1807" s="2" t="s">
        <v>12</v>
      </c>
      <c r="E1807" s="2" t="s">
        <v>83</v>
      </c>
      <c r="F1807" s="2" t="s">
        <v>976</v>
      </c>
      <c r="G1807" s="14" t="n">
        <v>24.5</v>
      </c>
      <c r="H1807" s="14" t="n">
        <v>53.25</v>
      </c>
      <c r="I1807" s="14" t="n">
        <v>24.5</v>
      </c>
      <c r="J1807" s="23" t="n">
        <f aca="false">IF(AND(E1807="Priority",ISNUMBER('Cost model'!N546)),'Cost model'!N546,'Cost model'!M546)</f>
        <v>80</v>
      </c>
      <c r="K1807" s="14" t="n">
        <f aca="false">J1807-H1807</f>
        <v>26.75</v>
      </c>
      <c r="L1807" s="14" t="n">
        <f aca="false">G1807-H1807</f>
        <v>-28.75</v>
      </c>
    </row>
    <row r="1808" customFormat="false" ht="15" hidden="false" customHeight="false" outlineLevel="0" collapsed="false">
      <c r="A1808" s="2" t="s">
        <v>174</v>
      </c>
      <c r="B1808" s="2" t="s">
        <v>123</v>
      </c>
      <c r="C1808" s="2" t="s">
        <v>47</v>
      </c>
      <c r="D1808" s="2" t="s">
        <v>12</v>
      </c>
      <c r="E1808" s="2" t="s">
        <v>74</v>
      </c>
      <c r="F1808" s="2" t="s">
        <v>976</v>
      </c>
      <c r="G1808" s="14" t="n">
        <v>9.5</v>
      </c>
      <c r="H1808" s="14" t="n">
        <v>51.37</v>
      </c>
      <c r="I1808" s="14" t="n">
        <v>24.5</v>
      </c>
      <c r="J1808" s="23" t="n">
        <f aca="false">IF(AND(E1808="Priority",ISNUMBER('Cost model'!N200)),'Cost model'!N200,'Cost model'!M200)</f>
        <v>45</v>
      </c>
      <c r="K1808" s="14" t="n">
        <f aca="false">J1808-H1808</f>
        <v>-6.37</v>
      </c>
      <c r="L1808" s="14" t="n">
        <f aca="false">G1808-H1808</f>
        <v>-41.87</v>
      </c>
    </row>
    <row r="1809" customFormat="false" ht="15" hidden="false" customHeight="false" outlineLevel="0" collapsed="false">
      <c r="A1809" s="2" t="s">
        <v>221</v>
      </c>
      <c r="B1809" s="2" t="s">
        <v>221</v>
      </c>
      <c r="C1809" s="2" t="s">
        <v>47</v>
      </c>
      <c r="D1809" s="2" t="s">
        <v>10</v>
      </c>
      <c r="E1809" s="2" t="s">
        <v>74</v>
      </c>
      <c r="F1809" s="2" t="s">
        <v>977</v>
      </c>
      <c r="G1809" s="14" t="n">
        <v>9.5</v>
      </c>
      <c r="H1809" s="14" t="n">
        <v>5.81</v>
      </c>
      <c r="I1809" s="14" t="n">
        <v>9.5</v>
      </c>
      <c r="J1809" s="23" t="n">
        <f aca="false">IF(AND(E1809="Priority",ISNUMBER('Cost model'!N737)),'Cost model'!N737,'Cost model'!M737)</f>
        <v>8.5</v>
      </c>
      <c r="K1809" s="14" t="n">
        <f aca="false">J1809-H1809</f>
        <v>2.69</v>
      </c>
      <c r="L1809" s="14" t="n">
        <f aca="false">G1809-H1809</f>
        <v>3.69</v>
      </c>
    </row>
    <row r="1810" customFormat="false" ht="15" hidden="false" customHeight="false" outlineLevel="0" collapsed="false">
      <c r="A1810" s="2" t="s">
        <v>142</v>
      </c>
      <c r="B1810" s="2" t="s">
        <v>142</v>
      </c>
      <c r="C1810" s="2" t="s">
        <v>48</v>
      </c>
      <c r="D1810" s="2" t="s">
        <v>10</v>
      </c>
      <c r="E1810" s="2" t="s">
        <v>74</v>
      </c>
      <c r="F1810" s="2" t="s">
        <v>977</v>
      </c>
      <c r="G1810" s="14" t="n">
        <v>9.5</v>
      </c>
      <c r="H1810" s="14" t="n">
        <v>10.42</v>
      </c>
      <c r="I1810" s="14" t="n">
        <v>12.5</v>
      </c>
      <c r="J1810" s="23" t="n">
        <f aca="false">IF(AND(E1810="Priority",ISNUMBER('Cost model'!N633)),'Cost model'!N633,'Cost model'!M633)</f>
        <v>11.5</v>
      </c>
      <c r="K1810" s="14" t="n">
        <f aca="false">J1810-H1810</f>
        <v>1.08</v>
      </c>
      <c r="L1810" s="14" t="n">
        <f aca="false">G1810-H1810</f>
        <v>-0.92</v>
      </c>
    </row>
    <row r="1811" customFormat="false" ht="15" hidden="false" customHeight="false" outlineLevel="0" collapsed="false">
      <c r="A1811" s="2" t="s">
        <v>123</v>
      </c>
      <c r="B1811" s="2" t="s">
        <v>174</v>
      </c>
      <c r="C1811" s="2" t="s">
        <v>47</v>
      </c>
      <c r="D1811" s="2" t="s">
        <v>12</v>
      </c>
      <c r="E1811" s="2" t="s">
        <v>74</v>
      </c>
      <c r="F1811" s="2" t="s">
        <v>976</v>
      </c>
      <c r="G1811" s="14" t="n">
        <v>9.5</v>
      </c>
      <c r="H1811" s="14" t="n">
        <v>13.21</v>
      </c>
      <c r="I1811" s="14" t="n">
        <v>19.5</v>
      </c>
      <c r="J1811" s="23" t="n">
        <f aca="false">IF(AND(E1811="Priority",ISNUMBER('Cost model'!N50)),'Cost model'!N50,'Cost model'!M50)</f>
        <v>40</v>
      </c>
      <c r="K1811" s="14" t="n">
        <f aca="false">J1811-H1811</f>
        <v>26.79</v>
      </c>
      <c r="L1811" s="14" t="n">
        <f aca="false">G1811-H1811</f>
        <v>-3.71</v>
      </c>
    </row>
    <row r="1812" customFormat="false" ht="15" hidden="false" customHeight="false" outlineLevel="0" collapsed="false">
      <c r="A1812" s="2" t="s">
        <v>124</v>
      </c>
      <c r="B1812" s="2" t="s">
        <v>124</v>
      </c>
      <c r="C1812" s="2" t="s">
        <v>48</v>
      </c>
      <c r="D1812" s="2" t="s">
        <v>10</v>
      </c>
      <c r="E1812" s="2" t="s">
        <v>74</v>
      </c>
      <c r="F1812" s="2" t="s">
        <v>977</v>
      </c>
      <c r="G1812" s="14" t="n">
        <v>12.5</v>
      </c>
      <c r="H1812" s="14" t="n">
        <v>15</v>
      </c>
      <c r="I1812" s="14" t="n">
        <v>12.5</v>
      </c>
      <c r="J1812" s="23" t="n">
        <f aca="false">IF(AND(E1812="Priority",ISNUMBER('Cost model'!N318)),'Cost model'!N318,'Cost model'!M318)</f>
        <v>14.5</v>
      </c>
      <c r="K1812" s="14" t="n">
        <f aca="false">J1812-H1812</f>
        <v>-0.5</v>
      </c>
      <c r="L1812" s="14" t="n">
        <f aca="false">G1812-H1812</f>
        <v>-2.5</v>
      </c>
    </row>
    <row r="1813" customFormat="false" ht="15" hidden="false" customHeight="false" outlineLevel="0" collapsed="false">
      <c r="A1813" s="2" t="s">
        <v>142</v>
      </c>
      <c r="B1813" s="2" t="s">
        <v>142</v>
      </c>
      <c r="C1813" s="2" t="s">
        <v>47</v>
      </c>
      <c r="D1813" s="2" t="s">
        <v>10</v>
      </c>
      <c r="E1813" s="2" t="s">
        <v>74</v>
      </c>
      <c r="F1813" s="2" t="s">
        <v>977</v>
      </c>
      <c r="G1813" s="14" t="n">
        <v>17.5</v>
      </c>
      <c r="H1813" s="14" t="n">
        <v>20.05</v>
      </c>
      <c r="I1813" s="14" t="n">
        <v>9.5</v>
      </c>
      <c r="J1813" s="23" t="n">
        <f aca="false">IF(AND(E1813="Priority",ISNUMBER('Cost model'!N632)),'Cost model'!N632,'Cost model'!M632)</f>
        <v>9.5</v>
      </c>
      <c r="K1813" s="14" t="n">
        <f aca="false">J1813-H1813</f>
        <v>-10.55</v>
      </c>
      <c r="L1813" s="14" t="n">
        <f aca="false">G1813-H1813</f>
        <v>-2.55</v>
      </c>
    </row>
    <row r="1814" customFormat="false" ht="15" hidden="false" customHeight="false" outlineLevel="0" collapsed="false">
      <c r="A1814" s="2" t="s">
        <v>124</v>
      </c>
      <c r="B1814" s="2" t="s">
        <v>124</v>
      </c>
      <c r="C1814" s="2" t="s">
        <v>47</v>
      </c>
      <c r="D1814" s="2" t="s">
        <v>12</v>
      </c>
      <c r="E1814" s="2" t="s">
        <v>74</v>
      </c>
      <c r="F1814" s="2" t="s">
        <v>977</v>
      </c>
      <c r="G1814" s="14" t="n">
        <v>9.5</v>
      </c>
      <c r="H1814" s="14" t="n">
        <v>28.18</v>
      </c>
      <c r="I1814" s="14" t="n">
        <v>9.5</v>
      </c>
      <c r="J1814" s="23" t="n">
        <f aca="false">IF(AND(E1814="Priority",ISNUMBER('Cost model'!N320)),'Cost model'!N320,'Cost model'!M320)</f>
        <v>24.5</v>
      </c>
      <c r="K1814" s="14" t="n">
        <f aca="false">J1814-H1814</f>
        <v>-3.68</v>
      </c>
      <c r="L1814" s="14" t="n">
        <f aca="false">G1814-H1814</f>
        <v>-18.68</v>
      </c>
    </row>
    <row r="1815" customFormat="false" ht="15" hidden="false" customHeight="false" outlineLevel="0" collapsed="false">
      <c r="A1815" s="2" t="s">
        <v>174</v>
      </c>
      <c r="B1815" s="2" t="s">
        <v>174</v>
      </c>
      <c r="C1815" s="2" t="s">
        <v>47</v>
      </c>
      <c r="D1815" s="2" t="s">
        <v>10</v>
      </c>
      <c r="E1815" s="2" t="s">
        <v>74</v>
      </c>
      <c r="F1815" s="2" t="s">
        <v>977</v>
      </c>
      <c r="G1815" s="14" t="n">
        <v>9.5</v>
      </c>
      <c r="H1815" s="14" t="n">
        <v>6.48</v>
      </c>
      <c r="I1815" s="14" t="n">
        <v>9.5</v>
      </c>
      <c r="J1815" s="23" t="n">
        <f aca="false">IF(AND(E1815="Priority",ISNUMBER('Cost model'!N167)),'Cost model'!N167,'Cost model'!M167)</f>
        <v>8.5</v>
      </c>
      <c r="K1815" s="14" t="n">
        <f aca="false">J1815-H1815</f>
        <v>2.02</v>
      </c>
      <c r="L1815" s="14" t="n">
        <f aca="false">G1815-H1815</f>
        <v>3.02</v>
      </c>
    </row>
    <row r="1816" customFormat="false" ht="15" hidden="false" customHeight="false" outlineLevel="0" collapsed="false">
      <c r="A1816" s="2" t="s">
        <v>142</v>
      </c>
      <c r="B1816" s="2" t="s">
        <v>142</v>
      </c>
      <c r="C1816" s="2" t="s">
        <v>47</v>
      </c>
      <c r="D1816" s="2" t="s">
        <v>12</v>
      </c>
      <c r="E1816" s="2" t="s">
        <v>83</v>
      </c>
      <c r="F1816" s="2" t="s">
        <v>977</v>
      </c>
      <c r="G1816" s="14" t="n">
        <v>19.5</v>
      </c>
      <c r="H1816" s="14" t="n">
        <v>41</v>
      </c>
      <c r="I1816" s="14" t="n">
        <v>19.5</v>
      </c>
      <c r="J1816" s="23" t="n">
        <f aca="false">IF(AND(E1816="Priority",ISNUMBER('Cost model'!N635)),'Cost model'!N635,'Cost model'!M635)</f>
        <v>40</v>
      </c>
      <c r="K1816" s="14" t="n">
        <f aca="false">J1816-H1816</f>
        <v>-1</v>
      </c>
      <c r="L1816" s="14" t="n">
        <f aca="false">G1816-H1816</f>
        <v>-21.5</v>
      </c>
    </row>
    <row r="1817" customFormat="false" ht="15" hidden="false" customHeight="false" outlineLevel="0" collapsed="false">
      <c r="A1817" s="2" t="s">
        <v>174</v>
      </c>
      <c r="B1817" s="2" t="s">
        <v>174</v>
      </c>
      <c r="C1817" s="2" t="s">
        <v>47</v>
      </c>
      <c r="D1817" s="2" t="s">
        <v>14</v>
      </c>
      <c r="E1817" s="2" t="s">
        <v>74</v>
      </c>
      <c r="F1817" s="2" t="s">
        <v>977</v>
      </c>
      <c r="G1817" s="14" t="n">
        <v>19</v>
      </c>
      <c r="H1817" s="14" t="n">
        <v>86.17</v>
      </c>
      <c r="I1817" s="14" t="n">
        <v>25</v>
      </c>
      <c r="J1817" s="23" t="n">
        <f aca="false">IF(AND(E1817="Priority",ISNUMBER('Cost model'!N176)),'Cost model'!N176,'Cost model'!M176)</f>
        <v>95</v>
      </c>
      <c r="K1817" s="14" t="n">
        <f aca="false">J1817-H1817</f>
        <v>8.83</v>
      </c>
      <c r="L1817" s="14" t="n">
        <f aca="false">G1817-H1817</f>
        <v>-67.17</v>
      </c>
    </row>
    <row r="1818" customFormat="false" ht="15" hidden="false" customHeight="false" outlineLevel="0" collapsed="false">
      <c r="A1818" s="2" t="s">
        <v>124</v>
      </c>
      <c r="B1818" s="2" t="s">
        <v>124</v>
      </c>
      <c r="C1818" s="2" t="s">
        <v>47</v>
      </c>
      <c r="D1818" s="2" t="s">
        <v>12</v>
      </c>
      <c r="E1818" s="2" t="s">
        <v>74</v>
      </c>
      <c r="F1818" s="2" t="s">
        <v>977</v>
      </c>
      <c r="G1818" s="14" t="n">
        <v>9.5</v>
      </c>
      <c r="H1818" s="14" t="n">
        <v>41.66</v>
      </c>
      <c r="I1818" s="14" t="n">
        <v>9.5</v>
      </c>
      <c r="J1818" s="23" t="n">
        <f aca="false">IF(AND(E1818="Priority",ISNUMBER('Cost model'!N320)),'Cost model'!N320,'Cost model'!M320)</f>
        <v>24.5</v>
      </c>
      <c r="K1818" s="14" t="n">
        <f aca="false">J1818-H1818</f>
        <v>-17.16</v>
      </c>
      <c r="L1818" s="14" t="n">
        <f aca="false">G1818-H1818</f>
        <v>-32.16</v>
      </c>
    </row>
    <row r="1819" customFormat="false" ht="15" hidden="false" customHeight="false" outlineLevel="0" collapsed="false">
      <c r="A1819" s="2" t="s">
        <v>142</v>
      </c>
      <c r="B1819" s="2" t="s">
        <v>142</v>
      </c>
      <c r="C1819" s="2" t="s">
        <v>47</v>
      </c>
      <c r="D1819" s="2" t="s">
        <v>12</v>
      </c>
      <c r="E1819" s="2" t="s">
        <v>83</v>
      </c>
      <c r="F1819" s="2" t="s">
        <v>977</v>
      </c>
      <c r="G1819" s="14" t="n">
        <v>19.5</v>
      </c>
      <c r="H1819" s="14" t="n">
        <v>28.12</v>
      </c>
      <c r="I1819" s="14" t="n">
        <v>19.5</v>
      </c>
      <c r="J1819" s="23" t="n">
        <f aca="false">IF(AND(E1819="Priority",ISNUMBER('Cost model'!N635)),'Cost model'!N635,'Cost model'!M635)</f>
        <v>40</v>
      </c>
      <c r="K1819" s="14" t="n">
        <f aca="false">J1819-H1819</f>
        <v>11.88</v>
      </c>
      <c r="L1819" s="14" t="n">
        <f aca="false">G1819-H1819</f>
        <v>-8.62</v>
      </c>
    </row>
    <row r="1820" customFormat="false" ht="15" hidden="false" customHeight="false" outlineLevel="0" collapsed="false">
      <c r="A1820" s="2" t="s">
        <v>221</v>
      </c>
      <c r="B1820" s="2" t="s">
        <v>221</v>
      </c>
      <c r="C1820" s="2" t="s">
        <v>47</v>
      </c>
      <c r="D1820" s="2" t="s">
        <v>10</v>
      </c>
      <c r="E1820" s="2" t="s">
        <v>74</v>
      </c>
      <c r="F1820" s="2" t="s">
        <v>977</v>
      </c>
      <c r="G1820" s="14" t="n">
        <v>9.5</v>
      </c>
      <c r="H1820" s="14" t="n">
        <v>5.81</v>
      </c>
      <c r="I1820" s="14" t="n">
        <v>9.5</v>
      </c>
      <c r="J1820" s="23" t="n">
        <f aca="false">IF(AND(E1820="Priority",ISNUMBER('Cost model'!N737)),'Cost model'!N737,'Cost model'!M737)</f>
        <v>8.5</v>
      </c>
      <c r="K1820" s="14" t="n">
        <f aca="false">J1820-H1820</f>
        <v>2.69</v>
      </c>
      <c r="L1820" s="14" t="n">
        <f aca="false">G1820-H1820</f>
        <v>3.69</v>
      </c>
    </row>
    <row r="1821" customFormat="false" ht="15" hidden="false" customHeight="false" outlineLevel="0" collapsed="false">
      <c r="A1821" s="2" t="s">
        <v>124</v>
      </c>
      <c r="B1821" s="2" t="s">
        <v>124</v>
      </c>
      <c r="C1821" s="2" t="s">
        <v>47</v>
      </c>
      <c r="D1821" s="2" t="s">
        <v>10</v>
      </c>
      <c r="E1821" s="2" t="s">
        <v>74</v>
      </c>
      <c r="F1821" s="2" t="s">
        <v>977</v>
      </c>
      <c r="G1821" s="14" t="n">
        <v>9.5</v>
      </c>
      <c r="H1821" s="14" t="n">
        <v>6.85</v>
      </c>
      <c r="I1821" s="14" t="n">
        <v>9.5</v>
      </c>
      <c r="J1821" s="23" t="n">
        <f aca="false">IF(AND(E1821="Priority",ISNUMBER('Cost model'!N317)),'Cost model'!N317,'Cost model'!M317)</f>
        <v>10.5</v>
      </c>
      <c r="K1821" s="14" t="n">
        <f aca="false">J1821-H1821</f>
        <v>3.65</v>
      </c>
      <c r="L1821" s="14" t="n">
        <f aca="false">G1821-H1821</f>
        <v>2.65</v>
      </c>
    </row>
    <row r="1822" customFormat="false" ht="15" hidden="false" customHeight="false" outlineLevel="0" collapsed="false">
      <c r="A1822" s="2" t="s">
        <v>124</v>
      </c>
      <c r="B1822" s="2" t="s">
        <v>124</v>
      </c>
      <c r="C1822" s="2" t="s">
        <v>47</v>
      </c>
      <c r="D1822" s="2" t="s">
        <v>12</v>
      </c>
      <c r="E1822" s="2" t="s">
        <v>74</v>
      </c>
      <c r="F1822" s="2" t="s">
        <v>977</v>
      </c>
      <c r="G1822" s="14" t="n">
        <v>9.5</v>
      </c>
      <c r="H1822" s="14" t="n">
        <v>41.25</v>
      </c>
      <c r="I1822" s="14" t="n">
        <v>9.5</v>
      </c>
      <c r="J1822" s="23" t="n">
        <f aca="false">IF(AND(E1822="Priority",ISNUMBER('Cost model'!N320)),'Cost model'!N320,'Cost model'!M320)</f>
        <v>24.5</v>
      </c>
      <c r="K1822" s="14" t="n">
        <f aca="false">J1822-H1822</f>
        <v>-16.75</v>
      </c>
      <c r="L1822" s="14" t="n">
        <f aca="false">G1822-H1822</f>
        <v>-31.75</v>
      </c>
    </row>
    <row r="1823" customFormat="false" ht="15" hidden="false" customHeight="false" outlineLevel="0" collapsed="false">
      <c r="A1823" s="2" t="s">
        <v>205</v>
      </c>
      <c r="B1823" s="2" t="s">
        <v>142</v>
      </c>
      <c r="C1823" s="2" t="s">
        <v>48</v>
      </c>
      <c r="D1823" s="2" t="s">
        <v>12</v>
      </c>
      <c r="E1823" s="2" t="s">
        <v>83</v>
      </c>
      <c r="F1823" s="2" t="s">
        <v>976</v>
      </c>
      <c r="G1823" s="14" t="n">
        <v>24.5</v>
      </c>
      <c r="H1823" s="14" t="n">
        <v>26.87</v>
      </c>
      <c r="I1823" s="14" t="n">
        <v>24.5</v>
      </c>
      <c r="J1823" s="23" t="n">
        <f aca="false">IF(AND(E1823="Priority",ISNUMBER('Cost model'!N546)),'Cost model'!N546,'Cost model'!M546)</f>
        <v>80</v>
      </c>
      <c r="K1823" s="14" t="n">
        <f aca="false">J1823-H1823</f>
        <v>53.13</v>
      </c>
      <c r="L1823" s="14" t="n">
        <f aca="false">G1823-H1823</f>
        <v>-2.37</v>
      </c>
    </row>
    <row r="1824" customFormat="false" ht="15" hidden="false" customHeight="false" outlineLevel="0" collapsed="false">
      <c r="A1824" s="2" t="s">
        <v>221</v>
      </c>
      <c r="B1824" s="2" t="s">
        <v>221</v>
      </c>
      <c r="C1824" s="2" t="s">
        <v>49</v>
      </c>
      <c r="D1824" s="2" t="s">
        <v>14</v>
      </c>
      <c r="E1824" s="2" t="s">
        <v>83</v>
      </c>
      <c r="F1824" s="2" t="s">
        <v>977</v>
      </c>
      <c r="G1824" s="14" t="n">
        <v>150</v>
      </c>
      <c r="H1824" s="14" t="n">
        <v>249.91</v>
      </c>
      <c r="I1824" s="14" t="n">
        <v>150</v>
      </c>
      <c r="J1824" s="23" t="n">
        <f aca="false">IF(AND(E1824="Priority",ISNUMBER('Cost model'!N748)),'Cost model'!N748,'Cost model'!M748)</f>
        <v>285</v>
      </c>
      <c r="K1824" s="14" t="n">
        <f aca="false">J1824-H1824</f>
        <v>35.09</v>
      </c>
      <c r="L1824" s="14" t="n">
        <f aca="false">G1824-H1824</f>
        <v>-99.91</v>
      </c>
    </row>
    <row r="1825" customFormat="false" ht="15" hidden="false" customHeight="false" outlineLevel="0" collapsed="false">
      <c r="A1825" s="2" t="s">
        <v>142</v>
      </c>
      <c r="B1825" s="2" t="s">
        <v>142</v>
      </c>
      <c r="C1825" s="2" t="s">
        <v>49</v>
      </c>
      <c r="D1825" s="2" t="s">
        <v>12</v>
      </c>
      <c r="E1825" s="2" t="s">
        <v>74</v>
      </c>
      <c r="F1825" s="2" t="s">
        <v>977</v>
      </c>
      <c r="G1825" s="14" t="n">
        <v>19.5</v>
      </c>
      <c r="H1825" s="14" t="n">
        <v>44.45</v>
      </c>
      <c r="I1825" s="14" t="n">
        <v>19.5</v>
      </c>
      <c r="J1825" s="23" t="n">
        <f aca="false">IF(AND(E1825="Priority",ISNUMBER('Cost model'!N637)),'Cost model'!N637,'Cost model'!M637)</f>
        <v>45</v>
      </c>
      <c r="K1825" s="14" t="n">
        <f aca="false">J1825-H1825</f>
        <v>0.549999999999997</v>
      </c>
      <c r="L1825" s="14" t="n">
        <f aca="false">G1825-H1825</f>
        <v>-24.95</v>
      </c>
    </row>
    <row r="1826" customFormat="false" ht="15" hidden="false" customHeight="false" outlineLevel="0" collapsed="false">
      <c r="A1826" s="2" t="s">
        <v>124</v>
      </c>
      <c r="B1826" s="2" t="s">
        <v>124</v>
      </c>
      <c r="C1826" s="2" t="s">
        <v>48</v>
      </c>
      <c r="D1826" s="2" t="s">
        <v>10</v>
      </c>
      <c r="E1826" s="2" t="s">
        <v>74</v>
      </c>
      <c r="F1826" s="2" t="s">
        <v>977</v>
      </c>
      <c r="G1826" s="14" t="n">
        <v>12.5</v>
      </c>
      <c r="H1826" s="14" t="n">
        <v>15.55</v>
      </c>
      <c r="I1826" s="14" t="n">
        <v>12.5</v>
      </c>
      <c r="J1826" s="23" t="n">
        <f aca="false">IF(AND(E1826="Priority",ISNUMBER('Cost model'!N318)),'Cost model'!N318,'Cost model'!M318)</f>
        <v>14.5</v>
      </c>
      <c r="K1826" s="14" t="n">
        <f aca="false">J1826-H1826</f>
        <v>-1.05</v>
      </c>
      <c r="L1826" s="14" t="n">
        <f aca="false">G1826-H1826</f>
        <v>-3.05</v>
      </c>
    </row>
    <row r="1827" customFormat="false" ht="15" hidden="false" customHeight="false" outlineLevel="0" collapsed="false">
      <c r="A1827" s="2" t="s">
        <v>174</v>
      </c>
      <c r="B1827" s="2" t="s">
        <v>124</v>
      </c>
      <c r="C1827" s="2" t="s">
        <v>49</v>
      </c>
      <c r="D1827" s="2" t="s">
        <v>12</v>
      </c>
      <c r="E1827" s="2" t="s">
        <v>74</v>
      </c>
      <c r="F1827" s="2" t="s">
        <v>976</v>
      </c>
      <c r="G1827" s="14" t="n">
        <v>50</v>
      </c>
      <c r="H1827" s="14" t="n">
        <v>65.19</v>
      </c>
      <c r="I1827" s="14" t="n">
        <v>19.5</v>
      </c>
      <c r="J1827" s="23" t="n">
        <f aca="false">IF(AND(E1827="Priority",ISNUMBER('Cost model'!N112)),'Cost model'!N112,'Cost model'!M112)</f>
        <v>50</v>
      </c>
      <c r="K1827" s="14" t="n">
        <f aca="false">J1827-H1827</f>
        <v>-15.19</v>
      </c>
      <c r="L1827" s="14" t="n">
        <f aca="false">G1827-H1827</f>
        <v>-15.19</v>
      </c>
    </row>
    <row r="1828" customFormat="false" ht="15" hidden="false" customHeight="false" outlineLevel="0" collapsed="false">
      <c r="A1828" s="2" t="s">
        <v>124</v>
      </c>
      <c r="B1828" s="2" t="s">
        <v>124</v>
      </c>
      <c r="C1828" s="2" t="s">
        <v>47</v>
      </c>
      <c r="D1828" s="2" t="s">
        <v>10</v>
      </c>
      <c r="E1828" s="2" t="s">
        <v>74</v>
      </c>
      <c r="F1828" s="2" t="s">
        <v>977</v>
      </c>
      <c r="G1828" s="14" t="n">
        <v>9.5</v>
      </c>
      <c r="H1828" s="14" t="n">
        <v>6.48</v>
      </c>
      <c r="I1828" s="14" t="n">
        <v>9.5</v>
      </c>
      <c r="J1828" s="23" t="n">
        <f aca="false">IF(AND(E1828="Priority",ISNUMBER('Cost model'!N317)),'Cost model'!N317,'Cost model'!M317)</f>
        <v>10.5</v>
      </c>
      <c r="K1828" s="14" t="n">
        <f aca="false">J1828-H1828</f>
        <v>4.02</v>
      </c>
      <c r="L1828" s="14" t="n">
        <f aca="false">G1828-H1828</f>
        <v>3.02</v>
      </c>
    </row>
    <row r="1829" customFormat="false" ht="15" hidden="false" customHeight="false" outlineLevel="0" collapsed="false">
      <c r="A1829" s="2" t="s">
        <v>124</v>
      </c>
      <c r="B1829" s="2" t="s">
        <v>124</v>
      </c>
      <c r="C1829" s="2" t="s">
        <v>49</v>
      </c>
      <c r="D1829" s="2" t="s">
        <v>10</v>
      </c>
      <c r="E1829" s="2" t="s">
        <v>74</v>
      </c>
      <c r="F1829" s="2" t="s">
        <v>977</v>
      </c>
      <c r="G1829" s="14" t="n">
        <v>9.5</v>
      </c>
      <c r="H1829" s="14" t="n">
        <v>19.92</v>
      </c>
      <c r="I1829" s="14" t="n">
        <v>17.5</v>
      </c>
      <c r="J1829" s="23" t="n">
        <f aca="false">IF(AND(E1829="Priority",ISNUMBER('Cost model'!N319)),'Cost model'!N319,'Cost model'!M319)</f>
        <v>16.5</v>
      </c>
      <c r="K1829" s="14" t="n">
        <f aca="false">J1829-H1829</f>
        <v>-3.42</v>
      </c>
      <c r="L1829" s="14" t="n">
        <f aca="false">G1829-H1829</f>
        <v>-10.42</v>
      </c>
    </row>
    <row r="1830" customFormat="false" ht="15" hidden="false" customHeight="false" outlineLevel="0" collapsed="false">
      <c r="A1830" s="2" t="s">
        <v>221</v>
      </c>
      <c r="B1830" s="2" t="s">
        <v>158</v>
      </c>
      <c r="C1830" s="2" t="s">
        <v>47</v>
      </c>
      <c r="D1830" s="2" t="s">
        <v>10</v>
      </c>
      <c r="E1830" s="2" t="s">
        <v>74</v>
      </c>
      <c r="F1830" s="2" t="s">
        <v>976</v>
      </c>
      <c r="G1830" s="14" t="n">
        <v>14.5</v>
      </c>
      <c r="H1830" s="14" t="n">
        <v>10.58</v>
      </c>
      <c r="I1830" s="14" t="n">
        <v>14.5</v>
      </c>
      <c r="J1830" s="23" t="n">
        <f aca="false">IF(AND(E1830="Priority",ISNUMBER('Cost model'!N752)),'Cost model'!N752,'Cost model'!M752)</f>
        <v>12.5</v>
      </c>
      <c r="K1830" s="14" t="n">
        <f aca="false">J1830-H1830</f>
        <v>1.92</v>
      </c>
      <c r="L1830" s="14" t="n">
        <f aca="false">G1830-H1830</f>
        <v>3.92</v>
      </c>
    </row>
    <row r="1831" customFormat="false" ht="15" hidden="false" customHeight="false" outlineLevel="0" collapsed="false">
      <c r="A1831" s="2" t="s">
        <v>142</v>
      </c>
      <c r="B1831" s="2" t="s">
        <v>142</v>
      </c>
      <c r="C1831" s="2" t="s">
        <v>47</v>
      </c>
      <c r="D1831" s="2" t="s">
        <v>10</v>
      </c>
      <c r="E1831" s="2" t="s">
        <v>83</v>
      </c>
      <c r="F1831" s="2" t="s">
        <v>977</v>
      </c>
      <c r="G1831" s="14" t="n">
        <v>14.5</v>
      </c>
      <c r="H1831" s="14" t="n">
        <v>22.84</v>
      </c>
      <c r="I1831" s="14" t="n">
        <v>14.5</v>
      </c>
      <c r="J1831" s="23" t="n">
        <f aca="false">IF(AND(E1831="Priority",ISNUMBER('Cost model'!N632)),'Cost model'!N632,'Cost model'!M632)</f>
        <v>14.5</v>
      </c>
      <c r="K1831" s="14" t="n">
        <f aca="false">J1831-H1831</f>
        <v>-8.34</v>
      </c>
      <c r="L1831" s="14" t="n">
        <f aca="false">G1831-H1831</f>
        <v>-8.34</v>
      </c>
    </row>
    <row r="1832" customFormat="false" ht="15" hidden="false" customHeight="false" outlineLevel="0" collapsed="false">
      <c r="A1832" s="2" t="s">
        <v>124</v>
      </c>
      <c r="B1832" s="2" t="s">
        <v>124</v>
      </c>
      <c r="C1832" s="2" t="s">
        <v>49</v>
      </c>
      <c r="D1832" s="2" t="s">
        <v>12</v>
      </c>
      <c r="E1832" s="2" t="s">
        <v>74</v>
      </c>
      <c r="F1832" s="2" t="s">
        <v>977</v>
      </c>
      <c r="G1832" s="14" t="n">
        <v>17.5</v>
      </c>
      <c r="H1832" s="14" t="n">
        <v>29.54</v>
      </c>
      <c r="I1832" s="14" t="n">
        <v>19.5</v>
      </c>
      <c r="J1832" s="23" t="n">
        <f aca="false">IF(AND(E1832="Priority",ISNUMBER('Cost model'!N322)),'Cost model'!N322,'Cost model'!M322)</f>
        <v>50</v>
      </c>
      <c r="K1832" s="14" t="n">
        <f aca="false">J1832-H1832</f>
        <v>20.46</v>
      </c>
      <c r="L1832" s="14" t="n">
        <f aca="false">G1832-H1832</f>
        <v>-12.04</v>
      </c>
    </row>
    <row r="1833" customFormat="false" ht="15" hidden="false" customHeight="false" outlineLevel="0" collapsed="false">
      <c r="A1833" s="2" t="s">
        <v>142</v>
      </c>
      <c r="B1833" s="2" t="s">
        <v>142</v>
      </c>
      <c r="C1833" s="2" t="s">
        <v>48</v>
      </c>
      <c r="D1833" s="2" t="s">
        <v>10</v>
      </c>
      <c r="E1833" s="2" t="s">
        <v>74</v>
      </c>
      <c r="F1833" s="2" t="s">
        <v>977</v>
      </c>
      <c r="G1833" s="14" t="n">
        <v>14.5</v>
      </c>
      <c r="H1833" s="14" t="n">
        <v>10.46</v>
      </c>
      <c r="I1833" s="14" t="n">
        <v>12.5</v>
      </c>
      <c r="J1833" s="23" t="n">
        <f aca="false">IF(AND(E1833="Priority",ISNUMBER('Cost model'!N633)),'Cost model'!N633,'Cost model'!M633)</f>
        <v>11.5</v>
      </c>
      <c r="K1833" s="14" t="n">
        <f aca="false">J1833-H1833</f>
        <v>1.04</v>
      </c>
      <c r="L1833" s="14" t="n">
        <f aca="false">G1833-H1833</f>
        <v>4.04</v>
      </c>
    </row>
    <row r="1834" customFormat="false" ht="15" hidden="false" customHeight="false" outlineLevel="0" collapsed="false">
      <c r="A1834" s="2" t="s">
        <v>174</v>
      </c>
      <c r="B1834" s="2" t="s">
        <v>124</v>
      </c>
      <c r="C1834" s="2" t="s">
        <v>47</v>
      </c>
      <c r="D1834" s="2" t="s">
        <v>12</v>
      </c>
      <c r="E1834" s="2" t="s">
        <v>74</v>
      </c>
      <c r="F1834" s="2" t="s">
        <v>976</v>
      </c>
      <c r="G1834" s="14" t="n">
        <v>9.5</v>
      </c>
      <c r="H1834" s="14" t="n">
        <v>12.36</v>
      </c>
      <c r="I1834" s="14" t="n">
        <v>9.5</v>
      </c>
      <c r="J1834" s="23" t="n">
        <f aca="false">IF(AND(E1834="Priority",ISNUMBER('Cost model'!N110)),'Cost model'!N110,'Cost model'!M110)</f>
        <v>40</v>
      </c>
      <c r="K1834" s="14" t="n">
        <f aca="false">J1834-H1834</f>
        <v>27.64</v>
      </c>
      <c r="L1834" s="14" t="n">
        <f aca="false">G1834-H1834</f>
        <v>-2.86</v>
      </c>
    </row>
    <row r="1835" customFormat="false" ht="15" hidden="false" customHeight="false" outlineLevel="0" collapsed="false">
      <c r="A1835" s="2" t="s">
        <v>174</v>
      </c>
      <c r="B1835" s="2" t="s">
        <v>174</v>
      </c>
      <c r="C1835" s="2" t="s">
        <v>48</v>
      </c>
      <c r="D1835" s="2" t="s">
        <v>12</v>
      </c>
      <c r="E1835" s="2" t="s">
        <v>74</v>
      </c>
      <c r="F1835" s="2" t="s">
        <v>977</v>
      </c>
      <c r="G1835" s="14" t="n">
        <v>12.5</v>
      </c>
      <c r="H1835" s="14" t="n">
        <v>41</v>
      </c>
      <c r="I1835" s="14" t="n">
        <v>12.5</v>
      </c>
      <c r="J1835" s="23" t="n">
        <f aca="false">IF(AND(E1835="Priority",ISNUMBER('Cost model'!N171)),'Cost model'!N171,'Cost model'!M171)</f>
        <v>40</v>
      </c>
      <c r="K1835" s="14" t="n">
        <f aca="false">J1835-H1835</f>
        <v>-1</v>
      </c>
      <c r="L1835" s="14" t="n">
        <f aca="false">G1835-H1835</f>
        <v>-28.5</v>
      </c>
    </row>
    <row r="1836" customFormat="false" ht="15" hidden="false" customHeight="false" outlineLevel="0" collapsed="false">
      <c r="A1836" s="2" t="s">
        <v>124</v>
      </c>
      <c r="B1836" s="2" t="s">
        <v>124</v>
      </c>
      <c r="C1836" s="2" t="s">
        <v>48</v>
      </c>
      <c r="D1836" s="2" t="s">
        <v>13</v>
      </c>
      <c r="E1836" s="2" t="s">
        <v>74</v>
      </c>
      <c r="F1836" s="2" t="s">
        <v>977</v>
      </c>
      <c r="G1836" s="14" t="n">
        <v>24.5</v>
      </c>
      <c r="H1836" s="14" t="n">
        <v>89.2</v>
      </c>
      <c r="I1836" s="14" t="n">
        <v>24.5</v>
      </c>
      <c r="J1836" s="23" t="n">
        <f aca="false">IF(AND(E1836="Priority",ISNUMBER('Cost model'!N324)),'Cost model'!N324,'Cost model'!M324)</f>
        <v>85</v>
      </c>
      <c r="K1836" s="14" t="n">
        <f aca="false">J1836-H1836</f>
        <v>-4.2</v>
      </c>
      <c r="L1836" s="14" t="n">
        <f aca="false">G1836-H1836</f>
        <v>-64.7</v>
      </c>
    </row>
    <row r="1837" customFormat="false" ht="15" hidden="false" customHeight="false" outlineLevel="0" collapsed="false">
      <c r="A1837" s="2" t="s">
        <v>142</v>
      </c>
      <c r="B1837" s="2" t="s">
        <v>142</v>
      </c>
      <c r="C1837" s="2" t="s">
        <v>48</v>
      </c>
      <c r="D1837" s="2" t="s">
        <v>13</v>
      </c>
      <c r="E1837" s="2" t="s">
        <v>74</v>
      </c>
      <c r="F1837" s="2" t="s">
        <v>977</v>
      </c>
      <c r="G1837" s="14" t="n">
        <v>24.5</v>
      </c>
      <c r="H1837" s="14" t="n">
        <v>50.24</v>
      </c>
      <c r="I1837" s="14" t="n">
        <v>24.5</v>
      </c>
      <c r="J1837" s="23" t="n">
        <f aca="false">IF(AND(E1837="Priority",ISNUMBER('Cost model'!N639)),'Cost model'!N639,'Cost model'!M639)</f>
        <v>60</v>
      </c>
      <c r="K1837" s="14" t="n">
        <f aca="false">J1837-H1837</f>
        <v>9.76</v>
      </c>
      <c r="L1837" s="14" t="n">
        <f aca="false">G1837-H1837</f>
        <v>-25.74</v>
      </c>
    </row>
    <row r="1838" customFormat="false" ht="15" hidden="false" customHeight="false" outlineLevel="0" collapsed="false">
      <c r="A1838" s="2" t="s">
        <v>221</v>
      </c>
      <c r="B1838" s="2" t="s">
        <v>221</v>
      </c>
      <c r="C1838" s="2" t="s">
        <v>47</v>
      </c>
      <c r="D1838" s="2" t="s">
        <v>13</v>
      </c>
      <c r="E1838" s="2" t="s">
        <v>74</v>
      </c>
      <c r="F1838" s="2" t="s">
        <v>977</v>
      </c>
      <c r="G1838" s="14" t="n">
        <v>9.5</v>
      </c>
      <c r="H1838" s="14" t="n">
        <v>30</v>
      </c>
      <c r="I1838" s="14" t="n">
        <v>19.5</v>
      </c>
      <c r="J1838" s="23" t="n">
        <f aca="false">IF(AND(E1838="Priority",ISNUMBER('Cost model'!N743)),'Cost model'!N743,'Cost model'!M743)</f>
        <v>45</v>
      </c>
      <c r="K1838" s="14" t="n">
        <f aca="false">J1838-H1838</f>
        <v>15</v>
      </c>
      <c r="L1838" s="14" t="n">
        <f aca="false">G1838-H1838</f>
        <v>-20.5</v>
      </c>
    </row>
    <row r="1839" customFormat="false" ht="15" hidden="false" customHeight="false" outlineLevel="0" collapsed="false">
      <c r="A1839" s="2" t="s">
        <v>124</v>
      </c>
      <c r="B1839" s="2" t="s">
        <v>124</v>
      </c>
      <c r="C1839" s="2" t="s">
        <v>47</v>
      </c>
      <c r="D1839" s="2" t="s">
        <v>10</v>
      </c>
      <c r="E1839" s="2" t="s">
        <v>83</v>
      </c>
      <c r="F1839" s="2" t="s">
        <v>977</v>
      </c>
      <c r="G1839" s="14" t="n">
        <v>14.5</v>
      </c>
      <c r="H1839" s="14" t="n">
        <v>7.54</v>
      </c>
      <c r="I1839" s="14" t="n">
        <v>14.5</v>
      </c>
      <c r="J1839" s="23" t="n">
        <f aca="false">IF(AND(E1839="Priority",ISNUMBER('Cost model'!N317)),'Cost model'!N317,'Cost model'!M317)</f>
        <v>15.5</v>
      </c>
      <c r="K1839" s="14" t="n">
        <f aca="false">J1839-H1839</f>
        <v>7.96</v>
      </c>
      <c r="L1839" s="14" t="n">
        <f aca="false">G1839-H1839</f>
        <v>6.96</v>
      </c>
    </row>
    <row r="1840" customFormat="false" ht="15" hidden="false" customHeight="false" outlineLevel="0" collapsed="false">
      <c r="A1840" s="2" t="s">
        <v>221</v>
      </c>
      <c r="B1840" s="2" t="s">
        <v>221</v>
      </c>
      <c r="C1840" s="2" t="s">
        <v>49</v>
      </c>
      <c r="D1840" s="2" t="s">
        <v>14</v>
      </c>
      <c r="E1840" s="2" t="s">
        <v>74</v>
      </c>
      <c r="F1840" s="2" t="s">
        <v>977</v>
      </c>
      <c r="G1840" s="14" t="n">
        <v>50</v>
      </c>
      <c r="H1840" s="14" t="n">
        <v>160.71</v>
      </c>
      <c r="I1840" s="14" t="n">
        <v>125</v>
      </c>
      <c r="J1840" s="23" t="n">
        <f aca="false">IF(AND(E1840="Priority",ISNUMBER('Cost model'!N748)),'Cost model'!N748,'Cost model'!M748)</f>
        <v>235</v>
      </c>
      <c r="K1840" s="14" t="n">
        <f aca="false">J1840-H1840</f>
        <v>74.29</v>
      </c>
      <c r="L1840" s="14" t="n">
        <f aca="false">G1840-H1840</f>
        <v>-110.71</v>
      </c>
    </row>
    <row r="1841" customFormat="false" ht="15" hidden="false" customHeight="false" outlineLevel="0" collapsed="false">
      <c r="A1841" s="2" t="s">
        <v>124</v>
      </c>
      <c r="B1841" s="2" t="s">
        <v>124</v>
      </c>
      <c r="C1841" s="2" t="s">
        <v>47</v>
      </c>
      <c r="D1841" s="2" t="s">
        <v>12</v>
      </c>
      <c r="E1841" s="2" t="s">
        <v>74</v>
      </c>
      <c r="F1841" s="2" t="s">
        <v>977</v>
      </c>
      <c r="G1841" s="14" t="n">
        <v>9.5</v>
      </c>
      <c r="H1841" s="14" t="n">
        <v>11.22</v>
      </c>
      <c r="I1841" s="14" t="n">
        <v>9.5</v>
      </c>
      <c r="J1841" s="23" t="n">
        <f aca="false">IF(AND(E1841="Priority",ISNUMBER('Cost model'!N320)),'Cost model'!N320,'Cost model'!M320)</f>
        <v>24.5</v>
      </c>
      <c r="K1841" s="14" t="n">
        <f aca="false">J1841-H1841</f>
        <v>13.28</v>
      </c>
      <c r="L1841" s="14" t="n">
        <f aca="false">G1841-H1841</f>
        <v>-1.72</v>
      </c>
    </row>
    <row r="1842" customFormat="false" ht="15" hidden="false" customHeight="false" outlineLevel="0" collapsed="false">
      <c r="A1842" s="2" t="s">
        <v>124</v>
      </c>
      <c r="B1842" s="2" t="s">
        <v>142</v>
      </c>
      <c r="C1842" s="2" t="s">
        <v>48</v>
      </c>
      <c r="D1842" s="2" t="s">
        <v>10</v>
      </c>
      <c r="E1842" s="2" t="s">
        <v>74</v>
      </c>
      <c r="F1842" s="2" t="s">
        <v>976</v>
      </c>
      <c r="G1842" s="14" t="n">
        <v>12.5</v>
      </c>
      <c r="H1842" s="14" t="n">
        <v>22.75</v>
      </c>
      <c r="I1842" s="14" t="n">
        <v>14.5</v>
      </c>
      <c r="J1842" s="23" t="n">
        <f aca="false">IF(AND(E1842="Priority",ISNUMBER('Cost model'!N333)),'Cost model'!N333,'Cost model'!M333)</f>
        <v>18.5</v>
      </c>
      <c r="K1842" s="14" t="n">
        <f aca="false">J1842-H1842</f>
        <v>-4.25</v>
      </c>
      <c r="L1842" s="14" t="n">
        <f aca="false">G1842-H1842</f>
        <v>-10.25</v>
      </c>
    </row>
    <row r="1843" customFormat="false" ht="15" hidden="false" customHeight="false" outlineLevel="0" collapsed="false">
      <c r="A1843" s="2" t="s">
        <v>142</v>
      </c>
      <c r="B1843" s="2" t="s">
        <v>142</v>
      </c>
      <c r="C1843" s="2" t="s">
        <v>48</v>
      </c>
      <c r="D1843" s="2" t="s">
        <v>10</v>
      </c>
      <c r="E1843" s="2" t="s">
        <v>74</v>
      </c>
      <c r="F1843" s="2" t="s">
        <v>977</v>
      </c>
      <c r="G1843" s="14" t="n">
        <v>9.5</v>
      </c>
      <c r="H1843" s="14" t="n">
        <v>7.82</v>
      </c>
      <c r="I1843" s="14" t="n">
        <v>12.5</v>
      </c>
      <c r="J1843" s="23" t="n">
        <f aca="false">IF(AND(E1843="Priority",ISNUMBER('Cost model'!N633)),'Cost model'!N633,'Cost model'!M633)</f>
        <v>11.5</v>
      </c>
      <c r="K1843" s="14" t="n">
        <f aca="false">J1843-H1843</f>
        <v>3.68</v>
      </c>
      <c r="L1843" s="14" t="n">
        <f aca="false">G1843-H1843</f>
        <v>1.68</v>
      </c>
    </row>
    <row r="1844" customFormat="false" ht="15" hidden="false" customHeight="false" outlineLevel="0" collapsed="false">
      <c r="A1844" s="2" t="s">
        <v>142</v>
      </c>
      <c r="B1844" s="2" t="s">
        <v>142</v>
      </c>
      <c r="C1844" s="2" t="s">
        <v>47</v>
      </c>
      <c r="D1844" s="2" t="s">
        <v>10</v>
      </c>
      <c r="E1844" s="2" t="s">
        <v>74</v>
      </c>
      <c r="F1844" s="2" t="s">
        <v>977</v>
      </c>
      <c r="G1844" s="14" t="n">
        <v>9.5</v>
      </c>
      <c r="H1844" s="14" t="n">
        <v>7.12</v>
      </c>
      <c r="I1844" s="14" t="n">
        <v>9.5</v>
      </c>
      <c r="J1844" s="23" t="n">
        <f aca="false">IF(AND(E1844="Priority",ISNUMBER('Cost model'!N632)),'Cost model'!N632,'Cost model'!M632)</f>
        <v>9.5</v>
      </c>
      <c r="K1844" s="14" t="n">
        <f aca="false">J1844-H1844</f>
        <v>2.38</v>
      </c>
      <c r="L1844" s="14" t="n">
        <f aca="false">G1844-H1844</f>
        <v>2.38</v>
      </c>
    </row>
    <row r="1845" customFormat="false" ht="15" hidden="false" customHeight="false" outlineLevel="0" collapsed="false">
      <c r="A1845" s="2" t="s">
        <v>221</v>
      </c>
      <c r="B1845" s="2" t="s">
        <v>158</v>
      </c>
      <c r="C1845" s="2" t="s">
        <v>47</v>
      </c>
      <c r="D1845" s="2" t="s">
        <v>14</v>
      </c>
      <c r="E1845" s="2" t="s">
        <v>74</v>
      </c>
      <c r="F1845" s="2" t="s">
        <v>976</v>
      </c>
      <c r="G1845" s="14" t="n">
        <v>19.5</v>
      </c>
      <c r="H1845" s="14" t="n">
        <v>91.09</v>
      </c>
      <c r="I1845" s="14" t="n">
        <v>85</v>
      </c>
      <c r="J1845" s="23" t="n">
        <f aca="false">IF(AND(E1845="Priority",ISNUMBER('Cost model'!N761)),'Cost model'!N761,'Cost model'!M761)</f>
        <v>130</v>
      </c>
      <c r="K1845" s="14" t="n">
        <f aca="false">J1845-H1845</f>
        <v>38.91</v>
      </c>
      <c r="L1845" s="14" t="n">
        <f aca="false">G1845-H1845</f>
        <v>-71.59</v>
      </c>
    </row>
    <row r="1846" customFormat="false" ht="15" hidden="false" customHeight="false" outlineLevel="0" collapsed="false">
      <c r="A1846" s="2" t="s">
        <v>124</v>
      </c>
      <c r="B1846" s="2" t="s">
        <v>124</v>
      </c>
      <c r="C1846" s="2" t="s">
        <v>49</v>
      </c>
      <c r="D1846" s="2" t="s">
        <v>10</v>
      </c>
      <c r="E1846" s="2" t="s">
        <v>74</v>
      </c>
      <c r="F1846" s="2" t="s">
        <v>977</v>
      </c>
      <c r="G1846" s="14" t="n">
        <v>19.5</v>
      </c>
      <c r="H1846" s="14" t="n">
        <v>63.44</v>
      </c>
      <c r="I1846" s="14" t="n">
        <v>17.5</v>
      </c>
      <c r="J1846" s="23" t="n">
        <f aca="false">IF(AND(E1846="Priority",ISNUMBER('Cost model'!N319)),'Cost model'!N319,'Cost model'!M319)</f>
        <v>16.5</v>
      </c>
      <c r="K1846" s="14" t="n">
        <f aca="false">J1846-H1846</f>
        <v>-46.94</v>
      </c>
      <c r="L1846" s="14" t="n">
        <f aca="false">G1846-H1846</f>
        <v>-43.94</v>
      </c>
    </row>
    <row r="1847" customFormat="false" ht="15" hidden="false" customHeight="false" outlineLevel="0" collapsed="false">
      <c r="A1847" s="2" t="s">
        <v>124</v>
      </c>
      <c r="B1847" s="2" t="s">
        <v>158</v>
      </c>
      <c r="C1847" s="2" t="s">
        <v>47</v>
      </c>
      <c r="D1847" s="2" t="s">
        <v>10</v>
      </c>
      <c r="E1847" s="2" t="s">
        <v>74</v>
      </c>
      <c r="F1847" s="2" t="s">
        <v>976</v>
      </c>
      <c r="G1847" s="14" t="n">
        <v>9.5</v>
      </c>
      <c r="H1847" s="14" t="n">
        <v>8.83</v>
      </c>
      <c r="I1847" s="14" t="n">
        <v>14.5</v>
      </c>
      <c r="J1847" s="23" t="n">
        <f aca="false">IF(AND(E1847="Priority",ISNUMBER('Cost model'!N347)),'Cost model'!N347,'Cost model'!M347)</f>
        <v>13.5</v>
      </c>
      <c r="K1847" s="14" t="n">
        <f aca="false">J1847-H1847</f>
        <v>4.67</v>
      </c>
      <c r="L1847" s="14" t="n">
        <f aca="false">G1847-H1847</f>
        <v>0.67</v>
      </c>
    </row>
    <row r="1848" customFormat="false" ht="15" hidden="false" customHeight="false" outlineLevel="0" collapsed="false">
      <c r="A1848" s="2" t="s">
        <v>142</v>
      </c>
      <c r="B1848" s="2" t="s">
        <v>124</v>
      </c>
      <c r="C1848" s="2" t="s">
        <v>47</v>
      </c>
      <c r="D1848" s="2" t="s">
        <v>10</v>
      </c>
      <c r="E1848" s="2" t="s">
        <v>74</v>
      </c>
      <c r="F1848" s="2" t="s">
        <v>976</v>
      </c>
      <c r="G1848" s="14" t="n">
        <v>9.5</v>
      </c>
      <c r="H1848" s="14" t="n">
        <v>12.36</v>
      </c>
      <c r="I1848" s="14" t="n">
        <v>14.5</v>
      </c>
      <c r="J1848" s="23" t="n">
        <f aca="false">IF(AND(E1848="Priority",ISNUMBER('Cost model'!N662)),'Cost model'!N662,'Cost model'!M662)</f>
        <v>13.5</v>
      </c>
      <c r="K1848" s="14" t="n">
        <f aca="false">J1848-H1848</f>
        <v>1.14</v>
      </c>
      <c r="L1848" s="14" t="n">
        <f aca="false">G1848-H1848</f>
        <v>-2.86</v>
      </c>
    </row>
    <row r="1849" customFormat="false" ht="15" hidden="false" customHeight="false" outlineLevel="0" collapsed="false">
      <c r="A1849" s="2" t="s">
        <v>124</v>
      </c>
      <c r="B1849" s="2" t="s">
        <v>124</v>
      </c>
      <c r="C1849" s="2" t="s">
        <v>48</v>
      </c>
      <c r="D1849" s="2" t="s">
        <v>10</v>
      </c>
      <c r="E1849" s="2" t="s">
        <v>74</v>
      </c>
      <c r="F1849" s="2" t="s">
        <v>977</v>
      </c>
      <c r="G1849" s="14" t="n">
        <v>12.5</v>
      </c>
      <c r="H1849" s="14" t="n">
        <v>7.87</v>
      </c>
      <c r="I1849" s="14" t="n">
        <v>12.5</v>
      </c>
      <c r="J1849" s="23" t="n">
        <f aca="false">IF(AND(E1849="Priority",ISNUMBER('Cost model'!N318)),'Cost model'!N318,'Cost model'!M318)</f>
        <v>14.5</v>
      </c>
      <c r="K1849" s="14" t="n">
        <f aca="false">J1849-H1849</f>
        <v>6.63</v>
      </c>
      <c r="L1849" s="14" t="n">
        <f aca="false">G1849-H1849</f>
        <v>4.63</v>
      </c>
    </row>
    <row r="1850" customFormat="false" ht="15" hidden="false" customHeight="false" outlineLevel="0" collapsed="false">
      <c r="A1850" s="2" t="s">
        <v>174</v>
      </c>
      <c r="B1850" s="2" t="s">
        <v>174</v>
      </c>
      <c r="C1850" s="2" t="s">
        <v>47</v>
      </c>
      <c r="D1850" s="2" t="s">
        <v>10</v>
      </c>
      <c r="E1850" s="2" t="s">
        <v>74</v>
      </c>
      <c r="F1850" s="2" t="s">
        <v>977</v>
      </c>
      <c r="G1850" s="14" t="n">
        <v>9.5</v>
      </c>
      <c r="H1850" s="14" t="n">
        <v>7.95</v>
      </c>
      <c r="I1850" s="14" t="n">
        <v>9.5</v>
      </c>
      <c r="J1850" s="23" t="n">
        <f aca="false">IF(AND(E1850="Priority",ISNUMBER('Cost model'!N167)),'Cost model'!N167,'Cost model'!M167)</f>
        <v>8.5</v>
      </c>
      <c r="K1850" s="14" t="n">
        <f aca="false">J1850-H1850</f>
        <v>0.55</v>
      </c>
      <c r="L1850" s="14" t="n">
        <f aca="false">G1850-H1850</f>
        <v>1.55</v>
      </c>
    </row>
    <row r="1851" customFormat="false" ht="15" hidden="false" customHeight="false" outlineLevel="0" collapsed="false">
      <c r="A1851" s="2" t="s">
        <v>124</v>
      </c>
      <c r="B1851" s="2" t="s">
        <v>124</v>
      </c>
      <c r="C1851" s="2" t="s">
        <v>49</v>
      </c>
      <c r="D1851" s="2" t="s">
        <v>13</v>
      </c>
      <c r="E1851" s="2" t="s">
        <v>74</v>
      </c>
      <c r="F1851" s="2" t="s">
        <v>977</v>
      </c>
      <c r="G1851" s="14" t="n">
        <v>50</v>
      </c>
      <c r="H1851" s="14" t="n">
        <v>82.1</v>
      </c>
      <c r="I1851" s="14" t="n">
        <v>50</v>
      </c>
      <c r="J1851" s="23" t="n">
        <f aca="false">IF(AND(E1851="Priority",ISNUMBER('Cost model'!N325)),'Cost model'!N325,'Cost model'!M325)</f>
        <v>110</v>
      </c>
      <c r="K1851" s="14" t="n">
        <f aca="false">J1851-H1851</f>
        <v>27.9</v>
      </c>
      <c r="L1851" s="14" t="n">
        <f aca="false">G1851-H1851</f>
        <v>-32.1</v>
      </c>
    </row>
    <row r="1852" customFormat="false" ht="15" hidden="false" customHeight="false" outlineLevel="0" collapsed="false">
      <c r="A1852" s="2" t="s">
        <v>221</v>
      </c>
      <c r="B1852" s="2" t="s">
        <v>221</v>
      </c>
      <c r="C1852" s="2" t="s">
        <v>49</v>
      </c>
      <c r="D1852" s="2" t="s">
        <v>13</v>
      </c>
      <c r="E1852" s="2" t="s">
        <v>74</v>
      </c>
      <c r="F1852" s="2" t="s">
        <v>977</v>
      </c>
      <c r="G1852" s="14" t="n">
        <v>24.5</v>
      </c>
      <c r="H1852" s="14" t="n">
        <v>59.06</v>
      </c>
      <c r="I1852" s="14" t="n">
        <v>50</v>
      </c>
      <c r="J1852" s="23" t="n">
        <f aca="false">IF(AND(E1852="Priority",ISNUMBER('Cost model'!N745)),'Cost model'!N745,'Cost model'!M745)</f>
        <v>130</v>
      </c>
      <c r="K1852" s="14" t="n">
        <f aca="false">J1852-H1852</f>
        <v>70.94</v>
      </c>
      <c r="L1852" s="14" t="n">
        <f aca="false">G1852-H1852</f>
        <v>-34.56</v>
      </c>
    </row>
    <row r="1853" customFormat="false" ht="15" hidden="false" customHeight="false" outlineLevel="0" collapsed="false">
      <c r="A1853" s="2" t="s">
        <v>221</v>
      </c>
      <c r="B1853" s="2" t="s">
        <v>221</v>
      </c>
      <c r="C1853" s="2" t="s">
        <v>49</v>
      </c>
      <c r="D1853" s="2" t="s">
        <v>12</v>
      </c>
      <c r="E1853" s="2" t="s">
        <v>83</v>
      </c>
      <c r="F1853" s="2" t="s">
        <v>977</v>
      </c>
      <c r="G1853" s="14" t="n">
        <v>29.5</v>
      </c>
      <c r="H1853" s="14" t="n">
        <v>160.71</v>
      </c>
      <c r="I1853" s="14" t="n">
        <v>29.5</v>
      </c>
      <c r="J1853" s="23" t="n">
        <f aca="false">IF(AND(E1853="Priority",ISNUMBER('Cost model'!N742)),'Cost model'!N742,'Cost model'!M742)</f>
        <v>80</v>
      </c>
      <c r="K1853" s="14" t="n">
        <f aca="false">J1853-H1853</f>
        <v>-80.71</v>
      </c>
      <c r="L1853" s="14" t="n">
        <f aca="false">G1853-H1853</f>
        <v>-131.21</v>
      </c>
    </row>
    <row r="1854" customFormat="false" ht="15" hidden="false" customHeight="false" outlineLevel="0" collapsed="false">
      <c r="A1854" s="2" t="s">
        <v>174</v>
      </c>
      <c r="B1854" s="2" t="s">
        <v>174</v>
      </c>
      <c r="C1854" s="2" t="s">
        <v>49</v>
      </c>
      <c r="D1854" s="2" t="s">
        <v>14</v>
      </c>
      <c r="E1854" s="2" t="s">
        <v>83</v>
      </c>
      <c r="F1854" s="2" t="s">
        <v>977</v>
      </c>
      <c r="G1854" s="14" t="n">
        <v>150</v>
      </c>
      <c r="H1854" s="14" t="n">
        <v>78.96</v>
      </c>
      <c r="I1854" s="14" t="n">
        <v>150</v>
      </c>
      <c r="J1854" s="23" t="n">
        <f aca="false">IF(AND(E1854="Priority",ISNUMBER('Cost model'!N178)),'Cost model'!N178,'Cost model'!M178)</f>
        <v>175</v>
      </c>
      <c r="K1854" s="14" t="n">
        <f aca="false">J1854-H1854</f>
        <v>96.04</v>
      </c>
      <c r="L1854" s="14" t="n">
        <f aca="false">G1854-H1854</f>
        <v>71.04</v>
      </c>
    </row>
    <row r="1855" customFormat="false" ht="15" hidden="false" customHeight="false" outlineLevel="0" collapsed="false">
      <c r="A1855" s="2" t="s">
        <v>221</v>
      </c>
      <c r="B1855" s="2" t="s">
        <v>124</v>
      </c>
      <c r="C1855" s="2" t="s">
        <v>47</v>
      </c>
      <c r="D1855" s="2" t="s">
        <v>14</v>
      </c>
      <c r="E1855" s="2" t="s">
        <v>74</v>
      </c>
      <c r="F1855" s="2" t="s">
        <v>976</v>
      </c>
      <c r="G1855" s="14" t="n">
        <v>19.5</v>
      </c>
      <c r="H1855" s="14" t="n">
        <v>155.68</v>
      </c>
      <c r="I1855" s="14" t="n">
        <v>99</v>
      </c>
      <c r="J1855" s="23" t="n">
        <f aca="false">IF(AND(E1855="Priority",ISNUMBER('Cost model'!N806)),'Cost model'!N806,'Cost model'!M806)</f>
        <v>155</v>
      </c>
      <c r="K1855" s="14" t="n">
        <f aca="false">J1855-H1855</f>
        <v>-0.680000000000007</v>
      </c>
      <c r="L1855" s="14" t="n">
        <f aca="false">G1855-H1855</f>
        <v>-136.18</v>
      </c>
    </row>
    <row r="1856" customFormat="false" ht="15" hidden="false" customHeight="false" outlineLevel="0" collapsed="false">
      <c r="A1856" s="2" t="s">
        <v>142</v>
      </c>
      <c r="B1856" s="2" t="s">
        <v>142</v>
      </c>
      <c r="C1856" s="2" t="s">
        <v>49</v>
      </c>
      <c r="D1856" s="2" t="s">
        <v>10</v>
      </c>
      <c r="E1856" s="2" t="s">
        <v>74</v>
      </c>
      <c r="F1856" s="2" t="s">
        <v>977</v>
      </c>
      <c r="G1856" s="14" t="n">
        <v>17.5</v>
      </c>
      <c r="H1856" s="14" t="n">
        <v>15.14</v>
      </c>
      <c r="I1856" s="14" t="n">
        <v>17.5</v>
      </c>
      <c r="J1856" s="23" t="n">
        <f aca="false">IF(AND(E1856="Priority",ISNUMBER('Cost model'!N634)),'Cost model'!N634,'Cost model'!M634)</f>
        <v>15.5</v>
      </c>
      <c r="K1856" s="14" t="n">
        <f aca="false">J1856-H1856</f>
        <v>0.359999999999999</v>
      </c>
      <c r="L1856" s="14" t="n">
        <f aca="false">G1856-H1856</f>
        <v>2.36</v>
      </c>
    </row>
    <row r="1857" customFormat="false" ht="15" hidden="false" customHeight="false" outlineLevel="0" collapsed="false">
      <c r="A1857" s="2" t="s">
        <v>142</v>
      </c>
      <c r="B1857" s="2" t="s">
        <v>142</v>
      </c>
      <c r="C1857" s="2" t="s">
        <v>48</v>
      </c>
      <c r="D1857" s="2" t="s">
        <v>13</v>
      </c>
      <c r="E1857" s="2" t="s">
        <v>83</v>
      </c>
      <c r="F1857" s="2" t="s">
        <v>977</v>
      </c>
      <c r="G1857" s="14" t="n">
        <v>45</v>
      </c>
      <c r="H1857" s="14" t="n">
        <v>52.16</v>
      </c>
      <c r="I1857" s="14" t="n">
        <v>45</v>
      </c>
      <c r="J1857" s="23" t="n">
        <f aca="false">IF(AND(E1857="Priority",ISNUMBER('Cost model'!N639)),'Cost model'!N639,'Cost model'!M639)</f>
        <v>85</v>
      </c>
      <c r="K1857" s="14" t="n">
        <f aca="false">J1857-H1857</f>
        <v>32.84</v>
      </c>
      <c r="L1857" s="14" t="n">
        <f aca="false">G1857-H1857</f>
        <v>-7.16</v>
      </c>
    </row>
    <row r="1858" customFormat="false" ht="15" hidden="false" customHeight="false" outlineLevel="0" collapsed="false">
      <c r="A1858" s="2" t="s">
        <v>124</v>
      </c>
      <c r="B1858" s="2" t="s">
        <v>124</v>
      </c>
      <c r="C1858" s="2" t="s">
        <v>48</v>
      </c>
      <c r="D1858" s="2" t="s">
        <v>12</v>
      </c>
      <c r="E1858" s="2" t="s">
        <v>74</v>
      </c>
      <c r="F1858" s="2" t="s">
        <v>977</v>
      </c>
      <c r="G1858" s="14" t="n">
        <v>12.5</v>
      </c>
      <c r="H1858" s="14" t="n">
        <v>38.98</v>
      </c>
      <c r="I1858" s="14" t="n">
        <v>12.5</v>
      </c>
      <c r="J1858" s="23" t="n">
        <f aca="false">IF(AND(E1858="Priority",ISNUMBER('Cost model'!N321)),'Cost model'!N321,'Cost model'!M321)</f>
        <v>40</v>
      </c>
      <c r="K1858" s="14" t="n">
        <f aca="false">J1858-H1858</f>
        <v>1.02</v>
      </c>
      <c r="L1858" s="14" t="n">
        <f aca="false">G1858-H1858</f>
        <v>-26.48</v>
      </c>
    </row>
    <row r="1859" customFormat="false" ht="15" hidden="false" customHeight="false" outlineLevel="0" collapsed="false">
      <c r="A1859" s="2" t="s">
        <v>142</v>
      </c>
      <c r="B1859" s="2" t="s">
        <v>142</v>
      </c>
      <c r="C1859" s="2" t="s">
        <v>48</v>
      </c>
      <c r="D1859" s="2" t="s">
        <v>12</v>
      </c>
      <c r="E1859" s="2" t="s">
        <v>74</v>
      </c>
      <c r="F1859" s="2" t="s">
        <v>977</v>
      </c>
      <c r="G1859" s="14" t="n">
        <v>12.5</v>
      </c>
      <c r="H1859" s="14" t="n">
        <v>43.89</v>
      </c>
      <c r="I1859" s="14" t="n">
        <v>12.5</v>
      </c>
      <c r="J1859" s="23" t="n">
        <f aca="false">IF(AND(E1859="Priority",ISNUMBER('Cost model'!N636)),'Cost model'!N636,'Cost model'!M636)</f>
        <v>40</v>
      </c>
      <c r="K1859" s="14" t="n">
        <f aca="false">J1859-H1859</f>
        <v>-3.89</v>
      </c>
      <c r="L1859" s="14" t="n">
        <f aca="false">G1859-H1859</f>
        <v>-31.39</v>
      </c>
    </row>
    <row r="1860" customFormat="false" ht="15" hidden="false" customHeight="false" outlineLevel="0" collapsed="false">
      <c r="A1860" s="2" t="s">
        <v>174</v>
      </c>
      <c r="B1860" s="2" t="s">
        <v>124</v>
      </c>
      <c r="C1860" s="2" t="s">
        <v>48</v>
      </c>
      <c r="D1860" s="2" t="s">
        <v>10</v>
      </c>
      <c r="E1860" s="2" t="s">
        <v>83</v>
      </c>
      <c r="F1860" s="2" t="s">
        <v>976</v>
      </c>
      <c r="G1860" s="14" t="n">
        <v>17.5</v>
      </c>
      <c r="H1860" s="14" t="n">
        <v>20.13</v>
      </c>
      <c r="I1860" s="14" t="n">
        <v>17.5</v>
      </c>
      <c r="J1860" s="23" t="n">
        <f aca="false">IF(AND(E1860="Priority",ISNUMBER('Cost model'!N108)),'Cost model'!N108,'Cost model'!M108)</f>
        <v>21.5</v>
      </c>
      <c r="K1860" s="14" t="n">
        <f aca="false">J1860-H1860</f>
        <v>1.37</v>
      </c>
      <c r="L1860" s="14" t="n">
        <f aca="false">G1860-H1860</f>
        <v>-2.63</v>
      </c>
    </row>
    <row r="1861" customFormat="false" ht="15" hidden="false" customHeight="false" outlineLevel="0" collapsed="false">
      <c r="A1861" s="2" t="s">
        <v>124</v>
      </c>
      <c r="B1861" s="2" t="s">
        <v>124</v>
      </c>
      <c r="C1861" s="2" t="s">
        <v>47</v>
      </c>
      <c r="D1861" s="2" t="s">
        <v>14</v>
      </c>
      <c r="E1861" s="2" t="s">
        <v>74</v>
      </c>
      <c r="F1861" s="2" t="s">
        <v>977</v>
      </c>
      <c r="G1861" s="14" t="n">
        <v>19</v>
      </c>
      <c r="H1861" s="14" t="n">
        <v>70.05</v>
      </c>
      <c r="I1861" s="14" t="n">
        <v>25</v>
      </c>
      <c r="J1861" s="23" t="n">
        <f aca="false">IF(AND(E1861="Priority",ISNUMBER('Cost model'!N326)),'Cost model'!N326,'Cost model'!M326)</f>
        <v>110</v>
      </c>
      <c r="K1861" s="14" t="n">
        <f aca="false">J1861-H1861</f>
        <v>39.95</v>
      </c>
      <c r="L1861" s="14" t="n">
        <f aca="false">G1861-H1861</f>
        <v>-51.05</v>
      </c>
    </row>
    <row r="1862" customFormat="false" ht="15" hidden="false" customHeight="false" outlineLevel="0" collapsed="false">
      <c r="A1862" s="2" t="s">
        <v>124</v>
      </c>
      <c r="B1862" s="2" t="s">
        <v>124</v>
      </c>
      <c r="C1862" s="2" t="s">
        <v>49</v>
      </c>
      <c r="D1862" s="2" t="s">
        <v>10</v>
      </c>
      <c r="E1862" s="2" t="s">
        <v>74</v>
      </c>
      <c r="F1862" s="2" t="s">
        <v>977</v>
      </c>
      <c r="G1862" s="14" t="n">
        <v>17.5</v>
      </c>
      <c r="H1862" s="14" t="n">
        <v>10.69</v>
      </c>
      <c r="I1862" s="14" t="n">
        <v>17.5</v>
      </c>
      <c r="J1862" s="23" t="n">
        <f aca="false">IF(AND(E1862="Priority",ISNUMBER('Cost model'!N319)),'Cost model'!N319,'Cost model'!M319)</f>
        <v>16.5</v>
      </c>
      <c r="K1862" s="14" t="n">
        <f aca="false">J1862-H1862</f>
        <v>5.81</v>
      </c>
      <c r="L1862" s="14" t="n">
        <f aca="false">G1862-H1862</f>
        <v>6.81</v>
      </c>
    </row>
    <row r="1863" customFormat="false" ht="15" hidden="false" customHeight="false" outlineLevel="0" collapsed="false">
      <c r="A1863" s="2" t="s">
        <v>174</v>
      </c>
      <c r="B1863" s="2" t="s">
        <v>174</v>
      </c>
      <c r="C1863" s="2" t="s">
        <v>49</v>
      </c>
      <c r="D1863" s="2" t="s">
        <v>12</v>
      </c>
      <c r="E1863" s="2" t="s">
        <v>83</v>
      </c>
      <c r="F1863" s="2" t="s">
        <v>977</v>
      </c>
      <c r="G1863" s="14" t="n">
        <v>29.5</v>
      </c>
      <c r="H1863" s="14" t="n">
        <v>22.84</v>
      </c>
      <c r="I1863" s="14" t="n">
        <v>29.5</v>
      </c>
      <c r="J1863" s="23" t="n">
        <f aca="false">IF(AND(E1863="Priority",ISNUMBER('Cost model'!N172)),'Cost model'!N172,'Cost model'!M172)</f>
        <v>60</v>
      </c>
      <c r="K1863" s="14" t="n">
        <f aca="false">J1863-H1863</f>
        <v>37.16</v>
      </c>
      <c r="L1863" s="14" t="n">
        <f aca="false">G1863-H1863</f>
        <v>6.66</v>
      </c>
    </row>
    <row r="1864" customFormat="false" ht="15" hidden="false" customHeight="false" outlineLevel="0" collapsed="false">
      <c r="A1864" s="2" t="s">
        <v>142</v>
      </c>
      <c r="B1864" s="2" t="s">
        <v>142</v>
      </c>
      <c r="C1864" s="2" t="s">
        <v>49</v>
      </c>
      <c r="D1864" s="2" t="s">
        <v>10</v>
      </c>
      <c r="E1864" s="2" t="s">
        <v>83</v>
      </c>
      <c r="F1864" s="2" t="s">
        <v>977</v>
      </c>
      <c r="G1864" s="14" t="n">
        <v>24.5</v>
      </c>
      <c r="H1864" s="14" t="n">
        <v>20.13</v>
      </c>
      <c r="I1864" s="14" t="n">
        <v>24.5</v>
      </c>
      <c r="J1864" s="23" t="n">
        <f aca="false">IF(AND(E1864="Priority",ISNUMBER('Cost model'!N634)),'Cost model'!N634,'Cost model'!M634)</f>
        <v>21.5</v>
      </c>
      <c r="K1864" s="14" t="n">
        <f aca="false">J1864-H1864</f>
        <v>1.37</v>
      </c>
      <c r="L1864" s="14" t="n">
        <f aca="false">G1864-H1864</f>
        <v>4.37</v>
      </c>
    </row>
    <row r="1865" customFormat="false" ht="15" hidden="false" customHeight="false" outlineLevel="0" collapsed="false">
      <c r="A1865" s="2" t="s">
        <v>124</v>
      </c>
      <c r="B1865" s="2" t="s">
        <v>158</v>
      </c>
      <c r="C1865" s="2" t="s">
        <v>49</v>
      </c>
      <c r="D1865" s="2" t="s">
        <v>14</v>
      </c>
      <c r="E1865" s="2" t="s">
        <v>74</v>
      </c>
      <c r="F1865" s="2" t="s">
        <v>976</v>
      </c>
      <c r="G1865" s="14" t="n">
        <v>29.5</v>
      </c>
      <c r="H1865" s="14" t="n">
        <v>229.55</v>
      </c>
      <c r="I1865" s="14" t="n">
        <v>199</v>
      </c>
      <c r="J1865" s="23" t="n">
        <f aca="false">IF(AND(E1865="Priority",ISNUMBER('Cost model'!N358)),'Cost model'!N358,'Cost model'!M358)</f>
        <v>210</v>
      </c>
      <c r="K1865" s="14" t="n">
        <f aca="false">J1865-H1865</f>
        <v>-19.55</v>
      </c>
      <c r="L1865" s="14" t="n">
        <f aca="false">G1865-H1865</f>
        <v>-200.05</v>
      </c>
    </row>
    <row r="1866" customFormat="false" ht="15" hidden="false" customHeight="false" outlineLevel="0" collapsed="false">
      <c r="A1866" s="2" t="s">
        <v>158</v>
      </c>
      <c r="B1866" s="2" t="s">
        <v>158</v>
      </c>
      <c r="C1866" s="2" t="s">
        <v>47</v>
      </c>
      <c r="D1866" s="2" t="s">
        <v>10</v>
      </c>
      <c r="E1866" s="2" t="s">
        <v>74</v>
      </c>
      <c r="F1866" s="2" t="s">
        <v>977</v>
      </c>
      <c r="G1866" s="14" t="n">
        <v>9.5</v>
      </c>
      <c r="H1866" s="14" t="n">
        <v>5.8</v>
      </c>
      <c r="I1866" s="14" t="n">
        <v>9.5</v>
      </c>
      <c r="J1866" s="23" t="n">
        <f aca="false">IF(AND(E1866="Priority",ISNUMBER('Cost model'!N422)),'Cost model'!N422,'Cost model'!M422)</f>
        <v>8.5</v>
      </c>
      <c r="K1866" s="14" t="n">
        <f aca="false">J1866-H1866</f>
        <v>2.7</v>
      </c>
      <c r="L1866" s="14" t="n">
        <f aca="false">G1866-H1866</f>
        <v>3.7</v>
      </c>
    </row>
    <row r="1867" customFormat="false" ht="15" hidden="false" customHeight="false" outlineLevel="0" collapsed="false">
      <c r="A1867" s="2" t="s">
        <v>174</v>
      </c>
      <c r="B1867" s="2" t="s">
        <v>142</v>
      </c>
      <c r="C1867" s="2" t="s">
        <v>47</v>
      </c>
      <c r="D1867" s="2" t="s">
        <v>12</v>
      </c>
      <c r="E1867" s="2" t="s">
        <v>74</v>
      </c>
      <c r="F1867" s="2" t="s">
        <v>976</v>
      </c>
      <c r="G1867" s="14" t="n">
        <v>19</v>
      </c>
      <c r="H1867" s="14" t="n">
        <v>68.6</v>
      </c>
      <c r="I1867" s="14" t="n">
        <v>9.5</v>
      </c>
      <c r="J1867" s="23" t="n">
        <f aca="false">IF(AND(E1867="Priority",ISNUMBER('Cost model'!N125)),'Cost model'!N125,'Cost model'!M125)</f>
        <v>40</v>
      </c>
      <c r="K1867" s="14" t="n">
        <f aca="false">J1867-H1867</f>
        <v>-28.6</v>
      </c>
      <c r="L1867" s="14" t="n">
        <f aca="false">G1867-H1867</f>
        <v>-49.6</v>
      </c>
    </row>
    <row r="1868" customFormat="false" ht="15" hidden="false" customHeight="false" outlineLevel="0" collapsed="false">
      <c r="A1868" s="2" t="s">
        <v>142</v>
      </c>
      <c r="B1868" s="2" t="s">
        <v>142</v>
      </c>
      <c r="C1868" s="2" t="s">
        <v>48</v>
      </c>
      <c r="D1868" s="2" t="s">
        <v>10</v>
      </c>
      <c r="E1868" s="2" t="s">
        <v>74</v>
      </c>
      <c r="F1868" s="2" t="s">
        <v>977</v>
      </c>
      <c r="G1868" s="14" t="n">
        <v>9.5</v>
      </c>
      <c r="H1868" s="14" t="n">
        <v>7.82</v>
      </c>
      <c r="I1868" s="14" t="n">
        <v>12.5</v>
      </c>
      <c r="J1868" s="23" t="n">
        <f aca="false">IF(AND(E1868="Priority",ISNUMBER('Cost model'!N633)),'Cost model'!N633,'Cost model'!M633)</f>
        <v>11.5</v>
      </c>
      <c r="K1868" s="14" t="n">
        <f aca="false">J1868-H1868</f>
        <v>3.68</v>
      </c>
      <c r="L1868" s="14" t="n">
        <f aca="false">G1868-H1868</f>
        <v>1.68</v>
      </c>
    </row>
    <row r="1869" customFormat="false" ht="15" hidden="false" customHeight="false" outlineLevel="0" collapsed="false">
      <c r="A1869" s="2" t="s">
        <v>142</v>
      </c>
      <c r="B1869" s="2" t="s">
        <v>142</v>
      </c>
      <c r="C1869" s="2" t="s">
        <v>47</v>
      </c>
      <c r="D1869" s="2" t="s">
        <v>13</v>
      </c>
      <c r="E1869" s="2" t="s">
        <v>74</v>
      </c>
      <c r="F1869" s="2" t="s">
        <v>977</v>
      </c>
      <c r="G1869" s="14" t="n">
        <v>85</v>
      </c>
      <c r="H1869" s="14" t="n">
        <v>193.05</v>
      </c>
      <c r="I1869" s="14" t="n">
        <v>19</v>
      </c>
      <c r="J1869" s="23" t="n">
        <f aca="false">IF(AND(E1869="Priority",ISNUMBER('Cost model'!N638)),'Cost model'!N638,'Cost model'!M638)</f>
        <v>50</v>
      </c>
      <c r="K1869" s="14" t="n">
        <f aca="false">J1869-H1869</f>
        <v>-143.05</v>
      </c>
      <c r="L1869" s="14" t="n">
        <f aca="false">G1869-H1869</f>
        <v>-108.05</v>
      </c>
    </row>
    <row r="1870" customFormat="false" ht="15" hidden="false" customHeight="false" outlineLevel="0" collapsed="false">
      <c r="A1870" s="2" t="s">
        <v>174</v>
      </c>
      <c r="B1870" s="2" t="s">
        <v>174</v>
      </c>
      <c r="C1870" s="2" t="s">
        <v>47</v>
      </c>
      <c r="D1870" s="2" t="s">
        <v>14</v>
      </c>
      <c r="E1870" s="2" t="s">
        <v>83</v>
      </c>
      <c r="F1870" s="2" t="s">
        <v>977</v>
      </c>
      <c r="G1870" s="14" t="n">
        <v>85</v>
      </c>
      <c r="H1870" s="14" t="n">
        <v>73.39</v>
      </c>
      <c r="I1870" s="14" t="n">
        <v>85</v>
      </c>
      <c r="J1870" s="23" t="n">
        <f aca="false">IF(AND(E1870="Priority",ISNUMBER('Cost model'!N176)),'Cost model'!N176,'Cost model'!M176)</f>
        <v>115</v>
      </c>
      <c r="K1870" s="14" t="n">
        <f aca="false">J1870-H1870</f>
        <v>41.61</v>
      </c>
      <c r="L1870" s="14" t="n">
        <f aca="false">G1870-H1870</f>
        <v>11.61</v>
      </c>
    </row>
    <row r="1871" customFormat="false" ht="15" hidden="false" customHeight="false" outlineLevel="0" collapsed="false">
      <c r="A1871" s="2" t="s">
        <v>221</v>
      </c>
      <c r="B1871" s="2" t="s">
        <v>221</v>
      </c>
      <c r="C1871" s="2" t="s">
        <v>47</v>
      </c>
      <c r="D1871" s="2" t="s">
        <v>10</v>
      </c>
      <c r="E1871" s="2" t="s">
        <v>74</v>
      </c>
      <c r="F1871" s="2" t="s">
        <v>977</v>
      </c>
      <c r="G1871" s="14" t="n">
        <v>9.5</v>
      </c>
      <c r="H1871" s="14" t="n">
        <v>7.14</v>
      </c>
      <c r="I1871" s="14" t="n">
        <v>9.5</v>
      </c>
      <c r="J1871" s="23" t="n">
        <f aca="false">IF(AND(E1871="Priority",ISNUMBER('Cost model'!N737)),'Cost model'!N737,'Cost model'!M737)</f>
        <v>8.5</v>
      </c>
      <c r="K1871" s="14" t="n">
        <f aca="false">J1871-H1871</f>
        <v>1.36</v>
      </c>
      <c r="L1871" s="14" t="n">
        <f aca="false">G1871-H1871</f>
        <v>2.36</v>
      </c>
    </row>
    <row r="1872" customFormat="false" ht="15" hidden="false" customHeight="false" outlineLevel="0" collapsed="false">
      <c r="A1872" s="2" t="s">
        <v>174</v>
      </c>
      <c r="B1872" s="2" t="s">
        <v>124</v>
      </c>
      <c r="C1872" s="2" t="s">
        <v>47</v>
      </c>
      <c r="D1872" s="2" t="s">
        <v>10</v>
      </c>
      <c r="E1872" s="2" t="s">
        <v>74</v>
      </c>
      <c r="F1872" s="2" t="s">
        <v>976</v>
      </c>
      <c r="G1872" s="14" t="n">
        <v>9.5</v>
      </c>
      <c r="H1872" s="14" t="n">
        <v>10.93</v>
      </c>
      <c r="I1872" s="14" t="n">
        <v>9.5</v>
      </c>
      <c r="J1872" s="23" t="n">
        <f aca="false">IF(AND(E1872="Priority",ISNUMBER('Cost model'!N107)),'Cost model'!N107,'Cost model'!M107)</f>
        <v>12.5</v>
      </c>
      <c r="K1872" s="14" t="n">
        <f aca="false">J1872-H1872</f>
        <v>1.57</v>
      </c>
      <c r="L1872" s="14" t="n">
        <f aca="false">G1872-H1872</f>
        <v>-1.43</v>
      </c>
    </row>
    <row r="1873" customFormat="false" ht="15" hidden="false" customHeight="false" outlineLevel="0" collapsed="false">
      <c r="A1873" s="2" t="s">
        <v>124</v>
      </c>
      <c r="B1873" s="2" t="s">
        <v>124</v>
      </c>
      <c r="C1873" s="2" t="s">
        <v>47</v>
      </c>
      <c r="D1873" s="2" t="s">
        <v>10</v>
      </c>
      <c r="E1873" s="2" t="s">
        <v>74</v>
      </c>
      <c r="F1873" s="2" t="s">
        <v>977</v>
      </c>
      <c r="G1873" s="14" t="n">
        <v>9.5</v>
      </c>
      <c r="H1873" s="14" t="n">
        <v>6.06</v>
      </c>
      <c r="I1873" s="14" t="n">
        <v>9.5</v>
      </c>
      <c r="J1873" s="23" t="n">
        <f aca="false">IF(AND(E1873="Priority",ISNUMBER('Cost model'!N317)),'Cost model'!N317,'Cost model'!M317)</f>
        <v>10.5</v>
      </c>
      <c r="K1873" s="14" t="n">
        <f aca="false">J1873-H1873</f>
        <v>4.44</v>
      </c>
      <c r="L1873" s="14" t="n">
        <f aca="false">G1873-H1873</f>
        <v>3.44</v>
      </c>
    </row>
    <row r="1874" customFormat="false" ht="15" hidden="false" customHeight="false" outlineLevel="0" collapsed="false">
      <c r="A1874" s="2" t="s">
        <v>124</v>
      </c>
      <c r="B1874" s="2" t="s">
        <v>124</v>
      </c>
      <c r="C1874" s="2" t="s">
        <v>47</v>
      </c>
      <c r="D1874" s="2" t="s">
        <v>10</v>
      </c>
      <c r="E1874" s="2" t="s">
        <v>74</v>
      </c>
      <c r="F1874" s="2" t="s">
        <v>977</v>
      </c>
      <c r="G1874" s="14" t="n">
        <v>9.5</v>
      </c>
      <c r="H1874" s="14" t="n">
        <v>6.06</v>
      </c>
      <c r="I1874" s="14" t="n">
        <v>9.5</v>
      </c>
      <c r="J1874" s="23" t="n">
        <f aca="false">IF(AND(E1874="Priority",ISNUMBER('Cost model'!N317)),'Cost model'!N317,'Cost model'!M317)</f>
        <v>10.5</v>
      </c>
      <c r="K1874" s="14" t="n">
        <f aca="false">J1874-H1874</f>
        <v>4.44</v>
      </c>
      <c r="L1874" s="14" t="n">
        <f aca="false">G1874-H1874</f>
        <v>3.44</v>
      </c>
    </row>
    <row r="1875" customFormat="false" ht="15" hidden="false" customHeight="false" outlineLevel="0" collapsed="false">
      <c r="A1875" s="2" t="s">
        <v>158</v>
      </c>
      <c r="B1875" s="2" t="s">
        <v>158</v>
      </c>
      <c r="C1875" s="2" t="s">
        <v>49</v>
      </c>
      <c r="D1875" s="2" t="s">
        <v>10</v>
      </c>
      <c r="E1875" s="2" t="s">
        <v>74</v>
      </c>
      <c r="F1875" s="2" t="s">
        <v>977</v>
      </c>
      <c r="G1875" s="14" t="n">
        <v>17.5</v>
      </c>
      <c r="H1875" s="14" t="n">
        <v>21.08</v>
      </c>
      <c r="I1875" s="14" t="n">
        <v>17.5</v>
      </c>
      <c r="J1875" s="23" t="n">
        <f aca="false">IF(AND(E1875="Priority",ISNUMBER('Cost model'!N424)),'Cost model'!N424,'Cost model'!M424)</f>
        <v>16.5</v>
      </c>
      <c r="K1875" s="14" t="n">
        <f aca="false">J1875-H1875</f>
        <v>-4.58</v>
      </c>
      <c r="L1875" s="14" t="n">
        <f aca="false">G1875-H1875</f>
        <v>-3.58</v>
      </c>
    </row>
    <row r="1876" customFormat="false" ht="15" hidden="false" customHeight="false" outlineLevel="0" collapsed="false">
      <c r="A1876" s="2" t="s">
        <v>221</v>
      </c>
      <c r="B1876" s="2" t="s">
        <v>221</v>
      </c>
      <c r="C1876" s="2" t="s">
        <v>47</v>
      </c>
      <c r="D1876" s="2" t="s">
        <v>12</v>
      </c>
      <c r="E1876" s="2" t="s">
        <v>83</v>
      </c>
      <c r="F1876" s="2" t="s">
        <v>977</v>
      </c>
      <c r="G1876" s="14" t="n">
        <v>19.5</v>
      </c>
      <c r="H1876" s="14" t="n">
        <v>23.53</v>
      </c>
      <c r="I1876" s="14" t="n">
        <v>19.5</v>
      </c>
      <c r="J1876" s="23" t="n">
        <f aca="false">IF(AND(E1876="Priority",ISNUMBER('Cost model'!N740)),'Cost model'!N740,'Cost model'!M740)</f>
        <v>28.5</v>
      </c>
      <c r="K1876" s="14" t="n">
        <f aca="false">J1876-H1876</f>
        <v>4.97</v>
      </c>
      <c r="L1876" s="14" t="n">
        <f aca="false">G1876-H1876</f>
        <v>-4.03</v>
      </c>
    </row>
    <row r="1877" customFormat="false" ht="15" hidden="false" customHeight="false" outlineLevel="0" collapsed="false">
      <c r="A1877" s="2" t="s">
        <v>174</v>
      </c>
      <c r="B1877" s="2" t="s">
        <v>174</v>
      </c>
      <c r="C1877" s="2" t="s">
        <v>49</v>
      </c>
      <c r="D1877" s="2" t="s">
        <v>12</v>
      </c>
      <c r="E1877" s="2" t="s">
        <v>74</v>
      </c>
      <c r="F1877" s="2" t="s">
        <v>977</v>
      </c>
      <c r="G1877" s="14" t="n">
        <v>19.5</v>
      </c>
      <c r="H1877" s="14" t="n">
        <v>53.28</v>
      </c>
      <c r="I1877" s="14" t="n">
        <v>19.5</v>
      </c>
      <c r="J1877" s="23" t="n">
        <f aca="false">IF(AND(E1877="Priority",ISNUMBER('Cost model'!N172)),'Cost model'!N172,'Cost model'!M172)</f>
        <v>45</v>
      </c>
      <c r="K1877" s="14" t="n">
        <f aca="false">J1877-H1877</f>
        <v>-8.28</v>
      </c>
      <c r="L1877" s="14" t="n">
        <f aca="false">G1877-H1877</f>
        <v>-33.78</v>
      </c>
    </row>
    <row r="1878" customFormat="false" ht="15" hidden="false" customHeight="false" outlineLevel="0" collapsed="false">
      <c r="A1878" s="2" t="s">
        <v>174</v>
      </c>
      <c r="B1878" s="2" t="s">
        <v>174</v>
      </c>
      <c r="C1878" s="2" t="s">
        <v>47</v>
      </c>
      <c r="D1878" s="2" t="s">
        <v>10</v>
      </c>
      <c r="E1878" s="2" t="s">
        <v>74</v>
      </c>
      <c r="F1878" s="2" t="s">
        <v>977</v>
      </c>
      <c r="G1878" s="14" t="n">
        <v>9.5</v>
      </c>
      <c r="H1878" s="14" t="n">
        <v>7.21</v>
      </c>
      <c r="I1878" s="14" t="n">
        <v>9.5</v>
      </c>
      <c r="J1878" s="23" t="n">
        <f aca="false">IF(AND(E1878="Priority",ISNUMBER('Cost model'!N167)),'Cost model'!N167,'Cost model'!M167)</f>
        <v>8.5</v>
      </c>
      <c r="K1878" s="14" t="n">
        <f aca="false">J1878-H1878</f>
        <v>1.29</v>
      </c>
      <c r="L1878" s="14" t="n">
        <f aca="false">G1878-H1878</f>
        <v>2.29</v>
      </c>
    </row>
    <row r="1879" customFormat="false" ht="15" hidden="false" customHeight="false" outlineLevel="0" collapsed="false">
      <c r="A1879" s="2" t="s">
        <v>124</v>
      </c>
      <c r="B1879" s="2" t="s">
        <v>124</v>
      </c>
      <c r="C1879" s="2" t="s">
        <v>48</v>
      </c>
      <c r="D1879" s="2" t="s">
        <v>12</v>
      </c>
      <c r="E1879" s="2" t="s">
        <v>83</v>
      </c>
      <c r="F1879" s="2" t="s">
        <v>977</v>
      </c>
      <c r="G1879" s="14" t="n">
        <v>19.5</v>
      </c>
      <c r="H1879" s="14" t="n">
        <v>25.16</v>
      </c>
      <c r="I1879" s="14" t="n">
        <v>19.5</v>
      </c>
      <c r="J1879" s="23" t="n">
        <f aca="false">IF(AND(E1879="Priority",ISNUMBER('Cost model'!N321)),'Cost model'!N321,'Cost model'!M321)</f>
        <v>55</v>
      </c>
      <c r="K1879" s="14" t="n">
        <f aca="false">J1879-H1879</f>
        <v>29.84</v>
      </c>
      <c r="L1879" s="14" t="n">
        <f aca="false">G1879-H1879</f>
        <v>-5.66</v>
      </c>
    </row>
    <row r="1880" customFormat="false" ht="15" hidden="false" customHeight="false" outlineLevel="0" collapsed="false">
      <c r="A1880" s="2" t="s">
        <v>142</v>
      </c>
      <c r="B1880" s="2" t="s">
        <v>142</v>
      </c>
      <c r="C1880" s="2" t="s">
        <v>48</v>
      </c>
      <c r="D1880" s="2" t="s">
        <v>12</v>
      </c>
      <c r="E1880" s="2" t="s">
        <v>74</v>
      </c>
      <c r="F1880" s="2" t="s">
        <v>977</v>
      </c>
      <c r="G1880" s="14" t="n">
        <v>12.5</v>
      </c>
      <c r="H1880" s="14" t="n">
        <v>41</v>
      </c>
      <c r="I1880" s="14" t="n">
        <v>12.5</v>
      </c>
      <c r="J1880" s="23" t="n">
        <f aca="false">IF(AND(E1880="Priority",ISNUMBER('Cost model'!N636)),'Cost model'!N636,'Cost model'!M636)</f>
        <v>40</v>
      </c>
      <c r="K1880" s="14" t="n">
        <f aca="false">J1880-H1880</f>
        <v>-1</v>
      </c>
      <c r="L1880" s="14" t="n">
        <f aca="false">G1880-H1880</f>
        <v>-28.5</v>
      </c>
    </row>
    <row r="1881" customFormat="false" ht="15" hidden="false" customHeight="false" outlineLevel="0" collapsed="false">
      <c r="A1881" s="2" t="s">
        <v>174</v>
      </c>
      <c r="B1881" s="2" t="s">
        <v>142</v>
      </c>
      <c r="C1881" s="2" t="s">
        <v>47</v>
      </c>
      <c r="D1881" s="2" t="s">
        <v>10</v>
      </c>
      <c r="E1881" s="2" t="s">
        <v>74</v>
      </c>
      <c r="F1881" s="2" t="s">
        <v>976</v>
      </c>
      <c r="G1881" s="14" t="n">
        <v>9.5</v>
      </c>
      <c r="H1881" s="14" t="n">
        <v>22.84</v>
      </c>
      <c r="I1881" s="14" t="n">
        <v>9.5</v>
      </c>
      <c r="J1881" s="23" t="n">
        <f aca="false">IF(AND(E1881="Priority",ISNUMBER('Cost model'!N122)),'Cost model'!N122,'Cost model'!M122)</f>
        <v>13.5</v>
      </c>
      <c r="K1881" s="14" t="n">
        <f aca="false">J1881-H1881</f>
        <v>-9.34</v>
      </c>
      <c r="L1881" s="14" t="n">
        <f aca="false">G1881-H1881</f>
        <v>-13.34</v>
      </c>
    </row>
    <row r="1882" customFormat="false" ht="15" hidden="false" customHeight="false" outlineLevel="0" collapsed="false">
      <c r="A1882" s="2" t="s">
        <v>158</v>
      </c>
      <c r="B1882" s="2" t="s">
        <v>124</v>
      </c>
      <c r="C1882" s="2" t="s">
        <v>47</v>
      </c>
      <c r="D1882" s="2" t="s">
        <v>10</v>
      </c>
      <c r="E1882" s="2" t="s">
        <v>74</v>
      </c>
      <c r="F1882" s="2" t="s">
        <v>976</v>
      </c>
      <c r="G1882" s="14" t="n">
        <v>14.5</v>
      </c>
      <c r="H1882" s="14" t="n">
        <v>22.84</v>
      </c>
      <c r="I1882" s="14" t="n">
        <v>14.5</v>
      </c>
      <c r="J1882" s="23" t="n">
        <f aca="false">IF(AND(E1882="Priority",ISNUMBER('Cost model'!N452)),'Cost model'!N452,'Cost model'!M452)</f>
        <v>13.5</v>
      </c>
      <c r="K1882" s="14" t="n">
        <f aca="false">J1882-H1882</f>
        <v>-9.34</v>
      </c>
      <c r="L1882" s="14" t="n">
        <f aca="false">G1882-H1882</f>
        <v>-8.34</v>
      </c>
    </row>
    <row r="1883" customFormat="false" ht="15" hidden="false" customHeight="false" outlineLevel="0" collapsed="false">
      <c r="A1883" s="2" t="s">
        <v>174</v>
      </c>
      <c r="B1883" s="2" t="s">
        <v>174</v>
      </c>
      <c r="C1883" s="2" t="s">
        <v>49</v>
      </c>
      <c r="D1883" s="2" t="s">
        <v>14</v>
      </c>
      <c r="E1883" s="2" t="s">
        <v>83</v>
      </c>
      <c r="F1883" s="2" t="s">
        <v>977</v>
      </c>
      <c r="G1883" s="14" t="n">
        <v>150</v>
      </c>
      <c r="H1883" s="14" t="n">
        <v>326.96</v>
      </c>
      <c r="I1883" s="14" t="n">
        <v>150</v>
      </c>
      <c r="J1883" s="23" t="n">
        <f aca="false">IF(AND(E1883="Priority",ISNUMBER('Cost model'!N178)),'Cost model'!N178,'Cost model'!M178)</f>
        <v>175</v>
      </c>
      <c r="K1883" s="14" t="n">
        <f aca="false">J1883-H1883</f>
        <v>-151.96</v>
      </c>
      <c r="L1883" s="14" t="n">
        <f aca="false">G1883-H1883</f>
        <v>-176.96</v>
      </c>
    </row>
    <row r="1884" customFormat="false" ht="15" hidden="false" customHeight="false" outlineLevel="0" collapsed="false">
      <c r="A1884" s="2" t="s">
        <v>221</v>
      </c>
      <c r="B1884" s="2" t="s">
        <v>158</v>
      </c>
      <c r="C1884" s="2" t="s">
        <v>49</v>
      </c>
      <c r="D1884" s="2" t="s">
        <v>10</v>
      </c>
      <c r="E1884" s="2" t="s">
        <v>74</v>
      </c>
      <c r="F1884" s="2" t="s">
        <v>976</v>
      </c>
      <c r="G1884" s="14" t="n">
        <v>24.5</v>
      </c>
      <c r="H1884" s="14" t="n">
        <v>14.95</v>
      </c>
      <c r="I1884" s="14" t="n">
        <v>17.5</v>
      </c>
      <c r="J1884" s="23" t="n">
        <f aca="false">IF(AND(E1884="Priority",ISNUMBER('Cost model'!N754)),'Cost model'!N754,'Cost model'!M754)</f>
        <v>23.5</v>
      </c>
      <c r="K1884" s="14" t="n">
        <f aca="false">J1884-H1884</f>
        <v>8.55</v>
      </c>
      <c r="L1884" s="14" t="n">
        <f aca="false">G1884-H1884</f>
        <v>9.55</v>
      </c>
    </row>
    <row r="1885" customFormat="false" ht="15" hidden="false" customHeight="false" outlineLevel="0" collapsed="false">
      <c r="A1885" s="2" t="s">
        <v>124</v>
      </c>
      <c r="B1885" s="2" t="s">
        <v>124</v>
      </c>
      <c r="C1885" s="2" t="s">
        <v>47</v>
      </c>
      <c r="D1885" s="2" t="s">
        <v>12</v>
      </c>
      <c r="E1885" s="2" t="s">
        <v>74</v>
      </c>
      <c r="F1885" s="2" t="s">
        <v>977</v>
      </c>
      <c r="G1885" s="14" t="n">
        <v>19</v>
      </c>
      <c r="H1885" s="14" t="n">
        <v>13.13</v>
      </c>
      <c r="I1885" s="14" t="n">
        <v>9.5</v>
      </c>
      <c r="J1885" s="23" t="n">
        <f aca="false">IF(AND(E1885="Priority",ISNUMBER('Cost model'!N320)),'Cost model'!N320,'Cost model'!M320)</f>
        <v>24.5</v>
      </c>
      <c r="K1885" s="14" t="n">
        <f aca="false">J1885-H1885</f>
        <v>11.37</v>
      </c>
      <c r="L1885" s="14" t="n">
        <f aca="false">G1885-H1885</f>
        <v>5.87</v>
      </c>
    </row>
    <row r="1886" customFormat="false" ht="15" hidden="false" customHeight="false" outlineLevel="0" collapsed="false">
      <c r="A1886" s="2" t="s">
        <v>124</v>
      </c>
      <c r="B1886" s="2" t="s">
        <v>124</v>
      </c>
      <c r="C1886" s="2" t="s">
        <v>48</v>
      </c>
      <c r="D1886" s="2" t="s">
        <v>10</v>
      </c>
      <c r="E1886" s="2" t="s">
        <v>74</v>
      </c>
      <c r="F1886" s="2" t="s">
        <v>977</v>
      </c>
      <c r="G1886" s="14" t="n">
        <v>12.5</v>
      </c>
      <c r="H1886" s="14" t="n">
        <v>16.38</v>
      </c>
      <c r="I1886" s="14" t="n">
        <v>12.5</v>
      </c>
      <c r="J1886" s="23" t="n">
        <f aca="false">IF(AND(E1886="Priority",ISNUMBER('Cost model'!N318)),'Cost model'!N318,'Cost model'!M318)</f>
        <v>14.5</v>
      </c>
      <c r="K1886" s="14" t="n">
        <f aca="false">J1886-H1886</f>
        <v>-1.88</v>
      </c>
      <c r="L1886" s="14" t="n">
        <f aca="false">G1886-H1886</f>
        <v>-3.88</v>
      </c>
    </row>
    <row r="1887" customFormat="false" ht="15" hidden="false" customHeight="false" outlineLevel="0" collapsed="false">
      <c r="A1887" s="2" t="s">
        <v>205</v>
      </c>
      <c r="B1887" s="2" t="s">
        <v>142</v>
      </c>
      <c r="C1887" s="2" t="s">
        <v>48</v>
      </c>
      <c r="D1887" s="2" t="s">
        <v>10</v>
      </c>
      <c r="E1887" s="2" t="s">
        <v>74</v>
      </c>
      <c r="F1887" s="2" t="s">
        <v>976</v>
      </c>
      <c r="G1887" s="14" t="n">
        <v>14.5</v>
      </c>
      <c r="H1887" s="14" t="n">
        <v>14.25</v>
      </c>
      <c r="I1887" s="14" t="n">
        <v>14.5</v>
      </c>
      <c r="J1887" s="23" t="n">
        <f aca="false">IF(AND(E1887="Priority",ISNUMBER('Cost model'!N543)),'Cost model'!N543,'Cost model'!M543)</f>
        <v>18.5</v>
      </c>
      <c r="K1887" s="14" t="n">
        <f aca="false">J1887-H1887</f>
        <v>4.25</v>
      </c>
      <c r="L1887" s="14" t="n">
        <f aca="false">G1887-H1887</f>
        <v>0.25</v>
      </c>
    </row>
    <row r="1888" customFormat="false" ht="15" hidden="false" customHeight="false" outlineLevel="0" collapsed="false">
      <c r="A1888" s="2" t="s">
        <v>142</v>
      </c>
      <c r="B1888" s="2" t="s">
        <v>158</v>
      </c>
      <c r="C1888" s="2" t="s">
        <v>48</v>
      </c>
      <c r="D1888" s="2" t="s">
        <v>10</v>
      </c>
      <c r="E1888" s="2" t="s">
        <v>74</v>
      </c>
      <c r="F1888" s="2" t="s">
        <v>976</v>
      </c>
      <c r="G1888" s="14" t="n">
        <v>14.5</v>
      </c>
      <c r="H1888" s="14" t="n">
        <v>11.5</v>
      </c>
      <c r="I1888" s="14" t="n">
        <v>14.5</v>
      </c>
      <c r="J1888" s="23" t="n">
        <f aca="false">IF(AND(E1888="Priority",ISNUMBER('Cost model'!N648)),'Cost model'!N648,'Cost model'!M648)</f>
        <v>13.5</v>
      </c>
      <c r="K1888" s="14" t="n">
        <f aca="false">J1888-H1888</f>
        <v>2</v>
      </c>
      <c r="L1888" s="14" t="n">
        <f aca="false">G1888-H1888</f>
        <v>3</v>
      </c>
    </row>
    <row r="1889" customFormat="false" ht="15" hidden="false" customHeight="false" outlineLevel="0" collapsed="false">
      <c r="A1889" s="2" t="s">
        <v>174</v>
      </c>
      <c r="B1889" s="2" t="s">
        <v>174</v>
      </c>
      <c r="C1889" s="2" t="s">
        <v>47</v>
      </c>
      <c r="D1889" s="2" t="s">
        <v>10</v>
      </c>
      <c r="E1889" s="2" t="s">
        <v>74</v>
      </c>
      <c r="F1889" s="2" t="s">
        <v>977</v>
      </c>
      <c r="G1889" s="14" t="n">
        <v>9.5</v>
      </c>
      <c r="H1889" s="14" t="n">
        <v>7.21</v>
      </c>
      <c r="I1889" s="14" t="n">
        <v>9.5</v>
      </c>
      <c r="J1889" s="23" t="n">
        <f aca="false">IF(AND(E1889="Priority",ISNUMBER('Cost model'!N167)),'Cost model'!N167,'Cost model'!M167)</f>
        <v>8.5</v>
      </c>
      <c r="K1889" s="14" t="n">
        <f aca="false">J1889-H1889</f>
        <v>1.29</v>
      </c>
      <c r="L1889" s="14" t="n">
        <f aca="false">G1889-H1889</f>
        <v>2.29</v>
      </c>
    </row>
    <row r="1890" customFormat="false" ht="15" hidden="false" customHeight="false" outlineLevel="0" collapsed="false">
      <c r="A1890" s="2" t="s">
        <v>221</v>
      </c>
      <c r="B1890" s="2" t="s">
        <v>142</v>
      </c>
      <c r="C1890" s="2" t="s">
        <v>48</v>
      </c>
      <c r="D1890" s="2" t="s">
        <v>15</v>
      </c>
      <c r="E1890" s="2" t="s">
        <v>74</v>
      </c>
      <c r="F1890" s="2" t="s">
        <v>976</v>
      </c>
      <c r="G1890" s="14" t="n">
        <v>45</v>
      </c>
      <c r="H1890" s="14" t="n">
        <v>687.94</v>
      </c>
      <c r="I1890" s="14" t="n">
        <v>300</v>
      </c>
      <c r="J1890" s="23" t="n">
        <f aca="false">IF(AND(E1890="Priority",ISNUMBER('Cost model'!N780)),'Cost model'!N780,'Cost model'!M780)</f>
        <v>350</v>
      </c>
      <c r="K1890" s="14" t="n">
        <f aca="false">J1890-H1890</f>
        <v>-337.94</v>
      </c>
      <c r="L1890" s="14" t="n">
        <f aca="false">G1890-H1890</f>
        <v>-642.94</v>
      </c>
    </row>
    <row r="1891" customFormat="false" ht="15" hidden="false" customHeight="false" outlineLevel="0" collapsed="false">
      <c r="A1891" s="2" t="s">
        <v>142</v>
      </c>
      <c r="B1891" s="2" t="s">
        <v>142</v>
      </c>
      <c r="C1891" s="2" t="s">
        <v>49</v>
      </c>
      <c r="D1891" s="2" t="s">
        <v>12</v>
      </c>
      <c r="E1891" s="2" t="s">
        <v>74</v>
      </c>
      <c r="F1891" s="2" t="s">
        <v>977</v>
      </c>
      <c r="G1891" s="14" t="n">
        <v>24.5</v>
      </c>
      <c r="H1891" s="14" t="n">
        <v>24.5</v>
      </c>
      <c r="I1891" s="14" t="n">
        <v>19.5</v>
      </c>
      <c r="J1891" s="23" t="n">
        <f aca="false">IF(AND(E1891="Priority",ISNUMBER('Cost model'!N637)),'Cost model'!N637,'Cost model'!M637)</f>
        <v>45</v>
      </c>
      <c r="K1891" s="14" t="n">
        <f aca="false">J1891-H1891</f>
        <v>20.5</v>
      </c>
      <c r="L1891" s="14" t="n">
        <f aca="false">G1891-H1891</f>
        <v>0</v>
      </c>
    </row>
    <row r="1892" customFormat="false" ht="15" hidden="false" customHeight="false" outlineLevel="0" collapsed="false">
      <c r="A1892" s="2" t="s">
        <v>124</v>
      </c>
      <c r="B1892" s="2" t="s">
        <v>124</v>
      </c>
      <c r="C1892" s="2" t="s">
        <v>49</v>
      </c>
      <c r="D1892" s="2" t="s">
        <v>12</v>
      </c>
      <c r="E1892" s="2" t="s">
        <v>83</v>
      </c>
      <c r="F1892" s="2" t="s">
        <v>977</v>
      </c>
      <c r="G1892" s="14" t="n">
        <v>29.5</v>
      </c>
      <c r="H1892" s="14" t="n">
        <v>32.99</v>
      </c>
      <c r="I1892" s="14" t="n">
        <v>29.5</v>
      </c>
      <c r="J1892" s="23" t="n">
        <f aca="false">IF(AND(E1892="Priority",ISNUMBER('Cost model'!N322)),'Cost model'!N322,'Cost model'!M322)</f>
        <v>65</v>
      </c>
      <c r="K1892" s="14" t="n">
        <f aca="false">J1892-H1892</f>
        <v>32.01</v>
      </c>
      <c r="L1892" s="14" t="n">
        <f aca="false">G1892-H1892</f>
        <v>-3.49</v>
      </c>
    </row>
    <row r="1893" customFormat="false" ht="15" hidden="false" customHeight="false" outlineLevel="0" collapsed="false">
      <c r="A1893" s="2" t="s">
        <v>174</v>
      </c>
      <c r="B1893" s="2" t="s">
        <v>174</v>
      </c>
      <c r="C1893" s="2" t="s">
        <v>47</v>
      </c>
      <c r="D1893" s="2" t="s">
        <v>10</v>
      </c>
      <c r="E1893" s="2" t="s">
        <v>74</v>
      </c>
      <c r="F1893" s="2" t="s">
        <v>977</v>
      </c>
      <c r="G1893" s="14" t="n">
        <v>9.5</v>
      </c>
      <c r="H1893" s="14" t="n">
        <v>6.45</v>
      </c>
      <c r="I1893" s="14" t="n">
        <v>9.5</v>
      </c>
      <c r="J1893" s="23" t="n">
        <f aca="false">IF(AND(E1893="Priority",ISNUMBER('Cost model'!N167)),'Cost model'!N167,'Cost model'!M167)</f>
        <v>8.5</v>
      </c>
      <c r="K1893" s="14" t="n">
        <f aca="false">J1893-H1893</f>
        <v>2.05</v>
      </c>
      <c r="L1893" s="14" t="n">
        <f aca="false">G1893-H1893</f>
        <v>3.05</v>
      </c>
    </row>
    <row r="1894" customFormat="false" ht="15" hidden="false" customHeight="false" outlineLevel="0" collapsed="false">
      <c r="A1894" s="2" t="s">
        <v>124</v>
      </c>
      <c r="B1894" s="2" t="s">
        <v>124</v>
      </c>
      <c r="C1894" s="2" t="s">
        <v>47</v>
      </c>
      <c r="D1894" s="2" t="s">
        <v>12</v>
      </c>
      <c r="E1894" s="2" t="s">
        <v>74</v>
      </c>
      <c r="F1894" s="2" t="s">
        <v>977</v>
      </c>
      <c r="G1894" s="14" t="n">
        <v>9.5</v>
      </c>
      <c r="H1894" s="14" t="n">
        <v>48.2</v>
      </c>
      <c r="I1894" s="14" t="n">
        <v>9.5</v>
      </c>
      <c r="J1894" s="23" t="n">
        <f aca="false">IF(AND(E1894="Priority",ISNUMBER('Cost model'!N320)),'Cost model'!N320,'Cost model'!M320)</f>
        <v>24.5</v>
      </c>
      <c r="K1894" s="14" t="n">
        <f aca="false">J1894-H1894</f>
        <v>-23.7</v>
      </c>
      <c r="L1894" s="14" t="n">
        <f aca="false">G1894-H1894</f>
        <v>-38.7</v>
      </c>
    </row>
    <row r="1895" customFormat="false" ht="15" hidden="false" customHeight="false" outlineLevel="0" collapsed="false">
      <c r="A1895" s="2" t="s">
        <v>158</v>
      </c>
      <c r="B1895" s="2" t="s">
        <v>158</v>
      </c>
      <c r="C1895" s="2" t="s">
        <v>47</v>
      </c>
      <c r="D1895" s="2" t="s">
        <v>10</v>
      </c>
      <c r="E1895" s="2" t="s">
        <v>83</v>
      </c>
      <c r="F1895" s="2" t="s">
        <v>977</v>
      </c>
      <c r="G1895" s="14" t="n">
        <v>14.5</v>
      </c>
      <c r="H1895" s="14" t="n">
        <v>10.45</v>
      </c>
      <c r="I1895" s="14" t="n">
        <v>14.5</v>
      </c>
      <c r="J1895" s="23" t="n">
        <f aca="false">IF(AND(E1895="Priority",ISNUMBER('Cost model'!N422)),'Cost model'!N422,'Cost model'!M422)</f>
        <v>13.5</v>
      </c>
      <c r="K1895" s="14" t="n">
        <f aca="false">J1895-H1895</f>
        <v>3.05</v>
      </c>
      <c r="L1895" s="14" t="n">
        <f aca="false">G1895-H1895</f>
        <v>4.05</v>
      </c>
    </row>
    <row r="1896" customFormat="false" ht="15" hidden="false" customHeight="false" outlineLevel="0" collapsed="false">
      <c r="A1896" s="2" t="s">
        <v>158</v>
      </c>
      <c r="B1896" s="2" t="s">
        <v>158</v>
      </c>
      <c r="C1896" s="2" t="s">
        <v>49</v>
      </c>
      <c r="D1896" s="2" t="s">
        <v>10</v>
      </c>
      <c r="E1896" s="2" t="s">
        <v>74</v>
      </c>
      <c r="F1896" s="2" t="s">
        <v>977</v>
      </c>
      <c r="G1896" s="14" t="n">
        <v>17.5</v>
      </c>
      <c r="H1896" s="14" t="n">
        <v>13.99</v>
      </c>
      <c r="I1896" s="14" t="n">
        <v>17.5</v>
      </c>
      <c r="J1896" s="23" t="n">
        <f aca="false">IF(AND(E1896="Priority",ISNUMBER('Cost model'!N424)),'Cost model'!N424,'Cost model'!M424)</f>
        <v>16.5</v>
      </c>
      <c r="K1896" s="14" t="n">
        <f aca="false">J1896-H1896</f>
        <v>2.51</v>
      </c>
      <c r="L1896" s="14" t="n">
        <f aca="false">G1896-H1896</f>
        <v>3.51</v>
      </c>
    </row>
    <row r="1897" customFormat="false" ht="15" hidden="false" customHeight="false" outlineLevel="0" collapsed="false">
      <c r="A1897" s="2" t="s">
        <v>124</v>
      </c>
      <c r="B1897" s="2" t="s">
        <v>124</v>
      </c>
      <c r="C1897" s="2" t="s">
        <v>48</v>
      </c>
      <c r="D1897" s="2" t="s">
        <v>12</v>
      </c>
      <c r="E1897" s="2" t="s">
        <v>74</v>
      </c>
      <c r="F1897" s="2" t="s">
        <v>977</v>
      </c>
      <c r="G1897" s="14" t="n">
        <v>12.5</v>
      </c>
      <c r="H1897" s="14" t="n">
        <v>25.7</v>
      </c>
      <c r="I1897" s="14" t="n">
        <v>12.5</v>
      </c>
      <c r="J1897" s="23" t="n">
        <f aca="false">IF(AND(E1897="Priority",ISNUMBER('Cost model'!N321)),'Cost model'!N321,'Cost model'!M321)</f>
        <v>40</v>
      </c>
      <c r="K1897" s="14" t="n">
        <f aca="false">J1897-H1897</f>
        <v>14.3</v>
      </c>
      <c r="L1897" s="14" t="n">
        <f aca="false">G1897-H1897</f>
        <v>-13.2</v>
      </c>
    </row>
    <row r="1898" customFormat="false" ht="15" hidden="false" customHeight="false" outlineLevel="0" collapsed="false">
      <c r="A1898" s="2" t="s">
        <v>174</v>
      </c>
      <c r="B1898" s="2" t="s">
        <v>174</v>
      </c>
      <c r="C1898" s="2" t="s">
        <v>49</v>
      </c>
      <c r="D1898" s="2" t="s">
        <v>12</v>
      </c>
      <c r="E1898" s="2" t="s">
        <v>83</v>
      </c>
      <c r="F1898" s="2" t="s">
        <v>977</v>
      </c>
      <c r="G1898" s="14" t="n">
        <v>29.5</v>
      </c>
      <c r="H1898" s="14" t="n">
        <v>41</v>
      </c>
      <c r="I1898" s="14" t="n">
        <v>29.5</v>
      </c>
      <c r="J1898" s="23" t="n">
        <f aca="false">IF(AND(E1898="Priority",ISNUMBER('Cost model'!N172)),'Cost model'!N172,'Cost model'!M172)</f>
        <v>60</v>
      </c>
      <c r="K1898" s="14" t="n">
        <f aca="false">J1898-H1898</f>
        <v>19</v>
      </c>
      <c r="L1898" s="14" t="n">
        <f aca="false">G1898-H1898</f>
        <v>-11.5</v>
      </c>
    </row>
    <row r="1899" customFormat="false" ht="15" hidden="false" customHeight="false" outlineLevel="0" collapsed="false">
      <c r="A1899" s="2" t="s">
        <v>174</v>
      </c>
      <c r="B1899" s="2" t="s">
        <v>174</v>
      </c>
      <c r="C1899" s="2" t="s">
        <v>48</v>
      </c>
      <c r="D1899" s="2" t="s">
        <v>10</v>
      </c>
      <c r="E1899" s="2" t="s">
        <v>74</v>
      </c>
      <c r="F1899" s="2" t="s">
        <v>977</v>
      </c>
      <c r="G1899" s="14" t="n">
        <v>12.5</v>
      </c>
      <c r="H1899" s="14" t="n">
        <v>44.8</v>
      </c>
      <c r="I1899" s="14" t="n">
        <v>12.5</v>
      </c>
      <c r="J1899" s="23" t="n">
        <f aca="false">IF(AND(E1899="Priority",ISNUMBER('Cost model'!N168)),'Cost model'!N168,'Cost model'!M168)</f>
        <v>13.5</v>
      </c>
      <c r="K1899" s="14" t="n">
        <f aca="false">J1899-H1899</f>
        <v>-31.3</v>
      </c>
      <c r="L1899" s="14" t="n">
        <f aca="false">G1899-H1899</f>
        <v>-32.3</v>
      </c>
    </row>
    <row r="1900" customFormat="false" ht="15" hidden="false" customHeight="false" outlineLevel="0" collapsed="false">
      <c r="A1900" s="2" t="s">
        <v>174</v>
      </c>
      <c r="B1900" s="2" t="s">
        <v>174</v>
      </c>
      <c r="C1900" s="2" t="s">
        <v>47</v>
      </c>
      <c r="D1900" s="2" t="s">
        <v>12</v>
      </c>
      <c r="E1900" s="2" t="s">
        <v>74</v>
      </c>
      <c r="F1900" s="2" t="s">
        <v>977</v>
      </c>
      <c r="G1900" s="14" t="n">
        <v>9.5</v>
      </c>
      <c r="H1900" s="14" t="n">
        <v>27.36</v>
      </c>
      <c r="I1900" s="14" t="n">
        <v>9.5</v>
      </c>
      <c r="J1900" s="23" t="n">
        <f aca="false">IF(AND(E1900="Priority",ISNUMBER('Cost model'!N170)),'Cost model'!N170,'Cost model'!M170)</f>
        <v>25.5</v>
      </c>
      <c r="K1900" s="14" t="n">
        <f aca="false">J1900-H1900</f>
        <v>-1.86</v>
      </c>
      <c r="L1900" s="14" t="n">
        <f aca="false">G1900-H1900</f>
        <v>-17.86</v>
      </c>
    </row>
    <row r="1901" customFormat="false" ht="15" hidden="false" customHeight="false" outlineLevel="0" collapsed="false">
      <c r="A1901" s="2" t="s">
        <v>205</v>
      </c>
      <c r="B1901" s="2" t="s">
        <v>142</v>
      </c>
      <c r="C1901" s="2" t="s">
        <v>48</v>
      </c>
      <c r="D1901" s="2" t="s">
        <v>12</v>
      </c>
      <c r="E1901" s="2" t="s">
        <v>83</v>
      </c>
      <c r="F1901" s="2" t="s">
        <v>976</v>
      </c>
      <c r="G1901" s="14" t="n">
        <v>24.5</v>
      </c>
      <c r="H1901" s="14" t="n">
        <v>91.75</v>
      </c>
      <c r="I1901" s="14" t="n">
        <v>24.5</v>
      </c>
      <c r="J1901" s="23" t="n">
        <f aca="false">IF(AND(E1901="Priority",ISNUMBER('Cost model'!N546)),'Cost model'!N546,'Cost model'!M546)</f>
        <v>80</v>
      </c>
      <c r="K1901" s="14" t="n">
        <f aca="false">J1901-H1901</f>
        <v>-11.75</v>
      </c>
      <c r="L1901" s="14" t="n">
        <f aca="false">G1901-H1901</f>
        <v>-67.25</v>
      </c>
    </row>
    <row r="1902" customFormat="false" ht="15" hidden="false" customHeight="false" outlineLevel="0" collapsed="false">
      <c r="A1902" s="2" t="s">
        <v>142</v>
      </c>
      <c r="B1902" s="2" t="s">
        <v>142</v>
      </c>
      <c r="C1902" s="2" t="s">
        <v>47</v>
      </c>
      <c r="D1902" s="2" t="s">
        <v>10</v>
      </c>
      <c r="E1902" s="2" t="s">
        <v>74</v>
      </c>
      <c r="F1902" s="2" t="s">
        <v>977</v>
      </c>
      <c r="G1902" s="14" t="n">
        <v>9.5</v>
      </c>
      <c r="H1902" s="14" t="n">
        <v>5.83</v>
      </c>
      <c r="I1902" s="14" t="n">
        <v>9.5</v>
      </c>
      <c r="J1902" s="23" t="n">
        <f aca="false">IF(AND(E1902="Priority",ISNUMBER('Cost model'!N632)),'Cost model'!N632,'Cost model'!M632)</f>
        <v>9.5</v>
      </c>
      <c r="K1902" s="14" t="n">
        <f aca="false">J1902-H1902</f>
        <v>3.67</v>
      </c>
      <c r="L1902" s="14" t="n">
        <f aca="false">G1902-H1902</f>
        <v>3.67</v>
      </c>
    </row>
    <row r="1903" customFormat="false" ht="15" hidden="false" customHeight="false" outlineLevel="0" collapsed="false">
      <c r="A1903" s="2" t="s">
        <v>124</v>
      </c>
      <c r="B1903" s="2" t="s">
        <v>142</v>
      </c>
      <c r="C1903" s="2" t="s">
        <v>49</v>
      </c>
      <c r="D1903" s="2" t="s">
        <v>14</v>
      </c>
      <c r="E1903" s="2" t="s">
        <v>74</v>
      </c>
      <c r="F1903" s="2" t="s">
        <v>976</v>
      </c>
      <c r="G1903" s="14" t="n">
        <v>85</v>
      </c>
      <c r="H1903" s="14" t="n">
        <v>225.19</v>
      </c>
      <c r="I1903" s="14" t="n">
        <v>199</v>
      </c>
      <c r="J1903" s="23" t="n">
        <f aca="false">IF(AND(E1903="Priority",ISNUMBER('Cost model'!N343)),'Cost model'!N343,'Cost model'!M343)</f>
        <v>205</v>
      </c>
      <c r="K1903" s="14" t="n">
        <f aca="false">J1903-H1903</f>
        <v>-20.19</v>
      </c>
      <c r="L1903" s="14" t="n">
        <f aca="false">G1903-H1903</f>
        <v>-140.19</v>
      </c>
    </row>
    <row r="1904" customFormat="false" ht="15" hidden="false" customHeight="false" outlineLevel="0" collapsed="false">
      <c r="A1904" s="2" t="s">
        <v>124</v>
      </c>
      <c r="B1904" s="2" t="s">
        <v>124</v>
      </c>
      <c r="C1904" s="2" t="s">
        <v>47</v>
      </c>
      <c r="D1904" s="2" t="s">
        <v>10</v>
      </c>
      <c r="E1904" s="2" t="s">
        <v>74</v>
      </c>
      <c r="F1904" s="2" t="s">
        <v>977</v>
      </c>
      <c r="G1904" s="14" t="n">
        <v>9.5</v>
      </c>
      <c r="H1904" s="14" t="n">
        <v>25.66</v>
      </c>
      <c r="I1904" s="14" t="n">
        <v>9.5</v>
      </c>
      <c r="J1904" s="23" t="n">
        <f aca="false">IF(AND(E1904="Priority",ISNUMBER('Cost model'!N317)),'Cost model'!N317,'Cost model'!M317)</f>
        <v>10.5</v>
      </c>
      <c r="K1904" s="14" t="n">
        <f aca="false">J1904-H1904</f>
        <v>-15.16</v>
      </c>
      <c r="L1904" s="14" t="n">
        <f aca="false">G1904-H1904</f>
        <v>-16.16</v>
      </c>
    </row>
    <row r="1905" customFormat="false" ht="15" hidden="false" customHeight="false" outlineLevel="0" collapsed="false">
      <c r="A1905" s="2" t="s">
        <v>174</v>
      </c>
      <c r="B1905" s="2" t="s">
        <v>174</v>
      </c>
      <c r="C1905" s="2" t="s">
        <v>47</v>
      </c>
      <c r="D1905" s="2" t="s">
        <v>10</v>
      </c>
      <c r="E1905" s="2" t="s">
        <v>74</v>
      </c>
      <c r="F1905" s="2" t="s">
        <v>977</v>
      </c>
      <c r="G1905" s="14" t="n">
        <v>9.5</v>
      </c>
      <c r="H1905" s="14" t="n">
        <v>7.21</v>
      </c>
      <c r="I1905" s="14" t="n">
        <v>9.5</v>
      </c>
      <c r="J1905" s="23" t="n">
        <f aca="false">IF(AND(E1905="Priority",ISNUMBER('Cost model'!N167)),'Cost model'!N167,'Cost model'!M167)</f>
        <v>8.5</v>
      </c>
      <c r="K1905" s="14" t="n">
        <f aca="false">J1905-H1905</f>
        <v>1.29</v>
      </c>
      <c r="L1905" s="14" t="n">
        <f aca="false">G1905-H1905</f>
        <v>2.29</v>
      </c>
    </row>
    <row r="1906" customFormat="false" ht="15" hidden="false" customHeight="false" outlineLevel="0" collapsed="false">
      <c r="A1906" s="2" t="s">
        <v>174</v>
      </c>
      <c r="B1906" s="2" t="s">
        <v>174</v>
      </c>
      <c r="C1906" s="2" t="s">
        <v>47</v>
      </c>
      <c r="D1906" s="2" t="s">
        <v>14</v>
      </c>
      <c r="E1906" s="2" t="s">
        <v>74</v>
      </c>
      <c r="F1906" s="2" t="s">
        <v>977</v>
      </c>
      <c r="G1906" s="14" t="n">
        <v>19</v>
      </c>
      <c r="H1906" s="14" t="n">
        <v>58.69</v>
      </c>
      <c r="I1906" s="14" t="n">
        <v>25</v>
      </c>
      <c r="J1906" s="23" t="n">
        <f aca="false">IF(AND(E1906="Priority",ISNUMBER('Cost model'!N176)),'Cost model'!N176,'Cost model'!M176)</f>
        <v>95</v>
      </c>
      <c r="K1906" s="14" t="n">
        <f aca="false">J1906-H1906</f>
        <v>36.31</v>
      </c>
      <c r="L1906" s="14" t="n">
        <f aca="false">G1906-H1906</f>
        <v>-39.69</v>
      </c>
    </row>
    <row r="1907" customFormat="false" ht="15" hidden="false" customHeight="false" outlineLevel="0" collapsed="false">
      <c r="A1907" s="2" t="s">
        <v>174</v>
      </c>
      <c r="B1907" s="2" t="s">
        <v>221</v>
      </c>
      <c r="C1907" s="2" t="s">
        <v>48</v>
      </c>
      <c r="D1907" s="2" t="s">
        <v>10</v>
      </c>
      <c r="E1907" s="2" t="s">
        <v>74</v>
      </c>
      <c r="F1907" s="2" t="s">
        <v>976</v>
      </c>
      <c r="G1907" s="14" t="n">
        <v>12.5</v>
      </c>
      <c r="H1907" s="14" t="n">
        <v>11.52</v>
      </c>
      <c r="I1907" s="14" t="n">
        <v>19.5</v>
      </c>
      <c r="J1907" s="23" t="n">
        <f aca="false">IF(AND(E1907="Priority",ISNUMBER('Cost model'!N153)),'Cost model'!N153,'Cost model'!M153)</f>
        <v>15.5</v>
      </c>
      <c r="K1907" s="14" t="n">
        <f aca="false">J1907-H1907</f>
        <v>3.98</v>
      </c>
      <c r="L1907" s="14" t="n">
        <f aca="false">G1907-H1907</f>
        <v>0.98</v>
      </c>
    </row>
    <row r="1908" customFormat="false" ht="15" hidden="false" customHeight="false" outlineLevel="0" collapsed="false">
      <c r="A1908" s="2" t="s">
        <v>142</v>
      </c>
      <c r="B1908" s="2" t="s">
        <v>142</v>
      </c>
      <c r="C1908" s="2" t="s">
        <v>47</v>
      </c>
      <c r="D1908" s="2" t="s">
        <v>10</v>
      </c>
      <c r="E1908" s="2" t="s">
        <v>74</v>
      </c>
      <c r="F1908" s="2" t="s">
        <v>977</v>
      </c>
      <c r="G1908" s="14" t="n">
        <v>9.5</v>
      </c>
      <c r="H1908" s="14" t="n">
        <v>6.39</v>
      </c>
      <c r="I1908" s="14" t="n">
        <v>9.5</v>
      </c>
      <c r="J1908" s="23" t="n">
        <f aca="false">IF(AND(E1908="Priority",ISNUMBER('Cost model'!N632)),'Cost model'!N632,'Cost model'!M632)</f>
        <v>9.5</v>
      </c>
      <c r="K1908" s="14" t="n">
        <f aca="false">J1908-H1908</f>
        <v>3.11</v>
      </c>
      <c r="L1908" s="14" t="n">
        <f aca="false">G1908-H1908</f>
        <v>3.11</v>
      </c>
    </row>
    <row r="1909" customFormat="false" ht="15" hidden="false" customHeight="false" outlineLevel="0" collapsed="false">
      <c r="A1909" s="2" t="s">
        <v>221</v>
      </c>
      <c r="B1909" s="2" t="s">
        <v>221</v>
      </c>
      <c r="C1909" s="2" t="s">
        <v>47</v>
      </c>
      <c r="D1909" s="2" t="s">
        <v>14</v>
      </c>
      <c r="E1909" s="2" t="s">
        <v>74</v>
      </c>
      <c r="F1909" s="2" t="s">
        <v>977</v>
      </c>
      <c r="G1909" s="14" t="n">
        <v>19.5</v>
      </c>
      <c r="H1909" s="14" t="n">
        <v>87.66</v>
      </c>
      <c r="I1909" s="14" t="n">
        <v>25</v>
      </c>
      <c r="J1909" s="23" t="n">
        <f aca="false">IF(AND(E1909="Priority",ISNUMBER('Cost model'!N746)),'Cost model'!N746,'Cost model'!M746)</f>
        <v>100</v>
      </c>
      <c r="K1909" s="14" t="n">
        <f aca="false">J1909-H1909</f>
        <v>12.34</v>
      </c>
      <c r="L1909" s="14" t="n">
        <f aca="false">G1909-H1909</f>
        <v>-68.16</v>
      </c>
    </row>
    <row r="1910" customFormat="false" ht="15" hidden="false" customHeight="false" outlineLevel="0" collapsed="false">
      <c r="A1910" s="2" t="s">
        <v>221</v>
      </c>
      <c r="B1910" s="2" t="s">
        <v>142</v>
      </c>
      <c r="C1910" s="2" t="s">
        <v>49</v>
      </c>
      <c r="D1910" s="2" t="s">
        <v>10</v>
      </c>
      <c r="E1910" s="2" t="s">
        <v>74</v>
      </c>
      <c r="F1910" s="2" t="s">
        <v>976</v>
      </c>
      <c r="G1910" s="14" t="n">
        <v>17.5</v>
      </c>
      <c r="H1910" s="14" t="n">
        <v>14.42</v>
      </c>
      <c r="I1910" s="14" t="n">
        <v>19.5</v>
      </c>
      <c r="J1910" s="23" t="n">
        <f aca="false">IF(AND(E1910="Priority",ISNUMBER('Cost model'!N769)),'Cost model'!N769,'Cost model'!M769)</f>
        <v>24.5</v>
      </c>
      <c r="K1910" s="14" t="n">
        <f aca="false">J1910-H1910</f>
        <v>10.08</v>
      </c>
      <c r="L1910" s="14" t="n">
        <f aca="false">G1910-H1910</f>
        <v>3.08</v>
      </c>
    </row>
    <row r="1911" customFormat="false" ht="15" hidden="false" customHeight="false" outlineLevel="0" collapsed="false">
      <c r="A1911" s="2" t="s">
        <v>142</v>
      </c>
      <c r="B1911" s="2" t="s">
        <v>124</v>
      </c>
      <c r="C1911" s="2" t="s">
        <v>47</v>
      </c>
      <c r="D1911" s="2" t="s">
        <v>12</v>
      </c>
      <c r="E1911" s="2" t="s">
        <v>74</v>
      </c>
      <c r="F1911" s="2" t="s">
        <v>976</v>
      </c>
      <c r="G1911" s="14" t="n">
        <v>19</v>
      </c>
      <c r="H1911" s="14" t="n">
        <v>34.39</v>
      </c>
      <c r="I1911" s="14" t="n">
        <v>19.5</v>
      </c>
      <c r="J1911" s="23" t="n">
        <f aca="false">IF(AND(E1911="Priority",ISNUMBER('Cost model'!N665)),'Cost model'!N665,'Cost model'!M665)</f>
        <v>40</v>
      </c>
      <c r="K1911" s="14" t="n">
        <f aca="false">J1911-H1911</f>
        <v>5.61</v>
      </c>
      <c r="L1911" s="14" t="n">
        <f aca="false">G1911-H1911</f>
        <v>-15.39</v>
      </c>
    </row>
    <row r="1912" customFormat="false" ht="15" hidden="false" customHeight="false" outlineLevel="0" collapsed="false">
      <c r="A1912" s="2" t="s">
        <v>124</v>
      </c>
      <c r="B1912" s="2" t="s">
        <v>124</v>
      </c>
      <c r="C1912" s="2" t="s">
        <v>48</v>
      </c>
      <c r="D1912" s="2" t="s">
        <v>10</v>
      </c>
      <c r="E1912" s="2" t="s">
        <v>74</v>
      </c>
      <c r="F1912" s="2" t="s">
        <v>977</v>
      </c>
      <c r="G1912" s="14" t="n">
        <v>12.5</v>
      </c>
      <c r="H1912" s="14" t="n">
        <v>8.65</v>
      </c>
      <c r="I1912" s="14" t="n">
        <v>12.5</v>
      </c>
      <c r="J1912" s="23" t="n">
        <f aca="false">IF(AND(E1912="Priority",ISNUMBER('Cost model'!N318)),'Cost model'!N318,'Cost model'!M318)</f>
        <v>14.5</v>
      </c>
      <c r="K1912" s="14" t="n">
        <f aca="false">J1912-H1912</f>
        <v>5.85</v>
      </c>
      <c r="L1912" s="14" t="n">
        <f aca="false">G1912-H1912</f>
        <v>3.85</v>
      </c>
    </row>
    <row r="1913" customFormat="false" ht="15" hidden="false" customHeight="false" outlineLevel="0" collapsed="false">
      <c r="A1913" s="2" t="s">
        <v>158</v>
      </c>
      <c r="B1913" s="2" t="s">
        <v>158</v>
      </c>
      <c r="C1913" s="2" t="s">
        <v>49</v>
      </c>
      <c r="D1913" s="2" t="s">
        <v>14</v>
      </c>
      <c r="E1913" s="2" t="s">
        <v>74</v>
      </c>
      <c r="F1913" s="2" t="s">
        <v>977</v>
      </c>
      <c r="G1913" s="14" t="n">
        <v>50</v>
      </c>
      <c r="H1913" s="14" t="n">
        <v>42.36</v>
      </c>
      <c r="I1913" s="14" t="n">
        <v>85</v>
      </c>
      <c r="J1913" s="23" t="n">
        <f aca="false">IF(AND(E1913="Priority",ISNUMBER('Cost model'!N433)),'Cost model'!N433,'Cost model'!M433)</f>
        <v>75</v>
      </c>
      <c r="K1913" s="14" t="n">
        <f aca="false">J1913-H1913</f>
        <v>32.64</v>
      </c>
      <c r="L1913" s="14" t="n">
        <f aca="false">G1913-H1913</f>
        <v>7.64</v>
      </c>
    </row>
    <row r="1914" customFormat="false" ht="15" hidden="false" customHeight="false" outlineLevel="0" collapsed="false">
      <c r="A1914" s="2" t="s">
        <v>124</v>
      </c>
      <c r="B1914" s="2" t="s">
        <v>124</v>
      </c>
      <c r="C1914" s="2" t="s">
        <v>48</v>
      </c>
      <c r="D1914" s="2" t="s">
        <v>10</v>
      </c>
      <c r="E1914" s="2" t="s">
        <v>74</v>
      </c>
      <c r="F1914" s="2" t="s">
        <v>977</v>
      </c>
      <c r="G1914" s="14" t="n">
        <v>12.5</v>
      </c>
      <c r="H1914" s="14" t="n">
        <v>16.38</v>
      </c>
      <c r="I1914" s="14" t="n">
        <v>12.5</v>
      </c>
      <c r="J1914" s="23" t="n">
        <f aca="false">IF(AND(E1914="Priority",ISNUMBER('Cost model'!N318)),'Cost model'!N318,'Cost model'!M318)</f>
        <v>14.5</v>
      </c>
      <c r="K1914" s="14" t="n">
        <f aca="false">J1914-H1914</f>
        <v>-1.88</v>
      </c>
      <c r="L1914" s="14" t="n">
        <f aca="false">G1914-H1914</f>
        <v>-3.88</v>
      </c>
    </row>
    <row r="1915" customFormat="false" ht="15" hidden="false" customHeight="false" outlineLevel="0" collapsed="false">
      <c r="A1915" s="2" t="s">
        <v>124</v>
      </c>
      <c r="B1915" s="2" t="s">
        <v>124</v>
      </c>
      <c r="C1915" s="2" t="s">
        <v>49</v>
      </c>
      <c r="D1915" s="2" t="s">
        <v>12</v>
      </c>
      <c r="E1915" s="2" t="s">
        <v>74</v>
      </c>
      <c r="F1915" s="2" t="s">
        <v>977</v>
      </c>
      <c r="G1915" s="14" t="n">
        <v>19.5</v>
      </c>
      <c r="H1915" s="14" t="n">
        <v>77.66</v>
      </c>
      <c r="I1915" s="14" t="n">
        <v>19.5</v>
      </c>
      <c r="J1915" s="23" t="n">
        <f aca="false">IF(AND(E1915="Priority",ISNUMBER('Cost model'!N322)),'Cost model'!N322,'Cost model'!M322)</f>
        <v>50</v>
      </c>
      <c r="K1915" s="14" t="n">
        <f aca="false">J1915-H1915</f>
        <v>-27.66</v>
      </c>
      <c r="L1915" s="14" t="n">
        <f aca="false">G1915-H1915</f>
        <v>-58.16</v>
      </c>
    </row>
    <row r="1916" customFormat="false" ht="15" hidden="false" customHeight="false" outlineLevel="0" collapsed="false">
      <c r="A1916" s="2" t="s">
        <v>174</v>
      </c>
      <c r="B1916" s="2" t="s">
        <v>174</v>
      </c>
      <c r="C1916" s="2" t="s">
        <v>48</v>
      </c>
      <c r="D1916" s="2" t="s">
        <v>10</v>
      </c>
      <c r="E1916" s="2" t="s">
        <v>74</v>
      </c>
      <c r="F1916" s="2" t="s">
        <v>977</v>
      </c>
      <c r="G1916" s="14" t="n">
        <v>12.5</v>
      </c>
      <c r="H1916" s="14" t="n">
        <v>18.58</v>
      </c>
      <c r="I1916" s="14" t="n">
        <v>12.5</v>
      </c>
      <c r="J1916" s="23" t="n">
        <f aca="false">IF(AND(E1916="Priority",ISNUMBER('Cost model'!N168)),'Cost model'!N168,'Cost model'!M168)</f>
        <v>13.5</v>
      </c>
      <c r="K1916" s="14" t="n">
        <f aca="false">J1916-H1916</f>
        <v>-5.08</v>
      </c>
      <c r="L1916" s="14" t="n">
        <f aca="false">G1916-H1916</f>
        <v>-6.08</v>
      </c>
    </row>
    <row r="1917" customFormat="false" ht="15" hidden="false" customHeight="false" outlineLevel="0" collapsed="false">
      <c r="A1917" s="2" t="s">
        <v>174</v>
      </c>
      <c r="B1917" s="2" t="s">
        <v>174</v>
      </c>
      <c r="C1917" s="2" t="s">
        <v>47</v>
      </c>
      <c r="D1917" s="2" t="s">
        <v>10</v>
      </c>
      <c r="E1917" s="2" t="s">
        <v>74</v>
      </c>
      <c r="F1917" s="2" t="s">
        <v>977</v>
      </c>
      <c r="G1917" s="14" t="n">
        <v>9.5</v>
      </c>
      <c r="H1917" s="14" t="n">
        <v>27.97</v>
      </c>
      <c r="I1917" s="14" t="n">
        <v>9.5</v>
      </c>
      <c r="J1917" s="23" t="n">
        <f aca="false">IF(AND(E1917="Priority",ISNUMBER('Cost model'!N167)),'Cost model'!N167,'Cost model'!M167)</f>
        <v>8.5</v>
      </c>
      <c r="K1917" s="14" t="n">
        <f aca="false">J1917-H1917</f>
        <v>-19.47</v>
      </c>
      <c r="L1917" s="14" t="n">
        <f aca="false">G1917-H1917</f>
        <v>-18.47</v>
      </c>
    </row>
    <row r="1918" customFormat="false" ht="15" hidden="false" customHeight="false" outlineLevel="0" collapsed="false">
      <c r="A1918" s="2" t="s">
        <v>221</v>
      </c>
      <c r="B1918" s="2" t="s">
        <v>221</v>
      </c>
      <c r="C1918" s="2" t="s">
        <v>49</v>
      </c>
      <c r="D1918" s="2" t="s">
        <v>10</v>
      </c>
      <c r="E1918" s="2" t="s">
        <v>83</v>
      </c>
      <c r="F1918" s="2" t="s">
        <v>977</v>
      </c>
      <c r="G1918" s="14" t="n">
        <v>24.5</v>
      </c>
      <c r="H1918" s="14" t="n">
        <v>36.25</v>
      </c>
      <c r="I1918" s="14" t="n">
        <v>24.5</v>
      </c>
      <c r="J1918" s="23" t="n">
        <f aca="false">IF(AND(E1918="Priority",ISNUMBER('Cost model'!N739)),'Cost model'!N739,'Cost model'!M739)</f>
        <v>23.5</v>
      </c>
      <c r="K1918" s="14" t="n">
        <f aca="false">J1918-H1918</f>
        <v>-12.75</v>
      </c>
      <c r="L1918" s="14" t="n">
        <f aca="false">G1918-H1918</f>
        <v>-11.75</v>
      </c>
    </row>
    <row r="1919" customFormat="false" ht="15" hidden="false" customHeight="false" outlineLevel="0" collapsed="false">
      <c r="A1919" s="2" t="s">
        <v>174</v>
      </c>
      <c r="B1919" s="2" t="s">
        <v>124</v>
      </c>
      <c r="C1919" s="2" t="s">
        <v>48</v>
      </c>
      <c r="D1919" s="2" t="s">
        <v>12</v>
      </c>
      <c r="E1919" s="2" t="s">
        <v>74</v>
      </c>
      <c r="F1919" s="2" t="s">
        <v>976</v>
      </c>
      <c r="G1919" s="14" t="n">
        <v>12.5</v>
      </c>
      <c r="H1919" s="14" t="n">
        <v>41.65</v>
      </c>
      <c r="I1919" s="14" t="n">
        <v>12.5</v>
      </c>
      <c r="J1919" s="23" t="n">
        <f aca="false">IF(AND(E1919="Priority",ISNUMBER('Cost model'!N111)),'Cost model'!N111,'Cost model'!M111)</f>
        <v>45</v>
      </c>
      <c r="K1919" s="14" t="n">
        <f aca="false">J1919-H1919</f>
        <v>3.35</v>
      </c>
      <c r="L1919" s="14" t="n">
        <f aca="false">G1919-H1919</f>
        <v>-29.15</v>
      </c>
    </row>
    <row r="1920" customFormat="false" ht="15" hidden="false" customHeight="false" outlineLevel="0" collapsed="false">
      <c r="A1920" s="2" t="s">
        <v>124</v>
      </c>
      <c r="B1920" s="2" t="s">
        <v>124</v>
      </c>
      <c r="C1920" s="2" t="s">
        <v>47</v>
      </c>
      <c r="D1920" s="2" t="s">
        <v>12</v>
      </c>
      <c r="E1920" s="2" t="s">
        <v>74</v>
      </c>
      <c r="F1920" s="2" t="s">
        <v>977</v>
      </c>
      <c r="G1920" s="14" t="n">
        <v>9.5</v>
      </c>
      <c r="H1920" s="14" t="n">
        <v>41.48</v>
      </c>
      <c r="I1920" s="14" t="n">
        <v>9.5</v>
      </c>
      <c r="J1920" s="23" t="n">
        <f aca="false">IF(AND(E1920="Priority",ISNUMBER('Cost model'!N320)),'Cost model'!N320,'Cost model'!M320)</f>
        <v>24.5</v>
      </c>
      <c r="K1920" s="14" t="n">
        <f aca="false">J1920-H1920</f>
        <v>-16.98</v>
      </c>
      <c r="L1920" s="14" t="n">
        <f aca="false">G1920-H1920</f>
        <v>-31.98</v>
      </c>
    </row>
    <row r="1921" customFormat="false" ht="15" hidden="false" customHeight="false" outlineLevel="0" collapsed="false">
      <c r="A1921" s="2" t="s">
        <v>124</v>
      </c>
      <c r="B1921" s="2" t="s">
        <v>124</v>
      </c>
      <c r="C1921" s="2" t="s">
        <v>48</v>
      </c>
      <c r="D1921" s="2" t="s">
        <v>10</v>
      </c>
      <c r="E1921" s="2" t="s">
        <v>74</v>
      </c>
      <c r="F1921" s="2" t="s">
        <v>977</v>
      </c>
      <c r="G1921" s="14" t="n">
        <v>12.5</v>
      </c>
      <c r="H1921" s="14" t="n">
        <v>11.2</v>
      </c>
      <c r="I1921" s="14" t="n">
        <v>12.5</v>
      </c>
      <c r="J1921" s="23" t="n">
        <f aca="false">IF(AND(E1921="Priority",ISNUMBER('Cost model'!N318)),'Cost model'!N318,'Cost model'!M318)</f>
        <v>14.5</v>
      </c>
      <c r="K1921" s="14" t="n">
        <f aca="false">J1921-H1921</f>
        <v>3.3</v>
      </c>
      <c r="L1921" s="14" t="n">
        <f aca="false">G1921-H1921</f>
        <v>1.3</v>
      </c>
    </row>
    <row r="1922" customFormat="false" ht="15" hidden="false" customHeight="false" outlineLevel="0" collapsed="false">
      <c r="A1922" s="2" t="s">
        <v>221</v>
      </c>
      <c r="B1922" s="2" t="s">
        <v>221</v>
      </c>
      <c r="C1922" s="2" t="s">
        <v>47</v>
      </c>
      <c r="D1922" s="2" t="s">
        <v>13</v>
      </c>
      <c r="E1922" s="2" t="s">
        <v>83</v>
      </c>
      <c r="F1922" s="2" t="s">
        <v>977</v>
      </c>
      <c r="G1922" s="14" t="n">
        <v>45</v>
      </c>
      <c r="H1922" s="14" t="n">
        <v>23.53</v>
      </c>
      <c r="I1922" s="14" t="n">
        <v>45</v>
      </c>
      <c r="J1922" s="23" t="n">
        <f aca="false">IF(AND(E1922="Priority",ISNUMBER('Cost model'!N743)),'Cost model'!N743,'Cost model'!M743)</f>
        <v>65</v>
      </c>
      <c r="K1922" s="14" t="n">
        <f aca="false">J1922-H1922</f>
        <v>41.47</v>
      </c>
      <c r="L1922" s="14" t="n">
        <f aca="false">G1922-H1922</f>
        <v>21.47</v>
      </c>
    </row>
    <row r="1923" customFormat="false" ht="15" hidden="false" customHeight="false" outlineLevel="0" collapsed="false">
      <c r="A1923" s="2" t="s">
        <v>124</v>
      </c>
      <c r="B1923" s="2" t="s">
        <v>124</v>
      </c>
      <c r="C1923" s="2" t="s">
        <v>48</v>
      </c>
      <c r="D1923" s="2" t="s">
        <v>10</v>
      </c>
      <c r="E1923" s="2" t="s">
        <v>74</v>
      </c>
      <c r="F1923" s="2" t="s">
        <v>977</v>
      </c>
      <c r="G1923" s="14" t="n">
        <v>12.5</v>
      </c>
      <c r="H1923" s="14" t="n">
        <v>41.24</v>
      </c>
      <c r="I1923" s="14" t="n">
        <v>12.5</v>
      </c>
      <c r="J1923" s="23" t="n">
        <f aca="false">IF(AND(E1923="Priority",ISNUMBER('Cost model'!N318)),'Cost model'!N318,'Cost model'!M318)</f>
        <v>14.5</v>
      </c>
      <c r="K1923" s="14" t="n">
        <f aca="false">J1923-H1923</f>
        <v>-26.74</v>
      </c>
      <c r="L1923" s="14" t="n">
        <f aca="false">G1923-H1923</f>
        <v>-28.74</v>
      </c>
    </row>
    <row r="1924" customFormat="false" ht="15" hidden="false" customHeight="false" outlineLevel="0" collapsed="false">
      <c r="A1924" s="2" t="s">
        <v>342</v>
      </c>
      <c r="B1924" s="2" t="s">
        <v>158</v>
      </c>
      <c r="C1924" s="2" t="s">
        <v>47</v>
      </c>
      <c r="D1924" s="2" t="s">
        <v>10</v>
      </c>
      <c r="E1924" s="2" t="s">
        <v>74</v>
      </c>
      <c r="F1924" s="2" t="s">
        <v>976</v>
      </c>
      <c r="G1924" s="14" t="n">
        <v>19.5</v>
      </c>
      <c r="H1924" s="14" t="n">
        <v>22.84</v>
      </c>
      <c r="I1924" s="14" t="n">
        <v>19.5</v>
      </c>
      <c r="J1924" s="23" t="n">
        <f aca="false">IF(AND(E1924="Priority",ISNUMBER('Cost model'!N212)),'Cost model'!N212,'Cost model'!M212)</f>
        <v>20.5</v>
      </c>
      <c r="K1924" s="14" t="n">
        <f aca="false">J1924-H1924</f>
        <v>-2.34</v>
      </c>
      <c r="L1924" s="14" t="n">
        <f aca="false">G1924-H1924</f>
        <v>-3.34</v>
      </c>
    </row>
    <row r="1925" customFormat="false" ht="15" hidden="false" customHeight="false" outlineLevel="0" collapsed="false">
      <c r="A1925" s="2" t="s">
        <v>124</v>
      </c>
      <c r="B1925" s="2" t="s">
        <v>158</v>
      </c>
      <c r="C1925" s="2" t="s">
        <v>47</v>
      </c>
      <c r="D1925" s="2" t="s">
        <v>10</v>
      </c>
      <c r="E1925" s="2" t="s">
        <v>74</v>
      </c>
      <c r="F1925" s="2" t="s">
        <v>976</v>
      </c>
      <c r="G1925" s="14" t="n">
        <v>9.5</v>
      </c>
      <c r="H1925" s="14" t="n">
        <v>7.98</v>
      </c>
      <c r="I1925" s="14" t="n">
        <v>14.5</v>
      </c>
      <c r="J1925" s="23" t="n">
        <f aca="false">IF(AND(E1925="Priority",ISNUMBER('Cost model'!N347)),'Cost model'!N347,'Cost model'!M347)</f>
        <v>13.5</v>
      </c>
      <c r="K1925" s="14" t="n">
        <f aca="false">J1925-H1925</f>
        <v>5.52</v>
      </c>
      <c r="L1925" s="14" t="n">
        <f aca="false">G1925-H1925</f>
        <v>1.52</v>
      </c>
    </row>
    <row r="1926" customFormat="false" ht="15" hidden="false" customHeight="false" outlineLevel="0" collapsed="false">
      <c r="A1926" s="2" t="s">
        <v>124</v>
      </c>
      <c r="B1926" s="2" t="s">
        <v>124</v>
      </c>
      <c r="C1926" s="2" t="s">
        <v>49</v>
      </c>
      <c r="D1926" s="2" t="s">
        <v>10</v>
      </c>
      <c r="E1926" s="2" t="s">
        <v>74</v>
      </c>
      <c r="F1926" s="2" t="s">
        <v>977</v>
      </c>
      <c r="G1926" s="14" t="n">
        <v>17.5</v>
      </c>
      <c r="H1926" s="14" t="n">
        <v>20.13</v>
      </c>
      <c r="I1926" s="14" t="n">
        <v>17.5</v>
      </c>
      <c r="J1926" s="23" t="n">
        <f aca="false">IF(AND(E1926="Priority",ISNUMBER('Cost model'!N319)),'Cost model'!N319,'Cost model'!M319)</f>
        <v>16.5</v>
      </c>
      <c r="K1926" s="14" t="n">
        <f aca="false">J1926-H1926</f>
        <v>-3.63</v>
      </c>
      <c r="L1926" s="14" t="n">
        <f aca="false">G1926-H1926</f>
        <v>-2.63</v>
      </c>
    </row>
    <row r="1927" customFormat="false" ht="15" hidden="false" customHeight="false" outlineLevel="0" collapsed="false">
      <c r="A1927" s="2" t="s">
        <v>124</v>
      </c>
      <c r="B1927" s="2" t="s">
        <v>124</v>
      </c>
      <c r="C1927" s="2" t="s">
        <v>47</v>
      </c>
      <c r="D1927" s="2" t="s">
        <v>10</v>
      </c>
      <c r="E1927" s="2" t="s">
        <v>74</v>
      </c>
      <c r="F1927" s="2" t="s">
        <v>977</v>
      </c>
      <c r="G1927" s="14" t="n">
        <v>9.5</v>
      </c>
      <c r="H1927" s="14" t="n">
        <v>10.79</v>
      </c>
      <c r="I1927" s="14" t="n">
        <v>9.5</v>
      </c>
      <c r="J1927" s="23" t="n">
        <f aca="false">IF(AND(E1927="Priority",ISNUMBER('Cost model'!N317)),'Cost model'!N317,'Cost model'!M317)</f>
        <v>10.5</v>
      </c>
      <c r="K1927" s="14" t="n">
        <f aca="false">J1927-H1927</f>
        <v>-0.289999999999999</v>
      </c>
      <c r="L1927" s="14" t="n">
        <f aca="false">G1927-H1927</f>
        <v>-1.29</v>
      </c>
    </row>
    <row r="1928" customFormat="false" ht="15" hidden="false" customHeight="false" outlineLevel="0" collapsed="false">
      <c r="A1928" s="2" t="s">
        <v>174</v>
      </c>
      <c r="B1928" s="2" t="s">
        <v>174</v>
      </c>
      <c r="C1928" s="2" t="s">
        <v>48</v>
      </c>
      <c r="D1928" s="2" t="s">
        <v>12</v>
      </c>
      <c r="E1928" s="2" t="s">
        <v>74</v>
      </c>
      <c r="F1928" s="2" t="s">
        <v>977</v>
      </c>
      <c r="G1928" s="14" t="n">
        <v>12.5</v>
      </c>
      <c r="H1928" s="14" t="n">
        <v>39.34</v>
      </c>
      <c r="I1928" s="14" t="n">
        <v>12.5</v>
      </c>
      <c r="J1928" s="23" t="n">
        <f aca="false">IF(AND(E1928="Priority",ISNUMBER('Cost model'!N171)),'Cost model'!N171,'Cost model'!M171)</f>
        <v>40</v>
      </c>
      <c r="K1928" s="14" t="n">
        <f aca="false">J1928-H1928</f>
        <v>0.659999999999997</v>
      </c>
      <c r="L1928" s="14" t="n">
        <f aca="false">G1928-H1928</f>
        <v>-26.84</v>
      </c>
    </row>
    <row r="1929" customFormat="false" ht="15" hidden="false" customHeight="false" outlineLevel="0" collapsed="false">
      <c r="A1929" s="2" t="s">
        <v>174</v>
      </c>
      <c r="B1929" s="2" t="s">
        <v>174</v>
      </c>
      <c r="C1929" s="2" t="s">
        <v>49</v>
      </c>
      <c r="D1929" s="2" t="s">
        <v>10</v>
      </c>
      <c r="E1929" s="2" t="s">
        <v>74</v>
      </c>
      <c r="F1929" s="2" t="s">
        <v>977</v>
      </c>
      <c r="G1929" s="14" t="n">
        <v>17.5</v>
      </c>
      <c r="H1929" s="14" t="n">
        <v>11.04</v>
      </c>
      <c r="I1929" s="14" t="n">
        <v>17.5</v>
      </c>
      <c r="J1929" s="23" t="n">
        <f aca="false">IF(AND(E1929="Priority",ISNUMBER('Cost model'!N169)),'Cost model'!N169,'Cost model'!M169)</f>
        <v>18.5</v>
      </c>
      <c r="K1929" s="14" t="n">
        <f aca="false">J1929-H1929</f>
        <v>7.46</v>
      </c>
      <c r="L1929" s="14" t="n">
        <f aca="false">G1929-H1929</f>
        <v>6.46</v>
      </c>
    </row>
    <row r="1930" customFormat="false" ht="15" hidden="false" customHeight="false" outlineLevel="0" collapsed="false">
      <c r="A1930" s="2" t="s">
        <v>142</v>
      </c>
      <c r="B1930" s="2" t="s">
        <v>142</v>
      </c>
      <c r="C1930" s="2" t="s">
        <v>47</v>
      </c>
      <c r="D1930" s="2" t="s">
        <v>10</v>
      </c>
      <c r="E1930" s="2" t="s">
        <v>74</v>
      </c>
      <c r="F1930" s="2" t="s">
        <v>977</v>
      </c>
      <c r="G1930" s="14" t="n">
        <v>9.5</v>
      </c>
      <c r="H1930" s="14" t="n">
        <v>5.83</v>
      </c>
      <c r="I1930" s="14" t="n">
        <v>9.5</v>
      </c>
      <c r="J1930" s="23" t="n">
        <f aca="false">IF(AND(E1930="Priority",ISNUMBER('Cost model'!N632)),'Cost model'!N632,'Cost model'!M632)</f>
        <v>9.5</v>
      </c>
      <c r="K1930" s="14" t="n">
        <f aca="false">J1930-H1930</f>
        <v>3.67</v>
      </c>
      <c r="L1930" s="14" t="n">
        <f aca="false">G1930-H1930</f>
        <v>3.67</v>
      </c>
    </row>
    <row r="1931" customFormat="false" ht="15" hidden="false" customHeight="false" outlineLevel="0" collapsed="false">
      <c r="A1931" s="2" t="s">
        <v>158</v>
      </c>
      <c r="B1931" s="2" t="s">
        <v>158</v>
      </c>
      <c r="C1931" s="2" t="s">
        <v>49</v>
      </c>
      <c r="D1931" s="2" t="s">
        <v>10</v>
      </c>
      <c r="E1931" s="2" t="s">
        <v>74</v>
      </c>
      <c r="F1931" s="2" t="s">
        <v>977</v>
      </c>
      <c r="G1931" s="14" t="n">
        <v>29.5</v>
      </c>
      <c r="H1931" s="14" t="n">
        <v>29.79</v>
      </c>
      <c r="I1931" s="14" t="n">
        <v>17.5</v>
      </c>
      <c r="J1931" s="23" t="n">
        <f aca="false">IF(AND(E1931="Priority",ISNUMBER('Cost model'!N424)),'Cost model'!N424,'Cost model'!M424)</f>
        <v>16.5</v>
      </c>
      <c r="K1931" s="14" t="n">
        <f aca="false">J1931-H1931</f>
        <v>-13.29</v>
      </c>
      <c r="L1931" s="14" t="n">
        <f aca="false">G1931-H1931</f>
        <v>-0.289999999999999</v>
      </c>
    </row>
    <row r="1932" customFormat="false" ht="15" hidden="false" customHeight="false" outlineLevel="0" collapsed="false">
      <c r="A1932" s="2" t="s">
        <v>158</v>
      </c>
      <c r="B1932" s="2" t="s">
        <v>158</v>
      </c>
      <c r="C1932" s="2" t="s">
        <v>47</v>
      </c>
      <c r="D1932" s="2" t="s">
        <v>13</v>
      </c>
      <c r="E1932" s="2" t="s">
        <v>74</v>
      </c>
      <c r="F1932" s="2" t="s">
        <v>977</v>
      </c>
      <c r="G1932" s="14" t="n">
        <v>19</v>
      </c>
      <c r="H1932" s="14" t="n">
        <v>13.34</v>
      </c>
      <c r="I1932" s="14" t="n">
        <v>19</v>
      </c>
      <c r="J1932" s="23" t="n">
        <f aca="false">IF(AND(E1932="Priority",ISNUMBER('Cost model'!N428)),'Cost model'!N428,'Cost model'!M428)</f>
        <v>23.5</v>
      </c>
      <c r="K1932" s="14" t="n">
        <f aca="false">J1932-H1932</f>
        <v>10.16</v>
      </c>
      <c r="L1932" s="14" t="n">
        <f aca="false">G1932-H1932</f>
        <v>5.66</v>
      </c>
    </row>
    <row r="1933" customFormat="false" ht="15" hidden="false" customHeight="false" outlineLevel="0" collapsed="false">
      <c r="A1933" s="2" t="s">
        <v>174</v>
      </c>
      <c r="B1933" s="2" t="s">
        <v>174</v>
      </c>
      <c r="C1933" s="2" t="s">
        <v>49</v>
      </c>
      <c r="D1933" s="2" t="s">
        <v>10</v>
      </c>
      <c r="E1933" s="2" t="s">
        <v>74</v>
      </c>
      <c r="F1933" s="2" t="s">
        <v>977</v>
      </c>
      <c r="G1933" s="14" t="n">
        <v>19.5</v>
      </c>
      <c r="H1933" s="14" t="n">
        <v>43.69</v>
      </c>
      <c r="I1933" s="14" t="n">
        <v>17.5</v>
      </c>
      <c r="J1933" s="23" t="n">
        <f aca="false">IF(AND(E1933="Priority",ISNUMBER('Cost model'!N169)),'Cost model'!N169,'Cost model'!M169)</f>
        <v>18.5</v>
      </c>
      <c r="K1933" s="14" t="n">
        <f aca="false">J1933-H1933</f>
        <v>-25.19</v>
      </c>
      <c r="L1933" s="14" t="n">
        <f aca="false">G1933-H1933</f>
        <v>-24.19</v>
      </c>
    </row>
    <row r="1934" customFormat="false" ht="15" hidden="false" customHeight="false" outlineLevel="0" collapsed="false">
      <c r="A1934" s="2" t="s">
        <v>142</v>
      </c>
      <c r="B1934" s="2" t="s">
        <v>142</v>
      </c>
      <c r="C1934" s="2" t="s">
        <v>49</v>
      </c>
      <c r="D1934" s="2" t="s">
        <v>12</v>
      </c>
      <c r="E1934" s="2" t="s">
        <v>74</v>
      </c>
      <c r="F1934" s="2" t="s">
        <v>977</v>
      </c>
      <c r="G1934" s="14" t="n">
        <v>19.5</v>
      </c>
      <c r="H1934" s="14" t="n">
        <v>41</v>
      </c>
      <c r="I1934" s="14" t="n">
        <v>19.5</v>
      </c>
      <c r="J1934" s="23" t="n">
        <f aca="false">IF(AND(E1934="Priority",ISNUMBER('Cost model'!N637)),'Cost model'!N637,'Cost model'!M637)</f>
        <v>45</v>
      </c>
      <c r="K1934" s="14" t="n">
        <f aca="false">J1934-H1934</f>
        <v>4</v>
      </c>
      <c r="L1934" s="14" t="n">
        <f aca="false">G1934-H1934</f>
        <v>-21.5</v>
      </c>
    </row>
    <row r="1935" customFormat="false" ht="15" hidden="false" customHeight="false" outlineLevel="0" collapsed="false">
      <c r="A1935" s="2" t="s">
        <v>174</v>
      </c>
      <c r="B1935" s="2" t="s">
        <v>174</v>
      </c>
      <c r="C1935" s="2" t="s">
        <v>48</v>
      </c>
      <c r="D1935" s="2" t="s">
        <v>10</v>
      </c>
      <c r="E1935" s="2" t="s">
        <v>74</v>
      </c>
      <c r="F1935" s="2" t="s">
        <v>977</v>
      </c>
      <c r="G1935" s="14" t="n">
        <v>12.5</v>
      </c>
      <c r="H1935" s="14" t="n">
        <v>9.01</v>
      </c>
      <c r="I1935" s="14" t="n">
        <v>12.5</v>
      </c>
      <c r="J1935" s="23" t="n">
        <f aca="false">IF(AND(E1935="Priority",ISNUMBER('Cost model'!N168)),'Cost model'!N168,'Cost model'!M168)</f>
        <v>13.5</v>
      </c>
      <c r="K1935" s="14" t="n">
        <f aca="false">J1935-H1935</f>
        <v>4.49</v>
      </c>
      <c r="L1935" s="14" t="n">
        <f aca="false">G1935-H1935</f>
        <v>3.49</v>
      </c>
    </row>
    <row r="1936" customFormat="false" ht="15" hidden="false" customHeight="false" outlineLevel="0" collapsed="false">
      <c r="A1936" s="2" t="s">
        <v>174</v>
      </c>
      <c r="B1936" s="2" t="s">
        <v>124</v>
      </c>
      <c r="C1936" s="2" t="s">
        <v>47</v>
      </c>
      <c r="D1936" s="2" t="s">
        <v>10</v>
      </c>
      <c r="E1936" s="2" t="s">
        <v>74</v>
      </c>
      <c r="F1936" s="2" t="s">
        <v>976</v>
      </c>
      <c r="G1936" s="14" t="n">
        <v>9.5</v>
      </c>
      <c r="H1936" s="14" t="n">
        <v>8.01</v>
      </c>
      <c r="I1936" s="14" t="n">
        <v>9.5</v>
      </c>
      <c r="J1936" s="23" t="n">
        <f aca="false">IF(AND(E1936="Priority",ISNUMBER('Cost model'!N107)),'Cost model'!N107,'Cost model'!M107)</f>
        <v>12.5</v>
      </c>
      <c r="K1936" s="14" t="n">
        <f aca="false">J1936-H1936</f>
        <v>4.49</v>
      </c>
      <c r="L1936" s="14" t="n">
        <f aca="false">G1936-H1936</f>
        <v>1.49</v>
      </c>
    </row>
    <row r="1937" customFormat="false" ht="15" hidden="false" customHeight="false" outlineLevel="0" collapsed="false">
      <c r="A1937" s="2" t="s">
        <v>221</v>
      </c>
      <c r="B1937" s="2" t="s">
        <v>221</v>
      </c>
      <c r="C1937" s="2" t="s">
        <v>49</v>
      </c>
      <c r="D1937" s="2" t="s">
        <v>10</v>
      </c>
      <c r="E1937" s="2" t="s">
        <v>74</v>
      </c>
      <c r="F1937" s="2" t="s">
        <v>977</v>
      </c>
      <c r="G1937" s="14" t="n">
        <v>17.5</v>
      </c>
      <c r="H1937" s="14" t="n">
        <v>18.27</v>
      </c>
      <c r="I1937" s="14" t="n">
        <v>17.5</v>
      </c>
      <c r="J1937" s="23" t="n">
        <f aca="false">IF(AND(E1937="Priority",ISNUMBER('Cost model'!N739)),'Cost model'!N739,'Cost model'!M739)</f>
        <v>17.5</v>
      </c>
      <c r="K1937" s="14" t="n">
        <f aca="false">J1937-H1937</f>
        <v>-0.77</v>
      </c>
      <c r="L1937" s="14" t="n">
        <f aca="false">G1937-H1937</f>
        <v>-0.77</v>
      </c>
    </row>
    <row r="1938" customFormat="false" ht="15" hidden="false" customHeight="false" outlineLevel="0" collapsed="false">
      <c r="A1938" s="2" t="s">
        <v>124</v>
      </c>
      <c r="B1938" s="2" t="s">
        <v>124</v>
      </c>
      <c r="C1938" s="2" t="s">
        <v>49</v>
      </c>
      <c r="D1938" s="2" t="s">
        <v>12</v>
      </c>
      <c r="E1938" s="2" t="s">
        <v>83</v>
      </c>
      <c r="F1938" s="2" t="s">
        <v>977</v>
      </c>
      <c r="G1938" s="14" t="n">
        <v>29.5</v>
      </c>
      <c r="H1938" s="14" t="n">
        <v>96.13</v>
      </c>
      <c r="I1938" s="14" t="n">
        <v>29.5</v>
      </c>
      <c r="J1938" s="23" t="n">
        <f aca="false">IF(AND(E1938="Priority",ISNUMBER('Cost model'!N322)),'Cost model'!N322,'Cost model'!M322)</f>
        <v>65</v>
      </c>
      <c r="K1938" s="14" t="n">
        <f aca="false">J1938-H1938</f>
        <v>-31.13</v>
      </c>
      <c r="L1938" s="14" t="n">
        <f aca="false">G1938-H1938</f>
        <v>-66.63</v>
      </c>
    </row>
    <row r="1939" customFormat="false" ht="15" hidden="false" customHeight="false" outlineLevel="0" collapsed="false">
      <c r="A1939" s="2" t="s">
        <v>174</v>
      </c>
      <c r="B1939" s="2" t="s">
        <v>124</v>
      </c>
      <c r="C1939" s="2" t="s">
        <v>49</v>
      </c>
      <c r="D1939" s="2" t="s">
        <v>10</v>
      </c>
      <c r="E1939" s="2" t="s">
        <v>83</v>
      </c>
      <c r="F1939" s="2" t="s">
        <v>976</v>
      </c>
      <c r="G1939" s="14" t="n">
        <v>24.5</v>
      </c>
      <c r="H1939" s="14" t="n">
        <v>20.13</v>
      </c>
      <c r="I1939" s="14" t="n">
        <v>24.5</v>
      </c>
      <c r="J1939" s="23" t="n">
        <f aca="false">IF(AND(E1939="Priority",ISNUMBER('Cost model'!N109)),'Cost model'!N109,'Cost model'!M109)</f>
        <v>25.5</v>
      </c>
      <c r="K1939" s="14" t="n">
        <f aca="false">J1939-H1939</f>
        <v>5.37</v>
      </c>
      <c r="L1939" s="14" t="n">
        <f aca="false">G1939-H1939</f>
        <v>4.37</v>
      </c>
    </row>
    <row r="1940" customFormat="false" ht="15" hidden="false" customHeight="false" outlineLevel="0" collapsed="false">
      <c r="A1940" s="2" t="s">
        <v>142</v>
      </c>
      <c r="B1940" s="2" t="s">
        <v>142</v>
      </c>
      <c r="C1940" s="2" t="s">
        <v>47</v>
      </c>
      <c r="D1940" s="2" t="s">
        <v>12</v>
      </c>
      <c r="E1940" s="2" t="s">
        <v>74</v>
      </c>
      <c r="F1940" s="2" t="s">
        <v>977</v>
      </c>
      <c r="G1940" s="14" t="n">
        <v>9.5</v>
      </c>
      <c r="H1940" s="14" t="n">
        <v>28.81</v>
      </c>
      <c r="I1940" s="14" t="n">
        <v>9.5</v>
      </c>
      <c r="J1940" s="23" t="n">
        <f aca="false">IF(AND(E1940="Priority",ISNUMBER('Cost model'!N635)),'Cost model'!N635,'Cost model'!M635)</f>
        <v>30.5</v>
      </c>
      <c r="K1940" s="14" t="n">
        <f aca="false">J1940-H1940</f>
        <v>1.69</v>
      </c>
      <c r="L1940" s="14" t="n">
        <f aca="false">G1940-H1940</f>
        <v>-19.31</v>
      </c>
    </row>
    <row r="1941" customFormat="false" ht="15" hidden="false" customHeight="false" outlineLevel="0" collapsed="false">
      <c r="A1941" s="2" t="s">
        <v>221</v>
      </c>
      <c r="B1941" s="2" t="s">
        <v>142</v>
      </c>
      <c r="C1941" s="2" t="s">
        <v>49</v>
      </c>
      <c r="D1941" s="2" t="s">
        <v>10</v>
      </c>
      <c r="E1941" s="2" t="s">
        <v>74</v>
      </c>
      <c r="F1941" s="2" t="s">
        <v>976</v>
      </c>
      <c r="G1941" s="14" t="n">
        <v>17.5</v>
      </c>
      <c r="H1941" s="14" t="n">
        <v>18.49</v>
      </c>
      <c r="I1941" s="14" t="n">
        <v>19.5</v>
      </c>
      <c r="J1941" s="23" t="n">
        <f aca="false">IF(AND(E1941="Priority",ISNUMBER('Cost model'!N769)),'Cost model'!N769,'Cost model'!M769)</f>
        <v>24.5</v>
      </c>
      <c r="K1941" s="14" t="n">
        <f aca="false">J1941-H1941</f>
        <v>6.01</v>
      </c>
      <c r="L1941" s="14" t="n">
        <f aca="false">G1941-H1941</f>
        <v>-0.989999999999998</v>
      </c>
    </row>
    <row r="1942" customFormat="false" ht="15" hidden="false" customHeight="false" outlineLevel="0" collapsed="false">
      <c r="A1942" s="2" t="s">
        <v>124</v>
      </c>
      <c r="B1942" s="2" t="s">
        <v>124</v>
      </c>
      <c r="C1942" s="2" t="s">
        <v>48</v>
      </c>
      <c r="D1942" s="2" t="s">
        <v>10</v>
      </c>
      <c r="E1942" s="2" t="s">
        <v>74</v>
      </c>
      <c r="F1942" s="2" t="s">
        <v>977</v>
      </c>
      <c r="G1942" s="14" t="n">
        <v>12.5</v>
      </c>
      <c r="H1942" s="14" t="n">
        <v>8.95</v>
      </c>
      <c r="I1942" s="14" t="n">
        <v>12.5</v>
      </c>
      <c r="J1942" s="23" t="n">
        <f aca="false">IF(AND(E1942="Priority",ISNUMBER('Cost model'!N318)),'Cost model'!N318,'Cost model'!M318)</f>
        <v>14.5</v>
      </c>
      <c r="K1942" s="14" t="n">
        <f aca="false">J1942-H1942</f>
        <v>5.55</v>
      </c>
      <c r="L1942" s="14" t="n">
        <f aca="false">G1942-H1942</f>
        <v>3.55</v>
      </c>
    </row>
    <row r="1943" customFormat="false" ht="15" hidden="false" customHeight="false" outlineLevel="0" collapsed="false">
      <c r="A1943" s="2" t="s">
        <v>174</v>
      </c>
      <c r="B1943" s="2" t="s">
        <v>174</v>
      </c>
      <c r="C1943" s="2" t="s">
        <v>47</v>
      </c>
      <c r="D1943" s="2" t="s">
        <v>12</v>
      </c>
      <c r="E1943" s="2" t="s">
        <v>74</v>
      </c>
      <c r="F1943" s="2" t="s">
        <v>977</v>
      </c>
      <c r="G1943" s="14" t="n">
        <v>9.5</v>
      </c>
      <c r="H1943" s="14" t="n">
        <v>7.21</v>
      </c>
      <c r="I1943" s="14" t="n">
        <v>9.5</v>
      </c>
      <c r="J1943" s="23" t="n">
        <f aca="false">IF(AND(E1943="Priority",ISNUMBER('Cost model'!N170)),'Cost model'!N170,'Cost model'!M170)</f>
        <v>25.5</v>
      </c>
      <c r="K1943" s="14" t="n">
        <f aca="false">J1943-H1943</f>
        <v>18.29</v>
      </c>
      <c r="L1943" s="14" t="n">
        <f aca="false">G1943-H1943</f>
        <v>2.29</v>
      </c>
    </row>
    <row r="1944" customFormat="false" ht="15" hidden="false" customHeight="false" outlineLevel="0" collapsed="false">
      <c r="A1944" s="2" t="s">
        <v>142</v>
      </c>
      <c r="B1944" s="2" t="s">
        <v>124</v>
      </c>
      <c r="C1944" s="2" t="s">
        <v>47</v>
      </c>
      <c r="D1944" s="2" t="s">
        <v>10</v>
      </c>
      <c r="E1944" s="2" t="s">
        <v>74</v>
      </c>
      <c r="F1944" s="2" t="s">
        <v>976</v>
      </c>
      <c r="G1944" s="14" t="n">
        <v>9.5</v>
      </c>
      <c r="H1944" s="14" t="n">
        <v>24.5</v>
      </c>
      <c r="I1944" s="14" t="n">
        <v>14.5</v>
      </c>
      <c r="J1944" s="23" t="n">
        <f aca="false">IF(AND(E1944="Priority",ISNUMBER('Cost model'!N662)),'Cost model'!N662,'Cost model'!M662)</f>
        <v>13.5</v>
      </c>
      <c r="K1944" s="14" t="n">
        <f aca="false">J1944-H1944</f>
        <v>-11</v>
      </c>
      <c r="L1944" s="14" t="n">
        <f aca="false">G1944-H1944</f>
        <v>-15</v>
      </c>
    </row>
    <row r="1945" customFormat="false" ht="15" hidden="false" customHeight="false" outlineLevel="0" collapsed="false">
      <c r="A1945" s="2" t="s">
        <v>174</v>
      </c>
      <c r="B1945" s="2" t="s">
        <v>174</v>
      </c>
      <c r="C1945" s="2" t="s">
        <v>48</v>
      </c>
      <c r="D1945" s="2" t="s">
        <v>10</v>
      </c>
      <c r="E1945" s="2" t="s">
        <v>74</v>
      </c>
      <c r="F1945" s="2" t="s">
        <v>977</v>
      </c>
      <c r="G1945" s="14" t="n">
        <v>12.5</v>
      </c>
      <c r="H1945" s="14" t="n">
        <v>11.34</v>
      </c>
      <c r="I1945" s="14" t="n">
        <v>12.5</v>
      </c>
      <c r="J1945" s="23" t="n">
        <f aca="false">IF(AND(E1945="Priority",ISNUMBER('Cost model'!N168)),'Cost model'!N168,'Cost model'!M168)</f>
        <v>13.5</v>
      </c>
      <c r="K1945" s="14" t="n">
        <f aca="false">J1945-H1945</f>
        <v>2.16</v>
      </c>
      <c r="L1945" s="14" t="n">
        <f aca="false">G1945-H1945</f>
        <v>1.16</v>
      </c>
    </row>
    <row r="1946" customFormat="false" ht="15" hidden="false" customHeight="false" outlineLevel="0" collapsed="false">
      <c r="A1946" s="2" t="s">
        <v>124</v>
      </c>
      <c r="B1946" s="2" t="s">
        <v>158</v>
      </c>
      <c r="C1946" s="2" t="s">
        <v>47</v>
      </c>
      <c r="D1946" s="2" t="s">
        <v>10</v>
      </c>
      <c r="E1946" s="2" t="s">
        <v>74</v>
      </c>
      <c r="F1946" s="2" t="s">
        <v>976</v>
      </c>
      <c r="G1946" s="14" t="n">
        <v>9.5</v>
      </c>
      <c r="H1946" s="14" t="n">
        <v>7.98</v>
      </c>
      <c r="I1946" s="14" t="n">
        <v>14.5</v>
      </c>
      <c r="J1946" s="23" t="n">
        <f aca="false">IF(AND(E1946="Priority",ISNUMBER('Cost model'!N347)),'Cost model'!N347,'Cost model'!M347)</f>
        <v>13.5</v>
      </c>
      <c r="K1946" s="14" t="n">
        <f aca="false">J1946-H1946</f>
        <v>5.52</v>
      </c>
      <c r="L1946" s="14" t="n">
        <f aca="false">G1946-H1946</f>
        <v>1.52</v>
      </c>
    </row>
    <row r="1947" customFormat="false" ht="15" hidden="false" customHeight="false" outlineLevel="0" collapsed="false">
      <c r="A1947" s="2" t="s">
        <v>174</v>
      </c>
      <c r="B1947" s="2" t="s">
        <v>174</v>
      </c>
      <c r="C1947" s="2" t="s">
        <v>48</v>
      </c>
      <c r="D1947" s="2" t="s">
        <v>10</v>
      </c>
      <c r="E1947" s="2" t="s">
        <v>74</v>
      </c>
      <c r="F1947" s="2" t="s">
        <v>977</v>
      </c>
      <c r="G1947" s="14" t="n">
        <v>12.5</v>
      </c>
      <c r="H1947" s="14" t="n">
        <v>20.13</v>
      </c>
      <c r="I1947" s="14" t="n">
        <v>12.5</v>
      </c>
      <c r="J1947" s="23" t="n">
        <f aca="false">IF(AND(E1947="Priority",ISNUMBER('Cost model'!N168)),'Cost model'!N168,'Cost model'!M168)</f>
        <v>13.5</v>
      </c>
      <c r="K1947" s="14" t="n">
        <f aca="false">J1947-H1947</f>
        <v>-6.63</v>
      </c>
      <c r="L1947" s="14" t="n">
        <f aca="false">G1947-H1947</f>
        <v>-7.63</v>
      </c>
    </row>
    <row r="1948" customFormat="false" ht="15" hidden="false" customHeight="false" outlineLevel="0" collapsed="false">
      <c r="A1948" s="2" t="s">
        <v>174</v>
      </c>
      <c r="B1948" s="2" t="s">
        <v>174</v>
      </c>
      <c r="C1948" s="2" t="s">
        <v>47</v>
      </c>
      <c r="D1948" s="2" t="s">
        <v>12</v>
      </c>
      <c r="E1948" s="2" t="s">
        <v>74</v>
      </c>
      <c r="F1948" s="2" t="s">
        <v>977</v>
      </c>
      <c r="G1948" s="14" t="n">
        <v>9.5</v>
      </c>
      <c r="H1948" s="14" t="n">
        <v>10.54</v>
      </c>
      <c r="I1948" s="14" t="n">
        <v>9.5</v>
      </c>
      <c r="J1948" s="23" t="n">
        <f aca="false">IF(AND(E1948="Priority",ISNUMBER('Cost model'!N170)),'Cost model'!N170,'Cost model'!M170)</f>
        <v>25.5</v>
      </c>
      <c r="K1948" s="14" t="n">
        <f aca="false">J1948-H1948</f>
        <v>14.96</v>
      </c>
      <c r="L1948" s="14" t="n">
        <f aca="false">G1948-H1948</f>
        <v>-1.04</v>
      </c>
    </row>
    <row r="1949" customFormat="false" ht="15" hidden="false" customHeight="false" outlineLevel="0" collapsed="false">
      <c r="A1949" s="2" t="s">
        <v>174</v>
      </c>
      <c r="B1949" s="2" t="s">
        <v>174</v>
      </c>
      <c r="C1949" s="2" t="s">
        <v>47</v>
      </c>
      <c r="D1949" s="2" t="s">
        <v>10</v>
      </c>
      <c r="E1949" s="2" t="s">
        <v>74</v>
      </c>
      <c r="F1949" s="2" t="s">
        <v>977</v>
      </c>
      <c r="G1949" s="14" t="n">
        <v>9.5</v>
      </c>
      <c r="H1949" s="14" t="n">
        <v>9.33</v>
      </c>
      <c r="I1949" s="14" t="n">
        <v>9.5</v>
      </c>
      <c r="J1949" s="23" t="n">
        <f aca="false">IF(AND(E1949="Priority",ISNUMBER('Cost model'!N167)),'Cost model'!N167,'Cost model'!M167)</f>
        <v>8.5</v>
      </c>
      <c r="K1949" s="14" t="n">
        <f aca="false">J1949-H1949</f>
        <v>-0.83</v>
      </c>
      <c r="L1949" s="14" t="n">
        <f aca="false">G1949-H1949</f>
        <v>0.17</v>
      </c>
    </row>
    <row r="1950" customFormat="false" ht="15" hidden="false" customHeight="false" outlineLevel="0" collapsed="false">
      <c r="A1950" s="2" t="s">
        <v>174</v>
      </c>
      <c r="B1950" s="2" t="s">
        <v>124</v>
      </c>
      <c r="C1950" s="2" t="s">
        <v>49</v>
      </c>
      <c r="D1950" s="2" t="s">
        <v>10</v>
      </c>
      <c r="E1950" s="2" t="s">
        <v>74</v>
      </c>
      <c r="F1950" s="2" t="s">
        <v>976</v>
      </c>
      <c r="G1950" s="14" t="n">
        <v>17.5</v>
      </c>
      <c r="H1950" s="14" t="n">
        <v>20.25</v>
      </c>
      <c r="I1950" s="14" t="n">
        <v>17.5</v>
      </c>
      <c r="J1950" s="23" t="n">
        <f aca="false">IF(AND(E1950="Priority",ISNUMBER('Cost model'!N109)),'Cost model'!N109,'Cost model'!M109)</f>
        <v>18.5</v>
      </c>
      <c r="K1950" s="14" t="n">
        <f aca="false">J1950-H1950</f>
        <v>-1.75</v>
      </c>
      <c r="L1950" s="14" t="n">
        <f aca="false">G1950-H1950</f>
        <v>-2.75</v>
      </c>
    </row>
    <row r="1951" customFormat="false" ht="15" hidden="false" customHeight="false" outlineLevel="0" collapsed="false">
      <c r="A1951" s="2" t="s">
        <v>221</v>
      </c>
      <c r="B1951" s="2" t="s">
        <v>221</v>
      </c>
      <c r="C1951" s="2" t="s">
        <v>47</v>
      </c>
      <c r="D1951" s="2" t="s">
        <v>10</v>
      </c>
      <c r="E1951" s="2" t="s">
        <v>74</v>
      </c>
      <c r="F1951" s="2" t="s">
        <v>977</v>
      </c>
      <c r="G1951" s="14" t="n">
        <v>9.5</v>
      </c>
      <c r="H1951" s="14" t="n">
        <v>6.52</v>
      </c>
      <c r="I1951" s="14" t="n">
        <v>9.5</v>
      </c>
      <c r="J1951" s="23" t="n">
        <f aca="false">IF(AND(E1951="Priority",ISNUMBER('Cost model'!N737)),'Cost model'!N737,'Cost model'!M737)</f>
        <v>8.5</v>
      </c>
      <c r="K1951" s="14" t="n">
        <f aca="false">J1951-H1951</f>
        <v>1.98</v>
      </c>
      <c r="L1951" s="14" t="n">
        <f aca="false">G1951-H1951</f>
        <v>2.98</v>
      </c>
    </row>
    <row r="1952" customFormat="false" ht="15" hidden="false" customHeight="false" outlineLevel="0" collapsed="false">
      <c r="A1952" s="2" t="s">
        <v>124</v>
      </c>
      <c r="B1952" s="2" t="s">
        <v>124</v>
      </c>
      <c r="C1952" s="2" t="s">
        <v>48</v>
      </c>
      <c r="D1952" s="2" t="s">
        <v>10</v>
      </c>
      <c r="E1952" s="2" t="s">
        <v>74</v>
      </c>
      <c r="F1952" s="2" t="s">
        <v>977</v>
      </c>
      <c r="G1952" s="14" t="n">
        <v>12.5</v>
      </c>
      <c r="H1952" s="14" t="n">
        <v>24.5</v>
      </c>
      <c r="I1952" s="14" t="n">
        <v>12.5</v>
      </c>
      <c r="J1952" s="23" t="n">
        <f aca="false">IF(AND(E1952="Priority",ISNUMBER('Cost model'!N318)),'Cost model'!N318,'Cost model'!M318)</f>
        <v>14.5</v>
      </c>
      <c r="K1952" s="14" t="n">
        <f aca="false">J1952-H1952</f>
        <v>-10</v>
      </c>
      <c r="L1952" s="14" t="n">
        <f aca="false">G1952-H1952</f>
        <v>-12</v>
      </c>
    </row>
    <row r="1953" customFormat="false" ht="15" hidden="false" customHeight="false" outlineLevel="0" collapsed="false">
      <c r="A1953" s="2" t="s">
        <v>221</v>
      </c>
      <c r="B1953" s="2" t="s">
        <v>158</v>
      </c>
      <c r="C1953" s="2" t="s">
        <v>49</v>
      </c>
      <c r="D1953" s="2" t="s">
        <v>10</v>
      </c>
      <c r="E1953" s="2" t="s">
        <v>74</v>
      </c>
      <c r="F1953" s="2" t="s">
        <v>976</v>
      </c>
      <c r="G1953" s="14" t="n">
        <v>17.5</v>
      </c>
      <c r="H1953" s="14" t="n">
        <v>19.5</v>
      </c>
      <c r="I1953" s="14" t="n">
        <v>17.5</v>
      </c>
      <c r="J1953" s="23" t="n">
        <f aca="false">IF(AND(E1953="Priority",ISNUMBER('Cost model'!N754)),'Cost model'!N754,'Cost model'!M754)</f>
        <v>23.5</v>
      </c>
      <c r="K1953" s="14" t="n">
        <f aca="false">J1953-H1953</f>
        <v>4</v>
      </c>
      <c r="L1953" s="14" t="n">
        <f aca="false">G1953-H1953</f>
        <v>-2</v>
      </c>
    </row>
    <row r="1954" customFormat="false" ht="15" hidden="false" customHeight="false" outlineLevel="0" collapsed="false">
      <c r="A1954" s="2" t="s">
        <v>158</v>
      </c>
      <c r="B1954" s="2" t="s">
        <v>158</v>
      </c>
      <c r="C1954" s="2" t="s">
        <v>47</v>
      </c>
      <c r="D1954" s="2" t="s">
        <v>12</v>
      </c>
      <c r="E1954" s="2" t="s">
        <v>74</v>
      </c>
      <c r="F1954" s="2" t="s">
        <v>977</v>
      </c>
      <c r="G1954" s="14" t="n">
        <v>19</v>
      </c>
      <c r="H1954" s="14" t="n">
        <v>13.08</v>
      </c>
      <c r="I1954" s="14" t="n">
        <v>9.5</v>
      </c>
      <c r="J1954" s="23" t="n">
        <f aca="false">IF(AND(E1954="Priority",ISNUMBER('Cost model'!N425)),'Cost model'!N425,'Cost model'!M425)</f>
        <v>14.5</v>
      </c>
      <c r="K1954" s="14" t="n">
        <f aca="false">J1954-H1954</f>
        <v>1.42</v>
      </c>
      <c r="L1954" s="14" t="n">
        <f aca="false">G1954-H1954</f>
        <v>5.92</v>
      </c>
    </row>
    <row r="1955" customFormat="false" ht="15" hidden="false" customHeight="false" outlineLevel="0" collapsed="false">
      <c r="A1955" s="2" t="s">
        <v>174</v>
      </c>
      <c r="B1955" s="2" t="s">
        <v>174</v>
      </c>
      <c r="C1955" s="2" t="s">
        <v>47</v>
      </c>
      <c r="D1955" s="2" t="s">
        <v>12</v>
      </c>
      <c r="E1955" s="2" t="s">
        <v>74</v>
      </c>
      <c r="F1955" s="2" t="s">
        <v>977</v>
      </c>
      <c r="G1955" s="14" t="n">
        <v>19</v>
      </c>
      <c r="H1955" s="14" t="n">
        <v>28.35</v>
      </c>
      <c r="I1955" s="14" t="n">
        <v>9.5</v>
      </c>
      <c r="J1955" s="23" t="n">
        <f aca="false">IF(AND(E1955="Priority",ISNUMBER('Cost model'!N170)),'Cost model'!N170,'Cost model'!M170)</f>
        <v>25.5</v>
      </c>
      <c r="K1955" s="14" t="n">
        <f aca="false">J1955-H1955</f>
        <v>-2.85</v>
      </c>
      <c r="L1955" s="14" t="n">
        <f aca="false">G1955-H1955</f>
        <v>-9.35</v>
      </c>
    </row>
    <row r="1956" customFormat="false" ht="15" hidden="false" customHeight="false" outlineLevel="0" collapsed="false">
      <c r="A1956" s="2" t="s">
        <v>142</v>
      </c>
      <c r="B1956" s="2" t="s">
        <v>142</v>
      </c>
      <c r="C1956" s="2" t="s">
        <v>49</v>
      </c>
      <c r="D1956" s="2" t="s">
        <v>10</v>
      </c>
      <c r="E1956" s="2" t="s">
        <v>83</v>
      </c>
      <c r="F1956" s="2" t="s">
        <v>977</v>
      </c>
      <c r="G1956" s="14" t="n">
        <v>24.5</v>
      </c>
      <c r="H1956" s="14" t="n">
        <v>10.05</v>
      </c>
      <c r="I1956" s="14" t="n">
        <v>24.5</v>
      </c>
      <c r="J1956" s="23" t="n">
        <f aca="false">IF(AND(E1956="Priority",ISNUMBER('Cost model'!N634)),'Cost model'!N634,'Cost model'!M634)</f>
        <v>21.5</v>
      </c>
      <c r="K1956" s="14" t="n">
        <f aca="false">J1956-H1956</f>
        <v>11.45</v>
      </c>
      <c r="L1956" s="14" t="n">
        <f aca="false">G1956-H1956</f>
        <v>14.45</v>
      </c>
    </row>
    <row r="1957" customFormat="false" ht="15" hidden="false" customHeight="false" outlineLevel="0" collapsed="false">
      <c r="A1957" s="2" t="s">
        <v>174</v>
      </c>
      <c r="B1957" s="2" t="s">
        <v>174</v>
      </c>
      <c r="C1957" s="2" t="s">
        <v>48</v>
      </c>
      <c r="D1957" s="2" t="s">
        <v>12</v>
      </c>
      <c r="E1957" s="2" t="s">
        <v>74</v>
      </c>
      <c r="F1957" s="2" t="s">
        <v>977</v>
      </c>
      <c r="G1957" s="14" t="n">
        <v>12.5</v>
      </c>
      <c r="H1957" s="14" t="n">
        <v>41</v>
      </c>
      <c r="I1957" s="14" t="n">
        <v>12.5</v>
      </c>
      <c r="J1957" s="23" t="n">
        <f aca="false">IF(AND(E1957="Priority",ISNUMBER('Cost model'!N171)),'Cost model'!N171,'Cost model'!M171)</f>
        <v>40</v>
      </c>
      <c r="K1957" s="14" t="n">
        <f aca="false">J1957-H1957</f>
        <v>-1</v>
      </c>
      <c r="L1957" s="14" t="n">
        <f aca="false">G1957-H1957</f>
        <v>-28.5</v>
      </c>
    </row>
    <row r="1958" customFormat="false" ht="15" hidden="false" customHeight="false" outlineLevel="0" collapsed="false">
      <c r="A1958" s="2" t="s">
        <v>124</v>
      </c>
      <c r="B1958" s="2" t="s">
        <v>124</v>
      </c>
      <c r="C1958" s="2" t="s">
        <v>49</v>
      </c>
      <c r="D1958" s="2" t="s">
        <v>10</v>
      </c>
      <c r="E1958" s="2" t="s">
        <v>74</v>
      </c>
      <c r="F1958" s="2" t="s">
        <v>977</v>
      </c>
      <c r="G1958" s="14" t="n">
        <v>9.5</v>
      </c>
      <c r="H1958" s="14" t="n">
        <v>10.69</v>
      </c>
      <c r="I1958" s="14" t="n">
        <v>17.5</v>
      </c>
      <c r="J1958" s="23" t="n">
        <f aca="false">IF(AND(E1958="Priority",ISNUMBER('Cost model'!N319)),'Cost model'!N319,'Cost model'!M319)</f>
        <v>16.5</v>
      </c>
      <c r="K1958" s="14" t="n">
        <f aca="false">J1958-H1958</f>
        <v>5.81</v>
      </c>
      <c r="L1958" s="14" t="n">
        <f aca="false">G1958-H1958</f>
        <v>-1.19</v>
      </c>
    </row>
    <row r="1959" customFormat="false" ht="15" hidden="false" customHeight="false" outlineLevel="0" collapsed="false">
      <c r="A1959" s="2" t="s">
        <v>174</v>
      </c>
      <c r="B1959" s="2" t="s">
        <v>174</v>
      </c>
      <c r="C1959" s="2" t="s">
        <v>48</v>
      </c>
      <c r="D1959" s="2" t="s">
        <v>12</v>
      </c>
      <c r="E1959" s="2" t="s">
        <v>74</v>
      </c>
      <c r="F1959" s="2" t="s">
        <v>977</v>
      </c>
      <c r="G1959" s="14" t="n">
        <v>12.5</v>
      </c>
      <c r="H1959" s="14" t="n">
        <v>26.22</v>
      </c>
      <c r="I1959" s="14" t="n">
        <v>12.5</v>
      </c>
      <c r="J1959" s="23" t="n">
        <f aca="false">IF(AND(E1959="Priority",ISNUMBER('Cost model'!N171)),'Cost model'!N171,'Cost model'!M171)</f>
        <v>40</v>
      </c>
      <c r="K1959" s="14" t="n">
        <f aca="false">J1959-H1959</f>
        <v>13.78</v>
      </c>
      <c r="L1959" s="14" t="n">
        <f aca="false">G1959-H1959</f>
        <v>-13.72</v>
      </c>
    </row>
    <row r="1960" customFormat="false" ht="15" hidden="false" customHeight="false" outlineLevel="0" collapsed="false">
      <c r="A1960" s="2" t="s">
        <v>124</v>
      </c>
      <c r="B1960" s="2" t="s">
        <v>124</v>
      </c>
      <c r="C1960" s="2" t="s">
        <v>47</v>
      </c>
      <c r="D1960" s="2" t="s">
        <v>12</v>
      </c>
      <c r="E1960" s="2" t="s">
        <v>74</v>
      </c>
      <c r="F1960" s="2" t="s">
        <v>977</v>
      </c>
      <c r="G1960" s="14" t="n">
        <v>19</v>
      </c>
      <c r="H1960" s="14" t="n">
        <v>67.73</v>
      </c>
      <c r="I1960" s="14" t="n">
        <v>9.5</v>
      </c>
      <c r="J1960" s="23" t="n">
        <f aca="false">IF(AND(E1960="Priority",ISNUMBER('Cost model'!N320)),'Cost model'!N320,'Cost model'!M320)</f>
        <v>24.5</v>
      </c>
      <c r="K1960" s="14" t="n">
        <f aca="false">J1960-H1960</f>
        <v>-43.23</v>
      </c>
      <c r="L1960" s="14" t="n">
        <f aca="false">G1960-H1960</f>
        <v>-48.73</v>
      </c>
    </row>
    <row r="1961" customFormat="false" ht="15" hidden="false" customHeight="false" outlineLevel="0" collapsed="false">
      <c r="A1961" s="2" t="s">
        <v>124</v>
      </c>
      <c r="B1961" s="2" t="s">
        <v>124</v>
      </c>
      <c r="C1961" s="2" t="s">
        <v>48</v>
      </c>
      <c r="D1961" s="2" t="s">
        <v>12</v>
      </c>
      <c r="E1961" s="2" t="s">
        <v>74</v>
      </c>
      <c r="F1961" s="2" t="s">
        <v>977</v>
      </c>
      <c r="G1961" s="14" t="n">
        <v>12.5</v>
      </c>
      <c r="H1961" s="14" t="n">
        <v>58.34</v>
      </c>
      <c r="I1961" s="14" t="n">
        <v>12.5</v>
      </c>
      <c r="J1961" s="23" t="n">
        <f aca="false">IF(AND(E1961="Priority",ISNUMBER('Cost model'!N321)),'Cost model'!N321,'Cost model'!M321)</f>
        <v>40</v>
      </c>
      <c r="K1961" s="14" t="n">
        <f aca="false">J1961-H1961</f>
        <v>-18.34</v>
      </c>
      <c r="L1961" s="14" t="n">
        <f aca="false">G1961-H1961</f>
        <v>-45.84</v>
      </c>
    </row>
    <row r="1962" customFormat="false" ht="15" hidden="false" customHeight="false" outlineLevel="0" collapsed="false">
      <c r="A1962" s="2" t="s">
        <v>124</v>
      </c>
      <c r="B1962" s="2" t="s">
        <v>124</v>
      </c>
      <c r="C1962" s="2" t="s">
        <v>48</v>
      </c>
      <c r="D1962" s="2" t="s">
        <v>12</v>
      </c>
      <c r="E1962" s="2" t="s">
        <v>74</v>
      </c>
      <c r="F1962" s="2" t="s">
        <v>977</v>
      </c>
      <c r="G1962" s="14" t="n">
        <v>17.5</v>
      </c>
      <c r="H1962" s="14" t="n">
        <v>32.7</v>
      </c>
      <c r="I1962" s="14" t="n">
        <v>12.5</v>
      </c>
      <c r="J1962" s="23" t="n">
        <f aca="false">IF(AND(E1962="Priority",ISNUMBER('Cost model'!N321)),'Cost model'!N321,'Cost model'!M321)</f>
        <v>40</v>
      </c>
      <c r="K1962" s="14" t="n">
        <f aca="false">J1962-H1962</f>
        <v>7.3</v>
      </c>
      <c r="L1962" s="14" t="n">
        <f aca="false">G1962-H1962</f>
        <v>-15.2</v>
      </c>
    </row>
    <row r="1963" customFormat="false" ht="15" hidden="false" customHeight="false" outlineLevel="0" collapsed="false">
      <c r="A1963" s="2" t="s">
        <v>174</v>
      </c>
      <c r="B1963" s="2" t="s">
        <v>174</v>
      </c>
      <c r="C1963" s="2" t="s">
        <v>47</v>
      </c>
      <c r="D1963" s="2" t="s">
        <v>12</v>
      </c>
      <c r="E1963" s="2" t="s">
        <v>74</v>
      </c>
      <c r="F1963" s="2" t="s">
        <v>977</v>
      </c>
      <c r="G1963" s="14" t="n">
        <v>9.5</v>
      </c>
      <c r="H1963" s="14" t="n">
        <v>20.53</v>
      </c>
      <c r="I1963" s="14" t="n">
        <v>9.5</v>
      </c>
      <c r="J1963" s="23" t="n">
        <f aca="false">IF(AND(E1963="Priority",ISNUMBER('Cost model'!N170)),'Cost model'!N170,'Cost model'!M170)</f>
        <v>25.5</v>
      </c>
      <c r="K1963" s="14" t="n">
        <f aca="false">J1963-H1963</f>
        <v>4.97</v>
      </c>
      <c r="L1963" s="14" t="n">
        <f aca="false">G1963-H1963</f>
        <v>-11.03</v>
      </c>
    </row>
    <row r="1964" customFormat="false" ht="15" hidden="false" customHeight="false" outlineLevel="0" collapsed="false">
      <c r="A1964" s="2" t="s">
        <v>142</v>
      </c>
      <c r="B1964" s="2" t="s">
        <v>142</v>
      </c>
      <c r="C1964" s="2" t="s">
        <v>47</v>
      </c>
      <c r="D1964" s="2" t="s">
        <v>12</v>
      </c>
      <c r="E1964" s="2" t="s">
        <v>83</v>
      </c>
      <c r="F1964" s="2" t="s">
        <v>977</v>
      </c>
      <c r="G1964" s="14" t="n">
        <v>19.5</v>
      </c>
      <c r="H1964" s="14" t="n">
        <v>24.5</v>
      </c>
      <c r="I1964" s="14" t="n">
        <v>19.5</v>
      </c>
      <c r="J1964" s="23" t="n">
        <f aca="false">IF(AND(E1964="Priority",ISNUMBER('Cost model'!N635)),'Cost model'!N635,'Cost model'!M635)</f>
        <v>40</v>
      </c>
      <c r="K1964" s="14" t="n">
        <f aca="false">J1964-H1964</f>
        <v>15.5</v>
      </c>
      <c r="L1964" s="14" t="n">
        <f aca="false">G1964-H1964</f>
        <v>-5</v>
      </c>
    </row>
    <row r="1965" customFormat="false" ht="15" hidden="false" customHeight="false" outlineLevel="0" collapsed="false">
      <c r="A1965" s="2" t="s">
        <v>174</v>
      </c>
      <c r="B1965" s="2" t="s">
        <v>174</v>
      </c>
      <c r="C1965" s="2" t="s">
        <v>48</v>
      </c>
      <c r="D1965" s="2" t="s">
        <v>13</v>
      </c>
      <c r="E1965" s="2" t="s">
        <v>74</v>
      </c>
      <c r="F1965" s="2" t="s">
        <v>977</v>
      </c>
      <c r="G1965" s="14" t="n">
        <v>24.5</v>
      </c>
      <c r="H1965" s="14" t="n">
        <v>79.5</v>
      </c>
      <c r="I1965" s="14" t="n">
        <v>24.5</v>
      </c>
      <c r="J1965" s="23" t="n">
        <f aca="false">IF(AND(E1965="Priority",ISNUMBER('Cost model'!N174)),'Cost model'!N174,'Cost model'!M174)</f>
        <v>70</v>
      </c>
      <c r="K1965" s="14" t="n">
        <f aca="false">J1965-H1965</f>
        <v>-9.5</v>
      </c>
      <c r="L1965" s="14" t="n">
        <f aca="false">G1965-H1965</f>
        <v>-55</v>
      </c>
    </row>
    <row r="1966" customFormat="false" ht="15" hidden="false" customHeight="false" outlineLevel="0" collapsed="false">
      <c r="A1966" s="2" t="s">
        <v>124</v>
      </c>
      <c r="B1966" s="2" t="s">
        <v>124</v>
      </c>
      <c r="C1966" s="2" t="s">
        <v>47</v>
      </c>
      <c r="D1966" s="2" t="s">
        <v>12</v>
      </c>
      <c r="E1966" s="2" t="s">
        <v>74</v>
      </c>
      <c r="F1966" s="2" t="s">
        <v>977</v>
      </c>
      <c r="G1966" s="14" t="n">
        <v>9.5</v>
      </c>
      <c r="H1966" s="14" t="n">
        <v>27.7</v>
      </c>
      <c r="I1966" s="14" t="n">
        <v>9.5</v>
      </c>
      <c r="J1966" s="23" t="n">
        <f aca="false">IF(AND(E1966="Priority",ISNUMBER('Cost model'!N320)),'Cost model'!N320,'Cost model'!M320)</f>
        <v>24.5</v>
      </c>
      <c r="K1966" s="14" t="n">
        <f aca="false">J1966-H1966</f>
        <v>-3.2</v>
      </c>
      <c r="L1966" s="14" t="n">
        <f aca="false">G1966-H1966</f>
        <v>-18.2</v>
      </c>
    </row>
    <row r="1967" customFormat="false" ht="15" hidden="false" customHeight="false" outlineLevel="0" collapsed="false">
      <c r="A1967" s="2" t="s">
        <v>174</v>
      </c>
      <c r="B1967" s="2" t="s">
        <v>174</v>
      </c>
      <c r="C1967" s="2" t="s">
        <v>48</v>
      </c>
      <c r="D1967" s="2" t="s">
        <v>12</v>
      </c>
      <c r="E1967" s="2" t="s">
        <v>74</v>
      </c>
      <c r="F1967" s="2" t="s">
        <v>977</v>
      </c>
      <c r="G1967" s="14" t="n">
        <v>24.5</v>
      </c>
      <c r="H1967" s="14" t="n">
        <v>31.77</v>
      </c>
      <c r="I1967" s="14" t="n">
        <v>12.5</v>
      </c>
      <c r="J1967" s="23" t="n">
        <f aca="false">IF(AND(E1967="Priority",ISNUMBER('Cost model'!N171)),'Cost model'!N171,'Cost model'!M171)</f>
        <v>40</v>
      </c>
      <c r="K1967" s="14" t="n">
        <f aca="false">J1967-H1967</f>
        <v>8.23</v>
      </c>
      <c r="L1967" s="14" t="n">
        <f aca="false">G1967-H1967</f>
        <v>-7.27</v>
      </c>
    </row>
    <row r="1968" customFormat="false" ht="15" hidden="false" customHeight="false" outlineLevel="0" collapsed="false">
      <c r="A1968" s="2" t="s">
        <v>124</v>
      </c>
      <c r="B1968" s="2" t="s">
        <v>142</v>
      </c>
      <c r="C1968" s="2" t="s">
        <v>48</v>
      </c>
      <c r="D1968" s="2" t="s">
        <v>12</v>
      </c>
      <c r="E1968" s="2" t="s">
        <v>74</v>
      </c>
      <c r="F1968" s="2" t="s">
        <v>976</v>
      </c>
      <c r="G1968" s="14" t="n">
        <v>12.5</v>
      </c>
      <c r="H1968" s="14" t="n">
        <v>55</v>
      </c>
      <c r="I1968" s="14" t="n">
        <v>19.5</v>
      </c>
      <c r="J1968" s="23" t="n">
        <f aca="false">IF(AND(E1968="Priority",ISNUMBER('Cost model'!N336)),'Cost model'!N336,'Cost model'!M336)</f>
        <v>50</v>
      </c>
      <c r="K1968" s="14" t="n">
        <f aca="false">J1968-H1968</f>
        <v>-5</v>
      </c>
      <c r="L1968" s="14" t="n">
        <f aca="false">G1968-H1968</f>
        <v>-42.5</v>
      </c>
    </row>
    <row r="1969" customFormat="false" ht="15" hidden="false" customHeight="false" outlineLevel="0" collapsed="false">
      <c r="A1969" s="2" t="s">
        <v>124</v>
      </c>
      <c r="B1969" s="2" t="s">
        <v>124</v>
      </c>
      <c r="C1969" s="2" t="s">
        <v>47</v>
      </c>
      <c r="D1969" s="2" t="s">
        <v>10</v>
      </c>
      <c r="E1969" s="2" t="s">
        <v>74</v>
      </c>
      <c r="F1969" s="2" t="s">
        <v>977</v>
      </c>
      <c r="G1969" s="14" t="n">
        <v>9.5</v>
      </c>
      <c r="H1969" s="14" t="n">
        <v>6.45</v>
      </c>
      <c r="I1969" s="14" t="n">
        <v>9.5</v>
      </c>
      <c r="J1969" s="23" t="n">
        <f aca="false">IF(AND(E1969="Priority",ISNUMBER('Cost model'!N317)),'Cost model'!N317,'Cost model'!M317)</f>
        <v>10.5</v>
      </c>
      <c r="K1969" s="14" t="n">
        <f aca="false">J1969-H1969</f>
        <v>4.05</v>
      </c>
      <c r="L1969" s="14" t="n">
        <f aca="false">G1969-H1969</f>
        <v>3.05</v>
      </c>
    </row>
    <row r="1970" customFormat="false" ht="15" hidden="false" customHeight="false" outlineLevel="0" collapsed="false">
      <c r="A1970" s="2" t="s">
        <v>174</v>
      </c>
      <c r="B1970" s="2" t="s">
        <v>174</v>
      </c>
      <c r="C1970" s="2" t="s">
        <v>47</v>
      </c>
      <c r="D1970" s="2" t="s">
        <v>12</v>
      </c>
      <c r="E1970" s="2" t="s">
        <v>74</v>
      </c>
      <c r="F1970" s="2" t="s">
        <v>977</v>
      </c>
      <c r="G1970" s="14" t="n">
        <v>9.5</v>
      </c>
      <c r="H1970" s="14" t="n">
        <v>28.19</v>
      </c>
      <c r="I1970" s="14" t="n">
        <v>9.5</v>
      </c>
      <c r="J1970" s="23" t="n">
        <f aca="false">IF(AND(E1970="Priority",ISNUMBER('Cost model'!N170)),'Cost model'!N170,'Cost model'!M170)</f>
        <v>25.5</v>
      </c>
      <c r="K1970" s="14" t="n">
        <f aca="false">J1970-H1970</f>
        <v>-2.69</v>
      </c>
      <c r="L1970" s="14" t="n">
        <f aca="false">G1970-H1970</f>
        <v>-18.69</v>
      </c>
    </row>
    <row r="1971" customFormat="false" ht="15" hidden="false" customHeight="false" outlineLevel="0" collapsed="false">
      <c r="A1971" s="2" t="s">
        <v>124</v>
      </c>
      <c r="B1971" s="2" t="s">
        <v>124</v>
      </c>
      <c r="C1971" s="2" t="s">
        <v>48</v>
      </c>
      <c r="D1971" s="2" t="s">
        <v>10</v>
      </c>
      <c r="E1971" s="2" t="s">
        <v>74</v>
      </c>
      <c r="F1971" s="2" t="s">
        <v>977</v>
      </c>
      <c r="G1971" s="14" t="n">
        <v>12.5</v>
      </c>
      <c r="H1971" s="14" t="n">
        <v>10.81</v>
      </c>
      <c r="I1971" s="14" t="n">
        <v>12.5</v>
      </c>
      <c r="J1971" s="23" t="n">
        <f aca="false">IF(AND(E1971="Priority",ISNUMBER('Cost model'!N318)),'Cost model'!N318,'Cost model'!M318)</f>
        <v>14.5</v>
      </c>
      <c r="K1971" s="14" t="n">
        <f aca="false">J1971-H1971</f>
        <v>3.69</v>
      </c>
      <c r="L1971" s="14" t="n">
        <f aca="false">G1971-H1971</f>
        <v>1.69</v>
      </c>
    </row>
    <row r="1972" customFormat="false" ht="15" hidden="false" customHeight="false" outlineLevel="0" collapsed="false">
      <c r="A1972" s="2" t="s">
        <v>142</v>
      </c>
      <c r="B1972" s="2" t="s">
        <v>158</v>
      </c>
      <c r="C1972" s="2" t="s">
        <v>48</v>
      </c>
      <c r="D1972" s="2" t="s">
        <v>10</v>
      </c>
      <c r="E1972" s="2" t="s">
        <v>74</v>
      </c>
      <c r="F1972" s="2" t="s">
        <v>976</v>
      </c>
      <c r="G1972" s="14" t="n">
        <v>17.5</v>
      </c>
      <c r="H1972" s="14" t="n">
        <v>11.5</v>
      </c>
      <c r="I1972" s="14" t="n">
        <v>14.5</v>
      </c>
      <c r="J1972" s="23" t="n">
        <f aca="false">IF(AND(E1972="Priority",ISNUMBER('Cost model'!N648)),'Cost model'!N648,'Cost model'!M648)</f>
        <v>13.5</v>
      </c>
      <c r="K1972" s="14" t="n">
        <f aca="false">J1972-H1972</f>
        <v>2</v>
      </c>
      <c r="L1972" s="14" t="n">
        <f aca="false">G1972-H1972</f>
        <v>6</v>
      </c>
    </row>
    <row r="1973" customFormat="false" ht="15" hidden="false" customHeight="false" outlineLevel="0" collapsed="false">
      <c r="A1973" s="2" t="s">
        <v>142</v>
      </c>
      <c r="B1973" s="2" t="s">
        <v>158</v>
      </c>
      <c r="C1973" s="2" t="s">
        <v>48</v>
      </c>
      <c r="D1973" s="2" t="s">
        <v>10</v>
      </c>
      <c r="E1973" s="2" t="s">
        <v>74</v>
      </c>
      <c r="F1973" s="2" t="s">
        <v>976</v>
      </c>
      <c r="G1973" s="14" t="n">
        <v>12.5</v>
      </c>
      <c r="H1973" s="14" t="n">
        <v>10.85</v>
      </c>
      <c r="I1973" s="14" t="n">
        <v>14.5</v>
      </c>
      <c r="J1973" s="23" t="n">
        <f aca="false">IF(AND(E1973="Priority",ISNUMBER('Cost model'!N648)),'Cost model'!N648,'Cost model'!M648)</f>
        <v>13.5</v>
      </c>
      <c r="K1973" s="14" t="n">
        <f aca="false">J1973-H1973</f>
        <v>2.65</v>
      </c>
      <c r="L1973" s="14" t="n">
        <f aca="false">G1973-H1973</f>
        <v>1.65</v>
      </c>
    </row>
    <row r="1974" customFormat="false" ht="15" hidden="false" customHeight="false" outlineLevel="0" collapsed="false">
      <c r="A1974" s="2" t="s">
        <v>124</v>
      </c>
      <c r="B1974" s="2" t="s">
        <v>124</v>
      </c>
      <c r="C1974" s="2" t="s">
        <v>49</v>
      </c>
      <c r="D1974" s="2" t="s">
        <v>13</v>
      </c>
      <c r="E1974" s="2" t="s">
        <v>74</v>
      </c>
      <c r="F1974" s="2" t="s">
        <v>977</v>
      </c>
      <c r="G1974" s="14" t="n">
        <v>50</v>
      </c>
      <c r="H1974" s="14" t="n">
        <v>79.5</v>
      </c>
      <c r="I1974" s="14" t="n">
        <v>50</v>
      </c>
      <c r="J1974" s="23" t="n">
        <f aca="false">IF(AND(E1974="Priority",ISNUMBER('Cost model'!N325)),'Cost model'!N325,'Cost model'!M325)</f>
        <v>110</v>
      </c>
      <c r="K1974" s="14" t="n">
        <f aca="false">J1974-H1974</f>
        <v>30.5</v>
      </c>
      <c r="L1974" s="14" t="n">
        <f aca="false">G1974-H1974</f>
        <v>-29.5</v>
      </c>
    </row>
    <row r="1975" customFormat="false" ht="15" hidden="false" customHeight="false" outlineLevel="0" collapsed="false">
      <c r="A1975" s="2" t="s">
        <v>174</v>
      </c>
      <c r="B1975" s="2" t="s">
        <v>174</v>
      </c>
      <c r="C1975" s="2" t="s">
        <v>47</v>
      </c>
      <c r="D1975" s="2" t="s">
        <v>10</v>
      </c>
      <c r="E1975" s="2" t="s">
        <v>74</v>
      </c>
      <c r="F1975" s="2" t="s">
        <v>977</v>
      </c>
      <c r="G1975" s="14" t="n">
        <v>9.5</v>
      </c>
      <c r="H1975" s="14" t="n">
        <v>7.21</v>
      </c>
      <c r="I1975" s="14" t="n">
        <v>9.5</v>
      </c>
      <c r="J1975" s="23" t="n">
        <f aca="false">IF(AND(E1975="Priority",ISNUMBER('Cost model'!N167)),'Cost model'!N167,'Cost model'!M167)</f>
        <v>8.5</v>
      </c>
      <c r="K1975" s="14" t="n">
        <f aca="false">J1975-H1975</f>
        <v>1.29</v>
      </c>
      <c r="L1975" s="14" t="n">
        <f aca="false">G1975-H1975</f>
        <v>2.29</v>
      </c>
    </row>
    <row r="1976" customFormat="false" ht="15" hidden="false" customHeight="false" outlineLevel="0" collapsed="false">
      <c r="A1976" s="2" t="s">
        <v>142</v>
      </c>
      <c r="B1976" s="2" t="s">
        <v>221</v>
      </c>
      <c r="C1976" s="2" t="s">
        <v>48</v>
      </c>
      <c r="D1976" s="2" t="s">
        <v>10</v>
      </c>
      <c r="E1976" s="2" t="s">
        <v>74</v>
      </c>
      <c r="F1976" s="2" t="s">
        <v>976</v>
      </c>
      <c r="G1976" s="14" t="n">
        <v>12.5</v>
      </c>
      <c r="H1976" s="14" t="n">
        <v>16.04</v>
      </c>
      <c r="I1976" s="14" t="n">
        <v>19.5</v>
      </c>
      <c r="J1976" s="23" t="n">
        <f aca="false">IF(AND(E1976="Priority",ISNUMBER('Cost model'!N678)),'Cost model'!N678,'Cost model'!M678)</f>
        <v>16.5</v>
      </c>
      <c r="K1976" s="14" t="n">
        <f aca="false">J1976-H1976</f>
        <v>0.460000000000001</v>
      </c>
      <c r="L1976" s="14" t="n">
        <f aca="false">G1976-H1976</f>
        <v>-3.54</v>
      </c>
    </row>
    <row r="1977" customFormat="false" ht="15" hidden="false" customHeight="false" outlineLevel="0" collapsed="false">
      <c r="A1977" s="2" t="s">
        <v>142</v>
      </c>
      <c r="B1977" s="2" t="s">
        <v>174</v>
      </c>
      <c r="C1977" s="2" t="s">
        <v>49</v>
      </c>
      <c r="D1977" s="2" t="s">
        <v>10</v>
      </c>
      <c r="E1977" s="2" t="s">
        <v>74</v>
      </c>
      <c r="F1977" s="2" t="s">
        <v>976</v>
      </c>
      <c r="G1977" s="14" t="n">
        <v>17.5</v>
      </c>
      <c r="H1977" s="14" t="n">
        <v>18.27</v>
      </c>
      <c r="I1977" s="14" t="n">
        <v>17.5</v>
      </c>
      <c r="J1977" s="23" t="n">
        <f aca="false">IF(AND(E1977="Priority",ISNUMBER('Cost model'!N694)),'Cost model'!N694,'Cost model'!M694)</f>
        <v>17.5</v>
      </c>
      <c r="K1977" s="14" t="n">
        <f aca="false">J1977-H1977</f>
        <v>-0.77</v>
      </c>
      <c r="L1977" s="14" t="n">
        <f aca="false">G1977-H1977</f>
        <v>-0.77</v>
      </c>
    </row>
    <row r="1978" customFormat="false" ht="15" hidden="false" customHeight="false" outlineLevel="0" collapsed="false">
      <c r="A1978" s="2" t="s">
        <v>142</v>
      </c>
      <c r="B1978" s="2" t="s">
        <v>142</v>
      </c>
      <c r="C1978" s="2" t="s">
        <v>47</v>
      </c>
      <c r="D1978" s="2" t="s">
        <v>12</v>
      </c>
      <c r="E1978" s="2" t="s">
        <v>74</v>
      </c>
      <c r="F1978" s="2" t="s">
        <v>977</v>
      </c>
      <c r="G1978" s="14" t="n">
        <v>9.5</v>
      </c>
      <c r="H1978" s="14" t="n">
        <v>27.94</v>
      </c>
      <c r="I1978" s="14" t="n">
        <v>9.5</v>
      </c>
      <c r="J1978" s="23" t="n">
        <f aca="false">IF(AND(E1978="Priority",ISNUMBER('Cost model'!N635)),'Cost model'!N635,'Cost model'!M635)</f>
        <v>30.5</v>
      </c>
      <c r="K1978" s="14" t="n">
        <f aca="false">J1978-H1978</f>
        <v>2.56</v>
      </c>
      <c r="L1978" s="14" t="n">
        <f aca="false">G1978-H1978</f>
        <v>-18.44</v>
      </c>
    </row>
    <row r="1979" customFormat="false" ht="15" hidden="false" customHeight="false" outlineLevel="0" collapsed="false">
      <c r="A1979" s="2" t="s">
        <v>124</v>
      </c>
      <c r="B1979" s="2" t="s">
        <v>124</v>
      </c>
      <c r="C1979" s="2" t="s">
        <v>48</v>
      </c>
      <c r="D1979" s="2" t="s">
        <v>13</v>
      </c>
      <c r="E1979" s="2" t="s">
        <v>74</v>
      </c>
      <c r="F1979" s="2" t="s">
        <v>977</v>
      </c>
      <c r="G1979" s="14" t="n">
        <v>24.5</v>
      </c>
      <c r="H1979" s="14" t="n">
        <v>114.9</v>
      </c>
      <c r="I1979" s="14" t="n">
        <v>24.5</v>
      </c>
      <c r="J1979" s="23" t="n">
        <f aca="false">IF(AND(E1979="Priority",ISNUMBER('Cost model'!N324)),'Cost model'!N324,'Cost model'!M324)</f>
        <v>85</v>
      </c>
      <c r="K1979" s="14" t="n">
        <f aca="false">J1979-H1979</f>
        <v>-29.9</v>
      </c>
      <c r="L1979" s="14" t="n">
        <f aca="false">G1979-H1979</f>
        <v>-90.4</v>
      </c>
    </row>
    <row r="1980" customFormat="false" ht="15" hidden="false" customHeight="false" outlineLevel="0" collapsed="false">
      <c r="A1980" s="2" t="s">
        <v>174</v>
      </c>
      <c r="B1980" s="2" t="s">
        <v>174</v>
      </c>
      <c r="C1980" s="2" t="s">
        <v>47</v>
      </c>
      <c r="D1980" s="2" t="s">
        <v>10</v>
      </c>
      <c r="E1980" s="2" t="s">
        <v>74</v>
      </c>
      <c r="F1980" s="2" t="s">
        <v>977</v>
      </c>
      <c r="G1980" s="14" t="n">
        <v>9.5</v>
      </c>
      <c r="H1980" s="14" t="n">
        <v>7.21</v>
      </c>
      <c r="I1980" s="14" t="n">
        <v>9.5</v>
      </c>
      <c r="J1980" s="23" t="n">
        <f aca="false">IF(AND(E1980="Priority",ISNUMBER('Cost model'!N167)),'Cost model'!N167,'Cost model'!M167)</f>
        <v>8.5</v>
      </c>
      <c r="K1980" s="14" t="n">
        <f aca="false">J1980-H1980</f>
        <v>1.29</v>
      </c>
      <c r="L1980" s="14" t="n">
        <f aca="false">G1980-H1980</f>
        <v>2.29</v>
      </c>
    </row>
    <row r="1981" customFormat="false" ht="15" hidden="false" customHeight="false" outlineLevel="0" collapsed="false">
      <c r="A1981" s="2" t="s">
        <v>124</v>
      </c>
      <c r="B1981" s="2" t="s">
        <v>124</v>
      </c>
      <c r="C1981" s="2" t="s">
        <v>48</v>
      </c>
      <c r="D1981" s="2" t="s">
        <v>13</v>
      </c>
      <c r="E1981" s="2" t="s">
        <v>74</v>
      </c>
      <c r="F1981" s="2" t="s">
        <v>977</v>
      </c>
      <c r="G1981" s="14" t="n">
        <v>24.5</v>
      </c>
      <c r="H1981" s="14" t="n">
        <v>74.28</v>
      </c>
      <c r="I1981" s="14" t="n">
        <v>24.5</v>
      </c>
      <c r="J1981" s="23" t="n">
        <f aca="false">IF(AND(E1981="Priority",ISNUMBER('Cost model'!N324)),'Cost model'!N324,'Cost model'!M324)</f>
        <v>85</v>
      </c>
      <c r="K1981" s="14" t="n">
        <f aca="false">J1981-H1981</f>
        <v>10.72</v>
      </c>
      <c r="L1981" s="14" t="n">
        <f aca="false">G1981-H1981</f>
        <v>-49.78</v>
      </c>
    </row>
    <row r="1982" customFormat="false" ht="15" hidden="false" customHeight="false" outlineLevel="0" collapsed="false">
      <c r="A1982" s="2" t="s">
        <v>124</v>
      </c>
      <c r="B1982" s="2" t="s">
        <v>124</v>
      </c>
      <c r="C1982" s="2" t="s">
        <v>48</v>
      </c>
      <c r="D1982" s="2" t="s">
        <v>10</v>
      </c>
      <c r="E1982" s="2" t="s">
        <v>83</v>
      </c>
      <c r="F1982" s="2" t="s">
        <v>977</v>
      </c>
      <c r="G1982" s="14" t="n">
        <v>17.5</v>
      </c>
      <c r="H1982" s="14" t="n">
        <v>20.13</v>
      </c>
      <c r="I1982" s="14" t="n">
        <v>17.5</v>
      </c>
      <c r="J1982" s="23" t="n">
        <f aca="false">IF(AND(E1982="Priority",ISNUMBER('Cost model'!N318)),'Cost model'!N318,'Cost model'!M318)</f>
        <v>19.5</v>
      </c>
      <c r="K1982" s="14" t="n">
        <f aca="false">J1982-H1982</f>
        <v>-0.629999999999999</v>
      </c>
      <c r="L1982" s="14" t="n">
        <f aca="false">G1982-H1982</f>
        <v>-2.63</v>
      </c>
    </row>
    <row r="1983" customFormat="false" ht="15" hidden="false" customHeight="false" outlineLevel="0" collapsed="false">
      <c r="A1983" s="2" t="s">
        <v>124</v>
      </c>
      <c r="B1983" s="2" t="s">
        <v>124</v>
      </c>
      <c r="C1983" s="2" t="s">
        <v>47</v>
      </c>
      <c r="D1983" s="2" t="s">
        <v>13</v>
      </c>
      <c r="E1983" s="2" t="s">
        <v>74</v>
      </c>
      <c r="F1983" s="2" t="s">
        <v>977</v>
      </c>
      <c r="G1983" s="14" t="n">
        <v>35</v>
      </c>
      <c r="H1983" s="14" t="n">
        <v>80.66</v>
      </c>
      <c r="I1983" s="14" t="n">
        <v>19</v>
      </c>
      <c r="J1983" s="23" t="n">
        <f aca="false">IF(AND(E1983="Priority",ISNUMBER('Cost model'!N323)),'Cost model'!N323,'Cost model'!M323)</f>
        <v>60</v>
      </c>
      <c r="K1983" s="14" t="n">
        <f aca="false">J1983-H1983</f>
        <v>-20.66</v>
      </c>
      <c r="L1983" s="14" t="n">
        <f aca="false">G1983-H1983</f>
        <v>-45.66</v>
      </c>
    </row>
    <row r="1984" customFormat="false" ht="15" hidden="false" customHeight="false" outlineLevel="0" collapsed="false">
      <c r="A1984" s="2" t="s">
        <v>124</v>
      </c>
      <c r="B1984" s="2" t="s">
        <v>174</v>
      </c>
      <c r="C1984" s="2" t="s">
        <v>47</v>
      </c>
      <c r="D1984" s="2" t="s">
        <v>10</v>
      </c>
      <c r="E1984" s="2" t="s">
        <v>74</v>
      </c>
      <c r="F1984" s="2" t="s">
        <v>976</v>
      </c>
      <c r="G1984" s="14" t="n">
        <v>9.5</v>
      </c>
      <c r="H1984" s="14" t="n">
        <v>8.98</v>
      </c>
      <c r="I1984" s="14" t="n">
        <v>14.5</v>
      </c>
      <c r="J1984" s="23" t="n">
        <f aca="false">IF(AND(E1984="Priority",ISNUMBER('Cost model'!N362)),'Cost model'!N362,'Cost model'!M362)</f>
        <v>10.5</v>
      </c>
      <c r="K1984" s="14" t="n">
        <f aca="false">J1984-H1984</f>
        <v>1.52</v>
      </c>
      <c r="L1984" s="14" t="n">
        <f aca="false">G1984-H1984</f>
        <v>0.52</v>
      </c>
    </row>
    <row r="1985" customFormat="false" ht="15" hidden="false" customHeight="false" outlineLevel="0" collapsed="false">
      <c r="A1985" s="2" t="s">
        <v>124</v>
      </c>
      <c r="B1985" s="2" t="s">
        <v>124</v>
      </c>
      <c r="C1985" s="2" t="s">
        <v>48</v>
      </c>
      <c r="D1985" s="2" t="s">
        <v>10</v>
      </c>
      <c r="E1985" s="2" t="s">
        <v>83</v>
      </c>
      <c r="F1985" s="2" t="s">
        <v>977</v>
      </c>
      <c r="G1985" s="14" t="n">
        <v>17.5</v>
      </c>
      <c r="H1985" s="14" t="n">
        <v>20.13</v>
      </c>
      <c r="I1985" s="14" t="n">
        <v>17.5</v>
      </c>
      <c r="J1985" s="23" t="n">
        <f aca="false">IF(AND(E1985="Priority",ISNUMBER('Cost model'!N318)),'Cost model'!N318,'Cost model'!M318)</f>
        <v>19.5</v>
      </c>
      <c r="K1985" s="14" t="n">
        <f aca="false">J1985-H1985</f>
        <v>-0.629999999999999</v>
      </c>
      <c r="L1985" s="14" t="n">
        <f aca="false">G1985-H1985</f>
        <v>-2.63</v>
      </c>
    </row>
    <row r="1986" customFormat="false" ht="15" hidden="false" customHeight="false" outlineLevel="0" collapsed="false">
      <c r="A1986" s="2" t="s">
        <v>124</v>
      </c>
      <c r="B1986" s="2" t="s">
        <v>124</v>
      </c>
      <c r="C1986" s="2" t="s">
        <v>48</v>
      </c>
      <c r="D1986" s="2" t="s">
        <v>12</v>
      </c>
      <c r="E1986" s="2" t="s">
        <v>83</v>
      </c>
      <c r="F1986" s="2" t="s">
        <v>977</v>
      </c>
      <c r="G1986" s="14" t="n">
        <v>19.5</v>
      </c>
      <c r="H1986" s="14" t="n">
        <v>41</v>
      </c>
      <c r="I1986" s="14" t="n">
        <v>19.5</v>
      </c>
      <c r="J1986" s="23" t="n">
        <f aca="false">IF(AND(E1986="Priority",ISNUMBER('Cost model'!N321)),'Cost model'!N321,'Cost model'!M321)</f>
        <v>55</v>
      </c>
      <c r="K1986" s="14" t="n">
        <f aca="false">J1986-H1986</f>
        <v>14</v>
      </c>
      <c r="L1986" s="14" t="n">
        <f aca="false">G1986-H1986</f>
        <v>-21.5</v>
      </c>
    </row>
    <row r="1987" customFormat="false" ht="15" hidden="false" customHeight="false" outlineLevel="0" collapsed="false">
      <c r="A1987" s="2" t="s">
        <v>142</v>
      </c>
      <c r="B1987" s="2" t="s">
        <v>142</v>
      </c>
      <c r="C1987" s="2" t="s">
        <v>48</v>
      </c>
      <c r="D1987" s="2" t="s">
        <v>10</v>
      </c>
      <c r="E1987" s="2" t="s">
        <v>74</v>
      </c>
      <c r="F1987" s="2" t="s">
        <v>977</v>
      </c>
      <c r="G1987" s="14" t="n">
        <v>12.5</v>
      </c>
      <c r="H1987" s="14" t="n">
        <v>7.82</v>
      </c>
      <c r="I1987" s="14" t="n">
        <v>12.5</v>
      </c>
      <c r="J1987" s="23" t="n">
        <f aca="false">IF(AND(E1987="Priority",ISNUMBER('Cost model'!N633)),'Cost model'!N633,'Cost model'!M633)</f>
        <v>11.5</v>
      </c>
      <c r="K1987" s="14" t="n">
        <f aca="false">J1987-H1987</f>
        <v>3.68</v>
      </c>
      <c r="L1987" s="14" t="n">
        <f aca="false">G1987-H1987</f>
        <v>4.68</v>
      </c>
    </row>
    <row r="1988" customFormat="false" ht="15" hidden="false" customHeight="false" outlineLevel="0" collapsed="false">
      <c r="A1988" s="2" t="s">
        <v>124</v>
      </c>
      <c r="B1988" s="2" t="s">
        <v>124</v>
      </c>
      <c r="C1988" s="2" t="s">
        <v>48</v>
      </c>
      <c r="D1988" s="2" t="s">
        <v>10</v>
      </c>
      <c r="E1988" s="2" t="s">
        <v>74</v>
      </c>
      <c r="F1988" s="2" t="s">
        <v>977</v>
      </c>
      <c r="G1988" s="14" t="n">
        <v>12.5</v>
      </c>
      <c r="H1988" s="14" t="n">
        <v>7.87</v>
      </c>
      <c r="I1988" s="14" t="n">
        <v>12.5</v>
      </c>
      <c r="J1988" s="23" t="n">
        <f aca="false">IF(AND(E1988="Priority",ISNUMBER('Cost model'!N318)),'Cost model'!N318,'Cost model'!M318)</f>
        <v>14.5</v>
      </c>
      <c r="K1988" s="14" t="n">
        <f aca="false">J1988-H1988</f>
        <v>6.63</v>
      </c>
      <c r="L1988" s="14" t="n">
        <f aca="false">G1988-H1988</f>
        <v>4.63</v>
      </c>
    </row>
    <row r="1989" customFormat="false" ht="15" hidden="false" customHeight="false" outlineLevel="0" collapsed="false">
      <c r="A1989" s="2" t="s">
        <v>142</v>
      </c>
      <c r="B1989" s="2" t="s">
        <v>174</v>
      </c>
      <c r="C1989" s="2" t="s">
        <v>48</v>
      </c>
      <c r="D1989" s="2" t="s">
        <v>10</v>
      </c>
      <c r="E1989" s="2" t="s">
        <v>74</v>
      </c>
      <c r="F1989" s="2" t="s">
        <v>976</v>
      </c>
      <c r="G1989" s="14" t="n">
        <v>12.5</v>
      </c>
      <c r="H1989" s="14" t="n">
        <v>8.78</v>
      </c>
      <c r="I1989" s="14" t="n">
        <v>14.5</v>
      </c>
      <c r="J1989" s="23" t="n">
        <f aca="false">IF(AND(E1989="Priority",ISNUMBER('Cost model'!N693)),'Cost model'!N693,'Cost model'!M693)</f>
        <v>11.5</v>
      </c>
      <c r="K1989" s="14" t="n">
        <f aca="false">J1989-H1989</f>
        <v>2.72</v>
      </c>
      <c r="L1989" s="14" t="n">
        <f aca="false">G1989-H1989</f>
        <v>3.72</v>
      </c>
    </row>
    <row r="1990" customFormat="false" ht="15" hidden="false" customHeight="false" outlineLevel="0" collapsed="false">
      <c r="A1990" s="2" t="s">
        <v>142</v>
      </c>
      <c r="B1990" s="2" t="s">
        <v>174</v>
      </c>
      <c r="C1990" s="2" t="s">
        <v>47</v>
      </c>
      <c r="D1990" s="2" t="s">
        <v>10</v>
      </c>
      <c r="E1990" s="2" t="s">
        <v>74</v>
      </c>
      <c r="F1990" s="2" t="s">
        <v>976</v>
      </c>
      <c r="G1990" s="14" t="n">
        <v>14.5</v>
      </c>
      <c r="H1990" s="14" t="n">
        <v>10.64</v>
      </c>
      <c r="I1990" s="14" t="n">
        <v>14.5</v>
      </c>
      <c r="J1990" s="23" t="n">
        <f aca="false">IF(AND(E1990="Priority",ISNUMBER('Cost model'!N692)),'Cost model'!N692,'Cost model'!M692)</f>
        <v>9.5</v>
      </c>
      <c r="K1990" s="14" t="n">
        <f aca="false">J1990-H1990</f>
        <v>-1.14</v>
      </c>
      <c r="L1990" s="14" t="n">
        <f aca="false">G1990-H1990</f>
        <v>3.86</v>
      </c>
    </row>
    <row r="1991" customFormat="false" ht="15" hidden="false" customHeight="false" outlineLevel="0" collapsed="false">
      <c r="A1991" s="2" t="s">
        <v>174</v>
      </c>
      <c r="B1991" s="2" t="s">
        <v>124</v>
      </c>
      <c r="C1991" s="2" t="s">
        <v>47</v>
      </c>
      <c r="D1991" s="2" t="s">
        <v>10</v>
      </c>
      <c r="E1991" s="2" t="s">
        <v>74</v>
      </c>
      <c r="F1991" s="2" t="s">
        <v>976</v>
      </c>
      <c r="G1991" s="14" t="n">
        <v>9.5</v>
      </c>
      <c r="H1991" s="14" t="n">
        <v>10.01</v>
      </c>
      <c r="I1991" s="14" t="n">
        <v>9.5</v>
      </c>
      <c r="J1991" s="23" t="n">
        <f aca="false">IF(AND(E1991="Priority",ISNUMBER('Cost model'!N107)),'Cost model'!N107,'Cost model'!M107)</f>
        <v>12.5</v>
      </c>
      <c r="K1991" s="14" t="n">
        <f aca="false">J1991-H1991</f>
        <v>2.49</v>
      </c>
      <c r="L1991" s="14" t="n">
        <f aca="false">G1991-H1991</f>
        <v>-0.51</v>
      </c>
    </row>
    <row r="1992" customFormat="false" ht="15" hidden="false" customHeight="false" outlineLevel="0" collapsed="false">
      <c r="A1992" s="2" t="s">
        <v>142</v>
      </c>
      <c r="B1992" s="2" t="s">
        <v>142</v>
      </c>
      <c r="C1992" s="2" t="s">
        <v>48</v>
      </c>
      <c r="D1992" s="2" t="s">
        <v>12</v>
      </c>
      <c r="E1992" s="2" t="s">
        <v>74</v>
      </c>
      <c r="F1992" s="2" t="s">
        <v>977</v>
      </c>
      <c r="G1992" s="14" t="n">
        <v>17.5</v>
      </c>
      <c r="H1992" s="14" t="n">
        <v>41</v>
      </c>
      <c r="I1992" s="14" t="n">
        <v>12.5</v>
      </c>
      <c r="J1992" s="23" t="n">
        <f aca="false">IF(AND(E1992="Priority",ISNUMBER('Cost model'!N636)),'Cost model'!N636,'Cost model'!M636)</f>
        <v>40</v>
      </c>
      <c r="K1992" s="14" t="n">
        <f aca="false">J1992-H1992</f>
        <v>-1</v>
      </c>
      <c r="L1992" s="14" t="n">
        <f aca="false">G1992-H1992</f>
        <v>-23.5</v>
      </c>
    </row>
    <row r="1993" customFormat="false" ht="15" hidden="false" customHeight="false" outlineLevel="0" collapsed="false">
      <c r="A1993" s="2" t="s">
        <v>142</v>
      </c>
      <c r="B1993" s="2" t="s">
        <v>142</v>
      </c>
      <c r="C1993" s="2" t="s">
        <v>47</v>
      </c>
      <c r="D1993" s="2" t="s">
        <v>10</v>
      </c>
      <c r="E1993" s="2" t="s">
        <v>74</v>
      </c>
      <c r="F1993" s="2" t="s">
        <v>977</v>
      </c>
      <c r="G1993" s="14" t="n">
        <v>9.5</v>
      </c>
      <c r="H1993" s="14" t="n">
        <v>5.83</v>
      </c>
      <c r="I1993" s="14" t="n">
        <v>9.5</v>
      </c>
      <c r="J1993" s="23" t="n">
        <f aca="false">IF(AND(E1993="Priority",ISNUMBER('Cost model'!N632)),'Cost model'!N632,'Cost model'!M632)</f>
        <v>9.5</v>
      </c>
      <c r="K1993" s="14" t="n">
        <f aca="false">J1993-H1993</f>
        <v>3.67</v>
      </c>
      <c r="L1993" s="14" t="n">
        <f aca="false">G1993-H1993</f>
        <v>3.67</v>
      </c>
    </row>
    <row r="1994" customFormat="false" ht="15" hidden="false" customHeight="false" outlineLevel="0" collapsed="false">
      <c r="A1994" s="2" t="s">
        <v>221</v>
      </c>
      <c r="B1994" s="2" t="s">
        <v>158</v>
      </c>
      <c r="C1994" s="2" t="s">
        <v>47</v>
      </c>
      <c r="D1994" s="2" t="s">
        <v>10</v>
      </c>
      <c r="E1994" s="2" t="s">
        <v>74</v>
      </c>
      <c r="F1994" s="2" t="s">
        <v>976</v>
      </c>
      <c r="G1994" s="14" t="n">
        <v>9.5</v>
      </c>
      <c r="H1994" s="14" t="n">
        <v>7.98</v>
      </c>
      <c r="I1994" s="14" t="n">
        <v>14.5</v>
      </c>
      <c r="J1994" s="23" t="n">
        <f aca="false">IF(AND(E1994="Priority",ISNUMBER('Cost model'!N752)),'Cost model'!N752,'Cost model'!M752)</f>
        <v>12.5</v>
      </c>
      <c r="K1994" s="14" t="n">
        <f aca="false">J1994-H1994</f>
        <v>4.52</v>
      </c>
      <c r="L1994" s="14" t="n">
        <f aca="false">G1994-H1994</f>
        <v>1.52</v>
      </c>
    </row>
    <row r="1995" customFormat="false" ht="15" hidden="false" customHeight="false" outlineLevel="0" collapsed="false">
      <c r="A1995" s="2" t="s">
        <v>174</v>
      </c>
      <c r="B1995" s="2" t="s">
        <v>174</v>
      </c>
      <c r="C1995" s="2" t="s">
        <v>49</v>
      </c>
      <c r="D1995" s="2" t="s">
        <v>10</v>
      </c>
      <c r="E1995" s="2" t="s">
        <v>74</v>
      </c>
      <c r="F1995" s="2" t="s">
        <v>977</v>
      </c>
      <c r="G1995" s="14" t="n">
        <v>17.5</v>
      </c>
      <c r="H1995" s="14" t="n">
        <v>20.25</v>
      </c>
      <c r="I1995" s="14" t="n">
        <v>17.5</v>
      </c>
      <c r="J1995" s="23" t="n">
        <f aca="false">IF(AND(E1995="Priority",ISNUMBER('Cost model'!N169)),'Cost model'!N169,'Cost model'!M169)</f>
        <v>18.5</v>
      </c>
      <c r="K1995" s="14" t="n">
        <f aca="false">J1995-H1995</f>
        <v>-1.75</v>
      </c>
      <c r="L1995" s="14" t="n">
        <f aca="false">G1995-H1995</f>
        <v>-2.75</v>
      </c>
    </row>
    <row r="1996" customFormat="false" ht="15" hidden="false" customHeight="false" outlineLevel="0" collapsed="false">
      <c r="A1996" s="2" t="s">
        <v>142</v>
      </c>
      <c r="B1996" s="2" t="s">
        <v>174</v>
      </c>
      <c r="C1996" s="2" t="s">
        <v>47</v>
      </c>
      <c r="D1996" s="2" t="s">
        <v>10</v>
      </c>
      <c r="E1996" s="2" t="s">
        <v>74</v>
      </c>
      <c r="F1996" s="2" t="s">
        <v>976</v>
      </c>
      <c r="G1996" s="14" t="n">
        <v>9.5</v>
      </c>
      <c r="H1996" s="14" t="n">
        <v>9.24</v>
      </c>
      <c r="I1996" s="14" t="n">
        <v>14.5</v>
      </c>
      <c r="J1996" s="23" t="n">
        <f aca="false">IF(AND(E1996="Priority",ISNUMBER('Cost model'!N692)),'Cost model'!N692,'Cost model'!M692)</f>
        <v>9.5</v>
      </c>
      <c r="K1996" s="14" t="n">
        <f aca="false">J1996-H1996</f>
        <v>0.26</v>
      </c>
      <c r="L1996" s="14" t="n">
        <f aca="false">G1996-H1996</f>
        <v>0.26</v>
      </c>
    </row>
    <row r="1997" customFormat="false" ht="15" hidden="false" customHeight="false" outlineLevel="0" collapsed="false">
      <c r="A1997" s="2" t="s">
        <v>158</v>
      </c>
      <c r="B1997" s="2" t="s">
        <v>158</v>
      </c>
      <c r="C1997" s="2" t="s">
        <v>47</v>
      </c>
      <c r="D1997" s="2" t="s">
        <v>12</v>
      </c>
      <c r="E1997" s="2" t="s">
        <v>74</v>
      </c>
      <c r="F1997" s="2" t="s">
        <v>977</v>
      </c>
      <c r="G1997" s="14" t="n">
        <v>9.5</v>
      </c>
      <c r="H1997" s="14" t="n">
        <v>15.62</v>
      </c>
      <c r="I1997" s="14" t="n">
        <v>9.5</v>
      </c>
      <c r="J1997" s="23" t="n">
        <f aca="false">IF(AND(E1997="Priority",ISNUMBER('Cost model'!N425)),'Cost model'!N425,'Cost model'!M425)</f>
        <v>14.5</v>
      </c>
      <c r="K1997" s="14" t="n">
        <f aca="false">J1997-H1997</f>
        <v>-1.12</v>
      </c>
      <c r="L1997" s="14" t="n">
        <f aca="false">G1997-H1997</f>
        <v>-6.12</v>
      </c>
    </row>
    <row r="1998" customFormat="false" ht="15" hidden="false" customHeight="false" outlineLevel="0" collapsed="false">
      <c r="A1998" s="2" t="s">
        <v>174</v>
      </c>
      <c r="B1998" s="2" t="s">
        <v>174</v>
      </c>
      <c r="C1998" s="2" t="s">
        <v>47</v>
      </c>
      <c r="D1998" s="2" t="s">
        <v>10</v>
      </c>
      <c r="E1998" s="2" t="s">
        <v>74</v>
      </c>
      <c r="F1998" s="2" t="s">
        <v>977</v>
      </c>
      <c r="G1998" s="14" t="n">
        <v>9.5</v>
      </c>
      <c r="H1998" s="14" t="n">
        <v>6.45</v>
      </c>
      <c r="I1998" s="14" t="n">
        <v>9.5</v>
      </c>
      <c r="J1998" s="23" t="n">
        <f aca="false">IF(AND(E1998="Priority",ISNUMBER('Cost model'!N167)),'Cost model'!N167,'Cost model'!M167)</f>
        <v>8.5</v>
      </c>
      <c r="K1998" s="14" t="n">
        <f aca="false">J1998-H1998</f>
        <v>2.05</v>
      </c>
      <c r="L1998" s="14" t="n">
        <f aca="false">G1998-H1998</f>
        <v>3.05</v>
      </c>
    </row>
    <row r="1999" customFormat="false" ht="15" hidden="false" customHeight="false" outlineLevel="0" collapsed="false">
      <c r="A1999" s="2" t="s">
        <v>221</v>
      </c>
      <c r="B1999" s="2" t="s">
        <v>221</v>
      </c>
      <c r="C1999" s="2" t="s">
        <v>47</v>
      </c>
      <c r="D1999" s="2" t="s">
        <v>13</v>
      </c>
      <c r="E1999" s="2" t="s">
        <v>74</v>
      </c>
      <c r="F1999" s="2" t="s">
        <v>977</v>
      </c>
      <c r="G1999" s="14" t="n">
        <v>35</v>
      </c>
      <c r="H1999" s="14" t="n">
        <v>87.2</v>
      </c>
      <c r="I1999" s="14" t="n">
        <v>19.5</v>
      </c>
      <c r="J1999" s="23" t="n">
        <f aca="false">IF(AND(E1999="Priority",ISNUMBER('Cost model'!N743)),'Cost model'!N743,'Cost model'!M743)</f>
        <v>45</v>
      </c>
      <c r="K1999" s="14" t="n">
        <f aca="false">J1999-H1999</f>
        <v>-42.2</v>
      </c>
      <c r="L1999" s="14" t="n">
        <f aca="false">G1999-H1999</f>
        <v>-52.2</v>
      </c>
    </row>
    <row r="2000" customFormat="false" ht="15" hidden="false" customHeight="false" outlineLevel="0" collapsed="false">
      <c r="A2000" s="2" t="s">
        <v>174</v>
      </c>
      <c r="B2000" s="2" t="s">
        <v>174</v>
      </c>
      <c r="C2000" s="2" t="s">
        <v>48</v>
      </c>
      <c r="D2000" s="2" t="s">
        <v>10</v>
      </c>
      <c r="E2000" s="2" t="s">
        <v>74</v>
      </c>
      <c r="F2000" s="2" t="s">
        <v>977</v>
      </c>
      <c r="G2000" s="14" t="n">
        <v>12.5</v>
      </c>
      <c r="H2000" s="14" t="n">
        <v>18.47</v>
      </c>
      <c r="I2000" s="14" t="n">
        <v>12.5</v>
      </c>
      <c r="J2000" s="23" t="n">
        <f aca="false">IF(AND(E2000="Priority",ISNUMBER('Cost model'!N168)),'Cost model'!N168,'Cost model'!M168)</f>
        <v>13.5</v>
      </c>
      <c r="K2000" s="14" t="n">
        <f aca="false">J2000-H2000</f>
        <v>-4.97</v>
      </c>
      <c r="L2000" s="14" t="n">
        <f aca="false">G2000-H2000</f>
        <v>-5.97</v>
      </c>
    </row>
    <row r="2001" customFormat="false" ht="15" hidden="false" customHeight="false" outlineLevel="0" collapsed="false">
      <c r="A2001" s="2" t="s">
        <v>174</v>
      </c>
      <c r="B2001" s="2" t="s">
        <v>158</v>
      </c>
      <c r="C2001" s="2" t="s">
        <v>47</v>
      </c>
      <c r="D2001" s="2" t="s">
        <v>10</v>
      </c>
      <c r="E2001" s="2" t="s">
        <v>74</v>
      </c>
      <c r="F2001" s="2" t="s">
        <v>976</v>
      </c>
      <c r="G2001" s="14" t="n">
        <v>9.5</v>
      </c>
      <c r="H2001" s="14" t="n">
        <v>7.98</v>
      </c>
      <c r="I2001" s="14" t="n">
        <v>14.5</v>
      </c>
      <c r="J2001" s="23" t="n">
        <f aca="false">IF(AND(E2001="Priority",ISNUMBER('Cost model'!N137)),'Cost model'!N137,'Cost model'!M137)</f>
        <v>13.5</v>
      </c>
      <c r="K2001" s="14" t="n">
        <f aca="false">J2001-H2001</f>
        <v>5.52</v>
      </c>
      <c r="L2001" s="14" t="n">
        <f aca="false">G2001-H2001</f>
        <v>1.52</v>
      </c>
    </row>
    <row r="2002" customFormat="false" ht="15" hidden="false" customHeight="false" outlineLevel="0" collapsed="false">
      <c r="A2002" s="2" t="s">
        <v>142</v>
      </c>
      <c r="B2002" s="2" t="s">
        <v>142</v>
      </c>
      <c r="C2002" s="2" t="s">
        <v>49</v>
      </c>
      <c r="D2002" s="2" t="s">
        <v>13</v>
      </c>
      <c r="E2002" s="2" t="s">
        <v>74</v>
      </c>
      <c r="F2002" s="2" t="s">
        <v>977</v>
      </c>
      <c r="G2002" s="14" t="n">
        <v>50</v>
      </c>
      <c r="H2002" s="14" t="n">
        <v>67.13</v>
      </c>
      <c r="I2002" s="14" t="n">
        <v>50</v>
      </c>
      <c r="J2002" s="23" t="n">
        <f aca="false">IF(AND(E2002="Priority",ISNUMBER('Cost model'!N640)),'Cost model'!N640,'Cost model'!M640)</f>
        <v>65</v>
      </c>
      <c r="K2002" s="14" t="n">
        <f aca="false">J2002-H2002</f>
        <v>-2.13</v>
      </c>
      <c r="L2002" s="14" t="n">
        <f aca="false">G2002-H2002</f>
        <v>-17.13</v>
      </c>
    </row>
    <row r="2003" customFormat="false" ht="15" hidden="false" customHeight="false" outlineLevel="0" collapsed="false">
      <c r="A2003" s="2" t="s">
        <v>124</v>
      </c>
      <c r="B2003" s="2" t="s">
        <v>124</v>
      </c>
      <c r="C2003" s="2" t="s">
        <v>48</v>
      </c>
      <c r="D2003" s="2" t="s">
        <v>10</v>
      </c>
      <c r="E2003" s="2" t="s">
        <v>74</v>
      </c>
      <c r="F2003" s="2" t="s">
        <v>977</v>
      </c>
      <c r="G2003" s="14" t="n">
        <v>50</v>
      </c>
      <c r="H2003" s="14" t="n">
        <v>106.55</v>
      </c>
      <c r="I2003" s="14" t="n">
        <v>12.5</v>
      </c>
      <c r="J2003" s="23" t="n">
        <f aca="false">IF(AND(E2003="Priority",ISNUMBER('Cost model'!N318)),'Cost model'!N318,'Cost model'!M318)</f>
        <v>14.5</v>
      </c>
      <c r="K2003" s="14" t="n">
        <f aca="false">J2003-H2003</f>
        <v>-92.05</v>
      </c>
      <c r="L2003" s="14" t="n">
        <f aca="false">G2003-H2003</f>
        <v>-56.55</v>
      </c>
    </row>
    <row r="2004" customFormat="false" ht="15" hidden="false" customHeight="false" outlineLevel="0" collapsed="false">
      <c r="A2004" s="2" t="s">
        <v>174</v>
      </c>
      <c r="B2004" s="2" t="s">
        <v>124</v>
      </c>
      <c r="C2004" s="2" t="s">
        <v>47</v>
      </c>
      <c r="D2004" s="2" t="s">
        <v>10</v>
      </c>
      <c r="E2004" s="2" t="s">
        <v>74</v>
      </c>
      <c r="F2004" s="2" t="s">
        <v>976</v>
      </c>
      <c r="G2004" s="14" t="n">
        <v>9.5</v>
      </c>
      <c r="H2004" s="14" t="n">
        <v>10.01</v>
      </c>
      <c r="I2004" s="14" t="n">
        <v>9.5</v>
      </c>
      <c r="J2004" s="23" t="n">
        <f aca="false">IF(AND(E2004="Priority",ISNUMBER('Cost model'!N107)),'Cost model'!N107,'Cost model'!M107)</f>
        <v>12.5</v>
      </c>
      <c r="K2004" s="14" t="n">
        <f aca="false">J2004-H2004</f>
        <v>2.49</v>
      </c>
      <c r="L2004" s="14" t="n">
        <f aca="false">G2004-H2004</f>
        <v>-0.51</v>
      </c>
    </row>
    <row r="2005" customFormat="false" ht="15" hidden="false" customHeight="false" outlineLevel="0" collapsed="false">
      <c r="A2005" s="2" t="s">
        <v>221</v>
      </c>
      <c r="B2005" s="2" t="s">
        <v>221</v>
      </c>
      <c r="C2005" s="2" t="s">
        <v>47</v>
      </c>
      <c r="D2005" s="2" t="s">
        <v>10</v>
      </c>
      <c r="E2005" s="2" t="s">
        <v>74</v>
      </c>
      <c r="F2005" s="2" t="s">
        <v>977</v>
      </c>
      <c r="G2005" s="14" t="n">
        <v>9.5</v>
      </c>
      <c r="H2005" s="14" t="n">
        <v>6.52</v>
      </c>
      <c r="I2005" s="14" t="n">
        <v>9.5</v>
      </c>
      <c r="J2005" s="23" t="n">
        <f aca="false">IF(AND(E2005="Priority",ISNUMBER('Cost model'!N737)),'Cost model'!N737,'Cost model'!M737)</f>
        <v>8.5</v>
      </c>
      <c r="K2005" s="14" t="n">
        <f aca="false">J2005-H2005</f>
        <v>1.98</v>
      </c>
      <c r="L2005" s="14" t="n">
        <f aca="false">G2005-H2005</f>
        <v>2.98</v>
      </c>
    </row>
    <row r="2006" customFormat="false" ht="15" hidden="false" customHeight="false" outlineLevel="0" collapsed="false">
      <c r="A2006" s="2" t="s">
        <v>174</v>
      </c>
      <c r="B2006" s="2" t="s">
        <v>124</v>
      </c>
      <c r="C2006" s="2" t="s">
        <v>49</v>
      </c>
      <c r="D2006" s="2" t="s">
        <v>10</v>
      </c>
      <c r="E2006" s="2" t="s">
        <v>74</v>
      </c>
      <c r="F2006" s="2" t="s">
        <v>976</v>
      </c>
      <c r="G2006" s="14" t="n">
        <v>17.5</v>
      </c>
      <c r="H2006" s="14" t="n">
        <v>20.13</v>
      </c>
      <c r="I2006" s="14" t="n">
        <v>17.5</v>
      </c>
      <c r="J2006" s="23" t="n">
        <f aca="false">IF(AND(E2006="Priority",ISNUMBER('Cost model'!N109)),'Cost model'!N109,'Cost model'!M109)</f>
        <v>18.5</v>
      </c>
      <c r="K2006" s="14" t="n">
        <f aca="false">J2006-H2006</f>
        <v>-1.63</v>
      </c>
      <c r="L2006" s="14" t="n">
        <f aca="false">G2006-H2006</f>
        <v>-2.63</v>
      </c>
    </row>
    <row r="2007" customFormat="false" ht="15" hidden="false" customHeight="false" outlineLevel="0" collapsed="false">
      <c r="A2007" s="2" t="s">
        <v>124</v>
      </c>
      <c r="B2007" s="2" t="s">
        <v>174</v>
      </c>
      <c r="C2007" s="2" t="s">
        <v>49</v>
      </c>
      <c r="D2007" s="2" t="s">
        <v>12</v>
      </c>
      <c r="E2007" s="2" t="s">
        <v>74</v>
      </c>
      <c r="F2007" s="2" t="s">
        <v>976</v>
      </c>
      <c r="G2007" s="14" t="n">
        <v>24.5</v>
      </c>
      <c r="H2007" s="14" t="n">
        <v>15.05</v>
      </c>
      <c r="I2007" s="14" t="n">
        <v>19.5</v>
      </c>
      <c r="J2007" s="23" t="n">
        <f aca="false">IF(AND(E2007="Priority",ISNUMBER('Cost model'!N367)),'Cost model'!N367,'Cost model'!M367)</f>
        <v>60</v>
      </c>
      <c r="K2007" s="14" t="n">
        <f aca="false">J2007-H2007</f>
        <v>44.95</v>
      </c>
      <c r="L2007" s="14" t="n">
        <f aca="false">G2007-H2007</f>
        <v>9.45</v>
      </c>
    </row>
    <row r="2008" customFormat="false" ht="15" hidden="false" customHeight="false" outlineLevel="0" collapsed="false">
      <c r="A2008" s="2" t="s">
        <v>174</v>
      </c>
      <c r="B2008" s="2" t="s">
        <v>124</v>
      </c>
      <c r="C2008" s="2" t="s">
        <v>49</v>
      </c>
      <c r="D2008" s="2" t="s">
        <v>10</v>
      </c>
      <c r="E2008" s="2" t="s">
        <v>83</v>
      </c>
      <c r="F2008" s="2" t="s">
        <v>976</v>
      </c>
      <c r="G2008" s="14" t="n">
        <v>24.5</v>
      </c>
      <c r="H2008" s="14" t="n">
        <v>20.13</v>
      </c>
      <c r="I2008" s="14" t="n">
        <v>24.5</v>
      </c>
      <c r="J2008" s="23" t="n">
        <f aca="false">IF(AND(E2008="Priority",ISNUMBER('Cost model'!N109)),'Cost model'!N109,'Cost model'!M109)</f>
        <v>25.5</v>
      </c>
      <c r="K2008" s="14" t="n">
        <f aca="false">J2008-H2008</f>
        <v>5.37</v>
      </c>
      <c r="L2008" s="14" t="n">
        <f aca="false">G2008-H2008</f>
        <v>4.37</v>
      </c>
    </row>
    <row r="2009" customFormat="false" ht="15" hidden="false" customHeight="false" outlineLevel="0" collapsed="false">
      <c r="A2009" s="2" t="s">
        <v>142</v>
      </c>
      <c r="B2009" s="2" t="s">
        <v>142</v>
      </c>
      <c r="C2009" s="2" t="s">
        <v>47</v>
      </c>
      <c r="D2009" s="2" t="s">
        <v>14</v>
      </c>
      <c r="E2009" s="2" t="s">
        <v>74</v>
      </c>
      <c r="F2009" s="2" t="s">
        <v>977</v>
      </c>
      <c r="G2009" s="14" t="n">
        <v>19</v>
      </c>
      <c r="H2009" s="14" t="n">
        <v>49.12</v>
      </c>
      <c r="I2009" s="14" t="n">
        <v>25</v>
      </c>
      <c r="J2009" s="23" t="n">
        <f aca="false">IF(AND(E2009="Priority",ISNUMBER('Cost model'!N641)),'Cost model'!N641,'Cost model'!M641)</f>
        <v>75</v>
      </c>
      <c r="K2009" s="14" t="n">
        <f aca="false">J2009-H2009</f>
        <v>25.88</v>
      </c>
      <c r="L2009" s="14" t="n">
        <f aca="false">G2009-H2009</f>
        <v>-30.12</v>
      </c>
    </row>
    <row r="2010" customFormat="false" ht="15" hidden="false" customHeight="false" outlineLevel="0" collapsed="false">
      <c r="A2010" s="2" t="s">
        <v>124</v>
      </c>
      <c r="B2010" s="2" t="s">
        <v>124</v>
      </c>
      <c r="C2010" s="2" t="s">
        <v>49</v>
      </c>
      <c r="D2010" s="2" t="s">
        <v>10</v>
      </c>
      <c r="E2010" s="2" t="s">
        <v>83</v>
      </c>
      <c r="F2010" s="2" t="s">
        <v>977</v>
      </c>
      <c r="G2010" s="14" t="n">
        <v>24.5</v>
      </c>
      <c r="H2010" s="14" t="n">
        <v>20.13</v>
      </c>
      <c r="I2010" s="14" t="n">
        <v>24.5</v>
      </c>
      <c r="J2010" s="23" t="n">
        <f aca="false">IF(AND(E2010="Priority",ISNUMBER('Cost model'!N319)),'Cost model'!N319,'Cost model'!M319)</f>
        <v>22.5</v>
      </c>
      <c r="K2010" s="14" t="n">
        <f aca="false">J2010-H2010</f>
        <v>2.37</v>
      </c>
      <c r="L2010" s="14" t="n">
        <f aca="false">G2010-H2010</f>
        <v>4.37</v>
      </c>
    </row>
    <row r="2011" customFormat="false" ht="15" hidden="false" customHeight="false" outlineLevel="0" collapsed="false">
      <c r="A2011" s="2" t="s">
        <v>142</v>
      </c>
      <c r="B2011" s="2" t="s">
        <v>124</v>
      </c>
      <c r="C2011" s="2" t="s">
        <v>47</v>
      </c>
      <c r="D2011" s="2" t="s">
        <v>12</v>
      </c>
      <c r="E2011" s="2" t="s">
        <v>74</v>
      </c>
      <c r="F2011" s="2" t="s">
        <v>976</v>
      </c>
      <c r="G2011" s="14" t="n">
        <v>9.5</v>
      </c>
      <c r="H2011" s="14" t="n">
        <v>33.56</v>
      </c>
      <c r="I2011" s="14" t="n">
        <v>19.5</v>
      </c>
      <c r="J2011" s="23" t="n">
        <f aca="false">IF(AND(E2011="Priority",ISNUMBER('Cost model'!N665)),'Cost model'!N665,'Cost model'!M665)</f>
        <v>40</v>
      </c>
      <c r="K2011" s="14" t="n">
        <f aca="false">J2011-H2011</f>
        <v>6.44</v>
      </c>
      <c r="L2011" s="14" t="n">
        <f aca="false">G2011-H2011</f>
        <v>-24.06</v>
      </c>
    </row>
    <row r="2012" customFormat="false" ht="15" hidden="false" customHeight="false" outlineLevel="0" collapsed="false">
      <c r="A2012" s="2" t="s">
        <v>124</v>
      </c>
      <c r="B2012" s="2" t="s">
        <v>124</v>
      </c>
      <c r="C2012" s="2" t="s">
        <v>48</v>
      </c>
      <c r="D2012" s="2" t="s">
        <v>10</v>
      </c>
      <c r="E2012" s="2" t="s">
        <v>83</v>
      </c>
      <c r="F2012" s="2" t="s">
        <v>977</v>
      </c>
      <c r="G2012" s="14" t="n">
        <v>17.5</v>
      </c>
      <c r="H2012" s="14" t="n">
        <v>7.21</v>
      </c>
      <c r="I2012" s="14" t="n">
        <v>17.5</v>
      </c>
      <c r="J2012" s="23" t="n">
        <f aca="false">IF(AND(E2012="Priority",ISNUMBER('Cost model'!N318)),'Cost model'!N318,'Cost model'!M318)</f>
        <v>19.5</v>
      </c>
      <c r="K2012" s="14" t="n">
        <f aca="false">J2012-H2012</f>
        <v>12.29</v>
      </c>
      <c r="L2012" s="14" t="n">
        <f aca="false">G2012-H2012</f>
        <v>10.29</v>
      </c>
    </row>
    <row r="2013" customFormat="false" ht="15" hidden="false" customHeight="false" outlineLevel="0" collapsed="false">
      <c r="A2013" s="2" t="s">
        <v>174</v>
      </c>
      <c r="B2013" s="2" t="s">
        <v>174</v>
      </c>
      <c r="C2013" s="2" t="s">
        <v>47</v>
      </c>
      <c r="D2013" s="2" t="s">
        <v>10</v>
      </c>
      <c r="E2013" s="2" t="s">
        <v>74</v>
      </c>
      <c r="F2013" s="2" t="s">
        <v>977</v>
      </c>
      <c r="G2013" s="14" t="n">
        <v>9.5</v>
      </c>
      <c r="H2013" s="14" t="n">
        <v>7.21</v>
      </c>
      <c r="I2013" s="14" t="n">
        <v>9.5</v>
      </c>
      <c r="J2013" s="23" t="n">
        <f aca="false">IF(AND(E2013="Priority",ISNUMBER('Cost model'!N167)),'Cost model'!N167,'Cost model'!M167)</f>
        <v>8.5</v>
      </c>
      <c r="K2013" s="14" t="n">
        <f aca="false">J2013-H2013</f>
        <v>1.29</v>
      </c>
      <c r="L2013" s="14" t="n">
        <f aca="false">G2013-H2013</f>
        <v>2.29</v>
      </c>
    </row>
    <row r="2014" customFormat="false" ht="15" hidden="false" customHeight="false" outlineLevel="0" collapsed="false">
      <c r="A2014" s="2" t="s">
        <v>124</v>
      </c>
      <c r="B2014" s="2" t="s">
        <v>124</v>
      </c>
      <c r="C2014" s="2" t="s">
        <v>49</v>
      </c>
      <c r="D2014" s="2" t="s">
        <v>12</v>
      </c>
      <c r="E2014" s="2" t="s">
        <v>74</v>
      </c>
      <c r="F2014" s="2" t="s">
        <v>977</v>
      </c>
      <c r="G2014" s="14" t="n">
        <v>17.5</v>
      </c>
      <c r="H2014" s="14" t="n">
        <v>26.48</v>
      </c>
      <c r="I2014" s="14" t="n">
        <v>19.5</v>
      </c>
      <c r="J2014" s="23" t="n">
        <f aca="false">IF(AND(E2014="Priority",ISNUMBER('Cost model'!N322)),'Cost model'!N322,'Cost model'!M322)</f>
        <v>50</v>
      </c>
      <c r="K2014" s="14" t="n">
        <f aca="false">J2014-H2014</f>
        <v>23.52</v>
      </c>
      <c r="L2014" s="14" t="n">
        <f aca="false">G2014-H2014</f>
        <v>-8.98</v>
      </c>
    </row>
    <row r="2015" customFormat="false" ht="15" hidden="false" customHeight="false" outlineLevel="0" collapsed="false">
      <c r="A2015" s="2" t="s">
        <v>124</v>
      </c>
      <c r="B2015" s="2" t="s">
        <v>124</v>
      </c>
      <c r="C2015" s="2" t="s">
        <v>49</v>
      </c>
      <c r="D2015" s="2" t="s">
        <v>10</v>
      </c>
      <c r="E2015" s="2" t="s">
        <v>83</v>
      </c>
      <c r="F2015" s="2" t="s">
        <v>977</v>
      </c>
      <c r="G2015" s="14" t="n">
        <v>24.5</v>
      </c>
      <c r="H2015" s="14" t="n">
        <v>20.13</v>
      </c>
      <c r="I2015" s="14" t="n">
        <v>24.5</v>
      </c>
      <c r="J2015" s="23" t="n">
        <f aca="false">IF(AND(E2015="Priority",ISNUMBER('Cost model'!N319)),'Cost model'!N319,'Cost model'!M319)</f>
        <v>22.5</v>
      </c>
      <c r="K2015" s="14" t="n">
        <f aca="false">J2015-H2015</f>
        <v>2.37</v>
      </c>
      <c r="L2015" s="14" t="n">
        <f aca="false">G2015-H2015</f>
        <v>4.37</v>
      </c>
    </row>
    <row r="2016" customFormat="false" ht="15" hidden="false" customHeight="false" outlineLevel="0" collapsed="false">
      <c r="A2016" s="2" t="s">
        <v>174</v>
      </c>
      <c r="B2016" s="2" t="s">
        <v>174</v>
      </c>
      <c r="C2016" s="2" t="s">
        <v>48</v>
      </c>
      <c r="D2016" s="2" t="s">
        <v>12</v>
      </c>
      <c r="E2016" s="2" t="s">
        <v>74</v>
      </c>
      <c r="F2016" s="2" t="s">
        <v>977</v>
      </c>
      <c r="G2016" s="14" t="n">
        <v>17.5</v>
      </c>
      <c r="H2016" s="14" t="n">
        <v>24.5</v>
      </c>
      <c r="I2016" s="14" t="n">
        <v>12.5</v>
      </c>
      <c r="J2016" s="23" t="n">
        <f aca="false">IF(AND(E2016="Priority",ISNUMBER('Cost model'!N171)),'Cost model'!N171,'Cost model'!M171)</f>
        <v>40</v>
      </c>
      <c r="K2016" s="14" t="n">
        <f aca="false">J2016-H2016</f>
        <v>15.5</v>
      </c>
      <c r="L2016" s="14" t="n">
        <f aca="false">G2016-H2016</f>
        <v>-7</v>
      </c>
    </row>
    <row r="2017" customFormat="false" ht="15" hidden="false" customHeight="false" outlineLevel="0" collapsed="false">
      <c r="A2017" s="2" t="s">
        <v>124</v>
      </c>
      <c r="B2017" s="2" t="s">
        <v>158</v>
      </c>
      <c r="C2017" s="2" t="s">
        <v>47</v>
      </c>
      <c r="D2017" s="2" t="s">
        <v>10</v>
      </c>
      <c r="E2017" s="2" t="s">
        <v>74</v>
      </c>
      <c r="F2017" s="2" t="s">
        <v>976</v>
      </c>
      <c r="G2017" s="14" t="n">
        <v>14.5</v>
      </c>
      <c r="H2017" s="14" t="n">
        <v>15.88</v>
      </c>
      <c r="I2017" s="14" t="n">
        <v>14.5</v>
      </c>
      <c r="J2017" s="23" t="n">
        <f aca="false">IF(AND(E2017="Priority",ISNUMBER('Cost model'!N347)),'Cost model'!N347,'Cost model'!M347)</f>
        <v>13.5</v>
      </c>
      <c r="K2017" s="14" t="n">
        <f aca="false">J2017-H2017</f>
        <v>-2.38</v>
      </c>
      <c r="L2017" s="14" t="n">
        <f aca="false">G2017-H2017</f>
        <v>-1.38</v>
      </c>
    </row>
    <row r="2018" customFormat="false" ht="15" hidden="false" customHeight="false" outlineLevel="0" collapsed="false">
      <c r="A2018" s="2" t="s">
        <v>174</v>
      </c>
      <c r="B2018" s="2" t="s">
        <v>174</v>
      </c>
      <c r="C2018" s="2" t="s">
        <v>47</v>
      </c>
      <c r="D2018" s="2" t="s">
        <v>12</v>
      </c>
      <c r="E2018" s="2" t="s">
        <v>74</v>
      </c>
      <c r="F2018" s="2" t="s">
        <v>977</v>
      </c>
      <c r="G2018" s="14" t="n">
        <v>19</v>
      </c>
      <c r="H2018" s="14" t="n">
        <v>28.07</v>
      </c>
      <c r="I2018" s="14" t="n">
        <v>9.5</v>
      </c>
      <c r="J2018" s="23" t="n">
        <f aca="false">IF(AND(E2018="Priority",ISNUMBER('Cost model'!N170)),'Cost model'!N170,'Cost model'!M170)</f>
        <v>25.5</v>
      </c>
      <c r="K2018" s="14" t="n">
        <f aca="false">J2018-H2018</f>
        <v>-2.57</v>
      </c>
      <c r="L2018" s="14" t="n">
        <f aca="false">G2018-H2018</f>
        <v>-9.07</v>
      </c>
    </row>
    <row r="2019" customFormat="false" ht="15" hidden="false" customHeight="false" outlineLevel="0" collapsed="false">
      <c r="A2019" s="2" t="s">
        <v>174</v>
      </c>
      <c r="B2019" s="2" t="s">
        <v>174</v>
      </c>
      <c r="C2019" s="2" t="s">
        <v>48</v>
      </c>
      <c r="D2019" s="2" t="s">
        <v>10</v>
      </c>
      <c r="E2019" s="2" t="s">
        <v>74</v>
      </c>
      <c r="F2019" s="2" t="s">
        <v>977</v>
      </c>
      <c r="G2019" s="14" t="n">
        <v>12.5</v>
      </c>
      <c r="H2019" s="14" t="n">
        <v>11.34</v>
      </c>
      <c r="I2019" s="14" t="n">
        <v>12.5</v>
      </c>
      <c r="J2019" s="23" t="n">
        <f aca="false">IF(AND(E2019="Priority",ISNUMBER('Cost model'!N168)),'Cost model'!N168,'Cost model'!M168)</f>
        <v>13.5</v>
      </c>
      <c r="K2019" s="14" t="n">
        <f aca="false">J2019-H2019</f>
        <v>2.16</v>
      </c>
      <c r="L2019" s="14" t="n">
        <f aca="false">G2019-H2019</f>
        <v>1.16</v>
      </c>
    </row>
    <row r="2020" customFormat="false" ht="15" hidden="false" customHeight="false" outlineLevel="0" collapsed="false">
      <c r="A2020" s="2" t="s">
        <v>142</v>
      </c>
      <c r="B2020" s="2" t="s">
        <v>124</v>
      </c>
      <c r="C2020" s="2" t="s">
        <v>47</v>
      </c>
      <c r="D2020" s="2" t="s">
        <v>12</v>
      </c>
      <c r="E2020" s="2" t="s">
        <v>74</v>
      </c>
      <c r="F2020" s="2" t="s">
        <v>976</v>
      </c>
      <c r="G2020" s="14" t="n">
        <v>9.5</v>
      </c>
      <c r="H2020" s="14" t="n">
        <v>45.08</v>
      </c>
      <c r="I2020" s="14" t="n">
        <v>19.5</v>
      </c>
      <c r="J2020" s="23" t="n">
        <f aca="false">IF(AND(E2020="Priority",ISNUMBER('Cost model'!N665)),'Cost model'!N665,'Cost model'!M665)</f>
        <v>40</v>
      </c>
      <c r="K2020" s="14" t="n">
        <f aca="false">J2020-H2020</f>
        <v>-5.08</v>
      </c>
      <c r="L2020" s="14" t="n">
        <f aca="false">G2020-H2020</f>
        <v>-35.58</v>
      </c>
    </row>
    <row r="2021" customFormat="false" ht="15" hidden="false" customHeight="false" outlineLevel="0" collapsed="false">
      <c r="A2021" s="2" t="s">
        <v>124</v>
      </c>
      <c r="B2021" s="2" t="s">
        <v>124</v>
      </c>
      <c r="C2021" s="2" t="s">
        <v>48</v>
      </c>
      <c r="D2021" s="2" t="s">
        <v>10</v>
      </c>
      <c r="E2021" s="2" t="s">
        <v>74</v>
      </c>
      <c r="F2021" s="2" t="s">
        <v>977</v>
      </c>
      <c r="G2021" s="14" t="n">
        <v>12.5</v>
      </c>
      <c r="H2021" s="14" t="n">
        <v>11.5</v>
      </c>
      <c r="I2021" s="14" t="n">
        <v>12.5</v>
      </c>
      <c r="J2021" s="23" t="n">
        <f aca="false">IF(AND(E2021="Priority",ISNUMBER('Cost model'!N318)),'Cost model'!N318,'Cost model'!M318)</f>
        <v>14.5</v>
      </c>
      <c r="K2021" s="14" t="n">
        <f aca="false">J2021-H2021</f>
        <v>3</v>
      </c>
      <c r="L2021" s="14" t="n">
        <f aca="false">G2021-H2021</f>
        <v>1</v>
      </c>
    </row>
    <row r="2022" customFormat="false" ht="15" hidden="false" customHeight="false" outlineLevel="0" collapsed="false">
      <c r="A2022" s="2" t="s">
        <v>174</v>
      </c>
      <c r="B2022" s="2" t="s">
        <v>123</v>
      </c>
      <c r="C2022" s="2" t="s">
        <v>47</v>
      </c>
      <c r="D2022" s="2" t="s">
        <v>10</v>
      </c>
      <c r="E2022" s="2" t="s">
        <v>74</v>
      </c>
      <c r="F2022" s="2" t="s">
        <v>976</v>
      </c>
      <c r="G2022" s="14" t="n">
        <v>19</v>
      </c>
      <c r="H2022" s="14" t="n">
        <v>81.68</v>
      </c>
      <c r="I2022" s="14" t="n">
        <v>19.5</v>
      </c>
      <c r="J2022" s="23" t="n">
        <f aca="false">IF(AND(E2022="Priority",ISNUMBER('Cost model'!N197)),'Cost model'!N197,'Cost model'!M197)</f>
        <v>20.5</v>
      </c>
      <c r="K2022" s="14" t="n">
        <f aca="false">J2022-H2022</f>
        <v>-61.18</v>
      </c>
      <c r="L2022" s="14" t="n">
        <f aca="false">G2022-H2022</f>
        <v>-62.68</v>
      </c>
    </row>
    <row r="2023" customFormat="false" ht="15" hidden="false" customHeight="false" outlineLevel="0" collapsed="false">
      <c r="A2023" s="2" t="s">
        <v>124</v>
      </c>
      <c r="B2023" s="2" t="s">
        <v>174</v>
      </c>
      <c r="C2023" s="2" t="s">
        <v>48</v>
      </c>
      <c r="D2023" s="2" t="s">
        <v>10</v>
      </c>
      <c r="E2023" s="2" t="s">
        <v>74</v>
      </c>
      <c r="F2023" s="2" t="s">
        <v>976</v>
      </c>
      <c r="G2023" s="14" t="n">
        <v>12.5</v>
      </c>
      <c r="H2023" s="14" t="n">
        <v>49.79</v>
      </c>
      <c r="I2023" s="14" t="n">
        <v>14.5</v>
      </c>
      <c r="J2023" s="23" t="n">
        <f aca="false">IF(AND(E2023="Priority",ISNUMBER('Cost model'!N363)),'Cost model'!N363,'Cost model'!M363)</f>
        <v>15.5</v>
      </c>
      <c r="K2023" s="14" t="n">
        <f aca="false">J2023-H2023</f>
        <v>-34.29</v>
      </c>
      <c r="L2023" s="14" t="n">
        <f aca="false">G2023-H2023</f>
        <v>-37.29</v>
      </c>
    </row>
    <row r="2024" customFormat="false" ht="15" hidden="false" customHeight="false" outlineLevel="0" collapsed="false">
      <c r="A2024" s="2" t="s">
        <v>174</v>
      </c>
      <c r="B2024" s="2" t="s">
        <v>142</v>
      </c>
      <c r="C2024" s="2" t="s">
        <v>47</v>
      </c>
      <c r="D2024" s="2" t="s">
        <v>12</v>
      </c>
      <c r="E2024" s="2" t="s">
        <v>74</v>
      </c>
      <c r="F2024" s="2" t="s">
        <v>976</v>
      </c>
      <c r="G2024" s="14" t="n">
        <v>19</v>
      </c>
      <c r="H2024" s="14" t="n">
        <v>41</v>
      </c>
      <c r="I2024" s="14" t="n">
        <v>9.5</v>
      </c>
      <c r="J2024" s="23" t="n">
        <f aca="false">IF(AND(E2024="Priority",ISNUMBER('Cost model'!N125)),'Cost model'!N125,'Cost model'!M125)</f>
        <v>40</v>
      </c>
      <c r="K2024" s="14" t="n">
        <f aca="false">J2024-H2024</f>
        <v>-1</v>
      </c>
      <c r="L2024" s="14" t="n">
        <f aca="false">G2024-H2024</f>
        <v>-22</v>
      </c>
    </row>
    <row r="2025" customFormat="false" ht="15" hidden="false" customHeight="false" outlineLevel="0" collapsed="false">
      <c r="A2025" s="2" t="s">
        <v>124</v>
      </c>
      <c r="B2025" s="2" t="s">
        <v>124</v>
      </c>
      <c r="C2025" s="2" t="s">
        <v>47</v>
      </c>
      <c r="D2025" s="2" t="s">
        <v>10</v>
      </c>
      <c r="E2025" s="2" t="s">
        <v>83</v>
      </c>
      <c r="F2025" s="2" t="s">
        <v>977</v>
      </c>
      <c r="G2025" s="14" t="n">
        <v>14.5</v>
      </c>
      <c r="H2025" s="14" t="n">
        <v>22.84</v>
      </c>
      <c r="I2025" s="14" t="n">
        <v>14.5</v>
      </c>
      <c r="J2025" s="23" t="n">
        <f aca="false">IF(AND(E2025="Priority",ISNUMBER('Cost model'!N317)),'Cost model'!N317,'Cost model'!M317)</f>
        <v>15.5</v>
      </c>
      <c r="K2025" s="14" t="n">
        <f aca="false">J2025-H2025</f>
        <v>-7.34</v>
      </c>
      <c r="L2025" s="14" t="n">
        <f aca="false">G2025-H2025</f>
        <v>-8.34</v>
      </c>
    </row>
    <row r="2026" customFormat="false" ht="15" hidden="false" customHeight="false" outlineLevel="0" collapsed="false">
      <c r="A2026" s="2" t="s">
        <v>174</v>
      </c>
      <c r="B2026" s="2" t="s">
        <v>174</v>
      </c>
      <c r="C2026" s="2" t="s">
        <v>47</v>
      </c>
      <c r="D2026" s="2" t="s">
        <v>12</v>
      </c>
      <c r="E2026" s="2" t="s">
        <v>74</v>
      </c>
      <c r="F2026" s="2" t="s">
        <v>977</v>
      </c>
      <c r="G2026" s="14" t="n">
        <v>9.5</v>
      </c>
      <c r="H2026" s="14" t="n">
        <v>27.47</v>
      </c>
      <c r="I2026" s="14" t="n">
        <v>9.5</v>
      </c>
      <c r="J2026" s="23" t="n">
        <f aca="false">IF(AND(E2026="Priority",ISNUMBER('Cost model'!N170)),'Cost model'!N170,'Cost model'!M170)</f>
        <v>25.5</v>
      </c>
      <c r="K2026" s="14" t="n">
        <f aca="false">J2026-H2026</f>
        <v>-1.97</v>
      </c>
      <c r="L2026" s="14" t="n">
        <f aca="false">G2026-H2026</f>
        <v>-17.97</v>
      </c>
    </row>
    <row r="2027" customFormat="false" ht="15" hidden="false" customHeight="false" outlineLevel="0" collapsed="false">
      <c r="A2027" s="2" t="s">
        <v>124</v>
      </c>
      <c r="B2027" s="2" t="s">
        <v>124</v>
      </c>
      <c r="C2027" s="2" t="s">
        <v>49</v>
      </c>
      <c r="D2027" s="2" t="s">
        <v>12</v>
      </c>
      <c r="E2027" s="2" t="s">
        <v>74</v>
      </c>
      <c r="F2027" s="2" t="s">
        <v>977</v>
      </c>
      <c r="G2027" s="14" t="n">
        <v>50</v>
      </c>
      <c r="H2027" s="14" t="n">
        <v>53.83</v>
      </c>
      <c r="I2027" s="14" t="n">
        <v>19.5</v>
      </c>
      <c r="J2027" s="23" t="n">
        <f aca="false">IF(AND(E2027="Priority",ISNUMBER('Cost model'!N322)),'Cost model'!N322,'Cost model'!M322)</f>
        <v>50</v>
      </c>
      <c r="K2027" s="14" t="n">
        <f aca="false">J2027-H2027</f>
        <v>-3.83</v>
      </c>
      <c r="L2027" s="14" t="n">
        <f aca="false">G2027-H2027</f>
        <v>-3.83</v>
      </c>
    </row>
    <row r="2028" customFormat="false" ht="15" hidden="false" customHeight="false" outlineLevel="0" collapsed="false">
      <c r="A2028" s="2" t="s">
        <v>158</v>
      </c>
      <c r="B2028" s="2" t="s">
        <v>174</v>
      </c>
      <c r="C2028" s="2" t="s">
        <v>49</v>
      </c>
      <c r="D2028" s="2" t="s">
        <v>10</v>
      </c>
      <c r="E2028" s="2" t="s">
        <v>74</v>
      </c>
      <c r="F2028" s="2" t="s">
        <v>976</v>
      </c>
      <c r="G2028" s="14" t="n">
        <v>17.5</v>
      </c>
      <c r="H2028" s="14" t="n">
        <v>12.39</v>
      </c>
      <c r="I2028" s="14" t="n">
        <v>17.5</v>
      </c>
      <c r="J2028" s="23" t="n">
        <f aca="false">IF(AND(E2028="Priority",ISNUMBER('Cost model'!N484)),'Cost model'!N484,'Cost model'!M484)</f>
        <v>16.5</v>
      </c>
      <c r="K2028" s="14" t="n">
        <f aca="false">J2028-H2028</f>
        <v>4.11</v>
      </c>
      <c r="L2028" s="14" t="n">
        <f aca="false">G2028-H2028</f>
        <v>5.11</v>
      </c>
    </row>
    <row r="2029" customFormat="false" ht="15" hidden="false" customHeight="false" outlineLevel="0" collapsed="false">
      <c r="A2029" s="2" t="s">
        <v>221</v>
      </c>
      <c r="B2029" s="2" t="s">
        <v>221</v>
      </c>
      <c r="C2029" s="2" t="s">
        <v>47</v>
      </c>
      <c r="D2029" s="2" t="s">
        <v>10</v>
      </c>
      <c r="E2029" s="2" t="s">
        <v>74</v>
      </c>
      <c r="F2029" s="2" t="s">
        <v>977</v>
      </c>
      <c r="G2029" s="14" t="n">
        <v>9.5</v>
      </c>
      <c r="H2029" s="14" t="n">
        <v>6.91</v>
      </c>
      <c r="I2029" s="14" t="n">
        <v>9.5</v>
      </c>
      <c r="J2029" s="23" t="n">
        <f aca="false">IF(AND(E2029="Priority",ISNUMBER('Cost model'!N737)),'Cost model'!N737,'Cost model'!M737)</f>
        <v>8.5</v>
      </c>
      <c r="K2029" s="14" t="n">
        <f aca="false">J2029-H2029</f>
        <v>1.59</v>
      </c>
      <c r="L2029" s="14" t="n">
        <f aca="false">G2029-H2029</f>
        <v>2.59</v>
      </c>
    </row>
    <row r="2030" customFormat="false" ht="15" hidden="false" customHeight="false" outlineLevel="0" collapsed="false">
      <c r="A2030" s="2" t="s">
        <v>142</v>
      </c>
      <c r="B2030" s="2" t="s">
        <v>142</v>
      </c>
      <c r="C2030" s="2" t="s">
        <v>48</v>
      </c>
      <c r="D2030" s="2" t="s">
        <v>14</v>
      </c>
      <c r="E2030" s="2" t="s">
        <v>74</v>
      </c>
      <c r="F2030" s="2" t="s">
        <v>977</v>
      </c>
      <c r="G2030" s="14" t="n">
        <v>12.5</v>
      </c>
      <c r="H2030" s="14" t="n">
        <v>66.74</v>
      </c>
      <c r="I2030" s="14" t="n">
        <v>45</v>
      </c>
      <c r="J2030" s="23" t="n">
        <f aca="false">IF(AND(E2030="Priority",ISNUMBER('Cost model'!N642)),'Cost model'!N642,'Cost model'!M642)</f>
        <v>90</v>
      </c>
      <c r="K2030" s="14" t="n">
        <f aca="false">J2030-H2030</f>
        <v>23.26</v>
      </c>
      <c r="L2030" s="14" t="n">
        <f aca="false">G2030-H2030</f>
        <v>-54.24</v>
      </c>
    </row>
    <row r="2031" customFormat="false" ht="15" hidden="false" customHeight="false" outlineLevel="0" collapsed="false">
      <c r="A2031" s="2" t="s">
        <v>124</v>
      </c>
      <c r="B2031" s="2" t="s">
        <v>124</v>
      </c>
      <c r="C2031" s="2" t="s">
        <v>47</v>
      </c>
      <c r="D2031" s="2" t="s">
        <v>10</v>
      </c>
      <c r="E2031" s="2" t="s">
        <v>74</v>
      </c>
      <c r="F2031" s="2" t="s">
        <v>977</v>
      </c>
      <c r="G2031" s="14" t="n">
        <v>9.5</v>
      </c>
      <c r="H2031" s="14" t="n">
        <v>7.21</v>
      </c>
      <c r="I2031" s="14" t="n">
        <v>9.5</v>
      </c>
      <c r="J2031" s="23" t="n">
        <f aca="false">IF(AND(E2031="Priority",ISNUMBER('Cost model'!N317)),'Cost model'!N317,'Cost model'!M317)</f>
        <v>10.5</v>
      </c>
      <c r="K2031" s="14" t="n">
        <f aca="false">J2031-H2031</f>
        <v>3.29</v>
      </c>
      <c r="L2031" s="14" t="n">
        <f aca="false">G2031-H2031</f>
        <v>2.29</v>
      </c>
    </row>
    <row r="2032" customFormat="false" ht="15" hidden="false" customHeight="false" outlineLevel="0" collapsed="false">
      <c r="A2032" s="2" t="s">
        <v>174</v>
      </c>
      <c r="B2032" s="2" t="s">
        <v>142</v>
      </c>
      <c r="C2032" s="2" t="s">
        <v>47</v>
      </c>
      <c r="D2032" s="2" t="s">
        <v>10</v>
      </c>
      <c r="E2032" s="2" t="s">
        <v>74</v>
      </c>
      <c r="F2032" s="2" t="s">
        <v>976</v>
      </c>
      <c r="G2032" s="14" t="n">
        <v>9.5</v>
      </c>
      <c r="H2032" s="14" t="n">
        <v>25.7</v>
      </c>
      <c r="I2032" s="14" t="n">
        <v>9.5</v>
      </c>
      <c r="J2032" s="23" t="n">
        <f aca="false">IF(AND(E2032="Priority",ISNUMBER('Cost model'!N122)),'Cost model'!N122,'Cost model'!M122)</f>
        <v>13.5</v>
      </c>
      <c r="K2032" s="14" t="n">
        <f aca="false">J2032-H2032</f>
        <v>-12.2</v>
      </c>
      <c r="L2032" s="14" t="n">
        <f aca="false">G2032-H2032</f>
        <v>-16.2</v>
      </c>
    </row>
    <row r="2033" customFormat="false" ht="15" hidden="false" customHeight="false" outlineLevel="0" collapsed="false">
      <c r="A2033" s="2" t="s">
        <v>205</v>
      </c>
      <c r="B2033" s="2" t="s">
        <v>124</v>
      </c>
      <c r="C2033" s="2" t="s">
        <v>48</v>
      </c>
      <c r="D2033" s="2" t="s">
        <v>13</v>
      </c>
      <c r="E2033" s="2" t="s">
        <v>74</v>
      </c>
      <c r="F2033" s="2" t="s">
        <v>976</v>
      </c>
      <c r="G2033" s="14" t="n">
        <v>14.5</v>
      </c>
      <c r="H2033" s="14" t="n">
        <v>20.13</v>
      </c>
      <c r="I2033" s="14" t="n">
        <v>45</v>
      </c>
      <c r="J2033" s="23" t="n">
        <f aca="false">IF(AND(E2033="Priority",ISNUMBER('Cost model'!N579)),'Cost model'!N579,'Cost model'!M579)</f>
        <v>90</v>
      </c>
      <c r="K2033" s="14" t="n">
        <f aca="false">J2033-H2033</f>
        <v>69.87</v>
      </c>
      <c r="L2033" s="14" t="n">
        <f aca="false">G2033-H2033</f>
        <v>-5.63</v>
      </c>
    </row>
    <row r="2034" customFormat="false" ht="15" hidden="false" customHeight="false" outlineLevel="0" collapsed="false">
      <c r="A2034" s="2" t="s">
        <v>221</v>
      </c>
      <c r="B2034" s="2" t="s">
        <v>221</v>
      </c>
      <c r="C2034" s="2" t="s">
        <v>48</v>
      </c>
      <c r="D2034" s="2" t="s">
        <v>10</v>
      </c>
      <c r="E2034" s="2" t="s">
        <v>74</v>
      </c>
      <c r="F2034" s="2" t="s">
        <v>977</v>
      </c>
      <c r="G2034" s="14" t="n">
        <v>12.5</v>
      </c>
      <c r="H2034" s="14" t="n">
        <v>12.35</v>
      </c>
      <c r="I2034" s="14" t="n">
        <v>12.5</v>
      </c>
      <c r="J2034" s="23" t="n">
        <f aca="false">IF(AND(E2034="Priority",ISNUMBER('Cost model'!N738)),'Cost model'!N738,'Cost model'!M738)</f>
        <v>11.5</v>
      </c>
      <c r="K2034" s="14" t="n">
        <f aca="false">J2034-H2034</f>
        <v>-0.85</v>
      </c>
      <c r="L2034" s="14" t="n">
        <f aca="false">G2034-H2034</f>
        <v>0.15</v>
      </c>
    </row>
    <row r="2035" customFormat="false" ht="15" hidden="false" customHeight="false" outlineLevel="0" collapsed="false">
      <c r="A2035" s="2" t="s">
        <v>205</v>
      </c>
      <c r="B2035" s="2" t="s">
        <v>142</v>
      </c>
      <c r="C2035" s="2" t="s">
        <v>48</v>
      </c>
      <c r="D2035" s="2" t="s">
        <v>12</v>
      </c>
      <c r="E2035" s="2" t="s">
        <v>74</v>
      </c>
      <c r="F2035" s="2" t="s">
        <v>976</v>
      </c>
      <c r="G2035" s="14" t="n">
        <v>19.5</v>
      </c>
      <c r="H2035" s="14" t="n">
        <v>74.06</v>
      </c>
      <c r="I2035" s="14" t="n">
        <v>19.5</v>
      </c>
      <c r="J2035" s="23" t="n">
        <f aca="false">IF(AND(E2035="Priority",ISNUMBER('Cost model'!N546)),'Cost model'!N546,'Cost model'!M546)</f>
        <v>60</v>
      </c>
      <c r="K2035" s="14" t="n">
        <f aca="false">J2035-H2035</f>
        <v>-14.06</v>
      </c>
      <c r="L2035" s="14" t="n">
        <f aca="false">G2035-H2035</f>
        <v>-54.56</v>
      </c>
    </row>
    <row r="2036" customFormat="false" ht="15" hidden="false" customHeight="false" outlineLevel="0" collapsed="false">
      <c r="A2036" s="2" t="s">
        <v>174</v>
      </c>
      <c r="B2036" s="2" t="s">
        <v>174</v>
      </c>
      <c r="C2036" s="2" t="s">
        <v>49</v>
      </c>
      <c r="D2036" s="2" t="s">
        <v>12</v>
      </c>
      <c r="E2036" s="2" t="s">
        <v>83</v>
      </c>
      <c r="F2036" s="2" t="s">
        <v>977</v>
      </c>
      <c r="G2036" s="14" t="n">
        <v>29.5</v>
      </c>
      <c r="H2036" s="14" t="n">
        <v>43.58</v>
      </c>
      <c r="I2036" s="14" t="n">
        <v>29.5</v>
      </c>
      <c r="J2036" s="23" t="n">
        <f aca="false">IF(AND(E2036="Priority",ISNUMBER('Cost model'!N172)),'Cost model'!N172,'Cost model'!M172)</f>
        <v>60</v>
      </c>
      <c r="K2036" s="14" t="n">
        <f aca="false">J2036-H2036</f>
        <v>16.42</v>
      </c>
      <c r="L2036" s="14" t="n">
        <f aca="false">G2036-H2036</f>
        <v>-14.08</v>
      </c>
    </row>
    <row r="2037" customFormat="false" ht="15" hidden="false" customHeight="false" outlineLevel="0" collapsed="false">
      <c r="A2037" s="2" t="s">
        <v>124</v>
      </c>
      <c r="B2037" s="2" t="s">
        <v>124</v>
      </c>
      <c r="C2037" s="2" t="s">
        <v>47</v>
      </c>
      <c r="D2037" s="2" t="s">
        <v>10</v>
      </c>
      <c r="E2037" s="2" t="s">
        <v>74</v>
      </c>
      <c r="F2037" s="2" t="s">
        <v>977</v>
      </c>
      <c r="G2037" s="14" t="n">
        <v>9.5</v>
      </c>
      <c r="H2037" s="14" t="n">
        <v>6.45</v>
      </c>
      <c r="I2037" s="14" t="n">
        <v>9.5</v>
      </c>
      <c r="J2037" s="23" t="n">
        <f aca="false">IF(AND(E2037="Priority",ISNUMBER('Cost model'!N317)),'Cost model'!N317,'Cost model'!M317)</f>
        <v>10.5</v>
      </c>
      <c r="K2037" s="14" t="n">
        <f aca="false">J2037-H2037</f>
        <v>4.05</v>
      </c>
      <c r="L2037" s="14" t="n">
        <f aca="false">G2037-H2037</f>
        <v>3.05</v>
      </c>
    </row>
    <row r="2038" customFormat="false" ht="15" hidden="false" customHeight="false" outlineLevel="0" collapsed="false">
      <c r="A2038" s="2" t="s">
        <v>124</v>
      </c>
      <c r="B2038" s="2" t="s">
        <v>124</v>
      </c>
      <c r="C2038" s="2" t="s">
        <v>48</v>
      </c>
      <c r="D2038" s="2" t="s">
        <v>10</v>
      </c>
      <c r="E2038" s="2" t="s">
        <v>83</v>
      </c>
      <c r="F2038" s="2" t="s">
        <v>977</v>
      </c>
      <c r="G2038" s="14" t="n">
        <v>17.5</v>
      </c>
      <c r="H2038" s="14" t="n">
        <v>20.13</v>
      </c>
      <c r="I2038" s="14" t="n">
        <v>17.5</v>
      </c>
      <c r="J2038" s="23" t="n">
        <f aca="false">IF(AND(E2038="Priority",ISNUMBER('Cost model'!N318)),'Cost model'!N318,'Cost model'!M318)</f>
        <v>19.5</v>
      </c>
      <c r="K2038" s="14" t="n">
        <f aca="false">J2038-H2038</f>
        <v>-0.629999999999999</v>
      </c>
      <c r="L2038" s="14" t="n">
        <f aca="false">G2038-H2038</f>
        <v>-2.63</v>
      </c>
    </row>
    <row r="2039" customFormat="false" ht="15" hidden="false" customHeight="false" outlineLevel="0" collapsed="false">
      <c r="A2039" s="2" t="s">
        <v>142</v>
      </c>
      <c r="B2039" s="2" t="s">
        <v>174</v>
      </c>
      <c r="C2039" s="2" t="s">
        <v>47</v>
      </c>
      <c r="D2039" s="2" t="s">
        <v>10</v>
      </c>
      <c r="E2039" s="2" t="s">
        <v>74</v>
      </c>
      <c r="F2039" s="2" t="s">
        <v>976</v>
      </c>
      <c r="G2039" s="14" t="n">
        <v>9.5</v>
      </c>
      <c r="H2039" s="14" t="n">
        <v>6.39</v>
      </c>
      <c r="I2039" s="14" t="n">
        <v>14.5</v>
      </c>
      <c r="J2039" s="23" t="n">
        <f aca="false">IF(AND(E2039="Priority",ISNUMBER('Cost model'!N692)),'Cost model'!N692,'Cost model'!M692)</f>
        <v>9.5</v>
      </c>
      <c r="K2039" s="14" t="n">
        <f aca="false">J2039-H2039</f>
        <v>3.11</v>
      </c>
      <c r="L2039" s="14" t="n">
        <f aca="false">G2039-H2039</f>
        <v>3.11</v>
      </c>
    </row>
    <row r="2040" customFormat="false" ht="15" hidden="false" customHeight="false" outlineLevel="0" collapsed="false">
      <c r="A2040" s="2" t="s">
        <v>124</v>
      </c>
      <c r="B2040" s="2" t="s">
        <v>124</v>
      </c>
      <c r="C2040" s="2" t="s">
        <v>48</v>
      </c>
      <c r="D2040" s="2" t="s">
        <v>12</v>
      </c>
      <c r="E2040" s="2" t="s">
        <v>74</v>
      </c>
      <c r="F2040" s="2" t="s">
        <v>977</v>
      </c>
      <c r="G2040" s="14" t="n">
        <v>24.5</v>
      </c>
      <c r="H2040" s="14" t="n">
        <v>60.81</v>
      </c>
      <c r="I2040" s="14" t="n">
        <v>12.5</v>
      </c>
      <c r="J2040" s="23" t="n">
        <f aca="false">IF(AND(E2040="Priority",ISNUMBER('Cost model'!N321)),'Cost model'!N321,'Cost model'!M321)</f>
        <v>40</v>
      </c>
      <c r="K2040" s="14" t="n">
        <f aca="false">J2040-H2040</f>
        <v>-20.81</v>
      </c>
      <c r="L2040" s="14" t="n">
        <f aca="false">G2040-H2040</f>
        <v>-36.31</v>
      </c>
    </row>
    <row r="2041" customFormat="false" ht="15" hidden="false" customHeight="false" outlineLevel="0" collapsed="false">
      <c r="A2041" s="2" t="s">
        <v>205</v>
      </c>
      <c r="B2041" s="2" t="s">
        <v>124</v>
      </c>
      <c r="C2041" s="2" t="s">
        <v>47</v>
      </c>
      <c r="D2041" s="2" t="s">
        <v>12</v>
      </c>
      <c r="E2041" s="2" t="s">
        <v>74</v>
      </c>
      <c r="F2041" s="2" t="s">
        <v>976</v>
      </c>
      <c r="G2041" s="14" t="n">
        <v>19.5</v>
      </c>
      <c r="H2041" s="14" t="n">
        <v>64.31</v>
      </c>
      <c r="I2041" s="14" t="n">
        <v>24.5</v>
      </c>
      <c r="J2041" s="23" t="n">
        <f aca="false">IF(AND(E2041="Priority",ISNUMBER('Cost model'!N575)),'Cost model'!N575,'Cost model'!M575)</f>
        <v>60</v>
      </c>
      <c r="K2041" s="14" t="n">
        <f aca="false">J2041-H2041</f>
        <v>-4.31</v>
      </c>
      <c r="L2041" s="14" t="n">
        <f aca="false">G2041-H2041</f>
        <v>-44.81</v>
      </c>
    </row>
    <row r="2042" customFormat="false" ht="15" hidden="false" customHeight="false" outlineLevel="0" collapsed="false">
      <c r="A2042" s="2" t="s">
        <v>124</v>
      </c>
      <c r="B2042" s="2" t="s">
        <v>124</v>
      </c>
      <c r="C2042" s="2" t="s">
        <v>48</v>
      </c>
      <c r="D2042" s="2" t="s">
        <v>12</v>
      </c>
      <c r="E2042" s="2" t="s">
        <v>83</v>
      </c>
      <c r="F2042" s="2" t="s">
        <v>977</v>
      </c>
      <c r="G2042" s="14" t="n">
        <v>19.5</v>
      </c>
      <c r="H2042" s="14" t="n">
        <v>58.15</v>
      </c>
      <c r="I2042" s="14" t="n">
        <v>19.5</v>
      </c>
      <c r="J2042" s="23" t="n">
        <f aca="false">IF(AND(E2042="Priority",ISNUMBER('Cost model'!N321)),'Cost model'!N321,'Cost model'!M321)</f>
        <v>55</v>
      </c>
      <c r="K2042" s="14" t="n">
        <f aca="false">J2042-H2042</f>
        <v>-3.15</v>
      </c>
      <c r="L2042" s="14" t="n">
        <f aca="false">G2042-H2042</f>
        <v>-38.65</v>
      </c>
    </row>
    <row r="2043" customFormat="false" ht="15" hidden="false" customHeight="false" outlineLevel="0" collapsed="false">
      <c r="A2043" s="2" t="s">
        <v>142</v>
      </c>
      <c r="B2043" s="2" t="s">
        <v>124</v>
      </c>
      <c r="C2043" s="2" t="s">
        <v>47</v>
      </c>
      <c r="D2043" s="2" t="s">
        <v>10</v>
      </c>
      <c r="E2043" s="2" t="s">
        <v>74</v>
      </c>
      <c r="F2043" s="2" t="s">
        <v>976</v>
      </c>
      <c r="G2043" s="14" t="n">
        <v>9.5</v>
      </c>
      <c r="H2043" s="14" t="n">
        <v>20.13</v>
      </c>
      <c r="I2043" s="14" t="n">
        <v>14.5</v>
      </c>
      <c r="J2043" s="23" t="n">
        <f aca="false">IF(AND(E2043="Priority",ISNUMBER('Cost model'!N662)),'Cost model'!N662,'Cost model'!M662)</f>
        <v>13.5</v>
      </c>
      <c r="K2043" s="14" t="n">
        <f aca="false">J2043-H2043</f>
        <v>-6.63</v>
      </c>
      <c r="L2043" s="14" t="n">
        <f aca="false">G2043-H2043</f>
        <v>-10.63</v>
      </c>
    </row>
    <row r="2044" customFormat="false" ht="15" hidden="false" customHeight="false" outlineLevel="0" collapsed="false">
      <c r="A2044" s="2" t="s">
        <v>142</v>
      </c>
      <c r="B2044" s="2" t="s">
        <v>124</v>
      </c>
      <c r="C2044" s="2" t="s">
        <v>47</v>
      </c>
      <c r="D2044" s="2" t="s">
        <v>13</v>
      </c>
      <c r="E2044" s="2" t="s">
        <v>74</v>
      </c>
      <c r="F2044" s="2" t="s">
        <v>976</v>
      </c>
      <c r="G2044" s="14" t="n">
        <v>19</v>
      </c>
      <c r="H2044" s="14" t="n">
        <v>86.06</v>
      </c>
      <c r="I2044" s="14" t="n">
        <v>24.5</v>
      </c>
      <c r="J2044" s="23" t="n">
        <f aca="false">IF(AND(E2044="Priority",ISNUMBER('Cost model'!N668)),'Cost model'!N668,'Cost model'!M668)</f>
        <v>75</v>
      </c>
      <c r="K2044" s="14" t="n">
        <f aca="false">J2044-H2044</f>
        <v>-11.06</v>
      </c>
      <c r="L2044" s="14" t="n">
        <f aca="false">G2044-H2044</f>
        <v>-67.06</v>
      </c>
    </row>
    <row r="2045" customFormat="false" ht="15" hidden="false" customHeight="false" outlineLevel="0" collapsed="false">
      <c r="A2045" s="2" t="s">
        <v>205</v>
      </c>
      <c r="B2045" s="2" t="s">
        <v>142</v>
      </c>
      <c r="C2045" s="2" t="s">
        <v>48</v>
      </c>
      <c r="D2045" s="2" t="s">
        <v>15</v>
      </c>
      <c r="E2045" s="2" t="s">
        <v>74</v>
      </c>
      <c r="F2045" s="2" t="s">
        <v>976</v>
      </c>
      <c r="G2045" s="14" t="n">
        <v>125</v>
      </c>
      <c r="H2045" s="14" t="n">
        <v>354.82</v>
      </c>
      <c r="I2045" s="14" t="n">
        <v>250</v>
      </c>
      <c r="J2045" s="23" t="n">
        <f aca="false">IF(AND(E2045="Priority",ISNUMBER('Cost model'!N555)),'Cost model'!N555,'Cost model'!M555)</f>
        <v>310</v>
      </c>
      <c r="K2045" s="14" t="n">
        <f aca="false">J2045-H2045</f>
        <v>-44.82</v>
      </c>
      <c r="L2045" s="14" t="n">
        <f aca="false">G2045-H2045</f>
        <v>-229.82</v>
      </c>
    </row>
    <row r="2046" customFormat="false" ht="15" hidden="false" customHeight="false" outlineLevel="0" collapsed="false">
      <c r="A2046" s="2" t="s">
        <v>124</v>
      </c>
      <c r="B2046" s="2" t="s">
        <v>124</v>
      </c>
      <c r="C2046" s="2" t="s">
        <v>48</v>
      </c>
      <c r="D2046" s="2" t="s">
        <v>10</v>
      </c>
      <c r="E2046" s="2" t="s">
        <v>74</v>
      </c>
      <c r="F2046" s="2" t="s">
        <v>977</v>
      </c>
      <c r="G2046" s="14" t="n">
        <v>12.5</v>
      </c>
      <c r="H2046" s="14" t="n">
        <v>10.15</v>
      </c>
      <c r="I2046" s="14" t="n">
        <v>12.5</v>
      </c>
      <c r="J2046" s="23" t="n">
        <f aca="false">IF(AND(E2046="Priority",ISNUMBER('Cost model'!N318)),'Cost model'!N318,'Cost model'!M318)</f>
        <v>14.5</v>
      </c>
      <c r="K2046" s="14" t="n">
        <f aca="false">J2046-H2046</f>
        <v>4.35</v>
      </c>
      <c r="L2046" s="14" t="n">
        <f aca="false">G2046-H2046</f>
        <v>2.35</v>
      </c>
    </row>
    <row r="2047" customFormat="false" ht="15" hidden="false" customHeight="false" outlineLevel="0" collapsed="false">
      <c r="A2047" s="2" t="s">
        <v>174</v>
      </c>
      <c r="B2047" s="2" t="s">
        <v>124</v>
      </c>
      <c r="C2047" s="2" t="s">
        <v>48</v>
      </c>
      <c r="D2047" s="2" t="s">
        <v>10</v>
      </c>
      <c r="E2047" s="2" t="s">
        <v>74</v>
      </c>
      <c r="F2047" s="2" t="s">
        <v>976</v>
      </c>
      <c r="G2047" s="14" t="n">
        <v>14.5</v>
      </c>
      <c r="H2047" s="14" t="n">
        <v>13.95</v>
      </c>
      <c r="I2047" s="14" t="n">
        <v>12.5</v>
      </c>
      <c r="J2047" s="23" t="n">
        <f aca="false">IF(AND(E2047="Priority",ISNUMBER('Cost model'!N108)),'Cost model'!N108,'Cost model'!M108)</f>
        <v>15.5</v>
      </c>
      <c r="K2047" s="14" t="n">
        <f aca="false">J2047-H2047</f>
        <v>1.55</v>
      </c>
      <c r="L2047" s="14" t="n">
        <f aca="false">G2047-H2047</f>
        <v>0.550000000000001</v>
      </c>
    </row>
    <row r="2048" customFormat="false" ht="15" hidden="false" customHeight="false" outlineLevel="0" collapsed="false">
      <c r="A2048" s="2" t="s">
        <v>174</v>
      </c>
      <c r="B2048" s="2" t="s">
        <v>124</v>
      </c>
      <c r="C2048" s="2" t="s">
        <v>47</v>
      </c>
      <c r="D2048" s="2" t="s">
        <v>10</v>
      </c>
      <c r="E2048" s="2" t="s">
        <v>83</v>
      </c>
      <c r="F2048" s="2" t="s">
        <v>976</v>
      </c>
      <c r="G2048" s="14" t="n">
        <v>14.5</v>
      </c>
      <c r="H2048" s="14" t="n">
        <v>22.84</v>
      </c>
      <c r="I2048" s="14" t="n">
        <v>14.5</v>
      </c>
      <c r="J2048" s="23" t="n">
        <f aca="false">IF(AND(E2048="Priority",ISNUMBER('Cost model'!N107)),'Cost model'!N107,'Cost model'!M107)</f>
        <v>17.5</v>
      </c>
      <c r="K2048" s="14" t="n">
        <f aca="false">J2048-H2048</f>
        <v>-5.34</v>
      </c>
      <c r="L2048" s="14" t="n">
        <f aca="false">G2048-H2048</f>
        <v>-8.34</v>
      </c>
    </row>
    <row r="2049" customFormat="false" ht="15" hidden="false" customHeight="false" outlineLevel="0" collapsed="false">
      <c r="A2049" s="2" t="s">
        <v>158</v>
      </c>
      <c r="B2049" s="2" t="s">
        <v>123</v>
      </c>
      <c r="C2049" s="2" t="s">
        <v>47</v>
      </c>
      <c r="D2049" s="2" t="s">
        <v>12</v>
      </c>
      <c r="E2049" s="2" t="s">
        <v>74</v>
      </c>
      <c r="F2049" s="2" t="s">
        <v>976</v>
      </c>
      <c r="G2049" s="14" t="n">
        <v>14.5</v>
      </c>
      <c r="H2049" s="14" t="n">
        <v>24.42</v>
      </c>
      <c r="I2049" s="14" t="n">
        <v>24.5</v>
      </c>
      <c r="J2049" s="23" t="n">
        <f aca="false">IF(AND(E2049="Priority",ISNUMBER('Cost model'!N515)),'Cost model'!N515,'Cost model'!M515)</f>
        <v>40</v>
      </c>
      <c r="K2049" s="14" t="n">
        <f aca="false">J2049-H2049</f>
        <v>15.58</v>
      </c>
      <c r="L2049" s="14" t="n">
        <f aca="false">G2049-H2049</f>
        <v>-9.92</v>
      </c>
    </row>
    <row r="2050" customFormat="false" ht="15" hidden="false" customHeight="false" outlineLevel="0" collapsed="false">
      <c r="A2050" s="2" t="s">
        <v>174</v>
      </c>
      <c r="B2050" s="2" t="s">
        <v>174</v>
      </c>
      <c r="C2050" s="2" t="s">
        <v>48</v>
      </c>
      <c r="D2050" s="2" t="s">
        <v>10</v>
      </c>
      <c r="E2050" s="2" t="s">
        <v>83</v>
      </c>
      <c r="F2050" s="2" t="s">
        <v>977</v>
      </c>
      <c r="G2050" s="14" t="n">
        <v>17.5</v>
      </c>
      <c r="H2050" s="14" t="n">
        <v>19.03</v>
      </c>
      <c r="I2050" s="14" t="n">
        <v>17.5</v>
      </c>
      <c r="J2050" s="23" t="n">
        <f aca="false">IF(AND(E2050="Priority",ISNUMBER('Cost model'!N168)),'Cost model'!N168,'Cost model'!M168)</f>
        <v>18.5</v>
      </c>
      <c r="K2050" s="14" t="n">
        <f aca="false">J2050-H2050</f>
        <v>-0.530000000000001</v>
      </c>
      <c r="L2050" s="14" t="n">
        <f aca="false">G2050-H2050</f>
        <v>-1.53</v>
      </c>
    </row>
    <row r="2051" customFormat="false" ht="15" hidden="false" customHeight="false" outlineLevel="0" collapsed="false">
      <c r="A2051" s="2" t="s">
        <v>174</v>
      </c>
      <c r="B2051" s="2" t="s">
        <v>142</v>
      </c>
      <c r="C2051" s="2" t="s">
        <v>48</v>
      </c>
      <c r="D2051" s="2" t="s">
        <v>12</v>
      </c>
      <c r="E2051" s="2" t="s">
        <v>83</v>
      </c>
      <c r="F2051" s="2" t="s">
        <v>976</v>
      </c>
      <c r="G2051" s="14" t="n">
        <v>19.5</v>
      </c>
      <c r="H2051" s="14" t="n">
        <v>46.01</v>
      </c>
      <c r="I2051" s="14" t="n">
        <v>19.5</v>
      </c>
      <c r="J2051" s="23" t="n">
        <f aca="false">IF(AND(E2051="Priority",ISNUMBER('Cost model'!N126)),'Cost model'!N126,'Cost model'!M126)</f>
        <v>60</v>
      </c>
      <c r="K2051" s="14" t="n">
        <f aca="false">J2051-H2051</f>
        <v>13.99</v>
      </c>
      <c r="L2051" s="14" t="n">
        <f aca="false">G2051-H2051</f>
        <v>-26.51</v>
      </c>
    </row>
    <row r="2052" customFormat="false" ht="15" hidden="false" customHeight="false" outlineLevel="0" collapsed="false">
      <c r="A2052" s="2" t="s">
        <v>124</v>
      </c>
      <c r="B2052" s="2" t="s">
        <v>124</v>
      </c>
      <c r="C2052" s="2" t="s">
        <v>47</v>
      </c>
      <c r="D2052" s="2" t="s">
        <v>10</v>
      </c>
      <c r="E2052" s="2" t="s">
        <v>74</v>
      </c>
      <c r="F2052" s="2" t="s">
        <v>977</v>
      </c>
      <c r="G2052" s="14" t="n">
        <v>9.5</v>
      </c>
      <c r="H2052" s="14" t="n">
        <v>20.13</v>
      </c>
      <c r="I2052" s="14" t="n">
        <v>9.5</v>
      </c>
      <c r="J2052" s="23" t="n">
        <f aca="false">IF(AND(E2052="Priority",ISNUMBER('Cost model'!N317)),'Cost model'!N317,'Cost model'!M317)</f>
        <v>10.5</v>
      </c>
      <c r="K2052" s="14" t="n">
        <f aca="false">J2052-H2052</f>
        <v>-9.63</v>
      </c>
      <c r="L2052" s="14" t="n">
        <f aca="false">G2052-H2052</f>
        <v>-10.63</v>
      </c>
    </row>
    <row r="2053" customFormat="false" ht="15" hidden="false" customHeight="false" outlineLevel="0" collapsed="false">
      <c r="A2053" s="2" t="s">
        <v>174</v>
      </c>
      <c r="B2053" s="2" t="s">
        <v>174</v>
      </c>
      <c r="C2053" s="2" t="s">
        <v>47</v>
      </c>
      <c r="D2053" s="2" t="s">
        <v>12</v>
      </c>
      <c r="E2053" s="2" t="s">
        <v>74</v>
      </c>
      <c r="F2053" s="2" t="s">
        <v>977</v>
      </c>
      <c r="G2053" s="14" t="n">
        <v>19</v>
      </c>
      <c r="H2053" s="14" t="n">
        <v>41</v>
      </c>
      <c r="I2053" s="14" t="n">
        <v>9.5</v>
      </c>
      <c r="J2053" s="23" t="n">
        <f aca="false">IF(AND(E2053="Priority",ISNUMBER('Cost model'!N170)),'Cost model'!N170,'Cost model'!M170)</f>
        <v>25.5</v>
      </c>
      <c r="K2053" s="14" t="n">
        <f aca="false">J2053-H2053</f>
        <v>-15.5</v>
      </c>
      <c r="L2053" s="14" t="n">
        <f aca="false">G2053-H2053</f>
        <v>-22</v>
      </c>
    </row>
    <row r="2054" customFormat="false" ht="15" hidden="false" customHeight="false" outlineLevel="0" collapsed="false">
      <c r="A2054" s="2" t="s">
        <v>158</v>
      </c>
      <c r="B2054" s="2" t="s">
        <v>158</v>
      </c>
      <c r="C2054" s="2" t="s">
        <v>49</v>
      </c>
      <c r="D2054" s="2" t="s">
        <v>10</v>
      </c>
      <c r="E2054" s="2" t="s">
        <v>74</v>
      </c>
      <c r="F2054" s="2" t="s">
        <v>977</v>
      </c>
      <c r="G2054" s="14" t="n">
        <v>17.5</v>
      </c>
      <c r="H2054" s="14" t="n">
        <v>21.61</v>
      </c>
      <c r="I2054" s="14" t="n">
        <v>17.5</v>
      </c>
      <c r="J2054" s="23" t="n">
        <f aca="false">IF(AND(E2054="Priority",ISNUMBER('Cost model'!N424)),'Cost model'!N424,'Cost model'!M424)</f>
        <v>16.5</v>
      </c>
      <c r="K2054" s="14" t="n">
        <f aca="false">J2054-H2054</f>
        <v>-5.11</v>
      </c>
      <c r="L2054" s="14" t="n">
        <f aca="false">G2054-H2054</f>
        <v>-4.11</v>
      </c>
    </row>
    <row r="2055" customFormat="false" ht="15" hidden="false" customHeight="false" outlineLevel="0" collapsed="false">
      <c r="A2055" s="2" t="s">
        <v>221</v>
      </c>
      <c r="B2055" s="2" t="s">
        <v>221</v>
      </c>
      <c r="C2055" s="2" t="s">
        <v>47</v>
      </c>
      <c r="D2055" s="2" t="s">
        <v>15</v>
      </c>
      <c r="E2055" s="2" t="s">
        <v>74</v>
      </c>
      <c r="F2055" s="2" t="s">
        <v>977</v>
      </c>
      <c r="G2055" s="14" t="n">
        <v>19.5</v>
      </c>
      <c r="H2055" s="14" t="n">
        <v>87.66</v>
      </c>
      <c r="I2055" s="14" t="n">
        <v>45</v>
      </c>
      <c r="J2055" s="23" t="n">
        <f aca="false">IF(AND(E2055="Priority",ISNUMBER('Cost model'!N749)),'Cost model'!N749,'Cost model'!M749)</f>
        <v>110</v>
      </c>
      <c r="K2055" s="14" t="n">
        <f aca="false">J2055-H2055</f>
        <v>22.34</v>
      </c>
      <c r="L2055" s="14" t="n">
        <f aca="false">G2055-H2055</f>
        <v>-68.16</v>
      </c>
    </row>
    <row r="2056" customFormat="false" ht="15" hidden="false" customHeight="false" outlineLevel="0" collapsed="false">
      <c r="A2056" s="2" t="s">
        <v>221</v>
      </c>
      <c r="B2056" s="2" t="s">
        <v>221</v>
      </c>
      <c r="C2056" s="2" t="s">
        <v>47</v>
      </c>
      <c r="D2056" s="2" t="s">
        <v>10</v>
      </c>
      <c r="E2056" s="2" t="s">
        <v>74</v>
      </c>
      <c r="F2056" s="2" t="s">
        <v>977</v>
      </c>
      <c r="G2056" s="14" t="n">
        <v>9.5</v>
      </c>
      <c r="H2056" s="14" t="n">
        <v>5.83</v>
      </c>
      <c r="I2056" s="14" t="n">
        <v>9.5</v>
      </c>
      <c r="J2056" s="23" t="n">
        <f aca="false">IF(AND(E2056="Priority",ISNUMBER('Cost model'!N737)),'Cost model'!N737,'Cost model'!M737)</f>
        <v>8.5</v>
      </c>
      <c r="K2056" s="14" t="n">
        <f aca="false">J2056-H2056</f>
        <v>2.67</v>
      </c>
      <c r="L2056" s="14" t="n">
        <f aca="false">G2056-H2056</f>
        <v>3.67</v>
      </c>
    </row>
    <row r="2057" customFormat="false" ht="15" hidden="false" customHeight="false" outlineLevel="0" collapsed="false">
      <c r="A2057" s="2" t="s">
        <v>124</v>
      </c>
      <c r="B2057" s="2" t="s">
        <v>124</v>
      </c>
      <c r="C2057" s="2" t="s">
        <v>47</v>
      </c>
      <c r="D2057" s="2" t="s">
        <v>10</v>
      </c>
      <c r="E2057" s="2" t="s">
        <v>74</v>
      </c>
      <c r="F2057" s="2" t="s">
        <v>977</v>
      </c>
      <c r="G2057" s="14" t="n">
        <v>9.5</v>
      </c>
      <c r="H2057" s="14" t="n">
        <v>20.13</v>
      </c>
      <c r="I2057" s="14" t="n">
        <v>9.5</v>
      </c>
      <c r="J2057" s="23" t="n">
        <f aca="false">IF(AND(E2057="Priority",ISNUMBER('Cost model'!N317)),'Cost model'!N317,'Cost model'!M317)</f>
        <v>10.5</v>
      </c>
      <c r="K2057" s="14" t="n">
        <f aca="false">J2057-H2057</f>
        <v>-9.63</v>
      </c>
      <c r="L2057" s="14" t="n">
        <f aca="false">G2057-H2057</f>
        <v>-10.63</v>
      </c>
    </row>
    <row r="2058" customFormat="false" ht="15" hidden="false" customHeight="false" outlineLevel="0" collapsed="false">
      <c r="A2058" s="2" t="s">
        <v>174</v>
      </c>
      <c r="B2058" s="2" t="s">
        <v>174</v>
      </c>
      <c r="C2058" s="2" t="s">
        <v>47</v>
      </c>
      <c r="D2058" s="2" t="s">
        <v>10</v>
      </c>
      <c r="E2058" s="2" t="s">
        <v>83</v>
      </c>
      <c r="F2058" s="2" t="s">
        <v>977</v>
      </c>
      <c r="G2058" s="14" t="n">
        <v>14.5</v>
      </c>
      <c r="H2058" s="14" t="n">
        <v>7.21</v>
      </c>
      <c r="I2058" s="14" t="n">
        <v>14.5</v>
      </c>
      <c r="J2058" s="23" t="n">
        <f aca="false">IF(AND(E2058="Priority",ISNUMBER('Cost model'!N167)),'Cost model'!N167,'Cost model'!M167)</f>
        <v>13.5</v>
      </c>
      <c r="K2058" s="14" t="n">
        <f aca="false">J2058-H2058</f>
        <v>6.29</v>
      </c>
      <c r="L2058" s="14" t="n">
        <f aca="false">G2058-H2058</f>
        <v>7.29</v>
      </c>
    </row>
    <row r="2059" customFormat="false" ht="15" hidden="false" customHeight="false" outlineLevel="0" collapsed="false">
      <c r="A2059" s="2" t="s">
        <v>123</v>
      </c>
      <c r="B2059" s="2" t="s">
        <v>142</v>
      </c>
      <c r="C2059" s="2" t="s">
        <v>47</v>
      </c>
      <c r="D2059" s="2" t="s">
        <v>12</v>
      </c>
      <c r="E2059" s="2" t="s">
        <v>83</v>
      </c>
      <c r="F2059" s="2" t="s">
        <v>976</v>
      </c>
      <c r="G2059" s="14" t="n">
        <v>24.5</v>
      </c>
      <c r="H2059" s="14" t="n">
        <v>44.32</v>
      </c>
      <c r="I2059" s="14" t="n">
        <v>24.5</v>
      </c>
      <c r="J2059" s="23" t="n">
        <f aca="false">IF(AND(E2059="Priority",ISNUMBER('Cost model'!N20)),'Cost model'!N20,'Cost model'!M20)</f>
        <v>45</v>
      </c>
      <c r="K2059" s="14" t="n">
        <f aca="false">J2059-H2059</f>
        <v>0.68</v>
      </c>
      <c r="L2059" s="14" t="n">
        <f aca="false">G2059-H2059</f>
        <v>-19.82</v>
      </c>
    </row>
    <row r="2060" customFormat="false" ht="15" hidden="false" customHeight="false" outlineLevel="0" collapsed="false">
      <c r="A2060" s="2" t="s">
        <v>142</v>
      </c>
      <c r="B2060" s="2" t="s">
        <v>142</v>
      </c>
      <c r="C2060" s="2" t="s">
        <v>48</v>
      </c>
      <c r="D2060" s="2" t="s">
        <v>10</v>
      </c>
      <c r="E2060" s="2" t="s">
        <v>74</v>
      </c>
      <c r="F2060" s="2" t="s">
        <v>977</v>
      </c>
      <c r="G2060" s="14" t="n">
        <v>12.5</v>
      </c>
      <c r="H2060" s="14" t="n">
        <v>8.78</v>
      </c>
      <c r="I2060" s="14" t="n">
        <v>12.5</v>
      </c>
      <c r="J2060" s="23" t="n">
        <f aca="false">IF(AND(E2060="Priority",ISNUMBER('Cost model'!N633)),'Cost model'!N633,'Cost model'!M633)</f>
        <v>11.5</v>
      </c>
      <c r="K2060" s="14" t="n">
        <f aca="false">J2060-H2060</f>
        <v>2.72</v>
      </c>
      <c r="L2060" s="14" t="n">
        <f aca="false">G2060-H2060</f>
        <v>3.72</v>
      </c>
    </row>
    <row r="2061" customFormat="false" ht="15" hidden="false" customHeight="false" outlineLevel="0" collapsed="false">
      <c r="A2061" s="2" t="s">
        <v>174</v>
      </c>
      <c r="B2061" s="2" t="s">
        <v>174</v>
      </c>
      <c r="C2061" s="2" t="s">
        <v>47</v>
      </c>
      <c r="D2061" s="2" t="s">
        <v>12</v>
      </c>
      <c r="E2061" s="2" t="s">
        <v>74</v>
      </c>
      <c r="F2061" s="2" t="s">
        <v>977</v>
      </c>
      <c r="G2061" s="14" t="n">
        <v>9.5</v>
      </c>
      <c r="H2061" s="14" t="n">
        <v>27.3</v>
      </c>
      <c r="I2061" s="14" t="n">
        <v>9.5</v>
      </c>
      <c r="J2061" s="23" t="n">
        <f aca="false">IF(AND(E2061="Priority",ISNUMBER('Cost model'!N170)),'Cost model'!N170,'Cost model'!M170)</f>
        <v>25.5</v>
      </c>
      <c r="K2061" s="14" t="n">
        <f aca="false">J2061-H2061</f>
        <v>-1.8</v>
      </c>
      <c r="L2061" s="14" t="n">
        <f aca="false">G2061-H2061</f>
        <v>-17.8</v>
      </c>
    </row>
    <row r="2062" customFormat="false" ht="15" hidden="false" customHeight="false" outlineLevel="0" collapsed="false">
      <c r="A2062" s="2" t="s">
        <v>124</v>
      </c>
      <c r="B2062" s="2" t="s">
        <v>124</v>
      </c>
      <c r="C2062" s="2" t="s">
        <v>48</v>
      </c>
      <c r="D2062" s="2" t="s">
        <v>14</v>
      </c>
      <c r="E2062" s="2" t="s">
        <v>74</v>
      </c>
      <c r="F2062" s="2" t="s">
        <v>977</v>
      </c>
      <c r="G2062" s="14" t="n">
        <v>24.5</v>
      </c>
      <c r="H2062" s="14" t="n">
        <v>114.84</v>
      </c>
      <c r="I2062" s="14" t="n">
        <v>45</v>
      </c>
      <c r="J2062" s="23" t="n">
        <f aca="false">IF(AND(E2062="Priority",ISNUMBER('Cost model'!N327)),'Cost model'!N327,'Cost model'!M327)</f>
        <v>130</v>
      </c>
      <c r="K2062" s="14" t="n">
        <f aca="false">J2062-H2062</f>
        <v>15.16</v>
      </c>
      <c r="L2062" s="14" t="n">
        <f aca="false">G2062-H2062</f>
        <v>-90.34</v>
      </c>
    </row>
    <row r="2063" customFormat="false" ht="15" hidden="false" customHeight="false" outlineLevel="0" collapsed="false">
      <c r="A2063" s="2" t="s">
        <v>221</v>
      </c>
      <c r="B2063" s="2" t="s">
        <v>221</v>
      </c>
      <c r="C2063" s="2" t="s">
        <v>47</v>
      </c>
      <c r="D2063" s="2" t="s">
        <v>10</v>
      </c>
      <c r="E2063" s="2" t="s">
        <v>74</v>
      </c>
      <c r="F2063" s="2" t="s">
        <v>977</v>
      </c>
      <c r="G2063" s="14" t="n">
        <v>9.5</v>
      </c>
      <c r="H2063" s="14" t="n">
        <v>6.91</v>
      </c>
      <c r="I2063" s="14" t="n">
        <v>9.5</v>
      </c>
      <c r="J2063" s="23" t="n">
        <f aca="false">IF(AND(E2063="Priority",ISNUMBER('Cost model'!N737)),'Cost model'!N737,'Cost model'!M737)</f>
        <v>8.5</v>
      </c>
      <c r="K2063" s="14" t="n">
        <f aca="false">J2063-H2063</f>
        <v>1.59</v>
      </c>
      <c r="L2063" s="14" t="n">
        <f aca="false">G2063-H2063</f>
        <v>2.59</v>
      </c>
    </row>
    <row r="2064" customFormat="false" ht="15" hidden="false" customHeight="false" outlineLevel="0" collapsed="false">
      <c r="A2064" s="2" t="s">
        <v>174</v>
      </c>
      <c r="B2064" s="2" t="s">
        <v>174</v>
      </c>
      <c r="C2064" s="2" t="s">
        <v>47</v>
      </c>
      <c r="D2064" s="2" t="s">
        <v>15</v>
      </c>
      <c r="E2064" s="2" t="s">
        <v>74</v>
      </c>
      <c r="F2064" s="2" t="s">
        <v>977</v>
      </c>
      <c r="G2064" s="14" t="n">
        <v>45</v>
      </c>
      <c r="H2064" s="14" t="n">
        <v>176.23</v>
      </c>
      <c r="I2064" s="14" t="n">
        <v>45</v>
      </c>
      <c r="J2064" s="23" t="n">
        <f aca="false">IF(AND(E2064="Priority",ISNUMBER('Cost model'!N179)),'Cost model'!N179,'Cost model'!M179)</f>
        <v>135</v>
      </c>
      <c r="K2064" s="14" t="n">
        <f aca="false">J2064-H2064</f>
        <v>-41.23</v>
      </c>
      <c r="L2064" s="14" t="n">
        <f aca="false">G2064-H2064</f>
        <v>-131.23</v>
      </c>
    </row>
    <row r="2065" customFormat="false" ht="15" hidden="false" customHeight="false" outlineLevel="0" collapsed="false">
      <c r="A2065" s="2" t="s">
        <v>142</v>
      </c>
      <c r="B2065" s="2" t="s">
        <v>158</v>
      </c>
      <c r="C2065" s="2" t="s">
        <v>48</v>
      </c>
      <c r="D2065" s="2" t="s">
        <v>10</v>
      </c>
      <c r="E2065" s="2" t="s">
        <v>74</v>
      </c>
      <c r="F2065" s="2" t="s">
        <v>976</v>
      </c>
      <c r="G2065" s="14" t="n">
        <v>12.5</v>
      </c>
      <c r="H2065" s="14" t="n">
        <v>11.5</v>
      </c>
      <c r="I2065" s="14" t="n">
        <v>14.5</v>
      </c>
      <c r="J2065" s="23" t="n">
        <f aca="false">IF(AND(E2065="Priority",ISNUMBER('Cost model'!N648)),'Cost model'!N648,'Cost model'!M648)</f>
        <v>13.5</v>
      </c>
      <c r="K2065" s="14" t="n">
        <f aca="false">J2065-H2065</f>
        <v>2</v>
      </c>
      <c r="L2065" s="14" t="n">
        <f aca="false">G2065-H2065</f>
        <v>1</v>
      </c>
    </row>
    <row r="2066" customFormat="false" ht="15" hidden="false" customHeight="false" outlineLevel="0" collapsed="false">
      <c r="A2066" s="2" t="s">
        <v>142</v>
      </c>
      <c r="B2066" s="2" t="s">
        <v>142</v>
      </c>
      <c r="C2066" s="2" t="s">
        <v>49</v>
      </c>
      <c r="D2066" s="2" t="s">
        <v>10</v>
      </c>
      <c r="E2066" s="2" t="s">
        <v>74</v>
      </c>
      <c r="F2066" s="2" t="s">
        <v>977</v>
      </c>
      <c r="G2066" s="14" t="n">
        <v>17.5</v>
      </c>
      <c r="H2066" s="14" t="n">
        <v>21.57</v>
      </c>
      <c r="I2066" s="14" t="n">
        <v>17.5</v>
      </c>
      <c r="J2066" s="23" t="n">
        <f aca="false">IF(AND(E2066="Priority",ISNUMBER('Cost model'!N634)),'Cost model'!N634,'Cost model'!M634)</f>
        <v>15.5</v>
      </c>
      <c r="K2066" s="14" t="n">
        <f aca="false">J2066-H2066</f>
        <v>-6.07</v>
      </c>
      <c r="L2066" s="14" t="n">
        <f aca="false">G2066-H2066</f>
        <v>-4.07</v>
      </c>
    </row>
    <row r="2067" customFormat="false" ht="15" hidden="false" customHeight="false" outlineLevel="0" collapsed="false">
      <c r="A2067" s="2" t="s">
        <v>124</v>
      </c>
      <c r="B2067" s="2" t="s">
        <v>124</v>
      </c>
      <c r="C2067" s="2" t="s">
        <v>48</v>
      </c>
      <c r="D2067" s="2" t="s">
        <v>10</v>
      </c>
      <c r="E2067" s="2" t="s">
        <v>74</v>
      </c>
      <c r="F2067" s="2" t="s">
        <v>977</v>
      </c>
      <c r="G2067" s="14" t="n">
        <v>12.5</v>
      </c>
      <c r="H2067" s="14" t="n">
        <v>15.05</v>
      </c>
      <c r="I2067" s="14" t="n">
        <v>12.5</v>
      </c>
      <c r="J2067" s="23" t="n">
        <f aca="false">IF(AND(E2067="Priority",ISNUMBER('Cost model'!N318)),'Cost model'!N318,'Cost model'!M318)</f>
        <v>14.5</v>
      </c>
      <c r="K2067" s="14" t="n">
        <f aca="false">J2067-H2067</f>
        <v>-0.550000000000001</v>
      </c>
      <c r="L2067" s="14" t="n">
        <f aca="false">G2067-H2067</f>
        <v>-2.55</v>
      </c>
    </row>
    <row r="2068" customFormat="false" ht="15" hidden="false" customHeight="false" outlineLevel="0" collapsed="false">
      <c r="A2068" s="2" t="s">
        <v>221</v>
      </c>
      <c r="B2068" s="2" t="s">
        <v>158</v>
      </c>
      <c r="C2068" s="2" t="s">
        <v>47</v>
      </c>
      <c r="D2068" s="2" t="s">
        <v>10</v>
      </c>
      <c r="E2068" s="2" t="s">
        <v>74</v>
      </c>
      <c r="F2068" s="2" t="s">
        <v>976</v>
      </c>
      <c r="G2068" s="14" t="n">
        <v>9.5</v>
      </c>
      <c r="H2068" s="14" t="n">
        <v>7.98</v>
      </c>
      <c r="I2068" s="14" t="n">
        <v>14.5</v>
      </c>
      <c r="J2068" s="23" t="n">
        <f aca="false">IF(AND(E2068="Priority",ISNUMBER('Cost model'!N752)),'Cost model'!N752,'Cost model'!M752)</f>
        <v>12.5</v>
      </c>
      <c r="K2068" s="14" t="n">
        <f aca="false">J2068-H2068</f>
        <v>4.52</v>
      </c>
      <c r="L2068" s="14" t="n">
        <f aca="false">G2068-H2068</f>
        <v>1.52</v>
      </c>
    </row>
    <row r="2069" customFormat="false" ht="15" hidden="false" customHeight="false" outlineLevel="0" collapsed="false">
      <c r="A2069" s="2" t="s">
        <v>174</v>
      </c>
      <c r="B2069" s="2" t="s">
        <v>174</v>
      </c>
      <c r="C2069" s="2" t="s">
        <v>47</v>
      </c>
      <c r="D2069" s="2" t="s">
        <v>13</v>
      </c>
      <c r="E2069" s="2" t="s">
        <v>74</v>
      </c>
      <c r="F2069" s="2" t="s">
        <v>977</v>
      </c>
      <c r="G2069" s="14" t="n">
        <v>9.5</v>
      </c>
      <c r="H2069" s="14" t="n">
        <v>33.87</v>
      </c>
      <c r="I2069" s="14" t="n">
        <v>19</v>
      </c>
      <c r="J2069" s="23" t="n">
        <f aca="false">IF(AND(E2069="Priority",ISNUMBER('Cost model'!N173)),'Cost model'!N173,'Cost model'!M173)</f>
        <v>60</v>
      </c>
      <c r="K2069" s="14" t="n">
        <f aca="false">J2069-H2069</f>
        <v>26.13</v>
      </c>
      <c r="L2069" s="14" t="n">
        <f aca="false">G2069-H2069</f>
        <v>-24.37</v>
      </c>
    </row>
    <row r="2070" customFormat="false" ht="15" hidden="false" customHeight="false" outlineLevel="0" collapsed="false">
      <c r="A2070" s="2" t="s">
        <v>142</v>
      </c>
      <c r="B2070" s="2" t="s">
        <v>123</v>
      </c>
      <c r="C2070" s="2" t="s">
        <v>47</v>
      </c>
      <c r="D2070" s="2" t="s">
        <v>12</v>
      </c>
      <c r="E2070" s="2" t="s">
        <v>74</v>
      </c>
      <c r="F2070" s="2" t="s">
        <v>976</v>
      </c>
      <c r="G2070" s="14" t="n">
        <v>9.5</v>
      </c>
      <c r="H2070" s="14" t="n">
        <v>32.67</v>
      </c>
      <c r="I2070" s="14" t="n">
        <v>24.5</v>
      </c>
      <c r="J2070" s="23" t="n">
        <f aca="false">IF(AND(E2070="Priority",ISNUMBER('Cost model'!N725)),'Cost model'!N725,'Cost model'!M725)</f>
        <v>40</v>
      </c>
      <c r="K2070" s="14" t="n">
        <f aca="false">J2070-H2070</f>
        <v>7.33</v>
      </c>
      <c r="L2070" s="14" t="n">
        <f aca="false">G2070-H2070</f>
        <v>-23.17</v>
      </c>
    </row>
    <row r="2071" customFormat="false" ht="15" hidden="false" customHeight="false" outlineLevel="0" collapsed="false">
      <c r="A2071" s="2" t="s">
        <v>174</v>
      </c>
      <c r="B2071" s="2" t="s">
        <v>174</v>
      </c>
      <c r="C2071" s="2" t="s">
        <v>48</v>
      </c>
      <c r="D2071" s="2" t="s">
        <v>12</v>
      </c>
      <c r="E2071" s="2" t="s">
        <v>74</v>
      </c>
      <c r="F2071" s="2" t="s">
        <v>977</v>
      </c>
      <c r="G2071" s="14" t="n">
        <v>12.5</v>
      </c>
      <c r="H2071" s="14" t="n">
        <v>27.39</v>
      </c>
      <c r="I2071" s="14" t="n">
        <v>12.5</v>
      </c>
      <c r="J2071" s="23" t="n">
        <f aca="false">IF(AND(E2071="Priority",ISNUMBER('Cost model'!N171)),'Cost model'!N171,'Cost model'!M171)</f>
        <v>40</v>
      </c>
      <c r="K2071" s="14" t="n">
        <f aca="false">J2071-H2071</f>
        <v>12.61</v>
      </c>
      <c r="L2071" s="14" t="n">
        <f aca="false">G2071-H2071</f>
        <v>-14.89</v>
      </c>
    </row>
    <row r="2072" customFormat="false" ht="15" hidden="false" customHeight="false" outlineLevel="0" collapsed="false">
      <c r="A2072" s="2" t="s">
        <v>142</v>
      </c>
      <c r="B2072" s="2" t="s">
        <v>124</v>
      </c>
      <c r="C2072" s="2" t="s">
        <v>47</v>
      </c>
      <c r="D2072" s="2" t="s">
        <v>12</v>
      </c>
      <c r="E2072" s="2" t="s">
        <v>74</v>
      </c>
      <c r="F2072" s="2" t="s">
        <v>976</v>
      </c>
      <c r="G2072" s="14" t="n">
        <v>15</v>
      </c>
      <c r="H2072" s="14" t="n">
        <v>18.67</v>
      </c>
      <c r="I2072" s="14" t="n">
        <v>19.5</v>
      </c>
      <c r="J2072" s="23" t="n">
        <f aca="false">IF(AND(E2072="Priority",ISNUMBER('Cost model'!N665)),'Cost model'!N665,'Cost model'!M665)</f>
        <v>40</v>
      </c>
      <c r="K2072" s="14" t="n">
        <f aca="false">J2072-H2072</f>
        <v>21.33</v>
      </c>
      <c r="L2072" s="14" t="n">
        <f aca="false">G2072-H2072</f>
        <v>-3.67</v>
      </c>
    </row>
    <row r="2073" customFormat="false" ht="15" hidden="false" customHeight="false" outlineLevel="0" collapsed="false">
      <c r="A2073" s="2" t="s">
        <v>142</v>
      </c>
      <c r="B2073" s="2" t="s">
        <v>142</v>
      </c>
      <c r="C2073" s="2" t="s">
        <v>47</v>
      </c>
      <c r="D2073" s="2" t="s">
        <v>10</v>
      </c>
      <c r="E2073" s="2" t="s">
        <v>83</v>
      </c>
      <c r="F2073" s="2" t="s">
        <v>977</v>
      </c>
      <c r="G2073" s="14" t="n">
        <v>14.5</v>
      </c>
      <c r="H2073" s="14" t="n">
        <v>20.13</v>
      </c>
      <c r="I2073" s="14" t="n">
        <v>14.5</v>
      </c>
      <c r="J2073" s="23" t="n">
        <f aca="false">IF(AND(E2073="Priority",ISNUMBER('Cost model'!N632)),'Cost model'!N632,'Cost model'!M632)</f>
        <v>14.5</v>
      </c>
      <c r="K2073" s="14" t="n">
        <f aca="false">J2073-H2073</f>
        <v>-5.63</v>
      </c>
      <c r="L2073" s="14" t="n">
        <f aca="false">G2073-H2073</f>
        <v>-5.63</v>
      </c>
    </row>
    <row r="2074" customFormat="false" ht="15" hidden="false" customHeight="false" outlineLevel="0" collapsed="false">
      <c r="A2074" s="2" t="s">
        <v>221</v>
      </c>
      <c r="B2074" s="2" t="s">
        <v>221</v>
      </c>
      <c r="C2074" s="2" t="s">
        <v>47</v>
      </c>
      <c r="D2074" s="2" t="s">
        <v>10</v>
      </c>
      <c r="E2074" s="2" t="s">
        <v>74</v>
      </c>
      <c r="F2074" s="2" t="s">
        <v>977</v>
      </c>
      <c r="G2074" s="14" t="n">
        <v>9.5</v>
      </c>
      <c r="H2074" s="14" t="n">
        <v>6.52</v>
      </c>
      <c r="I2074" s="14" t="n">
        <v>9.5</v>
      </c>
      <c r="J2074" s="23" t="n">
        <f aca="false">IF(AND(E2074="Priority",ISNUMBER('Cost model'!N737)),'Cost model'!N737,'Cost model'!M737)</f>
        <v>8.5</v>
      </c>
      <c r="K2074" s="14" t="n">
        <f aca="false">J2074-H2074</f>
        <v>1.98</v>
      </c>
      <c r="L2074" s="14" t="n">
        <f aca="false">G2074-H2074</f>
        <v>2.98</v>
      </c>
    </row>
    <row r="2075" customFormat="false" ht="15" hidden="false" customHeight="false" outlineLevel="0" collapsed="false">
      <c r="A2075" s="2" t="s">
        <v>174</v>
      </c>
      <c r="B2075" s="2" t="s">
        <v>174</v>
      </c>
      <c r="C2075" s="2" t="s">
        <v>47</v>
      </c>
      <c r="D2075" s="2" t="s">
        <v>12</v>
      </c>
      <c r="E2075" s="2" t="s">
        <v>74</v>
      </c>
      <c r="F2075" s="2" t="s">
        <v>977</v>
      </c>
      <c r="G2075" s="14" t="n">
        <v>9.5</v>
      </c>
      <c r="H2075" s="14" t="n">
        <v>27.8</v>
      </c>
      <c r="I2075" s="14" t="n">
        <v>9.5</v>
      </c>
      <c r="J2075" s="23" t="n">
        <f aca="false">IF(AND(E2075="Priority",ISNUMBER('Cost model'!N170)),'Cost model'!N170,'Cost model'!M170)</f>
        <v>25.5</v>
      </c>
      <c r="K2075" s="14" t="n">
        <f aca="false">J2075-H2075</f>
        <v>-2.3</v>
      </c>
      <c r="L2075" s="14" t="n">
        <f aca="false">G2075-H2075</f>
        <v>-18.3</v>
      </c>
    </row>
    <row r="2076" customFormat="false" ht="15" hidden="false" customHeight="false" outlineLevel="0" collapsed="false">
      <c r="A2076" s="2" t="s">
        <v>174</v>
      </c>
      <c r="B2076" s="2" t="s">
        <v>174</v>
      </c>
      <c r="C2076" s="2" t="s">
        <v>48</v>
      </c>
      <c r="D2076" s="2" t="s">
        <v>13</v>
      </c>
      <c r="E2076" s="2" t="s">
        <v>74</v>
      </c>
      <c r="F2076" s="2" t="s">
        <v>977</v>
      </c>
      <c r="G2076" s="14" t="n">
        <v>24.5</v>
      </c>
      <c r="H2076" s="14" t="n">
        <v>57.5</v>
      </c>
      <c r="I2076" s="14" t="n">
        <v>24.5</v>
      </c>
      <c r="J2076" s="23" t="n">
        <f aca="false">IF(AND(E2076="Priority",ISNUMBER('Cost model'!N174)),'Cost model'!N174,'Cost model'!M174)</f>
        <v>70</v>
      </c>
      <c r="K2076" s="14" t="n">
        <f aca="false">J2076-H2076</f>
        <v>12.5</v>
      </c>
      <c r="L2076" s="14" t="n">
        <f aca="false">G2076-H2076</f>
        <v>-33</v>
      </c>
    </row>
    <row r="2077" customFormat="false" ht="15" hidden="false" customHeight="false" outlineLevel="0" collapsed="false">
      <c r="A2077" s="2" t="s">
        <v>142</v>
      </c>
      <c r="B2077" s="2" t="s">
        <v>142</v>
      </c>
      <c r="C2077" s="2" t="s">
        <v>47</v>
      </c>
      <c r="D2077" s="2" t="s">
        <v>12</v>
      </c>
      <c r="E2077" s="2" t="s">
        <v>74</v>
      </c>
      <c r="F2077" s="2" t="s">
        <v>977</v>
      </c>
      <c r="G2077" s="14" t="n">
        <v>9.5</v>
      </c>
      <c r="H2077" s="14" t="n">
        <v>15.17</v>
      </c>
      <c r="I2077" s="14" t="n">
        <v>9.5</v>
      </c>
      <c r="J2077" s="23" t="n">
        <f aca="false">IF(AND(E2077="Priority",ISNUMBER('Cost model'!N635)),'Cost model'!N635,'Cost model'!M635)</f>
        <v>30.5</v>
      </c>
      <c r="K2077" s="14" t="n">
        <f aca="false">J2077-H2077</f>
        <v>15.33</v>
      </c>
      <c r="L2077" s="14" t="n">
        <f aca="false">G2077-H2077</f>
        <v>-5.67</v>
      </c>
    </row>
    <row r="2078" customFormat="false" ht="15" hidden="false" customHeight="false" outlineLevel="0" collapsed="false">
      <c r="A2078" s="2" t="s">
        <v>124</v>
      </c>
      <c r="B2078" s="2" t="s">
        <v>124</v>
      </c>
      <c r="C2078" s="2" t="s">
        <v>48</v>
      </c>
      <c r="D2078" s="2" t="s">
        <v>10</v>
      </c>
      <c r="E2078" s="2" t="s">
        <v>74</v>
      </c>
      <c r="F2078" s="2" t="s">
        <v>977</v>
      </c>
      <c r="G2078" s="14" t="n">
        <v>12.5</v>
      </c>
      <c r="H2078" s="14" t="n">
        <v>13.28</v>
      </c>
      <c r="I2078" s="14" t="n">
        <v>12.5</v>
      </c>
      <c r="J2078" s="23" t="n">
        <f aca="false">IF(AND(E2078="Priority",ISNUMBER('Cost model'!N318)),'Cost model'!N318,'Cost model'!M318)</f>
        <v>14.5</v>
      </c>
      <c r="K2078" s="14" t="n">
        <f aca="false">J2078-H2078</f>
        <v>1.22</v>
      </c>
      <c r="L2078" s="14" t="n">
        <f aca="false">G2078-H2078</f>
        <v>-0.779999999999999</v>
      </c>
    </row>
    <row r="2079" customFormat="false" ht="15" hidden="false" customHeight="false" outlineLevel="0" collapsed="false">
      <c r="A2079" s="2" t="s">
        <v>174</v>
      </c>
      <c r="B2079" s="2" t="s">
        <v>174</v>
      </c>
      <c r="C2079" s="2" t="s">
        <v>48</v>
      </c>
      <c r="D2079" s="2" t="s">
        <v>10</v>
      </c>
      <c r="E2079" s="2" t="s">
        <v>83</v>
      </c>
      <c r="F2079" s="2" t="s">
        <v>977</v>
      </c>
      <c r="G2079" s="14" t="n">
        <v>17.5</v>
      </c>
      <c r="H2079" s="14" t="n">
        <v>19.03</v>
      </c>
      <c r="I2079" s="14" t="n">
        <v>17.5</v>
      </c>
      <c r="J2079" s="23" t="n">
        <f aca="false">IF(AND(E2079="Priority",ISNUMBER('Cost model'!N168)),'Cost model'!N168,'Cost model'!M168)</f>
        <v>18.5</v>
      </c>
      <c r="K2079" s="14" t="n">
        <f aca="false">J2079-H2079</f>
        <v>-0.530000000000001</v>
      </c>
      <c r="L2079" s="14" t="n">
        <f aca="false">G2079-H2079</f>
        <v>-1.53</v>
      </c>
    </row>
    <row r="2080" customFormat="false" ht="15" hidden="false" customHeight="false" outlineLevel="0" collapsed="false">
      <c r="A2080" s="2" t="s">
        <v>174</v>
      </c>
      <c r="B2080" s="2" t="s">
        <v>174</v>
      </c>
      <c r="C2080" s="2" t="s">
        <v>49</v>
      </c>
      <c r="D2080" s="2" t="s">
        <v>10</v>
      </c>
      <c r="E2080" s="2" t="s">
        <v>83</v>
      </c>
      <c r="F2080" s="2" t="s">
        <v>977</v>
      </c>
      <c r="G2080" s="14" t="n">
        <v>24.5</v>
      </c>
      <c r="H2080" s="14" t="n">
        <v>15.72</v>
      </c>
      <c r="I2080" s="14" t="n">
        <v>24.5</v>
      </c>
      <c r="J2080" s="23" t="n">
        <f aca="false">IF(AND(E2080="Priority",ISNUMBER('Cost model'!N169)),'Cost model'!N169,'Cost model'!M169)</f>
        <v>25.5</v>
      </c>
      <c r="K2080" s="14" t="n">
        <f aca="false">J2080-H2080</f>
        <v>9.78</v>
      </c>
      <c r="L2080" s="14" t="n">
        <f aca="false">G2080-H2080</f>
        <v>8.78</v>
      </c>
    </row>
    <row r="2081" customFormat="false" ht="15" hidden="false" customHeight="false" outlineLevel="0" collapsed="false">
      <c r="A2081" s="2" t="s">
        <v>124</v>
      </c>
      <c r="B2081" s="2" t="s">
        <v>124</v>
      </c>
      <c r="C2081" s="2" t="s">
        <v>47</v>
      </c>
      <c r="D2081" s="2" t="s">
        <v>12</v>
      </c>
      <c r="E2081" s="2" t="s">
        <v>74</v>
      </c>
      <c r="F2081" s="2" t="s">
        <v>977</v>
      </c>
      <c r="G2081" s="14" t="n">
        <v>9.5</v>
      </c>
      <c r="H2081" s="14" t="n">
        <v>7.21</v>
      </c>
      <c r="I2081" s="14" t="n">
        <v>9.5</v>
      </c>
      <c r="J2081" s="23" t="n">
        <f aca="false">IF(AND(E2081="Priority",ISNUMBER('Cost model'!N320)),'Cost model'!N320,'Cost model'!M320)</f>
        <v>24.5</v>
      </c>
      <c r="K2081" s="14" t="n">
        <f aca="false">J2081-H2081</f>
        <v>17.29</v>
      </c>
      <c r="L2081" s="14" t="n">
        <f aca="false">G2081-H2081</f>
        <v>2.29</v>
      </c>
    </row>
    <row r="2082" customFormat="false" ht="15" hidden="false" customHeight="false" outlineLevel="0" collapsed="false">
      <c r="A2082" s="2" t="s">
        <v>221</v>
      </c>
      <c r="B2082" s="2" t="s">
        <v>142</v>
      </c>
      <c r="C2082" s="2" t="s">
        <v>47</v>
      </c>
      <c r="D2082" s="2" t="s">
        <v>10</v>
      </c>
      <c r="E2082" s="2" t="s">
        <v>83</v>
      </c>
      <c r="F2082" s="2" t="s">
        <v>976</v>
      </c>
      <c r="G2082" s="14" t="n">
        <v>24.5</v>
      </c>
      <c r="H2082" s="14" t="n">
        <v>20.13</v>
      </c>
      <c r="I2082" s="14" t="n">
        <v>24.5</v>
      </c>
      <c r="J2082" s="23" t="n">
        <f aca="false">IF(AND(E2082="Priority",ISNUMBER('Cost model'!N767)),'Cost model'!N767,'Cost model'!M767)</f>
        <v>21.5</v>
      </c>
      <c r="K2082" s="14" t="n">
        <f aca="false">J2082-H2082</f>
        <v>1.37</v>
      </c>
      <c r="L2082" s="14" t="n">
        <f aca="false">G2082-H2082</f>
        <v>4.37</v>
      </c>
    </row>
    <row r="2083" customFormat="false" ht="15" hidden="false" customHeight="false" outlineLevel="0" collapsed="false">
      <c r="A2083" s="2" t="s">
        <v>124</v>
      </c>
      <c r="B2083" s="2" t="s">
        <v>124</v>
      </c>
      <c r="C2083" s="2" t="s">
        <v>47</v>
      </c>
      <c r="D2083" s="2" t="s">
        <v>10</v>
      </c>
      <c r="E2083" s="2" t="s">
        <v>74</v>
      </c>
      <c r="F2083" s="2" t="s">
        <v>977</v>
      </c>
      <c r="G2083" s="14" t="n">
        <v>9.5</v>
      </c>
      <c r="H2083" s="14" t="n">
        <v>7.21</v>
      </c>
      <c r="I2083" s="14" t="n">
        <v>9.5</v>
      </c>
      <c r="J2083" s="23" t="n">
        <f aca="false">IF(AND(E2083="Priority",ISNUMBER('Cost model'!N317)),'Cost model'!N317,'Cost model'!M317)</f>
        <v>10.5</v>
      </c>
      <c r="K2083" s="14" t="n">
        <f aca="false">J2083-H2083</f>
        <v>3.29</v>
      </c>
      <c r="L2083" s="14" t="n">
        <f aca="false">G2083-H2083</f>
        <v>2.29</v>
      </c>
    </row>
    <row r="2084" customFormat="false" ht="15" hidden="false" customHeight="false" outlineLevel="0" collapsed="false">
      <c r="A2084" s="2" t="s">
        <v>124</v>
      </c>
      <c r="B2084" s="2" t="s">
        <v>124</v>
      </c>
      <c r="C2084" s="2" t="s">
        <v>49</v>
      </c>
      <c r="D2084" s="2" t="s">
        <v>10</v>
      </c>
      <c r="E2084" s="2" t="s">
        <v>74</v>
      </c>
      <c r="F2084" s="2" t="s">
        <v>977</v>
      </c>
      <c r="G2084" s="14" t="n">
        <v>19.5</v>
      </c>
      <c r="H2084" s="14" t="n">
        <v>41</v>
      </c>
      <c r="I2084" s="14" t="n">
        <v>17.5</v>
      </c>
      <c r="J2084" s="23" t="n">
        <f aca="false">IF(AND(E2084="Priority",ISNUMBER('Cost model'!N319)),'Cost model'!N319,'Cost model'!M319)</f>
        <v>16.5</v>
      </c>
      <c r="K2084" s="14" t="n">
        <f aca="false">J2084-H2084</f>
        <v>-24.5</v>
      </c>
      <c r="L2084" s="14" t="n">
        <f aca="false">G2084-H2084</f>
        <v>-21.5</v>
      </c>
    </row>
    <row r="2085" customFormat="false" ht="15" hidden="false" customHeight="false" outlineLevel="0" collapsed="false">
      <c r="A2085" s="2" t="s">
        <v>174</v>
      </c>
      <c r="B2085" s="2" t="s">
        <v>174</v>
      </c>
      <c r="C2085" s="2" t="s">
        <v>48</v>
      </c>
      <c r="D2085" s="2" t="s">
        <v>12</v>
      </c>
      <c r="E2085" s="2" t="s">
        <v>83</v>
      </c>
      <c r="F2085" s="2" t="s">
        <v>977</v>
      </c>
      <c r="G2085" s="14" t="n">
        <v>19.5</v>
      </c>
      <c r="H2085" s="14" t="n">
        <v>42.71</v>
      </c>
      <c r="I2085" s="14" t="n">
        <v>19.5</v>
      </c>
      <c r="J2085" s="23" t="n">
        <f aca="false">IF(AND(E2085="Priority",ISNUMBER('Cost model'!N171)),'Cost model'!N171,'Cost model'!M171)</f>
        <v>55</v>
      </c>
      <c r="K2085" s="14" t="n">
        <f aca="false">J2085-H2085</f>
        <v>12.29</v>
      </c>
      <c r="L2085" s="14" t="n">
        <f aca="false">G2085-H2085</f>
        <v>-23.21</v>
      </c>
    </row>
    <row r="2086" customFormat="false" ht="15" hidden="false" customHeight="false" outlineLevel="0" collapsed="false">
      <c r="A2086" s="2" t="s">
        <v>158</v>
      </c>
      <c r="B2086" s="2" t="s">
        <v>158</v>
      </c>
      <c r="C2086" s="2" t="s">
        <v>49</v>
      </c>
      <c r="D2086" s="2" t="s">
        <v>12</v>
      </c>
      <c r="E2086" s="2" t="s">
        <v>74</v>
      </c>
      <c r="F2086" s="2" t="s">
        <v>977</v>
      </c>
      <c r="G2086" s="14" t="n">
        <v>50</v>
      </c>
      <c r="H2086" s="14" t="n">
        <v>28.74</v>
      </c>
      <c r="I2086" s="14" t="n">
        <v>19.5</v>
      </c>
      <c r="J2086" s="23" t="n">
        <f aca="false">IF(AND(E2086="Priority",ISNUMBER('Cost model'!N427)),'Cost model'!N427,'Cost model'!M427)</f>
        <v>28.5</v>
      </c>
      <c r="K2086" s="14" t="n">
        <f aca="false">J2086-H2086</f>
        <v>-0.239999999999998</v>
      </c>
      <c r="L2086" s="14" t="n">
        <f aca="false">G2086-H2086</f>
        <v>21.26</v>
      </c>
    </row>
    <row r="2087" customFormat="false" ht="15" hidden="false" customHeight="false" outlineLevel="0" collapsed="false">
      <c r="A2087" s="2" t="s">
        <v>124</v>
      </c>
      <c r="B2087" s="2" t="s">
        <v>124</v>
      </c>
      <c r="C2087" s="2" t="s">
        <v>48</v>
      </c>
      <c r="D2087" s="2" t="s">
        <v>12</v>
      </c>
      <c r="E2087" s="2" t="s">
        <v>74</v>
      </c>
      <c r="F2087" s="2" t="s">
        <v>977</v>
      </c>
      <c r="G2087" s="14" t="n">
        <v>12.5</v>
      </c>
      <c r="H2087" s="14" t="n">
        <v>8.65</v>
      </c>
      <c r="I2087" s="14" t="n">
        <v>12.5</v>
      </c>
      <c r="J2087" s="23" t="n">
        <f aca="false">IF(AND(E2087="Priority",ISNUMBER('Cost model'!N321)),'Cost model'!N321,'Cost model'!M321)</f>
        <v>40</v>
      </c>
      <c r="K2087" s="14" t="n">
        <f aca="false">J2087-H2087</f>
        <v>31.35</v>
      </c>
      <c r="L2087" s="14" t="n">
        <f aca="false">G2087-H2087</f>
        <v>3.85</v>
      </c>
    </row>
    <row r="2088" customFormat="false" ht="15" hidden="false" customHeight="false" outlineLevel="0" collapsed="false">
      <c r="A2088" s="2" t="s">
        <v>142</v>
      </c>
      <c r="B2088" s="2" t="s">
        <v>124</v>
      </c>
      <c r="C2088" s="2" t="s">
        <v>48</v>
      </c>
      <c r="D2088" s="2" t="s">
        <v>10</v>
      </c>
      <c r="E2088" s="2" t="s">
        <v>74</v>
      </c>
      <c r="F2088" s="2" t="s">
        <v>976</v>
      </c>
      <c r="G2088" s="14" t="n">
        <v>12.5</v>
      </c>
      <c r="H2088" s="14" t="n">
        <v>20.13</v>
      </c>
      <c r="I2088" s="14" t="n">
        <v>14.5</v>
      </c>
      <c r="J2088" s="23" t="n">
        <f aca="false">IF(AND(E2088="Priority",ISNUMBER('Cost model'!N663)),'Cost model'!N663,'Cost model'!M663)</f>
        <v>18.5</v>
      </c>
      <c r="K2088" s="14" t="n">
        <f aca="false">J2088-H2088</f>
        <v>-1.63</v>
      </c>
      <c r="L2088" s="14" t="n">
        <f aca="false">G2088-H2088</f>
        <v>-7.63</v>
      </c>
    </row>
    <row r="2089" customFormat="false" ht="15" hidden="false" customHeight="false" outlineLevel="0" collapsed="false">
      <c r="A2089" s="2" t="s">
        <v>123</v>
      </c>
      <c r="B2089" s="2" t="s">
        <v>174</v>
      </c>
      <c r="C2089" s="2" t="s">
        <v>47</v>
      </c>
      <c r="D2089" s="2" t="s">
        <v>10</v>
      </c>
      <c r="E2089" s="2" t="s">
        <v>83</v>
      </c>
      <c r="F2089" s="2" t="s">
        <v>976</v>
      </c>
      <c r="G2089" s="14" t="n">
        <v>19.5</v>
      </c>
      <c r="H2089" s="14" t="n">
        <v>19.53</v>
      </c>
      <c r="I2089" s="14" t="n">
        <v>19.5</v>
      </c>
      <c r="J2089" s="23" t="n">
        <f aca="false">IF(AND(E2089="Priority",ISNUMBER('Cost model'!N47)),'Cost model'!N47,'Cost model'!M47)</f>
        <v>17.5</v>
      </c>
      <c r="K2089" s="14" t="n">
        <f aca="false">J2089-H2089</f>
        <v>-2.03</v>
      </c>
      <c r="L2089" s="14" t="n">
        <f aca="false">G2089-H2089</f>
        <v>-0.0300000000000011</v>
      </c>
    </row>
    <row r="2090" customFormat="false" ht="15" hidden="false" customHeight="false" outlineLevel="0" collapsed="false">
      <c r="A2090" s="2" t="s">
        <v>205</v>
      </c>
      <c r="B2090" s="2" t="s">
        <v>158</v>
      </c>
      <c r="C2090" s="2" t="s">
        <v>48</v>
      </c>
      <c r="D2090" s="2" t="s">
        <v>12</v>
      </c>
      <c r="E2090" s="2" t="s">
        <v>74</v>
      </c>
      <c r="F2090" s="2" t="s">
        <v>976</v>
      </c>
      <c r="G2090" s="14" t="n">
        <v>24.5</v>
      </c>
      <c r="H2090" s="14" t="n">
        <v>78.1</v>
      </c>
      <c r="I2090" s="14"/>
      <c r="J2090" s="23" t="n">
        <f aca="false">IF(AND(E2090="Priority",ISNUMBER('Cost model'!N621)),'Cost model'!N621,'Cost model'!M621)</f>
        <v>60</v>
      </c>
      <c r="K2090" s="14" t="n">
        <f aca="false">J2090-H2090</f>
        <v>-18.1</v>
      </c>
      <c r="L2090" s="14" t="n">
        <f aca="false">G2090-H2090</f>
        <v>-53.6</v>
      </c>
    </row>
    <row r="2091" customFormat="false" ht="15" hidden="false" customHeight="false" outlineLevel="0" collapsed="false">
      <c r="A2091" s="2" t="s">
        <v>174</v>
      </c>
      <c r="B2091" s="2" t="s">
        <v>174</v>
      </c>
      <c r="C2091" s="2" t="s">
        <v>47</v>
      </c>
      <c r="D2091" s="2" t="s">
        <v>12</v>
      </c>
      <c r="E2091" s="2" t="s">
        <v>74</v>
      </c>
      <c r="F2091" s="2" t="s">
        <v>977</v>
      </c>
      <c r="G2091" s="14" t="n">
        <v>9.5</v>
      </c>
      <c r="H2091" s="14" t="n">
        <v>9.41</v>
      </c>
      <c r="I2091" s="14" t="n">
        <v>9.5</v>
      </c>
      <c r="J2091" s="23" t="n">
        <f aca="false">IF(AND(E2091="Priority",ISNUMBER('Cost model'!N170)),'Cost model'!N170,'Cost model'!M170)</f>
        <v>25.5</v>
      </c>
      <c r="K2091" s="14" t="n">
        <f aca="false">J2091-H2091</f>
        <v>16.09</v>
      </c>
      <c r="L2091" s="14" t="n">
        <f aca="false">G2091-H2091</f>
        <v>0.0899999999999999</v>
      </c>
    </row>
    <row r="2092" customFormat="false" ht="15" hidden="false" customHeight="false" outlineLevel="0" collapsed="false">
      <c r="A2092" s="2" t="s">
        <v>174</v>
      </c>
      <c r="B2092" s="2" t="s">
        <v>174</v>
      </c>
      <c r="C2092" s="2" t="s">
        <v>49</v>
      </c>
      <c r="D2092" s="2" t="s">
        <v>12</v>
      </c>
      <c r="E2092" s="2" t="s">
        <v>74</v>
      </c>
      <c r="F2092" s="2" t="s">
        <v>977</v>
      </c>
      <c r="G2092" s="14" t="n">
        <v>24.5</v>
      </c>
      <c r="H2092" s="14" t="n">
        <v>34.36</v>
      </c>
      <c r="I2092" s="14" t="n">
        <v>19.5</v>
      </c>
      <c r="J2092" s="23" t="n">
        <f aca="false">IF(AND(E2092="Priority",ISNUMBER('Cost model'!N172)),'Cost model'!N172,'Cost model'!M172)</f>
        <v>45</v>
      </c>
      <c r="K2092" s="14" t="n">
        <f aca="false">J2092-H2092</f>
        <v>10.64</v>
      </c>
      <c r="L2092" s="14" t="n">
        <f aca="false">G2092-H2092</f>
        <v>-9.86</v>
      </c>
    </row>
    <row r="2093" customFormat="false" ht="15" hidden="false" customHeight="false" outlineLevel="0" collapsed="false">
      <c r="A2093" s="2" t="s">
        <v>174</v>
      </c>
      <c r="B2093" s="2" t="s">
        <v>174</v>
      </c>
      <c r="C2093" s="2" t="s">
        <v>47</v>
      </c>
      <c r="D2093" s="2" t="s">
        <v>10</v>
      </c>
      <c r="E2093" s="2" t="s">
        <v>74</v>
      </c>
      <c r="F2093" s="2" t="s">
        <v>977</v>
      </c>
      <c r="G2093" s="14" t="n">
        <v>9.5</v>
      </c>
      <c r="H2093" s="14" t="n">
        <v>7.21</v>
      </c>
      <c r="I2093" s="14" t="n">
        <v>9.5</v>
      </c>
      <c r="J2093" s="23" t="n">
        <f aca="false">IF(AND(E2093="Priority",ISNUMBER('Cost model'!N167)),'Cost model'!N167,'Cost model'!M167)</f>
        <v>8.5</v>
      </c>
      <c r="K2093" s="14" t="n">
        <f aca="false">J2093-H2093</f>
        <v>1.29</v>
      </c>
      <c r="L2093" s="14" t="n">
        <f aca="false">G2093-H2093</f>
        <v>2.29</v>
      </c>
    </row>
    <row r="2094" customFormat="false" ht="15" hidden="false" customHeight="false" outlineLevel="0" collapsed="false">
      <c r="A2094" s="2" t="s">
        <v>124</v>
      </c>
      <c r="B2094" s="2" t="s">
        <v>124</v>
      </c>
      <c r="C2094" s="2" t="s">
        <v>47</v>
      </c>
      <c r="D2094" s="2" t="s">
        <v>10</v>
      </c>
      <c r="E2094" s="2" t="s">
        <v>74</v>
      </c>
      <c r="F2094" s="2" t="s">
        <v>977</v>
      </c>
      <c r="G2094" s="14" t="n">
        <v>9.5</v>
      </c>
      <c r="H2094" s="14" t="n">
        <v>7.55</v>
      </c>
      <c r="I2094" s="14" t="n">
        <v>9.5</v>
      </c>
      <c r="J2094" s="23" t="n">
        <f aca="false">IF(AND(E2094="Priority",ISNUMBER('Cost model'!N317)),'Cost model'!N317,'Cost model'!M317)</f>
        <v>10.5</v>
      </c>
      <c r="K2094" s="14" t="n">
        <f aca="false">J2094-H2094</f>
        <v>2.95</v>
      </c>
      <c r="L2094" s="14" t="n">
        <f aca="false">G2094-H2094</f>
        <v>1.95</v>
      </c>
    </row>
    <row r="2095" customFormat="false" ht="15" hidden="false" customHeight="false" outlineLevel="0" collapsed="false">
      <c r="A2095" s="2" t="s">
        <v>174</v>
      </c>
      <c r="B2095" s="2" t="s">
        <v>174</v>
      </c>
      <c r="C2095" s="2" t="s">
        <v>47</v>
      </c>
      <c r="D2095" s="2" t="s">
        <v>12</v>
      </c>
      <c r="E2095" s="2" t="s">
        <v>74</v>
      </c>
      <c r="F2095" s="2" t="s">
        <v>977</v>
      </c>
      <c r="G2095" s="14" t="n">
        <v>9.5</v>
      </c>
      <c r="H2095" s="14" t="n">
        <v>41</v>
      </c>
      <c r="I2095" s="14" t="n">
        <v>9.5</v>
      </c>
      <c r="J2095" s="23" t="n">
        <f aca="false">IF(AND(E2095="Priority",ISNUMBER('Cost model'!N170)),'Cost model'!N170,'Cost model'!M170)</f>
        <v>25.5</v>
      </c>
      <c r="K2095" s="14" t="n">
        <f aca="false">J2095-H2095</f>
        <v>-15.5</v>
      </c>
      <c r="L2095" s="14" t="n">
        <f aca="false">G2095-H2095</f>
        <v>-31.5</v>
      </c>
    </row>
    <row r="2096" customFormat="false" ht="15" hidden="false" customHeight="false" outlineLevel="0" collapsed="false">
      <c r="A2096" s="2" t="s">
        <v>174</v>
      </c>
      <c r="B2096" s="2" t="s">
        <v>174</v>
      </c>
      <c r="C2096" s="2" t="s">
        <v>48</v>
      </c>
      <c r="D2096" s="2" t="s">
        <v>10</v>
      </c>
      <c r="E2096" s="2" t="s">
        <v>74</v>
      </c>
      <c r="F2096" s="2" t="s">
        <v>977</v>
      </c>
      <c r="G2096" s="14" t="n">
        <v>12.5</v>
      </c>
      <c r="H2096" s="14" t="n">
        <v>13.95</v>
      </c>
      <c r="I2096" s="14" t="n">
        <v>12.5</v>
      </c>
      <c r="J2096" s="23" t="n">
        <f aca="false">IF(AND(E2096="Priority",ISNUMBER('Cost model'!N168)),'Cost model'!N168,'Cost model'!M168)</f>
        <v>13.5</v>
      </c>
      <c r="K2096" s="14" t="n">
        <f aca="false">J2096-H2096</f>
        <v>-0.449999999999999</v>
      </c>
      <c r="L2096" s="14" t="n">
        <f aca="false">G2096-H2096</f>
        <v>-1.45</v>
      </c>
    </row>
    <row r="2097" customFormat="false" ht="15" hidden="false" customHeight="false" outlineLevel="0" collapsed="false">
      <c r="A2097" s="2" t="s">
        <v>205</v>
      </c>
      <c r="B2097" s="2" t="s">
        <v>142</v>
      </c>
      <c r="C2097" s="2" t="s">
        <v>48</v>
      </c>
      <c r="D2097" s="2" t="s">
        <v>10</v>
      </c>
      <c r="E2097" s="2" t="s">
        <v>74</v>
      </c>
      <c r="F2097" s="2" t="s">
        <v>976</v>
      </c>
      <c r="G2097" s="14" t="n">
        <v>14.5</v>
      </c>
      <c r="H2097" s="14" t="n">
        <v>14.25</v>
      </c>
      <c r="I2097" s="14" t="n">
        <v>14.5</v>
      </c>
      <c r="J2097" s="23" t="n">
        <f aca="false">IF(AND(E2097="Priority",ISNUMBER('Cost model'!N543)),'Cost model'!N543,'Cost model'!M543)</f>
        <v>18.5</v>
      </c>
      <c r="K2097" s="14" t="n">
        <f aca="false">J2097-H2097</f>
        <v>4.25</v>
      </c>
      <c r="L2097" s="14" t="n">
        <f aca="false">G2097-H2097</f>
        <v>0.25</v>
      </c>
    </row>
    <row r="2098" customFormat="false" ht="15" hidden="false" customHeight="false" outlineLevel="0" collapsed="false">
      <c r="A2098" s="2" t="s">
        <v>174</v>
      </c>
      <c r="B2098" s="2" t="s">
        <v>174</v>
      </c>
      <c r="C2098" s="2" t="s">
        <v>47</v>
      </c>
      <c r="D2098" s="2" t="s">
        <v>12</v>
      </c>
      <c r="E2098" s="2" t="s">
        <v>74</v>
      </c>
      <c r="F2098" s="2" t="s">
        <v>977</v>
      </c>
      <c r="G2098" s="14" t="n">
        <v>9.5</v>
      </c>
      <c r="H2098" s="14" t="n">
        <v>28.81</v>
      </c>
      <c r="I2098" s="14" t="n">
        <v>9.5</v>
      </c>
      <c r="J2098" s="23" t="n">
        <f aca="false">IF(AND(E2098="Priority",ISNUMBER('Cost model'!N170)),'Cost model'!N170,'Cost model'!M170)</f>
        <v>25.5</v>
      </c>
      <c r="K2098" s="14" t="n">
        <f aca="false">J2098-H2098</f>
        <v>-3.31</v>
      </c>
      <c r="L2098" s="14" t="n">
        <f aca="false">G2098-H2098</f>
        <v>-19.31</v>
      </c>
    </row>
    <row r="2099" customFormat="false" ht="15" hidden="false" customHeight="false" outlineLevel="0" collapsed="false">
      <c r="A2099" s="2" t="s">
        <v>142</v>
      </c>
      <c r="B2099" s="2" t="s">
        <v>142</v>
      </c>
      <c r="C2099" s="2" t="s">
        <v>47</v>
      </c>
      <c r="D2099" s="2" t="s">
        <v>12</v>
      </c>
      <c r="E2099" s="2" t="s">
        <v>74</v>
      </c>
      <c r="F2099" s="2" t="s">
        <v>977</v>
      </c>
      <c r="G2099" s="14" t="n">
        <v>9.5</v>
      </c>
      <c r="H2099" s="14" t="n">
        <v>27.2</v>
      </c>
      <c r="I2099" s="14" t="n">
        <v>9.5</v>
      </c>
      <c r="J2099" s="23" t="n">
        <f aca="false">IF(AND(E2099="Priority",ISNUMBER('Cost model'!N635)),'Cost model'!N635,'Cost model'!M635)</f>
        <v>30.5</v>
      </c>
      <c r="K2099" s="14" t="n">
        <f aca="false">J2099-H2099</f>
        <v>3.3</v>
      </c>
      <c r="L2099" s="14" t="n">
        <f aca="false">G2099-H2099</f>
        <v>-17.7</v>
      </c>
    </row>
    <row r="2100" customFormat="false" ht="15" hidden="false" customHeight="false" outlineLevel="0" collapsed="false">
      <c r="A2100" s="2" t="s">
        <v>124</v>
      </c>
      <c r="B2100" s="2" t="s">
        <v>124</v>
      </c>
      <c r="C2100" s="2" t="s">
        <v>47</v>
      </c>
      <c r="D2100" s="2" t="s">
        <v>13</v>
      </c>
      <c r="E2100" s="2" t="s">
        <v>74</v>
      </c>
      <c r="F2100" s="2" t="s">
        <v>977</v>
      </c>
      <c r="G2100" s="14" t="n">
        <v>9.5</v>
      </c>
      <c r="H2100" s="14" t="n">
        <v>31.15</v>
      </c>
      <c r="I2100" s="14" t="n">
        <v>19</v>
      </c>
      <c r="J2100" s="23" t="n">
        <f aca="false">IF(AND(E2100="Priority",ISNUMBER('Cost model'!N323)),'Cost model'!N323,'Cost model'!M323)</f>
        <v>60</v>
      </c>
      <c r="K2100" s="14" t="n">
        <f aca="false">J2100-H2100</f>
        <v>28.85</v>
      </c>
      <c r="L2100" s="14" t="n">
        <f aca="false">G2100-H2100</f>
        <v>-21.65</v>
      </c>
    </row>
    <row r="2101" customFormat="false" ht="15" hidden="false" customHeight="false" outlineLevel="0" collapsed="false">
      <c r="A2101" s="2" t="s">
        <v>174</v>
      </c>
      <c r="B2101" s="2" t="s">
        <v>142</v>
      </c>
      <c r="C2101" s="2" t="s">
        <v>48</v>
      </c>
      <c r="D2101" s="2" t="s">
        <v>10</v>
      </c>
      <c r="E2101" s="2" t="s">
        <v>74</v>
      </c>
      <c r="F2101" s="2" t="s">
        <v>976</v>
      </c>
      <c r="G2101" s="14" t="n">
        <v>12.5</v>
      </c>
      <c r="H2101" s="14" t="n">
        <v>14.98</v>
      </c>
      <c r="I2101" s="14" t="n">
        <v>12.5</v>
      </c>
      <c r="J2101" s="23" t="n">
        <f aca="false">IF(AND(E2101="Priority",ISNUMBER('Cost model'!N123)),'Cost model'!N123,'Cost model'!M123)</f>
        <v>16.5</v>
      </c>
      <c r="K2101" s="14" t="n">
        <f aca="false">J2101-H2101</f>
        <v>1.52</v>
      </c>
      <c r="L2101" s="14" t="n">
        <f aca="false">G2101-H2101</f>
        <v>-2.48</v>
      </c>
    </row>
    <row r="2102" customFormat="false" ht="15" hidden="false" customHeight="false" outlineLevel="0" collapsed="false">
      <c r="A2102" s="2" t="s">
        <v>124</v>
      </c>
      <c r="B2102" s="2" t="s">
        <v>124</v>
      </c>
      <c r="C2102" s="2" t="s">
        <v>47</v>
      </c>
      <c r="D2102" s="2" t="s">
        <v>14</v>
      </c>
      <c r="E2102" s="2" t="s">
        <v>74</v>
      </c>
      <c r="F2102" s="2" t="s">
        <v>977</v>
      </c>
      <c r="G2102" s="14" t="n">
        <v>19</v>
      </c>
      <c r="H2102" s="14" t="n">
        <v>86.7</v>
      </c>
      <c r="I2102" s="14" t="n">
        <v>25</v>
      </c>
      <c r="J2102" s="23" t="n">
        <f aca="false">IF(AND(E2102="Priority",ISNUMBER('Cost model'!N326)),'Cost model'!N326,'Cost model'!M326)</f>
        <v>110</v>
      </c>
      <c r="K2102" s="14" t="n">
        <f aca="false">J2102-H2102</f>
        <v>23.3</v>
      </c>
      <c r="L2102" s="14" t="n">
        <f aca="false">G2102-H2102</f>
        <v>-67.7</v>
      </c>
    </row>
    <row r="2103" customFormat="false" ht="15" hidden="false" customHeight="false" outlineLevel="0" collapsed="false">
      <c r="A2103" s="2" t="s">
        <v>124</v>
      </c>
      <c r="B2103" s="2" t="s">
        <v>124</v>
      </c>
      <c r="C2103" s="2" t="s">
        <v>48</v>
      </c>
      <c r="D2103" s="2" t="s">
        <v>12</v>
      </c>
      <c r="E2103" s="2" t="s">
        <v>74</v>
      </c>
      <c r="F2103" s="2" t="s">
        <v>977</v>
      </c>
      <c r="G2103" s="14" t="n">
        <v>12.5</v>
      </c>
      <c r="H2103" s="14" t="n">
        <v>49.21</v>
      </c>
      <c r="I2103" s="14" t="n">
        <v>12.5</v>
      </c>
      <c r="J2103" s="23" t="n">
        <f aca="false">IF(AND(E2103="Priority",ISNUMBER('Cost model'!N321)),'Cost model'!N321,'Cost model'!M321)</f>
        <v>40</v>
      </c>
      <c r="K2103" s="14" t="n">
        <f aca="false">J2103-H2103</f>
        <v>-9.21</v>
      </c>
      <c r="L2103" s="14" t="n">
        <f aca="false">G2103-H2103</f>
        <v>-36.71</v>
      </c>
    </row>
    <row r="2104" customFormat="false" ht="15" hidden="false" customHeight="false" outlineLevel="0" collapsed="false">
      <c r="A2104" s="2" t="s">
        <v>342</v>
      </c>
      <c r="B2104" s="2" t="s">
        <v>158</v>
      </c>
      <c r="C2104" s="2" t="s">
        <v>47</v>
      </c>
      <c r="D2104" s="2" t="s">
        <v>12</v>
      </c>
      <c r="E2104" s="2" t="s">
        <v>83</v>
      </c>
      <c r="F2104" s="2" t="s">
        <v>976</v>
      </c>
      <c r="G2104" s="14" t="n">
        <v>29.5</v>
      </c>
      <c r="H2104" s="14" t="n">
        <v>39.34</v>
      </c>
      <c r="I2104" s="14" t="n">
        <v>29.5</v>
      </c>
      <c r="J2104" s="23" t="n">
        <f aca="false">IF(AND(E2104="Priority",ISNUMBER('Cost model'!N215)),'Cost model'!N215,'Cost model'!M215)</f>
        <v>80</v>
      </c>
      <c r="K2104" s="14" t="n">
        <f aca="false">J2104-H2104</f>
        <v>40.66</v>
      </c>
      <c r="L2104" s="14" t="n">
        <f aca="false">G2104-H2104</f>
        <v>-9.84</v>
      </c>
    </row>
    <row r="2105" customFormat="false" ht="15" hidden="false" customHeight="false" outlineLevel="0" collapsed="false">
      <c r="A2105" s="2" t="s">
        <v>174</v>
      </c>
      <c r="B2105" s="2" t="s">
        <v>124</v>
      </c>
      <c r="C2105" s="2" t="s">
        <v>47</v>
      </c>
      <c r="D2105" s="2" t="s">
        <v>10</v>
      </c>
      <c r="E2105" s="2" t="s">
        <v>74</v>
      </c>
      <c r="F2105" s="2" t="s">
        <v>976</v>
      </c>
      <c r="G2105" s="14" t="n">
        <v>9.5</v>
      </c>
      <c r="H2105" s="14" t="n">
        <v>10.93</v>
      </c>
      <c r="I2105" s="14" t="n">
        <v>9.5</v>
      </c>
      <c r="J2105" s="23" t="n">
        <f aca="false">IF(AND(E2105="Priority",ISNUMBER('Cost model'!N107)),'Cost model'!N107,'Cost model'!M107)</f>
        <v>12.5</v>
      </c>
      <c r="K2105" s="14" t="n">
        <f aca="false">J2105-H2105</f>
        <v>1.57</v>
      </c>
      <c r="L2105" s="14" t="n">
        <f aca="false">G2105-H2105</f>
        <v>-1.43</v>
      </c>
    </row>
    <row r="2106" customFormat="false" ht="15" hidden="false" customHeight="false" outlineLevel="0" collapsed="false">
      <c r="A2106" s="2" t="s">
        <v>174</v>
      </c>
      <c r="B2106" s="2" t="s">
        <v>174</v>
      </c>
      <c r="C2106" s="2" t="s">
        <v>47</v>
      </c>
      <c r="D2106" s="2" t="s">
        <v>10</v>
      </c>
      <c r="E2106" s="2" t="s">
        <v>74</v>
      </c>
      <c r="F2106" s="2" t="s">
        <v>977</v>
      </c>
      <c r="G2106" s="14" t="n">
        <v>19.5</v>
      </c>
      <c r="H2106" s="14" t="n">
        <v>27.43</v>
      </c>
      <c r="I2106" s="14" t="n">
        <v>9.5</v>
      </c>
      <c r="J2106" s="23" t="n">
        <f aca="false">IF(AND(E2106="Priority",ISNUMBER('Cost model'!N167)),'Cost model'!N167,'Cost model'!M167)</f>
        <v>8.5</v>
      </c>
      <c r="K2106" s="14" t="n">
        <f aca="false">J2106-H2106</f>
        <v>-18.93</v>
      </c>
      <c r="L2106" s="14" t="n">
        <f aca="false">G2106-H2106</f>
        <v>-7.93</v>
      </c>
    </row>
    <row r="2107" customFormat="false" ht="15" hidden="false" customHeight="false" outlineLevel="0" collapsed="false">
      <c r="A2107" s="2" t="s">
        <v>174</v>
      </c>
      <c r="B2107" s="2" t="s">
        <v>174</v>
      </c>
      <c r="C2107" s="2" t="s">
        <v>49</v>
      </c>
      <c r="D2107" s="2" t="s">
        <v>12</v>
      </c>
      <c r="E2107" s="2" t="s">
        <v>74</v>
      </c>
      <c r="F2107" s="2" t="s">
        <v>977</v>
      </c>
      <c r="G2107" s="14" t="n">
        <v>50</v>
      </c>
      <c r="H2107" s="14" t="n">
        <v>45.6</v>
      </c>
      <c r="I2107" s="14" t="n">
        <v>19.5</v>
      </c>
      <c r="J2107" s="23" t="n">
        <f aca="false">IF(AND(E2107="Priority",ISNUMBER('Cost model'!N172)),'Cost model'!N172,'Cost model'!M172)</f>
        <v>45</v>
      </c>
      <c r="K2107" s="14" t="n">
        <f aca="false">J2107-H2107</f>
        <v>-0.600000000000001</v>
      </c>
      <c r="L2107" s="14" t="n">
        <f aca="false">G2107-H2107</f>
        <v>4.4</v>
      </c>
    </row>
    <row r="2108" customFormat="false" ht="15" hidden="false" customHeight="false" outlineLevel="0" collapsed="false">
      <c r="A2108" s="2" t="s">
        <v>174</v>
      </c>
      <c r="B2108" s="2" t="s">
        <v>174</v>
      </c>
      <c r="C2108" s="2" t="s">
        <v>48</v>
      </c>
      <c r="D2108" s="2" t="s">
        <v>10</v>
      </c>
      <c r="E2108" s="2" t="s">
        <v>74</v>
      </c>
      <c r="F2108" s="2" t="s">
        <v>977</v>
      </c>
      <c r="G2108" s="14" t="n">
        <v>12.5</v>
      </c>
      <c r="H2108" s="14" t="n">
        <v>41</v>
      </c>
      <c r="I2108" s="14" t="n">
        <v>12.5</v>
      </c>
      <c r="J2108" s="23" t="n">
        <f aca="false">IF(AND(E2108="Priority",ISNUMBER('Cost model'!N168)),'Cost model'!N168,'Cost model'!M168)</f>
        <v>13.5</v>
      </c>
      <c r="K2108" s="14" t="n">
        <f aca="false">J2108-H2108</f>
        <v>-27.5</v>
      </c>
      <c r="L2108" s="14" t="n">
        <f aca="false">G2108-H2108</f>
        <v>-28.5</v>
      </c>
    </row>
    <row r="2109" customFormat="false" ht="15" hidden="false" customHeight="false" outlineLevel="0" collapsed="false">
      <c r="A2109" s="2" t="s">
        <v>124</v>
      </c>
      <c r="B2109" s="2" t="s">
        <v>124</v>
      </c>
      <c r="C2109" s="2" t="s">
        <v>48</v>
      </c>
      <c r="D2109" s="2" t="s">
        <v>10</v>
      </c>
      <c r="E2109" s="2" t="s">
        <v>83</v>
      </c>
      <c r="F2109" s="2" t="s">
        <v>977</v>
      </c>
      <c r="G2109" s="14" t="n">
        <v>17.5</v>
      </c>
      <c r="H2109" s="14" t="n">
        <v>20.13</v>
      </c>
      <c r="I2109" s="14" t="n">
        <v>17.5</v>
      </c>
      <c r="J2109" s="23" t="n">
        <f aca="false">IF(AND(E2109="Priority",ISNUMBER('Cost model'!N318)),'Cost model'!N318,'Cost model'!M318)</f>
        <v>19.5</v>
      </c>
      <c r="K2109" s="14" t="n">
        <f aca="false">J2109-H2109</f>
        <v>-0.629999999999999</v>
      </c>
      <c r="L2109" s="14" t="n">
        <f aca="false">G2109-H2109</f>
        <v>-2.63</v>
      </c>
    </row>
    <row r="2110" customFormat="false" ht="15" hidden="false" customHeight="false" outlineLevel="0" collapsed="false">
      <c r="A2110" s="2" t="s">
        <v>142</v>
      </c>
      <c r="B2110" s="2" t="s">
        <v>142</v>
      </c>
      <c r="C2110" s="2" t="s">
        <v>48</v>
      </c>
      <c r="D2110" s="2" t="s">
        <v>12</v>
      </c>
      <c r="E2110" s="2" t="s">
        <v>74</v>
      </c>
      <c r="F2110" s="2" t="s">
        <v>977</v>
      </c>
      <c r="G2110" s="14" t="n">
        <v>12.5</v>
      </c>
      <c r="H2110" s="14" t="n">
        <v>41.11</v>
      </c>
      <c r="I2110" s="14" t="n">
        <v>12.5</v>
      </c>
      <c r="J2110" s="23" t="n">
        <f aca="false">IF(AND(E2110="Priority",ISNUMBER('Cost model'!N636)),'Cost model'!N636,'Cost model'!M636)</f>
        <v>40</v>
      </c>
      <c r="K2110" s="14" t="n">
        <f aca="false">J2110-H2110</f>
        <v>-1.11</v>
      </c>
      <c r="L2110" s="14" t="n">
        <f aca="false">G2110-H2110</f>
        <v>-28.61</v>
      </c>
    </row>
    <row r="2111" customFormat="false" ht="15" hidden="false" customHeight="false" outlineLevel="0" collapsed="false">
      <c r="A2111" s="2" t="s">
        <v>174</v>
      </c>
      <c r="B2111" s="2" t="s">
        <v>174</v>
      </c>
      <c r="C2111" s="2" t="s">
        <v>48</v>
      </c>
      <c r="D2111" s="2" t="s">
        <v>12</v>
      </c>
      <c r="E2111" s="2" t="s">
        <v>74</v>
      </c>
      <c r="F2111" s="2" t="s">
        <v>977</v>
      </c>
      <c r="G2111" s="14" t="n">
        <v>12.5</v>
      </c>
      <c r="H2111" s="14" t="n">
        <v>42.13</v>
      </c>
      <c r="I2111" s="14" t="n">
        <v>12.5</v>
      </c>
      <c r="J2111" s="23" t="n">
        <f aca="false">IF(AND(E2111="Priority",ISNUMBER('Cost model'!N171)),'Cost model'!N171,'Cost model'!M171)</f>
        <v>40</v>
      </c>
      <c r="K2111" s="14" t="n">
        <f aca="false">J2111-H2111</f>
        <v>-2.13</v>
      </c>
      <c r="L2111" s="14" t="n">
        <f aca="false">G2111-H2111</f>
        <v>-29.63</v>
      </c>
    </row>
    <row r="2112" customFormat="false" ht="15" hidden="false" customHeight="false" outlineLevel="0" collapsed="false">
      <c r="A2112" s="2" t="s">
        <v>124</v>
      </c>
      <c r="B2112" s="2" t="s">
        <v>124</v>
      </c>
      <c r="C2112" s="2" t="s">
        <v>48</v>
      </c>
      <c r="D2112" s="2" t="s">
        <v>10</v>
      </c>
      <c r="E2112" s="2" t="s">
        <v>74</v>
      </c>
      <c r="F2112" s="2" t="s">
        <v>977</v>
      </c>
      <c r="G2112" s="14" t="n">
        <v>24.5</v>
      </c>
      <c r="H2112" s="14" t="n">
        <v>98.53</v>
      </c>
      <c r="I2112" s="14" t="n">
        <v>12.5</v>
      </c>
      <c r="J2112" s="23" t="n">
        <f aca="false">IF(AND(E2112="Priority",ISNUMBER('Cost model'!N318)),'Cost model'!N318,'Cost model'!M318)</f>
        <v>14.5</v>
      </c>
      <c r="K2112" s="14" t="n">
        <f aca="false">J2112-H2112</f>
        <v>-84.03</v>
      </c>
      <c r="L2112" s="14" t="n">
        <f aca="false">G2112-H2112</f>
        <v>-74.03</v>
      </c>
    </row>
    <row r="2113" customFormat="false" ht="15" hidden="false" customHeight="false" outlineLevel="0" collapsed="false">
      <c r="A2113" s="2" t="s">
        <v>174</v>
      </c>
      <c r="B2113" s="2" t="s">
        <v>174</v>
      </c>
      <c r="C2113" s="2" t="s">
        <v>49</v>
      </c>
      <c r="D2113" s="2" t="s">
        <v>10</v>
      </c>
      <c r="E2113" s="2" t="s">
        <v>74</v>
      </c>
      <c r="F2113" s="2" t="s">
        <v>977</v>
      </c>
      <c r="G2113" s="14" t="n">
        <v>50</v>
      </c>
      <c r="H2113" s="14" t="n">
        <v>53.22</v>
      </c>
      <c r="I2113" s="14" t="n">
        <v>17.5</v>
      </c>
      <c r="J2113" s="23" t="n">
        <f aca="false">IF(AND(E2113="Priority",ISNUMBER('Cost model'!N169)),'Cost model'!N169,'Cost model'!M169)</f>
        <v>18.5</v>
      </c>
      <c r="K2113" s="14" t="n">
        <f aca="false">J2113-H2113</f>
        <v>-34.72</v>
      </c>
      <c r="L2113" s="14" t="n">
        <f aca="false">G2113-H2113</f>
        <v>-3.22</v>
      </c>
    </row>
    <row r="2114" customFormat="false" ht="15" hidden="false" customHeight="false" outlineLevel="0" collapsed="false">
      <c r="A2114" s="2" t="s">
        <v>174</v>
      </c>
      <c r="B2114" s="2" t="s">
        <v>174</v>
      </c>
      <c r="C2114" s="2" t="s">
        <v>47</v>
      </c>
      <c r="D2114" s="2" t="s">
        <v>10</v>
      </c>
      <c r="E2114" s="2" t="s">
        <v>74</v>
      </c>
      <c r="F2114" s="2" t="s">
        <v>977</v>
      </c>
      <c r="G2114" s="14" t="n">
        <v>9.5</v>
      </c>
      <c r="H2114" s="14" t="n">
        <v>7.21</v>
      </c>
      <c r="I2114" s="14" t="n">
        <v>9.5</v>
      </c>
      <c r="J2114" s="23" t="n">
        <f aca="false">IF(AND(E2114="Priority",ISNUMBER('Cost model'!N167)),'Cost model'!N167,'Cost model'!M167)</f>
        <v>8.5</v>
      </c>
      <c r="K2114" s="14" t="n">
        <f aca="false">J2114-H2114</f>
        <v>1.29</v>
      </c>
      <c r="L2114" s="14" t="n">
        <f aca="false">G2114-H2114</f>
        <v>2.29</v>
      </c>
    </row>
    <row r="2115" customFormat="false" ht="15" hidden="false" customHeight="false" outlineLevel="0" collapsed="false">
      <c r="A2115" s="2" t="s">
        <v>221</v>
      </c>
      <c r="B2115" s="2" t="s">
        <v>221</v>
      </c>
      <c r="C2115" s="2" t="s">
        <v>49</v>
      </c>
      <c r="D2115" s="2" t="s">
        <v>10</v>
      </c>
      <c r="E2115" s="2" t="s">
        <v>74</v>
      </c>
      <c r="F2115" s="2" t="s">
        <v>977</v>
      </c>
      <c r="G2115" s="14" t="n">
        <v>17.5</v>
      </c>
      <c r="H2115" s="14" t="n">
        <v>15.14</v>
      </c>
      <c r="I2115" s="14" t="n">
        <v>17.5</v>
      </c>
      <c r="J2115" s="23" t="n">
        <f aca="false">IF(AND(E2115="Priority",ISNUMBER('Cost model'!N739)),'Cost model'!N739,'Cost model'!M739)</f>
        <v>17.5</v>
      </c>
      <c r="K2115" s="14" t="n">
        <f aca="false">J2115-H2115</f>
        <v>2.36</v>
      </c>
      <c r="L2115" s="14" t="n">
        <f aca="false">G2115-H2115</f>
        <v>2.36</v>
      </c>
    </row>
    <row r="2116" customFormat="false" ht="15" hidden="false" customHeight="false" outlineLevel="0" collapsed="false">
      <c r="A2116" s="2" t="s">
        <v>142</v>
      </c>
      <c r="B2116" s="2" t="s">
        <v>124</v>
      </c>
      <c r="C2116" s="2" t="s">
        <v>47</v>
      </c>
      <c r="D2116" s="2" t="s">
        <v>10</v>
      </c>
      <c r="E2116" s="2" t="s">
        <v>74</v>
      </c>
      <c r="F2116" s="2" t="s">
        <v>976</v>
      </c>
      <c r="G2116" s="14" t="n">
        <v>9.5</v>
      </c>
      <c r="H2116" s="14" t="n">
        <v>17.46</v>
      </c>
      <c r="I2116" s="14" t="n">
        <v>14.5</v>
      </c>
      <c r="J2116" s="23" t="n">
        <f aca="false">IF(AND(E2116="Priority",ISNUMBER('Cost model'!N662)),'Cost model'!N662,'Cost model'!M662)</f>
        <v>13.5</v>
      </c>
      <c r="K2116" s="14" t="n">
        <f aca="false">J2116-H2116</f>
        <v>-3.96</v>
      </c>
      <c r="L2116" s="14" t="n">
        <f aca="false">G2116-H2116</f>
        <v>-7.96</v>
      </c>
    </row>
    <row r="2117" customFormat="false" ht="15" hidden="false" customHeight="false" outlineLevel="0" collapsed="false">
      <c r="A2117" s="2" t="s">
        <v>124</v>
      </c>
      <c r="B2117" s="2" t="s">
        <v>124</v>
      </c>
      <c r="C2117" s="2" t="s">
        <v>49</v>
      </c>
      <c r="D2117" s="2" t="s">
        <v>13</v>
      </c>
      <c r="E2117" s="2" t="s">
        <v>74</v>
      </c>
      <c r="F2117" s="2" t="s">
        <v>977</v>
      </c>
      <c r="G2117" s="14" t="n">
        <v>85</v>
      </c>
      <c r="H2117" s="14" t="n">
        <v>116.94</v>
      </c>
      <c r="I2117" s="14" t="n">
        <v>50</v>
      </c>
      <c r="J2117" s="23" t="n">
        <f aca="false">IF(AND(E2117="Priority",ISNUMBER('Cost model'!N325)),'Cost model'!N325,'Cost model'!M325)</f>
        <v>110</v>
      </c>
      <c r="K2117" s="14" t="n">
        <f aca="false">J2117-H2117</f>
        <v>-6.94</v>
      </c>
      <c r="L2117" s="14" t="n">
        <f aca="false">G2117-H2117</f>
        <v>-31.94</v>
      </c>
    </row>
    <row r="2118" customFormat="false" ht="15" hidden="false" customHeight="false" outlineLevel="0" collapsed="false">
      <c r="A2118" s="2" t="s">
        <v>221</v>
      </c>
      <c r="B2118" s="2" t="s">
        <v>142</v>
      </c>
      <c r="C2118" s="2" t="s">
        <v>47</v>
      </c>
      <c r="D2118" s="2" t="s">
        <v>10</v>
      </c>
      <c r="E2118" s="2" t="s">
        <v>74</v>
      </c>
      <c r="F2118" s="2" t="s">
        <v>976</v>
      </c>
      <c r="G2118" s="14" t="n">
        <v>9.5</v>
      </c>
      <c r="H2118" s="14" t="n">
        <v>19.22</v>
      </c>
      <c r="I2118" s="14" t="n">
        <v>19.5</v>
      </c>
      <c r="J2118" s="23" t="n">
        <f aca="false">IF(AND(E2118="Priority",ISNUMBER('Cost model'!N767)),'Cost model'!N767,'Cost model'!M767)</f>
        <v>15.5</v>
      </c>
      <c r="K2118" s="14" t="n">
        <f aca="false">J2118-H2118</f>
        <v>-3.72</v>
      </c>
      <c r="L2118" s="14" t="n">
        <f aca="false">G2118-H2118</f>
        <v>-9.72</v>
      </c>
    </row>
    <row r="2119" customFormat="false" ht="15" hidden="false" customHeight="false" outlineLevel="0" collapsed="false">
      <c r="A2119" s="2" t="s">
        <v>124</v>
      </c>
      <c r="B2119" s="2" t="s">
        <v>124</v>
      </c>
      <c r="C2119" s="2" t="s">
        <v>48</v>
      </c>
      <c r="D2119" s="2" t="s">
        <v>12</v>
      </c>
      <c r="E2119" s="2" t="s">
        <v>83</v>
      </c>
      <c r="F2119" s="2" t="s">
        <v>977</v>
      </c>
      <c r="G2119" s="14" t="n">
        <v>19.5</v>
      </c>
      <c r="H2119" s="14" t="n">
        <v>43.27</v>
      </c>
      <c r="I2119" s="14" t="n">
        <v>19.5</v>
      </c>
      <c r="J2119" s="23" t="n">
        <f aca="false">IF(AND(E2119="Priority",ISNUMBER('Cost model'!N321)),'Cost model'!N321,'Cost model'!M321)</f>
        <v>55</v>
      </c>
      <c r="K2119" s="14" t="n">
        <f aca="false">J2119-H2119</f>
        <v>11.73</v>
      </c>
      <c r="L2119" s="14" t="n">
        <f aca="false">G2119-H2119</f>
        <v>-23.77</v>
      </c>
    </row>
    <row r="2120" customFormat="false" ht="15" hidden="false" customHeight="false" outlineLevel="0" collapsed="false">
      <c r="A2120" s="2" t="s">
        <v>221</v>
      </c>
      <c r="B2120" s="2" t="s">
        <v>158</v>
      </c>
      <c r="C2120" s="2" t="s">
        <v>47</v>
      </c>
      <c r="D2120" s="2" t="s">
        <v>12</v>
      </c>
      <c r="E2120" s="2" t="s">
        <v>74</v>
      </c>
      <c r="F2120" s="2" t="s">
        <v>976</v>
      </c>
      <c r="G2120" s="14" t="n">
        <v>9.5</v>
      </c>
      <c r="H2120" s="14" t="n">
        <v>77.26</v>
      </c>
      <c r="I2120" s="14" t="n">
        <v>19.5</v>
      </c>
      <c r="J2120" s="23" t="n">
        <f aca="false">IF(AND(E2120="Priority",ISNUMBER('Cost model'!N755)),'Cost model'!N755,'Cost model'!M755)</f>
        <v>50</v>
      </c>
      <c r="K2120" s="14" t="n">
        <f aca="false">J2120-H2120</f>
        <v>-27.26</v>
      </c>
      <c r="L2120" s="14" t="n">
        <f aca="false">G2120-H2120</f>
        <v>-67.76</v>
      </c>
    </row>
    <row r="2121" customFormat="false" ht="15" hidden="false" customHeight="false" outlineLevel="0" collapsed="false">
      <c r="A2121" s="2" t="s">
        <v>124</v>
      </c>
      <c r="B2121" s="2" t="s">
        <v>124</v>
      </c>
      <c r="C2121" s="2" t="s">
        <v>47</v>
      </c>
      <c r="D2121" s="2" t="s">
        <v>12</v>
      </c>
      <c r="E2121" s="2" t="s">
        <v>74</v>
      </c>
      <c r="F2121" s="2" t="s">
        <v>977</v>
      </c>
      <c r="G2121" s="14" t="n">
        <v>19</v>
      </c>
      <c r="H2121" s="14" t="n">
        <v>42.2</v>
      </c>
      <c r="I2121" s="14" t="n">
        <v>9.5</v>
      </c>
      <c r="J2121" s="23" t="n">
        <f aca="false">IF(AND(E2121="Priority",ISNUMBER('Cost model'!N320)),'Cost model'!N320,'Cost model'!M320)</f>
        <v>24.5</v>
      </c>
      <c r="K2121" s="14" t="n">
        <f aca="false">J2121-H2121</f>
        <v>-17.7</v>
      </c>
      <c r="L2121" s="14" t="n">
        <f aca="false">G2121-H2121</f>
        <v>-23.2</v>
      </c>
    </row>
    <row r="2122" customFormat="false" ht="15" hidden="false" customHeight="false" outlineLevel="0" collapsed="false">
      <c r="A2122" s="2" t="s">
        <v>124</v>
      </c>
      <c r="B2122" s="2" t="s">
        <v>124</v>
      </c>
      <c r="C2122" s="2" t="s">
        <v>48</v>
      </c>
      <c r="D2122" s="2" t="s">
        <v>13</v>
      </c>
      <c r="E2122" s="2" t="s">
        <v>74</v>
      </c>
      <c r="F2122" s="2" t="s">
        <v>977</v>
      </c>
      <c r="G2122" s="14" t="n">
        <v>12.5</v>
      </c>
      <c r="H2122" s="14" t="n">
        <v>54.71</v>
      </c>
      <c r="I2122" s="14" t="n">
        <v>24.5</v>
      </c>
      <c r="J2122" s="23" t="n">
        <f aca="false">IF(AND(E2122="Priority",ISNUMBER('Cost model'!N324)),'Cost model'!N324,'Cost model'!M324)</f>
        <v>85</v>
      </c>
      <c r="K2122" s="14" t="n">
        <f aca="false">J2122-H2122</f>
        <v>30.29</v>
      </c>
      <c r="L2122" s="14" t="n">
        <f aca="false">G2122-H2122</f>
        <v>-42.21</v>
      </c>
    </row>
    <row r="2123" customFormat="false" ht="15" hidden="false" customHeight="false" outlineLevel="0" collapsed="false">
      <c r="A2123" s="2" t="s">
        <v>221</v>
      </c>
      <c r="B2123" s="2" t="s">
        <v>221</v>
      </c>
      <c r="C2123" s="2" t="s">
        <v>48</v>
      </c>
      <c r="D2123" s="2" t="s">
        <v>10</v>
      </c>
      <c r="E2123" s="2" t="s">
        <v>74</v>
      </c>
      <c r="F2123" s="2" t="s">
        <v>977</v>
      </c>
      <c r="G2123" s="14" t="n">
        <v>12.5</v>
      </c>
      <c r="H2123" s="14" t="n">
        <v>7.82</v>
      </c>
      <c r="I2123" s="14" t="n">
        <v>12.5</v>
      </c>
      <c r="J2123" s="23" t="n">
        <f aca="false">IF(AND(E2123="Priority",ISNUMBER('Cost model'!N738)),'Cost model'!N738,'Cost model'!M738)</f>
        <v>11.5</v>
      </c>
      <c r="K2123" s="14" t="n">
        <f aca="false">J2123-H2123</f>
        <v>3.68</v>
      </c>
      <c r="L2123" s="14" t="n">
        <f aca="false">G2123-H2123</f>
        <v>4.68</v>
      </c>
    </row>
    <row r="2124" customFormat="false" ht="15" hidden="false" customHeight="false" outlineLevel="0" collapsed="false">
      <c r="A2124" s="2" t="s">
        <v>205</v>
      </c>
      <c r="B2124" s="2" t="s">
        <v>142</v>
      </c>
      <c r="C2124" s="2" t="s">
        <v>48</v>
      </c>
      <c r="D2124" s="2" t="s">
        <v>10</v>
      </c>
      <c r="E2124" s="2" t="s">
        <v>74</v>
      </c>
      <c r="F2124" s="2" t="s">
        <v>976</v>
      </c>
      <c r="G2124" s="14" t="n">
        <v>9.5</v>
      </c>
      <c r="H2124" s="14" t="n">
        <v>18.49</v>
      </c>
      <c r="I2124" s="14" t="n">
        <v>14.5</v>
      </c>
      <c r="J2124" s="23" t="n">
        <f aca="false">IF(AND(E2124="Priority",ISNUMBER('Cost model'!N543)),'Cost model'!N543,'Cost model'!M543)</f>
        <v>18.5</v>
      </c>
      <c r="K2124" s="14" t="n">
        <f aca="false">J2124-H2124</f>
        <v>0.0100000000000016</v>
      </c>
      <c r="L2124" s="14" t="n">
        <f aca="false">G2124-H2124</f>
        <v>-8.99</v>
      </c>
    </row>
    <row r="2125" customFormat="false" ht="15" hidden="false" customHeight="false" outlineLevel="0" collapsed="false">
      <c r="A2125" s="2" t="s">
        <v>205</v>
      </c>
      <c r="B2125" s="2" t="s">
        <v>142</v>
      </c>
      <c r="C2125" s="2" t="s">
        <v>48</v>
      </c>
      <c r="D2125" s="2" t="s">
        <v>10</v>
      </c>
      <c r="E2125" s="2" t="s">
        <v>74</v>
      </c>
      <c r="F2125" s="2" t="s">
        <v>976</v>
      </c>
      <c r="G2125" s="14" t="n">
        <v>14.5</v>
      </c>
      <c r="H2125" s="14" t="n">
        <v>14.25</v>
      </c>
      <c r="I2125" s="14" t="n">
        <v>14.5</v>
      </c>
      <c r="J2125" s="23" t="n">
        <f aca="false">IF(AND(E2125="Priority",ISNUMBER('Cost model'!N543)),'Cost model'!N543,'Cost model'!M543)</f>
        <v>18.5</v>
      </c>
      <c r="K2125" s="14" t="n">
        <f aca="false">J2125-H2125</f>
        <v>4.25</v>
      </c>
      <c r="L2125" s="14" t="n">
        <f aca="false">G2125-H2125</f>
        <v>0.25</v>
      </c>
    </row>
    <row r="2126" customFormat="false" ht="15" hidden="false" customHeight="false" outlineLevel="0" collapsed="false">
      <c r="A2126" s="2" t="s">
        <v>142</v>
      </c>
      <c r="B2126" s="2" t="s">
        <v>142</v>
      </c>
      <c r="C2126" s="2" t="s">
        <v>48</v>
      </c>
      <c r="D2126" s="2" t="s">
        <v>13</v>
      </c>
      <c r="E2126" s="2" t="s">
        <v>74</v>
      </c>
      <c r="F2126" s="2" t="s">
        <v>977</v>
      </c>
      <c r="G2126" s="14" t="n">
        <v>24.5</v>
      </c>
      <c r="H2126" s="14" t="n">
        <v>69.65</v>
      </c>
      <c r="I2126" s="14" t="n">
        <v>24.5</v>
      </c>
      <c r="J2126" s="23" t="n">
        <f aca="false">IF(AND(E2126="Priority",ISNUMBER('Cost model'!N639)),'Cost model'!N639,'Cost model'!M639)</f>
        <v>60</v>
      </c>
      <c r="K2126" s="14" t="n">
        <f aca="false">J2126-H2126</f>
        <v>-9.65000000000001</v>
      </c>
      <c r="L2126" s="14" t="n">
        <f aca="false">G2126-H2126</f>
        <v>-45.15</v>
      </c>
    </row>
    <row r="2127" customFormat="false" ht="15" hidden="false" customHeight="false" outlineLevel="0" collapsed="false">
      <c r="A2127" s="2" t="s">
        <v>124</v>
      </c>
      <c r="B2127" s="2" t="s">
        <v>124</v>
      </c>
      <c r="C2127" s="2" t="s">
        <v>48</v>
      </c>
      <c r="D2127" s="2" t="s">
        <v>10</v>
      </c>
      <c r="E2127" s="2" t="s">
        <v>74</v>
      </c>
      <c r="F2127" s="2" t="s">
        <v>977</v>
      </c>
      <c r="G2127" s="14" t="n">
        <v>12.5</v>
      </c>
      <c r="H2127" s="14" t="n">
        <v>24.98</v>
      </c>
      <c r="I2127" s="14" t="n">
        <v>12.5</v>
      </c>
      <c r="J2127" s="23" t="n">
        <f aca="false">IF(AND(E2127="Priority",ISNUMBER('Cost model'!N318)),'Cost model'!N318,'Cost model'!M318)</f>
        <v>14.5</v>
      </c>
      <c r="K2127" s="14" t="n">
        <f aca="false">J2127-H2127</f>
        <v>-10.48</v>
      </c>
      <c r="L2127" s="14" t="n">
        <f aca="false">G2127-H2127</f>
        <v>-12.48</v>
      </c>
    </row>
    <row r="2128" customFormat="false" ht="15" hidden="false" customHeight="false" outlineLevel="0" collapsed="false">
      <c r="A2128" s="2" t="s">
        <v>174</v>
      </c>
      <c r="B2128" s="2" t="s">
        <v>174</v>
      </c>
      <c r="C2128" s="2" t="s">
        <v>49</v>
      </c>
      <c r="D2128" s="2" t="s">
        <v>10</v>
      </c>
      <c r="E2128" s="2" t="s">
        <v>74</v>
      </c>
      <c r="F2128" s="2" t="s">
        <v>977</v>
      </c>
      <c r="G2128" s="14" t="n">
        <v>17.5</v>
      </c>
      <c r="H2128" s="14" t="n">
        <v>11.34</v>
      </c>
      <c r="I2128" s="14" t="n">
        <v>17.5</v>
      </c>
      <c r="J2128" s="23" t="n">
        <f aca="false">IF(AND(E2128="Priority",ISNUMBER('Cost model'!N169)),'Cost model'!N169,'Cost model'!M169)</f>
        <v>18.5</v>
      </c>
      <c r="K2128" s="14" t="n">
        <f aca="false">J2128-H2128</f>
        <v>7.16</v>
      </c>
      <c r="L2128" s="14" t="n">
        <f aca="false">G2128-H2128</f>
        <v>6.16</v>
      </c>
    </row>
    <row r="2129" customFormat="false" ht="15" hidden="false" customHeight="false" outlineLevel="0" collapsed="false">
      <c r="A2129" s="2" t="s">
        <v>174</v>
      </c>
      <c r="B2129" s="2" t="s">
        <v>174</v>
      </c>
      <c r="C2129" s="2" t="s">
        <v>47</v>
      </c>
      <c r="D2129" s="2" t="s">
        <v>10</v>
      </c>
      <c r="E2129" s="2" t="s">
        <v>74</v>
      </c>
      <c r="F2129" s="2" t="s">
        <v>977</v>
      </c>
      <c r="G2129" s="14" t="n">
        <v>9.5</v>
      </c>
      <c r="H2129" s="14" t="n">
        <v>7.21</v>
      </c>
      <c r="I2129" s="14" t="n">
        <v>9.5</v>
      </c>
      <c r="J2129" s="23" t="n">
        <f aca="false">IF(AND(E2129="Priority",ISNUMBER('Cost model'!N167)),'Cost model'!N167,'Cost model'!M167)</f>
        <v>8.5</v>
      </c>
      <c r="K2129" s="14" t="n">
        <f aca="false">J2129-H2129</f>
        <v>1.29</v>
      </c>
      <c r="L2129" s="14" t="n">
        <f aca="false">G2129-H2129</f>
        <v>2.29</v>
      </c>
    </row>
    <row r="2130" customFormat="false" ht="15" hidden="false" customHeight="false" outlineLevel="0" collapsed="false">
      <c r="A2130" s="2" t="s">
        <v>124</v>
      </c>
      <c r="B2130" s="2" t="s">
        <v>158</v>
      </c>
      <c r="C2130" s="2" t="s">
        <v>48</v>
      </c>
      <c r="D2130" s="2" t="s">
        <v>10</v>
      </c>
      <c r="E2130" s="2" t="s">
        <v>74</v>
      </c>
      <c r="F2130" s="2" t="s">
        <v>976</v>
      </c>
      <c r="G2130" s="14" t="n">
        <v>12.5</v>
      </c>
      <c r="H2130" s="14" t="n">
        <v>13.23</v>
      </c>
      <c r="I2130" s="14" t="n">
        <v>14.5</v>
      </c>
      <c r="J2130" s="23" t="n">
        <f aca="false">IF(AND(E2130="Priority",ISNUMBER('Cost model'!N348)),'Cost model'!N348,'Cost model'!M348)</f>
        <v>17.5</v>
      </c>
      <c r="K2130" s="14" t="n">
        <f aca="false">J2130-H2130</f>
        <v>4.27</v>
      </c>
      <c r="L2130" s="14" t="n">
        <f aca="false">G2130-H2130</f>
        <v>-0.73</v>
      </c>
    </row>
    <row r="2131" customFormat="false" ht="15" hidden="false" customHeight="false" outlineLevel="0" collapsed="false">
      <c r="A2131" s="2" t="s">
        <v>124</v>
      </c>
      <c r="B2131" s="2" t="s">
        <v>124</v>
      </c>
      <c r="C2131" s="2" t="s">
        <v>48</v>
      </c>
      <c r="D2131" s="2" t="s">
        <v>12</v>
      </c>
      <c r="E2131" s="2" t="s">
        <v>74</v>
      </c>
      <c r="F2131" s="2" t="s">
        <v>977</v>
      </c>
      <c r="G2131" s="14" t="n">
        <v>12.5</v>
      </c>
      <c r="H2131" s="14" t="n">
        <v>29.24</v>
      </c>
      <c r="I2131" s="14" t="n">
        <v>12.5</v>
      </c>
      <c r="J2131" s="23" t="n">
        <f aca="false">IF(AND(E2131="Priority",ISNUMBER('Cost model'!N321)),'Cost model'!N321,'Cost model'!M321)</f>
        <v>40</v>
      </c>
      <c r="K2131" s="14" t="n">
        <f aca="false">J2131-H2131</f>
        <v>10.76</v>
      </c>
      <c r="L2131" s="14" t="n">
        <f aca="false">G2131-H2131</f>
        <v>-16.74</v>
      </c>
    </row>
    <row r="2132" customFormat="false" ht="15" hidden="false" customHeight="false" outlineLevel="0" collapsed="false">
      <c r="A2132" s="2" t="s">
        <v>221</v>
      </c>
      <c r="B2132" s="2" t="s">
        <v>221</v>
      </c>
      <c r="C2132" s="2" t="s">
        <v>48</v>
      </c>
      <c r="D2132" s="2" t="s">
        <v>10</v>
      </c>
      <c r="E2132" s="2" t="s">
        <v>74</v>
      </c>
      <c r="F2132" s="2" t="s">
        <v>977</v>
      </c>
      <c r="G2132" s="14" t="n">
        <v>12.5</v>
      </c>
      <c r="H2132" s="14" t="n">
        <v>10.46</v>
      </c>
      <c r="I2132" s="14" t="n">
        <v>12.5</v>
      </c>
      <c r="J2132" s="23" t="n">
        <f aca="false">IF(AND(E2132="Priority",ISNUMBER('Cost model'!N738)),'Cost model'!N738,'Cost model'!M738)</f>
        <v>11.5</v>
      </c>
      <c r="K2132" s="14" t="n">
        <f aca="false">J2132-H2132</f>
        <v>1.04</v>
      </c>
      <c r="L2132" s="14" t="n">
        <f aca="false">G2132-H2132</f>
        <v>2.04</v>
      </c>
    </row>
    <row r="2133" customFormat="false" ht="15" hidden="false" customHeight="false" outlineLevel="0" collapsed="false">
      <c r="A2133" s="2" t="s">
        <v>174</v>
      </c>
      <c r="B2133" s="2" t="s">
        <v>174</v>
      </c>
      <c r="C2133" s="2" t="s">
        <v>48</v>
      </c>
      <c r="D2133" s="2" t="s">
        <v>14</v>
      </c>
      <c r="E2133" s="2" t="s">
        <v>74</v>
      </c>
      <c r="F2133" s="2" t="s">
        <v>977</v>
      </c>
      <c r="G2133" s="14" t="n">
        <v>45</v>
      </c>
      <c r="H2133" s="14" t="n">
        <v>195.87</v>
      </c>
      <c r="I2133" s="14" t="n">
        <v>45</v>
      </c>
      <c r="J2133" s="23" t="n">
        <f aca="false">IF(AND(E2133="Priority",ISNUMBER('Cost model'!N177)),'Cost model'!N177,'Cost model'!M177)</f>
        <v>110</v>
      </c>
      <c r="K2133" s="14" t="n">
        <f aca="false">J2133-H2133</f>
        <v>-85.87</v>
      </c>
      <c r="L2133" s="14" t="n">
        <f aca="false">G2133-H2133</f>
        <v>-150.87</v>
      </c>
    </row>
    <row r="2134" customFormat="false" ht="15" hidden="false" customHeight="false" outlineLevel="0" collapsed="false">
      <c r="A2134" s="2" t="s">
        <v>174</v>
      </c>
      <c r="B2134" s="2" t="s">
        <v>158</v>
      </c>
      <c r="C2134" s="2" t="s">
        <v>49</v>
      </c>
      <c r="D2134" s="2" t="s">
        <v>10</v>
      </c>
      <c r="E2134" s="2" t="s">
        <v>74</v>
      </c>
      <c r="F2134" s="2" t="s">
        <v>976</v>
      </c>
      <c r="G2134" s="14" t="n">
        <v>17.5</v>
      </c>
      <c r="H2134" s="14" t="n">
        <v>18.47</v>
      </c>
      <c r="I2134" s="14" t="n">
        <v>17.5</v>
      </c>
      <c r="J2134" s="23" t="n">
        <f aca="false">IF(AND(E2134="Priority",ISNUMBER('Cost model'!N139)),'Cost model'!N139,'Cost model'!M139)</f>
        <v>19.5</v>
      </c>
      <c r="K2134" s="14" t="n">
        <f aca="false">J2134-H2134</f>
        <v>1.03</v>
      </c>
      <c r="L2134" s="14" t="n">
        <f aca="false">G2134-H2134</f>
        <v>-0.969999999999999</v>
      </c>
    </row>
    <row r="2135" customFormat="false" ht="15" hidden="false" customHeight="false" outlineLevel="0" collapsed="false">
      <c r="A2135" s="2" t="s">
        <v>221</v>
      </c>
      <c r="B2135" s="2" t="s">
        <v>221</v>
      </c>
      <c r="C2135" s="2" t="s">
        <v>47</v>
      </c>
      <c r="D2135" s="2" t="s">
        <v>10</v>
      </c>
      <c r="E2135" s="2" t="s">
        <v>74</v>
      </c>
      <c r="F2135" s="2" t="s">
        <v>977</v>
      </c>
      <c r="G2135" s="14" t="n">
        <v>19.5</v>
      </c>
      <c r="H2135" s="14" t="n">
        <v>6.52</v>
      </c>
      <c r="I2135" s="14" t="n">
        <v>9.5</v>
      </c>
      <c r="J2135" s="23" t="n">
        <f aca="false">IF(AND(E2135="Priority",ISNUMBER('Cost model'!N737)),'Cost model'!N737,'Cost model'!M737)</f>
        <v>8.5</v>
      </c>
      <c r="K2135" s="14" t="n">
        <f aca="false">J2135-H2135</f>
        <v>1.98</v>
      </c>
      <c r="L2135" s="14" t="n">
        <f aca="false">G2135-H2135</f>
        <v>12.98</v>
      </c>
    </row>
    <row r="2136" customFormat="false" ht="15" hidden="false" customHeight="false" outlineLevel="0" collapsed="false">
      <c r="A2136" s="2" t="s">
        <v>221</v>
      </c>
      <c r="B2136" s="2" t="s">
        <v>158</v>
      </c>
      <c r="C2136" s="2" t="s">
        <v>47</v>
      </c>
      <c r="D2136" s="2" t="s">
        <v>10</v>
      </c>
      <c r="E2136" s="2" t="s">
        <v>83</v>
      </c>
      <c r="F2136" s="2" t="s">
        <v>976</v>
      </c>
      <c r="G2136" s="14" t="n">
        <v>19.5</v>
      </c>
      <c r="H2136" s="14" t="n">
        <v>20.13</v>
      </c>
      <c r="I2136" s="14" t="n">
        <v>19.5</v>
      </c>
      <c r="J2136" s="23" t="n">
        <f aca="false">IF(AND(E2136="Priority",ISNUMBER('Cost model'!N752)),'Cost model'!N752,'Cost model'!M752)</f>
        <v>17.5</v>
      </c>
      <c r="K2136" s="14" t="n">
        <f aca="false">J2136-H2136</f>
        <v>-2.63</v>
      </c>
      <c r="L2136" s="14" t="n">
        <f aca="false">G2136-H2136</f>
        <v>-0.629999999999999</v>
      </c>
    </row>
    <row r="2137" customFormat="false" ht="15" hidden="false" customHeight="false" outlineLevel="0" collapsed="false">
      <c r="A2137" s="2" t="s">
        <v>142</v>
      </c>
      <c r="B2137" s="2" t="s">
        <v>142</v>
      </c>
      <c r="C2137" s="2" t="s">
        <v>47</v>
      </c>
      <c r="D2137" s="2" t="s">
        <v>10</v>
      </c>
      <c r="E2137" s="2" t="s">
        <v>74</v>
      </c>
      <c r="F2137" s="2" t="s">
        <v>977</v>
      </c>
      <c r="G2137" s="14" t="n">
        <v>9.5</v>
      </c>
      <c r="H2137" s="14" t="n">
        <v>20.13</v>
      </c>
      <c r="I2137" s="14" t="n">
        <v>9.5</v>
      </c>
      <c r="J2137" s="23" t="n">
        <f aca="false">IF(AND(E2137="Priority",ISNUMBER('Cost model'!N632)),'Cost model'!N632,'Cost model'!M632)</f>
        <v>9.5</v>
      </c>
      <c r="K2137" s="14" t="n">
        <f aca="false">J2137-H2137</f>
        <v>-10.63</v>
      </c>
      <c r="L2137" s="14" t="n">
        <f aca="false">G2137-H2137</f>
        <v>-10.63</v>
      </c>
    </row>
    <row r="2138" customFormat="false" ht="15" hidden="false" customHeight="false" outlineLevel="0" collapsed="false">
      <c r="A2138" s="2" t="s">
        <v>124</v>
      </c>
      <c r="B2138" s="2" t="s">
        <v>124</v>
      </c>
      <c r="C2138" s="2" t="s">
        <v>47</v>
      </c>
      <c r="D2138" s="2" t="s">
        <v>13</v>
      </c>
      <c r="E2138" s="2" t="s">
        <v>74</v>
      </c>
      <c r="F2138" s="2" t="s">
        <v>977</v>
      </c>
      <c r="G2138" s="14" t="n">
        <v>9.5</v>
      </c>
      <c r="H2138" s="14" t="n">
        <v>34.4</v>
      </c>
      <c r="I2138" s="14" t="n">
        <v>19</v>
      </c>
      <c r="J2138" s="23" t="n">
        <f aca="false">IF(AND(E2138="Priority",ISNUMBER('Cost model'!N323)),'Cost model'!N323,'Cost model'!M323)</f>
        <v>60</v>
      </c>
      <c r="K2138" s="14" t="n">
        <f aca="false">J2138-H2138</f>
        <v>25.6</v>
      </c>
      <c r="L2138" s="14" t="n">
        <f aca="false">G2138-H2138</f>
        <v>-24.9</v>
      </c>
    </row>
    <row r="2139" customFormat="false" ht="15" hidden="false" customHeight="false" outlineLevel="0" collapsed="false">
      <c r="A2139" s="2" t="s">
        <v>174</v>
      </c>
      <c r="B2139" s="2" t="s">
        <v>124</v>
      </c>
      <c r="C2139" s="2" t="s">
        <v>47</v>
      </c>
      <c r="D2139" s="2" t="s">
        <v>12</v>
      </c>
      <c r="E2139" s="2" t="s">
        <v>74</v>
      </c>
      <c r="F2139" s="2" t="s">
        <v>976</v>
      </c>
      <c r="G2139" s="14" t="n">
        <v>19</v>
      </c>
      <c r="H2139" s="14" t="n">
        <v>27.47</v>
      </c>
      <c r="I2139" s="14" t="n">
        <v>9.5</v>
      </c>
      <c r="J2139" s="23" t="n">
        <f aca="false">IF(AND(E2139="Priority",ISNUMBER('Cost model'!N110)),'Cost model'!N110,'Cost model'!M110)</f>
        <v>40</v>
      </c>
      <c r="K2139" s="14" t="n">
        <f aca="false">J2139-H2139</f>
        <v>12.53</v>
      </c>
      <c r="L2139" s="14" t="n">
        <f aca="false">G2139-H2139</f>
        <v>-8.47</v>
      </c>
    </row>
    <row r="2140" customFormat="false" ht="15" hidden="false" customHeight="false" outlineLevel="0" collapsed="false">
      <c r="A2140" s="2" t="s">
        <v>221</v>
      </c>
      <c r="B2140" s="2" t="s">
        <v>221</v>
      </c>
      <c r="C2140" s="2" t="s">
        <v>48</v>
      </c>
      <c r="D2140" s="2" t="s">
        <v>12</v>
      </c>
      <c r="E2140" s="2" t="s">
        <v>74</v>
      </c>
      <c r="F2140" s="2" t="s">
        <v>977</v>
      </c>
      <c r="G2140" s="14" t="n">
        <v>12.5</v>
      </c>
      <c r="H2140" s="14" t="n">
        <v>18.27</v>
      </c>
      <c r="I2140" s="14" t="n">
        <v>12.5</v>
      </c>
      <c r="J2140" s="23" t="n">
        <f aca="false">IF(AND(E2140="Priority",ISNUMBER('Cost model'!N741)),'Cost model'!N741,'Cost model'!M741)</f>
        <v>45</v>
      </c>
      <c r="K2140" s="14" t="n">
        <f aca="false">J2140-H2140</f>
        <v>26.73</v>
      </c>
      <c r="L2140" s="14" t="n">
        <f aca="false">G2140-H2140</f>
        <v>-5.77</v>
      </c>
    </row>
    <row r="2141" customFormat="false" ht="15" hidden="false" customHeight="false" outlineLevel="0" collapsed="false">
      <c r="A2141" s="2" t="s">
        <v>124</v>
      </c>
      <c r="B2141" s="2" t="s">
        <v>124</v>
      </c>
      <c r="C2141" s="2" t="s">
        <v>48</v>
      </c>
      <c r="D2141" s="2" t="s">
        <v>10</v>
      </c>
      <c r="E2141" s="2" t="s">
        <v>74</v>
      </c>
      <c r="F2141" s="2" t="s">
        <v>977</v>
      </c>
      <c r="G2141" s="14" t="n">
        <v>12.5</v>
      </c>
      <c r="H2141" s="14" t="n">
        <v>10.15</v>
      </c>
      <c r="I2141" s="14" t="n">
        <v>12.5</v>
      </c>
      <c r="J2141" s="23" t="n">
        <f aca="false">IF(AND(E2141="Priority",ISNUMBER('Cost model'!N318)),'Cost model'!N318,'Cost model'!M318)</f>
        <v>14.5</v>
      </c>
      <c r="K2141" s="14" t="n">
        <f aca="false">J2141-H2141</f>
        <v>4.35</v>
      </c>
      <c r="L2141" s="14" t="n">
        <f aca="false">G2141-H2141</f>
        <v>2.35</v>
      </c>
    </row>
    <row r="2142" customFormat="false" ht="15" hidden="false" customHeight="false" outlineLevel="0" collapsed="false">
      <c r="A2142" s="2" t="s">
        <v>221</v>
      </c>
      <c r="B2142" s="2" t="s">
        <v>221</v>
      </c>
      <c r="C2142" s="2" t="s">
        <v>49</v>
      </c>
      <c r="D2142" s="2" t="s">
        <v>13</v>
      </c>
      <c r="E2142" s="2" t="s">
        <v>74</v>
      </c>
      <c r="F2142" s="2" t="s">
        <v>977</v>
      </c>
      <c r="G2142" s="14" t="n">
        <v>19.5</v>
      </c>
      <c r="H2142" s="14" t="n">
        <v>142.75</v>
      </c>
      <c r="I2142" s="14" t="n">
        <v>50</v>
      </c>
      <c r="J2142" s="23" t="n">
        <f aca="false">IF(AND(E2142="Priority",ISNUMBER('Cost model'!N745)),'Cost model'!N745,'Cost model'!M745)</f>
        <v>130</v>
      </c>
      <c r="K2142" s="14" t="n">
        <f aca="false">J2142-H2142</f>
        <v>-12.75</v>
      </c>
      <c r="L2142" s="14" t="n">
        <f aca="false">G2142-H2142</f>
        <v>-123.25</v>
      </c>
    </row>
    <row r="2143" customFormat="false" ht="15" hidden="false" customHeight="false" outlineLevel="0" collapsed="false">
      <c r="A2143" s="2" t="s">
        <v>174</v>
      </c>
      <c r="B2143" s="2" t="s">
        <v>174</v>
      </c>
      <c r="C2143" s="2" t="s">
        <v>47</v>
      </c>
      <c r="D2143" s="2" t="s">
        <v>10</v>
      </c>
      <c r="E2143" s="2" t="s">
        <v>83</v>
      </c>
      <c r="F2143" s="2" t="s">
        <v>977</v>
      </c>
      <c r="G2143" s="14" t="n">
        <v>14.5</v>
      </c>
      <c r="H2143" s="14" t="n">
        <v>7.21</v>
      </c>
      <c r="I2143" s="14" t="n">
        <v>14.5</v>
      </c>
      <c r="J2143" s="23" t="n">
        <f aca="false">IF(AND(E2143="Priority",ISNUMBER('Cost model'!N167)),'Cost model'!N167,'Cost model'!M167)</f>
        <v>13.5</v>
      </c>
      <c r="K2143" s="14" t="n">
        <f aca="false">J2143-H2143</f>
        <v>6.29</v>
      </c>
      <c r="L2143" s="14" t="n">
        <f aca="false">G2143-H2143</f>
        <v>7.29</v>
      </c>
    </row>
    <row r="2144" customFormat="false" ht="15" hidden="false" customHeight="false" outlineLevel="0" collapsed="false">
      <c r="A2144" s="2" t="s">
        <v>174</v>
      </c>
      <c r="B2144" s="2" t="s">
        <v>142</v>
      </c>
      <c r="C2144" s="2" t="s">
        <v>49</v>
      </c>
      <c r="D2144" s="2" t="s">
        <v>12</v>
      </c>
      <c r="E2144" s="2" t="s">
        <v>74</v>
      </c>
      <c r="F2144" s="2" t="s">
        <v>976</v>
      </c>
      <c r="G2144" s="14" t="n">
        <v>19.5</v>
      </c>
      <c r="H2144" s="14" t="n">
        <v>53.91</v>
      </c>
      <c r="I2144" s="14" t="n">
        <v>19.5</v>
      </c>
      <c r="J2144" s="23" t="n">
        <f aca="false">IF(AND(E2144="Priority",ISNUMBER('Cost model'!N127)),'Cost model'!N127,'Cost model'!M127)</f>
        <v>50</v>
      </c>
      <c r="K2144" s="14" t="n">
        <f aca="false">J2144-H2144</f>
        <v>-3.91</v>
      </c>
      <c r="L2144" s="14" t="n">
        <f aca="false">G2144-H2144</f>
        <v>-34.41</v>
      </c>
    </row>
    <row r="2145" customFormat="false" ht="15" hidden="false" customHeight="false" outlineLevel="0" collapsed="false">
      <c r="A2145" s="2" t="s">
        <v>142</v>
      </c>
      <c r="B2145" s="2" t="s">
        <v>142</v>
      </c>
      <c r="C2145" s="2" t="s">
        <v>49</v>
      </c>
      <c r="D2145" s="2" t="s">
        <v>12</v>
      </c>
      <c r="E2145" s="2" t="s">
        <v>74</v>
      </c>
      <c r="F2145" s="2" t="s">
        <v>977</v>
      </c>
      <c r="G2145" s="14" t="n">
        <v>19.5</v>
      </c>
      <c r="H2145" s="14" t="n">
        <v>41</v>
      </c>
      <c r="I2145" s="14" t="n">
        <v>19.5</v>
      </c>
      <c r="J2145" s="23" t="n">
        <f aca="false">IF(AND(E2145="Priority",ISNUMBER('Cost model'!N637)),'Cost model'!N637,'Cost model'!M637)</f>
        <v>45</v>
      </c>
      <c r="K2145" s="14" t="n">
        <f aca="false">J2145-H2145</f>
        <v>4</v>
      </c>
      <c r="L2145" s="14" t="n">
        <f aca="false">G2145-H2145</f>
        <v>-21.5</v>
      </c>
    </row>
    <row r="2146" customFormat="false" ht="15" hidden="false" customHeight="false" outlineLevel="0" collapsed="false">
      <c r="A2146" s="2" t="s">
        <v>221</v>
      </c>
      <c r="B2146" s="2" t="s">
        <v>142</v>
      </c>
      <c r="C2146" s="2" t="s">
        <v>47</v>
      </c>
      <c r="D2146" s="2" t="s">
        <v>10</v>
      </c>
      <c r="E2146" s="2" t="s">
        <v>74</v>
      </c>
      <c r="F2146" s="2" t="s">
        <v>976</v>
      </c>
      <c r="G2146" s="14" t="n">
        <v>9.5</v>
      </c>
      <c r="H2146" s="14" t="n">
        <v>15.9</v>
      </c>
      <c r="I2146" s="14" t="n">
        <v>19.5</v>
      </c>
      <c r="J2146" s="23" t="n">
        <f aca="false">IF(AND(E2146="Priority",ISNUMBER('Cost model'!N767)),'Cost model'!N767,'Cost model'!M767)</f>
        <v>15.5</v>
      </c>
      <c r="K2146" s="14" t="n">
        <f aca="false">J2146-H2146</f>
        <v>-0.4</v>
      </c>
      <c r="L2146" s="14" t="n">
        <f aca="false">G2146-H2146</f>
        <v>-6.4</v>
      </c>
    </row>
    <row r="2147" customFormat="false" ht="15" hidden="false" customHeight="false" outlineLevel="0" collapsed="false">
      <c r="A2147" s="2" t="s">
        <v>174</v>
      </c>
      <c r="B2147" s="2" t="s">
        <v>174</v>
      </c>
      <c r="C2147" s="2" t="s">
        <v>49</v>
      </c>
      <c r="D2147" s="2" t="s">
        <v>12</v>
      </c>
      <c r="E2147" s="2" t="s">
        <v>74</v>
      </c>
      <c r="F2147" s="2" t="s">
        <v>977</v>
      </c>
      <c r="G2147" s="14" t="n">
        <v>50</v>
      </c>
      <c r="H2147" s="14" t="n">
        <v>43.58</v>
      </c>
      <c r="I2147" s="14" t="n">
        <v>19.5</v>
      </c>
      <c r="J2147" s="23" t="n">
        <f aca="false">IF(AND(E2147="Priority",ISNUMBER('Cost model'!N172)),'Cost model'!N172,'Cost model'!M172)</f>
        <v>45</v>
      </c>
      <c r="K2147" s="14" t="n">
        <f aca="false">J2147-H2147</f>
        <v>1.42</v>
      </c>
      <c r="L2147" s="14" t="n">
        <f aca="false">G2147-H2147</f>
        <v>6.42</v>
      </c>
    </row>
    <row r="2148" customFormat="false" ht="15" hidden="false" customHeight="false" outlineLevel="0" collapsed="false">
      <c r="A2148" s="2" t="s">
        <v>221</v>
      </c>
      <c r="B2148" s="2" t="s">
        <v>221</v>
      </c>
      <c r="C2148" s="2" t="s">
        <v>49</v>
      </c>
      <c r="D2148" s="2" t="s">
        <v>10</v>
      </c>
      <c r="E2148" s="2" t="s">
        <v>74</v>
      </c>
      <c r="F2148" s="2" t="s">
        <v>977</v>
      </c>
      <c r="G2148" s="14" t="n">
        <v>17.5</v>
      </c>
      <c r="H2148" s="14" t="n">
        <v>10.05</v>
      </c>
      <c r="I2148" s="14" t="n">
        <v>17.5</v>
      </c>
      <c r="J2148" s="23" t="n">
        <f aca="false">IF(AND(E2148="Priority",ISNUMBER('Cost model'!N739)),'Cost model'!N739,'Cost model'!M739)</f>
        <v>17.5</v>
      </c>
      <c r="K2148" s="14" t="n">
        <f aca="false">J2148-H2148</f>
        <v>7.45</v>
      </c>
      <c r="L2148" s="14" t="n">
        <f aca="false">G2148-H2148</f>
        <v>7.45</v>
      </c>
    </row>
    <row r="2149" customFormat="false" ht="15" hidden="false" customHeight="false" outlineLevel="0" collapsed="false">
      <c r="A2149" s="2" t="s">
        <v>142</v>
      </c>
      <c r="B2149" s="2" t="s">
        <v>142</v>
      </c>
      <c r="C2149" s="2" t="s">
        <v>48</v>
      </c>
      <c r="D2149" s="2" t="s">
        <v>12</v>
      </c>
      <c r="E2149" s="2" t="s">
        <v>83</v>
      </c>
      <c r="F2149" s="2" t="s">
        <v>977</v>
      </c>
      <c r="G2149" s="14" t="n">
        <v>19.5</v>
      </c>
      <c r="H2149" s="14" t="n">
        <v>57.5</v>
      </c>
      <c r="I2149" s="14" t="n">
        <v>19.5</v>
      </c>
      <c r="J2149" s="23" t="n">
        <f aca="false">IF(AND(E2149="Priority",ISNUMBER('Cost model'!N636)),'Cost model'!N636,'Cost model'!M636)</f>
        <v>55</v>
      </c>
      <c r="K2149" s="14" t="n">
        <f aca="false">J2149-H2149</f>
        <v>-2.5</v>
      </c>
      <c r="L2149" s="14" t="n">
        <f aca="false">G2149-H2149</f>
        <v>-38</v>
      </c>
    </row>
    <row r="2150" customFormat="false" ht="15" hidden="false" customHeight="false" outlineLevel="0" collapsed="false">
      <c r="A2150" s="2" t="s">
        <v>124</v>
      </c>
      <c r="B2150" s="2" t="s">
        <v>124</v>
      </c>
      <c r="C2150" s="2" t="s">
        <v>48</v>
      </c>
      <c r="D2150" s="2" t="s">
        <v>10</v>
      </c>
      <c r="E2150" s="2" t="s">
        <v>74</v>
      </c>
      <c r="F2150" s="2" t="s">
        <v>977</v>
      </c>
      <c r="G2150" s="14" t="n">
        <v>12.5</v>
      </c>
      <c r="H2150" s="14" t="n">
        <v>8.95</v>
      </c>
      <c r="I2150" s="14" t="n">
        <v>12.5</v>
      </c>
      <c r="J2150" s="23" t="n">
        <f aca="false">IF(AND(E2150="Priority",ISNUMBER('Cost model'!N318)),'Cost model'!N318,'Cost model'!M318)</f>
        <v>14.5</v>
      </c>
      <c r="K2150" s="14" t="n">
        <f aca="false">J2150-H2150</f>
        <v>5.55</v>
      </c>
      <c r="L2150" s="14" t="n">
        <f aca="false">G2150-H2150</f>
        <v>3.55</v>
      </c>
    </row>
    <row r="2151" customFormat="false" ht="15" hidden="false" customHeight="false" outlineLevel="0" collapsed="false">
      <c r="A2151" s="2" t="s">
        <v>174</v>
      </c>
      <c r="B2151" s="2" t="s">
        <v>174</v>
      </c>
      <c r="C2151" s="2" t="s">
        <v>47</v>
      </c>
      <c r="D2151" s="2" t="s">
        <v>10</v>
      </c>
      <c r="E2151" s="2" t="s">
        <v>74</v>
      </c>
      <c r="F2151" s="2" t="s">
        <v>977</v>
      </c>
      <c r="G2151" s="14" t="n">
        <v>9.5</v>
      </c>
      <c r="H2151" s="14" t="n">
        <v>7.24</v>
      </c>
      <c r="I2151" s="14" t="n">
        <v>9.5</v>
      </c>
      <c r="J2151" s="23" t="n">
        <f aca="false">IF(AND(E2151="Priority",ISNUMBER('Cost model'!N167)),'Cost model'!N167,'Cost model'!M167)</f>
        <v>8.5</v>
      </c>
      <c r="K2151" s="14" t="n">
        <f aca="false">J2151-H2151</f>
        <v>1.26</v>
      </c>
      <c r="L2151" s="14" t="n">
        <f aca="false">G2151-H2151</f>
        <v>2.26</v>
      </c>
    </row>
    <row r="2152" customFormat="false" ht="15" hidden="false" customHeight="false" outlineLevel="0" collapsed="false">
      <c r="A2152" s="2" t="s">
        <v>174</v>
      </c>
      <c r="B2152" s="2" t="s">
        <v>174</v>
      </c>
      <c r="C2152" s="2" t="s">
        <v>47</v>
      </c>
      <c r="D2152" s="2" t="s">
        <v>10</v>
      </c>
      <c r="E2152" s="2" t="s">
        <v>74</v>
      </c>
      <c r="F2152" s="2" t="s">
        <v>977</v>
      </c>
      <c r="G2152" s="14" t="n">
        <v>9.5</v>
      </c>
      <c r="H2152" s="14" t="n">
        <v>6.45</v>
      </c>
      <c r="I2152" s="14" t="n">
        <v>9.5</v>
      </c>
      <c r="J2152" s="23" t="n">
        <f aca="false">IF(AND(E2152="Priority",ISNUMBER('Cost model'!N167)),'Cost model'!N167,'Cost model'!M167)</f>
        <v>8.5</v>
      </c>
      <c r="K2152" s="14" t="n">
        <f aca="false">J2152-H2152</f>
        <v>2.05</v>
      </c>
      <c r="L2152" s="14" t="n">
        <f aca="false">G2152-H2152</f>
        <v>3.05</v>
      </c>
    </row>
    <row r="2153" customFormat="false" ht="15" hidden="false" customHeight="false" outlineLevel="0" collapsed="false">
      <c r="A2153" s="2" t="s">
        <v>142</v>
      </c>
      <c r="B2153" s="2" t="s">
        <v>142</v>
      </c>
      <c r="C2153" s="2" t="s">
        <v>47</v>
      </c>
      <c r="D2153" s="2" t="s">
        <v>12</v>
      </c>
      <c r="E2153" s="2" t="s">
        <v>74</v>
      </c>
      <c r="F2153" s="2" t="s">
        <v>977</v>
      </c>
      <c r="G2153" s="14" t="n">
        <v>9.5</v>
      </c>
      <c r="H2153" s="14" t="n">
        <v>41</v>
      </c>
      <c r="I2153" s="14" t="n">
        <v>9.5</v>
      </c>
      <c r="J2153" s="23" t="n">
        <f aca="false">IF(AND(E2153="Priority",ISNUMBER('Cost model'!N635)),'Cost model'!N635,'Cost model'!M635)</f>
        <v>30.5</v>
      </c>
      <c r="K2153" s="14" t="n">
        <f aca="false">J2153-H2153</f>
        <v>-10.5</v>
      </c>
      <c r="L2153" s="14" t="n">
        <f aca="false">G2153-H2153</f>
        <v>-31.5</v>
      </c>
    </row>
    <row r="2154" customFormat="false" ht="15" hidden="false" customHeight="false" outlineLevel="0" collapsed="false">
      <c r="A2154" s="2" t="s">
        <v>158</v>
      </c>
      <c r="B2154" s="2" t="s">
        <v>158</v>
      </c>
      <c r="C2154" s="2" t="s">
        <v>47</v>
      </c>
      <c r="D2154" s="2" t="s">
        <v>10</v>
      </c>
      <c r="E2154" s="2" t="s">
        <v>74</v>
      </c>
      <c r="F2154" s="2" t="s">
        <v>977</v>
      </c>
      <c r="G2154" s="14" t="n">
        <v>9.5</v>
      </c>
      <c r="H2154" s="14" t="n">
        <v>7.14</v>
      </c>
      <c r="I2154" s="14" t="n">
        <v>9.5</v>
      </c>
      <c r="J2154" s="23" t="n">
        <f aca="false">IF(AND(E2154="Priority",ISNUMBER('Cost model'!N422)),'Cost model'!N422,'Cost model'!M422)</f>
        <v>8.5</v>
      </c>
      <c r="K2154" s="14" t="n">
        <f aca="false">J2154-H2154</f>
        <v>1.36</v>
      </c>
      <c r="L2154" s="14" t="n">
        <f aca="false">G2154-H2154</f>
        <v>2.36</v>
      </c>
    </row>
    <row r="2155" customFormat="false" ht="15" hidden="false" customHeight="false" outlineLevel="0" collapsed="false">
      <c r="A2155" s="2" t="s">
        <v>142</v>
      </c>
      <c r="B2155" s="2" t="s">
        <v>142</v>
      </c>
      <c r="C2155" s="2" t="s">
        <v>49</v>
      </c>
      <c r="D2155" s="2" t="s">
        <v>12</v>
      </c>
      <c r="E2155" s="2" t="s">
        <v>74</v>
      </c>
      <c r="F2155" s="2" t="s">
        <v>977</v>
      </c>
      <c r="G2155" s="14" t="n">
        <v>17.5</v>
      </c>
      <c r="H2155" s="14" t="n">
        <v>21.57</v>
      </c>
      <c r="I2155" s="14" t="n">
        <v>19.5</v>
      </c>
      <c r="J2155" s="23" t="n">
        <f aca="false">IF(AND(E2155="Priority",ISNUMBER('Cost model'!N637)),'Cost model'!N637,'Cost model'!M637)</f>
        <v>45</v>
      </c>
      <c r="K2155" s="14" t="n">
        <f aca="false">J2155-H2155</f>
        <v>23.43</v>
      </c>
      <c r="L2155" s="14" t="n">
        <f aca="false">G2155-H2155</f>
        <v>-4.07</v>
      </c>
    </row>
    <row r="2156" customFormat="false" ht="15" hidden="false" customHeight="false" outlineLevel="0" collapsed="false">
      <c r="A2156" s="2" t="s">
        <v>124</v>
      </c>
      <c r="B2156" s="2" t="s">
        <v>124</v>
      </c>
      <c r="C2156" s="2" t="s">
        <v>47</v>
      </c>
      <c r="D2156" s="2" t="s">
        <v>12</v>
      </c>
      <c r="E2156" s="2" t="s">
        <v>74</v>
      </c>
      <c r="F2156" s="2" t="s">
        <v>977</v>
      </c>
      <c r="G2156" s="14" t="n">
        <v>19</v>
      </c>
      <c r="H2156" s="14" t="n">
        <v>41</v>
      </c>
      <c r="I2156" s="14" t="n">
        <v>9.5</v>
      </c>
      <c r="J2156" s="23" t="n">
        <f aca="false">IF(AND(E2156="Priority",ISNUMBER('Cost model'!N320)),'Cost model'!N320,'Cost model'!M320)</f>
        <v>24.5</v>
      </c>
      <c r="K2156" s="14" t="n">
        <f aca="false">J2156-H2156</f>
        <v>-16.5</v>
      </c>
      <c r="L2156" s="14" t="n">
        <f aca="false">G2156-H2156</f>
        <v>-22</v>
      </c>
    </row>
    <row r="2157" customFormat="false" ht="15" hidden="false" customHeight="false" outlineLevel="0" collapsed="false">
      <c r="A2157" s="2" t="s">
        <v>124</v>
      </c>
      <c r="B2157" s="2" t="s">
        <v>124</v>
      </c>
      <c r="C2157" s="2" t="s">
        <v>47</v>
      </c>
      <c r="D2157" s="2" t="s">
        <v>10</v>
      </c>
      <c r="E2157" s="2" t="s">
        <v>83</v>
      </c>
      <c r="F2157" s="2" t="s">
        <v>977</v>
      </c>
      <c r="G2157" s="14" t="n">
        <v>14.5</v>
      </c>
      <c r="H2157" s="14" t="n">
        <v>7.55</v>
      </c>
      <c r="I2157" s="14" t="n">
        <v>14.5</v>
      </c>
      <c r="J2157" s="23" t="n">
        <f aca="false">IF(AND(E2157="Priority",ISNUMBER('Cost model'!N317)),'Cost model'!N317,'Cost model'!M317)</f>
        <v>15.5</v>
      </c>
      <c r="K2157" s="14" t="n">
        <f aca="false">J2157-H2157</f>
        <v>7.95</v>
      </c>
      <c r="L2157" s="14" t="n">
        <f aca="false">G2157-H2157</f>
        <v>6.95</v>
      </c>
    </row>
    <row r="2158" customFormat="false" ht="15" hidden="false" customHeight="false" outlineLevel="0" collapsed="false">
      <c r="A2158" s="2" t="s">
        <v>221</v>
      </c>
      <c r="B2158" s="2" t="s">
        <v>142</v>
      </c>
      <c r="C2158" s="2" t="s">
        <v>47</v>
      </c>
      <c r="D2158" s="2" t="s">
        <v>10</v>
      </c>
      <c r="E2158" s="2" t="s">
        <v>74</v>
      </c>
      <c r="F2158" s="2" t="s">
        <v>976</v>
      </c>
      <c r="G2158" s="14" t="n">
        <v>9.5</v>
      </c>
      <c r="H2158" s="14" t="n">
        <v>20.13</v>
      </c>
      <c r="I2158" s="14" t="n">
        <v>19.5</v>
      </c>
      <c r="J2158" s="23" t="n">
        <f aca="false">IF(AND(E2158="Priority",ISNUMBER('Cost model'!N767)),'Cost model'!N767,'Cost model'!M767)</f>
        <v>15.5</v>
      </c>
      <c r="K2158" s="14" t="n">
        <f aca="false">J2158-H2158</f>
        <v>-4.63</v>
      </c>
      <c r="L2158" s="14" t="n">
        <f aca="false">G2158-H2158</f>
        <v>-10.63</v>
      </c>
    </row>
    <row r="2159" customFormat="false" ht="15" hidden="false" customHeight="false" outlineLevel="0" collapsed="false">
      <c r="A2159" s="2" t="s">
        <v>174</v>
      </c>
      <c r="B2159" s="2" t="s">
        <v>142</v>
      </c>
      <c r="C2159" s="2" t="s">
        <v>48</v>
      </c>
      <c r="D2159" s="2" t="s">
        <v>10</v>
      </c>
      <c r="E2159" s="2" t="s">
        <v>74</v>
      </c>
      <c r="F2159" s="2" t="s">
        <v>976</v>
      </c>
      <c r="G2159" s="14" t="n">
        <v>12.5</v>
      </c>
      <c r="H2159" s="14" t="n">
        <v>16.04</v>
      </c>
      <c r="I2159" s="14" t="n">
        <v>12.5</v>
      </c>
      <c r="J2159" s="23" t="n">
        <f aca="false">IF(AND(E2159="Priority",ISNUMBER('Cost model'!N123)),'Cost model'!N123,'Cost model'!M123)</f>
        <v>16.5</v>
      </c>
      <c r="K2159" s="14" t="n">
        <f aca="false">J2159-H2159</f>
        <v>0.460000000000001</v>
      </c>
      <c r="L2159" s="14" t="n">
        <f aca="false">G2159-H2159</f>
        <v>-3.54</v>
      </c>
    </row>
    <row r="2160" customFormat="false" ht="15" hidden="false" customHeight="false" outlineLevel="0" collapsed="false">
      <c r="A2160" s="2" t="s">
        <v>142</v>
      </c>
      <c r="B2160" s="2" t="s">
        <v>142</v>
      </c>
      <c r="C2160" s="2" t="s">
        <v>49</v>
      </c>
      <c r="D2160" s="2" t="s">
        <v>10</v>
      </c>
      <c r="E2160" s="2" t="s">
        <v>74</v>
      </c>
      <c r="F2160" s="2" t="s">
        <v>977</v>
      </c>
      <c r="G2160" s="14" t="n">
        <v>17.5</v>
      </c>
      <c r="H2160" s="14" t="n">
        <v>20.13</v>
      </c>
      <c r="I2160" s="14" t="n">
        <v>17.5</v>
      </c>
      <c r="J2160" s="23" t="n">
        <f aca="false">IF(AND(E2160="Priority",ISNUMBER('Cost model'!N634)),'Cost model'!N634,'Cost model'!M634)</f>
        <v>15.5</v>
      </c>
      <c r="K2160" s="14" t="n">
        <f aca="false">J2160-H2160</f>
        <v>-4.63</v>
      </c>
      <c r="L2160" s="14" t="n">
        <f aca="false">G2160-H2160</f>
        <v>-2.63</v>
      </c>
    </row>
    <row r="2161" customFormat="false" ht="15" hidden="false" customHeight="false" outlineLevel="0" collapsed="false">
      <c r="A2161" s="2" t="s">
        <v>221</v>
      </c>
      <c r="B2161" s="2" t="s">
        <v>221</v>
      </c>
      <c r="C2161" s="2" t="s">
        <v>49</v>
      </c>
      <c r="D2161" s="2" t="s">
        <v>13</v>
      </c>
      <c r="E2161" s="2" t="s">
        <v>74</v>
      </c>
      <c r="F2161" s="2" t="s">
        <v>977</v>
      </c>
      <c r="G2161" s="14" t="n">
        <v>50</v>
      </c>
      <c r="H2161" s="14" t="n">
        <v>122.86</v>
      </c>
      <c r="I2161" s="14" t="n">
        <v>50</v>
      </c>
      <c r="J2161" s="23" t="n">
        <f aca="false">IF(AND(E2161="Priority",ISNUMBER('Cost model'!N745)),'Cost model'!N745,'Cost model'!M745)</f>
        <v>130</v>
      </c>
      <c r="K2161" s="14" t="n">
        <f aca="false">J2161-H2161</f>
        <v>7.14</v>
      </c>
      <c r="L2161" s="14" t="n">
        <f aca="false">G2161-H2161</f>
        <v>-72.86</v>
      </c>
    </row>
    <row r="2162" customFormat="false" ht="15" hidden="false" customHeight="false" outlineLevel="0" collapsed="false">
      <c r="A2162" s="2" t="s">
        <v>124</v>
      </c>
      <c r="B2162" s="2" t="s">
        <v>124</v>
      </c>
      <c r="C2162" s="2" t="s">
        <v>48</v>
      </c>
      <c r="D2162" s="2" t="s">
        <v>12</v>
      </c>
      <c r="E2162" s="2" t="s">
        <v>74</v>
      </c>
      <c r="F2162" s="2" t="s">
        <v>977</v>
      </c>
      <c r="G2162" s="14" t="n">
        <v>12.5</v>
      </c>
      <c r="H2162" s="14" t="n">
        <v>36.65</v>
      </c>
      <c r="I2162" s="14" t="n">
        <v>12.5</v>
      </c>
      <c r="J2162" s="23" t="n">
        <f aca="false">IF(AND(E2162="Priority",ISNUMBER('Cost model'!N321)),'Cost model'!N321,'Cost model'!M321)</f>
        <v>40</v>
      </c>
      <c r="K2162" s="14" t="n">
        <f aca="false">J2162-H2162</f>
        <v>3.35</v>
      </c>
      <c r="L2162" s="14" t="n">
        <f aca="false">G2162-H2162</f>
        <v>-24.15</v>
      </c>
    </row>
    <row r="2163" customFormat="false" ht="15" hidden="false" customHeight="false" outlineLevel="0" collapsed="false">
      <c r="A2163" s="2" t="s">
        <v>142</v>
      </c>
      <c r="B2163" s="2" t="s">
        <v>142</v>
      </c>
      <c r="C2163" s="2" t="s">
        <v>48</v>
      </c>
      <c r="D2163" s="2" t="s">
        <v>10</v>
      </c>
      <c r="E2163" s="2" t="s">
        <v>74</v>
      </c>
      <c r="F2163" s="2" t="s">
        <v>977</v>
      </c>
      <c r="G2163" s="14" t="n">
        <v>12.5</v>
      </c>
      <c r="H2163" s="14" t="n">
        <v>20.13</v>
      </c>
      <c r="I2163" s="14" t="n">
        <v>12.5</v>
      </c>
      <c r="J2163" s="23" t="n">
        <f aca="false">IF(AND(E2163="Priority",ISNUMBER('Cost model'!N633)),'Cost model'!N633,'Cost model'!M633)</f>
        <v>11.5</v>
      </c>
      <c r="K2163" s="14" t="n">
        <f aca="false">J2163-H2163</f>
        <v>-8.63</v>
      </c>
      <c r="L2163" s="14" t="n">
        <f aca="false">G2163-H2163</f>
        <v>-7.63</v>
      </c>
    </row>
    <row r="2164" customFormat="false" ht="15" hidden="false" customHeight="false" outlineLevel="0" collapsed="false">
      <c r="A2164" s="2" t="s">
        <v>124</v>
      </c>
      <c r="B2164" s="2" t="s">
        <v>124</v>
      </c>
      <c r="C2164" s="2" t="s">
        <v>48</v>
      </c>
      <c r="D2164" s="2" t="s">
        <v>13</v>
      </c>
      <c r="E2164" s="2" t="s">
        <v>74</v>
      </c>
      <c r="F2164" s="2" t="s">
        <v>977</v>
      </c>
      <c r="G2164" s="14" t="n">
        <v>24.5</v>
      </c>
      <c r="H2164" s="14" t="n">
        <v>107.67</v>
      </c>
      <c r="I2164" s="14" t="n">
        <v>24.5</v>
      </c>
      <c r="J2164" s="23" t="n">
        <f aca="false">IF(AND(E2164="Priority",ISNUMBER('Cost model'!N324)),'Cost model'!N324,'Cost model'!M324)</f>
        <v>85</v>
      </c>
      <c r="K2164" s="14" t="n">
        <f aca="false">J2164-H2164</f>
        <v>-22.67</v>
      </c>
      <c r="L2164" s="14" t="n">
        <f aca="false">G2164-H2164</f>
        <v>-83.17</v>
      </c>
    </row>
    <row r="2165" customFormat="false" ht="15" hidden="false" customHeight="false" outlineLevel="0" collapsed="false">
      <c r="A2165" s="2" t="s">
        <v>124</v>
      </c>
      <c r="B2165" s="2" t="s">
        <v>174</v>
      </c>
      <c r="C2165" s="2" t="s">
        <v>47</v>
      </c>
      <c r="D2165" s="2" t="s">
        <v>12</v>
      </c>
      <c r="E2165" s="2" t="s">
        <v>74</v>
      </c>
      <c r="F2165" s="2" t="s">
        <v>976</v>
      </c>
      <c r="G2165" s="14" t="n">
        <v>19</v>
      </c>
      <c r="H2165" s="14" t="n">
        <v>9.92</v>
      </c>
      <c r="I2165" s="14" t="n">
        <v>19.5</v>
      </c>
      <c r="J2165" s="23" t="n">
        <f aca="false">IF(AND(E2165="Priority",ISNUMBER('Cost model'!N365)),'Cost model'!N365,'Cost model'!M365)</f>
        <v>45</v>
      </c>
      <c r="K2165" s="14" t="n">
        <f aca="false">J2165-H2165</f>
        <v>35.08</v>
      </c>
      <c r="L2165" s="14" t="n">
        <f aca="false">G2165-H2165</f>
        <v>9.08</v>
      </c>
    </row>
    <row r="2166" customFormat="false" ht="15" hidden="false" customHeight="false" outlineLevel="0" collapsed="false">
      <c r="A2166" s="2" t="s">
        <v>124</v>
      </c>
      <c r="B2166" s="2" t="s">
        <v>124</v>
      </c>
      <c r="C2166" s="2" t="s">
        <v>48</v>
      </c>
      <c r="D2166" s="2" t="s">
        <v>12</v>
      </c>
      <c r="E2166" s="2" t="s">
        <v>74</v>
      </c>
      <c r="F2166" s="2" t="s">
        <v>977</v>
      </c>
      <c r="G2166" s="14" t="n">
        <v>12.5</v>
      </c>
      <c r="H2166" s="14" t="n">
        <v>9.37</v>
      </c>
      <c r="I2166" s="14" t="n">
        <v>12.5</v>
      </c>
      <c r="J2166" s="23" t="n">
        <f aca="false">IF(AND(E2166="Priority",ISNUMBER('Cost model'!N321)),'Cost model'!N321,'Cost model'!M321)</f>
        <v>40</v>
      </c>
      <c r="K2166" s="14" t="n">
        <f aca="false">J2166-H2166</f>
        <v>30.63</v>
      </c>
      <c r="L2166" s="14" t="n">
        <f aca="false">G2166-H2166</f>
        <v>3.13</v>
      </c>
    </row>
    <row r="2167" customFormat="false" ht="15" hidden="false" customHeight="false" outlineLevel="0" collapsed="false">
      <c r="A2167" s="2" t="s">
        <v>221</v>
      </c>
      <c r="B2167" s="2" t="s">
        <v>221</v>
      </c>
      <c r="C2167" s="2" t="s">
        <v>47</v>
      </c>
      <c r="D2167" s="2" t="s">
        <v>15</v>
      </c>
      <c r="E2167" s="2" t="s">
        <v>74</v>
      </c>
      <c r="F2167" s="2" t="s">
        <v>977</v>
      </c>
      <c r="G2167" s="14" t="n">
        <v>25</v>
      </c>
      <c r="H2167" s="14" t="n">
        <v>204.88</v>
      </c>
      <c r="I2167" s="14" t="n">
        <v>45</v>
      </c>
      <c r="J2167" s="23" t="n">
        <f aca="false">IF(AND(E2167="Priority",ISNUMBER('Cost model'!N749)),'Cost model'!N749,'Cost model'!M749)</f>
        <v>110</v>
      </c>
      <c r="K2167" s="14" t="n">
        <f aca="false">J2167-H2167</f>
        <v>-94.88</v>
      </c>
      <c r="L2167" s="14" t="n">
        <f aca="false">G2167-H2167</f>
        <v>-179.88</v>
      </c>
    </row>
    <row r="2168" customFormat="false" ht="15" hidden="false" customHeight="false" outlineLevel="0" collapsed="false">
      <c r="A2168" s="2" t="s">
        <v>142</v>
      </c>
      <c r="B2168" s="2" t="s">
        <v>124</v>
      </c>
      <c r="C2168" s="2" t="s">
        <v>48</v>
      </c>
      <c r="D2168" s="2" t="s">
        <v>10</v>
      </c>
      <c r="E2168" s="2" t="s">
        <v>74</v>
      </c>
      <c r="F2168" s="2" t="s">
        <v>976</v>
      </c>
      <c r="G2168" s="14" t="n">
        <v>14.5</v>
      </c>
      <c r="H2168" s="14" t="n">
        <v>9.01</v>
      </c>
      <c r="I2168" s="14" t="n">
        <v>14.5</v>
      </c>
      <c r="J2168" s="23" t="n">
        <f aca="false">IF(AND(E2168="Priority",ISNUMBER('Cost model'!N663)),'Cost model'!N663,'Cost model'!M663)</f>
        <v>18.5</v>
      </c>
      <c r="K2168" s="14" t="n">
        <f aca="false">J2168-H2168</f>
        <v>9.49</v>
      </c>
      <c r="L2168" s="14" t="n">
        <f aca="false">G2168-H2168</f>
        <v>5.49</v>
      </c>
    </row>
    <row r="2169" customFormat="false" ht="15" hidden="false" customHeight="false" outlineLevel="0" collapsed="false">
      <c r="A2169" s="2" t="s">
        <v>124</v>
      </c>
      <c r="B2169" s="2" t="s">
        <v>124</v>
      </c>
      <c r="C2169" s="2" t="s">
        <v>49</v>
      </c>
      <c r="D2169" s="2" t="s">
        <v>12</v>
      </c>
      <c r="E2169" s="2" t="s">
        <v>83</v>
      </c>
      <c r="F2169" s="2" t="s">
        <v>977</v>
      </c>
      <c r="G2169" s="14" t="n">
        <v>29.5</v>
      </c>
      <c r="H2169" s="14" t="n">
        <v>19.98</v>
      </c>
      <c r="I2169" s="14" t="n">
        <v>29.5</v>
      </c>
      <c r="J2169" s="23" t="n">
        <f aca="false">IF(AND(E2169="Priority",ISNUMBER('Cost model'!N322)),'Cost model'!N322,'Cost model'!M322)</f>
        <v>65</v>
      </c>
      <c r="K2169" s="14" t="n">
        <f aca="false">J2169-H2169</f>
        <v>45.02</v>
      </c>
      <c r="L2169" s="14" t="n">
        <f aca="false">G2169-H2169</f>
        <v>9.52</v>
      </c>
    </row>
    <row r="2170" customFormat="false" ht="15" hidden="false" customHeight="false" outlineLevel="0" collapsed="false">
      <c r="A2170" s="2" t="s">
        <v>124</v>
      </c>
      <c r="B2170" s="2" t="s">
        <v>124</v>
      </c>
      <c r="C2170" s="2" t="s">
        <v>48</v>
      </c>
      <c r="D2170" s="2" t="s">
        <v>10</v>
      </c>
      <c r="E2170" s="2" t="s">
        <v>74</v>
      </c>
      <c r="F2170" s="2" t="s">
        <v>977</v>
      </c>
      <c r="G2170" s="14" t="n">
        <v>12.5</v>
      </c>
      <c r="H2170" s="14" t="n">
        <v>10.15</v>
      </c>
      <c r="I2170" s="14" t="n">
        <v>12.5</v>
      </c>
      <c r="J2170" s="23" t="n">
        <f aca="false">IF(AND(E2170="Priority",ISNUMBER('Cost model'!N318)),'Cost model'!N318,'Cost model'!M318)</f>
        <v>14.5</v>
      </c>
      <c r="K2170" s="14" t="n">
        <f aca="false">J2170-H2170</f>
        <v>4.35</v>
      </c>
      <c r="L2170" s="14" t="n">
        <f aca="false">G2170-H2170</f>
        <v>2.35</v>
      </c>
    </row>
    <row r="2171" customFormat="false" ht="15" hidden="false" customHeight="false" outlineLevel="0" collapsed="false">
      <c r="A2171" s="2" t="s">
        <v>124</v>
      </c>
      <c r="B2171" s="2" t="s">
        <v>124</v>
      </c>
      <c r="C2171" s="2" t="s">
        <v>48</v>
      </c>
      <c r="D2171" s="2" t="s">
        <v>10</v>
      </c>
      <c r="E2171" s="2" t="s">
        <v>74</v>
      </c>
      <c r="F2171" s="2" t="s">
        <v>977</v>
      </c>
      <c r="G2171" s="14" t="n">
        <v>12.5</v>
      </c>
      <c r="H2171" s="14" t="n">
        <v>29.39</v>
      </c>
      <c r="I2171" s="14" t="n">
        <v>12.5</v>
      </c>
      <c r="J2171" s="23" t="n">
        <f aca="false">IF(AND(E2171="Priority",ISNUMBER('Cost model'!N318)),'Cost model'!N318,'Cost model'!M318)</f>
        <v>14.5</v>
      </c>
      <c r="K2171" s="14" t="n">
        <f aca="false">J2171-H2171</f>
        <v>-14.89</v>
      </c>
      <c r="L2171" s="14" t="n">
        <f aca="false">G2171-H2171</f>
        <v>-16.89</v>
      </c>
    </row>
    <row r="2172" customFormat="false" ht="15" hidden="false" customHeight="false" outlineLevel="0" collapsed="false">
      <c r="A2172" s="2" t="s">
        <v>142</v>
      </c>
      <c r="B2172" s="2" t="s">
        <v>142</v>
      </c>
      <c r="C2172" s="2" t="s">
        <v>47</v>
      </c>
      <c r="D2172" s="2" t="s">
        <v>10</v>
      </c>
      <c r="E2172" s="2" t="s">
        <v>74</v>
      </c>
      <c r="F2172" s="2" t="s">
        <v>977</v>
      </c>
      <c r="G2172" s="14" t="n">
        <v>19.5</v>
      </c>
      <c r="H2172" s="14" t="n">
        <v>22.84</v>
      </c>
      <c r="I2172" s="14" t="n">
        <v>9.5</v>
      </c>
      <c r="J2172" s="23" t="n">
        <f aca="false">IF(AND(E2172="Priority",ISNUMBER('Cost model'!N632)),'Cost model'!N632,'Cost model'!M632)</f>
        <v>9.5</v>
      </c>
      <c r="K2172" s="14" t="n">
        <f aca="false">J2172-H2172</f>
        <v>-13.34</v>
      </c>
      <c r="L2172" s="14" t="n">
        <f aca="false">G2172-H2172</f>
        <v>-3.34</v>
      </c>
    </row>
    <row r="2173" customFormat="false" ht="15" hidden="false" customHeight="false" outlineLevel="0" collapsed="false">
      <c r="A2173" s="2" t="s">
        <v>174</v>
      </c>
      <c r="B2173" s="2" t="s">
        <v>174</v>
      </c>
      <c r="C2173" s="2" t="s">
        <v>49</v>
      </c>
      <c r="D2173" s="2" t="s">
        <v>10</v>
      </c>
      <c r="E2173" s="2" t="s">
        <v>74</v>
      </c>
      <c r="F2173" s="2" t="s">
        <v>977</v>
      </c>
      <c r="G2173" s="14" t="n">
        <v>19.5</v>
      </c>
      <c r="H2173" s="14" t="n">
        <v>44.32</v>
      </c>
      <c r="I2173" s="14" t="n">
        <v>17.5</v>
      </c>
      <c r="J2173" s="23" t="n">
        <f aca="false">IF(AND(E2173="Priority",ISNUMBER('Cost model'!N169)),'Cost model'!N169,'Cost model'!M169)</f>
        <v>18.5</v>
      </c>
      <c r="K2173" s="14" t="n">
        <f aca="false">J2173-H2173</f>
        <v>-25.82</v>
      </c>
      <c r="L2173" s="14" t="n">
        <f aca="false">G2173-H2173</f>
        <v>-24.82</v>
      </c>
    </row>
    <row r="2174" customFormat="false" ht="15" hidden="false" customHeight="false" outlineLevel="0" collapsed="false">
      <c r="A2174" s="2" t="s">
        <v>221</v>
      </c>
      <c r="B2174" s="2" t="s">
        <v>221</v>
      </c>
      <c r="C2174" s="2" t="s">
        <v>47</v>
      </c>
      <c r="D2174" s="2" t="s">
        <v>10</v>
      </c>
      <c r="E2174" s="2" t="s">
        <v>74</v>
      </c>
      <c r="F2174" s="2" t="s">
        <v>977</v>
      </c>
      <c r="G2174" s="14" t="n">
        <v>9.5</v>
      </c>
      <c r="H2174" s="14" t="n">
        <v>20.13</v>
      </c>
      <c r="I2174" s="14" t="n">
        <v>9.5</v>
      </c>
      <c r="J2174" s="23" t="n">
        <f aca="false">IF(AND(E2174="Priority",ISNUMBER('Cost model'!N737)),'Cost model'!N737,'Cost model'!M737)</f>
        <v>8.5</v>
      </c>
      <c r="K2174" s="14" t="n">
        <f aca="false">J2174-H2174</f>
        <v>-11.63</v>
      </c>
      <c r="L2174" s="14" t="n">
        <f aca="false">G2174-H2174</f>
        <v>-10.63</v>
      </c>
    </row>
    <row r="2175" customFormat="false" ht="15" hidden="false" customHeight="false" outlineLevel="0" collapsed="false">
      <c r="A2175" s="2" t="s">
        <v>124</v>
      </c>
      <c r="B2175" s="2" t="s">
        <v>124</v>
      </c>
      <c r="C2175" s="2" t="s">
        <v>48</v>
      </c>
      <c r="D2175" s="2" t="s">
        <v>12</v>
      </c>
      <c r="E2175" s="2" t="s">
        <v>74</v>
      </c>
      <c r="F2175" s="2" t="s">
        <v>977</v>
      </c>
      <c r="G2175" s="14" t="n">
        <v>12.5</v>
      </c>
      <c r="H2175" s="14" t="n">
        <v>10.76</v>
      </c>
      <c r="I2175" s="14" t="n">
        <v>12.5</v>
      </c>
      <c r="J2175" s="23" t="n">
        <f aca="false">IF(AND(E2175="Priority",ISNUMBER('Cost model'!N321)),'Cost model'!N321,'Cost model'!M321)</f>
        <v>40</v>
      </c>
      <c r="K2175" s="14" t="n">
        <f aca="false">J2175-H2175</f>
        <v>29.24</v>
      </c>
      <c r="L2175" s="14" t="n">
        <f aca="false">G2175-H2175</f>
        <v>1.74</v>
      </c>
    </row>
    <row r="2176" customFormat="false" ht="15" hidden="false" customHeight="false" outlineLevel="0" collapsed="false">
      <c r="A2176" s="2" t="s">
        <v>124</v>
      </c>
      <c r="B2176" s="2" t="s">
        <v>124</v>
      </c>
      <c r="C2176" s="2" t="s">
        <v>47</v>
      </c>
      <c r="D2176" s="2" t="s">
        <v>10</v>
      </c>
      <c r="E2176" s="2" t="s">
        <v>74</v>
      </c>
      <c r="F2176" s="2" t="s">
        <v>977</v>
      </c>
      <c r="G2176" s="14" t="n">
        <v>9.5</v>
      </c>
      <c r="H2176" s="14" t="n">
        <v>6.06</v>
      </c>
      <c r="I2176" s="14" t="n">
        <v>9.5</v>
      </c>
      <c r="J2176" s="23" t="n">
        <f aca="false">IF(AND(E2176="Priority",ISNUMBER('Cost model'!N317)),'Cost model'!N317,'Cost model'!M317)</f>
        <v>10.5</v>
      </c>
      <c r="K2176" s="14" t="n">
        <f aca="false">J2176-H2176</f>
        <v>4.44</v>
      </c>
      <c r="L2176" s="14" t="n">
        <f aca="false">G2176-H2176</f>
        <v>3.44</v>
      </c>
    </row>
    <row r="2177" customFormat="false" ht="15" hidden="false" customHeight="false" outlineLevel="0" collapsed="false">
      <c r="A2177" s="2" t="s">
        <v>142</v>
      </c>
      <c r="B2177" s="2" t="s">
        <v>174</v>
      </c>
      <c r="C2177" s="2" t="s">
        <v>49</v>
      </c>
      <c r="D2177" s="2" t="s">
        <v>10</v>
      </c>
      <c r="E2177" s="2" t="s">
        <v>74</v>
      </c>
      <c r="F2177" s="2" t="s">
        <v>976</v>
      </c>
      <c r="G2177" s="14" t="n">
        <v>17.5</v>
      </c>
      <c r="H2177" s="14" t="n">
        <v>10.05</v>
      </c>
      <c r="I2177" s="14" t="n">
        <v>17.5</v>
      </c>
      <c r="J2177" s="23" t="n">
        <f aca="false">IF(AND(E2177="Priority",ISNUMBER('Cost model'!N694)),'Cost model'!N694,'Cost model'!M694)</f>
        <v>17.5</v>
      </c>
      <c r="K2177" s="14" t="n">
        <f aca="false">J2177-H2177</f>
        <v>7.45</v>
      </c>
      <c r="L2177" s="14" t="n">
        <f aca="false">G2177-H2177</f>
        <v>7.45</v>
      </c>
    </row>
    <row r="2178" customFormat="false" ht="15" hidden="false" customHeight="false" outlineLevel="0" collapsed="false">
      <c r="A2178" s="2" t="s">
        <v>174</v>
      </c>
      <c r="B2178" s="2" t="s">
        <v>174</v>
      </c>
      <c r="C2178" s="2" t="s">
        <v>47</v>
      </c>
      <c r="D2178" s="2" t="s">
        <v>10</v>
      </c>
      <c r="E2178" s="2" t="s">
        <v>74</v>
      </c>
      <c r="F2178" s="2" t="s">
        <v>977</v>
      </c>
      <c r="G2178" s="14" t="n">
        <v>9.5</v>
      </c>
      <c r="H2178" s="14" t="n">
        <v>6.45</v>
      </c>
      <c r="I2178" s="14" t="n">
        <v>9.5</v>
      </c>
      <c r="J2178" s="23" t="n">
        <f aca="false">IF(AND(E2178="Priority",ISNUMBER('Cost model'!N167)),'Cost model'!N167,'Cost model'!M167)</f>
        <v>8.5</v>
      </c>
      <c r="K2178" s="14" t="n">
        <f aca="false">J2178-H2178</f>
        <v>2.05</v>
      </c>
      <c r="L2178" s="14" t="n">
        <f aca="false">G2178-H2178</f>
        <v>3.05</v>
      </c>
    </row>
    <row r="2179" customFormat="false" ht="15" hidden="false" customHeight="false" outlineLevel="0" collapsed="false">
      <c r="A2179" s="2" t="s">
        <v>124</v>
      </c>
      <c r="B2179" s="2" t="s">
        <v>124</v>
      </c>
      <c r="C2179" s="2" t="s">
        <v>49</v>
      </c>
      <c r="D2179" s="2" t="s">
        <v>10</v>
      </c>
      <c r="E2179" s="2" t="s">
        <v>74</v>
      </c>
      <c r="F2179" s="2" t="s">
        <v>977</v>
      </c>
      <c r="G2179" s="14" t="n">
        <v>17.5</v>
      </c>
      <c r="H2179" s="14" t="n">
        <v>10.69</v>
      </c>
      <c r="I2179" s="14" t="n">
        <v>17.5</v>
      </c>
      <c r="J2179" s="23" t="n">
        <f aca="false">IF(AND(E2179="Priority",ISNUMBER('Cost model'!N319)),'Cost model'!N319,'Cost model'!M319)</f>
        <v>16.5</v>
      </c>
      <c r="K2179" s="14" t="n">
        <f aca="false">J2179-H2179</f>
        <v>5.81</v>
      </c>
      <c r="L2179" s="14" t="n">
        <f aca="false">G2179-H2179</f>
        <v>6.81</v>
      </c>
    </row>
    <row r="2180" customFormat="false" ht="15" hidden="false" customHeight="false" outlineLevel="0" collapsed="false">
      <c r="A2180" s="2" t="s">
        <v>174</v>
      </c>
      <c r="B2180" s="2" t="s">
        <v>174</v>
      </c>
      <c r="C2180" s="2" t="s">
        <v>47</v>
      </c>
      <c r="D2180" s="2" t="s">
        <v>12</v>
      </c>
      <c r="E2180" s="2" t="s">
        <v>74</v>
      </c>
      <c r="F2180" s="2" t="s">
        <v>977</v>
      </c>
      <c r="G2180" s="14" t="n">
        <v>9.5</v>
      </c>
      <c r="H2180" s="14" t="n">
        <v>7.21</v>
      </c>
      <c r="I2180" s="14" t="n">
        <v>9.5</v>
      </c>
      <c r="J2180" s="23" t="n">
        <f aca="false">IF(AND(E2180="Priority",ISNUMBER('Cost model'!N170)),'Cost model'!N170,'Cost model'!M170)</f>
        <v>25.5</v>
      </c>
      <c r="K2180" s="14" t="n">
        <f aca="false">J2180-H2180</f>
        <v>18.29</v>
      </c>
      <c r="L2180" s="14" t="n">
        <f aca="false">G2180-H2180</f>
        <v>2.29</v>
      </c>
    </row>
    <row r="2181" customFormat="false" ht="15" hidden="false" customHeight="false" outlineLevel="0" collapsed="false">
      <c r="A2181" s="2" t="s">
        <v>142</v>
      </c>
      <c r="B2181" s="2" t="s">
        <v>142</v>
      </c>
      <c r="C2181" s="2" t="s">
        <v>48</v>
      </c>
      <c r="D2181" s="2" t="s">
        <v>12</v>
      </c>
      <c r="E2181" s="2" t="s">
        <v>74</v>
      </c>
      <c r="F2181" s="2" t="s">
        <v>977</v>
      </c>
      <c r="G2181" s="14" t="n">
        <v>12.5</v>
      </c>
      <c r="H2181" s="14" t="n">
        <v>18.27</v>
      </c>
      <c r="I2181" s="14" t="n">
        <v>12.5</v>
      </c>
      <c r="J2181" s="23" t="n">
        <f aca="false">IF(AND(E2181="Priority",ISNUMBER('Cost model'!N636)),'Cost model'!N636,'Cost model'!M636)</f>
        <v>40</v>
      </c>
      <c r="K2181" s="14" t="n">
        <f aca="false">J2181-H2181</f>
        <v>21.73</v>
      </c>
      <c r="L2181" s="14" t="n">
        <f aca="false">G2181-H2181</f>
        <v>-5.77</v>
      </c>
    </row>
    <row r="2182" customFormat="false" ht="15" hidden="false" customHeight="false" outlineLevel="0" collapsed="false">
      <c r="A2182" s="2" t="s">
        <v>158</v>
      </c>
      <c r="B2182" s="2" t="s">
        <v>158</v>
      </c>
      <c r="C2182" s="2" t="s">
        <v>47</v>
      </c>
      <c r="D2182" s="2" t="s">
        <v>10</v>
      </c>
      <c r="E2182" s="2" t="s">
        <v>74</v>
      </c>
      <c r="F2182" s="2" t="s">
        <v>977</v>
      </c>
      <c r="G2182" s="14" t="n">
        <v>9.5</v>
      </c>
      <c r="H2182" s="14" t="n">
        <v>12.56</v>
      </c>
      <c r="I2182" s="14" t="n">
        <v>9.5</v>
      </c>
      <c r="J2182" s="23" t="n">
        <f aca="false">IF(AND(E2182="Priority",ISNUMBER('Cost model'!N422)),'Cost model'!N422,'Cost model'!M422)</f>
        <v>8.5</v>
      </c>
      <c r="K2182" s="14" t="n">
        <f aca="false">J2182-H2182</f>
        <v>-4.06</v>
      </c>
      <c r="L2182" s="14" t="n">
        <f aca="false">G2182-H2182</f>
        <v>-3.06</v>
      </c>
    </row>
    <row r="2183" customFormat="false" ht="15" hidden="false" customHeight="false" outlineLevel="0" collapsed="false">
      <c r="A2183" s="2" t="s">
        <v>174</v>
      </c>
      <c r="B2183" s="2" t="s">
        <v>174</v>
      </c>
      <c r="C2183" s="2" t="s">
        <v>49</v>
      </c>
      <c r="D2183" s="2" t="s">
        <v>14</v>
      </c>
      <c r="E2183" s="2" t="s">
        <v>74</v>
      </c>
      <c r="F2183" s="2" t="s">
        <v>977</v>
      </c>
      <c r="G2183" s="14" t="n">
        <v>50</v>
      </c>
      <c r="H2183" s="14" t="n">
        <v>95.8</v>
      </c>
      <c r="I2183" s="14" t="n">
        <v>85</v>
      </c>
      <c r="J2183" s="23" t="n">
        <f aca="false">IF(AND(E2183="Priority",ISNUMBER('Cost model'!N178)),'Cost model'!N178,'Cost model'!M178)</f>
        <v>145</v>
      </c>
      <c r="K2183" s="14" t="n">
        <f aca="false">J2183-H2183</f>
        <v>49.2</v>
      </c>
      <c r="L2183" s="14" t="n">
        <f aca="false">G2183-H2183</f>
        <v>-45.8</v>
      </c>
    </row>
    <row r="2184" customFormat="false" ht="15" hidden="false" customHeight="false" outlineLevel="0" collapsed="false">
      <c r="A2184" s="2" t="s">
        <v>221</v>
      </c>
      <c r="B2184" s="2" t="s">
        <v>221</v>
      </c>
      <c r="C2184" s="2" t="s">
        <v>47</v>
      </c>
      <c r="D2184" s="2" t="s">
        <v>10</v>
      </c>
      <c r="E2184" s="2" t="s">
        <v>74</v>
      </c>
      <c r="F2184" s="2" t="s">
        <v>977</v>
      </c>
      <c r="G2184" s="14" t="n">
        <v>9.5</v>
      </c>
      <c r="H2184" s="14" t="n">
        <v>6.42</v>
      </c>
      <c r="I2184" s="14" t="n">
        <v>9.5</v>
      </c>
      <c r="J2184" s="23" t="n">
        <f aca="false">IF(AND(E2184="Priority",ISNUMBER('Cost model'!N737)),'Cost model'!N737,'Cost model'!M737)</f>
        <v>8.5</v>
      </c>
      <c r="K2184" s="14" t="n">
        <f aca="false">J2184-H2184</f>
        <v>2.08</v>
      </c>
      <c r="L2184" s="14" t="n">
        <f aca="false">G2184-H2184</f>
        <v>3.08</v>
      </c>
    </row>
    <row r="2185" customFormat="false" ht="15" hidden="false" customHeight="false" outlineLevel="0" collapsed="false">
      <c r="A2185" s="2" t="s">
        <v>158</v>
      </c>
      <c r="B2185" s="2" t="s">
        <v>158</v>
      </c>
      <c r="C2185" s="2" t="s">
        <v>49</v>
      </c>
      <c r="D2185" s="2" t="s">
        <v>10</v>
      </c>
      <c r="E2185" s="2" t="s">
        <v>83</v>
      </c>
      <c r="F2185" s="2" t="s">
        <v>977</v>
      </c>
      <c r="G2185" s="14" t="n">
        <v>24.5</v>
      </c>
      <c r="H2185" s="14" t="n">
        <v>20.13</v>
      </c>
      <c r="I2185" s="14" t="n">
        <v>24.5</v>
      </c>
      <c r="J2185" s="23" t="n">
        <f aca="false">IF(AND(E2185="Priority",ISNUMBER('Cost model'!N424)),'Cost model'!N424,'Cost model'!M424)</f>
        <v>22.5</v>
      </c>
      <c r="K2185" s="14" t="n">
        <f aca="false">J2185-H2185</f>
        <v>2.37</v>
      </c>
      <c r="L2185" s="14" t="n">
        <f aca="false">G2185-H2185</f>
        <v>4.37</v>
      </c>
    </row>
    <row r="2186" customFormat="false" ht="15" hidden="false" customHeight="false" outlineLevel="0" collapsed="false">
      <c r="A2186" s="2" t="s">
        <v>174</v>
      </c>
      <c r="B2186" s="2" t="s">
        <v>174</v>
      </c>
      <c r="C2186" s="2" t="s">
        <v>48</v>
      </c>
      <c r="D2186" s="2" t="s">
        <v>10</v>
      </c>
      <c r="E2186" s="2" t="s">
        <v>83</v>
      </c>
      <c r="F2186" s="2" t="s">
        <v>977</v>
      </c>
      <c r="G2186" s="14" t="n">
        <v>17.5</v>
      </c>
      <c r="H2186" s="14" t="n">
        <v>7.21</v>
      </c>
      <c r="I2186" s="14" t="n">
        <v>17.5</v>
      </c>
      <c r="J2186" s="23" t="n">
        <f aca="false">IF(AND(E2186="Priority",ISNUMBER('Cost model'!N168)),'Cost model'!N168,'Cost model'!M168)</f>
        <v>18.5</v>
      </c>
      <c r="K2186" s="14" t="n">
        <f aca="false">J2186-H2186</f>
        <v>11.29</v>
      </c>
      <c r="L2186" s="14" t="n">
        <f aca="false">G2186-H2186</f>
        <v>10.29</v>
      </c>
    </row>
    <row r="2187" customFormat="false" ht="15" hidden="false" customHeight="false" outlineLevel="0" collapsed="false">
      <c r="A2187" s="2" t="s">
        <v>342</v>
      </c>
      <c r="B2187" s="2" t="s">
        <v>158</v>
      </c>
      <c r="C2187" s="2" t="s">
        <v>49</v>
      </c>
      <c r="D2187" s="2" t="s">
        <v>10</v>
      </c>
      <c r="E2187" s="2" t="s">
        <v>74</v>
      </c>
      <c r="F2187" s="2" t="s">
        <v>976</v>
      </c>
      <c r="G2187" s="14" t="n">
        <v>19.5</v>
      </c>
      <c r="H2187" s="14" t="n">
        <v>20.13</v>
      </c>
      <c r="I2187" s="14" t="n">
        <v>19.5</v>
      </c>
      <c r="J2187" s="23" t="n">
        <f aca="false">IF(AND(E2187="Priority",ISNUMBER('Cost model'!N214)),'Cost model'!N214,'Cost model'!M214)</f>
        <v>24.5</v>
      </c>
      <c r="K2187" s="14" t="n">
        <f aca="false">J2187-H2187</f>
        <v>4.37</v>
      </c>
      <c r="L2187" s="14" t="n">
        <f aca="false">G2187-H2187</f>
        <v>-0.629999999999999</v>
      </c>
    </row>
    <row r="2188" customFormat="false" ht="15" hidden="false" customHeight="false" outlineLevel="0" collapsed="false">
      <c r="A2188" s="2" t="s">
        <v>142</v>
      </c>
      <c r="B2188" s="2" t="s">
        <v>158</v>
      </c>
      <c r="C2188" s="2" t="s">
        <v>48</v>
      </c>
      <c r="D2188" s="2" t="s">
        <v>10</v>
      </c>
      <c r="E2188" s="2" t="s">
        <v>74</v>
      </c>
      <c r="F2188" s="2" t="s">
        <v>976</v>
      </c>
      <c r="G2188" s="14" t="n">
        <v>9.5</v>
      </c>
      <c r="H2188" s="14" t="n">
        <v>8.83</v>
      </c>
      <c r="I2188" s="14" t="n">
        <v>14.5</v>
      </c>
      <c r="J2188" s="23" t="n">
        <f aca="false">IF(AND(E2188="Priority",ISNUMBER('Cost model'!N648)),'Cost model'!N648,'Cost model'!M648)</f>
        <v>13.5</v>
      </c>
      <c r="K2188" s="14" t="n">
        <f aca="false">J2188-H2188</f>
        <v>4.67</v>
      </c>
      <c r="L2188" s="14" t="n">
        <f aca="false">G2188-H2188</f>
        <v>0.67</v>
      </c>
    </row>
    <row r="2189" customFormat="false" ht="15" hidden="false" customHeight="false" outlineLevel="0" collapsed="false">
      <c r="A2189" s="2" t="s">
        <v>142</v>
      </c>
      <c r="B2189" s="2" t="s">
        <v>142</v>
      </c>
      <c r="C2189" s="2" t="s">
        <v>47</v>
      </c>
      <c r="D2189" s="2" t="s">
        <v>12</v>
      </c>
      <c r="E2189" s="2" t="s">
        <v>74</v>
      </c>
      <c r="F2189" s="2" t="s">
        <v>977</v>
      </c>
      <c r="G2189" s="14" t="n">
        <v>19</v>
      </c>
      <c r="H2189" s="14" t="n">
        <v>25.7</v>
      </c>
      <c r="I2189" s="14" t="n">
        <v>9.5</v>
      </c>
      <c r="J2189" s="23" t="n">
        <f aca="false">IF(AND(E2189="Priority",ISNUMBER('Cost model'!N635)),'Cost model'!N635,'Cost model'!M635)</f>
        <v>30.5</v>
      </c>
      <c r="K2189" s="14" t="n">
        <f aca="false">J2189-H2189</f>
        <v>4.8</v>
      </c>
      <c r="L2189" s="14" t="n">
        <f aca="false">G2189-H2189</f>
        <v>-6.7</v>
      </c>
    </row>
    <row r="2190" customFormat="false" ht="15" hidden="false" customHeight="false" outlineLevel="0" collapsed="false">
      <c r="A2190" s="2" t="s">
        <v>221</v>
      </c>
      <c r="B2190" s="2" t="s">
        <v>221</v>
      </c>
      <c r="C2190" s="2" t="s">
        <v>49</v>
      </c>
      <c r="D2190" s="2" t="s">
        <v>12</v>
      </c>
      <c r="E2190" s="2" t="s">
        <v>74</v>
      </c>
      <c r="F2190" s="2" t="s">
        <v>977</v>
      </c>
      <c r="G2190" s="14" t="n">
        <v>19.5</v>
      </c>
      <c r="H2190" s="14" t="n">
        <v>36.96</v>
      </c>
      <c r="I2190" s="14" t="n">
        <v>19.5</v>
      </c>
      <c r="J2190" s="23" t="n">
        <f aca="false">IF(AND(E2190="Priority",ISNUMBER('Cost model'!N742)),'Cost model'!N742,'Cost model'!M742)</f>
        <v>60</v>
      </c>
      <c r="K2190" s="14" t="n">
        <f aca="false">J2190-H2190</f>
        <v>23.04</v>
      </c>
      <c r="L2190" s="14" t="n">
        <f aca="false">G2190-H2190</f>
        <v>-17.46</v>
      </c>
    </row>
    <row r="2191" customFormat="false" ht="15" hidden="false" customHeight="false" outlineLevel="0" collapsed="false">
      <c r="A2191" s="2" t="s">
        <v>142</v>
      </c>
      <c r="B2191" s="2" t="s">
        <v>142</v>
      </c>
      <c r="C2191" s="2" t="s">
        <v>48</v>
      </c>
      <c r="D2191" s="2" t="s">
        <v>10</v>
      </c>
      <c r="E2191" s="2" t="s">
        <v>74</v>
      </c>
      <c r="F2191" s="2" t="s">
        <v>977</v>
      </c>
      <c r="G2191" s="14" t="n">
        <v>19.5</v>
      </c>
      <c r="H2191" s="14" t="n">
        <v>20.13</v>
      </c>
      <c r="I2191" s="14" t="n">
        <v>12.5</v>
      </c>
      <c r="J2191" s="23" t="n">
        <f aca="false">IF(AND(E2191="Priority",ISNUMBER('Cost model'!N633)),'Cost model'!N633,'Cost model'!M633)</f>
        <v>11.5</v>
      </c>
      <c r="K2191" s="14" t="n">
        <f aca="false">J2191-H2191</f>
        <v>-8.63</v>
      </c>
      <c r="L2191" s="14" t="n">
        <f aca="false">G2191-H2191</f>
        <v>-0.629999999999999</v>
      </c>
    </row>
    <row r="2192" customFormat="false" ht="15" hidden="false" customHeight="false" outlineLevel="0" collapsed="false">
      <c r="A2192" s="2" t="s">
        <v>205</v>
      </c>
      <c r="B2192" s="2" t="s">
        <v>142</v>
      </c>
      <c r="C2192" s="2" t="s">
        <v>48</v>
      </c>
      <c r="D2192" s="2" t="s">
        <v>10</v>
      </c>
      <c r="E2192" s="2" t="s">
        <v>83</v>
      </c>
      <c r="F2192" s="2" t="s">
        <v>976</v>
      </c>
      <c r="G2192" s="14" t="n">
        <v>19.5</v>
      </c>
      <c r="H2192" s="14" t="n">
        <v>51.37</v>
      </c>
      <c r="I2192" s="14" t="n">
        <v>19.5</v>
      </c>
      <c r="J2192" s="23" t="n">
        <f aca="false">IF(AND(E2192="Priority",ISNUMBER('Cost model'!N543)),'Cost model'!N543,'Cost model'!M543)</f>
        <v>25.5</v>
      </c>
      <c r="K2192" s="14" t="n">
        <f aca="false">J2192-H2192</f>
        <v>-25.87</v>
      </c>
      <c r="L2192" s="14" t="n">
        <f aca="false">G2192-H2192</f>
        <v>-31.87</v>
      </c>
    </row>
    <row r="2193" customFormat="false" ht="15" hidden="false" customHeight="false" outlineLevel="0" collapsed="false">
      <c r="A2193" s="2" t="s">
        <v>124</v>
      </c>
      <c r="B2193" s="2" t="s">
        <v>124</v>
      </c>
      <c r="C2193" s="2" t="s">
        <v>48</v>
      </c>
      <c r="D2193" s="2" t="s">
        <v>12</v>
      </c>
      <c r="E2193" s="2" t="s">
        <v>74</v>
      </c>
      <c r="F2193" s="2" t="s">
        <v>977</v>
      </c>
      <c r="G2193" s="14" t="n">
        <v>12.5</v>
      </c>
      <c r="H2193" s="14" t="n">
        <v>19.98</v>
      </c>
      <c r="I2193" s="14" t="n">
        <v>12.5</v>
      </c>
      <c r="J2193" s="23" t="n">
        <f aca="false">IF(AND(E2193="Priority",ISNUMBER('Cost model'!N321)),'Cost model'!N321,'Cost model'!M321)</f>
        <v>40</v>
      </c>
      <c r="K2193" s="14" t="n">
        <f aca="false">J2193-H2193</f>
        <v>20.02</v>
      </c>
      <c r="L2193" s="14" t="n">
        <f aca="false">G2193-H2193</f>
        <v>-7.48</v>
      </c>
    </row>
    <row r="2194" customFormat="false" ht="15" hidden="false" customHeight="false" outlineLevel="0" collapsed="false">
      <c r="A2194" s="2" t="s">
        <v>123</v>
      </c>
      <c r="B2194" s="2" t="s">
        <v>174</v>
      </c>
      <c r="C2194" s="2" t="s">
        <v>47</v>
      </c>
      <c r="D2194" s="2" t="s">
        <v>12</v>
      </c>
      <c r="E2194" s="2" t="s">
        <v>74</v>
      </c>
      <c r="F2194" s="2" t="s">
        <v>976</v>
      </c>
      <c r="G2194" s="14" t="n">
        <v>19.5</v>
      </c>
      <c r="H2194" s="14" t="n">
        <v>43.69</v>
      </c>
      <c r="I2194" s="14" t="n">
        <v>19.5</v>
      </c>
      <c r="J2194" s="23" t="n">
        <f aca="false">IF(AND(E2194="Priority",ISNUMBER('Cost model'!N50)),'Cost model'!N50,'Cost model'!M50)</f>
        <v>40</v>
      </c>
      <c r="K2194" s="14" t="n">
        <f aca="false">J2194-H2194</f>
        <v>-3.69</v>
      </c>
      <c r="L2194" s="14" t="n">
        <f aca="false">G2194-H2194</f>
        <v>-24.19</v>
      </c>
    </row>
    <row r="2195" customFormat="false" ht="15" hidden="false" customHeight="false" outlineLevel="0" collapsed="false">
      <c r="A2195" s="2" t="s">
        <v>158</v>
      </c>
      <c r="B2195" s="2" t="s">
        <v>158</v>
      </c>
      <c r="C2195" s="2" t="s">
        <v>47</v>
      </c>
      <c r="D2195" s="2" t="s">
        <v>10</v>
      </c>
      <c r="E2195" s="2" t="s">
        <v>74</v>
      </c>
      <c r="F2195" s="2" t="s">
        <v>977</v>
      </c>
      <c r="G2195" s="14" t="n">
        <v>9.5</v>
      </c>
      <c r="H2195" s="14" t="n">
        <v>7.14</v>
      </c>
      <c r="I2195" s="14" t="n">
        <v>9.5</v>
      </c>
      <c r="J2195" s="23" t="n">
        <f aca="false">IF(AND(E2195="Priority",ISNUMBER('Cost model'!N422)),'Cost model'!N422,'Cost model'!M422)</f>
        <v>8.5</v>
      </c>
      <c r="K2195" s="14" t="n">
        <f aca="false">J2195-H2195</f>
        <v>1.36</v>
      </c>
      <c r="L2195" s="14" t="n">
        <f aca="false">G2195-H2195</f>
        <v>2.36</v>
      </c>
    </row>
    <row r="2196" customFormat="false" ht="15" hidden="false" customHeight="false" outlineLevel="0" collapsed="false">
      <c r="A2196" s="2" t="s">
        <v>142</v>
      </c>
      <c r="B2196" s="2" t="s">
        <v>142</v>
      </c>
      <c r="C2196" s="2" t="s">
        <v>49</v>
      </c>
      <c r="D2196" s="2" t="s">
        <v>12</v>
      </c>
      <c r="E2196" s="2" t="s">
        <v>74</v>
      </c>
      <c r="F2196" s="2" t="s">
        <v>977</v>
      </c>
      <c r="G2196" s="14" t="n">
        <v>19.5</v>
      </c>
      <c r="H2196" s="14" t="n">
        <v>42.56</v>
      </c>
      <c r="I2196" s="14" t="n">
        <v>19.5</v>
      </c>
      <c r="J2196" s="23" t="n">
        <f aca="false">IF(AND(E2196="Priority",ISNUMBER('Cost model'!N637)),'Cost model'!N637,'Cost model'!M637)</f>
        <v>45</v>
      </c>
      <c r="K2196" s="14" t="n">
        <f aca="false">J2196-H2196</f>
        <v>2.44</v>
      </c>
      <c r="L2196" s="14" t="n">
        <f aca="false">G2196-H2196</f>
        <v>-23.06</v>
      </c>
    </row>
    <row r="2197" customFormat="false" ht="15" hidden="false" customHeight="false" outlineLevel="0" collapsed="false">
      <c r="A2197" s="2" t="s">
        <v>174</v>
      </c>
      <c r="B2197" s="2" t="s">
        <v>174</v>
      </c>
      <c r="C2197" s="2" t="s">
        <v>49</v>
      </c>
      <c r="D2197" s="2" t="s">
        <v>10</v>
      </c>
      <c r="E2197" s="2" t="s">
        <v>74</v>
      </c>
      <c r="F2197" s="2" t="s">
        <v>977</v>
      </c>
      <c r="G2197" s="14" t="n">
        <v>19.5</v>
      </c>
      <c r="H2197" s="14" t="n">
        <v>42.72</v>
      </c>
      <c r="I2197" s="14" t="n">
        <v>17.5</v>
      </c>
      <c r="J2197" s="23" t="n">
        <f aca="false">IF(AND(E2197="Priority",ISNUMBER('Cost model'!N169)),'Cost model'!N169,'Cost model'!M169)</f>
        <v>18.5</v>
      </c>
      <c r="K2197" s="14" t="n">
        <f aca="false">J2197-H2197</f>
        <v>-24.22</v>
      </c>
      <c r="L2197" s="14" t="n">
        <f aca="false">G2197-H2197</f>
        <v>-23.22</v>
      </c>
    </row>
    <row r="2198" customFormat="false" ht="15" hidden="false" customHeight="false" outlineLevel="0" collapsed="false">
      <c r="A2198" s="2" t="s">
        <v>124</v>
      </c>
      <c r="B2198" s="2" t="s">
        <v>124</v>
      </c>
      <c r="C2198" s="2" t="s">
        <v>48</v>
      </c>
      <c r="D2198" s="2" t="s">
        <v>12</v>
      </c>
      <c r="E2198" s="2" t="s">
        <v>74</v>
      </c>
      <c r="F2198" s="2" t="s">
        <v>977</v>
      </c>
      <c r="G2198" s="14" t="n">
        <v>12.5</v>
      </c>
      <c r="H2198" s="14" t="n">
        <v>41.1</v>
      </c>
      <c r="I2198" s="14" t="n">
        <v>12.5</v>
      </c>
      <c r="J2198" s="23" t="n">
        <f aca="false">IF(AND(E2198="Priority",ISNUMBER('Cost model'!N321)),'Cost model'!N321,'Cost model'!M321)</f>
        <v>40</v>
      </c>
      <c r="K2198" s="14" t="n">
        <f aca="false">J2198-H2198</f>
        <v>-1.1</v>
      </c>
      <c r="L2198" s="14" t="n">
        <f aca="false">G2198-H2198</f>
        <v>-28.6</v>
      </c>
    </row>
    <row r="2199" customFormat="false" ht="15" hidden="false" customHeight="false" outlineLevel="0" collapsed="false">
      <c r="A2199" s="2" t="s">
        <v>142</v>
      </c>
      <c r="B2199" s="2" t="s">
        <v>142</v>
      </c>
      <c r="C2199" s="2" t="s">
        <v>47</v>
      </c>
      <c r="D2199" s="2" t="s">
        <v>12</v>
      </c>
      <c r="E2199" s="2" t="s">
        <v>74</v>
      </c>
      <c r="F2199" s="2" t="s">
        <v>977</v>
      </c>
      <c r="G2199" s="14" t="n">
        <v>14.5</v>
      </c>
      <c r="H2199" s="14" t="n">
        <v>9.24</v>
      </c>
      <c r="I2199" s="14" t="n">
        <v>9.5</v>
      </c>
      <c r="J2199" s="23" t="n">
        <f aca="false">IF(AND(E2199="Priority",ISNUMBER('Cost model'!N635)),'Cost model'!N635,'Cost model'!M635)</f>
        <v>30.5</v>
      </c>
      <c r="K2199" s="14" t="n">
        <f aca="false">J2199-H2199</f>
        <v>21.26</v>
      </c>
      <c r="L2199" s="14" t="n">
        <f aca="false">G2199-H2199</f>
        <v>5.26</v>
      </c>
    </row>
    <row r="2200" customFormat="false" ht="15" hidden="false" customHeight="false" outlineLevel="0" collapsed="false">
      <c r="A2200" s="2" t="s">
        <v>221</v>
      </c>
      <c r="B2200" s="2" t="s">
        <v>221</v>
      </c>
      <c r="C2200" s="2" t="s">
        <v>47</v>
      </c>
      <c r="D2200" s="2" t="s">
        <v>10</v>
      </c>
      <c r="E2200" s="2" t="s">
        <v>74</v>
      </c>
      <c r="F2200" s="2" t="s">
        <v>977</v>
      </c>
      <c r="G2200" s="14" t="n">
        <v>9.5</v>
      </c>
      <c r="H2200" s="14" t="n">
        <v>23.53</v>
      </c>
      <c r="I2200" s="14" t="n">
        <v>9.5</v>
      </c>
      <c r="J2200" s="23" t="n">
        <f aca="false">IF(AND(E2200="Priority",ISNUMBER('Cost model'!N737)),'Cost model'!N737,'Cost model'!M737)</f>
        <v>8.5</v>
      </c>
      <c r="K2200" s="14" t="n">
        <f aca="false">J2200-H2200</f>
        <v>-15.03</v>
      </c>
      <c r="L2200" s="14" t="n">
        <f aca="false">G2200-H2200</f>
        <v>-14.03</v>
      </c>
    </row>
    <row r="2201" customFormat="false" ht="15" hidden="false" customHeight="false" outlineLevel="0" collapsed="false">
      <c r="A2201" s="2" t="s">
        <v>174</v>
      </c>
      <c r="B2201" s="2" t="s">
        <v>124</v>
      </c>
      <c r="C2201" s="2" t="s">
        <v>48</v>
      </c>
      <c r="D2201" s="2" t="s">
        <v>12</v>
      </c>
      <c r="E2201" s="2" t="s">
        <v>74</v>
      </c>
      <c r="F2201" s="2" t="s">
        <v>976</v>
      </c>
      <c r="G2201" s="14" t="n">
        <v>12.5</v>
      </c>
      <c r="H2201" s="14" t="n">
        <v>44.91</v>
      </c>
      <c r="I2201" s="14" t="n">
        <v>12.5</v>
      </c>
      <c r="J2201" s="23" t="n">
        <f aca="false">IF(AND(E2201="Priority",ISNUMBER('Cost model'!N111)),'Cost model'!N111,'Cost model'!M111)</f>
        <v>45</v>
      </c>
      <c r="K2201" s="14" t="n">
        <f aca="false">J2201-H2201</f>
        <v>0.0900000000000034</v>
      </c>
      <c r="L2201" s="14" t="n">
        <f aca="false">G2201-H2201</f>
        <v>-32.41</v>
      </c>
    </row>
    <row r="2202" customFormat="false" ht="15" hidden="false" customHeight="false" outlineLevel="0" collapsed="false">
      <c r="A2202" s="2" t="s">
        <v>142</v>
      </c>
      <c r="B2202" s="2" t="s">
        <v>174</v>
      </c>
      <c r="C2202" s="2" t="s">
        <v>48</v>
      </c>
      <c r="D2202" s="2" t="s">
        <v>14</v>
      </c>
      <c r="E2202" s="2" t="s">
        <v>74</v>
      </c>
      <c r="F2202" s="2" t="s">
        <v>976</v>
      </c>
      <c r="G2202" s="14" t="n">
        <v>24.5</v>
      </c>
      <c r="H2202" s="14" t="n">
        <v>118.55</v>
      </c>
      <c r="I2202" s="14" t="n">
        <v>125</v>
      </c>
      <c r="J2202" s="23" t="n">
        <f aca="false">IF(AND(E2202="Priority",ISNUMBER('Cost model'!N702)),'Cost model'!N702,'Cost model'!M702)</f>
        <v>130</v>
      </c>
      <c r="K2202" s="14" t="n">
        <f aca="false">J2202-H2202</f>
        <v>11.45</v>
      </c>
      <c r="L2202" s="14" t="n">
        <f aca="false">G2202-H2202</f>
        <v>-94.05</v>
      </c>
    </row>
    <row r="2203" customFormat="false" ht="15" hidden="false" customHeight="false" outlineLevel="0" collapsed="false">
      <c r="A2203" s="2" t="s">
        <v>124</v>
      </c>
      <c r="B2203" s="2" t="s">
        <v>124</v>
      </c>
      <c r="C2203" s="2" t="s">
        <v>48</v>
      </c>
      <c r="D2203" s="2" t="s">
        <v>12</v>
      </c>
      <c r="E2203" s="2" t="s">
        <v>74</v>
      </c>
      <c r="F2203" s="2" t="s">
        <v>977</v>
      </c>
      <c r="G2203" s="14" t="n">
        <v>9.5</v>
      </c>
      <c r="H2203" s="14" t="n">
        <v>16.69</v>
      </c>
      <c r="I2203" s="14" t="n">
        <v>12.5</v>
      </c>
      <c r="J2203" s="23" t="n">
        <f aca="false">IF(AND(E2203="Priority",ISNUMBER('Cost model'!N321)),'Cost model'!N321,'Cost model'!M321)</f>
        <v>40</v>
      </c>
      <c r="K2203" s="14" t="n">
        <f aca="false">J2203-H2203</f>
        <v>23.31</v>
      </c>
      <c r="L2203" s="14" t="n">
        <f aca="false">G2203-H2203</f>
        <v>-7.19</v>
      </c>
    </row>
    <row r="2204" customFormat="false" ht="15" hidden="false" customHeight="false" outlineLevel="0" collapsed="false">
      <c r="A2204" s="2" t="s">
        <v>174</v>
      </c>
      <c r="B2204" s="2" t="s">
        <v>174</v>
      </c>
      <c r="C2204" s="2" t="s">
        <v>48</v>
      </c>
      <c r="D2204" s="2" t="s">
        <v>10</v>
      </c>
      <c r="E2204" s="2" t="s">
        <v>74</v>
      </c>
      <c r="F2204" s="2" t="s">
        <v>977</v>
      </c>
      <c r="G2204" s="14" t="n">
        <v>12.5</v>
      </c>
      <c r="H2204" s="14" t="n">
        <v>9.01</v>
      </c>
      <c r="I2204" s="14" t="n">
        <v>12.5</v>
      </c>
      <c r="J2204" s="23" t="n">
        <f aca="false">IF(AND(E2204="Priority",ISNUMBER('Cost model'!N168)),'Cost model'!N168,'Cost model'!M168)</f>
        <v>13.5</v>
      </c>
      <c r="K2204" s="14" t="n">
        <f aca="false">J2204-H2204</f>
        <v>4.49</v>
      </c>
      <c r="L2204" s="14" t="n">
        <f aca="false">G2204-H2204</f>
        <v>3.49</v>
      </c>
    </row>
    <row r="2205" customFormat="false" ht="15" hidden="false" customHeight="false" outlineLevel="0" collapsed="false">
      <c r="A2205" s="2" t="s">
        <v>221</v>
      </c>
      <c r="B2205" s="2" t="s">
        <v>174</v>
      </c>
      <c r="C2205" s="2" t="s">
        <v>49</v>
      </c>
      <c r="D2205" s="2" t="s">
        <v>12</v>
      </c>
      <c r="E2205" s="2" t="s">
        <v>74</v>
      </c>
      <c r="F2205" s="2" t="s">
        <v>976</v>
      </c>
      <c r="G2205" s="14" t="n">
        <v>14.5</v>
      </c>
      <c r="H2205" s="14" t="n">
        <v>48.27</v>
      </c>
      <c r="I2205" s="14" t="n">
        <v>29.5</v>
      </c>
      <c r="J2205" s="23" t="n">
        <f aca="false">IF(AND(E2205="Priority",ISNUMBER('Cost model'!N787)),'Cost model'!N787,'Cost model'!M787)</f>
        <v>65</v>
      </c>
      <c r="K2205" s="14" t="n">
        <f aca="false">J2205-H2205</f>
        <v>16.73</v>
      </c>
      <c r="L2205" s="14" t="n">
        <f aca="false">G2205-H2205</f>
        <v>-33.77</v>
      </c>
    </row>
    <row r="2206" customFormat="false" ht="15" hidden="false" customHeight="false" outlineLevel="0" collapsed="false">
      <c r="A2206" s="2" t="s">
        <v>221</v>
      </c>
      <c r="B2206" s="2" t="s">
        <v>221</v>
      </c>
      <c r="C2206" s="2" t="s">
        <v>48</v>
      </c>
      <c r="D2206" s="2" t="s">
        <v>12</v>
      </c>
      <c r="E2206" s="2" t="s">
        <v>74</v>
      </c>
      <c r="F2206" s="2" t="s">
        <v>977</v>
      </c>
      <c r="G2206" s="14" t="n">
        <v>12.5</v>
      </c>
      <c r="H2206" s="14" t="n">
        <v>50.16</v>
      </c>
      <c r="I2206" s="14" t="n">
        <v>12.5</v>
      </c>
      <c r="J2206" s="23" t="n">
        <f aca="false">IF(AND(E2206="Priority",ISNUMBER('Cost model'!N741)),'Cost model'!N741,'Cost model'!M741)</f>
        <v>45</v>
      </c>
      <c r="K2206" s="14" t="n">
        <f aca="false">J2206-H2206</f>
        <v>-5.16</v>
      </c>
      <c r="L2206" s="14" t="n">
        <f aca="false">G2206-H2206</f>
        <v>-37.66</v>
      </c>
    </row>
    <row r="2207" customFormat="false" ht="15" hidden="false" customHeight="false" outlineLevel="0" collapsed="false">
      <c r="A2207" s="2" t="s">
        <v>123</v>
      </c>
      <c r="B2207" s="2" t="s">
        <v>124</v>
      </c>
      <c r="C2207" s="2" t="s">
        <v>47</v>
      </c>
      <c r="D2207" s="2" t="s">
        <v>10</v>
      </c>
      <c r="E2207" s="2" t="s">
        <v>74</v>
      </c>
      <c r="F2207" s="2" t="s">
        <v>976</v>
      </c>
      <c r="G2207" s="14" t="n">
        <v>14.5</v>
      </c>
      <c r="H2207" s="14" t="n">
        <v>9.01</v>
      </c>
      <c r="I2207" s="14" t="n">
        <v>14.5</v>
      </c>
      <c r="J2207" s="23" t="n">
        <f aca="false">IF(AND(E2207="Priority",ISNUMBER('Cost model'!N2)),'Cost model'!N2,'Cost model'!M2)</f>
        <v>14.5</v>
      </c>
      <c r="K2207" s="14" t="n">
        <f aca="false">J2207-H2207</f>
        <v>5.49</v>
      </c>
      <c r="L2207" s="14" t="n">
        <f aca="false">G2207-H2207</f>
        <v>5.49</v>
      </c>
    </row>
    <row r="2208" customFormat="false" ht="15" hidden="false" customHeight="false" outlineLevel="0" collapsed="false">
      <c r="A2208" s="2" t="s">
        <v>158</v>
      </c>
      <c r="B2208" s="2" t="s">
        <v>158</v>
      </c>
      <c r="C2208" s="2" t="s">
        <v>49</v>
      </c>
      <c r="D2208" s="2" t="s">
        <v>10</v>
      </c>
      <c r="E2208" s="2" t="s">
        <v>83</v>
      </c>
      <c r="F2208" s="2" t="s">
        <v>977</v>
      </c>
      <c r="G2208" s="14" t="n">
        <v>24.5</v>
      </c>
      <c r="H2208" s="14" t="n">
        <v>20.13</v>
      </c>
      <c r="I2208" s="14" t="n">
        <v>24.5</v>
      </c>
      <c r="J2208" s="23" t="n">
        <f aca="false">IF(AND(E2208="Priority",ISNUMBER('Cost model'!N424)),'Cost model'!N424,'Cost model'!M424)</f>
        <v>22.5</v>
      </c>
      <c r="K2208" s="14" t="n">
        <f aca="false">J2208-H2208</f>
        <v>2.37</v>
      </c>
      <c r="L2208" s="14" t="n">
        <f aca="false">G2208-H2208</f>
        <v>4.37</v>
      </c>
    </row>
    <row r="2209" customFormat="false" ht="15" hidden="false" customHeight="false" outlineLevel="0" collapsed="false">
      <c r="A2209" s="2" t="s">
        <v>124</v>
      </c>
      <c r="B2209" s="2" t="s">
        <v>124</v>
      </c>
      <c r="C2209" s="2" t="s">
        <v>48</v>
      </c>
      <c r="D2209" s="2" t="s">
        <v>10</v>
      </c>
      <c r="E2209" s="2" t="s">
        <v>74</v>
      </c>
      <c r="F2209" s="2" t="s">
        <v>977</v>
      </c>
      <c r="G2209" s="14" t="n">
        <v>12.5</v>
      </c>
      <c r="H2209" s="14" t="n">
        <v>7.87</v>
      </c>
      <c r="I2209" s="14" t="n">
        <v>12.5</v>
      </c>
      <c r="J2209" s="23" t="n">
        <f aca="false">IF(AND(E2209="Priority",ISNUMBER('Cost model'!N318)),'Cost model'!N318,'Cost model'!M318)</f>
        <v>14.5</v>
      </c>
      <c r="K2209" s="14" t="n">
        <f aca="false">J2209-H2209</f>
        <v>6.63</v>
      </c>
      <c r="L2209" s="14" t="n">
        <f aca="false">G2209-H2209</f>
        <v>4.63</v>
      </c>
    </row>
    <row r="2210" customFormat="false" ht="15" hidden="false" customHeight="false" outlineLevel="0" collapsed="false">
      <c r="A2210" s="2" t="s">
        <v>124</v>
      </c>
      <c r="B2210" s="2" t="s">
        <v>124</v>
      </c>
      <c r="C2210" s="2" t="s">
        <v>48</v>
      </c>
      <c r="D2210" s="2" t="s">
        <v>12</v>
      </c>
      <c r="E2210" s="2" t="s">
        <v>74</v>
      </c>
      <c r="F2210" s="2" t="s">
        <v>977</v>
      </c>
      <c r="G2210" s="14" t="n">
        <v>12.5</v>
      </c>
      <c r="H2210" s="14" t="n">
        <v>25.7</v>
      </c>
      <c r="I2210" s="14" t="n">
        <v>12.5</v>
      </c>
      <c r="J2210" s="23" t="n">
        <f aca="false">IF(AND(E2210="Priority",ISNUMBER('Cost model'!N321)),'Cost model'!N321,'Cost model'!M321)</f>
        <v>40</v>
      </c>
      <c r="K2210" s="14" t="n">
        <f aca="false">J2210-H2210</f>
        <v>14.3</v>
      </c>
      <c r="L2210" s="14" t="n">
        <f aca="false">G2210-H2210</f>
        <v>-13.2</v>
      </c>
    </row>
    <row r="2211" customFormat="false" ht="15" hidden="false" customHeight="false" outlineLevel="0" collapsed="false">
      <c r="A2211" s="2" t="s">
        <v>174</v>
      </c>
      <c r="B2211" s="2" t="s">
        <v>174</v>
      </c>
      <c r="C2211" s="2" t="s">
        <v>48</v>
      </c>
      <c r="D2211" s="2" t="s">
        <v>12</v>
      </c>
      <c r="E2211" s="2" t="s">
        <v>74</v>
      </c>
      <c r="F2211" s="2" t="s">
        <v>977</v>
      </c>
      <c r="G2211" s="14" t="n">
        <v>24.5</v>
      </c>
      <c r="H2211" s="14" t="n">
        <v>41</v>
      </c>
      <c r="I2211" s="14" t="n">
        <v>12.5</v>
      </c>
      <c r="J2211" s="23" t="n">
        <f aca="false">IF(AND(E2211="Priority",ISNUMBER('Cost model'!N171)),'Cost model'!N171,'Cost model'!M171)</f>
        <v>40</v>
      </c>
      <c r="K2211" s="14" t="n">
        <f aca="false">J2211-H2211</f>
        <v>-1</v>
      </c>
      <c r="L2211" s="14" t="n">
        <f aca="false">G2211-H2211</f>
        <v>-16.5</v>
      </c>
    </row>
    <row r="2212" customFormat="false" ht="15" hidden="false" customHeight="false" outlineLevel="0" collapsed="false">
      <c r="A2212" s="2" t="s">
        <v>174</v>
      </c>
      <c r="B2212" s="2" t="s">
        <v>174</v>
      </c>
      <c r="C2212" s="2" t="s">
        <v>47</v>
      </c>
      <c r="D2212" s="2" t="s">
        <v>10</v>
      </c>
      <c r="E2212" s="2" t="s">
        <v>74</v>
      </c>
      <c r="F2212" s="2" t="s">
        <v>977</v>
      </c>
      <c r="G2212" s="14" t="n">
        <v>9.5</v>
      </c>
      <c r="H2212" s="14" t="n">
        <v>6.45</v>
      </c>
      <c r="I2212" s="14" t="n">
        <v>9.5</v>
      </c>
      <c r="J2212" s="23" t="n">
        <f aca="false">IF(AND(E2212="Priority",ISNUMBER('Cost model'!N167)),'Cost model'!N167,'Cost model'!M167)</f>
        <v>8.5</v>
      </c>
      <c r="K2212" s="14" t="n">
        <f aca="false">J2212-H2212</f>
        <v>2.05</v>
      </c>
      <c r="L2212" s="14" t="n">
        <f aca="false">G2212-H2212</f>
        <v>3.05</v>
      </c>
    </row>
    <row r="2213" customFormat="false" ht="15" hidden="false" customHeight="false" outlineLevel="0" collapsed="false">
      <c r="A2213" s="2" t="s">
        <v>142</v>
      </c>
      <c r="B2213" s="2" t="s">
        <v>158</v>
      </c>
      <c r="C2213" s="2" t="s">
        <v>49</v>
      </c>
      <c r="D2213" s="2" t="s">
        <v>10</v>
      </c>
      <c r="E2213" s="2" t="s">
        <v>83</v>
      </c>
      <c r="F2213" s="2" t="s">
        <v>976</v>
      </c>
      <c r="G2213" s="14" t="n">
        <v>29.5</v>
      </c>
      <c r="H2213" s="14" t="n">
        <v>20.13</v>
      </c>
      <c r="I2213" s="14" t="n">
        <v>29.5</v>
      </c>
      <c r="J2213" s="23" t="n">
        <f aca="false">IF(AND(E2213="Priority",ISNUMBER('Cost model'!N649)),'Cost model'!N649,'Cost model'!M649)</f>
        <v>26.5</v>
      </c>
      <c r="K2213" s="14" t="n">
        <f aca="false">J2213-H2213</f>
        <v>6.37</v>
      </c>
      <c r="L2213" s="14" t="n">
        <f aca="false">G2213-H2213</f>
        <v>9.37</v>
      </c>
    </row>
    <row r="2214" customFormat="false" ht="15" hidden="false" customHeight="false" outlineLevel="0" collapsed="false">
      <c r="A2214" s="2" t="s">
        <v>174</v>
      </c>
      <c r="B2214" s="2" t="s">
        <v>174</v>
      </c>
      <c r="C2214" s="2" t="s">
        <v>48</v>
      </c>
      <c r="D2214" s="2" t="s">
        <v>10</v>
      </c>
      <c r="E2214" s="2" t="s">
        <v>74</v>
      </c>
      <c r="F2214" s="2" t="s">
        <v>977</v>
      </c>
      <c r="G2214" s="14" t="n">
        <v>12.5</v>
      </c>
      <c r="H2214" s="14" t="n">
        <v>31.64</v>
      </c>
      <c r="I2214" s="14" t="n">
        <v>12.5</v>
      </c>
      <c r="J2214" s="23" t="n">
        <f aca="false">IF(AND(E2214="Priority",ISNUMBER('Cost model'!N168)),'Cost model'!N168,'Cost model'!M168)</f>
        <v>13.5</v>
      </c>
      <c r="K2214" s="14" t="n">
        <f aca="false">J2214-H2214</f>
        <v>-18.14</v>
      </c>
      <c r="L2214" s="14" t="n">
        <f aca="false">G2214-H2214</f>
        <v>-19.14</v>
      </c>
    </row>
    <row r="2215" customFormat="false" ht="15" hidden="false" customHeight="false" outlineLevel="0" collapsed="false">
      <c r="A2215" s="2" t="s">
        <v>174</v>
      </c>
      <c r="B2215" s="2" t="s">
        <v>174</v>
      </c>
      <c r="C2215" s="2" t="s">
        <v>47</v>
      </c>
      <c r="D2215" s="2" t="s">
        <v>12</v>
      </c>
      <c r="E2215" s="2" t="s">
        <v>74</v>
      </c>
      <c r="F2215" s="2" t="s">
        <v>977</v>
      </c>
      <c r="G2215" s="14" t="n">
        <v>9.5</v>
      </c>
      <c r="H2215" s="14" t="n">
        <v>7.98</v>
      </c>
      <c r="I2215" s="14" t="n">
        <v>9.5</v>
      </c>
      <c r="J2215" s="23" t="n">
        <f aca="false">IF(AND(E2215="Priority",ISNUMBER('Cost model'!N170)),'Cost model'!N170,'Cost model'!M170)</f>
        <v>25.5</v>
      </c>
      <c r="K2215" s="14" t="n">
        <f aca="false">J2215-H2215</f>
        <v>17.52</v>
      </c>
      <c r="L2215" s="14" t="n">
        <f aca="false">G2215-H2215</f>
        <v>1.52</v>
      </c>
    </row>
    <row r="2216" customFormat="false" ht="15" hidden="false" customHeight="false" outlineLevel="0" collapsed="false">
      <c r="A2216" s="2" t="s">
        <v>174</v>
      </c>
      <c r="B2216" s="2" t="s">
        <v>174</v>
      </c>
      <c r="C2216" s="2" t="s">
        <v>48</v>
      </c>
      <c r="D2216" s="2" t="s">
        <v>12</v>
      </c>
      <c r="E2216" s="2" t="s">
        <v>74</v>
      </c>
      <c r="F2216" s="2" t="s">
        <v>977</v>
      </c>
      <c r="G2216" s="14" t="n">
        <v>12.5</v>
      </c>
      <c r="H2216" s="14" t="n">
        <v>58.05</v>
      </c>
      <c r="I2216" s="14" t="n">
        <v>12.5</v>
      </c>
      <c r="J2216" s="23" t="n">
        <f aca="false">IF(AND(E2216="Priority",ISNUMBER('Cost model'!N171)),'Cost model'!N171,'Cost model'!M171)</f>
        <v>40</v>
      </c>
      <c r="K2216" s="14" t="n">
        <f aca="false">J2216-H2216</f>
        <v>-18.05</v>
      </c>
      <c r="L2216" s="14" t="n">
        <f aca="false">G2216-H2216</f>
        <v>-45.55</v>
      </c>
    </row>
    <row r="2217" customFormat="false" ht="15" hidden="false" customHeight="false" outlineLevel="0" collapsed="false">
      <c r="A2217" s="2" t="s">
        <v>142</v>
      </c>
      <c r="B2217" s="2" t="s">
        <v>142</v>
      </c>
      <c r="C2217" s="2" t="s">
        <v>47</v>
      </c>
      <c r="D2217" s="2" t="s">
        <v>10</v>
      </c>
      <c r="E2217" s="2" t="s">
        <v>74</v>
      </c>
      <c r="F2217" s="2" t="s">
        <v>977</v>
      </c>
      <c r="G2217" s="14" t="n">
        <v>9.5</v>
      </c>
      <c r="H2217" s="14" t="n">
        <v>7.14</v>
      </c>
      <c r="I2217" s="14" t="n">
        <v>9.5</v>
      </c>
      <c r="J2217" s="23" t="n">
        <f aca="false">IF(AND(E2217="Priority",ISNUMBER('Cost model'!N632)),'Cost model'!N632,'Cost model'!M632)</f>
        <v>9.5</v>
      </c>
      <c r="K2217" s="14" t="n">
        <f aca="false">J2217-H2217</f>
        <v>2.36</v>
      </c>
      <c r="L2217" s="14" t="n">
        <f aca="false">G2217-H2217</f>
        <v>2.36</v>
      </c>
    </row>
    <row r="2218" customFormat="false" ht="15" hidden="false" customHeight="false" outlineLevel="0" collapsed="false">
      <c r="A2218" s="2" t="s">
        <v>124</v>
      </c>
      <c r="B2218" s="2" t="s">
        <v>124</v>
      </c>
      <c r="C2218" s="2" t="s">
        <v>48</v>
      </c>
      <c r="D2218" s="2" t="s">
        <v>10</v>
      </c>
      <c r="E2218" s="2" t="s">
        <v>74</v>
      </c>
      <c r="F2218" s="2" t="s">
        <v>977</v>
      </c>
      <c r="G2218" s="14" t="n">
        <v>12.5</v>
      </c>
      <c r="H2218" s="14" t="n">
        <v>7.87</v>
      </c>
      <c r="I2218" s="14" t="n">
        <v>12.5</v>
      </c>
      <c r="J2218" s="23" t="n">
        <f aca="false">IF(AND(E2218="Priority",ISNUMBER('Cost model'!N318)),'Cost model'!N318,'Cost model'!M318)</f>
        <v>14.5</v>
      </c>
      <c r="K2218" s="14" t="n">
        <f aca="false">J2218-H2218</f>
        <v>6.63</v>
      </c>
      <c r="L2218" s="14" t="n">
        <f aca="false">G2218-H2218</f>
        <v>4.63</v>
      </c>
    </row>
    <row r="2219" customFormat="false" ht="15" hidden="false" customHeight="false" outlineLevel="0" collapsed="false">
      <c r="A2219" s="2" t="s">
        <v>123</v>
      </c>
      <c r="B2219" s="2" t="s">
        <v>174</v>
      </c>
      <c r="C2219" s="2" t="s">
        <v>47</v>
      </c>
      <c r="D2219" s="2" t="s">
        <v>10</v>
      </c>
      <c r="E2219" s="2" t="s">
        <v>74</v>
      </c>
      <c r="F2219" s="2" t="s">
        <v>976</v>
      </c>
      <c r="G2219" s="14" t="n">
        <v>14.5</v>
      </c>
      <c r="H2219" s="14" t="n">
        <v>10.87</v>
      </c>
      <c r="I2219" s="14" t="n">
        <v>14.5</v>
      </c>
      <c r="J2219" s="23" t="n">
        <f aca="false">IF(AND(E2219="Priority",ISNUMBER('Cost model'!N47)),'Cost model'!N47,'Cost model'!M47)</f>
        <v>12.5</v>
      </c>
      <c r="K2219" s="14" t="n">
        <f aca="false">J2219-H2219</f>
        <v>1.63</v>
      </c>
      <c r="L2219" s="14" t="n">
        <f aca="false">G2219-H2219</f>
        <v>3.63</v>
      </c>
    </row>
    <row r="2220" customFormat="false" ht="15" hidden="false" customHeight="false" outlineLevel="0" collapsed="false">
      <c r="A2220" s="2" t="s">
        <v>174</v>
      </c>
      <c r="B2220" s="2" t="s">
        <v>142</v>
      </c>
      <c r="C2220" s="2" t="s">
        <v>49</v>
      </c>
      <c r="D2220" s="2" t="s">
        <v>10</v>
      </c>
      <c r="E2220" s="2" t="s">
        <v>83</v>
      </c>
      <c r="F2220" s="2" t="s">
        <v>976</v>
      </c>
      <c r="G2220" s="14" t="n">
        <v>24.5</v>
      </c>
      <c r="H2220" s="14" t="n">
        <v>19.53</v>
      </c>
      <c r="I2220" s="14" t="n">
        <v>24.5</v>
      </c>
      <c r="J2220" s="23" t="n">
        <f aca="false">IF(AND(E2220="Priority",ISNUMBER('Cost model'!N124)),'Cost model'!N124,'Cost model'!M124)</f>
        <v>29.5</v>
      </c>
      <c r="K2220" s="14" t="n">
        <f aca="false">J2220-H2220</f>
        <v>9.97</v>
      </c>
      <c r="L2220" s="14" t="n">
        <f aca="false">G2220-H2220</f>
        <v>4.97</v>
      </c>
    </row>
    <row r="2221" customFormat="false" ht="15" hidden="false" customHeight="false" outlineLevel="0" collapsed="false">
      <c r="A2221" s="2" t="s">
        <v>174</v>
      </c>
      <c r="B2221" s="2" t="s">
        <v>124</v>
      </c>
      <c r="C2221" s="2" t="s">
        <v>49</v>
      </c>
      <c r="D2221" s="2" t="s">
        <v>10</v>
      </c>
      <c r="E2221" s="2" t="s">
        <v>74</v>
      </c>
      <c r="F2221" s="2" t="s">
        <v>976</v>
      </c>
      <c r="G2221" s="14" t="n">
        <v>17.5</v>
      </c>
      <c r="H2221" s="14" t="n">
        <v>11.34</v>
      </c>
      <c r="I2221" s="14" t="n">
        <v>17.5</v>
      </c>
      <c r="J2221" s="23" t="n">
        <f aca="false">IF(AND(E2221="Priority",ISNUMBER('Cost model'!N109)),'Cost model'!N109,'Cost model'!M109)</f>
        <v>18.5</v>
      </c>
      <c r="K2221" s="14" t="n">
        <f aca="false">J2221-H2221</f>
        <v>7.16</v>
      </c>
      <c r="L2221" s="14" t="n">
        <f aca="false">G2221-H2221</f>
        <v>6.16</v>
      </c>
    </row>
    <row r="2222" customFormat="false" ht="15" hidden="false" customHeight="false" outlineLevel="0" collapsed="false">
      <c r="A2222" s="2" t="s">
        <v>174</v>
      </c>
      <c r="B2222" s="2" t="s">
        <v>174</v>
      </c>
      <c r="C2222" s="2" t="s">
        <v>47</v>
      </c>
      <c r="D2222" s="2" t="s">
        <v>12</v>
      </c>
      <c r="E2222" s="2" t="s">
        <v>74</v>
      </c>
      <c r="F2222" s="2" t="s">
        <v>977</v>
      </c>
      <c r="G2222" s="14" t="n">
        <v>9.5</v>
      </c>
      <c r="H2222" s="14" t="n">
        <v>29.65</v>
      </c>
      <c r="I2222" s="14" t="n">
        <v>9.5</v>
      </c>
      <c r="J2222" s="23" t="n">
        <f aca="false">IF(AND(E2222="Priority",ISNUMBER('Cost model'!N170)),'Cost model'!N170,'Cost model'!M170)</f>
        <v>25.5</v>
      </c>
      <c r="K2222" s="14" t="n">
        <f aca="false">J2222-H2222</f>
        <v>-4.15</v>
      </c>
      <c r="L2222" s="14" t="n">
        <f aca="false">G2222-H2222</f>
        <v>-20.15</v>
      </c>
    </row>
    <row r="2223" customFormat="false" ht="15" hidden="false" customHeight="false" outlineLevel="0" collapsed="false">
      <c r="A2223" s="2" t="s">
        <v>174</v>
      </c>
      <c r="B2223" s="2" t="s">
        <v>124</v>
      </c>
      <c r="C2223" s="2" t="s">
        <v>47</v>
      </c>
      <c r="D2223" s="2" t="s">
        <v>10</v>
      </c>
      <c r="E2223" s="2" t="s">
        <v>74</v>
      </c>
      <c r="F2223" s="2" t="s">
        <v>976</v>
      </c>
      <c r="G2223" s="14" t="n">
        <v>9.5</v>
      </c>
      <c r="H2223" s="14" t="n">
        <v>8.01</v>
      </c>
      <c r="I2223" s="14" t="n">
        <v>9.5</v>
      </c>
      <c r="J2223" s="23" t="n">
        <f aca="false">IF(AND(E2223="Priority",ISNUMBER('Cost model'!N107)),'Cost model'!N107,'Cost model'!M107)</f>
        <v>12.5</v>
      </c>
      <c r="K2223" s="14" t="n">
        <f aca="false">J2223-H2223</f>
        <v>4.49</v>
      </c>
      <c r="L2223" s="14" t="n">
        <f aca="false">G2223-H2223</f>
        <v>1.49</v>
      </c>
    </row>
    <row r="2224" customFormat="false" ht="15" hidden="false" customHeight="false" outlineLevel="0" collapsed="false">
      <c r="A2224" s="2" t="s">
        <v>124</v>
      </c>
      <c r="B2224" s="2" t="s">
        <v>174</v>
      </c>
      <c r="C2224" s="2" t="s">
        <v>48</v>
      </c>
      <c r="D2224" s="2" t="s">
        <v>12</v>
      </c>
      <c r="E2224" s="2" t="s">
        <v>74</v>
      </c>
      <c r="F2224" s="2" t="s">
        <v>976</v>
      </c>
      <c r="G2224" s="14" t="n">
        <v>12.5</v>
      </c>
      <c r="H2224" s="14" t="n">
        <v>13.28</v>
      </c>
      <c r="I2224" s="14" t="n">
        <v>19.5</v>
      </c>
      <c r="J2224" s="23" t="n">
        <f aca="false">IF(AND(E2224="Priority",ISNUMBER('Cost model'!N366)),'Cost model'!N366,'Cost model'!M366)</f>
        <v>55</v>
      </c>
      <c r="K2224" s="14" t="n">
        <f aca="false">J2224-H2224</f>
        <v>41.72</v>
      </c>
      <c r="L2224" s="14" t="n">
        <f aca="false">G2224-H2224</f>
        <v>-0.779999999999999</v>
      </c>
    </row>
    <row r="2225" customFormat="false" ht="15" hidden="false" customHeight="false" outlineLevel="0" collapsed="false">
      <c r="A2225" s="2" t="s">
        <v>174</v>
      </c>
      <c r="B2225" s="2" t="s">
        <v>174</v>
      </c>
      <c r="C2225" s="2" t="s">
        <v>48</v>
      </c>
      <c r="D2225" s="2" t="s">
        <v>10</v>
      </c>
      <c r="E2225" s="2" t="s">
        <v>74</v>
      </c>
      <c r="F2225" s="2" t="s">
        <v>977</v>
      </c>
      <c r="G2225" s="14" t="n">
        <v>12.5</v>
      </c>
      <c r="H2225" s="14" t="n">
        <v>9.11</v>
      </c>
      <c r="I2225" s="14" t="n">
        <v>12.5</v>
      </c>
      <c r="J2225" s="23" t="n">
        <f aca="false">IF(AND(E2225="Priority",ISNUMBER('Cost model'!N168)),'Cost model'!N168,'Cost model'!M168)</f>
        <v>13.5</v>
      </c>
      <c r="K2225" s="14" t="n">
        <f aca="false">J2225-H2225</f>
        <v>4.39</v>
      </c>
      <c r="L2225" s="14" t="n">
        <f aca="false">G2225-H2225</f>
        <v>3.39</v>
      </c>
    </row>
    <row r="2226" customFormat="false" ht="15" hidden="false" customHeight="false" outlineLevel="0" collapsed="false">
      <c r="A2226" s="2" t="s">
        <v>124</v>
      </c>
      <c r="B2226" s="2" t="s">
        <v>174</v>
      </c>
      <c r="C2226" s="2" t="s">
        <v>47</v>
      </c>
      <c r="D2226" s="2" t="s">
        <v>12</v>
      </c>
      <c r="E2226" s="2" t="s">
        <v>74</v>
      </c>
      <c r="F2226" s="2" t="s">
        <v>976</v>
      </c>
      <c r="G2226" s="14" t="n">
        <v>9.5</v>
      </c>
      <c r="H2226" s="14" t="n">
        <v>11.7</v>
      </c>
      <c r="I2226" s="14" t="n">
        <v>19.5</v>
      </c>
      <c r="J2226" s="23" t="n">
        <f aca="false">IF(AND(E2226="Priority",ISNUMBER('Cost model'!N365)),'Cost model'!N365,'Cost model'!M365)</f>
        <v>45</v>
      </c>
      <c r="K2226" s="14" t="n">
        <f aca="false">J2226-H2226</f>
        <v>33.3</v>
      </c>
      <c r="L2226" s="14" t="n">
        <f aca="false">G2226-H2226</f>
        <v>-2.2</v>
      </c>
    </row>
    <row r="2227" customFormat="false" ht="15" hidden="false" customHeight="false" outlineLevel="0" collapsed="false">
      <c r="A2227" s="2" t="s">
        <v>205</v>
      </c>
      <c r="B2227" s="2" t="s">
        <v>142</v>
      </c>
      <c r="C2227" s="2" t="s">
        <v>48</v>
      </c>
      <c r="D2227" s="2" t="s">
        <v>10</v>
      </c>
      <c r="E2227" s="2" t="s">
        <v>74</v>
      </c>
      <c r="F2227" s="2" t="s">
        <v>976</v>
      </c>
      <c r="G2227" s="14" t="n">
        <v>14.5</v>
      </c>
      <c r="H2227" s="14" t="n">
        <v>16.04</v>
      </c>
      <c r="I2227" s="14" t="n">
        <v>14.5</v>
      </c>
      <c r="J2227" s="23" t="n">
        <f aca="false">IF(AND(E2227="Priority",ISNUMBER('Cost model'!N543)),'Cost model'!N543,'Cost model'!M543)</f>
        <v>18.5</v>
      </c>
      <c r="K2227" s="14" t="n">
        <f aca="false">J2227-H2227</f>
        <v>2.46</v>
      </c>
      <c r="L2227" s="14" t="n">
        <f aca="false">G2227-H2227</f>
        <v>-1.54</v>
      </c>
    </row>
    <row r="2228" customFormat="false" ht="15" hidden="false" customHeight="false" outlineLevel="0" collapsed="false">
      <c r="A2228" s="2" t="s">
        <v>124</v>
      </c>
      <c r="B2228" s="2" t="s">
        <v>124</v>
      </c>
      <c r="C2228" s="2" t="s">
        <v>49</v>
      </c>
      <c r="D2228" s="2" t="s">
        <v>12</v>
      </c>
      <c r="E2228" s="2" t="s">
        <v>74</v>
      </c>
      <c r="F2228" s="2" t="s">
        <v>977</v>
      </c>
      <c r="G2228" s="14" t="n">
        <v>9.5</v>
      </c>
      <c r="H2228" s="14" t="n">
        <v>16.38</v>
      </c>
      <c r="I2228" s="14" t="n">
        <v>19.5</v>
      </c>
      <c r="J2228" s="23" t="n">
        <f aca="false">IF(AND(E2228="Priority",ISNUMBER('Cost model'!N322)),'Cost model'!N322,'Cost model'!M322)</f>
        <v>50</v>
      </c>
      <c r="K2228" s="14" t="n">
        <f aca="false">J2228-H2228</f>
        <v>33.62</v>
      </c>
      <c r="L2228" s="14" t="n">
        <f aca="false">G2228-H2228</f>
        <v>-6.88</v>
      </c>
    </row>
    <row r="2229" customFormat="false" ht="15" hidden="false" customHeight="false" outlineLevel="0" collapsed="false">
      <c r="A2229" s="2" t="s">
        <v>174</v>
      </c>
      <c r="B2229" s="2" t="s">
        <v>174</v>
      </c>
      <c r="C2229" s="2" t="s">
        <v>48</v>
      </c>
      <c r="D2229" s="2" t="s">
        <v>12</v>
      </c>
      <c r="E2229" s="2" t="s">
        <v>83</v>
      </c>
      <c r="F2229" s="2" t="s">
        <v>977</v>
      </c>
      <c r="G2229" s="14" t="n">
        <v>19.5</v>
      </c>
      <c r="H2229" s="14" t="n">
        <v>44.8</v>
      </c>
      <c r="I2229" s="14" t="n">
        <v>19.5</v>
      </c>
      <c r="J2229" s="23" t="n">
        <f aca="false">IF(AND(E2229="Priority",ISNUMBER('Cost model'!N171)),'Cost model'!N171,'Cost model'!M171)</f>
        <v>55</v>
      </c>
      <c r="K2229" s="14" t="n">
        <f aca="false">J2229-H2229</f>
        <v>10.2</v>
      </c>
      <c r="L2229" s="14" t="n">
        <f aca="false">G2229-H2229</f>
        <v>-25.3</v>
      </c>
    </row>
    <row r="2230" customFormat="false" ht="15" hidden="false" customHeight="false" outlineLevel="0" collapsed="false">
      <c r="A2230" s="2" t="s">
        <v>174</v>
      </c>
      <c r="B2230" s="2" t="s">
        <v>124</v>
      </c>
      <c r="C2230" s="2" t="s">
        <v>48</v>
      </c>
      <c r="D2230" s="2" t="s">
        <v>13</v>
      </c>
      <c r="E2230" s="2" t="s">
        <v>74</v>
      </c>
      <c r="F2230" s="2" t="s">
        <v>976</v>
      </c>
      <c r="G2230" s="14" t="n">
        <v>24.5</v>
      </c>
      <c r="H2230" s="14" t="n">
        <v>77.75</v>
      </c>
      <c r="I2230" s="14" t="n">
        <v>24.5</v>
      </c>
      <c r="J2230" s="23" t="n">
        <f aca="false">IF(AND(E2230="Priority",ISNUMBER('Cost model'!N114)),'Cost model'!N114,'Cost model'!M114)</f>
        <v>80</v>
      </c>
      <c r="K2230" s="14" t="n">
        <f aca="false">J2230-H2230</f>
        <v>2.25</v>
      </c>
      <c r="L2230" s="14" t="n">
        <f aca="false">G2230-H2230</f>
        <v>-53.25</v>
      </c>
    </row>
    <row r="2231" customFormat="false" ht="15" hidden="false" customHeight="false" outlineLevel="0" collapsed="false">
      <c r="A2231" s="2" t="s">
        <v>124</v>
      </c>
      <c r="B2231" s="2" t="s">
        <v>124</v>
      </c>
      <c r="C2231" s="2" t="s">
        <v>49</v>
      </c>
      <c r="D2231" s="2" t="s">
        <v>12</v>
      </c>
      <c r="E2231" s="2" t="s">
        <v>74</v>
      </c>
      <c r="F2231" s="2" t="s">
        <v>977</v>
      </c>
      <c r="G2231" s="14" t="n">
        <v>9.5</v>
      </c>
      <c r="H2231" s="14" t="n">
        <v>13.28</v>
      </c>
      <c r="I2231" s="14" t="n">
        <v>19.5</v>
      </c>
      <c r="J2231" s="23" t="n">
        <f aca="false">IF(AND(E2231="Priority",ISNUMBER('Cost model'!N322)),'Cost model'!N322,'Cost model'!M322)</f>
        <v>50</v>
      </c>
      <c r="K2231" s="14" t="n">
        <f aca="false">J2231-H2231</f>
        <v>36.72</v>
      </c>
      <c r="L2231" s="14" t="n">
        <f aca="false">G2231-H2231</f>
        <v>-3.78</v>
      </c>
    </row>
    <row r="2232" customFormat="false" ht="15" hidden="false" customHeight="false" outlineLevel="0" collapsed="false">
      <c r="A2232" s="2" t="s">
        <v>174</v>
      </c>
      <c r="B2232" s="2" t="s">
        <v>174</v>
      </c>
      <c r="C2232" s="2" t="s">
        <v>48</v>
      </c>
      <c r="D2232" s="2" t="s">
        <v>10</v>
      </c>
      <c r="E2232" s="2" t="s">
        <v>74</v>
      </c>
      <c r="F2232" s="2" t="s">
        <v>977</v>
      </c>
      <c r="G2232" s="14" t="n">
        <v>12.5</v>
      </c>
      <c r="H2232" s="14" t="n">
        <v>9.01</v>
      </c>
      <c r="I2232" s="14" t="n">
        <v>12.5</v>
      </c>
      <c r="J2232" s="23" t="n">
        <f aca="false">IF(AND(E2232="Priority",ISNUMBER('Cost model'!N168)),'Cost model'!N168,'Cost model'!M168)</f>
        <v>13.5</v>
      </c>
      <c r="K2232" s="14" t="n">
        <f aca="false">J2232-H2232</f>
        <v>4.49</v>
      </c>
      <c r="L2232" s="14" t="n">
        <f aca="false">G2232-H2232</f>
        <v>3.49</v>
      </c>
    </row>
    <row r="2233" customFormat="false" ht="15" hidden="false" customHeight="false" outlineLevel="0" collapsed="false">
      <c r="A2233" s="2" t="s">
        <v>174</v>
      </c>
      <c r="B2233" s="2" t="s">
        <v>174</v>
      </c>
      <c r="C2233" s="2" t="s">
        <v>48</v>
      </c>
      <c r="D2233" s="2" t="s">
        <v>12</v>
      </c>
      <c r="E2233" s="2" t="s">
        <v>74</v>
      </c>
      <c r="F2233" s="2" t="s">
        <v>977</v>
      </c>
      <c r="G2233" s="14" t="n">
        <v>12.5</v>
      </c>
      <c r="H2233" s="14" t="n">
        <v>25.28</v>
      </c>
      <c r="I2233" s="14" t="n">
        <v>12.5</v>
      </c>
      <c r="J2233" s="23" t="n">
        <f aca="false">IF(AND(E2233="Priority",ISNUMBER('Cost model'!N171)),'Cost model'!N171,'Cost model'!M171)</f>
        <v>40</v>
      </c>
      <c r="K2233" s="14" t="n">
        <f aca="false">J2233-H2233</f>
        <v>14.72</v>
      </c>
      <c r="L2233" s="14" t="n">
        <f aca="false">G2233-H2233</f>
        <v>-12.78</v>
      </c>
    </row>
    <row r="2234" customFormat="false" ht="15" hidden="false" customHeight="false" outlineLevel="0" collapsed="false">
      <c r="A2234" s="2" t="s">
        <v>124</v>
      </c>
      <c r="B2234" s="2" t="s">
        <v>158</v>
      </c>
      <c r="C2234" s="2" t="s">
        <v>48</v>
      </c>
      <c r="D2234" s="2" t="s">
        <v>10</v>
      </c>
      <c r="E2234" s="2" t="s">
        <v>74</v>
      </c>
      <c r="F2234" s="2" t="s">
        <v>976</v>
      </c>
      <c r="G2234" s="14" t="n">
        <v>12.5</v>
      </c>
      <c r="H2234" s="14" t="n">
        <v>11.02</v>
      </c>
      <c r="I2234" s="14" t="n">
        <v>14.5</v>
      </c>
      <c r="J2234" s="23" t="n">
        <f aca="false">IF(AND(E2234="Priority",ISNUMBER('Cost model'!N348)),'Cost model'!N348,'Cost model'!M348)</f>
        <v>17.5</v>
      </c>
      <c r="K2234" s="14" t="n">
        <f aca="false">J2234-H2234</f>
        <v>6.48</v>
      </c>
      <c r="L2234" s="14" t="n">
        <f aca="false">G2234-H2234</f>
        <v>1.48</v>
      </c>
    </row>
    <row r="2235" customFormat="false" ht="15" hidden="false" customHeight="false" outlineLevel="0" collapsed="false">
      <c r="A2235" s="2" t="s">
        <v>221</v>
      </c>
      <c r="B2235" s="2" t="s">
        <v>221</v>
      </c>
      <c r="C2235" s="2" t="s">
        <v>49</v>
      </c>
      <c r="D2235" s="2" t="s">
        <v>10</v>
      </c>
      <c r="E2235" s="2" t="s">
        <v>83</v>
      </c>
      <c r="F2235" s="2" t="s">
        <v>977</v>
      </c>
      <c r="G2235" s="14" t="n">
        <v>24.5</v>
      </c>
      <c r="H2235" s="14" t="n">
        <v>18.27</v>
      </c>
      <c r="I2235" s="14" t="n">
        <v>24.5</v>
      </c>
      <c r="J2235" s="23" t="n">
        <f aca="false">IF(AND(E2235="Priority",ISNUMBER('Cost model'!N739)),'Cost model'!N739,'Cost model'!M739)</f>
        <v>23.5</v>
      </c>
      <c r="K2235" s="14" t="n">
        <f aca="false">J2235-H2235</f>
        <v>5.23</v>
      </c>
      <c r="L2235" s="14" t="n">
        <f aca="false">G2235-H2235</f>
        <v>6.23</v>
      </c>
    </row>
    <row r="2236" customFormat="false" ht="15" hidden="false" customHeight="false" outlineLevel="0" collapsed="false">
      <c r="A2236" s="2" t="s">
        <v>174</v>
      </c>
      <c r="B2236" s="2" t="s">
        <v>174</v>
      </c>
      <c r="C2236" s="2" t="s">
        <v>47</v>
      </c>
      <c r="D2236" s="2" t="s">
        <v>10</v>
      </c>
      <c r="E2236" s="2" t="s">
        <v>74</v>
      </c>
      <c r="F2236" s="2" t="s">
        <v>977</v>
      </c>
      <c r="G2236" s="14" t="n">
        <v>9.5</v>
      </c>
      <c r="H2236" s="14" t="n">
        <v>7.21</v>
      </c>
      <c r="I2236" s="14" t="n">
        <v>9.5</v>
      </c>
      <c r="J2236" s="23" t="n">
        <f aca="false">IF(AND(E2236="Priority",ISNUMBER('Cost model'!N167)),'Cost model'!N167,'Cost model'!M167)</f>
        <v>8.5</v>
      </c>
      <c r="K2236" s="14" t="n">
        <f aca="false">J2236-H2236</f>
        <v>1.29</v>
      </c>
      <c r="L2236" s="14" t="n">
        <f aca="false">G2236-H2236</f>
        <v>2.29</v>
      </c>
    </row>
    <row r="2237" customFormat="false" ht="15" hidden="false" customHeight="false" outlineLevel="0" collapsed="false">
      <c r="A2237" s="2" t="s">
        <v>205</v>
      </c>
      <c r="B2237" s="2" t="s">
        <v>142</v>
      </c>
      <c r="C2237" s="2" t="s">
        <v>48</v>
      </c>
      <c r="D2237" s="2" t="s">
        <v>12</v>
      </c>
      <c r="E2237" s="2" t="s">
        <v>74</v>
      </c>
      <c r="F2237" s="2" t="s">
        <v>976</v>
      </c>
      <c r="G2237" s="14" t="n">
        <v>19.5</v>
      </c>
      <c r="H2237" s="14" t="n">
        <v>44.68</v>
      </c>
      <c r="I2237" s="14" t="n">
        <v>19.5</v>
      </c>
      <c r="J2237" s="23" t="n">
        <f aca="false">IF(AND(E2237="Priority",ISNUMBER('Cost model'!N546)),'Cost model'!N546,'Cost model'!M546)</f>
        <v>60</v>
      </c>
      <c r="K2237" s="14" t="n">
        <f aca="false">J2237-H2237</f>
        <v>15.32</v>
      </c>
      <c r="L2237" s="14" t="n">
        <f aca="false">G2237-H2237</f>
        <v>-25.18</v>
      </c>
    </row>
    <row r="2238" customFormat="false" ht="15" hidden="false" customHeight="false" outlineLevel="0" collapsed="false">
      <c r="A2238" s="2" t="s">
        <v>142</v>
      </c>
      <c r="B2238" s="2" t="s">
        <v>142</v>
      </c>
      <c r="C2238" s="2" t="s">
        <v>47</v>
      </c>
      <c r="D2238" s="2" t="s">
        <v>10</v>
      </c>
      <c r="E2238" s="2" t="s">
        <v>83</v>
      </c>
      <c r="F2238" s="2" t="s">
        <v>977</v>
      </c>
      <c r="G2238" s="14" t="n">
        <v>14.5</v>
      </c>
      <c r="H2238" s="14" t="n">
        <v>22.84</v>
      </c>
      <c r="I2238" s="14" t="n">
        <v>14.5</v>
      </c>
      <c r="J2238" s="23" t="n">
        <f aca="false">IF(AND(E2238="Priority",ISNUMBER('Cost model'!N632)),'Cost model'!N632,'Cost model'!M632)</f>
        <v>14.5</v>
      </c>
      <c r="K2238" s="14" t="n">
        <f aca="false">J2238-H2238</f>
        <v>-8.34</v>
      </c>
      <c r="L2238" s="14" t="n">
        <f aca="false">G2238-H2238</f>
        <v>-8.34</v>
      </c>
    </row>
    <row r="2239" customFormat="false" ht="15" hidden="false" customHeight="false" outlineLevel="0" collapsed="false">
      <c r="A2239" s="2" t="s">
        <v>174</v>
      </c>
      <c r="B2239" s="2" t="s">
        <v>174</v>
      </c>
      <c r="C2239" s="2" t="s">
        <v>48</v>
      </c>
      <c r="D2239" s="2" t="s">
        <v>10</v>
      </c>
      <c r="E2239" s="2" t="s">
        <v>74</v>
      </c>
      <c r="F2239" s="2" t="s">
        <v>977</v>
      </c>
      <c r="G2239" s="14" t="n">
        <v>12.5</v>
      </c>
      <c r="H2239" s="14" t="n">
        <v>11.25</v>
      </c>
      <c r="I2239" s="14" t="n">
        <v>12.5</v>
      </c>
      <c r="J2239" s="23" t="n">
        <f aca="false">IF(AND(E2239="Priority",ISNUMBER('Cost model'!N168)),'Cost model'!N168,'Cost model'!M168)</f>
        <v>13.5</v>
      </c>
      <c r="K2239" s="14" t="n">
        <f aca="false">J2239-H2239</f>
        <v>2.25</v>
      </c>
      <c r="L2239" s="14" t="n">
        <f aca="false">G2239-H2239</f>
        <v>1.25</v>
      </c>
    </row>
    <row r="2240" customFormat="false" ht="15" hidden="false" customHeight="false" outlineLevel="0" collapsed="false">
      <c r="A2240" s="2" t="s">
        <v>174</v>
      </c>
      <c r="B2240" s="2" t="s">
        <v>174</v>
      </c>
      <c r="C2240" s="2" t="s">
        <v>47</v>
      </c>
      <c r="D2240" s="2" t="s">
        <v>10</v>
      </c>
      <c r="E2240" s="2" t="s">
        <v>74</v>
      </c>
      <c r="F2240" s="2" t="s">
        <v>977</v>
      </c>
      <c r="G2240" s="14" t="n">
        <v>9.5</v>
      </c>
      <c r="H2240" s="14" t="n">
        <v>7.21</v>
      </c>
      <c r="I2240" s="14" t="n">
        <v>9.5</v>
      </c>
      <c r="J2240" s="23" t="n">
        <f aca="false">IF(AND(E2240="Priority",ISNUMBER('Cost model'!N167)),'Cost model'!N167,'Cost model'!M167)</f>
        <v>8.5</v>
      </c>
      <c r="K2240" s="14" t="n">
        <f aca="false">J2240-H2240</f>
        <v>1.29</v>
      </c>
      <c r="L2240" s="14" t="n">
        <f aca="false">G2240-H2240</f>
        <v>2.29</v>
      </c>
    </row>
    <row r="2241" customFormat="false" ht="15" hidden="false" customHeight="false" outlineLevel="0" collapsed="false">
      <c r="A2241" s="2" t="s">
        <v>174</v>
      </c>
      <c r="B2241" s="2" t="s">
        <v>221</v>
      </c>
      <c r="C2241" s="2" t="s">
        <v>48</v>
      </c>
      <c r="D2241" s="2" t="s">
        <v>12</v>
      </c>
      <c r="E2241" s="2" t="s">
        <v>74</v>
      </c>
      <c r="F2241" s="2" t="s">
        <v>976</v>
      </c>
      <c r="G2241" s="14" t="n">
        <v>24.5</v>
      </c>
      <c r="H2241" s="14" t="n">
        <v>22.84</v>
      </c>
      <c r="I2241" s="14" t="n">
        <v>24.5</v>
      </c>
      <c r="J2241" s="23" t="n">
        <f aca="false">IF(AND(E2241="Priority",ISNUMBER('Cost model'!N156)),'Cost model'!N156,'Cost model'!M156)</f>
        <v>60</v>
      </c>
      <c r="K2241" s="14" t="n">
        <f aca="false">J2241-H2241</f>
        <v>37.16</v>
      </c>
      <c r="L2241" s="14" t="n">
        <f aca="false">G2241-H2241</f>
        <v>1.66</v>
      </c>
    </row>
    <row r="2242" customFormat="false" ht="15" hidden="false" customHeight="false" outlineLevel="0" collapsed="false">
      <c r="A2242" s="2" t="s">
        <v>174</v>
      </c>
      <c r="B2242" s="2" t="s">
        <v>174</v>
      </c>
      <c r="C2242" s="2" t="s">
        <v>49</v>
      </c>
      <c r="D2242" s="2" t="s">
        <v>12</v>
      </c>
      <c r="E2242" s="2" t="s">
        <v>74</v>
      </c>
      <c r="F2242" s="2" t="s">
        <v>977</v>
      </c>
      <c r="G2242" s="14" t="n">
        <v>24.5</v>
      </c>
      <c r="H2242" s="14" t="n">
        <v>27.1</v>
      </c>
      <c r="I2242" s="14" t="n">
        <v>19.5</v>
      </c>
      <c r="J2242" s="23" t="n">
        <f aca="false">IF(AND(E2242="Priority",ISNUMBER('Cost model'!N172)),'Cost model'!N172,'Cost model'!M172)</f>
        <v>45</v>
      </c>
      <c r="K2242" s="14" t="n">
        <f aca="false">J2242-H2242</f>
        <v>17.9</v>
      </c>
      <c r="L2242" s="14" t="n">
        <f aca="false">G2242-H2242</f>
        <v>-2.6</v>
      </c>
    </row>
    <row r="2243" customFormat="false" ht="15" hidden="false" customHeight="false" outlineLevel="0" collapsed="false">
      <c r="A2243" s="2" t="s">
        <v>174</v>
      </c>
      <c r="B2243" s="2" t="s">
        <v>174</v>
      </c>
      <c r="C2243" s="2" t="s">
        <v>47</v>
      </c>
      <c r="D2243" s="2" t="s">
        <v>10</v>
      </c>
      <c r="E2243" s="2" t="s">
        <v>74</v>
      </c>
      <c r="F2243" s="2" t="s">
        <v>977</v>
      </c>
      <c r="G2243" s="14" t="n">
        <v>9.5</v>
      </c>
      <c r="H2243" s="14" t="n">
        <v>7.21</v>
      </c>
      <c r="I2243" s="14" t="n">
        <v>9.5</v>
      </c>
      <c r="J2243" s="23" t="n">
        <f aca="false">IF(AND(E2243="Priority",ISNUMBER('Cost model'!N167)),'Cost model'!N167,'Cost model'!M167)</f>
        <v>8.5</v>
      </c>
      <c r="K2243" s="14" t="n">
        <f aca="false">J2243-H2243</f>
        <v>1.29</v>
      </c>
      <c r="L2243" s="14" t="n">
        <f aca="false">G2243-H2243</f>
        <v>2.29</v>
      </c>
    </row>
    <row r="2244" customFormat="false" ht="15" hidden="false" customHeight="false" outlineLevel="0" collapsed="false">
      <c r="A2244" s="2" t="s">
        <v>124</v>
      </c>
      <c r="B2244" s="2" t="s">
        <v>158</v>
      </c>
      <c r="C2244" s="2" t="s">
        <v>48</v>
      </c>
      <c r="D2244" s="2" t="s">
        <v>12</v>
      </c>
      <c r="E2244" s="2" t="s">
        <v>83</v>
      </c>
      <c r="F2244" s="2" t="s">
        <v>976</v>
      </c>
      <c r="G2244" s="14" t="n">
        <v>24.5</v>
      </c>
      <c r="H2244" s="14" t="n">
        <v>108.41</v>
      </c>
      <c r="I2244" s="14" t="n">
        <v>24.5</v>
      </c>
      <c r="J2244" s="23" t="n">
        <f aca="false">IF(AND(E2244="Priority",ISNUMBER('Cost model'!N351)),'Cost model'!N351,'Cost model'!M351)</f>
        <v>70</v>
      </c>
      <c r="K2244" s="14" t="n">
        <f aca="false">J2244-H2244</f>
        <v>-38.41</v>
      </c>
      <c r="L2244" s="14" t="n">
        <f aca="false">G2244-H2244</f>
        <v>-83.91</v>
      </c>
    </row>
    <row r="2245" customFormat="false" ht="15" hidden="false" customHeight="false" outlineLevel="0" collapsed="false">
      <c r="A2245" s="2" t="s">
        <v>124</v>
      </c>
      <c r="B2245" s="2" t="s">
        <v>124</v>
      </c>
      <c r="C2245" s="2" t="s">
        <v>48</v>
      </c>
      <c r="D2245" s="2" t="s">
        <v>10</v>
      </c>
      <c r="E2245" s="2" t="s">
        <v>83</v>
      </c>
      <c r="F2245" s="2" t="s">
        <v>977</v>
      </c>
      <c r="G2245" s="14" t="n">
        <v>17.5</v>
      </c>
      <c r="H2245" s="14" t="n">
        <v>7.87</v>
      </c>
      <c r="I2245" s="14" t="n">
        <v>17.5</v>
      </c>
      <c r="J2245" s="23" t="n">
        <f aca="false">IF(AND(E2245="Priority",ISNUMBER('Cost model'!N318)),'Cost model'!N318,'Cost model'!M318)</f>
        <v>19.5</v>
      </c>
      <c r="K2245" s="14" t="n">
        <f aca="false">J2245-H2245</f>
        <v>11.63</v>
      </c>
      <c r="L2245" s="14" t="n">
        <f aca="false">G2245-H2245</f>
        <v>9.63</v>
      </c>
    </row>
    <row r="2246" customFormat="false" ht="15" hidden="false" customHeight="false" outlineLevel="0" collapsed="false">
      <c r="A2246" s="2" t="s">
        <v>174</v>
      </c>
      <c r="B2246" s="2" t="s">
        <v>174</v>
      </c>
      <c r="C2246" s="2" t="s">
        <v>47</v>
      </c>
      <c r="D2246" s="2" t="s">
        <v>10</v>
      </c>
      <c r="E2246" s="2" t="s">
        <v>74</v>
      </c>
      <c r="F2246" s="2" t="s">
        <v>977</v>
      </c>
      <c r="G2246" s="14" t="n">
        <v>9.5</v>
      </c>
      <c r="H2246" s="14" t="n">
        <v>7.21</v>
      </c>
      <c r="I2246" s="14" t="n">
        <v>9.5</v>
      </c>
      <c r="J2246" s="23" t="n">
        <f aca="false">IF(AND(E2246="Priority",ISNUMBER('Cost model'!N167)),'Cost model'!N167,'Cost model'!M167)</f>
        <v>8.5</v>
      </c>
      <c r="K2246" s="14" t="n">
        <f aca="false">J2246-H2246</f>
        <v>1.29</v>
      </c>
      <c r="L2246" s="14" t="n">
        <f aca="false">G2246-H2246</f>
        <v>2.29</v>
      </c>
    </row>
    <row r="2247" customFormat="false" ht="15" hidden="false" customHeight="false" outlineLevel="0" collapsed="false">
      <c r="A2247" s="2" t="s">
        <v>174</v>
      </c>
      <c r="B2247" s="2" t="s">
        <v>174</v>
      </c>
      <c r="C2247" s="2" t="s">
        <v>49</v>
      </c>
      <c r="D2247" s="2" t="s">
        <v>12</v>
      </c>
      <c r="E2247" s="2" t="s">
        <v>83</v>
      </c>
      <c r="F2247" s="2" t="s">
        <v>977</v>
      </c>
      <c r="G2247" s="14" t="n">
        <v>29.5</v>
      </c>
      <c r="H2247" s="14" t="n">
        <v>54.49</v>
      </c>
      <c r="I2247" s="14" t="n">
        <v>29.5</v>
      </c>
      <c r="J2247" s="23" t="n">
        <f aca="false">IF(AND(E2247="Priority",ISNUMBER('Cost model'!N172)),'Cost model'!N172,'Cost model'!M172)</f>
        <v>60</v>
      </c>
      <c r="K2247" s="14" t="n">
        <f aca="false">J2247-H2247</f>
        <v>5.51</v>
      </c>
      <c r="L2247" s="14" t="n">
        <f aca="false">G2247-H2247</f>
        <v>-24.99</v>
      </c>
    </row>
    <row r="2248" customFormat="false" ht="15" hidden="false" customHeight="false" outlineLevel="0" collapsed="false">
      <c r="A2248" s="2" t="s">
        <v>142</v>
      </c>
      <c r="B2248" s="2" t="s">
        <v>142</v>
      </c>
      <c r="C2248" s="2" t="s">
        <v>47</v>
      </c>
      <c r="D2248" s="2" t="s">
        <v>10</v>
      </c>
      <c r="E2248" s="2" t="s">
        <v>74</v>
      </c>
      <c r="F2248" s="2" t="s">
        <v>977</v>
      </c>
      <c r="G2248" s="14" t="n">
        <v>9.5</v>
      </c>
      <c r="H2248" s="14" t="n">
        <v>6.45</v>
      </c>
      <c r="I2248" s="14" t="n">
        <v>9.5</v>
      </c>
      <c r="J2248" s="23" t="n">
        <f aca="false">IF(AND(E2248="Priority",ISNUMBER('Cost model'!N632)),'Cost model'!N632,'Cost model'!M632)</f>
        <v>9.5</v>
      </c>
      <c r="K2248" s="14" t="n">
        <f aca="false">J2248-H2248</f>
        <v>3.05</v>
      </c>
      <c r="L2248" s="14" t="n">
        <f aca="false">G2248-H2248</f>
        <v>3.05</v>
      </c>
    </row>
    <row r="2249" customFormat="false" ht="15" hidden="false" customHeight="false" outlineLevel="0" collapsed="false">
      <c r="A2249" s="2" t="s">
        <v>142</v>
      </c>
      <c r="B2249" s="2" t="s">
        <v>142</v>
      </c>
      <c r="C2249" s="2" t="s">
        <v>47</v>
      </c>
      <c r="D2249" s="2" t="s">
        <v>10</v>
      </c>
      <c r="E2249" s="2" t="s">
        <v>74</v>
      </c>
      <c r="F2249" s="2" t="s">
        <v>977</v>
      </c>
      <c r="G2249" s="14" t="n">
        <v>9.5</v>
      </c>
      <c r="H2249" s="14" t="n">
        <v>6.39</v>
      </c>
      <c r="I2249" s="14" t="n">
        <v>9.5</v>
      </c>
      <c r="J2249" s="23" t="n">
        <f aca="false">IF(AND(E2249="Priority",ISNUMBER('Cost model'!N632)),'Cost model'!N632,'Cost model'!M632)</f>
        <v>9.5</v>
      </c>
      <c r="K2249" s="14" t="n">
        <f aca="false">J2249-H2249</f>
        <v>3.11</v>
      </c>
      <c r="L2249" s="14" t="n">
        <f aca="false">G2249-H2249</f>
        <v>3.11</v>
      </c>
    </row>
    <row r="2250" customFormat="false" ht="15" hidden="false" customHeight="false" outlineLevel="0" collapsed="false">
      <c r="A2250" s="2" t="s">
        <v>174</v>
      </c>
      <c r="B2250" s="2" t="s">
        <v>174</v>
      </c>
      <c r="C2250" s="2" t="s">
        <v>49</v>
      </c>
      <c r="D2250" s="2" t="s">
        <v>10</v>
      </c>
      <c r="E2250" s="2" t="s">
        <v>74</v>
      </c>
      <c r="F2250" s="2" t="s">
        <v>977</v>
      </c>
      <c r="G2250" s="14" t="n">
        <v>17.5</v>
      </c>
      <c r="H2250" s="14" t="n">
        <v>14.42</v>
      </c>
      <c r="I2250" s="14" t="n">
        <v>17.5</v>
      </c>
      <c r="J2250" s="23" t="n">
        <f aca="false">IF(AND(E2250="Priority",ISNUMBER('Cost model'!N169)),'Cost model'!N169,'Cost model'!M169)</f>
        <v>18.5</v>
      </c>
      <c r="K2250" s="14" t="n">
        <f aca="false">J2250-H2250</f>
        <v>4.08</v>
      </c>
      <c r="L2250" s="14" t="n">
        <f aca="false">G2250-H2250</f>
        <v>3.08</v>
      </c>
    </row>
    <row r="2251" customFormat="false" ht="15" hidden="false" customHeight="false" outlineLevel="0" collapsed="false">
      <c r="A2251" s="2" t="s">
        <v>124</v>
      </c>
      <c r="B2251" s="2" t="s">
        <v>124</v>
      </c>
      <c r="C2251" s="2" t="s">
        <v>48</v>
      </c>
      <c r="D2251" s="2" t="s">
        <v>10</v>
      </c>
      <c r="E2251" s="2" t="s">
        <v>74</v>
      </c>
      <c r="F2251" s="2" t="s">
        <v>977</v>
      </c>
      <c r="G2251" s="14" t="n">
        <v>12.5</v>
      </c>
      <c r="H2251" s="14" t="n">
        <v>10.69</v>
      </c>
      <c r="I2251" s="14" t="n">
        <v>12.5</v>
      </c>
      <c r="J2251" s="23" t="n">
        <f aca="false">IF(AND(E2251="Priority",ISNUMBER('Cost model'!N318)),'Cost model'!N318,'Cost model'!M318)</f>
        <v>14.5</v>
      </c>
      <c r="K2251" s="14" t="n">
        <f aca="false">J2251-H2251</f>
        <v>3.81</v>
      </c>
      <c r="L2251" s="14" t="n">
        <f aca="false">G2251-H2251</f>
        <v>1.81</v>
      </c>
    </row>
    <row r="2252" customFormat="false" ht="15" hidden="false" customHeight="false" outlineLevel="0" collapsed="false">
      <c r="A2252" s="2" t="s">
        <v>124</v>
      </c>
      <c r="B2252" s="2" t="s">
        <v>124</v>
      </c>
      <c r="C2252" s="2" t="s">
        <v>48</v>
      </c>
      <c r="D2252" s="2" t="s">
        <v>10</v>
      </c>
      <c r="E2252" s="2" t="s">
        <v>74</v>
      </c>
      <c r="F2252" s="2" t="s">
        <v>977</v>
      </c>
      <c r="G2252" s="14" t="n">
        <v>12.5</v>
      </c>
      <c r="H2252" s="14" t="n">
        <v>9.37</v>
      </c>
      <c r="I2252" s="14" t="n">
        <v>12.5</v>
      </c>
      <c r="J2252" s="23" t="n">
        <f aca="false">IF(AND(E2252="Priority",ISNUMBER('Cost model'!N318)),'Cost model'!N318,'Cost model'!M318)</f>
        <v>14.5</v>
      </c>
      <c r="K2252" s="14" t="n">
        <f aca="false">J2252-H2252</f>
        <v>5.13</v>
      </c>
      <c r="L2252" s="14" t="n">
        <f aca="false">G2252-H2252</f>
        <v>3.13</v>
      </c>
    </row>
    <row r="2253" customFormat="false" ht="15" hidden="false" customHeight="false" outlineLevel="0" collapsed="false">
      <c r="A2253" s="2" t="s">
        <v>205</v>
      </c>
      <c r="B2253" s="2" t="s">
        <v>142</v>
      </c>
      <c r="C2253" s="2" t="s">
        <v>48</v>
      </c>
      <c r="D2253" s="2" t="s">
        <v>10</v>
      </c>
      <c r="E2253" s="2" t="s">
        <v>74</v>
      </c>
      <c r="F2253" s="2" t="s">
        <v>976</v>
      </c>
      <c r="G2253" s="14" t="n">
        <v>14.5</v>
      </c>
      <c r="H2253" s="14" t="n">
        <v>11.52</v>
      </c>
      <c r="I2253" s="14" t="n">
        <v>14.5</v>
      </c>
      <c r="J2253" s="23" t="n">
        <f aca="false">IF(AND(E2253="Priority",ISNUMBER('Cost model'!N543)),'Cost model'!N543,'Cost model'!M543)</f>
        <v>18.5</v>
      </c>
      <c r="K2253" s="14" t="n">
        <f aca="false">J2253-H2253</f>
        <v>6.98</v>
      </c>
      <c r="L2253" s="14" t="n">
        <f aca="false">G2253-H2253</f>
        <v>2.98</v>
      </c>
    </row>
    <row r="2254" customFormat="false" ht="15" hidden="false" customHeight="false" outlineLevel="0" collapsed="false">
      <c r="A2254" s="2" t="s">
        <v>174</v>
      </c>
      <c r="B2254" s="2" t="s">
        <v>174</v>
      </c>
      <c r="C2254" s="2" t="s">
        <v>47</v>
      </c>
      <c r="D2254" s="2" t="s">
        <v>12</v>
      </c>
      <c r="E2254" s="2" t="s">
        <v>74</v>
      </c>
      <c r="F2254" s="2" t="s">
        <v>977</v>
      </c>
      <c r="G2254" s="14" t="n">
        <v>9.5</v>
      </c>
      <c r="H2254" s="14" t="n">
        <v>27.53</v>
      </c>
      <c r="I2254" s="14" t="n">
        <v>9.5</v>
      </c>
      <c r="J2254" s="23" t="n">
        <f aca="false">IF(AND(E2254="Priority",ISNUMBER('Cost model'!N170)),'Cost model'!N170,'Cost model'!M170)</f>
        <v>25.5</v>
      </c>
      <c r="K2254" s="14" t="n">
        <f aca="false">J2254-H2254</f>
        <v>-2.03</v>
      </c>
      <c r="L2254" s="14" t="n">
        <f aca="false">G2254-H2254</f>
        <v>-18.03</v>
      </c>
    </row>
    <row r="2255" customFormat="false" ht="15" hidden="false" customHeight="false" outlineLevel="0" collapsed="false">
      <c r="A2255" s="2" t="s">
        <v>174</v>
      </c>
      <c r="B2255" s="2" t="s">
        <v>174</v>
      </c>
      <c r="C2255" s="2" t="s">
        <v>49</v>
      </c>
      <c r="D2255" s="2" t="s">
        <v>10</v>
      </c>
      <c r="E2255" s="2" t="s">
        <v>74</v>
      </c>
      <c r="F2255" s="2" t="s">
        <v>977</v>
      </c>
      <c r="G2255" s="14" t="n">
        <v>17.5</v>
      </c>
      <c r="H2255" s="14" t="n">
        <v>15.41</v>
      </c>
      <c r="I2255" s="14" t="n">
        <v>17.5</v>
      </c>
      <c r="J2255" s="23" t="n">
        <f aca="false">IF(AND(E2255="Priority",ISNUMBER('Cost model'!N169)),'Cost model'!N169,'Cost model'!M169)</f>
        <v>18.5</v>
      </c>
      <c r="K2255" s="14" t="n">
        <f aca="false">J2255-H2255</f>
        <v>3.09</v>
      </c>
      <c r="L2255" s="14" t="n">
        <f aca="false">G2255-H2255</f>
        <v>2.09</v>
      </c>
    </row>
    <row r="2256" customFormat="false" ht="15" hidden="false" customHeight="false" outlineLevel="0" collapsed="false">
      <c r="A2256" s="2" t="s">
        <v>205</v>
      </c>
      <c r="B2256" s="2" t="s">
        <v>142</v>
      </c>
      <c r="C2256" s="2" t="s">
        <v>48</v>
      </c>
      <c r="D2256" s="2" t="s">
        <v>10</v>
      </c>
      <c r="E2256" s="2" t="s">
        <v>74</v>
      </c>
      <c r="F2256" s="2" t="s">
        <v>976</v>
      </c>
      <c r="G2256" s="14" t="n">
        <v>14.5</v>
      </c>
      <c r="H2256" s="14" t="n">
        <v>20.13</v>
      </c>
      <c r="I2256" s="14" t="n">
        <v>14.5</v>
      </c>
      <c r="J2256" s="23" t="n">
        <f aca="false">IF(AND(E2256="Priority",ISNUMBER('Cost model'!N543)),'Cost model'!N543,'Cost model'!M543)</f>
        <v>18.5</v>
      </c>
      <c r="K2256" s="14" t="n">
        <f aca="false">J2256-H2256</f>
        <v>-1.63</v>
      </c>
      <c r="L2256" s="14" t="n">
        <f aca="false">G2256-H2256</f>
        <v>-5.63</v>
      </c>
    </row>
    <row r="2257" customFormat="false" ht="15" hidden="false" customHeight="false" outlineLevel="0" collapsed="false">
      <c r="A2257" s="2" t="s">
        <v>174</v>
      </c>
      <c r="B2257" s="2" t="s">
        <v>174</v>
      </c>
      <c r="C2257" s="2" t="s">
        <v>47</v>
      </c>
      <c r="D2257" s="2" t="s">
        <v>12</v>
      </c>
      <c r="E2257" s="2" t="s">
        <v>74</v>
      </c>
      <c r="F2257" s="2" t="s">
        <v>977</v>
      </c>
      <c r="G2257" s="14" t="n">
        <v>9.5</v>
      </c>
      <c r="H2257" s="14" t="n">
        <v>29.5</v>
      </c>
      <c r="I2257" s="14" t="n">
        <v>9.5</v>
      </c>
      <c r="J2257" s="23" t="n">
        <f aca="false">IF(AND(E2257="Priority",ISNUMBER('Cost model'!N170)),'Cost model'!N170,'Cost model'!M170)</f>
        <v>25.5</v>
      </c>
      <c r="K2257" s="14" t="n">
        <f aca="false">J2257-H2257</f>
        <v>-4</v>
      </c>
      <c r="L2257" s="14" t="n">
        <f aca="false">G2257-H2257</f>
        <v>-20</v>
      </c>
    </row>
    <row r="2258" customFormat="false" ht="15" hidden="false" customHeight="false" outlineLevel="0" collapsed="false">
      <c r="A2258" s="2" t="s">
        <v>124</v>
      </c>
      <c r="B2258" s="2" t="s">
        <v>124</v>
      </c>
      <c r="C2258" s="2" t="s">
        <v>48</v>
      </c>
      <c r="D2258" s="2" t="s">
        <v>12</v>
      </c>
      <c r="E2258" s="2" t="s">
        <v>74</v>
      </c>
      <c r="F2258" s="2" t="s">
        <v>977</v>
      </c>
      <c r="G2258" s="14" t="n">
        <v>12.5</v>
      </c>
      <c r="H2258" s="14" t="n">
        <v>47.2</v>
      </c>
      <c r="I2258" s="14" t="n">
        <v>12.5</v>
      </c>
      <c r="J2258" s="23" t="n">
        <f aca="false">IF(AND(E2258="Priority",ISNUMBER('Cost model'!N321)),'Cost model'!N321,'Cost model'!M321)</f>
        <v>40</v>
      </c>
      <c r="K2258" s="14" t="n">
        <f aca="false">J2258-H2258</f>
        <v>-7.2</v>
      </c>
      <c r="L2258" s="14" t="n">
        <f aca="false">G2258-H2258</f>
        <v>-34.7</v>
      </c>
    </row>
    <row r="2259" customFormat="false" ht="15" hidden="false" customHeight="false" outlineLevel="0" collapsed="false">
      <c r="A2259" s="2" t="s">
        <v>124</v>
      </c>
      <c r="B2259" s="2" t="s">
        <v>124</v>
      </c>
      <c r="C2259" s="2" t="s">
        <v>47</v>
      </c>
      <c r="D2259" s="2" t="s">
        <v>10</v>
      </c>
      <c r="E2259" s="2" t="s">
        <v>74</v>
      </c>
      <c r="F2259" s="2" t="s">
        <v>977</v>
      </c>
      <c r="G2259" s="14" t="n">
        <v>9.5</v>
      </c>
      <c r="H2259" s="14" t="n">
        <v>6.45</v>
      </c>
      <c r="I2259" s="14" t="n">
        <v>9.5</v>
      </c>
      <c r="J2259" s="23" t="n">
        <f aca="false">IF(AND(E2259="Priority",ISNUMBER('Cost model'!N317)),'Cost model'!N317,'Cost model'!M317)</f>
        <v>10.5</v>
      </c>
      <c r="K2259" s="14" t="n">
        <f aca="false">J2259-H2259</f>
        <v>4.05</v>
      </c>
      <c r="L2259" s="14" t="n">
        <f aca="false">G2259-H2259</f>
        <v>3.05</v>
      </c>
    </row>
    <row r="2260" customFormat="false" ht="15" hidden="false" customHeight="false" outlineLevel="0" collapsed="false">
      <c r="A2260" s="2" t="s">
        <v>124</v>
      </c>
      <c r="B2260" s="2" t="s">
        <v>124</v>
      </c>
      <c r="C2260" s="2" t="s">
        <v>48</v>
      </c>
      <c r="D2260" s="2" t="s">
        <v>10</v>
      </c>
      <c r="E2260" s="2" t="s">
        <v>74</v>
      </c>
      <c r="F2260" s="2" t="s">
        <v>977</v>
      </c>
      <c r="G2260" s="14" t="n">
        <v>12.5</v>
      </c>
      <c r="H2260" s="14" t="n">
        <v>21.38</v>
      </c>
      <c r="I2260" s="14" t="n">
        <v>12.5</v>
      </c>
      <c r="J2260" s="23" t="n">
        <f aca="false">IF(AND(E2260="Priority",ISNUMBER('Cost model'!N318)),'Cost model'!N318,'Cost model'!M318)</f>
        <v>14.5</v>
      </c>
      <c r="K2260" s="14" t="n">
        <f aca="false">J2260-H2260</f>
        <v>-6.88</v>
      </c>
      <c r="L2260" s="14" t="n">
        <f aca="false">G2260-H2260</f>
        <v>-8.88</v>
      </c>
    </row>
    <row r="2261" customFormat="false" ht="15" hidden="false" customHeight="false" outlineLevel="0" collapsed="false">
      <c r="A2261" s="2" t="s">
        <v>142</v>
      </c>
      <c r="B2261" s="2" t="s">
        <v>142</v>
      </c>
      <c r="C2261" s="2" t="s">
        <v>47</v>
      </c>
      <c r="D2261" s="2" t="s">
        <v>10</v>
      </c>
      <c r="E2261" s="2" t="s">
        <v>74</v>
      </c>
      <c r="F2261" s="2" t="s">
        <v>977</v>
      </c>
      <c r="G2261" s="14" t="n">
        <v>9.5</v>
      </c>
      <c r="H2261" s="14" t="n">
        <v>9.24</v>
      </c>
      <c r="I2261" s="14" t="n">
        <v>9.5</v>
      </c>
      <c r="J2261" s="23" t="n">
        <f aca="false">IF(AND(E2261="Priority",ISNUMBER('Cost model'!N632)),'Cost model'!N632,'Cost model'!M632)</f>
        <v>9.5</v>
      </c>
      <c r="K2261" s="14" t="n">
        <f aca="false">J2261-H2261</f>
        <v>0.26</v>
      </c>
      <c r="L2261" s="14" t="n">
        <f aca="false">G2261-H2261</f>
        <v>0.26</v>
      </c>
    </row>
    <row r="2262" customFormat="false" ht="15" hidden="false" customHeight="false" outlineLevel="0" collapsed="false">
      <c r="A2262" s="2" t="s">
        <v>124</v>
      </c>
      <c r="B2262" s="2" t="s">
        <v>124</v>
      </c>
      <c r="C2262" s="2" t="s">
        <v>47</v>
      </c>
      <c r="D2262" s="2" t="s">
        <v>10</v>
      </c>
      <c r="E2262" s="2" t="s">
        <v>74</v>
      </c>
      <c r="F2262" s="2" t="s">
        <v>977</v>
      </c>
      <c r="G2262" s="14" t="n">
        <v>9.5</v>
      </c>
      <c r="H2262" s="14" t="n">
        <v>6.06</v>
      </c>
      <c r="I2262" s="14" t="n">
        <v>9.5</v>
      </c>
      <c r="J2262" s="23" t="n">
        <f aca="false">IF(AND(E2262="Priority",ISNUMBER('Cost model'!N317)),'Cost model'!N317,'Cost model'!M317)</f>
        <v>10.5</v>
      </c>
      <c r="K2262" s="14" t="n">
        <f aca="false">J2262-H2262</f>
        <v>4.44</v>
      </c>
      <c r="L2262" s="14" t="n">
        <f aca="false">G2262-H2262</f>
        <v>3.44</v>
      </c>
    </row>
    <row r="2263" customFormat="false" ht="15" hidden="false" customHeight="false" outlineLevel="0" collapsed="false">
      <c r="A2263" s="2" t="s">
        <v>124</v>
      </c>
      <c r="B2263" s="2" t="s">
        <v>124</v>
      </c>
      <c r="C2263" s="2" t="s">
        <v>47</v>
      </c>
      <c r="D2263" s="2" t="s">
        <v>12</v>
      </c>
      <c r="E2263" s="2" t="s">
        <v>74</v>
      </c>
      <c r="F2263" s="2" t="s">
        <v>977</v>
      </c>
      <c r="G2263" s="14" t="n">
        <v>9.5</v>
      </c>
      <c r="H2263" s="14" t="n">
        <v>10.75</v>
      </c>
      <c r="I2263" s="14" t="n">
        <v>9.5</v>
      </c>
      <c r="J2263" s="23" t="n">
        <f aca="false">IF(AND(E2263="Priority",ISNUMBER('Cost model'!N320)),'Cost model'!N320,'Cost model'!M320)</f>
        <v>24.5</v>
      </c>
      <c r="K2263" s="14" t="n">
        <f aca="false">J2263-H2263</f>
        <v>13.75</v>
      </c>
      <c r="L2263" s="14" t="n">
        <f aca="false">G2263-H2263</f>
        <v>-1.25</v>
      </c>
    </row>
    <row r="2264" customFormat="false" ht="15" hidden="false" customHeight="false" outlineLevel="0" collapsed="false">
      <c r="A2264" s="2" t="s">
        <v>124</v>
      </c>
      <c r="B2264" s="2" t="s">
        <v>124</v>
      </c>
      <c r="C2264" s="2" t="s">
        <v>47</v>
      </c>
      <c r="D2264" s="2" t="s">
        <v>10</v>
      </c>
      <c r="E2264" s="2" t="s">
        <v>74</v>
      </c>
      <c r="F2264" s="2" t="s">
        <v>977</v>
      </c>
      <c r="G2264" s="14" t="n">
        <v>9.5</v>
      </c>
      <c r="H2264" s="14" t="n">
        <v>7.85</v>
      </c>
      <c r="I2264" s="14" t="n">
        <v>9.5</v>
      </c>
      <c r="J2264" s="23" t="n">
        <f aca="false">IF(AND(E2264="Priority",ISNUMBER('Cost model'!N317)),'Cost model'!N317,'Cost model'!M317)</f>
        <v>10.5</v>
      </c>
      <c r="K2264" s="14" t="n">
        <f aca="false">J2264-H2264</f>
        <v>2.65</v>
      </c>
      <c r="L2264" s="14" t="n">
        <f aca="false">G2264-H2264</f>
        <v>1.65</v>
      </c>
    </row>
    <row r="2265" customFormat="false" ht="15" hidden="false" customHeight="false" outlineLevel="0" collapsed="false">
      <c r="A2265" s="2" t="s">
        <v>174</v>
      </c>
      <c r="B2265" s="2" t="s">
        <v>174</v>
      </c>
      <c r="C2265" s="2" t="s">
        <v>47</v>
      </c>
      <c r="D2265" s="2" t="s">
        <v>10</v>
      </c>
      <c r="E2265" s="2" t="s">
        <v>74</v>
      </c>
      <c r="F2265" s="2" t="s">
        <v>977</v>
      </c>
      <c r="G2265" s="14" t="n">
        <v>9.5</v>
      </c>
      <c r="H2265" s="14" t="n">
        <v>27.51</v>
      </c>
      <c r="I2265" s="14" t="n">
        <v>9.5</v>
      </c>
      <c r="J2265" s="23" t="n">
        <f aca="false">IF(AND(E2265="Priority",ISNUMBER('Cost model'!N167)),'Cost model'!N167,'Cost model'!M167)</f>
        <v>8.5</v>
      </c>
      <c r="K2265" s="14" t="n">
        <f aca="false">J2265-H2265</f>
        <v>-19.01</v>
      </c>
      <c r="L2265" s="14" t="n">
        <f aca="false">G2265-H2265</f>
        <v>-18.01</v>
      </c>
    </row>
    <row r="2266" customFormat="false" ht="15" hidden="false" customHeight="false" outlineLevel="0" collapsed="false">
      <c r="A2266" s="2" t="s">
        <v>124</v>
      </c>
      <c r="B2266" s="2" t="s">
        <v>124</v>
      </c>
      <c r="C2266" s="2" t="s">
        <v>48</v>
      </c>
      <c r="D2266" s="2" t="s">
        <v>10</v>
      </c>
      <c r="E2266" s="2" t="s">
        <v>74</v>
      </c>
      <c r="F2266" s="2" t="s">
        <v>977</v>
      </c>
      <c r="G2266" s="14" t="n">
        <v>12.5</v>
      </c>
      <c r="H2266" s="14" t="n">
        <v>20.13</v>
      </c>
      <c r="I2266" s="14" t="n">
        <v>12.5</v>
      </c>
      <c r="J2266" s="23" t="n">
        <f aca="false">IF(AND(E2266="Priority",ISNUMBER('Cost model'!N318)),'Cost model'!N318,'Cost model'!M318)</f>
        <v>14.5</v>
      </c>
      <c r="K2266" s="14" t="n">
        <f aca="false">J2266-H2266</f>
        <v>-5.63</v>
      </c>
      <c r="L2266" s="14" t="n">
        <f aca="false">G2266-H2266</f>
        <v>-7.63</v>
      </c>
    </row>
    <row r="2267" customFormat="false" ht="15" hidden="false" customHeight="false" outlineLevel="0" collapsed="false">
      <c r="A2267" s="2" t="s">
        <v>142</v>
      </c>
      <c r="B2267" s="2" t="s">
        <v>142</v>
      </c>
      <c r="C2267" s="2" t="s">
        <v>48</v>
      </c>
      <c r="D2267" s="2" t="s">
        <v>12</v>
      </c>
      <c r="E2267" s="2" t="s">
        <v>74</v>
      </c>
      <c r="F2267" s="2" t="s">
        <v>977</v>
      </c>
      <c r="G2267" s="14" t="n">
        <v>12.5</v>
      </c>
      <c r="H2267" s="14" t="n">
        <v>24.5</v>
      </c>
      <c r="I2267" s="14" t="n">
        <v>12.5</v>
      </c>
      <c r="J2267" s="23" t="n">
        <f aca="false">IF(AND(E2267="Priority",ISNUMBER('Cost model'!N636)),'Cost model'!N636,'Cost model'!M636)</f>
        <v>40</v>
      </c>
      <c r="K2267" s="14" t="n">
        <f aca="false">J2267-H2267</f>
        <v>15.5</v>
      </c>
      <c r="L2267" s="14" t="n">
        <f aca="false">G2267-H2267</f>
        <v>-12</v>
      </c>
    </row>
    <row r="2268" customFormat="false" ht="15" hidden="false" customHeight="false" outlineLevel="0" collapsed="false">
      <c r="A2268" s="2" t="s">
        <v>174</v>
      </c>
      <c r="B2268" s="2" t="s">
        <v>142</v>
      </c>
      <c r="C2268" s="2" t="s">
        <v>49</v>
      </c>
      <c r="D2268" s="2" t="s">
        <v>10</v>
      </c>
      <c r="E2268" s="2" t="s">
        <v>74</v>
      </c>
      <c r="F2268" s="2" t="s">
        <v>976</v>
      </c>
      <c r="G2268" s="14" t="n">
        <v>17.5</v>
      </c>
      <c r="H2268" s="14" t="n">
        <v>20.13</v>
      </c>
      <c r="I2268" s="14" t="n">
        <v>17.5</v>
      </c>
      <c r="J2268" s="23" t="n">
        <f aca="false">IF(AND(E2268="Priority",ISNUMBER('Cost model'!N124)),'Cost model'!N124,'Cost model'!M124)</f>
        <v>21.5</v>
      </c>
      <c r="K2268" s="14" t="n">
        <f aca="false">J2268-H2268</f>
        <v>1.37</v>
      </c>
      <c r="L2268" s="14" t="n">
        <f aca="false">G2268-H2268</f>
        <v>-2.63</v>
      </c>
    </row>
    <row r="2269" customFormat="false" ht="15" hidden="false" customHeight="false" outlineLevel="0" collapsed="false">
      <c r="A2269" s="2" t="s">
        <v>158</v>
      </c>
      <c r="B2269" s="2" t="s">
        <v>158</v>
      </c>
      <c r="C2269" s="2" t="s">
        <v>49</v>
      </c>
      <c r="D2269" s="2" t="s">
        <v>10</v>
      </c>
      <c r="E2269" s="2" t="s">
        <v>74</v>
      </c>
      <c r="F2269" s="2" t="s">
        <v>977</v>
      </c>
      <c r="G2269" s="14" t="n">
        <v>17.5</v>
      </c>
      <c r="H2269" s="14" t="n">
        <v>15.09</v>
      </c>
      <c r="I2269" s="14" t="n">
        <v>17.5</v>
      </c>
      <c r="J2269" s="23" t="n">
        <f aca="false">IF(AND(E2269="Priority",ISNUMBER('Cost model'!N424)),'Cost model'!N424,'Cost model'!M424)</f>
        <v>16.5</v>
      </c>
      <c r="K2269" s="14" t="n">
        <f aca="false">J2269-H2269</f>
        <v>1.41</v>
      </c>
      <c r="L2269" s="14" t="n">
        <f aca="false">G2269-H2269</f>
        <v>2.41</v>
      </c>
    </row>
    <row r="2270" customFormat="false" ht="15" hidden="false" customHeight="false" outlineLevel="0" collapsed="false">
      <c r="A2270" s="2" t="s">
        <v>158</v>
      </c>
      <c r="B2270" s="2" t="s">
        <v>158</v>
      </c>
      <c r="C2270" s="2" t="s">
        <v>48</v>
      </c>
      <c r="D2270" s="2" t="s">
        <v>13</v>
      </c>
      <c r="E2270" s="2" t="s">
        <v>74</v>
      </c>
      <c r="F2270" s="2" t="s">
        <v>977</v>
      </c>
      <c r="G2270" s="14" t="n">
        <v>24.5</v>
      </c>
      <c r="H2270" s="14" t="n">
        <v>24.89</v>
      </c>
      <c r="I2270" s="14" t="n">
        <v>24.5</v>
      </c>
      <c r="J2270" s="23" t="n">
        <f aca="false">IF(AND(E2270="Priority",ISNUMBER('Cost model'!N429)),'Cost model'!N429,'Cost model'!M429)</f>
        <v>40</v>
      </c>
      <c r="K2270" s="14" t="n">
        <f aca="false">J2270-H2270</f>
        <v>15.11</v>
      </c>
      <c r="L2270" s="14" t="n">
        <f aca="false">G2270-H2270</f>
        <v>-0.390000000000001</v>
      </c>
    </row>
    <row r="2271" customFormat="false" ht="15" hidden="false" customHeight="false" outlineLevel="0" collapsed="false">
      <c r="A2271" s="2" t="s">
        <v>142</v>
      </c>
      <c r="B2271" s="2" t="s">
        <v>142</v>
      </c>
      <c r="C2271" s="2" t="s">
        <v>47</v>
      </c>
      <c r="D2271" s="2" t="s">
        <v>12</v>
      </c>
      <c r="E2271" s="2" t="s">
        <v>74</v>
      </c>
      <c r="F2271" s="2" t="s">
        <v>977</v>
      </c>
      <c r="G2271" s="14" t="n">
        <v>9.5</v>
      </c>
      <c r="H2271" s="14" t="n">
        <v>36.01</v>
      </c>
      <c r="I2271" s="14" t="n">
        <v>9.5</v>
      </c>
      <c r="J2271" s="23" t="n">
        <f aca="false">IF(AND(E2271="Priority",ISNUMBER('Cost model'!N635)),'Cost model'!N635,'Cost model'!M635)</f>
        <v>30.5</v>
      </c>
      <c r="K2271" s="14" t="n">
        <f aca="false">J2271-H2271</f>
        <v>-5.51</v>
      </c>
      <c r="L2271" s="14" t="n">
        <f aca="false">G2271-H2271</f>
        <v>-26.51</v>
      </c>
    </row>
    <row r="2272" customFormat="false" ht="15" hidden="false" customHeight="false" outlineLevel="0" collapsed="false">
      <c r="A2272" s="2" t="s">
        <v>174</v>
      </c>
      <c r="B2272" s="2" t="s">
        <v>142</v>
      </c>
      <c r="C2272" s="2" t="s">
        <v>47</v>
      </c>
      <c r="D2272" s="2" t="s">
        <v>10</v>
      </c>
      <c r="E2272" s="2" t="s">
        <v>74</v>
      </c>
      <c r="F2272" s="2" t="s">
        <v>976</v>
      </c>
      <c r="G2272" s="14" t="n">
        <v>9.5</v>
      </c>
      <c r="H2272" s="14" t="n">
        <v>9.61</v>
      </c>
      <c r="I2272" s="14" t="n">
        <v>9.5</v>
      </c>
      <c r="J2272" s="23" t="n">
        <f aca="false">IF(AND(E2272="Priority",ISNUMBER('Cost model'!N122)),'Cost model'!N122,'Cost model'!M122)</f>
        <v>13.5</v>
      </c>
      <c r="K2272" s="14" t="n">
        <f aca="false">J2272-H2272</f>
        <v>3.89</v>
      </c>
      <c r="L2272" s="14" t="n">
        <f aca="false">G2272-H2272</f>
        <v>-0.109999999999999</v>
      </c>
    </row>
    <row r="2273" customFormat="false" ht="15" hidden="false" customHeight="false" outlineLevel="0" collapsed="false">
      <c r="A2273" s="2" t="s">
        <v>174</v>
      </c>
      <c r="B2273" s="2" t="s">
        <v>174</v>
      </c>
      <c r="C2273" s="2" t="s">
        <v>48</v>
      </c>
      <c r="D2273" s="2" t="s">
        <v>10</v>
      </c>
      <c r="E2273" s="2" t="s">
        <v>74</v>
      </c>
      <c r="F2273" s="2" t="s">
        <v>977</v>
      </c>
      <c r="G2273" s="14" t="n">
        <v>12.5</v>
      </c>
      <c r="H2273" s="14" t="n">
        <v>11.25</v>
      </c>
      <c r="I2273" s="14" t="n">
        <v>12.5</v>
      </c>
      <c r="J2273" s="23" t="n">
        <f aca="false">IF(AND(E2273="Priority",ISNUMBER('Cost model'!N168)),'Cost model'!N168,'Cost model'!M168)</f>
        <v>13.5</v>
      </c>
      <c r="K2273" s="14" t="n">
        <f aca="false">J2273-H2273</f>
        <v>2.25</v>
      </c>
      <c r="L2273" s="14" t="n">
        <f aca="false">G2273-H2273</f>
        <v>1.25</v>
      </c>
    </row>
    <row r="2274" customFormat="false" ht="15" hidden="false" customHeight="false" outlineLevel="0" collapsed="false">
      <c r="A2274" s="2" t="s">
        <v>142</v>
      </c>
      <c r="B2274" s="2" t="s">
        <v>142</v>
      </c>
      <c r="C2274" s="2" t="s">
        <v>48</v>
      </c>
      <c r="D2274" s="2" t="s">
        <v>12</v>
      </c>
      <c r="E2274" s="2" t="s">
        <v>74</v>
      </c>
      <c r="F2274" s="2" t="s">
        <v>977</v>
      </c>
      <c r="G2274" s="14" t="n">
        <v>12.5</v>
      </c>
      <c r="H2274" s="14" t="n">
        <v>41</v>
      </c>
      <c r="I2274" s="14" t="n">
        <v>12.5</v>
      </c>
      <c r="J2274" s="23" t="n">
        <f aca="false">IF(AND(E2274="Priority",ISNUMBER('Cost model'!N636)),'Cost model'!N636,'Cost model'!M636)</f>
        <v>40</v>
      </c>
      <c r="K2274" s="14" t="n">
        <f aca="false">J2274-H2274</f>
        <v>-1</v>
      </c>
      <c r="L2274" s="14" t="n">
        <f aca="false">G2274-H2274</f>
        <v>-28.5</v>
      </c>
    </row>
    <row r="2275" customFormat="false" ht="15" hidden="false" customHeight="false" outlineLevel="0" collapsed="false">
      <c r="A2275" s="2" t="s">
        <v>124</v>
      </c>
      <c r="B2275" s="2" t="s">
        <v>124</v>
      </c>
      <c r="C2275" s="2" t="s">
        <v>48</v>
      </c>
      <c r="D2275" s="2" t="s">
        <v>12</v>
      </c>
      <c r="E2275" s="2" t="s">
        <v>74</v>
      </c>
      <c r="F2275" s="2" t="s">
        <v>977</v>
      </c>
      <c r="G2275" s="14" t="n">
        <v>12.5</v>
      </c>
      <c r="H2275" s="14" t="n">
        <v>29.39</v>
      </c>
      <c r="I2275" s="14" t="n">
        <v>12.5</v>
      </c>
      <c r="J2275" s="23" t="n">
        <f aca="false">IF(AND(E2275="Priority",ISNUMBER('Cost model'!N321)),'Cost model'!N321,'Cost model'!M321)</f>
        <v>40</v>
      </c>
      <c r="K2275" s="14" t="n">
        <f aca="false">J2275-H2275</f>
        <v>10.61</v>
      </c>
      <c r="L2275" s="14" t="n">
        <f aca="false">G2275-H2275</f>
        <v>-16.89</v>
      </c>
    </row>
    <row r="2276" customFormat="false" ht="15" hidden="false" customHeight="false" outlineLevel="0" collapsed="false">
      <c r="A2276" s="2" t="s">
        <v>142</v>
      </c>
      <c r="B2276" s="2" t="s">
        <v>142</v>
      </c>
      <c r="C2276" s="2" t="s">
        <v>47</v>
      </c>
      <c r="D2276" s="2" t="s">
        <v>13</v>
      </c>
      <c r="E2276" s="2" t="s">
        <v>74</v>
      </c>
      <c r="F2276" s="2" t="s">
        <v>977</v>
      </c>
      <c r="G2276" s="14" t="n">
        <v>19</v>
      </c>
      <c r="H2276" s="14" t="n">
        <v>46.99</v>
      </c>
      <c r="I2276" s="14" t="n">
        <v>19</v>
      </c>
      <c r="J2276" s="23" t="n">
        <f aca="false">IF(AND(E2276="Priority",ISNUMBER('Cost model'!N638)),'Cost model'!N638,'Cost model'!M638)</f>
        <v>50</v>
      </c>
      <c r="K2276" s="14" t="n">
        <f aca="false">J2276-H2276</f>
        <v>3.01</v>
      </c>
      <c r="L2276" s="14" t="n">
        <f aca="false">G2276-H2276</f>
        <v>-27.99</v>
      </c>
    </row>
    <row r="2277" customFormat="false" ht="15" hidden="false" customHeight="false" outlineLevel="0" collapsed="false">
      <c r="A2277" s="2" t="s">
        <v>174</v>
      </c>
      <c r="B2277" s="2" t="s">
        <v>221</v>
      </c>
      <c r="C2277" s="2" t="s">
        <v>48</v>
      </c>
      <c r="D2277" s="2" t="s">
        <v>12</v>
      </c>
      <c r="E2277" s="2" t="s">
        <v>74</v>
      </c>
      <c r="F2277" s="2" t="s">
        <v>976</v>
      </c>
      <c r="G2277" s="14" t="n">
        <v>12.5</v>
      </c>
      <c r="H2277" s="14" t="n">
        <v>55.84</v>
      </c>
      <c r="I2277" s="14" t="n">
        <v>24.5</v>
      </c>
      <c r="J2277" s="23" t="n">
        <f aca="false">IF(AND(E2277="Priority",ISNUMBER('Cost model'!N156)),'Cost model'!N156,'Cost model'!M156)</f>
        <v>60</v>
      </c>
      <c r="K2277" s="14" t="n">
        <f aca="false">J2277-H2277</f>
        <v>4.16</v>
      </c>
      <c r="L2277" s="14" t="n">
        <f aca="false">G2277-H2277</f>
        <v>-43.34</v>
      </c>
    </row>
    <row r="2278" customFormat="false" ht="15" hidden="false" customHeight="false" outlineLevel="0" collapsed="false">
      <c r="A2278" s="2" t="s">
        <v>124</v>
      </c>
      <c r="B2278" s="2" t="s">
        <v>124</v>
      </c>
      <c r="C2278" s="2" t="s">
        <v>47</v>
      </c>
      <c r="D2278" s="2" t="s">
        <v>10</v>
      </c>
      <c r="E2278" s="2" t="s">
        <v>74</v>
      </c>
      <c r="F2278" s="2" t="s">
        <v>977</v>
      </c>
      <c r="G2278" s="14" t="n">
        <v>9.5</v>
      </c>
      <c r="H2278" s="14" t="n">
        <v>7.21</v>
      </c>
      <c r="I2278" s="14" t="n">
        <v>9.5</v>
      </c>
      <c r="J2278" s="23" t="n">
        <f aca="false">IF(AND(E2278="Priority",ISNUMBER('Cost model'!N317)),'Cost model'!N317,'Cost model'!M317)</f>
        <v>10.5</v>
      </c>
      <c r="K2278" s="14" t="n">
        <f aca="false">J2278-H2278</f>
        <v>3.29</v>
      </c>
      <c r="L2278" s="14" t="n">
        <f aca="false">G2278-H2278</f>
        <v>2.29</v>
      </c>
    </row>
    <row r="2279" customFormat="false" ht="15" hidden="false" customHeight="false" outlineLevel="0" collapsed="false">
      <c r="A2279" s="2" t="s">
        <v>174</v>
      </c>
      <c r="B2279" s="2" t="s">
        <v>174</v>
      </c>
      <c r="C2279" s="2" t="s">
        <v>48</v>
      </c>
      <c r="D2279" s="2" t="s">
        <v>10</v>
      </c>
      <c r="E2279" s="2" t="s">
        <v>74</v>
      </c>
      <c r="F2279" s="2" t="s">
        <v>977</v>
      </c>
      <c r="G2279" s="14" t="n">
        <v>12.5</v>
      </c>
      <c r="H2279" s="14" t="n">
        <v>6.45</v>
      </c>
      <c r="I2279" s="14" t="n">
        <v>12.5</v>
      </c>
      <c r="J2279" s="23" t="n">
        <f aca="false">IF(AND(E2279="Priority",ISNUMBER('Cost model'!N168)),'Cost model'!N168,'Cost model'!M168)</f>
        <v>13.5</v>
      </c>
      <c r="K2279" s="14" t="n">
        <f aca="false">J2279-H2279</f>
        <v>7.05</v>
      </c>
      <c r="L2279" s="14" t="n">
        <f aca="false">G2279-H2279</f>
        <v>6.05</v>
      </c>
    </row>
    <row r="2280" customFormat="false" ht="15" hidden="false" customHeight="false" outlineLevel="0" collapsed="false">
      <c r="A2280" s="2" t="s">
        <v>124</v>
      </c>
      <c r="B2280" s="2" t="s">
        <v>124</v>
      </c>
      <c r="C2280" s="2" t="s">
        <v>47</v>
      </c>
      <c r="D2280" s="2" t="s">
        <v>10</v>
      </c>
      <c r="E2280" s="2" t="s">
        <v>74</v>
      </c>
      <c r="F2280" s="2" t="s">
        <v>977</v>
      </c>
      <c r="G2280" s="14" t="n">
        <v>9.5</v>
      </c>
      <c r="H2280" s="14" t="n">
        <v>6.06</v>
      </c>
      <c r="I2280" s="14" t="n">
        <v>9.5</v>
      </c>
      <c r="J2280" s="23" t="n">
        <f aca="false">IF(AND(E2280="Priority",ISNUMBER('Cost model'!N317)),'Cost model'!N317,'Cost model'!M317)</f>
        <v>10.5</v>
      </c>
      <c r="K2280" s="14" t="n">
        <f aca="false">J2280-H2280</f>
        <v>4.44</v>
      </c>
      <c r="L2280" s="14" t="n">
        <f aca="false">G2280-H2280</f>
        <v>3.44</v>
      </c>
    </row>
    <row r="2281" customFormat="false" ht="15" hidden="false" customHeight="false" outlineLevel="0" collapsed="false">
      <c r="A2281" s="2" t="s">
        <v>124</v>
      </c>
      <c r="B2281" s="2" t="s">
        <v>124</v>
      </c>
      <c r="C2281" s="2" t="s">
        <v>47</v>
      </c>
      <c r="D2281" s="2" t="s">
        <v>10</v>
      </c>
      <c r="E2281" s="2" t="s">
        <v>74</v>
      </c>
      <c r="F2281" s="2" t="s">
        <v>977</v>
      </c>
      <c r="G2281" s="14" t="n">
        <v>9.5</v>
      </c>
      <c r="H2281" s="14" t="n">
        <v>6.06</v>
      </c>
      <c r="I2281" s="14" t="n">
        <v>9.5</v>
      </c>
      <c r="J2281" s="23" t="n">
        <f aca="false">IF(AND(E2281="Priority",ISNUMBER('Cost model'!N317)),'Cost model'!N317,'Cost model'!M317)</f>
        <v>10.5</v>
      </c>
      <c r="K2281" s="14" t="n">
        <f aca="false">J2281-H2281</f>
        <v>4.44</v>
      </c>
      <c r="L2281" s="14" t="n">
        <f aca="false">G2281-H2281</f>
        <v>3.44</v>
      </c>
    </row>
    <row r="2282" customFormat="false" ht="15" hidden="false" customHeight="false" outlineLevel="0" collapsed="false">
      <c r="A2282" s="2" t="s">
        <v>174</v>
      </c>
      <c r="B2282" s="2" t="s">
        <v>174</v>
      </c>
      <c r="C2282" s="2" t="s">
        <v>47</v>
      </c>
      <c r="D2282" s="2" t="s">
        <v>12</v>
      </c>
      <c r="E2282" s="2" t="s">
        <v>74</v>
      </c>
      <c r="F2282" s="2" t="s">
        <v>977</v>
      </c>
      <c r="G2282" s="14" t="n">
        <v>9.5</v>
      </c>
      <c r="H2282" s="14" t="n">
        <v>7.21</v>
      </c>
      <c r="I2282" s="14" t="n">
        <v>9.5</v>
      </c>
      <c r="J2282" s="23" t="n">
        <f aca="false">IF(AND(E2282="Priority",ISNUMBER('Cost model'!N170)),'Cost model'!N170,'Cost model'!M170)</f>
        <v>25.5</v>
      </c>
      <c r="K2282" s="14" t="n">
        <f aca="false">J2282-H2282</f>
        <v>18.29</v>
      </c>
      <c r="L2282" s="14" t="n">
        <f aca="false">G2282-H2282</f>
        <v>2.29</v>
      </c>
    </row>
    <row r="2283" customFormat="false" ht="15" hidden="false" customHeight="false" outlineLevel="0" collapsed="false">
      <c r="A2283" s="2" t="s">
        <v>221</v>
      </c>
      <c r="B2283" s="2" t="s">
        <v>221</v>
      </c>
      <c r="C2283" s="2" t="s">
        <v>49</v>
      </c>
      <c r="D2283" s="2" t="s">
        <v>12</v>
      </c>
      <c r="E2283" s="2" t="s">
        <v>74</v>
      </c>
      <c r="F2283" s="2" t="s">
        <v>977</v>
      </c>
      <c r="G2283" s="14" t="n">
        <v>17.5</v>
      </c>
      <c r="H2283" s="14" t="n">
        <v>18.27</v>
      </c>
      <c r="I2283" s="14" t="n">
        <v>19.5</v>
      </c>
      <c r="J2283" s="23" t="n">
        <f aca="false">IF(AND(E2283="Priority",ISNUMBER('Cost model'!N742)),'Cost model'!N742,'Cost model'!M742)</f>
        <v>60</v>
      </c>
      <c r="K2283" s="14" t="n">
        <f aca="false">J2283-H2283</f>
        <v>41.73</v>
      </c>
      <c r="L2283" s="14" t="n">
        <f aca="false">G2283-H2283</f>
        <v>-0.77</v>
      </c>
    </row>
    <row r="2284" customFormat="false" ht="15" hidden="false" customHeight="false" outlineLevel="0" collapsed="false">
      <c r="A2284" s="2" t="s">
        <v>124</v>
      </c>
      <c r="B2284" s="2" t="s">
        <v>174</v>
      </c>
      <c r="C2284" s="2" t="s">
        <v>48</v>
      </c>
      <c r="D2284" s="2" t="s">
        <v>10</v>
      </c>
      <c r="E2284" s="2" t="s">
        <v>74</v>
      </c>
      <c r="F2284" s="2" t="s">
        <v>976</v>
      </c>
      <c r="G2284" s="14" t="n">
        <v>12.5</v>
      </c>
      <c r="H2284" s="14" t="n">
        <v>16.38</v>
      </c>
      <c r="I2284" s="14" t="n">
        <v>14.5</v>
      </c>
      <c r="J2284" s="23" t="n">
        <f aca="false">IF(AND(E2284="Priority",ISNUMBER('Cost model'!N363)),'Cost model'!N363,'Cost model'!M363)</f>
        <v>15.5</v>
      </c>
      <c r="K2284" s="14" t="n">
        <f aca="false">J2284-H2284</f>
        <v>-0.879999999999999</v>
      </c>
      <c r="L2284" s="14" t="n">
        <f aca="false">G2284-H2284</f>
        <v>-3.88</v>
      </c>
    </row>
    <row r="2285" customFormat="false" ht="15" hidden="false" customHeight="false" outlineLevel="0" collapsed="false">
      <c r="A2285" s="2" t="s">
        <v>174</v>
      </c>
      <c r="B2285" s="2" t="s">
        <v>174</v>
      </c>
      <c r="C2285" s="2" t="s">
        <v>47</v>
      </c>
      <c r="D2285" s="2" t="s">
        <v>10</v>
      </c>
      <c r="E2285" s="2" t="s">
        <v>74</v>
      </c>
      <c r="F2285" s="2" t="s">
        <v>977</v>
      </c>
      <c r="G2285" s="14" t="n">
        <v>9.5</v>
      </c>
      <c r="H2285" s="14" t="n">
        <v>6.45</v>
      </c>
      <c r="I2285" s="14" t="n">
        <v>9.5</v>
      </c>
      <c r="J2285" s="23" t="n">
        <f aca="false">IF(AND(E2285="Priority",ISNUMBER('Cost model'!N167)),'Cost model'!N167,'Cost model'!M167)</f>
        <v>8.5</v>
      </c>
      <c r="K2285" s="14" t="n">
        <f aca="false">J2285-H2285</f>
        <v>2.05</v>
      </c>
      <c r="L2285" s="14" t="n">
        <f aca="false">G2285-H2285</f>
        <v>3.05</v>
      </c>
    </row>
    <row r="2286" customFormat="false" ht="15" hidden="false" customHeight="false" outlineLevel="0" collapsed="false">
      <c r="A2286" s="2" t="s">
        <v>124</v>
      </c>
      <c r="B2286" s="2" t="s">
        <v>124</v>
      </c>
      <c r="C2286" s="2" t="s">
        <v>47</v>
      </c>
      <c r="D2286" s="2" t="s">
        <v>12</v>
      </c>
      <c r="E2286" s="2" t="s">
        <v>74</v>
      </c>
      <c r="F2286" s="2" t="s">
        <v>977</v>
      </c>
      <c r="G2286" s="14" t="n">
        <v>9.5</v>
      </c>
      <c r="H2286" s="14" t="n">
        <v>7.21</v>
      </c>
      <c r="I2286" s="14" t="n">
        <v>9.5</v>
      </c>
      <c r="J2286" s="23" t="n">
        <f aca="false">IF(AND(E2286="Priority",ISNUMBER('Cost model'!N320)),'Cost model'!N320,'Cost model'!M320)</f>
        <v>24.5</v>
      </c>
      <c r="K2286" s="14" t="n">
        <f aca="false">J2286-H2286</f>
        <v>17.29</v>
      </c>
      <c r="L2286" s="14" t="n">
        <f aca="false">G2286-H2286</f>
        <v>2.29</v>
      </c>
    </row>
    <row r="2287" customFormat="false" ht="15" hidden="false" customHeight="false" outlineLevel="0" collapsed="false">
      <c r="A2287" s="2" t="s">
        <v>221</v>
      </c>
      <c r="B2287" s="2" t="s">
        <v>158</v>
      </c>
      <c r="C2287" s="2" t="s">
        <v>47</v>
      </c>
      <c r="D2287" s="2" t="s">
        <v>12</v>
      </c>
      <c r="E2287" s="2" t="s">
        <v>74</v>
      </c>
      <c r="F2287" s="2" t="s">
        <v>976</v>
      </c>
      <c r="G2287" s="14" t="n">
        <v>19.5</v>
      </c>
      <c r="H2287" s="14" t="n">
        <v>22.84</v>
      </c>
      <c r="I2287" s="14" t="n">
        <v>19.5</v>
      </c>
      <c r="J2287" s="23" t="n">
        <f aca="false">IF(AND(E2287="Priority",ISNUMBER('Cost model'!N755)),'Cost model'!N755,'Cost model'!M755)</f>
        <v>50</v>
      </c>
      <c r="K2287" s="14" t="n">
        <f aca="false">J2287-H2287</f>
        <v>27.16</v>
      </c>
      <c r="L2287" s="14" t="n">
        <f aca="false">G2287-H2287</f>
        <v>-3.34</v>
      </c>
    </row>
    <row r="2288" customFormat="false" ht="15" hidden="false" customHeight="false" outlineLevel="0" collapsed="false">
      <c r="A2288" s="2" t="s">
        <v>174</v>
      </c>
      <c r="B2288" s="2" t="s">
        <v>174</v>
      </c>
      <c r="C2288" s="2" t="s">
        <v>49</v>
      </c>
      <c r="D2288" s="2" t="s">
        <v>12</v>
      </c>
      <c r="E2288" s="2" t="s">
        <v>74</v>
      </c>
      <c r="F2288" s="2" t="s">
        <v>977</v>
      </c>
      <c r="G2288" s="14" t="n">
        <v>50</v>
      </c>
      <c r="H2288" s="14" t="n">
        <v>57.04</v>
      </c>
      <c r="I2288" s="14" t="n">
        <v>19.5</v>
      </c>
      <c r="J2288" s="23" t="n">
        <f aca="false">IF(AND(E2288="Priority",ISNUMBER('Cost model'!N172)),'Cost model'!N172,'Cost model'!M172)</f>
        <v>45</v>
      </c>
      <c r="K2288" s="14" t="n">
        <f aca="false">J2288-H2288</f>
        <v>-12.04</v>
      </c>
      <c r="L2288" s="14" t="n">
        <f aca="false">G2288-H2288</f>
        <v>-7.04</v>
      </c>
    </row>
    <row r="2289" customFormat="false" ht="15" hidden="false" customHeight="false" outlineLevel="0" collapsed="false">
      <c r="A2289" s="2" t="s">
        <v>142</v>
      </c>
      <c r="B2289" s="2" t="s">
        <v>124</v>
      </c>
      <c r="C2289" s="2" t="s">
        <v>47</v>
      </c>
      <c r="D2289" s="2" t="s">
        <v>10</v>
      </c>
      <c r="E2289" s="2" t="s">
        <v>74</v>
      </c>
      <c r="F2289" s="2" t="s">
        <v>976</v>
      </c>
      <c r="G2289" s="14" t="n">
        <v>9.5</v>
      </c>
      <c r="H2289" s="14" t="n">
        <v>10.01</v>
      </c>
      <c r="I2289" s="14" t="n">
        <v>14.5</v>
      </c>
      <c r="J2289" s="23" t="n">
        <f aca="false">IF(AND(E2289="Priority",ISNUMBER('Cost model'!N662)),'Cost model'!N662,'Cost model'!M662)</f>
        <v>13.5</v>
      </c>
      <c r="K2289" s="14" t="n">
        <f aca="false">J2289-H2289</f>
        <v>3.49</v>
      </c>
      <c r="L2289" s="14" t="n">
        <f aca="false">G2289-H2289</f>
        <v>-0.51</v>
      </c>
    </row>
    <row r="2290" customFormat="false" ht="15" hidden="false" customHeight="false" outlineLevel="0" collapsed="false">
      <c r="A2290" s="2" t="s">
        <v>124</v>
      </c>
      <c r="B2290" s="2" t="s">
        <v>124</v>
      </c>
      <c r="C2290" s="2" t="s">
        <v>47</v>
      </c>
      <c r="D2290" s="2" t="s">
        <v>10</v>
      </c>
      <c r="E2290" s="2" t="s">
        <v>74</v>
      </c>
      <c r="F2290" s="2" t="s">
        <v>977</v>
      </c>
      <c r="G2290" s="14" t="n">
        <v>9.5</v>
      </c>
      <c r="H2290" s="14" t="n">
        <v>6.06</v>
      </c>
      <c r="I2290" s="14" t="n">
        <v>9.5</v>
      </c>
      <c r="J2290" s="23" t="n">
        <f aca="false">IF(AND(E2290="Priority",ISNUMBER('Cost model'!N317)),'Cost model'!N317,'Cost model'!M317)</f>
        <v>10.5</v>
      </c>
      <c r="K2290" s="14" t="n">
        <f aca="false">J2290-H2290</f>
        <v>4.44</v>
      </c>
      <c r="L2290" s="14" t="n">
        <f aca="false">G2290-H2290</f>
        <v>3.44</v>
      </c>
    </row>
    <row r="2291" customFormat="false" ht="15" hidden="false" customHeight="false" outlineLevel="0" collapsed="false">
      <c r="A2291" s="2" t="s">
        <v>174</v>
      </c>
      <c r="B2291" s="2" t="s">
        <v>174</v>
      </c>
      <c r="C2291" s="2" t="s">
        <v>48</v>
      </c>
      <c r="D2291" s="2" t="s">
        <v>10</v>
      </c>
      <c r="E2291" s="2" t="s">
        <v>74</v>
      </c>
      <c r="F2291" s="2" t="s">
        <v>977</v>
      </c>
      <c r="G2291" s="14" t="n">
        <v>12.5</v>
      </c>
      <c r="H2291" s="14" t="n">
        <v>20.25</v>
      </c>
      <c r="I2291" s="14" t="n">
        <v>12.5</v>
      </c>
      <c r="J2291" s="23" t="n">
        <f aca="false">IF(AND(E2291="Priority",ISNUMBER('Cost model'!N168)),'Cost model'!N168,'Cost model'!M168)</f>
        <v>13.5</v>
      </c>
      <c r="K2291" s="14" t="n">
        <f aca="false">J2291-H2291</f>
        <v>-6.75</v>
      </c>
      <c r="L2291" s="14" t="n">
        <f aca="false">G2291-H2291</f>
        <v>-7.75</v>
      </c>
    </row>
    <row r="2292" customFormat="false" ht="15" hidden="false" customHeight="false" outlineLevel="0" collapsed="false">
      <c r="A2292" s="2" t="s">
        <v>142</v>
      </c>
      <c r="B2292" s="2" t="s">
        <v>142</v>
      </c>
      <c r="C2292" s="2" t="s">
        <v>47</v>
      </c>
      <c r="D2292" s="2" t="s">
        <v>10</v>
      </c>
      <c r="E2292" s="2" t="s">
        <v>74</v>
      </c>
      <c r="F2292" s="2" t="s">
        <v>977</v>
      </c>
      <c r="G2292" s="14" t="n">
        <v>9.5</v>
      </c>
      <c r="H2292" s="14" t="n">
        <v>7.14</v>
      </c>
      <c r="I2292" s="14" t="n">
        <v>9.5</v>
      </c>
      <c r="J2292" s="23" t="n">
        <f aca="false">IF(AND(E2292="Priority",ISNUMBER('Cost model'!N632)),'Cost model'!N632,'Cost model'!M632)</f>
        <v>9.5</v>
      </c>
      <c r="K2292" s="14" t="n">
        <f aca="false">J2292-H2292</f>
        <v>2.36</v>
      </c>
      <c r="L2292" s="14" t="n">
        <f aca="false">G2292-H2292</f>
        <v>2.36</v>
      </c>
    </row>
    <row r="2293" customFormat="false" ht="15" hidden="false" customHeight="false" outlineLevel="0" collapsed="false">
      <c r="A2293" s="2" t="s">
        <v>158</v>
      </c>
      <c r="B2293" s="2" t="s">
        <v>158</v>
      </c>
      <c r="C2293" s="2" t="s">
        <v>49</v>
      </c>
      <c r="D2293" s="2" t="s">
        <v>14</v>
      </c>
      <c r="E2293" s="2" t="s">
        <v>74</v>
      </c>
      <c r="F2293" s="2" t="s">
        <v>977</v>
      </c>
      <c r="G2293" s="14" t="n">
        <v>85</v>
      </c>
      <c r="H2293" s="14" t="n">
        <v>115.35</v>
      </c>
      <c r="I2293" s="14" t="n">
        <v>85</v>
      </c>
      <c r="J2293" s="23" t="n">
        <f aca="false">IF(AND(E2293="Priority",ISNUMBER('Cost model'!N433)),'Cost model'!N433,'Cost model'!M433)</f>
        <v>75</v>
      </c>
      <c r="K2293" s="14" t="n">
        <f aca="false">J2293-H2293</f>
        <v>-40.35</v>
      </c>
      <c r="L2293" s="14" t="n">
        <f aca="false">G2293-H2293</f>
        <v>-30.35</v>
      </c>
    </row>
    <row r="2294" customFormat="false" ht="15" hidden="false" customHeight="false" outlineLevel="0" collapsed="false">
      <c r="A2294" s="2" t="s">
        <v>174</v>
      </c>
      <c r="B2294" s="2" t="s">
        <v>124</v>
      </c>
      <c r="C2294" s="2" t="s">
        <v>49</v>
      </c>
      <c r="D2294" s="2" t="s">
        <v>12</v>
      </c>
      <c r="E2294" s="2" t="s">
        <v>74</v>
      </c>
      <c r="F2294" s="2" t="s">
        <v>976</v>
      </c>
      <c r="G2294" s="14" t="n">
        <v>19.5</v>
      </c>
      <c r="H2294" s="14" t="n">
        <v>48.4</v>
      </c>
      <c r="I2294" s="14" t="n">
        <v>19.5</v>
      </c>
      <c r="J2294" s="23" t="n">
        <f aca="false">IF(AND(E2294="Priority",ISNUMBER('Cost model'!N112)),'Cost model'!N112,'Cost model'!M112)</f>
        <v>50</v>
      </c>
      <c r="K2294" s="14" t="n">
        <f aca="false">J2294-H2294</f>
        <v>1.6</v>
      </c>
      <c r="L2294" s="14" t="n">
        <f aca="false">G2294-H2294</f>
        <v>-28.9</v>
      </c>
    </row>
    <row r="2295" customFormat="false" ht="15" hidden="false" customHeight="false" outlineLevel="0" collapsed="false">
      <c r="A2295" s="2" t="s">
        <v>124</v>
      </c>
      <c r="B2295" s="2" t="s">
        <v>174</v>
      </c>
      <c r="C2295" s="2" t="s">
        <v>47</v>
      </c>
      <c r="D2295" s="2" t="s">
        <v>10</v>
      </c>
      <c r="E2295" s="2" t="s">
        <v>74</v>
      </c>
      <c r="F2295" s="2" t="s">
        <v>976</v>
      </c>
      <c r="G2295" s="14" t="n">
        <v>9.5</v>
      </c>
      <c r="H2295" s="14" t="n">
        <v>11.2</v>
      </c>
      <c r="I2295" s="14" t="n">
        <v>14.5</v>
      </c>
      <c r="J2295" s="23" t="n">
        <f aca="false">IF(AND(E2295="Priority",ISNUMBER('Cost model'!N362)),'Cost model'!N362,'Cost model'!M362)</f>
        <v>10.5</v>
      </c>
      <c r="K2295" s="14" t="n">
        <f aca="false">J2295-H2295</f>
        <v>-0.699999999999999</v>
      </c>
      <c r="L2295" s="14" t="n">
        <f aca="false">G2295-H2295</f>
        <v>-1.7</v>
      </c>
    </row>
    <row r="2296" customFormat="false" ht="15" hidden="false" customHeight="false" outlineLevel="0" collapsed="false">
      <c r="A2296" s="2" t="s">
        <v>124</v>
      </c>
      <c r="B2296" s="2" t="s">
        <v>124</v>
      </c>
      <c r="C2296" s="2" t="s">
        <v>48</v>
      </c>
      <c r="D2296" s="2" t="s">
        <v>10</v>
      </c>
      <c r="E2296" s="2" t="s">
        <v>74</v>
      </c>
      <c r="F2296" s="2" t="s">
        <v>977</v>
      </c>
      <c r="G2296" s="14" t="n">
        <v>12.5</v>
      </c>
      <c r="H2296" s="14" t="n">
        <v>7.87</v>
      </c>
      <c r="I2296" s="14" t="n">
        <v>12.5</v>
      </c>
      <c r="J2296" s="23" t="n">
        <f aca="false">IF(AND(E2296="Priority",ISNUMBER('Cost model'!N318)),'Cost model'!N318,'Cost model'!M318)</f>
        <v>14.5</v>
      </c>
      <c r="K2296" s="14" t="n">
        <f aca="false">J2296-H2296</f>
        <v>6.63</v>
      </c>
      <c r="L2296" s="14" t="n">
        <f aca="false">G2296-H2296</f>
        <v>4.63</v>
      </c>
    </row>
    <row r="2297" customFormat="false" ht="15" hidden="false" customHeight="false" outlineLevel="0" collapsed="false">
      <c r="A2297" s="2" t="s">
        <v>221</v>
      </c>
      <c r="B2297" s="2" t="s">
        <v>221</v>
      </c>
      <c r="C2297" s="2" t="s">
        <v>47</v>
      </c>
      <c r="D2297" s="2" t="s">
        <v>14</v>
      </c>
      <c r="E2297" s="2" t="s">
        <v>74</v>
      </c>
      <c r="F2297" s="2" t="s">
        <v>977</v>
      </c>
      <c r="G2297" s="14" t="n">
        <v>25</v>
      </c>
      <c r="H2297" s="14" t="n">
        <v>169.86</v>
      </c>
      <c r="I2297" s="14" t="n">
        <v>25</v>
      </c>
      <c r="J2297" s="23" t="n">
        <f aca="false">IF(AND(E2297="Priority",ISNUMBER('Cost model'!N746)),'Cost model'!N746,'Cost model'!M746)</f>
        <v>100</v>
      </c>
      <c r="K2297" s="14" t="n">
        <f aca="false">J2297-H2297</f>
        <v>-69.86</v>
      </c>
      <c r="L2297" s="14" t="n">
        <f aca="false">G2297-H2297</f>
        <v>-144.86</v>
      </c>
    </row>
    <row r="2298" customFormat="false" ht="15" hidden="false" customHeight="false" outlineLevel="0" collapsed="false">
      <c r="A2298" s="2" t="s">
        <v>221</v>
      </c>
      <c r="B2298" s="2" t="s">
        <v>221</v>
      </c>
      <c r="C2298" s="2" t="s">
        <v>49</v>
      </c>
      <c r="D2298" s="2" t="s">
        <v>10</v>
      </c>
      <c r="E2298" s="2" t="s">
        <v>74</v>
      </c>
      <c r="F2298" s="2" t="s">
        <v>977</v>
      </c>
      <c r="G2298" s="14" t="n">
        <v>17.5</v>
      </c>
      <c r="H2298" s="14" t="n">
        <v>15.14</v>
      </c>
      <c r="I2298" s="14" t="n">
        <v>17.5</v>
      </c>
      <c r="J2298" s="23" t="n">
        <f aca="false">IF(AND(E2298="Priority",ISNUMBER('Cost model'!N739)),'Cost model'!N739,'Cost model'!M739)</f>
        <v>17.5</v>
      </c>
      <c r="K2298" s="14" t="n">
        <f aca="false">J2298-H2298</f>
        <v>2.36</v>
      </c>
      <c r="L2298" s="14" t="n">
        <f aca="false">G2298-H2298</f>
        <v>2.36</v>
      </c>
    </row>
    <row r="2299" customFormat="false" ht="15" hidden="false" customHeight="false" outlineLevel="0" collapsed="false">
      <c r="A2299" s="2" t="s">
        <v>174</v>
      </c>
      <c r="B2299" s="2" t="s">
        <v>142</v>
      </c>
      <c r="C2299" s="2" t="s">
        <v>48</v>
      </c>
      <c r="D2299" s="2" t="s">
        <v>13</v>
      </c>
      <c r="E2299" s="2" t="s">
        <v>74</v>
      </c>
      <c r="F2299" s="2" t="s">
        <v>976</v>
      </c>
      <c r="G2299" s="14" t="n">
        <v>85</v>
      </c>
      <c r="H2299" s="14" t="n">
        <v>68.57</v>
      </c>
      <c r="I2299" s="14" t="n">
        <v>24.5</v>
      </c>
      <c r="J2299" s="23" t="n">
        <f aca="false">IF(AND(E2299="Priority",ISNUMBER('Cost model'!N129)),'Cost model'!N129,'Cost model'!M129)</f>
        <v>75</v>
      </c>
      <c r="K2299" s="14" t="n">
        <f aca="false">J2299-H2299</f>
        <v>6.43000000000001</v>
      </c>
      <c r="L2299" s="14" t="n">
        <f aca="false">G2299-H2299</f>
        <v>16.43</v>
      </c>
    </row>
    <row r="2300" customFormat="false" ht="15" hidden="false" customHeight="false" outlineLevel="0" collapsed="false">
      <c r="A2300" s="2" t="s">
        <v>124</v>
      </c>
      <c r="B2300" s="2" t="s">
        <v>124</v>
      </c>
      <c r="C2300" s="2" t="s">
        <v>47</v>
      </c>
      <c r="D2300" s="2" t="s">
        <v>10</v>
      </c>
      <c r="E2300" s="2" t="s">
        <v>74</v>
      </c>
      <c r="F2300" s="2" t="s">
        <v>977</v>
      </c>
      <c r="G2300" s="14" t="n">
        <v>9.5</v>
      </c>
      <c r="H2300" s="14" t="n">
        <v>6.45</v>
      </c>
      <c r="I2300" s="14" t="n">
        <v>9.5</v>
      </c>
      <c r="J2300" s="23" t="n">
        <f aca="false">IF(AND(E2300="Priority",ISNUMBER('Cost model'!N317)),'Cost model'!N317,'Cost model'!M317)</f>
        <v>10.5</v>
      </c>
      <c r="K2300" s="14" t="n">
        <f aca="false">J2300-H2300</f>
        <v>4.05</v>
      </c>
      <c r="L2300" s="14" t="n">
        <f aca="false">G2300-H2300</f>
        <v>3.05</v>
      </c>
    </row>
    <row r="2301" customFormat="false" ht="15" hidden="false" customHeight="false" outlineLevel="0" collapsed="false">
      <c r="A2301" s="2" t="s">
        <v>174</v>
      </c>
      <c r="B2301" s="2" t="s">
        <v>174</v>
      </c>
      <c r="C2301" s="2" t="s">
        <v>47</v>
      </c>
      <c r="D2301" s="2" t="s">
        <v>15</v>
      </c>
      <c r="E2301" s="2" t="s">
        <v>83</v>
      </c>
      <c r="F2301" s="2" t="s">
        <v>977</v>
      </c>
      <c r="G2301" s="14" t="n">
        <v>85</v>
      </c>
      <c r="H2301" s="14" t="n">
        <v>173.32</v>
      </c>
      <c r="I2301" s="14" t="n">
        <v>85</v>
      </c>
      <c r="J2301" s="23" t="n">
        <f aca="false">IF(AND(E2301="Priority",ISNUMBER('Cost model'!N179)),'Cost model'!N179,'Cost model'!M179)</f>
        <v>165</v>
      </c>
      <c r="K2301" s="14" t="n">
        <f aca="false">J2301-H2301</f>
        <v>-8.31999999999999</v>
      </c>
      <c r="L2301" s="14" t="n">
        <f aca="false">G2301-H2301</f>
        <v>-88.32</v>
      </c>
    </row>
    <row r="2302" customFormat="false" ht="15" hidden="false" customHeight="false" outlineLevel="0" collapsed="false">
      <c r="A2302" s="2" t="s">
        <v>124</v>
      </c>
      <c r="B2302" s="2" t="s">
        <v>124</v>
      </c>
      <c r="C2302" s="2" t="s">
        <v>49</v>
      </c>
      <c r="D2302" s="2" t="s">
        <v>10</v>
      </c>
      <c r="E2302" s="2" t="s">
        <v>74</v>
      </c>
      <c r="F2302" s="2" t="s">
        <v>977</v>
      </c>
      <c r="G2302" s="14" t="n">
        <v>17.5</v>
      </c>
      <c r="H2302" s="14" t="n">
        <v>10.69</v>
      </c>
      <c r="I2302" s="14" t="n">
        <v>17.5</v>
      </c>
      <c r="J2302" s="23" t="n">
        <f aca="false">IF(AND(E2302="Priority",ISNUMBER('Cost model'!N319)),'Cost model'!N319,'Cost model'!M319)</f>
        <v>16.5</v>
      </c>
      <c r="K2302" s="14" t="n">
        <f aca="false">J2302-H2302</f>
        <v>5.81</v>
      </c>
      <c r="L2302" s="14" t="n">
        <f aca="false">G2302-H2302</f>
        <v>6.81</v>
      </c>
    </row>
    <row r="2303" customFormat="false" ht="15" hidden="false" customHeight="false" outlineLevel="0" collapsed="false">
      <c r="A2303" s="2" t="s">
        <v>142</v>
      </c>
      <c r="B2303" s="2" t="s">
        <v>142</v>
      </c>
      <c r="C2303" s="2" t="s">
        <v>47</v>
      </c>
      <c r="D2303" s="2" t="s">
        <v>12</v>
      </c>
      <c r="E2303" s="2" t="s">
        <v>74</v>
      </c>
      <c r="F2303" s="2" t="s">
        <v>977</v>
      </c>
      <c r="G2303" s="14" t="n">
        <v>9.5</v>
      </c>
      <c r="H2303" s="14" t="n">
        <v>47.99</v>
      </c>
      <c r="I2303" s="14" t="n">
        <v>9.5</v>
      </c>
      <c r="J2303" s="23" t="n">
        <f aca="false">IF(AND(E2303="Priority",ISNUMBER('Cost model'!N635)),'Cost model'!N635,'Cost model'!M635)</f>
        <v>30.5</v>
      </c>
      <c r="K2303" s="14" t="n">
        <f aca="false">J2303-H2303</f>
        <v>-17.49</v>
      </c>
      <c r="L2303" s="14" t="n">
        <f aca="false">G2303-H2303</f>
        <v>-38.49</v>
      </c>
    </row>
    <row r="2304" customFormat="false" ht="15" hidden="false" customHeight="false" outlineLevel="0" collapsed="false">
      <c r="A2304" s="2" t="s">
        <v>174</v>
      </c>
      <c r="B2304" s="2" t="s">
        <v>174</v>
      </c>
      <c r="C2304" s="2" t="s">
        <v>47</v>
      </c>
      <c r="D2304" s="2" t="s">
        <v>14</v>
      </c>
      <c r="E2304" s="2" t="s">
        <v>74</v>
      </c>
      <c r="F2304" s="2" t="s">
        <v>977</v>
      </c>
      <c r="G2304" s="14" t="n">
        <v>19</v>
      </c>
      <c r="H2304" s="14" t="n">
        <v>72.16</v>
      </c>
      <c r="I2304" s="14" t="n">
        <v>25</v>
      </c>
      <c r="J2304" s="23" t="n">
        <f aca="false">IF(AND(E2304="Priority",ISNUMBER('Cost model'!N176)),'Cost model'!N176,'Cost model'!M176)</f>
        <v>95</v>
      </c>
      <c r="K2304" s="14" t="n">
        <f aca="false">J2304-H2304</f>
        <v>22.84</v>
      </c>
      <c r="L2304" s="14" t="n">
        <f aca="false">G2304-H2304</f>
        <v>-53.16</v>
      </c>
    </row>
    <row r="2305" customFormat="false" ht="15" hidden="false" customHeight="false" outlineLevel="0" collapsed="false">
      <c r="A2305" s="2" t="s">
        <v>142</v>
      </c>
      <c r="B2305" s="2" t="s">
        <v>124</v>
      </c>
      <c r="C2305" s="2" t="s">
        <v>49</v>
      </c>
      <c r="D2305" s="2" t="s">
        <v>13</v>
      </c>
      <c r="E2305" s="2" t="s">
        <v>74</v>
      </c>
      <c r="F2305" s="2" t="s">
        <v>976</v>
      </c>
      <c r="G2305" s="14" t="n">
        <v>95</v>
      </c>
      <c r="H2305" s="14" t="n">
        <v>176.59</v>
      </c>
      <c r="I2305" s="14" t="n">
        <v>85</v>
      </c>
      <c r="J2305" s="23" t="n">
        <f aca="false">IF(AND(E2305="Priority",ISNUMBER('Cost model'!N670)),'Cost model'!N670,'Cost model'!M670)</f>
        <v>120</v>
      </c>
      <c r="K2305" s="14" t="n">
        <f aca="false">J2305-H2305</f>
        <v>-56.59</v>
      </c>
      <c r="L2305" s="14" t="n">
        <f aca="false">G2305-H2305</f>
        <v>-81.59</v>
      </c>
    </row>
    <row r="2306" customFormat="false" ht="15" hidden="false" customHeight="false" outlineLevel="0" collapsed="false">
      <c r="A2306" s="2" t="s">
        <v>205</v>
      </c>
      <c r="B2306" s="2" t="s">
        <v>142</v>
      </c>
      <c r="C2306" s="2" t="s">
        <v>48</v>
      </c>
      <c r="D2306" s="2" t="s">
        <v>12</v>
      </c>
      <c r="E2306" s="2" t="s">
        <v>83</v>
      </c>
      <c r="F2306" s="2" t="s">
        <v>976</v>
      </c>
      <c r="G2306" s="14" t="n">
        <v>24.5</v>
      </c>
      <c r="H2306" s="14" t="n">
        <v>130.39</v>
      </c>
      <c r="I2306" s="14" t="n">
        <v>24.5</v>
      </c>
      <c r="J2306" s="23" t="n">
        <f aca="false">IF(AND(E2306="Priority",ISNUMBER('Cost model'!N546)),'Cost model'!N546,'Cost model'!M546)</f>
        <v>80</v>
      </c>
      <c r="K2306" s="14" t="n">
        <f aca="false">J2306-H2306</f>
        <v>-50.39</v>
      </c>
      <c r="L2306" s="14" t="n">
        <f aca="false">G2306-H2306</f>
        <v>-105.89</v>
      </c>
    </row>
    <row r="2307" customFormat="false" ht="15" hidden="false" customHeight="false" outlineLevel="0" collapsed="false">
      <c r="A2307" s="2" t="s">
        <v>124</v>
      </c>
      <c r="B2307" s="2" t="s">
        <v>124</v>
      </c>
      <c r="C2307" s="2" t="s">
        <v>47</v>
      </c>
      <c r="D2307" s="2" t="s">
        <v>12</v>
      </c>
      <c r="E2307" s="2" t="s">
        <v>74</v>
      </c>
      <c r="F2307" s="2" t="s">
        <v>977</v>
      </c>
      <c r="G2307" s="14" t="n">
        <v>9.5</v>
      </c>
      <c r="H2307" s="14" t="n">
        <v>28.13</v>
      </c>
      <c r="I2307" s="14" t="n">
        <v>9.5</v>
      </c>
      <c r="J2307" s="23" t="n">
        <f aca="false">IF(AND(E2307="Priority",ISNUMBER('Cost model'!N320)),'Cost model'!N320,'Cost model'!M320)</f>
        <v>24.5</v>
      </c>
      <c r="K2307" s="14" t="n">
        <f aca="false">J2307-H2307</f>
        <v>-3.63</v>
      </c>
      <c r="L2307" s="14" t="n">
        <f aca="false">G2307-H2307</f>
        <v>-18.63</v>
      </c>
    </row>
    <row r="2308" customFormat="false" ht="15" hidden="false" customHeight="false" outlineLevel="0" collapsed="false">
      <c r="A2308" s="2" t="s">
        <v>124</v>
      </c>
      <c r="B2308" s="2" t="s">
        <v>124</v>
      </c>
      <c r="C2308" s="2" t="s">
        <v>47</v>
      </c>
      <c r="D2308" s="2" t="s">
        <v>10</v>
      </c>
      <c r="E2308" s="2" t="s">
        <v>74</v>
      </c>
      <c r="F2308" s="2" t="s">
        <v>977</v>
      </c>
      <c r="G2308" s="14" t="n">
        <v>9.5</v>
      </c>
      <c r="H2308" s="14" t="n">
        <v>20.13</v>
      </c>
      <c r="I2308" s="14" t="n">
        <v>9.5</v>
      </c>
      <c r="J2308" s="23" t="n">
        <f aca="false">IF(AND(E2308="Priority",ISNUMBER('Cost model'!N317)),'Cost model'!N317,'Cost model'!M317)</f>
        <v>10.5</v>
      </c>
      <c r="K2308" s="14" t="n">
        <f aca="false">J2308-H2308</f>
        <v>-9.63</v>
      </c>
      <c r="L2308" s="14" t="n">
        <f aca="false">G2308-H2308</f>
        <v>-10.63</v>
      </c>
    </row>
    <row r="2309" customFormat="false" ht="15" hidden="false" customHeight="false" outlineLevel="0" collapsed="false">
      <c r="A2309" s="2" t="s">
        <v>174</v>
      </c>
      <c r="B2309" s="2" t="s">
        <v>158</v>
      </c>
      <c r="C2309" s="2" t="s">
        <v>47</v>
      </c>
      <c r="D2309" s="2" t="s">
        <v>10</v>
      </c>
      <c r="E2309" s="2" t="s">
        <v>83</v>
      </c>
      <c r="F2309" s="2" t="s">
        <v>976</v>
      </c>
      <c r="G2309" s="14" t="n">
        <v>19.5</v>
      </c>
      <c r="H2309" s="14" t="n">
        <v>22.84</v>
      </c>
      <c r="I2309" s="14" t="n">
        <v>19.5</v>
      </c>
      <c r="J2309" s="23" t="n">
        <f aca="false">IF(AND(E2309="Priority",ISNUMBER('Cost model'!N137)),'Cost model'!N137,'Cost model'!M137)</f>
        <v>18.5</v>
      </c>
      <c r="K2309" s="14" t="n">
        <f aca="false">J2309-H2309</f>
        <v>-4.34</v>
      </c>
      <c r="L2309" s="14" t="n">
        <f aca="false">G2309-H2309</f>
        <v>-3.34</v>
      </c>
    </row>
    <row r="2310" customFormat="false" ht="15" hidden="false" customHeight="false" outlineLevel="0" collapsed="false">
      <c r="A2310" s="2" t="s">
        <v>174</v>
      </c>
      <c r="B2310" s="2" t="s">
        <v>142</v>
      </c>
      <c r="C2310" s="2" t="s">
        <v>47</v>
      </c>
      <c r="D2310" s="2" t="s">
        <v>12</v>
      </c>
      <c r="E2310" s="2" t="s">
        <v>74</v>
      </c>
      <c r="F2310" s="2" t="s">
        <v>976</v>
      </c>
      <c r="G2310" s="14" t="n">
        <v>9.5</v>
      </c>
      <c r="H2310" s="14" t="n">
        <v>24.98</v>
      </c>
      <c r="I2310" s="14" t="n">
        <v>9.5</v>
      </c>
      <c r="J2310" s="23" t="n">
        <f aca="false">IF(AND(E2310="Priority",ISNUMBER('Cost model'!N125)),'Cost model'!N125,'Cost model'!M125)</f>
        <v>40</v>
      </c>
      <c r="K2310" s="14" t="n">
        <f aca="false">J2310-H2310</f>
        <v>15.02</v>
      </c>
      <c r="L2310" s="14" t="n">
        <f aca="false">G2310-H2310</f>
        <v>-15.48</v>
      </c>
    </row>
    <row r="2311" customFormat="false" ht="15" hidden="false" customHeight="false" outlineLevel="0" collapsed="false">
      <c r="A2311" s="2" t="s">
        <v>124</v>
      </c>
      <c r="B2311" s="2" t="s">
        <v>124</v>
      </c>
      <c r="C2311" s="2" t="s">
        <v>49</v>
      </c>
      <c r="D2311" s="2" t="s">
        <v>10</v>
      </c>
      <c r="E2311" s="2" t="s">
        <v>74</v>
      </c>
      <c r="F2311" s="2" t="s">
        <v>977</v>
      </c>
      <c r="G2311" s="14" t="n">
        <v>17.5</v>
      </c>
      <c r="H2311" s="14" t="n">
        <v>15.05</v>
      </c>
      <c r="I2311" s="14" t="n">
        <v>17.5</v>
      </c>
      <c r="J2311" s="23" t="n">
        <f aca="false">IF(AND(E2311="Priority",ISNUMBER('Cost model'!N319)),'Cost model'!N319,'Cost model'!M319)</f>
        <v>16.5</v>
      </c>
      <c r="K2311" s="14" t="n">
        <f aca="false">J2311-H2311</f>
        <v>1.45</v>
      </c>
      <c r="L2311" s="14" t="n">
        <f aca="false">G2311-H2311</f>
        <v>2.45</v>
      </c>
    </row>
    <row r="2312" customFormat="false" ht="15" hidden="false" customHeight="false" outlineLevel="0" collapsed="false">
      <c r="A2312" s="2" t="s">
        <v>174</v>
      </c>
      <c r="B2312" s="2" t="s">
        <v>174</v>
      </c>
      <c r="C2312" s="2" t="s">
        <v>48</v>
      </c>
      <c r="D2312" s="2" t="s">
        <v>12</v>
      </c>
      <c r="E2312" s="2" t="s">
        <v>74</v>
      </c>
      <c r="F2312" s="2" t="s">
        <v>977</v>
      </c>
      <c r="G2312" s="14" t="n">
        <v>12.5</v>
      </c>
      <c r="H2312" s="14" t="n">
        <v>135.82</v>
      </c>
      <c r="I2312" s="14" t="n">
        <v>12.5</v>
      </c>
      <c r="J2312" s="23" t="n">
        <f aca="false">IF(AND(E2312="Priority",ISNUMBER('Cost model'!N171)),'Cost model'!N171,'Cost model'!M171)</f>
        <v>40</v>
      </c>
      <c r="K2312" s="14" t="n">
        <f aca="false">J2312-H2312</f>
        <v>-95.82</v>
      </c>
      <c r="L2312" s="14" t="n">
        <f aca="false">G2312-H2312</f>
        <v>-123.32</v>
      </c>
    </row>
    <row r="2313" customFormat="false" ht="15" hidden="false" customHeight="false" outlineLevel="0" collapsed="false">
      <c r="A2313" s="2" t="s">
        <v>174</v>
      </c>
      <c r="B2313" s="2" t="s">
        <v>174</v>
      </c>
      <c r="C2313" s="2" t="s">
        <v>48</v>
      </c>
      <c r="D2313" s="2" t="s">
        <v>10</v>
      </c>
      <c r="E2313" s="2" t="s">
        <v>83</v>
      </c>
      <c r="F2313" s="2" t="s">
        <v>977</v>
      </c>
      <c r="G2313" s="14" t="n">
        <v>17.5</v>
      </c>
      <c r="H2313" s="14" t="n">
        <v>25.93</v>
      </c>
      <c r="I2313" s="14" t="n">
        <v>17.5</v>
      </c>
      <c r="J2313" s="23" t="n">
        <f aca="false">IF(AND(E2313="Priority",ISNUMBER('Cost model'!N168)),'Cost model'!N168,'Cost model'!M168)</f>
        <v>18.5</v>
      </c>
      <c r="K2313" s="14" t="n">
        <f aca="false">J2313-H2313</f>
        <v>-7.43</v>
      </c>
      <c r="L2313" s="14" t="n">
        <f aca="false">G2313-H2313</f>
        <v>-8.43</v>
      </c>
    </row>
    <row r="2314" customFormat="false" ht="15" hidden="false" customHeight="false" outlineLevel="0" collapsed="false">
      <c r="A2314" s="2" t="s">
        <v>221</v>
      </c>
      <c r="B2314" s="2" t="s">
        <v>221</v>
      </c>
      <c r="C2314" s="2" t="s">
        <v>49</v>
      </c>
      <c r="D2314" s="2" t="s">
        <v>14</v>
      </c>
      <c r="E2314" s="2" t="s">
        <v>83</v>
      </c>
      <c r="F2314" s="2" t="s">
        <v>977</v>
      </c>
      <c r="G2314" s="14" t="n">
        <v>150</v>
      </c>
      <c r="H2314" s="14" t="n">
        <v>172.03</v>
      </c>
      <c r="I2314" s="14" t="n">
        <v>150</v>
      </c>
      <c r="J2314" s="23" t="n">
        <f aca="false">IF(AND(E2314="Priority",ISNUMBER('Cost model'!N748)),'Cost model'!N748,'Cost model'!M748)</f>
        <v>285</v>
      </c>
      <c r="K2314" s="14" t="n">
        <f aca="false">J2314-H2314</f>
        <v>112.97</v>
      </c>
      <c r="L2314" s="14" t="n">
        <f aca="false">G2314-H2314</f>
        <v>-22.03</v>
      </c>
    </row>
    <row r="2315" customFormat="false" ht="15" hidden="false" customHeight="false" outlineLevel="0" collapsed="false">
      <c r="A2315" s="2" t="s">
        <v>205</v>
      </c>
      <c r="B2315" s="2" t="s">
        <v>142</v>
      </c>
      <c r="C2315" s="2" t="s">
        <v>48</v>
      </c>
      <c r="D2315" s="2" t="s">
        <v>10</v>
      </c>
      <c r="E2315" s="2" t="s">
        <v>83</v>
      </c>
      <c r="F2315" s="2" t="s">
        <v>976</v>
      </c>
      <c r="G2315" s="14" t="n">
        <v>19.5</v>
      </c>
      <c r="H2315" s="14" t="n">
        <v>20.13</v>
      </c>
      <c r="I2315" s="14" t="n">
        <v>19.5</v>
      </c>
      <c r="J2315" s="23" t="n">
        <f aca="false">IF(AND(E2315="Priority",ISNUMBER('Cost model'!N543)),'Cost model'!N543,'Cost model'!M543)</f>
        <v>25.5</v>
      </c>
      <c r="K2315" s="14" t="n">
        <f aca="false">J2315-H2315</f>
        <v>5.37</v>
      </c>
      <c r="L2315" s="14" t="n">
        <f aca="false">G2315-H2315</f>
        <v>-0.629999999999999</v>
      </c>
    </row>
    <row r="2316" customFormat="false" ht="15" hidden="false" customHeight="false" outlineLevel="0" collapsed="false">
      <c r="A2316" s="2" t="s">
        <v>158</v>
      </c>
      <c r="B2316" s="2" t="s">
        <v>158</v>
      </c>
      <c r="C2316" s="2" t="s">
        <v>49</v>
      </c>
      <c r="D2316" s="2" t="s">
        <v>10</v>
      </c>
      <c r="E2316" s="2" t="s">
        <v>74</v>
      </c>
      <c r="F2316" s="2" t="s">
        <v>977</v>
      </c>
      <c r="G2316" s="14" t="n">
        <v>17.5</v>
      </c>
      <c r="H2316" s="14" t="n">
        <v>21.56</v>
      </c>
      <c r="I2316" s="14" t="n">
        <v>17.5</v>
      </c>
      <c r="J2316" s="23" t="n">
        <f aca="false">IF(AND(E2316="Priority",ISNUMBER('Cost model'!N424)),'Cost model'!N424,'Cost model'!M424)</f>
        <v>16.5</v>
      </c>
      <c r="K2316" s="14" t="n">
        <f aca="false">J2316-H2316</f>
        <v>-5.06</v>
      </c>
      <c r="L2316" s="14" t="n">
        <f aca="false">G2316-H2316</f>
        <v>-4.06</v>
      </c>
    </row>
    <row r="2317" customFormat="false" ht="15" hidden="false" customHeight="false" outlineLevel="0" collapsed="false">
      <c r="A2317" s="2" t="s">
        <v>124</v>
      </c>
      <c r="B2317" s="2" t="s">
        <v>142</v>
      </c>
      <c r="C2317" s="2" t="s">
        <v>47</v>
      </c>
      <c r="D2317" s="2" t="s">
        <v>10</v>
      </c>
      <c r="E2317" s="2" t="s">
        <v>74</v>
      </c>
      <c r="F2317" s="2" t="s">
        <v>976</v>
      </c>
      <c r="G2317" s="14" t="n">
        <v>9.5</v>
      </c>
      <c r="H2317" s="14" t="n">
        <v>16.04</v>
      </c>
      <c r="I2317" s="14" t="n">
        <v>14.5</v>
      </c>
      <c r="J2317" s="23" t="n">
        <f aca="false">IF(AND(E2317="Priority",ISNUMBER('Cost model'!N332)),'Cost model'!N332,'Cost model'!M332)</f>
        <v>16.5</v>
      </c>
      <c r="K2317" s="14" t="n">
        <f aca="false">J2317-H2317</f>
        <v>0.460000000000001</v>
      </c>
      <c r="L2317" s="14" t="n">
        <f aca="false">G2317-H2317</f>
        <v>-6.54</v>
      </c>
    </row>
    <row r="2318" customFormat="false" ht="15" hidden="false" customHeight="false" outlineLevel="0" collapsed="false">
      <c r="A2318" s="2" t="s">
        <v>174</v>
      </c>
      <c r="B2318" s="2" t="s">
        <v>174</v>
      </c>
      <c r="C2318" s="2" t="s">
        <v>47</v>
      </c>
      <c r="D2318" s="2" t="s">
        <v>10</v>
      </c>
      <c r="E2318" s="2" t="s">
        <v>74</v>
      </c>
      <c r="F2318" s="2" t="s">
        <v>977</v>
      </c>
      <c r="G2318" s="14" t="n">
        <v>9.5</v>
      </c>
      <c r="H2318" s="14" t="n">
        <v>7.21</v>
      </c>
      <c r="I2318" s="14" t="n">
        <v>9.5</v>
      </c>
      <c r="J2318" s="23" t="n">
        <f aca="false">IF(AND(E2318="Priority",ISNUMBER('Cost model'!N167)),'Cost model'!N167,'Cost model'!M167)</f>
        <v>8.5</v>
      </c>
      <c r="K2318" s="14" t="n">
        <f aca="false">J2318-H2318</f>
        <v>1.29</v>
      </c>
      <c r="L2318" s="14" t="n">
        <f aca="false">G2318-H2318</f>
        <v>2.29</v>
      </c>
    </row>
    <row r="2319" customFormat="false" ht="15" hidden="false" customHeight="false" outlineLevel="0" collapsed="false">
      <c r="A2319" s="2" t="s">
        <v>124</v>
      </c>
      <c r="B2319" s="2" t="s">
        <v>124</v>
      </c>
      <c r="C2319" s="2" t="s">
        <v>48</v>
      </c>
      <c r="D2319" s="2" t="s">
        <v>10</v>
      </c>
      <c r="E2319" s="2" t="s">
        <v>74</v>
      </c>
      <c r="F2319" s="2" t="s">
        <v>977</v>
      </c>
      <c r="G2319" s="14" t="n">
        <v>12.5</v>
      </c>
      <c r="H2319" s="14" t="n">
        <v>7.21</v>
      </c>
      <c r="I2319" s="14" t="n">
        <v>12.5</v>
      </c>
      <c r="J2319" s="23" t="n">
        <f aca="false">IF(AND(E2319="Priority",ISNUMBER('Cost model'!N318)),'Cost model'!N318,'Cost model'!M318)</f>
        <v>14.5</v>
      </c>
      <c r="K2319" s="14" t="n">
        <f aca="false">J2319-H2319</f>
        <v>7.29</v>
      </c>
      <c r="L2319" s="14" t="n">
        <f aca="false">G2319-H2319</f>
        <v>5.29</v>
      </c>
    </row>
    <row r="2320" customFormat="false" ht="15" hidden="false" customHeight="false" outlineLevel="0" collapsed="false">
      <c r="A2320" s="2" t="s">
        <v>124</v>
      </c>
      <c r="B2320" s="2" t="s">
        <v>158</v>
      </c>
      <c r="C2320" s="2" t="s">
        <v>48</v>
      </c>
      <c r="D2320" s="2" t="s">
        <v>10</v>
      </c>
      <c r="E2320" s="2" t="s">
        <v>74</v>
      </c>
      <c r="F2320" s="2" t="s">
        <v>976</v>
      </c>
      <c r="G2320" s="14" t="n">
        <v>12.5</v>
      </c>
      <c r="H2320" s="14" t="n">
        <v>11.5</v>
      </c>
      <c r="I2320" s="14" t="n">
        <v>14.5</v>
      </c>
      <c r="J2320" s="23" t="n">
        <f aca="false">IF(AND(E2320="Priority",ISNUMBER('Cost model'!N348)),'Cost model'!N348,'Cost model'!M348)</f>
        <v>17.5</v>
      </c>
      <c r="K2320" s="14" t="n">
        <f aca="false">J2320-H2320</f>
        <v>6</v>
      </c>
      <c r="L2320" s="14" t="n">
        <f aca="false">G2320-H2320</f>
        <v>1</v>
      </c>
    </row>
    <row r="2321" customFormat="false" ht="15" hidden="false" customHeight="false" outlineLevel="0" collapsed="false">
      <c r="A2321" s="2" t="s">
        <v>124</v>
      </c>
      <c r="B2321" s="2" t="s">
        <v>124</v>
      </c>
      <c r="C2321" s="2" t="s">
        <v>49</v>
      </c>
      <c r="D2321" s="2" t="s">
        <v>12</v>
      </c>
      <c r="E2321" s="2" t="s">
        <v>74</v>
      </c>
      <c r="F2321" s="2" t="s">
        <v>977</v>
      </c>
      <c r="G2321" s="14" t="n">
        <v>19.5</v>
      </c>
      <c r="H2321" s="14" t="n">
        <v>39.34</v>
      </c>
      <c r="I2321" s="14" t="n">
        <v>19.5</v>
      </c>
      <c r="J2321" s="23" t="n">
        <f aca="false">IF(AND(E2321="Priority",ISNUMBER('Cost model'!N322)),'Cost model'!N322,'Cost model'!M322)</f>
        <v>50</v>
      </c>
      <c r="K2321" s="14" t="n">
        <f aca="false">J2321-H2321</f>
        <v>10.66</v>
      </c>
      <c r="L2321" s="14" t="n">
        <f aca="false">G2321-H2321</f>
        <v>-19.84</v>
      </c>
    </row>
    <row r="2322" customFormat="false" ht="15" hidden="false" customHeight="false" outlineLevel="0" collapsed="false">
      <c r="A2322" s="2" t="s">
        <v>124</v>
      </c>
      <c r="B2322" s="2" t="s">
        <v>124</v>
      </c>
      <c r="C2322" s="2" t="s">
        <v>48</v>
      </c>
      <c r="D2322" s="2" t="s">
        <v>10</v>
      </c>
      <c r="E2322" s="2" t="s">
        <v>74</v>
      </c>
      <c r="F2322" s="2" t="s">
        <v>977</v>
      </c>
      <c r="G2322" s="14" t="n">
        <v>12.5</v>
      </c>
      <c r="H2322" s="14" t="n">
        <v>18.58</v>
      </c>
      <c r="I2322" s="14" t="n">
        <v>12.5</v>
      </c>
      <c r="J2322" s="23" t="n">
        <f aca="false">IF(AND(E2322="Priority",ISNUMBER('Cost model'!N318)),'Cost model'!N318,'Cost model'!M318)</f>
        <v>14.5</v>
      </c>
      <c r="K2322" s="14" t="n">
        <f aca="false">J2322-H2322</f>
        <v>-4.08</v>
      </c>
      <c r="L2322" s="14" t="n">
        <f aca="false">G2322-H2322</f>
        <v>-6.08</v>
      </c>
    </row>
    <row r="2323" customFormat="false" ht="15" hidden="false" customHeight="false" outlineLevel="0" collapsed="false">
      <c r="A2323" s="2" t="s">
        <v>174</v>
      </c>
      <c r="B2323" s="2" t="s">
        <v>174</v>
      </c>
      <c r="C2323" s="2" t="s">
        <v>47</v>
      </c>
      <c r="D2323" s="2" t="s">
        <v>12</v>
      </c>
      <c r="E2323" s="2" t="s">
        <v>74</v>
      </c>
      <c r="F2323" s="2" t="s">
        <v>977</v>
      </c>
      <c r="G2323" s="14" t="n">
        <v>9.5</v>
      </c>
      <c r="H2323" s="14" t="n">
        <v>27.56</v>
      </c>
      <c r="I2323" s="14" t="n">
        <v>9.5</v>
      </c>
      <c r="J2323" s="23" t="n">
        <f aca="false">IF(AND(E2323="Priority",ISNUMBER('Cost model'!N170)),'Cost model'!N170,'Cost model'!M170)</f>
        <v>25.5</v>
      </c>
      <c r="K2323" s="14" t="n">
        <f aca="false">J2323-H2323</f>
        <v>-2.06</v>
      </c>
      <c r="L2323" s="14" t="n">
        <f aca="false">G2323-H2323</f>
        <v>-18.06</v>
      </c>
    </row>
    <row r="2324" customFormat="false" ht="15" hidden="false" customHeight="false" outlineLevel="0" collapsed="false">
      <c r="A2324" s="2" t="s">
        <v>124</v>
      </c>
      <c r="B2324" s="2" t="s">
        <v>174</v>
      </c>
      <c r="C2324" s="2" t="s">
        <v>48</v>
      </c>
      <c r="D2324" s="2" t="s">
        <v>10</v>
      </c>
      <c r="E2324" s="2" t="s">
        <v>74</v>
      </c>
      <c r="F2324" s="2" t="s">
        <v>976</v>
      </c>
      <c r="G2324" s="14" t="n">
        <v>12.5</v>
      </c>
      <c r="H2324" s="14" t="n">
        <v>11.2</v>
      </c>
      <c r="I2324" s="14" t="n">
        <v>14.5</v>
      </c>
      <c r="J2324" s="23" t="n">
        <f aca="false">IF(AND(E2324="Priority",ISNUMBER('Cost model'!N363)),'Cost model'!N363,'Cost model'!M363)</f>
        <v>15.5</v>
      </c>
      <c r="K2324" s="14" t="n">
        <f aca="false">J2324-H2324</f>
        <v>4.3</v>
      </c>
      <c r="L2324" s="14" t="n">
        <f aca="false">G2324-H2324</f>
        <v>1.3</v>
      </c>
    </row>
    <row r="2325" customFormat="false" ht="15" hidden="false" customHeight="false" outlineLevel="0" collapsed="false">
      <c r="A2325" s="2" t="s">
        <v>221</v>
      </c>
      <c r="B2325" s="2" t="s">
        <v>221</v>
      </c>
      <c r="C2325" s="2" t="s">
        <v>47</v>
      </c>
      <c r="D2325" s="2" t="s">
        <v>10</v>
      </c>
      <c r="E2325" s="2" t="s">
        <v>83</v>
      </c>
      <c r="F2325" s="2" t="s">
        <v>977</v>
      </c>
      <c r="G2325" s="14" t="n">
        <v>14.5</v>
      </c>
      <c r="H2325" s="14" t="n">
        <v>7.14</v>
      </c>
      <c r="I2325" s="14" t="n">
        <v>14.5</v>
      </c>
      <c r="J2325" s="23" t="n">
        <f aca="false">IF(AND(E2325="Priority",ISNUMBER('Cost model'!N737)),'Cost model'!N737,'Cost model'!M737)</f>
        <v>13.5</v>
      </c>
      <c r="K2325" s="14" t="n">
        <f aca="false">J2325-H2325</f>
        <v>6.36</v>
      </c>
      <c r="L2325" s="14" t="n">
        <f aca="false">G2325-H2325</f>
        <v>7.36</v>
      </c>
    </row>
    <row r="2326" customFormat="false" ht="15" hidden="false" customHeight="false" outlineLevel="0" collapsed="false">
      <c r="A2326" s="2" t="s">
        <v>124</v>
      </c>
      <c r="B2326" s="2" t="s">
        <v>124</v>
      </c>
      <c r="C2326" s="2" t="s">
        <v>49</v>
      </c>
      <c r="D2326" s="2" t="s">
        <v>13</v>
      </c>
      <c r="E2326" s="2" t="s">
        <v>74</v>
      </c>
      <c r="F2326" s="2" t="s">
        <v>977</v>
      </c>
      <c r="G2326" s="14" t="n">
        <v>44.99</v>
      </c>
      <c r="H2326" s="14" t="n">
        <v>119.02</v>
      </c>
      <c r="I2326" s="14" t="n">
        <v>50</v>
      </c>
      <c r="J2326" s="23" t="n">
        <f aca="false">IF(AND(E2326="Priority",ISNUMBER('Cost model'!N325)),'Cost model'!N325,'Cost model'!M325)</f>
        <v>110</v>
      </c>
      <c r="K2326" s="14" t="n">
        <f aca="false">J2326-H2326</f>
        <v>-9.02</v>
      </c>
      <c r="L2326" s="14" t="n">
        <f aca="false">G2326-H2326</f>
        <v>-74.03</v>
      </c>
    </row>
    <row r="2327" customFormat="false" ht="15" hidden="false" customHeight="false" outlineLevel="0" collapsed="false">
      <c r="A2327" s="2" t="s">
        <v>221</v>
      </c>
      <c r="B2327" s="2" t="s">
        <v>158</v>
      </c>
      <c r="C2327" s="2" t="s">
        <v>49</v>
      </c>
      <c r="D2327" s="2" t="s">
        <v>14</v>
      </c>
      <c r="E2327" s="2" t="s">
        <v>74</v>
      </c>
      <c r="F2327" s="2" t="s">
        <v>976</v>
      </c>
      <c r="G2327" s="14" t="n">
        <v>50</v>
      </c>
      <c r="H2327" s="14" t="n">
        <v>241.44</v>
      </c>
      <c r="I2327" s="14" t="n">
        <v>195</v>
      </c>
      <c r="J2327" s="23" t="n">
        <f aca="false">IF(AND(E2327="Priority",ISNUMBER('Cost model'!N763)),'Cost model'!N763,'Cost model'!M763)</f>
        <v>255</v>
      </c>
      <c r="K2327" s="14" t="n">
        <f aca="false">J2327-H2327</f>
        <v>13.56</v>
      </c>
      <c r="L2327" s="14" t="n">
        <f aca="false">G2327-H2327</f>
        <v>-191.44</v>
      </c>
    </row>
    <row r="2328" customFormat="false" ht="15" hidden="false" customHeight="false" outlineLevel="0" collapsed="false">
      <c r="A2328" s="2" t="s">
        <v>174</v>
      </c>
      <c r="B2328" s="2" t="s">
        <v>123</v>
      </c>
      <c r="C2328" s="2" t="s">
        <v>49</v>
      </c>
      <c r="D2328" s="2" t="s">
        <v>12</v>
      </c>
      <c r="E2328" s="2" t="s">
        <v>74</v>
      </c>
      <c r="F2328" s="2" t="s">
        <v>976</v>
      </c>
      <c r="G2328" s="14" t="n">
        <v>19.5</v>
      </c>
      <c r="H2328" s="14" t="n">
        <v>58.72</v>
      </c>
      <c r="I2328" s="14" t="n">
        <v>24.5</v>
      </c>
      <c r="J2328" s="23" t="n">
        <f aca="false">IF(AND(E2328="Priority",ISNUMBER('Cost model'!N202)),'Cost model'!N202,'Cost model'!M202)</f>
        <v>65</v>
      </c>
      <c r="K2328" s="14" t="n">
        <f aca="false">J2328-H2328</f>
        <v>6.28</v>
      </c>
      <c r="L2328" s="14" t="n">
        <f aca="false">G2328-H2328</f>
        <v>-39.22</v>
      </c>
    </row>
    <row r="2329" customFormat="false" ht="15" hidden="false" customHeight="false" outlineLevel="0" collapsed="false">
      <c r="A2329" s="2" t="s">
        <v>174</v>
      </c>
      <c r="B2329" s="2" t="s">
        <v>142</v>
      </c>
      <c r="C2329" s="2" t="s">
        <v>47</v>
      </c>
      <c r="D2329" s="2" t="s">
        <v>13</v>
      </c>
      <c r="E2329" s="2" t="s">
        <v>74</v>
      </c>
      <c r="F2329" s="2" t="s">
        <v>976</v>
      </c>
      <c r="G2329" s="14" t="n">
        <v>9.5</v>
      </c>
      <c r="H2329" s="14" t="n">
        <v>34.19</v>
      </c>
      <c r="I2329" s="14" t="n">
        <v>19</v>
      </c>
      <c r="J2329" s="23" t="n">
        <f aca="false">IF(AND(E2329="Priority",ISNUMBER('Cost model'!N128)),'Cost model'!N128,'Cost model'!M128)</f>
        <v>65</v>
      </c>
      <c r="K2329" s="14" t="n">
        <f aca="false">J2329-H2329</f>
        <v>30.81</v>
      </c>
      <c r="L2329" s="14" t="n">
        <f aca="false">G2329-H2329</f>
        <v>-24.69</v>
      </c>
    </row>
    <row r="2330" customFormat="false" ht="15" hidden="false" customHeight="false" outlineLevel="0" collapsed="false">
      <c r="A2330" s="2" t="s">
        <v>142</v>
      </c>
      <c r="B2330" s="2" t="s">
        <v>142</v>
      </c>
      <c r="C2330" s="2" t="s">
        <v>47</v>
      </c>
      <c r="D2330" s="2" t="s">
        <v>14</v>
      </c>
      <c r="E2330" s="2" t="s">
        <v>74</v>
      </c>
      <c r="F2330" s="2" t="s">
        <v>977</v>
      </c>
      <c r="G2330" s="14" t="n">
        <v>25</v>
      </c>
      <c r="H2330" s="14" t="n">
        <v>46.99</v>
      </c>
      <c r="I2330" s="14" t="n">
        <v>25</v>
      </c>
      <c r="J2330" s="23" t="n">
        <f aca="false">IF(AND(E2330="Priority",ISNUMBER('Cost model'!N641)),'Cost model'!N641,'Cost model'!M641)</f>
        <v>75</v>
      </c>
      <c r="K2330" s="14" t="n">
        <f aca="false">J2330-H2330</f>
        <v>28.01</v>
      </c>
      <c r="L2330" s="14" t="n">
        <f aca="false">G2330-H2330</f>
        <v>-21.99</v>
      </c>
    </row>
    <row r="2331" customFormat="false" ht="15" hidden="false" customHeight="false" outlineLevel="0" collapsed="false">
      <c r="A2331" s="2" t="s">
        <v>124</v>
      </c>
      <c r="B2331" s="2" t="s">
        <v>124</v>
      </c>
      <c r="C2331" s="2" t="s">
        <v>48</v>
      </c>
      <c r="D2331" s="2" t="s">
        <v>10</v>
      </c>
      <c r="E2331" s="2" t="s">
        <v>83</v>
      </c>
      <c r="F2331" s="2" t="s">
        <v>977</v>
      </c>
      <c r="G2331" s="14" t="n">
        <v>17.5</v>
      </c>
      <c r="H2331" s="14" t="n">
        <v>15.05</v>
      </c>
      <c r="I2331" s="14" t="n">
        <v>17.5</v>
      </c>
      <c r="J2331" s="23" t="n">
        <f aca="false">IF(AND(E2331="Priority",ISNUMBER('Cost model'!N318)),'Cost model'!N318,'Cost model'!M318)</f>
        <v>19.5</v>
      </c>
      <c r="K2331" s="14" t="n">
        <f aca="false">J2331-H2331</f>
        <v>4.45</v>
      </c>
      <c r="L2331" s="14" t="n">
        <f aca="false">G2331-H2331</f>
        <v>2.45</v>
      </c>
    </row>
    <row r="2332" customFormat="false" ht="15" hidden="false" customHeight="false" outlineLevel="0" collapsed="false">
      <c r="A2332" s="2" t="s">
        <v>221</v>
      </c>
      <c r="B2332" s="2" t="s">
        <v>221</v>
      </c>
      <c r="C2332" s="2" t="s">
        <v>47</v>
      </c>
      <c r="D2332" s="2" t="s">
        <v>14</v>
      </c>
      <c r="E2332" s="2" t="s">
        <v>74</v>
      </c>
      <c r="F2332" s="2" t="s">
        <v>977</v>
      </c>
      <c r="G2332" s="14" t="n">
        <v>19.5</v>
      </c>
      <c r="H2332" s="14" t="n">
        <v>31.91</v>
      </c>
      <c r="I2332" s="14" t="n">
        <v>25</v>
      </c>
      <c r="J2332" s="23" t="n">
        <f aca="false">IF(AND(E2332="Priority",ISNUMBER('Cost model'!N746)),'Cost model'!N746,'Cost model'!M746)</f>
        <v>100</v>
      </c>
      <c r="K2332" s="14" t="n">
        <f aca="false">J2332-H2332</f>
        <v>68.09</v>
      </c>
      <c r="L2332" s="14" t="n">
        <f aca="false">G2332-H2332</f>
        <v>-12.41</v>
      </c>
    </row>
    <row r="2333" customFormat="false" ht="15" hidden="false" customHeight="false" outlineLevel="0" collapsed="false">
      <c r="A2333" s="2" t="s">
        <v>205</v>
      </c>
      <c r="B2333" s="2" t="s">
        <v>142</v>
      </c>
      <c r="C2333" s="2" t="s">
        <v>48</v>
      </c>
      <c r="D2333" s="2" t="s">
        <v>12</v>
      </c>
      <c r="E2333" s="2" t="s">
        <v>74</v>
      </c>
      <c r="F2333" s="2" t="s">
        <v>976</v>
      </c>
      <c r="G2333" s="14" t="n">
        <v>19.5</v>
      </c>
      <c r="H2333" s="14" t="n">
        <v>125.91</v>
      </c>
      <c r="I2333" s="14" t="n">
        <v>19.5</v>
      </c>
      <c r="J2333" s="23" t="n">
        <f aca="false">IF(AND(E2333="Priority",ISNUMBER('Cost model'!N546)),'Cost model'!N546,'Cost model'!M546)</f>
        <v>60</v>
      </c>
      <c r="K2333" s="14" t="n">
        <f aca="false">J2333-H2333</f>
        <v>-65.91</v>
      </c>
      <c r="L2333" s="14" t="n">
        <f aca="false">G2333-H2333</f>
        <v>-106.41</v>
      </c>
    </row>
    <row r="2334" customFormat="false" ht="15" hidden="false" customHeight="false" outlineLevel="0" collapsed="false">
      <c r="A2334" s="2" t="s">
        <v>174</v>
      </c>
      <c r="B2334" s="2" t="s">
        <v>124</v>
      </c>
      <c r="C2334" s="2" t="s">
        <v>47</v>
      </c>
      <c r="D2334" s="2" t="s">
        <v>10</v>
      </c>
      <c r="E2334" s="2" t="s">
        <v>74</v>
      </c>
      <c r="F2334" s="2" t="s">
        <v>976</v>
      </c>
      <c r="G2334" s="14" t="n">
        <v>9.5</v>
      </c>
      <c r="H2334" s="14" t="n">
        <v>13.95</v>
      </c>
      <c r="I2334" s="14" t="n">
        <v>9.5</v>
      </c>
      <c r="J2334" s="23" t="n">
        <f aca="false">IF(AND(E2334="Priority",ISNUMBER('Cost model'!N107)),'Cost model'!N107,'Cost model'!M107)</f>
        <v>12.5</v>
      </c>
      <c r="K2334" s="14" t="n">
        <f aca="false">J2334-H2334</f>
        <v>-1.45</v>
      </c>
      <c r="L2334" s="14" t="n">
        <f aca="false">G2334-H2334</f>
        <v>-4.45</v>
      </c>
    </row>
    <row r="2335" customFormat="false" ht="15" hidden="false" customHeight="false" outlineLevel="0" collapsed="false">
      <c r="A2335" s="2" t="s">
        <v>174</v>
      </c>
      <c r="B2335" s="2" t="s">
        <v>174</v>
      </c>
      <c r="C2335" s="2" t="s">
        <v>47</v>
      </c>
      <c r="D2335" s="2" t="s">
        <v>10</v>
      </c>
      <c r="E2335" s="2" t="s">
        <v>74</v>
      </c>
      <c r="F2335" s="2" t="s">
        <v>977</v>
      </c>
      <c r="G2335" s="14" t="n">
        <v>9.5</v>
      </c>
      <c r="H2335" s="14" t="n">
        <v>7.21</v>
      </c>
      <c r="I2335" s="14" t="n">
        <v>9.5</v>
      </c>
      <c r="J2335" s="23" t="n">
        <f aca="false">IF(AND(E2335="Priority",ISNUMBER('Cost model'!N167)),'Cost model'!N167,'Cost model'!M167)</f>
        <v>8.5</v>
      </c>
      <c r="K2335" s="14" t="n">
        <f aca="false">J2335-H2335</f>
        <v>1.29</v>
      </c>
      <c r="L2335" s="14" t="n">
        <f aca="false">G2335-H2335</f>
        <v>2.29</v>
      </c>
    </row>
    <row r="2336" customFormat="false" ht="15" hidden="false" customHeight="false" outlineLevel="0" collapsed="false">
      <c r="A2336" s="2" t="s">
        <v>142</v>
      </c>
      <c r="B2336" s="2" t="s">
        <v>158</v>
      </c>
      <c r="C2336" s="2" t="s">
        <v>47</v>
      </c>
      <c r="D2336" s="2" t="s">
        <v>10</v>
      </c>
      <c r="E2336" s="2" t="s">
        <v>74</v>
      </c>
      <c r="F2336" s="2" t="s">
        <v>976</v>
      </c>
      <c r="G2336" s="14" t="n">
        <v>14.5</v>
      </c>
      <c r="H2336" s="14" t="n">
        <v>11.5</v>
      </c>
      <c r="I2336" s="14" t="n">
        <v>14.5</v>
      </c>
      <c r="J2336" s="23" t="n">
        <f aca="false">IF(AND(E2336="Priority",ISNUMBER('Cost model'!N647)),'Cost model'!N647,'Cost model'!M647)</f>
        <v>13.5</v>
      </c>
      <c r="K2336" s="14" t="n">
        <f aca="false">J2336-H2336</f>
        <v>2</v>
      </c>
      <c r="L2336" s="14" t="n">
        <f aca="false">G2336-H2336</f>
        <v>3</v>
      </c>
    </row>
    <row r="2337" customFormat="false" ht="15" hidden="false" customHeight="false" outlineLevel="0" collapsed="false">
      <c r="A2337" s="2" t="s">
        <v>205</v>
      </c>
      <c r="B2337" s="2" t="s">
        <v>142</v>
      </c>
      <c r="C2337" s="2" t="s">
        <v>48</v>
      </c>
      <c r="D2337" s="2" t="s">
        <v>10</v>
      </c>
      <c r="E2337" s="2" t="s">
        <v>74</v>
      </c>
      <c r="F2337" s="2" t="s">
        <v>976</v>
      </c>
      <c r="G2337" s="14" t="n">
        <v>14.5</v>
      </c>
      <c r="H2337" s="14" t="n">
        <v>17.6</v>
      </c>
      <c r="I2337" s="14" t="n">
        <v>14.5</v>
      </c>
      <c r="J2337" s="23" t="n">
        <f aca="false">IF(AND(E2337="Priority",ISNUMBER('Cost model'!N543)),'Cost model'!N543,'Cost model'!M543)</f>
        <v>18.5</v>
      </c>
      <c r="K2337" s="14" t="n">
        <f aca="false">J2337-H2337</f>
        <v>0.899999999999999</v>
      </c>
      <c r="L2337" s="14" t="n">
        <f aca="false">G2337-H2337</f>
        <v>-3.1</v>
      </c>
    </row>
    <row r="2338" customFormat="false" ht="15" hidden="false" customHeight="false" outlineLevel="0" collapsed="false">
      <c r="A2338" s="2" t="s">
        <v>124</v>
      </c>
      <c r="B2338" s="2" t="s">
        <v>124</v>
      </c>
      <c r="C2338" s="2" t="s">
        <v>48</v>
      </c>
      <c r="D2338" s="2" t="s">
        <v>10</v>
      </c>
      <c r="E2338" s="2" t="s">
        <v>83</v>
      </c>
      <c r="F2338" s="2" t="s">
        <v>977</v>
      </c>
      <c r="G2338" s="14" t="n">
        <v>17.5</v>
      </c>
      <c r="H2338" s="14" t="n">
        <v>8.95</v>
      </c>
      <c r="I2338" s="14" t="n">
        <v>17.5</v>
      </c>
      <c r="J2338" s="23" t="n">
        <f aca="false">IF(AND(E2338="Priority",ISNUMBER('Cost model'!N318)),'Cost model'!N318,'Cost model'!M318)</f>
        <v>19.5</v>
      </c>
      <c r="K2338" s="14" t="n">
        <f aca="false">J2338-H2338</f>
        <v>10.55</v>
      </c>
      <c r="L2338" s="14" t="n">
        <f aca="false">G2338-H2338</f>
        <v>8.55</v>
      </c>
    </row>
    <row r="2339" customFormat="false" ht="15" hidden="false" customHeight="false" outlineLevel="0" collapsed="false">
      <c r="A2339" s="2" t="s">
        <v>124</v>
      </c>
      <c r="B2339" s="2" t="s">
        <v>124</v>
      </c>
      <c r="C2339" s="2" t="s">
        <v>48</v>
      </c>
      <c r="D2339" s="2" t="s">
        <v>10</v>
      </c>
      <c r="E2339" s="2" t="s">
        <v>74</v>
      </c>
      <c r="F2339" s="2" t="s">
        <v>977</v>
      </c>
      <c r="G2339" s="14" t="n">
        <v>12.5</v>
      </c>
      <c r="H2339" s="14" t="n">
        <v>9.37</v>
      </c>
      <c r="I2339" s="14" t="n">
        <v>12.5</v>
      </c>
      <c r="J2339" s="23" t="n">
        <f aca="false">IF(AND(E2339="Priority",ISNUMBER('Cost model'!N318)),'Cost model'!N318,'Cost model'!M318)</f>
        <v>14.5</v>
      </c>
      <c r="K2339" s="14" t="n">
        <f aca="false">J2339-H2339</f>
        <v>5.13</v>
      </c>
      <c r="L2339" s="14" t="n">
        <f aca="false">G2339-H2339</f>
        <v>3.13</v>
      </c>
    </row>
    <row r="2340" customFormat="false" ht="15" hidden="false" customHeight="false" outlineLevel="0" collapsed="false">
      <c r="A2340" s="2" t="s">
        <v>174</v>
      </c>
      <c r="B2340" s="2" t="s">
        <v>174</v>
      </c>
      <c r="C2340" s="2" t="s">
        <v>47</v>
      </c>
      <c r="D2340" s="2" t="s">
        <v>13</v>
      </c>
      <c r="E2340" s="2" t="s">
        <v>74</v>
      </c>
      <c r="F2340" s="2" t="s">
        <v>977</v>
      </c>
      <c r="G2340" s="14" t="n">
        <v>9.5</v>
      </c>
      <c r="H2340" s="14" t="n">
        <v>11.52</v>
      </c>
      <c r="I2340" s="14" t="n">
        <v>19</v>
      </c>
      <c r="J2340" s="23" t="n">
        <f aca="false">IF(AND(E2340="Priority",ISNUMBER('Cost model'!N173)),'Cost model'!N173,'Cost model'!M173)</f>
        <v>60</v>
      </c>
      <c r="K2340" s="14" t="n">
        <f aca="false">J2340-H2340</f>
        <v>48.48</v>
      </c>
      <c r="L2340" s="14" t="n">
        <f aca="false">G2340-H2340</f>
        <v>-2.02</v>
      </c>
    </row>
    <row r="2341" customFormat="false" ht="15" hidden="false" customHeight="false" outlineLevel="0" collapsed="false">
      <c r="A2341" s="2" t="s">
        <v>174</v>
      </c>
      <c r="B2341" s="2" t="s">
        <v>174</v>
      </c>
      <c r="C2341" s="2" t="s">
        <v>48</v>
      </c>
      <c r="D2341" s="2" t="s">
        <v>10</v>
      </c>
      <c r="E2341" s="2" t="s">
        <v>74</v>
      </c>
      <c r="F2341" s="2" t="s">
        <v>977</v>
      </c>
      <c r="G2341" s="14" t="n">
        <v>12.5</v>
      </c>
      <c r="H2341" s="14" t="n">
        <v>18.49</v>
      </c>
      <c r="I2341" s="14" t="n">
        <v>12.5</v>
      </c>
      <c r="J2341" s="23" t="n">
        <f aca="false">IF(AND(E2341="Priority",ISNUMBER('Cost model'!N168)),'Cost model'!N168,'Cost model'!M168)</f>
        <v>13.5</v>
      </c>
      <c r="K2341" s="14" t="n">
        <f aca="false">J2341-H2341</f>
        <v>-4.99</v>
      </c>
      <c r="L2341" s="14" t="n">
        <f aca="false">G2341-H2341</f>
        <v>-5.99</v>
      </c>
    </row>
    <row r="2342" customFormat="false" ht="15" hidden="false" customHeight="false" outlineLevel="0" collapsed="false">
      <c r="A2342" s="2" t="s">
        <v>142</v>
      </c>
      <c r="B2342" s="2" t="s">
        <v>142</v>
      </c>
      <c r="C2342" s="2" t="s">
        <v>47</v>
      </c>
      <c r="D2342" s="2" t="s">
        <v>12</v>
      </c>
      <c r="E2342" s="2" t="s">
        <v>74</v>
      </c>
      <c r="F2342" s="2" t="s">
        <v>977</v>
      </c>
      <c r="G2342" s="14" t="n">
        <v>9.5</v>
      </c>
      <c r="H2342" s="14" t="n">
        <v>24.5</v>
      </c>
      <c r="I2342" s="14" t="n">
        <v>9.5</v>
      </c>
      <c r="J2342" s="23" t="n">
        <f aca="false">IF(AND(E2342="Priority",ISNUMBER('Cost model'!N635)),'Cost model'!N635,'Cost model'!M635)</f>
        <v>30.5</v>
      </c>
      <c r="K2342" s="14" t="n">
        <f aca="false">J2342-H2342</f>
        <v>6</v>
      </c>
      <c r="L2342" s="14" t="n">
        <f aca="false">G2342-H2342</f>
        <v>-15</v>
      </c>
    </row>
    <row r="2343" customFormat="false" ht="15" hidden="false" customHeight="false" outlineLevel="0" collapsed="false">
      <c r="A2343" s="2" t="s">
        <v>124</v>
      </c>
      <c r="B2343" s="2" t="s">
        <v>124</v>
      </c>
      <c r="C2343" s="2" t="s">
        <v>47</v>
      </c>
      <c r="D2343" s="2" t="s">
        <v>12</v>
      </c>
      <c r="E2343" s="2" t="s">
        <v>74</v>
      </c>
      <c r="F2343" s="2" t="s">
        <v>977</v>
      </c>
      <c r="G2343" s="14" t="n">
        <v>9.5</v>
      </c>
      <c r="H2343" s="14" t="n">
        <v>28.79</v>
      </c>
      <c r="I2343" s="14" t="n">
        <v>9.5</v>
      </c>
      <c r="J2343" s="23" t="n">
        <f aca="false">IF(AND(E2343="Priority",ISNUMBER('Cost model'!N320)),'Cost model'!N320,'Cost model'!M320)</f>
        <v>24.5</v>
      </c>
      <c r="K2343" s="14" t="n">
        <f aca="false">J2343-H2343</f>
        <v>-4.29</v>
      </c>
      <c r="L2343" s="14" t="n">
        <f aca="false">G2343-H2343</f>
        <v>-19.29</v>
      </c>
    </row>
    <row r="2344" customFormat="false" ht="15" hidden="false" customHeight="false" outlineLevel="0" collapsed="false">
      <c r="A2344" s="2" t="s">
        <v>174</v>
      </c>
      <c r="B2344" s="2" t="s">
        <v>174</v>
      </c>
      <c r="C2344" s="2" t="s">
        <v>47</v>
      </c>
      <c r="D2344" s="2" t="s">
        <v>10</v>
      </c>
      <c r="E2344" s="2" t="s">
        <v>74</v>
      </c>
      <c r="F2344" s="2" t="s">
        <v>977</v>
      </c>
      <c r="G2344" s="14" t="n">
        <v>9.5</v>
      </c>
      <c r="H2344" s="14" t="n">
        <v>10.01</v>
      </c>
      <c r="I2344" s="14" t="n">
        <v>9.5</v>
      </c>
      <c r="J2344" s="23" t="n">
        <f aca="false">IF(AND(E2344="Priority",ISNUMBER('Cost model'!N167)),'Cost model'!N167,'Cost model'!M167)</f>
        <v>8.5</v>
      </c>
      <c r="K2344" s="14" t="n">
        <f aca="false">J2344-H2344</f>
        <v>-1.51</v>
      </c>
      <c r="L2344" s="14" t="n">
        <f aca="false">G2344-H2344</f>
        <v>-0.51</v>
      </c>
    </row>
    <row r="2345" customFormat="false" ht="15" hidden="false" customHeight="false" outlineLevel="0" collapsed="false">
      <c r="A2345" s="2" t="s">
        <v>124</v>
      </c>
      <c r="B2345" s="2" t="s">
        <v>124</v>
      </c>
      <c r="C2345" s="2" t="s">
        <v>47</v>
      </c>
      <c r="D2345" s="2" t="s">
        <v>14</v>
      </c>
      <c r="E2345" s="2" t="s">
        <v>74</v>
      </c>
      <c r="F2345" s="2" t="s">
        <v>977</v>
      </c>
      <c r="G2345" s="14" t="n">
        <v>45</v>
      </c>
      <c r="H2345" s="14" t="n">
        <v>212.88</v>
      </c>
      <c r="I2345" s="14" t="n">
        <v>25</v>
      </c>
      <c r="J2345" s="23" t="n">
        <f aca="false">IF(AND(E2345="Priority",ISNUMBER('Cost model'!N326)),'Cost model'!N326,'Cost model'!M326)</f>
        <v>110</v>
      </c>
      <c r="K2345" s="14" t="n">
        <f aca="false">J2345-H2345</f>
        <v>-102.88</v>
      </c>
      <c r="L2345" s="14" t="n">
        <f aca="false">G2345-H2345</f>
        <v>-167.88</v>
      </c>
    </row>
    <row r="2346" customFormat="false" ht="15" hidden="false" customHeight="false" outlineLevel="0" collapsed="false">
      <c r="A2346" s="2" t="s">
        <v>221</v>
      </c>
      <c r="B2346" s="2" t="s">
        <v>221</v>
      </c>
      <c r="C2346" s="2" t="s">
        <v>47</v>
      </c>
      <c r="D2346" s="2" t="s">
        <v>12</v>
      </c>
      <c r="E2346" s="2" t="s">
        <v>74</v>
      </c>
      <c r="F2346" s="2" t="s">
        <v>977</v>
      </c>
      <c r="G2346" s="14" t="n">
        <v>9.5</v>
      </c>
      <c r="H2346" s="14" t="n">
        <v>23.53</v>
      </c>
      <c r="I2346" s="14" t="n">
        <v>9.5</v>
      </c>
      <c r="J2346" s="23" t="n">
        <f aca="false">IF(AND(E2346="Priority",ISNUMBER('Cost model'!N740)),'Cost model'!N740,'Cost model'!M740)</f>
        <v>22.5</v>
      </c>
      <c r="K2346" s="14" t="n">
        <f aca="false">J2346-H2346</f>
        <v>-1.03</v>
      </c>
      <c r="L2346" s="14" t="n">
        <f aca="false">G2346-H2346</f>
        <v>-14.03</v>
      </c>
    </row>
    <row r="2347" customFormat="false" ht="15" hidden="false" customHeight="false" outlineLevel="0" collapsed="false">
      <c r="A2347" s="2" t="s">
        <v>124</v>
      </c>
      <c r="B2347" s="2" t="s">
        <v>124</v>
      </c>
      <c r="C2347" s="2" t="s">
        <v>47</v>
      </c>
      <c r="D2347" s="2" t="s">
        <v>12</v>
      </c>
      <c r="E2347" s="2" t="s">
        <v>74</v>
      </c>
      <c r="F2347" s="2" t="s">
        <v>977</v>
      </c>
      <c r="G2347" s="14" t="n">
        <v>10</v>
      </c>
      <c r="H2347" s="14" t="n">
        <v>29.14</v>
      </c>
      <c r="I2347" s="14" t="n">
        <v>9.5</v>
      </c>
      <c r="J2347" s="23" t="n">
        <f aca="false">IF(AND(E2347="Priority",ISNUMBER('Cost model'!N320)),'Cost model'!N320,'Cost model'!M320)</f>
        <v>24.5</v>
      </c>
      <c r="K2347" s="14" t="n">
        <f aca="false">J2347-H2347</f>
        <v>-4.64</v>
      </c>
      <c r="L2347" s="14" t="n">
        <f aca="false">G2347-H2347</f>
        <v>-19.14</v>
      </c>
    </row>
    <row r="2348" customFormat="false" ht="15" hidden="false" customHeight="false" outlineLevel="0" collapsed="false">
      <c r="A2348" s="2" t="s">
        <v>142</v>
      </c>
      <c r="B2348" s="2" t="s">
        <v>124</v>
      </c>
      <c r="C2348" s="2" t="s">
        <v>48</v>
      </c>
      <c r="D2348" s="2" t="s">
        <v>10</v>
      </c>
      <c r="E2348" s="2" t="s">
        <v>74</v>
      </c>
      <c r="F2348" s="2" t="s">
        <v>976</v>
      </c>
      <c r="G2348" s="14" t="n">
        <v>24.5</v>
      </c>
      <c r="H2348" s="14" t="n">
        <v>72.53</v>
      </c>
      <c r="I2348" s="14" t="n">
        <v>14.5</v>
      </c>
      <c r="J2348" s="23" t="n">
        <f aca="false">IF(AND(E2348="Priority",ISNUMBER('Cost model'!N663)),'Cost model'!N663,'Cost model'!M663)</f>
        <v>18.5</v>
      </c>
      <c r="K2348" s="14" t="n">
        <f aca="false">J2348-H2348</f>
        <v>-54.03</v>
      </c>
      <c r="L2348" s="14" t="n">
        <f aca="false">G2348-H2348</f>
        <v>-48.03</v>
      </c>
    </row>
    <row r="2349" customFormat="false" ht="15" hidden="false" customHeight="false" outlineLevel="0" collapsed="false">
      <c r="A2349" s="2" t="s">
        <v>174</v>
      </c>
      <c r="B2349" s="2" t="s">
        <v>174</v>
      </c>
      <c r="C2349" s="2" t="s">
        <v>47</v>
      </c>
      <c r="D2349" s="2" t="s">
        <v>10</v>
      </c>
      <c r="E2349" s="2" t="s">
        <v>74</v>
      </c>
      <c r="F2349" s="2" t="s">
        <v>977</v>
      </c>
      <c r="G2349" s="14" t="n">
        <v>9.5</v>
      </c>
      <c r="H2349" s="14" t="n">
        <v>7.21</v>
      </c>
      <c r="I2349" s="14" t="n">
        <v>9.5</v>
      </c>
      <c r="J2349" s="23" t="n">
        <f aca="false">IF(AND(E2349="Priority",ISNUMBER('Cost model'!N167)),'Cost model'!N167,'Cost model'!M167)</f>
        <v>8.5</v>
      </c>
      <c r="K2349" s="14" t="n">
        <f aca="false">J2349-H2349</f>
        <v>1.29</v>
      </c>
      <c r="L2349" s="14" t="n">
        <f aca="false">G2349-H2349</f>
        <v>2.29</v>
      </c>
    </row>
    <row r="2350" customFormat="false" ht="15" hidden="false" customHeight="false" outlineLevel="0" collapsed="false">
      <c r="A2350" s="2" t="s">
        <v>174</v>
      </c>
      <c r="B2350" s="2" t="s">
        <v>174</v>
      </c>
      <c r="C2350" s="2" t="s">
        <v>48</v>
      </c>
      <c r="D2350" s="2" t="s">
        <v>12</v>
      </c>
      <c r="E2350" s="2" t="s">
        <v>74</v>
      </c>
      <c r="F2350" s="2" t="s">
        <v>977</v>
      </c>
      <c r="G2350" s="14" t="n">
        <v>12.5</v>
      </c>
      <c r="H2350" s="14" t="n">
        <v>13.95</v>
      </c>
      <c r="I2350" s="14" t="n">
        <v>12.5</v>
      </c>
      <c r="J2350" s="23" t="n">
        <f aca="false">IF(AND(E2350="Priority",ISNUMBER('Cost model'!N171)),'Cost model'!N171,'Cost model'!M171)</f>
        <v>40</v>
      </c>
      <c r="K2350" s="14" t="n">
        <f aca="false">J2350-H2350</f>
        <v>26.05</v>
      </c>
      <c r="L2350" s="14" t="n">
        <f aca="false">G2350-H2350</f>
        <v>-1.45</v>
      </c>
    </row>
    <row r="2351" customFormat="false" ht="15" hidden="false" customHeight="false" outlineLevel="0" collapsed="false">
      <c r="A2351" s="2" t="s">
        <v>174</v>
      </c>
      <c r="B2351" s="2" t="s">
        <v>174</v>
      </c>
      <c r="C2351" s="2" t="s">
        <v>49</v>
      </c>
      <c r="D2351" s="2" t="s">
        <v>10</v>
      </c>
      <c r="E2351" s="2" t="s">
        <v>74</v>
      </c>
      <c r="F2351" s="2" t="s">
        <v>977</v>
      </c>
      <c r="G2351" s="14" t="n">
        <v>17.5</v>
      </c>
      <c r="H2351" s="14" t="n">
        <v>25.87</v>
      </c>
      <c r="I2351" s="14" t="n">
        <v>17.5</v>
      </c>
      <c r="J2351" s="23" t="n">
        <f aca="false">IF(AND(E2351="Priority",ISNUMBER('Cost model'!N169)),'Cost model'!N169,'Cost model'!M169)</f>
        <v>18.5</v>
      </c>
      <c r="K2351" s="14" t="n">
        <f aca="false">J2351-H2351</f>
        <v>-7.37</v>
      </c>
      <c r="L2351" s="14" t="n">
        <f aca="false">G2351-H2351</f>
        <v>-8.37</v>
      </c>
    </row>
    <row r="2352" customFormat="false" ht="15" hidden="false" customHeight="false" outlineLevel="0" collapsed="false">
      <c r="A2352" s="2" t="s">
        <v>174</v>
      </c>
      <c r="B2352" s="2" t="s">
        <v>174</v>
      </c>
      <c r="C2352" s="2" t="s">
        <v>47</v>
      </c>
      <c r="D2352" s="2" t="s">
        <v>12</v>
      </c>
      <c r="E2352" s="2" t="s">
        <v>74</v>
      </c>
      <c r="F2352" s="2" t="s">
        <v>977</v>
      </c>
      <c r="G2352" s="14" t="n">
        <v>9.5</v>
      </c>
      <c r="H2352" s="14" t="n">
        <v>32</v>
      </c>
      <c r="I2352" s="14" t="n">
        <v>9.5</v>
      </c>
      <c r="J2352" s="23" t="n">
        <f aca="false">IF(AND(E2352="Priority",ISNUMBER('Cost model'!N170)),'Cost model'!N170,'Cost model'!M170)</f>
        <v>25.5</v>
      </c>
      <c r="K2352" s="14" t="n">
        <f aca="false">J2352-H2352</f>
        <v>-6.5</v>
      </c>
      <c r="L2352" s="14" t="n">
        <f aca="false">G2352-H2352</f>
        <v>-22.5</v>
      </c>
    </row>
    <row r="2353" customFormat="false" ht="15" hidden="false" customHeight="false" outlineLevel="0" collapsed="false">
      <c r="A2353" s="2" t="s">
        <v>124</v>
      </c>
      <c r="B2353" s="2" t="s">
        <v>124</v>
      </c>
      <c r="C2353" s="2" t="s">
        <v>48</v>
      </c>
      <c r="D2353" s="2" t="s">
        <v>13</v>
      </c>
      <c r="E2353" s="2" t="s">
        <v>74</v>
      </c>
      <c r="F2353" s="2" t="s">
        <v>977</v>
      </c>
      <c r="G2353" s="14" t="n">
        <v>24.5</v>
      </c>
      <c r="H2353" s="14" t="n">
        <v>56.85</v>
      </c>
      <c r="I2353" s="14" t="n">
        <v>24.5</v>
      </c>
      <c r="J2353" s="23" t="n">
        <f aca="false">IF(AND(E2353="Priority",ISNUMBER('Cost model'!N324)),'Cost model'!N324,'Cost model'!M324)</f>
        <v>85</v>
      </c>
      <c r="K2353" s="14" t="n">
        <f aca="false">J2353-H2353</f>
        <v>28.15</v>
      </c>
      <c r="L2353" s="14" t="n">
        <f aca="false">G2353-H2353</f>
        <v>-32.35</v>
      </c>
    </row>
    <row r="2354" customFormat="false" ht="15" hidden="false" customHeight="false" outlineLevel="0" collapsed="false">
      <c r="A2354" s="2" t="s">
        <v>174</v>
      </c>
      <c r="B2354" s="2" t="s">
        <v>174</v>
      </c>
      <c r="C2354" s="2" t="s">
        <v>47</v>
      </c>
      <c r="D2354" s="2" t="s">
        <v>12</v>
      </c>
      <c r="E2354" s="2" t="s">
        <v>74</v>
      </c>
      <c r="F2354" s="2" t="s">
        <v>977</v>
      </c>
      <c r="G2354" s="14" t="n">
        <v>9.5</v>
      </c>
      <c r="H2354" s="14" t="n">
        <v>24.5</v>
      </c>
      <c r="I2354" s="14" t="n">
        <v>9.5</v>
      </c>
      <c r="J2354" s="23" t="n">
        <f aca="false">IF(AND(E2354="Priority",ISNUMBER('Cost model'!N170)),'Cost model'!N170,'Cost model'!M170)</f>
        <v>25.5</v>
      </c>
      <c r="K2354" s="14" t="n">
        <f aca="false">J2354-H2354</f>
        <v>1</v>
      </c>
      <c r="L2354" s="14" t="n">
        <f aca="false">G2354-H2354</f>
        <v>-15</v>
      </c>
    </row>
    <row r="2355" customFormat="false" ht="15" hidden="false" customHeight="false" outlineLevel="0" collapsed="false">
      <c r="A2355" s="2" t="s">
        <v>142</v>
      </c>
      <c r="B2355" s="2" t="s">
        <v>142</v>
      </c>
      <c r="C2355" s="2" t="s">
        <v>47</v>
      </c>
      <c r="D2355" s="2" t="s">
        <v>10</v>
      </c>
      <c r="E2355" s="2" t="s">
        <v>74</v>
      </c>
      <c r="F2355" s="2" t="s">
        <v>977</v>
      </c>
      <c r="G2355" s="14" t="n">
        <v>9.5</v>
      </c>
      <c r="H2355" s="14" t="n">
        <v>5.83</v>
      </c>
      <c r="I2355" s="14" t="n">
        <v>9.5</v>
      </c>
      <c r="J2355" s="23" t="n">
        <f aca="false">IF(AND(E2355="Priority",ISNUMBER('Cost model'!N632)),'Cost model'!N632,'Cost model'!M632)</f>
        <v>9.5</v>
      </c>
      <c r="K2355" s="14" t="n">
        <f aca="false">J2355-H2355</f>
        <v>3.67</v>
      </c>
      <c r="L2355" s="14" t="n">
        <f aca="false">G2355-H2355</f>
        <v>3.67</v>
      </c>
    </row>
    <row r="2356" customFormat="false" ht="15" hidden="false" customHeight="false" outlineLevel="0" collapsed="false">
      <c r="A2356" s="2" t="s">
        <v>124</v>
      </c>
      <c r="B2356" s="2" t="s">
        <v>124</v>
      </c>
      <c r="C2356" s="2" t="s">
        <v>48</v>
      </c>
      <c r="D2356" s="2" t="s">
        <v>14</v>
      </c>
      <c r="E2356" s="2" t="s">
        <v>74</v>
      </c>
      <c r="F2356" s="2" t="s">
        <v>977</v>
      </c>
      <c r="G2356" s="14" t="n">
        <v>45</v>
      </c>
      <c r="H2356" s="14" t="n">
        <v>88.26</v>
      </c>
      <c r="I2356" s="14" t="n">
        <v>45</v>
      </c>
      <c r="J2356" s="23" t="n">
        <f aca="false">IF(AND(E2356="Priority",ISNUMBER('Cost model'!N327)),'Cost model'!N327,'Cost model'!M327)</f>
        <v>130</v>
      </c>
      <c r="K2356" s="14" t="n">
        <f aca="false">J2356-H2356</f>
        <v>41.74</v>
      </c>
      <c r="L2356" s="14" t="n">
        <f aca="false">G2356-H2356</f>
        <v>-43.26</v>
      </c>
    </row>
    <row r="2357" customFormat="false" ht="15" hidden="false" customHeight="false" outlineLevel="0" collapsed="false">
      <c r="A2357" s="2" t="s">
        <v>174</v>
      </c>
      <c r="B2357" s="2" t="s">
        <v>174</v>
      </c>
      <c r="C2357" s="2" t="s">
        <v>47</v>
      </c>
      <c r="D2357" s="2" t="s">
        <v>12</v>
      </c>
      <c r="E2357" s="2" t="s">
        <v>74</v>
      </c>
      <c r="F2357" s="2" t="s">
        <v>977</v>
      </c>
      <c r="G2357" s="14" t="n">
        <v>9.5</v>
      </c>
      <c r="H2357" s="14" t="n">
        <v>27.53</v>
      </c>
      <c r="I2357" s="14" t="n">
        <v>9.5</v>
      </c>
      <c r="J2357" s="23" t="n">
        <f aca="false">IF(AND(E2357="Priority",ISNUMBER('Cost model'!N170)),'Cost model'!N170,'Cost model'!M170)</f>
        <v>25.5</v>
      </c>
      <c r="K2357" s="14" t="n">
        <f aca="false">J2357-H2357</f>
        <v>-2.03</v>
      </c>
      <c r="L2357" s="14" t="n">
        <f aca="false">G2357-H2357</f>
        <v>-18.03</v>
      </c>
    </row>
    <row r="2358" customFormat="false" ht="15" hidden="false" customHeight="false" outlineLevel="0" collapsed="false">
      <c r="A2358" s="2" t="s">
        <v>124</v>
      </c>
      <c r="B2358" s="2" t="s">
        <v>124</v>
      </c>
      <c r="C2358" s="2" t="s">
        <v>48</v>
      </c>
      <c r="D2358" s="2" t="s">
        <v>12</v>
      </c>
      <c r="E2358" s="2" t="s">
        <v>74</v>
      </c>
      <c r="F2358" s="2" t="s">
        <v>977</v>
      </c>
      <c r="G2358" s="14" t="n">
        <v>12.5</v>
      </c>
      <c r="H2358" s="14" t="n">
        <v>49.63</v>
      </c>
      <c r="I2358" s="14" t="n">
        <v>12.5</v>
      </c>
      <c r="J2358" s="23" t="n">
        <f aca="false">IF(AND(E2358="Priority",ISNUMBER('Cost model'!N321)),'Cost model'!N321,'Cost model'!M321)</f>
        <v>40</v>
      </c>
      <c r="K2358" s="14" t="n">
        <f aca="false">J2358-H2358</f>
        <v>-9.63</v>
      </c>
      <c r="L2358" s="14" t="n">
        <f aca="false">G2358-H2358</f>
        <v>-37.13</v>
      </c>
    </row>
    <row r="2359" customFormat="false" ht="15" hidden="false" customHeight="false" outlineLevel="0" collapsed="false">
      <c r="A2359" s="2" t="s">
        <v>174</v>
      </c>
      <c r="B2359" s="2" t="s">
        <v>221</v>
      </c>
      <c r="C2359" s="2" t="s">
        <v>47</v>
      </c>
      <c r="D2359" s="2" t="s">
        <v>10</v>
      </c>
      <c r="E2359" s="2" t="s">
        <v>74</v>
      </c>
      <c r="F2359" s="2" t="s">
        <v>976</v>
      </c>
      <c r="G2359" s="14" t="n">
        <v>22.84</v>
      </c>
      <c r="H2359" s="14" t="n">
        <v>22.84</v>
      </c>
      <c r="I2359" s="14" t="n">
        <v>19.5</v>
      </c>
      <c r="J2359" s="23" t="n">
        <f aca="false">IF(AND(E2359="Priority",ISNUMBER('Cost model'!N152)),'Cost model'!N152,'Cost model'!M152)</f>
        <v>13.5</v>
      </c>
      <c r="K2359" s="14" t="n">
        <f aca="false">J2359-H2359</f>
        <v>-9.34</v>
      </c>
      <c r="L2359" s="14" t="n">
        <f aca="false">G2359-H2359</f>
        <v>0</v>
      </c>
    </row>
    <row r="2360" customFormat="false" ht="15" hidden="false" customHeight="false" outlineLevel="0" collapsed="false">
      <c r="A2360" s="2" t="s">
        <v>174</v>
      </c>
      <c r="B2360" s="2" t="s">
        <v>174</v>
      </c>
      <c r="C2360" s="2" t="s">
        <v>48</v>
      </c>
      <c r="D2360" s="2" t="s">
        <v>12</v>
      </c>
      <c r="E2360" s="2" t="s">
        <v>83</v>
      </c>
      <c r="F2360" s="2" t="s">
        <v>977</v>
      </c>
      <c r="G2360" s="14" t="n">
        <v>19.5</v>
      </c>
      <c r="H2360" s="14" t="n">
        <v>20.25</v>
      </c>
      <c r="I2360" s="14" t="n">
        <v>19.5</v>
      </c>
      <c r="J2360" s="23" t="n">
        <f aca="false">IF(AND(E2360="Priority",ISNUMBER('Cost model'!N171)),'Cost model'!N171,'Cost model'!M171)</f>
        <v>55</v>
      </c>
      <c r="K2360" s="14" t="n">
        <f aca="false">J2360-H2360</f>
        <v>34.75</v>
      </c>
      <c r="L2360" s="14" t="n">
        <f aca="false">G2360-H2360</f>
        <v>-0.75</v>
      </c>
    </row>
    <row r="2361" customFormat="false" ht="15" hidden="false" customHeight="false" outlineLevel="0" collapsed="false">
      <c r="A2361" s="2" t="s">
        <v>221</v>
      </c>
      <c r="B2361" s="2" t="s">
        <v>221</v>
      </c>
      <c r="C2361" s="2" t="s">
        <v>47</v>
      </c>
      <c r="D2361" s="2" t="s">
        <v>10</v>
      </c>
      <c r="E2361" s="2" t="s">
        <v>83</v>
      </c>
      <c r="F2361" s="2" t="s">
        <v>977</v>
      </c>
      <c r="G2361" s="14" t="n">
        <v>14.5</v>
      </c>
      <c r="H2361" s="14" t="n">
        <v>6.91</v>
      </c>
      <c r="I2361" s="14" t="n">
        <v>14.5</v>
      </c>
      <c r="J2361" s="23" t="n">
        <f aca="false">IF(AND(E2361="Priority",ISNUMBER('Cost model'!N737)),'Cost model'!N737,'Cost model'!M737)</f>
        <v>13.5</v>
      </c>
      <c r="K2361" s="14" t="n">
        <f aca="false">J2361-H2361</f>
        <v>6.59</v>
      </c>
      <c r="L2361" s="14" t="n">
        <f aca="false">G2361-H2361</f>
        <v>7.59</v>
      </c>
    </row>
    <row r="2362" customFormat="false" ht="15" hidden="false" customHeight="false" outlineLevel="0" collapsed="false">
      <c r="A2362" s="2" t="s">
        <v>124</v>
      </c>
      <c r="B2362" s="2" t="s">
        <v>124</v>
      </c>
      <c r="C2362" s="2" t="s">
        <v>47</v>
      </c>
      <c r="D2362" s="2" t="s">
        <v>12</v>
      </c>
      <c r="E2362" s="2" t="s">
        <v>74</v>
      </c>
      <c r="F2362" s="2" t="s">
        <v>977</v>
      </c>
      <c r="G2362" s="14" t="n">
        <v>19</v>
      </c>
      <c r="H2362" s="14" t="n">
        <v>58.82</v>
      </c>
      <c r="I2362" s="14" t="n">
        <v>9.5</v>
      </c>
      <c r="J2362" s="23" t="n">
        <f aca="false">IF(AND(E2362="Priority",ISNUMBER('Cost model'!N320)),'Cost model'!N320,'Cost model'!M320)</f>
        <v>24.5</v>
      </c>
      <c r="K2362" s="14" t="n">
        <f aca="false">J2362-H2362</f>
        <v>-34.32</v>
      </c>
      <c r="L2362" s="14" t="n">
        <f aca="false">G2362-H2362</f>
        <v>-39.82</v>
      </c>
    </row>
    <row r="2363" customFormat="false" ht="15" hidden="false" customHeight="false" outlineLevel="0" collapsed="false">
      <c r="A2363" s="2" t="s">
        <v>221</v>
      </c>
      <c r="B2363" s="2" t="s">
        <v>221</v>
      </c>
      <c r="C2363" s="2" t="s">
        <v>49</v>
      </c>
      <c r="D2363" s="2" t="s">
        <v>10</v>
      </c>
      <c r="E2363" s="2" t="s">
        <v>74</v>
      </c>
      <c r="F2363" s="2" t="s">
        <v>977</v>
      </c>
      <c r="G2363" s="14" t="n">
        <v>19.5</v>
      </c>
      <c r="H2363" s="14" t="n">
        <v>65.84</v>
      </c>
      <c r="I2363" s="14" t="n">
        <v>17.5</v>
      </c>
      <c r="J2363" s="23" t="n">
        <f aca="false">IF(AND(E2363="Priority",ISNUMBER('Cost model'!N739)),'Cost model'!N739,'Cost model'!M739)</f>
        <v>17.5</v>
      </c>
      <c r="K2363" s="14" t="n">
        <f aca="false">J2363-H2363</f>
        <v>-48.34</v>
      </c>
      <c r="L2363" s="14" t="n">
        <f aca="false">G2363-H2363</f>
        <v>-46.34</v>
      </c>
    </row>
    <row r="2364" customFormat="false" ht="15" hidden="false" customHeight="false" outlineLevel="0" collapsed="false">
      <c r="A2364" s="2" t="s">
        <v>174</v>
      </c>
      <c r="B2364" s="2" t="s">
        <v>174</v>
      </c>
      <c r="C2364" s="2" t="s">
        <v>48</v>
      </c>
      <c r="D2364" s="2" t="s">
        <v>10</v>
      </c>
      <c r="E2364" s="2" t="s">
        <v>83</v>
      </c>
      <c r="F2364" s="2" t="s">
        <v>977</v>
      </c>
      <c r="G2364" s="14" t="n">
        <v>17.5</v>
      </c>
      <c r="H2364" s="14" t="n">
        <v>17.11</v>
      </c>
      <c r="I2364" s="14" t="n">
        <v>17.5</v>
      </c>
      <c r="J2364" s="23" t="n">
        <f aca="false">IF(AND(E2364="Priority",ISNUMBER('Cost model'!N168)),'Cost model'!N168,'Cost model'!M168)</f>
        <v>18.5</v>
      </c>
      <c r="K2364" s="14" t="n">
        <f aca="false">J2364-H2364</f>
        <v>1.39</v>
      </c>
      <c r="L2364" s="14" t="n">
        <f aca="false">G2364-H2364</f>
        <v>0.390000000000001</v>
      </c>
    </row>
    <row r="2365" customFormat="false" ht="15" hidden="false" customHeight="false" outlineLevel="0" collapsed="false">
      <c r="A2365" s="2" t="s">
        <v>124</v>
      </c>
      <c r="B2365" s="2" t="s">
        <v>124</v>
      </c>
      <c r="C2365" s="2" t="s">
        <v>49</v>
      </c>
      <c r="D2365" s="2" t="s">
        <v>10</v>
      </c>
      <c r="E2365" s="2" t="s">
        <v>74</v>
      </c>
      <c r="F2365" s="2" t="s">
        <v>977</v>
      </c>
      <c r="G2365" s="14" t="n">
        <v>17.5</v>
      </c>
      <c r="H2365" s="14" t="n">
        <v>16.38</v>
      </c>
      <c r="I2365" s="14" t="n">
        <v>17.5</v>
      </c>
      <c r="J2365" s="23" t="n">
        <f aca="false">IF(AND(E2365="Priority",ISNUMBER('Cost model'!N319)),'Cost model'!N319,'Cost model'!M319)</f>
        <v>16.5</v>
      </c>
      <c r="K2365" s="14" t="n">
        <f aca="false">J2365-H2365</f>
        <v>0.120000000000001</v>
      </c>
      <c r="L2365" s="14" t="n">
        <f aca="false">G2365-H2365</f>
        <v>1.12</v>
      </c>
    </row>
    <row r="2366" customFormat="false" ht="15" hidden="false" customHeight="false" outlineLevel="0" collapsed="false">
      <c r="A2366" s="2" t="s">
        <v>123</v>
      </c>
      <c r="B2366" s="2" t="s">
        <v>174</v>
      </c>
      <c r="C2366" s="2" t="s">
        <v>47</v>
      </c>
      <c r="D2366" s="2" t="s">
        <v>10</v>
      </c>
      <c r="E2366" s="2" t="s">
        <v>74</v>
      </c>
      <c r="F2366" s="2" t="s">
        <v>976</v>
      </c>
      <c r="G2366" s="14" t="n">
        <v>14.5</v>
      </c>
      <c r="H2366" s="14" t="n">
        <v>13.24</v>
      </c>
      <c r="I2366" s="14" t="n">
        <v>14.5</v>
      </c>
      <c r="J2366" s="23" t="n">
        <f aca="false">IF(AND(E2366="Priority",ISNUMBER('Cost model'!N47)),'Cost model'!N47,'Cost model'!M47)</f>
        <v>12.5</v>
      </c>
      <c r="K2366" s="14" t="n">
        <f aca="false">J2366-H2366</f>
        <v>-0.74</v>
      </c>
      <c r="L2366" s="14" t="n">
        <f aca="false">G2366-H2366</f>
        <v>1.26</v>
      </c>
    </row>
    <row r="2367" customFormat="false" ht="15" hidden="false" customHeight="false" outlineLevel="0" collapsed="false">
      <c r="A2367" s="2" t="s">
        <v>221</v>
      </c>
      <c r="B2367" s="2" t="s">
        <v>221</v>
      </c>
      <c r="C2367" s="2" t="s">
        <v>47</v>
      </c>
      <c r="D2367" s="2" t="s">
        <v>12</v>
      </c>
      <c r="E2367" s="2" t="s">
        <v>74</v>
      </c>
      <c r="F2367" s="2" t="s">
        <v>977</v>
      </c>
      <c r="G2367" s="14" t="n">
        <v>9.5</v>
      </c>
      <c r="H2367" s="14" t="n">
        <v>28.48</v>
      </c>
      <c r="I2367" s="14" t="n">
        <v>9.5</v>
      </c>
      <c r="J2367" s="23" t="n">
        <f aca="false">IF(AND(E2367="Priority",ISNUMBER('Cost model'!N740)),'Cost model'!N740,'Cost model'!M740)</f>
        <v>22.5</v>
      </c>
      <c r="K2367" s="14" t="n">
        <f aca="false">J2367-H2367</f>
        <v>-5.98</v>
      </c>
      <c r="L2367" s="14" t="n">
        <f aca="false">G2367-H2367</f>
        <v>-18.98</v>
      </c>
    </row>
    <row r="2368" customFormat="false" ht="15" hidden="false" customHeight="false" outlineLevel="0" collapsed="false">
      <c r="A2368" s="2" t="s">
        <v>142</v>
      </c>
      <c r="B2368" s="2" t="s">
        <v>174</v>
      </c>
      <c r="C2368" s="2" t="s">
        <v>49</v>
      </c>
      <c r="D2368" s="2" t="s">
        <v>10</v>
      </c>
      <c r="E2368" s="2" t="s">
        <v>74</v>
      </c>
      <c r="F2368" s="2" t="s">
        <v>976</v>
      </c>
      <c r="G2368" s="14" t="n">
        <v>17.5</v>
      </c>
      <c r="H2368" s="14" t="n">
        <v>12.35</v>
      </c>
      <c r="I2368" s="14" t="n">
        <v>17.5</v>
      </c>
      <c r="J2368" s="23" t="n">
        <f aca="false">IF(AND(E2368="Priority",ISNUMBER('Cost model'!N694)),'Cost model'!N694,'Cost model'!M694)</f>
        <v>17.5</v>
      </c>
      <c r="K2368" s="14" t="n">
        <f aca="false">J2368-H2368</f>
        <v>5.15</v>
      </c>
      <c r="L2368" s="14" t="n">
        <f aca="false">G2368-H2368</f>
        <v>5.15</v>
      </c>
    </row>
    <row r="2369" customFormat="false" ht="15" hidden="false" customHeight="false" outlineLevel="0" collapsed="false">
      <c r="A2369" s="2" t="s">
        <v>124</v>
      </c>
      <c r="B2369" s="2" t="s">
        <v>124</v>
      </c>
      <c r="C2369" s="2" t="s">
        <v>48</v>
      </c>
      <c r="D2369" s="2" t="s">
        <v>10</v>
      </c>
      <c r="E2369" s="2" t="s">
        <v>83</v>
      </c>
      <c r="F2369" s="2" t="s">
        <v>977</v>
      </c>
      <c r="G2369" s="14" t="n">
        <v>17.5</v>
      </c>
      <c r="H2369" s="14" t="n">
        <v>10.69</v>
      </c>
      <c r="I2369" s="14" t="n">
        <v>17.5</v>
      </c>
      <c r="J2369" s="23" t="n">
        <f aca="false">IF(AND(E2369="Priority",ISNUMBER('Cost model'!N318)),'Cost model'!N318,'Cost model'!M318)</f>
        <v>19.5</v>
      </c>
      <c r="K2369" s="14" t="n">
        <f aca="false">J2369-H2369</f>
        <v>8.81</v>
      </c>
      <c r="L2369" s="14" t="n">
        <f aca="false">G2369-H2369</f>
        <v>6.81</v>
      </c>
    </row>
    <row r="2370" customFormat="false" ht="15" hidden="false" customHeight="false" outlineLevel="0" collapsed="false">
      <c r="A2370" s="2" t="s">
        <v>142</v>
      </c>
      <c r="B2370" s="2" t="s">
        <v>142</v>
      </c>
      <c r="C2370" s="2" t="s">
        <v>47</v>
      </c>
      <c r="D2370" s="2" t="s">
        <v>10</v>
      </c>
      <c r="E2370" s="2" t="s">
        <v>74</v>
      </c>
      <c r="F2370" s="2" t="s">
        <v>977</v>
      </c>
      <c r="G2370" s="14" t="n">
        <v>9.5</v>
      </c>
      <c r="H2370" s="14" t="n">
        <v>7.14</v>
      </c>
      <c r="I2370" s="14" t="n">
        <v>9.5</v>
      </c>
      <c r="J2370" s="23" t="n">
        <f aca="false">IF(AND(E2370="Priority",ISNUMBER('Cost model'!N632)),'Cost model'!N632,'Cost model'!M632)</f>
        <v>9.5</v>
      </c>
      <c r="K2370" s="14" t="n">
        <f aca="false">J2370-H2370</f>
        <v>2.36</v>
      </c>
      <c r="L2370" s="14" t="n">
        <f aca="false">G2370-H2370</f>
        <v>2.36</v>
      </c>
    </row>
    <row r="2371" customFormat="false" ht="15" hidden="false" customHeight="false" outlineLevel="0" collapsed="false">
      <c r="A2371" s="2" t="s">
        <v>142</v>
      </c>
      <c r="B2371" s="2" t="s">
        <v>142</v>
      </c>
      <c r="C2371" s="2" t="s">
        <v>49</v>
      </c>
      <c r="D2371" s="2" t="s">
        <v>10</v>
      </c>
      <c r="E2371" s="2" t="s">
        <v>74</v>
      </c>
      <c r="F2371" s="2" t="s">
        <v>977</v>
      </c>
      <c r="G2371" s="14" t="n">
        <v>17.5</v>
      </c>
      <c r="H2371" s="14" t="n">
        <v>20.13</v>
      </c>
      <c r="I2371" s="14" t="n">
        <v>17.5</v>
      </c>
      <c r="J2371" s="23" t="n">
        <f aca="false">IF(AND(E2371="Priority",ISNUMBER('Cost model'!N634)),'Cost model'!N634,'Cost model'!M634)</f>
        <v>15.5</v>
      </c>
      <c r="K2371" s="14" t="n">
        <f aca="false">J2371-H2371</f>
        <v>-4.63</v>
      </c>
      <c r="L2371" s="14" t="n">
        <f aca="false">G2371-H2371</f>
        <v>-2.63</v>
      </c>
    </row>
    <row r="2372" customFormat="false" ht="15" hidden="false" customHeight="false" outlineLevel="0" collapsed="false">
      <c r="A2372" s="2" t="s">
        <v>174</v>
      </c>
      <c r="B2372" s="2" t="s">
        <v>142</v>
      </c>
      <c r="C2372" s="2" t="s">
        <v>47</v>
      </c>
      <c r="D2372" s="2" t="s">
        <v>10</v>
      </c>
      <c r="E2372" s="2" t="s">
        <v>74</v>
      </c>
      <c r="F2372" s="2" t="s">
        <v>976</v>
      </c>
      <c r="G2372" s="14" t="n">
        <v>9.5</v>
      </c>
      <c r="H2372" s="14" t="n">
        <v>11.57</v>
      </c>
      <c r="I2372" s="14" t="n">
        <v>9.5</v>
      </c>
      <c r="J2372" s="23" t="n">
        <f aca="false">IF(AND(E2372="Priority",ISNUMBER('Cost model'!N122)),'Cost model'!N122,'Cost model'!M122)</f>
        <v>13.5</v>
      </c>
      <c r="K2372" s="14" t="n">
        <f aca="false">J2372-H2372</f>
        <v>1.93</v>
      </c>
      <c r="L2372" s="14" t="n">
        <f aca="false">G2372-H2372</f>
        <v>-2.07</v>
      </c>
    </row>
    <row r="2373" customFormat="false" ht="15" hidden="false" customHeight="false" outlineLevel="0" collapsed="false">
      <c r="A2373" s="2" t="s">
        <v>124</v>
      </c>
      <c r="B2373" s="2" t="s">
        <v>124</v>
      </c>
      <c r="C2373" s="2" t="s">
        <v>47</v>
      </c>
      <c r="D2373" s="2" t="s">
        <v>10</v>
      </c>
      <c r="E2373" s="2" t="s">
        <v>74</v>
      </c>
      <c r="F2373" s="2" t="s">
        <v>977</v>
      </c>
      <c r="G2373" s="14" t="n">
        <v>9.5</v>
      </c>
      <c r="H2373" s="14" t="n">
        <v>7.21</v>
      </c>
      <c r="I2373" s="14" t="n">
        <v>9.5</v>
      </c>
      <c r="J2373" s="23" t="n">
        <f aca="false">IF(AND(E2373="Priority",ISNUMBER('Cost model'!N317)),'Cost model'!N317,'Cost model'!M317)</f>
        <v>10.5</v>
      </c>
      <c r="K2373" s="14" t="n">
        <f aca="false">J2373-H2373</f>
        <v>3.29</v>
      </c>
      <c r="L2373" s="14" t="n">
        <f aca="false">G2373-H2373</f>
        <v>2.29</v>
      </c>
    </row>
    <row r="2374" customFormat="false" ht="15" hidden="false" customHeight="false" outlineLevel="0" collapsed="false">
      <c r="A2374" s="2" t="s">
        <v>174</v>
      </c>
      <c r="B2374" s="2" t="s">
        <v>142</v>
      </c>
      <c r="C2374" s="2" t="s">
        <v>49</v>
      </c>
      <c r="D2374" s="2" t="s">
        <v>12</v>
      </c>
      <c r="E2374" s="2" t="s">
        <v>74</v>
      </c>
      <c r="F2374" s="2" t="s">
        <v>976</v>
      </c>
      <c r="G2374" s="14" t="n">
        <v>50</v>
      </c>
      <c r="H2374" s="14" t="n">
        <v>36.65</v>
      </c>
      <c r="I2374" s="14" t="n">
        <v>19.5</v>
      </c>
      <c r="J2374" s="23" t="n">
        <f aca="false">IF(AND(E2374="Priority",ISNUMBER('Cost model'!N127)),'Cost model'!N127,'Cost model'!M127)</f>
        <v>50</v>
      </c>
      <c r="K2374" s="14" t="n">
        <f aca="false">J2374-H2374</f>
        <v>13.35</v>
      </c>
      <c r="L2374" s="14" t="n">
        <f aca="false">G2374-H2374</f>
        <v>13.35</v>
      </c>
    </row>
    <row r="2375" customFormat="false" ht="15" hidden="false" customHeight="false" outlineLevel="0" collapsed="false">
      <c r="A2375" s="2" t="s">
        <v>174</v>
      </c>
      <c r="B2375" s="2" t="s">
        <v>174</v>
      </c>
      <c r="C2375" s="2" t="s">
        <v>47</v>
      </c>
      <c r="D2375" s="2" t="s">
        <v>10</v>
      </c>
      <c r="E2375" s="2" t="s">
        <v>74</v>
      </c>
      <c r="F2375" s="2" t="s">
        <v>977</v>
      </c>
      <c r="G2375" s="14" t="n">
        <v>9.5</v>
      </c>
      <c r="H2375" s="14" t="n">
        <v>7.21</v>
      </c>
      <c r="I2375" s="14" t="n">
        <v>9.5</v>
      </c>
      <c r="J2375" s="23" t="n">
        <f aca="false">IF(AND(E2375="Priority",ISNUMBER('Cost model'!N167)),'Cost model'!N167,'Cost model'!M167)</f>
        <v>8.5</v>
      </c>
      <c r="K2375" s="14" t="n">
        <f aca="false">J2375-H2375</f>
        <v>1.29</v>
      </c>
      <c r="L2375" s="14" t="n">
        <f aca="false">G2375-H2375</f>
        <v>2.29</v>
      </c>
    </row>
    <row r="2376" customFormat="false" ht="15" hidden="false" customHeight="false" outlineLevel="0" collapsed="false">
      <c r="A2376" s="2" t="s">
        <v>174</v>
      </c>
      <c r="B2376" s="2" t="s">
        <v>142</v>
      </c>
      <c r="C2376" s="2" t="s">
        <v>48</v>
      </c>
      <c r="D2376" s="2" t="s">
        <v>12</v>
      </c>
      <c r="E2376" s="2" t="s">
        <v>83</v>
      </c>
      <c r="F2376" s="2" t="s">
        <v>976</v>
      </c>
      <c r="G2376" s="14" t="n">
        <v>19.5</v>
      </c>
      <c r="H2376" s="14" t="n">
        <v>39.34</v>
      </c>
      <c r="I2376" s="14" t="n">
        <v>19.5</v>
      </c>
      <c r="J2376" s="23" t="n">
        <f aca="false">IF(AND(E2376="Priority",ISNUMBER('Cost model'!N126)),'Cost model'!N126,'Cost model'!M126)</f>
        <v>60</v>
      </c>
      <c r="K2376" s="14" t="n">
        <f aca="false">J2376-H2376</f>
        <v>20.66</v>
      </c>
      <c r="L2376" s="14" t="n">
        <f aca="false">G2376-H2376</f>
        <v>-19.84</v>
      </c>
    </row>
    <row r="2377" customFormat="false" ht="15" hidden="false" customHeight="false" outlineLevel="0" collapsed="false">
      <c r="A2377" s="2" t="s">
        <v>221</v>
      </c>
      <c r="B2377" s="2" t="s">
        <v>221</v>
      </c>
      <c r="C2377" s="2" t="s">
        <v>49</v>
      </c>
      <c r="D2377" s="2" t="s">
        <v>10</v>
      </c>
      <c r="E2377" s="2" t="s">
        <v>74</v>
      </c>
      <c r="F2377" s="2" t="s">
        <v>977</v>
      </c>
      <c r="G2377" s="14" t="n">
        <v>17.5</v>
      </c>
      <c r="H2377" s="14" t="n">
        <v>31.68</v>
      </c>
      <c r="I2377" s="14" t="n">
        <v>17.5</v>
      </c>
      <c r="J2377" s="23" t="n">
        <f aca="false">IF(AND(E2377="Priority",ISNUMBER('Cost model'!N739)),'Cost model'!N739,'Cost model'!M739)</f>
        <v>17.5</v>
      </c>
      <c r="K2377" s="14" t="n">
        <f aca="false">J2377-H2377</f>
        <v>-14.18</v>
      </c>
      <c r="L2377" s="14" t="n">
        <f aca="false">G2377-H2377</f>
        <v>-14.18</v>
      </c>
    </row>
    <row r="2378" customFormat="false" ht="15" hidden="false" customHeight="false" outlineLevel="0" collapsed="false">
      <c r="A2378" s="2" t="s">
        <v>124</v>
      </c>
      <c r="B2378" s="2" t="s">
        <v>124</v>
      </c>
      <c r="C2378" s="2" t="s">
        <v>48</v>
      </c>
      <c r="D2378" s="2" t="s">
        <v>13</v>
      </c>
      <c r="E2378" s="2" t="s">
        <v>74</v>
      </c>
      <c r="F2378" s="2" t="s">
        <v>977</v>
      </c>
      <c r="G2378" s="14" t="n">
        <v>24.5</v>
      </c>
      <c r="H2378" s="14" t="n">
        <v>94.74</v>
      </c>
      <c r="I2378" s="14" t="n">
        <v>24.5</v>
      </c>
      <c r="J2378" s="23" t="n">
        <f aca="false">IF(AND(E2378="Priority",ISNUMBER('Cost model'!N324)),'Cost model'!N324,'Cost model'!M324)</f>
        <v>85</v>
      </c>
      <c r="K2378" s="14" t="n">
        <f aca="false">J2378-H2378</f>
        <v>-9.74</v>
      </c>
      <c r="L2378" s="14" t="n">
        <f aca="false">G2378-H2378</f>
        <v>-70.24</v>
      </c>
    </row>
    <row r="2379" customFormat="false" ht="15" hidden="false" customHeight="false" outlineLevel="0" collapsed="false">
      <c r="A2379" s="2" t="s">
        <v>142</v>
      </c>
      <c r="B2379" s="2" t="s">
        <v>174</v>
      </c>
      <c r="C2379" s="2" t="s">
        <v>48</v>
      </c>
      <c r="D2379" s="2" t="s">
        <v>12</v>
      </c>
      <c r="E2379" s="2" t="s">
        <v>74</v>
      </c>
      <c r="F2379" s="2" t="s">
        <v>976</v>
      </c>
      <c r="G2379" s="14" t="n">
        <v>19.5</v>
      </c>
      <c r="H2379" s="14" t="n">
        <v>46.96</v>
      </c>
      <c r="I2379" s="14" t="n">
        <v>19.5</v>
      </c>
      <c r="J2379" s="23" t="n">
        <f aca="false">IF(AND(E2379="Priority",ISNUMBER('Cost model'!N696)),'Cost model'!N696,'Cost model'!M696)</f>
        <v>45</v>
      </c>
      <c r="K2379" s="14" t="n">
        <f aca="false">J2379-H2379</f>
        <v>-1.96</v>
      </c>
      <c r="L2379" s="14" t="n">
        <f aca="false">G2379-H2379</f>
        <v>-27.46</v>
      </c>
    </row>
    <row r="2380" customFormat="false" ht="15" hidden="false" customHeight="false" outlineLevel="0" collapsed="false">
      <c r="A2380" s="2" t="s">
        <v>174</v>
      </c>
      <c r="B2380" s="2" t="s">
        <v>142</v>
      </c>
      <c r="C2380" s="2" t="s">
        <v>48</v>
      </c>
      <c r="D2380" s="2" t="s">
        <v>10</v>
      </c>
      <c r="E2380" s="2" t="s">
        <v>74</v>
      </c>
      <c r="F2380" s="2" t="s">
        <v>976</v>
      </c>
      <c r="G2380" s="14" t="n">
        <v>12.5</v>
      </c>
      <c r="H2380" s="14" t="n">
        <v>44.59</v>
      </c>
      <c r="I2380" s="14" t="n">
        <v>12.5</v>
      </c>
      <c r="J2380" s="23" t="n">
        <f aca="false">IF(AND(E2380="Priority",ISNUMBER('Cost model'!N123)),'Cost model'!N123,'Cost model'!M123)</f>
        <v>16.5</v>
      </c>
      <c r="K2380" s="14" t="n">
        <f aca="false">J2380-H2380</f>
        <v>-28.09</v>
      </c>
      <c r="L2380" s="14" t="n">
        <f aca="false">G2380-H2380</f>
        <v>-32.09</v>
      </c>
    </row>
    <row r="2381" customFormat="false" ht="15" hidden="false" customHeight="false" outlineLevel="0" collapsed="false">
      <c r="A2381" s="2" t="s">
        <v>142</v>
      </c>
      <c r="B2381" s="2" t="s">
        <v>142</v>
      </c>
      <c r="C2381" s="2" t="s">
        <v>49</v>
      </c>
      <c r="D2381" s="2" t="s">
        <v>10</v>
      </c>
      <c r="E2381" s="2" t="s">
        <v>74</v>
      </c>
      <c r="F2381" s="2" t="s">
        <v>977</v>
      </c>
      <c r="G2381" s="14" t="n">
        <v>17.5</v>
      </c>
      <c r="H2381" s="14" t="n">
        <v>22.84</v>
      </c>
      <c r="I2381" s="14" t="n">
        <v>17.5</v>
      </c>
      <c r="J2381" s="23" t="n">
        <f aca="false">IF(AND(E2381="Priority",ISNUMBER('Cost model'!N634)),'Cost model'!N634,'Cost model'!M634)</f>
        <v>15.5</v>
      </c>
      <c r="K2381" s="14" t="n">
        <f aca="false">J2381-H2381</f>
        <v>-7.34</v>
      </c>
      <c r="L2381" s="14" t="n">
        <f aca="false">G2381-H2381</f>
        <v>-5.34</v>
      </c>
    </row>
    <row r="2382" customFormat="false" ht="15" hidden="false" customHeight="false" outlineLevel="0" collapsed="false">
      <c r="A2382" s="2" t="s">
        <v>142</v>
      </c>
      <c r="B2382" s="2" t="s">
        <v>142</v>
      </c>
      <c r="C2382" s="2" t="s">
        <v>48</v>
      </c>
      <c r="D2382" s="2" t="s">
        <v>12</v>
      </c>
      <c r="E2382" s="2" t="s">
        <v>74</v>
      </c>
      <c r="F2382" s="2" t="s">
        <v>977</v>
      </c>
      <c r="G2382" s="14" t="n">
        <v>12.5</v>
      </c>
      <c r="H2382" s="14" t="n">
        <v>14.09</v>
      </c>
      <c r="I2382" s="14" t="n">
        <v>12.5</v>
      </c>
      <c r="J2382" s="23" t="n">
        <f aca="false">IF(AND(E2382="Priority",ISNUMBER('Cost model'!N636)),'Cost model'!N636,'Cost model'!M636)</f>
        <v>40</v>
      </c>
      <c r="K2382" s="14" t="n">
        <f aca="false">J2382-H2382</f>
        <v>25.91</v>
      </c>
      <c r="L2382" s="14" t="n">
        <f aca="false">G2382-H2382</f>
        <v>-1.59</v>
      </c>
    </row>
    <row r="2383" customFormat="false" ht="15" hidden="false" customHeight="false" outlineLevel="0" collapsed="false">
      <c r="A2383" s="2" t="s">
        <v>142</v>
      </c>
      <c r="B2383" s="2" t="s">
        <v>142</v>
      </c>
      <c r="C2383" s="2" t="s">
        <v>47</v>
      </c>
      <c r="D2383" s="2" t="s">
        <v>12</v>
      </c>
      <c r="E2383" s="2" t="s">
        <v>74</v>
      </c>
      <c r="F2383" s="2" t="s">
        <v>977</v>
      </c>
      <c r="G2383" s="14" t="n">
        <v>9.5</v>
      </c>
      <c r="H2383" s="14" t="n">
        <v>28.29</v>
      </c>
      <c r="I2383" s="14" t="n">
        <v>9.5</v>
      </c>
      <c r="J2383" s="23" t="n">
        <f aca="false">IF(AND(E2383="Priority",ISNUMBER('Cost model'!N635)),'Cost model'!N635,'Cost model'!M635)</f>
        <v>30.5</v>
      </c>
      <c r="K2383" s="14" t="n">
        <f aca="false">J2383-H2383</f>
        <v>2.21</v>
      </c>
      <c r="L2383" s="14" t="n">
        <f aca="false">G2383-H2383</f>
        <v>-18.79</v>
      </c>
    </row>
    <row r="2384" customFormat="false" ht="15" hidden="false" customHeight="false" outlineLevel="0" collapsed="false">
      <c r="A2384" s="2" t="s">
        <v>124</v>
      </c>
      <c r="B2384" s="2" t="s">
        <v>124</v>
      </c>
      <c r="C2384" s="2" t="s">
        <v>49</v>
      </c>
      <c r="D2384" s="2" t="s">
        <v>10</v>
      </c>
      <c r="E2384" s="2" t="s">
        <v>74</v>
      </c>
      <c r="F2384" s="2" t="s">
        <v>977</v>
      </c>
      <c r="G2384" s="14" t="n">
        <v>17.5</v>
      </c>
      <c r="H2384" s="14" t="n">
        <v>13.28</v>
      </c>
      <c r="I2384" s="14" t="n">
        <v>17.5</v>
      </c>
      <c r="J2384" s="23" t="n">
        <f aca="false">IF(AND(E2384="Priority",ISNUMBER('Cost model'!N319)),'Cost model'!N319,'Cost model'!M319)</f>
        <v>16.5</v>
      </c>
      <c r="K2384" s="14" t="n">
        <f aca="false">J2384-H2384</f>
        <v>3.22</v>
      </c>
      <c r="L2384" s="14" t="n">
        <f aca="false">G2384-H2384</f>
        <v>4.22</v>
      </c>
    </row>
    <row r="2385" customFormat="false" ht="15" hidden="false" customHeight="false" outlineLevel="0" collapsed="false">
      <c r="A2385" s="2" t="s">
        <v>174</v>
      </c>
      <c r="B2385" s="2" t="s">
        <v>174</v>
      </c>
      <c r="C2385" s="2" t="s">
        <v>47</v>
      </c>
      <c r="D2385" s="2" t="s">
        <v>12</v>
      </c>
      <c r="E2385" s="2" t="s">
        <v>74</v>
      </c>
      <c r="F2385" s="2" t="s">
        <v>977</v>
      </c>
      <c r="G2385" s="14" t="n">
        <v>9.5</v>
      </c>
      <c r="H2385" s="14" t="n">
        <v>27.62</v>
      </c>
      <c r="I2385" s="14" t="n">
        <v>9.5</v>
      </c>
      <c r="J2385" s="23" t="n">
        <f aca="false">IF(AND(E2385="Priority",ISNUMBER('Cost model'!N170)),'Cost model'!N170,'Cost model'!M170)</f>
        <v>25.5</v>
      </c>
      <c r="K2385" s="14" t="n">
        <f aca="false">J2385-H2385</f>
        <v>-2.12</v>
      </c>
      <c r="L2385" s="14" t="n">
        <f aca="false">G2385-H2385</f>
        <v>-18.12</v>
      </c>
    </row>
    <row r="2386" customFormat="false" ht="15" hidden="false" customHeight="false" outlineLevel="0" collapsed="false">
      <c r="A2386" s="2" t="s">
        <v>174</v>
      </c>
      <c r="B2386" s="2" t="s">
        <v>174</v>
      </c>
      <c r="C2386" s="2" t="s">
        <v>47</v>
      </c>
      <c r="D2386" s="2" t="s">
        <v>12</v>
      </c>
      <c r="E2386" s="2" t="s">
        <v>74</v>
      </c>
      <c r="F2386" s="2" t="s">
        <v>977</v>
      </c>
      <c r="G2386" s="14" t="n">
        <v>9.5</v>
      </c>
      <c r="H2386" s="14" t="n">
        <v>28.6</v>
      </c>
      <c r="I2386" s="14" t="n">
        <v>9.5</v>
      </c>
      <c r="J2386" s="23" t="n">
        <f aca="false">IF(AND(E2386="Priority",ISNUMBER('Cost model'!N170)),'Cost model'!N170,'Cost model'!M170)</f>
        <v>25.5</v>
      </c>
      <c r="K2386" s="14" t="n">
        <f aca="false">J2386-H2386</f>
        <v>-3.1</v>
      </c>
      <c r="L2386" s="14" t="n">
        <f aca="false">G2386-H2386</f>
        <v>-19.1</v>
      </c>
    </row>
    <row r="2387" customFormat="false" ht="15" hidden="false" customHeight="false" outlineLevel="0" collapsed="false">
      <c r="A2387" s="2" t="s">
        <v>221</v>
      </c>
      <c r="B2387" s="2" t="s">
        <v>221</v>
      </c>
      <c r="C2387" s="2" t="s">
        <v>49</v>
      </c>
      <c r="D2387" s="2" t="s">
        <v>12</v>
      </c>
      <c r="E2387" s="2" t="s">
        <v>74</v>
      </c>
      <c r="F2387" s="2" t="s">
        <v>977</v>
      </c>
      <c r="G2387" s="14" t="n">
        <v>50</v>
      </c>
      <c r="H2387" s="14" t="n">
        <v>67.25</v>
      </c>
      <c r="I2387" s="14" t="n">
        <v>19.5</v>
      </c>
      <c r="J2387" s="23" t="n">
        <f aca="false">IF(AND(E2387="Priority",ISNUMBER('Cost model'!N742)),'Cost model'!N742,'Cost model'!M742)</f>
        <v>60</v>
      </c>
      <c r="K2387" s="14" t="n">
        <f aca="false">J2387-H2387</f>
        <v>-7.25</v>
      </c>
      <c r="L2387" s="14" t="n">
        <f aca="false">G2387-H2387</f>
        <v>-17.25</v>
      </c>
    </row>
    <row r="2388" customFormat="false" ht="15" hidden="false" customHeight="false" outlineLevel="0" collapsed="false">
      <c r="A2388" s="2" t="s">
        <v>221</v>
      </c>
      <c r="B2388" s="2" t="s">
        <v>221</v>
      </c>
      <c r="C2388" s="2" t="s">
        <v>47</v>
      </c>
      <c r="D2388" s="2" t="s">
        <v>10</v>
      </c>
      <c r="E2388" s="2" t="s">
        <v>74</v>
      </c>
      <c r="F2388" s="2" t="s">
        <v>977</v>
      </c>
      <c r="G2388" s="14" t="n">
        <v>9.5</v>
      </c>
      <c r="H2388" s="14" t="n">
        <v>5.85</v>
      </c>
      <c r="I2388" s="14" t="n">
        <v>9.5</v>
      </c>
      <c r="J2388" s="23" t="n">
        <f aca="false">IF(AND(E2388="Priority",ISNUMBER('Cost model'!N737)),'Cost model'!N737,'Cost model'!M737)</f>
        <v>8.5</v>
      </c>
      <c r="K2388" s="14" t="n">
        <f aca="false">J2388-H2388</f>
        <v>2.65</v>
      </c>
      <c r="L2388" s="14" t="n">
        <f aca="false">G2388-H2388</f>
        <v>3.65</v>
      </c>
    </row>
    <row r="2389" customFormat="false" ht="15" hidden="false" customHeight="false" outlineLevel="0" collapsed="false">
      <c r="A2389" s="2" t="s">
        <v>221</v>
      </c>
      <c r="B2389" s="2" t="s">
        <v>221</v>
      </c>
      <c r="C2389" s="2" t="s">
        <v>47</v>
      </c>
      <c r="D2389" s="2" t="s">
        <v>10</v>
      </c>
      <c r="E2389" s="2" t="s">
        <v>74</v>
      </c>
      <c r="F2389" s="2" t="s">
        <v>977</v>
      </c>
      <c r="G2389" s="14" t="n">
        <v>9.5</v>
      </c>
      <c r="H2389" s="14" t="n">
        <v>5.83</v>
      </c>
      <c r="I2389" s="14" t="n">
        <v>9.5</v>
      </c>
      <c r="J2389" s="23" t="n">
        <f aca="false">IF(AND(E2389="Priority",ISNUMBER('Cost model'!N737)),'Cost model'!N737,'Cost model'!M737)</f>
        <v>8.5</v>
      </c>
      <c r="K2389" s="14" t="n">
        <f aca="false">J2389-H2389</f>
        <v>2.67</v>
      </c>
      <c r="L2389" s="14" t="n">
        <f aca="false">G2389-H2389</f>
        <v>3.67</v>
      </c>
    </row>
    <row r="2390" customFormat="false" ht="15" hidden="false" customHeight="false" outlineLevel="0" collapsed="false">
      <c r="A2390" s="2" t="s">
        <v>124</v>
      </c>
      <c r="B2390" s="2" t="s">
        <v>124</v>
      </c>
      <c r="C2390" s="2" t="s">
        <v>48</v>
      </c>
      <c r="D2390" s="2" t="s">
        <v>10</v>
      </c>
      <c r="E2390" s="2" t="s">
        <v>74</v>
      </c>
      <c r="F2390" s="2" t="s">
        <v>977</v>
      </c>
      <c r="G2390" s="14" t="n">
        <v>12.5</v>
      </c>
      <c r="H2390" s="14" t="n">
        <v>10.69</v>
      </c>
      <c r="I2390" s="14" t="n">
        <v>12.5</v>
      </c>
      <c r="J2390" s="23" t="n">
        <f aca="false">IF(AND(E2390="Priority",ISNUMBER('Cost model'!N318)),'Cost model'!N318,'Cost model'!M318)</f>
        <v>14.5</v>
      </c>
      <c r="K2390" s="14" t="n">
        <f aca="false">J2390-H2390</f>
        <v>3.81</v>
      </c>
      <c r="L2390" s="14" t="n">
        <f aca="false">G2390-H2390</f>
        <v>1.81</v>
      </c>
    </row>
    <row r="2391" customFormat="false" ht="15" hidden="false" customHeight="false" outlineLevel="0" collapsed="false">
      <c r="A2391" s="2" t="s">
        <v>124</v>
      </c>
      <c r="B2391" s="2" t="s">
        <v>124</v>
      </c>
      <c r="C2391" s="2" t="s">
        <v>47</v>
      </c>
      <c r="D2391" s="2" t="s">
        <v>10</v>
      </c>
      <c r="E2391" s="2" t="s">
        <v>74</v>
      </c>
      <c r="F2391" s="2" t="s">
        <v>977</v>
      </c>
      <c r="G2391" s="14" t="n">
        <v>9.5</v>
      </c>
      <c r="H2391" s="14" t="n">
        <v>41</v>
      </c>
      <c r="I2391" s="14" t="n">
        <v>9.5</v>
      </c>
      <c r="J2391" s="23" t="n">
        <f aca="false">IF(AND(E2391="Priority",ISNUMBER('Cost model'!N317)),'Cost model'!N317,'Cost model'!M317)</f>
        <v>10.5</v>
      </c>
      <c r="K2391" s="14" t="n">
        <f aca="false">J2391-H2391</f>
        <v>-30.5</v>
      </c>
      <c r="L2391" s="14" t="n">
        <f aca="false">G2391-H2391</f>
        <v>-31.5</v>
      </c>
    </row>
    <row r="2392" customFormat="false" ht="15" hidden="false" customHeight="false" outlineLevel="0" collapsed="false">
      <c r="A2392" s="2" t="s">
        <v>174</v>
      </c>
      <c r="B2392" s="2" t="s">
        <v>174</v>
      </c>
      <c r="C2392" s="2" t="s">
        <v>48</v>
      </c>
      <c r="D2392" s="2" t="s">
        <v>12</v>
      </c>
      <c r="E2392" s="2" t="s">
        <v>83</v>
      </c>
      <c r="F2392" s="2" t="s">
        <v>977</v>
      </c>
      <c r="G2392" s="14" t="n">
        <v>19.5</v>
      </c>
      <c r="H2392" s="14" t="n">
        <v>41</v>
      </c>
      <c r="I2392" s="14" t="n">
        <v>19.5</v>
      </c>
      <c r="J2392" s="23" t="n">
        <f aca="false">IF(AND(E2392="Priority",ISNUMBER('Cost model'!N171)),'Cost model'!N171,'Cost model'!M171)</f>
        <v>55</v>
      </c>
      <c r="K2392" s="14" t="n">
        <f aca="false">J2392-H2392</f>
        <v>14</v>
      </c>
      <c r="L2392" s="14" t="n">
        <f aca="false">G2392-H2392</f>
        <v>-21.5</v>
      </c>
    </row>
    <row r="2393" customFormat="false" ht="15" hidden="false" customHeight="false" outlineLevel="0" collapsed="false">
      <c r="A2393" s="2" t="s">
        <v>142</v>
      </c>
      <c r="B2393" s="2" t="s">
        <v>142</v>
      </c>
      <c r="C2393" s="2" t="s">
        <v>47</v>
      </c>
      <c r="D2393" s="2" t="s">
        <v>10</v>
      </c>
      <c r="E2393" s="2" t="s">
        <v>74</v>
      </c>
      <c r="F2393" s="2" t="s">
        <v>977</v>
      </c>
      <c r="G2393" s="14" t="n">
        <v>9.5</v>
      </c>
      <c r="H2393" s="14" t="n">
        <v>22.84</v>
      </c>
      <c r="I2393" s="14" t="n">
        <v>9.5</v>
      </c>
      <c r="J2393" s="23" t="n">
        <f aca="false">IF(AND(E2393="Priority",ISNUMBER('Cost model'!N632)),'Cost model'!N632,'Cost model'!M632)</f>
        <v>9.5</v>
      </c>
      <c r="K2393" s="14" t="n">
        <f aca="false">J2393-H2393</f>
        <v>-13.34</v>
      </c>
      <c r="L2393" s="14" t="n">
        <f aca="false">G2393-H2393</f>
        <v>-13.34</v>
      </c>
    </row>
    <row r="2394" customFormat="false" ht="15" hidden="false" customHeight="false" outlineLevel="0" collapsed="false">
      <c r="A2394" s="2" t="s">
        <v>142</v>
      </c>
      <c r="B2394" s="2" t="s">
        <v>142</v>
      </c>
      <c r="C2394" s="2" t="s">
        <v>47</v>
      </c>
      <c r="D2394" s="2" t="s">
        <v>12</v>
      </c>
      <c r="E2394" s="2" t="s">
        <v>74</v>
      </c>
      <c r="F2394" s="2" t="s">
        <v>977</v>
      </c>
      <c r="G2394" s="14" t="n">
        <v>9.5</v>
      </c>
      <c r="H2394" s="14" t="n">
        <v>41</v>
      </c>
      <c r="I2394" s="14" t="n">
        <v>9.5</v>
      </c>
      <c r="J2394" s="23" t="n">
        <f aca="false">IF(AND(E2394="Priority",ISNUMBER('Cost model'!N635)),'Cost model'!N635,'Cost model'!M635)</f>
        <v>30.5</v>
      </c>
      <c r="K2394" s="14" t="n">
        <f aca="false">J2394-H2394</f>
        <v>-10.5</v>
      </c>
      <c r="L2394" s="14" t="n">
        <f aca="false">G2394-H2394</f>
        <v>-31.5</v>
      </c>
    </row>
    <row r="2395" customFormat="false" ht="15" hidden="false" customHeight="false" outlineLevel="0" collapsed="false">
      <c r="A2395" s="2" t="s">
        <v>123</v>
      </c>
      <c r="B2395" s="2" t="s">
        <v>124</v>
      </c>
      <c r="C2395" s="2" t="s">
        <v>47</v>
      </c>
      <c r="D2395" s="2" t="s">
        <v>12</v>
      </c>
      <c r="E2395" s="2" t="s">
        <v>74</v>
      </c>
      <c r="F2395" s="2" t="s">
        <v>976</v>
      </c>
      <c r="G2395" s="14" t="n">
        <v>19.5</v>
      </c>
      <c r="H2395" s="14" t="n">
        <v>43.69</v>
      </c>
      <c r="I2395" s="14" t="n">
        <v>19.5</v>
      </c>
      <c r="J2395" s="23" t="n">
        <f aca="false">IF(AND(E2395="Priority",ISNUMBER('Cost model'!N5)),'Cost model'!N5,'Cost model'!M5)</f>
        <v>35</v>
      </c>
      <c r="K2395" s="14" t="n">
        <f aca="false">J2395-H2395</f>
        <v>-8.69</v>
      </c>
      <c r="L2395" s="14" t="n">
        <f aca="false">G2395-H2395</f>
        <v>-24.19</v>
      </c>
    </row>
    <row r="2396" customFormat="false" ht="15" hidden="false" customHeight="false" outlineLevel="0" collapsed="false">
      <c r="A2396" s="2" t="s">
        <v>124</v>
      </c>
      <c r="B2396" s="2" t="s">
        <v>124</v>
      </c>
      <c r="C2396" s="2" t="s">
        <v>48</v>
      </c>
      <c r="D2396" s="2" t="s">
        <v>12</v>
      </c>
      <c r="E2396" s="2" t="s">
        <v>74</v>
      </c>
      <c r="F2396" s="2" t="s">
        <v>977</v>
      </c>
      <c r="G2396" s="14" t="n">
        <v>12.5</v>
      </c>
      <c r="H2396" s="14" t="n">
        <v>29.52</v>
      </c>
      <c r="I2396" s="14" t="n">
        <v>12.5</v>
      </c>
      <c r="J2396" s="23" t="n">
        <f aca="false">IF(AND(E2396="Priority",ISNUMBER('Cost model'!N321)),'Cost model'!N321,'Cost model'!M321)</f>
        <v>40</v>
      </c>
      <c r="K2396" s="14" t="n">
        <f aca="false">J2396-H2396</f>
        <v>10.48</v>
      </c>
      <c r="L2396" s="14" t="n">
        <f aca="false">G2396-H2396</f>
        <v>-17.02</v>
      </c>
    </row>
    <row r="2397" customFormat="false" ht="15" hidden="false" customHeight="false" outlineLevel="0" collapsed="false">
      <c r="A2397" s="2" t="s">
        <v>174</v>
      </c>
      <c r="B2397" s="2" t="s">
        <v>174</v>
      </c>
      <c r="C2397" s="2" t="s">
        <v>47</v>
      </c>
      <c r="D2397" s="2" t="s">
        <v>10</v>
      </c>
      <c r="E2397" s="2" t="s">
        <v>74</v>
      </c>
      <c r="F2397" s="2" t="s">
        <v>977</v>
      </c>
      <c r="G2397" s="14" t="n">
        <v>9.5</v>
      </c>
      <c r="H2397" s="14" t="n">
        <v>7.21</v>
      </c>
      <c r="I2397" s="14" t="n">
        <v>9.5</v>
      </c>
      <c r="J2397" s="23" t="n">
        <f aca="false">IF(AND(E2397="Priority",ISNUMBER('Cost model'!N167)),'Cost model'!N167,'Cost model'!M167)</f>
        <v>8.5</v>
      </c>
      <c r="K2397" s="14" t="n">
        <f aca="false">J2397-H2397</f>
        <v>1.29</v>
      </c>
      <c r="L2397" s="14" t="n">
        <f aca="false">G2397-H2397</f>
        <v>2.29</v>
      </c>
    </row>
    <row r="2398" customFormat="false" ht="15" hidden="false" customHeight="false" outlineLevel="0" collapsed="false">
      <c r="A2398" s="2" t="s">
        <v>124</v>
      </c>
      <c r="B2398" s="2" t="s">
        <v>174</v>
      </c>
      <c r="C2398" s="2" t="s">
        <v>47</v>
      </c>
      <c r="D2398" s="2" t="s">
        <v>10</v>
      </c>
      <c r="E2398" s="2" t="s">
        <v>74</v>
      </c>
      <c r="F2398" s="2" t="s">
        <v>976</v>
      </c>
      <c r="G2398" s="14" t="n">
        <v>9.5</v>
      </c>
      <c r="H2398" s="14" t="n">
        <v>20.13</v>
      </c>
      <c r="I2398" s="14" t="n">
        <v>14.5</v>
      </c>
      <c r="J2398" s="23" t="n">
        <f aca="false">IF(AND(E2398="Priority",ISNUMBER('Cost model'!N362)),'Cost model'!N362,'Cost model'!M362)</f>
        <v>10.5</v>
      </c>
      <c r="K2398" s="14" t="n">
        <f aca="false">J2398-H2398</f>
        <v>-9.63</v>
      </c>
      <c r="L2398" s="14" t="n">
        <f aca="false">G2398-H2398</f>
        <v>-10.63</v>
      </c>
    </row>
    <row r="2399" customFormat="false" ht="15" hidden="false" customHeight="false" outlineLevel="0" collapsed="false">
      <c r="A2399" s="2" t="s">
        <v>124</v>
      </c>
      <c r="B2399" s="2" t="s">
        <v>124</v>
      </c>
      <c r="C2399" s="2" t="s">
        <v>48</v>
      </c>
      <c r="D2399" s="2" t="s">
        <v>12</v>
      </c>
      <c r="E2399" s="2" t="s">
        <v>74</v>
      </c>
      <c r="F2399" s="2" t="s">
        <v>977</v>
      </c>
      <c r="G2399" s="14" t="n">
        <v>12.5</v>
      </c>
      <c r="H2399" s="14" t="n">
        <v>7.82</v>
      </c>
      <c r="I2399" s="14" t="n">
        <v>12.5</v>
      </c>
      <c r="J2399" s="23" t="n">
        <f aca="false">IF(AND(E2399="Priority",ISNUMBER('Cost model'!N321)),'Cost model'!N321,'Cost model'!M321)</f>
        <v>40</v>
      </c>
      <c r="K2399" s="14" t="n">
        <f aca="false">J2399-H2399</f>
        <v>32.18</v>
      </c>
      <c r="L2399" s="14" t="n">
        <f aca="false">G2399-H2399</f>
        <v>4.68</v>
      </c>
    </row>
    <row r="2400" customFormat="false" ht="15" hidden="false" customHeight="false" outlineLevel="0" collapsed="false">
      <c r="A2400" s="2" t="s">
        <v>174</v>
      </c>
      <c r="B2400" s="2" t="s">
        <v>142</v>
      </c>
      <c r="C2400" s="2" t="s">
        <v>48</v>
      </c>
      <c r="D2400" s="2" t="s">
        <v>12</v>
      </c>
      <c r="E2400" s="2" t="s">
        <v>74</v>
      </c>
      <c r="F2400" s="2" t="s">
        <v>976</v>
      </c>
      <c r="G2400" s="14" t="n">
        <v>24.5</v>
      </c>
      <c r="H2400" s="14" t="n">
        <v>53.63</v>
      </c>
      <c r="I2400" s="14" t="n">
        <v>12.5</v>
      </c>
      <c r="J2400" s="23" t="n">
        <f aca="false">IF(AND(E2400="Priority",ISNUMBER('Cost model'!N126)),'Cost model'!N126,'Cost model'!M126)</f>
        <v>45</v>
      </c>
      <c r="K2400" s="14" t="n">
        <f aca="false">J2400-H2400</f>
        <v>-8.63</v>
      </c>
      <c r="L2400" s="14" t="n">
        <f aca="false">G2400-H2400</f>
        <v>-29.13</v>
      </c>
    </row>
    <row r="2401" customFormat="false" ht="15" hidden="false" customHeight="false" outlineLevel="0" collapsed="false">
      <c r="A2401" s="2" t="s">
        <v>142</v>
      </c>
      <c r="B2401" s="2" t="s">
        <v>142</v>
      </c>
      <c r="C2401" s="2" t="s">
        <v>47</v>
      </c>
      <c r="D2401" s="2" t="s">
        <v>10</v>
      </c>
      <c r="E2401" s="2" t="s">
        <v>74</v>
      </c>
      <c r="F2401" s="2" t="s">
        <v>977</v>
      </c>
      <c r="G2401" s="14" t="n">
        <v>9.5</v>
      </c>
      <c r="H2401" s="14" t="n">
        <v>7.17</v>
      </c>
      <c r="I2401" s="14" t="n">
        <v>9.5</v>
      </c>
      <c r="J2401" s="23" t="n">
        <f aca="false">IF(AND(E2401="Priority",ISNUMBER('Cost model'!N632)),'Cost model'!N632,'Cost model'!M632)</f>
        <v>9.5</v>
      </c>
      <c r="K2401" s="14" t="n">
        <f aca="false">J2401-H2401</f>
        <v>2.33</v>
      </c>
      <c r="L2401" s="14" t="n">
        <f aca="false">G2401-H2401</f>
        <v>2.33</v>
      </c>
    </row>
    <row r="2402" customFormat="false" ht="15" hidden="false" customHeight="false" outlineLevel="0" collapsed="false">
      <c r="A2402" s="2" t="s">
        <v>158</v>
      </c>
      <c r="B2402" s="2" t="s">
        <v>158</v>
      </c>
      <c r="C2402" s="2" t="s">
        <v>49</v>
      </c>
      <c r="D2402" s="2" t="s">
        <v>12</v>
      </c>
      <c r="E2402" s="2" t="s">
        <v>74</v>
      </c>
      <c r="F2402" s="2" t="s">
        <v>977</v>
      </c>
      <c r="G2402" s="14" t="n">
        <v>19.5</v>
      </c>
      <c r="H2402" s="14" t="n">
        <v>22.84</v>
      </c>
      <c r="I2402" s="14" t="n">
        <v>19.5</v>
      </c>
      <c r="J2402" s="23" t="n">
        <f aca="false">IF(AND(E2402="Priority",ISNUMBER('Cost model'!N427)),'Cost model'!N427,'Cost model'!M427)</f>
        <v>28.5</v>
      </c>
      <c r="K2402" s="14" t="n">
        <f aca="false">J2402-H2402</f>
        <v>5.66</v>
      </c>
      <c r="L2402" s="14" t="n">
        <f aca="false">G2402-H2402</f>
        <v>-3.34</v>
      </c>
    </row>
    <row r="2403" customFormat="false" ht="15" hidden="false" customHeight="false" outlineLevel="0" collapsed="false">
      <c r="A2403" s="2" t="s">
        <v>124</v>
      </c>
      <c r="B2403" s="2" t="s">
        <v>124</v>
      </c>
      <c r="C2403" s="2" t="s">
        <v>48</v>
      </c>
      <c r="D2403" s="2" t="s">
        <v>13</v>
      </c>
      <c r="E2403" s="2" t="s">
        <v>74</v>
      </c>
      <c r="F2403" s="2" t="s">
        <v>977</v>
      </c>
      <c r="G2403" s="14" t="n">
        <v>24.5</v>
      </c>
      <c r="H2403" s="14" t="n">
        <v>44.89</v>
      </c>
      <c r="I2403" s="14" t="n">
        <v>24.5</v>
      </c>
      <c r="J2403" s="23" t="n">
        <f aca="false">IF(AND(E2403="Priority",ISNUMBER('Cost model'!N324)),'Cost model'!N324,'Cost model'!M324)</f>
        <v>85</v>
      </c>
      <c r="K2403" s="14" t="n">
        <f aca="false">J2403-H2403</f>
        <v>40.11</v>
      </c>
      <c r="L2403" s="14" t="n">
        <f aca="false">G2403-H2403</f>
        <v>-20.39</v>
      </c>
    </row>
    <row r="2404" customFormat="false" ht="15" hidden="false" customHeight="false" outlineLevel="0" collapsed="false">
      <c r="A2404" s="2" t="s">
        <v>221</v>
      </c>
      <c r="B2404" s="2" t="s">
        <v>221</v>
      </c>
      <c r="C2404" s="2" t="s">
        <v>49</v>
      </c>
      <c r="D2404" s="2" t="s">
        <v>12</v>
      </c>
      <c r="E2404" s="2" t="s">
        <v>83</v>
      </c>
      <c r="F2404" s="2" t="s">
        <v>977</v>
      </c>
      <c r="G2404" s="14" t="n">
        <v>29.5</v>
      </c>
      <c r="H2404" s="14" t="n">
        <v>29.63</v>
      </c>
      <c r="I2404" s="14" t="n">
        <v>29.5</v>
      </c>
      <c r="J2404" s="23" t="n">
        <f aca="false">IF(AND(E2404="Priority",ISNUMBER('Cost model'!N742)),'Cost model'!N742,'Cost model'!M742)</f>
        <v>80</v>
      </c>
      <c r="K2404" s="14" t="n">
        <f aca="false">J2404-H2404</f>
        <v>50.37</v>
      </c>
      <c r="L2404" s="14" t="n">
        <f aca="false">G2404-H2404</f>
        <v>-0.129999999999999</v>
      </c>
    </row>
    <row r="2405" customFormat="false" ht="15" hidden="false" customHeight="false" outlineLevel="0" collapsed="false">
      <c r="A2405" s="2" t="s">
        <v>142</v>
      </c>
      <c r="B2405" s="2" t="s">
        <v>142</v>
      </c>
      <c r="C2405" s="2" t="s">
        <v>49</v>
      </c>
      <c r="D2405" s="2" t="s">
        <v>10</v>
      </c>
      <c r="E2405" s="2" t="s">
        <v>74</v>
      </c>
      <c r="F2405" s="2" t="s">
        <v>977</v>
      </c>
      <c r="G2405" s="14" t="n">
        <v>17.5</v>
      </c>
      <c r="H2405" s="14" t="n">
        <v>10.05</v>
      </c>
      <c r="I2405" s="14" t="n">
        <v>17.5</v>
      </c>
      <c r="J2405" s="23" t="n">
        <f aca="false">IF(AND(E2405="Priority",ISNUMBER('Cost model'!N634)),'Cost model'!N634,'Cost model'!M634)</f>
        <v>15.5</v>
      </c>
      <c r="K2405" s="14" t="n">
        <f aca="false">J2405-H2405</f>
        <v>5.45</v>
      </c>
      <c r="L2405" s="14" t="n">
        <f aca="false">G2405-H2405</f>
        <v>7.45</v>
      </c>
    </row>
    <row r="2406" customFormat="false" ht="15" hidden="false" customHeight="false" outlineLevel="0" collapsed="false">
      <c r="A2406" s="2" t="s">
        <v>174</v>
      </c>
      <c r="B2406" s="2" t="s">
        <v>174</v>
      </c>
      <c r="C2406" s="2" t="s">
        <v>48</v>
      </c>
      <c r="D2406" s="2" t="s">
        <v>13</v>
      </c>
      <c r="E2406" s="2" t="s">
        <v>74</v>
      </c>
      <c r="F2406" s="2" t="s">
        <v>977</v>
      </c>
      <c r="G2406" s="14" t="n">
        <v>12.5</v>
      </c>
      <c r="H2406" s="14" t="n">
        <v>29.73</v>
      </c>
      <c r="I2406" s="14" t="n">
        <v>24.5</v>
      </c>
      <c r="J2406" s="23" t="n">
        <f aca="false">IF(AND(E2406="Priority",ISNUMBER('Cost model'!N174)),'Cost model'!N174,'Cost model'!M174)</f>
        <v>70</v>
      </c>
      <c r="K2406" s="14" t="n">
        <f aca="false">J2406-H2406</f>
        <v>40.27</v>
      </c>
      <c r="L2406" s="14" t="n">
        <f aca="false">G2406-H2406</f>
        <v>-17.23</v>
      </c>
    </row>
    <row r="2407" customFormat="false" ht="15" hidden="false" customHeight="false" outlineLevel="0" collapsed="false">
      <c r="A2407" s="2" t="s">
        <v>142</v>
      </c>
      <c r="B2407" s="2" t="s">
        <v>142</v>
      </c>
      <c r="C2407" s="2" t="s">
        <v>49</v>
      </c>
      <c r="D2407" s="2" t="s">
        <v>10</v>
      </c>
      <c r="E2407" s="2" t="s">
        <v>74</v>
      </c>
      <c r="F2407" s="2" t="s">
        <v>977</v>
      </c>
      <c r="G2407" s="14" t="n">
        <v>17.5</v>
      </c>
      <c r="H2407" s="14" t="n">
        <v>10.05</v>
      </c>
      <c r="I2407" s="14" t="n">
        <v>17.5</v>
      </c>
      <c r="J2407" s="23" t="n">
        <f aca="false">IF(AND(E2407="Priority",ISNUMBER('Cost model'!N634)),'Cost model'!N634,'Cost model'!M634)</f>
        <v>15.5</v>
      </c>
      <c r="K2407" s="14" t="n">
        <f aca="false">J2407-H2407</f>
        <v>5.45</v>
      </c>
      <c r="L2407" s="14" t="n">
        <f aca="false">G2407-H2407</f>
        <v>7.45</v>
      </c>
    </row>
    <row r="2408" customFormat="false" ht="15" hidden="false" customHeight="false" outlineLevel="0" collapsed="false">
      <c r="A2408" s="2" t="s">
        <v>124</v>
      </c>
      <c r="B2408" s="2" t="s">
        <v>124</v>
      </c>
      <c r="C2408" s="2" t="s">
        <v>48</v>
      </c>
      <c r="D2408" s="2" t="s">
        <v>13</v>
      </c>
      <c r="E2408" s="2" t="s">
        <v>74</v>
      </c>
      <c r="F2408" s="2" t="s">
        <v>977</v>
      </c>
      <c r="G2408" s="14" t="n">
        <v>24.5</v>
      </c>
      <c r="H2408" s="14" t="n">
        <v>88.32</v>
      </c>
      <c r="I2408" s="14" t="n">
        <v>24.5</v>
      </c>
      <c r="J2408" s="23" t="n">
        <f aca="false">IF(AND(E2408="Priority",ISNUMBER('Cost model'!N324)),'Cost model'!N324,'Cost model'!M324)</f>
        <v>85</v>
      </c>
      <c r="K2408" s="14" t="n">
        <f aca="false">J2408-H2408</f>
        <v>-3.31999999999999</v>
      </c>
      <c r="L2408" s="14" t="n">
        <f aca="false">G2408-H2408</f>
        <v>-63.82</v>
      </c>
    </row>
    <row r="2409" customFormat="false" ht="15" hidden="false" customHeight="false" outlineLevel="0" collapsed="false">
      <c r="A2409" s="2" t="s">
        <v>124</v>
      </c>
      <c r="B2409" s="2" t="s">
        <v>124</v>
      </c>
      <c r="C2409" s="2" t="s">
        <v>49</v>
      </c>
      <c r="D2409" s="2" t="s">
        <v>10</v>
      </c>
      <c r="E2409" s="2" t="s">
        <v>74</v>
      </c>
      <c r="F2409" s="2" t="s">
        <v>977</v>
      </c>
      <c r="G2409" s="14" t="n">
        <v>17.5</v>
      </c>
      <c r="H2409" s="14" t="n">
        <v>10.69</v>
      </c>
      <c r="I2409" s="14" t="n">
        <v>17.5</v>
      </c>
      <c r="J2409" s="23" t="n">
        <f aca="false">IF(AND(E2409="Priority",ISNUMBER('Cost model'!N319)),'Cost model'!N319,'Cost model'!M319)</f>
        <v>16.5</v>
      </c>
      <c r="K2409" s="14" t="n">
        <f aca="false">J2409-H2409</f>
        <v>5.81</v>
      </c>
      <c r="L2409" s="14" t="n">
        <f aca="false">G2409-H2409</f>
        <v>6.81</v>
      </c>
    </row>
    <row r="2410" customFormat="false" ht="15" hidden="false" customHeight="false" outlineLevel="0" collapsed="false">
      <c r="A2410" s="2" t="s">
        <v>142</v>
      </c>
      <c r="B2410" s="2" t="s">
        <v>142</v>
      </c>
      <c r="C2410" s="2" t="s">
        <v>49</v>
      </c>
      <c r="D2410" s="2" t="s">
        <v>10</v>
      </c>
      <c r="E2410" s="2" t="s">
        <v>74</v>
      </c>
      <c r="F2410" s="2" t="s">
        <v>977</v>
      </c>
      <c r="G2410" s="14" t="n">
        <v>17.5</v>
      </c>
      <c r="H2410" s="14" t="n">
        <v>24.5</v>
      </c>
      <c r="I2410" s="14" t="n">
        <v>17.5</v>
      </c>
      <c r="J2410" s="23" t="n">
        <f aca="false">IF(AND(E2410="Priority",ISNUMBER('Cost model'!N634)),'Cost model'!N634,'Cost model'!M634)</f>
        <v>15.5</v>
      </c>
      <c r="K2410" s="14" t="n">
        <f aca="false">J2410-H2410</f>
        <v>-9</v>
      </c>
      <c r="L2410" s="14" t="n">
        <f aca="false">G2410-H2410</f>
        <v>-7</v>
      </c>
    </row>
    <row r="2411" customFormat="false" ht="15" hidden="false" customHeight="false" outlineLevel="0" collapsed="false">
      <c r="A2411" s="2" t="s">
        <v>174</v>
      </c>
      <c r="B2411" s="2" t="s">
        <v>174</v>
      </c>
      <c r="C2411" s="2" t="s">
        <v>47</v>
      </c>
      <c r="D2411" s="2" t="s">
        <v>10</v>
      </c>
      <c r="E2411" s="2" t="s">
        <v>74</v>
      </c>
      <c r="F2411" s="2" t="s">
        <v>977</v>
      </c>
      <c r="G2411" s="14" t="n">
        <v>9.5</v>
      </c>
      <c r="H2411" s="14" t="n">
        <v>41</v>
      </c>
      <c r="I2411" s="14" t="n">
        <v>9.5</v>
      </c>
      <c r="J2411" s="23" t="n">
        <f aca="false">IF(AND(E2411="Priority",ISNUMBER('Cost model'!N167)),'Cost model'!N167,'Cost model'!M167)</f>
        <v>8.5</v>
      </c>
      <c r="K2411" s="14" t="n">
        <f aca="false">J2411-H2411</f>
        <v>-32.5</v>
      </c>
      <c r="L2411" s="14" t="n">
        <f aca="false">G2411-H2411</f>
        <v>-31.5</v>
      </c>
    </row>
    <row r="2412" customFormat="false" ht="15" hidden="false" customHeight="false" outlineLevel="0" collapsed="false">
      <c r="A2412" s="2" t="s">
        <v>124</v>
      </c>
      <c r="B2412" s="2" t="s">
        <v>124</v>
      </c>
      <c r="C2412" s="2" t="s">
        <v>48</v>
      </c>
      <c r="D2412" s="2" t="s">
        <v>14</v>
      </c>
      <c r="E2412" s="2" t="s">
        <v>83</v>
      </c>
      <c r="F2412" s="2" t="s">
        <v>977</v>
      </c>
      <c r="G2412" s="14" t="n">
        <v>125</v>
      </c>
      <c r="H2412" s="14" t="n">
        <v>134.31</v>
      </c>
      <c r="I2412" s="14" t="n">
        <v>125</v>
      </c>
      <c r="J2412" s="23" t="n">
        <f aca="false">IF(AND(E2412="Priority",ISNUMBER('Cost model'!N327)),'Cost model'!N327,'Cost model'!M327)</f>
        <v>160</v>
      </c>
      <c r="K2412" s="14" t="n">
        <f aca="false">J2412-H2412</f>
        <v>25.69</v>
      </c>
      <c r="L2412" s="14" t="n">
        <f aca="false">G2412-H2412</f>
        <v>-9.31</v>
      </c>
    </row>
    <row r="2413" customFormat="false" ht="15" hidden="false" customHeight="false" outlineLevel="0" collapsed="false">
      <c r="A2413" s="2" t="s">
        <v>174</v>
      </c>
      <c r="B2413" s="2" t="s">
        <v>174</v>
      </c>
      <c r="C2413" s="2" t="s">
        <v>47</v>
      </c>
      <c r="D2413" s="2" t="s">
        <v>10</v>
      </c>
      <c r="E2413" s="2" t="s">
        <v>74</v>
      </c>
      <c r="F2413" s="2" t="s">
        <v>977</v>
      </c>
      <c r="G2413" s="14" t="n">
        <v>9.5</v>
      </c>
      <c r="H2413" s="14" t="n">
        <v>7.21</v>
      </c>
      <c r="I2413" s="14" t="n">
        <v>9.5</v>
      </c>
      <c r="J2413" s="23" t="n">
        <f aca="false">IF(AND(E2413="Priority",ISNUMBER('Cost model'!N167)),'Cost model'!N167,'Cost model'!M167)</f>
        <v>8.5</v>
      </c>
      <c r="K2413" s="14" t="n">
        <f aca="false">J2413-H2413</f>
        <v>1.29</v>
      </c>
      <c r="L2413" s="14" t="n">
        <f aca="false">G2413-H2413</f>
        <v>2.29</v>
      </c>
    </row>
    <row r="2414" customFormat="false" ht="15" hidden="false" customHeight="false" outlineLevel="0" collapsed="false">
      <c r="A2414" s="2" t="s">
        <v>124</v>
      </c>
      <c r="B2414" s="2" t="s">
        <v>124</v>
      </c>
      <c r="C2414" s="2" t="s">
        <v>47</v>
      </c>
      <c r="D2414" s="2" t="s">
        <v>10</v>
      </c>
      <c r="E2414" s="2" t="s">
        <v>83</v>
      </c>
      <c r="F2414" s="2" t="s">
        <v>977</v>
      </c>
      <c r="G2414" s="14" t="n">
        <v>14.5</v>
      </c>
      <c r="H2414" s="14" t="n">
        <v>7.55</v>
      </c>
      <c r="I2414" s="14" t="n">
        <v>14.5</v>
      </c>
      <c r="J2414" s="23" t="n">
        <f aca="false">IF(AND(E2414="Priority",ISNUMBER('Cost model'!N317)),'Cost model'!N317,'Cost model'!M317)</f>
        <v>15.5</v>
      </c>
      <c r="K2414" s="14" t="n">
        <f aca="false">J2414-H2414</f>
        <v>7.95</v>
      </c>
      <c r="L2414" s="14" t="n">
        <f aca="false">G2414-H2414</f>
        <v>6.95</v>
      </c>
    </row>
    <row r="2415" customFormat="false" ht="15" hidden="false" customHeight="false" outlineLevel="0" collapsed="false">
      <c r="A2415" s="2" t="s">
        <v>221</v>
      </c>
      <c r="B2415" s="2" t="s">
        <v>221</v>
      </c>
      <c r="C2415" s="2" t="s">
        <v>48</v>
      </c>
      <c r="D2415" s="2" t="s">
        <v>12</v>
      </c>
      <c r="E2415" s="2" t="s">
        <v>74</v>
      </c>
      <c r="F2415" s="2" t="s">
        <v>977</v>
      </c>
      <c r="G2415" s="14" t="n">
        <v>14.5</v>
      </c>
      <c r="H2415" s="14" t="n">
        <v>47.43</v>
      </c>
      <c r="I2415" s="14" t="n">
        <v>12.5</v>
      </c>
      <c r="J2415" s="23" t="n">
        <f aca="false">IF(AND(E2415="Priority",ISNUMBER('Cost model'!N741)),'Cost model'!N741,'Cost model'!M741)</f>
        <v>45</v>
      </c>
      <c r="K2415" s="14" t="n">
        <f aca="false">J2415-H2415</f>
        <v>-2.43</v>
      </c>
      <c r="L2415" s="14" t="n">
        <f aca="false">G2415-H2415</f>
        <v>-32.93</v>
      </c>
    </row>
    <row r="2416" customFormat="false" ht="15" hidden="false" customHeight="false" outlineLevel="0" collapsed="false">
      <c r="A2416" s="2" t="s">
        <v>342</v>
      </c>
      <c r="B2416" s="2" t="s">
        <v>142</v>
      </c>
      <c r="C2416" s="2" t="s">
        <v>47</v>
      </c>
      <c r="D2416" s="2" t="s">
        <v>10</v>
      </c>
      <c r="E2416" s="2" t="s">
        <v>74</v>
      </c>
      <c r="F2416" s="2" t="s">
        <v>976</v>
      </c>
      <c r="G2416" s="14" t="n">
        <v>19.5</v>
      </c>
      <c r="H2416" s="14" t="n">
        <v>20.13</v>
      </c>
      <c r="I2416" s="14" t="n">
        <v>19.5</v>
      </c>
      <c r="J2416" s="23" t="n">
        <f aca="false">IF(AND(E2416="Priority",ISNUMBER('Cost model'!N227)),'Cost model'!N227,'Cost model'!M227)</f>
        <v>19.5</v>
      </c>
      <c r="K2416" s="14" t="n">
        <f aca="false">J2416-H2416</f>
        <v>-0.629999999999999</v>
      </c>
      <c r="L2416" s="14" t="n">
        <f aca="false">G2416-H2416</f>
        <v>-0.629999999999999</v>
      </c>
    </row>
    <row r="2417" customFormat="false" ht="15" hidden="false" customHeight="false" outlineLevel="0" collapsed="false">
      <c r="A2417" s="2" t="s">
        <v>142</v>
      </c>
      <c r="B2417" s="2" t="s">
        <v>142</v>
      </c>
      <c r="C2417" s="2" t="s">
        <v>47</v>
      </c>
      <c r="D2417" s="2" t="s">
        <v>10</v>
      </c>
      <c r="E2417" s="2" t="s">
        <v>74</v>
      </c>
      <c r="F2417" s="2" t="s">
        <v>977</v>
      </c>
      <c r="G2417" s="14" t="n">
        <v>9.5</v>
      </c>
      <c r="H2417" s="14" t="n">
        <v>9.24</v>
      </c>
      <c r="I2417" s="14" t="n">
        <v>9.5</v>
      </c>
      <c r="J2417" s="23" t="n">
        <f aca="false">IF(AND(E2417="Priority",ISNUMBER('Cost model'!N632)),'Cost model'!N632,'Cost model'!M632)</f>
        <v>9.5</v>
      </c>
      <c r="K2417" s="14" t="n">
        <f aca="false">J2417-H2417</f>
        <v>0.26</v>
      </c>
      <c r="L2417" s="14" t="n">
        <f aca="false">G2417-H2417</f>
        <v>0.26</v>
      </c>
    </row>
    <row r="2418" customFormat="false" ht="15" hidden="false" customHeight="false" outlineLevel="0" collapsed="false">
      <c r="A2418" s="2" t="s">
        <v>142</v>
      </c>
      <c r="B2418" s="2" t="s">
        <v>142</v>
      </c>
      <c r="C2418" s="2" t="s">
        <v>49</v>
      </c>
      <c r="D2418" s="2" t="s">
        <v>10</v>
      </c>
      <c r="E2418" s="2" t="s">
        <v>74</v>
      </c>
      <c r="F2418" s="2" t="s">
        <v>977</v>
      </c>
      <c r="G2418" s="14" t="n">
        <v>17.5</v>
      </c>
      <c r="H2418" s="14" t="n">
        <v>20.13</v>
      </c>
      <c r="I2418" s="14" t="n">
        <v>17.5</v>
      </c>
      <c r="J2418" s="23" t="n">
        <f aca="false">IF(AND(E2418="Priority",ISNUMBER('Cost model'!N634)),'Cost model'!N634,'Cost model'!M634)</f>
        <v>15.5</v>
      </c>
      <c r="K2418" s="14" t="n">
        <f aca="false">J2418-H2418</f>
        <v>-4.63</v>
      </c>
      <c r="L2418" s="14" t="n">
        <f aca="false">G2418-H2418</f>
        <v>-2.63</v>
      </c>
    </row>
    <row r="2419" customFormat="false" ht="15" hidden="false" customHeight="false" outlineLevel="0" collapsed="false">
      <c r="A2419" s="2" t="s">
        <v>124</v>
      </c>
      <c r="B2419" s="2" t="s">
        <v>124</v>
      </c>
      <c r="C2419" s="2" t="s">
        <v>48</v>
      </c>
      <c r="D2419" s="2" t="s">
        <v>14</v>
      </c>
      <c r="E2419" s="2" t="s">
        <v>74</v>
      </c>
      <c r="F2419" s="2" t="s">
        <v>977</v>
      </c>
      <c r="G2419" s="14" t="n">
        <v>45</v>
      </c>
      <c r="H2419" s="14" t="n">
        <v>188.63</v>
      </c>
      <c r="I2419" s="14" t="n">
        <v>45</v>
      </c>
      <c r="J2419" s="23" t="n">
        <f aca="false">IF(AND(E2419="Priority",ISNUMBER('Cost model'!N327)),'Cost model'!N327,'Cost model'!M327)</f>
        <v>130</v>
      </c>
      <c r="K2419" s="14" t="n">
        <f aca="false">J2419-H2419</f>
        <v>-58.63</v>
      </c>
      <c r="L2419" s="14" t="n">
        <f aca="false">G2419-H2419</f>
        <v>-143.63</v>
      </c>
    </row>
    <row r="2420" customFormat="false" ht="15" hidden="false" customHeight="false" outlineLevel="0" collapsed="false">
      <c r="A2420" s="2" t="s">
        <v>124</v>
      </c>
      <c r="B2420" s="2" t="s">
        <v>124</v>
      </c>
      <c r="C2420" s="2" t="s">
        <v>48</v>
      </c>
      <c r="D2420" s="2" t="s">
        <v>12</v>
      </c>
      <c r="E2420" s="2" t="s">
        <v>74</v>
      </c>
      <c r="F2420" s="2" t="s">
        <v>977</v>
      </c>
      <c r="G2420" s="14" t="n">
        <v>12.5</v>
      </c>
      <c r="H2420" s="14" t="n">
        <v>47.2</v>
      </c>
      <c r="I2420" s="14" t="n">
        <v>12.5</v>
      </c>
      <c r="J2420" s="23" t="n">
        <f aca="false">IF(AND(E2420="Priority",ISNUMBER('Cost model'!N321)),'Cost model'!N321,'Cost model'!M321)</f>
        <v>40</v>
      </c>
      <c r="K2420" s="14" t="n">
        <f aca="false">J2420-H2420</f>
        <v>-7.2</v>
      </c>
      <c r="L2420" s="14" t="n">
        <f aca="false">G2420-H2420</f>
        <v>-34.7</v>
      </c>
    </row>
    <row r="2421" customFormat="false" ht="15" hidden="false" customHeight="false" outlineLevel="0" collapsed="false">
      <c r="A2421" s="2" t="s">
        <v>142</v>
      </c>
      <c r="B2421" s="2" t="s">
        <v>142</v>
      </c>
      <c r="C2421" s="2" t="s">
        <v>47</v>
      </c>
      <c r="D2421" s="2" t="s">
        <v>12</v>
      </c>
      <c r="E2421" s="2" t="s">
        <v>74</v>
      </c>
      <c r="F2421" s="2" t="s">
        <v>977</v>
      </c>
      <c r="G2421" s="14" t="n">
        <v>9.5</v>
      </c>
      <c r="H2421" s="14" t="n">
        <v>24.5</v>
      </c>
      <c r="I2421" s="14" t="n">
        <v>9.5</v>
      </c>
      <c r="J2421" s="23" t="n">
        <f aca="false">IF(AND(E2421="Priority",ISNUMBER('Cost model'!N635)),'Cost model'!N635,'Cost model'!M635)</f>
        <v>30.5</v>
      </c>
      <c r="K2421" s="14" t="n">
        <f aca="false">J2421-H2421</f>
        <v>6</v>
      </c>
      <c r="L2421" s="14" t="n">
        <f aca="false">G2421-H2421</f>
        <v>-15</v>
      </c>
    </row>
    <row r="2422" customFormat="false" ht="15" hidden="false" customHeight="false" outlineLevel="0" collapsed="false">
      <c r="A2422" s="2" t="s">
        <v>124</v>
      </c>
      <c r="B2422" s="2" t="s">
        <v>124</v>
      </c>
      <c r="C2422" s="2" t="s">
        <v>48</v>
      </c>
      <c r="D2422" s="2" t="s">
        <v>10</v>
      </c>
      <c r="E2422" s="2" t="s">
        <v>74</v>
      </c>
      <c r="F2422" s="2" t="s">
        <v>977</v>
      </c>
      <c r="G2422" s="14" t="n">
        <v>9.5</v>
      </c>
      <c r="H2422" s="14" t="n">
        <v>7.87</v>
      </c>
      <c r="I2422" s="14" t="n">
        <v>12.5</v>
      </c>
      <c r="J2422" s="23" t="n">
        <f aca="false">IF(AND(E2422="Priority",ISNUMBER('Cost model'!N318)),'Cost model'!N318,'Cost model'!M318)</f>
        <v>14.5</v>
      </c>
      <c r="K2422" s="14" t="n">
        <f aca="false">J2422-H2422</f>
        <v>6.63</v>
      </c>
      <c r="L2422" s="14" t="n">
        <f aca="false">G2422-H2422</f>
        <v>1.63</v>
      </c>
    </row>
    <row r="2423" customFormat="false" ht="15" hidden="false" customHeight="false" outlineLevel="0" collapsed="false">
      <c r="A2423" s="2" t="s">
        <v>124</v>
      </c>
      <c r="B2423" s="2" t="s">
        <v>124</v>
      </c>
      <c r="C2423" s="2" t="s">
        <v>48</v>
      </c>
      <c r="D2423" s="2" t="s">
        <v>10</v>
      </c>
      <c r="E2423" s="2" t="s">
        <v>74</v>
      </c>
      <c r="F2423" s="2" t="s">
        <v>977</v>
      </c>
      <c r="G2423" s="14" t="n">
        <v>9.5</v>
      </c>
      <c r="H2423" s="14" t="n">
        <v>9.37</v>
      </c>
      <c r="I2423" s="14" t="n">
        <v>12.5</v>
      </c>
      <c r="J2423" s="23" t="n">
        <f aca="false">IF(AND(E2423="Priority",ISNUMBER('Cost model'!N318)),'Cost model'!N318,'Cost model'!M318)</f>
        <v>14.5</v>
      </c>
      <c r="K2423" s="14" t="n">
        <f aca="false">J2423-H2423</f>
        <v>5.13</v>
      </c>
      <c r="L2423" s="14" t="n">
        <f aca="false">G2423-H2423</f>
        <v>0.130000000000001</v>
      </c>
    </row>
    <row r="2424" customFormat="false" ht="15" hidden="false" customHeight="false" outlineLevel="0" collapsed="false">
      <c r="A2424" s="2" t="s">
        <v>124</v>
      </c>
      <c r="B2424" s="2" t="s">
        <v>124</v>
      </c>
      <c r="C2424" s="2" t="s">
        <v>48</v>
      </c>
      <c r="D2424" s="2" t="s">
        <v>10</v>
      </c>
      <c r="E2424" s="2" t="s">
        <v>74</v>
      </c>
      <c r="F2424" s="2" t="s">
        <v>977</v>
      </c>
      <c r="G2424" s="14" t="n">
        <v>9.5</v>
      </c>
      <c r="H2424" s="14" t="n">
        <v>9.37</v>
      </c>
      <c r="I2424" s="14" t="n">
        <v>12.5</v>
      </c>
      <c r="J2424" s="23" t="n">
        <f aca="false">IF(AND(E2424="Priority",ISNUMBER('Cost model'!N318)),'Cost model'!N318,'Cost model'!M318)</f>
        <v>14.5</v>
      </c>
      <c r="K2424" s="14" t="n">
        <f aca="false">J2424-H2424</f>
        <v>5.13</v>
      </c>
      <c r="L2424" s="14" t="n">
        <f aca="false">G2424-H2424</f>
        <v>0.130000000000001</v>
      </c>
    </row>
    <row r="2425" customFormat="false" ht="15" hidden="false" customHeight="false" outlineLevel="0" collapsed="false">
      <c r="A2425" s="2" t="s">
        <v>124</v>
      </c>
      <c r="B2425" s="2" t="s">
        <v>124</v>
      </c>
      <c r="C2425" s="2" t="s">
        <v>48</v>
      </c>
      <c r="D2425" s="2" t="s">
        <v>10</v>
      </c>
      <c r="E2425" s="2" t="s">
        <v>74</v>
      </c>
      <c r="F2425" s="2" t="s">
        <v>977</v>
      </c>
      <c r="G2425" s="14" t="n">
        <v>9.5</v>
      </c>
      <c r="H2425" s="14" t="n">
        <v>7.87</v>
      </c>
      <c r="I2425" s="14" t="n">
        <v>12.5</v>
      </c>
      <c r="J2425" s="23" t="n">
        <f aca="false">IF(AND(E2425="Priority",ISNUMBER('Cost model'!N318)),'Cost model'!N318,'Cost model'!M318)</f>
        <v>14.5</v>
      </c>
      <c r="K2425" s="14" t="n">
        <f aca="false">J2425-H2425</f>
        <v>6.63</v>
      </c>
      <c r="L2425" s="14" t="n">
        <f aca="false">G2425-H2425</f>
        <v>1.63</v>
      </c>
    </row>
    <row r="2426" customFormat="false" ht="15" hidden="false" customHeight="false" outlineLevel="0" collapsed="false">
      <c r="A2426" s="2" t="s">
        <v>221</v>
      </c>
      <c r="B2426" s="2" t="s">
        <v>221</v>
      </c>
      <c r="C2426" s="2" t="s">
        <v>47</v>
      </c>
      <c r="D2426" s="2" t="s">
        <v>10</v>
      </c>
      <c r="E2426" s="2" t="s">
        <v>74</v>
      </c>
      <c r="F2426" s="2" t="s">
        <v>977</v>
      </c>
      <c r="G2426" s="14" t="n">
        <v>9.5</v>
      </c>
      <c r="H2426" s="14" t="n">
        <v>6.39</v>
      </c>
      <c r="I2426" s="14" t="n">
        <v>9.5</v>
      </c>
      <c r="J2426" s="23" t="n">
        <f aca="false">IF(AND(E2426="Priority",ISNUMBER('Cost model'!N737)),'Cost model'!N737,'Cost model'!M737)</f>
        <v>8.5</v>
      </c>
      <c r="K2426" s="14" t="n">
        <f aca="false">J2426-H2426</f>
        <v>2.11</v>
      </c>
      <c r="L2426" s="14" t="n">
        <f aca="false">G2426-H2426</f>
        <v>3.11</v>
      </c>
    </row>
    <row r="2427" customFormat="false" ht="15" hidden="false" customHeight="false" outlineLevel="0" collapsed="false">
      <c r="A2427" s="2" t="s">
        <v>221</v>
      </c>
      <c r="B2427" s="2" t="s">
        <v>174</v>
      </c>
      <c r="C2427" s="2" t="s">
        <v>47</v>
      </c>
      <c r="D2427" s="2" t="s">
        <v>10</v>
      </c>
      <c r="E2427" s="2" t="s">
        <v>74</v>
      </c>
      <c r="F2427" s="2" t="s">
        <v>976</v>
      </c>
      <c r="G2427" s="14" t="n">
        <v>9.5</v>
      </c>
      <c r="H2427" s="14" t="n">
        <v>7.14</v>
      </c>
      <c r="I2427" s="14" t="n">
        <v>19.5</v>
      </c>
      <c r="J2427" s="23" t="n">
        <f aca="false">IF(AND(E2427="Priority",ISNUMBER('Cost model'!N782)),'Cost model'!N782,'Cost model'!M782)</f>
        <v>11.5</v>
      </c>
      <c r="K2427" s="14" t="n">
        <f aca="false">J2427-H2427</f>
        <v>4.36</v>
      </c>
      <c r="L2427" s="14" t="n">
        <f aca="false">G2427-H2427</f>
        <v>2.36</v>
      </c>
    </row>
    <row r="2428" customFormat="false" ht="15" hidden="false" customHeight="false" outlineLevel="0" collapsed="false">
      <c r="A2428" s="2" t="s">
        <v>174</v>
      </c>
      <c r="B2428" s="2" t="s">
        <v>158</v>
      </c>
      <c r="C2428" s="2" t="s">
        <v>48</v>
      </c>
      <c r="D2428" s="2" t="s">
        <v>10</v>
      </c>
      <c r="E2428" s="2" t="s">
        <v>74</v>
      </c>
      <c r="F2428" s="2" t="s">
        <v>976</v>
      </c>
      <c r="G2428" s="14" t="n">
        <v>12.5</v>
      </c>
      <c r="H2428" s="14" t="n">
        <v>11.02</v>
      </c>
      <c r="I2428" s="14" t="n">
        <v>14.5</v>
      </c>
      <c r="J2428" s="23" t="n">
        <f aca="false">IF(AND(E2428="Priority",ISNUMBER('Cost model'!N138)),'Cost model'!N138,'Cost model'!M138)</f>
        <v>16.5</v>
      </c>
      <c r="K2428" s="14" t="n">
        <f aca="false">J2428-H2428</f>
        <v>5.48</v>
      </c>
      <c r="L2428" s="14" t="n">
        <f aca="false">G2428-H2428</f>
        <v>1.48</v>
      </c>
    </row>
    <row r="2429" customFormat="false" ht="15" hidden="false" customHeight="false" outlineLevel="0" collapsed="false">
      <c r="A2429" s="2" t="s">
        <v>221</v>
      </c>
      <c r="B2429" s="2" t="s">
        <v>221</v>
      </c>
      <c r="C2429" s="2" t="s">
        <v>47</v>
      </c>
      <c r="D2429" s="2" t="s">
        <v>12</v>
      </c>
      <c r="E2429" s="2" t="s">
        <v>74</v>
      </c>
      <c r="F2429" s="2" t="s">
        <v>977</v>
      </c>
      <c r="G2429" s="14" t="n">
        <v>9.5</v>
      </c>
      <c r="H2429" s="14" t="n">
        <v>23.53</v>
      </c>
      <c r="I2429" s="14" t="n">
        <v>9.5</v>
      </c>
      <c r="J2429" s="23" t="n">
        <f aca="false">IF(AND(E2429="Priority",ISNUMBER('Cost model'!N740)),'Cost model'!N740,'Cost model'!M740)</f>
        <v>22.5</v>
      </c>
      <c r="K2429" s="14" t="n">
        <f aca="false">J2429-H2429</f>
        <v>-1.03</v>
      </c>
      <c r="L2429" s="14" t="n">
        <f aca="false">G2429-H2429</f>
        <v>-14.03</v>
      </c>
    </row>
    <row r="2430" customFormat="false" ht="15" hidden="false" customHeight="false" outlineLevel="0" collapsed="false">
      <c r="A2430" s="2" t="s">
        <v>142</v>
      </c>
      <c r="B2430" s="2" t="s">
        <v>142</v>
      </c>
      <c r="C2430" s="2" t="s">
        <v>47</v>
      </c>
      <c r="D2430" s="2" t="s">
        <v>10</v>
      </c>
      <c r="E2430" s="2" t="s">
        <v>74</v>
      </c>
      <c r="F2430" s="2" t="s">
        <v>977</v>
      </c>
      <c r="G2430" s="14" t="n">
        <v>9.5</v>
      </c>
      <c r="H2430" s="14" t="n">
        <v>10.46</v>
      </c>
      <c r="I2430" s="14" t="n">
        <v>9.5</v>
      </c>
      <c r="J2430" s="23" t="n">
        <f aca="false">IF(AND(E2430="Priority",ISNUMBER('Cost model'!N632)),'Cost model'!N632,'Cost model'!M632)</f>
        <v>9.5</v>
      </c>
      <c r="K2430" s="14" t="n">
        <f aca="false">J2430-H2430</f>
        <v>-0.960000000000001</v>
      </c>
      <c r="L2430" s="14" t="n">
        <f aca="false">G2430-H2430</f>
        <v>-0.960000000000001</v>
      </c>
    </row>
    <row r="2431" customFormat="false" ht="15" hidden="false" customHeight="false" outlineLevel="0" collapsed="false">
      <c r="A2431" s="2" t="s">
        <v>124</v>
      </c>
      <c r="B2431" s="2" t="s">
        <v>124</v>
      </c>
      <c r="C2431" s="2" t="s">
        <v>48</v>
      </c>
      <c r="D2431" s="2" t="s">
        <v>12</v>
      </c>
      <c r="E2431" s="2" t="s">
        <v>74</v>
      </c>
      <c r="F2431" s="2" t="s">
        <v>977</v>
      </c>
      <c r="G2431" s="14" t="n">
        <v>17.5</v>
      </c>
      <c r="H2431" s="14" t="n">
        <v>39.08</v>
      </c>
      <c r="I2431" s="14" t="n">
        <v>12.5</v>
      </c>
      <c r="J2431" s="23" t="n">
        <f aca="false">IF(AND(E2431="Priority",ISNUMBER('Cost model'!N321)),'Cost model'!N321,'Cost model'!M321)</f>
        <v>40</v>
      </c>
      <c r="K2431" s="14" t="n">
        <f aca="false">J2431-H2431</f>
        <v>0.920000000000002</v>
      </c>
      <c r="L2431" s="14" t="n">
        <f aca="false">G2431-H2431</f>
        <v>-21.58</v>
      </c>
    </row>
    <row r="2432" customFormat="false" ht="15" hidden="false" customHeight="false" outlineLevel="0" collapsed="false">
      <c r="A2432" s="2" t="s">
        <v>124</v>
      </c>
      <c r="B2432" s="2" t="s">
        <v>124</v>
      </c>
      <c r="C2432" s="2" t="s">
        <v>47</v>
      </c>
      <c r="D2432" s="2" t="s">
        <v>10</v>
      </c>
      <c r="E2432" s="2" t="s">
        <v>74</v>
      </c>
      <c r="F2432" s="2" t="s">
        <v>977</v>
      </c>
      <c r="G2432" s="14" t="n">
        <v>9.5</v>
      </c>
      <c r="H2432" s="14" t="n">
        <v>25.58</v>
      </c>
      <c r="I2432" s="14" t="n">
        <v>9.5</v>
      </c>
      <c r="J2432" s="23" t="n">
        <f aca="false">IF(AND(E2432="Priority",ISNUMBER('Cost model'!N317)),'Cost model'!N317,'Cost model'!M317)</f>
        <v>10.5</v>
      </c>
      <c r="K2432" s="14" t="n">
        <f aca="false">J2432-H2432</f>
        <v>-15.08</v>
      </c>
      <c r="L2432" s="14" t="n">
        <f aca="false">G2432-H2432</f>
        <v>-16.08</v>
      </c>
    </row>
    <row r="2433" customFormat="false" ht="15" hidden="false" customHeight="false" outlineLevel="0" collapsed="false">
      <c r="A2433" s="2" t="s">
        <v>142</v>
      </c>
      <c r="B2433" s="2" t="s">
        <v>174</v>
      </c>
      <c r="C2433" s="2" t="s">
        <v>47</v>
      </c>
      <c r="D2433" s="2" t="s">
        <v>10</v>
      </c>
      <c r="E2433" s="2" t="s">
        <v>74</v>
      </c>
      <c r="F2433" s="2" t="s">
        <v>976</v>
      </c>
      <c r="G2433" s="14" t="n">
        <v>9.5</v>
      </c>
      <c r="H2433" s="14" t="n">
        <v>6.39</v>
      </c>
      <c r="I2433" s="14" t="n">
        <v>14.5</v>
      </c>
      <c r="J2433" s="23" t="n">
        <f aca="false">IF(AND(E2433="Priority",ISNUMBER('Cost model'!N692)),'Cost model'!N692,'Cost model'!M692)</f>
        <v>9.5</v>
      </c>
      <c r="K2433" s="14" t="n">
        <f aca="false">J2433-H2433</f>
        <v>3.11</v>
      </c>
      <c r="L2433" s="14" t="n">
        <f aca="false">G2433-H2433</f>
        <v>3.11</v>
      </c>
    </row>
    <row r="2434" customFormat="false" ht="15" hidden="false" customHeight="false" outlineLevel="0" collapsed="false">
      <c r="A2434" s="2" t="s">
        <v>174</v>
      </c>
      <c r="B2434" s="2" t="s">
        <v>174</v>
      </c>
      <c r="C2434" s="2" t="s">
        <v>47</v>
      </c>
      <c r="D2434" s="2" t="s">
        <v>10</v>
      </c>
      <c r="E2434" s="2" t="s">
        <v>74</v>
      </c>
      <c r="F2434" s="2" t="s">
        <v>977</v>
      </c>
      <c r="G2434" s="14" t="n">
        <v>9.5</v>
      </c>
      <c r="H2434" s="14" t="n">
        <v>25.58</v>
      </c>
      <c r="I2434" s="14" t="n">
        <v>9.5</v>
      </c>
      <c r="J2434" s="23" t="n">
        <f aca="false">IF(AND(E2434="Priority",ISNUMBER('Cost model'!N167)),'Cost model'!N167,'Cost model'!M167)</f>
        <v>8.5</v>
      </c>
      <c r="K2434" s="14" t="n">
        <f aca="false">J2434-H2434</f>
        <v>-17.08</v>
      </c>
      <c r="L2434" s="14" t="n">
        <f aca="false">G2434-H2434</f>
        <v>-16.08</v>
      </c>
    </row>
    <row r="2435" customFormat="false" ht="15" hidden="false" customHeight="false" outlineLevel="0" collapsed="false">
      <c r="A2435" s="2" t="s">
        <v>221</v>
      </c>
      <c r="B2435" s="2" t="s">
        <v>158</v>
      </c>
      <c r="C2435" s="2" t="s">
        <v>47</v>
      </c>
      <c r="D2435" s="2" t="s">
        <v>10</v>
      </c>
      <c r="E2435" s="2" t="s">
        <v>83</v>
      </c>
      <c r="F2435" s="2" t="s">
        <v>976</v>
      </c>
      <c r="G2435" s="14" t="n">
        <v>19.5</v>
      </c>
      <c r="H2435" s="14" t="n">
        <v>10.62</v>
      </c>
      <c r="I2435" s="14" t="n">
        <v>19.5</v>
      </c>
      <c r="J2435" s="23" t="n">
        <f aca="false">IF(AND(E2435="Priority",ISNUMBER('Cost model'!N752)),'Cost model'!N752,'Cost model'!M752)</f>
        <v>17.5</v>
      </c>
      <c r="K2435" s="14" t="n">
        <f aca="false">J2435-H2435</f>
        <v>6.88</v>
      </c>
      <c r="L2435" s="14" t="n">
        <f aca="false">G2435-H2435</f>
        <v>8.88</v>
      </c>
    </row>
    <row r="2436" customFormat="false" ht="15" hidden="false" customHeight="false" outlineLevel="0" collapsed="false">
      <c r="A2436" s="2" t="s">
        <v>124</v>
      </c>
      <c r="B2436" s="2" t="s">
        <v>124</v>
      </c>
      <c r="C2436" s="2" t="s">
        <v>49</v>
      </c>
      <c r="D2436" s="2" t="s">
        <v>10</v>
      </c>
      <c r="E2436" s="2" t="s">
        <v>74</v>
      </c>
      <c r="F2436" s="2" t="s">
        <v>977</v>
      </c>
      <c r="G2436" s="14" t="n">
        <v>19.5</v>
      </c>
      <c r="H2436" s="14" t="n">
        <v>50.89</v>
      </c>
      <c r="I2436" s="14" t="n">
        <v>17.5</v>
      </c>
      <c r="J2436" s="23" t="n">
        <f aca="false">IF(AND(E2436="Priority",ISNUMBER('Cost model'!N319)),'Cost model'!N319,'Cost model'!M319)</f>
        <v>16.5</v>
      </c>
      <c r="K2436" s="14" t="n">
        <f aca="false">J2436-H2436</f>
        <v>-34.39</v>
      </c>
      <c r="L2436" s="14" t="n">
        <f aca="false">G2436-H2436</f>
        <v>-31.39</v>
      </c>
    </row>
    <row r="2437" customFormat="false" ht="15" hidden="false" customHeight="false" outlineLevel="0" collapsed="false">
      <c r="A2437" s="2" t="s">
        <v>221</v>
      </c>
      <c r="B2437" s="2" t="s">
        <v>158</v>
      </c>
      <c r="C2437" s="2" t="s">
        <v>47</v>
      </c>
      <c r="D2437" s="2" t="s">
        <v>12</v>
      </c>
      <c r="E2437" s="2" t="s">
        <v>74</v>
      </c>
      <c r="F2437" s="2" t="s">
        <v>976</v>
      </c>
      <c r="G2437" s="14" t="n">
        <v>9.5</v>
      </c>
      <c r="H2437" s="14" t="n">
        <v>11.56</v>
      </c>
      <c r="I2437" s="14" t="n">
        <v>19.5</v>
      </c>
      <c r="J2437" s="23" t="n">
        <f aca="false">IF(AND(E2437="Priority",ISNUMBER('Cost model'!N755)),'Cost model'!N755,'Cost model'!M755)</f>
        <v>50</v>
      </c>
      <c r="K2437" s="14" t="n">
        <f aca="false">J2437-H2437</f>
        <v>38.44</v>
      </c>
      <c r="L2437" s="14" t="n">
        <f aca="false">G2437-H2437</f>
        <v>-2.06</v>
      </c>
    </row>
    <row r="2438" customFormat="false" ht="15" hidden="false" customHeight="false" outlineLevel="0" collapsed="false">
      <c r="A2438" s="2" t="s">
        <v>174</v>
      </c>
      <c r="B2438" s="2" t="s">
        <v>124</v>
      </c>
      <c r="C2438" s="2" t="s">
        <v>47</v>
      </c>
      <c r="D2438" s="2" t="s">
        <v>10</v>
      </c>
      <c r="E2438" s="2" t="s">
        <v>74</v>
      </c>
      <c r="F2438" s="2" t="s">
        <v>976</v>
      </c>
      <c r="G2438" s="14" t="n">
        <v>9.5</v>
      </c>
      <c r="H2438" s="14" t="n">
        <v>20.13</v>
      </c>
      <c r="I2438" s="14" t="n">
        <v>9.5</v>
      </c>
      <c r="J2438" s="23" t="n">
        <f aca="false">IF(AND(E2438="Priority",ISNUMBER('Cost model'!N107)),'Cost model'!N107,'Cost model'!M107)</f>
        <v>12.5</v>
      </c>
      <c r="K2438" s="14" t="n">
        <f aca="false">J2438-H2438</f>
        <v>-7.63</v>
      </c>
      <c r="L2438" s="14" t="n">
        <f aca="false">G2438-H2438</f>
        <v>-10.63</v>
      </c>
    </row>
    <row r="2439" customFormat="false" ht="15" hidden="false" customHeight="false" outlineLevel="0" collapsed="false">
      <c r="A2439" s="2" t="s">
        <v>142</v>
      </c>
      <c r="B2439" s="2" t="s">
        <v>142</v>
      </c>
      <c r="C2439" s="2" t="s">
        <v>49</v>
      </c>
      <c r="D2439" s="2" t="s">
        <v>12</v>
      </c>
      <c r="E2439" s="2" t="s">
        <v>74</v>
      </c>
      <c r="F2439" s="2" t="s">
        <v>977</v>
      </c>
      <c r="G2439" s="14" t="n">
        <v>19.5</v>
      </c>
      <c r="H2439" s="14" t="n">
        <v>60.28</v>
      </c>
      <c r="I2439" s="14" t="n">
        <v>19.5</v>
      </c>
      <c r="J2439" s="23" t="n">
        <f aca="false">IF(AND(E2439="Priority",ISNUMBER('Cost model'!N637)),'Cost model'!N637,'Cost model'!M637)</f>
        <v>45</v>
      </c>
      <c r="K2439" s="14" t="n">
        <f aca="false">J2439-H2439</f>
        <v>-15.28</v>
      </c>
      <c r="L2439" s="14" t="n">
        <f aca="false">G2439-H2439</f>
        <v>-40.78</v>
      </c>
    </row>
    <row r="2440" customFormat="false" ht="15" hidden="false" customHeight="false" outlineLevel="0" collapsed="false">
      <c r="A2440" s="2" t="s">
        <v>174</v>
      </c>
      <c r="B2440" s="2" t="s">
        <v>174</v>
      </c>
      <c r="C2440" s="2" t="s">
        <v>47</v>
      </c>
      <c r="D2440" s="2" t="s">
        <v>10</v>
      </c>
      <c r="E2440" s="2" t="s">
        <v>74</v>
      </c>
      <c r="F2440" s="2" t="s">
        <v>977</v>
      </c>
      <c r="G2440" s="14" t="n">
        <v>9.5</v>
      </c>
      <c r="H2440" s="14" t="n">
        <v>6.45</v>
      </c>
      <c r="I2440" s="14" t="n">
        <v>9.5</v>
      </c>
      <c r="J2440" s="23" t="n">
        <f aca="false">IF(AND(E2440="Priority",ISNUMBER('Cost model'!N167)),'Cost model'!N167,'Cost model'!M167)</f>
        <v>8.5</v>
      </c>
      <c r="K2440" s="14" t="n">
        <f aca="false">J2440-H2440</f>
        <v>2.05</v>
      </c>
      <c r="L2440" s="14" t="n">
        <f aca="false">G2440-H2440</f>
        <v>3.05</v>
      </c>
    </row>
    <row r="2441" customFormat="false" ht="15" hidden="false" customHeight="false" outlineLevel="0" collapsed="false">
      <c r="A2441" s="2" t="s">
        <v>142</v>
      </c>
      <c r="B2441" s="2" t="s">
        <v>142</v>
      </c>
      <c r="C2441" s="2" t="s">
        <v>49</v>
      </c>
      <c r="D2441" s="2" t="s">
        <v>10</v>
      </c>
      <c r="E2441" s="2" t="s">
        <v>74</v>
      </c>
      <c r="F2441" s="2" t="s">
        <v>977</v>
      </c>
      <c r="G2441" s="14" t="n">
        <v>19.5</v>
      </c>
      <c r="H2441" s="14" t="n">
        <v>41</v>
      </c>
      <c r="I2441" s="14" t="n">
        <v>17.5</v>
      </c>
      <c r="J2441" s="23" t="n">
        <f aca="false">IF(AND(E2441="Priority",ISNUMBER('Cost model'!N634)),'Cost model'!N634,'Cost model'!M634)</f>
        <v>15.5</v>
      </c>
      <c r="K2441" s="14" t="n">
        <f aca="false">J2441-H2441</f>
        <v>-25.5</v>
      </c>
      <c r="L2441" s="14" t="n">
        <f aca="false">G2441-H2441</f>
        <v>-21.5</v>
      </c>
    </row>
    <row r="2442" customFormat="false" ht="15" hidden="false" customHeight="false" outlineLevel="0" collapsed="false">
      <c r="A2442" s="2" t="s">
        <v>142</v>
      </c>
      <c r="B2442" s="2" t="s">
        <v>142</v>
      </c>
      <c r="C2442" s="2" t="s">
        <v>47</v>
      </c>
      <c r="D2442" s="2" t="s">
        <v>13</v>
      </c>
      <c r="E2442" s="2" t="s">
        <v>74</v>
      </c>
      <c r="F2442" s="2" t="s">
        <v>977</v>
      </c>
      <c r="G2442" s="14" t="n">
        <v>9.5</v>
      </c>
      <c r="H2442" s="14" t="n">
        <v>24.81</v>
      </c>
      <c r="I2442" s="14" t="n">
        <v>19</v>
      </c>
      <c r="J2442" s="23" t="n">
        <f aca="false">IF(AND(E2442="Priority",ISNUMBER('Cost model'!N638)),'Cost model'!N638,'Cost model'!M638)</f>
        <v>50</v>
      </c>
      <c r="K2442" s="14" t="n">
        <f aca="false">J2442-H2442</f>
        <v>25.19</v>
      </c>
      <c r="L2442" s="14" t="n">
        <f aca="false">G2442-H2442</f>
        <v>-15.31</v>
      </c>
    </row>
    <row r="2443" customFormat="false" ht="15" hidden="false" customHeight="false" outlineLevel="0" collapsed="false">
      <c r="A2443" s="2" t="s">
        <v>174</v>
      </c>
      <c r="B2443" s="2" t="s">
        <v>174</v>
      </c>
      <c r="C2443" s="2" t="s">
        <v>49</v>
      </c>
      <c r="D2443" s="2" t="s">
        <v>13</v>
      </c>
      <c r="E2443" s="2" t="s">
        <v>74</v>
      </c>
      <c r="F2443" s="2" t="s">
        <v>977</v>
      </c>
      <c r="G2443" s="14" t="n">
        <v>50</v>
      </c>
      <c r="H2443" s="14" t="n">
        <v>70.52</v>
      </c>
      <c r="I2443" s="14" t="n">
        <v>50</v>
      </c>
      <c r="J2443" s="23" t="n">
        <f aca="false">IF(AND(E2443="Priority",ISNUMBER('Cost model'!N175)),'Cost model'!N175,'Cost model'!M175)</f>
        <v>75</v>
      </c>
      <c r="K2443" s="14" t="n">
        <f aca="false">J2443-H2443</f>
        <v>4.48</v>
      </c>
      <c r="L2443" s="14" t="n">
        <f aca="false">G2443-H2443</f>
        <v>-20.52</v>
      </c>
    </row>
    <row r="2444" customFormat="false" ht="15" hidden="false" customHeight="false" outlineLevel="0" collapsed="false">
      <c r="A2444" s="2" t="s">
        <v>205</v>
      </c>
      <c r="B2444" s="2" t="s">
        <v>142</v>
      </c>
      <c r="C2444" s="2" t="s">
        <v>48</v>
      </c>
      <c r="D2444" s="2" t="s">
        <v>10</v>
      </c>
      <c r="E2444" s="2" t="s">
        <v>74</v>
      </c>
      <c r="F2444" s="2" t="s">
        <v>976</v>
      </c>
      <c r="G2444" s="14" t="n">
        <v>14.5</v>
      </c>
      <c r="H2444" s="14" t="n">
        <v>14.98</v>
      </c>
      <c r="I2444" s="14" t="n">
        <v>14.5</v>
      </c>
      <c r="J2444" s="23" t="n">
        <f aca="false">IF(AND(E2444="Priority",ISNUMBER('Cost model'!N543)),'Cost model'!N543,'Cost model'!M543)</f>
        <v>18.5</v>
      </c>
      <c r="K2444" s="14" t="n">
        <f aca="false">J2444-H2444</f>
        <v>3.52</v>
      </c>
      <c r="L2444" s="14" t="n">
        <f aca="false">G2444-H2444</f>
        <v>-0.48</v>
      </c>
    </row>
    <row r="2445" customFormat="false" ht="15" hidden="false" customHeight="false" outlineLevel="0" collapsed="false">
      <c r="A2445" s="2" t="s">
        <v>158</v>
      </c>
      <c r="B2445" s="2" t="s">
        <v>158</v>
      </c>
      <c r="C2445" s="2" t="s">
        <v>47</v>
      </c>
      <c r="D2445" s="2" t="s">
        <v>12</v>
      </c>
      <c r="E2445" s="2" t="s">
        <v>74</v>
      </c>
      <c r="F2445" s="2" t="s">
        <v>977</v>
      </c>
      <c r="G2445" s="14" t="n">
        <v>9.5</v>
      </c>
      <c r="H2445" s="14" t="n">
        <v>7.98</v>
      </c>
      <c r="I2445" s="14" t="n">
        <v>9.5</v>
      </c>
      <c r="J2445" s="23" t="n">
        <f aca="false">IF(AND(E2445="Priority",ISNUMBER('Cost model'!N425)),'Cost model'!N425,'Cost model'!M425)</f>
        <v>14.5</v>
      </c>
      <c r="K2445" s="14" t="n">
        <f aca="false">J2445-H2445</f>
        <v>6.52</v>
      </c>
      <c r="L2445" s="14" t="n">
        <f aca="false">G2445-H2445</f>
        <v>1.52</v>
      </c>
    </row>
    <row r="2446" customFormat="false" ht="15" hidden="false" customHeight="false" outlineLevel="0" collapsed="false">
      <c r="A2446" s="2" t="s">
        <v>142</v>
      </c>
      <c r="B2446" s="2" t="s">
        <v>142</v>
      </c>
      <c r="C2446" s="2" t="s">
        <v>47</v>
      </c>
      <c r="D2446" s="2" t="s">
        <v>10</v>
      </c>
      <c r="E2446" s="2" t="s">
        <v>83</v>
      </c>
      <c r="F2446" s="2" t="s">
        <v>977</v>
      </c>
      <c r="G2446" s="14" t="n">
        <v>14.5</v>
      </c>
      <c r="H2446" s="14" t="n">
        <v>7.21</v>
      </c>
      <c r="I2446" s="14" t="n">
        <v>14.5</v>
      </c>
      <c r="J2446" s="23" t="n">
        <f aca="false">IF(AND(E2446="Priority",ISNUMBER('Cost model'!N632)),'Cost model'!N632,'Cost model'!M632)</f>
        <v>14.5</v>
      </c>
      <c r="K2446" s="14" t="n">
        <f aca="false">J2446-H2446</f>
        <v>7.29</v>
      </c>
      <c r="L2446" s="14" t="n">
        <f aca="false">G2446-H2446</f>
        <v>7.29</v>
      </c>
    </row>
    <row r="2447" customFormat="false" ht="15" hidden="false" customHeight="false" outlineLevel="0" collapsed="false">
      <c r="A2447" s="2" t="s">
        <v>124</v>
      </c>
      <c r="B2447" s="2" t="s">
        <v>124</v>
      </c>
      <c r="C2447" s="2" t="s">
        <v>48</v>
      </c>
      <c r="D2447" s="2" t="s">
        <v>12</v>
      </c>
      <c r="E2447" s="2" t="s">
        <v>74</v>
      </c>
      <c r="F2447" s="2" t="s">
        <v>977</v>
      </c>
      <c r="G2447" s="14" t="n">
        <v>12.5</v>
      </c>
      <c r="H2447" s="14" t="n">
        <v>58.85</v>
      </c>
      <c r="I2447" s="14" t="n">
        <v>12.5</v>
      </c>
      <c r="J2447" s="23" t="n">
        <f aca="false">IF(AND(E2447="Priority",ISNUMBER('Cost model'!N321)),'Cost model'!N321,'Cost model'!M321)</f>
        <v>40</v>
      </c>
      <c r="K2447" s="14" t="n">
        <f aca="false">J2447-H2447</f>
        <v>-18.85</v>
      </c>
      <c r="L2447" s="14" t="n">
        <f aca="false">G2447-H2447</f>
        <v>-46.35</v>
      </c>
    </row>
    <row r="2448" customFormat="false" ht="15" hidden="false" customHeight="false" outlineLevel="0" collapsed="false">
      <c r="A2448" s="2" t="s">
        <v>221</v>
      </c>
      <c r="B2448" s="2" t="s">
        <v>124</v>
      </c>
      <c r="C2448" s="2" t="s">
        <v>47</v>
      </c>
      <c r="D2448" s="2" t="s">
        <v>10</v>
      </c>
      <c r="E2448" s="2" t="s">
        <v>74</v>
      </c>
      <c r="F2448" s="2" t="s">
        <v>976</v>
      </c>
      <c r="G2448" s="14" t="n">
        <v>14.5</v>
      </c>
      <c r="H2448" s="14" t="n">
        <v>10.93</v>
      </c>
      <c r="I2448" s="14" t="n">
        <v>19.5</v>
      </c>
      <c r="J2448" s="23" t="n">
        <f aca="false">IF(AND(E2448="Priority",ISNUMBER('Cost model'!N797)),'Cost model'!N797,'Cost model'!M797)</f>
        <v>14.5</v>
      </c>
      <c r="K2448" s="14" t="n">
        <f aca="false">J2448-H2448</f>
        <v>3.57</v>
      </c>
      <c r="L2448" s="14" t="n">
        <f aca="false">G2448-H2448</f>
        <v>3.57</v>
      </c>
    </row>
    <row r="2449" customFormat="false" ht="15" hidden="false" customHeight="false" outlineLevel="0" collapsed="false">
      <c r="A2449" s="2" t="s">
        <v>124</v>
      </c>
      <c r="B2449" s="2" t="s">
        <v>124</v>
      </c>
      <c r="C2449" s="2" t="s">
        <v>49</v>
      </c>
      <c r="D2449" s="2" t="s">
        <v>10</v>
      </c>
      <c r="E2449" s="2" t="s">
        <v>83</v>
      </c>
      <c r="F2449" s="2" t="s">
        <v>977</v>
      </c>
      <c r="G2449" s="14" t="n">
        <v>24.5</v>
      </c>
      <c r="H2449" s="14" t="n">
        <v>22.84</v>
      </c>
      <c r="I2449" s="14" t="n">
        <v>24.5</v>
      </c>
      <c r="J2449" s="23" t="n">
        <f aca="false">IF(AND(E2449="Priority",ISNUMBER('Cost model'!N319)),'Cost model'!N319,'Cost model'!M319)</f>
        <v>22.5</v>
      </c>
      <c r="K2449" s="14" t="n">
        <f aca="false">J2449-H2449</f>
        <v>-0.34</v>
      </c>
      <c r="L2449" s="14" t="n">
        <f aca="false">G2449-H2449</f>
        <v>1.66</v>
      </c>
    </row>
    <row r="2450" customFormat="false" ht="15" hidden="false" customHeight="false" outlineLevel="0" collapsed="false">
      <c r="A2450" s="2" t="s">
        <v>174</v>
      </c>
      <c r="B2450" s="2" t="s">
        <v>174</v>
      </c>
      <c r="C2450" s="2" t="s">
        <v>47</v>
      </c>
      <c r="D2450" s="2" t="s">
        <v>12</v>
      </c>
      <c r="E2450" s="2" t="s">
        <v>74</v>
      </c>
      <c r="F2450" s="2" t="s">
        <v>977</v>
      </c>
      <c r="G2450" s="14" t="n">
        <v>9.5</v>
      </c>
      <c r="H2450" s="14" t="n">
        <v>29.16</v>
      </c>
      <c r="I2450" s="14" t="n">
        <v>9.5</v>
      </c>
      <c r="J2450" s="23" t="n">
        <f aca="false">IF(AND(E2450="Priority",ISNUMBER('Cost model'!N170)),'Cost model'!N170,'Cost model'!M170)</f>
        <v>25.5</v>
      </c>
      <c r="K2450" s="14" t="n">
        <f aca="false">J2450-H2450</f>
        <v>-3.66</v>
      </c>
      <c r="L2450" s="14" t="n">
        <f aca="false">G2450-H2450</f>
        <v>-19.66</v>
      </c>
    </row>
    <row r="2451" customFormat="false" ht="15" hidden="false" customHeight="false" outlineLevel="0" collapsed="false">
      <c r="A2451" s="2" t="s">
        <v>221</v>
      </c>
      <c r="B2451" s="2" t="s">
        <v>221</v>
      </c>
      <c r="C2451" s="2" t="s">
        <v>49</v>
      </c>
      <c r="D2451" s="2" t="s">
        <v>12</v>
      </c>
      <c r="E2451" s="2" t="s">
        <v>74</v>
      </c>
      <c r="F2451" s="2" t="s">
        <v>977</v>
      </c>
      <c r="G2451" s="14" t="n">
        <v>17.5</v>
      </c>
      <c r="H2451" s="14" t="n">
        <v>18.27</v>
      </c>
      <c r="I2451" s="14" t="n">
        <v>19.5</v>
      </c>
      <c r="J2451" s="23" t="n">
        <f aca="false">IF(AND(E2451="Priority",ISNUMBER('Cost model'!N742)),'Cost model'!N742,'Cost model'!M742)</f>
        <v>60</v>
      </c>
      <c r="K2451" s="14" t="n">
        <f aca="false">J2451-H2451</f>
        <v>41.73</v>
      </c>
      <c r="L2451" s="14" t="n">
        <f aca="false">G2451-H2451</f>
        <v>-0.77</v>
      </c>
    </row>
    <row r="2452" customFormat="false" ht="15" hidden="false" customHeight="false" outlineLevel="0" collapsed="false">
      <c r="A2452" s="2" t="s">
        <v>174</v>
      </c>
      <c r="B2452" s="2" t="s">
        <v>174</v>
      </c>
      <c r="C2452" s="2" t="s">
        <v>48</v>
      </c>
      <c r="D2452" s="2" t="s">
        <v>14</v>
      </c>
      <c r="E2452" s="2" t="s">
        <v>74</v>
      </c>
      <c r="F2452" s="2" t="s">
        <v>977</v>
      </c>
      <c r="G2452" s="14" t="n">
        <v>24.5</v>
      </c>
      <c r="H2452" s="14" t="n">
        <v>108.04</v>
      </c>
      <c r="I2452" s="14" t="n">
        <v>45</v>
      </c>
      <c r="J2452" s="23" t="n">
        <f aca="false">IF(AND(E2452="Priority",ISNUMBER('Cost model'!N177)),'Cost model'!N177,'Cost model'!M177)</f>
        <v>110</v>
      </c>
      <c r="K2452" s="14" t="n">
        <f aca="false">J2452-H2452</f>
        <v>1.95999999999999</v>
      </c>
      <c r="L2452" s="14" t="n">
        <f aca="false">G2452-H2452</f>
        <v>-83.54</v>
      </c>
    </row>
    <row r="2453" customFormat="false" ht="15" hidden="false" customHeight="false" outlineLevel="0" collapsed="false">
      <c r="A2453" s="2" t="s">
        <v>221</v>
      </c>
      <c r="B2453" s="2" t="s">
        <v>221</v>
      </c>
      <c r="C2453" s="2" t="s">
        <v>47</v>
      </c>
      <c r="D2453" s="2" t="s">
        <v>12</v>
      </c>
      <c r="E2453" s="2" t="s">
        <v>74</v>
      </c>
      <c r="F2453" s="2" t="s">
        <v>977</v>
      </c>
      <c r="G2453" s="14" t="n">
        <v>9.5</v>
      </c>
      <c r="H2453" s="14" t="n">
        <v>12.86</v>
      </c>
      <c r="I2453" s="14" t="n">
        <v>9.5</v>
      </c>
      <c r="J2453" s="23" t="n">
        <f aca="false">IF(AND(E2453="Priority",ISNUMBER('Cost model'!N740)),'Cost model'!N740,'Cost model'!M740)</f>
        <v>22.5</v>
      </c>
      <c r="K2453" s="14" t="n">
        <f aca="false">J2453-H2453</f>
        <v>9.64</v>
      </c>
      <c r="L2453" s="14" t="n">
        <f aca="false">G2453-H2453</f>
        <v>-3.36</v>
      </c>
    </row>
    <row r="2454" customFormat="false" ht="15" hidden="false" customHeight="false" outlineLevel="0" collapsed="false">
      <c r="A2454" s="2" t="s">
        <v>174</v>
      </c>
      <c r="B2454" s="2" t="s">
        <v>142</v>
      </c>
      <c r="C2454" s="2" t="s">
        <v>47</v>
      </c>
      <c r="D2454" s="2" t="s">
        <v>10</v>
      </c>
      <c r="E2454" s="2" t="s">
        <v>74</v>
      </c>
      <c r="F2454" s="2" t="s">
        <v>976</v>
      </c>
      <c r="G2454" s="14" t="n">
        <v>9.5</v>
      </c>
      <c r="H2454" s="14" t="n">
        <v>41.48</v>
      </c>
      <c r="I2454" s="14" t="n">
        <v>9.5</v>
      </c>
      <c r="J2454" s="23" t="n">
        <f aca="false">IF(AND(E2454="Priority",ISNUMBER('Cost model'!N122)),'Cost model'!N122,'Cost model'!M122)</f>
        <v>13.5</v>
      </c>
      <c r="K2454" s="14" t="n">
        <f aca="false">J2454-H2454</f>
        <v>-27.98</v>
      </c>
      <c r="L2454" s="14" t="n">
        <f aca="false">G2454-H2454</f>
        <v>-31.98</v>
      </c>
    </row>
    <row r="2455" customFormat="false" ht="15" hidden="false" customHeight="false" outlineLevel="0" collapsed="false">
      <c r="A2455" s="2" t="s">
        <v>205</v>
      </c>
      <c r="B2455" s="2" t="s">
        <v>142</v>
      </c>
      <c r="C2455" s="2" t="s">
        <v>47</v>
      </c>
      <c r="D2455" s="2" t="s">
        <v>12</v>
      </c>
      <c r="E2455" s="2" t="s">
        <v>74</v>
      </c>
      <c r="F2455" s="2" t="s">
        <v>976</v>
      </c>
      <c r="G2455" s="14" t="n">
        <v>19.5</v>
      </c>
      <c r="H2455" s="14" t="n">
        <v>110.67</v>
      </c>
      <c r="I2455" s="14" t="n">
        <v>19.5</v>
      </c>
      <c r="J2455" s="23" t="n">
        <f aca="false">IF(AND(E2455="Priority",ISNUMBER('Cost model'!N545)),'Cost model'!N545,'Cost model'!M545)</f>
        <v>55</v>
      </c>
      <c r="K2455" s="14" t="n">
        <f aca="false">J2455-H2455</f>
        <v>-55.67</v>
      </c>
      <c r="L2455" s="14" t="n">
        <f aca="false">G2455-H2455</f>
        <v>-91.17</v>
      </c>
    </row>
    <row r="2456" customFormat="false" ht="15" hidden="false" customHeight="false" outlineLevel="0" collapsed="false">
      <c r="A2456" s="2" t="s">
        <v>174</v>
      </c>
      <c r="B2456" s="2" t="s">
        <v>174</v>
      </c>
      <c r="C2456" s="2" t="s">
        <v>47</v>
      </c>
      <c r="D2456" s="2" t="s">
        <v>10</v>
      </c>
      <c r="E2456" s="2" t="s">
        <v>74</v>
      </c>
      <c r="F2456" s="2" t="s">
        <v>977</v>
      </c>
      <c r="G2456" s="14" t="n">
        <v>9.5</v>
      </c>
      <c r="H2456" s="14" t="n">
        <v>7.21</v>
      </c>
      <c r="I2456" s="14" t="n">
        <v>9.5</v>
      </c>
      <c r="J2456" s="23" t="n">
        <f aca="false">IF(AND(E2456="Priority",ISNUMBER('Cost model'!N167)),'Cost model'!N167,'Cost model'!M167)</f>
        <v>8.5</v>
      </c>
      <c r="K2456" s="14" t="n">
        <f aca="false">J2456-H2456</f>
        <v>1.29</v>
      </c>
      <c r="L2456" s="14" t="n">
        <f aca="false">G2456-H2456</f>
        <v>2.29</v>
      </c>
    </row>
    <row r="2457" customFormat="false" ht="15" hidden="false" customHeight="false" outlineLevel="0" collapsed="false">
      <c r="A2457" s="2" t="s">
        <v>124</v>
      </c>
      <c r="B2457" s="2" t="s">
        <v>124</v>
      </c>
      <c r="C2457" s="2" t="s">
        <v>48</v>
      </c>
      <c r="D2457" s="2" t="s">
        <v>10</v>
      </c>
      <c r="E2457" s="2" t="s">
        <v>74</v>
      </c>
      <c r="F2457" s="2" t="s">
        <v>977</v>
      </c>
      <c r="G2457" s="14" t="n">
        <v>12.5</v>
      </c>
      <c r="H2457" s="14" t="n">
        <v>15.55</v>
      </c>
      <c r="I2457" s="14" t="n">
        <v>12.5</v>
      </c>
      <c r="J2457" s="23" t="n">
        <f aca="false">IF(AND(E2457="Priority",ISNUMBER('Cost model'!N318)),'Cost model'!N318,'Cost model'!M318)</f>
        <v>14.5</v>
      </c>
      <c r="K2457" s="14" t="n">
        <f aca="false">J2457-H2457</f>
        <v>-1.05</v>
      </c>
      <c r="L2457" s="14" t="n">
        <f aca="false">G2457-H2457</f>
        <v>-3.05</v>
      </c>
    </row>
    <row r="2458" customFormat="false" ht="15" hidden="false" customHeight="false" outlineLevel="0" collapsed="false">
      <c r="A2458" s="2" t="s">
        <v>124</v>
      </c>
      <c r="B2458" s="2" t="s">
        <v>124</v>
      </c>
      <c r="C2458" s="2" t="s">
        <v>48</v>
      </c>
      <c r="D2458" s="2" t="s">
        <v>10</v>
      </c>
      <c r="E2458" s="2" t="s">
        <v>74</v>
      </c>
      <c r="F2458" s="2" t="s">
        <v>977</v>
      </c>
      <c r="G2458" s="14" t="n">
        <v>14.5</v>
      </c>
      <c r="H2458" s="14" t="n">
        <v>11.22</v>
      </c>
      <c r="I2458" s="14" t="n">
        <v>12.5</v>
      </c>
      <c r="J2458" s="23" t="n">
        <f aca="false">IF(AND(E2458="Priority",ISNUMBER('Cost model'!N318)),'Cost model'!N318,'Cost model'!M318)</f>
        <v>14.5</v>
      </c>
      <c r="K2458" s="14" t="n">
        <f aca="false">J2458-H2458</f>
        <v>3.28</v>
      </c>
      <c r="L2458" s="14" t="n">
        <f aca="false">G2458-H2458</f>
        <v>3.28</v>
      </c>
    </row>
    <row r="2459" customFormat="false" ht="15" hidden="false" customHeight="false" outlineLevel="0" collapsed="false">
      <c r="A2459" s="2" t="s">
        <v>174</v>
      </c>
      <c r="B2459" s="2" t="s">
        <v>174</v>
      </c>
      <c r="C2459" s="2" t="s">
        <v>49</v>
      </c>
      <c r="D2459" s="2" t="s">
        <v>12</v>
      </c>
      <c r="E2459" s="2" t="s">
        <v>74</v>
      </c>
      <c r="F2459" s="2" t="s">
        <v>977</v>
      </c>
      <c r="G2459" s="14" t="n">
        <v>50</v>
      </c>
      <c r="H2459" s="14" t="n">
        <v>24.5</v>
      </c>
      <c r="I2459" s="14" t="n">
        <v>19.5</v>
      </c>
      <c r="J2459" s="23" t="n">
        <f aca="false">IF(AND(E2459="Priority",ISNUMBER('Cost model'!N172)),'Cost model'!N172,'Cost model'!M172)</f>
        <v>45</v>
      </c>
      <c r="K2459" s="14" t="n">
        <f aca="false">J2459-H2459</f>
        <v>20.5</v>
      </c>
      <c r="L2459" s="14" t="n">
        <f aca="false">G2459-H2459</f>
        <v>25.5</v>
      </c>
    </row>
    <row r="2460" customFormat="false" ht="15" hidden="false" customHeight="false" outlineLevel="0" collapsed="false">
      <c r="A2460" s="2" t="s">
        <v>158</v>
      </c>
      <c r="B2460" s="2" t="s">
        <v>158</v>
      </c>
      <c r="C2460" s="2" t="s">
        <v>47</v>
      </c>
      <c r="D2460" s="2" t="s">
        <v>10</v>
      </c>
      <c r="E2460" s="2" t="s">
        <v>74</v>
      </c>
      <c r="F2460" s="2" t="s">
        <v>977</v>
      </c>
      <c r="G2460" s="14" t="n">
        <v>9.5</v>
      </c>
      <c r="H2460" s="14" t="n">
        <v>9.25</v>
      </c>
      <c r="I2460" s="14" t="n">
        <v>9.5</v>
      </c>
      <c r="J2460" s="23" t="n">
        <f aca="false">IF(AND(E2460="Priority",ISNUMBER('Cost model'!N422)),'Cost model'!N422,'Cost model'!M422)</f>
        <v>8.5</v>
      </c>
      <c r="K2460" s="14" t="n">
        <f aca="false">J2460-H2460</f>
        <v>-0.75</v>
      </c>
      <c r="L2460" s="14" t="n">
        <f aca="false">G2460-H2460</f>
        <v>0.25</v>
      </c>
    </row>
    <row r="2461" customFormat="false" ht="15" hidden="false" customHeight="false" outlineLevel="0" collapsed="false">
      <c r="A2461" s="2" t="s">
        <v>123</v>
      </c>
      <c r="B2461" s="2" t="s">
        <v>142</v>
      </c>
      <c r="C2461" s="2" t="s">
        <v>47</v>
      </c>
      <c r="D2461" s="2" t="s">
        <v>13</v>
      </c>
      <c r="E2461" s="2" t="s">
        <v>74</v>
      </c>
      <c r="F2461" s="2" t="s">
        <v>976</v>
      </c>
      <c r="G2461" s="14" t="n">
        <v>19.5</v>
      </c>
      <c r="H2461" s="14" t="n">
        <v>35.01</v>
      </c>
      <c r="I2461" s="14" t="n">
        <v>24.5</v>
      </c>
      <c r="J2461" s="23" t="n">
        <f aca="false">IF(AND(E2461="Priority",ISNUMBER('Cost model'!N23)),'Cost model'!N23,'Cost model'!M23)</f>
        <v>60</v>
      </c>
      <c r="K2461" s="14" t="n">
        <f aca="false">J2461-H2461</f>
        <v>24.99</v>
      </c>
      <c r="L2461" s="14" t="n">
        <f aca="false">G2461-H2461</f>
        <v>-15.51</v>
      </c>
    </row>
    <row r="2462" customFormat="false" ht="15" hidden="false" customHeight="false" outlineLevel="0" collapsed="false">
      <c r="A2462" s="2" t="s">
        <v>142</v>
      </c>
      <c r="B2462" s="2" t="s">
        <v>142</v>
      </c>
      <c r="C2462" s="2" t="s">
        <v>47</v>
      </c>
      <c r="D2462" s="2" t="s">
        <v>13</v>
      </c>
      <c r="E2462" s="2" t="s">
        <v>74</v>
      </c>
      <c r="F2462" s="2" t="s">
        <v>977</v>
      </c>
      <c r="G2462" s="14" t="n">
        <v>25</v>
      </c>
      <c r="H2462" s="14" t="n">
        <v>44.76</v>
      </c>
      <c r="I2462" s="14" t="n">
        <v>19</v>
      </c>
      <c r="J2462" s="23" t="n">
        <f aca="false">IF(AND(E2462="Priority",ISNUMBER('Cost model'!N638)),'Cost model'!N638,'Cost model'!M638)</f>
        <v>50</v>
      </c>
      <c r="K2462" s="14" t="n">
        <f aca="false">J2462-H2462</f>
        <v>5.24</v>
      </c>
      <c r="L2462" s="14" t="n">
        <f aca="false">G2462-H2462</f>
        <v>-19.76</v>
      </c>
    </row>
    <row r="2463" customFormat="false" ht="15" hidden="false" customHeight="false" outlineLevel="0" collapsed="false">
      <c r="A2463" s="2" t="s">
        <v>221</v>
      </c>
      <c r="B2463" s="2" t="s">
        <v>221</v>
      </c>
      <c r="C2463" s="2" t="s">
        <v>47</v>
      </c>
      <c r="D2463" s="2" t="s">
        <v>10</v>
      </c>
      <c r="E2463" s="2" t="s">
        <v>74</v>
      </c>
      <c r="F2463" s="2" t="s">
        <v>977</v>
      </c>
      <c r="G2463" s="14" t="n">
        <v>9.5</v>
      </c>
      <c r="H2463" s="14" t="n">
        <v>6.91</v>
      </c>
      <c r="I2463" s="14" t="n">
        <v>9.5</v>
      </c>
      <c r="J2463" s="23" t="n">
        <f aca="false">IF(AND(E2463="Priority",ISNUMBER('Cost model'!N737)),'Cost model'!N737,'Cost model'!M737)</f>
        <v>8.5</v>
      </c>
      <c r="K2463" s="14" t="n">
        <f aca="false">J2463-H2463</f>
        <v>1.59</v>
      </c>
      <c r="L2463" s="14" t="n">
        <f aca="false">G2463-H2463</f>
        <v>2.59</v>
      </c>
    </row>
    <row r="2464" customFormat="false" ht="15" hidden="false" customHeight="false" outlineLevel="0" collapsed="false">
      <c r="A2464" s="2" t="s">
        <v>142</v>
      </c>
      <c r="B2464" s="2" t="s">
        <v>142</v>
      </c>
      <c r="C2464" s="2" t="s">
        <v>48</v>
      </c>
      <c r="D2464" s="2" t="s">
        <v>12</v>
      </c>
      <c r="E2464" s="2" t="s">
        <v>74</v>
      </c>
      <c r="F2464" s="2" t="s">
        <v>977</v>
      </c>
      <c r="G2464" s="14" t="n">
        <v>12.5</v>
      </c>
      <c r="H2464" s="14" t="n">
        <v>55.95</v>
      </c>
      <c r="I2464" s="14" t="n">
        <v>12.5</v>
      </c>
      <c r="J2464" s="23" t="n">
        <f aca="false">IF(AND(E2464="Priority",ISNUMBER('Cost model'!N636)),'Cost model'!N636,'Cost model'!M636)</f>
        <v>40</v>
      </c>
      <c r="K2464" s="14" t="n">
        <f aca="false">J2464-H2464</f>
        <v>-15.95</v>
      </c>
      <c r="L2464" s="14" t="n">
        <f aca="false">G2464-H2464</f>
        <v>-43.45</v>
      </c>
    </row>
    <row r="2465" customFormat="false" ht="15" hidden="false" customHeight="false" outlineLevel="0" collapsed="false">
      <c r="A2465" s="2" t="s">
        <v>174</v>
      </c>
      <c r="B2465" s="2" t="s">
        <v>174</v>
      </c>
      <c r="C2465" s="2" t="s">
        <v>49</v>
      </c>
      <c r="D2465" s="2" t="s">
        <v>10</v>
      </c>
      <c r="E2465" s="2" t="s">
        <v>83</v>
      </c>
      <c r="F2465" s="2" t="s">
        <v>977</v>
      </c>
      <c r="G2465" s="14" t="n">
        <v>24.5</v>
      </c>
      <c r="H2465" s="14" t="n">
        <v>22.84</v>
      </c>
      <c r="I2465" s="14" t="n">
        <v>24.5</v>
      </c>
      <c r="J2465" s="23" t="n">
        <f aca="false">IF(AND(E2465="Priority",ISNUMBER('Cost model'!N169)),'Cost model'!N169,'Cost model'!M169)</f>
        <v>25.5</v>
      </c>
      <c r="K2465" s="14" t="n">
        <f aca="false">J2465-H2465</f>
        <v>2.66</v>
      </c>
      <c r="L2465" s="14" t="n">
        <f aca="false">G2465-H2465</f>
        <v>1.66</v>
      </c>
    </row>
    <row r="2466" customFormat="false" ht="15" hidden="false" customHeight="false" outlineLevel="0" collapsed="false">
      <c r="A2466" s="2" t="s">
        <v>142</v>
      </c>
      <c r="B2466" s="2" t="s">
        <v>142</v>
      </c>
      <c r="C2466" s="2" t="s">
        <v>49</v>
      </c>
      <c r="D2466" s="2" t="s">
        <v>12</v>
      </c>
      <c r="E2466" s="2" t="s">
        <v>74</v>
      </c>
      <c r="F2466" s="2" t="s">
        <v>977</v>
      </c>
      <c r="G2466" s="14" t="n">
        <v>19.5</v>
      </c>
      <c r="H2466" s="14" t="n">
        <v>39.34</v>
      </c>
      <c r="I2466" s="14" t="n">
        <v>19.5</v>
      </c>
      <c r="J2466" s="23" t="n">
        <f aca="false">IF(AND(E2466="Priority",ISNUMBER('Cost model'!N637)),'Cost model'!N637,'Cost model'!M637)</f>
        <v>45</v>
      </c>
      <c r="K2466" s="14" t="n">
        <f aca="false">J2466-H2466</f>
        <v>5.66</v>
      </c>
      <c r="L2466" s="14" t="n">
        <f aca="false">G2466-H2466</f>
        <v>-19.84</v>
      </c>
    </row>
    <row r="2467" customFormat="false" ht="15" hidden="false" customHeight="false" outlineLevel="0" collapsed="false">
      <c r="A2467" s="2" t="s">
        <v>124</v>
      </c>
      <c r="B2467" s="2" t="s">
        <v>124</v>
      </c>
      <c r="C2467" s="2" t="s">
        <v>47</v>
      </c>
      <c r="D2467" s="2" t="s">
        <v>10</v>
      </c>
      <c r="E2467" s="2" t="s">
        <v>74</v>
      </c>
      <c r="F2467" s="2" t="s">
        <v>977</v>
      </c>
      <c r="G2467" s="14" t="n">
        <v>19</v>
      </c>
      <c r="H2467" s="14" t="n">
        <v>41</v>
      </c>
      <c r="I2467" s="14" t="n">
        <v>9.5</v>
      </c>
      <c r="J2467" s="23" t="n">
        <f aca="false">IF(AND(E2467="Priority",ISNUMBER('Cost model'!N317)),'Cost model'!N317,'Cost model'!M317)</f>
        <v>10.5</v>
      </c>
      <c r="K2467" s="14" t="n">
        <f aca="false">J2467-H2467</f>
        <v>-30.5</v>
      </c>
      <c r="L2467" s="14" t="n">
        <f aca="false">G2467-H2467</f>
        <v>-22</v>
      </c>
    </row>
    <row r="2468" customFormat="false" ht="15" hidden="false" customHeight="false" outlineLevel="0" collapsed="false">
      <c r="A2468" s="2" t="s">
        <v>342</v>
      </c>
      <c r="B2468" s="2" t="s">
        <v>158</v>
      </c>
      <c r="C2468" s="2" t="s">
        <v>49</v>
      </c>
      <c r="D2468" s="2" t="s">
        <v>10</v>
      </c>
      <c r="E2468" s="2" t="s">
        <v>83</v>
      </c>
      <c r="F2468" s="2" t="s">
        <v>976</v>
      </c>
      <c r="G2468" s="14" t="n">
        <v>34.5</v>
      </c>
      <c r="H2468" s="14" t="n">
        <v>24.42</v>
      </c>
      <c r="I2468" s="14" t="n">
        <v>34.5</v>
      </c>
      <c r="J2468" s="23" t="n">
        <f aca="false">IF(AND(E2468="Priority",ISNUMBER('Cost model'!N214)),'Cost model'!N214,'Cost model'!M214)</f>
        <v>35</v>
      </c>
      <c r="K2468" s="14" t="n">
        <f aca="false">J2468-H2468</f>
        <v>10.58</v>
      </c>
      <c r="L2468" s="14" t="n">
        <f aca="false">G2468-H2468</f>
        <v>10.08</v>
      </c>
    </row>
    <row r="2469" customFormat="false" ht="15" hidden="false" customHeight="false" outlineLevel="0" collapsed="false">
      <c r="A2469" s="2" t="s">
        <v>124</v>
      </c>
      <c r="B2469" s="2" t="s">
        <v>124</v>
      </c>
      <c r="C2469" s="2" t="s">
        <v>47</v>
      </c>
      <c r="D2469" s="2" t="s">
        <v>10</v>
      </c>
      <c r="E2469" s="2" t="s">
        <v>83</v>
      </c>
      <c r="F2469" s="2" t="s">
        <v>977</v>
      </c>
      <c r="G2469" s="14" t="n">
        <v>14.5</v>
      </c>
      <c r="H2469" s="14" t="n">
        <v>22.84</v>
      </c>
      <c r="I2469" s="14" t="n">
        <v>14.5</v>
      </c>
      <c r="J2469" s="23" t="n">
        <f aca="false">IF(AND(E2469="Priority",ISNUMBER('Cost model'!N317)),'Cost model'!N317,'Cost model'!M317)</f>
        <v>15.5</v>
      </c>
      <c r="K2469" s="14" t="n">
        <f aca="false">J2469-H2469</f>
        <v>-7.34</v>
      </c>
      <c r="L2469" s="14" t="n">
        <f aca="false">G2469-H2469</f>
        <v>-8.34</v>
      </c>
    </row>
    <row r="2470" customFormat="false" ht="15" hidden="false" customHeight="false" outlineLevel="0" collapsed="false">
      <c r="A2470" s="2" t="s">
        <v>124</v>
      </c>
      <c r="B2470" s="2" t="s">
        <v>124</v>
      </c>
      <c r="C2470" s="2" t="s">
        <v>47</v>
      </c>
      <c r="D2470" s="2" t="s">
        <v>10</v>
      </c>
      <c r="E2470" s="2" t="s">
        <v>74</v>
      </c>
      <c r="F2470" s="2" t="s">
        <v>977</v>
      </c>
      <c r="G2470" s="14" t="n">
        <v>9.5</v>
      </c>
      <c r="H2470" s="14" t="n">
        <v>6.88</v>
      </c>
      <c r="I2470" s="14" t="n">
        <v>9.5</v>
      </c>
      <c r="J2470" s="23" t="n">
        <f aca="false">IF(AND(E2470="Priority",ISNUMBER('Cost model'!N317)),'Cost model'!N317,'Cost model'!M317)</f>
        <v>10.5</v>
      </c>
      <c r="K2470" s="14" t="n">
        <f aca="false">J2470-H2470</f>
        <v>3.62</v>
      </c>
      <c r="L2470" s="14" t="n">
        <f aca="false">G2470-H2470</f>
        <v>2.62</v>
      </c>
    </row>
    <row r="2471" customFormat="false" ht="15" hidden="false" customHeight="false" outlineLevel="0" collapsed="false">
      <c r="A2471" s="2" t="s">
        <v>174</v>
      </c>
      <c r="B2471" s="2" t="s">
        <v>174</v>
      </c>
      <c r="C2471" s="2" t="s">
        <v>48</v>
      </c>
      <c r="D2471" s="2" t="s">
        <v>10</v>
      </c>
      <c r="E2471" s="2" t="s">
        <v>74</v>
      </c>
      <c r="F2471" s="2" t="s">
        <v>977</v>
      </c>
      <c r="G2471" s="14" t="n">
        <v>12.5</v>
      </c>
      <c r="H2471" s="14" t="n">
        <v>7.21</v>
      </c>
      <c r="I2471" s="14" t="n">
        <v>12.5</v>
      </c>
      <c r="J2471" s="23" t="n">
        <f aca="false">IF(AND(E2471="Priority",ISNUMBER('Cost model'!N168)),'Cost model'!N168,'Cost model'!M168)</f>
        <v>13.5</v>
      </c>
      <c r="K2471" s="14" t="n">
        <f aca="false">J2471-H2471</f>
        <v>6.29</v>
      </c>
      <c r="L2471" s="14" t="n">
        <f aca="false">G2471-H2471</f>
        <v>5.29</v>
      </c>
    </row>
    <row r="2472" customFormat="false" ht="15" hidden="false" customHeight="false" outlineLevel="0" collapsed="false">
      <c r="A2472" s="2" t="s">
        <v>174</v>
      </c>
      <c r="B2472" s="2" t="s">
        <v>142</v>
      </c>
      <c r="C2472" s="2" t="s">
        <v>47</v>
      </c>
      <c r="D2472" s="2" t="s">
        <v>12</v>
      </c>
      <c r="E2472" s="2" t="s">
        <v>74</v>
      </c>
      <c r="F2472" s="2" t="s">
        <v>976</v>
      </c>
      <c r="G2472" s="14" t="n">
        <v>19</v>
      </c>
      <c r="H2472" s="14" t="n">
        <v>41.48</v>
      </c>
      <c r="I2472" s="14" t="n">
        <v>9.5</v>
      </c>
      <c r="J2472" s="23" t="n">
        <f aca="false">IF(AND(E2472="Priority",ISNUMBER('Cost model'!N125)),'Cost model'!N125,'Cost model'!M125)</f>
        <v>40</v>
      </c>
      <c r="K2472" s="14" t="n">
        <f aca="false">J2472-H2472</f>
        <v>-1.48</v>
      </c>
      <c r="L2472" s="14" t="n">
        <f aca="false">G2472-H2472</f>
        <v>-22.48</v>
      </c>
    </row>
    <row r="2473" customFormat="false" ht="15" hidden="false" customHeight="false" outlineLevel="0" collapsed="false">
      <c r="A2473" s="2" t="s">
        <v>158</v>
      </c>
      <c r="B2473" s="2" t="s">
        <v>158</v>
      </c>
      <c r="C2473" s="2" t="s">
        <v>47</v>
      </c>
      <c r="D2473" s="2" t="s">
        <v>10</v>
      </c>
      <c r="E2473" s="2" t="s">
        <v>74</v>
      </c>
      <c r="F2473" s="2" t="s">
        <v>977</v>
      </c>
      <c r="G2473" s="14" t="n">
        <v>9.5</v>
      </c>
      <c r="H2473" s="14" t="n">
        <v>9.94</v>
      </c>
      <c r="I2473" s="14" t="n">
        <v>9.5</v>
      </c>
      <c r="J2473" s="23" t="n">
        <f aca="false">IF(AND(E2473="Priority",ISNUMBER('Cost model'!N422)),'Cost model'!N422,'Cost model'!M422)</f>
        <v>8.5</v>
      </c>
      <c r="K2473" s="14" t="n">
        <f aca="false">J2473-H2473</f>
        <v>-1.44</v>
      </c>
      <c r="L2473" s="14" t="n">
        <f aca="false">G2473-H2473</f>
        <v>-0.44</v>
      </c>
    </row>
    <row r="2474" customFormat="false" ht="15" hidden="false" customHeight="false" outlineLevel="0" collapsed="false">
      <c r="A2474" s="2" t="s">
        <v>174</v>
      </c>
      <c r="B2474" s="2" t="s">
        <v>174</v>
      </c>
      <c r="C2474" s="2" t="s">
        <v>47</v>
      </c>
      <c r="D2474" s="2" t="s">
        <v>10</v>
      </c>
      <c r="E2474" s="2" t="s">
        <v>74</v>
      </c>
      <c r="F2474" s="2" t="s">
        <v>977</v>
      </c>
      <c r="G2474" s="14" t="n">
        <v>9.5</v>
      </c>
      <c r="H2474" s="14" t="n">
        <v>7.21</v>
      </c>
      <c r="I2474" s="14" t="n">
        <v>9.5</v>
      </c>
      <c r="J2474" s="23" t="n">
        <f aca="false">IF(AND(E2474="Priority",ISNUMBER('Cost model'!N167)),'Cost model'!N167,'Cost model'!M167)</f>
        <v>8.5</v>
      </c>
      <c r="K2474" s="14" t="n">
        <f aca="false">J2474-H2474</f>
        <v>1.29</v>
      </c>
      <c r="L2474" s="14" t="n">
        <f aca="false">G2474-H2474</f>
        <v>2.29</v>
      </c>
    </row>
    <row r="2475" customFormat="false" ht="15" hidden="false" customHeight="false" outlineLevel="0" collapsed="false">
      <c r="A2475" s="2" t="s">
        <v>221</v>
      </c>
      <c r="B2475" s="2" t="s">
        <v>174</v>
      </c>
      <c r="C2475" s="2" t="s">
        <v>48</v>
      </c>
      <c r="D2475" s="2" t="s">
        <v>10</v>
      </c>
      <c r="E2475" s="2" t="s">
        <v>74</v>
      </c>
      <c r="F2475" s="2" t="s">
        <v>976</v>
      </c>
      <c r="G2475" s="14" t="n">
        <v>12.5</v>
      </c>
      <c r="H2475" s="14" t="n">
        <v>8.78</v>
      </c>
      <c r="I2475" s="14" t="n">
        <v>19.5</v>
      </c>
      <c r="J2475" s="23" t="n">
        <f aca="false">IF(AND(E2475="Priority",ISNUMBER('Cost model'!N783)),'Cost model'!N783,'Cost model'!M783)</f>
        <v>12.5</v>
      </c>
      <c r="K2475" s="14" t="n">
        <f aca="false">J2475-H2475</f>
        <v>3.72</v>
      </c>
      <c r="L2475" s="14" t="n">
        <f aca="false">G2475-H2475</f>
        <v>3.72</v>
      </c>
    </row>
    <row r="2476" customFormat="false" ht="15" hidden="false" customHeight="false" outlineLevel="0" collapsed="false">
      <c r="A2476" s="2" t="s">
        <v>174</v>
      </c>
      <c r="B2476" s="2" t="s">
        <v>142</v>
      </c>
      <c r="C2476" s="2" t="s">
        <v>47</v>
      </c>
      <c r="D2476" s="2" t="s">
        <v>12</v>
      </c>
      <c r="E2476" s="2" t="s">
        <v>74</v>
      </c>
      <c r="F2476" s="2" t="s">
        <v>976</v>
      </c>
      <c r="G2476" s="14" t="n">
        <v>9.5</v>
      </c>
      <c r="H2476" s="14" t="n">
        <v>57.5</v>
      </c>
      <c r="I2476" s="14" t="n">
        <v>9.5</v>
      </c>
      <c r="J2476" s="23" t="n">
        <f aca="false">IF(AND(E2476="Priority",ISNUMBER('Cost model'!N125)),'Cost model'!N125,'Cost model'!M125)</f>
        <v>40</v>
      </c>
      <c r="K2476" s="14" t="n">
        <f aca="false">J2476-H2476</f>
        <v>-17.5</v>
      </c>
      <c r="L2476" s="14" t="n">
        <f aca="false">G2476-H2476</f>
        <v>-48</v>
      </c>
    </row>
    <row r="2477" customFormat="false" ht="15" hidden="false" customHeight="false" outlineLevel="0" collapsed="false">
      <c r="A2477" s="2" t="s">
        <v>174</v>
      </c>
      <c r="B2477" s="2" t="s">
        <v>174</v>
      </c>
      <c r="C2477" s="2" t="s">
        <v>49</v>
      </c>
      <c r="D2477" s="2" t="s">
        <v>12</v>
      </c>
      <c r="E2477" s="2" t="s">
        <v>74</v>
      </c>
      <c r="F2477" s="2" t="s">
        <v>977</v>
      </c>
      <c r="G2477" s="14" t="n">
        <v>19.5</v>
      </c>
      <c r="H2477" s="14" t="n">
        <v>41</v>
      </c>
      <c r="I2477" s="14" t="n">
        <v>19.5</v>
      </c>
      <c r="J2477" s="23" t="n">
        <f aca="false">IF(AND(E2477="Priority",ISNUMBER('Cost model'!N172)),'Cost model'!N172,'Cost model'!M172)</f>
        <v>45</v>
      </c>
      <c r="K2477" s="14" t="n">
        <f aca="false">J2477-H2477</f>
        <v>4</v>
      </c>
      <c r="L2477" s="14" t="n">
        <f aca="false">G2477-H2477</f>
        <v>-21.5</v>
      </c>
    </row>
    <row r="2478" customFormat="false" ht="15" hidden="false" customHeight="false" outlineLevel="0" collapsed="false">
      <c r="A2478" s="2" t="s">
        <v>174</v>
      </c>
      <c r="B2478" s="2" t="s">
        <v>174</v>
      </c>
      <c r="C2478" s="2" t="s">
        <v>47</v>
      </c>
      <c r="D2478" s="2" t="s">
        <v>10</v>
      </c>
      <c r="E2478" s="2" t="s">
        <v>74</v>
      </c>
      <c r="F2478" s="2" t="s">
        <v>977</v>
      </c>
      <c r="G2478" s="14" t="n">
        <v>9.5</v>
      </c>
      <c r="H2478" s="14" t="n">
        <v>9.87</v>
      </c>
      <c r="I2478" s="14" t="n">
        <v>9.5</v>
      </c>
      <c r="J2478" s="23" t="n">
        <f aca="false">IF(AND(E2478="Priority",ISNUMBER('Cost model'!N167)),'Cost model'!N167,'Cost model'!M167)</f>
        <v>8.5</v>
      </c>
      <c r="K2478" s="14" t="n">
        <f aca="false">J2478-H2478</f>
        <v>-1.37</v>
      </c>
      <c r="L2478" s="14" t="n">
        <f aca="false">G2478-H2478</f>
        <v>-0.369999999999999</v>
      </c>
    </row>
    <row r="2479" customFormat="false" ht="15" hidden="false" customHeight="false" outlineLevel="0" collapsed="false">
      <c r="A2479" s="2" t="s">
        <v>124</v>
      </c>
      <c r="B2479" s="2" t="s">
        <v>142</v>
      </c>
      <c r="C2479" s="2" t="s">
        <v>48</v>
      </c>
      <c r="D2479" s="2" t="s">
        <v>12</v>
      </c>
      <c r="E2479" s="2" t="s">
        <v>74</v>
      </c>
      <c r="F2479" s="2" t="s">
        <v>976</v>
      </c>
      <c r="G2479" s="14" t="n">
        <v>12.5</v>
      </c>
      <c r="H2479" s="14" t="n">
        <v>44.44</v>
      </c>
      <c r="I2479" s="14" t="n">
        <v>19.5</v>
      </c>
      <c r="J2479" s="23" t="n">
        <f aca="false">IF(AND(E2479="Priority",ISNUMBER('Cost model'!N336)),'Cost model'!N336,'Cost model'!M336)</f>
        <v>50</v>
      </c>
      <c r="K2479" s="14" t="n">
        <f aca="false">J2479-H2479</f>
        <v>5.56</v>
      </c>
      <c r="L2479" s="14" t="n">
        <f aca="false">G2479-H2479</f>
        <v>-31.94</v>
      </c>
    </row>
    <row r="2480" customFormat="false" ht="15" hidden="false" customHeight="false" outlineLevel="0" collapsed="false">
      <c r="A2480" s="2" t="s">
        <v>174</v>
      </c>
      <c r="B2480" s="2" t="s">
        <v>142</v>
      </c>
      <c r="C2480" s="2" t="s">
        <v>48</v>
      </c>
      <c r="D2480" s="2" t="s">
        <v>13</v>
      </c>
      <c r="E2480" s="2" t="s">
        <v>74</v>
      </c>
      <c r="F2480" s="2" t="s">
        <v>976</v>
      </c>
      <c r="G2480" s="14" t="n">
        <v>12.5</v>
      </c>
      <c r="H2480" s="14" t="n">
        <v>62.99</v>
      </c>
      <c r="I2480" s="14" t="n">
        <v>24.5</v>
      </c>
      <c r="J2480" s="23" t="n">
        <f aca="false">IF(AND(E2480="Priority",ISNUMBER('Cost model'!N129)),'Cost model'!N129,'Cost model'!M129)</f>
        <v>75</v>
      </c>
      <c r="K2480" s="14" t="n">
        <f aca="false">J2480-H2480</f>
        <v>12.01</v>
      </c>
      <c r="L2480" s="14" t="n">
        <f aca="false">G2480-H2480</f>
        <v>-50.49</v>
      </c>
    </row>
    <row r="2481" customFormat="false" ht="15" hidden="false" customHeight="false" outlineLevel="0" collapsed="false">
      <c r="A2481" s="2" t="s">
        <v>174</v>
      </c>
      <c r="B2481" s="2" t="s">
        <v>174</v>
      </c>
      <c r="C2481" s="2" t="s">
        <v>48</v>
      </c>
      <c r="D2481" s="2" t="s">
        <v>12</v>
      </c>
      <c r="E2481" s="2" t="s">
        <v>74</v>
      </c>
      <c r="F2481" s="2" t="s">
        <v>977</v>
      </c>
      <c r="G2481" s="14" t="n">
        <v>12.5</v>
      </c>
      <c r="H2481" s="14" t="n">
        <v>18.58</v>
      </c>
      <c r="I2481" s="14" t="n">
        <v>12.5</v>
      </c>
      <c r="J2481" s="23" t="n">
        <f aca="false">IF(AND(E2481="Priority",ISNUMBER('Cost model'!N171)),'Cost model'!N171,'Cost model'!M171)</f>
        <v>40</v>
      </c>
      <c r="K2481" s="14" t="n">
        <f aca="false">J2481-H2481</f>
        <v>21.42</v>
      </c>
      <c r="L2481" s="14" t="n">
        <f aca="false">G2481-H2481</f>
        <v>-6.08</v>
      </c>
    </row>
    <row r="2482" customFormat="false" ht="15" hidden="false" customHeight="false" outlineLevel="0" collapsed="false">
      <c r="A2482" s="2" t="s">
        <v>142</v>
      </c>
      <c r="B2482" s="2" t="s">
        <v>142</v>
      </c>
      <c r="C2482" s="2" t="s">
        <v>49</v>
      </c>
      <c r="D2482" s="2" t="s">
        <v>10</v>
      </c>
      <c r="E2482" s="2" t="s">
        <v>83</v>
      </c>
      <c r="F2482" s="2" t="s">
        <v>977</v>
      </c>
      <c r="G2482" s="14" t="n">
        <v>24.5</v>
      </c>
      <c r="H2482" s="14" t="n">
        <v>10.05</v>
      </c>
      <c r="I2482" s="14" t="n">
        <v>24.5</v>
      </c>
      <c r="J2482" s="23" t="n">
        <f aca="false">IF(AND(E2482="Priority",ISNUMBER('Cost model'!N634)),'Cost model'!N634,'Cost model'!M634)</f>
        <v>21.5</v>
      </c>
      <c r="K2482" s="14" t="n">
        <f aca="false">J2482-H2482</f>
        <v>11.45</v>
      </c>
      <c r="L2482" s="14" t="n">
        <f aca="false">G2482-H2482</f>
        <v>14.45</v>
      </c>
    </row>
    <row r="2483" customFormat="false" ht="15" hidden="false" customHeight="false" outlineLevel="0" collapsed="false">
      <c r="A2483" s="2" t="s">
        <v>174</v>
      </c>
      <c r="B2483" s="2" t="s">
        <v>174</v>
      </c>
      <c r="C2483" s="2" t="s">
        <v>47</v>
      </c>
      <c r="D2483" s="2" t="s">
        <v>10</v>
      </c>
      <c r="E2483" s="2" t="s">
        <v>74</v>
      </c>
      <c r="F2483" s="2" t="s">
        <v>977</v>
      </c>
      <c r="G2483" s="14" t="n">
        <v>9.5</v>
      </c>
      <c r="H2483" s="14" t="n">
        <v>7.21</v>
      </c>
      <c r="I2483" s="14" t="n">
        <v>9.5</v>
      </c>
      <c r="J2483" s="23" t="n">
        <f aca="false">IF(AND(E2483="Priority",ISNUMBER('Cost model'!N167)),'Cost model'!N167,'Cost model'!M167)</f>
        <v>8.5</v>
      </c>
      <c r="K2483" s="14" t="n">
        <f aca="false">J2483-H2483</f>
        <v>1.29</v>
      </c>
      <c r="L2483" s="14" t="n">
        <f aca="false">G2483-H2483</f>
        <v>2.29</v>
      </c>
    </row>
    <row r="2484" customFormat="false" ht="15" hidden="false" customHeight="false" outlineLevel="0" collapsed="false">
      <c r="A2484" s="2" t="s">
        <v>174</v>
      </c>
      <c r="B2484" s="2" t="s">
        <v>174</v>
      </c>
      <c r="C2484" s="2" t="s">
        <v>49</v>
      </c>
      <c r="D2484" s="2" t="s">
        <v>12</v>
      </c>
      <c r="E2484" s="2" t="s">
        <v>83</v>
      </c>
      <c r="F2484" s="2" t="s">
        <v>977</v>
      </c>
      <c r="G2484" s="14" t="n">
        <v>29.5</v>
      </c>
      <c r="H2484" s="14" t="n">
        <v>59.4</v>
      </c>
      <c r="I2484" s="14" t="n">
        <v>29.5</v>
      </c>
      <c r="J2484" s="23" t="n">
        <f aca="false">IF(AND(E2484="Priority",ISNUMBER('Cost model'!N172)),'Cost model'!N172,'Cost model'!M172)</f>
        <v>60</v>
      </c>
      <c r="K2484" s="14" t="n">
        <f aca="false">J2484-H2484</f>
        <v>0.600000000000001</v>
      </c>
      <c r="L2484" s="14" t="n">
        <f aca="false">G2484-H2484</f>
        <v>-29.9</v>
      </c>
    </row>
    <row r="2485" customFormat="false" ht="15" hidden="false" customHeight="false" outlineLevel="0" collapsed="false">
      <c r="A2485" s="2" t="s">
        <v>174</v>
      </c>
      <c r="B2485" s="2" t="s">
        <v>174</v>
      </c>
      <c r="C2485" s="2" t="s">
        <v>48</v>
      </c>
      <c r="D2485" s="2" t="s">
        <v>10</v>
      </c>
      <c r="E2485" s="2" t="s">
        <v>83</v>
      </c>
      <c r="F2485" s="2" t="s">
        <v>977</v>
      </c>
      <c r="G2485" s="14" t="n">
        <v>17.5</v>
      </c>
      <c r="H2485" s="14" t="n">
        <v>20.13</v>
      </c>
      <c r="I2485" s="14" t="n">
        <v>17.5</v>
      </c>
      <c r="J2485" s="23" t="n">
        <f aca="false">IF(AND(E2485="Priority",ISNUMBER('Cost model'!N168)),'Cost model'!N168,'Cost model'!M168)</f>
        <v>18.5</v>
      </c>
      <c r="K2485" s="14" t="n">
        <f aca="false">J2485-H2485</f>
        <v>-1.63</v>
      </c>
      <c r="L2485" s="14" t="n">
        <f aca="false">G2485-H2485</f>
        <v>-2.63</v>
      </c>
    </row>
    <row r="2486" customFormat="false" ht="15" hidden="false" customHeight="false" outlineLevel="0" collapsed="false">
      <c r="A2486" s="2" t="s">
        <v>221</v>
      </c>
      <c r="B2486" s="2" t="s">
        <v>221</v>
      </c>
      <c r="C2486" s="2" t="s">
        <v>49</v>
      </c>
      <c r="D2486" s="2" t="s">
        <v>10</v>
      </c>
      <c r="E2486" s="2" t="s">
        <v>74</v>
      </c>
      <c r="F2486" s="2" t="s">
        <v>977</v>
      </c>
      <c r="G2486" s="14" t="n">
        <v>19.5</v>
      </c>
      <c r="H2486" s="14" t="n">
        <v>56.43</v>
      </c>
      <c r="I2486" s="14" t="n">
        <v>17.5</v>
      </c>
      <c r="J2486" s="23" t="n">
        <f aca="false">IF(AND(E2486="Priority",ISNUMBER('Cost model'!N739)),'Cost model'!N739,'Cost model'!M739)</f>
        <v>17.5</v>
      </c>
      <c r="K2486" s="14" t="n">
        <f aca="false">J2486-H2486</f>
        <v>-38.93</v>
      </c>
      <c r="L2486" s="14" t="n">
        <f aca="false">G2486-H2486</f>
        <v>-36.93</v>
      </c>
    </row>
    <row r="2487" customFormat="false" ht="15" hidden="false" customHeight="false" outlineLevel="0" collapsed="false">
      <c r="A2487" s="2" t="s">
        <v>142</v>
      </c>
      <c r="B2487" s="2" t="s">
        <v>142</v>
      </c>
      <c r="C2487" s="2" t="s">
        <v>47</v>
      </c>
      <c r="D2487" s="2" t="s">
        <v>10</v>
      </c>
      <c r="E2487" s="2" t="s">
        <v>74</v>
      </c>
      <c r="F2487" s="2" t="s">
        <v>977</v>
      </c>
      <c r="G2487" s="14" t="n">
        <v>9.5</v>
      </c>
      <c r="H2487" s="14" t="n">
        <v>22.84</v>
      </c>
      <c r="I2487" s="14" t="n">
        <v>9.5</v>
      </c>
      <c r="J2487" s="23" t="n">
        <f aca="false">IF(AND(E2487="Priority",ISNUMBER('Cost model'!N632)),'Cost model'!N632,'Cost model'!M632)</f>
        <v>9.5</v>
      </c>
      <c r="K2487" s="14" t="n">
        <f aca="false">J2487-H2487</f>
        <v>-13.34</v>
      </c>
      <c r="L2487" s="14" t="n">
        <f aca="false">G2487-H2487</f>
        <v>-13.34</v>
      </c>
    </row>
    <row r="2488" customFormat="false" ht="15" hidden="false" customHeight="false" outlineLevel="0" collapsed="false">
      <c r="A2488" s="2" t="s">
        <v>174</v>
      </c>
      <c r="B2488" s="2" t="s">
        <v>174</v>
      </c>
      <c r="C2488" s="2" t="s">
        <v>48</v>
      </c>
      <c r="D2488" s="2" t="s">
        <v>10</v>
      </c>
      <c r="E2488" s="2" t="s">
        <v>83</v>
      </c>
      <c r="F2488" s="2" t="s">
        <v>977</v>
      </c>
      <c r="G2488" s="14" t="n">
        <v>17.5</v>
      </c>
      <c r="H2488" s="14" t="n">
        <v>11.52</v>
      </c>
      <c r="I2488" s="14" t="n">
        <v>17.5</v>
      </c>
      <c r="J2488" s="23" t="n">
        <f aca="false">IF(AND(E2488="Priority",ISNUMBER('Cost model'!N168)),'Cost model'!N168,'Cost model'!M168)</f>
        <v>18.5</v>
      </c>
      <c r="K2488" s="14" t="n">
        <f aca="false">J2488-H2488</f>
        <v>6.98</v>
      </c>
      <c r="L2488" s="14" t="n">
        <f aca="false">G2488-H2488</f>
        <v>5.98</v>
      </c>
    </row>
    <row r="2489" customFormat="false" ht="15" hidden="false" customHeight="false" outlineLevel="0" collapsed="false">
      <c r="A2489" s="2" t="s">
        <v>174</v>
      </c>
      <c r="B2489" s="2" t="s">
        <v>174</v>
      </c>
      <c r="C2489" s="2" t="s">
        <v>47</v>
      </c>
      <c r="D2489" s="2" t="s">
        <v>10</v>
      </c>
      <c r="E2489" s="2" t="s">
        <v>74</v>
      </c>
      <c r="F2489" s="2" t="s">
        <v>977</v>
      </c>
      <c r="G2489" s="14" t="n">
        <v>9.5</v>
      </c>
      <c r="H2489" s="14" t="n">
        <v>9.61</v>
      </c>
      <c r="I2489" s="14" t="n">
        <v>9.5</v>
      </c>
      <c r="J2489" s="23" t="n">
        <f aca="false">IF(AND(E2489="Priority",ISNUMBER('Cost model'!N167)),'Cost model'!N167,'Cost model'!M167)</f>
        <v>8.5</v>
      </c>
      <c r="K2489" s="14" t="n">
        <f aca="false">J2489-H2489</f>
        <v>-1.11</v>
      </c>
      <c r="L2489" s="14" t="n">
        <f aca="false">G2489-H2489</f>
        <v>-0.109999999999999</v>
      </c>
    </row>
    <row r="2490" customFormat="false" ht="15" hidden="false" customHeight="false" outlineLevel="0" collapsed="false">
      <c r="A2490" s="2" t="s">
        <v>221</v>
      </c>
      <c r="B2490" s="2" t="s">
        <v>221</v>
      </c>
      <c r="C2490" s="2" t="s">
        <v>49</v>
      </c>
      <c r="D2490" s="2" t="s">
        <v>12</v>
      </c>
      <c r="E2490" s="2" t="s">
        <v>83</v>
      </c>
      <c r="F2490" s="2" t="s">
        <v>977</v>
      </c>
      <c r="G2490" s="14" t="n">
        <v>29.5</v>
      </c>
      <c r="H2490" s="14" t="n">
        <v>56.43</v>
      </c>
      <c r="I2490" s="14" t="n">
        <v>29.5</v>
      </c>
      <c r="J2490" s="23" t="n">
        <f aca="false">IF(AND(E2490="Priority",ISNUMBER('Cost model'!N742)),'Cost model'!N742,'Cost model'!M742)</f>
        <v>80</v>
      </c>
      <c r="K2490" s="14" t="n">
        <f aca="false">J2490-H2490</f>
        <v>23.57</v>
      </c>
      <c r="L2490" s="14" t="n">
        <f aca="false">G2490-H2490</f>
        <v>-26.93</v>
      </c>
    </row>
    <row r="2491" customFormat="false" ht="15" hidden="false" customHeight="false" outlineLevel="0" collapsed="false">
      <c r="A2491" s="2" t="s">
        <v>124</v>
      </c>
      <c r="B2491" s="2" t="s">
        <v>124</v>
      </c>
      <c r="C2491" s="2" t="s">
        <v>48</v>
      </c>
      <c r="D2491" s="2" t="s">
        <v>10</v>
      </c>
      <c r="E2491" s="2" t="s">
        <v>74</v>
      </c>
      <c r="F2491" s="2" t="s">
        <v>977</v>
      </c>
      <c r="G2491" s="14" t="n">
        <v>12.5</v>
      </c>
      <c r="H2491" s="14" t="n">
        <v>13.95</v>
      </c>
      <c r="I2491" s="14" t="n">
        <v>12.5</v>
      </c>
      <c r="J2491" s="23" t="n">
        <f aca="false">IF(AND(E2491="Priority",ISNUMBER('Cost model'!N318)),'Cost model'!N318,'Cost model'!M318)</f>
        <v>14.5</v>
      </c>
      <c r="K2491" s="14" t="n">
        <f aca="false">J2491-H2491</f>
        <v>0.550000000000001</v>
      </c>
      <c r="L2491" s="14" t="n">
        <f aca="false">G2491-H2491</f>
        <v>-1.45</v>
      </c>
    </row>
    <row r="2492" customFormat="false" ht="15" hidden="false" customHeight="false" outlineLevel="0" collapsed="false">
      <c r="A2492" s="2" t="s">
        <v>124</v>
      </c>
      <c r="B2492" s="2" t="s">
        <v>124</v>
      </c>
      <c r="C2492" s="2" t="s">
        <v>48</v>
      </c>
      <c r="D2492" s="2" t="s">
        <v>14</v>
      </c>
      <c r="E2492" s="2" t="s">
        <v>74</v>
      </c>
      <c r="F2492" s="2" t="s">
        <v>977</v>
      </c>
      <c r="G2492" s="14" t="n">
        <v>24.5</v>
      </c>
      <c r="H2492" s="14" t="n">
        <v>96.29</v>
      </c>
      <c r="I2492" s="14" t="n">
        <v>45</v>
      </c>
      <c r="J2492" s="23" t="n">
        <f aca="false">IF(AND(E2492="Priority",ISNUMBER('Cost model'!N327)),'Cost model'!N327,'Cost model'!M327)</f>
        <v>130</v>
      </c>
      <c r="K2492" s="14" t="n">
        <f aca="false">J2492-H2492</f>
        <v>33.71</v>
      </c>
      <c r="L2492" s="14" t="n">
        <f aca="false">G2492-H2492</f>
        <v>-71.79</v>
      </c>
    </row>
    <row r="2493" customFormat="false" ht="15" hidden="false" customHeight="false" outlineLevel="0" collapsed="false">
      <c r="A2493" s="2" t="s">
        <v>124</v>
      </c>
      <c r="B2493" s="2" t="s">
        <v>124</v>
      </c>
      <c r="C2493" s="2" t="s">
        <v>49</v>
      </c>
      <c r="D2493" s="2" t="s">
        <v>10</v>
      </c>
      <c r="E2493" s="2" t="s">
        <v>74</v>
      </c>
      <c r="F2493" s="2" t="s">
        <v>977</v>
      </c>
      <c r="G2493" s="14" t="n">
        <v>17.5</v>
      </c>
      <c r="H2493" s="14" t="n">
        <v>15.05</v>
      </c>
      <c r="I2493" s="14" t="n">
        <v>17.5</v>
      </c>
      <c r="J2493" s="23" t="n">
        <f aca="false">IF(AND(E2493="Priority",ISNUMBER('Cost model'!N319)),'Cost model'!N319,'Cost model'!M319)</f>
        <v>16.5</v>
      </c>
      <c r="K2493" s="14" t="n">
        <f aca="false">J2493-H2493</f>
        <v>1.45</v>
      </c>
      <c r="L2493" s="14" t="n">
        <f aca="false">G2493-H2493</f>
        <v>2.45</v>
      </c>
    </row>
    <row r="2494" customFormat="false" ht="15" hidden="false" customHeight="false" outlineLevel="0" collapsed="false">
      <c r="A2494" s="2" t="s">
        <v>124</v>
      </c>
      <c r="B2494" s="2" t="s">
        <v>158</v>
      </c>
      <c r="C2494" s="2" t="s">
        <v>48</v>
      </c>
      <c r="D2494" s="2" t="s">
        <v>10</v>
      </c>
      <c r="E2494" s="2" t="s">
        <v>74</v>
      </c>
      <c r="F2494" s="2" t="s">
        <v>976</v>
      </c>
      <c r="G2494" s="14" t="n">
        <v>17.5</v>
      </c>
      <c r="H2494" s="14" t="n">
        <v>20.13</v>
      </c>
      <c r="I2494" s="14" t="n">
        <v>14.5</v>
      </c>
      <c r="J2494" s="23" t="n">
        <f aca="false">IF(AND(E2494="Priority",ISNUMBER('Cost model'!N348)),'Cost model'!N348,'Cost model'!M348)</f>
        <v>17.5</v>
      </c>
      <c r="K2494" s="14" t="n">
        <f aca="false">J2494-H2494</f>
        <v>-2.63</v>
      </c>
      <c r="L2494" s="14" t="n">
        <f aca="false">G2494-H2494</f>
        <v>-2.63</v>
      </c>
    </row>
    <row r="2495" customFormat="false" ht="15" hidden="false" customHeight="false" outlineLevel="0" collapsed="false">
      <c r="A2495" s="2" t="s">
        <v>221</v>
      </c>
      <c r="B2495" s="2" t="s">
        <v>221</v>
      </c>
      <c r="C2495" s="2" t="s">
        <v>49</v>
      </c>
      <c r="D2495" s="2" t="s">
        <v>12</v>
      </c>
      <c r="E2495" s="2" t="s">
        <v>83</v>
      </c>
      <c r="F2495" s="2" t="s">
        <v>977</v>
      </c>
      <c r="G2495" s="14" t="n">
        <v>29.5</v>
      </c>
      <c r="H2495" s="14" t="n">
        <v>100.32</v>
      </c>
      <c r="I2495" s="14" t="n">
        <v>29.5</v>
      </c>
      <c r="J2495" s="23" t="n">
        <f aca="false">IF(AND(E2495="Priority",ISNUMBER('Cost model'!N742)),'Cost model'!N742,'Cost model'!M742)</f>
        <v>80</v>
      </c>
      <c r="K2495" s="14" t="n">
        <f aca="false">J2495-H2495</f>
        <v>-20.32</v>
      </c>
      <c r="L2495" s="14" t="n">
        <f aca="false">G2495-H2495</f>
        <v>-70.82</v>
      </c>
    </row>
    <row r="2496" customFormat="false" ht="15" hidden="false" customHeight="false" outlineLevel="0" collapsed="false">
      <c r="A2496" s="2" t="s">
        <v>174</v>
      </c>
      <c r="B2496" s="2" t="s">
        <v>174</v>
      </c>
      <c r="C2496" s="2" t="s">
        <v>47</v>
      </c>
      <c r="D2496" s="2" t="s">
        <v>12</v>
      </c>
      <c r="E2496" s="2" t="s">
        <v>74</v>
      </c>
      <c r="F2496" s="2" t="s">
        <v>977</v>
      </c>
      <c r="G2496" s="14" t="n">
        <v>9.5</v>
      </c>
      <c r="H2496" s="14" t="n">
        <v>7.21</v>
      </c>
      <c r="I2496" s="14" t="n">
        <v>9.5</v>
      </c>
      <c r="J2496" s="23" t="n">
        <f aca="false">IF(AND(E2496="Priority",ISNUMBER('Cost model'!N170)),'Cost model'!N170,'Cost model'!M170)</f>
        <v>25.5</v>
      </c>
      <c r="K2496" s="14" t="n">
        <f aca="false">J2496-H2496</f>
        <v>18.29</v>
      </c>
      <c r="L2496" s="14" t="n">
        <f aca="false">G2496-H2496</f>
        <v>2.29</v>
      </c>
    </row>
    <row r="2497" customFormat="false" ht="15" hidden="false" customHeight="false" outlineLevel="0" collapsed="false">
      <c r="A2497" s="2" t="s">
        <v>205</v>
      </c>
      <c r="B2497" s="2" t="s">
        <v>158</v>
      </c>
      <c r="C2497" s="2" t="s">
        <v>47</v>
      </c>
      <c r="D2497" s="2" t="s">
        <v>12</v>
      </c>
      <c r="E2497" s="2" t="s">
        <v>74</v>
      </c>
      <c r="F2497" s="2" t="s">
        <v>976</v>
      </c>
      <c r="G2497" s="14" t="n">
        <v>24.5</v>
      </c>
      <c r="H2497" s="14" t="n">
        <v>25.33</v>
      </c>
      <c r="I2497" s="14"/>
      <c r="J2497" s="23" t="n">
        <f aca="false">IF(AND(E2497="Priority",ISNUMBER('Cost model'!N620)),'Cost model'!N620,'Cost model'!M620)</f>
        <v>50</v>
      </c>
      <c r="K2497" s="14" t="n">
        <f aca="false">J2497-H2497</f>
        <v>24.67</v>
      </c>
      <c r="L2497" s="14" t="n">
        <f aca="false">G2497-H2497</f>
        <v>-0.829999999999998</v>
      </c>
    </row>
    <row r="2498" customFormat="false" ht="15" hidden="false" customHeight="false" outlineLevel="0" collapsed="false">
      <c r="A2498" s="2" t="s">
        <v>221</v>
      </c>
      <c r="B2498" s="2" t="s">
        <v>221</v>
      </c>
      <c r="C2498" s="2" t="s">
        <v>47</v>
      </c>
      <c r="D2498" s="2" t="s">
        <v>12</v>
      </c>
      <c r="E2498" s="2" t="s">
        <v>83</v>
      </c>
      <c r="F2498" s="2" t="s">
        <v>977</v>
      </c>
      <c r="G2498" s="14" t="n">
        <v>19.5</v>
      </c>
      <c r="H2498" s="14" t="n">
        <v>32.37</v>
      </c>
      <c r="I2498" s="14" t="n">
        <v>19.5</v>
      </c>
      <c r="J2498" s="23" t="n">
        <f aca="false">IF(AND(E2498="Priority",ISNUMBER('Cost model'!N740)),'Cost model'!N740,'Cost model'!M740)</f>
        <v>28.5</v>
      </c>
      <c r="K2498" s="14" t="n">
        <f aca="false">J2498-H2498</f>
        <v>-3.87</v>
      </c>
      <c r="L2498" s="14" t="n">
        <f aca="false">G2498-H2498</f>
        <v>-12.87</v>
      </c>
    </row>
    <row r="2499" customFormat="false" ht="15" hidden="false" customHeight="false" outlineLevel="0" collapsed="false">
      <c r="A2499" s="2" t="s">
        <v>142</v>
      </c>
      <c r="B2499" s="2" t="s">
        <v>174</v>
      </c>
      <c r="C2499" s="2" t="s">
        <v>49</v>
      </c>
      <c r="D2499" s="2" t="s">
        <v>10</v>
      </c>
      <c r="E2499" s="2" t="s">
        <v>74</v>
      </c>
      <c r="F2499" s="2" t="s">
        <v>976</v>
      </c>
      <c r="G2499" s="14" t="n">
        <v>17.5</v>
      </c>
      <c r="H2499" s="14" t="n">
        <v>15.14</v>
      </c>
      <c r="I2499" s="14" t="n">
        <v>17.5</v>
      </c>
      <c r="J2499" s="23" t="n">
        <f aca="false">IF(AND(E2499="Priority",ISNUMBER('Cost model'!N694)),'Cost model'!N694,'Cost model'!M694)</f>
        <v>17.5</v>
      </c>
      <c r="K2499" s="14" t="n">
        <f aca="false">J2499-H2499</f>
        <v>2.36</v>
      </c>
      <c r="L2499" s="14" t="n">
        <f aca="false">G2499-H2499</f>
        <v>2.36</v>
      </c>
    </row>
    <row r="2500" customFormat="false" ht="15" hidden="false" customHeight="false" outlineLevel="0" collapsed="false">
      <c r="A2500" s="2" t="s">
        <v>142</v>
      </c>
      <c r="B2500" s="2" t="s">
        <v>124</v>
      </c>
      <c r="C2500" s="2" t="s">
        <v>47</v>
      </c>
      <c r="D2500" s="2" t="s">
        <v>10</v>
      </c>
      <c r="E2500" s="2" t="s">
        <v>74</v>
      </c>
      <c r="F2500" s="2" t="s">
        <v>976</v>
      </c>
      <c r="G2500" s="14" t="n">
        <v>9.5</v>
      </c>
      <c r="H2500" s="14" t="n">
        <v>9.01</v>
      </c>
      <c r="I2500" s="14" t="n">
        <v>14.5</v>
      </c>
      <c r="J2500" s="23" t="n">
        <f aca="false">IF(AND(E2500="Priority",ISNUMBER('Cost model'!N662)),'Cost model'!N662,'Cost model'!M662)</f>
        <v>13.5</v>
      </c>
      <c r="K2500" s="14" t="n">
        <f aca="false">J2500-H2500</f>
        <v>4.49</v>
      </c>
      <c r="L2500" s="14" t="n">
        <f aca="false">G2500-H2500</f>
        <v>0.49</v>
      </c>
    </row>
    <row r="2501" customFormat="false" ht="15" hidden="false" customHeight="false" outlineLevel="0" collapsed="false">
      <c r="A2501" s="2" t="s">
        <v>174</v>
      </c>
      <c r="B2501" s="2" t="s">
        <v>174</v>
      </c>
      <c r="C2501" s="2" t="s">
        <v>47</v>
      </c>
      <c r="D2501" s="2" t="s">
        <v>12</v>
      </c>
      <c r="E2501" s="2" t="s">
        <v>74</v>
      </c>
      <c r="F2501" s="2" t="s">
        <v>977</v>
      </c>
      <c r="G2501" s="14" t="n">
        <v>9.5</v>
      </c>
      <c r="H2501" s="14" t="n">
        <v>26.24</v>
      </c>
      <c r="I2501" s="14" t="n">
        <v>9.5</v>
      </c>
      <c r="J2501" s="23" t="n">
        <f aca="false">IF(AND(E2501="Priority",ISNUMBER('Cost model'!N170)),'Cost model'!N170,'Cost model'!M170)</f>
        <v>25.5</v>
      </c>
      <c r="K2501" s="14" t="n">
        <f aca="false">J2501-H2501</f>
        <v>-0.739999999999998</v>
      </c>
      <c r="L2501" s="14" t="n">
        <f aca="false">G2501-H2501</f>
        <v>-16.74</v>
      </c>
    </row>
    <row r="2502" customFormat="false" ht="15" hidden="false" customHeight="false" outlineLevel="0" collapsed="false">
      <c r="A2502" s="2" t="s">
        <v>174</v>
      </c>
      <c r="B2502" s="2" t="s">
        <v>174</v>
      </c>
      <c r="C2502" s="2" t="s">
        <v>49</v>
      </c>
      <c r="D2502" s="2" t="s">
        <v>10</v>
      </c>
      <c r="E2502" s="2" t="s">
        <v>74</v>
      </c>
      <c r="F2502" s="2" t="s">
        <v>977</v>
      </c>
      <c r="G2502" s="14" t="n">
        <v>17.5</v>
      </c>
      <c r="H2502" s="14" t="n">
        <v>15.41</v>
      </c>
      <c r="I2502" s="14" t="n">
        <v>17.5</v>
      </c>
      <c r="J2502" s="23" t="n">
        <f aca="false">IF(AND(E2502="Priority",ISNUMBER('Cost model'!N169)),'Cost model'!N169,'Cost model'!M169)</f>
        <v>18.5</v>
      </c>
      <c r="K2502" s="14" t="n">
        <f aca="false">J2502-H2502</f>
        <v>3.09</v>
      </c>
      <c r="L2502" s="14" t="n">
        <f aca="false">G2502-H2502</f>
        <v>2.09</v>
      </c>
    </row>
    <row r="2503" customFormat="false" ht="15" hidden="false" customHeight="false" outlineLevel="0" collapsed="false">
      <c r="A2503" s="2" t="s">
        <v>124</v>
      </c>
      <c r="B2503" s="2" t="s">
        <v>124</v>
      </c>
      <c r="C2503" s="2" t="s">
        <v>47</v>
      </c>
      <c r="D2503" s="2" t="s">
        <v>14</v>
      </c>
      <c r="E2503" s="2" t="s">
        <v>74</v>
      </c>
      <c r="F2503" s="2" t="s">
        <v>977</v>
      </c>
      <c r="G2503" s="14" t="n">
        <v>19</v>
      </c>
      <c r="H2503" s="14" t="n">
        <v>141.68</v>
      </c>
      <c r="I2503" s="14" t="n">
        <v>25</v>
      </c>
      <c r="J2503" s="23" t="n">
        <f aca="false">IF(AND(E2503="Priority",ISNUMBER('Cost model'!N326)),'Cost model'!N326,'Cost model'!M326)</f>
        <v>110</v>
      </c>
      <c r="K2503" s="14" t="n">
        <f aca="false">J2503-H2503</f>
        <v>-31.68</v>
      </c>
      <c r="L2503" s="14" t="n">
        <f aca="false">G2503-H2503</f>
        <v>-122.68</v>
      </c>
    </row>
    <row r="2504" customFormat="false" ht="15" hidden="false" customHeight="false" outlineLevel="0" collapsed="false">
      <c r="A2504" s="2" t="s">
        <v>124</v>
      </c>
      <c r="B2504" s="2" t="s">
        <v>124</v>
      </c>
      <c r="C2504" s="2" t="s">
        <v>49</v>
      </c>
      <c r="D2504" s="2" t="s">
        <v>10</v>
      </c>
      <c r="E2504" s="2" t="s">
        <v>74</v>
      </c>
      <c r="F2504" s="2" t="s">
        <v>977</v>
      </c>
      <c r="G2504" s="14" t="n">
        <v>17.5</v>
      </c>
      <c r="H2504" s="14" t="n">
        <v>15.05</v>
      </c>
      <c r="I2504" s="14" t="n">
        <v>17.5</v>
      </c>
      <c r="J2504" s="23" t="n">
        <f aca="false">IF(AND(E2504="Priority",ISNUMBER('Cost model'!N319)),'Cost model'!N319,'Cost model'!M319)</f>
        <v>16.5</v>
      </c>
      <c r="K2504" s="14" t="n">
        <f aca="false">J2504-H2504</f>
        <v>1.45</v>
      </c>
      <c r="L2504" s="14" t="n">
        <f aca="false">G2504-H2504</f>
        <v>2.45</v>
      </c>
    </row>
    <row r="2505" customFormat="false" ht="15" hidden="false" customHeight="false" outlineLevel="0" collapsed="false">
      <c r="A2505" s="2" t="s">
        <v>221</v>
      </c>
      <c r="B2505" s="2" t="s">
        <v>174</v>
      </c>
      <c r="C2505" s="2" t="s">
        <v>49</v>
      </c>
      <c r="D2505" s="2" t="s">
        <v>12</v>
      </c>
      <c r="E2505" s="2" t="s">
        <v>74</v>
      </c>
      <c r="F2505" s="2" t="s">
        <v>976</v>
      </c>
      <c r="G2505" s="14" t="n">
        <v>19.5</v>
      </c>
      <c r="H2505" s="14" t="n">
        <v>53.13</v>
      </c>
      <c r="I2505" s="14" t="n">
        <v>29.5</v>
      </c>
      <c r="J2505" s="23" t="n">
        <f aca="false">IF(AND(E2505="Priority",ISNUMBER('Cost model'!N787)),'Cost model'!N787,'Cost model'!M787)</f>
        <v>65</v>
      </c>
      <c r="K2505" s="14" t="n">
        <f aca="false">J2505-H2505</f>
        <v>11.87</v>
      </c>
      <c r="L2505" s="14" t="n">
        <f aca="false">G2505-H2505</f>
        <v>-33.63</v>
      </c>
    </row>
    <row r="2506" customFormat="false" ht="15" hidden="false" customHeight="false" outlineLevel="0" collapsed="false">
      <c r="A2506" s="2" t="s">
        <v>174</v>
      </c>
      <c r="B2506" s="2" t="s">
        <v>124</v>
      </c>
      <c r="C2506" s="2" t="s">
        <v>49</v>
      </c>
      <c r="D2506" s="2" t="s">
        <v>14</v>
      </c>
      <c r="E2506" s="2" t="s">
        <v>74</v>
      </c>
      <c r="F2506" s="2" t="s">
        <v>976</v>
      </c>
      <c r="G2506" s="14" t="n">
        <v>85</v>
      </c>
      <c r="H2506" s="14" t="n">
        <v>91.19</v>
      </c>
      <c r="I2506" s="14" t="n">
        <v>85</v>
      </c>
      <c r="J2506" s="23" t="n">
        <f aca="false">IF(AND(E2506="Priority",ISNUMBER('Cost model'!N118)),'Cost model'!N118,'Cost model'!M118)</f>
        <v>180</v>
      </c>
      <c r="K2506" s="14" t="n">
        <f aca="false">J2506-H2506</f>
        <v>88.81</v>
      </c>
      <c r="L2506" s="14" t="n">
        <f aca="false">G2506-H2506</f>
        <v>-6.19</v>
      </c>
    </row>
    <row r="2507" customFormat="false" ht="15" hidden="false" customHeight="false" outlineLevel="0" collapsed="false">
      <c r="A2507" s="2" t="s">
        <v>174</v>
      </c>
      <c r="B2507" s="2" t="s">
        <v>174</v>
      </c>
      <c r="C2507" s="2" t="s">
        <v>48</v>
      </c>
      <c r="D2507" s="2" t="s">
        <v>12</v>
      </c>
      <c r="E2507" s="2" t="s">
        <v>74</v>
      </c>
      <c r="F2507" s="2" t="s">
        <v>977</v>
      </c>
      <c r="G2507" s="14" t="n">
        <v>24.5</v>
      </c>
      <c r="H2507" s="14" t="n">
        <v>24.42</v>
      </c>
      <c r="I2507" s="14" t="n">
        <v>12.5</v>
      </c>
      <c r="J2507" s="23" t="n">
        <f aca="false">IF(AND(E2507="Priority",ISNUMBER('Cost model'!N171)),'Cost model'!N171,'Cost model'!M171)</f>
        <v>40</v>
      </c>
      <c r="K2507" s="14" t="n">
        <f aca="false">J2507-H2507</f>
        <v>15.58</v>
      </c>
      <c r="L2507" s="14" t="n">
        <f aca="false">G2507-H2507</f>
        <v>0.0799999999999983</v>
      </c>
    </row>
    <row r="2508" customFormat="false" ht="15" hidden="false" customHeight="false" outlineLevel="0" collapsed="false">
      <c r="A2508" s="2" t="s">
        <v>142</v>
      </c>
      <c r="B2508" s="2" t="s">
        <v>142</v>
      </c>
      <c r="C2508" s="2" t="s">
        <v>47</v>
      </c>
      <c r="D2508" s="2" t="s">
        <v>12</v>
      </c>
      <c r="E2508" s="2" t="s">
        <v>74</v>
      </c>
      <c r="F2508" s="2" t="s">
        <v>977</v>
      </c>
      <c r="G2508" s="14" t="n">
        <v>9.5</v>
      </c>
      <c r="H2508" s="14" t="n">
        <v>10.64</v>
      </c>
      <c r="I2508" s="14" t="n">
        <v>9.5</v>
      </c>
      <c r="J2508" s="23" t="n">
        <f aca="false">IF(AND(E2508="Priority",ISNUMBER('Cost model'!N635)),'Cost model'!N635,'Cost model'!M635)</f>
        <v>30.5</v>
      </c>
      <c r="K2508" s="14" t="n">
        <f aca="false">J2508-H2508</f>
        <v>19.86</v>
      </c>
      <c r="L2508" s="14" t="n">
        <f aca="false">G2508-H2508</f>
        <v>-1.14</v>
      </c>
    </row>
    <row r="2509" customFormat="false" ht="15" hidden="false" customHeight="false" outlineLevel="0" collapsed="false">
      <c r="A2509" s="2" t="s">
        <v>174</v>
      </c>
      <c r="B2509" s="2" t="s">
        <v>174</v>
      </c>
      <c r="C2509" s="2" t="s">
        <v>48</v>
      </c>
      <c r="D2509" s="2" t="s">
        <v>10</v>
      </c>
      <c r="E2509" s="2" t="s">
        <v>74</v>
      </c>
      <c r="F2509" s="2" t="s">
        <v>977</v>
      </c>
      <c r="G2509" s="14" t="n">
        <v>12.5</v>
      </c>
      <c r="H2509" s="14" t="n">
        <v>11.02</v>
      </c>
      <c r="I2509" s="14" t="n">
        <v>12.5</v>
      </c>
      <c r="J2509" s="23" t="n">
        <f aca="false">IF(AND(E2509="Priority",ISNUMBER('Cost model'!N168)),'Cost model'!N168,'Cost model'!M168)</f>
        <v>13.5</v>
      </c>
      <c r="K2509" s="14" t="n">
        <f aca="false">J2509-H2509</f>
        <v>2.48</v>
      </c>
      <c r="L2509" s="14" t="n">
        <f aca="false">G2509-H2509</f>
        <v>1.48</v>
      </c>
    </row>
    <row r="2510" customFormat="false" ht="15" hidden="false" customHeight="false" outlineLevel="0" collapsed="false">
      <c r="A2510" s="2" t="s">
        <v>142</v>
      </c>
      <c r="B2510" s="2" t="s">
        <v>142</v>
      </c>
      <c r="C2510" s="2" t="s">
        <v>47</v>
      </c>
      <c r="D2510" s="2" t="s">
        <v>10</v>
      </c>
      <c r="E2510" s="2" t="s">
        <v>74</v>
      </c>
      <c r="F2510" s="2" t="s">
        <v>977</v>
      </c>
      <c r="G2510" s="14" t="n">
        <v>9.5</v>
      </c>
      <c r="H2510" s="14" t="n">
        <v>24.5</v>
      </c>
      <c r="I2510" s="14" t="n">
        <v>9.5</v>
      </c>
      <c r="J2510" s="23" t="n">
        <f aca="false">IF(AND(E2510="Priority",ISNUMBER('Cost model'!N632)),'Cost model'!N632,'Cost model'!M632)</f>
        <v>9.5</v>
      </c>
      <c r="K2510" s="14" t="n">
        <f aca="false">J2510-H2510</f>
        <v>-15</v>
      </c>
      <c r="L2510" s="14" t="n">
        <f aca="false">G2510-H2510</f>
        <v>-15</v>
      </c>
    </row>
    <row r="2511" customFormat="false" ht="15" hidden="false" customHeight="false" outlineLevel="0" collapsed="false">
      <c r="A2511" s="2" t="s">
        <v>174</v>
      </c>
      <c r="B2511" s="2" t="s">
        <v>174</v>
      </c>
      <c r="C2511" s="2" t="s">
        <v>47</v>
      </c>
      <c r="D2511" s="2" t="s">
        <v>10</v>
      </c>
      <c r="E2511" s="2" t="s">
        <v>74</v>
      </c>
      <c r="F2511" s="2" t="s">
        <v>977</v>
      </c>
      <c r="G2511" s="14" t="n">
        <v>9.5</v>
      </c>
      <c r="H2511" s="14" t="n">
        <v>7.21</v>
      </c>
      <c r="I2511" s="14" t="n">
        <v>9.5</v>
      </c>
      <c r="J2511" s="23" t="n">
        <f aca="false">IF(AND(E2511="Priority",ISNUMBER('Cost model'!N167)),'Cost model'!N167,'Cost model'!M167)</f>
        <v>8.5</v>
      </c>
      <c r="K2511" s="14" t="n">
        <f aca="false">J2511-H2511</f>
        <v>1.29</v>
      </c>
      <c r="L2511" s="14" t="n">
        <f aca="false">G2511-H2511</f>
        <v>2.29</v>
      </c>
    </row>
    <row r="2512" customFormat="false" ht="15" hidden="false" customHeight="false" outlineLevel="0" collapsed="false">
      <c r="A2512" s="2" t="s">
        <v>158</v>
      </c>
      <c r="B2512" s="2" t="s">
        <v>158</v>
      </c>
      <c r="C2512" s="2" t="s">
        <v>49</v>
      </c>
      <c r="D2512" s="2" t="s">
        <v>13</v>
      </c>
      <c r="E2512" s="2" t="s">
        <v>74</v>
      </c>
      <c r="F2512" s="2" t="s">
        <v>977</v>
      </c>
      <c r="G2512" s="14" t="n">
        <v>50</v>
      </c>
      <c r="H2512" s="14" t="n">
        <v>43.77</v>
      </c>
      <c r="I2512" s="14" t="n">
        <v>50</v>
      </c>
      <c r="J2512" s="23" t="n">
        <f aca="false">IF(AND(E2512="Priority",ISNUMBER('Cost model'!N430)),'Cost model'!N430,'Cost model'!M430)</f>
        <v>50</v>
      </c>
      <c r="K2512" s="14" t="n">
        <f aca="false">J2512-H2512</f>
        <v>6.23</v>
      </c>
      <c r="L2512" s="14" t="n">
        <f aca="false">G2512-H2512</f>
        <v>6.23</v>
      </c>
    </row>
    <row r="2513" customFormat="false" ht="15" hidden="false" customHeight="false" outlineLevel="0" collapsed="false">
      <c r="A2513" s="2" t="s">
        <v>123</v>
      </c>
      <c r="B2513" s="2" t="s">
        <v>158</v>
      </c>
      <c r="C2513" s="2" t="s">
        <v>47</v>
      </c>
      <c r="D2513" s="2" t="s">
        <v>14</v>
      </c>
      <c r="E2513" s="2" t="s">
        <v>74</v>
      </c>
      <c r="F2513" s="2" t="s">
        <v>976</v>
      </c>
      <c r="G2513" s="14" t="n">
        <v>24.5</v>
      </c>
      <c r="H2513" s="14" t="n">
        <v>39.44</v>
      </c>
      <c r="I2513" s="14" t="n">
        <v>99</v>
      </c>
      <c r="J2513" s="23" t="n">
        <f aca="false">IF(AND(E2513="Priority",ISNUMBER('Cost model'!N41)),'Cost model'!N41,'Cost model'!M41)</f>
        <v>125</v>
      </c>
      <c r="K2513" s="14" t="n">
        <f aca="false">J2513-H2513</f>
        <v>85.56</v>
      </c>
      <c r="L2513" s="14" t="n">
        <f aca="false">G2513-H2513</f>
        <v>-14.94</v>
      </c>
    </row>
    <row r="2514" customFormat="false" ht="15" hidden="false" customHeight="false" outlineLevel="0" collapsed="false">
      <c r="A2514" s="2" t="s">
        <v>174</v>
      </c>
      <c r="B2514" s="2" t="s">
        <v>174</v>
      </c>
      <c r="C2514" s="2" t="s">
        <v>47</v>
      </c>
      <c r="D2514" s="2" t="s">
        <v>14</v>
      </c>
      <c r="E2514" s="2" t="s">
        <v>74</v>
      </c>
      <c r="F2514" s="2" t="s">
        <v>977</v>
      </c>
      <c r="G2514" s="14" t="n">
        <v>19</v>
      </c>
      <c r="H2514" s="14" t="n">
        <v>76.36</v>
      </c>
      <c r="I2514" s="14" t="n">
        <v>25</v>
      </c>
      <c r="J2514" s="23" t="n">
        <f aca="false">IF(AND(E2514="Priority",ISNUMBER('Cost model'!N176)),'Cost model'!N176,'Cost model'!M176)</f>
        <v>95</v>
      </c>
      <c r="K2514" s="14" t="n">
        <f aca="false">J2514-H2514</f>
        <v>18.64</v>
      </c>
      <c r="L2514" s="14" t="n">
        <f aca="false">G2514-H2514</f>
        <v>-57.36</v>
      </c>
    </row>
    <row r="2515" customFormat="false" ht="15" hidden="false" customHeight="false" outlineLevel="0" collapsed="false">
      <c r="A2515" s="2" t="s">
        <v>174</v>
      </c>
      <c r="B2515" s="2" t="s">
        <v>174</v>
      </c>
      <c r="C2515" s="2" t="s">
        <v>48</v>
      </c>
      <c r="D2515" s="2" t="s">
        <v>12</v>
      </c>
      <c r="E2515" s="2" t="s">
        <v>74</v>
      </c>
      <c r="F2515" s="2" t="s">
        <v>977</v>
      </c>
      <c r="G2515" s="14" t="n">
        <v>12.5</v>
      </c>
      <c r="H2515" s="14" t="n">
        <v>6.45</v>
      </c>
      <c r="I2515" s="14" t="n">
        <v>12.5</v>
      </c>
      <c r="J2515" s="23" t="n">
        <f aca="false">IF(AND(E2515="Priority",ISNUMBER('Cost model'!N171)),'Cost model'!N171,'Cost model'!M171)</f>
        <v>40</v>
      </c>
      <c r="K2515" s="14" t="n">
        <f aca="false">J2515-H2515</f>
        <v>33.55</v>
      </c>
      <c r="L2515" s="14" t="n">
        <f aca="false">G2515-H2515</f>
        <v>6.05</v>
      </c>
    </row>
    <row r="2516" customFormat="false" ht="15" hidden="false" customHeight="false" outlineLevel="0" collapsed="false">
      <c r="A2516" s="2" t="s">
        <v>174</v>
      </c>
      <c r="B2516" s="2" t="s">
        <v>124</v>
      </c>
      <c r="C2516" s="2" t="s">
        <v>47</v>
      </c>
      <c r="D2516" s="2" t="s">
        <v>10</v>
      </c>
      <c r="E2516" s="2" t="s">
        <v>74</v>
      </c>
      <c r="F2516" s="2" t="s">
        <v>976</v>
      </c>
      <c r="G2516" s="14" t="n">
        <v>9.5</v>
      </c>
      <c r="H2516" s="14" t="n">
        <v>15.14</v>
      </c>
      <c r="I2516" s="14" t="n">
        <v>9.5</v>
      </c>
      <c r="J2516" s="23" t="n">
        <f aca="false">IF(AND(E2516="Priority",ISNUMBER('Cost model'!N107)),'Cost model'!N107,'Cost model'!M107)</f>
        <v>12.5</v>
      </c>
      <c r="K2516" s="14" t="n">
        <f aca="false">J2516-H2516</f>
        <v>-2.64</v>
      </c>
      <c r="L2516" s="14" t="n">
        <f aca="false">G2516-H2516</f>
        <v>-5.64</v>
      </c>
    </row>
    <row r="2517" customFormat="false" ht="15" hidden="false" customHeight="false" outlineLevel="0" collapsed="false">
      <c r="A2517" s="2" t="s">
        <v>174</v>
      </c>
      <c r="B2517" s="2" t="s">
        <v>124</v>
      </c>
      <c r="C2517" s="2" t="s">
        <v>48</v>
      </c>
      <c r="D2517" s="2" t="s">
        <v>12</v>
      </c>
      <c r="E2517" s="2" t="s">
        <v>74</v>
      </c>
      <c r="F2517" s="2" t="s">
        <v>976</v>
      </c>
      <c r="G2517" s="14" t="n">
        <v>24.5</v>
      </c>
      <c r="H2517" s="14" t="n">
        <v>26.77</v>
      </c>
      <c r="I2517" s="14" t="n">
        <v>12.5</v>
      </c>
      <c r="J2517" s="23" t="n">
        <f aca="false">IF(AND(E2517="Priority",ISNUMBER('Cost model'!N111)),'Cost model'!N111,'Cost model'!M111)</f>
        <v>45</v>
      </c>
      <c r="K2517" s="14" t="n">
        <f aca="false">J2517-H2517</f>
        <v>18.23</v>
      </c>
      <c r="L2517" s="14" t="n">
        <f aca="false">G2517-H2517</f>
        <v>-2.27</v>
      </c>
    </row>
    <row r="2518" customFormat="false" ht="15" hidden="false" customHeight="false" outlineLevel="0" collapsed="false">
      <c r="A2518" s="2" t="s">
        <v>142</v>
      </c>
      <c r="B2518" s="2" t="s">
        <v>124</v>
      </c>
      <c r="C2518" s="2" t="s">
        <v>49</v>
      </c>
      <c r="D2518" s="2" t="s">
        <v>10</v>
      </c>
      <c r="E2518" s="2" t="s">
        <v>74</v>
      </c>
      <c r="F2518" s="2" t="s">
        <v>976</v>
      </c>
      <c r="G2518" s="14" t="n">
        <v>17.5</v>
      </c>
      <c r="H2518" s="14" t="n">
        <v>28.48</v>
      </c>
      <c r="I2518" s="14" t="n">
        <v>17.5</v>
      </c>
      <c r="J2518" s="23" t="n">
        <f aca="false">IF(AND(E2518="Priority",ISNUMBER('Cost model'!N664)),'Cost model'!N664,'Cost model'!M664)</f>
        <v>19.5</v>
      </c>
      <c r="K2518" s="14" t="n">
        <f aca="false">J2518-H2518</f>
        <v>-8.98</v>
      </c>
      <c r="L2518" s="14" t="n">
        <f aca="false">G2518-H2518</f>
        <v>-10.98</v>
      </c>
    </row>
    <row r="2519" customFormat="false" ht="15" hidden="false" customHeight="false" outlineLevel="0" collapsed="false">
      <c r="A2519" s="2" t="s">
        <v>142</v>
      </c>
      <c r="B2519" s="2" t="s">
        <v>174</v>
      </c>
      <c r="C2519" s="2" t="s">
        <v>49</v>
      </c>
      <c r="D2519" s="2" t="s">
        <v>10</v>
      </c>
      <c r="E2519" s="2" t="s">
        <v>74</v>
      </c>
      <c r="F2519" s="2" t="s">
        <v>976</v>
      </c>
      <c r="G2519" s="14" t="n">
        <v>17.5</v>
      </c>
      <c r="H2519" s="14" t="n">
        <v>15.14</v>
      </c>
      <c r="I2519" s="14" t="n">
        <v>17.5</v>
      </c>
      <c r="J2519" s="23" t="n">
        <f aca="false">IF(AND(E2519="Priority",ISNUMBER('Cost model'!N694)),'Cost model'!N694,'Cost model'!M694)</f>
        <v>17.5</v>
      </c>
      <c r="K2519" s="14" t="n">
        <f aca="false">J2519-H2519</f>
        <v>2.36</v>
      </c>
      <c r="L2519" s="14" t="n">
        <f aca="false">G2519-H2519</f>
        <v>2.36</v>
      </c>
    </row>
    <row r="2520" customFormat="false" ht="15" hidden="false" customHeight="false" outlineLevel="0" collapsed="false">
      <c r="A2520" s="2" t="s">
        <v>174</v>
      </c>
      <c r="B2520" s="2" t="s">
        <v>142</v>
      </c>
      <c r="C2520" s="2" t="s">
        <v>47</v>
      </c>
      <c r="D2520" s="2" t="s">
        <v>13</v>
      </c>
      <c r="E2520" s="2" t="s">
        <v>74</v>
      </c>
      <c r="F2520" s="2" t="s">
        <v>976</v>
      </c>
      <c r="G2520" s="14" t="n">
        <v>19</v>
      </c>
      <c r="H2520" s="14" t="n">
        <v>91.97</v>
      </c>
      <c r="I2520" s="14" t="n">
        <v>19</v>
      </c>
      <c r="J2520" s="23" t="n">
        <f aca="false">IF(AND(E2520="Priority",ISNUMBER('Cost model'!N128)),'Cost model'!N128,'Cost model'!M128)</f>
        <v>65</v>
      </c>
      <c r="K2520" s="14" t="n">
        <f aca="false">J2520-H2520</f>
        <v>-26.97</v>
      </c>
      <c r="L2520" s="14" t="n">
        <f aca="false">G2520-H2520</f>
        <v>-72.97</v>
      </c>
    </row>
    <row r="2521" customFormat="false" ht="15" hidden="false" customHeight="false" outlineLevel="0" collapsed="false">
      <c r="A2521" s="2" t="s">
        <v>174</v>
      </c>
      <c r="B2521" s="2" t="s">
        <v>124</v>
      </c>
      <c r="C2521" s="2" t="s">
        <v>48</v>
      </c>
      <c r="D2521" s="2" t="s">
        <v>10</v>
      </c>
      <c r="E2521" s="2" t="s">
        <v>74</v>
      </c>
      <c r="F2521" s="2" t="s">
        <v>976</v>
      </c>
      <c r="G2521" s="14" t="n">
        <v>12.5</v>
      </c>
      <c r="H2521" s="14" t="n">
        <v>15.41</v>
      </c>
      <c r="I2521" s="14" t="n">
        <v>12.5</v>
      </c>
      <c r="J2521" s="23" t="n">
        <f aca="false">IF(AND(E2521="Priority",ISNUMBER('Cost model'!N108)),'Cost model'!N108,'Cost model'!M108)</f>
        <v>15.5</v>
      </c>
      <c r="K2521" s="14" t="n">
        <f aca="false">J2521-H2521</f>
        <v>0.0899999999999999</v>
      </c>
      <c r="L2521" s="14" t="n">
        <f aca="false">G2521-H2521</f>
        <v>-2.91</v>
      </c>
    </row>
    <row r="2522" customFormat="false" ht="15" hidden="false" customHeight="false" outlineLevel="0" collapsed="false">
      <c r="A2522" s="2" t="s">
        <v>124</v>
      </c>
      <c r="B2522" s="2" t="s">
        <v>124</v>
      </c>
      <c r="C2522" s="2" t="s">
        <v>47</v>
      </c>
      <c r="D2522" s="2" t="s">
        <v>14</v>
      </c>
      <c r="E2522" s="2" t="s">
        <v>74</v>
      </c>
      <c r="F2522" s="2" t="s">
        <v>977</v>
      </c>
      <c r="G2522" s="14" t="n">
        <v>45</v>
      </c>
      <c r="H2522" s="14" t="n">
        <v>142.43</v>
      </c>
      <c r="I2522" s="14" t="n">
        <v>25</v>
      </c>
      <c r="J2522" s="23" t="n">
        <f aca="false">IF(AND(E2522="Priority",ISNUMBER('Cost model'!N326)),'Cost model'!N326,'Cost model'!M326)</f>
        <v>110</v>
      </c>
      <c r="K2522" s="14" t="n">
        <f aca="false">J2522-H2522</f>
        <v>-32.43</v>
      </c>
      <c r="L2522" s="14" t="n">
        <f aca="false">G2522-H2522</f>
        <v>-97.43</v>
      </c>
    </row>
    <row r="2523" customFormat="false" ht="15" hidden="false" customHeight="false" outlineLevel="0" collapsed="false">
      <c r="A2523" s="2" t="s">
        <v>221</v>
      </c>
      <c r="B2523" s="2" t="s">
        <v>221</v>
      </c>
      <c r="C2523" s="2" t="s">
        <v>49</v>
      </c>
      <c r="D2523" s="2" t="s">
        <v>12</v>
      </c>
      <c r="E2523" s="2" t="s">
        <v>74</v>
      </c>
      <c r="F2523" s="2" t="s">
        <v>977</v>
      </c>
      <c r="G2523" s="14" t="n">
        <v>19.5</v>
      </c>
      <c r="H2523" s="14" t="n">
        <v>65.84</v>
      </c>
      <c r="I2523" s="14" t="n">
        <v>19.5</v>
      </c>
      <c r="J2523" s="23" t="n">
        <f aca="false">IF(AND(E2523="Priority",ISNUMBER('Cost model'!N742)),'Cost model'!N742,'Cost model'!M742)</f>
        <v>60</v>
      </c>
      <c r="K2523" s="14" t="n">
        <f aca="false">J2523-H2523</f>
        <v>-5.84</v>
      </c>
      <c r="L2523" s="14" t="n">
        <f aca="false">G2523-H2523</f>
        <v>-46.34</v>
      </c>
    </row>
    <row r="2524" customFormat="false" ht="15" hidden="false" customHeight="false" outlineLevel="0" collapsed="false">
      <c r="A2524" s="2" t="s">
        <v>174</v>
      </c>
      <c r="B2524" s="2" t="s">
        <v>174</v>
      </c>
      <c r="C2524" s="2" t="s">
        <v>47</v>
      </c>
      <c r="D2524" s="2" t="s">
        <v>10</v>
      </c>
      <c r="E2524" s="2" t="s">
        <v>74</v>
      </c>
      <c r="F2524" s="2" t="s">
        <v>977</v>
      </c>
      <c r="G2524" s="14" t="n">
        <v>9.5</v>
      </c>
      <c r="H2524" s="14" t="n">
        <v>8.01</v>
      </c>
      <c r="I2524" s="14" t="n">
        <v>9.5</v>
      </c>
      <c r="J2524" s="23" t="n">
        <f aca="false">IF(AND(E2524="Priority",ISNUMBER('Cost model'!N167)),'Cost model'!N167,'Cost model'!M167)</f>
        <v>8.5</v>
      </c>
      <c r="K2524" s="14" t="n">
        <f aca="false">J2524-H2524</f>
        <v>0.49</v>
      </c>
      <c r="L2524" s="14" t="n">
        <f aca="false">G2524-H2524</f>
        <v>1.49</v>
      </c>
    </row>
    <row r="2525" customFormat="false" ht="15" hidden="false" customHeight="false" outlineLevel="0" collapsed="false">
      <c r="A2525" s="2" t="s">
        <v>174</v>
      </c>
      <c r="B2525" s="2" t="s">
        <v>174</v>
      </c>
      <c r="C2525" s="2" t="s">
        <v>48</v>
      </c>
      <c r="D2525" s="2" t="s">
        <v>10</v>
      </c>
      <c r="E2525" s="2" t="s">
        <v>83</v>
      </c>
      <c r="F2525" s="2" t="s">
        <v>977</v>
      </c>
      <c r="G2525" s="14" t="n">
        <v>17.5</v>
      </c>
      <c r="H2525" s="14" t="n">
        <v>20.13</v>
      </c>
      <c r="I2525" s="14" t="n">
        <v>17.5</v>
      </c>
      <c r="J2525" s="23" t="n">
        <f aca="false">IF(AND(E2525="Priority",ISNUMBER('Cost model'!N168)),'Cost model'!N168,'Cost model'!M168)</f>
        <v>18.5</v>
      </c>
      <c r="K2525" s="14" t="n">
        <f aca="false">J2525-H2525</f>
        <v>-1.63</v>
      </c>
      <c r="L2525" s="14" t="n">
        <f aca="false">G2525-H2525</f>
        <v>-2.63</v>
      </c>
    </row>
    <row r="2526" customFormat="false" ht="15" hidden="false" customHeight="false" outlineLevel="0" collapsed="false">
      <c r="A2526" s="2" t="s">
        <v>142</v>
      </c>
      <c r="B2526" s="2" t="s">
        <v>142</v>
      </c>
      <c r="C2526" s="2" t="s">
        <v>47</v>
      </c>
      <c r="D2526" s="2" t="s">
        <v>10</v>
      </c>
      <c r="E2526" s="2" t="s">
        <v>74</v>
      </c>
      <c r="F2526" s="2" t="s">
        <v>977</v>
      </c>
      <c r="G2526" s="14" t="n">
        <v>9.5</v>
      </c>
      <c r="H2526" s="14" t="n">
        <v>7.21</v>
      </c>
      <c r="I2526" s="14" t="n">
        <v>9.5</v>
      </c>
      <c r="J2526" s="23" t="n">
        <f aca="false">IF(AND(E2526="Priority",ISNUMBER('Cost model'!N632)),'Cost model'!N632,'Cost model'!M632)</f>
        <v>9.5</v>
      </c>
      <c r="K2526" s="14" t="n">
        <f aca="false">J2526-H2526</f>
        <v>2.29</v>
      </c>
      <c r="L2526" s="14" t="n">
        <f aca="false">G2526-H2526</f>
        <v>2.29</v>
      </c>
    </row>
    <row r="2527" customFormat="false" ht="15" hidden="false" customHeight="false" outlineLevel="0" collapsed="false">
      <c r="A2527" s="2" t="s">
        <v>174</v>
      </c>
      <c r="B2527" s="2" t="s">
        <v>174</v>
      </c>
      <c r="C2527" s="2" t="s">
        <v>48</v>
      </c>
      <c r="D2527" s="2" t="s">
        <v>10</v>
      </c>
      <c r="E2527" s="2" t="s">
        <v>74</v>
      </c>
      <c r="F2527" s="2" t="s">
        <v>977</v>
      </c>
      <c r="G2527" s="14" t="n">
        <v>12.5</v>
      </c>
      <c r="H2527" s="14" t="n">
        <v>11.34</v>
      </c>
      <c r="I2527" s="14" t="n">
        <v>12.5</v>
      </c>
      <c r="J2527" s="23" t="n">
        <f aca="false">IF(AND(E2527="Priority",ISNUMBER('Cost model'!N168)),'Cost model'!N168,'Cost model'!M168)</f>
        <v>13.5</v>
      </c>
      <c r="K2527" s="14" t="n">
        <f aca="false">J2527-H2527</f>
        <v>2.16</v>
      </c>
      <c r="L2527" s="14" t="n">
        <f aca="false">G2527-H2527</f>
        <v>1.16</v>
      </c>
    </row>
    <row r="2528" customFormat="false" ht="15" hidden="false" customHeight="false" outlineLevel="0" collapsed="false">
      <c r="A2528" s="2" t="s">
        <v>142</v>
      </c>
      <c r="B2528" s="2" t="s">
        <v>142</v>
      </c>
      <c r="C2528" s="2" t="s">
        <v>48</v>
      </c>
      <c r="D2528" s="2" t="s">
        <v>12</v>
      </c>
      <c r="E2528" s="2" t="s">
        <v>74</v>
      </c>
      <c r="F2528" s="2" t="s">
        <v>977</v>
      </c>
      <c r="G2528" s="14" t="n">
        <v>12.5</v>
      </c>
      <c r="H2528" s="14" t="n">
        <v>55.95</v>
      </c>
      <c r="I2528" s="14" t="n">
        <v>12.5</v>
      </c>
      <c r="J2528" s="23" t="n">
        <f aca="false">IF(AND(E2528="Priority",ISNUMBER('Cost model'!N636)),'Cost model'!N636,'Cost model'!M636)</f>
        <v>40</v>
      </c>
      <c r="K2528" s="14" t="n">
        <f aca="false">J2528-H2528</f>
        <v>-15.95</v>
      </c>
      <c r="L2528" s="14" t="n">
        <f aca="false">G2528-H2528</f>
        <v>-43.45</v>
      </c>
    </row>
    <row r="2529" customFormat="false" ht="15" hidden="false" customHeight="false" outlineLevel="0" collapsed="false">
      <c r="A2529" s="2" t="s">
        <v>174</v>
      </c>
      <c r="B2529" s="2" t="s">
        <v>174</v>
      </c>
      <c r="C2529" s="2" t="s">
        <v>47</v>
      </c>
      <c r="D2529" s="2" t="s">
        <v>10</v>
      </c>
      <c r="E2529" s="2" t="s">
        <v>74</v>
      </c>
      <c r="F2529" s="2" t="s">
        <v>977</v>
      </c>
      <c r="G2529" s="14" t="n">
        <v>9.5</v>
      </c>
      <c r="H2529" s="14" t="n">
        <v>6.45</v>
      </c>
      <c r="I2529" s="14" t="n">
        <v>9.5</v>
      </c>
      <c r="J2529" s="23" t="n">
        <f aca="false">IF(AND(E2529="Priority",ISNUMBER('Cost model'!N167)),'Cost model'!N167,'Cost model'!M167)</f>
        <v>8.5</v>
      </c>
      <c r="K2529" s="14" t="n">
        <f aca="false">J2529-H2529</f>
        <v>2.05</v>
      </c>
      <c r="L2529" s="14" t="n">
        <f aca="false">G2529-H2529</f>
        <v>3.05</v>
      </c>
    </row>
    <row r="2530" customFormat="false" ht="15" hidden="false" customHeight="false" outlineLevel="0" collapsed="false">
      <c r="A2530" s="2" t="s">
        <v>158</v>
      </c>
      <c r="B2530" s="2" t="s">
        <v>158</v>
      </c>
      <c r="C2530" s="2" t="s">
        <v>47</v>
      </c>
      <c r="D2530" s="2" t="s">
        <v>10</v>
      </c>
      <c r="E2530" s="2" t="s">
        <v>74</v>
      </c>
      <c r="F2530" s="2" t="s">
        <v>977</v>
      </c>
      <c r="G2530" s="14" t="n">
        <v>9.5</v>
      </c>
      <c r="H2530" s="14" t="n">
        <v>9.25</v>
      </c>
      <c r="I2530" s="14" t="n">
        <v>9.5</v>
      </c>
      <c r="J2530" s="23" t="n">
        <f aca="false">IF(AND(E2530="Priority",ISNUMBER('Cost model'!N422)),'Cost model'!N422,'Cost model'!M422)</f>
        <v>8.5</v>
      </c>
      <c r="K2530" s="14" t="n">
        <f aca="false">J2530-H2530</f>
        <v>-0.75</v>
      </c>
      <c r="L2530" s="14" t="n">
        <f aca="false">G2530-H2530</f>
        <v>0.25</v>
      </c>
    </row>
    <row r="2531" customFormat="false" ht="15" hidden="false" customHeight="false" outlineLevel="0" collapsed="false">
      <c r="A2531" s="2" t="s">
        <v>142</v>
      </c>
      <c r="B2531" s="2" t="s">
        <v>124</v>
      </c>
      <c r="C2531" s="2" t="s">
        <v>47</v>
      </c>
      <c r="D2531" s="2" t="s">
        <v>12</v>
      </c>
      <c r="E2531" s="2" t="s">
        <v>74</v>
      </c>
      <c r="F2531" s="2" t="s">
        <v>976</v>
      </c>
      <c r="G2531" s="14" t="n">
        <v>9.5</v>
      </c>
      <c r="H2531" s="14" t="n">
        <v>55.17</v>
      </c>
      <c r="I2531" s="14" t="n">
        <v>19.5</v>
      </c>
      <c r="J2531" s="23" t="n">
        <f aca="false">IF(AND(E2531="Priority",ISNUMBER('Cost model'!N665)),'Cost model'!N665,'Cost model'!M665)</f>
        <v>40</v>
      </c>
      <c r="K2531" s="14" t="n">
        <f aca="false">J2531-H2531</f>
        <v>-15.17</v>
      </c>
      <c r="L2531" s="14" t="n">
        <f aca="false">G2531-H2531</f>
        <v>-45.67</v>
      </c>
    </row>
    <row r="2532" customFormat="false" ht="15" hidden="false" customHeight="false" outlineLevel="0" collapsed="false">
      <c r="A2532" s="2" t="s">
        <v>174</v>
      </c>
      <c r="B2532" s="2" t="s">
        <v>174</v>
      </c>
      <c r="C2532" s="2" t="s">
        <v>47</v>
      </c>
      <c r="D2532" s="2" t="s">
        <v>12</v>
      </c>
      <c r="E2532" s="2" t="s">
        <v>74</v>
      </c>
      <c r="F2532" s="2" t="s">
        <v>977</v>
      </c>
      <c r="G2532" s="14" t="n">
        <v>9.5</v>
      </c>
      <c r="H2532" s="14" t="n">
        <v>10.51</v>
      </c>
      <c r="I2532" s="14" t="n">
        <v>9.5</v>
      </c>
      <c r="J2532" s="23" t="n">
        <f aca="false">IF(AND(E2532="Priority",ISNUMBER('Cost model'!N170)),'Cost model'!N170,'Cost model'!M170)</f>
        <v>25.5</v>
      </c>
      <c r="K2532" s="14" t="n">
        <f aca="false">J2532-H2532</f>
        <v>14.99</v>
      </c>
      <c r="L2532" s="14" t="n">
        <f aca="false">G2532-H2532</f>
        <v>-1.01</v>
      </c>
    </row>
    <row r="2533" customFormat="false" ht="15" hidden="false" customHeight="false" outlineLevel="0" collapsed="false">
      <c r="A2533" s="2" t="s">
        <v>174</v>
      </c>
      <c r="B2533" s="2" t="s">
        <v>174</v>
      </c>
      <c r="C2533" s="2" t="s">
        <v>47</v>
      </c>
      <c r="D2533" s="2" t="s">
        <v>10</v>
      </c>
      <c r="E2533" s="2" t="s">
        <v>74</v>
      </c>
      <c r="F2533" s="2" t="s">
        <v>977</v>
      </c>
      <c r="G2533" s="14" t="n">
        <v>9.5</v>
      </c>
      <c r="H2533" s="14" t="n">
        <v>6.45</v>
      </c>
      <c r="I2533" s="14" t="n">
        <v>9.5</v>
      </c>
      <c r="J2533" s="23" t="n">
        <f aca="false">IF(AND(E2533="Priority",ISNUMBER('Cost model'!N167)),'Cost model'!N167,'Cost model'!M167)</f>
        <v>8.5</v>
      </c>
      <c r="K2533" s="14" t="n">
        <f aca="false">J2533-H2533</f>
        <v>2.05</v>
      </c>
      <c r="L2533" s="14" t="n">
        <f aca="false">G2533-H2533</f>
        <v>3.05</v>
      </c>
    </row>
    <row r="2534" customFormat="false" ht="15" hidden="false" customHeight="false" outlineLevel="0" collapsed="false">
      <c r="A2534" s="2" t="s">
        <v>124</v>
      </c>
      <c r="B2534" s="2" t="s">
        <v>124</v>
      </c>
      <c r="C2534" s="2" t="s">
        <v>47</v>
      </c>
      <c r="D2534" s="2" t="s">
        <v>10</v>
      </c>
      <c r="E2534" s="2" t="s">
        <v>74</v>
      </c>
      <c r="F2534" s="2" t="s">
        <v>977</v>
      </c>
      <c r="G2534" s="14" t="n">
        <v>9.5</v>
      </c>
      <c r="H2534" s="14" t="n">
        <v>22.84</v>
      </c>
      <c r="I2534" s="14" t="n">
        <v>9.5</v>
      </c>
      <c r="J2534" s="23" t="n">
        <f aca="false">IF(AND(E2534="Priority",ISNUMBER('Cost model'!N317)),'Cost model'!N317,'Cost model'!M317)</f>
        <v>10.5</v>
      </c>
      <c r="K2534" s="14" t="n">
        <f aca="false">J2534-H2534</f>
        <v>-12.34</v>
      </c>
      <c r="L2534" s="14" t="n">
        <f aca="false">G2534-H2534</f>
        <v>-13.34</v>
      </c>
    </row>
    <row r="2535" customFormat="false" ht="15" hidden="false" customHeight="false" outlineLevel="0" collapsed="false">
      <c r="A2535" s="2" t="s">
        <v>174</v>
      </c>
      <c r="B2535" s="2" t="s">
        <v>174</v>
      </c>
      <c r="C2535" s="2" t="s">
        <v>47</v>
      </c>
      <c r="D2535" s="2" t="s">
        <v>14</v>
      </c>
      <c r="E2535" s="2" t="s">
        <v>74</v>
      </c>
      <c r="F2535" s="2" t="s">
        <v>977</v>
      </c>
      <c r="G2535" s="14" t="n">
        <v>45</v>
      </c>
      <c r="H2535" s="14" t="n">
        <v>138.25</v>
      </c>
      <c r="I2535" s="14" t="n">
        <v>25</v>
      </c>
      <c r="J2535" s="23" t="n">
        <f aca="false">IF(AND(E2535="Priority",ISNUMBER('Cost model'!N176)),'Cost model'!N176,'Cost model'!M176)</f>
        <v>95</v>
      </c>
      <c r="K2535" s="14" t="n">
        <f aca="false">J2535-H2535</f>
        <v>-43.25</v>
      </c>
      <c r="L2535" s="14" t="n">
        <f aca="false">G2535-H2535</f>
        <v>-93.25</v>
      </c>
    </row>
    <row r="2536" customFormat="false" ht="15" hidden="false" customHeight="false" outlineLevel="0" collapsed="false">
      <c r="A2536" s="2" t="s">
        <v>174</v>
      </c>
      <c r="B2536" s="2" t="s">
        <v>142</v>
      </c>
      <c r="C2536" s="2" t="s">
        <v>49</v>
      </c>
      <c r="D2536" s="2" t="s">
        <v>10</v>
      </c>
      <c r="E2536" s="2" t="s">
        <v>74</v>
      </c>
      <c r="F2536" s="2" t="s">
        <v>976</v>
      </c>
      <c r="G2536" s="14" t="n">
        <v>17.5</v>
      </c>
      <c r="H2536" s="14" t="n">
        <v>23.24</v>
      </c>
      <c r="I2536" s="14" t="n">
        <v>17.5</v>
      </c>
      <c r="J2536" s="23" t="n">
        <f aca="false">IF(AND(E2536="Priority",ISNUMBER('Cost model'!N124)),'Cost model'!N124,'Cost model'!M124)</f>
        <v>21.5</v>
      </c>
      <c r="K2536" s="14" t="n">
        <f aca="false">J2536-H2536</f>
        <v>-1.74</v>
      </c>
      <c r="L2536" s="14" t="n">
        <f aca="false">G2536-H2536</f>
        <v>-5.74</v>
      </c>
    </row>
    <row r="2537" customFormat="false" ht="15" hidden="false" customHeight="false" outlineLevel="0" collapsed="false">
      <c r="A2537" s="2" t="s">
        <v>124</v>
      </c>
      <c r="B2537" s="2" t="s">
        <v>124</v>
      </c>
      <c r="C2537" s="2" t="s">
        <v>47</v>
      </c>
      <c r="D2537" s="2" t="s">
        <v>10</v>
      </c>
      <c r="E2537" s="2" t="s">
        <v>74</v>
      </c>
      <c r="F2537" s="2" t="s">
        <v>977</v>
      </c>
      <c r="G2537" s="14" t="n">
        <v>9.5</v>
      </c>
      <c r="H2537" s="14" t="n">
        <v>7.21</v>
      </c>
      <c r="I2537" s="14" t="n">
        <v>9.5</v>
      </c>
      <c r="J2537" s="23" t="n">
        <f aca="false">IF(AND(E2537="Priority",ISNUMBER('Cost model'!N317)),'Cost model'!N317,'Cost model'!M317)</f>
        <v>10.5</v>
      </c>
      <c r="K2537" s="14" t="n">
        <f aca="false">J2537-H2537</f>
        <v>3.29</v>
      </c>
      <c r="L2537" s="14" t="n">
        <f aca="false">G2537-H2537</f>
        <v>2.29</v>
      </c>
    </row>
    <row r="2538" customFormat="false" ht="15" hidden="false" customHeight="false" outlineLevel="0" collapsed="false">
      <c r="A2538" s="2" t="s">
        <v>158</v>
      </c>
      <c r="B2538" s="2" t="s">
        <v>158</v>
      </c>
      <c r="C2538" s="2" t="s">
        <v>47</v>
      </c>
      <c r="D2538" s="2" t="s">
        <v>12</v>
      </c>
      <c r="E2538" s="2" t="s">
        <v>74</v>
      </c>
      <c r="F2538" s="2" t="s">
        <v>977</v>
      </c>
      <c r="G2538" s="14" t="n">
        <v>9.5</v>
      </c>
      <c r="H2538" s="14" t="n">
        <v>13.31</v>
      </c>
      <c r="I2538" s="14" t="n">
        <v>9.5</v>
      </c>
      <c r="J2538" s="23" t="n">
        <f aca="false">IF(AND(E2538="Priority",ISNUMBER('Cost model'!N425)),'Cost model'!N425,'Cost model'!M425)</f>
        <v>14.5</v>
      </c>
      <c r="K2538" s="14" t="n">
        <f aca="false">J2538-H2538</f>
        <v>1.19</v>
      </c>
      <c r="L2538" s="14" t="n">
        <f aca="false">G2538-H2538</f>
        <v>-3.81</v>
      </c>
    </row>
    <row r="2539" customFormat="false" ht="15" hidden="false" customHeight="false" outlineLevel="0" collapsed="false">
      <c r="A2539" s="2" t="s">
        <v>124</v>
      </c>
      <c r="B2539" s="2" t="s">
        <v>124</v>
      </c>
      <c r="C2539" s="2" t="s">
        <v>49</v>
      </c>
      <c r="D2539" s="2" t="s">
        <v>14</v>
      </c>
      <c r="E2539" s="2" t="s">
        <v>74</v>
      </c>
      <c r="F2539" s="2" t="s">
        <v>977</v>
      </c>
      <c r="G2539" s="14" t="n">
        <v>85</v>
      </c>
      <c r="H2539" s="14" t="n">
        <v>180.26</v>
      </c>
      <c r="I2539" s="14" t="n">
        <v>85</v>
      </c>
      <c r="J2539" s="23" t="n">
        <f aca="false">IF(AND(E2539="Priority",ISNUMBER('Cost model'!N328)),'Cost model'!N328,'Cost model'!M328)</f>
        <v>175</v>
      </c>
      <c r="K2539" s="14" t="n">
        <f aca="false">J2539-H2539</f>
        <v>-5.25999999999999</v>
      </c>
      <c r="L2539" s="14" t="n">
        <f aca="false">G2539-H2539</f>
        <v>-95.26</v>
      </c>
    </row>
    <row r="2540" customFormat="false" ht="15" hidden="false" customHeight="false" outlineLevel="0" collapsed="false">
      <c r="A2540" s="2" t="s">
        <v>158</v>
      </c>
      <c r="B2540" s="2" t="s">
        <v>158</v>
      </c>
      <c r="C2540" s="2" t="s">
        <v>49</v>
      </c>
      <c r="D2540" s="2" t="s">
        <v>12</v>
      </c>
      <c r="E2540" s="2" t="s">
        <v>74</v>
      </c>
      <c r="F2540" s="2" t="s">
        <v>977</v>
      </c>
      <c r="G2540" s="14" t="n">
        <v>19.5</v>
      </c>
      <c r="H2540" s="14" t="n">
        <v>40.65</v>
      </c>
      <c r="I2540" s="14" t="n">
        <v>19.5</v>
      </c>
      <c r="J2540" s="23" t="n">
        <f aca="false">IF(AND(E2540="Priority",ISNUMBER('Cost model'!N427)),'Cost model'!N427,'Cost model'!M427)</f>
        <v>28.5</v>
      </c>
      <c r="K2540" s="14" t="n">
        <f aca="false">J2540-H2540</f>
        <v>-12.15</v>
      </c>
      <c r="L2540" s="14" t="n">
        <f aca="false">G2540-H2540</f>
        <v>-21.15</v>
      </c>
    </row>
    <row r="2541" customFormat="false" ht="15" hidden="false" customHeight="false" outlineLevel="0" collapsed="false">
      <c r="A2541" s="2" t="s">
        <v>124</v>
      </c>
      <c r="B2541" s="2" t="s">
        <v>124</v>
      </c>
      <c r="C2541" s="2" t="s">
        <v>48</v>
      </c>
      <c r="D2541" s="2" t="s">
        <v>10</v>
      </c>
      <c r="E2541" s="2" t="s">
        <v>74</v>
      </c>
      <c r="F2541" s="2" t="s">
        <v>977</v>
      </c>
      <c r="G2541" s="14" t="n">
        <v>12.5</v>
      </c>
      <c r="H2541" s="14" t="n">
        <v>9.71</v>
      </c>
      <c r="I2541" s="14" t="n">
        <v>12.5</v>
      </c>
      <c r="J2541" s="23" t="n">
        <f aca="false">IF(AND(E2541="Priority",ISNUMBER('Cost model'!N318)),'Cost model'!N318,'Cost model'!M318)</f>
        <v>14.5</v>
      </c>
      <c r="K2541" s="14" t="n">
        <f aca="false">J2541-H2541</f>
        <v>4.79</v>
      </c>
      <c r="L2541" s="14" t="n">
        <f aca="false">G2541-H2541</f>
        <v>2.79</v>
      </c>
    </row>
    <row r="2542" customFormat="false" ht="15" hidden="false" customHeight="false" outlineLevel="0" collapsed="false">
      <c r="A2542" s="2" t="s">
        <v>221</v>
      </c>
      <c r="B2542" s="2" t="s">
        <v>124</v>
      </c>
      <c r="C2542" s="2" t="s">
        <v>47</v>
      </c>
      <c r="D2542" s="2" t="s">
        <v>12</v>
      </c>
      <c r="E2542" s="2" t="s">
        <v>74</v>
      </c>
      <c r="F2542" s="2" t="s">
        <v>976</v>
      </c>
      <c r="G2542" s="14" t="n">
        <v>9.5</v>
      </c>
      <c r="H2542" s="14" t="n">
        <v>15.14</v>
      </c>
      <c r="I2542" s="14" t="n">
        <v>24.5</v>
      </c>
      <c r="J2542" s="23" t="n">
        <f aca="false">IF(AND(E2542="Priority",ISNUMBER('Cost model'!N800)),'Cost model'!N800,'Cost model'!M800)</f>
        <v>45</v>
      </c>
      <c r="K2542" s="14" t="n">
        <f aca="false">J2542-H2542</f>
        <v>29.86</v>
      </c>
      <c r="L2542" s="14" t="n">
        <f aca="false">G2542-H2542</f>
        <v>-5.64</v>
      </c>
    </row>
    <row r="2543" customFormat="false" ht="15" hidden="false" customHeight="false" outlineLevel="0" collapsed="false">
      <c r="A2543" s="2" t="s">
        <v>174</v>
      </c>
      <c r="B2543" s="2" t="s">
        <v>174</v>
      </c>
      <c r="C2543" s="2" t="s">
        <v>49</v>
      </c>
      <c r="D2543" s="2" t="s">
        <v>12</v>
      </c>
      <c r="E2543" s="2" t="s">
        <v>74</v>
      </c>
      <c r="F2543" s="2" t="s">
        <v>977</v>
      </c>
      <c r="G2543" s="14" t="n">
        <v>19.5</v>
      </c>
      <c r="H2543" s="14" t="n">
        <v>64</v>
      </c>
      <c r="I2543" s="14" t="n">
        <v>19.5</v>
      </c>
      <c r="J2543" s="23" t="n">
        <f aca="false">IF(AND(E2543="Priority",ISNUMBER('Cost model'!N172)),'Cost model'!N172,'Cost model'!M172)</f>
        <v>45</v>
      </c>
      <c r="K2543" s="14" t="n">
        <f aca="false">J2543-H2543</f>
        <v>-19</v>
      </c>
      <c r="L2543" s="14" t="n">
        <f aca="false">G2543-H2543</f>
        <v>-44.5</v>
      </c>
    </row>
    <row r="2544" customFormat="false" ht="15" hidden="false" customHeight="false" outlineLevel="0" collapsed="false">
      <c r="A2544" s="2" t="s">
        <v>221</v>
      </c>
      <c r="B2544" s="2" t="s">
        <v>221</v>
      </c>
      <c r="C2544" s="2" t="s">
        <v>49</v>
      </c>
      <c r="D2544" s="2" t="s">
        <v>12</v>
      </c>
      <c r="E2544" s="2" t="s">
        <v>74</v>
      </c>
      <c r="F2544" s="2" t="s">
        <v>977</v>
      </c>
      <c r="G2544" s="14" t="n">
        <v>19.5</v>
      </c>
      <c r="H2544" s="14" t="n">
        <v>113.99</v>
      </c>
      <c r="I2544" s="14" t="n">
        <v>19.5</v>
      </c>
      <c r="J2544" s="23" t="n">
        <f aca="false">IF(AND(E2544="Priority",ISNUMBER('Cost model'!N742)),'Cost model'!N742,'Cost model'!M742)</f>
        <v>60</v>
      </c>
      <c r="K2544" s="14" t="n">
        <f aca="false">J2544-H2544</f>
        <v>-53.99</v>
      </c>
      <c r="L2544" s="14" t="n">
        <f aca="false">G2544-H2544</f>
        <v>-94.49</v>
      </c>
    </row>
    <row r="2545" customFormat="false" ht="15" hidden="false" customHeight="false" outlineLevel="0" collapsed="false">
      <c r="A2545" s="2" t="s">
        <v>124</v>
      </c>
      <c r="B2545" s="2" t="s">
        <v>124</v>
      </c>
      <c r="C2545" s="2" t="s">
        <v>48</v>
      </c>
      <c r="D2545" s="2" t="s">
        <v>14</v>
      </c>
      <c r="E2545" s="2" t="s">
        <v>74</v>
      </c>
      <c r="F2545" s="2" t="s">
        <v>977</v>
      </c>
      <c r="G2545" s="14" t="n">
        <v>45</v>
      </c>
      <c r="H2545" s="14" t="n">
        <v>172.04</v>
      </c>
      <c r="I2545" s="14" t="n">
        <v>45</v>
      </c>
      <c r="J2545" s="23" t="n">
        <f aca="false">IF(AND(E2545="Priority",ISNUMBER('Cost model'!N327)),'Cost model'!N327,'Cost model'!M327)</f>
        <v>130</v>
      </c>
      <c r="K2545" s="14" t="n">
        <f aca="false">J2545-H2545</f>
        <v>-42.04</v>
      </c>
      <c r="L2545" s="14" t="n">
        <f aca="false">G2545-H2545</f>
        <v>-127.04</v>
      </c>
    </row>
    <row r="2546" customFormat="false" ht="15" hidden="false" customHeight="false" outlineLevel="0" collapsed="false">
      <c r="A2546" s="2" t="s">
        <v>142</v>
      </c>
      <c r="B2546" s="2" t="s">
        <v>142</v>
      </c>
      <c r="C2546" s="2" t="s">
        <v>49</v>
      </c>
      <c r="D2546" s="2" t="s">
        <v>10</v>
      </c>
      <c r="E2546" s="2" t="s">
        <v>74</v>
      </c>
      <c r="F2546" s="2" t="s">
        <v>977</v>
      </c>
      <c r="G2546" s="14" t="n">
        <v>19.5</v>
      </c>
      <c r="H2546" s="14" t="n">
        <v>64.28</v>
      </c>
      <c r="I2546" s="14" t="n">
        <v>17.5</v>
      </c>
      <c r="J2546" s="23" t="n">
        <f aca="false">IF(AND(E2546="Priority",ISNUMBER('Cost model'!N634)),'Cost model'!N634,'Cost model'!M634)</f>
        <v>15.5</v>
      </c>
      <c r="K2546" s="14" t="n">
        <f aca="false">J2546-H2546</f>
        <v>-48.78</v>
      </c>
      <c r="L2546" s="14" t="n">
        <f aca="false">G2546-H2546</f>
        <v>-44.78</v>
      </c>
    </row>
    <row r="2547" customFormat="false" ht="15" hidden="false" customHeight="false" outlineLevel="0" collapsed="false">
      <c r="A2547" s="2" t="s">
        <v>174</v>
      </c>
      <c r="B2547" s="2" t="s">
        <v>174</v>
      </c>
      <c r="C2547" s="2" t="s">
        <v>49</v>
      </c>
      <c r="D2547" s="2" t="s">
        <v>14</v>
      </c>
      <c r="E2547" s="2" t="s">
        <v>74</v>
      </c>
      <c r="F2547" s="2" t="s">
        <v>977</v>
      </c>
      <c r="G2547" s="14" t="n">
        <v>19.5</v>
      </c>
      <c r="H2547" s="14" t="n">
        <v>80.7</v>
      </c>
      <c r="I2547" s="14" t="n">
        <v>85</v>
      </c>
      <c r="J2547" s="23" t="n">
        <f aca="false">IF(AND(E2547="Priority",ISNUMBER('Cost model'!N178)),'Cost model'!N178,'Cost model'!M178)</f>
        <v>145</v>
      </c>
      <c r="K2547" s="14" t="n">
        <f aca="false">J2547-H2547</f>
        <v>64.3</v>
      </c>
      <c r="L2547" s="14" t="n">
        <f aca="false">G2547-H2547</f>
        <v>-61.2</v>
      </c>
    </row>
    <row r="2548" customFormat="false" ht="15" hidden="false" customHeight="false" outlineLevel="0" collapsed="false">
      <c r="A2548" s="2" t="s">
        <v>124</v>
      </c>
      <c r="B2548" s="2" t="s">
        <v>124</v>
      </c>
      <c r="C2548" s="2" t="s">
        <v>49</v>
      </c>
      <c r="D2548" s="2" t="s">
        <v>12</v>
      </c>
      <c r="E2548" s="2" t="s">
        <v>74</v>
      </c>
      <c r="F2548" s="2" t="s">
        <v>977</v>
      </c>
      <c r="G2548" s="14" t="n">
        <v>19.5</v>
      </c>
      <c r="H2548" s="14" t="n">
        <v>44.91</v>
      </c>
      <c r="I2548" s="14" t="n">
        <v>19.5</v>
      </c>
      <c r="J2548" s="23" t="n">
        <f aca="false">IF(AND(E2548="Priority",ISNUMBER('Cost model'!N322)),'Cost model'!N322,'Cost model'!M322)</f>
        <v>50</v>
      </c>
      <c r="K2548" s="14" t="n">
        <f aca="false">J2548-H2548</f>
        <v>5.09</v>
      </c>
      <c r="L2548" s="14" t="n">
        <f aca="false">G2548-H2548</f>
        <v>-25.41</v>
      </c>
    </row>
    <row r="2549" customFormat="false" ht="15" hidden="false" customHeight="false" outlineLevel="0" collapsed="false">
      <c r="A2549" s="2" t="s">
        <v>174</v>
      </c>
      <c r="B2549" s="2" t="s">
        <v>174</v>
      </c>
      <c r="C2549" s="2" t="s">
        <v>49</v>
      </c>
      <c r="D2549" s="2" t="s">
        <v>13</v>
      </c>
      <c r="E2549" s="2" t="s">
        <v>74</v>
      </c>
      <c r="F2549" s="2" t="s">
        <v>977</v>
      </c>
      <c r="G2549" s="14" t="n">
        <v>19.5</v>
      </c>
      <c r="H2549" s="14" t="n">
        <v>56.35</v>
      </c>
      <c r="I2549" s="14" t="n">
        <v>50</v>
      </c>
      <c r="J2549" s="23" t="n">
        <f aca="false">IF(AND(E2549="Priority",ISNUMBER('Cost model'!N175)),'Cost model'!N175,'Cost model'!M175)</f>
        <v>75</v>
      </c>
      <c r="K2549" s="14" t="n">
        <f aca="false">J2549-H2549</f>
        <v>18.65</v>
      </c>
      <c r="L2549" s="14" t="n">
        <f aca="false">G2549-H2549</f>
        <v>-36.85</v>
      </c>
    </row>
    <row r="2550" customFormat="false" ht="15" hidden="false" customHeight="false" outlineLevel="0" collapsed="false">
      <c r="A2550" s="2" t="s">
        <v>142</v>
      </c>
      <c r="B2550" s="2" t="s">
        <v>142</v>
      </c>
      <c r="C2550" s="2" t="s">
        <v>47</v>
      </c>
      <c r="D2550" s="2" t="s">
        <v>12</v>
      </c>
      <c r="E2550" s="2" t="s">
        <v>83</v>
      </c>
      <c r="F2550" s="2" t="s">
        <v>977</v>
      </c>
      <c r="G2550" s="14" t="n">
        <v>19.5</v>
      </c>
      <c r="H2550" s="14" t="n">
        <v>41</v>
      </c>
      <c r="I2550" s="14" t="n">
        <v>19.5</v>
      </c>
      <c r="J2550" s="23" t="n">
        <f aca="false">IF(AND(E2550="Priority",ISNUMBER('Cost model'!N635)),'Cost model'!N635,'Cost model'!M635)</f>
        <v>40</v>
      </c>
      <c r="K2550" s="14" t="n">
        <f aca="false">J2550-H2550</f>
        <v>-1</v>
      </c>
      <c r="L2550" s="14" t="n">
        <f aca="false">G2550-H2550</f>
        <v>-21.5</v>
      </c>
    </row>
    <row r="2551" customFormat="false" ht="15" hidden="false" customHeight="false" outlineLevel="0" collapsed="false">
      <c r="A2551" s="2" t="s">
        <v>124</v>
      </c>
      <c r="B2551" s="2" t="s">
        <v>124</v>
      </c>
      <c r="C2551" s="2" t="s">
        <v>47</v>
      </c>
      <c r="D2551" s="2" t="s">
        <v>12</v>
      </c>
      <c r="E2551" s="2" t="s">
        <v>74</v>
      </c>
      <c r="F2551" s="2" t="s">
        <v>977</v>
      </c>
      <c r="G2551" s="14" t="n">
        <v>9.5</v>
      </c>
      <c r="H2551" s="14" t="n">
        <v>19.71</v>
      </c>
      <c r="I2551" s="14" t="n">
        <v>9.5</v>
      </c>
      <c r="J2551" s="23" t="n">
        <f aca="false">IF(AND(E2551="Priority",ISNUMBER('Cost model'!N320)),'Cost model'!N320,'Cost model'!M320)</f>
        <v>24.5</v>
      </c>
      <c r="K2551" s="14" t="n">
        <f aca="false">J2551-H2551</f>
        <v>4.79</v>
      </c>
      <c r="L2551" s="14" t="n">
        <f aca="false">G2551-H2551</f>
        <v>-10.21</v>
      </c>
    </row>
    <row r="2552" customFormat="false" ht="15" hidden="false" customHeight="false" outlineLevel="0" collapsed="false">
      <c r="A2552" s="2" t="s">
        <v>124</v>
      </c>
      <c r="B2552" s="2" t="s">
        <v>124</v>
      </c>
      <c r="C2552" s="2" t="s">
        <v>47</v>
      </c>
      <c r="D2552" s="2" t="s">
        <v>12</v>
      </c>
      <c r="E2552" s="2" t="s">
        <v>74</v>
      </c>
      <c r="F2552" s="2" t="s">
        <v>977</v>
      </c>
      <c r="G2552" s="14" t="n">
        <v>9.5</v>
      </c>
      <c r="H2552" s="14" t="n">
        <v>28.57</v>
      </c>
      <c r="I2552" s="14" t="n">
        <v>9.5</v>
      </c>
      <c r="J2552" s="23" t="n">
        <f aca="false">IF(AND(E2552="Priority",ISNUMBER('Cost model'!N320)),'Cost model'!N320,'Cost model'!M320)</f>
        <v>24.5</v>
      </c>
      <c r="K2552" s="14" t="n">
        <f aca="false">J2552-H2552</f>
        <v>-4.07</v>
      </c>
      <c r="L2552" s="14" t="n">
        <f aca="false">G2552-H2552</f>
        <v>-19.07</v>
      </c>
    </row>
    <row r="2553" customFormat="false" ht="15" hidden="false" customHeight="false" outlineLevel="0" collapsed="false">
      <c r="A2553" s="2" t="s">
        <v>142</v>
      </c>
      <c r="B2553" s="2" t="s">
        <v>142</v>
      </c>
      <c r="C2553" s="2" t="s">
        <v>49</v>
      </c>
      <c r="D2553" s="2" t="s">
        <v>10</v>
      </c>
      <c r="E2553" s="2" t="s">
        <v>74</v>
      </c>
      <c r="F2553" s="2" t="s">
        <v>977</v>
      </c>
      <c r="G2553" s="14" t="n">
        <v>17.5</v>
      </c>
      <c r="H2553" s="14" t="n">
        <v>14</v>
      </c>
      <c r="I2553" s="14" t="n">
        <v>17.5</v>
      </c>
      <c r="J2553" s="23" t="n">
        <f aca="false">IF(AND(E2553="Priority",ISNUMBER('Cost model'!N634)),'Cost model'!N634,'Cost model'!M634)</f>
        <v>15.5</v>
      </c>
      <c r="K2553" s="14" t="n">
        <f aca="false">J2553-H2553</f>
        <v>1.5</v>
      </c>
      <c r="L2553" s="14" t="n">
        <f aca="false">G2553-H2553</f>
        <v>3.5</v>
      </c>
    </row>
    <row r="2554" customFormat="false" ht="15" hidden="false" customHeight="false" outlineLevel="0" collapsed="false">
      <c r="A2554" s="2" t="s">
        <v>221</v>
      </c>
      <c r="B2554" s="2" t="s">
        <v>221</v>
      </c>
      <c r="C2554" s="2" t="s">
        <v>47</v>
      </c>
      <c r="D2554" s="2" t="s">
        <v>15</v>
      </c>
      <c r="E2554" s="2" t="s">
        <v>74</v>
      </c>
      <c r="F2554" s="2" t="s">
        <v>977</v>
      </c>
      <c r="G2554" s="14" t="n">
        <v>25</v>
      </c>
      <c r="H2554" s="14" t="n">
        <v>104.94</v>
      </c>
      <c r="I2554" s="14" t="n">
        <v>45</v>
      </c>
      <c r="J2554" s="23" t="n">
        <f aca="false">IF(AND(E2554="Priority",ISNUMBER('Cost model'!N749)),'Cost model'!N749,'Cost model'!M749)</f>
        <v>110</v>
      </c>
      <c r="K2554" s="14" t="n">
        <f aca="false">J2554-H2554</f>
        <v>5.06</v>
      </c>
      <c r="L2554" s="14" t="n">
        <f aca="false">G2554-H2554</f>
        <v>-79.94</v>
      </c>
    </row>
    <row r="2555" customFormat="false" ht="15" hidden="false" customHeight="false" outlineLevel="0" collapsed="false">
      <c r="A2555" s="2" t="s">
        <v>205</v>
      </c>
      <c r="B2555" s="2" t="s">
        <v>158</v>
      </c>
      <c r="C2555" s="2" t="s">
        <v>47</v>
      </c>
      <c r="D2555" s="2" t="s">
        <v>13</v>
      </c>
      <c r="E2555" s="2" t="s">
        <v>74</v>
      </c>
      <c r="F2555" s="2" t="s">
        <v>976</v>
      </c>
      <c r="G2555" s="14" t="n">
        <v>24.5</v>
      </c>
      <c r="H2555" s="14" t="n">
        <v>73.4</v>
      </c>
      <c r="I2555" s="14"/>
      <c r="J2555" s="23" t="n">
        <f aca="false">IF(AND(E2555="Priority",ISNUMBER('Cost model'!N623)),'Cost model'!N623,'Cost model'!M623)</f>
        <v>85</v>
      </c>
      <c r="K2555" s="14" t="n">
        <f aca="false">J2555-H2555</f>
        <v>11.6</v>
      </c>
      <c r="L2555" s="14" t="n">
        <f aca="false">G2555-H2555</f>
        <v>-48.9</v>
      </c>
    </row>
    <row r="2556" customFormat="false" ht="15" hidden="false" customHeight="false" outlineLevel="0" collapsed="false">
      <c r="A2556" s="2" t="s">
        <v>142</v>
      </c>
      <c r="B2556" s="2" t="s">
        <v>142</v>
      </c>
      <c r="C2556" s="2" t="s">
        <v>47</v>
      </c>
      <c r="D2556" s="2" t="s">
        <v>10</v>
      </c>
      <c r="E2556" s="2" t="s">
        <v>74</v>
      </c>
      <c r="F2556" s="2" t="s">
        <v>977</v>
      </c>
      <c r="G2556" s="14" t="n">
        <v>9.5</v>
      </c>
      <c r="H2556" s="14" t="n">
        <v>8.12</v>
      </c>
      <c r="I2556" s="14" t="n">
        <v>9.5</v>
      </c>
      <c r="J2556" s="23" t="n">
        <f aca="false">IF(AND(E2556="Priority",ISNUMBER('Cost model'!N632)),'Cost model'!N632,'Cost model'!M632)</f>
        <v>9.5</v>
      </c>
      <c r="K2556" s="14" t="n">
        <f aca="false">J2556-H2556</f>
        <v>1.38</v>
      </c>
      <c r="L2556" s="14" t="n">
        <f aca="false">G2556-H2556</f>
        <v>1.38</v>
      </c>
    </row>
    <row r="2557" customFormat="false" ht="15" hidden="false" customHeight="false" outlineLevel="0" collapsed="false">
      <c r="A2557" s="2" t="s">
        <v>124</v>
      </c>
      <c r="B2557" s="2" t="s">
        <v>124</v>
      </c>
      <c r="C2557" s="2" t="s">
        <v>47</v>
      </c>
      <c r="D2557" s="2" t="s">
        <v>12</v>
      </c>
      <c r="E2557" s="2" t="s">
        <v>74</v>
      </c>
      <c r="F2557" s="2" t="s">
        <v>977</v>
      </c>
      <c r="G2557" s="14" t="n">
        <v>19</v>
      </c>
      <c r="H2557" s="14" t="n">
        <v>57.5</v>
      </c>
      <c r="I2557" s="14" t="n">
        <v>9.5</v>
      </c>
      <c r="J2557" s="23" t="n">
        <f aca="false">IF(AND(E2557="Priority",ISNUMBER('Cost model'!N320)),'Cost model'!N320,'Cost model'!M320)</f>
        <v>24.5</v>
      </c>
      <c r="K2557" s="14" t="n">
        <f aca="false">J2557-H2557</f>
        <v>-33</v>
      </c>
      <c r="L2557" s="14" t="n">
        <f aca="false">G2557-H2557</f>
        <v>-38.5</v>
      </c>
    </row>
    <row r="2558" customFormat="false" ht="15" hidden="false" customHeight="false" outlineLevel="0" collapsed="false">
      <c r="A2558" s="2" t="s">
        <v>221</v>
      </c>
      <c r="B2558" s="2" t="s">
        <v>221</v>
      </c>
      <c r="C2558" s="2" t="s">
        <v>48</v>
      </c>
      <c r="D2558" s="2" t="s">
        <v>12</v>
      </c>
      <c r="E2558" s="2" t="s">
        <v>74</v>
      </c>
      <c r="F2558" s="2" t="s">
        <v>977</v>
      </c>
      <c r="G2558" s="14" t="n">
        <v>12.5</v>
      </c>
      <c r="H2558" s="14" t="n">
        <v>52.46</v>
      </c>
      <c r="I2558" s="14" t="n">
        <v>12.5</v>
      </c>
      <c r="J2558" s="23" t="n">
        <f aca="false">IF(AND(E2558="Priority",ISNUMBER('Cost model'!N741)),'Cost model'!N741,'Cost model'!M741)</f>
        <v>45</v>
      </c>
      <c r="K2558" s="14" t="n">
        <f aca="false">J2558-H2558</f>
        <v>-7.46</v>
      </c>
      <c r="L2558" s="14" t="n">
        <f aca="false">G2558-H2558</f>
        <v>-39.96</v>
      </c>
    </row>
    <row r="2559" customFormat="false" ht="15" hidden="false" customHeight="false" outlineLevel="0" collapsed="false">
      <c r="A2559" s="2" t="s">
        <v>142</v>
      </c>
      <c r="B2559" s="2" t="s">
        <v>142</v>
      </c>
      <c r="C2559" s="2" t="s">
        <v>47</v>
      </c>
      <c r="D2559" s="2" t="s">
        <v>10</v>
      </c>
      <c r="E2559" s="2" t="s">
        <v>74</v>
      </c>
      <c r="F2559" s="2" t="s">
        <v>977</v>
      </c>
      <c r="G2559" s="14" t="n">
        <v>9.5</v>
      </c>
      <c r="H2559" s="14" t="n">
        <v>8.15</v>
      </c>
      <c r="I2559" s="14" t="n">
        <v>9.5</v>
      </c>
      <c r="J2559" s="23" t="n">
        <f aca="false">IF(AND(E2559="Priority",ISNUMBER('Cost model'!N632)),'Cost model'!N632,'Cost model'!M632)</f>
        <v>9.5</v>
      </c>
      <c r="K2559" s="14" t="n">
        <f aca="false">J2559-H2559</f>
        <v>1.35</v>
      </c>
      <c r="L2559" s="14" t="n">
        <f aca="false">G2559-H2559</f>
        <v>1.35</v>
      </c>
    </row>
    <row r="2560" customFormat="false" ht="15" hidden="false" customHeight="false" outlineLevel="0" collapsed="false">
      <c r="A2560" s="2" t="s">
        <v>124</v>
      </c>
      <c r="B2560" s="2" t="s">
        <v>124</v>
      </c>
      <c r="C2560" s="2" t="s">
        <v>48</v>
      </c>
      <c r="D2560" s="2" t="s">
        <v>10</v>
      </c>
      <c r="E2560" s="2" t="s">
        <v>74</v>
      </c>
      <c r="F2560" s="2" t="s">
        <v>977</v>
      </c>
      <c r="G2560" s="14" t="n">
        <v>12.5</v>
      </c>
      <c r="H2560" s="14" t="n">
        <v>8.95</v>
      </c>
      <c r="I2560" s="14" t="n">
        <v>12.5</v>
      </c>
      <c r="J2560" s="23" t="n">
        <f aca="false">IF(AND(E2560="Priority",ISNUMBER('Cost model'!N318)),'Cost model'!N318,'Cost model'!M318)</f>
        <v>14.5</v>
      </c>
      <c r="K2560" s="14" t="n">
        <f aca="false">J2560-H2560</f>
        <v>5.55</v>
      </c>
      <c r="L2560" s="14" t="n">
        <f aca="false">G2560-H2560</f>
        <v>3.55</v>
      </c>
    </row>
    <row r="2561" customFormat="false" ht="15" hidden="false" customHeight="false" outlineLevel="0" collapsed="false">
      <c r="A2561" s="2" t="s">
        <v>221</v>
      </c>
      <c r="B2561" s="2" t="s">
        <v>221</v>
      </c>
      <c r="C2561" s="2" t="s">
        <v>47</v>
      </c>
      <c r="D2561" s="2" t="s">
        <v>10</v>
      </c>
      <c r="E2561" s="2" t="s">
        <v>83</v>
      </c>
      <c r="F2561" s="2" t="s">
        <v>977</v>
      </c>
      <c r="G2561" s="14" t="n">
        <v>14.5</v>
      </c>
      <c r="H2561" s="14" t="n">
        <v>7.14</v>
      </c>
      <c r="I2561" s="14" t="n">
        <v>14.5</v>
      </c>
      <c r="J2561" s="23" t="n">
        <f aca="false">IF(AND(E2561="Priority",ISNUMBER('Cost model'!N737)),'Cost model'!N737,'Cost model'!M737)</f>
        <v>13.5</v>
      </c>
      <c r="K2561" s="14" t="n">
        <f aca="false">J2561-H2561</f>
        <v>6.36</v>
      </c>
      <c r="L2561" s="14" t="n">
        <f aca="false">G2561-H2561</f>
        <v>7.36</v>
      </c>
    </row>
    <row r="2562" customFormat="false" ht="15" hidden="false" customHeight="false" outlineLevel="0" collapsed="false">
      <c r="A2562" s="2" t="s">
        <v>174</v>
      </c>
      <c r="B2562" s="2" t="s">
        <v>174</v>
      </c>
      <c r="C2562" s="2" t="s">
        <v>49</v>
      </c>
      <c r="D2562" s="2" t="s">
        <v>12</v>
      </c>
      <c r="E2562" s="2" t="s">
        <v>74</v>
      </c>
      <c r="F2562" s="2" t="s">
        <v>977</v>
      </c>
      <c r="G2562" s="14" t="n">
        <v>12.5</v>
      </c>
      <c r="H2562" s="14" t="n">
        <v>53.05</v>
      </c>
      <c r="I2562" s="14" t="n">
        <v>19.5</v>
      </c>
      <c r="J2562" s="23" t="n">
        <f aca="false">IF(AND(E2562="Priority",ISNUMBER('Cost model'!N172)),'Cost model'!N172,'Cost model'!M172)</f>
        <v>45</v>
      </c>
      <c r="K2562" s="14" t="n">
        <f aca="false">J2562-H2562</f>
        <v>-8.05</v>
      </c>
      <c r="L2562" s="14" t="n">
        <f aca="false">G2562-H2562</f>
        <v>-40.55</v>
      </c>
    </row>
    <row r="2563" customFormat="false" ht="15" hidden="false" customHeight="false" outlineLevel="0" collapsed="false">
      <c r="A2563" s="2" t="s">
        <v>124</v>
      </c>
      <c r="B2563" s="2" t="s">
        <v>124</v>
      </c>
      <c r="C2563" s="2" t="s">
        <v>47</v>
      </c>
      <c r="D2563" s="2" t="s">
        <v>15</v>
      </c>
      <c r="E2563" s="2" t="s">
        <v>74</v>
      </c>
      <c r="F2563" s="2" t="s">
        <v>977</v>
      </c>
      <c r="G2563" s="14" t="n">
        <v>45</v>
      </c>
      <c r="H2563" s="14" t="n">
        <v>143.32</v>
      </c>
      <c r="I2563" s="14" t="n">
        <v>45</v>
      </c>
      <c r="J2563" s="23" t="n">
        <f aca="false">IF(AND(E2563="Priority",ISNUMBER('Cost model'!N329)),'Cost model'!N329,'Cost model'!M329)</f>
        <v>135</v>
      </c>
      <c r="K2563" s="14" t="n">
        <f aca="false">J2563-H2563</f>
        <v>-8.31999999999999</v>
      </c>
      <c r="L2563" s="14" t="n">
        <f aca="false">G2563-H2563</f>
        <v>-98.32</v>
      </c>
    </row>
    <row r="2564" customFormat="false" ht="15" hidden="false" customHeight="false" outlineLevel="0" collapsed="false">
      <c r="A2564" s="2" t="s">
        <v>124</v>
      </c>
      <c r="B2564" s="2" t="s">
        <v>124</v>
      </c>
      <c r="C2564" s="2" t="s">
        <v>49</v>
      </c>
      <c r="D2564" s="2" t="s">
        <v>10</v>
      </c>
      <c r="E2564" s="2" t="s">
        <v>74</v>
      </c>
      <c r="F2564" s="2" t="s">
        <v>977</v>
      </c>
      <c r="G2564" s="14" t="n">
        <v>17.5</v>
      </c>
      <c r="H2564" s="14" t="n">
        <v>9.71</v>
      </c>
      <c r="I2564" s="14" t="n">
        <v>17.5</v>
      </c>
      <c r="J2564" s="23" t="n">
        <f aca="false">IF(AND(E2564="Priority",ISNUMBER('Cost model'!N319)),'Cost model'!N319,'Cost model'!M319)</f>
        <v>16.5</v>
      </c>
      <c r="K2564" s="14" t="n">
        <f aca="false">J2564-H2564</f>
        <v>6.79</v>
      </c>
      <c r="L2564" s="14" t="n">
        <f aca="false">G2564-H2564</f>
        <v>7.79</v>
      </c>
    </row>
    <row r="2565" customFormat="false" ht="15" hidden="false" customHeight="false" outlineLevel="0" collapsed="false">
      <c r="A2565" s="2" t="s">
        <v>124</v>
      </c>
      <c r="B2565" s="2" t="s">
        <v>124</v>
      </c>
      <c r="C2565" s="2" t="s">
        <v>47</v>
      </c>
      <c r="D2565" s="2" t="s">
        <v>12</v>
      </c>
      <c r="E2565" s="2" t="s">
        <v>74</v>
      </c>
      <c r="F2565" s="2" t="s">
        <v>977</v>
      </c>
      <c r="G2565" s="14" t="n">
        <v>19</v>
      </c>
      <c r="H2565" s="14" t="n">
        <v>28.42</v>
      </c>
      <c r="I2565" s="14" t="n">
        <v>9.5</v>
      </c>
      <c r="J2565" s="23" t="n">
        <f aca="false">IF(AND(E2565="Priority",ISNUMBER('Cost model'!N320)),'Cost model'!N320,'Cost model'!M320)</f>
        <v>24.5</v>
      </c>
      <c r="K2565" s="14" t="n">
        <f aca="false">J2565-H2565</f>
        <v>-3.92</v>
      </c>
      <c r="L2565" s="14" t="n">
        <f aca="false">G2565-H2565</f>
        <v>-9.42</v>
      </c>
    </row>
    <row r="2566" customFormat="false" ht="15" hidden="false" customHeight="false" outlineLevel="0" collapsed="false">
      <c r="A2566" s="2" t="s">
        <v>142</v>
      </c>
      <c r="B2566" s="2" t="s">
        <v>142</v>
      </c>
      <c r="C2566" s="2" t="s">
        <v>47</v>
      </c>
      <c r="D2566" s="2" t="s">
        <v>10</v>
      </c>
      <c r="E2566" s="2" t="s">
        <v>83</v>
      </c>
      <c r="F2566" s="2" t="s">
        <v>977</v>
      </c>
      <c r="G2566" s="14" t="n">
        <v>14.5</v>
      </c>
      <c r="H2566" s="14" t="n">
        <v>22.84</v>
      </c>
      <c r="I2566" s="14" t="n">
        <v>14.5</v>
      </c>
      <c r="J2566" s="23" t="n">
        <f aca="false">IF(AND(E2566="Priority",ISNUMBER('Cost model'!N632)),'Cost model'!N632,'Cost model'!M632)</f>
        <v>14.5</v>
      </c>
      <c r="K2566" s="14" t="n">
        <f aca="false">J2566-H2566</f>
        <v>-8.34</v>
      </c>
      <c r="L2566" s="14" t="n">
        <f aca="false">G2566-H2566</f>
        <v>-8.34</v>
      </c>
    </row>
    <row r="2567" customFormat="false" ht="15" hidden="false" customHeight="false" outlineLevel="0" collapsed="false">
      <c r="A2567" s="2" t="s">
        <v>174</v>
      </c>
      <c r="B2567" s="2" t="s">
        <v>142</v>
      </c>
      <c r="C2567" s="2" t="s">
        <v>49</v>
      </c>
      <c r="D2567" s="2" t="s">
        <v>10</v>
      </c>
      <c r="E2567" s="2" t="s">
        <v>74</v>
      </c>
      <c r="F2567" s="2" t="s">
        <v>976</v>
      </c>
      <c r="G2567" s="14" t="n">
        <v>19.5</v>
      </c>
      <c r="H2567" s="14" t="n">
        <v>56.29</v>
      </c>
      <c r="I2567" s="14" t="n">
        <v>17.5</v>
      </c>
      <c r="J2567" s="23" t="n">
        <f aca="false">IF(AND(E2567="Priority",ISNUMBER('Cost model'!N124)),'Cost model'!N124,'Cost model'!M124)</f>
        <v>21.5</v>
      </c>
      <c r="K2567" s="14" t="n">
        <f aca="false">J2567-H2567</f>
        <v>-34.79</v>
      </c>
      <c r="L2567" s="14" t="n">
        <f aca="false">G2567-H2567</f>
        <v>-36.79</v>
      </c>
    </row>
    <row r="2568" customFormat="false" ht="15" hidden="false" customHeight="false" outlineLevel="0" collapsed="false">
      <c r="A2568" s="2" t="s">
        <v>174</v>
      </c>
      <c r="B2568" s="2" t="s">
        <v>174</v>
      </c>
      <c r="C2568" s="2" t="s">
        <v>47</v>
      </c>
      <c r="D2568" s="2" t="s">
        <v>10</v>
      </c>
      <c r="E2568" s="2" t="s">
        <v>74</v>
      </c>
      <c r="F2568" s="2" t="s">
        <v>977</v>
      </c>
      <c r="G2568" s="14" t="n">
        <v>9.5</v>
      </c>
      <c r="H2568" s="14" t="n">
        <v>7.21</v>
      </c>
      <c r="I2568" s="14" t="n">
        <v>9.5</v>
      </c>
      <c r="J2568" s="23" t="n">
        <f aca="false">IF(AND(E2568="Priority",ISNUMBER('Cost model'!N167)),'Cost model'!N167,'Cost model'!M167)</f>
        <v>8.5</v>
      </c>
      <c r="K2568" s="14" t="n">
        <f aca="false">J2568-H2568</f>
        <v>1.29</v>
      </c>
      <c r="L2568" s="14" t="n">
        <f aca="false">G2568-H2568</f>
        <v>2.29</v>
      </c>
    </row>
    <row r="2569" customFormat="false" ht="15" hidden="false" customHeight="false" outlineLevel="0" collapsed="false">
      <c r="A2569" s="2" t="s">
        <v>221</v>
      </c>
      <c r="B2569" s="2" t="s">
        <v>221</v>
      </c>
      <c r="C2569" s="2" t="s">
        <v>47</v>
      </c>
      <c r="D2569" s="2" t="s">
        <v>12</v>
      </c>
      <c r="E2569" s="2" t="s">
        <v>74</v>
      </c>
      <c r="F2569" s="2" t="s">
        <v>977</v>
      </c>
      <c r="G2569" s="14" t="n">
        <v>9.5</v>
      </c>
      <c r="H2569" s="14" t="n">
        <v>13.21</v>
      </c>
      <c r="I2569" s="14" t="n">
        <v>9.5</v>
      </c>
      <c r="J2569" s="23" t="n">
        <f aca="false">IF(AND(E2569="Priority",ISNUMBER('Cost model'!N740)),'Cost model'!N740,'Cost model'!M740)</f>
        <v>22.5</v>
      </c>
      <c r="K2569" s="14" t="n">
        <f aca="false">J2569-H2569</f>
        <v>9.29</v>
      </c>
      <c r="L2569" s="14" t="n">
        <f aca="false">G2569-H2569</f>
        <v>-3.71</v>
      </c>
    </row>
    <row r="2570" customFormat="false" ht="15" hidden="false" customHeight="false" outlineLevel="0" collapsed="false">
      <c r="A2570" s="2" t="s">
        <v>342</v>
      </c>
      <c r="B2570" s="2" t="s">
        <v>158</v>
      </c>
      <c r="C2570" s="2" t="s">
        <v>49</v>
      </c>
      <c r="D2570" s="2" t="s">
        <v>12</v>
      </c>
      <c r="E2570" s="2" t="s">
        <v>74</v>
      </c>
      <c r="F2570" s="2" t="s">
        <v>976</v>
      </c>
      <c r="G2570" s="14" t="n">
        <v>24.5</v>
      </c>
      <c r="H2570" s="14" t="n">
        <v>94.79</v>
      </c>
      <c r="I2570" s="14" t="n">
        <v>24.5</v>
      </c>
      <c r="J2570" s="23" t="n">
        <f aca="false">IF(AND(E2570="Priority",ISNUMBER('Cost model'!N217)),'Cost model'!N217,'Cost model'!M217)</f>
        <v>70</v>
      </c>
      <c r="K2570" s="14" t="n">
        <f aca="false">J2570-H2570</f>
        <v>-24.79</v>
      </c>
      <c r="L2570" s="14" t="n">
        <f aca="false">G2570-H2570</f>
        <v>-70.29</v>
      </c>
    </row>
    <row r="2571" customFormat="false" ht="15" hidden="false" customHeight="false" outlineLevel="0" collapsed="false">
      <c r="A2571" s="2" t="s">
        <v>142</v>
      </c>
      <c r="B2571" s="2" t="s">
        <v>174</v>
      </c>
      <c r="C2571" s="2" t="s">
        <v>47</v>
      </c>
      <c r="D2571" s="2" t="s">
        <v>10</v>
      </c>
      <c r="E2571" s="2" t="s">
        <v>74</v>
      </c>
      <c r="F2571" s="2" t="s">
        <v>976</v>
      </c>
      <c r="G2571" s="14" t="n">
        <v>9.5</v>
      </c>
      <c r="H2571" s="14" t="n">
        <v>8.12</v>
      </c>
      <c r="I2571" s="14" t="n">
        <v>14.5</v>
      </c>
      <c r="J2571" s="23" t="n">
        <f aca="false">IF(AND(E2571="Priority",ISNUMBER('Cost model'!N692)),'Cost model'!N692,'Cost model'!M692)</f>
        <v>9.5</v>
      </c>
      <c r="K2571" s="14" t="n">
        <f aca="false">J2571-H2571</f>
        <v>1.38</v>
      </c>
      <c r="L2571" s="14" t="n">
        <f aca="false">G2571-H2571</f>
        <v>1.38</v>
      </c>
    </row>
    <row r="2572" customFormat="false" ht="15" hidden="false" customHeight="false" outlineLevel="0" collapsed="false">
      <c r="A2572" s="2" t="s">
        <v>174</v>
      </c>
      <c r="B2572" s="2" t="s">
        <v>174</v>
      </c>
      <c r="C2572" s="2" t="s">
        <v>47</v>
      </c>
      <c r="D2572" s="2" t="s">
        <v>13</v>
      </c>
      <c r="E2572" s="2" t="s">
        <v>74</v>
      </c>
      <c r="F2572" s="2" t="s">
        <v>977</v>
      </c>
      <c r="G2572" s="14" t="n">
        <v>19</v>
      </c>
      <c r="H2572" s="14" t="n">
        <v>72.01</v>
      </c>
      <c r="I2572" s="14" t="n">
        <v>19</v>
      </c>
      <c r="J2572" s="23" t="n">
        <f aca="false">IF(AND(E2572="Priority",ISNUMBER('Cost model'!N173)),'Cost model'!N173,'Cost model'!M173)</f>
        <v>60</v>
      </c>
      <c r="K2572" s="14" t="n">
        <f aca="false">J2572-H2572</f>
        <v>-12.01</v>
      </c>
      <c r="L2572" s="14" t="n">
        <f aca="false">G2572-H2572</f>
        <v>-53.01</v>
      </c>
    </row>
    <row r="2573" customFormat="false" ht="15" hidden="false" customHeight="false" outlineLevel="0" collapsed="false">
      <c r="A2573" s="2" t="s">
        <v>342</v>
      </c>
      <c r="B2573" s="2" t="s">
        <v>142</v>
      </c>
      <c r="C2573" s="2" t="s">
        <v>49</v>
      </c>
      <c r="D2573" s="2" t="s">
        <v>10</v>
      </c>
      <c r="E2573" s="2" t="s">
        <v>74</v>
      </c>
      <c r="F2573" s="2" t="s">
        <v>976</v>
      </c>
      <c r="G2573" s="14" t="n">
        <v>24.5</v>
      </c>
      <c r="H2573" s="14" t="n">
        <v>64.65</v>
      </c>
      <c r="I2573" s="14" t="n">
        <v>19.5</v>
      </c>
      <c r="J2573" s="23" t="n">
        <f aca="false">IF(AND(E2573="Priority",ISNUMBER('Cost model'!N229)),'Cost model'!N229,'Cost model'!M229)</f>
        <v>27.5</v>
      </c>
      <c r="K2573" s="14" t="n">
        <f aca="false">J2573-H2573</f>
        <v>-37.15</v>
      </c>
      <c r="L2573" s="14" t="n">
        <f aca="false">G2573-H2573</f>
        <v>-40.15</v>
      </c>
    </row>
    <row r="2574" customFormat="false" ht="15" hidden="false" customHeight="false" outlineLevel="0" collapsed="false">
      <c r="A2574" s="2" t="s">
        <v>124</v>
      </c>
      <c r="B2574" s="2" t="s">
        <v>124</v>
      </c>
      <c r="C2574" s="2" t="s">
        <v>47</v>
      </c>
      <c r="D2574" s="2" t="s">
        <v>10</v>
      </c>
      <c r="E2574" s="2" t="s">
        <v>74</v>
      </c>
      <c r="F2574" s="2" t="s">
        <v>977</v>
      </c>
      <c r="G2574" s="14" t="n">
        <v>9.5</v>
      </c>
      <c r="H2574" s="14" t="n">
        <v>6.06</v>
      </c>
      <c r="I2574" s="14" t="n">
        <v>9.5</v>
      </c>
      <c r="J2574" s="23" t="n">
        <f aca="false">IF(AND(E2574="Priority",ISNUMBER('Cost model'!N317)),'Cost model'!N317,'Cost model'!M317)</f>
        <v>10.5</v>
      </c>
      <c r="K2574" s="14" t="n">
        <f aca="false">J2574-H2574</f>
        <v>4.44</v>
      </c>
      <c r="L2574" s="14" t="n">
        <f aca="false">G2574-H2574</f>
        <v>3.44</v>
      </c>
    </row>
    <row r="2575" customFormat="false" ht="15" hidden="false" customHeight="false" outlineLevel="0" collapsed="false">
      <c r="A2575" s="2" t="s">
        <v>174</v>
      </c>
      <c r="B2575" s="2" t="s">
        <v>174</v>
      </c>
      <c r="C2575" s="2" t="s">
        <v>47</v>
      </c>
      <c r="D2575" s="2" t="s">
        <v>12</v>
      </c>
      <c r="E2575" s="2" t="s">
        <v>74</v>
      </c>
      <c r="F2575" s="2" t="s">
        <v>977</v>
      </c>
      <c r="G2575" s="14" t="n">
        <v>9.5</v>
      </c>
      <c r="H2575" s="14" t="n">
        <v>30.18</v>
      </c>
      <c r="I2575" s="14" t="n">
        <v>9.5</v>
      </c>
      <c r="J2575" s="23" t="n">
        <f aca="false">IF(AND(E2575="Priority",ISNUMBER('Cost model'!N170)),'Cost model'!N170,'Cost model'!M170)</f>
        <v>25.5</v>
      </c>
      <c r="K2575" s="14" t="n">
        <f aca="false">J2575-H2575</f>
        <v>-4.68</v>
      </c>
      <c r="L2575" s="14" t="n">
        <f aca="false">G2575-H2575</f>
        <v>-20.68</v>
      </c>
    </row>
    <row r="2576" customFormat="false" ht="15" hidden="false" customHeight="false" outlineLevel="0" collapsed="false">
      <c r="A2576" s="2" t="s">
        <v>124</v>
      </c>
      <c r="B2576" s="2" t="s">
        <v>124</v>
      </c>
      <c r="C2576" s="2" t="s">
        <v>48</v>
      </c>
      <c r="D2576" s="2" t="s">
        <v>10</v>
      </c>
      <c r="E2576" s="2" t="s">
        <v>74</v>
      </c>
      <c r="F2576" s="2" t="s">
        <v>977</v>
      </c>
      <c r="G2576" s="14" t="n">
        <v>12.5</v>
      </c>
      <c r="H2576" s="14" t="n">
        <v>13.28</v>
      </c>
      <c r="I2576" s="14" t="n">
        <v>12.5</v>
      </c>
      <c r="J2576" s="23" t="n">
        <f aca="false">IF(AND(E2576="Priority",ISNUMBER('Cost model'!N318)),'Cost model'!N318,'Cost model'!M318)</f>
        <v>14.5</v>
      </c>
      <c r="K2576" s="14" t="n">
        <f aca="false">J2576-H2576</f>
        <v>1.22</v>
      </c>
      <c r="L2576" s="14" t="n">
        <f aca="false">G2576-H2576</f>
        <v>-0.779999999999999</v>
      </c>
    </row>
    <row r="2577" customFormat="false" ht="15" hidden="false" customHeight="false" outlineLevel="0" collapsed="false">
      <c r="A2577" s="2" t="s">
        <v>124</v>
      </c>
      <c r="B2577" s="2" t="s">
        <v>124</v>
      </c>
      <c r="C2577" s="2" t="s">
        <v>47</v>
      </c>
      <c r="D2577" s="2" t="s">
        <v>12</v>
      </c>
      <c r="E2577" s="2" t="s">
        <v>74</v>
      </c>
      <c r="F2577" s="2" t="s">
        <v>977</v>
      </c>
      <c r="G2577" s="14" t="n">
        <v>14.5</v>
      </c>
      <c r="H2577" s="14" t="n">
        <v>22.84</v>
      </c>
      <c r="I2577" s="14" t="n">
        <v>9.5</v>
      </c>
      <c r="J2577" s="23" t="n">
        <f aca="false">IF(AND(E2577="Priority",ISNUMBER('Cost model'!N320)),'Cost model'!N320,'Cost model'!M320)</f>
        <v>24.5</v>
      </c>
      <c r="K2577" s="14" t="n">
        <f aca="false">J2577-H2577</f>
        <v>1.66</v>
      </c>
      <c r="L2577" s="14" t="n">
        <f aca="false">G2577-H2577</f>
        <v>-8.34</v>
      </c>
    </row>
    <row r="2578" customFormat="false" ht="15" hidden="false" customHeight="false" outlineLevel="0" collapsed="false">
      <c r="A2578" s="2" t="s">
        <v>205</v>
      </c>
      <c r="B2578" s="2" t="s">
        <v>174</v>
      </c>
      <c r="C2578" s="2" t="s">
        <v>48</v>
      </c>
      <c r="D2578" s="2" t="s">
        <v>10</v>
      </c>
      <c r="E2578" s="2" t="s">
        <v>74</v>
      </c>
      <c r="F2578" s="2" t="s">
        <v>976</v>
      </c>
      <c r="G2578" s="14" t="n">
        <v>14.5</v>
      </c>
      <c r="H2578" s="14" t="n">
        <v>13.24</v>
      </c>
      <c r="I2578" s="14" t="n">
        <v>14.5</v>
      </c>
      <c r="J2578" s="23" t="n">
        <f aca="false">IF(AND(E2578="Priority",ISNUMBER('Cost model'!N558)),'Cost model'!N558,'Cost model'!M558)</f>
        <v>16.5</v>
      </c>
      <c r="K2578" s="14" t="n">
        <f aca="false">J2578-H2578</f>
        <v>3.26</v>
      </c>
      <c r="L2578" s="14" t="n">
        <f aca="false">G2578-H2578</f>
        <v>1.26</v>
      </c>
    </row>
    <row r="2579" customFormat="false" ht="15" hidden="false" customHeight="false" outlineLevel="0" collapsed="false">
      <c r="A2579" s="2" t="s">
        <v>174</v>
      </c>
      <c r="B2579" s="2" t="s">
        <v>174</v>
      </c>
      <c r="C2579" s="2" t="s">
        <v>48</v>
      </c>
      <c r="D2579" s="2" t="s">
        <v>13</v>
      </c>
      <c r="E2579" s="2" t="s">
        <v>74</v>
      </c>
      <c r="F2579" s="2" t="s">
        <v>977</v>
      </c>
      <c r="G2579" s="14" t="n">
        <v>24.5</v>
      </c>
      <c r="H2579" s="14" t="n">
        <v>42.66</v>
      </c>
      <c r="I2579" s="14" t="n">
        <v>24.5</v>
      </c>
      <c r="J2579" s="23" t="n">
        <f aca="false">IF(AND(E2579="Priority",ISNUMBER('Cost model'!N174)),'Cost model'!N174,'Cost model'!M174)</f>
        <v>70</v>
      </c>
      <c r="K2579" s="14" t="n">
        <f aca="false">J2579-H2579</f>
        <v>27.34</v>
      </c>
      <c r="L2579" s="14" t="n">
        <f aca="false">G2579-H2579</f>
        <v>-18.16</v>
      </c>
    </row>
    <row r="2580" customFormat="false" ht="15" hidden="false" customHeight="false" outlineLevel="0" collapsed="false">
      <c r="A2580" s="2" t="s">
        <v>123</v>
      </c>
      <c r="B2580" s="2" t="s">
        <v>174</v>
      </c>
      <c r="C2580" s="2" t="s">
        <v>47</v>
      </c>
      <c r="D2580" s="2" t="s">
        <v>10</v>
      </c>
      <c r="E2580" s="2" t="s">
        <v>74</v>
      </c>
      <c r="F2580" s="2" t="s">
        <v>976</v>
      </c>
      <c r="G2580" s="14" t="n">
        <v>9.5</v>
      </c>
      <c r="H2580" s="14" t="n">
        <v>10.87</v>
      </c>
      <c r="I2580" s="14" t="n">
        <v>14.5</v>
      </c>
      <c r="J2580" s="23" t="n">
        <f aca="false">IF(AND(E2580="Priority",ISNUMBER('Cost model'!N47)),'Cost model'!N47,'Cost model'!M47)</f>
        <v>12.5</v>
      </c>
      <c r="K2580" s="14" t="n">
        <f aca="false">J2580-H2580</f>
        <v>1.63</v>
      </c>
      <c r="L2580" s="14" t="n">
        <f aca="false">G2580-H2580</f>
        <v>-1.37</v>
      </c>
    </row>
    <row r="2581" customFormat="false" ht="15" hidden="false" customHeight="false" outlineLevel="0" collapsed="false">
      <c r="A2581" s="2" t="s">
        <v>221</v>
      </c>
      <c r="B2581" s="2" t="s">
        <v>221</v>
      </c>
      <c r="C2581" s="2" t="s">
        <v>47</v>
      </c>
      <c r="D2581" s="2" t="s">
        <v>12</v>
      </c>
      <c r="E2581" s="2" t="s">
        <v>74</v>
      </c>
      <c r="F2581" s="2" t="s">
        <v>977</v>
      </c>
      <c r="G2581" s="14" t="n">
        <v>9.5</v>
      </c>
      <c r="H2581" s="14" t="n">
        <v>24.51</v>
      </c>
      <c r="I2581" s="14" t="n">
        <v>9.5</v>
      </c>
      <c r="J2581" s="23" t="n">
        <f aca="false">IF(AND(E2581="Priority",ISNUMBER('Cost model'!N740)),'Cost model'!N740,'Cost model'!M740)</f>
        <v>22.5</v>
      </c>
      <c r="K2581" s="14" t="n">
        <f aca="false">J2581-H2581</f>
        <v>-2.01</v>
      </c>
      <c r="L2581" s="14" t="n">
        <f aca="false">G2581-H2581</f>
        <v>-15.01</v>
      </c>
    </row>
    <row r="2582" customFormat="false" ht="15" hidden="false" customHeight="false" outlineLevel="0" collapsed="false">
      <c r="A2582" s="2" t="s">
        <v>174</v>
      </c>
      <c r="B2582" s="2" t="s">
        <v>174</v>
      </c>
      <c r="C2582" s="2" t="s">
        <v>49</v>
      </c>
      <c r="D2582" s="2" t="s">
        <v>10</v>
      </c>
      <c r="E2582" s="2" t="s">
        <v>74</v>
      </c>
      <c r="F2582" s="2" t="s">
        <v>977</v>
      </c>
      <c r="G2582" s="14" t="n">
        <v>17.5</v>
      </c>
      <c r="H2582" s="14" t="n">
        <v>11.02</v>
      </c>
      <c r="I2582" s="14" t="n">
        <v>17.5</v>
      </c>
      <c r="J2582" s="23" t="n">
        <f aca="false">IF(AND(E2582="Priority",ISNUMBER('Cost model'!N169)),'Cost model'!N169,'Cost model'!M169)</f>
        <v>18.5</v>
      </c>
      <c r="K2582" s="14" t="n">
        <f aca="false">J2582-H2582</f>
        <v>7.48</v>
      </c>
      <c r="L2582" s="14" t="n">
        <f aca="false">G2582-H2582</f>
        <v>6.48</v>
      </c>
    </row>
    <row r="2583" customFormat="false" ht="15" hidden="false" customHeight="false" outlineLevel="0" collapsed="false">
      <c r="A2583" s="2" t="s">
        <v>174</v>
      </c>
      <c r="B2583" s="2" t="s">
        <v>124</v>
      </c>
      <c r="C2583" s="2" t="s">
        <v>47</v>
      </c>
      <c r="D2583" s="2" t="s">
        <v>10</v>
      </c>
      <c r="E2583" s="2" t="s">
        <v>74</v>
      </c>
      <c r="F2583" s="2" t="s">
        <v>976</v>
      </c>
      <c r="G2583" s="14" t="n">
        <v>9.5</v>
      </c>
      <c r="H2583" s="14" t="n">
        <v>12.44</v>
      </c>
      <c r="I2583" s="14" t="n">
        <v>9.5</v>
      </c>
      <c r="J2583" s="23" t="n">
        <f aca="false">IF(AND(E2583="Priority",ISNUMBER('Cost model'!N107)),'Cost model'!N107,'Cost model'!M107)</f>
        <v>12.5</v>
      </c>
      <c r="K2583" s="14" t="n">
        <f aca="false">J2583-H2583</f>
        <v>0.0600000000000005</v>
      </c>
      <c r="L2583" s="14" t="n">
        <f aca="false">G2583-H2583</f>
        <v>-2.94</v>
      </c>
    </row>
    <row r="2584" customFormat="false" ht="15" hidden="false" customHeight="false" outlineLevel="0" collapsed="false">
      <c r="A2584" s="2" t="s">
        <v>142</v>
      </c>
      <c r="B2584" s="2" t="s">
        <v>142</v>
      </c>
      <c r="C2584" s="2" t="s">
        <v>49</v>
      </c>
      <c r="D2584" s="2" t="s">
        <v>10</v>
      </c>
      <c r="E2584" s="2" t="s">
        <v>74</v>
      </c>
      <c r="F2584" s="2" t="s">
        <v>977</v>
      </c>
      <c r="G2584" s="14" t="n">
        <v>17.5</v>
      </c>
      <c r="H2584" s="14" t="n">
        <v>24.5</v>
      </c>
      <c r="I2584" s="14" t="n">
        <v>17.5</v>
      </c>
      <c r="J2584" s="23" t="n">
        <f aca="false">IF(AND(E2584="Priority",ISNUMBER('Cost model'!N634)),'Cost model'!N634,'Cost model'!M634)</f>
        <v>15.5</v>
      </c>
      <c r="K2584" s="14" t="n">
        <f aca="false">J2584-H2584</f>
        <v>-9</v>
      </c>
      <c r="L2584" s="14" t="n">
        <f aca="false">G2584-H2584</f>
        <v>-7</v>
      </c>
    </row>
    <row r="2585" customFormat="false" ht="15" hidden="false" customHeight="false" outlineLevel="0" collapsed="false">
      <c r="A2585" s="2" t="s">
        <v>221</v>
      </c>
      <c r="B2585" s="2" t="s">
        <v>221</v>
      </c>
      <c r="C2585" s="2" t="s">
        <v>49</v>
      </c>
      <c r="D2585" s="2" t="s">
        <v>10</v>
      </c>
      <c r="E2585" s="2" t="s">
        <v>83</v>
      </c>
      <c r="F2585" s="2" t="s">
        <v>977</v>
      </c>
      <c r="G2585" s="14" t="n">
        <v>24.5</v>
      </c>
      <c r="H2585" s="14" t="n">
        <v>14</v>
      </c>
      <c r="I2585" s="14" t="n">
        <v>24.5</v>
      </c>
      <c r="J2585" s="23" t="n">
        <f aca="false">IF(AND(E2585="Priority",ISNUMBER('Cost model'!N739)),'Cost model'!N739,'Cost model'!M739)</f>
        <v>23.5</v>
      </c>
      <c r="K2585" s="14" t="n">
        <f aca="false">J2585-H2585</f>
        <v>9.5</v>
      </c>
      <c r="L2585" s="14" t="n">
        <f aca="false">G2585-H2585</f>
        <v>10.5</v>
      </c>
    </row>
    <row r="2586" customFormat="false" ht="15" hidden="false" customHeight="false" outlineLevel="0" collapsed="false">
      <c r="A2586" s="2" t="s">
        <v>174</v>
      </c>
      <c r="B2586" s="2" t="s">
        <v>174</v>
      </c>
      <c r="C2586" s="2" t="s">
        <v>48</v>
      </c>
      <c r="D2586" s="2" t="s">
        <v>10</v>
      </c>
      <c r="E2586" s="2" t="s">
        <v>74</v>
      </c>
      <c r="F2586" s="2" t="s">
        <v>977</v>
      </c>
      <c r="G2586" s="14" t="n">
        <v>12.5</v>
      </c>
      <c r="H2586" s="14" t="n">
        <v>9.01</v>
      </c>
      <c r="I2586" s="14" t="n">
        <v>12.5</v>
      </c>
      <c r="J2586" s="23" t="n">
        <f aca="false">IF(AND(E2586="Priority",ISNUMBER('Cost model'!N168)),'Cost model'!N168,'Cost model'!M168)</f>
        <v>13.5</v>
      </c>
      <c r="K2586" s="14" t="n">
        <f aca="false">J2586-H2586</f>
        <v>4.49</v>
      </c>
      <c r="L2586" s="14" t="n">
        <f aca="false">G2586-H2586</f>
        <v>3.49</v>
      </c>
    </row>
    <row r="2587" customFormat="false" ht="15" hidden="false" customHeight="false" outlineLevel="0" collapsed="false">
      <c r="A2587" s="2" t="s">
        <v>124</v>
      </c>
      <c r="B2587" s="2" t="s">
        <v>124</v>
      </c>
      <c r="C2587" s="2" t="s">
        <v>48</v>
      </c>
      <c r="D2587" s="2" t="s">
        <v>14</v>
      </c>
      <c r="E2587" s="2" t="s">
        <v>74</v>
      </c>
      <c r="F2587" s="2" t="s">
        <v>977</v>
      </c>
      <c r="G2587" s="14" t="n">
        <v>24.5</v>
      </c>
      <c r="H2587" s="14" t="n">
        <v>141.23</v>
      </c>
      <c r="I2587" s="14" t="n">
        <v>45</v>
      </c>
      <c r="J2587" s="23" t="n">
        <f aca="false">IF(AND(E2587="Priority",ISNUMBER('Cost model'!N327)),'Cost model'!N327,'Cost model'!M327)</f>
        <v>130</v>
      </c>
      <c r="K2587" s="14" t="n">
        <f aca="false">J2587-H2587</f>
        <v>-11.23</v>
      </c>
      <c r="L2587" s="14" t="n">
        <f aca="false">G2587-H2587</f>
        <v>-116.73</v>
      </c>
    </row>
    <row r="2588" customFormat="false" ht="15" hidden="false" customHeight="false" outlineLevel="0" collapsed="false">
      <c r="A2588" s="2" t="s">
        <v>158</v>
      </c>
      <c r="B2588" s="2" t="s">
        <v>158</v>
      </c>
      <c r="C2588" s="2" t="s">
        <v>48</v>
      </c>
      <c r="D2588" s="2" t="s">
        <v>14</v>
      </c>
      <c r="E2588" s="2" t="s">
        <v>74</v>
      </c>
      <c r="F2588" s="2" t="s">
        <v>977</v>
      </c>
      <c r="G2588" s="14" t="n">
        <v>24.5</v>
      </c>
      <c r="H2588" s="14" t="n">
        <v>28.61</v>
      </c>
      <c r="I2588" s="14" t="n">
        <v>45</v>
      </c>
      <c r="J2588" s="23" t="n">
        <f aca="false">IF(AND(E2588="Priority",ISNUMBER('Cost model'!N432)),'Cost model'!N432,'Cost model'!M432)</f>
        <v>60</v>
      </c>
      <c r="K2588" s="14" t="n">
        <f aca="false">J2588-H2588</f>
        <v>31.39</v>
      </c>
      <c r="L2588" s="14" t="n">
        <f aca="false">G2588-H2588</f>
        <v>-4.11</v>
      </c>
    </row>
    <row r="2589" customFormat="false" ht="15" hidden="false" customHeight="false" outlineLevel="0" collapsed="false">
      <c r="A2589" s="2" t="s">
        <v>142</v>
      </c>
      <c r="B2589" s="2" t="s">
        <v>158</v>
      </c>
      <c r="C2589" s="2" t="s">
        <v>48</v>
      </c>
      <c r="D2589" s="2" t="s">
        <v>10</v>
      </c>
      <c r="E2589" s="2" t="s">
        <v>74</v>
      </c>
      <c r="F2589" s="2" t="s">
        <v>976</v>
      </c>
      <c r="G2589" s="14" t="n">
        <v>12.5</v>
      </c>
      <c r="H2589" s="14" t="n">
        <v>10.85</v>
      </c>
      <c r="I2589" s="14" t="n">
        <v>14.5</v>
      </c>
      <c r="J2589" s="23" t="n">
        <f aca="false">IF(AND(E2589="Priority",ISNUMBER('Cost model'!N648)),'Cost model'!N648,'Cost model'!M648)</f>
        <v>13.5</v>
      </c>
      <c r="K2589" s="14" t="n">
        <f aca="false">J2589-H2589</f>
        <v>2.65</v>
      </c>
      <c r="L2589" s="14" t="n">
        <f aca="false">G2589-H2589</f>
        <v>1.65</v>
      </c>
    </row>
    <row r="2590" customFormat="false" ht="15" hidden="false" customHeight="false" outlineLevel="0" collapsed="false">
      <c r="A2590" s="2" t="s">
        <v>174</v>
      </c>
      <c r="B2590" s="2" t="s">
        <v>174</v>
      </c>
      <c r="C2590" s="2" t="s">
        <v>47</v>
      </c>
      <c r="D2590" s="2" t="s">
        <v>13</v>
      </c>
      <c r="E2590" s="2" t="s">
        <v>74</v>
      </c>
      <c r="F2590" s="2" t="s">
        <v>977</v>
      </c>
      <c r="G2590" s="14" t="n">
        <v>19</v>
      </c>
      <c r="H2590" s="14" t="n">
        <v>62.35</v>
      </c>
      <c r="I2590" s="14" t="n">
        <v>19</v>
      </c>
      <c r="J2590" s="23" t="n">
        <f aca="false">IF(AND(E2590="Priority",ISNUMBER('Cost model'!N173)),'Cost model'!N173,'Cost model'!M173)</f>
        <v>60</v>
      </c>
      <c r="K2590" s="14" t="n">
        <f aca="false">J2590-H2590</f>
        <v>-2.35</v>
      </c>
      <c r="L2590" s="14" t="n">
        <f aca="false">G2590-H2590</f>
        <v>-43.35</v>
      </c>
    </row>
    <row r="2591" customFormat="false" ht="15" hidden="false" customHeight="false" outlineLevel="0" collapsed="false">
      <c r="A2591" s="2" t="s">
        <v>221</v>
      </c>
      <c r="B2591" s="2" t="s">
        <v>221</v>
      </c>
      <c r="C2591" s="2" t="s">
        <v>47</v>
      </c>
      <c r="D2591" s="2" t="s">
        <v>12</v>
      </c>
      <c r="E2591" s="2" t="s">
        <v>83</v>
      </c>
      <c r="F2591" s="2" t="s">
        <v>977</v>
      </c>
      <c r="G2591" s="14" t="n">
        <v>19.5</v>
      </c>
      <c r="H2591" s="14" t="n">
        <v>31.42</v>
      </c>
      <c r="I2591" s="14" t="n">
        <v>19.5</v>
      </c>
      <c r="J2591" s="23" t="n">
        <f aca="false">IF(AND(E2591="Priority",ISNUMBER('Cost model'!N740)),'Cost model'!N740,'Cost model'!M740)</f>
        <v>28.5</v>
      </c>
      <c r="K2591" s="14" t="n">
        <f aca="false">J2591-H2591</f>
        <v>-2.92</v>
      </c>
      <c r="L2591" s="14" t="n">
        <f aca="false">G2591-H2591</f>
        <v>-11.92</v>
      </c>
    </row>
    <row r="2592" customFormat="false" ht="15" hidden="false" customHeight="false" outlineLevel="0" collapsed="false">
      <c r="A2592" s="2" t="s">
        <v>174</v>
      </c>
      <c r="B2592" s="2" t="s">
        <v>174</v>
      </c>
      <c r="C2592" s="2" t="s">
        <v>48</v>
      </c>
      <c r="D2592" s="2" t="s">
        <v>12</v>
      </c>
      <c r="E2592" s="2" t="s">
        <v>74</v>
      </c>
      <c r="F2592" s="2" t="s">
        <v>977</v>
      </c>
      <c r="G2592" s="14" t="n">
        <v>12.5</v>
      </c>
      <c r="H2592" s="14" t="n">
        <v>41</v>
      </c>
      <c r="I2592" s="14" t="n">
        <v>12.5</v>
      </c>
      <c r="J2592" s="23" t="n">
        <f aca="false">IF(AND(E2592="Priority",ISNUMBER('Cost model'!N171)),'Cost model'!N171,'Cost model'!M171)</f>
        <v>40</v>
      </c>
      <c r="K2592" s="14" t="n">
        <f aca="false">J2592-H2592</f>
        <v>-1</v>
      </c>
      <c r="L2592" s="14" t="n">
        <f aca="false">G2592-H2592</f>
        <v>-28.5</v>
      </c>
    </row>
    <row r="2593" customFormat="false" ht="15" hidden="false" customHeight="false" outlineLevel="0" collapsed="false">
      <c r="A2593" s="2" t="s">
        <v>221</v>
      </c>
      <c r="B2593" s="2" t="s">
        <v>221</v>
      </c>
      <c r="C2593" s="2" t="s">
        <v>47</v>
      </c>
      <c r="D2593" s="2" t="s">
        <v>12</v>
      </c>
      <c r="E2593" s="2" t="s">
        <v>74</v>
      </c>
      <c r="F2593" s="2" t="s">
        <v>977</v>
      </c>
      <c r="G2593" s="14" t="n">
        <v>9.5</v>
      </c>
      <c r="H2593" s="14" t="n">
        <v>9.35</v>
      </c>
      <c r="I2593" s="14" t="n">
        <v>9.5</v>
      </c>
      <c r="J2593" s="23" t="n">
        <f aca="false">IF(AND(E2593="Priority",ISNUMBER('Cost model'!N740)),'Cost model'!N740,'Cost model'!M740)</f>
        <v>22.5</v>
      </c>
      <c r="K2593" s="14" t="n">
        <f aca="false">J2593-H2593</f>
        <v>13.15</v>
      </c>
      <c r="L2593" s="14" t="n">
        <f aca="false">G2593-H2593</f>
        <v>0.15</v>
      </c>
    </row>
    <row r="2594" customFormat="false" ht="15" hidden="false" customHeight="false" outlineLevel="0" collapsed="false">
      <c r="A2594" s="2" t="s">
        <v>124</v>
      </c>
      <c r="B2594" s="2" t="s">
        <v>124</v>
      </c>
      <c r="C2594" s="2" t="s">
        <v>47</v>
      </c>
      <c r="D2594" s="2" t="s">
        <v>10</v>
      </c>
      <c r="E2594" s="2" t="s">
        <v>74</v>
      </c>
      <c r="F2594" s="2" t="s">
        <v>977</v>
      </c>
      <c r="G2594" s="14" t="n">
        <v>9.5</v>
      </c>
      <c r="H2594" s="14" t="n">
        <v>6.45</v>
      </c>
      <c r="I2594" s="14" t="n">
        <v>9.5</v>
      </c>
      <c r="J2594" s="23" t="n">
        <f aca="false">IF(AND(E2594="Priority",ISNUMBER('Cost model'!N317)),'Cost model'!N317,'Cost model'!M317)</f>
        <v>10.5</v>
      </c>
      <c r="K2594" s="14" t="n">
        <f aca="false">J2594-H2594</f>
        <v>4.05</v>
      </c>
      <c r="L2594" s="14" t="n">
        <f aca="false">G2594-H2594</f>
        <v>3.05</v>
      </c>
    </row>
    <row r="2595" customFormat="false" ht="15" hidden="false" customHeight="false" outlineLevel="0" collapsed="false">
      <c r="A2595" s="2" t="s">
        <v>174</v>
      </c>
      <c r="B2595" s="2" t="s">
        <v>174</v>
      </c>
      <c r="C2595" s="2" t="s">
        <v>47</v>
      </c>
      <c r="D2595" s="2" t="s">
        <v>12</v>
      </c>
      <c r="E2595" s="2" t="s">
        <v>83</v>
      </c>
      <c r="F2595" s="2" t="s">
        <v>977</v>
      </c>
      <c r="G2595" s="14" t="n">
        <v>19.5</v>
      </c>
      <c r="H2595" s="14" t="n">
        <v>27.53</v>
      </c>
      <c r="I2595" s="14" t="n">
        <v>19.5</v>
      </c>
      <c r="J2595" s="23" t="n">
        <f aca="false">IF(AND(E2595="Priority",ISNUMBER('Cost model'!N170)),'Cost model'!N170,'Cost model'!M170)</f>
        <v>35</v>
      </c>
      <c r="K2595" s="14" t="n">
        <f aca="false">J2595-H2595</f>
        <v>7.47</v>
      </c>
      <c r="L2595" s="14" t="n">
        <f aca="false">G2595-H2595</f>
        <v>-8.03</v>
      </c>
    </row>
    <row r="2596" customFormat="false" ht="15" hidden="false" customHeight="false" outlineLevel="0" collapsed="false">
      <c r="A2596" s="2" t="s">
        <v>142</v>
      </c>
      <c r="B2596" s="2" t="s">
        <v>142</v>
      </c>
      <c r="C2596" s="2" t="s">
        <v>48</v>
      </c>
      <c r="D2596" s="2" t="s">
        <v>10</v>
      </c>
      <c r="E2596" s="2" t="s">
        <v>74</v>
      </c>
      <c r="F2596" s="2" t="s">
        <v>977</v>
      </c>
      <c r="G2596" s="14" t="n">
        <v>12.5</v>
      </c>
      <c r="H2596" s="14" t="n">
        <v>10.46</v>
      </c>
      <c r="I2596" s="14" t="n">
        <v>12.5</v>
      </c>
      <c r="J2596" s="23" t="n">
        <f aca="false">IF(AND(E2596="Priority",ISNUMBER('Cost model'!N633)),'Cost model'!N633,'Cost model'!M633)</f>
        <v>11.5</v>
      </c>
      <c r="K2596" s="14" t="n">
        <f aca="false">J2596-H2596</f>
        <v>1.04</v>
      </c>
      <c r="L2596" s="14" t="n">
        <f aca="false">G2596-H2596</f>
        <v>2.04</v>
      </c>
    </row>
    <row r="2597" customFormat="false" ht="15" hidden="false" customHeight="false" outlineLevel="0" collapsed="false">
      <c r="A2597" s="2" t="s">
        <v>221</v>
      </c>
      <c r="B2597" s="2" t="s">
        <v>124</v>
      </c>
      <c r="C2597" s="2" t="s">
        <v>49</v>
      </c>
      <c r="D2597" s="2" t="s">
        <v>10</v>
      </c>
      <c r="E2597" s="2" t="s">
        <v>74</v>
      </c>
      <c r="F2597" s="2" t="s">
        <v>976</v>
      </c>
      <c r="G2597" s="14" t="n">
        <v>17.5</v>
      </c>
      <c r="H2597" s="14" t="n">
        <v>11.34</v>
      </c>
      <c r="I2597" s="14" t="n">
        <v>19.5</v>
      </c>
      <c r="J2597" s="23" t="n">
        <f aca="false">IF(AND(E2597="Priority",ISNUMBER('Cost model'!N799)),'Cost model'!N799,'Cost model'!M799)</f>
        <v>20.5</v>
      </c>
      <c r="K2597" s="14" t="n">
        <f aca="false">J2597-H2597</f>
        <v>9.16</v>
      </c>
      <c r="L2597" s="14" t="n">
        <f aca="false">G2597-H2597</f>
        <v>6.16</v>
      </c>
    </row>
    <row r="2598" customFormat="false" ht="15" hidden="false" customHeight="false" outlineLevel="0" collapsed="false">
      <c r="A2598" s="2" t="s">
        <v>174</v>
      </c>
      <c r="B2598" s="2" t="s">
        <v>174</v>
      </c>
      <c r="C2598" s="2" t="s">
        <v>48</v>
      </c>
      <c r="D2598" s="2" t="s">
        <v>10</v>
      </c>
      <c r="E2598" s="2" t="s">
        <v>74</v>
      </c>
      <c r="F2598" s="2" t="s">
        <v>977</v>
      </c>
      <c r="G2598" s="14" t="n">
        <v>12.5</v>
      </c>
      <c r="H2598" s="14" t="n">
        <v>31.22</v>
      </c>
      <c r="I2598" s="14" t="n">
        <v>12.5</v>
      </c>
      <c r="J2598" s="23" t="n">
        <f aca="false">IF(AND(E2598="Priority",ISNUMBER('Cost model'!N168)),'Cost model'!N168,'Cost model'!M168)</f>
        <v>13.5</v>
      </c>
      <c r="K2598" s="14" t="n">
        <f aca="false">J2598-H2598</f>
        <v>-17.72</v>
      </c>
      <c r="L2598" s="14" t="n">
        <f aca="false">G2598-H2598</f>
        <v>-18.72</v>
      </c>
    </row>
    <row r="2599" customFormat="false" ht="15" hidden="false" customHeight="false" outlineLevel="0" collapsed="false">
      <c r="A2599" s="2" t="s">
        <v>174</v>
      </c>
      <c r="B2599" s="2" t="s">
        <v>174</v>
      </c>
      <c r="C2599" s="2" t="s">
        <v>48</v>
      </c>
      <c r="D2599" s="2" t="s">
        <v>10</v>
      </c>
      <c r="E2599" s="2" t="s">
        <v>74</v>
      </c>
      <c r="F2599" s="2" t="s">
        <v>977</v>
      </c>
      <c r="G2599" s="14" t="n">
        <v>12.5</v>
      </c>
      <c r="H2599" s="14" t="n">
        <v>8.87</v>
      </c>
      <c r="I2599" s="14" t="n">
        <v>12.5</v>
      </c>
      <c r="J2599" s="23" t="n">
        <f aca="false">IF(AND(E2599="Priority",ISNUMBER('Cost model'!N168)),'Cost model'!N168,'Cost model'!M168)</f>
        <v>13.5</v>
      </c>
      <c r="K2599" s="14" t="n">
        <f aca="false">J2599-H2599</f>
        <v>4.63</v>
      </c>
      <c r="L2599" s="14" t="n">
        <f aca="false">G2599-H2599</f>
        <v>3.63</v>
      </c>
    </row>
    <row r="2600" customFormat="false" ht="15" hidden="false" customHeight="false" outlineLevel="0" collapsed="false">
      <c r="A2600" s="2" t="s">
        <v>142</v>
      </c>
      <c r="B2600" s="2" t="s">
        <v>221</v>
      </c>
      <c r="C2600" s="2" t="s">
        <v>48</v>
      </c>
      <c r="D2600" s="2" t="s">
        <v>10</v>
      </c>
      <c r="E2600" s="2" t="s">
        <v>74</v>
      </c>
      <c r="F2600" s="2" t="s">
        <v>976</v>
      </c>
      <c r="G2600" s="14" t="n">
        <v>12.5</v>
      </c>
      <c r="H2600" s="14" t="n">
        <v>49.66</v>
      </c>
      <c r="I2600" s="14" t="n">
        <v>19.5</v>
      </c>
      <c r="J2600" s="23" t="n">
        <f aca="false">IF(AND(E2600="Priority",ISNUMBER('Cost model'!N678)),'Cost model'!N678,'Cost model'!M678)</f>
        <v>16.5</v>
      </c>
      <c r="K2600" s="14" t="n">
        <f aca="false">J2600-H2600</f>
        <v>-33.16</v>
      </c>
      <c r="L2600" s="14" t="n">
        <f aca="false">G2600-H2600</f>
        <v>-37.16</v>
      </c>
    </row>
    <row r="2601" customFormat="false" ht="15" hidden="false" customHeight="false" outlineLevel="0" collapsed="false">
      <c r="A2601" s="2" t="s">
        <v>174</v>
      </c>
      <c r="B2601" s="2" t="s">
        <v>174</v>
      </c>
      <c r="C2601" s="2" t="s">
        <v>48</v>
      </c>
      <c r="D2601" s="2" t="s">
        <v>14</v>
      </c>
      <c r="E2601" s="2" t="s">
        <v>74</v>
      </c>
      <c r="F2601" s="2" t="s">
        <v>977</v>
      </c>
      <c r="G2601" s="14" t="n">
        <v>24.5</v>
      </c>
      <c r="H2601" s="14" t="n">
        <v>59.19</v>
      </c>
      <c r="I2601" s="14" t="n">
        <v>45</v>
      </c>
      <c r="J2601" s="23" t="n">
        <f aca="false">IF(AND(E2601="Priority",ISNUMBER('Cost model'!N177)),'Cost model'!N177,'Cost model'!M177)</f>
        <v>110</v>
      </c>
      <c r="K2601" s="14" t="n">
        <f aca="false">J2601-H2601</f>
        <v>50.81</v>
      </c>
      <c r="L2601" s="14" t="n">
        <f aca="false">G2601-H2601</f>
        <v>-34.69</v>
      </c>
    </row>
    <row r="2602" customFormat="false" ht="15" hidden="false" customHeight="false" outlineLevel="0" collapsed="false">
      <c r="A2602" s="2" t="s">
        <v>221</v>
      </c>
      <c r="B2602" s="2" t="s">
        <v>221</v>
      </c>
      <c r="C2602" s="2" t="s">
        <v>47</v>
      </c>
      <c r="D2602" s="2" t="s">
        <v>10</v>
      </c>
      <c r="E2602" s="2" t="s">
        <v>74</v>
      </c>
      <c r="F2602" s="2" t="s">
        <v>977</v>
      </c>
      <c r="G2602" s="14" t="n">
        <v>9.5</v>
      </c>
      <c r="H2602" s="14" t="n">
        <v>6.91</v>
      </c>
      <c r="I2602" s="14" t="n">
        <v>9.5</v>
      </c>
      <c r="J2602" s="23" t="n">
        <f aca="false">IF(AND(E2602="Priority",ISNUMBER('Cost model'!N737)),'Cost model'!N737,'Cost model'!M737)</f>
        <v>8.5</v>
      </c>
      <c r="K2602" s="14" t="n">
        <f aca="false">J2602-H2602</f>
        <v>1.59</v>
      </c>
      <c r="L2602" s="14" t="n">
        <f aca="false">G2602-H2602</f>
        <v>2.59</v>
      </c>
    </row>
    <row r="2603" customFormat="false" ht="15" hidden="false" customHeight="false" outlineLevel="0" collapsed="false">
      <c r="A2603" s="2" t="s">
        <v>221</v>
      </c>
      <c r="B2603" s="2" t="s">
        <v>124</v>
      </c>
      <c r="C2603" s="2" t="s">
        <v>47</v>
      </c>
      <c r="D2603" s="2" t="s">
        <v>10</v>
      </c>
      <c r="E2603" s="2" t="s">
        <v>74</v>
      </c>
      <c r="F2603" s="2" t="s">
        <v>976</v>
      </c>
      <c r="G2603" s="14" t="n">
        <v>9.5</v>
      </c>
      <c r="H2603" s="14" t="n">
        <v>8.01</v>
      </c>
      <c r="I2603" s="14" t="n">
        <v>19.5</v>
      </c>
      <c r="J2603" s="23" t="n">
        <f aca="false">IF(AND(E2603="Priority",ISNUMBER('Cost model'!N797)),'Cost model'!N797,'Cost model'!M797)</f>
        <v>14.5</v>
      </c>
      <c r="K2603" s="14" t="n">
        <f aca="false">J2603-H2603</f>
        <v>6.49</v>
      </c>
      <c r="L2603" s="14" t="n">
        <f aca="false">G2603-H2603</f>
        <v>1.49</v>
      </c>
    </row>
    <row r="2604" customFormat="false" ht="15" hidden="false" customHeight="false" outlineLevel="0" collapsed="false">
      <c r="A2604" s="2" t="s">
        <v>142</v>
      </c>
      <c r="B2604" s="2" t="s">
        <v>142</v>
      </c>
      <c r="C2604" s="2" t="s">
        <v>47</v>
      </c>
      <c r="D2604" s="2" t="s">
        <v>10</v>
      </c>
      <c r="E2604" s="2" t="s">
        <v>74</v>
      </c>
      <c r="F2604" s="2" t="s">
        <v>977</v>
      </c>
      <c r="G2604" s="14" t="n">
        <v>9.5</v>
      </c>
      <c r="H2604" s="14" t="n">
        <v>27.47</v>
      </c>
      <c r="I2604" s="14" t="n">
        <v>9.5</v>
      </c>
      <c r="J2604" s="23" t="n">
        <f aca="false">IF(AND(E2604="Priority",ISNUMBER('Cost model'!N632)),'Cost model'!N632,'Cost model'!M632)</f>
        <v>9.5</v>
      </c>
      <c r="K2604" s="14" t="n">
        <f aca="false">J2604-H2604</f>
        <v>-17.97</v>
      </c>
      <c r="L2604" s="14" t="n">
        <f aca="false">G2604-H2604</f>
        <v>-17.97</v>
      </c>
    </row>
    <row r="2605" customFormat="false" ht="15" hidden="false" customHeight="false" outlineLevel="0" collapsed="false">
      <c r="A2605" s="2" t="s">
        <v>124</v>
      </c>
      <c r="B2605" s="2" t="s">
        <v>124</v>
      </c>
      <c r="C2605" s="2" t="s">
        <v>47</v>
      </c>
      <c r="D2605" s="2" t="s">
        <v>10</v>
      </c>
      <c r="E2605" s="2" t="s">
        <v>74</v>
      </c>
      <c r="F2605" s="2" t="s">
        <v>977</v>
      </c>
      <c r="G2605" s="14" t="n">
        <v>9.5</v>
      </c>
      <c r="H2605" s="14" t="n">
        <v>7.21</v>
      </c>
      <c r="I2605" s="14" t="n">
        <v>9.5</v>
      </c>
      <c r="J2605" s="23" t="n">
        <f aca="false">IF(AND(E2605="Priority",ISNUMBER('Cost model'!N317)),'Cost model'!N317,'Cost model'!M317)</f>
        <v>10.5</v>
      </c>
      <c r="K2605" s="14" t="n">
        <f aca="false">J2605-H2605</f>
        <v>3.29</v>
      </c>
      <c r="L2605" s="14" t="n">
        <f aca="false">G2605-H2605</f>
        <v>2.29</v>
      </c>
    </row>
    <row r="2606" customFormat="false" ht="15" hidden="false" customHeight="false" outlineLevel="0" collapsed="false">
      <c r="A2606" s="2" t="s">
        <v>221</v>
      </c>
      <c r="B2606" s="2" t="s">
        <v>221</v>
      </c>
      <c r="C2606" s="2" t="s">
        <v>49</v>
      </c>
      <c r="D2606" s="2" t="s">
        <v>12</v>
      </c>
      <c r="E2606" s="2" t="s">
        <v>74</v>
      </c>
      <c r="F2606" s="2" t="s">
        <v>977</v>
      </c>
      <c r="G2606" s="14" t="n">
        <v>50</v>
      </c>
      <c r="H2606" s="14" t="n">
        <v>65.84</v>
      </c>
      <c r="I2606" s="14" t="n">
        <v>19.5</v>
      </c>
      <c r="J2606" s="23" t="n">
        <f aca="false">IF(AND(E2606="Priority",ISNUMBER('Cost model'!N742)),'Cost model'!N742,'Cost model'!M742)</f>
        <v>60</v>
      </c>
      <c r="K2606" s="14" t="n">
        <f aca="false">J2606-H2606</f>
        <v>-5.84</v>
      </c>
      <c r="L2606" s="14" t="n">
        <f aca="false">G2606-H2606</f>
        <v>-15.84</v>
      </c>
    </row>
    <row r="2607" customFormat="false" ht="15" hidden="false" customHeight="false" outlineLevel="0" collapsed="false">
      <c r="A2607" s="2" t="s">
        <v>142</v>
      </c>
      <c r="B2607" s="2" t="s">
        <v>142</v>
      </c>
      <c r="C2607" s="2" t="s">
        <v>47</v>
      </c>
      <c r="D2607" s="2" t="s">
        <v>12</v>
      </c>
      <c r="E2607" s="2" t="s">
        <v>74</v>
      </c>
      <c r="F2607" s="2" t="s">
        <v>977</v>
      </c>
      <c r="G2607" s="14" t="n">
        <v>15.05</v>
      </c>
      <c r="H2607" s="14" t="n">
        <v>13.19</v>
      </c>
      <c r="I2607" s="14" t="n">
        <v>9.5</v>
      </c>
      <c r="J2607" s="23" t="n">
        <f aca="false">IF(AND(E2607="Priority",ISNUMBER('Cost model'!N635)),'Cost model'!N635,'Cost model'!M635)</f>
        <v>30.5</v>
      </c>
      <c r="K2607" s="14" t="n">
        <f aca="false">J2607-H2607</f>
        <v>17.31</v>
      </c>
      <c r="L2607" s="14" t="n">
        <f aca="false">G2607-H2607</f>
        <v>1.86</v>
      </c>
    </row>
    <row r="2608" customFormat="false" ht="15" hidden="false" customHeight="false" outlineLevel="0" collapsed="false">
      <c r="A2608" s="2" t="s">
        <v>124</v>
      </c>
      <c r="B2608" s="2" t="s">
        <v>124</v>
      </c>
      <c r="C2608" s="2" t="s">
        <v>48</v>
      </c>
      <c r="D2608" s="2" t="s">
        <v>10</v>
      </c>
      <c r="E2608" s="2" t="s">
        <v>74</v>
      </c>
      <c r="F2608" s="2" t="s">
        <v>977</v>
      </c>
      <c r="G2608" s="14" t="n">
        <v>12.5</v>
      </c>
      <c r="H2608" s="14" t="n">
        <v>56.24</v>
      </c>
      <c r="I2608" s="14" t="n">
        <v>12.5</v>
      </c>
      <c r="J2608" s="23" t="n">
        <f aca="false">IF(AND(E2608="Priority",ISNUMBER('Cost model'!N318)),'Cost model'!N318,'Cost model'!M318)</f>
        <v>14.5</v>
      </c>
      <c r="K2608" s="14" t="n">
        <f aca="false">J2608-H2608</f>
        <v>-41.74</v>
      </c>
      <c r="L2608" s="14" t="n">
        <f aca="false">G2608-H2608</f>
        <v>-43.74</v>
      </c>
    </row>
    <row r="2609" customFormat="false" ht="15" hidden="false" customHeight="false" outlineLevel="0" collapsed="false">
      <c r="A2609" s="2" t="s">
        <v>142</v>
      </c>
      <c r="B2609" s="2" t="s">
        <v>142</v>
      </c>
      <c r="C2609" s="2" t="s">
        <v>48</v>
      </c>
      <c r="D2609" s="2" t="s">
        <v>10</v>
      </c>
      <c r="E2609" s="2" t="s">
        <v>83</v>
      </c>
      <c r="F2609" s="2" t="s">
        <v>977</v>
      </c>
      <c r="G2609" s="14" t="n">
        <v>17.5</v>
      </c>
      <c r="H2609" s="14" t="n">
        <v>22.84</v>
      </c>
      <c r="I2609" s="14" t="n">
        <v>17.5</v>
      </c>
      <c r="J2609" s="23" t="n">
        <f aca="false">IF(AND(E2609="Priority",ISNUMBER('Cost model'!N633)),'Cost model'!N633,'Cost model'!M633)</f>
        <v>16.5</v>
      </c>
      <c r="K2609" s="14" t="n">
        <f aca="false">J2609-H2609</f>
        <v>-6.34</v>
      </c>
      <c r="L2609" s="14" t="n">
        <f aca="false">G2609-H2609</f>
        <v>-5.34</v>
      </c>
    </row>
    <row r="2610" customFormat="false" ht="15" hidden="false" customHeight="false" outlineLevel="0" collapsed="false">
      <c r="A2610" s="2" t="s">
        <v>174</v>
      </c>
      <c r="B2610" s="2" t="s">
        <v>174</v>
      </c>
      <c r="C2610" s="2" t="s">
        <v>48</v>
      </c>
      <c r="D2610" s="2" t="s">
        <v>12</v>
      </c>
      <c r="E2610" s="2" t="s">
        <v>74</v>
      </c>
      <c r="F2610" s="2" t="s">
        <v>977</v>
      </c>
      <c r="G2610" s="14" t="n">
        <v>12.5</v>
      </c>
      <c r="H2610" s="14" t="n">
        <v>60.39</v>
      </c>
      <c r="I2610" s="14" t="n">
        <v>12.5</v>
      </c>
      <c r="J2610" s="23" t="n">
        <f aca="false">IF(AND(E2610="Priority",ISNUMBER('Cost model'!N171)),'Cost model'!N171,'Cost model'!M171)</f>
        <v>40</v>
      </c>
      <c r="K2610" s="14" t="n">
        <f aca="false">J2610-H2610</f>
        <v>-20.39</v>
      </c>
      <c r="L2610" s="14" t="n">
        <f aca="false">G2610-H2610</f>
        <v>-47.89</v>
      </c>
    </row>
    <row r="2611" customFormat="false" ht="15" hidden="false" customHeight="false" outlineLevel="0" collapsed="false">
      <c r="A2611" s="2" t="s">
        <v>158</v>
      </c>
      <c r="B2611" s="2" t="s">
        <v>158</v>
      </c>
      <c r="C2611" s="2" t="s">
        <v>49</v>
      </c>
      <c r="D2611" s="2" t="s">
        <v>12</v>
      </c>
      <c r="E2611" s="2" t="s">
        <v>74</v>
      </c>
      <c r="F2611" s="2" t="s">
        <v>977</v>
      </c>
      <c r="G2611" s="14" t="n">
        <v>19.5</v>
      </c>
      <c r="H2611" s="14" t="n">
        <v>22.01</v>
      </c>
      <c r="I2611" s="14" t="n">
        <v>19.5</v>
      </c>
      <c r="J2611" s="23" t="n">
        <f aca="false">IF(AND(E2611="Priority",ISNUMBER('Cost model'!N427)),'Cost model'!N427,'Cost model'!M427)</f>
        <v>28.5</v>
      </c>
      <c r="K2611" s="14" t="n">
        <f aca="false">J2611-H2611</f>
        <v>6.49</v>
      </c>
      <c r="L2611" s="14" t="n">
        <f aca="false">G2611-H2611</f>
        <v>-2.51</v>
      </c>
    </row>
    <row r="2612" customFormat="false" ht="15" hidden="false" customHeight="false" outlineLevel="0" collapsed="false">
      <c r="A2612" s="2" t="s">
        <v>142</v>
      </c>
      <c r="B2612" s="2" t="s">
        <v>142</v>
      </c>
      <c r="C2612" s="2" t="s">
        <v>47</v>
      </c>
      <c r="D2612" s="2" t="s">
        <v>13</v>
      </c>
      <c r="E2612" s="2" t="s">
        <v>74</v>
      </c>
      <c r="F2612" s="2" t="s">
        <v>977</v>
      </c>
      <c r="G2612" s="14" t="n">
        <v>19</v>
      </c>
      <c r="H2612" s="14" t="n">
        <v>46.99</v>
      </c>
      <c r="I2612" s="14" t="n">
        <v>19</v>
      </c>
      <c r="J2612" s="23" t="n">
        <f aca="false">IF(AND(E2612="Priority",ISNUMBER('Cost model'!N638)),'Cost model'!N638,'Cost model'!M638)</f>
        <v>50</v>
      </c>
      <c r="K2612" s="14" t="n">
        <f aca="false">J2612-H2612</f>
        <v>3.01</v>
      </c>
      <c r="L2612" s="14" t="n">
        <f aca="false">G2612-H2612</f>
        <v>-27.99</v>
      </c>
    </row>
    <row r="2613" customFormat="false" ht="15" hidden="false" customHeight="false" outlineLevel="0" collapsed="false">
      <c r="A2613" s="2" t="s">
        <v>174</v>
      </c>
      <c r="B2613" s="2" t="s">
        <v>124</v>
      </c>
      <c r="C2613" s="2" t="s">
        <v>47</v>
      </c>
      <c r="D2613" s="2" t="s">
        <v>10</v>
      </c>
      <c r="E2613" s="2" t="s">
        <v>74</v>
      </c>
      <c r="F2613" s="2" t="s">
        <v>976</v>
      </c>
      <c r="G2613" s="14" t="n">
        <v>9.5</v>
      </c>
      <c r="H2613" s="14" t="n">
        <v>8.01</v>
      </c>
      <c r="I2613" s="14" t="n">
        <v>9.5</v>
      </c>
      <c r="J2613" s="23" t="n">
        <f aca="false">IF(AND(E2613="Priority",ISNUMBER('Cost model'!N107)),'Cost model'!N107,'Cost model'!M107)</f>
        <v>12.5</v>
      </c>
      <c r="K2613" s="14" t="n">
        <f aca="false">J2613-H2613</f>
        <v>4.49</v>
      </c>
      <c r="L2613" s="14" t="n">
        <f aca="false">G2613-H2613</f>
        <v>1.49</v>
      </c>
    </row>
    <row r="2614" customFormat="false" ht="15" hidden="false" customHeight="false" outlineLevel="0" collapsed="false">
      <c r="A2614" s="2" t="s">
        <v>221</v>
      </c>
      <c r="B2614" s="2" t="s">
        <v>221</v>
      </c>
      <c r="C2614" s="2" t="s">
        <v>47</v>
      </c>
      <c r="D2614" s="2" t="s">
        <v>12</v>
      </c>
      <c r="E2614" s="2" t="s">
        <v>74</v>
      </c>
      <c r="F2614" s="2" t="s">
        <v>977</v>
      </c>
      <c r="G2614" s="14" t="n">
        <v>9.5</v>
      </c>
      <c r="H2614" s="14" t="n">
        <v>28.05</v>
      </c>
      <c r="I2614" s="14" t="n">
        <v>9.5</v>
      </c>
      <c r="J2614" s="23" t="n">
        <f aca="false">IF(AND(E2614="Priority",ISNUMBER('Cost model'!N740)),'Cost model'!N740,'Cost model'!M740)</f>
        <v>22.5</v>
      </c>
      <c r="K2614" s="14" t="n">
        <f aca="false">J2614-H2614</f>
        <v>-5.55</v>
      </c>
      <c r="L2614" s="14" t="n">
        <f aca="false">G2614-H2614</f>
        <v>-18.55</v>
      </c>
    </row>
    <row r="2615" customFormat="false" ht="15" hidden="false" customHeight="false" outlineLevel="0" collapsed="false">
      <c r="A2615" s="2" t="s">
        <v>174</v>
      </c>
      <c r="B2615" s="2" t="s">
        <v>174</v>
      </c>
      <c r="C2615" s="2" t="s">
        <v>48</v>
      </c>
      <c r="D2615" s="2" t="s">
        <v>12</v>
      </c>
      <c r="E2615" s="2" t="s">
        <v>74</v>
      </c>
      <c r="F2615" s="2" t="s">
        <v>977</v>
      </c>
      <c r="G2615" s="14" t="n">
        <v>24.5</v>
      </c>
      <c r="H2615" s="14" t="n">
        <v>130.13</v>
      </c>
      <c r="I2615" s="14" t="n">
        <v>12.5</v>
      </c>
      <c r="J2615" s="23" t="n">
        <f aca="false">IF(AND(E2615="Priority",ISNUMBER('Cost model'!N171)),'Cost model'!N171,'Cost model'!M171)</f>
        <v>40</v>
      </c>
      <c r="K2615" s="14" t="n">
        <f aca="false">J2615-H2615</f>
        <v>-90.13</v>
      </c>
      <c r="L2615" s="14" t="n">
        <f aca="false">G2615-H2615</f>
        <v>-105.63</v>
      </c>
    </row>
    <row r="2616" customFormat="false" ht="15" hidden="false" customHeight="false" outlineLevel="0" collapsed="false">
      <c r="A2616" s="2" t="s">
        <v>142</v>
      </c>
      <c r="B2616" s="2" t="s">
        <v>142</v>
      </c>
      <c r="C2616" s="2" t="s">
        <v>49</v>
      </c>
      <c r="D2616" s="2" t="s">
        <v>12</v>
      </c>
      <c r="E2616" s="2" t="s">
        <v>83</v>
      </c>
      <c r="F2616" s="2" t="s">
        <v>977</v>
      </c>
      <c r="G2616" s="14" t="n">
        <v>29.5</v>
      </c>
      <c r="H2616" s="14" t="n">
        <v>39.34</v>
      </c>
      <c r="I2616" s="14" t="n">
        <v>29.5</v>
      </c>
      <c r="J2616" s="23" t="n">
        <f aca="false">IF(AND(E2616="Priority",ISNUMBER('Cost model'!N637)),'Cost model'!N637,'Cost model'!M637)</f>
        <v>60</v>
      </c>
      <c r="K2616" s="14" t="n">
        <f aca="false">J2616-H2616</f>
        <v>20.66</v>
      </c>
      <c r="L2616" s="14" t="n">
        <f aca="false">G2616-H2616</f>
        <v>-9.84</v>
      </c>
    </row>
    <row r="2617" customFormat="false" ht="15" hidden="false" customHeight="false" outlineLevel="0" collapsed="false">
      <c r="A2617" s="2" t="s">
        <v>124</v>
      </c>
      <c r="B2617" s="2" t="s">
        <v>124</v>
      </c>
      <c r="C2617" s="2" t="s">
        <v>47</v>
      </c>
      <c r="D2617" s="2" t="s">
        <v>10</v>
      </c>
      <c r="E2617" s="2" t="s">
        <v>83</v>
      </c>
      <c r="F2617" s="2" t="s">
        <v>977</v>
      </c>
      <c r="G2617" s="14" t="n">
        <v>14.5</v>
      </c>
      <c r="H2617" s="14" t="n">
        <v>7.21</v>
      </c>
      <c r="I2617" s="14" t="n">
        <v>14.5</v>
      </c>
      <c r="J2617" s="23" t="n">
        <f aca="false">IF(AND(E2617="Priority",ISNUMBER('Cost model'!N317)),'Cost model'!N317,'Cost model'!M317)</f>
        <v>15.5</v>
      </c>
      <c r="K2617" s="14" t="n">
        <f aca="false">J2617-H2617</f>
        <v>8.29</v>
      </c>
      <c r="L2617" s="14" t="n">
        <f aca="false">G2617-H2617</f>
        <v>7.29</v>
      </c>
    </row>
    <row r="2618" customFormat="false" ht="15" hidden="false" customHeight="false" outlineLevel="0" collapsed="false">
      <c r="A2618" s="2" t="s">
        <v>174</v>
      </c>
      <c r="B2618" s="2" t="s">
        <v>174</v>
      </c>
      <c r="C2618" s="2" t="s">
        <v>48</v>
      </c>
      <c r="D2618" s="2" t="s">
        <v>10</v>
      </c>
      <c r="E2618" s="2" t="s">
        <v>74</v>
      </c>
      <c r="F2618" s="2" t="s">
        <v>977</v>
      </c>
      <c r="G2618" s="14" t="n">
        <v>12.5</v>
      </c>
      <c r="H2618" s="14" t="n">
        <v>11.25</v>
      </c>
      <c r="I2618" s="14" t="n">
        <v>12.5</v>
      </c>
      <c r="J2618" s="23" t="n">
        <f aca="false">IF(AND(E2618="Priority",ISNUMBER('Cost model'!N168)),'Cost model'!N168,'Cost model'!M168)</f>
        <v>13.5</v>
      </c>
      <c r="K2618" s="14" t="n">
        <f aca="false">J2618-H2618</f>
        <v>2.25</v>
      </c>
      <c r="L2618" s="14" t="n">
        <f aca="false">G2618-H2618</f>
        <v>1.25</v>
      </c>
    </row>
    <row r="2619" customFormat="false" ht="15" hidden="false" customHeight="false" outlineLevel="0" collapsed="false">
      <c r="A2619" s="2" t="s">
        <v>142</v>
      </c>
      <c r="B2619" s="2" t="s">
        <v>142</v>
      </c>
      <c r="C2619" s="2" t="s">
        <v>47</v>
      </c>
      <c r="D2619" s="2" t="s">
        <v>10</v>
      </c>
      <c r="E2619" s="2" t="s">
        <v>74</v>
      </c>
      <c r="F2619" s="2" t="s">
        <v>977</v>
      </c>
      <c r="G2619" s="14" t="n">
        <v>9.5</v>
      </c>
      <c r="H2619" s="14" t="n">
        <v>5.83</v>
      </c>
      <c r="I2619" s="14" t="n">
        <v>9.5</v>
      </c>
      <c r="J2619" s="23" t="n">
        <f aca="false">IF(AND(E2619="Priority",ISNUMBER('Cost model'!N632)),'Cost model'!N632,'Cost model'!M632)</f>
        <v>9.5</v>
      </c>
      <c r="K2619" s="14" t="n">
        <f aca="false">J2619-H2619</f>
        <v>3.67</v>
      </c>
      <c r="L2619" s="14" t="n">
        <f aca="false">G2619-H2619</f>
        <v>3.67</v>
      </c>
    </row>
    <row r="2620" customFormat="false" ht="15" hidden="false" customHeight="false" outlineLevel="0" collapsed="false">
      <c r="A2620" s="2" t="s">
        <v>174</v>
      </c>
      <c r="B2620" s="2" t="s">
        <v>174</v>
      </c>
      <c r="C2620" s="2" t="s">
        <v>48</v>
      </c>
      <c r="D2620" s="2" t="s">
        <v>10</v>
      </c>
      <c r="E2620" s="2" t="s">
        <v>74</v>
      </c>
      <c r="F2620" s="2" t="s">
        <v>977</v>
      </c>
      <c r="G2620" s="14" t="n">
        <v>12.5</v>
      </c>
      <c r="H2620" s="14" t="n">
        <v>11.34</v>
      </c>
      <c r="I2620" s="14" t="n">
        <v>12.5</v>
      </c>
      <c r="J2620" s="23" t="n">
        <f aca="false">IF(AND(E2620="Priority",ISNUMBER('Cost model'!N168)),'Cost model'!N168,'Cost model'!M168)</f>
        <v>13.5</v>
      </c>
      <c r="K2620" s="14" t="n">
        <f aca="false">J2620-H2620</f>
        <v>2.16</v>
      </c>
      <c r="L2620" s="14" t="n">
        <f aca="false">G2620-H2620</f>
        <v>1.16</v>
      </c>
    </row>
    <row r="2621" customFormat="false" ht="15" hidden="false" customHeight="false" outlineLevel="0" collapsed="false">
      <c r="A2621" s="2" t="s">
        <v>174</v>
      </c>
      <c r="B2621" s="2" t="s">
        <v>174</v>
      </c>
      <c r="C2621" s="2" t="s">
        <v>47</v>
      </c>
      <c r="D2621" s="2" t="s">
        <v>12</v>
      </c>
      <c r="E2621" s="2" t="s">
        <v>74</v>
      </c>
      <c r="F2621" s="2" t="s">
        <v>977</v>
      </c>
      <c r="G2621" s="14" t="n">
        <v>9.5</v>
      </c>
      <c r="H2621" s="14" t="n">
        <v>12.44</v>
      </c>
      <c r="I2621" s="14" t="n">
        <v>9.5</v>
      </c>
      <c r="J2621" s="23" t="n">
        <f aca="false">IF(AND(E2621="Priority",ISNUMBER('Cost model'!N170)),'Cost model'!N170,'Cost model'!M170)</f>
        <v>25.5</v>
      </c>
      <c r="K2621" s="14" t="n">
        <f aca="false">J2621-H2621</f>
        <v>13.06</v>
      </c>
      <c r="L2621" s="14" t="n">
        <f aca="false">G2621-H2621</f>
        <v>-2.94</v>
      </c>
    </row>
    <row r="2622" customFormat="false" ht="15" hidden="false" customHeight="false" outlineLevel="0" collapsed="false">
      <c r="A2622" s="2" t="s">
        <v>142</v>
      </c>
      <c r="B2622" s="2" t="s">
        <v>142</v>
      </c>
      <c r="C2622" s="2" t="s">
        <v>47</v>
      </c>
      <c r="D2622" s="2" t="s">
        <v>10</v>
      </c>
      <c r="E2622" s="2" t="s">
        <v>74</v>
      </c>
      <c r="F2622" s="2" t="s">
        <v>977</v>
      </c>
      <c r="G2622" s="14" t="n">
        <v>9.5</v>
      </c>
      <c r="H2622" s="14" t="n">
        <v>22.84</v>
      </c>
      <c r="I2622" s="14" t="n">
        <v>9.5</v>
      </c>
      <c r="J2622" s="23" t="n">
        <f aca="false">IF(AND(E2622="Priority",ISNUMBER('Cost model'!N632)),'Cost model'!N632,'Cost model'!M632)</f>
        <v>9.5</v>
      </c>
      <c r="K2622" s="14" t="n">
        <f aca="false">J2622-H2622</f>
        <v>-13.34</v>
      </c>
      <c r="L2622" s="14" t="n">
        <f aca="false">G2622-H2622</f>
        <v>-13.34</v>
      </c>
    </row>
    <row r="2623" customFormat="false" ht="15" hidden="false" customHeight="false" outlineLevel="0" collapsed="false">
      <c r="A2623" s="2" t="s">
        <v>174</v>
      </c>
      <c r="B2623" s="2" t="s">
        <v>124</v>
      </c>
      <c r="C2623" s="2" t="s">
        <v>47</v>
      </c>
      <c r="D2623" s="2" t="s">
        <v>10</v>
      </c>
      <c r="E2623" s="2" t="s">
        <v>74</v>
      </c>
      <c r="F2623" s="2" t="s">
        <v>976</v>
      </c>
      <c r="G2623" s="14" t="n">
        <v>9.5</v>
      </c>
      <c r="H2623" s="14" t="n">
        <v>8.01</v>
      </c>
      <c r="I2623" s="14" t="n">
        <v>9.5</v>
      </c>
      <c r="J2623" s="23" t="n">
        <f aca="false">IF(AND(E2623="Priority",ISNUMBER('Cost model'!N107)),'Cost model'!N107,'Cost model'!M107)</f>
        <v>12.5</v>
      </c>
      <c r="K2623" s="14" t="n">
        <f aca="false">J2623-H2623</f>
        <v>4.49</v>
      </c>
      <c r="L2623" s="14" t="n">
        <f aca="false">G2623-H2623</f>
        <v>1.49</v>
      </c>
    </row>
    <row r="2624" customFormat="false" ht="15" hidden="false" customHeight="false" outlineLevel="0" collapsed="false">
      <c r="A2624" s="2" t="s">
        <v>221</v>
      </c>
      <c r="B2624" s="2" t="s">
        <v>221</v>
      </c>
      <c r="C2624" s="2" t="s">
        <v>47</v>
      </c>
      <c r="D2624" s="2" t="s">
        <v>10</v>
      </c>
      <c r="E2624" s="2" t="s">
        <v>74</v>
      </c>
      <c r="F2624" s="2" t="s">
        <v>977</v>
      </c>
      <c r="G2624" s="14" t="n">
        <v>19.5</v>
      </c>
      <c r="H2624" s="14" t="n">
        <v>6.91</v>
      </c>
      <c r="I2624" s="14" t="n">
        <v>9.5</v>
      </c>
      <c r="J2624" s="23" t="n">
        <f aca="false">IF(AND(E2624="Priority",ISNUMBER('Cost model'!N737)),'Cost model'!N737,'Cost model'!M737)</f>
        <v>8.5</v>
      </c>
      <c r="K2624" s="14" t="n">
        <f aca="false">J2624-H2624</f>
        <v>1.59</v>
      </c>
      <c r="L2624" s="14" t="n">
        <f aca="false">G2624-H2624</f>
        <v>12.59</v>
      </c>
    </row>
    <row r="2625" customFormat="false" ht="15" hidden="false" customHeight="false" outlineLevel="0" collapsed="false">
      <c r="A2625" s="2" t="s">
        <v>174</v>
      </c>
      <c r="B2625" s="2" t="s">
        <v>174</v>
      </c>
      <c r="C2625" s="2" t="s">
        <v>49</v>
      </c>
      <c r="D2625" s="2" t="s">
        <v>12</v>
      </c>
      <c r="E2625" s="2" t="s">
        <v>74</v>
      </c>
      <c r="F2625" s="2" t="s">
        <v>977</v>
      </c>
      <c r="G2625" s="14" t="n">
        <v>19.5</v>
      </c>
      <c r="H2625" s="14" t="n">
        <v>42.37</v>
      </c>
      <c r="I2625" s="14" t="n">
        <v>19.5</v>
      </c>
      <c r="J2625" s="23" t="n">
        <f aca="false">IF(AND(E2625="Priority",ISNUMBER('Cost model'!N172)),'Cost model'!N172,'Cost model'!M172)</f>
        <v>45</v>
      </c>
      <c r="K2625" s="14" t="n">
        <f aca="false">J2625-H2625</f>
        <v>2.63</v>
      </c>
      <c r="L2625" s="14" t="n">
        <f aca="false">G2625-H2625</f>
        <v>-22.87</v>
      </c>
    </row>
    <row r="2626" customFormat="false" ht="15" hidden="false" customHeight="false" outlineLevel="0" collapsed="false">
      <c r="A2626" s="2" t="s">
        <v>124</v>
      </c>
      <c r="B2626" s="2" t="s">
        <v>124</v>
      </c>
      <c r="C2626" s="2" t="s">
        <v>47</v>
      </c>
      <c r="D2626" s="2" t="s">
        <v>12</v>
      </c>
      <c r="E2626" s="2" t="s">
        <v>74</v>
      </c>
      <c r="F2626" s="2" t="s">
        <v>977</v>
      </c>
      <c r="G2626" s="14" t="n">
        <v>14.5</v>
      </c>
      <c r="H2626" s="14" t="n">
        <v>22.84</v>
      </c>
      <c r="I2626" s="14" t="n">
        <v>9.5</v>
      </c>
      <c r="J2626" s="23" t="n">
        <f aca="false">IF(AND(E2626="Priority",ISNUMBER('Cost model'!N320)),'Cost model'!N320,'Cost model'!M320)</f>
        <v>24.5</v>
      </c>
      <c r="K2626" s="14" t="n">
        <f aca="false">J2626-H2626</f>
        <v>1.66</v>
      </c>
      <c r="L2626" s="14" t="n">
        <f aca="false">G2626-H2626</f>
        <v>-8.34</v>
      </c>
    </row>
    <row r="2627" customFormat="false" ht="15" hidden="false" customHeight="false" outlineLevel="0" collapsed="false">
      <c r="A2627" s="2" t="s">
        <v>142</v>
      </c>
      <c r="B2627" s="2" t="s">
        <v>221</v>
      </c>
      <c r="C2627" s="2" t="s">
        <v>48</v>
      </c>
      <c r="D2627" s="2" t="s">
        <v>10</v>
      </c>
      <c r="E2627" s="2" t="s">
        <v>74</v>
      </c>
      <c r="F2627" s="2" t="s">
        <v>976</v>
      </c>
      <c r="G2627" s="14" t="n">
        <v>19.5</v>
      </c>
      <c r="H2627" s="14" t="n">
        <v>14.25</v>
      </c>
      <c r="I2627" s="14" t="n">
        <v>19.5</v>
      </c>
      <c r="J2627" s="23" t="n">
        <f aca="false">IF(AND(E2627="Priority",ISNUMBER('Cost model'!N678)),'Cost model'!N678,'Cost model'!M678)</f>
        <v>16.5</v>
      </c>
      <c r="K2627" s="14" t="n">
        <f aca="false">J2627-H2627</f>
        <v>2.25</v>
      </c>
      <c r="L2627" s="14" t="n">
        <f aca="false">G2627-H2627</f>
        <v>5.25</v>
      </c>
    </row>
    <row r="2628" customFormat="false" ht="15" hidden="false" customHeight="false" outlineLevel="0" collapsed="false">
      <c r="A2628" s="2" t="s">
        <v>124</v>
      </c>
      <c r="B2628" s="2" t="s">
        <v>124</v>
      </c>
      <c r="C2628" s="2" t="s">
        <v>48</v>
      </c>
      <c r="D2628" s="2" t="s">
        <v>12</v>
      </c>
      <c r="E2628" s="2" t="s">
        <v>74</v>
      </c>
      <c r="F2628" s="2" t="s">
        <v>977</v>
      </c>
      <c r="G2628" s="14" t="n">
        <v>12.5</v>
      </c>
      <c r="H2628" s="14" t="n">
        <v>44.61</v>
      </c>
      <c r="I2628" s="14" t="n">
        <v>12.5</v>
      </c>
      <c r="J2628" s="23" t="n">
        <f aca="false">IF(AND(E2628="Priority",ISNUMBER('Cost model'!N321)),'Cost model'!N321,'Cost model'!M321)</f>
        <v>40</v>
      </c>
      <c r="K2628" s="14" t="n">
        <f aca="false">J2628-H2628</f>
        <v>-4.61</v>
      </c>
      <c r="L2628" s="14" t="n">
        <f aca="false">G2628-H2628</f>
        <v>-32.11</v>
      </c>
    </row>
    <row r="2629" customFormat="false" ht="15" hidden="false" customHeight="false" outlineLevel="0" collapsed="false">
      <c r="A2629" s="2" t="s">
        <v>221</v>
      </c>
      <c r="B2629" s="2" t="s">
        <v>205</v>
      </c>
      <c r="C2629" s="2" t="s">
        <v>47</v>
      </c>
      <c r="D2629" s="2" t="s">
        <v>13</v>
      </c>
      <c r="E2629" s="2" t="s">
        <v>74</v>
      </c>
      <c r="F2629" s="2" t="s">
        <v>976</v>
      </c>
      <c r="G2629" s="14" t="n">
        <v>9.5</v>
      </c>
      <c r="H2629" s="14" t="n">
        <v>96.29</v>
      </c>
      <c r="I2629" s="14"/>
      <c r="J2629" s="23" t="n">
        <f aca="false">IF(AND(E2629="Priority",ISNUMBER('Cost model'!N833)),'Cost model'!N833,'Cost model'!M833)</f>
        <v>90</v>
      </c>
      <c r="K2629" s="14" t="n">
        <f aca="false">J2629-H2629</f>
        <v>-6.29000000000001</v>
      </c>
      <c r="L2629" s="14" t="n">
        <f aca="false">G2629-H2629</f>
        <v>-86.79</v>
      </c>
    </row>
    <row r="2630" customFormat="false" ht="15" hidden="false" customHeight="false" outlineLevel="0" collapsed="false">
      <c r="A2630" s="2" t="s">
        <v>174</v>
      </c>
      <c r="B2630" s="2" t="s">
        <v>174</v>
      </c>
      <c r="C2630" s="2" t="s">
        <v>48</v>
      </c>
      <c r="D2630" s="2" t="s">
        <v>12</v>
      </c>
      <c r="E2630" s="2" t="s">
        <v>74</v>
      </c>
      <c r="F2630" s="2" t="s">
        <v>977</v>
      </c>
      <c r="G2630" s="14" t="n">
        <v>12.5</v>
      </c>
      <c r="H2630" s="14" t="n">
        <v>41</v>
      </c>
      <c r="I2630" s="14" t="n">
        <v>12.5</v>
      </c>
      <c r="J2630" s="23" t="n">
        <f aca="false">IF(AND(E2630="Priority",ISNUMBER('Cost model'!N171)),'Cost model'!N171,'Cost model'!M171)</f>
        <v>40</v>
      </c>
      <c r="K2630" s="14" t="n">
        <f aca="false">J2630-H2630</f>
        <v>-1</v>
      </c>
      <c r="L2630" s="14" t="n">
        <f aca="false">G2630-H2630</f>
        <v>-28.5</v>
      </c>
    </row>
    <row r="2631" customFormat="false" ht="15" hidden="false" customHeight="false" outlineLevel="0" collapsed="false">
      <c r="A2631" s="2" t="s">
        <v>142</v>
      </c>
      <c r="B2631" s="2" t="s">
        <v>142</v>
      </c>
      <c r="C2631" s="2" t="s">
        <v>48</v>
      </c>
      <c r="D2631" s="2" t="s">
        <v>10</v>
      </c>
      <c r="E2631" s="2" t="s">
        <v>74</v>
      </c>
      <c r="F2631" s="2" t="s">
        <v>977</v>
      </c>
      <c r="G2631" s="14" t="n">
        <v>12.5</v>
      </c>
      <c r="H2631" s="14" t="n">
        <v>20.13</v>
      </c>
      <c r="I2631" s="14" t="n">
        <v>12.5</v>
      </c>
      <c r="J2631" s="23" t="n">
        <f aca="false">IF(AND(E2631="Priority",ISNUMBER('Cost model'!N633)),'Cost model'!N633,'Cost model'!M633)</f>
        <v>11.5</v>
      </c>
      <c r="K2631" s="14" t="n">
        <f aca="false">J2631-H2631</f>
        <v>-8.63</v>
      </c>
      <c r="L2631" s="14" t="n">
        <f aca="false">G2631-H2631</f>
        <v>-7.63</v>
      </c>
    </row>
    <row r="2632" customFormat="false" ht="15" hidden="false" customHeight="false" outlineLevel="0" collapsed="false">
      <c r="A2632" s="2" t="s">
        <v>174</v>
      </c>
      <c r="B2632" s="2" t="s">
        <v>158</v>
      </c>
      <c r="C2632" s="2" t="s">
        <v>49</v>
      </c>
      <c r="D2632" s="2" t="s">
        <v>12</v>
      </c>
      <c r="E2632" s="2" t="s">
        <v>74</v>
      </c>
      <c r="F2632" s="2" t="s">
        <v>976</v>
      </c>
      <c r="G2632" s="14" t="n">
        <v>19.5</v>
      </c>
      <c r="H2632" s="14" t="n">
        <v>67.55</v>
      </c>
      <c r="I2632" s="14" t="n">
        <v>19.5</v>
      </c>
      <c r="J2632" s="23" t="n">
        <f aca="false">IF(AND(E2632="Priority",ISNUMBER('Cost model'!N142)),'Cost model'!N142,'Cost model'!M142)</f>
        <v>55</v>
      </c>
      <c r="K2632" s="14" t="n">
        <f aca="false">J2632-H2632</f>
        <v>-12.55</v>
      </c>
      <c r="L2632" s="14" t="n">
        <f aca="false">G2632-H2632</f>
        <v>-48.05</v>
      </c>
    </row>
    <row r="2633" customFormat="false" ht="15" hidden="false" customHeight="false" outlineLevel="0" collapsed="false">
      <c r="A2633" s="2" t="s">
        <v>174</v>
      </c>
      <c r="B2633" s="2" t="s">
        <v>174</v>
      </c>
      <c r="C2633" s="2" t="s">
        <v>47</v>
      </c>
      <c r="D2633" s="2" t="s">
        <v>10</v>
      </c>
      <c r="E2633" s="2" t="s">
        <v>74</v>
      </c>
      <c r="F2633" s="2" t="s">
        <v>977</v>
      </c>
      <c r="G2633" s="14" t="n">
        <v>9.5</v>
      </c>
      <c r="H2633" s="14" t="n">
        <v>7.21</v>
      </c>
      <c r="I2633" s="14" t="n">
        <v>9.5</v>
      </c>
      <c r="J2633" s="23" t="n">
        <f aca="false">IF(AND(E2633="Priority",ISNUMBER('Cost model'!N167)),'Cost model'!N167,'Cost model'!M167)</f>
        <v>8.5</v>
      </c>
      <c r="K2633" s="14" t="n">
        <f aca="false">J2633-H2633</f>
        <v>1.29</v>
      </c>
      <c r="L2633" s="14" t="n">
        <f aca="false">G2633-H2633</f>
        <v>2.29</v>
      </c>
    </row>
    <row r="2634" customFormat="false" ht="15" hidden="false" customHeight="false" outlineLevel="0" collapsed="false">
      <c r="A2634" s="2" t="s">
        <v>124</v>
      </c>
      <c r="B2634" s="2" t="s">
        <v>142</v>
      </c>
      <c r="C2634" s="2" t="s">
        <v>48</v>
      </c>
      <c r="D2634" s="2" t="s">
        <v>10</v>
      </c>
      <c r="E2634" s="2" t="s">
        <v>74</v>
      </c>
      <c r="F2634" s="2" t="s">
        <v>976</v>
      </c>
      <c r="G2634" s="14" t="n">
        <v>14.5</v>
      </c>
      <c r="H2634" s="14" t="n">
        <v>20.13</v>
      </c>
      <c r="I2634" s="14" t="n">
        <v>14.5</v>
      </c>
      <c r="J2634" s="23" t="n">
        <f aca="false">IF(AND(E2634="Priority",ISNUMBER('Cost model'!N333)),'Cost model'!N333,'Cost model'!M333)</f>
        <v>18.5</v>
      </c>
      <c r="K2634" s="14" t="n">
        <f aca="false">J2634-H2634</f>
        <v>-1.63</v>
      </c>
      <c r="L2634" s="14" t="n">
        <f aca="false">G2634-H2634</f>
        <v>-5.63</v>
      </c>
    </row>
    <row r="2635" customFormat="false" ht="15" hidden="false" customHeight="false" outlineLevel="0" collapsed="false">
      <c r="A2635" s="2" t="s">
        <v>174</v>
      </c>
      <c r="B2635" s="2" t="s">
        <v>174</v>
      </c>
      <c r="C2635" s="2" t="s">
        <v>48</v>
      </c>
      <c r="D2635" s="2" t="s">
        <v>12</v>
      </c>
      <c r="E2635" s="2" t="s">
        <v>83</v>
      </c>
      <c r="F2635" s="2" t="s">
        <v>977</v>
      </c>
      <c r="G2635" s="14" t="n">
        <v>19.5</v>
      </c>
      <c r="H2635" s="14" t="n">
        <v>24.42</v>
      </c>
      <c r="I2635" s="14" t="n">
        <v>19.5</v>
      </c>
      <c r="J2635" s="23" t="n">
        <f aca="false">IF(AND(E2635="Priority",ISNUMBER('Cost model'!N171)),'Cost model'!N171,'Cost model'!M171)</f>
        <v>55</v>
      </c>
      <c r="K2635" s="14" t="n">
        <f aca="false">J2635-H2635</f>
        <v>30.58</v>
      </c>
      <c r="L2635" s="14" t="n">
        <f aca="false">G2635-H2635</f>
        <v>-4.92</v>
      </c>
    </row>
    <row r="2636" customFormat="false" ht="15" hidden="false" customHeight="false" outlineLevel="0" collapsed="false">
      <c r="A2636" s="2" t="s">
        <v>174</v>
      </c>
      <c r="B2636" s="2" t="s">
        <v>124</v>
      </c>
      <c r="C2636" s="2" t="s">
        <v>49</v>
      </c>
      <c r="D2636" s="2" t="s">
        <v>10</v>
      </c>
      <c r="E2636" s="2" t="s">
        <v>74</v>
      </c>
      <c r="F2636" s="2" t="s">
        <v>976</v>
      </c>
      <c r="G2636" s="14" t="n">
        <v>17.5</v>
      </c>
      <c r="H2636" s="14" t="n">
        <v>15.41</v>
      </c>
      <c r="I2636" s="14" t="n">
        <v>17.5</v>
      </c>
      <c r="J2636" s="23" t="n">
        <f aca="false">IF(AND(E2636="Priority",ISNUMBER('Cost model'!N109)),'Cost model'!N109,'Cost model'!M109)</f>
        <v>18.5</v>
      </c>
      <c r="K2636" s="14" t="n">
        <f aca="false">J2636-H2636</f>
        <v>3.09</v>
      </c>
      <c r="L2636" s="14" t="n">
        <f aca="false">G2636-H2636</f>
        <v>2.09</v>
      </c>
    </row>
    <row r="2637" customFormat="false" ht="15" hidden="false" customHeight="false" outlineLevel="0" collapsed="false">
      <c r="A2637" s="2" t="s">
        <v>158</v>
      </c>
      <c r="B2637" s="2" t="s">
        <v>158</v>
      </c>
      <c r="C2637" s="2" t="s">
        <v>47</v>
      </c>
      <c r="D2637" s="2" t="s">
        <v>12</v>
      </c>
      <c r="E2637" s="2" t="s">
        <v>74</v>
      </c>
      <c r="F2637" s="2" t="s">
        <v>977</v>
      </c>
      <c r="G2637" s="14" t="n">
        <v>9.5</v>
      </c>
      <c r="H2637" s="14" t="n">
        <v>12.03</v>
      </c>
      <c r="I2637" s="14" t="n">
        <v>9.5</v>
      </c>
      <c r="J2637" s="23" t="n">
        <f aca="false">IF(AND(E2637="Priority",ISNUMBER('Cost model'!N425)),'Cost model'!N425,'Cost model'!M425)</f>
        <v>14.5</v>
      </c>
      <c r="K2637" s="14" t="n">
        <f aca="false">J2637-H2637</f>
        <v>2.47</v>
      </c>
      <c r="L2637" s="14" t="n">
        <f aca="false">G2637-H2637</f>
        <v>-2.53</v>
      </c>
    </row>
    <row r="2638" customFormat="false" ht="15" hidden="false" customHeight="false" outlineLevel="0" collapsed="false">
      <c r="A2638" s="2" t="s">
        <v>124</v>
      </c>
      <c r="B2638" s="2" t="s">
        <v>124</v>
      </c>
      <c r="C2638" s="2" t="s">
        <v>48</v>
      </c>
      <c r="D2638" s="2" t="s">
        <v>10</v>
      </c>
      <c r="E2638" s="2" t="s">
        <v>74</v>
      </c>
      <c r="F2638" s="2" t="s">
        <v>977</v>
      </c>
      <c r="G2638" s="14" t="n">
        <v>12.5</v>
      </c>
      <c r="H2638" s="14" t="n">
        <v>16.38</v>
      </c>
      <c r="I2638" s="14" t="n">
        <v>12.5</v>
      </c>
      <c r="J2638" s="23" t="n">
        <f aca="false">IF(AND(E2638="Priority",ISNUMBER('Cost model'!N318)),'Cost model'!N318,'Cost model'!M318)</f>
        <v>14.5</v>
      </c>
      <c r="K2638" s="14" t="n">
        <f aca="false">J2638-H2638</f>
        <v>-1.88</v>
      </c>
      <c r="L2638" s="14" t="n">
        <f aca="false">G2638-H2638</f>
        <v>-3.88</v>
      </c>
    </row>
    <row r="2639" customFormat="false" ht="15" hidden="false" customHeight="false" outlineLevel="0" collapsed="false">
      <c r="A2639" s="2" t="s">
        <v>142</v>
      </c>
      <c r="B2639" s="2" t="s">
        <v>142</v>
      </c>
      <c r="C2639" s="2" t="s">
        <v>47</v>
      </c>
      <c r="D2639" s="2" t="s">
        <v>10</v>
      </c>
      <c r="E2639" s="2" t="s">
        <v>74</v>
      </c>
      <c r="F2639" s="2" t="s">
        <v>977</v>
      </c>
      <c r="G2639" s="14" t="n">
        <v>9.5</v>
      </c>
      <c r="H2639" s="14" t="n">
        <v>9.24</v>
      </c>
      <c r="I2639" s="14" t="n">
        <v>9.5</v>
      </c>
      <c r="J2639" s="23" t="n">
        <f aca="false">IF(AND(E2639="Priority",ISNUMBER('Cost model'!N632)),'Cost model'!N632,'Cost model'!M632)</f>
        <v>9.5</v>
      </c>
      <c r="K2639" s="14" t="n">
        <f aca="false">J2639-H2639</f>
        <v>0.26</v>
      </c>
      <c r="L2639" s="14" t="n">
        <f aca="false">G2639-H2639</f>
        <v>0.26</v>
      </c>
    </row>
    <row r="2640" customFormat="false" ht="15" hidden="false" customHeight="false" outlineLevel="0" collapsed="false">
      <c r="A2640" s="2" t="s">
        <v>174</v>
      </c>
      <c r="B2640" s="2" t="s">
        <v>174</v>
      </c>
      <c r="C2640" s="2" t="s">
        <v>47</v>
      </c>
      <c r="D2640" s="2" t="s">
        <v>12</v>
      </c>
      <c r="E2640" s="2" t="s">
        <v>74</v>
      </c>
      <c r="F2640" s="2" t="s">
        <v>977</v>
      </c>
      <c r="G2640" s="14" t="n">
        <v>9.5</v>
      </c>
      <c r="H2640" s="14" t="n">
        <v>31.24</v>
      </c>
      <c r="I2640" s="14" t="n">
        <v>9.5</v>
      </c>
      <c r="J2640" s="23" t="n">
        <f aca="false">IF(AND(E2640="Priority",ISNUMBER('Cost model'!N170)),'Cost model'!N170,'Cost model'!M170)</f>
        <v>25.5</v>
      </c>
      <c r="K2640" s="14" t="n">
        <f aca="false">J2640-H2640</f>
        <v>-5.74</v>
      </c>
      <c r="L2640" s="14" t="n">
        <f aca="false">G2640-H2640</f>
        <v>-21.74</v>
      </c>
    </row>
    <row r="2641" customFormat="false" ht="15" hidden="false" customHeight="false" outlineLevel="0" collapsed="false">
      <c r="A2641" s="2" t="s">
        <v>174</v>
      </c>
      <c r="B2641" s="2" t="s">
        <v>174</v>
      </c>
      <c r="C2641" s="2" t="s">
        <v>47</v>
      </c>
      <c r="D2641" s="2" t="s">
        <v>12</v>
      </c>
      <c r="E2641" s="2" t="s">
        <v>74</v>
      </c>
      <c r="F2641" s="2" t="s">
        <v>977</v>
      </c>
      <c r="G2641" s="14" t="n">
        <v>9.5</v>
      </c>
      <c r="H2641" s="14" t="n">
        <v>28.12</v>
      </c>
      <c r="I2641" s="14" t="n">
        <v>9.5</v>
      </c>
      <c r="J2641" s="23" t="n">
        <f aca="false">IF(AND(E2641="Priority",ISNUMBER('Cost model'!N170)),'Cost model'!N170,'Cost model'!M170)</f>
        <v>25.5</v>
      </c>
      <c r="K2641" s="14" t="n">
        <f aca="false">J2641-H2641</f>
        <v>-2.62</v>
      </c>
      <c r="L2641" s="14" t="n">
        <f aca="false">G2641-H2641</f>
        <v>-18.62</v>
      </c>
    </row>
    <row r="2642" customFormat="false" ht="15" hidden="false" customHeight="false" outlineLevel="0" collapsed="false">
      <c r="A2642" s="2" t="s">
        <v>124</v>
      </c>
      <c r="B2642" s="2" t="s">
        <v>124</v>
      </c>
      <c r="C2642" s="2" t="s">
        <v>47</v>
      </c>
      <c r="D2642" s="2" t="s">
        <v>10</v>
      </c>
      <c r="E2642" s="2" t="s">
        <v>83</v>
      </c>
      <c r="F2642" s="2" t="s">
        <v>977</v>
      </c>
      <c r="G2642" s="14" t="n">
        <v>14.5</v>
      </c>
      <c r="H2642" s="14" t="n">
        <v>20.13</v>
      </c>
      <c r="I2642" s="14" t="n">
        <v>14.5</v>
      </c>
      <c r="J2642" s="23" t="n">
        <f aca="false">IF(AND(E2642="Priority",ISNUMBER('Cost model'!N317)),'Cost model'!N317,'Cost model'!M317)</f>
        <v>15.5</v>
      </c>
      <c r="K2642" s="14" t="n">
        <f aca="false">J2642-H2642</f>
        <v>-4.63</v>
      </c>
      <c r="L2642" s="14" t="n">
        <f aca="false">G2642-H2642</f>
        <v>-5.63</v>
      </c>
    </row>
    <row r="2643" customFormat="false" ht="15" hidden="false" customHeight="false" outlineLevel="0" collapsed="false">
      <c r="A2643" s="2" t="s">
        <v>124</v>
      </c>
      <c r="B2643" s="2" t="s">
        <v>124</v>
      </c>
      <c r="C2643" s="2" t="s">
        <v>47</v>
      </c>
      <c r="D2643" s="2" t="s">
        <v>12</v>
      </c>
      <c r="E2643" s="2" t="s">
        <v>74</v>
      </c>
      <c r="F2643" s="2" t="s">
        <v>977</v>
      </c>
      <c r="G2643" s="14" t="n">
        <v>9.5</v>
      </c>
      <c r="H2643" s="14" t="n">
        <v>7.21</v>
      </c>
      <c r="I2643" s="14" t="n">
        <v>9.5</v>
      </c>
      <c r="J2643" s="23" t="n">
        <f aca="false">IF(AND(E2643="Priority",ISNUMBER('Cost model'!N320)),'Cost model'!N320,'Cost model'!M320)</f>
        <v>24.5</v>
      </c>
      <c r="K2643" s="14" t="n">
        <f aca="false">J2643-H2643</f>
        <v>17.29</v>
      </c>
      <c r="L2643" s="14" t="n">
        <f aca="false">G2643-H2643</f>
        <v>2.29</v>
      </c>
    </row>
    <row r="2644" customFormat="false" ht="15" hidden="false" customHeight="false" outlineLevel="0" collapsed="false">
      <c r="A2644" s="2" t="s">
        <v>174</v>
      </c>
      <c r="B2644" s="2" t="s">
        <v>174</v>
      </c>
      <c r="C2644" s="2" t="s">
        <v>47</v>
      </c>
      <c r="D2644" s="2" t="s">
        <v>10</v>
      </c>
      <c r="E2644" s="2" t="s">
        <v>74</v>
      </c>
      <c r="F2644" s="2" t="s">
        <v>977</v>
      </c>
      <c r="G2644" s="14" t="n">
        <v>9.5</v>
      </c>
      <c r="H2644" s="14" t="n">
        <v>7.21</v>
      </c>
      <c r="I2644" s="14" t="n">
        <v>9.5</v>
      </c>
      <c r="J2644" s="23" t="n">
        <f aca="false">IF(AND(E2644="Priority",ISNUMBER('Cost model'!N167)),'Cost model'!N167,'Cost model'!M167)</f>
        <v>8.5</v>
      </c>
      <c r="K2644" s="14" t="n">
        <f aca="false">J2644-H2644</f>
        <v>1.29</v>
      </c>
      <c r="L2644" s="14" t="n">
        <f aca="false">G2644-H2644</f>
        <v>2.29</v>
      </c>
    </row>
    <row r="2645" customFormat="false" ht="15" hidden="false" customHeight="false" outlineLevel="0" collapsed="false">
      <c r="A2645" s="2" t="s">
        <v>205</v>
      </c>
      <c r="B2645" s="2" t="s">
        <v>158</v>
      </c>
      <c r="C2645" s="2" t="s">
        <v>47</v>
      </c>
      <c r="D2645" s="2" t="s">
        <v>10</v>
      </c>
      <c r="E2645" s="2" t="s">
        <v>74</v>
      </c>
      <c r="F2645" s="2" t="s">
        <v>976</v>
      </c>
      <c r="G2645" s="14" t="n">
        <v>14.5</v>
      </c>
      <c r="H2645" s="14" t="n">
        <v>24.42</v>
      </c>
      <c r="I2645" s="14"/>
      <c r="J2645" s="23" t="n">
        <f aca="false">IF(AND(E2645="Priority",ISNUMBER('Cost model'!N617)),'Cost model'!N617,'Cost model'!M617)</f>
        <v>14.5</v>
      </c>
      <c r="K2645" s="14" t="n">
        <f aca="false">J2645-H2645</f>
        <v>-9.92</v>
      </c>
      <c r="L2645" s="14" t="n">
        <f aca="false">G2645-H2645</f>
        <v>-9.92</v>
      </c>
    </row>
    <row r="2646" customFormat="false" ht="15" hidden="false" customHeight="false" outlineLevel="0" collapsed="false">
      <c r="A2646" s="2" t="s">
        <v>124</v>
      </c>
      <c r="B2646" s="2" t="s">
        <v>124</v>
      </c>
      <c r="C2646" s="2" t="s">
        <v>48</v>
      </c>
      <c r="D2646" s="2" t="s">
        <v>10</v>
      </c>
      <c r="E2646" s="2" t="s">
        <v>74</v>
      </c>
      <c r="F2646" s="2" t="s">
        <v>977</v>
      </c>
      <c r="G2646" s="14" t="n">
        <v>12.5</v>
      </c>
      <c r="H2646" s="14" t="n">
        <v>41.1</v>
      </c>
      <c r="I2646" s="14" t="n">
        <v>12.5</v>
      </c>
      <c r="J2646" s="23" t="n">
        <f aca="false">IF(AND(E2646="Priority",ISNUMBER('Cost model'!N318)),'Cost model'!N318,'Cost model'!M318)</f>
        <v>14.5</v>
      </c>
      <c r="K2646" s="14" t="n">
        <f aca="false">J2646-H2646</f>
        <v>-26.6</v>
      </c>
      <c r="L2646" s="14" t="n">
        <f aca="false">G2646-H2646</f>
        <v>-28.6</v>
      </c>
    </row>
    <row r="2647" customFormat="false" ht="15" hidden="false" customHeight="false" outlineLevel="0" collapsed="false">
      <c r="A2647" s="2" t="s">
        <v>124</v>
      </c>
      <c r="B2647" s="2" t="s">
        <v>124</v>
      </c>
      <c r="C2647" s="2" t="s">
        <v>48</v>
      </c>
      <c r="D2647" s="2" t="s">
        <v>12</v>
      </c>
      <c r="E2647" s="2" t="s">
        <v>74</v>
      </c>
      <c r="F2647" s="2" t="s">
        <v>977</v>
      </c>
      <c r="G2647" s="14" t="n">
        <v>12.5</v>
      </c>
      <c r="H2647" s="14" t="n">
        <v>22.3</v>
      </c>
      <c r="I2647" s="14" t="n">
        <v>12.5</v>
      </c>
      <c r="J2647" s="23" t="n">
        <f aca="false">IF(AND(E2647="Priority",ISNUMBER('Cost model'!N321)),'Cost model'!N321,'Cost model'!M321)</f>
        <v>40</v>
      </c>
      <c r="K2647" s="14" t="n">
        <f aca="false">J2647-H2647</f>
        <v>17.7</v>
      </c>
      <c r="L2647" s="14" t="n">
        <f aca="false">G2647-H2647</f>
        <v>-9.8</v>
      </c>
    </row>
    <row r="2648" customFormat="false" ht="15" hidden="false" customHeight="false" outlineLevel="0" collapsed="false">
      <c r="A2648" s="2" t="s">
        <v>174</v>
      </c>
      <c r="B2648" s="2" t="s">
        <v>174</v>
      </c>
      <c r="C2648" s="2" t="s">
        <v>47</v>
      </c>
      <c r="D2648" s="2" t="s">
        <v>13</v>
      </c>
      <c r="E2648" s="2" t="s">
        <v>74</v>
      </c>
      <c r="F2648" s="2" t="s">
        <v>977</v>
      </c>
      <c r="G2648" s="14" t="n">
        <v>9.5</v>
      </c>
      <c r="H2648" s="14" t="n">
        <v>33.74</v>
      </c>
      <c r="I2648" s="14" t="n">
        <v>19</v>
      </c>
      <c r="J2648" s="23" t="n">
        <f aca="false">IF(AND(E2648="Priority",ISNUMBER('Cost model'!N173)),'Cost model'!N173,'Cost model'!M173)</f>
        <v>60</v>
      </c>
      <c r="K2648" s="14" t="n">
        <f aca="false">J2648-H2648</f>
        <v>26.26</v>
      </c>
      <c r="L2648" s="14" t="n">
        <f aca="false">G2648-H2648</f>
        <v>-24.24</v>
      </c>
    </row>
    <row r="2649" customFormat="false" ht="15" hidden="false" customHeight="false" outlineLevel="0" collapsed="false">
      <c r="A2649" s="2" t="s">
        <v>221</v>
      </c>
      <c r="B2649" s="2" t="s">
        <v>124</v>
      </c>
      <c r="C2649" s="2" t="s">
        <v>47</v>
      </c>
      <c r="D2649" s="2" t="s">
        <v>12</v>
      </c>
      <c r="E2649" s="2" t="s">
        <v>74</v>
      </c>
      <c r="F2649" s="2" t="s">
        <v>976</v>
      </c>
      <c r="G2649" s="14" t="n">
        <v>19.5</v>
      </c>
      <c r="H2649" s="14" t="n">
        <v>94.79</v>
      </c>
      <c r="I2649" s="14" t="n">
        <v>24.5</v>
      </c>
      <c r="J2649" s="23" t="n">
        <f aca="false">IF(AND(E2649="Priority",ISNUMBER('Cost model'!N800)),'Cost model'!N800,'Cost model'!M800)</f>
        <v>45</v>
      </c>
      <c r="K2649" s="14" t="n">
        <f aca="false">J2649-H2649</f>
        <v>-49.79</v>
      </c>
      <c r="L2649" s="14" t="n">
        <f aca="false">G2649-H2649</f>
        <v>-75.29</v>
      </c>
    </row>
    <row r="2650" customFormat="false" ht="15" hidden="false" customHeight="false" outlineLevel="0" collapsed="false">
      <c r="A2650" s="2" t="s">
        <v>142</v>
      </c>
      <c r="B2650" s="2" t="s">
        <v>142</v>
      </c>
      <c r="C2650" s="2" t="s">
        <v>47</v>
      </c>
      <c r="D2650" s="2" t="s">
        <v>12</v>
      </c>
      <c r="E2650" s="2" t="s">
        <v>83</v>
      </c>
      <c r="F2650" s="2" t="s">
        <v>977</v>
      </c>
      <c r="G2650" s="14" t="n">
        <v>19.5</v>
      </c>
      <c r="H2650" s="14" t="n">
        <v>24.5</v>
      </c>
      <c r="I2650" s="14" t="n">
        <v>19.5</v>
      </c>
      <c r="J2650" s="23" t="n">
        <f aca="false">IF(AND(E2650="Priority",ISNUMBER('Cost model'!N635)),'Cost model'!N635,'Cost model'!M635)</f>
        <v>40</v>
      </c>
      <c r="K2650" s="14" t="n">
        <f aca="false">J2650-H2650</f>
        <v>15.5</v>
      </c>
      <c r="L2650" s="14" t="n">
        <f aca="false">G2650-H2650</f>
        <v>-5</v>
      </c>
    </row>
    <row r="2651" customFormat="false" ht="15" hidden="false" customHeight="false" outlineLevel="0" collapsed="false">
      <c r="A2651" s="2" t="s">
        <v>142</v>
      </c>
      <c r="B2651" s="2" t="s">
        <v>142</v>
      </c>
      <c r="C2651" s="2" t="s">
        <v>48</v>
      </c>
      <c r="D2651" s="2" t="s">
        <v>10</v>
      </c>
      <c r="E2651" s="2" t="s">
        <v>74</v>
      </c>
      <c r="F2651" s="2" t="s">
        <v>977</v>
      </c>
      <c r="G2651" s="14" t="n">
        <v>12.5</v>
      </c>
      <c r="H2651" s="14" t="n">
        <v>22.84</v>
      </c>
      <c r="I2651" s="14" t="n">
        <v>12.5</v>
      </c>
      <c r="J2651" s="23" t="n">
        <f aca="false">IF(AND(E2651="Priority",ISNUMBER('Cost model'!N633)),'Cost model'!N633,'Cost model'!M633)</f>
        <v>11.5</v>
      </c>
      <c r="K2651" s="14" t="n">
        <f aca="false">J2651-H2651</f>
        <v>-11.34</v>
      </c>
      <c r="L2651" s="14" t="n">
        <f aca="false">G2651-H2651</f>
        <v>-10.34</v>
      </c>
    </row>
    <row r="2652" customFormat="false" ht="15" hidden="false" customHeight="false" outlineLevel="0" collapsed="false">
      <c r="A2652" s="2" t="s">
        <v>221</v>
      </c>
      <c r="B2652" s="2" t="s">
        <v>221</v>
      </c>
      <c r="C2652" s="2" t="s">
        <v>47</v>
      </c>
      <c r="D2652" s="2" t="s">
        <v>10</v>
      </c>
      <c r="E2652" s="2" t="s">
        <v>74</v>
      </c>
      <c r="F2652" s="2" t="s">
        <v>977</v>
      </c>
      <c r="G2652" s="14" t="n">
        <v>9.5</v>
      </c>
      <c r="H2652" s="14" t="n">
        <v>6.39</v>
      </c>
      <c r="I2652" s="14" t="n">
        <v>9.5</v>
      </c>
      <c r="J2652" s="23" t="n">
        <f aca="false">IF(AND(E2652="Priority",ISNUMBER('Cost model'!N737)),'Cost model'!N737,'Cost model'!M737)</f>
        <v>8.5</v>
      </c>
      <c r="K2652" s="14" t="n">
        <f aca="false">J2652-H2652</f>
        <v>2.11</v>
      </c>
      <c r="L2652" s="14" t="n">
        <f aca="false">G2652-H2652</f>
        <v>3.11</v>
      </c>
    </row>
    <row r="2653" customFormat="false" ht="15" hidden="false" customHeight="false" outlineLevel="0" collapsed="false">
      <c r="A2653" s="2" t="s">
        <v>142</v>
      </c>
      <c r="B2653" s="2" t="s">
        <v>142</v>
      </c>
      <c r="C2653" s="2" t="s">
        <v>47</v>
      </c>
      <c r="D2653" s="2" t="s">
        <v>10</v>
      </c>
      <c r="E2653" s="2" t="s">
        <v>74</v>
      </c>
      <c r="F2653" s="2" t="s">
        <v>977</v>
      </c>
      <c r="G2653" s="14" t="n">
        <v>9.5</v>
      </c>
      <c r="H2653" s="14" t="n">
        <v>7.14</v>
      </c>
      <c r="I2653" s="14" t="n">
        <v>9.5</v>
      </c>
      <c r="J2653" s="23" t="n">
        <f aca="false">IF(AND(E2653="Priority",ISNUMBER('Cost model'!N632)),'Cost model'!N632,'Cost model'!M632)</f>
        <v>9.5</v>
      </c>
      <c r="K2653" s="14" t="n">
        <f aca="false">J2653-H2653</f>
        <v>2.36</v>
      </c>
      <c r="L2653" s="14" t="n">
        <f aca="false">G2653-H2653</f>
        <v>2.36</v>
      </c>
    </row>
    <row r="2654" customFormat="false" ht="15" hidden="false" customHeight="false" outlineLevel="0" collapsed="false">
      <c r="A2654" s="2" t="s">
        <v>124</v>
      </c>
      <c r="B2654" s="2" t="s">
        <v>124</v>
      </c>
      <c r="C2654" s="2" t="s">
        <v>47</v>
      </c>
      <c r="D2654" s="2" t="s">
        <v>10</v>
      </c>
      <c r="E2654" s="2" t="s">
        <v>74</v>
      </c>
      <c r="F2654" s="2" t="s">
        <v>977</v>
      </c>
      <c r="G2654" s="14" t="n">
        <v>9.5</v>
      </c>
      <c r="H2654" s="14" t="n">
        <v>6.06</v>
      </c>
      <c r="I2654" s="14" t="n">
        <v>9.5</v>
      </c>
      <c r="J2654" s="23" t="n">
        <f aca="false">IF(AND(E2654="Priority",ISNUMBER('Cost model'!N317)),'Cost model'!N317,'Cost model'!M317)</f>
        <v>10.5</v>
      </c>
      <c r="K2654" s="14" t="n">
        <f aca="false">J2654-H2654</f>
        <v>4.44</v>
      </c>
      <c r="L2654" s="14" t="n">
        <f aca="false">G2654-H2654</f>
        <v>3.44</v>
      </c>
    </row>
    <row r="2655" customFormat="false" ht="15" hidden="false" customHeight="false" outlineLevel="0" collapsed="false">
      <c r="A2655" s="2" t="s">
        <v>124</v>
      </c>
      <c r="B2655" s="2" t="s">
        <v>124</v>
      </c>
      <c r="C2655" s="2" t="s">
        <v>48</v>
      </c>
      <c r="D2655" s="2" t="s">
        <v>13</v>
      </c>
      <c r="E2655" s="2" t="s">
        <v>83</v>
      </c>
      <c r="F2655" s="2" t="s">
        <v>977</v>
      </c>
      <c r="G2655" s="14" t="n">
        <v>45</v>
      </c>
      <c r="H2655" s="14" t="n">
        <v>141.25</v>
      </c>
      <c r="I2655" s="14" t="n">
        <v>45</v>
      </c>
      <c r="J2655" s="23" t="n">
        <f aca="false">IF(AND(E2655="Priority",ISNUMBER('Cost model'!N324)),'Cost model'!N324,'Cost model'!M324)</f>
        <v>115</v>
      </c>
      <c r="K2655" s="14" t="n">
        <f aca="false">J2655-H2655</f>
        <v>-26.25</v>
      </c>
      <c r="L2655" s="14" t="n">
        <f aca="false">G2655-H2655</f>
        <v>-96.25</v>
      </c>
    </row>
    <row r="2656" customFormat="false" ht="15" hidden="false" customHeight="false" outlineLevel="0" collapsed="false">
      <c r="A2656" s="2" t="s">
        <v>123</v>
      </c>
      <c r="B2656" s="2" t="s">
        <v>174</v>
      </c>
      <c r="C2656" s="2" t="s">
        <v>47</v>
      </c>
      <c r="D2656" s="2" t="s">
        <v>10</v>
      </c>
      <c r="E2656" s="2" t="s">
        <v>74</v>
      </c>
      <c r="F2656" s="2" t="s">
        <v>976</v>
      </c>
      <c r="G2656" s="14" t="n">
        <v>9.5</v>
      </c>
      <c r="H2656" s="14" t="n">
        <v>13.24</v>
      </c>
      <c r="I2656" s="14" t="n">
        <v>14.5</v>
      </c>
      <c r="J2656" s="23" t="n">
        <f aca="false">IF(AND(E2656="Priority",ISNUMBER('Cost model'!N47)),'Cost model'!N47,'Cost model'!M47)</f>
        <v>12.5</v>
      </c>
      <c r="K2656" s="14" t="n">
        <f aca="false">J2656-H2656</f>
        <v>-0.74</v>
      </c>
      <c r="L2656" s="14" t="n">
        <f aca="false">G2656-H2656</f>
        <v>-3.74</v>
      </c>
    </row>
    <row r="2657" customFormat="false" ht="15" hidden="false" customHeight="false" outlineLevel="0" collapsed="false">
      <c r="A2657" s="2" t="s">
        <v>142</v>
      </c>
      <c r="B2657" s="2" t="s">
        <v>142</v>
      </c>
      <c r="C2657" s="2" t="s">
        <v>47</v>
      </c>
      <c r="D2657" s="2" t="s">
        <v>12</v>
      </c>
      <c r="E2657" s="2" t="s">
        <v>74</v>
      </c>
      <c r="F2657" s="2" t="s">
        <v>977</v>
      </c>
      <c r="G2657" s="14" t="n">
        <v>9.5</v>
      </c>
      <c r="H2657" s="14" t="n">
        <v>24.5</v>
      </c>
      <c r="I2657" s="14" t="n">
        <v>9.5</v>
      </c>
      <c r="J2657" s="23" t="n">
        <f aca="false">IF(AND(E2657="Priority",ISNUMBER('Cost model'!N635)),'Cost model'!N635,'Cost model'!M635)</f>
        <v>30.5</v>
      </c>
      <c r="K2657" s="14" t="n">
        <f aca="false">J2657-H2657</f>
        <v>6</v>
      </c>
      <c r="L2657" s="14" t="n">
        <f aca="false">G2657-H2657</f>
        <v>-15</v>
      </c>
    </row>
    <row r="2658" customFormat="false" ht="15" hidden="false" customHeight="false" outlineLevel="0" collapsed="false">
      <c r="A2658" s="2" t="s">
        <v>142</v>
      </c>
      <c r="B2658" s="2" t="s">
        <v>142</v>
      </c>
      <c r="C2658" s="2" t="s">
        <v>49</v>
      </c>
      <c r="D2658" s="2" t="s">
        <v>10</v>
      </c>
      <c r="E2658" s="2" t="s">
        <v>74</v>
      </c>
      <c r="F2658" s="2" t="s">
        <v>977</v>
      </c>
      <c r="G2658" s="14" t="n">
        <v>17.5</v>
      </c>
      <c r="H2658" s="14" t="n">
        <v>14</v>
      </c>
      <c r="I2658" s="14" t="n">
        <v>17.5</v>
      </c>
      <c r="J2658" s="23" t="n">
        <f aca="false">IF(AND(E2658="Priority",ISNUMBER('Cost model'!N634)),'Cost model'!N634,'Cost model'!M634)</f>
        <v>15.5</v>
      </c>
      <c r="K2658" s="14" t="n">
        <f aca="false">J2658-H2658</f>
        <v>1.5</v>
      </c>
      <c r="L2658" s="14" t="n">
        <f aca="false">G2658-H2658</f>
        <v>3.5</v>
      </c>
    </row>
    <row r="2659" customFormat="false" ht="15" hidden="false" customHeight="false" outlineLevel="0" collapsed="false">
      <c r="A2659" s="2" t="s">
        <v>142</v>
      </c>
      <c r="B2659" s="2" t="s">
        <v>142</v>
      </c>
      <c r="C2659" s="2" t="s">
        <v>49</v>
      </c>
      <c r="D2659" s="2" t="s">
        <v>12</v>
      </c>
      <c r="E2659" s="2" t="s">
        <v>74</v>
      </c>
      <c r="F2659" s="2" t="s">
        <v>977</v>
      </c>
      <c r="G2659" s="14" t="n">
        <v>19.5</v>
      </c>
      <c r="H2659" s="14" t="n">
        <v>43.78</v>
      </c>
      <c r="I2659" s="14" t="n">
        <v>19.5</v>
      </c>
      <c r="J2659" s="23" t="n">
        <f aca="false">IF(AND(E2659="Priority",ISNUMBER('Cost model'!N637)),'Cost model'!N637,'Cost model'!M637)</f>
        <v>45</v>
      </c>
      <c r="K2659" s="14" t="n">
        <f aca="false">J2659-H2659</f>
        <v>1.22</v>
      </c>
      <c r="L2659" s="14" t="n">
        <f aca="false">G2659-H2659</f>
        <v>-24.28</v>
      </c>
    </row>
    <row r="2660" customFormat="false" ht="15" hidden="false" customHeight="false" outlineLevel="0" collapsed="false">
      <c r="A2660" s="2" t="s">
        <v>124</v>
      </c>
      <c r="B2660" s="2" t="s">
        <v>124</v>
      </c>
      <c r="C2660" s="2" t="s">
        <v>48</v>
      </c>
      <c r="D2660" s="2" t="s">
        <v>10</v>
      </c>
      <c r="E2660" s="2" t="s">
        <v>74</v>
      </c>
      <c r="F2660" s="2" t="s">
        <v>977</v>
      </c>
      <c r="G2660" s="14" t="n">
        <v>12.5</v>
      </c>
      <c r="H2660" s="14" t="n">
        <v>18.58</v>
      </c>
      <c r="I2660" s="14" t="n">
        <v>12.5</v>
      </c>
      <c r="J2660" s="23" t="n">
        <f aca="false">IF(AND(E2660="Priority",ISNUMBER('Cost model'!N318)),'Cost model'!N318,'Cost model'!M318)</f>
        <v>14.5</v>
      </c>
      <c r="K2660" s="14" t="n">
        <f aca="false">J2660-H2660</f>
        <v>-4.08</v>
      </c>
      <c r="L2660" s="14" t="n">
        <f aca="false">G2660-H2660</f>
        <v>-6.08</v>
      </c>
    </row>
    <row r="2661" customFormat="false" ht="15" hidden="false" customHeight="false" outlineLevel="0" collapsed="false">
      <c r="A2661" s="2" t="s">
        <v>221</v>
      </c>
      <c r="B2661" s="2" t="s">
        <v>221</v>
      </c>
      <c r="C2661" s="2" t="s">
        <v>49</v>
      </c>
      <c r="D2661" s="2" t="s">
        <v>13</v>
      </c>
      <c r="E2661" s="2" t="s">
        <v>74</v>
      </c>
      <c r="F2661" s="2" t="s">
        <v>977</v>
      </c>
      <c r="G2661" s="14" t="n">
        <v>50</v>
      </c>
      <c r="H2661" s="14" t="n">
        <v>59.31</v>
      </c>
      <c r="I2661" s="14" t="n">
        <v>50</v>
      </c>
      <c r="J2661" s="23" t="n">
        <f aca="false">IF(AND(E2661="Priority",ISNUMBER('Cost model'!N745)),'Cost model'!N745,'Cost model'!M745)</f>
        <v>130</v>
      </c>
      <c r="K2661" s="14" t="n">
        <f aca="false">J2661-H2661</f>
        <v>70.69</v>
      </c>
      <c r="L2661" s="14" t="n">
        <f aca="false">G2661-H2661</f>
        <v>-9.31</v>
      </c>
    </row>
    <row r="2662" customFormat="false" ht="15" hidden="false" customHeight="false" outlineLevel="0" collapsed="false">
      <c r="A2662" s="2" t="s">
        <v>174</v>
      </c>
      <c r="B2662" s="2" t="s">
        <v>174</v>
      </c>
      <c r="C2662" s="2" t="s">
        <v>48</v>
      </c>
      <c r="D2662" s="2" t="s">
        <v>10</v>
      </c>
      <c r="E2662" s="2" t="s">
        <v>74</v>
      </c>
      <c r="F2662" s="2" t="s">
        <v>977</v>
      </c>
      <c r="G2662" s="14" t="n">
        <v>12.5</v>
      </c>
      <c r="H2662" s="14" t="n">
        <v>11.25</v>
      </c>
      <c r="I2662" s="14" t="n">
        <v>12.5</v>
      </c>
      <c r="J2662" s="23" t="n">
        <f aca="false">IF(AND(E2662="Priority",ISNUMBER('Cost model'!N168)),'Cost model'!N168,'Cost model'!M168)</f>
        <v>13.5</v>
      </c>
      <c r="K2662" s="14" t="n">
        <f aca="false">J2662-H2662</f>
        <v>2.25</v>
      </c>
      <c r="L2662" s="14" t="n">
        <f aca="false">G2662-H2662</f>
        <v>1.25</v>
      </c>
    </row>
    <row r="2663" customFormat="false" ht="15" hidden="false" customHeight="false" outlineLevel="0" collapsed="false">
      <c r="A2663" s="2" t="s">
        <v>221</v>
      </c>
      <c r="B2663" s="2" t="s">
        <v>221</v>
      </c>
      <c r="C2663" s="2" t="s">
        <v>47</v>
      </c>
      <c r="D2663" s="2" t="s">
        <v>10</v>
      </c>
      <c r="E2663" s="2" t="s">
        <v>83</v>
      </c>
      <c r="F2663" s="2" t="s">
        <v>977</v>
      </c>
      <c r="G2663" s="14" t="n">
        <v>14.5</v>
      </c>
      <c r="H2663" s="14" t="n">
        <v>13.21</v>
      </c>
      <c r="I2663" s="14" t="n">
        <v>14.5</v>
      </c>
      <c r="J2663" s="23" t="n">
        <f aca="false">IF(AND(E2663="Priority",ISNUMBER('Cost model'!N737)),'Cost model'!N737,'Cost model'!M737)</f>
        <v>13.5</v>
      </c>
      <c r="K2663" s="14" t="n">
        <f aca="false">J2663-H2663</f>
        <v>0.289999999999999</v>
      </c>
      <c r="L2663" s="14" t="n">
        <f aca="false">G2663-H2663</f>
        <v>1.29</v>
      </c>
    </row>
    <row r="2664" customFormat="false" ht="15" hidden="false" customHeight="false" outlineLevel="0" collapsed="false">
      <c r="A2664" s="2" t="s">
        <v>221</v>
      </c>
      <c r="B2664" s="2" t="s">
        <v>221</v>
      </c>
      <c r="C2664" s="2" t="s">
        <v>47</v>
      </c>
      <c r="D2664" s="2" t="s">
        <v>10</v>
      </c>
      <c r="E2664" s="2" t="s">
        <v>74</v>
      </c>
      <c r="F2664" s="2" t="s">
        <v>977</v>
      </c>
      <c r="G2664" s="14" t="n">
        <v>35</v>
      </c>
      <c r="H2664" s="14" t="n">
        <v>6.91</v>
      </c>
      <c r="I2664" s="14" t="n">
        <v>9.5</v>
      </c>
      <c r="J2664" s="23" t="n">
        <f aca="false">IF(AND(E2664="Priority",ISNUMBER('Cost model'!N737)),'Cost model'!N737,'Cost model'!M737)</f>
        <v>8.5</v>
      </c>
      <c r="K2664" s="14" t="n">
        <f aca="false">J2664-H2664</f>
        <v>1.59</v>
      </c>
      <c r="L2664" s="14" t="n">
        <f aca="false">G2664-H2664</f>
        <v>28.09</v>
      </c>
    </row>
    <row r="2665" customFormat="false" ht="15" hidden="false" customHeight="false" outlineLevel="0" collapsed="false">
      <c r="A2665" s="2" t="s">
        <v>174</v>
      </c>
      <c r="B2665" s="2" t="s">
        <v>174</v>
      </c>
      <c r="C2665" s="2" t="s">
        <v>47</v>
      </c>
      <c r="D2665" s="2" t="s">
        <v>14</v>
      </c>
      <c r="E2665" s="2" t="s">
        <v>74</v>
      </c>
      <c r="F2665" s="2" t="s">
        <v>977</v>
      </c>
      <c r="G2665" s="14" t="n">
        <v>19</v>
      </c>
      <c r="H2665" s="14" t="n">
        <v>60.02</v>
      </c>
      <c r="I2665" s="14" t="n">
        <v>25</v>
      </c>
      <c r="J2665" s="23" t="n">
        <f aca="false">IF(AND(E2665="Priority",ISNUMBER('Cost model'!N176)),'Cost model'!N176,'Cost model'!M176)</f>
        <v>95</v>
      </c>
      <c r="K2665" s="14" t="n">
        <f aca="false">J2665-H2665</f>
        <v>34.98</v>
      </c>
      <c r="L2665" s="14" t="n">
        <f aca="false">G2665-H2665</f>
        <v>-41.02</v>
      </c>
    </row>
    <row r="2666" customFormat="false" ht="15" hidden="false" customHeight="false" outlineLevel="0" collapsed="false">
      <c r="A2666" s="2" t="s">
        <v>221</v>
      </c>
      <c r="B2666" s="2" t="s">
        <v>221</v>
      </c>
      <c r="C2666" s="2" t="s">
        <v>47</v>
      </c>
      <c r="D2666" s="2" t="s">
        <v>10</v>
      </c>
      <c r="E2666" s="2" t="s">
        <v>74</v>
      </c>
      <c r="F2666" s="2" t="s">
        <v>977</v>
      </c>
      <c r="G2666" s="14" t="n">
        <v>9.5</v>
      </c>
      <c r="H2666" s="14" t="n">
        <v>6.52</v>
      </c>
      <c r="I2666" s="14" t="n">
        <v>9.5</v>
      </c>
      <c r="J2666" s="23" t="n">
        <f aca="false">IF(AND(E2666="Priority",ISNUMBER('Cost model'!N737)),'Cost model'!N737,'Cost model'!M737)</f>
        <v>8.5</v>
      </c>
      <c r="K2666" s="14" t="n">
        <f aca="false">J2666-H2666</f>
        <v>1.98</v>
      </c>
      <c r="L2666" s="14" t="n">
        <f aca="false">G2666-H2666</f>
        <v>2.98</v>
      </c>
    </row>
    <row r="2667" customFormat="false" ht="15" hidden="false" customHeight="false" outlineLevel="0" collapsed="false">
      <c r="A2667" s="2" t="s">
        <v>174</v>
      </c>
      <c r="B2667" s="2" t="s">
        <v>124</v>
      </c>
      <c r="C2667" s="2" t="s">
        <v>47</v>
      </c>
      <c r="D2667" s="2" t="s">
        <v>12</v>
      </c>
      <c r="E2667" s="2" t="s">
        <v>74</v>
      </c>
      <c r="F2667" s="2" t="s">
        <v>976</v>
      </c>
      <c r="G2667" s="14" t="n">
        <v>9.5</v>
      </c>
      <c r="H2667" s="14" t="n">
        <v>38.87</v>
      </c>
      <c r="I2667" s="14" t="n">
        <v>9.5</v>
      </c>
      <c r="J2667" s="23" t="n">
        <f aca="false">IF(AND(E2667="Priority",ISNUMBER('Cost model'!N110)),'Cost model'!N110,'Cost model'!M110)</f>
        <v>40</v>
      </c>
      <c r="K2667" s="14" t="n">
        <f aca="false">J2667-H2667</f>
        <v>1.13</v>
      </c>
      <c r="L2667" s="14" t="n">
        <f aca="false">G2667-H2667</f>
        <v>-29.37</v>
      </c>
    </row>
    <row r="2668" customFormat="false" ht="15" hidden="false" customHeight="false" outlineLevel="0" collapsed="false">
      <c r="A2668" s="2" t="s">
        <v>158</v>
      </c>
      <c r="B2668" s="2" t="s">
        <v>158</v>
      </c>
      <c r="C2668" s="2" t="s">
        <v>47</v>
      </c>
      <c r="D2668" s="2" t="s">
        <v>10</v>
      </c>
      <c r="E2668" s="2" t="s">
        <v>83</v>
      </c>
      <c r="F2668" s="2" t="s">
        <v>977</v>
      </c>
      <c r="G2668" s="14" t="n">
        <v>14.5</v>
      </c>
      <c r="H2668" s="14" t="n">
        <v>9.25</v>
      </c>
      <c r="I2668" s="14" t="n">
        <v>14.5</v>
      </c>
      <c r="J2668" s="23" t="n">
        <f aca="false">IF(AND(E2668="Priority",ISNUMBER('Cost model'!N422)),'Cost model'!N422,'Cost model'!M422)</f>
        <v>13.5</v>
      </c>
      <c r="K2668" s="14" t="n">
        <f aca="false">J2668-H2668</f>
        <v>4.25</v>
      </c>
      <c r="L2668" s="14" t="n">
        <f aca="false">G2668-H2668</f>
        <v>5.25</v>
      </c>
    </row>
    <row r="2669" customFormat="false" ht="15" hidden="false" customHeight="false" outlineLevel="0" collapsed="false">
      <c r="A2669" s="2" t="s">
        <v>142</v>
      </c>
      <c r="B2669" s="2" t="s">
        <v>158</v>
      </c>
      <c r="C2669" s="2" t="s">
        <v>48</v>
      </c>
      <c r="D2669" s="2" t="s">
        <v>10</v>
      </c>
      <c r="E2669" s="2" t="s">
        <v>74</v>
      </c>
      <c r="F2669" s="2" t="s">
        <v>976</v>
      </c>
      <c r="G2669" s="14" t="n">
        <v>12.5</v>
      </c>
      <c r="H2669" s="14" t="n">
        <v>68.13</v>
      </c>
      <c r="I2669" s="14" t="n">
        <v>14.5</v>
      </c>
      <c r="J2669" s="23" t="n">
        <f aca="false">IF(AND(E2669="Priority",ISNUMBER('Cost model'!N648)),'Cost model'!N648,'Cost model'!M648)</f>
        <v>13.5</v>
      </c>
      <c r="K2669" s="14" t="n">
        <f aca="false">J2669-H2669</f>
        <v>-54.63</v>
      </c>
      <c r="L2669" s="14" t="n">
        <f aca="false">G2669-H2669</f>
        <v>-55.63</v>
      </c>
    </row>
    <row r="2670" customFormat="false" ht="15" hidden="false" customHeight="false" outlineLevel="0" collapsed="false">
      <c r="A2670" s="2" t="s">
        <v>124</v>
      </c>
      <c r="B2670" s="2" t="s">
        <v>142</v>
      </c>
      <c r="C2670" s="2" t="s">
        <v>47</v>
      </c>
      <c r="D2670" s="2" t="s">
        <v>10</v>
      </c>
      <c r="E2670" s="2" t="s">
        <v>74</v>
      </c>
      <c r="F2670" s="2" t="s">
        <v>976</v>
      </c>
      <c r="G2670" s="14" t="n">
        <v>9.5</v>
      </c>
      <c r="H2670" s="14" t="n">
        <v>22.84</v>
      </c>
      <c r="I2670" s="14" t="n">
        <v>14.5</v>
      </c>
      <c r="J2670" s="23" t="n">
        <f aca="false">IF(AND(E2670="Priority",ISNUMBER('Cost model'!N332)),'Cost model'!N332,'Cost model'!M332)</f>
        <v>16.5</v>
      </c>
      <c r="K2670" s="14" t="n">
        <f aca="false">J2670-H2670</f>
        <v>-6.34</v>
      </c>
      <c r="L2670" s="14" t="n">
        <f aca="false">G2670-H2670</f>
        <v>-13.34</v>
      </c>
    </row>
    <row r="2671" customFormat="false" ht="15" hidden="false" customHeight="false" outlineLevel="0" collapsed="false">
      <c r="A2671" s="2" t="s">
        <v>124</v>
      </c>
      <c r="B2671" s="2" t="s">
        <v>174</v>
      </c>
      <c r="C2671" s="2" t="s">
        <v>48</v>
      </c>
      <c r="D2671" s="2" t="s">
        <v>12</v>
      </c>
      <c r="E2671" s="2" t="s">
        <v>74</v>
      </c>
      <c r="F2671" s="2" t="s">
        <v>976</v>
      </c>
      <c r="G2671" s="14" t="n">
        <v>12.5</v>
      </c>
      <c r="H2671" s="14" t="n">
        <v>52.75</v>
      </c>
      <c r="I2671" s="14" t="n">
        <v>19.5</v>
      </c>
      <c r="J2671" s="23" t="n">
        <f aca="false">IF(AND(E2671="Priority",ISNUMBER('Cost model'!N366)),'Cost model'!N366,'Cost model'!M366)</f>
        <v>55</v>
      </c>
      <c r="K2671" s="14" t="n">
        <f aca="false">J2671-H2671</f>
        <v>2.25</v>
      </c>
      <c r="L2671" s="14" t="n">
        <f aca="false">G2671-H2671</f>
        <v>-40.25</v>
      </c>
    </row>
    <row r="2672" customFormat="false" ht="15" hidden="false" customHeight="false" outlineLevel="0" collapsed="false">
      <c r="A2672" s="2" t="s">
        <v>124</v>
      </c>
      <c r="B2672" s="2" t="s">
        <v>124</v>
      </c>
      <c r="C2672" s="2" t="s">
        <v>48</v>
      </c>
      <c r="D2672" s="2" t="s">
        <v>12</v>
      </c>
      <c r="E2672" s="2" t="s">
        <v>74</v>
      </c>
      <c r="F2672" s="2" t="s">
        <v>977</v>
      </c>
      <c r="G2672" s="14" t="n">
        <v>45</v>
      </c>
      <c r="H2672" s="14" t="n">
        <v>45.46</v>
      </c>
      <c r="I2672" s="14" t="n">
        <v>12.5</v>
      </c>
      <c r="J2672" s="23" t="n">
        <f aca="false">IF(AND(E2672="Priority",ISNUMBER('Cost model'!N321)),'Cost model'!N321,'Cost model'!M321)</f>
        <v>40</v>
      </c>
      <c r="K2672" s="14" t="n">
        <f aca="false">J2672-H2672</f>
        <v>-5.46</v>
      </c>
      <c r="L2672" s="14" t="n">
        <f aca="false">G2672-H2672</f>
        <v>-0.460000000000001</v>
      </c>
    </row>
    <row r="2673" customFormat="false" ht="15" hidden="false" customHeight="false" outlineLevel="0" collapsed="false">
      <c r="A2673" s="2" t="s">
        <v>124</v>
      </c>
      <c r="B2673" s="2" t="s">
        <v>124</v>
      </c>
      <c r="C2673" s="2" t="s">
        <v>49</v>
      </c>
      <c r="D2673" s="2" t="s">
        <v>10</v>
      </c>
      <c r="E2673" s="2" t="s">
        <v>74</v>
      </c>
      <c r="F2673" s="2" t="s">
        <v>977</v>
      </c>
      <c r="G2673" s="14" t="n">
        <v>17.5</v>
      </c>
      <c r="H2673" s="14" t="n">
        <v>13.28</v>
      </c>
      <c r="I2673" s="14" t="n">
        <v>17.5</v>
      </c>
      <c r="J2673" s="23" t="n">
        <f aca="false">IF(AND(E2673="Priority",ISNUMBER('Cost model'!N319)),'Cost model'!N319,'Cost model'!M319)</f>
        <v>16.5</v>
      </c>
      <c r="K2673" s="14" t="n">
        <f aca="false">J2673-H2673</f>
        <v>3.22</v>
      </c>
      <c r="L2673" s="14" t="n">
        <f aca="false">G2673-H2673</f>
        <v>4.22</v>
      </c>
    </row>
    <row r="2674" customFormat="false" ht="15" hidden="false" customHeight="false" outlineLevel="0" collapsed="false">
      <c r="A2674" s="2" t="s">
        <v>221</v>
      </c>
      <c r="B2674" s="2" t="s">
        <v>221</v>
      </c>
      <c r="C2674" s="2" t="s">
        <v>47</v>
      </c>
      <c r="D2674" s="2" t="s">
        <v>13</v>
      </c>
      <c r="E2674" s="2" t="s">
        <v>74</v>
      </c>
      <c r="F2674" s="2" t="s">
        <v>977</v>
      </c>
      <c r="G2674" s="14" t="n">
        <v>20</v>
      </c>
      <c r="H2674" s="14" t="n">
        <v>23.53</v>
      </c>
      <c r="I2674" s="14" t="n">
        <v>19.5</v>
      </c>
      <c r="J2674" s="23" t="n">
        <f aca="false">IF(AND(E2674="Priority",ISNUMBER('Cost model'!N743)),'Cost model'!N743,'Cost model'!M743)</f>
        <v>45</v>
      </c>
      <c r="K2674" s="14" t="n">
        <f aca="false">J2674-H2674</f>
        <v>21.47</v>
      </c>
      <c r="L2674" s="14" t="n">
        <f aca="false">G2674-H2674</f>
        <v>-3.53</v>
      </c>
    </row>
    <row r="2675" customFormat="false" ht="15" hidden="false" customHeight="false" outlineLevel="0" collapsed="false">
      <c r="A2675" s="2" t="s">
        <v>124</v>
      </c>
      <c r="B2675" s="2" t="s">
        <v>124</v>
      </c>
      <c r="C2675" s="2" t="s">
        <v>47</v>
      </c>
      <c r="D2675" s="2" t="s">
        <v>12</v>
      </c>
      <c r="E2675" s="2" t="s">
        <v>74</v>
      </c>
      <c r="F2675" s="2" t="s">
        <v>977</v>
      </c>
      <c r="G2675" s="14" t="n">
        <v>9.5</v>
      </c>
      <c r="H2675" s="14" t="n">
        <v>7.21</v>
      </c>
      <c r="I2675" s="14" t="n">
        <v>9.5</v>
      </c>
      <c r="J2675" s="23" t="n">
        <f aca="false">IF(AND(E2675="Priority",ISNUMBER('Cost model'!N320)),'Cost model'!N320,'Cost model'!M320)</f>
        <v>24.5</v>
      </c>
      <c r="K2675" s="14" t="n">
        <f aca="false">J2675-H2675</f>
        <v>17.29</v>
      </c>
      <c r="L2675" s="14" t="n">
        <f aca="false">G2675-H2675</f>
        <v>2.29</v>
      </c>
    </row>
    <row r="2676" customFormat="false" ht="15" hidden="false" customHeight="false" outlineLevel="0" collapsed="false">
      <c r="A2676" s="2" t="s">
        <v>221</v>
      </c>
      <c r="B2676" s="2" t="s">
        <v>221</v>
      </c>
      <c r="C2676" s="2" t="s">
        <v>49</v>
      </c>
      <c r="D2676" s="2" t="s">
        <v>12</v>
      </c>
      <c r="E2676" s="2" t="s">
        <v>74</v>
      </c>
      <c r="F2676" s="2" t="s">
        <v>977</v>
      </c>
      <c r="G2676" s="14" t="n">
        <v>19.5</v>
      </c>
      <c r="H2676" s="14" t="n">
        <v>100.32</v>
      </c>
      <c r="I2676" s="14" t="n">
        <v>19.5</v>
      </c>
      <c r="J2676" s="23" t="n">
        <f aca="false">IF(AND(E2676="Priority",ISNUMBER('Cost model'!N742)),'Cost model'!N742,'Cost model'!M742)</f>
        <v>60</v>
      </c>
      <c r="K2676" s="14" t="n">
        <f aca="false">J2676-H2676</f>
        <v>-40.32</v>
      </c>
      <c r="L2676" s="14" t="n">
        <f aca="false">G2676-H2676</f>
        <v>-80.82</v>
      </c>
    </row>
    <row r="2677" customFormat="false" ht="15" hidden="false" customHeight="false" outlineLevel="0" collapsed="false">
      <c r="A2677" s="2" t="s">
        <v>158</v>
      </c>
      <c r="B2677" s="2" t="s">
        <v>158</v>
      </c>
      <c r="C2677" s="2" t="s">
        <v>49</v>
      </c>
      <c r="D2677" s="2" t="s">
        <v>13</v>
      </c>
      <c r="E2677" s="2" t="s">
        <v>74</v>
      </c>
      <c r="F2677" s="2" t="s">
        <v>977</v>
      </c>
      <c r="G2677" s="14" t="n">
        <v>19.5</v>
      </c>
      <c r="H2677" s="14" t="n">
        <v>37.32</v>
      </c>
      <c r="I2677" s="14" t="n">
        <v>50</v>
      </c>
      <c r="J2677" s="23" t="n">
        <f aca="false">IF(AND(E2677="Priority",ISNUMBER('Cost model'!N430)),'Cost model'!N430,'Cost model'!M430)</f>
        <v>50</v>
      </c>
      <c r="K2677" s="14" t="n">
        <f aca="false">J2677-H2677</f>
        <v>12.68</v>
      </c>
      <c r="L2677" s="14" t="n">
        <f aca="false">G2677-H2677</f>
        <v>-17.82</v>
      </c>
    </row>
    <row r="2678" customFormat="false" ht="15" hidden="false" customHeight="false" outlineLevel="0" collapsed="false">
      <c r="A2678" s="2" t="s">
        <v>124</v>
      </c>
      <c r="B2678" s="2" t="s">
        <v>124</v>
      </c>
      <c r="C2678" s="2" t="s">
        <v>47</v>
      </c>
      <c r="D2678" s="2" t="s">
        <v>10</v>
      </c>
      <c r="E2678" s="2" t="s">
        <v>74</v>
      </c>
      <c r="F2678" s="2" t="s">
        <v>977</v>
      </c>
      <c r="G2678" s="14" t="n">
        <v>9.5</v>
      </c>
      <c r="H2678" s="14" t="n">
        <v>7.21</v>
      </c>
      <c r="I2678" s="14" t="n">
        <v>9.5</v>
      </c>
      <c r="J2678" s="23" t="n">
        <f aca="false">IF(AND(E2678="Priority",ISNUMBER('Cost model'!N317)),'Cost model'!N317,'Cost model'!M317)</f>
        <v>10.5</v>
      </c>
      <c r="K2678" s="14" t="n">
        <f aca="false">J2678-H2678</f>
        <v>3.29</v>
      </c>
      <c r="L2678" s="14" t="n">
        <f aca="false">G2678-H2678</f>
        <v>2.29</v>
      </c>
    </row>
    <row r="2679" customFormat="false" ht="15" hidden="false" customHeight="false" outlineLevel="0" collapsed="false">
      <c r="A2679" s="2" t="s">
        <v>221</v>
      </c>
      <c r="B2679" s="2" t="s">
        <v>221</v>
      </c>
      <c r="C2679" s="2" t="s">
        <v>49</v>
      </c>
      <c r="D2679" s="2" t="s">
        <v>10</v>
      </c>
      <c r="E2679" s="2" t="s">
        <v>74</v>
      </c>
      <c r="F2679" s="2" t="s">
        <v>977</v>
      </c>
      <c r="G2679" s="14" t="n">
        <v>17.5</v>
      </c>
      <c r="H2679" s="14" t="n">
        <v>15.19</v>
      </c>
      <c r="I2679" s="14" t="n">
        <v>17.5</v>
      </c>
      <c r="J2679" s="23" t="n">
        <f aca="false">IF(AND(E2679="Priority",ISNUMBER('Cost model'!N739)),'Cost model'!N739,'Cost model'!M739)</f>
        <v>17.5</v>
      </c>
      <c r="K2679" s="14" t="n">
        <f aca="false">J2679-H2679</f>
        <v>2.31</v>
      </c>
      <c r="L2679" s="14" t="n">
        <f aca="false">G2679-H2679</f>
        <v>2.31</v>
      </c>
    </row>
    <row r="2680" customFormat="false" ht="15" hidden="false" customHeight="false" outlineLevel="0" collapsed="false">
      <c r="A2680" s="2" t="s">
        <v>174</v>
      </c>
      <c r="B2680" s="2" t="s">
        <v>174</v>
      </c>
      <c r="C2680" s="2" t="s">
        <v>47</v>
      </c>
      <c r="D2680" s="2" t="s">
        <v>10</v>
      </c>
      <c r="E2680" s="2" t="s">
        <v>74</v>
      </c>
      <c r="F2680" s="2" t="s">
        <v>977</v>
      </c>
      <c r="G2680" s="14" t="n">
        <v>9.5</v>
      </c>
      <c r="H2680" s="14" t="n">
        <v>7.21</v>
      </c>
      <c r="I2680" s="14" t="n">
        <v>9.5</v>
      </c>
      <c r="J2680" s="23" t="n">
        <f aca="false">IF(AND(E2680="Priority",ISNUMBER('Cost model'!N167)),'Cost model'!N167,'Cost model'!M167)</f>
        <v>8.5</v>
      </c>
      <c r="K2680" s="14" t="n">
        <f aca="false">J2680-H2680</f>
        <v>1.29</v>
      </c>
      <c r="L2680" s="14" t="n">
        <f aca="false">G2680-H2680</f>
        <v>2.29</v>
      </c>
    </row>
    <row r="2681" customFormat="false" ht="15" hidden="false" customHeight="false" outlineLevel="0" collapsed="false">
      <c r="A2681" s="2" t="s">
        <v>142</v>
      </c>
      <c r="B2681" s="2" t="s">
        <v>142</v>
      </c>
      <c r="C2681" s="2" t="s">
        <v>48</v>
      </c>
      <c r="D2681" s="2" t="s">
        <v>12</v>
      </c>
      <c r="E2681" s="2" t="s">
        <v>74</v>
      </c>
      <c r="F2681" s="2" t="s">
        <v>977</v>
      </c>
      <c r="G2681" s="14" t="n">
        <v>24.5</v>
      </c>
      <c r="H2681" s="14" t="n">
        <v>41.11</v>
      </c>
      <c r="I2681" s="14" t="n">
        <v>12.5</v>
      </c>
      <c r="J2681" s="23" t="n">
        <f aca="false">IF(AND(E2681="Priority",ISNUMBER('Cost model'!N636)),'Cost model'!N636,'Cost model'!M636)</f>
        <v>40</v>
      </c>
      <c r="K2681" s="14" t="n">
        <f aca="false">J2681-H2681</f>
        <v>-1.11</v>
      </c>
      <c r="L2681" s="14" t="n">
        <f aca="false">G2681-H2681</f>
        <v>-16.61</v>
      </c>
    </row>
    <row r="2682" customFormat="false" ht="15" hidden="false" customHeight="false" outlineLevel="0" collapsed="false">
      <c r="A2682" s="2" t="s">
        <v>124</v>
      </c>
      <c r="B2682" s="2" t="s">
        <v>124</v>
      </c>
      <c r="C2682" s="2" t="s">
        <v>47</v>
      </c>
      <c r="D2682" s="2" t="s">
        <v>10</v>
      </c>
      <c r="E2682" s="2" t="s">
        <v>74</v>
      </c>
      <c r="F2682" s="2" t="s">
        <v>977</v>
      </c>
      <c r="G2682" s="14" t="n">
        <v>9.5</v>
      </c>
      <c r="H2682" s="14" t="n">
        <v>7.87</v>
      </c>
      <c r="I2682" s="14" t="n">
        <v>9.5</v>
      </c>
      <c r="J2682" s="23" t="n">
        <f aca="false">IF(AND(E2682="Priority",ISNUMBER('Cost model'!N317)),'Cost model'!N317,'Cost model'!M317)</f>
        <v>10.5</v>
      </c>
      <c r="K2682" s="14" t="n">
        <f aca="false">J2682-H2682</f>
        <v>2.63</v>
      </c>
      <c r="L2682" s="14" t="n">
        <f aca="false">G2682-H2682</f>
        <v>1.63</v>
      </c>
    </row>
    <row r="2683" customFormat="false" ht="15" hidden="false" customHeight="false" outlineLevel="0" collapsed="false">
      <c r="A2683" s="2" t="s">
        <v>174</v>
      </c>
      <c r="B2683" s="2" t="s">
        <v>174</v>
      </c>
      <c r="C2683" s="2" t="s">
        <v>47</v>
      </c>
      <c r="D2683" s="2" t="s">
        <v>12</v>
      </c>
      <c r="E2683" s="2" t="s">
        <v>74</v>
      </c>
      <c r="F2683" s="2" t="s">
        <v>977</v>
      </c>
      <c r="G2683" s="14" t="n">
        <v>9.5</v>
      </c>
      <c r="H2683" s="14" t="n">
        <v>12.52</v>
      </c>
      <c r="I2683" s="14" t="n">
        <v>9.5</v>
      </c>
      <c r="J2683" s="23" t="n">
        <f aca="false">IF(AND(E2683="Priority",ISNUMBER('Cost model'!N170)),'Cost model'!N170,'Cost model'!M170)</f>
        <v>25.5</v>
      </c>
      <c r="K2683" s="14" t="n">
        <f aca="false">J2683-H2683</f>
        <v>12.98</v>
      </c>
      <c r="L2683" s="14" t="n">
        <f aca="false">G2683-H2683</f>
        <v>-3.02</v>
      </c>
    </row>
    <row r="2684" customFormat="false" ht="15" hidden="false" customHeight="false" outlineLevel="0" collapsed="false">
      <c r="A2684" s="2" t="s">
        <v>124</v>
      </c>
      <c r="B2684" s="2" t="s">
        <v>124</v>
      </c>
      <c r="C2684" s="2" t="s">
        <v>48</v>
      </c>
      <c r="D2684" s="2" t="s">
        <v>12</v>
      </c>
      <c r="E2684" s="2" t="s">
        <v>74</v>
      </c>
      <c r="F2684" s="2" t="s">
        <v>977</v>
      </c>
      <c r="G2684" s="14" t="n">
        <v>12.5</v>
      </c>
      <c r="H2684" s="14" t="n">
        <v>27.82</v>
      </c>
      <c r="I2684" s="14" t="n">
        <v>12.5</v>
      </c>
      <c r="J2684" s="23" t="n">
        <f aca="false">IF(AND(E2684="Priority",ISNUMBER('Cost model'!N321)),'Cost model'!N321,'Cost model'!M321)</f>
        <v>40</v>
      </c>
      <c r="K2684" s="14" t="n">
        <f aca="false">J2684-H2684</f>
        <v>12.18</v>
      </c>
      <c r="L2684" s="14" t="n">
        <f aca="false">G2684-H2684</f>
        <v>-15.32</v>
      </c>
    </row>
    <row r="2685" customFormat="false" ht="15" hidden="false" customHeight="false" outlineLevel="0" collapsed="false">
      <c r="A2685" s="2" t="s">
        <v>221</v>
      </c>
      <c r="B2685" s="2" t="s">
        <v>221</v>
      </c>
      <c r="C2685" s="2" t="s">
        <v>47</v>
      </c>
      <c r="D2685" s="2" t="s">
        <v>10</v>
      </c>
      <c r="E2685" s="2" t="s">
        <v>74</v>
      </c>
      <c r="F2685" s="2" t="s">
        <v>977</v>
      </c>
      <c r="G2685" s="14" t="n">
        <v>9.5</v>
      </c>
      <c r="H2685" s="14" t="n">
        <v>6.52</v>
      </c>
      <c r="I2685" s="14" t="n">
        <v>9.5</v>
      </c>
      <c r="J2685" s="23" t="n">
        <f aca="false">IF(AND(E2685="Priority",ISNUMBER('Cost model'!N737)),'Cost model'!N737,'Cost model'!M737)</f>
        <v>8.5</v>
      </c>
      <c r="K2685" s="14" t="n">
        <f aca="false">J2685-H2685</f>
        <v>1.98</v>
      </c>
      <c r="L2685" s="14" t="n">
        <f aca="false">G2685-H2685</f>
        <v>2.98</v>
      </c>
    </row>
    <row r="2686" customFormat="false" ht="15" hidden="false" customHeight="false" outlineLevel="0" collapsed="false">
      <c r="A2686" s="2" t="s">
        <v>142</v>
      </c>
      <c r="B2686" s="2" t="s">
        <v>142</v>
      </c>
      <c r="C2686" s="2" t="s">
        <v>48</v>
      </c>
      <c r="D2686" s="2" t="s">
        <v>12</v>
      </c>
      <c r="E2686" s="2" t="s">
        <v>74</v>
      </c>
      <c r="F2686" s="2" t="s">
        <v>977</v>
      </c>
      <c r="G2686" s="14" t="n">
        <v>12.5</v>
      </c>
      <c r="H2686" s="14" t="n">
        <v>46.23</v>
      </c>
      <c r="I2686" s="14" t="n">
        <v>12.5</v>
      </c>
      <c r="J2686" s="23" t="n">
        <f aca="false">IF(AND(E2686="Priority",ISNUMBER('Cost model'!N636)),'Cost model'!N636,'Cost model'!M636)</f>
        <v>40</v>
      </c>
      <c r="K2686" s="14" t="n">
        <f aca="false">J2686-H2686</f>
        <v>-6.23</v>
      </c>
      <c r="L2686" s="14" t="n">
        <f aca="false">G2686-H2686</f>
        <v>-33.73</v>
      </c>
    </row>
    <row r="2687" customFormat="false" ht="15" hidden="false" customHeight="false" outlineLevel="0" collapsed="false">
      <c r="A2687" s="2" t="s">
        <v>124</v>
      </c>
      <c r="B2687" s="2" t="s">
        <v>124</v>
      </c>
      <c r="C2687" s="2" t="s">
        <v>48</v>
      </c>
      <c r="D2687" s="2" t="s">
        <v>12</v>
      </c>
      <c r="E2687" s="2" t="s">
        <v>74</v>
      </c>
      <c r="F2687" s="2" t="s">
        <v>977</v>
      </c>
      <c r="G2687" s="14" t="n">
        <v>12.5</v>
      </c>
      <c r="H2687" s="14" t="n">
        <v>39.28</v>
      </c>
      <c r="I2687" s="14" t="n">
        <v>12.5</v>
      </c>
      <c r="J2687" s="23" t="n">
        <f aca="false">IF(AND(E2687="Priority",ISNUMBER('Cost model'!N321)),'Cost model'!N321,'Cost model'!M321)</f>
        <v>40</v>
      </c>
      <c r="K2687" s="14" t="n">
        <f aca="false">J2687-H2687</f>
        <v>0.719999999999999</v>
      </c>
      <c r="L2687" s="14" t="n">
        <f aca="false">G2687-H2687</f>
        <v>-26.78</v>
      </c>
    </row>
    <row r="2688" customFormat="false" ht="15" hidden="false" customHeight="false" outlineLevel="0" collapsed="false">
      <c r="A2688" s="2" t="s">
        <v>142</v>
      </c>
      <c r="B2688" s="2" t="s">
        <v>142</v>
      </c>
      <c r="C2688" s="2" t="s">
        <v>47</v>
      </c>
      <c r="D2688" s="2" t="s">
        <v>14</v>
      </c>
      <c r="E2688" s="2" t="s">
        <v>74</v>
      </c>
      <c r="F2688" s="2" t="s">
        <v>977</v>
      </c>
      <c r="G2688" s="14" t="n">
        <v>19</v>
      </c>
      <c r="H2688" s="14" t="n">
        <v>57.6</v>
      </c>
      <c r="I2688" s="14" t="n">
        <v>25</v>
      </c>
      <c r="J2688" s="23" t="n">
        <f aca="false">IF(AND(E2688="Priority",ISNUMBER('Cost model'!N641)),'Cost model'!N641,'Cost model'!M641)</f>
        <v>75</v>
      </c>
      <c r="K2688" s="14" t="n">
        <f aca="false">J2688-H2688</f>
        <v>17.4</v>
      </c>
      <c r="L2688" s="14" t="n">
        <f aca="false">G2688-H2688</f>
        <v>-38.6</v>
      </c>
    </row>
    <row r="2689" customFormat="false" ht="15" hidden="false" customHeight="false" outlineLevel="0" collapsed="false">
      <c r="A2689" s="2" t="s">
        <v>174</v>
      </c>
      <c r="B2689" s="2" t="s">
        <v>174</v>
      </c>
      <c r="C2689" s="2" t="s">
        <v>48</v>
      </c>
      <c r="D2689" s="2" t="s">
        <v>14</v>
      </c>
      <c r="E2689" s="2" t="s">
        <v>74</v>
      </c>
      <c r="F2689" s="2" t="s">
        <v>977</v>
      </c>
      <c r="G2689" s="14" t="n">
        <v>24.5</v>
      </c>
      <c r="H2689" s="14" t="n">
        <v>63.12</v>
      </c>
      <c r="I2689" s="14" t="n">
        <v>45</v>
      </c>
      <c r="J2689" s="23" t="n">
        <f aca="false">IF(AND(E2689="Priority",ISNUMBER('Cost model'!N177)),'Cost model'!N177,'Cost model'!M177)</f>
        <v>110</v>
      </c>
      <c r="K2689" s="14" t="n">
        <f aca="false">J2689-H2689</f>
        <v>46.88</v>
      </c>
      <c r="L2689" s="14" t="n">
        <f aca="false">G2689-H2689</f>
        <v>-38.62</v>
      </c>
    </row>
    <row r="2690" customFormat="false" ht="15" hidden="false" customHeight="false" outlineLevel="0" collapsed="false">
      <c r="A2690" s="2" t="s">
        <v>174</v>
      </c>
      <c r="B2690" s="2" t="s">
        <v>174</v>
      </c>
      <c r="C2690" s="2" t="s">
        <v>48</v>
      </c>
      <c r="D2690" s="2" t="s">
        <v>12</v>
      </c>
      <c r="E2690" s="2" t="s">
        <v>74</v>
      </c>
      <c r="F2690" s="2" t="s">
        <v>977</v>
      </c>
      <c r="G2690" s="14" t="n">
        <v>12.5</v>
      </c>
      <c r="H2690" s="14" t="n">
        <v>41.55</v>
      </c>
      <c r="I2690" s="14" t="n">
        <v>12.5</v>
      </c>
      <c r="J2690" s="23" t="n">
        <f aca="false">IF(AND(E2690="Priority",ISNUMBER('Cost model'!N171)),'Cost model'!N171,'Cost model'!M171)</f>
        <v>40</v>
      </c>
      <c r="K2690" s="14" t="n">
        <f aca="false">J2690-H2690</f>
        <v>-1.55</v>
      </c>
      <c r="L2690" s="14" t="n">
        <f aca="false">G2690-H2690</f>
        <v>-29.05</v>
      </c>
    </row>
    <row r="2691" customFormat="false" ht="15" hidden="false" customHeight="false" outlineLevel="0" collapsed="false">
      <c r="A2691" s="2" t="s">
        <v>142</v>
      </c>
      <c r="B2691" s="2" t="s">
        <v>142</v>
      </c>
      <c r="C2691" s="2" t="s">
        <v>47</v>
      </c>
      <c r="D2691" s="2" t="s">
        <v>15</v>
      </c>
      <c r="E2691" s="2" t="s">
        <v>74</v>
      </c>
      <c r="F2691" s="2" t="s">
        <v>977</v>
      </c>
      <c r="G2691" s="14" t="n">
        <v>25</v>
      </c>
      <c r="H2691" s="14" t="n">
        <v>148.02</v>
      </c>
      <c r="I2691" s="14" t="n">
        <v>45</v>
      </c>
      <c r="J2691" s="23" t="n">
        <f aca="false">IF(AND(E2691="Priority",ISNUMBER('Cost model'!N644)),'Cost model'!N644,'Cost model'!M644)</f>
        <v>105</v>
      </c>
      <c r="K2691" s="14" t="n">
        <f aca="false">J2691-H2691</f>
        <v>-43.02</v>
      </c>
      <c r="L2691" s="14" t="n">
        <f aca="false">G2691-H2691</f>
        <v>-123.02</v>
      </c>
    </row>
    <row r="2692" customFormat="false" ht="15" hidden="false" customHeight="false" outlineLevel="0" collapsed="false">
      <c r="A2692" s="2" t="s">
        <v>124</v>
      </c>
      <c r="B2692" s="2" t="s">
        <v>124</v>
      </c>
      <c r="C2692" s="2" t="s">
        <v>48</v>
      </c>
      <c r="D2692" s="2" t="s">
        <v>10</v>
      </c>
      <c r="E2692" s="2" t="s">
        <v>74</v>
      </c>
      <c r="F2692" s="2" t="s">
        <v>977</v>
      </c>
      <c r="G2692" s="14" t="n">
        <v>12.5</v>
      </c>
      <c r="H2692" s="14" t="n">
        <v>22.84</v>
      </c>
      <c r="I2692" s="14" t="n">
        <v>12.5</v>
      </c>
      <c r="J2692" s="23" t="n">
        <f aca="false">IF(AND(E2692="Priority",ISNUMBER('Cost model'!N318)),'Cost model'!N318,'Cost model'!M318)</f>
        <v>14.5</v>
      </c>
      <c r="K2692" s="14" t="n">
        <f aca="false">J2692-H2692</f>
        <v>-8.34</v>
      </c>
      <c r="L2692" s="14" t="n">
        <f aca="false">G2692-H2692</f>
        <v>-10.34</v>
      </c>
    </row>
    <row r="2693" customFormat="false" ht="15" hidden="false" customHeight="false" outlineLevel="0" collapsed="false">
      <c r="A2693" s="2" t="s">
        <v>142</v>
      </c>
      <c r="B2693" s="2" t="s">
        <v>142</v>
      </c>
      <c r="C2693" s="2" t="s">
        <v>48</v>
      </c>
      <c r="D2693" s="2" t="s">
        <v>12</v>
      </c>
      <c r="E2693" s="2" t="s">
        <v>74</v>
      </c>
      <c r="F2693" s="2" t="s">
        <v>977</v>
      </c>
      <c r="G2693" s="14" t="n">
        <v>24.5</v>
      </c>
      <c r="H2693" s="14" t="n">
        <v>25.05</v>
      </c>
      <c r="I2693" s="14" t="n">
        <v>12.5</v>
      </c>
      <c r="J2693" s="23" t="n">
        <f aca="false">IF(AND(E2693="Priority",ISNUMBER('Cost model'!N636)),'Cost model'!N636,'Cost model'!M636)</f>
        <v>40</v>
      </c>
      <c r="K2693" s="14" t="n">
        <f aca="false">J2693-H2693</f>
        <v>14.95</v>
      </c>
      <c r="L2693" s="14" t="n">
        <f aca="false">G2693-H2693</f>
        <v>-0.550000000000001</v>
      </c>
    </row>
    <row r="2694" customFormat="false" ht="15" hidden="false" customHeight="false" outlineLevel="0" collapsed="false">
      <c r="A2694" s="2" t="s">
        <v>174</v>
      </c>
      <c r="B2694" s="2" t="s">
        <v>174</v>
      </c>
      <c r="C2694" s="2" t="s">
        <v>48</v>
      </c>
      <c r="D2694" s="2" t="s">
        <v>12</v>
      </c>
      <c r="E2694" s="2" t="s">
        <v>74</v>
      </c>
      <c r="F2694" s="2" t="s">
        <v>977</v>
      </c>
      <c r="G2694" s="14" t="n">
        <v>24.5</v>
      </c>
      <c r="H2694" s="14" t="n">
        <v>34</v>
      </c>
      <c r="I2694" s="14" t="n">
        <v>12.5</v>
      </c>
      <c r="J2694" s="23" t="n">
        <f aca="false">IF(AND(E2694="Priority",ISNUMBER('Cost model'!N171)),'Cost model'!N171,'Cost model'!M171)</f>
        <v>40</v>
      </c>
      <c r="K2694" s="14" t="n">
        <f aca="false">J2694-H2694</f>
        <v>6</v>
      </c>
      <c r="L2694" s="14" t="n">
        <f aca="false">G2694-H2694</f>
        <v>-9.5</v>
      </c>
    </row>
    <row r="2695" customFormat="false" ht="15" hidden="false" customHeight="false" outlineLevel="0" collapsed="false">
      <c r="A2695" s="2" t="s">
        <v>174</v>
      </c>
      <c r="B2695" s="2" t="s">
        <v>174</v>
      </c>
      <c r="C2695" s="2" t="s">
        <v>49</v>
      </c>
      <c r="D2695" s="2" t="s">
        <v>14</v>
      </c>
      <c r="E2695" s="2" t="s">
        <v>74</v>
      </c>
      <c r="F2695" s="2" t="s">
        <v>977</v>
      </c>
      <c r="G2695" s="14" t="n">
        <v>85</v>
      </c>
      <c r="H2695" s="14" t="n">
        <v>144.42</v>
      </c>
      <c r="I2695" s="14" t="n">
        <v>85</v>
      </c>
      <c r="J2695" s="23" t="n">
        <f aca="false">IF(AND(E2695="Priority",ISNUMBER('Cost model'!N178)),'Cost model'!N178,'Cost model'!M178)</f>
        <v>145</v>
      </c>
      <c r="K2695" s="14" t="n">
        <f aca="false">J2695-H2695</f>
        <v>0.580000000000013</v>
      </c>
      <c r="L2695" s="14" t="n">
        <f aca="false">G2695-H2695</f>
        <v>-59.42</v>
      </c>
    </row>
    <row r="2696" customFormat="false" ht="15" hidden="false" customHeight="false" outlineLevel="0" collapsed="false">
      <c r="A2696" s="2" t="s">
        <v>142</v>
      </c>
      <c r="B2696" s="2" t="s">
        <v>142</v>
      </c>
      <c r="C2696" s="2" t="s">
        <v>47</v>
      </c>
      <c r="D2696" s="2" t="s">
        <v>10</v>
      </c>
      <c r="E2696" s="2" t="s">
        <v>83</v>
      </c>
      <c r="F2696" s="2" t="s">
        <v>977</v>
      </c>
      <c r="G2696" s="14" t="n">
        <v>14.5</v>
      </c>
      <c r="H2696" s="14" t="n">
        <v>7.14</v>
      </c>
      <c r="I2696" s="14" t="n">
        <v>14.5</v>
      </c>
      <c r="J2696" s="23" t="n">
        <f aca="false">IF(AND(E2696="Priority",ISNUMBER('Cost model'!N632)),'Cost model'!N632,'Cost model'!M632)</f>
        <v>14.5</v>
      </c>
      <c r="K2696" s="14" t="n">
        <f aca="false">J2696-H2696</f>
        <v>7.36</v>
      </c>
      <c r="L2696" s="14" t="n">
        <f aca="false">G2696-H2696</f>
        <v>7.36</v>
      </c>
    </row>
    <row r="2697" customFormat="false" ht="15" hidden="false" customHeight="false" outlineLevel="0" collapsed="false">
      <c r="A2697" s="2" t="s">
        <v>124</v>
      </c>
      <c r="B2697" s="2" t="s">
        <v>124</v>
      </c>
      <c r="C2697" s="2" t="s">
        <v>47</v>
      </c>
      <c r="D2697" s="2" t="s">
        <v>12</v>
      </c>
      <c r="E2697" s="2" t="s">
        <v>74</v>
      </c>
      <c r="F2697" s="2" t="s">
        <v>977</v>
      </c>
      <c r="G2697" s="14" t="n">
        <v>9.5</v>
      </c>
      <c r="H2697" s="14" t="n">
        <v>12.61</v>
      </c>
      <c r="I2697" s="14" t="n">
        <v>9.5</v>
      </c>
      <c r="J2697" s="23" t="n">
        <f aca="false">IF(AND(E2697="Priority",ISNUMBER('Cost model'!N320)),'Cost model'!N320,'Cost model'!M320)</f>
        <v>24.5</v>
      </c>
      <c r="K2697" s="14" t="n">
        <f aca="false">J2697-H2697</f>
        <v>11.89</v>
      </c>
      <c r="L2697" s="14" t="n">
        <f aca="false">G2697-H2697</f>
        <v>-3.11</v>
      </c>
    </row>
    <row r="2698" customFormat="false" ht="15" hidden="false" customHeight="false" outlineLevel="0" collapsed="false">
      <c r="A2698" s="2" t="s">
        <v>174</v>
      </c>
      <c r="B2698" s="2" t="s">
        <v>174</v>
      </c>
      <c r="C2698" s="2" t="s">
        <v>49</v>
      </c>
      <c r="D2698" s="2" t="s">
        <v>13</v>
      </c>
      <c r="E2698" s="2" t="s">
        <v>74</v>
      </c>
      <c r="F2698" s="2" t="s">
        <v>977</v>
      </c>
      <c r="G2698" s="14" t="n">
        <v>17.5</v>
      </c>
      <c r="H2698" s="14" t="n">
        <v>33.78</v>
      </c>
      <c r="I2698" s="14" t="n">
        <v>50</v>
      </c>
      <c r="J2698" s="23" t="n">
        <f aca="false">IF(AND(E2698="Priority",ISNUMBER('Cost model'!N175)),'Cost model'!N175,'Cost model'!M175)</f>
        <v>75</v>
      </c>
      <c r="K2698" s="14" t="n">
        <f aca="false">J2698-H2698</f>
        <v>41.22</v>
      </c>
      <c r="L2698" s="14" t="n">
        <f aca="false">G2698-H2698</f>
        <v>-16.28</v>
      </c>
    </row>
    <row r="2699" customFormat="false" ht="15" hidden="false" customHeight="false" outlineLevel="0" collapsed="false">
      <c r="A2699" s="2" t="s">
        <v>124</v>
      </c>
      <c r="B2699" s="2" t="s">
        <v>124</v>
      </c>
      <c r="C2699" s="2" t="s">
        <v>49</v>
      </c>
      <c r="D2699" s="2" t="s">
        <v>10</v>
      </c>
      <c r="E2699" s="2" t="s">
        <v>74</v>
      </c>
      <c r="F2699" s="2" t="s">
        <v>977</v>
      </c>
      <c r="G2699" s="14" t="n">
        <v>17.5</v>
      </c>
      <c r="H2699" s="14" t="n">
        <v>16.38</v>
      </c>
      <c r="I2699" s="14" t="n">
        <v>17.5</v>
      </c>
      <c r="J2699" s="23" t="n">
        <f aca="false">IF(AND(E2699="Priority",ISNUMBER('Cost model'!N319)),'Cost model'!N319,'Cost model'!M319)</f>
        <v>16.5</v>
      </c>
      <c r="K2699" s="14" t="n">
        <f aca="false">J2699-H2699</f>
        <v>0.120000000000001</v>
      </c>
      <c r="L2699" s="14" t="n">
        <f aca="false">G2699-H2699</f>
        <v>1.12</v>
      </c>
    </row>
    <row r="2700" customFormat="false" ht="15" hidden="false" customHeight="false" outlineLevel="0" collapsed="false">
      <c r="A2700" s="2" t="s">
        <v>124</v>
      </c>
      <c r="B2700" s="2" t="s">
        <v>124</v>
      </c>
      <c r="C2700" s="2" t="s">
        <v>47</v>
      </c>
      <c r="D2700" s="2" t="s">
        <v>10</v>
      </c>
      <c r="E2700" s="2" t="s">
        <v>74</v>
      </c>
      <c r="F2700" s="2" t="s">
        <v>977</v>
      </c>
      <c r="G2700" s="14" t="n">
        <v>9.5</v>
      </c>
      <c r="H2700" s="14" t="n">
        <v>20.13</v>
      </c>
      <c r="I2700" s="14" t="n">
        <v>9.5</v>
      </c>
      <c r="J2700" s="23" t="n">
        <f aca="false">IF(AND(E2700="Priority",ISNUMBER('Cost model'!N317)),'Cost model'!N317,'Cost model'!M317)</f>
        <v>10.5</v>
      </c>
      <c r="K2700" s="14" t="n">
        <f aca="false">J2700-H2700</f>
        <v>-9.63</v>
      </c>
      <c r="L2700" s="14" t="n">
        <f aca="false">G2700-H2700</f>
        <v>-10.63</v>
      </c>
    </row>
    <row r="2701" customFormat="false" ht="15" hidden="false" customHeight="false" outlineLevel="0" collapsed="false">
      <c r="A2701" s="2" t="s">
        <v>221</v>
      </c>
      <c r="B2701" s="2" t="s">
        <v>221</v>
      </c>
      <c r="C2701" s="2" t="s">
        <v>47</v>
      </c>
      <c r="D2701" s="2" t="s">
        <v>13</v>
      </c>
      <c r="E2701" s="2" t="s">
        <v>74</v>
      </c>
      <c r="F2701" s="2" t="s">
        <v>977</v>
      </c>
      <c r="G2701" s="14" t="n">
        <v>19.5</v>
      </c>
      <c r="H2701" s="14" t="n">
        <v>160.71</v>
      </c>
      <c r="I2701" s="14" t="n">
        <v>19.5</v>
      </c>
      <c r="J2701" s="23" t="n">
        <f aca="false">IF(AND(E2701="Priority",ISNUMBER('Cost model'!N743)),'Cost model'!N743,'Cost model'!M743)</f>
        <v>45</v>
      </c>
      <c r="K2701" s="14" t="n">
        <f aca="false">J2701-H2701</f>
        <v>-115.71</v>
      </c>
      <c r="L2701" s="14" t="n">
        <f aca="false">G2701-H2701</f>
        <v>-141.21</v>
      </c>
    </row>
    <row r="2702" customFormat="false" ht="15" hidden="false" customHeight="false" outlineLevel="0" collapsed="false">
      <c r="A2702" s="2" t="s">
        <v>174</v>
      </c>
      <c r="B2702" s="2" t="s">
        <v>174</v>
      </c>
      <c r="C2702" s="2" t="s">
        <v>48</v>
      </c>
      <c r="D2702" s="2" t="s">
        <v>10</v>
      </c>
      <c r="E2702" s="2" t="s">
        <v>74</v>
      </c>
      <c r="F2702" s="2" t="s">
        <v>977</v>
      </c>
      <c r="G2702" s="14" t="n">
        <v>12.5</v>
      </c>
      <c r="H2702" s="14" t="n">
        <v>11.25</v>
      </c>
      <c r="I2702" s="14" t="n">
        <v>12.5</v>
      </c>
      <c r="J2702" s="23" t="n">
        <f aca="false">IF(AND(E2702="Priority",ISNUMBER('Cost model'!N168)),'Cost model'!N168,'Cost model'!M168)</f>
        <v>13.5</v>
      </c>
      <c r="K2702" s="14" t="n">
        <f aca="false">J2702-H2702</f>
        <v>2.25</v>
      </c>
      <c r="L2702" s="14" t="n">
        <f aca="false">G2702-H2702</f>
        <v>1.25</v>
      </c>
    </row>
    <row r="2703" customFormat="false" ht="15" hidden="false" customHeight="false" outlineLevel="0" collapsed="false">
      <c r="A2703" s="2" t="s">
        <v>142</v>
      </c>
      <c r="B2703" s="2" t="s">
        <v>142</v>
      </c>
      <c r="C2703" s="2" t="s">
        <v>47</v>
      </c>
      <c r="D2703" s="2" t="s">
        <v>10</v>
      </c>
      <c r="E2703" s="2" t="s">
        <v>74</v>
      </c>
      <c r="F2703" s="2" t="s">
        <v>977</v>
      </c>
      <c r="G2703" s="14" t="n">
        <v>9.5</v>
      </c>
      <c r="H2703" s="14" t="n">
        <v>31.87</v>
      </c>
      <c r="I2703" s="14" t="n">
        <v>9.5</v>
      </c>
      <c r="J2703" s="23" t="n">
        <f aca="false">IF(AND(E2703="Priority",ISNUMBER('Cost model'!N632)),'Cost model'!N632,'Cost model'!M632)</f>
        <v>9.5</v>
      </c>
      <c r="K2703" s="14" t="n">
        <f aca="false">J2703-H2703</f>
        <v>-22.37</v>
      </c>
      <c r="L2703" s="14" t="n">
        <f aca="false">G2703-H2703</f>
        <v>-22.37</v>
      </c>
    </row>
    <row r="2704" customFormat="false" ht="15" hidden="false" customHeight="false" outlineLevel="0" collapsed="false">
      <c r="A2704" s="2" t="s">
        <v>174</v>
      </c>
      <c r="B2704" s="2" t="s">
        <v>124</v>
      </c>
      <c r="C2704" s="2" t="s">
        <v>48</v>
      </c>
      <c r="D2704" s="2" t="s">
        <v>10</v>
      </c>
      <c r="E2704" s="2" t="s">
        <v>74</v>
      </c>
      <c r="F2704" s="2" t="s">
        <v>976</v>
      </c>
      <c r="G2704" s="14" t="n">
        <v>12.5</v>
      </c>
      <c r="H2704" s="14" t="n">
        <v>54.71</v>
      </c>
      <c r="I2704" s="14" t="n">
        <v>12.5</v>
      </c>
      <c r="J2704" s="23" t="n">
        <f aca="false">IF(AND(E2704="Priority",ISNUMBER('Cost model'!N108)),'Cost model'!N108,'Cost model'!M108)</f>
        <v>15.5</v>
      </c>
      <c r="K2704" s="14" t="n">
        <f aca="false">J2704-H2704</f>
        <v>-39.21</v>
      </c>
      <c r="L2704" s="14" t="n">
        <f aca="false">G2704-H2704</f>
        <v>-42.21</v>
      </c>
    </row>
    <row r="2705" customFormat="false" ht="15" hidden="false" customHeight="false" outlineLevel="0" collapsed="false">
      <c r="A2705" s="2" t="s">
        <v>124</v>
      </c>
      <c r="B2705" s="2" t="s">
        <v>124</v>
      </c>
      <c r="C2705" s="2" t="s">
        <v>47</v>
      </c>
      <c r="D2705" s="2" t="s">
        <v>12</v>
      </c>
      <c r="E2705" s="2" t="s">
        <v>74</v>
      </c>
      <c r="F2705" s="2" t="s">
        <v>977</v>
      </c>
      <c r="G2705" s="14" t="n">
        <v>19</v>
      </c>
      <c r="H2705" s="14" t="n">
        <v>41.66</v>
      </c>
      <c r="I2705" s="14" t="n">
        <v>9.5</v>
      </c>
      <c r="J2705" s="23" t="n">
        <f aca="false">IF(AND(E2705="Priority",ISNUMBER('Cost model'!N320)),'Cost model'!N320,'Cost model'!M320)</f>
        <v>24.5</v>
      </c>
      <c r="K2705" s="14" t="n">
        <f aca="false">J2705-H2705</f>
        <v>-17.16</v>
      </c>
      <c r="L2705" s="14" t="n">
        <f aca="false">G2705-H2705</f>
        <v>-22.66</v>
      </c>
    </row>
    <row r="2706" customFormat="false" ht="15" hidden="false" customHeight="false" outlineLevel="0" collapsed="false">
      <c r="A2706" s="2" t="s">
        <v>174</v>
      </c>
      <c r="B2706" s="2" t="s">
        <v>174</v>
      </c>
      <c r="C2706" s="2" t="s">
        <v>48</v>
      </c>
      <c r="D2706" s="2" t="s">
        <v>10</v>
      </c>
      <c r="E2706" s="2" t="s">
        <v>83</v>
      </c>
      <c r="F2706" s="2" t="s">
        <v>977</v>
      </c>
      <c r="G2706" s="14" t="n">
        <v>17.5</v>
      </c>
      <c r="H2706" s="14" t="n">
        <v>8.86</v>
      </c>
      <c r="I2706" s="14" t="n">
        <v>17.5</v>
      </c>
      <c r="J2706" s="23" t="n">
        <f aca="false">IF(AND(E2706="Priority",ISNUMBER('Cost model'!N168)),'Cost model'!N168,'Cost model'!M168)</f>
        <v>18.5</v>
      </c>
      <c r="K2706" s="14" t="n">
        <f aca="false">J2706-H2706</f>
        <v>9.64</v>
      </c>
      <c r="L2706" s="14" t="n">
        <f aca="false">G2706-H2706</f>
        <v>8.64</v>
      </c>
    </row>
    <row r="2707" customFormat="false" ht="15" hidden="false" customHeight="false" outlineLevel="0" collapsed="false">
      <c r="A2707" s="2" t="s">
        <v>124</v>
      </c>
      <c r="B2707" s="2" t="s">
        <v>221</v>
      </c>
      <c r="C2707" s="2" t="s">
        <v>49</v>
      </c>
      <c r="D2707" s="2" t="s">
        <v>12</v>
      </c>
      <c r="E2707" s="2" t="s">
        <v>74</v>
      </c>
      <c r="F2707" s="2" t="s">
        <v>976</v>
      </c>
      <c r="G2707" s="14" t="n">
        <v>50</v>
      </c>
      <c r="H2707" s="14" t="n">
        <v>105.06</v>
      </c>
      <c r="I2707" s="14" t="n">
        <v>24.5</v>
      </c>
      <c r="J2707" s="23" t="n">
        <f aca="false">IF(AND(E2707="Priority",ISNUMBER('Cost model'!N412)),'Cost model'!N412,'Cost model'!M412)</f>
        <v>60</v>
      </c>
      <c r="K2707" s="14" t="n">
        <f aca="false">J2707-H2707</f>
        <v>-45.06</v>
      </c>
      <c r="L2707" s="14" t="n">
        <f aca="false">G2707-H2707</f>
        <v>-55.06</v>
      </c>
    </row>
    <row r="2708" customFormat="false" ht="15" hidden="false" customHeight="false" outlineLevel="0" collapsed="false">
      <c r="A2708" s="2" t="s">
        <v>142</v>
      </c>
      <c r="B2708" s="2" t="s">
        <v>142</v>
      </c>
      <c r="C2708" s="2" t="s">
        <v>48</v>
      </c>
      <c r="D2708" s="2" t="s">
        <v>12</v>
      </c>
      <c r="E2708" s="2" t="s">
        <v>74</v>
      </c>
      <c r="F2708" s="2" t="s">
        <v>977</v>
      </c>
      <c r="G2708" s="14" t="n">
        <v>12.5</v>
      </c>
      <c r="H2708" s="14" t="n">
        <v>41</v>
      </c>
      <c r="I2708" s="14" t="n">
        <v>12.5</v>
      </c>
      <c r="J2708" s="23" t="n">
        <f aca="false">IF(AND(E2708="Priority",ISNUMBER('Cost model'!N636)),'Cost model'!N636,'Cost model'!M636)</f>
        <v>40</v>
      </c>
      <c r="K2708" s="14" t="n">
        <f aca="false">J2708-H2708</f>
        <v>-1</v>
      </c>
      <c r="L2708" s="14" t="n">
        <f aca="false">G2708-H2708</f>
        <v>-28.5</v>
      </c>
    </row>
    <row r="2709" customFormat="false" ht="15" hidden="false" customHeight="false" outlineLevel="0" collapsed="false">
      <c r="A2709" s="2" t="s">
        <v>158</v>
      </c>
      <c r="B2709" s="2" t="s">
        <v>158</v>
      </c>
      <c r="C2709" s="2" t="s">
        <v>48</v>
      </c>
      <c r="D2709" s="2" t="s">
        <v>14</v>
      </c>
      <c r="E2709" s="2" t="s">
        <v>74</v>
      </c>
      <c r="F2709" s="2" t="s">
        <v>977</v>
      </c>
      <c r="G2709" s="14" t="n">
        <v>45</v>
      </c>
      <c r="H2709" s="14" t="n">
        <v>38.9</v>
      </c>
      <c r="I2709" s="14" t="n">
        <v>45</v>
      </c>
      <c r="J2709" s="23" t="n">
        <f aca="false">IF(AND(E2709="Priority",ISNUMBER('Cost model'!N432)),'Cost model'!N432,'Cost model'!M432)</f>
        <v>60</v>
      </c>
      <c r="K2709" s="14" t="n">
        <f aca="false">J2709-H2709</f>
        <v>21.1</v>
      </c>
      <c r="L2709" s="14" t="n">
        <f aca="false">G2709-H2709</f>
        <v>6.1</v>
      </c>
    </row>
    <row r="2710" customFormat="false" ht="15" hidden="false" customHeight="false" outlineLevel="0" collapsed="false">
      <c r="A2710" s="2" t="s">
        <v>124</v>
      </c>
      <c r="B2710" s="2" t="s">
        <v>124</v>
      </c>
      <c r="C2710" s="2" t="s">
        <v>47</v>
      </c>
      <c r="D2710" s="2" t="s">
        <v>10</v>
      </c>
      <c r="E2710" s="2" t="s">
        <v>74</v>
      </c>
      <c r="F2710" s="2" t="s">
        <v>977</v>
      </c>
      <c r="G2710" s="14" t="n">
        <v>9.5</v>
      </c>
      <c r="H2710" s="14" t="n">
        <v>6.88</v>
      </c>
      <c r="I2710" s="14" t="n">
        <v>9.5</v>
      </c>
      <c r="J2710" s="23" t="n">
        <f aca="false">IF(AND(E2710="Priority",ISNUMBER('Cost model'!N317)),'Cost model'!N317,'Cost model'!M317)</f>
        <v>10.5</v>
      </c>
      <c r="K2710" s="14" t="n">
        <f aca="false">J2710-H2710</f>
        <v>3.62</v>
      </c>
      <c r="L2710" s="14" t="n">
        <f aca="false">G2710-H2710</f>
        <v>2.62</v>
      </c>
    </row>
    <row r="2711" customFormat="false" ht="15" hidden="false" customHeight="false" outlineLevel="0" collapsed="false">
      <c r="A2711" s="2" t="s">
        <v>174</v>
      </c>
      <c r="B2711" s="2" t="s">
        <v>174</v>
      </c>
      <c r="C2711" s="2" t="s">
        <v>47</v>
      </c>
      <c r="D2711" s="2" t="s">
        <v>10</v>
      </c>
      <c r="E2711" s="2" t="s">
        <v>83</v>
      </c>
      <c r="F2711" s="2" t="s">
        <v>977</v>
      </c>
      <c r="G2711" s="14" t="n">
        <v>14.5</v>
      </c>
      <c r="H2711" s="14" t="n">
        <v>6.45</v>
      </c>
      <c r="I2711" s="14" t="n">
        <v>14.5</v>
      </c>
      <c r="J2711" s="23" t="n">
        <f aca="false">IF(AND(E2711="Priority",ISNUMBER('Cost model'!N167)),'Cost model'!N167,'Cost model'!M167)</f>
        <v>13.5</v>
      </c>
      <c r="K2711" s="14" t="n">
        <f aca="false">J2711-H2711</f>
        <v>7.05</v>
      </c>
      <c r="L2711" s="14" t="n">
        <f aca="false">G2711-H2711</f>
        <v>8.05</v>
      </c>
    </row>
    <row r="2712" customFormat="false" ht="15" hidden="false" customHeight="false" outlineLevel="0" collapsed="false">
      <c r="A2712" s="2" t="s">
        <v>174</v>
      </c>
      <c r="B2712" s="2" t="s">
        <v>174</v>
      </c>
      <c r="C2712" s="2" t="s">
        <v>47</v>
      </c>
      <c r="D2712" s="2" t="s">
        <v>15</v>
      </c>
      <c r="E2712" s="2" t="s">
        <v>74</v>
      </c>
      <c r="F2712" s="2" t="s">
        <v>977</v>
      </c>
      <c r="G2712" s="14" t="n">
        <v>19</v>
      </c>
      <c r="H2712" s="14" t="n">
        <v>94.31</v>
      </c>
      <c r="I2712" s="14" t="n">
        <v>45</v>
      </c>
      <c r="J2712" s="23" t="n">
        <f aca="false">IF(AND(E2712="Priority",ISNUMBER('Cost model'!N179)),'Cost model'!N179,'Cost model'!M179)</f>
        <v>135</v>
      </c>
      <c r="K2712" s="14" t="n">
        <f aca="false">J2712-H2712</f>
        <v>40.69</v>
      </c>
      <c r="L2712" s="14" t="n">
        <f aca="false">G2712-H2712</f>
        <v>-75.31</v>
      </c>
    </row>
    <row r="2713" customFormat="false" ht="15" hidden="false" customHeight="false" outlineLevel="0" collapsed="false">
      <c r="A2713" s="2" t="s">
        <v>142</v>
      </c>
      <c r="B2713" s="2" t="s">
        <v>142</v>
      </c>
      <c r="C2713" s="2" t="s">
        <v>47</v>
      </c>
      <c r="D2713" s="2" t="s">
        <v>10</v>
      </c>
      <c r="E2713" s="2" t="s">
        <v>74</v>
      </c>
      <c r="F2713" s="2" t="s">
        <v>977</v>
      </c>
      <c r="G2713" s="14" t="n">
        <v>9.5</v>
      </c>
      <c r="H2713" s="14" t="n">
        <v>6.39</v>
      </c>
      <c r="I2713" s="14" t="n">
        <v>9.5</v>
      </c>
      <c r="J2713" s="23" t="n">
        <f aca="false">IF(AND(E2713="Priority",ISNUMBER('Cost model'!N632)),'Cost model'!N632,'Cost model'!M632)</f>
        <v>9.5</v>
      </c>
      <c r="K2713" s="14" t="n">
        <f aca="false">J2713-H2713</f>
        <v>3.11</v>
      </c>
      <c r="L2713" s="14" t="n">
        <f aca="false">G2713-H2713</f>
        <v>3.11</v>
      </c>
    </row>
    <row r="2714" customFormat="false" ht="15" hidden="false" customHeight="false" outlineLevel="0" collapsed="false">
      <c r="A2714" s="2" t="s">
        <v>142</v>
      </c>
      <c r="B2714" s="2" t="s">
        <v>142</v>
      </c>
      <c r="C2714" s="2" t="s">
        <v>49</v>
      </c>
      <c r="D2714" s="2" t="s">
        <v>10</v>
      </c>
      <c r="E2714" s="2" t="s">
        <v>83</v>
      </c>
      <c r="F2714" s="2" t="s">
        <v>977</v>
      </c>
      <c r="G2714" s="14" t="n">
        <v>24.5</v>
      </c>
      <c r="H2714" s="14" t="n">
        <v>28.66</v>
      </c>
      <c r="I2714" s="14" t="n">
        <v>24.5</v>
      </c>
      <c r="J2714" s="23" t="n">
        <f aca="false">IF(AND(E2714="Priority",ISNUMBER('Cost model'!N634)),'Cost model'!N634,'Cost model'!M634)</f>
        <v>21.5</v>
      </c>
      <c r="K2714" s="14" t="n">
        <f aca="false">J2714-H2714</f>
        <v>-7.16</v>
      </c>
      <c r="L2714" s="14" t="n">
        <f aca="false">G2714-H2714</f>
        <v>-4.16</v>
      </c>
    </row>
    <row r="2715" customFormat="false" ht="15" hidden="false" customHeight="false" outlineLevel="0" collapsed="false">
      <c r="A2715" s="2" t="s">
        <v>124</v>
      </c>
      <c r="B2715" s="2" t="s">
        <v>124</v>
      </c>
      <c r="C2715" s="2" t="s">
        <v>48</v>
      </c>
      <c r="D2715" s="2" t="s">
        <v>14</v>
      </c>
      <c r="E2715" s="2" t="s">
        <v>74</v>
      </c>
      <c r="F2715" s="2" t="s">
        <v>977</v>
      </c>
      <c r="G2715" s="14" t="n">
        <v>24.5</v>
      </c>
      <c r="H2715" s="14" t="n">
        <v>76.16</v>
      </c>
      <c r="I2715" s="14" t="n">
        <v>45</v>
      </c>
      <c r="J2715" s="23" t="n">
        <f aca="false">IF(AND(E2715="Priority",ISNUMBER('Cost model'!N327)),'Cost model'!N327,'Cost model'!M327)</f>
        <v>130</v>
      </c>
      <c r="K2715" s="14" t="n">
        <f aca="false">J2715-H2715</f>
        <v>53.84</v>
      </c>
      <c r="L2715" s="14" t="n">
        <f aca="false">G2715-H2715</f>
        <v>-51.66</v>
      </c>
    </row>
    <row r="2716" customFormat="false" ht="15" hidden="false" customHeight="false" outlineLevel="0" collapsed="false">
      <c r="A2716" s="2" t="s">
        <v>124</v>
      </c>
      <c r="B2716" s="2" t="s">
        <v>124</v>
      </c>
      <c r="C2716" s="2" t="s">
        <v>47</v>
      </c>
      <c r="D2716" s="2" t="s">
        <v>12</v>
      </c>
      <c r="E2716" s="2" t="s">
        <v>74</v>
      </c>
      <c r="F2716" s="2" t="s">
        <v>977</v>
      </c>
      <c r="G2716" s="14" t="n">
        <v>19</v>
      </c>
      <c r="H2716" s="14" t="n">
        <v>24.5</v>
      </c>
      <c r="I2716" s="14" t="n">
        <v>9.5</v>
      </c>
      <c r="J2716" s="23" t="n">
        <f aca="false">IF(AND(E2716="Priority",ISNUMBER('Cost model'!N320)),'Cost model'!N320,'Cost model'!M320)</f>
        <v>24.5</v>
      </c>
      <c r="K2716" s="14" t="n">
        <f aca="false">J2716-H2716</f>
        <v>0</v>
      </c>
      <c r="L2716" s="14" t="n">
        <f aca="false">G2716-H2716</f>
        <v>-5.5</v>
      </c>
    </row>
    <row r="2717" customFormat="false" ht="15" hidden="false" customHeight="false" outlineLevel="0" collapsed="false">
      <c r="A2717" s="2" t="s">
        <v>174</v>
      </c>
      <c r="B2717" s="2" t="s">
        <v>174</v>
      </c>
      <c r="C2717" s="2" t="s">
        <v>48</v>
      </c>
      <c r="D2717" s="2" t="s">
        <v>12</v>
      </c>
      <c r="E2717" s="2" t="s">
        <v>74</v>
      </c>
      <c r="F2717" s="2" t="s">
        <v>977</v>
      </c>
      <c r="G2717" s="14" t="n">
        <v>12.5</v>
      </c>
      <c r="H2717" s="14" t="n">
        <v>39.34</v>
      </c>
      <c r="I2717" s="14" t="n">
        <v>12.5</v>
      </c>
      <c r="J2717" s="23" t="n">
        <f aca="false">IF(AND(E2717="Priority",ISNUMBER('Cost model'!N171)),'Cost model'!N171,'Cost model'!M171)</f>
        <v>40</v>
      </c>
      <c r="K2717" s="14" t="n">
        <f aca="false">J2717-H2717</f>
        <v>0.659999999999997</v>
      </c>
      <c r="L2717" s="14" t="n">
        <f aca="false">G2717-H2717</f>
        <v>-26.84</v>
      </c>
    </row>
    <row r="2718" customFormat="false" ht="15" hidden="false" customHeight="false" outlineLevel="0" collapsed="false">
      <c r="A2718" s="2" t="s">
        <v>142</v>
      </c>
      <c r="B2718" s="2" t="s">
        <v>142</v>
      </c>
      <c r="C2718" s="2" t="s">
        <v>47</v>
      </c>
      <c r="D2718" s="2" t="s">
        <v>10</v>
      </c>
      <c r="E2718" s="2" t="s">
        <v>74</v>
      </c>
      <c r="F2718" s="2" t="s">
        <v>977</v>
      </c>
      <c r="G2718" s="14" t="n">
        <v>9.5</v>
      </c>
      <c r="H2718" s="14" t="n">
        <v>5.83</v>
      </c>
      <c r="I2718" s="14" t="n">
        <v>9.5</v>
      </c>
      <c r="J2718" s="23" t="n">
        <f aca="false">IF(AND(E2718="Priority",ISNUMBER('Cost model'!N632)),'Cost model'!N632,'Cost model'!M632)</f>
        <v>9.5</v>
      </c>
      <c r="K2718" s="14" t="n">
        <f aca="false">J2718-H2718</f>
        <v>3.67</v>
      </c>
      <c r="L2718" s="14" t="n">
        <f aca="false">G2718-H2718</f>
        <v>3.67</v>
      </c>
    </row>
    <row r="2719" customFormat="false" ht="15" hidden="false" customHeight="false" outlineLevel="0" collapsed="false">
      <c r="A2719" s="2" t="s">
        <v>174</v>
      </c>
      <c r="B2719" s="2" t="s">
        <v>174</v>
      </c>
      <c r="C2719" s="2" t="s">
        <v>48</v>
      </c>
      <c r="D2719" s="2" t="s">
        <v>12</v>
      </c>
      <c r="E2719" s="2" t="s">
        <v>74</v>
      </c>
      <c r="F2719" s="2" t="s">
        <v>977</v>
      </c>
      <c r="G2719" s="14" t="n">
        <v>12.5</v>
      </c>
      <c r="H2719" s="14" t="n">
        <v>42.71</v>
      </c>
      <c r="I2719" s="14" t="n">
        <v>12.5</v>
      </c>
      <c r="J2719" s="23" t="n">
        <f aca="false">IF(AND(E2719="Priority",ISNUMBER('Cost model'!N171)),'Cost model'!N171,'Cost model'!M171)</f>
        <v>40</v>
      </c>
      <c r="K2719" s="14" t="n">
        <f aca="false">J2719-H2719</f>
        <v>-2.71</v>
      </c>
      <c r="L2719" s="14" t="n">
        <f aca="false">G2719-H2719</f>
        <v>-30.21</v>
      </c>
    </row>
    <row r="2720" customFormat="false" ht="15" hidden="false" customHeight="false" outlineLevel="0" collapsed="false">
      <c r="A2720" s="2" t="s">
        <v>174</v>
      </c>
      <c r="B2720" s="2" t="s">
        <v>174</v>
      </c>
      <c r="C2720" s="2" t="s">
        <v>47</v>
      </c>
      <c r="D2720" s="2" t="s">
        <v>12</v>
      </c>
      <c r="E2720" s="2" t="s">
        <v>74</v>
      </c>
      <c r="F2720" s="2" t="s">
        <v>977</v>
      </c>
      <c r="G2720" s="14" t="n">
        <v>9.5</v>
      </c>
      <c r="H2720" s="14" t="n">
        <v>24.81</v>
      </c>
      <c r="I2720" s="14" t="n">
        <v>9.5</v>
      </c>
      <c r="J2720" s="23" t="n">
        <f aca="false">IF(AND(E2720="Priority",ISNUMBER('Cost model'!N170)),'Cost model'!N170,'Cost model'!M170)</f>
        <v>25.5</v>
      </c>
      <c r="K2720" s="14" t="n">
        <f aca="false">J2720-H2720</f>
        <v>0.690000000000001</v>
      </c>
      <c r="L2720" s="14" t="n">
        <f aca="false">G2720-H2720</f>
        <v>-15.31</v>
      </c>
    </row>
    <row r="2721" customFormat="false" ht="15" hidden="false" customHeight="false" outlineLevel="0" collapsed="false">
      <c r="A2721" s="2" t="s">
        <v>142</v>
      </c>
      <c r="B2721" s="2" t="s">
        <v>142</v>
      </c>
      <c r="C2721" s="2" t="s">
        <v>47</v>
      </c>
      <c r="D2721" s="2" t="s">
        <v>12</v>
      </c>
      <c r="E2721" s="2" t="s">
        <v>83</v>
      </c>
      <c r="F2721" s="2" t="s">
        <v>977</v>
      </c>
      <c r="G2721" s="14" t="n">
        <v>19.5</v>
      </c>
      <c r="H2721" s="14" t="n">
        <v>22.84</v>
      </c>
      <c r="I2721" s="14" t="n">
        <v>19.5</v>
      </c>
      <c r="J2721" s="23" t="n">
        <f aca="false">IF(AND(E2721="Priority",ISNUMBER('Cost model'!N635)),'Cost model'!N635,'Cost model'!M635)</f>
        <v>40</v>
      </c>
      <c r="K2721" s="14" t="n">
        <f aca="false">J2721-H2721</f>
        <v>17.16</v>
      </c>
      <c r="L2721" s="14" t="n">
        <f aca="false">G2721-H2721</f>
        <v>-3.34</v>
      </c>
    </row>
    <row r="2722" customFormat="false" ht="15" hidden="false" customHeight="false" outlineLevel="0" collapsed="false">
      <c r="A2722" s="2" t="s">
        <v>174</v>
      </c>
      <c r="B2722" s="2" t="s">
        <v>174</v>
      </c>
      <c r="C2722" s="2" t="s">
        <v>48</v>
      </c>
      <c r="D2722" s="2" t="s">
        <v>14</v>
      </c>
      <c r="E2722" s="2" t="s">
        <v>74</v>
      </c>
      <c r="F2722" s="2" t="s">
        <v>977</v>
      </c>
      <c r="G2722" s="14" t="n">
        <v>24.5</v>
      </c>
      <c r="H2722" s="14" t="n">
        <v>57.18</v>
      </c>
      <c r="I2722" s="14" t="n">
        <v>45</v>
      </c>
      <c r="J2722" s="23" t="n">
        <f aca="false">IF(AND(E2722="Priority",ISNUMBER('Cost model'!N177)),'Cost model'!N177,'Cost model'!M177)</f>
        <v>110</v>
      </c>
      <c r="K2722" s="14" t="n">
        <f aca="false">J2722-H2722</f>
        <v>52.82</v>
      </c>
      <c r="L2722" s="14" t="n">
        <f aca="false">G2722-H2722</f>
        <v>-32.68</v>
      </c>
    </row>
    <row r="2723" customFormat="false" ht="15" hidden="false" customHeight="false" outlineLevel="0" collapsed="false">
      <c r="A2723" s="2" t="s">
        <v>174</v>
      </c>
      <c r="B2723" s="2" t="s">
        <v>174</v>
      </c>
      <c r="C2723" s="2" t="s">
        <v>47</v>
      </c>
      <c r="D2723" s="2" t="s">
        <v>10</v>
      </c>
      <c r="E2723" s="2" t="s">
        <v>74</v>
      </c>
      <c r="F2723" s="2" t="s">
        <v>977</v>
      </c>
      <c r="G2723" s="14" t="n">
        <v>9.5</v>
      </c>
      <c r="H2723" s="14" t="n">
        <v>7.21</v>
      </c>
      <c r="I2723" s="14" t="n">
        <v>9.5</v>
      </c>
      <c r="J2723" s="23" t="n">
        <f aca="false">IF(AND(E2723="Priority",ISNUMBER('Cost model'!N167)),'Cost model'!N167,'Cost model'!M167)</f>
        <v>8.5</v>
      </c>
      <c r="K2723" s="14" t="n">
        <f aca="false">J2723-H2723</f>
        <v>1.29</v>
      </c>
      <c r="L2723" s="14" t="n">
        <f aca="false">G2723-H2723</f>
        <v>2.29</v>
      </c>
    </row>
    <row r="2724" customFormat="false" ht="15" hidden="false" customHeight="false" outlineLevel="0" collapsed="false">
      <c r="A2724" s="2" t="s">
        <v>124</v>
      </c>
      <c r="B2724" s="2" t="s">
        <v>124</v>
      </c>
      <c r="C2724" s="2" t="s">
        <v>47</v>
      </c>
      <c r="D2724" s="2" t="s">
        <v>10</v>
      </c>
      <c r="E2724" s="2" t="s">
        <v>74</v>
      </c>
      <c r="F2724" s="2" t="s">
        <v>977</v>
      </c>
      <c r="G2724" s="14" t="n">
        <v>9.5</v>
      </c>
      <c r="H2724" s="14" t="n">
        <v>6.88</v>
      </c>
      <c r="I2724" s="14" t="n">
        <v>9.5</v>
      </c>
      <c r="J2724" s="23" t="n">
        <f aca="false">IF(AND(E2724="Priority",ISNUMBER('Cost model'!N317)),'Cost model'!N317,'Cost model'!M317)</f>
        <v>10.5</v>
      </c>
      <c r="K2724" s="14" t="n">
        <f aca="false">J2724-H2724</f>
        <v>3.62</v>
      </c>
      <c r="L2724" s="14" t="n">
        <f aca="false">G2724-H2724</f>
        <v>2.62</v>
      </c>
    </row>
    <row r="2725" customFormat="false" ht="15" hidden="false" customHeight="false" outlineLevel="0" collapsed="false">
      <c r="A2725" s="2" t="s">
        <v>158</v>
      </c>
      <c r="B2725" s="2" t="s">
        <v>142</v>
      </c>
      <c r="C2725" s="2" t="s">
        <v>47</v>
      </c>
      <c r="D2725" s="2" t="s">
        <v>10</v>
      </c>
      <c r="E2725" s="2" t="s">
        <v>74</v>
      </c>
      <c r="F2725" s="2" t="s">
        <v>976</v>
      </c>
      <c r="G2725" s="14" t="n">
        <v>9.5</v>
      </c>
      <c r="H2725" s="14" t="n">
        <v>15.9</v>
      </c>
      <c r="I2725" s="14" t="n">
        <v>14.5</v>
      </c>
      <c r="J2725" s="23" t="n">
        <f aca="false">IF(AND(E2725="Priority",ISNUMBER('Cost model'!N437)),'Cost model'!N437,'Cost model'!M437)</f>
        <v>13.5</v>
      </c>
      <c r="K2725" s="14" t="n">
        <f aca="false">J2725-H2725</f>
        <v>-2.4</v>
      </c>
      <c r="L2725" s="14" t="n">
        <f aca="false">G2725-H2725</f>
        <v>-6.4</v>
      </c>
    </row>
    <row r="2726" customFormat="false" ht="15" hidden="false" customHeight="false" outlineLevel="0" collapsed="false">
      <c r="A2726" s="2" t="s">
        <v>124</v>
      </c>
      <c r="B2726" s="2" t="s">
        <v>124</v>
      </c>
      <c r="C2726" s="2" t="s">
        <v>49</v>
      </c>
      <c r="D2726" s="2" t="s">
        <v>10</v>
      </c>
      <c r="E2726" s="2" t="s">
        <v>74</v>
      </c>
      <c r="F2726" s="2" t="s">
        <v>977</v>
      </c>
      <c r="G2726" s="14" t="n">
        <v>19.5</v>
      </c>
      <c r="H2726" s="14" t="n">
        <v>41.1</v>
      </c>
      <c r="I2726" s="14" t="n">
        <v>17.5</v>
      </c>
      <c r="J2726" s="23" t="n">
        <f aca="false">IF(AND(E2726="Priority",ISNUMBER('Cost model'!N319)),'Cost model'!N319,'Cost model'!M319)</f>
        <v>16.5</v>
      </c>
      <c r="K2726" s="14" t="n">
        <f aca="false">J2726-H2726</f>
        <v>-24.6</v>
      </c>
      <c r="L2726" s="14" t="n">
        <f aca="false">G2726-H2726</f>
        <v>-21.6</v>
      </c>
    </row>
    <row r="2727" customFormat="false" ht="15" hidden="false" customHeight="false" outlineLevel="0" collapsed="false">
      <c r="A2727" s="2" t="s">
        <v>174</v>
      </c>
      <c r="B2727" s="2" t="s">
        <v>174</v>
      </c>
      <c r="C2727" s="2" t="s">
        <v>47</v>
      </c>
      <c r="D2727" s="2" t="s">
        <v>13</v>
      </c>
      <c r="E2727" s="2" t="s">
        <v>74</v>
      </c>
      <c r="F2727" s="2" t="s">
        <v>977</v>
      </c>
      <c r="G2727" s="14" t="n">
        <v>9.5</v>
      </c>
      <c r="H2727" s="14" t="n">
        <v>146.62</v>
      </c>
      <c r="I2727" s="14" t="n">
        <v>19</v>
      </c>
      <c r="J2727" s="23" t="n">
        <f aca="false">IF(AND(E2727="Priority",ISNUMBER('Cost model'!N173)),'Cost model'!N173,'Cost model'!M173)</f>
        <v>60</v>
      </c>
      <c r="K2727" s="14" t="n">
        <f aca="false">J2727-H2727</f>
        <v>-86.62</v>
      </c>
      <c r="L2727" s="14" t="n">
        <f aca="false">G2727-H2727</f>
        <v>-137.12</v>
      </c>
    </row>
    <row r="2728" customFormat="false" ht="15" hidden="false" customHeight="false" outlineLevel="0" collapsed="false">
      <c r="A2728" s="2" t="s">
        <v>142</v>
      </c>
      <c r="B2728" s="2" t="s">
        <v>124</v>
      </c>
      <c r="C2728" s="2" t="s">
        <v>47</v>
      </c>
      <c r="D2728" s="2" t="s">
        <v>10</v>
      </c>
      <c r="E2728" s="2" t="s">
        <v>74</v>
      </c>
      <c r="F2728" s="2" t="s">
        <v>976</v>
      </c>
      <c r="G2728" s="14" t="n">
        <v>14.5</v>
      </c>
      <c r="H2728" s="14" t="n">
        <v>20.13</v>
      </c>
      <c r="I2728" s="14" t="n">
        <v>14.5</v>
      </c>
      <c r="J2728" s="23" t="n">
        <f aca="false">IF(AND(E2728="Priority",ISNUMBER('Cost model'!N662)),'Cost model'!N662,'Cost model'!M662)</f>
        <v>13.5</v>
      </c>
      <c r="K2728" s="14" t="n">
        <f aca="false">J2728-H2728</f>
        <v>-6.63</v>
      </c>
      <c r="L2728" s="14" t="n">
        <f aca="false">G2728-H2728</f>
        <v>-5.63</v>
      </c>
    </row>
    <row r="2729" customFormat="false" ht="15" hidden="false" customHeight="false" outlineLevel="0" collapsed="false">
      <c r="A2729" s="2" t="s">
        <v>124</v>
      </c>
      <c r="B2729" s="2" t="s">
        <v>124</v>
      </c>
      <c r="C2729" s="2" t="s">
        <v>48</v>
      </c>
      <c r="D2729" s="2" t="s">
        <v>10</v>
      </c>
      <c r="E2729" s="2" t="s">
        <v>74</v>
      </c>
      <c r="F2729" s="2" t="s">
        <v>977</v>
      </c>
      <c r="G2729" s="14" t="n">
        <v>9.5</v>
      </c>
      <c r="H2729" s="14" t="n">
        <v>13.28</v>
      </c>
      <c r="I2729" s="14" t="n">
        <v>12.5</v>
      </c>
      <c r="J2729" s="23" t="n">
        <f aca="false">IF(AND(E2729="Priority",ISNUMBER('Cost model'!N318)),'Cost model'!N318,'Cost model'!M318)</f>
        <v>14.5</v>
      </c>
      <c r="K2729" s="14" t="n">
        <f aca="false">J2729-H2729</f>
        <v>1.22</v>
      </c>
      <c r="L2729" s="14" t="n">
        <f aca="false">G2729-H2729</f>
        <v>-3.78</v>
      </c>
    </row>
    <row r="2730" customFormat="false" ht="15" hidden="false" customHeight="false" outlineLevel="0" collapsed="false">
      <c r="A2730" s="2" t="s">
        <v>124</v>
      </c>
      <c r="B2730" s="2" t="s">
        <v>124</v>
      </c>
      <c r="C2730" s="2" t="s">
        <v>48</v>
      </c>
      <c r="D2730" s="2" t="s">
        <v>12</v>
      </c>
      <c r="E2730" s="2" t="s">
        <v>74</v>
      </c>
      <c r="F2730" s="2" t="s">
        <v>977</v>
      </c>
      <c r="G2730" s="14" t="n">
        <v>44.99</v>
      </c>
      <c r="H2730" s="14" t="n">
        <v>44.5</v>
      </c>
      <c r="I2730" s="14" t="n">
        <v>12.5</v>
      </c>
      <c r="J2730" s="23" t="n">
        <f aca="false">IF(AND(E2730="Priority",ISNUMBER('Cost model'!N321)),'Cost model'!N321,'Cost model'!M321)</f>
        <v>40</v>
      </c>
      <c r="K2730" s="14" t="n">
        <f aca="false">J2730-H2730</f>
        <v>-4.5</v>
      </c>
      <c r="L2730" s="14" t="n">
        <f aca="false">G2730-H2730</f>
        <v>0.490000000000002</v>
      </c>
    </row>
    <row r="2731" customFormat="false" ht="15" hidden="false" customHeight="false" outlineLevel="0" collapsed="false">
      <c r="A2731" s="2" t="s">
        <v>174</v>
      </c>
      <c r="B2731" s="2" t="s">
        <v>174</v>
      </c>
      <c r="C2731" s="2" t="s">
        <v>48</v>
      </c>
      <c r="D2731" s="2" t="s">
        <v>12</v>
      </c>
      <c r="E2731" s="2" t="s">
        <v>83</v>
      </c>
      <c r="F2731" s="2" t="s">
        <v>977</v>
      </c>
      <c r="G2731" s="14" t="n">
        <v>19.5</v>
      </c>
      <c r="H2731" s="14" t="n">
        <v>27.82</v>
      </c>
      <c r="I2731" s="14" t="n">
        <v>19.5</v>
      </c>
      <c r="J2731" s="23" t="n">
        <f aca="false">IF(AND(E2731="Priority",ISNUMBER('Cost model'!N171)),'Cost model'!N171,'Cost model'!M171)</f>
        <v>55</v>
      </c>
      <c r="K2731" s="14" t="n">
        <f aca="false">J2731-H2731</f>
        <v>27.18</v>
      </c>
      <c r="L2731" s="14" t="n">
        <f aca="false">G2731-H2731</f>
        <v>-8.32</v>
      </c>
    </row>
    <row r="2732" customFormat="false" ht="15" hidden="false" customHeight="false" outlineLevel="0" collapsed="false">
      <c r="A2732" s="2" t="s">
        <v>174</v>
      </c>
      <c r="B2732" s="2" t="s">
        <v>174</v>
      </c>
      <c r="C2732" s="2" t="s">
        <v>48</v>
      </c>
      <c r="D2732" s="2" t="s">
        <v>12</v>
      </c>
      <c r="E2732" s="2" t="s">
        <v>74</v>
      </c>
      <c r="F2732" s="2" t="s">
        <v>977</v>
      </c>
      <c r="G2732" s="14" t="n">
        <v>12.5</v>
      </c>
      <c r="H2732" s="14" t="n">
        <v>48.43</v>
      </c>
      <c r="I2732" s="14" t="n">
        <v>12.5</v>
      </c>
      <c r="J2732" s="23" t="n">
        <f aca="false">IF(AND(E2732="Priority",ISNUMBER('Cost model'!N171)),'Cost model'!N171,'Cost model'!M171)</f>
        <v>40</v>
      </c>
      <c r="K2732" s="14" t="n">
        <f aca="false">J2732-H2732</f>
        <v>-8.43</v>
      </c>
      <c r="L2732" s="14" t="n">
        <f aca="false">G2732-H2732</f>
        <v>-35.93</v>
      </c>
    </row>
    <row r="2733" customFormat="false" ht="15" hidden="false" customHeight="false" outlineLevel="0" collapsed="false">
      <c r="A2733" s="2" t="s">
        <v>174</v>
      </c>
      <c r="B2733" s="2" t="s">
        <v>174</v>
      </c>
      <c r="C2733" s="2" t="s">
        <v>49</v>
      </c>
      <c r="D2733" s="2" t="s">
        <v>10</v>
      </c>
      <c r="E2733" s="2" t="s">
        <v>74</v>
      </c>
      <c r="F2733" s="2" t="s">
        <v>977</v>
      </c>
      <c r="G2733" s="14" t="n">
        <v>17.5</v>
      </c>
      <c r="H2733" s="14" t="n">
        <v>11.34</v>
      </c>
      <c r="I2733" s="14" t="n">
        <v>17.5</v>
      </c>
      <c r="J2733" s="23" t="n">
        <f aca="false">IF(AND(E2733="Priority",ISNUMBER('Cost model'!N169)),'Cost model'!N169,'Cost model'!M169)</f>
        <v>18.5</v>
      </c>
      <c r="K2733" s="14" t="n">
        <f aca="false">J2733-H2733</f>
        <v>7.16</v>
      </c>
      <c r="L2733" s="14" t="n">
        <f aca="false">G2733-H2733</f>
        <v>6.16</v>
      </c>
    </row>
    <row r="2734" customFormat="false" ht="15" hidden="false" customHeight="false" outlineLevel="0" collapsed="false">
      <c r="A2734" s="2" t="s">
        <v>142</v>
      </c>
      <c r="B2734" s="2" t="s">
        <v>142</v>
      </c>
      <c r="C2734" s="2" t="s">
        <v>47</v>
      </c>
      <c r="D2734" s="2" t="s">
        <v>13</v>
      </c>
      <c r="E2734" s="2" t="s">
        <v>74</v>
      </c>
      <c r="F2734" s="2" t="s">
        <v>977</v>
      </c>
      <c r="G2734" s="14" t="n">
        <v>19</v>
      </c>
      <c r="H2734" s="14" t="n">
        <v>36.59</v>
      </c>
      <c r="I2734" s="14" t="n">
        <v>19</v>
      </c>
      <c r="J2734" s="23" t="n">
        <f aca="false">IF(AND(E2734="Priority",ISNUMBER('Cost model'!N638)),'Cost model'!N638,'Cost model'!M638)</f>
        <v>50</v>
      </c>
      <c r="K2734" s="14" t="n">
        <f aca="false">J2734-H2734</f>
        <v>13.41</v>
      </c>
      <c r="L2734" s="14" t="n">
        <f aca="false">G2734-H2734</f>
        <v>-17.59</v>
      </c>
    </row>
    <row r="2735" customFormat="false" ht="15" hidden="false" customHeight="false" outlineLevel="0" collapsed="false">
      <c r="A2735" s="2" t="s">
        <v>221</v>
      </c>
      <c r="B2735" s="2" t="s">
        <v>221</v>
      </c>
      <c r="C2735" s="2" t="s">
        <v>47</v>
      </c>
      <c r="D2735" s="2" t="s">
        <v>12</v>
      </c>
      <c r="E2735" s="2" t="s">
        <v>83</v>
      </c>
      <c r="F2735" s="2" t="s">
        <v>977</v>
      </c>
      <c r="G2735" s="14" t="n">
        <v>19.5</v>
      </c>
      <c r="H2735" s="14" t="n">
        <v>24.51</v>
      </c>
      <c r="I2735" s="14" t="n">
        <v>19.5</v>
      </c>
      <c r="J2735" s="23" t="n">
        <f aca="false">IF(AND(E2735="Priority",ISNUMBER('Cost model'!N740)),'Cost model'!N740,'Cost model'!M740)</f>
        <v>28.5</v>
      </c>
      <c r="K2735" s="14" t="n">
        <f aca="false">J2735-H2735</f>
        <v>3.99</v>
      </c>
      <c r="L2735" s="14" t="n">
        <f aca="false">G2735-H2735</f>
        <v>-5.01</v>
      </c>
    </row>
    <row r="2736" customFormat="false" ht="15" hidden="false" customHeight="false" outlineLevel="0" collapsed="false">
      <c r="A2736" s="2" t="s">
        <v>142</v>
      </c>
      <c r="B2736" s="2" t="s">
        <v>142</v>
      </c>
      <c r="C2736" s="2" t="s">
        <v>47</v>
      </c>
      <c r="D2736" s="2" t="s">
        <v>10</v>
      </c>
      <c r="E2736" s="2" t="s">
        <v>83</v>
      </c>
      <c r="F2736" s="2" t="s">
        <v>977</v>
      </c>
      <c r="G2736" s="14" t="n">
        <v>14.5</v>
      </c>
      <c r="H2736" s="14" t="n">
        <v>24.5</v>
      </c>
      <c r="I2736" s="14" t="n">
        <v>14.5</v>
      </c>
      <c r="J2736" s="23" t="n">
        <f aca="false">IF(AND(E2736="Priority",ISNUMBER('Cost model'!N632)),'Cost model'!N632,'Cost model'!M632)</f>
        <v>14.5</v>
      </c>
      <c r="K2736" s="14" t="n">
        <f aca="false">J2736-H2736</f>
        <v>-10</v>
      </c>
      <c r="L2736" s="14" t="n">
        <f aca="false">G2736-H2736</f>
        <v>-10</v>
      </c>
    </row>
    <row r="2737" customFormat="false" ht="15" hidden="false" customHeight="false" outlineLevel="0" collapsed="false">
      <c r="A2737" s="2" t="s">
        <v>174</v>
      </c>
      <c r="B2737" s="2" t="s">
        <v>174</v>
      </c>
      <c r="C2737" s="2" t="s">
        <v>48</v>
      </c>
      <c r="D2737" s="2" t="s">
        <v>12</v>
      </c>
      <c r="E2737" s="2" t="s">
        <v>74</v>
      </c>
      <c r="F2737" s="2" t="s">
        <v>977</v>
      </c>
      <c r="G2737" s="14" t="n">
        <v>12.5</v>
      </c>
      <c r="H2737" s="14" t="n">
        <v>45.66</v>
      </c>
      <c r="I2737" s="14" t="n">
        <v>12.5</v>
      </c>
      <c r="J2737" s="23" t="n">
        <f aca="false">IF(AND(E2737="Priority",ISNUMBER('Cost model'!N171)),'Cost model'!N171,'Cost model'!M171)</f>
        <v>40</v>
      </c>
      <c r="K2737" s="14" t="n">
        <f aca="false">J2737-H2737</f>
        <v>-5.66</v>
      </c>
      <c r="L2737" s="14" t="n">
        <f aca="false">G2737-H2737</f>
        <v>-33.16</v>
      </c>
    </row>
    <row r="2738" customFormat="false" ht="15" hidden="false" customHeight="false" outlineLevel="0" collapsed="false">
      <c r="A2738" s="2" t="s">
        <v>174</v>
      </c>
      <c r="B2738" s="2" t="s">
        <v>124</v>
      </c>
      <c r="C2738" s="2" t="s">
        <v>48</v>
      </c>
      <c r="D2738" s="2" t="s">
        <v>14</v>
      </c>
      <c r="E2738" s="2" t="s">
        <v>74</v>
      </c>
      <c r="F2738" s="2" t="s">
        <v>976</v>
      </c>
      <c r="G2738" s="14" t="n">
        <v>24.5</v>
      </c>
      <c r="H2738" s="14" t="n">
        <v>44.64</v>
      </c>
      <c r="I2738" s="14" t="n">
        <v>45</v>
      </c>
      <c r="J2738" s="23" t="n">
        <f aca="false">IF(AND(E2738="Priority",ISNUMBER('Cost model'!N117)),'Cost model'!N117,'Cost model'!M117)</f>
        <v>135</v>
      </c>
      <c r="K2738" s="14" t="n">
        <f aca="false">J2738-H2738</f>
        <v>90.36</v>
      </c>
      <c r="L2738" s="14" t="n">
        <f aca="false">G2738-H2738</f>
        <v>-20.14</v>
      </c>
    </row>
    <row r="2739" customFormat="false" ht="15" hidden="false" customHeight="false" outlineLevel="0" collapsed="false">
      <c r="A2739" s="2" t="s">
        <v>174</v>
      </c>
      <c r="B2739" s="2" t="s">
        <v>174</v>
      </c>
      <c r="C2739" s="2" t="s">
        <v>47</v>
      </c>
      <c r="D2739" s="2" t="s">
        <v>10</v>
      </c>
      <c r="E2739" s="2" t="s">
        <v>74</v>
      </c>
      <c r="F2739" s="2" t="s">
        <v>977</v>
      </c>
      <c r="G2739" s="14" t="n">
        <v>9.5</v>
      </c>
      <c r="H2739" s="14" t="n">
        <v>7.21</v>
      </c>
      <c r="I2739" s="14" t="n">
        <v>9.5</v>
      </c>
      <c r="J2739" s="23" t="n">
        <f aca="false">IF(AND(E2739="Priority",ISNUMBER('Cost model'!N167)),'Cost model'!N167,'Cost model'!M167)</f>
        <v>8.5</v>
      </c>
      <c r="K2739" s="14" t="n">
        <f aca="false">J2739-H2739</f>
        <v>1.29</v>
      </c>
      <c r="L2739" s="14" t="n">
        <f aca="false">G2739-H2739</f>
        <v>2.29</v>
      </c>
    </row>
    <row r="2740" customFormat="false" ht="15" hidden="false" customHeight="false" outlineLevel="0" collapsed="false">
      <c r="A2740" s="2" t="s">
        <v>221</v>
      </c>
      <c r="B2740" s="2" t="s">
        <v>158</v>
      </c>
      <c r="C2740" s="2" t="s">
        <v>47</v>
      </c>
      <c r="D2740" s="2" t="s">
        <v>10</v>
      </c>
      <c r="E2740" s="2" t="s">
        <v>74</v>
      </c>
      <c r="F2740" s="2" t="s">
        <v>976</v>
      </c>
      <c r="G2740" s="14" t="n">
        <v>9.5</v>
      </c>
      <c r="H2740" s="14" t="n">
        <v>11.56</v>
      </c>
      <c r="I2740" s="14" t="n">
        <v>14.5</v>
      </c>
      <c r="J2740" s="23" t="n">
        <f aca="false">IF(AND(E2740="Priority",ISNUMBER('Cost model'!N752)),'Cost model'!N752,'Cost model'!M752)</f>
        <v>12.5</v>
      </c>
      <c r="K2740" s="14" t="n">
        <f aca="false">J2740-H2740</f>
        <v>0.94</v>
      </c>
      <c r="L2740" s="14" t="n">
        <f aca="false">G2740-H2740</f>
        <v>-2.06</v>
      </c>
    </row>
    <row r="2741" customFormat="false" ht="15" hidden="false" customHeight="false" outlineLevel="0" collapsed="false">
      <c r="A2741" s="2" t="s">
        <v>174</v>
      </c>
      <c r="B2741" s="2" t="s">
        <v>174</v>
      </c>
      <c r="C2741" s="2" t="s">
        <v>47</v>
      </c>
      <c r="D2741" s="2" t="s">
        <v>12</v>
      </c>
      <c r="E2741" s="2" t="s">
        <v>74</v>
      </c>
      <c r="F2741" s="2" t="s">
        <v>977</v>
      </c>
      <c r="G2741" s="14" t="n">
        <v>9.5</v>
      </c>
      <c r="H2741" s="14" t="n">
        <v>10.26</v>
      </c>
      <c r="I2741" s="14" t="n">
        <v>9.5</v>
      </c>
      <c r="J2741" s="23" t="n">
        <f aca="false">IF(AND(E2741="Priority",ISNUMBER('Cost model'!N170)),'Cost model'!N170,'Cost model'!M170)</f>
        <v>25.5</v>
      </c>
      <c r="K2741" s="14" t="n">
        <f aca="false">J2741-H2741</f>
        <v>15.24</v>
      </c>
      <c r="L2741" s="14" t="n">
        <f aca="false">G2741-H2741</f>
        <v>-0.76</v>
      </c>
    </row>
    <row r="2742" customFormat="false" ht="15" hidden="false" customHeight="false" outlineLevel="0" collapsed="false">
      <c r="A2742" s="2" t="s">
        <v>142</v>
      </c>
      <c r="B2742" s="2" t="s">
        <v>142</v>
      </c>
      <c r="C2742" s="2" t="s">
        <v>47</v>
      </c>
      <c r="D2742" s="2" t="s">
        <v>12</v>
      </c>
      <c r="E2742" s="2" t="s">
        <v>74</v>
      </c>
      <c r="F2742" s="2" t="s">
        <v>977</v>
      </c>
      <c r="G2742" s="14" t="n">
        <v>9.5</v>
      </c>
      <c r="H2742" s="14" t="n">
        <v>27.1</v>
      </c>
      <c r="I2742" s="14" t="n">
        <v>9.5</v>
      </c>
      <c r="J2742" s="23" t="n">
        <f aca="false">IF(AND(E2742="Priority",ISNUMBER('Cost model'!N635)),'Cost model'!N635,'Cost model'!M635)</f>
        <v>30.5</v>
      </c>
      <c r="K2742" s="14" t="n">
        <f aca="false">J2742-H2742</f>
        <v>3.4</v>
      </c>
      <c r="L2742" s="14" t="n">
        <f aca="false">G2742-H2742</f>
        <v>-17.6</v>
      </c>
    </row>
    <row r="2743" customFormat="false" ht="15" hidden="false" customHeight="false" outlineLevel="0" collapsed="false">
      <c r="A2743" s="2" t="s">
        <v>142</v>
      </c>
      <c r="B2743" s="2" t="s">
        <v>142</v>
      </c>
      <c r="C2743" s="2" t="s">
        <v>48</v>
      </c>
      <c r="D2743" s="2" t="s">
        <v>12</v>
      </c>
      <c r="E2743" s="2" t="s">
        <v>74</v>
      </c>
      <c r="F2743" s="2" t="s">
        <v>977</v>
      </c>
      <c r="G2743" s="14" t="n">
        <v>17.5</v>
      </c>
      <c r="H2743" s="14" t="n">
        <v>24.5</v>
      </c>
      <c r="I2743" s="14" t="n">
        <v>12.5</v>
      </c>
      <c r="J2743" s="23" t="n">
        <f aca="false">IF(AND(E2743="Priority",ISNUMBER('Cost model'!N636)),'Cost model'!N636,'Cost model'!M636)</f>
        <v>40</v>
      </c>
      <c r="K2743" s="14" t="n">
        <f aca="false">J2743-H2743</f>
        <v>15.5</v>
      </c>
      <c r="L2743" s="14" t="n">
        <f aca="false">G2743-H2743</f>
        <v>-7</v>
      </c>
    </row>
    <row r="2744" customFormat="false" ht="15" hidden="false" customHeight="false" outlineLevel="0" collapsed="false">
      <c r="A2744" s="2" t="s">
        <v>142</v>
      </c>
      <c r="B2744" s="2" t="s">
        <v>124</v>
      </c>
      <c r="C2744" s="2" t="s">
        <v>47</v>
      </c>
      <c r="D2744" s="2" t="s">
        <v>10</v>
      </c>
      <c r="E2744" s="2" t="s">
        <v>74</v>
      </c>
      <c r="F2744" s="2" t="s">
        <v>976</v>
      </c>
      <c r="G2744" s="14" t="n">
        <v>9.5</v>
      </c>
      <c r="H2744" s="14" t="n">
        <v>12.4</v>
      </c>
      <c r="I2744" s="14" t="n">
        <v>14.5</v>
      </c>
      <c r="J2744" s="23" t="n">
        <f aca="false">IF(AND(E2744="Priority",ISNUMBER('Cost model'!N662)),'Cost model'!N662,'Cost model'!M662)</f>
        <v>13.5</v>
      </c>
      <c r="K2744" s="14" t="n">
        <f aca="false">J2744-H2744</f>
        <v>1.1</v>
      </c>
      <c r="L2744" s="14" t="n">
        <f aca="false">G2744-H2744</f>
        <v>-2.9</v>
      </c>
    </row>
    <row r="2745" customFormat="false" ht="15" hidden="false" customHeight="false" outlineLevel="0" collapsed="false">
      <c r="A2745" s="2" t="s">
        <v>124</v>
      </c>
      <c r="B2745" s="2" t="s">
        <v>124</v>
      </c>
      <c r="C2745" s="2" t="s">
        <v>48</v>
      </c>
      <c r="D2745" s="2" t="s">
        <v>12</v>
      </c>
      <c r="E2745" s="2" t="s">
        <v>74</v>
      </c>
      <c r="F2745" s="2" t="s">
        <v>977</v>
      </c>
      <c r="G2745" s="14" t="n">
        <v>12.5</v>
      </c>
      <c r="H2745" s="14" t="n">
        <v>29.23</v>
      </c>
      <c r="I2745" s="14" t="n">
        <v>12.5</v>
      </c>
      <c r="J2745" s="23" t="n">
        <f aca="false">IF(AND(E2745="Priority",ISNUMBER('Cost model'!N321)),'Cost model'!N321,'Cost model'!M321)</f>
        <v>40</v>
      </c>
      <c r="K2745" s="14" t="n">
        <f aca="false">J2745-H2745</f>
        <v>10.77</v>
      </c>
      <c r="L2745" s="14" t="n">
        <f aca="false">G2745-H2745</f>
        <v>-16.73</v>
      </c>
    </row>
    <row r="2746" customFormat="false" ht="15" hidden="false" customHeight="false" outlineLevel="0" collapsed="false">
      <c r="A2746" s="2" t="s">
        <v>142</v>
      </c>
      <c r="B2746" s="2" t="s">
        <v>142</v>
      </c>
      <c r="C2746" s="2" t="s">
        <v>47</v>
      </c>
      <c r="D2746" s="2" t="s">
        <v>10</v>
      </c>
      <c r="E2746" s="2" t="s">
        <v>74</v>
      </c>
      <c r="F2746" s="2" t="s">
        <v>977</v>
      </c>
      <c r="G2746" s="14" t="n">
        <v>9.5</v>
      </c>
      <c r="H2746" s="14" t="n">
        <v>7.21</v>
      </c>
      <c r="I2746" s="14" t="n">
        <v>9.5</v>
      </c>
      <c r="J2746" s="23" t="n">
        <f aca="false">IF(AND(E2746="Priority",ISNUMBER('Cost model'!N632)),'Cost model'!N632,'Cost model'!M632)</f>
        <v>9.5</v>
      </c>
      <c r="K2746" s="14" t="n">
        <f aca="false">J2746-H2746</f>
        <v>2.29</v>
      </c>
      <c r="L2746" s="14" t="n">
        <f aca="false">G2746-H2746</f>
        <v>2.29</v>
      </c>
    </row>
    <row r="2747" customFormat="false" ht="15" hidden="false" customHeight="false" outlineLevel="0" collapsed="false">
      <c r="A2747" s="2" t="s">
        <v>124</v>
      </c>
      <c r="B2747" s="2" t="s">
        <v>174</v>
      </c>
      <c r="C2747" s="2" t="s">
        <v>48</v>
      </c>
      <c r="D2747" s="2" t="s">
        <v>12</v>
      </c>
      <c r="E2747" s="2" t="s">
        <v>74</v>
      </c>
      <c r="F2747" s="2" t="s">
        <v>976</v>
      </c>
      <c r="G2747" s="14" t="n">
        <v>12.5</v>
      </c>
      <c r="H2747" s="14" t="n">
        <v>49.26</v>
      </c>
      <c r="I2747" s="14" t="n">
        <v>19.5</v>
      </c>
      <c r="J2747" s="23" t="n">
        <f aca="false">IF(AND(E2747="Priority",ISNUMBER('Cost model'!N366)),'Cost model'!N366,'Cost model'!M366)</f>
        <v>55</v>
      </c>
      <c r="K2747" s="14" t="n">
        <f aca="false">J2747-H2747</f>
        <v>5.74</v>
      </c>
      <c r="L2747" s="14" t="n">
        <f aca="false">G2747-H2747</f>
        <v>-36.76</v>
      </c>
    </row>
    <row r="2748" customFormat="false" ht="15" hidden="false" customHeight="false" outlineLevel="0" collapsed="false">
      <c r="A2748" s="2" t="s">
        <v>174</v>
      </c>
      <c r="B2748" s="2" t="s">
        <v>142</v>
      </c>
      <c r="C2748" s="2" t="s">
        <v>48</v>
      </c>
      <c r="D2748" s="2" t="s">
        <v>10</v>
      </c>
      <c r="E2748" s="2" t="s">
        <v>74</v>
      </c>
      <c r="F2748" s="2" t="s">
        <v>976</v>
      </c>
      <c r="G2748" s="14" t="n">
        <v>12.5</v>
      </c>
      <c r="H2748" s="14" t="n">
        <v>45.77</v>
      </c>
      <c r="I2748" s="14" t="n">
        <v>12.5</v>
      </c>
      <c r="J2748" s="23" t="n">
        <f aca="false">IF(AND(E2748="Priority",ISNUMBER('Cost model'!N123)),'Cost model'!N123,'Cost model'!M123)</f>
        <v>16.5</v>
      </c>
      <c r="K2748" s="14" t="n">
        <f aca="false">J2748-H2748</f>
        <v>-29.27</v>
      </c>
      <c r="L2748" s="14" t="n">
        <f aca="false">G2748-H2748</f>
        <v>-33.27</v>
      </c>
    </row>
    <row r="2749" customFormat="false" ht="15" hidden="false" customHeight="false" outlineLevel="0" collapsed="false">
      <c r="A2749" s="2" t="s">
        <v>142</v>
      </c>
      <c r="B2749" s="2" t="s">
        <v>174</v>
      </c>
      <c r="C2749" s="2" t="s">
        <v>49</v>
      </c>
      <c r="D2749" s="2" t="s">
        <v>12</v>
      </c>
      <c r="E2749" s="2" t="s">
        <v>74</v>
      </c>
      <c r="F2749" s="2" t="s">
        <v>976</v>
      </c>
      <c r="G2749" s="14" t="n">
        <v>17.5</v>
      </c>
      <c r="H2749" s="14" t="n">
        <v>27.93</v>
      </c>
      <c r="I2749" s="14" t="n">
        <v>19.5</v>
      </c>
      <c r="J2749" s="23" t="n">
        <f aca="false">IF(AND(E2749="Priority",ISNUMBER('Cost model'!N697)),'Cost model'!N697,'Cost model'!M697)</f>
        <v>55</v>
      </c>
      <c r="K2749" s="14" t="n">
        <f aca="false">J2749-H2749</f>
        <v>27.07</v>
      </c>
      <c r="L2749" s="14" t="n">
        <f aca="false">G2749-H2749</f>
        <v>-10.43</v>
      </c>
    </row>
    <row r="2750" customFormat="false" ht="15" hidden="false" customHeight="false" outlineLevel="0" collapsed="false">
      <c r="A2750" s="2" t="s">
        <v>174</v>
      </c>
      <c r="B2750" s="2" t="s">
        <v>174</v>
      </c>
      <c r="C2750" s="2" t="s">
        <v>49</v>
      </c>
      <c r="D2750" s="2" t="s">
        <v>12</v>
      </c>
      <c r="E2750" s="2" t="s">
        <v>74</v>
      </c>
      <c r="F2750" s="2" t="s">
        <v>977</v>
      </c>
      <c r="G2750" s="14" t="n">
        <v>19.5</v>
      </c>
      <c r="H2750" s="14" t="n">
        <v>42.72</v>
      </c>
      <c r="I2750" s="14" t="n">
        <v>19.5</v>
      </c>
      <c r="J2750" s="23" t="n">
        <f aca="false">IF(AND(E2750="Priority",ISNUMBER('Cost model'!N172)),'Cost model'!N172,'Cost model'!M172)</f>
        <v>45</v>
      </c>
      <c r="K2750" s="14" t="n">
        <f aca="false">J2750-H2750</f>
        <v>2.28</v>
      </c>
      <c r="L2750" s="14" t="n">
        <f aca="false">G2750-H2750</f>
        <v>-23.22</v>
      </c>
    </row>
    <row r="2751" customFormat="false" ht="15" hidden="false" customHeight="false" outlineLevel="0" collapsed="false">
      <c r="A2751" s="2" t="s">
        <v>142</v>
      </c>
      <c r="B2751" s="2" t="s">
        <v>142</v>
      </c>
      <c r="C2751" s="2" t="s">
        <v>47</v>
      </c>
      <c r="D2751" s="2" t="s">
        <v>14</v>
      </c>
      <c r="E2751" s="2" t="s">
        <v>74</v>
      </c>
      <c r="F2751" s="2" t="s">
        <v>977</v>
      </c>
      <c r="G2751" s="14" t="n">
        <v>25</v>
      </c>
      <c r="H2751" s="14" t="n">
        <v>62.67</v>
      </c>
      <c r="I2751" s="14" t="n">
        <v>25</v>
      </c>
      <c r="J2751" s="23" t="n">
        <f aca="false">IF(AND(E2751="Priority",ISNUMBER('Cost model'!N641)),'Cost model'!N641,'Cost model'!M641)</f>
        <v>75</v>
      </c>
      <c r="K2751" s="14" t="n">
        <f aca="false">J2751-H2751</f>
        <v>12.33</v>
      </c>
      <c r="L2751" s="14" t="n">
        <f aca="false">G2751-H2751</f>
        <v>-37.67</v>
      </c>
    </row>
    <row r="2752" customFormat="false" ht="15" hidden="false" customHeight="false" outlineLevel="0" collapsed="false">
      <c r="A2752" s="2" t="s">
        <v>174</v>
      </c>
      <c r="B2752" s="2" t="s">
        <v>174</v>
      </c>
      <c r="C2752" s="2" t="s">
        <v>48</v>
      </c>
      <c r="D2752" s="2" t="s">
        <v>12</v>
      </c>
      <c r="E2752" s="2" t="s">
        <v>74</v>
      </c>
      <c r="F2752" s="2" t="s">
        <v>977</v>
      </c>
      <c r="G2752" s="14" t="n">
        <v>24.5</v>
      </c>
      <c r="H2752" s="14" t="n">
        <v>41</v>
      </c>
      <c r="I2752" s="14" t="n">
        <v>12.5</v>
      </c>
      <c r="J2752" s="23" t="n">
        <f aca="false">IF(AND(E2752="Priority",ISNUMBER('Cost model'!N171)),'Cost model'!N171,'Cost model'!M171)</f>
        <v>40</v>
      </c>
      <c r="K2752" s="14" t="n">
        <f aca="false">J2752-H2752</f>
        <v>-1</v>
      </c>
      <c r="L2752" s="14" t="n">
        <f aca="false">G2752-H2752</f>
        <v>-16.5</v>
      </c>
    </row>
    <row r="2753" customFormat="false" ht="15" hidden="false" customHeight="false" outlineLevel="0" collapsed="false">
      <c r="A2753" s="2" t="s">
        <v>124</v>
      </c>
      <c r="B2753" s="2" t="s">
        <v>124</v>
      </c>
      <c r="C2753" s="2" t="s">
        <v>48</v>
      </c>
      <c r="D2753" s="2" t="s">
        <v>12</v>
      </c>
      <c r="E2753" s="2" t="s">
        <v>74</v>
      </c>
      <c r="F2753" s="2" t="s">
        <v>977</v>
      </c>
      <c r="G2753" s="14" t="n">
        <v>24.5</v>
      </c>
      <c r="H2753" s="14" t="n">
        <v>39.82</v>
      </c>
      <c r="I2753" s="14" t="n">
        <v>12.5</v>
      </c>
      <c r="J2753" s="23" t="n">
        <f aca="false">IF(AND(E2753="Priority",ISNUMBER('Cost model'!N321)),'Cost model'!N321,'Cost model'!M321)</f>
        <v>40</v>
      </c>
      <c r="K2753" s="14" t="n">
        <f aca="false">J2753-H2753</f>
        <v>0.18</v>
      </c>
      <c r="L2753" s="14" t="n">
        <f aca="false">G2753-H2753</f>
        <v>-15.32</v>
      </c>
    </row>
    <row r="2754" customFormat="false" ht="15" hidden="false" customHeight="false" outlineLevel="0" collapsed="false">
      <c r="A2754" s="2" t="s">
        <v>221</v>
      </c>
      <c r="B2754" s="2" t="s">
        <v>124</v>
      </c>
      <c r="C2754" s="2" t="s">
        <v>49</v>
      </c>
      <c r="D2754" s="2" t="s">
        <v>10</v>
      </c>
      <c r="E2754" s="2" t="s">
        <v>83</v>
      </c>
      <c r="F2754" s="2" t="s">
        <v>976</v>
      </c>
      <c r="G2754" s="14" t="n">
        <v>34.5</v>
      </c>
      <c r="H2754" s="14" t="n">
        <v>36.25</v>
      </c>
      <c r="I2754" s="14" t="n">
        <v>34.5</v>
      </c>
      <c r="J2754" s="23" t="n">
        <f aca="false">IF(AND(E2754="Priority",ISNUMBER('Cost model'!N799)),'Cost model'!N799,'Cost model'!M799)</f>
        <v>27.5</v>
      </c>
      <c r="K2754" s="14" t="n">
        <f aca="false">J2754-H2754</f>
        <v>-8.75</v>
      </c>
      <c r="L2754" s="14" t="n">
        <f aca="false">G2754-H2754</f>
        <v>-1.75</v>
      </c>
    </row>
    <row r="2755" customFormat="false" ht="15" hidden="false" customHeight="false" outlineLevel="0" collapsed="false">
      <c r="A2755" s="2" t="s">
        <v>142</v>
      </c>
      <c r="B2755" s="2" t="s">
        <v>142</v>
      </c>
      <c r="C2755" s="2" t="s">
        <v>48</v>
      </c>
      <c r="D2755" s="2" t="s">
        <v>12</v>
      </c>
      <c r="E2755" s="2" t="s">
        <v>83</v>
      </c>
      <c r="F2755" s="2" t="s">
        <v>977</v>
      </c>
      <c r="G2755" s="14" t="n">
        <v>19.5</v>
      </c>
      <c r="H2755" s="14" t="n">
        <v>41.11</v>
      </c>
      <c r="I2755" s="14" t="n">
        <v>19.5</v>
      </c>
      <c r="J2755" s="23" t="n">
        <f aca="false">IF(AND(E2755="Priority",ISNUMBER('Cost model'!N636)),'Cost model'!N636,'Cost model'!M636)</f>
        <v>55</v>
      </c>
      <c r="K2755" s="14" t="n">
        <f aca="false">J2755-H2755</f>
        <v>13.89</v>
      </c>
      <c r="L2755" s="14" t="n">
        <f aca="false">G2755-H2755</f>
        <v>-21.61</v>
      </c>
    </row>
    <row r="2756" customFormat="false" ht="15" hidden="false" customHeight="false" outlineLevel="0" collapsed="false">
      <c r="A2756" s="2" t="s">
        <v>142</v>
      </c>
      <c r="B2756" s="2" t="s">
        <v>174</v>
      </c>
      <c r="C2756" s="2" t="s">
        <v>48</v>
      </c>
      <c r="D2756" s="2" t="s">
        <v>10</v>
      </c>
      <c r="E2756" s="2" t="s">
        <v>74</v>
      </c>
      <c r="F2756" s="2" t="s">
        <v>976</v>
      </c>
      <c r="G2756" s="14" t="n">
        <v>12.5</v>
      </c>
      <c r="H2756" s="14" t="n">
        <v>8.78</v>
      </c>
      <c r="I2756" s="14" t="n">
        <v>14.5</v>
      </c>
      <c r="J2756" s="23" t="n">
        <f aca="false">IF(AND(E2756="Priority",ISNUMBER('Cost model'!N693)),'Cost model'!N693,'Cost model'!M693)</f>
        <v>11.5</v>
      </c>
      <c r="K2756" s="14" t="n">
        <f aca="false">J2756-H2756</f>
        <v>2.72</v>
      </c>
      <c r="L2756" s="14" t="n">
        <f aca="false">G2756-H2756</f>
        <v>3.72</v>
      </c>
    </row>
    <row r="2757" customFormat="false" ht="15" hidden="false" customHeight="false" outlineLevel="0" collapsed="false">
      <c r="A2757" s="2" t="s">
        <v>174</v>
      </c>
      <c r="B2757" s="2" t="s">
        <v>174</v>
      </c>
      <c r="C2757" s="2" t="s">
        <v>49</v>
      </c>
      <c r="D2757" s="2" t="s">
        <v>13</v>
      </c>
      <c r="E2757" s="2" t="s">
        <v>74</v>
      </c>
      <c r="F2757" s="2" t="s">
        <v>977</v>
      </c>
      <c r="G2757" s="14" t="n">
        <v>17.5</v>
      </c>
      <c r="H2757" s="14" t="n">
        <v>45.06</v>
      </c>
      <c r="I2757" s="14" t="n">
        <v>50</v>
      </c>
      <c r="J2757" s="23" t="n">
        <f aca="false">IF(AND(E2757="Priority",ISNUMBER('Cost model'!N175)),'Cost model'!N175,'Cost model'!M175)</f>
        <v>75</v>
      </c>
      <c r="K2757" s="14" t="n">
        <f aca="false">J2757-H2757</f>
        <v>29.94</v>
      </c>
      <c r="L2757" s="14" t="n">
        <f aca="false">G2757-H2757</f>
        <v>-27.56</v>
      </c>
    </row>
    <row r="2758" customFormat="false" ht="15" hidden="false" customHeight="false" outlineLevel="0" collapsed="false">
      <c r="A2758" s="2" t="s">
        <v>124</v>
      </c>
      <c r="B2758" s="2" t="s">
        <v>124</v>
      </c>
      <c r="C2758" s="2" t="s">
        <v>47</v>
      </c>
      <c r="D2758" s="2" t="s">
        <v>12</v>
      </c>
      <c r="E2758" s="2" t="s">
        <v>74</v>
      </c>
      <c r="F2758" s="2" t="s">
        <v>977</v>
      </c>
      <c r="G2758" s="14" t="n">
        <v>9.5</v>
      </c>
      <c r="H2758" s="14" t="n">
        <v>41</v>
      </c>
      <c r="I2758" s="14" t="n">
        <v>9.5</v>
      </c>
      <c r="J2758" s="23" t="n">
        <f aca="false">IF(AND(E2758="Priority",ISNUMBER('Cost model'!N320)),'Cost model'!N320,'Cost model'!M320)</f>
        <v>24.5</v>
      </c>
      <c r="K2758" s="14" t="n">
        <f aca="false">J2758-H2758</f>
        <v>-16.5</v>
      </c>
      <c r="L2758" s="14" t="n">
        <f aca="false">G2758-H2758</f>
        <v>-31.5</v>
      </c>
    </row>
    <row r="2759" customFormat="false" ht="15" hidden="false" customHeight="false" outlineLevel="0" collapsed="false">
      <c r="A2759" s="2" t="s">
        <v>124</v>
      </c>
      <c r="B2759" s="2" t="s">
        <v>124</v>
      </c>
      <c r="C2759" s="2" t="s">
        <v>47</v>
      </c>
      <c r="D2759" s="2" t="s">
        <v>12</v>
      </c>
      <c r="E2759" s="2" t="s">
        <v>74</v>
      </c>
      <c r="F2759" s="2" t="s">
        <v>977</v>
      </c>
      <c r="G2759" s="14" t="n">
        <v>9.5</v>
      </c>
      <c r="H2759" s="14" t="n">
        <v>27.43</v>
      </c>
      <c r="I2759" s="14" t="n">
        <v>9.5</v>
      </c>
      <c r="J2759" s="23" t="n">
        <f aca="false">IF(AND(E2759="Priority",ISNUMBER('Cost model'!N320)),'Cost model'!N320,'Cost model'!M320)</f>
        <v>24.5</v>
      </c>
      <c r="K2759" s="14" t="n">
        <f aca="false">J2759-H2759</f>
        <v>-2.93</v>
      </c>
      <c r="L2759" s="14" t="n">
        <f aca="false">G2759-H2759</f>
        <v>-17.93</v>
      </c>
    </row>
    <row r="2760" customFormat="false" ht="15" hidden="false" customHeight="false" outlineLevel="0" collapsed="false">
      <c r="A2760" s="2" t="s">
        <v>124</v>
      </c>
      <c r="B2760" s="2" t="s">
        <v>124</v>
      </c>
      <c r="C2760" s="2" t="s">
        <v>49</v>
      </c>
      <c r="D2760" s="2" t="s">
        <v>13</v>
      </c>
      <c r="E2760" s="2" t="s">
        <v>74</v>
      </c>
      <c r="F2760" s="2" t="s">
        <v>977</v>
      </c>
      <c r="G2760" s="14" t="n">
        <v>50</v>
      </c>
      <c r="H2760" s="14" t="n">
        <v>196.8</v>
      </c>
      <c r="I2760" s="14" t="n">
        <v>50</v>
      </c>
      <c r="J2760" s="23" t="n">
        <f aca="false">IF(AND(E2760="Priority",ISNUMBER('Cost model'!N325)),'Cost model'!N325,'Cost model'!M325)</f>
        <v>110</v>
      </c>
      <c r="K2760" s="14" t="n">
        <f aca="false">J2760-H2760</f>
        <v>-86.8</v>
      </c>
      <c r="L2760" s="14" t="n">
        <f aca="false">G2760-H2760</f>
        <v>-146.8</v>
      </c>
    </row>
    <row r="2761" customFormat="false" ht="15" hidden="false" customHeight="false" outlineLevel="0" collapsed="false">
      <c r="A2761" s="2" t="s">
        <v>221</v>
      </c>
      <c r="B2761" s="2" t="s">
        <v>221</v>
      </c>
      <c r="C2761" s="2" t="s">
        <v>49</v>
      </c>
      <c r="D2761" s="2" t="s">
        <v>12</v>
      </c>
      <c r="E2761" s="2" t="s">
        <v>83</v>
      </c>
      <c r="F2761" s="2" t="s">
        <v>977</v>
      </c>
      <c r="G2761" s="14" t="n">
        <v>29.5</v>
      </c>
      <c r="H2761" s="14" t="n">
        <v>153.18</v>
      </c>
      <c r="I2761" s="14" t="n">
        <v>29.5</v>
      </c>
      <c r="J2761" s="23" t="n">
        <f aca="false">IF(AND(E2761="Priority",ISNUMBER('Cost model'!N742)),'Cost model'!N742,'Cost model'!M742)</f>
        <v>80</v>
      </c>
      <c r="K2761" s="14" t="n">
        <f aca="false">J2761-H2761</f>
        <v>-73.18</v>
      </c>
      <c r="L2761" s="14" t="n">
        <f aca="false">G2761-H2761</f>
        <v>-123.68</v>
      </c>
    </row>
    <row r="2762" customFormat="false" ht="15" hidden="false" customHeight="false" outlineLevel="0" collapsed="false">
      <c r="A2762" s="2" t="s">
        <v>123</v>
      </c>
      <c r="B2762" s="2" t="s">
        <v>174</v>
      </c>
      <c r="C2762" s="2" t="s">
        <v>47</v>
      </c>
      <c r="D2762" s="2" t="s">
        <v>10</v>
      </c>
      <c r="E2762" s="2" t="s">
        <v>74</v>
      </c>
      <c r="F2762" s="2" t="s">
        <v>976</v>
      </c>
      <c r="G2762" s="14" t="n">
        <v>14.5</v>
      </c>
      <c r="H2762" s="14" t="n">
        <v>8.87</v>
      </c>
      <c r="I2762" s="14" t="n">
        <v>14.5</v>
      </c>
      <c r="J2762" s="23" t="n">
        <f aca="false">IF(AND(E2762="Priority",ISNUMBER('Cost model'!N47)),'Cost model'!N47,'Cost model'!M47)</f>
        <v>12.5</v>
      </c>
      <c r="K2762" s="14" t="n">
        <f aca="false">J2762-H2762</f>
        <v>3.63</v>
      </c>
      <c r="L2762" s="14" t="n">
        <f aca="false">G2762-H2762</f>
        <v>5.63</v>
      </c>
    </row>
    <row r="2763" customFormat="false" ht="15" hidden="false" customHeight="false" outlineLevel="0" collapsed="false">
      <c r="A2763" s="2" t="s">
        <v>124</v>
      </c>
      <c r="B2763" s="2" t="s">
        <v>124</v>
      </c>
      <c r="C2763" s="2" t="s">
        <v>48</v>
      </c>
      <c r="D2763" s="2" t="s">
        <v>14</v>
      </c>
      <c r="E2763" s="2" t="s">
        <v>74</v>
      </c>
      <c r="F2763" s="2" t="s">
        <v>977</v>
      </c>
      <c r="G2763" s="14" t="n">
        <v>85</v>
      </c>
      <c r="H2763" s="14" t="n">
        <v>170.78</v>
      </c>
      <c r="I2763" s="14" t="n">
        <v>45</v>
      </c>
      <c r="J2763" s="23" t="n">
        <f aca="false">IF(AND(E2763="Priority",ISNUMBER('Cost model'!N327)),'Cost model'!N327,'Cost model'!M327)</f>
        <v>130</v>
      </c>
      <c r="K2763" s="14" t="n">
        <f aca="false">J2763-H2763</f>
        <v>-40.78</v>
      </c>
      <c r="L2763" s="14" t="n">
        <f aca="false">G2763-H2763</f>
        <v>-85.78</v>
      </c>
    </row>
    <row r="2764" customFormat="false" ht="15" hidden="false" customHeight="false" outlineLevel="0" collapsed="false">
      <c r="A2764" s="2" t="s">
        <v>174</v>
      </c>
      <c r="B2764" s="2" t="s">
        <v>174</v>
      </c>
      <c r="C2764" s="2" t="s">
        <v>48</v>
      </c>
      <c r="D2764" s="2" t="s">
        <v>12</v>
      </c>
      <c r="E2764" s="2" t="s">
        <v>74</v>
      </c>
      <c r="F2764" s="2" t="s">
        <v>977</v>
      </c>
      <c r="G2764" s="14" t="n">
        <v>12.5</v>
      </c>
      <c r="H2764" s="14" t="n">
        <v>57.5</v>
      </c>
      <c r="I2764" s="14" t="n">
        <v>12.5</v>
      </c>
      <c r="J2764" s="23" t="n">
        <f aca="false">IF(AND(E2764="Priority",ISNUMBER('Cost model'!N171)),'Cost model'!N171,'Cost model'!M171)</f>
        <v>40</v>
      </c>
      <c r="K2764" s="14" t="n">
        <f aca="false">J2764-H2764</f>
        <v>-17.5</v>
      </c>
      <c r="L2764" s="14" t="n">
        <f aca="false">G2764-H2764</f>
        <v>-45</v>
      </c>
    </row>
    <row r="2765" customFormat="false" ht="15" hidden="false" customHeight="false" outlineLevel="0" collapsed="false">
      <c r="A2765" s="2" t="s">
        <v>124</v>
      </c>
      <c r="B2765" s="2" t="s">
        <v>124</v>
      </c>
      <c r="C2765" s="2" t="s">
        <v>47</v>
      </c>
      <c r="D2765" s="2" t="s">
        <v>10</v>
      </c>
      <c r="E2765" s="2" t="s">
        <v>83</v>
      </c>
      <c r="F2765" s="2" t="s">
        <v>977</v>
      </c>
      <c r="G2765" s="14" t="n">
        <v>14.5</v>
      </c>
      <c r="H2765" s="14" t="n">
        <v>24.5</v>
      </c>
      <c r="I2765" s="14" t="n">
        <v>14.5</v>
      </c>
      <c r="J2765" s="23" t="n">
        <f aca="false">IF(AND(E2765="Priority",ISNUMBER('Cost model'!N317)),'Cost model'!N317,'Cost model'!M317)</f>
        <v>15.5</v>
      </c>
      <c r="K2765" s="14" t="n">
        <f aca="false">J2765-H2765</f>
        <v>-9</v>
      </c>
      <c r="L2765" s="14" t="n">
        <f aca="false">G2765-H2765</f>
        <v>-10</v>
      </c>
    </row>
    <row r="2766" customFormat="false" ht="15" hidden="false" customHeight="false" outlineLevel="0" collapsed="false">
      <c r="A2766" s="2" t="s">
        <v>124</v>
      </c>
      <c r="B2766" s="2" t="s">
        <v>124</v>
      </c>
      <c r="C2766" s="2" t="s">
        <v>48</v>
      </c>
      <c r="D2766" s="2" t="s">
        <v>12</v>
      </c>
      <c r="E2766" s="2" t="s">
        <v>74</v>
      </c>
      <c r="F2766" s="2" t="s">
        <v>977</v>
      </c>
      <c r="G2766" s="14" t="n">
        <v>12.5</v>
      </c>
      <c r="H2766" s="14" t="n">
        <v>11.97</v>
      </c>
      <c r="I2766" s="14" t="n">
        <v>12.5</v>
      </c>
      <c r="J2766" s="23" t="n">
        <f aca="false">IF(AND(E2766="Priority",ISNUMBER('Cost model'!N321)),'Cost model'!N321,'Cost model'!M321)</f>
        <v>40</v>
      </c>
      <c r="K2766" s="14" t="n">
        <f aca="false">J2766-H2766</f>
        <v>28.03</v>
      </c>
      <c r="L2766" s="14" t="n">
        <f aca="false">G2766-H2766</f>
        <v>0.529999999999999</v>
      </c>
    </row>
    <row r="2767" customFormat="false" ht="15" hidden="false" customHeight="false" outlineLevel="0" collapsed="false">
      <c r="A2767" s="2" t="s">
        <v>124</v>
      </c>
      <c r="B2767" s="2" t="s">
        <v>124</v>
      </c>
      <c r="C2767" s="2" t="s">
        <v>48</v>
      </c>
      <c r="D2767" s="2" t="s">
        <v>12</v>
      </c>
      <c r="E2767" s="2" t="s">
        <v>74</v>
      </c>
      <c r="F2767" s="2" t="s">
        <v>977</v>
      </c>
      <c r="G2767" s="14" t="n">
        <v>12.5</v>
      </c>
      <c r="H2767" s="14" t="n">
        <v>27.71</v>
      </c>
      <c r="I2767" s="14" t="n">
        <v>12.5</v>
      </c>
      <c r="J2767" s="23" t="n">
        <f aca="false">IF(AND(E2767="Priority",ISNUMBER('Cost model'!N321)),'Cost model'!N321,'Cost model'!M321)</f>
        <v>40</v>
      </c>
      <c r="K2767" s="14" t="n">
        <f aca="false">J2767-H2767</f>
        <v>12.29</v>
      </c>
      <c r="L2767" s="14" t="n">
        <f aca="false">G2767-H2767</f>
        <v>-15.21</v>
      </c>
    </row>
    <row r="2768" customFormat="false" ht="15" hidden="false" customHeight="false" outlineLevel="0" collapsed="false">
      <c r="A2768" s="2" t="s">
        <v>142</v>
      </c>
      <c r="B2768" s="2" t="s">
        <v>174</v>
      </c>
      <c r="C2768" s="2" t="s">
        <v>48</v>
      </c>
      <c r="D2768" s="2" t="s">
        <v>12</v>
      </c>
      <c r="E2768" s="2" t="s">
        <v>74</v>
      </c>
      <c r="F2768" s="2" t="s">
        <v>976</v>
      </c>
      <c r="G2768" s="14" t="n">
        <v>12.5</v>
      </c>
      <c r="H2768" s="14" t="n">
        <v>39.34</v>
      </c>
      <c r="I2768" s="14" t="n">
        <v>19.5</v>
      </c>
      <c r="J2768" s="23" t="n">
        <f aca="false">IF(AND(E2768="Priority",ISNUMBER('Cost model'!N696)),'Cost model'!N696,'Cost model'!M696)</f>
        <v>45</v>
      </c>
      <c r="K2768" s="14" t="n">
        <f aca="false">J2768-H2768</f>
        <v>5.66</v>
      </c>
      <c r="L2768" s="14" t="n">
        <f aca="false">G2768-H2768</f>
        <v>-26.84</v>
      </c>
    </row>
    <row r="2769" customFormat="false" ht="15" hidden="false" customHeight="false" outlineLevel="0" collapsed="false">
      <c r="A2769" s="2" t="s">
        <v>124</v>
      </c>
      <c r="B2769" s="2" t="s">
        <v>124</v>
      </c>
      <c r="C2769" s="2" t="s">
        <v>49</v>
      </c>
      <c r="D2769" s="2" t="s">
        <v>12</v>
      </c>
      <c r="E2769" s="2" t="s">
        <v>74</v>
      </c>
      <c r="F2769" s="2" t="s">
        <v>977</v>
      </c>
      <c r="G2769" s="14" t="n">
        <v>19.5</v>
      </c>
      <c r="H2769" s="14" t="n">
        <v>79.94</v>
      </c>
      <c r="I2769" s="14" t="n">
        <v>19.5</v>
      </c>
      <c r="J2769" s="23" t="n">
        <f aca="false">IF(AND(E2769="Priority",ISNUMBER('Cost model'!N322)),'Cost model'!N322,'Cost model'!M322)</f>
        <v>50</v>
      </c>
      <c r="K2769" s="14" t="n">
        <f aca="false">J2769-H2769</f>
        <v>-29.94</v>
      </c>
      <c r="L2769" s="14" t="n">
        <f aca="false">G2769-H2769</f>
        <v>-60.44</v>
      </c>
    </row>
    <row r="2770" customFormat="false" ht="15" hidden="false" customHeight="false" outlineLevel="0" collapsed="false">
      <c r="A2770" s="2" t="s">
        <v>174</v>
      </c>
      <c r="B2770" s="2" t="s">
        <v>174</v>
      </c>
      <c r="C2770" s="2" t="s">
        <v>48</v>
      </c>
      <c r="D2770" s="2" t="s">
        <v>12</v>
      </c>
      <c r="E2770" s="2" t="s">
        <v>74</v>
      </c>
      <c r="F2770" s="2" t="s">
        <v>977</v>
      </c>
      <c r="G2770" s="14" t="n">
        <v>12.5</v>
      </c>
      <c r="H2770" s="14" t="n">
        <v>42.71</v>
      </c>
      <c r="I2770" s="14" t="n">
        <v>12.5</v>
      </c>
      <c r="J2770" s="23" t="n">
        <f aca="false">IF(AND(E2770="Priority",ISNUMBER('Cost model'!N171)),'Cost model'!N171,'Cost model'!M171)</f>
        <v>40</v>
      </c>
      <c r="K2770" s="14" t="n">
        <f aca="false">J2770-H2770</f>
        <v>-2.71</v>
      </c>
      <c r="L2770" s="14" t="n">
        <f aca="false">G2770-H2770</f>
        <v>-30.21</v>
      </c>
    </row>
    <row r="2771" customFormat="false" ht="15" hidden="false" customHeight="false" outlineLevel="0" collapsed="false">
      <c r="A2771" s="2" t="s">
        <v>221</v>
      </c>
      <c r="B2771" s="2" t="s">
        <v>221</v>
      </c>
      <c r="C2771" s="2" t="s">
        <v>48</v>
      </c>
      <c r="D2771" s="2" t="s">
        <v>13</v>
      </c>
      <c r="E2771" s="2" t="s">
        <v>74</v>
      </c>
      <c r="F2771" s="2" t="s">
        <v>977</v>
      </c>
      <c r="G2771" s="14" t="n">
        <v>24.5</v>
      </c>
      <c r="H2771" s="14" t="n">
        <v>106.18</v>
      </c>
      <c r="I2771" s="14" t="n">
        <v>24.5</v>
      </c>
      <c r="J2771" s="23" t="n">
        <f aca="false">IF(AND(E2771="Priority",ISNUMBER('Cost model'!N744)),'Cost model'!N744,'Cost model'!M744)</f>
        <v>80</v>
      </c>
      <c r="K2771" s="14" t="n">
        <f aca="false">J2771-H2771</f>
        <v>-26.18</v>
      </c>
      <c r="L2771" s="14" t="n">
        <f aca="false">G2771-H2771</f>
        <v>-81.68</v>
      </c>
    </row>
    <row r="2772" customFormat="false" ht="15" hidden="false" customHeight="false" outlineLevel="0" collapsed="false">
      <c r="A2772" s="2" t="s">
        <v>174</v>
      </c>
      <c r="B2772" s="2" t="s">
        <v>174</v>
      </c>
      <c r="C2772" s="2" t="s">
        <v>47</v>
      </c>
      <c r="D2772" s="2" t="s">
        <v>13</v>
      </c>
      <c r="E2772" s="2" t="s">
        <v>83</v>
      </c>
      <c r="F2772" s="2" t="s">
        <v>977</v>
      </c>
      <c r="G2772" s="14" t="n">
        <v>45</v>
      </c>
      <c r="H2772" s="14" t="n">
        <v>29.07</v>
      </c>
      <c r="I2772" s="14" t="n">
        <v>45</v>
      </c>
      <c r="J2772" s="23" t="n">
        <f aca="false">IF(AND(E2772="Priority",ISNUMBER('Cost model'!N173)),'Cost model'!N173,'Cost model'!M173)</f>
        <v>85</v>
      </c>
      <c r="K2772" s="14" t="n">
        <f aca="false">J2772-H2772</f>
        <v>55.93</v>
      </c>
      <c r="L2772" s="14" t="n">
        <f aca="false">G2772-H2772</f>
        <v>15.93</v>
      </c>
    </row>
    <row r="2773" customFormat="false" ht="15" hidden="false" customHeight="false" outlineLevel="0" collapsed="false">
      <c r="A2773" s="2" t="s">
        <v>124</v>
      </c>
      <c r="B2773" s="2" t="s">
        <v>124</v>
      </c>
      <c r="C2773" s="2" t="s">
        <v>48</v>
      </c>
      <c r="D2773" s="2" t="s">
        <v>12</v>
      </c>
      <c r="E2773" s="2" t="s">
        <v>83</v>
      </c>
      <c r="F2773" s="2" t="s">
        <v>977</v>
      </c>
      <c r="G2773" s="14" t="n">
        <v>19.5</v>
      </c>
      <c r="H2773" s="14" t="n">
        <v>52.75</v>
      </c>
      <c r="I2773" s="14" t="n">
        <v>19.5</v>
      </c>
      <c r="J2773" s="23" t="n">
        <f aca="false">IF(AND(E2773="Priority",ISNUMBER('Cost model'!N321)),'Cost model'!N321,'Cost model'!M321)</f>
        <v>55</v>
      </c>
      <c r="K2773" s="14" t="n">
        <f aca="false">J2773-H2773</f>
        <v>2.25</v>
      </c>
      <c r="L2773" s="14" t="n">
        <f aca="false">G2773-H2773</f>
        <v>-33.25</v>
      </c>
    </row>
    <row r="2774" customFormat="false" ht="15" hidden="false" customHeight="false" outlineLevel="0" collapsed="false">
      <c r="A2774" s="2" t="s">
        <v>174</v>
      </c>
      <c r="B2774" s="2" t="s">
        <v>174</v>
      </c>
      <c r="C2774" s="2" t="s">
        <v>47</v>
      </c>
      <c r="D2774" s="2" t="s">
        <v>10</v>
      </c>
      <c r="E2774" s="2" t="s">
        <v>74</v>
      </c>
      <c r="F2774" s="2" t="s">
        <v>977</v>
      </c>
      <c r="G2774" s="14" t="n">
        <v>9.5</v>
      </c>
      <c r="H2774" s="14" t="n">
        <v>25.58</v>
      </c>
      <c r="I2774" s="14" t="n">
        <v>9.5</v>
      </c>
      <c r="J2774" s="23" t="n">
        <f aca="false">IF(AND(E2774="Priority",ISNUMBER('Cost model'!N167)),'Cost model'!N167,'Cost model'!M167)</f>
        <v>8.5</v>
      </c>
      <c r="K2774" s="14" t="n">
        <f aca="false">J2774-H2774</f>
        <v>-17.08</v>
      </c>
      <c r="L2774" s="14" t="n">
        <f aca="false">G2774-H2774</f>
        <v>-16.08</v>
      </c>
    </row>
    <row r="2775" customFormat="false" ht="15" hidden="false" customHeight="false" outlineLevel="0" collapsed="false">
      <c r="A2775" s="2" t="s">
        <v>221</v>
      </c>
      <c r="B2775" s="2" t="s">
        <v>221</v>
      </c>
      <c r="C2775" s="2" t="s">
        <v>49</v>
      </c>
      <c r="D2775" s="2" t="s">
        <v>14</v>
      </c>
      <c r="E2775" s="2" t="s">
        <v>74</v>
      </c>
      <c r="F2775" s="2" t="s">
        <v>977</v>
      </c>
      <c r="G2775" s="14" t="n">
        <v>95</v>
      </c>
      <c r="H2775" s="14" t="n">
        <v>349.19</v>
      </c>
      <c r="I2775" s="14" t="n">
        <v>125</v>
      </c>
      <c r="J2775" s="23" t="n">
        <f aca="false">IF(AND(E2775="Priority",ISNUMBER('Cost model'!N748)),'Cost model'!N748,'Cost model'!M748)</f>
        <v>235</v>
      </c>
      <c r="K2775" s="14" t="n">
        <f aca="false">J2775-H2775</f>
        <v>-114.19</v>
      </c>
      <c r="L2775" s="14" t="n">
        <f aca="false">G2775-H2775</f>
        <v>-254.19</v>
      </c>
    </row>
    <row r="2776" customFormat="false" ht="15" hidden="false" customHeight="false" outlineLevel="0" collapsed="false">
      <c r="A2776" s="2" t="s">
        <v>174</v>
      </c>
      <c r="B2776" s="2" t="s">
        <v>174</v>
      </c>
      <c r="C2776" s="2" t="s">
        <v>47</v>
      </c>
      <c r="D2776" s="2" t="s">
        <v>10</v>
      </c>
      <c r="E2776" s="2" t="s">
        <v>74</v>
      </c>
      <c r="F2776" s="2" t="s">
        <v>977</v>
      </c>
      <c r="G2776" s="14" t="n">
        <v>9.5</v>
      </c>
      <c r="H2776" s="14" t="n">
        <v>7.98</v>
      </c>
      <c r="I2776" s="14" t="n">
        <v>9.5</v>
      </c>
      <c r="J2776" s="23" t="n">
        <f aca="false">IF(AND(E2776="Priority",ISNUMBER('Cost model'!N167)),'Cost model'!N167,'Cost model'!M167)</f>
        <v>8.5</v>
      </c>
      <c r="K2776" s="14" t="n">
        <f aca="false">J2776-H2776</f>
        <v>0.52</v>
      </c>
      <c r="L2776" s="14" t="n">
        <f aca="false">G2776-H2776</f>
        <v>1.52</v>
      </c>
    </row>
    <row r="2777" customFormat="false" ht="15" hidden="false" customHeight="false" outlineLevel="0" collapsed="false">
      <c r="A2777" s="2" t="s">
        <v>174</v>
      </c>
      <c r="B2777" s="2" t="s">
        <v>174</v>
      </c>
      <c r="C2777" s="2" t="s">
        <v>49</v>
      </c>
      <c r="D2777" s="2" t="s">
        <v>12</v>
      </c>
      <c r="E2777" s="2" t="s">
        <v>83</v>
      </c>
      <c r="F2777" s="2" t="s">
        <v>977</v>
      </c>
      <c r="G2777" s="14" t="n">
        <v>29.5</v>
      </c>
      <c r="H2777" s="14" t="n">
        <v>62.1</v>
      </c>
      <c r="I2777" s="14" t="n">
        <v>29.5</v>
      </c>
      <c r="J2777" s="23" t="n">
        <f aca="false">IF(AND(E2777="Priority",ISNUMBER('Cost model'!N172)),'Cost model'!N172,'Cost model'!M172)</f>
        <v>60</v>
      </c>
      <c r="K2777" s="14" t="n">
        <f aca="false">J2777-H2777</f>
        <v>-2.1</v>
      </c>
      <c r="L2777" s="14" t="n">
        <f aca="false">G2777-H2777</f>
        <v>-32.6</v>
      </c>
    </row>
    <row r="2778" customFormat="false" ht="15" hidden="false" customHeight="false" outlineLevel="0" collapsed="false">
      <c r="A2778" s="2" t="s">
        <v>124</v>
      </c>
      <c r="B2778" s="2" t="s">
        <v>124</v>
      </c>
      <c r="C2778" s="2" t="s">
        <v>47</v>
      </c>
      <c r="D2778" s="2" t="s">
        <v>10</v>
      </c>
      <c r="E2778" s="2" t="s">
        <v>74</v>
      </c>
      <c r="F2778" s="2" t="s">
        <v>977</v>
      </c>
      <c r="G2778" s="14" t="n">
        <v>9.5</v>
      </c>
      <c r="H2778" s="14" t="n">
        <v>7.21</v>
      </c>
      <c r="I2778" s="14" t="n">
        <v>9.5</v>
      </c>
      <c r="J2778" s="23" t="n">
        <f aca="false">IF(AND(E2778="Priority",ISNUMBER('Cost model'!N317)),'Cost model'!N317,'Cost model'!M317)</f>
        <v>10.5</v>
      </c>
      <c r="K2778" s="14" t="n">
        <f aca="false">J2778-H2778</f>
        <v>3.29</v>
      </c>
      <c r="L2778" s="14" t="n">
        <f aca="false">G2778-H2778</f>
        <v>2.29</v>
      </c>
    </row>
    <row r="2779" customFormat="false" ht="15" hidden="false" customHeight="false" outlineLevel="0" collapsed="false">
      <c r="A2779" s="2" t="s">
        <v>124</v>
      </c>
      <c r="B2779" s="2" t="s">
        <v>174</v>
      </c>
      <c r="C2779" s="2" t="s">
        <v>48</v>
      </c>
      <c r="D2779" s="2" t="s">
        <v>10</v>
      </c>
      <c r="E2779" s="2" t="s">
        <v>74</v>
      </c>
      <c r="F2779" s="2" t="s">
        <v>976</v>
      </c>
      <c r="G2779" s="14" t="n">
        <v>12.5</v>
      </c>
      <c r="H2779" s="14" t="n">
        <v>13.28</v>
      </c>
      <c r="I2779" s="14" t="n">
        <v>14.5</v>
      </c>
      <c r="J2779" s="23" t="n">
        <f aca="false">IF(AND(E2779="Priority",ISNUMBER('Cost model'!N363)),'Cost model'!N363,'Cost model'!M363)</f>
        <v>15.5</v>
      </c>
      <c r="K2779" s="14" t="n">
        <f aca="false">J2779-H2779</f>
        <v>2.22</v>
      </c>
      <c r="L2779" s="14" t="n">
        <f aca="false">G2779-H2779</f>
        <v>-0.779999999999999</v>
      </c>
    </row>
    <row r="2780" customFormat="false" ht="15" hidden="false" customHeight="false" outlineLevel="0" collapsed="false">
      <c r="A2780" s="2" t="s">
        <v>174</v>
      </c>
      <c r="B2780" s="2" t="s">
        <v>174</v>
      </c>
      <c r="C2780" s="2" t="s">
        <v>47</v>
      </c>
      <c r="D2780" s="2" t="s">
        <v>12</v>
      </c>
      <c r="E2780" s="2" t="s">
        <v>74</v>
      </c>
      <c r="F2780" s="2" t="s">
        <v>977</v>
      </c>
      <c r="G2780" s="14" t="n">
        <v>9.5</v>
      </c>
      <c r="H2780" s="14" t="n">
        <v>24.5</v>
      </c>
      <c r="I2780" s="14" t="n">
        <v>9.5</v>
      </c>
      <c r="J2780" s="23" t="n">
        <f aca="false">IF(AND(E2780="Priority",ISNUMBER('Cost model'!N170)),'Cost model'!N170,'Cost model'!M170)</f>
        <v>25.5</v>
      </c>
      <c r="K2780" s="14" t="n">
        <f aca="false">J2780-H2780</f>
        <v>1</v>
      </c>
      <c r="L2780" s="14" t="n">
        <f aca="false">G2780-H2780</f>
        <v>-15</v>
      </c>
    </row>
    <row r="2781" customFormat="false" ht="15" hidden="false" customHeight="false" outlineLevel="0" collapsed="false">
      <c r="A2781" s="2" t="s">
        <v>174</v>
      </c>
      <c r="B2781" s="2" t="s">
        <v>174</v>
      </c>
      <c r="C2781" s="2" t="s">
        <v>48</v>
      </c>
      <c r="D2781" s="2" t="s">
        <v>10</v>
      </c>
      <c r="E2781" s="2" t="s">
        <v>74</v>
      </c>
      <c r="F2781" s="2" t="s">
        <v>977</v>
      </c>
      <c r="G2781" s="14" t="n">
        <v>12.5</v>
      </c>
      <c r="H2781" s="14" t="n">
        <v>17.11</v>
      </c>
      <c r="I2781" s="14" t="n">
        <v>12.5</v>
      </c>
      <c r="J2781" s="23" t="n">
        <f aca="false">IF(AND(E2781="Priority",ISNUMBER('Cost model'!N168)),'Cost model'!N168,'Cost model'!M168)</f>
        <v>13.5</v>
      </c>
      <c r="K2781" s="14" t="n">
        <f aca="false">J2781-H2781</f>
        <v>-3.61</v>
      </c>
      <c r="L2781" s="14" t="n">
        <f aca="false">G2781-H2781</f>
        <v>-4.61</v>
      </c>
    </row>
    <row r="2782" customFormat="false" ht="15" hidden="false" customHeight="false" outlineLevel="0" collapsed="false">
      <c r="A2782" s="2" t="s">
        <v>174</v>
      </c>
      <c r="B2782" s="2" t="s">
        <v>174</v>
      </c>
      <c r="C2782" s="2" t="s">
        <v>48</v>
      </c>
      <c r="D2782" s="2" t="s">
        <v>12</v>
      </c>
      <c r="E2782" s="2" t="s">
        <v>74</v>
      </c>
      <c r="F2782" s="2" t="s">
        <v>977</v>
      </c>
      <c r="G2782" s="14" t="n">
        <v>12.5</v>
      </c>
      <c r="H2782" s="14" t="n">
        <v>32.54</v>
      </c>
      <c r="I2782" s="14" t="n">
        <v>12.5</v>
      </c>
      <c r="J2782" s="23" t="n">
        <f aca="false">IF(AND(E2782="Priority",ISNUMBER('Cost model'!N171)),'Cost model'!N171,'Cost model'!M171)</f>
        <v>40</v>
      </c>
      <c r="K2782" s="14" t="n">
        <f aca="false">J2782-H2782</f>
        <v>7.46</v>
      </c>
      <c r="L2782" s="14" t="n">
        <f aca="false">G2782-H2782</f>
        <v>-20.04</v>
      </c>
    </row>
    <row r="2783" customFormat="false" ht="15" hidden="false" customHeight="false" outlineLevel="0" collapsed="false">
      <c r="A2783" s="2" t="s">
        <v>174</v>
      </c>
      <c r="B2783" s="2" t="s">
        <v>124</v>
      </c>
      <c r="C2783" s="2" t="s">
        <v>47</v>
      </c>
      <c r="D2783" s="2" t="s">
        <v>10</v>
      </c>
      <c r="E2783" s="2" t="s">
        <v>74</v>
      </c>
      <c r="F2783" s="2" t="s">
        <v>976</v>
      </c>
      <c r="G2783" s="14" t="n">
        <v>9.5</v>
      </c>
      <c r="H2783" s="14" t="n">
        <v>12.4</v>
      </c>
      <c r="I2783" s="14" t="n">
        <v>9.5</v>
      </c>
      <c r="J2783" s="23" t="n">
        <f aca="false">IF(AND(E2783="Priority",ISNUMBER('Cost model'!N107)),'Cost model'!N107,'Cost model'!M107)</f>
        <v>12.5</v>
      </c>
      <c r="K2783" s="14" t="n">
        <f aca="false">J2783-H2783</f>
        <v>0.0999999999999996</v>
      </c>
      <c r="L2783" s="14" t="n">
        <f aca="false">G2783-H2783</f>
        <v>-2.9</v>
      </c>
    </row>
    <row r="2784" customFormat="false" ht="15" hidden="false" customHeight="false" outlineLevel="0" collapsed="false">
      <c r="A2784" s="2" t="s">
        <v>221</v>
      </c>
      <c r="B2784" s="2" t="s">
        <v>124</v>
      </c>
      <c r="C2784" s="2" t="s">
        <v>47</v>
      </c>
      <c r="D2784" s="2" t="s">
        <v>12</v>
      </c>
      <c r="E2784" s="2" t="s">
        <v>74</v>
      </c>
      <c r="F2784" s="2" t="s">
        <v>976</v>
      </c>
      <c r="G2784" s="14" t="n">
        <v>19.5</v>
      </c>
      <c r="H2784" s="14" t="n">
        <v>67.35</v>
      </c>
      <c r="I2784" s="14" t="n">
        <v>24.5</v>
      </c>
      <c r="J2784" s="23" t="n">
        <f aca="false">IF(AND(E2784="Priority",ISNUMBER('Cost model'!N800)),'Cost model'!N800,'Cost model'!M800)</f>
        <v>45</v>
      </c>
      <c r="K2784" s="14" t="n">
        <f aca="false">J2784-H2784</f>
        <v>-22.35</v>
      </c>
      <c r="L2784" s="14" t="n">
        <f aca="false">G2784-H2784</f>
        <v>-47.85</v>
      </c>
    </row>
    <row r="2785" customFormat="false" ht="15" hidden="false" customHeight="false" outlineLevel="0" collapsed="false">
      <c r="A2785" s="2" t="s">
        <v>174</v>
      </c>
      <c r="B2785" s="2" t="s">
        <v>142</v>
      </c>
      <c r="C2785" s="2" t="s">
        <v>47</v>
      </c>
      <c r="D2785" s="2" t="s">
        <v>10</v>
      </c>
      <c r="E2785" s="2" t="s">
        <v>74</v>
      </c>
      <c r="F2785" s="2" t="s">
        <v>976</v>
      </c>
      <c r="G2785" s="14" t="n">
        <v>9.5</v>
      </c>
      <c r="H2785" s="14" t="n">
        <v>11.57</v>
      </c>
      <c r="I2785" s="14" t="n">
        <v>9.5</v>
      </c>
      <c r="J2785" s="23" t="n">
        <f aca="false">IF(AND(E2785="Priority",ISNUMBER('Cost model'!N122)),'Cost model'!N122,'Cost model'!M122)</f>
        <v>13.5</v>
      </c>
      <c r="K2785" s="14" t="n">
        <f aca="false">J2785-H2785</f>
        <v>1.93</v>
      </c>
      <c r="L2785" s="14" t="n">
        <f aca="false">G2785-H2785</f>
        <v>-2.07</v>
      </c>
    </row>
    <row r="2786" customFormat="false" ht="15" hidden="false" customHeight="false" outlineLevel="0" collapsed="false">
      <c r="A2786" s="2" t="s">
        <v>174</v>
      </c>
      <c r="B2786" s="2" t="s">
        <v>221</v>
      </c>
      <c r="C2786" s="2" t="s">
        <v>48</v>
      </c>
      <c r="D2786" s="2" t="s">
        <v>12</v>
      </c>
      <c r="E2786" s="2" t="s">
        <v>74</v>
      </c>
      <c r="F2786" s="2" t="s">
        <v>976</v>
      </c>
      <c r="G2786" s="14" t="n">
        <v>24.5</v>
      </c>
      <c r="H2786" s="14" t="n">
        <v>22.84</v>
      </c>
      <c r="I2786" s="14" t="n">
        <v>24.5</v>
      </c>
      <c r="J2786" s="23" t="n">
        <f aca="false">IF(AND(E2786="Priority",ISNUMBER('Cost model'!N156)),'Cost model'!N156,'Cost model'!M156)</f>
        <v>60</v>
      </c>
      <c r="K2786" s="14" t="n">
        <f aca="false">J2786-H2786</f>
        <v>37.16</v>
      </c>
      <c r="L2786" s="14" t="n">
        <f aca="false">G2786-H2786</f>
        <v>1.66</v>
      </c>
    </row>
    <row r="2787" customFormat="false" ht="15" hidden="false" customHeight="false" outlineLevel="0" collapsed="false">
      <c r="A2787" s="2" t="s">
        <v>221</v>
      </c>
      <c r="B2787" s="2" t="s">
        <v>221</v>
      </c>
      <c r="C2787" s="2" t="s">
        <v>47</v>
      </c>
      <c r="D2787" s="2" t="s">
        <v>14</v>
      </c>
      <c r="E2787" s="2" t="s">
        <v>74</v>
      </c>
      <c r="F2787" s="2" t="s">
        <v>977</v>
      </c>
      <c r="G2787" s="14" t="n">
        <v>19.5</v>
      </c>
      <c r="H2787" s="14" t="n">
        <v>87.66</v>
      </c>
      <c r="I2787" s="14" t="n">
        <v>25</v>
      </c>
      <c r="J2787" s="23" t="n">
        <f aca="false">IF(AND(E2787="Priority",ISNUMBER('Cost model'!N746)),'Cost model'!N746,'Cost model'!M746)</f>
        <v>100</v>
      </c>
      <c r="K2787" s="14" t="n">
        <f aca="false">J2787-H2787</f>
        <v>12.34</v>
      </c>
      <c r="L2787" s="14" t="n">
        <f aca="false">G2787-H2787</f>
        <v>-68.16</v>
      </c>
    </row>
    <row r="2788" customFormat="false" ht="15" hidden="false" customHeight="false" outlineLevel="0" collapsed="false">
      <c r="A2788" s="2" t="s">
        <v>174</v>
      </c>
      <c r="B2788" s="2" t="s">
        <v>124</v>
      </c>
      <c r="C2788" s="2" t="s">
        <v>47</v>
      </c>
      <c r="D2788" s="2" t="s">
        <v>10</v>
      </c>
      <c r="E2788" s="2" t="s">
        <v>74</v>
      </c>
      <c r="F2788" s="2" t="s">
        <v>976</v>
      </c>
      <c r="G2788" s="14" t="n">
        <v>9.5</v>
      </c>
      <c r="H2788" s="14" t="n">
        <v>44.64</v>
      </c>
      <c r="I2788" s="14" t="n">
        <v>9.5</v>
      </c>
      <c r="J2788" s="23" t="n">
        <f aca="false">IF(AND(E2788="Priority",ISNUMBER('Cost model'!N107)),'Cost model'!N107,'Cost model'!M107)</f>
        <v>12.5</v>
      </c>
      <c r="K2788" s="14" t="n">
        <f aca="false">J2788-H2788</f>
        <v>-32.14</v>
      </c>
      <c r="L2788" s="14" t="n">
        <f aca="false">G2788-H2788</f>
        <v>-35.14</v>
      </c>
    </row>
    <row r="2789" customFormat="false" ht="15" hidden="false" customHeight="false" outlineLevel="0" collapsed="false">
      <c r="A2789" s="2" t="s">
        <v>174</v>
      </c>
      <c r="B2789" s="2" t="s">
        <v>174</v>
      </c>
      <c r="C2789" s="2" t="s">
        <v>47</v>
      </c>
      <c r="D2789" s="2" t="s">
        <v>12</v>
      </c>
      <c r="E2789" s="2" t="s">
        <v>74</v>
      </c>
      <c r="F2789" s="2" t="s">
        <v>977</v>
      </c>
      <c r="G2789" s="14" t="n">
        <v>9.5</v>
      </c>
      <c r="H2789" s="14" t="n">
        <v>28.45</v>
      </c>
      <c r="I2789" s="14" t="n">
        <v>9.5</v>
      </c>
      <c r="J2789" s="23" t="n">
        <f aca="false">IF(AND(E2789="Priority",ISNUMBER('Cost model'!N170)),'Cost model'!N170,'Cost model'!M170)</f>
        <v>25.5</v>
      </c>
      <c r="K2789" s="14" t="n">
        <f aca="false">J2789-H2789</f>
        <v>-2.95</v>
      </c>
      <c r="L2789" s="14" t="n">
        <f aca="false">G2789-H2789</f>
        <v>-18.95</v>
      </c>
    </row>
    <row r="2790" customFormat="false" ht="15" hidden="false" customHeight="false" outlineLevel="0" collapsed="false">
      <c r="A2790" s="2" t="s">
        <v>174</v>
      </c>
      <c r="B2790" s="2" t="s">
        <v>142</v>
      </c>
      <c r="C2790" s="2" t="s">
        <v>47</v>
      </c>
      <c r="D2790" s="2" t="s">
        <v>10</v>
      </c>
      <c r="E2790" s="2" t="s">
        <v>74</v>
      </c>
      <c r="F2790" s="2" t="s">
        <v>976</v>
      </c>
      <c r="G2790" s="14" t="n">
        <v>9.5</v>
      </c>
      <c r="H2790" s="14" t="n">
        <v>48.57</v>
      </c>
      <c r="I2790" s="14" t="n">
        <v>9.5</v>
      </c>
      <c r="J2790" s="23" t="n">
        <f aca="false">IF(AND(E2790="Priority",ISNUMBER('Cost model'!N122)),'Cost model'!N122,'Cost model'!M122)</f>
        <v>13.5</v>
      </c>
      <c r="K2790" s="14" t="n">
        <f aca="false">J2790-H2790</f>
        <v>-35.07</v>
      </c>
      <c r="L2790" s="14" t="n">
        <f aca="false">G2790-H2790</f>
        <v>-39.07</v>
      </c>
    </row>
    <row r="2791" customFormat="false" ht="15" hidden="false" customHeight="false" outlineLevel="0" collapsed="false">
      <c r="A2791" s="2" t="s">
        <v>142</v>
      </c>
      <c r="B2791" s="2" t="s">
        <v>142</v>
      </c>
      <c r="C2791" s="2" t="s">
        <v>48</v>
      </c>
      <c r="D2791" s="2" t="s">
        <v>12</v>
      </c>
      <c r="E2791" s="2" t="s">
        <v>74</v>
      </c>
      <c r="F2791" s="2" t="s">
        <v>977</v>
      </c>
      <c r="G2791" s="14" t="n">
        <v>12.5</v>
      </c>
      <c r="H2791" s="14" t="n">
        <v>41</v>
      </c>
      <c r="I2791" s="14" t="n">
        <v>12.5</v>
      </c>
      <c r="J2791" s="23" t="n">
        <f aca="false">IF(AND(E2791="Priority",ISNUMBER('Cost model'!N636)),'Cost model'!N636,'Cost model'!M636)</f>
        <v>40</v>
      </c>
      <c r="K2791" s="14" t="n">
        <f aca="false">J2791-H2791</f>
        <v>-1</v>
      </c>
      <c r="L2791" s="14" t="n">
        <f aca="false">G2791-H2791</f>
        <v>-28.5</v>
      </c>
    </row>
    <row r="2792" customFormat="false" ht="15" hidden="false" customHeight="false" outlineLevel="0" collapsed="false">
      <c r="A2792" s="2" t="s">
        <v>174</v>
      </c>
      <c r="B2792" s="2" t="s">
        <v>174</v>
      </c>
      <c r="C2792" s="2" t="s">
        <v>48</v>
      </c>
      <c r="D2792" s="2" t="s">
        <v>12</v>
      </c>
      <c r="E2792" s="2" t="s">
        <v>74</v>
      </c>
      <c r="F2792" s="2" t="s">
        <v>977</v>
      </c>
      <c r="G2792" s="14" t="n">
        <v>9.5</v>
      </c>
      <c r="H2792" s="14" t="n">
        <v>11.15</v>
      </c>
      <c r="I2792" s="14" t="n">
        <v>12.5</v>
      </c>
      <c r="J2792" s="23" t="n">
        <f aca="false">IF(AND(E2792="Priority",ISNUMBER('Cost model'!N171)),'Cost model'!N171,'Cost model'!M171)</f>
        <v>40</v>
      </c>
      <c r="K2792" s="14" t="n">
        <f aca="false">J2792-H2792</f>
        <v>28.85</v>
      </c>
      <c r="L2792" s="14" t="n">
        <f aca="false">G2792-H2792</f>
        <v>-1.65</v>
      </c>
    </row>
    <row r="2793" customFormat="false" ht="15" hidden="false" customHeight="false" outlineLevel="0" collapsed="false">
      <c r="A2793" s="2" t="s">
        <v>124</v>
      </c>
      <c r="B2793" s="2" t="s">
        <v>124</v>
      </c>
      <c r="C2793" s="2" t="s">
        <v>47</v>
      </c>
      <c r="D2793" s="2" t="s">
        <v>12</v>
      </c>
      <c r="E2793" s="2" t="s">
        <v>74</v>
      </c>
      <c r="F2793" s="2" t="s">
        <v>977</v>
      </c>
      <c r="G2793" s="14" t="n">
        <v>9.5</v>
      </c>
      <c r="H2793" s="14" t="n">
        <v>27.7</v>
      </c>
      <c r="I2793" s="14" t="n">
        <v>9.5</v>
      </c>
      <c r="J2793" s="23" t="n">
        <f aca="false">IF(AND(E2793="Priority",ISNUMBER('Cost model'!N320)),'Cost model'!N320,'Cost model'!M320)</f>
        <v>24.5</v>
      </c>
      <c r="K2793" s="14" t="n">
        <f aca="false">J2793-H2793</f>
        <v>-3.2</v>
      </c>
      <c r="L2793" s="14" t="n">
        <f aca="false">G2793-H2793</f>
        <v>-18.2</v>
      </c>
    </row>
    <row r="2794" customFormat="false" ht="15" hidden="false" customHeight="false" outlineLevel="0" collapsed="false">
      <c r="A2794" s="2" t="s">
        <v>124</v>
      </c>
      <c r="B2794" s="2" t="s">
        <v>124</v>
      </c>
      <c r="C2794" s="2" t="s">
        <v>47</v>
      </c>
      <c r="D2794" s="2" t="s">
        <v>10</v>
      </c>
      <c r="E2794" s="2" t="s">
        <v>83</v>
      </c>
      <c r="F2794" s="2" t="s">
        <v>977</v>
      </c>
      <c r="G2794" s="14" t="n">
        <v>14.5</v>
      </c>
      <c r="H2794" s="14" t="n">
        <v>20.13</v>
      </c>
      <c r="I2794" s="14" t="n">
        <v>14.5</v>
      </c>
      <c r="J2794" s="23" t="n">
        <f aca="false">IF(AND(E2794="Priority",ISNUMBER('Cost model'!N317)),'Cost model'!N317,'Cost model'!M317)</f>
        <v>15.5</v>
      </c>
      <c r="K2794" s="14" t="n">
        <f aca="false">J2794-H2794</f>
        <v>-4.63</v>
      </c>
      <c r="L2794" s="14" t="n">
        <f aca="false">G2794-H2794</f>
        <v>-5.63</v>
      </c>
    </row>
    <row r="2795" customFormat="false" ht="15" hidden="false" customHeight="false" outlineLevel="0" collapsed="false">
      <c r="A2795" s="2" t="s">
        <v>174</v>
      </c>
      <c r="B2795" s="2" t="s">
        <v>124</v>
      </c>
      <c r="C2795" s="2" t="s">
        <v>47</v>
      </c>
      <c r="D2795" s="2" t="s">
        <v>10</v>
      </c>
      <c r="E2795" s="2" t="s">
        <v>74</v>
      </c>
      <c r="F2795" s="2" t="s">
        <v>976</v>
      </c>
      <c r="G2795" s="14" t="n">
        <v>9.5</v>
      </c>
      <c r="H2795" s="14" t="n">
        <v>47.92</v>
      </c>
      <c r="I2795" s="14" t="n">
        <v>9.5</v>
      </c>
      <c r="J2795" s="23" t="n">
        <f aca="false">IF(AND(E2795="Priority",ISNUMBER('Cost model'!N107)),'Cost model'!N107,'Cost model'!M107)</f>
        <v>12.5</v>
      </c>
      <c r="K2795" s="14" t="n">
        <f aca="false">J2795-H2795</f>
        <v>-35.42</v>
      </c>
      <c r="L2795" s="14" t="n">
        <f aca="false">G2795-H2795</f>
        <v>-38.42</v>
      </c>
    </row>
    <row r="2796" customFormat="false" ht="15" hidden="false" customHeight="false" outlineLevel="0" collapsed="false">
      <c r="A2796" s="2" t="s">
        <v>174</v>
      </c>
      <c r="B2796" s="2" t="s">
        <v>174</v>
      </c>
      <c r="C2796" s="2" t="s">
        <v>48</v>
      </c>
      <c r="D2796" s="2" t="s">
        <v>13</v>
      </c>
      <c r="E2796" s="2" t="s">
        <v>74</v>
      </c>
      <c r="F2796" s="2" t="s">
        <v>977</v>
      </c>
      <c r="G2796" s="14" t="n">
        <v>24.5</v>
      </c>
      <c r="H2796" s="14" t="n">
        <v>55.02</v>
      </c>
      <c r="I2796" s="14" t="n">
        <v>24.5</v>
      </c>
      <c r="J2796" s="23" t="n">
        <f aca="false">IF(AND(E2796="Priority",ISNUMBER('Cost model'!N174)),'Cost model'!N174,'Cost model'!M174)</f>
        <v>70</v>
      </c>
      <c r="K2796" s="14" t="n">
        <f aca="false">J2796-H2796</f>
        <v>14.98</v>
      </c>
      <c r="L2796" s="14" t="n">
        <f aca="false">G2796-H2796</f>
        <v>-30.52</v>
      </c>
    </row>
    <row r="2797" customFormat="false" ht="15" hidden="false" customHeight="false" outlineLevel="0" collapsed="false">
      <c r="A2797" s="2" t="s">
        <v>124</v>
      </c>
      <c r="B2797" s="2" t="s">
        <v>124</v>
      </c>
      <c r="C2797" s="2" t="s">
        <v>47</v>
      </c>
      <c r="D2797" s="2" t="s">
        <v>10</v>
      </c>
      <c r="E2797" s="2" t="s">
        <v>83</v>
      </c>
      <c r="F2797" s="2" t="s">
        <v>977</v>
      </c>
      <c r="G2797" s="14" t="n">
        <v>14.5</v>
      </c>
      <c r="H2797" s="14" t="n">
        <v>22.84</v>
      </c>
      <c r="I2797" s="14" t="n">
        <v>14.5</v>
      </c>
      <c r="J2797" s="23" t="n">
        <f aca="false">IF(AND(E2797="Priority",ISNUMBER('Cost model'!N317)),'Cost model'!N317,'Cost model'!M317)</f>
        <v>15.5</v>
      </c>
      <c r="K2797" s="14" t="n">
        <f aca="false">J2797-H2797</f>
        <v>-7.34</v>
      </c>
      <c r="L2797" s="14" t="n">
        <f aca="false">G2797-H2797</f>
        <v>-8.34</v>
      </c>
    </row>
    <row r="2798" customFormat="false" ht="15" hidden="false" customHeight="false" outlineLevel="0" collapsed="false">
      <c r="A2798" s="2" t="s">
        <v>174</v>
      </c>
      <c r="B2798" s="2" t="s">
        <v>124</v>
      </c>
      <c r="C2798" s="2" t="s">
        <v>47</v>
      </c>
      <c r="D2798" s="2" t="s">
        <v>10</v>
      </c>
      <c r="E2798" s="2" t="s">
        <v>74</v>
      </c>
      <c r="F2798" s="2" t="s">
        <v>976</v>
      </c>
      <c r="G2798" s="14" t="n">
        <v>9.5</v>
      </c>
      <c r="H2798" s="14" t="n">
        <v>8.01</v>
      </c>
      <c r="I2798" s="14" t="n">
        <v>9.5</v>
      </c>
      <c r="J2798" s="23" t="n">
        <f aca="false">IF(AND(E2798="Priority",ISNUMBER('Cost model'!N107)),'Cost model'!N107,'Cost model'!M107)</f>
        <v>12.5</v>
      </c>
      <c r="K2798" s="14" t="n">
        <f aca="false">J2798-H2798</f>
        <v>4.49</v>
      </c>
      <c r="L2798" s="14" t="n">
        <f aca="false">G2798-H2798</f>
        <v>1.49</v>
      </c>
    </row>
    <row r="2799" customFormat="false" ht="15" hidden="false" customHeight="false" outlineLevel="0" collapsed="false">
      <c r="A2799" s="2" t="s">
        <v>174</v>
      </c>
      <c r="B2799" s="2" t="s">
        <v>174</v>
      </c>
      <c r="C2799" s="2" t="s">
        <v>48</v>
      </c>
      <c r="D2799" s="2" t="s">
        <v>12</v>
      </c>
      <c r="E2799" s="2" t="s">
        <v>74</v>
      </c>
      <c r="F2799" s="2" t="s">
        <v>977</v>
      </c>
      <c r="G2799" s="14" t="n">
        <v>12.5</v>
      </c>
      <c r="H2799" s="14" t="n">
        <v>52.14</v>
      </c>
      <c r="I2799" s="14" t="n">
        <v>12.5</v>
      </c>
      <c r="J2799" s="23" t="n">
        <f aca="false">IF(AND(E2799="Priority",ISNUMBER('Cost model'!N171)),'Cost model'!N171,'Cost model'!M171)</f>
        <v>40</v>
      </c>
      <c r="K2799" s="14" t="n">
        <f aca="false">J2799-H2799</f>
        <v>-12.14</v>
      </c>
      <c r="L2799" s="14" t="n">
        <f aca="false">G2799-H2799</f>
        <v>-39.64</v>
      </c>
    </row>
    <row r="2800" customFormat="false" ht="15" hidden="false" customHeight="false" outlineLevel="0" collapsed="false">
      <c r="A2800" s="2" t="s">
        <v>174</v>
      </c>
      <c r="B2800" s="2" t="s">
        <v>174</v>
      </c>
      <c r="C2800" s="2" t="s">
        <v>48</v>
      </c>
      <c r="D2800" s="2" t="s">
        <v>10</v>
      </c>
      <c r="E2800" s="2" t="s">
        <v>74</v>
      </c>
      <c r="F2800" s="2" t="s">
        <v>977</v>
      </c>
      <c r="G2800" s="14" t="n">
        <v>12.5</v>
      </c>
      <c r="H2800" s="14" t="n">
        <v>10.77</v>
      </c>
      <c r="I2800" s="14" t="n">
        <v>12.5</v>
      </c>
      <c r="J2800" s="23" t="n">
        <f aca="false">IF(AND(E2800="Priority",ISNUMBER('Cost model'!N168)),'Cost model'!N168,'Cost model'!M168)</f>
        <v>13.5</v>
      </c>
      <c r="K2800" s="14" t="n">
        <f aca="false">J2800-H2800</f>
        <v>2.73</v>
      </c>
      <c r="L2800" s="14" t="n">
        <f aca="false">G2800-H2800</f>
        <v>1.73</v>
      </c>
    </row>
    <row r="2801" customFormat="false" ht="15" hidden="false" customHeight="false" outlineLevel="0" collapsed="false">
      <c r="A2801" s="2" t="s">
        <v>142</v>
      </c>
      <c r="B2801" s="2" t="s">
        <v>142</v>
      </c>
      <c r="C2801" s="2" t="s">
        <v>47</v>
      </c>
      <c r="D2801" s="2" t="s">
        <v>12</v>
      </c>
      <c r="E2801" s="2" t="s">
        <v>74</v>
      </c>
      <c r="F2801" s="2" t="s">
        <v>977</v>
      </c>
      <c r="G2801" s="14" t="n">
        <v>19</v>
      </c>
      <c r="H2801" s="14" t="n">
        <v>42.2</v>
      </c>
      <c r="I2801" s="14" t="n">
        <v>9.5</v>
      </c>
      <c r="J2801" s="23" t="n">
        <f aca="false">IF(AND(E2801="Priority",ISNUMBER('Cost model'!N635)),'Cost model'!N635,'Cost model'!M635)</f>
        <v>30.5</v>
      </c>
      <c r="K2801" s="14" t="n">
        <f aca="false">J2801-H2801</f>
        <v>-11.7</v>
      </c>
      <c r="L2801" s="14" t="n">
        <f aca="false">G2801-H2801</f>
        <v>-23.2</v>
      </c>
    </row>
    <row r="2802" customFormat="false" ht="15" hidden="false" customHeight="false" outlineLevel="0" collapsed="false">
      <c r="A2802" s="2" t="s">
        <v>142</v>
      </c>
      <c r="B2802" s="2" t="s">
        <v>142</v>
      </c>
      <c r="C2802" s="2" t="s">
        <v>49</v>
      </c>
      <c r="D2802" s="2" t="s">
        <v>12</v>
      </c>
      <c r="E2802" s="2" t="s">
        <v>74</v>
      </c>
      <c r="F2802" s="2" t="s">
        <v>977</v>
      </c>
      <c r="G2802" s="14" t="n">
        <v>19.5</v>
      </c>
      <c r="H2802" s="14" t="n">
        <v>41.11</v>
      </c>
      <c r="I2802" s="14" t="n">
        <v>19.5</v>
      </c>
      <c r="J2802" s="23" t="n">
        <f aca="false">IF(AND(E2802="Priority",ISNUMBER('Cost model'!N637)),'Cost model'!N637,'Cost model'!M637)</f>
        <v>45</v>
      </c>
      <c r="K2802" s="14" t="n">
        <f aca="false">J2802-H2802</f>
        <v>3.89</v>
      </c>
      <c r="L2802" s="14" t="n">
        <f aca="false">G2802-H2802</f>
        <v>-21.61</v>
      </c>
    </row>
    <row r="2803" customFormat="false" ht="15" hidden="false" customHeight="false" outlineLevel="0" collapsed="false">
      <c r="A2803" s="2" t="s">
        <v>174</v>
      </c>
      <c r="B2803" s="2" t="s">
        <v>174</v>
      </c>
      <c r="C2803" s="2" t="s">
        <v>48</v>
      </c>
      <c r="D2803" s="2" t="s">
        <v>10</v>
      </c>
      <c r="E2803" s="2" t="s">
        <v>74</v>
      </c>
      <c r="F2803" s="2" t="s">
        <v>977</v>
      </c>
      <c r="G2803" s="14" t="n">
        <v>12.5</v>
      </c>
      <c r="H2803" s="14" t="n">
        <v>43.12</v>
      </c>
      <c r="I2803" s="14" t="n">
        <v>12.5</v>
      </c>
      <c r="J2803" s="23" t="n">
        <f aca="false">IF(AND(E2803="Priority",ISNUMBER('Cost model'!N168)),'Cost model'!N168,'Cost model'!M168)</f>
        <v>13.5</v>
      </c>
      <c r="K2803" s="14" t="n">
        <f aca="false">J2803-H2803</f>
        <v>-29.62</v>
      </c>
      <c r="L2803" s="14" t="n">
        <f aca="false">G2803-H2803</f>
        <v>-30.62</v>
      </c>
    </row>
    <row r="2804" customFormat="false" ht="15" hidden="false" customHeight="false" outlineLevel="0" collapsed="false">
      <c r="A2804" s="2" t="s">
        <v>174</v>
      </c>
      <c r="B2804" s="2" t="s">
        <v>174</v>
      </c>
      <c r="C2804" s="2" t="s">
        <v>47</v>
      </c>
      <c r="D2804" s="2" t="s">
        <v>10</v>
      </c>
      <c r="E2804" s="2" t="s">
        <v>74</v>
      </c>
      <c r="F2804" s="2" t="s">
        <v>977</v>
      </c>
      <c r="G2804" s="14" t="n">
        <v>9.5</v>
      </c>
      <c r="H2804" s="14" t="n">
        <v>27.3</v>
      </c>
      <c r="I2804" s="14" t="n">
        <v>9.5</v>
      </c>
      <c r="J2804" s="23" t="n">
        <f aca="false">IF(AND(E2804="Priority",ISNUMBER('Cost model'!N167)),'Cost model'!N167,'Cost model'!M167)</f>
        <v>8.5</v>
      </c>
      <c r="K2804" s="14" t="n">
        <f aca="false">J2804-H2804</f>
        <v>-18.8</v>
      </c>
      <c r="L2804" s="14" t="n">
        <f aca="false">G2804-H2804</f>
        <v>-17.8</v>
      </c>
    </row>
    <row r="2805" customFormat="false" ht="15" hidden="false" customHeight="false" outlineLevel="0" collapsed="false">
      <c r="A2805" s="2" t="s">
        <v>174</v>
      </c>
      <c r="B2805" s="2" t="s">
        <v>174</v>
      </c>
      <c r="C2805" s="2" t="s">
        <v>49</v>
      </c>
      <c r="D2805" s="2" t="s">
        <v>12</v>
      </c>
      <c r="E2805" s="2" t="s">
        <v>74</v>
      </c>
      <c r="F2805" s="2" t="s">
        <v>977</v>
      </c>
      <c r="G2805" s="14" t="n">
        <v>19.5</v>
      </c>
      <c r="H2805" s="14" t="n">
        <v>20.25</v>
      </c>
      <c r="I2805" s="14" t="n">
        <v>19.5</v>
      </c>
      <c r="J2805" s="23" t="n">
        <f aca="false">IF(AND(E2805="Priority",ISNUMBER('Cost model'!N172)),'Cost model'!N172,'Cost model'!M172)</f>
        <v>45</v>
      </c>
      <c r="K2805" s="14" t="n">
        <f aca="false">J2805-H2805</f>
        <v>24.75</v>
      </c>
      <c r="L2805" s="14" t="n">
        <f aca="false">G2805-H2805</f>
        <v>-0.75</v>
      </c>
    </row>
    <row r="2806" customFormat="false" ht="15" hidden="false" customHeight="false" outlineLevel="0" collapsed="false">
      <c r="A2806" s="2" t="s">
        <v>174</v>
      </c>
      <c r="B2806" s="2" t="s">
        <v>174</v>
      </c>
      <c r="C2806" s="2" t="s">
        <v>49</v>
      </c>
      <c r="D2806" s="2" t="s">
        <v>12</v>
      </c>
      <c r="E2806" s="2" t="s">
        <v>83</v>
      </c>
      <c r="F2806" s="2" t="s">
        <v>977</v>
      </c>
      <c r="G2806" s="14" t="n">
        <v>29.5</v>
      </c>
      <c r="H2806" s="14" t="n">
        <v>62.51</v>
      </c>
      <c r="I2806" s="14" t="n">
        <v>29.5</v>
      </c>
      <c r="J2806" s="23" t="n">
        <f aca="false">IF(AND(E2806="Priority",ISNUMBER('Cost model'!N172)),'Cost model'!N172,'Cost model'!M172)</f>
        <v>60</v>
      </c>
      <c r="K2806" s="14" t="n">
        <f aca="false">J2806-H2806</f>
        <v>-2.51</v>
      </c>
      <c r="L2806" s="14" t="n">
        <f aca="false">G2806-H2806</f>
        <v>-33.01</v>
      </c>
    </row>
    <row r="2807" customFormat="false" ht="15" hidden="false" customHeight="false" outlineLevel="0" collapsed="false">
      <c r="A2807" s="2" t="s">
        <v>174</v>
      </c>
      <c r="B2807" s="2" t="s">
        <v>174</v>
      </c>
      <c r="C2807" s="2" t="s">
        <v>47</v>
      </c>
      <c r="D2807" s="2" t="s">
        <v>12</v>
      </c>
      <c r="E2807" s="2" t="s">
        <v>74</v>
      </c>
      <c r="F2807" s="2" t="s">
        <v>977</v>
      </c>
      <c r="G2807" s="14" t="n">
        <v>19</v>
      </c>
      <c r="H2807" s="14" t="n">
        <v>79.94</v>
      </c>
      <c r="I2807" s="14" t="n">
        <v>9.5</v>
      </c>
      <c r="J2807" s="23" t="n">
        <f aca="false">IF(AND(E2807="Priority",ISNUMBER('Cost model'!N170)),'Cost model'!N170,'Cost model'!M170)</f>
        <v>25.5</v>
      </c>
      <c r="K2807" s="14" t="n">
        <f aca="false">J2807-H2807</f>
        <v>-54.44</v>
      </c>
      <c r="L2807" s="14" t="n">
        <f aca="false">G2807-H2807</f>
        <v>-60.94</v>
      </c>
    </row>
    <row r="2808" customFormat="false" ht="15" hidden="false" customHeight="false" outlineLevel="0" collapsed="false">
      <c r="A2808" s="2" t="s">
        <v>158</v>
      </c>
      <c r="B2808" s="2" t="s">
        <v>158</v>
      </c>
      <c r="C2808" s="2" t="s">
        <v>47</v>
      </c>
      <c r="D2808" s="2" t="s">
        <v>10</v>
      </c>
      <c r="E2808" s="2" t="s">
        <v>74</v>
      </c>
      <c r="F2808" s="2" t="s">
        <v>977</v>
      </c>
      <c r="G2808" s="14" t="n">
        <v>9.5</v>
      </c>
      <c r="H2808" s="14" t="n">
        <v>7.14</v>
      </c>
      <c r="I2808" s="14" t="n">
        <v>9.5</v>
      </c>
      <c r="J2808" s="23" t="n">
        <f aca="false">IF(AND(E2808="Priority",ISNUMBER('Cost model'!N422)),'Cost model'!N422,'Cost model'!M422)</f>
        <v>8.5</v>
      </c>
      <c r="K2808" s="14" t="n">
        <f aca="false">J2808-H2808</f>
        <v>1.36</v>
      </c>
      <c r="L2808" s="14" t="n">
        <f aca="false">G2808-H2808</f>
        <v>2.36</v>
      </c>
    </row>
    <row r="2809" customFormat="false" ht="15" hidden="false" customHeight="false" outlineLevel="0" collapsed="false">
      <c r="A2809" s="2" t="s">
        <v>124</v>
      </c>
      <c r="B2809" s="2" t="s">
        <v>124</v>
      </c>
      <c r="C2809" s="2" t="s">
        <v>47</v>
      </c>
      <c r="D2809" s="2" t="s">
        <v>12</v>
      </c>
      <c r="E2809" s="2" t="s">
        <v>74</v>
      </c>
      <c r="F2809" s="2" t="s">
        <v>977</v>
      </c>
      <c r="G2809" s="14" t="n">
        <v>19</v>
      </c>
      <c r="H2809" s="14" t="n">
        <v>57.5</v>
      </c>
      <c r="I2809" s="14" t="n">
        <v>9.5</v>
      </c>
      <c r="J2809" s="23" t="n">
        <f aca="false">IF(AND(E2809="Priority",ISNUMBER('Cost model'!N320)),'Cost model'!N320,'Cost model'!M320)</f>
        <v>24.5</v>
      </c>
      <c r="K2809" s="14" t="n">
        <f aca="false">J2809-H2809</f>
        <v>-33</v>
      </c>
      <c r="L2809" s="14" t="n">
        <f aca="false">G2809-H2809</f>
        <v>-38.5</v>
      </c>
    </row>
    <row r="2810" customFormat="false" ht="15" hidden="false" customHeight="false" outlineLevel="0" collapsed="false">
      <c r="A2810" s="2" t="s">
        <v>174</v>
      </c>
      <c r="B2810" s="2" t="s">
        <v>174</v>
      </c>
      <c r="C2810" s="2" t="s">
        <v>47</v>
      </c>
      <c r="D2810" s="2" t="s">
        <v>12</v>
      </c>
      <c r="E2810" s="2" t="s">
        <v>74</v>
      </c>
      <c r="F2810" s="2" t="s">
        <v>977</v>
      </c>
      <c r="G2810" s="14" t="n">
        <v>9.5</v>
      </c>
      <c r="H2810" s="14" t="n">
        <v>28.27</v>
      </c>
      <c r="I2810" s="14" t="n">
        <v>9.5</v>
      </c>
      <c r="J2810" s="23" t="n">
        <f aca="false">IF(AND(E2810="Priority",ISNUMBER('Cost model'!N170)),'Cost model'!N170,'Cost model'!M170)</f>
        <v>25.5</v>
      </c>
      <c r="K2810" s="14" t="n">
        <f aca="false">J2810-H2810</f>
        <v>-2.77</v>
      </c>
      <c r="L2810" s="14" t="n">
        <f aca="false">G2810-H2810</f>
        <v>-18.77</v>
      </c>
    </row>
    <row r="2811" customFormat="false" ht="15" hidden="false" customHeight="false" outlineLevel="0" collapsed="false">
      <c r="A2811" s="2" t="s">
        <v>124</v>
      </c>
      <c r="B2811" s="2" t="s">
        <v>124</v>
      </c>
      <c r="C2811" s="2" t="s">
        <v>48</v>
      </c>
      <c r="D2811" s="2" t="s">
        <v>10</v>
      </c>
      <c r="E2811" s="2" t="s">
        <v>74</v>
      </c>
      <c r="F2811" s="2" t="s">
        <v>977</v>
      </c>
      <c r="G2811" s="14" t="n">
        <v>12.5</v>
      </c>
      <c r="H2811" s="14" t="n">
        <v>29.24</v>
      </c>
      <c r="I2811" s="14" t="n">
        <v>12.5</v>
      </c>
      <c r="J2811" s="23" t="n">
        <f aca="false">IF(AND(E2811="Priority",ISNUMBER('Cost model'!N318)),'Cost model'!N318,'Cost model'!M318)</f>
        <v>14.5</v>
      </c>
      <c r="K2811" s="14" t="n">
        <f aca="false">J2811-H2811</f>
        <v>-14.74</v>
      </c>
      <c r="L2811" s="14" t="n">
        <f aca="false">G2811-H2811</f>
        <v>-16.74</v>
      </c>
    </row>
    <row r="2812" customFormat="false" ht="15" hidden="false" customHeight="false" outlineLevel="0" collapsed="false">
      <c r="A2812" s="2" t="s">
        <v>142</v>
      </c>
      <c r="B2812" s="2" t="s">
        <v>124</v>
      </c>
      <c r="C2812" s="2" t="s">
        <v>47</v>
      </c>
      <c r="D2812" s="2" t="s">
        <v>10</v>
      </c>
      <c r="E2812" s="2" t="s">
        <v>74</v>
      </c>
      <c r="F2812" s="2" t="s">
        <v>976</v>
      </c>
      <c r="G2812" s="14" t="n">
        <v>14.5</v>
      </c>
      <c r="H2812" s="14" t="n">
        <v>8.01</v>
      </c>
      <c r="I2812" s="14" t="n">
        <v>14.5</v>
      </c>
      <c r="J2812" s="23" t="n">
        <f aca="false">IF(AND(E2812="Priority",ISNUMBER('Cost model'!N662)),'Cost model'!N662,'Cost model'!M662)</f>
        <v>13.5</v>
      </c>
      <c r="K2812" s="14" t="n">
        <f aca="false">J2812-H2812</f>
        <v>5.49</v>
      </c>
      <c r="L2812" s="14" t="n">
        <f aca="false">G2812-H2812</f>
        <v>6.49</v>
      </c>
    </row>
    <row r="2813" customFormat="false" ht="15" hidden="false" customHeight="false" outlineLevel="0" collapsed="false">
      <c r="A2813" s="2" t="s">
        <v>142</v>
      </c>
      <c r="B2813" s="2" t="s">
        <v>174</v>
      </c>
      <c r="C2813" s="2" t="s">
        <v>49</v>
      </c>
      <c r="D2813" s="2" t="s">
        <v>13</v>
      </c>
      <c r="E2813" s="2" t="s">
        <v>74</v>
      </c>
      <c r="F2813" s="2" t="s">
        <v>976</v>
      </c>
      <c r="G2813" s="14" t="n">
        <v>85</v>
      </c>
      <c r="H2813" s="14" t="n">
        <v>61.82</v>
      </c>
      <c r="I2813" s="14" t="n">
        <v>85</v>
      </c>
      <c r="J2813" s="23" t="n">
        <f aca="false">IF(AND(E2813="Priority",ISNUMBER('Cost model'!N700)),'Cost model'!N700,'Cost model'!M700)</f>
        <v>100</v>
      </c>
      <c r="K2813" s="14" t="n">
        <f aca="false">J2813-H2813</f>
        <v>38.18</v>
      </c>
      <c r="L2813" s="14" t="n">
        <f aca="false">G2813-H2813</f>
        <v>23.18</v>
      </c>
    </row>
    <row r="2814" customFormat="false" ht="15" hidden="false" customHeight="false" outlineLevel="0" collapsed="false">
      <c r="A2814" s="2" t="s">
        <v>124</v>
      </c>
      <c r="B2814" s="2" t="s">
        <v>124</v>
      </c>
      <c r="C2814" s="2" t="s">
        <v>47</v>
      </c>
      <c r="D2814" s="2" t="s">
        <v>10</v>
      </c>
      <c r="E2814" s="2" t="s">
        <v>74</v>
      </c>
      <c r="F2814" s="2" t="s">
        <v>977</v>
      </c>
      <c r="G2814" s="14" t="n">
        <v>9.5</v>
      </c>
      <c r="H2814" s="14" t="n">
        <v>6.45</v>
      </c>
      <c r="I2814" s="14" t="n">
        <v>9.5</v>
      </c>
      <c r="J2814" s="23" t="n">
        <f aca="false">IF(AND(E2814="Priority",ISNUMBER('Cost model'!N317)),'Cost model'!N317,'Cost model'!M317)</f>
        <v>10.5</v>
      </c>
      <c r="K2814" s="14" t="n">
        <f aca="false">J2814-H2814</f>
        <v>4.05</v>
      </c>
      <c r="L2814" s="14" t="n">
        <f aca="false">G2814-H2814</f>
        <v>3.05</v>
      </c>
    </row>
    <row r="2815" customFormat="false" ht="15" hidden="false" customHeight="false" outlineLevel="0" collapsed="false">
      <c r="A2815" s="2" t="s">
        <v>124</v>
      </c>
      <c r="B2815" s="2" t="s">
        <v>124</v>
      </c>
      <c r="C2815" s="2" t="s">
        <v>48</v>
      </c>
      <c r="D2815" s="2" t="s">
        <v>10</v>
      </c>
      <c r="E2815" s="2" t="s">
        <v>74</v>
      </c>
      <c r="F2815" s="2" t="s">
        <v>977</v>
      </c>
      <c r="G2815" s="14" t="n">
        <v>19</v>
      </c>
      <c r="H2815" s="14" t="n">
        <v>16.23</v>
      </c>
      <c r="I2815" s="14" t="n">
        <v>12.5</v>
      </c>
      <c r="J2815" s="23" t="n">
        <f aca="false">IF(AND(E2815="Priority",ISNUMBER('Cost model'!N318)),'Cost model'!N318,'Cost model'!M318)</f>
        <v>14.5</v>
      </c>
      <c r="K2815" s="14" t="n">
        <f aca="false">J2815-H2815</f>
        <v>-1.73</v>
      </c>
      <c r="L2815" s="14" t="n">
        <f aca="false">G2815-H2815</f>
        <v>2.77</v>
      </c>
    </row>
    <row r="2816" customFormat="false" ht="15" hidden="false" customHeight="false" outlineLevel="0" collapsed="false">
      <c r="A2816" s="2" t="s">
        <v>124</v>
      </c>
      <c r="B2816" s="2" t="s">
        <v>124</v>
      </c>
      <c r="C2816" s="2" t="s">
        <v>48</v>
      </c>
      <c r="D2816" s="2" t="s">
        <v>12</v>
      </c>
      <c r="E2816" s="2" t="s">
        <v>83</v>
      </c>
      <c r="F2816" s="2" t="s">
        <v>977</v>
      </c>
      <c r="G2816" s="14" t="n">
        <v>19.5</v>
      </c>
      <c r="H2816" s="14" t="n">
        <v>39.34</v>
      </c>
      <c r="I2816" s="14" t="n">
        <v>19.5</v>
      </c>
      <c r="J2816" s="23" t="n">
        <f aca="false">IF(AND(E2816="Priority",ISNUMBER('Cost model'!N321)),'Cost model'!N321,'Cost model'!M321)</f>
        <v>55</v>
      </c>
      <c r="K2816" s="14" t="n">
        <f aca="false">J2816-H2816</f>
        <v>15.66</v>
      </c>
      <c r="L2816" s="14" t="n">
        <f aca="false">G2816-H2816</f>
        <v>-19.84</v>
      </c>
    </row>
    <row r="2817" customFormat="false" ht="15" hidden="false" customHeight="false" outlineLevel="0" collapsed="false">
      <c r="A2817" s="2" t="s">
        <v>221</v>
      </c>
      <c r="B2817" s="2" t="s">
        <v>221</v>
      </c>
      <c r="C2817" s="2" t="s">
        <v>49</v>
      </c>
      <c r="D2817" s="2" t="s">
        <v>10</v>
      </c>
      <c r="E2817" s="2" t="s">
        <v>74</v>
      </c>
      <c r="F2817" s="2" t="s">
        <v>977</v>
      </c>
      <c r="G2817" s="14" t="n">
        <v>17.5</v>
      </c>
      <c r="H2817" s="14" t="n">
        <v>10.05</v>
      </c>
      <c r="I2817" s="14" t="n">
        <v>17.5</v>
      </c>
      <c r="J2817" s="23" t="n">
        <f aca="false">IF(AND(E2817="Priority",ISNUMBER('Cost model'!N739)),'Cost model'!N739,'Cost model'!M739)</f>
        <v>17.5</v>
      </c>
      <c r="K2817" s="14" t="n">
        <f aca="false">J2817-H2817</f>
        <v>7.45</v>
      </c>
      <c r="L2817" s="14" t="n">
        <f aca="false">G2817-H2817</f>
        <v>7.45</v>
      </c>
    </row>
    <row r="2818" customFormat="false" ht="15" hidden="false" customHeight="false" outlineLevel="0" collapsed="false">
      <c r="A2818" s="2" t="s">
        <v>221</v>
      </c>
      <c r="B2818" s="2" t="s">
        <v>158</v>
      </c>
      <c r="C2818" s="2" t="s">
        <v>47</v>
      </c>
      <c r="D2818" s="2" t="s">
        <v>10</v>
      </c>
      <c r="E2818" s="2" t="s">
        <v>74</v>
      </c>
      <c r="F2818" s="2" t="s">
        <v>976</v>
      </c>
      <c r="G2818" s="14" t="n">
        <v>14.5</v>
      </c>
      <c r="H2818" s="14" t="n">
        <v>10.62</v>
      </c>
      <c r="I2818" s="14" t="n">
        <v>14.5</v>
      </c>
      <c r="J2818" s="23" t="n">
        <f aca="false">IF(AND(E2818="Priority",ISNUMBER('Cost model'!N752)),'Cost model'!N752,'Cost model'!M752)</f>
        <v>12.5</v>
      </c>
      <c r="K2818" s="14" t="n">
        <f aca="false">J2818-H2818</f>
        <v>1.88</v>
      </c>
      <c r="L2818" s="14" t="n">
        <f aca="false">G2818-H2818</f>
        <v>3.88</v>
      </c>
    </row>
    <row r="2819" customFormat="false" ht="15" hidden="false" customHeight="false" outlineLevel="0" collapsed="false">
      <c r="A2819" s="2" t="s">
        <v>221</v>
      </c>
      <c r="B2819" s="2" t="s">
        <v>221</v>
      </c>
      <c r="C2819" s="2" t="s">
        <v>47</v>
      </c>
      <c r="D2819" s="2" t="s">
        <v>14</v>
      </c>
      <c r="E2819" s="2" t="s">
        <v>74</v>
      </c>
      <c r="F2819" s="2" t="s">
        <v>977</v>
      </c>
      <c r="G2819" s="14" t="n">
        <v>19.5</v>
      </c>
      <c r="H2819" s="14" t="n">
        <v>160.71</v>
      </c>
      <c r="I2819" s="14" t="n">
        <v>25</v>
      </c>
      <c r="J2819" s="23" t="n">
        <f aca="false">IF(AND(E2819="Priority",ISNUMBER('Cost model'!N746)),'Cost model'!N746,'Cost model'!M746)</f>
        <v>100</v>
      </c>
      <c r="K2819" s="14" t="n">
        <f aca="false">J2819-H2819</f>
        <v>-60.71</v>
      </c>
      <c r="L2819" s="14" t="n">
        <f aca="false">G2819-H2819</f>
        <v>-141.21</v>
      </c>
    </row>
    <row r="2820" customFormat="false" ht="15" hidden="false" customHeight="false" outlineLevel="0" collapsed="false">
      <c r="A2820" s="2" t="s">
        <v>174</v>
      </c>
      <c r="B2820" s="2" t="s">
        <v>174</v>
      </c>
      <c r="C2820" s="2" t="s">
        <v>49</v>
      </c>
      <c r="D2820" s="2" t="s">
        <v>10</v>
      </c>
      <c r="E2820" s="2" t="s">
        <v>74</v>
      </c>
      <c r="F2820" s="2" t="s">
        <v>977</v>
      </c>
      <c r="G2820" s="14" t="n">
        <v>17.5</v>
      </c>
      <c r="H2820" s="14" t="n">
        <v>14.41</v>
      </c>
      <c r="I2820" s="14" t="n">
        <v>17.5</v>
      </c>
      <c r="J2820" s="23" t="n">
        <f aca="false">IF(AND(E2820="Priority",ISNUMBER('Cost model'!N169)),'Cost model'!N169,'Cost model'!M169)</f>
        <v>18.5</v>
      </c>
      <c r="K2820" s="14" t="n">
        <f aca="false">J2820-H2820</f>
        <v>4.09</v>
      </c>
      <c r="L2820" s="14" t="n">
        <f aca="false">G2820-H2820</f>
        <v>3.09</v>
      </c>
    </row>
    <row r="2821" customFormat="false" ht="15" hidden="false" customHeight="false" outlineLevel="0" collapsed="false">
      <c r="A2821" s="2" t="s">
        <v>174</v>
      </c>
      <c r="B2821" s="2" t="s">
        <v>174</v>
      </c>
      <c r="C2821" s="2" t="s">
        <v>47</v>
      </c>
      <c r="D2821" s="2" t="s">
        <v>10</v>
      </c>
      <c r="E2821" s="2" t="s">
        <v>83</v>
      </c>
      <c r="F2821" s="2" t="s">
        <v>977</v>
      </c>
      <c r="G2821" s="14" t="n">
        <v>14.5</v>
      </c>
      <c r="H2821" s="14" t="n">
        <v>10.62</v>
      </c>
      <c r="I2821" s="14" t="n">
        <v>14.5</v>
      </c>
      <c r="J2821" s="23" t="n">
        <f aca="false">IF(AND(E2821="Priority",ISNUMBER('Cost model'!N167)),'Cost model'!N167,'Cost model'!M167)</f>
        <v>13.5</v>
      </c>
      <c r="K2821" s="14" t="n">
        <f aca="false">J2821-H2821</f>
        <v>2.88</v>
      </c>
      <c r="L2821" s="14" t="n">
        <f aca="false">G2821-H2821</f>
        <v>3.88</v>
      </c>
    </row>
    <row r="2822" customFormat="false" ht="15" hidden="false" customHeight="false" outlineLevel="0" collapsed="false">
      <c r="A2822" s="2" t="s">
        <v>124</v>
      </c>
      <c r="B2822" s="2" t="s">
        <v>123</v>
      </c>
      <c r="C2822" s="2" t="s">
        <v>47</v>
      </c>
      <c r="D2822" s="2" t="s">
        <v>10</v>
      </c>
      <c r="E2822" s="2" t="s">
        <v>74</v>
      </c>
      <c r="F2822" s="2" t="s">
        <v>976</v>
      </c>
      <c r="G2822" s="14" t="n">
        <v>14.5</v>
      </c>
      <c r="H2822" s="14" t="n">
        <v>22.84</v>
      </c>
      <c r="I2822" s="14" t="n">
        <v>19.5</v>
      </c>
      <c r="J2822" s="23" t="n">
        <f aca="false">IF(AND(E2822="Priority",ISNUMBER('Cost model'!N392)),'Cost model'!N392,'Cost model'!M392)</f>
        <v>13.5</v>
      </c>
      <c r="K2822" s="14" t="n">
        <f aca="false">J2822-H2822</f>
        <v>-9.34</v>
      </c>
      <c r="L2822" s="14" t="n">
        <f aca="false">G2822-H2822</f>
        <v>-8.34</v>
      </c>
    </row>
    <row r="2823" customFormat="false" ht="15" hidden="false" customHeight="false" outlineLevel="0" collapsed="false">
      <c r="A2823" s="2" t="s">
        <v>174</v>
      </c>
      <c r="B2823" s="2" t="s">
        <v>174</v>
      </c>
      <c r="C2823" s="2" t="s">
        <v>48</v>
      </c>
      <c r="D2823" s="2" t="s">
        <v>10</v>
      </c>
      <c r="E2823" s="2" t="s">
        <v>74</v>
      </c>
      <c r="F2823" s="2" t="s">
        <v>977</v>
      </c>
      <c r="G2823" s="14" t="n">
        <v>12.5</v>
      </c>
      <c r="H2823" s="14" t="n">
        <v>18.49</v>
      </c>
      <c r="I2823" s="14" t="n">
        <v>12.5</v>
      </c>
      <c r="J2823" s="23" t="n">
        <f aca="false">IF(AND(E2823="Priority",ISNUMBER('Cost model'!N168)),'Cost model'!N168,'Cost model'!M168)</f>
        <v>13.5</v>
      </c>
      <c r="K2823" s="14" t="n">
        <f aca="false">J2823-H2823</f>
        <v>-4.99</v>
      </c>
      <c r="L2823" s="14" t="n">
        <f aca="false">G2823-H2823</f>
        <v>-5.99</v>
      </c>
    </row>
    <row r="2824" customFormat="false" ht="15" hidden="false" customHeight="false" outlineLevel="0" collapsed="false">
      <c r="A2824" s="2" t="s">
        <v>174</v>
      </c>
      <c r="B2824" s="2" t="s">
        <v>174</v>
      </c>
      <c r="C2824" s="2" t="s">
        <v>48</v>
      </c>
      <c r="D2824" s="2" t="s">
        <v>10</v>
      </c>
      <c r="E2824" s="2" t="s">
        <v>83</v>
      </c>
      <c r="F2824" s="2" t="s">
        <v>977</v>
      </c>
      <c r="G2824" s="14" t="n">
        <v>17.5</v>
      </c>
      <c r="H2824" s="14" t="n">
        <v>11.92</v>
      </c>
      <c r="I2824" s="14" t="n">
        <v>17.5</v>
      </c>
      <c r="J2824" s="23" t="n">
        <f aca="false">IF(AND(E2824="Priority",ISNUMBER('Cost model'!N168)),'Cost model'!N168,'Cost model'!M168)</f>
        <v>18.5</v>
      </c>
      <c r="K2824" s="14" t="n">
        <f aca="false">J2824-H2824</f>
        <v>6.58</v>
      </c>
      <c r="L2824" s="14" t="n">
        <f aca="false">G2824-H2824</f>
        <v>5.58</v>
      </c>
    </row>
    <row r="2825" customFormat="false" ht="15" hidden="false" customHeight="false" outlineLevel="0" collapsed="false">
      <c r="A2825" s="2" t="s">
        <v>124</v>
      </c>
      <c r="B2825" s="2" t="s">
        <v>124</v>
      </c>
      <c r="C2825" s="2" t="s">
        <v>48</v>
      </c>
      <c r="D2825" s="2" t="s">
        <v>10</v>
      </c>
      <c r="E2825" s="2" t="s">
        <v>74</v>
      </c>
      <c r="F2825" s="2" t="s">
        <v>977</v>
      </c>
      <c r="G2825" s="14" t="n">
        <v>12.5</v>
      </c>
      <c r="H2825" s="14" t="n">
        <v>10.79</v>
      </c>
      <c r="I2825" s="14" t="n">
        <v>12.5</v>
      </c>
      <c r="J2825" s="23" t="n">
        <f aca="false">IF(AND(E2825="Priority",ISNUMBER('Cost model'!N318)),'Cost model'!N318,'Cost model'!M318)</f>
        <v>14.5</v>
      </c>
      <c r="K2825" s="14" t="n">
        <f aca="false">J2825-H2825</f>
        <v>3.71</v>
      </c>
      <c r="L2825" s="14" t="n">
        <f aca="false">G2825-H2825</f>
        <v>1.71</v>
      </c>
    </row>
    <row r="2826" customFormat="false" ht="15" hidden="false" customHeight="false" outlineLevel="0" collapsed="false">
      <c r="A2826" s="2" t="s">
        <v>124</v>
      </c>
      <c r="B2826" s="2" t="s">
        <v>124</v>
      </c>
      <c r="C2826" s="2" t="s">
        <v>49</v>
      </c>
      <c r="D2826" s="2" t="s">
        <v>12</v>
      </c>
      <c r="E2826" s="2" t="s">
        <v>74</v>
      </c>
      <c r="F2826" s="2" t="s">
        <v>977</v>
      </c>
      <c r="G2826" s="14" t="n">
        <v>19.5</v>
      </c>
      <c r="H2826" s="14" t="n">
        <v>34.2</v>
      </c>
      <c r="I2826" s="14" t="n">
        <v>19.5</v>
      </c>
      <c r="J2826" s="23" t="n">
        <f aca="false">IF(AND(E2826="Priority",ISNUMBER('Cost model'!N322)),'Cost model'!N322,'Cost model'!M322)</f>
        <v>50</v>
      </c>
      <c r="K2826" s="14" t="n">
        <f aca="false">J2826-H2826</f>
        <v>15.8</v>
      </c>
      <c r="L2826" s="14" t="n">
        <f aca="false">G2826-H2826</f>
        <v>-14.7</v>
      </c>
    </row>
    <row r="2827" customFormat="false" ht="15" hidden="false" customHeight="false" outlineLevel="0" collapsed="false">
      <c r="A2827" s="2" t="s">
        <v>174</v>
      </c>
      <c r="B2827" s="2" t="s">
        <v>174</v>
      </c>
      <c r="C2827" s="2" t="s">
        <v>48</v>
      </c>
      <c r="D2827" s="2" t="s">
        <v>14</v>
      </c>
      <c r="E2827" s="2" t="s">
        <v>74</v>
      </c>
      <c r="F2827" s="2" t="s">
        <v>977</v>
      </c>
      <c r="G2827" s="14" t="n">
        <v>12.5</v>
      </c>
      <c r="H2827" s="14" t="n">
        <v>186.56</v>
      </c>
      <c r="I2827" s="14" t="n">
        <v>45</v>
      </c>
      <c r="J2827" s="23" t="n">
        <f aca="false">IF(AND(E2827="Priority",ISNUMBER('Cost model'!N177)),'Cost model'!N177,'Cost model'!M177)</f>
        <v>110</v>
      </c>
      <c r="K2827" s="14" t="n">
        <f aca="false">J2827-H2827</f>
        <v>-76.56</v>
      </c>
      <c r="L2827" s="14" t="n">
        <f aca="false">G2827-H2827</f>
        <v>-174.06</v>
      </c>
    </row>
    <row r="2828" customFormat="false" ht="15" hidden="false" customHeight="false" outlineLevel="0" collapsed="false">
      <c r="A2828" s="2" t="s">
        <v>142</v>
      </c>
      <c r="B2828" s="2" t="s">
        <v>142</v>
      </c>
      <c r="C2828" s="2" t="s">
        <v>47</v>
      </c>
      <c r="D2828" s="2" t="s">
        <v>12</v>
      </c>
      <c r="E2828" s="2" t="s">
        <v>74</v>
      </c>
      <c r="F2828" s="2" t="s">
        <v>977</v>
      </c>
      <c r="G2828" s="14" t="n">
        <v>9.5</v>
      </c>
      <c r="H2828" s="14" t="n">
        <v>26.77</v>
      </c>
      <c r="I2828" s="14" t="n">
        <v>9.5</v>
      </c>
      <c r="J2828" s="23" t="n">
        <f aca="false">IF(AND(E2828="Priority",ISNUMBER('Cost model'!N635)),'Cost model'!N635,'Cost model'!M635)</f>
        <v>30.5</v>
      </c>
      <c r="K2828" s="14" t="n">
        <f aca="false">J2828-H2828</f>
        <v>3.73</v>
      </c>
      <c r="L2828" s="14" t="n">
        <f aca="false">G2828-H2828</f>
        <v>-17.27</v>
      </c>
    </row>
    <row r="2829" customFormat="false" ht="15" hidden="false" customHeight="false" outlineLevel="0" collapsed="false">
      <c r="A2829" s="2" t="s">
        <v>142</v>
      </c>
      <c r="B2829" s="2" t="s">
        <v>142</v>
      </c>
      <c r="C2829" s="2" t="s">
        <v>47</v>
      </c>
      <c r="D2829" s="2" t="s">
        <v>12</v>
      </c>
      <c r="E2829" s="2" t="s">
        <v>74</v>
      </c>
      <c r="F2829" s="2" t="s">
        <v>977</v>
      </c>
      <c r="G2829" s="14" t="n">
        <v>9.5</v>
      </c>
      <c r="H2829" s="14" t="n">
        <v>55.95</v>
      </c>
      <c r="I2829" s="14" t="n">
        <v>9.5</v>
      </c>
      <c r="J2829" s="23" t="n">
        <f aca="false">IF(AND(E2829="Priority",ISNUMBER('Cost model'!N635)),'Cost model'!N635,'Cost model'!M635)</f>
        <v>30.5</v>
      </c>
      <c r="K2829" s="14" t="n">
        <f aca="false">J2829-H2829</f>
        <v>-25.45</v>
      </c>
      <c r="L2829" s="14" t="n">
        <f aca="false">G2829-H2829</f>
        <v>-46.45</v>
      </c>
    </row>
    <row r="2830" customFormat="false" ht="15" hidden="false" customHeight="false" outlineLevel="0" collapsed="false">
      <c r="A2830" s="2" t="s">
        <v>142</v>
      </c>
      <c r="B2830" s="2" t="s">
        <v>142</v>
      </c>
      <c r="C2830" s="2" t="s">
        <v>48</v>
      </c>
      <c r="D2830" s="2" t="s">
        <v>12</v>
      </c>
      <c r="E2830" s="2" t="s">
        <v>74</v>
      </c>
      <c r="F2830" s="2" t="s">
        <v>977</v>
      </c>
      <c r="G2830" s="14" t="n">
        <v>12.5</v>
      </c>
      <c r="H2830" s="14" t="n">
        <v>14.26</v>
      </c>
      <c r="I2830" s="14" t="n">
        <v>12.5</v>
      </c>
      <c r="J2830" s="23" t="n">
        <f aca="false">IF(AND(E2830="Priority",ISNUMBER('Cost model'!N636)),'Cost model'!N636,'Cost model'!M636)</f>
        <v>40</v>
      </c>
      <c r="K2830" s="14" t="n">
        <f aca="false">J2830-H2830</f>
        <v>25.74</v>
      </c>
      <c r="L2830" s="14" t="n">
        <f aca="false">G2830-H2830</f>
        <v>-1.76</v>
      </c>
    </row>
    <row r="2831" customFormat="false" ht="15" hidden="false" customHeight="false" outlineLevel="0" collapsed="false">
      <c r="A2831" s="2" t="s">
        <v>142</v>
      </c>
      <c r="B2831" s="2" t="s">
        <v>142</v>
      </c>
      <c r="C2831" s="2" t="s">
        <v>47</v>
      </c>
      <c r="D2831" s="2" t="s">
        <v>10</v>
      </c>
      <c r="E2831" s="2" t="s">
        <v>74</v>
      </c>
      <c r="F2831" s="2" t="s">
        <v>977</v>
      </c>
      <c r="G2831" s="14" t="n">
        <v>9.5</v>
      </c>
      <c r="H2831" s="14" t="n">
        <v>7.14</v>
      </c>
      <c r="I2831" s="14" t="n">
        <v>9.5</v>
      </c>
      <c r="J2831" s="23" t="n">
        <f aca="false">IF(AND(E2831="Priority",ISNUMBER('Cost model'!N632)),'Cost model'!N632,'Cost model'!M632)</f>
        <v>9.5</v>
      </c>
      <c r="K2831" s="14" t="n">
        <f aca="false">J2831-H2831</f>
        <v>2.36</v>
      </c>
      <c r="L2831" s="14" t="n">
        <f aca="false">G2831-H2831</f>
        <v>2.36</v>
      </c>
    </row>
    <row r="2832" customFormat="false" ht="15" hidden="false" customHeight="false" outlineLevel="0" collapsed="false">
      <c r="A2832" s="2" t="s">
        <v>124</v>
      </c>
      <c r="B2832" s="2" t="s">
        <v>124</v>
      </c>
      <c r="C2832" s="2" t="s">
        <v>47</v>
      </c>
      <c r="D2832" s="2" t="s">
        <v>12</v>
      </c>
      <c r="E2832" s="2" t="s">
        <v>74</v>
      </c>
      <c r="F2832" s="2" t="s">
        <v>977</v>
      </c>
      <c r="G2832" s="14" t="n">
        <v>9.5</v>
      </c>
      <c r="H2832" s="14" t="n">
        <v>7.85</v>
      </c>
      <c r="I2832" s="14" t="n">
        <v>9.5</v>
      </c>
      <c r="J2832" s="23" t="n">
        <f aca="false">IF(AND(E2832="Priority",ISNUMBER('Cost model'!N320)),'Cost model'!N320,'Cost model'!M320)</f>
        <v>24.5</v>
      </c>
      <c r="K2832" s="14" t="n">
        <f aca="false">J2832-H2832</f>
        <v>16.65</v>
      </c>
      <c r="L2832" s="14" t="n">
        <f aca="false">G2832-H2832</f>
        <v>1.65</v>
      </c>
    </row>
    <row r="2833" customFormat="false" ht="15" hidden="false" customHeight="false" outlineLevel="0" collapsed="false">
      <c r="A2833" s="2" t="s">
        <v>221</v>
      </c>
      <c r="B2833" s="2" t="s">
        <v>221</v>
      </c>
      <c r="C2833" s="2" t="s">
        <v>49</v>
      </c>
      <c r="D2833" s="2" t="s">
        <v>12</v>
      </c>
      <c r="E2833" s="2" t="s">
        <v>74</v>
      </c>
      <c r="F2833" s="2" t="s">
        <v>977</v>
      </c>
      <c r="G2833" s="14" t="n">
        <v>19.5</v>
      </c>
      <c r="H2833" s="14" t="n">
        <v>36.96</v>
      </c>
      <c r="I2833" s="14" t="n">
        <v>19.5</v>
      </c>
      <c r="J2833" s="23" t="n">
        <f aca="false">IF(AND(E2833="Priority",ISNUMBER('Cost model'!N742)),'Cost model'!N742,'Cost model'!M742)</f>
        <v>60</v>
      </c>
      <c r="K2833" s="14" t="n">
        <f aca="false">J2833-H2833</f>
        <v>23.04</v>
      </c>
      <c r="L2833" s="14" t="n">
        <f aca="false">G2833-H2833</f>
        <v>-17.46</v>
      </c>
    </row>
    <row r="2834" customFormat="false" ht="15" hidden="false" customHeight="false" outlineLevel="0" collapsed="false">
      <c r="A2834" s="2" t="s">
        <v>142</v>
      </c>
      <c r="B2834" s="2" t="s">
        <v>142</v>
      </c>
      <c r="C2834" s="2" t="s">
        <v>47</v>
      </c>
      <c r="D2834" s="2" t="s">
        <v>10</v>
      </c>
      <c r="E2834" s="2" t="s">
        <v>74</v>
      </c>
      <c r="F2834" s="2" t="s">
        <v>977</v>
      </c>
      <c r="G2834" s="14" t="n">
        <v>9.5</v>
      </c>
      <c r="H2834" s="14" t="n">
        <v>22.84</v>
      </c>
      <c r="I2834" s="14" t="n">
        <v>9.5</v>
      </c>
      <c r="J2834" s="23" t="n">
        <f aca="false">IF(AND(E2834="Priority",ISNUMBER('Cost model'!N632)),'Cost model'!N632,'Cost model'!M632)</f>
        <v>9.5</v>
      </c>
      <c r="K2834" s="14" t="n">
        <f aca="false">J2834-H2834</f>
        <v>-13.34</v>
      </c>
      <c r="L2834" s="14" t="n">
        <f aca="false">G2834-H2834</f>
        <v>-13.34</v>
      </c>
    </row>
    <row r="2835" customFormat="false" ht="15" hidden="false" customHeight="false" outlineLevel="0" collapsed="false">
      <c r="A2835" s="2" t="s">
        <v>174</v>
      </c>
      <c r="B2835" s="2" t="s">
        <v>124</v>
      </c>
      <c r="C2835" s="2" t="s">
        <v>48</v>
      </c>
      <c r="D2835" s="2" t="s">
        <v>12</v>
      </c>
      <c r="E2835" s="2" t="s">
        <v>74</v>
      </c>
      <c r="F2835" s="2" t="s">
        <v>976</v>
      </c>
      <c r="G2835" s="14" t="n">
        <v>12.5</v>
      </c>
      <c r="H2835" s="14" t="n">
        <v>17.11</v>
      </c>
      <c r="I2835" s="14" t="n">
        <v>12.5</v>
      </c>
      <c r="J2835" s="23" t="n">
        <f aca="false">IF(AND(E2835="Priority",ISNUMBER('Cost model'!N111)),'Cost model'!N111,'Cost model'!M111)</f>
        <v>45</v>
      </c>
      <c r="K2835" s="14" t="n">
        <f aca="false">J2835-H2835</f>
        <v>27.89</v>
      </c>
      <c r="L2835" s="14" t="n">
        <f aca="false">G2835-H2835</f>
        <v>-4.61</v>
      </c>
    </row>
    <row r="2836" customFormat="false" ht="15" hidden="false" customHeight="false" outlineLevel="0" collapsed="false">
      <c r="A2836" s="2" t="s">
        <v>124</v>
      </c>
      <c r="B2836" s="2" t="s">
        <v>124</v>
      </c>
      <c r="C2836" s="2" t="s">
        <v>48</v>
      </c>
      <c r="D2836" s="2" t="s">
        <v>10</v>
      </c>
      <c r="E2836" s="2" t="s">
        <v>74</v>
      </c>
      <c r="F2836" s="2" t="s">
        <v>977</v>
      </c>
      <c r="G2836" s="14" t="n">
        <v>24.5</v>
      </c>
      <c r="H2836" s="14" t="n">
        <v>57.6</v>
      </c>
      <c r="I2836" s="14" t="n">
        <v>12.5</v>
      </c>
      <c r="J2836" s="23" t="n">
        <f aca="false">IF(AND(E2836="Priority",ISNUMBER('Cost model'!N318)),'Cost model'!N318,'Cost model'!M318)</f>
        <v>14.5</v>
      </c>
      <c r="K2836" s="14" t="n">
        <f aca="false">J2836-H2836</f>
        <v>-43.1</v>
      </c>
      <c r="L2836" s="14" t="n">
        <f aca="false">G2836-H2836</f>
        <v>-33.1</v>
      </c>
    </row>
    <row r="2837" customFormat="false" ht="15" hidden="false" customHeight="false" outlineLevel="0" collapsed="false">
      <c r="A2837" s="2" t="s">
        <v>124</v>
      </c>
      <c r="B2837" s="2" t="s">
        <v>124</v>
      </c>
      <c r="C2837" s="2" t="s">
        <v>47</v>
      </c>
      <c r="D2837" s="2" t="s">
        <v>10</v>
      </c>
      <c r="E2837" s="2" t="s">
        <v>74</v>
      </c>
      <c r="F2837" s="2" t="s">
        <v>977</v>
      </c>
      <c r="G2837" s="14" t="n">
        <v>9.5</v>
      </c>
      <c r="H2837" s="14" t="n">
        <v>7.21</v>
      </c>
      <c r="I2837" s="14" t="n">
        <v>9.5</v>
      </c>
      <c r="J2837" s="23" t="n">
        <f aca="false">IF(AND(E2837="Priority",ISNUMBER('Cost model'!N317)),'Cost model'!N317,'Cost model'!M317)</f>
        <v>10.5</v>
      </c>
      <c r="K2837" s="14" t="n">
        <f aca="false">J2837-H2837</f>
        <v>3.29</v>
      </c>
      <c r="L2837" s="14" t="n">
        <f aca="false">G2837-H2837</f>
        <v>2.29</v>
      </c>
    </row>
    <row r="2838" customFormat="false" ht="15" hidden="false" customHeight="false" outlineLevel="0" collapsed="false">
      <c r="A2838" s="2" t="s">
        <v>158</v>
      </c>
      <c r="B2838" s="2" t="s">
        <v>142</v>
      </c>
      <c r="C2838" s="2" t="s">
        <v>49</v>
      </c>
      <c r="D2838" s="2" t="s">
        <v>10</v>
      </c>
      <c r="E2838" s="2" t="s">
        <v>74</v>
      </c>
      <c r="F2838" s="2" t="s">
        <v>976</v>
      </c>
      <c r="G2838" s="14" t="n">
        <v>17.5</v>
      </c>
      <c r="H2838" s="14" t="n">
        <v>20.13</v>
      </c>
      <c r="I2838" s="14" t="n">
        <v>17.5</v>
      </c>
      <c r="J2838" s="23" t="n">
        <f aca="false">IF(AND(E2838="Priority",ISNUMBER('Cost model'!N439)),'Cost model'!N439,'Cost model'!M439)</f>
        <v>20.5</v>
      </c>
      <c r="K2838" s="14" t="n">
        <f aca="false">J2838-H2838</f>
        <v>0.370000000000001</v>
      </c>
      <c r="L2838" s="14" t="n">
        <f aca="false">G2838-H2838</f>
        <v>-2.63</v>
      </c>
    </row>
    <row r="2839" customFormat="false" ht="15" hidden="false" customHeight="false" outlineLevel="0" collapsed="false">
      <c r="A2839" s="2" t="s">
        <v>174</v>
      </c>
      <c r="B2839" s="2" t="s">
        <v>174</v>
      </c>
      <c r="C2839" s="2" t="s">
        <v>49</v>
      </c>
      <c r="D2839" s="2" t="s">
        <v>12</v>
      </c>
      <c r="E2839" s="2" t="s">
        <v>83</v>
      </c>
      <c r="F2839" s="2" t="s">
        <v>977</v>
      </c>
      <c r="G2839" s="14" t="n">
        <v>29.5</v>
      </c>
      <c r="H2839" s="14" t="n">
        <v>41</v>
      </c>
      <c r="I2839" s="14" t="n">
        <v>29.5</v>
      </c>
      <c r="J2839" s="23" t="n">
        <f aca="false">IF(AND(E2839="Priority",ISNUMBER('Cost model'!N172)),'Cost model'!N172,'Cost model'!M172)</f>
        <v>60</v>
      </c>
      <c r="K2839" s="14" t="n">
        <f aca="false">J2839-H2839</f>
        <v>19</v>
      </c>
      <c r="L2839" s="14" t="n">
        <f aca="false">G2839-H2839</f>
        <v>-11.5</v>
      </c>
    </row>
    <row r="2840" customFormat="false" ht="15" hidden="false" customHeight="false" outlineLevel="0" collapsed="false">
      <c r="A2840" s="2" t="s">
        <v>142</v>
      </c>
      <c r="B2840" s="2" t="s">
        <v>174</v>
      </c>
      <c r="C2840" s="2" t="s">
        <v>49</v>
      </c>
      <c r="D2840" s="2" t="s">
        <v>10</v>
      </c>
      <c r="E2840" s="2" t="s">
        <v>74</v>
      </c>
      <c r="F2840" s="2" t="s">
        <v>976</v>
      </c>
      <c r="G2840" s="14" t="n">
        <v>17.5</v>
      </c>
      <c r="H2840" s="14" t="n">
        <v>15.14</v>
      </c>
      <c r="I2840" s="14" t="n">
        <v>17.5</v>
      </c>
      <c r="J2840" s="23" t="n">
        <f aca="false">IF(AND(E2840="Priority",ISNUMBER('Cost model'!N694)),'Cost model'!N694,'Cost model'!M694)</f>
        <v>17.5</v>
      </c>
      <c r="K2840" s="14" t="n">
        <f aca="false">J2840-H2840</f>
        <v>2.36</v>
      </c>
      <c r="L2840" s="14" t="n">
        <f aca="false">G2840-H2840</f>
        <v>2.36</v>
      </c>
    </row>
    <row r="2841" customFormat="false" ht="15" hidden="false" customHeight="false" outlineLevel="0" collapsed="false">
      <c r="A2841" s="2" t="s">
        <v>142</v>
      </c>
      <c r="B2841" s="2" t="s">
        <v>142</v>
      </c>
      <c r="C2841" s="2" t="s">
        <v>47</v>
      </c>
      <c r="D2841" s="2" t="s">
        <v>12</v>
      </c>
      <c r="E2841" s="2" t="s">
        <v>74</v>
      </c>
      <c r="F2841" s="2" t="s">
        <v>977</v>
      </c>
      <c r="G2841" s="14" t="n">
        <v>9.5</v>
      </c>
      <c r="H2841" s="14" t="n">
        <v>17.25</v>
      </c>
      <c r="I2841" s="14" t="n">
        <v>9.5</v>
      </c>
      <c r="J2841" s="23" t="n">
        <f aca="false">IF(AND(E2841="Priority",ISNUMBER('Cost model'!N635)),'Cost model'!N635,'Cost model'!M635)</f>
        <v>30.5</v>
      </c>
      <c r="K2841" s="14" t="n">
        <f aca="false">J2841-H2841</f>
        <v>13.25</v>
      </c>
      <c r="L2841" s="14" t="n">
        <f aca="false">G2841-H2841</f>
        <v>-7.75</v>
      </c>
    </row>
    <row r="2842" customFormat="false" ht="15" hidden="false" customHeight="false" outlineLevel="0" collapsed="false">
      <c r="A2842" s="2" t="s">
        <v>124</v>
      </c>
      <c r="B2842" s="2" t="s">
        <v>124</v>
      </c>
      <c r="C2842" s="2" t="s">
        <v>48</v>
      </c>
      <c r="D2842" s="2" t="s">
        <v>10</v>
      </c>
      <c r="E2842" s="2" t="s">
        <v>74</v>
      </c>
      <c r="F2842" s="2" t="s">
        <v>977</v>
      </c>
      <c r="G2842" s="14" t="n">
        <v>12.5</v>
      </c>
      <c r="H2842" s="14" t="n">
        <v>11.2</v>
      </c>
      <c r="I2842" s="14" t="n">
        <v>12.5</v>
      </c>
      <c r="J2842" s="23" t="n">
        <f aca="false">IF(AND(E2842="Priority",ISNUMBER('Cost model'!N318)),'Cost model'!N318,'Cost model'!M318)</f>
        <v>14.5</v>
      </c>
      <c r="K2842" s="14" t="n">
        <f aca="false">J2842-H2842</f>
        <v>3.3</v>
      </c>
      <c r="L2842" s="14" t="n">
        <f aca="false">G2842-H2842</f>
        <v>1.3</v>
      </c>
    </row>
    <row r="2843" customFormat="false" ht="15" hidden="false" customHeight="false" outlineLevel="0" collapsed="false">
      <c r="A2843" s="2" t="s">
        <v>124</v>
      </c>
      <c r="B2843" s="2" t="s">
        <v>124</v>
      </c>
      <c r="C2843" s="2" t="s">
        <v>48</v>
      </c>
      <c r="D2843" s="2" t="s">
        <v>10</v>
      </c>
      <c r="E2843" s="2" t="s">
        <v>74</v>
      </c>
      <c r="F2843" s="2" t="s">
        <v>977</v>
      </c>
      <c r="G2843" s="14" t="n">
        <v>12.5</v>
      </c>
      <c r="H2843" s="14" t="n">
        <v>10.39</v>
      </c>
      <c r="I2843" s="14" t="n">
        <v>12.5</v>
      </c>
      <c r="J2843" s="23" t="n">
        <f aca="false">IF(AND(E2843="Priority",ISNUMBER('Cost model'!N318)),'Cost model'!N318,'Cost model'!M318)</f>
        <v>14.5</v>
      </c>
      <c r="K2843" s="14" t="n">
        <f aca="false">J2843-H2843</f>
        <v>4.11</v>
      </c>
      <c r="L2843" s="14" t="n">
        <f aca="false">G2843-H2843</f>
        <v>2.11</v>
      </c>
    </row>
    <row r="2844" customFormat="false" ht="15" hidden="false" customHeight="false" outlineLevel="0" collapsed="false">
      <c r="A2844" s="2" t="s">
        <v>174</v>
      </c>
      <c r="B2844" s="2" t="s">
        <v>174</v>
      </c>
      <c r="C2844" s="2" t="s">
        <v>48</v>
      </c>
      <c r="D2844" s="2" t="s">
        <v>12</v>
      </c>
      <c r="E2844" s="2" t="s">
        <v>74</v>
      </c>
      <c r="F2844" s="2" t="s">
        <v>977</v>
      </c>
      <c r="G2844" s="14" t="n">
        <v>9.5</v>
      </c>
      <c r="H2844" s="14" t="n">
        <v>41</v>
      </c>
      <c r="I2844" s="14" t="n">
        <v>12.5</v>
      </c>
      <c r="J2844" s="23" t="n">
        <f aca="false">IF(AND(E2844="Priority",ISNUMBER('Cost model'!N171)),'Cost model'!N171,'Cost model'!M171)</f>
        <v>40</v>
      </c>
      <c r="K2844" s="14" t="n">
        <f aca="false">J2844-H2844</f>
        <v>-1</v>
      </c>
      <c r="L2844" s="14" t="n">
        <f aca="false">G2844-H2844</f>
        <v>-31.5</v>
      </c>
    </row>
    <row r="2845" customFormat="false" ht="15" hidden="false" customHeight="false" outlineLevel="0" collapsed="false">
      <c r="A2845" s="2" t="s">
        <v>142</v>
      </c>
      <c r="B2845" s="2" t="s">
        <v>124</v>
      </c>
      <c r="C2845" s="2" t="s">
        <v>49</v>
      </c>
      <c r="D2845" s="2" t="s">
        <v>10</v>
      </c>
      <c r="E2845" s="2" t="s">
        <v>74</v>
      </c>
      <c r="F2845" s="2" t="s">
        <v>976</v>
      </c>
      <c r="G2845" s="14" t="n">
        <v>24.5</v>
      </c>
      <c r="H2845" s="14" t="n">
        <v>27.6</v>
      </c>
      <c r="I2845" s="14" t="n">
        <v>17.5</v>
      </c>
      <c r="J2845" s="23" t="n">
        <f aca="false">IF(AND(E2845="Priority",ISNUMBER('Cost model'!N664)),'Cost model'!N664,'Cost model'!M664)</f>
        <v>19.5</v>
      </c>
      <c r="K2845" s="14" t="n">
        <f aca="false">J2845-H2845</f>
        <v>-8.1</v>
      </c>
      <c r="L2845" s="14" t="n">
        <f aca="false">G2845-H2845</f>
        <v>-3.1</v>
      </c>
    </row>
    <row r="2846" customFormat="false" ht="15" hidden="false" customHeight="false" outlineLevel="0" collapsed="false">
      <c r="A2846" s="2" t="s">
        <v>142</v>
      </c>
      <c r="B2846" s="2" t="s">
        <v>142</v>
      </c>
      <c r="C2846" s="2" t="s">
        <v>48</v>
      </c>
      <c r="D2846" s="2" t="s">
        <v>10</v>
      </c>
      <c r="E2846" s="2" t="s">
        <v>74</v>
      </c>
      <c r="F2846" s="2" t="s">
        <v>977</v>
      </c>
      <c r="G2846" s="14" t="n">
        <v>12.5</v>
      </c>
      <c r="H2846" s="14" t="n">
        <v>27.71</v>
      </c>
      <c r="I2846" s="14" t="n">
        <v>12.5</v>
      </c>
      <c r="J2846" s="23" t="n">
        <f aca="false">IF(AND(E2846="Priority",ISNUMBER('Cost model'!N633)),'Cost model'!N633,'Cost model'!M633)</f>
        <v>11.5</v>
      </c>
      <c r="K2846" s="14" t="n">
        <f aca="false">J2846-H2846</f>
        <v>-16.21</v>
      </c>
      <c r="L2846" s="14" t="n">
        <f aca="false">G2846-H2846</f>
        <v>-15.21</v>
      </c>
    </row>
    <row r="2847" customFormat="false" ht="15" hidden="false" customHeight="false" outlineLevel="0" collapsed="false">
      <c r="A2847" s="2" t="s">
        <v>221</v>
      </c>
      <c r="B2847" s="2" t="s">
        <v>221</v>
      </c>
      <c r="C2847" s="2" t="s">
        <v>49</v>
      </c>
      <c r="D2847" s="2" t="s">
        <v>12</v>
      </c>
      <c r="E2847" s="2" t="s">
        <v>74</v>
      </c>
      <c r="F2847" s="2" t="s">
        <v>977</v>
      </c>
      <c r="G2847" s="14" t="n">
        <v>19.5</v>
      </c>
      <c r="H2847" s="14" t="n">
        <v>65.84</v>
      </c>
      <c r="I2847" s="14" t="n">
        <v>19.5</v>
      </c>
      <c r="J2847" s="23" t="n">
        <f aca="false">IF(AND(E2847="Priority",ISNUMBER('Cost model'!N742)),'Cost model'!N742,'Cost model'!M742)</f>
        <v>60</v>
      </c>
      <c r="K2847" s="14" t="n">
        <f aca="false">J2847-H2847</f>
        <v>-5.84</v>
      </c>
      <c r="L2847" s="14" t="n">
        <f aca="false">G2847-H2847</f>
        <v>-46.34</v>
      </c>
    </row>
    <row r="2848" customFormat="false" ht="15" hidden="false" customHeight="false" outlineLevel="0" collapsed="false">
      <c r="A2848" s="2" t="s">
        <v>221</v>
      </c>
      <c r="B2848" s="2" t="s">
        <v>221</v>
      </c>
      <c r="C2848" s="2" t="s">
        <v>47</v>
      </c>
      <c r="D2848" s="2" t="s">
        <v>12</v>
      </c>
      <c r="E2848" s="2" t="s">
        <v>74</v>
      </c>
      <c r="F2848" s="2" t="s">
        <v>977</v>
      </c>
      <c r="G2848" s="14" t="n">
        <v>9.5</v>
      </c>
      <c r="H2848" s="14" t="n">
        <v>23.53</v>
      </c>
      <c r="I2848" s="14" t="n">
        <v>9.5</v>
      </c>
      <c r="J2848" s="23" t="n">
        <f aca="false">IF(AND(E2848="Priority",ISNUMBER('Cost model'!N740)),'Cost model'!N740,'Cost model'!M740)</f>
        <v>22.5</v>
      </c>
      <c r="K2848" s="14" t="n">
        <f aca="false">J2848-H2848</f>
        <v>-1.03</v>
      </c>
      <c r="L2848" s="14" t="n">
        <f aca="false">G2848-H2848</f>
        <v>-14.03</v>
      </c>
    </row>
    <row r="2849" customFormat="false" ht="15" hidden="false" customHeight="false" outlineLevel="0" collapsed="false">
      <c r="A2849" s="2" t="s">
        <v>124</v>
      </c>
      <c r="B2849" s="2" t="s">
        <v>124</v>
      </c>
      <c r="C2849" s="2" t="s">
        <v>49</v>
      </c>
      <c r="D2849" s="2" t="s">
        <v>10</v>
      </c>
      <c r="E2849" s="2" t="s">
        <v>74</v>
      </c>
      <c r="F2849" s="2" t="s">
        <v>977</v>
      </c>
      <c r="G2849" s="14" t="n">
        <v>17.5</v>
      </c>
      <c r="H2849" s="14" t="n">
        <v>19.98</v>
      </c>
      <c r="I2849" s="14" t="n">
        <v>17.5</v>
      </c>
      <c r="J2849" s="23" t="n">
        <f aca="false">IF(AND(E2849="Priority",ISNUMBER('Cost model'!N319)),'Cost model'!N319,'Cost model'!M319)</f>
        <v>16.5</v>
      </c>
      <c r="K2849" s="14" t="n">
        <f aca="false">J2849-H2849</f>
        <v>-3.48</v>
      </c>
      <c r="L2849" s="14" t="n">
        <f aca="false">G2849-H2849</f>
        <v>-2.48</v>
      </c>
    </row>
    <row r="2850" customFormat="false" ht="15" hidden="false" customHeight="false" outlineLevel="0" collapsed="false">
      <c r="A2850" s="2" t="s">
        <v>221</v>
      </c>
      <c r="B2850" s="2" t="s">
        <v>221</v>
      </c>
      <c r="C2850" s="2" t="s">
        <v>47</v>
      </c>
      <c r="D2850" s="2" t="s">
        <v>10</v>
      </c>
      <c r="E2850" s="2" t="s">
        <v>74</v>
      </c>
      <c r="F2850" s="2" t="s">
        <v>977</v>
      </c>
      <c r="G2850" s="14" t="n">
        <v>9.5</v>
      </c>
      <c r="H2850" s="14" t="n">
        <v>6.39</v>
      </c>
      <c r="I2850" s="14" t="n">
        <v>9.5</v>
      </c>
      <c r="J2850" s="23" t="n">
        <f aca="false">IF(AND(E2850="Priority",ISNUMBER('Cost model'!N737)),'Cost model'!N737,'Cost model'!M737)</f>
        <v>8.5</v>
      </c>
      <c r="K2850" s="14" t="n">
        <f aca="false">J2850-H2850</f>
        <v>2.11</v>
      </c>
      <c r="L2850" s="14" t="n">
        <f aca="false">G2850-H2850</f>
        <v>3.11</v>
      </c>
    </row>
    <row r="2851" customFormat="false" ht="15" hidden="false" customHeight="false" outlineLevel="0" collapsed="false">
      <c r="A2851" s="2" t="s">
        <v>221</v>
      </c>
      <c r="B2851" s="2" t="s">
        <v>221</v>
      </c>
      <c r="C2851" s="2" t="s">
        <v>47</v>
      </c>
      <c r="D2851" s="2" t="s">
        <v>10</v>
      </c>
      <c r="E2851" s="2" t="s">
        <v>74</v>
      </c>
      <c r="F2851" s="2" t="s">
        <v>977</v>
      </c>
      <c r="G2851" s="14" t="n">
        <v>9.5</v>
      </c>
      <c r="H2851" s="14" t="n">
        <v>6.52</v>
      </c>
      <c r="I2851" s="14" t="n">
        <v>9.5</v>
      </c>
      <c r="J2851" s="23" t="n">
        <f aca="false">IF(AND(E2851="Priority",ISNUMBER('Cost model'!N737)),'Cost model'!N737,'Cost model'!M737)</f>
        <v>8.5</v>
      </c>
      <c r="K2851" s="14" t="n">
        <f aca="false">J2851-H2851</f>
        <v>1.98</v>
      </c>
      <c r="L2851" s="14" t="n">
        <f aca="false">G2851-H2851</f>
        <v>2.98</v>
      </c>
    </row>
    <row r="2852" customFormat="false" ht="15" hidden="false" customHeight="false" outlineLevel="0" collapsed="false">
      <c r="A2852" s="2" t="s">
        <v>124</v>
      </c>
      <c r="B2852" s="2" t="s">
        <v>124</v>
      </c>
      <c r="C2852" s="2" t="s">
        <v>47</v>
      </c>
      <c r="D2852" s="2" t="s">
        <v>12</v>
      </c>
      <c r="E2852" s="2" t="s">
        <v>74</v>
      </c>
      <c r="F2852" s="2" t="s">
        <v>977</v>
      </c>
      <c r="G2852" s="14" t="n">
        <v>9.5</v>
      </c>
      <c r="H2852" s="14" t="n">
        <v>27.7</v>
      </c>
      <c r="I2852" s="14" t="n">
        <v>9.5</v>
      </c>
      <c r="J2852" s="23" t="n">
        <f aca="false">IF(AND(E2852="Priority",ISNUMBER('Cost model'!N320)),'Cost model'!N320,'Cost model'!M320)</f>
        <v>24.5</v>
      </c>
      <c r="K2852" s="14" t="n">
        <f aca="false">J2852-H2852</f>
        <v>-3.2</v>
      </c>
      <c r="L2852" s="14" t="n">
        <f aca="false">G2852-H2852</f>
        <v>-18.2</v>
      </c>
    </row>
    <row r="2853" customFormat="false" ht="15" hidden="false" customHeight="false" outlineLevel="0" collapsed="false">
      <c r="A2853" s="2" t="s">
        <v>174</v>
      </c>
      <c r="B2853" s="2" t="s">
        <v>142</v>
      </c>
      <c r="C2853" s="2" t="s">
        <v>48</v>
      </c>
      <c r="D2853" s="2" t="s">
        <v>10</v>
      </c>
      <c r="E2853" s="2" t="s">
        <v>74</v>
      </c>
      <c r="F2853" s="2" t="s">
        <v>976</v>
      </c>
      <c r="G2853" s="14" t="n">
        <v>12.5</v>
      </c>
      <c r="H2853" s="14" t="n">
        <v>10.87</v>
      </c>
      <c r="I2853" s="14" t="n">
        <v>12.5</v>
      </c>
      <c r="J2853" s="23" t="n">
        <f aca="false">IF(AND(E2853="Priority",ISNUMBER('Cost model'!N123)),'Cost model'!N123,'Cost model'!M123)</f>
        <v>16.5</v>
      </c>
      <c r="K2853" s="14" t="n">
        <f aca="false">J2853-H2853</f>
        <v>5.63</v>
      </c>
      <c r="L2853" s="14" t="n">
        <f aca="false">G2853-H2853</f>
        <v>1.63</v>
      </c>
    </row>
    <row r="2854" customFormat="false" ht="15" hidden="false" customHeight="false" outlineLevel="0" collapsed="false">
      <c r="A2854" s="2" t="s">
        <v>124</v>
      </c>
      <c r="B2854" s="2" t="s">
        <v>124</v>
      </c>
      <c r="C2854" s="2" t="s">
        <v>48</v>
      </c>
      <c r="D2854" s="2" t="s">
        <v>10</v>
      </c>
      <c r="E2854" s="2" t="s">
        <v>74</v>
      </c>
      <c r="F2854" s="2" t="s">
        <v>977</v>
      </c>
      <c r="G2854" s="14" t="n">
        <v>9.5</v>
      </c>
      <c r="H2854" s="14" t="n">
        <v>6.45</v>
      </c>
      <c r="I2854" s="14" t="n">
        <v>12.5</v>
      </c>
      <c r="J2854" s="23" t="n">
        <f aca="false">IF(AND(E2854="Priority",ISNUMBER('Cost model'!N318)),'Cost model'!N318,'Cost model'!M318)</f>
        <v>14.5</v>
      </c>
      <c r="K2854" s="14" t="n">
        <f aca="false">J2854-H2854</f>
        <v>8.05</v>
      </c>
      <c r="L2854" s="14" t="n">
        <f aca="false">G2854-H2854</f>
        <v>3.05</v>
      </c>
    </row>
    <row r="2855" customFormat="false" ht="15" hidden="false" customHeight="false" outlineLevel="0" collapsed="false">
      <c r="A2855" s="2" t="s">
        <v>124</v>
      </c>
      <c r="B2855" s="2" t="s">
        <v>124</v>
      </c>
      <c r="C2855" s="2" t="s">
        <v>48</v>
      </c>
      <c r="D2855" s="2" t="s">
        <v>12</v>
      </c>
      <c r="E2855" s="2" t="s">
        <v>74</v>
      </c>
      <c r="F2855" s="2" t="s">
        <v>977</v>
      </c>
      <c r="G2855" s="14" t="n">
        <v>12.5</v>
      </c>
      <c r="H2855" s="14" t="n">
        <v>28.78</v>
      </c>
      <c r="I2855" s="14" t="n">
        <v>12.5</v>
      </c>
      <c r="J2855" s="23" t="n">
        <f aca="false">IF(AND(E2855="Priority",ISNUMBER('Cost model'!N321)),'Cost model'!N321,'Cost model'!M321)</f>
        <v>40</v>
      </c>
      <c r="K2855" s="14" t="n">
        <f aca="false">J2855-H2855</f>
        <v>11.22</v>
      </c>
      <c r="L2855" s="14" t="n">
        <f aca="false">G2855-H2855</f>
        <v>-16.28</v>
      </c>
    </row>
    <row r="2856" customFormat="false" ht="15" hidden="false" customHeight="false" outlineLevel="0" collapsed="false">
      <c r="A2856" s="2" t="s">
        <v>205</v>
      </c>
      <c r="B2856" s="2" t="s">
        <v>142</v>
      </c>
      <c r="C2856" s="2" t="s">
        <v>48</v>
      </c>
      <c r="D2856" s="2" t="s">
        <v>10</v>
      </c>
      <c r="E2856" s="2" t="s">
        <v>74</v>
      </c>
      <c r="F2856" s="2" t="s">
        <v>976</v>
      </c>
      <c r="G2856" s="14" t="n">
        <v>14.5</v>
      </c>
      <c r="H2856" s="14" t="n">
        <v>22.84</v>
      </c>
      <c r="I2856" s="14" t="n">
        <v>14.5</v>
      </c>
      <c r="J2856" s="23" t="n">
        <f aca="false">IF(AND(E2856="Priority",ISNUMBER('Cost model'!N543)),'Cost model'!N543,'Cost model'!M543)</f>
        <v>18.5</v>
      </c>
      <c r="K2856" s="14" t="n">
        <f aca="false">J2856-H2856</f>
        <v>-4.34</v>
      </c>
      <c r="L2856" s="14" t="n">
        <f aca="false">G2856-H2856</f>
        <v>-8.34</v>
      </c>
    </row>
    <row r="2857" customFormat="false" ht="15" hidden="false" customHeight="false" outlineLevel="0" collapsed="false">
      <c r="A2857" s="2" t="s">
        <v>142</v>
      </c>
      <c r="B2857" s="2" t="s">
        <v>142</v>
      </c>
      <c r="C2857" s="2" t="s">
        <v>47</v>
      </c>
      <c r="D2857" s="2" t="s">
        <v>10</v>
      </c>
      <c r="E2857" s="2" t="s">
        <v>74</v>
      </c>
      <c r="F2857" s="2" t="s">
        <v>977</v>
      </c>
      <c r="G2857" s="14" t="n">
        <v>9.5</v>
      </c>
      <c r="H2857" s="14" t="n">
        <v>7.14</v>
      </c>
      <c r="I2857" s="14" t="n">
        <v>9.5</v>
      </c>
      <c r="J2857" s="23" t="n">
        <f aca="false">IF(AND(E2857="Priority",ISNUMBER('Cost model'!N632)),'Cost model'!N632,'Cost model'!M632)</f>
        <v>9.5</v>
      </c>
      <c r="K2857" s="14" t="n">
        <f aca="false">J2857-H2857</f>
        <v>2.36</v>
      </c>
      <c r="L2857" s="14" t="n">
        <f aca="false">G2857-H2857</f>
        <v>2.36</v>
      </c>
    </row>
    <row r="2858" customFormat="false" ht="15" hidden="false" customHeight="false" outlineLevel="0" collapsed="false">
      <c r="A2858" s="2" t="s">
        <v>174</v>
      </c>
      <c r="B2858" s="2" t="s">
        <v>174</v>
      </c>
      <c r="C2858" s="2" t="s">
        <v>47</v>
      </c>
      <c r="D2858" s="2" t="s">
        <v>10</v>
      </c>
      <c r="E2858" s="2" t="s">
        <v>74</v>
      </c>
      <c r="F2858" s="2" t="s">
        <v>977</v>
      </c>
      <c r="G2858" s="14" t="n">
        <v>9.5</v>
      </c>
      <c r="H2858" s="14" t="n">
        <v>9.6</v>
      </c>
      <c r="I2858" s="14" t="n">
        <v>9.5</v>
      </c>
      <c r="J2858" s="23" t="n">
        <f aca="false">IF(AND(E2858="Priority",ISNUMBER('Cost model'!N167)),'Cost model'!N167,'Cost model'!M167)</f>
        <v>8.5</v>
      </c>
      <c r="K2858" s="14" t="n">
        <f aca="false">J2858-H2858</f>
        <v>-1.1</v>
      </c>
      <c r="L2858" s="14" t="n">
        <f aca="false">G2858-H2858</f>
        <v>-0.0999999999999996</v>
      </c>
    </row>
    <row r="2859" customFormat="false" ht="15" hidden="false" customHeight="false" outlineLevel="0" collapsed="false">
      <c r="A2859" s="2" t="s">
        <v>158</v>
      </c>
      <c r="B2859" s="2" t="s">
        <v>158</v>
      </c>
      <c r="C2859" s="2" t="s">
        <v>49</v>
      </c>
      <c r="D2859" s="2" t="s">
        <v>12</v>
      </c>
      <c r="E2859" s="2" t="s">
        <v>74</v>
      </c>
      <c r="F2859" s="2" t="s">
        <v>977</v>
      </c>
      <c r="G2859" s="14" t="n">
        <v>17.5</v>
      </c>
      <c r="H2859" s="14" t="n">
        <v>30.18</v>
      </c>
      <c r="I2859" s="14" t="n">
        <v>19.5</v>
      </c>
      <c r="J2859" s="23" t="n">
        <f aca="false">IF(AND(E2859="Priority",ISNUMBER('Cost model'!N427)),'Cost model'!N427,'Cost model'!M427)</f>
        <v>28.5</v>
      </c>
      <c r="K2859" s="14" t="n">
        <f aca="false">J2859-H2859</f>
        <v>-1.68</v>
      </c>
      <c r="L2859" s="14" t="n">
        <f aca="false">G2859-H2859</f>
        <v>-12.68</v>
      </c>
    </row>
    <row r="2860" customFormat="false" ht="15" hidden="false" customHeight="false" outlineLevel="0" collapsed="false">
      <c r="A2860" s="2" t="s">
        <v>142</v>
      </c>
      <c r="B2860" s="2" t="s">
        <v>142</v>
      </c>
      <c r="C2860" s="2" t="s">
        <v>49</v>
      </c>
      <c r="D2860" s="2" t="s">
        <v>12</v>
      </c>
      <c r="E2860" s="2" t="s">
        <v>74</v>
      </c>
      <c r="F2860" s="2" t="s">
        <v>977</v>
      </c>
      <c r="G2860" s="14" t="n">
        <v>19.5</v>
      </c>
      <c r="H2860" s="14" t="n">
        <v>41.11</v>
      </c>
      <c r="I2860" s="14" t="n">
        <v>19.5</v>
      </c>
      <c r="J2860" s="23" t="n">
        <f aca="false">IF(AND(E2860="Priority",ISNUMBER('Cost model'!N637)),'Cost model'!N637,'Cost model'!M637)</f>
        <v>45</v>
      </c>
      <c r="K2860" s="14" t="n">
        <f aca="false">J2860-H2860</f>
        <v>3.89</v>
      </c>
      <c r="L2860" s="14" t="n">
        <f aca="false">G2860-H2860</f>
        <v>-21.61</v>
      </c>
    </row>
    <row r="2861" customFormat="false" ht="15" hidden="false" customHeight="false" outlineLevel="0" collapsed="false">
      <c r="A2861" s="2" t="s">
        <v>142</v>
      </c>
      <c r="B2861" s="2" t="s">
        <v>142</v>
      </c>
      <c r="C2861" s="2" t="s">
        <v>49</v>
      </c>
      <c r="D2861" s="2" t="s">
        <v>10</v>
      </c>
      <c r="E2861" s="2" t="s">
        <v>83</v>
      </c>
      <c r="F2861" s="2" t="s">
        <v>977</v>
      </c>
      <c r="G2861" s="14" t="n">
        <v>24.5</v>
      </c>
      <c r="H2861" s="14" t="n">
        <v>24.5</v>
      </c>
      <c r="I2861" s="14" t="n">
        <v>24.5</v>
      </c>
      <c r="J2861" s="23" t="n">
        <f aca="false">IF(AND(E2861="Priority",ISNUMBER('Cost model'!N634)),'Cost model'!N634,'Cost model'!M634)</f>
        <v>21.5</v>
      </c>
      <c r="K2861" s="14" t="n">
        <f aca="false">J2861-H2861</f>
        <v>-3</v>
      </c>
      <c r="L2861" s="14" t="n">
        <f aca="false">G2861-H2861</f>
        <v>0</v>
      </c>
    </row>
    <row r="2862" customFormat="false" ht="15" hidden="false" customHeight="false" outlineLevel="0" collapsed="false">
      <c r="A2862" s="2" t="s">
        <v>174</v>
      </c>
      <c r="B2862" s="2" t="s">
        <v>174</v>
      </c>
      <c r="C2862" s="2" t="s">
        <v>47</v>
      </c>
      <c r="D2862" s="2" t="s">
        <v>10</v>
      </c>
      <c r="E2862" s="2" t="s">
        <v>74</v>
      </c>
      <c r="F2862" s="2" t="s">
        <v>977</v>
      </c>
      <c r="G2862" s="14" t="n">
        <v>9.5</v>
      </c>
      <c r="H2862" s="14" t="n">
        <v>26.99</v>
      </c>
      <c r="I2862" s="14" t="n">
        <v>9.5</v>
      </c>
      <c r="J2862" s="23" t="n">
        <f aca="false">IF(AND(E2862="Priority",ISNUMBER('Cost model'!N167)),'Cost model'!N167,'Cost model'!M167)</f>
        <v>8.5</v>
      </c>
      <c r="K2862" s="14" t="n">
        <f aca="false">J2862-H2862</f>
        <v>-18.49</v>
      </c>
      <c r="L2862" s="14" t="n">
        <f aca="false">G2862-H2862</f>
        <v>-17.49</v>
      </c>
    </row>
    <row r="2863" customFormat="false" ht="15" hidden="false" customHeight="false" outlineLevel="0" collapsed="false">
      <c r="A2863" s="2" t="s">
        <v>142</v>
      </c>
      <c r="B2863" s="2" t="s">
        <v>142</v>
      </c>
      <c r="C2863" s="2" t="s">
        <v>47</v>
      </c>
      <c r="D2863" s="2" t="s">
        <v>10</v>
      </c>
      <c r="E2863" s="2" t="s">
        <v>74</v>
      </c>
      <c r="F2863" s="2" t="s">
        <v>977</v>
      </c>
      <c r="G2863" s="14" t="n">
        <v>9.5</v>
      </c>
      <c r="H2863" s="14" t="n">
        <v>7.14</v>
      </c>
      <c r="I2863" s="14" t="n">
        <v>9.5</v>
      </c>
      <c r="J2863" s="23" t="n">
        <f aca="false">IF(AND(E2863="Priority",ISNUMBER('Cost model'!N632)),'Cost model'!N632,'Cost model'!M632)</f>
        <v>9.5</v>
      </c>
      <c r="K2863" s="14" t="n">
        <f aca="false">J2863-H2863</f>
        <v>2.36</v>
      </c>
      <c r="L2863" s="14" t="n">
        <f aca="false">G2863-H2863</f>
        <v>2.36</v>
      </c>
    </row>
    <row r="2864" customFormat="false" ht="15" hidden="false" customHeight="false" outlineLevel="0" collapsed="false">
      <c r="A2864" s="2" t="s">
        <v>124</v>
      </c>
      <c r="B2864" s="2" t="s">
        <v>124</v>
      </c>
      <c r="C2864" s="2" t="s">
        <v>47</v>
      </c>
      <c r="D2864" s="2" t="s">
        <v>10</v>
      </c>
      <c r="E2864" s="2" t="s">
        <v>74</v>
      </c>
      <c r="F2864" s="2" t="s">
        <v>977</v>
      </c>
      <c r="G2864" s="14" t="n">
        <v>9.5</v>
      </c>
      <c r="H2864" s="14" t="n">
        <v>7.21</v>
      </c>
      <c r="I2864" s="14" t="n">
        <v>9.5</v>
      </c>
      <c r="J2864" s="23" t="n">
        <f aca="false">IF(AND(E2864="Priority",ISNUMBER('Cost model'!N317)),'Cost model'!N317,'Cost model'!M317)</f>
        <v>10.5</v>
      </c>
      <c r="K2864" s="14" t="n">
        <f aca="false">J2864-H2864</f>
        <v>3.29</v>
      </c>
      <c r="L2864" s="14" t="n">
        <f aca="false">G2864-H2864</f>
        <v>2.29</v>
      </c>
    </row>
    <row r="2865" customFormat="false" ht="15" hidden="false" customHeight="false" outlineLevel="0" collapsed="false">
      <c r="A2865" s="2" t="s">
        <v>142</v>
      </c>
      <c r="B2865" s="2" t="s">
        <v>142</v>
      </c>
      <c r="C2865" s="2" t="s">
        <v>47</v>
      </c>
      <c r="D2865" s="2" t="s">
        <v>10</v>
      </c>
      <c r="E2865" s="2" t="s">
        <v>83</v>
      </c>
      <c r="F2865" s="2" t="s">
        <v>977</v>
      </c>
      <c r="G2865" s="14" t="n">
        <v>14.5</v>
      </c>
      <c r="H2865" s="14" t="n">
        <v>5.83</v>
      </c>
      <c r="I2865" s="14" t="n">
        <v>14.5</v>
      </c>
      <c r="J2865" s="23" t="n">
        <f aca="false">IF(AND(E2865="Priority",ISNUMBER('Cost model'!N632)),'Cost model'!N632,'Cost model'!M632)</f>
        <v>14.5</v>
      </c>
      <c r="K2865" s="14" t="n">
        <f aca="false">J2865-H2865</f>
        <v>8.67</v>
      </c>
      <c r="L2865" s="14" t="n">
        <f aca="false">G2865-H2865</f>
        <v>8.67</v>
      </c>
    </row>
    <row r="2866" customFormat="false" ht="15" hidden="false" customHeight="false" outlineLevel="0" collapsed="false">
      <c r="A2866" s="2" t="s">
        <v>124</v>
      </c>
      <c r="B2866" s="2" t="s">
        <v>124</v>
      </c>
      <c r="C2866" s="2" t="s">
        <v>48</v>
      </c>
      <c r="D2866" s="2" t="s">
        <v>10</v>
      </c>
      <c r="E2866" s="2" t="s">
        <v>74</v>
      </c>
      <c r="F2866" s="2" t="s">
        <v>977</v>
      </c>
      <c r="G2866" s="14" t="n">
        <v>12.5</v>
      </c>
      <c r="H2866" s="14" t="n">
        <v>16.38</v>
      </c>
      <c r="I2866" s="14" t="n">
        <v>12.5</v>
      </c>
      <c r="J2866" s="23" t="n">
        <f aca="false">IF(AND(E2866="Priority",ISNUMBER('Cost model'!N318)),'Cost model'!N318,'Cost model'!M318)</f>
        <v>14.5</v>
      </c>
      <c r="K2866" s="14" t="n">
        <f aca="false">J2866-H2866</f>
        <v>-1.88</v>
      </c>
      <c r="L2866" s="14" t="n">
        <f aca="false">G2866-H2866</f>
        <v>-3.88</v>
      </c>
    </row>
    <row r="2867" customFormat="false" ht="15" hidden="false" customHeight="false" outlineLevel="0" collapsed="false">
      <c r="A2867" s="2" t="s">
        <v>142</v>
      </c>
      <c r="B2867" s="2" t="s">
        <v>142</v>
      </c>
      <c r="C2867" s="2" t="s">
        <v>49</v>
      </c>
      <c r="D2867" s="2" t="s">
        <v>10</v>
      </c>
      <c r="E2867" s="2" t="s">
        <v>74</v>
      </c>
      <c r="F2867" s="2" t="s">
        <v>977</v>
      </c>
      <c r="G2867" s="14" t="n">
        <v>15.5</v>
      </c>
      <c r="H2867" s="14" t="n">
        <v>20.13</v>
      </c>
      <c r="I2867" s="14" t="n">
        <v>17.5</v>
      </c>
      <c r="J2867" s="23" t="n">
        <f aca="false">IF(AND(E2867="Priority",ISNUMBER('Cost model'!N634)),'Cost model'!N634,'Cost model'!M634)</f>
        <v>15.5</v>
      </c>
      <c r="K2867" s="14" t="n">
        <f aca="false">J2867-H2867</f>
        <v>-4.63</v>
      </c>
      <c r="L2867" s="14" t="n">
        <f aca="false">G2867-H2867</f>
        <v>-4.63</v>
      </c>
    </row>
    <row r="2868" customFormat="false" ht="15" hidden="false" customHeight="false" outlineLevel="0" collapsed="false">
      <c r="A2868" s="2" t="s">
        <v>221</v>
      </c>
      <c r="B2868" s="2" t="s">
        <v>221</v>
      </c>
      <c r="C2868" s="2" t="s">
        <v>49</v>
      </c>
      <c r="D2868" s="2" t="s">
        <v>12</v>
      </c>
      <c r="E2868" s="2" t="s">
        <v>74</v>
      </c>
      <c r="F2868" s="2" t="s">
        <v>977</v>
      </c>
      <c r="G2868" s="14" t="n">
        <v>95</v>
      </c>
      <c r="H2868" s="14" t="n">
        <v>132.87</v>
      </c>
      <c r="I2868" s="14" t="n">
        <v>19.5</v>
      </c>
      <c r="J2868" s="23" t="n">
        <f aca="false">IF(AND(E2868="Priority",ISNUMBER('Cost model'!N742)),'Cost model'!N742,'Cost model'!M742)</f>
        <v>60</v>
      </c>
      <c r="K2868" s="14" t="n">
        <f aca="false">J2868-H2868</f>
        <v>-72.87</v>
      </c>
      <c r="L2868" s="14" t="n">
        <f aca="false">G2868-H2868</f>
        <v>-37.87</v>
      </c>
    </row>
    <row r="2869" customFormat="false" ht="15" hidden="false" customHeight="false" outlineLevel="0" collapsed="false">
      <c r="A2869" s="2" t="s">
        <v>221</v>
      </c>
      <c r="B2869" s="2" t="s">
        <v>124</v>
      </c>
      <c r="C2869" s="2" t="s">
        <v>47</v>
      </c>
      <c r="D2869" s="2" t="s">
        <v>10</v>
      </c>
      <c r="E2869" s="2" t="s">
        <v>74</v>
      </c>
      <c r="F2869" s="2" t="s">
        <v>976</v>
      </c>
      <c r="G2869" s="14" t="n">
        <v>9.5</v>
      </c>
      <c r="H2869" s="14" t="n">
        <v>10.01</v>
      </c>
      <c r="I2869" s="14" t="n">
        <v>19.5</v>
      </c>
      <c r="J2869" s="23" t="n">
        <f aca="false">IF(AND(E2869="Priority",ISNUMBER('Cost model'!N797)),'Cost model'!N797,'Cost model'!M797)</f>
        <v>14.5</v>
      </c>
      <c r="K2869" s="14" t="n">
        <f aca="false">J2869-H2869</f>
        <v>4.49</v>
      </c>
      <c r="L2869" s="14" t="n">
        <f aca="false">G2869-H2869</f>
        <v>-0.51</v>
      </c>
    </row>
    <row r="2870" customFormat="false" ht="15" hidden="false" customHeight="false" outlineLevel="0" collapsed="false">
      <c r="A2870" s="2" t="s">
        <v>205</v>
      </c>
      <c r="B2870" s="2" t="s">
        <v>142</v>
      </c>
      <c r="C2870" s="2" t="s">
        <v>48</v>
      </c>
      <c r="D2870" s="2" t="s">
        <v>14</v>
      </c>
      <c r="E2870" s="2" t="s">
        <v>74</v>
      </c>
      <c r="F2870" s="2" t="s">
        <v>976</v>
      </c>
      <c r="G2870" s="14" t="n">
        <v>24.5</v>
      </c>
      <c r="H2870" s="14" t="n">
        <v>92.09</v>
      </c>
      <c r="I2870" s="14" t="n">
        <v>125</v>
      </c>
      <c r="J2870" s="23" t="n">
        <f aca="false">IF(AND(E2870="Priority",ISNUMBER('Cost model'!N552)),'Cost model'!N552,'Cost model'!M552)</f>
        <v>160</v>
      </c>
      <c r="K2870" s="14" t="n">
        <f aca="false">J2870-H2870</f>
        <v>67.91</v>
      </c>
      <c r="L2870" s="14" t="n">
        <f aca="false">G2870-H2870</f>
        <v>-67.59</v>
      </c>
    </row>
    <row r="2871" customFormat="false" ht="15" hidden="false" customHeight="false" outlineLevel="0" collapsed="false">
      <c r="A2871" s="2" t="s">
        <v>221</v>
      </c>
      <c r="B2871" s="2" t="s">
        <v>221</v>
      </c>
      <c r="C2871" s="2" t="s">
        <v>47</v>
      </c>
      <c r="D2871" s="2" t="s">
        <v>10</v>
      </c>
      <c r="E2871" s="2" t="s">
        <v>74</v>
      </c>
      <c r="F2871" s="2" t="s">
        <v>977</v>
      </c>
      <c r="G2871" s="14" t="n">
        <v>9.5</v>
      </c>
      <c r="H2871" s="14" t="n">
        <v>5.85</v>
      </c>
      <c r="I2871" s="14" t="n">
        <v>9.5</v>
      </c>
      <c r="J2871" s="23" t="n">
        <f aca="false">IF(AND(E2871="Priority",ISNUMBER('Cost model'!N737)),'Cost model'!N737,'Cost model'!M737)</f>
        <v>8.5</v>
      </c>
      <c r="K2871" s="14" t="n">
        <f aca="false">J2871-H2871</f>
        <v>2.65</v>
      </c>
      <c r="L2871" s="14" t="n">
        <f aca="false">G2871-H2871</f>
        <v>3.65</v>
      </c>
    </row>
    <row r="2872" customFormat="false" ht="15" hidden="false" customHeight="false" outlineLevel="0" collapsed="false">
      <c r="A2872" s="2" t="s">
        <v>142</v>
      </c>
      <c r="B2872" s="2" t="s">
        <v>142</v>
      </c>
      <c r="C2872" s="2" t="s">
        <v>47</v>
      </c>
      <c r="D2872" s="2" t="s">
        <v>13</v>
      </c>
      <c r="E2872" s="2" t="s">
        <v>74</v>
      </c>
      <c r="F2872" s="2" t="s">
        <v>977</v>
      </c>
      <c r="G2872" s="14" t="n">
        <v>19</v>
      </c>
      <c r="H2872" s="14" t="n">
        <v>46.94</v>
      </c>
      <c r="I2872" s="14" t="n">
        <v>19</v>
      </c>
      <c r="J2872" s="23" t="n">
        <f aca="false">IF(AND(E2872="Priority",ISNUMBER('Cost model'!N638)),'Cost model'!N638,'Cost model'!M638)</f>
        <v>50</v>
      </c>
      <c r="K2872" s="14" t="n">
        <f aca="false">J2872-H2872</f>
        <v>3.06</v>
      </c>
      <c r="L2872" s="14" t="n">
        <f aca="false">G2872-H2872</f>
        <v>-27.94</v>
      </c>
    </row>
    <row r="2873" customFormat="false" ht="15" hidden="false" customHeight="false" outlineLevel="0" collapsed="false">
      <c r="A2873" s="2" t="s">
        <v>124</v>
      </c>
      <c r="B2873" s="2" t="s">
        <v>174</v>
      </c>
      <c r="C2873" s="2" t="s">
        <v>47</v>
      </c>
      <c r="D2873" s="2" t="s">
        <v>10</v>
      </c>
      <c r="E2873" s="2" t="s">
        <v>74</v>
      </c>
      <c r="F2873" s="2" t="s">
        <v>976</v>
      </c>
      <c r="G2873" s="14" t="n">
        <v>9.5</v>
      </c>
      <c r="H2873" s="14" t="n">
        <v>8.86</v>
      </c>
      <c r="I2873" s="14" t="n">
        <v>14.5</v>
      </c>
      <c r="J2873" s="23" t="n">
        <f aca="false">IF(AND(E2873="Priority",ISNUMBER('Cost model'!N362)),'Cost model'!N362,'Cost model'!M362)</f>
        <v>10.5</v>
      </c>
      <c r="K2873" s="14" t="n">
        <f aca="false">J2873-H2873</f>
        <v>1.64</v>
      </c>
      <c r="L2873" s="14" t="n">
        <f aca="false">G2873-H2873</f>
        <v>0.640000000000001</v>
      </c>
    </row>
    <row r="2874" customFormat="false" ht="15" hidden="false" customHeight="false" outlineLevel="0" collapsed="false">
      <c r="A2874" s="2" t="s">
        <v>174</v>
      </c>
      <c r="B2874" s="2" t="s">
        <v>142</v>
      </c>
      <c r="C2874" s="2" t="s">
        <v>49</v>
      </c>
      <c r="D2874" s="2" t="s">
        <v>12</v>
      </c>
      <c r="E2874" s="2" t="s">
        <v>74</v>
      </c>
      <c r="F2874" s="2" t="s">
        <v>976</v>
      </c>
      <c r="G2874" s="14" t="n">
        <v>19.5</v>
      </c>
      <c r="H2874" s="14" t="n">
        <v>55.61</v>
      </c>
      <c r="I2874" s="14" t="n">
        <v>19.5</v>
      </c>
      <c r="J2874" s="23" t="n">
        <f aca="false">IF(AND(E2874="Priority",ISNUMBER('Cost model'!N127)),'Cost model'!N127,'Cost model'!M127)</f>
        <v>50</v>
      </c>
      <c r="K2874" s="14" t="n">
        <f aca="false">J2874-H2874</f>
        <v>-5.61</v>
      </c>
      <c r="L2874" s="14" t="n">
        <f aca="false">G2874-H2874</f>
        <v>-36.11</v>
      </c>
    </row>
    <row r="2875" customFormat="false" ht="15" hidden="false" customHeight="false" outlineLevel="0" collapsed="false">
      <c r="A2875" s="2" t="s">
        <v>174</v>
      </c>
      <c r="B2875" s="2" t="s">
        <v>142</v>
      </c>
      <c r="C2875" s="2" t="s">
        <v>47</v>
      </c>
      <c r="D2875" s="2" t="s">
        <v>10</v>
      </c>
      <c r="E2875" s="2" t="s">
        <v>74</v>
      </c>
      <c r="F2875" s="2" t="s">
        <v>976</v>
      </c>
      <c r="G2875" s="14" t="n">
        <v>9.5</v>
      </c>
      <c r="H2875" s="14" t="n">
        <v>11.57</v>
      </c>
      <c r="I2875" s="14" t="n">
        <v>9.5</v>
      </c>
      <c r="J2875" s="23" t="n">
        <f aca="false">IF(AND(E2875="Priority",ISNUMBER('Cost model'!N122)),'Cost model'!N122,'Cost model'!M122)</f>
        <v>13.5</v>
      </c>
      <c r="K2875" s="14" t="n">
        <f aca="false">J2875-H2875</f>
        <v>1.93</v>
      </c>
      <c r="L2875" s="14" t="n">
        <f aca="false">G2875-H2875</f>
        <v>-2.07</v>
      </c>
    </row>
    <row r="2876" customFormat="false" ht="15" hidden="false" customHeight="false" outlineLevel="0" collapsed="false">
      <c r="A2876" s="2" t="s">
        <v>174</v>
      </c>
      <c r="B2876" s="2" t="s">
        <v>174</v>
      </c>
      <c r="C2876" s="2" t="s">
        <v>47</v>
      </c>
      <c r="D2876" s="2" t="s">
        <v>10</v>
      </c>
      <c r="E2876" s="2" t="s">
        <v>74</v>
      </c>
      <c r="F2876" s="2" t="s">
        <v>977</v>
      </c>
      <c r="G2876" s="14" t="n">
        <v>9.5</v>
      </c>
      <c r="H2876" s="14" t="n">
        <v>9.68</v>
      </c>
      <c r="I2876" s="14" t="n">
        <v>9.5</v>
      </c>
      <c r="J2876" s="23" t="n">
        <f aca="false">IF(AND(E2876="Priority",ISNUMBER('Cost model'!N167)),'Cost model'!N167,'Cost model'!M167)</f>
        <v>8.5</v>
      </c>
      <c r="K2876" s="14" t="n">
        <f aca="false">J2876-H2876</f>
        <v>-1.18</v>
      </c>
      <c r="L2876" s="14" t="n">
        <f aca="false">G2876-H2876</f>
        <v>-0.18</v>
      </c>
    </row>
    <row r="2877" customFormat="false" ht="15" hidden="false" customHeight="false" outlineLevel="0" collapsed="false">
      <c r="A2877" s="2" t="s">
        <v>158</v>
      </c>
      <c r="B2877" s="2" t="s">
        <v>158</v>
      </c>
      <c r="C2877" s="2" t="s">
        <v>47</v>
      </c>
      <c r="D2877" s="2" t="s">
        <v>12</v>
      </c>
      <c r="E2877" s="2" t="s">
        <v>74</v>
      </c>
      <c r="F2877" s="2" t="s">
        <v>977</v>
      </c>
      <c r="G2877" s="14" t="n">
        <v>9.5</v>
      </c>
      <c r="H2877" s="14" t="n">
        <v>13.57</v>
      </c>
      <c r="I2877" s="14" t="n">
        <v>9.5</v>
      </c>
      <c r="J2877" s="23" t="n">
        <f aca="false">IF(AND(E2877="Priority",ISNUMBER('Cost model'!N425)),'Cost model'!N425,'Cost model'!M425)</f>
        <v>14.5</v>
      </c>
      <c r="K2877" s="14" t="n">
        <f aca="false">J2877-H2877</f>
        <v>0.93</v>
      </c>
      <c r="L2877" s="14" t="n">
        <f aca="false">G2877-H2877</f>
        <v>-4.07</v>
      </c>
    </row>
    <row r="2878" customFormat="false" ht="15" hidden="false" customHeight="false" outlineLevel="0" collapsed="false">
      <c r="A2878" s="2" t="s">
        <v>174</v>
      </c>
      <c r="B2878" s="2" t="s">
        <v>221</v>
      </c>
      <c r="C2878" s="2" t="s">
        <v>48</v>
      </c>
      <c r="D2878" s="2" t="s">
        <v>12</v>
      </c>
      <c r="E2878" s="2" t="s">
        <v>74</v>
      </c>
      <c r="F2878" s="2" t="s">
        <v>976</v>
      </c>
      <c r="G2878" s="14" t="n">
        <v>19.5</v>
      </c>
      <c r="H2878" s="14" t="n">
        <v>51.47</v>
      </c>
      <c r="I2878" s="14" t="n">
        <v>24.5</v>
      </c>
      <c r="J2878" s="23" t="n">
        <f aca="false">IF(AND(E2878="Priority",ISNUMBER('Cost model'!N156)),'Cost model'!N156,'Cost model'!M156)</f>
        <v>60</v>
      </c>
      <c r="K2878" s="14" t="n">
        <f aca="false">J2878-H2878</f>
        <v>8.53</v>
      </c>
      <c r="L2878" s="14" t="n">
        <f aca="false">G2878-H2878</f>
        <v>-31.97</v>
      </c>
    </row>
    <row r="2879" customFormat="false" ht="15" hidden="false" customHeight="false" outlineLevel="0" collapsed="false">
      <c r="A2879" s="2" t="s">
        <v>174</v>
      </c>
      <c r="B2879" s="2" t="s">
        <v>174</v>
      </c>
      <c r="C2879" s="2" t="s">
        <v>47</v>
      </c>
      <c r="D2879" s="2" t="s">
        <v>12</v>
      </c>
      <c r="E2879" s="2" t="s">
        <v>74</v>
      </c>
      <c r="F2879" s="2" t="s">
        <v>977</v>
      </c>
      <c r="G2879" s="14" t="n">
        <v>9.5</v>
      </c>
      <c r="H2879" s="14" t="n">
        <v>7.21</v>
      </c>
      <c r="I2879" s="14" t="n">
        <v>9.5</v>
      </c>
      <c r="J2879" s="23" t="n">
        <f aca="false">IF(AND(E2879="Priority",ISNUMBER('Cost model'!N170)),'Cost model'!N170,'Cost model'!M170)</f>
        <v>25.5</v>
      </c>
      <c r="K2879" s="14" t="n">
        <f aca="false">J2879-H2879</f>
        <v>18.29</v>
      </c>
      <c r="L2879" s="14" t="n">
        <f aca="false">G2879-H2879</f>
        <v>2.29</v>
      </c>
    </row>
    <row r="2880" customFormat="false" ht="15" hidden="false" customHeight="false" outlineLevel="0" collapsed="false">
      <c r="A2880" s="2" t="s">
        <v>174</v>
      </c>
      <c r="B2880" s="2" t="s">
        <v>174</v>
      </c>
      <c r="C2880" s="2" t="s">
        <v>48</v>
      </c>
      <c r="D2880" s="2" t="s">
        <v>10</v>
      </c>
      <c r="E2880" s="2" t="s">
        <v>83</v>
      </c>
      <c r="F2880" s="2" t="s">
        <v>977</v>
      </c>
      <c r="G2880" s="14" t="n">
        <v>17.5</v>
      </c>
      <c r="H2880" s="14" t="n">
        <v>14.25</v>
      </c>
      <c r="I2880" s="14" t="n">
        <v>17.5</v>
      </c>
      <c r="J2880" s="23" t="n">
        <f aca="false">IF(AND(E2880="Priority",ISNUMBER('Cost model'!N168)),'Cost model'!N168,'Cost model'!M168)</f>
        <v>18.5</v>
      </c>
      <c r="K2880" s="14" t="n">
        <f aca="false">J2880-H2880</f>
        <v>4.25</v>
      </c>
      <c r="L2880" s="14" t="n">
        <f aca="false">G2880-H2880</f>
        <v>3.25</v>
      </c>
    </row>
    <row r="2881" customFormat="false" ht="15" hidden="false" customHeight="false" outlineLevel="0" collapsed="false">
      <c r="A2881" s="2" t="s">
        <v>174</v>
      </c>
      <c r="B2881" s="2" t="s">
        <v>142</v>
      </c>
      <c r="C2881" s="2" t="s">
        <v>47</v>
      </c>
      <c r="D2881" s="2" t="s">
        <v>10</v>
      </c>
      <c r="E2881" s="2" t="s">
        <v>74</v>
      </c>
      <c r="F2881" s="2" t="s">
        <v>976</v>
      </c>
      <c r="G2881" s="14" t="n">
        <v>9.5</v>
      </c>
      <c r="H2881" s="14" t="n">
        <v>10.62</v>
      </c>
      <c r="I2881" s="14" t="n">
        <v>9.5</v>
      </c>
      <c r="J2881" s="23" t="n">
        <f aca="false">IF(AND(E2881="Priority",ISNUMBER('Cost model'!N122)),'Cost model'!N122,'Cost model'!M122)</f>
        <v>13.5</v>
      </c>
      <c r="K2881" s="14" t="n">
        <f aca="false">J2881-H2881</f>
        <v>2.88</v>
      </c>
      <c r="L2881" s="14" t="n">
        <f aca="false">G2881-H2881</f>
        <v>-1.12</v>
      </c>
    </row>
    <row r="2882" customFormat="false" ht="15" hidden="false" customHeight="false" outlineLevel="0" collapsed="false">
      <c r="A2882" s="2" t="s">
        <v>142</v>
      </c>
      <c r="B2882" s="2" t="s">
        <v>142</v>
      </c>
      <c r="C2882" s="2" t="s">
        <v>48</v>
      </c>
      <c r="D2882" s="2" t="s">
        <v>12</v>
      </c>
      <c r="E2882" s="2" t="s">
        <v>74</v>
      </c>
      <c r="F2882" s="2" t="s">
        <v>977</v>
      </c>
      <c r="G2882" s="14" t="n">
        <v>12.5</v>
      </c>
      <c r="H2882" s="14" t="n">
        <v>33.25</v>
      </c>
      <c r="I2882" s="14" t="n">
        <v>12.5</v>
      </c>
      <c r="J2882" s="23" t="n">
        <f aca="false">IF(AND(E2882="Priority",ISNUMBER('Cost model'!N636)),'Cost model'!N636,'Cost model'!M636)</f>
        <v>40</v>
      </c>
      <c r="K2882" s="14" t="n">
        <f aca="false">J2882-H2882</f>
        <v>6.75</v>
      </c>
      <c r="L2882" s="14" t="n">
        <f aca="false">G2882-H2882</f>
        <v>-20.75</v>
      </c>
    </row>
    <row r="2883" customFormat="false" ht="15" hidden="false" customHeight="false" outlineLevel="0" collapsed="false">
      <c r="A2883" s="2" t="s">
        <v>174</v>
      </c>
      <c r="B2883" s="2" t="s">
        <v>174</v>
      </c>
      <c r="C2883" s="2" t="s">
        <v>48</v>
      </c>
      <c r="D2883" s="2" t="s">
        <v>10</v>
      </c>
      <c r="E2883" s="2" t="s">
        <v>74</v>
      </c>
      <c r="F2883" s="2" t="s">
        <v>977</v>
      </c>
      <c r="G2883" s="14" t="n">
        <v>12.5</v>
      </c>
      <c r="H2883" s="14" t="n">
        <v>31.93</v>
      </c>
      <c r="I2883" s="14" t="n">
        <v>12.5</v>
      </c>
      <c r="J2883" s="23" t="n">
        <f aca="false">IF(AND(E2883="Priority",ISNUMBER('Cost model'!N168)),'Cost model'!N168,'Cost model'!M168)</f>
        <v>13.5</v>
      </c>
      <c r="K2883" s="14" t="n">
        <f aca="false">J2883-H2883</f>
        <v>-18.43</v>
      </c>
      <c r="L2883" s="14" t="n">
        <f aca="false">G2883-H2883</f>
        <v>-19.43</v>
      </c>
    </row>
    <row r="2884" customFormat="false" ht="15" hidden="false" customHeight="false" outlineLevel="0" collapsed="false">
      <c r="A2884" s="2" t="s">
        <v>124</v>
      </c>
      <c r="B2884" s="2" t="s">
        <v>174</v>
      </c>
      <c r="C2884" s="2" t="s">
        <v>48</v>
      </c>
      <c r="D2884" s="2" t="s">
        <v>12</v>
      </c>
      <c r="E2884" s="2" t="s">
        <v>74</v>
      </c>
      <c r="F2884" s="2" t="s">
        <v>976</v>
      </c>
      <c r="G2884" s="14" t="n">
        <v>19.5</v>
      </c>
      <c r="H2884" s="14" t="n">
        <v>65.24</v>
      </c>
      <c r="I2884" s="14" t="n">
        <v>19.5</v>
      </c>
      <c r="J2884" s="23" t="n">
        <f aca="false">IF(AND(E2884="Priority",ISNUMBER('Cost model'!N366)),'Cost model'!N366,'Cost model'!M366)</f>
        <v>55</v>
      </c>
      <c r="K2884" s="14" t="n">
        <f aca="false">J2884-H2884</f>
        <v>-10.24</v>
      </c>
      <c r="L2884" s="14" t="n">
        <f aca="false">G2884-H2884</f>
        <v>-45.74</v>
      </c>
    </row>
    <row r="2885" customFormat="false" ht="15" hidden="false" customHeight="false" outlineLevel="0" collapsed="false">
      <c r="A2885" s="2" t="s">
        <v>174</v>
      </c>
      <c r="B2885" s="2" t="s">
        <v>174</v>
      </c>
      <c r="C2885" s="2" t="s">
        <v>47</v>
      </c>
      <c r="D2885" s="2" t="s">
        <v>12</v>
      </c>
      <c r="E2885" s="2" t="s">
        <v>74</v>
      </c>
      <c r="F2885" s="2" t="s">
        <v>977</v>
      </c>
      <c r="G2885" s="14" t="n">
        <v>19</v>
      </c>
      <c r="H2885" s="14" t="n">
        <v>24.6</v>
      </c>
      <c r="I2885" s="14" t="n">
        <v>9.5</v>
      </c>
      <c r="J2885" s="23" t="n">
        <f aca="false">IF(AND(E2885="Priority",ISNUMBER('Cost model'!N170)),'Cost model'!N170,'Cost model'!M170)</f>
        <v>25.5</v>
      </c>
      <c r="K2885" s="14" t="n">
        <f aca="false">J2885-H2885</f>
        <v>0.899999999999999</v>
      </c>
      <c r="L2885" s="14" t="n">
        <f aca="false">G2885-H2885</f>
        <v>-5.6</v>
      </c>
    </row>
    <row r="2886" customFormat="false" ht="15" hidden="false" customHeight="false" outlineLevel="0" collapsed="false">
      <c r="A2886" s="2" t="s">
        <v>174</v>
      </c>
      <c r="B2886" s="2" t="s">
        <v>142</v>
      </c>
      <c r="C2886" s="2" t="s">
        <v>47</v>
      </c>
      <c r="D2886" s="2" t="s">
        <v>12</v>
      </c>
      <c r="E2886" s="2" t="s">
        <v>74</v>
      </c>
      <c r="F2886" s="2" t="s">
        <v>976</v>
      </c>
      <c r="G2886" s="14" t="n">
        <v>19</v>
      </c>
      <c r="H2886" s="14" t="n">
        <v>24.5</v>
      </c>
      <c r="I2886" s="14" t="n">
        <v>9.5</v>
      </c>
      <c r="J2886" s="23" t="n">
        <f aca="false">IF(AND(E2886="Priority",ISNUMBER('Cost model'!N125)),'Cost model'!N125,'Cost model'!M125)</f>
        <v>40</v>
      </c>
      <c r="K2886" s="14" t="n">
        <f aca="false">J2886-H2886</f>
        <v>15.5</v>
      </c>
      <c r="L2886" s="14" t="n">
        <f aca="false">G2886-H2886</f>
        <v>-5.5</v>
      </c>
    </row>
    <row r="2887" customFormat="false" ht="15" hidden="false" customHeight="false" outlineLevel="0" collapsed="false">
      <c r="A2887" s="2" t="s">
        <v>174</v>
      </c>
      <c r="B2887" s="2" t="s">
        <v>142</v>
      </c>
      <c r="C2887" s="2" t="s">
        <v>47</v>
      </c>
      <c r="D2887" s="2" t="s">
        <v>15</v>
      </c>
      <c r="E2887" s="2" t="s">
        <v>74</v>
      </c>
      <c r="F2887" s="2" t="s">
        <v>976</v>
      </c>
      <c r="G2887" s="14" t="n">
        <v>45</v>
      </c>
      <c r="H2887" s="14" t="n">
        <v>229.22</v>
      </c>
      <c r="I2887" s="14" t="n">
        <v>45</v>
      </c>
      <c r="J2887" s="23" t="n">
        <f aca="false">IF(AND(E2887="Priority",ISNUMBER('Cost model'!N134)),'Cost model'!N134,'Cost model'!M134)</f>
        <v>135</v>
      </c>
      <c r="K2887" s="14" t="n">
        <f aca="false">J2887-H2887</f>
        <v>-94.22</v>
      </c>
      <c r="L2887" s="14" t="n">
        <f aca="false">G2887-H2887</f>
        <v>-184.22</v>
      </c>
    </row>
    <row r="2888" customFormat="false" ht="15" hidden="false" customHeight="false" outlineLevel="0" collapsed="false">
      <c r="A2888" s="2" t="s">
        <v>124</v>
      </c>
      <c r="B2888" s="2" t="s">
        <v>124</v>
      </c>
      <c r="C2888" s="2" t="s">
        <v>48</v>
      </c>
      <c r="D2888" s="2" t="s">
        <v>12</v>
      </c>
      <c r="E2888" s="2" t="s">
        <v>74</v>
      </c>
      <c r="F2888" s="2" t="s">
        <v>977</v>
      </c>
      <c r="G2888" s="14" t="n">
        <v>12.5</v>
      </c>
      <c r="H2888" s="14" t="n">
        <v>26.87</v>
      </c>
      <c r="I2888" s="14" t="n">
        <v>12.5</v>
      </c>
      <c r="J2888" s="23" t="n">
        <f aca="false">IF(AND(E2888="Priority",ISNUMBER('Cost model'!N321)),'Cost model'!N321,'Cost model'!M321)</f>
        <v>40</v>
      </c>
      <c r="K2888" s="14" t="n">
        <f aca="false">J2888-H2888</f>
        <v>13.13</v>
      </c>
      <c r="L2888" s="14" t="n">
        <f aca="false">G2888-H2888</f>
        <v>-14.37</v>
      </c>
    </row>
    <row r="2889" customFormat="false" ht="15" hidden="false" customHeight="false" outlineLevel="0" collapsed="false">
      <c r="A2889" s="2" t="s">
        <v>124</v>
      </c>
      <c r="B2889" s="2" t="s">
        <v>124</v>
      </c>
      <c r="C2889" s="2" t="s">
        <v>47</v>
      </c>
      <c r="D2889" s="2" t="s">
        <v>10</v>
      </c>
      <c r="E2889" s="2" t="s">
        <v>74</v>
      </c>
      <c r="F2889" s="2" t="s">
        <v>977</v>
      </c>
      <c r="G2889" s="14" t="n">
        <v>9.5</v>
      </c>
      <c r="H2889" s="14" t="n">
        <v>6.88</v>
      </c>
      <c r="I2889" s="14" t="n">
        <v>9.5</v>
      </c>
      <c r="J2889" s="23" t="n">
        <f aca="false">IF(AND(E2889="Priority",ISNUMBER('Cost model'!N317)),'Cost model'!N317,'Cost model'!M317)</f>
        <v>10.5</v>
      </c>
      <c r="K2889" s="14" t="n">
        <f aca="false">J2889-H2889</f>
        <v>3.62</v>
      </c>
      <c r="L2889" s="14" t="n">
        <f aca="false">G2889-H2889</f>
        <v>2.62</v>
      </c>
    </row>
    <row r="2890" customFormat="false" ht="15" hidden="false" customHeight="false" outlineLevel="0" collapsed="false">
      <c r="A2890" s="2" t="s">
        <v>174</v>
      </c>
      <c r="B2890" s="2" t="s">
        <v>174</v>
      </c>
      <c r="C2890" s="2" t="s">
        <v>48</v>
      </c>
      <c r="D2890" s="2" t="s">
        <v>12</v>
      </c>
      <c r="E2890" s="2" t="s">
        <v>74</v>
      </c>
      <c r="F2890" s="2" t="s">
        <v>977</v>
      </c>
      <c r="G2890" s="14" t="n">
        <v>12.5</v>
      </c>
      <c r="H2890" s="14" t="n">
        <v>37.68</v>
      </c>
      <c r="I2890" s="14" t="n">
        <v>12.5</v>
      </c>
      <c r="J2890" s="23" t="n">
        <f aca="false">IF(AND(E2890="Priority",ISNUMBER('Cost model'!N171)),'Cost model'!N171,'Cost model'!M171)</f>
        <v>40</v>
      </c>
      <c r="K2890" s="14" t="n">
        <f aca="false">J2890-H2890</f>
        <v>2.32</v>
      </c>
      <c r="L2890" s="14" t="n">
        <f aca="false">G2890-H2890</f>
        <v>-25.18</v>
      </c>
    </row>
    <row r="2891" customFormat="false" ht="15" hidden="false" customHeight="false" outlineLevel="0" collapsed="false">
      <c r="A2891" s="2" t="s">
        <v>221</v>
      </c>
      <c r="B2891" s="2" t="s">
        <v>124</v>
      </c>
      <c r="C2891" s="2" t="s">
        <v>47</v>
      </c>
      <c r="D2891" s="2" t="s">
        <v>10</v>
      </c>
      <c r="E2891" s="2" t="s">
        <v>74</v>
      </c>
      <c r="F2891" s="2" t="s">
        <v>976</v>
      </c>
      <c r="G2891" s="14" t="n">
        <v>9.5</v>
      </c>
      <c r="H2891" s="14" t="n">
        <v>20.13</v>
      </c>
      <c r="I2891" s="14" t="n">
        <v>19.5</v>
      </c>
      <c r="J2891" s="23" t="n">
        <f aca="false">IF(AND(E2891="Priority",ISNUMBER('Cost model'!N797)),'Cost model'!N797,'Cost model'!M797)</f>
        <v>14.5</v>
      </c>
      <c r="K2891" s="14" t="n">
        <f aca="false">J2891-H2891</f>
        <v>-5.63</v>
      </c>
      <c r="L2891" s="14" t="n">
        <f aca="false">G2891-H2891</f>
        <v>-10.63</v>
      </c>
    </row>
    <row r="2892" customFormat="false" ht="15" hidden="false" customHeight="false" outlineLevel="0" collapsed="false">
      <c r="A2892" s="2" t="s">
        <v>124</v>
      </c>
      <c r="B2892" s="2" t="s">
        <v>124</v>
      </c>
      <c r="C2892" s="2" t="s">
        <v>47</v>
      </c>
      <c r="D2892" s="2" t="s">
        <v>12</v>
      </c>
      <c r="E2892" s="2" t="s">
        <v>74</v>
      </c>
      <c r="F2892" s="2" t="s">
        <v>977</v>
      </c>
      <c r="G2892" s="14" t="n">
        <v>9.5</v>
      </c>
      <c r="H2892" s="14" t="n">
        <v>28.25</v>
      </c>
      <c r="I2892" s="14" t="n">
        <v>9.5</v>
      </c>
      <c r="J2892" s="23" t="n">
        <f aca="false">IF(AND(E2892="Priority",ISNUMBER('Cost model'!N320)),'Cost model'!N320,'Cost model'!M320)</f>
        <v>24.5</v>
      </c>
      <c r="K2892" s="14" t="n">
        <f aca="false">J2892-H2892</f>
        <v>-3.75</v>
      </c>
      <c r="L2892" s="14" t="n">
        <f aca="false">G2892-H2892</f>
        <v>-18.75</v>
      </c>
    </row>
    <row r="2893" customFormat="false" ht="15" hidden="false" customHeight="false" outlineLevel="0" collapsed="false">
      <c r="A2893" s="2" t="s">
        <v>174</v>
      </c>
      <c r="B2893" s="2" t="s">
        <v>174</v>
      </c>
      <c r="C2893" s="2" t="s">
        <v>49</v>
      </c>
      <c r="D2893" s="2" t="s">
        <v>10</v>
      </c>
      <c r="E2893" s="2" t="s">
        <v>74</v>
      </c>
      <c r="F2893" s="2" t="s">
        <v>977</v>
      </c>
      <c r="G2893" s="14" t="n">
        <v>19.5</v>
      </c>
      <c r="H2893" s="14" t="n">
        <v>41</v>
      </c>
      <c r="I2893" s="14" t="n">
        <v>17.5</v>
      </c>
      <c r="J2893" s="23" t="n">
        <f aca="false">IF(AND(E2893="Priority",ISNUMBER('Cost model'!N169)),'Cost model'!N169,'Cost model'!M169)</f>
        <v>18.5</v>
      </c>
      <c r="K2893" s="14" t="n">
        <f aca="false">J2893-H2893</f>
        <v>-22.5</v>
      </c>
      <c r="L2893" s="14" t="n">
        <f aca="false">G2893-H2893</f>
        <v>-21.5</v>
      </c>
    </row>
    <row r="2894" customFormat="false" ht="15" hidden="false" customHeight="false" outlineLevel="0" collapsed="false">
      <c r="A2894" s="2" t="s">
        <v>174</v>
      </c>
      <c r="B2894" s="2" t="s">
        <v>174</v>
      </c>
      <c r="C2894" s="2" t="s">
        <v>49</v>
      </c>
      <c r="D2894" s="2" t="s">
        <v>10</v>
      </c>
      <c r="E2894" s="2" t="s">
        <v>74</v>
      </c>
      <c r="F2894" s="2" t="s">
        <v>977</v>
      </c>
      <c r="G2894" s="14" t="n">
        <v>17.5</v>
      </c>
      <c r="H2894" s="14" t="n">
        <v>22.84</v>
      </c>
      <c r="I2894" s="14" t="n">
        <v>17.5</v>
      </c>
      <c r="J2894" s="23" t="n">
        <f aca="false">IF(AND(E2894="Priority",ISNUMBER('Cost model'!N169)),'Cost model'!N169,'Cost model'!M169)</f>
        <v>18.5</v>
      </c>
      <c r="K2894" s="14" t="n">
        <f aca="false">J2894-H2894</f>
        <v>-4.34</v>
      </c>
      <c r="L2894" s="14" t="n">
        <f aca="false">G2894-H2894</f>
        <v>-5.34</v>
      </c>
    </row>
    <row r="2895" customFormat="false" ht="15" hidden="false" customHeight="false" outlineLevel="0" collapsed="false">
      <c r="A2895" s="2" t="s">
        <v>142</v>
      </c>
      <c r="B2895" s="2" t="s">
        <v>142</v>
      </c>
      <c r="C2895" s="2" t="s">
        <v>48</v>
      </c>
      <c r="D2895" s="2" t="s">
        <v>12</v>
      </c>
      <c r="E2895" s="2" t="s">
        <v>74</v>
      </c>
      <c r="F2895" s="2" t="s">
        <v>977</v>
      </c>
      <c r="G2895" s="14" t="n">
        <v>12.5</v>
      </c>
      <c r="H2895" s="14" t="n">
        <v>39.34</v>
      </c>
      <c r="I2895" s="14" t="n">
        <v>12.5</v>
      </c>
      <c r="J2895" s="23" t="n">
        <f aca="false">IF(AND(E2895="Priority",ISNUMBER('Cost model'!N636)),'Cost model'!N636,'Cost model'!M636)</f>
        <v>40</v>
      </c>
      <c r="K2895" s="14" t="n">
        <f aca="false">J2895-H2895</f>
        <v>0.659999999999997</v>
      </c>
      <c r="L2895" s="14" t="n">
        <f aca="false">G2895-H2895</f>
        <v>-26.84</v>
      </c>
    </row>
    <row r="2896" customFormat="false" ht="15" hidden="false" customHeight="false" outlineLevel="0" collapsed="false">
      <c r="A2896" s="2" t="s">
        <v>174</v>
      </c>
      <c r="B2896" s="2" t="s">
        <v>174</v>
      </c>
      <c r="C2896" s="2" t="s">
        <v>49</v>
      </c>
      <c r="D2896" s="2" t="s">
        <v>12</v>
      </c>
      <c r="E2896" s="2" t="s">
        <v>74</v>
      </c>
      <c r="F2896" s="2" t="s">
        <v>977</v>
      </c>
      <c r="G2896" s="14" t="n">
        <v>19.5</v>
      </c>
      <c r="H2896" s="14" t="n">
        <v>25.28</v>
      </c>
      <c r="I2896" s="14" t="n">
        <v>19.5</v>
      </c>
      <c r="J2896" s="23" t="n">
        <f aca="false">IF(AND(E2896="Priority",ISNUMBER('Cost model'!N172)),'Cost model'!N172,'Cost model'!M172)</f>
        <v>45</v>
      </c>
      <c r="K2896" s="14" t="n">
        <f aca="false">J2896-H2896</f>
        <v>19.72</v>
      </c>
      <c r="L2896" s="14" t="n">
        <f aca="false">G2896-H2896</f>
        <v>-5.78</v>
      </c>
    </row>
    <row r="2897" customFormat="false" ht="15" hidden="false" customHeight="false" outlineLevel="0" collapsed="false">
      <c r="A2897" s="2" t="s">
        <v>221</v>
      </c>
      <c r="B2897" s="2" t="s">
        <v>221</v>
      </c>
      <c r="C2897" s="2" t="s">
        <v>47</v>
      </c>
      <c r="D2897" s="2" t="s">
        <v>12</v>
      </c>
      <c r="E2897" s="2" t="s">
        <v>83</v>
      </c>
      <c r="F2897" s="2" t="s">
        <v>977</v>
      </c>
      <c r="G2897" s="14" t="n">
        <v>19.5</v>
      </c>
      <c r="H2897" s="14" t="n">
        <v>13.21</v>
      </c>
      <c r="I2897" s="14" t="n">
        <v>19.5</v>
      </c>
      <c r="J2897" s="23" t="n">
        <f aca="false">IF(AND(E2897="Priority",ISNUMBER('Cost model'!N740)),'Cost model'!N740,'Cost model'!M740)</f>
        <v>28.5</v>
      </c>
      <c r="K2897" s="14" t="n">
        <f aca="false">J2897-H2897</f>
        <v>15.29</v>
      </c>
      <c r="L2897" s="14" t="n">
        <f aca="false">G2897-H2897</f>
        <v>6.29</v>
      </c>
    </row>
    <row r="2898" customFormat="false" ht="15" hidden="false" customHeight="false" outlineLevel="0" collapsed="false">
      <c r="A2898" s="2" t="s">
        <v>221</v>
      </c>
      <c r="B2898" s="2" t="s">
        <v>124</v>
      </c>
      <c r="C2898" s="2" t="s">
        <v>47</v>
      </c>
      <c r="D2898" s="2" t="s">
        <v>10</v>
      </c>
      <c r="E2898" s="2" t="s">
        <v>74</v>
      </c>
      <c r="F2898" s="2" t="s">
        <v>976</v>
      </c>
      <c r="G2898" s="14" t="n">
        <v>9.5</v>
      </c>
      <c r="H2898" s="14" t="n">
        <v>8.01</v>
      </c>
      <c r="I2898" s="14" t="n">
        <v>19.5</v>
      </c>
      <c r="J2898" s="23" t="n">
        <f aca="false">IF(AND(E2898="Priority",ISNUMBER('Cost model'!N797)),'Cost model'!N797,'Cost model'!M797)</f>
        <v>14.5</v>
      </c>
      <c r="K2898" s="14" t="n">
        <f aca="false">J2898-H2898</f>
        <v>6.49</v>
      </c>
      <c r="L2898" s="14" t="n">
        <f aca="false">G2898-H2898</f>
        <v>1.49</v>
      </c>
    </row>
    <row r="2899" customFormat="false" ht="15" hidden="false" customHeight="false" outlineLevel="0" collapsed="false">
      <c r="A2899" s="2" t="s">
        <v>142</v>
      </c>
      <c r="B2899" s="2" t="s">
        <v>142</v>
      </c>
      <c r="C2899" s="2" t="s">
        <v>48</v>
      </c>
      <c r="D2899" s="2" t="s">
        <v>10</v>
      </c>
      <c r="E2899" s="2" t="s">
        <v>74</v>
      </c>
      <c r="F2899" s="2" t="s">
        <v>977</v>
      </c>
      <c r="G2899" s="14" t="n">
        <v>12.5</v>
      </c>
      <c r="H2899" s="14" t="n">
        <v>41</v>
      </c>
      <c r="I2899" s="14" t="n">
        <v>12.5</v>
      </c>
      <c r="J2899" s="23" t="n">
        <f aca="false">IF(AND(E2899="Priority",ISNUMBER('Cost model'!N633)),'Cost model'!N633,'Cost model'!M633)</f>
        <v>11.5</v>
      </c>
      <c r="K2899" s="14" t="n">
        <f aca="false">J2899-H2899</f>
        <v>-29.5</v>
      </c>
      <c r="L2899" s="14" t="n">
        <f aca="false">G2899-H2899</f>
        <v>-28.5</v>
      </c>
    </row>
    <row r="2900" customFormat="false" ht="15" hidden="false" customHeight="false" outlineLevel="0" collapsed="false">
      <c r="A2900" s="2" t="s">
        <v>174</v>
      </c>
      <c r="B2900" s="2" t="s">
        <v>174</v>
      </c>
      <c r="C2900" s="2" t="s">
        <v>48</v>
      </c>
      <c r="D2900" s="2" t="s">
        <v>12</v>
      </c>
      <c r="E2900" s="2" t="s">
        <v>74</v>
      </c>
      <c r="F2900" s="2" t="s">
        <v>977</v>
      </c>
      <c r="G2900" s="14" t="n">
        <v>17.5</v>
      </c>
      <c r="H2900" s="14" t="n">
        <v>26.8</v>
      </c>
      <c r="I2900" s="14" t="n">
        <v>12.5</v>
      </c>
      <c r="J2900" s="23" t="n">
        <f aca="false">IF(AND(E2900="Priority",ISNUMBER('Cost model'!N171)),'Cost model'!N171,'Cost model'!M171)</f>
        <v>40</v>
      </c>
      <c r="K2900" s="14" t="n">
        <f aca="false">J2900-H2900</f>
        <v>13.2</v>
      </c>
      <c r="L2900" s="14" t="n">
        <f aca="false">G2900-H2900</f>
        <v>-9.3</v>
      </c>
    </row>
    <row r="2901" customFormat="false" ht="15" hidden="false" customHeight="false" outlineLevel="0" collapsed="false">
      <c r="A2901" s="2" t="s">
        <v>174</v>
      </c>
      <c r="B2901" s="2" t="s">
        <v>124</v>
      </c>
      <c r="C2901" s="2" t="s">
        <v>47</v>
      </c>
      <c r="D2901" s="2" t="s">
        <v>12</v>
      </c>
      <c r="E2901" s="2" t="s">
        <v>74</v>
      </c>
      <c r="F2901" s="2" t="s">
        <v>976</v>
      </c>
      <c r="G2901" s="14" t="n">
        <v>9.5</v>
      </c>
      <c r="H2901" s="14" t="n">
        <v>41.1</v>
      </c>
      <c r="I2901" s="14" t="n">
        <v>9.5</v>
      </c>
      <c r="J2901" s="23" t="n">
        <f aca="false">IF(AND(E2901="Priority",ISNUMBER('Cost model'!N110)),'Cost model'!N110,'Cost model'!M110)</f>
        <v>40</v>
      </c>
      <c r="K2901" s="14" t="n">
        <f aca="false">J2901-H2901</f>
        <v>-1.1</v>
      </c>
      <c r="L2901" s="14" t="n">
        <f aca="false">G2901-H2901</f>
        <v>-31.6</v>
      </c>
    </row>
    <row r="2902" customFormat="false" ht="15" hidden="false" customHeight="false" outlineLevel="0" collapsed="false">
      <c r="A2902" s="2" t="s">
        <v>142</v>
      </c>
      <c r="B2902" s="2" t="s">
        <v>142</v>
      </c>
      <c r="C2902" s="2" t="s">
        <v>48</v>
      </c>
      <c r="D2902" s="2" t="s">
        <v>10</v>
      </c>
      <c r="E2902" s="2" t="s">
        <v>74</v>
      </c>
      <c r="F2902" s="2" t="s">
        <v>977</v>
      </c>
      <c r="G2902" s="14" t="n">
        <v>19.5</v>
      </c>
      <c r="H2902" s="14" t="n">
        <v>55.12</v>
      </c>
      <c r="I2902" s="14" t="n">
        <v>12.5</v>
      </c>
      <c r="J2902" s="23" t="n">
        <f aca="false">IF(AND(E2902="Priority",ISNUMBER('Cost model'!N633)),'Cost model'!N633,'Cost model'!M633)</f>
        <v>11.5</v>
      </c>
      <c r="K2902" s="14" t="n">
        <f aca="false">J2902-H2902</f>
        <v>-43.62</v>
      </c>
      <c r="L2902" s="14" t="n">
        <f aca="false">G2902-H2902</f>
        <v>-35.62</v>
      </c>
    </row>
    <row r="2903" customFormat="false" ht="15" hidden="false" customHeight="false" outlineLevel="0" collapsed="false">
      <c r="A2903" s="2" t="s">
        <v>124</v>
      </c>
      <c r="B2903" s="2" t="s">
        <v>174</v>
      </c>
      <c r="C2903" s="2" t="s">
        <v>48</v>
      </c>
      <c r="D2903" s="2" t="s">
        <v>12</v>
      </c>
      <c r="E2903" s="2" t="s">
        <v>74</v>
      </c>
      <c r="F2903" s="2" t="s">
        <v>976</v>
      </c>
      <c r="G2903" s="14" t="n">
        <v>12.5</v>
      </c>
      <c r="H2903" s="14" t="n">
        <v>66.29</v>
      </c>
      <c r="I2903" s="14" t="n">
        <v>19.5</v>
      </c>
      <c r="J2903" s="23" t="n">
        <f aca="false">IF(AND(E2903="Priority",ISNUMBER('Cost model'!N366)),'Cost model'!N366,'Cost model'!M366)</f>
        <v>55</v>
      </c>
      <c r="K2903" s="14" t="n">
        <f aca="false">J2903-H2903</f>
        <v>-11.29</v>
      </c>
      <c r="L2903" s="14" t="n">
        <f aca="false">G2903-H2903</f>
        <v>-53.79</v>
      </c>
    </row>
    <row r="2904" customFormat="false" ht="15" hidden="false" customHeight="false" outlineLevel="0" collapsed="false">
      <c r="A2904" s="2" t="s">
        <v>221</v>
      </c>
      <c r="B2904" s="2" t="s">
        <v>158</v>
      </c>
      <c r="C2904" s="2" t="s">
        <v>47</v>
      </c>
      <c r="D2904" s="2" t="s">
        <v>10</v>
      </c>
      <c r="E2904" s="2" t="s">
        <v>83</v>
      </c>
      <c r="F2904" s="2" t="s">
        <v>976</v>
      </c>
      <c r="G2904" s="14" t="n">
        <v>19.5</v>
      </c>
      <c r="H2904" s="14" t="n">
        <v>52.78</v>
      </c>
      <c r="I2904" s="14" t="n">
        <v>19.5</v>
      </c>
      <c r="J2904" s="23" t="n">
        <f aca="false">IF(AND(E2904="Priority",ISNUMBER('Cost model'!N752)),'Cost model'!N752,'Cost model'!M752)</f>
        <v>17.5</v>
      </c>
      <c r="K2904" s="14" t="n">
        <f aca="false">J2904-H2904</f>
        <v>-35.28</v>
      </c>
      <c r="L2904" s="14" t="n">
        <f aca="false">G2904-H2904</f>
        <v>-33.28</v>
      </c>
    </row>
    <row r="2905" customFormat="false" ht="15" hidden="false" customHeight="false" outlineLevel="0" collapsed="false">
      <c r="A2905" s="2" t="s">
        <v>174</v>
      </c>
      <c r="B2905" s="2" t="s">
        <v>174</v>
      </c>
      <c r="C2905" s="2" t="s">
        <v>49</v>
      </c>
      <c r="D2905" s="2" t="s">
        <v>12</v>
      </c>
      <c r="E2905" s="2" t="s">
        <v>74</v>
      </c>
      <c r="F2905" s="2" t="s">
        <v>977</v>
      </c>
      <c r="G2905" s="14" t="n">
        <v>19.5</v>
      </c>
      <c r="H2905" s="14" t="n">
        <v>41.48</v>
      </c>
      <c r="I2905" s="14" t="n">
        <v>19.5</v>
      </c>
      <c r="J2905" s="23" t="n">
        <f aca="false">IF(AND(E2905="Priority",ISNUMBER('Cost model'!N172)),'Cost model'!N172,'Cost model'!M172)</f>
        <v>45</v>
      </c>
      <c r="K2905" s="14" t="n">
        <f aca="false">J2905-H2905</f>
        <v>3.52</v>
      </c>
      <c r="L2905" s="14" t="n">
        <f aca="false">G2905-H2905</f>
        <v>-21.98</v>
      </c>
    </row>
    <row r="2906" customFormat="false" ht="15" hidden="false" customHeight="false" outlineLevel="0" collapsed="false">
      <c r="A2906" s="2" t="s">
        <v>174</v>
      </c>
      <c r="B2906" s="2" t="s">
        <v>174</v>
      </c>
      <c r="C2906" s="2" t="s">
        <v>47</v>
      </c>
      <c r="D2906" s="2" t="s">
        <v>10</v>
      </c>
      <c r="E2906" s="2" t="s">
        <v>74</v>
      </c>
      <c r="F2906" s="2" t="s">
        <v>977</v>
      </c>
      <c r="G2906" s="14" t="n">
        <v>9.5</v>
      </c>
      <c r="H2906" s="14" t="n">
        <v>27.32</v>
      </c>
      <c r="I2906" s="14" t="n">
        <v>9.5</v>
      </c>
      <c r="J2906" s="23" t="n">
        <f aca="false">IF(AND(E2906="Priority",ISNUMBER('Cost model'!N167)),'Cost model'!N167,'Cost model'!M167)</f>
        <v>8.5</v>
      </c>
      <c r="K2906" s="14" t="n">
        <f aca="false">J2906-H2906</f>
        <v>-18.82</v>
      </c>
      <c r="L2906" s="14" t="n">
        <f aca="false">G2906-H2906</f>
        <v>-17.82</v>
      </c>
    </row>
    <row r="2907" customFormat="false" ht="15" hidden="false" customHeight="false" outlineLevel="0" collapsed="false">
      <c r="A2907" s="2" t="s">
        <v>174</v>
      </c>
      <c r="B2907" s="2" t="s">
        <v>174</v>
      </c>
      <c r="C2907" s="2" t="s">
        <v>47</v>
      </c>
      <c r="D2907" s="2" t="s">
        <v>10</v>
      </c>
      <c r="E2907" s="2" t="s">
        <v>74</v>
      </c>
      <c r="F2907" s="2" t="s">
        <v>977</v>
      </c>
      <c r="G2907" s="14" t="n">
        <v>9.5</v>
      </c>
      <c r="H2907" s="14" t="n">
        <v>27.26</v>
      </c>
      <c r="I2907" s="14" t="n">
        <v>9.5</v>
      </c>
      <c r="J2907" s="23" t="n">
        <f aca="false">IF(AND(E2907="Priority",ISNUMBER('Cost model'!N167)),'Cost model'!N167,'Cost model'!M167)</f>
        <v>8.5</v>
      </c>
      <c r="K2907" s="14" t="n">
        <f aca="false">J2907-H2907</f>
        <v>-18.76</v>
      </c>
      <c r="L2907" s="14" t="n">
        <f aca="false">G2907-H2907</f>
        <v>-17.76</v>
      </c>
    </row>
    <row r="2908" customFormat="false" ht="15" hidden="false" customHeight="false" outlineLevel="0" collapsed="false">
      <c r="A2908" s="2" t="s">
        <v>221</v>
      </c>
      <c r="B2908" s="2" t="s">
        <v>221</v>
      </c>
      <c r="C2908" s="2" t="s">
        <v>49</v>
      </c>
      <c r="D2908" s="2" t="s">
        <v>10</v>
      </c>
      <c r="E2908" s="2" t="s">
        <v>83</v>
      </c>
      <c r="F2908" s="2" t="s">
        <v>977</v>
      </c>
      <c r="G2908" s="14" t="n">
        <v>24.5</v>
      </c>
      <c r="H2908" s="14" t="n">
        <v>22.84</v>
      </c>
      <c r="I2908" s="14" t="n">
        <v>24.5</v>
      </c>
      <c r="J2908" s="23" t="n">
        <f aca="false">IF(AND(E2908="Priority",ISNUMBER('Cost model'!N739)),'Cost model'!N739,'Cost model'!M739)</f>
        <v>23.5</v>
      </c>
      <c r="K2908" s="14" t="n">
        <f aca="false">J2908-H2908</f>
        <v>0.66</v>
      </c>
      <c r="L2908" s="14" t="n">
        <f aca="false">G2908-H2908</f>
        <v>1.66</v>
      </c>
    </row>
    <row r="2909" customFormat="false" ht="15" hidden="false" customHeight="false" outlineLevel="0" collapsed="false">
      <c r="A2909" s="2" t="s">
        <v>174</v>
      </c>
      <c r="B2909" s="2" t="s">
        <v>174</v>
      </c>
      <c r="C2909" s="2" t="s">
        <v>47</v>
      </c>
      <c r="D2909" s="2" t="s">
        <v>10</v>
      </c>
      <c r="E2909" s="2" t="s">
        <v>74</v>
      </c>
      <c r="F2909" s="2" t="s">
        <v>977</v>
      </c>
      <c r="G2909" s="14" t="n">
        <v>9.5</v>
      </c>
      <c r="H2909" s="14" t="n">
        <v>7.21</v>
      </c>
      <c r="I2909" s="14" t="n">
        <v>9.5</v>
      </c>
      <c r="J2909" s="23" t="n">
        <f aca="false">IF(AND(E2909="Priority",ISNUMBER('Cost model'!N167)),'Cost model'!N167,'Cost model'!M167)</f>
        <v>8.5</v>
      </c>
      <c r="K2909" s="14" t="n">
        <f aca="false">J2909-H2909</f>
        <v>1.29</v>
      </c>
      <c r="L2909" s="14" t="n">
        <f aca="false">G2909-H2909</f>
        <v>2.29</v>
      </c>
    </row>
    <row r="2910" customFormat="false" ht="15" hidden="false" customHeight="false" outlineLevel="0" collapsed="false">
      <c r="A2910" s="2" t="s">
        <v>221</v>
      </c>
      <c r="B2910" s="2" t="s">
        <v>221</v>
      </c>
      <c r="C2910" s="2" t="s">
        <v>47</v>
      </c>
      <c r="D2910" s="2" t="s">
        <v>14</v>
      </c>
      <c r="E2910" s="2" t="s">
        <v>74</v>
      </c>
      <c r="F2910" s="2" t="s">
        <v>977</v>
      </c>
      <c r="G2910" s="14" t="n">
        <v>19.5</v>
      </c>
      <c r="H2910" s="14" t="n">
        <v>87.66</v>
      </c>
      <c r="I2910" s="14" t="n">
        <v>25</v>
      </c>
      <c r="J2910" s="23" t="n">
        <f aca="false">IF(AND(E2910="Priority",ISNUMBER('Cost model'!N746)),'Cost model'!N746,'Cost model'!M746)</f>
        <v>100</v>
      </c>
      <c r="K2910" s="14" t="n">
        <f aca="false">J2910-H2910</f>
        <v>12.34</v>
      </c>
      <c r="L2910" s="14" t="n">
        <f aca="false">G2910-H2910</f>
        <v>-68.16</v>
      </c>
    </row>
    <row r="2911" customFormat="false" ht="15" hidden="false" customHeight="false" outlineLevel="0" collapsed="false">
      <c r="A2911" s="2" t="s">
        <v>142</v>
      </c>
      <c r="B2911" s="2" t="s">
        <v>142</v>
      </c>
      <c r="C2911" s="2" t="s">
        <v>47</v>
      </c>
      <c r="D2911" s="2" t="s">
        <v>10</v>
      </c>
      <c r="E2911" s="2" t="s">
        <v>74</v>
      </c>
      <c r="F2911" s="2" t="s">
        <v>977</v>
      </c>
      <c r="G2911" s="14" t="n">
        <v>9.5</v>
      </c>
      <c r="H2911" s="14" t="n">
        <v>9.24</v>
      </c>
      <c r="I2911" s="14" t="n">
        <v>9.5</v>
      </c>
      <c r="J2911" s="23" t="n">
        <f aca="false">IF(AND(E2911="Priority",ISNUMBER('Cost model'!N632)),'Cost model'!N632,'Cost model'!M632)</f>
        <v>9.5</v>
      </c>
      <c r="K2911" s="14" t="n">
        <f aca="false">J2911-H2911</f>
        <v>0.26</v>
      </c>
      <c r="L2911" s="14" t="n">
        <f aca="false">G2911-H2911</f>
        <v>0.26</v>
      </c>
    </row>
    <row r="2912" customFormat="false" ht="15" hidden="false" customHeight="false" outlineLevel="0" collapsed="false">
      <c r="A2912" s="2" t="s">
        <v>124</v>
      </c>
      <c r="B2912" s="2" t="s">
        <v>124</v>
      </c>
      <c r="C2912" s="2" t="s">
        <v>48</v>
      </c>
      <c r="D2912" s="2" t="s">
        <v>10</v>
      </c>
      <c r="E2912" s="2" t="s">
        <v>74</v>
      </c>
      <c r="F2912" s="2" t="s">
        <v>977</v>
      </c>
      <c r="G2912" s="14" t="n">
        <v>9.5</v>
      </c>
      <c r="H2912" s="14" t="n">
        <v>7.87</v>
      </c>
      <c r="I2912" s="14" t="n">
        <v>12.5</v>
      </c>
      <c r="J2912" s="23" t="n">
        <f aca="false">IF(AND(E2912="Priority",ISNUMBER('Cost model'!N318)),'Cost model'!N318,'Cost model'!M318)</f>
        <v>14.5</v>
      </c>
      <c r="K2912" s="14" t="n">
        <f aca="false">J2912-H2912</f>
        <v>6.63</v>
      </c>
      <c r="L2912" s="14" t="n">
        <f aca="false">G2912-H2912</f>
        <v>1.63</v>
      </c>
    </row>
    <row r="2913" customFormat="false" ht="15" hidden="false" customHeight="false" outlineLevel="0" collapsed="false">
      <c r="A2913" s="2" t="s">
        <v>124</v>
      </c>
      <c r="B2913" s="2" t="s">
        <v>124</v>
      </c>
      <c r="C2913" s="2" t="s">
        <v>48</v>
      </c>
      <c r="D2913" s="2" t="s">
        <v>13</v>
      </c>
      <c r="E2913" s="2" t="s">
        <v>74</v>
      </c>
      <c r="F2913" s="2" t="s">
        <v>977</v>
      </c>
      <c r="G2913" s="14" t="n">
        <v>24.5</v>
      </c>
      <c r="H2913" s="14" t="n">
        <v>77.84</v>
      </c>
      <c r="I2913" s="14" t="n">
        <v>24.5</v>
      </c>
      <c r="J2913" s="23" t="n">
        <f aca="false">IF(AND(E2913="Priority",ISNUMBER('Cost model'!N324)),'Cost model'!N324,'Cost model'!M324)</f>
        <v>85</v>
      </c>
      <c r="K2913" s="14" t="n">
        <f aca="false">J2913-H2913</f>
        <v>7.16</v>
      </c>
      <c r="L2913" s="14" t="n">
        <f aca="false">G2913-H2913</f>
        <v>-53.34</v>
      </c>
    </row>
    <row r="2914" customFormat="false" ht="15" hidden="false" customHeight="false" outlineLevel="0" collapsed="false">
      <c r="A2914" s="2" t="s">
        <v>174</v>
      </c>
      <c r="B2914" s="2" t="s">
        <v>174</v>
      </c>
      <c r="C2914" s="2" t="s">
        <v>48</v>
      </c>
      <c r="D2914" s="2" t="s">
        <v>12</v>
      </c>
      <c r="E2914" s="2" t="s">
        <v>74</v>
      </c>
      <c r="F2914" s="2" t="s">
        <v>977</v>
      </c>
      <c r="G2914" s="14" t="n">
        <v>17.5</v>
      </c>
      <c r="H2914" s="14" t="n">
        <v>30.72</v>
      </c>
      <c r="I2914" s="14" t="n">
        <v>12.5</v>
      </c>
      <c r="J2914" s="23" t="n">
        <f aca="false">IF(AND(E2914="Priority",ISNUMBER('Cost model'!N171)),'Cost model'!N171,'Cost model'!M171)</f>
        <v>40</v>
      </c>
      <c r="K2914" s="14" t="n">
        <f aca="false">J2914-H2914</f>
        <v>9.28</v>
      </c>
      <c r="L2914" s="14" t="n">
        <f aca="false">G2914-H2914</f>
        <v>-13.22</v>
      </c>
    </row>
    <row r="2915" customFormat="false" ht="15" hidden="false" customHeight="false" outlineLevel="0" collapsed="false">
      <c r="A2915" s="2" t="s">
        <v>124</v>
      </c>
      <c r="B2915" s="2" t="s">
        <v>124</v>
      </c>
      <c r="C2915" s="2" t="s">
        <v>49</v>
      </c>
      <c r="D2915" s="2" t="s">
        <v>10</v>
      </c>
      <c r="E2915" s="2" t="s">
        <v>74</v>
      </c>
      <c r="F2915" s="2" t="s">
        <v>977</v>
      </c>
      <c r="G2915" s="14" t="n">
        <v>9.5</v>
      </c>
      <c r="H2915" s="14" t="n">
        <v>10.62</v>
      </c>
      <c r="I2915" s="14" t="n">
        <v>17.5</v>
      </c>
      <c r="J2915" s="23" t="n">
        <f aca="false">IF(AND(E2915="Priority",ISNUMBER('Cost model'!N319)),'Cost model'!N319,'Cost model'!M319)</f>
        <v>16.5</v>
      </c>
      <c r="K2915" s="14" t="n">
        <f aca="false">J2915-H2915</f>
        <v>5.88</v>
      </c>
      <c r="L2915" s="14" t="n">
        <f aca="false">G2915-H2915</f>
        <v>-1.12</v>
      </c>
    </row>
    <row r="2916" customFormat="false" ht="15" hidden="false" customHeight="false" outlineLevel="0" collapsed="false">
      <c r="A2916" s="2" t="s">
        <v>124</v>
      </c>
      <c r="B2916" s="2" t="s">
        <v>124</v>
      </c>
      <c r="C2916" s="2" t="s">
        <v>47</v>
      </c>
      <c r="D2916" s="2" t="s">
        <v>12</v>
      </c>
      <c r="E2916" s="2" t="s">
        <v>74</v>
      </c>
      <c r="F2916" s="2" t="s">
        <v>977</v>
      </c>
      <c r="G2916" s="14" t="n">
        <v>9.5</v>
      </c>
      <c r="H2916" s="14" t="n">
        <v>7.21</v>
      </c>
      <c r="I2916" s="14" t="n">
        <v>9.5</v>
      </c>
      <c r="J2916" s="23" t="n">
        <f aca="false">IF(AND(E2916="Priority",ISNUMBER('Cost model'!N320)),'Cost model'!N320,'Cost model'!M320)</f>
        <v>24.5</v>
      </c>
      <c r="K2916" s="14" t="n">
        <f aca="false">J2916-H2916</f>
        <v>17.29</v>
      </c>
      <c r="L2916" s="14" t="n">
        <f aca="false">G2916-H2916</f>
        <v>2.29</v>
      </c>
    </row>
    <row r="2917" customFormat="false" ht="15" hidden="false" customHeight="false" outlineLevel="0" collapsed="false">
      <c r="A2917" s="2" t="s">
        <v>174</v>
      </c>
      <c r="B2917" s="2" t="s">
        <v>174</v>
      </c>
      <c r="C2917" s="2" t="s">
        <v>47</v>
      </c>
      <c r="D2917" s="2" t="s">
        <v>14</v>
      </c>
      <c r="E2917" s="2" t="s">
        <v>74</v>
      </c>
      <c r="F2917" s="2" t="s">
        <v>977</v>
      </c>
      <c r="G2917" s="14" t="n">
        <v>25</v>
      </c>
      <c r="H2917" s="14" t="n">
        <v>156.97</v>
      </c>
      <c r="I2917" s="14" t="n">
        <v>25</v>
      </c>
      <c r="J2917" s="23" t="n">
        <f aca="false">IF(AND(E2917="Priority",ISNUMBER('Cost model'!N176)),'Cost model'!N176,'Cost model'!M176)</f>
        <v>95</v>
      </c>
      <c r="K2917" s="14" t="n">
        <f aca="false">J2917-H2917</f>
        <v>-61.97</v>
      </c>
      <c r="L2917" s="14" t="n">
        <f aca="false">G2917-H2917</f>
        <v>-131.97</v>
      </c>
    </row>
    <row r="2918" customFormat="false" ht="15" hidden="false" customHeight="false" outlineLevel="0" collapsed="false">
      <c r="A2918" s="2" t="s">
        <v>174</v>
      </c>
      <c r="B2918" s="2" t="s">
        <v>174</v>
      </c>
      <c r="C2918" s="2" t="s">
        <v>47</v>
      </c>
      <c r="D2918" s="2" t="s">
        <v>10</v>
      </c>
      <c r="E2918" s="2" t="s">
        <v>74</v>
      </c>
      <c r="F2918" s="2" t="s">
        <v>977</v>
      </c>
      <c r="G2918" s="14" t="n">
        <v>9.5</v>
      </c>
      <c r="H2918" s="14" t="n">
        <v>7.21</v>
      </c>
      <c r="I2918" s="14" t="n">
        <v>9.5</v>
      </c>
      <c r="J2918" s="23" t="n">
        <f aca="false">IF(AND(E2918="Priority",ISNUMBER('Cost model'!N167)),'Cost model'!N167,'Cost model'!M167)</f>
        <v>8.5</v>
      </c>
      <c r="K2918" s="14" t="n">
        <f aca="false">J2918-H2918</f>
        <v>1.29</v>
      </c>
      <c r="L2918" s="14" t="n">
        <f aca="false">G2918-H2918</f>
        <v>2.29</v>
      </c>
    </row>
    <row r="2919" customFormat="false" ht="15" hidden="false" customHeight="false" outlineLevel="0" collapsed="false">
      <c r="A2919" s="2" t="s">
        <v>124</v>
      </c>
      <c r="B2919" s="2" t="s">
        <v>124</v>
      </c>
      <c r="C2919" s="2" t="s">
        <v>47</v>
      </c>
      <c r="D2919" s="2" t="s">
        <v>13</v>
      </c>
      <c r="E2919" s="2" t="s">
        <v>74</v>
      </c>
      <c r="F2919" s="2" t="s">
        <v>977</v>
      </c>
      <c r="G2919" s="14" t="n">
        <v>19</v>
      </c>
      <c r="H2919" s="14" t="n">
        <v>80.16</v>
      </c>
      <c r="I2919" s="14" t="n">
        <v>19</v>
      </c>
      <c r="J2919" s="23" t="n">
        <f aca="false">IF(AND(E2919="Priority",ISNUMBER('Cost model'!N323)),'Cost model'!N323,'Cost model'!M323)</f>
        <v>60</v>
      </c>
      <c r="K2919" s="14" t="n">
        <f aca="false">J2919-H2919</f>
        <v>-20.16</v>
      </c>
      <c r="L2919" s="14" t="n">
        <f aca="false">G2919-H2919</f>
        <v>-61.16</v>
      </c>
    </row>
    <row r="2920" customFormat="false" ht="15" hidden="false" customHeight="false" outlineLevel="0" collapsed="false">
      <c r="A2920" s="2" t="s">
        <v>142</v>
      </c>
      <c r="B2920" s="2" t="s">
        <v>142</v>
      </c>
      <c r="C2920" s="2" t="s">
        <v>47</v>
      </c>
      <c r="D2920" s="2" t="s">
        <v>12</v>
      </c>
      <c r="E2920" s="2" t="s">
        <v>74</v>
      </c>
      <c r="F2920" s="2" t="s">
        <v>977</v>
      </c>
      <c r="G2920" s="14" t="n">
        <v>9.5</v>
      </c>
      <c r="H2920" s="14" t="n">
        <v>57.5</v>
      </c>
      <c r="I2920" s="14" t="n">
        <v>9.5</v>
      </c>
      <c r="J2920" s="23" t="n">
        <f aca="false">IF(AND(E2920="Priority",ISNUMBER('Cost model'!N635)),'Cost model'!N635,'Cost model'!M635)</f>
        <v>30.5</v>
      </c>
      <c r="K2920" s="14" t="n">
        <f aca="false">J2920-H2920</f>
        <v>-27</v>
      </c>
      <c r="L2920" s="14" t="n">
        <f aca="false">G2920-H2920</f>
        <v>-48</v>
      </c>
    </row>
    <row r="2921" customFormat="false" ht="15" hidden="false" customHeight="false" outlineLevel="0" collapsed="false">
      <c r="A2921" s="2" t="s">
        <v>205</v>
      </c>
      <c r="B2921" s="2" t="s">
        <v>124</v>
      </c>
      <c r="C2921" s="2" t="s">
        <v>48</v>
      </c>
      <c r="D2921" s="2" t="s">
        <v>12</v>
      </c>
      <c r="E2921" s="2" t="s">
        <v>74</v>
      </c>
      <c r="F2921" s="2" t="s">
        <v>976</v>
      </c>
      <c r="G2921" s="14" t="n">
        <v>19.5</v>
      </c>
      <c r="H2921" s="14" t="n">
        <v>52.75</v>
      </c>
      <c r="I2921" s="14" t="n">
        <v>24.5</v>
      </c>
      <c r="J2921" s="23" t="n">
        <f aca="false">IF(AND(E2921="Priority",ISNUMBER('Cost model'!N576)),'Cost model'!N576,'Cost model'!M576)</f>
        <v>70</v>
      </c>
      <c r="K2921" s="14" t="n">
        <f aca="false">J2921-H2921</f>
        <v>17.25</v>
      </c>
      <c r="L2921" s="14" t="n">
        <f aca="false">G2921-H2921</f>
        <v>-33.25</v>
      </c>
    </row>
    <row r="2922" customFormat="false" ht="15" hidden="false" customHeight="false" outlineLevel="0" collapsed="false">
      <c r="A2922" s="2" t="s">
        <v>174</v>
      </c>
      <c r="B2922" s="2" t="s">
        <v>174</v>
      </c>
      <c r="C2922" s="2" t="s">
        <v>48</v>
      </c>
      <c r="D2922" s="2" t="s">
        <v>12</v>
      </c>
      <c r="E2922" s="2" t="s">
        <v>74</v>
      </c>
      <c r="F2922" s="2" t="s">
        <v>977</v>
      </c>
      <c r="G2922" s="14" t="n">
        <v>12.5</v>
      </c>
      <c r="H2922" s="14" t="n">
        <v>41</v>
      </c>
      <c r="I2922" s="14" t="n">
        <v>12.5</v>
      </c>
      <c r="J2922" s="23" t="n">
        <f aca="false">IF(AND(E2922="Priority",ISNUMBER('Cost model'!N171)),'Cost model'!N171,'Cost model'!M171)</f>
        <v>40</v>
      </c>
      <c r="K2922" s="14" t="n">
        <f aca="false">J2922-H2922</f>
        <v>-1</v>
      </c>
      <c r="L2922" s="14" t="n">
        <f aca="false">G2922-H2922</f>
        <v>-28.5</v>
      </c>
    </row>
    <row r="2923" customFormat="false" ht="15" hidden="false" customHeight="false" outlineLevel="0" collapsed="false">
      <c r="A2923" s="2" t="s">
        <v>158</v>
      </c>
      <c r="B2923" s="2" t="s">
        <v>124</v>
      </c>
      <c r="C2923" s="2" t="s">
        <v>47</v>
      </c>
      <c r="D2923" s="2" t="s">
        <v>12</v>
      </c>
      <c r="E2923" s="2" t="s">
        <v>74</v>
      </c>
      <c r="F2923" s="2" t="s">
        <v>976</v>
      </c>
      <c r="G2923" s="14" t="n">
        <v>24</v>
      </c>
      <c r="H2923" s="14" t="n">
        <v>72.61</v>
      </c>
      <c r="I2923" s="14" t="n">
        <v>19.5</v>
      </c>
      <c r="J2923" s="23" t="n">
        <f aca="false">IF(AND(E2923="Priority",ISNUMBER('Cost model'!N455)),'Cost model'!N455,'Cost model'!M455)</f>
        <v>45</v>
      </c>
      <c r="K2923" s="14" t="n">
        <f aca="false">J2923-H2923</f>
        <v>-27.61</v>
      </c>
      <c r="L2923" s="14" t="n">
        <f aca="false">G2923-H2923</f>
        <v>-48.61</v>
      </c>
    </row>
    <row r="2924" customFormat="false" ht="15" hidden="false" customHeight="false" outlineLevel="0" collapsed="false">
      <c r="A2924" s="2" t="s">
        <v>174</v>
      </c>
      <c r="B2924" s="2" t="s">
        <v>142</v>
      </c>
      <c r="C2924" s="2" t="s">
        <v>47</v>
      </c>
      <c r="D2924" s="2" t="s">
        <v>10</v>
      </c>
      <c r="E2924" s="2" t="s">
        <v>74</v>
      </c>
      <c r="F2924" s="2" t="s">
        <v>976</v>
      </c>
      <c r="G2924" s="14" t="n">
        <v>9.5</v>
      </c>
      <c r="H2924" s="14" t="n">
        <v>44.32</v>
      </c>
      <c r="I2924" s="14" t="n">
        <v>9.5</v>
      </c>
      <c r="J2924" s="23" t="n">
        <f aca="false">IF(AND(E2924="Priority",ISNUMBER('Cost model'!N122)),'Cost model'!N122,'Cost model'!M122)</f>
        <v>13.5</v>
      </c>
      <c r="K2924" s="14" t="n">
        <f aca="false">J2924-H2924</f>
        <v>-30.82</v>
      </c>
      <c r="L2924" s="14" t="n">
        <f aca="false">G2924-H2924</f>
        <v>-34.82</v>
      </c>
    </row>
    <row r="2925" customFormat="false" ht="15" hidden="false" customHeight="false" outlineLevel="0" collapsed="false">
      <c r="A2925" s="2" t="s">
        <v>142</v>
      </c>
      <c r="B2925" s="2" t="s">
        <v>142</v>
      </c>
      <c r="C2925" s="2" t="s">
        <v>48</v>
      </c>
      <c r="D2925" s="2" t="s">
        <v>10</v>
      </c>
      <c r="E2925" s="2" t="s">
        <v>74</v>
      </c>
      <c r="F2925" s="2" t="s">
        <v>977</v>
      </c>
      <c r="G2925" s="14" t="n">
        <v>19.5</v>
      </c>
      <c r="H2925" s="14" t="n">
        <v>41</v>
      </c>
      <c r="I2925" s="14" t="n">
        <v>12.5</v>
      </c>
      <c r="J2925" s="23" t="n">
        <f aca="false">IF(AND(E2925="Priority",ISNUMBER('Cost model'!N633)),'Cost model'!N633,'Cost model'!M633)</f>
        <v>11.5</v>
      </c>
      <c r="K2925" s="14" t="n">
        <f aca="false">J2925-H2925</f>
        <v>-29.5</v>
      </c>
      <c r="L2925" s="14" t="n">
        <f aca="false">G2925-H2925</f>
        <v>-21.5</v>
      </c>
    </row>
    <row r="2926" customFormat="false" ht="15" hidden="false" customHeight="false" outlineLevel="0" collapsed="false">
      <c r="A2926" s="2" t="s">
        <v>174</v>
      </c>
      <c r="B2926" s="2" t="s">
        <v>174</v>
      </c>
      <c r="C2926" s="2" t="s">
        <v>47</v>
      </c>
      <c r="D2926" s="2" t="s">
        <v>13</v>
      </c>
      <c r="E2926" s="2" t="s">
        <v>74</v>
      </c>
      <c r="F2926" s="2" t="s">
        <v>977</v>
      </c>
      <c r="G2926" s="14" t="n">
        <v>19</v>
      </c>
      <c r="H2926" s="14" t="n">
        <v>121.56</v>
      </c>
      <c r="I2926" s="14" t="n">
        <v>19</v>
      </c>
      <c r="J2926" s="23" t="n">
        <f aca="false">IF(AND(E2926="Priority",ISNUMBER('Cost model'!N173)),'Cost model'!N173,'Cost model'!M173)</f>
        <v>60</v>
      </c>
      <c r="K2926" s="14" t="n">
        <f aca="false">J2926-H2926</f>
        <v>-61.56</v>
      </c>
      <c r="L2926" s="14" t="n">
        <f aca="false">G2926-H2926</f>
        <v>-102.56</v>
      </c>
    </row>
    <row r="2927" customFormat="false" ht="15" hidden="false" customHeight="false" outlineLevel="0" collapsed="false">
      <c r="A2927" s="2" t="s">
        <v>124</v>
      </c>
      <c r="B2927" s="2" t="s">
        <v>142</v>
      </c>
      <c r="C2927" s="2" t="s">
        <v>48</v>
      </c>
      <c r="D2927" s="2" t="s">
        <v>10</v>
      </c>
      <c r="E2927" s="2" t="s">
        <v>74</v>
      </c>
      <c r="F2927" s="2" t="s">
        <v>976</v>
      </c>
      <c r="G2927" s="14" t="n">
        <v>12.5</v>
      </c>
      <c r="H2927" s="14" t="n">
        <v>20.13</v>
      </c>
      <c r="I2927" s="14" t="n">
        <v>14.5</v>
      </c>
      <c r="J2927" s="23" t="n">
        <f aca="false">IF(AND(E2927="Priority",ISNUMBER('Cost model'!N333)),'Cost model'!N333,'Cost model'!M333)</f>
        <v>18.5</v>
      </c>
      <c r="K2927" s="14" t="n">
        <f aca="false">J2927-H2927</f>
        <v>-1.63</v>
      </c>
      <c r="L2927" s="14" t="n">
        <f aca="false">G2927-H2927</f>
        <v>-7.63</v>
      </c>
    </row>
    <row r="2928" customFormat="false" ht="15" hidden="false" customHeight="false" outlineLevel="0" collapsed="false">
      <c r="A2928" s="2" t="s">
        <v>174</v>
      </c>
      <c r="B2928" s="2" t="s">
        <v>174</v>
      </c>
      <c r="C2928" s="2" t="s">
        <v>48</v>
      </c>
      <c r="D2928" s="2" t="s">
        <v>10</v>
      </c>
      <c r="E2928" s="2" t="s">
        <v>83</v>
      </c>
      <c r="F2928" s="2" t="s">
        <v>977</v>
      </c>
      <c r="G2928" s="14" t="n">
        <v>17.5</v>
      </c>
      <c r="H2928" s="14" t="n">
        <v>19.03</v>
      </c>
      <c r="I2928" s="14" t="n">
        <v>17.5</v>
      </c>
      <c r="J2928" s="23" t="n">
        <f aca="false">IF(AND(E2928="Priority",ISNUMBER('Cost model'!N168)),'Cost model'!N168,'Cost model'!M168)</f>
        <v>18.5</v>
      </c>
      <c r="K2928" s="14" t="n">
        <f aca="false">J2928-H2928</f>
        <v>-0.530000000000001</v>
      </c>
      <c r="L2928" s="14" t="n">
        <f aca="false">G2928-H2928</f>
        <v>-1.53</v>
      </c>
    </row>
    <row r="2929" customFormat="false" ht="15" hidden="false" customHeight="false" outlineLevel="0" collapsed="false">
      <c r="A2929" s="2" t="s">
        <v>174</v>
      </c>
      <c r="B2929" s="2" t="s">
        <v>174</v>
      </c>
      <c r="C2929" s="2" t="s">
        <v>49</v>
      </c>
      <c r="D2929" s="2" t="s">
        <v>10</v>
      </c>
      <c r="E2929" s="2" t="s">
        <v>74</v>
      </c>
      <c r="F2929" s="2" t="s">
        <v>977</v>
      </c>
      <c r="G2929" s="14" t="n">
        <v>29.5</v>
      </c>
      <c r="H2929" s="14" t="n">
        <v>23.78</v>
      </c>
      <c r="I2929" s="14" t="n">
        <v>17.5</v>
      </c>
      <c r="J2929" s="23" t="n">
        <f aca="false">IF(AND(E2929="Priority",ISNUMBER('Cost model'!N169)),'Cost model'!N169,'Cost model'!M169)</f>
        <v>18.5</v>
      </c>
      <c r="K2929" s="14" t="n">
        <f aca="false">J2929-H2929</f>
        <v>-5.28</v>
      </c>
      <c r="L2929" s="14" t="n">
        <f aca="false">G2929-H2929</f>
        <v>5.72</v>
      </c>
    </row>
    <row r="2930" customFormat="false" ht="15" hidden="false" customHeight="false" outlineLevel="0" collapsed="false">
      <c r="A2930" s="2" t="s">
        <v>124</v>
      </c>
      <c r="B2930" s="2" t="s">
        <v>124</v>
      </c>
      <c r="C2930" s="2" t="s">
        <v>47</v>
      </c>
      <c r="D2930" s="2" t="s">
        <v>15</v>
      </c>
      <c r="E2930" s="2" t="s">
        <v>74</v>
      </c>
      <c r="F2930" s="2" t="s">
        <v>977</v>
      </c>
      <c r="G2930" s="14" t="n">
        <v>45</v>
      </c>
      <c r="H2930" s="14" t="n">
        <v>125.17</v>
      </c>
      <c r="I2930" s="14" t="n">
        <v>45</v>
      </c>
      <c r="J2930" s="23" t="n">
        <f aca="false">IF(AND(E2930="Priority",ISNUMBER('Cost model'!N329)),'Cost model'!N329,'Cost model'!M329)</f>
        <v>135</v>
      </c>
      <c r="K2930" s="14" t="n">
        <f aca="false">J2930-H2930</f>
        <v>9.83</v>
      </c>
      <c r="L2930" s="14" t="n">
        <f aca="false">G2930-H2930</f>
        <v>-80.17</v>
      </c>
    </row>
    <row r="2931" customFormat="false" ht="15" hidden="false" customHeight="false" outlineLevel="0" collapsed="false">
      <c r="A2931" s="2" t="s">
        <v>174</v>
      </c>
      <c r="B2931" s="2" t="s">
        <v>174</v>
      </c>
      <c r="C2931" s="2" t="s">
        <v>48</v>
      </c>
      <c r="D2931" s="2" t="s">
        <v>10</v>
      </c>
      <c r="E2931" s="2" t="s">
        <v>74</v>
      </c>
      <c r="F2931" s="2" t="s">
        <v>977</v>
      </c>
      <c r="G2931" s="14" t="n">
        <v>12.5</v>
      </c>
      <c r="H2931" s="14" t="n">
        <v>41</v>
      </c>
      <c r="I2931" s="14" t="n">
        <v>12.5</v>
      </c>
      <c r="J2931" s="23" t="n">
        <f aca="false">IF(AND(E2931="Priority",ISNUMBER('Cost model'!N168)),'Cost model'!N168,'Cost model'!M168)</f>
        <v>13.5</v>
      </c>
      <c r="K2931" s="14" t="n">
        <f aca="false">J2931-H2931</f>
        <v>-27.5</v>
      </c>
      <c r="L2931" s="14" t="n">
        <f aca="false">G2931-H2931</f>
        <v>-28.5</v>
      </c>
    </row>
    <row r="2932" customFormat="false" ht="15" hidden="false" customHeight="false" outlineLevel="0" collapsed="false">
      <c r="A2932" s="2" t="s">
        <v>174</v>
      </c>
      <c r="B2932" s="2" t="s">
        <v>124</v>
      </c>
      <c r="C2932" s="2" t="s">
        <v>47</v>
      </c>
      <c r="D2932" s="2" t="s">
        <v>12</v>
      </c>
      <c r="E2932" s="2" t="s">
        <v>74</v>
      </c>
      <c r="F2932" s="2" t="s">
        <v>976</v>
      </c>
      <c r="G2932" s="14" t="n">
        <v>9.5</v>
      </c>
      <c r="H2932" s="14" t="n">
        <v>41</v>
      </c>
      <c r="I2932" s="14" t="n">
        <v>9.5</v>
      </c>
      <c r="J2932" s="23" t="n">
        <f aca="false">IF(AND(E2932="Priority",ISNUMBER('Cost model'!N110)),'Cost model'!N110,'Cost model'!M110)</f>
        <v>40</v>
      </c>
      <c r="K2932" s="14" t="n">
        <f aca="false">J2932-H2932</f>
        <v>-1</v>
      </c>
      <c r="L2932" s="14" t="n">
        <f aca="false">G2932-H2932</f>
        <v>-31.5</v>
      </c>
    </row>
    <row r="2933" customFormat="false" ht="15" hidden="false" customHeight="false" outlineLevel="0" collapsed="false">
      <c r="A2933" s="2" t="s">
        <v>174</v>
      </c>
      <c r="B2933" s="2" t="s">
        <v>174</v>
      </c>
      <c r="C2933" s="2" t="s">
        <v>47</v>
      </c>
      <c r="D2933" s="2" t="s">
        <v>12</v>
      </c>
      <c r="E2933" s="2" t="s">
        <v>74</v>
      </c>
      <c r="F2933" s="2" t="s">
        <v>977</v>
      </c>
      <c r="G2933" s="14" t="n">
        <v>19</v>
      </c>
      <c r="H2933" s="14" t="n">
        <v>33.07</v>
      </c>
      <c r="I2933" s="14" t="n">
        <v>9.5</v>
      </c>
      <c r="J2933" s="23" t="n">
        <f aca="false">IF(AND(E2933="Priority",ISNUMBER('Cost model'!N170)),'Cost model'!N170,'Cost model'!M170)</f>
        <v>25.5</v>
      </c>
      <c r="K2933" s="14" t="n">
        <f aca="false">J2933-H2933</f>
        <v>-7.57</v>
      </c>
      <c r="L2933" s="14" t="n">
        <f aca="false">G2933-H2933</f>
        <v>-14.07</v>
      </c>
    </row>
    <row r="2934" customFormat="false" ht="15" hidden="false" customHeight="false" outlineLevel="0" collapsed="false">
      <c r="A2934" s="2" t="s">
        <v>221</v>
      </c>
      <c r="B2934" s="2" t="s">
        <v>221</v>
      </c>
      <c r="C2934" s="2" t="s">
        <v>47</v>
      </c>
      <c r="D2934" s="2" t="s">
        <v>10</v>
      </c>
      <c r="E2934" s="2" t="s">
        <v>74</v>
      </c>
      <c r="F2934" s="2" t="s">
        <v>977</v>
      </c>
      <c r="G2934" s="14" t="n">
        <v>9.5</v>
      </c>
      <c r="H2934" s="14" t="n">
        <v>6.42</v>
      </c>
      <c r="I2934" s="14" t="n">
        <v>9.5</v>
      </c>
      <c r="J2934" s="23" t="n">
        <f aca="false">IF(AND(E2934="Priority",ISNUMBER('Cost model'!N737)),'Cost model'!N737,'Cost model'!M737)</f>
        <v>8.5</v>
      </c>
      <c r="K2934" s="14" t="n">
        <f aca="false">J2934-H2934</f>
        <v>2.08</v>
      </c>
      <c r="L2934" s="14" t="n">
        <f aca="false">G2934-H2934</f>
        <v>3.08</v>
      </c>
    </row>
    <row r="2935" customFormat="false" ht="15" hidden="false" customHeight="false" outlineLevel="0" collapsed="false">
      <c r="A2935" s="2" t="s">
        <v>174</v>
      </c>
      <c r="B2935" s="2" t="s">
        <v>174</v>
      </c>
      <c r="C2935" s="2" t="s">
        <v>48</v>
      </c>
      <c r="D2935" s="2" t="s">
        <v>12</v>
      </c>
      <c r="E2935" s="2" t="s">
        <v>83</v>
      </c>
      <c r="F2935" s="2" t="s">
        <v>977</v>
      </c>
      <c r="G2935" s="14" t="n">
        <v>19.5</v>
      </c>
      <c r="H2935" s="14" t="n">
        <v>59.8</v>
      </c>
      <c r="I2935" s="14" t="n">
        <v>19.5</v>
      </c>
      <c r="J2935" s="23" t="n">
        <f aca="false">IF(AND(E2935="Priority",ISNUMBER('Cost model'!N171)),'Cost model'!N171,'Cost model'!M171)</f>
        <v>55</v>
      </c>
      <c r="K2935" s="14" t="n">
        <f aca="false">J2935-H2935</f>
        <v>-4.8</v>
      </c>
      <c r="L2935" s="14" t="n">
        <f aca="false">G2935-H2935</f>
        <v>-40.3</v>
      </c>
    </row>
    <row r="2936" customFormat="false" ht="15" hidden="false" customHeight="false" outlineLevel="0" collapsed="false">
      <c r="A2936" s="2" t="s">
        <v>142</v>
      </c>
      <c r="B2936" s="2" t="s">
        <v>142</v>
      </c>
      <c r="C2936" s="2" t="s">
        <v>47</v>
      </c>
      <c r="D2936" s="2" t="s">
        <v>12</v>
      </c>
      <c r="E2936" s="2" t="s">
        <v>74</v>
      </c>
      <c r="F2936" s="2" t="s">
        <v>977</v>
      </c>
      <c r="G2936" s="14" t="n">
        <v>9.5</v>
      </c>
      <c r="H2936" s="14" t="n">
        <v>27.86</v>
      </c>
      <c r="I2936" s="14" t="n">
        <v>9.5</v>
      </c>
      <c r="J2936" s="23" t="n">
        <f aca="false">IF(AND(E2936="Priority",ISNUMBER('Cost model'!N635)),'Cost model'!N635,'Cost model'!M635)</f>
        <v>30.5</v>
      </c>
      <c r="K2936" s="14" t="n">
        <f aca="false">J2936-H2936</f>
        <v>2.64</v>
      </c>
      <c r="L2936" s="14" t="n">
        <f aca="false">G2936-H2936</f>
        <v>-18.36</v>
      </c>
    </row>
    <row r="2937" customFormat="false" ht="15" hidden="false" customHeight="false" outlineLevel="0" collapsed="false">
      <c r="A2937" s="2" t="s">
        <v>124</v>
      </c>
      <c r="B2937" s="2" t="s">
        <v>124</v>
      </c>
      <c r="C2937" s="2" t="s">
        <v>48</v>
      </c>
      <c r="D2937" s="2" t="s">
        <v>10</v>
      </c>
      <c r="E2937" s="2" t="s">
        <v>74</v>
      </c>
      <c r="F2937" s="2" t="s">
        <v>977</v>
      </c>
      <c r="G2937" s="14" t="n">
        <v>12.5</v>
      </c>
      <c r="H2937" s="14" t="n">
        <v>18.58</v>
      </c>
      <c r="I2937" s="14" t="n">
        <v>12.5</v>
      </c>
      <c r="J2937" s="23" t="n">
        <f aca="false">IF(AND(E2937="Priority",ISNUMBER('Cost model'!N318)),'Cost model'!N318,'Cost model'!M318)</f>
        <v>14.5</v>
      </c>
      <c r="K2937" s="14" t="n">
        <f aca="false">J2937-H2937</f>
        <v>-4.08</v>
      </c>
      <c r="L2937" s="14" t="n">
        <f aca="false">G2937-H2937</f>
        <v>-6.08</v>
      </c>
    </row>
    <row r="2938" customFormat="false" ht="15" hidden="false" customHeight="false" outlineLevel="0" collapsed="false">
      <c r="A2938" s="2" t="s">
        <v>174</v>
      </c>
      <c r="B2938" s="2" t="s">
        <v>174</v>
      </c>
      <c r="C2938" s="2" t="s">
        <v>48</v>
      </c>
      <c r="D2938" s="2" t="s">
        <v>12</v>
      </c>
      <c r="E2938" s="2" t="s">
        <v>74</v>
      </c>
      <c r="F2938" s="2" t="s">
        <v>977</v>
      </c>
      <c r="G2938" s="14" t="n">
        <v>24.5</v>
      </c>
      <c r="H2938" s="14" t="n">
        <v>41.55</v>
      </c>
      <c r="I2938" s="14" t="n">
        <v>12.5</v>
      </c>
      <c r="J2938" s="23" t="n">
        <f aca="false">IF(AND(E2938="Priority",ISNUMBER('Cost model'!N171)),'Cost model'!N171,'Cost model'!M171)</f>
        <v>40</v>
      </c>
      <c r="K2938" s="14" t="n">
        <f aca="false">J2938-H2938</f>
        <v>-1.55</v>
      </c>
      <c r="L2938" s="14" t="n">
        <f aca="false">G2938-H2938</f>
        <v>-17.05</v>
      </c>
    </row>
    <row r="2939" customFormat="false" ht="15" hidden="false" customHeight="false" outlineLevel="0" collapsed="false">
      <c r="A2939" s="2" t="s">
        <v>124</v>
      </c>
      <c r="B2939" s="2" t="s">
        <v>124</v>
      </c>
      <c r="C2939" s="2" t="s">
        <v>47</v>
      </c>
      <c r="D2939" s="2" t="s">
        <v>13</v>
      </c>
      <c r="E2939" s="2" t="s">
        <v>74</v>
      </c>
      <c r="F2939" s="2" t="s">
        <v>977</v>
      </c>
      <c r="G2939" s="14" t="n">
        <v>19</v>
      </c>
      <c r="H2939" s="14" t="n">
        <v>57.5</v>
      </c>
      <c r="I2939" s="14" t="n">
        <v>19</v>
      </c>
      <c r="J2939" s="23" t="n">
        <f aca="false">IF(AND(E2939="Priority",ISNUMBER('Cost model'!N323)),'Cost model'!N323,'Cost model'!M323)</f>
        <v>60</v>
      </c>
      <c r="K2939" s="14" t="n">
        <f aca="false">J2939-H2939</f>
        <v>2.5</v>
      </c>
      <c r="L2939" s="14" t="n">
        <f aca="false">G2939-H2939</f>
        <v>-38.5</v>
      </c>
    </row>
    <row r="2940" customFormat="false" ht="15" hidden="false" customHeight="false" outlineLevel="0" collapsed="false">
      <c r="A2940" s="2" t="s">
        <v>221</v>
      </c>
      <c r="B2940" s="2" t="s">
        <v>221</v>
      </c>
      <c r="C2940" s="2" t="s">
        <v>49</v>
      </c>
      <c r="D2940" s="2" t="s">
        <v>12</v>
      </c>
      <c r="E2940" s="2" t="s">
        <v>74</v>
      </c>
      <c r="F2940" s="2" t="s">
        <v>977</v>
      </c>
      <c r="G2940" s="14" t="n">
        <v>19.5</v>
      </c>
      <c r="H2940" s="14" t="n">
        <v>31.68</v>
      </c>
      <c r="I2940" s="14" t="n">
        <v>19.5</v>
      </c>
      <c r="J2940" s="23" t="n">
        <f aca="false">IF(AND(E2940="Priority",ISNUMBER('Cost model'!N742)),'Cost model'!N742,'Cost model'!M742)</f>
        <v>60</v>
      </c>
      <c r="K2940" s="14" t="n">
        <f aca="false">J2940-H2940</f>
        <v>28.32</v>
      </c>
      <c r="L2940" s="14" t="n">
        <f aca="false">G2940-H2940</f>
        <v>-12.18</v>
      </c>
    </row>
    <row r="2941" customFormat="false" ht="15" hidden="false" customHeight="false" outlineLevel="0" collapsed="false">
      <c r="A2941" s="2" t="s">
        <v>142</v>
      </c>
      <c r="B2941" s="2" t="s">
        <v>142</v>
      </c>
      <c r="C2941" s="2" t="s">
        <v>49</v>
      </c>
      <c r="D2941" s="2" t="s">
        <v>10</v>
      </c>
      <c r="E2941" s="2" t="s">
        <v>74</v>
      </c>
      <c r="F2941" s="2" t="s">
        <v>977</v>
      </c>
      <c r="G2941" s="14" t="n">
        <v>17.5</v>
      </c>
      <c r="H2941" s="14" t="n">
        <v>25.95</v>
      </c>
      <c r="I2941" s="14" t="n">
        <v>17.5</v>
      </c>
      <c r="J2941" s="23" t="n">
        <f aca="false">IF(AND(E2941="Priority",ISNUMBER('Cost model'!N634)),'Cost model'!N634,'Cost model'!M634)</f>
        <v>15.5</v>
      </c>
      <c r="K2941" s="14" t="n">
        <f aca="false">J2941-H2941</f>
        <v>-10.45</v>
      </c>
      <c r="L2941" s="14" t="n">
        <f aca="false">G2941-H2941</f>
        <v>-8.45</v>
      </c>
    </row>
    <row r="2942" customFormat="false" ht="15" hidden="false" customHeight="false" outlineLevel="0" collapsed="false">
      <c r="A2942" s="2" t="s">
        <v>221</v>
      </c>
      <c r="B2942" s="2" t="s">
        <v>221</v>
      </c>
      <c r="C2942" s="2" t="s">
        <v>48</v>
      </c>
      <c r="D2942" s="2" t="s">
        <v>12</v>
      </c>
      <c r="E2942" s="2" t="s">
        <v>74</v>
      </c>
      <c r="F2942" s="2" t="s">
        <v>977</v>
      </c>
      <c r="G2942" s="14" t="n">
        <v>9.5</v>
      </c>
      <c r="H2942" s="14" t="n">
        <v>28.16</v>
      </c>
      <c r="I2942" s="14" t="n">
        <v>12.5</v>
      </c>
      <c r="J2942" s="23" t="n">
        <f aca="false">IF(AND(E2942="Priority",ISNUMBER('Cost model'!N741)),'Cost model'!N741,'Cost model'!M741)</f>
        <v>45</v>
      </c>
      <c r="K2942" s="14" t="n">
        <f aca="false">J2942-H2942</f>
        <v>16.84</v>
      </c>
      <c r="L2942" s="14" t="n">
        <f aca="false">G2942-H2942</f>
        <v>-18.66</v>
      </c>
    </row>
    <row r="2943" customFormat="false" ht="15" hidden="false" customHeight="false" outlineLevel="0" collapsed="false">
      <c r="A2943" s="2" t="s">
        <v>124</v>
      </c>
      <c r="B2943" s="2" t="s">
        <v>124</v>
      </c>
      <c r="C2943" s="2" t="s">
        <v>47</v>
      </c>
      <c r="D2943" s="2" t="s">
        <v>12</v>
      </c>
      <c r="E2943" s="2" t="s">
        <v>74</v>
      </c>
      <c r="F2943" s="2" t="s">
        <v>977</v>
      </c>
      <c r="G2943" s="14" t="n">
        <v>19</v>
      </c>
      <c r="H2943" s="14" t="n">
        <v>41</v>
      </c>
      <c r="I2943" s="14" t="n">
        <v>9.5</v>
      </c>
      <c r="J2943" s="23" t="n">
        <f aca="false">IF(AND(E2943="Priority",ISNUMBER('Cost model'!N320)),'Cost model'!N320,'Cost model'!M320)</f>
        <v>24.5</v>
      </c>
      <c r="K2943" s="14" t="n">
        <f aca="false">J2943-H2943</f>
        <v>-16.5</v>
      </c>
      <c r="L2943" s="14" t="n">
        <f aca="false">G2943-H2943</f>
        <v>-22</v>
      </c>
    </row>
    <row r="2944" customFormat="false" ht="15" hidden="false" customHeight="false" outlineLevel="0" collapsed="false">
      <c r="A2944" s="2" t="s">
        <v>174</v>
      </c>
      <c r="B2944" s="2" t="s">
        <v>174</v>
      </c>
      <c r="C2944" s="2" t="s">
        <v>49</v>
      </c>
      <c r="D2944" s="2" t="s">
        <v>13</v>
      </c>
      <c r="E2944" s="2" t="s">
        <v>74</v>
      </c>
      <c r="F2944" s="2" t="s">
        <v>977</v>
      </c>
      <c r="G2944" s="14" t="n">
        <v>19.5</v>
      </c>
      <c r="H2944" s="14" t="n">
        <v>204.23</v>
      </c>
      <c r="I2944" s="14" t="n">
        <v>50</v>
      </c>
      <c r="J2944" s="23" t="n">
        <f aca="false">IF(AND(E2944="Priority",ISNUMBER('Cost model'!N175)),'Cost model'!N175,'Cost model'!M175)</f>
        <v>75</v>
      </c>
      <c r="K2944" s="14" t="n">
        <f aca="false">J2944-H2944</f>
        <v>-129.23</v>
      </c>
      <c r="L2944" s="14" t="n">
        <f aca="false">G2944-H2944</f>
        <v>-184.73</v>
      </c>
    </row>
    <row r="2945" customFormat="false" ht="15" hidden="false" customHeight="false" outlineLevel="0" collapsed="false">
      <c r="A2945" s="2" t="s">
        <v>123</v>
      </c>
      <c r="B2945" s="2" t="s">
        <v>174</v>
      </c>
      <c r="C2945" s="2" t="s">
        <v>47</v>
      </c>
      <c r="D2945" s="2" t="s">
        <v>12</v>
      </c>
      <c r="E2945" s="2" t="s">
        <v>83</v>
      </c>
      <c r="F2945" s="2" t="s">
        <v>976</v>
      </c>
      <c r="G2945" s="14" t="n">
        <v>24.5</v>
      </c>
      <c r="H2945" s="14" t="n">
        <v>57.5</v>
      </c>
      <c r="I2945" s="14" t="n">
        <v>24.5</v>
      </c>
      <c r="J2945" s="23" t="n">
        <f aca="false">IF(AND(E2945="Priority",ISNUMBER('Cost model'!N50)),'Cost model'!N50,'Cost model'!M50)</f>
        <v>55</v>
      </c>
      <c r="K2945" s="14" t="n">
        <f aca="false">J2945-H2945</f>
        <v>-2.5</v>
      </c>
      <c r="L2945" s="14" t="n">
        <f aca="false">G2945-H2945</f>
        <v>-33</v>
      </c>
    </row>
    <row r="2946" customFormat="false" ht="15" hidden="false" customHeight="false" outlineLevel="0" collapsed="false">
      <c r="A2946" s="2" t="s">
        <v>142</v>
      </c>
      <c r="B2946" s="2" t="s">
        <v>142</v>
      </c>
      <c r="C2946" s="2" t="s">
        <v>47</v>
      </c>
      <c r="D2946" s="2" t="s">
        <v>10</v>
      </c>
      <c r="E2946" s="2" t="s">
        <v>83</v>
      </c>
      <c r="F2946" s="2" t="s">
        <v>977</v>
      </c>
      <c r="G2946" s="14" t="n">
        <v>14.5</v>
      </c>
      <c r="H2946" s="14" t="n">
        <v>20.13</v>
      </c>
      <c r="I2946" s="14" t="n">
        <v>14.5</v>
      </c>
      <c r="J2946" s="23" t="n">
        <f aca="false">IF(AND(E2946="Priority",ISNUMBER('Cost model'!N632)),'Cost model'!N632,'Cost model'!M632)</f>
        <v>14.5</v>
      </c>
      <c r="K2946" s="14" t="n">
        <f aca="false">J2946-H2946</f>
        <v>-5.63</v>
      </c>
      <c r="L2946" s="14" t="n">
        <f aca="false">G2946-H2946</f>
        <v>-5.63</v>
      </c>
    </row>
    <row r="2947" customFormat="false" ht="15" hidden="false" customHeight="false" outlineLevel="0" collapsed="false">
      <c r="A2947" s="2" t="s">
        <v>124</v>
      </c>
      <c r="B2947" s="2" t="s">
        <v>124</v>
      </c>
      <c r="C2947" s="2" t="s">
        <v>47</v>
      </c>
      <c r="D2947" s="2" t="s">
        <v>12</v>
      </c>
      <c r="E2947" s="2" t="s">
        <v>74</v>
      </c>
      <c r="F2947" s="2" t="s">
        <v>977</v>
      </c>
      <c r="G2947" s="14" t="n">
        <v>9.5</v>
      </c>
      <c r="H2947" s="14" t="n">
        <v>7.21</v>
      </c>
      <c r="I2947" s="14" t="n">
        <v>9.5</v>
      </c>
      <c r="J2947" s="23" t="n">
        <f aca="false">IF(AND(E2947="Priority",ISNUMBER('Cost model'!N320)),'Cost model'!N320,'Cost model'!M320)</f>
        <v>24.5</v>
      </c>
      <c r="K2947" s="14" t="n">
        <f aca="false">J2947-H2947</f>
        <v>17.29</v>
      </c>
      <c r="L2947" s="14" t="n">
        <f aca="false">G2947-H2947</f>
        <v>2.29</v>
      </c>
    </row>
    <row r="2948" customFormat="false" ht="15" hidden="false" customHeight="false" outlineLevel="0" collapsed="false">
      <c r="A2948" s="2" t="s">
        <v>174</v>
      </c>
      <c r="B2948" s="2" t="s">
        <v>174</v>
      </c>
      <c r="C2948" s="2" t="s">
        <v>48</v>
      </c>
      <c r="D2948" s="2" t="s">
        <v>10</v>
      </c>
      <c r="E2948" s="2" t="s">
        <v>74</v>
      </c>
      <c r="F2948" s="2" t="s">
        <v>977</v>
      </c>
      <c r="G2948" s="14" t="n">
        <v>12.5</v>
      </c>
      <c r="H2948" s="14" t="n">
        <v>41</v>
      </c>
      <c r="I2948" s="14" t="n">
        <v>12.5</v>
      </c>
      <c r="J2948" s="23" t="n">
        <f aca="false">IF(AND(E2948="Priority",ISNUMBER('Cost model'!N168)),'Cost model'!N168,'Cost model'!M168)</f>
        <v>13.5</v>
      </c>
      <c r="K2948" s="14" t="n">
        <f aca="false">J2948-H2948</f>
        <v>-27.5</v>
      </c>
      <c r="L2948" s="14" t="n">
        <f aca="false">G2948-H2948</f>
        <v>-28.5</v>
      </c>
    </row>
    <row r="2949" customFormat="false" ht="15" hidden="false" customHeight="false" outlineLevel="0" collapsed="false">
      <c r="A2949" s="2" t="s">
        <v>174</v>
      </c>
      <c r="B2949" s="2" t="s">
        <v>142</v>
      </c>
      <c r="C2949" s="2" t="s">
        <v>48</v>
      </c>
      <c r="D2949" s="2" t="s">
        <v>12</v>
      </c>
      <c r="E2949" s="2" t="s">
        <v>74</v>
      </c>
      <c r="F2949" s="2" t="s">
        <v>976</v>
      </c>
      <c r="G2949" s="14" t="n">
        <v>12.5</v>
      </c>
      <c r="H2949" s="14" t="n">
        <v>17.6</v>
      </c>
      <c r="I2949" s="14" t="n">
        <v>12.5</v>
      </c>
      <c r="J2949" s="23" t="n">
        <f aca="false">IF(AND(E2949="Priority",ISNUMBER('Cost model'!N126)),'Cost model'!N126,'Cost model'!M126)</f>
        <v>45</v>
      </c>
      <c r="K2949" s="14" t="n">
        <f aca="false">J2949-H2949</f>
        <v>27.4</v>
      </c>
      <c r="L2949" s="14" t="n">
        <f aca="false">G2949-H2949</f>
        <v>-5.1</v>
      </c>
    </row>
    <row r="2950" customFormat="false" ht="15" hidden="false" customHeight="false" outlineLevel="0" collapsed="false">
      <c r="A2950" s="2" t="s">
        <v>142</v>
      </c>
      <c r="B2950" s="2" t="s">
        <v>158</v>
      </c>
      <c r="C2950" s="2" t="s">
        <v>49</v>
      </c>
      <c r="D2950" s="2" t="s">
        <v>10</v>
      </c>
      <c r="E2950" s="2" t="s">
        <v>74</v>
      </c>
      <c r="F2950" s="2" t="s">
        <v>976</v>
      </c>
      <c r="G2950" s="14" t="n">
        <v>19.5</v>
      </c>
      <c r="H2950" s="14" t="n">
        <v>43.12</v>
      </c>
      <c r="I2950" s="14" t="n">
        <v>17.5</v>
      </c>
      <c r="J2950" s="23" t="n">
        <f aca="false">IF(AND(E2950="Priority",ISNUMBER('Cost model'!N649)),'Cost model'!N649,'Cost model'!M649)</f>
        <v>19.5</v>
      </c>
      <c r="K2950" s="14" t="n">
        <f aca="false">J2950-H2950</f>
        <v>-23.62</v>
      </c>
      <c r="L2950" s="14" t="n">
        <f aca="false">G2950-H2950</f>
        <v>-23.62</v>
      </c>
    </row>
    <row r="2951" customFormat="false" ht="15" hidden="false" customHeight="false" outlineLevel="0" collapsed="false">
      <c r="A2951" s="2" t="s">
        <v>124</v>
      </c>
      <c r="B2951" s="2" t="s">
        <v>124</v>
      </c>
      <c r="C2951" s="2" t="s">
        <v>48</v>
      </c>
      <c r="D2951" s="2" t="s">
        <v>12</v>
      </c>
      <c r="E2951" s="2" t="s">
        <v>74</v>
      </c>
      <c r="F2951" s="2" t="s">
        <v>977</v>
      </c>
      <c r="G2951" s="14" t="n">
        <v>45</v>
      </c>
      <c r="H2951" s="14" t="n">
        <v>78.12</v>
      </c>
      <c r="I2951" s="14" t="n">
        <v>12.5</v>
      </c>
      <c r="J2951" s="23" t="n">
        <f aca="false">IF(AND(E2951="Priority",ISNUMBER('Cost model'!N321)),'Cost model'!N321,'Cost model'!M321)</f>
        <v>40</v>
      </c>
      <c r="K2951" s="14" t="n">
        <f aca="false">J2951-H2951</f>
        <v>-38.12</v>
      </c>
      <c r="L2951" s="14" t="n">
        <f aca="false">G2951-H2951</f>
        <v>-33.12</v>
      </c>
    </row>
    <row r="2952" customFormat="false" ht="15" hidden="false" customHeight="false" outlineLevel="0" collapsed="false">
      <c r="A2952" s="2" t="s">
        <v>142</v>
      </c>
      <c r="B2952" s="2" t="s">
        <v>124</v>
      </c>
      <c r="C2952" s="2" t="s">
        <v>48</v>
      </c>
      <c r="D2952" s="2" t="s">
        <v>10</v>
      </c>
      <c r="E2952" s="2" t="s">
        <v>83</v>
      </c>
      <c r="F2952" s="2" t="s">
        <v>976</v>
      </c>
      <c r="G2952" s="14" t="n">
        <v>19.5</v>
      </c>
      <c r="H2952" s="14" t="n">
        <v>20.13</v>
      </c>
      <c r="I2952" s="14" t="n">
        <v>19.5</v>
      </c>
      <c r="J2952" s="23" t="n">
        <f aca="false">IF(AND(E2952="Priority",ISNUMBER('Cost model'!N663)),'Cost model'!N663,'Cost model'!M663)</f>
        <v>25.5</v>
      </c>
      <c r="K2952" s="14" t="n">
        <f aca="false">J2952-H2952</f>
        <v>5.37</v>
      </c>
      <c r="L2952" s="14" t="n">
        <f aca="false">G2952-H2952</f>
        <v>-0.629999999999999</v>
      </c>
    </row>
    <row r="2953" customFormat="false" ht="15" hidden="false" customHeight="false" outlineLevel="0" collapsed="false">
      <c r="A2953" s="2" t="s">
        <v>221</v>
      </c>
      <c r="B2953" s="2" t="s">
        <v>124</v>
      </c>
      <c r="C2953" s="2" t="s">
        <v>47</v>
      </c>
      <c r="D2953" s="2" t="s">
        <v>10</v>
      </c>
      <c r="E2953" s="2" t="s">
        <v>74</v>
      </c>
      <c r="F2953" s="2" t="s">
        <v>976</v>
      </c>
      <c r="G2953" s="14" t="n">
        <v>14.5</v>
      </c>
      <c r="H2953" s="14" t="n">
        <v>22.84</v>
      </c>
      <c r="I2953" s="14" t="n">
        <v>19.5</v>
      </c>
      <c r="J2953" s="23" t="n">
        <f aca="false">IF(AND(E2953="Priority",ISNUMBER('Cost model'!N797)),'Cost model'!N797,'Cost model'!M797)</f>
        <v>14.5</v>
      </c>
      <c r="K2953" s="14" t="n">
        <f aca="false">J2953-H2953</f>
        <v>-8.34</v>
      </c>
      <c r="L2953" s="14" t="n">
        <f aca="false">G2953-H2953</f>
        <v>-8.34</v>
      </c>
    </row>
    <row r="2954" customFormat="false" ht="15" hidden="false" customHeight="false" outlineLevel="0" collapsed="false">
      <c r="A2954" s="2" t="s">
        <v>124</v>
      </c>
      <c r="B2954" s="2" t="s">
        <v>124</v>
      </c>
      <c r="C2954" s="2" t="s">
        <v>47</v>
      </c>
      <c r="D2954" s="2" t="s">
        <v>10</v>
      </c>
      <c r="E2954" s="2" t="s">
        <v>74</v>
      </c>
      <c r="F2954" s="2" t="s">
        <v>977</v>
      </c>
      <c r="G2954" s="14" t="n">
        <v>9.5</v>
      </c>
      <c r="H2954" s="14" t="n">
        <v>7.21</v>
      </c>
      <c r="I2954" s="14" t="n">
        <v>9.5</v>
      </c>
      <c r="J2954" s="23" t="n">
        <f aca="false">IF(AND(E2954="Priority",ISNUMBER('Cost model'!N317)),'Cost model'!N317,'Cost model'!M317)</f>
        <v>10.5</v>
      </c>
      <c r="K2954" s="14" t="n">
        <f aca="false">J2954-H2954</f>
        <v>3.29</v>
      </c>
      <c r="L2954" s="14" t="n">
        <f aca="false">G2954-H2954</f>
        <v>2.29</v>
      </c>
    </row>
    <row r="2955" customFormat="false" ht="15" hidden="false" customHeight="false" outlineLevel="0" collapsed="false">
      <c r="A2955" s="2" t="s">
        <v>124</v>
      </c>
      <c r="B2955" s="2" t="s">
        <v>124</v>
      </c>
      <c r="C2955" s="2" t="s">
        <v>47</v>
      </c>
      <c r="D2955" s="2" t="s">
        <v>10</v>
      </c>
      <c r="E2955" s="2" t="s">
        <v>74</v>
      </c>
      <c r="F2955" s="2" t="s">
        <v>977</v>
      </c>
      <c r="G2955" s="14" t="n">
        <v>9.5</v>
      </c>
      <c r="H2955" s="14" t="n">
        <v>29.43</v>
      </c>
      <c r="I2955" s="14" t="n">
        <v>9.5</v>
      </c>
      <c r="J2955" s="23" t="n">
        <f aca="false">IF(AND(E2955="Priority",ISNUMBER('Cost model'!N317)),'Cost model'!N317,'Cost model'!M317)</f>
        <v>10.5</v>
      </c>
      <c r="K2955" s="14" t="n">
        <f aca="false">J2955-H2955</f>
        <v>-18.93</v>
      </c>
      <c r="L2955" s="14" t="n">
        <f aca="false">G2955-H2955</f>
        <v>-19.93</v>
      </c>
    </row>
    <row r="2956" customFormat="false" ht="15" hidden="false" customHeight="false" outlineLevel="0" collapsed="false">
      <c r="A2956" s="2" t="s">
        <v>158</v>
      </c>
      <c r="B2956" s="2" t="s">
        <v>158</v>
      </c>
      <c r="C2956" s="2" t="s">
        <v>49</v>
      </c>
      <c r="D2956" s="2" t="s">
        <v>10</v>
      </c>
      <c r="E2956" s="2" t="s">
        <v>83</v>
      </c>
      <c r="F2956" s="2" t="s">
        <v>977</v>
      </c>
      <c r="G2956" s="14" t="n">
        <v>24.5</v>
      </c>
      <c r="H2956" s="14" t="n">
        <v>23.3</v>
      </c>
      <c r="I2956" s="14" t="n">
        <v>24.5</v>
      </c>
      <c r="J2956" s="23" t="n">
        <f aca="false">IF(AND(E2956="Priority",ISNUMBER('Cost model'!N424)),'Cost model'!N424,'Cost model'!M424)</f>
        <v>22.5</v>
      </c>
      <c r="K2956" s="14" t="n">
        <f aca="false">J2956-H2956</f>
        <v>-0.800000000000001</v>
      </c>
      <c r="L2956" s="14" t="n">
        <f aca="false">G2956-H2956</f>
        <v>1.2</v>
      </c>
    </row>
    <row r="2957" customFormat="false" ht="15" hidden="false" customHeight="false" outlineLevel="0" collapsed="false">
      <c r="A2957" s="2" t="s">
        <v>174</v>
      </c>
      <c r="B2957" s="2" t="s">
        <v>174</v>
      </c>
      <c r="C2957" s="2" t="s">
        <v>47</v>
      </c>
      <c r="D2957" s="2" t="s">
        <v>15</v>
      </c>
      <c r="E2957" s="2" t="s">
        <v>74</v>
      </c>
      <c r="F2957" s="2" t="s">
        <v>977</v>
      </c>
      <c r="G2957" s="14" t="n">
        <v>45</v>
      </c>
      <c r="H2957" s="14" t="n">
        <v>153.19</v>
      </c>
      <c r="I2957" s="14" t="n">
        <v>45</v>
      </c>
      <c r="J2957" s="23" t="n">
        <f aca="false">IF(AND(E2957="Priority",ISNUMBER('Cost model'!N179)),'Cost model'!N179,'Cost model'!M179)</f>
        <v>135</v>
      </c>
      <c r="K2957" s="14" t="n">
        <f aca="false">J2957-H2957</f>
        <v>-18.19</v>
      </c>
      <c r="L2957" s="14" t="n">
        <f aca="false">G2957-H2957</f>
        <v>-108.19</v>
      </c>
    </row>
    <row r="2958" customFormat="false" ht="15" hidden="false" customHeight="false" outlineLevel="0" collapsed="false">
      <c r="A2958" s="2" t="s">
        <v>124</v>
      </c>
      <c r="B2958" s="2" t="s">
        <v>124</v>
      </c>
      <c r="C2958" s="2" t="s">
        <v>47</v>
      </c>
      <c r="D2958" s="2" t="s">
        <v>15</v>
      </c>
      <c r="E2958" s="2" t="s">
        <v>74</v>
      </c>
      <c r="F2958" s="2" t="s">
        <v>977</v>
      </c>
      <c r="G2958" s="14" t="n">
        <v>25</v>
      </c>
      <c r="H2958" s="14" t="n">
        <v>158.39</v>
      </c>
      <c r="I2958" s="14" t="n">
        <v>45</v>
      </c>
      <c r="J2958" s="23" t="n">
        <f aca="false">IF(AND(E2958="Priority",ISNUMBER('Cost model'!N329)),'Cost model'!N329,'Cost model'!M329)</f>
        <v>135</v>
      </c>
      <c r="K2958" s="14" t="n">
        <f aca="false">J2958-H2958</f>
        <v>-23.39</v>
      </c>
      <c r="L2958" s="14" t="n">
        <f aca="false">G2958-H2958</f>
        <v>-133.39</v>
      </c>
    </row>
    <row r="2959" customFormat="false" ht="15" hidden="false" customHeight="false" outlineLevel="0" collapsed="false">
      <c r="A2959" s="2" t="s">
        <v>158</v>
      </c>
      <c r="B2959" s="2" t="s">
        <v>158</v>
      </c>
      <c r="C2959" s="2" t="s">
        <v>47</v>
      </c>
      <c r="D2959" s="2" t="s">
        <v>12</v>
      </c>
      <c r="E2959" s="2" t="s">
        <v>74</v>
      </c>
      <c r="F2959" s="2" t="s">
        <v>977</v>
      </c>
      <c r="G2959" s="14" t="n">
        <v>24.5</v>
      </c>
      <c r="H2959" s="14" t="n">
        <v>12.54</v>
      </c>
      <c r="I2959" s="14" t="n">
        <v>9.5</v>
      </c>
      <c r="J2959" s="23" t="n">
        <f aca="false">IF(AND(E2959="Priority",ISNUMBER('Cost model'!N425)),'Cost model'!N425,'Cost model'!M425)</f>
        <v>14.5</v>
      </c>
      <c r="K2959" s="14" t="n">
        <f aca="false">J2959-H2959</f>
        <v>1.96</v>
      </c>
      <c r="L2959" s="14" t="n">
        <f aca="false">G2959-H2959</f>
        <v>11.96</v>
      </c>
    </row>
    <row r="2960" customFormat="false" ht="15" hidden="false" customHeight="false" outlineLevel="0" collapsed="false">
      <c r="A2960" s="2" t="s">
        <v>124</v>
      </c>
      <c r="B2960" s="2" t="s">
        <v>124</v>
      </c>
      <c r="C2960" s="2" t="s">
        <v>48</v>
      </c>
      <c r="D2960" s="2" t="s">
        <v>10</v>
      </c>
      <c r="E2960" s="2" t="s">
        <v>74</v>
      </c>
      <c r="F2960" s="2" t="s">
        <v>977</v>
      </c>
      <c r="G2960" s="14" t="n">
        <v>12.5</v>
      </c>
      <c r="H2960" s="14" t="n">
        <v>13.65</v>
      </c>
      <c r="I2960" s="14" t="n">
        <v>12.5</v>
      </c>
      <c r="J2960" s="23" t="n">
        <f aca="false">IF(AND(E2960="Priority",ISNUMBER('Cost model'!N318)),'Cost model'!N318,'Cost model'!M318)</f>
        <v>14.5</v>
      </c>
      <c r="K2960" s="14" t="n">
        <f aca="false">J2960-H2960</f>
        <v>0.85</v>
      </c>
      <c r="L2960" s="14" t="n">
        <f aca="false">G2960-H2960</f>
        <v>-1.15</v>
      </c>
    </row>
    <row r="2961" customFormat="false" ht="15" hidden="false" customHeight="false" outlineLevel="0" collapsed="false">
      <c r="A2961" s="2" t="s">
        <v>142</v>
      </c>
      <c r="B2961" s="2" t="s">
        <v>142</v>
      </c>
      <c r="C2961" s="2" t="s">
        <v>49</v>
      </c>
      <c r="D2961" s="2" t="s">
        <v>10</v>
      </c>
      <c r="E2961" s="2" t="s">
        <v>74</v>
      </c>
      <c r="F2961" s="2" t="s">
        <v>977</v>
      </c>
      <c r="G2961" s="14" t="n">
        <v>19.5</v>
      </c>
      <c r="H2961" s="14" t="n">
        <v>14</v>
      </c>
      <c r="I2961" s="14" t="n">
        <v>17.5</v>
      </c>
      <c r="J2961" s="23" t="n">
        <f aca="false">IF(AND(E2961="Priority",ISNUMBER('Cost model'!N634)),'Cost model'!N634,'Cost model'!M634)</f>
        <v>15.5</v>
      </c>
      <c r="K2961" s="14" t="n">
        <f aca="false">J2961-H2961</f>
        <v>1.5</v>
      </c>
      <c r="L2961" s="14" t="n">
        <f aca="false">G2961-H2961</f>
        <v>5.5</v>
      </c>
    </row>
    <row r="2962" customFormat="false" ht="15" hidden="false" customHeight="false" outlineLevel="0" collapsed="false">
      <c r="A2962" s="2" t="s">
        <v>174</v>
      </c>
      <c r="B2962" s="2" t="s">
        <v>174</v>
      </c>
      <c r="C2962" s="2" t="s">
        <v>48</v>
      </c>
      <c r="D2962" s="2" t="s">
        <v>13</v>
      </c>
      <c r="E2962" s="2" t="s">
        <v>74</v>
      </c>
      <c r="F2962" s="2" t="s">
        <v>977</v>
      </c>
      <c r="G2962" s="14" t="n">
        <v>24.5</v>
      </c>
      <c r="H2962" s="14" t="n">
        <v>107.09</v>
      </c>
      <c r="I2962" s="14" t="n">
        <v>24.5</v>
      </c>
      <c r="J2962" s="23" t="n">
        <f aca="false">IF(AND(E2962="Priority",ISNUMBER('Cost model'!N174)),'Cost model'!N174,'Cost model'!M174)</f>
        <v>70</v>
      </c>
      <c r="K2962" s="14" t="n">
        <f aca="false">J2962-H2962</f>
        <v>-37.09</v>
      </c>
      <c r="L2962" s="14" t="n">
        <f aca="false">G2962-H2962</f>
        <v>-82.59</v>
      </c>
    </row>
    <row r="2963" customFormat="false" ht="15" hidden="false" customHeight="false" outlineLevel="0" collapsed="false">
      <c r="A2963" s="2" t="s">
        <v>205</v>
      </c>
      <c r="B2963" s="2" t="s">
        <v>142</v>
      </c>
      <c r="C2963" s="2" t="s">
        <v>48</v>
      </c>
      <c r="D2963" s="2" t="s">
        <v>12</v>
      </c>
      <c r="E2963" s="2" t="s">
        <v>74</v>
      </c>
      <c r="F2963" s="2" t="s">
        <v>976</v>
      </c>
      <c r="G2963" s="14" t="n">
        <v>19.5</v>
      </c>
      <c r="H2963" s="14" t="n">
        <v>52.75</v>
      </c>
      <c r="I2963" s="14" t="n">
        <v>19.5</v>
      </c>
      <c r="J2963" s="23" t="n">
        <f aca="false">IF(AND(E2963="Priority",ISNUMBER('Cost model'!N546)),'Cost model'!N546,'Cost model'!M546)</f>
        <v>60</v>
      </c>
      <c r="K2963" s="14" t="n">
        <f aca="false">J2963-H2963</f>
        <v>7.25</v>
      </c>
      <c r="L2963" s="14" t="n">
        <f aca="false">G2963-H2963</f>
        <v>-33.25</v>
      </c>
    </row>
    <row r="2964" customFormat="false" ht="15" hidden="false" customHeight="false" outlineLevel="0" collapsed="false">
      <c r="A2964" s="2" t="s">
        <v>174</v>
      </c>
      <c r="B2964" s="2" t="s">
        <v>174</v>
      </c>
      <c r="C2964" s="2" t="s">
        <v>48</v>
      </c>
      <c r="D2964" s="2" t="s">
        <v>12</v>
      </c>
      <c r="E2964" s="2" t="s">
        <v>74</v>
      </c>
      <c r="F2964" s="2" t="s">
        <v>977</v>
      </c>
      <c r="G2964" s="14" t="n">
        <v>24.5</v>
      </c>
      <c r="H2964" s="14" t="n">
        <v>42.71</v>
      </c>
      <c r="I2964" s="14" t="n">
        <v>12.5</v>
      </c>
      <c r="J2964" s="23" t="n">
        <f aca="false">IF(AND(E2964="Priority",ISNUMBER('Cost model'!N171)),'Cost model'!N171,'Cost model'!M171)</f>
        <v>40</v>
      </c>
      <c r="K2964" s="14" t="n">
        <f aca="false">J2964-H2964</f>
        <v>-2.71</v>
      </c>
      <c r="L2964" s="14" t="n">
        <f aca="false">G2964-H2964</f>
        <v>-18.21</v>
      </c>
    </row>
    <row r="2965" customFormat="false" ht="15" hidden="false" customHeight="false" outlineLevel="0" collapsed="false">
      <c r="A2965" s="2" t="s">
        <v>174</v>
      </c>
      <c r="B2965" s="2" t="s">
        <v>174</v>
      </c>
      <c r="C2965" s="2" t="s">
        <v>47</v>
      </c>
      <c r="D2965" s="2" t="s">
        <v>10</v>
      </c>
      <c r="E2965" s="2" t="s">
        <v>74</v>
      </c>
      <c r="F2965" s="2" t="s">
        <v>977</v>
      </c>
      <c r="G2965" s="14" t="n">
        <v>9.5</v>
      </c>
      <c r="H2965" s="14" t="n">
        <v>27.28</v>
      </c>
      <c r="I2965" s="14" t="n">
        <v>9.5</v>
      </c>
      <c r="J2965" s="23" t="n">
        <f aca="false">IF(AND(E2965="Priority",ISNUMBER('Cost model'!N167)),'Cost model'!N167,'Cost model'!M167)</f>
        <v>8.5</v>
      </c>
      <c r="K2965" s="14" t="n">
        <f aca="false">J2965-H2965</f>
        <v>-18.78</v>
      </c>
      <c r="L2965" s="14" t="n">
        <f aca="false">G2965-H2965</f>
        <v>-17.78</v>
      </c>
    </row>
    <row r="2966" customFormat="false" ht="15" hidden="false" customHeight="false" outlineLevel="0" collapsed="false">
      <c r="A2966" s="2" t="s">
        <v>174</v>
      </c>
      <c r="B2966" s="2" t="s">
        <v>174</v>
      </c>
      <c r="C2966" s="2" t="s">
        <v>47</v>
      </c>
      <c r="D2966" s="2" t="s">
        <v>10</v>
      </c>
      <c r="E2966" s="2" t="s">
        <v>74</v>
      </c>
      <c r="F2966" s="2" t="s">
        <v>977</v>
      </c>
      <c r="G2966" s="14" t="n">
        <v>9.5</v>
      </c>
      <c r="H2966" s="14" t="n">
        <v>27.84</v>
      </c>
      <c r="I2966" s="14" t="n">
        <v>9.5</v>
      </c>
      <c r="J2966" s="23" t="n">
        <f aca="false">IF(AND(E2966="Priority",ISNUMBER('Cost model'!N167)),'Cost model'!N167,'Cost model'!M167)</f>
        <v>8.5</v>
      </c>
      <c r="K2966" s="14" t="n">
        <f aca="false">J2966-H2966</f>
        <v>-19.34</v>
      </c>
      <c r="L2966" s="14" t="n">
        <f aca="false">G2966-H2966</f>
        <v>-18.34</v>
      </c>
    </row>
    <row r="2967" customFormat="false" ht="15" hidden="false" customHeight="false" outlineLevel="0" collapsed="false">
      <c r="A2967" s="2" t="s">
        <v>221</v>
      </c>
      <c r="B2967" s="2" t="s">
        <v>221</v>
      </c>
      <c r="C2967" s="2" t="s">
        <v>47</v>
      </c>
      <c r="D2967" s="2" t="s">
        <v>12</v>
      </c>
      <c r="E2967" s="2" t="s">
        <v>74</v>
      </c>
      <c r="F2967" s="2" t="s">
        <v>977</v>
      </c>
      <c r="G2967" s="14" t="n">
        <v>9.5</v>
      </c>
      <c r="H2967" s="14" t="n">
        <v>13.21</v>
      </c>
      <c r="I2967" s="14" t="n">
        <v>9.5</v>
      </c>
      <c r="J2967" s="23" t="n">
        <f aca="false">IF(AND(E2967="Priority",ISNUMBER('Cost model'!N740)),'Cost model'!N740,'Cost model'!M740)</f>
        <v>22.5</v>
      </c>
      <c r="K2967" s="14" t="n">
        <f aca="false">J2967-H2967</f>
        <v>9.29</v>
      </c>
      <c r="L2967" s="14" t="n">
        <f aca="false">G2967-H2967</f>
        <v>-3.71</v>
      </c>
    </row>
    <row r="2968" customFormat="false" ht="15" hidden="false" customHeight="false" outlineLevel="0" collapsed="false">
      <c r="A2968" s="2" t="s">
        <v>123</v>
      </c>
      <c r="B2968" s="2" t="s">
        <v>174</v>
      </c>
      <c r="C2968" s="2" t="s">
        <v>47</v>
      </c>
      <c r="D2968" s="2" t="s">
        <v>12</v>
      </c>
      <c r="E2968" s="2" t="s">
        <v>74</v>
      </c>
      <c r="F2968" s="2" t="s">
        <v>976</v>
      </c>
      <c r="G2968" s="14" t="n">
        <v>9.5</v>
      </c>
      <c r="H2968" s="14" t="n">
        <v>13.24</v>
      </c>
      <c r="I2968" s="14" t="n">
        <v>19.5</v>
      </c>
      <c r="J2968" s="23" t="n">
        <f aca="false">IF(AND(E2968="Priority",ISNUMBER('Cost model'!N50)),'Cost model'!N50,'Cost model'!M50)</f>
        <v>40</v>
      </c>
      <c r="K2968" s="14" t="n">
        <f aca="false">J2968-H2968</f>
        <v>26.76</v>
      </c>
      <c r="L2968" s="14" t="n">
        <f aca="false">G2968-H2968</f>
        <v>-3.74</v>
      </c>
    </row>
    <row r="2969" customFormat="false" ht="15" hidden="false" customHeight="false" outlineLevel="0" collapsed="false">
      <c r="A2969" s="2" t="s">
        <v>174</v>
      </c>
      <c r="B2969" s="2" t="s">
        <v>174</v>
      </c>
      <c r="C2969" s="2" t="s">
        <v>47</v>
      </c>
      <c r="D2969" s="2" t="s">
        <v>10</v>
      </c>
      <c r="E2969" s="2" t="s">
        <v>74</v>
      </c>
      <c r="F2969" s="2" t="s">
        <v>977</v>
      </c>
      <c r="G2969" s="14" t="n">
        <v>9.5</v>
      </c>
      <c r="H2969" s="14" t="n">
        <v>7.21</v>
      </c>
      <c r="I2969" s="14" t="n">
        <v>9.5</v>
      </c>
      <c r="J2969" s="23" t="n">
        <f aca="false">IF(AND(E2969="Priority",ISNUMBER('Cost model'!N167)),'Cost model'!N167,'Cost model'!M167)</f>
        <v>8.5</v>
      </c>
      <c r="K2969" s="14" t="n">
        <f aca="false">J2969-H2969</f>
        <v>1.29</v>
      </c>
      <c r="L2969" s="14" t="n">
        <f aca="false">G2969-H2969</f>
        <v>2.29</v>
      </c>
    </row>
    <row r="2970" customFormat="false" ht="15" hidden="false" customHeight="false" outlineLevel="0" collapsed="false">
      <c r="A2970" s="2" t="s">
        <v>174</v>
      </c>
      <c r="B2970" s="2" t="s">
        <v>174</v>
      </c>
      <c r="C2970" s="2" t="s">
        <v>47</v>
      </c>
      <c r="D2970" s="2" t="s">
        <v>10</v>
      </c>
      <c r="E2970" s="2" t="s">
        <v>74</v>
      </c>
      <c r="F2970" s="2" t="s">
        <v>977</v>
      </c>
      <c r="G2970" s="14" t="n">
        <v>9.5</v>
      </c>
      <c r="H2970" s="14" t="n">
        <v>7.21</v>
      </c>
      <c r="I2970" s="14" t="n">
        <v>9.5</v>
      </c>
      <c r="J2970" s="23" t="n">
        <f aca="false">IF(AND(E2970="Priority",ISNUMBER('Cost model'!N167)),'Cost model'!N167,'Cost model'!M167)</f>
        <v>8.5</v>
      </c>
      <c r="K2970" s="14" t="n">
        <f aca="false">J2970-H2970</f>
        <v>1.29</v>
      </c>
      <c r="L2970" s="14" t="n">
        <f aca="false">G2970-H2970</f>
        <v>2.29</v>
      </c>
    </row>
    <row r="2971" customFormat="false" ht="15" hidden="false" customHeight="false" outlineLevel="0" collapsed="false">
      <c r="A2971" s="2" t="s">
        <v>174</v>
      </c>
      <c r="B2971" s="2" t="s">
        <v>174</v>
      </c>
      <c r="C2971" s="2" t="s">
        <v>48</v>
      </c>
      <c r="D2971" s="2" t="s">
        <v>12</v>
      </c>
      <c r="E2971" s="2" t="s">
        <v>74</v>
      </c>
      <c r="F2971" s="2" t="s">
        <v>977</v>
      </c>
      <c r="G2971" s="14" t="n">
        <v>12.5</v>
      </c>
      <c r="H2971" s="14" t="n">
        <v>41</v>
      </c>
      <c r="I2971" s="14" t="n">
        <v>12.5</v>
      </c>
      <c r="J2971" s="23" t="n">
        <f aca="false">IF(AND(E2971="Priority",ISNUMBER('Cost model'!N171)),'Cost model'!N171,'Cost model'!M171)</f>
        <v>40</v>
      </c>
      <c r="K2971" s="14" t="n">
        <f aca="false">J2971-H2971</f>
        <v>-1</v>
      </c>
      <c r="L2971" s="14" t="n">
        <f aca="false">G2971-H2971</f>
        <v>-28.5</v>
      </c>
    </row>
    <row r="2972" customFormat="false" ht="15" hidden="false" customHeight="false" outlineLevel="0" collapsed="false">
      <c r="A2972" s="2" t="s">
        <v>174</v>
      </c>
      <c r="B2972" s="2" t="s">
        <v>174</v>
      </c>
      <c r="C2972" s="2" t="s">
        <v>48</v>
      </c>
      <c r="D2972" s="2" t="s">
        <v>10</v>
      </c>
      <c r="E2972" s="2" t="s">
        <v>83</v>
      </c>
      <c r="F2972" s="2" t="s">
        <v>977</v>
      </c>
      <c r="G2972" s="14" t="n">
        <v>17.5</v>
      </c>
      <c r="H2972" s="14" t="n">
        <v>25.26</v>
      </c>
      <c r="I2972" s="14" t="n">
        <v>17.5</v>
      </c>
      <c r="J2972" s="23" t="n">
        <f aca="false">IF(AND(E2972="Priority",ISNUMBER('Cost model'!N168)),'Cost model'!N168,'Cost model'!M168)</f>
        <v>18.5</v>
      </c>
      <c r="K2972" s="14" t="n">
        <f aca="false">J2972-H2972</f>
        <v>-6.76</v>
      </c>
      <c r="L2972" s="14" t="n">
        <f aca="false">G2972-H2972</f>
        <v>-7.76</v>
      </c>
    </row>
    <row r="2973" customFormat="false" ht="15" hidden="false" customHeight="false" outlineLevel="0" collapsed="false">
      <c r="A2973" s="2" t="s">
        <v>205</v>
      </c>
      <c r="B2973" s="2" t="s">
        <v>142</v>
      </c>
      <c r="C2973" s="2" t="s">
        <v>48</v>
      </c>
      <c r="D2973" s="2" t="s">
        <v>12</v>
      </c>
      <c r="E2973" s="2" t="s">
        <v>74</v>
      </c>
      <c r="F2973" s="2" t="s">
        <v>976</v>
      </c>
      <c r="G2973" s="14" t="n">
        <v>14.5</v>
      </c>
      <c r="H2973" s="14" t="n">
        <v>23.24</v>
      </c>
      <c r="I2973" s="14" t="n">
        <v>19.5</v>
      </c>
      <c r="J2973" s="23" t="n">
        <f aca="false">IF(AND(E2973="Priority",ISNUMBER('Cost model'!N546)),'Cost model'!N546,'Cost model'!M546)</f>
        <v>60</v>
      </c>
      <c r="K2973" s="14" t="n">
        <f aca="false">J2973-H2973</f>
        <v>36.76</v>
      </c>
      <c r="L2973" s="14" t="n">
        <f aca="false">G2973-H2973</f>
        <v>-8.74</v>
      </c>
    </row>
    <row r="2974" customFormat="false" ht="15" hidden="false" customHeight="false" outlineLevel="0" collapsed="false">
      <c r="A2974" s="2" t="s">
        <v>174</v>
      </c>
      <c r="B2974" s="2" t="s">
        <v>124</v>
      </c>
      <c r="C2974" s="2" t="s">
        <v>48</v>
      </c>
      <c r="D2974" s="2" t="s">
        <v>12</v>
      </c>
      <c r="E2974" s="2" t="s">
        <v>83</v>
      </c>
      <c r="F2974" s="2" t="s">
        <v>976</v>
      </c>
      <c r="G2974" s="14" t="n">
        <v>19.5</v>
      </c>
      <c r="H2974" s="14" t="n">
        <v>37.71</v>
      </c>
      <c r="I2974" s="14" t="n">
        <v>19.5</v>
      </c>
      <c r="J2974" s="23" t="n">
        <f aca="false">IF(AND(E2974="Priority",ISNUMBER('Cost model'!N111)),'Cost model'!N111,'Cost model'!M111)</f>
        <v>60</v>
      </c>
      <c r="K2974" s="14" t="n">
        <f aca="false">J2974-H2974</f>
        <v>22.29</v>
      </c>
      <c r="L2974" s="14" t="n">
        <f aca="false">G2974-H2974</f>
        <v>-18.21</v>
      </c>
    </row>
    <row r="2975" customFormat="false" ht="15" hidden="false" customHeight="false" outlineLevel="0" collapsed="false">
      <c r="A2975" s="2" t="s">
        <v>124</v>
      </c>
      <c r="B2975" s="2" t="s">
        <v>124</v>
      </c>
      <c r="C2975" s="2" t="s">
        <v>48</v>
      </c>
      <c r="D2975" s="2" t="s">
        <v>10</v>
      </c>
      <c r="E2975" s="2" t="s">
        <v>74</v>
      </c>
      <c r="F2975" s="2" t="s">
        <v>977</v>
      </c>
      <c r="G2975" s="14" t="n">
        <v>12.5</v>
      </c>
      <c r="H2975" s="14" t="n">
        <v>9.41</v>
      </c>
      <c r="I2975" s="14" t="n">
        <v>12.5</v>
      </c>
      <c r="J2975" s="23" t="n">
        <f aca="false">IF(AND(E2975="Priority",ISNUMBER('Cost model'!N318)),'Cost model'!N318,'Cost model'!M318)</f>
        <v>14.5</v>
      </c>
      <c r="K2975" s="14" t="n">
        <f aca="false">J2975-H2975</f>
        <v>5.09</v>
      </c>
      <c r="L2975" s="14" t="n">
        <f aca="false">G2975-H2975</f>
        <v>3.09</v>
      </c>
    </row>
    <row r="2976" customFormat="false" ht="15" hidden="false" customHeight="false" outlineLevel="0" collapsed="false">
      <c r="A2976" s="2" t="s">
        <v>124</v>
      </c>
      <c r="B2976" s="2" t="s">
        <v>124</v>
      </c>
      <c r="C2976" s="2" t="s">
        <v>49</v>
      </c>
      <c r="D2976" s="2" t="s">
        <v>10</v>
      </c>
      <c r="E2976" s="2" t="s">
        <v>74</v>
      </c>
      <c r="F2976" s="2" t="s">
        <v>977</v>
      </c>
      <c r="G2976" s="14" t="n">
        <v>17.5</v>
      </c>
      <c r="H2976" s="14" t="n">
        <v>10.39</v>
      </c>
      <c r="I2976" s="14" t="n">
        <v>17.5</v>
      </c>
      <c r="J2976" s="23" t="n">
        <f aca="false">IF(AND(E2976="Priority",ISNUMBER('Cost model'!N319)),'Cost model'!N319,'Cost model'!M319)</f>
        <v>16.5</v>
      </c>
      <c r="K2976" s="14" t="n">
        <f aca="false">J2976-H2976</f>
        <v>6.11</v>
      </c>
      <c r="L2976" s="14" t="n">
        <f aca="false">G2976-H2976</f>
        <v>7.11</v>
      </c>
    </row>
    <row r="2977" customFormat="false" ht="15" hidden="false" customHeight="false" outlineLevel="0" collapsed="false">
      <c r="A2977" s="2" t="s">
        <v>174</v>
      </c>
      <c r="B2977" s="2" t="s">
        <v>142</v>
      </c>
      <c r="C2977" s="2" t="s">
        <v>49</v>
      </c>
      <c r="D2977" s="2" t="s">
        <v>10</v>
      </c>
      <c r="E2977" s="2" t="s">
        <v>74</v>
      </c>
      <c r="F2977" s="2" t="s">
        <v>976</v>
      </c>
      <c r="G2977" s="14" t="n">
        <v>19.5</v>
      </c>
      <c r="H2977" s="14" t="n">
        <v>59.39</v>
      </c>
      <c r="I2977" s="14" t="n">
        <v>17.5</v>
      </c>
      <c r="J2977" s="23" t="n">
        <f aca="false">IF(AND(E2977="Priority",ISNUMBER('Cost model'!N124)),'Cost model'!N124,'Cost model'!M124)</f>
        <v>21.5</v>
      </c>
      <c r="K2977" s="14" t="n">
        <f aca="false">J2977-H2977</f>
        <v>-37.89</v>
      </c>
      <c r="L2977" s="14" t="n">
        <f aca="false">G2977-H2977</f>
        <v>-39.89</v>
      </c>
    </row>
    <row r="2978" customFormat="false" ht="15" hidden="false" customHeight="false" outlineLevel="0" collapsed="false">
      <c r="A2978" s="2" t="s">
        <v>142</v>
      </c>
      <c r="B2978" s="2" t="s">
        <v>142</v>
      </c>
      <c r="C2978" s="2" t="s">
        <v>49</v>
      </c>
      <c r="D2978" s="2" t="s">
        <v>10</v>
      </c>
      <c r="E2978" s="2" t="s">
        <v>74</v>
      </c>
      <c r="F2978" s="2" t="s">
        <v>977</v>
      </c>
      <c r="G2978" s="14" t="n">
        <v>17.5</v>
      </c>
      <c r="H2978" s="14" t="n">
        <v>12.35</v>
      </c>
      <c r="I2978" s="14" t="n">
        <v>17.5</v>
      </c>
      <c r="J2978" s="23" t="n">
        <f aca="false">IF(AND(E2978="Priority",ISNUMBER('Cost model'!N634)),'Cost model'!N634,'Cost model'!M634)</f>
        <v>15.5</v>
      </c>
      <c r="K2978" s="14" t="n">
        <f aca="false">J2978-H2978</f>
        <v>3.15</v>
      </c>
      <c r="L2978" s="14" t="n">
        <f aca="false">G2978-H2978</f>
        <v>5.15</v>
      </c>
    </row>
    <row r="2979" customFormat="false" ht="15" hidden="false" customHeight="false" outlineLevel="0" collapsed="false">
      <c r="A2979" s="2" t="s">
        <v>124</v>
      </c>
      <c r="B2979" s="2" t="s">
        <v>124</v>
      </c>
      <c r="C2979" s="2" t="s">
        <v>48</v>
      </c>
      <c r="D2979" s="2" t="s">
        <v>10</v>
      </c>
      <c r="E2979" s="2" t="s">
        <v>74</v>
      </c>
      <c r="F2979" s="2" t="s">
        <v>977</v>
      </c>
      <c r="G2979" s="14" t="n">
        <v>12.5</v>
      </c>
      <c r="H2979" s="14" t="n">
        <v>7.87</v>
      </c>
      <c r="I2979" s="14" t="n">
        <v>12.5</v>
      </c>
      <c r="J2979" s="23" t="n">
        <f aca="false">IF(AND(E2979="Priority",ISNUMBER('Cost model'!N318)),'Cost model'!N318,'Cost model'!M318)</f>
        <v>14.5</v>
      </c>
      <c r="K2979" s="14" t="n">
        <f aca="false">J2979-H2979</f>
        <v>6.63</v>
      </c>
      <c r="L2979" s="14" t="n">
        <f aca="false">G2979-H2979</f>
        <v>4.63</v>
      </c>
    </row>
    <row r="2980" customFormat="false" ht="15" hidden="false" customHeight="false" outlineLevel="0" collapsed="false">
      <c r="A2980" s="2" t="s">
        <v>158</v>
      </c>
      <c r="B2980" s="2" t="s">
        <v>158</v>
      </c>
      <c r="C2980" s="2" t="s">
        <v>49</v>
      </c>
      <c r="D2980" s="2" t="s">
        <v>10</v>
      </c>
      <c r="E2980" s="2" t="s">
        <v>83</v>
      </c>
      <c r="F2980" s="2" t="s">
        <v>977</v>
      </c>
      <c r="G2980" s="14" t="n">
        <v>24.5</v>
      </c>
      <c r="H2980" s="14" t="n">
        <v>23.3</v>
      </c>
      <c r="I2980" s="14" t="n">
        <v>24.5</v>
      </c>
      <c r="J2980" s="23" t="n">
        <f aca="false">IF(AND(E2980="Priority",ISNUMBER('Cost model'!N424)),'Cost model'!N424,'Cost model'!M424)</f>
        <v>22.5</v>
      </c>
      <c r="K2980" s="14" t="n">
        <f aca="false">J2980-H2980</f>
        <v>-0.800000000000001</v>
      </c>
      <c r="L2980" s="14" t="n">
        <f aca="false">G2980-H2980</f>
        <v>1.2</v>
      </c>
    </row>
    <row r="2981" customFormat="false" ht="15" hidden="false" customHeight="false" outlineLevel="0" collapsed="false">
      <c r="A2981" s="2" t="s">
        <v>174</v>
      </c>
      <c r="B2981" s="2" t="s">
        <v>174</v>
      </c>
      <c r="C2981" s="2" t="s">
        <v>48</v>
      </c>
      <c r="D2981" s="2" t="s">
        <v>12</v>
      </c>
      <c r="E2981" s="2" t="s">
        <v>83</v>
      </c>
      <c r="F2981" s="2" t="s">
        <v>977</v>
      </c>
      <c r="G2981" s="14" t="n">
        <v>19.5</v>
      </c>
      <c r="H2981" s="14" t="n">
        <v>41</v>
      </c>
      <c r="I2981" s="14" t="n">
        <v>19.5</v>
      </c>
      <c r="J2981" s="23" t="n">
        <f aca="false">IF(AND(E2981="Priority",ISNUMBER('Cost model'!N171)),'Cost model'!N171,'Cost model'!M171)</f>
        <v>55</v>
      </c>
      <c r="K2981" s="14" t="n">
        <f aca="false">J2981-H2981</f>
        <v>14</v>
      </c>
      <c r="L2981" s="14" t="n">
        <f aca="false">G2981-H2981</f>
        <v>-21.5</v>
      </c>
    </row>
    <row r="2982" customFormat="false" ht="15" hidden="false" customHeight="false" outlineLevel="0" collapsed="false">
      <c r="A2982" s="2" t="s">
        <v>142</v>
      </c>
      <c r="B2982" s="2" t="s">
        <v>142</v>
      </c>
      <c r="C2982" s="2" t="s">
        <v>48</v>
      </c>
      <c r="D2982" s="2" t="s">
        <v>10</v>
      </c>
      <c r="E2982" s="2" t="s">
        <v>74</v>
      </c>
      <c r="F2982" s="2" t="s">
        <v>977</v>
      </c>
      <c r="G2982" s="14" t="n">
        <v>12.5</v>
      </c>
      <c r="H2982" s="14" t="n">
        <v>7.82</v>
      </c>
      <c r="I2982" s="14" t="n">
        <v>12.5</v>
      </c>
      <c r="J2982" s="23" t="n">
        <f aca="false">IF(AND(E2982="Priority",ISNUMBER('Cost model'!N633)),'Cost model'!N633,'Cost model'!M633)</f>
        <v>11.5</v>
      </c>
      <c r="K2982" s="14" t="n">
        <f aca="false">J2982-H2982</f>
        <v>3.68</v>
      </c>
      <c r="L2982" s="14" t="n">
        <f aca="false">G2982-H2982</f>
        <v>4.68</v>
      </c>
    </row>
    <row r="2983" customFormat="false" ht="15" hidden="false" customHeight="false" outlineLevel="0" collapsed="false">
      <c r="A2983" s="2" t="s">
        <v>174</v>
      </c>
      <c r="B2983" s="2" t="s">
        <v>174</v>
      </c>
      <c r="C2983" s="2" t="s">
        <v>47</v>
      </c>
      <c r="D2983" s="2" t="s">
        <v>13</v>
      </c>
      <c r="E2983" s="2" t="s">
        <v>74</v>
      </c>
      <c r="F2983" s="2" t="s">
        <v>977</v>
      </c>
      <c r="G2983" s="14" t="n">
        <v>25</v>
      </c>
      <c r="H2983" s="14" t="n">
        <v>76.67</v>
      </c>
      <c r="I2983" s="14" t="n">
        <v>19</v>
      </c>
      <c r="J2983" s="23" t="n">
        <f aca="false">IF(AND(E2983="Priority",ISNUMBER('Cost model'!N173)),'Cost model'!N173,'Cost model'!M173)</f>
        <v>60</v>
      </c>
      <c r="K2983" s="14" t="n">
        <f aca="false">J2983-H2983</f>
        <v>-16.67</v>
      </c>
      <c r="L2983" s="14" t="n">
        <f aca="false">G2983-H2983</f>
        <v>-51.67</v>
      </c>
    </row>
    <row r="2984" customFormat="false" ht="15" hidden="false" customHeight="false" outlineLevel="0" collapsed="false">
      <c r="A2984" s="2" t="s">
        <v>124</v>
      </c>
      <c r="B2984" s="2" t="s">
        <v>124</v>
      </c>
      <c r="C2984" s="2" t="s">
        <v>48</v>
      </c>
      <c r="D2984" s="2" t="s">
        <v>12</v>
      </c>
      <c r="E2984" s="2" t="s">
        <v>83</v>
      </c>
      <c r="F2984" s="2" t="s">
        <v>977</v>
      </c>
      <c r="G2984" s="14" t="n">
        <v>19.5</v>
      </c>
      <c r="H2984" s="14" t="n">
        <v>41</v>
      </c>
      <c r="I2984" s="14" t="n">
        <v>19.5</v>
      </c>
      <c r="J2984" s="23" t="n">
        <f aca="false">IF(AND(E2984="Priority",ISNUMBER('Cost model'!N321)),'Cost model'!N321,'Cost model'!M321)</f>
        <v>55</v>
      </c>
      <c r="K2984" s="14" t="n">
        <f aca="false">J2984-H2984</f>
        <v>14</v>
      </c>
      <c r="L2984" s="14" t="n">
        <f aca="false">G2984-H2984</f>
        <v>-21.5</v>
      </c>
    </row>
    <row r="2985" customFormat="false" ht="15" hidden="false" customHeight="false" outlineLevel="0" collapsed="false">
      <c r="A2985" s="2" t="s">
        <v>174</v>
      </c>
      <c r="B2985" s="2" t="s">
        <v>174</v>
      </c>
      <c r="C2985" s="2" t="s">
        <v>49</v>
      </c>
      <c r="D2985" s="2" t="s">
        <v>10</v>
      </c>
      <c r="E2985" s="2" t="s">
        <v>74</v>
      </c>
      <c r="F2985" s="2" t="s">
        <v>977</v>
      </c>
      <c r="G2985" s="14" t="n">
        <v>19.5</v>
      </c>
      <c r="H2985" s="14" t="n">
        <v>44.8</v>
      </c>
      <c r="I2985" s="14" t="n">
        <v>17.5</v>
      </c>
      <c r="J2985" s="23" t="n">
        <f aca="false">IF(AND(E2985="Priority",ISNUMBER('Cost model'!N169)),'Cost model'!N169,'Cost model'!M169)</f>
        <v>18.5</v>
      </c>
      <c r="K2985" s="14" t="n">
        <f aca="false">J2985-H2985</f>
        <v>-26.3</v>
      </c>
      <c r="L2985" s="14" t="n">
        <f aca="false">G2985-H2985</f>
        <v>-25.3</v>
      </c>
    </row>
    <row r="2986" customFormat="false" ht="15" hidden="false" customHeight="false" outlineLevel="0" collapsed="false">
      <c r="A2986" s="2" t="s">
        <v>174</v>
      </c>
      <c r="B2986" s="2" t="s">
        <v>174</v>
      </c>
      <c r="C2986" s="2" t="s">
        <v>48</v>
      </c>
      <c r="D2986" s="2" t="s">
        <v>12</v>
      </c>
      <c r="E2986" s="2" t="s">
        <v>74</v>
      </c>
      <c r="F2986" s="2" t="s">
        <v>977</v>
      </c>
      <c r="G2986" s="14" t="n">
        <v>12.5</v>
      </c>
      <c r="H2986" s="14" t="n">
        <v>10.82</v>
      </c>
      <c r="I2986" s="14" t="n">
        <v>12.5</v>
      </c>
      <c r="J2986" s="23" t="n">
        <f aca="false">IF(AND(E2986="Priority",ISNUMBER('Cost model'!N171)),'Cost model'!N171,'Cost model'!M171)</f>
        <v>40</v>
      </c>
      <c r="K2986" s="14" t="n">
        <f aca="false">J2986-H2986</f>
        <v>29.18</v>
      </c>
      <c r="L2986" s="14" t="n">
        <f aca="false">G2986-H2986</f>
        <v>1.68</v>
      </c>
    </row>
    <row r="2987" customFormat="false" ht="15" hidden="false" customHeight="false" outlineLevel="0" collapsed="false">
      <c r="A2987" s="2" t="s">
        <v>174</v>
      </c>
      <c r="B2987" s="2" t="s">
        <v>174</v>
      </c>
      <c r="C2987" s="2" t="s">
        <v>48</v>
      </c>
      <c r="D2987" s="2" t="s">
        <v>10</v>
      </c>
      <c r="E2987" s="2" t="s">
        <v>74</v>
      </c>
      <c r="F2987" s="2" t="s">
        <v>977</v>
      </c>
      <c r="G2987" s="14" t="n">
        <v>12.5</v>
      </c>
      <c r="H2987" s="14" t="n">
        <v>13.95</v>
      </c>
      <c r="I2987" s="14" t="n">
        <v>12.5</v>
      </c>
      <c r="J2987" s="23" t="n">
        <f aca="false">IF(AND(E2987="Priority",ISNUMBER('Cost model'!N168)),'Cost model'!N168,'Cost model'!M168)</f>
        <v>13.5</v>
      </c>
      <c r="K2987" s="14" t="n">
        <f aca="false">J2987-H2987</f>
        <v>-0.449999999999999</v>
      </c>
      <c r="L2987" s="14" t="n">
        <f aca="false">G2987-H2987</f>
        <v>-1.45</v>
      </c>
    </row>
    <row r="2988" customFormat="false" ht="15" hidden="false" customHeight="false" outlineLevel="0" collapsed="false">
      <c r="A2988" s="2" t="s">
        <v>174</v>
      </c>
      <c r="B2988" s="2" t="s">
        <v>174</v>
      </c>
      <c r="C2988" s="2" t="s">
        <v>48</v>
      </c>
      <c r="D2988" s="2" t="s">
        <v>14</v>
      </c>
      <c r="E2988" s="2" t="s">
        <v>74</v>
      </c>
      <c r="F2988" s="2" t="s">
        <v>977</v>
      </c>
      <c r="G2988" s="14" t="n">
        <v>45</v>
      </c>
      <c r="H2988" s="14" t="n">
        <v>105.24</v>
      </c>
      <c r="I2988" s="14" t="n">
        <v>45</v>
      </c>
      <c r="J2988" s="23" t="n">
        <f aca="false">IF(AND(E2988="Priority",ISNUMBER('Cost model'!N177)),'Cost model'!N177,'Cost model'!M177)</f>
        <v>110</v>
      </c>
      <c r="K2988" s="14" t="n">
        <f aca="false">J2988-H2988</f>
        <v>4.76000000000001</v>
      </c>
      <c r="L2988" s="14" t="n">
        <f aca="false">G2988-H2988</f>
        <v>-60.24</v>
      </c>
    </row>
    <row r="2989" customFormat="false" ht="15" hidden="false" customHeight="false" outlineLevel="0" collapsed="false">
      <c r="A2989" s="2" t="s">
        <v>174</v>
      </c>
      <c r="B2989" s="2" t="s">
        <v>158</v>
      </c>
      <c r="C2989" s="2" t="s">
        <v>48</v>
      </c>
      <c r="D2989" s="2" t="s">
        <v>10</v>
      </c>
      <c r="E2989" s="2" t="s">
        <v>74</v>
      </c>
      <c r="F2989" s="2" t="s">
        <v>976</v>
      </c>
      <c r="G2989" s="14" t="n">
        <v>12.5</v>
      </c>
      <c r="H2989" s="14" t="n">
        <v>13.23</v>
      </c>
      <c r="I2989" s="14" t="n">
        <v>14.5</v>
      </c>
      <c r="J2989" s="23" t="n">
        <f aca="false">IF(AND(E2989="Priority",ISNUMBER('Cost model'!N138)),'Cost model'!N138,'Cost model'!M138)</f>
        <v>16.5</v>
      </c>
      <c r="K2989" s="14" t="n">
        <f aca="false">J2989-H2989</f>
        <v>3.27</v>
      </c>
      <c r="L2989" s="14" t="n">
        <f aca="false">G2989-H2989</f>
        <v>-0.73</v>
      </c>
    </row>
    <row r="2990" customFormat="false" ht="15" hidden="false" customHeight="false" outlineLevel="0" collapsed="false">
      <c r="A2990" s="2" t="s">
        <v>205</v>
      </c>
      <c r="B2990" s="2" t="s">
        <v>142</v>
      </c>
      <c r="C2990" s="2" t="s">
        <v>47</v>
      </c>
      <c r="D2990" s="2" t="s">
        <v>10</v>
      </c>
      <c r="E2990" s="2" t="s">
        <v>74</v>
      </c>
      <c r="F2990" s="2" t="s">
        <v>976</v>
      </c>
      <c r="G2990" s="14" t="n">
        <v>14.5</v>
      </c>
      <c r="H2990" s="14" t="n">
        <v>13.24</v>
      </c>
      <c r="I2990" s="14" t="n">
        <v>14.5</v>
      </c>
      <c r="J2990" s="23" t="n">
        <f aca="false">IF(AND(E2990="Priority",ISNUMBER('Cost model'!N542)),'Cost model'!N542,'Cost model'!M542)</f>
        <v>15.5</v>
      </c>
      <c r="K2990" s="14" t="n">
        <f aca="false">J2990-H2990</f>
        <v>2.26</v>
      </c>
      <c r="L2990" s="14" t="n">
        <f aca="false">G2990-H2990</f>
        <v>1.26</v>
      </c>
    </row>
    <row r="2991" customFormat="false" ht="15" hidden="false" customHeight="false" outlineLevel="0" collapsed="false">
      <c r="A2991" s="2" t="s">
        <v>142</v>
      </c>
      <c r="B2991" s="2" t="s">
        <v>142</v>
      </c>
      <c r="C2991" s="2" t="s">
        <v>48</v>
      </c>
      <c r="D2991" s="2" t="s">
        <v>10</v>
      </c>
      <c r="E2991" s="2" t="s">
        <v>74</v>
      </c>
      <c r="F2991" s="2" t="s">
        <v>977</v>
      </c>
      <c r="G2991" s="14" t="n">
        <v>12.5</v>
      </c>
      <c r="H2991" s="14" t="n">
        <v>9.98</v>
      </c>
      <c r="I2991" s="14" t="n">
        <v>12.5</v>
      </c>
      <c r="J2991" s="23" t="n">
        <f aca="false">IF(AND(E2991="Priority",ISNUMBER('Cost model'!N633)),'Cost model'!N633,'Cost model'!M633)</f>
        <v>11.5</v>
      </c>
      <c r="K2991" s="14" t="n">
        <f aca="false">J2991-H2991</f>
        <v>1.52</v>
      </c>
      <c r="L2991" s="14" t="n">
        <f aca="false">G2991-H2991</f>
        <v>2.52</v>
      </c>
    </row>
    <row r="2992" customFormat="false" ht="15" hidden="false" customHeight="false" outlineLevel="0" collapsed="false">
      <c r="A2992" s="2" t="s">
        <v>124</v>
      </c>
      <c r="B2992" s="2" t="s">
        <v>124</v>
      </c>
      <c r="C2992" s="2" t="s">
        <v>47</v>
      </c>
      <c r="D2992" s="2" t="s">
        <v>10</v>
      </c>
      <c r="E2992" s="2" t="s">
        <v>74</v>
      </c>
      <c r="F2992" s="2" t="s">
        <v>977</v>
      </c>
      <c r="G2992" s="14" t="n">
        <v>9.5</v>
      </c>
      <c r="H2992" s="14" t="n">
        <v>6.06</v>
      </c>
      <c r="I2992" s="14" t="n">
        <v>9.5</v>
      </c>
      <c r="J2992" s="23" t="n">
        <f aca="false">IF(AND(E2992="Priority",ISNUMBER('Cost model'!N317)),'Cost model'!N317,'Cost model'!M317)</f>
        <v>10.5</v>
      </c>
      <c r="K2992" s="14" t="n">
        <f aca="false">J2992-H2992</f>
        <v>4.44</v>
      </c>
      <c r="L2992" s="14" t="n">
        <f aca="false">G2992-H2992</f>
        <v>3.44</v>
      </c>
    </row>
    <row r="2993" customFormat="false" ht="15" hidden="false" customHeight="false" outlineLevel="0" collapsed="false">
      <c r="A2993" s="2" t="s">
        <v>124</v>
      </c>
      <c r="B2993" s="2" t="s">
        <v>124</v>
      </c>
      <c r="C2993" s="2" t="s">
        <v>47</v>
      </c>
      <c r="D2993" s="2" t="s">
        <v>12</v>
      </c>
      <c r="E2993" s="2" t="s">
        <v>74</v>
      </c>
      <c r="F2993" s="2" t="s">
        <v>977</v>
      </c>
      <c r="G2993" s="14" t="n">
        <v>9.5</v>
      </c>
      <c r="H2993" s="14" t="n">
        <v>27.34</v>
      </c>
      <c r="I2993" s="14" t="n">
        <v>9.5</v>
      </c>
      <c r="J2993" s="23" t="n">
        <f aca="false">IF(AND(E2993="Priority",ISNUMBER('Cost model'!N320)),'Cost model'!N320,'Cost model'!M320)</f>
        <v>24.5</v>
      </c>
      <c r="K2993" s="14" t="n">
        <f aca="false">J2993-H2993</f>
        <v>-2.84</v>
      </c>
      <c r="L2993" s="14" t="n">
        <f aca="false">G2993-H2993</f>
        <v>-17.84</v>
      </c>
    </row>
    <row r="2994" customFormat="false" ht="15" hidden="false" customHeight="false" outlineLevel="0" collapsed="false">
      <c r="A2994" s="2" t="s">
        <v>142</v>
      </c>
      <c r="B2994" s="2" t="s">
        <v>142</v>
      </c>
      <c r="C2994" s="2" t="s">
        <v>47</v>
      </c>
      <c r="D2994" s="2" t="s">
        <v>12</v>
      </c>
      <c r="E2994" s="2" t="s">
        <v>74</v>
      </c>
      <c r="F2994" s="2" t="s">
        <v>977</v>
      </c>
      <c r="G2994" s="14" t="n">
        <v>9.5</v>
      </c>
      <c r="H2994" s="14" t="n">
        <v>56.78</v>
      </c>
      <c r="I2994" s="14" t="n">
        <v>9.5</v>
      </c>
      <c r="J2994" s="23" t="n">
        <f aca="false">IF(AND(E2994="Priority",ISNUMBER('Cost model'!N635)),'Cost model'!N635,'Cost model'!M635)</f>
        <v>30.5</v>
      </c>
      <c r="K2994" s="14" t="n">
        <f aca="false">J2994-H2994</f>
        <v>-26.28</v>
      </c>
      <c r="L2994" s="14" t="n">
        <f aca="false">G2994-H2994</f>
        <v>-47.28</v>
      </c>
    </row>
    <row r="2995" customFormat="false" ht="15" hidden="false" customHeight="false" outlineLevel="0" collapsed="false">
      <c r="A2995" s="2" t="s">
        <v>142</v>
      </c>
      <c r="B2995" s="2" t="s">
        <v>142</v>
      </c>
      <c r="C2995" s="2" t="s">
        <v>47</v>
      </c>
      <c r="D2995" s="2" t="s">
        <v>10</v>
      </c>
      <c r="E2995" s="2" t="s">
        <v>74</v>
      </c>
      <c r="F2995" s="2" t="s">
        <v>977</v>
      </c>
      <c r="G2995" s="14" t="n">
        <v>9.5</v>
      </c>
      <c r="H2995" s="14" t="n">
        <v>9.24</v>
      </c>
      <c r="I2995" s="14" t="n">
        <v>9.5</v>
      </c>
      <c r="J2995" s="23" t="n">
        <f aca="false">IF(AND(E2995="Priority",ISNUMBER('Cost model'!N632)),'Cost model'!N632,'Cost model'!M632)</f>
        <v>9.5</v>
      </c>
      <c r="K2995" s="14" t="n">
        <f aca="false">J2995-H2995</f>
        <v>0.26</v>
      </c>
      <c r="L2995" s="14" t="n">
        <f aca="false">G2995-H2995</f>
        <v>0.26</v>
      </c>
    </row>
    <row r="2996" customFormat="false" ht="15" hidden="false" customHeight="false" outlineLevel="0" collapsed="false">
      <c r="A2996" s="2" t="s">
        <v>124</v>
      </c>
      <c r="B2996" s="2" t="s">
        <v>124</v>
      </c>
      <c r="C2996" s="2" t="s">
        <v>49</v>
      </c>
      <c r="D2996" s="2" t="s">
        <v>12</v>
      </c>
      <c r="E2996" s="2" t="s">
        <v>74</v>
      </c>
      <c r="F2996" s="2" t="s">
        <v>977</v>
      </c>
      <c r="G2996" s="14" t="n">
        <v>17.5</v>
      </c>
      <c r="H2996" s="14" t="n">
        <v>46.31</v>
      </c>
      <c r="I2996" s="14" t="n">
        <v>19.5</v>
      </c>
      <c r="J2996" s="23" t="n">
        <f aca="false">IF(AND(E2996="Priority",ISNUMBER('Cost model'!N322)),'Cost model'!N322,'Cost model'!M322)</f>
        <v>50</v>
      </c>
      <c r="K2996" s="14" t="n">
        <f aca="false">J2996-H2996</f>
        <v>3.69</v>
      </c>
      <c r="L2996" s="14" t="n">
        <f aca="false">G2996-H2996</f>
        <v>-28.81</v>
      </c>
    </row>
    <row r="2997" customFormat="false" ht="15" hidden="false" customHeight="false" outlineLevel="0" collapsed="false">
      <c r="A2997" s="2" t="s">
        <v>174</v>
      </c>
      <c r="B2997" s="2" t="s">
        <v>174</v>
      </c>
      <c r="C2997" s="2" t="s">
        <v>48</v>
      </c>
      <c r="D2997" s="2" t="s">
        <v>12</v>
      </c>
      <c r="E2997" s="2" t="s">
        <v>74</v>
      </c>
      <c r="F2997" s="2" t="s">
        <v>977</v>
      </c>
      <c r="G2997" s="14" t="n">
        <v>12.5</v>
      </c>
      <c r="H2997" s="14" t="n">
        <v>46.01</v>
      </c>
      <c r="I2997" s="14" t="n">
        <v>12.5</v>
      </c>
      <c r="J2997" s="23" t="n">
        <f aca="false">IF(AND(E2997="Priority",ISNUMBER('Cost model'!N171)),'Cost model'!N171,'Cost model'!M171)</f>
        <v>40</v>
      </c>
      <c r="K2997" s="14" t="n">
        <f aca="false">J2997-H2997</f>
        <v>-6.01</v>
      </c>
      <c r="L2997" s="14" t="n">
        <f aca="false">G2997-H2997</f>
        <v>-33.51</v>
      </c>
    </row>
    <row r="2998" customFormat="false" ht="15" hidden="false" customHeight="false" outlineLevel="0" collapsed="false">
      <c r="A2998" s="2" t="s">
        <v>174</v>
      </c>
      <c r="B2998" s="2" t="s">
        <v>142</v>
      </c>
      <c r="C2998" s="2" t="s">
        <v>47</v>
      </c>
      <c r="D2998" s="2" t="s">
        <v>14</v>
      </c>
      <c r="E2998" s="2" t="s">
        <v>74</v>
      </c>
      <c r="F2998" s="2" t="s">
        <v>976</v>
      </c>
      <c r="G2998" s="14" t="n">
        <v>25</v>
      </c>
      <c r="H2998" s="14" t="n">
        <v>59.68</v>
      </c>
      <c r="I2998" s="14" t="n">
        <v>25</v>
      </c>
      <c r="J2998" s="23" t="n">
        <f aca="false">IF(AND(E2998="Priority",ISNUMBER('Cost model'!N131)),'Cost model'!N131,'Cost model'!M131)</f>
        <v>95</v>
      </c>
      <c r="K2998" s="14" t="n">
        <f aca="false">J2998-H2998</f>
        <v>35.32</v>
      </c>
      <c r="L2998" s="14" t="n">
        <f aca="false">G2998-H2998</f>
        <v>-34.68</v>
      </c>
    </row>
    <row r="2999" customFormat="false" ht="15" hidden="false" customHeight="false" outlineLevel="0" collapsed="false">
      <c r="A2999" s="2" t="s">
        <v>174</v>
      </c>
      <c r="B2999" s="2" t="s">
        <v>174</v>
      </c>
      <c r="C2999" s="2" t="s">
        <v>47</v>
      </c>
      <c r="D2999" s="2" t="s">
        <v>10</v>
      </c>
      <c r="E2999" s="2" t="s">
        <v>74</v>
      </c>
      <c r="F2999" s="2" t="s">
        <v>977</v>
      </c>
      <c r="G2999" s="14" t="n">
        <v>9.5</v>
      </c>
      <c r="H2999" s="14" t="n">
        <v>7.98</v>
      </c>
      <c r="I2999" s="14" t="n">
        <v>9.5</v>
      </c>
      <c r="J2999" s="23" t="n">
        <f aca="false">IF(AND(E2999="Priority",ISNUMBER('Cost model'!N167)),'Cost model'!N167,'Cost model'!M167)</f>
        <v>8.5</v>
      </c>
      <c r="K2999" s="14" t="n">
        <f aca="false">J2999-H2999</f>
        <v>0.52</v>
      </c>
      <c r="L2999" s="14" t="n">
        <f aca="false">G2999-H2999</f>
        <v>1.52</v>
      </c>
    </row>
    <row r="3000" customFormat="false" ht="15" hidden="false" customHeight="false" outlineLevel="0" collapsed="false">
      <c r="A3000" s="2" t="s">
        <v>174</v>
      </c>
      <c r="B3000" s="2" t="s">
        <v>124</v>
      </c>
      <c r="C3000" s="2" t="s">
        <v>47</v>
      </c>
      <c r="D3000" s="2" t="s">
        <v>10</v>
      </c>
      <c r="E3000" s="2" t="s">
        <v>74</v>
      </c>
      <c r="F3000" s="2" t="s">
        <v>976</v>
      </c>
      <c r="G3000" s="14" t="n">
        <v>9.5</v>
      </c>
      <c r="H3000" s="14" t="n">
        <v>15.14</v>
      </c>
      <c r="I3000" s="14" t="n">
        <v>9.5</v>
      </c>
      <c r="J3000" s="23" t="n">
        <f aca="false">IF(AND(E3000="Priority",ISNUMBER('Cost model'!N107)),'Cost model'!N107,'Cost model'!M107)</f>
        <v>12.5</v>
      </c>
      <c r="K3000" s="14" t="n">
        <f aca="false">J3000-H3000</f>
        <v>-2.64</v>
      </c>
      <c r="L3000" s="14" t="n">
        <f aca="false">G3000-H3000</f>
        <v>-5.64</v>
      </c>
    </row>
    <row r="3001" customFormat="false" ht="15" hidden="false" customHeight="false" outlineLevel="0" collapsed="false">
      <c r="A3001" s="2" t="s">
        <v>174</v>
      </c>
      <c r="B3001" s="2" t="s">
        <v>174</v>
      </c>
      <c r="C3001" s="2" t="s">
        <v>47</v>
      </c>
      <c r="D3001" s="2" t="s">
        <v>10</v>
      </c>
      <c r="E3001" s="2" t="s">
        <v>74</v>
      </c>
      <c r="F3001" s="2" t="s">
        <v>977</v>
      </c>
      <c r="G3001" s="14" t="n">
        <v>9.5</v>
      </c>
      <c r="H3001" s="14" t="n">
        <v>7.21</v>
      </c>
      <c r="I3001" s="14" t="n">
        <v>9.5</v>
      </c>
      <c r="J3001" s="23" t="n">
        <f aca="false">IF(AND(E3001="Priority",ISNUMBER('Cost model'!N167)),'Cost model'!N167,'Cost model'!M167)</f>
        <v>8.5</v>
      </c>
      <c r="K3001" s="14" t="n">
        <f aca="false">J3001-H3001</f>
        <v>1.29</v>
      </c>
      <c r="L3001" s="14" t="n">
        <f aca="false">G3001-H3001</f>
        <v>2.29</v>
      </c>
    </row>
    <row r="3002" customFormat="false" ht="15" hidden="false" customHeight="false" outlineLevel="0" collapsed="false">
      <c r="A3002" s="2" t="s">
        <v>174</v>
      </c>
      <c r="B3002" s="2" t="s">
        <v>174</v>
      </c>
      <c r="C3002" s="2" t="s">
        <v>48</v>
      </c>
      <c r="D3002" s="2" t="s">
        <v>12</v>
      </c>
      <c r="E3002" s="2" t="s">
        <v>83</v>
      </c>
      <c r="F3002" s="2" t="s">
        <v>977</v>
      </c>
      <c r="G3002" s="14" t="n">
        <v>19.5</v>
      </c>
      <c r="H3002" s="14" t="n">
        <v>41</v>
      </c>
      <c r="I3002" s="14" t="n">
        <v>19.5</v>
      </c>
      <c r="J3002" s="23" t="n">
        <f aca="false">IF(AND(E3002="Priority",ISNUMBER('Cost model'!N171)),'Cost model'!N171,'Cost model'!M171)</f>
        <v>55</v>
      </c>
      <c r="K3002" s="14" t="n">
        <f aca="false">J3002-H3002</f>
        <v>14</v>
      </c>
      <c r="L3002" s="14" t="n">
        <f aca="false">G3002-H3002</f>
        <v>-21.5</v>
      </c>
    </row>
    <row r="3003" customFormat="false" ht="15" hidden="false" customHeight="false" outlineLevel="0" collapsed="false">
      <c r="A3003" s="2" t="s">
        <v>174</v>
      </c>
      <c r="B3003" s="2" t="s">
        <v>174</v>
      </c>
      <c r="C3003" s="2" t="s">
        <v>47</v>
      </c>
      <c r="D3003" s="2" t="s">
        <v>12</v>
      </c>
      <c r="E3003" s="2" t="s">
        <v>74</v>
      </c>
      <c r="F3003" s="2" t="s">
        <v>977</v>
      </c>
      <c r="G3003" s="14" t="n">
        <v>9.5</v>
      </c>
      <c r="H3003" s="14" t="n">
        <v>28.2</v>
      </c>
      <c r="I3003" s="14" t="n">
        <v>9.5</v>
      </c>
      <c r="J3003" s="23" t="n">
        <f aca="false">IF(AND(E3003="Priority",ISNUMBER('Cost model'!N170)),'Cost model'!N170,'Cost model'!M170)</f>
        <v>25.5</v>
      </c>
      <c r="K3003" s="14" t="n">
        <f aca="false">J3003-H3003</f>
        <v>-2.7</v>
      </c>
      <c r="L3003" s="14" t="n">
        <f aca="false">G3003-H3003</f>
        <v>-18.7</v>
      </c>
    </row>
    <row r="3004" customFormat="false" ht="15" hidden="false" customHeight="false" outlineLevel="0" collapsed="false">
      <c r="A3004" s="2" t="s">
        <v>158</v>
      </c>
      <c r="B3004" s="2" t="s">
        <v>158</v>
      </c>
      <c r="C3004" s="2" t="s">
        <v>47</v>
      </c>
      <c r="D3004" s="2" t="s">
        <v>10</v>
      </c>
      <c r="E3004" s="2" t="s">
        <v>74</v>
      </c>
      <c r="F3004" s="2" t="s">
        <v>977</v>
      </c>
      <c r="G3004" s="14" t="n">
        <v>9.5</v>
      </c>
      <c r="H3004" s="14" t="n">
        <v>9.94</v>
      </c>
      <c r="I3004" s="14" t="n">
        <v>9.5</v>
      </c>
      <c r="J3004" s="23" t="n">
        <f aca="false">IF(AND(E3004="Priority",ISNUMBER('Cost model'!N422)),'Cost model'!N422,'Cost model'!M422)</f>
        <v>8.5</v>
      </c>
      <c r="K3004" s="14" t="n">
        <f aca="false">J3004-H3004</f>
        <v>-1.44</v>
      </c>
      <c r="L3004" s="14" t="n">
        <f aca="false">G3004-H3004</f>
        <v>-0.44</v>
      </c>
    </row>
    <row r="3005" customFormat="false" ht="15" hidden="false" customHeight="false" outlineLevel="0" collapsed="false">
      <c r="A3005" s="2" t="s">
        <v>124</v>
      </c>
      <c r="B3005" s="2" t="s">
        <v>124</v>
      </c>
      <c r="C3005" s="2" t="s">
        <v>47</v>
      </c>
      <c r="D3005" s="2" t="s">
        <v>10</v>
      </c>
      <c r="E3005" s="2" t="s">
        <v>74</v>
      </c>
      <c r="F3005" s="2" t="s">
        <v>977</v>
      </c>
      <c r="G3005" s="14" t="n">
        <v>9.5</v>
      </c>
      <c r="H3005" s="14" t="n">
        <v>20.13</v>
      </c>
      <c r="I3005" s="14" t="n">
        <v>9.5</v>
      </c>
      <c r="J3005" s="23" t="n">
        <f aca="false">IF(AND(E3005="Priority",ISNUMBER('Cost model'!N317)),'Cost model'!N317,'Cost model'!M317)</f>
        <v>10.5</v>
      </c>
      <c r="K3005" s="14" t="n">
        <f aca="false">J3005-H3005</f>
        <v>-9.63</v>
      </c>
      <c r="L3005" s="14" t="n">
        <f aca="false">G3005-H3005</f>
        <v>-10.63</v>
      </c>
    </row>
    <row r="3006" customFormat="false" ht="15" hidden="false" customHeight="false" outlineLevel="0" collapsed="false">
      <c r="A3006" s="2" t="s">
        <v>124</v>
      </c>
      <c r="B3006" s="2" t="s">
        <v>124</v>
      </c>
      <c r="C3006" s="2" t="s">
        <v>47</v>
      </c>
      <c r="D3006" s="2" t="s">
        <v>12</v>
      </c>
      <c r="E3006" s="2" t="s">
        <v>74</v>
      </c>
      <c r="F3006" s="2" t="s">
        <v>977</v>
      </c>
      <c r="G3006" s="14" t="n">
        <v>9.5</v>
      </c>
      <c r="H3006" s="14" t="n">
        <v>24.81</v>
      </c>
      <c r="I3006" s="14" t="n">
        <v>9.5</v>
      </c>
      <c r="J3006" s="23" t="n">
        <f aca="false">IF(AND(E3006="Priority",ISNUMBER('Cost model'!N320)),'Cost model'!N320,'Cost model'!M320)</f>
        <v>24.5</v>
      </c>
      <c r="K3006" s="14" t="n">
        <f aca="false">J3006-H3006</f>
        <v>-0.309999999999999</v>
      </c>
      <c r="L3006" s="14" t="n">
        <f aca="false">G3006-H3006</f>
        <v>-15.31</v>
      </c>
    </row>
    <row r="3007" customFormat="false" ht="15" hidden="false" customHeight="false" outlineLevel="0" collapsed="false">
      <c r="A3007" s="2" t="s">
        <v>174</v>
      </c>
      <c r="B3007" s="2" t="s">
        <v>174</v>
      </c>
      <c r="C3007" s="2" t="s">
        <v>49</v>
      </c>
      <c r="D3007" s="2" t="s">
        <v>10</v>
      </c>
      <c r="E3007" s="2" t="s">
        <v>83</v>
      </c>
      <c r="F3007" s="2" t="s">
        <v>977</v>
      </c>
      <c r="G3007" s="14" t="n">
        <v>24.5</v>
      </c>
      <c r="H3007" s="14" t="n">
        <v>14.42</v>
      </c>
      <c r="I3007" s="14" t="n">
        <v>24.5</v>
      </c>
      <c r="J3007" s="23" t="n">
        <f aca="false">IF(AND(E3007="Priority",ISNUMBER('Cost model'!N169)),'Cost model'!N169,'Cost model'!M169)</f>
        <v>25.5</v>
      </c>
      <c r="K3007" s="14" t="n">
        <f aca="false">J3007-H3007</f>
        <v>11.08</v>
      </c>
      <c r="L3007" s="14" t="n">
        <f aca="false">G3007-H3007</f>
        <v>10.08</v>
      </c>
    </row>
    <row r="3008" customFormat="false" ht="15" hidden="false" customHeight="false" outlineLevel="0" collapsed="false">
      <c r="A3008" s="2" t="s">
        <v>174</v>
      </c>
      <c r="B3008" s="2" t="s">
        <v>174</v>
      </c>
      <c r="C3008" s="2" t="s">
        <v>49</v>
      </c>
      <c r="D3008" s="2" t="s">
        <v>10</v>
      </c>
      <c r="E3008" s="2" t="s">
        <v>74</v>
      </c>
      <c r="F3008" s="2" t="s">
        <v>977</v>
      </c>
      <c r="G3008" s="14" t="n">
        <v>17.5</v>
      </c>
      <c r="H3008" s="14" t="n">
        <v>11.34</v>
      </c>
      <c r="I3008" s="14" t="n">
        <v>17.5</v>
      </c>
      <c r="J3008" s="23" t="n">
        <f aca="false">IF(AND(E3008="Priority",ISNUMBER('Cost model'!N169)),'Cost model'!N169,'Cost model'!M169)</f>
        <v>18.5</v>
      </c>
      <c r="K3008" s="14" t="n">
        <f aca="false">J3008-H3008</f>
        <v>7.16</v>
      </c>
      <c r="L3008" s="14" t="n">
        <f aca="false">G3008-H3008</f>
        <v>6.16</v>
      </c>
    </row>
    <row r="3009" customFormat="false" ht="15" hidden="false" customHeight="false" outlineLevel="0" collapsed="false">
      <c r="A3009" s="2" t="s">
        <v>158</v>
      </c>
      <c r="B3009" s="2" t="s">
        <v>158</v>
      </c>
      <c r="C3009" s="2" t="s">
        <v>49</v>
      </c>
      <c r="D3009" s="2" t="s">
        <v>13</v>
      </c>
      <c r="E3009" s="2" t="s">
        <v>74</v>
      </c>
      <c r="F3009" s="2" t="s">
        <v>977</v>
      </c>
      <c r="G3009" s="14" t="n">
        <v>14.5</v>
      </c>
      <c r="H3009" s="14" t="n">
        <v>60.73</v>
      </c>
      <c r="I3009" s="14" t="n">
        <v>50</v>
      </c>
      <c r="J3009" s="23" t="n">
        <f aca="false">IF(AND(E3009="Priority",ISNUMBER('Cost model'!N430)),'Cost model'!N430,'Cost model'!M430)</f>
        <v>50</v>
      </c>
      <c r="K3009" s="14" t="n">
        <f aca="false">J3009-H3009</f>
        <v>-10.73</v>
      </c>
      <c r="L3009" s="14" t="n">
        <f aca="false">G3009-H3009</f>
        <v>-46.23</v>
      </c>
    </row>
    <row r="3010" customFormat="false" ht="15" hidden="false" customHeight="false" outlineLevel="0" collapsed="false">
      <c r="A3010" s="2" t="s">
        <v>158</v>
      </c>
      <c r="B3010" s="2" t="s">
        <v>142</v>
      </c>
      <c r="C3010" s="2" t="s">
        <v>47</v>
      </c>
      <c r="D3010" s="2" t="s">
        <v>10</v>
      </c>
      <c r="E3010" s="2" t="s">
        <v>74</v>
      </c>
      <c r="F3010" s="2" t="s">
        <v>976</v>
      </c>
      <c r="G3010" s="14" t="n">
        <v>14.5</v>
      </c>
      <c r="H3010" s="14" t="n">
        <v>13.24</v>
      </c>
      <c r="I3010" s="14" t="n">
        <v>14.5</v>
      </c>
      <c r="J3010" s="23" t="n">
        <f aca="false">IF(AND(E3010="Priority",ISNUMBER('Cost model'!N437)),'Cost model'!N437,'Cost model'!M437)</f>
        <v>13.5</v>
      </c>
      <c r="K3010" s="14" t="n">
        <f aca="false">J3010-H3010</f>
        <v>0.26</v>
      </c>
      <c r="L3010" s="14" t="n">
        <f aca="false">G3010-H3010</f>
        <v>1.26</v>
      </c>
    </row>
    <row r="3011" customFormat="false" ht="15" hidden="false" customHeight="false" outlineLevel="0" collapsed="false">
      <c r="A3011" s="2" t="s">
        <v>142</v>
      </c>
      <c r="B3011" s="2" t="s">
        <v>142</v>
      </c>
      <c r="C3011" s="2" t="s">
        <v>47</v>
      </c>
      <c r="D3011" s="2" t="s">
        <v>10</v>
      </c>
      <c r="E3011" s="2" t="s">
        <v>74</v>
      </c>
      <c r="F3011" s="2" t="s">
        <v>977</v>
      </c>
      <c r="G3011" s="14" t="n">
        <v>9.5</v>
      </c>
      <c r="H3011" s="14" t="n">
        <v>9.24</v>
      </c>
      <c r="I3011" s="14" t="n">
        <v>9.5</v>
      </c>
      <c r="J3011" s="23" t="n">
        <f aca="false">IF(AND(E3011="Priority",ISNUMBER('Cost model'!N632)),'Cost model'!N632,'Cost model'!M632)</f>
        <v>9.5</v>
      </c>
      <c r="K3011" s="14" t="n">
        <f aca="false">J3011-H3011</f>
        <v>0.26</v>
      </c>
      <c r="L3011" s="14" t="n">
        <f aca="false">G3011-H3011</f>
        <v>0.26</v>
      </c>
    </row>
    <row r="3012" customFormat="false" ht="15" hidden="false" customHeight="false" outlineLevel="0" collapsed="false">
      <c r="A3012" s="2" t="s">
        <v>174</v>
      </c>
      <c r="B3012" s="2" t="s">
        <v>174</v>
      </c>
      <c r="C3012" s="2" t="s">
        <v>48</v>
      </c>
      <c r="D3012" s="2" t="s">
        <v>12</v>
      </c>
      <c r="E3012" s="2" t="s">
        <v>74</v>
      </c>
      <c r="F3012" s="2" t="s">
        <v>977</v>
      </c>
      <c r="G3012" s="14" t="n">
        <v>12.5</v>
      </c>
      <c r="H3012" s="14" t="n">
        <v>41</v>
      </c>
      <c r="I3012" s="14" t="n">
        <v>12.5</v>
      </c>
      <c r="J3012" s="23" t="n">
        <f aca="false">IF(AND(E3012="Priority",ISNUMBER('Cost model'!N171)),'Cost model'!N171,'Cost model'!M171)</f>
        <v>40</v>
      </c>
      <c r="K3012" s="14" t="n">
        <f aca="false">J3012-H3012</f>
        <v>-1</v>
      </c>
      <c r="L3012" s="14" t="n">
        <f aca="false">G3012-H3012</f>
        <v>-28.5</v>
      </c>
    </row>
    <row r="3013" customFormat="false" ht="15" hidden="false" customHeight="false" outlineLevel="0" collapsed="false">
      <c r="A3013" s="2" t="s">
        <v>124</v>
      </c>
      <c r="B3013" s="2" t="s">
        <v>124</v>
      </c>
      <c r="C3013" s="2" t="s">
        <v>48</v>
      </c>
      <c r="D3013" s="2" t="s">
        <v>12</v>
      </c>
      <c r="E3013" s="2" t="s">
        <v>74</v>
      </c>
      <c r="F3013" s="2" t="s">
        <v>977</v>
      </c>
      <c r="G3013" s="14" t="n">
        <v>12.5</v>
      </c>
      <c r="H3013" s="14" t="n">
        <v>36.98</v>
      </c>
      <c r="I3013" s="14" t="n">
        <v>12.5</v>
      </c>
      <c r="J3013" s="23" t="n">
        <f aca="false">IF(AND(E3013="Priority",ISNUMBER('Cost model'!N321)),'Cost model'!N321,'Cost model'!M321)</f>
        <v>40</v>
      </c>
      <c r="K3013" s="14" t="n">
        <f aca="false">J3013-H3013</f>
        <v>3.02</v>
      </c>
      <c r="L3013" s="14" t="n">
        <f aca="false">G3013-H3013</f>
        <v>-24.48</v>
      </c>
    </row>
    <row r="3014" customFormat="false" ht="15" hidden="false" customHeight="false" outlineLevel="0" collapsed="false">
      <c r="A3014" s="2" t="s">
        <v>174</v>
      </c>
      <c r="B3014" s="2" t="s">
        <v>174</v>
      </c>
      <c r="C3014" s="2" t="s">
        <v>48</v>
      </c>
      <c r="D3014" s="2" t="s">
        <v>12</v>
      </c>
      <c r="E3014" s="2" t="s">
        <v>74</v>
      </c>
      <c r="F3014" s="2" t="s">
        <v>977</v>
      </c>
      <c r="G3014" s="14" t="n">
        <v>12.5</v>
      </c>
      <c r="H3014" s="14" t="n">
        <v>41</v>
      </c>
      <c r="I3014" s="14" t="n">
        <v>12.5</v>
      </c>
      <c r="J3014" s="23" t="n">
        <f aca="false">IF(AND(E3014="Priority",ISNUMBER('Cost model'!N171)),'Cost model'!N171,'Cost model'!M171)</f>
        <v>40</v>
      </c>
      <c r="K3014" s="14" t="n">
        <f aca="false">J3014-H3014</f>
        <v>-1</v>
      </c>
      <c r="L3014" s="14" t="n">
        <f aca="false">G3014-H3014</f>
        <v>-28.5</v>
      </c>
    </row>
    <row r="3015" customFormat="false" ht="15" hidden="false" customHeight="false" outlineLevel="0" collapsed="false">
      <c r="A3015" s="2" t="s">
        <v>174</v>
      </c>
      <c r="B3015" s="2" t="s">
        <v>174</v>
      </c>
      <c r="C3015" s="2" t="s">
        <v>49</v>
      </c>
      <c r="D3015" s="2" t="s">
        <v>10</v>
      </c>
      <c r="E3015" s="2" t="s">
        <v>74</v>
      </c>
      <c r="F3015" s="2" t="s">
        <v>977</v>
      </c>
      <c r="G3015" s="14" t="n">
        <v>17.5</v>
      </c>
      <c r="H3015" s="14" t="n">
        <v>15.41</v>
      </c>
      <c r="I3015" s="14" t="n">
        <v>17.5</v>
      </c>
      <c r="J3015" s="23" t="n">
        <f aca="false">IF(AND(E3015="Priority",ISNUMBER('Cost model'!N169)),'Cost model'!N169,'Cost model'!M169)</f>
        <v>18.5</v>
      </c>
      <c r="K3015" s="14" t="n">
        <f aca="false">J3015-H3015</f>
        <v>3.09</v>
      </c>
      <c r="L3015" s="14" t="n">
        <f aca="false">G3015-H3015</f>
        <v>2.09</v>
      </c>
    </row>
    <row r="3016" customFormat="false" ht="15" hidden="false" customHeight="false" outlineLevel="0" collapsed="false">
      <c r="A3016" s="2" t="s">
        <v>221</v>
      </c>
      <c r="B3016" s="2" t="s">
        <v>158</v>
      </c>
      <c r="C3016" s="2" t="s">
        <v>47</v>
      </c>
      <c r="D3016" s="2" t="s">
        <v>12</v>
      </c>
      <c r="E3016" s="2" t="s">
        <v>74</v>
      </c>
      <c r="F3016" s="2" t="s">
        <v>976</v>
      </c>
      <c r="G3016" s="14" t="n">
        <v>19.5</v>
      </c>
      <c r="H3016" s="14" t="n">
        <v>79.41</v>
      </c>
      <c r="I3016" s="14" t="n">
        <v>19.5</v>
      </c>
      <c r="J3016" s="23" t="n">
        <f aca="false">IF(AND(E3016="Priority",ISNUMBER('Cost model'!N755)),'Cost model'!N755,'Cost model'!M755)</f>
        <v>50</v>
      </c>
      <c r="K3016" s="14" t="n">
        <f aca="false">J3016-H3016</f>
        <v>-29.41</v>
      </c>
      <c r="L3016" s="14" t="n">
        <f aca="false">G3016-H3016</f>
        <v>-59.91</v>
      </c>
    </row>
    <row r="3017" customFormat="false" ht="15" hidden="false" customHeight="false" outlineLevel="0" collapsed="false">
      <c r="A3017" s="2" t="s">
        <v>142</v>
      </c>
      <c r="B3017" s="2" t="s">
        <v>142</v>
      </c>
      <c r="C3017" s="2" t="s">
        <v>48</v>
      </c>
      <c r="D3017" s="2" t="s">
        <v>12</v>
      </c>
      <c r="E3017" s="2" t="s">
        <v>74</v>
      </c>
      <c r="F3017" s="2" t="s">
        <v>977</v>
      </c>
      <c r="G3017" s="14" t="n">
        <v>12.5</v>
      </c>
      <c r="H3017" s="14" t="n">
        <v>15.14</v>
      </c>
      <c r="I3017" s="14" t="n">
        <v>12.5</v>
      </c>
      <c r="J3017" s="23" t="n">
        <f aca="false">IF(AND(E3017="Priority",ISNUMBER('Cost model'!N636)),'Cost model'!N636,'Cost model'!M636)</f>
        <v>40</v>
      </c>
      <c r="K3017" s="14" t="n">
        <f aca="false">J3017-H3017</f>
        <v>24.86</v>
      </c>
      <c r="L3017" s="14" t="n">
        <f aca="false">G3017-H3017</f>
        <v>-2.64</v>
      </c>
    </row>
    <row r="3018" customFormat="false" ht="15" hidden="false" customHeight="false" outlineLevel="0" collapsed="false">
      <c r="A3018" s="2" t="s">
        <v>158</v>
      </c>
      <c r="B3018" s="2" t="s">
        <v>124</v>
      </c>
      <c r="C3018" s="2" t="s">
        <v>49</v>
      </c>
      <c r="D3018" s="2" t="s">
        <v>13</v>
      </c>
      <c r="E3018" s="2" t="s">
        <v>74</v>
      </c>
      <c r="F3018" s="2" t="s">
        <v>976</v>
      </c>
      <c r="G3018" s="14" t="n">
        <v>50</v>
      </c>
      <c r="H3018" s="14" t="n">
        <v>121.23</v>
      </c>
      <c r="I3018" s="14" t="n">
        <v>85</v>
      </c>
      <c r="J3018" s="23" t="n">
        <f aca="false">IF(AND(E3018="Priority",ISNUMBER('Cost model'!N460)),'Cost model'!N460,'Cost model'!M460)</f>
        <v>135</v>
      </c>
      <c r="K3018" s="14" t="n">
        <f aca="false">J3018-H3018</f>
        <v>13.77</v>
      </c>
      <c r="L3018" s="14" t="n">
        <f aca="false">G3018-H3018</f>
        <v>-71.23</v>
      </c>
    </row>
    <row r="3019" customFormat="false" ht="15" hidden="false" customHeight="false" outlineLevel="0" collapsed="false">
      <c r="A3019" s="2" t="s">
        <v>174</v>
      </c>
      <c r="B3019" s="2" t="s">
        <v>174</v>
      </c>
      <c r="C3019" s="2" t="s">
        <v>48</v>
      </c>
      <c r="D3019" s="2" t="s">
        <v>10</v>
      </c>
      <c r="E3019" s="2" t="s">
        <v>74</v>
      </c>
      <c r="F3019" s="2" t="s">
        <v>977</v>
      </c>
      <c r="G3019" s="14" t="n">
        <v>12.5</v>
      </c>
      <c r="H3019" s="14" t="n">
        <v>46.01</v>
      </c>
      <c r="I3019" s="14" t="n">
        <v>12.5</v>
      </c>
      <c r="J3019" s="23" t="n">
        <f aca="false">IF(AND(E3019="Priority",ISNUMBER('Cost model'!N168)),'Cost model'!N168,'Cost model'!M168)</f>
        <v>13.5</v>
      </c>
      <c r="K3019" s="14" t="n">
        <f aca="false">J3019-H3019</f>
        <v>-32.51</v>
      </c>
      <c r="L3019" s="14" t="n">
        <f aca="false">G3019-H3019</f>
        <v>-33.51</v>
      </c>
    </row>
    <row r="3020" customFormat="false" ht="15" hidden="false" customHeight="false" outlineLevel="0" collapsed="false">
      <c r="A3020" s="2" t="s">
        <v>174</v>
      </c>
      <c r="B3020" s="2" t="s">
        <v>174</v>
      </c>
      <c r="C3020" s="2" t="s">
        <v>48</v>
      </c>
      <c r="D3020" s="2" t="s">
        <v>10</v>
      </c>
      <c r="E3020" s="2" t="s">
        <v>74</v>
      </c>
      <c r="F3020" s="2" t="s">
        <v>977</v>
      </c>
      <c r="G3020" s="14" t="n">
        <v>12.5</v>
      </c>
      <c r="H3020" s="14" t="n">
        <v>7.24</v>
      </c>
      <c r="I3020" s="14" t="n">
        <v>12.5</v>
      </c>
      <c r="J3020" s="23" t="n">
        <f aca="false">IF(AND(E3020="Priority",ISNUMBER('Cost model'!N168)),'Cost model'!N168,'Cost model'!M168)</f>
        <v>13.5</v>
      </c>
      <c r="K3020" s="14" t="n">
        <f aca="false">J3020-H3020</f>
        <v>6.26</v>
      </c>
      <c r="L3020" s="14" t="n">
        <f aca="false">G3020-H3020</f>
        <v>5.26</v>
      </c>
    </row>
    <row r="3021" customFormat="false" ht="15" hidden="false" customHeight="false" outlineLevel="0" collapsed="false">
      <c r="A3021" s="2" t="s">
        <v>221</v>
      </c>
      <c r="B3021" s="2" t="s">
        <v>221</v>
      </c>
      <c r="C3021" s="2" t="s">
        <v>47</v>
      </c>
      <c r="D3021" s="2" t="s">
        <v>12</v>
      </c>
      <c r="E3021" s="2" t="s">
        <v>74</v>
      </c>
      <c r="F3021" s="2" t="s">
        <v>977</v>
      </c>
      <c r="G3021" s="14" t="n">
        <v>9.5</v>
      </c>
      <c r="H3021" s="14" t="n">
        <v>6.91</v>
      </c>
      <c r="I3021" s="14" t="n">
        <v>9.5</v>
      </c>
      <c r="J3021" s="23" t="n">
        <f aca="false">IF(AND(E3021="Priority",ISNUMBER('Cost model'!N740)),'Cost model'!N740,'Cost model'!M740)</f>
        <v>22.5</v>
      </c>
      <c r="K3021" s="14" t="n">
        <f aca="false">J3021-H3021</f>
        <v>15.59</v>
      </c>
      <c r="L3021" s="14" t="n">
        <f aca="false">G3021-H3021</f>
        <v>2.59</v>
      </c>
    </row>
    <row r="3022" customFormat="false" ht="15" hidden="false" customHeight="false" outlineLevel="0" collapsed="false">
      <c r="A3022" s="2" t="s">
        <v>221</v>
      </c>
      <c r="B3022" s="2" t="s">
        <v>221</v>
      </c>
      <c r="C3022" s="2" t="s">
        <v>49</v>
      </c>
      <c r="D3022" s="2" t="s">
        <v>10</v>
      </c>
      <c r="E3022" s="2" t="s">
        <v>74</v>
      </c>
      <c r="F3022" s="2" t="s">
        <v>977</v>
      </c>
      <c r="G3022" s="14" t="n">
        <v>19.5</v>
      </c>
      <c r="H3022" s="14" t="n">
        <v>12.35</v>
      </c>
      <c r="I3022" s="14" t="n">
        <v>17.5</v>
      </c>
      <c r="J3022" s="23" t="n">
        <f aca="false">IF(AND(E3022="Priority",ISNUMBER('Cost model'!N739)),'Cost model'!N739,'Cost model'!M739)</f>
        <v>17.5</v>
      </c>
      <c r="K3022" s="14" t="n">
        <f aca="false">J3022-H3022</f>
        <v>5.15</v>
      </c>
      <c r="L3022" s="14" t="n">
        <f aca="false">G3022-H3022</f>
        <v>7.15</v>
      </c>
    </row>
    <row r="3023" customFormat="false" ht="15" hidden="false" customHeight="false" outlineLevel="0" collapsed="false">
      <c r="A3023" s="2" t="s">
        <v>174</v>
      </c>
      <c r="B3023" s="2" t="s">
        <v>158</v>
      </c>
      <c r="C3023" s="2" t="s">
        <v>48</v>
      </c>
      <c r="D3023" s="2" t="s">
        <v>12</v>
      </c>
      <c r="E3023" s="2" t="s">
        <v>74</v>
      </c>
      <c r="F3023" s="2" t="s">
        <v>976</v>
      </c>
      <c r="G3023" s="14" t="n">
        <v>12.5</v>
      </c>
      <c r="H3023" s="14" t="n">
        <v>18.47</v>
      </c>
      <c r="I3023" s="14" t="n">
        <v>19.5</v>
      </c>
      <c r="J3023" s="23" t="n">
        <f aca="false">IF(AND(E3023="Priority",ISNUMBER('Cost model'!N141)),'Cost model'!N141,'Cost model'!M141)</f>
        <v>50</v>
      </c>
      <c r="K3023" s="14" t="n">
        <f aca="false">J3023-H3023</f>
        <v>31.53</v>
      </c>
      <c r="L3023" s="14" t="n">
        <f aca="false">G3023-H3023</f>
        <v>-5.97</v>
      </c>
    </row>
    <row r="3024" customFormat="false" ht="15" hidden="false" customHeight="false" outlineLevel="0" collapsed="false">
      <c r="A3024" s="2" t="s">
        <v>221</v>
      </c>
      <c r="B3024" s="2" t="s">
        <v>221</v>
      </c>
      <c r="C3024" s="2" t="s">
        <v>47</v>
      </c>
      <c r="D3024" s="2" t="s">
        <v>10</v>
      </c>
      <c r="E3024" s="2" t="s">
        <v>74</v>
      </c>
      <c r="F3024" s="2" t="s">
        <v>977</v>
      </c>
      <c r="G3024" s="14" t="n">
        <v>35</v>
      </c>
      <c r="H3024" s="14" t="n">
        <v>6.91</v>
      </c>
      <c r="I3024" s="14" t="n">
        <v>9.5</v>
      </c>
      <c r="J3024" s="23" t="n">
        <f aca="false">IF(AND(E3024="Priority",ISNUMBER('Cost model'!N737)),'Cost model'!N737,'Cost model'!M737)</f>
        <v>8.5</v>
      </c>
      <c r="K3024" s="14" t="n">
        <f aca="false">J3024-H3024</f>
        <v>1.59</v>
      </c>
      <c r="L3024" s="14" t="n">
        <f aca="false">G3024-H3024</f>
        <v>28.09</v>
      </c>
    </row>
    <row r="3025" customFormat="false" ht="15" hidden="false" customHeight="false" outlineLevel="0" collapsed="false">
      <c r="A3025" s="2" t="s">
        <v>142</v>
      </c>
      <c r="B3025" s="2" t="s">
        <v>142</v>
      </c>
      <c r="C3025" s="2" t="s">
        <v>47</v>
      </c>
      <c r="D3025" s="2" t="s">
        <v>10</v>
      </c>
      <c r="E3025" s="2" t="s">
        <v>74</v>
      </c>
      <c r="F3025" s="2" t="s">
        <v>977</v>
      </c>
      <c r="G3025" s="14" t="n">
        <v>9.5</v>
      </c>
      <c r="H3025" s="14" t="n">
        <v>8.78</v>
      </c>
      <c r="I3025" s="14" t="n">
        <v>9.5</v>
      </c>
      <c r="J3025" s="23" t="n">
        <f aca="false">IF(AND(E3025="Priority",ISNUMBER('Cost model'!N632)),'Cost model'!N632,'Cost model'!M632)</f>
        <v>9.5</v>
      </c>
      <c r="K3025" s="14" t="n">
        <f aca="false">J3025-H3025</f>
        <v>0.720000000000001</v>
      </c>
      <c r="L3025" s="14" t="n">
        <f aca="false">G3025-H3025</f>
        <v>0.720000000000001</v>
      </c>
    </row>
    <row r="3026" customFormat="false" ht="15" hidden="false" customHeight="false" outlineLevel="0" collapsed="false">
      <c r="A3026" s="2" t="s">
        <v>174</v>
      </c>
      <c r="B3026" s="2" t="s">
        <v>174</v>
      </c>
      <c r="C3026" s="2" t="s">
        <v>49</v>
      </c>
      <c r="D3026" s="2" t="s">
        <v>10</v>
      </c>
      <c r="E3026" s="2" t="s">
        <v>74</v>
      </c>
      <c r="F3026" s="2" t="s">
        <v>977</v>
      </c>
      <c r="G3026" s="14" t="n">
        <v>17.5</v>
      </c>
      <c r="H3026" s="14" t="n">
        <v>20.25</v>
      </c>
      <c r="I3026" s="14" t="n">
        <v>17.5</v>
      </c>
      <c r="J3026" s="23" t="n">
        <f aca="false">IF(AND(E3026="Priority",ISNUMBER('Cost model'!N169)),'Cost model'!N169,'Cost model'!M169)</f>
        <v>18.5</v>
      </c>
      <c r="K3026" s="14" t="n">
        <f aca="false">J3026-H3026</f>
        <v>-1.75</v>
      </c>
      <c r="L3026" s="14" t="n">
        <f aca="false">G3026-H3026</f>
        <v>-2.75</v>
      </c>
    </row>
    <row r="3027" customFormat="false" ht="15" hidden="false" customHeight="false" outlineLevel="0" collapsed="false">
      <c r="A3027" s="2" t="s">
        <v>124</v>
      </c>
      <c r="B3027" s="2" t="s">
        <v>124</v>
      </c>
      <c r="C3027" s="2" t="s">
        <v>48</v>
      </c>
      <c r="D3027" s="2" t="s">
        <v>14</v>
      </c>
      <c r="E3027" s="2" t="s">
        <v>74</v>
      </c>
      <c r="F3027" s="2" t="s">
        <v>977</v>
      </c>
      <c r="G3027" s="14" t="n">
        <v>24.5</v>
      </c>
      <c r="H3027" s="14" t="n">
        <v>167.21</v>
      </c>
      <c r="I3027" s="14" t="n">
        <v>45</v>
      </c>
      <c r="J3027" s="23" t="n">
        <f aca="false">IF(AND(E3027="Priority",ISNUMBER('Cost model'!N327)),'Cost model'!N327,'Cost model'!M327)</f>
        <v>130</v>
      </c>
      <c r="K3027" s="14" t="n">
        <f aca="false">J3027-H3027</f>
        <v>-37.21</v>
      </c>
      <c r="L3027" s="14" t="n">
        <f aca="false">G3027-H3027</f>
        <v>-142.71</v>
      </c>
    </row>
    <row r="3028" customFormat="false" ht="15" hidden="false" customHeight="false" outlineLevel="0" collapsed="false">
      <c r="A3028" s="2" t="s">
        <v>221</v>
      </c>
      <c r="B3028" s="2" t="s">
        <v>221</v>
      </c>
      <c r="C3028" s="2" t="s">
        <v>47</v>
      </c>
      <c r="D3028" s="2" t="s">
        <v>10</v>
      </c>
      <c r="E3028" s="2" t="s">
        <v>83</v>
      </c>
      <c r="F3028" s="2" t="s">
        <v>977</v>
      </c>
      <c r="G3028" s="14" t="n">
        <v>14.5</v>
      </c>
      <c r="H3028" s="14" t="n">
        <v>40.24</v>
      </c>
      <c r="I3028" s="14" t="n">
        <v>14.5</v>
      </c>
      <c r="J3028" s="23" t="n">
        <f aca="false">IF(AND(E3028="Priority",ISNUMBER('Cost model'!N737)),'Cost model'!N737,'Cost model'!M737)</f>
        <v>13.5</v>
      </c>
      <c r="K3028" s="14" t="n">
        <f aca="false">J3028-H3028</f>
        <v>-26.74</v>
      </c>
      <c r="L3028" s="14" t="n">
        <f aca="false">G3028-H3028</f>
        <v>-25.74</v>
      </c>
    </row>
    <row r="3029" customFormat="false" ht="15" hidden="false" customHeight="false" outlineLevel="0" collapsed="false">
      <c r="A3029" s="2" t="s">
        <v>124</v>
      </c>
      <c r="B3029" s="2" t="s">
        <v>124</v>
      </c>
      <c r="C3029" s="2" t="s">
        <v>49</v>
      </c>
      <c r="D3029" s="2" t="s">
        <v>12</v>
      </c>
      <c r="E3029" s="2" t="s">
        <v>74</v>
      </c>
      <c r="F3029" s="2" t="s">
        <v>977</v>
      </c>
      <c r="G3029" s="14" t="n">
        <v>19.5</v>
      </c>
      <c r="H3029" s="14" t="n">
        <v>41.21</v>
      </c>
      <c r="I3029" s="14" t="n">
        <v>19.5</v>
      </c>
      <c r="J3029" s="23" t="n">
        <f aca="false">IF(AND(E3029="Priority",ISNUMBER('Cost model'!N322)),'Cost model'!N322,'Cost model'!M322)</f>
        <v>50</v>
      </c>
      <c r="K3029" s="14" t="n">
        <f aca="false">J3029-H3029</f>
        <v>8.79</v>
      </c>
      <c r="L3029" s="14" t="n">
        <f aca="false">G3029-H3029</f>
        <v>-21.71</v>
      </c>
    </row>
    <row r="3030" customFormat="false" ht="15" hidden="false" customHeight="false" outlineLevel="0" collapsed="false">
      <c r="A3030" s="2" t="s">
        <v>174</v>
      </c>
      <c r="B3030" s="2" t="s">
        <v>174</v>
      </c>
      <c r="C3030" s="2" t="s">
        <v>47</v>
      </c>
      <c r="D3030" s="2" t="s">
        <v>12</v>
      </c>
      <c r="E3030" s="2" t="s">
        <v>74</v>
      </c>
      <c r="F3030" s="2" t="s">
        <v>977</v>
      </c>
      <c r="G3030" s="14" t="n">
        <v>9.5</v>
      </c>
      <c r="H3030" s="14" t="n">
        <v>27.39</v>
      </c>
      <c r="I3030" s="14" t="n">
        <v>9.5</v>
      </c>
      <c r="J3030" s="23" t="n">
        <f aca="false">IF(AND(E3030="Priority",ISNUMBER('Cost model'!N170)),'Cost model'!N170,'Cost model'!M170)</f>
        <v>25.5</v>
      </c>
      <c r="K3030" s="14" t="n">
        <f aca="false">J3030-H3030</f>
        <v>-1.89</v>
      </c>
      <c r="L3030" s="14" t="n">
        <f aca="false">G3030-H3030</f>
        <v>-17.89</v>
      </c>
    </row>
    <row r="3031" customFormat="false" ht="15" hidden="false" customHeight="false" outlineLevel="0" collapsed="false">
      <c r="A3031" s="2" t="s">
        <v>221</v>
      </c>
      <c r="B3031" s="2" t="s">
        <v>221</v>
      </c>
      <c r="C3031" s="2" t="s">
        <v>47</v>
      </c>
      <c r="D3031" s="2" t="s">
        <v>12</v>
      </c>
      <c r="E3031" s="2" t="s">
        <v>74</v>
      </c>
      <c r="F3031" s="2" t="s">
        <v>977</v>
      </c>
      <c r="G3031" s="14" t="n">
        <v>9.5</v>
      </c>
      <c r="H3031" s="14" t="n">
        <v>23.53</v>
      </c>
      <c r="I3031" s="14" t="n">
        <v>9.5</v>
      </c>
      <c r="J3031" s="23" t="n">
        <f aca="false">IF(AND(E3031="Priority",ISNUMBER('Cost model'!N740)),'Cost model'!N740,'Cost model'!M740)</f>
        <v>22.5</v>
      </c>
      <c r="K3031" s="14" t="n">
        <f aca="false">J3031-H3031</f>
        <v>-1.03</v>
      </c>
      <c r="L3031" s="14" t="n">
        <f aca="false">G3031-H3031</f>
        <v>-14.03</v>
      </c>
    </row>
    <row r="3032" customFormat="false" ht="15" hidden="false" customHeight="false" outlineLevel="0" collapsed="false">
      <c r="A3032" s="2" t="s">
        <v>174</v>
      </c>
      <c r="B3032" s="2" t="s">
        <v>174</v>
      </c>
      <c r="C3032" s="2" t="s">
        <v>47</v>
      </c>
      <c r="D3032" s="2" t="s">
        <v>12</v>
      </c>
      <c r="E3032" s="2" t="s">
        <v>74</v>
      </c>
      <c r="F3032" s="2" t="s">
        <v>977</v>
      </c>
      <c r="G3032" s="14" t="n">
        <v>9.5</v>
      </c>
      <c r="H3032" s="14" t="n">
        <v>7.21</v>
      </c>
      <c r="I3032" s="14" t="n">
        <v>9.5</v>
      </c>
      <c r="J3032" s="23" t="n">
        <f aca="false">IF(AND(E3032="Priority",ISNUMBER('Cost model'!N170)),'Cost model'!N170,'Cost model'!M170)</f>
        <v>25.5</v>
      </c>
      <c r="K3032" s="14" t="n">
        <f aca="false">J3032-H3032</f>
        <v>18.29</v>
      </c>
      <c r="L3032" s="14" t="n">
        <f aca="false">G3032-H3032</f>
        <v>2.29</v>
      </c>
    </row>
    <row r="3033" customFormat="false" ht="15" hidden="false" customHeight="false" outlineLevel="0" collapsed="false">
      <c r="A3033" s="2" t="s">
        <v>174</v>
      </c>
      <c r="B3033" s="2" t="s">
        <v>174</v>
      </c>
      <c r="C3033" s="2" t="s">
        <v>49</v>
      </c>
      <c r="D3033" s="2" t="s">
        <v>13</v>
      </c>
      <c r="E3033" s="2" t="s">
        <v>74</v>
      </c>
      <c r="F3033" s="2" t="s">
        <v>977</v>
      </c>
      <c r="G3033" s="14" t="n">
        <v>50</v>
      </c>
      <c r="H3033" s="14" t="n">
        <v>46.22</v>
      </c>
      <c r="I3033" s="14" t="n">
        <v>50</v>
      </c>
      <c r="J3033" s="23" t="n">
        <f aca="false">IF(AND(E3033="Priority",ISNUMBER('Cost model'!N175)),'Cost model'!N175,'Cost model'!M175)</f>
        <v>75</v>
      </c>
      <c r="K3033" s="14" t="n">
        <f aca="false">J3033-H3033</f>
        <v>28.78</v>
      </c>
      <c r="L3033" s="14" t="n">
        <f aca="false">G3033-H3033</f>
        <v>3.78</v>
      </c>
    </row>
    <row r="3034" customFormat="false" ht="15" hidden="false" customHeight="false" outlineLevel="0" collapsed="false">
      <c r="A3034" s="2" t="s">
        <v>124</v>
      </c>
      <c r="B3034" s="2" t="s">
        <v>142</v>
      </c>
      <c r="C3034" s="2" t="s">
        <v>47</v>
      </c>
      <c r="D3034" s="2" t="s">
        <v>12</v>
      </c>
      <c r="E3034" s="2" t="s">
        <v>74</v>
      </c>
      <c r="F3034" s="2" t="s">
        <v>976</v>
      </c>
      <c r="G3034" s="14" t="n">
        <v>19.5</v>
      </c>
      <c r="H3034" s="14" t="n">
        <v>70.74</v>
      </c>
      <c r="I3034" s="14" t="n">
        <v>19.5</v>
      </c>
      <c r="J3034" s="23" t="n">
        <f aca="false">IF(AND(E3034="Priority",ISNUMBER('Cost model'!N335)),'Cost model'!N335,'Cost model'!M335)</f>
        <v>45</v>
      </c>
      <c r="K3034" s="14" t="n">
        <f aca="false">J3034-H3034</f>
        <v>-25.74</v>
      </c>
      <c r="L3034" s="14" t="n">
        <f aca="false">G3034-H3034</f>
        <v>-51.24</v>
      </c>
    </row>
    <row r="3035" customFormat="false" ht="15" hidden="false" customHeight="false" outlineLevel="0" collapsed="false">
      <c r="A3035" s="2" t="s">
        <v>342</v>
      </c>
      <c r="B3035" s="2" t="s">
        <v>158</v>
      </c>
      <c r="C3035" s="2" t="s">
        <v>47</v>
      </c>
      <c r="D3035" s="2" t="s">
        <v>10</v>
      </c>
      <c r="E3035" s="2" t="s">
        <v>74</v>
      </c>
      <c r="F3035" s="2" t="s">
        <v>976</v>
      </c>
      <c r="G3035" s="14" t="n">
        <v>19.5</v>
      </c>
      <c r="H3035" s="14" t="n">
        <v>22.84</v>
      </c>
      <c r="I3035" s="14" t="n">
        <v>19.5</v>
      </c>
      <c r="J3035" s="23" t="n">
        <f aca="false">IF(AND(E3035="Priority",ISNUMBER('Cost model'!N212)),'Cost model'!N212,'Cost model'!M212)</f>
        <v>20.5</v>
      </c>
      <c r="K3035" s="14" t="n">
        <f aca="false">J3035-H3035</f>
        <v>-2.34</v>
      </c>
      <c r="L3035" s="14" t="n">
        <f aca="false">G3035-H3035</f>
        <v>-3.34</v>
      </c>
    </row>
    <row r="3036" customFormat="false" ht="15" hidden="false" customHeight="false" outlineLevel="0" collapsed="false">
      <c r="A3036" s="2" t="s">
        <v>124</v>
      </c>
      <c r="B3036" s="2" t="s">
        <v>124</v>
      </c>
      <c r="C3036" s="2" t="s">
        <v>47</v>
      </c>
      <c r="D3036" s="2" t="s">
        <v>10</v>
      </c>
      <c r="E3036" s="2" t="s">
        <v>83</v>
      </c>
      <c r="F3036" s="2" t="s">
        <v>977</v>
      </c>
      <c r="G3036" s="14" t="n">
        <v>14.5</v>
      </c>
      <c r="H3036" s="14" t="n">
        <v>22.84</v>
      </c>
      <c r="I3036" s="14" t="n">
        <v>14.5</v>
      </c>
      <c r="J3036" s="23" t="n">
        <f aca="false">IF(AND(E3036="Priority",ISNUMBER('Cost model'!N317)),'Cost model'!N317,'Cost model'!M317)</f>
        <v>15.5</v>
      </c>
      <c r="K3036" s="14" t="n">
        <f aca="false">J3036-H3036</f>
        <v>-7.34</v>
      </c>
      <c r="L3036" s="14" t="n">
        <f aca="false">G3036-H3036</f>
        <v>-8.34</v>
      </c>
    </row>
    <row r="3037" customFormat="false" ht="15" hidden="false" customHeight="false" outlineLevel="0" collapsed="false">
      <c r="A3037" s="2" t="s">
        <v>174</v>
      </c>
      <c r="B3037" s="2" t="s">
        <v>174</v>
      </c>
      <c r="C3037" s="2" t="s">
        <v>48</v>
      </c>
      <c r="D3037" s="2" t="s">
        <v>10</v>
      </c>
      <c r="E3037" s="2" t="s">
        <v>74</v>
      </c>
      <c r="F3037" s="2" t="s">
        <v>977</v>
      </c>
      <c r="G3037" s="14" t="n">
        <v>12.5</v>
      </c>
      <c r="H3037" s="14" t="n">
        <v>13.95</v>
      </c>
      <c r="I3037" s="14" t="n">
        <v>12.5</v>
      </c>
      <c r="J3037" s="23" t="n">
        <f aca="false">IF(AND(E3037="Priority",ISNUMBER('Cost model'!N168)),'Cost model'!N168,'Cost model'!M168)</f>
        <v>13.5</v>
      </c>
      <c r="K3037" s="14" t="n">
        <f aca="false">J3037-H3037</f>
        <v>-0.449999999999999</v>
      </c>
      <c r="L3037" s="14" t="n">
        <f aca="false">G3037-H3037</f>
        <v>-1.45</v>
      </c>
    </row>
    <row r="3038" customFormat="false" ht="15" hidden="false" customHeight="false" outlineLevel="0" collapsed="false">
      <c r="A3038" s="2" t="s">
        <v>174</v>
      </c>
      <c r="B3038" s="2" t="s">
        <v>174</v>
      </c>
      <c r="C3038" s="2" t="s">
        <v>47</v>
      </c>
      <c r="D3038" s="2" t="s">
        <v>14</v>
      </c>
      <c r="E3038" s="2" t="s">
        <v>74</v>
      </c>
      <c r="F3038" s="2" t="s">
        <v>977</v>
      </c>
      <c r="G3038" s="14" t="n">
        <v>45</v>
      </c>
      <c r="H3038" s="14" t="n">
        <v>422.21</v>
      </c>
      <c r="I3038" s="14" t="n">
        <v>25</v>
      </c>
      <c r="J3038" s="23" t="n">
        <f aca="false">IF(AND(E3038="Priority",ISNUMBER('Cost model'!N176)),'Cost model'!N176,'Cost model'!M176)</f>
        <v>95</v>
      </c>
      <c r="K3038" s="14" t="n">
        <f aca="false">J3038-H3038</f>
        <v>-327.21</v>
      </c>
      <c r="L3038" s="14" t="n">
        <f aca="false">G3038-H3038</f>
        <v>-377.21</v>
      </c>
    </row>
    <row r="3039" customFormat="false" ht="15" hidden="false" customHeight="false" outlineLevel="0" collapsed="false">
      <c r="A3039" s="2" t="s">
        <v>174</v>
      </c>
      <c r="B3039" s="2" t="s">
        <v>174</v>
      </c>
      <c r="C3039" s="2" t="s">
        <v>49</v>
      </c>
      <c r="D3039" s="2" t="s">
        <v>10</v>
      </c>
      <c r="E3039" s="2" t="s">
        <v>74</v>
      </c>
      <c r="F3039" s="2" t="s">
        <v>977</v>
      </c>
      <c r="G3039" s="14" t="n">
        <v>17.5</v>
      </c>
      <c r="H3039" s="14" t="n">
        <v>14.41</v>
      </c>
      <c r="I3039" s="14" t="n">
        <v>17.5</v>
      </c>
      <c r="J3039" s="23" t="n">
        <f aca="false">IF(AND(E3039="Priority",ISNUMBER('Cost model'!N169)),'Cost model'!N169,'Cost model'!M169)</f>
        <v>18.5</v>
      </c>
      <c r="K3039" s="14" t="n">
        <f aca="false">J3039-H3039</f>
        <v>4.09</v>
      </c>
      <c r="L3039" s="14" t="n">
        <f aca="false">G3039-H3039</f>
        <v>3.09</v>
      </c>
    </row>
    <row r="3040" customFormat="false" ht="15" hidden="false" customHeight="false" outlineLevel="0" collapsed="false">
      <c r="A3040" s="2" t="s">
        <v>174</v>
      </c>
      <c r="B3040" s="2" t="s">
        <v>174</v>
      </c>
      <c r="C3040" s="2" t="s">
        <v>48</v>
      </c>
      <c r="D3040" s="2" t="s">
        <v>12</v>
      </c>
      <c r="E3040" s="2" t="s">
        <v>74</v>
      </c>
      <c r="F3040" s="2" t="s">
        <v>977</v>
      </c>
      <c r="G3040" s="14" t="n">
        <v>24.5</v>
      </c>
      <c r="H3040" s="14" t="n">
        <v>25.63</v>
      </c>
      <c r="I3040" s="14" t="n">
        <v>12.5</v>
      </c>
      <c r="J3040" s="23" t="n">
        <f aca="false">IF(AND(E3040="Priority",ISNUMBER('Cost model'!N171)),'Cost model'!N171,'Cost model'!M171)</f>
        <v>40</v>
      </c>
      <c r="K3040" s="14" t="n">
        <f aca="false">J3040-H3040</f>
        <v>14.37</v>
      </c>
      <c r="L3040" s="14" t="n">
        <f aca="false">G3040-H3040</f>
        <v>-1.13</v>
      </c>
    </row>
    <row r="3041" customFormat="false" ht="15" hidden="false" customHeight="false" outlineLevel="0" collapsed="false">
      <c r="A3041" s="2" t="s">
        <v>174</v>
      </c>
      <c r="B3041" s="2" t="s">
        <v>174</v>
      </c>
      <c r="C3041" s="2" t="s">
        <v>47</v>
      </c>
      <c r="D3041" s="2" t="s">
        <v>12</v>
      </c>
      <c r="E3041" s="2" t="s">
        <v>74</v>
      </c>
      <c r="F3041" s="2" t="s">
        <v>977</v>
      </c>
      <c r="G3041" s="14" t="n">
        <v>9.5</v>
      </c>
      <c r="H3041" s="14" t="n">
        <v>28.55</v>
      </c>
      <c r="I3041" s="14" t="n">
        <v>9.5</v>
      </c>
      <c r="J3041" s="23" t="n">
        <f aca="false">IF(AND(E3041="Priority",ISNUMBER('Cost model'!N170)),'Cost model'!N170,'Cost model'!M170)</f>
        <v>25.5</v>
      </c>
      <c r="K3041" s="14" t="n">
        <f aca="false">J3041-H3041</f>
        <v>-3.05</v>
      </c>
      <c r="L3041" s="14" t="n">
        <f aca="false">G3041-H3041</f>
        <v>-19.05</v>
      </c>
    </row>
    <row r="3042" customFormat="false" ht="15" hidden="false" customHeight="false" outlineLevel="0" collapsed="false">
      <c r="A3042" s="2" t="s">
        <v>174</v>
      </c>
      <c r="B3042" s="2" t="s">
        <v>174</v>
      </c>
      <c r="C3042" s="2" t="s">
        <v>47</v>
      </c>
      <c r="D3042" s="2" t="s">
        <v>12</v>
      </c>
      <c r="E3042" s="2" t="s">
        <v>74</v>
      </c>
      <c r="F3042" s="2" t="s">
        <v>977</v>
      </c>
      <c r="G3042" s="14" t="n">
        <v>9.5</v>
      </c>
      <c r="H3042" s="14" t="n">
        <v>10.78</v>
      </c>
      <c r="I3042" s="14" t="n">
        <v>9.5</v>
      </c>
      <c r="J3042" s="23" t="n">
        <f aca="false">IF(AND(E3042="Priority",ISNUMBER('Cost model'!N170)),'Cost model'!N170,'Cost model'!M170)</f>
        <v>25.5</v>
      </c>
      <c r="K3042" s="14" t="n">
        <f aca="false">J3042-H3042</f>
        <v>14.72</v>
      </c>
      <c r="L3042" s="14" t="n">
        <f aca="false">G3042-H3042</f>
        <v>-1.28</v>
      </c>
    </row>
    <row r="3043" customFormat="false" ht="15" hidden="false" customHeight="false" outlineLevel="0" collapsed="false">
      <c r="A3043" s="2" t="s">
        <v>174</v>
      </c>
      <c r="B3043" s="2" t="s">
        <v>174</v>
      </c>
      <c r="C3043" s="2" t="s">
        <v>47</v>
      </c>
      <c r="D3043" s="2" t="s">
        <v>12</v>
      </c>
      <c r="E3043" s="2" t="s">
        <v>74</v>
      </c>
      <c r="F3043" s="2" t="s">
        <v>977</v>
      </c>
      <c r="G3043" s="14" t="n">
        <v>19</v>
      </c>
      <c r="H3043" s="14" t="n">
        <v>27.42</v>
      </c>
      <c r="I3043" s="14" t="n">
        <v>9.5</v>
      </c>
      <c r="J3043" s="23" t="n">
        <f aca="false">IF(AND(E3043="Priority",ISNUMBER('Cost model'!N170)),'Cost model'!N170,'Cost model'!M170)</f>
        <v>25.5</v>
      </c>
      <c r="K3043" s="14" t="n">
        <f aca="false">J3043-H3043</f>
        <v>-1.92</v>
      </c>
      <c r="L3043" s="14" t="n">
        <f aca="false">G3043-H3043</f>
        <v>-8.42</v>
      </c>
    </row>
    <row r="3044" customFormat="false" ht="15" hidden="false" customHeight="false" outlineLevel="0" collapsed="false">
      <c r="A3044" s="2" t="s">
        <v>174</v>
      </c>
      <c r="B3044" s="2" t="s">
        <v>174</v>
      </c>
      <c r="C3044" s="2" t="s">
        <v>48</v>
      </c>
      <c r="D3044" s="2" t="s">
        <v>12</v>
      </c>
      <c r="E3044" s="2" t="s">
        <v>74</v>
      </c>
      <c r="F3044" s="2" t="s">
        <v>977</v>
      </c>
      <c r="G3044" s="14" t="n">
        <v>12.5</v>
      </c>
      <c r="H3044" s="14" t="n">
        <v>10.39</v>
      </c>
      <c r="I3044" s="14" t="n">
        <v>12.5</v>
      </c>
      <c r="J3044" s="23" t="n">
        <f aca="false">IF(AND(E3044="Priority",ISNUMBER('Cost model'!N171)),'Cost model'!N171,'Cost model'!M171)</f>
        <v>40</v>
      </c>
      <c r="K3044" s="14" t="n">
        <f aca="false">J3044-H3044</f>
        <v>29.61</v>
      </c>
      <c r="L3044" s="14" t="n">
        <f aca="false">G3044-H3044</f>
        <v>2.11</v>
      </c>
    </row>
    <row r="3045" customFormat="false" ht="15" hidden="false" customHeight="false" outlineLevel="0" collapsed="false">
      <c r="A3045" s="2" t="s">
        <v>124</v>
      </c>
      <c r="B3045" s="2" t="s">
        <v>124</v>
      </c>
      <c r="C3045" s="2" t="s">
        <v>47</v>
      </c>
      <c r="D3045" s="2" t="s">
        <v>13</v>
      </c>
      <c r="E3045" s="2" t="s">
        <v>74</v>
      </c>
      <c r="F3045" s="2" t="s">
        <v>977</v>
      </c>
      <c r="G3045" s="14" t="n">
        <v>25</v>
      </c>
      <c r="H3045" s="14" t="n">
        <v>59.98</v>
      </c>
      <c r="I3045" s="14" t="n">
        <v>19</v>
      </c>
      <c r="J3045" s="23" t="n">
        <f aca="false">IF(AND(E3045="Priority",ISNUMBER('Cost model'!N323)),'Cost model'!N323,'Cost model'!M323)</f>
        <v>60</v>
      </c>
      <c r="K3045" s="14" t="n">
        <f aca="false">J3045-H3045</f>
        <v>0.0200000000000031</v>
      </c>
      <c r="L3045" s="14" t="n">
        <f aca="false">G3045-H3045</f>
        <v>-34.98</v>
      </c>
    </row>
    <row r="3046" customFormat="false" ht="15" hidden="false" customHeight="false" outlineLevel="0" collapsed="false">
      <c r="A3046" s="2" t="s">
        <v>221</v>
      </c>
      <c r="B3046" s="2" t="s">
        <v>221</v>
      </c>
      <c r="C3046" s="2" t="s">
        <v>49</v>
      </c>
      <c r="D3046" s="2" t="s">
        <v>12</v>
      </c>
      <c r="E3046" s="2" t="s">
        <v>74</v>
      </c>
      <c r="F3046" s="2" t="s">
        <v>977</v>
      </c>
      <c r="G3046" s="14" t="n">
        <v>19.5</v>
      </c>
      <c r="H3046" s="14" t="n">
        <v>77.92</v>
      </c>
      <c r="I3046" s="14" t="n">
        <v>19.5</v>
      </c>
      <c r="J3046" s="23" t="n">
        <f aca="false">IF(AND(E3046="Priority",ISNUMBER('Cost model'!N742)),'Cost model'!N742,'Cost model'!M742)</f>
        <v>60</v>
      </c>
      <c r="K3046" s="14" t="n">
        <f aca="false">J3046-H3046</f>
        <v>-17.92</v>
      </c>
      <c r="L3046" s="14" t="n">
        <f aca="false">G3046-H3046</f>
        <v>-58.42</v>
      </c>
    </row>
    <row r="3047" customFormat="false" ht="15" hidden="false" customHeight="false" outlineLevel="0" collapsed="false">
      <c r="A3047" s="2" t="s">
        <v>174</v>
      </c>
      <c r="B3047" s="2" t="s">
        <v>174</v>
      </c>
      <c r="C3047" s="2" t="s">
        <v>49</v>
      </c>
      <c r="D3047" s="2" t="s">
        <v>13</v>
      </c>
      <c r="E3047" s="2" t="s">
        <v>74</v>
      </c>
      <c r="F3047" s="2" t="s">
        <v>977</v>
      </c>
      <c r="G3047" s="14" t="n">
        <v>50</v>
      </c>
      <c r="H3047" s="14" t="n">
        <v>78.74</v>
      </c>
      <c r="I3047" s="14" t="n">
        <v>50</v>
      </c>
      <c r="J3047" s="23" t="n">
        <f aca="false">IF(AND(E3047="Priority",ISNUMBER('Cost model'!N175)),'Cost model'!N175,'Cost model'!M175)</f>
        <v>75</v>
      </c>
      <c r="K3047" s="14" t="n">
        <f aca="false">J3047-H3047</f>
        <v>-3.74</v>
      </c>
      <c r="L3047" s="14" t="n">
        <f aca="false">G3047-H3047</f>
        <v>-28.74</v>
      </c>
    </row>
    <row r="3048" customFormat="false" ht="15" hidden="false" customHeight="false" outlineLevel="0" collapsed="false">
      <c r="A3048" s="2" t="s">
        <v>142</v>
      </c>
      <c r="B3048" s="2" t="s">
        <v>142</v>
      </c>
      <c r="C3048" s="2" t="s">
        <v>47</v>
      </c>
      <c r="D3048" s="2" t="s">
        <v>10</v>
      </c>
      <c r="E3048" s="2" t="s">
        <v>74</v>
      </c>
      <c r="F3048" s="2" t="s">
        <v>977</v>
      </c>
      <c r="G3048" s="14" t="n">
        <v>9.5</v>
      </c>
      <c r="H3048" s="14" t="n">
        <v>7.14</v>
      </c>
      <c r="I3048" s="14" t="n">
        <v>9.5</v>
      </c>
      <c r="J3048" s="23" t="n">
        <f aca="false">IF(AND(E3048="Priority",ISNUMBER('Cost model'!N632)),'Cost model'!N632,'Cost model'!M632)</f>
        <v>9.5</v>
      </c>
      <c r="K3048" s="14" t="n">
        <f aca="false">J3048-H3048</f>
        <v>2.36</v>
      </c>
      <c r="L3048" s="14" t="n">
        <f aca="false">G3048-H3048</f>
        <v>2.36</v>
      </c>
    </row>
    <row r="3049" customFormat="false" ht="15" hidden="false" customHeight="false" outlineLevel="0" collapsed="false">
      <c r="A3049" s="2" t="s">
        <v>174</v>
      </c>
      <c r="B3049" s="2" t="s">
        <v>174</v>
      </c>
      <c r="C3049" s="2" t="s">
        <v>49</v>
      </c>
      <c r="D3049" s="2" t="s">
        <v>12</v>
      </c>
      <c r="E3049" s="2" t="s">
        <v>74</v>
      </c>
      <c r="F3049" s="2" t="s">
        <v>977</v>
      </c>
      <c r="G3049" s="14" t="n">
        <v>19.5</v>
      </c>
      <c r="H3049" s="14" t="n">
        <v>56.08</v>
      </c>
      <c r="I3049" s="14" t="n">
        <v>19.5</v>
      </c>
      <c r="J3049" s="23" t="n">
        <f aca="false">IF(AND(E3049="Priority",ISNUMBER('Cost model'!N172)),'Cost model'!N172,'Cost model'!M172)</f>
        <v>45</v>
      </c>
      <c r="K3049" s="14" t="n">
        <f aca="false">J3049-H3049</f>
        <v>-11.08</v>
      </c>
      <c r="L3049" s="14" t="n">
        <f aca="false">G3049-H3049</f>
        <v>-36.58</v>
      </c>
    </row>
    <row r="3050" customFormat="false" ht="15" hidden="false" customHeight="false" outlineLevel="0" collapsed="false">
      <c r="A3050" s="2" t="s">
        <v>158</v>
      </c>
      <c r="B3050" s="2" t="s">
        <v>158</v>
      </c>
      <c r="C3050" s="2" t="s">
        <v>47</v>
      </c>
      <c r="D3050" s="2" t="s">
        <v>10</v>
      </c>
      <c r="E3050" s="2" t="s">
        <v>74</v>
      </c>
      <c r="F3050" s="2" t="s">
        <v>977</v>
      </c>
      <c r="G3050" s="14" t="n">
        <v>9.5</v>
      </c>
      <c r="H3050" s="14" t="n">
        <v>8.12</v>
      </c>
      <c r="I3050" s="14" t="n">
        <v>9.5</v>
      </c>
      <c r="J3050" s="23" t="n">
        <f aca="false">IF(AND(E3050="Priority",ISNUMBER('Cost model'!N422)),'Cost model'!N422,'Cost model'!M422)</f>
        <v>8.5</v>
      </c>
      <c r="K3050" s="14" t="n">
        <f aca="false">J3050-H3050</f>
        <v>0.380000000000001</v>
      </c>
      <c r="L3050" s="14" t="n">
        <f aca="false">G3050-H3050</f>
        <v>1.38</v>
      </c>
    </row>
    <row r="3051" customFormat="false" ht="15" hidden="false" customHeight="false" outlineLevel="0" collapsed="false">
      <c r="A3051" s="2" t="s">
        <v>142</v>
      </c>
      <c r="B3051" s="2" t="s">
        <v>142</v>
      </c>
      <c r="C3051" s="2" t="s">
        <v>49</v>
      </c>
      <c r="D3051" s="2" t="s">
        <v>12</v>
      </c>
      <c r="E3051" s="2" t="s">
        <v>74</v>
      </c>
      <c r="F3051" s="2" t="s">
        <v>977</v>
      </c>
      <c r="G3051" s="14" t="n">
        <v>19.5</v>
      </c>
      <c r="H3051" s="14" t="n">
        <v>51.79</v>
      </c>
      <c r="I3051" s="14" t="n">
        <v>19.5</v>
      </c>
      <c r="J3051" s="23" t="n">
        <f aca="false">IF(AND(E3051="Priority",ISNUMBER('Cost model'!N637)),'Cost model'!N637,'Cost model'!M637)</f>
        <v>45</v>
      </c>
      <c r="K3051" s="14" t="n">
        <f aca="false">J3051-H3051</f>
        <v>-6.79</v>
      </c>
      <c r="L3051" s="14" t="n">
        <f aca="false">G3051-H3051</f>
        <v>-32.29</v>
      </c>
    </row>
    <row r="3052" customFormat="false" ht="15" hidden="false" customHeight="false" outlineLevel="0" collapsed="false">
      <c r="A3052" s="2" t="s">
        <v>174</v>
      </c>
      <c r="B3052" s="2" t="s">
        <v>174</v>
      </c>
      <c r="C3052" s="2" t="s">
        <v>47</v>
      </c>
      <c r="D3052" s="2" t="s">
        <v>12</v>
      </c>
      <c r="E3052" s="2" t="s">
        <v>74</v>
      </c>
      <c r="F3052" s="2" t="s">
        <v>977</v>
      </c>
      <c r="G3052" s="14" t="n">
        <v>9.5</v>
      </c>
      <c r="H3052" s="14" t="n">
        <v>24.81</v>
      </c>
      <c r="I3052" s="14" t="n">
        <v>9.5</v>
      </c>
      <c r="J3052" s="23" t="n">
        <f aca="false">IF(AND(E3052="Priority",ISNUMBER('Cost model'!N170)),'Cost model'!N170,'Cost model'!M170)</f>
        <v>25.5</v>
      </c>
      <c r="K3052" s="14" t="n">
        <f aca="false">J3052-H3052</f>
        <v>0.690000000000001</v>
      </c>
      <c r="L3052" s="14" t="n">
        <f aca="false">G3052-H3052</f>
        <v>-15.31</v>
      </c>
    </row>
    <row r="3053" customFormat="false" ht="15" hidden="false" customHeight="false" outlineLevel="0" collapsed="false">
      <c r="A3053" s="2" t="s">
        <v>123</v>
      </c>
      <c r="B3053" s="2" t="s">
        <v>142</v>
      </c>
      <c r="C3053" s="2" t="s">
        <v>47</v>
      </c>
      <c r="D3053" s="2" t="s">
        <v>12</v>
      </c>
      <c r="E3053" s="2" t="s">
        <v>74</v>
      </c>
      <c r="F3053" s="2" t="s">
        <v>976</v>
      </c>
      <c r="G3053" s="14" t="n">
        <v>19.5</v>
      </c>
      <c r="H3053" s="14" t="n">
        <v>24.42</v>
      </c>
      <c r="I3053" s="14" t="n">
        <v>19.5</v>
      </c>
      <c r="J3053" s="23" t="n">
        <f aca="false">IF(AND(E3053="Priority",ISNUMBER('Cost model'!N20)),'Cost model'!N20,'Cost model'!M20)</f>
        <v>35</v>
      </c>
      <c r="K3053" s="14" t="n">
        <f aca="false">J3053-H3053</f>
        <v>10.58</v>
      </c>
      <c r="L3053" s="14" t="n">
        <f aca="false">G3053-H3053</f>
        <v>-4.92</v>
      </c>
    </row>
    <row r="3054" customFormat="false" ht="15" hidden="false" customHeight="false" outlineLevel="0" collapsed="false">
      <c r="A3054" s="2" t="s">
        <v>174</v>
      </c>
      <c r="B3054" s="2" t="s">
        <v>174</v>
      </c>
      <c r="C3054" s="2" t="s">
        <v>47</v>
      </c>
      <c r="D3054" s="2" t="s">
        <v>12</v>
      </c>
      <c r="E3054" s="2" t="s">
        <v>74</v>
      </c>
      <c r="F3054" s="2" t="s">
        <v>977</v>
      </c>
      <c r="G3054" s="14" t="n">
        <v>19</v>
      </c>
      <c r="H3054" s="14" t="n">
        <v>25.7</v>
      </c>
      <c r="I3054" s="14" t="n">
        <v>9.5</v>
      </c>
      <c r="J3054" s="23" t="n">
        <f aca="false">IF(AND(E3054="Priority",ISNUMBER('Cost model'!N170)),'Cost model'!N170,'Cost model'!M170)</f>
        <v>25.5</v>
      </c>
      <c r="K3054" s="14" t="n">
        <f aca="false">J3054-H3054</f>
        <v>-0.199999999999999</v>
      </c>
      <c r="L3054" s="14" t="n">
        <f aca="false">G3054-H3054</f>
        <v>-6.7</v>
      </c>
    </row>
    <row r="3055" customFormat="false" ht="15" hidden="false" customHeight="false" outlineLevel="0" collapsed="false">
      <c r="A3055" s="2" t="s">
        <v>124</v>
      </c>
      <c r="B3055" s="2" t="s">
        <v>124</v>
      </c>
      <c r="C3055" s="2" t="s">
        <v>49</v>
      </c>
      <c r="D3055" s="2" t="s">
        <v>10</v>
      </c>
      <c r="E3055" s="2" t="s">
        <v>74</v>
      </c>
      <c r="F3055" s="2" t="s">
        <v>977</v>
      </c>
      <c r="G3055" s="14" t="n">
        <v>9.5</v>
      </c>
      <c r="H3055" s="14" t="n">
        <v>16.38</v>
      </c>
      <c r="I3055" s="14" t="n">
        <v>17.5</v>
      </c>
      <c r="J3055" s="23" t="n">
        <f aca="false">IF(AND(E3055="Priority",ISNUMBER('Cost model'!N319)),'Cost model'!N319,'Cost model'!M319)</f>
        <v>16.5</v>
      </c>
      <c r="K3055" s="14" t="n">
        <f aca="false">J3055-H3055</f>
        <v>0.120000000000001</v>
      </c>
      <c r="L3055" s="14" t="n">
        <f aca="false">G3055-H3055</f>
        <v>-6.88</v>
      </c>
    </row>
    <row r="3056" customFormat="false" ht="15" hidden="false" customHeight="false" outlineLevel="0" collapsed="false">
      <c r="A3056" s="2" t="s">
        <v>142</v>
      </c>
      <c r="B3056" s="2" t="s">
        <v>142</v>
      </c>
      <c r="C3056" s="2" t="s">
        <v>47</v>
      </c>
      <c r="D3056" s="2" t="s">
        <v>12</v>
      </c>
      <c r="E3056" s="2" t="s">
        <v>74</v>
      </c>
      <c r="F3056" s="2" t="s">
        <v>977</v>
      </c>
      <c r="G3056" s="14" t="n">
        <v>9.5</v>
      </c>
      <c r="H3056" s="14" t="n">
        <v>41</v>
      </c>
      <c r="I3056" s="14" t="n">
        <v>9.5</v>
      </c>
      <c r="J3056" s="23" t="n">
        <f aca="false">IF(AND(E3056="Priority",ISNUMBER('Cost model'!N635)),'Cost model'!N635,'Cost model'!M635)</f>
        <v>30.5</v>
      </c>
      <c r="K3056" s="14" t="n">
        <f aca="false">J3056-H3056</f>
        <v>-10.5</v>
      </c>
      <c r="L3056" s="14" t="n">
        <f aca="false">G3056-H3056</f>
        <v>-31.5</v>
      </c>
    </row>
    <row r="3057" customFormat="false" ht="15" hidden="false" customHeight="false" outlineLevel="0" collapsed="false">
      <c r="A3057" s="2" t="s">
        <v>124</v>
      </c>
      <c r="B3057" s="2" t="s">
        <v>124</v>
      </c>
      <c r="C3057" s="2" t="s">
        <v>47</v>
      </c>
      <c r="D3057" s="2" t="s">
        <v>10</v>
      </c>
      <c r="E3057" s="2" t="s">
        <v>83</v>
      </c>
      <c r="F3057" s="2" t="s">
        <v>977</v>
      </c>
      <c r="G3057" s="14" t="n">
        <v>14.5</v>
      </c>
      <c r="H3057" s="14" t="n">
        <v>20.13</v>
      </c>
      <c r="I3057" s="14" t="n">
        <v>14.5</v>
      </c>
      <c r="J3057" s="23" t="n">
        <f aca="false">IF(AND(E3057="Priority",ISNUMBER('Cost model'!N317)),'Cost model'!N317,'Cost model'!M317)</f>
        <v>15.5</v>
      </c>
      <c r="K3057" s="14" t="n">
        <f aca="false">J3057-H3057</f>
        <v>-4.63</v>
      </c>
      <c r="L3057" s="14" t="n">
        <f aca="false">G3057-H3057</f>
        <v>-5.63</v>
      </c>
    </row>
    <row r="3058" customFormat="false" ht="15" hidden="false" customHeight="false" outlineLevel="0" collapsed="false">
      <c r="A3058" s="2" t="s">
        <v>142</v>
      </c>
      <c r="B3058" s="2" t="s">
        <v>174</v>
      </c>
      <c r="C3058" s="2" t="s">
        <v>48</v>
      </c>
      <c r="D3058" s="2" t="s">
        <v>12</v>
      </c>
      <c r="E3058" s="2" t="s">
        <v>83</v>
      </c>
      <c r="F3058" s="2" t="s">
        <v>976</v>
      </c>
      <c r="G3058" s="14" t="n">
        <v>24.5</v>
      </c>
      <c r="H3058" s="14" t="n">
        <v>51.71</v>
      </c>
      <c r="I3058" s="14" t="n">
        <v>24.5</v>
      </c>
      <c r="J3058" s="23" t="n">
        <f aca="false">IF(AND(E3058="Priority",ISNUMBER('Cost model'!N696)),'Cost model'!N696,'Cost model'!M696)</f>
        <v>60</v>
      </c>
      <c r="K3058" s="14" t="n">
        <f aca="false">J3058-H3058</f>
        <v>8.29</v>
      </c>
      <c r="L3058" s="14" t="n">
        <f aca="false">G3058-H3058</f>
        <v>-27.21</v>
      </c>
    </row>
    <row r="3059" customFormat="false" ht="15" hidden="false" customHeight="false" outlineLevel="0" collapsed="false">
      <c r="A3059" s="2" t="s">
        <v>124</v>
      </c>
      <c r="B3059" s="2" t="s">
        <v>158</v>
      </c>
      <c r="C3059" s="2" t="s">
        <v>47</v>
      </c>
      <c r="D3059" s="2" t="s">
        <v>14</v>
      </c>
      <c r="E3059" s="2" t="s">
        <v>74</v>
      </c>
      <c r="F3059" s="2" t="s">
        <v>976</v>
      </c>
      <c r="G3059" s="14" t="n">
        <v>25</v>
      </c>
      <c r="H3059" s="14" t="n">
        <v>81.6</v>
      </c>
      <c r="I3059" s="14" t="n">
        <v>85</v>
      </c>
      <c r="J3059" s="23" t="n">
        <f aca="false">IF(AND(E3059="Priority",ISNUMBER('Cost model'!N356)),'Cost model'!N356,'Cost model'!M356)</f>
        <v>125</v>
      </c>
      <c r="K3059" s="14" t="n">
        <f aca="false">J3059-H3059</f>
        <v>43.4</v>
      </c>
      <c r="L3059" s="14" t="n">
        <f aca="false">G3059-H3059</f>
        <v>-56.6</v>
      </c>
    </row>
    <row r="3060" customFormat="false" ht="15" hidden="false" customHeight="false" outlineLevel="0" collapsed="false">
      <c r="A3060" s="2" t="s">
        <v>221</v>
      </c>
      <c r="B3060" s="2" t="s">
        <v>221</v>
      </c>
      <c r="C3060" s="2" t="s">
        <v>49</v>
      </c>
      <c r="D3060" s="2" t="s">
        <v>10</v>
      </c>
      <c r="E3060" s="2" t="s">
        <v>74</v>
      </c>
      <c r="F3060" s="2" t="s">
        <v>977</v>
      </c>
      <c r="G3060" s="14" t="n">
        <v>17.5</v>
      </c>
      <c r="H3060" s="14" t="n">
        <v>12.35</v>
      </c>
      <c r="I3060" s="14" t="n">
        <v>17.5</v>
      </c>
      <c r="J3060" s="23" t="n">
        <f aca="false">IF(AND(E3060="Priority",ISNUMBER('Cost model'!N739)),'Cost model'!N739,'Cost model'!M739)</f>
        <v>17.5</v>
      </c>
      <c r="K3060" s="14" t="n">
        <f aca="false">J3060-H3060</f>
        <v>5.15</v>
      </c>
      <c r="L3060" s="14" t="n">
        <f aca="false">G3060-H3060</f>
        <v>5.15</v>
      </c>
    </row>
    <row r="3061" customFormat="false" ht="15" hidden="false" customHeight="false" outlineLevel="0" collapsed="false">
      <c r="A3061" s="2" t="s">
        <v>174</v>
      </c>
      <c r="B3061" s="2" t="s">
        <v>174</v>
      </c>
      <c r="C3061" s="2" t="s">
        <v>47</v>
      </c>
      <c r="D3061" s="2" t="s">
        <v>10</v>
      </c>
      <c r="E3061" s="2" t="s">
        <v>74</v>
      </c>
      <c r="F3061" s="2" t="s">
        <v>977</v>
      </c>
      <c r="G3061" s="14" t="n">
        <v>9.5</v>
      </c>
      <c r="H3061" s="14" t="n">
        <v>6.45</v>
      </c>
      <c r="I3061" s="14" t="n">
        <v>9.5</v>
      </c>
      <c r="J3061" s="23" t="n">
        <f aca="false">IF(AND(E3061="Priority",ISNUMBER('Cost model'!N167)),'Cost model'!N167,'Cost model'!M167)</f>
        <v>8.5</v>
      </c>
      <c r="K3061" s="14" t="n">
        <f aca="false">J3061-H3061</f>
        <v>2.05</v>
      </c>
      <c r="L3061" s="14" t="n">
        <f aca="false">G3061-H3061</f>
        <v>3.05</v>
      </c>
    </row>
    <row r="3062" customFormat="false" ht="15" hidden="false" customHeight="false" outlineLevel="0" collapsed="false">
      <c r="A3062" s="2" t="s">
        <v>221</v>
      </c>
      <c r="B3062" s="2" t="s">
        <v>142</v>
      </c>
      <c r="C3062" s="2" t="s">
        <v>47</v>
      </c>
      <c r="D3062" s="2" t="s">
        <v>12</v>
      </c>
      <c r="E3062" s="2" t="s">
        <v>74</v>
      </c>
      <c r="F3062" s="2" t="s">
        <v>976</v>
      </c>
      <c r="G3062" s="14" t="n">
        <v>9.5</v>
      </c>
      <c r="H3062" s="14" t="n">
        <v>88.91</v>
      </c>
      <c r="I3062" s="14" t="n">
        <v>24.5</v>
      </c>
      <c r="J3062" s="23" t="n">
        <f aca="false">IF(AND(E3062="Priority",ISNUMBER('Cost model'!N770)),'Cost model'!N770,'Cost model'!M770)</f>
        <v>55</v>
      </c>
      <c r="K3062" s="14" t="n">
        <f aca="false">J3062-H3062</f>
        <v>-33.91</v>
      </c>
      <c r="L3062" s="14" t="n">
        <f aca="false">G3062-H3062</f>
        <v>-79.41</v>
      </c>
    </row>
    <row r="3063" customFormat="false" ht="15" hidden="false" customHeight="false" outlineLevel="0" collapsed="false">
      <c r="A3063" s="2" t="s">
        <v>142</v>
      </c>
      <c r="B3063" s="2" t="s">
        <v>142</v>
      </c>
      <c r="C3063" s="2" t="s">
        <v>47</v>
      </c>
      <c r="D3063" s="2" t="s">
        <v>10</v>
      </c>
      <c r="E3063" s="2" t="s">
        <v>74</v>
      </c>
      <c r="F3063" s="2" t="s">
        <v>977</v>
      </c>
      <c r="G3063" s="14" t="n">
        <v>19.5</v>
      </c>
      <c r="H3063" s="14" t="n">
        <v>7.14</v>
      </c>
      <c r="I3063" s="14" t="n">
        <v>9.5</v>
      </c>
      <c r="J3063" s="23" t="n">
        <f aca="false">IF(AND(E3063="Priority",ISNUMBER('Cost model'!N632)),'Cost model'!N632,'Cost model'!M632)</f>
        <v>9.5</v>
      </c>
      <c r="K3063" s="14" t="n">
        <f aca="false">J3063-H3063</f>
        <v>2.36</v>
      </c>
      <c r="L3063" s="14" t="n">
        <f aca="false">G3063-H3063</f>
        <v>12.36</v>
      </c>
    </row>
    <row r="3064" customFormat="false" ht="15" hidden="false" customHeight="false" outlineLevel="0" collapsed="false">
      <c r="A3064" s="2" t="s">
        <v>124</v>
      </c>
      <c r="B3064" s="2" t="s">
        <v>124</v>
      </c>
      <c r="C3064" s="2" t="s">
        <v>48</v>
      </c>
      <c r="D3064" s="2" t="s">
        <v>10</v>
      </c>
      <c r="E3064" s="2" t="s">
        <v>74</v>
      </c>
      <c r="F3064" s="2" t="s">
        <v>977</v>
      </c>
      <c r="G3064" s="14" t="n">
        <v>12.5</v>
      </c>
      <c r="H3064" s="14" t="n">
        <v>20.13</v>
      </c>
      <c r="I3064" s="14" t="n">
        <v>12.5</v>
      </c>
      <c r="J3064" s="23" t="n">
        <f aca="false">IF(AND(E3064="Priority",ISNUMBER('Cost model'!N318)),'Cost model'!N318,'Cost model'!M318)</f>
        <v>14.5</v>
      </c>
      <c r="K3064" s="14" t="n">
        <f aca="false">J3064-H3064</f>
        <v>-5.63</v>
      </c>
      <c r="L3064" s="14" t="n">
        <f aca="false">G3064-H3064</f>
        <v>-7.63</v>
      </c>
    </row>
    <row r="3065" customFormat="false" ht="15" hidden="false" customHeight="false" outlineLevel="0" collapsed="false">
      <c r="A3065" s="2" t="s">
        <v>124</v>
      </c>
      <c r="B3065" s="2" t="s">
        <v>124</v>
      </c>
      <c r="C3065" s="2" t="s">
        <v>47</v>
      </c>
      <c r="D3065" s="2" t="s">
        <v>12</v>
      </c>
      <c r="E3065" s="2" t="s">
        <v>74</v>
      </c>
      <c r="F3065" s="2" t="s">
        <v>977</v>
      </c>
      <c r="G3065" s="14" t="n">
        <v>9.5</v>
      </c>
      <c r="H3065" s="14" t="n">
        <v>41.15</v>
      </c>
      <c r="I3065" s="14" t="n">
        <v>9.5</v>
      </c>
      <c r="J3065" s="23" t="n">
        <f aca="false">IF(AND(E3065="Priority",ISNUMBER('Cost model'!N320)),'Cost model'!N320,'Cost model'!M320)</f>
        <v>24.5</v>
      </c>
      <c r="K3065" s="14" t="n">
        <f aca="false">J3065-H3065</f>
        <v>-16.65</v>
      </c>
      <c r="L3065" s="14" t="n">
        <f aca="false">G3065-H3065</f>
        <v>-31.65</v>
      </c>
    </row>
    <row r="3066" customFormat="false" ht="15" hidden="false" customHeight="false" outlineLevel="0" collapsed="false">
      <c r="A3066" s="2" t="s">
        <v>142</v>
      </c>
      <c r="B3066" s="2" t="s">
        <v>142</v>
      </c>
      <c r="C3066" s="2" t="s">
        <v>49</v>
      </c>
      <c r="D3066" s="2" t="s">
        <v>12</v>
      </c>
      <c r="E3066" s="2" t="s">
        <v>83</v>
      </c>
      <c r="F3066" s="2" t="s">
        <v>977</v>
      </c>
      <c r="G3066" s="14" t="n">
        <v>29.5</v>
      </c>
      <c r="H3066" s="14" t="n">
        <v>67.01</v>
      </c>
      <c r="I3066" s="14" t="n">
        <v>29.5</v>
      </c>
      <c r="J3066" s="23" t="n">
        <f aca="false">IF(AND(E3066="Priority",ISNUMBER('Cost model'!N637)),'Cost model'!N637,'Cost model'!M637)</f>
        <v>60</v>
      </c>
      <c r="K3066" s="14" t="n">
        <f aca="false">J3066-H3066</f>
        <v>-7.01000000000001</v>
      </c>
      <c r="L3066" s="14" t="n">
        <f aca="false">G3066-H3066</f>
        <v>-37.51</v>
      </c>
    </row>
    <row r="3067" customFormat="false" ht="15" hidden="false" customHeight="false" outlineLevel="0" collapsed="false">
      <c r="A3067" s="2" t="s">
        <v>124</v>
      </c>
      <c r="B3067" s="2" t="s">
        <v>124</v>
      </c>
      <c r="C3067" s="2" t="s">
        <v>48</v>
      </c>
      <c r="D3067" s="2" t="s">
        <v>10</v>
      </c>
      <c r="E3067" s="2" t="s">
        <v>74</v>
      </c>
      <c r="F3067" s="2" t="s">
        <v>977</v>
      </c>
      <c r="G3067" s="14" t="n">
        <v>12.5</v>
      </c>
      <c r="H3067" s="14" t="n">
        <v>11.24</v>
      </c>
      <c r="I3067" s="14" t="n">
        <v>12.5</v>
      </c>
      <c r="J3067" s="23" t="n">
        <f aca="false">IF(AND(E3067="Priority",ISNUMBER('Cost model'!N318)),'Cost model'!N318,'Cost model'!M318)</f>
        <v>14.5</v>
      </c>
      <c r="K3067" s="14" t="n">
        <f aca="false">J3067-H3067</f>
        <v>3.26</v>
      </c>
      <c r="L3067" s="14" t="n">
        <f aca="false">G3067-H3067</f>
        <v>1.26</v>
      </c>
    </row>
    <row r="3068" customFormat="false" ht="15" hidden="false" customHeight="false" outlineLevel="0" collapsed="false">
      <c r="A3068" s="2" t="s">
        <v>142</v>
      </c>
      <c r="B3068" s="2" t="s">
        <v>123</v>
      </c>
      <c r="C3068" s="2" t="s">
        <v>47</v>
      </c>
      <c r="D3068" s="2" t="s">
        <v>10</v>
      </c>
      <c r="E3068" s="2" t="s">
        <v>74</v>
      </c>
      <c r="F3068" s="2" t="s">
        <v>976</v>
      </c>
      <c r="G3068" s="14" t="n">
        <v>9.5</v>
      </c>
      <c r="H3068" s="14" t="n">
        <v>22.84</v>
      </c>
      <c r="I3068" s="14" t="n">
        <v>19.5</v>
      </c>
      <c r="J3068" s="23" t="n">
        <f aca="false">IF(AND(E3068="Priority",ISNUMBER('Cost model'!N722)),'Cost model'!N722,'Cost model'!M722)</f>
        <v>12.5</v>
      </c>
      <c r="K3068" s="14" t="n">
        <f aca="false">J3068-H3068</f>
        <v>-10.34</v>
      </c>
      <c r="L3068" s="14" t="n">
        <f aca="false">G3068-H3068</f>
        <v>-13.34</v>
      </c>
    </row>
    <row r="3069" customFormat="false" ht="15" hidden="false" customHeight="false" outlineLevel="0" collapsed="false">
      <c r="A3069" s="2" t="s">
        <v>221</v>
      </c>
      <c r="B3069" s="2" t="s">
        <v>221</v>
      </c>
      <c r="C3069" s="2" t="s">
        <v>47</v>
      </c>
      <c r="D3069" s="2" t="s">
        <v>10</v>
      </c>
      <c r="E3069" s="2" t="s">
        <v>74</v>
      </c>
      <c r="F3069" s="2" t="s">
        <v>977</v>
      </c>
      <c r="G3069" s="14" t="n">
        <v>9.5</v>
      </c>
      <c r="H3069" s="14" t="n">
        <v>6.52</v>
      </c>
      <c r="I3069" s="14" t="n">
        <v>9.5</v>
      </c>
      <c r="J3069" s="23" t="n">
        <f aca="false">IF(AND(E3069="Priority",ISNUMBER('Cost model'!N737)),'Cost model'!N737,'Cost model'!M737)</f>
        <v>8.5</v>
      </c>
      <c r="K3069" s="14" t="n">
        <f aca="false">J3069-H3069</f>
        <v>1.98</v>
      </c>
      <c r="L3069" s="14" t="n">
        <f aca="false">G3069-H3069</f>
        <v>2.98</v>
      </c>
    </row>
    <row r="3070" customFormat="false" ht="15" hidden="false" customHeight="false" outlineLevel="0" collapsed="false">
      <c r="A3070" s="2" t="s">
        <v>174</v>
      </c>
      <c r="B3070" s="2" t="s">
        <v>174</v>
      </c>
      <c r="C3070" s="2" t="s">
        <v>47</v>
      </c>
      <c r="D3070" s="2" t="s">
        <v>10</v>
      </c>
      <c r="E3070" s="2" t="s">
        <v>74</v>
      </c>
      <c r="F3070" s="2" t="s">
        <v>977</v>
      </c>
      <c r="G3070" s="14" t="n">
        <v>9.5</v>
      </c>
      <c r="H3070" s="14" t="n">
        <v>27.53</v>
      </c>
      <c r="I3070" s="14" t="n">
        <v>9.5</v>
      </c>
      <c r="J3070" s="23" t="n">
        <f aca="false">IF(AND(E3070="Priority",ISNUMBER('Cost model'!N167)),'Cost model'!N167,'Cost model'!M167)</f>
        <v>8.5</v>
      </c>
      <c r="K3070" s="14" t="n">
        <f aca="false">J3070-H3070</f>
        <v>-19.03</v>
      </c>
      <c r="L3070" s="14" t="n">
        <f aca="false">G3070-H3070</f>
        <v>-18.03</v>
      </c>
    </row>
    <row r="3071" customFormat="false" ht="15" hidden="false" customHeight="false" outlineLevel="0" collapsed="false">
      <c r="A3071" s="2" t="s">
        <v>174</v>
      </c>
      <c r="B3071" s="2" t="s">
        <v>174</v>
      </c>
      <c r="C3071" s="2" t="s">
        <v>48</v>
      </c>
      <c r="D3071" s="2" t="s">
        <v>12</v>
      </c>
      <c r="E3071" s="2" t="s">
        <v>74</v>
      </c>
      <c r="F3071" s="2" t="s">
        <v>977</v>
      </c>
      <c r="G3071" s="14" t="n">
        <v>17.5</v>
      </c>
      <c r="H3071" s="14" t="n">
        <v>30.32</v>
      </c>
      <c r="I3071" s="14" t="n">
        <v>12.5</v>
      </c>
      <c r="J3071" s="23" t="n">
        <f aca="false">IF(AND(E3071="Priority",ISNUMBER('Cost model'!N171)),'Cost model'!N171,'Cost model'!M171)</f>
        <v>40</v>
      </c>
      <c r="K3071" s="14" t="n">
        <f aca="false">J3071-H3071</f>
        <v>9.68</v>
      </c>
      <c r="L3071" s="14" t="n">
        <f aca="false">G3071-H3071</f>
        <v>-12.82</v>
      </c>
    </row>
    <row r="3072" customFormat="false" ht="15" hidden="false" customHeight="false" outlineLevel="0" collapsed="false">
      <c r="A3072" s="2" t="s">
        <v>221</v>
      </c>
      <c r="B3072" s="2" t="s">
        <v>221</v>
      </c>
      <c r="C3072" s="2" t="s">
        <v>47</v>
      </c>
      <c r="D3072" s="2" t="s">
        <v>12</v>
      </c>
      <c r="E3072" s="2" t="s">
        <v>74</v>
      </c>
      <c r="F3072" s="2" t="s">
        <v>977</v>
      </c>
      <c r="G3072" s="14" t="n">
        <v>9.5</v>
      </c>
      <c r="H3072" s="14" t="n">
        <v>23.53</v>
      </c>
      <c r="I3072" s="14" t="n">
        <v>9.5</v>
      </c>
      <c r="J3072" s="23" t="n">
        <f aca="false">IF(AND(E3072="Priority",ISNUMBER('Cost model'!N740)),'Cost model'!N740,'Cost model'!M740)</f>
        <v>22.5</v>
      </c>
      <c r="K3072" s="14" t="n">
        <f aca="false">J3072-H3072</f>
        <v>-1.03</v>
      </c>
      <c r="L3072" s="14" t="n">
        <f aca="false">G3072-H3072</f>
        <v>-14.03</v>
      </c>
    </row>
    <row r="3073" customFormat="false" ht="15" hidden="false" customHeight="false" outlineLevel="0" collapsed="false">
      <c r="A3073" s="2" t="s">
        <v>205</v>
      </c>
      <c r="B3073" s="2" t="s">
        <v>142</v>
      </c>
      <c r="C3073" s="2" t="s">
        <v>48</v>
      </c>
      <c r="D3073" s="2" t="s">
        <v>10</v>
      </c>
      <c r="E3073" s="2" t="s">
        <v>74</v>
      </c>
      <c r="F3073" s="2" t="s">
        <v>976</v>
      </c>
      <c r="G3073" s="14" t="n">
        <v>14.5</v>
      </c>
      <c r="H3073" s="14" t="n">
        <v>13.24</v>
      </c>
      <c r="I3073" s="14" t="n">
        <v>14.5</v>
      </c>
      <c r="J3073" s="23" t="n">
        <f aca="false">IF(AND(E3073="Priority",ISNUMBER('Cost model'!N543)),'Cost model'!N543,'Cost model'!M543)</f>
        <v>18.5</v>
      </c>
      <c r="K3073" s="14" t="n">
        <f aca="false">J3073-H3073</f>
        <v>5.26</v>
      </c>
      <c r="L3073" s="14" t="n">
        <f aca="false">G3073-H3073</f>
        <v>1.26</v>
      </c>
    </row>
    <row r="3074" customFormat="false" ht="15" hidden="false" customHeight="false" outlineLevel="0" collapsed="false">
      <c r="A3074" s="2" t="s">
        <v>221</v>
      </c>
      <c r="B3074" s="2" t="s">
        <v>221</v>
      </c>
      <c r="C3074" s="2" t="s">
        <v>48</v>
      </c>
      <c r="D3074" s="2" t="s">
        <v>10</v>
      </c>
      <c r="E3074" s="2" t="s">
        <v>74</v>
      </c>
      <c r="F3074" s="2" t="s">
        <v>977</v>
      </c>
      <c r="G3074" s="14" t="n">
        <v>12.5</v>
      </c>
      <c r="H3074" s="14" t="n">
        <v>8.78</v>
      </c>
      <c r="I3074" s="14" t="n">
        <v>12.5</v>
      </c>
      <c r="J3074" s="23" t="n">
        <f aca="false">IF(AND(E3074="Priority",ISNUMBER('Cost model'!N738)),'Cost model'!N738,'Cost model'!M738)</f>
        <v>11.5</v>
      </c>
      <c r="K3074" s="14" t="n">
        <f aca="false">J3074-H3074</f>
        <v>2.72</v>
      </c>
      <c r="L3074" s="14" t="n">
        <f aca="false">G3074-H3074</f>
        <v>3.72</v>
      </c>
    </row>
    <row r="3075" customFormat="false" ht="15" hidden="false" customHeight="false" outlineLevel="0" collapsed="false">
      <c r="A3075" s="2" t="s">
        <v>174</v>
      </c>
      <c r="B3075" s="2" t="s">
        <v>174</v>
      </c>
      <c r="C3075" s="2" t="s">
        <v>48</v>
      </c>
      <c r="D3075" s="2" t="s">
        <v>10</v>
      </c>
      <c r="E3075" s="2" t="s">
        <v>74</v>
      </c>
      <c r="F3075" s="2" t="s">
        <v>977</v>
      </c>
      <c r="G3075" s="14" t="n">
        <v>12.5</v>
      </c>
      <c r="H3075" s="14" t="n">
        <v>32.26</v>
      </c>
      <c r="I3075" s="14" t="n">
        <v>12.5</v>
      </c>
      <c r="J3075" s="23" t="n">
        <f aca="false">IF(AND(E3075="Priority",ISNUMBER('Cost model'!N168)),'Cost model'!N168,'Cost model'!M168)</f>
        <v>13.5</v>
      </c>
      <c r="K3075" s="14" t="n">
        <f aca="false">J3075-H3075</f>
        <v>-18.76</v>
      </c>
      <c r="L3075" s="14" t="n">
        <f aca="false">G3075-H3075</f>
        <v>-19.76</v>
      </c>
    </row>
    <row r="3076" customFormat="false" ht="15" hidden="false" customHeight="false" outlineLevel="0" collapsed="false">
      <c r="A3076" s="2" t="s">
        <v>342</v>
      </c>
      <c r="B3076" s="2" t="s">
        <v>158</v>
      </c>
      <c r="C3076" s="2" t="s">
        <v>49</v>
      </c>
      <c r="D3076" s="2" t="s">
        <v>10</v>
      </c>
      <c r="E3076" s="2" t="s">
        <v>83</v>
      </c>
      <c r="F3076" s="2" t="s">
        <v>976</v>
      </c>
      <c r="G3076" s="14" t="n">
        <v>34.5</v>
      </c>
      <c r="H3076" s="14" t="n">
        <v>41.07</v>
      </c>
      <c r="I3076" s="14" t="n">
        <v>34.5</v>
      </c>
      <c r="J3076" s="23" t="n">
        <f aca="false">IF(AND(E3076="Priority",ISNUMBER('Cost model'!N214)),'Cost model'!N214,'Cost model'!M214)</f>
        <v>35</v>
      </c>
      <c r="K3076" s="14" t="n">
        <f aca="false">J3076-H3076</f>
        <v>-6.07</v>
      </c>
      <c r="L3076" s="14" t="n">
        <f aca="false">G3076-H3076</f>
        <v>-6.57</v>
      </c>
    </row>
    <row r="3077" customFormat="false" ht="15" hidden="false" customHeight="false" outlineLevel="0" collapsed="false">
      <c r="A3077" s="2" t="s">
        <v>221</v>
      </c>
      <c r="B3077" s="2" t="s">
        <v>221</v>
      </c>
      <c r="C3077" s="2" t="s">
        <v>49</v>
      </c>
      <c r="D3077" s="2" t="s">
        <v>15</v>
      </c>
      <c r="E3077" s="2" t="s">
        <v>74</v>
      </c>
      <c r="F3077" s="2" t="s">
        <v>977</v>
      </c>
      <c r="G3077" s="14" t="n">
        <v>125</v>
      </c>
      <c r="H3077" s="14" t="n">
        <v>242.03</v>
      </c>
      <c r="I3077" s="14" t="n">
        <v>250</v>
      </c>
      <c r="J3077" s="23" t="n">
        <f aca="false">IF(AND(E3077="Priority",ISNUMBER('Cost model'!N751)),'Cost model'!N751,'Cost model'!M751)</f>
        <v>305</v>
      </c>
      <c r="K3077" s="14" t="n">
        <f aca="false">J3077-H3077</f>
        <v>62.97</v>
      </c>
      <c r="L3077" s="14" t="n">
        <f aca="false">G3077-H3077</f>
        <v>-117.03</v>
      </c>
    </row>
    <row r="3078" customFormat="false" ht="15" hidden="false" customHeight="false" outlineLevel="0" collapsed="false">
      <c r="A3078" s="2" t="s">
        <v>174</v>
      </c>
      <c r="B3078" s="2" t="s">
        <v>174</v>
      </c>
      <c r="C3078" s="2" t="s">
        <v>47</v>
      </c>
      <c r="D3078" s="2" t="s">
        <v>10</v>
      </c>
      <c r="E3078" s="2" t="s">
        <v>74</v>
      </c>
      <c r="F3078" s="2" t="s">
        <v>977</v>
      </c>
      <c r="G3078" s="14" t="n">
        <v>9.5</v>
      </c>
      <c r="H3078" s="14" t="n">
        <v>7.21</v>
      </c>
      <c r="I3078" s="14" t="n">
        <v>9.5</v>
      </c>
      <c r="J3078" s="23" t="n">
        <f aca="false">IF(AND(E3078="Priority",ISNUMBER('Cost model'!N167)),'Cost model'!N167,'Cost model'!M167)</f>
        <v>8.5</v>
      </c>
      <c r="K3078" s="14" t="n">
        <f aca="false">J3078-H3078</f>
        <v>1.29</v>
      </c>
      <c r="L3078" s="14" t="n">
        <f aca="false">G3078-H3078</f>
        <v>2.29</v>
      </c>
    </row>
    <row r="3079" customFormat="false" ht="15" hidden="false" customHeight="false" outlineLevel="0" collapsed="false">
      <c r="A3079" s="2" t="s">
        <v>158</v>
      </c>
      <c r="B3079" s="2" t="s">
        <v>158</v>
      </c>
      <c r="C3079" s="2" t="s">
        <v>48</v>
      </c>
      <c r="D3079" s="2" t="s">
        <v>10</v>
      </c>
      <c r="E3079" s="2" t="s">
        <v>74</v>
      </c>
      <c r="F3079" s="2" t="s">
        <v>977</v>
      </c>
      <c r="G3079" s="14" t="n">
        <v>12.5</v>
      </c>
      <c r="H3079" s="14" t="n">
        <v>11.29</v>
      </c>
      <c r="I3079" s="14" t="n">
        <v>12.5</v>
      </c>
      <c r="J3079" s="23" t="n">
        <f aca="false">IF(AND(E3079="Priority",ISNUMBER('Cost model'!N423)),'Cost model'!N423,'Cost model'!M423)</f>
        <v>11.5</v>
      </c>
      <c r="K3079" s="14" t="n">
        <f aca="false">J3079-H3079</f>
        <v>0.210000000000001</v>
      </c>
      <c r="L3079" s="14" t="n">
        <f aca="false">G3079-H3079</f>
        <v>1.21</v>
      </c>
    </row>
    <row r="3080" customFormat="false" ht="15" hidden="false" customHeight="false" outlineLevel="0" collapsed="false">
      <c r="A3080" s="2" t="s">
        <v>124</v>
      </c>
      <c r="B3080" s="2" t="s">
        <v>124</v>
      </c>
      <c r="C3080" s="2" t="s">
        <v>48</v>
      </c>
      <c r="D3080" s="2" t="s">
        <v>10</v>
      </c>
      <c r="E3080" s="2" t="s">
        <v>74</v>
      </c>
      <c r="F3080" s="2" t="s">
        <v>977</v>
      </c>
      <c r="G3080" s="14" t="n">
        <v>12.5</v>
      </c>
      <c r="H3080" s="14" t="n">
        <v>8.65</v>
      </c>
      <c r="I3080" s="14" t="n">
        <v>12.5</v>
      </c>
      <c r="J3080" s="23" t="n">
        <f aca="false">IF(AND(E3080="Priority",ISNUMBER('Cost model'!N318)),'Cost model'!N318,'Cost model'!M318)</f>
        <v>14.5</v>
      </c>
      <c r="K3080" s="14" t="n">
        <f aca="false">J3080-H3080</f>
        <v>5.85</v>
      </c>
      <c r="L3080" s="14" t="n">
        <f aca="false">G3080-H3080</f>
        <v>3.85</v>
      </c>
    </row>
    <row r="3081" customFormat="false" ht="15" hidden="false" customHeight="false" outlineLevel="0" collapsed="false">
      <c r="A3081" s="2" t="s">
        <v>174</v>
      </c>
      <c r="B3081" s="2" t="s">
        <v>174</v>
      </c>
      <c r="C3081" s="2" t="s">
        <v>48</v>
      </c>
      <c r="D3081" s="2" t="s">
        <v>12</v>
      </c>
      <c r="E3081" s="2" t="s">
        <v>74</v>
      </c>
      <c r="F3081" s="2" t="s">
        <v>977</v>
      </c>
      <c r="G3081" s="14" t="n">
        <v>12.5</v>
      </c>
      <c r="H3081" s="14" t="n">
        <v>31.22</v>
      </c>
      <c r="I3081" s="14" t="n">
        <v>12.5</v>
      </c>
      <c r="J3081" s="23" t="n">
        <f aca="false">IF(AND(E3081="Priority",ISNUMBER('Cost model'!N171)),'Cost model'!N171,'Cost model'!M171)</f>
        <v>40</v>
      </c>
      <c r="K3081" s="14" t="n">
        <f aca="false">J3081-H3081</f>
        <v>8.78</v>
      </c>
      <c r="L3081" s="14" t="n">
        <f aca="false">G3081-H3081</f>
        <v>-18.72</v>
      </c>
    </row>
    <row r="3082" customFormat="false" ht="15" hidden="false" customHeight="false" outlineLevel="0" collapsed="false">
      <c r="A3082" s="2" t="s">
        <v>124</v>
      </c>
      <c r="B3082" s="2" t="s">
        <v>124</v>
      </c>
      <c r="C3082" s="2" t="s">
        <v>48</v>
      </c>
      <c r="D3082" s="2" t="s">
        <v>12</v>
      </c>
      <c r="E3082" s="2" t="s">
        <v>74</v>
      </c>
      <c r="F3082" s="2" t="s">
        <v>977</v>
      </c>
      <c r="G3082" s="14" t="n">
        <v>12.5</v>
      </c>
      <c r="H3082" s="14" t="n">
        <v>11.95</v>
      </c>
      <c r="I3082" s="14" t="n">
        <v>12.5</v>
      </c>
      <c r="J3082" s="23" t="n">
        <f aca="false">IF(AND(E3082="Priority",ISNUMBER('Cost model'!N321)),'Cost model'!N321,'Cost model'!M321)</f>
        <v>40</v>
      </c>
      <c r="K3082" s="14" t="n">
        <f aca="false">J3082-H3082</f>
        <v>28.05</v>
      </c>
      <c r="L3082" s="14" t="n">
        <f aca="false">G3082-H3082</f>
        <v>0.550000000000001</v>
      </c>
    </row>
    <row r="3083" customFormat="false" ht="15" hidden="false" customHeight="false" outlineLevel="0" collapsed="false">
      <c r="A3083" s="2" t="s">
        <v>221</v>
      </c>
      <c r="B3083" s="2" t="s">
        <v>221</v>
      </c>
      <c r="C3083" s="2" t="s">
        <v>49</v>
      </c>
      <c r="D3083" s="2" t="s">
        <v>12</v>
      </c>
      <c r="E3083" s="2" t="s">
        <v>74</v>
      </c>
      <c r="F3083" s="2" t="s">
        <v>977</v>
      </c>
      <c r="G3083" s="14" t="n">
        <v>19.5</v>
      </c>
      <c r="H3083" s="14" t="n">
        <v>63.75</v>
      </c>
      <c r="I3083" s="14" t="n">
        <v>19.5</v>
      </c>
      <c r="J3083" s="23" t="n">
        <f aca="false">IF(AND(E3083="Priority",ISNUMBER('Cost model'!N742)),'Cost model'!N742,'Cost model'!M742)</f>
        <v>60</v>
      </c>
      <c r="K3083" s="14" t="n">
        <f aca="false">J3083-H3083</f>
        <v>-3.75</v>
      </c>
      <c r="L3083" s="14" t="n">
        <f aca="false">G3083-H3083</f>
        <v>-44.25</v>
      </c>
    </row>
    <row r="3084" customFormat="false" ht="15" hidden="false" customHeight="false" outlineLevel="0" collapsed="false">
      <c r="A3084" s="2" t="s">
        <v>174</v>
      </c>
      <c r="B3084" s="2" t="s">
        <v>174</v>
      </c>
      <c r="C3084" s="2" t="s">
        <v>48</v>
      </c>
      <c r="D3084" s="2" t="s">
        <v>15</v>
      </c>
      <c r="E3084" s="2" t="s">
        <v>74</v>
      </c>
      <c r="F3084" s="2" t="s">
        <v>977</v>
      </c>
      <c r="G3084" s="14" t="n">
        <v>45</v>
      </c>
      <c r="H3084" s="14" t="n">
        <v>50.47</v>
      </c>
      <c r="I3084" s="14" t="n">
        <v>85</v>
      </c>
      <c r="J3084" s="23" t="n">
        <f aca="false">IF(AND(E3084="Priority",ISNUMBER('Cost model'!N180)),'Cost model'!N180,'Cost model'!M180)</f>
        <v>150</v>
      </c>
      <c r="K3084" s="14" t="n">
        <f aca="false">J3084-H3084</f>
        <v>99.53</v>
      </c>
      <c r="L3084" s="14" t="n">
        <f aca="false">G3084-H3084</f>
        <v>-5.47</v>
      </c>
    </row>
    <row r="3085" customFormat="false" ht="15" hidden="false" customHeight="false" outlineLevel="0" collapsed="false">
      <c r="A3085" s="2" t="s">
        <v>142</v>
      </c>
      <c r="B3085" s="2" t="s">
        <v>142</v>
      </c>
      <c r="C3085" s="2" t="s">
        <v>48</v>
      </c>
      <c r="D3085" s="2" t="s">
        <v>12</v>
      </c>
      <c r="E3085" s="2" t="s">
        <v>74</v>
      </c>
      <c r="F3085" s="2" t="s">
        <v>977</v>
      </c>
      <c r="G3085" s="14" t="n">
        <v>12.5</v>
      </c>
      <c r="H3085" s="14" t="n">
        <v>42.71</v>
      </c>
      <c r="I3085" s="14" t="n">
        <v>12.5</v>
      </c>
      <c r="J3085" s="23" t="n">
        <f aca="false">IF(AND(E3085="Priority",ISNUMBER('Cost model'!N636)),'Cost model'!N636,'Cost model'!M636)</f>
        <v>40</v>
      </c>
      <c r="K3085" s="14" t="n">
        <f aca="false">J3085-H3085</f>
        <v>-2.71</v>
      </c>
      <c r="L3085" s="14" t="n">
        <f aca="false">G3085-H3085</f>
        <v>-30.21</v>
      </c>
    </row>
    <row r="3086" customFormat="false" ht="15" hidden="false" customHeight="false" outlineLevel="0" collapsed="false">
      <c r="A3086" s="2" t="s">
        <v>174</v>
      </c>
      <c r="B3086" s="2" t="s">
        <v>142</v>
      </c>
      <c r="C3086" s="2" t="s">
        <v>47</v>
      </c>
      <c r="D3086" s="2" t="s">
        <v>14</v>
      </c>
      <c r="E3086" s="2" t="s">
        <v>74</v>
      </c>
      <c r="F3086" s="2" t="s">
        <v>976</v>
      </c>
      <c r="G3086" s="14" t="n">
        <v>25</v>
      </c>
      <c r="H3086" s="14" t="n">
        <v>113.51</v>
      </c>
      <c r="I3086" s="14" t="n">
        <v>25</v>
      </c>
      <c r="J3086" s="23" t="n">
        <f aca="false">IF(AND(E3086="Priority",ISNUMBER('Cost model'!N131)),'Cost model'!N131,'Cost model'!M131)</f>
        <v>95</v>
      </c>
      <c r="K3086" s="14" t="n">
        <f aca="false">J3086-H3086</f>
        <v>-18.51</v>
      </c>
      <c r="L3086" s="14" t="n">
        <f aca="false">G3086-H3086</f>
        <v>-88.51</v>
      </c>
    </row>
    <row r="3087" customFormat="false" ht="15" hidden="false" customHeight="false" outlineLevel="0" collapsed="false">
      <c r="A3087" s="2" t="s">
        <v>174</v>
      </c>
      <c r="B3087" s="2" t="s">
        <v>174</v>
      </c>
      <c r="C3087" s="2" t="s">
        <v>47</v>
      </c>
      <c r="D3087" s="2" t="s">
        <v>10</v>
      </c>
      <c r="E3087" s="2" t="s">
        <v>74</v>
      </c>
      <c r="F3087" s="2" t="s">
        <v>977</v>
      </c>
      <c r="G3087" s="14" t="n">
        <v>9.5</v>
      </c>
      <c r="H3087" s="14" t="n">
        <v>7.21</v>
      </c>
      <c r="I3087" s="14" t="n">
        <v>9.5</v>
      </c>
      <c r="J3087" s="23" t="n">
        <f aca="false">IF(AND(E3087="Priority",ISNUMBER('Cost model'!N167)),'Cost model'!N167,'Cost model'!M167)</f>
        <v>8.5</v>
      </c>
      <c r="K3087" s="14" t="n">
        <f aca="false">J3087-H3087</f>
        <v>1.29</v>
      </c>
      <c r="L3087" s="14" t="n">
        <f aca="false">G3087-H3087</f>
        <v>2.29</v>
      </c>
    </row>
    <row r="3088" customFormat="false" ht="15" hidden="false" customHeight="false" outlineLevel="0" collapsed="false">
      <c r="A3088" s="2" t="s">
        <v>174</v>
      </c>
      <c r="B3088" s="2" t="s">
        <v>174</v>
      </c>
      <c r="C3088" s="2" t="s">
        <v>48</v>
      </c>
      <c r="D3088" s="2" t="s">
        <v>10</v>
      </c>
      <c r="E3088" s="2" t="s">
        <v>74</v>
      </c>
      <c r="F3088" s="2" t="s">
        <v>977</v>
      </c>
      <c r="G3088" s="14" t="n">
        <v>12.5</v>
      </c>
      <c r="H3088" s="14" t="n">
        <v>9.01</v>
      </c>
      <c r="I3088" s="14" t="n">
        <v>12.5</v>
      </c>
      <c r="J3088" s="23" t="n">
        <f aca="false">IF(AND(E3088="Priority",ISNUMBER('Cost model'!N168)),'Cost model'!N168,'Cost model'!M168)</f>
        <v>13.5</v>
      </c>
      <c r="K3088" s="14" t="n">
        <f aca="false">J3088-H3088</f>
        <v>4.49</v>
      </c>
      <c r="L3088" s="14" t="n">
        <f aca="false">G3088-H3088</f>
        <v>3.49</v>
      </c>
    </row>
    <row r="3089" customFormat="false" ht="15" hidden="false" customHeight="false" outlineLevel="0" collapsed="false">
      <c r="A3089" s="2" t="s">
        <v>142</v>
      </c>
      <c r="B3089" s="2" t="s">
        <v>142</v>
      </c>
      <c r="C3089" s="2" t="s">
        <v>47</v>
      </c>
      <c r="D3089" s="2" t="s">
        <v>10</v>
      </c>
      <c r="E3089" s="2" t="s">
        <v>74</v>
      </c>
      <c r="F3089" s="2" t="s">
        <v>977</v>
      </c>
      <c r="G3089" s="14" t="n">
        <v>9.5</v>
      </c>
      <c r="H3089" s="14" t="n">
        <v>9.24</v>
      </c>
      <c r="I3089" s="14" t="n">
        <v>9.5</v>
      </c>
      <c r="J3089" s="23" t="n">
        <f aca="false">IF(AND(E3089="Priority",ISNUMBER('Cost model'!N632)),'Cost model'!N632,'Cost model'!M632)</f>
        <v>9.5</v>
      </c>
      <c r="K3089" s="14" t="n">
        <f aca="false">J3089-H3089</f>
        <v>0.26</v>
      </c>
      <c r="L3089" s="14" t="n">
        <f aca="false">G3089-H3089</f>
        <v>0.26</v>
      </c>
    </row>
    <row r="3090" customFormat="false" ht="15" hidden="false" customHeight="false" outlineLevel="0" collapsed="false">
      <c r="A3090" s="2" t="s">
        <v>174</v>
      </c>
      <c r="B3090" s="2" t="s">
        <v>174</v>
      </c>
      <c r="C3090" s="2" t="s">
        <v>47</v>
      </c>
      <c r="D3090" s="2" t="s">
        <v>12</v>
      </c>
      <c r="E3090" s="2" t="s">
        <v>74</v>
      </c>
      <c r="F3090" s="2" t="s">
        <v>977</v>
      </c>
      <c r="G3090" s="14" t="n">
        <v>19</v>
      </c>
      <c r="H3090" s="14" t="n">
        <v>25.58</v>
      </c>
      <c r="I3090" s="14" t="n">
        <v>9.5</v>
      </c>
      <c r="J3090" s="23" t="n">
        <f aca="false">IF(AND(E3090="Priority",ISNUMBER('Cost model'!N170)),'Cost model'!N170,'Cost model'!M170)</f>
        <v>25.5</v>
      </c>
      <c r="K3090" s="14" t="n">
        <f aca="false">J3090-H3090</f>
        <v>-0.0799999999999983</v>
      </c>
      <c r="L3090" s="14" t="n">
        <f aca="false">G3090-H3090</f>
        <v>-6.58</v>
      </c>
    </row>
    <row r="3091" customFormat="false" ht="15" hidden="false" customHeight="false" outlineLevel="0" collapsed="false">
      <c r="A3091" s="2" t="s">
        <v>174</v>
      </c>
      <c r="B3091" s="2" t="s">
        <v>174</v>
      </c>
      <c r="C3091" s="2" t="s">
        <v>49</v>
      </c>
      <c r="D3091" s="2" t="s">
        <v>10</v>
      </c>
      <c r="E3091" s="2" t="s">
        <v>74</v>
      </c>
      <c r="F3091" s="2" t="s">
        <v>977</v>
      </c>
      <c r="G3091" s="14" t="n">
        <v>17.5</v>
      </c>
      <c r="H3091" s="14" t="n">
        <v>20.25</v>
      </c>
      <c r="I3091" s="14" t="n">
        <v>17.5</v>
      </c>
      <c r="J3091" s="23" t="n">
        <f aca="false">IF(AND(E3091="Priority",ISNUMBER('Cost model'!N169)),'Cost model'!N169,'Cost model'!M169)</f>
        <v>18.5</v>
      </c>
      <c r="K3091" s="14" t="n">
        <f aca="false">J3091-H3091</f>
        <v>-1.75</v>
      </c>
      <c r="L3091" s="14" t="n">
        <f aca="false">G3091-H3091</f>
        <v>-2.75</v>
      </c>
    </row>
    <row r="3092" customFormat="false" ht="15" hidden="false" customHeight="false" outlineLevel="0" collapsed="false">
      <c r="A3092" s="2" t="s">
        <v>124</v>
      </c>
      <c r="B3092" s="2" t="s">
        <v>142</v>
      </c>
      <c r="C3092" s="2" t="s">
        <v>47</v>
      </c>
      <c r="D3092" s="2" t="s">
        <v>10</v>
      </c>
      <c r="E3092" s="2" t="s">
        <v>74</v>
      </c>
      <c r="F3092" s="2" t="s">
        <v>976</v>
      </c>
      <c r="G3092" s="14" t="n">
        <v>9.5</v>
      </c>
      <c r="H3092" s="14" t="n">
        <v>22.84</v>
      </c>
      <c r="I3092" s="14" t="n">
        <v>14.5</v>
      </c>
      <c r="J3092" s="23" t="n">
        <f aca="false">IF(AND(E3092="Priority",ISNUMBER('Cost model'!N332)),'Cost model'!N332,'Cost model'!M332)</f>
        <v>16.5</v>
      </c>
      <c r="K3092" s="14" t="n">
        <f aca="false">J3092-H3092</f>
        <v>-6.34</v>
      </c>
      <c r="L3092" s="14" t="n">
        <f aca="false">G3092-H3092</f>
        <v>-13.34</v>
      </c>
    </row>
    <row r="3093" customFormat="false" ht="15" hidden="false" customHeight="false" outlineLevel="0" collapsed="false">
      <c r="A3093" s="2" t="s">
        <v>221</v>
      </c>
      <c r="B3093" s="2" t="s">
        <v>221</v>
      </c>
      <c r="C3093" s="2" t="s">
        <v>47</v>
      </c>
      <c r="D3093" s="2" t="s">
        <v>14</v>
      </c>
      <c r="E3093" s="2" t="s">
        <v>74</v>
      </c>
      <c r="F3093" s="2" t="s">
        <v>977</v>
      </c>
      <c r="G3093" s="14" t="n">
        <v>19.5</v>
      </c>
      <c r="H3093" s="14" t="n">
        <v>158.92</v>
      </c>
      <c r="I3093" s="14" t="n">
        <v>25</v>
      </c>
      <c r="J3093" s="23" t="n">
        <f aca="false">IF(AND(E3093="Priority",ISNUMBER('Cost model'!N746)),'Cost model'!N746,'Cost model'!M746)</f>
        <v>100</v>
      </c>
      <c r="K3093" s="14" t="n">
        <f aca="false">J3093-H3093</f>
        <v>-58.92</v>
      </c>
      <c r="L3093" s="14" t="n">
        <f aca="false">G3093-H3093</f>
        <v>-139.42</v>
      </c>
    </row>
    <row r="3094" customFormat="false" ht="15" hidden="false" customHeight="false" outlineLevel="0" collapsed="false">
      <c r="A3094" s="2" t="s">
        <v>174</v>
      </c>
      <c r="B3094" s="2" t="s">
        <v>174</v>
      </c>
      <c r="C3094" s="2" t="s">
        <v>47</v>
      </c>
      <c r="D3094" s="2" t="s">
        <v>10</v>
      </c>
      <c r="E3094" s="2" t="s">
        <v>74</v>
      </c>
      <c r="F3094" s="2" t="s">
        <v>977</v>
      </c>
      <c r="G3094" s="14" t="n">
        <v>9.5</v>
      </c>
      <c r="H3094" s="14" t="n">
        <v>7.21</v>
      </c>
      <c r="I3094" s="14" t="n">
        <v>9.5</v>
      </c>
      <c r="J3094" s="23" t="n">
        <f aca="false">IF(AND(E3094="Priority",ISNUMBER('Cost model'!N167)),'Cost model'!N167,'Cost model'!M167)</f>
        <v>8.5</v>
      </c>
      <c r="K3094" s="14" t="n">
        <f aca="false">J3094-H3094</f>
        <v>1.29</v>
      </c>
      <c r="L3094" s="14" t="n">
        <f aca="false">G3094-H3094</f>
        <v>2.29</v>
      </c>
    </row>
    <row r="3095" customFormat="false" ht="15" hidden="false" customHeight="false" outlineLevel="0" collapsed="false">
      <c r="A3095" s="2" t="s">
        <v>221</v>
      </c>
      <c r="B3095" s="2" t="s">
        <v>158</v>
      </c>
      <c r="C3095" s="2" t="s">
        <v>49</v>
      </c>
      <c r="D3095" s="2" t="s">
        <v>12</v>
      </c>
      <c r="E3095" s="2" t="s">
        <v>74</v>
      </c>
      <c r="F3095" s="2" t="s">
        <v>976</v>
      </c>
      <c r="G3095" s="14" t="n">
        <v>29.5</v>
      </c>
      <c r="H3095" s="14" t="n">
        <v>45.86</v>
      </c>
      <c r="I3095" s="14" t="n">
        <v>19.5</v>
      </c>
      <c r="J3095" s="23" t="n">
        <f aca="false">IF(AND(E3095="Priority",ISNUMBER('Cost model'!N757)),'Cost model'!N757,'Cost model'!M757)</f>
        <v>65</v>
      </c>
      <c r="K3095" s="14" t="n">
        <f aca="false">J3095-H3095</f>
        <v>19.14</v>
      </c>
      <c r="L3095" s="14" t="n">
        <f aca="false">G3095-H3095</f>
        <v>-16.36</v>
      </c>
    </row>
    <row r="3096" customFormat="false" ht="15" hidden="false" customHeight="false" outlineLevel="0" collapsed="false">
      <c r="A3096" s="2" t="s">
        <v>142</v>
      </c>
      <c r="B3096" s="2" t="s">
        <v>174</v>
      </c>
      <c r="C3096" s="2" t="s">
        <v>48</v>
      </c>
      <c r="D3096" s="2" t="s">
        <v>10</v>
      </c>
      <c r="E3096" s="2" t="s">
        <v>74</v>
      </c>
      <c r="F3096" s="2" t="s">
        <v>976</v>
      </c>
      <c r="G3096" s="14" t="n">
        <v>12.5</v>
      </c>
      <c r="H3096" s="14" t="n">
        <v>15.14</v>
      </c>
      <c r="I3096" s="14" t="n">
        <v>14.5</v>
      </c>
      <c r="J3096" s="23" t="n">
        <f aca="false">IF(AND(E3096="Priority",ISNUMBER('Cost model'!N693)),'Cost model'!N693,'Cost model'!M693)</f>
        <v>11.5</v>
      </c>
      <c r="K3096" s="14" t="n">
        <f aca="false">J3096-H3096</f>
        <v>-3.64</v>
      </c>
      <c r="L3096" s="14" t="n">
        <f aca="false">G3096-H3096</f>
        <v>-2.64</v>
      </c>
    </row>
    <row r="3097" customFormat="false" ht="15" hidden="false" customHeight="false" outlineLevel="0" collapsed="false">
      <c r="A3097" s="2" t="s">
        <v>174</v>
      </c>
      <c r="B3097" s="2" t="s">
        <v>174</v>
      </c>
      <c r="C3097" s="2" t="s">
        <v>47</v>
      </c>
      <c r="D3097" s="2" t="s">
        <v>10</v>
      </c>
      <c r="E3097" s="2" t="s">
        <v>74</v>
      </c>
      <c r="F3097" s="2" t="s">
        <v>977</v>
      </c>
      <c r="G3097" s="14" t="n">
        <v>9.5</v>
      </c>
      <c r="H3097" s="14" t="n">
        <v>7.21</v>
      </c>
      <c r="I3097" s="14" t="n">
        <v>9.5</v>
      </c>
      <c r="J3097" s="23" t="n">
        <f aca="false">IF(AND(E3097="Priority",ISNUMBER('Cost model'!N167)),'Cost model'!N167,'Cost model'!M167)</f>
        <v>8.5</v>
      </c>
      <c r="K3097" s="14" t="n">
        <f aca="false">J3097-H3097</f>
        <v>1.29</v>
      </c>
      <c r="L3097" s="14" t="n">
        <f aca="false">G3097-H3097</f>
        <v>2.29</v>
      </c>
    </row>
    <row r="3098" customFormat="false" ht="15" hidden="false" customHeight="false" outlineLevel="0" collapsed="false">
      <c r="A3098" s="2" t="s">
        <v>142</v>
      </c>
      <c r="B3098" s="2" t="s">
        <v>142</v>
      </c>
      <c r="C3098" s="2" t="s">
        <v>48</v>
      </c>
      <c r="D3098" s="2" t="s">
        <v>12</v>
      </c>
      <c r="E3098" s="2" t="s">
        <v>74</v>
      </c>
      <c r="F3098" s="2" t="s">
        <v>977</v>
      </c>
      <c r="G3098" s="14" t="n">
        <v>17.5</v>
      </c>
      <c r="H3098" s="14" t="n">
        <v>22.84</v>
      </c>
      <c r="I3098" s="14" t="n">
        <v>12.5</v>
      </c>
      <c r="J3098" s="23" t="n">
        <f aca="false">IF(AND(E3098="Priority",ISNUMBER('Cost model'!N636)),'Cost model'!N636,'Cost model'!M636)</f>
        <v>40</v>
      </c>
      <c r="K3098" s="14" t="n">
        <f aca="false">J3098-H3098</f>
        <v>17.16</v>
      </c>
      <c r="L3098" s="14" t="n">
        <f aca="false">G3098-H3098</f>
        <v>-5.34</v>
      </c>
    </row>
    <row r="3099" customFormat="false" ht="15" hidden="false" customHeight="false" outlineLevel="0" collapsed="false">
      <c r="A3099" s="2" t="s">
        <v>174</v>
      </c>
      <c r="B3099" s="2" t="s">
        <v>174</v>
      </c>
      <c r="C3099" s="2" t="s">
        <v>47</v>
      </c>
      <c r="D3099" s="2" t="s">
        <v>12</v>
      </c>
      <c r="E3099" s="2" t="s">
        <v>74</v>
      </c>
      <c r="F3099" s="2" t="s">
        <v>977</v>
      </c>
      <c r="G3099" s="14" t="n">
        <v>9.5</v>
      </c>
      <c r="H3099" s="14" t="n">
        <v>25.58</v>
      </c>
      <c r="I3099" s="14" t="n">
        <v>9.5</v>
      </c>
      <c r="J3099" s="23" t="n">
        <f aca="false">IF(AND(E3099="Priority",ISNUMBER('Cost model'!N170)),'Cost model'!N170,'Cost model'!M170)</f>
        <v>25.5</v>
      </c>
      <c r="K3099" s="14" t="n">
        <f aca="false">J3099-H3099</f>
        <v>-0.0799999999999983</v>
      </c>
      <c r="L3099" s="14" t="n">
        <f aca="false">G3099-H3099</f>
        <v>-16.08</v>
      </c>
    </row>
    <row r="3100" customFormat="false" ht="15" hidden="false" customHeight="false" outlineLevel="0" collapsed="false">
      <c r="A3100" s="2" t="s">
        <v>124</v>
      </c>
      <c r="B3100" s="2" t="s">
        <v>124</v>
      </c>
      <c r="C3100" s="2" t="s">
        <v>47</v>
      </c>
      <c r="D3100" s="2" t="s">
        <v>10</v>
      </c>
      <c r="E3100" s="2" t="s">
        <v>74</v>
      </c>
      <c r="F3100" s="2" t="s">
        <v>977</v>
      </c>
      <c r="G3100" s="14" t="n">
        <v>9.5</v>
      </c>
      <c r="H3100" s="14" t="n">
        <v>7.21</v>
      </c>
      <c r="I3100" s="14" t="n">
        <v>9.5</v>
      </c>
      <c r="J3100" s="23" t="n">
        <f aca="false">IF(AND(E3100="Priority",ISNUMBER('Cost model'!N317)),'Cost model'!N317,'Cost model'!M317)</f>
        <v>10.5</v>
      </c>
      <c r="K3100" s="14" t="n">
        <f aca="false">J3100-H3100</f>
        <v>3.29</v>
      </c>
      <c r="L3100" s="14" t="n">
        <f aca="false">G3100-H3100</f>
        <v>2.29</v>
      </c>
    </row>
    <row r="3101" customFormat="false" ht="15" hidden="false" customHeight="false" outlineLevel="0" collapsed="false">
      <c r="A3101" s="2" t="s">
        <v>124</v>
      </c>
      <c r="B3101" s="2" t="s">
        <v>124</v>
      </c>
      <c r="C3101" s="2" t="s">
        <v>48</v>
      </c>
      <c r="D3101" s="2" t="s">
        <v>13</v>
      </c>
      <c r="E3101" s="2" t="s">
        <v>74</v>
      </c>
      <c r="F3101" s="2" t="s">
        <v>977</v>
      </c>
      <c r="G3101" s="14" t="n">
        <v>25</v>
      </c>
      <c r="H3101" s="14" t="n">
        <v>68.78</v>
      </c>
      <c r="I3101" s="14" t="n">
        <v>24.5</v>
      </c>
      <c r="J3101" s="23" t="n">
        <f aca="false">IF(AND(E3101="Priority",ISNUMBER('Cost model'!N324)),'Cost model'!N324,'Cost model'!M324)</f>
        <v>85</v>
      </c>
      <c r="K3101" s="14" t="n">
        <f aca="false">J3101-H3101</f>
        <v>16.22</v>
      </c>
      <c r="L3101" s="14" t="n">
        <f aca="false">G3101-H3101</f>
        <v>-43.78</v>
      </c>
    </row>
    <row r="3102" customFormat="false" ht="15" hidden="false" customHeight="false" outlineLevel="0" collapsed="false">
      <c r="A3102" s="2" t="s">
        <v>124</v>
      </c>
      <c r="B3102" s="2" t="s">
        <v>124</v>
      </c>
      <c r="C3102" s="2" t="s">
        <v>47</v>
      </c>
      <c r="D3102" s="2" t="s">
        <v>10</v>
      </c>
      <c r="E3102" s="2" t="s">
        <v>74</v>
      </c>
      <c r="F3102" s="2" t="s">
        <v>977</v>
      </c>
      <c r="G3102" s="14" t="n">
        <v>9.5</v>
      </c>
      <c r="H3102" s="14" t="n">
        <v>22.84</v>
      </c>
      <c r="I3102" s="14" t="n">
        <v>9.5</v>
      </c>
      <c r="J3102" s="23" t="n">
        <f aca="false">IF(AND(E3102="Priority",ISNUMBER('Cost model'!N317)),'Cost model'!N317,'Cost model'!M317)</f>
        <v>10.5</v>
      </c>
      <c r="K3102" s="14" t="n">
        <f aca="false">J3102-H3102</f>
        <v>-12.34</v>
      </c>
      <c r="L3102" s="14" t="n">
        <f aca="false">G3102-H3102</f>
        <v>-13.34</v>
      </c>
    </row>
    <row r="3103" customFormat="false" ht="15" hidden="false" customHeight="false" outlineLevel="0" collapsed="false">
      <c r="A3103" s="2" t="s">
        <v>174</v>
      </c>
      <c r="B3103" s="2" t="s">
        <v>174</v>
      </c>
      <c r="C3103" s="2" t="s">
        <v>48</v>
      </c>
      <c r="D3103" s="2" t="s">
        <v>10</v>
      </c>
      <c r="E3103" s="2" t="s">
        <v>74</v>
      </c>
      <c r="F3103" s="2" t="s">
        <v>977</v>
      </c>
      <c r="G3103" s="14" t="n">
        <v>12.5</v>
      </c>
      <c r="H3103" s="14" t="n">
        <v>41</v>
      </c>
      <c r="I3103" s="14" t="n">
        <v>12.5</v>
      </c>
      <c r="J3103" s="23" t="n">
        <f aca="false">IF(AND(E3103="Priority",ISNUMBER('Cost model'!N168)),'Cost model'!N168,'Cost model'!M168)</f>
        <v>13.5</v>
      </c>
      <c r="K3103" s="14" t="n">
        <f aca="false">J3103-H3103</f>
        <v>-27.5</v>
      </c>
      <c r="L3103" s="14" t="n">
        <f aca="false">G3103-H3103</f>
        <v>-28.5</v>
      </c>
    </row>
    <row r="3104" customFormat="false" ht="15" hidden="false" customHeight="false" outlineLevel="0" collapsed="false">
      <c r="A3104" s="2" t="s">
        <v>158</v>
      </c>
      <c r="B3104" s="2" t="s">
        <v>158</v>
      </c>
      <c r="C3104" s="2" t="s">
        <v>49</v>
      </c>
      <c r="D3104" s="2" t="s">
        <v>12</v>
      </c>
      <c r="E3104" s="2" t="s">
        <v>74</v>
      </c>
      <c r="F3104" s="2" t="s">
        <v>977</v>
      </c>
      <c r="G3104" s="14" t="n">
        <v>19.5</v>
      </c>
      <c r="H3104" s="14" t="n">
        <v>27.32</v>
      </c>
      <c r="I3104" s="14" t="n">
        <v>19.5</v>
      </c>
      <c r="J3104" s="23" t="n">
        <f aca="false">IF(AND(E3104="Priority",ISNUMBER('Cost model'!N427)),'Cost model'!N427,'Cost model'!M427)</f>
        <v>28.5</v>
      </c>
      <c r="K3104" s="14" t="n">
        <f aca="false">J3104-H3104</f>
        <v>1.18</v>
      </c>
      <c r="L3104" s="14" t="n">
        <f aca="false">G3104-H3104</f>
        <v>-7.82</v>
      </c>
    </row>
    <row r="3105" customFormat="false" ht="15" hidden="false" customHeight="false" outlineLevel="0" collapsed="false">
      <c r="A3105" s="2" t="s">
        <v>158</v>
      </c>
      <c r="B3105" s="2" t="s">
        <v>158</v>
      </c>
      <c r="C3105" s="2" t="s">
        <v>49</v>
      </c>
      <c r="D3105" s="2" t="s">
        <v>12</v>
      </c>
      <c r="E3105" s="2" t="s">
        <v>74</v>
      </c>
      <c r="F3105" s="2" t="s">
        <v>977</v>
      </c>
      <c r="G3105" s="14" t="n">
        <v>19.5</v>
      </c>
      <c r="H3105" s="14" t="n">
        <v>21.85</v>
      </c>
      <c r="I3105" s="14" t="n">
        <v>19.5</v>
      </c>
      <c r="J3105" s="23" t="n">
        <f aca="false">IF(AND(E3105="Priority",ISNUMBER('Cost model'!N427)),'Cost model'!N427,'Cost model'!M427)</f>
        <v>28.5</v>
      </c>
      <c r="K3105" s="14" t="n">
        <f aca="false">J3105-H3105</f>
        <v>6.65</v>
      </c>
      <c r="L3105" s="14" t="n">
        <f aca="false">G3105-H3105</f>
        <v>-2.35</v>
      </c>
    </row>
    <row r="3106" customFormat="false" ht="15" hidden="false" customHeight="false" outlineLevel="0" collapsed="false">
      <c r="A3106" s="2" t="s">
        <v>124</v>
      </c>
      <c r="B3106" s="2" t="s">
        <v>124</v>
      </c>
      <c r="C3106" s="2" t="s">
        <v>47</v>
      </c>
      <c r="D3106" s="2" t="s">
        <v>12</v>
      </c>
      <c r="E3106" s="2" t="s">
        <v>74</v>
      </c>
      <c r="F3106" s="2" t="s">
        <v>977</v>
      </c>
      <c r="G3106" s="14" t="n">
        <v>9.5</v>
      </c>
      <c r="H3106" s="14" t="n">
        <v>27.56</v>
      </c>
      <c r="I3106" s="14" t="n">
        <v>9.5</v>
      </c>
      <c r="J3106" s="23" t="n">
        <f aca="false">IF(AND(E3106="Priority",ISNUMBER('Cost model'!N320)),'Cost model'!N320,'Cost model'!M320)</f>
        <v>24.5</v>
      </c>
      <c r="K3106" s="14" t="n">
        <f aca="false">J3106-H3106</f>
        <v>-3.06</v>
      </c>
      <c r="L3106" s="14" t="n">
        <f aca="false">G3106-H3106</f>
        <v>-18.06</v>
      </c>
    </row>
    <row r="3107" customFormat="false" ht="15" hidden="false" customHeight="false" outlineLevel="0" collapsed="false">
      <c r="A3107" s="2" t="s">
        <v>142</v>
      </c>
      <c r="B3107" s="2" t="s">
        <v>142</v>
      </c>
      <c r="C3107" s="2" t="s">
        <v>47</v>
      </c>
      <c r="D3107" s="2" t="s">
        <v>10</v>
      </c>
      <c r="E3107" s="2" t="s">
        <v>74</v>
      </c>
      <c r="F3107" s="2" t="s">
        <v>977</v>
      </c>
      <c r="G3107" s="14" t="n">
        <v>9.5</v>
      </c>
      <c r="H3107" s="14" t="n">
        <v>7.14</v>
      </c>
      <c r="I3107" s="14" t="n">
        <v>9.5</v>
      </c>
      <c r="J3107" s="23" t="n">
        <f aca="false">IF(AND(E3107="Priority",ISNUMBER('Cost model'!N632)),'Cost model'!N632,'Cost model'!M632)</f>
        <v>9.5</v>
      </c>
      <c r="K3107" s="14" t="n">
        <f aca="false">J3107-H3107</f>
        <v>2.36</v>
      </c>
      <c r="L3107" s="14" t="n">
        <f aca="false">G3107-H3107</f>
        <v>2.36</v>
      </c>
    </row>
    <row r="3108" customFormat="false" ht="15" hidden="false" customHeight="false" outlineLevel="0" collapsed="false">
      <c r="A3108" s="2" t="s">
        <v>124</v>
      </c>
      <c r="B3108" s="2" t="s">
        <v>142</v>
      </c>
      <c r="C3108" s="2" t="s">
        <v>48</v>
      </c>
      <c r="D3108" s="2" t="s">
        <v>10</v>
      </c>
      <c r="E3108" s="2" t="s">
        <v>83</v>
      </c>
      <c r="F3108" s="2" t="s">
        <v>976</v>
      </c>
      <c r="G3108" s="14" t="n">
        <v>19.5</v>
      </c>
      <c r="H3108" s="14" t="n">
        <v>46.94</v>
      </c>
      <c r="I3108" s="14" t="n">
        <v>19.5</v>
      </c>
      <c r="J3108" s="23" t="n">
        <f aca="false">IF(AND(E3108="Priority",ISNUMBER('Cost model'!N333)),'Cost model'!N333,'Cost model'!M333)</f>
        <v>25.5</v>
      </c>
      <c r="K3108" s="14" t="n">
        <f aca="false">J3108-H3108</f>
        <v>-21.44</v>
      </c>
      <c r="L3108" s="14" t="n">
        <f aca="false">G3108-H3108</f>
        <v>-27.44</v>
      </c>
    </row>
    <row r="3109" customFormat="false" ht="15" hidden="false" customHeight="false" outlineLevel="0" collapsed="false">
      <c r="A3109" s="2" t="s">
        <v>174</v>
      </c>
      <c r="B3109" s="2" t="s">
        <v>174</v>
      </c>
      <c r="C3109" s="2" t="s">
        <v>48</v>
      </c>
      <c r="D3109" s="2" t="s">
        <v>10</v>
      </c>
      <c r="E3109" s="2" t="s">
        <v>74</v>
      </c>
      <c r="F3109" s="2" t="s">
        <v>977</v>
      </c>
      <c r="G3109" s="14" t="n">
        <v>12.5</v>
      </c>
      <c r="H3109" s="14" t="n">
        <v>13.99</v>
      </c>
      <c r="I3109" s="14" t="n">
        <v>12.5</v>
      </c>
      <c r="J3109" s="23" t="n">
        <f aca="false">IF(AND(E3109="Priority",ISNUMBER('Cost model'!N168)),'Cost model'!N168,'Cost model'!M168)</f>
        <v>13.5</v>
      </c>
      <c r="K3109" s="14" t="n">
        <f aca="false">J3109-H3109</f>
        <v>-0.49</v>
      </c>
      <c r="L3109" s="14" t="n">
        <f aca="false">G3109-H3109</f>
        <v>-1.49</v>
      </c>
    </row>
    <row r="3110" customFormat="false" ht="15" hidden="false" customHeight="false" outlineLevel="0" collapsed="false">
      <c r="A3110" s="2" t="s">
        <v>174</v>
      </c>
      <c r="B3110" s="2" t="s">
        <v>124</v>
      </c>
      <c r="C3110" s="2" t="s">
        <v>48</v>
      </c>
      <c r="D3110" s="2" t="s">
        <v>12</v>
      </c>
      <c r="E3110" s="2" t="s">
        <v>74</v>
      </c>
      <c r="F3110" s="2" t="s">
        <v>976</v>
      </c>
      <c r="G3110" s="14" t="n">
        <v>12.5</v>
      </c>
      <c r="H3110" s="14" t="n">
        <v>68.39</v>
      </c>
      <c r="I3110" s="14" t="n">
        <v>12.5</v>
      </c>
      <c r="J3110" s="23" t="n">
        <f aca="false">IF(AND(E3110="Priority",ISNUMBER('Cost model'!N111)),'Cost model'!N111,'Cost model'!M111)</f>
        <v>45</v>
      </c>
      <c r="K3110" s="14" t="n">
        <f aca="false">J3110-H3110</f>
        <v>-23.39</v>
      </c>
      <c r="L3110" s="14" t="n">
        <f aca="false">G3110-H3110</f>
        <v>-55.89</v>
      </c>
    </row>
    <row r="3111" customFormat="false" ht="15" hidden="false" customHeight="false" outlineLevel="0" collapsed="false">
      <c r="A3111" s="2" t="s">
        <v>142</v>
      </c>
      <c r="B3111" s="2" t="s">
        <v>142</v>
      </c>
      <c r="C3111" s="2" t="s">
        <v>47</v>
      </c>
      <c r="D3111" s="2" t="s">
        <v>10</v>
      </c>
      <c r="E3111" s="2" t="s">
        <v>74</v>
      </c>
      <c r="F3111" s="2" t="s">
        <v>977</v>
      </c>
      <c r="G3111" s="14" t="n">
        <v>9.5</v>
      </c>
      <c r="H3111" s="14" t="n">
        <v>22.84</v>
      </c>
      <c r="I3111" s="14" t="n">
        <v>9.5</v>
      </c>
      <c r="J3111" s="23" t="n">
        <f aca="false">IF(AND(E3111="Priority",ISNUMBER('Cost model'!N632)),'Cost model'!N632,'Cost model'!M632)</f>
        <v>9.5</v>
      </c>
      <c r="K3111" s="14" t="n">
        <f aca="false">J3111-H3111</f>
        <v>-13.34</v>
      </c>
      <c r="L3111" s="14" t="n">
        <f aca="false">G3111-H3111</f>
        <v>-13.34</v>
      </c>
    </row>
    <row r="3112" customFormat="false" ht="15" hidden="false" customHeight="false" outlineLevel="0" collapsed="false">
      <c r="A3112" s="2" t="s">
        <v>174</v>
      </c>
      <c r="B3112" s="2" t="s">
        <v>142</v>
      </c>
      <c r="C3112" s="2" t="s">
        <v>47</v>
      </c>
      <c r="D3112" s="2" t="s">
        <v>10</v>
      </c>
      <c r="E3112" s="2" t="s">
        <v>83</v>
      </c>
      <c r="F3112" s="2" t="s">
        <v>976</v>
      </c>
      <c r="G3112" s="14" t="n">
        <v>14.5</v>
      </c>
      <c r="H3112" s="14" t="n">
        <v>20.13</v>
      </c>
      <c r="I3112" s="14" t="n">
        <v>14.5</v>
      </c>
      <c r="J3112" s="23" t="n">
        <f aca="false">IF(AND(E3112="Priority",ISNUMBER('Cost model'!N122)),'Cost model'!N122,'Cost model'!M122)</f>
        <v>18.5</v>
      </c>
      <c r="K3112" s="14" t="n">
        <f aca="false">J3112-H3112</f>
        <v>-1.63</v>
      </c>
      <c r="L3112" s="14" t="n">
        <f aca="false">G3112-H3112</f>
        <v>-5.63</v>
      </c>
    </row>
    <row r="3113" customFormat="false" ht="15" hidden="false" customHeight="false" outlineLevel="0" collapsed="false">
      <c r="A3113" s="2" t="s">
        <v>124</v>
      </c>
      <c r="B3113" s="2" t="s">
        <v>124</v>
      </c>
      <c r="C3113" s="2" t="s">
        <v>48</v>
      </c>
      <c r="D3113" s="2" t="s">
        <v>12</v>
      </c>
      <c r="E3113" s="2" t="s">
        <v>74</v>
      </c>
      <c r="F3113" s="2" t="s">
        <v>977</v>
      </c>
      <c r="G3113" s="14" t="n">
        <v>12.5</v>
      </c>
      <c r="H3113" s="14" t="n">
        <v>28.58</v>
      </c>
      <c r="I3113" s="14" t="n">
        <v>12.5</v>
      </c>
      <c r="J3113" s="23" t="n">
        <f aca="false">IF(AND(E3113="Priority",ISNUMBER('Cost model'!N321)),'Cost model'!N321,'Cost model'!M321)</f>
        <v>40</v>
      </c>
      <c r="K3113" s="14" t="n">
        <f aca="false">J3113-H3113</f>
        <v>11.42</v>
      </c>
      <c r="L3113" s="14" t="n">
        <f aca="false">G3113-H3113</f>
        <v>-16.08</v>
      </c>
    </row>
    <row r="3114" customFormat="false" ht="15" hidden="false" customHeight="false" outlineLevel="0" collapsed="false">
      <c r="A3114" s="2" t="s">
        <v>221</v>
      </c>
      <c r="B3114" s="2" t="s">
        <v>221</v>
      </c>
      <c r="C3114" s="2" t="s">
        <v>47</v>
      </c>
      <c r="D3114" s="2" t="s">
        <v>15</v>
      </c>
      <c r="E3114" s="2" t="s">
        <v>74</v>
      </c>
      <c r="F3114" s="2" t="s">
        <v>977</v>
      </c>
      <c r="G3114" s="14" t="n">
        <v>25</v>
      </c>
      <c r="H3114" s="14" t="n">
        <v>177.66</v>
      </c>
      <c r="I3114" s="14" t="n">
        <v>45</v>
      </c>
      <c r="J3114" s="23" t="n">
        <f aca="false">IF(AND(E3114="Priority",ISNUMBER('Cost model'!N749)),'Cost model'!N749,'Cost model'!M749)</f>
        <v>110</v>
      </c>
      <c r="K3114" s="14" t="n">
        <f aca="false">J3114-H3114</f>
        <v>-67.66</v>
      </c>
      <c r="L3114" s="14" t="n">
        <f aca="false">G3114-H3114</f>
        <v>-152.66</v>
      </c>
    </row>
    <row r="3115" customFormat="false" ht="15" hidden="false" customHeight="false" outlineLevel="0" collapsed="false">
      <c r="A3115" s="2" t="s">
        <v>174</v>
      </c>
      <c r="B3115" s="2" t="s">
        <v>174</v>
      </c>
      <c r="C3115" s="2" t="s">
        <v>48</v>
      </c>
      <c r="D3115" s="2" t="s">
        <v>12</v>
      </c>
      <c r="E3115" s="2" t="s">
        <v>74</v>
      </c>
      <c r="F3115" s="2" t="s">
        <v>977</v>
      </c>
      <c r="G3115" s="14" t="n">
        <v>12.5</v>
      </c>
      <c r="H3115" s="14" t="n">
        <v>41</v>
      </c>
      <c r="I3115" s="14" t="n">
        <v>12.5</v>
      </c>
      <c r="J3115" s="23" t="n">
        <f aca="false">IF(AND(E3115="Priority",ISNUMBER('Cost model'!N171)),'Cost model'!N171,'Cost model'!M171)</f>
        <v>40</v>
      </c>
      <c r="K3115" s="14" t="n">
        <f aca="false">J3115-H3115</f>
        <v>-1</v>
      </c>
      <c r="L3115" s="14" t="n">
        <f aca="false">G3115-H3115</f>
        <v>-28.5</v>
      </c>
    </row>
    <row r="3116" customFormat="false" ht="15" hidden="false" customHeight="false" outlineLevel="0" collapsed="false">
      <c r="A3116" s="2" t="s">
        <v>124</v>
      </c>
      <c r="B3116" s="2" t="s">
        <v>124</v>
      </c>
      <c r="C3116" s="2" t="s">
        <v>49</v>
      </c>
      <c r="D3116" s="2" t="s">
        <v>12</v>
      </c>
      <c r="E3116" s="2" t="s">
        <v>83</v>
      </c>
      <c r="F3116" s="2" t="s">
        <v>977</v>
      </c>
      <c r="G3116" s="14" t="n">
        <v>29.5</v>
      </c>
      <c r="H3116" s="14" t="n">
        <v>154.59</v>
      </c>
      <c r="I3116" s="14" t="n">
        <v>29.5</v>
      </c>
      <c r="J3116" s="23" t="n">
        <f aca="false">IF(AND(E3116="Priority",ISNUMBER('Cost model'!N322)),'Cost model'!N322,'Cost model'!M322)</f>
        <v>65</v>
      </c>
      <c r="K3116" s="14" t="n">
        <f aca="false">J3116-H3116</f>
        <v>-89.59</v>
      </c>
      <c r="L3116" s="14" t="n">
        <f aca="false">G3116-H3116</f>
        <v>-125.09</v>
      </c>
    </row>
    <row r="3117" customFormat="false" ht="15" hidden="false" customHeight="false" outlineLevel="0" collapsed="false">
      <c r="A3117" s="2" t="s">
        <v>124</v>
      </c>
      <c r="B3117" s="2" t="s">
        <v>158</v>
      </c>
      <c r="C3117" s="2" t="s">
        <v>48</v>
      </c>
      <c r="D3117" s="2" t="s">
        <v>10</v>
      </c>
      <c r="E3117" s="2" t="s">
        <v>74</v>
      </c>
      <c r="F3117" s="2" t="s">
        <v>976</v>
      </c>
      <c r="G3117" s="14" t="n">
        <v>17.5</v>
      </c>
      <c r="H3117" s="14" t="n">
        <v>24.42</v>
      </c>
      <c r="I3117" s="14" t="n">
        <v>14.5</v>
      </c>
      <c r="J3117" s="23" t="n">
        <f aca="false">IF(AND(E3117="Priority",ISNUMBER('Cost model'!N348)),'Cost model'!N348,'Cost model'!M348)</f>
        <v>17.5</v>
      </c>
      <c r="K3117" s="14" t="n">
        <f aca="false">J3117-H3117</f>
        <v>-6.92</v>
      </c>
      <c r="L3117" s="14" t="n">
        <f aca="false">G3117-H3117</f>
        <v>-6.92</v>
      </c>
    </row>
    <row r="3118" customFormat="false" ht="15" hidden="false" customHeight="false" outlineLevel="0" collapsed="false">
      <c r="A3118" s="2" t="s">
        <v>142</v>
      </c>
      <c r="B3118" s="2" t="s">
        <v>142</v>
      </c>
      <c r="C3118" s="2" t="s">
        <v>47</v>
      </c>
      <c r="D3118" s="2" t="s">
        <v>12</v>
      </c>
      <c r="E3118" s="2" t="s">
        <v>74</v>
      </c>
      <c r="F3118" s="2" t="s">
        <v>977</v>
      </c>
      <c r="G3118" s="14" t="n">
        <v>9.5</v>
      </c>
      <c r="H3118" s="14" t="n">
        <v>20.13</v>
      </c>
      <c r="I3118" s="14" t="n">
        <v>9.5</v>
      </c>
      <c r="J3118" s="23" t="n">
        <f aca="false">IF(AND(E3118="Priority",ISNUMBER('Cost model'!N635)),'Cost model'!N635,'Cost model'!M635)</f>
        <v>30.5</v>
      </c>
      <c r="K3118" s="14" t="n">
        <f aca="false">J3118-H3118</f>
        <v>10.37</v>
      </c>
      <c r="L3118" s="14" t="n">
        <f aca="false">G3118-H3118</f>
        <v>-10.63</v>
      </c>
    </row>
    <row r="3119" customFormat="false" ht="15" hidden="false" customHeight="false" outlineLevel="0" collapsed="false">
      <c r="A3119" s="2" t="s">
        <v>174</v>
      </c>
      <c r="B3119" s="2" t="s">
        <v>174</v>
      </c>
      <c r="C3119" s="2" t="s">
        <v>47</v>
      </c>
      <c r="D3119" s="2" t="s">
        <v>12</v>
      </c>
      <c r="E3119" s="2" t="s">
        <v>74</v>
      </c>
      <c r="F3119" s="2" t="s">
        <v>977</v>
      </c>
      <c r="G3119" s="14" t="n">
        <v>9.5</v>
      </c>
      <c r="H3119" s="14" t="n">
        <v>27.4</v>
      </c>
      <c r="I3119" s="14" t="n">
        <v>9.5</v>
      </c>
      <c r="J3119" s="23" t="n">
        <f aca="false">IF(AND(E3119="Priority",ISNUMBER('Cost model'!N170)),'Cost model'!N170,'Cost model'!M170)</f>
        <v>25.5</v>
      </c>
      <c r="K3119" s="14" t="n">
        <f aca="false">J3119-H3119</f>
        <v>-1.9</v>
      </c>
      <c r="L3119" s="14" t="n">
        <f aca="false">G3119-H3119</f>
        <v>-17.9</v>
      </c>
    </row>
    <row r="3120" customFormat="false" ht="15" hidden="false" customHeight="false" outlineLevel="0" collapsed="false">
      <c r="A3120" s="2" t="s">
        <v>221</v>
      </c>
      <c r="B3120" s="2" t="s">
        <v>221</v>
      </c>
      <c r="C3120" s="2" t="s">
        <v>47</v>
      </c>
      <c r="D3120" s="2" t="s">
        <v>14</v>
      </c>
      <c r="E3120" s="2" t="s">
        <v>74</v>
      </c>
      <c r="F3120" s="2" t="s">
        <v>977</v>
      </c>
      <c r="G3120" s="14" t="n">
        <v>19.5</v>
      </c>
      <c r="H3120" s="14" t="n">
        <v>100.57</v>
      </c>
      <c r="I3120" s="14" t="n">
        <v>25</v>
      </c>
      <c r="J3120" s="23" t="n">
        <f aca="false">IF(AND(E3120="Priority",ISNUMBER('Cost model'!N746)),'Cost model'!N746,'Cost model'!M746)</f>
        <v>100</v>
      </c>
      <c r="K3120" s="14" t="n">
        <f aca="false">J3120-H3120</f>
        <v>-0.569999999999993</v>
      </c>
      <c r="L3120" s="14" t="n">
        <f aca="false">G3120-H3120</f>
        <v>-81.07</v>
      </c>
    </row>
    <row r="3121" customFormat="false" ht="15" hidden="false" customHeight="false" outlineLevel="0" collapsed="false">
      <c r="A3121" s="2" t="s">
        <v>124</v>
      </c>
      <c r="B3121" s="2" t="s">
        <v>124</v>
      </c>
      <c r="C3121" s="2" t="s">
        <v>47</v>
      </c>
      <c r="D3121" s="2" t="s">
        <v>10</v>
      </c>
      <c r="E3121" s="2" t="s">
        <v>74</v>
      </c>
      <c r="F3121" s="2" t="s">
        <v>977</v>
      </c>
      <c r="G3121" s="14" t="n">
        <v>9.5</v>
      </c>
      <c r="H3121" s="14" t="n">
        <v>6.45</v>
      </c>
      <c r="I3121" s="14" t="n">
        <v>9.5</v>
      </c>
      <c r="J3121" s="23" t="n">
        <f aca="false">IF(AND(E3121="Priority",ISNUMBER('Cost model'!N317)),'Cost model'!N317,'Cost model'!M317)</f>
        <v>10.5</v>
      </c>
      <c r="K3121" s="14" t="n">
        <f aca="false">J3121-H3121</f>
        <v>4.05</v>
      </c>
      <c r="L3121" s="14" t="n">
        <f aca="false">G3121-H3121</f>
        <v>3.05</v>
      </c>
    </row>
    <row r="3122" customFormat="false" ht="15" hidden="false" customHeight="false" outlineLevel="0" collapsed="false">
      <c r="A3122" s="2" t="s">
        <v>124</v>
      </c>
      <c r="B3122" s="2" t="s">
        <v>124</v>
      </c>
      <c r="C3122" s="2" t="s">
        <v>48</v>
      </c>
      <c r="D3122" s="2" t="s">
        <v>10</v>
      </c>
      <c r="E3122" s="2" t="s">
        <v>83</v>
      </c>
      <c r="F3122" s="2" t="s">
        <v>977</v>
      </c>
      <c r="G3122" s="14" t="n">
        <v>17.5</v>
      </c>
      <c r="H3122" s="14" t="n">
        <v>22.84</v>
      </c>
      <c r="I3122" s="14" t="n">
        <v>17.5</v>
      </c>
      <c r="J3122" s="23" t="n">
        <f aca="false">IF(AND(E3122="Priority",ISNUMBER('Cost model'!N318)),'Cost model'!N318,'Cost model'!M318)</f>
        <v>19.5</v>
      </c>
      <c r="K3122" s="14" t="n">
        <f aca="false">J3122-H3122</f>
        <v>-3.34</v>
      </c>
      <c r="L3122" s="14" t="n">
        <f aca="false">G3122-H3122</f>
        <v>-5.34</v>
      </c>
    </row>
    <row r="3123" customFormat="false" ht="15" hidden="false" customHeight="false" outlineLevel="0" collapsed="false">
      <c r="A3123" s="2" t="s">
        <v>124</v>
      </c>
      <c r="B3123" s="2" t="s">
        <v>124</v>
      </c>
      <c r="C3123" s="2" t="s">
        <v>47</v>
      </c>
      <c r="D3123" s="2" t="s">
        <v>12</v>
      </c>
      <c r="E3123" s="2" t="s">
        <v>74</v>
      </c>
      <c r="F3123" s="2" t="s">
        <v>977</v>
      </c>
      <c r="G3123" s="14" t="n">
        <v>9.5</v>
      </c>
      <c r="H3123" s="14" t="n">
        <v>7.21</v>
      </c>
      <c r="I3123" s="14" t="n">
        <v>9.5</v>
      </c>
      <c r="J3123" s="23" t="n">
        <f aca="false">IF(AND(E3123="Priority",ISNUMBER('Cost model'!N320)),'Cost model'!N320,'Cost model'!M320)</f>
        <v>24.5</v>
      </c>
      <c r="K3123" s="14" t="n">
        <f aca="false">J3123-H3123</f>
        <v>17.29</v>
      </c>
      <c r="L3123" s="14" t="n">
        <f aca="false">G3123-H3123</f>
        <v>2.29</v>
      </c>
    </row>
    <row r="3124" customFormat="false" ht="15" hidden="false" customHeight="false" outlineLevel="0" collapsed="false">
      <c r="A3124" s="2" t="s">
        <v>124</v>
      </c>
      <c r="B3124" s="2" t="s">
        <v>124</v>
      </c>
      <c r="C3124" s="2" t="s">
        <v>48</v>
      </c>
      <c r="D3124" s="2" t="s">
        <v>10</v>
      </c>
      <c r="E3124" s="2" t="s">
        <v>74</v>
      </c>
      <c r="F3124" s="2" t="s">
        <v>977</v>
      </c>
      <c r="G3124" s="14" t="n">
        <v>12.5</v>
      </c>
      <c r="H3124" s="14" t="n">
        <v>16.38</v>
      </c>
      <c r="I3124" s="14" t="n">
        <v>12.5</v>
      </c>
      <c r="J3124" s="23" t="n">
        <f aca="false">IF(AND(E3124="Priority",ISNUMBER('Cost model'!N318)),'Cost model'!N318,'Cost model'!M318)</f>
        <v>14.5</v>
      </c>
      <c r="K3124" s="14" t="n">
        <f aca="false">J3124-H3124</f>
        <v>-1.88</v>
      </c>
      <c r="L3124" s="14" t="n">
        <f aca="false">G3124-H3124</f>
        <v>-3.88</v>
      </c>
    </row>
    <row r="3125" customFormat="false" ht="15" hidden="false" customHeight="false" outlineLevel="0" collapsed="false">
      <c r="A3125" s="2" t="s">
        <v>124</v>
      </c>
      <c r="B3125" s="2" t="s">
        <v>174</v>
      </c>
      <c r="C3125" s="2" t="s">
        <v>47</v>
      </c>
      <c r="D3125" s="2" t="s">
        <v>10</v>
      </c>
      <c r="E3125" s="2" t="s">
        <v>74</v>
      </c>
      <c r="F3125" s="2" t="s">
        <v>976</v>
      </c>
      <c r="G3125" s="14" t="n">
        <v>9.5</v>
      </c>
      <c r="H3125" s="14" t="n">
        <v>7.85</v>
      </c>
      <c r="I3125" s="14" t="n">
        <v>14.5</v>
      </c>
      <c r="J3125" s="23" t="n">
        <f aca="false">IF(AND(E3125="Priority",ISNUMBER('Cost model'!N362)),'Cost model'!N362,'Cost model'!M362)</f>
        <v>10.5</v>
      </c>
      <c r="K3125" s="14" t="n">
        <f aca="false">J3125-H3125</f>
        <v>2.65</v>
      </c>
      <c r="L3125" s="14" t="n">
        <f aca="false">G3125-H3125</f>
        <v>1.65</v>
      </c>
    </row>
    <row r="3126" customFormat="false" ht="15" hidden="false" customHeight="false" outlineLevel="0" collapsed="false">
      <c r="A3126" s="2" t="s">
        <v>142</v>
      </c>
      <c r="B3126" s="2" t="s">
        <v>142</v>
      </c>
      <c r="C3126" s="2" t="s">
        <v>47</v>
      </c>
      <c r="D3126" s="2" t="s">
        <v>10</v>
      </c>
      <c r="E3126" s="2" t="s">
        <v>74</v>
      </c>
      <c r="F3126" s="2" t="s">
        <v>977</v>
      </c>
      <c r="G3126" s="14" t="n">
        <v>9.5</v>
      </c>
      <c r="H3126" s="14" t="n">
        <v>7.14</v>
      </c>
      <c r="I3126" s="14" t="n">
        <v>9.5</v>
      </c>
      <c r="J3126" s="23" t="n">
        <f aca="false">IF(AND(E3126="Priority",ISNUMBER('Cost model'!N632)),'Cost model'!N632,'Cost model'!M632)</f>
        <v>9.5</v>
      </c>
      <c r="K3126" s="14" t="n">
        <f aca="false">J3126-H3126</f>
        <v>2.36</v>
      </c>
      <c r="L3126" s="14" t="n">
        <f aca="false">G3126-H3126</f>
        <v>2.36</v>
      </c>
    </row>
    <row r="3127" customFormat="false" ht="15" hidden="false" customHeight="false" outlineLevel="0" collapsed="false">
      <c r="A3127" s="2" t="s">
        <v>124</v>
      </c>
      <c r="B3127" s="2" t="s">
        <v>124</v>
      </c>
      <c r="C3127" s="2" t="s">
        <v>47</v>
      </c>
      <c r="D3127" s="2" t="s">
        <v>10</v>
      </c>
      <c r="E3127" s="2" t="s">
        <v>74</v>
      </c>
      <c r="F3127" s="2" t="s">
        <v>977</v>
      </c>
      <c r="G3127" s="14" t="n">
        <v>9.5</v>
      </c>
      <c r="H3127" s="14" t="n">
        <v>27.47</v>
      </c>
      <c r="I3127" s="14" t="n">
        <v>9.5</v>
      </c>
      <c r="J3127" s="23" t="n">
        <f aca="false">IF(AND(E3127="Priority",ISNUMBER('Cost model'!N317)),'Cost model'!N317,'Cost model'!M317)</f>
        <v>10.5</v>
      </c>
      <c r="K3127" s="14" t="n">
        <f aca="false">J3127-H3127</f>
        <v>-16.97</v>
      </c>
      <c r="L3127" s="14" t="n">
        <f aca="false">G3127-H3127</f>
        <v>-17.97</v>
      </c>
    </row>
    <row r="3128" customFormat="false" ht="15" hidden="false" customHeight="false" outlineLevel="0" collapsed="false">
      <c r="A3128" s="2" t="s">
        <v>124</v>
      </c>
      <c r="B3128" s="2" t="s">
        <v>174</v>
      </c>
      <c r="C3128" s="2" t="s">
        <v>48</v>
      </c>
      <c r="D3128" s="2" t="s">
        <v>12</v>
      </c>
      <c r="E3128" s="2" t="s">
        <v>74</v>
      </c>
      <c r="F3128" s="2" t="s">
        <v>976</v>
      </c>
      <c r="G3128" s="14" t="n">
        <v>12.5</v>
      </c>
      <c r="H3128" s="14" t="n">
        <v>51.24</v>
      </c>
      <c r="I3128" s="14" t="n">
        <v>19.5</v>
      </c>
      <c r="J3128" s="23" t="n">
        <f aca="false">IF(AND(E3128="Priority",ISNUMBER('Cost model'!N366)),'Cost model'!N366,'Cost model'!M366)</f>
        <v>55</v>
      </c>
      <c r="K3128" s="14" t="n">
        <f aca="false">J3128-H3128</f>
        <v>3.76</v>
      </c>
      <c r="L3128" s="14" t="n">
        <f aca="false">G3128-H3128</f>
        <v>-38.74</v>
      </c>
    </row>
    <row r="3129" customFormat="false" ht="15" hidden="false" customHeight="false" outlineLevel="0" collapsed="false">
      <c r="A3129" s="2" t="s">
        <v>124</v>
      </c>
      <c r="B3129" s="2" t="s">
        <v>124</v>
      </c>
      <c r="C3129" s="2" t="s">
        <v>49</v>
      </c>
      <c r="D3129" s="2" t="s">
        <v>10</v>
      </c>
      <c r="E3129" s="2" t="s">
        <v>83</v>
      </c>
      <c r="F3129" s="2" t="s">
        <v>977</v>
      </c>
      <c r="G3129" s="14" t="n">
        <v>24.5</v>
      </c>
      <c r="H3129" s="14" t="n">
        <v>20.13</v>
      </c>
      <c r="I3129" s="14" t="n">
        <v>24.5</v>
      </c>
      <c r="J3129" s="23" t="n">
        <f aca="false">IF(AND(E3129="Priority",ISNUMBER('Cost model'!N319)),'Cost model'!N319,'Cost model'!M319)</f>
        <v>22.5</v>
      </c>
      <c r="K3129" s="14" t="n">
        <f aca="false">J3129-H3129</f>
        <v>2.37</v>
      </c>
      <c r="L3129" s="14" t="n">
        <f aca="false">G3129-H3129</f>
        <v>4.37</v>
      </c>
    </row>
    <row r="3130" customFormat="false" ht="15" hidden="false" customHeight="false" outlineLevel="0" collapsed="false">
      <c r="A3130" s="2" t="s">
        <v>124</v>
      </c>
      <c r="B3130" s="2" t="s">
        <v>124</v>
      </c>
      <c r="C3130" s="2" t="s">
        <v>47</v>
      </c>
      <c r="D3130" s="2" t="s">
        <v>14</v>
      </c>
      <c r="E3130" s="2" t="s">
        <v>74</v>
      </c>
      <c r="F3130" s="2" t="s">
        <v>977</v>
      </c>
      <c r="G3130" s="14" t="n">
        <v>19</v>
      </c>
      <c r="H3130" s="14" t="n">
        <v>244.99</v>
      </c>
      <c r="I3130" s="14" t="n">
        <v>25</v>
      </c>
      <c r="J3130" s="23" t="n">
        <f aca="false">IF(AND(E3130="Priority",ISNUMBER('Cost model'!N326)),'Cost model'!N326,'Cost model'!M326)</f>
        <v>110</v>
      </c>
      <c r="K3130" s="14" t="n">
        <f aca="false">J3130-H3130</f>
        <v>-134.99</v>
      </c>
      <c r="L3130" s="14" t="n">
        <f aca="false">G3130-H3130</f>
        <v>-225.99</v>
      </c>
    </row>
    <row r="3131" customFormat="false" ht="15" hidden="false" customHeight="false" outlineLevel="0" collapsed="false">
      <c r="A3131" s="2" t="s">
        <v>124</v>
      </c>
      <c r="B3131" s="2" t="s">
        <v>124</v>
      </c>
      <c r="C3131" s="2" t="s">
        <v>47</v>
      </c>
      <c r="D3131" s="2" t="s">
        <v>12</v>
      </c>
      <c r="E3131" s="2" t="s">
        <v>74</v>
      </c>
      <c r="F3131" s="2" t="s">
        <v>977</v>
      </c>
      <c r="G3131" s="14" t="n">
        <v>9.5</v>
      </c>
      <c r="H3131" s="14" t="n">
        <v>57.5</v>
      </c>
      <c r="I3131" s="14" t="n">
        <v>9.5</v>
      </c>
      <c r="J3131" s="23" t="n">
        <f aca="false">IF(AND(E3131="Priority",ISNUMBER('Cost model'!N320)),'Cost model'!N320,'Cost model'!M320)</f>
        <v>24.5</v>
      </c>
      <c r="K3131" s="14" t="n">
        <f aca="false">J3131-H3131</f>
        <v>-33</v>
      </c>
      <c r="L3131" s="14" t="n">
        <f aca="false">G3131-H3131</f>
        <v>-48</v>
      </c>
    </row>
    <row r="3132" customFormat="false" ht="15" hidden="false" customHeight="false" outlineLevel="0" collapsed="false">
      <c r="A3132" s="2" t="s">
        <v>142</v>
      </c>
      <c r="B3132" s="2" t="s">
        <v>158</v>
      </c>
      <c r="C3132" s="2" t="s">
        <v>47</v>
      </c>
      <c r="D3132" s="2" t="s">
        <v>10</v>
      </c>
      <c r="E3132" s="2" t="s">
        <v>74</v>
      </c>
      <c r="F3132" s="2" t="s">
        <v>976</v>
      </c>
      <c r="G3132" s="14" t="n">
        <v>9.5</v>
      </c>
      <c r="H3132" s="14" t="n">
        <v>7.98</v>
      </c>
      <c r="I3132" s="14" t="n">
        <v>14.5</v>
      </c>
      <c r="J3132" s="23" t="n">
        <f aca="false">IF(AND(E3132="Priority",ISNUMBER('Cost model'!N647)),'Cost model'!N647,'Cost model'!M647)</f>
        <v>13.5</v>
      </c>
      <c r="K3132" s="14" t="n">
        <f aca="false">J3132-H3132</f>
        <v>5.52</v>
      </c>
      <c r="L3132" s="14" t="n">
        <f aca="false">G3132-H3132</f>
        <v>1.52</v>
      </c>
    </row>
    <row r="3133" customFormat="false" ht="15" hidden="false" customHeight="false" outlineLevel="0" collapsed="false">
      <c r="A3133" s="2" t="s">
        <v>174</v>
      </c>
      <c r="B3133" s="2" t="s">
        <v>174</v>
      </c>
      <c r="C3133" s="2" t="s">
        <v>47</v>
      </c>
      <c r="D3133" s="2" t="s">
        <v>14</v>
      </c>
      <c r="E3133" s="2" t="s">
        <v>74</v>
      </c>
      <c r="F3133" s="2" t="s">
        <v>977</v>
      </c>
      <c r="G3133" s="14" t="n">
        <v>25</v>
      </c>
      <c r="H3133" s="14" t="n">
        <v>72.73</v>
      </c>
      <c r="I3133" s="14" t="n">
        <v>25</v>
      </c>
      <c r="J3133" s="23" t="n">
        <f aca="false">IF(AND(E3133="Priority",ISNUMBER('Cost model'!N176)),'Cost model'!N176,'Cost model'!M176)</f>
        <v>95</v>
      </c>
      <c r="K3133" s="14" t="n">
        <f aca="false">J3133-H3133</f>
        <v>22.27</v>
      </c>
      <c r="L3133" s="14" t="n">
        <f aca="false">G3133-H3133</f>
        <v>-47.73</v>
      </c>
    </row>
    <row r="3134" customFormat="false" ht="15" hidden="false" customHeight="false" outlineLevel="0" collapsed="false">
      <c r="A3134" s="2" t="s">
        <v>124</v>
      </c>
      <c r="B3134" s="2" t="s">
        <v>174</v>
      </c>
      <c r="C3134" s="2" t="s">
        <v>47</v>
      </c>
      <c r="D3134" s="2" t="s">
        <v>10</v>
      </c>
      <c r="E3134" s="2" t="s">
        <v>74</v>
      </c>
      <c r="F3134" s="2" t="s">
        <v>976</v>
      </c>
      <c r="G3134" s="14" t="n">
        <v>9.5</v>
      </c>
      <c r="H3134" s="14" t="n">
        <v>6.08</v>
      </c>
      <c r="I3134" s="14" t="n">
        <v>14.5</v>
      </c>
      <c r="J3134" s="23" t="n">
        <f aca="false">IF(AND(E3134="Priority",ISNUMBER('Cost model'!N362)),'Cost model'!N362,'Cost model'!M362)</f>
        <v>10.5</v>
      </c>
      <c r="K3134" s="14" t="n">
        <f aca="false">J3134-H3134</f>
        <v>4.42</v>
      </c>
      <c r="L3134" s="14" t="n">
        <f aca="false">G3134-H3134</f>
        <v>3.42</v>
      </c>
    </row>
    <row r="3135" customFormat="false" ht="15" hidden="false" customHeight="false" outlineLevel="0" collapsed="false">
      <c r="A3135" s="2" t="s">
        <v>124</v>
      </c>
      <c r="B3135" s="2" t="s">
        <v>124</v>
      </c>
      <c r="C3135" s="2" t="s">
        <v>48</v>
      </c>
      <c r="D3135" s="2" t="s">
        <v>12</v>
      </c>
      <c r="E3135" s="2" t="s">
        <v>74</v>
      </c>
      <c r="F3135" s="2" t="s">
        <v>977</v>
      </c>
      <c r="G3135" s="14" t="n">
        <v>12.5</v>
      </c>
      <c r="H3135" s="14" t="n">
        <v>29.05</v>
      </c>
      <c r="I3135" s="14" t="n">
        <v>12.5</v>
      </c>
      <c r="J3135" s="23" t="n">
        <f aca="false">IF(AND(E3135="Priority",ISNUMBER('Cost model'!N321)),'Cost model'!N321,'Cost model'!M321)</f>
        <v>40</v>
      </c>
      <c r="K3135" s="14" t="n">
        <f aca="false">J3135-H3135</f>
        <v>10.95</v>
      </c>
      <c r="L3135" s="14" t="n">
        <f aca="false">G3135-H3135</f>
        <v>-16.55</v>
      </c>
    </row>
    <row r="3136" customFormat="false" ht="15" hidden="false" customHeight="false" outlineLevel="0" collapsed="false">
      <c r="A3136" s="2" t="s">
        <v>142</v>
      </c>
      <c r="B3136" s="2" t="s">
        <v>124</v>
      </c>
      <c r="C3136" s="2" t="s">
        <v>47</v>
      </c>
      <c r="D3136" s="2" t="s">
        <v>12</v>
      </c>
      <c r="E3136" s="2" t="s">
        <v>74</v>
      </c>
      <c r="F3136" s="2" t="s">
        <v>976</v>
      </c>
      <c r="G3136" s="14" t="n">
        <v>9.5</v>
      </c>
      <c r="H3136" s="14" t="n">
        <v>39.34</v>
      </c>
      <c r="I3136" s="14" t="n">
        <v>19.5</v>
      </c>
      <c r="J3136" s="23" t="n">
        <f aca="false">IF(AND(E3136="Priority",ISNUMBER('Cost model'!N665)),'Cost model'!N665,'Cost model'!M665)</f>
        <v>40</v>
      </c>
      <c r="K3136" s="14" t="n">
        <f aca="false">J3136-H3136</f>
        <v>0.659999999999997</v>
      </c>
      <c r="L3136" s="14" t="n">
        <f aca="false">G3136-H3136</f>
        <v>-29.84</v>
      </c>
    </row>
    <row r="3137" customFormat="false" ht="15" hidden="false" customHeight="false" outlineLevel="0" collapsed="false">
      <c r="A3137" s="2" t="s">
        <v>174</v>
      </c>
      <c r="B3137" s="2" t="s">
        <v>174</v>
      </c>
      <c r="C3137" s="2" t="s">
        <v>49</v>
      </c>
      <c r="D3137" s="2" t="s">
        <v>12</v>
      </c>
      <c r="E3137" s="2" t="s">
        <v>74</v>
      </c>
      <c r="F3137" s="2" t="s">
        <v>977</v>
      </c>
      <c r="G3137" s="14" t="n">
        <v>19.5</v>
      </c>
      <c r="H3137" s="14" t="n">
        <v>41</v>
      </c>
      <c r="I3137" s="14" t="n">
        <v>19.5</v>
      </c>
      <c r="J3137" s="23" t="n">
        <f aca="false">IF(AND(E3137="Priority",ISNUMBER('Cost model'!N172)),'Cost model'!N172,'Cost model'!M172)</f>
        <v>45</v>
      </c>
      <c r="K3137" s="14" t="n">
        <f aca="false">J3137-H3137</f>
        <v>4</v>
      </c>
      <c r="L3137" s="14" t="n">
        <f aca="false">G3137-H3137</f>
        <v>-21.5</v>
      </c>
    </row>
    <row r="3138" customFormat="false" ht="15" hidden="false" customHeight="false" outlineLevel="0" collapsed="false">
      <c r="A3138" s="2" t="s">
        <v>124</v>
      </c>
      <c r="B3138" s="2" t="s">
        <v>124</v>
      </c>
      <c r="C3138" s="2" t="s">
        <v>48</v>
      </c>
      <c r="D3138" s="2" t="s">
        <v>10</v>
      </c>
      <c r="E3138" s="2" t="s">
        <v>83</v>
      </c>
      <c r="F3138" s="2" t="s">
        <v>977</v>
      </c>
      <c r="G3138" s="14" t="n">
        <v>17.5</v>
      </c>
      <c r="H3138" s="14" t="n">
        <v>20.13</v>
      </c>
      <c r="I3138" s="14" t="n">
        <v>17.5</v>
      </c>
      <c r="J3138" s="23" t="n">
        <f aca="false">IF(AND(E3138="Priority",ISNUMBER('Cost model'!N318)),'Cost model'!N318,'Cost model'!M318)</f>
        <v>19.5</v>
      </c>
      <c r="K3138" s="14" t="n">
        <f aca="false">J3138-H3138</f>
        <v>-0.629999999999999</v>
      </c>
      <c r="L3138" s="14" t="n">
        <f aca="false">G3138-H3138</f>
        <v>-2.63</v>
      </c>
    </row>
    <row r="3139" customFormat="false" ht="15" hidden="false" customHeight="false" outlineLevel="0" collapsed="false">
      <c r="A3139" s="2" t="s">
        <v>124</v>
      </c>
      <c r="B3139" s="2" t="s">
        <v>124</v>
      </c>
      <c r="C3139" s="2" t="s">
        <v>48</v>
      </c>
      <c r="D3139" s="2" t="s">
        <v>10</v>
      </c>
      <c r="E3139" s="2" t="s">
        <v>74</v>
      </c>
      <c r="F3139" s="2" t="s">
        <v>977</v>
      </c>
      <c r="G3139" s="14" t="n">
        <v>12.5</v>
      </c>
      <c r="H3139" s="14" t="n">
        <v>9.71</v>
      </c>
      <c r="I3139" s="14" t="n">
        <v>12.5</v>
      </c>
      <c r="J3139" s="23" t="n">
        <f aca="false">IF(AND(E3139="Priority",ISNUMBER('Cost model'!N318)),'Cost model'!N318,'Cost model'!M318)</f>
        <v>14.5</v>
      </c>
      <c r="K3139" s="14" t="n">
        <f aca="false">J3139-H3139</f>
        <v>4.79</v>
      </c>
      <c r="L3139" s="14" t="n">
        <f aca="false">G3139-H3139</f>
        <v>2.79</v>
      </c>
    </row>
    <row r="3140" customFormat="false" ht="15" hidden="false" customHeight="false" outlineLevel="0" collapsed="false">
      <c r="A3140" s="2" t="s">
        <v>142</v>
      </c>
      <c r="B3140" s="2" t="s">
        <v>142</v>
      </c>
      <c r="C3140" s="2" t="s">
        <v>48</v>
      </c>
      <c r="D3140" s="2" t="s">
        <v>10</v>
      </c>
      <c r="E3140" s="2" t="s">
        <v>74</v>
      </c>
      <c r="F3140" s="2" t="s">
        <v>977</v>
      </c>
      <c r="G3140" s="14" t="n">
        <v>12.5</v>
      </c>
      <c r="H3140" s="14" t="n">
        <v>14</v>
      </c>
      <c r="I3140" s="14" t="n">
        <v>12.5</v>
      </c>
      <c r="J3140" s="23" t="n">
        <f aca="false">IF(AND(E3140="Priority",ISNUMBER('Cost model'!N633)),'Cost model'!N633,'Cost model'!M633)</f>
        <v>11.5</v>
      </c>
      <c r="K3140" s="14" t="n">
        <f aca="false">J3140-H3140</f>
        <v>-2.5</v>
      </c>
      <c r="L3140" s="14" t="n">
        <f aca="false">G3140-H3140</f>
        <v>-1.5</v>
      </c>
    </row>
    <row r="3141" customFormat="false" ht="15" hidden="false" customHeight="false" outlineLevel="0" collapsed="false">
      <c r="A3141" s="2" t="s">
        <v>124</v>
      </c>
      <c r="B3141" s="2" t="s">
        <v>158</v>
      </c>
      <c r="C3141" s="2" t="s">
        <v>48</v>
      </c>
      <c r="D3141" s="2" t="s">
        <v>12</v>
      </c>
      <c r="E3141" s="2" t="s">
        <v>74</v>
      </c>
      <c r="F3141" s="2" t="s">
        <v>976</v>
      </c>
      <c r="G3141" s="14" t="n">
        <v>12.5</v>
      </c>
      <c r="H3141" s="14" t="n">
        <v>53.19</v>
      </c>
      <c r="I3141" s="14" t="n">
        <v>19.5</v>
      </c>
      <c r="J3141" s="23" t="n">
        <f aca="false">IF(AND(E3141="Priority",ISNUMBER('Cost model'!N351)),'Cost model'!N351,'Cost model'!M351)</f>
        <v>55</v>
      </c>
      <c r="K3141" s="14" t="n">
        <f aca="false">J3141-H3141</f>
        <v>1.81</v>
      </c>
      <c r="L3141" s="14" t="n">
        <f aca="false">G3141-H3141</f>
        <v>-40.69</v>
      </c>
    </row>
    <row r="3142" customFormat="false" ht="15" hidden="false" customHeight="false" outlineLevel="0" collapsed="false">
      <c r="A3142" s="2" t="s">
        <v>174</v>
      </c>
      <c r="B3142" s="2" t="s">
        <v>158</v>
      </c>
      <c r="C3142" s="2" t="s">
        <v>49</v>
      </c>
      <c r="D3142" s="2" t="s">
        <v>10</v>
      </c>
      <c r="E3142" s="2" t="s">
        <v>74</v>
      </c>
      <c r="F3142" s="2" t="s">
        <v>976</v>
      </c>
      <c r="G3142" s="14" t="n">
        <v>24.5</v>
      </c>
      <c r="H3142" s="14" t="n">
        <v>25.56</v>
      </c>
      <c r="I3142" s="14" t="n">
        <v>17.5</v>
      </c>
      <c r="J3142" s="23" t="n">
        <f aca="false">IF(AND(E3142="Priority",ISNUMBER('Cost model'!N139)),'Cost model'!N139,'Cost model'!M139)</f>
        <v>19.5</v>
      </c>
      <c r="K3142" s="14" t="n">
        <f aca="false">J3142-H3142</f>
        <v>-6.06</v>
      </c>
      <c r="L3142" s="14" t="n">
        <f aca="false">G3142-H3142</f>
        <v>-1.06</v>
      </c>
    </row>
    <row r="3143" customFormat="false" ht="15" hidden="false" customHeight="false" outlineLevel="0" collapsed="false">
      <c r="A3143" s="2" t="s">
        <v>124</v>
      </c>
      <c r="B3143" s="2" t="s">
        <v>221</v>
      </c>
      <c r="C3143" s="2" t="s">
        <v>47</v>
      </c>
      <c r="D3143" s="2" t="s">
        <v>10</v>
      </c>
      <c r="E3143" s="2" t="s">
        <v>74</v>
      </c>
      <c r="F3143" s="2" t="s">
        <v>976</v>
      </c>
      <c r="G3143" s="14" t="n">
        <v>9.5</v>
      </c>
      <c r="H3143" s="14" t="n">
        <v>11.57</v>
      </c>
      <c r="I3143" s="14" t="n">
        <v>19.5</v>
      </c>
      <c r="J3143" s="23" t="n">
        <f aca="false">IF(AND(E3143="Priority",ISNUMBER('Cost model'!N407)),'Cost model'!N407,'Cost model'!M407)</f>
        <v>12.5</v>
      </c>
      <c r="K3143" s="14" t="n">
        <f aca="false">J3143-H3143</f>
        <v>0.93</v>
      </c>
      <c r="L3143" s="14" t="n">
        <f aca="false">G3143-H3143</f>
        <v>-2.07</v>
      </c>
    </row>
    <row r="3144" customFormat="false" ht="15" hidden="false" customHeight="false" outlineLevel="0" collapsed="false">
      <c r="A3144" s="2" t="s">
        <v>124</v>
      </c>
      <c r="B3144" s="2" t="s">
        <v>124</v>
      </c>
      <c r="C3144" s="2" t="s">
        <v>48</v>
      </c>
      <c r="D3144" s="2" t="s">
        <v>14</v>
      </c>
      <c r="E3144" s="2" t="s">
        <v>74</v>
      </c>
      <c r="F3144" s="2" t="s">
        <v>977</v>
      </c>
      <c r="G3144" s="14" t="n">
        <v>12.5</v>
      </c>
      <c r="H3144" s="14" t="n">
        <v>136.26</v>
      </c>
      <c r="I3144" s="14" t="n">
        <v>45</v>
      </c>
      <c r="J3144" s="23" t="n">
        <f aca="false">IF(AND(E3144="Priority",ISNUMBER('Cost model'!N327)),'Cost model'!N327,'Cost model'!M327)</f>
        <v>130</v>
      </c>
      <c r="K3144" s="14" t="n">
        <f aca="false">J3144-H3144</f>
        <v>-6.25999999999999</v>
      </c>
      <c r="L3144" s="14" t="n">
        <f aca="false">G3144-H3144</f>
        <v>-123.76</v>
      </c>
    </row>
    <row r="3145" customFormat="false" ht="15" hidden="false" customHeight="false" outlineLevel="0" collapsed="false">
      <c r="A3145" s="2" t="s">
        <v>158</v>
      </c>
      <c r="B3145" s="2" t="s">
        <v>158</v>
      </c>
      <c r="C3145" s="2" t="s">
        <v>49</v>
      </c>
      <c r="D3145" s="2" t="s">
        <v>10</v>
      </c>
      <c r="E3145" s="2" t="s">
        <v>83</v>
      </c>
      <c r="F3145" s="2" t="s">
        <v>977</v>
      </c>
      <c r="G3145" s="14" t="n">
        <v>24.5</v>
      </c>
      <c r="H3145" s="14" t="n">
        <v>20.13</v>
      </c>
      <c r="I3145" s="14" t="n">
        <v>24.5</v>
      </c>
      <c r="J3145" s="23" t="n">
        <f aca="false">IF(AND(E3145="Priority",ISNUMBER('Cost model'!N424)),'Cost model'!N424,'Cost model'!M424)</f>
        <v>22.5</v>
      </c>
      <c r="K3145" s="14" t="n">
        <f aca="false">J3145-H3145</f>
        <v>2.37</v>
      </c>
      <c r="L3145" s="14" t="n">
        <f aca="false">G3145-H3145</f>
        <v>4.37</v>
      </c>
    </row>
    <row r="3146" customFormat="false" ht="15" hidden="false" customHeight="false" outlineLevel="0" collapsed="false">
      <c r="A3146" s="2" t="s">
        <v>142</v>
      </c>
      <c r="B3146" s="2" t="s">
        <v>142</v>
      </c>
      <c r="C3146" s="2" t="s">
        <v>47</v>
      </c>
      <c r="D3146" s="2" t="s">
        <v>10</v>
      </c>
      <c r="E3146" s="2" t="s">
        <v>83</v>
      </c>
      <c r="F3146" s="2" t="s">
        <v>977</v>
      </c>
      <c r="G3146" s="14" t="n">
        <v>14.5</v>
      </c>
      <c r="H3146" s="14" t="n">
        <v>10.46</v>
      </c>
      <c r="I3146" s="14" t="n">
        <v>14.5</v>
      </c>
      <c r="J3146" s="23" t="n">
        <f aca="false">IF(AND(E3146="Priority",ISNUMBER('Cost model'!N632)),'Cost model'!N632,'Cost model'!M632)</f>
        <v>14.5</v>
      </c>
      <c r="K3146" s="14" t="n">
        <f aca="false">J3146-H3146</f>
        <v>4.04</v>
      </c>
      <c r="L3146" s="14" t="n">
        <f aca="false">G3146-H3146</f>
        <v>4.04</v>
      </c>
    </row>
    <row r="3147" customFormat="false" ht="15" hidden="false" customHeight="false" outlineLevel="0" collapsed="false">
      <c r="A3147" s="2" t="s">
        <v>124</v>
      </c>
      <c r="B3147" s="2" t="s">
        <v>124</v>
      </c>
      <c r="C3147" s="2" t="s">
        <v>48</v>
      </c>
      <c r="D3147" s="2" t="s">
        <v>10</v>
      </c>
      <c r="E3147" s="2" t="s">
        <v>83</v>
      </c>
      <c r="F3147" s="2" t="s">
        <v>977</v>
      </c>
      <c r="G3147" s="14" t="n">
        <v>17.5</v>
      </c>
      <c r="H3147" s="14" t="n">
        <v>20.13</v>
      </c>
      <c r="I3147" s="14" t="n">
        <v>17.5</v>
      </c>
      <c r="J3147" s="23" t="n">
        <f aca="false">IF(AND(E3147="Priority",ISNUMBER('Cost model'!N318)),'Cost model'!N318,'Cost model'!M318)</f>
        <v>19.5</v>
      </c>
      <c r="K3147" s="14" t="n">
        <f aca="false">J3147-H3147</f>
        <v>-0.629999999999999</v>
      </c>
      <c r="L3147" s="14" t="n">
        <f aca="false">G3147-H3147</f>
        <v>-2.63</v>
      </c>
    </row>
    <row r="3148" customFormat="false" ht="15" hidden="false" customHeight="false" outlineLevel="0" collapsed="false">
      <c r="A3148" s="2" t="s">
        <v>142</v>
      </c>
      <c r="B3148" s="2" t="s">
        <v>142</v>
      </c>
      <c r="C3148" s="2" t="s">
        <v>49</v>
      </c>
      <c r="D3148" s="2" t="s">
        <v>12</v>
      </c>
      <c r="E3148" s="2" t="s">
        <v>74</v>
      </c>
      <c r="F3148" s="2" t="s">
        <v>977</v>
      </c>
      <c r="G3148" s="14" t="n">
        <v>19.5</v>
      </c>
      <c r="H3148" s="14" t="n">
        <v>22.84</v>
      </c>
      <c r="I3148" s="14" t="n">
        <v>19.5</v>
      </c>
      <c r="J3148" s="23" t="n">
        <f aca="false">IF(AND(E3148="Priority",ISNUMBER('Cost model'!N637)),'Cost model'!N637,'Cost model'!M637)</f>
        <v>45</v>
      </c>
      <c r="K3148" s="14" t="n">
        <f aca="false">J3148-H3148</f>
        <v>22.16</v>
      </c>
      <c r="L3148" s="14" t="n">
        <f aca="false">G3148-H3148</f>
        <v>-3.34</v>
      </c>
    </row>
    <row r="3149" customFormat="false" ht="15" hidden="false" customHeight="false" outlineLevel="0" collapsed="false">
      <c r="A3149" s="2" t="s">
        <v>174</v>
      </c>
      <c r="B3149" s="2" t="s">
        <v>124</v>
      </c>
      <c r="C3149" s="2" t="s">
        <v>48</v>
      </c>
      <c r="D3149" s="2" t="s">
        <v>10</v>
      </c>
      <c r="E3149" s="2" t="s">
        <v>74</v>
      </c>
      <c r="F3149" s="2" t="s">
        <v>976</v>
      </c>
      <c r="G3149" s="14" t="n">
        <v>9.5</v>
      </c>
      <c r="H3149" s="14" t="n">
        <v>45.6</v>
      </c>
      <c r="I3149" s="14" t="n">
        <v>12.5</v>
      </c>
      <c r="J3149" s="23" t="n">
        <f aca="false">IF(AND(E3149="Priority",ISNUMBER('Cost model'!N108)),'Cost model'!N108,'Cost model'!M108)</f>
        <v>15.5</v>
      </c>
      <c r="K3149" s="14" t="n">
        <f aca="false">J3149-H3149</f>
        <v>-30.1</v>
      </c>
      <c r="L3149" s="14" t="n">
        <f aca="false">G3149-H3149</f>
        <v>-36.1</v>
      </c>
    </row>
    <row r="3150" customFormat="false" ht="15" hidden="false" customHeight="false" outlineLevel="0" collapsed="false">
      <c r="A3150" s="2" t="s">
        <v>124</v>
      </c>
      <c r="B3150" s="2" t="s">
        <v>124</v>
      </c>
      <c r="C3150" s="2" t="s">
        <v>47</v>
      </c>
      <c r="D3150" s="2" t="s">
        <v>12</v>
      </c>
      <c r="E3150" s="2" t="s">
        <v>74</v>
      </c>
      <c r="F3150" s="2" t="s">
        <v>977</v>
      </c>
      <c r="G3150" s="14" t="n">
        <v>9.5</v>
      </c>
      <c r="H3150" s="14" t="n">
        <v>41</v>
      </c>
      <c r="I3150" s="14" t="n">
        <v>9.5</v>
      </c>
      <c r="J3150" s="23" t="n">
        <f aca="false">IF(AND(E3150="Priority",ISNUMBER('Cost model'!N320)),'Cost model'!N320,'Cost model'!M320)</f>
        <v>24.5</v>
      </c>
      <c r="K3150" s="14" t="n">
        <f aca="false">J3150-H3150</f>
        <v>-16.5</v>
      </c>
      <c r="L3150" s="14" t="n">
        <f aca="false">G3150-H3150</f>
        <v>-31.5</v>
      </c>
    </row>
    <row r="3151" customFormat="false" ht="15" hidden="false" customHeight="false" outlineLevel="0" collapsed="false">
      <c r="A3151" s="2" t="s">
        <v>124</v>
      </c>
      <c r="B3151" s="2" t="s">
        <v>124</v>
      </c>
      <c r="C3151" s="2" t="s">
        <v>48</v>
      </c>
      <c r="D3151" s="2" t="s">
        <v>10</v>
      </c>
      <c r="E3151" s="2" t="s">
        <v>74</v>
      </c>
      <c r="F3151" s="2" t="s">
        <v>977</v>
      </c>
      <c r="G3151" s="14" t="n">
        <v>12.5</v>
      </c>
      <c r="H3151" s="14" t="n">
        <v>20.22</v>
      </c>
      <c r="I3151" s="14" t="n">
        <v>12.5</v>
      </c>
      <c r="J3151" s="23" t="n">
        <f aca="false">IF(AND(E3151="Priority",ISNUMBER('Cost model'!N318)),'Cost model'!N318,'Cost model'!M318)</f>
        <v>14.5</v>
      </c>
      <c r="K3151" s="14" t="n">
        <f aca="false">J3151-H3151</f>
        <v>-5.72</v>
      </c>
      <c r="L3151" s="14" t="n">
        <f aca="false">G3151-H3151</f>
        <v>-7.72</v>
      </c>
    </row>
    <row r="3152" customFormat="false" ht="15" hidden="false" customHeight="false" outlineLevel="0" collapsed="false">
      <c r="A3152" s="2" t="s">
        <v>174</v>
      </c>
      <c r="B3152" s="2" t="s">
        <v>221</v>
      </c>
      <c r="C3152" s="2" t="s">
        <v>48</v>
      </c>
      <c r="D3152" s="2" t="s">
        <v>10</v>
      </c>
      <c r="E3152" s="2" t="s">
        <v>74</v>
      </c>
      <c r="F3152" s="2" t="s">
        <v>976</v>
      </c>
      <c r="G3152" s="14" t="n">
        <v>12.5</v>
      </c>
      <c r="H3152" s="14" t="n">
        <v>18.49</v>
      </c>
      <c r="I3152" s="14" t="n">
        <v>19.5</v>
      </c>
      <c r="J3152" s="23" t="n">
        <f aca="false">IF(AND(E3152="Priority",ISNUMBER('Cost model'!N153)),'Cost model'!N153,'Cost model'!M153)</f>
        <v>15.5</v>
      </c>
      <c r="K3152" s="14" t="n">
        <f aca="false">J3152-H3152</f>
        <v>-2.99</v>
      </c>
      <c r="L3152" s="14" t="n">
        <f aca="false">G3152-H3152</f>
        <v>-5.99</v>
      </c>
    </row>
    <row r="3153" customFormat="false" ht="15" hidden="false" customHeight="false" outlineLevel="0" collapsed="false">
      <c r="A3153" s="2" t="s">
        <v>342</v>
      </c>
      <c r="B3153" s="2" t="s">
        <v>158</v>
      </c>
      <c r="C3153" s="2" t="s">
        <v>47</v>
      </c>
      <c r="D3153" s="2" t="s">
        <v>12</v>
      </c>
      <c r="E3153" s="2" t="s">
        <v>74</v>
      </c>
      <c r="F3153" s="2" t="s">
        <v>976</v>
      </c>
      <c r="G3153" s="14" t="n">
        <v>24.5</v>
      </c>
      <c r="H3153" s="14" t="n">
        <v>22.84</v>
      </c>
      <c r="I3153" s="14" t="n">
        <v>24.5</v>
      </c>
      <c r="J3153" s="23" t="n">
        <f aca="false">IF(AND(E3153="Priority",ISNUMBER('Cost model'!N215)),'Cost model'!N215,'Cost model'!M215)</f>
        <v>60</v>
      </c>
      <c r="K3153" s="14" t="n">
        <f aca="false">J3153-H3153</f>
        <v>37.16</v>
      </c>
      <c r="L3153" s="14" t="n">
        <f aca="false">G3153-H3153</f>
        <v>1.66</v>
      </c>
    </row>
    <row r="3154" customFormat="false" ht="15" hidden="false" customHeight="false" outlineLevel="0" collapsed="false">
      <c r="A3154" s="2" t="s">
        <v>221</v>
      </c>
      <c r="B3154" s="2" t="s">
        <v>221</v>
      </c>
      <c r="C3154" s="2" t="s">
        <v>47</v>
      </c>
      <c r="D3154" s="2" t="s">
        <v>10</v>
      </c>
      <c r="E3154" s="2" t="s">
        <v>74</v>
      </c>
      <c r="F3154" s="2" t="s">
        <v>977</v>
      </c>
      <c r="G3154" s="14" t="n">
        <v>9.5</v>
      </c>
      <c r="H3154" s="14" t="n">
        <v>23.53</v>
      </c>
      <c r="I3154" s="14" t="n">
        <v>9.5</v>
      </c>
      <c r="J3154" s="23" t="n">
        <f aca="false">IF(AND(E3154="Priority",ISNUMBER('Cost model'!N737)),'Cost model'!N737,'Cost model'!M737)</f>
        <v>8.5</v>
      </c>
      <c r="K3154" s="14" t="n">
        <f aca="false">J3154-H3154</f>
        <v>-15.03</v>
      </c>
      <c r="L3154" s="14" t="n">
        <f aca="false">G3154-H3154</f>
        <v>-14.03</v>
      </c>
    </row>
    <row r="3155" customFormat="false" ht="15" hidden="false" customHeight="false" outlineLevel="0" collapsed="false">
      <c r="A3155" s="2" t="s">
        <v>142</v>
      </c>
      <c r="B3155" s="2" t="s">
        <v>142</v>
      </c>
      <c r="C3155" s="2" t="s">
        <v>49</v>
      </c>
      <c r="D3155" s="2" t="s">
        <v>12</v>
      </c>
      <c r="E3155" s="2" t="s">
        <v>83</v>
      </c>
      <c r="F3155" s="2" t="s">
        <v>977</v>
      </c>
      <c r="G3155" s="14" t="n">
        <v>29.5</v>
      </c>
      <c r="H3155" s="14" t="n">
        <v>42.45</v>
      </c>
      <c r="I3155" s="14" t="n">
        <v>29.5</v>
      </c>
      <c r="J3155" s="23" t="n">
        <f aca="false">IF(AND(E3155="Priority",ISNUMBER('Cost model'!N637)),'Cost model'!N637,'Cost model'!M637)</f>
        <v>60</v>
      </c>
      <c r="K3155" s="14" t="n">
        <f aca="false">J3155-H3155</f>
        <v>17.55</v>
      </c>
      <c r="L3155" s="14" t="n">
        <f aca="false">G3155-H3155</f>
        <v>-12.95</v>
      </c>
    </row>
    <row r="3156" customFormat="false" ht="15" hidden="false" customHeight="false" outlineLevel="0" collapsed="false">
      <c r="A3156" s="2" t="s">
        <v>221</v>
      </c>
      <c r="B3156" s="2" t="s">
        <v>221</v>
      </c>
      <c r="C3156" s="2" t="s">
        <v>49</v>
      </c>
      <c r="D3156" s="2" t="s">
        <v>10</v>
      </c>
      <c r="E3156" s="2" t="s">
        <v>83</v>
      </c>
      <c r="F3156" s="2" t="s">
        <v>977</v>
      </c>
      <c r="G3156" s="14" t="n">
        <v>24.5</v>
      </c>
      <c r="H3156" s="14" t="n">
        <v>10.05</v>
      </c>
      <c r="I3156" s="14" t="n">
        <v>24.5</v>
      </c>
      <c r="J3156" s="23" t="n">
        <f aca="false">IF(AND(E3156="Priority",ISNUMBER('Cost model'!N739)),'Cost model'!N739,'Cost model'!M739)</f>
        <v>23.5</v>
      </c>
      <c r="K3156" s="14" t="n">
        <f aca="false">J3156-H3156</f>
        <v>13.45</v>
      </c>
      <c r="L3156" s="14" t="n">
        <f aca="false">G3156-H3156</f>
        <v>14.45</v>
      </c>
    </row>
    <row r="3157" customFormat="false" ht="15" hidden="false" customHeight="false" outlineLevel="0" collapsed="false">
      <c r="A3157" s="2" t="s">
        <v>174</v>
      </c>
      <c r="B3157" s="2" t="s">
        <v>174</v>
      </c>
      <c r="C3157" s="2" t="s">
        <v>48</v>
      </c>
      <c r="D3157" s="2" t="s">
        <v>10</v>
      </c>
      <c r="E3157" s="2" t="s">
        <v>74</v>
      </c>
      <c r="F3157" s="2" t="s">
        <v>977</v>
      </c>
      <c r="G3157" s="14" t="n">
        <v>12.5</v>
      </c>
      <c r="H3157" s="14" t="n">
        <v>41</v>
      </c>
      <c r="I3157" s="14" t="n">
        <v>12.5</v>
      </c>
      <c r="J3157" s="23" t="n">
        <f aca="false">IF(AND(E3157="Priority",ISNUMBER('Cost model'!N168)),'Cost model'!N168,'Cost model'!M168)</f>
        <v>13.5</v>
      </c>
      <c r="K3157" s="14" t="n">
        <f aca="false">J3157-H3157</f>
        <v>-27.5</v>
      </c>
      <c r="L3157" s="14" t="n">
        <f aca="false">G3157-H3157</f>
        <v>-28.5</v>
      </c>
    </row>
    <row r="3158" customFormat="false" ht="15" hidden="false" customHeight="false" outlineLevel="0" collapsed="false">
      <c r="A3158" s="2" t="s">
        <v>221</v>
      </c>
      <c r="B3158" s="2" t="s">
        <v>221</v>
      </c>
      <c r="C3158" s="2" t="s">
        <v>47</v>
      </c>
      <c r="D3158" s="2" t="s">
        <v>10</v>
      </c>
      <c r="E3158" s="2" t="s">
        <v>74</v>
      </c>
      <c r="F3158" s="2" t="s">
        <v>977</v>
      </c>
      <c r="G3158" s="14" t="n">
        <v>9.5</v>
      </c>
      <c r="H3158" s="14" t="n">
        <v>6.52</v>
      </c>
      <c r="I3158" s="14" t="n">
        <v>9.5</v>
      </c>
      <c r="J3158" s="23" t="n">
        <f aca="false">IF(AND(E3158="Priority",ISNUMBER('Cost model'!N737)),'Cost model'!N737,'Cost model'!M737)</f>
        <v>8.5</v>
      </c>
      <c r="K3158" s="14" t="n">
        <f aca="false">J3158-H3158</f>
        <v>1.98</v>
      </c>
      <c r="L3158" s="14" t="n">
        <f aca="false">G3158-H3158</f>
        <v>2.98</v>
      </c>
    </row>
    <row r="3159" customFormat="false" ht="15" hidden="false" customHeight="false" outlineLevel="0" collapsed="false">
      <c r="A3159" s="2" t="s">
        <v>142</v>
      </c>
      <c r="B3159" s="2" t="s">
        <v>142</v>
      </c>
      <c r="C3159" s="2" t="s">
        <v>47</v>
      </c>
      <c r="D3159" s="2" t="s">
        <v>10</v>
      </c>
      <c r="E3159" s="2" t="s">
        <v>83</v>
      </c>
      <c r="F3159" s="2" t="s">
        <v>977</v>
      </c>
      <c r="G3159" s="14" t="n">
        <v>14.5</v>
      </c>
      <c r="H3159" s="14" t="n">
        <v>7.14</v>
      </c>
      <c r="I3159" s="14" t="n">
        <v>14.5</v>
      </c>
      <c r="J3159" s="23" t="n">
        <f aca="false">IF(AND(E3159="Priority",ISNUMBER('Cost model'!N632)),'Cost model'!N632,'Cost model'!M632)</f>
        <v>14.5</v>
      </c>
      <c r="K3159" s="14" t="n">
        <f aca="false">J3159-H3159</f>
        <v>7.36</v>
      </c>
      <c r="L3159" s="14" t="n">
        <f aca="false">G3159-H3159</f>
        <v>7.36</v>
      </c>
    </row>
    <row r="3160" customFormat="false" ht="15" hidden="false" customHeight="false" outlineLevel="0" collapsed="false">
      <c r="A3160" s="2" t="s">
        <v>174</v>
      </c>
      <c r="B3160" s="2" t="s">
        <v>174</v>
      </c>
      <c r="C3160" s="2" t="s">
        <v>48</v>
      </c>
      <c r="D3160" s="2" t="s">
        <v>10</v>
      </c>
      <c r="E3160" s="2" t="s">
        <v>74</v>
      </c>
      <c r="F3160" s="2" t="s">
        <v>977</v>
      </c>
      <c r="G3160" s="14" t="n">
        <v>12.5</v>
      </c>
      <c r="H3160" s="14" t="n">
        <v>20.25</v>
      </c>
      <c r="I3160" s="14" t="n">
        <v>12.5</v>
      </c>
      <c r="J3160" s="23" t="n">
        <f aca="false">IF(AND(E3160="Priority",ISNUMBER('Cost model'!N168)),'Cost model'!N168,'Cost model'!M168)</f>
        <v>13.5</v>
      </c>
      <c r="K3160" s="14" t="n">
        <f aca="false">J3160-H3160</f>
        <v>-6.75</v>
      </c>
      <c r="L3160" s="14" t="n">
        <f aca="false">G3160-H3160</f>
        <v>-7.75</v>
      </c>
    </row>
    <row r="3161" customFormat="false" ht="15" hidden="false" customHeight="false" outlineLevel="0" collapsed="false">
      <c r="A3161" s="2" t="s">
        <v>174</v>
      </c>
      <c r="B3161" s="2" t="s">
        <v>174</v>
      </c>
      <c r="C3161" s="2" t="s">
        <v>47</v>
      </c>
      <c r="D3161" s="2" t="s">
        <v>13</v>
      </c>
      <c r="E3161" s="2" t="s">
        <v>74</v>
      </c>
      <c r="F3161" s="2" t="s">
        <v>977</v>
      </c>
      <c r="G3161" s="14" t="n">
        <v>19</v>
      </c>
      <c r="H3161" s="14" t="n">
        <v>67.79</v>
      </c>
      <c r="I3161" s="14" t="n">
        <v>19</v>
      </c>
      <c r="J3161" s="23" t="n">
        <f aca="false">IF(AND(E3161="Priority",ISNUMBER('Cost model'!N173)),'Cost model'!N173,'Cost model'!M173)</f>
        <v>60</v>
      </c>
      <c r="K3161" s="14" t="n">
        <f aca="false">J3161-H3161</f>
        <v>-7.79000000000001</v>
      </c>
      <c r="L3161" s="14" t="n">
        <f aca="false">G3161-H3161</f>
        <v>-48.79</v>
      </c>
    </row>
    <row r="3162" customFormat="false" ht="15" hidden="false" customHeight="false" outlineLevel="0" collapsed="false">
      <c r="A3162" s="2" t="s">
        <v>174</v>
      </c>
      <c r="B3162" s="2" t="s">
        <v>174</v>
      </c>
      <c r="C3162" s="2" t="s">
        <v>47</v>
      </c>
      <c r="D3162" s="2" t="s">
        <v>12</v>
      </c>
      <c r="E3162" s="2" t="s">
        <v>74</v>
      </c>
      <c r="F3162" s="2" t="s">
        <v>977</v>
      </c>
      <c r="G3162" s="14" t="n">
        <v>19</v>
      </c>
      <c r="H3162" s="14" t="n">
        <v>25.15</v>
      </c>
      <c r="I3162" s="14" t="n">
        <v>9.5</v>
      </c>
      <c r="J3162" s="23" t="n">
        <f aca="false">IF(AND(E3162="Priority",ISNUMBER('Cost model'!N170)),'Cost model'!N170,'Cost model'!M170)</f>
        <v>25.5</v>
      </c>
      <c r="K3162" s="14" t="n">
        <f aca="false">J3162-H3162</f>
        <v>0.350000000000001</v>
      </c>
      <c r="L3162" s="14" t="n">
        <f aca="false">G3162-H3162</f>
        <v>-6.15</v>
      </c>
    </row>
    <row r="3163" customFormat="false" ht="15" hidden="false" customHeight="false" outlineLevel="0" collapsed="false">
      <c r="A3163" s="2" t="s">
        <v>124</v>
      </c>
      <c r="B3163" s="2" t="s">
        <v>124</v>
      </c>
      <c r="C3163" s="2" t="s">
        <v>48</v>
      </c>
      <c r="D3163" s="2" t="s">
        <v>12</v>
      </c>
      <c r="E3163" s="2" t="s">
        <v>74</v>
      </c>
      <c r="F3163" s="2" t="s">
        <v>977</v>
      </c>
      <c r="G3163" s="14" t="n">
        <v>12.5</v>
      </c>
      <c r="H3163" s="14" t="n">
        <v>48.19</v>
      </c>
      <c r="I3163" s="14" t="n">
        <v>12.5</v>
      </c>
      <c r="J3163" s="23" t="n">
        <f aca="false">IF(AND(E3163="Priority",ISNUMBER('Cost model'!N321)),'Cost model'!N321,'Cost model'!M321)</f>
        <v>40</v>
      </c>
      <c r="K3163" s="14" t="n">
        <f aca="false">J3163-H3163</f>
        <v>-8.19</v>
      </c>
      <c r="L3163" s="14" t="n">
        <f aca="false">G3163-H3163</f>
        <v>-35.69</v>
      </c>
    </row>
    <row r="3164" customFormat="false" ht="15" hidden="false" customHeight="false" outlineLevel="0" collapsed="false">
      <c r="A3164" s="2" t="s">
        <v>174</v>
      </c>
      <c r="B3164" s="2" t="s">
        <v>174</v>
      </c>
      <c r="C3164" s="2" t="s">
        <v>47</v>
      </c>
      <c r="D3164" s="2" t="s">
        <v>10</v>
      </c>
      <c r="E3164" s="2" t="s">
        <v>74</v>
      </c>
      <c r="F3164" s="2" t="s">
        <v>977</v>
      </c>
      <c r="G3164" s="14" t="n">
        <v>9.5</v>
      </c>
      <c r="H3164" s="14" t="n">
        <v>7.21</v>
      </c>
      <c r="I3164" s="14" t="n">
        <v>9.5</v>
      </c>
      <c r="J3164" s="23" t="n">
        <f aca="false">IF(AND(E3164="Priority",ISNUMBER('Cost model'!N167)),'Cost model'!N167,'Cost model'!M167)</f>
        <v>8.5</v>
      </c>
      <c r="K3164" s="14" t="n">
        <f aca="false">J3164-H3164</f>
        <v>1.29</v>
      </c>
      <c r="L3164" s="14" t="n">
        <f aca="false">G3164-H3164</f>
        <v>2.29</v>
      </c>
    </row>
    <row r="3165" customFormat="false" ht="15" hidden="false" customHeight="false" outlineLevel="0" collapsed="false">
      <c r="A3165" s="2" t="s">
        <v>158</v>
      </c>
      <c r="B3165" s="2" t="s">
        <v>158</v>
      </c>
      <c r="C3165" s="2" t="s">
        <v>47</v>
      </c>
      <c r="D3165" s="2" t="s">
        <v>10</v>
      </c>
      <c r="E3165" s="2" t="s">
        <v>74</v>
      </c>
      <c r="F3165" s="2" t="s">
        <v>977</v>
      </c>
      <c r="G3165" s="14" t="n">
        <v>9.5</v>
      </c>
      <c r="H3165" s="14" t="n">
        <v>7.14</v>
      </c>
      <c r="I3165" s="14" t="n">
        <v>9.5</v>
      </c>
      <c r="J3165" s="23" t="n">
        <f aca="false">IF(AND(E3165="Priority",ISNUMBER('Cost model'!N422)),'Cost model'!N422,'Cost model'!M422)</f>
        <v>8.5</v>
      </c>
      <c r="K3165" s="14" t="n">
        <f aca="false">J3165-H3165</f>
        <v>1.36</v>
      </c>
      <c r="L3165" s="14" t="n">
        <f aca="false">G3165-H3165</f>
        <v>2.36</v>
      </c>
    </row>
    <row r="3166" customFormat="false" ht="15" hidden="false" customHeight="false" outlineLevel="0" collapsed="false">
      <c r="A3166" s="2" t="s">
        <v>124</v>
      </c>
      <c r="B3166" s="2" t="s">
        <v>124</v>
      </c>
      <c r="C3166" s="2" t="s">
        <v>47</v>
      </c>
      <c r="D3166" s="2" t="s">
        <v>10</v>
      </c>
      <c r="E3166" s="2" t="s">
        <v>74</v>
      </c>
      <c r="F3166" s="2" t="s">
        <v>977</v>
      </c>
      <c r="G3166" s="14" t="n">
        <v>9.5</v>
      </c>
      <c r="H3166" s="14" t="n">
        <v>6.06</v>
      </c>
      <c r="I3166" s="14" t="n">
        <v>9.5</v>
      </c>
      <c r="J3166" s="23" t="n">
        <f aca="false">IF(AND(E3166="Priority",ISNUMBER('Cost model'!N317)),'Cost model'!N317,'Cost model'!M317)</f>
        <v>10.5</v>
      </c>
      <c r="K3166" s="14" t="n">
        <f aca="false">J3166-H3166</f>
        <v>4.44</v>
      </c>
      <c r="L3166" s="14" t="n">
        <f aca="false">G3166-H3166</f>
        <v>3.44</v>
      </c>
    </row>
    <row r="3167" customFormat="false" ht="15" hidden="false" customHeight="false" outlineLevel="0" collapsed="false">
      <c r="A3167" s="2" t="s">
        <v>174</v>
      </c>
      <c r="B3167" s="2" t="s">
        <v>174</v>
      </c>
      <c r="C3167" s="2" t="s">
        <v>49</v>
      </c>
      <c r="D3167" s="2" t="s">
        <v>12</v>
      </c>
      <c r="E3167" s="2" t="s">
        <v>74</v>
      </c>
      <c r="F3167" s="2" t="s">
        <v>977</v>
      </c>
      <c r="G3167" s="14" t="n">
        <v>50</v>
      </c>
      <c r="H3167" s="14" t="n">
        <v>42.9</v>
      </c>
      <c r="I3167" s="14" t="n">
        <v>19.5</v>
      </c>
      <c r="J3167" s="23" t="n">
        <f aca="false">IF(AND(E3167="Priority",ISNUMBER('Cost model'!N172)),'Cost model'!N172,'Cost model'!M172)</f>
        <v>45</v>
      </c>
      <c r="K3167" s="14" t="n">
        <f aca="false">J3167-H3167</f>
        <v>2.1</v>
      </c>
      <c r="L3167" s="14" t="n">
        <f aca="false">G3167-H3167</f>
        <v>7.1</v>
      </c>
    </row>
    <row r="3168" customFormat="false" ht="15" hidden="false" customHeight="false" outlineLevel="0" collapsed="false">
      <c r="A3168" s="2" t="s">
        <v>174</v>
      </c>
      <c r="B3168" s="2" t="s">
        <v>174</v>
      </c>
      <c r="C3168" s="2" t="s">
        <v>48</v>
      </c>
      <c r="D3168" s="2" t="s">
        <v>12</v>
      </c>
      <c r="E3168" s="2" t="s">
        <v>74</v>
      </c>
      <c r="F3168" s="2" t="s">
        <v>977</v>
      </c>
      <c r="G3168" s="14" t="n">
        <v>12.5</v>
      </c>
      <c r="H3168" s="14" t="n">
        <v>24.5</v>
      </c>
      <c r="I3168" s="14" t="n">
        <v>12.5</v>
      </c>
      <c r="J3168" s="23" t="n">
        <f aca="false">IF(AND(E3168="Priority",ISNUMBER('Cost model'!N171)),'Cost model'!N171,'Cost model'!M171)</f>
        <v>40</v>
      </c>
      <c r="K3168" s="14" t="n">
        <f aca="false">J3168-H3168</f>
        <v>15.5</v>
      </c>
      <c r="L3168" s="14" t="n">
        <f aca="false">G3168-H3168</f>
        <v>-12</v>
      </c>
    </row>
    <row r="3169" customFormat="false" ht="15" hidden="false" customHeight="false" outlineLevel="0" collapsed="false">
      <c r="A3169" s="2" t="s">
        <v>142</v>
      </c>
      <c r="B3169" s="2" t="s">
        <v>142</v>
      </c>
      <c r="C3169" s="2" t="s">
        <v>47</v>
      </c>
      <c r="D3169" s="2" t="s">
        <v>12</v>
      </c>
      <c r="E3169" s="2" t="s">
        <v>83</v>
      </c>
      <c r="F3169" s="2" t="s">
        <v>977</v>
      </c>
      <c r="G3169" s="14" t="n">
        <v>19.5</v>
      </c>
      <c r="H3169" s="14" t="n">
        <v>46</v>
      </c>
      <c r="I3169" s="14" t="n">
        <v>19.5</v>
      </c>
      <c r="J3169" s="23" t="n">
        <f aca="false">IF(AND(E3169="Priority",ISNUMBER('Cost model'!N635)),'Cost model'!N635,'Cost model'!M635)</f>
        <v>40</v>
      </c>
      <c r="K3169" s="14" t="n">
        <f aca="false">J3169-H3169</f>
        <v>-6</v>
      </c>
      <c r="L3169" s="14" t="n">
        <f aca="false">G3169-H3169</f>
        <v>-26.5</v>
      </c>
    </row>
    <row r="3170" customFormat="false" ht="15" hidden="false" customHeight="false" outlineLevel="0" collapsed="false">
      <c r="A3170" s="2" t="s">
        <v>174</v>
      </c>
      <c r="B3170" s="2" t="s">
        <v>174</v>
      </c>
      <c r="C3170" s="2" t="s">
        <v>48</v>
      </c>
      <c r="D3170" s="2" t="s">
        <v>13</v>
      </c>
      <c r="E3170" s="2" t="s">
        <v>83</v>
      </c>
      <c r="F3170" s="2" t="s">
        <v>977</v>
      </c>
      <c r="G3170" s="14" t="n">
        <v>45</v>
      </c>
      <c r="H3170" s="14" t="n">
        <v>67.46</v>
      </c>
      <c r="I3170" s="14" t="n">
        <v>45</v>
      </c>
      <c r="J3170" s="23" t="n">
        <f aca="false">IF(AND(E3170="Priority",ISNUMBER('Cost model'!N174)),'Cost model'!N174,'Cost model'!M174)</f>
        <v>95</v>
      </c>
      <c r="K3170" s="14" t="n">
        <f aca="false">J3170-H3170</f>
        <v>27.54</v>
      </c>
      <c r="L3170" s="14" t="n">
        <f aca="false">G3170-H3170</f>
        <v>-22.46</v>
      </c>
    </row>
    <row r="3171" customFormat="false" ht="15" hidden="false" customHeight="false" outlineLevel="0" collapsed="false">
      <c r="A3171" s="2" t="s">
        <v>124</v>
      </c>
      <c r="B3171" s="2" t="s">
        <v>124</v>
      </c>
      <c r="C3171" s="2" t="s">
        <v>47</v>
      </c>
      <c r="D3171" s="2" t="s">
        <v>12</v>
      </c>
      <c r="E3171" s="2" t="s">
        <v>74</v>
      </c>
      <c r="F3171" s="2" t="s">
        <v>977</v>
      </c>
      <c r="G3171" s="14" t="n">
        <v>9.5</v>
      </c>
      <c r="H3171" s="14" t="n">
        <v>43.68</v>
      </c>
      <c r="I3171" s="14" t="n">
        <v>9.5</v>
      </c>
      <c r="J3171" s="23" t="n">
        <f aca="false">IF(AND(E3171="Priority",ISNUMBER('Cost model'!N320)),'Cost model'!N320,'Cost model'!M320)</f>
        <v>24.5</v>
      </c>
      <c r="K3171" s="14" t="n">
        <f aca="false">J3171-H3171</f>
        <v>-19.18</v>
      </c>
      <c r="L3171" s="14" t="n">
        <f aca="false">G3171-H3171</f>
        <v>-34.18</v>
      </c>
    </row>
    <row r="3172" customFormat="false" ht="15" hidden="false" customHeight="false" outlineLevel="0" collapsed="false">
      <c r="A3172" s="2" t="s">
        <v>174</v>
      </c>
      <c r="B3172" s="2" t="s">
        <v>174</v>
      </c>
      <c r="C3172" s="2" t="s">
        <v>48</v>
      </c>
      <c r="D3172" s="2" t="s">
        <v>12</v>
      </c>
      <c r="E3172" s="2" t="s">
        <v>74</v>
      </c>
      <c r="F3172" s="2" t="s">
        <v>977</v>
      </c>
      <c r="G3172" s="14" t="n">
        <v>12.5</v>
      </c>
      <c r="H3172" s="14" t="n">
        <v>32.26</v>
      </c>
      <c r="I3172" s="14" t="n">
        <v>12.5</v>
      </c>
      <c r="J3172" s="23" t="n">
        <f aca="false">IF(AND(E3172="Priority",ISNUMBER('Cost model'!N171)),'Cost model'!N171,'Cost model'!M171)</f>
        <v>40</v>
      </c>
      <c r="K3172" s="14" t="n">
        <f aca="false">J3172-H3172</f>
        <v>7.74</v>
      </c>
      <c r="L3172" s="14" t="n">
        <f aca="false">G3172-H3172</f>
        <v>-19.76</v>
      </c>
    </row>
    <row r="3173" customFormat="false" ht="15" hidden="false" customHeight="false" outlineLevel="0" collapsed="false">
      <c r="A3173" s="2" t="s">
        <v>174</v>
      </c>
      <c r="B3173" s="2" t="s">
        <v>174</v>
      </c>
      <c r="C3173" s="2" t="s">
        <v>47</v>
      </c>
      <c r="D3173" s="2" t="s">
        <v>12</v>
      </c>
      <c r="E3173" s="2" t="s">
        <v>74</v>
      </c>
      <c r="F3173" s="2" t="s">
        <v>977</v>
      </c>
      <c r="G3173" s="14" t="n">
        <v>9.5</v>
      </c>
      <c r="H3173" s="14" t="n">
        <v>27.68</v>
      </c>
      <c r="I3173" s="14" t="n">
        <v>9.5</v>
      </c>
      <c r="J3173" s="23" t="n">
        <f aca="false">IF(AND(E3173="Priority",ISNUMBER('Cost model'!N170)),'Cost model'!N170,'Cost model'!M170)</f>
        <v>25.5</v>
      </c>
      <c r="K3173" s="14" t="n">
        <f aca="false">J3173-H3173</f>
        <v>-2.18</v>
      </c>
      <c r="L3173" s="14" t="n">
        <f aca="false">G3173-H3173</f>
        <v>-18.18</v>
      </c>
    </row>
    <row r="3174" customFormat="false" ht="15" hidden="false" customHeight="false" outlineLevel="0" collapsed="false">
      <c r="A3174" s="2" t="s">
        <v>174</v>
      </c>
      <c r="B3174" s="2" t="s">
        <v>174</v>
      </c>
      <c r="C3174" s="2" t="s">
        <v>47</v>
      </c>
      <c r="D3174" s="2" t="s">
        <v>12</v>
      </c>
      <c r="E3174" s="2" t="s">
        <v>83</v>
      </c>
      <c r="F3174" s="2" t="s">
        <v>977</v>
      </c>
      <c r="G3174" s="14" t="n">
        <v>19.5</v>
      </c>
      <c r="H3174" s="14" t="n">
        <v>24.5</v>
      </c>
      <c r="I3174" s="14" t="n">
        <v>19.5</v>
      </c>
      <c r="J3174" s="23" t="n">
        <f aca="false">IF(AND(E3174="Priority",ISNUMBER('Cost model'!N170)),'Cost model'!N170,'Cost model'!M170)</f>
        <v>35</v>
      </c>
      <c r="K3174" s="14" t="n">
        <f aca="false">J3174-H3174</f>
        <v>10.5</v>
      </c>
      <c r="L3174" s="14" t="n">
        <f aca="false">G3174-H3174</f>
        <v>-5</v>
      </c>
    </row>
    <row r="3175" customFormat="false" ht="15" hidden="false" customHeight="false" outlineLevel="0" collapsed="false">
      <c r="A3175" s="2" t="s">
        <v>174</v>
      </c>
      <c r="B3175" s="2" t="s">
        <v>174</v>
      </c>
      <c r="C3175" s="2" t="s">
        <v>49</v>
      </c>
      <c r="D3175" s="2" t="s">
        <v>10</v>
      </c>
      <c r="E3175" s="2" t="s">
        <v>74</v>
      </c>
      <c r="F3175" s="2" t="s">
        <v>977</v>
      </c>
      <c r="G3175" s="14" t="n">
        <v>19.5</v>
      </c>
      <c r="H3175" s="14" t="n">
        <v>32.67</v>
      </c>
      <c r="I3175" s="14" t="n">
        <v>17.5</v>
      </c>
      <c r="J3175" s="23" t="n">
        <f aca="false">IF(AND(E3175="Priority",ISNUMBER('Cost model'!N169)),'Cost model'!N169,'Cost model'!M169)</f>
        <v>18.5</v>
      </c>
      <c r="K3175" s="14" t="n">
        <f aca="false">J3175-H3175</f>
        <v>-14.17</v>
      </c>
      <c r="L3175" s="14" t="n">
        <f aca="false">G3175-H3175</f>
        <v>-13.17</v>
      </c>
    </row>
    <row r="3176" customFormat="false" ht="15" hidden="false" customHeight="false" outlineLevel="0" collapsed="false">
      <c r="A3176" s="2" t="s">
        <v>142</v>
      </c>
      <c r="B3176" s="2" t="s">
        <v>142</v>
      </c>
      <c r="C3176" s="2" t="s">
        <v>47</v>
      </c>
      <c r="D3176" s="2" t="s">
        <v>12</v>
      </c>
      <c r="E3176" s="2" t="s">
        <v>74</v>
      </c>
      <c r="F3176" s="2" t="s">
        <v>977</v>
      </c>
      <c r="G3176" s="14" t="n">
        <v>14.5</v>
      </c>
      <c r="H3176" s="14" t="n">
        <v>26.77</v>
      </c>
      <c r="I3176" s="14" t="n">
        <v>9.5</v>
      </c>
      <c r="J3176" s="23" t="n">
        <f aca="false">IF(AND(E3176="Priority",ISNUMBER('Cost model'!N635)),'Cost model'!N635,'Cost model'!M635)</f>
        <v>30.5</v>
      </c>
      <c r="K3176" s="14" t="n">
        <f aca="false">J3176-H3176</f>
        <v>3.73</v>
      </c>
      <c r="L3176" s="14" t="n">
        <f aca="false">G3176-H3176</f>
        <v>-12.27</v>
      </c>
    </row>
    <row r="3177" customFormat="false" ht="15" hidden="false" customHeight="false" outlineLevel="0" collapsed="false">
      <c r="A3177" s="2" t="s">
        <v>174</v>
      </c>
      <c r="B3177" s="2" t="s">
        <v>174</v>
      </c>
      <c r="C3177" s="2" t="s">
        <v>48</v>
      </c>
      <c r="D3177" s="2" t="s">
        <v>12</v>
      </c>
      <c r="E3177" s="2" t="s">
        <v>74</v>
      </c>
      <c r="F3177" s="2" t="s">
        <v>977</v>
      </c>
      <c r="G3177" s="14" t="n">
        <v>24.5</v>
      </c>
      <c r="H3177" s="14" t="n">
        <v>58.63</v>
      </c>
      <c r="I3177" s="14" t="n">
        <v>12.5</v>
      </c>
      <c r="J3177" s="23" t="n">
        <f aca="false">IF(AND(E3177="Priority",ISNUMBER('Cost model'!N171)),'Cost model'!N171,'Cost model'!M171)</f>
        <v>40</v>
      </c>
      <c r="K3177" s="14" t="n">
        <f aca="false">J3177-H3177</f>
        <v>-18.63</v>
      </c>
      <c r="L3177" s="14" t="n">
        <f aca="false">G3177-H3177</f>
        <v>-34.13</v>
      </c>
    </row>
    <row r="3178" customFormat="false" ht="15" hidden="false" customHeight="false" outlineLevel="0" collapsed="false">
      <c r="A3178" s="2" t="s">
        <v>174</v>
      </c>
      <c r="B3178" s="2" t="s">
        <v>174</v>
      </c>
      <c r="C3178" s="2" t="s">
        <v>49</v>
      </c>
      <c r="D3178" s="2" t="s">
        <v>12</v>
      </c>
      <c r="E3178" s="2" t="s">
        <v>83</v>
      </c>
      <c r="F3178" s="2" t="s">
        <v>977</v>
      </c>
      <c r="G3178" s="14" t="n">
        <v>29.5</v>
      </c>
      <c r="H3178" s="14" t="n">
        <v>63.72</v>
      </c>
      <c r="I3178" s="14" t="n">
        <v>29.5</v>
      </c>
      <c r="J3178" s="23" t="n">
        <f aca="false">IF(AND(E3178="Priority",ISNUMBER('Cost model'!N172)),'Cost model'!N172,'Cost model'!M172)</f>
        <v>60</v>
      </c>
      <c r="K3178" s="14" t="n">
        <f aca="false">J3178-H3178</f>
        <v>-3.72</v>
      </c>
      <c r="L3178" s="14" t="n">
        <f aca="false">G3178-H3178</f>
        <v>-34.22</v>
      </c>
    </row>
    <row r="3179" customFormat="false" ht="15" hidden="false" customHeight="false" outlineLevel="0" collapsed="false">
      <c r="A3179" s="2" t="s">
        <v>221</v>
      </c>
      <c r="B3179" s="2" t="s">
        <v>221</v>
      </c>
      <c r="C3179" s="2" t="s">
        <v>47</v>
      </c>
      <c r="D3179" s="2" t="s">
        <v>10</v>
      </c>
      <c r="E3179" s="2" t="s">
        <v>74</v>
      </c>
      <c r="F3179" s="2" t="s">
        <v>977</v>
      </c>
      <c r="G3179" s="14" t="n">
        <v>9.5</v>
      </c>
      <c r="H3179" s="14" t="n">
        <v>6.52</v>
      </c>
      <c r="I3179" s="14" t="n">
        <v>9.5</v>
      </c>
      <c r="J3179" s="23" t="n">
        <f aca="false">IF(AND(E3179="Priority",ISNUMBER('Cost model'!N737)),'Cost model'!N737,'Cost model'!M737)</f>
        <v>8.5</v>
      </c>
      <c r="K3179" s="14" t="n">
        <f aca="false">J3179-H3179</f>
        <v>1.98</v>
      </c>
      <c r="L3179" s="14" t="n">
        <f aca="false">G3179-H3179</f>
        <v>2.98</v>
      </c>
    </row>
    <row r="3180" customFormat="false" ht="15" hidden="false" customHeight="false" outlineLevel="0" collapsed="false">
      <c r="A3180" s="2" t="s">
        <v>158</v>
      </c>
      <c r="B3180" s="2" t="s">
        <v>158</v>
      </c>
      <c r="C3180" s="2" t="s">
        <v>49</v>
      </c>
      <c r="D3180" s="2" t="s">
        <v>10</v>
      </c>
      <c r="E3180" s="2" t="s">
        <v>74</v>
      </c>
      <c r="F3180" s="2" t="s">
        <v>977</v>
      </c>
      <c r="G3180" s="14" t="n">
        <v>19.5</v>
      </c>
      <c r="H3180" s="14" t="n">
        <v>25.18</v>
      </c>
      <c r="I3180" s="14" t="n">
        <v>17.5</v>
      </c>
      <c r="J3180" s="23" t="n">
        <f aca="false">IF(AND(E3180="Priority",ISNUMBER('Cost model'!N424)),'Cost model'!N424,'Cost model'!M424)</f>
        <v>16.5</v>
      </c>
      <c r="K3180" s="14" t="n">
        <f aca="false">J3180-H3180</f>
        <v>-8.68</v>
      </c>
      <c r="L3180" s="14" t="n">
        <f aca="false">G3180-H3180</f>
        <v>-5.68</v>
      </c>
    </row>
    <row r="3181" customFormat="false" ht="15" hidden="false" customHeight="false" outlineLevel="0" collapsed="false">
      <c r="A3181" s="2" t="s">
        <v>221</v>
      </c>
      <c r="B3181" s="2" t="s">
        <v>221</v>
      </c>
      <c r="C3181" s="2" t="s">
        <v>47</v>
      </c>
      <c r="D3181" s="2" t="s">
        <v>12</v>
      </c>
      <c r="E3181" s="2" t="s">
        <v>83</v>
      </c>
      <c r="F3181" s="2" t="s">
        <v>977</v>
      </c>
      <c r="G3181" s="14" t="n">
        <v>19.5</v>
      </c>
      <c r="H3181" s="14" t="n">
        <v>23.53</v>
      </c>
      <c r="I3181" s="14" t="n">
        <v>19.5</v>
      </c>
      <c r="J3181" s="23" t="n">
        <f aca="false">IF(AND(E3181="Priority",ISNUMBER('Cost model'!N740)),'Cost model'!N740,'Cost model'!M740)</f>
        <v>28.5</v>
      </c>
      <c r="K3181" s="14" t="n">
        <f aca="false">J3181-H3181</f>
        <v>4.97</v>
      </c>
      <c r="L3181" s="14" t="n">
        <f aca="false">G3181-H3181</f>
        <v>-4.03</v>
      </c>
    </row>
    <row r="3182" customFormat="false" ht="15" hidden="false" customHeight="false" outlineLevel="0" collapsed="false">
      <c r="A3182" s="2" t="s">
        <v>142</v>
      </c>
      <c r="B3182" s="2" t="s">
        <v>124</v>
      </c>
      <c r="C3182" s="2" t="s">
        <v>47</v>
      </c>
      <c r="D3182" s="2" t="s">
        <v>10</v>
      </c>
      <c r="E3182" s="2" t="s">
        <v>74</v>
      </c>
      <c r="F3182" s="2" t="s">
        <v>976</v>
      </c>
      <c r="G3182" s="14" t="n">
        <v>14.5</v>
      </c>
      <c r="H3182" s="14" t="n">
        <v>17.46</v>
      </c>
      <c r="I3182" s="14" t="n">
        <v>14.5</v>
      </c>
      <c r="J3182" s="23" t="n">
        <f aca="false">IF(AND(E3182="Priority",ISNUMBER('Cost model'!N662)),'Cost model'!N662,'Cost model'!M662)</f>
        <v>13.5</v>
      </c>
      <c r="K3182" s="14" t="n">
        <f aca="false">J3182-H3182</f>
        <v>-3.96</v>
      </c>
      <c r="L3182" s="14" t="n">
        <f aca="false">G3182-H3182</f>
        <v>-2.96</v>
      </c>
    </row>
    <row r="3183" customFormat="false" ht="15" hidden="false" customHeight="false" outlineLevel="0" collapsed="false">
      <c r="A3183" s="2" t="s">
        <v>174</v>
      </c>
      <c r="B3183" s="2" t="s">
        <v>174</v>
      </c>
      <c r="C3183" s="2" t="s">
        <v>48</v>
      </c>
      <c r="D3183" s="2" t="s">
        <v>10</v>
      </c>
      <c r="E3183" s="2" t="s">
        <v>74</v>
      </c>
      <c r="F3183" s="2" t="s">
        <v>977</v>
      </c>
      <c r="G3183" s="14" t="n">
        <v>12.5</v>
      </c>
      <c r="H3183" s="14" t="n">
        <v>41</v>
      </c>
      <c r="I3183" s="14" t="n">
        <v>12.5</v>
      </c>
      <c r="J3183" s="23" t="n">
        <f aca="false">IF(AND(E3183="Priority",ISNUMBER('Cost model'!N168)),'Cost model'!N168,'Cost model'!M168)</f>
        <v>13.5</v>
      </c>
      <c r="K3183" s="14" t="n">
        <f aca="false">J3183-H3183</f>
        <v>-27.5</v>
      </c>
      <c r="L3183" s="14" t="n">
        <f aca="false">G3183-H3183</f>
        <v>-28.5</v>
      </c>
    </row>
    <row r="3184" customFormat="false" ht="15" hidden="false" customHeight="false" outlineLevel="0" collapsed="false">
      <c r="A3184" s="2" t="s">
        <v>174</v>
      </c>
      <c r="B3184" s="2" t="s">
        <v>174</v>
      </c>
      <c r="C3184" s="2" t="s">
        <v>49</v>
      </c>
      <c r="D3184" s="2" t="s">
        <v>10</v>
      </c>
      <c r="E3184" s="2" t="s">
        <v>74</v>
      </c>
      <c r="F3184" s="2" t="s">
        <v>977</v>
      </c>
      <c r="G3184" s="14" t="n">
        <v>19.5</v>
      </c>
      <c r="H3184" s="14" t="n">
        <v>43.7</v>
      </c>
      <c r="I3184" s="14" t="n">
        <v>17.5</v>
      </c>
      <c r="J3184" s="23" t="n">
        <f aca="false">IF(AND(E3184="Priority",ISNUMBER('Cost model'!N169)),'Cost model'!N169,'Cost model'!M169)</f>
        <v>18.5</v>
      </c>
      <c r="K3184" s="14" t="n">
        <f aca="false">J3184-H3184</f>
        <v>-25.2</v>
      </c>
      <c r="L3184" s="14" t="n">
        <f aca="false">G3184-H3184</f>
        <v>-24.2</v>
      </c>
    </row>
    <row r="3185" customFormat="false" ht="15" hidden="false" customHeight="false" outlineLevel="0" collapsed="false">
      <c r="A3185" s="2" t="s">
        <v>142</v>
      </c>
      <c r="B3185" s="2" t="s">
        <v>142</v>
      </c>
      <c r="C3185" s="2" t="s">
        <v>48</v>
      </c>
      <c r="D3185" s="2" t="s">
        <v>12</v>
      </c>
      <c r="E3185" s="2" t="s">
        <v>74</v>
      </c>
      <c r="F3185" s="2" t="s">
        <v>977</v>
      </c>
      <c r="G3185" s="14" t="n">
        <v>12.5</v>
      </c>
      <c r="H3185" s="14" t="n">
        <v>24.5</v>
      </c>
      <c r="I3185" s="14" t="n">
        <v>12.5</v>
      </c>
      <c r="J3185" s="23" t="n">
        <f aca="false">IF(AND(E3185="Priority",ISNUMBER('Cost model'!N636)),'Cost model'!N636,'Cost model'!M636)</f>
        <v>40</v>
      </c>
      <c r="K3185" s="14" t="n">
        <f aca="false">J3185-H3185</f>
        <v>15.5</v>
      </c>
      <c r="L3185" s="14" t="n">
        <f aca="false">G3185-H3185</f>
        <v>-12</v>
      </c>
    </row>
    <row r="3186" customFormat="false" ht="15" hidden="false" customHeight="false" outlineLevel="0" collapsed="false">
      <c r="A3186" s="2" t="s">
        <v>221</v>
      </c>
      <c r="B3186" s="2" t="s">
        <v>221</v>
      </c>
      <c r="C3186" s="2" t="s">
        <v>47</v>
      </c>
      <c r="D3186" s="2" t="s">
        <v>14</v>
      </c>
      <c r="E3186" s="2" t="s">
        <v>74</v>
      </c>
      <c r="F3186" s="2" t="s">
        <v>977</v>
      </c>
      <c r="G3186" s="14" t="n">
        <v>19.5</v>
      </c>
      <c r="H3186" s="14" t="n">
        <v>135.82</v>
      </c>
      <c r="I3186" s="14" t="n">
        <v>25</v>
      </c>
      <c r="J3186" s="23" t="n">
        <f aca="false">IF(AND(E3186="Priority",ISNUMBER('Cost model'!N746)),'Cost model'!N746,'Cost model'!M746)</f>
        <v>100</v>
      </c>
      <c r="K3186" s="14" t="n">
        <f aca="false">J3186-H3186</f>
        <v>-35.82</v>
      </c>
      <c r="L3186" s="14" t="n">
        <f aca="false">G3186-H3186</f>
        <v>-116.32</v>
      </c>
    </row>
    <row r="3187" customFormat="false" ht="15" hidden="false" customHeight="false" outlineLevel="0" collapsed="false">
      <c r="A3187" s="2" t="s">
        <v>221</v>
      </c>
      <c r="B3187" s="2" t="s">
        <v>221</v>
      </c>
      <c r="C3187" s="2" t="s">
        <v>47</v>
      </c>
      <c r="D3187" s="2" t="s">
        <v>15</v>
      </c>
      <c r="E3187" s="2" t="s">
        <v>74</v>
      </c>
      <c r="F3187" s="2" t="s">
        <v>977</v>
      </c>
      <c r="G3187" s="14" t="n">
        <v>19.5</v>
      </c>
      <c r="H3187" s="14" t="n">
        <v>87.07</v>
      </c>
      <c r="I3187" s="14" t="n">
        <v>45</v>
      </c>
      <c r="J3187" s="23" t="n">
        <f aca="false">IF(AND(E3187="Priority",ISNUMBER('Cost model'!N749)),'Cost model'!N749,'Cost model'!M749)</f>
        <v>110</v>
      </c>
      <c r="K3187" s="14" t="n">
        <f aca="false">J3187-H3187</f>
        <v>22.93</v>
      </c>
      <c r="L3187" s="14" t="n">
        <f aca="false">G3187-H3187</f>
        <v>-67.57</v>
      </c>
    </row>
    <row r="3188" customFormat="false" ht="15" hidden="false" customHeight="false" outlineLevel="0" collapsed="false">
      <c r="A3188" s="2" t="s">
        <v>124</v>
      </c>
      <c r="B3188" s="2" t="s">
        <v>124</v>
      </c>
      <c r="C3188" s="2" t="s">
        <v>47</v>
      </c>
      <c r="D3188" s="2" t="s">
        <v>12</v>
      </c>
      <c r="E3188" s="2" t="s">
        <v>74</v>
      </c>
      <c r="F3188" s="2" t="s">
        <v>977</v>
      </c>
      <c r="G3188" s="14" t="n">
        <v>19</v>
      </c>
      <c r="H3188" s="14" t="n">
        <v>60.68</v>
      </c>
      <c r="I3188" s="14" t="n">
        <v>9.5</v>
      </c>
      <c r="J3188" s="23" t="n">
        <f aca="false">IF(AND(E3188="Priority",ISNUMBER('Cost model'!N320)),'Cost model'!N320,'Cost model'!M320)</f>
        <v>24.5</v>
      </c>
      <c r="K3188" s="14" t="n">
        <f aca="false">J3188-H3188</f>
        <v>-36.18</v>
      </c>
      <c r="L3188" s="14" t="n">
        <f aca="false">G3188-H3188</f>
        <v>-41.68</v>
      </c>
    </row>
    <row r="3189" customFormat="false" ht="15" hidden="false" customHeight="false" outlineLevel="0" collapsed="false">
      <c r="A3189" s="2" t="s">
        <v>124</v>
      </c>
      <c r="B3189" s="2" t="s">
        <v>124</v>
      </c>
      <c r="C3189" s="2" t="s">
        <v>47</v>
      </c>
      <c r="D3189" s="2" t="s">
        <v>10</v>
      </c>
      <c r="E3189" s="2" t="s">
        <v>74</v>
      </c>
      <c r="F3189" s="2" t="s">
        <v>977</v>
      </c>
      <c r="G3189" s="14" t="n">
        <v>9.5</v>
      </c>
      <c r="H3189" s="14" t="n">
        <v>7.21</v>
      </c>
      <c r="I3189" s="14" t="n">
        <v>9.5</v>
      </c>
      <c r="J3189" s="23" t="n">
        <f aca="false">IF(AND(E3189="Priority",ISNUMBER('Cost model'!N317)),'Cost model'!N317,'Cost model'!M317)</f>
        <v>10.5</v>
      </c>
      <c r="K3189" s="14" t="n">
        <f aca="false">J3189-H3189</f>
        <v>3.29</v>
      </c>
      <c r="L3189" s="14" t="n">
        <f aca="false">G3189-H3189</f>
        <v>2.29</v>
      </c>
    </row>
    <row r="3190" customFormat="false" ht="15" hidden="false" customHeight="false" outlineLevel="0" collapsed="false">
      <c r="A3190" s="2" t="s">
        <v>174</v>
      </c>
      <c r="B3190" s="2" t="s">
        <v>142</v>
      </c>
      <c r="C3190" s="2" t="s">
        <v>47</v>
      </c>
      <c r="D3190" s="2" t="s">
        <v>12</v>
      </c>
      <c r="E3190" s="2" t="s">
        <v>74</v>
      </c>
      <c r="F3190" s="2" t="s">
        <v>976</v>
      </c>
      <c r="G3190" s="14" t="n">
        <v>9.5</v>
      </c>
      <c r="H3190" s="14" t="n">
        <v>24.42</v>
      </c>
      <c r="I3190" s="14" t="n">
        <v>9.5</v>
      </c>
      <c r="J3190" s="23" t="n">
        <f aca="false">IF(AND(E3190="Priority",ISNUMBER('Cost model'!N125)),'Cost model'!N125,'Cost model'!M125)</f>
        <v>40</v>
      </c>
      <c r="K3190" s="14" t="n">
        <f aca="false">J3190-H3190</f>
        <v>15.58</v>
      </c>
      <c r="L3190" s="14" t="n">
        <f aca="false">G3190-H3190</f>
        <v>-14.92</v>
      </c>
    </row>
    <row r="3191" customFormat="false" ht="15" hidden="false" customHeight="false" outlineLevel="0" collapsed="false">
      <c r="A3191" s="2" t="s">
        <v>174</v>
      </c>
      <c r="B3191" s="2" t="s">
        <v>174</v>
      </c>
      <c r="C3191" s="2" t="s">
        <v>47</v>
      </c>
      <c r="D3191" s="2" t="s">
        <v>12</v>
      </c>
      <c r="E3191" s="2" t="s">
        <v>74</v>
      </c>
      <c r="F3191" s="2" t="s">
        <v>977</v>
      </c>
      <c r="G3191" s="14" t="n">
        <v>9.5</v>
      </c>
      <c r="H3191" s="14" t="n">
        <v>31.48</v>
      </c>
      <c r="I3191" s="14" t="n">
        <v>9.5</v>
      </c>
      <c r="J3191" s="23" t="n">
        <f aca="false">IF(AND(E3191="Priority",ISNUMBER('Cost model'!N170)),'Cost model'!N170,'Cost model'!M170)</f>
        <v>25.5</v>
      </c>
      <c r="K3191" s="14" t="n">
        <f aca="false">J3191-H3191</f>
        <v>-5.98</v>
      </c>
      <c r="L3191" s="14" t="n">
        <f aca="false">G3191-H3191</f>
        <v>-21.98</v>
      </c>
    </row>
    <row r="3192" customFormat="false" ht="15" hidden="false" customHeight="false" outlineLevel="0" collapsed="false">
      <c r="A3192" s="2" t="s">
        <v>124</v>
      </c>
      <c r="B3192" s="2" t="s">
        <v>124</v>
      </c>
      <c r="C3192" s="2" t="s">
        <v>48</v>
      </c>
      <c r="D3192" s="2" t="s">
        <v>10</v>
      </c>
      <c r="E3192" s="2" t="s">
        <v>74</v>
      </c>
      <c r="F3192" s="2" t="s">
        <v>977</v>
      </c>
      <c r="G3192" s="14" t="n">
        <v>12.5</v>
      </c>
      <c r="H3192" s="14" t="n">
        <v>13.65</v>
      </c>
      <c r="I3192" s="14" t="n">
        <v>12.5</v>
      </c>
      <c r="J3192" s="23" t="n">
        <f aca="false">IF(AND(E3192="Priority",ISNUMBER('Cost model'!N318)),'Cost model'!N318,'Cost model'!M318)</f>
        <v>14.5</v>
      </c>
      <c r="K3192" s="14" t="n">
        <f aca="false">J3192-H3192</f>
        <v>0.85</v>
      </c>
      <c r="L3192" s="14" t="n">
        <f aca="false">G3192-H3192</f>
        <v>-1.15</v>
      </c>
    </row>
    <row r="3193" customFormat="false" ht="15" hidden="false" customHeight="false" outlineLevel="0" collapsed="false">
      <c r="A3193" s="2" t="s">
        <v>174</v>
      </c>
      <c r="B3193" s="2" t="s">
        <v>174</v>
      </c>
      <c r="C3193" s="2" t="s">
        <v>49</v>
      </c>
      <c r="D3193" s="2" t="s">
        <v>12</v>
      </c>
      <c r="E3193" s="2" t="s">
        <v>83</v>
      </c>
      <c r="F3193" s="2" t="s">
        <v>977</v>
      </c>
      <c r="G3193" s="14" t="n">
        <v>29.5</v>
      </c>
      <c r="H3193" s="14" t="n">
        <v>44.23</v>
      </c>
      <c r="I3193" s="14" t="n">
        <v>29.5</v>
      </c>
      <c r="J3193" s="23" t="n">
        <f aca="false">IF(AND(E3193="Priority",ISNUMBER('Cost model'!N172)),'Cost model'!N172,'Cost model'!M172)</f>
        <v>60</v>
      </c>
      <c r="K3193" s="14" t="n">
        <f aca="false">J3193-H3193</f>
        <v>15.77</v>
      </c>
      <c r="L3193" s="14" t="n">
        <f aca="false">G3193-H3193</f>
        <v>-14.73</v>
      </c>
    </row>
    <row r="3194" customFormat="false" ht="15" hidden="false" customHeight="false" outlineLevel="0" collapsed="false">
      <c r="A3194" s="2" t="s">
        <v>221</v>
      </c>
      <c r="B3194" s="2" t="s">
        <v>221</v>
      </c>
      <c r="C3194" s="2" t="s">
        <v>47</v>
      </c>
      <c r="D3194" s="2" t="s">
        <v>12</v>
      </c>
      <c r="E3194" s="2" t="s">
        <v>83</v>
      </c>
      <c r="F3194" s="2" t="s">
        <v>977</v>
      </c>
      <c r="G3194" s="14" t="n">
        <v>19.5</v>
      </c>
      <c r="H3194" s="14" t="n">
        <v>58.82</v>
      </c>
      <c r="I3194" s="14" t="n">
        <v>19.5</v>
      </c>
      <c r="J3194" s="23" t="n">
        <f aca="false">IF(AND(E3194="Priority",ISNUMBER('Cost model'!N740)),'Cost model'!N740,'Cost model'!M740)</f>
        <v>28.5</v>
      </c>
      <c r="K3194" s="14" t="n">
        <f aca="false">J3194-H3194</f>
        <v>-30.32</v>
      </c>
      <c r="L3194" s="14" t="n">
        <f aca="false">G3194-H3194</f>
        <v>-39.32</v>
      </c>
    </row>
    <row r="3195" customFormat="false" ht="15" hidden="false" customHeight="false" outlineLevel="0" collapsed="false">
      <c r="A3195" s="2" t="s">
        <v>124</v>
      </c>
      <c r="B3195" s="2" t="s">
        <v>124</v>
      </c>
      <c r="C3195" s="2" t="s">
        <v>48</v>
      </c>
      <c r="D3195" s="2" t="s">
        <v>12</v>
      </c>
      <c r="E3195" s="2" t="s">
        <v>74</v>
      </c>
      <c r="F3195" s="2" t="s">
        <v>977</v>
      </c>
      <c r="G3195" s="14" t="n">
        <v>12.5</v>
      </c>
      <c r="H3195" s="14" t="n">
        <v>27.01</v>
      </c>
      <c r="I3195" s="14" t="n">
        <v>12.5</v>
      </c>
      <c r="J3195" s="23" t="n">
        <f aca="false">IF(AND(E3195="Priority",ISNUMBER('Cost model'!N321)),'Cost model'!N321,'Cost model'!M321)</f>
        <v>40</v>
      </c>
      <c r="K3195" s="14" t="n">
        <f aca="false">J3195-H3195</f>
        <v>12.99</v>
      </c>
      <c r="L3195" s="14" t="n">
        <f aca="false">G3195-H3195</f>
        <v>-14.51</v>
      </c>
    </row>
    <row r="3196" customFormat="false" ht="15" hidden="false" customHeight="false" outlineLevel="0" collapsed="false">
      <c r="A3196" s="2" t="s">
        <v>174</v>
      </c>
      <c r="B3196" s="2" t="s">
        <v>174</v>
      </c>
      <c r="C3196" s="2" t="s">
        <v>49</v>
      </c>
      <c r="D3196" s="2" t="s">
        <v>12</v>
      </c>
      <c r="E3196" s="2" t="s">
        <v>74</v>
      </c>
      <c r="F3196" s="2" t="s">
        <v>977</v>
      </c>
      <c r="G3196" s="14" t="n">
        <v>50</v>
      </c>
      <c r="H3196" s="14" t="n">
        <v>46.54</v>
      </c>
      <c r="I3196" s="14" t="n">
        <v>19.5</v>
      </c>
      <c r="J3196" s="23" t="n">
        <f aca="false">IF(AND(E3196="Priority",ISNUMBER('Cost model'!N172)),'Cost model'!N172,'Cost model'!M172)</f>
        <v>45</v>
      </c>
      <c r="K3196" s="14" t="n">
        <f aca="false">J3196-H3196</f>
        <v>-1.54</v>
      </c>
      <c r="L3196" s="14" t="n">
        <f aca="false">G3196-H3196</f>
        <v>3.46</v>
      </c>
    </row>
    <row r="3197" customFormat="false" ht="15" hidden="false" customHeight="false" outlineLevel="0" collapsed="false">
      <c r="A3197" s="2" t="s">
        <v>221</v>
      </c>
      <c r="B3197" s="2" t="s">
        <v>221</v>
      </c>
      <c r="C3197" s="2" t="s">
        <v>49</v>
      </c>
      <c r="D3197" s="2" t="s">
        <v>10</v>
      </c>
      <c r="E3197" s="2" t="s">
        <v>74</v>
      </c>
      <c r="F3197" s="2" t="s">
        <v>977</v>
      </c>
      <c r="G3197" s="14" t="n">
        <v>17.5</v>
      </c>
      <c r="H3197" s="14" t="n">
        <v>10.05</v>
      </c>
      <c r="I3197" s="14" t="n">
        <v>17.5</v>
      </c>
      <c r="J3197" s="23" t="n">
        <f aca="false">IF(AND(E3197="Priority",ISNUMBER('Cost model'!N739)),'Cost model'!N739,'Cost model'!M739)</f>
        <v>17.5</v>
      </c>
      <c r="K3197" s="14" t="n">
        <f aca="false">J3197-H3197</f>
        <v>7.45</v>
      </c>
      <c r="L3197" s="14" t="n">
        <f aca="false">G3197-H3197</f>
        <v>7.45</v>
      </c>
    </row>
    <row r="3198" customFormat="false" ht="15" hidden="false" customHeight="false" outlineLevel="0" collapsed="false">
      <c r="A3198" s="2" t="s">
        <v>174</v>
      </c>
      <c r="B3198" s="2" t="s">
        <v>174</v>
      </c>
      <c r="C3198" s="2" t="s">
        <v>48</v>
      </c>
      <c r="D3198" s="2" t="s">
        <v>10</v>
      </c>
      <c r="E3198" s="2" t="s">
        <v>83</v>
      </c>
      <c r="F3198" s="2" t="s">
        <v>977</v>
      </c>
      <c r="G3198" s="14" t="n">
        <v>17.5</v>
      </c>
      <c r="H3198" s="14" t="n">
        <v>9.01</v>
      </c>
      <c r="I3198" s="14" t="n">
        <v>17.5</v>
      </c>
      <c r="J3198" s="23" t="n">
        <f aca="false">IF(AND(E3198="Priority",ISNUMBER('Cost model'!N168)),'Cost model'!N168,'Cost model'!M168)</f>
        <v>18.5</v>
      </c>
      <c r="K3198" s="14" t="n">
        <f aca="false">J3198-H3198</f>
        <v>9.49</v>
      </c>
      <c r="L3198" s="14" t="n">
        <f aca="false">G3198-H3198</f>
        <v>8.49</v>
      </c>
    </row>
    <row r="3199" customFormat="false" ht="15" hidden="false" customHeight="false" outlineLevel="0" collapsed="false">
      <c r="A3199" s="2" t="s">
        <v>174</v>
      </c>
      <c r="B3199" s="2" t="s">
        <v>174</v>
      </c>
      <c r="C3199" s="2" t="s">
        <v>47</v>
      </c>
      <c r="D3199" s="2" t="s">
        <v>12</v>
      </c>
      <c r="E3199" s="2" t="s">
        <v>74</v>
      </c>
      <c r="F3199" s="2" t="s">
        <v>977</v>
      </c>
      <c r="G3199" s="14" t="n">
        <v>9.5</v>
      </c>
      <c r="H3199" s="14" t="n">
        <v>29.44</v>
      </c>
      <c r="I3199" s="14" t="n">
        <v>9.5</v>
      </c>
      <c r="J3199" s="23" t="n">
        <f aca="false">IF(AND(E3199="Priority",ISNUMBER('Cost model'!N170)),'Cost model'!N170,'Cost model'!M170)</f>
        <v>25.5</v>
      </c>
      <c r="K3199" s="14" t="n">
        <f aca="false">J3199-H3199</f>
        <v>-3.94</v>
      </c>
      <c r="L3199" s="14" t="n">
        <f aca="false">G3199-H3199</f>
        <v>-19.94</v>
      </c>
    </row>
    <row r="3200" customFormat="false" ht="15" hidden="false" customHeight="false" outlineLevel="0" collapsed="false">
      <c r="A3200" s="2" t="s">
        <v>124</v>
      </c>
      <c r="B3200" s="2" t="s">
        <v>124</v>
      </c>
      <c r="C3200" s="2" t="s">
        <v>47</v>
      </c>
      <c r="D3200" s="2" t="s">
        <v>10</v>
      </c>
      <c r="E3200" s="2" t="s">
        <v>83</v>
      </c>
      <c r="F3200" s="2" t="s">
        <v>977</v>
      </c>
      <c r="G3200" s="14" t="n">
        <v>14.5</v>
      </c>
      <c r="H3200" s="14" t="n">
        <v>10.42</v>
      </c>
      <c r="I3200" s="14" t="n">
        <v>14.5</v>
      </c>
      <c r="J3200" s="23" t="n">
        <f aca="false">IF(AND(E3200="Priority",ISNUMBER('Cost model'!N317)),'Cost model'!N317,'Cost model'!M317)</f>
        <v>15.5</v>
      </c>
      <c r="K3200" s="14" t="n">
        <f aca="false">J3200-H3200</f>
        <v>5.08</v>
      </c>
      <c r="L3200" s="14" t="n">
        <f aca="false">G3200-H3200</f>
        <v>4.08</v>
      </c>
    </row>
    <row r="3201" customFormat="false" ht="15" hidden="false" customHeight="false" outlineLevel="0" collapsed="false">
      <c r="A3201" s="2" t="s">
        <v>124</v>
      </c>
      <c r="B3201" s="2" t="s">
        <v>124</v>
      </c>
      <c r="C3201" s="2" t="s">
        <v>48</v>
      </c>
      <c r="D3201" s="2" t="s">
        <v>13</v>
      </c>
      <c r="E3201" s="2" t="s">
        <v>74</v>
      </c>
      <c r="F3201" s="2" t="s">
        <v>977</v>
      </c>
      <c r="G3201" s="14" t="n">
        <v>12.5</v>
      </c>
      <c r="H3201" s="14" t="n">
        <v>42.11</v>
      </c>
      <c r="I3201" s="14" t="n">
        <v>24.5</v>
      </c>
      <c r="J3201" s="23" t="n">
        <f aca="false">IF(AND(E3201="Priority",ISNUMBER('Cost model'!N324)),'Cost model'!N324,'Cost model'!M324)</f>
        <v>85</v>
      </c>
      <c r="K3201" s="14" t="n">
        <f aca="false">J3201-H3201</f>
        <v>42.89</v>
      </c>
      <c r="L3201" s="14" t="n">
        <f aca="false">G3201-H3201</f>
        <v>-29.61</v>
      </c>
    </row>
    <row r="3202" customFormat="false" ht="15" hidden="false" customHeight="false" outlineLevel="0" collapsed="false">
      <c r="A3202" s="2" t="s">
        <v>221</v>
      </c>
      <c r="B3202" s="2" t="s">
        <v>221</v>
      </c>
      <c r="C3202" s="2" t="s">
        <v>47</v>
      </c>
      <c r="D3202" s="2" t="s">
        <v>12</v>
      </c>
      <c r="E3202" s="2" t="s">
        <v>74</v>
      </c>
      <c r="F3202" s="2" t="s">
        <v>977</v>
      </c>
      <c r="G3202" s="14" t="n">
        <v>14.5</v>
      </c>
      <c r="H3202" s="14" t="n">
        <v>10.64</v>
      </c>
      <c r="I3202" s="14" t="n">
        <v>9.5</v>
      </c>
      <c r="J3202" s="23" t="n">
        <f aca="false">IF(AND(E3202="Priority",ISNUMBER('Cost model'!N740)),'Cost model'!N740,'Cost model'!M740)</f>
        <v>22.5</v>
      </c>
      <c r="K3202" s="14" t="n">
        <f aca="false">J3202-H3202</f>
        <v>11.86</v>
      </c>
      <c r="L3202" s="14" t="n">
        <f aca="false">G3202-H3202</f>
        <v>3.86</v>
      </c>
    </row>
    <row r="3203" customFormat="false" ht="15" hidden="false" customHeight="false" outlineLevel="0" collapsed="false">
      <c r="A3203" s="2" t="s">
        <v>174</v>
      </c>
      <c r="B3203" s="2" t="s">
        <v>158</v>
      </c>
      <c r="C3203" s="2" t="s">
        <v>48</v>
      </c>
      <c r="D3203" s="2" t="s">
        <v>13</v>
      </c>
      <c r="E3203" s="2" t="s">
        <v>74</v>
      </c>
      <c r="F3203" s="2" t="s">
        <v>976</v>
      </c>
      <c r="G3203" s="14" t="n">
        <v>12.5</v>
      </c>
      <c r="H3203" s="14" t="n">
        <v>59.41</v>
      </c>
      <c r="I3203" s="14" t="n">
        <v>24.5</v>
      </c>
      <c r="J3203" s="23" t="n">
        <f aca="false">IF(AND(E3203="Priority",ISNUMBER('Cost model'!N144)),'Cost model'!N144,'Cost model'!M144)</f>
        <v>85</v>
      </c>
      <c r="K3203" s="14" t="n">
        <f aca="false">J3203-H3203</f>
        <v>25.59</v>
      </c>
      <c r="L3203" s="14" t="n">
        <f aca="false">G3203-H3203</f>
        <v>-46.91</v>
      </c>
    </row>
    <row r="3204" customFormat="false" ht="15" hidden="false" customHeight="false" outlineLevel="0" collapsed="false">
      <c r="A3204" s="2" t="s">
        <v>142</v>
      </c>
      <c r="B3204" s="2" t="s">
        <v>142</v>
      </c>
      <c r="C3204" s="2" t="s">
        <v>48</v>
      </c>
      <c r="D3204" s="2" t="s">
        <v>12</v>
      </c>
      <c r="E3204" s="2" t="s">
        <v>74</v>
      </c>
      <c r="F3204" s="2" t="s">
        <v>977</v>
      </c>
      <c r="G3204" s="14" t="n">
        <v>12.5</v>
      </c>
      <c r="H3204" s="14" t="n">
        <v>14.26</v>
      </c>
      <c r="I3204" s="14" t="n">
        <v>12.5</v>
      </c>
      <c r="J3204" s="23" t="n">
        <f aca="false">IF(AND(E3204="Priority",ISNUMBER('Cost model'!N636)),'Cost model'!N636,'Cost model'!M636)</f>
        <v>40</v>
      </c>
      <c r="K3204" s="14" t="n">
        <f aca="false">J3204-H3204</f>
        <v>25.74</v>
      </c>
      <c r="L3204" s="14" t="n">
        <f aca="false">G3204-H3204</f>
        <v>-1.76</v>
      </c>
    </row>
    <row r="3205" customFormat="false" ht="15" hidden="false" customHeight="false" outlineLevel="0" collapsed="false">
      <c r="A3205" s="2" t="s">
        <v>124</v>
      </c>
      <c r="B3205" s="2" t="s">
        <v>158</v>
      </c>
      <c r="C3205" s="2" t="s">
        <v>47</v>
      </c>
      <c r="D3205" s="2" t="s">
        <v>10</v>
      </c>
      <c r="E3205" s="2" t="s">
        <v>83</v>
      </c>
      <c r="F3205" s="2" t="s">
        <v>976</v>
      </c>
      <c r="G3205" s="14" t="n">
        <v>19.5</v>
      </c>
      <c r="H3205" s="14" t="n">
        <v>20.13</v>
      </c>
      <c r="I3205" s="14" t="n">
        <v>19.5</v>
      </c>
      <c r="J3205" s="23" t="n">
        <f aca="false">IF(AND(E3205="Priority",ISNUMBER('Cost model'!N347)),'Cost model'!N347,'Cost model'!M347)</f>
        <v>18.5</v>
      </c>
      <c r="K3205" s="14" t="n">
        <f aca="false">J3205-H3205</f>
        <v>-1.63</v>
      </c>
      <c r="L3205" s="14" t="n">
        <f aca="false">G3205-H3205</f>
        <v>-0.629999999999999</v>
      </c>
    </row>
    <row r="3206" customFormat="false" ht="15" hidden="false" customHeight="false" outlineLevel="0" collapsed="false">
      <c r="A3206" s="2" t="s">
        <v>221</v>
      </c>
      <c r="B3206" s="2" t="s">
        <v>158</v>
      </c>
      <c r="C3206" s="2" t="s">
        <v>47</v>
      </c>
      <c r="D3206" s="2" t="s">
        <v>15</v>
      </c>
      <c r="E3206" s="2" t="s">
        <v>74</v>
      </c>
      <c r="F3206" s="2" t="s">
        <v>976</v>
      </c>
      <c r="G3206" s="14" t="n">
        <v>25</v>
      </c>
      <c r="H3206" s="14" t="n">
        <v>189.57</v>
      </c>
      <c r="I3206" s="14" t="n">
        <v>250</v>
      </c>
      <c r="J3206" s="23" t="n">
        <f aca="false">IF(AND(E3206="Priority",ISNUMBER('Cost model'!N764)),'Cost model'!N764,'Cost model'!M764)</f>
        <v>195</v>
      </c>
      <c r="K3206" s="14" t="n">
        <f aca="false">J3206-H3206</f>
        <v>5.43000000000001</v>
      </c>
      <c r="L3206" s="14" t="n">
        <f aca="false">G3206-H3206</f>
        <v>-164.57</v>
      </c>
    </row>
    <row r="3207" customFormat="false" ht="15" hidden="false" customHeight="false" outlineLevel="0" collapsed="false">
      <c r="A3207" s="2" t="s">
        <v>124</v>
      </c>
      <c r="B3207" s="2" t="s">
        <v>124</v>
      </c>
      <c r="C3207" s="2" t="s">
        <v>47</v>
      </c>
      <c r="D3207" s="2" t="s">
        <v>10</v>
      </c>
      <c r="E3207" s="2" t="s">
        <v>83</v>
      </c>
      <c r="F3207" s="2" t="s">
        <v>977</v>
      </c>
      <c r="G3207" s="14" t="n">
        <v>14.5</v>
      </c>
      <c r="H3207" s="14" t="n">
        <v>20.13</v>
      </c>
      <c r="I3207" s="14" t="n">
        <v>14.5</v>
      </c>
      <c r="J3207" s="23" t="n">
        <f aca="false">IF(AND(E3207="Priority",ISNUMBER('Cost model'!N317)),'Cost model'!N317,'Cost model'!M317)</f>
        <v>15.5</v>
      </c>
      <c r="K3207" s="14" t="n">
        <f aca="false">J3207-H3207</f>
        <v>-4.63</v>
      </c>
      <c r="L3207" s="14" t="n">
        <f aca="false">G3207-H3207</f>
        <v>-5.63</v>
      </c>
    </row>
    <row r="3208" customFormat="false" ht="15" hidden="false" customHeight="false" outlineLevel="0" collapsed="false">
      <c r="A3208" s="2" t="s">
        <v>174</v>
      </c>
      <c r="B3208" s="2" t="s">
        <v>174</v>
      </c>
      <c r="C3208" s="2" t="s">
        <v>49</v>
      </c>
      <c r="D3208" s="2" t="s">
        <v>12</v>
      </c>
      <c r="E3208" s="2" t="s">
        <v>83</v>
      </c>
      <c r="F3208" s="2" t="s">
        <v>977</v>
      </c>
      <c r="G3208" s="14" t="n">
        <v>29.5</v>
      </c>
      <c r="H3208" s="14" t="n">
        <v>24.5</v>
      </c>
      <c r="I3208" s="14" t="n">
        <v>29.5</v>
      </c>
      <c r="J3208" s="23" t="n">
        <f aca="false">IF(AND(E3208="Priority",ISNUMBER('Cost model'!N172)),'Cost model'!N172,'Cost model'!M172)</f>
        <v>60</v>
      </c>
      <c r="K3208" s="14" t="n">
        <f aca="false">J3208-H3208</f>
        <v>35.5</v>
      </c>
      <c r="L3208" s="14" t="n">
        <f aca="false">G3208-H3208</f>
        <v>5</v>
      </c>
    </row>
    <row r="3209" customFormat="false" ht="15" hidden="false" customHeight="false" outlineLevel="0" collapsed="false">
      <c r="A3209" s="2" t="s">
        <v>174</v>
      </c>
      <c r="B3209" s="2" t="s">
        <v>174</v>
      </c>
      <c r="C3209" s="2" t="s">
        <v>48</v>
      </c>
      <c r="D3209" s="2" t="s">
        <v>12</v>
      </c>
      <c r="E3209" s="2" t="s">
        <v>74</v>
      </c>
      <c r="F3209" s="2" t="s">
        <v>977</v>
      </c>
      <c r="G3209" s="14" t="n">
        <v>12.5</v>
      </c>
      <c r="H3209" s="14" t="n">
        <v>22.99</v>
      </c>
      <c r="I3209" s="14" t="n">
        <v>12.5</v>
      </c>
      <c r="J3209" s="23" t="n">
        <f aca="false">IF(AND(E3209="Priority",ISNUMBER('Cost model'!N171)),'Cost model'!N171,'Cost model'!M171)</f>
        <v>40</v>
      </c>
      <c r="K3209" s="14" t="n">
        <f aca="false">J3209-H3209</f>
        <v>17.01</v>
      </c>
      <c r="L3209" s="14" t="n">
        <f aca="false">G3209-H3209</f>
        <v>-10.49</v>
      </c>
    </row>
    <row r="3210" customFormat="false" ht="15" hidden="false" customHeight="false" outlineLevel="0" collapsed="false">
      <c r="A3210" s="2" t="s">
        <v>174</v>
      </c>
      <c r="B3210" s="2" t="s">
        <v>174</v>
      </c>
      <c r="C3210" s="2" t="s">
        <v>47</v>
      </c>
      <c r="D3210" s="2" t="s">
        <v>12</v>
      </c>
      <c r="E3210" s="2" t="s">
        <v>74</v>
      </c>
      <c r="F3210" s="2" t="s">
        <v>977</v>
      </c>
      <c r="G3210" s="14" t="n">
        <v>9.5</v>
      </c>
      <c r="H3210" s="14" t="n">
        <v>28.4</v>
      </c>
      <c r="I3210" s="14" t="n">
        <v>9.5</v>
      </c>
      <c r="J3210" s="23" t="n">
        <f aca="false">IF(AND(E3210="Priority",ISNUMBER('Cost model'!N170)),'Cost model'!N170,'Cost model'!M170)</f>
        <v>25.5</v>
      </c>
      <c r="K3210" s="14" t="n">
        <f aca="false">J3210-H3210</f>
        <v>-2.9</v>
      </c>
      <c r="L3210" s="14" t="n">
        <f aca="false">G3210-H3210</f>
        <v>-18.9</v>
      </c>
    </row>
    <row r="3211" customFormat="false" ht="15" hidden="false" customHeight="false" outlineLevel="0" collapsed="false">
      <c r="A3211" s="2" t="s">
        <v>142</v>
      </c>
      <c r="B3211" s="2" t="s">
        <v>142</v>
      </c>
      <c r="C3211" s="2" t="s">
        <v>48</v>
      </c>
      <c r="D3211" s="2" t="s">
        <v>10</v>
      </c>
      <c r="E3211" s="2" t="s">
        <v>74</v>
      </c>
      <c r="F3211" s="2" t="s">
        <v>977</v>
      </c>
      <c r="G3211" s="14" t="n">
        <v>12.5</v>
      </c>
      <c r="H3211" s="14" t="n">
        <v>22.84</v>
      </c>
      <c r="I3211" s="14" t="n">
        <v>12.5</v>
      </c>
      <c r="J3211" s="23" t="n">
        <f aca="false">IF(AND(E3211="Priority",ISNUMBER('Cost model'!N633)),'Cost model'!N633,'Cost model'!M633)</f>
        <v>11.5</v>
      </c>
      <c r="K3211" s="14" t="n">
        <f aca="false">J3211-H3211</f>
        <v>-11.34</v>
      </c>
      <c r="L3211" s="14" t="n">
        <f aca="false">G3211-H3211</f>
        <v>-10.34</v>
      </c>
    </row>
    <row r="3212" customFormat="false" ht="15" hidden="false" customHeight="false" outlineLevel="0" collapsed="false">
      <c r="A3212" s="2" t="s">
        <v>221</v>
      </c>
      <c r="B3212" s="2" t="s">
        <v>221</v>
      </c>
      <c r="C3212" s="2" t="s">
        <v>47</v>
      </c>
      <c r="D3212" s="2" t="s">
        <v>10</v>
      </c>
      <c r="E3212" s="2" t="s">
        <v>83</v>
      </c>
      <c r="F3212" s="2" t="s">
        <v>977</v>
      </c>
      <c r="G3212" s="14" t="n">
        <v>14.5</v>
      </c>
      <c r="H3212" s="14" t="n">
        <v>6.91</v>
      </c>
      <c r="I3212" s="14" t="n">
        <v>14.5</v>
      </c>
      <c r="J3212" s="23" t="n">
        <f aca="false">IF(AND(E3212="Priority",ISNUMBER('Cost model'!N737)),'Cost model'!N737,'Cost model'!M737)</f>
        <v>13.5</v>
      </c>
      <c r="K3212" s="14" t="n">
        <f aca="false">J3212-H3212</f>
        <v>6.59</v>
      </c>
      <c r="L3212" s="14" t="n">
        <f aca="false">G3212-H3212</f>
        <v>7.59</v>
      </c>
    </row>
    <row r="3213" customFormat="false" ht="15" hidden="false" customHeight="false" outlineLevel="0" collapsed="false">
      <c r="A3213" s="2" t="s">
        <v>142</v>
      </c>
      <c r="B3213" s="2" t="s">
        <v>142</v>
      </c>
      <c r="C3213" s="2" t="s">
        <v>47</v>
      </c>
      <c r="D3213" s="2" t="s">
        <v>10</v>
      </c>
      <c r="E3213" s="2" t="s">
        <v>83</v>
      </c>
      <c r="F3213" s="2" t="s">
        <v>977</v>
      </c>
      <c r="G3213" s="14" t="n">
        <v>14.5</v>
      </c>
      <c r="H3213" s="14" t="n">
        <v>22.84</v>
      </c>
      <c r="I3213" s="14" t="n">
        <v>14.5</v>
      </c>
      <c r="J3213" s="23" t="n">
        <f aca="false">IF(AND(E3213="Priority",ISNUMBER('Cost model'!N632)),'Cost model'!N632,'Cost model'!M632)</f>
        <v>14.5</v>
      </c>
      <c r="K3213" s="14" t="n">
        <f aca="false">J3213-H3213</f>
        <v>-8.34</v>
      </c>
      <c r="L3213" s="14" t="n">
        <f aca="false">G3213-H3213</f>
        <v>-8.34</v>
      </c>
    </row>
    <row r="3214" customFormat="false" ht="15" hidden="false" customHeight="false" outlineLevel="0" collapsed="false">
      <c r="A3214" s="2" t="s">
        <v>174</v>
      </c>
      <c r="B3214" s="2" t="s">
        <v>158</v>
      </c>
      <c r="C3214" s="2" t="s">
        <v>47</v>
      </c>
      <c r="D3214" s="2" t="s">
        <v>13</v>
      </c>
      <c r="E3214" s="2" t="s">
        <v>74</v>
      </c>
      <c r="F3214" s="2" t="s">
        <v>976</v>
      </c>
      <c r="G3214" s="14" t="n">
        <v>45</v>
      </c>
      <c r="H3214" s="14" t="n">
        <v>65.64</v>
      </c>
      <c r="I3214" s="14" t="n">
        <v>24.5</v>
      </c>
      <c r="J3214" s="23" t="n">
        <f aca="false">IF(AND(E3214="Priority",ISNUMBER('Cost model'!N143)),'Cost model'!N143,'Cost model'!M143)</f>
        <v>70</v>
      </c>
      <c r="K3214" s="14" t="n">
        <f aca="false">J3214-H3214</f>
        <v>4.36</v>
      </c>
      <c r="L3214" s="14" t="n">
        <f aca="false">G3214-H3214</f>
        <v>-20.64</v>
      </c>
    </row>
    <row r="3215" customFormat="false" ht="15" hidden="false" customHeight="false" outlineLevel="0" collapsed="false">
      <c r="A3215" s="2" t="s">
        <v>142</v>
      </c>
      <c r="B3215" s="2" t="s">
        <v>174</v>
      </c>
      <c r="C3215" s="2" t="s">
        <v>47</v>
      </c>
      <c r="D3215" s="2" t="s">
        <v>12</v>
      </c>
      <c r="E3215" s="2" t="s">
        <v>74</v>
      </c>
      <c r="F3215" s="2" t="s">
        <v>976</v>
      </c>
      <c r="G3215" s="14" t="n">
        <v>9.5</v>
      </c>
      <c r="H3215" s="14" t="n">
        <v>57.5</v>
      </c>
      <c r="I3215" s="14" t="n">
        <v>19.5</v>
      </c>
      <c r="J3215" s="23" t="n">
        <f aca="false">IF(AND(E3215="Priority",ISNUMBER('Cost model'!N695)),'Cost model'!N695,'Cost model'!M695)</f>
        <v>40</v>
      </c>
      <c r="K3215" s="14" t="n">
        <f aca="false">J3215-H3215</f>
        <v>-17.5</v>
      </c>
      <c r="L3215" s="14" t="n">
        <f aca="false">G3215-H3215</f>
        <v>-48</v>
      </c>
    </row>
    <row r="3216" customFormat="false" ht="15" hidden="false" customHeight="false" outlineLevel="0" collapsed="false">
      <c r="A3216" s="2" t="s">
        <v>221</v>
      </c>
      <c r="B3216" s="2" t="s">
        <v>221</v>
      </c>
      <c r="C3216" s="2" t="s">
        <v>47</v>
      </c>
      <c r="D3216" s="2" t="s">
        <v>10</v>
      </c>
      <c r="E3216" s="2" t="s">
        <v>83</v>
      </c>
      <c r="F3216" s="2" t="s">
        <v>977</v>
      </c>
      <c r="G3216" s="14" t="n">
        <v>14.5</v>
      </c>
      <c r="H3216" s="14" t="n">
        <v>8.12</v>
      </c>
      <c r="I3216" s="14" t="n">
        <v>14.5</v>
      </c>
      <c r="J3216" s="23" t="n">
        <f aca="false">IF(AND(E3216="Priority",ISNUMBER('Cost model'!N737)),'Cost model'!N737,'Cost model'!M737)</f>
        <v>13.5</v>
      </c>
      <c r="K3216" s="14" t="n">
        <f aca="false">J3216-H3216</f>
        <v>5.38</v>
      </c>
      <c r="L3216" s="14" t="n">
        <f aca="false">G3216-H3216</f>
        <v>6.38</v>
      </c>
    </row>
    <row r="3217" customFormat="false" ht="15" hidden="false" customHeight="false" outlineLevel="0" collapsed="false">
      <c r="A3217" s="2" t="s">
        <v>221</v>
      </c>
      <c r="B3217" s="2" t="s">
        <v>158</v>
      </c>
      <c r="C3217" s="2" t="s">
        <v>47</v>
      </c>
      <c r="D3217" s="2" t="s">
        <v>10</v>
      </c>
      <c r="E3217" s="2" t="s">
        <v>74</v>
      </c>
      <c r="F3217" s="2" t="s">
        <v>976</v>
      </c>
      <c r="G3217" s="14" t="n">
        <v>9.5</v>
      </c>
      <c r="H3217" s="14" t="n">
        <v>7.98</v>
      </c>
      <c r="I3217" s="14" t="n">
        <v>14.5</v>
      </c>
      <c r="J3217" s="23" t="n">
        <f aca="false">IF(AND(E3217="Priority",ISNUMBER('Cost model'!N752)),'Cost model'!N752,'Cost model'!M752)</f>
        <v>12.5</v>
      </c>
      <c r="K3217" s="14" t="n">
        <f aca="false">J3217-H3217</f>
        <v>4.52</v>
      </c>
      <c r="L3217" s="14" t="n">
        <f aca="false">G3217-H3217</f>
        <v>1.52</v>
      </c>
    </row>
    <row r="3218" customFormat="false" ht="15" hidden="false" customHeight="false" outlineLevel="0" collapsed="false">
      <c r="A3218" s="2" t="s">
        <v>124</v>
      </c>
      <c r="B3218" s="2" t="s">
        <v>124</v>
      </c>
      <c r="C3218" s="2" t="s">
        <v>47</v>
      </c>
      <c r="D3218" s="2" t="s">
        <v>10</v>
      </c>
      <c r="E3218" s="2" t="s">
        <v>74</v>
      </c>
      <c r="F3218" s="2" t="s">
        <v>977</v>
      </c>
      <c r="G3218" s="14" t="n">
        <v>9.5</v>
      </c>
      <c r="H3218" s="14" t="n">
        <v>7.21</v>
      </c>
      <c r="I3218" s="14" t="n">
        <v>9.5</v>
      </c>
      <c r="J3218" s="23" t="n">
        <f aca="false">IF(AND(E3218="Priority",ISNUMBER('Cost model'!N317)),'Cost model'!N317,'Cost model'!M317)</f>
        <v>10.5</v>
      </c>
      <c r="K3218" s="14" t="n">
        <f aca="false">J3218-H3218</f>
        <v>3.29</v>
      </c>
      <c r="L3218" s="14" t="n">
        <f aca="false">G3218-H3218</f>
        <v>2.29</v>
      </c>
    </row>
    <row r="3219" customFormat="false" ht="15" hidden="false" customHeight="false" outlineLevel="0" collapsed="false">
      <c r="A3219" s="2" t="s">
        <v>221</v>
      </c>
      <c r="B3219" s="2" t="s">
        <v>221</v>
      </c>
      <c r="C3219" s="2" t="s">
        <v>47</v>
      </c>
      <c r="D3219" s="2" t="s">
        <v>14</v>
      </c>
      <c r="E3219" s="2" t="s">
        <v>74</v>
      </c>
      <c r="F3219" s="2" t="s">
        <v>977</v>
      </c>
      <c r="G3219" s="14" t="n">
        <v>19.5</v>
      </c>
      <c r="H3219" s="14" t="n">
        <v>69.31</v>
      </c>
      <c r="I3219" s="14" t="n">
        <v>25</v>
      </c>
      <c r="J3219" s="23" t="n">
        <f aca="false">IF(AND(E3219="Priority",ISNUMBER('Cost model'!N746)),'Cost model'!N746,'Cost model'!M746)</f>
        <v>100</v>
      </c>
      <c r="K3219" s="14" t="n">
        <f aca="false">J3219-H3219</f>
        <v>30.69</v>
      </c>
      <c r="L3219" s="14" t="n">
        <f aca="false">G3219-H3219</f>
        <v>-49.81</v>
      </c>
    </row>
    <row r="3220" customFormat="false" ht="15" hidden="false" customHeight="false" outlineLevel="0" collapsed="false">
      <c r="A3220" s="2" t="s">
        <v>142</v>
      </c>
      <c r="B3220" s="2" t="s">
        <v>124</v>
      </c>
      <c r="C3220" s="2" t="s">
        <v>48</v>
      </c>
      <c r="D3220" s="2" t="s">
        <v>10</v>
      </c>
      <c r="E3220" s="2" t="s">
        <v>74</v>
      </c>
      <c r="F3220" s="2" t="s">
        <v>976</v>
      </c>
      <c r="G3220" s="14" t="n">
        <v>12.5</v>
      </c>
      <c r="H3220" s="14" t="n">
        <v>15.41</v>
      </c>
      <c r="I3220" s="14" t="n">
        <v>14.5</v>
      </c>
      <c r="J3220" s="23" t="n">
        <f aca="false">IF(AND(E3220="Priority",ISNUMBER('Cost model'!N663)),'Cost model'!N663,'Cost model'!M663)</f>
        <v>18.5</v>
      </c>
      <c r="K3220" s="14" t="n">
        <f aca="false">J3220-H3220</f>
        <v>3.09</v>
      </c>
      <c r="L3220" s="14" t="n">
        <f aca="false">G3220-H3220</f>
        <v>-2.91</v>
      </c>
    </row>
    <row r="3221" customFormat="false" ht="15" hidden="false" customHeight="false" outlineLevel="0" collapsed="false">
      <c r="A3221" s="2" t="s">
        <v>123</v>
      </c>
      <c r="B3221" s="2" t="s">
        <v>158</v>
      </c>
      <c r="C3221" s="2" t="s">
        <v>47</v>
      </c>
      <c r="D3221" s="2" t="s">
        <v>10</v>
      </c>
      <c r="E3221" s="2" t="s">
        <v>74</v>
      </c>
      <c r="F3221" s="2" t="s">
        <v>976</v>
      </c>
      <c r="G3221" s="14" t="n">
        <v>19.5</v>
      </c>
      <c r="H3221" s="14" t="n">
        <v>20.13</v>
      </c>
      <c r="I3221" s="14" t="n">
        <v>19.5</v>
      </c>
      <c r="J3221" s="23" t="n">
        <f aca="false">IF(AND(E3221="Priority",ISNUMBER('Cost model'!N32)),'Cost model'!N32,'Cost model'!M32)</f>
        <v>15.5</v>
      </c>
      <c r="K3221" s="14" t="n">
        <f aca="false">J3221-H3221</f>
        <v>-4.63</v>
      </c>
      <c r="L3221" s="14" t="n">
        <f aca="false">G3221-H3221</f>
        <v>-0.629999999999999</v>
      </c>
    </row>
    <row r="3222" customFormat="false" ht="15" hidden="false" customHeight="false" outlineLevel="0" collapsed="false">
      <c r="A3222" s="2" t="s">
        <v>221</v>
      </c>
      <c r="B3222" s="2" t="s">
        <v>221</v>
      </c>
      <c r="C3222" s="2" t="s">
        <v>47</v>
      </c>
      <c r="D3222" s="2" t="s">
        <v>10</v>
      </c>
      <c r="E3222" s="2" t="s">
        <v>83</v>
      </c>
      <c r="F3222" s="2" t="s">
        <v>977</v>
      </c>
      <c r="G3222" s="14" t="n">
        <v>14.5</v>
      </c>
      <c r="H3222" s="14" t="n">
        <v>6.91</v>
      </c>
      <c r="I3222" s="14" t="n">
        <v>14.5</v>
      </c>
      <c r="J3222" s="23" t="n">
        <f aca="false">IF(AND(E3222="Priority",ISNUMBER('Cost model'!N737)),'Cost model'!N737,'Cost model'!M737)</f>
        <v>13.5</v>
      </c>
      <c r="K3222" s="14" t="n">
        <f aca="false">J3222-H3222</f>
        <v>6.59</v>
      </c>
      <c r="L3222" s="14" t="n">
        <f aca="false">G3222-H3222</f>
        <v>7.59</v>
      </c>
    </row>
    <row r="3223" customFormat="false" ht="15" hidden="false" customHeight="false" outlineLevel="0" collapsed="false">
      <c r="A3223" s="2" t="s">
        <v>174</v>
      </c>
      <c r="B3223" s="2" t="s">
        <v>174</v>
      </c>
      <c r="C3223" s="2" t="s">
        <v>47</v>
      </c>
      <c r="D3223" s="2" t="s">
        <v>14</v>
      </c>
      <c r="E3223" s="2" t="s">
        <v>74</v>
      </c>
      <c r="F3223" s="2" t="s">
        <v>977</v>
      </c>
      <c r="G3223" s="14" t="n">
        <v>19</v>
      </c>
      <c r="H3223" s="14" t="n">
        <v>62.89</v>
      </c>
      <c r="I3223" s="14" t="n">
        <v>25</v>
      </c>
      <c r="J3223" s="23" t="n">
        <f aca="false">IF(AND(E3223="Priority",ISNUMBER('Cost model'!N176)),'Cost model'!N176,'Cost model'!M176)</f>
        <v>95</v>
      </c>
      <c r="K3223" s="14" t="n">
        <f aca="false">J3223-H3223</f>
        <v>32.11</v>
      </c>
      <c r="L3223" s="14" t="n">
        <f aca="false">G3223-H3223</f>
        <v>-43.89</v>
      </c>
    </row>
    <row r="3224" customFormat="false" ht="15" hidden="false" customHeight="false" outlineLevel="0" collapsed="false">
      <c r="A3224" s="2" t="s">
        <v>221</v>
      </c>
      <c r="B3224" s="2" t="s">
        <v>221</v>
      </c>
      <c r="C3224" s="2" t="s">
        <v>47</v>
      </c>
      <c r="D3224" s="2" t="s">
        <v>12</v>
      </c>
      <c r="E3224" s="2" t="s">
        <v>74</v>
      </c>
      <c r="F3224" s="2" t="s">
        <v>977</v>
      </c>
      <c r="G3224" s="14" t="n">
        <v>14.5</v>
      </c>
      <c r="H3224" s="14" t="n">
        <v>6.91</v>
      </c>
      <c r="I3224" s="14" t="n">
        <v>9.5</v>
      </c>
      <c r="J3224" s="23" t="n">
        <f aca="false">IF(AND(E3224="Priority",ISNUMBER('Cost model'!N740)),'Cost model'!N740,'Cost model'!M740)</f>
        <v>22.5</v>
      </c>
      <c r="K3224" s="14" t="n">
        <f aca="false">J3224-H3224</f>
        <v>15.59</v>
      </c>
      <c r="L3224" s="14" t="n">
        <f aca="false">G3224-H3224</f>
        <v>7.59</v>
      </c>
    </row>
    <row r="3225" customFormat="false" ht="15" hidden="false" customHeight="false" outlineLevel="0" collapsed="false">
      <c r="A3225" s="2" t="s">
        <v>174</v>
      </c>
      <c r="B3225" s="2" t="s">
        <v>174</v>
      </c>
      <c r="C3225" s="2" t="s">
        <v>48</v>
      </c>
      <c r="D3225" s="2" t="s">
        <v>10</v>
      </c>
      <c r="E3225" s="2" t="s">
        <v>74</v>
      </c>
      <c r="F3225" s="2" t="s">
        <v>977</v>
      </c>
      <c r="G3225" s="14" t="n">
        <v>12.5</v>
      </c>
      <c r="H3225" s="14" t="n">
        <v>10.39</v>
      </c>
      <c r="I3225" s="14" t="n">
        <v>12.5</v>
      </c>
      <c r="J3225" s="23" t="n">
        <f aca="false">IF(AND(E3225="Priority",ISNUMBER('Cost model'!N168)),'Cost model'!N168,'Cost model'!M168)</f>
        <v>13.5</v>
      </c>
      <c r="K3225" s="14" t="n">
        <f aca="false">J3225-H3225</f>
        <v>3.11</v>
      </c>
      <c r="L3225" s="14" t="n">
        <f aca="false">G3225-H3225</f>
        <v>2.11</v>
      </c>
    </row>
    <row r="3226" customFormat="false" ht="15" hidden="false" customHeight="false" outlineLevel="0" collapsed="false">
      <c r="A3226" s="2" t="s">
        <v>142</v>
      </c>
      <c r="B3226" s="2" t="s">
        <v>142</v>
      </c>
      <c r="C3226" s="2" t="s">
        <v>47</v>
      </c>
      <c r="D3226" s="2" t="s">
        <v>10</v>
      </c>
      <c r="E3226" s="2" t="s">
        <v>74</v>
      </c>
      <c r="F3226" s="2" t="s">
        <v>977</v>
      </c>
      <c r="G3226" s="14" t="n">
        <v>9.5</v>
      </c>
      <c r="H3226" s="14" t="n">
        <v>10.46</v>
      </c>
      <c r="I3226" s="14" t="n">
        <v>9.5</v>
      </c>
      <c r="J3226" s="23" t="n">
        <f aca="false">IF(AND(E3226="Priority",ISNUMBER('Cost model'!N632)),'Cost model'!N632,'Cost model'!M632)</f>
        <v>9.5</v>
      </c>
      <c r="K3226" s="14" t="n">
        <f aca="false">J3226-H3226</f>
        <v>-0.960000000000001</v>
      </c>
      <c r="L3226" s="14" t="n">
        <f aca="false">G3226-H3226</f>
        <v>-0.960000000000001</v>
      </c>
    </row>
    <row r="3227" customFormat="false" ht="15" hidden="false" customHeight="false" outlineLevel="0" collapsed="false">
      <c r="A3227" s="2" t="s">
        <v>142</v>
      </c>
      <c r="B3227" s="2" t="s">
        <v>142</v>
      </c>
      <c r="C3227" s="2" t="s">
        <v>47</v>
      </c>
      <c r="D3227" s="2" t="s">
        <v>15</v>
      </c>
      <c r="E3227" s="2" t="s">
        <v>74</v>
      </c>
      <c r="F3227" s="2" t="s">
        <v>977</v>
      </c>
      <c r="G3227" s="14" t="n">
        <v>25</v>
      </c>
      <c r="H3227" s="14" t="n">
        <v>89.51</v>
      </c>
      <c r="I3227" s="14" t="n">
        <v>45</v>
      </c>
      <c r="J3227" s="23" t="n">
        <f aca="false">IF(AND(E3227="Priority",ISNUMBER('Cost model'!N644)),'Cost model'!N644,'Cost model'!M644)</f>
        <v>105</v>
      </c>
      <c r="K3227" s="14" t="n">
        <f aca="false">J3227-H3227</f>
        <v>15.49</v>
      </c>
      <c r="L3227" s="14" t="n">
        <f aca="false">G3227-H3227</f>
        <v>-64.51</v>
      </c>
    </row>
    <row r="3228" customFormat="false" ht="15" hidden="false" customHeight="false" outlineLevel="0" collapsed="false">
      <c r="A3228" s="2" t="s">
        <v>205</v>
      </c>
      <c r="B3228" s="2" t="s">
        <v>142</v>
      </c>
      <c r="C3228" s="2" t="s">
        <v>48</v>
      </c>
      <c r="D3228" s="2" t="s">
        <v>10</v>
      </c>
      <c r="E3228" s="2" t="s">
        <v>74</v>
      </c>
      <c r="F3228" s="2" t="s">
        <v>976</v>
      </c>
      <c r="G3228" s="14" t="n">
        <v>24.5</v>
      </c>
      <c r="H3228" s="14" t="n">
        <v>66.32</v>
      </c>
      <c r="I3228" s="14" t="n">
        <v>14.5</v>
      </c>
      <c r="J3228" s="23" t="n">
        <f aca="false">IF(AND(E3228="Priority",ISNUMBER('Cost model'!N543)),'Cost model'!N543,'Cost model'!M543)</f>
        <v>18.5</v>
      </c>
      <c r="K3228" s="14" t="n">
        <f aca="false">J3228-H3228</f>
        <v>-47.82</v>
      </c>
      <c r="L3228" s="14" t="n">
        <f aca="false">G3228-H3228</f>
        <v>-41.82</v>
      </c>
    </row>
    <row r="3229" customFormat="false" ht="15" hidden="false" customHeight="false" outlineLevel="0" collapsed="false">
      <c r="A3229" s="2" t="s">
        <v>174</v>
      </c>
      <c r="B3229" s="2" t="s">
        <v>174</v>
      </c>
      <c r="C3229" s="2" t="s">
        <v>48</v>
      </c>
      <c r="D3229" s="2" t="s">
        <v>10</v>
      </c>
      <c r="E3229" s="2" t="s">
        <v>74</v>
      </c>
      <c r="F3229" s="2" t="s">
        <v>977</v>
      </c>
      <c r="G3229" s="14" t="n">
        <v>12.5</v>
      </c>
      <c r="H3229" s="14" t="n">
        <v>41</v>
      </c>
      <c r="I3229" s="14" t="n">
        <v>12.5</v>
      </c>
      <c r="J3229" s="23" t="n">
        <f aca="false">IF(AND(E3229="Priority",ISNUMBER('Cost model'!N168)),'Cost model'!N168,'Cost model'!M168)</f>
        <v>13.5</v>
      </c>
      <c r="K3229" s="14" t="n">
        <f aca="false">J3229-H3229</f>
        <v>-27.5</v>
      </c>
      <c r="L3229" s="14" t="n">
        <f aca="false">G3229-H3229</f>
        <v>-28.5</v>
      </c>
    </row>
    <row r="3230" customFormat="false" ht="15" hidden="false" customHeight="false" outlineLevel="0" collapsed="false">
      <c r="A3230" s="2" t="s">
        <v>124</v>
      </c>
      <c r="B3230" s="2" t="s">
        <v>142</v>
      </c>
      <c r="C3230" s="2" t="s">
        <v>48</v>
      </c>
      <c r="D3230" s="2" t="s">
        <v>10</v>
      </c>
      <c r="E3230" s="2" t="s">
        <v>74</v>
      </c>
      <c r="F3230" s="2" t="s">
        <v>976</v>
      </c>
      <c r="G3230" s="14" t="n">
        <v>12.5</v>
      </c>
      <c r="H3230" s="14" t="n">
        <v>11.52</v>
      </c>
      <c r="I3230" s="14" t="n">
        <v>14.5</v>
      </c>
      <c r="J3230" s="23" t="n">
        <f aca="false">IF(AND(E3230="Priority",ISNUMBER('Cost model'!N333)),'Cost model'!N333,'Cost model'!M333)</f>
        <v>18.5</v>
      </c>
      <c r="K3230" s="14" t="n">
        <f aca="false">J3230-H3230</f>
        <v>6.98</v>
      </c>
      <c r="L3230" s="14" t="n">
        <f aca="false">G3230-H3230</f>
        <v>0.98</v>
      </c>
    </row>
    <row r="3231" customFormat="false" ht="15" hidden="false" customHeight="false" outlineLevel="0" collapsed="false">
      <c r="A3231" s="2" t="s">
        <v>142</v>
      </c>
      <c r="B3231" s="2" t="s">
        <v>142</v>
      </c>
      <c r="C3231" s="2" t="s">
        <v>47</v>
      </c>
      <c r="D3231" s="2" t="s">
        <v>12</v>
      </c>
      <c r="E3231" s="2" t="s">
        <v>74</v>
      </c>
      <c r="F3231" s="2" t="s">
        <v>977</v>
      </c>
      <c r="G3231" s="14" t="n">
        <v>24.5</v>
      </c>
      <c r="H3231" s="14" t="n">
        <v>41</v>
      </c>
      <c r="I3231" s="14" t="n">
        <v>9.5</v>
      </c>
      <c r="J3231" s="23" t="n">
        <f aca="false">IF(AND(E3231="Priority",ISNUMBER('Cost model'!N635)),'Cost model'!N635,'Cost model'!M635)</f>
        <v>30.5</v>
      </c>
      <c r="K3231" s="14" t="n">
        <f aca="false">J3231-H3231</f>
        <v>-10.5</v>
      </c>
      <c r="L3231" s="14" t="n">
        <f aca="false">G3231-H3231</f>
        <v>-16.5</v>
      </c>
    </row>
    <row r="3232" customFormat="false" ht="15" hidden="false" customHeight="false" outlineLevel="0" collapsed="false">
      <c r="A3232" s="2" t="s">
        <v>124</v>
      </c>
      <c r="B3232" s="2" t="s">
        <v>124</v>
      </c>
      <c r="C3232" s="2" t="s">
        <v>48</v>
      </c>
      <c r="D3232" s="2" t="s">
        <v>12</v>
      </c>
      <c r="E3232" s="2" t="s">
        <v>74</v>
      </c>
      <c r="F3232" s="2" t="s">
        <v>977</v>
      </c>
      <c r="G3232" s="14" t="n">
        <v>12.5</v>
      </c>
      <c r="H3232" s="14" t="n">
        <v>44.1</v>
      </c>
      <c r="I3232" s="14" t="n">
        <v>12.5</v>
      </c>
      <c r="J3232" s="23" t="n">
        <f aca="false">IF(AND(E3232="Priority",ISNUMBER('Cost model'!N321)),'Cost model'!N321,'Cost model'!M321)</f>
        <v>40</v>
      </c>
      <c r="K3232" s="14" t="n">
        <f aca="false">J3232-H3232</f>
        <v>-4.1</v>
      </c>
      <c r="L3232" s="14" t="n">
        <f aca="false">G3232-H3232</f>
        <v>-31.6</v>
      </c>
    </row>
    <row r="3233" customFormat="false" ht="15" hidden="false" customHeight="false" outlineLevel="0" collapsed="false">
      <c r="A3233" s="2" t="s">
        <v>124</v>
      </c>
      <c r="B3233" s="2" t="s">
        <v>124</v>
      </c>
      <c r="C3233" s="2" t="s">
        <v>47</v>
      </c>
      <c r="D3233" s="2" t="s">
        <v>12</v>
      </c>
      <c r="E3233" s="2" t="s">
        <v>74</v>
      </c>
      <c r="F3233" s="2" t="s">
        <v>977</v>
      </c>
      <c r="G3233" s="14" t="n">
        <v>9.5</v>
      </c>
      <c r="H3233" s="14" t="n">
        <v>27.34</v>
      </c>
      <c r="I3233" s="14" t="n">
        <v>9.5</v>
      </c>
      <c r="J3233" s="23" t="n">
        <f aca="false">IF(AND(E3233="Priority",ISNUMBER('Cost model'!N320)),'Cost model'!N320,'Cost model'!M320)</f>
        <v>24.5</v>
      </c>
      <c r="K3233" s="14" t="n">
        <f aca="false">J3233-H3233</f>
        <v>-2.84</v>
      </c>
      <c r="L3233" s="14" t="n">
        <f aca="false">G3233-H3233</f>
        <v>-17.84</v>
      </c>
    </row>
    <row r="3234" customFormat="false" ht="15" hidden="false" customHeight="false" outlineLevel="0" collapsed="false">
      <c r="A3234" s="2" t="s">
        <v>174</v>
      </c>
      <c r="B3234" s="2" t="s">
        <v>174</v>
      </c>
      <c r="C3234" s="2" t="s">
        <v>49</v>
      </c>
      <c r="D3234" s="2" t="s">
        <v>10</v>
      </c>
      <c r="E3234" s="2" t="s">
        <v>83</v>
      </c>
      <c r="F3234" s="2" t="s">
        <v>977</v>
      </c>
      <c r="G3234" s="14" t="n">
        <v>24.5</v>
      </c>
      <c r="H3234" s="14" t="n">
        <v>24.97</v>
      </c>
      <c r="I3234" s="14" t="n">
        <v>24.5</v>
      </c>
      <c r="J3234" s="23" t="n">
        <f aca="false">IF(AND(E3234="Priority",ISNUMBER('Cost model'!N169)),'Cost model'!N169,'Cost model'!M169)</f>
        <v>25.5</v>
      </c>
      <c r="K3234" s="14" t="n">
        <f aca="false">J3234-H3234</f>
        <v>0.530000000000001</v>
      </c>
      <c r="L3234" s="14" t="n">
        <f aca="false">G3234-H3234</f>
        <v>-0.469999999999999</v>
      </c>
    </row>
    <row r="3235" customFormat="false" ht="15" hidden="false" customHeight="false" outlineLevel="0" collapsed="false">
      <c r="A3235" s="2" t="s">
        <v>174</v>
      </c>
      <c r="B3235" s="2" t="s">
        <v>174</v>
      </c>
      <c r="C3235" s="2" t="s">
        <v>48</v>
      </c>
      <c r="D3235" s="2" t="s">
        <v>12</v>
      </c>
      <c r="E3235" s="2" t="s">
        <v>74</v>
      </c>
      <c r="F3235" s="2" t="s">
        <v>977</v>
      </c>
      <c r="G3235" s="14" t="n">
        <v>12.5</v>
      </c>
      <c r="H3235" s="14" t="n">
        <v>41</v>
      </c>
      <c r="I3235" s="14" t="n">
        <v>12.5</v>
      </c>
      <c r="J3235" s="23" t="n">
        <f aca="false">IF(AND(E3235="Priority",ISNUMBER('Cost model'!N171)),'Cost model'!N171,'Cost model'!M171)</f>
        <v>40</v>
      </c>
      <c r="K3235" s="14" t="n">
        <f aca="false">J3235-H3235</f>
        <v>-1</v>
      </c>
      <c r="L3235" s="14" t="n">
        <f aca="false">G3235-H3235</f>
        <v>-28.5</v>
      </c>
    </row>
    <row r="3236" customFormat="false" ht="15" hidden="false" customHeight="false" outlineLevel="0" collapsed="false">
      <c r="A3236" s="2" t="s">
        <v>124</v>
      </c>
      <c r="B3236" s="2" t="s">
        <v>124</v>
      </c>
      <c r="C3236" s="2" t="s">
        <v>48</v>
      </c>
      <c r="D3236" s="2" t="s">
        <v>10</v>
      </c>
      <c r="E3236" s="2" t="s">
        <v>74</v>
      </c>
      <c r="F3236" s="2" t="s">
        <v>977</v>
      </c>
      <c r="G3236" s="14" t="n">
        <v>9.5</v>
      </c>
      <c r="H3236" s="14" t="n">
        <v>8.49</v>
      </c>
      <c r="I3236" s="14" t="n">
        <v>12.5</v>
      </c>
      <c r="J3236" s="23" t="n">
        <f aca="false">IF(AND(E3236="Priority",ISNUMBER('Cost model'!N318)),'Cost model'!N318,'Cost model'!M318)</f>
        <v>14.5</v>
      </c>
      <c r="K3236" s="14" t="n">
        <f aca="false">J3236-H3236</f>
        <v>6.01</v>
      </c>
      <c r="L3236" s="14" t="n">
        <f aca="false">G3236-H3236</f>
        <v>1.01</v>
      </c>
    </row>
    <row r="3237" customFormat="false" ht="15" hidden="false" customHeight="false" outlineLevel="0" collapsed="false">
      <c r="A3237" s="2" t="s">
        <v>174</v>
      </c>
      <c r="B3237" s="2" t="s">
        <v>174</v>
      </c>
      <c r="C3237" s="2" t="s">
        <v>49</v>
      </c>
      <c r="D3237" s="2" t="s">
        <v>14</v>
      </c>
      <c r="E3237" s="2" t="s">
        <v>74</v>
      </c>
      <c r="F3237" s="2" t="s">
        <v>977</v>
      </c>
      <c r="G3237" s="14" t="n">
        <v>50</v>
      </c>
      <c r="H3237" s="14" t="n">
        <v>135.87</v>
      </c>
      <c r="I3237" s="14" t="n">
        <v>85</v>
      </c>
      <c r="J3237" s="23" t="n">
        <f aca="false">IF(AND(E3237="Priority",ISNUMBER('Cost model'!N178)),'Cost model'!N178,'Cost model'!M178)</f>
        <v>145</v>
      </c>
      <c r="K3237" s="14" t="n">
        <f aca="false">J3237-H3237</f>
        <v>9.13</v>
      </c>
      <c r="L3237" s="14" t="n">
        <f aca="false">G3237-H3237</f>
        <v>-85.87</v>
      </c>
    </row>
    <row r="3238" customFormat="false" ht="15" hidden="false" customHeight="false" outlineLevel="0" collapsed="false">
      <c r="A3238" s="2" t="s">
        <v>221</v>
      </c>
      <c r="B3238" s="2" t="s">
        <v>221</v>
      </c>
      <c r="C3238" s="2" t="s">
        <v>47</v>
      </c>
      <c r="D3238" s="2" t="s">
        <v>12</v>
      </c>
      <c r="E3238" s="2" t="s">
        <v>74</v>
      </c>
      <c r="F3238" s="2" t="s">
        <v>977</v>
      </c>
      <c r="G3238" s="14" t="n">
        <v>9.5</v>
      </c>
      <c r="H3238" s="14" t="n">
        <v>23.53</v>
      </c>
      <c r="I3238" s="14" t="n">
        <v>9.5</v>
      </c>
      <c r="J3238" s="23" t="n">
        <f aca="false">IF(AND(E3238="Priority",ISNUMBER('Cost model'!N740)),'Cost model'!N740,'Cost model'!M740)</f>
        <v>22.5</v>
      </c>
      <c r="K3238" s="14" t="n">
        <f aca="false">J3238-H3238</f>
        <v>-1.03</v>
      </c>
      <c r="L3238" s="14" t="n">
        <f aca="false">G3238-H3238</f>
        <v>-14.03</v>
      </c>
    </row>
    <row r="3239" customFormat="false" ht="15" hidden="false" customHeight="false" outlineLevel="0" collapsed="false">
      <c r="A3239" s="2" t="s">
        <v>174</v>
      </c>
      <c r="B3239" s="2" t="s">
        <v>174</v>
      </c>
      <c r="C3239" s="2" t="s">
        <v>47</v>
      </c>
      <c r="D3239" s="2" t="s">
        <v>14</v>
      </c>
      <c r="E3239" s="2" t="s">
        <v>74</v>
      </c>
      <c r="F3239" s="2" t="s">
        <v>977</v>
      </c>
      <c r="G3239" s="14" t="n">
        <v>19</v>
      </c>
      <c r="H3239" s="14" t="n">
        <v>81.19</v>
      </c>
      <c r="I3239" s="14" t="n">
        <v>25</v>
      </c>
      <c r="J3239" s="23" t="n">
        <f aca="false">IF(AND(E3239="Priority",ISNUMBER('Cost model'!N176)),'Cost model'!N176,'Cost model'!M176)</f>
        <v>95</v>
      </c>
      <c r="K3239" s="14" t="n">
        <f aca="false">J3239-H3239</f>
        <v>13.81</v>
      </c>
      <c r="L3239" s="14" t="n">
        <f aca="false">G3239-H3239</f>
        <v>-62.19</v>
      </c>
    </row>
    <row r="3240" customFormat="false" ht="15" hidden="false" customHeight="false" outlineLevel="0" collapsed="false">
      <c r="A3240" s="2" t="s">
        <v>142</v>
      </c>
      <c r="B3240" s="2" t="s">
        <v>142</v>
      </c>
      <c r="C3240" s="2" t="s">
        <v>49</v>
      </c>
      <c r="D3240" s="2" t="s">
        <v>12</v>
      </c>
      <c r="E3240" s="2" t="s">
        <v>74</v>
      </c>
      <c r="F3240" s="2" t="s">
        <v>977</v>
      </c>
      <c r="G3240" s="14" t="n">
        <v>19.5</v>
      </c>
      <c r="H3240" s="14" t="n">
        <v>41.78</v>
      </c>
      <c r="I3240" s="14" t="n">
        <v>19.5</v>
      </c>
      <c r="J3240" s="23" t="n">
        <f aca="false">IF(AND(E3240="Priority",ISNUMBER('Cost model'!N637)),'Cost model'!N637,'Cost model'!M637)</f>
        <v>45</v>
      </c>
      <c r="K3240" s="14" t="n">
        <f aca="false">J3240-H3240</f>
        <v>3.22</v>
      </c>
      <c r="L3240" s="14" t="n">
        <f aca="false">G3240-H3240</f>
        <v>-22.28</v>
      </c>
    </row>
    <row r="3241" customFormat="false" ht="15" hidden="false" customHeight="false" outlineLevel="0" collapsed="false">
      <c r="A3241" s="2" t="s">
        <v>221</v>
      </c>
      <c r="B3241" s="2" t="s">
        <v>221</v>
      </c>
      <c r="C3241" s="2" t="s">
        <v>47</v>
      </c>
      <c r="D3241" s="2" t="s">
        <v>12</v>
      </c>
      <c r="E3241" s="2" t="s">
        <v>74</v>
      </c>
      <c r="F3241" s="2" t="s">
        <v>977</v>
      </c>
      <c r="G3241" s="14" t="n">
        <v>9.5</v>
      </c>
      <c r="H3241" s="14" t="n">
        <v>23.53</v>
      </c>
      <c r="I3241" s="14" t="n">
        <v>9.5</v>
      </c>
      <c r="J3241" s="23" t="n">
        <f aca="false">IF(AND(E3241="Priority",ISNUMBER('Cost model'!N740)),'Cost model'!N740,'Cost model'!M740)</f>
        <v>22.5</v>
      </c>
      <c r="K3241" s="14" t="n">
        <f aca="false">J3241-H3241</f>
        <v>-1.03</v>
      </c>
      <c r="L3241" s="14" t="n">
        <f aca="false">G3241-H3241</f>
        <v>-14.03</v>
      </c>
    </row>
    <row r="3242" customFormat="false" ht="15" hidden="false" customHeight="false" outlineLevel="0" collapsed="false">
      <c r="A3242" s="2" t="s">
        <v>142</v>
      </c>
      <c r="B3242" s="2" t="s">
        <v>142</v>
      </c>
      <c r="C3242" s="2" t="s">
        <v>47</v>
      </c>
      <c r="D3242" s="2" t="s">
        <v>10</v>
      </c>
      <c r="E3242" s="2" t="s">
        <v>83</v>
      </c>
      <c r="F3242" s="2" t="s">
        <v>977</v>
      </c>
      <c r="G3242" s="14" t="n">
        <v>14.5</v>
      </c>
      <c r="H3242" s="14" t="n">
        <v>7.14</v>
      </c>
      <c r="I3242" s="14" t="n">
        <v>14.5</v>
      </c>
      <c r="J3242" s="23" t="n">
        <f aca="false">IF(AND(E3242="Priority",ISNUMBER('Cost model'!N632)),'Cost model'!N632,'Cost model'!M632)</f>
        <v>14.5</v>
      </c>
      <c r="K3242" s="14" t="n">
        <f aca="false">J3242-H3242</f>
        <v>7.36</v>
      </c>
      <c r="L3242" s="14" t="n">
        <f aca="false">G3242-H3242</f>
        <v>7.36</v>
      </c>
    </row>
    <row r="3243" customFormat="false" ht="15" hidden="false" customHeight="false" outlineLevel="0" collapsed="false">
      <c r="A3243" s="2" t="s">
        <v>142</v>
      </c>
      <c r="B3243" s="2" t="s">
        <v>142</v>
      </c>
      <c r="C3243" s="2" t="s">
        <v>47</v>
      </c>
      <c r="D3243" s="2" t="s">
        <v>10</v>
      </c>
      <c r="E3243" s="2" t="s">
        <v>83</v>
      </c>
      <c r="F3243" s="2" t="s">
        <v>977</v>
      </c>
      <c r="G3243" s="14" t="n">
        <v>14.5</v>
      </c>
      <c r="H3243" s="14" t="n">
        <v>6.45</v>
      </c>
      <c r="I3243" s="14" t="n">
        <v>14.5</v>
      </c>
      <c r="J3243" s="23" t="n">
        <f aca="false">IF(AND(E3243="Priority",ISNUMBER('Cost model'!N632)),'Cost model'!N632,'Cost model'!M632)</f>
        <v>14.5</v>
      </c>
      <c r="K3243" s="14" t="n">
        <f aca="false">J3243-H3243</f>
        <v>8.05</v>
      </c>
      <c r="L3243" s="14" t="n">
        <f aca="false">G3243-H3243</f>
        <v>8.05</v>
      </c>
    </row>
    <row r="3244" customFormat="false" ht="15" hidden="false" customHeight="false" outlineLevel="0" collapsed="false">
      <c r="A3244" s="2" t="s">
        <v>221</v>
      </c>
      <c r="B3244" s="2" t="s">
        <v>158</v>
      </c>
      <c r="C3244" s="2" t="s">
        <v>47</v>
      </c>
      <c r="D3244" s="2" t="s">
        <v>10</v>
      </c>
      <c r="E3244" s="2" t="s">
        <v>74</v>
      </c>
      <c r="F3244" s="2" t="s">
        <v>976</v>
      </c>
      <c r="G3244" s="14" t="n">
        <v>9.5</v>
      </c>
      <c r="H3244" s="14" t="n">
        <v>7.98</v>
      </c>
      <c r="I3244" s="14" t="n">
        <v>14.5</v>
      </c>
      <c r="J3244" s="23" t="n">
        <f aca="false">IF(AND(E3244="Priority",ISNUMBER('Cost model'!N752)),'Cost model'!N752,'Cost model'!M752)</f>
        <v>12.5</v>
      </c>
      <c r="K3244" s="14" t="n">
        <f aca="false">J3244-H3244</f>
        <v>4.52</v>
      </c>
      <c r="L3244" s="14" t="n">
        <f aca="false">G3244-H3244</f>
        <v>1.52</v>
      </c>
    </row>
    <row r="3245" customFormat="false" ht="15" hidden="false" customHeight="false" outlineLevel="0" collapsed="false">
      <c r="A3245" s="2" t="s">
        <v>174</v>
      </c>
      <c r="B3245" s="2" t="s">
        <v>174</v>
      </c>
      <c r="C3245" s="2" t="s">
        <v>47</v>
      </c>
      <c r="D3245" s="2" t="s">
        <v>12</v>
      </c>
      <c r="E3245" s="2" t="s">
        <v>74</v>
      </c>
      <c r="F3245" s="2" t="s">
        <v>977</v>
      </c>
      <c r="G3245" s="14" t="n">
        <v>9.5</v>
      </c>
      <c r="H3245" s="14" t="n">
        <v>28.82</v>
      </c>
      <c r="I3245" s="14" t="n">
        <v>9.5</v>
      </c>
      <c r="J3245" s="23" t="n">
        <f aca="false">IF(AND(E3245="Priority",ISNUMBER('Cost model'!N170)),'Cost model'!N170,'Cost model'!M170)</f>
        <v>25.5</v>
      </c>
      <c r="K3245" s="14" t="n">
        <f aca="false">J3245-H3245</f>
        <v>-3.32</v>
      </c>
      <c r="L3245" s="14" t="n">
        <f aca="false">G3245-H3245</f>
        <v>-19.32</v>
      </c>
    </row>
    <row r="3246" customFormat="false" ht="15" hidden="false" customHeight="false" outlineLevel="0" collapsed="false">
      <c r="A3246" s="2" t="s">
        <v>124</v>
      </c>
      <c r="B3246" s="2" t="s">
        <v>124</v>
      </c>
      <c r="C3246" s="2" t="s">
        <v>47</v>
      </c>
      <c r="D3246" s="2" t="s">
        <v>10</v>
      </c>
      <c r="E3246" s="2" t="s">
        <v>74</v>
      </c>
      <c r="F3246" s="2" t="s">
        <v>977</v>
      </c>
      <c r="G3246" s="14" t="n">
        <v>9.5</v>
      </c>
      <c r="H3246" s="14" t="n">
        <v>6.45</v>
      </c>
      <c r="I3246" s="14" t="n">
        <v>9.5</v>
      </c>
      <c r="J3246" s="23" t="n">
        <f aca="false">IF(AND(E3246="Priority",ISNUMBER('Cost model'!N317)),'Cost model'!N317,'Cost model'!M317)</f>
        <v>10.5</v>
      </c>
      <c r="K3246" s="14" t="n">
        <f aca="false">J3246-H3246</f>
        <v>4.05</v>
      </c>
      <c r="L3246" s="14" t="n">
        <f aca="false">G3246-H3246</f>
        <v>3.05</v>
      </c>
    </row>
    <row r="3247" customFormat="false" ht="15" hidden="false" customHeight="false" outlineLevel="0" collapsed="false">
      <c r="A3247" s="2" t="s">
        <v>142</v>
      </c>
      <c r="B3247" s="2" t="s">
        <v>142</v>
      </c>
      <c r="C3247" s="2" t="s">
        <v>47</v>
      </c>
      <c r="D3247" s="2" t="s">
        <v>10</v>
      </c>
      <c r="E3247" s="2" t="s">
        <v>74</v>
      </c>
      <c r="F3247" s="2" t="s">
        <v>977</v>
      </c>
      <c r="G3247" s="14" t="n">
        <v>9.5</v>
      </c>
      <c r="H3247" s="14" t="n">
        <v>41</v>
      </c>
      <c r="I3247" s="14" t="n">
        <v>9.5</v>
      </c>
      <c r="J3247" s="23" t="n">
        <f aca="false">IF(AND(E3247="Priority",ISNUMBER('Cost model'!N632)),'Cost model'!N632,'Cost model'!M632)</f>
        <v>9.5</v>
      </c>
      <c r="K3247" s="14" t="n">
        <f aca="false">J3247-H3247</f>
        <v>-31.5</v>
      </c>
      <c r="L3247" s="14" t="n">
        <f aca="false">G3247-H3247</f>
        <v>-31.5</v>
      </c>
    </row>
    <row r="3248" customFormat="false" ht="15" hidden="false" customHeight="false" outlineLevel="0" collapsed="false">
      <c r="A3248" s="2" t="s">
        <v>221</v>
      </c>
      <c r="B3248" s="2" t="s">
        <v>221</v>
      </c>
      <c r="C3248" s="2" t="s">
        <v>47</v>
      </c>
      <c r="D3248" s="2" t="s">
        <v>15</v>
      </c>
      <c r="E3248" s="2" t="s">
        <v>74</v>
      </c>
      <c r="F3248" s="2" t="s">
        <v>977</v>
      </c>
      <c r="G3248" s="14" t="n">
        <v>25</v>
      </c>
      <c r="H3248" s="14" t="n">
        <v>110.77</v>
      </c>
      <c r="I3248" s="14" t="n">
        <v>45</v>
      </c>
      <c r="J3248" s="23" t="n">
        <f aca="false">IF(AND(E3248="Priority",ISNUMBER('Cost model'!N749)),'Cost model'!N749,'Cost model'!M749)</f>
        <v>110</v>
      </c>
      <c r="K3248" s="14" t="n">
        <f aca="false">J3248-H3248</f>
        <v>-0.769999999999996</v>
      </c>
      <c r="L3248" s="14" t="n">
        <f aca="false">G3248-H3248</f>
        <v>-85.77</v>
      </c>
    </row>
    <row r="3249" customFormat="false" ht="15" hidden="false" customHeight="false" outlineLevel="0" collapsed="false">
      <c r="A3249" s="2" t="s">
        <v>158</v>
      </c>
      <c r="B3249" s="2" t="s">
        <v>174</v>
      </c>
      <c r="C3249" s="2" t="s">
        <v>47</v>
      </c>
      <c r="D3249" s="2" t="s">
        <v>12</v>
      </c>
      <c r="E3249" s="2" t="s">
        <v>74</v>
      </c>
      <c r="F3249" s="2" t="s">
        <v>976</v>
      </c>
      <c r="G3249" s="14" t="n">
        <v>19</v>
      </c>
      <c r="H3249" s="14" t="n">
        <v>42.85</v>
      </c>
      <c r="I3249" s="14" t="n">
        <v>19.5</v>
      </c>
      <c r="J3249" s="23" t="n">
        <f aca="false">IF(AND(E3249="Priority",ISNUMBER('Cost model'!N485)),'Cost model'!N485,'Cost model'!M485)</f>
        <v>40</v>
      </c>
      <c r="K3249" s="14" t="n">
        <f aca="false">J3249-H3249</f>
        <v>-2.85</v>
      </c>
      <c r="L3249" s="14" t="n">
        <f aca="false">G3249-H3249</f>
        <v>-23.85</v>
      </c>
    </row>
    <row r="3250" customFormat="false" ht="15" hidden="false" customHeight="false" outlineLevel="0" collapsed="false">
      <c r="A3250" s="2" t="s">
        <v>174</v>
      </c>
      <c r="B3250" s="2" t="s">
        <v>174</v>
      </c>
      <c r="C3250" s="2" t="s">
        <v>47</v>
      </c>
      <c r="D3250" s="2" t="s">
        <v>10</v>
      </c>
      <c r="E3250" s="2" t="s">
        <v>74</v>
      </c>
      <c r="F3250" s="2" t="s">
        <v>977</v>
      </c>
      <c r="G3250" s="14" t="n">
        <v>9.5</v>
      </c>
      <c r="H3250" s="14" t="n">
        <v>7.21</v>
      </c>
      <c r="I3250" s="14" t="n">
        <v>9.5</v>
      </c>
      <c r="J3250" s="23" t="n">
        <f aca="false">IF(AND(E3250="Priority",ISNUMBER('Cost model'!N167)),'Cost model'!N167,'Cost model'!M167)</f>
        <v>8.5</v>
      </c>
      <c r="K3250" s="14" t="n">
        <f aca="false">J3250-H3250</f>
        <v>1.29</v>
      </c>
      <c r="L3250" s="14" t="n">
        <f aca="false">G3250-H3250</f>
        <v>2.29</v>
      </c>
    </row>
    <row r="3251" customFormat="false" ht="15" hidden="false" customHeight="false" outlineLevel="0" collapsed="false">
      <c r="A3251" s="2" t="s">
        <v>142</v>
      </c>
      <c r="B3251" s="2" t="s">
        <v>174</v>
      </c>
      <c r="C3251" s="2" t="s">
        <v>47</v>
      </c>
      <c r="D3251" s="2" t="s">
        <v>14</v>
      </c>
      <c r="E3251" s="2" t="s">
        <v>74</v>
      </c>
      <c r="F3251" s="2" t="s">
        <v>976</v>
      </c>
      <c r="G3251" s="14" t="n">
        <v>19</v>
      </c>
      <c r="H3251" s="14" t="n">
        <v>65.76</v>
      </c>
      <c r="I3251" s="14" t="n">
        <v>85</v>
      </c>
      <c r="J3251" s="23" t="n">
        <f aca="false">IF(AND(E3251="Priority",ISNUMBER('Cost model'!N701)),'Cost model'!N701,'Cost model'!M701)</f>
        <v>110</v>
      </c>
      <c r="K3251" s="14" t="n">
        <f aca="false">J3251-H3251</f>
        <v>44.24</v>
      </c>
      <c r="L3251" s="14" t="n">
        <f aca="false">G3251-H3251</f>
        <v>-46.76</v>
      </c>
    </row>
    <row r="3252" customFormat="false" ht="15" hidden="false" customHeight="false" outlineLevel="0" collapsed="false">
      <c r="A3252" s="2" t="s">
        <v>174</v>
      </c>
      <c r="B3252" s="2" t="s">
        <v>174</v>
      </c>
      <c r="C3252" s="2" t="s">
        <v>48</v>
      </c>
      <c r="D3252" s="2" t="s">
        <v>10</v>
      </c>
      <c r="E3252" s="2" t="s">
        <v>83</v>
      </c>
      <c r="F3252" s="2" t="s">
        <v>977</v>
      </c>
      <c r="G3252" s="14" t="n">
        <v>17.5</v>
      </c>
      <c r="H3252" s="14" t="n">
        <v>27.39</v>
      </c>
      <c r="I3252" s="14" t="n">
        <v>17.5</v>
      </c>
      <c r="J3252" s="23" t="n">
        <f aca="false">IF(AND(E3252="Priority",ISNUMBER('Cost model'!N168)),'Cost model'!N168,'Cost model'!M168)</f>
        <v>18.5</v>
      </c>
      <c r="K3252" s="14" t="n">
        <f aca="false">J3252-H3252</f>
        <v>-8.89</v>
      </c>
      <c r="L3252" s="14" t="n">
        <f aca="false">G3252-H3252</f>
        <v>-9.89</v>
      </c>
    </row>
    <row r="3253" customFormat="false" ht="15" hidden="false" customHeight="false" outlineLevel="0" collapsed="false">
      <c r="A3253" s="2" t="s">
        <v>124</v>
      </c>
      <c r="B3253" s="2" t="s">
        <v>124</v>
      </c>
      <c r="C3253" s="2" t="s">
        <v>47</v>
      </c>
      <c r="D3253" s="2" t="s">
        <v>12</v>
      </c>
      <c r="E3253" s="2" t="s">
        <v>74</v>
      </c>
      <c r="F3253" s="2" t="s">
        <v>977</v>
      </c>
      <c r="G3253" s="14" t="n">
        <v>9.5</v>
      </c>
      <c r="H3253" s="14" t="n">
        <v>27.1</v>
      </c>
      <c r="I3253" s="14" t="n">
        <v>9.5</v>
      </c>
      <c r="J3253" s="23" t="n">
        <f aca="false">IF(AND(E3253="Priority",ISNUMBER('Cost model'!N320)),'Cost model'!N320,'Cost model'!M320)</f>
        <v>24.5</v>
      </c>
      <c r="K3253" s="14" t="n">
        <f aca="false">J3253-H3253</f>
        <v>-2.6</v>
      </c>
      <c r="L3253" s="14" t="n">
        <f aca="false">G3253-H3253</f>
        <v>-17.6</v>
      </c>
    </row>
    <row r="3254" customFormat="false" ht="15" hidden="false" customHeight="false" outlineLevel="0" collapsed="false">
      <c r="A3254" s="2" t="s">
        <v>174</v>
      </c>
      <c r="B3254" s="2" t="s">
        <v>174</v>
      </c>
      <c r="C3254" s="2" t="s">
        <v>48</v>
      </c>
      <c r="D3254" s="2" t="s">
        <v>12</v>
      </c>
      <c r="E3254" s="2" t="s">
        <v>74</v>
      </c>
      <c r="F3254" s="2" t="s">
        <v>977</v>
      </c>
      <c r="G3254" s="14" t="n">
        <v>12.5</v>
      </c>
      <c r="H3254" s="14" t="n">
        <v>41</v>
      </c>
      <c r="I3254" s="14" t="n">
        <v>12.5</v>
      </c>
      <c r="J3254" s="23" t="n">
        <f aca="false">IF(AND(E3254="Priority",ISNUMBER('Cost model'!N171)),'Cost model'!N171,'Cost model'!M171)</f>
        <v>40</v>
      </c>
      <c r="K3254" s="14" t="n">
        <f aca="false">J3254-H3254</f>
        <v>-1</v>
      </c>
      <c r="L3254" s="14" t="n">
        <f aca="false">G3254-H3254</f>
        <v>-28.5</v>
      </c>
    </row>
    <row r="3255" customFormat="false" ht="15" hidden="false" customHeight="false" outlineLevel="0" collapsed="false">
      <c r="A3255" s="2" t="s">
        <v>124</v>
      </c>
      <c r="B3255" s="2" t="s">
        <v>124</v>
      </c>
      <c r="C3255" s="2" t="s">
        <v>48</v>
      </c>
      <c r="D3255" s="2" t="s">
        <v>13</v>
      </c>
      <c r="E3255" s="2" t="s">
        <v>74</v>
      </c>
      <c r="F3255" s="2" t="s">
        <v>977</v>
      </c>
      <c r="G3255" s="14" t="n">
        <v>24.5</v>
      </c>
      <c r="H3255" s="14" t="n">
        <v>189.86</v>
      </c>
      <c r="I3255" s="14" t="n">
        <v>24.5</v>
      </c>
      <c r="J3255" s="23" t="n">
        <f aca="false">IF(AND(E3255="Priority",ISNUMBER('Cost model'!N324)),'Cost model'!N324,'Cost model'!M324)</f>
        <v>85</v>
      </c>
      <c r="K3255" s="14" t="n">
        <f aca="false">J3255-H3255</f>
        <v>-104.86</v>
      </c>
      <c r="L3255" s="14" t="n">
        <f aca="false">G3255-H3255</f>
        <v>-165.36</v>
      </c>
    </row>
    <row r="3256" customFormat="false" ht="15" hidden="false" customHeight="false" outlineLevel="0" collapsed="false">
      <c r="A3256" s="2" t="s">
        <v>142</v>
      </c>
      <c r="B3256" s="2" t="s">
        <v>142</v>
      </c>
      <c r="C3256" s="2" t="s">
        <v>48</v>
      </c>
      <c r="D3256" s="2" t="s">
        <v>12</v>
      </c>
      <c r="E3256" s="2" t="s">
        <v>74</v>
      </c>
      <c r="F3256" s="2" t="s">
        <v>977</v>
      </c>
      <c r="G3256" s="14" t="n">
        <v>12.5</v>
      </c>
      <c r="H3256" s="14" t="n">
        <v>41</v>
      </c>
      <c r="I3256" s="14" t="n">
        <v>12.5</v>
      </c>
      <c r="J3256" s="23" t="n">
        <f aca="false">IF(AND(E3256="Priority",ISNUMBER('Cost model'!N636)),'Cost model'!N636,'Cost model'!M636)</f>
        <v>40</v>
      </c>
      <c r="K3256" s="14" t="n">
        <f aca="false">J3256-H3256</f>
        <v>-1</v>
      </c>
      <c r="L3256" s="14" t="n">
        <f aca="false">G3256-H3256</f>
        <v>-28.5</v>
      </c>
    </row>
    <row r="3257" customFormat="false" ht="15" hidden="false" customHeight="false" outlineLevel="0" collapsed="false">
      <c r="A3257" s="2" t="s">
        <v>174</v>
      </c>
      <c r="B3257" s="2" t="s">
        <v>174</v>
      </c>
      <c r="C3257" s="2" t="s">
        <v>47</v>
      </c>
      <c r="D3257" s="2" t="s">
        <v>12</v>
      </c>
      <c r="E3257" s="2" t="s">
        <v>74</v>
      </c>
      <c r="F3257" s="2" t="s">
        <v>977</v>
      </c>
      <c r="G3257" s="14" t="n">
        <v>9.5</v>
      </c>
      <c r="H3257" s="14" t="n">
        <v>7.21</v>
      </c>
      <c r="I3257" s="14" t="n">
        <v>9.5</v>
      </c>
      <c r="J3257" s="23" t="n">
        <f aca="false">IF(AND(E3257="Priority",ISNUMBER('Cost model'!N170)),'Cost model'!N170,'Cost model'!M170)</f>
        <v>25.5</v>
      </c>
      <c r="K3257" s="14" t="n">
        <f aca="false">J3257-H3257</f>
        <v>18.29</v>
      </c>
      <c r="L3257" s="14" t="n">
        <f aca="false">G3257-H3257</f>
        <v>2.29</v>
      </c>
    </row>
    <row r="3258" customFormat="false" ht="15" hidden="false" customHeight="false" outlineLevel="0" collapsed="false">
      <c r="A3258" s="2" t="s">
        <v>142</v>
      </c>
      <c r="B3258" s="2" t="s">
        <v>142</v>
      </c>
      <c r="C3258" s="2" t="s">
        <v>49</v>
      </c>
      <c r="D3258" s="2" t="s">
        <v>10</v>
      </c>
      <c r="E3258" s="2" t="s">
        <v>74</v>
      </c>
      <c r="F3258" s="2" t="s">
        <v>977</v>
      </c>
      <c r="G3258" s="14" t="n">
        <v>17.5</v>
      </c>
      <c r="H3258" s="14" t="n">
        <v>14</v>
      </c>
      <c r="I3258" s="14" t="n">
        <v>17.5</v>
      </c>
      <c r="J3258" s="23" t="n">
        <f aca="false">IF(AND(E3258="Priority",ISNUMBER('Cost model'!N634)),'Cost model'!N634,'Cost model'!M634)</f>
        <v>15.5</v>
      </c>
      <c r="K3258" s="14" t="n">
        <f aca="false">J3258-H3258</f>
        <v>1.5</v>
      </c>
      <c r="L3258" s="14" t="n">
        <f aca="false">G3258-H3258</f>
        <v>3.5</v>
      </c>
    </row>
    <row r="3259" customFormat="false" ht="15" hidden="false" customHeight="false" outlineLevel="0" collapsed="false">
      <c r="A3259" s="2" t="s">
        <v>124</v>
      </c>
      <c r="B3259" s="2" t="s">
        <v>124</v>
      </c>
      <c r="C3259" s="2" t="s">
        <v>47</v>
      </c>
      <c r="D3259" s="2" t="s">
        <v>12</v>
      </c>
      <c r="E3259" s="2" t="s">
        <v>74</v>
      </c>
      <c r="F3259" s="2" t="s">
        <v>977</v>
      </c>
      <c r="G3259" s="14" t="n">
        <v>9.5</v>
      </c>
      <c r="H3259" s="14" t="n">
        <v>24.5</v>
      </c>
      <c r="I3259" s="14" t="n">
        <v>9.5</v>
      </c>
      <c r="J3259" s="23" t="n">
        <f aca="false">IF(AND(E3259="Priority",ISNUMBER('Cost model'!N320)),'Cost model'!N320,'Cost model'!M320)</f>
        <v>24.5</v>
      </c>
      <c r="K3259" s="14" t="n">
        <f aca="false">J3259-H3259</f>
        <v>0</v>
      </c>
      <c r="L3259" s="14" t="n">
        <f aca="false">G3259-H3259</f>
        <v>-15</v>
      </c>
    </row>
    <row r="3260" customFormat="false" ht="15" hidden="false" customHeight="false" outlineLevel="0" collapsed="false">
      <c r="A3260" s="2" t="s">
        <v>142</v>
      </c>
      <c r="B3260" s="2" t="s">
        <v>124</v>
      </c>
      <c r="C3260" s="2" t="s">
        <v>47</v>
      </c>
      <c r="D3260" s="2" t="s">
        <v>10</v>
      </c>
      <c r="E3260" s="2" t="s">
        <v>74</v>
      </c>
      <c r="F3260" s="2" t="s">
        <v>976</v>
      </c>
      <c r="G3260" s="14" t="n">
        <v>14.5</v>
      </c>
      <c r="H3260" s="14" t="n">
        <v>22.84</v>
      </c>
      <c r="I3260" s="14" t="n">
        <v>14.5</v>
      </c>
      <c r="J3260" s="23" t="n">
        <f aca="false">IF(AND(E3260="Priority",ISNUMBER('Cost model'!N662)),'Cost model'!N662,'Cost model'!M662)</f>
        <v>13.5</v>
      </c>
      <c r="K3260" s="14" t="n">
        <f aca="false">J3260-H3260</f>
        <v>-9.34</v>
      </c>
      <c r="L3260" s="14" t="n">
        <f aca="false">G3260-H3260</f>
        <v>-8.34</v>
      </c>
    </row>
    <row r="3261" customFormat="false" ht="15" hidden="false" customHeight="false" outlineLevel="0" collapsed="false">
      <c r="A3261" s="2" t="s">
        <v>174</v>
      </c>
      <c r="B3261" s="2" t="s">
        <v>174</v>
      </c>
      <c r="C3261" s="2" t="s">
        <v>48</v>
      </c>
      <c r="D3261" s="2" t="s">
        <v>12</v>
      </c>
      <c r="E3261" s="2" t="s">
        <v>74</v>
      </c>
      <c r="F3261" s="2" t="s">
        <v>977</v>
      </c>
      <c r="G3261" s="14" t="n">
        <v>12.5</v>
      </c>
      <c r="H3261" s="14" t="n">
        <v>22.99</v>
      </c>
      <c r="I3261" s="14" t="n">
        <v>12.5</v>
      </c>
      <c r="J3261" s="23" t="n">
        <f aca="false">IF(AND(E3261="Priority",ISNUMBER('Cost model'!N171)),'Cost model'!N171,'Cost model'!M171)</f>
        <v>40</v>
      </c>
      <c r="K3261" s="14" t="n">
        <f aca="false">J3261-H3261</f>
        <v>17.01</v>
      </c>
      <c r="L3261" s="14" t="n">
        <f aca="false">G3261-H3261</f>
        <v>-10.49</v>
      </c>
    </row>
    <row r="3262" customFormat="false" ht="15" hidden="false" customHeight="false" outlineLevel="0" collapsed="false">
      <c r="A3262" s="2" t="s">
        <v>142</v>
      </c>
      <c r="B3262" s="2" t="s">
        <v>142</v>
      </c>
      <c r="C3262" s="2" t="s">
        <v>49</v>
      </c>
      <c r="D3262" s="2" t="s">
        <v>12</v>
      </c>
      <c r="E3262" s="2" t="s">
        <v>83</v>
      </c>
      <c r="F3262" s="2" t="s">
        <v>977</v>
      </c>
      <c r="G3262" s="14" t="n">
        <v>29.5</v>
      </c>
      <c r="H3262" s="14" t="n">
        <v>42.45</v>
      </c>
      <c r="I3262" s="14" t="n">
        <v>29.5</v>
      </c>
      <c r="J3262" s="23" t="n">
        <f aca="false">IF(AND(E3262="Priority",ISNUMBER('Cost model'!N637)),'Cost model'!N637,'Cost model'!M637)</f>
        <v>60</v>
      </c>
      <c r="K3262" s="14" t="n">
        <f aca="false">J3262-H3262</f>
        <v>17.55</v>
      </c>
      <c r="L3262" s="14" t="n">
        <f aca="false">G3262-H3262</f>
        <v>-12.95</v>
      </c>
    </row>
    <row r="3263" customFormat="false" ht="15" hidden="false" customHeight="false" outlineLevel="0" collapsed="false">
      <c r="A3263" s="2" t="s">
        <v>174</v>
      </c>
      <c r="B3263" s="2" t="s">
        <v>174</v>
      </c>
      <c r="C3263" s="2" t="s">
        <v>47</v>
      </c>
      <c r="D3263" s="2" t="s">
        <v>12</v>
      </c>
      <c r="E3263" s="2" t="s">
        <v>74</v>
      </c>
      <c r="F3263" s="2" t="s">
        <v>977</v>
      </c>
      <c r="G3263" s="14" t="n">
        <v>9.5</v>
      </c>
      <c r="H3263" s="14" t="n">
        <v>27.2</v>
      </c>
      <c r="I3263" s="14" t="n">
        <v>9.5</v>
      </c>
      <c r="J3263" s="23" t="n">
        <f aca="false">IF(AND(E3263="Priority",ISNUMBER('Cost model'!N170)),'Cost model'!N170,'Cost model'!M170)</f>
        <v>25.5</v>
      </c>
      <c r="K3263" s="14" t="n">
        <f aca="false">J3263-H3263</f>
        <v>-1.7</v>
      </c>
      <c r="L3263" s="14" t="n">
        <f aca="false">G3263-H3263</f>
        <v>-17.7</v>
      </c>
    </row>
    <row r="3264" customFormat="false" ht="15" hidden="false" customHeight="false" outlineLevel="0" collapsed="false">
      <c r="A3264" s="2" t="s">
        <v>221</v>
      </c>
      <c r="B3264" s="2" t="s">
        <v>158</v>
      </c>
      <c r="C3264" s="2" t="s">
        <v>47</v>
      </c>
      <c r="D3264" s="2" t="s">
        <v>10</v>
      </c>
      <c r="E3264" s="2" t="s">
        <v>74</v>
      </c>
      <c r="F3264" s="2" t="s">
        <v>976</v>
      </c>
      <c r="G3264" s="14" t="n">
        <v>9.5</v>
      </c>
      <c r="H3264" s="14" t="n">
        <v>10.62</v>
      </c>
      <c r="I3264" s="14" t="n">
        <v>14.5</v>
      </c>
      <c r="J3264" s="23" t="n">
        <f aca="false">IF(AND(E3264="Priority",ISNUMBER('Cost model'!N752)),'Cost model'!N752,'Cost model'!M752)</f>
        <v>12.5</v>
      </c>
      <c r="K3264" s="14" t="n">
        <f aca="false">J3264-H3264</f>
        <v>1.88</v>
      </c>
      <c r="L3264" s="14" t="n">
        <f aca="false">G3264-H3264</f>
        <v>-1.12</v>
      </c>
    </row>
    <row r="3265" customFormat="false" ht="15" hidden="false" customHeight="false" outlineLevel="0" collapsed="false">
      <c r="A3265" s="2" t="s">
        <v>142</v>
      </c>
      <c r="B3265" s="2" t="s">
        <v>142</v>
      </c>
      <c r="C3265" s="2" t="s">
        <v>49</v>
      </c>
      <c r="D3265" s="2" t="s">
        <v>10</v>
      </c>
      <c r="E3265" s="2" t="s">
        <v>74</v>
      </c>
      <c r="F3265" s="2" t="s">
        <v>977</v>
      </c>
      <c r="G3265" s="14" t="n">
        <v>17.5</v>
      </c>
      <c r="H3265" s="14" t="n">
        <v>20.13</v>
      </c>
      <c r="I3265" s="14" t="n">
        <v>17.5</v>
      </c>
      <c r="J3265" s="23" t="n">
        <f aca="false">IF(AND(E3265="Priority",ISNUMBER('Cost model'!N634)),'Cost model'!N634,'Cost model'!M634)</f>
        <v>15.5</v>
      </c>
      <c r="K3265" s="14" t="n">
        <f aca="false">J3265-H3265</f>
        <v>-4.63</v>
      </c>
      <c r="L3265" s="14" t="n">
        <f aca="false">G3265-H3265</f>
        <v>-2.63</v>
      </c>
    </row>
    <row r="3266" customFormat="false" ht="15" hidden="false" customHeight="false" outlineLevel="0" collapsed="false">
      <c r="A3266" s="2" t="s">
        <v>221</v>
      </c>
      <c r="B3266" s="2" t="s">
        <v>221</v>
      </c>
      <c r="C3266" s="2" t="s">
        <v>49</v>
      </c>
      <c r="D3266" s="2" t="s">
        <v>10</v>
      </c>
      <c r="E3266" s="2" t="s">
        <v>74</v>
      </c>
      <c r="F3266" s="2" t="s">
        <v>977</v>
      </c>
      <c r="G3266" s="14" t="n">
        <v>17.5</v>
      </c>
      <c r="H3266" s="14" t="n">
        <v>10.05</v>
      </c>
      <c r="I3266" s="14" t="n">
        <v>17.5</v>
      </c>
      <c r="J3266" s="23" t="n">
        <f aca="false">IF(AND(E3266="Priority",ISNUMBER('Cost model'!N739)),'Cost model'!N739,'Cost model'!M739)</f>
        <v>17.5</v>
      </c>
      <c r="K3266" s="14" t="n">
        <f aca="false">J3266-H3266</f>
        <v>7.45</v>
      </c>
      <c r="L3266" s="14" t="n">
        <f aca="false">G3266-H3266</f>
        <v>7.45</v>
      </c>
    </row>
    <row r="3267" customFormat="false" ht="15" hidden="false" customHeight="false" outlineLevel="0" collapsed="false">
      <c r="A3267" s="2" t="s">
        <v>142</v>
      </c>
      <c r="B3267" s="2" t="s">
        <v>174</v>
      </c>
      <c r="C3267" s="2" t="s">
        <v>49</v>
      </c>
      <c r="D3267" s="2" t="s">
        <v>13</v>
      </c>
      <c r="E3267" s="2" t="s">
        <v>74</v>
      </c>
      <c r="F3267" s="2" t="s">
        <v>976</v>
      </c>
      <c r="G3267" s="14" t="n">
        <v>50</v>
      </c>
      <c r="H3267" s="14" t="n">
        <v>104.43</v>
      </c>
      <c r="I3267" s="14" t="n">
        <v>85</v>
      </c>
      <c r="J3267" s="23" t="n">
        <f aca="false">IF(AND(E3267="Priority",ISNUMBER('Cost model'!N700)),'Cost model'!N700,'Cost model'!M700)</f>
        <v>100</v>
      </c>
      <c r="K3267" s="14" t="n">
        <f aca="false">J3267-H3267</f>
        <v>-4.43000000000001</v>
      </c>
      <c r="L3267" s="14" t="n">
        <f aca="false">G3267-H3267</f>
        <v>-54.43</v>
      </c>
    </row>
    <row r="3268" customFormat="false" ht="15" hidden="false" customHeight="false" outlineLevel="0" collapsed="false">
      <c r="A3268" s="2" t="s">
        <v>124</v>
      </c>
      <c r="B3268" s="2" t="s">
        <v>124</v>
      </c>
      <c r="C3268" s="2" t="s">
        <v>47</v>
      </c>
      <c r="D3268" s="2" t="s">
        <v>10</v>
      </c>
      <c r="E3268" s="2" t="s">
        <v>74</v>
      </c>
      <c r="F3268" s="2" t="s">
        <v>977</v>
      </c>
      <c r="G3268" s="14" t="n">
        <v>9.5</v>
      </c>
      <c r="H3268" s="14" t="n">
        <v>7.21</v>
      </c>
      <c r="I3268" s="14" t="n">
        <v>9.5</v>
      </c>
      <c r="J3268" s="23" t="n">
        <f aca="false">IF(AND(E3268="Priority",ISNUMBER('Cost model'!N317)),'Cost model'!N317,'Cost model'!M317)</f>
        <v>10.5</v>
      </c>
      <c r="K3268" s="14" t="n">
        <f aca="false">J3268-H3268</f>
        <v>3.29</v>
      </c>
      <c r="L3268" s="14" t="n">
        <f aca="false">G3268-H3268</f>
        <v>2.29</v>
      </c>
    </row>
    <row r="3269" customFormat="false" ht="15" hidden="false" customHeight="false" outlineLevel="0" collapsed="false">
      <c r="A3269" s="2" t="s">
        <v>221</v>
      </c>
      <c r="B3269" s="2" t="s">
        <v>142</v>
      </c>
      <c r="C3269" s="2" t="s">
        <v>47</v>
      </c>
      <c r="D3269" s="2" t="s">
        <v>13</v>
      </c>
      <c r="E3269" s="2" t="s">
        <v>74</v>
      </c>
      <c r="F3269" s="2" t="s">
        <v>976</v>
      </c>
      <c r="G3269" s="14" t="n">
        <v>25</v>
      </c>
      <c r="H3269" s="14" t="n">
        <v>98.51</v>
      </c>
      <c r="I3269" s="14" t="n">
        <v>45</v>
      </c>
      <c r="J3269" s="23" t="n">
        <f aca="false">IF(AND(E3269="Priority",ISNUMBER('Cost model'!N773)),'Cost model'!N773,'Cost model'!M773)</f>
        <v>95</v>
      </c>
      <c r="K3269" s="14" t="n">
        <f aca="false">J3269-H3269</f>
        <v>-3.51000000000001</v>
      </c>
      <c r="L3269" s="14" t="n">
        <f aca="false">G3269-H3269</f>
        <v>-73.51</v>
      </c>
    </row>
    <row r="3270" customFormat="false" ht="15" hidden="false" customHeight="false" outlineLevel="0" collapsed="false">
      <c r="A3270" s="2" t="s">
        <v>174</v>
      </c>
      <c r="B3270" s="2" t="s">
        <v>124</v>
      </c>
      <c r="C3270" s="2" t="s">
        <v>47</v>
      </c>
      <c r="D3270" s="2" t="s">
        <v>12</v>
      </c>
      <c r="E3270" s="2" t="s">
        <v>74</v>
      </c>
      <c r="F3270" s="2" t="s">
        <v>976</v>
      </c>
      <c r="G3270" s="14" t="n">
        <v>9.5</v>
      </c>
      <c r="H3270" s="14" t="n">
        <v>50.37</v>
      </c>
      <c r="I3270" s="14" t="n">
        <v>9.5</v>
      </c>
      <c r="J3270" s="23" t="n">
        <f aca="false">IF(AND(E3270="Priority",ISNUMBER('Cost model'!N110)),'Cost model'!N110,'Cost model'!M110)</f>
        <v>40</v>
      </c>
      <c r="K3270" s="14" t="n">
        <f aca="false">J3270-H3270</f>
        <v>-10.37</v>
      </c>
      <c r="L3270" s="14" t="n">
        <f aca="false">G3270-H3270</f>
        <v>-40.87</v>
      </c>
    </row>
    <row r="3271" customFormat="false" ht="15" hidden="false" customHeight="false" outlineLevel="0" collapsed="false">
      <c r="A3271" s="2" t="s">
        <v>124</v>
      </c>
      <c r="B3271" s="2" t="s">
        <v>124</v>
      </c>
      <c r="C3271" s="2" t="s">
        <v>48</v>
      </c>
      <c r="D3271" s="2" t="s">
        <v>14</v>
      </c>
      <c r="E3271" s="2" t="s">
        <v>74</v>
      </c>
      <c r="F3271" s="2" t="s">
        <v>977</v>
      </c>
      <c r="G3271" s="14" t="n">
        <v>45</v>
      </c>
      <c r="H3271" s="14" t="n">
        <v>75.54</v>
      </c>
      <c r="I3271" s="14" t="n">
        <v>45</v>
      </c>
      <c r="J3271" s="23" t="n">
        <f aca="false">IF(AND(E3271="Priority",ISNUMBER('Cost model'!N327)),'Cost model'!N327,'Cost model'!M327)</f>
        <v>130</v>
      </c>
      <c r="K3271" s="14" t="n">
        <f aca="false">J3271-H3271</f>
        <v>54.46</v>
      </c>
      <c r="L3271" s="14" t="n">
        <f aca="false">G3271-H3271</f>
        <v>-30.54</v>
      </c>
    </row>
    <row r="3272" customFormat="false" ht="15" hidden="false" customHeight="false" outlineLevel="0" collapsed="false">
      <c r="A3272" s="2" t="s">
        <v>221</v>
      </c>
      <c r="B3272" s="2" t="s">
        <v>221</v>
      </c>
      <c r="C3272" s="2" t="s">
        <v>49</v>
      </c>
      <c r="D3272" s="2" t="s">
        <v>10</v>
      </c>
      <c r="E3272" s="2" t="s">
        <v>74</v>
      </c>
      <c r="F3272" s="2" t="s">
        <v>977</v>
      </c>
      <c r="G3272" s="14" t="n">
        <v>19.5</v>
      </c>
      <c r="H3272" s="14" t="n">
        <v>10.05</v>
      </c>
      <c r="I3272" s="14" t="n">
        <v>17.5</v>
      </c>
      <c r="J3272" s="23" t="n">
        <f aca="false">IF(AND(E3272="Priority",ISNUMBER('Cost model'!N739)),'Cost model'!N739,'Cost model'!M739)</f>
        <v>17.5</v>
      </c>
      <c r="K3272" s="14" t="n">
        <f aca="false">J3272-H3272</f>
        <v>7.45</v>
      </c>
      <c r="L3272" s="14" t="n">
        <f aca="false">G3272-H3272</f>
        <v>9.45</v>
      </c>
    </row>
    <row r="3273" customFormat="false" ht="15" hidden="false" customHeight="false" outlineLevel="0" collapsed="false">
      <c r="A3273" s="2" t="s">
        <v>221</v>
      </c>
      <c r="B3273" s="2" t="s">
        <v>221</v>
      </c>
      <c r="C3273" s="2" t="s">
        <v>47</v>
      </c>
      <c r="D3273" s="2" t="s">
        <v>12</v>
      </c>
      <c r="E3273" s="2" t="s">
        <v>74</v>
      </c>
      <c r="F3273" s="2" t="s">
        <v>977</v>
      </c>
      <c r="G3273" s="14" t="n">
        <v>9.5</v>
      </c>
      <c r="H3273" s="14" t="n">
        <v>23.53</v>
      </c>
      <c r="I3273" s="14" t="n">
        <v>9.5</v>
      </c>
      <c r="J3273" s="23" t="n">
        <f aca="false">IF(AND(E3273="Priority",ISNUMBER('Cost model'!N740)),'Cost model'!N740,'Cost model'!M740)</f>
        <v>22.5</v>
      </c>
      <c r="K3273" s="14" t="n">
        <f aca="false">J3273-H3273</f>
        <v>-1.03</v>
      </c>
      <c r="L3273" s="14" t="n">
        <f aca="false">G3273-H3273</f>
        <v>-14.03</v>
      </c>
    </row>
    <row r="3274" customFormat="false" ht="15" hidden="false" customHeight="false" outlineLevel="0" collapsed="false">
      <c r="A3274" s="2" t="s">
        <v>174</v>
      </c>
      <c r="B3274" s="2" t="s">
        <v>124</v>
      </c>
      <c r="C3274" s="2" t="s">
        <v>47</v>
      </c>
      <c r="D3274" s="2" t="s">
        <v>10</v>
      </c>
      <c r="E3274" s="2" t="s">
        <v>74</v>
      </c>
      <c r="F3274" s="2" t="s">
        <v>976</v>
      </c>
      <c r="G3274" s="14" t="n">
        <v>9.5</v>
      </c>
      <c r="H3274" s="14" t="n">
        <v>20.13</v>
      </c>
      <c r="I3274" s="14" t="n">
        <v>9.5</v>
      </c>
      <c r="J3274" s="23" t="n">
        <f aca="false">IF(AND(E3274="Priority",ISNUMBER('Cost model'!N107)),'Cost model'!N107,'Cost model'!M107)</f>
        <v>12.5</v>
      </c>
      <c r="K3274" s="14" t="n">
        <f aca="false">J3274-H3274</f>
        <v>-7.63</v>
      </c>
      <c r="L3274" s="14" t="n">
        <f aca="false">G3274-H3274</f>
        <v>-10.63</v>
      </c>
    </row>
    <row r="3275" customFormat="false" ht="15" hidden="false" customHeight="false" outlineLevel="0" collapsed="false">
      <c r="A3275" s="2" t="s">
        <v>174</v>
      </c>
      <c r="B3275" s="2" t="s">
        <v>174</v>
      </c>
      <c r="C3275" s="2" t="s">
        <v>47</v>
      </c>
      <c r="D3275" s="2" t="s">
        <v>13</v>
      </c>
      <c r="E3275" s="2" t="s">
        <v>74</v>
      </c>
      <c r="F3275" s="2" t="s">
        <v>977</v>
      </c>
      <c r="G3275" s="14" t="n">
        <v>19</v>
      </c>
      <c r="H3275" s="14" t="n">
        <v>30.07</v>
      </c>
      <c r="I3275" s="14" t="n">
        <v>19</v>
      </c>
      <c r="J3275" s="23" t="n">
        <f aca="false">IF(AND(E3275="Priority",ISNUMBER('Cost model'!N173)),'Cost model'!N173,'Cost model'!M173)</f>
        <v>60</v>
      </c>
      <c r="K3275" s="14" t="n">
        <f aca="false">J3275-H3275</f>
        <v>29.93</v>
      </c>
      <c r="L3275" s="14" t="n">
        <f aca="false">G3275-H3275</f>
        <v>-11.07</v>
      </c>
    </row>
    <row r="3276" customFormat="false" ht="15" hidden="false" customHeight="false" outlineLevel="0" collapsed="false">
      <c r="A3276" s="2" t="s">
        <v>124</v>
      </c>
      <c r="B3276" s="2" t="s">
        <v>174</v>
      </c>
      <c r="C3276" s="2" t="s">
        <v>47</v>
      </c>
      <c r="D3276" s="2" t="s">
        <v>12</v>
      </c>
      <c r="E3276" s="2" t="s">
        <v>74</v>
      </c>
      <c r="F3276" s="2" t="s">
        <v>976</v>
      </c>
      <c r="G3276" s="14" t="n">
        <v>9.5</v>
      </c>
      <c r="H3276" s="14" t="n">
        <v>14.66</v>
      </c>
      <c r="I3276" s="14" t="n">
        <v>19.5</v>
      </c>
      <c r="J3276" s="23" t="n">
        <f aca="false">IF(AND(E3276="Priority",ISNUMBER('Cost model'!N365)),'Cost model'!N365,'Cost model'!M365)</f>
        <v>45</v>
      </c>
      <c r="K3276" s="14" t="n">
        <f aca="false">J3276-H3276</f>
        <v>30.34</v>
      </c>
      <c r="L3276" s="14" t="n">
        <f aca="false">G3276-H3276</f>
        <v>-5.16</v>
      </c>
    </row>
    <row r="3277" customFormat="false" ht="15" hidden="false" customHeight="false" outlineLevel="0" collapsed="false">
      <c r="A3277" s="2" t="s">
        <v>174</v>
      </c>
      <c r="B3277" s="2" t="s">
        <v>174</v>
      </c>
      <c r="C3277" s="2" t="s">
        <v>48</v>
      </c>
      <c r="D3277" s="2" t="s">
        <v>10</v>
      </c>
      <c r="E3277" s="2" t="s">
        <v>74</v>
      </c>
      <c r="F3277" s="2" t="s">
        <v>977</v>
      </c>
      <c r="G3277" s="14" t="n">
        <v>12.5</v>
      </c>
      <c r="H3277" s="14" t="n">
        <v>13.95</v>
      </c>
      <c r="I3277" s="14" t="n">
        <v>12.5</v>
      </c>
      <c r="J3277" s="23" t="n">
        <f aca="false">IF(AND(E3277="Priority",ISNUMBER('Cost model'!N168)),'Cost model'!N168,'Cost model'!M168)</f>
        <v>13.5</v>
      </c>
      <c r="K3277" s="14" t="n">
        <f aca="false">J3277-H3277</f>
        <v>-0.449999999999999</v>
      </c>
      <c r="L3277" s="14" t="n">
        <f aca="false">G3277-H3277</f>
        <v>-1.45</v>
      </c>
    </row>
    <row r="3278" customFormat="false" ht="15" hidden="false" customHeight="false" outlineLevel="0" collapsed="false">
      <c r="A3278" s="2" t="s">
        <v>142</v>
      </c>
      <c r="B3278" s="2" t="s">
        <v>142</v>
      </c>
      <c r="C3278" s="2" t="s">
        <v>48</v>
      </c>
      <c r="D3278" s="2" t="s">
        <v>10</v>
      </c>
      <c r="E3278" s="2" t="s">
        <v>74</v>
      </c>
      <c r="F3278" s="2" t="s">
        <v>977</v>
      </c>
      <c r="G3278" s="14" t="n">
        <v>12.5</v>
      </c>
      <c r="H3278" s="14" t="n">
        <v>15.14</v>
      </c>
      <c r="I3278" s="14" t="n">
        <v>12.5</v>
      </c>
      <c r="J3278" s="23" t="n">
        <f aca="false">IF(AND(E3278="Priority",ISNUMBER('Cost model'!N633)),'Cost model'!N633,'Cost model'!M633)</f>
        <v>11.5</v>
      </c>
      <c r="K3278" s="14" t="n">
        <f aca="false">J3278-H3278</f>
        <v>-3.64</v>
      </c>
      <c r="L3278" s="14" t="n">
        <f aca="false">G3278-H3278</f>
        <v>-2.64</v>
      </c>
    </row>
    <row r="3279" customFormat="false" ht="15" hidden="false" customHeight="false" outlineLevel="0" collapsed="false">
      <c r="A3279" s="2" t="s">
        <v>174</v>
      </c>
      <c r="B3279" s="2" t="s">
        <v>174</v>
      </c>
      <c r="C3279" s="2" t="s">
        <v>49</v>
      </c>
      <c r="D3279" s="2" t="s">
        <v>12</v>
      </c>
      <c r="E3279" s="2" t="s">
        <v>74</v>
      </c>
      <c r="F3279" s="2" t="s">
        <v>977</v>
      </c>
      <c r="G3279" s="14" t="n">
        <v>19.5</v>
      </c>
      <c r="H3279" s="14" t="n">
        <v>42.72</v>
      </c>
      <c r="I3279" s="14" t="n">
        <v>19.5</v>
      </c>
      <c r="J3279" s="23" t="n">
        <f aca="false">IF(AND(E3279="Priority",ISNUMBER('Cost model'!N172)),'Cost model'!N172,'Cost model'!M172)</f>
        <v>45</v>
      </c>
      <c r="K3279" s="14" t="n">
        <f aca="false">J3279-H3279</f>
        <v>2.28</v>
      </c>
      <c r="L3279" s="14" t="n">
        <f aca="false">G3279-H3279</f>
        <v>-23.22</v>
      </c>
    </row>
    <row r="3280" customFormat="false" ht="15" hidden="false" customHeight="false" outlineLevel="0" collapsed="false">
      <c r="A3280" s="2" t="s">
        <v>158</v>
      </c>
      <c r="B3280" s="2" t="s">
        <v>158</v>
      </c>
      <c r="C3280" s="2" t="s">
        <v>47</v>
      </c>
      <c r="D3280" s="2" t="s">
        <v>10</v>
      </c>
      <c r="E3280" s="2" t="s">
        <v>74</v>
      </c>
      <c r="F3280" s="2" t="s">
        <v>977</v>
      </c>
      <c r="G3280" s="14" t="n">
        <v>19.5</v>
      </c>
      <c r="H3280" s="14" t="n">
        <v>12.54</v>
      </c>
      <c r="I3280" s="14" t="n">
        <v>9.5</v>
      </c>
      <c r="J3280" s="23" t="n">
        <f aca="false">IF(AND(E3280="Priority",ISNUMBER('Cost model'!N422)),'Cost model'!N422,'Cost model'!M422)</f>
        <v>8.5</v>
      </c>
      <c r="K3280" s="14" t="n">
        <f aca="false">J3280-H3280</f>
        <v>-4.04</v>
      </c>
      <c r="L3280" s="14" t="n">
        <f aca="false">G3280-H3280</f>
        <v>6.96</v>
      </c>
    </row>
    <row r="3281" customFormat="false" ht="15" hidden="false" customHeight="false" outlineLevel="0" collapsed="false">
      <c r="A3281" s="2" t="s">
        <v>174</v>
      </c>
      <c r="B3281" s="2" t="s">
        <v>174</v>
      </c>
      <c r="C3281" s="2" t="s">
        <v>49</v>
      </c>
      <c r="D3281" s="2" t="s">
        <v>10</v>
      </c>
      <c r="E3281" s="2" t="s">
        <v>74</v>
      </c>
      <c r="F3281" s="2" t="s">
        <v>977</v>
      </c>
      <c r="G3281" s="14" t="n">
        <v>17.5</v>
      </c>
      <c r="H3281" s="14" t="n">
        <v>20.25</v>
      </c>
      <c r="I3281" s="14" t="n">
        <v>17.5</v>
      </c>
      <c r="J3281" s="23" t="n">
        <f aca="false">IF(AND(E3281="Priority",ISNUMBER('Cost model'!N169)),'Cost model'!N169,'Cost model'!M169)</f>
        <v>18.5</v>
      </c>
      <c r="K3281" s="14" t="n">
        <f aca="false">J3281-H3281</f>
        <v>-1.75</v>
      </c>
      <c r="L3281" s="14" t="n">
        <f aca="false">G3281-H3281</f>
        <v>-2.75</v>
      </c>
    </row>
    <row r="3282" customFormat="false" ht="15" hidden="false" customHeight="false" outlineLevel="0" collapsed="false">
      <c r="A3282" s="2" t="s">
        <v>221</v>
      </c>
      <c r="B3282" s="2" t="s">
        <v>158</v>
      </c>
      <c r="C3282" s="2" t="s">
        <v>47</v>
      </c>
      <c r="D3282" s="2" t="s">
        <v>12</v>
      </c>
      <c r="E3282" s="2" t="s">
        <v>74</v>
      </c>
      <c r="F3282" s="2" t="s">
        <v>976</v>
      </c>
      <c r="G3282" s="14" t="n">
        <v>19.5</v>
      </c>
      <c r="H3282" s="14" t="n">
        <v>58.01</v>
      </c>
      <c r="I3282" s="14" t="n">
        <v>19.5</v>
      </c>
      <c r="J3282" s="23" t="n">
        <f aca="false">IF(AND(E3282="Priority",ISNUMBER('Cost model'!N755)),'Cost model'!N755,'Cost model'!M755)</f>
        <v>50</v>
      </c>
      <c r="K3282" s="14" t="n">
        <f aca="false">J3282-H3282</f>
        <v>-8.01</v>
      </c>
      <c r="L3282" s="14" t="n">
        <f aca="false">G3282-H3282</f>
        <v>-38.51</v>
      </c>
    </row>
    <row r="3283" customFormat="false" ht="15" hidden="false" customHeight="false" outlineLevel="0" collapsed="false">
      <c r="A3283" s="2" t="s">
        <v>124</v>
      </c>
      <c r="B3283" s="2" t="s">
        <v>124</v>
      </c>
      <c r="C3283" s="2" t="s">
        <v>48</v>
      </c>
      <c r="D3283" s="2" t="s">
        <v>13</v>
      </c>
      <c r="E3283" s="2" t="s">
        <v>74</v>
      </c>
      <c r="F3283" s="2" t="s">
        <v>977</v>
      </c>
      <c r="G3283" s="14" t="n">
        <v>24.5</v>
      </c>
      <c r="H3283" s="14" t="n">
        <v>59.77</v>
      </c>
      <c r="I3283" s="14" t="n">
        <v>24.5</v>
      </c>
      <c r="J3283" s="23" t="n">
        <f aca="false">IF(AND(E3283="Priority",ISNUMBER('Cost model'!N324)),'Cost model'!N324,'Cost model'!M324)</f>
        <v>85</v>
      </c>
      <c r="K3283" s="14" t="n">
        <f aca="false">J3283-H3283</f>
        <v>25.23</v>
      </c>
      <c r="L3283" s="14" t="n">
        <f aca="false">G3283-H3283</f>
        <v>-35.27</v>
      </c>
    </row>
    <row r="3284" customFormat="false" ht="15" hidden="false" customHeight="false" outlineLevel="0" collapsed="false">
      <c r="A3284" s="2" t="s">
        <v>174</v>
      </c>
      <c r="B3284" s="2" t="s">
        <v>174</v>
      </c>
      <c r="C3284" s="2" t="s">
        <v>49</v>
      </c>
      <c r="D3284" s="2" t="s">
        <v>10</v>
      </c>
      <c r="E3284" s="2" t="s">
        <v>74</v>
      </c>
      <c r="F3284" s="2" t="s">
        <v>977</v>
      </c>
      <c r="G3284" s="14" t="n">
        <v>19.5</v>
      </c>
      <c r="H3284" s="14" t="n">
        <v>41.78</v>
      </c>
      <c r="I3284" s="14" t="n">
        <v>17.5</v>
      </c>
      <c r="J3284" s="23" t="n">
        <f aca="false">IF(AND(E3284="Priority",ISNUMBER('Cost model'!N169)),'Cost model'!N169,'Cost model'!M169)</f>
        <v>18.5</v>
      </c>
      <c r="K3284" s="14" t="n">
        <f aca="false">J3284-H3284</f>
        <v>-23.28</v>
      </c>
      <c r="L3284" s="14" t="n">
        <f aca="false">G3284-H3284</f>
        <v>-22.28</v>
      </c>
    </row>
    <row r="3285" customFormat="false" ht="15" hidden="false" customHeight="false" outlineLevel="0" collapsed="false">
      <c r="A3285" s="2" t="s">
        <v>174</v>
      </c>
      <c r="B3285" s="2" t="s">
        <v>174</v>
      </c>
      <c r="C3285" s="2" t="s">
        <v>47</v>
      </c>
      <c r="D3285" s="2" t="s">
        <v>10</v>
      </c>
      <c r="E3285" s="2" t="s">
        <v>83</v>
      </c>
      <c r="F3285" s="2" t="s">
        <v>977</v>
      </c>
      <c r="G3285" s="14" t="n">
        <v>14.5</v>
      </c>
      <c r="H3285" s="14" t="n">
        <v>6.45</v>
      </c>
      <c r="I3285" s="14" t="n">
        <v>14.5</v>
      </c>
      <c r="J3285" s="23" t="n">
        <f aca="false">IF(AND(E3285="Priority",ISNUMBER('Cost model'!N167)),'Cost model'!N167,'Cost model'!M167)</f>
        <v>13.5</v>
      </c>
      <c r="K3285" s="14" t="n">
        <f aca="false">J3285-H3285</f>
        <v>7.05</v>
      </c>
      <c r="L3285" s="14" t="n">
        <f aca="false">G3285-H3285</f>
        <v>8.05</v>
      </c>
    </row>
    <row r="3286" customFormat="false" ht="15" hidden="false" customHeight="false" outlineLevel="0" collapsed="false">
      <c r="A3286" s="2" t="s">
        <v>124</v>
      </c>
      <c r="B3286" s="2" t="s">
        <v>205</v>
      </c>
      <c r="C3286" s="2" t="s">
        <v>47</v>
      </c>
      <c r="D3286" s="2" t="s">
        <v>10</v>
      </c>
      <c r="E3286" s="2" t="s">
        <v>74</v>
      </c>
      <c r="F3286" s="2" t="s">
        <v>976</v>
      </c>
      <c r="G3286" s="14" t="n">
        <v>9.5</v>
      </c>
      <c r="H3286" s="14" t="n">
        <v>22.84</v>
      </c>
      <c r="I3286" s="14" t="n">
        <v>19.5</v>
      </c>
      <c r="J3286" s="23" t="n">
        <f aca="false">IF(AND(E3286="Priority",ISNUMBER('Cost model'!N377)),'Cost model'!N377,'Cost model'!M377)</f>
        <v>15.5</v>
      </c>
      <c r="K3286" s="14" t="n">
        <f aca="false">J3286-H3286</f>
        <v>-7.34</v>
      </c>
      <c r="L3286" s="14" t="n">
        <f aca="false">G3286-H3286</f>
        <v>-13.34</v>
      </c>
    </row>
    <row r="3287" customFormat="false" ht="15" hidden="false" customHeight="false" outlineLevel="0" collapsed="false">
      <c r="A3287" s="2" t="s">
        <v>174</v>
      </c>
      <c r="B3287" s="2" t="s">
        <v>174</v>
      </c>
      <c r="C3287" s="2" t="s">
        <v>49</v>
      </c>
      <c r="D3287" s="2" t="s">
        <v>12</v>
      </c>
      <c r="E3287" s="2" t="s">
        <v>74</v>
      </c>
      <c r="F3287" s="2" t="s">
        <v>977</v>
      </c>
      <c r="G3287" s="14" t="n">
        <v>50</v>
      </c>
      <c r="H3287" s="14" t="n">
        <v>25.28</v>
      </c>
      <c r="I3287" s="14" t="n">
        <v>19.5</v>
      </c>
      <c r="J3287" s="23" t="n">
        <f aca="false">IF(AND(E3287="Priority",ISNUMBER('Cost model'!N172)),'Cost model'!N172,'Cost model'!M172)</f>
        <v>45</v>
      </c>
      <c r="K3287" s="14" t="n">
        <f aca="false">J3287-H3287</f>
        <v>19.72</v>
      </c>
      <c r="L3287" s="14" t="n">
        <f aca="false">G3287-H3287</f>
        <v>24.72</v>
      </c>
    </row>
    <row r="3288" customFormat="false" ht="15" hidden="false" customHeight="false" outlineLevel="0" collapsed="false">
      <c r="A3288" s="2" t="s">
        <v>124</v>
      </c>
      <c r="B3288" s="2" t="s">
        <v>174</v>
      </c>
      <c r="C3288" s="2" t="s">
        <v>48</v>
      </c>
      <c r="D3288" s="2" t="s">
        <v>10</v>
      </c>
      <c r="E3288" s="2" t="s">
        <v>74</v>
      </c>
      <c r="F3288" s="2" t="s">
        <v>976</v>
      </c>
      <c r="G3288" s="14" t="n">
        <v>14.5</v>
      </c>
      <c r="H3288" s="14" t="n">
        <v>11.2</v>
      </c>
      <c r="I3288" s="14" t="n">
        <v>14.5</v>
      </c>
      <c r="J3288" s="23" t="n">
        <f aca="false">IF(AND(E3288="Priority",ISNUMBER('Cost model'!N363)),'Cost model'!N363,'Cost model'!M363)</f>
        <v>15.5</v>
      </c>
      <c r="K3288" s="14" t="n">
        <f aca="false">J3288-H3288</f>
        <v>4.3</v>
      </c>
      <c r="L3288" s="14" t="n">
        <f aca="false">G3288-H3288</f>
        <v>3.3</v>
      </c>
    </row>
    <row r="3289" customFormat="false" ht="15" hidden="false" customHeight="false" outlineLevel="0" collapsed="false">
      <c r="A3289" s="2" t="s">
        <v>174</v>
      </c>
      <c r="B3289" s="2" t="s">
        <v>142</v>
      </c>
      <c r="C3289" s="2" t="s">
        <v>48</v>
      </c>
      <c r="D3289" s="2" t="s">
        <v>10</v>
      </c>
      <c r="E3289" s="2" t="s">
        <v>74</v>
      </c>
      <c r="F3289" s="2" t="s">
        <v>976</v>
      </c>
      <c r="G3289" s="14" t="n">
        <v>12.5</v>
      </c>
      <c r="H3289" s="14" t="n">
        <v>14.98</v>
      </c>
      <c r="I3289" s="14" t="n">
        <v>12.5</v>
      </c>
      <c r="J3289" s="23" t="n">
        <f aca="false">IF(AND(E3289="Priority",ISNUMBER('Cost model'!N123)),'Cost model'!N123,'Cost model'!M123)</f>
        <v>16.5</v>
      </c>
      <c r="K3289" s="14" t="n">
        <f aca="false">J3289-H3289</f>
        <v>1.52</v>
      </c>
      <c r="L3289" s="14" t="n">
        <f aca="false">G3289-H3289</f>
        <v>-2.48</v>
      </c>
    </row>
    <row r="3290" customFormat="false" ht="15" hidden="false" customHeight="false" outlineLevel="0" collapsed="false">
      <c r="A3290" s="2" t="s">
        <v>174</v>
      </c>
      <c r="B3290" s="2" t="s">
        <v>174</v>
      </c>
      <c r="C3290" s="2" t="s">
        <v>48</v>
      </c>
      <c r="D3290" s="2" t="s">
        <v>12</v>
      </c>
      <c r="E3290" s="2" t="s">
        <v>74</v>
      </c>
      <c r="F3290" s="2" t="s">
        <v>977</v>
      </c>
      <c r="G3290" s="14" t="n">
        <v>12.5</v>
      </c>
      <c r="H3290" s="14" t="n">
        <v>51.37</v>
      </c>
      <c r="I3290" s="14" t="n">
        <v>12.5</v>
      </c>
      <c r="J3290" s="23" t="n">
        <f aca="false">IF(AND(E3290="Priority",ISNUMBER('Cost model'!N171)),'Cost model'!N171,'Cost model'!M171)</f>
        <v>40</v>
      </c>
      <c r="K3290" s="14" t="n">
        <f aca="false">J3290-H3290</f>
        <v>-11.37</v>
      </c>
      <c r="L3290" s="14" t="n">
        <f aca="false">G3290-H3290</f>
        <v>-38.87</v>
      </c>
    </row>
    <row r="3291" customFormat="false" ht="15" hidden="false" customHeight="false" outlineLevel="0" collapsed="false">
      <c r="A3291" s="2" t="s">
        <v>123</v>
      </c>
      <c r="B3291" s="2" t="s">
        <v>174</v>
      </c>
      <c r="C3291" s="2" t="s">
        <v>47</v>
      </c>
      <c r="D3291" s="2" t="s">
        <v>12</v>
      </c>
      <c r="E3291" s="2" t="s">
        <v>83</v>
      </c>
      <c r="F3291" s="2" t="s">
        <v>976</v>
      </c>
      <c r="G3291" s="14" t="n">
        <v>24.5</v>
      </c>
      <c r="H3291" s="14" t="n">
        <v>24.42</v>
      </c>
      <c r="I3291" s="14" t="n">
        <v>24.5</v>
      </c>
      <c r="J3291" s="23" t="n">
        <f aca="false">IF(AND(E3291="Priority",ISNUMBER('Cost model'!N50)),'Cost model'!N50,'Cost model'!M50)</f>
        <v>55</v>
      </c>
      <c r="K3291" s="14" t="n">
        <f aca="false">J3291-H3291</f>
        <v>30.58</v>
      </c>
      <c r="L3291" s="14" t="n">
        <f aca="false">G3291-H3291</f>
        <v>0.0799999999999983</v>
      </c>
    </row>
    <row r="3292" customFormat="false" ht="15" hidden="false" customHeight="false" outlineLevel="0" collapsed="false">
      <c r="A3292" s="2" t="s">
        <v>124</v>
      </c>
      <c r="B3292" s="2" t="s">
        <v>124</v>
      </c>
      <c r="C3292" s="2" t="s">
        <v>48</v>
      </c>
      <c r="D3292" s="2" t="s">
        <v>10</v>
      </c>
      <c r="E3292" s="2" t="s">
        <v>83</v>
      </c>
      <c r="F3292" s="2" t="s">
        <v>977</v>
      </c>
      <c r="G3292" s="14" t="n">
        <v>17.5</v>
      </c>
      <c r="H3292" s="14" t="n">
        <v>20.13</v>
      </c>
      <c r="I3292" s="14" t="n">
        <v>17.5</v>
      </c>
      <c r="J3292" s="23" t="n">
        <f aca="false">IF(AND(E3292="Priority",ISNUMBER('Cost model'!N318)),'Cost model'!N318,'Cost model'!M318)</f>
        <v>19.5</v>
      </c>
      <c r="K3292" s="14" t="n">
        <f aca="false">J3292-H3292</f>
        <v>-0.629999999999999</v>
      </c>
      <c r="L3292" s="14" t="n">
        <f aca="false">G3292-H3292</f>
        <v>-2.63</v>
      </c>
    </row>
    <row r="3293" customFormat="false" ht="15" hidden="false" customHeight="false" outlineLevel="0" collapsed="false">
      <c r="A3293" s="2" t="s">
        <v>142</v>
      </c>
      <c r="B3293" s="2" t="s">
        <v>142</v>
      </c>
      <c r="C3293" s="2" t="s">
        <v>47</v>
      </c>
      <c r="D3293" s="2" t="s">
        <v>10</v>
      </c>
      <c r="E3293" s="2" t="s">
        <v>74</v>
      </c>
      <c r="F3293" s="2" t="s">
        <v>977</v>
      </c>
      <c r="G3293" s="14" t="n">
        <v>9.5</v>
      </c>
      <c r="H3293" s="14" t="n">
        <v>7.1</v>
      </c>
      <c r="I3293" s="14" t="n">
        <v>9.5</v>
      </c>
      <c r="J3293" s="23" t="n">
        <f aca="false">IF(AND(E3293="Priority",ISNUMBER('Cost model'!N632)),'Cost model'!N632,'Cost model'!M632)</f>
        <v>9.5</v>
      </c>
      <c r="K3293" s="14" t="n">
        <f aca="false">J3293-H3293</f>
        <v>2.4</v>
      </c>
      <c r="L3293" s="14" t="n">
        <f aca="false">G3293-H3293</f>
        <v>2.4</v>
      </c>
    </row>
    <row r="3294" customFormat="false" ht="15" hidden="false" customHeight="false" outlineLevel="0" collapsed="false">
      <c r="A3294" s="2" t="s">
        <v>124</v>
      </c>
      <c r="B3294" s="2" t="s">
        <v>124</v>
      </c>
      <c r="C3294" s="2" t="s">
        <v>48</v>
      </c>
      <c r="D3294" s="2" t="s">
        <v>14</v>
      </c>
      <c r="E3294" s="2" t="s">
        <v>74</v>
      </c>
      <c r="F3294" s="2" t="s">
        <v>977</v>
      </c>
      <c r="G3294" s="14" t="n">
        <v>24.5</v>
      </c>
      <c r="H3294" s="14" t="n">
        <v>112.55</v>
      </c>
      <c r="I3294" s="14" t="n">
        <v>45</v>
      </c>
      <c r="J3294" s="23" t="n">
        <f aca="false">IF(AND(E3294="Priority",ISNUMBER('Cost model'!N327)),'Cost model'!N327,'Cost model'!M327)</f>
        <v>130</v>
      </c>
      <c r="K3294" s="14" t="n">
        <f aca="false">J3294-H3294</f>
        <v>17.45</v>
      </c>
      <c r="L3294" s="14" t="n">
        <f aca="false">G3294-H3294</f>
        <v>-88.05</v>
      </c>
    </row>
    <row r="3295" customFormat="false" ht="15" hidden="false" customHeight="false" outlineLevel="0" collapsed="false">
      <c r="A3295" s="2" t="s">
        <v>142</v>
      </c>
      <c r="B3295" s="2" t="s">
        <v>142</v>
      </c>
      <c r="C3295" s="2" t="s">
        <v>47</v>
      </c>
      <c r="D3295" s="2" t="s">
        <v>12</v>
      </c>
      <c r="E3295" s="2" t="s">
        <v>74</v>
      </c>
      <c r="F3295" s="2" t="s">
        <v>977</v>
      </c>
      <c r="G3295" s="14" t="n">
        <v>9.5</v>
      </c>
      <c r="H3295" s="14" t="n">
        <v>26.21</v>
      </c>
      <c r="I3295" s="14" t="n">
        <v>9.5</v>
      </c>
      <c r="J3295" s="23" t="n">
        <f aca="false">IF(AND(E3295="Priority",ISNUMBER('Cost model'!N635)),'Cost model'!N635,'Cost model'!M635)</f>
        <v>30.5</v>
      </c>
      <c r="K3295" s="14" t="n">
        <f aca="false">J3295-H3295</f>
        <v>4.29</v>
      </c>
      <c r="L3295" s="14" t="n">
        <f aca="false">G3295-H3295</f>
        <v>-16.71</v>
      </c>
    </row>
    <row r="3296" customFormat="false" ht="15" hidden="false" customHeight="false" outlineLevel="0" collapsed="false">
      <c r="A3296" s="2" t="s">
        <v>221</v>
      </c>
      <c r="B3296" s="2" t="s">
        <v>221</v>
      </c>
      <c r="C3296" s="2" t="s">
        <v>47</v>
      </c>
      <c r="D3296" s="2" t="s">
        <v>12</v>
      </c>
      <c r="E3296" s="2" t="s">
        <v>74</v>
      </c>
      <c r="F3296" s="2" t="s">
        <v>977</v>
      </c>
      <c r="G3296" s="14" t="n">
        <v>14.5</v>
      </c>
      <c r="H3296" s="14" t="n">
        <v>10.16</v>
      </c>
      <c r="I3296" s="14" t="n">
        <v>9.5</v>
      </c>
      <c r="J3296" s="23" t="n">
        <f aca="false">IF(AND(E3296="Priority",ISNUMBER('Cost model'!N740)),'Cost model'!N740,'Cost model'!M740)</f>
        <v>22.5</v>
      </c>
      <c r="K3296" s="14" t="n">
        <f aca="false">J3296-H3296</f>
        <v>12.34</v>
      </c>
      <c r="L3296" s="14" t="n">
        <f aca="false">G3296-H3296</f>
        <v>4.34</v>
      </c>
    </row>
    <row r="3297" customFormat="false" ht="15" hidden="false" customHeight="false" outlineLevel="0" collapsed="false">
      <c r="A3297" s="2" t="s">
        <v>205</v>
      </c>
      <c r="B3297" s="2" t="s">
        <v>142</v>
      </c>
      <c r="C3297" s="2" t="s">
        <v>48</v>
      </c>
      <c r="D3297" s="2" t="s">
        <v>10</v>
      </c>
      <c r="E3297" s="2" t="s">
        <v>74</v>
      </c>
      <c r="F3297" s="2" t="s">
        <v>976</v>
      </c>
      <c r="G3297" s="14" t="n">
        <v>14.5</v>
      </c>
      <c r="H3297" s="14" t="n">
        <v>8.86</v>
      </c>
      <c r="I3297" s="14" t="n">
        <v>14.5</v>
      </c>
      <c r="J3297" s="23" t="n">
        <f aca="false">IF(AND(E3297="Priority",ISNUMBER('Cost model'!N543)),'Cost model'!N543,'Cost model'!M543)</f>
        <v>18.5</v>
      </c>
      <c r="K3297" s="14" t="n">
        <f aca="false">J3297-H3297</f>
        <v>9.64</v>
      </c>
      <c r="L3297" s="14" t="n">
        <f aca="false">G3297-H3297</f>
        <v>5.64</v>
      </c>
    </row>
    <row r="3298" customFormat="false" ht="15" hidden="false" customHeight="false" outlineLevel="0" collapsed="false">
      <c r="A3298" s="2" t="s">
        <v>124</v>
      </c>
      <c r="B3298" s="2" t="s">
        <v>124</v>
      </c>
      <c r="C3298" s="2" t="s">
        <v>48</v>
      </c>
      <c r="D3298" s="2" t="s">
        <v>14</v>
      </c>
      <c r="E3298" s="2" t="s">
        <v>74</v>
      </c>
      <c r="F3298" s="2" t="s">
        <v>977</v>
      </c>
      <c r="G3298" s="14" t="n">
        <v>45</v>
      </c>
      <c r="H3298" s="14" t="n">
        <v>137.64</v>
      </c>
      <c r="I3298" s="14" t="n">
        <v>45</v>
      </c>
      <c r="J3298" s="23" t="n">
        <f aca="false">IF(AND(E3298="Priority",ISNUMBER('Cost model'!N327)),'Cost model'!N327,'Cost model'!M327)</f>
        <v>130</v>
      </c>
      <c r="K3298" s="14" t="n">
        <f aca="false">J3298-H3298</f>
        <v>-7.63999999999999</v>
      </c>
      <c r="L3298" s="14" t="n">
        <f aca="false">G3298-H3298</f>
        <v>-92.64</v>
      </c>
    </row>
    <row r="3299" customFormat="false" ht="15" hidden="false" customHeight="false" outlineLevel="0" collapsed="false">
      <c r="A3299" s="2" t="s">
        <v>174</v>
      </c>
      <c r="B3299" s="2" t="s">
        <v>142</v>
      </c>
      <c r="C3299" s="2" t="s">
        <v>48</v>
      </c>
      <c r="D3299" s="2" t="s">
        <v>14</v>
      </c>
      <c r="E3299" s="2" t="s">
        <v>74</v>
      </c>
      <c r="F3299" s="2" t="s">
        <v>976</v>
      </c>
      <c r="G3299" s="14" t="n">
        <v>45</v>
      </c>
      <c r="H3299" s="14" t="n">
        <v>64.92</v>
      </c>
      <c r="I3299" s="14" t="n">
        <v>45</v>
      </c>
      <c r="J3299" s="23" t="n">
        <f aca="false">IF(AND(E3299="Priority",ISNUMBER('Cost model'!N132)),'Cost model'!N132,'Cost model'!M132)</f>
        <v>145</v>
      </c>
      <c r="K3299" s="14" t="n">
        <f aca="false">J3299-H3299</f>
        <v>80.08</v>
      </c>
      <c r="L3299" s="14" t="n">
        <f aca="false">G3299-H3299</f>
        <v>-19.92</v>
      </c>
    </row>
    <row r="3300" customFormat="false" ht="15" hidden="false" customHeight="false" outlineLevel="0" collapsed="false">
      <c r="A3300" s="2" t="s">
        <v>124</v>
      </c>
      <c r="B3300" s="2" t="s">
        <v>142</v>
      </c>
      <c r="C3300" s="2" t="s">
        <v>47</v>
      </c>
      <c r="D3300" s="2" t="s">
        <v>13</v>
      </c>
      <c r="E3300" s="2" t="s">
        <v>74</v>
      </c>
      <c r="F3300" s="2" t="s">
        <v>976</v>
      </c>
      <c r="G3300" s="14" t="n">
        <v>45</v>
      </c>
      <c r="H3300" s="14" t="n">
        <v>94.22</v>
      </c>
      <c r="I3300" s="14" t="n">
        <v>24.5</v>
      </c>
      <c r="J3300" s="23" t="n">
        <f aca="false">IF(AND(E3300="Priority",ISNUMBER('Cost model'!N338)),'Cost model'!N338,'Cost model'!M338)</f>
        <v>85</v>
      </c>
      <c r="K3300" s="14" t="n">
        <f aca="false">J3300-H3300</f>
        <v>-9.22</v>
      </c>
      <c r="L3300" s="14" t="n">
        <f aca="false">G3300-H3300</f>
        <v>-49.22</v>
      </c>
    </row>
    <row r="3301" customFormat="false" ht="15" hidden="false" customHeight="false" outlineLevel="0" collapsed="false">
      <c r="A3301" s="2" t="s">
        <v>174</v>
      </c>
      <c r="B3301" s="2" t="s">
        <v>142</v>
      </c>
      <c r="C3301" s="2" t="s">
        <v>49</v>
      </c>
      <c r="D3301" s="2" t="s">
        <v>12</v>
      </c>
      <c r="E3301" s="2" t="s">
        <v>74</v>
      </c>
      <c r="F3301" s="2" t="s">
        <v>976</v>
      </c>
      <c r="G3301" s="14" t="n">
        <v>19.5</v>
      </c>
      <c r="H3301" s="14" t="n">
        <v>65.64</v>
      </c>
      <c r="I3301" s="14" t="n">
        <v>19.5</v>
      </c>
      <c r="J3301" s="23" t="n">
        <f aca="false">IF(AND(E3301="Priority",ISNUMBER('Cost model'!N127)),'Cost model'!N127,'Cost model'!M127)</f>
        <v>50</v>
      </c>
      <c r="K3301" s="14" t="n">
        <f aca="false">J3301-H3301</f>
        <v>-15.64</v>
      </c>
      <c r="L3301" s="14" t="n">
        <f aca="false">G3301-H3301</f>
        <v>-46.14</v>
      </c>
    </row>
    <row r="3302" customFormat="false" ht="15" hidden="false" customHeight="false" outlineLevel="0" collapsed="false">
      <c r="A3302" s="2" t="s">
        <v>174</v>
      </c>
      <c r="B3302" s="2" t="s">
        <v>174</v>
      </c>
      <c r="C3302" s="2" t="s">
        <v>48</v>
      </c>
      <c r="D3302" s="2" t="s">
        <v>10</v>
      </c>
      <c r="E3302" s="2" t="s">
        <v>83</v>
      </c>
      <c r="F3302" s="2" t="s">
        <v>977</v>
      </c>
      <c r="G3302" s="14" t="n">
        <v>17.5</v>
      </c>
      <c r="H3302" s="14" t="n">
        <v>15.17</v>
      </c>
      <c r="I3302" s="14" t="n">
        <v>17.5</v>
      </c>
      <c r="J3302" s="23" t="n">
        <f aca="false">IF(AND(E3302="Priority",ISNUMBER('Cost model'!N168)),'Cost model'!N168,'Cost model'!M168)</f>
        <v>18.5</v>
      </c>
      <c r="K3302" s="14" t="n">
        <f aca="false">J3302-H3302</f>
        <v>3.33</v>
      </c>
      <c r="L3302" s="14" t="n">
        <f aca="false">G3302-H3302</f>
        <v>2.33</v>
      </c>
    </row>
    <row r="3303" customFormat="false" ht="15" hidden="false" customHeight="false" outlineLevel="0" collapsed="false">
      <c r="A3303" s="2" t="s">
        <v>174</v>
      </c>
      <c r="B3303" s="2" t="s">
        <v>174</v>
      </c>
      <c r="C3303" s="2" t="s">
        <v>48</v>
      </c>
      <c r="D3303" s="2" t="s">
        <v>10</v>
      </c>
      <c r="E3303" s="2" t="s">
        <v>74</v>
      </c>
      <c r="F3303" s="2" t="s">
        <v>977</v>
      </c>
      <c r="G3303" s="14" t="n">
        <v>12.5</v>
      </c>
      <c r="H3303" s="14" t="n">
        <v>9.01</v>
      </c>
      <c r="I3303" s="14" t="n">
        <v>12.5</v>
      </c>
      <c r="J3303" s="23" t="n">
        <f aca="false">IF(AND(E3303="Priority",ISNUMBER('Cost model'!N168)),'Cost model'!N168,'Cost model'!M168)</f>
        <v>13.5</v>
      </c>
      <c r="K3303" s="14" t="n">
        <f aca="false">J3303-H3303</f>
        <v>4.49</v>
      </c>
      <c r="L3303" s="14" t="n">
        <f aca="false">G3303-H3303</f>
        <v>3.49</v>
      </c>
    </row>
    <row r="3304" customFormat="false" ht="15" hidden="false" customHeight="false" outlineLevel="0" collapsed="false">
      <c r="A3304" s="2" t="s">
        <v>221</v>
      </c>
      <c r="B3304" s="2" t="s">
        <v>221</v>
      </c>
      <c r="C3304" s="2" t="s">
        <v>49</v>
      </c>
      <c r="D3304" s="2" t="s">
        <v>10</v>
      </c>
      <c r="E3304" s="2" t="s">
        <v>74</v>
      </c>
      <c r="F3304" s="2" t="s">
        <v>977</v>
      </c>
      <c r="G3304" s="14" t="n">
        <v>17.5</v>
      </c>
      <c r="H3304" s="14" t="n">
        <v>15.14</v>
      </c>
      <c r="I3304" s="14" t="n">
        <v>17.5</v>
      </c>
      <c r="J3304" s="23" t="n">
        <f aca="false">IF(AND(E3304="Priority",ISNUMBER('Cost model'!N739)),'Cost model'!N739,'Cost model'!M739)</f>
        <v>17.5</v>
      </c>
      <c r="K3304" s="14" t="n">
        <f aca="false">J3304-H3304</f>
        <v>2.36</v>
      </c>
      <c r="L3304" s="14" t="n">
        <f aca="false">G3304-H3304</f>
        <v>2.36</v>
      </c>
    </row>
    <row r="3305" customFormat="false" ht="15" hidden="false" customHeight="false" outlineLevel="0" collapsed="false">
      <c r="A3305" s="2" t="s">
        <v>124</v>
      </c>
      <c r="B3305" s="2" t="s">
        <v>124</v>
      </c>
      <c r="C3305" s="2" t="s">
        <v>47</v>
      </c>
      <c r="D3305" s="2" t="s">
        <v>10</v>
      </c>
      <c r="E3305" s="2" t="s">
        <v>74</v>
      </c>
      <c r="F3305" s="2" t="s">
        <v>977</v>
      </c>
      <c r="G3305" s="14" t="n">
        <v>9.5</v>
      </c>
      <c r="H3305" s="14" t="n">
        <v>20.13</v>
      </c>
      <c r="I3305" s="14" t="n">
        <v>9.5</v>
      </c>
      <c r="J3305" s="23" t="n">
        <f aca="false">IF(AND(E3305="Priority",ISNUMBER('Cost model'!N317)),'Cost model'!N317,'Cost model'!M317)</f>
        <v>10.5</v>
      </c>
      <c r="K3305" s="14" t="n">
        <f aca="false">J3305-H3305</f>
        <v>-9.63</v>
      </c>
      <c r="L3305" s="14" t="n">
        <f aca="false">G3305-H3305</f>
        <v>-10.63</v>
      </c>
    </row>
    <row r="3306" customFormat="false" ht="15" hidden="false" customHeight="false" outlineLevel="0" collapsed="false">
      <c r="A3306" s="2" t="s">
        <v>158</v>
      </c>
      <c r="B3306" s="2" t="s">
        <v>158</v>
      </c>
      <c r="C3306" s="2" t="s">
        <v>48</v>
      </c>
      <c r="D3306" s="2" t="s">
        <v>14</v>
      </c>
      <c r="E3306" s="2" t="s">
        <v>74</v>
      </c>
      <c r="F3306" s="2" t="s">
        <v>977</v>
      </c>
      <c r="G3306" s="14" t="n">
        <v>24.5</v>
      </c>
      <c r="H3306" s="14" t="n">
        <v>28.27</v>
      </c>
      <c r="I3306" s="14" t="n">
        <v>45</v>
      </c>
      <c r="J3306" s="23" t="n">
        <f aca="false">IF(AND(E3306="Priority",ISNUMBER('Cost model'!N432)),'Cost model'!N432,'Cost model'!M432)</f>
        <v>60</v>
      </c>
      <c r="K3306" s="14" t="n">
        <f aca="false">J3306-H3306</f>
        <v>31.73</v>
      </c>
      <c r="L3306" s="14" t="n">
        <f aca="false">G3306-H3306</f>
        <v>-3.77</v>
      </c>
    </row>
    <row r="3307" customFormat="false" ht="15" hidden="false" customHeight="false" outlineLevel="0" collapsed="false">
      <c r="A3307" s="2" t="s">
        <v>142</v>
      </c>
      <c r="B3307" s="2" t="s">
        <v>174</v>
      </c>
      <c r="C3307" s="2" t="s">
        <v>48</v>
      </c>
      <c r="D3307" s="2" t="s">
        <v>12</v>
      </c>
      <c r="E3307" s="2" t="s">
        <v>74</v>
      </c>
      <c r="F3307" s="2" t="s">
        <v>976</v>
      </c>
      <c r="G3307" s="14" t="n">
        <v>19.5</v>
      </c>
      <c r="H3307" s="14" t="n">
        <v>45.79</v>
      </c>
      <c r="I3307" s="14" t="n">
        <v>19.5</v>
      </c>
      <c r="J3307" s="23" t="n">
        <f aca="false">IF(AND(E3307="Priority",ISNUMBER('Cost model'!N696)),'Cost model'!N696,'Cost model'!M696)</f>
        <v>45</v>
      </c>
      <c r="K3307" s="14" t="n">
        <f aca="false">J3307-H3307</f>
        <v>-0.789999999999999</v>
      </c>
      <c r="L3307" s="14" t="n">
        <f aca="false">G3307-H3307</f>
        <v>-26.29</v>
      </c>
    </row>
    <row r="3308" customFormat="false" ht="15" hidden="false" customHeight="false" outlineLevel="0" collapsed="false">
      <c r="A3308" s="2" t="s">
        <v>174</v>
      </c>
      <c r="B3308" s="2" t="s">
        <v>174</v>
      </c>
      <c r="C3308" s="2" t="s">
        <v>47</v>
      </c>
      <c r="D3308" s="2" t="s">
        <v>10</v>
      </c>
      <c r="E3308" s="2" t="s">
        <v>74</v>
      </c>
      <c r="F3308" s="2" t="s">
        <v>977</v>
      </c>
      <c r="G3308" s="14" t="n">
        <v>9.5</v>
      </c>
      <c r="H3308" s="14" t="n">
        <v>7.21</v>
      </c>
      <c r="I3308" s="14" t="n">
        <v>9.5</v>
      </c>
      <c r="J3308" s="23" t="n">
        <f aca="false">IF(AND(E3308="Priority",ISNUMBER('Cost model'!N167)),'Cost model'!N167,'Cost model'!M167)</f>
        <v>8.5</v>
      </c>
      <c r="K3308" s="14" t="n">
        <f aca="false">J3308-H3308</f>
        <v>1.29</v>
      </c>
      <c r="L3308" s="14" t="n">
        <f aca="false">G3308-H3308</f>
        <v>2.29</v>
      </c>
    </row>
    <row r="3309" customFormat="false" ht="15" hidden="false" customHeight="false" outlineLevel="0" collapsed="false">
      <c r="A3309" s="2" t="s">
        <v>174</v>
      </c>
      <c r="B3309" s="2" t="s">
        <v>174</v>
      </c>
      <c r="C3309" s="2" t="s">
        <v>48</v>
      </c>
      <c r="D3309" s="2" t="s">
        <v>12</v>
      </c>
      <c r="E3309" s="2" t="s">
        <v>74</v>
      </c>
      <c r="F3309" s="2" t="s">
        <v>977</v>
      </c>
      <c r="G3309" s="14" t="n">
        <v>24.5</v>
      </c>
      <c r="H3309" s="14" t="n">
        <v>32.86</v>
      </c>
      <c r="I3309" s="14" t="n">
        <v>12.5</v>
      </c>
      <c r="J3309" s="23" t="n">
        <f aca="false">IF(AND(E3309="Priority",ISNUMBER('Cost model'!N171)),'Cost model'!N171,'Cost model'!M171)</f>
        <v>40</v>
      </c>
      <c r="K3309" s="14" t="n">
        <f aca="false">J3309-H3309</f>
        <v>7.14</v>
      </c>
      <c r="L3309" s="14" t="n">
        <f aca="false">G3309-H3309</f>
        <v>-8.36</v>
      </c>
    </row>
    <row r="3310" customFormat="false" ht="15" hidden="false" customHeight="false" outlineLevel="0" collapsed="false">
      <c r="A3310" s="2" t="s">
        <v>124</v>
      </c>
      <c r="B3310" s="2" t="s">
        <v>124</v>
      </c>
      <c r="C3310" s="2" t="s">
        <v>47</v>
      </c>
      <c r="D3310" s="2" t="s">
        <v>10</v>
      </c>
      <c r="E3310" s="2" t="s">
        <v>83</v>
      </c>
      <c r="F3310" s="2" t="s">
        <v>977</v>
      </c>
      <c r="G3310" s="14" t="n">
        <v>14.5</v>
      </c>
      <c r="H3310" s="14" t="n">
        <v>36.25</v>
      </c>
      <c r="I3310" s="14" t="n">
        <v>14.5</v>
      </c>
      <c r="J3310" s="23" t="n">
        <f aca="false">IF(AND(E3310="Priority",ISNUMBER('Cost model'!N317)),'Cost model'!N317,'Cost model'!M317)</f>
        <v>15.5</v>
      </c>
      <c r="K3310" s="14" t="n">
        <f aca="false">J3310-H3310</f>
        <v>-20.75</v>
      </c>
      <c r="L3310" s="14" t="n">
        <f aca="false">G3310-H3310</f>
        <v>-21.75</v>
      </c>
    </row>
    <row r="3311" customFormat="false" ht="15" hidden="false" customHeight="false" outlineLevel="0" collapsed="false">
      <c r="A3311" s="2" t="s">
        <v>124</v>
      </c>
      <c r="B3311" s="2" t="s">
        <v>124</v>
      </c>
      <c r="C3311" s="2" t="s">
        <v>48</v>
      </c>
      <c r="D3311" s="2" t="s">
        <v>13</v>
      </c>
      <c r="E3311" s="2" t="s">
        <v>74</v>
      </c>
      <c r="F3311" s="2" t="s">
        <v>977</v>
      </c>
      <c r="G3311" s="14" t="n">
        <v>24.5</v>
      </c>
      <c r="H3311" s="14" t="n">
        <v>64.78</v>
      </c>
      <c r="I3311" s="14" t="n">
        <v>24.5</v>
      </c>
      <c r="J3311" s="23" t="n">
        <f aca="false">IF(AND(E3311="Priority",ISNUMBER('Cost model'!N324)),'Cost model'!N324,'Cost model'!M324)</f>
        <v>85</v>
      </c>
      <c r="K3311" s="14" t="n">
        <f aca="false">J3311-H3311</f>
        <v>20.22</v>
      </c>
      <c r="L3311" s="14" t="n">
        <f aca="false">G3311-H3311</f>
        <v>-40.28</v>
      </c>
    </row>
    <row r="3312" customFormat="false" ht="15" hidden="false" customHeight="false" outlineLevel="0" collapsed="false">
      <c r="A3312" s="2" t="s">
        <v>174</v>
      </c>
      <c r="B3312" s="2" t="s">
        <v>174</v>
      </c>
      <c r="C3312" s="2" t="s">
        <v>47</v>
      </c>
      <c r="D3312" s="2" t="s">
        <v>12</v>
      </c>
      <c r="E3312" s="2" t="s">
        <v>74</v>
      </c>
      <c r="F3312" s="2" t="s">
        <v>977</v>
      </c>
      <c r="G3312" s="14" t="n">
        <v>9.5</v>
      </c>
      <c r="H3312" s="14" t="n">
        <v>27.53</v>
      </c>
      <c r="I3312" s="14" t="n">
        <v>9.5</v>
      </c>
      <c r="J3312" s="23" t="n">
        <f aca="false">IF(AND(E3312="Priority",ISNUMBER('Cost model'!N170)),'Cost model'!N170,'Cost model'!M170)</f>
        <v>25.5</v>
      </c>
      <c r="K3312" s="14" t="n">
        <f aca="false">J3312-H3312</f>
        <v>-2.03</v>
      </c>
      <c r="L3312" s="14" t="n">
        <f aca="false">G3312-H3312</f>
        <v>-18.03</v>
      </c>
    </row>
    <row r="3313" customFormat="false" ht="15" hidden="false" customHeight="false" outlineLevel="0" collapsed="false">
      <c r="A3313" s="2" t="s">
        <v>142</v>
      </c>
      <c r="B3313" s="2" t="s">
        <v>142</v>
      </c>
      <c r="C3313" s="2" t="s">
        <v>48</v>
      </c>
      <c r="D3313" s="2" t="s">
        <v>12</v>
      </c>
      <c r="E3313" s="2" t="s">
        <v>74</v>
      </c>
      <c r="F3313" s="2" t="s">
        <v>977</v>
      </c>
      <c r="G3313" s="14" t="n">
        <v>12.5</v>
      </c>
      <c r="H3313" s="14" t="n">
        <v>41</v>
      </c>
      <c r="I3313" s="14" t="n">
        <v>12.5</v>
      </c>
      <c r="J3313" s="23" t="n">
        <f aca="false">IF(AND(E3313="Priority",ISNUMBER('Cost model'!N636)),'Cost model'!N636,'Cost model'!M636)</f>
        <v>40</v>
      </c>
      <c r="K3313" s="14" t="n">
        <f aca="false">J3313-H3313</f>
        <v>-1</v>
      </c>
      <c r="L3313" s="14" t="n">
        <f aca="false">G3313-H3313</f>
        <v>-28.5</v>
      </c>
    </row>
    <row r="3314" customFormat="false" ht="15" hidden="false" customHeight="false" outlineLevel="0" collapsed="false">
      <c r="A3314" s="2" t="s">
        <v>174</v>
      </c>
      <c r="B3314" s="2" t="s">
        <v>174</v>
      </c>
      <c r="C3314" s="2" t="s">
        <v>49</v>
      </c>
      <c r="D3314" s="2" t="s">
        <v>12</v>
      </c>
      <c r="E3314" s="2" t="s">
        <v>74</v>
      </c>
      <c r="F3314" s="2" t="s">
        <v>977</v>
      </c>
      <c r="G3314" s="14" t="n">
        <v>17.5</v>
      </c>
      <c r="H3314" s="14" t="n">
        <v>29.51</v>
      </c>
      <c r="I3314" s="14" t="n">
        <v>19.5</v>
      </c>
      <c r="J3314" s="23" t="n">
        <f aca="false">IF(AND(E3314="Priority",ISNUMBER('Cost model'!N172)),'Cost model'!N172,'Cost model'!M172)</f>
        <v>45</v>
      </c>
      <c r="K3314" s="14" t="n">
        <f aca="false">J3314-H3314</f>
        <v>15.49</v>
      </c>
      <c r="L3314" s="14" t="n">
        <f aca="false">G3314-H3314</f>
        <v>-12.01</v>
      </c>
    </row>
    <row r="3315" customFormat="false" ht="15" hidden="false" customHeight="false" outlineLevel="0" collapsed="false">
      <c r="A3315" s="2" t="s">
        <v>174</v>
      </c>
      <c r="B3315" s="2" t="s">
        <v>174</v>
      </c>
      <c r="C3315" s="2" t="s">
        <v>48</v>
      </c>
      <c r="D3315" s="2" t="s">
        <v>10</v>
      </c>
      <c r="E3315" s="2" t="s">
        <v>74</v>
      </c>
      <c r="F3315" s="2" t="s">
        <v>977</v>
      </c>
      <c r="G3315" s="14" t="n">
        <v>12.5</v>
      </c>
      <c r="H3315" s="14" t="n">
        <v>11.02</v>
      </c>
      <c r="I3315" s="14" t="n">
        <v>12.5</v>
      </c>
      <c r="J3315" s="23" t="n">
        <f aca="false">IF(AND(E3315="Priority",ISNUMBER('Cost model'!N168)),'Cost model'!N168,'Cost model'!M168)</f>
        <v>13.5</v>
      </c>
      <c r="K3315" s="14" t="n">
        <f aca="false">J3315-H3315</f>
        <v>2.48</v>
      </c>
      <c r="L3315" s="14" t="n">
        <f aca="false">G3315-H3315</f>
        <v>1.48</v>
      </c>
    </row>
    <row r="3316" customFormat="false" ht="15" hidden="false" customHeight="false" outlineLevel="0" collapsed="false">
      <c r="A3316" s="2" t="s">
        <v>221</v>
      </c>
      <c r="B3316" s="2" t="s">
        <v>221</v>
      </c>
      <c r="C3316" s="2" t="s">
        <v>49</v>
      </c>
      <c r="D3316" s="2" t="s">
        <v>10</v>
      </c>
      <c r="E3316" s="2" t="s">
        <v>74</v>
      </c>
      <c r="F3316" s="2" t="s">
        <v>977</v>
      </c>
      <c r="G3316" s="14" t="n">
        <v>17.5</v>
      </c>
      <c r="H3316" s="14" t="n">
        <v>15.14</v>
      </c>
      <c r="I3316" s="14" t="n">
        <v>17.5</v>
      </c>
      <c r="J3316" s="23" t="n">
        <f aca="false">IF(AND(E3316="Priority",ISNUMBER('Cost model'!N739)),'Cost model'!N739,'Cost model'!M739)</f>
        <v>17.5</v>
      </c>
      <c r="K3316" s="14" t="n">
        <f aca="false">J3316-H3316</f>
        <v>2.36</v>
      </c>
      <c r="L3316" s="14" t="n">
        <f aca="false">G3316-H3316</f>
        <v>2.36</v>
      </c>
    </row>
    <row r="3317" customFormat="false" ht="15" hidden="false" customHeight="false" outlineLevel="0" collapsed="false">
      <c r="A3317" s="2" t="s">
        <v>142</v>
      </c>
      <c r="B3317" s="2" t="s">
        <v>174</v>
      </c>
      <c r="C3317" s="2" t="s">
        <v>47</v>
      </c>
      <c r="D3317" s="2" t="s">
        <v>10</v>
      </c>
      <c r="E3317" s="2" t="s">
        <v>74</v>
      </c>
      <c r="F3317" s="2" t="s">
        <v>976</v>
      </c>
      <c r="G3317" s="14" t="n">
        <v>9.5</v>
      </c>
      <c r="H3317" s="14" t="n">
        <v>5.83</v>
      </c>
      <c r="I3317" s="14" t="n">
        <v>14.5</v>
      </c>
      <c r="J3317" s="23" t="n">
        <f aca="false">IF(AND(E3317="Priority",ISNUMBER('Cost model'!N692)),'Cost model'!N692,'Cost model'!M692)</f>
        <v>9.5</v>
      </c>
      <c r="K3317" s="14" t="n">
        <f aca="false">J3317-H3317</f>
        <v>3.67</v>
      </c>
      <c r="L3317" s="14" t="n">
        <f aca="false">G3317-H3317</f>
        <v>3.67</v>
      </c>
    </row>
    <row r="3318" customFormat="false" ht="15" hidden="false" customHeight="false" outlineLevel="0" collapsed="false">
      <c r="A3318" s="2" t="s">
        <v>174</v>
      </c>
      <c r="B3318" s="2" t="s">
        <v>174</v>
      </c>
      <c r="C3318" s="2" t="s">
        <v>48</v>
      </c>
      <c r="D3318" s="2" t="s">
        <v>12</v>
      </c>
      <c r="E3318" s="2" t="s">
        <v>74</v>
      </c>
      <c r="F3318" s="2" t="s">
        <v>977</v>
      </c>
      <c r="G3318" s="14" t="n">
        <v>12.5</v>
      </c>
      <c r="H3318" s="14" t="n">
        <v>42.24</v>
      </c>
      <c r="I3318" s="14" t="n">
        <v>12.5</v>
      </c>
      <c r="J3318" s="23" t="n">
        <f aca="false">IF(AND(E3318="Priority",ISNUMBER('Cost model'!N171)),'Cost model'!N171,'Cost model'!M171)</f>
        <v>40</v>
      </c>
      <c r="K3318" s="14" t="n">
        <f aca="false">J3318-H3318</f>
        <v>-2.24</v>
      </c>
      <c r="L3318" s="14" t="n">
        <f aca="false">G3318-H3318</f>
        <v>-29.74</v>
      </c>
    </row>
    <row r="3319" customFormat="false" ht="15" hidden="false" customHeight="false" outlineLevel="0" collapsed="false">
      <c r="A3319" s="2" t="s">
        <v>124</v>
      </c>
      <c r="B3319" s="2" t="s">
        <v>124</v>
      </c>
      <c r="C3319" s="2" t="s">
        <v>48</v>
      </c>
      <c r="D3319" s="2" t="s">
        <v>10</v>
      </c>
      <c r="E3319" s="2" t="s">
        <v>74</v>
      </c>
      <c r="F3319" s="2" t="s">
        <v>977</v>
      </c>
      <c r="G3319" s="14" t="n">
        <v>12.5</v>
      </c>
      <c r="H3319" s="14" t="n">
        <v>41</v>
      </c>
      <c r="I3319" s="14" t="n">
        <v>12.5</v>
      </c>
      <c r="J3319" s="23" t="n">
        <f aca="false">IF(AND(E3319="Priority",ISNUMBER('Cost model'!N318)),'Cost model'!N318,'Cost model'!M318)</f>
        <v>14.5</v>
      </c>
      <c r="K3319" s="14" t="n">
        <f aca="false">J3319-H3319</f>
        <v>-26.5</v>
      </c>
      <c r="L3319" s="14" t="n">
        <f aca="false">G3319-H3319</f>
        <v>-28.5</v>
      </c>
    </row>
    <row r="3320" customFormat="false" ht="15" hidden="false" customHeight="false" outlineLevel="0" collapsed="false">
      <c r="A3320" s="2" t="s">
        <v>221</v>
      </c>
      <c r="B3320" s="2" t="s">
        <v>221</v>
      </c>
      <c r="C3320" s="2" t="s">
        <v>47</v>
      </c>
      <c r="D3320" s="2" t="s">
        <v>12</v>
      </c>
      <c r="E3320" s="2" t="s">
        <v>74</v>
      </c>
      <c r="F3320" s="2" t="s">
        <v>977</v>
      </c>
      <c r="G3320" s="14" t="n">
        <v>9.5</v>
      </c>
      <c r="H3320" s="14" t="n">
        <v>13.21</v>
      </c>
      <c r="I3320" s="14" t="n">
        <v>9.5</v>
      </c>
      <c r="J3320" s="23" t="n">
        <f aca="false">IF(AND(E3320="Priority",ISNUMBER('Cost model'!N740)),'Cost model'!N740,'Cost model'!M740)</f>
        <v>22.5</v>
      </c>
      <c r="K3320" s="14" t="n">
        <f aca="false">J3320-H3320</f>
        <v>9.29</v>
      </c>
      <c r="L3320" s="14" t="n">
        <f aca="false">G3320-H3320</f>
        <v>-3.71</v>
      </c>
    </row>
    <row r="3321" customFormat="false" ht="15" hidden="false" customHeight="false" outlineLevel="0" collapsed="false">
      <c r="A3321" s="2" t="s">
        <v>174</v>
      </c>
      <c r="B3321" s="2" t="s">
        <v>174</v>
      </c>
      <c r="C3321" s="2" t="s">
        <v>47</v>
      </c>
      <c r="D3321" s="2" t="s">
        <v>12</v>
      </c>
      <c r="E3321" s="2" t="s">
        <v>74</v>
      </c>
      <c r="F3321" s="2" t="s">
        <v>977</v>
      </c>
      <c r="G3321" s="14" t="n">
        <v>12</v>
      </c>
      <c r="H3321" s="14" t="n">
        <v>32.77</v>
      </c>
      <c r="I3321" s="14" t="n">
        <v>9.5</v>
      </c>
      <c r="J3321" s="23" t="n">
        <f aca="false">IF(AND(E3321="Priority",ISNUMBER('Cost model'!N170)),'Cost model'!N170,'Cost model'!M170)</f>
        <v>25.5</v>
      </c>
      <c r="K3321" s="14" t="n">
        <f aca="false">J3321-H3321</f>
        <v>-7.27</v>
      </c>
      <c r="L3321" s="14" t="n">
        <f aca="false">G3321-H3321</f>
        <v>-20.77</v>
      </c>
    </row>
    <row r="3322" customFormat="false" ht="15" hidden="false" customHeight="false" outlineLevel="0" collapsed="false">
      <c r="A3322" s="2" t="s">
        <v>221</v>
      </c>
      <c r="B3322" s="2" t="s">
        <v>158</v>
      </c>
      <c r="C3322" s="2" t="s">
        <v>49</v>
      </c>
      <c r="D3322" s="2" t="s">
        <v>12</v>
      </c>
      <c r="E3322" s="2" t="s">
        <v>74</v>
      </c>
      <c r="F3322" s="2" t="s">
        <v>976</v>
      </c>
      <c r="G3322" s="14" t="n">
        <v>24.5</v>
      </c>
      <c r="H3322" s="14" t="n">
        <v>39.9</v>
      </c>
      <c r="I3322" s="14" t="n">
        <v>19.5</v>
      </c>
      <c r="J3322" s="23" t="n">
        <f aca="false">IF(AND(E3322="Priority",ISNUMBER('Cost model'!N757)),'Cost model'!N757,'Cost model'!M757)</f>
        <v>65</v>
      </c>
      <c r="K3322" s="14" t="n">
        <f aca="false">J3322-H3322</f>
        <v>25.1</v>
      </c>
      <c r="L3322" s="14" t="n">
        <f aca="false">G3322-H3322</f>
        <v>-15.4</v>
      </c>
    </row>
    <row r="3323" customFormat="false" ht="15" hidden="false" customHeight="false" outlineLevel="0" collapsed="false">
      <c r="A3323" s="2" t="s">
        <v>124</v>
      </c>
      <c r="B3323" s="2" t="s">
        <v>124</v>
      </c>
      <c r="C3323" s="2" t="s">
        <v>48</v>
      </c>
      <c r="D3323" s="2" t="s">
        <v>12</v>
      </c>
      <c r="E3323" s="2" t="s">
        <v>74</v>
      </c>
      <c r="F3323" s="2" t="s">
        <v>977</v>
      </c>
      <c r="G3323" s="14" t="n">
        <v>12.5</v>
      </c>
      <c r="H3323" s="14" t="n">
        <v>13.31</v>
      </c>
      <c r="I3323" s="14" t="n">
        <v>12.5</v>
      </c>
      <c r="J3323" s="23" t="n">
        <f aca="false">IF(AND(E3323="Priority",ISNUMBER('Cost model'!N321)),'Cost model'!N321,'Cost model'!M321)</f>
        <v>40</v>
      </c>
      <c r="K3323" s="14" t="n">
        <f aca="false">J3323-H3323</f>
        <v>26.69</v>
      </c>
      <c r="L3323" s="14" t="n">
        <f aca="false">G3323-H3323</f>
        <v>-0.810000000000001</v>
      </c>
    </row>
    <row r="3324" customFormat="false" ht="15" hidden="false" customHeight="false" outlineLevel="0" collapsed="false">
      <c r="A3324" s="2" t="s">
        <v>124</v>
      </c>
      <c r="B3324" s="2" t="s">
        <v>124</v>
      </c>
      <c r="C3324" s="2" t="s">
        <v>47</v>
      </c>
      <c r="D3324" s="2" t="s">
        <v>12</v>
      </c>
      <c r="E3324" s="2" t="s">
        <v>74</v>
      </c>
      <c r="F3324" s="2" t="s">
        <v>977</v>
      </c>
      <c r="G3324" s="14" t="n">
        <v>9.5</v>
      </c>
      <c r="H3324" s="14" t="n">
        <v>27.58</v>
      </c>
      <c r="I3324" s="14" t="n">
        <v>9.5</v>
      </c>
      <c r="J3324" s="23" t="n">
        <f aca="false">IF(AND(E3324="Priority",ISNUMBER('Cost model'!N320)),'Cost model'!N320,'Cost model'!M320)</f>
        <v>24.5</v>
      </c>
      <c r="K3324" s="14" t="n">
        <f aca="false">J3324-H3324</f>
        <v>-3.08</v>
      </c>
      <c r="L3324" s="14" t="n">
        <f aca="false">G3324-H3324</f>
        <v>-18.08</v>
      </c>
    </row>
    <row r="3325" customFormat="false" ht="15" hidden="false" customHeight="false" outlineLevel="0" collapsed="false">
      <c r="A3325" s="2" t="s">
        <v>142</v>
      </c>
      <c r="B3325" s="2" t="s">
        <v>124</v>
      </c>
      <c r="C3325" s="2" t="s">
        <v>47</v>
      </c>
      <c r="D3325" s="2" t="s">
        <v>10</v>
      </c>
      <c r="E3325" s="2" t="s">
        <v>74</v>
      </c>
      <c r="F3325" s="2" t="s">
        <v>976</v>
      </c>
      <c r="G3325" s="14" t="n">
        <v>9.5</v>
      </c>
      <c r="H3325" s="14" t="n">
        <v>8.01</v>
      </c>
      <c r="I3325" s="14" t="n">
        <v>14.5</v>
      </c>
      <c r="J3325" s="23" t="n">
        <f aca="false">IF(AND(E3325="Priority",ISNUMBER('Cost model'!N662)),'Cost model'!N662,'Cost model'!M662)</f>
        <v>13.5</v>
      </c>
      <c r="K3325" s="14" t="n">
        <f aca="false">J3325-H3325</f>
        <v>5.49</v>
      </c>
      <c r="L3325" s="14" t="n">
        <f aca="false">G3325-H3325</f>
        <v>1.49</v>
      </c>
    </row>
    <row r="3326" customFormat="false" ht="15" hidden="false" customHeight="false" outlineLevel="0" collapsed="false">
      <c r="A3326" s="2" t="s">
        <v>124</v>
      </c>
      <c r="B3326" s="2" t="s">
        <v>124</v>
      </c>
      <c r="C3326" s="2" t="s">
        <v>49</v>
      </c>
      <c r="D3326" s="2" t="s">
        <v>12</v>
      </c>
      <c r="E3326" s="2" t="s">
        <v>83</v>
      </c>
      <c r="F3326" s="2" t="s">
        <v>977</v>
      </c>
      <c r="G3326" s="14" t="n">
        <v>29.5</v>
      </c>
      <c r="H3326" s="14" t="n">
        <v>52.75</v>
      </c>
      <c r="I3326" s="14" t="n">
        <v>29.5</v>
      </c>
      <c r="J3326" s="23" t="n">
        <f aca="false">IF(AND(E3326="Priority",ISNUMBER('Cost model'!N322)),'Cost model'!N322,'Cost model'!M322)</f>
        <v>65</v>
      </c>
      <c r="K3326" s="14" t="n">
        <f aca="false">J3326-H3326</f>
        <v>12.25</v>
      </c>
      <c r="L3326" s="14" t="n">
        <f aca="false">G3326-H3326</f>
        <v>-23.25</v>
      </c>
    </row>
    <row r="3327" customFormat="false" ht="15" hidden="false" customHeight="false" outlineLevel="0" collapsed="false">
      <c r="A3327" s="2" t="s">
        <v>174</v>
      </c>
      <c r="B3327" s="2" t="s">
        <v>174</v>
      </c>
      <c r="C3327" s="2" t="s">
        <v>48</v>
      </c>
      <c r="D3327" s="2" t="s">
        <v>12</v>
      </c>
      <c r="E3327" s="2" t="s">
        <v>74</v>
      </c>
      <c r="F3327" s="2" t="s">
        <v>977</v>
      </c>
      <c r="G3327" s="14" t="n">
        <v>29.5</v>
      </c>
      <c r="H3327" s="14" t="n">
        <v>58.05</v>
      </c>
      <c r="I3327" s="14" t="n">
        <v>12.5</v>
      </c>
      <c r="J3327" s="23" t="n">
        <f aca="false">IF(AND(E3327="Priority",ISNUMBER('Cost model'!N171)),'Cost model'!N171,'Cost model'!M171)</f>
        <v>40</v>
      </c>
      <c r="K3327" s="14" t="n">
        <f aca="false">J3327-H3327</f>
        <v>-18.05</v>
      </c>
      <c r="L3327" s="14" t="n">
        <f aca="false">G3327-H3327</f>
        <v>-28.55</v>
      </c>
    </row>
    <row r="3328" customFormat="false" ht="15" hidden="false" customHeight="false" outlineLevel="0" collapsed="false">
      <c r="A3328" s="2" t="s">
        <v>142</v>
      </c>
      <c r="B3328" s="2" t="s">
        <v>142</v>
      </c>
      <c r="C3328" s="2" t="s">
        <v>47</v>
      </c>
      <c r="D3328" s="2" t="s">
        <v>10</v>
      </c>
      <c r="E3328" s="2" t="s">
        <v>74</v>
      </c>
      <c r="F3328" s="2" t="s">
        <v>977</v>
      </c>
      <c r="G3328" s="14" t="n">
        <v>9.5</v>
      </c>
      <c r="H3328" s="14" t="n">
        <v>41</v>
      </c>
      <c r="I3328" s="14" t="n">
        <v>9.5</v>
      </c>
      <c r="J3328" s="23" t="n">
        <f aca="false">IF(AND(E3328="Priority",ISNUMBER('Cost model'!N632)),'Cost model'!N632,'Cost model'!M632)</f>
        <v>9.5</v>
      </c>
      <c r="K3328" s="14" t="n">
        <f aca="false">J3328-H3328</f>
        <v>-31.5</v>
      </c>
      <c r="L3328" s="14" t="n">
        <f aca="false">G3328-H3328</f>
        <v>-31.5</v>
      </c>
    </row>
    <row r="3329" customFormat="false" ht="15" hidden="false" customHeight="false" outlineLevel="0" collapsed="false">
      <c r="A3329" s="2" t="s">
        <v>124</v>
      </c>
      <c r="B3329" s="2" t="s">
        <v>124</v>
      </c>
      <c r="C3329" s="2" t="s">
        <v>48</v>
      </c>
      <c r="D3329" s="2" t="s">
        <v>12</v>
      </c>
      <c r="E3329" s="2" t="s">
        <v>83</v>
      </c>
      <c r="F3329" s="2" t="s">
        <v>977</v>
      </c>
      <c r="G3329" s="14" t="n">
        <v>19.5</v>
      </c>
      <c r="H3329" s="14" t="n">
        <v>64.2</v>
      </c>
      <c r="I3329" s="14" t="n">
        <v>19.5</v>
      </c>
      <c r="J3329" s="23" t="n">
        <f aca="false">IF(AND(E3329="Priority",ISNUMBER('Cost model'!N321)),'Cost model'!N321,'Cost model'!M321)</f>
        <v>55</v>
      </c>
      <c r="K3329" s="14" t="n">
        <f aca="false">J3329-H3329</f>
        <v>-9.2</v>
      </c>
      <c r="L3329" s="14" t="n">
        <f aca="false">G3329-H3329</f>
        <v>-44.7</v>
      </c>
    </row>
    <row r="3330" customFormat="false" ht="15" hidden="false" customHeight="false" outlineLevel="0" collapsed="false">
      <c r="A3330" s="2" t="s">
        <v>142</v>
      </c>
      <c r="B3330" s="2" t="s">
        <v>142</v>
      </c>
      <c r="C3330" s="2" t="s">
        <v>48</v>
      </c>
      <c r="D3330" s="2" t="s">
        <v>14</v>
      </c>
      <c r="E3330" s="2" t="s">
        <v>74</v>
      </c>
      <c r="F3330" s="2" t="s">
        <v>977</v>
      </c>
      <c r="G3330" s="14" t="n">
        <v>24.5</v>
      </c>
      <c r="H3330" s="14" t="n">
        <v>89.35</v>
      </c>
      <c r="I3330" s="14" t="n">
        <v>45</v>
      </c>
      <c r="J3330" s="23" t="n">
        <f aca="false">IF(AND(E3330="Priority",ISNUMBER('Cost model'!N642)),'Cost model'!N642,'Cost model'!M642)</f>
        <v>90</v>
      </c>
      <c r="K3330" s="14" t="n">
        <f aca="false">J3330-H3330</f>
        <v>0.650000000000006</v>
      </c>
      <c r="L3330" s="14" t="n">
        <f aca="false">G3330-H3330</f>
        <v>-64.85</v>
      </c>
    </row>
    <row r="3331" customFormat="false" ht="15" hidden="false" customHeight="false" outlineLevel="0" collapsed="false">
      <c r="A3331" s="2" t="s">
        <v>174</v>
      </c>
      <c r="B3331" s="2" t="s">
        <v>174</v>
      </c>
      <c r="C3331" s="2" t="s">
        <v>48</v>
      </c>
      <c r="D3331" s="2" t="s">
        <v>14</v>
      </c>
      <c r="E3331" s="2" t="s">
        <v>74</v>
      </c>
      <c r="F3331" s="2" t="s">
        <v>977</v>
      </c>
      <c r="G3331" s="14" t="n">
        <v>45</v>
      </c>
      <c r="H3331" s="14" t="n">
        <v>85.89</v>
      </c>
      <c r="I3331" s="14" t="n">
        <v>45</v>
      </c>
      <c r="J3331" s="23" t="n">
        <f aca="false">IF(AND(E3331="Priority",ISNUMBER('Cost model'!N177)),'Cost model'!N177,'Cost model'!M177)</f>
        <v>110</v>
      </c>
      <c r="K3331" s="14" t="n">
        <f aca="false">J3331-H3331</f>
        <v>24.11</v>
      </c>
      <c r="L3331" s="14" t="n">
        <f aca="false">G3331-H3331</f>
        <v>-40.89</v>
      </c>
    </row>
    <row r="3332" customFormat="false" ht="15" hidden="false" customHeight="false" outlineLevel="0" collapsed="false">
      <c r="A3332" s="2" t="s">
        <v>124</v>
      </c>
      <c r="B3332" s="2" t="s">
        <v>124</v>
      </c>
      <c r="C3332" s="2" t="s">
        <v>49</v>
      </c>
      <c r="D3332" s="2" t="s">
        <v>14</v>
      </c>
      <c r="E3332" s="2" t="s">
        <v>74</v>
      </c>
      <c r="F3332" s="2" t="s">
        <v>977</v>
      </c>
      <c r="G3332" s="14" t="n">
        <v>50</v>
      </c>
      <c r="H3332" s="14" t="n">
        <v>152.43</v>
      </c>
      <c r="I3332" s="14" t="n">
        <v>85</v>
      </c>
      <c r="J3332" s="23" t="n">
        <f aca="false">IF(AND(E3332="Priority",ISNUMBER('Cost model'!N328)),'Cost model'!N328,'Cost model'!M328)</f>
        <v>175</v>
      </c>
      <c r="K3332" s="14" t="n">
        <f aca="false">J3332-H3332</f>
        <v>22.57</v>
      </c>
      <c r="L3332" s="14" t="n">
        <f aca="false">G3332-H3332</f>
        <v>-102.43</v>
      </c>
    </row>
    <row r="3333" customFormat="false" ht="15" hidden="false" customHeight="false" outlineLevel="0" collapsed="false">
      <c r="A3333" s="2" t="s">
        <v>174</v>
      </c>
      <c r="B3333" s="2" t="s">
        <v>174</v>
      </c>
      <c r="C3333" s="2" t="s">
        <v>47</v>
      </c>
      <c r="D3333" s="2" t="s">
        <v>12</v>
      </c>
      <c r="E3333" s="2" t="s">
        <v>74</v>
      </c>
      <c r="F3333" s="2" t="s">
        <v>977</v>
      </c>
      <c r="G3333" s="14" t="n">
        <v>9.5</v>
      </c>
      <c r="H3333" s="14" t="n">
        <v>27.43</v>
      </c>
      <c r="I3333" s="14" t="n">
        <v>9.5</v>
      </c>
      <c r="J3333" s="23" t="n">
        <f aca="false">IF(AND(E3333="Priority",ISNUMBER('Cost model'!N170)),'Cost model'!N170,'Cost model'!M170)</f>
        <v>25.5</v>
      </c>
      <c r="K3333" s="14" t="n">
        <f aca="false">J3333-H3333</f>
        <v>-1.93</v>
      </c>
      <c r="L3333" s="14" t="n">
        <f aca="false">G3333-H3333</f>
        <v>-17.93</v>
      </c>
    </row>
    <row r="3334" customFormat="false" ht="15" hidden="false" customHeight="false" outlineLevel="0" collapsed="false">
      <c r="A3334" s="2" t="s">
        <v>174</v>
      </c>
      <c r="B3334" s="2" t="s">
        <v>174</v>
      </c>
      <c r="C3334" s="2" t="s">
        <v>48</v>
      </c>
      <c r="D3334" s="2" t="s">
        <v>12</v>
      </c>
      <c r="E3334" s="2" t="s">
        <v>83</v>
      </c>
      <c r="F3334" s="2" t="s">
        <v>977</v>
      </c>
      <c r="G3334" s="14" t="n">
        <v>19.5</v>
      </c>
      <c r="H3334" s="14" t="n">
        <v>57.5</v>
      </c>
      <c r="I3334" s="14" t="n">
        <v>19.5</v>
      </c>
      <c r="J3334" s="23" t="n">
        <f aca="false">IF(AND(E3334="Priority",ISNUMBER('Cost model'!N171)),'Cost model'!N171,'Cost model'!M171)</f>
        <v>55</v>
      </c>
      <c r="K3334" s="14" t="n">
        <f aca="false">J3334-H3334</f>
        <v>-2.5</v>
      </c>
      <c r="L3334" s="14" t="n">
        <f aca="false">G3334-H3334</f>
        <v>-38</v>
      </c>
    </row>
    <row r="3335" customFormat="false" ht="15" hidden="false" customHeight="false" outlineLevel="0" collapsed="false">
      <c r="A3335" s="2" t="s">
        <v>174</v>
      </c>
      <c r="B3335" s="2" t="s">
        <v>174</v>
      </c>
      <c r="C3335" s="2" t="s">
        <v>48</v>
      </c>
      <c r="D3335" s="2" t="s">
        <v>10</v>
      </c>
      <c r="E3335" s="2" t="s">
        <v>74</v>
      </c>
      <c r="F3335" s="2" t="s">
        <v>977</v>
      </c>
      <c r="G3335" s="14" t="n">
        <v>12.5</v>
      </c>
      <c r="H3335" s="14" t="n">
        <v>41</v>
      </c>
      <c r="I3335" s="14" t="n">
        <v>12.5</v>
      </c>
      <c r="J3335" s="23" t="n">
        <f aca="false">IF(AND(E3335="Priority",ISNUMBER('Cost model'!N168)),'Cost model'!N168,'Cost model'!M168)</f>
        <v>13.5</v>
      </c>
      <c r="K3335" s="14" t="n">
        <f aca="false">J3335-H3335</f>
        <v>-27.5</v>
      </c>
      <c r="L3335" s="14" t="n">
        <f aca="false">G3335-H3335</f>
        <v>-28.5</v>
      </c>
    </row>
    <row r="3336" customFormat="false" ht="15" hidden="false" customHeight="false" outlineLevel="0" collapsed="false">
      <c r="A3336" s="2" t="s">
        <v>124</v>
      </c>
      <c r="B3336" s="2" t="s">
        <v>124</v>
      </c>
      <c r="C3336" s="2" t="s">
        <v>48</v>
      </c>
      <c r="D3336" s="2" t="s">
        <v>12</v>
      </c>
      <c r="E3336" s="2" t="s">
        <v>74</v>
      </c>
      <c r="F3336" s="2" t="s">
        <v>977</v>
      </c>
      <c r="G3336" s="14" t="n">
        <v>45</v>
      </c>
      <c r="H3336" s="14" t="n">
        <v>56.24</v>
      </c>
      <c r="I3336" s="14" t="n">
        <v>12.5</v>
      </c>
      <c r="J3336" s="23" t="n">
        <f aca="false">IF(AND(E3336="Priority",ISNUMBER('Cost model'!N321)),'Cost model'!N321,'Cost model'!M321)</f>
        <v>40</v>
      </c>
      <c r="K3336" s="14" t="n">
        <f aca="false">J3336-H3336</f>
        <v>-16.24</v>
      </c>
      <c r="L3336" s="14" t="n">
        <f aca="false">G3336-H3336</f>
        <v>-11.24</v>
      </c>
    </row>
    <row r="3337" customFormat="false" ht="15" hidden="false" customHeight="false" outlineLevel="0" collapsed="false">
      <c r="A3337" s="2" t="s">
        <v>142</v>
      </c>
      <c r="B3337" s="2" t="s">
        <v>142</v>
      </c>
      <c r="C3337" s="2" t="s">
        <v>47</v>
      </c>
      <c r="D3337" s="2" t="s">
        <v>10</v>
      </c>
      <c r="E3337" s="2" t="s">
        <v>83</v>
      </c>
      <c r="F3337" s="2" t="s">
        <v>977</v>
      </c>
      <c r="G3337" s="14" t="n">
        <v>14.5</v>
      </c>
      <c r="H3337" s="14" t="n">
        <v>7.1</v>
      </c>
      <c r="I3337" s="14" t="n">
        <v>14.5</v>
      </c>
      <c r="J3337" s="23" t="n">
        <f aca="false">IF(AND(E3337="Priority",ISNUMBER('Cost model'!N632)),'Cost model'!N632,'Cost model'!M632)</f>
        <v>14.5</v>
      </c>
      <c r="K3337" s="14" t="n">
        <f aca="false">J3337-H3337</f>
        <v>7.4</v>
      </c>
      <c r="L3337" s="14" t="n">
        <f aca="false">G3337-H3337</f>
        <v>7.4</v>
      </c>
    </row>
    <row r="3338" customFormat="false" ht="15" hidden="false" customHeight="false" outlineLevel="0" collapsed="false">
      <c r="A3338" s="2" t="s">
        <v>174</v>
      </c>
      <c r="B3338" s="2" t="s">
        <v>174</v>
      </c>
      <c r="C3338" s="2" t="s">
        <v>47</v>
      </c>
      <c r="D3338" s="2" t="s">
        <v>12</v>
      </c>
      <c r="E3338" s="2" t="s">
        <v>74</v>
      </c>
      <c r="F3338" s="2" t="s">
        <v>977</v>
      </c>
      <c r="G3338" s="14" t="n">
        <v>9.5</v>
      </c>
      <c r="H3338" s="14" t="n">
        <v>27.7</v>
      </c>
      <c r="I3338" s="14" t="n">
        <v>9.5</v>
      </c>
      <c r="J3338" s="23" t="n">
        <f aca="false">IF(AND(E3338="Priority",ISNUMBER('Cost model'!N170)),'Cost model'!N170,'Cost model'!M170)</f>
        <v>25.5</v>
      </c>
      <c r="K3338" s="14" t="n">
        <f aca="false">J3338-H3338</f>
        <v>-2.2</v>
      </c>
      <c r="L3338" s="14" t="n">
        <f aca="false">G3338-H3338</f>
        <v>-18.2</v>
      </c>
    </row>
    <row r="3339" customFormat="false" ht="15" hidden="false" customHeight="false" outlineLevel="0" collapsed="false">
      <c r="A3339" s="2" t="s">
        <v>124</v>
      </c>
      <c r="B3339" s="2" t="s">
        <v>124</v>
      </c>
      <c r="C3339" s="2" t="s">
        <v>48</v>
      </c>
      <c r="D3339" s="2" t="s">
        <v>10</v>
      </c>
      <c r="E3339" s="2" t="s">
        <v>74</v>
      </c>
      <c r="F3339" s="2" t="s">
        <v>977</v>
      </c>
      <c r="G3339" s="14" t="n">
        <v>12.5</v>
      </c>
      <c r="H3339" s="14" t="n">
        <v>22.84</v>
      </c>
      <c r="I3339" s="14" t="n">
        <v>12.5</v>
      </c>
      <c r="J3339" s="23" t="n">
        <f aca="false">IF(AND(E3339="Priority",ISNUMBER('Cost model'!N318)),'Cost model'!N318,'Cost model'!M318)</f>
        <v>14.5</v>
      </c>
      <c r="K3339" s="14" t="n">
        <f aca="false">J3339-H3339</f>
        <v>-8.34</v>
      </c>
      <c r="L3339" s="14" t="n">
        <f aca="false">G3339-H3339</f>
        <v>-10.34</v>
      </c>
    </row>
    <row r="3340" customFormat="false" ht="15" hidden="false" customHeight="false" outlineLevel="0" collapsed="false">
      <c r="A3340" s="2" t="s">
        <v>158</v>
      </c>
      <c r="B3340" s="2" t="s">
        <v>158</v>
      </c>
      <c r="C3340" s="2" t="s">
        <v>49</v>
      </c>
      <c r="D3340" s="2" t="s">
        <v>12</v>
      </c>
      <c r="E3340" s="2" t="s">
        <v>83</v>
      </c>
      <c r="F3340" s="2" t="s">
        <v>977</v>
      </c>
      <c r="G3340" s="14" t="n">
        <v>29.5</v>
      </c>
      <c r="H3340" s="14" t="n">
        <v>21.84</v>
      </c>
      <c r="I3340" s="14" t="n">
        <v>29.5</v>
      </c>
      <c r="J3340" s="23" t="n">
        <f aca="false">IF(AND(E3340="Priority",ISNUMBER('Cost model'!N427)),'Cost model'!N427,'Cost model'!M427)</f>
        <v>40</v>
      </c>
      <c r="K3340" s="14" t="n">
        <f aca="false">J3340-H3340</f>
        <v>18.16</v>
      </c>
      <c r="L3340" s="14" t="n">
        <f aca="false">G3340-H3340</f>
        <v>7.66</v>
      </c>
    </row>
    <row r="3341" customFormat="false" ht="15" hidden="false" customHeight="false" outlineLevel="0" collapsed="false">
      <c r="A3341" s="2" t="s">
        <v>174</v>
      </c>
      <c r="B3341" s="2" t="s">
        <v>174</v>
      </c>
      <c r="C3341" s="2" t="s">
        <v>49</v>
      </c>
      <c r="D3341" s="2" t="s">
        <v>12</v>
      </c>
      <c r="E3341" s="2" t="s">
        <v>74</v>
      </c>
      <c r="F3341" s="2" t="s">
        <v>977</v>
      </c>
      <c r="G3341" s="14" t="n">
        <v>19.5</v>
      </c>
      <c r="H3341" s="14" t="n">
        <v>43.58</v>
      </c>
      <c r="I3341" s="14" t="n">
        <v>19.5</v>
      </c>
      <c r="J3341" s="23" t="n">
        <f aca="false">IF(AND(E3341="Priority",ISNUMBER('Cost model'!N172)),'Cost model'!N172,'Cost model'!M172)</f>
        <v>45</v>
      </c>
      <c r="K3341" s="14" t="n">
        <f aca="false">J3341-H3341</f>
        <v>1.42</v>
      </c>
      <c r="L3341" s="14" t="n">
        <f aca="false">G3341-H3341</f>
        <v>-24.08</v>
      </c>
    </row>
    <row r="3342" customFormat="false" ht="15" hidden="false" customHeight="false" outlineLevel="0" collapsed="false">
      <c r="A3342" s="2" t="s">
        <v>174</v>
      </c>
      <c r="B3342" s="2" t="s">
        <v>174</v>
      </c>
      <c r="C3342" s="2" t="s">
        <v>48</v>
      </c>
      <c r="D3342" s="2" t="s">
        <v>13</v>
      </c>
      <c r="E3342" s="2" t="s">
        <v>74</v>
      </c>
      <c r="F3342" s="2" t="s">
        <v>977</v>
      </c>
      <c r="G3342" s="14" t="n">
        <v>12.5</v>
      </c>
      <c r="H3342" s="14" t="n">
        <v>24.42</v>
      </c>
      <c r="I3342" s="14" t="n">
        <v>24.5</v>
      </c>
      <c r="J3342" s="23" t="n">
        <f aca="false">IF(AND(E3342="Priority",ISNUMBER('Cost model'!N174)),'Cost model'!N174,'Cost model'!M174)</f>
        <v>70</v>
      </c>
      <c r="K3342" s="14" t="n">
        <f aca="false">J3342-H3342</f>
        <v>45.58</v>
      </c>
      <c r="L3342" s="14" t="n">
        <f aca="false">G3342-H3342</f>
        <v>-11.92</v>
      </c>
    </row>
    <row r="3343" customFormat="false" ht="15" hidden="false" customHeight="false" outlineLevel="0" collapsed="false">
      <c r="A3343" s="2" t="s">
        <v>174</v>
      </c>
      <c r="B3343" s="2" t="s">
        <v>174</v>
      </c>
      <c r="C3343" s="2" t="s">
        <v>48</v>
      </c>
      <c r="D3343" s="2" t="s">
        <v>10</v>
      </c>
      <c r="E3343" s="2" t="s">
        <v>74</v>
      </c>
      <c r="F3343" s="2" t="s">
        <v>977</v>
      </c>
      <c r="G3343" s="14" t="n">
        <v>9.5</v>
      </c>
      <c r="H3343" s="14" t="n">
        <v>9.01</v>
      </c>
      <c r="I3343" s="14" t="n">
        <v>12.5</v>
      </c>
      <c r="J3343" s="23" t="n">
        <f aca="false">IF(AND(E3343="Priority",ISNUMBER('Cost model'!N168)),'Cost model'!N168,'Cost model'!M168)</f>
        <v>13.5</v>
      </c>
      <c r="K3343" s="14" t="n">
        <f aca="false">J3343-H3343</f>
        <v>4.49</v>
      </c>
      <c r="L3343" s="14" t="n">
        <f aca="false">G3343-H3343</f>
        <v>0.49</v>
      </c>
    </row>
    <row r="3344" customFormat="false" ht="15" hidden="false" customHeight="false" outlineLevel="0" collapsed="false">
      <c r="A3344" s="2" t="s">
        <v>158</v>
      </c>
      <c r="B3344" s="2" t="s">
        <v>158</v>
      </c>
      <c r="C3344" s="2" t="s">
        <v>47</v>
      </c>
      <c r="D3344" s="2" t="s">
        <v>10</v>
      </c>
      <c r="E3344" s="2" t="s">
        <v>83</v>
      </c>
      <c r="F3344" s="2" t="s">
        <v>977</v>
      </c>
      <c r="G3344" s="14" t="n">
        <v>14.5</v>
      </c>
      <c r="H3344" s="14" t="n">
        <v>11</v>
      </c>
      <c r="I3344" s="14" t="n">
        <v>14.5</v>
      </c>
      <c r="J3344" s="23" t="n">
        <f aca="false">IF(AND(E3344="Priority",ISNUMBER('Cost model'!N422)),'Cost model'!N422,'Cost model'!M422)</f>
        <v>13.5</v>
      </c>
      <c r="K3344" s="14" t="n">
        <f aca="false">J3344-H3344</f>
        <v>2.5</v>
      </c>
      <c r="L3344" s="14" t="n">
        <f aca="false">G3344-H3344</f>
        <v>3.5</v>
      </c>
    </row>
    <row r="3345" customFormat="false" ht="15" hidden="false" customHeight="false" outlineLevel="0" collapsed="false">
      <c r="A3345" s="2" t="s">
        <v>174</v>
      </c>
      <c r="B3345" s="2" t="s">
        <v>174</v>
      </c>
      <c r="C3345" s="2" t="s">
        <v>48</v>
      </c>
      <c r="D3345" s="2" t="s">
        <v>10</v>
      </c>
      <c r="E3345" s="2" t="s">
        <v>74</v>
      </c>
      <c r="F3345" s="2" t="s">
        <v>977</v>
      </c>
      <c r="G3345" s="14" t="n">
        <v>12.5</v>
      </c>
      <c r="H3345" s="14" t="n">
        <v>17.11</v>
      </c>
      <c r="I3345" s="14" t="n">
        <v>12.5</v>
      </c>
      <c r="J3345" s="23" t="n">
        <f aca="false">IF(AND(E3345="Priority",ISNUMBER('Cost model'!N168)),'Cost model'!N168,'Cost model'!M168)</f>
        <v>13.5</v>
      </c>
      <c r="K3345" s="14" t="n">
        <f aca="false">J3345-H3345</f>
        <v>-3.61</v>
      </c>
      <c r="L3345" s="14" t="n">
        <f aca="false">G3345-H3345</f>
        <v>-4.61</v>
      </c>
    </row>
    <row r="3346" customFormat="false" ht="15" hidden="false" customHeight="false" outlineLevel="0" collapsed="false">
      <c r="A3346" s="2" t="s">
        <v>124</v>
      </c>
      <c r="B3346" s="2" t="s">
        <v>124</v>
      </c>
      <c r="C3346" s="2" t="s">
        <v>47</v>
      </c>
      <c r="D3346" s="2" t="s">
        <v>10</v>
      </c>
      <c r="E3346" s="2" t="s">
        <v>83</v>
      </c>
      <c r="F3346" s="2" t="s">
        <v>977</v>
      </c>
      <c r="G3346" s="14" t="n">
        <v>14.5</v>
      </c>
      <c r="H3346" s="14" t="n">
        <v>7.55</v>
      </c>
      <c r="I3346" s="14" t="n">
        <v>14.5</v>
      </c>
      <c r="J3346" s="23" t="n">
        <f aca="false">IF(AND(E3346="Priority",ISNUMBER('Cost model'!N317)),'Cost model'!N317,'Cost model'!M317)</f>
        <v>15.5</v>
      </c>
      <c r="K3346" s="14" t="n">
        <f aca="false">J3346-H3346</f>
        <v>7.95</v>
      </c>
      <c r="L3346" s="14" t="n">
        <f aca="false">G3346-H3346</f>
        <v>6.95</v>
      </c>
    </row>
    <row r="3347" customFormat="false" ht="15" hidden="false" customHeight="false" outlineLevel="0" collapsed="false">
      <c r="A3347" s="2" t="s">
        <v>124</v>
      </c>
      <c r="B3347" s="2" t="s">
        <v>174</v>
      </c>
      <c r="C3347" s="2" t="s">
        <v>47</v>
      </c>
      <c r="D3347" s="2" t="s">
        <v>12</v>
      </c>
      <c r="E3347" s="2" t="s">
        <v>74</v>
      </c>
      <c r="F3347" s="2" t="s">
        <v>976</v>
      </c>
      <c r="G3347" s="14" t="n">
        <v>24</v>
      </c>
      <c r="H3347" s="14" t="n">
        <v>44.36</v>
      </c>
      <c r="I3347" s="14" t="n">
        <v>19.5</v>
      </c>
      <c r="J3347" s="23" t="n">
        <f aca="false">IF(AND(E3347="Priority",ISNUMBER('Cost model'!N365)),'Cost model'!N365,'Cost model'!M365)</f>
        <v>45</v>
      </c>
      <c r="K3347" s="14" t="n">
        <f aca="false">J3347-H3347</f>
        <v>0.640000000000001</v>
      </c>
      <c r="L3347" s="14" t="n">
        <f aca="false">G3347-H3347</f>
        <v>-20.36</v>
      </c>
    </row>
    <row r="3348" customFormat="false" ht="15" hidden="false" customHeight="false" outlineLevel="0" collapsed="false">
      <c r="A3348" s="2" t="s">
        <v>142</v>
      </c>
      <c r="B3348" s="2" t="s">
        <v>174</v>
      </c>
      <c r="C3348" s="2" t="s">
        <v>48</v>
      </c>
      <c r="D3348" s="2" t="s">
        <v>10</v>
      </c>
      <c r="E3348" s="2" t="s">
        <v>74</v>
      </c>
      <c r="F3348" s="2" t="s">
        <v>976</v>
      </c>
      <c r="G3348" s="14" t="n">
        <v>14.5</v>
      </c>
      <c r="H3348" s="14" t="n">
        <v>9.98</v>
      </c>
      <c r="I3348" s="14" t="n">
        <v>14.5</v>
      </c>
      <c r="J3348" s="23" t="n">
        <f aca="false">IF(AND(E3348="Priority",ISNUMBER('Cost model'!N693)),'Cost model'!N693,'Cost model'!M693)</f>
        <v>11.5</v>
      </c>
      <c r="K3348" s="14" t="n">
        <f aca="false">J3348-H3348</f>
        <v>1.52</v>
      </c>
      <c r="L3348" s="14" t="n">
        <f aca="false">G3348-H3348</f>
        <v>4.52</v>
      </c>
    </row>
    <row r="3349" customFormat="false" ht="15" hidden="false" customHeight="false" outlineLevel="0" collapsed="false">
      <c r="A3349" s="2" t="s">
        <v>124</v>
      </c>
      <c r="B3349" s="2" t="s">
        <v>124</v>
      </c>
      <c r="C3349" s="2" t="s">
        <v>48</v>
      </c>
      <c r="D3349" s="2" t="s">
        <v>12</v>
      </c>
      <c r="E3349" s="2" t="s">
        <v>83</v>
      </c>
      <c r="F3349" s="2" t="s">
        <v>977</v>
      </c>
      <c r="G3349" s="14" t="n">
        <v>19.5</v>
      </c>
      <c r="H3349" s="14" t="n">
        <v>42.2</v>
      </c>
      <c r="I3349" s="14" t="n">
        <v>19.5</v>
      </c>
      <c r="J3349" s="23" t="n">
        <f aca="false">IF(AND(E3349="Priority",ISNUMBER('Cost model'!N321)),'Cost model'!N321,'Cost model'!M321)</f>
        <v>55</v>
      </c>
      <c r="K3349" s="14" t="n">
        <f aca="false">J3349-H3349</f>
        <v>12.8</v>
      </c>
      <c r="L3349" s="14" t="n">
        <f aca="false">G3349-H3349</f>
        <v>-22.7</v>
      </c>
    </row>
    <row r="3350" customFormat="false" ht="15" hidden="false" customHeight="false" outlineLevel="0" collapsed="false">
      <c r="A3350" s="2" t="s">
        <v>174</v>
      </c>
      <c r="B3350" s="2" t="s">
        <v>174</v>
      </c>
      <c r="C3350" s="2" t="s">
        <v>49</v>
      </c>
      <c r="D3350" s="2" t="s">
        <v>10</v>
      </c>
      <c r="E3350" s="2" t="s">
        <v>74</v>
      </c>
      <c r="F3350" s="2" t="s">
        <v>977</v>
      </c>
      <c r="G3350" s="14" t="n">
        <v>17.5</v>
      </c>
      <c r="H3350" s="14" t="n">
        <v>23.24</v>
      </c>
      <c r="I3350" s="14" t="n">
        <v>17.5</v>
      </c>
      <c r="J3350" s="23" t="n">
        <f aca="false">IF(AND(E3350="Priority",ISNUMBER('Cost model'!N169)),'Cost model'!N169,'Cost model'!M169)</f>
        <v>18.5</v>
      </c>
      <c r="K3350" s="14" t="n">
        <f aca="false">J3350-H3350</f>
        <v>-4.74</v>
      </c>
      <c r="L3350" s="14" t="n">
        <f aca="false">G3350-H3350</f>
        <v>-5.74</v>
      </c>
    </row>
    <row r="3351" customFormat="false" ht="15" hidden="false" customHeight="false" outlineLevel="0" collapsed="false">
      <c r="A3351" s="2" t="s">
        <v>174</v>
      </c>
      <c r="B3351" s="2" t="s">
        <v>142</v>
      </c>
      <c r="C3351" s="2" t="s">
        <v>47</v>
      </c>
      <c r="D3351" s="2" t="s">
        <v>10</v>
      </c>
      <c r="E3351" s="2" t="s">
        <v>83</v>
      </c>
      <c r="F3351" s="2" t="s">
        <v>976</v>
      </c>
      <c r="G3351" s="14" t="n">
        <v>14.5</v>
      </c>
      <c r="H3351" s="14" t="n">
        <v>9.61</v>
      </c>
      <c r="I3351" s="14" t="n">
        <v>14.5</v>
      </c>
      <c r="J3351" s="23" t="n">
        <f aca="false">IF(AND(E3351="Priority",ISNUMBER('Cost model'!N122)),'Cost model'!N122,'Cost model'!M122)</f>
        <v>18.5</v>
      </c>
      <c r="K3351" s="14" t="n">
        <f aca="false">J3351-H3351</f>
        <v>8.89</v>
      </c>
      <c r="L3351" s="14" t="n">
        <f aca="false">G3351-H3351</f>
        <v>4.89</v>
      </c>
    </row>
    <row r="3352" customFormat="false" ht="15" hidden="false" customHeight="false" outlineLevel="0" collapsed="false">
      <c r="A3352" s="2" t="s">
        <v>174</v>
      </c>
      <c r="B3352" s="2" t="s">
        <v>174</v>
      </c>
      <c r="C3352" s="2" t="s">
        <v>48</v>
      </c>
      <c r="D3352" s="2" t="s">
        <v>10</v>
      </c>
      <c r="E3352" s="2" t="s">
        <v>74</v>
      </c>
      <c r="F3352" s="2" t="s">
        <v>977</v>
      </c>
      <c r="G3352" s="14" t="n">
        <v>12.5</v>
      </c>
      <c r="H3352" s="14" t="n">
        <v>9.04</v>
      </c>
      <c r="I3352" s="14" t="n">
        <v>12.5</v>
      </c>
      <c r="J3352" s="23" t="n">
        <f aca="false">IF(AND(E3352="Priority",ISNUMBER('Cost model'!N168)),'Cost model'!N168,'Cost model'!M168)</f>
        <v>13.5</v>
      </c>
      <c r="K3352" s="14" t="n">
        <f aca="false">J3352-H3352</f>
        <v>4.46</v>
      </c>
      <c r="L3352" s="14" t="n">
        <f aca="false">G3352-H3352</f>
        <v>3.46</v>
      </c>
    </row>
    <row r="3353" customFormat="false" ht="15" hidden="false" customHeight="false" outlineLevel="0" collapsed="false">
      <c r="A3353" s="2" t="s">
        <v>221</v>
      </c>
      <c r="B3353" s="2" t="s">
        <v>158</v>
      </c>
      <c r="C3353" s="2" t="s">
        <v>47</v>
      </c>
      <c r="D3353" s="2" t="s">
        <v>12</v>
      </c>
      <c r="E3353" s="2" t="s">
        <v>74</v>
      </c>
      <c r="F3353" s="2" t="s">
        <v>976</v>
      </c>
      <c r="G3353" s="14" t="n">
        <v>9.5</v>
      </c>
      <c r="H3353" s="14" t="n">
        <v>11.56</v>
      </c>
      <c r="I3353" s="14" t="n">
        <v>19.5</v>
      </c>
      <c r="J3353" s="23" t="n">
        <f aca="false">IF(AND(E3353="Priority",ISNUMBER('Cost model'!N755)),'Cost model'!N755,'Cost model'!M755)</f>
        <v>50</v>
      </c>
      <c r="K3353" s="14" t="n">
        <f aca="false">J3353-H3353</f>
        <v>38.44</v>
      </c>
      <c r="L3353" s="14" t="n">
        <f aca="false">G3353-H3353</f>
        <v>-2.06</v>
      </c>
    </row>
    <row r="3354" customFormat="false" ht="15" hidden="false" customHeight="false" outlineLevel="0" collapsed="false">
      <c r="A3354" s="2" t="s">
        <v>142</v>
      </c>
      <c r="B3354" s="2" t="s">
        <v>142</v>
      </c>
      <c r="C3354" s="2" t="s">
        <v>49</v>
      </c>
      <c r="D3354" s="2" t="s">
        <v>10</v>
      </c>
      <c r="E3354" s="2" t="s">
        <v>74</v>
      </c>
      <c r="F3354" s="2" t="s">
        <v>977</v>
      </c>
      <c r="G3354" s="14" t="n">
        <v>17.5</v>
      </c>
      <c r="H3354" s="14" t="n">
        <v>20.13</v>
      </c>
      <c r="I3354" s="14" t="n">
        <v>17.5</v>
      </c>
      <c r="J3354" s="23" t="n">
        <f aca="false">IF(AND(E3354="Priority",ISNUMBER('Cost model'!N634)),'Cost model'!N634,'Cost model'!M634)</f>
        <v>15.5</v>
      </c>
      <c r="K3354" s="14" t="n">
        <f aca="false">J3354-H3354</f>
        <v>-4.63</v>
      </c>
      <c r="L3354" s="14" t="n">
        <f aca="false">G3354-H3354</f>
        <v>-2.63</v>
      </c>
    </row>
    <row r="3355" customFormat="false" ht="15" hidden="false" customHeight="false" outlineLevel="0" collapsed="false">
      <c r="A3355" s="2" t="s">
        <v>174</v>
      </c>
      <c r="B3355" s="2" t="s">
        <v>174</v>
      </c>
      <c r="C3355" s="2" t="s">
        <v>49</v>
      </c>
      <c r="D3355" s="2" t="s">
        <v>12</v>
      </c>
      <c r="E3355" s="2" t="s">
        <v>74</v>
      </c>
      <c r="F3355" s="2" t="s">
        <v>977</v>
      </c>
      <c r="G3355" s="14" t="n">
        <v>14.5</v>
      </c>
      <c r="H3355" s="14" t="n">
        <v>28.42</v>
      </c>
      <c r="I3355" s="14" t="n">
        <v>19.5</v>
      </c>
      <c r="J3355" s="23" t="n">
        <f aca="false">IF(AND(E3355="Priority",ISNUMBER('Cost model'!N172)),'Cost model'!N172,'Cost model'!M172)</f>
        <v>45</v>
      </c>
      <c r="K3355" s="14" t="n">
        <f aca="false">J3355-H3355</f>
        <v>16.58</v>
      </c>
      <c r="L3355" s="14" t="n">
        <f aca="false">G3355-H3355</f>
        <v>-13.92</v>
      </c>
    </row>
    <row r="3356" customFormat="false" ht="15" hidden="false" customHeight="false" outlineLevel="0" collapsed="false">
      <c r="A3356" s="2" t="s">
        <v>158</v>
      </c>
      <c r="B3356" s="2" t="s">
        <v>158</v>
      </c>
      <c r="C3356" s="2" t="s">
        <v>49</v>
      </c>
      <c r="D3356" s="2" t="s">
        <v>12</v>
      </c>
      <c r="E3356" s="2" t="s">
        <v>74</v>
      </c>
      <c r="F3356" s="2" t="s">
        <v>977</v>
      </c>
      <c r="G3356" s="14" t="n">
        <v>19.5</v>
      </c>
      <c r="H3356" s="14" t="n">
        <v>30.01</v>
      </c>
      <c r="I3356" s="14" t="n">
        <v>19.5</v>
      </c>
      <c r="J3356" s="23" t="n">
        <f aca="false">IF(AND(E3356="Priority",ISNUMBER('Cost model'!N427)),'Cost model'!N427,'Cost model'!M427)</f>
        <v>28.5</v>
      </c>
      <c r="K3356" s="14" t="n">
        <f aca="false">J3356-H3356</f>
        <v>-1.51</v>
      </c>
      <c r="L3356" s="14" t="n">
        <f aca="false">G3356-H3356</f>
        <v>-10.51</v>
      </c>
    </row>
    <row r="3357" customFormat="false" ht="15" hidden="false" customHeight="false" outlineLevel="0" collapsed="false">
      <c r="A3357" s="2" t="s">
        <v>124</v>
      </c>
      <c r="B3357" s="2" t="s">
        <v>124</v>
      </c>
      <c r="C3357" s="2" t="s">
        <v>48</v>
      </c>
      <c r="D3357" s="2" t="s">
        <v>12</v>
      </c>
      <c r="E3357" s="2" t="s">
        <v>74</v>
      </c>
      <c r="F3357" s="2" t="s">
        <v>977</v>
      </c>
      <c r="G3357" s="14" t="n">
        <v>12.5</v>
      </c>
      <c r="H3357" s="14" t="n">
        <v>28.67</v>
      </c>
      <c r="I3357" s="14" t="n">
        <v>12.5</v>
      </c>
      <c r="J3357" s="23" t="n">
        <f aca="false">IF(AND(E3357="Priority",ISNUMBER('Cost model'!N321)),'Cost model'!N321,'Cost model'!M321)</f>
        <v>40</v>
      </c>
      <c r="K3357" s="14" t="n">
        <f aca="false">J3357-H3357</f>
        <v>11.33</v>
      </c>
      <c r="L3357" s="14" t="n">
        <f aca="false">G3357-H3357</f>
        <v>-16.17</v>
      </c>
    </row>
    <row r="3358" customFormat="false" ht="15" hidden="false" customHeight="false" outlineLevel="0" collapsed="false">
      <c r="A3358" s="2" t="s">
        <v>174</v>
      </c>
      <c r="B3358" s="2" t="s">
        <v>124</v>
      </c>
      <c r="C3358" s="2" t="s">
        <v>49</v>
      </c>
      <c r="D3358" s="2" t="s">
        <v>12</v>
      </c>
      <c r="E3358" s="2" t="s">
        <v>74</v>
      </c>
      <c r="F3358" s="2" t="s">
        <v>976</v>
      </c>
      <c r="G3358" s="14" t="n">
        <v>19.5</v>
      </c>
      <c r="H3358" s="14" t="n">
        <v>72.07</v>
      </c>
      <c r="I3358" s="14" t="n">
        <v>19.5</v>
      </c>
      <c r="J3358" s="23" t="n">
        <f aca="false">IF(AND(E3358="Priority",ISNUMBER('Cost model'!N112)),'Cost model'!N112,'Cost model'!M112)</f>
        <v>50</v>
      </c>
      <c r="K3358" s="14" t="n">
        <f aca="false">J3358-H3358</f>
        <v>-22.07</v>
      </c>
      <c r="L3358" s="14" t="n">
        <f aca="false">G3358-H3358</f>
        <v>-52.57</v>
      </c>
    </row>
    <row r="3359" customFormat="false" ht="15" hidden="false" customHeight="false" outlineLevel="0" collapsed="false">
      <c r="A3359" s="2" t="s">
        <v>174</v>
      </c>
      <c r="B3359" s="2" t="s">
        <v>174</v>
      </c>
      <c r="C3359" s="2" t="s">
        <v>47</v>
      </c>
      <c r="D3359" s="2" t="s">
        <v>10</v>
      </c>
      <c r="E3359" s="2" t="s">
        <v>83</v>
      </c>
      <c r="F3359" s="2" t="s">
        <v>977</v>
      </c>
      <c r="G3359" s="14" t="n">
        <v>14.5</v>
      </c>
      <c r="H3359" s="14" t="n">
        <v>7.21</v>
      </c>
      <c r="I3359" s="14" t="n">
        <v>14.5</v>
      </c>
      <c r="J3359" s="23" t="n">
        <f aca="false">IF(AND(E3359="Priority",ISNUMBER('Cost model'!N167)),'Cost model'!N167,'Cost model'!M167)</f>
        <v>13.5</v>
      </c>
      <c r="K3359" s="14" t="n">
        <f aca="false">J3359-H3359</f>
        <v>6.29</v>
      </c>
      <c r="L3359" s="14" t="n">
        <f aca="false">G3359-H3359</f>
        <v>7.29</v>
      </c>
    </row>
    <row r="3360" customFormat="false" ht="15" hidden="false" customHeight="false" outlineLevel="0" collapsed="false">
      <c r="A3360" s="2" t="s">
        <v>174</v>
      </c>
      <c r="B3360" s="2" t="s">
        <v>174</v>
      </c>
      <c r="C3360" s="2" t="s">
        <v>47</v>
      </c>
      <c r="D3360" s="2" t="s">
        <v>10</v>
      </c>
      <c r="E3360" s="2" t="s">
        <v>74</v>
      </c>
      <c r="F3360" s="2" t="s">
        <v>977</v>
      </c>
      <c r="G3360" s="14" t="n">
        <v>9.5</v>
      </c>
      <c r="H3360" s="14" t="n">
        <v>7.21</v>
      </c>
      <c r="I3360" s="14" t="n">
        <v>9.5</v>
      </c>
      <c r="J3360" s="23" t="n">
        <f aca="false">IF(AND(E3360="Priority",ISNUMBER('Cost model'!N167)),'Cost model'!N167,'Cost model'!M167)</f>
        <v>8.5</v>
      </c>
      <c r="K3360" s="14" t="n">
        <f aca="false">J3360-H3360</f>
        <v>1.29</v>
      </c>
      <c r="L3360" s="14" t="n">
        <f aca="false">G3360-H3360</f>
        <v>2.29</v>
      </c>
    </row>
    <row r="3361" customFormat="false" ht="15" hidden="false" customHeight="false" outlineLevel="0" collapsed="false">
      <c r="A3361" s="2" t="s">
        <v>124</v>
      </c>
      <c r="B3361" s="2" t="s">
        <v>124</v>
      </c>
      <c r="C3361" s="2" t="s">
        <v>47</v>
      </c>
      <c r="D3361" s="2" t="s">
        <v>12</v>
      </c>
      <c r="E3361" s="2" t="s">
        <v>74</v>
      </c>
      <c r="F3361" s="2" t="s">
        <v>977</v>
      </c>
      <c r="G3361" s="14" t="n">
        <v>14.5</v>
      </c>
      <c r="H3361" s="14" t="n">
        <v>36.25</v>
      </c>
      <c r="I3361" s="14" t="n">
        <v>9.5</v>
      </c>
      <c r="J3361" s="23" t="n">
        <f aca="false">IF(AND(E3361="Priority",ISNUMBER('Cost model'!N320)),'Cost model'!N320,'Cost model'!M320)</f>
        <v>24.5</v>
      </c>
      <c r="K3361" s="14" t="n">
        <f aca="false">J3361-H3361</f>
        <v>-11.75</v>
      </c>
      <c r="L3361" s="14" t="n">
        <f aca="false">G3361-H3361</f>
        <v>-21.75</v>
      </c>
    </row>
    <row r="3362" customFormat="false" ht="15" hidden="false" customHeight="false" outlineLevel="0" collapsed="false">
      <c r="A3362" s="2" t="s">
        <v>174</v>
      </c>
      <c r="B3362" s="2" t="s">
        <v>174</v>
      </c>
      <c r="C3362" s="2" t="s">
        <v>47</v>
      </c>
      <c r="D3362" s="2" t="s">
        <v>10</v>
      </c>
      <c r="E3362" s="2" t="s">
        <v>74</v>
      </c>
      <c r="F3362" s="2" t="s">
        <v>977</v>
      </c>
      <c r="G3362" s="14" t="n">
        <v>9.5</v>
      </c>
      <c r="H3362" s="14" t="n">
        <v>7.21</v>
      </c>
      <c r="I3362" s="14" t="n">
        <v>9.5</v>
      </c>
      <c r="J3362" s="23" t="n">
        <f aca="false">IF(AND(E3362="Priority",ISNUMBER('Cost model'!N167)),'Cost model'!N167,'Cost model'!M167)</f>
        <v>8.5</v>
      </c>
      <c r="K3362" s="14" t="n">
        <f aca="false">J3362-H3362</f>
        <v>1.29</v>
      </c>
      <c r="L3362" s="14" t="n">
        <f aca="false">G3362-H3362</f>
        <v>2.29</v>
      </c>
    </row>
    <row r="3363" customFormat="false" ht="15" hidden="false" customHeight="false" outlineLevel="0" collapsed="false">
      <c r="A3363" s="2" t="s">
        <v>174</v>
      </c>
      <c r="B3363" s="2" t="s">
        <v>174</v>
      </c>
      <c r="C3363" s="2" t="s">
        <v>47</v>
      </c>
      <c r="D3363" s="2" t="s">
        <v>10</v>
      </c>
      <c r="E3363" s="2" t="s">
        <v>74</v>
      </c>
      <c r="F3363" s="2" t="s">
        <v>977</v>
      </c>
      <c r="G3363" s="14" t="n">
        <v>9.5</v>
      </c>
      <c r="H3363" s="14" t="n">
        <v>7.21</v>
      </c>
      <c r="I3363" s="14" t="n">
        <v>9.5</v>
      </c>
      <c r="J3363" s="23" t="n">
        <f aca="false">IF(AND(E3363="Priority",ISNUMBER('Cost model'!N167)),'Cost model'!N167,'Cost model'!M167)</f>
        <v>8.5</v>
      </c>
      <c r="K3363" s="14" t="n">
        <f aca="false">J3363-H3363</f>
        <v>1.29</v>
      </c>
      <c r="L3363" s="14" t="n">
        <f aca="false">G3363-H3363</f>
        <v>2.29</v>
      </c>
    </row>
    <row r="3364" customFormat="false" ht="15" hidden="false" customHeight="false" outlineLevel="0" collapsed="false">
      <c r="A3364" s="2" t="s">
        <v>124</v>
      </c>
      <c r="B3364" s="2" t="s">
        <v>124</v>
      </c>
      <c r="C3364" s="2" t="s">
        <v>48</v>
      </c>
      <c r="D3364" s="2" t="s">
        <v>13</v>
      </c>
      <c r="E3364" s="2" t="s">
        <v>74</v>
      </c>
      <c r="F3364" s="2" t="s">
        <v>977</v>
      </c>
      <c r="G3364" s="14" t="n">
        <v>24.5</v>
      </c>
      <c r="H3364" s="14" t="n">
        <v>26.24</v>
      </c>
      <c r="I3364" s="14" t="n">
        <v>24.5</v>
      </c>
      <c r="J3364" s="23" t="n">
        <f aca="false">IF(AND(E3364="Priority",ISNUMBER('Cost model'!N324)),'Cost model'!N324,'Cost model'!M324)</f>
        <v>85</v>
      </c>
      <c r="K3364" s="14" t="n">
        <f aca="false">J3364-H3364</f>
        <v>58.76</v>
      </c>
      <c r="L3364" s="14" t="n">
        <f aca="false">G3364-H3364</f>
        <v>-1.74</v>
      </c>
    </row>
    <row r="3365" customFormat="false" ht="15" hidden="false" customHeight="false" outlineLevel="0" collapsed="false">
      <c r="A3365" s="2" t="s">
        <v>221</v>
      </c>
      <c r="B3365" s="2" t="s">
        <v>221</v>
      </c>
      <c r="C3365" s="2" t="s">
        <v>47</v>
      </c>
      <c r="D3365" s="2" t="s">
        <v>10</v>
      </c>
      <c r="E3365" s="2" t="s">
        <v>74</v>
      </c>
      <c r="F3365" s="2" t="s">
        <v>977</v>
      </c>
      <c r="G3365" s="14" t="n">
        <v>9.5</v>
      </c>
      <c r="H3365" s="14" t="n">
        <v>6.91</v>
      </c>
      <c r="I3365" s="14" t="n">
        <v>9.5</v>
      </c>
      <c r="J3365" s="23" t="n">
        <f aca="false">IF(AND(E3365="Priority",ISNUMBER('Cost model'!N737)),'Cost model'!N737,'Cost model'!M737)</f>
        <v>8.5</v>
      </c>
      <c r="K3365" s="14" t="n">
        <f aca="false">J3365-H3365</f>
        <v>1.59</v>
      </c>
      <c r="L3365" s="14" t="n">
        <f aca="false">G3365-H3365</f>
        <v>2.59</v>
      </c>
    </row>
    <row r="3366" customFormat="false" ht="15" hidden="false" customHeight="false" outlineLevel="0" collapsed="false">
      <c r="A3366" s="2" t="s">
        <v>174</v>
      </c>
      <c r="B3366" s="2" t="s">
        <v>174</v>
      </c>
      <c r="C3366" s="2" t="s">
        <v>49</v>
      </c>
      <c r="D3366" s="2" t="s">
        <v>10</v>
      </c>
      <c r="E3366" s="2" t="s">
        <v>83</v>
      </c>
      <c r="F3366" s="2" t="s">
        <v>977</v>
      </c>
      <c r="G3366" s="14" t="n">
        <v>24.5</v>
      </c>
      <c r="H3366" s="14" t="n">
        <v>19.53</v>
      </c>
      <c r="I3366" s="14" t="n">
        <v>24.5</v>
      </c>
      <c r="J3366" s="23" t="n">
        <f aca="false">IF(AND(E3366="Priority",ISNUMBER('Cost model'!N169)),'Cost model'!N169,'Cost model'!M169)</f>
        <v>25.5</v>
      </c>
      <c r="K3366" s="14" t="n">
        <f aca="false">J3366-H3366</f>
        <v>5.97</v>
      </c>
      <c r="L3366" s="14" t="n">
        <f aca="false">G3366-H3366</f>
        <v>4.97</v>
      </c>
    </row>
    <row r="3367" customFormat="false" ht="15" hidden="false" customHeight="false" outlineLevel="0" collapsed="false">
      <c r="A3367" s="2" t="s">
        <v>174</v>
      </c>
      <c r="B3367" s="2" t="s">
        <v>174</v>
      </c>
      <c r="C3367" s="2" t="s">
        <v>49</v>
      </c>
      <c r="D3367" s="2" t="s">
        <v>12</v>
      </c>
      <c r="E3367" s="2" t="s">
        <v>83</v>
      </c>
      <c r="F3367" s="2" t="s">
        <v>977</v>
      </c>
      <c r="G3367" s="14" t="n">
        <v>29.5</v>
      </c>
      <c r="H3367" s="14" t="n">
        <v>44.64</v>
      </c>
      <c r="I3367" s="14" t="n">
        <v>29.5</v>
      </c>
      <c r="J3367" s="23" t="n">
        <f aca="false">IF(AND(E3367="Priority",ISNUMBER('Cost model'!N172)),'Cost model'!N172,'Cost model'!M172)</f>
        <v>60</v>
      </c>
      <c r="K3367" s="14" t="n">
        <f aca="false">J3367-H3367</f>
        <v>15.36</v>
      </c>
      <c r="L3367" s="14" t="n">
        <f aca="false">G3367-H3367</f>
        <v>-15.14</v>
      </c>
    </row>
    <row r="3368" customFormat="false" ht="15" hidden="false" customHeight="false" outlineLevel="0" collapsed="false">
      <c r="A3368" s="2" t="s">
        <v>174</v>
      </c>
      <c r="B3368" s="2" t="s">
        <v>124</v>
      </c>
      <c r="C3368" s="2" t="s">
        <v>48</v>
      </c>
      <c r="D3368" s="2" t="s">
        <v>12</v>
      </c>
      <c r="E3368" s="2" t="s">
        <v>74</v>
      </c>
      <c r="F3368" s="2" t="s">
        <v>976</v>
      </c>
      <c r="G3368" s="14" t="n">
        <v>12.5</v>
      </c>
      <c r="H3368" s="14" t="n">
        <v>48.31</v>
      </c>
      <c r="I3368" s="14" t="n">
        <v>12.5</v>
      </c>
      <c r="J3368" s="23" t="n">
        <f aca="false">IF(AND(E3368="Priority",ISNUMBER('Cost model'!N111)),'Cost model'!N111,'Cost model'!M111)</f>
        <v>45</v>
      </c>
      <c r="K3368" s="14" t="n">
        <f aca="false">J3368-H3368</f>
        <v>-3.31</v>
      </c>
      <c r="L3368" s="14" t="n">
        <f aca="false">G3368-H3368</f>
        <v>-35.81</v>
      </c>
    </row>
    <row r="3369" customFormat="false" ht="15" hidden="false" customHeight="false" outlineLevel="0" collapsed="false">
      <c r="A3369" s="2" t="s">
        <v>142</v>
      </c>
      <c r="B3369" s="2" t="s">
        <v>142</v>
      </c>
      <c r="C3369" s="2" t="s">
        <v>49</v>
      </c>
      <c r="D3369" s="2" t="s">
        <v>10</v>
      </c>
      <c r="E3369" s="2" t="s">
        <v>83</v>
      </c>
      <c r="F3369" s="2" t="s">
        <v>977</v>
      </c>
      <c r="G3369" s="14" t="n">
        <v>24.5</v>
      </c>
      <c r="H3369" s="14" t="n">
        <v>22.84</v>
      </c>
      <c r="I3369" s="14" t="n">
        <v>24.5</v>
      </c>
      <c r="J3369" s="23" t="n">
        <f aca="false">IF(AND(E3369="Priority",ISNUMBER('Cost model'!N634)),'Cost model'!N634,'Cost model'!M634)</f>
        <v>21.5</v>
      </c>
      <c r="K3369" s="14" t="n">
        <f aca="false">J3369-H3369</f>
        <v>-1.34</v>
      </c>
      <c r="L3369" s="14" t="n">
        <f aca="false">G3369-H3369</f>
        <v>1.66</v>
      </c>
    </row>
    <row r="3370" customFormat="false" ht="15" hidden="false" customHeight="false" outlineLevel="0" collapsed="false">
      <c r="A3370" s="2" t="s">
        <v>221</v>
      </c>
      <c r="B3370" s="2" t="s">
        <v>221</v>
      </c>
      <c r="C3370" s="2" t="s">
        <v>47</v>
      </c>
      <c r="D3370" s="2" t="s">
        <v>10</v>
      </c>
      <c r="E3370" s="2" t="s">
        <v>83</v>
      </c>
      <c r="F3370" s="2" t="s">
        <v>977</v>
      </c>
      <c r="G3370" s="14" t="n">
        <v>14.5</v>
      </c>
      <c r="H3370" s="14" t="n">
        <v>9.24</v>
      </c>
      <c r="I3370" s="14" t="n">
        <v>14.5</v>
      </c>
      <c r="J3370" s="23" t="n">
        <f aca="false">IF(AND(E3370="Priority",ISNUMBER('Cost model'!N737)),'Cost model'!N737,'Cost model'!M737)</f>
        <v>13.5</v>
      </c>
      <c r="K3370" s="14" t="n">
        <f aca="false">J3370-H3370</f>
        <v>4.26</v>
      </c>
      <c r="L3370" s="14" t="n">
        <f aca="false">G3370-H3370</f>
        <v>5.26</v>
      </c>
    </row>
    <row r="3371" customFormat="false" ht="15" hidden="false" customHeight="false" outlineLevel="0" collapsed="false">
      <c r="A3371" s="2" t="s">
        <v>174</v>
      </c>
      <c r="B3371" s="2" t="s">
        <v>142</v>
      </c>
      <c r="C3371" s="2" t="s">
        <v>47</v>
      </c>
      <c r="D3371" s="2" t="s">
        <v>12</v>
      </c>
      <c r="E3371" s="2" t="s">
        <v>74</v>
      </c>
      <c r="F3371" s="2" t="s">
        <v>976</v>
      </c>
      <c r="G3371" s="14" t="n">
        <v>9.5</v>
      </c>
      <c r="H3371" s="14" t="n">
        <v>42.2</v>
      </c>
      <c r="I3371" s="14" t="n">
        <v>9.5</v>
      </c>
      <c r="J3371" s="23" t="n">
        <f aca="false">IF(AND(E3371="Priority",ISNUMBER('Cost model'!N125)),'Cost model'!N125,'Cost model'!M125)</f>
        <v>40</v>
      </c>
      <c r="K3371" s="14" t="n">
        <f aca="false">J3371-H3371</f>
        <v>-2.2</v>
      </c>
      <c r="L3371" s="14" t="n">
        <f aca="false">G3371-H3371</f>
        <v>-32.7</v>
      </c>
    </row>
    <row r="3372" customFormat="false" ht="15" hidden="false" customHeight="false" outlineLevel="0" collapsed="false">
      <c r="A3372" s="2" t="s">
        <v>221</v>
      </c>
      <c r="B3372" s="2" t="s">
        <v>221</v>
      </c>
      <c r="C3372" s="2" t="s">
        <v>47</v>
      </c>
      <c r="D3372" s="2" t="s">
        <v>12</v>
      </c>
      <c r="E3372" s="2" t="s">
        <v>83</v>
      </c>
      <c r="F3372" s="2" t="s">
        <v>977</v>
      </c>
      <c r="G3372" s="14" t="n">
        <v>19.5</v>
      </c>
      <c r="H3372" s="14" t="n">
        <v>23.53</v>
      </c>
      <c r="I3372" s="14" t="n">
        <v>19.5</v>
      </c>
      <c r="J3372" s="23" t="n">
        <f aca="false">IF(AND(E3372="Priority",ISNUMBER('Cost model'!N740)),'Cost model'!N740,'Cost model'!M740)</f>
        <v>28.5</v>
      </c>
      <c r="K3372" s="14" t="n">
        <f aca="false">J3372-H3372</f>
        <v>4.97</v>
      </c>
      <c r="L3372" s="14" t="n">
        <f aca="false">G3372-H3372</f>
        <v>-4.03</v>
      </c>
    </row>
    <row r="3373" customFormat="false" ht="15" hidden="false" customHeight="false" outlineLevel="0" collapsed="false">
      <c r="A3373" s="2" t="s">
        <v>205</v>
      </c>
      <c r="B3373" s="2" t="s">
        <v>158</v>
      </c>
      <c r="C3373" s="2" t="s">
        <v>48</v>
      </c>
      <c r="D3373" s="2" t="s">
        <v>12</v>
      </c>
      <c r="E3373" s="2" t="s">
        <v>74</v>
      </c>
      <c r="F3373" s="2" t="s">
        <v>976</v>
      </c>
      <c r="G3373" s="14" t="n">
        <v>19.5</v>
      </c>
      <c r="H3373" s="14" t="n">
        <v>66.22</v>
      </c>
      <c r="I3373" s="14"/>
      <c r="J3373" s="23" t="n">
        <f aca="false">IF(AND(E3373="Priority",ISNUMBER('Cost model'!N621)),'Cost model'!N621,'Cost model'!M621)</f>
        <v>60</v>
      </c>
      <c r="K3373" s="14" t="n">
        <f aca="false">J3373-H3373</f>
        <v>-6.22</v>
      </c>
      <c r="L3373" s="14" t="n">
        <f aca="false">G3373-H3373</f>
        <v>-46.72</v>
      </c>
    </row>
    <row r="3374" customFormat="false" ht="15" hidden="false" customHeight="false" outlineLevel="0" collapsed="false">
      <c r="A3374" s="2" t="s">
        <v>124</v>
      </c>
      <c r="B3374" s="2" t="s">
        <v>124</v>
      </c>
      <c r="C3374" s="2" t="s">
        <v>47</v>
      </c>
      <c r="D3374" s="2" t="s">
        <v>12</v>
      </c>
      <c r="E3374" s="2" t="s">
        <v>74</v>
      </c>
      <c r="F3374" s="2" t="s">
        <v>977</v>
      </c>
      <c r="G3374" s="14" t="n">
        <v>19</v>
      </c>
      <c r="H3374" s="14" t="n">
        <v>42.16</v>
      </c>
      <c r="I3374" s="14" t="n">
        <v>9.5</v>
      </c>
      <c r="J3374" s="23" t="n">
        <f aca="false">IF(AND(E3374="Priority",ISNUMBER('Cost model'!N320)),'Cost model'!N320,'Cost model'!M320)</f>
        <v>24.5</v>
      </c>
      <c r="K3374" s="14" t="n">
        <f aca="false">J3374-H3374</f>
        <v>-17.66</v>
      </c>
      <c r="L3374" s="14" t="n">
        <f aca="false">G3374-H3374</f>
        <v>-23.16</v>
      </c>
    </row>
    <row r="3375" customFormat="false" ht="15" hidden="false" customHeight="false" outlineLevel="0" collapsed="false">
      <c r="A3375" s="2" t="s">
        <v>174</v>
      </c>
      <c r="B3375" s="2" t="s">
        <v>174</v>
      </c>
      <c r="C3375" s="2" t="s">
        <v>48</v>
      </c>
      <c r="D3375" s="2" t="s">
        <v>12</v>
      </c>
      <c r="E3375" s="2" t="s">
        <v>74</v>
      </c>
      <c r="F3375" s="2" t="s">
        <v>977</v>
      </c>
      <c r="G3375" s="14" t="n">
        <v>12.5</v>
      </c>
      <c r="H3375" s="14" t="n">
        <v>31.99</v>
      </c>
      <c r="I3375" s="14" t="n">
        <v>12.5</v>
      </c>
      <c r="J3375" s="23" t="n">
        <f aca="false">IF(AND(E3375="Priority",ISNUMBER('Cost model'!N171)),'Cost model'!N171,'Cost model'!M171)</f>
        <v>40</v>
      </c>
      <c r="K3375" s="14" t="n">
        <f aca="false">J3375-H3375</f>
        <v>8.01</v>
      </c>
      <c r="L3375" s="14" t="n">
        <f aca="false">G3375-H3375</f>
        <v>-19.49</v>
      </c>
    </row>
    <row r="3376" customFormat="false" ht="15" hidden="false" customHeight="false" outlineLevel="0" collapsed="false">
      <c r="A3376" s="2" t="s">
        <v>142</v>
      </c>
      <c r="B3376" s="2" t="s">
        <v>124</v>
      </c>
      <c r="C3376" s="2" t="s">
        <v>48</v>
      </c>
      <c r="D3376" s="2" t="s">
        <v>10</v>
      </c>
      <c r="E3376" s="2" t="s">
        <v>83</v>
      </c>
      <c r="F3376" s="2" t="s">
        <v>976</v>
      </c>
      <c r="G3376" s="14" t="n">
        <v>19.5</v>
      </c>
      <c r="H3376" s="14" t="n">
        <v>50.85</v>
      </c>
      <c r="I3376" s="14" t="n">
        <v>19.5</v>
      </c>
      <c r="J3376" s="23" t="n">
        <f aca="false">IF(AND(E3376="Priority",ISNUMBER('Cost model'!N663)),'Cost model'!N663,'Cost model'!M663)</f>
        <v>25.5</v>
      </c>
      <c r="K3376" s="14" t="n">
        <f aca="false">J3376-H3376</f>
        <v>-25.35</v>
      </c>
      <c r="L3376" s="14" t="n">
        <f aca="false">G3376-H3376</f>
        <v>-31.35</v>
      </c>
    </row>
    <row r="3377" customFormat="false" ht="15" hidden="false" customHeight="false" outlineLevel="0" collapsed="false">
      <c r="A3377" s="2" t="s">
        <v>342</v>
      </c>
      <c r="B3377" s="2" t="s">
        <v>158</v>
      </c>
      <c r="C3377" s="2" t="s">
        <v>49</v>
      </c>
      <c r="D3377" s="2" t="s">
        <v>12</v>
      </c>
      <c r="E3377" s="2" t="s">
        <v>74</v>
      </c>
      <c r="F3377" s="2" t="s">
        <v>976</v>
      </c>
      <c r="G3377" s="14" t="n">
        <v>24.5</v>
      </c>
      <c r="H3377" s="14" t="n">
        <v>48.98</v>
      </c>
      <c r="I3377" s="14" t="n">
        <v>24.5</v>
      </c>
      <c r="J3377" s="23" t="n">
        <f aca="false">IF(AND(E3377="Priority",ISNUMBER('Cost model'!N217)),'Cost model'!N217,'Cost model'!M217)</f>
        <v>70</v>
      </c>
      <c r="K3377" s="14" t="n">
        <f aca="false">J3377-H3377</f>
        <v>21.02</v>
      </c>
      <c r="L3377" s="14" t="n">
        <f aca="false">G3377-H3377</f>
        <v>-24.48</v>
      </c>
    </row>
    <row r="3378" customFormat="false" ht="15" hidden="false" customHeight="false" outlineLevel="0" collapsed="false">
      <c r="A3378" s="2" t="s">
        <v>124</v>
      </c>
      <c r="B3378" s="2" t="s">
        <v>124</v>
      </c>
      <c r="C3378" s="2" t="s">
        <v>48</v>
      </c>
      <c r="D3378" s="2" t="s">
        <v>14</v>
      </c>
      <c r="E3378" s="2" t="s">
        <v>74</v>
      </c>
      <c r="F3378" s="2" t="s">
        <v>977</v>
      </c>
      <c r="G3378" s="14" t="n">
        <v>24.5</v>
      </c>
      <c r="H3378" s="14" t="n">
        <v>110.31</v>
      </c>
      <c r="I3378" s="14" t="n">
        <v>45</v>
      </c>
      <c r="J3378" s="23" t="n">
        <f aca="false">IF(AND(E3378="Priority",ISNUMBER('Cost model'!N327)),'Cost model'!N327,'Cost model'!M327)</f>
        <v>130</v>
      </c>
      <c r="K3378" s="14" t="n">
        <f aca="false">J3378-H3378</f>
        <v>19.69</v>
      </c>
      <c r="L3378" s="14" t="n">
        <f aca="false">G3378-H3378</f>
        <v>-85.81</v>
      </c>
    </row>
    <row r="3379" customFormat="false" ht="15" hidden="false" customHeight="false" outlineLevel="0" collapsed="false">
      <c r="A3379" s="2" t="s">
        <v>174</v>
      </c>
      <c r="B3379" s="2" t="s">
        <v>174</v>
      </c>
      <c r="C3379" s="2" t="s">
        <v>48</v>
      </c>
      <c r="D3379" s="2" t="s">
        <v>12</v>
      </c>
      <c r="E3379" s="2" t="s">
        <v>74</v>
      </c>
      <c r="F3379" s="2" t="s">
        <v>977</v>
      </c>
      <c r="G3379" s="14" t="n">
        <v>12.5</v>
      </c>
      <c r="H3379" s="14" t="n">
        <v>9.01</v>
      </c>
      <c r="I3379" s="14" t="n">
        <v>12.5</v>
      </c>
      <c r="J3379" s="23" t="n">
        <f aca="false">IF(AND(E3379="Priority",ISNUMBER('Cost model'!N171)),'Cost model'!N171,'Cost model'!M171)</f>
        <v>40</v>
      </c>
      <c r="K3379" s="14" t="n">
        <f aca="false">J3379-H3379</f>
        <v>30.99</v>
      </c>
      <c r="L3379" s="14" t="n">
        <f aca="false">G3379-H3379</f>
        <v>3.49</v>
      </c>
    </row>
    <row r="3380" customFormat="false" ht="15" hidden="false" customHeight="false" outlineLevel="0" collapsed="false">
      <c r="A3380" s="2" t="s">
        <v>221</v>
      </c>
      <c r="B3380" s="2" t="s">
        <v>221</v>
      </c>
      <c r="C3380" s="2" t="s">
        <v>47</v>
      </c>
      <c r="D3380" s="2" t="s">
        <v>10</v>
      </c>
      <c r="E3380" s="2" t="s">
        <v>74</v>
      </c>
      <c r="F3380" s="2" t="s">
        <v>977</v>
      </c>
      <c r="G3380" s="14" t="n">
        <v>9.5</v>
      </c>
      <c r="H3380" s="14" t="n">
        <v>5.83</v>
      </c>
      <c r="I3380" s="14" t="n">
        <v>9.5</v>
      </c>
      <c r="J3380" s="23" t="n">
        <f aca="false">IF(AND(E3380="Priority",ISNUMBER('Cost model'!N737)),'Cost model'!N737,'Cost model'!M737)</f>
        <v>8.5</v>
      </c>
      <c r="K3380" s="14" t="n">
        <f aca="false">J3380-H3380</f>
        <v>2.67</v>
      </c>
      <c r="L3380" s="14" t="n">
        <f aca="false">G3380-H3380</f>
        <v>3.67</v>
      </c>
    </row>
    <row r="3381" customFormat="false" ht="15" hidden="false" customHeight="false" outlineLevel="0" collapsed="false">
      <c r="A3381" s="2" t="s">
        <v>158</v>
      </c>
      <c r="B3381" s="2" t="s">
        <v>158</v>
      </c>
      <c r="C3381" s="2" t="s">
        <v>47</v>
      </c>
      <c r="D3381" s="2" t="s">
        <v>10</v>
      </c>
      <c r="E3381" s="2" t="s">
        <v>83</v>
      </c>
      <c r="F3381" s="2" t="s">
        <v>977</v>
      </c>
      <c r="G3381" s="14" t="n">
        <v>14.5</v>
      </c>
      <c r="H3381" s="14" t="n">
        <v>22.84</v>
      </c>
      <c r="I3381" s="14" t="n">
        <v>14.5</v>
      </c>
      <c r="J3381" s="23" t="n">
        <f aca="false">IF(AND(E3381="Priority",ISNUMBER('Cost model'!N422)),'Cost model'!N422,'Cost model'!M422)</f>
        <v>13.5</v>
      </c>
      <c r="K3381" s="14" t="n">
        <f aca="false">J3381-H3381</f>
        <v>-9.34</v>
      </c>
      <c r="L3381" s="14" t="n">
        <f aca="false">G3381-H3381</f>
        <v>-8.34</v>
      </c>
    </row>
    <row r="3382" customFormat="false" ht="15" hidden="false" customHeight="false" outlineLevel="0" collapsed="false">
      <c r="A3382" s="2" t="s">
        <v>221</v>
      </c>
      <c r="B3382" s="2" t="s">
        <v>158</v>
      </c>
      <c r="C3382" s="2" t="s">
        <v>47</v>
      </c>
      <c r="D3382" s="2" t="s">
        <v>10</v>
      </c>
      <c r="E3382" s="2" t="s">
        <v>83</v>
      </c>
      <c r="F3382" s="2" t="s">
        <v>976</v>
      </c>
      <c r="G3382" s="14" t="n">
        <v>19.5</v>
      </c>
      <c r="H3382" s="14" t="n">
        <v>20.13</v>
      </c>
      <c r="I3382" s="14" t="n">
        <v>19.5</v>
      </c>
      <c r="J3382" s="23" t="n">
        <f aca="false">IF(AND(E3382="Priority",ISNUMBER('Cost model'!N752)),'Cost model'!N752,'Cost model'!M752)</f>
        <v>17.5</v>
      </c>
      <c r="K3382" s="14" t="n">
        <f aca="false">J3382-H3382</f>
        <v>-2.63</v>
      </c>
      <c r="L3382" s="14" t="n">
        <f aca="false">G3382-H3382</f>
        <v>-0.629999999999999</v>
      </c>
    </row>
    <row r="3383" customFormat="false" ht="15" hidden="false" customHeight="false" outlineLevel="0" collapsed="false">
      <c r="A3383" s="2" t="s">
        <v>174</v>
      </c>
      <c r="B3383" s="2" t="s">
        <v>174</v>
      </c>
      <c r="C3383" s="2" t="s">
        <v>47</v>
      </c>
      <c r="D3383" s="2" t="s">
        <v>12</v>
      </c>
      <c r="E3383" s="2" t="s">
        <v>74</v>
      </c>
      <c r="F3383" s="2" t="s">
        <v>977</v>
      </c>
      <c r="G3383" s="14" t="n">
        <v>9.5</v>
      </c>
      <c r="H3383" s="14" t="n">
        <v>28.45</v>
      </c>
      <c r="I3383" s="14" t="n">
        <v>9.5</v>
      </c>
      <c r="J3383" s="23" t="n">
        <f aca="false">IF(AND(E3383="Priority",ISNUMBER('Cost model'!N170)),'Cost model'!N170,'Cost model'!M170)</f>
        <v>25.5</v>
      </c>
      <c r="K3383" s="14" t="n">
        <f aca="false">J3383-H3383</f>
        <v>-2.95</v>
      </c>
      <c r="L3383" s="14" t="n">
        <f aca="false">G3383-H3383</f>
        <v>-18.95</v>
      </c>
    </row>
    <row r="3384" customFormat="false" ht="15" hidden="false" customHeight="false" outlineLevel="0" collapsed="false">
      <c r="A3384" s="2" t="s">
        <v>174</v>
      </c>
      <c r="B3384" s="2" t="s">
        <v>174</v>
      </c>
      <c r="C3384" s="2" t="s">
        <v>49</v>
      </c>
      <c r="D3384" s="2" t="s">
        <v>10</v>
      </c>
      <c r="E3384" s="2" t="s">
        <v>74</v>
      </c>
      <c r="F3384" s="2" t="s">
        <v>977</v>
      </c>
      <c r="G3384" s="14" t="n">
        <v>17.5</v>
      </c>
      <c r="H3384" s="14" t="n">
        <v>11.34</v>
      </c>
      <c r="I3384" s="14" t="n">
        <v>17.5</v>
      </c>
      <c r="J3384" s="23" t="n">
        <f aca="false">IF(AND(E3384="Priority",ISNUMBER('Cost model'!N169)),'Cost model'!N169,'Cost model'!M169)</f>
        <v>18.5</v>
      </c>
      <c r="K3384" s="14" t="n">
        <f aca="false">J3384-H3384</f>
        <v>7.16</v>
      </c>
      <c r="L3384" s="14" t="n">
        <f aca="false">G3384-H3384</f>
        <v>6.16</v>
      </c>
    </row>
    <row r="3385" customFormat="false" ht="15" hidden="false" customHeight="false" outlineLevel="0" collapsed="false">
      <c r="A3385" s="2" t="s">
        <v>124</v>
      </c>
      <c r="B3385" s="2" t="s">
        <v>124</v>
      </c>
      <c r="C3385" s="2" t="s">
        <v>48</v>
      </c>
      <c r="D3385" s="2" t="s">
        <v>12</v>
      </c>
      <c r="E3385" s="2" t="s">
        <v>74</v>
      </c>
      <c r="F3385" s="2" t="s">
        <v>977</v>
      </c>
      <c r="G3385" s="14" t="n">
        <v>17.5</v>
      </c>
      <c r="H3385" s="14" t="n">
        <v>11.61</v>
      </c>
      <c r="I3385" s="14" t="n">
        <v>12.5</v>
      </c>
      <c r="J3385" s="23" t="n">
        <f aca="false">IF(AND(E3385="Priority",ISNUMBER('Cost model'!N321)),'Cost model'!N321,'Cost model'!M321)</f>
        <v>40</v>
      </c>
      <c r="K3385" s="14" t="n">
        <f aca="false">J3385-H3385</f>
        <v>28.39</v>
      </c>
      <c r="L3385" s="14" t="n">
        <f aca="false">G3385-H3385</f>
        <v>5.89</v>
      </c>
    </row>
    <row r="3386" customFormat="false" ht="15" hidden="false" customHeight="false" outlineLevel="0" collapsed="false">
      <c r="A3386" s="2" t="s">
        <v>142</v>
      </c>
      <c r="B3386" s="2" t="s">
        <v>142</v>
      </c>
      <c r="C3386" s="2" t="s">
        <v>48</v>
      </c>
      <c r="D3386" s="2" t="s">
        <v>14</v>
      </c>
      <c r="E3386" s="2" t="s">
        <v>74</v>
      </c>
      <c r="F3386" s="2" t="s">
        <v>977</v>
      </c>
      <c r="G3386" s="14" t="n">
        <v>45</v>
      </c>
      <c r="H3386" s="14" t="n">
        <v>173.73</v>
      </c>
      <c r="I3386" s="14" t="n">
        <v>45</v>
      </c>
      <c r="J3386" s="23" t="n">
        <f aca="false">IF(AND(E3386="Priority",ISNUMBER('Cost model'!N642)),'Cost model'!N642,'Cost model'!M642)</f>
        <v>90</v>
      </c>
      <c r="K3386" s="14" t="n">
        <f aca="false">J3386-H3386</f>
        <v>-83.73</v>
      </c>
      <c r="L3386" s="14" t="n">
        <f aca="false">G3386-H3386</f>
        <v>-128.73</v>
      </c>
    </row>
    <row r="3387" customFormat="false" ht="15" hidden="false" customHeight="false" outlineLevel="0" collapsed="false">
      <c r="A3387" s="2" t="s">
        <v>124</v>
      </c>
      <c r="B3387" s="2" t="s">
        <v>124</v>
      </c>
      <c r="C3387" s="2" t="s">
        <v>49</v>
      </c>
      <c r="D3387" s="2" t="s">
        <v>10</v>
      </c>
      <c r="E3387" s="2" t="s">
        <v>74</v>
      </c>
      <c r="F3387" s="2" t="s">
        <v>977</v>
      </c>
      <c r="G3387" s="14" t="n">
        <v>9.5</v>
      </c>
      <c r="H3387" s="14" t="n">
        <v>10.69</v>
      </c>
      <c r="I3387" s="14" t="n">
        <v>17.5</v>
      </c>
      <c r="J3387" s="23" t="n">
        <f aca="false">IF(AND(E3387="Priority",ISNUMBER('Cost model'!N319)),'Cost model'!N319,'Cost model'!M319)</f>
        <v>16.5</v>
      </c>
      <c r="K3387" s="14" t="n">
        <f aca="false">J3387-H3387</f>
        <v>5.81</v>
      </c>
      <c r="L3387" s="14" t="n">
        <f aca="false">G3387-H3387</f>
        <v>-1.19</v>
      </c>
    </row>
    <row r="3388" customFormat="false" ht="15" hidden="false" customHeight="false" outlineLevel="0" collapsed="false">
      <c r="A3388" s="2" t="s">
        <v>124</v>
      </c>
      <c r="B3388" s="2" t="s">
        <v>124</v>
      </c>
      <c r="C3388" s="2" t="s">
        <v>49</v>
      </c>
      <c r="D3388" s="2" t="s">
        <v>12</v>
      </c>
      <c r="E3388" s="2" t="s">
        <v>83</v>
      </c>
      <c r="F3388" s="2" t="s">
        <v>977</v>
      </c>
      <c r="G3388" s="14" t="n">
        <v>29.5</v>
      </c>
      <c r="H3388" s="14" t="n">
        <v>74.08</v>
      </c>
      <c r="I3388" s="14" t="n">
        <v>29.5</v>
      </c>
      <c r="J3388" s="23" t="n">
        <f aca="false">IF(AND(E3388="Priority",ISNUMBER('Cost model'!N322)),'Cost model'!N322,'Cost model'!M322)</f>
        <v>65</v>
      </c>
      <c r="K3388" s="14" t="n">
        <f aca="false">J3388-H3388</f>
        <v>-9.08</v>
      </c>
      <c r="L3388" s="14" t="n">
        <f aca="false">G3388-H3388</f>
        <v>-44.58</v>
      </c>
    </row>
    <row r="3389" customFormat="false" ht="15" hidden="false" customHeight="false" outlineLevel="0" collapsed="false">
      <c r="A3389" s="2" t="s">
        <v>205</v>
      </c>
      <c r="B3389" s="2" t="s">
        <v>158</v>
      </c>
      <c r="C3389" s="2" t="s">
        <v>48</v>
      </c>
      <c r="D3389" s="2" t="s">
        <v>10</v>
      </c>
      <c r="E3389" s="2" t="s">
        <v>74</v>
      </c>
      <c r="F3389" s="2" t="s">
        <v>976</v>
      </c>
      <c r="G3389" s="14" t="n">
        <v>14.5</v>
      </c>
      <c r="H3389" s="14" t="n">
        <v>39.34</v>
      </c>
      <c r="I3389" s="14"/>
      <c r="J3389" s="23" t="n">
        <f aca="false">IF(AND(E3389="Priority",ISNUMBER('Cost model'!N618)),'Cost model'!N618,'Cost model'!M618)</f>
        <v>16.5</v>
      </c>
      <c r="K3389" s="14" t="n">
        <f aca="false">J3389-H3389</f>
        <v>-22.84</v>
      </c>
      <c r="L3389" s="14" t="n">
        <f aca="false">G3389-H3389</f>
        <v>-24.84</v>
      </c>
    </row>
    <row r="3390" customFormat="false" ht="15" hidden="false" customHeight="false" outlineLevel="0" collapsed="false">
      <c r="A3390" s="2" t="s">
        <v>124</v>
      </c>
      <c r="B3390" s="2" t="s">
        <v>124</v>
      </c>
      <c r="C3390" s="2" t="s">
        <v>48</v>
      </c>
      <c r="D3390" s="2" t="s">
        <v>12</v>
      </c>
      <c r="E3390" s="2" t="s">
        <v>74</v>
      </c>
      <c r="F3390" s="2" t="s">
        <v>977</v>
      </c>
      <c r="G3390" s="14" t="n">
        <v>12.5</v>
      </c>
      <c r="H3390" s="14" t="n">
        <v>54.76</v>
      </c>
      <c r="I3390" s="14" t="n">
        <v>12.5</v>
      </c>
      <c r="J3390" s="23" t="n">
        <f aca="false">IF(AND(E3390="Priority",ISNUMBER('Cost model'!N321)),'Cost model'!N321,'Cost model'!M321)</f>
        <v>40</v>
      </c>
      <c r="K3390" s="14" t="n">
        <f aca="false">J3390-H3390</f>
        <v>-14.76</v>
      </c>
      <c r="L3390" s="14" t="n">
        <f aca="false">G3390-H3390</f>
        <v>-42.26</v>
      </c>
    </row>
    <row r="3391" customFormat="false" ht="15" hidden="false" customHeight="false" outlineLevel="0" collapsed="false">
      <c r="A3391" s="2" t="s">
        <v>174</v>
      </c>
      <c r="B3391" s="2" t="s">
        <v>174</v>
      </c>
      <c r="C3391" s="2" t="s">
        <v>47</v>
      </c>
      <c r="D3391" s="2" t="s">
        <v>10</v>
      </c>
      <c r="E3391" s="2" t="s">
        <v>74</v>
      </c>
      <c r="F3391" s="2" t="s">
        <v>977</v>
      </c>
      <c r="G3391" s="14" t="n">
        <v>9.5</v>
      </c>
      <c r="H3391" s="14" t="n">
        <v>7.21</v>
      </c>
      <c r="I3391" s="14" t="n">
        <v>9.5</v>
      </c>
      <c r="J3391" s="23" t="n">
        <f aca="false">IF(AND(E3391="Priority",ISNUMBER('Cost model'!N167)),'Cost model'!N167,'Cost model'!M167)</f>
        <v>8.5</v>
      </c>
      <c r="K3391" s="14" t="n">
        <f aca="false">J3391-H3391</f>
        <v>1.29</v>
      </c>
      <c r="L3391" s="14" t="n">
        <f aca="false">G3391-H3391</f>
        <v>2.29</v>
      </c>
    </row>
    <row r="3392" customFormat="false" ht="15" hidden="false" customHeight="false" outlineLevel="0" collapsed="false">
      <c r="A3392" s="2" t="s">
        <v>174</v>
      </c>
      <c r="B3392" s="2" t="s">
        <v>174</v>
      </c>
      <c r="C3392" s="2" t="s">
        <v>47</v>
      </c>
      <c r="D3392" s="2" t="s">
        <v>12</v>
      </c>
      <c r="E3392" s="2" t="s">
        <v>74</v>
      </c>
      <c r="F3392" s="2" t="s">
        <v>977</v>
      </c>
      <c r="G3392" s="14" t="n">
        <v>9.5</v>
      </c>
      <c r="H3392" s="14" t="n">
        <v>27.86</v>
      </c>
      <c r="I3392" s="14" t="n">
        <v>9.5</v>
      </c>
      <c r="J3392" s="23" t="n">
        <f aca="false">IF(AND(E3392="Priority",ISNUMBER('Cost model'!N170)),'Cost model'!N170,'Cost model'!M170)</f>
        <v>25.5</v>
      </c>
      <c r="K3392" s="14" t="n">
        <f aca="false">J3392-H3392</f>
        <v>-2.36</v>
      </c>
      <c r="L3392" s="14" t="n">
        <f aca="false">G3392-H3392</f>
        <v>-18.36</v>
      </c>
    </row>
    <row r="3393" customFormat="false" ht="15" hidden="false" customHeight="false" outlineLevel="0" collapsed="false">
      <c r="A3393" s="2" t="s">
        <v>174</v>
      </c>
      <c r="B3393" s="2" t="s">
        <v>174</v>
      </c>
      <c r="C3393" s="2" t="s">
        <v>48</v>
      </c>
      <c r="D3393" s="2" t="s">
        <v>10</v>
      </c>
      <c r="E3393" s="2" t="s">
        <v>74</v>
      </c>
      <c r="F3393" s="2" t="s">
        <v>977</v>
      </c>
      <c r="G3393" s="14" t="n">
        <v>12.5</v>
      </c>
      <c r="H3393" s="14" t="n">
        <v>11.34</v>
      </c>
      <c r="I3393" s="14" t="n">
        <v>12.5</v>
      </c>
      <c r="J3393" s="23" t="n">
        <f aca="false">IF(AND(E3393="Priority",ISNUMBER('Cost model'!N168)),'Cost model'!N168,'Cost model'!M168)</f>
        <v>13.5</v>
      </c>
      <c r="K3393" s="14" t="n">
        <f aca="false">J3393-H3393</f>
        <v>2.16</v>
      </c>
      <c r="L3393" s="14" t="n">
        <f aca="false">G3393-H3393</f>
        <v>1.16</v>
      </c>
    </row>
    <row r="3394" customFormat="false" ht="15" hidden="false" customHeight="false" outlineLevel="0" collapsed="false">
      <c r="A3394" s="2" t="s">
        <v>124</v>
      </c>
      <c r="B3394" s="2" t="s">
        <v>124</v>
      </c>
      <c r="C3394" s="2" t="s">
        <v>49</v>
      </c>
      <c r="D3394" s="2" t="s">
        <v>13</v>
      </c>
      <c r="E3394" s="2" t="s">
        <v>74</v>
      </c>
      <c r="F3394" s="2" t="s">
        <v>977</v>
      </c>
      <c r="G3394" s="14" t="n">
        <v>17.5</v>
      </c>
      <c r="H3394" s="14" t="n">
        <v>42.17</v>
      </c>
      <c r="I3394" s="14" t="n">
        <v>50</v>
      </c>
      <c r="J3394" s="23" t="n">
        <f aca="false">IF(AND(E3394="Priority",ISNUMBER('Cost model'!N325)),'Cost model'!N325,'Cost model'!M325)</f>
        <v>110</v>
      </c>
      <c r="K3394" s="14" t="n">
        <f aca="false">J3394-H3394</f>
        <v>67.83</v>
      </c>
      <c r="L3394" s="14" t="n">
        <f aca="false">G3394-H3394</f>
        <v>-24.67</v>
      </c>
    </row>
    <row r="3395" customFormat="false" ht="15" hidden="false" customHeight="false" outlineLevel="0" collapsed="false">
      <c r="A3395" s="2" t="s">
        <v>221</v>
      </c>
      <c r="B3395" s="2" t="s">
        <v>221</v>
      </c>
      <c r="C3395" s="2" t="s">
        <v>49</v>
      </c>
      <c r="D3395" s="2" t="s">
        <v>12</v>
      </c>
      <c r="E3395" s="2" t="s">
        <v>74</v>
      </c>
      <c r="F3395" s="2" t="s">
        <v>977</v>
      </c>
      <c r="G3395" s="14" t="n">
        <v>19.5</v>
      </c>
      <c r="H3395" s="14" t="n">
        <v>39.34</v>
      </c>
      <c r="I3395" s="14" t="n">
        <v>19.5</v>
      </c>
      <c r="J3395" s="23" t="n">
        <f aca="false">IF(AND(E3395="Priority",ISNUMBER('Cost model'!N742)),'Cost model'!N742,'Cost model'!M742)</f>
        <v>60</v>
      </c>
      <c r="K3395" s="14" t="n">
        <f aca="false">J3395-H3395</f>
        <v>20.66</v>
      </c>
      <c r="L3395" s="14" t="n">
        <f aca="false">G3395-H3395</f>
        <v>-19.84</v>
      </c>
    </row>
    <row r="3396" customFormat="false" ht="15" hidden="false" customHeight="false" outlineLevel="0" collapsed="false">
      <c r="A3396" s="2" t="s">
        <v>174</v>
      </c>
      <c r="B3396" s="2" t="s">
        <v>158</v>
      </c>
      <c r="C3396" s="2" t="s">
        <v>49</v>
      </c>
      <c r="D3396" s="2" t="s">
        <v>12</v>
      </c>
      <c r="E3396" s="2" t="s">
        <v>74</v>
      </c>
      <c r="F3396" s="2" t="s">
        <v>976</v>
      </c>
      <c r="G3396" s="14" t="n">
        <v>19.5</v>
      </c>
      <c r="H3396" s="14" t="n">
        <v>43.12</v>
      </c>
      <c r="I3396" s="14" t="n">
        <v>19.5</v>
      </c>
      <c r="J3396" s="23" t="n">
        <f aca="false">IF(AND(E3396="Priority",ISNUMBER('Cost model'!N142)),'Cost model'!N142,'Cost model'!M142)</f>
        <v>55</v>
      </c>
      <c r="K3396" s="14" t="n">
        <f aca="false">J3396-H3396</f>
        <v>11.88</v>
      </c>
      <c r="L3396" s="14" t="n">
        <f aca="false">G3396-H3396</f>
        <v>-23.62</v>
      </c>
    </row>
    <row r="3397" customFormat="false" ht="15" hidden="false" customHeight="false" outlineLevel="0" collapsed="false">
      <c r="A3397" s="2" t="s">
        <v>174</v>
      </c>
      <c r="B3397" s="2" t="s">
        <v>174</v>
      </c>
      <c r="C3397" s="2" t="s">
        <v>47</v>
      </c>
      <c r="D3397" s="2" t="s">
        <v>12</v>
      </c>
      <c r="E3397" s="2" t="s">
        <v>74</v>
      </c>
      <c r="F3397" s="2" t="s">
        <v>977</v>
      </c>
      <c r="G3397" s="14" t="n">
        <v>9.5</v>
      </c>
      <c r="H3397" s="14" t="n">
        <v>24.5</v>
      </c>
      <c r="I3397" s="14" t="n">
        <v>9.5</v>
      </c>
      <c r="J3397" s="23" t="n">
        <f aca="false">IF(AND(E3397="Priority",ISNUMBER('Cost model'!N170)),'Cost model'!N170,'Cost model'!M170)</f>
        <v>25.5</v>
      </c>
      <c r="K3397" s="14" t="n">
        <f aca="false">J3397-H3397</f>
        <v>1</v>
      </c>
      <c r="L3397" s="14" t="n">
        <f aca="false">G3397-H3397</f>
        <v>-15</v>
      </c>
    </row>
    <row r="3398" customFormat="false" ht="15" hidden="false" customHeight="false" outlineLevel="0" collapsed="false">
      <c r="A3398" s="2" t="s">
        <v>174</v>
      </c>
      <c r="B3398" s="2" t="s">
        <v>174</v>
      </c>
      <c r="C3398" s="2" t="s">
        <v>49</v>
      </c>
      <c r="D3398" s="2" t="s">
        <v>12</v>
      </c>
      <c r="E3398" s="2" t="s">
        <v>74</v>
      </c>
      <c r="F3398" s="2" t="s">
        <v>977</v>
      </c>
      <c r="G3398" s="14" t="n">
        <v>19.5</v>
      </c>
      <c r="H3398" s="14" t="n">
        <v>46.01</v>
      </c>
      <c r="I3398" s="14" t="n">
        <v>19.5</v>
      </c>
      <c r="J3398" s="23" t="n">
        <f aca="false">IF(AND(E3398="Priority",ISNUMBER('Cost model'!N172)),'Cost model'!N172,'Cost model'!M172)</f>
        <v>45</v>
      </c>
      <c r="K3398" s="14" t="n">
        <f aca="false">J3398-H3398</f>
        <v>-1.01</v>
      </c>
      <c r="L3398" s="14" t="n">
        <f aca="false">G3398-H3398</f>
        <v>-26.51</v>
      </c>
    </row>
    <row r="3399" customFormat="false" ht="15" hidden="false" customHeight="false" outlineLevel="0" collapsed="false">
      <c r="A3399" s="2" t="s">
        <v>124</v>
      </c>
      <c r="B3399" s="2" t="s">
        <v>124</v>
      </c>
      <c r="C3399" s="2" t="s">
        <v>48</v>
      </c>
      <c r="D3399" s="2" t="s">
        <v>10</v>
      </c>
      <c r="E3399" s="2" t="s">
        <v>74</v>
      </c>
      <c r="F3399" s="2" t="s">
        <v>977</v>
      </c>
      <c r="G3399" s="14" t="n">
        <v>12.5</v>
      </c>
      <c r="H3399" s="14" t="n">
        <v>41</v>
      </c>
      <c r="I3399" s="14" t="n">
        <v>12.5</v>
      </c>
      <c r="J3399" s="23" t="n">
        <f aca="false">IF(AND(E3399="Priority",ISNUMBER('Cost model'!N318)),'Cost model'!N318,'Cost model'!M318)</f>
        <v>14.5</v>
      </c>
      <c r="K3399" s="14" t="n">
        <f aca="false">J3399-H3399</f>
        <v>-26.5</v>
      </c>
      <c r="L3399" s="14" t="n">
        <f aca="false">G3399-H3399</f>
        <v>-28.5</v>
      </c>
    </row>
    <row r="3400" customFormat="false" ht="15" hidden="false" customHeight="false" outlineLevel="0" collapsed="false">
      <c r="A3400" s="2" t="s">
        <v>174</v>
      </c>
      <c r="B3400" s="2" t="s">
        <v>174</v>
      </c>
      <c r="C3400" s="2" t="s">
        <v>49</v>
      </c>
      <c r="D3400" s="2" t="s">
        <v>12</v>
      </c>
      <c r="E3400" s="2" t="s">
        <v>74</v>
      </c>
      <c r="F3400" s="2" t="s">
        <v>977</v>
      </c>
      <c r="G3400" s="14" t="n">
        <v>19.5</v>
      </c>
      <c r="H3400" s="14" t="n">
        <v>44.8</v>
      </c>
      <c r="I3400" s="14" t="n">
        <v>19.5</v>
      </c>
      <c r="J3400" s="23" t="n">
        <f aca="false">IF(AND(E3400="Priority",ISNUMBER('Cost model'!N172)),'Cost model'!N172,'Cost model'!M172)</f>
        <v>45</v>
      </c>
      <c r="K3400" s="14" t="n">
        <f aca="false">J3400-H3400</f>
        <v>0.200000000000003</v>
      </c>
      <c r="L3400" s="14" t="n">
        <f aca="false">G3400-H3400</f>
        <v>-25.3</v>
      </c>
    </row>
    <row r="3401" customFormat="false" ht="15" hidden="false" customHeight="false" outlineLevel="0" collapsed="false">
      <c r="A3401" s="2" t="s">
        <v>174</v>
      </c>
      <c r="B3401" s="2" t="s">
        <v>174</v>
      </c>
      <c r="C3401" s="2" t="s">
        <v>48</v>
      </c>
      <c r="D3401" s="2" t="s">
        <v>10</v>
      </c>
      <c r="E3401" s="2" t="s">
        <v>83</v>
      </c>
      <c r="F3401" s="2" t="s">
        <v>977</v>
      </c>
      <c r="G3401" s="14" t="n">
        <v>17.5</v>
      </c>
      <c r="H3401" s="14" t="n">
        <v>10.39</v>
      </c>
      <c r="I3401" s="14" t="n">
        <v>17.5</v>
      </c>
      <c r="J3401" s="23" t="n">
        <f aca="false">IF(AND(E3401="Priority",ISNUMBER('Cost model'!N168)),'Cost model'!N168,'Cost model'!M168)</f>
        <v>18.5</v>
      </c>
      <c r="K3401" s="14" t="n">
        <f aca="false">J3401-H3401</f>
        <v>8.11</v>
      </c>
      <c r="L3401" s="14" t="n">
        <f aca="false">G3401-H3401</f>
        <v>7.11</v>
      </c>
    </row>
    <row r="3402" customFormat="false" ht="15" hidden="false" customHeight="false" outlineLevel="0" collapsed="false">
      <c r="A3402" s="2" t="s">
        <v>174</v>
      </c>
      <c r="B3402" s="2" t="s">
        <v>174</v>
      </c>
      <c r="C3402" s="2" t="s">
        <v>49</v>
      </c>
      <c r="D3402" s="2" t="s">
        <v>12</v>
      </c>
      <c r="E3402" s="2" t="s">
        <v>74</v>
      </c>
      <c r="F3402" s="2" t="s">
        <v>977</v>
      </c>
      <c r="G3402" s="14" t="n">
        <v>17.5</v>
      </c>
      <c r="H3402" s="14" t="n">
        <v>27.82</v>
      </c>
      <c r="I3402" s="14" t="n">
        <v>19.5</v>
      </c>
      <c r="J3402" s="23" t="n">
        <f aca="false">IF(AND(E3402="Priority",ISNUMBER('Cost model'!N172)),'Cost model'!N172,'Cost model'!M172)</f>
        <v>45</v>
      </c>
      <c r="K3402" s="14" t="n">
        <f aca="false">J3402-H3402</f>
        <v>17.18</v>
      </c>
      <c r="L3402" s="14" t="n">
        <f aca="false">G3402-H3402</f>
        <v>-10.32</v>
      </c>
    </row>
    <row r="3403" customFormat="false" ht="15" hidden="false" customHeight="false" outlineLevel="0" collapsed="false">
      <c r="A3403" s="2" t="s">
        <v>124</v>
      </c>
      <c r="B3403" s="2" t="s">
        <v>124</v>
      </c>
      <c r="C3403" s="2" t="s">
        <v>48</v>
      </c>
      <c r="D3403" s="2" t="s">
        <v>10</v>
      </c>
      <c r="E3403" s="2" t="s">
        <v>74</v>
      </c>
      <c r="F3403" s="2" t="s">
        <v>977</v>
      </c>
      <c r="G3403" s="14" t="n">
        <v>12.5</v>
      </c>
      <c r="H3403" s="14" t="n">
        <v>20.13</v>
      </c>
      <c r="I3403" s="14" t="n">
        <v>12.5</v>
      </c>
      <c r="J3403" s="23" t="n">
        <f aca="false">IF(AND(E3403="Priority",ISNUMBER('Cost model'!N318)),'Cost model'!N318,'Cost model'!M318)</f>
        <v>14.5</v>
      </c>
      <c r="K3403" s="14" t="n">
        <f aca="false">J3403-H3403</f>
        <v>-5.63</v>
      </c>
      <c r="L3403" s="14" t="n">
        <f aca="false">G3403-H3403</f>
        <v>-7.63</v>
      </c>
    </row>
    <row r="3404" customFormat="false" ht="15" hidden="false" customHeight="false" outlineLevel="0" collapsed="false">
      <c r="A3404" s="2" t="s">
        <v>174</v>
      </c>
      <c r="B3404" s="2" t="s">
        <v>174</v>
      </c>
      <c r="C3404" s="2" t="s">
        <v>48</v>
      </c>
      <c r="D3404" s="2" t="s">
        <v>10</v>
      </c>
      <c r="E3404" s="2" t="s">
        <v>74</v>
      </c>
      <c r="F3404" s="2" t="s">
        <v>977</v>
      </c>
      <c r="G3404" s="14" t="n">
        <v>12.5</v>
      </c>
      <c r="H3404" s="14" t="n">
        <v>10.39</v>
      </c>
      <c r="I3404" s="14" t="n">
        <v>12.5</v>
      </c>
      <c r="J3404" s="23" t="n">
        <f aca="false">IF(AND(E3404="Priority",ISNUMBER('Cost model'!N168)),'Cost model'!N168,'Cost model'!M168)</f>
        <v>13.5</v>
      </c>
      <c r="K3404" s="14" t="n">
        <f aca="false">J3404-H3404</f>
        <v>3.11</v>
      </c>
      <c r="L3404" s="14" t="n">
        <f aca="false">G3404-H3404</f>
        <v>2.11</v>
      </c>
    </row>
    <row r="3405" customFormat="false" ht="15" hidden="false" customHeight="false" outlineLevel="0" collapsed="false">
      <c r="A3405" s="2" t="s">
        <v>124</v>
      </c>
      <c r="B3405" s="2" t="s">
        <v>124</v>
      </c>
      <c r="C3405" s="2" t="s">
        <v>48</v>
      </c>
      <c r="D3405" s="2" t="s">
        <v>10</v>
      </c>
      <c r="E3405" s="2" t="s">
        <v>74</v>
      </c>
      <c r="F3405" s="2" t="s">
        <v>977</v>
      </c>
      <c r="G3405" s="14" t="n">
        <v>12.5</v>
      </c>
      <c r="H3405" s="14" t="n">
        <v>22.84</v>
      </c>
      <c r="I3405" s="14" t="n">
        <v>12.5</v>
      </c>
      <c r="J3405" s="23" t="n">
        <f aca="false">IF(AND(E3405="Priority",ISNUMBER('Cost model'!N318)),'Cost model'!N318,'Cost model'!M318)</f>
        <v>14.5</v>
      </c>
      <c r="K3405" s="14" t="n">
        <f aca="false">J3405-H3405</f>
        <v>-8.34</v>
      </c>
      <c r="L3405" s="14" t="n">
        <f aca="false">G3405-H3405</f>
        <v>-10.34</v>
      </c>
    </row>
    <row r="3406" customFormat="false" ht="15" hidden="false" customHeight="false" outlineLevel="0" collapsed="false">
      <c r="A3406" s="2" t="s">
        <v>142</v>
      </c>
      <c r="B3406" s="2" t="s">
        <v>124</v>
      </c>
      <c r="C3406" s="2" t="s">
        <v>47</v>
      </c>
      <c r="D3406" s="2" t="s">
        <v>10</v>
      </c>
      <c r="E3406" s="2" t="s">
        <v>74</v>
      </c>
      <c r="F3406" s="2" t="s">
        <v>976</v>
      </c>
      <c r="G3406" s="14" t="n">
        <v>14.5</v>
      </c>
      <c r="H3406" s="14" t="n">
        <v>10.93</v>
      </c>
      <c r="I3406" s="14" t="n">
        <v>14.5</v>
      </c>
      <c r="J3406" s="23" t="n">
        <f aca="false">IF(AND(E3406="Priority",ISNUMBER('Cost model'!N662)),'Cost model'!N662,'Cost model'!M662)</f>
        <v>13.5</v>
      </c>
      <c r="K3406" s="14" t="n">
        <f aca="false">J3406-H3406</f>
        <v>2.57</v>
      </c>
      <c r="L3406" s="14" t="n">
        <f aca="false">G3406-H3406</f>
        <v>3.57</v>
      </c>
    </row>
    <row r="3407" customFormat="false" ht="15" hidden="false" customHeight="false" outlineLevel="0" collapsed="false">
      <c r="A3407" s="2" t="s">
        <v>124</v>
      </c>
      <c r="B3407" s="2" t="s">
        <v>174</v>
      </c>
      <c r="C3407" s="2" t="s">
        <v>49</v>
      </c>
      <c r="D3407" s="2" t="s">
        <v>12</v>
      </c>
      <c r="E3407" s="2" t="s">
        <v>74</v>
      </c>
      <c r="F3407" s="2" t="s">
        <v>976</v>
      </c>
      <c r="G3407" s="14" t="n">
        <v>19.5</v>
      </c>
      <c r="H3407" s="14" t="n">
        <v>48.44</v>
      </c>
      <c r="I3407" s="14" t="n">
        <v>19.5</v>
      </c>
      <c r="J3407" s="23" t="n">
        <f aca="false">IF(AND(E3407="Priority",ISNUMBER('Cost model'!N367)),'Cost model'!N367,'Cost model'!M367)</f>
        <v>60</v>
      </c>
      <c r="K3407" s="14" t="n">
        <f aca="false">J3407-H3407</f>
        <v>11.56</v>
      </c>
      <c r="L3407" s="14" t="n">
        <f aca="false">G3407-H3407</f>
        <v>-28.94</v>
      </c>
    </row>
    <row r="3408" customFormat="false" ht="15" hidden="false" customHeight="false" outlineLevel="0" collapsed="false">
      <c r="A3408" s="2" t="s">
        <v>174</v>
      </c>
      <c r="B3408" s="2" t="s">
        <v>174</v>
      </c>
      <c r="C3408" s="2" t="s">
        <v>47</v>
      </c>
      <c r="D3408" s="2" t="s">
        <v>12</v>
      </c>
      <c r="E3408" s="2" t="s">
        <v>74</v>
      </c>
      <c r="F3408" s="2" t="s">
        <v>977</v>
      </c>
      <c r="G3408" s="14" t="n">
        <v>9.5</v>
      </c>
      <c r="H3408" s="14" t="n">
        <v>34.34</v>
      </c>
      <c r="I3408" s="14" t="n">
        <v>9.5</v>
      </c>
      <c r="J3408" s="23" t="n">
        <f aca="false">IF(AND(E3408="Priority",ISNUMBER('Cost model'!N170)),'Cost model'!N170,'Cost model'!M170)</f>
        <v>25.5</v>
      </c>
      <c r="K3408" s="14" t="n">
        <f aca="false">J3408-H3408</f>
        <v>-8.84</v>
      </c>
      <c r="L3408" s="14" t="n">
        <f aca="false">G3408-H3408</f>
        <v>-24.84</v>
      </c>
    </row>
    <row r="3409" customFormat="false" ht="15" hidden="false" customHeight="false" outlineLevel="0" collapsed="false">
      <c r="A3409" s="2" t="s">
        <v>124</v>
      </c>
      <c r="B3409" s="2" t="s">
        <v>124</v>
      </c>
      <c r="C3409" s="2" t="s">
        <v>49</v>
      </c>
      <c r="D3409" s="2" t="s">
        <v>12</v>
      </c>
      <c r="E3409" s="2" t="s">
        <v>83</v>
      </c>
      <c r="F3409" s="2" t="s">
        <v>977</v>
      </c>
      <c r="G3409" s="14" t="n">
        <v>29.5</v>
      </c>
      <c r="H3409" s="14" t="n">
        <v>72.3</v>
      </c>
      <c r="I3409" s="14" t="n">
        <v>29.5</v>
      </c>
      <c r="J3409" s="23" t="n">
        <f aca="false">IF(AND(E3409="Priority",ISNUMBER('Cost model'!N322)),'Cost model'!N322,'Cost model'!M322)</f>
        <v>65</v>
      </c>
      <c r="K3409" s="14" t="n">
        <f aca="false">J3409-H3409</f>
        <v>-7.3</v>
      </c>
      <c r="L3409" s="14" t="n">
        <f aca="false">G3409-H3409</f>
        <v>-42.8</v>
      </c>
    </row>
    <row r="3410" customFormat="false" ht="15" hidden="false" customHeight="false" outlineLevel="0" collapsed="false">
      <c r="A3410" s="2" t="s">
        <v>221</v>
      </c>
      <c r="B3410" s="2" t="s">
        <v>158</v>
      </c>
      <c r="C3410" s="2" t="s">
        <v>47</v>
      </c>
      <c r="D3410" s="2" t="s">
        <v>10</v>
      </c>
      <c r="E3410" s="2" t="s">
        <v>74</v>
      </c>
      <c r="F3410" s="2" t="s">
        <v>976</v>
      </c>
      <c r="G3410" s="14" t="n">
        <v>14.5</v>
      </c>
      <c r="H3410" s="14" t="n">
        <v>10.62</v>
      </c>
      <c r="I3410" s="14" t="n">
        <v>14.5</v>
      </c>
      <c r="J3410" s="23" t="n">
        <f aca="false">IF(AND(E3410="Priority",ISNUMBER('Cost model'!N752)),'Cost model'!N752,'Cost model'!M752)</f>
        <v>12.5</v>
      </c>
      <c r="K3410" s="14" t="n">
        <f aca="false">J3410-H3410</f>
        <v>1.88</v>
      </c>
      <c r="L3410" s="14" t="n">
        <f aca="false">G3410-H3410</f>
        <v>3.88</v>
      </c>
    </row>
    <row r="3411" customFormat="false" ht="15" hidden="false" customHeight="false" outlineLevel="0" collapsed="false">
      <c r="A3411" s="2" t="s">
        <v>124</v>
      </c>
      <c r="B3411" s="2" t="s">
        <v>124</v>
      </c>
      <c r="C3411" s="2" t="s">
        <v>48</v>
      </c>
      <c r="D3411" s="2" t="s">
        <v>10</v>
      </c>
      <c r="E3411" s="2" t="s">
        <v>74</v>
      </c>
      <c r="F3411" s="2" t="s">
        <v>977</v>
      </c>
      <c r="G3411" s="14" t="n">
        <v>12.5</v>
      </c>
      <c r="H3411" s="14" t="n">
        <v>22.84</v>
      </c>
      <c r="I3411" s="14" t="n">
        <v>12.5</v>
      </c>
      <c r="J3411" s="23" t="n">
        <f aca="false">IF(AND(E3411="Priority",ISNUMBER('Cost model'!N318)),'Cost model'!N318,'Cost model'!M318)</f>
        <v>14.5</v>
      </c>
      <c r="K3411" s="14" t="n">
        <f aca="false">J3411-H3411</f>
        <v>-8.34</v>
      </c>
      <c r="L3411" s="14" t="n">
        <f aca="false">G3411-H3411</f>
        <v>-10.34</v>
      </c>
    </row>
    <row r="3412" customFormat="false" ht="15" hidden="false" customHeight="false" outlineLevel="0" collapsed="false">
      <c r="A3412" s="2" t="s">
        <v>142</v>
      </c>
      <c r="B3412" s="2" t="s">
        <v>142</v>
      </c>
      <c r="C3412" s="2" t="s">
        <v>49</v>
      </c>
      <c r="D3412" s="2" t="s">
        <v>10</v>
      </c>
      <c r="E3412" s="2" t="s">
        <v>74</v>
      </c>
      <c r="F3412" s="2" t="s">
        <v>977</v>
      </c>
      <c r="G3412" s="14" t="n">
        <v>17.5</v>
      </c>
      <c r="H3412" s="14" t="n">
        <v>14.04</v>
      </c>
      <c r="I3412" s="14" t="n">
        <v>17.5</v>
      </c>
      <c r="J3412" s="23" t="n">
        <f aca="false">IF(AND(E3412="Priority",ISNUMBER('Cost model'!N634)),'Cost model'!N634,'Cost model'!M634)</f>
        <v>15.5</v>
      </c>
      <c r="K3412" s="14" t="n">
        <f aca="false">J3412-H3412</f>
        <v>1.46</v>
      </c>
      <c r="L3412" s="14" t="n">
        <f aca="false">G3412-H3412</f>
        <v>3.46</v>
      </c>
    </row>
    <row r="3413" customFormat="false" ht="15" hidden="false" customHeight="false" outlineLevel="0" collapsed="false">
      <c r="A3413" s="2" t="s">
        <v>221</v>
      </c>
      <c r="B3413" s="2" t="s">
        <v>142</v>
      </c>
      <c r="C3413" s="2" t="s">
        <v>47</v>
      </c>
      <c r="D3413" s="2" t="s">
        <v>12</v>
      </c>
      <c r="E3413" s="2" t="s">
        <v>74</v>
      </c>
      <c r="F3413" s="2" t="s">
        <v>976</v>
      </c>
      <c r="G3413" s="14" t="n">
        <v>19.5</v>
      </c>
      <c r="H3413" s="14" t="n">
        <v>56.62</v>
      </c>
      <c r="I3413" s="14" t="n">
        <v>24.5</v>
      </c>
      <c r="J3413" s="23" t="n">
        <f aca="false">IF(AND(E3413="Priority",ISNUMBER('Cost model'!N770)),'Cost model'!N770,'Cost model'!M770)</f>
        <v>55</v>
      </c>
      <c r="K3413" s="14" t="n">
        <f aca="false">J3413-H3413</f>
        <v>-1.62</v>
      </c>
      <c r="L3413" s="14" t="n">
        <f aca="false">G3413-H3413</f>
        <v>-37.12</v>
      </c>
    </row>
    <row r="3414" customFormat="false" ht="15" hidden="false" customHeight="false" outlineLevel="0" collapsed="false">
      <c r="A3414" s="2" t="s">
        <v>124</v>
      </c>
      <c r="B3414" s="2" t="s">
        <v>124</v>
      </c>
      <c r="C3414" s="2" t="s">
        <v>48</v>
      </c>
      <c r="D3414" s="2" t="s">
        <v>10</v>
      </c>
      <c r="E3414" s="2" t="s">
        <v>74</v>
      </c>
      <c r="F3414" s="2" t="s">
        <v>977</v>
      </c>
      <c r="G3414" s="14" t="n">
        <v>12.5</v>
      </c>
      <c r="H3414" s="14" t="n">
        <v>22.84</v>
      </c>
      <c r="I3414" s="14" t="n">
        <v>12.5</v>
      </c>
      <c r="J3414" s="23" t="n">
        <f aca="false">IF(AND(E3414="Priority",ISNUMBER('Cost model'!N318)),'Cost model'!N318,'Cost model'!M318)</f>
        <v>14.5</v>
      </c>
      <c r="K3414" s="14" t="n">
        <f aca="false">J3414-H3414</f>
        <v>-8.34</v>
      </c>
      <c r="L3414" s="14" t="n">
        <f aca="false">G3414-H3414</f>
        <v>-10.34</v>
      </c>
    </row>
    <row r="3415" customFormat="false" ht="15" hidden="false" customHeight="false" outlineLevel="0" collapsed="false">
      <c r="A3415" s="2" t="s">
        <v>174</v>
      </c>
      <c r="B3415" s="2" t="s">
        <v>174</v>
      </c>
      <c r="C3415" s="2" t="s">
        <v>47</v>
      </c>
      <c r="D3415" s="2" t="s">
        <v>10</v>
      </c>
      <c r="E3415" s="2" t="s">
        <v>83</v>
      </c>
      <c r="F3415" s="2" t="s">
        <v>977</v>
      </c>
      <c r="G3415" s="14" t="n">
        <v>14.5</v>
      </c>
      <c r="H3415" s="14" t="n">
        <v>6.45</v>
      </c>
      <c r="I3415" s="14" t="n">
        <v>14.5</v>
      </c>
      <c r="J3415" s="23" t="n">
        <f aca="false">IF(AND(E3415="Priority",ISNUMBER('Cost model'!N167)),'Cost model'!N167,'Cost model'!M167)</f>
        <v>13.5</v>
      </c>
      <c r="K3415" s="14" t="n">
        <f aca="false">J3415-H3415</f>
        <v>7.05</v>
      </c>
      <c r="L3415" s="14" t="n">
        <f aca="false">G3415-H3415</f>
        <v>8.05</v>
      </c>
    </row>
    <row r="3416" customFormat="false" ht="15" hidden="false" customHeight="false" outlineLevel="0" collapsed="false">
      <c r="A3416" s="2" t="s">
        <v>174</v>
      </c>
      <c r="B3416" s="2" t="s">
        <v>142</v>
      </c>
      <c r="C3416" s="2" t="s">
        <v>49</v>
      </c>
      <c r="D3416" s="2" t="s">
        <v>12</v>
      </c>
      <c r="E3416" s="2" t="s">
        <v>74</v>
      </c>
      <c r="F3416" s="2" t="s">
        <v>976</v>
      </c>
      <c r="G3416" s="14" t="n">
        <v>19.5</v>
      </c>
      <c r="H3416" s="14" t="n">
        <v>78.57</v>
      </c>
      <c r="I3416" s="14" t="n">
        <v>19.5</v>
      </c>
      <c r="J3416" s="23" t="n">
        <f aca="false">IF(AND(E3416="Priority",ISNUMBER('Cost model'!N127)),'Cost model'!N127,'Cost model'!M127)</f>
        <v>50</v>
      </c>
      <c r="K3416" s="14" t="n">
        <f aca="false">J3416-H3416</f>
        <v>-28.57</v>
      </c>
      <c r="L3416" s="14" t="n">
        <f aca="false">G3416-H3416</f>
        <v>-59.07</v>
      </c>
    </row>
    <row r="3417" customFormat="false" ht="15" hidden="false" customHeight="false" outlineLevel="0" collapsed="false">
      <c r="A3417" s="2" t="s">
        <v>124</v>
      </c>
      <c r="B3417" s="2" t="s">
        <v>124</v>
      </c>
      <c r="C3417" s="2" t="s">
        <v>49</v>
      </c>
      <c r="D3417" s="2" t="s">
        <v>14</v>
      </c>
      <c r="E3417" s="2" t="s">
        <v>74</v>
      </c>
      <c r="F3417" s="2" t="s">
        <v>977</v>
      </c>
      <c r="G3417" s="14" t="n">
        <v>24.5</v>
      </c>
      <c r="H3417" s="14" t="n">
        <v>109.88</v>
      </c>
      <c r="I3417" s="14" t="n">
        <v>85</v>
      </c>
      <c r="J3417" s="23" t="n">
        <f aca="false">IF(AND(E3417="Priority",ISNUMBER('Cost model'!N328)),'Cost model'!N328,'Cost model'!M328)</f>
        <v>175</v>
      </c>
      <c r="K3417" s="14" t="n">
        <f aca="false">J3417-H3417</f>
        <v>65.12</v>
      </c>
      <c r="L3417" s="14" t="n">
        <f aca="false">G3417-H3417</f>
        <v>-85.38</v>
      </c>
    </row>
    <row r="3418" customFormat="false" ht="15" hidden="false" customHeight="false" outlineLevel="0" collapsed="false">
      <c r="A3418" s="2" t="s">
        <v>174</v>
      </c>
      <c r="B3418" s="2" t="s">
        <v>174</v>
      </c>
      <c r="C3418" s="2" t="s">
        <v>49</v>
      </c>
      <c r="D3418" s="2" t="s">
        <v>13</v>
      </c>
      <c r="E3418" s="2" t="s">
        <v>74</v>
      </c>
      <c r="F3418" s="2" t="s">
        <v>977</v>
      </c>
      <c r="G3418" s="14" t="n">
        <v>19.5</v>
      </c>
      <c r="H3418" s="14" t="n">
        <v>59.6</v>
      </c>
      <c r="I3418" s="14" t="n">
        <v>50</v>
      </c>
      <c r="J3418" s="23" t="n">
        <f aca="false">IF(AND(E3418="Priority",ISNUMBER('Cost model'!N175)),'Cost model'!N175,'Cost model'!M175)</f>
        <v>75</v>
      </c>
      <c r="K3418" s="14" t="n">
        <f aca="false">J3418-H3418</f>
        <v>15.4</v>
      </c>
      <c r="L3418" s="14" t="n">
        <f aca="false">G3418-H3418</f>
        <v>-40.1</v>
      </c>
    </row>
    <row r="3419" customFormat="false" ht="15" hidden="false" customHeight="false" outlineLevel="0" collapsed="false">
      <c r="A3419" s="2" t="s">
        <v>342</v>
      </c>
      <c r="B3419" s="2" t="s">
        <v>158</v>
      </c>
      <c r="C3419" s="2" t="s">
        <v>47</v>
      </c>
      <c r="D3419" s="2" t="s">
        <v>12</v>
      </c>
      <c r="E3419" s="2" t="s">
        <v>83</v>
      </c>
      <c r="F3419" s="2" t="s">
        <v>976</v>
      </c>
      <c r="G3419" s="14" t="n">
        <v>29.5</v>
      </c>
      <c r="H3419" s="14" t="n">
        <v>52.17</v>
      </c>
      <c r="I3419" s="14" t="n">
        <v>29.5</v>
      </c>
      <c r="J3419" s="23" t="n">
        <f aca="false">IF(AND(E3419="Priority",ISNUMBER('Cost model'!N215)),'Cost model'!N215,'Cost model'!M215)</f>
        <v>80</v>
      </c>
      <c r="K3419" s="14" t="n">
        <f aca="false">J3419-H3419</f>
        <v>27.83</v>
      </c>
      <c r="L3419" s="14" t="n">
        <f aca="false">G3419-H3419</f>
        <v>-22.67</v>
      </c>
    </row>
    <row r="3420" customFormat="false" ht="15" hidden="false" customHeight="false" outlineLevel="0" collapsed="false">
      <c r="A3420" s="2" t="s">
        <v>221</v>
      </c>
      <c r="B3420" s="2" t="s">
        <v>221</v>
      </c>
      <c r="C3420" s="2" t="s">
        <v>47</v>
      </c>
      <c r="D3420" s="2" t="s">
        <v>10</v>
      </c>
      <c r="E3420" s="2" t="s">
        <v>83</v>
      </c>
      <c r="F3420" s="2" t="s">
        <v>977</v>
      </c>
      <c r="G3420" s="14" t="n">
        <v>14.5</v>
      </c>
      <c r="H3420" s="14" t="n">
        <v>7.14</v>
      </c>
      <c r="I3420" s="14" t="n">
        <v>14.5</v>
      </c>
      <c r="J3420" s="23" t="n">
        <f aca="false">IF(AND(E3420="Priority",ISNUMBER('Cost model'!N737)),'Cost model'!N737,'Cost model'!M737)</f>
        <v>13.5</v>
      </c>
      <c r="K3420" s="14" t="n">
        <f aca="false">J3420-H3420</f>
        <v>6.36</v>
      </c>
      <c r="L3420" s="14" t="n">
        <f aca="false">G3420-H3420</f>
        <v>7.36</v>
      </c>
    </row>
    <row r="3421" customFormat="false" ht="15" hidden="false" customHeight="false" outlineLevel="0" collapsed="false">
      <c r="A3421" s="2" t="s">
        <v>142</v>
      </c>
      <c r="B3421" s="2" t="s">
        <v>142</v>
      </c>
      <c r="C3421" s="2" t="s">
        <v>47</v>
      </c>
      <c r="D3421" s="2" t="s">
        <v>12</v>
      </c>
      <c r="E3421" s="2" t="s">
        <v>74</v>
      </c>
      <c r="F3421" s="2" t="s">
        <v>977</v>
      </c>
      <c r="G3421" s="14" t="n">
        <v>29.5</v>
      </c>
      <c r="H3421" s="14" t="n">
        <v>29.25</v>
      </c>
      <c r="I3421" s="14" t="n">
        <v>9.5</v>
      </c>
      <c r="J3421" s="23" t="n">
        <f aca="false">IF(AND(E3421="Priority",ISNUMBER('Cost model'!N635)),'Cost model'!N635,'Cost model'!M635)</f>
        <v>30.5</v>
      </c>
      <c r="K3421" s="14" t="n">
        <f aca="false">J3421-H3421</f>
        <v>1.25</v>
      </c>
      <c r="L3421" s="14" t="n">
        <f aca="false">G3421-H3421</f>
        <v>0.25</v>
      </c>
    </row>
    <row r="3422" customFormat="false" ht="15" hidden="false" customHeight="false" outlineLevel="0" collapsed="false">
      <c r="A3422" s="2" t="s">
        <v>124</v>
      </c>
      <c r="B3422" s="2" t="s">
        <v>124</v>
      </c>
      <c r="C3422" s="2" t="s">
        <v>48</v>
      </c>
      <c r="D3422" s="2" t="s">
        <v>12</v>
      </c>
      <c r="E3422" s="2" t="s">
        <v>83</v>
      </c>
      <c r="F3422" s="2" t="s">
        <v>977</v>
      </c>
      <c r="G3422" s="14" t="n">
        <v>19.5</v>
      </c>
      <c r="H3422" s="14" t="n">
        <v>29.01</v>
      </c>
      <c r="I3422" s="14" t="n">
        <v>19.5</v>
      </c>
      <c r="J3422" s="23" t="n">
        <f aca="false">IF(AND(E3422="Priority",ISNUMBER('Cost model'!N321)),'Cost model'!N321,'Cost model'!M321)</f>
        <v>55</v>
      </c>
      <c r="K3422" s="14" t="n">
        <f aca="false">J3422-H3422</f>
        <v>25.99</v>
      </c>
      <c r="L3422" s="14" t="n">
        <f aca="false">G3422-H3422</f>
        <v>-9.51</v>
      </c>
    </row>
    <row r="3423" customFormat="false" ht="15" hidden="false" customHeight="false" outlineLevel="0" collapsed="false">
      <c r="A3423" s="2" t="s">
        <v>221</v>
      </c>
      <c r="B3423" s="2" t="s">
        <v>221</v>
      </c>
      <c r="C3423" s="2" t="s">
        <v>49</v>
      </c>
      <c r="D3423" s="2" t="s">
        <v>12</v>
      </c>
      <c r="E3423" s="2" t="s">
        <v>83</v>
      </c>
      <c r="F3423" s="2" t="s">
        <v>977</v>
      </c>
      <c r="G3423" s="14" t="n">
        <v>29.5</v>
      </c>
      <c r="H3423" s="14" t="n">
        <v>78.57</v>
      </c>
      <c r="I3423" s="14" t="n">
        <v>29.5</v>
      </c>
      <c r="J3423" s="23" t="n">
        <f aca="false">IF(AND(E3423="Priority",ISNUMBER('Cost model'!N742)),'Cost model'!N742,'Cost model'!M742)</f>
        <v>80</v>
      </c>
      <c r="K3423" s="14" t="n">
        <f aca="false">J3423-H3423</f>
        <v>1.43000000000001</v>
      </c>
      <c r="L3423" s="14" t="n">
        <f aca="false">G3423-H3423</f>
        <v>-49.07</v>
      </c>
    </row>
    <row r="3424" customFormat="false" ht="15" hidden="false" customHeight="false" outlineLevel="0" collapsed="false">
      <c r="A3424" s="2" t="s">
        <v>124</v>
      </c>
      <c r="B3424" s="2" t="s">
        <v>174</v>
      </c>
      <c r="C3424" s="2" t="s">
        <v>47</v>
      </c>
      <c r="D3424" s="2" t="s">
        <v>12</v>
      </c>
      <c r="E3424" s="2" t="s">
        <v>74</v>
      </c>
      <c r="F3424" s="2" t="s">
        <v>976</v>
      </c>
      <c r="G3424" s="14" t="n">
        <v>14.5</v>
      </c>
      <c r="H3424" s="14" t="n">
        <v>11.2</v>
      </c>
      <c r="I3424" s="14" t="n">
        <v>19.5</v>
      </c>
      <c r="J3424" s="23" t="n">
        <f aca="false">IF(AND(E3424="Priority",ISNUMBER('Cost model'!N365)),'Cost model'!N365,'Cost model'!M365)</f>
        <v>45</v>
      </c>
      <c r="K3424" s="14" t="n">
        <f aca="false">J3424-H3424</f>
        <v>33.8</v>
      </c>
      <c r="L3424" s="14" t="n">
        <f aca="false">G3424-H3424</f>
        <v>3.3</v>
      </c>
    </row>
    <row r="3425" customFormat="false" ht="15" hidden="false" customHeight="false" outlineLevel="0" collapsed="false">
      <c r="A3425" s="2" t="s">
        <v>221</v>
      </c>
      <c r="B3425" s="2" t="s">
        <v>221</v>
      </c>
      <c r="C3425" s="2" t="s">
        <v>49</v>
      </c>
      <c r="D3425" s="2" t="s">
        <v>10</v>
      </c>
      <c r="E3425" s="2" t="s">
        <v>74</v>
      </c>
      <c r="F3425" s="2" t="s">
        <v>977</v>
      </c>
      <c r="G3425" s="14" t="n">
        <v>29.5</v>
      </c>
      <c r="H3425" s="14" t="n">
        <v>10.05</v>
      </c>
      <c r="I3425" s="14" t="n">
        <v>17.5</v>
      </c>
      <c r="J3425" s="23" t="n">
        <f aca="false">IF(AND(E3425="Priority",ISNUMBER('Cost model'!N739)),'Cost model'!N739,'Cost model'!M739)</f>
        <v>17.5</v>
      </c>
      <c r="K3425" s="14" t="n">
        <f aca="false">J3425-H3425</f>
        <v>7.45</v>
      </c>
      <c r="L3425" s="14" t="n">
        <f aca="false">G3425-H3425</f>
        <v>19.45</v>
      </c>
    </row>
    <row r="3426" customFormat="false" ht="15" hidden="false" customHeight="false" outlineLevel="0" collapsed="false">
      <c r="A3426" s="2" t="s">
        <v>221</v>
      </c>
      <c r="B3426" s="2" t="s">
        <v>221</v>
      </c>
      <c r="C3426" s="2" t="s">
        <v>47</v>
      </c>
      <c r="D3426" s="2" t="s">
        <v>10</v>
      </c>
      <c r="E3426" s="2" t="s">
        <v>83</v>
      </c>
      <c r="F3426" s="2" t="s">
        <v>977</v>
      </c>
      <c r="G3426" s="14" t="n">
        <v>14.5</v>
      </c>
      <c r="H3426" s="14" t="n">
        <v>6.91</v>
      </c>
      <c r="I3426" s="14" t="n">
        <v>14.5</v>
      </c>
      <c r="J3426" s="23" t="n">
        <f aca="false">IF(AND(E3426="Priority",ISNUMBER('Cost model'!N737)),'Cost model'!N737,'Cost model'!M737)</f>
        <v>13.5</v>
      </c>
      <c r="K3426" s="14" t="n">
        <f aca="false">J3426-H3426</f>
        <v>6.59</v>
      </c>
      <c r="L3426" s="14" t="n">
        <f aca="false">G3426-H3426</f>
        <v>7.59</v>
      </c>
    </row>
    <row r="3427" customFormat="false" ht="15" hidden="false" customHeight="false" outlineLevel="0" collapsed="false">
      <c r="A3427" s="2" t="s">
        <v>221</v>
      </c>
      <c r="B3427" s="2" t="s">
        <v>221</v>
      </c>
      <c r="C3427" s="2" t="s">
        <v>49</v>
      </c>
      <c r="D3427" s="2" t="s">
        <v>12</v>
      </c>
      <c r="E3427" s="2" t="s">
        <v>74</v>
      </c>
      <c r="F3427" s="2" t="s">
        <v>977</v>
      </c>
      <c r="G3427" s="14" t="n">
        <v>19.5</v>
      </c>
      <c r="H3427" s="14" t="n">
        <v>70.48</v>
      </c>
      <c r="I3427" s="14" t="n">
        <v>19.5</v>
      </c>
      <c r="J3427" s="23" t="n">
        <f aca="false">IF(AND(E3427="Priority",ISNUMBER('Cost model'!N742)),'Cost model'!N742,'Cost model'!M742)</f>
        <v>60</v>
      </c>
      <c r="K3427" s="14" t="n">
        <f aca="false">J3427-H3427</f>
        <v>-10.48</v>
      </c>
      <c r="L3427" s="14" t="n">
        <f aca="false">G3427-H3427</f>
        <v>-50.98</v>
      </c>
    </row>
    <row r="3428" customFormat="false" ht="15" hidden="false" customHeight="false" outlineLevel="0" collapsed="false">
      <c r="A3428" s="2" t="s">
        <v>174</v>
      </c>
      <c r="B3428" s="2" t="s">
        <v>174</v>
      </c>
      <c r="C3428" s="2" t="s">
        <v>48</v>
      </c>
      <c r="D3428" s="2" t="s">
        <v>12</v>
      </c>
      <c r="E3428" s="2" t="s">
        <v>74</v>
      </c>
      <c r="F3428" s="2" t="s">
        <v>977</v>
      </c>
      <c r="G3428" s="14" t="n">
        <v>12.5</v>
      </c>
      <c r="H3428" s="14" t="n">
        <v>41</v>
      </c>
      <c r="I3428" s="14" t="n">
        <v>12.5</v>
      </c>
      <c r="J3428" s="23" t="n">
        <f aca="false">IF(AND(E3428="Priority",ISNUMBER('Cost model'!N171)),'Cost model'!N171,'Cost model'!M171)</f>
        <v>40</v>
      </c>
      <c r="K3428" s="14" t="n">
        <f aca="false">J3428-H3428</f>
        <v>-1</v>
      </c>
      <c r="L3428" s="14" t="n">
        <f aca="false">G3428-H3428</f>
        <v>-28.5</v>
      </c>
    </row>
    <row r="3429" customFormat="false" ht="15" hidden="false" customHeight="false" outlineLevel="0" collapsed="false">
      <c r="A3429" s="2" t="s">
        <v>124</v>
      </c>
      <c r="B3429" s="2" t="s">
        <v>124</v>
      </c>
      <c r="C3429" s="2" t="s">
        <v>49</v>
      </c>
      <c r="D3429" s="2" t="s">
        <v>12</v>
      </c>
      <c r="E3429" s="2" t="s">
        <v>74</v>
      </c>
      <c r="F3429" s="2" t="s">
        <v>977</v>
      </c>
      <c r="G3429" s="14" t="n">
        <v>19.5</v>
      </c>
      <c r="H3429" s="14" t="n">
        <v>27.42</v>
      </c>
      <c r="I3429" s="14" t="n">
        <v>19.5</v>
      </c>
      <c r="J3429" s="23" t="n">
        <f aca="false">IF(AND(E3429="Priority",ISNUMBER('Cost model'!N322)),'Cost model'!N322,'Cost model'!M322)</f>
        <v>50</v>
      </c>
      <c r="K3429" s="14" t="n">
        <f aca="false">J3429-H3429</f>
        <v>22.58</v>
      </c>
      <c r="L3429" s="14" t="n">
        <f aca="false">G3429-H3429</f>
        <v>-7.92</v>
      </c>
    </row>
    <row r="3430" customFormat="false" ht="15" hidden="false" customHeight="false" outlineLevel="0" collapsed="false">
      <c r="A3430" s="2" t="s">
        <v>221</v>
      </c>
      <c r="B3430" s="2" t="s">
        <v>221</v>
      </c>
      <c r="C3430" s="2" t="s">
        <v>47</v>
      </c>
      <c r="D3430" s="2" t="s">
        <v>14</v>
      </c>
      <c r="E3430" s="2" t="s">
        <v>74</v>
      </c>
      <c r="F3430" s="2" t="s">
        <v>977</v>
      </c>
      <c r="G3430" s="14" t="n">
        <v>9.5</v>
      </c>
      <c r="H3430" s="14" t="n">
        <v>69.81</v>
      </c>
      <c r="I3430" s="14" t="n">
        <v>25</v>
      </c>
      <c r="J3430" s="23" t="n">
        <f aca="false">IF(AND(E3430="Priority",ISNUMBER('Cost model'!N746)),'Cost model'!N746,'Cost model'!M746)</f>
        <v>100</v>
      </c>
      <c r="K3430" s="14" t="n">
        <f aca="false">J3430-H3430</f>
        <v>30.19</v>
      </c>
      <c r="L3430" s="14" t="n">
        <f aca="false">G3430-H3430</f>
        <v>-60.31</v>
      </c>
    </row>
    <row r="3431" customFormat="false" ht="15" hidden="false" customHeight="false" outlineLevel="0" collapsed="false">
      <c r="A3431" s="2" t="s">
        <v>174</v>
      </c>
      <c r="B3431" s="2" t="s">
        <v>174</v>
      </c>
      <c r="C3431" s="2" t="s">
        <v>48</v>
      </c>
      <c r="D3431" s="2" t="s">
        <v>12</v>
      </c>
      <c r="E3431" s="2" t="s">
        <v>74</v>
      </c>
      <c r="F3431" s="2" t="s">
        <v>977</v>
      </c>
      <c r="G3431" s="14" t="n">
        <v>12.5</v>
      </c>
      <c r="H3431" s="14" t="n">
        <v>41</v>
      </c>
      <c r="I3431" s="14" t="n">
        <v>12.5</v>
      </c>
      <c r="J3431" s="23" t="n">
        <f aca="false">IF(AND(E3431="Priority",ISNUMBER('Cost model'!N171)),'Cost model'!N171,'Cost model'!M171)</f>
        <v>40</v>
      </c>
      <c r="K3431" s="14" t="n">
        <f aca="false">J3431-H3431</f>
        <v>-1</v>
      </c>
      <c r="L3431" s="14" t="n">
        <f aca="false">G3431-H3431</f>
        <v>-28.5</v>
      </c>
    </row>
    <row r="3432" customFormat="false" ht="15" hidden="false" customHeight="false" outlineLevel="0" collapsed="false">
      <c r="A3432" s="2" t="s">
        <v>174</v>
      </c>
      <c r="B3432" s="2" t="s">
        <v>174</v>
      </c>
      <c r="C3432" s="2" t="s">
        <v>48</v>
      </c>
      <c r="D3432" s="2" t="s">
        <v>10</v>
      </c>
      <c r="E3432" s="2" t="s">
        <v>74</v>
      </c>
      <c r="F3432" s="2" t="s">
        <v>977</v>
      </c>
      <c r="G3432" s="14" t="n">
        <v>12.5</v>
      </c>
      <c r="H3432" s="14" t="n">
        <v>41</v>
      </c>
      <c r="I3432" s="14" t="n">
        <v>12.5</v>
      </c>
      <c r="J3432" s="23" t="n">
        <f aca="false">IF(AND(E3432="Priority",ISNUMBER('Cost model'!N168)),'Cost model'!N168,'Cost model'!M168)</f>
        <v>13.5</v>
      </c>
      <c r="K3432" s="14" t="n">
        <f aca="false">J3432-H3432</f>
        <v>-27.5</v>
      </c>
      <c r="L3432" s="14" t="n">
        <f aca="false">G3432-H3432</f>
        <v>-28.5</v>
      </c>
    </row>
    <row r="3433" customFormat="false" ht="15" hidden="false" customHeight="false" outlineLevel="0" collapsed="false">
      <c r="A3433" s="2" t="s">
        <v>124</v>
      </c>
      <c r="B3433" s="2" t="s">
        <v>124</v>
      </c>
      <c r="C3433" s="2" t="s">
        <v>49</v>
      </c>
      <c r="D3433" s="2" t="s">
        <v>12</v>
      </c>
      <c r="E3433" s="2" t="s">
        <v>74</v>
      </c>
      <c r="F3433" s="2" t="s">
        <v>977</v>
      </c>
      <c r="G3433" s="14" t="n">
        <v>17.5</v>
      </c>
      <c r="H3433" s="14" t="n">
        <v>27.53</v>
      </c>
      <c r="I3433" s="14" t="n">
        <v>19.5</v>
      </c>
      <c r="J3433" s="23" t="n">
        <f aca="false">IF(AND(E3433="Priority",ISNUMBER('Cost model'!N322)),'Cost model'!N322,'Cost model'!M322)</f>
        <v>50</v>
      </c>
      <c r="K3433" s="14" t="n">
        <f aca="false">J3433-H3433</f>
        <v>22.47</v>
      </c>
      <c r="L3433" s="14" t="n">
        <f aca="false">G3433-H3433</f>
        <v>-10.03</v>
      </c>
    </row>
    <row r="3434" customFormat="false" ht="15" hidden="false" customHeight="false" outlineLevel="0" collapsed="false">
      <c r="A3434" s="2" t="s">
        <v>124</v>
      </c>
      <c r="B3434" s="2" t="s">
        <v>158</v>
      </c>
      <c r="C3434" s="2" t="s">
        <v>47</v>
      </c>
      <c r="D3434" s="2" t="s">
        <v>13</v>
      </c>
      <c r="E3434" s="2" t="s">
        <v>74</v>
      </c>
      <c r="F3434" s="2" t="s">
        <v>976</v>
      </c>
      <c r="G3434" s="14" t="n">
        <v>24.5</v>
      </c>
      <c r="H3434" s="14" t="n">
        <v>77.84</v>
      </c>
      <c r="I3434" s="14" t="n">
        <v>24.5</v>
      </c>
      <c r="J3434" s="23" t="n">
        <f aca="false">IF(AND(E3434="Priority",ISNUMBER('Cost model'!N353)),'Cost model'!N353,'Cost model'!M353)</f>
        <v>75</v>
      </c>
      <c r="K3434" s="14" t="n">
        <f aca="false">J3434-H3434</f>
        <v>-2.84</v>
      </c>
      <c r="L3434" s="14" t="n">
        <f aca="false">G3434-H3434</f>
        <v>-53.34</v>
      </c>
    </row>
    <row r="3435" customFormat="false" ht="15" hidden="false" customHeight="false" outlineLevel="0" collapsed="false">
      <c r="A3435" s="2" t="s">
        <v>174</v>
      </c>
      <c r="B3435" s="2" t="s">
        <v>174</v>
      </c>
      <c r="C3435" s="2" t="s">
        <v>47</v>
      </c>
      <c r="D3435" s="2" t="s">
        <v>10</v>
      </c>
      <c r="E3435" s="2" t="s">
        <v>74</v>
      </c>
      <c r="F3435" s="2" t="s">
        <v>977</v>
      </c>
      <c r="G3435" s="14" t="n">
        <v>9.5</v>
      </c>
      <c r="H3435" s="14" t="n">
        <v>27.43</v>
      </c>
      <c r="I3435" s="14" t="n">
        <v>9.5</v>
      </c>
      <c r="J3435" s="23" t="n">
        <f aca="false">IF(AND(E3435="Priority",ISNUMBER('Cost model'!N167)),'Cost model'!N167,'Cost model'!M167)</f>
        <v>8.5</v>
      </c>
      <c r="K3435" s="14" t="n">
        <f aca="false">J3435-H3435</f>
        <v>-18.93</v>
      </c>
      <c r="L3435" s="14" t="n">
        <f aca="false">G3435-H3435</f>
        <v>-17.93</v>
      </c>
    </row>
    <row r="3436" customFormat="false" ht="15" hidden="false" customHeight="false" outlineLevel="0" collapsed="false">
      <c r="A3436" s="2" t="s">
        <v>174</v>
      </c>
      <c r="B3436" s="2" t="s">
        <v>174</v>
      </c>
      <c r="C3436" s="2" t="s">
        <v>47</v>
      </c>
      <c r="D3436" s="2" t="s">
        <v>14</v>
      </c>
      <c r="E3436" s="2" t="s">
        <v>74</v>
      </c>
      <c r="F3436" s="2" t="s">
        <v>977</v>
      </c>
      <c r="G3436" s="14" t="n">
        <v>19</v>
      </c>
      <c r="H3436" s="14" t="n">
        <v>150.98</v>
      </c>
      <c r="I3436" s="14" t="n">
        <v>25</v>
      </c>
      <c r="J3436" s="23" t="n">
        <f aca="false">IF(AND(E3436="Priority",ISNUMBER('Cost model'!N176)),'Cost model'!N176,'Cost model'!M176)</f>
        <v>95</v>
      </c>
      <c r="K3436" s="14" t="n">
        <f aca="false">J3436-H3436</f>
        <v>-55.98</v>
      </c>
      <c r="L3436" s="14" t="n">
        <f aca="false">G3436-H3436</f>
        <v>-131.98</v>
      </c>
    </row>
    <row r="3437" customFormat="false" ht="15" hidden="false" customHeight="false" outlineLevel="0" collapsed="false">
      <c r="A3437" s="2" t="s">
        <v>174</v>
      </c>
      <c r="B3437" s="2" t="s">
        <v>174</v>
      </c>
      <c r="C3437" s="2" t="s">
        <v>48</v>
      </c>
      <c r="D3437" s="2" t="s">
        <v>10</v>
      </c>
      <c r="E3437" s="2" t="s">
        <v>74</v>
      </c>
      <c r="F3437" s="2" t="s">
        <v>977</v>
      </c>
      <c r="G3437" s="14" t="n">
        <v>9.5</v>
      </c>
      <c r="H3437" s="14" t="n">
        <v>13.23</v>
      </c>
      <c r="I3437" s="14" t="n">
        <v>12.5</v>
      </c>
      <c r="J3437" s="23" t="n">
        <f aca="false">IF(AND(E3437="Priority",ISNUMBER('Cost model'!N168)),'Cost model'!N168,'Cost model'!M168)</f>
        <v>13.5</v>
      </c>
      <c r="K3437" s="14" t="n">
        <f aca="false">J3437-H3437</f>
        <v>0.27</v>
      </c>
      <c r="L3437" s="14" t="n">
        <f aca="false">G3437-H3437</f>
        <v>-3.73</v>
      </c>
    </row>
    <row r="3438" customFormat="false" ht="15" hidden="false" customHeight="false" outlineLevel="0" collapsed="false">
      <c r="A3438" s="2" t="s">
        <v>142</v>
      </c>
      <c r="B3438" s="2" t="s">
        <v>174</v>
      </c>
      <c r="C3438" s="2" t="s">
        <v>47</v>
      </c>
      <c r="D3438" s="2" t="s">
        <v>12</v>
      </c>
      <c r="E3438" s="2" t="s">
        <v>74</v>
      </c>
      <c r="F3438" s="2" t="s">
        <v>976</v>
      </c>
      <c r="G3438" s="14" t="n">
        <v>9.5</v>
      </c>
      <c r="H3438" s="14" t="n">
        <v>57.85</v>
      </c>
      <c r="I3438" s="14" t="n">
        <v>19.5</v>
      </c>
      <c r="J3438" s="23" t="n">
        <f aca="false">IF(AND(E3438="Priority",ISNUMBER('Cost model'!N695)),'Cost model'!N695,'Cost model'!M695)</f>
        <v>40</v>
      </c>
      <c r="K3438" s="14" t="n">
        <f aca="false">J3438-H3438</f>
        <v>-17.85</v>
      </c>
      <c r="L3438" s="14" t="n">
        <f aca="false">G3438-H3438</f>
        <v>-48.35</v>
      </c>
    </row>
    <row r="3439" customFormat="false" ht="15" hidden="false" customHeight="false" outlineLevel="0" collapsed="false">
      <c r="A3439" s="2" t="s">
        <v>174</v>
      </c>
      <c r="B3439" s="2" t="s">
        <v>174</v>
      </c>
      <c r="C3439" s="2" t="s">
        <v>49</v>
      </c>
      <c r="D3439" s="2" t="s">
        <v>12</v>
      </c>
      <c r="E3439" s="2" t="s">
        <v>74</v>
      </c>
      <c r="F3439" s="2" t="s">
        <v>977</v>
      </c>
      <c r="G3439" s="14" t="n">
        <v>17.5</v>
      </c>
      <c r="H3439" s="14" t="n">
        <v>23.24</v>
      </c>
      <c r="I3439" s="14" t="n">
        <v>19.5</v>
      </c>
      <c r="J3439" s="23" t="n">
        <f aca="false">IF(AND(E3439="Priority",ISNUMBER('Cost model'!N172)),'Cost model'!N172,'Cost model'!M172)</f>
        <v>45</v>
      </c>
      <c r="K3439" s="14" t="n">
        <f aca="false">J3439-H3439</f>
        <v>21.76</v>
      </c>
      <c r="L3439" s="14" t="n">
        <f aca="false">G3439-H3439</f>
        <v>-5.74</v>
      </c>
    </row>
    <row r="3440" customFormat="false" ht="15" hidden="false" customHeight="false" outlineLevel="0" collapsed="false">
      <c r="A3440" s="2" t="s">
        <v>124</v>
      </c>
      <c r="B3440" s="2" t="s">
        <v>124</v>
      </c>
      <c r="C3440" s="2" t="s">
        <v>49</v>
      </c>
      <c r="D3440" s="2" t="s">
        <v>12</v>
      </c>
      <c r="E3440" s="2" t="s">
        <v>74</v>
      </c>
      <c r="F3440" s="2" t="s">
        <v>977</v>
      </c>
      <c r="G3440" s="14" t="n">
        <v>19.5</v>
      </c>
      <c r="H3440" s="14" t="n">
        <v>61.49</v>
      </c>
      <c r="I3440" s="14" t="n">
        <v>19.5</v>
      </c>
      <c r="J3440" s="23" t="n">
        <f aca="false">IF(AND(E3440="Priority",ISNUMBER('Cost model'!N322)),'Cost model'!N322,'Cost model'!M322)</f>
        <v>50</v>
      </c>
      <c r="K3440" s="14" t="n">
        <f aca="false">J3440-H3440</f>
        <v>-11.49</v>
      </c>
      <c r="L3440" s="14" t="n">
        <f aca="false">G3440-H3440</f>
        <v>-41.99</v>
      </c>
    </row>
    <row r="3441" customFormat="false" ht="15" hidden="false" customHeight="false" outlineLevel="0" collapsed="false">
      <c r="A3441" s="2" t="s">
        <v>142</v>
      </c>
      <c r="B3441" s="2" t="s">
        <v>142</v>
      </c>
      <c r="C3441" s="2" t="s">
        <v>48</v>
      </c>
      <c r="D3441" s="2" t="s">
        <v>12</v>
      </c>
      <c r="E3441" s="2" t="s">
        <v>83</v>
      </c>
      <c r="F3441" s="2" t="s">
        <v>977</v>
      </c>
      <c r="G3441" s="14" t="n">
        <v>19.5</v>
      </c>
      <c r="H3441" s="14" t="n">
        <v>24.5</v>
      </c>
      <c r="I3441" s="14" t="n">
        <v>19.5</v>
      </c>
      <c r="J3441" s="23" t="n">
        <f aca="false">IF(AND(E3441="Priority",ISNUMBER('Cost model'!N636)),'Cost model'!N636,'Cost model'!M636)</f>
        <v>55</v>
      </c>
      <c r="K3441" s="14" t="n">
        <f aca="false">J3441-H3441</f>
        <v>30.5</v>
      </c>
      <c r="L3441" s="14" t="n">
        <f aca="false">G3441-H3441</f>
        <v>-5</v>
      </c>
    </row>
    <row r="3442" customFormat="false" ht="15" hidden="false" customHeight="false" outlineLevel="0" collapsed="false">
      <c r="A3442" s="2" t="s">
        <v>174</v>
      </c>
      <c r="B3442" s="2" t="s">
        <v>174</v>
      </c>
      <c r="C3442" s="2" t="s">
        <v>48</v>
      </c>
      <c r="D3442" s="2" t="s">
        <v>10</v>
      </c>
      <c r="E3442" s="2" t="s">
        <v>74</v>
      </c>
      <c r="F3442" s="2" t="s">
        <v>977</v>
      </c>
      <c r="G3442" s="14" t="n">
        <v>12.5</v>
      </c>
      <c r="H3442" s="14" t="n">
        <v>10.87</v>
      </c>
      <c r="I3442" s="14" t="n">
        <v>12.5</v>
      </c>
      <c r="J3442" s="23" t="n">
        <f aca="false">IF(AND(E3442="Priority",ISNUMBER('Cost model'!N168)),'Cost model'!N168,'Cost model'!M168)</f>
        <v>13.5</v>
      </c>
      <c r="K3442" s="14" t="n">
        <f aca="false">J3442-H3442</f>
        <v>2.63</v>
      </c>
      <c r="L3442" s="14" t="n">
        <f aca="false">G3442-H3442</f>
        <v>1.63</v>
      </c>
    </row>
    <row r="3443" customFormat="false" ht="15" hidden="false" customHeight="false" outlineLevel="0" collapsed="false">
      <c r="A3443" s="2" t="s">
        <v>174</v>
      </c>
      <c r="B3443" s="2" t="s">
        <v>174</v>
      </c>
      <c r="C3443" s="2" t="s">
        <v>47</v>
      </c>
      <c r="D3443" s="2" t="s">
        <v>12</v>
      </c>
      <c r="E3443" s="2" t="s">
        <v>74</v>
      </c>
      <c r="F3443" s="2" t="s">
        <v>977</v>
      </c>
      <c r="G3443" s="14" t="n">
        <v>9.5</v>
      </c>
      <c r="H3443" s="14" t="n">
        <v>27.74</v>
      </c>
      <c r="I3443" s="14" t="n">
        <v>9.5</v>
      </c>
      <c r="J3443" s="23" t="n">
        <f aca="false">IF(AND(E3443="Priority",ISNUMBER('Cost model'!N170)),'Cost model'!N170,'Cost model'!M170)</f>
        <v>25.5</v>
      </c>
      <c r="K3443" s="14" t="n">
        <f aca="false">J3443-H3443</f>
        <v>-2.24</v>
      </c>
      <c r="L3443" s="14" t="n">
        <f aca="false">G3443-H3443</f>
        <v>-18.24</v>
      </c>
    </row>
    <row r="3444" customFormat="false" ht="15" hidden="false" customHeight="false" outlineLevel="0" collapsed="false">
      <c r="A3444" s="2" t="s">
        <v>174</v>
      </c>
      <c r="B3444" s="2" t="s">
        <v>174</v>
      </c>
      <c r="C3444" s="2" t="s">
        <v>48</v>
      </c>
      <c r="D3444" s="2" t="s">
        <v>12</v>
      </c>
      <c r="E3444" s="2" t="s">
        <v>74</v>
      </c>
      <c r="F3444" s="2" t="s">
        <v>977</v>
      </c>
      <c r="G3444" s="14" t="n">
        <v>12.5</v>
      </c>
      <c r="H3444" s="14" t="n">
        <v>10.39</v>
      </c>
      <c r="I3444" s="14" t="n">
        <v>12.5</v>
      </c>
      <c r="J3444" s="23" t="n">
        <f aca="false">IF(AND(E3444="Priority",ISNUMBER('Cost model'!N171)),'Cost model'!N171,'Cost model'!M171)</f>
        <v>40</v>
      </c>
      <c r="K3444" s="14" t="n">
        <f aca="false">J3444-H3444</f>
        <v>29.61</v>
      </c>
      <c r="L3444" s="14" t="n">
        <f aca="false">G3444-H3444</f>
        <v>2.11</v>
      </c>
    </row>
    <row r="3445" customFormat="false" ht="15" hidden="false" customHeight="false" outlineLevel="0" collapsed="false">
      <c r="A3445" s="2" t="s">
        <v>174</v>
      </c>
      <c r="B3445" s="2" t="s">
        <v>174</v>
      </c>
      <c r="C3445" s="2" t="s">
        <v>48</v>
      </c>
      <c r="D3445" s="2" t="s">
        <v>12</v>
      </c>
      <c r="E3445" s="2" t="s">
        <v>74</v>
      </c>
      <c r="F3445" s="2" t="s">
        <v>977</v>
      </c>
      <c r="G3445" s="14" t="n">
        <v>12.5</v>
      </c>
      <c r="H3445" s="14" t="n">
        <v>41.48</v>
      </c>
      <c r="I3445" s="14" t="n">
        <v>12.5</v>
      </c>
      <c r="J3445" s="23" t="n">
        <f aca="false">IF(AND(E3445="Priority",ISNUMBER('Cost model'!N171)),'Cost model'!N171,'Cost model'!M171)</f>
        <v>40</v>
      </c>
      <c r="K3445" s="14" t="n">
        <f aca="false">J3445-H3445</f>
        <v>-1.48</v>
      </c>
      <c r="L3445" s="14" t="n">
        <f aca="false">G3445-H3445</f>
        <v>-28.98</v>
      </c>
    </row>
    <row r="3446" customFormat="false" ht="15" hidden="false" customHeight="false" outlineLevel="0" collapsed="false">
      <c r="A3446" s="2" t="s">
        <v>174</v>
      </c>
      <c r="B3446" s="2" t="s">
        <v>174</v>
      </c>
      <c r="C3446" s="2" t="s">
        <v>48</v>
      </c>
      <c r="D3446" s="2" t="s">
        <v>14</v>
      </c>
      <c r="E3446" s="2" t="s">
        <v>74</v>
      </c>
      <c r="F3446" s="2" t="s">
        <v>977</v>
      </c>
      <c r="G3446" s="14" t="n">
        <v>45</v>
      </c>
      <c r="H3446" s="14" t="n">
        <v>153.85</v>
      </c>
      <c r="I3446" s="14" t="n">
        <v>45</v>
      </c>
      <c r="J3446" s="23" t="n">
        <f aca="false">IF(AND(E3446="Priority",ISNUMBER('Cost model'!N177)),'Cost model'!N177,'Cost model'!M177)</f>
        <v>110</v>
      </c>
      <c r="K3446" s="14" t="n">
        <f aca="false">J3446-H3446</f>
        <v>-43.85</v>
      </c>
      <c r="L3446" s="14" t="n">
        <f aca="false">G3446-H3446</f>
        <v>-108.85</v>
      </c>
    </row>
    <row r="3447" customFormat="false" ht="15" hidden="false" customHeight="false" outlineLevel="0" collapsed="false">
      <c r="A3447" s="2" t="s">
        <v>221</v>
      </c>
      <c r="B3447" s="2" t="s">
        <v>221</v>
      </c>
      <c r="C3447" s="2" t="s">
        <v>47</v>
      </c>
      <c r="D3447" s="2" t="s">
        <v>10</v>
      </c>
      <c r="E3447" s="2" t="s">
        <v>74</v>
      </c>
      <c r="F3447" s="2" t="s">
        <v>977</v>
      </c>
      <c r="G3447" s="14" t="n">
        <v>9.5</v>
      </c>
      <c r="H3447" s="14" t="n">
        <v>5.83</v>
      </c>
      <c r="I3447" s="14" t="n">
        <v>9.5</v>
      </c>
      <c r="J3447" s="23" t="n">
        <f aca="false">IF(AND(E3447="Priority",ISNUMBER('Cost model'!N737)),'Cost model'!N737,'Cost model'!M737)</f>
        <v>8.5</v>
      </c>
      <c r="K3447" s="14" t="n">
        <f aca="false">J3447-H3447</f>
        <v>2.67</v>
      </c>
      <c r="L3447" s="14" t="n">
        <f aca="false">G3447-H3447</f>
        <v>3.67</v>
      </c>
    </row>
    <row r="3448" customFormat="false" ht="15" hidden="false" customHeight="false" outlineLevel="0" collapsed="false">
      <c r="A3448" s="2" t="s">
        <v>124</v>
      </c>
      <c r="B3448" s="2" t="s">
        <v>124</v>
      </c>
      <c r="C3448" s="2" t="s">
        <v>47</v>
      </c>
      <c r="D3448" s="2" t="s">
        <v>12</v>
      </c>
      <c r="E3448" s="2" t="s">
        <v>74</v>
      </c>
      <c r="F3448" s="2" t="s">
        <v>977</v>
      </c>
      <c r="G3448" s="14" t="n">
        <v>24.5</v>
      </c>
      <c r="H3448" s="14" t="n">
        <v>58.5</v>
      </c>
      <c r="I3448" s="14" t="n">
        <v>9.5</v>
      </c>
      <c r="J3448" s="23" t="n">
        <f aca="false">IF(AND(E3448="Priority",ISNUMBER('Cost model'!N320)),'Cost model'!N320,'Cost model'!M320)</f>
        <v>24.5</v>
      </c>
      <c r="K3448" s="14" t="n">
        <f aca="false">J3448-H3448</f>
        <v>-34</v>
      </c>
      <c r="L3448" s="14" t="n">
        <f aca="false">G3448-H3448</f>
        <v>-34</v>
      </c>
    </row>
    <row r="3449" customFormat="false" ht="15" hidden="false" customHeight="false" outlineLevel="0" collapsed="false">
      <c r="A3449" s="2" t="s">
        <v>174</v>
      </c>
      <c r="B3449" s="2" t="s">
        <v>174</v>
      </c>
      <c r="C3449" s="2" t="s">
        <v>47</v>
      </c>
      <c r="D3449" s="2" t="s">
        <v>10</v>
      </c>
      <c r="E3449" s="2" t="s">
        <v>74</v>
      </c>
      <c r="F3449" s="2" t="s">
        <v>977</v>
      </c>
      <c r="G3449" s="14" t="n">
        <v>9.5</v>
      </c>
      <c r="H3449" s="14" t="n">
        <v>7.21</v>
      </c>
      <c r="I3449" s="14" t="n">
        <v>9.5</v>
      </c>
      <c r="J3449" s="23" t="n">
        <f aca="false">IF(AND(E3449="Priority",ISNUMBER('Cost model'!N167)),'Cost model'!N167,'Cost model'!M167)</f>
        <v>8.5</v>
      </c>
      <c r="K3449" s="14" t="n">
        <f aca="false">J3449-H3449</f>
        <v>1.29</v>
      </c>
      <c r="L3449" s="14" t="n">
        <f aca="false">G3449-H3449</f>
        <v>2.29</v>
      </c>
    </row>
    <row r="3450" customFormat="false" ht="15" hidden="false" customHeight="false" outlineLevel="0" collapsed="false">
      <c r="A3450" s="2" t="s">
        <v>142</v>
      </c>
      <c r="B3450" s="2" t="s">
        <v>124</v>
      </c>
      <c r="C3450" s="2" t="s">
        <v>47</v>
      </c>
      <c r="D3450" s="2" t="s">
        <v>10</v>
      </c>
      <c r="E3450" s="2" t="s">
        <v>83</v>
      </c>
      <c r="F3450" s="2" t="s">
        <v>976</v>
      </c>
      <c r="G3450" s="14" t="n">
        <v>19.5</v>
      </c>
      <c r="H3450" s="14" t="n">
        <v>20.13</v>
      </c>
      <c r="I3450" s="14" t="n">
        <v>19.5</v>
      </c>
      <c r="J3450" s="23" t="n">
        <f aca="false">IF(AND(E3450="Priority",ISNUMBER('Cost model'!N662)),'Cost model'!N662,'Cost model'!M662)</f>
        <v>18.5</v>
      </c>
      <c r="K3450" s="14" t="n">
        <f aca="false">J3450-H3450</f>
        <v>-1.63</v>
      </c>
      <c r="L3450" s="14" t="n">
        <f aca="false">G3450-H3450</f>
        <v>-0.629999999999999</v>
      </c>
    </row>
    <row r="3451" customFormat="false" ht="15" hidden="false" customHeight="false" outlineLevel="0" collapsed="false">
      <c r="A3451" s="2" t="s">
        <v>174</v>
      </c>
      <c r="B3451" s="2" t="s">
        <v>174</v>
      </c>
      <c r="C3451" s="2" t="s">
        <v>47</v>
      </c>
      <c r="D3451" s="2" t="s">
        <v>10</v>
      </c>
      <c r="E3451" s="2" t="s">
        <v>74</v>
      </c>
      <c r="F3451" s="2" t="s">
        <v>977</v>
      </c>
      <c r="G3451" s="14" t="n">
        <v>9.5</v>
      </c>
      <c r="H3451" s="14" t="n">
        <v>7.21</v>
      </c>
      <c r="I3451" s="14" t="n">
        <v>9.5</v>
      </c>
      <c r="J3451" s="23" t="n">
        <f aca="false">IF(AND(E3451="Priority",ISNUMBER('Cost model'!N167)),'Cost model'!N167,'Cost model'!M167)</f>
        <v>8.5</v>
      </c>
      <c r="K3451" s="14" t="n">
        <f aca="false">J3451-H3451</f>
        <v>1.29</v>
      </c>
      <c r="L3451" s="14" t="n">
        <f aca="false">G3451-H3451</f>
        <v>2.29</v>
      </c>
    </row>
    <row r="3452" customFormat="false" ht="15" hidden="false" customHeight="false" outlineLevel="0" collapsed="false">
      <c r="A3452" s="2" t="s">
        <v>174</v>
      </c>
      <c r="B3452" s="2" t="s">
        <v>174</v>
      </c>
      <c r="C3452" s="2" t="s">
        <v>49</v>
      </c>
      <c r="D3452" s="2" t="s">
        <v>12</v>
      </c>
      <c r="E3452" s="2" t="s">
        <v>74</v>
      </c>
      <c r="F3452" s="2" t="s">
        <v>977</v>
      </c>
      <c r="G3452" s="14" t="n">
        <v>19.5</v>
      </c>
      <c r="H3452" s="14" t="n">
        <v>35.54</v>
      </c>
      <c r="I3452" s="14" t="n">
        <v>19.5</v>
      </c>
      <c r="J3452" s="23" t="n">
        <f aca="false">IF(AND(E3452="Priority",ISNUMBER('Cost model'!N172)),'Cost model'!N172,'Cost model'!M172)</f>
        <v>45</v>
      </c>
      <c r="K3452" s="14" t="n">
        <f aca="false">J3452-H3452</f>
        <v>9.46</v>
      </c>
      <c r="L3452" s="14" t="n">
        <f aca="false">G3452-H3452</f>
        <v>-16.04</v>
      </c>
    </row>
    <row r="3453" customFormat="false" ht="15" hidden="false" customHeight="false" outlineLevel="0" collapsed="false">
      <c r="A3453" s="2" t="s">
        <v>342</v>
      </c>
      <c r="B3453" s="2" t="s">
        <v>158</v>
      </c>
      <c r="C3453" s="2" t="s">
        <v>47</v>
      </c>
      <c r="D3453" s="2" t="s">
        <v>12</v>
      </c>
      <c r="E3453" s="2" t="s">
        <v>74</v>
      </c>
      <c r="F3453" s="2" t="s">
        <v>976</v>
      </c>
      <c r="G3453" s="14" t="n">
        <v>24.5</v>
      </c>
      <c r="H3453" s="14" t="n">
        <v>87.76</v>
      </c>
      <c r="I3453" s="14" t="n">
        <v>24.5</v>
      </c>
      <c r="J3453" s="23" t="n">
        <f aca="false">IF(AND(E3453="Priority",ISNUMBER('Cost model'!N215)),'Cost model'!N215,'Cost model'!M215)</f>
        <v>60</v>
      </c>
      <c r="K3453" s="14" t="n">
        <f aca="false">J3453-H3453</f>
        <v>-27.76</v>
      </c>
      <c r="L3453" s="14" t="n">
        <f aca="false">G3453-H3453</f>
        <v>-63.26</v>
      </c>
    </row>
    <row r="3454" customFormat="false" ht="15" hidden="false" customHeight="false" outlineLevel="0" collapsed="false">
      <c r="A3454" s="2" t="s">
        <v>124</v>
      </c>
      <c r="B3454" s="2" t="s">
        <v>124</v>
      </c>
      <c r="C3454" s="2" t="s">
        <v>49</v>
      </c>
      <c r="D3454" s="2" t="s">
        <v>10</v>
      </c>
      <c r="E3454" s="2" t="s">
        <v>74</v>
      </c>
      <c r="F3454" s="2" t="s">
        <v>977</v>
      </c>
      <c r="G3454" s="14" t="n">
        <v>9.5</v>
      </c>
      <c r="H3454" s="14" t="n">
        <v>20.22</v>
      </c>
      <c r="I3454" s="14" t="n">
        <v>17.5</v>
      </c>
      <c r="J3454" s="23" t="n">
        <f aca="false">IF(AND(E3454="Priority",ISNUMBER('Cost model'!N319)),'Cost model'!N319,'Cost model'!M319)</f>
        <v>16.5</v>
      </c>
      <c r="K3454" s="14" t="n">
        <f aca="false">J3454-H3454</f>
        <v>-3.72</v>
      </c>
      <c r="L3454" s="14" t="n">
        <f aca="false">G3454-H3454</f>
        <v>-10.72</v>
      </c>
    </row>
    <row r="3455" customFormat="false" ht="15" hidden="false" customHeight="false" outlineLevel="0" collapsed="false">
      <c r="A3455" s="2" t="s">
        <v>124</v>
      </c>
      <c r="B3455" s="2" t="s">
        <v>124</v>
      </c>
      <c r="C3455" s="2" t="s">
        <v>48</v>
      </c>
      <c r="D3455" s="2" t="s">
        <v>12</v>
      </c>
      <c r="E3455" s="2" t="s">
        <v>74</v>
      </c>
      <c r="F3455" s="2" t="s">
        <v>977</v>
      </c>
      <c r="G3455" s="14" t="n">
        <v>12.5</v>
      </c>
      <c r="H3455" s="14" t="n">
        <v>26.87</v>
      </c>
      <c r="I3455" s="14" t="n">
        <v>12.5</v>
      </c>
      <c r="J3455" s="23" t="n">
        <f aca="false">IF(AND(E3455="Priority",ISNUMBER('Cost model'!N321)),'Cost model'!N321,'Cost model'!M321)</f>
        <v>40</v>
      </c>
      <c r="K3455" s="14" t="n">
        <f aca="false">J3455-H3455</f>
        <v>13.13</v>
      </c>
      <c r="L3455" s="14" t="n">
        <f aca="false">G3455-H3455</f>
        <v>-14.37</v>
      </c>
    </row>
    <row r="3456" customFormat="false" ht="15" hidden="false" customHeight="false" outlineLevel="0" collapsed="false">
      <c r="A3456" s="2" t="s">
        <v>174</v>
      </c>
      <c r="B3456" s="2" t="s">
        <v>174</v>
      </c>
      <c r="C3456" s="2" t="s">
        <v>48</v>
      </c>
      <c r="D3456" s="2" t="s">
        <v>10</v>
      </c>
      <c r="E3456" s="2" t="s">
        <v>83</v>
      </c>
      <c r="F3456" s="2" t="s">
        <v>977</v>
      </c>
      <c r="G3456" s="14" t="n">
        <v>17.5</v>
      </c>
      <c r="H3456" s="14" t="n">
        <v>15.17</v>
      </c>
      <c r="I3456" s="14" t="n">
        <v>17.5</v>
      </c>
      <c r="J3456" s="23" t="n">
        <f aca="false">IF(AND(E3456="Priority",ISNUMBER('Cost model'!N168)),'Cost model'!N168,'Cost model'!M168)</f>
        <v>18.5</v>
      </c>
      <c r="K3456" s="14" t="n">
        <f aca="false">J3456-H3456</f>
        <v>3.33</v>
      </c>
      <c r="L3456" s="14" t="n">
        <f aca="false">G3456-H3456</f>
        <v>2.33</v>
      </c>
    </row>
    <row r="3457" customFormat="false" ht="15" hidden="false" customHeight="false" outlineLevel="0" collapsed="false">
      <c r="A3457" s="2" t="s">
        <v>174</v>
      </c>
      <c r="B3457" s="2" t="s">
        <v>174</v>
      </c>
      <c r="C3457" s="2" t="s">
        <v>49</v>
      </c>
      <c r="D3457" s="2" t="s">
        <v>10</v>
      </c>
      <c r="E3457" s="2" t="s">
        <v>83</v>
      </c>
      <c r="F3457" s="2" t="s">
        <v>977</v>
      </c>
      <c r="G3457" s="14" t="n">
        <v>24.5</v>
      </c>
      <c r="H3457" s="14" t="n">
        <v>22.84</v>
      </c>
      <c r="I3457" s="14" t="n">
        <v>24.5</v>
      </c>
      <c r="J3457" s="23" t="n">
        <f aca="false">IF(AND(E3457="Priority",ISNUMBER('Cost model'!N169)),'Cost model'!N169,'Cost model'!M169)</f>
        <v>25.5</v>
      </c>
      <c r="K3457" s="14" t="n">
        <f aca="false">J3457-H3457</f>
        <v>2.66</v>
      </c>
      <c r="L3457" s="14" t="n">
        <f aca="false">G3457-H3457</f>
        <v>1.66</v>
      </c>
    </row>
    <row r="3458" customFormat="false" ht="15" hidden="false" customHeight="false" outlineLevel="0" collapsed="false">
      <c r="A3458" s="2" t="s">
        <v>174</v>
      </c>
      <c r="B3458" s="2" t="s">
        <v>174</v>
      </c>
      <c r="C3458" s="2" t="s">
        <v>49</v>
      </c>
      <c r="D3458" s="2" t="s">
        <v>12</v>
      </c>
      <c r="E3458" s="2" t="s">
        <v>83</v>
      </c>
      <c r="F3458" s="2" t="s">
        <v>977</v>
      </c>
      <c r="G3458" s="14" t="n">
        <v>29.5</v>
      </c>
      <c r="H3458" s="14" t="n">
        <v>25.28</v>
      </c>
      <c r="I3458" s="14" t="n">
        <v>29.5</v>
      </c>
      <c r="J3458" s="23" t="n">
        <f aca="false">IF(AND(E3458="Priority",ISNUMBER('Cost model'!N172)),'Cost model'!N172,'Cost model'!M172)</f>
        <v>60</v>
      </c>
      <c r="K3458" s="14" t="n">
        <f aca="false">J3458-H3458</f>
        <v>34.72</v>
      </c>
      <c r="L3458" s="14" t="n">
        <f aca="false">G3458-H3458</f>
        <v>4.22</v>
      </c>
    </row>
    <row r="3459" customFormat="false" ht="15" hidden="false" customHeight="false" outlineLevel="0" collapsed="false">
      <c r="A3459" s="2" t="s">
        <v>205</v>
      </c>
      <c r="B3459" s="2" t="s">
        <v>142</v>
      </c>
      <c r="C3459" s="2" t="s">
        <v>48</v>
      </c>
      <c r="D3459" s="2" t="s">
        <v>10</v>
      </c>
      <c r="E3459" s="2" t="s">
        <v>74</v>
      </c>
      <c r="F3459" s="2" t="s">
        <v>976</v>
      </c>
      <c r="G3459" s="14" t="n">
        <v>24.5</v>
      </c>
      <c r="H3459" s="14" t="n">
        <v>22.94</v>
      </c>
      <c r="I3459" s="14" t="n">
        <v>14.5</v>
      </c>
      <c r="J3459" s="23" t="n">
        <f aca="false">IF(AND(E3459="Priority",ISNUMBER('Cost model'!N543)),'Cost model'!N543,'Cost model'!M543)</f>
        <v>18.5</v>
      </c>
      <c r="K3459" s="14" t="n">
        <f aca="false">J3459-H3459</f>
        <v>-4.44</v>
      </c>
      <c r="L3459" s="14" t="n">
        <f aca="false">G3459-H3459</f>
        <v>1.56</v>
      </c>
    </row>
    <row r="3460" customFormat="false" ht="15" hidden="false" customHeight="false" outlineLevel="0" collapsed="false">
      <c r="A3460" s="2" t="s">
        <v>124</v>
      </c>
      <c r="B3460" s="2" t="s">
        <v>124</v>
      </c>
      <c r="C3460" s="2" t="s">
        <v>49</v>
      </c>
      <c r="D3460" s="2" t="s">
        <v>10</v>
      </c>
      <c r="E3460" s="2" t="s">
        <v>74</v>
      </c>
      <c r="F3460" s="2" t="s">
        <v>977</v>
      </c>
      <c r="G3460" s="14" t="n">
        <v>17.5</v>
      </c>
      <c r="H3460" s="14" t="n">
        <v>20.13</v>
      </c>
      <c r="I3460" s="14" t="n">
        <v>17.5</v>
      </c>
      <c r="J3460" s="23" t="n">
        <f aca="false">IF(AND(E3460="Priority",ISNUMBER('Cost model'!N319)),'Cost model'!N319,'Cost model'!M319)</f>
        <v>16.5</v>
      </c>
      <c r="K3460" s="14" t="n">
        <f aca="false">J3460-H3460</f>
        <v>-3.63</v>
      </c>
      <c r="L3460" s="14" t="n">
        <f aca="false">G3460-H3460</f>
        <v>-2.63</v>
      </c>
    </row>
    <row r="3461" customFormat="false" ht="15" hidden="false" customHeight="false" outlineLevel="0" collapsed="false">
      <c r="A3461" s="2" t="s">
        <v>174</v>
      </c>
      <c r="B3461" s="2" t="s">
        <v>174</v>
      </c>
      <c r="C3461" s="2" t="s">
        <v>48</v>
      </c>
      <c r="D3461" s="2" t="s">
        <v>13</v>
      </c>
      <c r="E3461" s="2" t="s">
        <v>83</v>
      </c>
      <c r="F3461" s="2" t="s">
        <v>977</v>
      </c>
      <c r="G3461" s="14" t="n">
        <v>45</v>
      </c>
      <c r="H3461" s="14" t="n">
        <v>82.39</v>
      </c>
      <c r="I3461" s="14" t="n">
        <v>45</v>
      </c>
      <c r="J3461" s="23" t="n">
        <f aca="false">IF(AND(E3461="Priority",ISNUMBER('Cost model'!N174)),'Cost model'!N174,'Cost model'!M174)</f>
        <v>95</v>
      </c>
      <c r="K3461" s="14" t="n">
        <f aca="false">J3461-H3461</f>
        <v>12.61</v>
      </c>
      <c r="L3461" s="14" t="n">
        <f aca="false">G3461-H3461</f>
        <v>-37.39</v>
      </c>
    </row>
    <row r="3462" customFormat="false" ht="15" hidden="false" customHeight="false" outlineLevel="0" collapsed="false">
      <c r="A3462" s="2" t="s">
        <v>142</v>
      </c>
      <c r="B3462" s="2" t="s">
        <v>142</v>
      </c>
      <c r="C3462" s="2" t="s">
        <v>47</v>
      </c>
      <c r="D3462" s="2" t="s">
        <v>10</v>
      </c>
      <c r="E3462" s="2" t="s">
        <v>83</v>
      </c>
      <c r="F3462" s="2" t="s">
        <v>977</v>
      </c>
      <c r="G3462" s="14" t="n">
        <v>14.5</v>
      </c>
      <c r="H3462" s="14" t="n">
        <v>7.21</v>
      </c>
      <c r="I3462" s="14" t="n">
        <v>14.5</v>
      </c>
      <c r="J3462" s="23" t="n">
        <f aca="false">IF(AND(E3462="Priority",ISNUMBER('Cost model'!N632)),'Cost model'!N632,'Cost model'!M632)</f>
        <v>14.5</v>
      </c>
      <c r="K3462" s="14" t="n">
        <f aca="false">J3462-H3462</f>
        <v>7.29</v>
      </c>
      <c r="L3462" s="14" t="n">
        <f aca="false">G3462-H3462</f>
        <v>7.29</v>
      </c>
    </row>
    <row r="3463" customFormat="false" ht="15" hidden="false" customHeight="false" outlineLevel="0" collapsed="false">
      <c r="A3463" s="2" t="s">
        <v>124</v>
      </c>
      <c r="B3463" s="2" t="s">
        <v>124</v>
      </c>
      <c r="C3463" s="2" t="s">
        <v>48</v>
      </c>
      <c r="D3463" s="2" t="s">
        <v>10</v>
      </c>
      <c r="E3463" s="2" t="s">
        <v>74</v>
      </c>
      <c r="F3463" s="2" t="s">
        <v>977</v>
      </c>
      <c r="G3463" s="14" t="n">
        <v>19.5</v>
      </c>
      <c r="H3463" s="14" t="n">
        <v>10.79</v>
      </c>
      <c r="I3463" s="14" t="n">
        <v>12.5</v>
      </c>
      <c r="J3463" s="23" t="n">
        <f aca="false">IF(AND(E3463="Priority",ISNUMBER('Cost model'!N318)),'Cost model'!N318,'Cost model'!M318)</f>
        <v>14.5</v>
      </c>
      <c r="K3463" s="14" t="n">
        <f aca="false">J3463-H3463</f>
        <v>3.71</v>
      </c>
      <c r="L3463" s="14" t="n">
        <f aca="false">G3463-H3463</f>
        <v>8.71</v>
      </c>
    </row>
    <row r="3464" customFormat="false" ht="15" hidden="false" customHeight="false" outlineLevel="0" collapsed="false">
      <c r="A3464" s="2" t="s">
        <v>221</v>
      </c>
      <c r="B3464" s="2" t="s">
        <v>158</v>
      </c>
      <c r="C3464" s="2" t="s">
        <v>47</v>
      </c>
      <c r="D3464" s="2" t="s">
        <v>14</v>
      </c>
      <c r="E3464" s="2" t="s">
        <v>74</v>
      </c>
      <c r="F3464" s="2" t="s">
        <v>976</v>
      </c>
      <c r="G3464" s="14" t="n">
        <v>85</v>
      </c>
      <c r="H3464" s="14" t="n">
        <v>111.95</v>
      </c>
      <c r="I3464" s="14" t="n">
        <v>85</v>
      </c>
      <c r="J3464" s="23" t="n">
        <f aca="false">IF(AND(E3464="Priority",ISNUMBER('Cost model'!N761)),'Cost model'!N761,'Cost model'!M761)</f>
        <v>130</v>
      </c>
      <c r="K3464" s="14" t="n">
        <f aca="false">J3464-H3464</f>
        <v>18.05</v>
      </c>
      <c r="L3464" s="14" t="n">
        <f aca="false">G3464-H3464</f>
        <v>-26.95</v>
      </c>
    </row>
    <row r="3465" customFormat="false" ht="15" hidden="false" customHeight="false" outlineLevel="0" collapsed="false">
      <c r="A3465" s="2" t="s">
        <v>174</v>
      </c>
      <c r="B3465" s="2" t="s">
        <v>174</v>
      </c>
      <c r="C3465" s="2" t="s">
        <v>47</v>
      </c>
      <c r="D3465" s="2" t="s">
        <v>10</v>
      </c>
      <c r="E3465" s="2" t="s">
        <v>74</v>
      </c>
      <c r="F3465" s="2" t="s">
        <v>977</v>
      </c>
      <c r="G3465" s="14" t="n">
        <v>9.5</v>
      </c>
      <c r="H3465" s="14" t="n">
        <v>7.21</v>
      </c>
      <c r="I3465" s="14" t="n">
        <v>9.5</v>
      </c>
      <c r="J3465" s="23" t="n">
        <f aca="false">IF(AND(E3465="Priority",ISNUMBER('Cost model'!N167)),'Cost model'!N167,'Cost model'!M167)</f>
        <v>8.5</v>
      </c>
      <c r="K3465" s="14" t="n">
        <f aca="false">J3465-H3465</f>
        <v>1.29</v>
      </c>
      <c r="L3465" s="14" t="n">
        <f aca="false">G3465-H3465</f>
        <v>2.29</v>
      </c>
    </row>
    <row r="3466" customFormat="false" ht="15" hidden="false" customHeight="false" outlineLevel="0" collapsed="false">
      <c r="A3466" s="2" t="s">
        <v>124</v>
      </c>
      <c r="B3466" s="2" t="s">
        <v>124</v>
      </c>
      <c r="C3466" s="2" t="s">
        <v>47</v>
      </c>
      <c r="D3466" s="2" t="s">
        <v>13</v>
      </c>
      <c r="E3466" s="2" t="s">
        <v>74</v>
      </c>
      <c r="F3466" s="2" t="s">
        <v>977</v>
      </c>
      <c r="G3466" s="14" t="n">
        <v>19</v>
      </c>
      <c r="H3466" s="14" t="n">
        <v>55.83</v>
      </c>
      <c r="I3466" s="14" t="n">
        <v>19</v>
      </c>
      <c r="J3466" s="23" t="n">
        <f aca="false">IF(AND(E3466="Priority",ISNUMBER('Cost model'!N323)),'Cost model'!N323,'Cost model'!M323)</f>
        <v>60</v>
      </c>
      <c r="K3466" s="14" t="n">
        <f aca="false">J3466-H3466</f>
        <v>4.17</v>
      </c>
      <c r="L3466" s="14" t="n">
        <f aca="false">G3466-H3466</f>
        <v>-36.83</v>
      </c>
    </row>
    <row r="3467" customFormat="false" ht="15" hidden="false" customHeight="false" outlineLevel="0" collapsed="false">
      <c r="A3467" s="2" t="s">
        <v>174</v>
      </c>
      <c r="B3467" s="2" t="s">
        <v>174</v>
      </c>
      <c r="C3467" s="2" t="s">
        <v>47</v>
      </c>
      <c r="D3467" s="2" t="s">
        <v>15</v>
      </c>
      <c r="E3467" s="2" t="s">
        <v>83</v>
      </c>
      <c r="F3467" s="2" t="s">
        <v>977</v>
      </c>
      <c r="G3467" s="14" t="n">
        <v>85</v>
      </c>
      <c r="H3467" s="14" t="n">
        <v>151.27</v>
      </c>
      <c r="I3467" s="14" t="n">
        <v>85</v>
      </c>
      <c r="J3467" s="23" t="n">
        <f aca="false">IF(AND(E3467="Priority",ISNUMBER('Cost model'!N179)),'Cost model'!N179,'Cost model'!M179)</f>
        <v>165</v>
      </c>
      <c r="K3467" s="14" t="n">
        <f aca="false">J3467-H3467</f>
        <v>13.73</v>
      </c>
      <c r="L3467" s="14" t="n">
        <f aca="false">G3467-H3467</f>
        <v>-66.27</v>
      </c>
    </row>
    <row r="3468" customFormat="false" ht="15" hidden="false" customHeight="false" outlineLevel="0" collapsed="false">
      <c r="A3468" s="2" t="s">
        <v>174</v>
      </c>
      <c r="B3468" s="2" t="s">
        <v>174</v>
      </c>
      <c r="C3468" s="2" t="s">
        <v>47</v>
      </c>
      <c r="D3468" s="2" t="s">
        <v>12</v>
      </c>
      <c r="E3468" s="2" t="s">
        <v>74</v>
      </c>
      <c r="F3468" s="2" t="s">
        <v>977</v>
      </c>
      <c r="G3468" s="14" t="n">
        <v>29.5</v>
      </c>
      <c r="H3468" s="14" t="n">
        <v>41</v>
      </c>
      <c r="I3468" s="14" t="n">
        <v>9.5</v>
      </c>
      <c r="J3468" s="23" t="n">
        <f aca="false">IF(AND(E3468="Priority",ISNUMBER('Cost model'!N170)),'Cost model'!N170,'Cost model'!M170)</f>
        <v>25.5</v>
      </c>
      <c r="K3468" s="14" t="n">
        <f aca="false">J3468-H3468</f>
        <v>-15.5</v>
      </c>
      <c r="L3468" s="14" t="n">
        <f aca="false">G3468-H3468</f>
        <v>-11.5</v>
      </c>
    </row>
    <row r="3469" customFormat="false" ht="15" hidden="false" customHeight="false" outlineLevel="0" collapsed="false">
      <c r="A3469" s="2" t="s">
        <v>221</v>
      </c>
      <c r="B3469" s="2" t="s">
        <v>221</v>
      </c>
      <c r="C3469" s="2" t="s">
        <v>47</v>
      </c>
      <c r="D3469" s="2" t="s">
        <v>10</v>
      </c>
      <c r="E3469" s="2" t="s">
        <v>74</v>
      </c>
      <c r="F3469" s="2" t="s">
        <v>977</v>
      </c>
      <c r="G3469" s="14" t="n">
        <v>9.5</v>
      </c>
      <c r="H3469" s="14" t="n">
        <v>6.91</v>
      </c>
      <c r="I3469" s="14" t="n">
        <v>9.5</v>
      </c>
      <c r="J3469" s="23" t="n">
        <f aca="false">IF(AND(E3469="Priority",ISNUMBER('Cost model'!N737)),'Cost model'!N737,'Cost model'!M737)</f>
        <v>8.5</v>
      </c>
      <c r="K3469" s="14" t="n">
        <f aca="false">J3469-H3469</f>
        <v>1.59</v>
      </c>
      <c r="L3469" s="14" t="n">
        <f aca="false">G3469-H3469</f>
        <v>2.59</v>
      </c>
    </row>
    <row r="3470" customFormat="false" ht="15" hidden="false" customHeight="false" outlineLevel="0" collapsed="false">
      <c r="A3470" s="2" t="s">
        <v>124</v>
      </c>
      <c r="B3470" s="2" t="s">
        <v>124</v>
      </c>
      <c r="C3470" s="2" t="s">
        <v>47</v>
      </c>
      <c r="D3470" s="2" t="s">
        <v>12</v>
      </c>
      <c r="E3470" s="2" t="s">
        <v>74</v>
      </c>
      <c r="F3470" s="2" t="s">
        <v>977</v>
      </c>
      <c r="G3470" s="14" t="n">
        <v>19</v>
      </c>
      <c r="H3470" s="14" t="n">
        <v>25.61</v>
      </c>
      <c r="I3470" s="14" t="n">
        <v>9.5</v>
      </c>
      <c r="J3470" s="23" t="n">
        <f aca="false">IF(AND(E3470="Priority",ISNUMBER('Cost model'!N320)),'Cost model'!N320,'Cost model'!M320)</f>
        <v>24.5</v>
      </c>
      <c r="K3470" s="14" t="n">
        <f aca="false">J3470-H3470</f>
        <v>-1.11</v>
      </c>
      <c r="L3470" s="14" t="n">
        <f aca="false">G3470-H3470</f>
        <v>-6.61</v>
      </c>
    </row>
    <row r="3471" customFormat="false" ht="15" hidden="false" customHeight="false" outlineLevel="0" collapsed="false">
      <c r="A3471" s="2" t="s">
        <v>174</v>
      </c>
      <c r="B3471" s="2" t="s">
        <v>142</v>
      </c>
      <c r="C3471" s="2" t="s">
        <v>48</v>
      </c>
      <c r="D3471" s="2" t="s">
        <v>12</v>
      </c>
      <c r="E3471" s="2" t="s">
        <v>74</v>
      </c>
      <c r="F3471" s="2" t="s">
        <v>976</v>
      </c>
      <c r="G3471" s="14" t="n">
        <v>12.5</v>
      </c>
      <c r="H3471" s="14" t="n">
        <v>46.54</v>
      </c>
      <c r="I3471" s="14" t="n">
        <v>12.5</v>
      </c>
      <c r="J3471" s="23" t="n">
        <f aca="false">IF(AND(E3471="Priority",ISNUMBER('Cost model'!N126)),'Cost model'!N126,'Cost model'!M126)</f>
        <v>45</v>
      </c>
      <c r="K3471" s="14" t="n">
        <f aca="false">J3471-H3471</f>
        <v>-1.54</v>
      </c>
      <c r="L3471" s="14" t="n">
        <f aca="false">G3471-H3471</f>
        <v>-34.04</v>
      </c>
    </row>
    <row r="3472" customFormat="false" ht="15" hidden="false" customHeight="false" outlineLevel="0" collapsed="false">
      <c r="A3472" s="2" t="s">
        <v>142</v>
      </c>
      <c r="B3472" s="2" t="s">
        <v>142</v>
      </c>
      <c r="C3472" s="2" t="s">
        <v>47</v>
      </c>
      <c r="D3472" s="2" t="s">
        <v>12</v>
      </c>
      <c r="E3472" s="2" t="s">
        <v>74</v>
      </c>
      <c r="F3472" s="2" t="s">
        <v>977</v>
      </c>
      <c r="G3472" s="14" t="n">
        <v>9.5</v>
      </c>
      <c r="H3472" s="14" t="n">
        <v>5.83</v>
      </c>
      <c r="I3472" s="14" t="n">
        <v>9.5</v>
      </c>
      <c r="J3472" s="23" t="n">
        <f aca="false">IF(AND(E3472="Priority",ISNUMBER('Cost model'!N635)),'Cost model'!N635,'Cost model'!M635)</f>
        <v>30.5</v>
      </c>
      <c r="K3472" s="14" t="n">
        <f aca="false">J3472-H3472</f>
        <v>24.67</v>
      </c>
      <c r="L3472" s="14" t="n">
        <f aca="false">G3472-H3472</f>
        <v>3.67</v>
      </c>
    </row>
    <row r="3473" customFormat="false" ht="15" hidden="false" customHeight="false" outlineLevel="0" collapsed="false">
      <c r="A3473" s="2" t="s">
        <v>221</v>
      </c>
      <c r="B3473" s="2" t="s">
        <v>221</v>
      </c>
      <c r="C3473" s="2" t="s">
        <v>47</v>
      </c>
      <c r="D3473" s="2" t="s">
        <v>10</v>
      </c>
      <c r="E3473" s="2" t="s">
        <v>74</v>
      </c>
      <c r="F3473" s="2" t="s">
        <v>977</v>
      </c>
      <c r="G3473" s="14" t="n">
        <v>9.5</v>
      </c>
      <c r="H3473" s="14" t="n">
        <v>6.91</v>
      </c>
      <c r="I3473" s="14" t="n">
        <v>9.5</v>
      </c>
      <c r="J3473" s="23" t="n">
        <f aca="false">IF(AND(E3473="Priority",ISNUMBER('Cost model'!N737)),'Cost model'!N737,'Cost model'!M737)</f>
        <v>8.5</v>
      </c>
      <c r="K3473" s="14" t="n">
        <f aca="false">J3473-H3473</f>
        <v>1.59</v>
      </c>
      <c r="L3473" s="14" t="n">
        <f aca="false">G3473-H3473</f>
        <v>2.59</v>
      </c>
    </row>
    <row r="3474" customFormat="false" ht="15" hidden="false" customHeight="false" outlineLevel="0" collapsed="false">
      <c r="A3474" s="2" t="s">
        <v>221</v>
      </c>
      <c r="B3474" s="2" t="s">
        <v>221</v>
      </c>
      <c r="C3474" s="2" t="s">
        <v>47</v>
      </c>
      <c r="D3474" s="2" t="s">
        <v>13</v>
      </c>
      <c r="E3474" s="2" t="s">
        <v>83</v>
      </c>
      <c r="F3474" s="2" t="s">
        <v>977</v>
      </c>
      <c r="G3474" s="14" t="n">
        <v>45</v>
      </c>
      <c r="H3474" s="14" t="n">
        <v>18.27</v>
      </c>
      <c r="I3474" s="14" t="n">
        <v>45</v>
      </c>
      <c r="J3474" s="23" t="n">
        <f aca="false">IF(AND(E3474="Priority",ISNUMBER('Cost model'!N743)),'Cost model'!N743,'Cost model'!M743)</f>
        <v>65</v>
      </c>
      <c r="K3474" s="14" t="n">
        <f aca="false">J3474-H3474</f>
        <v>46.73</v>
      </c>
      <c r="L3474" s="14" t="n">
        <f aca="false">G3474-H3474</f>
        <v>26.73</v>
      </c>
    </row>
    <row r="3475" customFormat="false" ht="15" hidden="false" customHeight="false" outlineLevel="0" collapsed="false">
      <c r="A3475" s="2" t="s">
        <v>174</v>
      </c>
      <c r="B3475" s="2" t="s">
        <v>174</v>
      </c>
      <c r="C3475" s="2" t="s">
        <v>49</v>
      </c>
      <c r="D3475" s="2" t="s">
        <v>10</v>
      </c>
      <c r="E3475" s="2" t="s">
        <v>74</v>
      </c>
      <c r="F3475" s="2" t="s">
        <v>977</v>
      </c>
      <c r="G3475" s="14" t="n">
        <v>19.5</v>
      </c>
      <c r="H3475" s="14" t="n">
        <v>20.25</v>
      </c>
      <c r="I3475" s="14" t="n">
        <v>17.5</v>
      </c>
      <c r="J3475" s="23" t="n">
        <f aca="false">IF(AND(E3475="Priority",ISNUMBER('Cost model'!N169)),'Cost model'!N169,'Cost model'!M169)</f>
        <v>18.5</v>
      </c>
      <c r="K3475" s="14" t="n">
        <f aca="false">J3475-H3475</f>
        <v>-1.75</v>
      </c>
      <c r="L3475" s="14" t="n">
        <f aca="false">G3475-H3475</f>
        <v>-0.75</v>
      </c>
    </row>
    <row r="3476" customFormat="false" ht="15" hidden="false" customHeight="false" outlineLevel="0" collapsed="false">
      <c r="A3476" s="2" t="s">
        <v>205</v>
      </c>
      <c r="B3476" s="2" t="s">
        <v>142</v>
      </c>
      <c r="C3476" s="2" t="s">
        <v>47</v>
      </c>
      <c r="D3476" s="2" t="s">
        <v>10</v>
      </c>
      <c r="E3476" s="2" t="s">
        <v>74</v>
      </c>
      <c r="F3476" s="2" t="s">
        <v>976</v>
      </c>
      <c r="G3476" s="14" t="n">
        <v>14.5</v>
      </c>
      <c r="H3476" s="14" t="n">
        <v>13.3</v>
      </c>
      <c r="I3476" s="14" t="n">
        <v>14.5</v>
      </c>
      <c r="J3476" s="23" t="n">
        <f aca="false">IF(AND(E3476="Priority",ISNUMBER('Cost model'!N542)),'Cost model'!N542,'Cost model'!M542)</f>
        <v>15.5</v>
      </c>
      <c r="K3476" s="14" t="n">
        <f aca="false">J3476-H3476</f>
        <v>2.2</v>
      </c>
      <c r="L3476" s="14" t="n">
        <f aca="false">G3476-H3476</f>
        <v>1.2</v>
      </c>
    </row>
    <row r="3477" customFormat="false" ht="15" hidden="false" customHeight="false" outlineLevel="0" collapsed="false">
      <c r="A3477" s="2" t="s">
        <v>158</v>
      </c>
      <c r="B3477" s="2" t="s">
        <v>158</v>
      </c>
      <c r="C3477" s="2" t="s">
        <v>47</v>
      </c>
      <c r="D3477" s="2" t="s">
        <v>12</v>
      </c>
      <c r="E3477" s="2" t="s">
        <v>74</v>
      </c>
      <c r="F3477" s="2" t="s">
        <v>977</v>
      </c>
      <c r="G3477" s="14" t="n">
        <v>9.5</v>
      </c>
      <c r="H3477" s="14" t="n">
        <v>14.6</v>
      </c>
      <c r="I3477" s="14" t="n">
        <v>9.5</v>
      </c>
      <c r="J3477" s="23" t="n">
        <f aca="false">IF(AND(E3477="Priority",ISNUMBER('Cost model'!N425)),'Cost model'!N425,'Cost model'!M425)</f>
        <v>14.5</v>
      </c>
      <c r="K3477" s="14" t="n">
        <f aca="false">J3477-H3477</f>
        <v>-0.0999999999999996</v>
      </c>
      <c r="L3477" s="14" t="n">
        <f aca="false">G3477-H3477</f>
        <v>-5.1</v>
      </c>
    </row>
    <row r="3478" customFormat="false" ht="15" hidden="false" customHeight="false" outlineLevel="0" collapsed="false">
      <c r="A3478" s="2" t="s">
        <v>142</v>
      </c>
      <c r="B3478" s="2" t="s">
        <v>142</v>
      </c>
      <c r="C3478" s="2" t="s">
        <v>48</v>
      </c>
      <c r="D3478" s="2" t="s">
        <v>12</v>
      </c>
      <c r="E3478" s="2" t="s">
        <v>74</v>
      </c>
      <c r="F3478" s="2" t="s">
        <v>977</v>
      </c>
      <c r="G3478" s="14" t="n">
        <v>24.5</v>
      </c>
      <c r="H3478" s="14" t="n">
        <v>42.13</v>
      </c>
      <c r="I3478" s="14" t="n">
        <v>12.5</v>
      </c>
      <c r="J3478" s="23" t="n">
        <f aca="false">IF(AND(E3478="Priority",ISNUMBER('Cost model'!N636)),'Cost model'!N636,'Cost model'!M636)</f>
        <v>40</v>
      </c>
      <c r="K3478" s="14" t="n">
        <f aca="false">J3478-H3478</f>
        <v>-2.13</v>
      </c>
      <c r="L3478" s="14" t="n">
        <f aca="false">G3478-H3478</f>
        <v>-17.63</v>
      </c>
    </row>
    <row r="3479" customFormat="false" ht="15" hidden="false" customHeight="false" outlineLevel="0" collapsed="false">
      <c r="A3479" s="2" t="s">
        <v>221</v>
      </c>
      <c r="B3479" s="2" t="s">
        <v>158</v>
      </c>
      <c r="C3479" s="2" t="s">
        <v>49</v>
      </c>
      <c r="D3479" s="2" t="s">
        <v>12</v>
      </c>
      <c r="E3479" s="2" t="s">
        <v>74</v>
      </c>
      <c r="F3479" s="2" t="s">
        <v>976</v>
      </c>
      <c r="G3479" s="14" t="n">
        <v>29.5</v>
      </c>
      <c r="H3479" s="14" t="n">
        <v>42.95</v>
      </c>
      <c r="I3479" s="14" t="n">
        <v>19.5</v>
      </c>
      <c r="J3479" s="23" t="n">
        <f aca="false">IF(AND(E3479="Priority",ISNUMBER('Cost model'!N757)),'Cost model'!N757,'Cost model'!M757)</f>
        <v>65</v>
      </c>
      <c r="K3479" s="14" t="n">
        <f aca="false">J3479-H3479</f>
        <v>22.05</v>
      </c>
      <c r="L3479" s="14" t="n">
        <f aca="false">G3479-H3479</f>
        <v>-13.45</v>
      </c>
    </row>
    <row r="3480" customFormat="false" ht="15" hidden="false" customHeight="false" outlineLevel="0" collapsed="false">
      <c r="A3480" s="2" t="s">
        <v>174</v>
      </c>
      <c r="B3480" s="2" t="s">
        <v>174</v>
      </c>
      <c r="C3480" s="2" t="s">
        <v>47</v>
      </c>
      <c r="D3480" s="2" t="s">
        <v>10</v>
      </c>
      <c r="E3480" s="2" t="s">
        <v>74</v>
      </c>
      <c r="F3480" s="2" t="s">
        <v>977</v>
      </c>
      <c r="G3480" s="14" t="n">
        <v>9.5</v>
      </c>
      <c r="H3480" s="14" t="n">
        <v>7.21</v>
      </c>
      <c r="I3480" s="14" t="n">
        <v>9.5</v>
      </c>
      <c r="J3480" s="23" t="n">
        <f aca="false">IF(AND(E3480="Priority",ISNUMBER('Cost model'!N167)),'Cost model'!N167,'Cost model'!M167)</f>
        <v>8.5</v>
      </c>
      <c r="K3480" s="14" t="n">
        <f aca="false">J3480-H3480</f>
        <v>1.29</v>
      </c>
      <c r="L3480" s="14" t="n">
        <f aca="false">G3480-H3480</f>
        <v>2.29</v>
      </c>
    </row>
    <row r="3481" customFormat="false" ht="15" hidden="false" customHeight="false" outlineLevel="0" collapsed="false">
      <c r="A3481" s="2" t="s">
        <v>174</v>
      </c>
      <c r="B3481" s="2" t="s">
        <v>174</v>
      </c>
      <c r="C3481" s="2" t="s">
        <v>48</v>
      </c>
      <c r="D3481" s="2" t="s">
        <v>13</v>
      </c>
      <c r="E3481" s="2" t="s">
        <v>74</v>
      </c>
      <c r="F3481" s="2" t="s">
        <v>977</v>
      </c>
      <c r="G3481" s="14" t="n">
        <v>24.5</v>
      </c>
      <c r="H3481" s="14" t="n">
        <v>80.69</v>
      </c>
      <c r="I3481" s="14" t="n">
        <v>24.5</v>
      </c>
      <c r="J3481" s="23" t="n">
        <f aca="false">IF(AND(E3481="Priority",ISNUMBER('Cost model'!N174)),'Cost model'!N174,'Cost model'!M174)</f>
        <v>70</v>
      </c>
      <c r="K3481" s="14" t="n">
        <f aca="false">J3481-H3481</f>
        <v>-10.69</v>
      </c>
      <c r="L3481" s="14" t="n">
        <f aca="false">G3481-H3481</f>
        <v>-56.19</v>
      </c>
    </row>
    <row r="3482" customFormat="false" ht="15" hidden="false" customHeight="false" outlineLevel="0" collapsed="false">
      <c r="A3482" s="2" t="s">
        <v>174</v>
      </c>
      <c r="B3482" s="2" t="s">
        <v>174</v>
      </c>
      <c r="C3482" s="2" t="s">
        <v>47</v>
      </c>
      <c r="D3482" s="2" t="s">
        <v>10</v>
      </c>
      <c r="E3482" s="2" t="s">
        <v>74</v>
      </c>
      <c r="F3482" s="2" t="s">
        <v>977</v>
      </c>
      <c r="G3482" s="14" t="n">
        <v>9.5</v>
      </c>
      <c r="H3482" s="14" t="n">
        <v>7.21</v>
      </c>
      <c r="I3482" s="14" t="n">
        <v>9.5</v>
      </c>
      <c r="J3482" s="23" t="n">
        <f aca="false">IF(AND(E3482="Priority",ISNUMBER('Cost model'!N167)),'Cost model'!N167,'Cost model'!M167)</f>
        <v>8.5</v>
      </c>
      <c r="K3482" s="14" t="n">
        <f aca="false">J3482-H3482</f>
        <v>1.29</v>
      </c>
      <c r="L3482" s="14" t="n">
        <f aca="false">G3482-H3482</f>
        <v>2.29</v>
      </c>
    </row>
    <row r="3483" customFormat="false" ht="15" hidden="false" customHeight="false" outlineLevel="0" collapsed="false">
      <c r="A3483" s="2" t="s">
        <v>221</v>
      </c>
      <c r="B3483" s="2" t="s">
        <v>221</v>
      </c>
      <c r="C3483" s="2" t="s">
        <v>47</v>
      </c>
      <c r="D3483" s="2" t="s">
        <v>12</v>
      </c>
      <c r="E3483" s="2" t="s">
        <v>74</v>
      </c>
      <c r="F3483" s="2" t="s">
        <v>977</v>
      </c>
      <c r="G3483" s="14" t="n">
        <v>9.5</v>
      </c>
      <c r="H3483" s="14" t="n">
        <v>7.87</v>
      </c>
      <c r="I3483" s="14" t="n">
        <v>9.5</v>
      </c>
      <c r="J3483" s="23" t="n">
        <f aca="false">IF(AND(E3483="Priority",ISNUMBER('Cost model'!N740)),'Cost model'!N740,'Cost model'!M740)</f>
        <v>22.5</v>
      </c>
      <c r="K3483" s="14" t="n">
        <f aca="false">J3483-H3483</f>
        <v>14.63</v>
      </c>
      <c r="L3483" s="14" t="n">
        <f aca="false">G3483-H3483</f>
        <v>1.63</v>
      </c>
    </row>
    <row r="3484" customFormat="false" ht="15" hidden="false" customHeight="false" outlineLevel="0" collapsed="false">
      <c r="A3484" s="2" t="s">
        <v>174</v>
      </c>
      <c r="B3484" s="2" t="s">
        <v>174</v>
      </c>
      <c r="C3484" s="2" t="s">
        <v>49</v>
      </c>
      <c r="D3484" s="2" t="s">
        <v>10</v>
      </c>
      <c r="E3484" s="2" t="s">
        <v>74</v>
      </c>
      <c r="F3484" s="2" t="s">
        <v>977</v>
      </c>
      <c r="G3484" s="14" t="n">
        <v>17.5</v>
      </c>
      <c r="H3484" s="14" t="n">
        <v>20.25</v>
      </c>
      <c r="I3484" s="14" t="n">
        <v>17.5</v>
      </c>
      <c r="J3484" s="23" t="n">
        <f aca="false">IF(AND(E3484="Priority",ISNUMBER('Cost model'!N169)),'Cost model'!N169,'Cost model'!M169)</f>
        <v>18.5</v>
      </c>
      <c r="K3484" s="14" t="n">
        <f aca="false">J3484-H3484</f>
        <v>-1.75</v>
      </c>
      <c r="L3484" s="14" t="n">
        <f aca="false">G3484-H3484</f>
        <v>-2.75</v>
      </c>
    </row>
    <row r="3485" customFormat="false" ht="15" hidden="false" customHeight="false" outlineLevel="0" collapsed="false">
      <c r="A3485" s="2" t="s">
        <v>124</v>
      </c>
      <c r="B3485" s="2" t="s">
        <v>124</v>
      </c>
      <c r="C3485" s="2" t="s">
        <v>48</v>
      </c>
      <c r="D3485" s="2" t="s">
        <v>12</v>
      </c>
      <c r="E3485" s="2" t="s">
        <v>74</v>
      </c>
      <c r="F3485" s="2" t="s">
        <v>977</v>
      </c>
      <c r="G3485" s="14" t="n">
        <v>12.5</v>
      </c>
      <c r="H3485" s="14" t="n">
        <v>9.45</v>
      </c>
      <c r="I3485" s="14" t="n">
        <v>12.5</v>
      </c>
      <c r="J3485" s="23" t="n">
        <f aca="false">IF(AND(E3485="Priority",ISNUMBER('Cost model'!N321)),'Cost model'!N321,'Cost model'!M321)</f>
        <v>40</v>
      </c>
      <c r="K3485" s="14" t="n">
        <f aca="false">J3485-H3485</f>
        <v>30.55</v>
      </c>
      <c r="L3485" s="14" t="n">
        <f aca="false">G3485-H3485</f>
        <v>3.05</v>
      </c>
    </row>
    <row r="3486" customFormat="false" ht="15" hidden="false" customHeight="false" outlineLevel="0" collapsed="false">
      <c r="A3486" s="2" t="s">
        <v>221</v>
      </c>
      <c r="B3486" s="2" t="s">
        <v>221</v>
      </c>
      <c r="C3486" s="2" t="s">
        <v>47</v>
      </c>
      <c r="D3486" s="2" t="s">
        <v>12</v>
      </c>
      <c r="E3486" s="2" t="s">
        <v>74</v>
      </c>
      <c r="F3486" s="2" t="s">
        <v>977</v>
      </c>
      <c r="G3486" s="14" t="n">
        <v>14.5</v>
      </c>
      <c r="H3486" s="14" t="n">
        <v>9.98</v>
      </c>
      <c r="I3486" s="14" t="n">
        <v>9.5</v>
      </c>
      <c r="J3486" s="23" t="n">
        <f aca="false">IF(AND(E3486="Priority",ISNUMBER('Cost model'!N740)),'Cost model'!N740,'Cost model'!M740)</f>
        <v>22.5</v>
      </c>
      <c r="K3486" s="14" t="n">
        <f aca="false">J3486-H3486</f>
        <v>12.52</v>
      </c>
      <c r="L3486" s="14" t="n">
        <f aca="false">G3486-H3486</f>
        <v>4.52</v>
      </c>
    </row>
    <row r="3487" customFormat="false" ht="15" hidden="false" customHeight="false" outlineLevel="0" collapsed="false">
      <c r="A3487" s="2" t="s">
        <v>221</v>
      </c>
      <c r="B3487" s="2" t="s">
        <v>158</v>
      </c>
      <c r="C3487" s="2" t="s">
        <v>49</v>
      </c>
      <c r="D3487" s="2" t="s">
        <v>10</v>
      </c>
      <c r="E3487" s="2" t="s">
        <v>74</v>
      </c>
      <c r="F3487" s="2" t="s">
        <v>976</v>
      </c>
      <c r="G3487" s="14" t="n">
        <v>22.84</v>
      </c>
      <c r="H3487" s="14" t="n">
        <v>20.22</v>
      </c>
      <c r="I3487" s="14" t="n">
        <v>17.5</v>
      </c>
      <c r="J3487" s="23" t="n">
        <f aca="false">IF(AND(E3487="Priority",ISNUMBER('Cost model'!N754)),'Cost model'!N754,'Cost model'!M754)</f>
        <v>23.5</v>
      </c>
      <c r="K3487" s="14" t="n">
        <f aca="false">J3487-H3487</f>
        <v>3.28</v>
      </c>
      <c r="L3487" s="14" t="n">
        <f aca="false">G3487-H3487</f>
        <v>2.62</v>
      </c>
    </row>
    <row r="3488" customFormat="false" ht="15" hidden="false" customHeight="false" outlineLevel="0" collapsed="false">
      <c r="A3488" s="2" t="s">
        <v>174</v>
      </c>
      <c r="B3488" s="2" t="s">
        <v>174</v>
      </c>
      <c r="C3488" s="2" t="s">
        <v>48</v>
      </c>
      <c r="D3488" s="2" t="s">
        <v>10</v>
      </c>
      <c r="E3488" s="2" t="s">
        <v>74</v>
      </c>
      <c r="F3488" s="2" t="s">
        <v>977</v>
      </c>
      <c r="G3488" s="14" t="n">
        <v>12.5</v>
      </c>
      <c r="H3488" s="14" t="n">
        <v>11.25</v>
      </c>
      <c r="I3488" s="14" t="n">
        <v>12.5</v>
      </c>
      <c r="J3488" s="23" t="n">
        <f aca="false">IF(AND(E3488="Priority",ISNUMBER('Cost model'!N168)),'Cost model'!N168,'Cost model'!M168)</f>
        <v>13.5</v>
      </c>
      <c r="K3488" s="14" t="n">
        <f aca="false">J3488-H3488</f>
        <v>2.25</v>
      </c>
      <c r="L3488" s="14" t="n">
        <f aca="false">G3488-H3488</f>
        <v>1.25</v>
      </c>
    </row>
    <row r="3489" customFormat="false" ht="15" hidden="false" customHeight="false" outlineLevel="0" collapsed="false">
      <c r="A3489" s="2" t="s">
        <v>221</v>
      </c>
      <c r="B3489" s="2" t="s">
        <v>221</v>
      </c>
      <c r="C3489" s="2" t="s">
        <v>47</v>
      </c>
      <c r="D3489" s="2" t="s">
        <v>10</v>
      </c>
      <c r="E3489" s="2" t="s">
        <v>74</v>
      </c>
      <c r="F3489" s="2" t="s">
        <v>977</v>
      </c>
      <c r="G3489" s="14" t="n">
        <v>9.5</v>
      </c>
      <c r="H3489" s="14" t="n">
        <v>6.52</v>
      </c>
      <c r="I3489" s="14" t="n">
        <v>9.5</v>
      </c>
      <c r="J3489" s="23" t="n">
        <f aca="false">IF(AND(E3489="Priority",ISNUMBER('Cost model'!N737)),'Cost model'!N737,'Cost model'!M737)</f>
        <v>8.5</v>
      </c>
      <c r="K3489" s="14" t="n">
        <f aca="false">J3489-H3489</f>
        <v>1.98</v>
      </c>
      <c r="L3489" s="14" t="n">
        <f aca="false">G3489-H3489</f>
        <v>2.98</v>
      </c>
    </row>
    <row r="3490" customFormat="false" ht="15" hidden="false" customHeight="false" outlineLevel="0" collapsed="false">
      <c r="A3490" s="2" t="s">
        <v>174</v>
      </c>
      <c r="B3490" s="2" t="s">
        <v>174</v>
      </c>
      <c r="C3490" s="2" t="s">
        <v>47</v>
      </c>
      <c r="D3490" s="2" t="s">
        <v>10</v>
      </c>
      <c r="E3490" s="2" t="s">
        <v>74</v>
      </c>
      <c r="F3490" s="2" t="s">
        <v>977</v>
      </c>
      <c r="G3490" s="14" t="n">
        <v>19.5</v>
      </c>
      <c r="H3490" s="14" t="n">
        <v>7.21</v>
      </c>
      <c r="I3490" s="14" t="n">
        <v>9.5</v>
      </c>
      <c r="J3490" s="23" t="n">
        <f aca="false">IF(AND(E3490="Priority",ISNUMBER('Cost model'!N167)),'Cost model'!N167,'Cost model'!M167)</f>
        <v>8.5</v>
      </c>
      <c r="K3490" s="14" t="n">
        <f aca="false">J3490-H3490</f>
        <v>1.29</v>
      </c>
      <c r="L3490" s="14" t="n">
        <f aca="false">G3490-H3490</f>
        <v>12.29</v>
      </c>
    </row>
    <row r="3491" customFormat="false" ht="15" hidden="false" customHeight="false" outlineLevel="0" collapsed="false">
      <c r="A3491" s="2" t="s">
        <v>174</v>
      </c>
      <c r="B3491" s="2" t="s">
        <v>174</v>
      </c>
      <c r="C3491" s="2" t="s">
        <v>48</v>
      </c>
      <c r="D3491" s="2" t="s">
        <v>12</v>
      </c>
      <c r="E3491" s="2" t="s">
        <v>74</v>
      </c>
      <c r="F3491" s="2" t="s">
        <v>977</v>
      </c>
      <c r="G3491" s="14" t="n">
        <v>12.5</v>
      </c>
      <c r="H3491" s="14" t="n">
        <v>41</v>
      </c>
      <c r="I3491" s="14" t="n">
        <v>12.5</v>
      </c>
      <c r="J3491" s="23" t="n">
        <f aca="false">IF(AND(E3491="Priority",ISNUMBER('Cost model'!N171)),'Cost model'!N171,'Cost model'!M171)</f>
        <v>40</v>
      </c>
      <c r="K3491" s="14" t="n">
        <f aca="false">J3491-H3491</f>
        <v>-1</v>
      </c>
      <c r="L3491" s="14" t="n">
        <f aca="false">G3491-H3491</f>
        <v>-28.5</v>
      </c>
    </row>
    <row r="3492" customFormat="false" ht="15" hidden="false" customHeight="false" outlineLevel="0" collapsed="false">
      <c r="A3492" s="2" t="s">
        <v>174</v>
      </c>
      <c r="B3492" s="2" t="s">
        <v>174</v>
      </c>
      <c r="C3492" s="2" t="s">
        <v>48</v>
      </c>
      <c r="D3492" s="2" t="s">
        <v>10</v>
      </c>
      <c r="E3492" s="2" t="s">
        <v>74</v>
      </c>
      <c r="F3492" s="2" t="s">
        <v>977</v>
      </c>
      <c r="G3492" s="14" t="n">
        <v>12.5</v>
      </c>
      <c r="H3492" s="14" t="n">
        <v>11.25</v>
      </c>
      <c r="I3492" s="14" t="n">
        <v>12.5</v>
      </c>
      <c r="J3492" s="23" t="n">
        <f aca="false">IF(AND(E3492="Priority",ISNUMBER('Cost model'!N168)),'Cost model'!N168,'Cost model'!M168)</f>
        <v>13.5</v>
      </c>
      <c r="K3492" s="14" t="n">
        <f aca="false">J3492-H3492</f>
        <v>2.25</v>
      </c>
      <c r="L3492" s="14" t="n">
        <f aca="false">G3492-H3492</f>
        <v>1.25</v>
      </c>
    </row>
    <row r="3493" customFormat="false" ht="15" hidden="false" customHeight="false" outlineLevel="0" collapsed="false">
      <c r="A3493" s="2" t="s">
        <v>221</v>
      </c>
      <c r="B3493" s="2" t="s">
        <v>221</v>
      </c>
      <c r="C3493" s="2" t="s">
        <v>47</v>
      </c>
      <c r="D3493" s="2" t="s">
        <v>10</v>
      </c>
      <c r="E3493" s="2" t="s">
        <v>74</v>
      </c>
      <c r="F3493" s="2" t="s">
        <v>977</v>
      </c>
      <c r="G3493" s="14" t="n">
        <v>9.5</v>
      </c>
      <c r="H3493" s="14" t="n">
        <v>6.91</v>
      </c>
      <c r="I3493" s="14" t="n">
        <v>9.5</v>
      </c>
      <c r="J3493" s="23" t="n">
        <f aca="false">IF(AND(E3493="Priority",ISNUMBER('Cost model'!N737)),'Cost model'!N737,'Cost model'!M737)</f>
        <v>8.5</v>
      </c>
      <c r="K3493" s="14" t="n">
        <f aca="false">J3493-H3493</f>
        <v>1.59</v>
      </c>
      <c r="L3493" s="14" t="n">
        <f aca="false">G3493-H3493</f>
        <v>2.59</v>
      </c>
    </row>
    <row r="3494" customFormat="false" ht="15" hidden="false" customHeight="false" outlineLevel="0" collapsed="false">
      <c r="A3494" s="2" t="s">
        <v>174</v>
      </c>
      <c r="B3494" s="2" t="s">
        <v>174</v>
      </c>
      <c r="C3494" s="2" t="s">
        <v>48</v>
      </c>
      <c r="D3494" s="2" t="s">
        <v>10</v>
      </c>
      <c r="E3494" s="2" t="s">
        <v>74</v>
      </c>
      <c r="F3494" s="2" t="s">
        <v>977</v>
      </c>
      <c r="G3494" s="14" t="n">
        <v>12.5</v>
      </c>
      <c r="H3494" s="14" t="n">
        <v>31.71</v>
      </c>
      <c r="I3494" s="14" t="n">
        <v>12.5</v>
      </c>
      <c r="J3494" s="23" t="n">
        <f aca="false">IF(AND(E3494="Priority",ISNUMBER('Cost model'!N168)),'Cost model'!N168,'Cost model'!M168)</f>
        <v>13.5</v>
      </c>
      <c r="K3494" s="14" t="n">
        <f aca="false">J3494-H3494</f>
        <v>-18.21</v>
      </c>
      <c r="L3494" s="14" t="n">
        <f aca="false">G3494-H3494</f>
        <v>-19.21</v>
      </c>
    </row>
    <row r="3495" customFormat="false" ht="15" hidden="false" customHeight="false" outlineLevel="0" collapsed="false">
      <c r="A3495" s="2" t="s">
        <v>142</v>
      </c>
      <c r="B3495" s="2" t="s">
        <v>174</v>
      </c>
      <c r="C3495" s="2" t="s">
        <v>49</v>
      </c>
      <c r="D3495" s="2" t="s">
        <v>10</v>
      </c>
      <c r="E3495" s="2" t="s">
        <v>74</v>
      </c>
      <c r="F3495" s="2" t="s">
        <v>976</v>
      </c>
      <c r="G3495" s="14" t="n">
        <v>34.5</v>
      </c>
      <c r="H3495" s="14" t="n">
        <v>21.57</v>
      </c>
      <c r="I3495" s="14" t="n">
        <v>17.5</v>
      </c>
      <c r="J3495" s="23" t="n">
        <f aca="false">IF(AND(E3495="Priority",ISNUMBER('Cost model'!N694)),'Cost model'!N694,'Cost model'!M694)</f>
        <v>17.5</v>
      </c>
      <c r="K3495" s="14" t="n">
        <f aca="false">J3495-H3495</f>
        <v>-4.07</v>
      </c>
      <c r="L3495" s="14" t="n">
        <f aca="false">G3495-H3495</f>
        <v>12.93</v>
      </c>
    </row>
    <row r="3496" customFormat="false" ht="15" hidden="false" customHeight="false" outlineLevel="0" collapsed="false">
      <c r="A3496" s="2" t="s">
        <v>174</v>
      </c>
      <c r="B3496" s="2" t="s">
        <v>174</v>
      </c>
      <c r="C3496" s="2" t="s">
        <v>49</v>
      </c>
      <c r="D3496" s="2" t="s">
        <v>10</v>
      </c>
      <c r="E3496" s="2" t="s">
        <v>74</v>
      </c>
      <c r="F3496" s="2" t="s">
        <v>977</v>
      </c>
      <c r="G3496" s="14" t="n">
        <v>17.5</v>
      </c>
      <c r="H3496" s="14" t="n">
        <v>20.25</v>
      </c>
      <c r="I3496" s="14" t="n">
        <v>17.5</v>
      </c>
      <c r="J3496" s="23" t="n">
        <f aca="false">IF(AND(E3496="Priority",ISNUMBER('Cost model'!N169)),'Cost model'!N169,'Cost model'!M169)</f>
        <v>18.5</v>
      </c>
      <c r="K3496" s="14" t="n">
        <f aca="false">J3496-H3496</f>
        <v>-1.75</v>
      </c>
      <c r="L3496" s="14" t="n">
        <f aca="false">G3496-H3496</f>
        <v>-2.75</v>
      </c>
    </row>
    <row r="3497" customFormat="false" ht="15" hidden="false" customHeight="false" outlineLevel="0" collapsed="false">
      <c r="A3497" s="2" t="s">
        <v>174</v>
      </c>
      <c r="B3497" s="2" t="s">
        <v>174</v>
      </c>
      <c r="C3497" s="2" t="s">
        <v>49</v>
      </c>
      <c r="D3497" s="2" t="s">
        <v>12</v>
      </c>
      <c r="E3497" s="2" t="s">
        <v>74</v>
      </c>
      <c r="F3497" s="2" t="s">
        <v>977</v>
      </c>
      <c r="G3497" s="14" t="n">
        <v>19.5</v>
      </c>
      <c r="H3497" s="14" t="n">
        <v>62.51</v>
      </c>
      <c r="I3497" s="14" t="n">
        <v>19.5</v>
      </c>
      <c r="J3497" s="23" t="n">
        <f aca="false">IF(AND(E3497="Priority",ISNUMBER('Cost model'!N172)),'Cost model'!N172,'Cost model'!M172)</f>
        <v>45</v>
      </c>
      <c r="K3497" s="14" t="n">
        <f aca="false">J3497-H3497</f>
        <v>-17.51</v>
      </c>
      <c r="L3497" s="14" t="n">
        <f aca="false">G3497-H3497</f>
        <v>-43.01</v>
      </c>
    </row>
    <row r="3498" customFormat="false" ht="15" hidden="false" customHeight="false" outlineLevel="0" collapsed="false">
      <c r="A3498" s="2" t="s">
        <v>142</v>
      </c>
      <c r="B3498" s="2" t="s">
        <v>142</v>
      </c>
      <c r="C3498" s="2" t="s">
        <v>48</v>
      </c>
      <c r="D3498" s="2" t="s">
        <v>12</v>
      </c>
      <c r="E3498" s="2" t="s">
        <v>74</v>
      </c>
      <c r="F3498" s="2" t="s">
        <v>977</v>
      </c>
      <c r="G3498" s="14" t="n">
        <v>24.5</v>
      </c>
      <c r="H3498" s="14" t="n">
        <v>41.11</v>
      </c>
      <c r="I3498" s="14" t="n">
        <v>12.5</v>
      </c>
      <c r="J3498" s="23" t="n">
        <f aca="false">IF(AND(E3498="Priority",ISNUMBER('Cost model'!N636)),'Cost model'!N636,'Cost model'!M636)</f>
        <v>40</v>
      </c>
      <c r="K3498" s="14" t="n">
        <f aca="false">J3498-H3498</f>
        <v>-1.11</v>
      </c>
      <c r="L3498" s="14" t="n">
        <f aca="false">G3498-H3498</f>
        <v>-16.61</v>
      </c>
    </row>
    <row r="3499" customFormat="false" ht="15" hidden="false" customHeight="false" outlineLevel="0" collapsed="false">
      <c r="A3499" s="2" t="s">
        <v>174</v>
      </c>
      <c r="B3499" s="2" t="s">
        <v>124</v>
      </c>
      <c r="C3499" s="2" t="s">
        <v>48</v>
      </c>
      <c r="D3499" s="2" t="s">
        <v>13</v>
      </c>
      <c r="E3499" s="2" t="s">
        <v>83</v>
      </c>
      <c r="F3499" s="2" t="s">
        <v>976</v>
      </c>
      <c r="G3499" s="14" t="n">
        <v>45</v>
      </c>
      <c r="H3499" s="14" t="n">
        <v>37.2</v>
      </c>
      <c r="I3499" s="14" t="n">
        <v>45</v>
      </c>
      <c r="J3499" s="23" t="n">
        <f aca="false">IF(AND(E3499="Priority",ISNUMBER('Cost model'!N114)),'Cost model'!N114,'Cost model'!M114)</f>
        <v>110</v>
      </c>
      <c r="K3499" s="14" t="n">
        <f aca="false">J3499-H3499</f>
        <v>72.8</v>
      </c>
      <c r="L3499" s="14" t="n">
        <f aca="false">G3499-H3499</f>
        <v>7.8</v>
      </c>
    </row>
    <row r="3500" customFormat="false" ht="15" hidden="false" customHeight="false" outlineLevel="0" collapsed="false">
      <c r="A3500" s="2" t="s">
        <v>174</v>
      </c>
      <c r="B3500" s="2" t="s">
        <v>174</v>
      </c>
      <c r="C3500" s="2" t="s">
        <v>48</v>
      </c>
      <c r="D3500" s="2" t="s">
        <v>10</v>
      </c>
      <c r="E3500" s="2" t="s">
        <v>74</v>
      </c>
      <c r="F3500" s="2" t="s">
        <v>977</v>
      </c>
      <c r="G3500" s="14" t="n">
        <v>14.5</v>
      </c>
      <c r="H3500" s="14" t="n">
        <v>10.89</v>
      </c>
      <c r="I3500" s="14" t="n">
        <v>12.5</v>
      </c>
      <c r="J3500" s="23" t="n">
        <f aca="false">IF(AND(E3500="Priority",ISNUMBER('Cost model'!N168)),'Cost model'!N168,'Cost model'!M168)</f>
        <v>13.5</v>
      </c>
      <c r="K3500" s="14" t="n">
        <f aca="false">J3500-H3500</f>
        <v>2.61</v>
      </c>
      <c r="L3500" s="14" t="n">
        <f aca="false">G3500-H3500</f>
        <v>3.61</v>
      </c>
    </row>
    <row r="3501" customFormat="false" ht="15" hidden="false" customHeight="false" outlineLevel="0" collapsed="false">
      <c r="A3501" s="2" t="s">
        <v>124</v>
      </c>
      <c r="B3501" s="2" t="s">
        <v>124</v>
      </c>
      <c r="C3501" s="2" t="s">
        <v>49</v>
      </c>
      <c r="D3501" s="2" t="s">
        <v>14</v>
      </c>
      <c r="E3501" s="2" t="s">
        <v>74</v>
      </c>
      <c r="F3501" s="2" t="s">
        <v>977</v>
      </c>
      <c r="G3501" s="14" t="n">
        <v>85</v>
      </c>
      <c r="H3501" s="14" t="n">
        <v>152.12</v>
      </c>
      <c r="I3501" s="14" t="n">
        <v>85</v>
      </c>
      <c r="J3501" s="23" t="n">
        <f aca="false">IF(AND(E3501="Priority",ISNUMBER('Cost model'!N328)),'Cost model'!N328,'Cost model'!M328)</f>
        <v>175</v>
      </c>
      <c r="K3501" s="14" t="n">
        <f aca="false">J3501-H3501</f>
        <v>22.88</v>
      </c>
      <c r="L3501" s="14" t="n">
        <f aca="false">G3501-H3501</f>
        <v>-67.12</v>
      </c>
    </row>
    <row r="3502" customFormat="false" ht="15" hidden="false" customHeight="false" outlineLevel="0" collapsed="false">
      <c r="A3502" s="2" t="s">
        <v>174</v>
      </c>
      <c r="B3502" s="2" t="s">
        <v>142</v>
      </c>
      <c r="C3502" s="2" t="s">
        <v>49</v>
      </c>
      <c r="D3502" s="2" t="s">
        <v>10</v>
      </c>
      <c r="E3502" s="2" t="s">
        <v>74</v>
      </c>
      <c r="F3502" s="2" t="s">
        <v>976</v>
      </c>
      <c r="G3502" s="14" t="n">
        <v>17.5</v>
      </c>
      <c r="H3502" s="14" t="n">
        <v>18.49</v>
      </c>
      <c r="I3502" s="14" t="n">
        <v>17.5</v>
      </c>
      <c r="J3502" s="23" t="n">
        <f aca="false">IF(AND(E3502="Priority",ISNUMBER('Cost model'!N124)),'Cost model'!N124,'Cost model'!M124)</f>
        <v>21.5</v>
      </c>
      <c r="K3502" s="14" t="n">
        <f aca="false">J3502-H3502</f>
        <v>3.01</v>
      </c>
      <c r="L3502" s="14" t="n">
        <f aca="false">G3502-H3502</f>
        <v>-0.989999999999998</v>
      </c>
    </row>
    <row r="3503" customFormat="false" ht="15" hidden="false" customHeight="false" outlineLevel="0" collapsed="false">
      <c r="A3503" s="2" t="s">
        <v>174</v>
      </c>
      <c r="B3503" s="2" t="s">
        <v>158</v>
      </c>
      <c r="C3503" s="2" t="s">
        <v>47</v>
      </c>
      <c r="D3503" s="2" t="s">
        <v>12</v>
      </c>
      <c r="E3503" s="2" t="s">
        <v>83</v>
      </c>
      <c r="F3503" s="2" t="s">
        <v>976</v>
      </c>
      <c r="G3503" s="14" t="n">
        <v>24.5</v>
      </c>
      <c r="H3503" s="14" t="n">
        <v>24.42</v>
      </c>
      <c r="I3503" s="14" t="n">
        <v>24.5</v>
      </c>
      <c r="J3503" s="23" t="n">
        <f aca="false">IF(AND(E3503="Priority",ISNUMBER('Cost model'!N140)),'Cost model'!N140,'Cost model'!M140)</f>
        <v>55</v>
      </c>
      <c r="K3503" s="14" t="n">
        <f aca="false">J3503-H3503</f>
        <v>30.58</v>
      </c>
      <c r="L3503" s="14" t="n">
        <f aca="false">G3503-H3503</f>
        <v>0.0799999999999983</v>
      </c>
    </row>
    <row r="3504" customFormat="false" ht="15" hidden="false" customHeight="false" outlineLevel="0" collapsed="false">
      <c r="A3504" s="2" t="s">
        <v>174</v>
      </c>
      <c r="B3504" s="2" t="s">
        <v>174</v>
      </c>
      <c r="C3504" s="2" t="s">
        <v>48</v>
      </c>
      <c r="D3504" s="2" t="s">
        <v>12</v>
      </c>
      <c r="E3504" s="2" t="s">
        <v>74</v>
      </c>
      <c r="F3504" s="2" t="s">
        <v>977</v>
      </c>
      <c r="G3504" s="14" t="n">
        <v>45</v>
      </c>
      <c r="H3504" s="14" t="n">
        <v>111.54</v>
      </c>
      <c r="I3504" s="14" t="n">
        <v>12.5</v>
      </c>
      <c r="J3504" s="23" t="n">
        <f aca="false">IF(AND(E3504="Priority",ISNUMBER('Cost model'!N171)),'Cost model'!N171,'Cost model'!M171)</f>
        <v>40</v>
      </c>
      <c r="K3504" s="14" t="n">
        <f aca="false">J3504-H3504</f>
        <v>-71.54</v>
      </c>
      <c r="L3504" s="14" t="n">
        <f aca="false">G3504-H3504</f>
        <v>-66.54</v>
      </c>
    </row>
    <row r="3505" customFormat="false" ht="15" hidden="false" customHeight="false" outlineLevel="0" collapsed="false">
      <c r="A3505" s="2" t="s">
        <v>174</v>
      </c>
      <c r="B3505" s="2" t="s">
        <v>174</v>
      </c>
      <c r="C3505" s="2" t="s">
        <v>47</v>
      </c>
      <c r="D3505" s="2" t="s">
        <v>12</v>
      </c>
      <c r="E3505" s="2" t="s">
        <v>74</v>
      </c>
      <c r="F3505" s="2" t="s">
        <v>977</v>
      </c>
      <c r="G3505" s="14" t="n">
        <v>9.5</v>
      </c>
      <c r="H3505" s="14" t="n">
        <v>28.01</v>
      </c>
      <c r="I3505" s="14" t="n">
        <v>9.5</v>
      </c>
      <c r="J3505" s="23" t="n">
        <f aca="false">IF(AND(E3505="Priority",ISNUMBER('Cost model'!N170)),'Cost model'!N170,'Cost model'!M170)</f>
        <v>25.5</v>
      </c>
      <c r="K3505" s="14" t="n">
        <f aca="false">J3505-H3505</f>
        <v>-2.51</v>
      </c>
      <c r="L3505" s="14" t="n">
        <f aca="false">G3505-H3505</f>
        <v>-18.51</v>
      </c>
    </row>
    <row r="3506" customFormat="false" ht="15" hidden="false" customHeight="false" outlineLevel="0" collapsed="false">
      <c r="A3506" s="2" t="s">
        <v>142</v>
      </c>
      <c r="B3506" s="2" t="s">
        <v>142</v>
      </c>
      <c r="C3506" s="2" t="s">
        <v>49</v>
      </c>
      <c r="D3506" s="2" t="s">
        <v>10</v>
      </c>
      <c r="E3506" s="2" t="s">
        <v>74</v>
      </c>
      <c r="F3506" s="2" t="s">
        <v>977</v>
      </c>
      <c r="G3506" s="14" t="n">
        <v>17.5</v>
      </c>
      <c r="H3506" s="14" t="n">
        <v>12.35</v>
      </c>
      <c r="I3506" s="14" t="n">
        <v>17.5</v>
      </c>
      <c r="J3506" s="23" t="n">
        <f aca="false">IF(AND(E3506="Priority",ISNUMBER('Cost model'!N634)),'Cost model'!N634,'Cost model'!M634)</f>
        <v>15.5</v>
      </c>
      <c r="K3506" s="14" t="n">
        <f aca="false">J3506-H3506</f>
        <v>3.15</v>
      </c>
      <c r="L3506" s="14" t="n">
        <f aca="false">G3506-H3506</f>
        <v>5.15</v>
      </c>
    </row>
    <row r="3507" customFormat="false" ht="15" hidden="false" customHeight="false" outlineLevel="0" collapsed="false">
      <c r="A3507" s="2" t="s">
        <v>142</v>
      </c>
      <c r="B3507" s="2" t="s">
        <v>142</v>
      </c>
      <c r="C3507" s="2" t="s">
        <v>49</v>
      </c>
      <c r="D3507" s="2" t="s">
        <v>14</v>
      </c>
      <c r="E3507" s="2" t="s">
        <v>74</v>
      </c>
      <c r="F3507" s="2" t="s">
        <v>977</v>
      </c>
      <c r="G3507" s="14" t="n">
        <v>95</v>
      </c>
      <c r="H3507" s="14" t="n">
        <v>108.98</v>
      </c>
      <c r="I3507" s="14" t="n">
        <v>85</v>
      </c>
      <c r="J3507" s="23" t="n">
        <f aca="false">IF(AND(E3507="Priority",ISNUMBER('Cost model'!N643)),'Cost model'!N643,'Cost model'!M643)</f>
        <v>110</v>
      </c>
      <c r="K3507" s="14" t="n">
        <f aca="false">J3507-H3507</f>
        <v>1.02</v>
      </c>
      <c r="L3507" s="14" t="n">
        <f aca="false">G3507-H3507</f>
        <v>-13.98</v>
      </c>
    </row>
    <row r="3508" customFormat="false" ht="15" hidden="false" customHeight="false" outlineLevel="0" collapsed="false">
      <c r="A3508" s="2" t="s">
        <v>124</v>
      </c>
      <c r="B3508" s="2" t="s">
        <v>124</v>
      </c>
      <c r="C3508" s="2" t="s">
        <v>48</v>
      </c>
      <c r="D3508" s="2" t="s">
        <v>10</v>
      </c>
      <c r="E3508" s="2" t="s">
        <v>83</v>
      </c>
      <c r="F3508" s="2" t="s">
        <v>977</v>
      </c>
      <c r="G3508" s="14" t="n">
        <v>17.5</v>
      </c>
      <c r="H3508" s="14" t="n">
        <v>8.49</v>
      </c>
      <c r="I3508" s="14" t="n">
        <v>17.5</v>
      </c>
      <c r="J3508" s="23" t="n">
        <f aca="false">IF(AND(E3508="Priority",ISNUMBER('Cost model'!N318)),'Cost model'!N318,'Cost model'!M318)</f>
        <v>19.5</v>
      </c>
      <c r="K3508" s="14" t="n">
        <f aca="false">J3508-H3508</f>
        <v>11.01</v>
      </c>
      <c r="L3508" s="14" t="n">
        <f aca="false">G3508-H3508</f>
        <v>9.01</v>
      </c>
    </row>
    <row r="3509" customFormat="false" ht="15" hidden="false" customHeight="false" outlineLevel="0" collapsed="false">
      <c r="A3509" s="2" t="s">
        <v>142</v>
      </c>
      <c r="B3509" s="2" t="s">
        <v>142</v>
      </c>
      <c r="C3509" s="2" t="s">
        <v>48</v>
      </c>
      <c r="D3509" s="2" t="s">
        <v>14</v>
      </c>
      <c r="E3509" s="2" t="s">
        <v>74</v>
      </c>
      <c r="F3509" s="2" t="s">
        <v>977</v>
      </c>
      <c r="G3509" s="14" t="n">
        <v>85</v>
      </c>
      <c r="H3509" s="14" t="n">
        <v>76.71</v>
      </c>
      <c r="I3509" s="14" t="n">
        <v>45</v>
      </c>
      <c r="J3509" s="23" t="n">
        <f aca="false">IF(AND(E3509="Priority",ISNUMBER('Cost model'!N642)),'Cost model'!N642,'Cost model'!M642)</f>
        <v>90</v>
      </c>
      <c r="K3509" s="14" t="n">
        <f aca="false">J3509-H3509</f>
        <v>13.29</v>
      </c>
      <c r="L3509" s="14" t="n">
        <f aca="false">G3509-H3509</f>
        <v>8.29000000000001</v>
      </c>
    </row>
    <row r="3510" customFormat="false" ht="15" hidden="false" customHeight="false" outlineLevel="0" collapsed="false">
      <c r="A3510" s="2" t="s">
        <v>124</v>
      </c>
      <c r="B3510" s="2" t="s">
        <v>124</v>
      </c>
      <c r="C3510" s="2" t="s">
        <v>49</v>
      </c>
      <c r="D3510" s="2" t="s">
        <v>10</v>
      </c>
      <c r="E3510" s="2" t="s">
        <v>74</v>
      </c>
      <c r="F3510" s="2" t="s">
        <v>977</v>
      </c>
      <c r="G3510" s="14" t="n">
        <v>17.5</v>
      </c>
      <c r="H3510" s="14" t="n">
        <v>15.05</v>
      </c>
      <c r="I3510" s="14" t="n">
        <v>17.5</v>
      </c>
      <c r="J3510" s="23" t="n">
        <f aca="false">IF(AND(E3510="Priority",ISNUMBER('Cost model'!N319)),'Cost model'!N319,'Cost model'!M319)</f>
        <v>16.5</v>
      </c>
      <c r="K3510" s="14" t="n">
        <f aca="false">J3510-H3510</f>
        <v>1.45</v>
      </c>
      <c r="L3510" s="14" t="n">
        <f aca="false">G3510-H3510</f>
        <v>2.45</v>
      </c>
    </row>
    <row r="3511" customFormat="false" ht="15" hidden="false" customHeight="false" outlineLevel="0" collapsed="false">
      <c r="A3511" s="2" t="s">
        <v>174</v>
      </c>
      <c r="B3511" s="2" t="s">
        <v>174</v>
      </c>
      <c r="C3511" s="2" t="s">
        <v>48</v>
      </c>
      <c r="D3511" s="2" t="s">
        <v>12</v>
      </c>
      <c r="E3511" s="2" t="s">
        <v>74</v>
      </c>
      <c r="F3511" s="2" t="s">
        <v>977</v>
      </c>
      <c r="G3511" s="14" t="n">
        <v>12.5</v>
      </c>
      <c r="H3511" s="14" t="n">
        <v>11.15</v>
      </c>
      <c r="I3511" s="14" t="n">
        <v>12.5</v>
      </c>
      <c r="J3511" s="23" t="n">
        <f aca="false">IF(AND(E3511="Priority",ISNUMBER('Cost model'!N171)),'Cost model'!N171,'Cost model'!M171)</f>
        <v>40</v>
      </c>
      <c r="K3511" s="14" t="n">
        <f aca="false">J3511-H3511</f>
        <v>28.85</v>
      </c>
      <c r="L3511" s="14" t="n">
        <f aca="false">G3511-H3511</f>
        <v>1.35</v>
      </c>
    </row>
    <row r="3512" customFormat="false" ht="15" hidden="false" customHeight="false" outlineLevel="0" collapsed="false">
      <c r="A3512" s="2" t="s">
        <v>221</v>
      </c>
      <c r="B3512" s="2" t="s">
        <v>221</v>
      </c>
      <c r="C3512" s="2" t="s">
        <v>47</v>
      </c>
      <c r="D3512" s="2" t="s">
        <v>10</v>
      </c>
      <c r="E3512" s="2" t="s">
        <v>74</v>
      </c>
      <c r="F3512" s="2" t="s">
        <v>977</v>
      </c>
      <c r="G3512" s="14" t="n">
        <v>9.5</v>
      </c>
      <c r="H3512" s="14" t="n">
        <v>23.53</v>
      </c>
      <c r="I3512" s="14" t="n">
        <v>9.5</v>
      </c>
      <c r="J3512" s="23" t="n">
        <f aca="false">IF(AND(E3512="Priority",ISNUMBER('Cost model'!N737)),'Cost model'!N737,'Cost model'!M737)</f>
        <v>8.5</v>
      </c>
      <c r="K3512" s="14" t="n">
        <f aca="false">J3512-H3512</f>
        <v>-15.03</v>
      </c>
      <c r="L3512" s="14" t="n">
        <f aca="false">G3512-H3512</f>
        <v>-14.03</v>
      </c>
    </row>
    <row r="3513" customFormat="false" ht="15" hidden="false" customHeight="false" outlineLevel="0" collapsed="false">
      <c r="A3513" s="2" t="s">
        <v>142</v>
      </c>
      <c r="B3513" s="2" t="s">
        <v>142</v>
      </c>
      <c r="C3513" s="2" t="s">
        <v>47</v>
      </c>
      <c r="D3513" s="2" t="s">
        <v>10</v>
      </c>
      <c r="E3513" s="2" t="s">
        <v>74</v>
      </c>
      <c r="F3513" s="2" t="s">
        <v>977</v>
      </c>
      <c r="G3513" s="14" t="n">
        <v>9.5</v>
      </c>
      <c r="H3513" s="14" t="n">
        <v>8.78</v>
      </c>
      <c r="I3513" s="14" t="n">
        <v>9.5</v>
      </c>
      <c r="J3513" s="23" t="n">
        <f aca="false">IF(AND(E3513="Priority",ISNUMBER('Cost model'!N632)),'Cost model'!N632,'Cost model'!M632)</f>
        <v>9.5</v>
      </c>
      <c r="K3513" s="14" t="n">
        <f aca="false">J3513-H3513</f>
        <v>0.720000000000001</v>
      </c>
      <c r="L3513" s="14" t="n">
        <f aca="false">G3513-H3513</f>
        <v>0.720000000000001</v>
      </c>
    </row>
    <row r="3514" customFormat="false" ht="15" hidden="false" customHeight="false" outlineLevel="0" collapsed="false">
      <c r="A3514" s="2" t="s">
        <v>221</v>
      </c>
      <c r="B3514" s="2" t="s">
        <v>221</v>
      </c>
      <c r="C3514" s="2" t="s">
        <v>47</v>
      </c>
      <c r="D3514" s="2" t="s">
        <v>10</v>
      </c>
      <c r="E3514" s="2" t="s">
        <v>74</v>
      </c>
      <c r="F3514" s="2" t="s">
        <v>977</v>
      </c>
      <c r="G3514" s="14" t="n">
        <v>9.5</v>
      </c>
      <c r="H3514" s="14" t="n">
        <v>6.91</v>
      </c>
      <c r="I3514" s="14" t="n">
        <v>9.5</v>
      </c>
      <c r="J3514" s="23" t="n">
        <f aca="false">IF(AND(E3514="Priority",ISNUMBER('Cost model'!N737)),'Cost model'!N737,'Cost model'!M737)</f>
        <v>8.5</v>
      </c>
      <c r="K3514" s="14" t="n">
        <f aca="false">J3514-H3514</f>
        <v>1.59</v>
      </c>
      <c r="L3514" s="14" t="n">
        <f aca="false">G3514-H3514</f>
        <v>2.59</v>
      </c>
    </row>
    <row r="3515" customFormat="false" ht="15" hidden="false" customHeight="false" outlineLevel="0" collapsed="false">
      <c r="A3515" s="2" t="s">
        <v>124</v>
      </c>
      <c r="B3515" s="2" t="s">
        <v>124</v>
      </c>
      <c r="C3515" s="2" t="s">
        <v>47</v>
      </c>
      <c r="D3515" s="2" t="s">
        <v>13</v>
      </c>
      <c r="E3515" s="2" t="s">
        <v>74</v>
      </c>
      <c r="F3515" s="2" t="s">
        <v>977</v>
      </c>
      <c r="G3515" s="14" t="n">
        <v>24.5</v>
      </c>
      <c r="H3515" s="14" t="n">
        <v>53.76</v>
      </c>
      <c r="I3515" s="14" t="n">
        <v>19</v>
      </c>
      <c r="J3515" s="23" t="n">
        <f aca="false">IF(AND(E3515="Priority",ISNUMBER('Cost model'!N323)),'Cost model'!N323,'Cost model'!M323)</f>
        <v>60</v>
      </c>
      <c r="K3515" s="14" t="n">
        <f aca="false">J3515-H3515</f>
        <v>6.24</v>
      </c>
      <c r="L3515" s="14" t="n">
        <f aca="false">G3515-H3515</f>
        <v>-29.26</v>
      </c>
    </row>
    <row r="3516" customFormat="false" ht="15" hidden="false" customHeight="false" outlineLevel="0" collapsed="false">
      <c r="A3516" s="2" t="s">
        <v>174</v>
      </c>
      <c r="B3516" s="2" t="s">
        <v>174</v>
      </c>
      <c r="C3516" s="2" t="s">
        <v>47</v>
      </c>
      <c r="D3516" s="2" t="s">
        <v>12</v>
      </c>
      <c r="E3516" s="2" t="s">
        <v>74</v>
      </c>
      <c r="F3516" s="2" t="s">
        <v>977</v>
      </c>
      <c r="G3516" s="14" t="n">
        <v>9.5</v>
      </c>
      <c r="H3516" s="14" t="n">
        <v>29.16</v>
      </c>
      <c r="I3516" s="14" t="n">
        <v>9.5</v>
      </c>
      <c r="J3516" s="23" t="n">
        <f aca="false">IF(AND(E3516="Priority",ISNUMBER('Cost model'!N170)),'Cost model'!N170,'Cost model'!M170)</f>
        <v>25.5</v>
      </c>
      <c r="K3516" s="14" t="n">
        <f aca="false">J3516-H3516</f>
        <v>-3.66</v>
      </c>
      <c r="L3516" s="14" t="n">
        <f aca="false">G3516-H3516</f>
        <v>-19.66</v>
      </c>
    </row>
    <row r="3517" customFormat="false" ht="15" hidden="false" customHeight="false" outlineLevel="0" collapsed="false">
      <c r="A3517" s="2" t="s">
        <v>174</v>
      </c>
      <c r="B3517" s="2" t="s">
        <v>174</v>
      </c>
      <c r="C3517" s="2" t="s">
        <v>47</v>
      </c>
      <c r="D3517" s="2" t="s">
        <v>10</v>
      </c>
      <c r="E3517" s="2" t="s">
        <v>74</v>
      </c>
      <c r="F3517" s="2" t="s">
        <v>977</v>
      </c>
      <c r="G3517" s="14" t="n">
        <v>9.5</v>
      </c>
      <c r="H3517" s="14" t="n">
        <v>6.45</v>
      </c>
      <c r="I3517" s="14" t="n">
        <v>9.5</v>
      </c>
      <c r="J3517" s="23" t="n">
        <f aca="false">IF(AND(E3517="Priority",ISNUMBER('Cost model'!N167)),'Cost model'!N167,'Cost model'!M167)</f>
        <v>8.5</v>
      </c>
      <c r="K3517" s="14" t="n">
        <f aca="false">J3517-H3517</f>
        <v>2.05</v>
      </c>
      <c r="L3517" s="14" t="n">
        <f aca="false">G3517-H3517</f>
        <v>3.05</v>
      </c>
    </row>
    <row r="3518" customFormat="false" ht="15" hidden="false" customHeight="false" outlineLevel="0" collapsed="false">
      <c r="A3518" s="2" t="s">
        <v>174</v>
      </c>
      <c r="B3518" s="2" t="s">
        <v>174</v>
      </c>
      <c r="C3518" s="2" t="s">
        <v>47</v>
      </c>
      <c r="D3518" s="2" t="s">
        <v>14</v>
      </c>
      <c r="E3518" s="2" t="s">
        <v>74</v>
      </c>
      <c r="F3518" s="2" t="s">
        <v>977</v>
      </c>
      <c r="G3518" s="14" t="n">
        <v>19</v>
      </c>
      <c r="H3518" s="14" t="n">
        <v>85.68</v>
      </c>
      <c r="I3518" s="14" t="n">
        <v>25</v>
      </c>
      <c r="J3518" s="23" t="n">
        <f aca="false">IF(AND(E3518="Priority",ISNUMBER('Cost model'!N176)),'Cost model'!N176,'Cost model'!M176)</f>
        <v>95</v>
      </c>
      <c r="K3518" s="14" t="n">
        <f aca="false">J3518-H3518</f>
        <v>9.31999999999999</v>
      </c>
      <c r="L3518" s="14" t="n">
        <f aca="false">G3518-H3518</f>
        <v>-66.68</v>
      </c>
    </row>
    <row r="3519" customFormat="false" ht="15" hidden="false" customHeight="false" outlineLevel="0" collapsed="false">
      <c r="A3519" s="2" t="s">
        <v>174</v>
      </c>
      <c r="B3519" s="2" t="s">
        <v>174</v>
      </c>
      <c r="C3519" s="2" t="s">
        <v>47</v>
      </c>
      <c r="D3519" s="2" t="s">
        <v>10</v>
      </c>
      <c r="E3519" s="2" t="s">
        <v>74</v>
      </c>
      <c r="F3519" s="2" t="s">
        <v>977</v>
      </c>
      <c r="G3519" s="14" t="n">
        <v>9.5</v>
      </c>
      <c r="H3519" s="14" t="n">
        <v>7.24</v>
      </c>
      <c r="I3519" s="14" t="n">
        <v>9.5</v>
      </c>
      <c r="J3519" s="23" t="n">
        <f aca="false">IF(AND(E3519="Priority",ISNUMBER('Cost model'!N167)),'Cost model'!N167,'Cost model'!M167)</f>
        <v>8.5</v>
      </c>
      <c r="K3519" s="14" t="n">
        <f aca="false">J3519-H3519</f>
        <v>1.26</v>
      </c>
      <c r="L3519" s="14" t="n">
        <f aca="false">G3519-H3519</f>
        <v>2.26</v>
      </c>
    </row>
    <row r="3520" customFormat="false" ht="15" hidden="false" customHeight="false" outlineLevel="0" collapsed="false">
      <c r="A3520" s="2" t="s">
        <v>124</v>
      </c>
      <c r="B3520" s="2" t="s">
        <v>124</v>
      </c>
      <c r="C3520" s="2" t="s">
        <v>48</v>
      </c>
      <c r="D3520" s="2" t="s">
        <v>12</v>
      </c>
      <c r="E3520" s="2" t="s">
        <v>74</v>
      </c>
      <c r="F3520" s="2" t="s">
        <v>977</v>
      </c>
      <c r="G3520" s="14" t="n">
        <v>12.5</v>
      </c>
      <c r="H3520" s="14" t="n">
        <v>41</v>
      </c>
      <c r="I3520" s="14" t="n">
        <v>12.5</v>
      </c>
      <c r="J3520" s="23" t="n">
        <f aca="false">IF(AND(E3520="Priority",ISNUMBER('Cost model'!N321)),'Cost model'!N321,'Cost model'!M321)</f>
        <v>40</v>
      </c>
      <c r="K3520" s="14" t="n">
        <f aca="false">J3520-H3520</f>
        <v>-1</v>
      </c>
      <c r="L3520" s="14" t="n">
        <f aca="false">G3520-H3520</f>
        <v>-28.5</v>
      </c>
    </row>
    <row r="3521" customFormat="false" ht="15" hidden="false" customHeight="false" outlineLevel="0" collapsed="false">
      <c r="A3521" s="2" t="s">
        <v>142</v>
      </c>
      <c r="B3521" s="2" t="s">
        <v>174</v>
      </c>
      <c r="C3521" s="2" t="s">
        <v>47</v>
      </c>
      <c r="D3521" s="2" t="s">
        <v>12</v>
      </c>
      <c r="E3521" s="2" t="s">
        <v>74</v>
      </c>
      <c r="F3521" s="2" t="s">
        <v>976</v>
      </c>
      <c r="G3521" s="14" t="n">
        <v>19.5</v>
      </c>
      <c r="H3521" s="14" t="n">
        <v>64</v>
      </c>
      <c r="I3521" s="14" t="n">
        <v>19.5</v>
      </c>
      <c r="J3521" s="23" t="n">
        <f aca="false">IF(AND(E3521="Priority",ISNUMBER('Cost model'!N695)),'Cost model'!N695,'Cost model'!M695)</f>
        <v>40</v>
      </c>
      <c r="K3521" s="14" t="n">
        <f aca="false">J3521-H3521</f>
        <v>-24</v>
      </c>
      <c r="L3521" s="14" t="n">
        <f aca="false">G3521-H3521</f>
        <v>-44.5</v>
      </c>
    </row>
    <row r="3522" customFormat="false" ht="15" hidden="false" customHeight="false" outlineLevel="0" collapsed="false">
      <c r="A3522" s="2" t="s">
        <v>174</v>
      </c>
      <c r="B3522" s="2" t="s">
        <v>174</v>
      </c>
      <c r="C3522" s="2" t="s">
        <v>47</v>
      </c>
      <c r="D3522" s="2" t="s">
        <v>10</v>
      </c>
      <c r="E3522" s="2" t="s">
        <v>74</v>
      </c>
      <c r="F3522" s="2" t="s">
        <v>977</v>
      </c>
      <c r="G3522" s="14" t="n">
        <v>9.5</v>
      </c>
      <c r="H3522" s="14" t="n">
        <v>6.45</v>
      </c>
      <c r="I3522" s="14" t="n">
        <v>9.5</v>
      </c>
      <c r="J3522" s="23" t="n">
        <f aca="false">IF(AND(E3522="Priority",ISNUMBER('Cost model'!N167)),'Cost model'!N167,'Cost model'!M167)</f>
        <v>8.5</v>
      </c>
      <c r="K3522" s="14" t="n">
        <f aca="false">J3522-H3522</f>
        <v>2.05</v>
      </c>
      <c r="L3522" s="14" t="n">
        <f aca="false">G3522-H3522</f>
        <v>3.05</v>
      </c>
    </row>
    <row r="3523" customFormat="false" ht="15" hidden="false" customHeight="false" outlineLevel="0" collapsed="false">
      <c r="A3523" s="2" t="s">
        <v>174</v>
      </c>
      <c r="B3523" s="2" t="s">
        <v>174</v>
      </c>
      <c r="C3523" s="2" t="s">
        <v>47</v>
      </c>
      <c r="D3523" s="2" t="s">
        <v>12</v>
      </c>
      <c r="E3523" s="2" t="s">
        <v>74</v>
      </c>
      <c r="F3523" s="2" t="s">
        <v>977</v>
      </c>
      <c r="G3523" s="14" t="n">
        <v>14.5</v>
      </c>
      <c r="H3523" s="14" t="n">
        <v>7.21</v>
      </c>
      <c r="I3523" s="14" t="n">
        <v>9.5</v>
      </c>
      <c r="J3523" s="23" t="n">
        <f aca="false">IF(AND(E3523="Priority",ISNUMBER('Cost model'!N170)),'Cost model'!N170,'Cost model'!M170)</f>
        <v>25.5</v>
      </c>
      <c r="K3523" s="14" t="n">
        <f aca="false">J3523-H3523</f>
        <v>18.29</v>
      </c>
      <c r="L3523" s="14" t="n">
        <f aca="false">G3523-H3523</f>
        <v>7.29</v>
      </c>
    </row>
    <row r="3524" customFormat="false" ht="15" hidden="false" customHeight="false" outlineLevel="0" collapsed="false">
      <c r="A3524" s="2" t="s">
        <v>142</v>
      </c>
      <c r="B3524" s="2" t="s">
        <v>142</v>
      </c>
      <c r="C3524" s="2" t="s">
        <v>48</v>
      </c>
      <c r="D3524" s="2" t="s">
        <v>12</v>
      </c>
      <c r="E3524" s="2" t="s">
        <v>74</v>
      </c>
      <c r="F3524" s="2" t="s">
        <v>977</v>
      </c>
      <c r="G3524" s="14" t="n">
        <v>12.5</v>
      </c>
      <c r="H3524" s="14" t="n">
        <v>14.76</v>
      </c>
      <c r="I3524" s="14" t="n">
        <v>12.5</v>
      </c>
      <c r="J3524" s="23" t="n">
        <f aca="false">IF(AND(E3524="Priority",ISNUMBER('Cost model'!N636)),'Cost model'!N636,'Cost model'!M636)</f>
        <v>40</v>
      </c>
      <c r="K3524" s="14" t="n">
        <f aca="false">J3524-H3524</f>
        <v>25.24</v>
      </c>
      <c r="L3524" s="14" t="n">
        <f aca="false">G3524-H3524</f>
        <v>-2.26</v>
      </c>
    </row>
    <row r="3525" customFormat="false" ht="15" hidden="false" customHeight="false" outlineLevel="0" collapsed="false">
      <c r="A3525" s="2" t="s">
        <v>142</v>
      </c>
      <c r="B3525" s="2" t="s">
        <v>174</v>
      </c>
      <c r="C3525" s="2" t="s">
        <v>47</v>
      </c>
      <c r="D3525" s="2" t="s">
        <v>10</v>
      </c>
      <c r="E3525" s="2" t="s">
        <v>83</v>
      </c>
      <c r="F3525" s="2" t="s">
        <v>976</v>
      </c>
      <c r="G3525" s="14" t="n">
        <v>19.5</v>
      </c>
      <c r="H3525" s="14" t="n">
        <v>41.24</v>
      </c>
      <c r="I3525" s="14" t="n">
        <v>19.5</v>
      </c>
      <c r="J3525" s="23" t="n">
        <f aca="false">IF(AND(E3525="Priority",ISNUMBER('Cost model'!N692)),'Cost model'!N692,'Cost model'!M692)</f>
        <v>14.5</v>
      </c>
      <c r="K3525" s="14" t="n">
        <f aca="false">J3525-H3525</f>
        <v>-26.74</v>
      </c>
      <c r="L3525" s="14" t="n">
        <f aca="false">G3525-H3525</f>
        <v>-21.74</v>
      </c>
    </row>
    <row r="3526" customFormat="false" ht="15" hidden="false" customHeight="false" outlineLevel="0" collapsed="false">
      <c r="A3526" s="2" t="s">
        <v>124</v>
      </c>
      <c r="B3526" s="2" t="s">
        <v>124</v>
      </c>
      <c r="C3526" s="2" t="s">
        <v>48</v>
      </c>
      <c r="D3526" s="2" t="s">
        <v>12</v>
      </c>
      <c r="E3526" s="2" t="s">
        <v>74</v>
      </c>
      <c r="F3526" s="2" t="s">
        <v>977</v>
      </c>
      <c r="G3526" s="14" t="n">
        <v>75</v>
      </c>
      <c r="H3526" s="14" t="n">
        <v>67.41</v>
      </c>
      <c r="I3526" s="14" t="n">
        <v>12.5</v>
      </c>
      <c r="J3526" s="23" t="n">
        <f aca="false">IF(AND(E3526="Priority",ISNUMBER('Cost model'!N321)),'Cost model'!N321,'Cost model'!M321)</f>
        <v>40</v>
      </c>
      <c r="K3526" s="14" t="n">
        <f aca="false">J3526-H3526</f>
        <v>-27.41</v>
      </c>
      <c r="L3526" s="14" t="n">
        <f aca="false">G3526-H3526</f>
        <v>7.59</v>
      </c>
    </row>
    <row r="3527" customFormat="false" ht="15" hidden="false" customHeight="false" outlineLevel="0" collapsed="false">
      <c r="A3527" s="2" t="s">
        <v>174</v>
      </c>
      <c r="B3527" s="2" t="s">
        <v>174</v>
      </c>
      <c r="C3527" s="2" t="s">
        <v>49</v>
      </c>
      <c r="D3527" s="2" t="s">
        <v>13</v>
      </c>
      <c r="E3527" s="2" t="s">
        <v>74</v>
      </c>
      <c r="F3527" s="2" t="s">
        <v>977</v>
      </c>
      <c r="G3527" s="14" t="n">
        <v>50</v>
      </c>
      <c r="H3527" s="14" t="n">
        <v>76.32</v>
      </c>
      <c r="I3527" s="14" t="n">
        <v>50</v>
      </c>
      <c r="J3527" s="23" t="n">
        <f aca="false">IF(AND(E3527="Priority",ISNUMBER('Cost model'!N175)),'Cost model'!N175,'Cost model'!M175)</f>
        <v>75</v>
      </c>
      <c r="K3527" s="14" t="n">
        <f aca="false">J3527-H3527</f>
        <v>-1.31999999999999</v>
      </c>
      <c r="L3527" s="14" t="n">
        <f aca="false">G3527-H3527</f>
        <v>-26.32</v>
      </c>
    </row>
    <row r="3528" customFormat="false" ht="15" hidden="false" customHeight="false" outlineLevel="0" collapsed="false">
      <c r="A3528" s="2" t="s">
        <v>158</v>
      </c>
      <c r="B3528" s="2" t="s">
        <v>158</v>
      </c>
      <c r="C3528" s="2" t="s">
        <v>49</v>
      </c>
      <c r="D3528" s="2" t="s">
        <v>10</v>
      </c>
      <c r="E3528" s="2" t="s">
        <v>74</v>
      </c>
      <c r="F3528" s="2" t="s">
        <v>977</v>
      </c>
      <c r="G3528" s="14" t="n">
        <v>17.5</v>
      </c>
      <c r="H3528" s="14" t="n">
        <v>17.42</v>
      </c>
      <c r="I3528" s="14" t="n">
        <v>17.5</v>
      </c>
      <c r="J3528" s="23" t="n">
        <f aca="false">IF(AND(E3528="Priority",ISNUMBER('Cost model'!N424)),'Cost model'!N424,'Cost model'!M424)</f>
        <v>16.5</v>
      </c>
      <c r="K3528" s="14" t="n">
        <f aca="false">J3528-H3528</f>
        <v>-0.920000000000002</v>
      </c>
      <c r="L3528" s="14" t="n">
        <f aca="false">G3528-H3528</f>
        <v>0.0799999999999983</v>
      </c>
    </row>
    <row r="3529" customFormat="false" ht="15" hidden="false" customHeight="false" outlineLevel="0" collapsed="false">
      <c r="A3529" s="2" t="s">
        <v>174</v>
      </c>
      <c r="B3529" s="2" t="s">
        <v>158</v>
      </c>
      <c r="C3529" s="2" t="s">
        <v>49</v>
      </c>
      <c r="D3529" s="2" t="s">
        <v>10</v>
      </c>
      <c r="E3529" s="2" t="s">
        <v>74</v>
      </c>
      <c r="F3529" s="2" t="s">
        <v>976</v>
      </c>
      <c r="G3529" s="14" t="n">
        <v>17.5</v>
      </c>
      <c r="H3529" s="14" t="n">
        <v>18.47</v>
      </c>
      <c r="I3529" s="14" t="n">
        <v>17.5</v>
      </c>
      <c r="J3529" s="23" t="n">
        <f aca="false">IF(AND(E3529="Priority",ISNUMBER('Cost model'!N139)),'Cost model'!N139,'Cost model'!M139)</f>
        <v>19.5</v>
      </c>
      <c r="K3529" s="14" t="n">
        <f aca="false">J3529-H3529</f>
        <v>1.03</v>
      </c>
      <c r="L3529" s="14" t="n">
        <f aca="false">G3529-H3529</f>
        <v>-0.969999999999999</v>
      </c>
    </row>
    <row r="3530" customFormat="false" ht="15" hidden="false" customHeight="false" outlineLevel="0" collapsed="false">
      <c r="A3530" s="2" t="s">
        <v>174</v>
      </c>
      <c r="B3530" s="2" t="s">
        <v>174</v>
      </c>
      <c r="C3530" s="2" t="s">
        <v>48</v>
      </c>
      <c r="D3530" s="2" t="s">
        <v>10</v>
      </c>
      <c r="E3530" s="2" t="s">
        <v>74</v>
      </c>
      <c r="F3530" s="2" t="s">
        <v>977</v>
      </c>
      <c r="G3530" s="14" t="n">
        <v>12.5</v>
      </c>
      <c r="H3530" s="14" t="n">
        <v>10.24</v>
      </c>
      <c r="I3530" s="14" t="n">
        <v>12.5</v>
      </c>
      <c r="J3530" s="23" t="n">
        <f aca="false">IF(AND(E3530="Priority",ISNUMBER('Cost model'!N168)),'Cost model'!N168,'Cost model'!M168)</f>
        <v>13.5</v>
      </c>
      <c r="K3530" s="14" t="n">
        <f aca="false">J3530-H3530</f>
        <v>3.26</v>
      </c>
      <c r="L3530" s="14" t="n">
        <f aca="false">G3530-H3530</f>
        <v>2.26</v>
      </c>
    </row>
    <row r="3531" customFormat="false" ht="15" hidden="false" customHeight="false" outlineLevel="0" collapsed="false">
      <c r="A3531" s="2" t="s">
        <v>174</v>
      </c>
      <c r="B3531" s="2" t="s">
        <v>124</v>
      </c>
      <c r="C3531" s="2" t="s">
        <v>49</v>
      </c>
      <c r="D3531" s="2" t="s">
        <v>10</v>
      </c>
      <c r="E3531" s="2" t="s">
        <v>74</v>
      </c>
      <c r="F3531" s="2" t="s">
        <v>976</v>
      </c>
      <c r="G3531" s="14" t="n">
        <v>17.5</v>
      </c>
      <c r="H3531" s="14" t="n">
        <v>20.13</v>
      </c>
      <c r="I3531" s="14" t="n">
        <v>17.5</v>
      </c>
      <c r="J3531" s="23" t="n">
        <f aca="false">IF(AND(E3531="Priority",ISNUMBER('Cost model'!N109)),'Cost model'!N109,'Cost model'!M109)</f>
        <v>18.5</v>
      </c>
      <c r="K3531" s="14" t="n">
        <f aca="false">J3531-H3531</f>
        <v>-1.63</v>
      </c>
      <c r="L3531" s="14" t="n">
        <f aca="false">G3531-H3531</f>
        <v>-2.63</v>
      </c>
    </row>
    <row r="3532" customFormat="false" ht="15" hidden="false" customHeight="false" outlineLevel="0" collapsed="false">
      <c r="A3532" s="2" t="s">
        <v>174</v>
      </c>
      <c r="B3532" s="2" t="s">
        <v>174</v>
      </c>
      <c r="C3532" s="2" t="s">
        <v>48</v>
      </c>
      <c r="D3532" s="2" t="s">
        <v>12</v>
      </c>
      <c r="E3532" s="2" t="s">
        <v>74</v>
      </c>
      <c r="F3532" s="2" t="s">
        <v>977</v>
      </c>
      <c r="G3532" s="14" t="n">
        <v>24.5</v>
      </c>
      <c r="H3532" s="14" t="n">
        <v>27.47</v>
      </c>
      <c r="I3532" s="14" t="n">
        <v>12.5</v>
      </c>
      <c r="J3532" s="23" t="n">
        <f aca="false">IF(AND(E3532="Priority",ISNUMBER('Cost model'!N171)),'Cost model'!N171,'Cost model'!M171)</f>
        <v>40</v>
      </c>
      <c r="K3532" s="14" t="n">
        <f aca="false">J3532-H3532</f>
        <v>12.53</v>
      </c>
      <c r="L3532" s="14" t="n">
        <f aca="false">G3532-H3532</f>
        <v>-2.97</v>
      </c>
    </row>
    <row r="3533" customFormat="false" ht="15" hidden="false" customHeight="false" outlineLevel="0" collapsed="false">
      <c r="A3533" s="2" t="s">
        <v>124</v>
      </c>
      <c r="B3533" s="2" t="s">
        <v>124</v>
      </c>
      <c r="C3533" s="2" t="s">
        <v>48</v>
      </c>
      <c r="D3533" s="2" t="s">
        <v>12</v>
      </c>
      <c r="E3533" s="2" t="s">
        <v>74</v>
      </c>
      <c r="F3533" s="2" t="s">
        <v>977</v>
      </c>
      <c r="G3533" s="14" t="n">
        <v>24.5</v>
      </c>
      <c r="H3533" s="14" t="n">
        <v>47.2</v>
      </c>
      <c r="I3533" s="14" t="n">
        <v>12.5</v>
      </c>
      <c r="J3533" s="23" t="n">
        <f aca="false">IF(AND(E3533="Priority",ISNUMBER('Cost model'!N321)),'Cost model'!N321,'Cost model'!M321)</f>
        <v>40</v>
      </c>
      <c r="K3533" s="14" t="n">
        <f aca="false">J3533-H3533</f>
        <v>-7.2</v>
      </c>
      <c r="L3533" s="14" t="n">
        <f aca="false">G3533-H3533</f>
        <v>-22.7</v>
      </c>
    </row>
    <row r="3534" customFormat="false" ht="15" hidden="false" customHeight="false" outlineLevel="0" collapsed="false">
      <c r="A3534" s="2" t="s">
        <v>221</v>
      </c>
      <c r="B3534" s="2" t="s">
        <v>221</v>
      </c>
      <c r="C3534" s="2" t="s">
        <v>47</v>
      </c>
      <c r="D3534" s="2" t="s">
        <v>10</v>
      </c>
      <c r="E3534" s="2" t="s">
        <v>74</v>
      </c>
      <c r="F3534" s="2" t="s">
        <v>977</v>
      </c>
      <c r="G3534" s="14" t="n">
        <v>19.5</v>
      </c>
      <c r="H3534" s="14" t="n">
        <v>6.52</v>
      </c>
      <c r="I3534" s="14" t="n">
        <v>9.5</v>
      </c>
      <c r="J3534" s="23" t="n">
        <f aca="false">IF(AND(E3534="Priority",ISNUMBER('Cost model'!N737)),'Cost model'!N737,'Cost model'!M737)</f>
        <v>8.5</v>
      </c>
      <c r="K3534" s="14" t="n">
        <f aca="false">J3534-H3534</f>
        <v>1.98</v>
      </c>
      <c r="L3534" s="14" t="n">
        <f aca="false">G3534-H3534</f>
        <v>12.98</v>
      </c>
    </row>
    <row r="3535" customFormat="false" ht="15" hidden="false" customHeight="false" outlineLevel="0" collapsed="false">
      <c r="A3535" s="2" t="s">
        <v>174</v>
      </c>
      <c r="B3535" s="2" t="s">
        <v>174</v>
      </c>
      <c r="C3535" s="2" t="s">
        <v>49</v>
      </c>
      <c r="D3535" s="2" t="s">
        <v>10</v>
      </c>
      <c r="E3535" s="2" t="s">
        <v>83</v>
      </c>
      <c r="F3535" s="2" t="s">
        <v>977</v>
      </c>
      <c r="G3535" s="14" t="n">
        <v>24.5</v>
      </c>
      <c r="H3535" s="14" t="n">
        <v>18.47</v>
      </c>
      <c r="I3535" s="14" t="n">
        <v>24.5</v>
      </c>
      <c r="J3535" s="23" t="n">
        <f aca="false">IF(AND(E3535="Priority",ISNUMBER('Cost model'!N169)),'Cost model'!N169,'Cost model'!M169)</f>
        <v>25.5</v>
      </c>
      <c r="K3535" s="14" t="n">
        <f aca="false">J3535-H3535</f>
        <v>7.03</v>
      </c>
      <c r="L3535" s="14" t="n">
        <f aca="false">G3535-H3535</f>
        <v>6.03</v>
      </c>
    </row>
    <row r="3536" customFormat="false" ht="15" hidden="false" customHeight="false" outlineLevel="0" collapsed="false">
      <c r="A3536" s="2" t="s">
        <v>221</v>
      </c>
      <c r="B3536" s="2" t="s">
        <v>221</v>
      </c>
      <c r="C3536" s="2" t="s">
        <v>47</v>
      </c>
      <c r="D3536" s="2" t="s">
        <v>12</v>
      </c>
      <c r="E3536" s="2" t="s">
        <v>83</v>
      </c>
      <c r="F3536" s="2" t="s">
        <v>977</v>
      </c>
      <c r="G3536" s="14" t="n">
        <v>19.5</v>
      </c>
      <c r="H3536" s="14" t="n">
        <v>23.53</v>
      </c>
      <c r="I3536" s="14" t="n">
        <v>19.5</v>
      </c>
      <c r="J3536" s="23" t="n">
        <f aca="false">IF(AND(E3536="Priority",ISNUMBER('Cost model'!N740)),'Cost model'!N740,'Cost model'!M740)</f>
        <v>28.5</v>
      </c>
      <c r="K3536" s="14" t="n">
        <f aca="false">J3536-H3536</f>
        <v>4.97</v>
      </c>
      <c r="L3536" s="14" t="n">
        <f aca="false">G3536-H3536</f>
        <v>-4.03</v>
      </c>
    </row>
    <row r="3537" customFormat="false" ht="15" hidden="false" customHeight="false" outlineLevel="0" collapsed="false">
      <c r="A3537" s="2" t="s">
        <v>158</v>
      </c>
      <c r="B3537" s="2" t="s">
        <v>174</v>
      </c>
      <c r="C3537" s="2" t="s">
        <v>49</v>
      </c>
      <c r="D3537" s="2" t="s">
        <v>12</v>
      </c>
      <c r="E3537" s="2" t="s">
        <v>74</v>
      </c>
      <c r="F3537" s="2" t="s">
        <v>976</v>
      </c>
      <c r="G3537" s="14" t="n">
        <v>17.5</v>
      </c>
      <c r="H3537" s="14" t="n">
        <v>21.3</v>
      </c>
      <c r="I3537" s="14" t="n">
        <v>19.5</v>
      </c>
      <c r="J3537" s="23" t="n">
        <f aca="false">IF(AND(E3537="Priority",ISNUMBER('Cost model'!N487)),'Cost model'!N487,'Cost model'!M487)</f>
        <v>55</v>
      </c>
      <c r="K3537" s="14" t="n">
        <f aca="false">J3537-H3537</f>
        <v>33.7</v>
      </c>
      <c r="L3537" s="14" t="n">
        <f aca="false">G3537-H3537</f>
        <v>-3.8</v>
      </c>
    </row>
    <row r="3538" customFormat="false" ht="15" hidden="false" customHeight="false" outlineLevel="0" collapsed="false">
      <c r="A3538" s="2" t="s">
        <v>124</v>
      </c>
      <c r="B3538" s="2" t="s">
        <v>142</v>
      </c>
      <c r="C3538" s="2" t="s">
        <v>47</v>
      </c>
      <c r="D3538" s="2" t="s">
        <v>12</v>
      </c>
      <c r="E3538" s="2" t="s">
        <v>83</v>
      </c>
      <c r="F3538" s="2" t="s">
        <v>976</v>
      </c>
      <c r="G3538" s="14" t="n">
        <v>24.5</v>
      </c>
      <c r="H3538" s="14" t="n">
        <v>30.86</v>
      </c>
      <c r="I3538" s="14" t="n">
        <v>24.5</v>
      </c>
      <c r="J3538" s="23" t="n">
        <f aca="false">IF(AND(E3538="Priority",ISNUMBER('Cost model'!N335)),'Cost model'!N335,'Cost model'!M335)</f>
        <v>60</v>
      </c>
      <c r="K3538" s="14" t="n">
        <f aca="false">J3538-H3538</f>
        <v>29.14</v>
      </c>
      <c r="L3538" s="14" t="n">
        <f aca="false">G3538-H3538</f>
        <v>-6.36</v>
      </c>
    </row>
    <row r="3539" customFormat="false" ht="15" hidden="false" customHeight="false" outlineLevel="0" collapsed="false">
      <c r="A3539" s="2" t="s">
        <v>142</v>
      </c>
      <c r="B3539" s="2" t="s">
        <v>142</v>
      </c>
      <c r="C3539" s="2" t="s">
        <v>47</v>
      </c>
      <c r="D3539" s="2" t="s">
        <v>10</v>
      </c>
      <c r="E3539" s="2" t="s">
        <v>83</v>
      </c>
      <c r="F3539" s="2" t="s">
        <v>977</v>
      </c>
      <c r="G3539" s="14" t="n">
        <v>14.5</v>
      </c>
      <c r="H3539" s="14" t="n">
        <v>11.32</v>
      </c>
      <c r="I3539" s="14" t="n">
        <v>14.5</v>
      </c>
      <c r="J3539" s="23" t="n">
        <f aca="false">IF(AND(E3539="Priority",ISNUMBER('Cost model'!N632)),'Cost model'!N632,'Cost model'!M632)</f>
        <v>14.5</v>
      </c>
      <c r="K3539" s="14" t="n">
        <f aca="false">J3539-H3539</f>
        <v>3.18</v>
      </c>
      <c r="L3539" s="14" t="n">
        <f aca="false">G3539-H3539</f>
        <v>3.18</v>
      </c>
    </row>
    <row r="3540" customFormat="false" ht="15" hidden="false" customHeight="false" outlineLevel="0" collapsed="false">
      <c r="A3540" s="2" t="s">
        <v>174</v>
      </c>
      <c r="B3540" s="2" t="s">
        <v>174</v>
      </c>
      <c r="C3540" s="2" t="s">
        <v>48</v>
      </c>
      <c r="D3540" s="2" t="s">
        <v>13</v>
      </c>
      <c r="E3540" s="2" t="s">
        <v>74</v>
      </c>
      <c r="F3540" s="2" t="s">
        <v>977</v>
      </c>
      <c r="G3540" s="14" t="n">
        <v>12.5</v>
      </c>
      <c r="H3540" s="14" t="n">
        <v>27.39</v>
      </c>
      <c r="I3540" s="14" t="n">
        <v>24.5</v>
      </c>
      <c r="J3540" s="23" t="n">
        <f aca="false">IF(AND(E3540="Priority",ISNUMBER('Cost model'!N174)),'Cost model'!N174,'Cost model'!M174)</f>
        <v>70</v>
      </c>
      <c r="K3540" s="14" t="n">
        <f aca="false">J3540-H3540</f>
        <v>42.61</v>
      </c>
      <c r="L3540" s="14" t="n">
        <f aca="false">G3540-H3540</f>
        <v>-14.89</v>
      </c>
    </row>
    <row r="3541" customFormat="false" ht="15" hidden="false" customHeight="false" outlineLevel="0" collapsed="false">
      <c r="A3541" s="2" t="s">
        <v>174</v>
      </c>
      <c r="B3541" s="2" t="s">
        <v>174</v>
      </c>
      <c r="C3541" s="2" t="s">
        <v>47</v>
      </c>
      <c r="D3541" s="2" t="s">
        <v>10</v>
      </c>
      <c r="E3541" s="2" t="s">
        <v>74</v>
      </c>
      <c r="F3541" s="2" t="s">
        <v>977</v>
      </c>
      <c r="G3541" s="14" t="n">
        <v>9.5</v>
      </c>
      <c r="H3541" s="14" t="n">
        <v>7.21</v>
      </c>
      <c r="I3541" s="14" t="n">
        <v>9.5</v>
      </c>
      <c r="J3541" s="23" t="n">
        <f aca="false">IF(AND(E3541="Priority",ISNUMBER('Cost model'!N167)),'Cost model'!N167,'Cost model'!M167)</f>
        <v>8.5</v>
      </c>
      <c r="K3541" s="14" t="n">
        <f aca="false">J3541-H3541</f>
        <v>1.29</v>
      </c>
      <c r="L3541" s="14" t="n">
        <f aca="false">G3541-H3541</f>
        <v>2.29</v>
      </c>
    </row>
    <row r="3542" customFormat="false" ht="15" hidden="false" customHeight="false" outlineLevel="0" collapsed="false">
      <c r="A3542" s="2" t="s">
        <v>174</v>
      </c>
      <c r="B3542" s="2" t="s">
        <v>124</v>
      </c>
      <c r="C3542" s="2" t="s">
        <v>48</v>
      </c>
      <c r="D3542" s="2" t="s">
        <v>12</v>
      </c>
      <c r="E3542" s="2" t="s">
        <v>74</v>
      </c>
      <c r="F3542" s="2" t="s">
        <v>976</v>
      </c>
      <c r="G3542" s="14" t="n">
        <v>12.5</v>
      </c>
      <c r="H3542" s="14" t="n">
        <v>13.99</v>
      </c>
      <c r="I3542" s="14" t="n">
        <v>12.5</v>
      </c>
      <c r="J3542" s="23" t="n">
        <f aca="false">IF(AND(E3542="Priority",ISNUMBER('Cost model'!N111)),'Cost model'!N111,'Cost model'!M111)</f>
        <v>45</v>
      </c>
      <c r="K3542" s="14" t="n">
        <f aca="false">J3542-H3542</f>
        <v>31.01</v>
      </c>
      <c r="L3542" s="14" t="n">
        <f aca="false">G3542-H3542</f>
        <v>-1.49</v>
      </c>
    </row>
    <row r="3543" customFormat="false" ht="15" hidden="false" customHeight="false" outlineLevel="0" collapsed="false">
      <c r="A3543" s="2" t="s">
        <v>124</v>
      </c>
      <c r="B3543" s="2" t="s">
        <v>124</v>
      </c>
      <c r="C3543" s="2" t="s">
        <v>47</v>
      </c>
      <c r="D3543" s="2" t="s">
        <v>10</v>
      </c>
      <c r="E3543" s="2" t="s">
        <v>74</v>
      </c>
      <c r="F3543" s="2" t="s">
        <v>977</v>
      </c>
      <c r="G3543" s="14" t="n">
        <v>9.5</v>
      </c>
      <c r="H3543" s="14" t="n">
        <v>20.13</v>
      </c>
      <c r="I3543" s="14" t="n">
        <v>9.5</v>
      </c>
      <c r="J3543" s="23" t="n">
        <f aca="false">IF(AND(E3543="Priority",ISNUMBER('Cost model'!N317)),'Cost model'!N317,'Cost model'!M317)</f>
        <v>10.5</v>
      </c>
      <c r="K3543" s="14" t="n">
        <f aca="false">J3543-H3543</f>
        <v>-9.63</v>
      </c>
      <c r="L3543" s="14" t="n">
        <f aca="false">G3543-H3543</f>
        <v>-10.63</v>
      </c>
    </row>
    <row r="3544" customFormat="false" ht="15" hidden="false" customHeight="false" outlineLevel="0" collapsed="false">
      <c r="A3544" s="2" t="s">
        <v>124</v>
      </c>
      <c r="B3544" s="2" t="s">
        <v>124</v>
      </c>
      <c r="C3544" s="2" t="s">
        <v>48</v>
      </c>
      <c r="D3544" s="2" t="s">
        <v>10</v>
      </c>
      <c r="E3544" s="2" t="s">
        <v>74</v>
      </c>
      <c r="F3544" s="2" t="s">
        <v>977</v>
      </c>
      <c r="G3544" s="14" t="n">
        <v>14.5</v>
      </c>
      <c r="H3544" s="14" t="n">
        <v>19.1</v>
      </c>
      <c r="I3544" s="14" t="n">
        <v>12.5</v>
      </c>
      <c r="J3544" s="23" t="n">
        <f aca="false">IF(AND(E3544="Priority",ISNUMBER('Cost model'!N318)),'Cost model'!N318,'Cost model'!M318)</f>
        <v>14.5</v>
      </c>
      <c r="K3544" s="14" t="n">
        <f aca="false">J3544-H3544</f>
        <v>-4.6</v>
      </c>
      <c r="L3544" s="14" t="n">
        <f aca="false">G3544-H3544</f>
        <v>-4.6</v>
      </c>
    </row>
    <row r="3545" customFormat="false" ht="15" hidden="false" customHeight="false" outlineLevel="0" collapsed="false">
      <c r="A3545" s="2" t="s">
        <v>174</v>
      </c>
      <c r="B3545" s="2" t="s">
        <v>174</v>
      </c>
      <c r="C3545" s="2" t="s">
        <v>48</v>
      </c>
      <c r="D3545" s="2" t="s">
        <v>12</v>
      </c>
      <c r="E3545" s="2" t="s">
        <v>74</v>
      </c>
      <c r="F3545" s="2" t="s">
        <v>977</v>
      </c>
      <c r="G3545" s="14" t="n">
        <v>12.5</v>
      </c>
      <c r="H3545" s="14" t="n">
        <v>39.44</v>
      </c>
      <c r="I3545" s="14" t="n">
        <v>12.5</v>
      </c>
      <c r="J3545" s="23" t="n">
        <f aca="false">IF(AND(E3545="Priority",ISNUMBER('Cost model'!N171)),'Cost model'!N171,'Cost model'!M171)</f>
        <v>40</v>
      </c>
      <c r="K3545" s="14" t="n">
        <f aca="false">J3545-H3545</f>
        <v>0.560000000000002</v>
      </c>
      <c r="L3545" s="14" t="n">
        <f aca="false">G3545-H3545</f>
        <v>-26.94</v>
      </c>
    </row>
    <row r="3546" customFormat="false" ht="15" hidden="false" customHeight="false" outlineLevel="0" collapsed="false">
      <c r="A3546" s="2" t="s">
        <v>174</v>
      </c>
      <c r="B3546" s="2" t="s">
        <v>174</v>
      </c>
      <c r="C3546" s="2" t="s">
        <v>47</v>
      </c>
      <c r="D3546" s="2" t="s">
        <v>12</v>
      </c>
      <c r="E3546" s="2" t="s">
        <v>74</v>
      </c>
      <c r="F3546" s="2" t="s">
        <v>977</v>
      </c>
      <c r="G3546" s="14" t="n">
        <v>9.5</v>
      </c>
      <c r="H3546" s="14" t="n">
        <v>7.24</v>
      </c>
      <c r="I3546" s="14" t="n">
        <v>9.5</v>
      </c>
      <c r="J3546" s="23" t="n">
        <f aca="false">IF(AND(E3546="Priority",ISNUMBER('Cost model'!N170)),'Cost model'!N170,'Cost model'!M170)</f>
        <v>25.5</v>
      </c>
      <c r="K3546" s="14" t="n">
        <f aca="false">J3546-H3546</f>
        <v>18.26</v>
      </c>
      <c r="L3546" s="14" t="n">
        <f aca="false">G3546-H3546</f>
        <v>2.26</v>
      </c>
    </row>
    <row r="3547" customFormat="false" ht="15" hidden="false" customHeight="false" outlineLevel="0" collapsed="false">
      <c r="A3547" s="2" t="s">
        <v>174</v>
      </c>
      <c r="B3547" s="2" t="s">
        <v>174</v>
      </c>
      <c r="C3547" s="2" t="s">
        <v>48</v>
      </c>
      <c r="D3547" s="2" t="s">
        <v>14</v>
      </c>
      <c r="E3547" s="2" t="s">
        <v>74</v>
      </c>
      <c r="F3547" s="2" t="s">
        <v>977</v>
      </c>
      <c r="G3547" s="14" t="n">
        <v>45</v>
      </c>
      <c r="H3547" s="14" t="n">
        <v>154.43</v>
      </c>
      <c r="I3547" s="14" t="n">
        <v>45</v>
      </c>
      <c r="J3547" s="23" t="n">
        <f aca="false">IF(AND(E3547="Priority",ISNUMBER('Cost model'!N177)),'Cost model'!N177,'Cost model'!M177)</f>
        <v>110</v>
      </c>
      <c r="K3547" s="14" t="n">
        <f aca="false">J3547-H3547</f>
        <v>-44.43</v>
      </c>
      <c r="L3547" s="14" t="n">
        <f aca="false">G3547-H3547</f>
        <v>-109.43</v>
      </c>
    </row>
    <row r="3548" customFormat="false" ht="15" hidden="false" customHeight="false" outlineLevel="0" collapsed="false">
      <c r="A3548" s="2" t="s">
        <v>174</v>
      </c>
      <c r="B3548" s="2" t="s">
        <v>124</v>
      </c>
      <c r="C3548" s="2" t="s">
        <v>49</v>
      </c>
      <c r="D3548" s="2" t="s">
        <v>14</v>
      </c>
      <c r="E3548" s="2" t="s">
        <v>74</v>
      </c>
      <c r="F3548" s="2" t="s">
        <v>976</v>
      </c>
      <c r="G3548" s="14" t="n">
        <v>85</v>
      </c>
      <c r="H3548" s="14" t="n">
        <v>134.66</v>
      </c>
      <c r="I3548" s="14" t="n">
        <v>85</v>
      </c>
      <c r="J3548" s="23" t="n">
        <f aca="false">IF(AND(E3548="Priority",ISNUMBER('Cost model'!N118)),'Cost model'!N118,'Cost model'!M118)</f>
        <v>180</v>
      </c>
      <c r="K3548" s="14" t="n">
        <f aca="false">J3548-H3548</f>
        <v>45.34</v>
      </c>
      <c r="L3548" s="14" t="n">
        <f aca="false">G3548-H3548</f>
        <v>-49.66</v>
      </c>
    </row>
    <row r="3549" customFormat="false" ht="15" hidden="false" customHeight="false" outlineLevel="0" collapsed="false">
      <c r="A3549" s="2" t="s">
        <v>142</v>
      </c>
      <c r="B3549" s="2" t="s">
        <v>174</v>
      </c>
      <c r="C3549" s="2" t="s">
        <v>47</v>
      </c>
      <c r="D3549" s="2" t="s">
        <v>10</v>
      </c>
      <c r="E3549" s="2" t="s">
        <v>74</v>
      </c>
      <c r="F3549" s="2" t="s">
        <v>976</v>
      </c>
      <c r="G3549" s="14" t="n">
        <v>9.5</v>
      </c>
      <c r="H3549" s="14" t="n">
        <v>5.85</v>
      </c>
      <c r="I3549" s="14" t="n">
        <v>14.5</v>
      </c>
      <c r="J3549" s="23" t="n">
        <f aca="false">IF(AND(E3549="Priority",ISNUMBER('Cost model'!N692)),'Cost model'!N692,'Cost model'!M692)</f>
        <v>9.5</v>
      </c>
      <c r="K3549" s="14" t="n">
        <f aca="false">J3549-H3549</f>
        <v>3.65</v>
      </c>
      <c r="L3549" s="14" t="n">
        <f aca="false">G3549-H3549</f>
        <v>3.65</v>
      </c>
    </row>
    <row r="3550" customFormat="false" ht="15" hidden="false" customHeight="false" outlineLevel="0" collapsed="false">
      <c r="A3550" s="2" t="s">
        <v>342</v>
      </c>
      <c r="B3550" s="2" t="s">
        <v>158</v>
      </c>
      <c r="C3550" s="2" t="s">
        <v>47</v>
      </c>
      <c r="D3550" s="2" t="s">
        <v>10</v>
      </c>
      <c r="E3550" s="2" t="s">
        <v>74</v>
      </c>
      <c r="F3550" s="2" t="s">
        <v>976</v>
      </c>
      <c r="G3550" s="14" t="n">
        <v>19.5</v>
      </c>
      <c r="H3550" s="14" t="n">
        <v>20.13</v>
      </c>
      <c r="I3550" s="14" t="n">
        <v>19.5</v>
      </c>
      <c r="J3550" s="23" t="n">
        <f aca="false">IF(AND(E3550="Priority",ISNUMBER('Cost model'!N212)),'Cost model'!N212,'Cost model'!M212)</f>
        <v>20.5</v>
      </c>
      <c r="K3550" s="14" t="n">
        <f aca="false">J3550-H3550</f>
        <v>0.370000000000001</v>
      </c>
      <c r="L3550" s="14" t="n">
        <f aca="false">G3550-H3550</f>
        <v>-0.629999999999999</v>
      </c>
    </row>
    <row r="3551" customFormat="false" ht="15" hidden="false" customHeight="false" outlineLevel="0" collapsed="false">
      <c r="A3551" s="2" t="s">
        <v>174</v>
      </c>
      <c r="B3551" s="2" t="s">
        <v>142</v>
      </c>
      <c r="C3551" s="2" t="s">
        <v>47</v>
      </c>
      <c r="D3551" s="2" t="s">
        <v>12</v>
      </c>
      <c r="E3551" s="2" t="s">
        <v>74</v>
      </c>
      <c r="F3551" s="2" t="s">
        <v>976</v>
      </c>
      <c r="G3551" s="14" t="n">
        <v>9.5</v>
      </c>
      <c r="H3551" s="14" t="n">
        <v>41.1</v>
      </c>
      <c r="I3551" s="14" t="n">
        <v>9.5</v>
      </c>
      <c r="J3551" s="23" t="n">
        <f aca="false">IF(AND(E3551="Priority",ISNUMBER('Cost model'!N125)),'Cost model'!N125,'Cost model'!M125)</f>
        <v>40</v>
      </c>
      <c r="K3551" s="14" t="n">
        <f aca="false">J3551-H3551</f>
        <v>-1.1</v>
      </c>
      <c r="L3551" s="14" t="n">
        <f aca="false">G3551-H3551</f>
        <v>-31.6</v>
      </c>
    </row>
    <row r="3552" customFormat="false" ht="15" hidden="false" customHeight="false" outlineLevel="0" collapsed="false">
      <c r="A3552" s="2" t="s">
        <v>174</v>
      </c>
      <c r="B3552" s="2" t="s">
        <v>174</v>
      </c>
      <c r="C3552" s="2" t="s">
        <v>49</v>
      </c>
      <c r="D3552" s="2" t="s">
        <v>12</v>
      </c>
      <c r="E3552" s="2" t="s">
        <v>74</v>
      </c>
      <c r="F3552" s="2" t="s">
        <v>977</v>
      </c>
      <c r="G3552" s="14" t="n">
        <v>19.5</v>
      </c>
      <c r="H3552" s="14" t="n">
        <v>27.08</v>
      </c>
      <c r="I3552" s="14" t="n">
        <v>19.5</v>
      </c>
      <c r="J3552" s="23" t="n">
        <f aca="false">IF(AND(E3552="Priority",ISNUMBER('Cost model'!N172)),'Cost model'!N172,'Cost model'!M172)</f>
        <v>45</v>
      </c>
      <c r="K3552" s="14" t="n">
        <f aca="false">J3552-H3552</f>
        <v>17.92</v>
      </c>
      <c r="L3552" s="14" t="n">
        <f aca="false">G3552-H3552</f>
        <v>-7.58</v>
      </c>
    </row>
    <row r="3553" customFormat="false" ht="15" hidden="false" customHeight="false" outlineLevel="0" collapsed="false">
      <c r="A3553" s="2" t="s">
        <v>205</v>
      </c>
      <c r="B3553" s="2" t="s">
        <v>142</v>
      </c>
      <c r="C3553" s="2" t="s">
        <v>47</v>
      </c>
      <c r="D3553" s="2" t="s">
        <v>10</v>
      </c>
      <c r="E3553" s="2" t="s">
        <v>74</v>
      </c>
      <c r="F3553" s="2" t="s">
        <v>976</v>
      </c>
      <c r="G3553" s="14" t="n">
        <v>14.5</v>
      </c>
      <c r="H3553" s="14" t="n">
        <v>10.87</v>
      </c>
      <c r="I3553" s="14" t="n">
        <v>14.5</v>
      </c>
      <c r="J3553" s="23" t="n">
        <f aca="false">IF(AND(E3553="Priority",ISNUMBER('Cost model'!N542)),'Cost model'!N542,'Cost model'!M542)</f>
        <v>15.5</v>
      </c>
      <c r="K3553" s="14" t="n">
        <f aca="false">J3553-H3553</f>
        <v>4.63</v>
      </c>
      <c r="L3553" s="14" t="n">
        <f aca="false">G3553-H3553</f>
        <v>3.63</v>
      </c>
    </row>
    <row r="3554" customFormat="false" ht="15" hidden="false" customHeight="false" outlineLevel="0" collapsed="false">
      <c r="A3554" s="2" t="s">
        <v>124</v>
      </c>
      <c r="B3554" s="2" t="s">
        <v>124</v>
      </c>
      <c r="C3554" s="2" t="s">
        <v>47</v>
      </c>
      <c r="D3554" s="2" t="s">
        <v>12</v>
      </c>
      <c r="E3554" s="2" t="s">
        <v>74</v>
      </c>
      <c r="F3554" s="2" t="s">
        <v>977</v>
      </c>
      <c r="G3554" s="14" t="n">
        <v>24.5</v>
      </c>
      <c r="H3554" s="14" t="n">
        <v>24.5</v>
      </c>
      <c r="I3554" s="14" t="n">
        <v>9.5</v>
      </c>
      <c r="J3554" s="23" t="n">
        <f aca="false">IF(AND(E3554="Priority",ISNUMBER('Cost model'!N320)),'Cost model'!N320,'Cost model'!M320)</f>
        <v>24.5</v>
      </c>
      <c r="K3554" s="14" t="n">
        <f aca="false">J3554-H3554</f>
        <v>0</v>
      </c>
      <c r="L3554" s="14" t="n">
        <f aca="false">G3554-H3554</f>
        <v>0</v>
      </c>
    </row>
    <row r="3555" customFormat="false" ht="15" hidden="false" customHeight="false" outlineLevel="0" collapsed="false">
      <c r="A3555" s="2" t="s">
        <v>124</v>
      </c>
      <c r="B3555" s="2" t="s">
        <v>124</v>
      </c>
      <c r="C3555" s="2" t="s">
        <v>47</v>
      </c>
      <c r="D3555" s="2" t="s">
        <v>14</v>
      </c>
      <c r="E3555" s="2" t="s">
        <v>74</v>
      </c>
      <c r="F3555" s="2" t="s">
        <v>977</v>
      </c>
      <c r="G3555" s="14" t="n">
        <v>25</v>
      </c>
      <c r="H3555" s="14" t="n">
        <v>99.31</v>
      </c>
      <c r="I3555" s="14" t="n">
        <v>25</v>
      </c>
      <c r="J3555" s="23" t="n">
        <f aca="false">IF(AND(E3555="Priority",ISNUMBER('Cost model'!N326)),'Cost model'!N326,'Cost model'!M326)</f>
        <v>110</v>
      </c>
      <c r="K3555" s="14" t="n">
        <f aca="false">J3555-H3555</f>
        <v>10.69</v>
      </c>
      <c r="L3555" s="14" t="n">
        <f aca="false">G3555-H3555</f>
        <v>-74.31</v>
      </c>
    </row>
    <row r="3556" customFormat="false" ht="15" hidden="false" customHeight="false" outlineLevel="0" collapsed="false">
      <c r="A3556" s="2" t="s">
        <v>174</v>
      </c>
      <c r="B3556" s="2" t="s">
        <v>174</v>
      </c>
      <c r="C3556" s="2" t="s">
        <v>49</v>
      </c>
      <c r="D3556" s="2" t="s">
        <v>12</v>
      </c>
      <c r="E3556" s="2" t="s">
        <v>74</v>
      </c>
      <c r="F3556" s="2" t="s">
        <v>977</v>
      </c>
      <c r="G3556" s="14" t="n">
        <v>17.5</v>
      </c>
      <c r="H3556" s="14" t="n">
        <v>24.5</v>
      </c>
      <c r="I3556" s="14" t="n">
        <v>19.5</v>
      </c>
      <c r="J3556" s="23" t="n">
        <f aca="false">IF(AND(E3556="Priority",ISNUMBER('Cost model'!N172)),'Cost model'!N172,'Cost model'!M172)</f>
        <v>45</v>
      </c>
      <c r="K3556" s="14" t="n">
        <f aca="false">J3556-H3556</f>
        <v>20.5</v>
      </c>
      <c r="L3556" s="14" t="n">
        <f aca="false">G3556-H3556</f>
        <v>-7</v>
      </c>
    </row>
    <row r="3557" customFormat="false" ht="15" hidden="false" customHeight="false" outlineLevel="0" collapsed="false">
      <c r="A3557" s="2" t="s">
        <v>174</v>
      </c>
      <c r="B3557" s="2" t="s">
        <v>174</v>
      </c>
      <c r="C3557" s="2" t="s">
        <v>48</v>
      </c>
      <c r="D3557" s="2" t="s">
        <v>12</v>
      </c>
      <c r="E3557" s="2" t="s">
        <v>74</v>
      </c>
      <c r="F3557" s="2" t="s">
        <v>977</v>
      </c>
      <c r="G3557" s="14" t="n">
        <v>12.5</v>
      </c>
      <c r="H3557" s="14" t="n">
        <v>32.41</v>
      </c>
      <c r="I3557" s="14" t="n">
        <v>12.5</v>
      </c>
      <c r="J3557" s="23" t="n">
        <f aca="false">IF(AND(E3557="Priority",ISNUMBER('Cost model'!N171)),'Cost model'!N171,'Cost model'!M171)</f>
        <v>40</v>
      </c>
      <c r="K3557" s="14" t="n">
        <f aca="false">J3557-H3557</f>
        <v>7.59</v>
      </c>
      <c r="L3557" s="14" t="n">
        <f aca="false">G3557-H3557</f>
        <v>-19.91</v>
      </c>
    </row>
    <row r="3558" customFormat="false" ht="15" hidden="false" customHeight="false" outlineLevel="0" collapsed="false">
      <c r="A3558" s="2" t="s">
        <v>142</v>
      </c>
      <c r="B3558" s="2" t="s">
        <v>142</v>
      </c>
      <c r="C3558" s="2" t="s">
        <v>48</v>
      </c>
      <c r="D3558" s="2" t="s">
        <v>14</v>
      </c>
      <c r="E3558" s="2" t="s">
        <v>74</v>
      </c>
      <c r="F3558" s="2" t="s">
        <v>977</v>
      </c>
      <c r="G3558" s="14" t="n">
        <v>75</v>
      </c>
      <c r="H3558" s="14" t="n">
        <v>93.08</v>
      </c>
      <c r="I3558" s="14" t="n">
        <v>45</v>
      </c>
      <c r="J3558" s="23" t="n">
        <f aca="false">IF(AND(E3558="Priority",ISNUMBER('Cost model'!N642)),'Cost model'!N642,'Cost model'!M642)</f>
        <v>90</v>
      </c>
      <c r="K3558" s="14" t="n">
        <f aca="false">J3558-H3558</f>
        <v>-3.08</v>
      </c>
      <c r="L3558" s="14" t="n">
        <f aca="false">G3558-H3558</f>
        <v>-18.08</v>
      </c>
    </row>
    <row r="3559" customFormat="false" ht="15" hidden="false" customHeight="false" outlineLevel="0" collapsed="false">
      <c r="A3559" s="2" t="s">
        <v>174</v>
      </c>
      <c r="B3559" s="2" t="s">
        <v>174</v>
      </c>
      <c r="C3559" s="2" t="s">
        <v>47</v>
      </c>
      <c r="D3559" s="2" t="s">
        <v>12</v>
      </c>
      <c r="E3559" s="2" t="s">
        <v>74</v>
      </c>
      <c r="F3559" s="2" t="s">
        <v>977</v>
      </c>
      <c r="G3559" s="14" t="n">
        <v>9.5</v>
      </c>
      <c r="H3559" s="14" t="n">
        <v>10.12</v>
      </c>
      <c r="I3559" s="14" t="n">
        <v>9.5</v>
      </c>
      <c r="J3559" s="23" t="n">
        <f aca="false">IF(AND(E3559="Priority",ISNUMBER('Cost model'!N170)),'Cost model'!N170,'Cost model'!M170)</f>
        <v>25.5</v>
      </c>
      <c r="K3559" s="14" t="n">
        <f aca="false">J3559-H3559</f>
        <v>15.38</v>
      </c>
      <c r="L3559" s="14" t="n">
        <f aca="false">G3559-H3559</f>
        <v>-0.619999999999999</v>
      </c>
    </row>
    <row r="3560" customFormat="false" ht="15" hidden="false" customHeight="false" outlineLevel="0" collapsed="false">
      <c r="A3560" s="2" t="s">
        <v>124</v>
      </c>
      <c r="B3560" s="2" t="s">
        <v>124</v>
      </c>
      <c r="C3560" s="2" t="s">
        <v>48</v>
      </c>
      <c r="D3560" s="2" t="s">
        <v>12</v>
      </c>
      <c r="E3560" s="2" t="s">
        <v>83</v>
      </c>
      <c r="F3560" s="2" t="s">
        <v>977</v>
      </c>
      <c r="G3560" s="14" t="n">
        <v>19.5</v>
      </c>
      <c r="H3560" s="14" t="n">
        <v>29.94</v>
      </c>
      <c r="I3560" s="14" t="n">
        <v>19.5</v>
      </c>
      <c r="J3560" s="23" t="n">
        <f aca="false">IF(AND(E3560="Priority",ISNUMBER('Cost model'!N321)),'Cost model'!N321,'Cost model'!M321)</f>
        <v>55</v>
      </c>
      <c r="K3560" s="14" t="n">
        <f aca="false">J3560-H3560</f>
        <v>25.06</v>
      </c>
      <c r="L3560" s="14" t="n">
        <f aca="false">G3560-H3560</f>
        <v>-10.44</v>
      </c>
    </row>
    <row r="3561" customFormat="false" ht="15" hidden="false" customHeight="false" outlineLevel="0" collapsed="false">
      <c r="A3561" s="2" t="s">
        <v>174</v>
      </c>
      <c r="B3561" s="2" t="s">
        <v>174</v>
      </c>
      <c r="C3561" s="2" t="s">
        <v>48</v>
      </c>
      <c r="D3561" s="2" t="s">
        <v>12</v>
      </c>
      <c r="E3561" s="2" t="s">
        <v>74</v>
      </c>
      <c r="F3561" s="2" t="s">
        <v>977</v>
      </c>
      <c r="G3561" s="14" t="n">
        <v>29.5</v>
      </c>
      <c r="H3561" s="14" t="n">
        <v>26.32</v>
      </c>
      <c r="I3561" s="14" t="n">
        <v>12.5</v>
      </c>
      <c r="J3561" s="23" t="n">
        <f aca="false">IF(AND(E3561="Priority",ISNUMBER('Cost model'!N171)),'Cost model'!N171,'Cost model'!M171)</f>
        <v>40</v>
      </c>
      <c r="K3561" s="14" t="n">
        <f aca="false">J3561-H3561</f>
        <v>13.68</v>
      </c>
      <c r="L3561" s="14" t="n">
        <f aca="false">G3561-H3561</f>
        <v>3.18</v>
      </c>
    </row>
    <row r="3562" customFormat="false" ht="15" hidden="false" customHeight="false" outlineLevel="0" collapsed="false">
      <c r="A3562" s="2" t="s">
        <v>221</v>
      </c>
      <c r="B3562" s="2" t="s">
        <v>221</v>
      </c>
      <c r="C3562" s="2" t="s">
        <v>47</v>
      </c>
      <c r="D3562" s="2" t="s">
        <v>10</v>
      </c>
      <c r="E3562" s="2" t="s">
        <v>83</v>
      </c>
      <c r="F3562" s="2" t="s">
        <v>977</v>
      </c>
      <c r="G3562" s="14" t="n">
        <v>14.5</v>
      </c>
      <c r="H3562" s="14" t="n">
        <v>6.52</v>
      </c>
      <c r="I3562" s="14" t="n">
        <v>14.5</v>
      </c>
      <c r="J3562" s="23" t="n">
        <f aca="false">IF(AND(E3562="Priority",ISNUMBER('Cost model'!N737)),'Cost model'!N737,'Cost model'!M737)</f>
        <v>13.5</v>
      </c>
      <c r="K3562" s="14" t="n">
        <f aca="false">J3562-H3562</f>
        <v>6.98</v>
      </c>
      <c r="L3562" s="14" t="n">
        <f aca="false">G3562-H3562</f>
        <v>7.98</v>
      </c>
    </row>
    <row r="3563" customFormat="false" ht="15" hidden="false" customHeight="false" outlineLevel="0" collapsed="false">
      <c r="A3563" s="2" t="s">
        <v>174</v>
      </c>
      <c r="B3563" s="2" t="s">
        <v>174</v>
      </c>
      <c r="C3563" s="2" t="s">
        <v>48</v>
      </c>
      <c r="D3563" s="2" t="s">
        <v>12</v>
      </c>
      <c r="E3563" s="2" t="s">
        <v>74</v>
      </c>
      <c r="F3563" s="2" t="s">
        <v>977</v>
      </c>
      <c r="G3563" s="14" t="n">
        <v>12.5</v>
      </c>
      <c r="H3563" s="14" t="n">
        <v>58.16</v>
      </c>
      <c r="I3563" s="14" t="n">
        <v>12.5</v>
      </c>
      <c r="J3563" s="23" t="n">
        <f aca="false">IF(AND(E3563="Priority",ISNUMBER('Cost model'!N171)),'Cost model'!N171,'Cost model'!M171)</f>
        <v>40</v>
      </c>
      <c r="K3563" s="14" t="n">
        <f aca="false">J3563-H3563</f>
        <v>-18.16</v>
      </c>
      <c r="L3563" s="14" t="n">
        <f aca="false">G3563-H3563</f>
        <v>-45.66</v>
      </c>
    </row>
    <row r="3564" customFormat="false" ht="15" hidden="false" customHeight="false" outlineLevel="0" collapsed="false">
      <c r="A3564" s="2" t="s">
        <v>174</v>
      </c>
      <c r="B3564" s="2" t="s">
        <v>174</v>
      </c>
      <c r="C3564" s="2" t="s">
        <v>47</v>
      </c>
      <c r="D3564" s="2" t="s">
        <v>12</v>
      </c>
      <c r="E3564" s="2" t="s">
        <v>74</v>
      </c>
      <c r="F3564" s="2" t="s">
        <v>977</v>
      </c>
      <c r="G3564" s="14" t="n">
        <v>9.5</v>
      </c>
      <c r="H3564" s="14" t="n">
        <v>27.7</v>
      </c>
      <c r="I3564" s="14" t="n">
        <v>9.5</v>
      </c>
      <c r="J3564" s="23" t="n">
        <f aca="false">IF(AND(E3564="Priority",ISNUMBER('Cost model'!N170)),'Cost model'!N170,'Cost model'!M170)</f>
        <v>25.5</v>
      </c>
      <c r="K3564" s="14" t="n">
        <f aca="false">J3564-H3564</f>
        <v>-2.2</v>
      </c>
      <c r="L3564" s="14" t="n">
        <f aca="false">G3564-H3564</f>
        <v>-18.2</v>
      </c>
    </row>
    <row r="3565" customFormat="false" ht="15" hidden="false" customHeight="false" outlineLevel="0" collapsed="false">
      <c r="A3565" s="2" t="s">
        <v>174</v>
      </c>
      <c r="B3565" s="2" t="s">
        <v>174</v>
      </c>
      <c r="C3565" s="2" t="s">
        <v>47</v>
      </c>
      <c r="D3565" s="2" t="s">
        <v>10</v>
      </c>
      <c r="E3565" s="2" t="s">
        <v>74</v>
      </c>
      <c r="F3565" s="2" t="s">
        <v>977</v>
      </c>
      <c r="G3565" s="14" t="n">
        <v>9.5</v>
      </c>
      <c r="H3565" s="14" t="n">
        <v>7.21</v>
      </c>
      <c r="I3565" s="14" t="n">
        <v>9.5</v>
      </c>
      <c r="J3565" s="23" t="n">
        <f aca="false">IF(AND(E3565="Priority",ISNUMBER('Cost model'!N167)),'Cost model'!N167,'Cost model'!M167)</f>
        <v>8.5</v>
      </c>
      <c r="K3565" s="14" t="n">
        <f aca="false">J3565-H3565</f>
        <v>1.29</v>
      </c>
      <c r="L3565" s="14" t="n">
        <f aca="false">G3565-H3565</f>
        <v>2.29</v>
      </c>
    </row>
    <row r="3566" customFormat="false" ht="15" hidden="false" customHeight="false" outlineLevel="0" collapsed="false">
      <c r="A3566" s="2" t="s">
        <v>174</v>
      </c>
      <c r="B3566" s="2" t="s">
        <v>174</v>
      </c>
      <c r="C3566" s="2" t="s">
        <v>49</v>
      </c>
      <c r="D3566" s="2" t="s">
        <v>10</v>
      </c>
      <c r="E3566" s="2" t="s">
        <v>74</v>
      </c>
      <c r="F3566" s="2" t="s">
        <v>977</v>
      </c>
      <c r="G3566" s="14" t="n">
        <v>17.5</v>
      </c>
      <c r="H3566" s="14" t="n">
        <v>14.42</v>
      </c>
      <c r="I3566" s="14" t="n">
        <v>17.5</v>
      </c>
      <c r="J3566" s="23" t="n">
        <f aca="false">IF(AND(E3566="Priority",ISNUMBER('Cost model'!N169)),'Cost model'!N169,'Cost model'!M169)</f>
        <v>18.5</v>
      </c>
      <c r="K3566" s="14" t="n">
        <f aca="false">J3566-H3566</f>
        <v>4.08</v>
      </c>
      <c r="L3566" s="14" t="n">
        <f aca="false">G3566-H3566</f>
        <v>3.08</v>
      </c>
    </row>
    <row r="3567" customFormat="false" ht="15" hidden="false" customHeight="false" outlineLevel="0" collapsed="false">
      <c r="A3567" s="2" t="s">
        <v>174</v>
      </c>
      <c r="B3567" s="2" t="s">
        <v>174</v>
      </c>
      <c r="C3567" s="2" t="s">
        <v>48</v>
      </c>
      <c r="D3567" s="2" t="s">
        <v>12</v>
      </c>
      <c r="E3567" s="2" t="s">
        <v>74</v>
      </c>
      <c r="F3567" s="2" t="s">
        <v>977</v>
      </c>
      <c r="G3567" s="14" t="n">
        <v>12.5</v>
      </c>
      <c r="H3567" s="14" t="n">
        <v>31.1</v>
      </c>
      <c r="I3567" s="14" t="n">
        <v>12.5</v>
      </c>
      <c r="J3567" s="23" t="n">
        <f aca="false">IF(AND(E3567="Priority",ISNUMBER('Cost model'!N171)),'Cost model'!N171,'Cost model'!M171)</f>
        <v>40</v>
      </c>
      <c r="K3567" s="14" t="n">
        <f aca="false">J3567-H3567</f>
        <v>8.9</v>
      </c>
      <c r="L3567" s="14" t="n">
        <f aca="false">G3567-H3567</f>
        <v>-18.6</v>
      </c>
    </row>
    <row r="3568" customFormat="false" ht="15" hidden="false" customHeight="false" outlineLevel="0" collapsed="false">
      <c r="A3568" s="2" t="s">
        <v>174</v>
      </c>
      <c r="B3568" s="2" t="s">
        <v>174</v>
      </c>
      <c r="C3568" s="2" t="s">
        <v>47</v>
      </c>
      <c r="D3568" s="2" t="s">
        <v>12</v>
      </c>
      <c r="E3568" s="2" t="s">
        <v>74</v>
      </c>
      <c r="F3568" s="2" t="s">
        <v>977</v>
      </c>
      <c r="G3568" s="14" t="n">
        <v>14.5</v>
      </c>
      <c r="H3568" s="14" t="n">
        <v>11.48</v>
      </c>
      <c r="I3568" s="14" t="n">
        <v>9.5</v>
      </c>
      <c r="J3568" s="23" t="n">
        <f aca="false">IF(AND(E3568="Priority",ISNUMBER('Cost model'!N170)),'Cost model'!N170,'Cost model'!M170)</f>
        <v>25.5</v>
      </c>
      <c r="K3568" s="14" t="n">
        <f aca="false">J3568-H3568</f>
        <v>14.02</v>
      </c>
      <c r="L3568" s="14" t="n">
        <f aca="false">G3568-H3568</f>
        <v>3.02</v>
      </c>
    </row>
    <row r="3569" customFormat="false" ht="15" hidden="false" customHeight="false" outlineLevel="0" collapsed="false">
      <c r="A3569" s="2" t="s">
        <v>124</v>
      </c>
      <c r="B3569" s="2" t="s">
        <v>124</v>
      </c>
      <c r="C3569" s="2" t="s">
        <v>48</v>
      </c>
      <c r="D3569" s="2" t="s">
        <v>10</v>
      </c>
      <c r="E3569" s="2" t="s">
        <v>74</v>
      </c>
      <c r="F3569" s="2" t="s">
        <v>977</v>
      </c>
      <c r="G3569" s="14" t="n">
        <v>12.5</v>
      </c>
      <c r="H3569" s="14" t="n">
        <v>9.41</v>
      </c>
      <c r="I3569" s="14" t="n">
        <v>12.5</v>
      </c>
      <c r="J3569" s="23" t="n">
        <f aca="false">IF(AND(E3569="Priority",ISNUMBER('Cost model'!N318)),'Cost model'!N318,'Cost model'!M318)</f>
        <v>14.5</v>
      </c>
      <c r="K3569" s="14" t="n">
        <f aca="false">J3569-H3569</f>
        <v>5.09</v>
      </c>
      <c r="L3569" s="14" t="n">
        <f aca="false">G3569-H3569</f>
        <v>3.09</v>
      </c>
    </row>
    <row r="3570" customFormat="false" ht="15" hidden="false" customHeight="false" outlineLevel="0" collapsed="false">
      <c r="A3570" s="2" t="s">
        <v>158</v>
      </c>
      <c r="B3570" s="2" t="s">
        <v>158</v>
      </c>
      <c r="C3570" s="2" t="s">
        <v>49</v>
      </c>
      <c r="D3570" s="2" t="s">
        <v>12</v>
      </c>
      <c r="E3570" s="2" t="s">
        <v>74</v>
      </c>
      <c r="F3570" s="2" t="s">
        <v>977</v>
      </c>
      <c r="G3570" s="14" t="n">
        <v>19.5</v>
      </c>
      <c r="H3570" s="14" t="n">
        <v>15.09</v>
      </c>
      <c r="I3570" s="14" t="n">
        <v>19.5</v>
      </c>
      <c r="J3570" s="23" t="n">
        <f aca="false">IF(AND(E3570="Priority",ISNUMBER('Cost model'!N427)),'Cost model'!N427,'Cost model'!M427)</f>
        <v>28.5</v>
      </c>
      <c r="K3570" s="14" t="n">
        <f aca="false">J3570-H3570</f>
        <v>13.41</v>
      </c>
      <c r="L3570" s="14" t="n">
        <f aca="false">G3570-H3570</f>
        <v>4.41</v>
      </c>
    </row>
    <row r="3571" customFormat="false" ht="15" hidden="false" customHeight="false" outlineLevel="0" collapsed="false">
      <c r="A3571" s="2" t="s">
        <v>174</v>
      </c>
      <c r="B3571" s="2" t="s">
        <v>174</v>
      </c>
      <c r="C3571" s="2" t="s">
        <v>47</v>
      </c>
      <c r="D3571" s="2" t="s">
        <v>10</v>
      </c>
      <c r="E3571" s="2" t="s">
        <v>74</v>
      </c>
      <c r="F3571" s="2" t="s">
        <v>977</v>
      </c>
      <c r="G3571" s="14" t="n">
        <v>9.5</v>
      </c>
      <c r="H3571" s="14" t="n">
        <v>7.24</v>
      </c>
      <c r="I3571" s="14" t="n">
        <v>9.5</v>
      </c>
      <c r="J3571" s="23" t="n">
        <f aca="false">IF(AND(E3571="Priority",ISNUMBER('Cost model'!N167)),'Cost model'!N167,'Cost model'!M167)</f>
        <v>8.5</v>
      </c>
      <c r="K3571" s="14" t="n">
        <f aca="false">J3571-H3571</f>
        <v>1.26</v>
      </c>
      <c r="L3571" s="14" t="n">
        <f aca="false">G3571-H3571</f>
        <v>2.26</v>
      </c>
    </row>
    <row r="3572" customFormat="false" ht="15" hidden="false" customHeight="false" outlineLevel="0" collapsed="false">
      <c r="A3572" s="2" t="s">
        <v>174</v>
      </c>
      <c r="B3572" s="2" t="s">
        <v>174</v>
      </c>
      <c r="C3572" s="2" t="s">
        <v>49</v>
      </c>
      <c r="D3572" s="2" t="s">
        <v>14</v>
      </c>
      <c r="E3572" s="2" t="s">
        <v>74</v>
      </c>
      <c r="F3572" s="2" t="s">
        <v>977</v>
      </c>
      <c r="G3572" s="14" t="n">
        <v>24.5</v>
      </c>
      <c r="H3572" s="14" t="n">
        <v>98.33</v>
      </c>
      <c r="I3572" s="14" t="n">
        <v>85</v>
      </c>
      <c r="J3572" s="23" t="n">
        <f aca="false">IF(AND(E3572="Priority",ISNUMBER('Cost model'!N178)),'Cost model'!N178,'Cost model'!M178)</f>
        <v>145</v>
      </c>
      <c r="K3572" s="14" t="n">
        <f aca="false">J3572-H3572</f>
        <v>46.67</v>
      </c>
      <c r="L3572" s="14" t="n">
        <f aca="false">G3572-H3572</f>
        <v>-73.83</v>
      </c>
    </row>
    <row r="3573" customFormat="false" ht="15" hidden="false" customHeight="false" outlineLevel="0" collapsed="false">
      <c r="A3573" s="2" t="s">
        <v>174</v>
      </c>
      <c r="B3573" s="2" t="s">
        <v>174</v>
      </c>
      <c r="C3573" s="2" t="s">
        <v>49</v>
      </c>
      <c r="D3573" s="2" t="s">
        <v>12</v>
      </c>
      <c r="E3573" s="2" t="s">
        <v>74</v>
      </c>
      <c r="F3573" s="2" t="s">
        <v>977</v>
      </c>
      <c r="G3573" s="14" t="n">
        <v>19.5</v>
      </c>
      <c r="H3573" s="14" t="n">
        <v>51.46</v>
      </c>
      <c r="I3573" s="14" t="n">
        <v>19.5</v>
      </c>
      <c r="J3573" s="23" t="n">
        <f aca="false">IF(AND(E3573="Priority",ISNUMBER('Cost model'!N172)),'Cost model'!N172,'Cost model'!M172)</f>
        <v>45</v>
      </c>
      <c r="K3573" s="14" t="n">
        <f aca="false">J3573-H3573</f>
        <v>-6.46</v>
      </c>
      <c r="L3573" s="14" t="n">
        <f aca="false">G3573-H3573</f>
        <v>-31.96</v>
      </c>
    </row>
    <row r="3574" customFormat="false" ht="15" hidden="false" customHeight="false" outlineLevel="0" collapsed="false">
      <c r="A3574" s="2" t="s">
        <v>174</v>
      </c>
      <c r="B3574" s="2" t="s">
        <v>174</v>
      </c>
      <c r="C3574" s="2" t="s">
        <v>48</v>
      </c>
      <c r="D3574" s="2" t="s">
        <v>10</v>
      </c>
      <c r="E3574" s="2" t="s">
        <v>74</v>
      </c>
      <c r="F3574" s="2" t="s">
        <v>977</v>
      </c>
      <c r="G3574" s="14" t="n">
        <v>12.5</v>
      </c>
      <c r="H3574" s="14" t="n">
        <v>14.47</v>
      </c>
      <c r="I3574" s="14" t="n">
        <v>12.5</v>
      </c>
      <c r="J3574" s="23" t="n">
        <f aca="false">IF(AND(E3574="Priority",ISNUMBER('Cost model'!N168)),'Cost model'!N168,'Cost model'!M168)</f>
        <v>13.5</v>
      </c>
      <c r="K3574" s="14" t="n">
        <f aca="false">J3574-H3574</f>
        <v>-0.970000000000001</v>
      </c>
      <c r="L3574" s="14" t="n">
        <f aca="false">G3574-H3574</f>
        <v>-1.97</v>
      </c>
    </row>
    <row r="3575" customFormat="false" ht="15" hidden="false" customHeight="false" outlineLevel="0" collapsed="false">
      <c r="A3575" s="2" t="s">
        <v>221</v>
      </c>
      <c r="B3575" s="2" t="s">
        <v>221</v>
      </c>
      <c r="C3575" s="2" t="s">
        <v>47</v>
      </c>
      <c r="D3575" s="2" t="s">
        <v>12</v>
      </c>
      <c r="E3575" s="2" t="s">
        <v>74</v>
      </c>
      <c r="F3575" s="2" t="s">
        <v>977</v>
      </c>
      <c r="G3575" s="14" t="n">
        <v>9.5</v>
      </c>
      <c r="H3575" s="14" t="n">
        <v>23.53</v>
      </c>
      <c r="I3575" s="14" t="n">
        <v>9.5</v>
      </c>
      <c r="J3575" s="23" t="n">
        <f aca="false">IF(AND(E3575="Priority",ISNUMBER('Cost model'!N740)),'Cost model'!N740,'Cost model'!M740)</f>
        <v>22.5</v>
      </c>
      <c r="K3575" s="14" t="n">
        <f aca="false">J3575-H3575</f>
        <v>-1.03</v>
      </c>
      <c r="L3575" s="14" t="n">
        <f aca="false">G3575-H3575</f>
        <v>-14.03</v>
      </c>
    </row>
    <row r="3576" customFormat="false" ht="15" hidden="false" customHeight="false" outlineLevel="0" collapsed="false">
      <c r="A3576" s="2" t="s">
        <v>124</v>
      </c>
      <c r="B3576" s="2" t="s">
        <v>124</v>
      </c>
      <c r="C3576" s="2" t="s">
        <v>48</v>
      </c>
      <c r="D3576" s="2" t="s">
        <v>10</v>
      </c>
      <c r="E3576" s="2" t="s">
        <v>74</v>
      </c>
      <c r="F3576" s="2" t="s">
        <v>977</v>
      </c>
      <c r="G3576" s="14" t="n">
        <v>12.5</v>
      </c>
      <c r="H3576" s="14" t="n">
        <v>36.4</v>
      </c>
      <c r="I3576" s="14" t="n">
        <v>12.5</v>
      </c>
      <c r="J3576" s="23" t="n">
        <f aca="false">IF(AND(E3576="Priority",ISNUMBER('Cost model'!N318)),'Cost model'!N318,'Cost model'!M318)</f>
        <v>14.5</v>
      </c>
      <c r="K3576" s="14" t="n">
        <f aca="false">J3576-H3576</f>
        <v>-21.9</v>
      </c>
      <c r="L3576" s="14" t="n">
        <f aca="false">G3576-H3576</f>
        <v>-23.9</v>
      </c>
    </row>
    <row r="3577" customFormat="false" ht="15" hidden="false" customHeight="false" outlineLevel="0" collapsed="false">
      <c r="A3577" s="2" t="s">
        <v>124</v>
      </c>
      <c r="B3577" s="2" t="s">
        <v>174</v>
      </c>
      <c r="C3577" s="2" t="s">
        <v>48</v>
      </c>
      <c r="D3577" s="2" t="s">
        <v>10</v>
      </c>
      <c r="E3577" s="2" t="s">
        <v>83</v>
      </c>
      <c r="F3577" s="2" t="s">
        <v>976</v>
      </c>
      <c r="G3577" s="14" t="n">
        <v>19.5</v>
      </c>
      <c r="H3577" s="14" t="n">
        <v>33.88</v>
      </c>
      <c r="I3577" s="14" t="n">
        <v>19.5</v>
      </c>
      <c r="J3577" s="23" t="n">
        <f aca="false">IF(AND(E3577="Priority",ISNUMBER('Cost model'!N363)),'Cost model'!N363,'Cost model'!M363)</f>
        <v>21.5</v>
      </c>
      <c r="K3577" s="14" t="n">
        <f aca="false">J3577-H3577</f>
        <v>-12.38</v>
      </c>
      <c r="L3577" s="14" t="n">
        <f aca="false">G3577-H3577</f>
        <v>-14.38</v>
      </c>
    </row>
    <row r="3578" customFormat="false" ht="15" hidden="false" customHeight="false" outlineLevel="0" collapsed="false">
      <c r="A3578" s="2" t="s">
        <v>123</v>
      </c>
      <c r="B3578" s="2" t="s">
        <v>174</v>
      </c>
      <c r="C3578" s="2" t="s">
        <v>47</v>
      </c>
      <c r="D3578" s="2" t="s">
        <v>12</v>
      </c>
      <c r="E3578" s="2" t="s">
        <v>74</v>
      </c>
      <c r="F3578" s="2" t="s">
        <v>976</v>
      </c>
      <c r="G3578" s="14" t="n">
        <v>19.5</v>
      </c>
      <c r="H3578" s="14" t="n">
        <v>41.1</v>
      </c>
      <c r="I3578" s="14" t="n">
        <v>19.5</v>
      </c>
      <c r="J3578" s="23" t="n">
        <f aca="false">IF(AND(E3578="Priority",ISNUMBER('Cost model'!N50)),'Cost model'!N50,'Cost model'!M50)</f>
        <v>40</v>
      </c>
      <c r="K3578" s="14" t="n">
        <f aca="false">J3578-H3578</f>
        <v>-1.1</v>
      </c>
      <c r="L3578" s="14" t="n">
        <f aca="false">G3578-H3578</f>
        <v>-21.6</v>
      </c>
    </row>
    <row r="3579" customFormat="false" ht="15" hidden="false" customHeight="false" outlineLevel="0" collapsed="false">
      <c r="A3579" s="2" t="s">
        <v>174</v>
      </c>
      <c r="B3579" s="2" t="s">
        <v>124</v>
      </c>
      <c r="C3579" s="2" t="s">
        <v>48</v>
      </c>
      <c r="D3579" s="2" t="s">
        <v>10</v>
      </c>
      <c r="E3579" s="2" t="s">
        <v>74</v>
      </c>
      <c r="F3579" s="2" t="s">
        <v>976</v>
      </c>
      <c r="G3579" s="14" t="n">
        <v>12.5</v>
      </c>
      <c r="H3579" s="14" t="n">
        <v>20.13</v>
      </c>
      <c r="I3579" s="14" t="n">
        <v>12.5</v>
      </c>
      <c r="J3579" s="23" t="n">
        <f aca="false">IF(AND(E3579="Priority",ISNUMBER('Cost model'!N108)),'Cost model'!N108,'Cost model'!M108)</f>
        <v>15.5</v>
      </c>
      <c r="K3579" s="14" t="n">
        <f aca="false">J3579-H3579</f>
        <v>-4.63</v>
      </c>
      <c r="L3579" s="14" t="n">
        <f aca="false">G3579-H3579</f>
        <v>-7.63</v>
      </c>
    </row>
    <row r="3580" customFormat="false" ht="15" hidden="false" customHeight="false" outlineLevel="0" collapsed="false">
      <c r="A3580" s="2" t="s">
        <v>174</v>
      </c>
      <c r="B3580" s="2" t="s">
        <v>174</v>
      </c>
      <c r="C3580" s="2" t="s">
        <v>48</v>
      </c>
      <c r="D3580" s="2" t="s">
        <v>12</v>
      </c>
      <c r="E3580" s="2" t="s">
        <v>83</v>
      </c>
      <c r="F3580" s="2" t="s">
        <v>977</v>
      </c>
      <c r="G3580" s="14" t="n">
        <v>19.5</v>
      </c>
      <c r="H3580" s="14" t="n">
        <v>24.6</v>
      </c>
      <c r="I3580" s="14" t="n">
        <v>19.5</v>
      </c>
      <c r="J3580" s="23" t="n">
        <f aca="false">IF(AND(E3580="Priority",ISNUMBER('Cost model'!N171)),'Cost model'!N171,'Cost model'!M171)</f>
        <v>55</v>
      </c>
      <c r="K3580" s="14" t="n">
        <f aca="false">J3580-H3580</f>
        <v>30.4</v>
      </c>
      <c r="L3580" s="14" t="n">
        <f aca="false">G3580-H3580</f>
        <v>-5.1</v>
      </c>
    </row>
    <row r="3581" customFormat="false" ht="15" hidden="false" customHeight="false" outlineLevel="0" collapsed="false">
      <c r="A3581" s="2" t="s">
        <v>174</v>
      </c>
      <c r="B3581" s="2" t="s">
        <v>142</v>
      </c>
      <c r="C3581" s="2" t="s">
        <v>48</v>
      </c>
      <c r="D3581" s="2" t="s">
        <v>12</v>
      </c>
      <c r="E3581" s="2" t="s">
        <v>74</v>
      </c>
      <c r="F3581" s="2" t="s">
        <v>976</v>
      </c>
      <c r="G3581" s="14" t="n">
        <v>24.5</v>
      </c>
      <c r="H3581" s="14" t="n">
        <v>43.38</v>
      </c>
      <c r="I3581" s="14" t="n">
        <v>12.5</v>
      </c>
      <c r="J3581" s="23" t="n">
        <f aca="false">IF(AND(E3581="Priority",ISNUMBER('Cost model'!N126)),'Cost model'!N126,'Cost model'!M126)</f>
        <v>45</v>
      </c>
      <c r="K3581" s="14" t="n">
        <f aca="false">J3581-H3581</f>
        <v>1.62</v>
      </c>
      <c r="L3581" s="14" t="n">
        <f aca="false">G3581-H3581</f>
        <v>-18.88</v>
      </c>
    </row>
    <row r="3582" customFormat="false" ht="15" hidden="false" customHeight="false" outlineLevel="0" collapsed="false">
      <c r="A3582" s="2" t="s">
        <v>174</v>
      </c>
      <c r="B3582" s="2" t="s">
        <v>174</v>
      </c>
      <c r="C3582" s="2" t="s">
        <v>47</v>
      </c>
      <c r="D3582" s="2" t="s">
        <v>10</v>
      </c>
      <c r="E3582" s="2" t="s">
        <v>83</v>
      </c>
      <c r="F3582" s="2" t="s">
        <v>977</v>
      </c>
      <c r="G3582" s="14" t="n">
        <v>14.5</v>
      </c>
      <c r="H3582" s="14" t="n">
        <v>7.21</v>
      </c>
      <c r="I3582" s="14" t="n">
        <v>14.5</v>
      </c>
      <c r="J3582" s="23" t="n">
        <f aca="false">IF(AND(E3582="Priority",ISNUMBER('Cost model'!N167)),'Cost model'!N167,'Cost model'!M167)</f>
        <v>13.5</v>
      </c>
      <c r="K3582" s="14" t="n">
        <f aca="false">J3582-H3582</f>
        <v>6.29</v>
      </c>
      <c r="L3582" s="14" t="n">
        <f aca="false">G3582-H3582</f>
        <v>7.29</v>
      </c>
    </row>
    <row r="3583" customFormat="false" ht="15" hidden="false" customHeight="false" outlineLevel="0" collapsed="false">
      <c r="A3583" s="2" t="s">
        <v>174</v>
      </c>
      <c r="B3583" s="2" t="s">
        <v>174</v>
      </c>
      <c r="C3583" s="2" t="s">
        <v>49</v>
      </c>
      <c r="D3583" s="2" t="s">
        <v>12</v>
      </c>
      <c r="E3583" s="2" t="s">
        <v>74</v>
      </c>
      <c r="F3583" s="2" t="s">
        <v>977</v>
      </c>
      <c r="G3583" s="14" t="n">
        <v>24.5</v>
      </c>
      <c r="H3583" s="14" t="n">
        <v>41.88</v>
      </c>
      <c r="I3583" s="14" t="n">
        <v>19.5</v>
      </c>
      <c r="J3583" s="23" t="n">
        <f aca="false">IF(AND(E3583="Priority",ISNUMBER('Cost model'!N172)),'Cost model'!N172,'Cost model'!M172)</f>
        <v>45</v>
      </c>
      <c r="K3583" s="14" t="n">
        <f aca="false">J3583-H3583</f>
        <v>3.12</v>
      </c>
      <c r="L3583" s="14" t="n">
        <f aca="false">G3583-H3583</f>
        <v>-17.38</v>
      </c>
    </row>
    <row r="3584" customFormat="false" ht="15" hidden="false" customHeight="false" outlineLevel="0" collapsed="false">
      <c r="A3584" s="2" t="s">
        <v>142</v>
      </c>
      <c r="B3584" s="2" t="s">
        <v>142</v>
      </c>
      <c r="C3584" s="2" t="s">
        <v>47</v>
      </c>
      <c r="D3584" s="2" t="s">
        <v>10</v>
      </c>
      <c r="E3584" s="2" t="s">
        <v>74</v>
      </c>
      <c r="F3584" s="2" t="s">
        <v>977</v>
      </c>
      <c r="G3584" s="14" t="n">
        <v>19.5</v>
      </c>
      <c r="H3584" s="14" t="n">
        <v>41.1</v>
      </c>
      <c r="I3584" s="14" t="n">
        <v>9.5</v>
      </c>
      <c r="J3584" s="23" t="n">
        <f aca="false">IF(AND(E3584="Priority",ISNUMBER('Cost model'!N632)),'Cost model'!N632,'Cost model'!M632)</f>
        <v>9.5</v>
      </c>
      <c r="K3584" s="14" t="n">
        <f aca="false">J3584-H3584</f>
        <v>-31.6</v>
      </c>
      <c r="L3584" s="14" t="n">
        <f aca="false">G3584-H3584</f>
        <v>-21.6</v>
      </c>
    </row>
    <row r="3585" customFormat="false" ht="15" hidden="false" customHeight="false" outlineLevel="0" collapsed="false">
      <c r="A3585" s="2" t="s">
        <v>124</v>
      </c>
      <c r="B3585" s="2" t="s">
        <v>124</v>
      </c>
      <c r="C3585" s="2" t="s">
        <v>48</v>
      </c>
      <c r="D3585" s="2" t="s">
        <v>10</v>
      </c>
      <c r="E3585" s="2" t="s">
        <v>74</v>
      </c>
      <c r="F3585" s="2" t="s">
        <v>977</v>
      </c>
      <c r="G3585" s="14" t="n">
        <v>12.5</v>
      </c>
      <c r="H3585" s="14" t="n">
        <v>20.13</v>
      </c>
      <c r="I3585" s="14" t="n">
        <v>12.5</v>
      </c>
      <c r="J3585" s="23" t="n">
        <f aca="false">IF(AND(E3585="Priority",ISNUMBER('Cost model'!N318)),'Cost model'!N318,'Cost model'!M318)</f>
        <v>14.5</v>
      </c>
      <c r="K3585" s="14" t="n">
        <f aca="false">J3585-H3585</f>
        <v>-5.63</v>
      </c>
      <c r="L3585" s="14" t="n">
        <f aca="false">G3585-H3585</f>
        <v>-7.63</v>
      </c>
    </row>
    <row r="3586" customFormat="false" ht="15" hidden="false" customHeight="false" outlineLevel="0" collapsed="false">
      <c r="A3586" s="2" t="s">
        <v>124</v>
      </c>
      <c r="B3586" s="2" t="s">
        <v>124</v>
      </c>
      <c r="C3586" s="2" t="s">
        <v>48</v>
      </c>
      <c r="D3586" s="2" t="s">
        <v>10</v>
      </c>
      <c r="E3586" s="2" t="s">
        <v>74</v>
      </c>
      <c r="F3586" s="2" t="s">
        <v>977</v>
      </c>
      <c r="G3586" s="14" t="n">
        <v>12.5</v>
      </c>
      <c r="H3586" s="14" t="n">
        <v>22.84</v>
      </c>
      <c r="I3586" s="14" t="n">
        <v>12.5</v>
      </c>
      <c r="J3586" s="23" t="n">
        <f aca="false">IF(AND(E3586="Priority",ISNUMBER('Cost model'!N318)),'Cost model'!N318,'Cost model'!M318)</f>
        <v>14.5</v>
      </c>
      <c r="K3586" s="14" t="n">
        <f aca="false">J3586-H3586</f>
        <v>-8.34</v>
      </c>
      <c r="L3586" s="14" t="n">
        <f aca="false">G3586-H3586</f>
        <v>-10.34</v>
      </c>
    </row>
    <row r="3587" customFormat="false" ht="15" hidden="false" customHeight="false" outlineLevel="0" collapsed="false">
      <c r="A3587" s="2" t="s">
        <v>174</v>
      </c>
      <c r="B3587" s="2" t="s">
        <v>174</v>
      </c>
      <c r="C3587" s="2" t="s">
        <v>49</v>
      </c>
      <c r="D3587" s="2" t="s">
        <v>12</v>
      </c>
      <c r="E3587" s="2" t="s">
        <v>74</v>
      </c>
      <c r="F3587" s="2" t="s">
        <v>977</v>
      </c>
      <c r="G3587" s="14" t="n">
        <v>19.5</v>
      </c>
      <c r="H3587" s="14" t="n">
        <v>46.67</v>
      </c>
      <c r="I3587" s="14" t="n">
        <v>19.5</v>
      </c>
      <c r="J3587" s="23" t="n">
        <f aca="false">IF(AND(E3587="Priority",ISNUMBER('Cost model'!N172)),'Cost model'!N172,'Cost model'!M172)</f>
        <v>45</v>
      </c>
      <c r="K3587" s="14" t="n">
        <f aca="false">J3587-H3587</f>
        <v>-1.67</v>
      </c>
      <c r="L3587" s="14" t="n">
        <f aca="false">G3587-H3587</f>
        <v>-27.17</v>
      </c>
    </row>
    <row r="3588" customFormat="false" ht="15" hidden="false" customHeight="false" outlineLevel="0" collapsed="false">
      <c r="A3588" s="2" t="s">
        <v>124</v>
      </c>
      <c r="B3588" s="2" t="s">
        <v>124</v>
      </c>
      <c r="C3588" s="2" t="s">
        <v>47</v>
      </c>
      <c r="D3588" s="2" t="s">
        <v>14</v>
      </c>
      <c r="E3588" s="2" t="s">
        <v>74</v>
      </c>
      <c r="F3588" s="2" t="s">
        <v>977</v>
      </c>
      <c r="G3588" s="14" t="n">
        <v>19</v>
      </c>
      <c r="H3588" s="14" t="n">
        <v>78.31</v>
      </c>
      <c r="I3588" s="14" t="n">
        <v>25</v>
      </c>
      <c r="J3588" s="23" t="n">
        <f aca="false">IF(AND(E3588="Priority",ISNUMBER('Cost model'!N326)),'Cost model'!N326,'Cost model'!M326)</f>
        <v>110</v>
      </c>
      <c r="K3588" s="14" t="n">
        <f aca="false">J3588-H3588</f>
        <v>31.69</v>
      </c>
      <c r="L3588" s="14" t="n">
        <f aca="false">G3588-H3588</f>
        <v>-59.31</v>
      </c>
    </row>
    <row r="3589" customFormat="false" ht="15" hidden="false" customHeight="false" outlineLevel="0" collapsed="false">
      <c r="A3589" s="2" t="s">
        <v>174</v>
      </c>
      <c r="B3589" s="2" t="s">
        <v>124</v>
      </c>
      <c r="C3589" s="2" t="s">
        <v>47</v>
      </c>
      <c r="D3589" s="2" t="s">
        <v>10</v>
      </c>
      <c r="E3589" s="2" t="s">
        <v>74</v>
      </c>
      <c r="F3589" s="2" t="s">
        <v>976</v>
      </c>
      <c r="G3589" s="14" t="n">
        <v>9.5</v>
      </c>
      <c r="H3589" s="14" t="n">
        <v>10.93</v>
      </c>
      <c r="I3589" s="14" t="n">
        <v>9.5</v>
      </c>
      <c r="J3589" s="23" t="n">
        <f aca="false">IF(AND(E3589="Priority",ISNUMBER('Cost model'!N107)),'Cost model'!N107,'Cost model'!M107)</f>
        <v>12.5</v>
      </c>
      <c r="K3589" s="14" t="n">
        <f aca="false">J3589-H3589</f>
        <v>1.57</v>
      </c>
      <c r="L3589" s="14" t="n">
        <f aca="false">G3589-H3589</f>
        <v>-1.43</v>
      </c>
    </row>
    <row r="3590" customFormat="false" ht="15" hidden="false" customHeight="false" outlineLevel="0" collapsed="false">
      <c r="A3590" s="2" t="s">
        <v>158</v>
      </c>
      <c r="B3590" s="2" t="s">
        <v>174</v>
      </c>
      <c r="C3590" s="2" t="s">
        <v>49</v>
      </c>
      <c r="D3590" s="2" t="s">
        <v>10</v>
      </c>
      <c r="E3590" s="2" t="s">
        <v>74</v>
      </c>
      <c r="F3590" s="2" t="s">
        <v>976</v>
      </c>
      <c r="G3590" s="14" t="n">
        <v>24.5</v>
      </c>
      <c r="H3590" s="14" t="n">
        <v>18.23</v>
      </c>
      <c r="I3590" s="14" t="n">
        <v>17.5</v>
      </c>
      <c r="J3590" s="23" t="n">
        <f aca="false">IF(AND(E3590="Priority",ISNUMBER('Cost model'!N484)),'Cost model'!N484,'Cost model'!M484)</f>
        <v>16.5</v>
      </c>
      <c r="K3590" s="14" t="n">
        <f aca="false">J3590-H3590</f>
        <v>-1.73</v>
      </c>
      <c r="L3590" s="14" t="n">
        <f aca="false">G3590-H3590</f>
        <v>6.27</v>
      </c>
    </row>
    <row r="3591" customFormat="false" ht="15" hidden="false" customHeight="false" outlineLevel="0" collapsed="false">
      <c r="A3591" s="2" t="s">
        <v>158</v>
      </c>
      <c r="B3591" s="2" t="s">
        <v>124</v>
      </c>
      <c r="C3591" s="2" t="s">
        <v>47</v>
      </c>
      <c r="D3591" s="2" t="s">
        <v>12</v>
      </c>
      <c r="E3591" s="2" t="s">
        <v>83</v>
      </c>
      <c r="F3591" s="2" t="s">
        <v>976</v>
      </c>
      <c r="G3591" s="14" t="n">
        <v>24.5</v>
      </c>
      <c r="H3591" s="14" t="n">
        <v>36.4</v>
      </c>
      <c r="I3591" s="14" t="n">
        <v>24.5</v>
      </c>
      <c r="J3591" s="23" t="n">
        <f aca="false">IF(AND(E3591="Priority",ISNUMBER('Cost model'!N455)),'Cost model'!N455,'Cost model'!M455)</f>
        <v>60</v>
      </c>
      <c r="K3591" s="14" t="n">
        <f aca="false">J3591-H3591</f>
        <v>23.6</v>
      </c>
      <c r="L3591" s="14" t="n">
        <f aca="false">G3591-H3591</f>
        <v>-11.9</v>
      </c>
    </row>
    <row r="3592" customFormat="false" ht="15" hidden="false" customHeight="false" outlineLevel="0" collapsed="false">
      <c r="A3592" s="2" t="s">
        <v>174</v>
      </c>
      <c r="B3592" s="2" t="s">
        <v>174</v>
      </c>
      <c r="C3592" s="2" t="s">
        <v>47</v>
      </c>
      <c r="D3592" s="2" t="s">
        <v>12</v>
      </c>
      <c r="E3592" s="2" t="s">
        <v>74</v>
      </c>
      <c r="F3592" s="2" t="s">
        <v>977</v>
      </c>
      <c r="G3592" s="14" t="n">
        <v>9.5</v>
      </c>
      <c r="H3592" s="14" t="n">
        <v>29.44</v>
      </c>
      <c r="I3592" s="14" t="n">
        <v>9.5</v>
      </c>
      <c r="J3592" s="23" t="n">
        <f aca="false">IF(AND(E3592="Priority",ISNUMBER('Cost model'!N170)),'Cost model'!N170,'Cost model'!M170)</f>
        <v>25.5</v>
      </c>
      <c r="K3592" s="14" t="n">
        <f aca="false">J3592-H3592</f>
        <v>-3.94</v>
      </c>
      <c r="L3592" s="14" t="n">
        <f aca="false">G3592-H3592</f>
        <v>-19.94</v>
      </c>
    </row>
    <row r="3593" customFormat="false" ht="15" hidden="false" customHeight="false" outlineLevel="0" collapsed="false">
      <c r="A3593" s="2" t="s">
        <v>174</v>
      </c>
      <c r="B3593" s="2" t="s">
        <v>174</v>
      </c>
      <c r="C3593" s="2" t="s">
        <v>49</v>
      </c>
      <c r="D3593" s="2" t="s">
        <v>12</v>
      </c>
      <c r="E3593" s="2" t="s">
        <v>74</v>
      </c>
      <c r="F3593" s="2" t="s">
        <v>977</v>
      </c>
      <c r="G3593" s="14" t="n">
        <v>17.5</v>
      </c>
      <c r="H3593" s="14" t="n">
        <v>32.77</v>
      </c>
      <c r="I3593" s="14" t="n">
        <v>19.5</v>
      </c>
      <c r="J3593" s="23" t="n">
        <f aca="false">IF(AND(E3593="Priority",ISNUMBER('Cost model'!N172)),'Cost model'!N172,'Cost model'!M172)</f>
        <v>45</v>
      </c>
      <c r="K3593" s="14" t="n">
        <f aca="false">J3593-H3593</f>
        <v>12.23</v>
      </c>
      <c r="L3593" s="14" t="n">
        <f aca="false">G3593-H3593</f>
        <v>-15.27</v>
      </c>
    </row>
    <row r="3594" customFormat="false" ht="15" hidden="false" customHeight="false" outlineLevel="0" collapsed="false">
      <c r="A3594" s="2" t="s">
        <v>174</v>
      </c>
      <c r="B3594" s="2" t="s">
        <v>142</v>
      </c>
      <c r="C3594" s="2" t="s">
        <v>47</v>
      </c>
      <c r="D3594" s="2" t="s">
        <v>12</v>
      </c>
      <c r="E3594" s="2" t="s">
        <v>74</v>
      </c>
      <c r="F3594" s="2" t="s">
        <v>976</v>
      </c>
      <c r="G3594" s="14" t="n">
        <v>29.5</v>
      </c>
      <c r="H3594" s="14" t="n">
        <v>60.93</v>
      </c>
      <c r="I3594" s="14" t="n">
        <v>9.5</v>
      </c>
      <c r="J3594" s="23" t="n">
        <f aca="false">IF(AND(E3594="Priority",ISNUMBER('Cost model'!N125)),'Cost model'!N125,'Cost model'!M125)</f>
        <v>40</v>
      </c>
      <c r="K3594" s="14" t="n">
        <f aca="false">J3594-H3594</f>
        <v>-20.93</v>
      </c>
      <c r="L3594" s="14" t="n">
        <f aca="false">G3594-H3594</f>
        <v>-31.43</v>
      </c>
    </row>
    <row r="3595" customFormat="false" ht="15" hidden="false" customHeight="false" outlineLevel="0" collapsed="false">
      <c r="A3595" s="2" t="s">
        <v>123</v>
      </c>
      <c r="B3595" s="2" t="s">
        <v>174</v>
      </c>
      <c r="C3595" s="2" t="s">
        <v>47</v>
      </c>
      <c r="D3595" s="2" t="s">
        <v>10</v>
      </c>
      <c r="E3595" s="2" t="s">
        <v>74</v>
      </c>
      <c r="F3595" s="2" t="s">
        <v>976</v>
      </c>
      <c r="G3595" s="14" t="n">
        <v>9.5</v>
      </c>
      <c r="H3595" s="14" t="n">
        <v>13.23</v>
      </c>
      <c r="I3595" s="14" t="n">
        <v>14.5</v>
      </c>
      <c r="J3595" s="23" t="n">
        <f aca="false">IF(AND(E3595="Priority",ISNUMBER('Cost model'!N47)),'Cost model'!N47,'Cost model'!M47)</f>
        <v>12.5</v>
      </c>
      <c r="K3595" s="14" t="n">
        <f aca="false">J3595-H3595</f>
        <v>-0.73</v>
      </c>
      <c r="L3595" s="14" t="n">
        <f aca="false">G3595-H3595</f>
        <v>-3.73</v>
      </c>
    </row>
    <row r="3596" customFormat="false" ht="15" hidden="false" customHeight="false" outlineLevel="0" collapsed="false">
      <c r="A3596" s="2" t="s">
        <v>174</v>
      </c>
      <c r="B3596" s="2" t="s">
        <v>174</v>
      </c>
      <c r="C3596" s="2" t="s">
        <v>48</v>
      </c>
      <c r="D3596" s="2" t="s">
        <v>12</v>
      </c>
      <c r="E3596" s="2" t="s">
        <v>83</v>
      </c>
      <c r="F3596" s="2" t="s">
        <v>977</v>
      </c>
      <c r="G3596" s="14" t="n">
        <v>19.5</v>
      </c>
      <c r="H3596" s="14" t="n">
        <v>42.24</v>
      </c>
      <c r="I3596" s="14" t="n">
        <v>19.5</v>
      </c>
      <c r="J3596" s="23" t="n">
        <f aca="false">IF(AND(E3596="Priority",ISNUMBER('Cost model'!N171)),'Cost model'!N171,'Cost model'!M171)</f>
        <v>55</v>
      </c>
      <c r="K3596" s="14" t="n">
        <f aca="false">J3596-H3596</f>
        <v>12.76</v>
      </c>
      <c r="L3596" s="14" t="n">
        <f aca="false">G3596-H3596</f>
        <v>-22.74</v>
      </c>
    </row>
    <row r="3597" customFormat="false" ht="15" hidden="false" customHeight="false" outlineLevel="0" collapsed="false">
      <c r="A3597" s="2" t="s">
        <v>142</v>
      </c>
      <c r="B3597" s="2" t="s">
        <v>142</v>
      </c>
      <c r="C3597" s="2" t="s">
        <v>49</v>
      </c>
      <c r="D3597" s="2" t="s">
        <v>12</v>
      </c>
      <c r="E3597" s="2" t="s">
        <v>83</v>
      </c>
      <c r="F3597" s="2" t="s">
        <v>977</v>
      </c>
      <c r="G3597" s="14" t="n">
        <v>29.5</v>
      </c>
      <c r="H3597" s="14" t="n">
        <v>59.06</v>
      </c>
      <c r="I3597" s="14" t="n">
        <v>29.5</v>
      </c>
      <c r="J3597" s="23" t="n">
        <f aca="false">IF(AND(E3597="Priority",ISNUMBER('Cost model'!N637)),'Cost model'!N637,'Cost model'!M637)</f>
        <v>60</v>
      </c>
      <c r="K3597" s="14" t="n">
        <f aca="false">J3597-H3597</f>
        <v>0.939999999999998</v>
      </c>
      <c r="L3597" s="14" t="n">
        <f aca="false">G3597-H3597</f>
        <v>-29.56</v>
      </c>
    </row>
    <row r="3598" customFormat="false" ht="15" hidden="false" customHeight="false" outlineLevel="0" collapsed="false">
      <c r="A3598" s="2" t="s">
        <v>174</v>
      </c>
      <c r="B3598" s="2" t="s">
        <v>174</v>
      </c>
      <c r="C3598" s="2" t="s">
        <v>48</v>
      </c>
      <c r="D3598" s="2" t="s">
        <v>10</v>
      </c>
      <c r="E3598" s="2" t="s">
        <v>74</v>
      </c>
      <c r="F3598" s="2" t="s">
        <v>977</v>
      </c>
      <c r="G3598" s="14" t="n">
        <v>12.5</v>
      </c>
      <c r="H3598" s="14" t="n">
        <v>8.87</v>
      </c>
      <c r="I3598" s="14" t="n">
        <v>12.5</v>
      </c>
      <c r="J3598" s="23" t="n">
        <f aca="false">IF(AND(E3598="Priority",ISNUMBER('Cost model'!N168)),'Cost model'!N168,'Cost model'!M168)</f>
        <v>13.5</v>
      </c>
      <c r="K3598" s="14" t="n">
        <f aca="false">J3598-H3598</f>
        <v>4.63</v>
      </c>
      <c r="L3598" s="14" t="n">
        <f aca="false">G3598-H3598</f>
        <v>3.63</v>
      </c>
    </row>
    <row r="3599" customFormat="false" ht="15" hidden="false" customHeight="false" outlineLevel="0" collapsed="false">
      <c r="A3599" s="2" t="s">
        <v>174</v>
      </c>
      <c r="B3599" s="2" t="s">
        <v>174</v>
      </c>
      <c r="C3599" s="2" t="s">
        <v>48</v>
      </c>
      <c r="D3599" s="2" t="s">
        <v>10</v>
      </c>
      <c r="E3599" s="2" t="s">
        <v>74</v>
      </c>
      <c r="F3599" s="2" t="s">
        <v>977</v>
      </c>
      <c r="G3599" s="14" t="n">
        <v>12.5</v>
      </c>
      <c r="H3599" s="14" t="n">
        <v>10.44</v>
      </c>
      <c r="I3599" s="14" t="n">
        <v>12.5</v>
      </c>
      <c r="J3599" s="23" t="n">
        <f aca="false">IF(AND(E3599="Priority",ISNUMBER('Cost model'!N168)),'Cost model'!N168,'Cost model'!M168)</f>
        <v>13.5</v>
      </c>
      <c r="K3599" s="14" t="n">
        <f aca="false">J3599-H3599</f>
        <v>3.06</v>
      </c>
      <c r="L3599" s="14" t="n">
        <f aca="false">G3599-H3599</f>
        <v>2.06</v>
      </c>
    </row>
    <row r="3600" customFormat="false" ht="15" hidden="false" customHeight="false" outlineLevel="0" collapsed="false">
      <c r="A3600" s="2" t="s">
        <v>142</v>
      </c>
      <c r="B3600" s="2" t="s">
        <v>174</v>
      </c>
      <c r="C3600" s="2" t="s">
        <v>48</v>
      </c>
      <c r="D3600" s="2" t="s">
        <v>10</v>
      </c>
      <c r="E3600" s="2" t="s">
        <v>83</v>
      </c>
      <c r="F3600" s="2" t="s">
        <v>976</v>
      </c>
      <c r="G3600" s="14" t="n">
        <v>19.5</v>
      </c>
      <c r="H3600" s="14" t="n">
        <v>31.75</v>
      </c>
      <c r="I3600" s="14" t="n">
        <v>19.5</v>
      </c>
      <c r="J3600" s="23" t="n">
        <f aca="false">IF(AND(E3600="Priority",ISNUMBER('Cost model'!N693)),'Cost model'!N693,'Cost model'!M693)</f>
        <v>16.5</v>
      </c>
      <c r="K3600" s="14" t="n">
        <f aca="false">J3600-H3600</f>
        <v>-15.25</v>
      </c>
      <c r="L3600" s="14" t="n">
        <f aca="false">G3600-H3600</f>
        <v>-12.25</v>
      </c>
    </row>
    <row r="3601" customFormat="false" ht="15" hidden="false" customHeight="false" outlineLevel="0" collapsed="false">
      <c r="A3601" s="2" t="s">
        <v>174</v>
      </c>
      <c r="B3601" s="2" t="s">
        <v>174</v>
      </c>
      <c r="C3601" s="2" t="s">
        <v>48</v>
      </c>
      <c r="D3601" s="2" t="s">
        <v>10</v>
      </c>
      <c r="E3601" s="2" t="s">
        <v>83</v>
      </c>
      <c r="F3601" s="2" t="s">
        <v>977</v>
      </c>
      <c r="G3601" s="14" t="n">
        <v>17.5</v>
      </c>
      <c r="H3601" s="14" t="n">
        <v>10.44</v>
      </c>
      <c r="I3601" s="14" t="n">
        <v>17.5</v>
      </c>
      <c r="J3601" s="23" t="n">
        <f aca="false">IF(AND(E3601="Priority",ISNUMBER('Cost model'!N168)),'Cost model'!N168,'Cost model'!M168)</f>
        <v>18.5</v>
      </c>
      <c r="K3601" s="14" t="n">
        <f aca="false">J3601-H3601</f>
        <v>8.06</v>
      </c>
      <c r="L3601" s="14" t="n">
        <f aca="false">G3601-H3601</f>
        <v>7.06</v>
      </c>
    </row>
    <row r="3602" customFormat="false" ht="15" hidden="false" customHeight="false" outlineLevel="0" collapsed="false">
      <c r="A3602" s="2" t="s">
        <v>124</v>
      </c>
      <c r="B3602" s="2" t="s">
        <v>158</v>
      </c>
      <c r="C3602" s="2" t="s">
        <v>47</v>
      </c>
      <c r="D3602" s="2" t="s">
        <v>10</v>
      </c>
      <c r="E3602" s="2" t="s">
        <v>74</v>
      </c>
      <c r="F3602" s="2" t="s">
        <v>976</v>
      </c>
      <c r="G3602" s="14" t="n">
        <v>9.5</v>
      </c>
      <c r="H3602" s="14" t="n">
        <v>7.98</v>
      </c>
      <c r="I3602" s="14" t="n">
        <v>14.5</v>
      </c>
      <c r="J3602" s="23" t="n">
        <f aca="false">IF(AND(E3602="Priority",ISNUMBER('Cost model'!N347)),'Cost model'!N347,'Cost model'!M347)</f>
        <v>13.5</v>
      </c>
      <c r="K3602" s="14" t="n">
        <f aca="false">J3602-H3602</f>
        <v>5.52</v>
      </c>
      <c r="L3602" s="14" t="n">
        <f aca="false">G3602-H3602</f>
        <v>1.52</v>
      </c>
    </row>
    <row r="3603" customFormat="false" ht="15" hidden="false" customHeight="false" outlineLevel="0" collapsed="false">
      <c r="A3603" s="2" t="s">
        <v>123</v>
      </c>
      <c r="B3603" s="2" t="s">
        <v>158</v>
      </c>
      <c r="C3603" s="2" t="s">
        <v>47</v>
      </c>
      <c r="D3603" s="2" t="s">
        <v>12</v>
      </c>
      <c r="E3603" s="2" t="s">
        <v>74</v>
      </c>
      <c r="F3603" s="2" t="s">
        <v>976</v>
      </c>
      <c r="G3603" s="14" t="n">
        <v>14.5</v>
      </c>
      <c r="H3603" s="14" t="n">
        <v>17.27</v>
      </c>
      <c r="I3603" s="14" t="n">
        <v>24.5</v>
      </c>
      <c r="J3603" s="23" t="n">
        <f aca="false">IF(AND(E3603="Priority",ISNUMBER('Cost model'!N35)),'Cost model'!N35,'Cost model'!M35)</f>
        <v>45</v>
      </c>
      <c r="K3603" s="14" t="n">
        <f aca="false">J3603-H3603</f>
        <v>27.73</v>
      </c>
      <c r="L3603" s="14" t="n">
        <f aca="false">G3603-H3603</f>
        <v>-2.77</v>
      </c>
    </row>
    <row r="3604" customFormat="false" ht="15" hidden="false" customHeight="false" outlineLevel="0" collapsed="false">
      <c r="A3604" s="2" t="s">
        <v>174</v>
      </c>
      <c r="B3604" s="2" t="s">
        <v>174</v>
      </c>
      <c r="C3604" s="2" t="s">
        <v>48</v>
      </c>
      <c r="D3604" s="2" t="s">
        <v>12</v>
      </c>
      <c r="E3604" s="2" t="s">
        <v>74</v>
      </c>
      <c r="F3604" s="2" t="s">
        <v>977</v>
      </c>
      <c r="G3604" s="14" t="n">
        <v>9.5</v>
      </c>
      <c r="H3604" s="14" t="n">
        <v>9.37</v>
      </c>
      <c r="I3604" s="14" t="n">
        <v>12.5</v>
      </c>
      <c r="J3604" s="23" t="n">
        <f aca="false">IF(AND(E3604="Priority",ISNUMBER('Cost model'!N171)),'Cost model'!N171,'Cost model'!M171)</f>
        <v>40</v>
      </c>
      <c r="K3604" s="14" t="n">
        <f aca="false">J3604-H3604</f>
        <v>30.63</v>
      </c>
      <c r="L3604" s="14" t="n">
        <f aca="false">G3604-H3604</f>
        <v>0.130000000000001</v>
      </c>
    </row>
    <row r="3605" customFormat="false" ht="15" hidden="false" customHeight="false" outlineLevel="0" collapsed="false">
      <c r="A3605" s="2" t="s">
        <v>158</v>
      </c>
      <c r="B3605" s="2" t="s">
        <v>142</v>
      </c>
      <c r="C3605" s="2" t="s">
        <v>48</v>
      </c>
      <c r="D3605" s="2" t="s">
        <v>10</v>
      </c>
      <c r="E3605" s="2" t="s">
        <v>74</v>
      </c>
      <c r="F3605" s="2" t="s">
        <v>976</v>
      </c>
      <c r="G3605" s="14" t="n">
        <v>14.5</v>
      </c>
      <c r="H3605" s="14" t="n">
        <v>18.56</v>
      </c>
      <c r="I3605" s="14" t="n">
        <v>14.5</v>
      </c>
      <c r="J3605" s="23" t="n">
        <f aca="false">IF(AND(E3605="Priority",ISNUMBER('Cost model'!N438)),'Cost model'!N438,'Cost model'!M438)</f>
        <v>17.5</v>
      </c>
      <c r="K3605" s="14" t="n">
        <f aca="false">J3605-H3605</f>
        <v>-1.06</v>
      </c>
      <c r="L3605" s="14" t="n">
        <f aca="false">G3605-H3605</f>
        <v>-4.06</v>
      </c>
    </row>
    <row r="3606" customFormat="false" ht="15" hidden="false" customHeight="false" outlineLevel="0" collapsed="false">
      <c r="A3606" s="2" t="s">
        <v>142</v>
      </c>
      <c r="B3606" s="2" t="s">
        <v>142</v>
      </c>
      <c r="C3606" s="2" t="s">
        <v>49</v>
      </c>
      <c r="D3606" s="2" t="s">
        <v>10</v>
      </c>
      <c r="E3606" s="2" t="s">
        <v>74</v>
      </c>
      <c r="F3606" s="2" t="s">
        <v>977</v>
      </c>
      <c r="G3606" s="14" t="n">
        <v>19.5</v>
      </c>
      <c r="H3606" s="14" t="n">
        <v>18.34</v>
      </c>
      <c r="I3606" s="14" t="n">
        <v>17.5</v>
      </c>
      <c r="J3606" s="23" t="n">
        <f aca="false">IF(AND(E3606="Priority",ISNUMBER('Cost model'!N634)),'Cost model'!N634,'Cost model'!M634)</f>
        <v>15.5</v>
      </c>
      <c r="K3606" s="14" t="n">
        <f aca="false">J3606-H3606</f>
        <v>-2.84</v>
      </c>
      <c r="L3606" s="14" t="n">
        <f aca="false">G3606-H3606</f>
        <v>1.16</v>
      </c>
    </row>
    <row r="3607" customFormat="false" ht="15" hidden="false" customHeight="false" outlineLevel="0" collapsed="false">
      <c r="A3607" s="2" t="s">
        <v>174</v>
      </c>
      <c r="B3607" s="2" t="s">
        <v>174</v>
      </c>
      <c r="C3607" s="2" t="s">
        <v>48</v>
      </c>
      <c r="D3607" s="2" t="s">
        <v>12</v>
      </c>
      <c r="E3607" s="2" t="s">
        <v>74</v>
      </c>
      <c r="F3607" s="2" t="s">
        <v>977</v>
      </c>
      <c r="G3607" s="14" t="n">
        <v>24.5</v>
      </c>
      <c r="H3607" s="14" t="n">
        <v>27.2</v>
      </c>
      <c r="I3607" s="14" t="n">
        <v>12.5</v>
      </c>
      <c r="J3607" s="23" t="n">
        <f aca="false">IF(AND(E3607="Priority",ISNUMBER('Cost model'!N171)),'Cost model'!N171,'Cost model'!M171)</f>
        <v>40</v>
      </c>
      <c r="K3607" s="14" t="n">
        <f aca="false">J3607-H3607</f>
        <v>12.8</v>
      </c>
      <c r="L3607" s="14" t="n">
        <f aca="false">G3607-H3607</f>
        <v>-2.7</v>
      </c>
    </row>
    <row r="3608" customFormat="false" ht="15" hidden="false" customHeight="false" outlineLevel="0" collapsed="false">
      <c r="A3608" s="2" t="s">
        <v>174</v>
      </c>
      <c r="B3608" s="2" t="s">
        <v>174</v>
      </c>
      <c r="C3608" s="2" t="s">
        <v>48</v>
      </c>
      <c r="D3608" s="2" t="s">
        <v>10</v>
      </c>
      <c r="E3608" s="2" t="s">
        <v>74</v>
      </c>
      <c r="F3608" s="2" t="s">
        <v>977</v>
      </c>
      <c r="G3608" s="14" t="n">
        <v>12.5</v>
      </c>
      <c r="H3608" s="14" t="n">
        <v>41</v>
      </c>
      <c r="I3608" s="14" t="n">
        <v>12.5</v>
      </c>
      <c r="J3608" s="23" t="n">
        <f aca="false">IF(AND(E3608="Priority",ISNUMBER('Cost model'!N168)),'Cost model'!N168,'Cost model'!M168)</f>
        <v>13.5</v>
      </c>
      <c r="K3608" s="14" t="n">
        <f aca="false">J3608-H3608</f>
        <v>-27.5</v>
      </c>
      <c r="L3608" s="14" t="n">
        <f aca="false">G3608-H3608</f>
        <v>-28.5</v>
      </c>
    </row>
    <row r="3609" customFormat="false" ht="15" hidden="false" customHeight="false" outlineLevel="0" collapsed="false">
      <c r="A3609" s="2" t="s">
        <v>142</v>
      </c>
      <c r="B3609" s="2" t="s">
        <v>142</v>
      </c>
      <c r="C3609" s="2" t="s">
        <v>47</v>
      </c>
      <c r="D3609" s="2" t="s">
        <v>12</v>
      </c>
      <c r="E3609" s="2" t="s">
        <v>74</v>
      </c>
      <c r="F3609" s="2" t="s">
        <v>977</v>
      </c>
      <c r="G3609" s="14" t="n">
        <v>9.5</v>
      </c>
      <c r="H3609" s="14" t="n">
        <v>41.1</v>
      </c>
      <c r="I3609" s="14" t="n">
        <v>9.5</v>
      </c>
      <c r="J3609" s="23" t="n">
        <f aca="false">IF(AND(E3609="Priority",ISNUMBER('Cost model'!N635)),'Cost model'!N635,'Cost model'!M635)</f>
        <v>30.5</v>
      </c>
      <c r="K3609" s="14" t="n">
        <f aca="false">J3609-H3609</f>
        <v>-10.6</v>
      </c>
      <c r="L3609" s="14" t="n">
        <f aca="false">G3609-H3609</f>
        <v>-31.6</v>
      </c>
    </row>
    <row r="3610" customFormat="false" ht="15" hidden="false" customHeight="false" outlineLevel="0" collapsed="false">
      <c r="A3610" s="2" t="s">
        <v>174</v>
      </c>
      <c r="B3610" s="2" t="s">
        <v>174</v>
      </c>
      <c r="C3610" s="2" t="s">
        <v>49</v>
      </c>
      <c r="D3610" s="2" t="s">
        <v>13</v>
      </c>
      <c r="E3610" s="2" t="s">
        <v>74</v>
      </c>
      <c r="F3610" s="2" t="s">
        <v>977</v>
      </c>
      <c r="G3610" s="14" t="n">
        <v>85</v>
      </c>
      <c r="H3610" s="14" t="n">
        <v>95.72</v>
      </c>
      <c r="I3610" s="14" t="n">
        <v>50</v>
      </c>
      <c r="J3610" s="23" t="n">
        <f aca="false">IF(AND(E3610="Priority",ISNUMBER('Cost model'!N175)),'Cost model'!N175,'Cost model'!M175)</f>
        <v>75</v>
      </c>
      <c r="K3610" s="14" t="n">
        <f aca="false">J3610-H3610</f>
        <v>-20.72</v>
      </c>
      <c r="L3610" s="14" t="n">
        <f aca="false">G3610-H3610</f>
        <v>-10.72</v>
      </c>
    </row>
    <row r="3611" customFormat="false" ht="15" hidden="false" customHeight="false" outlineLevel="0" collapsed="false">
      <c r="A3611" s="2" t="s">
        <v>124</v>
      </c>
      <c r="B3611" s="2" t="s">
        <v>124</v>
      </c>
      <c r="C3611" s="2" t="s">
        <v>49</v>
      </c>
      <c r="D3611" s="2" t="s">
        <v>10</v>
      </c>
      <c r="E3611" s="2" t="s">
        <v>74</v>
      </c>
      <c r="F3611" s="2" t="s">
        <v>977</v>
      </c>
      <c r="G3611" s="14" t="n">
        <v>17.5</v>
      </c>
      <c r="H3611" s="14" t="n">
        <v>22.94</v>
      </c>
      <c r="I3611" s="14" t="n">
        <v>17.5</v>
      </c>
      <c r="J3611" s="23" t="n">
        <f aca="false">IF(AND(E3611="Priority",ISNUMBER('Cost model'!N319)),'Cost model'!N319,'Cost model'!M319)</f>
        <v>16.5</v>
      </c>
      <c r="K3611" s="14" t="n">
        <f aca="false">J3611-H3611</f>
        <v>-6.44</v>
      </c>
      <c r="L3611" s="14" t="n">
        <f aca="false">G3611-H3611</f>
        <v>-5.44</v>
      </c>
    </row>
    <row r="3612" customFormat="false" ht="15" hidden="false" customHeight="false" outlineLevel="0" collapsed="false">
      <c r="A3612" s="2" t="s">
        <v>124</v>
      </c>
      <c r="B3612" s="2" t="s">
        <v>124</v>
      </c>
      <c r="C3612" s="2" t="s">
        <v>48</v>
      </c>
      <c r="D3612" s="2" t="s">
        <v>12</v>
      </c>
      <c r="E3612" s="2" t="s">
        <v>74</v>
      </c>
      <c r="F3612" s="2" t="s">
        <v>977</v>
      </c>
      <c r="G3612" s="14" t="n">
        <v>12.5</v>
      </c>
      <c r="H3612" s="14" t="n">
        <v>41.1</v>
      </c>
      <c r="I3612" s="14" t="n">
        <v>12.5</v>
      </c>
      <c r="J3612" s="23" t="n">
        <f aca="false">IF(AND(E3612="Priority",ISNUMBER('Cost model'!N321)),'Cost model'!N321,'Cost model'!M321)</f>
        <v>40</v>
      </c>
      <c r="K3612" s="14" t="n">
        <f aca="false">J3612-H3612</f>
        <v>-1.1</v>
      </c>
      <c r="L3612" s="14" t="n">
        <f aca="false">G3612-H3612</f>
        <v>-28.6</v>
      </c>
    </row>
    <row r="3613" customFormat="false" ht="15" hidden="false" customHeight="false" outlineLevel="0" collapsed="false">
      <c r="A3613" s="2" t="s">
        <v>124</v>
      </c>
      <c r="B3613" s="2" t="s">
        <v>124</v>
      </c>
      <c r="C3613" s="2" t="s">
        <v>49</v>
      </c>
      <c r="D3613" s="2" t="s">
        <v>13</v>
      </c>
      <c r="E3613" s="2" t="s">
        <v>74</v>
      </c>
      <c r="F3613" s="2" t="s">
        <v>977</v>
      </c>
      <c r="G3613" s="14" t="n">
        <v>50</v>
      </c>
      <c r="H3613" s="14" t="n">
        <v>170.48</v>
      </c>
      <c r="I3613" s="14" t="n">
        <v>50</v>
      </c>
      <c r="J3613" s="23" t="n">
        <f aca="false">IF(AND(E3613="Priority",ISNUMBER('Cost model'!N325)),'Cost model'!N325,'Cost model'!M325)</f>
        <v>110</v>
      </c>
      <c r="K3613" s="14" t="n">
        <f aca="false">J3613-H3613</f>
        <v>-60.48</v>
      </c>
      <c r="L3613" s="14" t="n">
        <f aca="false">G3613-H3613</f>
        <v>-120.48</v>
      </c>
    </row>
    <row r="3614" customFormat="false" ht="15" hidden="false" customHeight="false" outlineLevel="0" collapsed="false">
      <c r="A3614" s="2" t="s">
        <v>205</v>
      </c>
      <c r="B3614" s="2" t="s">
        <v>142</v>
      </c>
      <c r="C3614" s="2" t="s">
        <v>48</v>
      </c>
      <c r="D3614" s="2" t="s">
        <v>12</v>
      </c>
      <c r="E3614" s="2" t="s">
        <v>83</v>
      </c>
      <c r="F3614" s="2" t="s">
        <v>976</v>
      </c>
      <c r="G3614" s="14" t="n">
        <v>24.5</v>
      </c>
      <c r="H3614" s="14" t="n">
        <v>48.02</v>
      </c>
      <c r="I3614" s="14" t="n">
        <v>24.5</v>
      </c>
      <c r="J3614" s="23" t="n">
        <f aca="false">IF(AND(E3614="Priority",ISNUMBER('Cost model'!N546)),'Cost model'!N546,'Cost model'!M546)</f>
        <v>80</v>
      </c>
      <c r="K3614" s="14" t="n">
        <f aca="false">J3614-H3614</f>
        <v>31.98</v>
      </c>
      <c r="L3614" s="14" t="n">
        <f aca="false">G3614-H3614</f>
        <v>-23.52</v>
      </c>
    </row>
    <row r="3615" customFormat="false" ht="15" hidden="false" customHeight="false" outlineLevel="0" collapsed="false">
      <c r="A3615" s="2" t="s">
        <v>174</v>
      </c>
      <c r="B3615" s="2" t="s">
        <v>174</v>
      </c>
      <c r="C3615" s="2" t="s">
        <v>48</v>
      </c>
      <c r="D3615" s="2" t="s">
        <v>12</v>
      </c>
      <c r="E3615" s="2" t="s">
        <v>83</v>
      </c>
      <c r="F3615" s="2" t="s">
        <v>977</v>
      </c>
      <c r="G3615" s="14" t="n">
        <v>19.5</v>
      </c>
      <c r="H3615" s="14" t="n">
        <v>32.74</v>
      </c>
      <c r="I3615" s="14" t="n">
        <v>19.5</v>
      </c>
      <c r="J3615" s="23" t="n">
        <f aca="false">IF(AND(E3615="Priority",ISNUMBER('Cost model'!N171)),'Cost model'!N171,'Cost model'!M171)</f>
        <v>55</v>
      </c>
      <c r="K3615" s="14" t="n">
        <f aca="false">J3615-H3615</f>
        <v>22.26</v>
      </c>
      <c r="L3615" s="14" t="n">
        <f aca="false">G3615-H3615</f>
        <v>-13.24</v>
      </c>
    </row>
    <row r="3616" customFormat="false" ht="15" hidden="false" customHeight="false" outlineLevel="0" collapsed="false">
      <c r="A3616" s="2" t="s">
        <v>174</v>
      </c>
      <c r="B3616" s="2" t="s">
        <v>174</v>
      </c>
      <c r="C3616" s="2" t="s">
        <v>48</v>
      </c>
      <c r="D3616" s="2" t="s">
        <v>10</v>
      </c>
      <c r="E3616" s="2" t="s">
        <v>74</v>
      </c>
      <c r="F3616" s="2" t="s">
        <v>977</v>
      </c>
      <c r="G3616" s="14" t="n">
        <v>12.5</v>
      </c>
      <c r="H3616" s="14" t="n">
        <v>10.39</v>
      </c>
      <c r="I3616" s="14" t="n">
        <v>12.5</v>
      </c>
      <c r="J3616" s="23" t="n">
        <f aca="false">IF(AND(E3616="Priority",ISNUMBER('Cost model'!N168)),'Cost model'!N168,'Cost model'!M168)</f>
        <v>13.5</v>
      </c>
      <c r="K3616" s="14" t="n">
        <f aca="false">J3616-H3616</f>
        <v>3.11</v>
      </c>
      <c r="L3616" s="14" t="n">
        <f aca="false">G3616-H3616</f>
        <v>2.11</v>
      </c>
    </row>
    <row r="3617" customFormat="false" ht="15" hidden="false" customHeight="false" outlineLevel="0" collapsed="false">
      <c r="A3617" s="2" t="s">
        <v>174</v>
      </c>
      <c r="B3617" s="2" t="s">
        <v>174</v>
      </c>
      <c r="C3617" s="2" t="s">
        <v>47</v>
      </c>
      <c r="D3617" s="2" t="s">
        <v>10</v>
      </c>
      <c r="E3617" s="2" t="s">
        <v>74</v>
      </c>
      <c r="F3617" s="2" t="s">
        <v>977</v>
      </c>
      <c r="G3617" s="14" t="n">
        <v>19.5</v>
      </c>
      <c r="H3617" s="14" t="n">
        <v>7.24</v>
      </c>
      <c r="I3617" s="14" t="n">
        <v>9.5</v>
      </c>
      <c r="J3617" s="23" t="n">
        <f aca="false">IF(AND(E3617="Priority",ISNUMBER('Cost model'!N167)),'Cost model'!N167,'Cost model'!M167)</f>
        <v>8.5</v>
      </c>
      <c r="K3617" s="14" t="n">
        <f aca="false">J3617-H3617</f>
        <v>1.26</v>
      </c>
      <c r="L3617" s="14" t="n">
        <f aca="false">G3617-H3617</f>
        <v>12.26</v>
      </c>
    </row>
    <row r="3618" customFormat="false" ht="15" hidden="false" customHeight="false" outlineLevel="0" collapsed="false">
      <c r="A3618" s="2" t="s">
        <v>221</v>
      </c>
      <c r="B3618" s="2" t="s">
        <v>124</v>
      </c>
      <c r="C3618" s="2" t="s">
        <v>47</v>
      </c>
      <c r="D3618" s="2" t="s">
        <v>10</v>
      </c>
      <c r="E3618" s="2" t="s">
        <v>74</v>
      </c>
      <c r="F3618" s="2" t="s">
        <v>976</v>
      </c>
      <c r="G3618" s="14" t="n">
        <v>14.5</v>
      </c>
      <c r="H3618" s="14" t="n">
        <v>20.22</v>
      </c>
      <c r="I3618" s="14" t="n">
        <v>19.5</v>
      </c>
      <c r="J3618" s="23" t="n">
        <f aca="false">IF(AND(E3618="Priority",ISNUMBER('Cost model'!N797)),'Cost model'!N797,'Cost model'!M797)</f>
        <v>14.5</v>
      </c>
      <c r="K3618" s="14" t="n">
        <f aca="false">J3618-H3618</f>
        <v>-5.72</v>
      </c>
      <c r="L3618" s="14" t="n">
        <f aca="false">G3618-H3618</f>
        <v>-5.72</v>
      </c>
    </row>
    <row r="3619" customFormat="false" ht="15" hidden="false" customHeight="false" outlineLevel="0" collapsed="false">
      <c r="A3619" s="2" t="s">
        <v>142</v>
      </c>
      <c r="B3619" s="2" t="s">
        <v>124</v>
      </c>
      <c r="C3619" s="2" t="s">
        <v>47</v>
      </c>
      <c r="D3619" s="2" t="s">
        <v>13</v>
      </c>
      <c r="E3619" s="2" t="s">
        <v>83</v>
      </c>
      <c r="F3619" s="2" t="s">
        <v>976</v>
      </c>
      <c r="G3619" s="14" t="n">
        <v>75</v>
      </c>
      <c r="H3619" s="14" t="n">
        <v>56.88</v>
      </c>
      <c r="I3619" s="14" t="n">
        <v>75</v>
      </c>
      <c r="J3619" s="23" t="n">
        <f aca="false">IF(AND(E3619="Priority",ISNUMBER('Cost model'!N668)),'Cost model'!N668,'Cost model'!M668)</f>
        <v>105</v>
      </c>
      <c r="K3619" s="14" t="n">
        <f aca="false">J3619-H3619</f>
        <v>48.12</v>
      </c>
      <c r="L3619" s="14" t="n">
        <f aca="false">G3619-H3619</f>
        <v>18.12</v>
      </c>
    </row>
    <row r="3620" customFormat="false" ht="15" hidden="false" customHeight="false" outlineLevel="0" collapsed="false">
      <c r="A3620" s="2" t="s">
        <v>124</v>
      </c>
      <c r="B3620" s="2" t="s">
        <v>124</v>
      </c>
      <c r="C3620" s="2" t="s">
        <v>49</v>
      </c>
      <c r="D3620" s="2" t="s">
        <v>12</v>
      </c>
      <c r="E3620" s="2" t="s">
        <v>74</v>
      </c>
      <c r="F3620" s="2" t="s">
        <v>977</v>
      </c>
      <c r="G3620" s="14" t="n">
        <v>19.5</v>
      </c>
      <c r="H3620" s="14" t="n">
        <v>26.99</v>
      </c>
      <c r="I3620" s="14" t="n">
        <v>19.5</v>
      </c>
      <c r="J3620" s="23" t="n">
        <f aca="false">IF(AND(E3620="Priority",ISNUMBER('Cost model'!N322)),'Cost model'!N322,'Cost model'!M322)</f>
        <v>50</v>
      </c>
      <c r="K3620" s="14" t="n">
        <f aca="false">J3620-H3620</f>
        <v>23.01</v>
      </c>
      <c r="L3620" s="14" t="n">
        <f aca="false">G3620-H3620</f>
        <v>-7.49</v>
      </c>
    </row>
    <row r="3621" customFormat="false" ht="15" hidden="false" customHeight="false" outlineLevel="0" collapsed="false">
      <c r="A3621" s="2" t="s">
        <v>174</v>
      </c>
      <c r="B3621" s="2" t="s">
        <v>174</v>
      </c>
      <c r="C3621" s="2" t="s">
        <v>47</v>
      </c>
      <c r="D3621" s="2" t="s">
        <v>12</v>
      </c>
      <c r="E3621" s="2" t="s">
        <v>74</v>
      </c>
      <c r="F3621" s="2" t="s">
        <v>977</v>
      </c>
      <c r="G3621" s="14" t="n">
        <v>19</v>
      </c>
      <c r="H3621" s="14" t="n">
        <v>28.53</v>
      </c>
      <c r="I3621" s="14" t="n">
        <v>9.5</v>
      </c>
      <c r="J3621" s="23" t="n">
        <f aca="false">IF(AND(E3621="Priority",ISNUMBER('Cost model'!N170)),'Cost model'!N170,'Cost model'!M170)</f>
        <v>25.5</v>
      </c>
      <c r="K3621" s="14" t="n">
        <f aca="false">J3621-H3621</f>
        <v>-3.03</v>
      </c>
      <c r="L3621" s="14" t="n">
        <f aca="false">G3621-H3621</f>
        <v>-9.53</v>
      </c>
    </row>
    <row r="3622" customFormat="false" ht="15" hidden="false" customHeight="false" outlineLevel="0" collapsed="false">
      <c r="A3622" s="2" t="s">
        <v>124</v>
      </c>
      <c r="B3622" s="2" t="s">
        <v>124</v>
      </c>
      <c r="C3622" s="2" t="s">
        <v>48</v>
      </c>
      <c r="D3622" s="2" t="s">
        <v>15</v>
      </c>
      <c r="E3622" s="2" t="s">
        <v>74</v>
      </c>
      <c r="F3622" s="2" t="s">
        <v>977</v>
      </c>
      <c r="G3622" s="14" t="n">
        <v>45</v>
      </c>
      <c r="H3622" s="14" t="n">
        <v>151.91</v>
      </c>
      <c r="I3622" s="14" t="n">
        <v>85</v>
      </c>
      <c r="J3622" s="23" t="n">
        <f aca="false">IF(AND(E3622="Priority",ISNUMBER('Cost model'!N330)),'Cost model'!N330,'Cost model'!M330)</f>
        <v>180</v>
      </c>
      <c r="K3622" s="14" t="n">
        <f aca="false">J3622-H3622</f>
        <v>28.09</v>
      </c>
      <c r="L3622" s="14" t="n">
        <f aca="false">G3622-H3622</f>
        <v>-106.91</v>
      </c>
    </row>
    <row r="3623" customFormat="false" ht="15" hidden="false" customHeight="false" outlineLevel="0" collapsed="false">
      <c r="A3623" s="2" t="s">
        <v>174</v>
      </c>
      <c r="B3623" s="2" t="s">
        <v>124</v>
      </c>
      <c r="C3623" s="2" t="s">
        <v>49</v>
      </c>
      <c r="D3623" s="2" t="s">
        <v>12</v>
      </c>
      <c r="E3623" s="2" t="s">
        <v>74</v>
      </c>
      <c r="F3623" s="2" t="s">
        <v>976</v>
      </c>
      <c r="G3623" s="14" t="n">
        <v>19.5</v>
      </c>
      <c r="H3623" s="14" t="n">
        <v>57.19</v>
      </c>
      <c r="I3623" s="14" t="n">
        <v>19.5</v>
      </c>
      <c r="J3623" s="23" t="n">
        <f aca="false">IF(AND(E3623="Priority",ISNUMBER('Cost model'!N112)),'Cost model'!N112,'Cost model'!M112)</f>
        <v>50</v>
      </c>
      <c r="K3623" s="14" t="n">
        <f aca="false">J3623-H3623</f>
        <v>-7.19</v>
      </c>
      <c r="L3623" s="14" t="n">
        <f aca="false">G3623-H3623</f>
        <v>-37.69</v>
      </c>
    </row>
    <row r="3624" customFormat="false" ht="15" hidden="false" customHeight="false" outlineLevel="0" collapsed="false">
      <c r="A3624" s="2" t="s">
        <v>174</v>
      </c>
      <c r="B3624" s="2" t="s">
        <v>124</v>
      </c>
      <c r="C3624" s="2" t="s">
        <v>47</v>
      </c>
      <c r="D3624" s="2" t="s">
        <v>10</v>
      </c>
      <c r="E3624" s="2" t="s">
        <v>74</v>
      </c>
      <c r="F3624" s="2" t="s">
        <v>976</v>
      </c>
      <c r="G3624" s="14" t="n">
        <v>9.5</v>
      </c>
      <c r="H3624" s="14" t="n">
        <v>8.03</v>
      </c>
      <c r="I3624" s="14" t="n">
        <v>9.5</v>
      </c>
      <c r="J3624" s="23" t="n">
        <f aca="false">IF(AND(E3624="Priority",ISNUMBER('Cost model'!N107)),'Cost model'!N107,'Cost model'!M107)</f>
        <v>12.5</v>
      </c>
      <c r="K3624" s="14" t="n">
        <f aca="false">J3624-H3624</f>
        <v>4.47</v>
      </c>
      <c r="L3624" s="14" t="n">
        <f aca="false">G3624-H3624</f>
        <v>1.47</v>
      </c>
    </row>
    <row r="3625" customFormat="false" ht="15" hidden="false" customHeight="false" outlineLevel="0" collapsed="false">
      <c r="A3625" s="2" t="s">
        <v>174</v>
      </c>
      <c r="B3625" s="2" t="s">
        <v>174</v>
      </c>
      <c r="C3625" s="2" t="s">
        <v>49</v>
      </c>
      <c r="D3625" s="2" t="s">
        <v>13</v>
      </c>
      <c r="E3625" s="2" t="s">
        <v>74</v>
      </c>
      <c r="F3625" s="2" t="s">
        <v>977</v>
      </c>
      <c r="G3625" s="14" t="n">
        <v>50</v>
      </c>
      <c r="H3625" s="14" t="n">
        <v>99.33</v>
      </c>
      <c r="I3625" s="14" t="n">
        <v>50</v>
      </c>
      <c r="J3625" s="23" t="n">
        <f aca="false">IF(AND(E3625="Priority",ISNUMBER('Cost model'!N175)),'Cost model'!N175,'Cost model'!M175)</f>
        <v>75</v>
      </c>
      <c r="K3625" s="14" t="n">
        <f aca="false">J3625-H3625</f>
        <v>-24.33</v>
      </c>
      <c r="L3625" s="14" t="n">
        <f aca="false">G3625-H3625</f>
        <v>-49.33</v>
      </c>
    </row>
    <row r="3626" customFormat="false" ht="15" hidden="false" customHeight="false" outlineLevel="0" collapsed="false">
      <c r="A3626" s="2" t="s">
        <v>142</v>
      </c>
      <c r="B3626" s="2" t="s">
        <v>142</v>
      </c>
      <c r="C3626" s="2" t="s">
        <v>49</v>
      </c>
      <c r="D3626" s="2" t="s">
        <v>12</v>
      </c>
      <c r="E3626" s="2" t="s">
        <v>74</v>
      </c>
      <c r="F3626" s="2" t="s">
        <v>977</v>
      </c>
      <c r="G3626" s="14" t="n">
        <v>19.5</v>
      </c>
      <c r="H3626" s="14" t="n">
        <v>41.1</v>
      </c>
      <c r="I3626" s="14" t="n">
        <v>19.5</v>
      </c>
      <c r="J3626" s="23" t="n">
        <f aca="false">IF(AND(E3626="Priority",ISNUMBER('Cost model'!N637)),'Cost model'!N637,'Cost model'!M637)</f>
        <v>45</v>
      </c>
      <c r="K3626" s="14" t="n">
        <f aca="false">J3626-H3626</f>
        <v>3.9</v>
      </c>
      <c r="L3626" s="14" t="n">
        <f aca="false">G3626-H3626</f>
        <v>-21.6</v>
      </c>
    </row>
    <row r="3627" customFormat="false" ht="15" hidden="false" customHeight="false" outlineLevel="0" collapsed="false">
      <c r="A3627" s="2" t="s">
        <v>142</v>
      </c>
      <c r="B3627" s="2" t="s">
        <v>142</v>
      </c>
      <c r="C3627" s="2" t="s">
        <v>47</v>
      </c>
      <c r="D3627" s="2" t="s">
        <v>10</v>
      </c>
      <c r="E3627" s="2" t="s">
        <v>74</v>
      </c>
      <c r="F3627" s="2" t="s">
        <v>977</v>
      </c>
      <c r="G3627" s="14" t="n">
        <v>9.5</v>
      </c>
      <c r="H3627" s="14" t="n">
        <v>7.24</v>
      </c>
      <c r="I3627" s="14" t="n">
        <v>9.5</v>
      </c>
      <c r="J3627" s="23" t="n">
        <f aca="false">IF(AND(E3627="Priority",ISNUMBER('Cost model'!N632)),'Cost model'!N632,'Cost model'!M632)</f>
        <v>9.5</v>
      </c>
      <c r="K3627" s="14" t="n">
        <f aca="false">J3627-H3627</f>
        <v>2.26</v>
      </c>
      <c r="L3627" s="14" t="n">
        <f aca="false">G3627-H3627</f>
        <v>2.26</v>
      </c>
    </row>
    <row r="3628" customFormat="false" ht="15" hidden="false" customHeight="false" outlineLevel="0" collapsed="false">
      <c r="A3628" s="2" t="s">
        <v>142</v>
      </c>
      <c r="B3628" s="2" t="s">
        <v>142</v>
      </c>
      <c r="C3628" s="2" t="s">
        <v>49</v>
      </c>
      <c r="D3628" s="2" t="s">
        <v>12</v>
      </c>
      <c r="E3628" s="2" t="s">
        <v>74</v>
      </c>
      <c r="F3628" s="2" t="s">
        <v>977</v>
      </c>
      <c r="G3628" s="14" t="n">
        <v>24.5</v>
      </c>
      <c r="H3628" s="14" t="n">
        <v>55.95</v>
      </c>
      <c r="I3628" s="14" t="n">
        <v>19.5</v>
      </c>
      <c r="J3628" s="23" t="n">
        <f aca="false">IF(AND(E3628="Priority",ISNUMBER('Cost model'!N637)),'Cost model'!N637,'Cost model'!M637)</f>
        <v>45</v>
      </c>
      <c r="K3628" s="14" t="n">
        <f aca="false">J3628-H3628</f>
        <v>-10.95</v>
      </c>
      <c r="L3628" s="14" t="n">
        <f aca="false">G3628-H3628</f>
        <v>-31.45</v>
      </c>
    </row>
    <row r="3629" customFormat="false" ht="15" hidden="false" customHeight="false" outlineLevel="0" collapsed="false">
      <c r="A3629" s="2" t="s">
        <v>124</v>
      </c>
      <c r="B3629" s="2" t="s">
        <v>124</v>
      </c>
      <c r="C3629" s="2" t="s">
        <v>48</v>
      </c>
      <c r="D3629" s="2" t="s">
        <v>15</v>
      </c>
      <c r="E3629" s="2" t="s">
        <v>74</v>
      </c>
      <c r="F3629" s="2" t="s">
        <v>977</v>
      </c>
      <c r="G3629" s="14" t="n">
        <v>19.5</v>
      </c>
      <c r="H3629" s="14" t="n">
        <v>112.55</v>
      </c>
      <c r="I3629" s="14" t="n">
        <v>85</v>
      </c>
      <c r="J3629" s="23" t="n">
        <f aca="false">IF(AND(E3629="Priority",ISNUMBER('Cost model'!N330)),'Cost model'!N330,'Cost model'!M330)</f>
        <v>180</v>
      </c>
      <c r="K3629" s="14" t="n">
        <f aca="false">J3629-H3629</f>
        <v>67.45</v>
      </c>
      <c r="L3629" s="14" t="n">
        <f aca="false">G3629-H3629</f>
        <v>-93.05</v>
      </c>
    </row>
    <row r="3630" customFormat="false" ht="15" hidden="false" customHeight="false" outlineLevel="0" collapsed="false">
      <c r="A3630" s="2" t="s">
        <v>124</v>
      </c>
      <c r="B3630" s="2" t="s">
        <v>174</v>
      </c>
      <c r="C3630" s="2" t="s">
        <v>48</v>
      </c>
      <c r="D3630" s="2" t="s">
        <v>12</v>
      </c>
      <c r="E3630" s="2" t="s">
        <v>74</v>
      </c>
      <c r="F3630" s="2" t="s">
        <v>976</v>
      </c>
      <c r="G3630" s="14" t="n">
        <v>19.5</v>
      </c>
      <c r="H3630" s="14" t="n">
        <v>62.17</v>
      </c>
      <c r="I3630" s="14" t="n">
        <v>19.5</v>
      </c>
      <c r="J3630" s="23" t="n">
        <f aca="false">IF(AND(E3630="Priority",ISNUMBER('Cost model'!N366)),'Cost model'!N366,'Cost model'!M366)</f>
        <v>55</v>
      </c>
      <c r="K3630" s="14" t="n">
        <f aca="false">J3630-H3630</f>
        <v>-7.17</v>
      </c>
      <c r="L3630" s="14" t="n">
        <f aca="false">G3630-H3630</f>
        <v>-42.67</v>
      </c>
    </row>
    <row r="3631" customFormat="false" ht="15" hidden="false" customHeight="false" outlineLevel="0" collapsed="false">
      <c r="A3631" s="2" t="s">
        <v>142</v>
      </c>
      <c r="B3631" s="2" t="s">
        <v>142</v>
      </c>
      <c r="C3631" s="2" t="s">
        <v>48</v>
      </c>
      <c r="D3631" s="2" t="s">
        <v>10</v>
      </c>
      <c r="E3631" s="2" t="s">
        <v>74</v>
      </c>
      <c r="F3631" s="2" t="s">
        <v>977</v>
      </c>
      <c r="G3631" s="14" t="n">
        <v>14.5</v>
      </c>
      <c r="H3631" s="14" t="n">
        <v>22.94</v>
      </c>
      <c r="I3631" s="14" t="n">
        <v>12.5</v>
      </c>
      <c r="J3631" s="23" t="n">
        <f aca="false">IF(AND(E3631="Priority",ISNUMBER('Cost model'!N633)),'Cost model'!N633,'Cost model'!M633)</f>
        <v>11.5</v>
      </c>
      <c r="K3631" s="14" t="n">
        <f aca="false">J3631-H3631</f>
        <v>-11.44</v>
      </c>
      <c r="L3631" s="14" t="n">
        <f aca="false">G3631-H3631</f>
        <v>-8.44</v>
      </c>
    </row>
    <row r="3632" customFormat="false" ht="15" hidden="false" customHeight="false" outlineLevel="0" collapsed="false">
      <c r="A3632" s="2" t="s">
        <v>123</v>
      </c>
      <c r="B3632" s="2" t="s">
        <v>174</v>
      </c>
      <c r="C3632" s="2" t="s">
        <v>47</v>
      </c>
      <c r="D3632" s="2" t="s">
        <v>12</v>
      </c>
      <c r="E3632" s="2" t="s">
        <v>83</v>
      </c>
      <c r="F3632" s="2" t="s">
        <v>976</v>
      </c>
      <c r="G3632" s="14" t="n">
        <v>24.5</v>
      </c>
      <c r="H3632" s="14" t="n">
        <v>41.1</v>
      </c>
      <c r="I3632" s="14" t="n">
        <v>24.5</v>
      </c>
      <c r="J3632" s="23" t="n">
        <f aca="false">IF(AND(E3632="Priority",ISNUMBER('Cost model'!N50)),'Cost model'!N50,'Cost model'!M50)</f>
        <v>55</v>
      </c>
      <c r="K3632" s="14" t="n">
        <f aca="false">J3632-H3632</f>
        <v>13.9</v>
      </c>
      <c r="L3632" s="14" t="n">
        <f aca="false">G3632-H3632</f>
        <v>-16.6</v>
      </c>
    </row>
    <row r="3633" customFormat="false" ht="15" hidden="false" customHeight="false" outlineLevel="0" collapsed="false">
      <c r="A3633" s="2" t="s">
        <v>124</v>
      </c>
      <c r="B3633" s="2" t="s">
        <v>124</v>
      </c>
      <c r="C3633" s="2" t="s">
        <v>47</v>
      </c>
      <c r="D3633" s="2" t="s">
        <v>10</v>
      </c>
      <c r="E3633" s="2" t="s">
        <v>74</v>
      </c>
      <c r="F3633" s="2" t="s">
        <v>977</v>
      </c>
      <c r="G3633" s="14" t="n">
        <v>9.5</v>
      </c>
      <c r="H3633" s="14" t="n">
        <v>41.1</v>
      </c>
      <c r="I3633" s="14" t="n">
        <v>9.5</v>
      </c>
      <c r="J3633" s="23" t="n">
        <f aca="false">IF(AND(E3633="Priority",ISNUMBER('Cost model'!N317)),'Cost model'!N317,'Cost model'!M317)</f>
        <v>10.5</v>
      </c>
      <c r="K3633" s="14" t="n">
        <f aca="false">J3633-H3633</f>
        <v>-30.6</v>
      </c>
      <c r="L3633" s="14" t="n">
        <f aca="false">G3633-H3633</f>
        <v>-31.6</v>
      </c>
    </row>
    <row r="3634" customFormat="false" ht="15" hidden="false" customHeight="false" outlineLevel="0" collapsed="false">
      <c r="A3634" s="2" t="s">
        <v>174</v>
      </c>
      <c r="B3634" s="2" t="s">
        <v>174</v>
      </c>
      <c r="C3634" s="2" t="s">
        <v>49</v>
      </c>
      <c r="D3634" s="2" t="s">
        <v>12</v>
      </c>
      <c r="E3634" s="2" t="s">
        <v>74</v>
      </c>
      <c r="F3634" s="2" t="s">
        <v>977</v>
      </c>
      <c r="G3634" s="14" t="n">
        <v>17.5</v>
      </c>
      <c r="H3634" s="14" t="n">
        <v>31.13</v>
      </c>
      <c r="I3634" s="14" t="n">
        <v>19.5</v>
      </c>
      <c r="J3634" s="23" t="n">
        <f aca="false">IF(AND(E3634="Priority",ISNUMBER('Cost model'!N172)),'Cost model'!N172,'Cost model'!M172)</f>
        <v>45</v>
      </c>
      <c r="K3634" s="14" t="n">
        <f aca="false">J3634-H3634</f>
        <v>13.87</v>
      </c>
      <c r="L3634" s="14" t="n">
        <f aca="false">G3634-H3634</f>
        <v>-13.63</v>
      </c>
    </row>
    <row r="3635" customFormat="false" ht="15" hidden="false" customHeight="false" outlineLevel="0" collapsed="false">
      <c r="A3635" s="2" t="s">
        <v>124</v>
      </c>
      <c r="B3635" s="2" t="s">
        <v>124</v>
      </c>
      <c r="C3635" s="2" t="s">
        <v>48</v>
      </c>
      <c r="D3635" s="2" t="s">
        <v>10</v>
      </c>
      <c r="E3635" s="2" t="s">
        <v>74</v>
      </c>
      <c r="F3635" s="2" t="s">
        <v>977</v>
      </c>
      <c r="G3635" s="14" t="n">
        <v>19.5</v>
      </c>
      <c r="H3635" s="14" t="n">
        <v>56.44</v>
      </c>
      <c r="I3635" s="14" t="n">
        <v>12.5</v>
      </c>
      <c r="J3635" s="23" t="n">
        <f aca="false">IF(AND(E3635="Priority",ISNUMBER('Cost model'!N318)),'Cost model'!N318,'Cost model'!M318)</f>
        <v>14.5</v>
      </c>
      <c r="K3635" s="14" t="n">
        <f aca="false">J3635-H3635</f>
        <v>-41.94</v>
      </c>
      <c r="L3635" s="14" t="n">
        <f aca="false">G3635-H3635</f>
        <v>-36.94</v>
      </c>
    </row>
    <row r="3636" customFormat="false" ht="15" hidden="false" customHeight="false" outlineLevel="0" collapsed="false">
      <c r="A3636" s="2" t="s">
        <v>174</v>
      </c>
      <c r="B3636" s="2" t="s">
        <v>174</v>
      </c>
      <c r="C3636" s="2" t="s">
        <v>49</v>
      </c>
      <c r="D3636" s="2" t="s">
        <v>10</v>
      </c>
      <c r="E3636" s="2" t="s">
        <v>74</v>
      </c>
      <c r="F3636" s="2" t="s">
        <v>977</v>
      </c>
      <c r="G3636" s="14" t="n">
        <v>17.5</v>
      </c>
      <c r="H3636" s="14" t="n">
        <v>11.02</v>
      </c>
      <c r="I3636" s="14" t="n">
        <v>17.5</v>
      </c>
      <c r="J3636" s="23" t="n">
        <f aca="false">IF(AND(E3636="Priority",ISNUMBER('Cost model'!N169)),'Cost model'!N169,'Cost model'!M169)</f>
        <v>18.5</v>
      </c>
      <c r="K3636" s="14" t="n">
        <f aca="false">J3636-H3636</f>
        <v>7.48</v>
      </c>
      <c r="L3636" s="14" t="n">
        <f aca="false">G3636-H3636</f>
        <v>6.48</v>
      </c>
    </row>
    <row r="3637" customFormat="false" ht="15" hidden="false" customHeight="false" outlineLevel="0" collapsed="false">
      <c r="A3637" s="2" t="s">
        <v>142</v>
      </c>
      <c r="B3637" s="2" t="s">
        <v>142</v>
      </c>
      <c r="C3637" s="2" t="s">
        <v>47</v>
      </c>
      <c r="D3637" s="2" t="s">
        <v>14</v>
      </c>
      <c r="E3637" s="2" t="s">
        <v>74</v>
      </c>
      <c r="F3637" s="2" t="s">
        <v>977</v>
      </c>
      <c r="G3637" s="14" t="n">
        <v>19</v>
      </c>
      <c r="H3637" s="14" t="n">
        <v>44.76</v>
      </c>
      <c r="I3637" s="14" t="n">
        <v>25</v>
      </c>
      <c r="J3637" s="23" t="n">
        <f aca="false">IF(AND(E3637="Priority",ISNUMBER('Cost model'!N641)),'Cost model'!N641,'Cost model'!M641)</f>
        <v>75</v>
      </c>
      <c r="K3637" s="14" t="n">
        <f aca="false">J3637-H3637</f>
        <v>30.24</v>
      </c>
      <c r="L3637" s="14" t="n">
        <f aca="false">G3637-H3637</f>
        <v>-25.76</v>
      </c>
    </row>
    <row r="3638" customFormat="false" ht="15" hidden="false" customHeight="false" outlineLevel="0" collapsed="false">
      <c r="A3638" s="2" t="s">
        <v>174</v>
      </c>
      <c r="B3638" s="2" t="s">
        <v>174</v>
      </c>
      <c r="C3638" s="2" t="s">
        <v>48</v>
      </c>
      <c r="D3638" s="2" t="s">
        <v>10</v>
      </c>
      <c r="E3638" s="2" t="s">
        <v>74</v>
      </c>
      <c r="F3638" s="2" t="s">
        <v>977</v>
      </c>
      <c r="G3638" s="14" t="n">
        <v>12.5</v>
      </c>
      <c r="H3638" s="14" t="n">
        <v>13.29</v>
      </c>
      <c r="I3638" s="14" t="n">
        <v>12.5</v>
      </c>
      <c r="J3638" s="23" t="n">
        <f aca="false">IF(AND(E3638="Priority",ISNUMBER('Cost model'!N168)),'Cost model'!N168,'Cost model'!M168)</f>
        <v>13.5</v>
      </c>
      <c r="K3638" s="14" t="n">
        <f aca="false">J3638-H3638</f>
        <v>0.210000000000001</v>
      </c>
      <c r="L3638" s="14" t="n">
        <f aca="false">G3638-H3638</f>
        <v>-0.789999999999999</v>
      </c>
    </row>
    <row r="3639" customFormat="false" ht="15" hidden="false" customHeight="false" outlineLevel="0" collapsed="false">
      <c r="A3639" s="2" t="s">
        <v>124</v>
      </c>
      <c r="B3639" s="2" t="s">
        <v>124</v>
      </c>
      <c r="C3639" s="2" t="s">
        <v>48</v>
      </c>
      <c r="D3639" s="2" t="s">
        <v>10</v>
      </c>
      <c r="E3639" s="2" t="s">
        <v>74</v>
      </c>
      <c r="F3639" s="2" t="s">
        <v>977</v>
      </c>
      <c r="G3639" s="14" t="n">
        <v>12.5</v>
      </c>
      <c r="H3639" s="14" t="n">
        <v>22.94</v>
      </c>
      <c r="I3639" s="14" t="n">
        <v>12.5</v>
      </c>
      <c r="J3639" s="23" t="n">
        <f aca="false">IF(AND(E3639="Priority",ISNUMBER('Cost model'!N318)),'Cost model'!N318,'Cost model'!M318)</f>
        <v>14.5</v>
      </c>
      <c r="K3639" s="14" t="n">
        <f aca="false">J3639-H3639</f>
        <v>-8.44</v>
      </c>
      <c r="L3639" s="14" t="n">
        <f aca="false">G3639-H3639</f>
        <v>-10.44</v>
      </c>
    </row>
    <row r="3640" customFormat="false" ht="15" hidden="false" customHeight="false" outlineLevel="0" collapsed="false">
      <c r="A3640" s="2" t="s">
        <v>124</v>
      </c>
      <c r="B3640" s="2" t="s">
        <v>124</v>
      </c>
      <c r="C3640" s="2" t="s">
        <v>49</v>
      </c>
      <c r="D3640" s="2" t="s">
        <v>12</v>
      </c>
      <c r="E3640" s="2" t="s">
        <v>74</v>
      </c>
      <c r="F3640" s="2" t="s">
        <v>977</v>
      </c>
      <c r="G3640" s="14" t="n">
        <v>44.99</v>
      </c>
      <c r="H3640" s="14" t="n">
        <v>52.04</v>
      </c>
      <c r="I3640" s="14" t="n">
        <v>19.5</v>
      </c>
      <c r="J3640" s="23" t="n">
        <f aca="false">IF(AND(E3640="Priority",ISNUMBER('Cost model'!N322)),'Cost model'!N322,'Cost model'!M322)</f>
        <v>50</v>
      </c>
      <c r="K3640" s="14" t="n">
        <f aca="false">J3640-H3640</f>
        <v>-2.04</v>
      </c>
      <c r="L3640" s="14" t="n">
        <f aca="false">G3640-H3640</f>
        <v>-7.05</v>
      </c>
    </row>
    <row r="3641" customFormat="false" ht="15" hidden="false" customHeight="false" outlineLevel="0" collapsed="false">
      <c r="A3641" s="2" t="s">
        <v>221</v>
      </c>
      <c r="B3641" s="2" t="s">
        <v>158</v>
      </c>
      <c r="C3641" s="2" t="s">
        <v>47</v>
      </c>
      <c r="D3641" s="2" t="s">
        <v>10</v>
      </c>
      <c r="E3641" s="2" t="s">
        <v>74</v>
      </c>
      <c r="F3641" s="2" t="s">
        <v>976</v>
      </c>
      <c r="G3641" s="14" t="n">
        <v>14.5</v>
      </c>
      <c r="H3641" s="14" t="n">
        <v>11.59</v>
      </c>
      <c r="I3641" s="14" t="n">
        <v>14.5</v>
      </c>
      <c r="J3641" s="23" t="n">
        <f aca="false">IF(AND(E3641="Priority",ISNUMBER('Cost model'!N752)),'Cost model'!N752,'Cost model'!M752)</f>
        <v>12.5</v>
      </c>
      <c r="K3641" s="14" t="n">
        <f aca="false">J3641-H3641</f>
        <v>0.91</v>
      </c>
      <c r="L3641" s="14" t="n">
        <f aca="false">G3641-H3641</f>
        <v>2.91</v>
      </c>
    </row>
    <row r="3642" customFormat="false" ht="15" hidden="false" customHeight="false" outlineLevel="0" collapsed="false">
      <c r="A3642" s="2" t="s">
        <v>124</v>
      </c>
      <c r="B3642" s="2" t="s">
        <v>124</v>
      </c>
      <c r="C3642" s="2" t="s">
        <v>48</v>
      </c>
      <c r="D3642" s="2" t="s">
        <v>12</v>
      </c>
      <c r="E3642" s="2" t="s">
        <v>83</v>
      </c>
      <c r="F3642" s="2" t="s">
        <v>977</v>
      </c>
      <c r="G3642" s="14" t="n">
        <v>19.5</v>
      </c>
      <c r="H3642" s="14" t="n">
        <v>24.6</v>
      </c>
      <c r="I3642" s="14" t="n">
        <v>19.5</v>
      </c>
      <c r="J3642" s="23" t="n">
        <f aca="false">IF(AND(E3642="Priority",ISNUMBER('Cost model'!N321)),'Cost model'!N321,'Cost model'!M321)</f>
        <v>55</v>
      </c>
      <c r="K3642" s="14" t="n">
        <f aca="false">J3642-H3642</f>
        <v>30.4</v>
      </c>
      <c r="L3642" s="14" t="n">
        <f aca="false">G3642-H3642</f>
        <v>-5.1</v>
      </c>
    </row>
    <row r="3643" customFormat="false" ht="15" hidden="false" customHeight="false" outlineLevel="0" collapsed="false">
      <c r="A3643" s="2" t="s">
        <v>142</v>
      </c>
      <c r="B3643" s="2" t="s">
        <v>124</v>
      </c>
      <c r="C3643" s="2" t="s">
        <v>47</v>
      </c>
      <c r="D3643" s="2" t="s">
        <v>10</v>
      </c>
      <c r="E3643" s="2" t="s">
        <v>74</v>
      </c>
      <c r="F3643" s="2" t="s">
        <v>976</v>
      </c>
      <c r="G3643" s="14" t="n">
        <v>9.5</v>
      </c>
      <c r="H3643" s="14" t="n">
        <v>12.44</v>
      </c>
      <c r="I3643" s="14" t="n">
        <v>14.5</v>
      </c>
      <c r="J3643" s="23" t="n">
        <f aca="false">IF(AND(E3643="Priority",ISNUMBER('Cost model'!N662)),'Cost model'!N662,'Cost model'!M662)</f>
        <v>13.5</v>
      </c>
      <c r="K3643" s="14" t="n">
        <f aca="false">J3643-H3643</f>
        <v>1.06</v>
      </c>
      <c r="L3643" s="14" t="n">
        <f aca="false">G3643-H3643</f>
        <v>-2.94</v>
      </c>
    </row>
    <row r="3644" customFormat="false" ht="15" hidden="false" customHeight="false" outlineLevel="0" collapsed="false">
      <c r="A3644" s="2" t="s">
        <v>174</v>
      </c>
      <c r="B3644" s="2" t="s">
        <v>174</v>
      </c>
      <c r="C3644" s="2" t="s">
        <v>48</v>
      </c>
      <c r="D3644" s="2" t="s">
        <v>12</v>
      </c>
      <c r="E3644" s="2" t="s">
        <v>74</v>
      </c>
      <c r="F3644" s="2" t="s">
        <v>977</v>
      </c>
      <c r="G3644" s="14" t="n">
        <v>12.5</v>
      </c>
      <c r="H3644" s="14" t="n">
        <v>17.34</v>
      </c>
      <c r="I3644" s="14" t="n">
        <v>12.5</v>
      </c>
      <c r="J3644" s="23" t="n">
        <f aca="false">IF(AND(E3644="Priority",ISNUMBER('Cost model'!N171)),'Cost model'!N171,'Cost model'!M171)</f>
        <v>40</v>
      </c>
      <c r="K3644" s="14" t="n">
        <f aca="false">J3644-H3644</f>
        <v>22.66</v>
      </c>
      <c r="L3644" s="14" t="n">
        <f aca="false">G3644-H3644</f>
        <v>-4.84</v>
      </c>
    </row>
    <row r="3645" customFormat="false" ht="15" hidden="false" customHeight="false" outlineLevel="0" collapsed="false">
      <c r="A3645" s="2" t="s">
        <v>174</v>
      </c>
      <c r="B3645" s="2" t="s">
        <v>174</v>
      </c>
      <c r="C3645" s="2" t="s">
        <v>47</v>
      </c>
      <c r="D3645" s="2" t="s">
        <v>12</v>
      </c>
      <c r="E3645" s="2" t="s">
        <v>83</v>
      </c>
      <c r="F3645" s="2" t="s">
        <v>977</v>
      </c>
      <c r="G3645" s="14" t="n">
        <v>19.5</v>
      </c>
      <c r="H3645" s="14" t="n">
        <v>27.6</v>
      </c>
      <c r="I3645" s="14" t="n">
        <v>19.5</v>
      </c>
      <c r="J3645" s="23" t="n">
        <f aca="false">IF(AND(E3645="Priority",ISNUMBER('Cost model'!N170)),'Cost model'!N170,'Cost model'!M170)</f>
        <v>35</v>
      </c>
      <c r="K3645" s="14" t="n">
        <f aca="false">J3645-H3645</f>
        <v>7.4</v>
      </c>
      <c r="L3645" s="14" t="n">
        <f aca="false">G3645-H3645</f>
        <v>-8.1</v>
      </c>
    </row>
    <row r="3646" customFormat="false" ht="15" hidden="false" customHeight="false" outlineLevel="0" collapsed="false">
      <c r="A3646" s="2" t="s">
        <v>124</v>
      </c>
      <c r="B3646" s="2" t="s">
        <v>124</v>
      </c>
      <c r="C3646" s="2" t="s">
        <v>48</v>
      </c>
      <c r="D3646" s="2" t="s">
        <v>12</v>
      </c>
      <c r="E3646" s="2" t="s">
        <v>74</v>
      </c>
      <c r="F3646" s="2" t="s">
        <v>977</v>
      </c>
      <c r="G3646" s="14" t="n">
        <v>24.5</v>
      </c>
      <c r="H3646" s="14" t="n">
        <v>24.6</v>
      </c>
      <c r="I3646" s="14" t="n">
        <v>12.5</v>
      </c>
      <c r="J3646" s="23" t="n">
        <f aca="false">IF(AND(E3646="Priority",ISNUMBER('Cost model'!N321)),'Cost model'!N321,'Cost model'!M321)</f>
        <v>40</v>
      </c>
      <c r="K3646" s="14" t="n">
        <f aca="false">J3646-H3646</f>
        <v>15.4</v>
      </c>
      <c r="L3646" s="14" t="n">
        <f aca="false">G3646-H3646</f>
        <v>-0.100000000000001</v>
      </c>
    </row>
    <row r="3647" customFormat="false" ht="15" hidden="false" customHeight="false" outlineLevel="0" collapsed="false">
      <c r="A3647" s="2" t="s">
        <v>221</v>
      </c>
      <c r="B3647" s="2" t="s">
        <v>221</v>
      </c>
      <c r="C3647" s="2" t="s">
        <v>47</v>
      </c>
      <c r="D3647" s="2" t="s">
        <v>10</v>
      </c>
      <c r="E3647" s="2" t="s">
        <v>74</v>
      </c>
      <c r="F3647" s="2" t="s">
        <v>977</v>
      </c>
      <c r="G3647" s="14" t="n">
        <v>9.5</v>
      </c>
      <c r="H3647" s="14" t="n">
        <v>23.53</v>
      </c>
      <c r="I3647" s="14" t="n">
        <v>9.5</v>
      </c>
      <c r="J3647" s="23" t="n">
        <f aca="false">IF(AND(E3647="Priority",ISNUMBER('Cost model'!N737)),'Cost model'!N737,'Cost model'!M737)</f>
        <v>8.5</v>
      </c>
      <c r="K3647" s="14" t="n">
        <f aca="false">J3647-H3647</f>
        <v>-15.03</v>
      </c>
      <c r="L3647" s="14" t="n">
        <f aca="false">G3647-H3647</f>
        <v>-14.03</v>
      </c>
    </row>
    <row r="3648" customFormat="false" ht="15" hidden="false" customHeight="false" outlineLevel="0" collapsed="false">
      <c r="A3648" s="2" t="s">
        <v>142</v>
      </c>
      <c r="B3648" s="2" t="s">
        <v>142</v>
      </c>
      <c r="C3648" s="2" t="s">
        <v>48</v>
      </c>
      <c r="D3648" s="2" t="s">
        <v>10</v>
      </c>
      <c r="E3648" s="2" t="s">
        <v>74</v>
      </c>
      <c r="F3648" s="2" t="s">
        <v>977</v>
      </c>
      <c r="G3648" s="14" t="n">
        <v>9.5</v>
      </c>
      <c r="H3648" s="14" t="n">
        <v>10.01</v>
      </c>
      <c r="I3648" s="14" t="n">
        <v>12.5</v>
      </c>
      <c r="J3648" s="23" t="n">
        <f aca="false">IF(AND(E3648="Priority",ISNUMBER('Cost model'!N633)),'Cost model'!N633,'Cost model'!M633)</f>
        <v>11.5</v>
      </c>
      <c r="K3648" s="14" t="n">
        <f aca="false">J3648-H3648</f>
        <v>1.49</v>
      </c>
      <c r="L3648" s="14" t="n">
        <f aca="false">G3648-H3648</f>
        <v>-0.51</v>
      </c>
    </row>
    <row r="3649" customFormat="false" ht="15" hidden="false" customHeight="false" outlineLevel="0" collapsed="false">
      <c r="A3649" s="2" t="s">
        <v>174</v>
      </c>
      <c r="B3649" s="2" t="s">
        <v>142</v>
      </c>
      <c r="C3649" s="2" t="s">
        <v>49</v>
      </c>
      <c r="D3649" s="2" t="s">
        <v>12</v>
      </c>
      <c r="E3649" s="2" t="s">
        <v>74</v>
      </c>
      <c r="F3649" s="2" t="s">
        <v>976</v>
      </c>
      <c r="G3649" s="14" t="n">
        <v>24.5</v>
      </c>
      <c r="H3649" s="14" t="n">
        <v>111.25</v>
      </c>
      <c r="I3649" s="14" t="n">
        <v>19.5</v>
      </c>
      <c r="J3649" s="23" t="n">
        <f aca="false">IF(AND(E3649="Priority",ISNUMBER('Cost model'!N127)),'Cost model'!N127,'Cost model'!M127)</f>
        <v>50</v>
      </c>
      <c r="K3649" s="14" t="n">
        <f aca="false">J3649-H3649</f>
        <v>-61.25</v>
      </c>
      <c r="L3649" s="14" t="n">
        <f aca="false">G3649-H3649</f>
        <v>-86.75</v>
      </c>
    </row>
    <row r="3650" customFormat="false" ht="15" hidden="false" customHeight="false" outlineLevel="0" collapsed="false">
      <c r="A3650" s="2" t="s">
        <v>221</v>
      </c>
      <c r="B3650" s="2" t="s">
        <v>221</v>
      </c>
      <c r="C3650" s="2" t="s">
        <v>47</v>
      </c>
      <c r="D3650" s="2" t="s">
        <v>12</v>
      </c>
      <c r="E3650" s="2" t="s">
        <v>74</v>
      </c>
      <c r="F3650" s="2" t="s">
        <v>977</v>
      </c>
      <c r="G3650" s="14" t="n">
        <v>9.5</v>
      </c>
      <c r="H3650" s="14" t="n">
        <v>23.53</v>
      </c>
      <c r="I3650" s="14" t="n">
        <v>9.5</v>
      </c>
      <c r="J3650" s="23" t="n">
        <f aca="false">IF(AND(E3650="Priority",ISNUMBER('Cost model'!N740)),'Cost model'!N740,'Cost model'!M740)</f>
        <v>22.5</v>
      </c>
      <c r="K3650" s="14" t="n">
        <f aca="false">J3650-H3650</f>
        <v>-1.03</v>
      </c>
      <c r="L3650" s="14" t="n">
        <f aca="false">G3650-H3650</f>
        <v>-14.03</v>
      </c>
    </row>
    <row r="3651" customFormat="false" ht="15" hidden="false" customHeight="false" outlineLevel="0" collapsed="false">
      <c r="A3651" s="2" t="s">
        <v>174</v>
      </c>
      <c r="B3651" s="2" t="s">
        <v>124</v>
      </c>
      <c r="C3651" s="2" t="s">
        <v>49</v>
      </c>
      <c r="D3651" s="2" t="s">
        <v>10</v>
      </c>
      <c r="E3651" s="2" t="s">
        <v>83</v>
      </c>
      <c r="F3651" s="2" t="s">
        <v>976</v>
      </c>
      <c r="G3651" s="14" t="n">
        <v>24.5</v>
      </c>
      <c r="H3651" s="14" t="n">
        <v>20.22</v>
      </c>
      <c r="I3651" s="14" t="n">
        <v>24.5</v>
      </c>
      <c r="J3651" s="23" t="n">
        <f aca="false">IF(AND(E3651="Priority",ISNUMBER('Cost model'!N109)),'Cost model'!N109,'Cost model'!M109)</f>
        <v>25.5</v>
      </c>
      <c r="K3651" s="14" t="n">
        <f aca="false">J3651-H3651</f>
        <v>5.28</v>
      </c>
      <c r="L3651" s="14" t="n">
        <f aca="false">G3651-H3651</f>
        <v>4.28</v>
      </c>
    </row>
    <row r="3652" customFormat="false" ht="15" hidden="false" customHeight="false" outlineLevel="0" collapsed="false">
      <c r="A3652" s="2" t="s">
        <v>124</v>
      </c>
      <c r="B3652" s="2" t="s">
        <v>124</v>
      </c>
      <c r="C3652" s="2" t="s">
        <v>48</v>
      </c>
      <c r="D3652" s="2" t="s">
        <v>12</v>
      </c>
      <c r="E3652" s="2" t="s">
        <v>74</v>
      </c>
      <c r="F3652" s="2" t="s">
        <v>977</v>
      </c>
      <c r="G3652" s="14" t="n">
        <v>24.5</v>
      </c>
      <c r="H3652" s="14" t="n">
        <v>98.87</v>
      </c>
      <c r="I3652" s="14" t="n">
        <v>12.5</v>
      </c>
      <c r="J3652" s="23" t="n">
        <f aca="false">IF(AND(E3652="Priority",ISNUMBER('Cost model'!N321)),'Cost model'!N321,'Cost model'!M321)</f>
        <v>40</v>
      </c>
      <c r="K3652" s="14" t="n">
        <f aca="false">J3652-H3652</f>
        <v>-58.87</v>
      </c>
      <c r="L3652" s="14" t="n">
        <f aca="false">G3652-H3652</f>
        <v>-74.37</v>
      </c>
    </row>
    <row r="3653" customFormat="false" ht="15" hidden="false" customHeight="false" outlineLevel="0" collapsed="false">
      <c r="A3653" s="2" t="s">
        <v>221</v>
      </c>
      <c r="B3653" s="2" t="s">
        <v>221</v>
      </c>
      <c r="C3653" s="2" t="s">
        <v>49</v>
      </c>
      <c r="D3653" s="2" t="s">
        <v>12</v>
      </c>
      <c r="E3653" s="2" t="s">
        <v>74</v>
      </c>
      <c r="F3653" s="2" t="s">
        <v>977</v>
      </c>
      <c r="G3653" s="14" t="n">
        <v>19.5</v>
      </c>
      <c r="H3653" s="14" t="n">
        <v>73.49</v>
      </c>
      <c r="I3653" s="14" t="n">
        <v>19.5</v>
      </c>
      <c r="J3653" s="23" t="n">
        <f aca="false">IF(AND(E3653="Priority",ISNUMBER('Cost model'!N742)),'Cost model'!N742,'Cost model'!M742)</f>
        <v>60</v>
      </c>
      <c r="K3653" s="14" t="n">
        <f aca="false">J3653-H3653</f>
        <v>-13.49</v>
      </c>
      <c r="L3653" s="14" t="n">
        <f aca="false">G3653-H3653</f>
        <v>-53.99</v>
      </c>
    </row>
    <row r="3654" customFormat="false" ht="15" hidden="false" customHeight="false" outlineLevel="0" collapsed="false">
      <c r="A3654" s="2" t="s">
        <v>174</v>
      </c>
      <c r="B3654" s="2" t="s">
        <v>205</v>
      </c>
      <c r="C3654" s="2" t="s">
        <v>48</v>
      </c>
      <c r="D3654" s="2" t="s">
        <v>10</v>
      </c>
      <c r="E3654" s="2" t="s">
        <v>74</v>
      </c>
      <c r="F3654" s="2" t="s">
        <v>976</v>
      </c>
      <c r="G3654" s="14" t="n">
        <v>14.5</v>
      </c>
      <c r="H3654" s="14" t="n">
        <v>22.94</v>
      </c>
      <c r="I3654" s="14" t="n">
        <v>19.5</v>
      </c>
      <c r="J3654" s="23" t="n">
        <f aca="false">IF(AND(E3654="Priority",ISNUMBER('Cost model'!N183)),'Cost model'!N183,'Cost model'!M183)</f>
        <v>17.5</v>
      </c>
      <c r="K3654" s="14" t="n">
        <f aca="false">J3654-H3654</f>
        <v>-5.44</v>
      </c>
      <c r="L3654" s="14" t="n">
        <f aca="false">G3654-H3654</f>
        <v>-8.44</v>
      </c>
    </row>
    <row r="3655" customFormat="false" ht="15" hidden="false" customHeight="false" outlineLevel="0" collapsed="false">
      <c r="A3655" s="2" t="s">
        <v>174</v>
      </c>
      <c r="B3655" s="2" t="s">
        <v>174</v>
      </c>
      <c r="C3655" s="2" t="s">
        <v>47</v>
      </c>
      <c r="D3655" s="2" t="s">
        <v>10</v>
      </c>
      <c r="E3655" s="2" t="s">
        <v>83</v>
      </c>
      <c r="F3655" s="2" t="s">
        <v>977</v>
      </c>
      <c r="G3655" s="14" t="n">
        <v>14.5</v>
      </c>
      <c r="H3655" s="14" t="n">
        <v>11.54</v>
      </c>
      <c r="I3655" s="14" t="n">
        <v>14.5</v>
      </c>
      <c r="J3655" s="23" t="n">
        <f aca="false">IF(AND(E3655="Priority",ISNUMBER('Cost model'!N167)),'Cost model'!N167,'Cost model'!M167)</f>
        <v>13.5</v>
      </c>
      <c r="K3655" s="14" t="n">
        <f aca="false">J3655-H3655</f>
        <v>1.96</v>
      </c>
      <c r="L3655" s="14" t="n">
        <f aca="false">G3655-H3655</f>
        <v>2.96</v>
      </c>
    </row>
    <row r="3656" customFormat="false" ht="15" hidden="false" customHeight="false" outlineLevel="0" collapsed="false">
      <c r="A3656" s="2" t="s">
        <v>142</v>
      </c>
      <c r="B3656" s="2" t="s">
        <v>142</v>
      </c>
      <c r="C3656" s="2" t="s">
        <v>49</v>
      </c>
      <c r="D3656" s="2" t="s">
        <v>13</v>
      </c>
      <c r="E3656" s="2" t="s">
        <v>74</v>
      </c>
      <c r="F3656" s="2" t="s">
        <v>977</v>
      </c>
      <c r="G3656" s="14" t="n">
        <v>50</v>
      </c>
      <c r="H3656" s="14" t="n">
        <v>75.39</v>
      </c>
      <c r="I3656" s="14" t="n">
        <v>50</v>
      </c>
      <c r="J3656" s="23" t="n">
        <f aca="false">IF(AND(E3656="Priority",ISNUMBER('Cost model'!N640)),'Cost model'!N640,'Cost model'!M640)</f>
        <v>65</v>
      </c>
      <c r="K3656" s="14" t="n">
        <f aca="false">J3656-H3656</f>
        <v>-10.39</v>
      </c>
      <c r="L3656" s="14" t="n">
        <f aca="false">G3656-H3656</f>
        <v>-25.39</v>
      </c>
    </row>
    <row r="3657" customFormat="false" ht="15" hidden="false" customHeight="false" outlineLevel="0" collapsed="false">
      <c r="A3657" s="2" t="s">
        <v>124</v>
      </c>
      <c r="B3657" s="2" t="s">
        <v>124</v>
      </c>
      <c r="C3657" s="2" t="s">
        <v>48</v>
      </c>
      <c r="D3657" s="2" t="s">
        <v>10</v>
      </c>
      <c r="E3657" s="2" t="s">
        <v>74</v>
      </c>
      <c r="F3657" s="2" t="s">
        <v>977</v>
      </c>
      <c r="G3657" s="14" t="n">
        <v>19.5</v>
      </c>
      <c r="H3657" s="14" t="n">
        <v>24.6</v>
      </c>
      <c r="I3657" s="14" t="n">
        <v>12.5</v>
      </c>
      <c r="J3657" s="23" t="n">
        <f aca="false">IF(AND(E3657="Priority",ISNUMBER('Cost model'!N318)),'Cost model'!N318,'Cost model'!M318)</f>
        <v>14.5</v>
      </c>
      <c r="K3657" s="14" t="n">
        <f aca="false">J3657-H3657</f>
        <v>-10.1</v>
      </c>
      <c r="L3657" s="14" t="n">
        <f aca="false">G3657-H3657</f>
        <v>-5.1</v>
      </c>
    </row>
    <row r="3658" customFormat="false" ht="15" hidden="false" customHeight="false" outlineLevel="0" collapsed="false">
      <c r="A3658" s="2" t="s">
        <v>124</v>
      </c>
      <c r="B3658" s="2" t="s">
        <v>124</v>
      </c>
      <c r="C3658" s="2" t="s">
        <v>48</v>
      </c>
      <c r="D3658" s="2" t="s">
        <v>13</v>
      </c>
      <c r="E3658" s="2" t="s">
        <v>74</v>
      </c>
      <c r="F3658" s="2" t="s">
        <v>977</v>
      </c>
      <c r="G3658" s="14" t="n">
        <v>19.5</v>
      </c>
      <c r="H3658" s="14" t="n">
        <v>68.35</v>
      </c>
      <c r="I3658" s="14" t="n">
        <v>24.5</v>
      </c>
      <c r="J3658" s="23" t="n">
        <f aca="false">IF(AND(E3658="Priority",ISNUMBER('Cost model'!N324)),'Cost model'!N324,'Cost model'!M324)</f>
        <v>85</v>
      </c>
      <c r="K3658" s="14" t="n">
        <f aca="false">J3658-H3658</f>
        <v>16.65</v>
      </c>
      <c r="L3658" s="14" t="n">
        <f aca="false">G3658-H3658</f>
        <v>-48.85</v>
      </c>
    </row>
    <row r="3659" customFormat="false" ht="15" hidden="false" customHeight="false" outlineLevel="0" collapsed="false">
      <c r="A3659" s="2" t="s">
        <v>142</v>
      </c>
      <c r="B3659" s="2" t="s">
        <v>124</v>
      </c>
      <c r="C3659" s="2" t="s">
        <v>48</v>
      </c>
      <c r="D3659" s="2" t="s">
        <v>13</v>
      </c>
      <c r="E3659" s="2" t="s">
        <v>74</v>
      </c>
      <c r="F3659" s="2" t="s">
        <v>976</v>
      </c>
      <c r="G3659" s="14" t="n">
        <v>24.5</v>
      </c>
      <c r="H3659" s="14" t="n">
        <v>73.99</v>
      </c>
      <c r="I3659" s="14" t="n">
        <v>24.5</v>
      </c>
      <c r="J3659" s="23" t="n">
        <f aca="false">IF(AND(E3659="Priority",ISNUMBER('Cost model'!N669)),'Cost model'!N669,'Cost model'!M669)</f>
        <v>85</v>
      </c>
      <c r="K3659" s="14" t="n">
        <f aca="false">J3659-H3659</f>
        <v>11.01</v>
      </c>
      <c r="L3659" s="14" t="n">
        <f aca="false">G3659-H3659</f>
        <v>-49.49</v>
      </c>
    </row>
    <row r="3660" customFormat="false" ht="15" hidden="false" customHeight="false" outlineLevel="0" collapsed="false">
      <c r="A3660" s="2" t="s">
        <v>174</v>
      </c>
      <c r="B3660" s="2" t="s">
        <v>174</v>
      </c>
      <c r="C3660" s="2" t="s">
        <v>47</v>
      </c>
      <c r="D3660" s="2" t="s">
        <v>12</v>
      </c>
      <c r="E3660" s="2" t="s">
        <v>74</v>
      </c>
      <c r="F3660" s="2" t="s">
        <v>977</v>
      </c>
      <c r="G3660" s="14" t="n">
        <v>9.5</v>
      </c>
      <c r="H3660" s="14" t="n">
        <v>41.1</v>
      </c>
      <c r="I3660" s="14" t="n">
        <v>9.5</v>
      </c>
      <c r="J3660" s="23" t="n">
        <f aca="false">IF(AND(E3660="Priority",ISNUMBER('Cost model'!N170)),'Cost model'!N170,'Cost model'!M170)</f>
        <v>25.5</v>
      </c>
      <c r="K3660" s="14" t="n">
        <f aca="false">J3660-H3660</f>
        <v>-15.6</v>
      </c>
      <c r="L3660" s="14" t="n">
        <f aca="false">G3660-H3660</f>
        <v>-31.6</v>
      </c>
    </row>
    <row r="3661" customFormat="false" ht="15" hidden="false" customHeight="false" outlineLevel="0" collapsed="false">
      <c r="A3661" s="2" t="s">
        <v>174</v>
      </c>
      <c r="B3661" s="2" t="s">
        <v>174</v>
      </c>
      <c r="C3661" s="2" t="s">
        <v>48</v>
      </c>
      <c r="D3661" s="2" t="s">
        <v>10</v>
      </c>
      <c r="E3661" s="2" t="s">
        <v>74</v>
      </c>
      <c r="F3661" s="2" t="s">
        <v>977</v>
      </c>
      <c r="G3661" s="14" t="n">
        <v>12.5</v>
      </c>
      <c r="H3661" s="14" t="n">
        <v>10.89</v>
      </c>
      <c r="I3661" s="14" t="n">
        <v>12.5</v>
      </c>
      <c r="J3661" s="23" t="n">
        <f aca="false">IF(AND(E3661="Priority",ISNUMBER('Cost model'!N168)),'Cost model'!N168,'Cost model'!M168)</f>
        <v>13.5</v>
      </c>
      <c r="K3661" s="14" t="n">
        <f aca="false">J3661-H3661</f>
        <v>2.61</v>
      </c>
      <c r="L3661" s="14" t="n">
        <f aca="false">G3661-H3661</f>
        <v>1.61</v>
      </c>
    </row>
    <row r="3662" customFormat="false" ht="15" hidden="false" customHeight="false" outlineLevel="0" collapsed="false">
      <c r="A3662" s="2" t="s">
        <v>124</v>
      </c>
      <c r="B3662" s="2" t="s">
        <v>124</v>
      </c>
      <c r="C3662" s="2" t="s">
        <v>49</v>
      </c>
      <c r="D3662" s="2" t="s">
        <v>10</v>
      </c>
      <c r="E3662" s="2" t="s">
        <v>74</v>
      </c>
      <c r="F3662" s="2" t="s">
        <v>977</v>
      </c>
      <c r="G3662" s="14" t="n">
        <v>17.5</v>
      </c>
      <c r="H3662" s="14" t="n">
        <v>13.33</v>
      </c>
      <c r="I3662" s="14" t="n">
        <v>17.5</v>
      </c>
      <c r="J3662" s="23" t="n">
        <f aca="false">IF(AND(E3662="Priority",ISNUMBER('Cost model'!N319)),'Cost model'!N319,'Cost model'!M319)</f>
        <v>16.5</v>
      </c>
      <c r="K3662" s="14" t="n">
        <f aca="false">J3662-H3662</f>
        <v>3.17</v>
      </c>
      <c r="L3662" s="14" t="n">
        <f aca="false">G3662-H3662</f>
        <v>4.17</v>
      </c>
    </row>
    <row r="3663" customFormat="false" ht="15" hidden="false" customHeight="false" outlineLevel="0" collapsed="false">
      <c r="A3663" s="2" t="s">
        <v>124</v>
      </c>
      <c r="B3663" s="2" t="s">
        <v>124</v>
      </c>
      <c r="C3663" s="2" t="s">
        <v>47</v>
      </c>
      <c r="D3663" s="2" t="s">
        <v>10</v>
      </c>
      <c r="E3663" s="2" t="s">
        <v>83</v>
      </c>
      <c r="F3663" s="2" t="s">
        <v>977</v>
      </c>
      <c r="G3663" s="14" t="n">
        <v>14.5</v>
      </c>
      <c r="H3663" s="14" t="n">
        <v>22.94</v>
      </c>
      <c r="I3663" s="14" t="n">
        <v>14.5</v>
      </c>
      <c r="J3663" s="23" t="n">
        <f aca="false">IF(AND(E3663="Priority",ISNUMBER('Cost model'!N317)),'Cost model'!N317,'Cost model'!M317)</f>
        <v>15.5</v>
      </c>
      <c r="K3663" s="14" t="n">
        <f aca="false">J3663-H3663</f>
        <v>-7.44</v>
      </c>
      <c r="L3663" s="14" t="n">
        <f aca="false">G3663-H3663</f>
        <v>-8.44</v>
      </c>
    </row>
    <row r="3664" customFormat="false" ht="15" hidden="false" customHeight="false" outlineLevel="0" collapsed="false">
      <c r="A3664" s="2" t="s">
        <v>174</v>
      </c>
      <c r="B3664" s="2" t="s">
        <v>174</v>
      </c>
      <c r="C3664" s="2" t="s">
        <v>47</v>
      </c>
      <c r="D3664" s="2" t="s">
        <v>10</v>
      </c>
      <c r="E3664" s="2" t="s">
        <v>74</v>
      </c>
      <c r="F3664" s="2" t="s">
        <v>977</v>
      </c>
      <c r="G3664" s="14" t="n">
        <v>9.5</v>
      </c>
      <c r="H3664" s="14" t="n">
        <v>7.24</v>
      </c>
      <c r="I3664" s="14" t="n">
        <v>9.5</v>
      </c>
      <c r="J3664" s="23" t="n">
        <f aca="false">IF(AND(E3664="Priority",ISNUMBER('Cost model'!N167)),'Cost model'!N167,'Cost model'!M167)</f>
        <v>8.5</v>
      </c>
      <c r="K3664" s="14" t="n">
        <f aca="false">J3664-H3664</f>
        <v>1.26</v>
      </c>
      <c r="L3664" s="14" t="n">
        <f aca="false">G3664-H3664</f>
        <v>2.26</v>
      </c>
    </row>
    <row r="3665" customFormat="false" ht="15" hidden="false" customHeight="false" outlineLevel="0" collapsed="false">
      <c r="A3665" s="2" t="s">
        <v>124</v>
      </c>
      <c r="B3665" s="2" t="s">
        <v>124</v>
      </c>
      <c r="C3665" s="2" t="s">
        <v>48</v>
      </c>
      <c r="D3665" s="2" t="s">
        <v>12</v>
      </c>
      <c r="E3665" s="2" t="s">
        <v>74</v>
      </c>
      <c r="F3665" s="2" t="s">
        <v>977</v>
      </c>
      <c r="G3665" s="14" t="n">
        <v>12.5</v>
      </c>
      <c r="H3665" s="14" t="n">
        <v>41.1</v>
      </c>
      <c r="I3665" s="14" t="n">
        <v>12.5</v>
      </c>
      <c r="J3665" s="23" t="n">
        <f aca="false">IF(AND(E3665="Priority",ISNUMBER('Cost model'!N321)),'Cost model'!N321,'Cost model'!M321)</f>
        <v>40</v>
      </c>
      <c r="K3665" s="14" t="n">
        <f aca="false">J3665-H3665</f>
        <v>-1.1</v>
      </c>
      <c r="L3665" s="14" t="n">
        <f aca="false">G3665-H3665</f>
        <v>-28.6</v>
      </c>
    </row>
    <row r="3666" customFormat="false" ht="15" hidden="false" customHeight="false" outlineLevel="0" collapsed="false">
      <c r="A3666" s="2" t="s">
        <v>221</v>
      </c>
      <c r="B3666" s="2" t="s">
        <v>221</v>
      </c>
      <c r="C3666" s="2" t="s">
        <v>47</v>
      </c>
      <c r="D3666" s="2" t="s">
        <v>13</v>
      </c>
      <c r="E3666" s="2" t="s">
        <v>74</v>
      </c>
      <c r="F3666" s="2" t="s">
        <v>977</v>
      </c>
      <c r="G3666" s="14" t="n">
        <v>19.5</v>
      </c>
      <c r="H3666" s="14" t="n">
        <v>87.66</v>
      </c>
      <c r="I3666" s="14" t="n">
        <v>19.5</v>
      </c>
      <c r="J3666" s="23" t="n">
        <f aca="false">IF(AND(E3666="Priority",ISNUMBER('Cost model'!N743)),'Cost model'!N743,'Cost model'!M743)</f>
        <v>45</v>
      </c>
      <c r="K3666" s="14" t="n">
        <f aca="false">J3666-H3666</f>
        <v>-42.66</v>
      </c>
      <c r="L3666" s="14" t="n">
        <f aca="false">G3666-H3666</f>
        <v>-68.16</v>
      </c>
    </row>
    <row r="3667" customFormat="false" ht="15" hidden="false" customHeight="false" outlineLevel="0" collapsed="false">
      <c r="A3667" s="2" t="s">
        <v>174</v>
      </c>
      <c r="B3667" s="2" t="s">
        <v>174</v>
      </c>
      <c r="C3667" s="2" t="s">
        <v>47</v>
      </c>
      <c r="D3667" s="2" t="s">
        <v>12</v>
      </c>
      <c r="E3667" s="2" t="s">
        <v>74</v>
      </c>
      <c r="F3667" s="2" t="s">
        <v>977</v>
      </c>
      <c r="G3667" s="14" t="n">
        <v>9.5</v>
      </c>
      <c r="H3667" s="14" t="n">
        <v>10.64</v>
      </c>
      <c r="I3667" s="14" t="n">
        <v>9.5</v>
      </c>
      <c r="J3667" s="23" t="n">
        <f aca="false">IF(AND(E3667="Priority",ISNUMBER('Cost model'!N170)),'Cost model'!N170,'Cost model'!M170)</f>
        <v>25.5</v>
      </c>
      <c r="K3667" s="14" t="n">
        <f aca="false">J3667-H3667</f>
        <v>14.86</v>
      </c>
      <c r="L3667" s="14" t="n">
        <f aca="false">G3667-H3667</f>
        <v>-1.14</v>
      </c>
    </row>
    <row r="3668" customFormat="false" ht="15" hidden="false" customHeight="false" outlineLevel="0" collapsed="false">
      <c r="A3668" s="2" t="s">
        <v>124</v>
      </c>
      <c r="B3668" s="2" t="s">
        <v>124</v>
      </c>
      <c r="C3668" s="2" t="s">
        <v>47</v>
      </c>
      <c r="D3668" s="2" t="s">
        <v>10</v>
      </c>
      <c r="E3668" s="2" t="s">
        <v>74</v>
      </c>
      <c r="F3668" s="2" t="s">
        <v>977</v>
      </c>
      <c r="G3668" s="14" t="n">
        <v>9.5</v>
      </c>
      <c r="H3668" s="14" t="n">
        <v>41.1</v>
      </c>
      <c r="I3668" s="14" t="n">
        <v>9.5</v>
      </c>
      <c r="J3668" s="23" t="n">
        <f aca="false">IF(AND(E3668="Priority",ISNUMBER('Cost model'!N317)),'Cost model'!N317,'Cost model'!M317)</f>
        <v>10.5</v>
      </c>
      <c r="K3668" s="14" t="n">
        <f aca="false">J3668-H3668</f>
        <v>-30.6</v>
      </c>
      <c r="L3668" s="14" t="n">
        <f aca="false">G3668-H3668</f>
        <v>-31.6</v>
      </c>
    </row>
    <row r="3669" customFormat="false" ht="15" hidden="false" customHeight="false" outlineLevel="0" collapsed="false">
      <c r="A3669" s="2" t="s">
        <v>221</v>
      </c>
      <c r="B3669" s="2" t="s">
        <v>221</v>
      </c>
      <c r="C3669" s="2" t="s">
        <v>47</v>
      </c>
      <c r="D3669" s="2" t="s">
        <v>12</v>
      </c>
      <c r="E3669" s="2" t="s">
        <v>83</v>
      </c>
      <c r="F3669" s="2" t="s">
        <v>977</v>
      </c>
      <c r="G3669" s="14" t="n">
        <v>19.5</v>
      </c>
      <c r="H3669" s="14" t="n">
        <v>27.64</v>
      </c>
      <c r="I3669" s="14" t="n">
        <v>19.5</v>
      </c>
      <c r="J3669" s="23" t="n">
        <f aca="false">IF(AND(E3669="Priority",ISNUMBER('Cost model'!N740)),'Cost model'!N740,'Cost model'!M740)</f>
        <v>28.5</v>
      </c>
      <c r="K3669" s="14" t="n">
        <f aca="false">J3669-H3669</f>
        <v>0.859999999999999</v>
      </c>
      <c r="L3669" s="14" t="n">
        <f aca="false">G3669-H3669</f>
        <v>-8.14</v>
      </c>
    </row>
    <row r="3670" customFormat="false" ht="15" hidden="false" customHeight="false" outlineLevel="0" collapsed="false">
      <c r="A3670" s="2" t="s">
        <v>221</v>
      </c>
      <c r="B3670" s="2" t="s">
        <v>221</v>
      </c>
      <c r="C3670" s="2" t="s">
        <v>47</v>
      </c>
      <c r="D3670" s="2" t="s">
        <v>10</v>
      </c>
      <c r="E3670" s="2" t="s">
        <v>74</v>
      </c>
      <c r="F3670" s="2" t="s">
        <v>977</v>
      </c>
      <c r="G3670" s="14" t="n">
        <v>9.5</v>
      </c>
      <c r="H3670" s="14" t="n">
        <v>27.48</v>
      </c>
      <c r="I3670" s="14" t="n">
        <v>9.5</v>
      </c>
      <c r="J3670" s="23" t="n">
        <f aca="false">IF(AND(E3670="Priority",ISNUMBER('Cost model'!N737)),'Cost model'!N737,'Cost model'!M737)</f>
        <v>8.5</v>
      </c>
      <c r="K3670" s="14" t="n">
        <f aca="false">J3670-H3670</f>
        <v>-18.98</v>
      </c>
      <c r="L3670" s="14" t="n">
        <f aca="false">G3670-H3670</f>
        <v>-17.98</v>
      </c>
    </row>
    <row r="3671" customFormat="false" ht="15" hidden="false" customHeight="false" outlineLevel="0" collapsed="false">
      <c r="A3671" s="2" t="s">
        <v>174</v>
      </c>
      <c r="B3671" s="2" t="s">
        <v>142</v>
      </c>
      <c r="C3671" s="2" t="s">
        <v>49</v>
      </c>
      <c r="D3671" s="2" t="s">
        <v>10</v>
      </c>
      <c r="E3671" s="2" t="s">
        <v>83</v>
      </c>
      <c r="F3671" s="2" t="s">
        <v>976</v>
      </c>
      <c r="G3671" s="14" t="n">
        <v>24.5</v>
      </c>
      <c r="H3671" s="14" t="n">
        <v>22.94</v>
      </c>
      <c r="I3671" s="14" t="n">
        <v>24.5</v>
      </c>
      <c r="J3671" s="23" t="n">
        <f aca="false">IF(AND(E3671="Priority",ISNUMBER('Cost model'!N124)),'Cost model'!N124,'Cost model'!M124)</f>
        <v>29.5</v>
      </c>
      <c r="K3671" s="14" t="n">
        <f aca="false">J3671-H3671</f>
        <v>6.56</v>
      </c>
      <c r="L3671" s="14" t="n">
        <f aca="false">G3671-H3671</f>
        <v>1.56</v>
      </c>
    </row>
    <row r="3672" customFormat="false" ht="15" hidden="false" customHeight="false" outlineLevel="0" collapsed="false">
      <c r="A3672" s="2" t="s">
        <v>124</v>
      </c>
      <c r="B3672" s="2" t="s">
        <v>124</v>
      </c>
      <c r="C3672" s="2" t="s">
        <v>47</v>
      </c>
      <c r="D3672" s="2" t="s">
        <v>10</v>
      </c>
      <c r="E3672" s="2" t="s">
        <v>74</v>
      </c>
      <c r="F3672" s="2" t="s">
        <v>977</v>
      </c>
      <c r="G3672" s="14" t="n">
        <v>9.5</v>
      </c>
      <c r="H3672" s="14" t="n">
        <v>7.24</v>
      </c>
      <c r="I3672" s="14" t="n">
        <v>9.5</v>
      </c>
      <c r="J3672" s="23" t="n">
        <f aca="false">IF(AND(E3672="Priority",ISNUMBER('Cost model'!N317)),'Cost model'!N317,'Cost model'!M317)</f>
        <v>10.5</v>
      </c>
      <c r="K3672" s="14" t="n">
        <f aca="false">J3672-H3672</f>
        <v>3.26</v>
      </c>
      <c r="L3672" s="14" t="n">
        <f aca="false">G3672-H3672</f>
        <v>2.26</v>
      </c>
    </row>
    <row r="3673" customFormat="false" ht="15" hidden="false" customHeight="false" outlineLevel="0" collapsed="false">
      <c r="A3673" s="2" t="s">
        <v>124</v>
      </c>
      <c r="B3673" s="2" t="s">
        <v>124</v>
      </c>
      <c r="C3673" s="2" t="s">
        <v>49</v>
      </c>
      <c r="D3673" s="2" t="s">
        <v>12</v>
      </c>
      <c r="E3673" s="2" t="s">
        <v>74</v>
      </c>
      <c r="F3673" s="2" t="s">
        <v>977</v>
      </c>
      <c r="G3673" s="14" t="n">
        <v>19.5</v>
      </c>
      <c r="H3673" s="14" t="n">
        <v>44.21</v>
      </c>
      <c r="I3673" s="14" t="n">
        <v>19.5</v>
      </c>
      <c r="J3673" s="23" t="n">
        <f aca="false">IF(AND(E3673="Priority",ISNUMBER('Cost model'!N322)),'Cost model'!N322,'Cost model'!M322)</f>
        <v>50</v>
      </c>
      <c r="K3673" s="14" t="n">
        <f aca="false">J3673-H3673</f>
        <v>5.79</v>
      </c>
      <c r="L3673" s="14" t="n">
        <f aca="false">G3673-H3673</f>
        <v>-24.71</v>
      </c>
    </row>
    <row r="3674" customFormat="false" ht="15" hidden="false" customHeight="false" outlineLevel="0" collapsed="false">
      <c r="A3674" s="2" t="s">
        <v>124</v>
      </c>
      <c r="B3674" s="2" t="s">
        <v>124</v>
      </c>
      <c r="C3674" s="2" t="s">
        <v>47</v>
      </c>
      <c r="D3674" s="2" t="s">
        <v>10</v>
      </c>
      <c r="E3674" s="2" t="s">
        <v>83</v>
      </c>
      <c r="F3674" s="2" t="s">
        <v>977</v>
      </c>
      <c r="G3674" s="14" t="n">
        <v>14.5</v>
      </c>
      <c r="H3674" s="14" t="n">
        <v>20.22</v>
      </c>
      <c r="I3674" s="14" t="n">
        <v>14.5</v>
      </c>
      <c r="J3674" s="23" t="n">
        <f aca="false">IF(AND(E3674="Priority",ISNUMBER('Cost model'!N317)),'Cost model'!N317,'Cost model'!M317)</f>
        <v>15.5</v>
      </c>
      <c r="K3674" s="14" t="n">
        <f aca="false">J3674-H3674</f>
        <v>-4.72</v>
      </c>
      <c r="L3674" s="14" t="n">
        <f aca="false">G3674-H3674</f>
        <v>-5.72</v>
      </c>
    </row>
    <row r="3675" customFormat="false" ht="15" hidden="false" customHeight="false" outlineLevel="0" collapsed="false">
      <c r="A3675" s="2" t="s">
        <v>205</v>
      </c>
      <c r="B3675" s="2" t="s">
        <v>142</v>
      </c>
      <c r="C3675" s="2" t="s">
        <v>47</v>
      </c>
      <c r="D3675" s="2" t="s">
        <v>12</v>
      </c>
      <c r="E3675" s="2" t="s">
        <v>74</v>
      </c>
      <c r="F3675" s="2" t="s">
        <v>976</v>
      </c>
      <c r="G3675" s="14" t="n">
        <v>19.5</v>
      </c>
      <c r="H3675" s="14" t="n">
        <v>21.44</v>
      </c>
      <c r="I3675" s="14" t="n">
        <v>19.5</v>
      </c>
      <c r="J3675" s="23" t="n">
        <f aca="false">IF(AND(E3675="Priority",ISNUMBER('Cost model'!N545)),'Cost model'!N545,'Cost model'!M545)</f>
        <v>55</v>
      </c>
      <c r="K3675" s="14" t="n">
        <f aca="false">J3675-H3675</f>
        <v>33.56</v>
      </c>
      <c r="L3675" s="14" t="n">
        <f aca="false">G3675-H3675</f>
        <v>-1.94</v>
      </c>
    </row>
    <row r="3676" customFormat="false" ht="15" hidden="false" customHeight="false" outlineLevel="0" collapsed="false">
      <c r="A3676" s="2" t="s">
        <v>221</v>
      </c>
      <c r="B3676" s="2" t="s">
        <v>158</v>
      </c>
      <c r="C3676" s="2" t="s">
        <v>47</v>
      </c>
      <c r="D3676" s="2" t="s">
        <v>12</v>
      </c>
      <c r="E3676" s="2" t="s">
        <v>83</v>
      </c>
      <c r="F3676" s="2" t="s">
        <v>976</v>
      </c>
      <c r="G3676" s="14" t="n">
        <v>24.5</v>
      </c>
      <c r="H3676" s="14" t="n">
        <v>54.62</v>
      </c>
      <c r="I3676" s="14" t="n">
        <v>24.5</v>
      </c>
      <c r="J3676" s="23" t="n">
        <f aca="false">IF(AND(E3676="Priority",ISNUMBER('Cost model'!N755)),'Cost model'!N755,'Cost model'!M755)</f>
        <v>65</v>
      </c>
      <c r="K3676" s="14" t="n">
        <f aca="false">J3676-H3676</f>
        <v>10.38</v>
      </c>
      <c r="L3676" s="14" t="n">
        <f aca="false">G3676-H3676</f>
        <v>-30.12</v>
      </c>
    </row>
    <row r="3677" customFormat="false" ht="15" hidden="false" customHeight="false" outlineLevel="0" collapsed="false">
      <c r="A3677" s="2" t="s">
        <v>174</v>
      </c>
      <c r="B3677" s="2" t="s">
        <v>174</v>
      </c>
      <c r="C3677" s="2" t="s">
        <v>48</v>
      </c>
      <c r="D3677" s="2" t="s">
        <v>10</v>
      </c>
      <c r="E3677" s="2" t="s">
        <v>74</v>
      </c>
      <c r="F3677" s="2" t="s">
        <v>977</v>
      </c>
      <c r="G3677" s="14" t="n">
        <v>12.5</v>
      </c>
      <c r="H3677" s="14" t="n">
        <v>10.44</v>
      </c>
      <c r="I3677" s="14" t="n">
        <v>12.5</v>
      </c>
      <c r="J3677" s="23" t="n">
        <f aca="false">IF(AND(E3677="Priority",ISNUMBER('Cost model'!N168)),'Cost model'!N168,'Cost model'!M168)</f>
        <v>13.5</v>
      </c>
      <c r="K3677" s="14" t="n">
        <f aca="false">J3677-H3677</f>
        <v>3.06</v>
      </c>
      <c r="L3677" s="14" t="n">
        <f aca="false">G3677-H3677</f>
        <v>2.06</v>
      </c>
    </row>
    <row r="3678" customFormat="false" ht="15" hidden="false" customHeight="false" outlineLevel="0" collapsed="false">
      <c r="A3678" s="2" t="s">
        <v>221</v>
      </c>
      <c r="B3678" s="2" t="s">
        <v>221</v>
      </c>
      <c r="C3678" s="2" t="s">
        <v>49</v>
      </c>
      <c r="D3678" s="2" t="s">
        <v>10</v>
      </c>
      <c r="E3678" s="2" t="s">
        <v>74</v>
      </c>
      <c r="F3678" s="2" t="s">
        <v>977</v>
      </c>
      <c r="G3678" s="14" t="n">
        <v>17.5</v>
      </c>
      <c r="H3678" s="14" t="n">
        <v>22.94</v>
      </c>
      <c r="I3678" s="14" t="n">
        <v>17.5</v>
      </c>
      <c r="J3678" s="23" t="n">
        <f aca="false">IF(AND(E3678="Priority",ISNUMBER('Cost model'!N739)),'Cost model'!N739,'Cost model'!M739)</f>
        <v>17.5</v>
      </c>
      <c r="K3678" s="14" t="n">
        <f aca="false">J3678-H3678</f>
        <v>-5.44</v>
      </c>
      <c r="L3678" s="14" t="n">
        <f aca="false">G3678-H3678</f>
        <v>-5.44</v>
      </c>
    </row>
    <row r="3679" customFormat="false" ht="15" hidden="false" customHeight="false" outlineLevel="0" collapsed="false">
      <c r="A3679" s="2" t="s">
        <v>174</v>
      </c>
      <c r="B3679" s="2" t="s">
        <v>174</v>
      </c>
      <c r="C3679" s="2" t="s">
        <v>49</v>
      </c>
      <c r="D3679" s="2" t="s">
        <v>10</v>
      </c>
      <c r="E3679" s="2" t="s">
        <v>83</v>
      </c>
      <c r="F3679" s="2" t="s">
        <v>977</v>
      </c>
      <c r="G3679" s="14" t="n">
        <v>24.5</v>
      </c>
      <c r="H3679" s="14" t="n">
        <v>18.54</v>
      </c>
      <c r="I3679" s="14" t="n">
        <v>24.5</v>
      </c>
      <c r="J3679" s="23" t="n">
        <f aca="false">IF(AND(E3679="Priority",ISNUMBER('Cost model'!N169)),'Cost model'!N169,'Cost model'!M169)</f>
        <v>25.5</v>
      </c>
      <c r="K3679" s="14" t="n">
        <f aca="false">J3679-H3679</f>
        <v>6.96</v>
      </c>
      <c r="L3679" s="14" t="n">
        <f aca="false">G3679-H3679</f>
        <v>5.96</v>
      </c>
    </row>
    <row r="3680" customFormat="false" ht="15" hidden="false" customHeight="false" outlineLevel="0" collapsed="false">
      <c r="A3680" s="2" t="s">
        <v>124</v>
      </c>
      <c r="B3680" s="2" t="s">
        <v>124</v>
      </c>
      <c r="C3680" s="2" t="s">
        <v>47</v>
      </c>
      <c r="D3680" s="2" t="s">
        <v>10</v>
      </c>
      <c r="E3680" s="2" t="s">
        <v>74</v>
      </c>
      <c r="F3680" s="2" t="s">
        <v>977</v>
      </c>
      <c r="G3680" s="14" t="n">
        <v>9.5</v>
      </c>
      <c r="H3680" s="14" t="n">
        <v>7.24</v>
      </c>
      <c r="I3680" s="14" t="n">
        <v>9.5</v>
      </c>
      <c r="J3680" s="23" t="n">
        <f aca="false">IF(AND(E3680="Priority",ISNUMBER('Cost model'!N317)),'Cost model'!N317,'Cost model'!M317)</f>
        <v>10.5</v>
      </c>
      <c r="K3680" s="14" t="n">
        <f aca="false">J3680-H3680</f>
        <v>3.26</v>
      </c>
      <c r="L3680" s="14" t="n">
        <f aca="false">G3680-H3680</f>
        <v>2.26</v>
      </c>
    </row>
    <row r="3681" customFormat="false" ht="15" hidden="false" customHeight="false" outlineLevel="0" collapsed="false">
      <c r="A3681" s="2" t="s">
        <v>174</v>
      </c>
      <c r="B3681" s="2" t="s">
        <v>174</v>
      </c>
      <c r="C3681" s="2" t="s">
        <v>47</v>
      </c>
      <c r="D3681" s="2" t="s">
        <v>10</v>
      </c>
      <c r="E3681" s="2" t="s">
        <v>74</v>
      </c>
      <c r="F3681" s="2" t="s">
        <v>977</v>
      </c>
      <c r="G3681" s="14" t="n">
        <v>9.5</v>
      </c>
      <c r="H3681" s="14" t="n">
        <v>24.84</v>
      </c>
      <c r="I3681" s="14" t="n">
        <v>9.5</v>
      </c>
      <c r="J3681" s="23" t="n">
        <f aca="false">IF(AND(E3681="Priority",ISNUMBER('Cost model'!N167)),'Cost model'!N167,'Cost model'!M167)</f>
        <v>8.5</v>
      </c>
      <c r="K3681" s="14" t="n">
        <f aca="false">J3681-H3681</f>
        <v>-16.34</v>
      </c>
      <c r="L3681" s="14" t="n">
        <f aca="false">G3681-H3681</f>
        <v>-15.34</v>
      </c>
    </row>
    <row r="3682" customFormat="false" ht="15" hidden="false" customHeight="false" outlineLevel="0" collapsed="false">
      <c r="A3682" s="2" t="s">
        <v>124</v>
      </c>
      <c r="B3682" s="2" t="s">
        <v>142</v>
      </c>
      <c r="C3682" s="2" t="s">
        <v>47</v>
      </c>
      <c r="D3682" s="2" t="s">
        <v>10</v>
      </c>
      <c r="E3682" s="2" t="s">
        <v>83</v>
      </c>
      <c r="F3682" s="2" t="s">
        <v>976</v>
      </c>
      <c r="G3682" s="14" t="n">
        <v>19.5</v>
      </c>
      <c r="H3682" s="14" t="n">
        <v>15.95</v>
      </c>
      <c r="I3682" s="14" t="n">
        <v>19.5</v>
      </c>
      <c r="J3682" s="23" t="n">
        <f aca="false">IF(AND(E3682="Priority",ISNUMBER('Cost model'!N332)),'Cost model'!N332,'Cost model'!M332)</f>
        <v>22.5</v>
      </c>
      <c r="K3682" s="14" t="n">
        <f aca="false">J3682-H3682</f>
        <v>6.55</v>
      </c>
      <c r="L3682" s="14" t="n">
        <f aca="false">G3682-H3682</f>
        <v>3.55</v>
      </c>
    </row>
    <row r="3683" customFormat="false" ht="15" hidden="false" customHeight="false" outlineLevel="0" collapsed="false">
      <c r="A3683" s="2" t="s">
        <v>158</v>
      </c>
      <c r="B3683" s="2" t="s">
        <v>124</v>
      </c>
      <c r="C3683" s="2" t="s">
        <v>47</v>
      </c>
      <c r="D3683" s="2" t="s">
        <v>12</v>
      </c>
      <c r="E3683" s="2" t="s">
        <v>74</v>
      </c>
      <c r="F3683" s="2" t="s">
        <v>976</v>
      </c>
      <c r="G3683" s="14" t="n">
        <v>19.5</v>
      </c>
      <c r="H3683" s="14" t="n">
        <v>42.57</v>
      </c>
      <c r="I3683" s="14" t="n">
        <v>19.5</v>
      </c>
      <c r="J3683" s="23" t="n">
        <f aca="false">IF(AND(E3683="Priority",ISNUMBER('Cost model'!N455)),'Cost model'!N455,'Cost model'!M455)</f>
        <v>45</v>
      </c>
      <c r="K3683" s="14" t="n">
        <f aca="false">J3683-H3683</f>
        <v>2.43</v>
      </c>
      <c r="L3683" s="14" t="n">
        <f aca="false">G3683-H3683</f>
        <v>-23.07</v>
      </c>
    </row>
    <row r="3684" customFormat="false" ht="15" hidden="false" customHeight="false" outlineLevel="0" collapsed="false">
      <c r="A3684" s="2" t="s">
        <v>174</v>
      </c>
      <c r="B3684" s="2" t="s">
        <v>174</v>
      </c>
      <c r="C3684" s="2" t="s">
        <v>49</v>
      </c>
      <c r="D3684" s="2" t="s">
        <v>15</v>
      </c>
      <c r="E3684" s="2" t="s">
        <v>74</v>
      </c>
      <c r="F3684" s="2" t="s">
        <v>977</v>
      </c>
      <c r="G3684" s="14" t="n">
        <v>85</v>
      </c>
      <c r="H3684" s="14" t="n">
        <v>209.52</v>
      </c>
      <c r="I3684" s="14" t="n">
        <v>250</v>
      </c>
      <c r="J3684" s="23" t="n">
        <f aca="false">IF(AND(E3684="Priority",ISNUMBER('Cost model'!N181)),'Cost model'!N181,'Cost model'!M181)</f>
        <v>230</v>
      </c>
      <c r="K3684" s="14" t="n">
        <f aca="false">J3684-H3684</f>
        <v>20.48</v>
      </c>
      <c r="L3684" s="14" t="n">
        <f aca="false">G3684-H3684</f>
        <v>-124.52</v>
      </c>
    </row>
    <row r="3685" customFormat="false" ht="15" hidden="false" customHeight="false" outlineLevel="0" collapsed="false">
      <c r="A3685" s="2" t="s">
        <v>124</v>
      </c>
      <c r="B3685" s="2" t="s">
        <v>124</v>
      </c>
      <c r="C3685" s="2" t="s">
        <v>47</v>
      </c>
      <c r="D3685" s="2" t="s">
        <v>12</v>
      </c>
      <c r="E3685" s="2" t="s">
        <v>74</v>
      </c>
      <c r="F3685" s="2" t="s">
        <v>977</v>
      </c>
      <c r="G3685" s="14" t="n">
        <v>9.5</v>
      </c>
      <c r="H3685" s="14" t="n">
        <v>28.13</v>
      </c>
      <c r="I3685" s="14" t="n">
        <v>9.5</v>
      </c>
      <c r="J3685" s="23" t="n">
        <f aca="false">IF(AND(E3685="Priority",ISNUMBER('Cost model'!N320)),'Cost model'!N320,'Cost model'!M320)</f>
        <v>24.5</v>
      </c>
      <c r="K3685" s="14" t="n">
        <f aca="false">J3685-H3685</f>
        <v>-3.63</v>
      </c>
      <c r="L3685" s="14" t="n">
        <f aca="false">G3685-H3685</f>
        <v>-18.63</v>
      </c>
    </row>
    <row r="3686" customFormat="false" ht="15" hidden="false" customHeight="false" outlineLevel="0" collapsed="false">
      <c r="A3686" s="2" t="s">
        <v>174</v>
      </c>
      <c r="B3686" s="2" t="s">
        <v>174</v>
      </c>
      <c r="C3686" s="2" t="s">
        <v>49</v>
      </c>
      <c r="D3686" s="2" t="s">
        <v>10</v>
      </c>
      <c r="E3686" s="2" t="s">
        <v>74</v>
      </c>
      <c r="F3686" s="2" t="s">
        <v>977</v>
      </c>
      <c r="G3686" s="14" t="n">
        <v>19.5</v>
      </c>
      <c r="H3686" s="14" t="n">
        <v>24.6</v>
      </c>
      <c r="I3686" s="14" t="n">
        <v>17.5</v>
      </c>
      <c r="J3686" s="23" t="n">
        <f aca="false">IF(AND(E3686="Priority",ISNUMBER('Cost model'!N169)),'Cost model'!N169,'Cost model'!M169)</f>
        <v>18.5</v>
      </c>
      <c r="K3686" s="14" t="n">
        <f aca="false">J3686-H3686</f>
        <v>-6.1</v>
      </c>
      <c r="L3686" s="14" t="n">
        <f aca="false">G3686-H3686</f>
        <v>-5.1</v>
      </c>
    </row>
    <row r="3687" customFormat="false" ht="15" hidden="false" customHeight="false" outlineLevel="0" collapsed="false">
      <c r="A3687" s="2" t="s">
        <v>174</v>
      </c>
      <c r="B3687" s="2" t="s">
        <v>174</v>
      </c>
      <c r="C3687" s="2" t="s">
        <v>47</v>
      </c>
      <c r="D3687" s="2" t="s">
        <v>10</v>
      </c>
      <c r="E3687" s="2" t="s">
        <v>74</v>
      </c>
      <c r="F3687" s="2" t="s">
        <v>977</v>
      </c>
      <c r="G3687" s="14" t="n">
        <v>19.5</v>
      </c>
      <c r="H3687" s="14" t="n">
        <v>27.05</v>
      </c>
      <c r="I3687" s="14" t="n">
        <v>9.5</v>
      </c>
      <c r="J3687" s="23" t="n">
        <f aca="false">IF(AND(E3687="Priority",ISNUMBER('Cost model'!N167)),'Cost model'!N167,'Cost model'!M167)</f>
        <v>8.5</v>
      </c>
      <c r="K3687" s="14" t="n">
        <f aca="false">J3687-H3687</f>
        <v>-18.55</v>
      </c>
      <c r="L3687" s="14" t="n">
        <f aca="false">G3687-H3687</f>
        <v>-7.55</v>
      </c>
    </row>
    <row r="3688" customFormat="false" ht="15" hidden="false" customHeight="false" outlineLevel="0" collapsed="false">
      <c r="A3688" s="2" t="s">
        <v>124</v>
      </c>
      <c r="B3688" s="2" t="s">
        <v>124</v>
      </c>
      <c r="C3688" s="2" t="s">
        <v>48</v>
      </c>
      <c r="D3688" s="2" t="s">
        <v>12</v>
      </c>
      <c r="E3688" s="2" t="s">
        <v>74</v>
      </c>
      <c r="F3688" s="2" t="s">
        <v>977</v>
      </c>
      <c r="G3688" s="14" t="n">
        <v>12.5</v>
      </c>
      <c r="H3688" s="14" t="n">
        <v>29.5</v>
      </c>
      <c r="I3688" s="14" t="n">
        <v>12.5</v>
      </c>
      <c r="J3688" s="23" t="n">
        <f aca="false">IF(AND(E3688="Priority",ISNUMBER('Cost model'!N321)),'Cost model'!N321,'Cost model'!M321)</f>
        <v>40</v>
      </c>
      <c r="K3688" s="14" t="n">
        <f aca="false">J3688-H3688</f>
        <v>10.5</v>
      </c>
      <c r="L3688" s="14" t="n">
        <f aca="false">G3688-H3688</f>
        <v>-17</v>
      </c>
    </row>
    <row r="3689" customFormat="false" ht="15" hidden="false" customHeight="false" outlineLevel="0" collapsed="false">
      <c r="A3689" s="2" t="s">
        <v>174</v>
      </c>
      <c r="B3689" s="2" t="s">
        <v>174</v>
      </c>
      <c r="C3689" s="2" t="s">
        <v>48</v>
      </c>
      <c r="D3689" s="2" t="s">
        <v>12</v>
      </c>
      <c r="E3689" s="2" t="s">
        <v>74</v>
      </c>
      <c r="F3689" s="2" t="s">
        <v>977</v>
      </c>
      <c r="G3689" s="14" t="n">
        <v>12.5</v>
      </c>
      <c r="H3689" s="14" t="n">
        <v>10.29</v>
      </c>
      <c r="I3689" s="14" t="n">
        <v>12.5</v>
      </c>
      <c r="J3689" s="23" t="n">
        <f aca="false">IF(AND(E3689="Priority",ISNUMBER('Cost model'!N171)),'Cost model'!N171,'Cost model'!M171)</f>
        <v>40</v>
      </c>
      <c r="K3689" s="14" t="n">
        <f aca="false">J3689-H3689</f>
        <v>29.71</v>
      </c>
      <c r="L3689" s="14" t="n">
        <f aca="false">G3689-H3689</f>
        <v>2.21</v>
      </c>
    </row>
    <row r="3690" customFormat="false" ht="15" hidden="false" customHeight="false" outlineLevel="0" collapsed="false">
      <c r="A3690" s="2" t="s">
        <v>174</v>
      </c>
      <c r="B3690" s="2" t="s">
        <v>174</v>
      </c>
      <c r="C3690" s="2" t="s">
        <v>47</v>
      </c>
      <c r="D3690" s="2" t="s">
        <v>10</v>
      </c>
      <c r="E3690" s="2" t="s">
        <v>74</v>
      </c>
      <c r="F3690" s="2" t="s">
        <v>977</v>
      </c>
      <c r="G3690" s="14" t="n">
        <v>9.5</v>
      </c>
      <c r="H3690" s="14" t="n">
        <v>6.48</v>
      </c>
      <c r="I3690" s="14" t="n">
        <v>9.5</v>
      </c>
      <c r="J3690" s="23" t="n">
        <f aca="false">IF(AND(E3690="Priority",ISNUMBER('Cost model'!N167)),'Cost model'!N167,'Cost model'!M167)</f>
        <v>8.5</v>
      </c>
      <c r="K3690" s="14" t="n">
        <f aca="false">J3690-H3690</f>
        <v>2.02</v>
      </c>
      <c r="L3690" s="14" t="n">
        <f aca="false">G3690-H3690</f>
        <v>3.02</v>
      </c>
    </row>
    <row r="3691" customFormat="false" ht="15" hidden="false" customHeight="false" outlineLevel="0" collapsed="false">
      <c r="A3691" s="2" t="s">
        <v>205</v>
      </c>
      <c r="B3691" s="2" t="s">
        <v>142</v>
      </c>
      <c r="C3691" s="2" t="s">
        <v>48</v>
      </c>
      <c r="D3691" s="2" t="s">
        <v>10</v>
      </c>
      <c r="E3691" s="2" t="s">
        <v>83</v>
      </c>
      <c r="F3691" s="2" t="s">
        <v>976</v>
      </c>
      <c r="G3691" s="14" t="n">
        <v>19.5</v>
      </c>
      <c r="H3691" s="14" t="n">
        <v>36.4</v>
      </c>
      <c r="I3691" s="14" t="n">
        <v>19.5</v>
      </c>
      <c r="J3691" s="23" t="n">
        <f aca="false">IF(AND(E3691="Priority",ISNUMBER('Cost model'!N543)),'Cost model'!N543,'Cost model'!M543)</f>
        <v>25.5</v>
      </c>
      <c r="K3691" s="14" t="n">
        <f aca="false">J3691-H3691</f>
        <v>-10.9</v>
      </c>
      <c r="L3691" s="14" t="n">
        <f aca="false">G3691-H3691</f>
        <v>-16.9</v>
      </c>
    </row>
    <row r="3692" customFormat="false" ht="15" hidden="false" customHeight="false" outlineLevel="0" collapsed="false">
      <c r="A3692" s="2" t="s">
        <v>158</v>
      </c>
      <c r="B3692" s="2" t="s">
        <v>158</v>
      </c>
      <c r="C3692" s="2" t="s">
        <v>47</v>
      </c>
      <c r="D3692" s="2" t="s">
        <v>12</v>
      </c>
      <c r="E3692" s="2" t="s">
        <v>74</v>
      </c>
      <c r="F3692" s="2" t="s">
        <v>977</v>
      </c>
      <c r="G3692" s="14" t="n">
        <v>9.5</v>
      </c>
      <c r="H3692" s="14" t="n">
        <v>10.75</v>
      </c>
      <c r="I3692" s="14" t="n">
        <v>9.5</v>
      </c>
      <c r="J3692" s="23" t="n">
        <f aca="false">IF(AND(E3692="Priority",ISNUMBER('Cost model'!N425)),'Cost model'!N425,'Cost model'!M425)</f>
        <v>14.5</v>
      </c>
      <c r="K3692" s="14" t="n">
        <f aca="false">J3692-H3692</f>
        <v>3.75</v>
      </c>
      <c r="L3692" s="14" t="n">
        <f aca="false">G3692-H3692</f>
        <v>-1.25</v>
      </c>
    </row>
    <row r="3693" customFormat="false" ht="15" hidden="false" customHeight="false" outlineLevel="0" collapsed="false">
      <c r="A3693" s="2" t="s">
        <v>124</v>
      </c>
      <c r="B3693" s="2" t="s">
        <v>124</v>
      </c>
      <c r="C3693" s="2" t="s">
        <v>47</v>
      </c>
      <c r="D3693" s="2" t="s">
        <v>10</v>
      </c>
      <c r="E3693" s="2" t="s">
        <v>74</v>
      </c>
      <c r="F3693" s="2" t="s">
        <v>977</v>
      </c>
      <c r="G3693" s="14" t="n">
        <v>9.5</v>
      </c>
      <c r="H3693" s="14" t="n">
        <v>28.01</v>
      </c>
      <c r="I3693" s="14" t="n">
        <v>9.5</v>
      </c>
      <c r="J3693" s="23" t="n">
        <f aca="false">IF(AND(E3693="Priority",ISNUMBER('Cost model'!N317)),'Cost model'!N317,'Cost model'!M317)</f>
        <v>10.5</v>
      </c>
      <c r="K3693" s="14" t="n">
        <f aca="false">J3693-H3693</f>
        <v>-17.51</v>
      </c>
      <c r="L3693" s="14" t="n">
        <f aca="false">G3693-H3693</f>
        <v>-18.51</v>
      </c>
    </row>
    <row r="3694" customFormat="false" ht="15" hidden="false" customHeight="false" outlineLevel="0" collapsed="false">
      <c r="A3694" s="2" t="s">
        <v>142</v>
      </c>
      <c r="B3694" s="2" t="s">
        <v>142</v>
      </c>
      <c r="C3694" s="2" t="s">
        <v>47</v>
      </c>
      <c r="D3694" s="2" t="s">
        <v>13</v>
      </c>
      <c r="E3694" s="2" t="s">
        <v>74</v>
      </c>
      <c r="F3694" s="2" t="s">
        <v>977</v>
      </c>
      <c r="G3694" s="14" t="n">
        <v>19</v>
      </c>
      <c r="H3694" s="14" t="n">
        <v>44.76</v>
      </c>
      <c r="I3694" s="14" t="n">
        <v>19</v>
      </c>
      <c r="J3694" s="23" t="n">
        <f aca="false">IF(AND(E3694="Priority",ISNUMBER('Cost model'!N638)),'Cost model'!N638,'Cost model'!M638)</f>
        <v>50</v>
      </c>
      <c r="K3694" s="14" t="n">
        <f aca="false">J3694-H3694</f>
        <v>5.24</v>
      </c>
      <c r="L3694" s="14" t="n">
        <f aca="false">G3694-H3694</f>
        <v>-25.76</v>
      </c>
    </row>
    <row r="3695" customFormat="false" ht="15" hidden="false" customHeight="false" outlineLevel="0" collapsed="false">
      <c r="A3695" s="2" t="s">
        <v>221</v>
      </c>
      <c r="B3695" s="2" t="s">
        <v>221</v>
      </c>
      <c r="C3695" s="2" t="s">
        <v>47</v>
      </c>
      <c r="D3695" s="2" t="s">
        <v>10</v>
      </c>
      <c r="E3695" s="2" t="s">
        <v>74</v>
      </c>
      <c r="F3695" s="2" t="s">
        <v>977</v>
      </c>
      <c r="G3695" s="14" t="n">
        <v>9.5</v>
      </c>
      <c r="H3695" s="14" t="n">
        <v>6.94</v>
      </c>
      <c r="I3695" s="14" t="n">
        <v>9.5</v>
      </c>
      <c r="J3695" s="23" t="n">
        <f aca="false">IF(AND(E3695="Priority",ISNUMBER('Cost model'!N737)),'Cost model'!N737,'Cost model'!M737)</f>
        <v>8.5</v>
      </c>
      <c r="K3695" s="14" t="n">
        <f aca="false">J3695-H3695</f>
        <v>1.56</v>
      </c>
      <c r="L3695" s="14" t="n">
        <f aca="false">G3695-H3695</f>
        <v>2.56</v>
      </c>
    </row>
    <row r="3696" customFormat="false" ht="15" hidden="false" customHeight="false" outlineLevel="0" collapsed="false">
      <c r="A3696" s="2" t="s">
        <v>158</v>
      </c>
      <c r="B3696" s="2" t="s">
        <v>124</v>
      </c>
      <c r="C3696" s="2" t="s">
        <v>49</v>
      </c>
      <c r="D3696" s="2" t="s">
        <v>10</v>
      </c>
      <c r="E3696" s="2" t="s">
        <v>74</v>
      </c>
      <c r="F3696" s="2" t="s">
        <v>976</v>
      </c>
      <c r="G3696" s="14" t="n">
        <v>17.5</v>
      </c>
      <c r="H3696" s="14" t="n">
        <v>20.22</v>
      </c>
      <c r="I3696" s="14" t="n">
        <v>17.5</v>
      </c>
      <c r="J3696" s="23" t="n">
        <f aca="false">IF(AND(E3696="Priority",ISNUMBER('Cost model'!N454)),'Cost model'!N454,'Cost model'!M454)</f>
        <v>19.5</v>
      </c>
      <c r="K3696" s="14" t="n">
        <f aca="false">J3696-H3696</f>
        <v>-0.719999999999999</v>
      </c>
      <c r="L3696" s="14" t="n">
        <f aca="false">G3696-H3696</f>
        <v>-2.72</v>
      </c>
    </row>
    <row r="3697" customFormat="false" ht="15" hidden="false" customHeight="false" outlineLevel="0" collapsed="false">
      <c r="A3697" s="2" t="s">
        <v>124</v>
      </c>
      <c r="B3697" s="2" t="s">
        <v>221</v>
      </c>
      <c r="C3697" s="2" t="s">
        <v>48</v>
      </c>
      <c r="D3697" s="2" t="s">
        <v>10</v>
      </c>
      <c r="E3697" s="2" t="s">
        <v>74</v>
      </c>
      <c r="F3697" s="2" t="s">
        <v>976</v>
      </c>
      <c r="G3697" s="14" t="n">
        <v>14.5</v>
      </c>
      <c r="H3697" s="14" t="n">
        <v>20.22</v>
      </c>
      <c r="I3697" s="14" t="n">
        <v>19.5</v>
      </c>
      <c r="J3697" s="23" t="n">
        <f aca="false">IF(AND(E3697="Priority",ISNUMBER('Cost model'!N408)),'Cost model'!N408,'Cost model'!M408)</f>
        <v>21.5</v>
      </c>
      <c r="K3697" s="14" t="n">
        <f aca="false">J3697-H3697</f>
        <v>1.28</v>
      </c>
      <c r="L3697" s="14" t="n">
        <f aca="false">G3697-H3697</f>
        <v>-5.72</v>
      </c>
    </row>
    <row r="3698" customFormat="false" ht="15" hidden="false" customHeight="false" outlineLevel="0" collapsed="false">
      <c r="A3698" s="2" t="s">
        <v>124</v>
      </c>
      <c r="B3698" s="2" t="s">
        <v>124</v>
      </c>
      <c r="C3698" s="2" t="s">
        <v>48</v>
      </c>
      <c r="D3698" s="2" t="s">
        <v>12</v>
      </c>
      <c r="E3698" s="2" t="s">
        <v>74</v>
      </c>
      <c r="F3698" s="2" t="s">
        <v>977</v>
      </c>
      <c r="G3698" s="14" t="n">
        <v>19</v>
      </c>
      <c r="H3698" s="14" t="n">
        <v>28.93</v>
      </c>
      <c r="I3698" s="14" t="n">
        <v>12.5</v>
      </c>
      <c r="J3698" s="23" t="n">
        <f aca="false">IF(AND(E3698="Priority",ISNUMBER('Cost model'!N321)),'Cost model'!N321,'Cost model'!M321)</f>
        <v>40</v>
      </c>
      <c r="K3698" s="14" t="n">
        <f aca="false">J3698-H3698</f>
        <v>11.07</v>
      </c>
      <c r="L3698" s="14" t="n">
        <f aca="false">G3698-H3698</f>
        <v>-9.93</v>
      </c>
    </row>
    <row r="3699" customFormat="false" ht="15" hidden="false" customHeight="false" outlineLevel="0" collapsed="false">
      <c r="A3699" s="2" t="s">
        <v>158</v>
      </c>
      <c r="B3699" s="2" t="s">
        <v>158</v>
      </c>
      <c r="C3699" s="2" t="s">
        <v>49</v>
      </c>
      <c r="D3699" s="2" t="s">
        <v>10</v>
      </c>
      <c r="E3699" s="2" t="s">
        <v>74</v>
      </c>
      <c r="F3699" s="2" t="s">
        <v>977</v>
      </c>
      <c r="G3699" s="14" t="n">
        <v>17.5</v>
      </c>
      <c r="H3699" s="14" t="n">
        <v>22.59</v>
      </c>
      <c r="I3699" s="14" t="n">
        <v>17.5</v>
      </c>
      <c r="J3699" s="23" t="n">
        <f aca="false">IF(AND(E3699="Priority",ISNUMBER('Cost model'!N424)),'Cost model'!N424,'Cost model'!M424)</f>
        <v>16.5</v>
      </c>
      <c r="K3699" s="14" t="n">
        <f aca="false">J3699-H3699</f>
        <v>-6.09</v>
      </c>
      <c r="L3699" s="14" t="n">
        <f aca="false">G3699-H3699</f>
        <v>-5.09</v>
      </c>
    </row>
    <row r="3700" customFormat="false" ht="15" hidden="false" customHeight="false" outlineLevel="0" collapsed="false">
      <c r="A3700" s="2" t="s">
        <v>174</v>
      </c>
      <c r="B3700" s="2" t="s">
        <v>174</v>
      </c>
      <c r="C3700" s="2" t="s">
        <v>48</v>
      </c>
      <c r="D3700" s="2" t="s">
        <v>10</v>
      </c>
      <c r="E3700" s="2" t="s">
        <v>74</v>
      </c>
      <c r="F3700" s="2" t="s">
        <v>977</v>
      </c>
      <c r="G3700" s="14" t="n">
        <v>12.5</v>
      </c>
      <c r="H3700" s="14" t="n">
        <v>21.11</v>
      </c>
      <c r="I3700" s="14" t="n">
        <v>12.5</v>
      </c>
      <c r="J3700" s="23" t="n">
        <f aca="false">IF(AND(E3700="Priority",ISNUMBER('Cost model'!N168)),'Cost model'!N168,'Cost model'!M168)</f>
        <v>13.5</v>
      </c>
      <c r="K3700" s="14" t="n">
        <f aca="false">J3700-H3700</f>
        <v>-7.61</v>
      </c>
      <c r="L3700" s="14" t="n">
        <f aca="false">G3700-H3700</f>
        <v>-8.61</v>
      </c>
    </row>
    <row r="3701" customFormat="false" ht="15" hidden="false" customHeight="false" outlineLevel="0" collapsed="false">
      <c r="A3701" s="2" t="s">
        <v>124</v>
      </c>
      <c r="B3701" s="2" t="s">
        <v>124</v>
      </c>
      <c r="C3701" s="2" t="s">
        <v>49</v>
      </c>
      <c r="D3701" s="2" t="s">
        <v>12</v>
      </c>
      <c r="E3701" s="2" t="s">
        <v>74</v>
      </c>
      <c r="F3701" s="2" t="s">
        <v>977</v>
      </c>
      <c r="G3701" s="14" t="n">
        <v>19.5</v>
      </c>
      <c r="H3701" s="14" t="n">
        <v>57.28</v>
      </c>
      <c r="I3701" s="14" t="n">
        <v>19.5</v>
      </c>
      <c r="J3701" s="23" t="n">
        <f aca="false">IF(AND(E3701="Priority",ISNUMBER('Cost model'!N322)),'Cost model'!N322,'Cost model'!M322)</f>
        <v>50</v>
      </c>
      <c r="K3701" s="14" t="n">
        <f aca="false">J3701-H3701</f>
        <v>-7.28</v>
      </c>
      <c r="L3701" s="14" t="n">
        <f aca="false">G3701-H3701</f>
        <v>-37.78</v>
      </c>
    </row>
    <row r="3702" customFormat="false" ht="15" hidden="false" customHeight="false" outlineLevel="0" collapsed="false">
      <c r="A3702" s="2" t="s">
        <v>174</v>
      </c>
      <c r="B3702" s="2" t="s">
        <v>174</v>
      </c>
      <c r="C3702" s="2" t="s">
        <v>47</v>
      </c>
      <c r="D3702" s="2" t="s">
        <v>12</v>
      </c>
      <c r="E3702" s="2" t="s">
        <v>74</v>
      </c>
      <c r="F3702" s="2" t="s">
        <v>977</v>
      </c>
      <c r="G3702" s="14" t="n">
        <v>14.5</v>
      </c>
      <c r="H3702" s="14" t="n">
        <v>8.01</v>
      </c>
      <c r="I3702" s="14" t="n">
        <v>9.5</v>
      </c>
      <c r="J3702" s="23" t="n">
        <f aca="false">IF(AND(E3702="Priority",ISNUMBER('Cost model'!N170)),'Cost model'!N170,'Cost model'!M170)</f>
        <v>25.5</v>
      </c>
      <c r="K3702" s="14" t="n">
        <f aca="false">J3702-H3702</f>
        <v>17.49</v>
      </c>
      <c r="L3702" s="14" t="n">
        <f aca="false">G3702-H3702</f>
        <v>6.49</v>
      </c>
    </row>
    <row r="3703" customFormat="false" ht="15" hidden="false" customHeight="false" outlineLevel="0" collapsed="false">
      <c r="A3703" s="2" t="s">
        <v>205</v>
      </c>
      <c r="B3703" s="2" t="s">
        <v>142</v>
      </c>
      <c r="C3703" s="2" t="s">
        <v>48</v>
      </c>
      <c r="D3703" s="2" t="s">
        <v>12</v>
      </c>
      <c r="E3703" s="2" t="s">
        <v>83</v>
      </c>
      <c r="F3703" s="2" t="s">
        <v>976</v>
      </c>
      <c r="G3703" s="14" t="n">
        <v>24.5</v>
      </c>
      <c r="H3703" s="14" t="n">
        <v>69.58</v>
      </c>
      <c r="I3703" s="14" t="n">
        <v>24.5</v>
      </c>
      <c r="J3703" s="23" t="n">
        <f aca="false">IF(AND(E3703="Priority",ISNUMBER('Cost model'!N546)),'Cost model'!N546,'Cost model'!M546)</f>
        <v>80</v>
      </c>
      <c r="K3703" s="14" t="n">
        <f aca="false">J3703-H3703</f>
        <v>10.42</v>
      </c>
      <c r="L3703" s="14" t="n">
        <f aca="false">G3703-H3703</f>
        <v>-45.08</v>
      </c>
    </row>
    <row r="3704" customFormat="false" ht="15" hidden="false" customHeight="false" outlineLevel="0" collapsed="false">
      <c r="A3704" s="2" t="s">
        <v>221</v>
      </c>
      <c r="B3704" s="2" t="s">
        <v>221</v>
      </c>
      <c r="C3704" s="2" t="s">
        <v>47</v>
      </c>
      <c r="D3704" s="2" t="s">
        <v>12</v>
      </c>
      <c r="E3704" s="2" t="s">
        <v>83</v>
      </c>
      <c r="F3704" s="2" t="s">
        <v>977</v>
      </c>
      <c r="G3704" s="14" t="n">
        <v>19.5</v>
      </c>
      <c r="H3704" s="14" t="n">
        <v>27.23</v>
      </c>
      <c r="I3704" s="14" t="n">
        <v>19.5</v>
      </c>
      <c r="J3704" s="23" t="n">
        <f aca="false">IF(AND(E3704="Priority",ISNUMBER('Cost model'!N740)),'Cost model'!N740,'Cost model'!M740)</f>
        <v>28.5</v>
      </c>
      <c r="K3704" s="14" t="n">
        <f aca="false">J3704-H3704</f>
        <v>1.27</v>
      </c>
      <c r="L3704" s="14" t="n">
        <f aca="false">G3704-H3704</f>
        <v>-7.73</v>
      </c>
    </row>
    <row r="3705" customFormat="false" ht="15" hidden="false" customHeight="false" outlineLevel="0" collapsed="false">
      <c r="A3705" s="2" t="s">
        <v>174</v>
      </c>
      <c r="B3705" s="2" t="s">
        <v>174</v>
      </c>
      <c r="C3705" s="2" t="s">
        <v>49</v>
      </c>
      <c r="D3705" s="2" t="s">
        <v>10</v>
      </c>
      <c r="E3705" s="2" t="s">
        <v>74</v>
      </c>
      <c r="F3705" s="2" t="s">
        <v>977</v>
      </c>
      <c r="G3705" s="14" t="n">
        <v>17.5</v>
      </c>
      <c r="H3705" s="14" t="n">
        <v>18.54</v>
      </c>
      <c r="I3705" s="14" t="n">
        <v>17.5</v>
      </c>
      <c r="J3705" s="23" t="n">
        <f aca="false">IF(AND(E3705="Priority",ISNUMBER('Cost model'!N169)),'Cost model'!N169,'Cost model'!M169)</f>
        <v>18.5</v>
      </c>
      <c r="K3705" s="14" t="n">
        <f aca="false">J3705-H3705</f>
        <v>-0.0399999999999992</v>
      </c>
      <c r="L3705" s="14" t="n">
        <f aca="false">G3705-H3705</f>
        <v>-1.04</v>
      </c>
    </row>
    <row r="3706" customFormat="false" ht="15" hidden="false" customHeight="false" outlineLevel="0" collapsed="false">
      <c r="A3706" s="2" t="s">
        <v>124</v>
      </c>
      <c r="B3706" s="2" t="s">
        <v>174</v>
      </c>
      <c r="C3706" s="2" t="s">
        <v>48</v>
      </c>
      <c r="D3706" s="2" t="s">
        <v>10</v>
      </c>
      <c r="E3706" s="2" t="s">
        <v>74</v>
      </c>
      <c r="F3706" s="2" t="s">
        <v>976</v>
      </c>
      <c r="G3706" s="14" t="n">
        <v>9.5</v>
      </c>
      <c r="H3706" s="14" t="n">
        <v>13.99</v>
      </c>
      <c r="I3706" s="14" t="n">
        <v>14.5</v>
      </c>
      <c r="J3706" s="23" t="n">
        <f aca="false">IF(AND(E3706="Priority",ISNUMBER('Cost model'!N363)),'Cost model'!N363,'Cost model'!M363)</f>
        <v>15.5</v>
      </c>
      <c r="K3706" s="14" t="n">
        <f aca="false">J3706-H3706</f>
        <v>1.51</v>
      </c>
      <c r="L3706" s="14" t="n">
        <f aca="false">G3706-H3706</f>
        <v>-4.49</v>
      </c>
    </row>
    <row r="3707" customFormat="false" ht="15" hidden="false" customHeight="false" outlineLevel="0" collapsed="false">
      <c r="A3707" s="2" t="s">
        <v>221</v>
      </c>
      <c r="B3707" s="2" t="s">
        <v>221</v>
      </c>
      <c r="C3707" s="2" t="s">
        <v>47</v>
      </c>
      <c r="D3707" s="2" t="s">
        <v>12</v>
      </c>
      <c r="E3707" s="2" t="s">
        <v>83</v>
      </c>
      <c r="F3707" s="2" t="s">
        <v>977</v>
      </c>
      <c r="G3707" s="14" t="n">
        <v>19.5</v>
      </c>
      <c r="H3707" s="14" t="n">
        <v>29.13</v>
      </c>
      <c r="I3707" s="14" t="n">
        <v>19.5</v>
      </c>
      <c r="J3707" s="23" t="n">
        <f aca="false">IF(AND(E3707="Priority",ISNUMBER('Cost model'!N740)),'Cost model'!N740,'Cost model'!M740)</f>
        <v>28.5</v>
      </c>
      <c r="K3707" s="14" t="n">
        <f aca="false">J3707-H3707</f>
        <v>-0.629999999999999</v>
      </c>
      <c r="L3707" s="14" t="n">
        <f aca="false">G3707-H3707</f>
        <v>-9.63</v>
      </c>
    </row>
    <row r="3708" customFormat="false" ht="15" hidden="false" customHeight="false" outlineLevel="0" collapsed="false">
      <c r="A3708" s="2" t="s">
        <v>205</v>
      </c>
      <c r="B3708" s="2" t="s">
        <v>142</v>
      </c>
      <c r="C3708" s="2" t="s">
        <v>48</v>
      </c>
      <c r="D3708" s="2" t="s">
        <v>12</v>
      </c>
      <c r="E3708" s="2" t="s">
        <v>74</v>
      </c>
      <c r="F3708" s="2" t="s">
        <v>976</v>
      </c>
      <c r="G3708" s="14" t="n">
        <v>14.5</v>
      </c>
      <c r="H3708" s="14" t="n">
        <v>16.1</v>
      </c>
      <c r="I3708" s="14" t="n">
        <v>19.5</v>
      </c>
      <c r="J3708" s="23" t="n">
        <f aca="false">IF(AND(E3708="Priority",ISNUMBER('Cost model'!N546)),'Cost model'!N546,'Cost model'!M546)</f>
        <v>60</v>
      </c>
      <c r="K3708" s="14" t="n">
        <f aca="false">J3708-H3708</f>
        <v>43.9</v>
      </c>
      <c r="L3708" s="14" t="n">
        <f aca="false">G3708-H3708</f>
        <v>-1.6</v>
      </c>
    </row>
    <row r="3709" customFormat="false" ht="15" hidden="false" customHeight="false" outlineLevel="0" collapsed="false">
      <c r="A3709" s="2" t="s">
        <v>158</v>
      </c>
      <c r="B3709" s="2" t="s">
        <v>158</v>
      </c>
      <c r="C3709" s="2" t="s">
        <v>49</v>
      </c>
      <c r="D3709" s="2" t="s">
        <v>12</v>
      </c>
      <c r="E3709" s="2" t="s">
        <v>74</v>
      </c>
      <c r="F3709" s="2" t="s">
        <v>977</v>
      </c>
      <c r="G3709" s="14" t="n">
        <v>99</v>
      </c>
      <c r="H3709" s="14" t="n">
        <v>51.3</v>
      </c>
      <c r="I3709" s="14" t="n">
        <v>19.5</v>
      </c>
      <c r="J3709" s="23" t="n">
        <f aca="false">IF(AND(E3709="Priority",ISNUMBER('Cost model'!N427)),'Cost model'!N427,'Cost model'!M427)</f>
        <v>28.5</v>
      </c>
      <c r="K3709" s="14" t="n">
        <f aca="false">J3709-H3709</f>
        <v>-22.8</v>
      </c>
      <c r="L3709" s="14" t="n">
        <f aca="false">G3709-H3709</f>
        <v>47.7</v>
      </c>
    </row>
    <row r="3710" customFormat="false" ht="15" hidden="false" customHeight="false" outlineLevel="0" collapsed="false">
      <c r="A3710" s="2" t="s">
        <v>158</v>
      </c>
      <c r="B3710" s="2" t="s">
        <v>158</v>
      </c>
      <c r="C3710" s="2" t="s">
        <v>49</v>
      </c>
      <c r="D3710" s="2" t="s">
        <v>12</v>
      </c>
      <c r="E3710" s="2" t="s">
        <v>74</v>
      </c>
      <c r="F3710" s="2" t="s">
        <v>977</v>
      </c>
      <c r="G3710" s="14" t="n">
        <v>85</v>
      </c>
      <c r="H3710" s="14" t="n">
        <v>23.65</v>
      </c>
      <c r="I3710" s="14" t="n">
        <v>19.5</v>
      </c>
      <c r="J3710" s="23" t="n">
        <f aca="false">IF(AND(E3710="Priority",ISNUMBER('Cost model'!N427)),'Cost model'!N427,'Cost model'!M427)</f>
        <v>28.5</v>
      </c>
      <c r="K3710" s="14" t="n">
        <f aca="false">J3710-H3710</f>
        <v>4.85</v>
      </c>
      <c r="L3710" s="14" t="n">
        <f aca="false">G3710-H3710</f>
        <v>61.35</v>
      </c>
    </row>
    <row r="3711" customFormat="false" ht="15" hidden="false" customHeight="false" outlineLevel="0" collapsed="false">
      <c r="A3711" s="2" t="s">
        <v>174</v>
      </c>
      <c r="B3711" s="2" t="s">
        <v>158</v>
      </c>
      <c r="C3711" s="2" t="s">
        <v>48</v>
      </c>
      <c r="D3711" s="2" t="s">
        <v>10</v>
      </c>
      <c r="E3711" s="2" t="s">
        <v>83</v>
      </c>
      <c r="F3711" s="2" t="s">
        <v>976</v>
      </c>
      <c r="G3711" s="14" t="n">
        <v>19.5</v>
      </c>
      <c r="H3711" s="14" t="n">
        <v>20.22</v>
      </c>
      <c r="I3711" s="14" t="n">
        <v>19.5</v>
      </c>
      <c r="J3711" s="23" t="n">
        <f aca="false">IF(AND(E3711="Priority",ISNUMBER('Cost model'!N138)),'Cost model'!N138,'Cost model'!M138)</f>
        <v>22.5</v>
      </c>
      <c r="K3711" s="14" t="n">
        <f aca="false">J3711-H3711</f>
        <v>2.28</v>
      </c>
      <c r="L3711" s="14" t="n">
        <f aca="false">G3711-H3711</f>
        <v>-0.719999999999999</v>
      </c>
    </row>
    <row r="3712" customFormat="false" ht="15" hidden="false" customHeight="false" outlineLevel="0" collapsed="false">
      <c r="A3712" s="2" t="s">
        <v>174</v>
      </c>
      <c r="B3712" s="2" t="s">
        <v>174</v>
      </c>
      <c r="C3712" s="2" t="s">
        <v>47</v>
      </c>
      <c r="D3712" s="2" t="s">
        <v>10</v>
      </c>
      <c r="E3712" s="2" t="s">
        <v>74</v>
      </c>
      <c r="F3712" s="2" t="s">
        <v>977</v>
      </c>
      <c r="G3712" s="14" t="n">
        <v>9.5</v>
      </c>
      <c r="H3712" s="14" t="n">
        <v>7.24</v>
      </c>
      <c r="I3712" s="14" t="n">
        <v>9.5</v>
      </c>
      <c r="J3712" s="23" t="n">
        <f aca="false">IF(AND(E3712="Priority",ISNUMBER('Cost model'!N167)),'Cost model'!N167,'Cost model'!M167)</f>
        <v>8.5</v>
      </c>
      <c r="K3712" s="14" t="n">
        <f aca="false">J3712-H3712</f>
        <v>1.26</v>
      </c>
      <c r="L3712" s="14" t="n">
        <f aca="false">G3712-H3712</f>
        <v>2.26</v>
      </c>
    </row>
    <row r="3713" customFormat="false" ht="15" hidden="false" customHeight="false" outlineLevel="0" collapsed="false">
      <c r="A3713" s="2" t="s">
        <v>221</v>
      </c>
      <c r="B3713" s="2" t="s">
        <v>221</v>
      </c>
      <c r="C3713" s="2" t="s">
        <v>47</v>
      </c>
      <c r="D3713" s="2" t="s">
        <v>15</v>
      </c>
      <c r="E3713" s="2" t="s">
        <v>74</v>
      </c>
      <c r="F3713" s="2" t="s">
        <v>977</v>
      </c>
      <c r="G3713" s="14" t="n">
        <v>25</v>
      </c>
      <c r="H3713" s="14" t="n">
        <v>35.71</v>
      </c>
      <c r="I3713" s="14" t="n">
        <v>45</v>
      </c>
      <c r="J3713" s="23" t="n">
        <f aca="false">IF(AND(E3713="Priority",ISNUMBER('Cost model'!N749)),'Cost model'!N749,'Cost model'!M749)</f>
        <v>110</v>
      </c>
      <c r="K3713" s="14" t="n">
        <f aca="false">J3713-H3713</f>
        <v>74.29</v>
      </c>
      <c r="L3713" s="14" t="n">
        <f aca="false">G3713-H3713</f>
        <v>-10.71</v>
      </c>
    </row>
    <row r="3714" customFormat="false" ht="15" hidden="false" customHeight="false" outlineLevel="0" collapsed="false">
      <c r="A3714" s="2" t="s">
        <v>158</v>
      </c>
      <c r="B3714" s="2" t="s">
        <v>158</v>
      </c>
      <c r="C3714" s="2" t="s">
        <v>49</v>
      </c>
      <c r="D3714" s="2" t="s">
        <v>10</v>
      </c>
      <c r="E3714" s="2" t="s">
        <v>74</v>
      </c>
      <c r="F3714" s="2" t="s">
        <v>977</v>
      </c>
      <c r="G3714" s="14" t="n">
        <v>17.5</v>
      </c>
      <c r="H3714" s="14" t="n">
        <v>15.16</v>
      </c>
      <c r="I3714" s="14" t="n">
        <v>17.5</v>
      </c>
      <c r="J3714" s="23" t="n">
        <f aca="false">IF(AND(E3714="Priority",ISNUMBER('Cost model'!N424)),'Cost model'!N424,'Cost model'!M424)</f>
        <v>16.5</v>
      </c>
      <c r="K3714" s="14" t="n">
        <f aca="false">J3714-H3714</f>
        <v>1.34</v>
      </c>
      <c r="L3714" s="14" t="n">
        <f aca="false">G3714-H3714</f>
        <v>2.34</v>
      </c>
    </row>
    <row r="3715" customFormat="false" ht="15" hidden="false" customHeight="false" outlineLevel="0" collapsed="false">
      <c r="A3715" s="2" t="s">
        <v>124</v>
      </c>
      <c r="B3715" s="2" t="s">
        <v>124</v>
      </c>
      <c r="C3715" s="2" t="s">
        <v>48</v>
      </c>
      <c r="D3715" s="2" t="s">
        <v>13</v>
      </c>
      <c r="E3715" s="2" t="s">
        <v>74</v>
      </c>
      <c r="F3715" s="2" t="s">
        <v>977</v>
      </c>
      <c r="G3715" s="14" t="n">
        <v>24.5</v>
      </c>
      <c r="H3715" s="14" t="n">
        <v>98.85</v>
      </c>
      <c r="I3715" s="14" t="n">
        <v>24.5</v>
      </c>
      <c r="J3715" s="23" t="n">
        <f aca="false">IF(AND(E3715="Priority",ISNUMBER('Cost model'!N324)),'Cost model'!N324,'Cost model'!M324)</f>
        <v>85</v>
      </c>
      <c r="K3715" s="14" t="n">
        <f aca="false">J3715-H3715</f>
        <v>-13.85</v>
      </c>
      <c r="L3715" s="14" t="n">
        <f aca="false">G3715-H3715</f>
        <v>-74.35</v>
      </c>
    </row>
    <row r="3716" customFormat="false" ht="15" hidden="false" customHeight="false" outlineLevel="0" collapsed="false">
      <c r="A3716" s="2" t="s">
        <v>174</v>
      </c>
      <c r="B3716" s="2" t="s">
        <v>174</v>
      </c>
      <c r="C3716" s="2" t="s">
        <v>47</v>
      </c>
      <c r="D3716" s="2" t="s">
        <v>10</v>
      </c>
      <c r="E3716" s="2" t="s">
        <v>74</v>
      </c>
      <c r="F3716" s="2" t="s">
        <v>977</v>
      </c>
      <c r="G3716" s="14" t="n">
        <v>9.5</v>
      </c>
      <c r="H3716" s="14" t="n">
        <v>27.47</v>
      </c>
      <c r="I3716" s="14" t="n">
        <v>9.5</v>
      </c>
      <c r="J3716" s="23" t="n">
        <f aca="false">IF(AND(E3716="Priority",ISNUMBER('Cost model'!N167)),'Cost model'!N167,'Cost model'!M167)</f>
        <v>8.5</v>
      </c>
      <c r="K3716" s="14" t="n">
        <f aca="false">J3716-H3716</f>
        <v>-18.97</v>
      </c>
      <c r="L3716" s="14" t="n">
        <f aca="false">G3716-H3716</f>
        <v>-17.97</v>
      </c>
    </row>
    <row r="3717" customFormat="false" ht="15" hidden="false" customHeight="false" outlineLevel="0" collapsed="false">
      <c r="A3717" s="2" t="s">
        <v>174</v>
      </c>
      <c r="B3717" s="2" t="s">
        <v>142</v>
      </c>
      <c r="C3717" s="2" t="s">
        <v>49</v>
      </c>
      <c r="D3717" s="2" t="s">
        <v>10</v>
      </c>
      <c r="E3717" s="2" t="s">
        <v>74</v>
      </c>
      <c r="F3717" s="2" t="s">
        <v>976</v>
      </c>
      <c r="G3717" s="14" t="n">
        <v>19.5</v>
      </c>
      <c r="H3717" s="14" t="n">
        <v>56.45</v>
      </c>
      <c r="I3717" s="14" t="n">
        <v>17.5</v>
      </c>
      <c r="J3717" s="23" t="n">
        <f aca="false">IF(AND(E3717="Priority",ISNUMBER('Cost model'!N124)),'Cost model'!N124,'Cost model'!M124)</f>
        <v>21.5</v>
      </c>
      <c r="K3717" s="14" t="n">
        <f aca="false">J3717-H3717</f>
        <v>-34.95</v>
      </c>
      <c r="L3717" s="14" t="n">
        <f aca="false">G3717-H3717</f>
        <v>-36.95</v>
      </c>
    </row>
    <row r="3718" customFormat="false" ht="15" hidden="false" customHeight="false" outlineLevel="0" collapsed="false">
      <c r="A3718" s="2" t="s">
        <v>221</v>
      </c>
      <c r="B3718" s="2" t="s">
        <v>221</v>
      </c>
      <c r="C3718" s="2" t="s">
        <v>49</v>
      </c>
      <c r="D3718" s="2" t="s">
        <v>10</v>
      </c>
      <c r="E3718" s="2" t="s">
        <v>74</v>
      </c>
      <c r="F3718" s="2" t="s">
        <v>977</v>
      </c>
      <c r="G3718" s="14" t="n">
        <v>17.5</v>
      </c>
      <c r="H3718" s="14" t="n">
        <v>15.19</v>
      </c>
      <c r="I3718" s="14" t="n">
        <v>17.5</v>
      </c>
      <c r="J3718" s="23" t="n">
        <f aca="false">IF(AND(E3718="Priority",ISNUMBER('Cost model'!N739)),'Cost model'!N739,'Cost model'!M739)</f>
        <v>17.5</v>
      </c>
      <c r="K3718" s="14" t="n">
        <f aca="false">J3718-H3718</f>
        <v>2.31</v>
      </c>
      <c r="L3718" s="14" t="n">
        <f aca="false">G3718-H3718</f>
        <v>2.31</v>
      </c>
    </row>
    <row r="3719" customFormat="false" ht="15" hidden="false" customHeight="false" outlineLevel="0" collapsed="false">
      <c r="A3719" s="2" t="s">
        <v>221</v>
      </c>
      <c r="B3719" s="2" t="s">
        <v>158</v>
      </c>
      <c r="C3719" s="2" t="s">
        <v>49</v>
      </c>
      <c r="D3719" s="2" t="s">
        <v>10</v>
      </c>
      <c r="E3719" s="2" t="s">
        <v>83</v>
      </c>
      <c r="F3719" s="2" t="s">
        <v>976</v>
      </c>
      <c r="G3719" s="14" t="n">
        <v>29.5</v>
      </c>
      <c r="H3719" s="14" t="n">
        <v>20.22</v>
      </c>
      <c r="I3719" s="14" t="n">
        <v>29.5</v>
      </c>
      <c r="J3719" s="23" t="n">
        <f aca="false">IF(AND(E3719="Priority",ISNUMBER('Cost model'!N754)),'Cost model'!N754,'Cost model'!M754)</f>
        <v>35</v>
      </c>
      <c r="K3719" s="14" t="n">
        <f aca="false">J3719-H3719</f>
        <v>14.78</v>
      </c>
      <c r="L3719" s="14" t="n">
        <f aca="false">G3719-H3719</f>
        <v>9.28</v>
      </c>
    </row>
    <row r="3720" customFormat="false" ht="15" hidden="false" customHeight="false" outlineLevel="0" collapsed="false">
      <c r="A3720" s="2" t="s">
        <v>221</v>
      </c>
      <c r="B3720" s="2" t="s">
        <v>221</v>
      </c>
      <c r="C3720" s="2" t="s">
        <v>49</v>
      </c>
      <c r="D3720" s="2" t="s">
        <v>12</v>
      </c>
      <c r="E3720" s="2" t="s">
        <v>74</v>
      </c>
      <c r="F3720" s="2" t="s">
        <v>977</v>
      </c>
      <c r="G3720" s="14" t="n">
        <v>19.5</v>
      </c>
      <c r="H3720" s="14" t="n">
        <v>39.44</v>
      </c>
      <c r="I3720" s="14" t="n">
        <v>19.5</v>
      </c>
      <c r="J3720" s="23" t="n">
        <f aca="false">IF(AND(E3720="Priority",ISNUMBER('Cost model'!N742)),'Cost model'!N742,'Cost model'!M742)</f>
        <v>60</v>
      </c>
      <c r="K3720" s="14" t="n">
        <f aca="false">J3720-H3720</f>
        <v>20.56</v>
      </c>
      <c r="L3720" s="14" t="n">
        <f aca="false">G3720-H3720</f>
        <v>-19.94</v>
      </c>
    </row>
    <row r="3721" customFormat="false" ht="15" hidden="false" customHeight="false" outlineLevel="0" collapsed="false">
      <c r="A3721" s="2" t="s">
        <v>174</v>
      </c>
      <c r="B3721" s="2" t="s">
        <v>174</v>
      </c>
      <c r="C3721" s="2" t="s">
        <v>47</v>
      </c>
      <c r="D3721" s="2" t="s">
        <v>10</v>
      </c>
      <c r="E3721" s="2" t="s">
        <v>74</v>
      </c>
      <c r="F3721" s="2" t="s">
        <v>977</v>
      </c>
      <c r="G3721" s="14" t="n">
        <v>9.5</v>
      </c>
      <c r="H3721" s="14" t="n">
        <v>27.47</v>
      </c>
      <c r="I3721" s="14" t="n">
        <v>9.5</v>
      </c>
      <c r="J3721" s="23" t="n">
        <f aca="false">IF(AND(E3721="Priority",ISNUMBER('Cost model'!N167)),'Cost model'!N167,'Cost model'!M167)</f>
        <v>8.5</v>
      </c>
      <c r="K3721" s="14" t="n">
        <f aca="false">J3721-H3721</f>
        <v>-18.97</v>
      </c>
      <c r="L3721" s="14" t="n">
        <f aca="false">G3721-H3721</f>
        <v>-17.97</v>
      </c>
    </row>
    <row r="3722" customFormat="false" ht="15" hidden="false" customHeight="false" outlineLevel="0" collapsed="false">
      <c r="A3722" s="2" t="s">
        <v>174</v>
      </c>
      <c r="B3722" s="2" t="s">
        <v>124</v>
      </c>
      <c r="C3722" s="2" t="s">
        <v>49</v>
      </c>
      <c r="D3722" s="2" t="s">
        <v>14</v>
      </c>
      <c r="E3722" s="2" t="s">
        <v>74</v>
      </c>
      <c r="F3722" s="2" t="s">
        <v>976</v>
      </c>
      <c r="G3722" s="14" t="n">
        <v>50</v>
      </c>
      <c r="H3722" s="14" t="n">
        <v>137.87</v>
      </c>
      <c r="I3722" s="14" t="n">
        <v>85</v>
      </c>
      <c r="J3722" s="23" t="n">
        <f aca="false">IF(AND(E3722="Priority",ISNUMBER('Cost model'!N118)),'Cost model'!N118,'Cost model'!M118)</f>
        <v>180</v>
      </c>
      <c r="K3722" s="14" t="n">
        <f aca="false">J3722-H3722</f>
        <v>42.13</v>
      </c>
      <c r="L3722" s="14" t="n">
        <f aca="false">G3722-H3722</f>
        <v>-87.87</v>
      </c>
    </row>
    <row r="3723" customFormat="false" ht="15" hidden="false" customHeight="false" outlineLevel="0" collapsed="false">
      <c r="A3723" s="2" t="s">
        <v>124</v>
      </c>
      <c r="B3723" s="2" t="s">
        <v>124</v>
      </c>
      <c r="C3723" s="2" t="s">
        <v>48</v>
      </c>
      <c r="D3723" s="2" t="s">
        <v>12</v>
      </c>
      <c r="E3723" s="2" t="s">
        <v>74</v>
      </c>
      <c r="F3723" s="2" t="s">
        <v>977</v>
      </c>
      <c r="G3723" s="14" t="n">
        <v>12.5</v>
      </c>
      <c r="H3723" s="14" t="n">
        <v>27.75</v>
      </c>
      <c r="I3723" s="14" t="n">
        <v>12.5</v>
      </c>
      <c r="J3723" s="23" t="n">
        <f aca="false">IF(AND(E3723="Priority",ISNUMBER('Cost model'!N321)),'Cost model'!N321,'Cost model'!M321)</f>
        <v>40</v>
      </c>
      <c r="K3723" s="14" t="n">
        <f aca="false">J3723-H3723</f>
        <v>12.25</v>
      </c>
      <c r="L3723" s="14" t="n">
        <f aca="false">G3723-H3723</f>
        <v>-15.25</v>
      </c>
    </row>
    <row r="3724" customFormat="false" ht="15" hidden="false" customHeight="false" outlineLevel="0" collapsed="false">
      <c r="A3724" s="2" t="s">
        <v>174</v>
      </c>
      <c r="B3724" s="2" t="s">
        <v>174</v>
      </c>
      <c r="C3724" s="2" t="s">
        <v>47</v>
      </c>
      <c r="D3724" s="2" t="s">
        <v>12</v>
      </c>
      <c r="E3724" s="2" t="s">
        <v>74</v>
      </c>
      <c r="F3724" s="2" t="s">
        <v>977</v>
      </c>
      <c r="G3724" s="14" t="n">
        <v>9.5</v>
      </c>
      <c r="H3724" s="14" t="n">
        <v>27.51</v>
      </c>
      <c r="I3724" s="14" t="n">
        <v>9.5</v>
      </c>
      <c r="J3724" s="23" t="n">
        <f aca="false">IF(AND(E3724="Priority",ISNUMBER('Cost model'!N170)),'Cost model'!N170,'Cost model'!M170)</f>
        <v>25.5</v>
      </c>
      <c r="K3724" s="14" t="n">
        <f aca="false">J3724-H3724</f>
        <v>-2.01</v>
      </c>
      <c r="L3724" s="14" t="n">
        <f aca="false">G3724-H3724</f>
        <v>-18.01</v>
      </c>
    </row>
    <row r="3725" customFormat="false" ht="15" hidden="false" customHeight="false" outlineLevel="0" collapsed="false">
      <c r="A3725" s="2" t="s">
        <v>174</v>
      </c>
      <c r="B3725" s="2" t="s">
        <v>174</v>
      </c>
      <c r="C3725" s="2" t="s">
        <v>48</v>
      </c>
      <c r="D3725" s="2" t="s">
        <v>10</v>
      </c>
      <c r="E3725" s="2" t="s">
        <v>74</v>
      </c>
      <c r="F3725" s="2" t="s">
        <v>977</v>
      </c>
      <c r="G3725" s="14" t="n">
        <v>12.5</v>
      </c>
      <c r="H3725" s="14" t="n">
        <v>10.44</v>
      </c>
      <c r="I3725" s="14" t="n">
        <v>12.5</v>
      </c>
      <c r="J3725" s="23" t="n">
        <f aca="false">IF(AND(E3725="Priority",ISNUMBER('Cost model'!N168)),'Cost model'!N168,'Cost model'!M168)</f>
        <v>13.5</v>
      </c>
      <c r="K3725" s="14" t="n">
        <f aca="false">J3725-H3725</f>
        <v>3.06</v>
      </c>
      <c r="L3725" s="14" t="n">
        <f aca="false">G3725-H3725</f>
        <v>2.06</v>
      </c>
    </row>
    <row r="3726" customFormat="false" ht="15" hidden="false" customHeight="false" outlineLevel="0" collapsed="false">
      <c r="A3726" s="2" t="s">
        <v>142</v>
      </c>
      <c r="B3726" s="2" t="s">
        <v>174</v>
      </c>
      <c r="C3726" s="2" t="s">
        <v>48</v>
      </c>
      <c r="D3726" s="2" t="s">
        <v>10</v>
      </c>
      <c r="E3726" s="2" t="s">
        <v>74</v>
      </c>
      <c r="F3726" s="2" t="s">
        <v>976</v>
      </c>
      <c r="G3726" s="14" t="n">
        <v>14.5</v>
      </c>
      <c r="H3726" s="14" t="n">
        <v>10.09</v>
      </c>
      <c r="I3726" s="14" t="n">
        <v>14.5</v>
      </c>
      <c r="J3726" s="23" t="n">
        <f aca="false">IF(AND(E3726="Priority",ISNUMBER('Cost model'!N693)),'Cost model'!N693,'Cost model'!M693)</f>
        <v>11.5</v>
      </c>
      <c r="K3726" s="14" t="n">
        <f aca="false">J3726-H3726</f>
        <v>1.41</v>
      </c>
      <c r="L3726" s="14" t="n">
        <f aca="false">G3726-H3726</f>
        <v>4.41</v>
      </c>
    </row>
    <row r="3727" customFormat="false" ht="15" hidden="false" customHeight="false" outlineLevel="0" collapsed="false">
      <c r="A3727" s="2" t="s">
        <v>174</v>
      </c>
      <c r="B3727" s="2" t="s">
        <v>174</v>
      </c>
      <c r="C3727" s="2" t="s">
        <v>48</v>
      </c>
      <c r="D3727" s="2" t="s">
        <v>12</v>
      </c>
      <c r="E3727" s="2" t="s">
        <v>74</v>
      </c>
      <c r="F3727" s="2" t="s">
        <v>977</v>
      </c>
      <c r="G3727" s="14" t="n">
        <v>12.5</v>
      </c>
      <c r="H3727" s="14" t="n">
        <v>11.04</v>
      </c>
      <c r="I3727" s="14" t="n">
        <v>12.5</v>
      </c>
      <c r="J3727" s="23" t="n">
        <f aca="false">IF(AND(E3727="Priority",ISNUMBER('Cost model'!N171)),'Cost model'!N171,'Cost model'!M171)</f>
        <v>40</v>
      </c>
      <c r="K3727" s="14" t="n">
        <f aca="false">J3727-H3727</f>
        <v>28.96</v>
      </c>
      <c r="L3727" s="14" t="n">
        <f aca="false">G3727-H3727</f>
        <v>1.46</v>
      </c>
    </row>
    <row r="3728" customFormat="false" ht="15" hidden="false" customHeight="false" outlineLevel="0" collapsed="false">
      <c r="A3728" s="2" t="s">
        <v>174</v>
      </c>
      <c r="B3728" s="2" t="s">
        <v>174</v>
      </c>
      <c r="C3728" s="2" t="s">
        <v>48</v>
      </c>
      <c r="D3728" s="2" t="s">
        <v>12</v>
      </c>
      <c r="E3728" s="2" t="s">
        <v>74</v>
      </c>
      <c r="F3728" s="2" t="s">
        <v>977</v>
      </c>
      <c r="G3728" s="14" t="n">
        <v>12.5</v>
      </c>
      <c r="H3728" s="14" t="n">
        <v>41.1</v>
      </c>
      <c r="I3728" s="14" t="n">
        <v>12.5</v>
      </c>
      <c r="J3728" s="23" t="n">
        <f aca="false">IF(AND(E3728="Priority",ISNUMBER('Cost model'!N171)),'Cost model'!N171,'Cost model'!M171)</f>
        <v>40</v>
      </c>
      <c r="K3728" s="14" t="n">
        <f aca="false">J3728-H3728</f>
        <v>-1.1</v>
      </c>
      <c r="L3728" s="14" t="n">
        <f aca="false">G3728-H3728</f>
        <v>-28.6</v>
      </c>
    </row>
    <row r="3729" customFormat="false" ht="15" hidden="false" customHeight="false" outlineLevel="0" collapsed="false">
      <c r="A3729" s="2" t="s">
        <v>124</v>
      </c>
      <c r="B3729" s="2" t="s">
        <v>124</v>
      </c>
      <c r="C3729" s="2" t="s">
        <v>49</v>
      </c>
      <c r="D3729" s="2" t="s">
        <v>12</v>
      </c>
      <c r="E3729" s="2" t="s">
        <v>74</v>
      </c>
      <c r="F3729" s="2" t="s">
        <v>977</v>
      </c>
      <c r="G3729" s="14" t="n">
        <v>50</v>
      </c>
      <c r="H3729" s="14" t="n">
        <v>101.48</v>
      </c>
      <c r="I3729" s="14" t="n">
        <v>19.5</v>
      </c>
      <c r="J3729" s="23" t="n">
        <f aca="false">IF(AND(E3729="Priority",ISNUMBER('Cost model'!N322)),'Cost model'!N322,'Cost model'!M322)</f>
        <v>50</v>
      </c>
      <c r="K3729" s="14" t="n">
        <f aca="false">J3729-H3729</f>
        <v>-51.48</v>
      </c>
      <c r="L3729" s="14" t="n">
        <f aca="false">G3729-H3729</f>
        <v>-51.48</v>
      </c>
    </row>
    <row r="3730" customFormat="false" ht="15" hidden="false" customHeight="false" outlineLevel="0" collapsed="false">
      <c r="A3730" s="2" t="s">
        <v>124</v>
      </c>
      <c r="B3730" s="2" t="s">
        <v>174</v>
      </c>
      <c r="C3730" s="2" t="s">
        <v>47</v>
      </c>
      <c r="D3730" s="2" t="s">
        <v>10</v>
      </c>
      <c r="E3730" s="2" t="s">
        <v>74</v>
      </c>
      <c r="F3730" s="2" t="s">
        <v>976</v>
      </c>
      <c r="G3730" s="14" t="n">
        <v>9.5</v>
      </c>
      <c r="H3730" s="14" t="n">
        <v>11.24</v>
      </c>
      <c r="I3730" s="14" t="n">
        <v>14.5</v>
      </c>
      <c r="J3730" s="23" t="n">
        <f aca="false">IF(AND(E3730="Priority",ISNUMBER('Cost model'!N362)),'Cost model'!N362,'Cost model'!M362)</f>
        <v>10.5</v>
      </c>
      <c r="K3730" s="14" t="n">
        <f aca="false">J3730-H3730</f>
        <v>-0.74</v>
      </c>
      <c r="L3730" s="14" t="n">
        <f aca="false">G3730-H3730</f>
        <v>-1.74</v>
      </c>
    </row>
    <row r="3731" customFormat="false" ht="15" hidden="false" customHeight="false" outlineLevel="0" collapsed="false">
      <c r="A3731" s="2" t="s">
        <v>174</v>
      </c>
      <c r="B3731" s="2" t="s">
        <v>124</v>
      </c>
      <c r="C3731" s="2" t="s">
        <v>47</v>
      </c>
      <c r="D3731" s="2" t="s">
        <v>10</v>
      </c>
      <c r="E3731" s="2" t="s">
        <v>74</v>
      </c>
      <c r="F3731" s="2" t="s">
        <v>976</v>
      </c>
      <c r="G3731" s="14" t="n">
        <v>9.5</v>
      </c>
      <c r="H3731" s="14" t="n">
        <v>8.03</v>
      </c>
      <c r="I3731" s="14" t="n">
        <v>9.5</v>
      </c>
      <c r="J3731" s="23" t="n">
        <f aca="false">IF(AND(E3731="Priority",ISNUMBER('Cost model'!N107)),'Cost model'!N107,'Cost model'!M107)</f>
        <v>12.5</v>
      </c>
      <c r="K3731" s="14" t="n">
        <f aca="false">J3731-H3731</f>
        <v>4.47</v>
      </c>
      <c r="L3731" s="14" t="n">
        <f aca="false">G3731-H3731</f>
        <v>1.47</v>
      </c>
    </row>
    <row r="3732" customFormat="false" ht="15" hidden="false" customHeight="false" outlineLevel="0" collapsed="false">
      <c r="A3732" s="2" t="s">
        <v>124</v>
      </c>
      <c r="B3732" s="2" t="s">
        <v>221</v>
      </c>
      <c r="C3732" s="2" t="s">
        <v>48</v>
      </c>
      <c r="D3732" s="2" t="s">
        <v>12</v>
      </c>
      <c r="E3732" s="2" t="s">
        <v>74</v>
      </c>
      <c r="F3732" s="2" t="s">
        <v>976</v>
      </c>
      <c r="G3732" s="14" t="n">
        <v>19.5</v>
      </c>
      <c r="H3732" s="14" t="n">
        <v>46.71</v>
      </c>
      <c r="I3732" s="14" t="n">
        <v>24.5</v>
      </c>
      <c r="J3732" s="23" t="n">
        <f aca="false">IF(AND(E3732="Priority",ISNUMBER('Cost model'!N411)),'Cost model'!N411,'Cost model'!M411)</f>
        <v>50</v>
      </c>
      <c r="K3732" s="14" t="n">
        <f aca="false">J3732-H3732</f>
        <v>3.29</v>
      </c>
      <c r="L3732" s="14" t="n">
        <f aca="false">G3732-H3732</f>
        <v>-27.21</v>
      </c>
    </row>
    <row r="3733" customFormat="false" ht="15" hidden="false" customHeight="false" outlineLevel="0" collapsed="false">
      <c r="A3733" s="2" t="s">
        <v>221</v>
      </c>
      <c r="B3733" s="2" t="s">
        <v>221</v>
      </c>
      <c r="C3733" s="2" t="s">
        <v>47</v>
      </c>
      <c r="D3733" s="2" t="s">
        <v>10</v>
      </c>
      <c r="E3733" s="2" t="s">
        <v>74</v>
      </c>
      <c r="F3733" s="2" t="s">
        <v>977</v>
      </c>
      <c r="G3733" s="14" t="n">
        <v>19.5</v>
      </c>
      <c r="H3733" s="14" t="n">
        <v>13.21</v>
      </c>
      <c r="I3733" s="14" t="n">
        <v>9.5</v>
      </c>
      <c r="J3733" s="23" t="n">
        <f aca="false">IF(AND(E3733="Priority",ISNUMBER('Cost model'!N737)),'Cost model'!N737,'Cost model'!M737)</f>
        <v>8.5</v>
      </c>
      <c r="K3733" s="14" t="n">
        <f aca="false">J3733-H3733</f>
        <v>-4.71</v>
      </c>
      <c r="L3733" s="14" t="n">
        <f aca="false">G3733-H3733</f>
        <v>6.29</v>
      </c>
    </row>
    <row r="3734" customFormat="false" ht="15" hidden="false" customHeight="false" outlineLevel="0" collapsed="false">
      <c r="A3734" s="2" t="s">
        <v>142</v>
      </c>
      <c r="B3734" s="2" t="s">
        <v>142</v>
      </c>
      <c r="C3734" s="2" t="s">
        <v>49</v>
      </c>
      <c r="D3734" s="2" t="s">
        <v>12</v>
      </c>
      <c r="E3734" s="2" t="s">
        <v>74</v>
      </c>
      <c r="F3734" s="2" t="s">
        <v>977</v>
      </c>
      <c r="G3734" s="14" t="n">
        <v>19.5</v>
      </c>
      <c r="H3734" s="14" t="n">
        <v>41.1</v>
      </c>
      <c r="I3734" s="14" t="n">
        <v>19.5</v>
      </c>
      <c r="J3734" s="23" t="n">
        <f aca="false">IF(AND(E3734="Priority",ISNUMBER('Cost model'!N637)),'Cost model'!N637,'Cost model'!M637)</f>
        <v>45</v>
      </c>
      <c r="K3734" s="14" t="n">
        <f aca="false">J3734-H3734</f>
        <v>3.9</v>
      </c>
      <c r="L3734" s="14" t="n">
        <f aca="false">G3734-H3734</f>
        <v>-21.6</v>
      </c>
    </row>
    <row r="3735" customFormat="false" ht="15" hidden="false" customHeight="false" outlineLevel="0" collapsed="false">
      <c r="A3735" s="2" t="s">
        <v>142</v>
      </c>
      <c r="B3735" s="2" t="s">
        <v>174</v>
      </c>
      <c r="C3735" s="2" t="s">
        <v>49</v>
      </c>
      <c r="D3735" s="2" t="s">
        <v>10</v>
      </c>
      <c r="E3735" s="2" t="s">
        <v>74</v>
      </c>
      <c r="F3735" s="2" t="s">
        <v>976</v>
      </c>
      <c r="G3735" s="14" t="n">
        <v>19.5</v>
      </c>
      <c r="H3735" s="14" t="n">
        <v>93.96</v>
      </c>
      <c r="I3735" s="14" t="n">
        <v>17.5</v>
      </c>
      <c r="J3735" s="23" t="n">
        <f aca="false">IF(AND(E3735="Priority",ISNUMBER('Cost model'!N694)),'Cost model'!N694,'Cost model'!M694)</f>
        <v>17.5</v>
      </c>
      <c r="K3735" s="14" t="n">
        <f aca="false">J3735-H3735</f>
        <v>-76.46</v>
      </c>
      <c r="L3735" s="14" t="n">
        <f aca="false">G3735-H3735</f>
        <v>-74.46</v>
      </c>
    </row>
    <row r="3736" customFormat="false" ht="15" hidden="false" customHeight="false" outlineLevel="0" collapsed="false">
      <c r="A3736" s="2" t="s">
        <v>124</v>
      </c>
      <c r="B3736" s="2" t="s">
        <v>124</v>
      </c>
      <c r="C3736" s="2" t="s">
        <v>47</v>
      </c>
      <c r="D3736" s="2" t="s">
        <v>13</v>
      </c>
      <c r="E3736" s="2" t="s">
        <v>74</v>
      </c>
      <c r="F3736" s="2" t="s">
        <v>977</v>
      </c>
      <c r="G3736" s="14" t="n">
        <v>85.5</v>
      </c>
      <c r="H3736" s="14" t="n">
        <v>140.66</v>
      </c>
      <c r="I3736" s="14" t="n">
        <v>19</v>
      </c>
      <c r="J3736" s="23" t="n">
        <f aca="false">IF(AND(E3736="Priority",ISNUMBER('Cost model'!N323)),'Cost model'!N323,'Cost model'!M323)</f>
        <v>60</v>
      </c>
      <c r="K3736" s="14" t="n">
        <f aca="false">J3736-H3736</f>
        <v>-80.66</v>
      </c>
      <c r="L3736" s="14" t="n">
        <f aca="false">G3736-H3736</f>
        <v>-55.16</v>
      </c>
    </row>
    <row r="3737" customFormat="false" ht="15" hidden="false" customHeight="false" outlineLevel="0" collapsed="false">
      <c r="A3737" s="2" t="s">
        <v>342</v>
      </c>
      <c r="B3737" s="2" t="s">
        <v>158</v>
      </c>
      <c r="C3737" s="2" t="s">
        <v>47</v>
      </c>
      <c r="D3737" s="2" t="s">
        <v>14</v>
      </c>
      <c r="E3737" s="2" t="s">
        <v>74</v>
      </c>
      <c r="F3737" s="2" t="s">
        <v>976</v>
      </c>
      <c r="G3737" s="14" t="n">
        <v>45</v>
      </c>
      <c r="H3737" s="14" t="n">
        <v>111.14</v>
      </c>
      <c r="I3737" s="14" t="n">
        <v>95</v>
      </c>
      <c r="J3737" s="23" t="n">
        <f aca="false">IF(AND(E3737="Priority",ISNUMBER('Cost model'!N221)),'Cost model'!N221,'Cost model'!M221)</f>
        <v>150</v>
      </c>
      <c r="K3737" s="14" t="n">
        <f aca="false">J3737-H3737</f>
        <v>38.86</v>
      </c>
      <c r="L3737" s="14" t="n">
        <f aca="false">G3737-H3737</f>
        <v>-66.14</v>
      </c>
    </row>
    <row r="3738" customFormat="false" ht="15" hidden="false" customHeight="false" outlineLevel="0" collapsed="false">
      <c r="A3738" s="2" t="s">
        <v>142</v>
      </c>
      <c r="B3738" s="2" t="s">
        <v>142</v>
      </c>
      <c r="C3738" s="2" t="s">
        <v>48</v>
      </c>
      <c r="D3738" s="2" t="s">
        <v>10</v>
      </c>
      <c r="E3738" s="2" t="s">
        <v>74</v>
      </c>
      <c r="F3738" s="2" t="s">
        <v>977</v>
      </c>
      <c r="G3738" s="14" t="n">
        <v>19.5</v>
      </c>
      <c r="H3738" s="14" t="n">
        <v>55.95</v>
      </c>
      <c r="I3738" s="14" t="n">
        <v>12.5</v>
      </c>
      <c r="J3738" s="23" t="n">
        <f aca="false">IF(AND(E3738="Priority",ISNUMBER('Cost model'!N633)),'Cost model'!N633,'Cost model'!M633)</f>
        <v>11.5</v>
      </c>
      <c r="K3738" s="14" t="n">
        <f aca="false">J3738-H3738</f>
        <v>-44.45</v>
      </c>
      <c r="L3738" s="14" t="n">
        <f aca="false">G3738-H3738</f>
        <v>-36.45</v>
      </c>
    </row>
    <row r="3739" customFormat="false" ht="15" hidden="false" customHeight="false" outlineLevel="0" collapsed="false">
      <c r="A3739" s="2" t="s">
        <v>221</v>
      </c>
      <c r="B3739" s="2" t="s">
        <v>158</v>
      </c>
      <c r="C3739" s="2" t="s">
        <v>49</v>
      </c>
      <c r="D3739" s="2" t="s">
        <v>10</v>
      </c>
      <c r="E3739" s="2" t="s">
        <v>74</v>
      </c>
      <c r="F3739" s="2" t="s">
        <v>976</v>
      </c>
      <c r="G3739" s="14" t="n">
        <v>17.5</v>
      </c>
      <c r="H3739" s="14" t="n">
        <v>20.22</v>
      </c>
      <c r="I3739" s="14" t="n">
        <v>17.5</v>
      </c>
      <c r="J3739" s="23" t="n">
        <f aca="false">IF(AND(E3739="Priority",ISNUMBER('Cost model'!N754)),'Cost model'!N754,'Cost model'!M754)</f>
        <v>23.5</v>
      </c>
      <c r="K3739" s="14" t="n">
        <f aca="false">J3739-H3739</f>
        <v>3.28</v>
      </c>
      <c r="L3739" s="14" t="n">
        <f aca="false">G3739-H3739</f>
        <v>-2.72</v>
      </c>
    </row>
    <row r="3740" customFormat="false" ht="15" hidden="false" customHeight="false" outlineLevel="0" collapsed="false">
      <c r="A3740" s="2" t="s">
        <v>342</v>
      </c>
      <c r="B3740" s="2" t="s">
        <v>158</v>
      </c>
      <c r="C3740" s="2" t="s">
        <v>47</v>
      </c>
      <c r="D3740" s="2" t="s">
        <v>10</v>
      </c>
      <c r="E3740" s="2" t="s">
        <v>74</v>
      </c>
      <c r="F3740" s="2" t="s">
        <v>976</v>
      </c>
      <c r="G3740" s="14" t="n">
        <v>19.5</v>
      </c>
      <c r="H3740" s="14" t="n">
        <v>22.94</v>
      </c>
      <c r="I3740" s="14" t="n">
        <v>19.5</v>
      </c>
      <c r="J3740" s="23" t="n">
        <f aca="false">IF(AND(E3740="Priority",ISNUMBER('Cost model'!N212)),'Cost model'!N212,'Cost model'!M212)</f>
        <v>20.5</v>
      </c>
      <c r="K3740" s="14" t="n">
        <f aca="false">J3740-H3740</f>
        <v>-2.44</v>
      </c>
      <c r="L3740" s="14" t="n">
        <f aca="false">G3740-H3740</f>
        <v>-3.44</v>
      </c>
    </row>
    <row r="3741" customFormat="false" ht="15" hidden="false" customHeight="false" outlineLevel="0" collapsed="false">
      <c r="A3741" s="2" t="s">
        <v>174</v>
      </c>
      <c r="B3741" s="2" t="s">
        <v>142</v>
      </c>
      <c r="C3741" s="2" t="s">
        <v>47</v>
      </c>
      <c r="D3741" s="2" t="s">
        <v>10</v>
      </c>
      <c r="E3741" s="2" t="s">
        <v>74</v>
      </c>
      <c r="F3741" s="2" t="s">
        <v>976</v>
      </c>
      <c r="G3741" s="14" t="n">
        <v>9.5</v>
      </c>
      <c r="H3741" s="14" t="n">
        <v>9.65</v>
      </c>
      <c r="I3741" s="14" t="n">
        <v>9.5</v>
      </c>
      <c r="J3741" s="23" t="n">
        <f aca="false">IF(AND(E3741="Priority",ISNUMBER('Cost model'!N122)),'Cost model'!N122,'Cost model'!M122)</f>
        <v>13.5</v>
      </c>
      <c r="K3741" s="14" t="n">
        <f aca="false">J3741-H3741</f>
        <v>3.85</v>
      </c>
      <c r="L3741" s="14" t="n">
        <f aca="false">G3741-H3741</f>
        <v>-0.15</v>
      </c>
    </row>
    <row r="3742" customFormat="false" ht="15" hidden="false" customHeight="false" outlineLevel="0" collapsed="false">
      <c r="A3742" s="2" t="s">
        <v>174</v>
      </c>
      <c r="B3742" s="2" t="s">
        <v>174</v>
      </c>
      <c r="C3742" s="2" t="s">
        <v>47</v>
      </c>
      <c r="D3742" s="2" t="s">
        <v>12</v>
      </c>
      <c r="E3742" s="2" t="s">
        <v>74</v>
      </c>
      <c r="F3742" s="2" t="s">
        <v>977</v>
      </c>
      <c r="G3742" s="14" t="n">
        <v>9.5</v>
      </c>
      <c r="H3742" s="14" t="n">
        <v>27.27</v>
      </c>
      <c r="I3742" s="14" t="n">
        <v>9.5</v>
      </c>
      <c r="J3742" s="23" t="n">
        <f aca="false">IF(AND(E3742="Priority",ISNUMBER('Cost model'!N170)),'Cost model'!N170,'Cost model'!M170)</f>
        <v>25.5</v>
      </c>
      <c r="K3742" s="14" t="n">
        <f aca="false">J3742-H3742</f>
        <v>-1.77</v>
      </c>
      <c r="L3742" s="14" t="n">
        <f aca="false">G3742-H3742</f>
        <v>-17.77</v>
      </c>
    </row>
    <row r="3743" customFormat="false" ht="15" hidden="false" customHeight="false" outlineLevel="0" collapsed="false">
      <c r="A3743" s="2" t="s">
        <v>124</v>
      </c>
      <c r="B3743" s="2" t="s">
        <v>124</v>
      </c>
      <c r="C3743" s="2" t="s">
        <v>48</v>
      </c>
      <c r="D3743" s="2" t="s">
        <v>10</v>
      </c>
      <c r="E3743" s="2" t="s">
        <v>74</v>
      </c>
      <c r="F3743" s="2" t="s">
        <v>977</v>
      </c>
      <c r="G3743" s="14" t="n">
        <v>12.5</v>
      </c>
      <c r="H3743" s="14" t="n">
        <v>7.9</v>
      </c>
      <c r="I3743" s="14" t="n">
        <v>12.5</v>
      </c>
      <c r="J3743" s="23" t="n">
        <f aca="false">IF(AND(E3743="Priority",ISNUMBER('Cost model'!N318)),'Cost model'!N318,'Cost model'!M318)</f>
        <v>14.5</v>
      </c>
      <c r="K3743" s="14" t="n">
        <f aca="false">J3743-H3743</f>
        <v>6.6</v>
      </c>
      <c r="L3743" s="14" t="n">
        <f aca="false">G3743-H3743</f>
        <v>4.6</v>
      </c>
    </row>
    <row r="3744" customFormat="false" ht="15" hidden="false" customHeight="false" outlineLevel="0" collapsed="false">
      <c r="A3744" s="2" t="s">
        <v>124</v>
      </c>
      <c r="B3744" s="2" t="s">
        <v>124</v>
      </c>
      <c r="C3744" s="2" t="s">
        <v>47</v>
      </c>
      <c r="D3744" s="2" t="s">
        <v>10</v>
      </c>
      <c r="E3744" s="2" t="s">
        <v>74</v>
      </c>
      <c r="F3744" s="2" t="s">
        <v>977</v>
      </c>
      <c r="G3744" s="14" t="n">
        <v>9.5</v>
      </c>
      <c r="H3744" s="14" t="n">
        <v>20.22</v>
      </c>
      <c r="I3744" s="14" t="n">
        <v>9.5</v>
      </c>
      <c r="J3744" s="23" t="n">
        <f aca="false">IF(AND(E3744="Priority",ISNUMBER('Cost model'!N317)),'Cost model'!N317,'Cost model'!M317)</f>
        <v>10.5</v>
      </c>
      <c r="K3744" s="14" t="n">
        <f aca="false">J3744-H3744</f>
        <v>-9.72</v>
      </c>
      <c r="L3744" s="14" t="n">
        <f aca="false">G3744-H3744</f>
        <v>-10.72</v>
      </c>
    </row>
    <row r="3745" customFormat="false" ht="15" hidden="false" customHeight="false" outlineLevel="0" collapsed="false">
      <c r="A3745" s="2" t="s">
        <v>124</v>
      </c>
      <c r="B3745" s="2" t="s">
        <v>124</v>
      </c>
      <c r="C3745" s="2" t="s">
        <v>47</v>
      </c>
      <c r="D3745" s="2" t="s">
        <v>14</v>
      </c>
      <c r="E3745" s="2" t="s">
        <v>74</v>
      </c>
      <c r="F3745" s="2" t="s">
        <v>977</v>
      </c>
      <c r="G3745" s="14" t="n">
        <v>9.5</v>
      </c>
      <c r="H3745" s="14" t="n">
        <v>64.34</v>
      </c>
      <c r="I3745" s="14" t="n">
        <v>25</v>
      </c>
      <c r="J3745" s="23" t="n">
        <f aca="false">IF(AND(E3745="Priority",ISNUMBER('Cost model'!N326)),'Cost model'!N326,'Cost model'!M326)</f>
        <v>110</v>
      </c>
      <c r="K3745" s="14" t="n">
        <f aca="false">J3745-H3745</f>
        <v>45.66</v>
      </c>
      <c r="L3745" s="14" t="n">
        <f aca="false">G3745-H3745</f>
        <v>-54.84</v>
      </c>
    </row>
    <row r="3746" customFormat="false" ht="15" hidden="false" customHeight="false" outlineLevel="0" collapsed="false">
      <c r="A3746" s="2" t="s">
        <v>124</v>
      </c>
      <c r="B3746" s="2" t="s">
        <v>124</v>
      </c>
      <c r="C3746" s="2" t="s">
        <v>48</v>
      </c>
      <c r="D3746" s="2" t="s">
        <v>10</v>
      </c>
      <c r="E3746" s="2" t="s">
        <v>74</v>
      </c>
      <c r="F3746" s="2" t="s">
        <v>977</v>
      </c>
      <c r="G3746" s="14" t="n">
        <v>12.5</v>
      </c>
      <c r="H3746" s="14" t="n">
        <v>47.77</v>
      </c>
      <c r="I3746" s="14" t="n">
        <v>12.5</v>
      </c>
      <c r="J3746" s="23" t="n">
        <f aca="false">IF(AND(E3746="Priority",ISNUMBER('Cost model'!N318)),'Cost model'!N318,'Cost model'!M318)</f>
        <v>14.5</v>
      </c>
      <c r="K3746" s="14" t="n">
        <f aca="false">J3746-H3746</f>
        <v>-33.27</v>
      </c>
      <c r="L3746" s="14" t="n">
        <f aca="false">G3746-H3746</f>
        <v>-35.27</v>
      </c>
    </row>
    <row r="3747" customFormat="false" ht="15" hidden="false" customHeight="false" outlineLevel="0" collapsed="false">
      <c r="A3747" s="2" t="s">
        <v>174</v>
      </c>
      <c r="B3747" s="2" t="s">
        <v>142</v>
      </c>
      <c r="C3747" s="2" t="s">
        <v>48</v>
      </c>
      <c r="D3747" s="2" t="s">
        <v>14</v>
      </c>
      <c r="E3747" s="2" t="s">
        <v>74</v>
      </c>
      <c r="F3747" s="2" t="s">
        <v>976</v>
      </c>
      <c r="G3747" s="14" t="n">
        <v>45</v>
      </c>
      <c r="H3747" s="14" t="n">
        <v>199.69</v>
      </c>
      <c r="I3747" s="14" t="n">
        <v>45</v>
      </c>
      <c r="J3747" s="23" t="n">
        <f aca="false">IF(AND(E3747="Priority",ISNUMBER('Cost model'!N132)),'Cost model'!N132,'Cost model'!M132)</f>
        <v>145</v>
      </c>
      <c r="K3747" s="14" t="n">
        <f aca="false">J3747-H3747</f>
        <v>-54.69</v>
      </c>
      <c r="L3747" s="14" t="n">
        <f aca="false">G3747-H3747</f>
        <v>-154.69</v>
      </c>
    </row>
    <row r="3748" customFormat="false" ht="15" hidden="false" customHeight="false" outlineLevel="0" collapsed="false">
      <c r="A3748" s="2" t="s">
        <v>174</v>
      </c>
      <c r="B3748" s="2" t="s">
        <v>174</v>
      </c>
      <c r="C3748" s="2" t="s">
        <v>47</v>
      </c>
      <c r="D3748" s="2" t="s">
        <v>12</v>
      </c>
      <c r="E3748" s="2" t="s">
        <v>74</v>
      </c>
      <c r="F3748" s="2" t="s">
        <v>977</v>
      </c>
      <c r="G3748" s="14" t="n">
        <v>9.5</v>
      </c>
      <c r="H3748" s="14" t="n">
        <v>32.06</v>
      </c>
      <c r="I3748" s="14" t="n">
        <v>9.5</v>
      </c>
      <c r="J3748" s="23" t="n">
        <f aca="false">IF(AND(E3748="Priority",ISNUMBER('Cost model'!N170)),'Cost model'!N170,'Cost model'!M170)</f>
        <v>25.5</v>
      </c>
      <c r="K3748" s="14" t="n">
        <f aca="false">J3748-H3748</f>
        <v>-6.56</v>
      </c>
      <c r="L3748" s="14" t="n">
        <f aca="false">G3748-H3748</f>
        <v>-22.56</v>
      </c>
    </row>
    <row r="3749" customFormat="false" ht="15" hidden="false" customHeight="false" outlineLevel="0" collapsed="false">
      <c r="A3749" s="2" t="s">
        <v>124</v>
      </c>
      <c r="B3749" s="2" t="s">
        <v>124</v>
      </c>
      <c r="C3749" s="2" t="s">
        <v>48</v>
      </c>
      <c r="D3749" s="2" t="s">
        <v>12</v>
      </c>
      <c r="E3749" s="2" t="s">
        <v>74</v>
      </c>
      <c r="F3749" s="2" t="s">
        <v>977</v>
      </c>
      <c r="G3749" s="14" t="n">
        <v>12.5</v>
      </c>
      <c r="H3749" s="14" t="n">
        <v>24.6</v>
      </c>
      <c r="I3749" s="14" t="n">
        <v>12.5</v>
      </c>
      <c r="J3749" s="23" t="n">
        <f aca="false">IF(AND(E3749="Priority",ISNUMBER('Cost model'!N321)),'Cost model'!N321,'Cost model'!M321)</f>
        <v>40</v>
      </c>
      <c r="K3749" s="14" t="n">
        <f aca="false">J3749-H3749</f>
        <v>15.4</v>
      </c>
      <c r="L3749" s="14" t="n">
        <f aca="false">G3749-H3749</f>
        <v>-12.1</v>
      </c>
    </row>
    <row r="3750" customFormat="false" ht="15" hidden="false" customHeight="false" outlineLevel="0" collapsed="false">
      <c r="A3750" s="2" t="s">
        <v>124</v>
      </c>
      <c r="B3750" s="2" t="s">
        <v>124</v>
      </c>
      <c r="C3750" s="2" t="s">
        <v>48</v>
      </c>
      <c r="D3750" s="2" t="s">
        <v>10</v>
      </c>
      <c r="E3750" s="2" t="s">
        <v>74</v>
      </c>
      <c r="F3750" s="2" t="s">
        <v>977</v>
      </c>
      <c r="G3750" s="14" t="n">
        <v>12.5</v>
      </c>
      <c r="H3750" s="14" t="n">
        <v>8.68</v>
      </c>
      <c r="I3750" s="14" t="n">
        <v>12.5</v>
      </c>
      <c r="J3750" s="23" t="n">
        <f aca="false">IF(AND(E3750="Priority",ISNUMBER('Cost model'!N318)),'Cost model'!N318,'Cost model'!M318)</f>
        <v>14.5</v>
      </c>
      <c r="K3750" s="14" t="n">
        <f aca="false">J3750-H3750</f>
        <v>5.82</v>
      </c>
      <c r="L3750" s="14" t="n">
        <f aca="false">G3750-H3750</f>
        <v>3.82</v>
      </c>
    </row>
    <row r="3751" customFormat="false" ht="15" hidden="false" customHeight="false" outlineLevel="0" collapsed="false">
      <c r="A3751" s="2" t="s">
        <v>174</v>
      </c>
      <c r="B3751" s="2" t="s">
        <v>124</v>
      </c>
      <c r="C3751" s="2" t="s">
        <v>48</v>
      </c>
      <c r="D3751" s="2" t="s">
        <v>10</v>
      </c>
      <c r="E3751" s="2" t="s">
        <v>74</v>
      </c>
      <c r="F3751" s="2" t="s">
        <v>976</v>
      </c>
      <c r="G3751" s="14" t="n">
        <v>12.5</v>
      </c>
      <c r="H3751" s="14" t="n">
        <v>11.97</v>
      </c>
      <c r="I3751" s="14" t="n">
        <v>12.5</v>
      </c>
      <c r="J3751" s="23" t="n">
        <f aca="false">IF(AND(E3751="Priority",ISNUMBER('Cost model'!N108)),'Cost model'!N108,'Cost model'!M108)</f>
        <v>15.5</v>
      </c>
      <c r="K3751" s="14" t="n">
        <f aca="false">J3751-H3751</f>
        <v>3.53</v>
      </c>
      <c r="L3751" s="14" t="n">
        <f aca="false">G3751-H3751</f>
        <v>0.529999999999999</v>
      </c>
    </row>
    <row r="3752" customFormat="false" ht="15" hidden="false" customHeight="false" outlineLevel="0" collapsed="false">
      <c r="A3752" s="2" t="s">
        <v>174</v>
      </c>
      <c r="B3752" s="2" t="s">
        <v>174</v>
      </c>
      <c r="C3752" s="2" t="s">
        <v>49</v>
      </c>
      <c r="D3752" s="2" t="s">
        <v>13</v>
      </c>
      <c r="E3752" s="2" t="s">
        <v>74</v>
      </c>
      <c r="F3752" s="2" t="s">
        <v>977</v>
      </c>
      <c r="G3752" s="14" t="n">
        <v>50</v>
      </c>
      <c r="H3752" s="14" t="n">
        <v>97.64</v>
      </c>
      <c r="I3752" s="14" t="n">
        <v>50</v>
      </c>
      <c r="J3752" s="23" t="n">
        <f aca="false">IF(AND(E3752="Priority",ISNUMBER('Cost model'!N175)),'Cost model'!N175,'Cost model'!M175)</f>
        <v>75</v>
      </c>
      <c r="K3752" s="14" t="n">
        <f aca="false">J3752-H3752</f>
        <v>-22.64</v>
      </c>
      <c r="L3752" s="14" t="n">
        <f aca="false">G3752-H3752</f>
        <v>-47.64</v>
      </c>
    </row>
    <row r="3753" customFormat="false" ht="15" hidden="false" customHeight="false" outlineLevel="0" collapsed="false">
      <c r="A3753" s="2" t="s">
        <v>221</v>
      </c>
      <c r="B3753" s="2" t="s">
        <v>221</v>
      </c>
      <c r="C3753" s="2" t="s">
        <v>47</v>
      </c>
      <c r="D3753" s="2" t="s">
        <v>14</v>
      </c>
      <c r="E3753" s="2" t="s">
        <v>74</v>
      </c>
      <c r="F3753" s="2" t="s">
        <v>977</v>
      </c>
      <c r="G3753" s="14" t="n">
        <v>85.5</v>
      </c>
      <c r="H3753" s="14" t="n">
        <v>23.89</v>
      </c>
      <c r="I3753" s="14" t="n">
        <v>25</v>
      </c>
      <c r="J3753" s="23" t="n">
        <f aca="false">IF(AND(E3753="Priority",ISNUMBER('Cost model'!N746)),'Cost model'!N746,'Cost model'!M746)</f>
        <v>100</v>
      </c>
      <c r="K3753" s="14" t="n">
        <f aca="false">J3753-H3753</f>
        <v>76.11</v>
      </c>
      <c r="L3753" s="14" t="n">
        <f aca="false">G3753-H3753</f>
        <v>61.61</v>
      </c>
    </row>
    <row r="3754" customFormat="false" ht="15" hidden="false" customHeight="false" outlineLevel="0" collapsed="false">
      <c r="A3754" s="2" t="s">
        <v>124</v>
      </c>
      <c r="B3754" s="2" t="s">
        <v>124</v>
      </c>
      <c r="C3754" s="2" t="s">
        <v>47</v>
      </c>
      <c r="D3754" s="2" t="s">
        <v>13</v>
      </c>
      <c r="E3754" s="2" t="s">
        <v>74</v>
      </c>
      <c r="F3754" s="2" t="s">
        <v>977</v>
      </c>
      <c r="G3754" s="14" t="n">
        <v>9.5</v>
      </c>
      <c r="H3754" s="14" t="n">
        <v>36.41</v>
      </c>
      <c r="I3754" s="14" t="n">
        <v>19</v>
      </c>
      <c r="J3754" s="23" t="n">
        <f aca="false">IF(AND(E3754="Priority",ISNUMBER('Cost model'!N323)),'Cost model'!N323,'Cost model'!M323)</f>
        <v>60</v>
      </c>
      <c r="K3754" s="14" t="n">
        <f aca="false">J3754-H3754</f>
        <v>23.59</v>
      </c>
      <c r="L3754" s="14" t="n">
        <f aca="false">G3754-H3754</f>
        <v>-26.91</v>
      </c>
    </row>
    <row r="3755" customFormat="false" ht="15" hidden="false" customHeight="false" outlineLevel="0" collapsed="false">
      <c r="A3755" s="2" t="s">
        <v>221</v>
      </c>
      <c r="B3755" s="2" t="s">
        <v>221</v>
      </c>
      <c r="C3755" s="2" t="s">
        <v>47</v>
      </c>
      <c r="D3755" s="2" t="s">
        <v>12</v>
      </c>
      <c r="E3755" s="2" t="s">
        <v>83</v>
      </c>
      <c r="F3755" s="2" t="s">
        <v>977</v>
      </c>
      <c r="G3755" s="14" t="n">
        <v>19.5</v>
      </c>
      <c r="H3755" s="14" t="n">
        <v>27.5</v>
      </c>
      <c r="I3755" s="14" t="n">
        <v>19.5</v>
      </c>
      <c r="J3755" s="23" t="n">
        <f aca="false">IF(AND(E3755="Priority",ISNUMBER('Cost model'!N740)),'Cost model'!N740,'Cost model'!M740)</f>
        <v>28.5</v>
      </c>
      <c r="K3755" s="14" t="n">
        <f aca="false">J3755-H3755</f>
        <v>1</v>
      </c>
      <c r="L3755" s="14" t="n">
        <f aca="false">G3755-H3755</f>
        <v>-8</v>
      </c>
    </row>
    <row r="3756" customFormat="false" ht="15" hidden="false" customHeight="false" outlineLevel="0" collapsed="false">
      <c r="A3756" s="2" t="s">
        <v>124</v>
      </c>
      <c r="B3756" s="2" t="s">
        <v>124</v>
      </c>
      <c r="C3756" s="2" t="s">
        <v>48</v>
      </c>
      <c r="D3756" s="2" t="s">
        <v>10</v>
      </c>
      <c r="E3756" s="2" t="s">
        <v>74</v>
      </c>
      <c r="F3756" s="2" t="s">
        <v>977</v>
      </c>
      <c r="G3756" s="14" t="n">
        <v>14.5</v>
      </c>
      <c r="H3756" s="14" t="n">
        <v>7.24</v>
      </c>
      <c r="I3756" s="14" t="n">
        <v>12.5</v>
      </c>
      <c r="J3756" s="23" t="n">
        <f aca="false">IF(AND(E3756="Priority",ISNUMBER('Cost model'!N318)),'Cost model'!N318,'Cost model'!M318)</f>
        <v>14.5</v>
      </c>
      <c r="K3756" s="14" t="n">
        <f aca="false">J3756-H3756</f>
        <v>7.26</v>
      </c>
      <c r="L3756" s="14" t="n">
        <f aca="false">G3756-H3756</f>
        <v>7.26</v>
      </c>
    </row>
    <row r="3757" customFormat="false" ht="15" hidden="false" customHeight="false" outlineLevel="0" collapsed="false">
      <c r="A3757" s="2" t="s">
        <v>124</v>
      </c>
      <c r="B3757" s="2" t="s">
        <v>124</v>
      </c>
      <c r="C3757" s="2" t="s">
        <v>48</v>
      </c>
      <c r="D3757" s="2" t="s">
        <v>10</v>
      </c>
      <c r="E3757" s="2" t="s">
        <v>83</v>
      </c>
      <c r="F3757" s="2" t="s">
        <v>977</v>
      </c>
      <c r="G3757" s="14" t="n">
        <v>17.5</v>
      </c>
      <c r="H3757" s="14" t="n">
        <v>22.94</v>
      </c>
      <c r="I3757" s="14" t="n">
        <v>17.5</v>
      </c>
      <c r="J3757" s="23" t="n">
        <f aca="false">IF(AND(E3757="Priority",ISNUMBER('Cost model'!N318)),'Cost model'!N318,'Cost model'!M318)</f>
        <v>19.5</v>
      </c>
      <c r="K3757" s="14" t="n">
        <f aca="false">J3757-H3757</f>
        <v>-3.44</v>
      </c>
      <c r="L3757" s="14" t="n">
        <f aca="false">G3757-H3757</f>
        <v>-5.44</v>
      </c>
    </row>
    <row r="3758" customFormat="false" ht="15" hidden="false" customHeight="false" outlineLevel="0" collapsed="false">
      <c r="A3758" s="2" t="s">
        <v>123</v>
      </c>
      <c r="B3758" s="2" t="s">
        <v>174</v>
      </c>
      <c r="C3758" s="2" t="s">
        <v>47</v>
      </c>
      <c r="D3758" s="2" t="s">
        <v>12</v>
      </c>
      <c r="E3758" s="2" t="s">
        <v>74</v>
      </c>
      <c r="F3758" s="2" t="s">
        <v>976</v>
      </c>
      <c r="G3758" s="14" t="n">
        <v>19.5</v>
      </c>
      <c r="H3758" s="14" t="n">
        <v>26.07</v>
      </c>
      <c r="I3758" s="14" t="n">
        <v>19.5</v>
      </c>
      <c r="J3758" s="23" t="n">
        <f aca="false">IF(AND(E3758="Priority",ISNUMBER('Cost model'!N50)),'Cost model'!N50,'Cost model'!M50)</f>
        <v>40</v>
      </c>
      <c r="K3758" s="14" t="n">
        <f aca="false">J3758-H3758</f>
        <v>13.93</v>
      </c>
      <c r="L3758" s="14" t="n">
        <f aca="false">G3758-H3758</f>
        <v>-6.57</v>
      </c>
    </row>
    <row r="3759" customFormat="false" ht="15" hidden="false" customHeight="false" outlineLevel="0" collapsed="false">
      <c r="A3759" s="2" t="s">
        <v>205</v>
      </c>
      <c r="B3759" s="2" t="s">
        <v>174</v>
      </c>
      <c r="C3759" s="2" t="s">
        <v>48</v>
      </c>
      <c r="D3759" s="2" t="s">
        <v>14</v>
      </c>
      <c r="E3759" s="2" t="s">
        <v>74</v>
      </c>
      <c r="F3759" s="2" t="s">
        <v>976</v>
      </c>
      <c r="G3759" s="14" t="n">
        <v>24.5</v>
      </c>
      <c r="H3759" s="14" t="n">
        <v>194.87</v>
      </c>
      <c r="I3759" s="14" t="n">
        <v>125</v>
      </c>
      <c r="J3759" s="23" t="n">
        <f aca="false">IF(AND(E3759="Priority",ISNUMBER('Cost model'!N567)),'Cost model'!N567,'Cost model'!M567)</f>
        <v>160</v>
      </c>
      <c r="K3759" s="14" t="n">
        <f aca="false">J3759-H3759</f>
        <v>-34.87</v>
      </c>
      <c r="L3759" s="14" t="n">
        <f aca="false">G3759-H3759</f>
        <v>-170.37</v>
      </c>
    </row>
    <row r="3760" customFormat="false" ht="15" hidden="false" customHeight="false" outlineLevel="0" collapsed="false">
      <c r="A3760" s="2" t="s">
        <v>174</v>
      </c>
      <c r="B3760" s="2" t="s">
        <v>174</v>
      </c>
      <c r="C3760" s="2" t="s">
        <v>49</v>
      </c>
      <c r="D3760" s="2" t="s">
        <v>10</v>
      </c>
      <c r="E3760" s="2" t="s">
        <v>74</v>
      </c>
      <c r="F3760" s="2" t="s">
        <v>977</v>
      </c>
      <c r="G3760" s="14" t="n">
        <v>17.5</v>
      </c>
      <c r="H3760" s="14" t="n">
        <v>11.09</v>
      </c>
      <c r="I3760" s="14" t="n">
        <v>17.5</v>
      </c>
      <c r="J3760" s="23" t="n">
        <f aca="false">IF(AND(E3760="Priority",ISNUMBER('Cost model'!N169)),'Cost model'!N169,'Cost model'!M169)</f>
        <v>18.5</v>
      </c>
      <c r="K3760" s="14" t="n">
        <f aca="false">J3760-H3760</f>
        <v>7.41</v>
      </c>
      <c r="L3760" s="14" t="n">
        <f aca="false">G3760-H3760</f>
        <v>6.41</v>
      </c>
    </row>
    <row r="3761" customFormat="false" ht="15" hidden="false" customHeight="false" outlineLevel="0" collapsed="false">
      <c r="A3761" s="2" t="s">
        <v>221</v>
      </c>
      <c r="B3761" s="2" t="s">
        <v>158</v>
      </c>
      <c r="C3761" s="2" t="s">
        <v>49</v>
      </c>
      <c r="D3761" s="2" t="s">
        <v>14</v>
      </c>
      <c r="E3761" s="2" t="s">
        <v>83</v>
      </c>
      <c r="F3761" s="2" t="s">
        <v>976</v>
      </c>
      <c r="G3761" s="14" t="n">
        <v>175</v>
      </c>
      <c r="H3761" s="14" t="n">
        <v>256.89</v>
      </c>
      <c r="I3761" s="14" t="n">
        <v>175</v>
      </c>
      <c r="J3761" s="23" t="n">
        <f aca="false">IF(AND(E3761="Priority",ISNUMBER('Cost model'!N763)),'Cost model'!N763,'Cost model'!M763)</f>
        <v>310</v>
      </c>
      <c r="K3761" s="14" t="n">
        <f aca="false">J3761-H3761</f>
        <v>53.11</v>
      </c>
      <c r="L3761" s="14" t="n">
        <f aca="false">G3761-H3761</f>
        <v>-81.89</v>
      </c>
    </row>
    <row r="3762" customFormat="false" ht="15" hidden="false" customHeight="false" outlineLevel="0" collapsed="false">
      <c r="A3762" s="2" t="s">
        <v>174</v>
      </c>
      <c r="B3762" s="2" t="s">
        <v>124</v>
      </c>
      <c r="C3762" s="2" t="s">
        <v>49</v>
      </c>
      <c r="D3762" s="2" t="s">
        <v>10</v>
      </c>
      <c r="E3762" s="2" t="s">
        <v>74</v>
      </c>
      <c r="F3762" s="2" t="s">
        <v>976</v>
      </c>
      <c r="G3762" s="14" t="n">
        <v>17.5</v>
      </c>
      <c r="H3762" s="14" t="n">
        <v>15.79</v>
      </c>
      <c r="I3762" s="14" t="n">
        <v>17.5</v>
      </c>
      <c r="J3762" s="23" t="n">
        <f aca="false">IF(AND(E3762="Priority",ISNUMBER('Cost model'!N109)),'Cost model'!N109,'Cost model'!M109)</f>
        <v>18.5</v>
      </c>
      <c r="K3762" s="14" t="n">
        <f aca="false">J3762-H3762</f>
        <v>2.71</v>
      </c>
      <c r="L3762" s="14" t="n">
        <f aca="false">G3762-H3762</f>
        <v>1.71</v>
      </c>
    </row>
    <row r="3763" customFormat="false" ht="15" hidden="false" customHeight="false" outlineLevel="0" collapsed="false">
      <c r="A3763" s="2" t="s">
        <v>174</v>
      </c>
      <c r="B3763" s="2" t="s">
        <v>174</v>
      </c>
      <c r="C3763" s="2" t="s">
        <v>49</v>
      </c>
      <c r="D3763" s="2" t="s">
        <v>12</v>
      </c>
      <c r="E3763" s="2" t="s">
        <v>74</v>
      </c>
      <c r="F3763" s="2" t="s">
        <v>977</v>
      </c>
      <c r="G3763" s="14" t="n">
        <v>19.5</v>
      </c>
      <c r="H3763" s="14" t="n">
        <v>41.58</v>
      </c>
      <c r="I3763" s="14" t="n">
        <v>19.5</v>
      </c>
      <c r="J3763" s="23" t="n">
        <f aca="false">IF(AND(E3763="Priority",ISNUMBER('Cost model'!N172)),'Cost model'!N172,'Cost model'!M172)</f>
        <v>45</v>
      </c>
      <c r="K3763" s="14" t="n">
        <f aca="false">J3763-H3763</f>
        <v>3.42</v>
      </c>
      <c r="L3763" s="14" t="n">
        <f aca="false">G3763-H3763</f>
        <v>-22.08</v>
      </c>
    </row>
    <row r="3764" customFormat="false" ht="15" hidden="false" customHeight="false" outlineLevel="0" collapsed="false">
      <c r="A3764" s="2" t="s">
        <v>158</v>
      </c>
      <c r="B3764" s="2" t="s">
        <v>158</v>
      </c>
      <c r="C3764" s="2" t="s">
        <v>47</v>
      </c>
      <c r="D3764" s="2" t="s">
        <v>10</v>
      </c>
      <c r="E3764" s="2" t="s">
        <v>74</v>
      </c>
      <c r="F3764" s="2" t="s">
        <v>977</v>
      </c>
      <c r="G3764" s="14" t="n">
        <v>9.5</v>
      </c>
      <c r="H3764" s="14" t="n">
        <v>7.17</v>
      </c>
      <c r="I3764" s="14" t="n">
        <v>9.5</v>
      </c>
      <c r="J3764" s="23" t="n">
        <f aca="false">IF(AND(E3764="Priority",ISNUMBER('Cost model'!N422)),'Cost model'!N422,'Cost model'!M422)</f>
        <v>8.5</v>
      </c>
      <c r="K3764" s="14" t="n">
        <f aca="false">J3764-H3764</f>
        <v>1.33</v>
      </c>
      <c r="L3764" s="14" t="n">
        <f aca="false">G3764-H3764</f>
        <v>2.33</v>
      </c>
    </row>
    <row r="3765" customFormat="false" ht="15" hidden="false" customHeight="false" outlineLevel="0" collapsed="false">
      <c r="A3765" s="2" t="s">
        <v>142</v>
      </c>
      <c r="B3765" s="2" t="s">
        <v>142</v>
      </c>
      <c r="C3765" s="2" t="s">
        <v>49</v>
      </c>
      <c r="D3765" s="2" t="s">
        <v>12</v>
      </c>
      <c r="E3765" s="2" t="s">
        <v>74</v>
      </c>
      <c r="F3765" s="2" t="s">
        <v>977</v>
      </c>
      <c r="G3765" s="14" t="n">
        <v>17.5</v>
      </c>
      <c r="H3765" s="14" t="n">
        <v>18.34</v>
      </c>
      <c r="I3765" s="14" t="n">
        <v>19.5</v>
      </c>
      <c r="J3765" s="23" t="n">
        <f aca="false">IF(AND(E3765="Priority",ISNUMBER('Cost model'!N637)),'Cost model'!N637,'Cost model'!M637)</f>
        <v>45</v>
      </c>
      <c r="K3765" s="14" t="n">
        <f aca="false">J3765-H3765</f>
        <v>26.66</v>
      </c>
      <c r="L3765" s="14" t="n">
        <f aca="false">G3765-H3765</f>
        <v>-0.84</v>
      </c>
    </row>
    <row r="3766" customFormat="false" ht="15" hidden="false" customHeight="false" outlineLevel="0" collapsed="false">
      <c r="A3766" s="2" t="s">
        <v>221</v>
      </c>
      <c r="B3766" s="2" t="s">
        <v>221</v>
      </c>
      <c r="C3766" s="2" t="s">
        <v>47</v>
      </c>
      <c r="D3766" s="2" t="s">
        <v>10</v>
      </c>
      <c r="E3766" s="2" t="s">
        <v>74</v>
      </c>
      <c r="F3766" s="2" t="s">
        <v>977</v>
      </c>
      <c r="G3766" s="14" t="n">
        <v>9.5</v>
      </c>
      <c r="H3766" s="14" t="n">
        <v>23.53</v>
      </c>
      <c r="I3766" s="14" t="n">
        <v>9.5</v>
      </c>
      <c r="J3766" s="23" t="n">
        <f aca="false">IF(AND(E3766="Priority",ISNUMBER('Cost model'!N737)),'Cost model'!N737,'Cost model'!M737)</f>
        <v>8.5</v>
      </c>
      <c r="K3766" s="14" t="n">
        <f aca="false">J3766-H3766</f>
        <v>-15.03</v>
      </c>
      <c r="L3766" s="14" t="n">
        <f aca="false">G3766-H3766</f>
        <v>-14.03</v>
      </c>
    </row>
    <row r="3767" customFormat="false" ht="15" hidden="false" customHeight="false" outlineLevel="0" collapsed="false">
      <c r="A3767" s="2" t="s">
        <v>221</v>
      </c>
      <c r="B3767" s="2" t="s">
        <v>174</v>
      </c>
      <c r="C3767" s="2" t="s">
        <v>49</v>
      </c>
      <c r="D3767" s="2" t="s">
        <v>10</v>
      </c>
      <c r="E3767" s="2" t="s">
        <v>74</v>
      </c>
      <c r="F3767" s="2" t="s">
        <v>976</v>
      </c>
      <c r="G3767" s="14" t="n">
        <v>19.5</v>
      </c>
      <c r="H3767" s="14" t="n">
        <v>74.79</v>
      </c>
      <c r="I3767" s="14" t="n">
        <v>19.5</v>
      </c>
      <c r="J3767" s="23" t="n">
        <f aca="false">IF(AND(E3767="Priority",ISNUMBER('Cost model'!N784)),'Cost model'!N784,'Cost model'!M784)</f>
        <v>19.5</v>
      </c>
      <c r="K3767" s="14" t="n">
        <f aca="false">J3767-H3767</f>
        <v>-55.29</v>
      </c>
      <c r="L3767" s="14" t="n">
        <f aca="false">G3767-H3767</f>
        <v>-55.29</v>
      </c>
    </row>
    <row r="3768" customFormat="false" ht="15" hidden="false" customHeight="false" outlineLevel="0" collapsed="false">
      <c r="A3768" s="2" t="s">
        <v>142</v>
      </c>
      <c r="B3768" s="2" t="s">
        <v>142</v>
      </c>
      <c r="C3768" s="2" t="s">
        <v>47</v>
      </c>
      <c r="D3768" s="2" t="s">
        <v>14</v>
      </c>
      <c r="E3768" s="2" t="s">
        <v>74</v>
      </c>
      <c r="F3768" s="2" t="s">
        <v>977</v>
      </c>
      <c r="G3768" s="14" t="n">
        <v>75</v>
      </c>
      <c r="H3768" s="14" t="n">
        <v>159.13</v>
      </c>
      <c r="I3768" s="14" t="n">
        <v>25</v>
      </c>
      <c r="J3768" s="23" t="n">
        <f aca="false">IF(AND(E3768="Priority",ISNUMBER('Cost model'!N641)),'Cost model'!N641,'Cost model'!M641)</f>
        <v>75</v>
      </c>
      <c r="K3768" s="14" t="n">
        <f aca="false">J3768-H3768</f>
        <v>-84.13</v>
      </c>
      <c r="L3768" s="14" t="n">
        <f aca="false">G3768-H3768</f>
        <v>-84.13</v>
      </c>
    </row>
    <row r="3769" customFormat="false" ht="15" hidden="false" customHeight="false" outlineLevel="0" collapsed="false">
      <c r="A3769" s="2" t="s">
        <v>124</v>
      </c>
      <c r="B3769" s="2" t="s">
        <v>124</v>
      </c>
      <c r="C3769" s="2" t="s">
        <v>48</v>
      </c>
      <c r="D3769" s="2" t="s">
        <v>15</v>
      </c>
      <c r="E3769" s="2" t="s">
        <v>74</v>
      </c>
      <c r="F3769" s="2" t="s">
        <v>977</v>
      </c>
      <c r="G3769" s="14" t="n">
        <v>99.99</v>
      </c>
      <c r="H3769" s="14" t="n">
        <v>154.12</v>
      </c>
      <c r="I3769" s="14" t="n">
        <v>85</v>
      </c>
      <c r="J3769" s="23" t="n">
        <f aca="false">IF(AND(E3769="Priority",ISNUMBER('Cost model'!N330)),'Cost model'!N330,'Cost model'!M330)</f>
        <v>180</v>
      </c>
      <c r="K3769" s="14" t="n">
        <f aca="false">J3769-H3769</f>
        <v>25.88</v>
      </c>
      <c r="L3769" s="14" t="n">
        <f aca="false">G3769-H3769</f>
        <v>-54.13</v>
      </c>
    </row>
    <row r="3770" customFormat="false" ht="15" hidden="false" customHeight="false" outlineLevel="0" collapsed="false">
      <c r="A3770" s="2" t="s">
        <v>221</v>
      </c>
      <c r="B3770" s="2" t="s">
        <v>221</v>
      </c>
      <c r="C3770" s="2" t="s">
        <v>49</v>
      </c>
      <c r="D3770" s="2" t="s">
        <v>14</v>
      </c>
      <c r="E3770" s="2" t="s">
        <v>74</v>
      </c>
      <c r="F3770" s="2" t="s">
        <v>977</v>
      </c>
      <c r="G3770" s="14" t="n">
        <v>95</v>
      </c>
      <c r="H3770" s="14" t="n">
        <v>205.96</v>
      </c>
      <c r="I3770" s="14" t="n">
        <v>125</v>
      </c>
      <c r="J3770" s="23" t="n">
        <f aca="false">IF(AND(E3770="Priority",ISNUMBER('Cost model'!N748)),'Cost model'!N748,'Cost model'!M748)</f>
        <v>235</v>
      </c>
      <c r="K3770" s="14" t="n">
        <f aca="false">J3770-H3770</f>
        <v>29.04</v>
      </c>
      <c r="L3770" s="14" t="n">
        <f aca="false">G3770-H3770</f>
        <v>-110.96</v>
      </c>
    </row>
    <row r="3771" customFormat="false" ht="15" hidden="false" customHeight="false" outlineLevel="0" collapsed="false">
      <c r="A3771" s="2" t="s">
        <v>124</v>
      </c>
      <c r="B3771" s="2" t="s">
        <v>142</v>
      </c>
      <c r="C3771" s="2" t="s">
        <v>47</v>
      </c>
      <c r="D3771" s="2" t="s">
        <v>12</v>
      </c>
      <c r="E3771" s="2" t="s">
        <v>74</v>
      </c>
      <c r="F3771" s="2" t="s">
        <v>976</v>
      </c>
      <c r="G3771" s="14" t="n">
        <v>19.5</v>
      </c>
      <c r="H3771" s="14" t="n">
        <v>53.99</v>
      </c>
      <c r="I3771" s="14" t="n">
        <v>19.5</v>
      </c>
      <c r="J3771" s="23" t="n">
        <f aca="false">IF(AND(E3771="Priority",ISNUMBER('Cost model'!N335)),'Cost model'!N335,'Cost model'!M335)</f>
        <v>45</v>
      </c>
      <c r="K3771" s="14" t="n">
        <f aca="false">J3771-H3771</f>
        <v>-8.99</v>
      </c>
      <c r="L3771" s="14" t="n">
        <f aca="false">G3771-H3771</f>
        <v>-34.49</v>
      </c>
    </row>
    <row r="3772" customFormat="false" ht="15" hidden="false" customHeight="false" outlineLevel="0" collapsed="false">
      <c r="A3772" s="2" t="s">
        <v>174</v>
      </c>
      <c r="B3772" s="2" t="s">
        <v>124</v>
      </c>
      <c r="C3772" s="2" t="s">
        <v>47</v>
      </c>
      <c r="D3772" s="2" t="s">
        <v>12</v>
      </c>
      <c r="E3772" s="2" t="s">
        <v>74</v>
      </c>
      <c r="F3772" s="2" t="s">
        <v>976</v>
      </c>
      <c r="G3772" s="14" t="n">
        <v>9.5</v>
      </c>
      <c r="H3772" s="14" t="n">
        <v>49.55</v>
      </c>
      <c r="I3772" s="14" t="n">
        <v>9.5</v>
      </c>
      <c r="J3772" s="23" t="n">
        <f aca="false">IF(AND(E3772="Priority",ISNUMBER('Cost model'!N110)),'Cost model'!N110,'Cost model'!M110)</f>
        <v>40</v>
      </c>
      <c r="K3772" s="14" t="n">
        <f aca="false">J3772-H3772</f>
        <v>-9.55</v>
      </c>
      <c r="L3772" s="14" t="n">
        <f aca="false">G3772-H3772</f>
        <v>-40.05</v>
      </c>
    </row>
    <row r="3773" customFormat="false" ht="15" hidden="false" customHeight="false" outlineLevel="0" collapsed="false">
      <c r="A3773" s="2" t="s">
        <v>174</v>
      </c>
      <c r="B3773" s="2" t="s">
        <v>174</v>
      </c>
      <c r="C3773" s="2" t="s">
        <v>47</v>
      </c>
      <c r="D3773" s="2" t="s">
        <v>12</v>
      </c>
      <c r="E3773" s="2" t="s">
        <v>74</v>
      </c>
      <c r="F3773" s="2" t="s">
        <v>977</v>
      </c>
      <c r="G3773" s="14" t="n">
        <v>9.5</v>
      </c>
      <c r="H3773" s="14" t="n">
        <v>8.01</v>
      </c>
      <c r="I3773" s="14" t="n">
        <v>9.5</v>
      </c>
      <c r="J3773" s="23" t="n">
        <f aca="false">IF(AND(E3773="Priority",ISNUMBER('Cost model'!N170)),'Cost model'!N170,'Cost model'!M170)</f>
        <v>25.5</v>
      </c>
      <c r="K3773" s="14" t="n">
        <f aca="false">J3773-H3773</f>
        <v>17.49</v>
      </c>
      <c r="L3773" s="14" t="n">
        <f aca="false">G3773-H3773</f>
        <v>1.49</v>
      </c>
    </row>
    <row r="3774" customFormat="false" ht="15" hidden="false" customHeight="false" outlineLevel="0" collapsed="false">
      <c r="A3774" s="2" t="s">
        <v>174</v>
      </c>
      <c r="B3774" s="2" t="s">
        <v>174</v>
      </c>
      <c r="C3774" s="2" t="s">
        <v>49</v>
      </c>
      <c r="D3774" s="2" t="s">
        <v>10</v>
      </c>
      <c r="E3774" s="2" t="s">
        <v>83</v>
      </c>
      <c r="F3774" s="2" t="s">
        <v>977</v>
      </c>
      <c r="G3774" s="14" t="n">
        <v>24.5</v>
      </c>
      <c r="H3774" s="14" t="n">
        <v>18.56</v>
      </c>
      <c r="I3774" s="14" t="n">
        <v>24.5</v>
      </c>
      <c r="J3774" s="23" t="n">
        <f aca="false">IF(AND(E3774="Priority",ISNUMBER('Cost model'!N169)),'Cost model'!N169,'Cost model'!M169)</f>
        <v>25.5</v>
      </c>
      <c r="K3774" s="14" t="n">
        <f aca="false">J3774-H3774</f>
        <v>6.94</v>
      </c>
      <c r="L3774" s="14" t="n">
        <f aca="false">G3774-H3774</f>
        <v>5.94</v>
      </c>
    </row>
    <row r="3775" customFormat="false" ht="15" hidden="false" customHeight="false" outlineLevel="0" collapsed="false">
      <c r="A3775" s="2" t="s">
        <v>124</v>
      </c>
      <c r="B3775" s="2" t="s">
        <v>124</v>
      </c>
      <c r="C3775" s="2" t="s">
        <v>48</v>
      </c>
      <c r="D3775" s="2" t="s">
        <v>12</v>
      </c>
      <c r="E3775" s="2" t="s">
        <v>83</v>
      </c>
      <c r="F3775" s="2" t="s">
        <v>977</v>
      </c>
      <c r="G3775" s="14" t="n">
        <v>19.5</v>
      </c>
      <c r="H3775" s="14" t="n">
        <v>46.99</v>
      </c>
      <c r="I3775" s="14" t="n">
        <v>19.5</v>
      </c>
      <c r="J3775" s="23" t="n">
        <f aca="false">IF(AND(E3775="Priority",ISNUMBER('Cost model'!N321)),'Cost model'!N321,'Cost model'!M321)</f>
        <v>55</v>
      </c>
      <c r="K3775" s="14" t="n">
        <f aca="false">J3775-H3775</f>
        <v>8.01</v>
      </c>
      <c r="L3775" s="14" t="n">
        <f aca="false">G3775-H3775</f>
        <v>-27.49</v>
      </c>
    </row>
    <row r="3776" customFormat="false" ht="15" hidden="false" customHeight="false" outlineLevel="0" collapsed="false">
      <c r="A3776" s="2" t="s">
        <v>174</v>
      </c>
      <c r="B3776" s="2" t="s">
        <v>174</v>
      </c>
      <c r="C3776" s="2" t="s">
        <v>47</v>
      </c>
      <c r="D3776" s="2" t="s">
        <v>10</v>
      </c>
      <c r="E3776" s="2" t="s">
        <v>74</v>
      </c>
      <c r="F3776" s="2" t="s">
        <v>977</v>
      </c>
      <c r="G3776" s="14" t="n">
        <v>9.5</v>
      </c>
      <c r="H3776" s="14" t="n">
        <v>7.24</v>
      </c>
      <c r="I3776" s="14" t="n">
        <v>9.5</v>
      </c>
      <c r="J3776" s="23" t="n">
        <f aca="false">IF(AND(E3776="Priority",ISNUMBER('Cost model'!N167)),'Cost model'!N167,'Cost model'!M167)</f>
        <v>8.5</v>
      </c>
      <c r="K3776" s="14" t="n">
        <f aca="false">J3776-H3776</f>
        <v>1.26</v>
      </c>
      <c r="L3776" s="14" t="n">
        <f aca="false">G3776-H3776</f>
        <v>2.26</v>
      </c>
    </row>
    <row r="3777" customFormat="false" ht="15" hidden="false" customHeight="false" outlineLevel="0" collapsed="false">
      <c r="A3777" s="2" t="s">
        <v>124</v>
      </c>
      <c r="B3777" s="2" t="s">
        <v>124</v>
      </c>
      <c r="C3777" s="2" t="s">
        <v>49</v>
      </c>
      <c r="D3777" s="2" t="s">
        <v>14</v>
      </c>
      <c r="E3777" s="2" t="s">
        <v>74</v>
      </c>
      <c r="F3777" s="2" t="s">
        <v>977</v>
      </c>
      <c r="G3777" s="14" t="n">
        <v>95</v>
      </c>
      <c r="H3777" s="14" t="n">
        <v>169.98</v>
      </c>
      <c r="I3777" s="14" t="n">
        <v>85</v>
      </c>
      <c r="J3777" s="23" t="n">
        <f aca="false">IF(AND(E3777="Priority",ISNUMBER('Cost model'!N328)),'Cost model'!N328,'Cost model'!M328)</f>
        <v>175</v>
      </c>
      <c r="K3777" s="14" t="n">
        <f aca="false">J3777-H3777</f>
        <v>5.02000000000001</v>
      </c>
      <c r="L3777" s="14" t="n">
        <f aca="false">G3777-H3777</f>
        <v>-74.98</v>
      </c>
    </row>
    <row r="3778" customFormat="false" ht="15" hidden="false" customHeight="false" outlineLevel="0" collapsed="false">
      <c r="A3778" s="2" t="s">
        <v>124</v>
      </c>
      <c r="B3778" s="2" t="s">
        <v>124</v>
      </c>
      <c r="C3778" s="2" t="s">
        <v>48</v>
      </c>
      <c r="D3778" s="2" t="s">
        <v>10</v>
      </c>
      <c r="E3778" s="2" t="s">
        <v>74</v>
      </c>
      <c r="F3778" s="2" t="s">
        <v>977</v>
      </c>
      <c r="G3778" s="14" t="n">
        <v>12.5</v>
      </c>
      <c r="H3778" s="14" t="n">
        <v>9.93</v>
      </c>
      <c r="I3778" s="14" t="n">
        <v>12.5</v>
      </c>
      <c r="J3778" s="23" t="n">
        <f aca="false">IF(AND(E3778="Priority",ISNUMBER('Cost model'!N318)),'Cost model'!N318,'Cost model'!M318)</f>
        <v>14.5</v>
      </c>
      <c r="K3778" s="14" t="n">
        <f aca="false">J3778-H3778</f>
        <v>4.57</v>
      </c>
      <c r="L3778" s="14" t="n">
        <f aca="false">G3778-H3778</f>
        <v>2.57</v>
      </c>
    </row>
    <row r="3779" customFormat="false" ht="15" hidden="false" customHeight="false" outlineLevel="0" collapsed="false">
      <c r="A3779" s="2" t="s">
        <v>142</v>
      </c>
      <c r="B3779" s="2" t="s">
        <v>142</v>
      </c>
      <c r="C3779" s="2" t="s">
        <v>47</v>
      </c>
      <c r="D3779" s="2" t="s">
        <v>13</v>
      </c>
      <c r="E3779" s="2" t="s">
        <v>74</v>
      </c>
      <c r="F3779" s="2" t="s">
        <v>977</v>
      </c>
      <c r="G3779" s="14" t="n">
        <v>24.5</v>
      </c>
      <c r="H3779" s="14" t="n">
        <v>78.33</v>
      </c>
      <c r="I3779" s="14" t="n">
        <v>19</v>
      </c>
      <c r="J3779" s="23" t="n">
        <f aca="false">IF(AND(E3779="Priority",ISNUMBER('Cost model'!N638)),'Cost model'!N638,'Cost model'!M638)</f>
        <v>50</v>
      </c>
      <c r="K3779" s="14" t="n">
        <f aca="false">J3779-H3779</f>
        <v>-28.33</v>
      </c>
      <c r="L3779" s="14" t="n">
        <f aca="false">G3779-H3779</f>
        <v>-53.83</v>
      </c>
    </row>
    <row r="3780" customFormat="false" ht="15" hidden="false" customHeight="false" outlineLevel="0" collapsed="false">
      <c r="A3780" s="2" t="s">
        <v>142</v>
      </c>
      <c r="B3780" s="2" t="s">
        <v>124</v>
      </c>
      <c r="C3780" s="2" t="s">
        <v>47</v>
      </c>
      <c r="D3780" s="2" t="s">
        <v>12</v>
      </c>
      <c r="E3780" s="2" t="s">
        <v>74</v>
      </c>
      <c r="F3780" s="2" t="s">
        <v>976</v>
      </c>
      <c r="G3780" s="14" t="n">
        <v>14.5</v>
      </c>
      <c r="H3780" s="14" t="n">
        <v>12.44</v>
      </c>
      <c r="I3780" s="14" t="n">
        <v>19.5</v>
      </c>
      <c r="J3780" s="23" t="n">
        <f aca="false">IF(AND(E3780="Priority",ISNUMBER('Cost model'!N665)),'Cost model'!N665,'Cost model'!M665)</f>
        <v>40</v>
      </c>
      <c r="K3780" s="14" t="n">
        <f aca="false">J3780-H3780</f>
        <v>27.56</v>
      </c>
      <c r="L3780" s="14" t="n">
        <f aca="false">G3780-H3780</f>
        <v>2.06</v>
      </c>
    </row>
    <row r="3781" customFormat="false" ht="15" hidden="false" customHeight="false" outlineLevel="0" collapsed="false">
      <c r="A3781" s="2" t="s">
        <v>174</v>
      </c>
      <c r="B3781" s="2" t="s">
        <v>174</v>
      </c>
      <c r="C3781" s="2" t="s">
        <v>48</v>
      </c>
      <c r="D3781" s="2" t="s">
        <v>12</v>
      </c>
      <c r="E3781" s="2" t="s">
        <v>74</v>
      </c>
      <c r="F3781" s="2" t="s">
        <v>977</v>
      </c>
      <c r="G3781" s="14" t="n">
        <v>24.5</v>
      </c>
      <c r="H3781" s="14" t="n">
        <v>15</v>
      </c>
      <c r="I3781" s="14" t="n">
        <v>12.5</v>
      </c>
      <c r="J3781" s="23" t="n">
        <f aca="false">IF(AND(E3781="Priority",ISNUMBER('Cost model'!N171)),'Cost model'!N171,'Cost model'!M171)</f>
        <v>40</v>
      </c>
      <c r="K3781" s="14" t="n">
        <f aca="false">J3781-H3781</f>
        <v>25</v>
      </c>
      <c r="L3781" s="14" t="n">
        <f aca="false">G3781-H3781</f>
        <v>9.5</v>
      </c>
    </row>
    <row r="3782" customFormat="false" ht="15" hidden="false" customHeight="false" outlineLevel="0" collapsed="false">
      <c r="A3782" s="2" t="s">
        <v>124</v>
      </c>
      <c r="B3782" s="2" t="s">
        <v>124</v>
      </c>
      <c r="C3782" s="2" t="s">
        <v>47</v>
      </c>
      <c r="D3782" s="2" t="s">
        <v>10</v>
      </c>
      <c r="E3782" s="2" t="s">
        <v>74</v>
      </c>
      <c r="F3782" s="2" t="s">
        <v>977</v>
      </c>
      <c r="G3782" s="14" t="n">
        <v>9.5</v>
      </c>
      <c r="H3782" s="14" t="n">
        <v>6.08</v>
      </c>
      <c r="I3782" s="14" t="n">
        <v>9.5</v>
      </c>
      <c r="J3782" s="23" t="n">
        <f aca="false">IF(AND(E3782="Priority",ISNUMBER('Cost model'!N317)),'Cost model'!N317,'Cost model'!M317)</f>
        <v>10.5</v>
      </c>
      <c r="K3782" s="14" t="n">
        <f aca="false">J3782-H3782</f>
        <v>4.42</v>
      </c>
      <c r="L3782" s="14" t="n">
        <f aca="false">G3782-H3782</f>
        <v>3.42</v>
      </c>
    </row>
    <row r="3783" customFormat="false" ht="15" hidden="false" customHeight="false" outlineLevel="0" collapsed="false">
      <c r="A3783" s="2" t="s">
        <v>124</v>
      </c>
      <c r="B3783" s="2" t="s">
        <v>124</v>
      </c>
      <c r="C3783" s="2" t="s">
        <v>49</v>
      </c>
      <c r="D3783" s="2" t="s">
        <v>10</v>
      </c>
      <c r="E3783" s="2" t="s">
        <v>74</v>
      </c>
      <c r="F3783" s="2" t="s">
        <v>977</v>
      </c>
      <c r="G3783" s="14" t="n">
        <v>17.5</v>
      </c>
      <c r="H3783" s="14" t="n">
        <v>13.33</v>
      </c>
      <c r="I3783" s="14" t="n">
        <v>17.5</v>
      </c>
      <c r="J3783" s="23" t="n">
        <f aca="false">IF(AND(E3783="Priority",ISNUMBER('Cost model'!N319)),'Cost model'!N319,'Cost model'!M319)</f>
        <v>16.5</v>
      </c>
      <c r="K3783" s="14" t="n">
        <f aca="false">J3783-H3783</f>
        <v>3.17</v>
      </c>
      <c r="L3783" s="14" t="n">
        <f aca="false">G3783-H3783</f>
        <v>4.17</v>
      </c>
    </row>
    <row r="3784" customFormat="false" ht="15" hidden="false" customHeight="false" outlineLevel="0" collapsed="false">
      <c r="A3784" s="2" t="s">
        <v>174</v>
      </c>
      <c r="B3784" s="2" t="s">
        <v>174</v>
      </c>
      <c r="C3784" s="2" t="s">
        <v>48</v>
      </c>
      <c r="D3784" s="2" t="s">
        <v>10</v>
      </c>
      <c r="E3784" s="2" t="s">
        <v>74</v>
      </c>
      <c r="F3784" s="2" t="s">
        <v>977</v>
      </c>
      <c r="G3784" s="14" t="n">
        <v>12.5</v>
      </c>
      <c r="H3784" s="14" t="n">
        <v>11.38</v>
      </c>
      <c r="I3784" s="14" t="n">
        <v>12.5</v>
      </c>
      <c r="J3784" s="23" t="n">
        <f aca="false">IF(AND(E3784="Priority",ISNUMBER('Cost model'!N168)),'Cost model'!N168,'Cost model'!M168)</f>
        <v>13.5</v>
      </c>
      <c r="K3784" s="14" t="n">
        <f aca="false">J3784-H3784</f>
        <v>2.12</v>
      </c>
      <c r="L3784" s="14" t="n">
        <f aca="false">G3784-H3784</f>
        <v>1.12</v>
      </c>
    </row>
    <row r="3785" customFormat="false" ht="15" hidden="false" customHeight="false" outlineLevel="0" collapsed="false">
      <c r="A3785" s="2" t="s">
        <v>174</v>
      </c>
      <c r="B3785" s="2" t="s">
        <v>174</v>
      </c>
      <c r="C3785" s="2" t="s">
        <v>47</v>
      </c>
      <c r="D3785" s="2" t="s">
        <v>10</v>
      </c>
      <c r="E3785" s="2" t="s">
        <v>74</v>
      </c>
      <c r="F3785" s="2" t="s">
        <v>977</v>
      </c>
      <c r="G3785" s="14" t="n">
        <v>9.5</v>
      </c>
      <c r="H3785" s="14" t="n">
        <v>7.24</v>
      </c>
      <c r="I3785" s="14" t="n">
        <v>9.5</v>
      </c>
      <c r="J3785" s="23" t="n">
        <f aca="false">IF(AND(E3785="Priority",ISNUMBER('Cost model'!N167)),'Cost model'!N167,'Cost model'!M167)</f>
        <v>8.5</v>
      </c>
      <c r="K3785" s="14" t="n">
        <f aca="false">J3785-H3785</f>
        <v>1.26</v>
      </c>
      <c r="L3785" s="14" t="n">
        <f aca="false">G3785-H3785</f>
        <v>2.26</v>
      </c>
    </row>
    <row r="3786" customFormat="false" ht="15" hidden="false" customHeight="false" outlineLevel="0" collapsed="false">
      <c r="A3786" s="2" t="s">
        <v>158</v>
      </c>
      <c r="B3786" s="2" t="s">
        <v>158</v>
      </c>
      <c r="C3786" s="2" t="s">
        <v>49</v>
      </c>
      <c r="D3786" s="2" t="s">
        <v>10</v>
      </c>
      <c r="E3786" s="2" t="s">
        <v>74</v>
      </c>
      <c r="F3786" s="2" t="s">
        <v>977</v>
      </c>
      <c r="G3786" s="14" t="n">
        <v>17.5</v>
      </c>
      <c r="H3786" s="14" t="n">
        <v>15.16</v>
      </c>
      <c r="I3786" s="14" t="n">
        <v>17.5</v>
      </c>
      <c r="J3786" s="23" t="n">
        <f aca="false">IF(AND(E3786="Priority",ISNUMBER('Cost model'!N424)),'Cost model'!N424,'Cost model'!M424)</f>
        <v>16.5</v>
      </c>
      <c r="K3786" s="14" t="n">
        <f aca="false">J3786-H3786</f>
        <v>1.34</v>
      </c>
      <c r="L3786" s="14" t="n">
        <f aca="false">G3786-H3786</f>
        <v>2.34</v>
      </c>
    </row>
    <row r="3787" customFormat="false" ht="15" hidden="false" customHeight="false" outlineLevel="0" collapsed="false">
      <c r="A3787" s="2" t="s">
        <v>142</v>
      </c>
      <c r="B3787" s="2" t="s">
        <v>174</v>
      </c>
      <c r="C3787" s="2" t="s">
        <v>47</v>
      </c>
      <c r="D3787" s="2" t="s">
        <v>10</v>
      </c>
      <c r="E3787" s="2" t="s">
        <v>74</v>
      </c>
      <c r="F3787" s="2" t="s">
        <v>976</v>
      </c>
      <c r="G3787" s="14" t="n">
        <v>14.5</v>
      </c>
      <c r="H3787" s="14" t="n">
        <v>25.66</v>
      </c>
      <c r="I3787" s="14" t="n">
        <v>14.5</v>
      </c>
      <c r="J3787" s="23" t="n">
        <f aca="false">IF(AND(E3787="Priority",ISNUMBER('Cost model'!N692)),'Cost model'!N692,'Cost model'!M692)</f>
        <v>9.5</v>
      </c>
      <c r="K3787" s="14" t="n">
        <f aca="false">J3787-H3787</f>
        <v>-16.16</v>
      </c>
      <c r="L3787" s="14" t="n">
        <f aca="false">G3787-H3787</f>
        <v>-11.16</v>
      </c>
    </row>
    <row r="3788" customFormat="false" ht="15" hidden="false" customHeight="false" outlineLevel="0" collapsed="false">
      <c r="A3788" s="2" t="s">
        <v>174</v>
      </c>
      <c r="B3788" s="2" t="s">
        <v>174</v>
      </c>
      <c r="C3788" s="2" t="s">
        <v>48</v>
      </c>
      <c r="D3788" s="2" t="s">
        <v>12</v>
      </c>
      <c r="E3788" s="2" t="s">
        <v>74</v>
      </c>
      <c r="F3788" s="2" t="s">
        <v>977</v>
      </c>
      <c r="G3788" s="14" t="n">
        <v>12.5</v>
      </c>
      <c r="H3788" s="14" t="n">
        <v>41.1</v>
      </c>
      <c r="I3788" s="14" t="n">
        <v>12.5</v>
      </c>
      <c r="J3788" s="23" t="n">
        <f aca="false">IF(AND(E3788="Priority",ISNUMBER('Cost model'!N171)),'Cost model'!N171,'Cost model'!M171)</f>
        <v>40</v>
      </c>
      <c r="K3788" s="14" t="n">
        <f aca="false">J3788-H3788</f>
        <v>-1.1</v>
      </c>
      <c r="L3788" s="14" t="n">
        <f aca="false">G3788-H3788</f>
        <v>-28.6</v>
      </c>
    </row>
    <row r="3789" customFormat="false" ht="15" hidden="false" customHeight="false" outlineLevel="0" collapsed="false">
      <c r="A3789" s="2" t="s">
        <v>142</v>
      </c>
      <c r="B3789" s="2" t="s">
        <v>124</v>
      </c>
      <c r="C3789" s="2" t="s">
        <v>49</v>
      </c>
      <c r="D3789" s="2" t="s">
        <v>14</v>
      </c>
      <c r="E3789" s="2" t="s">
        <v>74</v>
      </c>
      <c r="F3789" s="2" t="s">
        <v>976</v>
      </c>
      <c r="G3789" s="14" t="n">
        <v>19.5</v>
      </c>
      <c r="H3789" s="14" t="n">
        <v>99.26</v>
      </c>
      <c r="I3789" s="14" t="n">
        <v>199</v>
      </c>
      <c r="J3789" s="23" t="n">
        <f aca="false">IF(AND(E3789="Priority",ISNUMBER('Cost model'!N673)),'Cost model'!N673,'Cost model'!M673)</f>
        <v>180</v>
      </c>
      <c r="K3789" s="14" t="n">
        <f aca="false">J3789-H3789</f>
        <v>80.74</v>
      </c>
      <c r="L3789" s="14" t="n">
        <f aca="false">G3789-H3789</f>
        <v>-79.76</v>
      </c>
    </row>
    <row r="3790" customFormat="false" ht="15" hidden="false" customHeight="false" outlineLevel="0" collapsed="false">
      <c r="A3790" s="2" t="s">
        <v>124</v>
      </c>
      <c r="B3790" s="2" t="s">
        <v>124</v>
      </c>
      <c r="C3790" s="2" t="s">
        <v>48</v>
      </c>
      <c r="D3790" s="2" t="s">
        <v>10</v>
      </c>
      <c r="E3790" s="2" t="s">
        <v>74</v>
      </c>
      <c r="F3790" s="2" t="s">
        <v>977</v>
      </c>
      <c r="G3790" s="14" t="n">
        <v>12.5</v>
      </c>
      <c r="H3790" s="14" t="n">
        <v>18.34</v>
      </c>
      <c r="I3790" s="14" t="n">
        <v>12.5</v>
      </c>
      <c r="J3790" s="23" t="n">
        <f aca="false">IF(AND(E3790="Priority",ISNUMBER('Cost model'!N318)),'Cost model'!N318,'Cost model'!M318)</f>
        <v>14.5</v>
      </c>
      <c r="K3790" s="14" t="n">
        <f aca="false">J3790-H3790</f>
        <v>-3.84</v>
      </c>
      <c r="L3790" s="14" t="n">
        <f aca="false">G3790-H3790</f>
        <v>-5.84</v>
      </c>
    </row>
    <row r="3791" customFormat="false" ht="15" hidden="false" customHeight="false" outlineLevel="0" collapsed="false">
      <c r="A3791" s="2" t="s">
        <v>142</v>
      </c>
      <c r="B3791" s="2" t="s">
        <v>142</v>
      </c>
      <c r="C3791" s="2" t="s">
        <v>47</v>
      </c>
      <c r="D3791" s="2" t="s">
        <v>12</v>
      </c>
      <c r="E3791" s="2" t="s">
        <v>74</v>
      </c>
      <c r="F3791" s="2" t="s">
        <v>977</v>
      </c>
      <c r="G3791" s="14" t="n">
        <v>9.5</v>
      </c>
      <c r="H3791" s="14" t="n">
        <v>24.84</v>
      </c>
      <c r="I3791" s="14" t="n">
        <v>9.5</v>
      </c>
      <c r="J3791" s="23" t="n">
        <f aca="false">IF(AND(E3791="Priority",ISNUMBER('Cost model'!N635)),'Cost model'!N635,'Cost model'!M635)</f>
        <v>30.5</v>
      </c>
      <c r="K3791" s="14" t="n">
        <f aca="false">J3791-H3791</f>
        <v>5.66</v>
      </c>
      <c r="L3791" s="14" t="n">
        <f aca="false">G3791-H3791</f>
        <v>-15.34</v>
      </c>
    </row>
    <row r="3792" customFormat="false" ht="15" hidden="false" customHeight="false" outlineLevel="0" collapsed="false">
      <c r="A3792" s="2" t="s">
        <v>174</v>
      </c>
      <c r="B3792" s="2" t="s">
        <v>174</v>
      </c>
      <c r="C3792" s="2" t="s">
        <v>47</v>
      </c>
      <c r="D3792" s="2" t="s">
        <v>12</v>
      </c>
      <c r="E3792" s="2" t="s">
        <v>74</v>
      </c>
      <c r="F3792" s="2" t="s">
        <v>977</v>
      </c>
      <c r="G3792" s="14" t="n">
        <v>9.5</v>
      </c>
      <c r="H3792" s="14" t="n">
        <v>28.23</v>
      </c>
      <c r="I3792" s="14" t="n">
        <v>9.5</v>
      </c>
      <c r="J3792" s="23" t="n">
        <f aca="false">IF(AND(E3792="Priority",ISNUMBER('Cost model'!N170)),'Cost model'!N170,'Cost model'!M170)</f>
        <v>25.5</v>
      </c>
      <c r="K3792" s="14" t="n">
        <f aca="false">J3792-H3792</f>
        <v>-2.73</v>
      </c>
      <c r="L3792" s="14" t="n">
        <f aca="false">G3792-H3792</f>
        <v>-18.73</v>
      </c>
    </row>
    <row r="3793" customFormat="false" ht="15" hidden="false" customHeight="false" outlineLevel="0" collapsed="false">
      <c r="A3793" s="2" t="s">
        <v>142</v>
      </c>
      <c r="B3793" s="2" t="s">
        <v>142</v>
      </c>
      <c r="C3793" s="2" t="s">
        <v>47</v>
      </c>
      <c r="D3793" s="2" t="s">
        <v>12</v>
      </c>
      <c r="E3793" s="2" t="s">
        <v>74</v>
      </c>
      <c r="F3793" s="2" t="s">
        <v>977</v>
      </c>
      <c r="G3793" s="14" t="n">
        <v>9.5</v>
      </c>
      <c r="H3793" s="14" t="n">
        <v>41.1</v>
      </c>
      <c r="I3793" s="14" t="n">
        <v>9.5</v>
      </c>
      <c r="J3793" s="23" t="n">
        <f aca="false">IF(AND(E3793="Priority",ISNUMBER('Cost model'!N635)),'Cost model'!N635,'Cost model'!M635)</f>
        <v>30.5</v>
      </c>
      <c r="K3793" s="14" t="n">
        <f aca="false">J3793-H3793</f>
        <v>-10.6</v>
      </c>
      <c r="L3793" s="14" t="n">
        <f aca="false">G3793-H3793</f>
        <v>-31.6</v>
      </c>
    </row>
    <row r="3794" customFormat="false" ht="15" hidden="false" customHeight="false" outlineLevel="0" collapsed="false">
      <c r="A3794" s="2" t="s">
        <v>142</v>
      </c>
      <c r="B3794" s="2" t="s">
        <v>142</v>
      </c>
      <c r="C3794" s="2" t="s">
        <v>48</v>
      </c>
      <c r="D3794" s="2" t="s">
        <v>10</v>
      </c>
      <c r="E3794" s="2" t="s">
        <v>74</v>
      </c>
      <c r="F3794" s="2" t="s">
        <v>977</v>
      </c>
      <c r="G3794" s="14" t="n">
        <v>12.5</v>
      </c>
      <c r="H3794" s="14" t="n">
        <v>41.1</v>
      </c>
      <c r="I3794" s="14" t="n">
        <v>12.5</v>
      </c>
      <c r="J3794" s="23" t="n">
        <f aca="false">IF(AND(E3794="Priority",ISNUMBER('Cost model'!N633)),'Cost model'!N633,'Cost model'!M633)</f>
        <v>11.5</v>
      </c>
      <c r="K3794" s="14" t="n">
        <f aca="false">J3794-H3794</f>
        <v>-29.6</v>
      </c>
      <c r="L3794" s="14" t="n">
        <f aca="false">G3794-H3794</f>
        <v>-28.6</v>
      </c>
    </row>
    <row r="3795" customFormat="false" ht="15" hidden="false" customHeight="false" outlineLevel="0" collapsed="false">
      <c r="A3795" s="2" t="s">
        <v>342</v>
      </c>
      <c r="B3795" s="2" t="s">
        <v>124</v>
      </c>
      <c r="C3795" s="2" t="s">
        <v>47</v>
      </c>
      <c r="D3795" s="2" t="s">
        <v>10</v>
      </c>
      <c r="E3795" s="2" t="s">
        <v>74</v>
      </c>
      <c r="F3795" s="2" t="s">
        <v>976</v>
      </c>
      <c r="G3795" s="14" t="n">
        <v>24.5</v>
      </c>
      <c r="H3795" s="14" t="n">
        <v>20.22</v>
      </c>
      <c r="I3795" s="14" t="n">
        <v>24.5</v>
      </c>
      <c r="J3795" s="23" t="n">
        <f aca="false">IF(AND(E3795="Priority",ISNUMBER('Cost model'!N257)),'Cost model'!N257,'Cost model'!M257)</f>
        <v>20.5</v>
      </c>
      <c r="K3795" s="14" t="n">
        <f aca="false">J3795-H3795</f>
        <v>0.280000000000001</v>
      </c>
      <c r="L3795" s="14" t="n">
        <f aca="false">G3795-H3795</f>
        <v>4.28</v>
      </c>
    </row>
    <row r="3796" customFormat="false" ht="15" hidden="false" customHeight="false" outlineLevel="0" collapsed="false">
      <c r="A3796" s="2" t="s">
        <v>124</v>
      </c>
      <c r="B3796" s="2" t="s">
        <v>124</v>
      </c>
      <c r="C3796" s="2" t="s">
        <v>48</v>
      </c>
      <c r="D3796" s="2" t="s">
        <v>10</v>
      </c>
      <c r="E3796" s="2" t="s">
        <v>74</v>
      </c>
      <c r="F3796" s="2" t="s">
        <v>977</v>
      </c>
      <c r="G3796" s="14" t="n">
        <v>14.5</v>
      </c>
      <c r="H3796" s="14" t="n">
        <v>13.33</v>
      </c>
      <c r="I3796" s="14" t="n">
        <v>12.5</v>
      </c>
      <c r="J3796" s="23" t="n">
        <f aca="false">IF(AND(E3796="Priority",ISNUMBER('Cost model'!N318)),'Cost model'!N318,'Cost model'!M318)</f>
        <v>14.5</v>
      </c>
      <c r="K3796" s="14" t="n">
        <f aca="false">J3796-H3796</f>
        <v>1.17</v>
      </c>
      <c r="L3796" s="14" t="n">
        <f aca="false">G3796-H3796</f>
        <v>1.17</v>
      </c>
    </row>
    <row r="3797" customFormat="false" ht="15" hidden="false" customHeight="false" outlineLevel="0" collapsed="false">
      <c r="A3797" s="2" t="s">
        <v>124</v>
      </c>
      <c r="B3797" s="2" t="s">
        <v>124</v>
      </c>
      <c r="C3797" s="2" t="s">
        <v>47</v>
      </c>
      <c r="D3797" s="2" t="s">
        <v>12</v>
      </c>
      <c r="E3797" s="2" t="s">
        <v>74</v>
      </c>
      <c r="F3797" s="2" t="s">
        <v>977</v>
      </c>
      <c r="G3797" s="14" t="n">
        <v>19</v>
      </c>
      <c r="H3797" s="14" t="n">
        <v>39.44</v>
      </c>
      <c r="I3797" s="14" t="n">
        <v>9.5</v>
      </c>
      <c r="J3797" s="23" t="n">
        <f aca="false">IF(AND(E3797="Priority",ISNUMBER('Cost model'!N320)),'Cost model'!N320,'Cost model'!M320)</f>
        <v>24.5</v>
      </c>
      <c r="K3797" s="14" t="n">
        <f aca="false">J3797-H3797</f>
        <v>-14.94</v>
      </c>
      <c r="L3797" s="14" t="n">
        <f aca="false">G3797-H3797</f>
        <v>-20.44</v>
      </c>
    </row>
    <row r="3798" customFormat="false" ht="15" hidden="false" customHeight="false" outlineLevel="0" collapsed="false">
      <c r="A3798" s="2" t="s">
        <v>142</v>
      </c>
      <c r="B3798" s="2" t="s">
        <v>142</v>
      </c>
      <c r="C3798" s="2" t="s">
        <v>48</v>
      </c>
      <c r="D3798" s="2" t="s">
        <v>10</v>
      </c>
      <c r="E3798" s="2" t="s">
        <v>74</v>
      </c>
      <c r="F3798" s="2" t="s">
        <v>977</v>
      </c>
      <c r="G3798" s="14" t="n">
        <v>12.5</v>
      </c>
      <c r="H3798" s="14" t="n">
        <v>7.84</v>
      </c>
      <c r="I3798" s="14" t="n">
        <v>12.5</v>
      </c>
      <c r="J3798" s="23" t="n">
        <f aca="false">IF(AND(E3798="Priority",ISNUMBER('Cost model'!N633)),'Cost model'!N633,'Cost model'!M633)</f>
        <v>11.5</v>
      </c>
      <c r="K3798" s="14" t="n">
        <f aca="false">J3798-H3798</f>
        <v>3.66</v>
      </c>
      <c r="L3798" s="14" t="n">
        <f aca="false">G3798-H3798</f>
        <v>4.66</v>
      </c>
    </row>
    <row r="3799" customFormat="false" ht="15" hidden="false" customHeight="false" outlineLevel="0" collapsed="false">
      <c r="A3799" s="2" t="s">
        <v>205</v>
      </c>
      <c r="B3799" s="2" t="s">
        <v>174</v>
      </c>
      <c r="C3799" s="2" t="s">
        <v>48</v>
      </c>
      <c r="D3799" s="2" t="s">
        <v>10</v>
      </c>
      <c r="E3799" s="2" t="s">
        <v>74</v>
      </c>
      <c r="F3799" s="2" t="s">
        <v>976</v>
      </c>
      <c r="G3799" s="14" t="n">
        <v>14.5</v>
      </c>
      <c r="H3799" s="14" t="n">
        <v>10.91</v>
      </c>
      <c r="I3799" s="14" t="n">
        <v>14.5</v>
      </c>
      <c r="J3799" s="23" t="n">
        <f aca="false">IF(AND(E3799="Priority",ISNUMBER('Cost model'!N558)),'Cost model'!N558,'Cost model'!M558)</f>
        <v>16.5</v>
      </c>
      <c r="K3799" s="14" t="n">
        <f aca="false">J3799-H3799</f>
        <v>5.59</v>
      </c>
      <c r="L3799" s="14" t="n">
        <f aca="false">G3799-H3799</f>
        <v>3.59</v>
      </c>
    </row>
    <row r="3800" customFormat="false" ht="15" hidden="false" customHeight="false" outlineLevel="0" collapsed="false">
      <c r="A3800" s="2" t="s">
        <v>142</v>
      </c>
      <c r="B3800" s="2" t="s">
        <v>124</v>
      </c>
      <c r="C3800" s="2" t="s">
        <v>47</v>
      </c>
      <c r="D3800" s="2" t="s">
        <v>10</v>
      </c>
      <c r="E3800" s="2" t="s">
        <v>83</v>
      </c>
      <c r="F3800" s="2" t="s">
        <v>976</v>
      </c>
      <c r="G3800" s="14" t="n">
        <v>19.5</v>
      </c>
      <c r="H3800" s="14" t="n">
        <v>20.22</v>
      </c>
      <c r="I3800" s="14" t="n">
        <v>19.5</v>
      </c>
      <c r="J3800" s="23" t="n">
        <f aca="false">IF(AND(E3800="Priority",ISNUMBER('Cost model'!N662)),'Cost model'!N662,'Cost model'!M662)</f>
        <v>18.5</v>
      </c>
      <c r="K3800" s="14" t="n">
        <f aca="false">J3800-H3800</f>
        <v>-1.72</v>
      </c>
      <c r="L3800" s="14" t="n">
        <f aca="false">G3800-H3800</f>
        <v>-0.719999999999999</v>
      </c>
    </row>
    <row r="3801" customFormat="false" ht="15" hidden="false" customHeight="false" outlineLevel="0" collapsed="false">
      <c r="A3801" s="2" t="s">
        <v>221</v>
      </c>
      <c r="B3801" s="2" t="s">
        <v>221</v>
      </c>
      <c r="C3801" s="2" t="s">
        <v>47</v>
      </c>
      <c r="D3801" s="2" t="s">
        <v>10</v>
      </c>
      <c r="E3801" s="2" t="s">
        <v>83</v>
      </c>
      <c r="F3801" s="2" t="s">
        <v>977</v>
      </c>
      <c r="G3801" s="14" t="n">
        <v>14.5</v>
      </c>
      <c r="H3801" s="14" t="n">
        <v>7.17</v>
      </c>
      <c r="I3801" s="14" t="n">
        <v>14.5</v>
      </c>
      <c r="J3801" s="23" t="n">
        <f aca="false">IF(AND(E3801="Priority",ISNUMBER('Cost model'!N737)),'Cost model'!N737,'Cost model'!M737)</f>
        <v>13.5</v>
      </c>
      <c r="K3801" s="14" t="n">
        <f aca="false">J3801-H3801</f>
        <v>6.33</v>
      </c>
      <c r="L3801" s="14" t="n">
        <f aca="false">G3801-H3801</f>
        <v>7.33</v>
      </c>
    </row>
    <row r="3802" customFormat="false" ht="15" hidden="false" customHeight="false" outlineLevel="0" collapsed="false">
      <c r="A3802" s="2" t="s">
        <v>158</v>
      </c>
      <c r="B3802" s="2" t="s">
        <v>158</v>
      </c>
      <c r="C3802" s="2" t="s">
        <v>47</v>
      </c>
      <c r="D3802" s="2" t="s">
        <v>10</v>
      </c>
      <c r="E3802" s="2" t="s">
        <v>74</v>
      </c>
      <c r="F3802" s="2" t="s">
        <v>977</v>
      </c>
      <c r="G3802" s="14" t="n">
        <v>9.5</v>
      </c>
      <c r="H3802" s="14" t="n">
        <v>13.7</v>
      </c>
      <c r="I3802" s="14" t="n">
        <v>9.5</v>
      </c>
      <c r="J3802" s="23" t="n">
        <f aca="false">IF(AND(E3802="Priority",ISNUMBER('Cost model'!N422)),'Cost model'!N422,'Cost model'!M422)</f>
        <v>8.5</v>
      </c>
      <c r="K3802" s="14" t="n">
        <f aca="false">J3802-H3802</f>
        <v>-5.2</v>
      </c>
      <c r="L3802" s="14" t="n">
        <f aca="false">G3802-H3802</f>
        <v>-4.2</v>
      </c>
    </row>
    <row r="3803" customFormat="false" ht="15" hidden="false" customHeight="false" outlineLevel="0" collapsed="false">
      <c r="A3803" s="2" t="s">
        <v>124</v>
      </c>
      <c r="B3803" s="2" t="s">
        <v>124</v>
      </c>
      <c r="C3803" s="2" t="s">
        <v>48</v>
      </c>
      <c r="D3803" s="2" t="s">
        <v>12</v>
      </c>
      <c r="E3803" s="2" t="s">
        <v>74</v>
      </c>
      <c r="F3803" s="2" t="s">
        <v>977</v>
      </c>
      <c r="G3803" s="14" t="n">
        <v>12.5</v>
      </c>
      <c r="H3803" s="14" t="n">
        <v>12.95</v>
      </c>
      <c r="I3803" s="14" t="n">
        <v>12.5</v>
      </c>
      <c r="J3803" s="23" t="n">
        <f aca="false">IF(AND(E3803="Priority",ISNUMBER('Cost model'!N321)),'Cost model'!N321,'Cost model'!M321)</f>
        <v>40</v>
      </c>
      <c r="K3803" s="14" t="n">
        <f aca="false">J3803-H3803</f>
        <v>27.05</v>
      </c>
      <c r="L3803" s="14" t="n">
        <f aca="false">G3803-H3803</f>
        <v>-0.449999999999999</v>
      </c>
    </row>
    <row r="3804" customFormat="false" ht="15" hidden="false" customHeight="false" outlineLevel="0" collapsed="false">
      <c r="A3804" s="2" t="s">
        <v>221</v>
      </c>
      <c r="B3804" s="2" t="s">
        <v>221</v>
      </c>
      <c r="C3804" s="2" t="s">
        <v>49</v>
      </c>
      <c r="D3804" s="2" t="s">
        <v>12</v>
      </c>
      <c r="E3804" s="2" t="s">
        <v>83</v>
      </c>
      <c r="F3804" s="2" t="s">
        <v>977</v>
      </c>
      <c r="G3804" s="14" t="n">
        <v>29.5</v>
      </c>
      <c r="H3804" s="14" t="n">
        <v>33.41</v>
      </c>
      <c r="I3804" s="14" t="n">
        <v>29.5</v>
      </c>
      <c r="J3804" s="23" t="n">
        <f aca="false">IF(AND(E3804="Priority",ISNUMBER('Cost model'!N742)),'Cost model'!N742,'Cost model'!M742)</f>
        <v>80</v>
      </c>
      <c r="K3804" s="14" t="n">
        <f aca="false">J3804-H3804</f>
        <v>46.59</v>
      </c>
      <c r="L3804" s="14" t="n">
        <f aca="false">G3804-H3804</f>
        <v>-3.91</v>
      </c>
    </row>
    <row r="3805" customFormat="false" ht="15" hidden="false" customHeight="false" outlineLevel="0" collapsed="false">
      <c r="A3805" s="2" t="s">
        <v>124</v>
      </c>
      <c r="B3805" s="2" t="s">
        <v>124</v>
      </c>
      <c r="C3805" s="2" t="s">
        <v>47</v>
      </c>
      <c r="D3805" s="2" t="s">
        <v>14</v>
      </c>
      <c r="E3805" s="2" t="s">
        <v>74</v>
      </c>
      <c r="F3805" s="2" t="s">
        <v>977</v>
      </c>
      <c r="G3805" s="14" t="n">
        <v>19</v>
      </c>
      <c r="H3805" s="14" t="n">
        <v>68.89</v>
      </c>
      <c r="I3805" s="14" t="n">
        <v>25</v>
      </c>
      <c r="J3805" s="23" t="n">
        <f aca="false">IF(AND(E3805="Priority",ISNUMBER('Cost model'!N326)),'Cost model'!N326,'Cost model'!M326)</f>
        <v>110</v>
      </c>
      <c r="K3805" s="14" t="n">
        <f aca="false">J3805-H3805</f>
        <v>41.11</v>
      </c>
      <c r="L3805" s="14" t="n">
        <f aca="false">G3805-H3805</f>
        <v>-49.89</v>
      </c>
    </row>
    <row r="3806" customFormat="false" ht="15" hidden="false" customHeight="false" outlineLevel="0" collapsed="false">
      <c r="A3806" s="2" t="s">
        <v>124</v>
      </c>
      <c r="B3806" s="2" t="s">
        <v>124</v>
      </c>
      <c r="C3806" s="2" t="s">
        <v>49</v>
      </c>
      <c r="D3806" s="2" t="s">
        <v>12</v>
      </c>
      <c r="E3806" s="2" t="s">
        <v>83</v>
      </c>
      <c r="F3806" s="2" t="s">
        <v>977</v>
      </c>
      <c r="G3806" s="14" t="n">
        <v>29.5</v>
      </c>
      <c r="H3806" s="14" t="n">
        <v>44.8</v>
      </c>
      <c r="I3806" s="14" t="n">
        <v>29.5</v>
      </c>
      <c r="J3806" s="23" t="n">
        <f aca="false">IF(AND(E3806="Priority",ISNUMBER('Cost model'!N322)),'Cost model'!N322,'Cost model'!M322)</f>
        <v>65</v>
      </c>
      <c r="K3806" s="14" t="n">
        <f aca="false">J3806-H3806</f>
        <v>20.2</v>
      </c>
      <c r="L3806" s="14" t="n">
        <f aca="false">G3806-H3806</f>
        <v>-15.3</v>
      </c>
    </row>
    <row r="3807" customFormat="false" ht="15" hidden="false" customHeight="false" outlineLevel="0" collapsed="false">
      <c r="A3807" s="2" t="s">
        <v>142</v>
      </c>
      <c r="B3807" s="2" t="s">
        <v>142</v>
      </c>
      <c r="C3807" s="2" t="s">
        <v>49</v>
      </c>
      <c r="D3807" s="2" t="s">
        <v>10</v>
      </c>
      <c r="E3807" s="2" t="s">
        <v>74</v>
      </c>
      <c r="F3807" s="2" t="s">
        <v>977</v>
      </c>
      <c r="G3807" s="14" t="n">
        <v>17.5</v>
      </c>
      <c r="H3807" s="14" t="n">
        <v>22.94</v>
      </c>
      <c r="I3807" s="14" t="n">
        <v>17.5</v>
      </c>
      <c r="J3807" s="23" t="n">
        <f aca="false">IF(AND(E3807="Priority",ISNUMBER('Cost model'!N634)),'Cost model'!N634,'Cost model'!M634)</f>
        <v>15.5</v>
      </c>
      <c r="K3807" s="14" t="n">
        <f aca="false">J3807-H3807</f>
        <v>-7.44</v>
      </c>
      <c r="L3807" s="14" t="n">
        <f aca="false">G3807-H3807</f>
        <v>-5.44</v>
      </c>
    </row>
    <row r="3808" customFormat="false" ht="15" hidden="false" customHeight="false" outlineLevel="0" collapsed="false">
      <c r="A3808" s="2" t="s">
        <v>174</v>
      </c>
      <c r="B3808" s="2" t="s">
        <v>124</v>
      </c>
      <c r="C3808" s="2" t="s">
        <v>48</v>
      </c>
      <c r="D3808" s="2" t="s">
        <v>12</v>
      </c>
      <c r="E3808" s="2" t="s">
        <v>83</v>
      </c>
      <c r="F3808" s="2" t="s">
        <v>976</v>
      </c>
      <c r="G3808" s="14" t="n">
        <v>19.5</v>
      </c>
      <c r="H3808" s="14" t="n">
        <v>48.31</v>
      </c>
      <c r="I3808" s="14" t="n">
        <v>19.5</v>
      </c>
      <c r="J3808" s="23" t="n">
        <f aca="false">IF(AND(E3808="Priority",ISNUMBER('Cost model'!N111)),'Cost model'!N111,'Cost model'!M111)</f>
        <v>60</v>
      </c>
      <c r="K3808" s="14" t="n">
        <f aca="false">J3808-H3808</f>
        <v>11.69</v>
      </c>
      <c r="L3808" s="14" t="n">
        <f aca="false">G3808-H3808</f>
        <v>-28.81</v>
      </c>
    </row>
    <row r="3809" customFormat="false" ht="15" hidden="false" customHeight="false" outlineLevel="0" collapsed="false">
      <c r="A3809" s="2" t="s">
        <v>124</v>
      </c>
      <c r="B3809" s="2" t="s">
        <v>174</v>
      </c>
      <c r="C3809" s="2" t="s">
        <v>47</v>
      </c>
      <c r="D3809" s="2" t="s">
        <v>12</v>
      </c>
      <c r="E3809" s="2" t="s">
        <v>74</v>
      </c>
      <c r="F3809" s="2" t="s">
        <v>976</v>
      </c>
      <c r="G3809" s="14" t="n">
        <v>14.5</v>
      </c>
      <c r="H3809" s="14" t="n">
        <v>12.3</v>
      </c>
      <c r="I3809" s="14" t="n">
        <v>19.5</v>
      </c>
      <c r="J3809" s="23" t="n">
        <f aca="false">IF(AND(E3809="Priority",ISNUMBER('Cost model'!N365)),'Cost model'!N365,'Cost model'!M365)</f>
        <v>45</v>
      </c>
      <c r="K3809" s="14" t="n">
        <f aca="false">J3809-H3809</f>
        <v>32.7</v>
      </c>
      <c r="L3809" s="14" t="n">
        <f aca="false">G3809-H3809</f>
        <v>2.2</v>
      </c>
    </row>
    <row r="3810" customFormat="false" ht="15" hidden="false" customHeight="false" outlineLevel="0" collapsed="false">
      <c r="A3810" s="2" t="s">
        <v>174</v>
      </c>
      <c r="B3810" s="2" t="s">
        <v>174</v>
      </c>
      <c r="C3810" s="2" t="s">
        <v>48</v>
      </c>
      <c r="D3810" s="2" t="s">
        <v>12</v>
      </c>
      <c r="E3810" s="2" t="s">
        <v>83</v>
      </c>
      <c r="F3810" s="2" t="s">
        <v>977</v>
      </c>
      <c r="G3810" s="14" t="n">
        <v>19.5</v>
      </c>
      <c r="H3810" s="14" t="n">
        <v>34.56</v>
      </c>
      <c r="I3810" s="14" t="n">
        <v>19.5</v>
      </c>
      <c r="J3810" s="23" t="n">
        <f aca="false">IF(AND(E3810="Priority",ISNUMBER('Cost model'!N171)),'Cost model'!N171,'Cost model'!M171)</f>
        <v>55</v>
      </c>
      <c r="K3810" s="14" t="n">
        <f aca="false">J3810-H3810</f>
        <v>20.44</v>
      </c>
      <c r="L3810" s="14" t="n">
        <f aca="false">G3810-H3810</f>
        <v>-15.06</v>
      </c>
    </row>
    <row r="3811" customFormat="false" ht="15" hidden="false" customHeight="false" outlineLevel="0" collapsed="false">
      <c r="A3811" s="2" t="s">
        <v>174</v>
      </c>
      <c r="B3811" s="2" t="s">
        <v>174</v>
      </c>
      <c r="C3811" s="2" t="s">
        <v>49</v>
      </c>
      <c r="D3811" s="2" t="s">
        <v>12</v>
      </c>
      <c r="E3811" s="2" t="s">
        <v>83</v>
      </c>
      <c r="F3811" s="2" t="s">
        <v>977</v>
      </c>
      <c r="G3811" s="14" t="n">
        <v>29.5</v>
      </c>
      <c r="H3811" s="14" t="n">
        <v>55.29</v>
      </c>
      <c r="I3811" s="14" t="n">
        <v>29.5</v>
      </c>
      <c r="J3811" s="23" t="n">
        <f aca="false">IF(AND(E3811="Priority",ISNUMBER('Cost model'!N172)),'Cost model'!N172,'Cost model'!M172)</f>
        <v>60</v>
      </c>
      <c r="K3811" s="14" t="n">
        <f aca="false">J3811-H3811</f>
        <v>4.71</v>
      </c>
      <c r="L3811" s="14" t="n">
        <f aca="false">G3811-H3811</f>
        <v>-25.79</v>
      </c>
    </row>
    <row r="3812" customFormat="false" ht="15" hidden="false" customHeight="false" outlineLevel="0" collapsed="false">
      <c r="A3812" s="2" t="s">
        <v>124</v>
      </c>
      <c r="B3812" s="2" t="s">
        <v>142</v>
      </c>
      <c r="C3812" s="2" t="s">
        <v>49</v>
      </c>
      <c r="D3812" s="2" t="s">
        <v>10</v>
      </c>
      <c r="E3812" s="2" t="s">
        <v>74</v>
      </c>
      <c r="F3812" s="2" t="s">
        <v>976</v>
      </c>
      <c r="G3812" s="14" t="n">
        <v>9.5</v>
      </c>
      <c r="H3812" s="14" t="n">
        <v>18.56</v>
      </c>
      <c r="I3812" s="14" t="n">
        <v>17.5</v>
      </c>
      <c r="J3812" s="23" t="n">
        <f aca="false">IF(AND(E3812="Priority",ISNUMBER('Cost model'!N334)),'Cost model'!N334,'Cost model'!M334)</f>
        <v>20.5</v>
      </c>
      <c r="K3812" s="14" t="n">
        <f aca="false">J3812-H3812</f>
        <v>1.94</v>
      </c>
      <c r="L3812" s="14" t="n">
        <f aca="false">G3812-H3812</f>
        <v>-9.06</v>
      </c>
    </row>
    <row r="3813" customFormat="false" ht="15" hidden="false" customHeight="false" outlineLevel="0" collapsed="false">
      <c r="A3813" s="2" t="s">
        <v>174</v>
      </c>
      <c r="B3813" s="2" t="s">
        <v>174</v>
      </c>
      <c r="C3813" s="2" t="s">
        <v>49</v>
      </c>
      <c r="D3813" s="2" t="s">
        <v>10</v>
      </c>
      <c r="E3813" s="2" t="s">
        <v>74</v>
      </c>
      <c r="F3813" s="2" t="s">
        <v>977</v>
      </c>
      <c r="G3813" s="14" t="n">
        <v>19.5</v>
      </c>
      <c r="H3813" s="14" t="n">
        <v>28.27</v>
      </c>
      <c r="I3813" s="14" t="n">
        <v>17.5</v>
      </c>
      <c r="J3813" s="23" t="n">
        <f aca="false">IF(AND(E3813="Priority",ISNUMBER('Cost model'!N169)),'Cost model'!N169,'Cost model'!M169)</f>
        <v>18.5</v>
      </c>
      <c r="K3813" s="14" t="n">
        <f aca="false">J3813-H3813</f>
        <v>-9.77</v>
      </c>
      <c r="L3813" s="14" t="n">
        <f aca="false">G3813-H3813</f>
        <v>-8.77</v>
      </c>
    </row>
    <row r="3814" customFormat="false" ht="15" hidden="false" customHeight="false" outlineLevel="0" collapsed="false">
      <c r="A3814" s="2" t="s">
        <v>174</v>
      </c>
      <c r="B3814" s="2" t="s">
        <v>174</v>
      </c>
      <c r="C3814" s="2" t="s">
        <v>47</v>
      </c>
      <c r="D3814" s="2" t="s">
        <v>10</v>
      </c>
      <c r="E3814" s="2" t="s">
        <v>74</v>
      </c>
      <c r="F3814" s="2" t="s">
        <v>977</v>
      </c>
      <c r="G3814" s="14" t="n">
        <v>9.5</v>
      </c>
      <c r="H3814" s="14" t="n">
        <v>25.61</v>
      </c>
      <c r="I3814" s="14" t="n">
        <v>9.5</v>
      </c>
      <c r="J3814" s="23" t="n">
        <f aca="false">IF(AND(E3814="Priority",ISNUMBER('Cost model'!N167)),'Cost model'!N167,'Cost model'!M167)</f>
        <v>8.5</v>
      </c>
      <c r="K3814" s="14" t="n">
        <f aca="false">J3814-H3814</f>
        <v>-17.11</v>
      </c>
      <c r="L3814" s="14" t="n">
        <f aca="false">G3814-H3814</f>
        <v>-16.11</v>
      </c>
    </row>
    <row r="3815" customFormat="false" ht="15" hidden="false" customHeight="false" outlineLevel="0" collapsed="false">
      <c r="A3815" s="2" t="s">
        <v>124</v>
      </c>
      <c r="B3815" s="2" t="s">
        <v>124</v>
      </c>
      <c r="C3815" s="2" t="s">
        <v>48</v>
      </c>
      <c r="D3815" s="2" t="s">
        <v>10</v>
      </c>
      <c r="E3815" s="2" t="s">
        <v>74</v>
      </c>
      <c r="F3815" s="2" t="s">
        <v>977</v>
      </c>
      <c r="G3815" s="14" t="n">
        <v>14.5</v>
      </c>
      <c r="H3815" s="14" t="n">
        <v>8.68</v>
      </c>
      <c r="I3815" s="14" t="n">
        <v>12.5</v>
      </c>
      <c r="J3815" s="23" t="n">
        <f aca="false">IF(AND(E3815="Priority",ISNUMBER('Cost model'!N318)),'Cost model'!N318,'Cost model'!M318)</f>
        <v>14.5</v>
      </c>
      <c r="K3815" s="14" t="n">
        <f aca="false">J3815-H3815</f>
        <v>5.82</v>
      </c>
      <c r="L3815" s="14" t="n">
        <f aca="false">G3815-H3815</f>
        <v>5.82</v>
      </c>
    </row>
    <row r="3816" customFormat="false" ht="15" hidden="false" customHeight="false" outlineLevel="0" collapsed="false">
      <c r="A3816" s="2" t="s">
        <v>221</v>
      </c>
      <c r="B3816" s="2" t="s">
        <v>158</v>
      </c>
      <c r="C3816" s="2" t="s">
        <v>47</v>
      </c>
      <c r="D3816" s="2" t="s">
        <v>10</v>
      </c>
      <c r="E3816" s="2" t="s">
        <v>83</v>
      </c>
      <c r="F3816" s="2" t="s">
        <v>976</v>
      </c>
      <c r="G3816" s="14" t="n">
        <v>19.5</v>
      </c>
      <c r="H3816" s="14" t="n">
        <v>47.84</v>
      </c>
      <c r="I3816" s="14" t="n">
        <v>19.5</v>
      </c>
      <c r="J3816" s="23" t="n">
        <f aca="false">IF(AND(E3816="Priority",ISNUMBER('Cost model'!N752)),'Cost model'!N752,'Cost model'!M752)</f>
        <v>17.5</v>
      </c>
      <c r="K3816" s="14" t="n">
        <f aca="false">J3816-H3816</f>
        <v>-30.34</v>
      </c>
      <c r="L3816" s="14" t="n">
        <f aca="false">G3816-H3816</f>
        <v>-28.34</v>
      </c>
    </row>
    <row r="3817" customFormat="false" ht="15" hidden="false" customHeight="false" outlineLevel="0" collapsed="false">
      <c r="A3817" s="2" t="s">
        <v>124</v>
      </c>
      <c r="B3817" s="2" t="s">
        <v>124</v>
      </c>
      <c r="C3817" s="2" t="s">
        <v>48</v>
      </c>
      <c r="D3817" s="2" t="s">
        <v>12</v>
      </c>
      <c r="E3817" s="2" t="s">
        <v>74</v>
      </c>
      <c r="F3817" s="2" t="s">
        <v>977</v>
      </c>
      <c r="G3817" s="14" t="n">
        <v>24.5</v>
      </c>
      <c r="H3817" s="14" t="n">
        <v>46.68</v>
      </c>
      <c r="I3817" s="14" t="n">
        <v>12.5</v>
      </c>
      <c r="J3817" s="23" t="n">
        <f aca="false">IF(AND(E3817="Priority",ISNUMBER('Cost model'!N321)),'Cost model'!N321,'Cost model'!M321)</f>
        <v>40</v>
      </c>
      <c r="K3817" s="14" t="n">
        <f aca="false">J3817-H3817</f>
        <v>-6.68</v>
      </c>
      <c r="L3817" s="14" t="n">
        <f aca="false">G3817-H3817</f>
        <v>-22.18</v>
      </c>
    </row>
    <row r="3818" customFormat="false" ht="15" hidden="false" customHeight="false" outlineLevel="0" collapsed="false">
      <c r="A3818" s="2" t="s">
        <v>124</v>
      </c>
      <c r="B3818" s="2" t="s">
        <v>124</v>
      </c>
      <c r="C3818" s="2" t="s">
        <v>48</v>
      </c>
      <c r="D3818" s="2" t="s">
        <v>12</v>
      </c>
      <c r="E3818" s="2" t="s">
        <v>74</v>
      </c>
      <c r="F3818" s="2" t="s">
        <v>977</v>
      </c>
      <c r="G3818" s="14" t="n">
        <v>12.5</v>
      </c>
      <c r="H3818" s="14" t="n">
        <v>50.91</v>
      </c>
      <c r="I3818" s="14" t="n">
        <v>12.5</v>
      </c>
      <c r="J3818" s="23" t="n">
        <f aca="false">IF(AND(E3818="Priority",ISNUMBER('Cost model'!N321)),'Cost model'!N321,'Cost model'!M321)</f>
        <v>40</v>
      </c>
      <c r="K3818" s="14" t="n">
        <f aca="false">J3818-H3818</f>
        <v>-10.91</v>
      </c>
      <c r="L3818" s="14" t="n">
        <f aca="false">G3818-H3818</f>
        <v>-38.41</v>
      </c>
    </row>
    <row r="3819" customFormat="false" ht="15" hidden="false" customHeight="false" outlineLevel="0" collapsed="false">
      <c r="A3819" s="2" t="s">
        <v>174</v>
      </c>
      <c r="B3819" s="2" t="s">
        <v>174</v>
      </c>
      <c r="C3819" s="2" t="s">
        <v>48</v>
      </c>
      <c r="D3819" s="2" t="s">
        <v>10</v>
      </c>
      <c r="E3819" s="2" t="s">
        <v>83</v>
      </c>
      <c r="F3819" s="2" t="s">
        <v>977</v>
      </c>
      <c r="G3819" s="14" t="n">
        <v>17.5</v>
      </c>
      <c r="H3819" s="14" t="n">
        <v>17.67</v>
      </c>
      <c r="I3819" s="14" t="n">
        <v>17.5</v>
      </c>
      <c r="J3819" s="23" t="n">
        <f aca="false">IF(AND(E3819="Priority",ISNUMBER('Cost model'!N168)),'Cost model'!N168,'Cost model'!M168)</f>
        <v>18.5</v>
      </c>
      <c r="K3819" s="14" t="n">
        <f aca="false">J3819-H3819</f>
        <v>0.829999999999998</v>
      </c>
      <c r="L3819" s="14" t="n">
        <f aca="false">G3819-H3819</f>
        <v>-0.170000000000002</v>
      </c>
    </row>
    <row r="3820" customFormat="false" ht="15" hidden="false" customHeight="false" outlineLevel="0" collapsed="false">
      <c r="A3820" s="2" t="s">
        <v>124</v>
      </c>
      <c r="B3820" s="2" t="s">
        <v>124</v>
      </c>
      <c r="C3820" s="2" t="s">
        <v>48</v>
      </c>
      <c r="D3820" s="2" t="s">
        <v>10</v>
      </c>
      <c r="E3820" s="2" t="s">
        <v>74</v>
      </c>
      <c r="F3820" s="2" t="s">
        <v>977</v>
      </c>
      <c r="G3820" s="14" t="n">
        <v>12.5</v>
      </c>
      <c r="H3820" s="14" t="n">
        <v>9</v>
      </c>
      <c r="I3820" s="14" t="n">
        <v>12.5</v>
      </c>
      <c r="J3820" s="23" t="n">
        <f aca="false">IF(AND(E3820="Priority",ISNUMBER('Cost model'!N318)),'Cost model'!N318,'Cost model'!M318)</f>
        <v>14.5</v>
      </c>
      <c r="K3820" s="14" t="n">
        <f aca="false">J3820-H3820</f>
        <v>5.5</v>
      </c>
      <c r="L3820" s="14" t="n">
        <f aca="false">G3820-H3820</f>
        <v>3.5</v>
      </c>
    </row>
    <row r="3821" customFormat="false" ht="15" hidden="false" customHeight="false" outlineLevel="0" collapsed="false">
      <c r="A3821" s="2" t="s">
        <v>174</v>
      </c>
      <c r="B3821" s="2" t="s">
        <v>174</v>
      </c>
      <c r="C3821" s="2" t="s">
        <v>48</v>
      </c>
      <c r="D3821" s="2" t="s">
        <v>12</v>
      </c>
      <c r="E3821" s="2" t="s">
        <v>74</v>
      </c>
      <c r="F3821" s="2" t="s">
        <v>977</v>
      </c>
      <c r="G3821" s="14" t="n">
        <v>12.5</v>
      </c>
      <c r="H3821" s="14" t="n">
        <v>32.22</v>
      </c>
      <c r="I3821" s="14" t="n">
        <v>12.5</v>
      </c>
      <c r="J3821" s="23" t="n">
        <f aca="false">IF(AND(E3821="Priority",ISNUMBER('Cost model'!N171)),'Cost model'!N171,'Cost model'!M171)</f>
        <v>40</v>
      </c>
      <c r="K3821" s="14" t="n">
        <f aca="false">J3821-H3821</f>
        <v>7.78</v>
      </c>
      <c r="L3821" s="14" t="n">
        <f aca="false">G3821-H3821</f>
        <v>-19.72</v>
      </c>
    </row>
    <row r="3822" customFormat="false" ht="15" hidden="false" customHeight="false" outlineLevel="0" collapsed="false">
      <c r="A3822" s="2" t="s">
        <v>174</v>
      </c>
      <c r="B3822" s="2" t="s">
        <v>174</v>
      </c>
      <c r="C3822" s="2" t="s">
        <v>48</v>
      </c>
      <c r="D3822" s="2" t="s">
        <v>15</v>
      </c>
      <c r="E3822" s="2" t="s">
        <v>74</v>
      </c>
      <c r="F3822" s="2" t="s">
        <v>977</v>
      </c>
      <c r="G3822" s="14" t="n">
        <v>85</v>
      </c>
      <c r="H3822" s="14" t="n">
        <v>178.75</v>
      </c>
      <c r="I3822" s="14" t="n">
        <v>85</v>
      </c>
      <c r="J3822" s="23" t="n">
        <f aca="false">IF(AND(E3822="Priority",ISNUMBER('Cost model'!N180)),'Cost model'!N180,'Cost model'!M180)</f>
        <v>150</v>
      </c>
      <c r="K3822" s="14" t="n">
        <f aca="false">J3822-H3822</f>
        <v>-28.75</v>
      </c>
      <c r="L3822" s="14" t="n">
        <f aca="false">G3822-H3822</f>
        <v>-93.75</v>
      </c>
    </row>
    <row r="3823" customFormat="false" ht="15" hidden="false" customHeight="false" outlineLevel="0" collapsed="false">
      <c r="A3823" s="2" t="s">
        <v>174</v>
      </c>
      <c r="B3823" s="2" t="s">
        <v>174</v>
      </c>
      <c r="C3823" s="2" t="s">
        <v>48</v>
      </c>
      <c r="D3823" s="2" t="s">
        <v>10</v>
      </c>
      <c r="E3823" s="2" t="s">
        <v>74</v>
      </c>
      <c r="F3823" s="2" t="s">
        <v>977</v>
      </c>
      <c r="G3823" s="14" t="n">
        <v>12.5</v>
      </c>
      <c r="H3823" s="14" t="n">
        <v>31.44</v>
      </c>
      <c r="I3823" s="14" t="n">
        <v>12.5</v>
      </c>
      <c r="J3823" s="23" t="n">
        <f aca="false">IF(AND(E3823="Priority",ISNUMBER('Cost model'!N168)),'Cost model'!N168,'Cost model'!M168)</f>
        <v>13.5</v>
      </c>
      <c r="K3823" s="14" t="n">
        <f aca="false">J3823-H3823</f>
        <v>-17.94</v>
      </c>
      <c r="L3823" s="14" t="n">
        <f aca="false">G3823-H3823</f>
        <v>-18.94</v>
      </c>
    </row>
    <row r="3824" customFormat="false" ht="15" hidden="false" customHeight="false" outlineLevel="0" collapsed="false">
      <c r="A3824" s="2" t="s">
        <v>221</v>
      </c>
      <c r="B3824" s="2" t="s">
        <v>221</v>
      </c>
      <c r="C3824" s="2" t="s">
        <v>49</v>
      </c>
      <c r="D3824" s="2" t="s">
        <v>12</v>
      </c>
      <c r="E3824" s="2" t="s">
        <v>74</v>
      </c>
      <c r="F3824" s="2" t="s">
        <v>977</v>
      </c>
      <c r="G3824" s="14" t="n">
        <v>19.5</v>
      </c>
      <c r="H3824" s="14" t="n">
        <v>57.34</v>
      </c>
      <c r="I3824" s="14" t="n">
        <v>19.5</v>
      </c>
      <c r="J3824" s="23" t="n">
        <f aca="false">IF(AND(E3824="Priority",ISNUMBER('Cost model'!N742)),'Cost model'!N742,'Cost model'!M742)</f>
        <v>60</v>
      </c>
      <c r="K3824" s="14" t="n">
        <f aca="false">J3824-H3824</f>
        <v>2.66</v>
      </c>
      <c r="L3824" s="14" t="n">
        <f aca="false">G3824-H3824</f>
        <v>-37.84</v>
      </c>
    </row>
    <row r="3825" customFormat="false" ht="15" hidden="false" customHeight="false" outlineLevel="0" collapsed="false">
      <c r="A3825" s="2" t="s">
        <v>124</v>
      </c>
      <c r="B3825" s="2" t="s">
        <v>124</v>
      </c>
      <c r="C3825" s="2" t="s">
        <v>48</v>
      </c>
      <c r="D3825" s="2" t="s">
        <v>10</v>
      </c>
      <c r="E3825" s="2" t="s">
        <v>74</v>
      </c>
      <c r="F3825" s="2" t="s">
        <v>977</v>
      </c>
      <c r="G3825" s="14" t="n">
        <v>12.5</v>
      </c>
      <c r="H3825" s="14" t="n">
        <v>13.33</v>
      </c>
      <c r="I3825" s="14" t="n">
        <v>12.5</v>
      </c>
      <c r="J3825" s="23" t="n">
        <f aca="false">IF(AND(E3825="Priority",ISNUMBER('Cost model'!N318)),'Cost model'!N318,'Cost model'!M318)</f>
        <v>14.5</v>
      </c>
      <c r="K3825" s="14" t="n">
        <f aca="false">J3825-H3825</f>
        <v>1.17</v>
      </c>
      <c r="L3825" s="14" t="n">
        <f aca="false">G3825-H3825</f>
        <v>-0.83</v>
      </c>
    </row>
    <row r="3826" customFormat="false" ht="15" hidden="false" customHeight="false" outlineLevel="0" collapsed="false">
      <c r="A3826" s="2" t="s">
        <v>142</v>
      </c>
      <c r="B3826" s="2" t="s">
        <v>142</v>
      </c>
      <c r="C3826" s="2" t="s">
        <v>49</v>
      </c>
      <c r="D3826" s="2" t="s">
        <v>10</v>
      </c>
      <c r="E3826" s="2" t="s">
        <v>74</v>
      </c>
      <c r="F3826" s="2" t="s">
        <v>977</v>
      </c>
      <c r="G3826" s="14" t="n">
        <v>17.5</v>
      </c>
      <c r="H3826" s="14" t="n">
        <v>20.22</v>
      </c>
      <c r="I3826" s="14" t="n">
        <v>17.5</v>
      </c>
      <c r="J3826" s="23" t="n">
        <f aca="false">IF(AND(E3826="Priority",ISNUMBER('Cost model'!N634)),'Cost model'!N634,'Cost model'!M634)</f>
        <v>15.5</v>
      </c>
      <c r="K3826" s="14" t="n">
        <f aca="false">J3826-H3826</f>
        <v>-4.72</v>
      </c>
      <c r="L3826" s="14" t="n">
        <f aca="false">G3826-H3826</f>
        <v>-2.72</v>
      </c>
    </row>
    <row r="3827" customFormat="false" ht="15" hidden="false" customHeight="false" outlineLevel="0" collapsed="false">
      <c r="A3827" s="2" t="s">
        <v>142</v>
      </c>
      <c r="B3827" s="2" t="s">
        <v>142</v>
      </c>
      <c r="C3827" s="2" t="s">
        <v>48</v>
      </c>
      <c r="D3827" s="2" t="s">
        <v>13</v>
      </c>
      <c r="E3827" s="2" t="s">
        <v>74</v>
      </c>
      <c r="F3827" s="2" t="s">
        <v>977</v>
      </c>
      <c r="G3827" s="14" t="n">
        <v>24.5</v>
      </c>
      <c r="H3827" s="14" t="n">
        <v>58.05</v>
      </c>
      <c r="I3827" s="14" t="n">
        <v>24.5</v>
      </c>
      <c r="J3827" s="23" t="n">
        <f aca="false">IF(AND(E3827="Priority",ISNUMBER('Cost model'!N639)),'Cost model'!N639,'Cost model'!M639)</f>
        <v>60</v>
      </c>
      <c r="K3827" s="14" t="n">
        <f aca="false">J3827-H3827</f>
        <v>1.95</v>
      </c>
      <c r="L3827" s="14" t="n">
        <f aca="false">G3827-H3827</f>
        <v>-33.55</v>
      </c>
    </row>
    <row r="3828" customFormat="false" ht="15" hidden="false" customHeight="false" outlineLevel="0" collapsed="false">
      <c r="A3828" s="2" t="s">
        <v>174</v>
      </c>
      <c r="B3828" s="2" t="s">
        <v>174</v>
      </c>
      <c r="C3828" s="2" t="s">
        <v>48</v>
      </c>
      <c r="D3828" s="2" t="s">
        <v>10</v>
      </c>
      <c r="E3828" s="2" t="s">
        <v>74</v>
      </c>
      <c r="F3828" s="2" t="s">
        <v>977</v>
      </c>
      <c r="G3828" s="14" t="n">
        <v>12.5</v>
      </c>
      <c r="H3828" s="14" t="n">
        <v>41.1</v>
      </c>
      <c r="I3828" s="14" t="n">
        <v>12.5</v>
      </c>
      <c r="J3828" s="23" t="n">
        <f aca="false">IF(AND(E3828="Priority",ISNUMBER('Cost model'!N168)),'Cost model'!N168,'Cost model'!M168)</f>
        <v>13.5</v>
      </c>
      <c r="K3828" s="14" t="n">
        <f aca="false">J3828-H3828</f>
        <v>-27.6</v>
      </c>
      <c r="L3828" s="14" t="n">
        <f aca="false">G3828-H3828</f>
        <v>-28.6</v>
      </c>
    </row>
    <row r="3829" customFormat="false" ht="15" hidden="false" customHeight="false" outlineLevel="0" collapsed="false">
      <c r="A3829" s="2" t="s">
        <v>174</v>
      </c>
      <c r="B3829" s="2" t="s">
        <v>174</v>
      </c>
      <c r="C3829" s="2" t="s">
        <v>47</v>
      </c>
      <c r="D3829" s="2" t="s">
        <v>12</v>
      </c>
      <c r="E3829" s="2" t="s">
        <v>74</v>
      </c>
      <c r="F3829" s="2" t="s">
        <v>977</v>
      </c>
      <c r="G3829" s="14" t="n">
        <v>9.5</v>
      </c>
      <c r="H3829" s="14" t="n">
        <v>7.24</v>
      </c>
      <c r="I3829" s="14" t="n">
        <v>9.5</v>
      </c>
      <c r="J3829" s="23" t="n">
        <f aca="false">IF(AND(E3829="Priority",ISNUMBER('Cost model'!N170)),'Cost model'!N170,'Cost model'!M170)</f>
        <v>25.5</v>
      </c>
      <c r="K3829" s="14" t="n">
        <f aca="false">J3829-H3829</f>
        <v>18.26</v>
      </c>
      <c r="L3829" s="14" t="n">
        <f aca="false">G3829-H3829</f>
        <v>2.26</v>
      </c>
    </row>
    <row r="3830" customFormat="false" ht="15" hidden="false" customHeight="false" outlineLevel="0" collapsed="false">
      <c r="A3830" s="2" t="s">
        <v>174</v>
      </c>
      <c r="B3830" s="2" t="s">
        <v>174</v>
      </c>
      <c r="C3830" s="2" t="s">
        <v>47</v>
      </c>
      <c r="D3830" s="2" t="s">
        <v>10</v>
      </c>
      <c r="E3830" s="2" t="s">
        <v>74</v>
      </c>
      <c r="F3830" s="2" t="s">
        <v>977</v>
      </c>
      <c r="G3830" s="14" t="n">
        <v>9.5</v>
      </c>
      <c r="H3830" s="14" t="n">
        <v>11.59</v>
      </c>
      <c r="I3830" s="14" t="n">
        <v>9.5</v>
      </c>
      <c r="J3830" s="23" t="n">
        <f aca="false">IF(AND(E3830="Priority",ISNUMBER('Cost model'!N167)),'Cost model'!N167,'Cost model'!M167)</f>
        <v>8.5</v>
      </c>
      <c r="K3830" s="14" t="n">
        <f aca="false">J3830-H3830</f>
        <v>-3.09</v>
      </c>
      <c r="L3830" s="14" t="n">
        <f aca="false">G3830-H3830</f>
        <v>-2.09</v>
      </c>
    </row>
    <row r="3831" customFormat="false" ht="15" hidden="false" customHeight="false" outlineLevel="0" collapsed="false">
      <c r="A3831" s="2" t="s">
        <v>174</v>
      </c>
      <c r="B3831" s="2" t="s">
        <v>124</v>
      </c>
      <c r="C3831" s="2" t="s">
        <v>47</v>
      </c>
      <c r="D3831" s="2" t="s">
        <v>12</v>
      </c>
      <c r="E3831" s="2" t="s">
        <v>74</v>
      </c>
      <c r="F3831" s="2" t="s">
        <v>976</v>
      </c>
      <c r="G3831" s="14" t="n">
        <v>9.5</v>
      </c>
      <c r="H3831" s="14" t="n">
        <v>20.22</v>
      </c>
      <c r="I3831" s="14" t="n">
        <v>9.5</v>
      </c>
      <c r="J3831" s="23" t="n">
        <f aca="false">IF(AND(E3831="Priority",ISNUMBER('Cost model'!N110)),'Cost model'!N110,'Cost model'!M110)</f>
        <v>40</v>
      </c>
      <c r="K3831" s="14" t="n">
        <f aca="false">J3831-H3831</f>
        <v>19.78</v>
      </c>
      <c r="L3831" s="14" t="n">
        <f aca="false">G3831-H3831</f>
        <v>-10.72</v>
      </c>
    </row>
    <row r="3832" customFormat="false" ht="15" hidden="false" customHeight="false" outlineLevel="0" collapsed="false">
      <c r="A3832" s="2" t="s">
        <v>124</v>
      </c>
      <c r="B3832" s="2" t="s">
        <v>124</v>
      </c>
      <c r="C3832" s="2" t="s">
        <v>48</v>
      </c>
      <c r="D3832" s="2" t="s">
        <v>12</v>
      </c>
      <c r="E3832" s="2" t="s">
        <v>74</v>
      </c>
      <c r="F3832" s="2" t="s">
        <v>977</v>
      </c>
      <c r="G3832" s="14" t="n">
        <v>12.5</v>
      </c>
      <c r="H3832" s="14" t="n">
        <v>29.32</v>
      </c>
      <c r="I3832" s="14" t="n">
        <v>12.5</v>
      </c>
      <c r="J3832" s="23" t="n">
        <f aca="false">IF(AND(E3832="Priority",ISNUMBER('Cost model'!N321)),'Cost model'!N321,'Cost model'!M321)</f>
        <v>40</v>
      </c>
      <c r="K3832" s="14" t="n">
        <f aca="false">J3832-H3832</f>
        <v>10.68</v>
      </c>
      <c r="L3832" s="14" t="n">
        <f aca="false">G3832-H3832</f>
        <v>-16.82</v>
      </c>
    </row>
    <row r="3833" customFormat="false" ht="15" hidden="false" customHeight="false" outlineLevel="0" collapsed="false">
      <c r="A3833" s="2" t="s">
        <v>124</v>
      </c>
      <c r="B3833" s="2" t="s">
        <v>124</v>
      </c>
      <c r="C3833" s="2" t="s">
        <v>48</v>
      </c>
      <c r="D3833" s="2" t="s">
        <v>14</v>
      </c>
      <c r="E3833" s="2" t="s">
        <v>74</v>
      </c>
      <c r="F3833" s="2" t="s">
        <v>977</v>
      </c>
      <c r="G3833" s="14" t="n">
        <v>25</v>
      </c>
      <c r="H3833" s="14" t="n">
        <v>67.16</v>
      </c>
      <c r="I3833" s="14" t="n">
        <v>45</v>
      </c>
      <c r="J3833" s="23" t="n">
        <f aca="false">IF(AND(E3833="Priority",ISNUMBER('Cost model'!N327)),'Cost model'!N327,'Cost model'!M327)</f>
        <v>130</v>
      </c>
      <c r="K3833" s="14" t="n">
        <f aca="false">J3833-H3833</f>
        <v>62.84</v>
      </c>
      <c r="L3833" s="14" t="n">
        <f aca="false">G3833-H3833</f>
        <v>-42.16</v>
      </c>
    </row>
    <row r="3834" customFormat="false" ht="15" hidden="false" customHeight="false" outlineLevel="0" collapsed="false">
      <c r="A3834" s="2" t="s">
        <v>205</v>
      </c>
      <c r="B3834" s="2" t="s">
        <v>142</v>
      </c>
      <c r="C3834" s="2" t="s">
        <v>48</v>
      </c>
      <c r="D3834" s="2" t="s">
        <v>10</v>
      </c>
      <c r="E3834" s="2" t="s">
        <v>83</v>
      </c>
      <c r="F3834" s="2" t="s">
        <v>976</v>
      </c>
      <c r="G3834" s="14" t="n">
        <v>19.5</v>
      </c>
      <c r="H3834" s="14" t="n">
        <v>20.22</v>
      </c>
      <c r="I3834" s="14" t="n">
        <v>19.5</v>
      </c>
      <c r="J3834" s="23" t="n">
        <f aca="false">IF(AND(E3834="Priority",ISNUMBER('Cost model'!N543)),'Cost model'!N543,'Cost model'!M543)</f>
        <v>25.5</v>
      </c>
      <c r="K3834" s="14" t="n">
        <f aca="false">J3834-H3834</f>
        <v>5.28</v>
      </c>
      <c r="L3834" s="14" t="n">
        <f aca="false">G3834-H3834</f>
        <v>-0.719999999999999</v>
      </c>
    </row>
    <row r="3835" customFormat="false" ht="15" hidden="false" customHeight="false" outlineLevel="0" collapsed="false">
      <c r="A3835" s="2" t="s">
        <v>142</v>
      </c>
      <c r="B3835" s="2" t="s">
        <v>142</v>
      </c>
      <c r="C3835" s="2" t="s">
        <v>49</v>
      </c>
      <c r="D3835" s="2" t="s">
        <v>13</v>
      </c>
      <c r="E3835" s="2" t="s">
        <v>74</v>
      </c>
      <c r="F3835" s="2" t="s">
        <v>977</v>
      </c>
      <c r="G3835" s="14" t="n">
        <v>14.5</v>
      </c>
      <c r="H3835" s="14" t="n">
        <v>49.26</v>
      </c>
      <c r="I3835" s="14" t="n">
        <v>50</v>
      </c>
      <c r="J3835" s="23" t="n">
        <f aca="false">IF(AND(E3835="Priority",ISNUMBER('Cost model'!N640)),'Cost model'!N640,'Cost model'!M640)</f>
        <v>65</v>
      </c>
      <c r="K3835" s="14" t="n">
        <f aca="false">J3835-H3835</f>
        <v>15.74</v>
      </c>
      <c r="L3835" s="14" t="n">
        <f aca="false">G3835-H3835</f>
        <v>-34.76</v>
      </c>
    </row>
    <row r="3836" customFormat="false" ht="15" hidden="false" customHeight="false" outlineLevel="0" collapsed="false">
      <c r="A3836" s="2" t="s">
        <v>142</v>
      </c>
      <c r="B3836" s="2" t="s">
        <v>142</v>
      </c>
      <c r="C3836" s="2" t="s">
        <v>47</v>
      </c>
      <c r="D3836" s="2" t="s">
        <v>14</v>
      </c>
      <c r="E3836" s="2" t="s">
        <v>74</v>
      </c>
      <c r="F3836" s="2" t="s">
        <v>977</v>
      </c>
      <c r="G3836" s="14" t="n">
        <v>24.5</v>
      </c>
      <c r="H3836" s="14" t="n">
        <v>55.55</v>
      </c>
      <c r="I3836" s="14" t="n">
        <v>25</v>
      </c>
      <c r="J3836" s="23" t="n">
        <f aca="false">IF(AND(E3836="Priority",ISNUMBER('Cost model'!N641)),'Cost model'!N641,'Cost model'!M641)</f>
        <v>75</v>
      </c>
      <c r="K3836" s="14" t="n">
        <f aca="false">J3836-H3836</f>
        <v>19.45</v>
      </c>
      <c r="L3836" s="14" t="n">
        <f aca="false">G3836-H3836</f>
        <v>-31.05</v>
      </c>
    </row>
    <row r="3837" customFormat="false" ht="15" hidden="false" customHeight="false" outlineLevel="0" collapsed="false">
      <c r="A3837" s="2" t="s">
        <v>174</v>
      </c>
      <c r="B3837" s="2" t="s">
        <v>174</v>
      </c>
      <c r="C3837" s="2" t="s">
        <v>47</v>
      </c>
      <c r="D3837" s="2" t="s">
        <v>10</v>
      </c>
      <c r="E3837" s="2" t="s">
        <v>74</v>
      </c>
      <c r="F3837" s="2" t="s">
        <v>977</v>
      </c>
      <c r="G3837" s="14" t="n">
        <v>9.5</v>
      </c>
      <c r="H3837" s="14" t="n">
        <v>7.24</v>
      </c>
      <c r="I3837" s="14" t="n">
        <v>9.5</v>
      </c>
      <c r="J3837" s="23" t="n">
        <f aca="false">IF(AND(E3837="Priority",ISNUMBER('Cost model'!N167)),'Cost model'!N167,'Cost model'!M167)</f>
        <v>8.5</v>
      </c>
      <c r="K3837" s="14" t="n">
        <f aca="false">J3837-H3837</f>
        <v>1.26</v>
      </c>
      <c r="L3837" s="14" t="n">
        <f aca="false">G3837-H3837</f>
        <v>2.26</v>
      </c>
    </row>
    <row r="3838" customFormat="false" ht="15" hidden="false" customHeight="false" outlineLevel="0" collapsed="false">
      <c r="A3838" s="2" t="s">
        <v>174</v>
      </c>
      <c r="B3838" s="2" t="s">
        <v>174</v>
      </c>
      <c r="C3838" s="2" t="s">
        <v>49</v>
      </c>
      <c r="D3838" s="2" t="s">
        <v>10</v>
      </c>
      <c r="E3838" s="2" t="s">
        <v>74</v>
      </c>
      <c r="F3838" s="2" t="s">
        <v>977</v>
      </c>
      <c r="G3838" s="14" t="n">
        <v>19.5</v>
      </c>
      <c r="H3838" s="14" t="n">
        <v>44.92</v>
      </c>
      <c r="I3838" s="14" t="n">
        <v>17.5</v>
      </c>
      <c r="J3838" s="23" t="n">
        <f aca="false">IF(AND(E3838="Priority",ISNUMBER('Cost model'!N169)),'Cost model'!N169,'Cost model'!M169)</f>
        <v>18.5</v>
      </c>
      <c r="K3838" s="14" t="n">
        <f aca="false">J3838-H3838</f>
        <v>-26.42</v>
      </c>
      <c r="L3838" s="14" t="n">
        <f aca="false">G3838-H3838</f>
        <v>-25.42</v>
      </c>
    </row>
    <row r="3839" customFormat="false" ht="15" hidden="false" customHeight="false" outlineLevel="0" collapsed="false">
      <c r="A3839" s="2" t="s">
        <v>174</v>
      </c>
      <c r="B3839" s="2" t="s">
        <v>174</v>
      </c>
      <c r="C3839" s="2" t="s">
        <v>47</v>
      </c>
      <c r="D3839" s="2" t="s">
        <v>12</v>
      </c>
      <c r="E3839" s="2" t="s">
        <v>74</v>
      </c>
      <c r="F3839" s="2" t="s">
        <v>977</v>
      </c>
      <c r="G3839" s="14" t="n">
        <v>9.5</v>
      </c>
      <c r="H3839" s="14" t="n">
        <v>28.07</v>
      </c>
      <c r="I3839" s="14" t="n">
        <v>9.5</v>
      </c>
      <c r="J3839" s="23" t="n">
        <f aca="false">IF(AND(E3839="Priority",ISNUMBER('Cost model'!N170)),'Cost model'!N170,'Cost model'!M170)</f>
        <v>25.5</v>
      </c>
      <c r="K3839" s="14" t="n">
        <f aca="false">J3839-H3839</f>
        <v>-2.57</v>
      </c>
      <c r="L3839" s="14" t="n">
        <f aca="false">G3839-H3839</f>
        <v>-18.57</v>
      </c>
    </row>
    <row r="3840" customFormat="false" ht="15" hidden="false" customHeight="false" outlineLevel="0" collapsed="false">
      <c r="A3840" s="2" t="s">
        <v>124</v>
      </c>
      <c r="B3840" s="2" t="s">
        <v>124</v>
      </c>
      <c r="C3840" s="2" t="s">
        <v>49</v>
      </c>
      <c r="D3840" s="2" t="s">
        <v>10</v>
      </c>
      <c r="E3840" s="2" t="s">
        <v>74</v>
      </c>
      <c r="F3840" s="2" t="s">
        <v>977</v>
      </c>
      <c r="G3840" s="14" t="n">
        <v>17.5</v>
      </c>
      <c r="H3840" s="14" t="n">
        <v>15.62</v>
      </c>
      <c r="I3840" s="14" t="n">
        <v>17.5</v>
      </c>
      <c r="J3840" s="23" t="n">
        <f aca="false">IF(AND(E3840="Priority",ISNUMBER('Cost model'!N319)),'Cost model'!N319,'Cost model'!M319)</f>
        <v>16.5</v>
      </c>
      <c r="K3840" s="14" t="n">
        <f aca="false">J3840-H3840</f>
        <v>0.880000000000001</v>
      </c>
      <c r="L3840" s="14" t="n">
        <f aca="false">G3840-H3840</f>
        <v>1.88</v>
      </c>
    </row>
    <row r="3841" customFormat="false" ht="15" hidden="false" customHeight="false" outlineLevel="0" collapsed="false">
      <c r="A3841" s="2" t="s">
        <v>174</v>
      </c>
      <c r="B3841" s="2" t="s">
        <v>158</v>
      </c>
      <c r="C3841" s="2" t="s">
        <v>48</v>
      </c>
      <c r="D3841" s="2" t="s">
        <v>10</v>
      </c>
      <c r="E3841" s="2" t="s">
        <v>74</v>
      </c>
      <c r="F3841" s="2" t="s">
        <v>976</v>
      </c>
      <c r="G3841" s="14" t="n">
        <v>12.5</v>
      </c>
      <c r="H3841" s="14" t="n">
        <v>11.54</v>
      </c>
      <c r="I3841" s="14" t="n">
        <v>14.5</v>
      </c>
      <c r="J3841" s="23" t="n">
        <f aca="false">IF(AND(E3841="Priority",ISNUMBER('Cost model'!N138)),'Cost model'!N138,'Cost model'!M138)</f>
        <v>16.5</v>
      </c>
      <c r="K3841" s="14" t="n">
        <f aca="false">J3841-H3841</f>
        <v>4.96</v>
      </c>
      <c r="L3841" s="14" t="n">
        <f aca="false">G3841-H3841</f>
        <v>0.960000000000001</v>
      </c>
    </row>
    <row r="3842" customFormat="false" ht="15" hidden="false" customHeight="false" outlineLevel="0" collapsed="false">
      <c r="A3842" s="2" t="s">
        <v>174</v>
      </c>
      <c r="B3842" s="2" t="s">
        <v>174</v>
      </c>
      <c r="C3842" s="2" t="s">
        <v>49</v>
      </c>
      <c r="D3842" s="2" t="s">
        <v>12</v>
      </c>
      <c r="E3842" s="2" t="s">
        <v>74</v>
      </c>
      <c r="F3842" s="2" t="s">
        <v>977</v>
      </c>
      <c r="G3842" s="14" t="n">
        <v>24.5</v>
      </c>
      <c r="H3842" s="14" t="n">
        <v>29.22</v>
      </c>
      <c r="I3842" s="14" t="n">
        <v>19.5</v>
      </c>
      <c r="J3842" s="23" t="n">
        <f aca="false">IF(AND(E3842="Priority",ISNUMBER('Cost model'!N172)),'Cost model'!N172,'Cost model'!M172)</f>
        <v>45</v>
      </c>
      <c r="K3842" s="14" t="n">
        <f aca="false">J3842-H3842</f>
        <v>15.78</v>
      </c>
      <c r="L3842" s="14" t="n">
        <f aca="false">G3842-H3842</f>
        <v>-4.72</v>
      </c>
    </row>
    <row r="3843" customFormat="false" ht="15" hidden="false" customHeight="false" outlineLevel="0" collapsed="false">
      <c r="A3843" s="2" t="s">
        <v>124</v>
      </c>
      <c r="B3843" s="2" t="s">
        <v>124</v>
      </c>
      <c r="C3843" s="2" t="s">
        <v>48</v>
      </c>
      <c r="D3843" s="2" t="s">
        <v>12</v>
      </c>
      <c r="E3843" s="2" t="s">
        <v>74</v>
      </c>
      <c r="F3843" s="2" t="s">
        <v>977</v>
      </c>
      <c r="G3843" s="14" t="n">
        <v>12.5</v>
      </c>
      <c r="H3843" s="14" t="n">
        <v>12.95</v>
      </c>
      <c r="I3843" s="14" t="n">
        <v>12.5</v>
      </c>
      <c r="J3843" s="23" t="n">
        <f aca="false">IF(AND(E3843="Priority",ISNUMBER('Cost model'!N321)),'Cost model'!N321,'Cost model'!M321)</f>
        <v>40</v>
      </c>
      <c r="K3843" s="14" t="n">
        <f aca="false">J3843-H3843</f>
        <v>27.05</v>
      </c>
      <c r="L3843" s="14" t="n">
        <f aca="false">G3843-H3843</f>
        <v>-0.449999999999999</v>
      </c>
    </row>
    <row r="3844" customFormat="false" ht="15" hidden="false" customHeight="false" outlineLevel="0" collapsed="false">
      <c r="A3844" s="2" t="s">
        <v>174</v>
      </c>
      <c r="B3844" s="2" t="s">
        <v>174</v>
      </c>
      <c r="C3844" s="2" t="s">
        <v>47</v>
      </c>
      <c r="D3844" s="2" t="s">
        <v>10</v>
      </c>
      <c r="E3844" s="2" t="s">
        <v>74</v>
      </c>
      <c r="F3844" s="2" t="s">
        <v>977</v>
      </c>
      <c r="G3844" s="14" t="n">
        <v>9.5</v>
      </c>
      <c r="H3844" s="14" t="n">
        <v>8.03</v>
      </c>
      <c r="I3844" s="14" t="n">
        <v>9.5</v>
      </c>
      <c r="J3844" s="23" t="n">
        <f aca="false">IF(AND(E3844="Priority",ISNUMBER('Cost model'!N167)),'Cost model'!N167,'Cost model'!M167)</f>
        <v>8.5</v>
      </c>
      <c r="K3844" s="14" t="n">
        <f aca="false">J3844-H3844</f>
        <v>0.470000000000001</v>
      </c>
      <c r="L3844" s="14" t="n">
        <f aca="false">G3844-H3844</f>
        <v>1.47</v>
      </c>
    </row>
    <row r="3845" customFormat="false" ht="15" hidden="false" customHeight="false" outlineLevel="0" collapsed="false">
      <c r="A3845" s="2" t="s">
        <v>142</v>
      </c>
      <c r="B3845" s="2" t="s">
        <v>142</v>
      </c>
      <c r="C3845" s="2" t="s">
        <v>47</v>
      </c>
      <c r="D3845" s="2" t="s">
        <v>15</v>
      </c>
      <c r="E3845" s="2" t="s">
        <v>74</v>
      </c>
      <c r="F3845" s="2" t="s">
        <v>977</v>
      </c>
      <c r="G3845" s="14" t="n">
        <v>19</v>
      </c>
      <c r="H3845" s="14" t="n">
        <v>55.89</v>
      </c>
      <c r="I3845" s="14" t="n">
        <v>45</v>
      </c>
      <c r="J3845" s="23" t="n">
        <f aca="false">IF(AND(E3845="Priority",ISNUMBER('Cost model'!N644)),'Cost model'!N644,'Cost model'!M644)</f>
        <v>105</v>
      </c>
      <c r="K3845" s="14" t="n">
        <f aca="false">J3845-H3845</f>
        <v>49.11</v>
      </c>
      <c r="L3845" s="14" t="n">
        <f aca="false">G3845-H3845</f>
        <v>-36.89</v>
      </c>
    </row>
    <row r="3846" customFormat="false" ht="15" hidden="false" customHeight="false" outlineLevel="0" collapsed="false">
      <c r="A3846" s="2" t="s">
        <v>124</v>
      </c>
      <c r="B3846" s="2" t="s">
        <v>124</v>
      </c>
      <c r="C3846" s="2" t="s">
        <v>47</v>
      </c>
      <c r="D3846" s="2" t="s">
        <v>10</v>
      </c>
      <c r="E3846" s="2" t="s">
        <v>74</v>
      </c>
      <c r="F3846" s="2" t="s">
        <v>977</v>
      </c>
      <c r="G3846" s="14" t="n">
        <v>9.5</v>
      </c>
      <c r="H3846" s="14" t="n">
        <v>7.24</v>
      </c>
      <c r="I3846" s="14" t="n">
        <v>9.5</v>
      </c>
      <c r="J3846" s="23" t="n">
        <f aca="false">IF(AND(E3846="Priority",ISNUMBER('Cost model'!N317)),'Cost model'!N317,'Cost model'!M317)</f>
        <v>10.5</v>
      </c>
      <c r="K3846" s="14" t="n">
        <f aca="false">J3846-H3846</f>
        <v>3.26</v>
      </c>
      <c r="L3846" s="14" t="n">
        <f aca="false">G3846-H3846</f>
        <v>2.26</v>
      </c>
    </row>
    <row r="3847" customFormat="false" ht="15" hidden="false" customHeight="false" outlineLevel="0" collapsed="false">
      <c r="A3847" s="2" t="s">
        <v>174</v>
      </c>
      <c r="B3847" s="2" t="s">
        <v>174</v>
      </c>
      <c r="C3847" s="2" t="s">
        <v>49</v>
      </c>
      <c r="D3847" s="2" t="s">
        <v>12</v>
      </c>
      <c r="E3847" s="2" t="s">
        <v>74</v>
      </c>
      <c r="F3847" s="2" t="s">
        <v>977</v>
      </c>
      <c r="G3847" s="14" t="n">
        <v>19.5</v>
      </c>
      <c r="H3847" s="14" t="n">
        <v>43.7</v>
      </c>
      <c r="I3847" s="14" t="n">
        <v>19.5</v>
      </c>
      <c r="J3847" s="23" t="n">
        <f aca="false">IF(AND(E3847="Priority",ISNUMBER('Cost model'!N172)),'Cost model'!N172,'Cost model'!M172)</f>
        <v>45</v>
      </c>
      <c r="K3847" s="14" t="n">
        <f aca="false">J3847-H3847</f>
        <v>1.3</v>
      </c>
      <c r="L3847" s="14" t="n">
        <f aca="false">G3847-H3847</f>
        <v>-24.2</v>
      </c>
    </row>
    <row r="3848" customFormat="false" ht="15" hidden="false" customHeight="false" outlineLevel="0" collapsed="false">
      <c r="A3848" s="2" t="s">
        <v>221</v>
      </c>
      <c r="B3848" s="2" t="s">
        <v>221</v>
      </c>
      <c r="C3848" s="2" t="s">
        <v>47</v>
      </c>
      <c r="D3848" s="2" t="s">
        <v>10</v>
      </c>
      <c r="E3848" s="2" t="s">
        <v>74</v>
      </c>
      <c r="F3848" s="2" t="s">
        <v>977</v>
      </c>
      <c r="G3848" s="14" t="n">
        <v>9.5</v>
      </c>
      <c r="H3848" s="14" t="n">
        <v>6.56</v>
      </c>
      <c r="I3848" s="14" t="n">
        <v>9.5</v>
      </c>
      <c r="J3848" s="23" t="n">
        <f aca="false">IF(AND(E3848="Priority",ISNUMBER('Cost model'!N737)),'Cost model'!N737,'Cost model'!M737)</f>
        <v>8.5</v>
      </c>
      <c r="K3848" s="14" t="n">
        <f aca="false">J3848-H3848</f>
        <v>1.94</v>
      </c>
      <c r="L3848" s="14" t="n">
        <f aca="false">G3848-H3848</f>
        <v>2.94</v>
      </c>
    </row>
    <row r="3849" customFormat="false" ht="15" hidden="false" customHeight="false" outlineLevel="0" collapsed="false">
      <c r="A3849" s="2" t="s">
        <v>124</v>
      </c>
      <c r="B3849" s="2" t="s">
        <v>124</v>
      </c>
      <c r="C3849" s="2" t="s">
        <v>49</v>
      </c>
      <c r="D3849" s="2" t="s">
        <v>10</v>
      </c>
      <c r="E3849" s="2" t="s">
        <v>74</v>
      </c>
      <c r="F3849" s="2" t="s">
        <v>977</v>
      </c>
      <c r="G3849" s="14" t="n">
        <v>17.5</v>
      </c>
      <c r="H3849" s="14" t="n">
        <v>13.33</v>
      </c>
      <c r="I3849" s="14" t="n">
        <v>17.5</v>
      </c>
      <c r="J3849" s="23" t="n">
        <f aca="false">IF(AND(E3849="Priority",ISNUMBER('Cost model'!N319)),'Cost model'!N319,'Cost model'!M319)</f>
        <v>16.5</v>
      </c>
      <c r="K3849" s="14" t="n">
        <f aca="false">J3849-H3849</f>
        <v>3.17</v>
      </c>
      <c r="L3849" s="14" t="n">
        <f aca="false">G3849-H3849</f>
        <v>4.17</v>
      </c>
    </row>
    <row r="3850" customFormat="false" ht="15" hidden="false" customHeight="false" outlineLevel="0" collapsed="false">
      <c r="A3850" s="2" t="s">
        <v>221</v>
      </c>
      <c r="B3850" s="2" t="s">
        <v>221</v>
      </c>
      <c r="C3850" s="2" t="s">
        <v>48</v>
      </c>
      <c r="D3850" s="2" t="s">
        <v>10</v>
      </c>
      <c r="E3850" s="2" t="s">
        <v>74</v>
      </c>
      <c r="F3850" s="2" t="s">
        <v>977</v>
      </c>
      <c r="G3850" s="14" t="n">
        <v>9.5</v>
      </c>
      <c r="H3850" s="14" t="n">
        <v>6.94</v>
      </c>
      <c r="I3850" s="14" t="n">
        <v>12.5</v>
      </c>
      <c r="J3850" s="23" t="n">
        <f aca="false">IF(AND(E3850="Priority",ISNUMBER('Cost model'!N738)),'Cost model'!N738,'Cost model'!M738)</f>
        <v>11.5</v>
      </c>
      <c r="K3850" s="14" t="n">
        <f aca="false">J3850-H3850</f>
        <v>4.56</v>
      </c>
      <c r="L3850" s="14" t="n">
        <f aca="false">G3850-H3850</f>
        <v>2.56</v>
      </c>
    </row>
    <row r="3851" customFormat="false" ht="15" hidden="false" customHeight="false" outlineLevel="0" collapsed="false">
      <c r="A3851" s="2" t="s">
        <v>124</v>
      </c>
      <c r="B3851" s="2" t="s">
        <v>124</v>
      </c>
      <c r="C3851" s="2" t="s">
        <v>48</v>
      </c>
      <c r="D3851" s="2" t="s">
        <v>10</v>
      </c>
      <c r="E3851" s="2" t="s">
        <v>74</v>
      </c>
      <c r="F3851" s="2" t="s">
        <v>977</v>
      </c>
      <c r="G3851" s="14" t="n">
        <v>12.5</v>
      </c>
      <c r="H3851" s="14" t="n">
        <v>10.84</v>
      </c>
      <c r="I3851" s="14" t="n">
        <v>12.5</v>
      </c>
      <c r="J3851" s="23" t="n">
        <f aca="false">IF(AND(E3851="Priority",ISNUMBER('Cost model'!N318)),'Cost model'!N318,'Cost model'!M318)</f>
        <v>14.5</v>
      </c>
      <c r="K3851" s="14" t="n">
        <f aca="false">J3851-H3851</f>
        <v>3.66</v>
      </c>
      <c r="L3851" s="14" t="n">
        <f aca="false">G3851-H3851</f>
        <v>1.66</v>
      </c>
    </row>
    <row r="3852" customFormat="false" ht="15" hidden="false" customHeight="false" outlineLevel="0" collapsed="false">
      <c r="A3852" s="2" t="s">
        <v>158</v>
      </c>
      <c r="B3852" s="2" t="s">
        <v>158</v>
      </c>
      <c r="C3852" s="2" t="s">
        <v>47</v>
      </c>
      <c r="D3852" s="2" t="s">
        <v>12</v>
      </c>
      <c r="E3852" s="2" t="s">
        <v>83</v>
      </c>
      <c r="F3852" s="2" t="s">
        <v>977</v>
      </c>
      <c r="G3852" s="14" t="n">
        <v>19.5</v>
      </c>
      <c r="H3852" s="14" t="n">
        <v>14.21</v>
      </c>
      <c r="I3852" s="14" t="n">
        <v>19.5</v>
      </c>
      <c r="J3852" s="23" t="n">
        <f aca="false">IF(AND(E3852="Priority",ISNUMBER('Cost model'!N425)),'Cost model'!N425,'Cost model'!M425)</f>
        <v>19.5</v>
      </c>
      <c r="K3852" s="14" t="n">
        <f aca="false">J3852-H3852</f>
        <v>5.29</v>
      </c>
      <c r="L3852" s="14" t="n">
        <f aca="false">G3852-H3852</f>
        <v>5.29</v>
      </c>
    </row>
    <row r="3853" customFormat="false" ht="15" hidden="false" customHeight="false" outlineLevel="0" collapsed="false">
      <c r="A3853" s="2" t="s">
        <v>158</v>
      </c>
      <c r="B3853" s="2" t="s">
        <v>158</v>
      </c>
      <c r="C3853" s="2" t="s">
        <v>47</v>
      </c>
      <c r="D3853" s="2" t="s">
        <v>13</v>
      </c>
      <c r="E3853" s="2" t="s">
        <v>74</v>
      </c>
      <c r="F3853" s="2" t="s">
        <v>977</v>
      </c>
      <c r="G3853" s="14" t="n">
        <v>19.5</v>
      </c>
      <c r="H3853" s="14" t="n">
        <v>16.65</v>
      </c>
      <c r="I3853" s="14" t="n">
        <v>19</v>
      </c>
      <c r="J3853" s="23" t="n">
        <f aca="false">IF(AND(E3853="Priority",ISNUMBER('Cost model'!N428)),'Cost model'!N428,'Cost model'!M428)</f>
        <v>23.5</v>
      </c>
      <c r="K3853" s="14" t="n">
        <f aca="false">J3853-H3853</f>
        <v>6.85</v>
      </c>
      <c r="L3853" s="14" t="n">
        <f aca="false">G3853-H3853</f>
        <v>2.85</v>
      </c>
    </row>
    <row r="3854" customFormat="false" ht="15" hidden="false" customHeight="false" outlineLevel="0" collapsed="false">
      <c r="A3854" s="2" t="s">
        <v>174</v>
      </c>
      <c r="B3854" s="2" t="s">
        <v>174</v>
      </c>
      <c r="C3854" s="2" t="s">
        <v>48</v>
      </c>
      <c r="D3854" s="2" t="s">
        <v>13</v>
      </c>
      <c r="E3854" s="2" t="s">
        <v>74</v>
      </c>
      <c r="F3854" s="2" t="s">
        <v>977</v>
      </c>
      <c r="G3854" s="14" t="n">
        <v>24.5</v>
      </c>
      <c r="H3854" s="14" t="n">
        <v>80.76</v>
      </c>
      <c r="I3854" s="14" t="n">
        <v>24.5</v>
      </c>
      <c r="J3854" s="23" t="n">
        <f aca="false">IF(AND(E3854="Priority",ISNUMBER('Cost model'!N174)),'Cost model'!N174,'Cost model'!M174)</f>
        <v>70</v>
      </c>
      <c r="K3854" s="14" t="n">
        <f aca="false">J3854-H3854</f>
        <v>-10.76</v>
      </c>
      <c r="L3854" s="14" t="n">
        <f aca="false">G3854-H3854</f>
        <v>-56.26</v>
      </c>
    </row>
    <row r="3855" customFormat="false" ht="15" hidden="false" customHeight="false" outlineLevel="0" collapsed="false">
      <c r="A3855" s="2" t="s">
        <v>124</v>
      </c>
      <c r="B3855" s="2" t="s">
        <v>124</v>
      </c>
      <c r="C3855" s="2" t="s">
        <v>49</v>
      </c>
      <c r="D3855" s="2" t="s">
        <v>10</v>
      </c>
      <c r="E3855" s="2" t="s">
        <v>74</v>
      </c>
      <c r="F3855" s="2" t="s">
        <v>977</v>
      </c>
      <c r="G3855" s="14" t="n">
        <v>17.5</v>
      </c>
      <c r="H3855" s="14" t="n">
        <v>15.1</v>
      </c>
      <c r="I3855" s="14" t="n">
        <v>17.5</v>
      </c>
      <c r="J3855" s="23" t="n">
        <f aca="false">IF(AND(E3855="Priority",ISNUMBER('Cost model'!N319)),'Cost model'!N319,'Cost model'!M319)</f>
        <v>16.5</v>
      </c>
      <c r="K3855" s="14" t="n">
        <f aca="false">J3855-H3855</f>
        <v>1.4</v>
      </c>
      <c r="L3855" s="14" t="n">
        <f aca="false">G3855-H3855</f>
        <v>2.4</v>
      </c>
    </row>
    <row r="3856" customFormat="false" ht="15" hidden="false" customHeight="false" outlineLevel="0" collapsed="false">
      <c r="A3856" s="2" t="s">
        <v>142</v>
      </c>
      <c r="B3856" s="2" t="s">
        <v>142</v>
      </c>
      <c r="C3856" s="2" t="s">
        <v>49</v>
      </c>
      <c r="D3856" s="2" t="s">
        <v>12</v>
      </c>
      <c r="E3856" s="2" t="s">
        <v>74</v>
      </c>
      <c r="F3856" s="2" t="s">
        <v>977</v>
      </c>
      <c r="G3856" s="14" t="n">
        <v>19.5</v>
      </c>
      <c r="H3856" s="14" t="n">
        <v>41.1</v>
      </c>
      <c r="I3856" s="14" t="n">
        <v>19.5</v>
      </c>
      <c r="J3856" s="23" t="n">
        <f aca="false">IF(AND(E3856="Priority",ISNUMBER('Cost model'!N637)),'Cost model'!N637,'Cost model'!M637)</f>
        <v>45</v>
      </c>
      <c r="K3856" s="14" t="n">
        <f aca="false">J3856-H3856</f>
        <v>3.9</v>
      </c>
      <c r="L3856" s="14" t="n">
        <f aca="false">G3856-H3856</f>
        <v>-21.6</v>
      </c>
    </row>
    <row r="3857" customFormat="false" ht="15" hidden="false" customHeight="false" outlineLevel="0" collapsed="false">
      <c r="A3857" s="2" t="s">
        <v>142</v>
      </c>
      <c r="B3857" s="2" t="s">
        <v>142</v>
      </c>
      <c r="C3857" s="2" t="s">
        <v>47</v>
      </c>
      <c r="D3857" s="2" t="s">
        <v>12</v>
      </c>
      <c r="E3857" s="2" t="s">
        <v>74</v>
      </c>
      <c r="F3857" s="2" t="s">
        <v>977</v>
      </c>
      <c r="G3857" s="14" t="n">
        <v>14.5</v>
      </c>
      <c r="H3857" s="14" t="n">
        <v>24.6</v>
      </c>
      <c r="I3857" s="14" t="n">
        <v>9.5</v>
      </c>
      <c r="J3857" s="23" t="n">
        <f aca="false">IF(AND(E3857="Priority",ISNUMBER('Cost model'!N635)),'Cost model'!N635,'Cost model'!M635)</f>
        <v>30.5</v>
      </c>
      <c r="K3857" s="14" t="n">
        <f aca="false">J3857-H3857</f>
        <v>5.9</v>
      </c>
      <c r="L3857" s="14" t="n">
        <f aca="false">G3857-H3857</f>
        <v>-10.1</v>
      </c>
    </row>
    <row r="3858" customFormat="false" ht="15" hidden="false" customHeight="false" outlineLevel="0" collapsed="false">
      <c r="A3858" s="2" t="s">
        <v>174</v>
      </c>
      <c r="B3858" s="2" t="s">
        <v>174</v>
      </c>
      <c r="C3858" s="2" t="s">
        <v>49</v>
      </c>
      <c r="D3858" s="2" t="s">
        <v>12</v>
      </c>
      <c r="E3858" s="2" t="s">
        <v>74</v>
      </c>
      <c r="F3858" s="2" t="s">
        <v>977</v>
      </c>
      <c r="G3858" s="14" t="n">
        <v>19.5</v>
      </c>
      <c r="H3858" s="14" t="n">
        <v>32.77</v>
      </c>
      <c r="I3858" s="14" t="n">
        <v>19.5</v>
      </c>
      <c r="J3858" s="23" t="n">
        <f aca="false">IF(AND(E3858="Priority",ISNUMBER('Cost model'!N172)),'Cost model'!N172,'Cost model'!M172)</f>
        <v>45</v>
      </c>
      <c r="K3858" s="14" t="n">
        <f aca="false">J3858-H3858</f>
        <v>12.23</v>
      </c>
      <c r="L3858" s="14" t="n">
        <f aca="false">G3858-H3858</f>
        <v>-13.27</v>
      </c>
    </row>
    <row r="3859" customFormat="false" ht="15" hidden="false" customHeight="false" outlineLevel="0" collapsed="false">
      <c r="A3859" s="2" t="s">
        <v>158</v>
      </c>
      <c r="B3859" s="2" t="s">
        <v>123</v>
      </c>
      <c r="C3859" s="2" t="s">
        <v>47</v>
      </c>
      <c r="D3859" s="2" t="s">
        <v>15</v>
      </c>
      <c r="E3859" s="2" t="s">
        <v>74</v>
      </c>
      <c r="F3859" s="2" t="s">
        <v>976</v>
      </c>
      <c r="G3859" s="14" t="n">
        <v>19.5</v>
      </c>
      <c r="H3859" s="14" t="n">
        <v>76.59</v>
      </c>
      <c r="I3859" s="14" t="n">
        <v>300</v>
      </c>
      <c r="J3859" s="23" t="n">
        <f aca="false">IF(AND(E3859="Priority",ISNUMBER('Cost model'!N524)),'Cost model'!N524,'Cost model'!M524)</f>
        <v>140</v>
      </c>
      <c r="K3859" s="14" t="n">
        <f aca="false">J3859-H3859</f>
        <v>63.41</v>
      </c>
      <c r="L3859" s="14" t="n">
        <f aca="false">G3859-H3859</f>
        <v>-57.09</v>
      </c>
    </row>
    <row r="3860" customFormat="false" ht="15" hidden="false" customHeight="false" outlineLevel="0" collapsed="false">
      <c r="A3860" s="2" t="s">
        <v>221</v>
      </c>
      <c r="B3860" s="2" t="s">
        <v>221</v>
      </c>
      <c r="C3860" s="2" t="s">
        <v>47</v>
      </c>
      <c r="D3860" s="2" t="s">
        <v>12</v>
      </c>
      <c r="E3860" s="2" t="s">
        <v>74</v>
      </c>
      <c r="F3860" s="2" t="s">
        <v>977</v>
      </c>
      <c r="G3860" s="14" t="n">
        <v>14.5</v>
      </c>
      <c r="H3860" s="14" t="n">
        <v>13.21</v>
      </c>
      <c r="I3860" s="14" t="n">
        <v>9.5</v>
      </c>
      <c r="J3860" s="23" t="n">
        <f aca="false">IF(AND(E3860="Priority",ISNUMBER('Cost model'!N740)),'Cost model'!N740,'Cost model'!M740)</f>
        <v>22.5</v>
      </c>
      <c r="K3860" s="14" t="n">
        <f aca="false">J3860-H3860</f>
        <v>9.29</v>
      </c>
      <c r="L3860" s="14" t="n">
        <f aca="false">G3860-H3860</f>
        <v>1.29</v>
      </c>
    </row>
    <row r="3861" customFormat="false" ht="15" hidden="false" customHeight="false" outlineLevel="0" collapsed="false">
      <c r="A3861" s="2" t="s">
        <v>221</v>
      </c>
      <c r="B3861" s="2" t="s">
        <v>221</v>
      </c>
      <c r="C3861" s="2" t="s">
        <v>47</v>
      </c>
      <c r="D3861" s="2" t="s">
        <v>12</v>
      </c>
      <c r="E3861" s="2" t="s">
        <v>74</v>
      </c>
      <c r="F3861" s="2" t="s">
        <v>977</v>
      </c>
      <c r="G3861" s="14" t="n">
        <v>9.5</v>
      </c>
      <c r="H3861" s="14" t="n">
        <v>23.53</v>
      </c>
      <c r="I3861" s="14" t="n">
        <v>9.5</v>
      </c>
      <c r="J3861" s="23" t="n">
        <f aca="false">IF(AND(E3861="Priority",ISNUMBER('Cost model'!N740)),'Cost model'!N740,'Cost model'!M740)</f>
        <v>22.5</v>
      </c>
      <c r="K3861" s="14" t="n">
        <f aca="false">J3861-H3861</f>
        <v>-1.03</v>
      </c>
      <c r="L3861" s="14" t="n">
        <f aca="false">G3861-H3861</f>
        <v>-14.03</v>
      </c>
    </row>
    <row r="3862" customFormat="false" ht="15" hidden="false" customHeight="false" outlineLevel="0" collapsed="false">
      <c r="A3862" s="2" t="s">
        <v>174</v>
      </c>
      <c r="B3862" s="2" t="s">
        <v>174</v>
      </c>
      <c r="C3862" s="2" t="s">
        <v>47</v>
      </c>
      <c r="D3862" s="2" t="s">
        <v>12</v>
      </c>
      <c r="E3862" s="2" t="s">
        <v>74</v>
      </c>
      <c r="F3862" s="2" t="s">
        <v>977</v>
      </c>
      <c r="G3862" s="14" t="n">
        <v>19</v>
      </c>
      <c r="H3862" s="14" t="n">
        <v>42.85</v>
      </c>
      <c r="I3862" s="14" t="n">
        <v>9.5</v>
      </c>
      <c r="J3862" s="23" t="n">
        <f aca="false">IF(AND(E3862="Priority",ISNUMBER('Cost model'!N170)),'Cost model'!N170,'Cost model'!M170)</f>
        <v>25.5</v>
      </c>
      <c r="K3862" s="14" t="n">
        <f aca="false">J3862-H3862</f>
        <v>-17.35</v>
      </c>
      <c r="L3862" s="14" t="n">
        <f aca="false">G3862-H3862</f>
        <v>-23.85</v>
      </c>
    </row>
    <row r="3863" customFormat="false" ht="15" hidden="false" customHeight="false" outlineLevel="0" collapsed="false">
      <c r="A3863" s="2" t="s">
        <v>174</v>
      </c>
      <c r="B3863" s="2" t="s">
        <v>174</v>
      </c>
      <c r="C3863" s="2" t="s">
        <v>48</v>
      </c>
      <c r="D3863" s="2" t="s">
        <v>13</v>
      </c>
      <c r="E3863" s="2" t="s">
        <v>74</v>
      </c>
      <c r="F3863" s="2" t="s">
        <v>977</v>
      </c>
      <c r="G3863" s="14" t="n">
        <v>12.5</v>
      </c>
      <c r="H3863" s="14" t="n">
        <v>28.09</v>
      </c>
      <c r="I3863" s="14" t="n">
        <v>24.5</v>
      </c>
      <c r="J3863" s="23" t="n">
        <f aca="false">IF(AND(E3863="Priority",ISNUMBER('Cost model'!N174)),'Cost model'!N174,'Cost model'!M174)</f>
        <v>70</v>
      </c>
      <c r="K3863" s="14" t="n">
        <f aca="false">J3863-H3863</f>
        <v>41.91</v>
      </c>
      <c r="L3863" s="14" t="n">
        <f aca="false">G3863-H3863</f>
        <v>-15.59</v>
      </c>
    </row>
    <row r="3864" customFormat="false" ht="15" hidden="false" customHeight="false" outlineLevel="0" collapsed="false">
      <c r="A3864" s="2" t="s">
        <v>142</v>
      </c>
      <c r="B3864" s="2" t="s">
        <v>142</v>
      </c>
      <c r="C3864" s="2" t="s">
        <v>47</v>
      </c>
      <c r="D3864" s="2" t="s">
        <v>12</v>
      </c>
      <c r="E3864" s="2" t="s">
        <v>74</v>
      </c>
      <c r="F3864" s="2" t="s">
        <v>977</v>
      </c>
      <c r="G3864" s="14" t="n">
        <v>14.5</v>
      </c>
      <c r="H3864" s="14" t="n">
        <v>14.93</v>
      </c>
      <c r="I3864" s="14" t="n">
        <v>9.5</v>
      </c>
      <c r="J3864" s="23" t="n">
        <f aca="false">IF(AND(E3864="Priority",ISNUMBER('Cost model'!N635)),'Cost model'!N635,'Cost model'!M635)</f>
        <v>30.5</v>
      </c>
      <c r="K3864" s="14" t="n">
        <f aca="false">J3864-H3864</f>
        <v>15.57</v>
      </c>
      <c r="L3864" s="14" t="n">
        <f aca="false">G3864-H3864</f>
        <v>-0.43</v>
      </c>
    </row>
    <row r="3865" customFormat="false" ht="15" hidden="false" customHeight="false" outlineLevel="0" collapsed="false">
      <c r="A3865" s="2" t="s">
        <v>174</v>
      </c>
      <c r="B3865" s="2" t="s">
        <v>174</v>
      </c>
      <c r="C3865" s="2" t="s">
        <v>48</v>
      </c>
      <c r="D3865" s="2" t="s">
        <v>14</v>
      </c>
      <c r="E3865" s="2" t="s">
        <v>74</v>
      </c>
      <c r="F3865" s="2" t="s">
        <v>977</v>
      </c>
      <c r="G3865" s="14" t="n">
        <v>24.5</v>
      </c>
      <c r="H3865" s="14" t="n">
        <v>31.11</v>
      </c>
      <c r="I3865" s="14" t="n">
        <v>45</v>
      </c>
      <c r="J3865" s="23" t="n">
        <f aca="false">IF(AND(E3865="Priority",ISNUMBER('Cost model'!N177)),'Cost model'!N177,'Cost model'!M177)</f>
        <v>110</v>
      </c>
      <c r="K3865" s="14" t="n">
        <f aca="false">J3865-H3865</f>
        <v>78.89</v>
      </c>
      <c r="L3865" s="14" t="n">
        <f aca="false">G3865-H3865</f>
        <v>-6.61</v>
      </c>
    </row>
    <row r="3866" customFormat="false" ht="15" hidden="false" customHeight="false" outlineLevel="0" collapsed="false">
      <c r="A3866" s="2" t="s">
        <v>174</v>
      </c>
      <c r="B3866" s="2" t="s">
        <v>174</v>
      </c>
      <c r="C3866" s="2" t="s">
        <v>48</v>
      </c>
      <c r="D3866" s="2" t="s">
        <v>10</v>
      </c>
      <c r="E3866" s="2" t="s">
        <v>74</v>
      </c>
      <c r="F3866" s="2" t="s">
        <v>977</v>
      </c>
      <c r="G3866" s="14" t="n">
        <v>12.5</v>
      </c>
      <c r="H3866" s="14" t="n">
        <v>42.48</v>
      </c>
      <c r="I3866" s="14" t="n">
        <v>12.5</v>
      </c>
      <c r="J3866" s="23" t="n">
        <f aca="false">IF(AND(E3866="Priority",ISNUMBER('Cost model'!N168)),'Cost model'!N168,'Cost model'!M168)</f>
        <v>13.5</v>
      </c>
      <c r="K3866" s="14" t="n">
        <f aca="false">J3866-H3866</f>
        <v>-28.98</v>
      </c>
      <c r="L3866" s="14" t="n">
        <f aca="false">G3866-H3866</f>
        <v>-29.98</v>
      </c>
    </row>
    <row r="3867" customFormat="false" ht="15" hidden="false" customHeight="false" outlineLevel="0" collapsed="false">
      <c r="A3867" s="2" t="s">
        <v>142</v>
      </c>
      <c r="B3867" s="2" t="s">
        <v>142</v>
      </c>
      <c r="C3867" s="2" t="s">
        <v>47</v>
      </c>
      <c r="D3867" s="2" t="s">
        <v>10</v>
      </c>
      <c r="E3867" s="2" t="s">
        <v>74</v>
      </c>
      <c r="F3867" s="2" t="s">
        <v>977</v>
      </c>
      <c r="G3867" s="14" t="n">
        <v>9.5</v>
      </c>
      <c r="H3867" s="14" t="n">
        <v>41.1</v>
      </c>
      <c r="I3867" s="14" t="n">
        <v>9.5</v>
      </c>
      <c r="J3867" s="23" t="n">
        <f aca="false">IF(AND(E3867="Priority",ISNUMBER('Cost model'!N632)),'Cost model'!N632,'Cost model'!M632)</f>
        <v>9.5</v>
      </c>
      <c r="K3867" s="14" t="n">
        <f aca="false">J3867-H3867</f>
        <v>-31.6</v>
      </c>
      <c r="L3867" s="14" t="n">
        <f aca="false">G3867-H3867</f>
        <v>-31.6</v>
      </c>
    </row>
    <row r="3868" customFormat="false" ht="15" hidden="false" customHeight="false" outlineLevel="0" collapsed="false">
      <c r="A3868" s="2" t="s">
        <v>142</v>
      </c>
      <c r="B3868" s="2" t="s">
        <v>142</v>
      </c>
      <c r="C3868" s="2" t="s">
        <v>47</v>
      </c>
      <c r="D3868" s="2" t="s">
        <v>12</v>
      </c>
      <c r="E3868" s="2" t="s">
        <v>74</v>
      </c>
      <c r="F3868" s="2" t="s">
        <v>977</v>
      </c>
      <c r="G3868" s="14" t="n">
        <v>9.5</v>
      </c>
      <c r="H3868" s="14" t="n">
        <v>13.22</v>
      </c>
      <c r="I3868" s="14" t="n">
        <v>9.5</v>
      </c>
      <c r="J3868" s="23" t="n">
        <f aca="false">IF(AND(E3868="Priority",ISNUMBER('Cost model'!N635)),'Cost model'!N635,'Cost model'!M635)</f>
        <v>30.5</v>
      </c>
      <c r="K3868" s="14" t="n">
        <f aca="false">J3868-H3868</f>
        <v>17.28</v>
      </c>
      <c r="L3868" s="14" t="n">
        <f aca="false">G3868-H3868</f>
        <v>-3.72</v>
      </c>
    </row>
    <row r="3869" customFormat="false" ht="15" hidden="false" customHeight="false" outlineLevel="0" collapsed="false">
      <c r="A3869" s="2" t="s">
        <v>124</v>
      </c>
      <c r="B3869" s="2" t="s">
        <v>124</v>
      </c>
      <c r="C3869" s="2" t="s">
        <v>48</v>
      </c>
      <c r="D3869" s="2" t="s">
        <v>10</v>
      </c>
      <c r="E3869" s="2" t="s">
        <v>74</v>
      </c>
      <c r="F3869" s="2" t="s">
        <v>977</v>
      </c>
      <c r="G3869" s="14" t="n">
        <v>9.5</v>
      </c>
      <c r="H3869" s="14" t="n">
        <v>13.37</v>
      </c>
      <c r="I3869" s="14" t="n">
        <v>12.5</v>
      </c>
      <c r="J3869" s="23" t="n">
        <f aca="false">IF(AND(E3869="Priority",ISNUMBER('Cost model'!N318)),'Cost model'!N318,'Cost model'!M318)</f>
        <v>14.5</v>
      </c>
      <c r="K3869" s="14" t="n">
        <f aca="false">J3869-H3869</f>
        <v>1.13</v>
      </c>
      <c r="L3869" s="14" t="n">
        <f aca="false">G3869-H3869</f>
        <v>-3.87</v>
      </c>
    </row>
    <row r="3870" customFormat="false" ht="15" hidden="false" customHeight="false" outlineLevel="0" collapsed="false">
      <c r="A3870" s="2" t="s">
        <v>221</v>
      </c>
      <c r="B3870" s="2" t="s">
        <v>158</v>
      </c>
      <c r="C3870" s="2" t="s">
        <v>49</v>
      </c>
      <c r="D3870" s="2" t="s">
        <v>12</v>
      </c>
      <c r="E3870" s="2" t="s">
        <v>74</v>
      </c>
      <c r="F3870" s="2" t="s">
        <v>976</v>
      </c>
      <c r="G3870" s="14" t="n">
        <v>19.5</v>
      </c>
      <c r="H3870" s="14" t="n">
        <v>77.39</v>
      </c>
      <c r="I3870" s="14" t="n">
        <v>19.5</v>
      </c>
      <c r="J3870" s="23" t="n">
        <f aca="false">IF(AND(E3870="Priority",ISNUMBER('Cost model'!N757)),'Cost model'!N757,'Cost model'!M757)</f>
        <v>65</v>
      </c>
      <c r="K3870" s="14" t="n">
        <f aca="false">J3870-H3870</f>
        <v>-12.39</v>
      </c>
      <c r="L3870" s="14" t="n">
        <f aca="false">G3870-H3870</f>
        <v>-57.89</v>
      </c>
    </row>
    <row r="3871" customFormat="false" ht="15" hidden="false" customHeight="false" outlineLevel="0" collapsed="false">
      <c r="A3871" s="2" t="s">
        <v>221</v>
      </c>
      <c r="B3871" s="2" t="s">
        <v>221</v>
      </c>
      <c r="C3871" s="2" t="s">
        <v>49</v>
      </c>
      <c r="D3871" s="2" t="s">
        <v>12</v>
      </c>
      <c r="E3871" s="2" t="s">
        <v>74</v>
      </c>
      <c r="F3871" s="2" t="s">
        <v>977</v>
      </c>
      <c r="G3871" s="14" t="n">
        <v>125</v>
      </c>
      <c r="H3871" s="14" t="n">
        <v>52.9</v>
      </c>
      <c r="I3871" s="14" t="n">
        <v>19.5</v>
      </c>
      <c r="J3871" s="23" t="n">
        <f aca="false">IF(AND(E3871="Priority",ISNUMBER('Cost model'!N742)),'Cost model'!N742,'Cost model'!M742)</f>
        <v>60</v>
      </c>
      <c r="K3871" s="14" t="n">
        <f aca="false">J3871-H3871</f>
        <v>7.1</v>
      </c>
      <c r="L3871" s="14" t="n">
        <f aca="false">G3871-H3871</f>
        <v>72.1</v>
      </c>
    </row>
    <row r="3872" customFormat="false" ht="15" hidden="false" customHeight="false" outlineLevel="0" collapsed="false">
      <c r="A3872" s="2" t="s">
        <v>124</v>
      </c>
      <c r="B3872" s="2" t="s">
        <v>124</v>
      </c>
      <c r="C3872" s="2" t="s">
        <v>48</v>
      </c>
      <c r="D3872" s="2" t="s">
        <v>10</v>
      </c>
      <c r="E3872" s="2" t="s">
        <v>74</v>
      </c>
      <c r="F3872" s="2" t="s">
        <v>977</v>
      </c>
      <c r="G3872" s="14" t="n">
        <v>12.5</v>
      </c>
      <c r="H3872" s="14" t="n">
        <v>10.74</v>
      </c>
      <c r="I3872" s="14" t="n">
        <v>12.5</v>
      </c>
      <c r="J3872" s="23" t="n">
        <f aca="false">IF(AND(E3872="Priority",ISNUMBER('Cost model'!N318)),'Cost model'!N318,'Cost model'!M318)</f>
        <v>14.5</v>
      </c>
      <c r="K3872" s="14" t="n">
        <f aca="false">J3872-H3872</f>
        <v>3.76</v>
      </c>
      <c r="L3872" s="14" t="n">
        <f aca="false">G3872-H3872</f>
        <v>1.76</v>
      </c>
    </row>
    <row r="3873" customFormat="false" ht="15" hidden="false" customHeight="false" outlineLevel="0" collapsed="false">
      <c r="A3873" s="2" t="s">
        <v>174</v>
      </c>
      <c r="B3873" s="2" t="s">
        <v>174</v>
      </c>
      <c r="C3873" s="2" t="s">
        <v>49</v>
      </c>
      <c r="D3873" s="2" t="s">
        <v>10</v>
      </c>
      <c r="E3873" s="2" t="s">
        <v>74</v>
      </c>
      <c r="F3873" s="2" t="s">
        <v>977</v>
      </c>
      <c r="G3873" s="14" t="n">
        <v>17.5</v>
      </c>
      <c r="H3873" s="14" t="n">
        <v>11.07</v>
      </c>
      <c r="I3873" s="14" t="n">
        <v>17.5</v>
      </c>
      <c r="J3873" s="23" t="n">
        <f aca="false">IF(AND(E3873="Priority",ISNUMBER('Cost model'!N169)),'Cost model'!N169,'Cost model'!M169)</f>
        <v>18.5</v>
      </c>
      <c r="K3873" s="14" t="n">
        <f aca="false">J3873-H3873</f>
        <v>7.43</v>
      </c>
      <c r="L3873" s="14" t="n">
        <f aca="false">G3873-H3873</f>
        <v>6.43</v>
      </c>
    </row>
    <row r="3874" customFormat="false" ht="15" hidden="false" customHeight="false" outlineLevel="0" collapsed="false">
      <c r="A3874" s="2" t="s">
        <v>174</v>
      </c>
      <c r="B3874" s="2" t="s">
        <v>174</v>
      </c>
      <c r="C3874" s="2" t="s">
        <v>47</v>
      </c>
      <c r="D3874" s="2" t="s">
        <v>10</v>
      </c>
      <c r="E3874" s="2" t="s">
        <v>74</v>
      </c>
      <c r="F3874" s="2" t="s">
        <v>977</v>
      </c>
      <c r="G3874" s="14" t="n">
        <v>9.5</v>
      </c>
      <c r="H3874" s="14" t="n">
        <v>6.48</v>
      </c>
      <c r="I3874" s="14" t="n">
        <v>9.5</v>
      </c>
      <c r="J3874" s="23" t="n">
        <f aca="false">IF(AND(E3874="Priority",ISNUMBER('Cost model'!N167)),'Cost model'!N167,'Cost model'!M167)</f>
        <v>8.5</v>
      </c>
      <c r="K3874" s="14" t="n">
        <f aca="false">J3874-H3874</f>
        <v>2.02</v>
      </c>
      <c r="L3874" s="14" t="n">
        <f aca="false">G3874-H3874</f>
        <v>3.02</v>
      </c>
    </row>
    <row r="3875" customFormat="false" ht="15" hidden="false" customHeight="false" outlineLevel="0" collapsed="false">
      <c r="A3875" s="2" t="s">
        <v>124</v>
      </c>
      <c r="B3875" s="2" t="s">
        <v>124</v>
      </c>
      <c r="C3875" s="2" t="s">
        <v>49</v>
      </c>
      <c r="D3875" s="2" t="s">
        <v>10</v>
      </c>
      <c r="E3875" s="2" t="s">
        <v>74</v>
      </c>
      <c r="F3875" s="2" t="s">
        <v>977</v>
      </c>
      <c r="G3875" s="14" t="n">
        <v>14.5</v>
      </c>
      <c r="H3875" s="14" t="n">
        <v>20.22</v>
      </c>
      <c r="I3875" s="14" t="n">
        <v>17.5</v>
      </c>
      <c r="J3875" s="23" t="n">
        <f aca="false">IF(AND(E3875="Priority",ISNUMBER('Cost model'!N319)),'Cost model'!N319,'Cost model'!M319)</f>
        <v>16.5</v>
      </c>
      <c r="K3875" s="14" t="n">
        <f aca="false">J3875-H3875</f>
        <v>-3.72</v>
      </c>
      <c r="L3875" s="14" t="n">
        <f aca="false">G3875-H3875</f>
        <v>-5.72</v>
      </c>
    </row>
    <row r="3876" customFormat="false" ht="15" hidden="false" customHeight="false" outlineLevel="0" collapsed="false">
      <c r="A3876" s="2" t="s">
        <v>174</v>
      </c>
      <c r="B3876" s="2" t="s">
        <v>142</v>
      </c>
      <c r="C3876" s="2" t="s">
        <v>47</v>
      </c>
      <c r="D3876" s="2" t="s">
        <v>12</v>
      </c>
      <c r="E3876" s="2" t="s">
        <v>74</v>
      </c>
      <c r="F3876" s="2" t="s">
        <v>976</v>
      </c>
      <c r="G3876" s="14" t="n">
        <v>9.5</v>
      </c>
      <c r="H3876" s="14" t="n">
        <v>43.01</v>
      </c>
      <c r="I3876" s="14" t="n">
        <v>9.5</v>
      </c>
      <c r="J3876" s="23" t="n">
        <f aca="false">IF(AND(E3876="Priority",ISNUMBER('Cost model'!N125)),'Cost model'!N125,'Cost model'!M125)</f>
        <v>40</v>
      </c>
      <c r="K3876" s="14" t="n">
        <f aca="false">J3876-H3876</f>
        <v>-3.01</v>
      </c>
      <c r="L3876" s="14" t="n">
        <f aca="false">G3876-H3876</f>
        <v>-33.51</v>
      </c>
    </row>
    <row r="3877" customFormat="false" ht="15" hidden="false" customHeight="false" outlineLevel="0" collapsed="false">
      <c r="A3877" s="2" t="s">
        <v>174</v>
      </c>
      <c r="B3877" s="2" t="s">
        <v>158</v>
      </c>
      <c r="C3877" s="2" t="s">
        <v>47</v>
      </c>
      <c r="D3877" s="2" t="s">
        <v>12</v>
      </c>
      <c r="E3877" s="2" t="s">
        <v>74</v>
      </c>
      <c r="F3877" s="2" t="s">
        <v>976</v>
      </c>
      <c r="G3877" s="14" t="n">
        <v>14.5</v>
      </c>
      <c r="H3877" s="14" t="n">
        <v>26.29</v>
      </c>
      <c r="I3877" s="14" t="n">
        <v>19.5</v>
      </c>
      <c r="J3877" s="23" t="n">
        <f aca="false">IF(AND(E3877="Priority",ISNUMBER('Cost model'!N140)),'Cost model'!N140,'Cost model'!M140)</f>
        <v>40</v>
      </c>
      <c r="K3877" s="14" t="n">
        <f aca="false">J3877-H3877</f>
        <v>13.71</v>
      </c>
      <c r="L3877" s="14" t="n">
        <f aca="false">G3877-H3877</f>
        <v>-11.79</v>
      </c>
    </row>
    <row r="3878" customFormat="false" ht="15" hidden="false" customHeight="false" outlineLevel="0" collapsed="false">
      <c r="A3878" s="2" t="s">
        <v>174</v>
      </c>
      <c r="B3878" s="2" t="s">
        <v>124</v>
      </c>
      <c r="C3878" s="2" t="s">
        <v>49</v>
      </c>
      <c r="D3878" s="2" t="s">
        <v>12</v>
      </c>
      <c r="E3878" s="2" t="s">
        <v>74</v>
      </c>
      <c r="F3878" s="2" t="s">
        <v>976</v>
      </c>
      <c r="G3878" s="14" t="n">
        <v>19.5</v>
      </c>
      <c r="H3878" s="14" t="n">
        <v>32.77</v>
      </c>
      <c r="I3878" s="14" t="n">
        <v>19.5</v>
      </c>
      <c r="J3878" s="23" t="n">
        <f aca="false">IF(AND(E3878="Priority",ISNUMBER('Cost model'!N112)),'Cost model'!N112,'Cost model'!M112)</f>
        <v>50</v>
      </c>
      <c r="K3878" s="14" t="n">
        <f aca="false">J3878-H3878</f>
        <v>17.23</v>
      </c>
      <c r="L3878" s="14" t="n">
        <f aca="false">G3878-H3878</f>
        <v>-13.27</v>
      </c>
    </row>
    <row r="3879" customFormat="false" ht="15" hidden="false" customHeight="false" outlineLevel="0" collapsed="false">
      <c r="A3879" s="2" t="s">
        <v>142</v>
      </c>
      <c r="B3879" s="2" t="s">
        <v>142</v>
      </c>
      <c r="C3879" s="2" t="s">
        <v>47</v>
      </c>
      <c r="D3879" s="2" t="s">
        <v>10</v>
      </c>
      <c r="E3879" s="2" t="s">
        <v>74</v>
      </c>
      <c r="F3879" s="2" t="s">
        <v>977</v>
      </c>
      <c r="G3879" s="14" t="n">
        <v>9.5</v>
      </c>
      <c r="H3879" s="14" t="n">
        <v>9.27</v>
      </c>
      <c r="I3879" s="14" t="n">
        <v>9.5</v>
      </c>
      <c r="J3879" s="23" t="n">
        <f aca="false">IF(AND(E3879="Priority",ISNUMBER('Cost model'!N632)),'Cost model'!N632,'Cost model'!M632)</f>
        <v>9.5</v>
      </c>
      <c r="K3879" s="14" t="n">
        <f aca="false">J3879-H3879</f>
        <v>0.23</v>
      </c>
      <c r="L3879" s="14" t="n">
        <f aca="false">G3879-H3879</f>
        <v>0.23</v>
      </c>
    </row>
    <row r="3880" customFormat="false" ht="15" hidden="false" customHeight="false" outlineLevel="0" collapsed="false">
      <c r="A3880" s="2" t="s">
        <v>174</v>
      </c>
      <c r="B3880" s="2" t="s">
        <v>174</v>
      </c>
      <c r="C3880" s="2" t="s">
        <v>47</v>
      </c>
      <c r="D3880" s="2" t="s">
        <v>10</v>
      </c>
      <c r="E3880" s="2" t="s">
        <v>74</v>
      </c>
      <c r="F3880" s="2" t="s">
        <v>977</v>
      </c>
      <c r="G3880" s="14" t="n">
        <v>9.5</v>
      </c>
      <c r="H3880" s="14" t="n">
        <v>7.24</v>
      </c>
      <c r="I3880" s="14" t="n">
        <v>9.5</v>
      </c>
      <c r="J3880" s="23" t="n">
        <f aca="false">IF(AND(E3880="Priority",ISNUMBER('Cost model'!N167)),'Cost model'!N167,'Cost model'!M167)</f>
        <v>8.5</v>
      </c>
      <c r="K3880" s="14" t="n">
        <f aca="false">J3880-H3880</f>
        <v>1.26</v>
      </c>
      <c r="L3880" s="14" t="n">
        <f aca="false">G3880-H3880</f>
        <v>2.26</v>
      </c>
    </row>
    <row r="3881" customFormat="false" ht="15" hidden="false" customHeight="false" outlineLevel="0" collapsed="false">
      <c r="A3881" s="2" t="s">
        <v>142</v>
      </c>
      <c r="B3881" s="2" t="s">
        <v>142</v>
      </c>
      <c r="C3881" s="2" t="s">
        <v>47</v>
      </c>
      <c r="D3881" s="2" t="s">
        <v>12</v>
      </c>
      <c r="E3881" s="2" t="s">
        <v>74</v>
      </c>
      <c r="F3881" s="2" t="s">
        <v>977</v>
      </c>
      <c r="G3881" s="14" t="n">
        <v>29.5</v>
      </c>
      <c r="H3881" s="14" t="n">
        <v>41.1</v>
      </c>
      <c r="I3881" s="14" t="n">
        <v>9.5</v>
      </c>
      <c r="J3881" s="23" t="n">
        <f aca="false">IF(AND(E3881="Priority",ISNUMBER('Cost model'!N635)),'Cost model'!N635,'Cost model'!M635)</f>
        <v>30.5</v>
      </c>
      <c r="K3881" s="14" t="n">
        <f aca="false">J3881-H3881</f>
        <v>-10.6</v>
      </c>
      <c r="L3881" s="14" t="n">
        <f aca="false">G3881-H3881</f>
        <v>-11.6</v>
      </c>
    </row>
    <row r="3882" customFormat="false" ht="15" hidden="false" customHeight="false" outlineLevel="0" collapsed="false">
      <c r="A3882" s="2" t="s">
        <v>158</v>
      </c>
      <c r="B3882" s="2" t="s">
        <v>158</v>
      </c>
      <c r="C3882" s="2" t="s">
        <v>49</v>
      </c>
      <c r="D3882" s="2" t="s">
        <v>10</v>
      </c>
      <c r="E3882" s="2" t="s">
        <v>74</v>
      </c>
      <c r="F3882" s="2" t="s">
        <v>977</v>
      </c>
      <c r="G3882" s="14" t="n">
        <v>17.5</v>
      </c>
      <c r="H3882" s="14" t="n">
        <v>20.22</v>
      </c>
      <c r="I3882" s="14" t="n">
        <v>17.5</v>
      </c>
      <c r="J3882" s="23" t="n">
        <f aca="false">IF(AND(E3882="Priority",ISNUMBER('Cost model'!N424)),'Cost model'!N424,'Cost model'!M424)</f>
        <v>16.5</v>
      </c>
      <c r="K3882" s="14" t="n">
        <f aca="false">J3882-H3882</f>
        <v>-3.72</v>
      </c>
      <c r="L3882" s="14" t="n">
        <f aca="false">G3882-H3882</f>
        <v>-2.72</v>
      </c>
    </row>
    <row r="3883" customFormat="false" ht="15" hidden="false" customHeight="false" outlineLevel="0" collapsed="false">
      <c r="A3883" s="2" t="s">
        <v>174</v>
      </c>
      <c r="B3883" s="2" t="s">
        <v>174</v>
      </c>
      <c r="C3883" s="2" t="s">
        <v>48</v>
      </c>
      <c r="D3883" s="2" t="s">
        <v>10</v>
      </c>
      <c r="E3883" s="2" t="s">
        <v>74</v>
      </c>
      <c r="F3883" s="2" t="s">
        <v>977</v>
      </c>
      <c r="G3883" s="14" t="n">
        <v>12.5</v>
      </c>
      <c r="H3883" s="14" t="n">
        <v>10.29</v>
      </c>
      <c r="I3883" s="14" t="n">
        <v>12.5</v>
      </c>
      <c r="J3883" s="23" t="n">
        <f aca="false">IF(AND(E3883="Priority",ISNUMBER('Cost model'!N168)),'Cost model'!N168,'Cost model'!M168)</f>
        <v>13.5</v>
      </c>
      <c r="K3883" s="14" t="n">
        <f aca="false">J3883-H3883</f>
        <v>3.21</v>
      </c>
      <c r="L3883" s="14" t="n">
        <f aca="false">G3883-H3883</f>
        <v>2.21</v>
      </c>
    </row>
    <row r="3884" customFormat="false" ht="15" hidden="false" customHeight="false" outlineLevel="0" collapsed="false">
      <c r="A3884" s="2" t="s">
        <v>142</v>
      </c>
      <c r="B3884" s="2" t="s">
        <v>142</v>
      </c>
      <c r="C3884" s="2" t="s">
        <v>47</v>
      </c>
      <c r="D3884" s="2" t="s">
        <v>10</v>
      </c>
      <c r="E3884" s="2" t="s">
        <v>74</v>
      </c>
      <c r="F3884" s="2" t="s">
        <v>977</v>
      </c>
      <c r="G3884" s="14" t="n">
        <v>9.5</v>
      </c>
      <c r="H3884" s="14" t="n">
        <v>5.85</v>
      </c>
      <c r="I3884" s="14" t="n">
        <v>9.5</v>
      </c>
      <c r="J3884" s="23" t="n">
        <f aca="false">IF(AND(E3884="Priority",ISNUMBER('Cost model'!N632)),'Cost model'!N632,'Cost model'!M632)</f>
        <v>9.5</v>
      </c>
      <c r="K3884" s="14" t="n">
        <f aca="false">J3884-H3884</f>
        <v>3.65</v>
      </c>
      <c r="L3884" s="14" t="n">
        <f aca="false">G3884-H3884</f>
        <v>3.65</v>
      </c>
    </row>
    <row r="3885" customFormat="false" ht="15" hidden="false" customHeight="false" outlineLevel="0" collapsed="false">
      <c r="A3885" s="2" t="s">
        <v>221</v>
      </c>
      <c r="B3885" s="2" t="s">
        <v>221</v>
      </c>
      <c r="C3885" s="2" t="s">
        <v>47</v>
      </c>
      <c r="D3885" s="2" t="s">
        <v>12</v>
      </c>
      <c r="E3885" s="2" t="s">
        <v>74</v>
      </c>
      <c r="F3885" s="2" t="s">
        <v>977</v>
      </c>
      <c r="G3885" s="14" t="n">
        <v>9.5</v>
      </c>
      <c r="H3885" s="14" t="n">
        <v>12.08</v>
      </c>
      <c r="I3885" s="14" t="n">
        <v>9.5</v>
      </c>
      <c r="J3885" s="23" t="n">
        <f aca="false">IF(AND(E3885="Priority",ISNUMBER('Cost model'!N740)),'Cost model'!N740,'Cost model'!M740)</f>
        <v>22.5</v>
      </c>
      <c r="K3885" s="14" t="n">
        <f aca="false">J3885-H3885</f>
        <v>10.42</v>
      </c>
      <c r="L3885" s="14" t="n">
        <f aca="false">G3885-H3885</f>
        <v>-2.58</v>
      </c>
    </row>
    <row r="3886" customFormat="false" ht="15" hidden="false" customHeight="false" outlineLevel="0" collapsed="false">
      <c r="A3886" s="2" t="s">
        <v>221</v>
      </c>
      <c r="B3886" s="2" t="s">
        <v>221</v>
      </c>
      <c r="C3886" s="2" t="s">
        <v>49</v>
      </c>
      <c r="D3886" s="2" t="s">
        <v>10</v>
      </c>
      <c r="E3886" s="2" t="s">
        <v>74</v>
      </c>
      <c r="F3886" s="2" t="s">
        <v>977</v>
      </c>
      <c r="G3886" s="14" t="n">
        <v>19.5</v>
      </c>
      <c r="H3886" s="14" t="n">
        <v>65.84</v>
      </c>
      <c r="I3886" s="14" t="n">
        <v>17.5</v>
      </c>
      <c r="J3886" s="23" t="n">
        <f aca="false">IF(AND(E3886="Priority",ISNUMBER('Cost model'!N739)),'Cost model'!N739,'Cost model'!M739)</f>
        <v>17.5</v>
      </c>
      <c r="K3886" s="14" t="n">
        <f aca="false">J3886-H3886</f>
        <v>-48.34</v>
      </c>
      <c r="L3886" s="14" t="n">
        <f aca="false">G3886-H3886</f>
        <v>-46.34</v>
      </c>
    </row>
    <row r="3887" customFormat="false" ht="15" hidden="false" customHeight="false" outlineLevel="0" collapsed="false">
      <c r="A3887" s="2" t="s">
        <v>142</v>
      </c>
      <c r="B3887" s="2" t="s">
        <v>142</v>
      </c>
      <c r="C3887" s="2" t="s">
        <v>48</v>
      </c>
      <c r="D3887" s="2" t="s">
        <v>10</v>
      </c>
      <c r="E3887" s="2" t="s">
        <v>74</v>
      </c>
      <c r="F3887" s="2" t="s">
        <v>977</v>
      </c>
      <c r="G3887" s="14" t="n">
        <v>12.5</v>
      </c>
      <c r="H3887" s="14" t="n">
        <v>24.6</v>
      </c>
      <c r="I3887" s="14" t="n">
        <v>12.5</v>
      </c>
      <c r="J3887" s="23" t="n">
        <f aca="false">IF(AND(E3887="Priority",ISNUMBER('Cost model'!N633)),'Cost model'!N633,'Cost model'!M633)</f>
        <v>11.5</v>
      </c>
      <c r="K3887" s="14" t="n">
        <f aca="false">J3887-H3887</f>
        <v>-13.1</v>
      </c>
      <c r="L3887" s="14" t="n">
        <f aca="false">G3887-H3887</f>
        <v>-12.1</v>
      </c>
    </row>
    <row r="3888" customFormat="false" ht="15" hidden="false" customHeight="false" outlineLevel="0" collapsed="false">
      <c r="A3888" s="2" t="s">
        <v>142</v>
      </c>
      <c r="B3888" s="2" t="s">
        <v>142</v>
      </c>
      <c r="C3888" s="2" t="s">
        <v>49</v>
      </c>
      <c r="D3888" s="2" t="s">
        <v>12</v>
      </c>
      <c r="E3888" s="2" t="s">
        <v>74</v>
      </c>
      <c r="F3888" s="2" t="s">
        <v>977</v>
      </c>
      <c r="G3888" s="14" t="n">
        <v>17.5</v>
      </c>
      <c r="H3888" s="14" t="n">
        <v>15.19</v>
      </c>
      <c r="I3888" s="14" t="n">
        <v>19.5</v>
      </c>
      <c r="J3888" s="23" t="n">
        <f aca="false">IF(AND(E3888="Priority",ISNUMBER('Cost model'!N637)),'Cost model'!N637,'Cost model'!M637)</f>
        <v>45</v>
      </c>
      <c r="K3888" s="14" t="n">
        <f aca="false">J3888-H3888</f>
        <v>29.81</v>
      </c>
      <c r="L3888" s="14" t="n">
        <f aca="false">G3888-H3888</f>
        <v>2.31</v>
      </c>
    </row>
    <row r="3889" customFormat="false" ht="15" hidden="false" customHeight="false" outlineLevel="0" collapsed="false">
      <c r="A3889" s="2" t="s">
        <v>174</v>
      </c>
      <c r="B3889" s="2" t="s">
        <v>174</v>
      </c>
      <c r="C3889" s="2" t="s">
        <v>49</v>
      </c>
      <c r="D3889" s="2" t="s">
        <v>10</v>
      </c>
      <c r="E3889" s="2" t="s">
        <v>74</v>
      </c>
      <c r="F3889" s="2" t="s">
        <v>977</v>
      </c>
      <c r="G3889" s="14" t="n">
        <v>19.5</v>
      </c>
      <c r="H3889" s="14" t="n">
        <v>44.92</v>
      </c>
      <c r="I3889" s="14" t="n">
        <v>17.5</v>
      </c>
      <c r="J3889" s="23" t="n">
        <f aca="false">IF(AND(E3889="Priority",ISNUMBER('Cost model'!N169)),'Cost model'!N169,'Cost model'!M169)</f>
        <v>18.5</v>
      </c>
      <c r="K3889" s="14" t="n">
        <f aca="false">J3889-H3889</f>
        <v>-26.42</v>
      </c>
      <c r="L3889" s="14" t="n">
        <f aca="false">G3889-H3889</f>
        <v>-25.42</v>
      </c>
    </row>
    <row r="3890" customFormat="false" ht="15" hidden="false" customHeight="false" outlineLevel="0" collapsed="false">
      <c r="A3890" s="2" t="s">
        <v>174</v>
      </c>
      <c r="B3890" s="2" t="s">
        <v>174</v>
      </c>
      <c r="C3890" s="2" t="s">
        <v>48</v>
      </c>
      <c r="D3890" s="2" t="s">
        <v>12</v>
      </c>
      <c r="E3890" s="2" t="s">
        <v>74</v>
      </c>
      <c r="F3890" s="2" t="s">
        <v>977</v>
      </c>
      <c r="G3890" s="14" t="n">
        <v>12.5</v>
      </c>
      <c r="H3890" s="14" t="n">
        <v>46.13</v>
      </c>
      <c r="I3890" s="14" t="n">
        <v>12.5</v>
      </c>
      <c r="J3890" s="23" t="n">
        <f aca="false">IF(AND(E3890="Priority",ISNUMBER('Cost model'!N171)),'Cost model'!N171,'Cost model'!M171)</f>
        <v>40</v>
      </c>
      <c r="K3890" s="14" t="n">
        <f aca="false">J3890-H3890</f>
        <v>-6.13</v>
      </c>
      <c r="L3890" s="14" t="n">
        <f aca="false">G3890-H3890</f>
        <v>-33.63</v>
      </c>
    </row>
    <row r="3891" customFormat="false" ht="15" hidden="false" customHeight="false" outlineLevel="0" collapsed="false">
      <c r="A3891" s="2" t="s">
        <v>205</v>
      </c>
      <c r="B3891" s="2" t="s">
        <v>142</v>
      </c>
      <c r="C3891" s="2" t="s">
        <v>48</v>
      </c>
      <c r="D3891" s="2" t="s">
        <v>10</v>
      </c>
      <c r="E3891" s="2" t="s">
        <v>74</v>
      </c>
      <c r="F3891" s="2" t="s">
        <v>976</v>
      </c>
      <c r="G3891" s="14" t="n">
        <v>14.5</v>
      </c>
      <c r="H3891" s="14" t="n">
        <v>19.6</v>
      </c>
      <c r="I3891" s="14" t="n">
        <v>14.5</v>
      </c>
      <c r="J3891" s="23" t="n">
        <f aca="false">IF(AND(E3891="Priority",ISNUMBER('Cost model'!N543)),'Cost model'!N543,'Cost model'!M543)</f>
        <v>18.5</v>
      </c>
      <c r="K3891" s="14" t="n">
        <f aca="false">J3891-H3891</f>
        <v>-1.1</v>
      </c>
      <c r="L3891" s="14" t="n">
        <f aca="false">G3891-H3891</f>
        <v>-5.1</v>
      </c>
    </row>
    <row r="3892" customFormat="false" ht="15" hidden="false" customHeight="false" outlineLevel="0" collapsed="false">
      <c r="A3892" s="2" t="s">
        <v>174</v>
      </c>
      <c r="B3892" s="2" t="s">
        <v>174</v>
      </c>
      <c r="C3892" s="2" t="s">
        <v>47</v>
      </c>
      <c r="D3892" s="2" t="s">
        <v>12</v>
      </c>
      <c r="E3892" s="2" t="s">
        <v>74</v>
      </c>
      <c r="F3892" s="2" t="s">
        <v>977</v>
      </c>
      <c r="G3892" s="14" t="n">
        <v>14.5</v>
      </c>
      <c r="H3892" s="14" t="n">
        <v>6.48</v>
      </c>
      <c r="I3892" s="14" t="n">
        <v>9.5</v>
      </c>
      <c r="J3892" s="23" t="n">
        <f aca="false">IF(AND(E3892="Priority",ISNUMBER('Cost model'!N170)),'Cost model'!N170,'Cost model'!M170)</f>
        <v>25.5</v>
      </c>
      <c r="K3892" s="14" t="n">
        <f aca="false">J3892-H3892</f>
        <v>19.02</v>
      </c>
      <c r="L3892" s="14" t="n">
        <f aca="false">G3892-H3892</f>
        <v>8.02</v>
      </c>
    </row>
    <row r="3893" customFormat="false" ht="15" hidden="false" customHeight="false" outlineLevel="0" collapsed="false">
      <c r="A3893" s="2" t="s">
        <v>221</v>
      </c>
      <c r="B3893" s="2" t="s">
        <v>158</v>
      </c>
      <c r="C3893" s="2" t="s">
        <v>49</v>
      </c>
      <c r="D3893" s="2" t="s">
        <v>10</v>
      </c>
      <c r="E3893" s="2" t="s">
        <v>74</v>
      </c>
      <c r="F3893" s="2" t="s">
        <v>976</v>
      </c>
      <c r="G3893" s="14" t="n">
        <v>17.5</v>
      </c>
      <c r="H3893" s="14" t="n">
        <v>20.22</v>
      </c>
      <c r="I3893" s="14" t="n">
        <v>17.5</v>
      </c>
      <c r="J3893" s="23" t="n">
        <f aca="false">IF(AND(E3893="Priority",ISNUMBER('Cost model'!N754)),'Cost model'!N754,'Cost model'!M754)</f>
        <v>23.5</v>
      </c>
      <c r="K3893" s="14" t="n">
        <f aca="false">J3893-H3893</f>
        <v>3.28</v>
      </c>
      <c r="L3893" s="14" t="n">
        <f aca="false">G3893-H3893</f>
        <v>-2.72</v>
      </c>
    </row>
    <row r="3894" customFormat="false" ht="15" hidden="false" customHeight="false" outlineLevel="0" collapsed="false">
      <c r="A3894" s="2" t="s">
        <v>124</v>
      </c>
      <c r="B3894" s="2" t="s">
        <v>124</v>
      </c>
      <c r="C3894" s="2" t="s">
        <v>47</v>
      </c>
      <c r="D3894" s="2" t="s">
        <v>10</v>
      </c>
      <c r="E3894" s="2" t="s">
        <v>83</v>
      </c>
      <c r="F3894" s="2" t="s">
        <v>977</v>
      </c>
      <c r="G3894" s="14" t="n">
        <v>14.5</v>
      </c>
      <c r="H3894" s="14" t="n">
        <v>7.24</v>
      </c>
      <c r="I3894" s="14" t="n">
        <v>14.5</v>
      </c>
      <c r="J3894" s="23" t="n">
        <f aca="false">IF(AND(E3894="Priority",ISNUMBER('Cost model'!N317)),'Cost model'!N317,'Cost model'!M317)</f>
        <v>15.5</v>
      </c>
      <c r="K3894" s="14" t="n">
        <f aca="false">J3894-H3894</f>
        <v>8.26</v>
      </c>
      <c r="L3894" s="14" t="n">
        <f aca="false">G3894-H3894</f>
        <v>7.26</v>
      </c>
    </row>
    <row r="3895" customFormat="false" ht="15" hidden="false" customHeight="false" outlineLevel="0" collapsed="false">
      <c r="A3895" s="2" t="s">
        <v>221</v>
      </c>
      <c r="B3895" s="2" t="s">
        <v>221</v>
      </c>
      <c r="C3895" s="2" t="s">
        <v>47</v>
      </c>
      <c r="D3895" s="2" t="s">
        <v>10</v>
      </c>
      <c r="E3895" s="2" t="s">
        <v>74</v>
      </c>
      <c r="F3895" s="2" t="s">
        <v>977</v>
      </c>
      <c r="G3895" s="14" t="n">
        <v>9.5</v>
      </c>
      <c r="H3895" s="14" t="n">
        <v>6.56</v>
      </c>
      <c r="I3895" s="14" t="n">
        <v>9.5</v>
      </c>
      <c r="J3895" s="23" t="n">
        <f aca="false">IF(AND(E3895="Priority",ISNUMBER('Cost model'!N737)),'Cost model'!N737,'Cost model'!M737)</f>
        <v>8.5</v>
      </c>
      <c r="K3895" s="14" t="n">
        <f aca="false">J3895-H3895</f>
        <v>1.94</v>
      </c>
      <c r="L3895" s="14" t="n">
        <f aca="false">G3895-H3895</f>
        <v>2.94</v>
      </c>
    </row>
    <row r="3896" customFormat="false" ht="15" hidden="false" customHeight="false" outlineLevel="0" collapsed="false">
      <c r="A3896" s="2" t="s">
        <v>174</v>
      </c>
      <c r="B3896" s="2" t="s">
        <v>124</v>
      </c>
      <c r="C3896" s="2" t="s">
        <v>48</v>
      </c>
      <c r="D3896" s="2" t="s">
        <v>10</v>
      </c>
      <c r="E3896" s="2" t="s">
        <v>74</v>
      </c>
      <c r="F3896" s="2" t="s">
        <v>976</v>
      </c>
      <c r="G3896" s="14" t="n">
        <v>12.5</v>
      </c>
      <c r="H3896" s="14" t="n">
        <v>11.38</v>
      </c>
      <c r="I3896" s="14" t="n">
        <v>12.5</v>
      </c>
      <c r="J3896" s="23" t="n">
        <f aca="false">IF(AND(E3896="Priority",ISNUMBER('Cost model'!N108)),'Cost model'!N108,'Cost model'!M108)</f>
        <v>15.5</v>
      </c>
      <c r="K3896" s="14" t="n">
        <f aca="false">J3896-H3896</f>
        <v>4.12</v>
      </c>
      <c r="L3896" s="14" t="n">
        <f aca="false">G3896-H3896</f>
        <v>1.12</v>
      </c>
    </row>
    <row r="3897" customFormat="false" ht="15" hidden="false" customHeight="false" outlineLevel="0" collapsed="false">
      <c r="A3897" s="2" t="s">
        <v>142</v>
      </c>
      <c r="B3897" s="2" t="s">
        <v>124</v>
      </c>
      <c r="C3897" s="2" t="s">
        <v>49</v>
      </c>
      <c r="D3897" s="2" t="s">
        <v>12</v>
      </c>
      <c r="E3897" s="2" t="s">
        <v>74</v>
      </c>
      <c r="F3897" s="2" t="s">
        <v>976</v>
      </c>
      <c r="G3897" s="14" t="n">
        <v>19.5</v>
      </c>
      <c r="H3897" s="14" t="n">
        <v>67.62</v>
      </c>
      <c r="I3897" s="14" t="n">
        <v>19.5</v>
      </c>
      <c r="J3897" s="23" t="n">
        <f aca="false">IF(AND(E3897="Priority",ISNUMBER('Cost model'!N667)),'Cost model'!N667,'Cost model'!M667)</f>
        <v>55</v>
      </c>
      <c r="K3897" s="14" t="n">
        <f aca="false">J3897-H3897</f>
        <v>-12.62</v>
      </c>
      <c r="L3897" s="14" t="n">
        <f aca="false">G3897-H3897</f>
        <v>-48.12</v>
      </c>
    </row>
    <row r="3898" customFormat="false" ht="15" hidden="false" customHeight="false" outlineLevel="0" collapsed="false">
      <c r="A3898" s="2" t="s">
        <v>174</v>
      </c>
      <c r="B3898" s="2" t="s">
        <v>124</v>
      </c>
      <c r="C3898" s="2" t="s">
        <v>49</v>
      </c>
      <c r="D3898" s="2" t="s">
        <v>10</v>
      </c>
      <c r="E3898" s="2" t="s">
        <v>74</v>
      </c>
      <c r="F3898" s="2" t="s">
        <v>976</v>
      </c>
      <c r="G3898" s="14" t="n">
        <v>17.5</v>
      </c>
      <c r="H3898" s="14" t="n">
        <v>11.38</v>
      </c>
      <c r="I3898" s="14" t="n">
        <v>17.5</v>
      </c>
      <c r="J3898" s="23" t="n">
        <f aca="false">IF(AND(E3898="Priority",ISNUMBER('Cost model'!N109)),'Cost model'!N109,'Cost model'!M109)</f>
        <v>18.5</v>
      </c>
      <c r="K3898" s="14" t="n">
        <f aca="false">J3898-H3898</f>
        <v>7.12</v>
      </c>
      <c r="L3898" s="14" t="n">
        <f aca="false">G3898-H3898</f>
        <v>6.12</v>
      </c>
    </row>
    <row r="3899" customFormat="false" ht="15" hidden="false" customHeight="false" outlineLevel="0" collapsed="false">
      <c r="A3899" s="2" t="s">
        <v>124</v>
      </c>
      <c r="B3899" s="2" t="s">
        <v>124</v>
      </c>
      <c r="C3899" s="2" t="s">
        <v>48</v>
      </c>
      <c r="D3899" s="2" t="s">
        <v>10</v>
      </c>
      <c r="E3899" s="2" t="s">
        <v>74</v>
      </c>
      <c r="F3899" s="2" t="s">
        <v>977</v>
      </c>
      <c r="G3899" s="14" t="n">
        <v>9.5</v>
      </c>
      <c r="H3899" s="14" t="n">
        <v>7.9</v>
      </c>
      <c r="I3899" s="14" t="n">
        <v>12.5</v>
      </c>
      <c r="J3899" s="23" t="n">
        <f aca="false">IF(AND(E3899="Priority",ISNUMBER('Cost model'!N318)),'Cost model'!N318,'Cost model'!M318)</f>
        <v>14.5</v>
      </c>
      <c r="K3899" s="14" t="n">
        <f aca="false">J3899-H3899</f>
        <v>6.6</v>
      </c>
      <c r="L3899" s="14" t="n">
        <f aca="false">G3899-H3899</f>
        <v>1.6</v>
      </c>
    </row>
    <row r="3900" customFormat="false" ht="15" hidden="false" customHeight="false" outlineLevel="0" collapsed="false">
      <c r="A3900" s="2" t="s">
        <v>221</v>
      </c>
      <c r="B3900" s="2" t="s">
        <v>221</v>
      </c>
      <c r="C3900" s="2" t="s">
        <v>47</v>
      </c>
      <c r="D3900" s="2" t="s">
        <v>10</v>
      </c>
      <c r="E3900" s="2" t="s">
        <v>74</v>
      </c>
      <c r="F3900" s="2" t="s">
        <v>977</v>
      </c>
      <c r="G3900" s="14" t="n">
        <v>19.5</v>
      </c>
      <c r="H3900" s="14" t="n">
        <v>6.94</v>
      </c>
      <c r="I3900" s="14" t="n">
        <v>9.5</v>
      </c>
      <c r="J3900" s="23" t="n">
        <f aca="false">IF(AND(E3900="Priority",ISNUMBER('Cost model'!N737)),'Cost model'!N737,'Cost model'!M737)</f>
        <v>8.5</v>
      </c>
      <c r="K3900" s="14" t="n">
        <f aca="false">J3900-H3900</f>
        <v>1.56</v>
      </c>
      <c r="L3900" s="14" t="n">
        <f aca="false">G3900-H3900</f>
        <v>12.56</v>
      </c>
    </row>
    <row r="3901" customFormat="false" ht="15" hidden="false" customHeight="false" outlineLevel="0" collapsed="false">
      <c r="A3901" s="2" t="s">
        <v>174</v>
      </c>
      <c r="B3901" s="2" t="s">
        <v>174</v>
      </c>
      <c r="C3901" s="2" t="s">
        <v>48</v>
      </c>
      <c r="D3901" s="2" t="s">
        <v>10</v>
      </c>
      <c r="E3901" s="2" t="s">
        <v>74</v>
      </c>
      <c r="F3901" s="2" t="s">
        <v>977</v>
      </c>
      <c r="G3901" s="14" t="n">
        <v>12.5</v>
      </c>
      <c r="H3901" s="14" t="n">
        <v>10.29</v>
      </c>
      <c r="I3901" s="14" t="n">
        <v>12.5</v>
      </c>
      <c r="J3901" s="23" t="n">
        <f aca="false">IF(AND(E3901="Priority",ISNUMBER('Cost model'!N168)),'Cost model'!N168,'Cost model'!M168)</f>
        <v>13.5</v>
      </c>
      <c r="K3901" s="14" t="n">
        <f aca="false">J3901-H3901</f>
        <v>3.21</v>
      </c>
      <c r="L3901" s="14" t="n">
        <f aca="false">G3901-H3901</f>
        <v>2.21</v>
      </c>
    </row>
    <row r="3902" customFormat="false" ht="15" hidden="false" customHeight="false" outlineLevel="0" collapsed="false">
      <c r="A3902" s="2" t="s">
        <v>174</v>
      </c>
      <c r="B3902" s="2" t="s">
        <v>142</v>
      </c>
      <c r="C3902" s="2" t="s">
        <v>47</v>
      </c>
      <c r="D3902" s="2" t="s">
        <v>12</v>
      </c>
      <c r="E3902" s="2" t="s">
        <v>74</v>
      </c>
      <c r="F3902" s="2" t="s">
        <v>976</v>
      </c>
      <c r="G3902" s="14" t="n">
        <v>9.5</v>
      </c>
      <c r="H3902" s="14" t="n">
        <v>37.18</v>
      </c>
      <c r="I3902" s="14" t="n">
        <v>9.5</v>
      </c>
      <c r="J3902" s="23" t="n">
        <f aca="false">IF(AND(E3902="Priority",ISNUMBER('Cost model'!N125)),'Cost model'!N125,'Cost model'!M125)</f>
        <v>40</v>
      </c>
      <c r="K3902" s="14" t="n">
        <f aca="false">J3902-H3902</f>
        <v>2.82</v>
      </c>
      <c r="L3902" s="14" t="n">
        <f aca="false">G3902-H3902</f>
        <v>-27.68</v>
      </c>
    </row>
    <row r="3903" customFormat="false" ht="15" hidden="false" customHeight="false" outlineLevel="0" collapsed="false">
      <c r="A3903" s="2" t="s">
        <v>174</v>
      </c>
      <c r="B3903" s="2" t="s">
        <v>174</v>
      </c>
      <c r="C3903" s="2" t="s">
        <v>49</v>
      </c>
      <c r="D3903" s="2" t="s">
        <v>10</v>
      </c>
      <c r="E3903" s="2" t="s">
        <v>74</v>
      </c>
      <c r="F3903" s="2" t="s">
        <v>977</v>
      </c>
      <c r="G3903" s="14" t="n">
        <v>34.5</v>
      </c>
      <c r="H3903" s="14" t="n">
        <v>10.44</v>
      </c>
      <c r="I3903" s="14" t="n">
        <v>17.5</v>
      </c>
      <c r="J3903" s="23" t="n">
        <f aca="false">IF(AND(E3903="Priority",ISNUMBER('Cost model'!N169)),'Cost model'!N169,'Cost model'!M169)</f>
        <v>18.5</v>
      </c>
      <c r="K3903" s="14" t="n">
        <f aca="false">J3903-H3903</f>
        <v>8.06</v>
      </c>
      <c r="L3903" s="14" t="n">
        <f aca="false">G3903-H3903</f>
        <v>24.06</v>
      </c>
    </row>
    <row r="3904" customFormat="false" ht="15" hidden="false" customHeight="false" outlineLevel="0" collapsed="false">
      <c r="A3904" s="2" t="s">
        <v>124</v>
      </c>
      <c r="B3904" s="2" t="s">
        <v>124</v>
      </c>
      <c r="C3904" s="2" t="s">
        <v>47</v>
      </c>
      <c r="D3904" s="2" t="s">
        <v>12</v>
      </c>
      <c r="E3904" s="2" t="s">
        <v>74</v>
      </c>
      <c r="F3904" s="2" t="s">
        <v>977</v>
      </c>
      <c r="G3904" s="14" t="n">
        <v>9.5</v>
      </c>
      <c r="H3904" s="14" t="n">
        <v>27.43</v>
      </c>
      <c r="I3904" s="14" t="n">
        <v>9.5</v>
      </c>
      <c r="J3904" s="23" t="n">
        <f aca="false">IF(AND(E3904="Priority",ISNUMBER('Cost model'!N320)),'Cost model'!N320,'Cost model'!M320)</f>
        <v>24.5</v>
      </c>
      <c r="K3904" s="14" t="n">
        <f aca="false">J3904-H3904</f>
        <v>-2.93</v>
      </c>
      <c r="L3904" s="14" t="n">
        <f aca="false">G3904-H3904</f>
        <v>-17.93</v>
      </c>
    </row>
    <row r="3905" customFormat="false" ht="15" hidden="false" customHeight="false" outlineLevel="0" collapsed="false">
      <c r="A3905" s="2" t="s">
        <v>221</v>
      </c>
      <c r="B3905" s="2" t="s">
        <v>221</v>
      </c>
      <c r="C3905" s="2" t="s">
        <v>49</v>
      </c>
      <c r="D3905" s="2" t="s">
        <v>10</v>
      </c>
      <c r="E3905" s="2" t="s">
        <v>74</v>
      </c>
      <c r="F3905" s="2" t="s">
        <v>977</v>
      </c>
      <c r="G3905" s="14" t="n">
        <v>17.5</v>
      </c>
      <c r="H3905" s="14" t="n">
        <v>10.09</v>
      </c>
      <c r="I3905" s="14" t="n">
        <v>17.5</v>
      </c>
      <c r="J3905" s="23" t="n">
        <f aca="false">IF(AND(E3905="Priority",ISNUMBER('Cost model'!N739)),'Cost model'!N739,'Cost model'!M739)</f>
        <v>17.5</v>
      </c>
      <c r="K3905" s="14" t="n">
        <f aca="false">J3905-H3905</f>
        <v>7.41</v>
      </c>
      <c r="L3905" s="14" t="n">
        <f aca="false">G3905-H3905</f>
        <v>7.41</v>
      </c>
    </row>
    <row r="3906" customFormat="false" ht="15" hidden="false" customHeight="false" outlineLevel="0" collapsed="false">
      <c r="A3906" s="2" t="s">
        <v>174</v>
      </c>
      <c r="B3906" s="2" t="s">
        <v>142</v>
      </c>
      <c r="C3906" s="2" t="s">
        <v>47</v>
      </c>
      <c r="D3906" s="2" t="s">
        <v>10</v>
      </c>
      <c r="E3906" s="2" t="s">
        <v>74</v>
      </c>
      <c r="F3906" s="2" t="s">
        <v>976</v>
      </c>
      <c r="G3906" s="14" t="n">
        <v>9.5</v>
      </c>
      <c r="H3906" s="14" t="n">
        <v>41.58</v>
      </c>
      <c r="I3906" s="14" t="n">
        <v>9.5</v>
      </c>
      <c r="J3906" s="23" t="n">
        <f aca="false">IF(AND(E3906="Priority",ISNUMBER('Cost model'!N122)),'Cost model'!N122,'Cost model'!M122)</f>
        <v>13.5</v>
      </c>
      <c r="K3906" s="14" t="n">
        <f aca="false">J3906-H3906</f>
        <v>-28.08</v>
      </c>
      <c r="L3906" s="14" t="n">
        <f aca="false">G3906-H3906</f>
        <v>-32.08</v>
      </c>
    </row>
    <row r="3907" customFormat="false" ht="15" hidden="false" customHeight="false" outlineLevel="0" collapsed="false">
      <c r="A3907" s="2" t="s">
        <v>174</v>
      </c>
      <c r="B3907" s="2" t="s">
        <v>174</v>
      </c>
      <c r="C3907" s="2" t="s">
        <v>48</v>
      </c>
      <c r="D3907" s="2" t="s">
        <v>10</v>
      </c>
      <c r="E3907" s="2" t="s">
        <v>74</v>
      </c>
      <c r="F3907" s="2" t="s">
        <v>977</v>
      </c>
      <c r="G3907" s="14" t="n">
        <v>12.5</v>
      </c>
      <c r="H3907" s="14" t="n">
        <v>8.87</v>
      </c>
      <c r="I3907" s="14" t="n">
        <v>12.5</v>
      </c>
      <c r="J3907" s="23" t="n">
        <f aca="false">IF(AND(E3907="Priority",ISNUMBER('Cost model'!N168)),'Cost model'!N168,'Cost model'!M168)</f>
        <v>13.5</v>
      </c>
      <c r="K3907" s="14" t="n">
        <f aca="false">J3907-H3907</f>
        <v>4.63</v>
      </c>
      <c r="L3907" s="14" t="n">
        <f aca="false">G3907-H3907</f>
        <v>3.63</v>
      </c>
    </row>
    <row r="3908" customFormat="false" ht="15" hidden="false" customHeight="false" outlineLevel="0" collapsed="false">
      <c r="A3908" s="2" t="s">
        <v>124</v>
      </c>
      <c r="B3908" s="2" t="s">
        <v>124</v>
      </c>
      <c r="C3908" s="2" t="s">
        <v>47</v>
      </c>
      <c r="D3908" s="2" t="s">
        <v>10</v>
      </c>
      <c r="E3908" s="2" t="s">
        <v>74</v>
      </c>
      <c r="F3908" s="2" t="s">
        <v>977</v>
      </c>
      <c r="G3908" s="14" t="n">
        <v>9.5</v>
      </c>
      <c r="H3908" s="14" t="n">
        <v>7.24</v>
      </c>
      <c r="I3908" s="14" t="n">
        <v>9.5</v>
      </c>
      <c r="J3908" s="23" t="n">
        <f aca="false">IF(AND(E3908="Priority",ISNUMBER('Cost model'!N317)),'Cost model'!N317,'Cost model'!M317)</f>
        <v>10.5</v>
      </c>
      <c r="K3908" s="14" t="n">
        <f aca="false">J3908-H3908</f>
        <v>3.26</v>
      </c>
      <c r="L3908" s="14" t="n">
        <f aca="false">G3908-H3908</f>
        <v>2.26</v>
      </c>
    </row>
    <row r="3909" customFormat="false" ht="15" hidden="false" customHeight="false" outlineLevel="0" collapsed="false">
      <c r="A3909" s="2" t="s">
        <v>124</v>
      </c>
      <c r="B3909" s="2" t="s">
        <v>124</v>
      </c>
      <c r="C3909" s="2" t="s">
        <v>48</v>
      </c>
      <c r="D3909" s="2" t="s">
        <v>12</v>
      </c>
      <c r="E3909" s="2" t="s">
        <v>74</v>
      </c>
      <c r="F3909" s="2" t="s">
        <v>977</v>
      </c>
      <c r="G3909" s="14" t="n">
        <v>14.5</v>
      </c>
      <c r="H3909" s="14" t="n">
        <v>15.44</v>
      </c>
      <c r="I3909" s="14" t="n">
        <v>12.5</v>
      </c>
      <c r="J3909" s="23" t="n">
        <f aca="false">IF(AND(E3909="Priority",ISNUMBER('Cost model'!N321)),'Cost model'!N321,'Cost model'!M321)</f>
        <v>40</v>
      </c>
      <c r="K3909" s="14" t="n">
        <f aca="false">J3909-H3909</f>
        <v>24.56</v>
      </c>
      <c r="L3909" s="14" t="n">
        <f aca="false">G3909-H3909</f>
        <v>-0.94</v>
      </c>
    </row>
    <row r="3910" customFormat="false" ht="15" hidden="false" customHeight="false" outlineLevel="0" collapsed="false">
      <c r="A3910" s="2" t="s">
        <v>124</v>
      </c>
      <c r="B3910" s="2" t="s">
        <v>124</v>
      </c>
      <c r="C3910" s="2" t="s">
        <v>47</v>
      </c>
      <c r="D3910" s="2" t="s">
        <v>12</v>
      </c>
      <c r="E3910" s="2" t="s">
        <v>74</v>
      </c>
      <c r="F3910" s="2" t="s">
        <v>977</v>
      </c>
      <c r="G3910" s="14" t="n">
        <v>19</v>
      </c>
      <c r="H3910" s="14" t="n">
        <v>29.3</v>
      </c>
      <c r="I3910" s="14" t="n">
        <v>9.5</v>
      </c>
      <c r="J3910" s="23" t="n">
        <f aca="false">IF(AND(E3910="Priority",ISNUMBER('Cost model'!N320)),'Cost model'!N320,'Cost model'!M320)</f>
        <v>24.5</v>
      </c>
      <c r="K3910" s="14" t="n">
        <f aca="false">J3910-H3910</f>
        <v>-4.8</v>
      </c>
      <c r="L3910" s="14" t="n">
        <f aca="false">G3910-H3910</f>
        <v>-10.3</v>
      </c>
    </row>
    <row r="3911" customFormat="false" ht="15" hidden="false" customHeight="false" outlineLevel="0" collapsed="false">
      <c r="A3911" s="2" t="s">
        <v>124</v>
      </c>
      <c r="B3911" s="2" t="s">
        <v>124</v>
      </c>
      <c r="C3911" s="2" t="s">
        <v>47</v>
      </c>
      <c r="D3911" s="2" t="s">
        <v>10</v>
      </c>
      <c r="E3911" s="2" t="s">
        <v>83</v>
      </c>
      <c r="F3911" s="2" t="s">
        <v>977</v>
      </c>
      <c r="G3911" s="14" t="n">
        <v>14.5</v>
      </c>
      <c r="H3911" s="14" t="n">
        <v>6.48</v>
      </c>
      <c r="I3911" s="14" t="n">
        <v>14.5</v>
      </c>
      <c r="J3911" s="23" t="n">
        <f aca="false">IF(AND(E3911="Priority",ISNUMBER('Cost model'!N317)),'Cost model'!N317,'Cost model'!M317)</f>
        <v>15.5</v>
      </c>
      <c r="K3911" s="14" t="n">
        <f aca="false">J3911-H3911</f>
        <v>9.02</v>
      </c>
      <c r="L3911" s="14" t="n">
        <f aca="false">G3911-H3911</f>
        <v>8.02</v>
      </c>
    </row>
    <row r="3912" customFormat="false" ht="15" hidden="false" customHeight="false" outlineLevel="0" collapsed="false">
      <c r="A3912" s="2" t="s">
        <v>221</v>
      </c>
      <c r="B3912" s="2" t="s">
        <v>221</v>
      </c>
      <c r="C3912" s="2" t="s">
        <v>47</v>
      </c>
      <c r="D3912" s="2" t="s">
        <v>12</v>
      </c>
      <c r="E3912" s="2" t="s">
        <v>83</v>
      </c>
      <c r="F3912" s="2" t="s">
        <v>977</v>
      </c>
      <c r="G3912" s="14" t="n">
        <v>19.5</v>
      </c>
      <c r="H3912" s="14" t="n">
        <v>6.94</v>
      </c>
      <c r="I3912" s="14" t="n">
        <v>19.5</v>
      </c>
      <c r="J3912" s="23" t="n">
        <f aca="false">IF(AND(E3912="Priority",ISNUMBER('Cost model'!N740)),'Cost model'!N740,'Cost model'!M740)</f>
        <v>28.5</v>
      </c>
      <c r="K3912" s="14" t="n">
        <f aca="false">J3912-H3912</f>
        <v>21.56</v>
      </c>
      <c r="L3912" s="14" t="n">
        <f aca="false">G3912-H3912</f>
        <v>12.56</v>
      </c>
    </row>
    <row r="3913" customFormat="false" ht="15" hidden="false" customHeight="false" outlineLevel="0" collapsed="false">
      <c r="A3913" s="2" t="s">
        <v>124</v>
      </c>
      <c r="B3913" s="2" t="s">
        <v>124</v>
      </c>
      <c r="C3913" s="2" t="s">
        <v>49</v>
      </c>
      <c r="D3913" s="2" t="s">
        <v>12</v>
      </c>
      <c r="E3913" s="2" t="s">
        <v>74</v>
      </c>
      <c r="F3913" s="2" t="s">
        <v>977</v>
      </c>
      <c r="G3913" s="14" t="n">
        <v>19.5</v>
      </c>
      <c r="H3913" s="14" t="n">
        <v>50.71</v>
      </c>
      <c r="I3913" s="14" t="n">
        <v>19.5</v>
      </c>
      <c r="J3913" s="23" t="n">
        <f aca="false">IF(AND(E3913="Priority",ISNUMBER('Cost model'!N322)),'Cost model'!N322,'Cost model'!M322)</f>
        <v>50</v>
      </c>
      <c r="K3913" s="14" t="n">
        <f aca="false">J3913-H3913</f>
        <v>-0.710000000000001</v>
      </c>
      <c r="L3913" s="14" t="n">
        <f aca="false">G3913-H3913</f>
        <v>-31.21</v>
      </c>
    </row>
    <row r="3914" customFormat="false" ht="15" hidden="false" customHeight="false" outlineLevel="0" collapsed="false">
      <c r="A3914" s="2" t="s">
        <v>221</v>
      </c>
      <c r="B3914" s="2" t="s">
        <v>221</v>
      </c>
      <c r="C3914" s="2" t="s">
        <v>49</v>
      </c>
      <c r="D3914" s="2" t="s">
        <v>10</v>
      </c>
      <c r="E3914" s="2" t="s">
        <v>74</v>
      </c>
      <c r="F3914" s="2" t="s">
        <v>977</v>
      </c>
      <c r="G3914" s="14" t="n">
        <v>19.5</v>
      </c>
      <c r="H3914" s="14" t="n">
        <v>65.84</v>
      </c>
      <c r="I3914" s="14" t="n">
        <v>17.5</v>
      </c>
      <c r="J3914" s="23" t="n">
        <f aca="false">IF(AND(E3914="Priority",ISNUMBER('Cost model'!N739)),'Cost model'!N739,'Cost model'!M739)</f>
        <v>17.5</v>
      </c>
      <c r="K3914" s="14" t="n">
        <f aca="false">J3914-H3914</f>
        <v>-48.34</v>
      </c>
      <c r="L3914" s="14" t="n">
        <f aca="false">G3914-H3914</f>
        <v>-46.34</v>
      </c>
    </row>
    <row r="3915" customFormat="false" ht="15" hidden="false" customHeight="false" outlineLevel="0" collapsed="false">
      <c r="A3915" s="2" t="s">
        <v>142</v>
      </c>
      <c r="B3915" s="2" t="s">
        <v>142</v>
      </c>
      <c r="C3915" s="2" t="s">
        <v>47</v>
      </c>
      <c r="D3915" s="2" t="s">
        <v>13</v>
      </c>
      <c r="E3915" s="2" t="s">
        <v>74</v>
      </c>
      <c r="F3915" s="2" t="s">
        <v>977</v>
      </c>
      <c r="G3915" s="14" t="n">
        <v>24.5</v>
      </c>
      <c r="H3915" s="14" t="n">
        <v>62.67</v>
      </c>
      <c r="I3915" s="14" t="n">
        <v>19</v>
      </c>
      <c r="J3915" s="23" t="n">
        <f aca="false">IF(AND(E3915="Priority",ISNUMBER('Cost model'!N638)),'Cost model'!N638,'Cost model'!M638)</f>
        <v>50</v>
      </c>
      <c r="K3915" s="14" t="n">
        <f aca="false">J3915-H3915</f>
        <v>-12.67</v>
      </c>
      <c r="L3915" s="14" t="n">
        <f aca="false">G3915-H3915</f>
        <v>-38.17</v>
      </c>
    </row>
    <row r="3916" customFormat="false" ht="15" hidden="false" customHeight="false" outlineLevel="0" collapsed="false">
      <c r="A3916" s="2" t="s">
        <v>174</v>
      </c>
      <c r="B3916" s="2" t="s">
        <v>174</v>
      </c>
      <c r="C3916" s="2" t="s">
        <v>49</v>
      </c>
      <c r="D3916" s="2" t="s">
        <v>10</v>
      </c>
      <c r="E3916" s="2" t="s">
        <v>74</v>
      </c>
      <c r="F3916" s="2" t="s">
        <v>977</v>
      </c>
      <c r="G3916" s="14" t="n">
        <v>17.5</v>
      </c>
      <c r="H3916" s="14" t="n">
        <v>12.19</v>
      </c>
      <c r="I3916" s="14" t="n">
        <v>17.5</v>
      </c>
      <c r="J3916" s="23" t="n">
        <f aca="false">IF(AND(E3916="Priority",ISNUMBER('Cost model'!N169)),'Cost model'!N169,'Cost model'!M169)</f>
        <v>18.5</v>
      </c>
      <c r="K3916" s="14" t="n">
        <f aca="false">J3916-H3916</f>
        <v>6.31</v>
      </c>
      <c r="L3916" s="14" t="n">
        <f aca="false">G3916-H3916</f>
        <v>5.31</v>
      </c>
    </row>
    <row r="3917" customFormat="false" ht="15" hidden="false" customHeight="false" outlineLevel="0" collapsed="false">
      <c r="A3917" s="2" t="s">
        <v>174</v>
      </c>
      <c r="B3917" s="2" t="s">
        <v>174</v>
      </c>
      <c r="C3917" s="2" t="s">
        <v>48</v>
      </c>
      <c r="D3917" s="2" t="s">
        <v>13</v>
      </c>
      <c r="E3917" s="2" t="s">
        <v>83</v>
      </c>
      <c r="F3917" s="2" t="s">
        <v>977</v>
      </c>
      <c r="G3917" s="14" t="n">
        <v>45</v>
      </c>
      <c r="H3917" s="14" t="n">
        <v>77.56</v>
      </c>
      <c r="I3917" s="14" t="n">
        <v>45</v>
      </c>
      <c r="J3917" s="23" t="n">
        <f aca="false">IF(AND(E3917="Priority",ISNUMBER('Cost model'!N174)),'Cost model'!N174,'Cost model'!M174)</f>
        <v>95</v>
      </c>
      <c r="K3917" s="14" t="n">
        <f aca="false">J3917-H3917</f>
        <v>17.44</v>
      </c>
      <c r="L3917" s="14" t="n">
        <f aca="false">G3917-H3917</f>
        <v>-32.56</v>
      </c>
    </row>
    <row r="3918" customFormat="false" ht="15" hidden="false" customHeight="false" outlineLevel="0" collapsed="false">
      <c r="A3918" s="2" t="s">
        <v>221</v>
      </c>
      <c r="B3918" s="2" t="s">
        <v>221</v>
      </c>
      <c r="C3918" s="2" t="s">
        <v>47</v>
      </c>
      <c r="D3918" s="2" t="s">
        <v>10</v>
      </c>
      <c r="E3918" s="2" t="s">
        <v>74</v>
      </c>
      <c r="F3918" s="2" t="s">
        <v>977</v>
      </c>
      <c r="G3918" s="14" t="n">
        <v>9.5</v>
      </c>
      <c r="H3918" s="14" t="n">
        <v>6.56</v>
      </c>
      <c r="I3918" s="14" t="n">
        <v>9.5</v>
      </c>
      <c r="J3918" s="23" t="n">
        <f aca="false">IF(AND(E3918="Priority",ISNUMBER('Cost model'!N737)),'Cost model'!N737,'Cost model'!M737)</f>
        <v>8.5</v>
      </c>
      <c r="K3918" s="14" t="n">
        <f aca="false">J3918-H3918</f>
        <v>1.94</v>
      </c>
      <c r="L3918" s="14" t="n">
        <f aca="false">G3918-H3918</f>
        <v>2.94</v>
      </c>
    </row>
    <row r="3919" customFormat="false" ht="15" hidden="false" customHeight="false" outlineLevel="0" collapsed="false">
      <c r="A3919" s="2" t="s">
        <v>142</v>
      </c>
      <c r="B3919" s="2" t="s">
        <v>142</v>
      </c>
      <c r="C3919" s="2" t="s">
        <v>48</v>
      </c>
      <c r="D3919" s="2" t="s">
        <v>10</v>
      </c>
      <c r="E3919" s="2" t="s">
        <v>74</v>
      </c>
      <c r="F3919" s="2" t="s">
        <v>977</v>
      </c>
      <c r="G3919" s="14" t="n">
        <v>14.5</v>
      </c>
      <c r="H3919" s="14" t="n">
        <v>18.34</v>
      </c>
      <c r="I3919" s="14" t="n">
        <v>12.5</v>
      </c>
      <c r="J3919" s="23" t="n">
        <f aca="false">IF(AND(E3919="Priority",ISNUMBER('Cost model'!N633)),'Cost model'!N633,'Cost model'!M633)</f>
        <v>11.5</v>
      </c>
      <c r="K3919" s="14" t="n">
        <f aca="false">J3919-H3919</f>
        <v>-6.84</v>
      </c>
      <c r="L3919" s="14" t="n">
        <f aca="false">G3919-H3919</f>
        <v>-3.84</v>
      </c>
    </row>
    <row r="3920" customFormat="false" ht="15" hidden="false" customHeight="false" outlineLevel="0" collapsed="false">
      <c r="A3920" s="2" t="s">
        <v>174</v>
      </c>
      <c r="B3920" s="2" t="s">
        <v>124</v>
      </c>
      <c r="C3920" s="2" t="s">
        <v>49</v>
      </c>
      <c r="D3920" s="2" t="s">
        <v>12</v>
      </c>
      <c r="E3920" s="2" t="s">
        <v>74</v>
      </c>
      <c r="F3920" s="2" t="s">
        <v>976</v>
      </c>
      <c r="G3920" s="14" t="n">
        <v>24.5</v>
      </c>
      <c r="H3920" s="14" t="n">
        <v>81.16</v>
      </c>
      <c r="I3920" s="14" t="n">
        <v>19.5</v>
      </c>
      <c r="J3920" s="23" t="n">
        <f aca="false">IF(AND(E3920="Priority",ISNUMBER('Cost model'!N112)),'Cost model'!N112,'Cost model'!M112)</f>
        <v>50</v>
      </c>
      <c r="K3920" s="14" t="n">
        <f aca="false">J3920-H3920</f>
        <v>-31.16</v>
      </c>
      <c r="L3920" s="14" t="n">
        <f aca="false">G3920-H3920</f>
        <v>-56.66</v>
      </c>
    </row>
    <row r="3921" customFormat="false" ht="15" hidden="false" customHeight="false" outlineLevel="0" collapsed="false">
      <c r="A3921" s="2" t="s">
        <v>221</v>
      </c>
      <c r="B3921" s="2" t="s">
        <v>221</v>
      </c>
      <c r="C3921" s="2" t="s">
        <v>48</v>
      </c>
      <c r="D3921" s="2" t="s">
        <v>10</v>
      </c>
      <c r="E3921" s="2" t="s">
        <v>74</v>
      </c>
      <c r="F3921" s="2" t="s">
        <v>977</v>
      </c>
      <c r="G3921" s="14" t="n">
        <v>12.5</v>
      </c>
      <c r="H3921" s="14" t="n">
        <v>10.09</v>
      </c>
      <c r="I3921" s="14" t="n">
        <v>12.5</v>
      </c>
      <c r="J3921" s="23" t="n">
        <f aca="false">IF(AND(E3921="Priority",ISNUMBER('Cost model'!N738)),'Cost model'!N738,'Cost model'!M738)</f>
        <v>11.5</v>
      </c>
      <c r="K3921" s="14" t="n">
        <f aca="false">J3921-H3921</f>
        <v>1.41</v>
      </c>
      <c r="L3921" s="14" t="n">
        <f aca="false">G3921-H3921</f>
        <v>2.41</v>
      </c>
    </row>
    <row r="3922" customFormat="false" ht="15" hidden="false" customHeight="false" outlineLevel="0" collapsed="false">
      <c r="A3922" s="2" t="s">
        <v>124</v>
      </c>
      <c r="B3922" s="2" t="s">
        <v>174</v>
      </c>
      <c r="C3922" s="2" t="s">
        <v>48</v>
      </c>
      <c r="D3922" s="2" t="s">
        <v>10</v>
      </c>
      <c r="E3922" s="2" t="s">
        <v>74</v>
      </c>
      <c r="F3922" s="2" t="s">
        <v>976</v>
      </c>
      <c r="G3922" s="14" t="n">
        <v>9.5</v>
      </c>
      <c r="H3922" s="14" t="n">
        <v>7.9</v>
      </c>
      <c r="I3922" s="14" t="n">
        <v>14.5</v>
      </c>
      <c r="J3922" s="23" t="n">
        <f aca="false">IF(AND(E3922="Priority",ISNUMBER('Cost model'!N363)),'Cost model'!N363,'Cost model'!M363)</f>
        <v>15.5</v>
      </c>
      <c r="K3922" s="14" t="n">
        <f aca="false">J3922-H3922</f>
        <v>7.6</v>
      </c>
      <c r="L3922" s="14" t="n">
        <f aca="false">G3922-H3922</f>
        <v>1.6</v>
      </c>
    </row>
    <row r="3923" customFormat="false" ht="15" hidden="false" customHeight="false" outlineLevel="0" collapsed="false">
      <c r="A3923" s="2" t="s">
        <v>142</v>
      </c>
      <c r="B3923" s="2" t="s">
        <v>142</v>
      </c>
      <c r="C3923" s="2" t="s">
        <v>49</v>
      </c>
      <c r="D3923" s="2" t="s">
        <v>12</v>
      </c>
      <c r="E3923" s="2" t="s">
        <v>74</v>
      </c>
      <c r="F3923" s="2" t="s">
        <v>977</v>
      </c>
      <c r="G3923" s="14" t="n">
        <v>19.5</v>
      </c>
      <c r="H3923" s="14" t="n">
        <v>41.1</v>
      </c>
      <c r="I3923" s="14" t="n">
        <v>19.5</v>
      </c>
      <c r="J3923" s="23" t="n">
        <f aca="false">IF(AND(E3923="Priority",ISNUMBER('Cost model'!N637)),'Cost model'!N637,'Cost model'!M637)</f>
        <v>45</v>
      </c>
      <c r="K3923" s="14" t="n">
        <f aca="false">J3923-H3923</f>
        <v>3.9</v>
      </c>
      <c r="L3923" s="14" t="n">
        <f aca="false">G3923-H3923</f>
        <v>-21.6</v>
      </c>
    </row>
    <row r="3924" customFormat="false" ht="15" hidden="false" customHeight="false" outlineLevel="0" collapsed="false">
      <c r="A3924" s="2" t="s">
        <v>174</v>
      </c>
      <c r="B3924" s="2" t="s">
        <v>174</v>
      </c>
      <c r="C3924" s="2" t="s">
        <v>47</v>
      </c>
      <c r="D3924" s="2" t="s">
        <v>10</v>
      </c>
      <c r="E3924" s="2" t="s">
        <v>74</v>
      </c>
      <c r="F3924" s="2" t="s">
        <v>977</v>
      </c>
      <c r="G3924" s="14" t="n">
        <v>9.5</v>
      </c>
      <c r="H3924" s="14" t="n">
        <v>41.1</v>
      </c>
      <c r="I3924" s="14" t="n">
        <v>9.5</v>
      </c>
      <c r="J3924" s="23" t="n">
        <f aca="false">IF(AND(E3924="Priority",ISNUMBER('Cost model'!N167)),'Cost model'!N167,'Cost model'!M167)</f>
        <v>8.5</v>
      </c>
      <c r="K3924" s="14" t="n">
        <f aca="false">J3924-H3924</f>
        <v>-32.6</v>
      </c>
      <c r="L3924" s="14" t="n">
        <f aca="false">G3924-H3924</f>
        <v>-31.6</v>
      </c>
    </row>
    <row r="3925" customFormat="false" ht="15" hidden="false" customHeight="false" outlineLevel="0" collapsed="false">
      <c r="A3925" s="2" t="s">
        <v>142</v>
      </c>
      <c r="B3925" s="2" t="s">
        <v>142</v>
      </c>
      <c r="C3925" s="2" t="s">
        <v>47</v>
      </c>
      <c r="D3925" s="2" t="s">
        <v>12</v>
      </c>
      <c r="E3925" s="2" t="s">
        <v>74</v>
      </c>
      <c r="F3925" s="2" t="s">
        <v>977</v>
      </c>
      <c r="G3925" s="14" t="n">
        <v>9.5</v>
      </c>
      <c r="H3925" s="14" t="n">
        <v>27.66</v>
      </c>
      <c r="I3925" s="14" t="n">
        <v>9.5</v>
      </c>
      <c r="J3925" s="23" t="n">
        <f aca="false">IF(AND(E3925="Priority",ISNUMBER('Cost model'!N635)),'Cost model'!N635,'Cost model'!M635)</f>
        <v>30.5</v>
      </c>
      <c r="K3925" s="14" t="n">
        <f aca="false">J3925-H3925</f>
        <v>2.84</v>
      </c>
      <c r="L3925" s="14" t="n">
        <f aca="false">G3925-H3925</f>
        <v>-18.16</v>
      </c>
    </row>
    <row r="3926" customFormat="false" ht="15" hidden="false" customHeight="false" outlineLevel="0" collapsed="false">
      <c r="A3926" s="2" t="s">
        <v>205</v>
      </c>
      <c r="B3926" s="2" t="s">
        <v>142</v>
      </c>
      <c r="C3926" s="2" t="s">
        <v>48</v>
      </c>
      <c r="D3926" s="2" t="s">
        <v>10</v>
      </c>
      <c r="E3926" s="2" t="s">
        <v>74</v>
      </c>
      <c r="F3926" s="2" t="s">
        <v>976</v>
      </c>
      <c r="G3926" s="14" t="n">
        <v>14.5</v>
      </c>
      <c r="H3926" s="14" t="n">
        <v>11.09</v>
      </c>
      <c r="I3926" s="14" t="n">
        <v>14.5</v>
      </c>
      <c r="J3926" s="23" t="n">
        <f aca="false">IF(AND(E3926="Priority",ISNUMBER('Cost model'!N543)),'Cost model'!N543,'Cost model'!M543)</f>
        <v>18.5</v>
      </c>
      <c r="K3926" s="14" t="n">
        <f aca="false">J3926-H3926</f>
        <v>7.41</v>
      </c>
      <c r="L3926" s="14" t="n">
        <f aca="false">G3926-H3926</f>
        <v>3.41</v>
      </c>
    </row>
    <row r="3927" customFormat="false" ht="15" hidden="false" customHeight="false" outlineLevel="0" collapsed="false">
      <c r="A3927" s="2" t="s">
        <v>221</v>
      </c>
      <c r="B3927" s="2" t="s">
        <v>221</v>
      </c>
      <c r="C3927" s="2" t="s">
        <v>47</v>
      </c>
      <c r="D3927" s="2" t="s">
        <v>14</v>
      </c>
      <c r="E3927" s="2" t="s">
        <v>74</v>
      </c>
      <c r="F3927" s="2" t="s">
        <v>977</v>
      </c>
      <c r="G3927" s="14" t="n">
        <v>19.5</v>
      </c>
      <c r="H3927" s="14" t="n">
        <v>87.66</v>
      </c>
      <c r="I3927" s="14" t="n">
        <v>25</v>
      </c>
      <c r="J3927" s="23" t="n">
        <f aca="false">IF(AND(E3927="Priority",ISNUMBER('Cost model'!N746)),'Cost model'!N746,'Cost model'!M746)</f>
        <v>100</v>
      </c>
      <c r="K3927" s="14" t="n">
        <f aca="false">J3927-H3927</f>
        <v>12.34</v>
      </c>
      <c r="L3927" s="14" t="n">
        <f aca="false">G3927-H3927</f>
        <v>-68.16</v>
      </c>
    </row>
    <row r="3928" customFormat="false" ht="15" hidden="false" customHeight="false" outlineLevel="0" collapsed="false">
      <c r="A3928" s="2" t="s">
        <v>174</v>
      </c>
      <c r="B3928" s="2" t="s">
        <v>174</v>
      </c>
      <c r="C3928" s="2" t="s">
        <v>47</v>
      </c>
      <c r="D3928" s="2" t="s">
        <v>10</v>
      </c>
      <c r="E3928" s="2" t="s">
        <v>74</v>
      </c>
      <c r="F3928" s="2" t="s">
        <v>977</v>
      </c>
      <c r="G3928" s="14" t="n">
        <v>9.5</v>
      </c>
      <c r="H3928" s="14" t="n">
        <v>7.24</v>
      </c>
      <c r="I3928" s="14" t="n">
        <v>9.5</v>
      </c>
      <c r="J3928" s="23" t="n">
        <f aca="false">IF(AND(E3928="Priority",ISNUMBER('Cost model'!N167)),'Cost model'!N167,'Cost model'!M167)</f>
        <v>8.5</v>
      </c>
      <c r="K3928" s="14" t="n">
        <f aca="false">J3928-H3928</f>
        <v>1.26</v>
      </c>
      <c r="L3928" s="14" t="n">
        <f aca="false">G3928-H3928</f>
        <v>2.26</v>
      </c>
    </row>
    <row r="3929" customFormat="false" ht="15" hidden="false" customHeight="false" outlineLevel="0" collapsed="false">
      <c r="A3929" s="2" t="s">
        <v>142</v>
      </c>
      <c r="B3929" s="2" t="s">
        <v>142</v>
      </c>
      <c r="C3929" s="2" t="s">
        <v>47</v>
      </c>
      <c r="D3929" s="2" t="s">
        <v>10</v>
      </c>
      <c r="E3929" s="2" t="s">
        <v>74</v>
      </c>
      <c r="F3929" s="2" t="s">
        <v>977</v>
      </c>
      <c r="G3929" s="14" t="n">
        <v>9.5</v>
      </c>
      <c r="H3929" s="14" t="n">
        <v>8.15</v>
      </c>
      <c r="I3929" s="14" t="n">
        <v>9.5</v>
      </c>
      <c r="J3929" s="23" t="n">
        <f aca="false">IF(AND(E3929="Priority",ISNUMBER('Cost model'!N632)),'Cost model'!N632,'Cost model'!M632)</f>
        <v>9.5</v>
      </c>
      <c r="K3929" s="14" t="n">
        <f aca="false">J3929-H3929</f>
        <v>1.35</v>
      </c>
      <c r="L3929" s="14" t="n">
        <f aca="false">G3929-H3929</f>
        <v>1.35</v>
      </c>
    </row>
    <row r="3930" customFormat="false" ht="15" hidden="false" customHeight="false" outlineLevel="0" collapsed="false">
      <c r="A3930" s="2" t="s">
        <v>142</v>
      </c>
      <c r="B3930" s="2" t="s">
        <v>142</v>
      </c>
      <c r="C3930" s="2" t="s">
        <v>48</v>
      </c>
      <c r="D3930" s="2" t="s">
        <v>10</v>
      </c>
      <c r="E3930" s="2" t="s">
        <v>74</v>
      </c>
      <c r="F3930" s="2" t="s">
        <v>977</v>
      </c>
      <c r="G3930" s="14" t="n">
        <v>12.5</v>
      </c>
      <c r="H3930" s="14" t="n">
        <v>22.94</v>
      </c>
      <c r="I3930" s="14" t="n">
        <v>12.5</v>
      </c>
      <c r="J3930" s="23" t="n">
        <f aca="false">IF(AND(E3930="Priority",ISNUMBER('Cost model'!N633)),'Cost model'!N633,'Cost model'!M633)</f>
        <v>11.5</v>
      </c>
      <c r="K3930" s="14" t="n">
        <f aca="false">J3930-H3930</f>
        <v>-11.44</v>
      </c>
      <c r="L3930" s="14" t="n">
        <f aca="false">G3930-H3930</f>
        <v>-10.44</v>
      </c>
    </row>
    <row r="3931" customFormat="false" ht="15" hidden="false" customHeight="false" outlineLevel="0" collapsed="false">
      <c r="A3931" s="2" t="s">
        <v>124</v>
      </c>
      <c r="B3931" s="2" t="s">
        <v>124</v>
      </c>
      <c r="C3931" s="2" t="s">
        <v>48</v>
      </c>
      <c r="D3931" s="2" t="s">
        <v>10</v>
      </c>
      <c r="E3931" s="2" t="s">
        <v>74</v>
      </c>
      <c r="F3931" s="2" t="s">
        <v>977</v>
      </c>
      <c r="G3931" s="14" t="n">
        <v>24.5</v>
      </c>
      <c r="H3931" s="14" t="n">
        <v>41.1</v>
      </c>
      <c r="I3931" s="14" t="n">
        <v>12.5</v>
      </c>
      <c r="J3931" s="23" t="n">
        <f aca="false">IF(AND(E3931="Priority",ISNUMBER('Cost model'!N318)),'Cost model'!N318,'Cost model'!M318)</f>
        <v>14.5</v>
      </c>
      <c r="K3931" s="14" t="n">
        <f aca="false">J3931-H3931</f>
        <v>-26.6</v>
      </c>
      <c r="L3931" s="14" t="n">
        <f aca="false">G3931-H3931</f>
        <v>-16.6</v>
      </c>
    </row>
    <row r="3932" customFormat="false" ht="15" hidden="false" customHeight="false" outlineLevel="0" collapsed="false">
      <c r="A3932" s="2" t="s">
        <v>124</v>
      </c>
      <c r="B3932" s="2" t="s">
        <v>124</v>
      </c>
      <c r="C3932" s="2" t="s">
        <v>47</v>
      </c>
      <c r="D3932" s="2" t="s">
        <v>12</v>
      </c>
      <c r="E3932" s="2" t="s">
        <v>74</v>
      </c>
      <c r="F3932" s="2" t="s">
        <v>977</v>
      </c>
      <c r="G3932" s="14" t="n">
        <v>9.5</v>
      </c>
      <c r="H3932" s="14" t="n">
        <v>27.81</v>
      </c>
      <c r="I3932" s="14" t="n">
        <v>9.5</v>
      </c>
      <c r="J3932" s="23" t="n">
        <f aca="false">IF(AND(E3932="Priority",ISNUMBER('Cost model'!N320)),'Cost model'!N320,'Cost model'!M320)</f>
        <v>24.5</v>
      </c>
      <c r="K3932" s="14" t="n">
        <f aca="false">J3932-H3932</f>
        <v>-3.31</v>
      </c>
      <c r="L3932" s="14" t="n">
        <f aca="false">G3932-H3932</f>
        <v>-18.31</v>
      </c>
    </row>
    <row r="3933" customFormat="false" ht="15" hidden="false" customHeight="false" outlineLevel="0" collapsed="false">
      <c r="A3933" s="2" t="s">
        <v>124</v>
      </c>
      <c r="B3933" s="2" t="s">
        <v>124</v>
      </c>
      <c r="C3933" s="2" t="s">
        <v>47</v>
      </c>
      <c r="D3933" s="2" t="s">
        <v>10</v>
      </c>
      <c r="E3933" s="2" t="s">
        <v>83</v>
      </c>
      <c r="F3933" s="2" t="s">
        <v>977</v>
      </c>
      <c r="G3933" s="14" t="n">
        <v>14.5</v>
      </c>
      <c r="H3933" s="14" t="n">
        <v>20.22</v>
      </c>
      <c r="I3933" s="14" t="n">
        <v>14.5</v>
      </c>
      <c r="J3933" s="23" t="n">
        <f aca="false">IF(AND(E3933="Priority",ISNUMBER('Cost model'!N317)),'Cost model'!N317,'Cost model'!M317)</f>
        <v>15.5</v>
      </c>
      <c r="K3933" s="14" t="n">
        <f aca="false">J3933-H3933</f>
        <v>-4.72</v>
      </c>
      <c r="L3933" s="14" t="n">
        <f aca="false">G3933-H3933</f>
        <v>-5.72</v>
      </c>
    </row>
    <row r="3934" customFormat="false" ht="15" hidden="false" customHeight="false" outlineLevel="0" collapsed="false">
      <c r="A3934" s="2" t="s">
        <v>124</v>
      </c>
      <c r="B3934" s="2" t="s">
        <v>174</v>
      </c>
      <c r="C3934" s="2" t="s">
        <v>47</v>
      </c>
      <c r="D3934" s="2" t="s">
        <v>12</v>
      </c>
      <c r="E3934" s="2" t="s">
        <v>74</v>
      </c>
      <c r="F3934" s="2" t="s">
        <v>976</v>
      </c>
      <c r="G3934" s="14" t="n">
        <v>14.5</v>
      </c>
      <c r="H3934" s="14" t="n">
        <v>26.13</v>
      </c>
      <c r="I3934" s="14" t="n">
        <v>19.5</v>
      </c>
      <c r="J3934" s="23" t="n">
        <f aca="false">IF(AND(E3934="Priority",ISNUMBER('Cost model'!N365)),'Cost model'!N365,'Cost model'!M365)</f>
        <v>45</v>
      </c>
      <c r="K3934" s="14" t="n">
        <f aca="false">J3934-H3934</f>
        <v>18.87</v>
      </c>
      <c r="L3934" s="14" t="n">
        <f aca="false">G3934-H3934</f>
        <v>-11.63</v>
      </c>
    </row>
    <row r="3935" customFormat="false" ht="15" hidden="false" customHeight="false" outlineLevel="0" collapsed="false">
      <c r="A3935" s="2" t="s">
        <v>124</v>
      </c>
      <c r="B3935" s="2" t="s">
        <v>124</v>
      </c>
      <c r="C3935" s="2" t="s">
        <v>47</v>
      </c>
      <c r="D3935" s="2" t="s">
        <v>10</v>
      </c>
      <c r="E3935" s="2" t="s">
        <v>83</v>
      </c>
      <c r="F3935" s="2" t="s">
        <v>977</v>
      </c>
      <c r="G3935" s="14" t="n">
        <v>14.5</v>
      </c>
      <c r="H3935" s="14" t="n">
        <v>13.33</v>
      </c>
      <c r="I3935" s="14" t="n">
        <v>14.5</v>
      </c>
      <c r="J3935" s="23" t="n">
        <f aca="false">IF(AND(E3935="Priority",ISNUMBER('Cost model'!N317)),'Cost model'!N317,'Cost model'!M317)</f>
        <v>15.5</v>
      </c>
      <c r="K3935" s="14" t="n">
        <f aca="false">J3935-H3935</f>
        <v>2.17</v>
      </c>
      <c r="L3935" s="14" t="n">
        <f aca="false">G3935-H3935</f>
        <v>1.17</v>
      </c>
    </row>
    <row r="3936" customFormat="false" ht="15" hidden="false" customHeight="false" outlineLevel="0" collapsed="false">
      <c r="A3936" s="2" t="s">
        <v>124</v>
      </c>
      <c r="B3936" s="2" t="s">
        <v>124</v>
      </c>
      <c r="C3936" s="2" t="s">
        <v>47</v>
      </c>
      <c r="D3936" s="2" t="s">
        <v>10</v>
      </c>
      <c r="E3936" s="2" t="s">
        <v>74</v>
      </c>
      <c r="F3936" s="2" t="s">
        <v>977</v>
      </c>
      <c r="G3936" s="14" t="n">
        <v>9.5</v>
      </c>
      <c r="H3936" s="14" t="n">
        <v>6.48</v>
      </c>
      <c r="I3936" s="14" t="n">
        <v>9.5</v>
      </c>
      <c r="J3936" s="23" t="n">
        <f aca="false">IF(AND(E3936="Priority",ISNUMBER('Cost model'!N317)),'Cost model'!N317,'Cost model'!M317)</f>
        <v>10.5</v>
      </c>
      <c r="K3936" s="14" t="n">
        <f aca="false">J3936-H3936</f>
        <v>4.02</v>
      </c>
      <c r="L3936" s="14" t="n">
        <f aca="false">G3936-H3936</f>
        <v>3.02</v>
      </c>
    </row>
    <row r="3937" customFormat="false" ht="15" hidden="false" customHeight="false" outlineLevel="0" collapsed="false">
      <c r="A3937" s="2" t="s">
        <v>174</v>
      </c>
      <c r="B3937" s="2" t="s">
        <v>174</v>
      </c>
      <c r="C3937" s="2" t="s">
        <v>47</v>
      </c>
      <c r="D3937" s="2" t="s">
        <v>12</v>
      </c>
      <c r="E3937" s="2" t="s">
        <v>74</v>
      </c>
      <c r="F3937" s="2" t="s">
        <v>977</v>
      </c>
      <c r="G3937" s="14" t="n">
        <v>14.5</v>
      </c>
      <c r="H3937" s="14" t="n">
        <v>13.84</v>
      </c>
      <c r="I3937" s="14" t="n">
        <v>9.5</v>
      </c>
      <c r="J3937" s="23" t="n">
        <f aca="false">IF(AND(E3937="Priority",ISNUMBER('Cost model'!N170)),'Cost model'!N170,'Cost model'!M170)</f>
        <v>25.5</v>
      </c>
      <c r="K3937" s="14" t="n">
        <f aca="false">J3937-H3937</f>
        <v>11.66</v>
      </c>
      <c r="L3937" s="14" t="n">
        <f aca="false">G3937-H3937</f>
        <v>0.66</v>
      </c>
    </row>
    <row r="3938" customFormat="false" ht="15" hidden="false" customHeight="false" outlineLevel="0" collapsed="false">
      <c r="A3938" s="2" t="s">
        <v>174</v>
      </c>
      <c r="B3938" s="2" t="s">
        <v>174</v>
      </c>
      <c r="C3938" s="2" t="s">
        <v>48</v>
      </c>
      <c r="D3938" s="2" t="s">
        <v>10</v>
      </c>
      <c r="E3938" s="2" t="s">
        <v>74</v>
      </c>
      <c r="F3938" s="2" t="s">
        <v>977</v>
      </c>
      <c r="G3938" s="14" t="n">
        <v>19.5</v>
      </c>
      <c r="H3938" s="14" t="n">
        <v>15.91</v>
      </c>
      <c r="I3938" s="14" t="n">
        <v>12.5</v>
      </c>
      <c r="J3938" s="23" t="n">
        <f aca="false">IF(AND(E3938="Priority",ISNUMBER('Cost model'!N168)),'Cost model'!N168,'Cost model'!M168)</f>
        <v>13.5</v>
      </c>
      <c r="K3938" s="14" t="n">
        <f aca="false">J3938-H3938</f>
        <v>-2.41</v>
      </c>
      <c r="L3938" s="14" t="n">
        <f aca="false">G3938-H3938</f>
        <v>3.59</v>
      </c>
    </row>
    <row r="3939" customFormat="false" ht="15" hidden="false" customHeight="false" outlineLevel="0" collapsed="false">
      <c r="A3939" s="2" t="s">
        <v>142</v>
      </c>
      <c r="B3939" s="2" t="s">
        <v>142</v>
      </c>
      <c r="C3939" s="2" t="s">
        <v>49</v>
      </c>
      <c r="D3939" s="2" t="s">
        <v>10</v>
      </c>
      <c r="E3939" s="2" t="s">
        <v>74</v>
      </c>
      <c r="F3939" s="2" t="s">
        <v>977</v>
      </c>
      <c r="G3939" s="14" t="n">
        <v>17.5</v>
      </c>
      <c r="H3939" s="14" t="n">
        <v>12.4</v>
      </c>
      <c r="I3939" s="14" t="n">
        <v>17.5</v>
      </c>
      <c r="J3939" s="23" t="n">
        <f aca="false">IF(AND(E3939="Priority",ISNUMBER('Cost model'!N634)),'Cost model'!N634,'Cost model'!M634)</f>
        <v>15.5</v>
      </c>
      <c r="K3939" s="14" t="n">
        <f aca="false">J3939-H3939</f>
        <v>3.1</v>
      </c>
      <c r="L3939" s="14" t="n">
        <f aca="false">G3939-H3939</f>
        <v>5.1</v>
      </c>
    </row>
    <row r="3940" customFormat="false" ht="15" hidden="false" customHeight="false" outlineLevel="0" collapsed="false">
      <c r="A3940" s="2" t="s">
        <v>124</v>
      </c>
      <c r="B3940" s="2" t="s">
        <v>142</v>
      </c>
      <c r="C3940" s="2" t="s">
        <v>49</v>
      </c>
      <c r="D3940" s="2" t="s">
        <v>12</v>
      </c>
      <c r="E3940" s="2" t="s">
        <v>74</v>
      </c>
      <c r="F3940" s="2" t="s">
        <v>976</v>
      </c>
      <c r="G3940" s="14" t="n">
        <v>19.5</v>
      </c>
      <c r="H3940" s="14" t="n">
        <v>62.96</v>
      </c>
      <c r="I3940" s="14" t="n">
        <v>19.5</v>
      </c>
      <c r="J3940" s="23" t="n">
        <f aca="false">IF(AND(E3940="Priority",ISNUMBER('Cost model'!N337)),'Cost model'!N337,'Cost model'!M337)</f>
        <v>60</v>
      </c>
      <c r="K3940" s="14" t="n">
        <f aca="false">J3940-H3940</f>
        <v>-2.96</v>
      </c>
      <c r="L3940" s="14" t="n">
        <f aca="false">G3940-H3940</f>
        <v>-43.46</v>
      </c>
    </row>
    <row r="3941" customFormat="false" ht="15" hidden="false" customHeight="false" outlineLevel="0" collapsed="false">
      <c r="A3941" s="2" t="s">
        <v>174</v>
      </c>
      <c r="B3941" s="2" t="s">
        <v>142</v>
      </c>
      <c r="C3941" s="2" t="s">
        <v>48</v>
      </c>
      <c r="D3941" s="2" t="s">
        <v>10</v>
      </c>
      <c r="E3941" s="2" t="s">
        <v>74</v>
      </c>
      <c r="F3941" s="2" t="s">
        <v>976</v>
      </c>
      <c r="G3941" s="14" t="n">
        <v>12.5</v>
      </c>
      <c r="H3941" s="14" t="n">
        <v>8.89</v>
      </c>
      <c r="I3941" s="14" t="n">
        <v>12.5</v>
      </c>
      <c r="J3941" s="23" t="n">
        <f aca="false">IF(AND(E3941="Priority",ISNUMBER('Cost model'!N123)),'Cost model'!N123,'Cost model'!M123)</f>
        <v>16.5</v>
      </c>
      <c r="K3941" s="14" t="n">
        <f aca="false">J3941-H3941</f>
        <v>7.61</v>
      </c>
      <c r="L3941" s="14" t="n">
        <f aca="false">G3941-H3941</f>
        <v>3.61</v>
      </c>
    </row>
    <row r="3942" customFormat="false" ht="15" hidden="false" customHeight="false" outlineLevel="0" collapsed="false">
      <c r="A3942" s="2" t="s">
        <v>124</v>
      </c>
      <c r="B3942" s="2" t="s">
        <v>124</v>
      </c>
      <c r="C3942" s="2" t="s">
        <v>47</v>
      </c>
      <c r="D3942" s="2" t="s">
        <v>10</v>
      </c>
      <c r="E3942" s="2" t="s">
        <v>74</v>
      </c>
      <c r="F3942" s="2" t="s">
        <v>977</v>
      </c>
      <c r="G3942" s="14" t="n">
        <v>9.5</v>
      </c>
      <c r="H3942" s="14" t="n">
        <v>27.14</v>
      </c>
      <c r="I3942" s="14" t="n">
        <v>9.5</v>
      </c>
      <c r="J3942" s="23" t="n">
        <f aca="false">IF(AND(E3942="Priority",ISNUMBER('Cost model'!N317)),'Cost model'!N317,'Cost model'!M317)</f>
        <v>10.5</v>
      </c>
      <c r="K3942" s="14" t="n">
        <f aca="false">J3942-H3942</f>
        <v>-16.64</v>
      </c>
      <c r="L3942" s="14" t="n">
        <f aca="false">G3942-H3942</f>
        <v>-17.64</v>
      </c>
    </row>
    <row r="3943" customFormat="false" ht="15" hidden="false" customHeight="false" outlineLevel="0" collapsed="false">
      <c r="A3943" s="2" t="s">
        <v>174</v>
      </c>
      <c r="B3943" s="2" t="s">
        <v>174</v>
      </c>
      <c r="C3943" s="2" t="s">
        <v>48</v>
      </c>
      <c r="D3943" s="2" t="s">
        <v>10</v>
      </c>
      <c r="E3943" s="2" t="s">
        <v>74</v>
      </c>
      <c r="F3943" s="2" t="s">
        <v>977</v>
      </c>
      <c r="G3943" s="14" t="n">
        <v>12.5</v>
      </c>
      <c r="H3943" s="14" t="n">
        <v>28.8</v>
      </c>
      <c r="I3943" s="14" t="n">
        <v>12.5</v>
      </c>
      <c r="J3943" s="23" t="n">
        <f aca="false">IF(AND(E3943="Priority",ISNUMBER('Cost model'!N168)),'Cost model'!N168,'Cost model'!M168)</f>
        <v>13.5</v>
      </c>
      <c r="K3943" s="14" t="n">
        <f aca="false">J3943-H3943</f>
        <v>-15.3</v>
      </c>
      <c r="L3943" s="14" t="n">
        <f aca="false">G3943-H3943</f>
        <v>-16.3</v>
      </c>
    </row>
    <row r="3944" customFormat="false" ht="15" hidden="false" customHeight="false" outlineLevel="0" collapsed="false">
      <c r="A3944" s="2" t="s">
        <v>342</v>
      </c>
      <c r="B3944" s="2" t="s">
        <v>158</v>
      </c>
      <c r="C3944" s="2" t="s">
        <v>49</v>
      </c>
      <c r="D3944" s="2" t="s">
        <v>13</v>
      </c>
      <c r="E3944" s="2" t="s">
        <v>74</v>
      </c>
      <c r="F3944" s="2" t="s">
        <v>976</v>
      </c>
      <c r="G3944" s="14" t="n">
        <v>95</v>
      </c>
      <c r="H3944" s="14" t="n">
        <v>86.64</v>
      </c>
      <c r="I3944" s="14" t="n">
        <v>95</v>
      </c>
      <c r="J3944" s="23" t="n">
        <f aca="false">IF(AND(E3944="Priority",ISNUMBER('Cost model'!N220)),'Cost model'!N220,'Cost model'!M220)</f>
        <v>135</v>
      </c>
      <c r="K3944" s="14" t="n">
        <f aca="false">J3944-H3944</f>
        <v>48.36</v>
      </c>
      <c r="L3944" s="14" t="n">
        <f aca="false">G3944-H3944</f>
        <v>8.36</v>
      </c>
    </row>
    <row r="3945" customFormat="false" ht="15" hidden="false" customHeight="false" outlineLevel="0" collapsed="false">
      <c r="A3945" s="2" t="s">
        <v>124</v>
      </c>
      <c r="B3945" s="2" t="s">
        <v>124</v>
      </c>
      <c r="C3945" s="2" t="s">
        <v>48</v>
      </c>
      <c r="D3945" s="2" t="s">
        <v>12</v>
      </c>
      <c r="E3945" s="2" t="s">
        <v>83</v>
      </c>
      <c r="F3945" s="2" t="s">
        <v>977</v>
      </c>
      <c r="G3945" s="14" t="n">
        <v>19.5</v>
      </c>
      <c r="H3945" s="14" t="n">
        <v>43.93</v>
      </c>
      <c r="I3945" s="14" t="n">
        <v>19.5</v>
      </c>
      <c r="J3945" s="23" t="n">
        <f aca="false">IF(AND(E3945="Priority",ISNUMBER('Cost model'!N321)),'Cost model'!N321,'Cost model'!M321)</f>
        <v>55</v>
      </c>
      <c r="K3945" s="14" t="n">
        <f aca="false">J3945-H3945</f>
        <v>11.07</v>
      </c>
      <c r="L3945" s="14" t="n">
        <f aca="false">G3945-H3945</f>
        <v>-24.43</v>
      </c>
    </row>
    <row r="3946" customFormat="false" ht="15" hidden="false" customHeight="false" outlineLevel="0" collapsed="false">
      <c r="A3946" s="2" t="s">
        <v>174</v>
      </c>
      <c r="B3946" s="2" t="s">
        <v>174</v>
      </c>
      <c r="C3946" s="2" t="s">
        <v>49</v>
      </c>
      <c r="D3946" s="2" t="s">
        <v>10</v>
      </c>
      <c r="E3946" s="2" t="s">
        <v>74</v>
      </c>
      <c r="F3946" s="2" t="s">
        <v>977</v>
      </c>
      <c r="G3946" s="14" t="n">
        <v>17.5</v>
      </c>
      <c r="H3946" s="14" t="n">
        <v>11.07</v>
      </c>
      <c r="I3946" s="14" t="n">
        <v>17.5</v>
      </c>
      <c r="J3946" s="23" t="n">
        <f aca="false">IF(AND(E3946="Priority",ISNUMBER('Cost model'!N169)),'Cost model'!N169,'Cost model'!M169)</f>
        <v>18.5</v>
      </c>
      <c r="K3946" s="14" t="n">
        <f aca="false">J3946-H3946</f>
        <v>7.43</v>
      </c>
      <c r="L3946" s="14" t="n">
        <f aca="false">G3946-H3946</f>
        <v>6.43</v>
      </c>
    </row>
    <row r="3947" customFormat="false" ht="15" hidden="false" customHeight="false" outlineLevel="0" collapsed="false">
      <c r="A3947" s="2" t="s">
        <v>158</v>
      </c>
      <c r="B3947" s="2" t="s">
        <v>158</v>
      </c>
      <c r="C3947" s="2" t="s">
        <v>47</v>
      </c>
      <c r="D3947" s="2" t="s">
        <v>10</v>
      </c>
      <c r="E3947" s="2" t="s">
        <v>74</v>
      </c>
      <c r="F3947" s="2" t="s">
        <v>977</v>
      </c>
      <c r="G3947" s="14" t="n">
        <v>19</v>
      </c>
      <c r="H3947" s="14" t="n">
        <v>20.22</v>
      </c>
      <c r="I3947" s="14" t="n">
        <v>9.5</v>
      </c>
      <c r="J3947" s="23" t="n">
        <f aca="false">IF(AND(E3947="Priority",ISNUMBER('Cost model'!N422)),'Cost model'!N422,'Cost model'!M422)</f>
        <v>8.5</v>
      </c>
      <c r="K3947" s="14" t="n">
        <f aca="false">J3947-H3947</f>
        <v>-11.72</v>
      </c>
      <c r="L3947" s="14" t="n">
        <f aca="false">G3947-H3947</f>
        <v>-1.22</v>
      </c>
    </row>
    <row r="3948" customFormat="false" ht="15" hidden="false" customHeight="false" outlineLevel="0" collapsed="false">
      <c r="A3948" s="2" t="s">
        <v>174</v>
      </c>
      <c r="B3948" s="2" t="s">
        <v>174</v>
      </c>
      <c r="C3948" s="2" t="s">
        <v>49</v>
      </c>
      <c r="D3948" s="2" t="s">
        <v>10</v>
      </c>
      <c r="E3948" s="2" t="s">
        <v>74</v>
      </c>
      <c r="F3948" s="2" t="s">
        <v>977</v>
      </c>
      <c r="G3948" s="14" t="n">
        <v>34.5</v>
      </c>
      <c r="H3948" s="14" t="n">
        <v>10.44</v>
      </c>
      <c r="I3948" s="14" t="n">
        <v>17.5</v>
      </c>
      <c r="J3948" s="23" t="n">
        <f aca="false">IF(AND(E3948="Priority",ISNUMBER('Cost model'!N169)),'Cost model'!N169,'Cost model'!M169)</f>
        <v>18.5</v>
      </c>
      <c r="K3948" s="14" t="n">
        <f aca="false">J3948-H3948</f>
        <v>8.06</v>
      </c>
      <c r="L3948" s="14" t="n">
        <f aca="false">G3948-H3948</f>
        <v>24.06</v>
      </c>
    </row>
    <row r="3949" customFormat="false" ht="15" hidden="false" customHeight="false" outlineLevel="0" collapsed="false">
      <c r="A3949" s="2" t="s">
        <v>221</v>
      </c>
      <c r="B3949" s="2" t="s">
        <v>221</v>
      </c>
      <c r="C3949" s="2" t="s">
        <v>49</v>
      </c>
      <c r="D3949" s="2" t="s">
        <v>14</v>
      </c>
      <c r="E3949" s="2" t="s">
        <v>74</v>
      </c>
      <c r="F3949" s="2" t="s">
        <v>977</v>
      </c>
      <c r="G3949" s="14" t="n">
        <v>125</v>
      </c>
      <c r="H3949" s="14" t="n">
        <v>172.03</v>
      </c>
      <c r="I3949" s="14" t="n">
        <v>125</v>
      </c>
      <c r="J3949" s="23" t="n">
        <f aca="false">IF(AND(E3949="Priority",ISNUMBER('Cost model'!N748)),'Cost model'!N748,'Cost model'!M748)</f>
        <v>235</v>
      </c>
      <c r="K3949" s="14" t="n">
        <f aca="false">J3949-H3949</f>
        <v>62.97</v>
      </c>
      <c r="L3949" s="14" t="n">
        <f aca="false">G3949-H3949</f>
        <v>-47.03</v>
      </c>
    </row>
    <row r="3950" customFormat="false" ht="15" hidden="false" customHeight="false" outlineLevel="0" collapsed="false">
      <c r="A3950" s="2" t="s">
        <v>158</v>
      </c>
      <c r="B3950" s="2" t="s">
        <v>158</v>
      </c>
      <c r="C3950" s="2" t="s">
        <v>47</v>
      </c>
      <c r="D3950" s="2" t="s">
        <v>10</v>
      </c>
      <c r="E3950" s="2" t="s">
        <v>74</v>
      </c>
      <c r="F3950" s="2" t="s">
        <v>977</v>
      </c>
      <c r="G3950" s="14" t="n">
        <v>9.5</v>
      </c>
      <c r="H3950" s="14" t="n">
        <v>7.17</v>
      </c>
      <c r="I3950" s="14" t="n">
        <v>9.5</v>
      </c>
      <c r="J3950" s="23" t="n">
        <f aca="false">IF(AND(E3950="Priority",ISNUMBER('Cost model'!N422)),'Cost model'!N422,'Cost model'!M422)</f>
        <v>8.5</v>
      </c>
      <c r="K3950" s="14" t="n">
        <f aca="false">J3950-H3950</f>
        <v>1.33</v>
      </c>
      <c r="L3950" s="14" t="n">
        <f aca="false">G3950-H3950</f>
        <v>2.33</v>
      </c>
    </row>
    <row r="3951" customFormat="false" ht="15" hidden="false" customHeight="false" outlineLevel="0" collapsed="false">
      <c r="A3951" s="2" t="s">
        <v>342</v>
      </c>
      <c r="B3951" s="2" t="s">
        <v>158</v>
      </c>
      <c r="C3951" s="2" t="s">
        <v>47</v>
      </c>
      <c r="D3951" s="2" t="s">
        <v>10</v>
      </c>
      <c r="E3951" s="2" t="s">
        <v>74</v>
      </c>
      <c r="F3951" s="2" t="s">
        <v>976</v>
      </c>
      <c r="G3951" s="14" t="n">
        <v>19.5</v>
      </c>
      <c r="H3951" s="14" t="n">
        <v>20.22</v>
      </c>
      <c r="I3951" s="14" t="n">
        <v>19.5</v>
      </c>
      <c r="J3951" s="23" t="n">
        <f aca="false">IF(AND(E3951="Priority",ISNUMBER('Cost model'!N212)),'Cost model'!N212,'Cost model'!M212)</f>
        <v>20.5</v>
      </c>
      <c r="K3951" s="14" t="n">
        <f aca="false">J3951-H3951</f>
        <v>0.280000000000001</v>
      </c>
      <c r="L3951" s="14" t="n">
        <f aca="false">G3951-H3951</f>
        <v>-0.719999999999999</v>
      </c>
    </row>
    <row r="3952" customFormat="false" ht="15" hidden="false" customHeight="false" outlineLevel="0" collapsed="false">
      <c r="A3952" s="2" t="s">
        <v>174</v>
      </c>
      <c r="B3952" s="2" t="s">
        <v>124</v>
      </c>
      <c r="C3952" s="2" t="s">
        <v>48</v>
      </c>
      <c r="D3952" s="2" t="s">
        <v>12</v>
      </c>
      <c r="E3952" s="2" t="s">
        <v>74</v>
      </c>
      <c r="F3952" s="2" t="s">
        <v>976</v>
      </c>
      <c r="G3952" s="14" t="n">
        <v>29.5</v>
      </c>
      <c r="H3952" s="14" t="n">
        <v>32.37</v>
      </c>
      <c r="I3952" s="14" t="n">
        <v>12.5</v>
      </c>
      <c r="J3952" s="23" t="n">
        <f aca="false">IF(AND(E3952="Priority",ISNUMBER('Cost model'!N111)),'Cost model'!N111,'Cost model'!M111)</f>
        <v>45</v>
      </c>
      <c r="K3952" s="14" t="n">
        <f aca="false">J3952-H3952</f>
        <v>12.63</v>
      </c>
      <c r="L3952" s="14" t="n">
        <f aca="false">G3952-H3952</f>
        <v>-2.87</v>
      </c>
    </row>
    <row r="3953" customFormat="false" ht="15" hidden="false" customHeight="false" outlineLevel="0" collapsed="false">
      <c r="A3953" s="2" t="s">
        <v>124</v>
      </c>
      <c r="B3953" s="2" t="s">
        <v>124</v>
      </c>
      <c r="C3953" s="2" t="s">
        <v>49</v>
      </c>
      <c r="D3953" s="2" t="s">
        <v>10</v>
      </c>
      <c r="E3953" s="2" t="s">
        <v>74</v>
      </c>
      <c r="F3953" s="2" t="s">
        <v>977</v>
      </c>
      <c r="G3953" s="14" t="n">
        <v>17.5</v>
      </c>
      <c r="H3953" s="14" t="n">
        <v>10.74</v>
      </c>
      <c r="I3953" s="14" t="n">
        <v>17.5</v>
      </c>
      <c r="J3953" s="23" t="n">
        <f aca="false">IF(AND(E3953="Priority",ISNUMBER('Cost model'!N319)),'Cost model'!N319,'Cost model'!M319)</f>
        <v>16.5</v>
      </c>
      <c r="K3953" s="14" t="n">
        <f aca="false">J3953-H3953</f>
        <v>5.76</v>
      </c>
      <c r="L3953" s="14" t="n">
        <f aca="false">G3953-H3953</f>
        <v>6.76</v>
      </c>
    </row>
    <row r="3954" customFormat="false" ht="15" hidden="false" customHeight="false" outlineLevel="0" collapsed="false">
      <c r="A3954" s="2" t="s">
        <v>142</v>
      </c>
      <c r="B3954" s="2" t="s">
        <v>142</v>
      </c>
      <c r="C3954" s="2" t="s">
        <v>49</v>
      </c>
      <c r="D3954" s="2" t="s">
        <v>10</v>
      </c>
      <c r="E3954" s="2" t="s">
        <v>74</v>
      </c>
      <c r="F3954" s="2" t="s">
        <v>977</v>
      </c>
      <c r="G3954" s="14" t="n">
        <v>29.5</v>
      </c>
      <c r="H3954" s="14" t="n">
        <v>20.22</v>
      </c>
      <c r="I3954" s="14" t="n">
        <v>17.5</v>
      </c>
      <c r="J3954" s="23" t="n">
        <f aca="false">IF(AND(E3954="Priority",ISNUMBER('Cost model'!N634)),'Cost model'!N634,'Cost model'!M634)</f>
        <v>15.5</v>
      </c>
      <c r="K3954" s="14" t="n">
        <f aca="false">J3954-H3954</f>
        <v>-4.72</v>
      </c>
      <c r="L3954" s="14" t="n">
        <f aca="false">G3954-H3954</f>
        <v>9.28</v>
      </c>
    </row>
    <row r="3955" customFormat="false" ht="15" hidden="false" customHeight="false" outlineLevel="0" collapsed="false">
      <c r="A3955" s="2" t="s">
        <v>174</v>
      </c>
      <c r="B3955" s="2" t="s">
        <v>174</v>
      </c>
      <c r="C3955" s="2" t="s">
        <v>47</v>
      </c>
      <c r="D3955" s="2" t="s">
        <v>12</v>
      </c>
      <c r="E3955" s="2" t="s">
        <v>74</v>
      </c>
      <c r="F3955" s="2" t="s">
        <v>977</v>
      </c>
      <c r="G3955" s="14" t="n">
        <v>9.5</v>
      </c>
      <c r="H3955" s="14" t="n">
        <v>24.84</v>
      </c>
      <c r="I3955" s="14" t="n">
        <v>9.5</v>
      </c>
      <c r="J3955" s="23" t="n">
        <f aca="false">IF(AND(E3955="Priority",ISNUMBER('Cost model'!N170)),'Cost model'!N170,'Cost model'!M170)</f>
        <v>25.5</v>
      </c>
      <c r="K3955" s="14" t="n">
        <f aca="false">J3955-H3955</f>
        <v>0.66</v>
      </c>
      <c r="L3955" s="14" t="n">
        <f aca="false">G3955-H3955</f>
        <v>-15.34</v>
      </c>
    </row>
    <row r="3956" customFormat="false" ht="15" hidden="false" customHeight="false" outlineLevel="0" collapsed="false">
      <c r="A3956" s="2" t="s">
        <v>174</v>
      </c>
      <c r="B3956" s="2" t="s">
        <v>174</v>
      </c>
      <c r="C3956" s="2" t="s">
        <v>48</v>
      </c>
      <c r="D3956" s="2" t="s">
        <v>12</v>
      </c>
      <c r="E3956" s="2" t="s">
        <v>74</v>
      </c>
      <c r="F3956" s="2" t="s">
        <v>977</v>
      </c>
      <c r="G3956" s="14" t="n">
        <v>12.5</v>
      </c>
      <c r="H3956" s="14" t="n">
        <v>32.33</v>
      </c>
      <c r="I3956" s="14" t="n">
        <v>12.5</v>
      </c>
      <c r="J3956" s="23" t="n">
        <f aca="false">IF(AND(E3956="Priority",ISNUMBER('Cost model'!N171)),'Cost model'!N171,'Cost model'!M171)</f>
        <v>40</v>
      </c>
      <c r="K3956" s="14" t="n">
        <f aca="false">J3956-H3956</f>
        <v>7.67</v>
      </c>
      <c r="L3956" s="14" t="n">
        <f aca="false">G3956-H3956</f>
        <v>-19.83</v>
      </c>
    </row>
    <row r="3957" customFormat="false" ht="15" hidden="false" customHeight="false" outlineLevel="0" collapsed="false">
      <c r="A3957" s="2" t="s">
        <v>124</v>
      </c>
      <c r="B3957" s="2" t="s">
        <v>124</v>
      </c>
      <c r="C3957" s="2" t="s">
        <v>47</v>
      </c>
      <c r="D3957" s="2" t="s">
        <v>10</v>
      </c>
      <c r="E3957" s="2" t="s">
        <v>74</v>
      </c>
      <c r="F3957" s="2" t="s">
        <v>977</v>
      </c>
      <c r="G3957" s="14" t="n">
        <v>9.5</v>
      </c>
      <c r="H3957" s="14" t="n">
        <v>7.24</v>
      </c>
      <c r="I3957" s="14" t="n">
        <v>9.5</v>
      </c>
      <c r="J3957" s="23" t="n">
        <f aca="false">IF(AND(E3957="Priority",ISNUMBER('Cost model'!N317)),'Cost model'!N317,'Cost model'!M317)</f>
        <v>10.5</v>
      </c>
      <c r="K3957" s="14" t="n">
        <f aca="false">J3957-H3957</f>
        <v>3.26</v>
      </c>
      <c r="L3957" s="14" t="n">
        <f aca="false">G3957-H3957</f>
        <v>2.26</v>
      </c>
    </row>
    <row r="3958" customFormat="false" ht="15" hidden="false" customHeight="false" outlineLevel="0" collapsed="false">
      <c r="A3958" s="2" t="s">
        <v>124</v>
      </c>
      <c r="B3958" s="2" t="s">
        <v>124</v>
      </c>
      <c r="C3958" s="2" t="s">
        <v>49</v>
      </c>
      <c r="D3958" s="2" t="s">
        <v>10</v>
      </c>
      <c r="E3958" s="2" t="s">
        <v>74</v>
      </c>
      <c r="F3958" s="2" t="s">
        <v>977</v>
      </c>
      <c r="G3958" s="14" t="n">
        <v>17.5</v>
      </c>
      <c r="H3958" s="14" t="n">
        <v>16.45</v>
      </c>
      <c r="I3958" s="14" t="n">
        <v>17.5</v>
      </c>
      <c r="J3958" s="23" t="n">
        <f aca="false">IF(AND(E3958="Priority",ISNUMBER('Cost model'!N319)),'Cost model'!N319,'Cost model'!M319)</f>
        <v>16.5</v>
      </c>
      <c r="K3958" s="14" t="n">
        <f aca="false">J3958-H3958</f>
        <v>0.0500000000000007</v>
      </c>
      <c r="L3958" s="14" t="n">
        <f aca="false">G3958-H3958</f>
        <v>1.05</v>
      </c>
    </row>
    <row r="3959" customFormat="false" ht="15" hidden="false" customHeight="false" outlineLevel="0" collapsed="false">
      <c r="A3959" s="2" t="s">
        <v>124</v>
      </c>
      <c r="B3959" s="2" t="s">
        <v>124</v>
      </c>
      <c r="C3959" s="2" t="s">
        <v>47</v>
      </c>
      <c r="D3959" s="2" t="s">
        <v>10</v>
      </c>
      <c r="E3959" s="2" t="s">
        <v>74</v>
      </c>
      <c r="F3959" s="2" t="s">
        <v>977</v>
      </c>
      <c r="G3959" s="14" t="n">
        <v>9.5</v>
      </c>
      <c r="H3959" s="14" t="n">
        <v>7.24</v>
      </c>
      <c r="I3959" s="14" t="n">
        <v>9.5</v>
      </c>
      <c r="J3959" s="23" t="n">
        <f aca="false">IF(AND(E3959="Priority",ISNUMBER('Cost model'!N317)),'Cost model'!N317,'Cost model'!M317)</f>
        <v>10.5</v>
      </c>
      <c r="K3959" s="14" t="n">
        <f aca="false">J3959-H3959</f>
        <v>3.26</v>
      </c>
      <c r="L3959" s="14" t="n">
        <f aca="false">G3959-H3959</f>
        <v>2.26</v>
      </c>
    </row>
    <row r="3960" customFormat="false" ht="15" hidden="false" customHeight="false" outlineLevel="0" collapsed="false">
      <c r="A3960" s="2" t="s">
        <v>124</v>
      </c>
      <c r="B3960" s="2" t="s">
        <v>124</v>
      </c>
      <c r="C3960" s="2" t="s">
        <v>47</v>
      </c>
      <c r="D3960" s="2" t="s">
        <v>12</v>
      </c>
      <c r="E3960" s="2" t="s">
        <v>74</v>
      </c>
      <c r="F3960" s="2" t="s">
        <v>977</v>
      </c>
      <c r="G3960" s="14" t="n">
        <v>9.5</v>
      </c>
      <c r="H3960" s="14" t="n">
        <v>24.84</v>
      </c>
      <c r="I3960" s="14" t="n">
        <v>9.5</v>
      </c>
      <c r="J3960" s="23" t="n">
        <f aca="false">IF(AND(E3960="Priority",ISNUMBER('Cost model'!N320)),'Cost model'!N320,'Cost model'!M320)</f>
        <v>24.5</v>
      </c>
      <c r="K3960" s="14" t="n">
        <f aca="false">J3960-H3960</f>
        <v>-0.34</v>
      </c>
      <c r="L3960" s="14" t="n">
        <f aca="false">G3960-H3960</f>
        <v>-15.34</v>
      </c>
    </row>
    <row r="3961" customFormat="false" ht="15" hidden="false" customHeight="false" outlineLevel="0" collapsed="false">
      <c r="A3961" s="2" t="s">
        <v>124</v>
      </c>
      <c r="B3961" s="2" t="s">
        <v>124</v>
      </c>
      <c r="C3961" s="2" t="s">
        <v>47</v>
      </c>
      <c r="D3961" s="2" t="s">
        <v>12</v>
      </c>
      <c r="E3961" s="2" t="s">
        <v>74</v>
      </c>
      <c r="F3961" s="2" t="s">
        <v>977</v>
      </c>
      <c r="G3961" s="14" t="n">
        <v>9.5</v>
      </c>
      <c r="H3961" s="14" t="n">
        <v>7.24</v>
      </c>
      <c r="I3961" s="14" t="n">
        <v>9.5</v>
      </c>
      <c r="J3961" s="23" t="n">
        <f aca="false">IF(AND(E3961="Priority",ISNUMBER('Cost model'!N320)),'Cost model'!N320,'Cost model'!M320)</f>
        <v>24.5</v>
      </c>
      <c r="K3961" s="14" t="n">
        <f aca="false">J3961-H3961</f>
        <v>17.26</v>
      </c>
      <c r="L3961" s="14" t="n">
        <f aca="false">G3961-H3961</f>
        <v>2.26</v>
      </c>
    </row>
    <row r="3962" customFormat="false" ht="15" hidden="false" customHeight="false" outlineLevel="0" collapsed="false">
      <c r="A3962" s="2" t="s">
        <v>174</v>
      </c>
      <c r="B3962" s="2" t="s">
        <v>158</v>
      </c>
      <c r="C3962" s="2" t="s">
        <v>47</v>
      </c>
      <c r="D3962" s="2" t="s">
        <v>12</v>
      </c>
      <c r="E3962" s="2" t="s">
        <v>74</v>
      </c>
      <c r="F3962" s="2" t="s">
        <v>976</v>
      </c>
      <c r="G3962" s="14" t="n">
        <v>14.5</v>
      </c>
      <c r="H3962" s="14" t="n">
        <v>15.94</v>
      </c>
      <c r="I3962" s="14" t="n">
        <v>19.5</v>
      </c>
      <c r="J3962" s="23" t="n">
        <f aca="false">IF(AND(E3962="Priority",ISNUMBER('Cost model'!N140)),'Cost model'!N140,'Cost model'!M140)</f>
        <v>40</v>
      </c>
      <c r="K3962" s="14" t="n">
        <f aca="false">J3962-H3962</f>
        <v>24.06</v>
      </c>
      <c r="L3962" s="14" t="n">
        <f aca="false">G3962-H3962</f>
        <v>-1.44</v>
      </c>
    </row>
    <row r="3963" customFormat="false" ht="15" hidden="false" customHeight="false" outlineLevel="0" collapsed="false">
      <c r="A3963" s="2" t="s">
        <v>221</v>
      </c>
      <c r="B3963" s="2" t="s">
        <v>221</v>
      </c>
      <c r="C3963" s="2" t="s">
        <v>47</v>
      </c>
      <c r="D3963" s="2" t="s">
        <v>10</v>
      </c>
      <c r="E3963" s="2" t="s">
        <v>74</v>
      </c>
      <c r="F3963" s="2" t="s">
        <v>977</v>
      </c>
      <c r="G3963" s="14" t="n">
        <v>19.5</v>
      </c>
      <c r="H3963" s="14" t="n">
        <v>23.53</v>
      </c>
      <c r="I3963" s="14" t="n">
        <v>9.5</v>
      </c>
      <c r="J3963" s="23" t="n">
        <f aca="false">IF(AND(E3963="Priority",ISNUMBER('Cost model'!N737)),'Cost model'!N737,'Cost model'!M737)</f>
        <v>8.5</v>
      </c>
      <c r="K3963" s="14" t="n">
        <f aca="false">J3963-H3963</f>
        <v>-15.03</v>
      </c>
      <c r="L3963" s="14" t="n">
        <f aca="false">G3963-H3963</f>
        <v>-4.03</v>
      </c>
    </row>
    <row r="3964" customFormat="false" ht="15" hidden="false" customHeight="false" outlineLevel="0" collapsed="false">
      <c r="A3964" s="2" t="s">
        <v>221</v>
      </c>
      <c r="B3964" s="2" t="s">
        <v>221</v>
      </c>
      <c r="C3964" s="2" t="s">
        <v>47</v>
      </c>
      <c r="D3964" s="2" t="s">
        <v>12</v>
      </c>
      <c r="E3964" s="2" t="s">
        <v>74</v>
      </c>
      <c r="F3964" s="2" t="s">
        <v>977</v>
      </c>
      <c r="G3964" s="14" t="n">
        <v>9.5</v>
      </c>
      <c r="H3964" s="14" t="n">
        <v>28.59</v>
      </c>
      <c r="I3964" s="14" t="n">
        <v>9.5</v>
      </c>
      <c r="J3964" s="23" t="n">
        <f aca="false">IF(AND(E3964="Priority",ISNUMBER('Cost model'!N740)),'Cost model'!N740,'Cost model'!M740)</f>
        <v>22.5</v>
      </c>
      <c r="K3964" s="14" t="n">
        <f aca="false">J3964-H3964</f>
        <v>-6.09</v>
      </c>
      <c r="L3964" s="14" t="n">
        <f aca="false">G3964-H3964</f>
        <v>-19.09</v>
      </c>
    </row>
    <row r="3965" customFormat="false" ht="15" hidden="false" customHeight="false" outlineLevel="0" collapsed="false">
      <c r="A3965" s="2" t="s">
        <v>342</v>
      </c>
      <c r="B3965" s="2" t="s">
        <v>158</v>
      </c>
      <c r="C3965" s="2" t="s">
        <v>49</v>
      </c>
      <c r="D3965" s="2" t="s">
        <v>10</v>
      </c>
      <c r="E3965" s="2" t="s">
        <v>83</v>
      </c>
      <c r="F3965" s="2" t="s">
        <v>976</v>
      </c>
      <c r="G3965" s="14" t="n">
        <v>34.5</v>
      </c>
      <c r="H3965" s="14" t="n">
        <v>22.94</v>
      </c>
      <c r="I3965" s="14" t="n">
        <v>34.5</v>
      </c>
      <c r="J3965" s="23" t="n">
        <f aca="false">IF(AND(E3965="Priority",ISNUMBER('Cost model'!N214)),'Cost model'!N214,'Cost model'!M214)</f>
        <v>35</v>
      </c>
      <c r="K3965" s="14" t="n">
        <f aca="false">J3965-H3965</f>
        <v>12.06</v>
      </c>
      <c r="L3965" s="14" t="n">
        <f aca="false">G3965-H3965</f>
        <v>11.56</v>
      </c>
    </row>
    <row r="3966" customFormat="false" ht="15" hidden="false" customHeight="false" outlineLevel="0" collapsed="false">
      <c r="A3966" s="2" t="s">
        <v>142</v>
      </c>
      <c r="B3966" s="2" t="s">
        <v>142</v>
      </c>
      <c r="C3966" s="2" t="s">
        <v>49</v>
      </c>
      <c r="D3966" s="2" t="s">
        <v>10</v>
      </c>
      <c r="E3966" s="2" t="s">
        <v>74</v>
      </c>
      <c r="F3966" s="2" t="s">
        <v>977</v>
      </c>
      <c r="G3966" s="14" t="n">
        <v>17.5</v>
      </c>
      <c r="H3966" s="14" t="n">
        <v>15.19</v>
      </c>
      <c r="I3966" s="14" t="n">
        <v>17.5</v>
      </c>
      <c r="J3966" s="23" t="n">
        <f aca="false">IF(AND(E3966="Priority",ISNUMBER('Cost model'!N634)),'Cost model'!N634,'Cost model'!M634)</f>
        <v>15.5</v>
      </c>
      <c r="K3966" s="14" t="n">
        <f aca="false">J3966-H3966</f>
        <v>0.310000000000001</v>
      </c>
      <c r="L3966" s="14" t="n">
        <f aca="false">G3966-H3966</f>
        <v>2.31</v>
      </c>
    </row>
    <row r="3967" customFormat="false" ht="15" hidden="false" customHeight="false" outlineLevel="0" collapsed="false">
      <c r="A3967" s="2" t="s">
        <v>174</v>
      </c>
      <c r="B3967" s="2" t="s">
        <v>124</v>
      </c>
      <c r="C3967" s="2" t="s">
        <v>48</v>
      </c>
      <c r="D3967" s="2" t="s">
        <v>10</v>
      </c>
      <c r="E3967" s="2" t="s">
        <v>74</v>
      </c>
      <c r="F3967" s="2" t="s">
        <v>976</v>
      </c>
      <c r="G3967" s="14" t="n">
        <v>19.5</v>
      </c>
      <c r="H3967" s="14" t="n">
        <v>44.66</v>
      </c>
      <c r="I3967" s="14" t="n">
        <v>12.5</v>
      </c>
      <c r="J3967" s="23" t="n">
        <f aca="false">IF(AND(E3967="Priority",ISNUMBER('Cost model'!N108)),'Cost model'!N108,'Cost model'!M108)</f>
        <v>15.5</v>
      </c>
      <c r="K3967" s="14" t="n">
        <f aca="false">J3967-H3967</f>
        <v>-29.16</v>
      </c>
      <c r="L3967" s="14" t="n">
        <f aca="false">G3967-H3967</f>
        <v>-25.16</v>
      </c>
    </row>
    <row r="3968" customFormat="false" ht="15" hidden="false" customHeight="false" outlineLevel="0" collapsed="false">
      <c r="A3968" s="2" t="s">
        <v>174</v>
      </c>
      <c r="B3968" s="2" t="s">
        <v>174</v>
      </c>
      <c r="C3968" s="2" t="s">
        <v>47</v>
      </c>
      <c r="D3968" s="2" t="s">
        <v>12</v>
      </c>
      <c r="E3968" s="2" t="s">
        <v>74</v>
      </c>
      <c r="F3968" s="2" t="s">
        <v>977</v>
      </c>
      <c r="G3968" s="14" t="n">
        <v>9.5</v>
      </c>
      <c r="H3968" s="14" t="n">
        <v>27.1</v>
      </c>
      <c r="I3968" s="14" t="n">
        <v>9.5</v>
      </c>
      <c r="J3968" s="23" t="n">
        <f aca="false">IF(AND(E3968="Priority",ISNUMBER('Cost model'!N170)),'Cost model'!N170,'Cost model'!M170)</f>
        <v>25.5</v>
      </c>
      <c r="K3968" s="14" t="n">
        <f aca="false">J3968-H3968</f>
        <v>-1.6</v>
      </c>
      <c r="L3968" s="14" t="n">
        <f aca="false">G3968-H3968</f>
        <v>-17.6</v>
      </c>
    </row>
    <row r="3969" customFormat="false" ht="15" hidden="false" customHeight="false" outlineLevel="0" collapsed="false">
      <c r="A3969" s="2" t="s">
        <v>124</v>
      </c>
      <c r="B3969" s="2" t="s">
        <v>124</v>
      </c>
      <c r="C3969" s="2" t="s">
        <v>48</v>
      </c>
      <c r="D3969" s="2" t="s">
        <v>10</v>
      </c>
      <c r="E3969" s="2" t="s">
        <v>74</v>
      </c>
      <c r="F3969" s="2" t="s">
        <v>977</v>
      </c>
      <c r="G3969" s="14" t="n">
        <v>12.5</v>
      </c>
      <c r="H3969" s="14" t="n">
        <v>7.9</v>
      </c>
      <c r="I3969" s="14" t="n">
        <v>12.5</v>
      </c>
      <c r="J3969" s="23" t="n">
        <f aca="false">IF(AND(E3969="Priority",ISNUMBER('Cost model'!N318)),'Cost model'!N318,'Cost model'!M318)</f>
        <v>14.5</v>
      </c>
      <c r="K3969" s="14" t="n">
        <f aca="false">J3969-H3969</f>
        <v>6.6</v>
      </c>
      <c r="L3969" s="14" t="n">
        <f aca="false">G3969-H3969</f>
        <v>4.6</v>
      </c>
    </row>
    <row r="3970" customFormat="false" ht="15" hidden="false" customHeight="false" outlineLevel="0" collapsed="false">
      <c r="A3970" s="2" t="s">
        <v>142</v>
      </c>
      <c r="B3970" s="2" t="s">
        <v>142</v>
      </c>
      <c r="C3970" s="2" t="s">
        <v>47</v>
      </c>
      <c r="D3970" s="2" t="s">
        <v>10</v>
      </c>
      <c r="E3970" s="2" t="s">
        <v>83</v>
      </c>
      <c r="F3970" s="2" t="s">
        <v>977</v>
      </c>
      <c r="G3970" s="14" t="n">
        <v>14.5</v>
      </c>
      <c r="H3970" s="14" t="n">
        <v>5.85</v>
      </c>
      <c r="I3970" s="14" t="n">
        <v>14.5</v>
      </c>
      <c r="J3970" s="23" t="n">
        <f aca="false">IF(AND(E3970="Priority",ISNUMBER('Cost model'!N632)),'Cost model'!N632,'Cost model'!M632)</f>
        <v>14.5</v>
      </c>
      <c r="K3970" s="14" t="n">
        <f aca="false">J3970-H3970</f>
        <v>8.65</v>
      </c>
      <c r="L3970" s="14" t="n">
        <f aca="false">G3970-H3970</f>
        <v>8.65</v>
      </c>
    </row>
    <row r="3971" customFormat="false" ht="15" hidden="false" customHeight="false" outlineLevel="0" collapsed="false">
      <c r="A3971" s="2" t="s">
        <v>174</v>
      </c>
      <c r="B3971" s="2" t="s">
        <v>174</v>
      </c>
      <c r="C3971" s="2" t="s">
        <v>48</v>
      </c>
      <c r="D3971" s="2" t="s">
        <v>13</v>
      </c>
      <c r="E3971" s="2" t="s">
        <v>74</v>
      </c>
      <c r="F3971" s="2" t="s">
        <v>977</v>
      </c>
      <c r="G3971" s="14" t="n">
        <v>12.5</v>
      </c>
      <c r="H3971" s="14" t="n">
        <v>49.3</v>
      </c>
      <c r="I3971" s="14" t="n">
        <v>24.5</v>
      </c>
      <c r="J3971" s="23" t="n">
        <f aca="false">IF(AND(E3971="Priority",ISNUMBER('Cost model'!N174)),'Cost model'!N174,'Cost model'!M174)</f>
        <v>70</v>
      </c>
      <c r="K3971" s="14" t="n">
        <f aca="false">J3971-H3971</f>
        <v>20.7</v>
      </c>
      <c r="L3971" s="14" t="n">
        <f aca="false">G3971-H3971</f>
        <v>-36.8</v>
      </c>
    </row>
    <row r="3972" customFormat="false" ht="15" hidden="false" customHeight="false" outlineLevel="0" collapsed="false">
      <c r="A3972" s="2" t="s">
        <v>174</v>
      </c>
      <c r="B3972" s="2" t="s">
        <v>174</v>
      </c>
      <c r="C3972" s="2" t="s">
        <v>47</v>
      </c>
      <c r="D3972" s="2" t="s">
        <v>12</v>
      </c>
      <c r="E3972" s="2" t="s">
        <v>74</v>
      </c>
      <c r="F3972" s="2" t="s">
        <v>977</v>
      </c>
      <c r="G3972" s="14" t="n">
        <v>9.5</v>
      </c>
      <c r="H3972" s="14" t="n">
        <v>7.24</v>
      </c>
      <c r="I3972" s="14" t="n">
        <v>9.5</v>
      </c>
      <c r="J3972" s="23" t="n">
        <f aca="false">IF(AND(E3972="Priority",ISNUMBER('Cost model'!N170)),'Cost model'!N170,'Cost model'!M170)</f>
        <v>25.5</v>
      </c>
      <c r="K3972" s="14" t="n">
        <f aca="false">J3972-H3972</f>
        <v>18.26</v>
      </c>
      <c r="L3972" s="14" t="n">
        <f aca="false">G3972-H3972</f>
        <v>2.26</v>
      </c>
    </row>
    <row r="3973" customFormat="false" ht="15" hidden="false" customHeight="false" outlineLevel="0" collapsed="false">
      <c r="A3973" s="2" t="s">
        <v>221</v>
      </c>
      <c r="B3973" s="2" t="s">
        <v>221</v>
      </c>
      <c r="C3973" s="2" t="s">
        <v>47</v>
      </c>
      <c r="D3973" s="2" t="s">
        <v>10</v>
      </c>
      <c r="E3973" s="2" t="s">
        <v>74</v>
      </c>
      <c r="F3973" s="2" t="s">
        <v>977</v>
      </c>
      <c r="G3973" s="14" t="n">
        <v>19.5</v>
      </c>
      <c r="H3973" s="14" t="n">
        <v>6.94</v>
      </c>
      <c r="I3973" s="14" t="n">
        <v>9.5</v>
      </c>
      <c r="J3973" s="23" t="n">
        <f aca="false">IF(AND(E3973="Priority",ISNUMBER('Cost model'!N737)),'Cost model'!N737,'Cost model'!M737)</f>
        <v>8.5</v>
      </c>
      <c r="K3973" s="14" t="n">
        <f aca="false">J3973-H3973</f>
        <v>1.56</v>
      </c>
      <c r="L3973" s="14" t="n">
        <f aca="false">G3973-H3973</f>
        <v>12.56</v>
      </c>
    </row>
    <row r="3974" customFormat="false" ht="15" hidden="false" customHeight="false" outlineLevel="0" collapsed="false">
      <c r="A3974" s="2" t="s">
        <v>174</v>
      </c>
      <c r="B3974" s="2" t="s">
        <v>174</v>
      </c>
      <c r="C3974" s="2" t="s">
        <v>49</v>
      </c>
      <c r="D3974" s="2" t="s">
        <v>14</v>
      </c>
      <c r="E3974" s="2" t="s">
        <v>74</v>
      </c>
      <c r="F3974" s="2" t="s">
        <v>977</v>
      </c>
      <c r="G3974" s="14" t="n">
        <v>29.5</v>
      </c>
      <c r="H3974" s="14" t="n">
        <v>171.19</v>
      </c>
      <c r="I3974" s="14" t="n">
        <v>85</v>
      </c>
      <c r="J3974" s="23" t="n">
        <f aca="false">IF(AND(E3974="Priority",ISNUMBER('Cost model'!N178)),'Cost model'!N178,'Cost model'!M178)</f>
        <v>145</v>
      </c>
      <c r="K3974" s="14" t="n">
        <f aca="false">J3974-H3974</f>
        <v>-26.19</v>
      </c>
      <c r="L3974" s="14" t="n">
        <f aca="false">G3974-H3974</f>
        <v>-141.69</v>
      </c>
    </row>
    <row r="3975" customFormat="false" ht="15" hidden="false" customHeight="false" outlineLevel="0" collapsed="false">
      <c r="A3975" s="2" t="s">
        <v>124</v>
      </c>
      <c r="B3975" s="2" t="s">
        <v>124</v>
      </c>
      <c r="C3975" s="2" t="s">
        <v>47</v>
      </c>
      <c r="D3975" s="2" t="s">
        <v>12</v>
      </c>
      <c r="E3975" s="2" t="s">
        <v>74</v>
      </c>
      <c r="F3975" s="2" t="s">
        <v>977</v>
      </c>
      <c r="G3975" s="14" t="n">
        <v>24.5</v>
      </c>
      <c r="H3975" s="14" t="n">
        <v>28.73</v>
      </c>
      <c r="I3975" s="14" t="n">
        <v>9.5</v>
      </c>
      <c r="J3975" s="23" t="n">
        <f aca="false">IF(AND(E3975="Priority",ISNUMBER('Cost model'!N320)),'Cost model'!N320,'Cost model'!M320)</f>
        <v>24.5</v>
      </c>
      <c r="K3975" s="14" t="n">
        <f aca="false">J3975-H3975</f>
        <v>-4.23</v>
      </c>
      <c r="L3975" s="14" t="n">
        <f aca="false">G3975-H3975</f>
        <v>-4.23</v>
      </c>
    </row>
    <row r="3976" customFormat="false" ht="15" hidden="false" customHeight="false" outlineLevel="0" collapsed="false">
      <c r="A3976" s="2" t="s">
        <v>221</v>
      </c>
      <c r="B3976" s="2" t="s">
        <v>124</v>
      </c>
      <c r="C3976" s="2" t="s">
        <v>47</v>
      </c>
      <c r="D3976" s="2" t="s">
        <v>10</v>
      </c>
      <c r="E3976" s="2" t="s">
        <v>74</v>
      </c>
      <c r="F3976" s="2" t="s">
        <v>976</v>
      </c>
      <c r="G3976" s="14" t="n">
        <v>14.5</v>
      </c>
      <c r="H3976" s="14" t="n">
        <v>12.44</v>
      </c>
      <c r="I3976" s="14" t="n">
        <v>19.5</v>
      </c>
      <c r="J3976" s="23" t="n">
        <f aca="false">IF(AND(E3976="Priority",ISNUMBER('Cost model'!N797)),'Cost model'!N797,'Cost model'!M797)</f>
        <v>14.5</v>
      </c>
      <c r="K3976" s="14" t="n">
        <f aca="false">J3976-H3976</f>
        <v>2.06</v>
      </c>
      <c r="L3976" s="14" t="n">
        <f aca="false">G3976-H3976</f>
        <v>2.06</v>
      </c>
    </row>
    <row r="3977" customFormat="false" ht="15" hidden="false" customHeight="false" outlineLevel="0" collapsed="false">
      <c r="A3977" s="2" t="s">
        <v>342</v>
      </c>
      <c r="B3977" s="2" t="s">
        <v>158</v>
      </c>
      <c r="C3977" s="2" t="s">
        <v>49</v>
      </c>
      <c r="D3977" s="2" t="s">
        <v>12</v>
      </c>
      <c r="E3977" s="2" t="s">
        <v>74</v>
      </c>
      <c r="F3977" s="2" t="s">
        <v>976</v>
      </c>
      <c r="G3977" s="14" t="n">
        <v>95</v>
      </c>
      <c r="H3977" s="14" t="n">
        <v>59.5</v>
      </c>
      <c r="I3977" s="14" t="n">
        <v>24.5</v>
      </c>
      <c r="J3977" s="23" t="n">
        <f aca="false">IF(AND(E3977="Priority",ISNUMBER('Cost model'!N217)),'Cost model'!N217,'Cost model'!M217)</f>
        <v>70</v>
      </c>
      <c r="K3977" s="14" t="n">
        <f aca="false">J3977-H3977</f>
        <v>10.5</v>
      </c>
      <c r="L3977" s="14" t="n">
        <f aca="false">G3977-H3977</f>
        <v>35.5</v>
      </c>
    </row>
    <row r="3978" customFormat="false" ht="15" hidden="false" customHeight="false" outlineLevel="0" collapsed="false">
      <c r="A3978" s="2" t="s">
        <v>142</v>
      </c>
      <c r="B3978" s="2" t="s">
        <v>142</v>
      </c>
      <c r="C3978" s="2" t="s">
        <v>48</v>
      </c>
      <c r="D3978" s="2" t="s">
        <v>14</v>
      </c>
      <c r="E3978" s="2" t="s">
        <v>74</v>
      </c>
      <c r="F3978" s="2" t="s">
        <v>977</v>
      </c>
      <c r="G3978" s="14" t="n">
        <v>24.5</v>
      </c>
      <c r="H3978" s="14" t="n">
        <v>85.2</v>
      </c>
      <c r="I3978" s="14" t="n">
        <v>45</v>
      </c>
      <c r="J3978" s="23" t="n">
        <f aca="false">IF(AND(E3978="Priority",ISNUMBER('Cost model'!N642)),'Cost model'!N642,'Cost model'!M642)</f>
        <v>90</v>
      </c>
      <c r="K3978" s="14" t="n">
        <f aca="false">J3978-H3978</f>
        <v>4.8</v>
      </c>
      <c r="L3978" s="14" t="n">
        <f aca="false">G3978-H3978</f>
        <v>-60.7</v>
      </c>
    </row>
    <row r="3979" customFormat="false" ht="15" hidden="false" customHeight="false" outlineLevel="0" collapsed="false">
      <c r="A3979" s="2" t="s">
        <v>124</v>
      </c>
      <c r="B3979" s="2" t="s">
        <v>124</v>
      </c>
      <c r="C3979" s="2" t="s">
        <v>47</v>
      </c>
      <c r="D3979" s="2" t="s">
        <v>10</v>
      </c>
      <c r="E3979" s="2" t="s">
        <v>74</v>
      </c>
      <c r="F3979" s="2" t="s">
        <v>977</v>
      </c>
      <c r="G3979" s="14" t="n">
        <v>19</v>
      </c>
      <c r="H3979" s="14" t="n">
        <v>27.47</v>
      </c>
      <c r="I3979" s="14" t="n">
        <v>9.5</v>
      </c>
      <c r="J3979" s="23" t="n">
        <f aca="false">IF(AND(E3979="Priority",ISNUMBER('Cost model'!N317)),'Cost model'!N317,'Cost model'!M317)</f>
        <v>10.5</v>
      </c>
      <c r="K3979" s="14" t="n">
        <f aca="false">J3979-H3979</f>
        <v>-16.97</v>
      </c>
      <c r="L3979" s="14" t="n">
        <f aca="false">G3979-H3979</f>
        <v>-8.47</v>
      </c>
    </row>
    <row r="3980" customFormat="false" ht="15" hidden="false" customHeight="false" outlineLevel="0" collapsed="false">
      <c r="A3980" s="2" t="s">
        <v>142</v>
      </c>
      <c r="B3980" s="2" t="s">
        <v>174</v>
      </c>
      <c r="C3980" s="2" t="s">
        <v>48</v>
      </c>
      <c r="D3980" s="2" t="s">
        <v>10</v>
      </c>
      <c r="E3980" s="2" t="s">
        <v>83</v>
      </c>
      <c r="F3980" s="2" t="s">
        <v>976</v>
      </c>
      <c r="G3980" s="14" t="n">
        <v>19.5</v>
      </c>
      <c r="H3980" s="14" t="n">
        <v>8.82</v>
      </c>
      <c r="I3980" s="14" t="n">
        <v>19.5</v>
      </c>
      <c r="J3980" s="23" t="n">
        <f aca="false">IF(AND(E3980="Priority",ISNUMBER('Cost model'!N693)),'Cost model'!N693,'Cost model'!M693)</f>
        <v>16.5</v>
      </c>
      <c r="K3980" s="14" t="n">
        <f aca="false">J3980-H3980</f>
        <v>7.68</v>
      </c>
      <c r="L3980" s="14" t="n">
        <f aca="false">G3980-H3980</f>
        <v>10.68</v>
      </c>
    </row>
    <row r="3981" customFormat="false" ht="15" hidden="false" customHeight="false" outlineLevel="0" collapsed="false">
      <c r="A3981" s="2" t="s">
        <v>124</v>
      </c>
      <c r="B3981" s="2" t="s">
        <v>124</v>
      </c>
      <c r="C3981" s="2" t="s">
        <v>49</v>
      </c>
      <c r="D3981" s="2" t="s">
        <v>14</v>
      </c>
      <c r="E3981" s="2" t="s">
        <v>74</v>
      </c>
      <c r="F3981" s="2" t="s">
        <v>977</v>
      </c>
      <c r="G3981" s="14" t="n">
        <v>85</v>
      </c>
      <c r="H3981" s="14" t="n">
        <v>115.49</v>
      </c>
      <c r="I3981" s="14" t="n">
        <v>85</v>
      </c>
      <c r="J3981" s="23" t="n">
        <f aca="false">IF(AND(E3981="Priority",ISNUMBER('Cost model'!N328)),'Cost model'!N328,'Cost model'!M328)</f>
        <v>175</v>
      </c>
      <c r="K3981" s="14" t="n">
        <f aca="false">J3981-H3981</f>
        <v>59.51</v>
      </c>
      <c r="L3981" s="14" t="n">
        <f aca="false">G3981-H3981</f>
        <v>-30.49</v>
      </c>
    </row>
    <row r="3982" customFormat="false" ht="15" hidden="false" customHeight="false" outlineLevel="0" collapsed="false">
      <c r="A3982" s="2" t="s">
        <v>174</v>
      </c>
      <c r="B3982" s="2" t="s">
        <v>174</v>
      </c>
      <c r="C3982" s="2" t="s">
        <v>47</v>
      </c>
      <c r="D3982" s="2" t="s">
        <v>12</v>
      </c>
      <c r="E3982" s="2" t="s">
        <v>74</v>
      </c>
      <c r="F3982" s="2" t="s">
        <v>977</v>
      </c>
      <c r="G3982" s="14" t="n">
        <v>9.5</v>
      </c>
      <c r="H3982" s="14" t="n">
        <v>27.69</v>
      </c>
      <c r="I3982" s="14" t="n">
        <v>9.5</v>
      </c>
      <c r="J3982" s="23" t="n">
        <f aca="false">IF(AND(E3982="Priority",ISNUMBER('Cost model'!N170)),'Cost model'!N170,'Cost model'!M170)</f>
        <v>25.5</v>
      </c>
      <c r="K3982" s="14" t="n">
        <f aca="false">J3982-H3982</f>
        <v>-2.19</v>
      </c>
      <c r="L3982" s="14" t="n">
        <f aca="false">G3982-H3982</f>
        <v>-18.19</v>
      </c>
    </row>
    <row r="3983" customFormat="false" ht="15" hidden="false" customHeight="false" outlineLevel="0" collapsed="false">
      <c r="A3983" s="2" t="s">
        <v>174</v>
      </c>
      <c r="B3983" s="2" t="s">
        <v>174</v>
      </c>
      <c r="C3983" s="2" t="s">
        <v>47</v>
      </c>
      <c r="D3983" s="2" t="s">
        <v>10</v>
      </c>
      <c r="E3983" s="2" t="s">
        <v>74</v>
      </c>
      <c r="F3983" s="2" t="s">
        <v>977</v>
      </c>
      <c r="G3983" s="14" t="n">
        <v>9.5</v>
      </c>
      <c r="H3983" s="14" t="n">
        <v>8.01</v>
      </c>
      <c r="I3983" s="14" t="n">
        <v>9.5</v>
      </c>
      <c r="J3983" s="23" t="n">
        <f aca="false">IF(AND(E3983="Priority",ISNUMBER('Cost model'!N167)),'Cost model'!N167,'Cost model'!M167)</f>
        <v>8.5</v>
      </c>
      <c r="K3983" s="14" t="n">
        <f aca="false">J3983-H3983</f>
        <v>0.49</v>
      </c>
      <c r="L3983" s="14" t="n">
        <f aca="false">G3983-H3983</f>
        <v>1.49</v>
      </c>
    </row>
    <row r="3984" customFormat="false" ht="15" hidden="false" customHeight="false" outlineLevel="0" collapsed="false">
      <c r="A3984" s="2" t="s">
        <v>142</v>
      </c>
      <c r="B3984" s="2" t="s">
        <v>124</v>
      </c>
      <c r="C3984" s="2" t="s">
        <v>49</v>
      </c>
      <c r="D3984" s="2" t="s">
        <v>12</v>
      </c>
      <c r="E3984" s="2" t="s">
        <v>74</v>
      </c>
      <c r="F3984" s="2" t="s">
        <v>976</v>
      </c>
      <c r="G3984" s="14" t="n">
        <v>29.5</v>
      </c>
      <c r="H3984" s="14" t="n">
        <v>22.94</v>
      </c>
      <c r="I3984" s="14" t="n">
        <v>19.5</v>
      </c>
      <c r="J3984" s="23" t="n">
        <f aca="false">IF(AND(E3984="Priority",ISNUMBER('Cost model'!N667)),'Cost model'!N667,'Cost model'!M667)</f>
        <v>55</v>
      </c>
      <c r="K3984" s="14" t="n">
        <f aca="false">J3984-H3984</f>
        <v>32.06</v>
      </c>
      <c r="L3984" s="14" t="n">
        <f aca="false">G3984-H3984</f>
        <v>6.56</v>
      </c>
    </row>
    <row r="3985" customFormat="false" ht="15" hidden="false" customHeight="false" outlineLevel="0" collapsed="false">
      <c r="A3985" s="2" t="s">
        <v>124</v>
      </c>
      <c r="B3985" s="2" t="s">
        <v>124</v>
      </c>
      <c r="C3985" s="2" t="s">
        <v>48</v>
      </c>
      <c r="D3985" s="2" t="s">
        <v>10</v>
      </c>
      <c r="E3985" s="2" t="s">
        <v>74</v>
      </c>
      <c r="F3985" s="2" t="s">
        <v>977</v>
      </c>
      <c r="G3985" s="14" t="n">
        <v>12.5</v>
      </c>
      <c r="H3985" s="14" t="n">
        <v>10.74</v>
      </c>
      <c r="I3985" s="14" t="n">
        <v>12.5</v>
      </c>
      <c r="J3985" s="23" t="n">
        <f aca="false">IF(AND(E3985="Priority",ISNUMBER('Cost model'!N318)),'Cost model'!N318,'Cost model'!M318)</f>
        <v>14.5</v>
      </c>
      <c r="K3985" s="14" t="n">
        <f aca="false">J3985-H3985</f>
        <v>3.76</v>
      </c>
      <c r="L3985" s="14" t="n">
        <f aca="false">G3985-H3985</f>
        <v>1.76</v>
      </c>
    </row>
    <row r="3986" customFormat="false" ht="15" hidden="false" customHeight="false" outlineLevel="0" collapsed="false">
      <c r="A3986" s="2" t="s">
        <v>124</v>
      </c>
      <c r="B3986" s="2" t="s">
        <v>124</v>
      </c>
      <c r="C3986" s="2" t="s">
        <v>47</v>
      </c>
      <c r="D3986" s="2" t="s">
        <v>10</v>
      </c>
      <c r="E3986" s="2" t="s">
        <v>74</v>
      </c>
      <c r="F3986" s="2" t="s">
        <v>977</v>
      </c>
      <c r="G3986" s="14" t="n">
        <v>9.5</v>
      </c>
      <c r="H3986" s="14" t="n">
        <v>7.24</v>
      </c>
      <c r="I3986" s="14" t="n">
        <v>9.5</v>
      </c>
      <c r="J3986" s="23" t="n">
        <f aca="false">IF(AND(E3986="Priority",ISNUMBER('Cost model'!N317)),'Cost model'!N317,'Cost model'!M317)</f>
        <v>10.5</v>
      </c>
      <c r="K3986" s="14" t="n">
        <f aca="false">J3986-H3986</f>
        <v>3.26</v>
      </c>
      <c r="L3986" s="14" t="n">
        <f aca="false">G3986-H3986</f>
        <v>2.26</v>
      </c>
    </row>
    <row r="3987" customFormat="false" ht="15" hidden="false" customHeight="false" outlineLevel="0" collapsed="false">
      <c r="A3987" s="2" t="s">
        <v>142</v>
      </c>
      <c r="B3987" s="2" t="s">
        <v>142</v>
      </c>
      <c r="C3987" s="2" t="s">
        <v>47</v>
      </c>
      <c r="D3987" s="2" t="s">
        <v>12</v>
      </c>
      <c r="E3987" s="2" t="s">
        <v>74</v>
      </c>
      <c r="F3987" s="2" t="s">
        <v>977</v>
      </c>
      <c r="G3987" s="14" t="n">
        <v>9.5</v>
      </c>
      <c r="H3987" s="14" t="n">
        <v>24.84</v>
      </c>
      <c r="I3987" s="14" t="n">
        <v>9.5</v>
      </c>
      <c r="J3987" s="23" t="n">
        <f aca="false">IF(AND(E3987="Priority",ISNUMBER('Cost model'!N635)),'Cost model'!N635,'Cost model'!M635)</f>
        <v>30.5</v>
      </c>
      <c r="K3987" s="14" t="n">
        <f aca="false">J3987-H3987</f>
        <v>5.66</v>
      </c>
      <c r="L3987" s="14" t="n">
        <f aca="false">G3987-H3987</f>
        <v>-15.34</v>
      </c>
    </row>
    <row r="3988" customFormat="false" ht="15" hidden="false" customHeight="false" outlineLevel="0" collapsed="false">
      <c r="A3988" s="2" t="s">
        <v>174</v>
      </c>
      <c r="B3988" s="2" t="s">
        <v>174</v>
      </c>
      <c r="C3988" s="2" t="s">
        <v>49</v>
      </c>
      <c r="D3988" s="2" t="s">
        <v>10</v>
      </c>
      <c r="E3988" s="2" t="s">
        <v>74</v>
      </c>
      <c r="F3988" s="2" t="s">
        <v>977</v>
      </c>
      <c r="G3988" s="14" t="n">
        <v>17.5</v>
      </c>
      <c r="H3988" s="14" t="n">
        <v>18.54</v>
      </c>
      <c r="I3988" s="14" t="n">
        <v>17.5</v>
      </c>
      <c r="J3988" s="23" t="n">
        <f aca="false">IF(AND(E3988="Priority",ISNUMBER('Cost model'!N169)),'Cost model'!N169,'Cost model'!M169)</f>
        <v>18.5</v>
      </c>
      <c r="K3988" s="14" t="n">
        <f aca="false">J3988-H3988</f>
        <v>-0.0399999999999992</v>
      </c>
      <c r="L3988" s="14" t="n">
        <f aca="false">G3988-H3988</f>
        <v>-1.04</v>
      </c>
    </row>
    <row r="3989" customFormat="false" ht="15" hidden="false" customHeight="false" outlineLevel="0" collapsed="false">
      <c r="A3989" s="2" t="s">
        <v>142</v>
      </c>
      <c r="B3989" s="2" t="s">
        <v>142</v>
      </c>
      <c r="C3989" s="2" t="s">
        <v>47</v>
      </c>
      <c r="D3989" s="2" t="s">
        <v>14</v>
      </c>
      <c r="E3989" s="2" t="s">
        <v>74</v>
      </c>
      <c r="F3989" s="2" t="s">
        <v>977</v>
      </c>
      <c r="G3989" s="14" t="n">
        <v>25</v>
      </c>
      <c r="H3989" s="14" t="n">
        <v>72.19</v>
      </c>
      <c r="I3989" s="14" t="n">
        <v>25</v>
      </c>
      <c r="J3989" s="23" t="n">
        <f aca="false">IF(AND(E3989="Priority",ISNUMBER('Cost model'!N641)),'Cost model'!N641,'Cost model'!M641)</f>
        <v>75</v>
      </c>
      <c r="K3989" s="14" t="n">
        <f aca="false">J3989-H3989</f>
        <v>2.81</v>
      </c>
      <c r="L3989" s="14" t="n">
        <f aca="false">G3989-H3989</f>
        <v>-47.19</v>
      </c>
    </row>
    <row r="3990" customFormat="false" ht="15" hidden="false" customHeight="false" outlineLevel="0" collapsed="false">
      <c r="A3990" s="2" t="s">
        <v>142</v>
      </c>
      <c r="B3990" s="2" t="s">
        <v>174</v>
      </c>
      <c r="C3990" s="2" t="s">
        <v>48</v>
      </c>
      <c r="D3990" s="2" t="s">
        <v>14</v>
      </c>
      <c r="E3990" s="2" t="s">
        <v>74</v>
      </c>
      <c r="F3990" s="2" t="s">
        <v>976</v>
      </c>
      <c r="G3990" s="14" t="n">
        <v>24.5</v>
      </c>
      <c r="H3990" s="14" t="n">
        <v>170.98</v>
      </c>
      <c r="I3990" s="14" t="n">
        <v>125</v>
      </c>
      <c r="J3990" s="23" t="n">
        <f aca="false">IF(AND(E3990="Priority",ISNUMBER('Cost model'!N702)),'Cost model'!N702,'Cost model'!M702)</f>
        <v>130</v>
      </c>
      <c r="K3990" s="14" t="n">
        <f aca="false">J3990-H3990</f>
        <v>-40.98</v>
      </c>
      <c r="L3990" s="14" t="n">
        <f aca="false">G3990-H3990</f>
        <v>-146.48</v>
      </c>
    </row>
    <row r="3991" customFormat="false" ht="15" hidden="false" customHeight="false" outlineLevel="0" collapsed="false">
      <c r="A3991" s="2" t="s">
        <v>142</v>
      </c>
      <c r="B3991" s="2" t="s">
        <v>124</v>
      </c>
      <c r="C3991" s="2" t="s">
        <v>48</v>
      </c>
      <c r="D3991" s="2" t="s">
        <v>10</v>
      </c>
      <c r="E3991" s="2" t="s">
        <v>83</v>
      </c>
      <c r="F3991" s="2" t="s">
        <v>976</v>
      </c>
      <c r="G3991" s="14" t="n">
        <v>19.5</v>
      </c>
      <c r="H3991" s="14" t="n">
        <v>20.22</v>
      </c>
      <c r="I3991" s="14" t="n">
        <v>19.5</v>
      </c>
      <c r="J3991" s="23" t="n">
        <f aca="false">IF(AND(E3991="Priority",ISNUMBER('Cost model'!N663)),'Cost model'!N663,'Cost model'!M663)</f>
        <v>25.5</v>
      </c>
      <c r="K3991" s="14" t="n">
        <f aca="false">J3991-H3991</f>
        <v>5.28</v>
      </c>
      <c r="L3991" s="14" t="n">
        <f aca="false">G3991-H3991</f>
        <v>-0.719999999999999</v>
      </c>
    </row>
    <row r="3992" customFormat="false" ht="15" hidden="false" customHeight="false" outlineLevel="0" collapsed="false">
      <c r="A3992" s="2" t="s">
        <v>124</v>
      </c>
      <c r="B3992" s="2" t="s">
        <v>174</v>
      </c>
      <c r="C3992" s="2" t="s">
        <v>47</v>
      </c>
      <c r="D3992" s="2" t="s">
        <v>10</v>
      </c>
      <c r="E3992" s="2" t="s">
        <v>74</v>
      </c>
      <c r="F3992" s="2" t="s">
        <v>976</v>
      </c>
      <c r="G3992" s="14" t="n">
        <v>14.5</v>
      </c>
      <c r="H3992" s="14" t="n">
        <v>6.9</v>
      </c>
      <c r="I3992" s="14" t="n">
        <v>14.5</v>
      </c>
      <c r="J3992" s="23" t="n">
        <f aca="false">IF(AND(E3992="Priority",ISNUMBER('Cost model'!N362)),'Cost model'!N362,'Cost model'!M362)</f>
        <v>10.5</v>
      </c>
      <c r="K3992" s="14" t="n">
        <f aca="false">J3992-H3992</f>
        <v>3.6</v>
      </c>
      <c r="L3992" s="14" t="n">
        <f aca="false">G3992-H3992</f>
        <v>7.6</v>
      </c>
    </row>
    <row r="3993" customFormat="false" ht="15" hidden="false" customHeight="false" outlineLevel="0" collapsed="false">
      <c r="A3993" s="2" t="s">
        <v>142</v>
      </c>
      <c r="B3993" s="2" t="s">
        <v>142</v>
      </c>
      <c r="C3993" s="2" t="s">
        <v>47</v>
      </c>
      <c r="D3993" s="2" t="s">
        <v>14</v>
      </c>
      <c r="E3993" s="2" t="s">
        <v>74</v>
      </c>
      <c r="F3993" s="2" t="s">
        <v>977</v>
      </c>
      <c r="G3993" s="14" t="n">
        <v>25</v>
      </c>
      <c r="H3993" s="14" t="n">
        <v>158.96</v>
      </c>
      <c r="I3993" s="14" t="n">
        <v>25</v>
      </c>
      <c r="J3993" s="23" t="n">
        <f aca="false">IF(AND(E3993="Priority",ISNUMBER('Cost model'!N641)),'Cost model'!N641,'Cost model'!M641)</f>
        <v>75</v>
      </c>
      <c r="K3993" s="14" t="n">
        <f aca="false">J3993-H3993</f>
        <v>-83.96</v>
      </c>
      <c r="L3993" s="14" t="n">
        <f aca="false">G3993-H3993</f>
        <v>-133.96</v>
      </c>
    </row>
    <row r="3994" customFormat="false" ht="15" hidden="false" customHeight="false" outlineLevel="0" collapsed="false">
      <c r="A3994" s="2" t="s">
        <v>174</v>
      </c>
      <c r="B3994" s="2" t="s">
        <v>124</v>
      </c>
      <c r="C3994" s="2" t="s">
        <v>47</v>
      </c>
      <c r="D3994" s="2" t="s">
        <v>10</v>
      </c>
      <c r="E3994" s="2" t="s">
        <v>83</v>
      </c>
      <c r="F3994" s="2" t="s">
        <v>976</v>
      </c>
      <c r="G3994" s="14" t="n">
        <v>14.5</v>
      </c>
      <c r="H3994" s="14" t="n">
        <v>10.97</v>
      </c>
      <c r="I3994" s="14" t="n">
        <v>14.5</v>
      </c>
      <c r="J3994" s="23" t="n">
        <f aca="false">IF(AND(E3994="Priority",ISNUMBER('Cost model'!N107)),'Cost model'!N107,'Cost model'!M107)</f>
        <v>17.5</v>
      </c>
      <c r="K3994" s="14" t="n">
        <f aca="false">J3994-H3994</f>
        <v>6.53</v>
      </c>
      <c r="L3994" s="14" t="n">
        <f aca="false">G3994-H3994</f>
        <v>3.53</v>
      </c>
    </row>
    <row r="3995" customFormat="false" ht="15" hidden="false" customHeight="false" outlineLevel="0" collapsed="false">
      <c r="A3995" s="2" t="s">
        <v>174</v>
      </c>
      <c r="B3995" s="2" t="s">
        <v>174</v>
      </c>
      <c r="C3995" s="2" t="s">
        <v>49</v>
      </c>
      <c r="D3995" s="2" t="s">
        <v>10</v>
      </c>
      <c r="E3995" s="2" t="s">
        <v>74</v>
      </c>
      <c r="F3995" s="2" t="s">
        <v>977</v>
      </c>
      <c r="G3995" s="14" t="n">
        <v>14.5</v>
      </c>
      <c r="H3995" s="14" t="n">
        <v>10.67</v>
      </c>
      <c r="I3995" s="14" t="n">
        <v>17.5</v>
      </c>
      <c r="J3995" s="23" t="n">
        <f aca="false">IF(AND(E3995="Priority",ISNUMBER('Cost model'!N169)),'Cost model'!N169,'Cost model'!M169)</f>
        <v>18.5</v>
      </c>
      <c r="K3995" s="14" t="n">
        <f aca="false">J3995-H3995</f>
        <v>7.83</v>
      </c>
      <c r="L3995" s="14" t="n">
        <f aca="false">G3995-H3995</f>
        <v>3.83</v>
      </c>
    </row>
    <row r="3996" customFormat="false" ht="15" hidden="false" customHeight="false" outlineLevel="0" collapsed="false">
      <c r="A3996" s="2" t="s">
        <v>142</v>
      </c>
      <c r="B3996" s="2" t="s">
        <v>142</v>
      </c>
      <c r="C3996" s="2" t="s">
        <v>49</v>
      </c>
      <c r="D3996" s="2" t="s">
        <v>10</v>
      </c>
      <c r="E3996" s="2" t="s">
        <v>74</v>
      </c>
      <c r="F3996" s="2" t="s">
        <v>977</v>
      </c>
      <c r="G3996" s="14" t="n">
        <v>17.5</v>
      </c>
      <c r="H3996" s="14" t="n">
        <v>24.6</v>
      </c>
      <c r="I3996" s="14" t="n">
        <v>17.5</v>
      </c>
      <c r="J3996" s="23" t="n">
        <f aca="false">IF(AND(E3996="Priority",ISNUMBER('Cost model'!N634)),'Cost model'!N634,'Cost model'!M634)</f>
        <v>15.5</v>
      </c>
      <c r="K3996" s="14" t="n">
        <f aca="false">J3996-H3996</f>
        <v>-9.1</v>
      </c>
      <c r="L3996" s="14" t="n">
        <f aca="false">G3996-H3996</f>
        <v>-7.1</v>
      </c>
    </row>
    <row r="3997" customFormat="false" ht="15" hidden="false" customHeight="false" outlineLevel="0" collapsed="false">
      <c r="A3997" s="2" t="s">
        <v>174</v>
      </c>
      <c r="B3997" s="2" t="s">
        <v>124</v>
      </c>
      <c r="C3997" s="2" t="s">
        <v>47</v>
      </c>
      <c r="D3997" s="2" t="s">
        <v>12</v>
      </c>
      <c r="E3997" s="2" t="s">
        <v>83</v>
      </c>
      <c r="F3997" s="2" t="s">
        <v>976</v>
      </c>
      <c r="G3997" s="14" t="n">
        <v>19.5</v>
      </c>
      <c r="H3997" s="14" t="n">
        <v>41.1</v>
      </c>
      <c r="I3997" s="14" t="n">
        <v>19.5</v>
      </c>
      <c r="J3997" s="23" t="n">
        <f aca="false">IF(AND(E3997="Priority",ISNUMBER('Cost model'!N110)),'Cost model'!N110,'Cost model'!M110)</f>
        <v>55</v>
      </c>
      <c r="K3997" s="14" t="n">
        <f aca="false">J3997-H3997</f>
        <v>13.9</v>
      </c>
      <c r="L3997" s="14" t="n">
        <f aca="false">G3997-H3997</f>
        <v>-21.6</v>
      </c>
    </row>
    <row r="3998" customFormat="false" ht="15" hidden="false" customHeight="false" outlineLevel="0" collapsed="false">
      <c r="A3998" s="2" t="s">
        <v>124</v>
      </c>
      <c r="B3998" s="2" t="s">
        <v>124</v>
      </c>
      <c r="C3998" s="2" t="s">
        <v>49</v>
      </c>
      <c r="D3998" s="2" t="s">
        <v>13</v>
      </c>
      <c r="E3998" s="2" t="s">
        <v>74</v>
      </c>
      <c r="F3998" s="2" t="s">
        <v>977</v>
      </c>
      <c r="G3998" s="14" t="n">
        <v>50</v>
      </c>
      <c r="H3998" s="14" t="n">
        <v>59.7</v>
      </c>
      <c r="I3998" s="14" t="n">
        <v>50</v>
      </c>
      <c r="J3998" s="23" t="n">
        <f aca="false">IF(AND(E3998="Priority",ISNUMBER('Cost model'!N325)),'Cost model'!N325,'Cost model'!M325)</f>
        <v>110</v>
      </c>
      <c r="K3998" s="14" t="n">
        <f aca="false">J3998-H3998</f>
        <v>50.3</v>
      </c>
      <c r="L3998" s="14" t="n">
        <f aca="false">G3998-H3998</f>
        <v>-9.7</v>
      </c>
    </row>
    <row r="3999" customFormat="false" ht="15" hidden="false" customHeight="false" outlineLevel="0" collapsed="false">
      <c r="A3999" s="2" t="s">
        <v>174</v>
      </c>
      <c r="B3999" s="2" t="s">
        <v>174</v>
      </c>
      <c r="C3999" s="2" t="s">
        <v>47</v>
      </c>
      <c r="D3999" s="2" t="s">
        <v>10</v>
      </c>
      <c r="E3999" s="2" t="s">
        <v>74</v>
      </c>
      <c r="F3999" s="2" t="s">
        <v>977</v>
      </c>
      <c r="G3999" s="14" t="n">
        <v>9.5</v>
      </c>
      <c r="H3999" s="14" t="n">
        <v>7.24</v>
      </c>
      <c r="I3999" s="14" t="n">
        <v>9.5</v>
      </c>
      <c r="J3999" s="23" t="n">
        <f aca="false">IF(AND(E3999="Priority",ISNUMBER('Cost model'!N167)),'Cost model'!N167,'Cost model'!M167)</f>
        <v>8.5</v>
      </c>
      <c r="K3999" s="14" t="n">
        <f aca="false">J3999-H3999</f>
        <v>1.26</v>
      </c>
      <c r="L3999" s="14" t="n">
        <f aca="false">G3999-H3999</f>
        <v>2.26</v>
      </c>
    </row>
    <row r="4000" customFormat="false" ht="15" hidden="false" customHeight="false" outlineLevel="0" collapsed="false">
      <c r="A4000" s="2" t="s">
        <v>221</v>
      </c>
      <c r="B4000" s="2" t="s">
        <v>221</v>
      </c>
      <c r="C4000" s="2" t="s">
        <v>49</v>
      </c>
      <c r="D4000" s="2" t="s">
        <v>10</v>
      </c>
      <c r="E4000" s="2" t="s">
        <v>74</v>
      </c>
      <c r="F4000" s="2" t="s">
        <v>977</v>
      </c>
      <c r="G4000" s="14" t="n">
        <v>17.5</v>
      </c>
      <c r="H4000" s="14" t="n">
        <v>15.19</v>
      </c>
      <c r="I4000" s="14" t="n">
        <v>17.5</v>
      </c>
      <c r="J4000" s="23" t="n">
        <f aca="false">IF(AND(E4000="Priority",ISNUMBER('Cost model'!N739)),'Cost model'!N739,'Cost model'!M739)</f>
        <v>17.5</v>
      </c>
      <c r="K4000" s="14" t="n">
        <f aca="false">J4000-H4000</f>
        <v>2.31</v>
      </c>
      <c r="L4000" s="14" t="n">
        <f aca="false">G4000-H4000</f>
        <v>2.31</v>
      </c>
    </row>
    <row r="4001" customFormat="false" ht="15" hidden="false" customHeight="false" outlineLevel="0" collapsed="false">
      <c r="A4001" s="2" t="s">
        <v>124</v>
      </c>
      <c r="B4001" s="2" t="s">
        <v>124</v>
      </c>
      <c r="C4001" s="2" t="s">
        <v>48</v>
      </c>
      <c r="D4001" s="2" t="s">
        <v>12</v>
      </c>
      <c r="E4001" s="2" t="s">
        <v>83</v>
      </c>
      <c r="F4001" s="2" t="s">
        <v>977</v>
      </c>
      <c r="G4001" s="14" t="n">
        <v>19.5</v>
      </c>
      <c r="H4001" s="14" t="n">
        <v>73.67</v>
      </c>
      <c r="I4001" s="14" t="n">
        <v>19.5</v>
      </c>
      <c r="J4001" s="23" t="n">
        <f aca="false">IF(AND(E4001="Priority",ISNUMBER('Cost model'!N321)),'Cost model'!N321,'Cost model'!M321)</f>
        <v>55</v>
      </c>
      <c r="K4001" s="14" t="n">
        <f aca="false">J4001-H4001</f>
        <v>-18.67</v>
      </c>
      <c r="L4001" s="14" t="n">
        <f aca="false">G4001-H4001</f>
        <v>-54.17</v>
      </c>
    </row>
    <row r="4002" customFormat="false" ht="15" hidden="false" customHeight="false" outlineLevel="0" collapsed="false">
      <c r="A4002" s="2" t="s">
        <v>124</v>
      </c>
      <c r="B4002" s="2" t="s">
        <v>124</v>
      </c>
      <c r="C4002" s="2" t="s">
        <v>47</v>
      </c>
      <c r="D4002" s="2" t="s">
        <v>10</v>
      </c>
      <c r="E4002" s="2" t="s">
        <v>83</v>
      </c>
      <c r="F4002" s="2" t="s">
        <v>977</v>
      </c>
      <c r="G4002" s="14" t="n">
        <v>14.5</v>
      </c>
      <c r="H4002" s="14" t="n">
        <v>7.58</v>
      </c>
      <c r="I4002" s="14" t="n">
        <v>14.5</v>
      </c>
      <c r="J4002" s="23" t="n">
        <f aca="false">IF(AND(E4002="Priority",ISNUMBER('Cost model'!N317)),'Cost model'!N317,'Cost model'!M317)</f>
        <v>15.5</v>
      </c>
      <c r="K4002" s="14" t="n">
        <f aca="false">J4002-H4002</f>
        <v>7.92</v>
      </c>
      <c r="L4002" s="14" t="n">
        <f aca="false">G4002-H4002</f>
        <v>6.92</v>
      </c>
    </row>
    <row r="4003" customFormat="false" ht="15" hidden="false" customHeight="false" outlineLevel="0" collapsed="false">
      <c r="A4003" s="2" t="s">
        <v>142</v>
      </c>
      <c r="B4003" s="2" t="s">
        <v>142</v>
      </c>
      <c r="C4003" s="2" t="s">
        <v>47</v>
      </c>
      <c r="D4003" s="2" t="s">
        <v>10</v>
      </c>
      <c r="E4003" s="2" t="s">
        <v>83</v>
      </c>
      <c r="F4003" s="2" t="s">
        <v>977</v>
      </c>
      <c r="G4003" s="14" t="n">
        <v>14.5</v>
      </c>
      <c r="H4003" s="14" t="n">
        <v>15.35</v>
      </c>
      <c r="I4003" s="14" t="n">
        <v>14.5</v>
      </c>
      <c r="J4003" s="23" t="n">
        <f aca="false">IF(AND(E4003="Priority",ISNUMBER('Cost model'!N632)),'Cost model'!N632,'Cost model'!M632)</f>
        <v>14.5</v>
      </c>
      <c r="K4003" s="14" t="n">
        <f aca="false">J4003-H4003</f>
        <v>-0.85</v>
      </c>
      <c r="L4003" s="14" t="n">
        <f aca="false">G4003-H4003</f>
        <v>-0.85</v>
      </c>
    </row>
    <row r="4004" customFormat="false" ht="15" hidden="false" customHeight="false" outlineLevel="0" collapsed="false">
      <c r="A4004" s="2" t="s">
        <v>124</v>
      </c>
      <c r="B4004" s="2" t="s">
        <v>124</v>
      </c>
      <c r="C4004" s="2" t="s">
        <v>47</v>
      </c>
      <c r="D4004" s="2" t="s">
        <v>10</v>
      </c>
      <c r="E4004" s="2" t="s">
        <v>83</v>
      </c>
      <c r="F4004" s="2" t="s">
        <v>977</v>
      </c>
      <c r="G4004" s="14" t="n">
        <v>14.5</v>
      </c>
      <c r="H4004" s="14" t="n">
        <v>7.58</v>
      </c>
      <c r="I4004" s="14" t="n">
        <v>14.5</v>
      </c>
      <c r="J4004" s="23" t="n">
        <f aca="false">IF(AND(E4004="Priority",ISNUMBER('Cost model'!N317)),'Cost model'!N317,'Cost model'!M317)</f>
        <v>15.5</v>
      </c>
      <c r="K4004" s="14" t="n">
        <f aca="false">J4004-H4004</f>
        <v>7.92</v>
      </c>
      <c r="L4004" s="14" t="n">
        <f aca="false">G4004-H4004</f>
        <v>6.92</v>
      </c>
    </row>
    <row r="4005" customFormat="false" ht="15" hidden="false" customHeight="false" outlineLevel="0" collapsed="false">
      <c r="A4005" s="2" t="s">
        <v>174</v>
      </c>
      <c r="B4005" s="2" t="s">
        <v>174</v>
      </c>
      <c r="C4005" s="2" t="s">
        <v>48</v>
      </c>
      <c r="D4005" s="2" t="s">
        <v>10</v>
      </c>
      <c r="E4005" s="2" t="s">
        <v>83</v>
      </c>
      <c r="F4005" s="2" t="s">
        <v>977</v>
      </c>
      <c r="G4005" s="14" t="n">
        <v>17.5</v>
      </c>
      <c r="H4005" s="14" t="n">
        <v>27.26</v>
      </c>
      <c r="I4005" s="14" t="n">
        <v>17.5</v>
      </c>
      <c r="J4005" s="23" t="n">
        <f aca="false">IF(AND(E4005="Priority",ISNUMBER('Cost model'!N168)),'Cost model'!N168,'Cost model'!M168)</f>
        <v>18.5</v>
      </c>
      <c r="K4005" s="14" t="n">
        <f aca="false">J4005-H4005</f>
        <v>-8.76</v>
      </c>
      <c r="L4005" s="14" t="n">
        <f aca="false">G4005-H4005</f>
        <v>-9.76</v>
      </c>
    </row>
    <row r="4006" customFormat="false" ht="15" hidden="false" customHeight="false" outlineLevel="0" collapsed="false">
      <c r="A4006" s="2" t="s">
        <v>174</v>
      </c>
      <c r="B4006" s="2" t="s">
        <v>174</v>
      </c>
      <c r="C4006" s="2" t="s">
        <v>48</v>
      </c>
      <c r="D4006" s="2" t="s">
        <v>10</v>
      </c>
      <c r="E4006" s="2" t="s">
        <v>83</v>
      </c>
      <c r="F4006" s="2" t="s">
        <v>977</v>
      </c>
      <c r="G4006" s="14" t="n">
        <v>17.5</v>
      </c>
      <c r="H4006" s="14" t="n">
        <v>22.94</v>
      </c>
      <c r="I4006" s="14" t="n">
        <v>17.5</v>
      </c>
      <c r="J4006" s="23" t="n">
        <f aca="false">IF(AND(E4006="Priority",ISNUMBER('Cost model'!N168)),'Cost model'!N168,'Cost model'!M168)</f>
        <v>18.5</v>
      </c>
      <c r="K4006" s="14" t="n">
        <f aca="false">J4006-H4006</f>
        <v>-4.44</v>
      </c>
      <c r="L4006" s="14" t="n">
        <f aca="false">G4006-H4006</f>
        <v>-5.44</v>
      </c>
    </row>
    <row r="4007" customFormat="false" ht="15" hidden="false" customHeight="false" outlineLevel="0" collapsed="false">
      <c r="A4007" s="2" t="s">
        <v>174</v>
      </c>
      <c r="B4007" s="2" t="s">
        <v>124</v>
      </c>
      <c r="C4007" s="2" t="s">
        <v>48</v>
      </c>
      <c r="D4007" s="2" t="s">
        <v>10</v>
      </c>
      <c r="E4007" s="2" t="s">
        <v>74</v>
      </c>
      <c r="F4007" s="2" t="s">
        <v>976</v>
      </c>
      <c r="G4007" s="14" t="n">
        <v>12.5</v>
      </c>
      <c r="H4007" s="14" t="n">
        <v>11.97</v>
      </c>
      <c r="I4007" s="14" t="n">
        <v>12.5</v>
      </c>
      <c r="J4007" s="23" t="n">
        <f aca="false">IF(AND(E4007="Priority",ISNUMBER('Cost model'!N108)),'Cost model'!N108,'Cost model'!M108)</f>
        <v>15.5</v>
      </c>
      <c r="K4007" s="14" t="n">
        <f aca="false">J4007-H4007</f>
        <v>3.53</v>
      </c>
      <c r="L4007" s="14" t="n">
        <f aca="false">G4007-H4007</f>
        <v>0.529999999999999</v>
      </c>
    </row>
    <row r="4008" customFormat="false" ht="15" hidden="false" customHeight="false" outlineLevel="0" collapsed="false">
      <c r="A4008" s="2" t="s">
        <v>174</v>
      </c>
      <c r="B4008" s="2" t="s">
        <v>174</v>
      </c>
      <c r="C4008" s="2" t="s">
        <v>47</v>
      </c>
      <c r="D4008" s="2" t="s">
        <v>15</v>
      </c>
      <c r="E4008" s="2" t="s">
        <v>74</v>
      </c>
      <c r="F4008" s="2" t="s">
        <v>977</v>
      </c>
      <c r="G4008" s="14" t="n">
        <v>45</v>
      </c>
      <c r="H4008" s="14" t="n">
        <v>151.27</v>
      </c>
      <c r="I4008" s="14" t="n">
        <v>45</v>
      </c>
      <c r="J4008" s="23" t="n">
        <f aca="false">IF(AND(E4008="Priority",ISNUMBER('Cost model'!N179)),'Cost model'!N179,'Cost model'!M179)</f>
        <v>135</v>
      </c>
      <c r="K4008" s="14" t="n">
        <f aca="false">J4008-H4008</f>
        <v>-16.27</v>
      </c>
      <c r="L4008" s="14" t="n">
        <f aca="false">G4008-H4008</f>
        <v>-106.27</v>
      </c>
    </row>
    <row r="4009" customFormat="false" ht="15" hidden="false" customHeight="false" outlineLevel="0" collapsed="false">
      <c r="A4009" s="2" t="s">
        <v>123</v>
      </c>
      <c r="B4009" s="2" t="s">
        <v>174</v>
      </c>
      <c r="C4009" s="2" t="s">
        <v>47</v>
      </c>
      <c r="D4009" s="2" t="s">
        <v>12</v>
      </c>
      <c r="E4009" s="2" t="s">
        <v>74</v>
      </c>
      <c r="F4009" s="2" t="s">
        <v>976</v>
      </c>
      <c r="G4009" s="14" t="n">
        <v>19</v>
      </c>
      <c r="H4009" s="14" t="n">
        <v>41.1</v>
      </c>
      <c r="I4009" s="14" t="n">
        <v>19.5</v>
      </c>
      <c r="J4009" s="23" t="n">
        <f aca="false">IF(AND(E4009="Priority",ISNUMBER('Cost model'!N50)),'Cost model'!N50,'Cost model'!M50)</f>
        <v>40</v>
      </c>
      <c r="K4009" s="14" t="n">
        <f aca="false">J4009-H4009</f>
        <v>-1.1</v>
      </c>
      <c r="L4009" s="14" t="n">
        <f aca="false">G4009-H4009</f>
        <v>-22.1</v>
      </c>
    </row>
    <row r="4010" customFormat="false" ht="15" hidden="false" customHeight="false" outlineLevel="0" collapsed="false">
      <c r="A4010" s="2" t="s">
        <v>158</v>
      </c>
      <c r="B4010" s="2" t="s">
        <v>158</v>
      </c>
      <c r="C4010" s="2" t="s">
        <v>49</v>
      </c>
      <c r="D4010" s="2" t="s">
        <v>10</v>
      </c>
      <c r="E4010" s="2" t="s">
        <v>74</v>
      </c>
      <c r="F4010" s="2" t="s">
        <v>977</v>
      </c>
      <c r="G4010" s="14" t="n">
        <v>14.5</v>
      </c>
      <c r="H4010" s="14" t="n">
        <v>20.93</v>
      </c>
      <c r="I4010" s="14" t="n">
        <v>17.5</v>
      </c>
      <c r="J4010" s="23" t="n">
        <f aca="false">IF(AND(E4010="Priority",ISNUMBER('Cost model'!N424)),'Cost model'!N424,'Cost model'!M424)</f>
        <v>16.5</v>
      </c>
      <c r="K4010" s="14" t="n">
        <f aca="false">J4010-H4010</f>
        <v>-4.43</v>
      </c>
      <c r="L4010" s="14" t="n">
        <f aca="false">G4010-H4010</f>
        <v>-6.43</v>
      </c>
    </row>
    <row r="4011" customFormat="false" ht="15" hidden="false" customHeight="false" outlineLevel="0" collapsed="false">
      <c r="A4011" s="2" t="s">
        <v>142</v>
      </c>
      <c r="B4011" s="2" t="s">
        <v>174</v>
      </c>
      <c r="C4011" s="2" t="s">
        <v>47</v>
      </c>
      <c r="D4011" s="2" t="s">
        <v>12</v>
      </c>
      <c r="E4011" s="2" t="s">
        <v>74</v>
      </c>
      <c r="F4011" s="2" t="s">
        <v>976</v>
      </c>
      <c r="G4011" s="14" t="n">
        <v>14.5</v>
      </c>
      <c r="H4011" s="14" t="n">
        <v>7.12</v>
      </c>
      <c r="I4011" s="14" t="n">
        <v>19.5</v>
      </c>
      <c r="J4011" s="23" t="n">
        <f aca="false">IF(AND(E4011="Priority",ISNUMBER('Cost model'!N695)),'Cost model'!N695,'Cost model'!M695)</f>
        <v>40</v>
      </c>
      <c r="K4011" s="14" t="n">
        <f aca="false">J4011-H4011</f>
        <v>32.88</v>
      </c>
      <c r="L4011" s="14" t="n">
        <f aca="false">G4011-H4011</f>
        <v>7.38</v>
      </c>
    </row>
    <row r="4012" customFormat="false" ht="15" hidden="false" customHeight="false" outlineLevel="0" collapsed="false">
      <c r="A4012" s="2" t="s">
        <v>174</v>
      </c>
      <c r="B4012" s="2" t="s">
        <v>124</v>
      </c>
      <c r="C4012" s="2" t="s">
        <v>47</v>
      </c>
      <c r="D4012" s="2" t="s">
        <v>12</v>
      </c>
      <c r="E4012" s="2" t="s">
        <v>74</v>
      </c>
      <c r="F4012" s="2" t="s">
        <v>976</v>
      </c>
      <c r="G4012" s="14" t="n">
        <v>9.5</v>
      </c>
      <c r="H4012" s="14" t="n">
        <v>41.1</v>
      </c>
      <c r="I4012" s="14" t="n">
        <v>9.5</v>
      </c>
      <c r="J4012" s="23" t="n">
        <f aca="false">IF(AND(E4012="Priority",ISNUMBER('Cost model'!N110)),'Cost model'!N110,'Cost model'!M110)</f>
        <v>40</v>
      </c>
      <c r="K4012" s="14" t="n">
        <f aca="false">J4012-H4012</f>
        <v>-1.1</v>
      </c>
      <c r="L4012" s="14" t="n">
        <f aca="false">G4012-H4012</f>
        <v>-31.6</v>
      </c>
    </row>
    <row r="4013" customFormat="false" ht="15" hidden="false" customHeight="false" outlineLevel="0" collapsed="false">
      <c r="A4013" s="2" t="s">
        <v>124</v>
      </c>
      <c r="B4013" s="2" t="s">
        <v>124</v>
      </c>
      <c r="C4013" s="2" t="s">
        <v>47</v>
      </c>
      <c r="D4013" s="2" t="s">
        <v>12</v>
      </c>
      <c r="E4013" s="2" t="s">
        <v>74</v>
      </c>
      <c r="F4013" s="2" t="s">
        <v>977</v>
      </c>
      <c r="G4013" s="14" t="n">
        <v>14.5</v>
      </c>
      <c r="H4013" s="14" t="n">
        <v>12.3</v>
      </c>
      <c r="I4013" s="14" t="n">
        <v>9.5</v>
      </c>
      <c r="J4013" s="23" t="n">
        <f aca="false">IF(AND(E4013="Priority",ISNUMBER('Cost model'!N320)),'Cost model'!N320,'Cost model'!M320)</f>
        <v>24.5</v>
      </c>
      <c r="K4013" s="14" t="n">
        <f aca="false">J4013-H4013</f>
        <v>12.2</v>
      </c>
      <c r="L4013" s="14" t="n">
        <f aca="false">G4013-H4013</f>
        <v>2.2</v>
      </c>
    </row>
    <row r="4014" customFormat="false" ht="15" hidden="false" customHeight="false" outlineLevel="0" collapsed="false">
      <c r="A4014" s="2" t="s">
        <v>221</v>
      </c>
      <c r="B4014" s="2" t="s">
        <v>158</v>
      </c>
      <c r="C4014" s="2" t="s">
        <v>47</v>
      </c>
      <c r="D4014" s="2" t="s">
        <v>10</v>
      </c>
      <c r="E4014" s="2" t="s">
        <v>74</v>
      </c>
      <c r="F4014" s="2" t="s">
        <v>976</v>
      </c>
      <c r="G4014" s="14" t="n">
        <v>14.5</v>
      </c>
      <c r="H4014" s="14" t="n">
        <v>10.64</v>
      </c>
      <c r="I4014" s="14" t="n">
        <v>14.5</v>
      </c>
      <c r="J4014" s="23" t="n">
        <f aca="false">IF(AND(E4014="Priority",ISNUMBER('Cost model'!N752)),'Cost model'!N752,'Cost model'!M752)</f>
        <v>12.5</v>
      </c>
      <c r="K4014" s="14" t="n">
        <f aca="false">J4014-H4014</f>
        <v>1.86</v>
      </c>
      <c r="L4014" s="14" t="n">
        <f aca="false">G4014-H4014</f>
        <v>3.86</v>
      </c>
    </row>
    <row r="4015" customFormat="false" ht="15" hidden="false" customHeight="false" outlineLevel="0" collapsed="false">
      <c r="A4015" s="2" t="s">
        <v>124</v>
      </c>
      <c r="B4015" s="2" t="s">
        <v>158</v>
      </c>
      <c r="C4015" s="2" t="s">
        <v>48</v>
      </c>
      <c r="D4015" s="2" t="s">
        <v>12</v>
      </c>
      <c r="E4015" s="2" t="s">
        <v>83</v>
      </c>
      <c r="F4015" s="2" t="s">
        <v>976</v>
      </c>
      <c r="G4015" s="14" t="n">
        <v>24.5</v>
      </c>
      <c r="H4015" s="14" t="n">
        <v>55.53</v>
      </c>
      <c r="I4015" s="14" t="n">
        <v>24.5</v>
      </c>
      <c r="J4015" s="23" t="n">
        <f aca="false">IF(AND(E4015="Priority",ISNUMBER('Cost model'!N351)),'Cost model'!N351,'Cost model'!M351)</f>
        <v>70</v>
      </c>
      <c r="K4015" s="14" t="n">
        <f aca="false">J4015-H4015</f>
        <v>14.47</v>
      </c>
      <c r="L4015" s="14" t="n">
        <f aca="false">G4015-H4015</f>
        <v>-31.03</v>
      </c>
    </row>
    <row r="4016" customFormat="false" ht="15" hidden="false" customHeight="false" outlineLevel="0" collapsed="false">
      <c r="A4016" s="2" t="s">
        <v>174</v>
      </c>
      <c r="B4016" s="2" t="s">
        <v>174</v>
      </c>
      <c r="C4016" s="2" t="s">
        <v>48</v>
      </c>
      <c r="D4016" s="2" t="s">
        <v>10</v>
      </c>
      <c r="E4016" s="2" t="s">
        <v>74</v>
      </c>
      <c r="F4016" s="2" t="s">
        <v>977</v>
      </c>
      <c r="G4016" s="14" t="n">
        <v>12.5</v>
      </c>
      <c r="H4016" s="14" t="n">
        <v>31.16</v>
      </c>
      <c r="I4016" s="14" t="n">
        <v>12.5</v>
      </c>
      <c r="J4016" s="23" t="n">
        <f aca="false">IF(AND(E4016="Priority",ISNUMBER('Cost model'!N168)),'Cost model'!N168,'Cost model'!M168)</f>
        <v>13.5</v>
      </c>
      <c r="K4016" s="14" t="n">
        <f aca="false">J4016-H4016</f>
        <v>-17.66</v>
      </c>
      <c r="L4016" s="14" t="n">
        <f aca="false">G4016-H4016</f>
        <v>-18.66</v>
      </c>
    </row>
    <row r="4017" customFormat="false" ht="15" hidden="false" customHeight="false" outlineLevel="0" collapsed="false">
      <c r="A4017" s="2" t="s">
        <v>174</v>
      </c>
      <c r="B4017" s="2" t="s">
        <v>174</v>
      </c>
      <c r="C4017" s="2" t="s">
        <v>48</v>
      </c>
      <c r="D4017" s="2" t="s">
        <v>10</v>
      </c>
      <c r="E4017" s="2" t="s">
        <v>74</v>
      </c>
      <c r="F4017" s="2" t="s">
        <v>977</v>
      </c>
      <c r="G4017" s="14" t="n">
        <v>19.5</v>
      </c>
      <c r="H4017" s="14" t="n">
        <v>42.75</v>
      </c>
      <c r="I4017" s="14" t="n">
        <v>12.5</v>
      </c>
      <c r="J4017" s="23" t="n">
        <f aca="false">IF(AND(E4017="Priority",ISNUMBER('Cost model'!N168)),'Cost model'!N168,'Cost model'!M168)</f>
        <v>13.5</v>
      </c>
      <c r="K4017" s="14" t="n">
        <f aca="false">J4017-H4017</f>
        <v>-29.25</v>
      </c>
      <c r="L4017" s="14" t="n">
        <f aca="false">G4017-H4017</f>
        <v>-23.25</v>
      </c>
    </row>
    <row r="4018" customFormat="false" ht="15" hidden="false" customHeight="false" outlineLevel="0" collapsed="false">
      <c r="A4018" s="2" t="s">
        <v>174</v>
      </c>
      <c r="B4018" s="2" t="s">
        <v>174</v>
      </c>
      <c r="C4018" s="2" t="s">
        <v>48</v>
      </c>
      <c r="D4018" s="2" t="s">
        <v>10</v>
      </c>
      <c r="E4018" s="2" t="s">
        <v>74</v>
      </c>
      <c r="F4018" s="2" t="s">
        <v>977</v>
      </c>
      <c r="G4018" s="14" t="n">
        <v>12.5</v>
      </c>
      <c r="H4018" s="14" t="n">
        <v>10.89</v>
      </c>
      <c r="I4018" s="14" t="n">
        <v>12.5</v>
      </c>
      <c r="J4018" s="23" t="n">
        <f aca="false">IF(AND(E4018="Priority",ISNUMBER('Cost model'!N168)),'Cost model'!N168,'Cost model'!M168)</f>
        <v>13.5</v>
      </c>
      <c r="K4018" s="14" t="n">
        <f aca="false">J4018-H4018</f>
        <v>2.61</v>
      </c>
      <c r="L4018" s="14" t="n">
        <f aca="false">G4018-H4018</f>
        <v>1.61</v>
      </c>
    </row>
    <row r="4019" customFormat="false" ht="15" hidden="false" customHeight="false" outlineLevel="0" collapsed="false">
      <c r="A4019" s="2" t="s">
        <v>142</v>
      </c>
      <c r="B4019" s="2" t="s">
        <v>142</v>
      </c>
      <c r="C4019" s="2" t="s">
        <v>47</v>
      </c>
      <c r="D4019" s="2" t="s">
        <v>10</v>
      </c>
      <c r="E4019" s="2" t="s">
        <v>74</v>
      </c>
      <c r="F4019" s="2" t="s">
        <v>977</v>
      </c>
      <c r="G4019" s="14" t="n">
        <v>9.5</v>
      </c>
      <c r="H4019" s="14" t="n">
        <v>7.12</v>
      </c>
      <c r="I4019" s="14" t="n">
        <v>9.5</v>
      </c>
      <c r="J4019" s="23" t="n">
        <f aca="false">IF(AND(E4019="Priority",ISNUMBER('Cost model'!N632)),'Cost model'!N632,'Cost model'!M632)</f>
        <v>9.5</v>
      </c>
      <c r="K4019" s="14" t="n">
        <f aca="false">J4019-H4019</f>
        <v>2.38</v>
      </c>
      <c r="L4019" s="14" t="n">
        <f aca="false">G4019-H4019</f>
        <v>2.38</v>
      </c>
    </row>
    <row r="4020" customFormat="false" ht="15" hidden="false" customHeight="false" outlineLevel="0" collapsed="false">
      <c r="A4020" s="2" t="s">
        <v>142</v>
      </c>
      <c r="B4020" s="2" t="s">
        <v>142</v>
      </c>
      <c r="C4020" s="2" t="s">
        <v>49</v>
      </c>
      <c r="D4020" s="2" t="s">
        <v>10</v>
      </c>
      <c r="E4020" s="2" t="s">
        <v>74</v>
      </c>
      <c r="F4020" s="2" t="s">
        <v>977</v>
      </c>
      <c r="G4020" s="14" t="n">
        <v>17.5</v>
      </c>
      <c r="H4020" s="14" t="n">
        <v>15.19</v>
      </c>
      <c r="I4020" s="14" t="n">
        <v>17.5</v>
      </c>
      <c r="J4020" s="23" t="n">
        <f aca="false">IF(AND(E4020="Priority",ISNUMBER('Cost model'!N634)),'Cost model'!N634,'Cost model'!M634)</f>
        <v>15.5</v>
      </c>
      <c r="K4020" s="14" t="n">
        <f aca="false">J4020-H4020</f>
        <v>0.310000000000001</v>
      </c>
      <c r="L4020" s="14" t="n">
        <f aca="false">G4020-H4020</f>
        <v>2.31</v>
      </c>
    </row>
    <row r="4021" customFormat="false" ht="15" hidden="false" customHeight="false" outlineLevel="0" collapsed="false">
      <c r="A4021" s="2" t="s">
        <v>124</v>
      </c>
      <c r="B4021" s="2" t="s">
        <v>124</v>
      </c>
      <c r="C4021" s="2" t="s">
        <v>48</v>
      </c>
      <c r="D4021" s="2" t="s">
        <v>12</v>
      </c>
      <c r="E4021" s="2" t="s">
        <v>74</v>
      </c>
      <c r="F4021" s="2" t="s">
        <v>977</v>
      </c>
      <c r="G4021" s="14" t="n">
        <v>12.5</v>
      </c>
      <c r="H4021" s="14" t="n">
        <v>27.05</v>
      </c>
      <c r="I4021" s="14" t="n">
        <v>12.5</v>
      </c>
      <c r="J4021" s="23" t="n">
        <f aca="false">IF(AND(E4021="Priority",ISNUMBER('Cost model'!N321)),'Cost model'!N321,'Cost model'!M321)</f>
        <v>40</v>
      </c>
      <c r="K4021" s="14" t="n">
        <f aca="false">J4021-H4021</f>
        <v>12.95</v>
      </c>
      <c r="L4021" s="14" t="n">
        <f aca="false">G4021-H4021</f>
        <v>-14.55</v>
      </c>
    </row>
    <row r="4022" customFormat="false" ht="15" hidden="false" customHeight="false" outlineLevel="0" collapsed="false">
      <c r="A4022" s="2" t="s">
        <v>142</v>
      </c>
      <c r="B4022" s="2" t="s">
        <v>142</v>
      </c>
      <c r="C4022" s="2" t="s">
        <v>49</v>
      </c>
      <c r="D4022" s="2" t="s">
        <v>13</v>
      </c>
      <c r="E4022" s="2" t="s">
        <v>74</v>
      </c>
      <c r="F4022" s="2" t="s">
        <v>977</v>
      </c>
      <c r="G4022" s="14" t="n">
        <v>85</v>
      </c>
      <c r="H4022" s="14" t="n">
        <v>70.96</v>
      </c>
      <c r="I4022" s="14" t="n">
        <v>50</v>
      </c>
      <c r="J4022" s="23" t="n">
        <f aca="false">IF(AND(E4022="Priority",ISNUMBER('Cost model'!N640)),'Cost model'!N640,'Cost model'!M640)</f>
        <v>65</v>
      </c>
      <c r="K4022" s="14" t="n">
        <f aca="false">J4022-H4022</f>
        <v>-5.95999999999999</v>
      </c>
      <c r="L4022" s="14" t="n">
        <f aca="false">G4022-H4022</f>
        <v>14.04</v>
      </c>
    </row>
    <row r="4023" customFormat="false" ht="15" hidden="false" customHeight="false" outlineLevel="0" collapsed="false">
      <c r="A4023" s="2" t="s">
        <v>174</v>
      </c>
      <c r="B4023" s="2" t="s">
        <v>142</v>
      </c>
      <c r="C4023" s="2" t="s">
        <v>48</v>
      </c>
      <c r="D4023" s="2" t="s">
        <v>12</v>
      </c>
      <c r="E4023" s="2" t="s">
        <v>74</v>
      </c>
      <c r="F4023" s="2" t="s">
        <v>976</v>
      </c>
      <c r="G4023" s="14" t="n">
        <v>24.5</v>
      </c>
      <c r="H4023" s="14" t="n">
        <v>26.03</v>
      </c>
      <c r="I4023" s="14" t="n">
        <v>12.5</v>
      </c>
      <c r="J4023" s="23" t="n">
        <f aca="false">IF(AND(E4023="Priority",ISNUMBER('Cost model'!N126)),'Cost model'!N126,'Cost model'!M126)</f>
        <v>45</v>
      </c>
      <c r="K4023" s="14" t="n">
        <f aca="false">J4023-H4023</f>
        <v>18.97</v>
      </c>
      <c r="L4023" s="14" t="n">
        <f aca="false">G4023-H4023</f>
        <v>-1.53</v>
      </c>
    </row>
    <row r="4024" customFormat="false" ht="15" hidden="false" customHeight="false" outlineLevel="0" collapsed="false">
      <c r="A4024" s="2" t="s">
        <v>124</v>
      </c>
      <c r="B4024" s="2" t="s">
        <v>174</v>
      </c>
      <c r="C4024" s="2" t="s">
        <v>48</v>
      </c>
      <c r="D4024" s="2" t="s">
        <v>12</v>
      </c>
      <c r="E4024" s="2" t="s">
        <v>74</v>
      </c>
      <c r="F4024" s="2" t="s">
        <v>976</v>
      </c>
      <c r="G4024" s="14" t="n">
        <v>12.5</v>
      </c>
      <c r="H4024" s="14" t="n">
        <v>45.72</v>
      </c>
      <c r="I4024" s="14" t="n">
        <v>19.5</v>
      </c>
      <c r="J4024" s="23" t="n">
        <f aca="false">IF(AND(E4024="Priority",ISNUMBER('Cost model'!N366)),'Cost model'!N366,'Cost model'!M366)</f>
        <v>55</v>
      </c>
      <c r="K4024" s="14" t="n">
        <f aca="false">J4024-H4024</f>
        <v>9.28</v>
      </c>
      <c r="L4024" s="14" t="n">
        <f aca="false">G4024-H4024</f>
        <v>-33.22</v>
      </c>
    </row>
    <row r="4025" customFormat="false" ht="15" hidden="false" customHeight="false" outlineLevel="0" collapsed="false">
      <c r="A4025" s="2" t="s">
        <v>123</v>
      </c>
      <c r="B4025" s="2" t="s">
        <v>174</v>
      </c>
      <c r="C4025" s="2" t="s">
        <v>47</v>
      </c>
      <c r="D4025" s="2" t="s">
        <v>12</v>
      </c>
      <c r="E4025" s="2" t="s">
        <v>83</v>
      </c>
      <c r="F4025" s="2" t="s">
        <v>976</v>
      </c>
      <c r="G4025" s="14" t="n">
        <v>24.5</v>
      </c>
      <c r="H4025" s="14" t="n">
        <v>24.6</v>
      </c>
      <c r="I4025" s="14" t="n">
        <v>24.5</v>
      </c>
      <c r="J4025" s="23" t="n">
        <f aca="false">IF(AND(E4025="Priority",ISNUMBER('Cost model'!N50)),'Cost model'!N50,'Cost model'!M50)</f>
        <v>55</v>
      </c>
      <c r="K4025" s="14" t="n">
        <f aca="false">J4025-H4025</f>
        <v>30.4</v>
      </c>
      <c r="L4025" s="14" t="n">
        <f aca="false">G4025-H4025</f>
        <v>-0.100000000000001</v>
      </c>
    </row>
    <row r="4026" customFormat="false" ht="15" hidden="false" customHeight="false" outlineLevel="0" collapsed="false">
      <c r="A4026" s="2" t="s">
        <v>174</v>
      </c>
      <c r="B4026" s="2" t="s">
        <v>174</v>
      </c>
      <c r="C4026" s="2" t="s">
        <v>47</v>
      </c>
      <c r="D4026" s="2" t="s">
        <v>10</v>
      </c>
      <c r="E4026" s="2" t="s">
        <v>74</v>
      </c>
      <c r="F4026" s="2" t="s">
        <v>977</v>
      </c>
      <c r="G4026" s="14" t="n">
        <v>9.5</v>
      </c>
      <c r="H4026" s="14" t="n">
        <v>7.24</v>
      </c>
      <c r="I4026" s="14" t="n">
        <v>9.5</v>
      </c>
      <c r="J4026" s="23" t="n">
        <f aca="false">IF(AND(E4026="Priority",ISNUMBER('Cost model'!N167)),'Cost model'!N167,'Cost model'!M167)</f>
        <v>8.5</v>
      </c>
      <c r="K4026" s="14" t="n">
        <f aca="false">J4026-H4026</f>
        <v>1.26</v>
      </c>
      <c r="L4026" s="14" t="n">
        <f aca="false">G4026-H4026</f>
        <v>2.26</v>
      </c>
    </row>
    <row r="4027" customFormat="false" ht="15" hidden="false" customHeight="false" outlineLevel="0" collapsed="false">
      <c r="A4027" s="2" t="s">
        <v>174</v>
      </c>
      <c r="B4027" s="2" t="s">
        <v>174</v>
      </c>
      <c r="C4027" s="2" t="s">
        <v>48</v>
      </c>
      <c r="D4027" s="2" t="s">
        <v>12</v>
      </c>
      <c r="E4027" s="2" t="s">
        <v>83</v>
      </c>
      <c r="F4027" s="2" t="s">
        <v>977</v>
      </c>
      <c r="G4027" s="14" t="n">
        <v>19.5</v>
      </c>
      <c r="H4027" s="14" t="n">
        <v>75.79</v>
      </c>
      <c r="I4027" s="14" t="n">
        <v>19.5</v>
      </c>
      <c r="J4027" s="23" t="n">
        <f aca="false">IF(AND(E4027="Priority",ISNUMBER('Cost model'!N171)),'Cost model'!N171,'Cost model'!M171)</f>
        <v>55</v>
      </c>
      <c r="K4027" s="14" t="n">
        <f aca="false">J4027-H4027</f>
        <v>-20.79</v>
      </c>
      <c r="L4027" s="14" t="n">
        <f aca="false">G4027-H4027</f>
        <v>-56.29</v>
      </c>
    </row>
    <row r="4028" customFormat="false" ht="15" hidden="false" customHeight="false" outlineLevel="0" collapsed="false">
      <c r="A4028" s="2" t="s">
        <v>142</v>
      </c>
      <c r="B4028" s="2" t="s">
        <v>174</v>
      </c>
      <c r="C4028" s="2" t="s">
        <v>49</v>
      </c>
      <c r="D4028" s="2" t="s">
        <v>10</v>
      </c>
      <c r="E4028" s="2" t="s">
        <v>74</v>
      </c>
      <c r="F4028" s="2" t="s">
        <v>976</v>
      </c>
      <c r="G4028" s="14" t="n">
        <v>17.5</v>
      </c>
      <c r="H4028" s="14" t="n">
        <v>14.47</v>
      </c>
      <c r="I4028" s="14" t="n">
        <v>17.5</v>
      </c>
      <c r="J4028" s="23" t="n">
        <f aca="false">IF(AND(E4028="Priority",ISNUMBER('Cost model'!N694)),'Cost model'!N694,'Cost model'!M694)</f>
        <v>17.5</v>
      </c>
      <c r="K4028" s="14" t="n">
        <f aca="false">J4028-H4028</f>
        <v>3.03</v>
      </c>
      <c r="L4028" s="14" t="n">
        <f aca="false">G4028-H4028</f>
        <v>3.03</v>
      </c>
    </row>
    <row r="4029" customFormat="false" ht="15" hidden="false" customHeight="false" outlineLevel="0" collapsed="false">
      <c r="A4029" s="2" t="s">
        <v>124</v>
      </c>
      <c r="B4029" s="2" t="s">
        <v>124</v>
      </c>
      <c r="C4029" s="2" t="s">
        <v>48</v>
      </c>
      <c r="D4029" s="2" t="s">
        <v>10</v>
      </c>
      <c r="E4029" s="2" t="s">
        <v>74</v>
      </c>
      <c r="F4029" s="2" t="s">
        <v>977</v>
      </c>
      <c r="G4029" s="14" t="n">
        <v>19.5</v>
      </c>
      <c r="H4029" s="14" t="n">
        <v>47.77</v>
      </c>
      <c r="I4029" s="14" t="n">
        <v>12.5</v>
      </c>
      <c r="J4029" s="23" t="n">
        <f aca="false">IF(AND(E4029="Priority",ISNUMBER('Cost model'!N318)),'Cost model'!N318,'Cost model'!M318)</f>
        <v>14.5</v>
      </c>
      <c r="K4029" s="14" t="n">
        <f aca="false">J4029-H4029</f>
        <v>-33.27</v>
      </c>
      <c r="L4029" s="14" t="n">
        <f aca="false">G4029-H4029</f>
        <v>-28.27</v>
      </c>
    </row>
    <row r="4030" customFormat="false" ht="15" hidden="false" customHeight="false" outlineLevel="0" collapsed="false">
      <c r="A4030" s="2" t="s">
        <v>174</v>
      </c>
      <c r="B4030" s="2" t="s">
        <v>174</v>
      </c>
      <c r="C4030" s="2" t="s">
        <v>47</v>
      </c>
      <c r="D4030" s="2" t="s">
        <v>12</v>
      </c>
      <c r="E4030" s="2" t="s">
        <v>74</v>
      </c>
      <c r="F4030" s="2" t="s">
        <v>977</v>
      </c>
      <c r="G4030" s="14" t="n">
        <v>9.5</v>
      </c>
      <c r="H4030" s="14" t="n">
        <v>27.3</v>
      </c>
      <c r="I4030" s="14" t="n">
        <v>9.5</v>
      </c>
      <c r="J4030" s="23" t="n">
        <f aca="false">IF(AND(E4030="Priority",ISNUMBER('Cost model'!N170)),'Cost model'!N170,'Cost model'!M170)</f>
        <v>25.5</v>
      </c>
      <c r="K4030" s="14" t="n">
        <f aca="false">J4030-H4030</f>
        <v>-1.8</v>
      </c>
      <c r="L4030" s="14" t="n">
        <f aca="false">G4030-H4030</f>
        <v>-17.8</v>
      </c>
    </row>
    <row r="4031" customFormat="false" ht="15" hidden="false" customHeight="false" outlineLevel="0" collapsed="false">
      <c r="A4031" s="2" t="s">
        <v>124</v>
      </c>
      <c r="B4031" s="2" t="s">
        <v>124</v>
      </c>
      <c r="C4031" s="2" t="s">
        <v>48</v>
      </c>
      <c r="D4031" s="2" t="s">
        <v>12</v>
      </c>
      <c r="E4031" s="2" t="s">
        <v>74</v>
      </c>
      <c r="F4031" s="2" t="s">
        <v>977</v>
      </c>
      <c r="G4031" s="14" t="n">
        <v>24.5</v>
      </c>
      <c r="H4031" s="14" t="n">
        <v>29.87</v>
      </c>
      <c r="I4031" s="14" t="n">
        <v>12.5</v>
      </c>
      <c r="J4031" s="23" t="n">
        <f aca="false">IF(AND(E4031="Priority",ISNUMBER('Cost model'!N321)),'Cost model'!N321,'Cost model'!M321)</f>
        <v>40</v>
      </c>
      <c r="K4031" s="14" t="n">
        <f aca="false">J4031-H4031</f>
        <v>10.13</v>
      </c>
      <c r="L4031" s="14" t="n">
        <f aca="false">G4031-H4031</f>
        <v>-5.37</v>
      </c>
    </row>
    <row r="4032" customFormat="false" ht="15" hidden="false" customHeight="false" outlineLevel="0" collapsed="false">
      <c r="A4032" s="2" t="s">
        <v>174</v>
      </c>
      <c r="B4032" s="2" t="s">
        <v>174</v>
      </c>
      <c r="C4032" s="2" t="s">
        <v>48</v>
      </c>
      <c r="D4032" s="2" t="s">
        <v>12</v>
      </c>
      <c r="E4032" s="2" t="s">
        <v>74</v>
      </c>
      <c r="F4032" s="2" t="s">
        <v>977</v>
      </c>
      <c r="G4032" s="14" t="n">
        <v>17.5</v>
      </c>
      <c r="H4032" s="14" t="n">
        <v>17.16</v>
      </c>
      <c r="I4032" s="14" t="n">
        <v>12.5</v>
      </c>
      <c r="J4032" s="23" t="n">
        <f aca="false">IF(AND(E4032="Priority",ISNUMBER('Cost model'!N171)),'Cost model'!N171,'Cost model'!M171)</f>
        <v>40</v>
      </c>
      <c r="K4032" s="14" t="n">
        <f aca="false">J4032-H4032</f>
        <v>22.84</v>
      </c>
      <c r="L4032" s="14" t="n">
        <f aca="false">G4032-H4032</f>
        <v>0.34</v>
      </c>
    </row>
    <row r="4033" customFormat="false" ht="15" hidden="false" customHeight="false" outlineLevel="0" collapsed="false">
      <c r="A4033" s="2" t="s">
        <v>142</v>
      </c>
      <c r="B4033" s="2" t="s">
        <v>142</v>
      </c>
      <c r="C4033" s="2" t="s">
        <v>49</v>
      </c>
      <c r="D4033" s="2" t="s">
        <v>12</v>
      </c>
      <c r="E4033" s="2" t="s">
        <v>74</v>
      </c>
      <c r="F4033" s="2" t="s">
        <v>977</v>
      </c>
      <c r="G4033" s="14" t="n">
        <v>19.5</v>
      </c>
      <c r="H4033" s="14" t="n">
        <v>41.22</v>
      </c>
      <c r="I4033" s="14" t="n">
        <v>19.5</v>
      </c>
      <c r="J4033" s="23" t="n">
        <f aca="false">IF(AND(E4033="Priority",ISNUMBER('Cost model'!N637)),'Cost model'!N637,'Cost model'!M637)</f>
        <v>45</v>
      </c>
      <c r="K4033" s="14" t="n">
        <f aca="false">J4033-H4033</f>
        <v>3.78</v>
      </c>
      <c r="L4033" s="14" t="n">
        <f aca="false">G4033-H4033</f>
        <v>-21.72</v>
      </c>
    </row>
    <row r="4034" customFormat="false" ht="15" hidden="false" customHeight="false" outlineLevel="0" collapsed="false">
      <c r="A4034" s="2" t="s">
        <v>174</v>
      </c>
      <c r="B4034" s="2" t="s">
        <v>174</v>
      </c>
      <c r="C4034" s="2" t="s">
        <v>47</v>
      </c>
      <c r="D4034" s="2" t="s">
        <v>12</v>
      </c>
      <c r="E4034" s="2" t="s">
        <v>74</v>
      </c>
      <c r="F4034" s="2" t="s">
        <v>977</v>
      </c>
      <c r="G4034" s="14" t="n">
        <v>9.5</v>
      </c>
      <c r="H4034" s="14" t="n">
        <v>9.92</v>
      </c>
      <c r="I4034" s="14" t="n">
        <v>9.5</v>
      </c>
      <c r="J4034" s="23" t="n">
        <f aca="false">IF(AND(E4034="Priority",ISNUMBER('Cost model'!N170)),'Cost model'!N170,'Cost model'!M170)</f>
        <v>25.5</v>
      </c>
      <c r="K4034" s="14" t="n">
        <f aca="false">J4034-H4034</f>
        <v>15.58</v>
      </c>
      <c r="L4034" s="14" t="n">
        <f aca="false">G4034-H4034</f>
        <v>-0.42</v>
      </c>
    </row>
    <row r="4035" customFormat="false" ht="15" hidden="false" customHeight="false" outlineLevel="0" collapsed="false">
      <c r="A4035" s="2" t="s">
        <v>174</v>
      </c>
      <c r="B4035" s="2" t="s">
        <v>174</v>
      </c>
      <c r="C4035" s="2" t="s">
        <v>48</v>
      </c>
      <c r="D4035" s="2" t="s">
        <v>10</v>
      </c>
      <c r="E4035" s="2" t="s">
        <v>83</v>
      </c>
      <c r="F4035" s="2" t="s">
        <v>977</v>
      </c>
      <c r="G4035" s="14" t="n">
        <v>17.5</v>
      </c>
      <c r="H4035" s="14" t="n">
        <v>11.43</v>
      </c>
      <c r="I4035" s="14" t="n">
        <v>17.5</v>
      </c>
      <c r="J4035" s="23" t="n">
        <f aca="false">IF(AND(E4035="Priority",ISNUMBER('Cost model'!N168)),'Cost model'!N168,'Cost model'!M168)</f>
        <v>18.5</v>
      </c>
      <c r="K4035" s="14" t="n">
        <f aca="false">J4035-H4035</f>
        <v>7.07</v>
      </c>
      <c r="L4035" s="14" t="n">
        <f aca="false">G4035-H4035</f>
        <v>6.07</v>
      </c>
    </row>
    <row r="4036" customFormat="false" ht="15" hidden="false" customHeight="false" outlineLevel="0" collapsed="false">
      <c r="A4036" s="2" t="s">
        <v>174</v>
      </c>
      <c r="B4036" s="2" t="s">
        <v>174</v>
      </c>
      <c r="C4036" s="2" t="s">
        <v>48</v>
      </c>
      <c r="D4036" s="2" t="s">
        <v>10</v>
      </c>
      <c r="E4036" s="2" t="s">
        <v>74</v>
      </c>
      <c r="F4036" s="2" t="s">
        <v>977</v>
      </c>
      <c r="G4036" s="14" t="n">
        <v>14.5</v>
      </c>
      <c r="H4036" s="14" t="n">
        <v>7.24</v>
      </c>
      <c r="I4036" s="14" t="n">
        <v>12.5</v>
      </c>
      <c r="J4036" s="23" t="n">
        <f aca="false">IF(AND(E4036="Priority",ISNUMBER('Cost model'!N168)),'Cost model'!N168,'Cost model'!M168)</f>
        <v>13.5</v>
      </c>
      <c r="K4036" s="14" t="n">
        <f aca="false">J4036-H4036</f>
        <v>6.26</v>
      </c>
      <c r="L4036" s="14" t="n">
        <f aca="false">G4036-H4036</f>
        <v>7.26</v>
      </c>
    </row>
    <row r="4037" customFormat="false" ht="15" hidden="false" customHeight="false" outlineLevel="0" collapsed="false">
      <c r="A4037" s="2" t="s">
        <v>221</v>
      </c>
      <c r="B4037" s="2" t="s">
        <v>221</v>
      </c>
      <c r="C4037" s="2" t="s">
        <v>47</v>
      </c>
      <c r="D4037" s="2" t="s">
        <v>12</v>
      </c>
      <c r="E4037" s="2" t="s">
        <v>74</v>
      </c>
      <c r="F4037" s="2" t="s">
        <v>977</v>
      </c>
      <c r="G4037" s="14" t="n">
        <v>9.5</v>
      </c>
      <c r="H4037" s="14" t="n">
        <v>24.54</v>
      </c>
      <c r="I4037" s="14" t="n">
        <v>9.5</v>
      </c>
      <c r="J4037" s="23" t="n">
        <f aca="false">IF(AND(E4037="Priority",ISNUMBER('Cost model'!N740)),'Cost model'!N740,'Cost model'!M740)</f>
        <v>22.5</v>
      </c>
      <c r="K4037" s="14" t="n">
        <f aca="false">J4037-H4037</f>
        <v>-2.04</v>
      </c>
      <c r="L4037" s="14" t="n">
        <f aca="false">G4037-H4037</f>
        <v>-15.04</v>
      </c>
    </row>
    <row r="4038" customFormat="false" ht="15" hidden="false" customHeight="false" outlineLevel="0" collapsed="false">
      <c r="A4038" s="2" t="s">
        <v>174</v>
      </c>
      <c r="B4038" s="2" t="s">
        <v>174</v>
      </c>
      <c r="C4038" s="2" t="s">
        <v>47</v>
      </c>
      <c r="D4038" s="2" t="s">
        <v>10</v>
      </c>
      <c r="E4038" s="2" t="s">
        <v>74</v>
      </c>
      <c r="F4038" s="2" t="s">
        <v>977</v>
      </c>
      <c r="G4038" s="14" t="n">
        <v>9.5</v>
      </c>
      <c r="H4038" s="14" t="n">
        <v>6.48</v>
      </c>
      <c r="I4038" s="14" t="n">
        <v>9.5</v>
      </c>
      <c r="J4038" s="23" t="n">
        <f aca="false">IF(AND(E4038="Priority",ISNUMBER('Cost model'!N167)),'Cost model'!N167,'Cost model'!M167)</f>
        <v>8.5</v>
      </c>
      <c r="K4038" s="14" t="n">
        <f aca="false">J4038-H4038</f>
        <v>2.02</v>
      </c>
      <c r="L4038" s="14" t="n">
        <f aca="false">G4038-H4038</f>
        <v>3.02</v>
      </c>
    </row>
    <row r="4039" customFormat="false" ht="15" hidden="false" customHeight="false" outlineLevel="0" collapsed="false">
      <c r="A4039" s="2" t="s">
        <v>142</v>
      </c>
      <c r="B4039" s="2" t="s">
        <v>142</v>
      </c>
      <c r="C4039" s="2" t="s">
        <v>49</v>
      </c>
      <c r="D4039" s="2" t="s">
        <v>12</v>
      </c>
      <c r="E4039" s="2" t="s">
        <v>74</v>
      </c>
      <c r="F4039" s="2" t="s">
        <v>977</v>
      </c>
      <c r="G4039" s="14" t="n">
        <v>17.5</v>
      </c>
      <c r="H4039" s="14" t="n">
        <v>24.72</v>
      </c>
      <c r="I4039" s="14" t="n">
        <v>19.5</v>
      </c>
      <c r="J4039" s="23" t="n">
        <f aca="false">IF(AND(E4039="Priority",ISNUMBER('Cost model'!N637)),'Cost model'!N637,'Cost model'!M637)</f>
        <v>45</v>
      </c>
      <c r="K4039" s="14" t="n">
        <f aca="false">J4039-H4039</f>
        <v>20.28</v>
      </c>
      <c r="L4039" s="14" t="n">
        <f aca="false">G4039-H4039</f>
        <v>-7.22</v>
      </c>
    </row>
    <row r="4040" customFormat="false" ht="15" hidden="false" customHeight="false" outlineLevel="0" collapsed="false">
      <c r="A4040" s="2" t="s">
        <v>174</v>
      </c>
      <c r="B4040" s="2" t="s">
        <v>124</v>
      </c>
      <c r="C4040" s="2" t="s">
        <v>48</v>
      </c>
      <c r="D4040" s="2" t="s">
        <v>10</v>
      </c>
      <c r="E4040" s="2" t="s">
        <v>74</v>
      </c>
      <c r="F4040" s="2" t="s">
        <v>976</v>
      </c>
      <c r="G4040" s="14" t="n">
        <v>9.5</v>
      </c>
      <c r="H4040" s="14" t="n">
        <v>11.3</v>
      </c>
      <c r="I4040" s="14" t="n">
        <v>12.5</v>
      </c>
      <c r="J4040" s="23" t="n">
        <f aca="false">IF(AND(E4040="Priority",ISNUMBER('Cost model'!N108)),'Cost model'!N108,'Cost model'!M108)</f>
        <v>15.5</v>
      </c>
      <c r="K4040" s="14" t="n">
        <f aca="false">J4040-H4040</f>
        <v>4.2</v>
      </c>
      <c r="L4040" s="14" t="n">
        <f aca="false">G4040-H4040</f>
        <v>-1.8</v>
      </c>
    </row>
    <row r="4041" customFormat="false" ht="15" hidden="false" customHeight="false" outlineLevel="0" collapsed="false">
      <c r="A4041" s="2" t="s">
        <v>174</v>
      </c>
      <c r="B4041" s="2" t="s">
        <v>174</v>
      </c>
      <c r="C4041" s="2" t="s">
        <v>48</v>
      </c>
      <c r="D4041" s="2" t="s">
        <v>10</v>
      </c>
      <c r="E4041" s="2" t="s">
        <v>74</v>
      </c>
      <c r="F4041" s="2" t="s">
        <v>977</v>
      </c>
      <c r="G4041" s="14" t="n">
        <v>12.5</v>
      </c>
      <c r="H4041" s="14" t="n">
        <v>29.27</v>
      </c>
      <c r="I4041" s="14" t="n">
        <v>12.5</v>
      </c>
      <c r="J4041" s="23" t="n">
        <f aca="false">IF(AND(E4041="Priority",ISNUMBER('Cost model'!N168)),'Cost model'!N168,'Cost model'!M168)</f>
        <v>13.5</v>
      </c>
      <c r="K4041" s="14" t="n">
        <f aca="false">J4041-H4041</f>
        <v>-15.77</v>
      </c>
      <c r="L4041" s="14" t="n">
        <f aca="false">G4041-H4041</f>
        <v>-16.77</v>
      </c>
    </row>
    <row r="4042" customFormat="false" ht="15" hidden="false" customHeight="false" outlineLevel="0" collapsed="false">
      <c r="A4042" s="2" t="s">
        <v>124</v>
      </c>
      <c r="B4042" s="2" t="s">
        <v>124</v>
      </c>
      <c r="C4042" s="2" t="s">
        <v>47</v>
      </c>
      <c r="D4042" s="2" t="s">
        <v>10</v>
      </c>
      <c r="E4042" s="2" t="s">
        <v>74</v>
      </c>
      <c r="F4042" s="2" t="s">
        <v>977</v>
      </c>
      <c r="G4042" s="14" t="n">
        <v>9.5</v>
      </c>
      <c r="H4042" s="14" t="n">
        <v>41.1</v>
      </c>
      <c r="I4042" s="14" t="n">
        <v>9.5</v>
      </c>
      <c r="J4042" s="23" t="n">
        <f aca="false">IF(AND(E4042="Priority",ISNUMBER('Cost model'!N317)),'Cost model'!N317,'Cost model'!M317)</f>
        <v>10.5</v>
      </c>
      <c r="K4042" s="14" t="n">
        <f aca="false">J4042-H4042</f>
        <v>-30.6</v>
      </c>
      <c r="L4042" s="14" t="n">
        <f aca="false">G4042-H4042</f>
        <v>-31.6</v>
      </c>
    </row>
    <row r="4043" customFormat="false" ht="15" hidden="false" customHeight="false" outlineLevel="0" collapsed="false">
      <c r="A4043" s="2" t="s">
        <v>124</v>
      </c>
      <c r="B4043" s="2" t="s">
        <v>124</v>
      </c>
      <c r="C4043" s="2" t="s">
        <v>47</v>
      </c>
      <c r="D4043" s="2" t="s">
        <v>14</v>
      </c>
      <c r="E4043" s="2" t="s">
        <v>74</v>
      </c>
      <c r="F4043" s="2" t="s">
        <v>977</v>
      </c>
      <c r="G4043" s="14" t="n">
        <v>25</v>
      </c>
      <c r="H4043" s="14" t="n">
        <v>136.54</v>
      </c>
      <c r="I4043" s="14" t="n">
        <v>25</v>
      </c>
      <c r="J4043" s="23" t="n">
        <f aca="false">IF(AND(E4043="Priority",ISNUMBER('Cost model'!N326)),'Cost model'!N326,'Cost model'!M326)</f>
        <v>110</v>
      </c>
      <c r="K4043" s="14" t="n">
        <f aca="false">J4043-H4043</f>
        <v>-26.54</v>
      </c>
      <c r="L4043" s="14" t="n">
        <f aca="false">G4043-H4043</f>
        <v>-111.54</v>
      </c>
    </row>
    <row r="4044" customFormat="false" ht="15" hidden="false" customHeight="false" outlineLevel="0" collapsed="false">
      <c r="A4044" s="2" t="s">
        <v>142</v>
      </c>
      <c r="B4044" s="2" t="s">
        <v>221</v>
      </c>
      <c r="C4044" s="2" t="s">
        <v>49</v>
      </c>
      <c r="D4044" s="2" t="s">
        <v>12</v>
      </c>
      <c r="E4044" s="2" t="s">
        <v>74</v>
      </c>
      <c r="F4044" s="2" t="s">
        <v>976</v>
      </c>
      <c r="G4044" s="14" t="n">
        <v>24.5</v>
      </c>
      <c r="H4044" s="14" t="n">
        <v>38.45</v>
      </c>
      <c r="I4044" s="14" t="n">
        <v>24.5</v>
      </c>
      <c r="J4044" s="23" t="n">
        <f aca="false">IF(AND(E4044="Priority",ISNUMBER('Cost model'!N682)),'Cost model'!N682,'Cost model'!M682)</f>
        <v>65</v>
      </c>
      <c r="K4044" s="14" t="n">
        <f aca="false">J4044-H4044</f>
        <v>26.55</v>
      </c>
      <c r="L4044" s="14" t="n">
        <f aca="false">G4044-H4044</f>
        <v>-13.95</v>
      </c>
    </row>
    <row r="4045" customFormat="false" ht="15" hidden="false" customHeight="false" outlineLevel="0" collapsed="false">
      <c r="A4045" s="2" t="s">
        <v>174</v>
      </c>
      <c r="B4045" s="2" t="s">
        <v>142</v>
      </c>
      <c r="C4045" s="2" t="s">
        <v>49</v>
      </c>
      <c r="D4045" s="2" t="s">
        <v>15</v>
      </c>
      <c r="E4045" s="2" t="s">
        <v>74</v>
      </c>
      <c r="F4045" s="2" t="s">
        <v>976</v>
      </c>
      <c r="G4045" s="14" t="n">
        <v>85</v>
      </c>
      <c r="H4045" s="14" t="n">
        <v>216.44</v>
      </c>
      <c r="I4045" s="14" t="n">
        <v>250</v>
      </c>
      <c r="J4045" s="23" t="n">
        <f aca="false">IF(AND(E4045="Priority",ISNUMBER('Cost model'!N136)),'Cost model'!N136,'Cost model'!M136)</f>
        <v>280</v>
      </c>
      <c r="K4045" s="14" t="n">
        <f aca="false">J4045-H4045</f>
        <v>63.56</v>
      </c>
      <c r="L4045" s="14" t="n">
        <f aca="false">G4045-H4045</f>
        <v>-131.44</v>
      </c>
    </row>
    <row r="4046" customFormat="false" ht="15" hidden="false" customHeight="false" outlineLevel="0" collapsed="false">
      <c r="A4046" s="2" t="s">
        <v>174</v>
      </c>
      <c r="B4046" s="2" t="s">
        <v>174</v>
      </c>
      <c r="C4046" s="2" t="s">
        <v>48</v>
      </c>
      <c r="D4046" s="2" t="s">
        <v>10</v>
      </c>
      <c r="E4046" s="2" t="s">
        <v>74</v>
      </c>
      <c r="F4046" s="2" t="s">
        <v>977</v>
      </c>
      <c r="G4046" s="14" t="n">
        <v>12.5</v>
      </c>
      <c r="H4046" s="14" t="n">
        <v>9.15</v>
      </c>
      <c r="I4046" s="14" t="n">
        <v>12.5</v>
      </c>
      <c r="J4046" s="23" t="n">
        <f aca="false">IF(AND(E4046="Priority",ISNUMBER('Cost model'!N168)),'Cost model'!N168,'Cost model'!M168)</f>
        <v>13.5</v>
      </c>
      <c r="K4046" s="14" t="n">
        <f aca="false">J4046-H4046</f>
        <v>4.35</v>
      </c>
      <c r="L4046" s="14" t="n">
        <f aca="false">G4046-H4046</f>
        <v>3.35</v>
      </c>
    </row>
    <row r="4047" customFormat="false" ht="15" hidden="false" customHeight="false" outlineLevel="0" collapsed="false">
      <c r="A4047" s="2" t="s">
        <v>124</v>
      </c>
      <c r="B4047" s="2" t="s">
        <v>174</v>
      </c>
      <c r="C4047" s="2" t="s">
        <v>47</v>
      </c>
      <c r="D4047" s="2" t="s">
        <v>13</v>
      </c>
      <c r="E4047" s="2" t="s">
        <v>74</v>
      </c>
      <c r="F4047" s="2" t="s">
        <v>976</v>
      </c>
      <c r="G4047" s="14" t="n">
        <v>24.5</v>
      </c>
      <c r="H4047" s="14" t="n">
        <v>139.59</v>
      </c>
      <c r="I4047" s="14" t="n">
        <v>24.5</v>
      </c>
      <c r="J4047" s="23" t="n">
        <f aca="false">IF(AND(E4047="Priority",ISNUMBER('Cost model'!N368)),'Cost model'!N368,'Cost model'!M368)</f>
        <v>75</v>
      </c>
      <c r="K4047" s="14" t="n">
        <f aca="false">J4047-H4047</f>
        <v>-64.59</v>
      </c>
      <c r="L4047" s="14" t="n">
        <f aca="false">G4047-H4047</f>
        <v>-115.09</v>
      </c>
    </row>
    <row r="4048" customFormat="false" ht="15" hidden="false" customHeight="false" outlineLevel="0" collapsed="false">
      <c r="A4048" s="2" t="s">
        <v>342</v>
      </c>
      <c r="B4048" s="2" t="s">
        <v>158</v>
      </c>
      <c r="C4048" s="2" t="s">
        <v>47</v>
      </c>
      <c r="D4048" s="2" t="s">
        <v>14</v>
      </c>
      <c r="E4048" s="2" t="s">
        <v>74</v>
      </c>
      <c r="F4048" s="2" t="s">
        <v>976</v>
      </c>
      <c r="G4048" s="14" t="n">
        <v>45</v>
      </c>
      <c r="H4048" s="14" t="n">
        <v>108.88</v>
      </c>
      <c r="I4048" s="14" t="n">
        <v>95</v>
      </c>
      <c r="J4048" s="23" t="n">
        <f aca="false">IF(AND(E4048="Priority",ISNUMBER('Cost model'!N221)),'Cost model'!N221,'Cost model'!M221)</f>
        <v>150</v>
      </c>
      <c r="K4048" s="14" t="n">
        <f aca="false">J4048-H4048</f>
        <v>41.12</v>
      </c>
      <c r="L4048" s="14" t="n">
        <f aca="false">G4048-H4048</f>
        <v>-63.88</v>
      </c>
    </row>
    <row r="4049" customFormat="false" ht="15" hidden="false" customHeight="false" outlineLevel="0" collapsed="false">
      <c r="A4049" s="2" t="s">
        <v>221</v>
      </c>
      <c r="B4049" s="2" t="s">
        <v>158</v>
      </c>
      <c r="C4049" s="2" t="s">
        <v>47</v>
      </c>
      <c r="D4049" s="2" t="s">
        <v>14</v>
      </c>
      <c r="E4049" s="2" t="s">
        <v>74</v>
      </c>
      <c r="F4049" s="2" t="s">
        <v>976</v>
      </c>
      <c r="G4049" s="14" t="n">
        <v>25</v>
      </c>
      <c r="H4049" s="14" t="n">
        <v>120.69</v>
      </c>
      <c r="I4049" s="14" t="n">
        <v>85</v>
      </c>
      <c r="J4049" s="23" t="n">
        <f aca="false">IF(AND(E4049="Priority",ISNUMBER('Cost model'!N761)),'Cost model'!N761,'Cost model'!M761)</f>
        <v>130</v>
      </c>
      <c r="K4049" s="14" t="n">
        <f aca="false">J4049-H4049</f>
        <v>9.31</v>
      </c>
      <c r="L4049" s="14" t="n">
        <f aca="false">G4049-H4049</f>
        <v>-95.69</v>
      </c>
    </row>
    <row r="4050" customFormat="false" ht="15" hidden="false" customHeight="false" outlineLevel="0" collapsed="false">
      <c r="A4050" s="2" t="s">
        <v>124</v>
      </c>
      <c r="B4050" s="2" t="s">
        <v>174</v>
      </c>
      <c r="C4050" s="2" t="s">
        <v>48</v>
      </c>
      <c r="D4050" s="2" t="s">
        <v>13</v>
      </c>
      <c r="E4050" s="2" t="s">
        <v>74</v>
      </c>
      <c r="F4050" s="2" t="s">
        <v>976</v>
      </c>
      <c r="G4050" s="14" t="n">
        <v>24.5</v>
      </c>
      <c r="H4050" s="14" t="n">
        <v>184.66</v>
      </c>
      <c r="I4050" s="14" t="n">
        <v>24.5</v>
      </c>
      <c r="J4050" s="23" t="n">
        <f aca="false">IF(AND(E4050="Priority",ISNUMBER('Cost model'!N369)),'Cost model'!N369,'Cost model'!M369)</f>
        <v>100</v>
      </c>
      <c r="K4050" s="14" t="n">
        <f aca="false">J4050-H4050</f>
        <v>-84.66</v>
      </c>
      <c r="L4050" s="14" t="n">
        <f aca="false">G4050-H4050</f>
        <v>-160.16</v>
      </c>
    </row>
    <row r="4051" customFormat="false" ht="15" hidden="false" customHeight="false" outlineLevel="0" collapsed="false">
      <c r="A4051" s="2" t="s">
        <v>174</v>
      </c>
      <c r="B4051" s="2" t="s">
        <v>174</v>
      </c>
      <c r="C4051" s="2" t="s">
        <v>48</v>
      </c>
      <c r="D4051" s="2" t="s">
        <v>12</v>
      </c>
      <c r="E4051" s="2" t="s">
        <v>74</v>
      </c>
      <c r="F4051" s="2" t="s">
        <v>977</v>
      </c>
      <c r="G4051" s="14" t="n">
        <v>12.5</v>
      </c>
      <c r="H4051" s="14" t="n">
        <v>32.33</v>
      </c>
      <c r="I4051" s="14" t="n">
        <v>12.5</v>
      </c>
      <c r="J4051" s="23" t="n">
        <f aca="false">IF(AND(E4051="Priority",ISNUMBER('Cost model'!N171)),'Cost model'!N171,'Cost model'!M171)</f>
        <v>40</v>
      </c>
      <c r="K4051" s="14" t="n">
        <f aca="false">J4051-H4051</f>
        <v>7.67</v>
      </c>
      <c r="L4051" s="14" t="n">
        <f aca="false">G4051-H4051</f>
        <v>-19.83</v>
      </c>
    </row>
    <row r="4052" customFormat="false" ht="15" hidden="false" customHeight="false" outlineLevel="0" collapsed="false">
      <c r="A4052" s="2" t="s">
        <v>142</v>
      </c>
      <c r="B4052" s="2" t="s">
        <v>142</v>
      </c>
      <c r="C4052" s="2" t="s">
        <v>49</v>
      </c>
      <c r="D4052" s="2" t="s">
        <v>12</v>
      </c>
      <c r="E4052" s="2" t="s">
        <v>74</v>
      </c>
      <c r="F4052" s="2" t="s">
        <v>977</v>
      </c>
      <c r="G4052" s="14" t="n">
        <v>19.5</v>
      </c>
      <c r="H4052" s="14" t="n">
        <v>70.5</v>
      </c>
      <c r="I4052" s="14" t="n">
        <v>19.5</v>
      </c>
      <c r="J4052" s="23" t="n">
        <f aca="false">IF(AND(E4052="Priority",ISNUMBER('Cost model'!N637)),'Cost model'!N637,'Cost model'!M637)</f>
        <v>45</v>
      </c>
      <c r="K4052" s="14" t="n">
        <f aca="false">J4052-H4052</f>
        <v>-25.5</v>
      </c>
      <c r="L4052" s="14" t="n">
        <f aca="false">G4052-H4052</f>
        <v>-51</v>
      </c>
    </row>
    <row r="4053" customFormat="false" ht="15" hidden="false" customHeight="false" outlineLevel="0" collapsed="false">
      <c r="A4053" s="2" t="s">
        <v>142</v>
      </c>
      <c r="B4053" s="2" t="s">
        <v>142</v>
      </c>
      <c r="C4053" s="2" t="s">
        <v>48</v>
      </c>
      <c r="D4053" s="2" t="s">
        <v>10</v>
      </c>
      <c r="E4053" s="2" t="s">
        <v>74</v>
      </c>
      <c r="F4053" s="2" t="s">
        <v>977</v>
      </c>
      <c r="G4053" s="14" t="n">
        <v>12.5</v>
      </c>
      <c r="H4053" s="14" t="n">
        <v>28.34</v>
      </c>
      <c r="I4053" s="14" t="n">
        <v>12.5</v>
      </c>
      <c r="J4053" s="23" t="n">
        <f aca="false">IF(AND(E4053="Priority",ISNUMBER('Cost model'!N633)),'Cost model'!N633,'Cost model'!M633)</f>
        <v>11.5</v>
      </c>
      <c r="K4053" s="14" t="n">
        <f aca="false">J4053-H4053</f>
        <v>-16.84</v>
      </c>
      <c r="L4053" s="14" t="n">
        <f aca="false">G4053-H4053</f>
        <v>-15.84</v>
      </c>
    </row>
    <row r="4054" customFormat="false" ht="15" hidden="false" customHeight="false" outlineLevel="0" collapsed="false">
      <c r="A4054" s="2" t="s">
        <v>174</v>
      </c>
      <c r="B4054" s="2" t="s">
        <v>174</v>
      </c>
      <c r="C4054" s="2" t="s">
        <v>48</v>
      </c>
      <c r="D4054" s="2" t="s">
        <v>12</v>
      </c>
      <c r="E4054" s="2" t="s">
        <v>74</v>
      </c>
      <c r="F4054" s="2" t="s">
        <v>977</v>
      </c>
      <c r="G4054" s="14" t="n">
        <v>24.5</v>
      </c>
      <c r="H4054" s="14" t="n">
        <v>41.1</v>
      </c>
      <c r="I4054" s="14" t="n">
        <v>12.5</v>
      </c>
      <c r="J4054" s="23" t="n">
        <f aca="false">IF(AND(E4054="Priority",ISNUMBER('Cost model'!N171)),'Cost model'!N171,'Cost model'!M171)</f>
        <v>40</v>
      </c>
      <c r="K4054" s="14" t="n">
        <f aca="false">J4054-H4054</f>
        <v>-1.1</v>
      </c>
      <c r="L4054" s="14" t="n">
        <f aca="false">G4054-H4054</f>
        <v>-16.6</v>
      </c>
    </row>
    <row r="4055" customFormat="false" ht="15" hidden="false" customHeight="false" outlineLevel="0" collapsed="false">
      <c r="A4055" s="2" t="s">
        <v>124</v>
      </c>
      <c r="B4055" s="2" t="s">
        <v>124</v>
      </c>
      <c r="C4055" s="2" t="s">
        <v>49</v>
      </c>
      <c r="D4055" s="2" t="s">
        <v>15</v>
      </c>
      <c r="E4055" s="2" t="s">
        <v>74</v>
      </c>
      <c r="F4055" s="2" t="s">
        <v>977</v>
      </c>
      <c r="G4055" s="14" t="n">
        <v>250</v>
      </c>
      <c r="H4055" s="14" t="n">
        <v>249.25</v>
      </c>
      <c r="I4055" s="14" t="n">
        <v>250</v>
      </c>
      <c r="J4055" s="23" t="n">
        <f aca="false">IF(AND(E4055="Priority",ISNUMBER('Cost model'!N331)),'Cost model'!N331,'Cost model'!M331)</f>
        <v>280</v>
      </c>
      <c r="K4055" s="14" t="n">
        <f aca="false">J4055-H4055</f>
        <v>30.75</v>
      </c>
      <c r="L4055" s="14" t="n">
        <f aca="false">G4055-H4055</f>
        <v>0.75</v>
      </c>
    </row>
    <row r="4056" customFormat="false" ht="15" hidden="false" customHeight="false" outlineLevel="0" collapsed="false">
      <c r="A4056" s="2" t="s">
        <v>124</v>
      </c>
      <c r="B4056" s="2" t="s">
        <v>124</v>
      </c>
      <c r="C4056" s="2" t="s">
        <v>47</v>
      </c>
      <c r="D4056" s="2" t="s">
        <v>12</v>
      </c>
      <c r="E4056" s="2" t="s">
        <v>74</v>
      </c>
      <c r="F4056" s="2" t="s">
        <v>977</v>
      </c>
      <c r="G4056" s="14" t="n">
        <v>14.5</v>
      </c>
      <c r="H4056" s="14" t="n">
        <v>29.45</v>
      </c>
      <c r="I4056" s="14" t="n">
        <v>9.5</v>
      </c>
      <c r="J4056" s="23" t="n">
        <f aca="false">IF(AND(E4056="Priority",ISNUMBER('Cost model'!N320)),'Cost model'!N320,'Cost model'!M320)</f>
        <v>24.5</v>
      </c>
      <c r="K4056" s="14" t="n">
        <f aca="false">J4056-H4056</f>
        <v>-4.95</v>
      </c>
      <c r="L4056" s="14" t="n">
        <f aca="false">G4056-H4056</f>
        <v>-14.95</v>
      </c>
    </row>
    <row r="4057" customFormat="false" ht="15" hidden="false" customHeight="false" outlineLevel="0" collapsed="false">
      <c r="A4057" s="2" t="s">
        <v>158</v>
      </c>
      <c r="B4057" s="2" t="s">
        <v>158</v>
      </c>
      <c r="C4057" s="2" t="s">
        <v>49</v>
      </c>
      <c r="D4057" s="2" t="s">
        <v>13</v>
      </c>
      <c r="E4057" s="2" t="s">
        <v>74</v>
      </c>
      <c r="F4057" s="2" t="s">
        <v>977</v>
      </c>
      <c r="G4057" s="14" t="n">
        <v>17.5</v>
      </c>
      <c r="H4057" s="14" t="n">
        <v>19.65</v>
      </c>
      <c r="I4057" s="14" t="n">
        <v>50</v>
      </c>
      <c r="J4057" s="23" t="n">
        <f aca="false">IF(AND(E4057="Priority",ISNUMBER('Cost model'!N430)),'Cost model'!N430,'Cost model'!M430)</f>
        <v>50</v>
      </c>
      <c r="K4057" s="14" t="n">
        <f aca="false">J4057-H4057</f>
        <v>30.35</v>
      </c>
      <c r="L4057" s="14" t="n">
        <f aca="false">G4057-H4057</f>
        <v>-2.15</v>
      </c>
    </row>
    <row r="4058" customFormat="false" ht="15" hidden="false" customHeight="false" outlineLevel="0" collapsed="false">
      <c r="A4058" s="2" t="s">
        <v>124</v>
      </c>
      <c r="B4058" s="2" t="s">
        <v>124</v>
      </c>
      <c r="C4058" s="2" t="s">
        <v>49</v>
      </c>
      <c r="D4058" s="2" t="s">
        <v>10</v>
      </c>
      <c r="E4058" s="2" t="s">
        <v>74</v>
      </c>
      <c r="F4058" s="2" t="s">
        <v>977</v>
      </c>
      <c r="G4058" s="14" t="n">
        <v>17.5</v>
      </c>
      <c r="H4058" s="14" t="n">
        <v>10.74</v>
      </c>
      <c r="I4058" s="14" t="n">
        <v>17.5</v>
      </c>
      <c r="J4058" s="23" t="n">
        <f aca="false">IF(AND(E4058="Priority",ISNUMBER('Cost model'!N319)),'Cost model'!N319,'Cost model'!M319)</f>
        <v>16.5</v>
      </c>
      <c r="K4058" s="14" t="n">
        <f aca="false">J4058-H4058</f>
        <v>5.76</v>
      </c>
      <c r="L4058" s="14" t="n">
        <f aca="false">G4058-H4058</f>
        <v>6.76</v>
      </c>
    </row>
    <row r="4059" customFormat="false" ht="15" hidden="false" customHeight="false" outlineLevel="0" collapsed="false">
      <c r="A4059" s="2" t="s">
        <v>205</v>
      </c>
      <c r="B4059" s="2" t="s">
        <v>142</v>
      </c>
      <c r="C4059" s="2" t="s">
        <v>47</v>
      </c>
      <c r="D4059" s="2" t="s">
        <v>12</v>
      </c>
      <c r="E4059" s="2" t="s">
        <v>74</v>
      </c>
      <c r="F4059" s="2" t="s">
        <v>976</v>
      </c>
      <c r="G4059" s="14" t="n">
        <v>19.5</v>
      </c>
      <c r="H4059" s="14" t="n">
        <v>77.31</v>
      </c>
      <c r="I4059" s="14" t="n">
        <v>19.5</v>
      </c>
      <c r="J4059" s="23" t="n">
        <f aca="false">IF(AND(E4059="Priority",ISNUMBER('Cost model'!N545)),'Cost model'!N545,'Cost model'!M545)</f>
        <v>55</v>
      </c>
      <c r="K4059" s="14" t="n">
        <f aca="false">J4059-H4059</f>
        <v>-22.31</v>
      </c>
      <c r="L4059" s="14" t="n">
        <f aca="false">G4059-H4059</f>
        <v>-57.81</v>
      </c>
    </row>
    <row r="4060" customFormat="false" ht="15" hidden="false" customHeight="false" outlineLevel="0" collapsed="false">
      <c r="A4060" s="2" t="s">
        <v>142</v>
      </c>
      <c r="B4060" s="2" t="s">
        <v>142</v>
      </c>
      <c r="C4060" s="2" t="s">
        <v>47</v>
      </c>
      <c r="D4060" s="2" t="s">
        <v>12</v>
      </c>
      <c r="E4060" s="2" t="s">
        <v>74</v>
      </c>
      <c r="F4060" s="2" t="s">
        <v>977</v>
      </c>
      <c r="G4060" s="14" t="n">
        <v>9.5</v>
      </c>
      <c r="H4060" s="14" t="n">
        <v>41.1</v>
      </c>
      <c r="I4060" s="14" t="n">
        <v>9.5</v>
      </c>
      <c r="J4060" s="23" t="n">
        <f aca="false">IF(AND(E4060="Priority",ISNUMBER('Cost model'!N635)),'Cost model'!N635,'Cost model'!M635)</f>
        <v>30.5</v>
      </c>
      <c r="K4060" s="14" t="n">
        <f aca="false">J4060-H4060</f>
        <v>-10.6</v>
      </c>
      <c r="L4060" s="14" t="n">
        <f aca="false">G4060-H4060</f>
        <v>-31.6</v>
      </c>
    </row>
    <row r="4061" customFormat="false" ht="15" hidden="false" customHeight="false" outlineLevel="0" collapsed="false">
      <c r="A4061" s="2" t="s">
        <v>221</v>
      </c>
      <c r="B4061" s="2" t="s">
        <v>158</v>
      </c>
      <c r="C4061" s="2" t="s">
        <v>49</v>
      </c>
      <c r="D4061" s="2" t="s">
        <v>10</v>
      </c>
      <c r="E4061" s="2" t="s">
        <v>74</v>
      </c>
      <c r="F4061" s="2" t="s">
        <v>976</v>
      </c>
      <c r="G4061" s="14" t="n">
        <v>19.5</v>
      </c>
      <c r="H4061" s="14" t="n">
        <v>20.22</v>
      </c>
      <c r="I4061" s="14" t="n">
        <v>17.5</v>
      </c>
      <c r="J4061" s="23" t="n">
        <f aca="false">IF(AND(E4061="Priority",ISNUMBER('Cost model'!N754)),'Cost model'!N754,'Cost model'!M754)</f>
        <v>23.5</v>
      </c>
      <c r="K4061" s="14" t="n">
        <f aca="false">J4061-H4061</f>
        <v>3.28</v>
      </c>
      <c r="L4061" s="14" t="n">
        <f aca="false">G4061-H4061</f>
        <v>-0.719999999999999</v>
      </c>
    </row>
    <row r="4062" customFormat="false" ht="15" hidden="false" customHeight="false" outlineLevel="0" collapsed="false">
      <c r="A4062" s="2" t="s">
        <v>174</v>
      </c>
      <c r="B4062" s="2" t="s">
        <v>158</v>
      </c>
      <c r="C4062" s="2" t="s">
        <v>47</v>
      </c>
      <c r="D4062" s="2" t="s">
        <v>13</v>
      </c>
      <c r="E4062" s="2" t="s">
        <v>74</v>
      </c>
      <c r="F4062" s="2" t="s">
        <v>976</v>
      </c>
      <c r="G4062" s="14" t="n">
        <v>24.5</v>
      </c>
      <c r="H4062" s="14" t="n">
        <v>45.52</v>
      </c>
      <c r="I4062" s="14" t="n">
        <v>24.5</v>
      </c>
      <c r="J4062" s="23" t="n">
        <f aca="false">IF(AND(E4062="Priority",ISNUMBER('Cost model'!N143)),'Cost model'!N143,'Cost model'!M143)</f>
        <v>70</v>
      </c>
      <c r="K4062" s="14" t="n">
        <f aca="false">J4062-H4062</f>
        <v>24.48</v>
      </c>
      <c r="L4062" s="14" t="n">
        <f aca="false">G4062-H4062</f>
        <v>-21.02</v>
      </c>
    </row>
    <row r="4063" customFormat="false" ht="15" hidden="false" customHeight="false" outlineLevel="0" collapsed="false">
      <c r="A4063" s="2" t="s">
        <v>124</v>
      </c>
      <c r="B4063" s="2" t="s">
        <v>158</v>
      </c>
      <c r="C4063" s="2" t="s">
        <v>48</v>
      </c>
      <c r="D4063" s="2" t="s">
        <v>12</v>
      </c>
      <c r="E4063" s="2" t="s">
        <v>83</v>
      </c>
      <c r="F4063" s="2" t="s">
        <v>976</v>
      </c>
      <c r="G4063" s="14" t="n">
        <v>24.5</v>
      </c>
      <c r="H4063" s="14" t="n">
        <v>56.06</v>
      </c>
      <c r="I4063" s="14" t="n">
        <v>24.5</v>
      </c>
      <c r="J4063" s="23" t="n">
        <f aca="false">IF(AND(E4063="Priority",ISNUMBER('Cost model'!N351)),'Cost model'!N351,'Cost model'!M351)</f>
        <v>70</v>
      </c>
      <c r="K4063" s="14" t="n">
        <f aca="false">J4063-H4063</f>
        <v>13.94</v>
      </c>
      <c r="L4063" s="14" t="n">
        <f aca="false">G4063-H4063</f>
        <v>-31.56</v>
      </c>
    </row>
    <row r="4064" customFormat="false" ht="15" hidden="false" customHeight="false" outlineLevel="0" collapsed="false">
      <c r="A4064" s="2" t="s">
        <v>142</v>
      </c>
      <c r="B4064" s="2" t="s">
        <v>142</v>
      </c>
      <c r="C4064" s="2" t="s">
        <v>48</v>
      </c>
      <c r="D4064" s="2" t="s">
        <v>10</v>
      </c>
      <c r="E4064" s="2" t="s">
        <v>74</v>
      </c>
      <c r="F4064" s="2" t="s">
        <v>977</v>
      </c>
      <c r="G4064" s="14" t="n">
        <v>14.5</v>
      </c>
      <c r="H4064" s="14" t="n">
        <v>10.01</v>
      </c>
      <c r="I4064" s="14" t="n">
        <v>12.5</v>
      </c>
      <c r="J4064" s="23" t="n">
        <f aca="false">IF(AND(E4064="Priority",ISNUMBER('Cost model'!N633)),'Cost model'!N633,'Cost model'!M633)</f>
        <v>11.5</v>
      </c>
      <c r="K4064" s="14" t="n">
        <f aca="false">J4064-H4064</f>
        <v>1.49</v>
      </c>
      <c r="L4064" s="14" t="n">
        <f aca="false">G4064-H4064</f>
        <v>4.49</v>
      </c>
    </row>
    <row r="4065" customFormat="false" ht="15" hidden="false" customHeight="false" outlineLevel="0" collapsed="false">
      <c r="A4065" s="2" t="s">
        <v>174</v>
      </c>
      <c r="B4065" s="2" t="s">
        <v>158</v>
      </c>
      <c r="C4065" s="2" t="s">
        <v>47</v>
      </c>
      <c r="D4065" s="2" t="s">
        <v>10</v>
      </c>
      <c r="E4065" s="2" t="s">
        <v>74</v>
      </c>
      <c r="F4065" s="2" t="s">
        <v>976</v>
      </c>
      <c r="G4065" s="14" t="n">
        <v>14.5</v>
      </c>
      <c r="H4065" s="14" t="n">
        <v>20.22</v>
      </c>
      <c r="I4065" s="14" t="n">
        <v>14.5</v>
      </c>
      <c r="J4065" s="23" t="n">
        <f aca="false">IF(AND(E4065="Priority",ISNUMBER('Cost model'!N137)),'Cost model'!N137,'Cost model'!M137)</f>
        <v>13.5</v>
      </c>
      <c r="K4065" s="14" t="n">
        <f aca="false">J4065-H4065</f>
        <v>-6.72</v>
      </c>
      <c r="L4065" s="14" t="n">
        <f aca="false">G4065-H4065</f>
        <v>-5.72</v>
      </c>
    </row>
    <row r="4066" customFormat="false" ht="15" hidden="false" customHeight="false" outlineLevel="0" collapsed="false">
      <c r="A4066" s="2" t="s">
        <v>174</v>
      </c>
      <c r="B4066" s="2" t="s">
        <v>174</v>
      </c>
      <c r="C4066" s="2" t="s">
        <v>48</v>
      </c>
      <c r="D4066" s="2" t="s">
        <v>10</v>
      </c>
      <c r="E4066" s="2" t="s">
        <v>83</v>
      </c>
      <c r="F4066" s="2" t="s">
        <v>977</v>
      </c>
      <c r="G4066" s="14" t="n">
        <v>17.5</v>
      </c>
      <c r="H4066" s="14" t="n">
        <v>11.97</v>
      </c>
      <c r="I4066" s="14" t="n">
        <v>17.5</v>
      </c>
      <c r="J4066" s="23" t="n">
        <f aca="false">IF(AND(E4066="Priority",ISNUMBER('Cost model'!N168)),'Cost model'!N168,'Cost model'!M168)</f>
        <v>18.5</v>
      </c>
      <c r="K4066" s="14" t="n">
        <f aca="false">J4066-H4066</f>
        <v>6.53</v>
      </c>
      <c r="L4066" s="14" t="n">
        <f aca="false">G4066-H4066</f>
        <v>5.53</v>
      </c>
    </row>
    <row r="4067" customFormat="false" ht="15" hidden="false" customHeight="false" outlineLevel="0" collapsed="false">
      <c r="A4067" s="2" t="s">
        <v>174</v>
      </c>
      <c r="B4067" s="2" t="s">
        <v>174</v>
      </c>
      <c r="C4067" s="2" t="s">
        <v>47</v>
      </c>
      <c r="D4067" s="2" t="s">
        <v>12</v>
      </c>
      <c r="E4067" s="2" t="s">
        <v>74</v>
      </c>
      <c r="F4067" s="2" t="s">
        <v>977</v>
      </c>
      <c r="G4067" s="14" t="n">
        <v>14.5</v>
      </c>
      <c r="H4067" s="14" t="n">
        <v>10.38</v>
      </c>
      <c r="I4067" s="14" t="n">
        <v>9.5</v>
      </c>
      <c r="J4067" s="23" t="n">
        <f aca="false">IF(AND(E4067="Priority",ISNUMBER('Cost model'!N170)),'Cost model'!N170,'Cost model'!M170)</f>
        <v>25.5</v>
      </c>
      <c r="K4067" s="14" t="n">
        <f aca="false">J4067-H4067</f>
        <v>15.12</v>
      </c>
      <c r="L4067" s="14" t="n">
        <f aca="false">G4067-H4067</f>
        <v>4.12</v>
      </c>
    </row>
    <row r="4068" customFormat="false" ht="15" hidden="false" customHeight="false" outlineLevel="0" collapsed="false">
      <c r="A4068" s="2" t="s">
        <v>158</v>
      </c>
      <c r="B4068" s="2" t="s">
        <v>158</v>
      </c>
      <c r="C4068" s="2" t="s">
        <v>47</v>
      </c>
      <c r="D4068" s="2" t="s">
        <v>12</v>
      </c>
      <c r="E4068" s="2" t="s">
        <v>83</v>
      </c>
      <c r="F4068" s="2" t="s">
        <v>977</v>
      </c>
      <c r="G4068" s="14" t="n">
        <v>19.5</v>
      </c>
      <c r="H4068" s="14" t="n">
        <v>12.27</v>
      </c>
      <c r="I4068" s="14" t="n">
        <v>19.5</v>
      </c>
      <c r="J4068" s="23" t="n">
        <f aca="false">IF(AND(E4068="Priority",ISNUMBER('Cost model'!N425)),'Cost model'!N425,'Cost model'!M425)</f>
        <v>19.5</v>
      </c>
      <c r="K4068" s="14" t="n">
        <f aca="false">J4068-H4068</f>
        <v>7.23</v>
      </c>
      <c r="L4068" s="14" t="n">
        <f aca="false">G4068-H4068</f>
        <v>7.23</v>
      </c>
    </row>
    <row r="4069" customFormat="false" ht="15" hidden="false" customHeight="false" outlineLevel="0" collapsed="false">
      <c r="A4069" s="2" t="s">
        <v>221</v>
      </c>
      <c r="B4069" s="2" t="s">
        <v>221</v>
      </c>
      <c r="C4069" s="2" t="s">
        <v>49</v>
      </c>
      <c r="D4069" s="2" t="s">
        <v>12</v>
      </c>
      <c r="E4069" s="2" t="s">
        <v>74</v>
      </c>
      <c r="F4069" s="2" t="s">
        <v>977</v>
      </c>
      <c r="G4069" s="14" t="n">
        <v>17.5</v>
      </c>
      <c r="H4069" s="14" t="n">
        <v>31.68</v>
      </c>
      <c r="I4069" s="14" t="n">
        <v>19.5</v>
      </c>
      <c r="J4069" s="23" t="n">
        <f aca="false">IF(AND(E4069="Priority",ISNUMBER('Cost model'!N742)),'Cost model'!N742,'Cost model'!M742)</f>
        <v>60</v>
      </c>
      <c r="K4069" s="14" t="n">
        <f aca="false">J4069-H4069</f>
        <v>28.32</v>
      </c>
      <c r="L4069" s="14" t="n">
        <f aca="false">G4069-H4069</f>
        <v>-14.18</v>
      </c>
    </row>
    <row r="4070" customFormat="false" ht="15" hidden="false" customHeight="false" outlineLevel="0" collapsed="false">
      <c r="A4070" s="2" t="s">
        <v>174</v>
      </c>
      <c r="B4070" s="2" t="s">
        <v>174</v>
      </c>
      <c r="C4070" s="2" t="s">
        <v>49</v>
      </c>
      <c r="D4070" s="2" t="s">
        <v>10</v>
      </c>
      <c r="E4070" s="2" t="s">
        <v>83</v>
      </c>
      <c r="F4070" s="2" t="s">
        <v>977</v>
      </c>
      <c r="G4070" s="14" t="n">
        <v>24.5</v>
      </c>
      <c r="H4070" s="14" t="n">
        <v>11.07</v>
      </c>
      <c r="I4070" s="14" t="n">
        <v>24.5</v>
      </c>
      <c r="J4070" s="23" t="n">
        <f aca="false">IF(AND(E4070="Priority",ISNUMBER('Cost model'!N169)),'Cost model'!N169,'Cost model'!M169)</f>
        <v>25.5</v>
      </c>
      <c r="K4070" s="14" t="n">
        <f aca="false">J4070-H4070</f>
        <v>14.43</v>
      </c>
      <c r="L4070" s="14" t="n">
        <f aca="false">G4070-H4070</f>
        <v>13.43</v>
      </c>
    </row>
    <row r="4071" customFormat="false" ht="15" hidden="false" customHeight="false" outlineLevel="0" collapsed="false">
      <c r="A4071" s="2" t="s">
        <v>174</v>
      </c>
      <c r="B4071" s="2" t="s">
        <v>174</v>
      </c>
      <c r="C4071" s="2" t="s">
        <v>48</v>
      </c>
      <c r="D4071" s="2" t="s">
        <v>10</v>
      </c>
      <c r="E4071" s="2" t="s">
        <v>74</v>
      </c>
      <c r="F4071" s="2" t="s">
        <v>977</v>
      </c>
      <c r="G4071" s="14" t="n">
        <v>12.5</v>
      </c>
      <c r="H4071" s="14" t="n">
        <v>28.8</v>
      </c>
      <c r="I4071" s="14" t="n">
        <v>12.5</v>
      </c>
      <c r="J4071" s="23" t="n">
        <f aca="false">IF(AND(E4071="Priority",ISNUMBER('Cost model'!N168)),'Cost model'!N168,'Cost model'!M168)</f>
        <v>13.5</v>
      </c>
      <c r="K4071" s="14" t="n">
        <f aca="false">J4071-H4071</f>
        <v>-15.3</v>
      </c>
      <c r="L4071" s="14" t="n">
        <f aca="false">G4071-H4071</f>
        <v>-16.3</v>
      </c>
    </row>
    <row r="4072" customFormat="false" ht="15" hidden="false" customHeight="false" outlineLevel="0" collapsed="false">
      <c r="A4072" s="2" t="s">
        <v>174</v>
      </c>
      <c r="B4072" s="2" t="s">
        <v>174</v>
      </c>
      <c r="C4072" s="2" t="s">
        <v>48</v>
      </c>
      <c r="D4072" s="2" t="s">
        <v>10</v>
      </c>
      <c r="E4072" s="2" t="s">
        <v>74</v>
      </c>
      <c r="F4072" s="2" t="s">
        <v>977</v>
      </c>
      <c r="G4072" s="14" t="n">
        <v>14.5</v>
      </c>
      <c r="H4072" s="14" t="n">
        <v>10.67</v>
      </c>
      <c r="I4072" s="14" t="n">
        <v>12.5</v>
      </c>
      <c r="J4072" s="23" t="n">
        <f aca="false">IF(AND(E4072="Priority",ISNUMBER('Cost model'!N168)),'Cost model'!N168,'Cost model'!M168)</f>
        <v>13.5</v>
      </c>
      <c r="K4072" s="14" t="n">
        <f aca="false">J4072-H4072</f>
        <v>2.83</v>
      </c>
      <c r="L4072" s="14" t="n">
        <f aca="false">G4072-H4072</f>
        <v>3.83</v>
      </c>
    </row>
    <row r="4073" customFormat="false" ht="15" hidden="false" customHeight="false" outlineLevel="0" collapsed="false">
      <c r="A4073" s="2" t="s">
        <v>158</v>
      </c>
      <c r="B4073" s="2" t="s">
        <v>158</v>
      </c>
      <c r="C4073" s="2" t="s">
        <v>49</v>
      </c>
      <c r="D4073" s="2" t="s">
        <v>10</v>
      </c>
      <c r="E4073" s="2" t="s">
        <v>74</v>
      </c>
      <c r="F4073" s="2" t="s">
        <v>977</v>
      </c>
      <c r="G4073" s="14" t="n">
        <v>19.5</v>
      </c>
      <c r="H4073" s="14" t="n">
        <v>28.66</v>
      </c>
      <c r="I4073" s="14" t="n">
        <v>17.5</v>
      </c>
      <c r="J4073" s="23" t="n">
        <f aca="false">IF(AND(E4073="Priority",ISNUMBER('Cost model'!N424)),'Cost model'!N424,'Cost model'!M424)</f>
        <v>16.5</v>
      </c>
      <c r="K4073" s="14" t="n">
        <f aca="false">J4073-H4073</f>
        <v>-12.16</v>
      </c>
      <c r="L4073" s="14" t="n">
        <f aca="false">G4073-H4073</f>
        <v>-9.16</v>
      </c>
    </row>
    <row r="4074" customFormat="false" ht="15" hidden="false" customHeight="false" outlineLevel="0" collapsed="false">
      <c r="A4074" s="2" t="s">
        <v>142</v>
      </c>
      <c r="B4074" s="2" t="s">
        <v>142</v>
      </c>
      <c r="C4074" s="2" t="s">
        <v>47</v>
      </c>
      <c r="D4074" s="2" t="s">
        <v>12</v>
      </c>
      <c r="E4074" s="2" t="s">
        <v>74</v>
      </c>
      <c r="F4074" s="2" t="s">
        <v>977</v>
      </c>
      <c r="G4074" s="14" t="n">
        <v>19</v>
      </c>
      <c r="H4074" s="14" t="n">
        <v>25.61</v>
      </c>
      <c r="I4074" s="14" t="n">
        <v>9.5</v>
      </c>
      <c r="J4074" s="23" t="n">
        <f aca="false">IF(AND(E4074="Priority",ISNUMBER('Cost model'!N635)),'Cost model'!N635,'Cost model'!M635)</f>
        <v>30.5</v>
      </c>
      <c r="K4074" s="14" t="n">
        <f aca="false">J4074-H4074</f>
        <v>4.89</v>
      </c>
      <c r="L4074" s="14" t="n">
        <f aca="false">G4074-H4074</f>
        <v>-6.61</v>
      </c>
    </row>
    <row r="4075" customFormat="false" ht="15" hidden="false" customHeight="false" outlineLevel="0" collapsed="false">
      <c r="A4075" s="2" t="s">
        <v>142</v>
      </c>
      <c r="B4075" s="2" t="s">
        <v>142</v>
      </c>
      <c r="C4075" s="2" t="s">
        <v>48</v>
      </c>
      <c r="D4075" s="2" t="s">
        <v>10</v>
      </c>
      <c r="E4075" s="2" t="s">
        <v>74</v>
      </c>
      <c r="F4075" s="2" t="s">
        <v>977</v>
      </c>
      <c r="G4075" s="14" t="n">
        <v>14.5</v>
      </c>
      <c r="H4075" s="14" t="n">
        <v>10.49</v>
      </c>
      <c r="I4075" s="14" t="n">
        <v>12.5</v>
      </c>
      <c r="J4075" s="23" t="n">
        <f aca="false">IF(AND(E4075="Priority",ISNUMBER('Cost model'!N633)),'Cost model'!N633,'Cost model'!M633)</f>
        <v>11.5</v>
      </c>
      <c r="K4075" s="14" t="n">
        <f aca="false">J4075-H4075</f>
        <v>1.01</v>
      </c>
      <c r="L4075" s="14" t="n">
        <f aca="false">G4075-H4075</f>
        <v>4.01</v>
      </c>
    </row>
    <row r="4076" customFormat="false" ht="15" hidden="false" customHeight="false" outlineLevel="0" collapsed="false">
      <c r="A4076" s="2" t="s">
        <v>174</v>
      </c>
      <c r="B4076" s="2" t="s">
        <v>174</v>
      </c>
      <c r="C4076" s="2" t="s">
        <v>47</v>
      </c>
      <c r="D4076" s="2" t="s">
        <v>10</v>
      </c>
      <c r="E4076" s="2" t="s">
        <v>74</v>
      </c>
      <c r="F4076" s="2" t="s">
        <v>977</v>
      </c>
      <c r="G4076" s="14" t="n">
        <v>9.5</v>
      </c>
      <c r="H4076" s="14" t="n">
        <v>6.48</v>
      </c>
      <c r="I4076" s="14" t="n">
        <v>9.5</v>
      </c>
      <c r="J4076" s="23" t="n">
        <f aca="false">IF(AND(E4076="Priority",ISNUMBER('Cost model'!N167)),'Cost model'!N167,'Cost model'!M167)</f>
        <v>8.5</v>
      </c>
      <c r="K4076" s="14" t="n">
        <f aca="false">J4076-H4076</f>
        <v>2.02</v>
      </c>
      <c r="L4076" s="14" t="n">
        <f aca="false">G4076-H4076</f>
        <v>3.02</v>
      </c>
    </row>
    <row r="4077" customFormat="false" ht="15" hidden="false" customHeight="false" outlineLevel="0" collapsed="false">
      <c r="A4077" s="2" t="s">
        <v>124</v>
      </c>
      <c r="B4077" s="2" t="s">
        <v>124</v>
      </c>
      <c r="C4077" s="2" t="s">
        <v>48</v>
      </c>
      <c r="D4077" s="2" t="s">
        <v>12</v>
      </c>
      <c r="E4077" s="2" t="s">
        <v>74</v>
      </c>
      <c r="F4077" s="2" t="s">
        <v>977</v>
      </c>
      <c r="G4077" s="14" t="n">
        <v>12.5</v>
      </c>
      <c r="H4077" s="14" t="n">
        <v>31.08</v>
      </c>
      <c r="I4077" s="14" t="n">
        <v>12.5</v>
      </c>
      <c r="J4077" s="23" t="n">
        <f aca="false">IF(AND(E4077="Priority",ISNUMBER('Cost model'!N321)),'Cost model'!N321,'Cost model'!M321)</f>
        <v>40</v>
      </c>
      <c r="K4077" s="14" t="n">
        <f aca="false">J4077-H4077</f>
        <v>8.92</v>
      </c>
      <c r="L4077" s="14" t="n">
        <f aca="false">G4077-H4077</f>
        <v>-18.58</v>
      </c>
    </row>
    <row r="4078" customFormat="false" ht="15" hidden="false" customHeight="false" outlineLevel="0" collapsed="false">
      <c r="A4078" s="2" t="s">
        <v>174</v>
      </c>
      <c r="B4078" s="2" t="s">
        <v>124</v>
      </c>
      <c r="C4078" s="2" t="s">
        <v>48</v>
      </c>
      <c r="D4078" s="2" t="s">
        <v>12</v>
      </c>
      <c r="E4078" s="2" t="s">
        <v>74</v>
      </c>
      <c r="F4078" s="2" t="s">
        <v>976</v>
      </c>
      <c r="G4078" s="14" t="n">
        <v>12.5</v>
      </c>
      <c r="H4078" s="14" t="n">
        <v>47.22</v>
      </c>
      <c r="I4078" s="14" t="n">
        <v>12.5</v>
      </c>
      <c r="J4078" s="23" t="n">
        <f aca="false">IF(AND(E4078="Priority",ISNUMBER('Cost model'!N111)),'Cost model'!N111,'Cost model'!M111)</f>
        <v>45</v>
      </c>
      <c r="K4078" s="14" t="n">
        <f aca="false">J4078-H4078</f>
        <v>-2.22</v>
      </c>
      <c r="L4078" s="14" t="n">
        <f aca="false">G4078-H4078</f>
        <v>-34.72</v>
      </c>
    </row>
    <row r="4079" customFormat="false" ht="15" hidden="false" customHeight="false" outlineLevel="0" collapsed="false">
      <c r="A4079" s="2" t="s">
        <v>158</v>
      </c>
      <c r="B4079" s="2" t="s">
        <v>158</v>
      </c>
      <c r="C4079" s="2" t="s">
        <v>47</v>
      </c>
      <c r="D4079" s="2" t="s">
        <v>10</v>
      </c>
      <c r="E4079" s="2" t="s">
        <v>74</v>
      </c>
      <c r="F4079" s="2" t="s">
        <v>977</v>
      </c>
      <c r="G4079" s="14" t="n">
        <v>9.5</v>
      </c>
      <c r="H4079" s="14" t="n">
        <v>7.17</v>
      </c>
      <c r="I4079" s="14" t="n">
        <v>9.5</v>
      </c>
      <c r="J4079" s="23" t="n">
        <f aca="false">IF(AND(E4079="Priority",ISNUMBER('Cost model'!N422)),'Cost model'!N422,'Cost model'!M422)</f>
        <v>8.5</v>
      </c>
      <c r="K4079" s="14" t="n">
        <f aca="false">J4079-H4079</f>
        <v>1.33</v>
      </c>
      <c r="L4079" s="14" t="n">
        <f aca="false">G4079-H4079</f>
        <v>2.33</v>
      </c>
    </row>
    <row r="4080" customFormat="false" ht="15" hidden="false" customHeight="false" outlineLevel="0" collapsed="false">
      <c r="A4080" s="2" t="s">
        <v>174</v>
      </c>
      <c r="B4080" s="2" t="s">
        <v>174</v>
      </c>
      <c r="C4080" s="2" t="s">
        <v>49</v>
      </c>
      <c r="D4080" s="2" t="s">
        <v>14</v>
      </c>
      <c r="E4080" s="2" t="s">
        <v>74</v>
      </c>
      <c r="F4080" s="2" t="s">
        <v>977</v>
      </c>
      <c r="G4080" s="14" t="n">
        <v>85.5</v>
      </c>
      <c r="H4080" s="14" t="n">
        <v>144.07</v>
      </c>
      <c r="I4080" s="14" t="n">
        <v>85</v>
      </c>
      <c r="J4080" s="23" t="n">
        <f aca="false">IF(AND(E4080="Priority",ISNUMBER('Cost model'!N178)),'Cost model'!N178,'Cost model'!M178)</f>
        <v>145</v>
      </c>
      <c r="K4080" s="14" t="n">
        <f aca="false">J4080-H4080</f>
        <v>0.930000000000007</v>
      </c>
      <c r="L4080" s="14" t="n">
        <f aca="false">G4080-H4080</f>
        <v>-58.57</v>
      </c>
    </row>
    <row r="4081" customFormat="false" ht="15" hidden="false" customHeight="false" outlineLevel="0" collapsed="false">
      <c r="A4081" s="2" t="s">
        <v>124</v>
      </c>
      <c r="B4081" s="2" t="s">
        <v>124</v>
      </c>
      <c r="C4081" s="2" t="s">
        <v>48</v>
      </c>
      <c r="D4081" s="2" t="s">
        <v>10</v>
      </c>
      <c r="E4081" s="2" t="s">
        <v>74</v>
      </c>
      <c r="F4081" s="2" t="s">
        <v>977</v>
      </c>
      <c r="G4081" s="14" t="n">
        <v>12.5</v>
      </c>
      <c r="H4081" s="14" t="n">
        <v>16.45</v>
      </c>
      <c r="I4081" s="14" t="n">
        <v>12.5</v>
      </c>
      <c r="J4081" s="23" t="n">
        <f aca="false">IF(AND(E4081="Priority",ISNUMBER('Cost model'!N318)),'Cost model'!N318,'Cost model'!M318)</f>
        <v>14.5</v>
      </c>
      <c r="K4081" s="14" t="n">
        <f aca="false">J4081-H4081</f>
        <v>-1.95</v>
      </c>
      <c r="L4081" s="14" t="n">
        <f aca="false">G4081-H4081</f>
        <v>-3.95</v>
      </c>
    </row>
    <row r="4082" customFormat="false" ht="15" hidden="false" customHeight="false" outlineLevel="0" collapsed="false">
      <c r="A4082" s="2" t="s">
        <v>221</v>
      </c>
      <c r="B4082" s="2" t="s">
        <v>221</v>
      </c>
      <c r="C4082" s="2" t="s">
        <v>47</v>
      </c>
      <c r="D4082" s="2" t="s">
        <v>10</v>
      </c>
      <c r="E4082" s="2" t="s">
        <v>74</v>
      </c>
      <c r="F4082" s="2" t="s">
        <v>977</v>
      </c>
      <c r="G4082" s="14" t="n">
        <v>9.5</v>
      </c>
      <c r="H4082" s="14" t="n">
        <v>5.85</v>
      </c>
      <c r="I4082" s="14" t="n">
        <v>9.5</v>
      </c>
      <c r="J4082" s="23" t="n">
        <f aca="false">IF(AND(E4082="Priority",ISNUMBER('Cost model'!N737)),'Cost model'!N737,'Cost model'!M737)</f>
        <v>8.5</v>
      </c>
      <c r="K4082" s="14" t="n">
        <f aca="false">J4082-H4082</f>
        <v>2.65</v>
      </c>
      <c r="L4082" s="14" t="n">
        <f aca="false">G4082-H4082</f>
        <v>3.65</v>
      </c>
    </row>
    <row r="4083" customFormat="false" ht="15" hidden="false" customHeight="false" outlineLevel="0" collapsed="false">
      <c r="A4083" s="2" t="s">
        <v>174</v>
      </c>
      <c r="B4083" s="2" t="s">
        <v>142</v>
      </c>
      <c r="C4083" s="2" t="s">
        <v>47</v>
      </c>
      <c r="D4083" s="2" t="s">
        <v>12</v>
      </c>
      <c r="E4083" s="2" t="s">
        <v>83</v>
      </c>
      <c r="F4083" s="2" t="s">
        <v>976</v>
      </c>
      <c r="G4083" s="14" t="n">
        <v>19.5</v>
      </c>
      <c r="H4083" s="14" t="n">
        <v>44.43</v>
      </c>
      <c r="I4083" s="14" t="n">
        <v>19.5</v>
      </c>
      <c r="J4083" s="23" t="n">
        <f aca="false">IF(AND(E4083="Priority",ISNUMBER('Cost model'!N125)),'Cost model'!N125,'Cost model'!M125)</f>
        <v>55</v>
      </c>
      <c r="K4083" s="14" t="n">
        <f aca="false">J4083-H4083</f>
        <v>10.57</v>
      </c>
      <c r="L4083" s="14" t="n">
        <f aca="false">G4083-H4083</f>
        <v>-24.93</v>
      </c>
    </row>
    <row r="4084" customFormat="false" ht="15" hidden="false" customHeight="false" outlineLevel="0" collapsed="false">
      <c r="A4084" s="2" t="s">
        <v>142</v>
      </c>
      <c r="B4084" s="2" t="s">
        <v>142</v>
      </c>
      <c r="C4084" s="2" t="s">
        <v>47</v>
      </c>
      <c r="D4084" s="2" t="s">
        <v>10</v>
      </c>
      <c r="E4084" s="2" t="s">
        <v>74</v>
      </c>
      <c r="F4084" s="2" t="s">
        <v>977</v>
      </c>
      <c r="G4084" s="14" t="n">
        <v>19.5</v>
      </c>
      <c r="H4084" s="14" t="n">
        <v>20.22</v>
      </c>
      <c r="I4084" s="14" t="n">
        <v>9.5</v>
      </c>
      <c r="J4084" s="23" t="n">
        <f aca="false">IF(AND(E4084="Priority",ISNUMBER('Cost model'!N632)),'Cost model'!N632,'Cost model'!M632)</f>
        <v>9.5</v>
      </c>
      <c r="K4084" s="14" t="n">
        <f aca="false">J4084-H4084</f>
        <v>-10.72</v>
      </c>
      <c r="L4084" s="14" t="n">
        <f aca="false">G4084-H4084</f>
        <v>-0.719999999999999</v>
      </c>
    </row>
    <row r="4085" customFormat="false" ht="15" hidden="false" customHeight="false" outlineLevel="0" collapsed="false">
      <c r="A4085" s="2" t="s">
        <v>174</v>
      </c>
      <c r="B4085" s="2" t="s">
        <v>174</v>
      </c>
      <c r="C4085" s="2" t="s">
        <v>47</v>
      </c>
      <c r="D4085" s="2" t="s">
        <v>12</v>
      </c>
      <c r="E4085" s="2" t="s">
        <v>74</v>
      </c>
      <c r="F4085" s="2" t="s">
        <v>977</v>
      </c>
      <c r="G4085" s="14" t="n">
        <v>9.5</v>
      </c>
      <c r="H4085" s="14" t="n">
        <v>7.24</v>
      </c>
      <c r="I4085" s="14" t="n">
        <v>9.5</v>
      </c>
      <c r="J4085" s="23" t="n">
        <f aca="false">IF(AND(E4085="Priority",ISNUMBER('Cost model'!N170)),'Cost model'!N170,'Cost model'!M170)</f>
        <v>25.5</v>
      </c>
      <c r="K4085" s="14" t="n">
        <f aca="false">J4085-H4085</f>
        <v>18.26</v>
      </c>
      <c r="L4085" s="14" t="n">
        <f aca="false">G4085-H4085</f>
        <v>2.26</v>
      </c>
    </row>
    <row r="4086" customFormat="false" ht="15" hidden="false" customHeight="false" outlineLevel="0" collapsed="false">
      <c r="A4086" s="2" t="s">
        <v>124</v>
      </c>
      <c r="B4086" s="2" t="s">
        <v>142</v>
      </c>
      <c r="C4086" s="2" t="s">
        <v>47</v>
      </c>
      <c r="D4086" s="2" t="s">
        <v>12</v>
      </c>
      <c r="E4086" s="2" t="s">
        <v>74</v>
      </c>
      <c r="F4086" s="2" t="s">
        <v>976</v>
      </c>
      <c r="G4086" s="14" t="n">
        <v>19.5</v>
      </c>
      <c r="H4086" s="14" t="n">
        <v>39.44</v>
      </c>
      <c r="I4086" s="14" t="n">
        <v>19.5</v>
      </c>
      <c r="J4086" s="23" t="n">
        <f aca="false">IF(AND(E4086="Priority",ISNUMBER('Cost model'!N335)),'Cost model'!N335,'Cost model'!M335)</f>
        <v>45</v>
      </c>
      <c r="K4086" s="14" t="n">
        <f aca="false">J4086-H4086</f>
        <v>5.56</v>
      </c>
      <c r="L4086" s="14" t="n">
        <f aca="false">G4086-H4086</f>
        <v>-19.94</v>
      </c>
    </row>
    <row r="4087" customFormat="false" ht="15" hidden="false" customHeight="false" outlineLevel="0" collapsed="false">
      <c r="A4087" s="2" t="s">
        <v>174</v>
      </c>
      <c r="B4087" s="2" t="s">
        <v>174</v>
      </c>
      <c r="C4087" s="2" t="s">
        <v>48</v>
      </c>
      <c r="D4087" s="2" t="s">
        <v>10</v>
      </c>
      <c r="E4087" s="2" t="s">
        <v>74</v>
      </c>
      <c r="F4087" s="2" t="s">
        <v>977</v>
      </c>
      <c r="G4087" s="14" t="n">
        <v>12.5</v>
      </c>
      <c r="H4087" s="14" t="n">
        <v>8.87</v>
      </c>
      <c r="I4087" s="14" t="n">
        <v>12.5</v>
      </c>
      <c r="J4087" s="23" t="n">
        <f aca="false">IF(AND(E4087="Priority",ISNUMBER('Cost model'!N168)),'Cost model'!N168,'Cost model'!M168)</f>
        <v>13.5</v>
      </c>
      <c r="K4087" s="14" t="n">
        <f aca="false">J4087-H4087</f>
        <v>4.63</v>
      </c>
      <c r="L4087" s="14" t="n">
        <f aca="false">G4087-H4087</f>
        <v>3.63</v>
      </c>
    </row>
    <row r="4088" customFormat="false" ht="15" hidden="false" customHeight="false" outlineLevel="0" collapsed="false">
      <c r="A4088" s="2" t="s">
        <v>221</v>
      </c>
      <c r="B4088" s="2" t="s">
        <v>221</v>
      </c>
      <c r="C4088" s="2" t="s">
        <v>49</v>
      </c>
      <c r="D4088" s="2" t="s">
        <v>14</v>
      </c>
      <c r="E4088" s="2" t="s">
        <v>74</v>
      </c>
      <c r="F4088" s="2" t="s">
        <v>977</v>
      </c>
      <c r="G4088" s="14" t="n">
        <v>124</v>
      </c>
      <c r="H4088" s="14" t="n">
        <v>204.72</v>
      </c>
      <c r="I4088" s="14" t="n">
        <v>125</v>
      </c>
      <c r="J4088" s="23" t="n">
        <f aca="false">IF(AND(E4088="Priority",ISNUMBER('Cost model'!N748)),'Cost model'!N748,'Cost model'!M748)</f>
        <v>235</v>
      </c>
      <c r="K4088" s="14" t="n">
        <f aca="false">J4088-H4088</f>
        <v>30.28</v>
      </c>
      <c r="L4088" s="14" t="n">
        <f aca="false">G4088-H4088</f>
        <v>-80.72</v>
      </c>
    </row>
    <row r="4089" customFormat="false" ht="15" hidden="false" customHeight="false" outlineLevel="0" collapsed="false">
      <c r="A4089" s="2" t="s">
        <v>174</v>
      </c>
      <c r="B4089" s="2" t="s">
        <v>174</v>
      </c>
      <c r="C4089" s="2" t="s">
        <v>48</v>
      </c>
      <c r="D4089" s="2" t="s">
        <v>10</v>
      </c>
      <c r="E4089" s="2" t="s">
        <v>74</v>
      </c>
      <c r="F4089" s="2" t="s">
        <v>977</v>
      </c>
      <c r="G4089" s="14" t="n">
        <v>12.5</v>
      </c>
      <c r="H4089" s="14" t="n">
        <v>10.44</v>
      </c>
      <c r="I4089" s="14" t="n">
        <v>12.5</v>
      </c>
      <c r="J4089" s="23" t="n">
        <f aca="false">IF(AND(E4089="Priority",ISNUMBER('Cost model'!N168)),'Cost model'!N168,'Cost model'!M168)</f>
        <v>13.5</v>
      </c>
      <c r="K4089" s="14" t="n">
        <f aca="false">J4089-H4089</f>
        <v>3.06</v>
      </c>
      <c r="L4089" s="14" t="n">
        <f aca="false">G4089-H4089</f>
        <v>2.06</v>
      </c>
    </row>
    <row r="4090" customFormat="false" ht="15" hidden="false" customHeight="false" outlineLevel="0" collapsed="false">
      <c r="A4090" s="2" t="s">
        <v>221</v>
      </c>
      <c r="B4090" s="2" t="s">
        <v>221</v>
      </c>
      <c r="C4090" s="2" t="s">
        <v>47</v>
      </c>
      <c r="D4090" s="2" t="s">
        <v>12</v>
      </c>
      <c r="E4090" s="2" t="s">
        <v>74</v>
      </c>
      <c r="F4090" s="2" t="s">
        <v>977</v>
      </c>
      <c r="G4090" s="14" t="n">
        <v>9.5</v>
      </c>
      <c r="H4090" s="14" t="n">
        <v>6.94</v>
      </c>
      <c r="I4090" s="14" t="n">
        <v>9.5</v>
      </c>
      <c r="J4090" s="23" t="n">
        <f aca="false">IF(AND(E4090="Priority",ISNUMBER('Cost model'!N740)),'Cost model'!N740,'Cost model'!M740)</f>
        <v>22.5</v>
      </c>
      <c r="K4090" s="14" t="n">
        <f aca="false">J4090-H4090</f>
        <v>15.56</v>
      </c>
      <c r="L4090" s="14" t="n">
        <f aca="false">G4090-H4090</f>
        <v>2.56</v>
      </c>
    </row>
    <row r="4091" customFormat="false" ht="15" hidden="false" customHeight="false" outlineLevel="0" collapsed="false">
      <c r="A4091" s="2" t="s">
        <v>174</v>
      </c>
      <c r="B4091" s="2" t="s">
        <v>174</v>
      </c>
      <c r="C4091" s="2" t="s">
        <v>48</v>
      </c>
      <c r="D4091" s="2" t="s">
        <v>10</v>
      </c>
      <c r="E4091" s="2" t="s">
        <v>83</v>
      </c>
      <c r="F4091" s="2" t="s">
        <v>977</v>
      </c>
      <c r="G4091" s="14" t="n">
        <v>17.5</v>
      </c>
      <c r="H4091" s="14" t="n">
        <v>8.87</v>
      </c>
      <c r="I4091" s="14" t="n">
        <v>17.5</v>
      </c>
      <c r="J4091" s="23" t="n">
        <f aca="false">IF(AND(E4091="Priority",ISNUMBER('Cost model'!N168)),'Cost model'!N168,'Cost model'!M168)</f>
        <v>18.5</v>
      </c>
      <c r="K4091" s="14" t="n">
        <f aca="false">J4091-H4091</f>
        <v>9.63</v>
      </c>
      <c r="L4091" s="14" t="n">
        <f aca="false">G4091-H4091</f>
        <v>8.63</v>
      </c>
    </row>
    <row r="4092" customFormat="false" ht="15" hidden="false" customHeight="false" outlineLevel="0" collapsed="false">
      <c r="A4092" s="2" t="s">
        <v>174</v>
      </c>
      <c r="B4092" s="2" t="s">
        <v>142</v>
      </c>
      <c r="C4092" s="2" t="s">
        <v>48</v>
      </c>
      <c r="D4092" s="2" t="s">
        <v>12</v>
      </c>
      <c r="E4092" s="2" t="s">
        <v>74</v>
      </c>
      <c r="F4092" s="2" t="s">
        <v>976</v>
      </c>
      <c r="G4092" s="14" t="n">
        <v>25</v>
      </c>
      <c r="H4092" s="14" t="n">
        <v>58.98</v>
      </c>
      <c r="I4092" s="14" t="n">
        <v>12.5</v>
      </c>
      <c r="J4092" s="23" t="n">
        <f aca="false">IF(AND(E4092="Priority",ISNUMBER('Cost model'!N126)),'Cost model'!N126,'Cost model'!M126)</f>
        <v>45</v>
      </c>
      <c r="K4092" s="14" t="n">
        <f aca="false">J4092-H4092</f>
        <v>-13.98</v>
      </c>
      <c r="L4092" s="14" t="n">
        <f aca="false">G4092-H4092</f>
        <v>-33.98</v>
      </c>
    </row>
    <row r="4093" customFormat="false" ht="15" hidden="false" customHeight="false" outlineLevel="0" collapsed="false">
      <c r="A4093" s="2" t="s">
        <v>124</v>
      </c>
      <c r="B4093" s="2" t="s">
        <v>124</v>
      </c>
      <c r="C4093" s="2" t="s">
        <v>47</v>
      </c>
      <c r="D4093" s="2" t="s">
        <v>10</v>
      </c>
      <c r="E4093" s="2" t="s">
        <v>74</v>
      </c>
      <c r="F4093" s="2" t="s">
        <v>977</v>
      </c>
      <c r="G4093" s="14" t="n">
        <v>9.5</v>
      </c>
      <c r="H4093" s="14" t="n">
        <v>7.24</v>
      </c>
      <c r="I4093" s="14" t="n">
        <v>9.5</v>
      </c>
      <c r="J4093" s="23" t="n">
        <f aca="false">IF(AND(E4093="Priority",ISNUMBER('Cost model'!N317)),'Cost model'!N317,'Cost model'!M317)</f>
        <v>10.5</v>
      </c>
      <c r="K4093" s="14" t="n">
        <f aca="false">J4093-H4093</f>
        <v>3.26</v>
      </c>
      <c r="L4093" s="14" t="n">
        <f aca="false">G4093-H4093</f>
        <v>2.26</v>
      </c>
    </row>
    <row r="4094" customFormat="false" ht="15" hidden="false" customHeight="false" outlineLevel="0" collapsed="false">
      <c r="A4094" s="2" t="s">
        <v>142</v>
      </c>
      <c r="B4094" s="2" t="s">
        <v>142</v>
      </c>
      <c r="C4094" s="2" t="s">
        <v>48</v>
      </c>
      <c r="D4094" s="2" t="s">
        <v>12</v>
      </c>
      <c r="E4094" s="2" t="s">
        <v>74</v>
      </c>
      <c r="F4094" s="2" t="s">
        <v>977</v>
      </c>
      <c r="G4094" s="14" t="n">
        <v>24.5</v>
      </c>
      <c r="H4094" s="14" t="n">
        <v>41.1</v>
      </c>
      <c r="I4094" s="14" t="n">
        <v>12.5</v>
      </c>
      <c r="J4094" s="23" t="n">
        <f aca="false">IF(AND(E4094="Priority",ISNUMBER('Cost model'!N636)),'Cost model'!N636,'Cost model'!M636)</f>
        <v>40</v>
      </c>
      <c r="K4094" s="14" t="n">
        <f aca="false">J4094-H4094</f>
        <v>-1.1</v>
      </c>
      <c r="L4094" s="14" t="n">
        <f aca="false">G4094-H4094</f>
        <v>-16.6</v>
      </c>
    </row>
    <row r="4095" customFormat="false" ht="15" hidden="false" customHeight="false" outlineLevel="0" collapsed="false">
      <c r="A4095" s="2" t="s">
        <v>174</v>
      </c>
      <c r="B4095" s="2" t="s">
        <v>142</v>
      </c>
      <c r="C4095" s="2" t="s">
        <v>47</v>
      </c>
      <c r="D4095" s="2" t="s">
        <v>12</v>
      </c>
      <c r="E4095" s="2" t="s">
        <v>74</v>
      </c>
      <c r="F4095" s="2" t="s">
        <v>976</v>
      </c>
      <c r="G4095" s="14" t="n">
        <v>14.5</v>
      </c>
      <c r="H4095" s="14" t="n">
        <v>15.95</v>
      </c>
      <c r="I4095" s="14" t="n">
        <v>9.5</v>
      </c>
      <c r="J4095" s="23" t="n">
        <f aca="false">IF(AND(E4095="Priority",ISNUMBER('Cost model'!N125)),'Cost model'!N125,'Cost model'!M125)</f>
        <v>40</v>
      </c>
      <c r="K4095" s="14" t="n">
        <f aca="false">J4095-H4095</f>
        <v>24.05</v>
      </c>
      <c r="L4095" s="14" t="n">
        <f aca="false">G4095-H4095</f>
        <v>-1.45</v>
      </c>
    </row>
    <row r="4096" customFormat="false" ht="15" hidden="false" customHeight="false" outlineLevel="0" collapsed="false">
      <c r="A4096" s="2" t="s">
        <v>124</v>
      </c>
      <c r="B4096" s="2" t="s">
        <v>124</v>
      </c>
      <c r="C4096" s="2" t="s">
        <v>48</v>
      </c>
      <c r="D4096" s="2" t="s">
        <v>12</v>
      </c>
      <c r="E4096" s="2" t="s">
        <v>74</v>
      </c>
      <c r="F4096" s="2" t="s">
        <v>977</v>
      </c>
      <c r="G4096" s="14" t="n">
        <v>12.5</v>
      </c>
      <c r="H4096" s="14" t="n">
        <v>15.62</v>
      </c>
      <c r="I4096" s="14" t="n">
        <v>12.5</v>
      </c>
      <c r="J4096" s="23" t="n">
        <f aca="false">IF(AND(E4096="Priority",ISNUMBER('Cost model'!N321)),'Cost model'!N321,'Cost model'!M321)</f>
        <v>40</v>
      </c>
      <c r="K4096" s="14" t="n">
        <f aca="false">J4096-H4096</f>
        <v>24.38</v>
      </c>
      <c r="L4096" s="14" t="n">
        <f aca="false">G4096-H4096</f>
        <v>-3.12</v>
      </c>
    </row>
    <row r="4097" customFormat="false" ht="15" hidden="false" customHeight="false" outlineLevel="0" collapsed="false">
      <c r="A4097" s="2" t="s">
        <v>142</v>
      </c>
      <c r="B4097" s="2" t="s">
        <v>142</v>
      </c>
      <c r="C4097" s="2" t="s">
        <v>47</v>
      </c>
      <c r="D4097" s="2" t="s">
        <v>10</v>
      </c>
      <c r="E4097" s="2" t="s">
        <v>74</v>
      </c>
      <c r="F4097" s="2" t="s">
        <v>977</v>
      </c>
      <c r="G4097" s="14" t="n">
        <v>19.5</v>
      </c>
      <c r="H4097" s="14" t="n">
        <v>7.12</v>
      </c>
      <c r="I4097" s="14" t="n">
        <v>9.5</v>
      </c>
      <c r="J4097" s="23" t="n">
        <f aca="false">IF(AND(E4097="Priority",ISNUMBER('Cost model'!N632)),'Cost model'!N632,'Cost model'!M632)</f>
        <v>9.5</v>
      </c>
      <c r="K4097" s="14" t="n">
        <f aca="false">J4097-H4097</f>
        <v>2.38</v>
      </c>
      <c r="L4097" s="14" t="n">
        <f aca="false">G4097-H4097</f>
        <v>12.38</v>
      </c>
    </row>
    <row r="4098" customFormat="false" ht="15" hidden="false" customHeight="false" outlineLevel="0" collapsed="false">
      <c r="A4098" s="2" t="s">
        <v>205</v>
      </c>
      <c r="B4098" s="2" t="s">
        <v>124</v>
      </c>
      <c r="C4098" s="2" t="s">
        <v>48</v>
      </c>
      <c r="D4098" s="2" t="s">
        <v>10</v>
      </c>
      <c r="E4098" s="2" t="s">
        <v>74</v>
      </c>
      <c r="F4098" s="2" t="s">
        <v>976</v>
      </c>
      <c r="G4098" s="14" t="n">
        <v>29.5</v>
      </c>
      <c r="H4098" s="14" t="n">
        <v>22.94</v>
      </c>
      <c r="I4098" s="14" t="n">
        <v>19.5</v>
      </c>
      <c r="J4098" s="23" t="n">
        <f aca="false">IF(AND(E4098="Priority",ISNUMBER('Cost model'!N573)),'Cost model'!N573,'Cost model'!M573)</f>
        <v>18.5</v>
      </c>
      <c r="K4098" s="14" t="n">
        <f aca="false">J4098-H4098</f>
        <v>-4.44</v>
      </c>
      <c r="L4098" s="14" t="n">
        <f aca="false">G4098-H4098</f>
        <v>6.56</v>
      </c>
    </row>
    <row r="4099" customFormat="false" ht="15" hidden="false" customHeight="false" outlineLevel="0" collapsed="false">
      <c r="A4099" s="2" t="s">
        <v>174</v>
      </c>
      <c r="B4099" s="2" t="s">
        <v>142</v>
      </c>
      <c r="C4099" s="2" t="s">
        <v>47</v>
      </c>
      <c r="D4099" s="2" t="s">
        <v>12</v>
      </c>
      <c r="E4099" s="2" t="s">
        <v>74</v>
      </c>
      <c r="F4099" s="2" t="s">
        <v>976</v>
      </c>
      <c r="G4099" s="14" t="n">
        <v>9.5</v>
      </c>
      <c r="H4099" s="14" t="n">
        <v>24.52</v>
      </c>
      <c r="I4099" s="14" t="n">
        <v>9.5</v>
      </c>
      <c r="J4099" s="23" t="n">
        <f aca="false">IF(AND(E4099="Priority",ISNUMBER('Cost model'!N125)),'Cost model'!N125,'Cost model'!M125)</f>
        <v>40</v>
      </c>
      <c r="K4099" s="14" t="n">
        <f aca="false">J4099-H4099</f>
        <v>15.48</v>
      </c>
      <c r="L4099" s="14" t="n">
        <f aca="false">G4099-H4099</f>
        <v>-15.02</v>
      </c>
    </row>
    <row r="4100" customFormat="false" ht="15" hidden="false" customHeight="false" outlineLevel="0" collapsed="false">
      <c r="A4100" s="2" t="s">
        <v>174</v>
      </c>
      <c r="B4100" s="2" t="s">
        <v>124</v>
      </c>
      <c r="C4100" s="2" t="s">
        <v>48</v>
      </c>
      <c r="D4100" s="2" t="s">
        <v>10</v>
      </c>
      <c r="E4100" s="2" t="s">
        <v>74</v>
      </c>
      <c r="F4100" s="2" t="s">
        <v>976</v>
      </c>
      <c r="G4100" s="14" t="n">
        <v>12.5</v>
      </c>
      <c r="H4100" s="14" t="n">
        <v>15.47</v>
      </c>
      <c r="I4100" s="14" t="n">
        <v>12.5</v>
      </c>
      <c r="J4100" s="23" t="n">
        <f aca="false">IF(AND(E4100="Priority",ISNUMBER('Cost model'!N108)),'Cost model'!N108,'Cost model'!M108)</f>
        <v>15.5</v>
      </c>
      <c r="K4100" s="14" t="n">
        <f aca="false">J4100-H4100</f>
        <v>0.0299999999999994</v>
      </c>
      <c r="L4100" s="14" t="n">
        <f aca="false">G4100-H4100</f>
        <v>-2.97</v>
      </c>
    </row>
    <row r="4101" customFormat="false" ht="15" hidden="false" customHeight="false" outlineLevel="0" collapsed="false">
      <c r="A4101" s="2" t="s">
        <v>174</v>
      </c>
      <c r="B4101" s="2" t="s">
        <v>174</v>
      </c>
      <c r="C4101" s="2" t="s">
        <v>48</v>
      </c>
      <c r="D4101" s="2" t="s">
        <v>12</v>
      </c>
      <c r="E4101" s="2" t="s">
        <v>74</v>
      </c>
      <c r="F4101" s="2" t="s">
        <v>977</v>
      </c>
      <c r="G4101" s="14" t="n">
        <v>12.5</v>
      </c>
      <c r="H4101" s="14" t="n">
        <v>10.44</v>
      </c>
      <c r="I4101" s="14" t="n">
        <v>12.5</v>
      </c>
      <c r="J4101" s="23" t="n">
        <f aca="false">IF(AND(E4101="Priority",ISNUMBER('Cost model'!N171)),'Cost model'!N171,'Cost model'!M171)</f>
        <v>40</v>
      </c>
      <c r="K4101" s="14" t="n">
        <f aca="false">J4101-H4101</f>
        <v>29.56</v>
      </c>
      <c r="L4101" s="14" t="n">
        <f aca="false">G4101-H4101</f>
        <v>2.06</v>
      </c>
    </row>
    <row r="4102" customFormat="false" ht="15" hidden="false" customHeight="false" outlineLevel="0" collapsed="false">
      <c r="A4102" s="2" t="s">
        <v>124</v>
      </c>
      <c r="B4102" s="2" t="s">
        <v>124</v>
      </c>
      <c r="C4102" s="2" t="s">
        <v>47</v>
      </c>
      <c r="D4102" s="2" t="s">
        <v>12</v>
      </c>
      <c r="E4102" s="2" t="s">
        <v>74</v>
      </c>
      <c r="F4102" s="2" t="s">
        <v>977</v>
      </c>
      <c r="G4102" s="14" t="n">
        <v>14.5</v>
      </c>
      <c r="H4102" s="14" t="n">
        <v>22.94</v>
      </c>
      <c r="I4102" s="14" t="n">
        <v>9.5</v>
      </c>
      <c r="J4102" s="23" t="n">
        <f aca="false">IF(AND(E4102="Priority",ISNUMBER('Cost model'!N320)),'Cost model'!N320,'Cost model'!M320)</f>
        <v>24.5</v>
      </c>
      <c r="K4102" s="14" t="n">
        <f aca="false">J4102-H4102</f>
        <v>1.56</v>
      </c>
      <c r="L4102" s="14" t="n">
        <f aca="false">G4102-H4102</f>
        <v>-8.44</v>
      </c>
    </row>
    <row r="4103" customFormat="false" ht="15" hidden="false" customHeight="false" outlineLevel="0" collapsed="false">
      <c r="A4103" s="2" t="s">
        <v>174</v>
      </c>
      <c r="B4103" s="2" t="s">
        <v>158</v>
      </c>
      <c r="C4103" s="2" t="s">
        <v>49</v>
      </c>
      <c r="D4103" s="2" t="s">
        <v>12</v>
      </c>
      <c r="E4103" s="2" t="s">
        <v>74</v>
      </c>
      <c r="F4103" s="2" t="s">
        <v>976</v>
      </c>
      <c r="G4103" s="14" t="n">
        <v>19.5</v>
      </c>
      <c r="H4103" s="14" t="n">
        <v>63.66</v>
      </c>
      <c r="I4103" s="14" t="n">
        <v>19.5</v>
      </c>
      <c r="J4103" s="23" t="n">
        <f aca="false">IF(AND(E4103="Priority",ISNUMBER('Cost model'!N142)),'Cost model'!N142,'Cost model'!M142)</f>
        <v>55</v>
      </c>
      <c r="K4103" s="14" t="n">
        <f aca="false">J4103-H4103</f>
        <v>-8.66</v>
      </c>
      <c r="L4103" s="14" t="n">
        <f aca="false">G4103-H4103</f>
        <v>-44.16</v>
      </c>
    </row>
    <row r="4104" customFormat="false" ht="15" hidden="false" customHeight="false" outlineLevel="0" collapsed="false">
      <c r="A4104" s="2" t="s">
        <v>221</v>
      </c>
      <c r="B4104" s="2" t="s">
        <v>174</v>
      </c>
      <c r="C4104" s="2" t="s">
        <v>47</v>
      </c>
      <c r="D4104" s="2" t="s">
        <v>12</v>
      </c>
      <c r="E4104" s="2" t="s">
        <v>74</v>
      </c>
      <c r="F4104" s="2" t="s">
        <v>976</v>
      </c>
      <c r="G4104" s="14" t="n">
        <v>19.5</v>
      </c>
      <c r="H4104" s="14" t="n">
        <v>12.53</v>
      </c>
      <c r="I4104" s="14" t="n">
        <v>24.5</v>
      </c>
      <c r="J4104" s="23" t="n">
        <f aca="false">IF(AND(E4104="Priority",ISNUMBER('Cost model'!N785)),'Cost model'!N785,'Cost model'!M785)</f>
        <v>50</v>
      </c>
      <c r="K4104" s="14" t="n">
        <f aca="false">J4104-H4104</f>
        <v>37.47</v>
      </c>
      <c r="L4104" s="14" t="n">
        <f aca="false">G4104-H4104</f>
        <v>6.97</v>
      </c>
    </row>
    <row r="4105" customFormat="false" ht="15" hidden="false" customHeight="false" outlineLevel="0" collapsed="false">
      <c r="A4105" s="2" t="s">
        <v>174</v>
      </c>
      <c r="B4105" s="2" t="s">
        <v>174</v>
      </c>
      <c r="C4105" s="2" t="s">
        <v>47</v>
      </c>
      <c r="D4105" s="2" t="s">
        <v>12</v>
      </c>
      <c r="E4105" s="2" t="s">
        <v>74</v>
      </c>
      <c r="F4105" s="2" t="s">
        <v>977</v>
      </c>
      <c r="G4105" s="14" t="n">
        <v>9.5</v>
      </c>
      <c r="H4105" s="14" t="n">
        <v>27.27</v>
      </c>
      <c r="I4105" s="14" t="n">
        <v>9.5</v>
      </c>
      <c r="J4105" s="23" t="n">
        <f aca="false">IF(AND(E4105="Priority",ISNUMBER('Cost model'!N170)),'Cost model'!N170,'Cost model'!M170)</f>
        <v>25.5</v>
      </c>
      <c r="K4105" s="14" t="n">
        <f aca="false">J4105-H4105</f>
        <v>-1.77</v>
      </c>
      <c r="L4105" s="14" t="n">
        <f aca="false">G4105-H4105</f>
        <v>-17.77</v>
      </c>
    </row>
    <row r="4106" customFormat="false" ht="15" hidden="false" customHeight="false" outlineLevel="0" collapsed="false">
      <c r="A4106" s="2" t="s">
        <v>174</v>
      </c>
      <c r="B4106" s="2" t="s">
        <v>142</v>
      </c>
      <c r="C4106" s="2" t="s">
        <v>47</v>
      </c>
      <c r="D4106" s="2" t="s">
        <v>12</v>
      </c>
      <c r="E4106" s="2" t="s">
        <v>74</v>
      </c>
      <c r="F4106" s="2" t="s">
        <v>976</v>
      </c>
      <c r="G4106" s="14" t="n">
        <v>28.5</v>
      </c>
      <c r="H4106" s="14" t="n">
        <v>44.43</v>
      </c>
      <c r="I4106" s="14" t="n">
        <v>9.5</v>
      </c>
      <c r="J4106" s="23" t="n">
        <f aca="false">IF(AND(E4106="Priority",ISNUMBER('Cost model'!N125)),'Cost model'!N125,'Cost model'!M125)</f>
        <v>40</v>
      </c>
      <c r="K4106" s="14" t="n">
        <f aca="false">J4106-H4106</f>
        <v>-4.43</v>
      </c>
      <c r="L4106" s="14" t="n">
        <f aca="false">G4106-H4106</f>
        <v>-15.93</v>
      </c>
    </row>
    <row r="4107" customFormat="false" ht="15" hidden="false" customHeight="false" outlineLevel="0" collapsed="false">
      <c r="A4107" s="2" t="s">
        <v>174</v>
      </c>
      <c r="B4107" s="2" t="s">
        <v>174</v>
      </c>
      <c r="C4107" s="2" t="s">
        <v>47</v>
      </c>
      <c r="D4107" s="2" t="s">
        <v>10</v>
      </c>
      <c r="E4107" s="2" t="s">
        <v>74</v>
      </c>
      <c r="F4107" s="2" t="s">
        <v>977</v>
      </c>
      <c r="G4107" s="14" t="n">
        <v>9.5</v>
      </c>
      <c r="H4107" s="14" t="n">
        <v>7.24</v>
      </c>
      <c r="I4107" s="14" t="n">
        <v>9.5</v>
      </c>
      <c r="J4107" s="23" t="n">
        <f aca="false">IF(AND(E4107="Priority",ISNUMBER('Cost model'!N167)),'Cost model'!N167,'Cost model'!M167)</f>
        <v>8.5</v>
      </c>
      <c r="K4107" s="14" t="n">
        <f aca="false">J4107-H4107</f>
        <v>1.26</v>
      </c>
      <c r="L4107" s="14" t="n">
        <f aca="false">G4107-H4107</f>
        <v>2.26</v>
      </c>
    </row>
    <row r="4108" customFormat="false" ht="15" hidden="false" customHeight="false" outlineLevel="0" collapsed="false">
      <c r="A4108" s="2" t="s">
        <v>174</v>
      </c>
      <c r="B4108" s="2" t="s">
        <v>124</v>
      </c>
      <c r="C4108" s="2" t="s">
        <v>48</v>
      </c>
      <c r="D4108" s="2" t="s">
        <v>12</v>
      </c>
      <c r="E4108" s="2" t="s">
        <v>74</v>
      </c>
      <c r="F4108" s="2" t="s">
        <v>976</v>
      </c>
      <c r="G4108" s="14" t="n">
        <v>12.5</v>
      </c>
      <c r="H4108" s="14" t="n">
        <v>43.22</v>
      </c>
      <c r="I4108" s="14" t="n">
        <v>12.5</v>
      </c>
      <c r="J4108" s="23" t="n">
        <f aca="false">IF(AND(E4108="Priority",ISNUMBER('Cost model'!N111)),'Cost model'!N111,'Cost model'!M111)</f>
        <v>45</v>
      </c>
      <c r="K4108" s="14" t="n">
        <f aca="false">J4108-H4108</f>
        <v>1.78</v>
      </c>
      <c r="L4108" s="14" t="n">
        <f aca="false">G4108-H4108</f>
        <v>-30.72</v>
      </c>
    </row>
    <row r="4109" customFormat="false" ht="15" hidden="false" customHeight="false" outlineLevel="0" collapsed="false">
      <c r="A4109" s="2" t="s">
        <v>174</v>
      </c>
      <c r="B4109" s="2" t="s">
        <v>124</v>
      </c>
      <c r="C4109" s="2" t="s">
        <v>47</v>
      </c>
      <c r="D4109" s="2" t="s">
        <v>12</v>
      </c>
      <c r="E4109" s="2" t="s">
        <v>74</v>
      </c>
      <c r="F4109" s="2" t="s">
        <v>976</v>
      </c>
      <c r="G4109" s="14" t="n">
        <v>9.5</v>
      </c>
      <c r="H4109" s="14" t="n">
        <v>29.52</v>
      </c>
      <c r="I4109" s="14" t="n">
        <v>9.5</v>
      </c>
      <c r="J4109" s="23" t="n">
        <f aca="false">IF(AND(E4109="Priority",ISNUMBER('Cost model'!N110)),'Cost model'!N110,'Cost model'!M110)</f>
        <v>40</v>
      </c>
      <c r="K4109" s="14" t="n">
        <f aca="false">J4109-H4109</f>
        <v>10.48</v>
      </c>
      <c r="L4109" s="14" t="n">
        <f aca="false">G4109-H4109</f>
        <v>-20.02</v>
      </c>
    </row>
    <row r="4110" customFormat="false" ht="15" hidden="false" customHeight="false" outlineLevel="0" collapsed="false">
      <c r="A4110" s="2" t="s">
        <v>174</v>
      </c>
      <c r="B4110" s="2" t="s">
        <v>174</v>
      </c>
      <c r="C4110" s="2" t="s">
        <v>48</v>
      </c>
      <c r="D4110" s="2" t="s">
        <v>12</v>
      </c>
      <c r="E4110" s="2" t="s">
        <v>74</v>
      </c>
      <c r="F4110" s="2" t="s">
        <v>977</v>
      </c>
      <c r="G4110" s="14" t="n">
        <v>17.5</v>
      </c>
      <c r="H4110" s="14" t="n">
        <v>24.6</v>
      </c>
      <c r="I4110" s="14" t="n">
        <v>12.5</v>
      </c>
      <c r="J4110" s="23" t="n">
        <f aca="false">IF(AND(E4110="Priority",ISNUMBER('Cost model'!N171)),'Cost model'!N171,'Cost model'!M171)</f>
        <v>40</v>
      </c>
      <c r="K4110" s="14" t="n">
        <f aca="false">J4110-H4110</f>
        <v>15.4</v>
      </c>
      <c r="L4110" s="14" t="n">
        <f aca="false">G4110-H4110</f>
        <v>-7.1</v>
      </c>
    </row>
    <row r="4111" customFormat="false" ht="15" hidden="false" customHeight="false" outlineLevel="0" collapsed="false">
      <c r="A4111" s="2" t="s">
        <v>221</v>
      </c>
      <c r="B4111" s="2" t="s">
        <v>221</v>
      </c>
      <c r="C4111" s="2" t="s">
        <v>49</v>
      </c>
      <c r="D4111" s="2" t="s">
        <v>10</v>
      </c>
      <c r="E4111" s="2" t="s">
        <v>74</v>
      </c>
      <c r="F4111" s="2" t="s">
        <v>977</v>
      </c>
      <c r="G4111" s="14" t="n">
        <v>17.5</v>
      </c>
      <c r="H4111" s="14" t="n">
        <v>18.34</v>
      </c>
      <c r="I4111" s="14" t="n">
        <v>17.5</v>
      </c>
      <c r="J4111" s="23" t="n">
        <f aca="false">IF(AND(E4111="Priority",ISNUMBER('Cost model'!N739)),'Cost model'!N739,'Cost model'!M739)</f>
        <v>17.5</v>
      </c>
      <c r="K4111" s="14" t="n">
        <f aca="false">J4111-H4111</f>
        <v>-0.84</v>
      </c>
      <c r="L4111" s="14" t="n">
        <f aca="false">G4111-H4111</f>
        <v>-0.84</v>
      </c>
    </row>
    <row r="4112" customFormat="false" ht="15" hidden="false" customHeight="false" outlineLevel="0" collapsed="false">
      <c r="A4112" s="2" t="s">
        <v>142</v>
      </c>
      <c r="B4112" s="2" t="s">
        <v>142</v>
      </c>
      <c r="C4112" s="2" t="s">
        <v>48</v>
      </c>
      <c r="D4112" s="2" t="s">
        <v>10</v>
      </c>
      <c r="E4112" s="2" t="s">
        <v>74</v>
      </c>
      <c r="F4112" s="2" t="s">
        <v>977</v>
      </c>
      <c r="G4112" s="14" t="n">
        <v>14.5</v>
      </c>
      <c r="H4112" s="14" t="n">
        <v>10.01</v>
      </c>
      <c r="I4112" s="14" t="n">
        <v>12.5</v>
      </c>
      <c r="J4112" s="23" t="n">
        <f aca="false">IF(AND(E4112="Priority",ISNUMBER('Cost model'!N633)),'Cost model'!N633,'Cost model'!M633)</f>
        <v>11.5</v>
      </c>
      <c r="K4112" s="14" t="n">
        <f aca="false">J4112-H4112</f>
        <v>1.49</v>
      </c>
      <c r="L4112" s="14" t="n">
        <f aca="false">G4112-H4112</f>
        <v>4.49</v>
      </c>
    </row>
    <row r="4113" customFormat="false" ht="15" hidden="false" customHeight="false" outlineLevel="0" collapsed="false">
      <c r="A4113" s="2" t="s">
        <v>142</v>
      </c>
      <c r="B4113" s="2" t="s">
        <v>142</v>
      </c>
      <c r="C4113" s="2" t="s">
        <v>49</v>
      </c>
      <c r="D4113" s="2" t="s">
        <v>10</v>
      </c>
      <c r="E4113" s="2" t="s">
        <v>74</v>
      </c>
      <c r="F4113" s="2" t="s">
        <v>977</v>
      </c>
      <c r="G4113" s="14" t="n">
        <v>17.5</v>
      </c>
      <c r="H4113" s="14" t="n">
        <v>10.09</v>
      </c>
      <c r="I4113" s="14" t="n">
        <v>17.5</v>
      </c>
      <c r="J4113" s="23" t="n">
        <f aca="false">IF(AND(E4113="Priority",ISNUMBER('Cost model'!N634)),'Cost model'!N634,'Cost model'!M634)</f>
        <v>15.5</v>
      </c>
      <c r="K4113" s="14" t="n">
        <f aca="false">J4113-H4113</f>
        <v>5.41</v>
      </c>
      <c r="L4113" s="14" t="n">
        <f aca="false">G4113-H4113</f>
        <v>7.41</v>
      </c>
    </row>
    <row r="4114" customFormat="false" ht="15" hidden="false" customHeight="false" outlineLevel="0" collapsed="false">
      <c r="A4114" s="2" t="s">
        <v>174</v>
      </c>
      <c r="B4114" s="2" t="s">
        <v>174</v>
      </c>
      <c r="C4114" s="2" t="s">
        <v>48</v>
      </c>
      <c r="D4114" s="2" t="s">
        <v>12</v>
      </c>
      <c r="E4114" s="2" t="s">
        <v>74</v>
      </c>
      <c r="F4114" s="2" t="s">
        <v>977</v>
      </c>
      <c r="G4114" s="14" t="n">
        <v>12.5</v>
      </c>
      <c r="H4114" s="14" t="n">
        <v>34.88</v>
      </c>
      <c r="I4114" s="14" t="n">
        <v>12.5</v>
      </c>
      <c r="J4114" s="23" t="n">
        <f aca="false">IF(AND(E4114="Priority",ISNUMBER('Cost model'!N171)),'Cost model'!N171,'Cost model'!M171)</f>
        <v>40</v>
      </c>
      <c r="K4114" s="14" t="n">
        <f aca="false">J4114-H4114</f>
        <v>5.12</v>
      </c>
      <c r="L4114" s="14" t="n">
        <f aca="false">G4114-H4114</f>
        <v>-22.38</v>
      </c>
    </row>
    <row r="4115" customFormat="false" ht="15" hidden="false" customHeight="false" outlineLevel="0" collapsed="false">
      <c r="A4115" s="2" t="s">
        <v>142</v>
      </c>
      <c r="B4115" s="2" t="s">
        <v>142</v>
      </c>
      <c r="C4115" s="2" t="s">
        <v>48</v>
      </c>
      <c r="D4115" s="2" t="s">
        <v>10</v>
      </c>
      <c r="E4115" s="2" t="s">
        <v>74</v>
      </c>
      <c r="F4115" s="2" t="s">
        <v>977</v>
      </c>
      <c r="G4115" s="14" t="n">
        <v>14.5</v>
      </c>
      <c r="H4115" s="14" t="n">
        <v>21.65</v>
      </c>
      <c r="I4115" s="14" t="n">
        <v>12.5</v>
      </c>
      <c r="J4115" s="23" t="n">
        <f aca="false">IF(AND(E4115="Priority",ISNUMBER('Cost model'!N633)),'Cost model'!N633,'Cost model'!M633)</f>
        <v>11.5</v>
      </c>
      <c r="K4115" s="14" t="n">
        <f aca="false">J4115-H4115</f>
        <v>-10.15</v>
      </c>
      <c r="L4115" s="14" t="n">
        <f aca="false">G4115-H4115</f>
        <v>-7.15</v>
      </c>
    </row>
    <row r="4116" customFormat="false" ht="15" hidden="false" customHeight="false" outlineLevel="0" collapsed="false">
      <c r="A4116" s="2" t="s">
        <v>174</v>
      </c>
      <c r="B4116" s="2" t="s">
        <v>174</v>
      </c>
      <c r="C4116" s="2" t="s">
        <v>49</v>
      </c>
      <c r="D4116" s="2" t="s">
        <v>13</v>
      </c>
      <c r="E4116" s="2" t="s">
        <v>74</v>
      </c>
      <c r="F4116" s="2" t="s">
        <v>977</v>
      </c>
      <c r="G4116" s="14" t="n">
        <v>67.5</v>
      </c>
      <c r="H4116" s="14" t="n">
        <v>85.17</v>
      </c>
      <c r="I4116" s="14" t="n">
        <v>50</v>
      </c>
      <c r="J4116" s="23" t="n">
        <f aca="false">IF(AND(E4116="Priority",ISNUMBER('Cost model'!N175)),'Cost model'!N175,'Cost model'!M175)</f>
        <v>75</v>
      </c>
      <c r="K4116" s="14" t="n">
        <f aca="false">J4116-H4116</f>
        <v>-10.17</v>
      </c>
      <c r="L4116" s="14" t="n">
        <f aca="false">G4116-H4116</f>
        <v>-17.67</v>
      </c>
    </row>
    <row r="4117" customFormat="false" ht="15" hidden="false" customHeight="false" outlineLevel="0" collapsed="false">
      <c r="A4117" s="2" t="s">
        <v>124</v>
      </c>
      <c r="B4117" s="2" t="s">
        <v>124</v>
      </c>
      <c r="C4117" s="2" t="s">
        <v>48</v>
      </c>
      <c r="D4117" s="2" t="s">
        <v>10</v>
      </c>
      <c r="E4117" s="2" t="s">
        <v>74</v>
      </c>
      <c r="F4117" s="2" t="s">
        <v>977</v>
      </c>
      <c r="G4117" s="14" t="n">
        <v>19.5</v>
      </c>
      <c r="H4117" s="14" t="n">
        <v>22.94</v>
      </c>
      <c r="I4117" s="14" t="n">
        <v>12.5</v>
      </c>
      <c r="J4117" s="23" t="n">
        <f aca="false">IF(AND(E4117="Priority",ISNUMBER('Cost model'!N318)),'Cost model'!N318,'Cost model'!M318)</f>
        <v>14.5</v>
      </c>
      <c r="K4117" s="14" t="n">
        <f aca="false">J4117-H4117</f>
        <v>-8.44</v>
      </c>
      <c r="L4117" s="14" t="n">
        <f aca="false">G4117-H4117</f>
        <v>-3.44</v>
      </c>
    </row>
    <row r="4118" customFormat="false" ht="15" hidden="false" customHeight="false" outlineLevel="0" collapsed="false">
      <c r="A4118" s="2" t="s">
        <v>221</v>
      </c>
      <c r="B4118" s="2" t="s">
        <v>221</v>
      </c>
      <c r="C4118" s="2" t="s">
        <v>49</v>
      </c>
      <c r="D4118" s="2" t="s">
        <v>12</v>
      </c>
      <c r="E4118" s="2" t="s">
        <v>74</v>
      </c>
      <c r="F4118" s="2" t="s">
        <v>977</v>
      </c>
      <c r="G4118" s="14" t="n">
        <v>17.5</v>
      </c>
      <c r="H4118" s="14" t="n">
        <v>15.19</v>
      </c>
      <c r="I4118" s="14" t="n">
        <v>19.5</v>
      </c>
      <c r="J4118" s="23" t="n">
        <f aca="false">IF(AND(E4118="Priority",ISNUMBER('Cost model'!N742)),'Cost model'!N742,'Cost model'!M742)</f>
        <v>60</v>
      </c>
      <c r="K4118" s="14" t="n">
        <f aca="false">J4118-H4118</f>
        <v>44.81</v>
      </c>
      <c r="L4118" s="14" t="n">
        <f aca="false">G4118-H4118</f>
        <v>2.31</v>
      </c>
    </row>
    <row r="4119" customFormat="false" ht="15" hidden="false" customHeight="false" outlineLevel="0" collapsed="false">
      <c r="A4119" s="2" t="s">
        <v>174</v>
      </c>
      <c r="B4119" s="2" t="s">
        <v>174</v>
      </c>
      <c r="C4119" s="2" t="s">
        <v>48</v>
      </c>
      <c r="D4119" s="2" t="s">
        <v>12</v>
      </c>
      <c r="E4119" s="2" t="s">
        <v>74</v>
      </c>
      <c r="F4119" s="2" t="s">
        <v>977</v>
      </c>
      <c r="G4119" s="14" t="n">
        <v>12.5</v>
      </c>
      <c r="H4119" s="14" t="n">
        <v>10.59</v>
      </c>
      <c r="I4119" s="14" t="n">
        <v>12.5</v>
      </c>
      <c r="J4119" s="23" t="n">
        <f aca="false">IF(AND(E4119="Priority",ISNUMBER('Cost model'!N171)),'Cost model'!N171,'Cost model'!M171)</f>
        <v>40</v>
      </c>
      <c r="K4119" s="14" t="n">
        <f aca="false">J4119-H4119</f>
        <v>29.41</v>
      </c>
      <c r="L4119" s="14" t="n">
        <f aca="false">G4119-H4119</f>
        <v>1.91</v>
      </c>
    </row>
    <row r="4120" customFormat="false" ht="15" hidden="false" customHeight="false" outlineLevel="0" collapsed="false">
      <c r="A4120" s="2" t="s">
        <v>221</v>
      </c>
      <c r="B4120" s="2" t="s">
        <v>221</v>
      </c>
      <c r="C4120" s="2" t="s">
        <v>47</v>
      </c>
      <c r="D4120" s="2" t="s">
        <v>12</v>
      </c>
      <c r="E4120" s="2" t="s">
        <v>74</v>
      </c>
      <c r="F4120" s="2" t="s">
        <v>977</v>
      </c>
      <c r="G4120" s="14" t="n">
        <v>9.5</v>
      </c>
      <c r="H4120" s="14" t="n">
        <v>24.54</v>
      </c>
      <c r="I4120" s="14" t="n">
        <v>9.5</v>
      </c>
      <c r="J4120" s="23" t="n">
        <f aca="false">IF(AND(E4120="Priority",ISNUMBER('Cost model'!N740)),'Cost model'!N740,'Cost model'!M740)</f>
        <v>22.5</v>
      </c>
      <c r="K4120" s="14" t="n">
        <f aca="false">J4120-H4120</f>
        <v>-2.04</v>
      </c>
      <c r="L4120" s="14" t="n">
        <f aca="false">G4120-H4120</f>
        <v>-15.04</v>
      </c>
    </row>
    <row r="4121" customFormat="false" ht="15" hidden="false" customHeight="false" outlineLevel="0" collapsed="false">
      <c r="A4121" s="2" t="s">
        <v>174</v>
      </c>
      <c r="B4121" s="2" t="s">
        <v>142</v>
      </c>
      <c r="C4121" s="2" t="s">
        <v>47</v>
      </c>
      <c r="D4121" s="2" t="s">
        <v>13</v>
      </c>
      <c r="E4121" s="2" t="s">
        <v>83</v>
      </c>
      <c r="F4121" s="2" t="s">
        <v>976</v>
      </c>
      <c r="G4121" s="14" t="n">
        <v>45</v>
      </c>
      <c r="H4121" s="14" t="n">
        <v>93.5</v>
      </c>
      <c r="I4121" s="14" t="n">
        <v>45</v>
      </c>
      <c r="J4121" s="23" t="n">
        <f aca="false">IF(AND(E4121="Priority",ISNUMBER('Cost model'!N128)),'Cost model'!N128,'Cost model'!M128)</f>
        <v>90</v>
      </c>
      <c r="K4121" s="14" t="n">
        <f aca="false">J4121-H4121</f>
        <v>-3.5</v>
      </c>
      <c r="L4121" s="14" t="n">
        <f aca="false">G4121-H4121</f>
        <v>-48.5</v>
      </c>
    </row>
    <row r="4122" customFormat="false" ht="15" hidden="false" customHeight="false" outlineLevel="0" collapsed="false">
      <c r="A4122" s="2" t="s">
        <v>124</v>
      </c>
      <c r="B4122" s="2" t="s">
        <v>124</v>
      </c>
      <c r="C4122" s="2" t="s">
        <v>48</v>
      </c>
      <c r="D4122" s="2" t="s">
        <v>10</v>
      </c>
      <c r="E4122" s="2" t="s">
        <v>74</v>
      </c>
      <c r="F4122" s="2" t="s">
        <v>977</v>
      </c>
      <c r="G4122" s="14" t="n">
        <v>9.5</v>
      </c>
      <c r="H4122" s="14" t="n">
        <v>9</v>
      </c>
      <c r="I4122" s="14" t="n">
        <v>12.5</v>
      </c>
      <c r="J4122" s="23" t="n">
        <f aca="false">IF(AND(E4122="Priority",ISNUMBER('Cost model'!N318)),'Cost model'!N318,'Cost model'!M318)</f>
        <v>14.5</v>
      </c>
      <c r="K4122" s="14" t="n">
        <f aca="false">J4122-H4122</f>
        <v>5.5</v>
      </c>
      <c r="L4122" s="14" t="n">
        <f aca="false">G4122-H4122</f>
        <v>0.5</v>
      </c>
    </row>
    <row r="4123" customFormat="false" ht="15" hidden="false" customHeight="false" outlineLevel="0" collapsed="false">
      <c r="A4123" s="2" t="s">
        <v>142</v>
      </c>
      <c r="B4123" s="2" t="s">
        <v>124</v>
      </c>
      <c r="C4123" s="2" t="s">
        <v>47</v>
      </c>
      <c r="D4123" s="2" t="s">
        <v>10</v>
      </c>
      <c r="E4123" s="2" t="s">
        <v>74</v>
      </c>
      <c r="F4123" s="2" t="s">
        <v>976</v>
      </c>
      <c r="G4123" s="14" t="n">
        <v>14.5</v>
      </c>
      <c r="H4123" s="14" t="n">
        <v>20.22</v>
      </c>
      <c r="I4123" s="14" t="n">
        <v>14.5</v>
      </c>
      <c r="J4123" s="23" t="n">
        <f aca="false">IF(AND(E4123="Priority",ISNUMBER('Cost model'!N662)),'Cost model'!N662,'Cost model'!M662)</f>
        <v>13.5</v>
      </c>
      <c r="K4123" s="14" t="n">
        <f aca="false">J4123-H4123</f>
        <v>-6.72</v>
      </c>
      <c r="L4123" s="14" t="n">
        <f aca="false">G4123-H4123</f>
        <v>-5.72</v>
      </c>
    </row>
    <row r="4124" customFormat="false" ht="15" hidden="false" customHeight="false" outlineLevel="0" collapsed="false">
      <c r="A4124" s="2" t="s">
        <v>158</v>
      </c>
      <c r="B4124" s="2" t="s">
        <v>158</v>
      </c>
      <c r="C4124" s="2" t="s">
        <v>49</v>
      </c>
      <c r="D4124" s="2" t="s">
        <v>12</v>
      </c>
      <c r="E4124" s="2" t="s">
        <v>83</v>
      </c>
      <c r="F4124" s="2" t="s">
        <v>977</v>
      </c>
      <c r="G4124" s="14" t="n">
        <v>29.5</v>
      </c>
      <c r="H4124" s="14" t="n">
        <v>23.46</v>
      </c>
      <c r="I4124" s="14" t="n">
        <v>29.5</v>
      </c>
      <c r="J4124" s="23" t="n">
        <f aca="false">IF(AND(E4124="Priority",ISNUMBER('Cost model'!N427)),'Cost model'!N427,'Cost model'!M427)</f>
        <v>40</v>
      </c>
      <c r="K4124" s="14" t="n">
        <f aca="false">J4124-H4124</f>
        <v>16.54</v>
      </c>
      <c r="L4124" s="14" t="n">
        <f aca="false">G4124-H4124</f>
        <v>6.04</v>
      </c>
    </row>
    <row r="4125" customFormat="false" ht="15" hidden="false" customHeight="false" outlineLevel="0" collapsed="false">
      <c r="A4125" s="2" t="s">
        <v>174</v>
      </c>
      <c r="B4125" s="2" t="s">
        <v>174</v>
      </c>
      <c r="C4125" s="2" t="s">
        <v>49</v>
      </c>
      <c r="D4125" s="2" t="s">
        <v>10</v>
      </c>
      <c r="E4125" s="2" t="s">
        <v>83</v>
      </c>
      <c r="F4125" s="2" t="s">
        <v>977</v>
      </c>
      <c r="G4125" s="14" t="n">
        <v>24.5</v>
      </c>
      <c r="H4125" s="14" t="n">
        <v>15.47</v>
      </c>
      <c r="I4125" s="14" t="n">
        <v>24.5</v>
      </c>
      <c r="J4125" s="23" t="n">
        <f aca="false">IF(AND(E4125="Priority",ISNUMBER('Cost model'!N169)),'Cost model'!N169,'Cost model'!M169)</f>
        <v>25.5</v>
      </c>
      <c r="K4125" s="14" t="n">
        <f aca="false">J4125-H4125</f>
        <v>10.03</v>
      </c>
      <c r="L4125" s="14" t="n">
        <f aca="false">G4125-H4125</f>
        <v>9.03</v>
      </c>
    </row>
    <row r="4126" customFormat="false" ht="15" hidden="false" customHeight="false" outlineLevel="0" collapsed="false">
      <c r="A4126" s="2" t="s">
        <v>142</v>
      </c>
      <c r="B4126" s="2" t="s">
        <v>142</v>
      </c>
      <c r="C4126" s="2" t="s">
        <v>48</v>
      </c>
      <c r="D4126" s="2" t="s">
        <v>12</v>
      </c>
      <c r="E4126" s="2" t="s">
        <v>83</v>
      </c>
      <c r="F4126" s="2" t="s">
        <v>977</v>
      </c>
      <c r="G4126" s="14" t="n">
        <v>19.5</v>
      </c>
      <c r="H4126" s="14" t="n">
        <v>41.1</v>
      </c>
      <c r="I4126" s="14" t="n">
        <v>19.5</v>
      </c>
      <c r="J4126" s="23" t="n">
        <f aca="false">IF(AND(E4126="Priority",ISNUMBER('Cost model'!N636)),'Cost model'!N636,'Cost model'!M636)</f>
        <v>55</v>
      </c>
      <c r="K4126" s="14" t="n">
        <f aca="false">J4126-H4126</f>
        <v>13.9</v>
      </c>
      <c r="L4126" s="14" t="n">
        <f aca="false">G4126-H4126</f>
        <v>-21.6</v>
      </c>
    </row>
    <row r="4127" customFormat="false" ht="15" hidden="false" customHeight="false" outlineLevel="0" collapsed="false">
      <c r="A4127" s="2" t="s">
        <v>174</v>
      </c>
      <c r="B4127" s="2" t="s">
        <v>174</v>
      </c>
      <c r="C4127" s="2" t="s">
        <v>47</v>
      </c>
      <c r="D4127" s="2" t="s">
        <v>10</v>
      </c>
      <c r="E4127" s="2" t="s">
        <v>74</v>
      </c>
      <c r="F4127" s="2" t="s">
        <v>977</v>
      </c>
      <c r="G4127" s="14" t="n">
        <v>9.5</v>
      </c>
      <c r="H4127" s="14" t="n">
        <v>7.24</v>
      </c>
      <c r="I4127" s="14" t="n">
        <v>9.5</v>
      </c>
      <c r="J4127" s="23" t="n">
        <f aca="false">IF(AND(E4127="Priority",ISNUMBER('Cost model'!N167)),'Cost model'!N167,'Cost model'!M167)</f>
        <v>8.5</v>
      </c>
      <c r="K4127" s="14" t="n">
        <f aca="false">J4127-H4127</f>
        <v>1.26</v>
      </c>
      <c r="L4127" s="14" t="n">
        <f aca="false">G4127-H4127</f>
        <v>2.26</v>
      </c>
    </row>
    <row r="4128" customFormat="false" ht="15" hidden="false" customHeight="false" outlineLevel="0" collapsed="false">
      <c r="A4128" s="2" t="s">
        <v>142</v>
      </c>
      <c r="B4128" s="2" t="s">
        <v>142</v>
      </c>
      <c r="C4128" s="2" t="s">
        <v>48</v>
      </c>
      <c r="D4128" s="2" t="s">
        <v>10</v>
      </c>
      <c r="E4128" s="2" t="s">
        <v>74</v>
      </c>
      <c r="F4128" s="2" t="s">
        <v>977</v>
      </c>
      <c r="G4128" s="14" t="n">
        <v>19.5</v>
      </c>
      <c r="H4128" s="14" t="n">
        <v>24.6</v>
      </c>
      <c r="I4128" s="14" t="n">
        <v>12.5</v>
      </c>
      <c r="J4128" s="23" t="n">
        <f aca="false">IF(AND(E4128="Priority",ISNUMBER('Cost model'!N633)),'Cost model'!N633,'Cost model'!M633)</f>
        <v>11.5</v>
      </c>
      <c r="K4128" s="14" t="n">
        <f aca="false">J4128-H4128</f>
        <v>-13.1</v>
      </c>
      <c r="L4128" s="14" t="n">
        <f aca="false">G4128-H4128</f>
        <v>-5.1</v>
      </c>
    </row>
    <row r="4129" customFormat="false" ht="15" hidden="false" customHeight="false" outlineLevel="0" collapsed="false">
      <c r="A4129" s="2" t="s">
        <v>174</v>
      </c>
      <c r="B4129" s="2" t="s">
        <v>174</v>
      </c>
      <c r="C4129" s="2" t="s">
        <v>47</v>
      </c>
      <c r="D4129" s="2" t="s">
        <v>13</v>
      </c>
      <c r="E4129" s="2" t="s">
        <v>74</v>
      </c>
      <c r="F4129" s="2" t="s">
        <v>977</v>
      </c>
      <c r="G4129" s="14" t="n">
        <v>9.5</v>
      </c>
      <c r="H4129" s="14" t="n">
        <v>30.36</v>
      </c>
      <c r="I4129" s="14" t="n">
        <v>19</v>
      </c>
      <c r="J4129" s="23" t="n">
        <f aca="false">IF(AND(E4129="Priority",ISNUMBER('Cost model'!N173)),'Cost model'!N173,'Cost model'!M173)</f>
        <v>60</v>
      </c>
      <c r="K4129" s="14" t="n">
        <f aca="false">J4129-H4129</f>
        <v>29.64</v>
      </c>
      <c r="L4129" s="14" t="n">
        <f aca="false">G4129-H4129</f>
        <v>-20.86</v>
      </c>
    </row>
    <row r="4130" customFormat="false" ht="15" hidden="false" customHeight="false" outlineLevel="0" collapsed="false">
      <c r="A4130" s="2" t="s">
        <v>124</v>
      </c>
      <c r="B4130" s="2" t="s">
        <v>124</v>
      </c>
      <c r="C4130" s="2" t="s">
        <v>48</v>
      </c>
      <c r="D4130" s="2" t="s">
        <v>12</v>
      </c>
      <c r="E4130" s="2" t="s">
        <v>74</v>
      </c>
      <c r="F4130" s="2" t="s">
        <v>977</v>
      </c>
      <c r="G4130" s="14" t="n">
        <v>24.5</v>
      </c>
      <c r="H4130" s="14" t="n">
        <v>27.01</v>
      </c>
      <c r="I4130" s="14" t="n">
        <v>12.5</v>
      </c>
      <c r="J4130" s="23" t="n">
        <f aca="false">IF(AND(E4130="Priority",ISNUMBER('Cost model'!N321)),'Cost model'!N321,'Cost model'!M321)</f>
        <v>40</v>
      </c>
      <c r="K4130" s="14" t="n">
        <f aca="false">J4130-H4130</f>
        <v>12.99</v>
      </c>
      <c r="L4130" s="14" t="n">
        <f aca="false">G4130-H4130</f>
        <v>-2.51</v>
      </c>
    </row>
    <row r="4131" customFormat="false" ht="15" hidden="false" customHeight="false" outlineLevel="0" collapsed="false">
      <c r="A4131" s="2" t="s">
        <v>221</v>
      </c>
      <c r="B4131" s="2" t="s">
        <v>158</v>
      </c>
      <c r="C4131" s="2" t="s">
        <v>49</v>
      </c>
      <c r="D4131" s="2" t="s">
        <v>10</v>
      </c>
      <c r="E4131" s="2" t="s">
        <v>74</v>
      </c>
      <c r="F4131" s="2" t="s">
        <v>976</v>
      </c>
      <c r="G4131" s="14" t="n">
        <v>24.5</v>
      </c>
      <c r="H4131" s="14" t="n">
        <v>20.22</v>
      </c>
      <c r="I4131" s="14" t="n">
        <v>17.5</v>
      </c>
      <c r="J4131" s="23" t="n">
        <f aca="false">IF(AND(E4131="Priority",ISNUMBER('Cost model'!N754)),'Cost model'!N754,'Cost model'!M754)</f>
        <v>23.5</v>
      </c>
      <c r="K4131" s="14" t="n">
        <f aca="false">J4131-H4131</f>
        <v>3.28</v>
      </c>
      <c r="L4131" s="14" t="n">
        <f aca="false">G4131-H4131</f>
        <v>4.28</v>
      </c>
    </row>
    <row r="4132" customFormat="false" ht="15" hidden="false" customHeight="false" outlineLevel="0" collapsed="false">
      <c r="A4132" s="2" t="s">
        <v>174</v>
      </c>
      <c r="B4132" s="2" t="s">
        <v>174</v>
      </c>
      <c r="C4132" s="2" t="s">
        <v>49</v>
      </c>
      <c r="D4132" s="2" t="s">
        <v>12</v>
      </c>
      <c r="E4132" s="2" t="s">
        <v>74</v>
      </c>
      <c r="F4132" s="2" t="s">
        <v>977</v>
      </c>
      <c r="G4132" s="14" t="n">
        <v>37</v>
      </c>
      <c r="H4132" s="14" t="n">
        <v>25.08</v>
      </c>
      <c r="I4132" s="14" t="n">
        <v>19.5</v>
      </c>
      <c r="J4132" s="23" t="n">
        <f aca="false">IF(AND(E4132="Priority",ISNUMBER('Cost model'!N172)),'Cost model'!N172,'Cost model'!M172)</f>
        <v>45</v>
      </c>
      <c r="K4132" s="14" t="n">
        <f aca="false">J4132-H4132</f>
        <v>19.92</v>
      </c>
      <c r="L4132" s="14" t="n">
        <f aca="false">G4132-H4132</f>
        <v>11.92</v>
      </c>
    </row>
    <row r="4133" customFormat="false" ht="15" hidden="false" customHeight="false" outlineLevel="0" collapsed="false">
      <c r="A4133" s="2" t="s">
        <v>124</v>
      </c>
      <c r="B4133" s="2" t="s">
        <v>124</v>
      </c>
      <c r="C4133" s="2" t="s">
        <v>49</v>
      </c>
      <c r="D4133" s="2" t="s">
        <v>10</v>
      </c>
      <c r="E4133" s="2" t="s">
        <v>74</v>
      </c>
      <c r="F4133" s="2" t="s">
        <v>977</v>
      </c>
      <c r="G4133" s="14" t="n">
        <v>9.5</v>
      </c>
      <c r="H4133" s="14" t="n">
        <v>11.65</v>
      </c>
      <c r="I4133" s="14" t="n">
        <v>17.5</v>
      </c>
      <c r="J4133" s="23" t="n">
        <f aca="false">IF(AND(E4133="Priority",ISNUMBER('Cost model'!N319)),'Cost model'!N319,'Cost model'!M319)</f>
        <v>16.5</v>
      </c>
      <c r="K4133" s="14" t="n">
        <f aca="false">J4133-H4133</f>
        <v>4.85</v>
      </c>
      <c r="L4133" s="14" t="n">
        <f aca="false">G4133-H4133</f>
        <v>-2.15</v>
      </c>
    </row>
    <row r="4134" customFormat="false" ht="15" hidden="false" customHeight="false" outlineLevel="0" collapsed="false">
      <c r="A4134" s="2" t="s">
        <v>174</v>
      </c>
      <c r="B4134" s="2" t="s">
        <v>174</v>
      </c>
      <c r="C4134" s="2" t="s">
        <v>47</v>
      </c>
      <c r="D4134" s="2" t="s">
        <v>12</v>
      </c>
      <c r="E4134" s="2" t="s">
        <v>74</v>
      </c>
      <c r="F4134" s="2" t="s">
        <v>977</v>
      </c>
      <c r="G4134" s="14" t="n">
        <v>9.5</v>
      </c>
      <c r="H4134" s="14" t="n">
        <v>24.84</v>
      </c>
      <c r="I4134" s="14" t="n">
        <v>9.5</v>
      </c>
      <c r="J4134" s="23" t="n">
        <f aca="false">IF(AND(E4134="Priority",ISNUMBER('Cost model'!N170)),'Cost model'!N170,'Cost model'!M170)</f>
        <v>25.5</v>
      </c>
      <c r="K4134" s="14" t="n">
        <f aca="false">J4134-H4134</f>
        <v>0.66</v>
      </c>
      <c r="L4134" s="14" t="n">
        <f aca="false">G4134-H4134</f>
        <v>-15.34</v>
      </c>
    </row>
    <row r="4135" customFormat="false" ht="15" hidden="false" customHeight="false" outlineLevel="0" collapsed="false">
      <c r="A4135" s="2" t="s">
        <v>174</v>
      </c>
      <c r="B4135" s="2" t="s">
        <v>158</v>
      </c>
      <c r="C4135" s="2" t="s">
        <v>47</v>
      </c>
      <c r="D4135" s="2" t="s">
        <v>10</v>
      </c>
      <c r="E4135" s="2" t="s">
        <v>74</v>
      </c>
      <c r="F4135" s="2" t="s">
        <v>976</v>
      </c>
      <c r="G4135" s="14" t="n">
        <v>14.5</v>
      </c>
      <c r="H4135" s="14" t="n">
        <v>10.64</v>
      </c>
      <c r="I4135" s="14" t="n">
        <v>14.5</v>
      </c>
      <c r="J4135" s="23" t="n">
        <f aca="false">IF(AND(E4135="Priority",ISNUMBER('Cost model'!N137)),'Cost model'!N137,'Cost model'!M137)</f>
        <v>13.5</v>
      </c>
      <c r="K4135" s="14" t="n">
        <f aca="false">J4135-H4135</f>
        <v>2.86</v>
      </c>
      <c r="L4135" s="14" t="n">
        <f aca="false">G4135-H4135</f>
        <v>3.86</v>
      </c>
    </row>
    <row r="4136" customFormat="false" ht="15" hidden="false" customHeight="false" outlineLevel="0" collapsed="false">
      <c r="A4136" s="2" t="s">
        <v>124</v>
      </c>
      <c r="B4136" s="2" t="s">
        <v>124</v>
      </c>
      <c r="C4136" s="2" t="s">
        <v>49</v>
      </c>
      <c r="D4136" s="2" t="s">
        <v>12</v>
      </c>
      <c r="E4136" s="2" t="s">
        <v>74</v>
      </c>
      <c r="F4136" s="2" t="s">
        <v>977</v>
      </c>
      <c r="G4136" s="14" t="n">
        <v>9.5</v>
      </c>
      <c r="H4136" s="14" t="n">
        <v>20.05</v>
      </c>
      <c r="I4136" s="14" t="n">
        <v>19.5</v>
      </c>
      <c r="J4136" s="23" t="n">
        <f aca="false">IF(AND(E4136="Priority",ISNUMBER('Cost model'!N322)),'Cost model'!N322,'Cost model'!M322)</f>
        <v>50</v>
      </c>
      <c r="K4136" s="14" t="n">
        <f aca="false">J4136-H4136</f>
        <v>29.95</v>
      </c>
      <c r="L4136" s="14" t="n">
        <f aca="false">G4136-H4136</f>
        <v>-10.55</v>
      </c>
    </row>
    <row r="4137" customFormat="false" ht="15" hidden="false" customHeight="false" outlineLevel="0" collapsed="false">
      <c r="A4137" s="2" t="s">
        <v>124</v>
      </c>
      <c r="B4137" s="2" t="s">
        <v>124</v>
      </c>
      <c r="C4137" s="2" t="s">
        <v>48</v>
      </c>
      <c r="D4137" s="2" t="s">
        <v>10</v>
      </c>
      <c r="E4137" s="2" t="s">
        <v>74</v>
      </c>
      <c r="F4137" s="2" t="s">
        <v>977</v>
      </c>
      <c r="G4137" s="14" t="n">
        <v>12.5</v>
      </c>
      <c r="H4137" s="14" t="n">
        <v>15.62</v>
      </c>
      <c r="I4137" s="14" t="n">
        <v>12.5</v>
      </c>
      <c r="J4137" s="23" t="n">
        <f aca="false">IF(AND(E4137="Priority",ISNUMBER('Cost model'!N318)),'Cost model'!N318,'Cost model'!M318)</f>
        <v>14.5</v>
      </c>
      <c r="K4137" s="14" t="n">
        <f aca="false">J4137-H4137</f>
        <v>-1.12</v>
      </c>
      <c r="L4137" s="14" t="n">
        <f aca="false">G4137-H4137</f>
        <v>-3.12</v>
      </c>
    </row>
    <row r="4138" customFormat="false" ht="15" hidden="false" customHeight="false" outlineLevel="0" collapsed="false">
      <c r="A4138" s="2" t="s">
        <v>124</v>
      </c>
      <c r="B4138" s="2" t="s">
        <v>124</v>
      </c>
      <c r="C4138" s="2" t="s">
        <v>48</v>
      </c>
      <c r="D4138" s="2" t="s">
        <v>10</v>
      </c>
      <c r="E4138" s="2" t="s">
        <v>74</v>
      </c>
      <c r="F4138" s="2" t="s">
        <v>977</v>
      </c>
      <c r="G4138" s="14" t="n">
        <v>12.5</v>
      </c>
      <c r="H4138" s="14" t="n">
        <v>25.31</v>
      </c>
      <c r="I4138" s="14" t="n">
        <v>12.5</v>
      </c>
      <c r="J4138" s="23" t="n">
        <f aca="false">IF(AND(E4138="Priority",ISNUMBER('Cost model'!N318)),'Cost model'!N318,'Cost model'!M318)</f>
        <v>14.5</v>
      </c>
      <c r="K4138" s="14" t="n">
        <f aca="false">J4138-H4138</f>
        <v>-10.81</v>
      </c>
      <c r="L4138" s="14" t="n">
        <f aca="false">G4138-H4138</f>
        <v>-12.81</v>
      </c>
    </row>
    <row r="4139" customFormat="false" ht="15" hidden="false" customHeight="false" outlineLevel="0" collapsed="false">
      <c r="A4139" s="2" t="s">
        <v>123</v>
      </c>
      <c r="B4139" s="2" t="s">
        <v>158</v>
      </c>
      <c r="C4139" s="2" t="s">
        <v>47</v>
      </c>
      <c r="D4139" s="2" t="s">
        <v>10</v>
      </c>
      <c r="E4139" s="2" t="s">
        <v>74</v>
      </c>
      <c r="F4139" s="2" t="s">
        <v>976</v>
      </c>
      <c r="G4139" s="14" t="n">
        <v>19.5</v>
      </c>
      <c r="H4139" s="14" t="n">
        <v>20.22</v>
      </c>
      <c r="I4139" s="14" t="n">
        <v>19.5</v>
      </c>
      <c r="J4139" s="23" t="n">
        <f aca="false">IF(AND(E4139="Priority",ISNUMBER('Cost model'!N32)),'Cost model'!N32,'Cost model'!M32)</f>
        <v>15.5</v>
      </c>
      <c r="K4139" s="14" t="n">
        <f aca="false">J4139-H4139</f>
        <v>-4.72</v>
      </c>
      <c r="L4139" s="14" t="n">
        <f aca="false">G4139-H4139</f>
        <v>-0.719999999999999</v>
      </c>
    </row>
    <row r="4140" customFormat="false" ht="15" hidden="false" customHeight="false" outlineLevel="0" collapsed="false">
      <c r="A4140" s="2" t="s">
        <v>174</v>
      </c>
      <c r="B4140" s="2" t="s">
        <v>174</v>
      </c>
      <c r="C4140" s="2" t="s">
        <v>47</v>
      </c>
      <c r="D4140" s="2" t="s">
        <v>14</v>
      </c>
      <c r="E4140" s="2" t="s">
        <v>74</v>
      </c>
      <c r="F4140" s="2" t="s">
        <v>977</v>
      </c>
      <c r="G4140" s="14" t="n">
        <v>44</v>
      </c>
      <c r="H4140" s="14" t="n">
        <v>148.64</v>
      </c>
      <c r="I4140" s="14" t="n">
        <v>25</v>
      </c>
      <c r="J4140" s="23" t="n">
        <f aca="false">IF(AND(E4140="Priority",ISNUMBER('Cost model'!N176)),'Cost model'!N176,'Cost model'!M176)</f>
        <v>95</v>
      </c>
      <c r="K4140" s="14" t="n">
        <f aca="false">J4140-H4140</f>
        <v>-53.64</v>
      </c>
      <c r="L4140" s="14" t="n">
        <f aca="false">G4140-H4140</f>
        <v>-104.64</v>
      </c>
    </row>
    <row r="4141" customFormat="false" ht="15" hidden="false" customHeight="false" outlineLevel="0" collapsed="false">
      <c r="A4141" s="2" t="s">
        <v>174</v>
      </c>
      <c r="B4141" s="2" t="s">
        <v>142</v>
      </c>
      <c r="C4141" s="2" t="s">
        <v>47</v>
      </c>
      <c r="D4141" s="2" t="s">
        <v>12</v>
      </c>
      <c r="E4141" s="2" t="s">
        <v>74</v>
      </c>
      <c r="F4141" s="2" t="s">
        <v>976</v>
      </c>
      <c r="G4141" s="14" t="n">
        <v>29</v>
      </c>
      <c r="H4141" s="14" t="n">
        <v>42.3</v>
      </c>
      <c r="I4141" s="14" t="n">
        <v>9.5</v>
      </c>
      <c r="J4141" s="23" t="n">
        <f aca="false">IF(AND(E4141="Priority",ISNUMBER('Cost model'!N125)),'Cost model'!N125,'Cost model'!M125)</f>
        <v>40</v>
      </c>
      <c r="K4141" s="14" t="n">
        <f aca="false">J4141-H4141</f>
        <v>-2.3</v>
      </c>
      <c r="L4141" s="14" t="n">
        <f aca="false">G4141-H4141</f>
        <v>-13.3</v>
      </c>
    </row>
    <row r="4142" customFormat="false" ht="15" hidden="false" customHeight="false" outlineLevel="0" collapsed="false">
      <c r="A4142" s="2" t="s">
        <v>174</v>
      </c>
      <c r="B4142" s="2" t="s">
        <v>174</v>
      </c>
      <c r="C4142" s="2" t="s">
        <v>49</v>
      </c>
      <c r="D4142" s="2" t="s">
        <v>12</v>
      </c>
      <c r="E4142" s="2" t="s">
        <v>74</v>
      </c>
      <c r="F4142" s="2" t="s">
        <v>977</v>
      </c>
      <c r="G4142" s="14" t="n">
        <v>37</v>
      </c>
      <c r="H4142" s="14" t="n">
        <v>49.79</v>
      </c>
      <c r="I4142" s="14" t="n">
        <v>19.5</v>
      </c>
      <c r="J4142" s="23" t="n">
        <f aca="false">IF(AND(E4142="Priority",ISNUMBER('Cost model'!N172)),'Cost model'!N172,'Cost model'!M172)</f>
        <v>45</v>
      </c>
      <c r="K4142" s="14" t="n">
        <f aca="false">J4142-H4142</f>
        <v>-4.79</v>
      </c>
      <c r="L4142" s="14" t="n">
        <f aca="false">G4142-H4142</f>
        <v>-12.79</v>
      </c>
    </row>
    <row r="4143" customFormat="false" ht="15" hidden="false" customHeight="false" outlineLevel="0" collapsed="false">
      <c r="A4143" s="2" t="s">
        <v>174</v>
      </c>
      <c r="B4143" s="2" t="s">
        <v>174</v>
      </c>
      <c r="C4143" s="2" t="s">
        <v>48</v>
      </c>
      <c r="D4143" s="2" t="s">
        <v>10</v>
      </c>
      <c r="E4143" s="2" t="s">
        <v>74</v>
      </c>
      <c r="F4143" s="2" t="s">
        <v>977</v>
      </c>
      <c r="G4143" s="14" t="n">
        <v>12.5</v>
      </c>
      <c r="H4143" s="14" t="n">
        <v>9.04</v>
      </c>
      <c r="I4143" s="14" t="n">
        <v>12.5</v>
      </c>
      <c r="J4143" s="23" t="n">
        <f aca="false">IF(AND(E4143="Priority",ISNUMBER('Cost model'!N168)),'Cost model'!N168,'Cost model'!M168)</f>
        <v>13.5</v>
      </c>
      <c r="K4143" s="14" t="n">
        <f aca="false">J4143-H4143</f>
        <v>4.46</v>
      </c>
      <c r="L4143" s="14" t="n">
        <f aca="false">G4143-H4143</f>
        <v>3.46</v>
      </c>
    </row>
    <row r="4144" customFormat="false" ht="15" hidden="false" customHeight="false" outlineLevel="0" collapsed="false">
      <c r="A4144" s="2" t="s">
        <v>174</v>
      </c>
      <c r="B4144" s="2" t="s">
        <v>174</v>
      </c>
      <c r="C4144" s="2" t="s">
        <v>49</v>
      </c>
      <c r="D4144" s="2" t="s">
        <v>10</v>
      </c>
      <c r="E4144" s="2" t="s">
        <v>83</v>
      </c>
      <c r="F4144" s="2" t="s">
        <v>977</v>
      </c>
      <c r="G4144" s="14" t="n">
        <v>24.5</v>
      </c>
      <c r="H4144" s="14" t="n">
        <v>14.47</v>
      </c>
      <c r="I4144" s="14" t="n">
        <v>24.5</v>
      </c>
      <c r="J4144" s="23" t="n">
        <f aca="false">IF(AND(E4144="Priority",ISNUMBER('Cost model'!N169)),'Cost model'!N169,'Cost model'!M169)</f>
        <v>25.5</v>
      </c>
      <c r="K4144" s="14" t="n">
        <f aca="false">J4144-H4144</f>
        <v>11.03</v>
      </c>
      <c r="L4144" s="14" t="n">
        <f aca="false">G4144-H4144</f>
        <v>10.03</v>
      </c>
    </row>
    <row r="4145" customFormat="false" ht="15" hidden="false" customHeight="false" outlineLevel="0" collapsed="false">
      <c r="A4145" s="2" t="s">
        <v>221</v>
      </c>
      <c r="B4145" s="2" t="s">
        <v>221</v>
      </c>
      <c r="C4145" s="2" t="s">
        <v>49</v>
      </c>
      <c r="D4145" s="2" t="s">
        <v>12</v>
      </c>
      <c r="E4145" s="2" t="s">
        <v>74</v>
      </c>
      <c r="F4145" s="2" t="s">
        <v>977</v>
      </c>
      <c r="G4145" s="14" t="n">
        <v>54.5</v>
      </c>
      <c r="H4145" s="14" t="n">
        <v>56.43</v>
      </c>
      <c r="I4145" s="14" t="n">
        <v>19.5</v>
      </c>
      <c r="J4145" s="23" t="n">
        <f aca="false">IF(AND(E4145="Priority",ISNUMBER('Cost model'!N742)),'Cost model'!N742,'Cost model'!M742)</f>
        <v>60</v>
      </c>
      <c r="K4145" s="14" t="n">
        <f aca="false">J4145-H4145</f>
        <v>3.57</v>
      </c>
      <c r="L4145" s="14" t="n">
        <f aca="false">G4145-H4145</f>
        <v>-1.93</v>
      </c>
    </row>
    <row r="4146" customFormat="false" ht="15" hidden="false" customHeight="false" outlineLevel="0" collapsed="false">
      <c r="A4146" s="2" t="s">
        <v>142</v>
      </c>
      <c r="B4146" s="2" t="s">
        <v>142</v>
      </c>
      <c r="C4146" s="2" t="s">
        <v>47</v>
      </c>
      <c r="D4146" s="2" t="s">
        <v>12</v>
      </c>
      <c r="E4146" s="2" t="s">
        <v>74</v>
      </c>
      <c r="F4146" s="2" t="s">
        <v>977</v>
      </c>
      <c r="G4146" s="14" t="n">
        <v>9.5</v>
      </c>
      <c r="H4146" s="14" t="n">
        <v>14.82</v>
      </c>
      <c r="I4146" s="14" t="n">
        <v>9.5</v>
      </c>
      <c r="J4146" s="23" t="n">
        <f aca="false">IF(AND(E4146="Priority",ISNUMBER('Cost model'!N635)),'Cost model'!N635,'Cost model'!M635)</f>
        <v>30.5</v>
      </c>
      <c r="K4146" s="14" t="n">
        <f aca="false">J4146-H4146</f>
        <v>15.68</v>
      </c>
      <c r="L4146" s="14" t="n">
        <f aca="false">G4146-H4146</f>
        <v>-5.32</v>
      </c>
    </row>
    <row r="4147" customFormat="false" ht="15" hidden="false" customHeight="false" outlineLevel="0" collapsed="false">
      <c r="A4147" s="2" t="s">
        <v>174</v>
      </c>
      <c r="B4147" s="2" t="s">
        <v>174</v>
      </c>
      <c r="C4147" s="2" t="s">
        <v>47</v>
      </c>
      <c r="D4147" s="2" t="s">
        <v>10</v>
      </c>
      <c r="E4147" s="2" t="s">
        <v>74</v>
      </c>
      <c r="F4147" s="2" t="s">
        <v>977</v>
      </c>
      <c r="G4147" s="14" t="n">
        <v>19.5</v>
      </c>
      <c r="H4147" s="14" t="n">
        <v>7.24</v>
      </c>
      <c r="I4147" s="14" t="n">
        <v>9.5</v>
      </c>
      <c r="J4147" s="23" t="n">
        <f aca="false">IF(AND(E4147="Priority",ISNUMBER('Cost model'!N167)),'Cost model'!N167,'Cost model'!M167)</f>
        <v>8.5</v>
      </c>
      <c r="K4147" s="14" t="n">
        <f aca="false">J4147-H4147</f>
        <v>1.26</v>
      </c>
      <c r="L4147" s="14" t="n">
        <f aca="false">G4147-H4147</f>
        <v>12.26</v>
      </c>
    </row>
    <row r="4148" customFormat="false" ht="15" hidden="false" customHeight="false" outlineLevel="0" collapsed="false">
      <c r="A4148" s="2" t="s">
        <v>142</v>
      </c>
      <c r="B4148" s="2" t="s">
        <v>158</v>
      </c>
      <c r="C4148" s="2" t="s">
        <v>49</v>
      </c>
      <c r="D4148" s="2" t="s">
        <v>10</v>
      </c>
      <c r="E4148" s="2" t="s">
        <v>74</v>
      </c>
      <c r="F4148" s="2" t="s">
        <v>976</v>
      </c>
      <c r="G4148" s="14" t="n">
        <v>35</v>
      </c>
      <c r="H4148" s="14" t="n">
        <v>25.67</v>
      </c>
      <c r="I4148" s="14" t="n">
        <v>17.5</v>
      </c>
      <c r="J4148" s="23" t="n">
        <f aca="false">IF(AND(E4148="Priority",ISNUMBER('Cost model'!N649)),'Cost model'!N649,'Cost model'!M649)</f>
        <v>19.5</v>
      </c>
      <c r="K4148" s="14" t="n">
        <f aca="false">J4148-H4148</f>
        <v>-6.17</v>
      </c>
      <c r="L4148" s="14" t="n">
        <f aca="false">G4148-H4148</f>
        <v>9.33</v>
      </c>
    </row>
    <row r="4149" customFormat="false" ht="15" hidden="false" customHeight="false" outlineLevel="0" collapsed="false">
      <c r="A4149" s="2" t="s">
        <v>221</v>
      </c>
      <c r="B4149" s="2" t="s">
        <v>221</v>
      </c>
      <c r="C4149" s="2" t="s">
        <v>47</v>
      </c>
      <c r="D4149" s="2" t="s">
        <v>12</v>
      </c>
      <c r="E4149" s="2" t="s">
        <v>74</v>
      </c>
      <c r="F4149" s="2" t="s">
        <v>977</v>
      </c>
      <c r="G4149" s="14" t="n">
        <v>9.5</v>
      </c>
      <c r="H4149" s="14" t="n">
        <v>24.54</v>
      </c>
      <c r="I4149" s="14" t="n">
        <v>9.5</v>
      </c>
      <c r="J4149" s="23" t="n">
        <f aca="false">IF(AND(E4149="Priority",ISNUMBER('Cost model'!N740)),'Cost model'!N740,'Cost model'!M740)</f>
        <v>22.5</v>
      </c>
      <c r="K4149" s="14" t="n">
        <f aca="false">J4149-H4149</f>
        <v>-2.04</v>
      </c>
      <c r="L4149" s="14" t="n">
        <f aca="false">G4149-H4149</f>
        <v>-15.04</v>
      </c>
    </row>
    <row r="4150" customFormat="false" ht="15" hidden="false" customHeight="false" outlineLevel="0" collapsed="false">
      <c r="A4150" s="2" t="s">
        <v>142</v>
      </c>
      <c r="B4150" s="2" t="s">
        <v>142</v>
      </c>
      <c r="C4150" s="2" t="s">
        <v>47</v>
      </c>
      <c r="D4150" s="2" t="s">
        <v>13</v>
      </c>
      <c r="E4150" s="2" t="s">
        <v>74</v>
      </c>
      <c r="F4150" s="2" t="s">
        <v>977</v>
      </c>
      <c r="G4150" s="14" t="n">
        <v>19</v>
      </c>
      <c r="H4150" s="14" t="n">
        <v>31.99</v>
      </c>
      <c r="I4150" s="14" t="n">
        <v>19</v>
      </c>
      <c r="J4150" s="23" t="n">
        <f aca="false">IF(AND(E4150="Priority",ISNUMBER('Cost model'!N638)),'Cost model'!N638,'Cost model'!M638)</f>
        <v>50</v>
      </c>
      <c r="K4150" s="14" t="n">
        <f aca="false">J4150-H4150</f>
        <v>18.01</v>
      </c>
      <c r="L4150" s="14" t="n">
        <f aca="false">G4150-H4150</f>
        <v>-12.99</v>
      </c>
    </row>
    <row r="4151" customFormat="false" ht="15" hidden="false" customHeight="false" outlineLevel="0" collapsed="false">
      <c r="A4151" s="2" t="s">
        <v>174</v>
      </c>
      <c r="B4151" s="2" t="s">
        <v>158</v>
      </c>
      <c r="C4151" s="2" t="s">
        <v>47</v>
      </c>
      <c r="D4151" s="2" t="s">
        <v>10</v>
      </c>
      <c r="E4151" s="2" t="s">
        <v>74</v>
      </c>
      <c r="F4151" s="2" t="s">
        <v>976</v>
      </c>
      <c r="G4151" s="14" t="n">
        <v>12.5</v>
      </c>
      <c r="H4151" s="14" t="n">
        <v>43.93</v>
      </c>
      <c r="I4151" s="14" t="n">
        <v>14.5</v>
      </c>
      <c r="J4151" s="23" t="n">
        <f aca="false">IF(AND(E4151="Priority",ISNUMBER('Cost model'!N137)),'Cost model'!N137,'Cost model'!M137)</f>
        <v>13.5</v>
      </c>
      <c r="K4151" s="14" t="n">
        <f aca="false">J4151-H4151</f>
        <v>-30.43</v>
      </c>
      <c r="L4151" s="14" t="n">
        <f aca="false">G4151-H4151</f>
        <v>-31.43</v>
      </c>
    </row>
    <row r="4152" customFormat="false" ht="15" hidden="false" customHeight="false" outlineLevel="0" collapsed="false">
      <c r="A4152" s="2" t="s">
        <v>174</v>
      </c>
      <c r="B4152" s="2" t="s">
        <v>174</v>
      </c>
      <c r="C4152" s="2" t="s">
        <v>47</v>
      </c>
      <c r="D4152" s="2" t="s">
        <v>10</v>
      </c>
      <c r="E4152" s="2" t="s">
        <v>74</v>
      </c>
      <c r="F4152" s="2" t="s">
        <v>977</v>
      </c>
      <c r="G4152" s="14" t="n">
        <v>9.5</v>
      </c>
      <c r="H4152" s="14" t="n">
        <v>6.48</v>
      </c>
      <c r="I4152" s="14" t="n">
        <v>9.5</v>
      </c>
      <c r="J4152" s="23" t="n">
        <f aca="false">IF(AND(E4152="Priority",ISNUMBER('Cost model'!N167)),'Cost model'!N167,'Cost model'!M167)</f>
        <v>8.5</v>
      </c>
      <c r="K4152" s="14" t="n">
        <f aca="false">J4152-H4152</f>
        <v>2.02</v>
      </c>
      <c r="L4152" s="14" t="n">
        <f aca="false">G4152-H4152</f>
        <v>3.02</v>
      </c>
    </row>
    <row r="4153" customFormat="false" ht="15" hidden="false" customHeight="false" outlineLevel="0" collapsed="false">
      <c r="A4153" s="2" t="s">
        <v>221</v>
      </c>
      <c r="B4153" s="2" t="s">
        <v>221</v>
      </c>
      <c r="C4153" s="2" t="s">
        <v>47</v>
      </c>
      <c r="D4153" s="2" t="s">
        <v>10</v>
      </c>
      <c r="E4153" s="2" t="s">
        <v>74</v>
      </c>
      <c r="F4153" s="2" t="s">
        <v>977</v>
      </c>
      <c r="G4153" s="14" t="n">
        <v>19</v>
      </c>
      <c r="H4153" s="14" t="n">
        <v>24.54</v>
      </c>
      <c r="I4153" s="14" t="n">
        <v>9.5</v>
      </c>
      <c r="J4153" s="23" t="n">
        <f aca="false">IF(AND(E4153="Priority",ISNUMBER('Cost model'!N737)),'Cost model'!N737,'Cost model'!M737)</f>
        <v>8.5</v>
      </c>
      <c r="K4153" s="14" t="n">
        <f aca="false">J4153-H4153</f>
        <v>-16.04</v>
      </c>
      <c r="L4153" s="14" t="n">
        <f aca="false">G4153-H4153</f>
        <v>-5.54</v>
      </c>
    </row>
    <row r="4154" customFormat="false" ht="15" hidden="false" customHeight="false" outlineLevel="0" collapsed="false">
      <c r="A4154" s="2" t="s">
        <v>174</v>
      </c>
      <c r="B4154" s="2" t="s">
        <v>174</v>
      </c>
      <c r="C4154" s="2" t="s">
        <v>47</v>
      </c>
      <c r="D4154" s="2" t="s">
        <v>10</v>
      </c>
      <c r="E4154" s="2" t="s">
        <v>74</v>
      </c>
      <c r="F4154" s="2" t="s">
        <v>977</v>
      </c>
      <c r="G4154" s="14" t="n">
        <v>9.5</v>
      </c>
      <c r="H4154" s="14" t="n">
        <v>6.48</v>
      </c>
      <c r="I4154" s="14" t="n">
        <v>9.5</v>
      </c>
      <c r="J4154" s="23" t="n">
        <f aca="false">IF(AND(E4154="Priority",ISNUMBER('Cost model'!N167)),'Cost model'!N167,'Cost model'!M167)</f>
        <v>8.5</v>
      </c>
      <c r="K4154" s="14" t="n">
        <f aca="false">J4154-H4154</f>
        <v>2.02</v>
      </c>
      <c r="L4154" s="14" t="n">
        <f aca="false">G4154-H4154</f>
        <v>3.02</v>
      </c>
    </row>
    <row r="4155" customFormat="false" ht="15" hidden="false" customHeight="false" outlineLevel="0" collapsed="false">
      <c r="A4155" s="2" t="s">
        <v>221</v>
      </c>
      <c r="B4155" s="2" t="s">
        <v>221</v>
      </c>
      <c r="C4155" s="2" t="s">
        <v>49</v>
      </c>
      <c r="D4155" s="2" t="s">
        <v>10</v>
      </c>
      <c r="E4155" s="2" t="s">
        <v>74</v>
      </c>
      <c r="F4155" s="2" t="s">
        <v>977</v>
      </c>
      <c r="G4155" s="14" t="n">
        <v>17.5</v>
      </c>
      <c r="H4155" s="14" t="n">
        <v>12.4</v>
      </c>
      <c r="I4155" s="14" t="n">
        <v>17.5</v>
      </c>
      <c r="J4155" s="23" t="n">
        <f aca="false">IF(AND(E4155="Priority",ISNUMBER('Cost model'!N739)),'Cost model'!N739,'Cost model'!M739)</f>
        <v>17.5</v>
      </c>
      <c r="K4155" s="14" t="n">
        <f aca="false">J4155-H4155</f>
        <v>5.1</v>
      </c>
      <c r="L4155" s="14" t="n">
        <f aca="false">G4155-H4155</f>
        <v>5.1</v>
      </c>
    </row>
    <row r="4156" customFormat="false" ht="15" hidden="false" customHeight="false" outlineLevel="0" collapsed="false">
      <c r="A4156" s="2" t="s">
        <v>124</v>
      </c>
      <c r="B4156" s="2" t="s">
        <v>124</v>
      </c>
      <c r="C4156" s="2" t="s">
        <v>49</v>
      </c>
      <c r="D4156" s="2" t="s">
        <v>12</v>
      </c>
      <c r="E4156" s="2" t="s">
        <v>74</v>
      </c>
      <c r="F4156" s="2" t="s">
        <v>977</v>
      </c>
      <c r="G4156" s="14" t="n">
        <v>24.5</v>
      </c>
      <c r="H4156" s="14" t="n">
        <v>26.51</v>
      </c>
      <c r="I4156" s="14" t="n">
        <v>19.5</v>
      </c>
      <c r="J4156" s="23" t="n">
        <f aca="false">IF(AND(E4156="Priority",ISNUMBER('Cost model'!N322)),'Cost model'!N322,'Cost model'!M322)</f>
        <v>50</v>
      </c>
      <c r="K4156" s="14" t="n">
        <f aca="false">J4156-H4156</f>
        <v>23.49</v>
      </c>
      <c r="L4156" s="14" t="n">
        <f aca="false">G4156-H4156</f>
        <v>-2.01</v>
      </c>
    </row>
    <row r="4157" customFormat="false" ht="15" hidden="false" customHeight="false" outlineLevel="0" collapsed="false">
      <c r="A4157" s="2" t="s">
        <v>205</v>
      </c>
      <c r="B4157" s="2" t="s">
        <v>174</v>
      </c>
      <c r="C4157" s="2" t="s">
        <v>48</v>
      </c>
      <c r="D4157" s="2" t="s">
        <v>10</v>
      </c>
      <c r="E4157" s="2" t="s">
        <v>74</v>
      </c>
      <c r="F4157" s="2" t="s">
        <v>976</v>
      </c>
      <c r="G4157" s="14" t="n">
        <v>48.5</v>
      </c>
      <c r="H4157" s="14" t="n">
        <v>13.3</v>
      </c>
      <c r="I4157" s="14" t="n">
        <v>14.5</v>
      </c>
      <c r="J4157" s="23" t="n">
        <f aca="false">IF(AND(E4157="Priority",ISNUMBER('Cost model'!N558)),'Cost model'!N558,'Cost model'!M558)</f>
        <v>16.5</v>
      </c>
      <c r="K4157" s="14" t="n">
        <f aca="false">J4157-H4157</f>
        <v>3.2</v>
      </c>
      <c r="L4157" s="14" t="n">
        <f aca="false">G4157-H4157</f>
        <v>35.2</v>
      </c>
    </row>
    <row r="4158" customFormat="false" ht="15" hidden="false" customHeight="false" outlineLevel="0" collapsed="false">
      <c r="A4158" s="2" t="s">
        <v>174</v>
      </c>
      <c r="B4158" s="2" t="s">
        <v>174</v>
      </c>
      <c r="C4158" s="2" t="s">
        <v>49</v>
      </c>
      <c r="D4158" s="2" t="s">
        <v>12</v>
      </c>
      <c r="E4158" s="2" t="s">
        <v>74</v>
      </c>
      <c r="F4158" s="2" t="s">
        <v>977</v>
      </c>
      <c r="G4158" s="14" t="n">
        <v>24.5</v>
      </c>
      <c r="H4158" s="14" t="n">
        <v>41.88</v>
      </c>
      <c r="I4158" s="14" t="n">
        <v>19.5</v>
      </c>
      <c r="J4158" s="23" t="n">
        <f aca="false">IF(AND(E4158="Priority",ISNUMBER('Cost model'!N172)),'Cost model'!N172,'Cost model'!M172)</f>
        <v>45</v>
      </c>
      <c r="K4158" s="14" t="n">
        <f aca="false">J4158-H4158</f>
        <v>3.12</v>
      </c>
      <c r="L4158" s="14" t="n">
        <f aca="false">G4158-H4158</f>
        <v>-17.38</v>
      </c>
    </row>
    <row r="4159" customFormat="false" ht="15" hidden="false" customHeight="false" outlineLevel="0" collapsed="false">
      <c r="A4159" s="2" t="s">
        <v>124</v>
      </c>
      <c r="B4159" s="2" t="s">
        <v>124</v>
      </c>
      <c r="C4159" s="2" t="s">
        <v>47</v>
      </c>
      <c r="D4159" s="2" t="s">
        <v>12</v>
      </c>
      <c r="E4159" s="2" t="s">
        <v>74</v>
      </c>
      <c r="F4159" s="2" t="s">
        <v>977</v>
      </c>
      <c r="G4159" s="14" t="n">
        <v>14.5</v>
      </c>
      <c r="H4159" s="14" t="n">
        <v>22.94</v>
      </c>
      <c r="I4159" s="14" t="n">
        <v>9.5</v>
      </c>
      <c r="J4159" s="23" t="n">
        <f aca="false">IF(AND(E4159="Priority",ISNUMBER('Cost model'!N320)),'Cost model'!N320,'Cost model'!M320)</f>
        <v>24.5</v>
      </c>
      <c r="K4159" s="14" t="n">
        <f aca="false">J4159-H4159</f>
        <v>1.56</v>
      </c>
      <c r="L4159" s="14" t="n">
        <f aca="false">G4159-H4159</f>
        <v>-8.44</v>
      </c>
    </row>
    <row r="4160" customFormat="false" ht="15" hidden="false" customHeight="false" outlineLevel="0" collapsed="false">
      <c r="A4160" s="2" t="s">
        <v>221</v>
      </c>
      <c r="B4160" s="2" t="s">
        <v>221</v>
      </c>
      <c r="C4160" s="2" t="s">
        <v>47</v>
      </c>
      <c r="D4160" s="2" t="s">
        <v>10</v>
      </c>
      <c r="E4160" s="2" t="s">
        <v>74</v>
      </c>
      <c r="F4160" s="2" t="s">
        <v>977</v>
      </c>
      <c r="G4160" s="14" t="n">
        <v>9.5</v>
      </c>
      <c r="H4160" s="14" t="n">
        <v>6.94</v>
      </c>
      <c r="I4160" s="14" t="n">
        <v>9.5</v>
      </c>
      <c r="J4160" s="23" t="n">
        <f aca="false">IF(AND(E4160="Priority",ISNUMBER('Cost model'!N737)),'Cost model'!N737,'Cost model'!M737)</f>
        <v>8.5</v>
      </c>
      <c r="K4160" s="14" t="n">
        <f aca="false">J4160-H4160</f>
        <v>1.56</v>
      </c>
      <c r="L4160" s="14" t="n">
        <f aca="false">G4160-H4160</f>
        <v>2.56</v>
      </c>
    </row>
    <row r="4161" customFormat="false" ht="15" hidden="false" customHeight="false" outlineLevel="0" collapsed="false">
      <c r="A4161" s="2" t="s">
        <v>124</v>
      </c>
      <c r="B4161" s="2" t="s">
        <v>124</v>
      </c>
      <c r="C4161" s="2" t="s">
        <v>48</v>
      </c>
      <c r="D4161" s="2" t="s">
        <v>10</v>
      </c>
      <c r="E4161" s="2" t="s">
        <v>74</v>
      </c>
      <c r="F4161" s="2" t="s">
        <v>977</v>
      </c>
      <c r="G4161" s="14" t="n">
        <v>12.5</v>
      </c>
      <c r="H4161" s="14" t="n">
        <v>20.05</v>
      </c>
      <c r="I4161" s="14" t="n">
        <v>12.5</v>
      </c>
      <c r="J4161" s="23" t="n">
        <f aca="false">IF(AND(E4161="Priority",ISNUMBER('Cost model'!N318)),'Cost model'!N318,'Cost model'!M318)</f>
        <v>14.5</v>
      </c>
      <c r="K4161" s="14" t="n">
        <f aca="false">J4161-H4161</f>
        <v>-5.55</v>
      </c>
      <c r="L4161" s="14" t="n">
        <f aca="false">G4161-H4161</f>
        <v>-7.55</v>
      </c>
    </row>
    <row r="4162" customFormat="false" ht="15" hidden="false" customHeight="false" outlineLevel="0" collapsed="false">
      <c r="A4162" s="2" t="s">
        <v>174</v>
      </c>
      <c r="B4162" s="2" t="s">
        <v>174</v>
      </c>
      <c r="C4162" s="2" t="s">
        <v>47</v>
      </c>
      <c r="D4162" s="2" t="s">
        <v>10</v>
      </c>
      <c r="E4162" s="2" t="s">
        <v>74</v>
      </c>
      <c r="F4162" s="2" t="s">
        <v>977</v>
      </c>
      <c r="G4162" s="14" t="n">
        <v>9.5</v>
      </c>
      <c r="H4162" s="14" t="n">
        <v>6.48</v>
      </c>
      <c r="I4162" s="14" t="n">
        <v>9.5</v>
      </c>
      <c r="J4162" s="23" t="n">
        <f aca="false">IF(AND(E4162="Priority",ISNUMBER('Cost model'!N167)),'Cost model'!N167,'Cost model'!M167)</f>
        <v>8.5</v>
      </c>
      <c r="K4162" s="14" t="n">
        <f aca="false">J4162-H4162</f>
        <v>2.02</v>
      </c>
      <c r="L4162" s="14" t="n">
        <f aca="false">G4162-H4162</f>
        <v>3.02</v>
      </c>
    </row>
    <row r="4163" customFormat="false" ht="15" hidden="false" customHeight="false" outlineLevel="0" collapsed="false">
      <c r="A4163" s="2" t="s">
        <v>174</v>
      </c>
      <c r="B4163" s="2" t="s">
        <v>174</v>
      </c>
      <c r="C4163" s="2" t="s">
        <v>48</v>
      </c>
      <c r="D4163" s="2" t="s">
        <v>10</v>
      </c>
      <c r="E4163" s="2" t="s">
        <v>74</v>
      </c>
      <c r="F4163" s="2" t="s">
        <v>977</v>
      </c>
      <c r="G4163" s="14" t="n">
        <v>12.5</v>
      </c>
      <c r="H4163" s="14" t="n">
        <v>10.59</v>
      </c>
      <c r="I4163" s="14" t="n">
        <v>12.5</v>
      </c>
      <c r="J4163" s="23" t="n">
        <f aca="false">IF(AND(E4163="Priority",ISNUMBER('Cost model'!N168)),'Cost model'!N168,'Cost model'!M168)</f>
        <v>13.5</v>
      </c>
      <c r="K4163" s="14" t="n">
        <f aca="false">J4163-H4163</f>
        <v>2.91</v>
      </c>
      <c r="L4163" s="14" t="n">
        <f aca="false">G4163-H4163</f>
        <v>1.91</v>
      </c>
    </row>
    <row r="4164" customFormat="false" ht="15" hidden="false" customHeight="false" outlineLevel="0" collapsed="false">
      <c r="A4164" s="2" t="s">
        <v>342</v>
      </c>
      <c r="B4164" s="2" t="s">
        <v>142</v>
      </c>
      <c r="C4164" s="2" t="s">
        <v>49</v>
      </c>
      <c r="D4164" s="2" t="s">
        <v>12</v>
      </c>
      <c r="E4164" s="2" t="s">
        <v>83</v>
      </c>
      <c r="F4164" s="2" t="s">
        <v>976</v>
      </c>
      <c r="G4164" s="14" t="n">
        <v>45</v>
      </c>
      <c r="H4164" s="14" t="n">
        <v>62.02</v>
      </c>
      <c r="I4164" s="14" t="n">
        <v>45</v>
      </c>
      <c r="J4164" s="23" t="n">
        <f aca="false">IF(AND(E4164="Priority",ISNUMBER('Cost model'!N232)),'Cost model'!N232,'Cost model'!M232)</f>
        <v>105</v>
      </c>
      <c r="K4164" s="14" t="n">
        <f aca="false">J4164-H4164</f>
        <v>42.98</v>
      </c>
      <c r="L4164" s="14" t="n">
        <f aca="false">G4164-H4164</f>
        <v>-17.02</v>
      </c>
    </row>
    <row r="4165" customFormat="false" ht="15" hidden="false" customHeight="false" outlineLevel="0" collapsed="false">
      <c r="A4165" s="2" t="s">
        <v>174</v>
      </c>
      <c r="B4165" s="2" t="s">
        <v>174</v>
      </c>
      <c r="C4165" s="2" t="s">
        <v>49</v>
      </c>
      <c r="D4165" s="2" t="s">
        <v>10</v>
      </c>
      <c r="E4165" s="2" t="s">
        <v>74</v>
      </c>
      <c r="F4165" s="2" t="s">
        <v>977</v>
      </c>
      <c r="G4165" s="14" t="n">
        <v>17.5</v>
      </c>
      <c r="H4165" s="14" t="n">
        <v>20.32</v>
      </c>
      <c r="I4165" s="14" t="n">
        <v>17.5</v>
      </c>
      <c r="J4165" s="23" t="n">
        <f aca="false">IF(AND(E4165="Priority",ISNUMBER('Cost model'!N169)),'Cost model'!N169,'Cost model'!M169)</f>
        <v>18.5</v>
      </c>
      <c r="K4165" s="14" t="n">
        <f aca="false">J4165-H4165</f>
        <v>-1.82</v>
      </c>
      <c r="L4165" s="14" t="n">
        <f aca="false">G4165-H4165</f>
        <v>-2.82</v>
      </c>
    </row>
    <row r="4166" customFormat="false" ht="15" hidden="false" customHeight="false" outlineLevel="0" collapsed="false">
      <c r="A4166" s="2" t="s">
        <v>221</v>
      </c>
      <c r="B4166" s="2" t="s">
        <v>221</v>
      </c>
      <c r="C4166" s="2" t="s">
        <v>47</v>
      </c>
      <c r="D4166" s="2" t="s">
        <v>12</v>
      </c>
      <c r="E4166" s="2" t="s">
        <v>74</v>
      </c>
      <c r="F4166" s="2" t="s">
        <v>977</v>
      </c>
      <c r="G4166" s="14" t="n">
        <v>9.5</v>
      </c>
      <c r="H4166" s="14" t="n">
        <v>22.94</v>
      </c>
      <c r="I4166" s="14" t="n">
        <v>9.5</v>
      </c>
      <c r="J4166" s="23" t="n">
        <f aca="false">IF(AND(E4166="Priority",ISNUMBER('Cost model'!N740)),'Cost model'!N740,'Cost model'!M740)</f>
        <v>22.5</v>
      </c>
      <c r="K4166" s="14" t="n">
        <f aca="false">J4166-H4166</f>
        <v>-0.440000000000001</v>
      </c>
      <c r="L4166" s="14" t="n">
        <f aca="false">G4166-H4166</f>
        <v>-13.44</v>
      </c>
    </row>
    <row r="4167" customFormat="false" ht="15" hidden="false" customHeight="false" outlineLevel="0" collapsed="false">
      <c r="A4167" s="2" t="s">
        <v>124</v>
      </c>
      <c r="B4167" s="2" t="s">
        <v>123</v>
      </c>
      <c r="C4167" s="2" t="s">
        <v>48</v>
      </c>
      <c r="D4167" s="2" t="s">
        <v>10</v>
      </c>
      <c r="E4167" s="2" t="s">
        <v>74</v>
      </c>
      <c r="F4167" s="2" t="s">
        <v>976</v>
      </c>
      <c r="G4167" s="14" t="n">
        <v>17.5</v>
      </c>
      <c r="H4167" s="14" t="n">
        <v>61.96</v>
      </c>
      <c r="I4167" s="14" t="n">
        <v>19.5</v>
      </c>
      <c r="J4167" s="23" t="n">
        <f aca="false">IF(AND(E4167="Priority",ISNUMBER('Cost model'!N393)),'Cost model'!N393,'Cost model'!M393)</f>
        <v>18.5</v>
      </c>
      <c r="K4167" s="14" t="n">
        <f aca="false">J4167-H4167</f>
        <v>-43.46</v>
      </c>
      <c r="L4167" s="14" t="n">
        <f aca="false">G4167-H4167</f>
        <v>-44.46</v>
      </c>
    </row>
    <row r="4168" customFormat="false" ht="15" hidden="false" customHeight="false" outlineLevel="0" collapsed="false">
      <c r="A4168" s="2" t="s">
        <v>174</v>
      </c>
      <c r="B4168" s="2" t="s">
        <v>174</v>
      </c>
      <c r="C4168" s="2" t="s">
        <v>48</v>
      </c>
      <c r="D4168" s="2" t="s">
        <v>10</v>
      </c>
      <c r="E4168" s="2" t="s">
        <v>74</v>
      </c>
      <c r="F4168" s="2" t="s">
        <v>977</v>
      </c>
      <c r="G4168" s="14" t="n">
        <v>27</v>
      </c>
      <c r="H4168" s="14" t="n">
        <v>13.3</v>
      </c>
      <c r="I4168" s="14" t="n">
        <v>12.5</v>
      </c>
      <c r="J4168" s="23" t="n">
        <f aca="false">IF(AND(E4168="Priority",ISNUMBER('Cost model'!N168)),'Cost model'!N168,'Cost model'!M168)</f>
        <v>13.5</v>
      </c>
      <c r="K4168" s="14" t="n">
        <f aca="false">J4168-H4168</f>
        <v>0.199999999999999</v>
      </c>
      <c r="L4168" s="14" t="n">
        <f aca="false">G4168-H4168</f>
        <v>13.7</v>
      </c>
    </row>
    <row r="4169" customFormat="false" ht="15" hidden="false" customHeight="false" outlineLevel="0" collapsed="false">
      <c r="A4169" s="2" t="s">
        <v>142</v>
      </c>
      <c r="B4169" s="2" t="s">
        <v>174</v>
      </c>
      <c r="C4169" s="2" t="s">
        <v>47</v>
      </c>
      <c r="D4169" s="2" t="s">
        <v>10</v>
      </c>
      <c r="E4169" s="2" t="s">
        <v>74</v>
      </c>
      <c r="F4169" s="2" t="s">
        <v>976</v>
      </c>
      <c r="G4169" s="14" t="n">
        <v>24.5</v>
      </c>
      <c r="H4169" s="14" t="n">
        <v>6.42</v>
      </c>
      <c r="I4169" s="14" t="n">
        <v>14.5</v>
      </c>
      <c r="J4169" s="23" t="n">
        <f aca="false">IF(AND(E4169="Priority",ISNUMBER('Cost model'!N692)),'Cost model'!N692,'Cost model'!M692)</f>
        <v>9.5</v>
      </c>
      <c r="K4169" s="14" t="n">
        <f aca="false">J4169-H4169</f>
        <v>3.08</v>
      </c>
      <c r="L4169" s="14" t="n">
        <f aca="false">G4169-H4169</f>
        <v>18.08</v>
      </c>
    </row>
    <row r="4170" customFormat="false" ht="15" hidden="false" customHeight="false" outlineLevel="0" collapsed="false">
      <c r="A4170" s="2" t="s">
        <v>174</v>
      </c>
      <c r="B4170" s="2" t="s">
        <v>142</v>
      </c>
      <c r="C4170" s="2" t="s">
        <v>49</v>
      </c>
      <c r="D4170" s="2" t="s">
        <v>10</v>
      </c>
      <c r="E4170" s="2" t="s">
        <v>74</v>
      </c>
      <c r="F4170" s="2" t="s">
        <v>976</v>
      </c>
      <c r="G4170" s="14" t="n">
        <v>34</v>
      </c>
      <c r="H4170" s="14" t="n">
        <v>22.94</v>
      </c>
      <c r="I4170" s="14" t="n">
        <v>17.5</v>
      </c>
      <c r="J4170" s="23" t="n">
        <f aca="false">IF(AND(E4170="Priority",ISNUMBER('Cost model'!N124)),'Cost model'!N124,'Cost model'!M124)</f>
        <v>21.5</v>
      </c>
      <c r="K4170" s="14" t="n">
        <f aca="false">J4170-H4170</f>
        <v>-1.44</v>
      </c>
      <c r="L4170" s="14" t="n">
        <f aca="false">G4170-H4170</f>
        <v>11.06</v>
      </c>
    </row>
    <row r="4171" customFormat="false" ht="15" hidden="false" customHeight="false" outlineLevel="0" collapsed="false">
      <c r="A4171" s="2" t="s">
        <v>174</v>
      </c>
      <c r="B4171" s="2" t="s">
        <v>174</v>
      </c>
      <c r="C4171" s="2" t="s">
        <v>48</v>
      </c>
      <c r="D4171" s="2" t="s">
        <v>12</v>
      </c>
      <c r="E4171" s="2" t="s">
        <v>74</v>
      </c>
      <c r="F4171" s="2" t="s">
        <v>977</v>
      </c>
      <c r="G4171" s="14" t="n">
        <v>50</v>
      </c>
      <c r="H4171" s="14" t="n">
        <v>49.3</v>
      </c>
      <c r="I4171" s="14" t="n">
        <v>12.5</v>
      </c>
      <c r="J4171" s="23" t="n">
        <f aca="false">IF(AND(E4171="Priority",ISNUMBER('Cost model'!N171)),'Cost model'!N171,'Cost model'!M171)</f>
        <v>40</v>
      </c>
      <c r="K4171" s="14" t="n">
        <f aca="false">J4171-H4171</f>
        <v>-9.3</v>
      </c>
      <c r="L4171" s="14" t="n">
        <f aca="false">G4171-H4171</f>
        <v>0.700000000000003</v>
      </c>
    </row>
    <row r="4172" customFormat="false" ht="15" hidden="false" customHeight="false" outlineLevel="0" collapsed="false">
      <c r="A4172" s="2" t="s">
        <v>174</v>
      </c>
      <c r="B4172" s="2" t="s">
        <v>142</v>
      </c>
      <c r="C4172" s="2" t="s">
        <v>47</v>
      </c>
      <c r="D4172" s="2" t="s">
        <v>12</v>
      </c>
      <c r="E4172" s="2" t="s">
        <v>74</v>
      </c>
      <c r="F4172" s="2" t="s">
        <v>976</v>
      </c>
      <c r="G4172" s="14" t="n">
        <v>19</v>
      </c>
      <c r="H4172" s="14" t="n">
        <v>44.43</v>
      </c>
      <c r="I4172" s="14" t="n">
        <v>9.5</v>
      </c>
      <c r="J4172" s="23" t="n">
        <f aca="false">IF(AND(E4172="Priority",ISNUMBER('Cost model'!N125)),'Cost model'!N125,'Cost model'!M125)</f>
        <v>40</v>
      </c>
      <c r="K4172" s="14" t="n">
        <f aca="false">J4172-H4172</f>
        <v>-4.43</v>
      </c>
      <c r="L4172" s="14" t="n">
        <f aca="false">G4172-H4172</f>
        <v>-25.43</v>
      </c>
    </row>
    <row r="4173" customFormat="false" ht="15" hidden="false" customHeight="false" outlineLevel="0" collapsed="false">
      <c r="A4173" s="2" t="s">
        <v>158</v>
      </c>
      <c r="B4173" s="2" t="s">
        <v>158</v>
      </c>
      <c r="C4173" s="2" t="s">
        <v>49</v>
      </c>
      <c r="D4173" s="2" t="s">
        <v>12</v>
      </c>
      <c r="E4173" s="2" t="s">
        <v>74</v>
      </c>
      <c r="F4173" s="2" t="s">
        <v>977</v>
      </c>
      <c r="G4173" s="14" t="n">
        <v>89.5</v>
      </c>
      <c r="H4173" s="14" t="n">
        <v>23.56</v>
      </c>
      <c r="I4173" s="14" t="n">
        <v>19.5</v>
      </c>
      <c r="J4173" s="23" t="n">
        <f aca="false">IF(AND(E4173="Priority",ISNUMBER('Cost model'!N427)),'Cost model'!N427,'Cost model'!M427)</f>
        <v>28.5</v>
      </c>
      <c r="K4173" s="14" t="n">
        <f aca="false">J4173-H4173</f>
        <v>4.94</v>
      </c>
      <c r="L4173" s="14" t="n">
        <f aca="false">G4173-H4173</f>
        <v>65.94</v>
      </c>
    </row>
    <row r="4174" customFormat="false" ht="15" hidden="false" customHeight="false" outlineLevel="0" collapsed="false">
      <c r="A4174" s="2" t="s">
        <v>174</v>
      </c>
      <c r="B4174" s="2" t="s">
        <v>174</v>
      </c>
      <c r="C4174" s="2" t="s">
        <v>47</v>
      </c>
      <c r="D4174" s="2" t="s">
        <v>12</v>
      </c>
      <c r="E4174" s="2" t="s">
        <v>74</v>
      </c>
      <c r="F4174" s="2" t="s">
        <v>977</v>
      </c>
      <c r="G4174" s="14" t="n">
        <v>19</v>
      </c>
      <c r="H4174" s="14" t="n">
        <v>27.81</v>
      </c>
      <c r="I4174" s="14" t="n">
        <v>9.5</v>
      </c>
      <c r="J4174" s="23" t="n">
        <f aca="false">IF(AND(E4174="Priority",ISNUMBER('Cost model'!N170)),'Cost model'!N170,'Cost model'!M170)</f>
        <v>25.5</v>
      </c>
      <c r="K4174" s="14" t="n">
        <f aca="false">J4174-H4174</f>
        <v>-2.31</v>
      </c>
      <c r="L4174" s="14" t="n">
        <f aca="false">G4174-H4174</f>
        <v>-8.81</v>
      </c>
    </row>
    <row r="4175" customFormat="false" ht="15" hidden="false" customHeight="false" outlineLevel="0" collapsed="false">
      <c r="A4175" s="2" t="s">
        <v>124</v>
      </c>
      <c r="B4175" s="2" t="s">
        <v>124</v>
      </c>
      <c r="C4175" s="2" t="s">
        <v>48</v>
      </c>
      <c r="D4175" s="2" t="s">
        <v>12</v>
      </c>
      <c r="E4175" s="2" t="s">
        <v>74</v>
      </c>
      <c r="F4175" s="2" t="s">
        <v>977</v>
      </c>
      <c r="G4175" s="14" t="n">
        <v>12.5</v>
      </c>
      <c r="H4175" s="14" t="n">
        <v>27.2</v>
      </c>
      <c r="I4175" s="14" t="n">
        <v>12.5</v>
      </c>
      <c r="J4175" s="23" t="n">
        <f aca="false">IF(AND(E4175="Priority",ISNUMBER('Cost model'!N321)),'Cost model'!N321,'Cost model'!M321)</f>
        <v>40</v>
      </c>
      <c r="K4175" s="14" t="n">
        <f aca="false">J4175-H4175</f>
        <v>12.8</v>
      </c>
      <c r="L4175" s="14" t="n">
        <f aca="false">G4175-H4175</f>
        <v>-14.7</v>
      </c>
    </row>
    <row r="4176" customFormat="false" ht="15" hidden="false" customHeight="false" outlineLevel="0" collapsed="false">
      <c r="A4176" s="2" t="s">
        <v>205</v>
      </c>
      <c r="B4176" s="2" t="s">
        <v>205</v>
      </c>
      <c r="C4176" s="2" t="s">
        <v>48</v>
      </c>
      <c r="D4176" s="2" t="s">
        <v>12</v>
      </c>
      <c r="E4176" s="2" t="s">
        <v>74</v>
      </c>
      <c r="F4176" s="2" t="s">
        <v>977</v>
      </c>
      <c r="G4176" s="14" t="n">
        <v>20</v>
      </c>
      <c r="H4176" s="14" t="n">
        <v>8.84</v>
      </c>
      <c r="I4176" s="14" t="n">
        <v>12.5</v>
      </c>
      <c r="J4176" s="23" t="n">
        <f aca="false">IF(AND(E4176="Priority",ISNUMBER('Cost model'!N531)),'Cost model'!N531,'Cost model'!M531)</f>
        <v>50</v>
      </c>
      <c r="K4176" s="14" t="n">
        <f aca="false">J4176-H4176</f>
        <v>41.16</v>
      </c>
      <c r="L4176" s="14" t="n">
        <f aca="false">G4176-H4176</f>
        <v>11.16</v>
      </c>
    </row>
    <row r="4177" customFormat="false" ht="15" hidden="false" customHeight="false" outlineLevel="0" collapsed="false">
      <c r="A4177" s="2" t="s">
        <v>221</v>
      </c>
      <c r="B4177" s="2" t="s">
        <v>221</v>
      </c>
      <c r="C4177" s="2" t="s">
        <v>47</v>
      </c>
      <c r="D4177" s="2" t="s">
        <v>14</v>
      </c>
      <c r="E4177" s="2" t="s">
        <v>74</v>
      </c>
      <c r="F4177" s="2" t="s">
        <v>977</v>
      </c>
      <c r="G4177" s="14" t="n">
        <v>19.5</v>
      </c>
      <c r="H4177" s="14" t="n">
        <v>38.92</v>
      </c>
      <c r="I4177" s="14" t="n">
        <v>25</v>
      </c>
      <c r="J4177" s="23" t="n">
        <f aca="false">IF(AND(E4177="Priority",ISNUMBER('Cost model'!N746)),'Cost model'!N746,'Cost model'!M746)</f>
        <v>100</v>
      </c>
      <c r="K4177" s="14" t="n">
        <f aca="false">J4177-H4177</f>
        <v>61.08</v>
      </c>
      <c r="L4177" s="14" t="n">
        <f aca="false">G4177-H4177</f>
        <v>-19.42</v>
      </c>
    </row>
    <row r="4178" customFormat="false" ht="15" hidden="false" customHeight="false" outlineLevel="0" collapsed="false">
      <c r="A4178" s="2" t="s">
        <v>124</v>
      </c>
      <c r="B4178" s="2" t="s">
        <v>124</v>
      </c>
      <c r="C4178" s="2" t="s">
        <v>49</v>
      </c>
      <c r="D4178" s="2" t="s">
        <v>10</v>
      </c>
      <c r="E4178" s="2" t="s">
        <v>74</v>
      </c>
      <c r="F4178" s="2" t="s">
        <v>977</v>
      </c>
      <c r="G4178" s="14" t="n">
        <v>17.5</v>
      </c>
      <c r="H4178" s="14" t="n">
        <v>10.44</v>
      </c>
      <c r="I4178" s="14" t="n">
        <v>17.5</v>
      </c>
      <c r="J4178" s="23" t="n">
        <f aca="false">IF(AND(E4178="Priority",ISNUMBER('Cost model'!N319)),'Cost model'!N319,'Cost model'!M319)</f>
        <v>16.5</v>
      </c>
      <c r="K4178" s="14" t="n">
        <f aca="false">J4178-H4178</f>
        <v>6.06</v>
      </c>
      <c r="L4178" s="14" t="n">
        <f aca="false">G4178-H4178</f>
        <v>7.06</v>
      </c>
    </row>
    <row r="4179" customFormat="false" ht="15" hidden="false" customHeight="false" outlineLevel="0" collapsed="false">
      <c r="A4179" s="2" t="s">
        <v>174</v>
      </c>
      <c r="B4179" s="2" t="s">
        <v>174</v>
      </c>
      <c r="C4179" s="2" t="s">
        <v>47</v>
      </c>
      <c r="D4179" s="2" t="s">
        <v>12</v>
      </c>
      <c r="E4179" s="2" t="s">
        <v>74</v>
      </c>
      <c r="F4179" s="2" t="s">
        <v>977</v>
      </c>
      <c r="G4179" s="14" t="n">
        <v>9.5</v>
      </c>
      <c r="H4179" s="14" t="n">
        <v>24.84</v>
      </c>
      <c r="I4179" s="14" t="n">
        <v>9.5</v>
      </c>
      <c r="J4179" s="23" t="n">
        <f aca="false">IF(AND(E4179="Priority",ISNUMBER('Cost model'!N170)),'Cost model'!N170,'Cost model'!M170)</f>
        <v>25.5</v>
      </c>
      <c r="K4179" s="14" t="n">
        <f aca="false">J4179-H4179</f>
        <v>0.66</v>
      </c>
      <c r="L4179" s="14" t="n">
        <f aca="false">G4179-H4179</f>
        <v>-15.34</v>
      </c>
    </row>
    <row r="4180" customFormat="false" ht="15" hidden="false" customHeight="false" outlineLevel="0" collapsed="false">
      <c r="A4180" s="2" t="s">
        <v>124</v>
      </c>
      <c r="B4180" s="2" t="s">
        <v>124</v>
      </c>
      <c r="C4180" s="2" t="s">
        <v>47</v>
      </c>
      <c r="D4180" s="2" t="s">
        <v>10</v>
      </c>
      <c r="E4180" s="2" t="s">
        <v>74</v>
      </c>
      <c r="F4180" s="2" t="s">
        <v>977</v>
      </c>
      <c r="G4180" s="14" t="n">
        <v>9.5</v>
      </c>
      <c r="H4180" s="14" t="n">
        <v>7.24</v>
      </c>
      <c r="I4180" s="14" t="n">
        <v>9.5</v>
      </c>
      <c r="J4180" s="23" t="n">
        <f aca="false">IF(AND(E4180="Priority",ISNUMBER('Cost model'!N317)),'Cost model'!N317,'Cost model'!M317)</f>
        <v>10.5</v>
      </c>
      <c r="K4180" s="14" t="n">
        <f aca="false">J4180-H4180</f>
        <v>3.26</v>
      </c>
      <c r="L4180" s="14" t="n">
        <f aca="false">G4180-H4180</f>
        <v>2.26</v>
      </c>
    </row>
    <row r="4181" customFormat="false" ht="15" hidden="false" customHeight="false" outlineLevel="0" collapsed="false">
      <c r="A4181" s="2" t="s">
        <v>142</v>
      </c>
      <c r="B4181" s="2" t="s">
        <v>142</v>
      </c>
      <c r="C4181" s="2" t="s">
        <v>47</v>
      </c>
      <c r="D4181" s="2" t="s">
        <v>12</v>
      </c>
      <c r="E4181" s="2" t="s">
        <v>74</v>
      </c>
      <c r="F4181" s="2" t="s">
        <v>977</v>
      </c>
      <c r="G4181" s="14" t="n">
        <v>24</v>
      </c>
      <c r="H4181" s="14" t="n">
        <v>29.69</v>
      </c>
      <c r="I4181" s="14" t="n">
        <v>9.5</v>
      </c>
      <c r="J4181" s="23" t="n">
        <f aca="false">IF(AND(E4181="Priority",ISNUMBER('Cost model'!N635)),'Cost model'!N635,'Cost model'!M635)</f>
        <v>30.5</v>
      </c>
      <c r="K4181" s="14" t="n">
        <f aca="false">J4181-H4181</f>
        <v>0.809999999999999</v>
      </c>
      <c r="L4181" s="14" t="n">
        <f aca="false">G4181-H4181</f>
        <v>-5.69</v>
      </c>
    </row>
    <row r="4182" customFormat="false" ht="15" hidden="false" customHeight="false" outlineLevel="0" collapsed="false">
      <c r="A4182" s="2" t="s">
        <v>174</v>
      </c>
      <c r="B4182" s="2" t="s">
        <v>174</v>
      </c>
      <c r="C4182" s="2" t="s">
        <v>47</v>
      </c>
      <c r="D4182" s="2" t="s">
        <v>14</v>
      </c>
      <c r="E4182" s="2" t="s">
        <v>74</v>
      </c>
      <c r="F4182" s="2" t="s">
        <v>977</v>
      </c>
      <c r="G4182" s="14" t="n">
        <v>45</v>
      </c>
      <c r="H4182" s="14" t="n">
        <v>405.67</v>
      </c>
      <c r="I4182" s="14" t="n">
        <v>25</v>
      </c>
      <c r="J4182" s="23" t="n">
        <f aca="false">IF(AND(E4182="Priority",ISNUMBER('Cost model'!N176)),'Cost model'!N176,'Cost model'!M176)</f>
        <v>95</v>
      </c>
      <c r="K4182" s="14" t="n">
        <f aca="false">J4182-H4182</f>
        <v>-310.67</v>
      </c>
      <c r="L4182" s="14" t="n">
        <f aca="false">G4182-H4182</f>
        <v>-360.67</v>
      </c>
    </row>
    <row r="4183" customFormat="false" ht="15" hidden="false" customHeight="false" outlineLevel="0" collapsed="false">
      <c r="A4183" s="2" t="s">
        <v>174</v>
      </c>
      <c r="B4183" s="2" t="s">
        <v>174</v>
      </c>
      <c r="C4183" s="2" t="s">
        <v>47</v>
      </c>
      <c r="D4183" s="2" t="s">
        <v>10</v>
      </c>
      <c r="E4183" s="2" t="s">
        <v>74</v>
      </c>
      <c r="F4183" s="2" t="s">
        <v>977</v>
      </c>
      <c r="G4183" s="14" t="n">
        <v>9.5</v>
      </c>
      <c r="H4183" s="14" t="n">
        <v>6.48</v>
      </c>
      <c r="I4183" s="14" t="n">
        <v>9.5</v>
      </c>
      <c r="J4183" s="23" t="n">
        <f aca="false">IF(AND(E4183="Priority",ISNUMBER('Cost model'!N167)),'Cost model'!N167,'Cost model'!M167)</f>
        <v>8.5</v>
      </c>
      <c r="K4183" s="14" t="n">
        <f aca="false">J4183-H4183</f>
        <v>2.02</v>
      </c>
      <c r="L4183" s="14" t="n">
        <f aca="false">G4183-H4183</f>
        <v>3.02</v>
      </c>
    </row>
    <row r="4184" customFormat="false" ht="15" hidden="false" customHeight="false" outlineLevel="0" collapsed="false">
      <c r="A4184" s="2" t="s">
        <v>174</v>
      </c>
      <c r="B4184" s="2" t="s">
        <v>174</v>
      </c>
      <c r="C4184" s="2" t="s">
        <v>48</v>
      </c>
      <c r="D4184" s="2" t="s">
        <v>10</v>
      </c>
      <c r="E4184" s="2" t="s">
        <v>74</v>
      </c>
      <c r="F4184" s="2" t="s">
        <v>977</v>
      </c>
      <c r="G4184" s="14" t="n">
        <v>19.5</v>
      </c>
      <c r="H4184" s="14" t="n">
        <v>9.15</v>
      </c>
      <c r="I4184" s="14" t="n">
        <v>12.5</v>
      </c>
      <c r="J4184" s="23" t="n">
        <f aca="false">IF(AND(E4184="Priority",ISNUMBER('Cost model'!N168)),'Cost model'!N168,'Cost model'!M168)</f>
        <v>13.5</v>
      </c>
      <c r="K4184" s="14" t="n">
        <f aca="false">J4184-H4184</f>
        <v>4.35</v>
      </c>
      <c r="L4184" s="14" t="n">
        <f aca="false">G4184-H4184</f>
        <v>10.35</v>
      </c>
    </row>
    <row r="4185" customFormat="false" ht="15" hidden="false" customHeight="false" outlineLevel="0" collapsed="false">
      <c r="A4185" s="2" t="s">
        <v>142</v>
      </c>
      <c r="B4185" s="2" t="s">
        <v>174</v>
      </c>
      <c r="C4185" s="2" t="s">
        <v>47</v>
      </c>
      <c r="D4185" s="2" t="s">
        <v>12</v>
      </c>
      <c r="E4185" s="2" t="s">
        <v>74</v>
      </c>
      <c r="F4185" s="2" t="s">
        <v>976</v>
      </c>
      <c r="G4185" s="14" t="n">
        <v>28.5</v>
      </c>
      <c r="H4185" s="14" t="n">
        <v>42.7</v>
      </c>
      <c r="I4185" s="14" t="n">
        <v>19.5</v>
      </c>
      <c r="J4185" s="23" t="n">
        <f aca="false">IF(AND(E4185="Priority",ISNUMBER('Cost model'!N695)),'Cost model'!N695,'Cost model'!M695)</f>
        <v>40</v>
      </c>
      <c r="K4185" s="14" t="n">
        <f aca="false">J4185-H4185</f>
        <v>-2.7</v>
      </c>
      <c r="L4185" s="14" t="n">
        <f aca="false">G4185-H4185</f>
        <v>-14.2</v>
      </c>
    </row>
    <row r="4186" customFormat="false" ht="15" hidden="false" customHeight="false" outlineLevel="0" collapsed="false">
      <c r="A4186" s="2" t="s">
        <v>124</v>
      </c>
      <c r="B4186" s="2" t="s">
        <v>124</v>
      </c>
      <c r="C4186" s="2" t="s">
        <v>47</v>
      </c>
      <c r="D4186" s="2" t="s">
        <v>12</v>
      </c>
      <c r="E4186" s="2" t="s">
        <v>74</v>
      </c>
      <c r="F4186" s="2" t="s">
        <v>977</v>
      </c>
      <c r="G4186" s="14" t="n">
        <v>33.5</v>
      </c>
      <c r="H4186" s="14" t="n">
        <v>28.88</v>
      </c>
      <c r="I4186" s="14" t="n">
        <v>9.5</v>
      </c>
      <c r="J4186" s="23" t="n">
        <f aca="false">IF(AND(E4186="Priority",ISNUMBER('Cost model'!N320)),'Cost model'!N320,'Cost model'!M320)</f>
        <v>24.5</v>
      </c>
      <c r="K4186" s="14" t="n">
        <f aca="false">J4186-H4186</f>
        <v>-4.38</v>
      </c>
      <c r="L4186" s="14" t="n">
        <f aca="false">G4186-H4186</f>
        <v>4.62</v>
      </c>
    </row>
    <row r="4187" customFormat="false" ht="15" hidden="false" customHeight="false" outlineLevel="0" collapsed="false">
      <c r="A4187" s="2" t="s">
        <v>174</v>
      </c>
      <c r="B4187" s="2" t="s">
        <v>174</v>
      </c>
      <c r="C4187" s="2" t="s">
        <v>47</v>
      </c>
      <c r="D4187" s="2" t="s">
        <v>12</v>
      </c>
      <c r="E4187" s="2" t="s">
        <v>74</v>
      </c>
      <c r="F4187" s="2" t="s">
        <v>977</v>
      </c>
      <c r="G4187" s="14" t="n">
        <v>28.5</v>
      </c>
      <c r="H4187" s="14" t="n">
        <v>24.71</v>
      </c>
      <c r="I4187" s="14" t="n">
        <v>9.5</v>
      </c>
      <c r="J4187" s="23" t="n">
        <f aca="false">IF(AND(E4187="Priority",ISNUMBER('Cost model'!N170)),'Cost model'!N170,'Cost model'!M170)</f>
        <v>25.5</v>
      </c>
      <c r="K4187" s="14" t="n">
        <f aca="false">J4187-H4187</f>
        <v>0.789999999999999</v>
      </c>
      <c r="L4187" s="14" t="n">
        <f aca="false">G4187-H4187</f>
        <v>3.79</v>
      </c>
    </row>
    <row r="4188" customFormat="false" ht="15" hidden="false" customHeight="false" outlineLevel="0" collapsed="false">
      <c r="A4188" s="2" t="s">
        <v>174</v>
      </c>
      <c r="B4188" s="2" t="s">
        <v>174</v>
      </c>
      <c r="C4188" s="2" t="s">
        <v>47</v>
      </c>
      <c r="D4188" s="2" t="s">
        <v>10</v>
      </c>
      <c r="E4188" s="2" t="s">
        <v>74</v>
      </c>
      <c r="F4188" s="2" t="s">
        <v>977</v>
      </c>
      <c r="G4188" s="14" t="n">
        <v>9.5</v>
      </c>
      <c r="H4188" s="14" t="n">
        <v>8.61</v>
      </c>
      <c r="I4188" s="14" t="n">
        <v>9.5</v>
      </c>
      <c r="J4188" s="23" t="n">
        <f aca="false">IF(AND(E4188="Priority",ISNUMBER('Cost model'!N167)),'Cost model'!N167,'Cost model'!M167)</f>
        <v>8.5</v>
      </c>
      <c r="K4188" s="14" t="n">
        <f aca="false">J4188-H4188</f>
        <v>-0.109999999999999</v>
      </c>
      <c r="L4188" s="14" t="n">
        <f aca="false">G4188-H4188</f>
        <v>0.890000000000001</v>
      </c>
    </row>
    <row r="4189" customFormat="false" ht="15" hidden="false" customHeight="false" outlineLevel="0" collapsed="false">
      <c r="A4189" s="2" t="s">
        <v>174</v>
      </c>
      <c r="B4189" s="2" t="s">
        <v>124</v>
      </c>
      <c r="C4189" s="2" t="s">
        <v>48</v>
      </c>
      <c r="D4189" s="2" t="s">
        <v>12</v>
      </c>
      <c r="E4189" s="2" t="s">
        <v>74</v>
      </c>
      <c r="F4189" s="2" t="s">
        <v>976</v>
      </c>
      <c r="G4189" s="14" t="n">
        <v>37.5</v>
      </c>
      <c r="H4189" s="14" t="n">
        <v>49.41</v>
      </c>
      <c r="I4189" s="14" t="n">
        <v>12.5</v>
      </c>
      <c r="J4189" s="23" t="n">
        <f aca="false">IF(AND(E4189="Priority",ISNUMBER('Cost model'!N111)),'Cost model'!N111,'Cost model'!M111)</f>
        <v>45</v>
      </c>
      <c r="K4189" s="14" t="n">
        <f aca="false">J4189-H4189</f>
        <v>-4.41</v>
      </c>
      <c r="L4189" s="14" t="n">
        <f aca="false">G4189-H4189</f>
        <v>-11.91</v>
      </c>
    </row>
    <row r="4190" customFormat="false" ht="15" hidden="false" customHeight="false" outlineLevel="0" collapsed="false">
      <c r="A4190" s="2" t="s">
        <v>174</v>
      </c>
      <c r="B4190" s="2" t="s">
        <v>124</v>
      </c>
      <c r="C4190" s="2" t="s">
        <v>47</v>
      </c>
      <c r="D4190" s="2" t="s">
        <v>12</v>
      </c>
      <c r="E4190" s="2" t="s">
        <v>74</v>
      </c>
      <c r="F4190" s="2" t="s">
        <v>976</v>
      </c>
      <c r="G4190" s="14" t="n">
        <v>29</v>
      </c>
      <c r="H4190" s="14" t="n">
        <v>22.94</v>
      </c>
      <c r="I4190" s="14" t="n">
        <v>9.5</v>
      </c>
      <c r="J4190" s="23" t="n">
        <f aca="false">IF(AND(E4190="Priority",ISNUMBER('Cost model'!N110)),'Cost model'!N110,'Cost model'!M110)</f>
        <v>40</v>
      </c>
      <c r="K4190" s="14" t="n">
        <f aca="false">J4190-H4190</f>
        <v>17.06</v>
      </c>
      <c r="L4190" s="14" t="n">
        <f aca="false">G4190-H4190</f>
        <v>6.06</v>
      </c>
    </row>
    <row r="4191" customFormat="false" ht="15" hidden="false" customHeight="false" outlineLevel="0" collapsed="false">
      <c r="A4191" s="2" t="s">
        <v>158</v>
      </c>
      <c r="B4191" s="2" t="s">
        <v>158</v>
      </c>
      <c r="C4191" s="2" t="s">
        <v>48</v>
      </c>
      <c r="D4191" s="2" t="s">
        <v>12</v>
      </c>
      <c r="E4191" s="2" t="s">
        <v>74</v>
      </c>
      <c r="F4191" s="2" t="s">
        <v>977</v>
      </c>
      <c r="G4191" s="14" t="n">
        <v>32</v>
      </c>
      <c r="H4191" s="14" t="n">
        <v>19.6</v>
      </c>
      <c r="I4191" s="14" t="n">
        <v>12.5</v>
      </c>
      <c r="J4191" s="23" t="n">
        <f aca="false">IF(AND(E4191="Priority",ISNUMBER('Cost model'!N426)),'Cost model'!N426,'Cost model'!M426)</f>
        <v>21.5</v>
      </c>
      <c r="K4191" s="14" t="n">
        <f aca="false">J4191-H4191</f>
        <v>1.9</v>
      </c>
      <c r="L4191" s="14" t="n">
        <f aca="false">G4191-H4191</f>
        <v>12.4</v>
      </c>
    </row>
    <row r="4192" customFormat="false" ht="15" hidden="false" customHeight="false" outlineLevel="0" collapsed="false">
      <c r="A4192" s="2" t="s">
        <v>174</v>
      </c>
      <c r="B4192" s="2" t="s">
        <v>124</v>
      </c>
      <c r="C4192" s="2" t="s">
        <v>47</v>
      </c>
      <c r="D4192" s="2" t="s">
        <v>13</v>
      </c>
      <c r="E4192" s="2" t="s">
        <v>74</v>
      </c>
      <c r="F4192" s="2" t="s">
        <v>976</v>
      </c>
      <c r="G4192" s="14" t="n">
        <v>19</v>
      </c>
      <c r="H4192" s="14" t="n">
        <v>59.88</v>
      </c>
      <c r="I4192" s="14" t="n">
        <v>19</v>
      </c>
      <c r="J4192" s="23" t="n">
        <f aca="false">IF(AND(E4192="Priority",ISNUMBER('Cost model'!N113)),'Cost model'!N113,'Cost model'!M113)</f>
        <v>65</v>
      </c>
      <c r="K4192" s="14" t="n">
        <f aca="false">J4192-H4192</f>
        <v>5.12</v>
      </c>
      <c r="L4192" s="14" t="n">
        <f aca="false">G4192-H4192</f>
        <v>-40.88</v>
      </c>
    </row>
    <row r="4193" customFormat="false" ht="15" hidden="false" customHeight="false" outlineLevel="0" collapsed="false">
      <c r="A4193" s="2" t="s">
        <v>174</v>
      </c>
      <c r="B4193" s="2" t="s">
        <v>124</v>
      </c>
      <c r="C4193" s="2" t="s">
        <v>49</v>
      </c>
      <c r="D4193" s="2" t="s">
        <v>12</v>
      </c>
      <c r="E4193" s="2" t="s">
        <v>74</v>
      </c>
      <c r="F4193" s="2" t="s">
        <v>976</v>
      </c>
      <c r="G4193" s="14" t="n">
        <v>88.5</v>
      </c>
      <c r="H4193" s="14" t="n">
        <v>68.5</v>
      </c>
      <c r="I4193" s="14" t="n">
        <v>19.5</v>
      </c>
      <c r="J4193" s="23" t="n">
        <f aca="false">IF(AND(E4193="Priority",ISNUMBER('Cost model'!N112)),'Cost model'!N112,'Cost model'!M112)</f>
        <v>50</v>
      </c>
      <c r="K4193" s="14" t="n">
        <f aca="false">J4193-H4193</f>
        <v>-18.5</v>
      </c>
      <c r="L4193" s="14" t="n">
        <f aca="false">G4193-H4193</f>
        <v>20</v>
      </c>
    </row>
    <row r="4194" customFormat="false" ht="15" hidden="false" customHeight="false" outlineLevel="0" collapsed="false">
      <c r="A4194" s="2" t="s">
        <v>221</v>
      </c>
      <c r="B4194" s="2" t="s">
        <v>221</v>
      </c>
      <c r="C4194" s="2" t="s">
        <v>49</v>
      </c>
      <c r="D4194" s="2" t="s">
        <v>10</v>
      </c>
      <c r="E4194" s="2" t="s">
        <v>74</v>
      </c>
      <c r="F4194" s="2" t="s">
        <v>977</v>
      </c>
      <c r="G4194" s="14" t="n">
        <v>17.5</v>
      </c>
      <c r="H4194" s="14" t="n">
        <v>10.09</v>
      </c>
      <c r="I4194" s="14" t="n">
        <v>17.5</v>
      </c>
      <c r="J4194" s="23" t="n">
        <f aca="false">IF(AND(E4194="Priority",ISNUMBER('Cost model'!N739)),'Cost model'!N739,'Cost model'!M739)</f>
        <v>17.5</v>
      </c>
      <c r="K4194" s="14" t="n">
        <f aca="false">J4194-H4194</f>
        <v>7.41</v>
      </c>
      <c r="L4194" s="14" t="n">
        <f aca="false">G4194-H4194</f>
        <v>7.41</v>
      </c>
    </row>
    <row r="4195" customFormat="false" ht="15" hidden="false" customHeight="false" outlineLevel="0" collapsed="false">
      <c r="A4195" s="2" t="s">
        <v>124</v>
      </c>
      <c r="B4195" s="2" t="s">
        <v>124</v>
      </c>
      <c r="C4195" s="2" t="s">
        <v>47</v>
      </c>
      <c r="D4195" s="2" t="s">
        <v>10</v>
      </c>
      <c r="E4195" s="2" t="s">
        <v>74</v>
      </c>
      <c r="F4195" s="2" t="s">
        <v>977</v>
      </c>
      <c r="G4195" s="14" t="n">
        <v>9.5</v>
      </c>
      <c r="H4195" s="14" t="n">
        <v>7.24</v>
      </c>
      <c r="I4195" s="14" t="n">
        <v>9.5</v>
      </c>
      <c r="J4195" s="23" t="n">
        <f aca="false">IF(AND(E4195="Priority",ISNUMBER('Cost model'!N317)),'Cost model'!N317,'Cost model'!M317)</f>
        <v>10.5</v>
      </c>
      <c r="K4195" s="14" t="n">
        <f aca="false">J4195-H4195</f>
        <v>3.26</v>
      </c>
      <c r="L4195" s="14" t="n">
        <f aca="false">G4195-H4195</f>
        <v>2.26</v>
      </c>
    </row>
    <row r="4196" customFormat="false" ht="15" hidden="false" customHeight="false" outlineLevel="0" collapsed="false">
      <c r="A4196" s="2" t="s">
        <v>174</v>
      </c>
      <c r="B4196" s="2" t="s">
        <v>142</v>
      </c>
      <c r="C4196" s="2" t="s">
        <v>48</v>
      </c>
      <c r="D4196" s="2" t="s">
        <v>10</v>
      </c>
      <c r="E4196" s="2" t="s">
        <v>74</v>
      </c>
      <c r="F4196" s="2" t="s">
        <v>976</v>
      </c>
      <c r="G4196" s="14" t="n">
        <v>12.5</v>
      </c>
      <c r="H4196" s="14" t="n">
        <v>13.3</v>
      </c>
      <c r="I4196" s="14" t="n">
        <v>12.5</v>
      </c>
      <c r="J4196" s="23" t="n">
        <f aca="false">IF(AND(E4196="Priority",ISNUMBER('Cost model'!N123)),'Cost model'!N123,'Cost model'!M123)</f>
        <v>16.5</v>
      </c>
      <c r="K4196" s="14" t="n">
        <f aca="false">J4196-H4196</f>
        <v>3.2</v>
      </c>
      <c r="L4196" s="14" t="n">
        <f aca="false">G4196-H4196</f>
        <v>-0.800000000000001</v>
      </c>
    </row>
    <row r="4197" customFormat="false" ht="15" hidden="false" customHeight="false" outlineLevel="0" collapsed="false">
      <c r="A4197" s="2" t="s">
        <v>142</v>
      </c>
      <c r="B4197" s="2" t="s">
        <v>174</v>
      </c>
      <c r="C4197" s="2" t="s">
        <v>49</v>
      </c>
      <c r="D4197" s="2" t="s">
        <v>12</v>
      </c>
      <c r="E4197" s="2" t="s">
        <v>74</v>
      </c>
      <c r="F4197" s="2" t="s">
        <v>976</v>
      </c>
      <c r="G4197" s="14" t="n">
        <v>17.5</v>
      </c>
      <c r="H4197" s="14" t="n">
        <v>22.95</v>
      </c>
      <c r="I4197" s="14" t="n">
        <v>19.5</v>
      </c>
      <c r="J4197" s="23" t="n">
        <f aca="false">IF(AND(E4197="Priority",ISNUMBER('Cost model'!N697)),'Cost model'!N697,'Cost model'!M697)</f>
        <v>55</v>
      </c>
      <c r="K4197" s="14" t="n">
        <f aca="false">J4197-H4197</f>
        <v>32.05</v>
      </c>
      <c r="L4197" s="14" t="n">
        <f aca="false">G4197-H4197</f>
        <v>-5.45</v>
      </c>
    </row>
    <row r="4198" customFormat="false" ht="15" hidden="false" customHeight="false" outlineLevel="0" collapsed="false">
      <c r="A4198" s="2" t="s">
        <v>142</v>
      </c>
      <c r="B4198" s="2" t="s">
        <v>142</v>
      </c>
      <c r="C4198" s="2" t="s">
        <v>49</v>
      </c>
      <c r="D4198" s="2" t="s">
        <v>15</v>
      </c>
      <c r="E4198" s="2" t="s">
        <v>74</v>
      </c>
      <c r="F4198" s="2" t="s">
        <v>977</v>
      </c>
      <c r="G4198" s="14" t="n">
        <v>85</v>
      </c>
      <c r="H4198" s="14" t="n">
        <v>105.14</v>
      </c>
      <c r="I4198" s="14" t="n">
        <v>250</v>
      </c>
      <c r="J4198" s="23" t="n">
        <f aca="false">IF(AND(E4198="Priority",ISNUMBER('Cost model'!N646)),'Cost model'!N646,'Cost model'!M646)</f>
        <v>185</v>
      </c>
      <c r="K4198" s="14" t="n">
        <f aca="false">J4198-H4198</f>
        <v>79.86</v>
      </c>
      <c r="L4198" s="14" t="n">
        <f aca="false">G4198-H4198</f>
        <v>-20.14</v>
      </c>
    </row>
    <row r="4199" customFormat="false" ht="15" hidden="false" customHeight="false" outlineLevel="0" collapsed="false">
      <c r="A4199" s="2" t="s">
        <v>124</v>
      </c>
      <c r="B4199" s="2" t="s">
        <v>158</v>
      </c>
      <c r="C4199" s="2" t="s">
        <v>47</v>
      </c>
      <c r="D4199" s="2" t="s">
        <v>14</v>
      </c>
      <c r="E4199" s="2" t="s">
        <v>74</v>
      </c>
      <c r="F4199" s="2" t="s">
        <v>976</v>
      </c>
      <c r="G4199" s="14" t="n">
        <v>50</v>
      </c>
      <c r="H4199" s="14" t="n">
        <v>80.37</v>
      </c>
      <c r="I4199" s="14" t="n">
        <v>85</v>
      </c>
      <c r="J4199" s="23" t="n">
        <f aca="false">IF(AND(E4199="Priority",ISNUMBER('Cost model'!N356)),'Cost model'!N356,'Cost model'!M356)</f>
        <v>125</v>
      </c>
      <c r="K4199" s="14" t="n">
        <f aca="false">J4199-H4199</f>
        <v>44.63</v>
      </c>
      <c r="L4199" s="14" t="n">
        <f aca="false">G4199-H4199</f>
        <v>-30.37</v>
      </c>
    </row>
    <row r="4200" customFormat="false" ht="15" hidden="false" customHeight="false" outlineLevel="0" collapsed="false">
      <c r="A4200" s="2" t="s">
        <v>124</v>
      </c>
      <c r="B4200" s="2" t="s">
        <v>124</v>
      </c>
      <c r="C4200" s="2" t="s">
        <v>48</v>
      </c>
      <c r="D4200" s="2" t="s">
        <v>10</v>
      </c>
      <c r="E4200" s="2" t="s">
        <v>74</v>
      </c>
      <c r="F4200" s="2" t="s">
        <v>977</v>
      </c>
      <c r="G4200" s="14" t="n">
        <v>9.5</v>
      </c>
      <c r="H4200" s="14" t="n">
        <v>7.24</v>
      </c>
      <c r="I4200" s="14" t="n">
        <v>12.5</v>
      </c>
      <c r="J4200" s="23" t="n">
        <f aca="false">IF(AND(E4200="Priority",ISNUMBER('Cost model'!N318)),'Cost model'!N318,'Cost model'!M318)</f>
        <v>14.5</v>
      </c>
      <c r="K4200" s="14" t="n">
        <f aca="false">J4200-H4200</f>
        <v>7.26</v>
      </c>
      <c r="L4200" s="14" t="n">
        <f aca="false">G4200-H4200</f>
        <v>2.26</v>
      </c>
    </row>
    <row r="4201" customFormat="false" ht="15" hidden="false" customHeight="false" outlineLevel="0" collapsed="false">
      <c r="A4201" s="2" t="s">
        <v>158</v>
      </c>
      <c r="B4201" s="2" t="s">
        <v>174</v>
      </c>
      <c r="C4201" s="2" t="s">
        <v>49</v>
      </c>
      <c r="D4201" s="2" t="s">
        <v>13</v>
      </c>
      <c r="E4201" s="2" t="s">
        <v>74</v>
      </c>
      <c r="F4201" s="2" t="s">
        <v>976</v>
      </c>
      <c r="G4201" s="14" t="n">
        <v>19.5</v>
      </c>
      <c r="H4201" s="14" t="n">
        <v>101.59</v>
      </c>
      <c r="I4201" s="14" t="n">
        <v>85</v>
      </c>
      <c r="J4201" s="23" t="n">
        <f aca="false">IF(AND(E4201="Priority",ISNUMBER('Cost model'!N490)),'Cost model'!N490,'Cost model'!M490)</f>
        <v>100</v>
      </c>
      <c r="K4201" s="14" t="n">
        <f aca="false">J4201-H4201</f>
        <v>-1.59</v>
      </c>
      <c r="L4201" s="14" t="n">
        <f aca="false">G4201-H4201</f>
        <v>-82.09</v>
      </c>
    </row>
    <row r="4202" customFormat="false" ht="15" hidden="false" customHeight="false" outlineLevel="0" collapsed="false">
      <c r="A4202" s="2" t="s">
        <v>174</v>
      </c>
      <c r="B4202" s="2" t="s">
        <v>174</v>
      </c>
      <c r="C4202" s="2" t="s">
        <v>47</v>
      </c>
      <c r="D4202" s="2" t="s">
        <v>10</v>
      </c>
      <c r="E4202" s="2" t="s">
        <v>74</v>
      </c>
      <c r="F4202" s="2" t="s">
        <v>977</v>
      </c>
      <c r="G4202" s="14" t="n">
        <v>9.5</v>
      </c>
      <c r="H4202" s="14" t="n">
        <v>6.48</v>
      </c>
      <c r="I4202" s="14" t="n">
        <v>9.5</v>
      </c>
      <c r="J4202" s="23" t="n">
        <f aca="false">IF(AND(E4202="Priority",ISNUMBER('Cost model'!N167)),'Cost model'!N167,'Cost model'!M167)</f>
        <v>8.5</v>
      </c>
      <c r="K4202" s="14" t="n">
        <f aca="false">J4202-H4202</f>
        <v>2.02</v>
      </c>
      <c r="L4202" s="14" t="n">
        <f aca="false">G4202-H4202</f>
        <v>3.02</v>
      </c>
    </row>
    <row r="4203" customFormat="false" ht="15" hidden="false" customHeight="false" outlineLevel="0" collapsed="false">
      <c r="A4203" s="2" t="s">
        <v>142</v>
      </c>
      <c r="B4203" s="2" t="s">
        <v>142</v>
      </c>
      <c r="C4203" s="2" t="s">
        <v>47</v>
      </c>
      <c r="D4203" s="2" t="s">
        <v>12</v>
      </c>
      <c r="E4203" s="2" t="s">
        <v>74</v>
      </c>
      <c r="F4203" s="2" t="s">
        <v>977</v>
      </c>
      <c r="G4203" s="14" t="n">
        <v>9.5</v>
      </c>
      <c r="H4203" s="14" t="n">
        <v>29.08</v>
      </c>
      <c r="I4203" s="14" t="n">
        <v>9.5</v>
      </c>
      <c r="J4203" s="23" t="n">
        <f aca="false">IF(AND(E4203="Priority",ISNUMBER('Cost model'!N635)),'Cost model'!N635,'Cost model'!M635)</f>
        <v>30.5</v>
      </c>
      <c r="K4203" s="14" t="n">
        <f aca="false">J4203-H4203</f>
        <v>1.42</v>
      </c>
      <c r="L4203" s="14" t="n">
        <f aca="false">G4203-H4203</f>
        <v>-19.58</v>
      </c>
    </row>
    <row r="4204" customFormat="false" ht="15" hidden="false" customHeight="false" outlineLevel="0" collapsed="false">
      <c r="A4204" s="2" t="s">
        <v>142</v>
      </c>
      <c r="B4204" s="2" t="s">
        <v>142</v>
      </c>
      <c r="C4204" s="2" t="s">
        <v>48</v>
      </c>
      <c r="D4204" s="2" t="s">
        <v>10</v>
      </c>
      <c r="E4204" s="2" t="s">
        <v>74</v>
      </c>
      <c r="F4204" s="2" t="s">
        <v>977</v>
      </c>
      <c r="G4204" s="14" t="n">
        <v>9.5</v>
      </c>
      <c r="H4204" s="14" t="n">
        <v>7.85</v>
      </c>
      <c r="I4204" s="14" t="n">
        <v>12.5</v>
      </c>
      <c r="J4204" s="23" t="n">
        <f aca="false">IF(AND(E4204="Priority",ISNUMBER('Cost model'!N633)),'Cost model'!N633,'Cost model'!M633)</f>
        <v>11.5</v>
      </c>
      <c r="K4204" s="14" t="n">
        <f aca="false">J4204-H4204</f>
        <v>3.65</v>
      </c>
      <c r="L4204" s="14" t="n">
        <f aca="false">G4204-H4204</f>
        <v>1.65</v>
      </c>
    </row>
    <row r="4205" customFormat="false" ht="15" hidden="false" customHeight="false" outlineLevel="0" collapsed="false">
      <c r="A4205" s="2" t="s">
        <v>174</v>
      </c>
      <c r="B4205" s="2" t="s">
        <v>124</v>
      </c>
      <c r="C4205" s="2" t="s">
        <v>49</v>
      </c>
      <c r="D4205" s="2" t="s">
        <v>12</v>
      </c>
      <c r="E4205" s="2" t="s">
        <v>74</v>
      </c>
      <c r="F4205" s="2" t="s">
        <v>976</v>
      </c>
      <c r="G4205" s="14" t="n">
        <v>37</v>
      </c>
      <c r="H4205" s="14" t="n">
        <v>43.87</v>
      </c>
      <c r="I4205" s="14" t="n">
        <v>19.5</v>
      </c>
      <c r="J4205" s="23" t="n">
        <f aca="false">IF(AND(E4205="Priority",ISNUMBER('Cost model'!N112)),'Cost model'!N112,'Cost model'!M112)</f>
        <v>50</v>
      </c>
      <c r="K4205" s="14" t="n">
        <f aca="false">J4205-H4205</f>
        <v>6.13</v>
      </c>
      <c r="L4205" s="14" t="n">
        <f aca="false">G4205-H4205</f>
        <v>-6.87</v>
      </c>
    </row>
    <row r="4206" customFormat="false" ht="15" hidden="false" customHeight="false" outlineLevel="0" collapsed="false">
      <c r="A4206" s="2" t="s">
        <v>124</v>
      </c>
      <c r="B4206" s="2" t="s">
        <v>124</v>
      </c>
      <c r="C4206" s="2" t="s">
        <v>47</v>
      </c>
      <c r="D4206" s="2" t="s">
        <v>10</v>
      </c>
      <c r="E4206" s="2" t="s">
        <v>74</v>
      </c>
      <c r="F4206" s="2" t="s">
        <v>977</v>
      </c>
      <c r="G4206" s="14" t="n">
        <v>9.5</v>
      </c>
      <c r="H4206" s="14" t="n">
        <v>8.89</v>
      </c>
      <c r="I4206" s="14" t="n">
        <v>9.5</v>
      </c>
      <c r="J4206" s="23" t="n">
        <f aca="false">IF(AND(E4206="Priority",ISNUMBER('Cost model'!N317)),'Cost model'!N317,'Cost model'!M317)</f>
        <v>10.5</v>
      </c>
      <c r="K4206" s="14" t="n">
        <f aca="false">J4206-H4206</f>
        <v>1.61</v>
      </c>
      <c r="L4206" s="14" t="n">
        <f aca="false">G4206-H4206</f>
        <v>0.609999999999999</v>
      </c>
    </row>
    <row r="4207" customFormat="false" ht="15" hidden="false" customHeight="false" outlineLevel="0" collapsed="false">
      <c r="A4207" s="2" t="s">
        <v>174</v>
      </c>
      <c r="B4207" s="2" t="s">
        <v>124</v>
      </c>
      <c r="C4207" s="2" t="s">
        <v>48</v>
      </c>
      <c r="D4207" s="2" t="s">
        <v>10</v>
      </c>
      <c r="E4207" s="2" t="s">
        <v>74</v>
      </c>
      <c r="F4207" s="2" t="s">
        <v>976</v>
      </c>
      <c r="G4207" s="14" t="n">
        <v>12.5</v>
      </c>
      <c r="H4207" s="14" t="n">
        <v>11.3</v>
      </c>
      <c r="I4207" s="14" t="n">
        <v>12.5</v>
      </c>
      <c r="J4207" s="23" t="n">
        <f aca="false">IF(AND(E4207="Priority",ISNUMBER('Cost model'!N108)),'Cost model'!N108,'Cost model'!M108)</f>
        <v>15.5</v>
      </c>
      <c r="K4207" s="14" t="n">
        <f aca="false">J4207-H4207</f>
        <v>4.2</v>
      </c>
      <c r="L4207" s="14" t="n">
        <f aca="false">G4207-H4207</f>
        <v>1.2</v>
      </c>
    </row>
    <row r="4208" customFormat="false" ht="15" hidden="false" customHeight="false" outlineLevel="0" collapsed="false">
      <c r="A4208" s="2" t="s">
        <v>174</v>
      </c>
      <c r="B4208" s="2" t="s">
        <v>174</v>
      </c>
      <c r="C4208" s="2" t="s">
        <v>48</v>
      </c>
      <c r="D4208" s="2" t="s">
        <v>12</v>
      </c>
      <c r="E4208" s="2" t="s">
        <v>74</v>
      </c>
      <c r="F4208" s="2" t="s">
        <v>977</v>
      </c>
      <c r="G4208" s="14" t="n">
        <v>12.5</v>
      </c>
      <c r="H4208" s="14" t="n">
        <v>39.44</v>
      </c>
      <c r="I4208" s="14" t="n">
        <v>12.5</v>
      </c>
      <c r="J4208" s="23" t="n">
        <f aca="false">IF(AND(E4208="Priority",ISNUMBER('Cost model'!N171)),'Cost model'!N171,'Cost model'!M171)</f>
        <v>40</v>
      </c>
      <c r="K4208" s="14" t="n">
        <f aca="false">J4208-H4208</f>
        <v>0.560000000000002</v>
      </c>
      <c r="L4208" s="14" t="n">
        <f aca="false">G4208-H4208</f>
        <v>-26.94</v>
      </c>
    </row>
    <row r="4209" customFormat="false" ht="15" hidden="false" customHeight="false" outlineLevel="0" collapsed="false">
      <c r="A4209" s="2" t="s">
        <v>205</v>
      </c>
      <c r="B4209" s="2" t="s">
        <v>142</v>
      </c>
      <c r="C4209" s="2" t="s">
        <v>47</v>
      </c>
      <c r="D4209" s="2" t="s">
        <v>10</v>
      </c>
      <c r="E4209" s="2" t="s">
        <v>83</v>
      </c>
      <c r="F4209" s="2" t="s">
        <v>976</v>
      </c>
      <c r="G4209" s="14" t="n">
        <v>19.5</v>
      </c>
      <c r="H4209" s="14" t="n">
        <v>11.56</v>
      </c>
      <c r="I4209" s="14" t="n">
        <v>19.5</v>
      </c>
      <c r="J4209" s="23" t="n">
        <f aca="false">IF(AND(E4209="Priority",ISNUMBER('Cost model'!N542)),'Cost model'!N542,'Cost model'!M542)</f>
        <v>21.5</v>
      </c>
      <c r="K4209" s="14" t="n">
        <f aca="false">J4209-H4209</f>
        <v>9.94</v>
      </c>
      <c r="L4209" s="14" t="n">
        <f aca="false">G4209-H4209</f>
        <v>7.94</v>
      </c>
    </row>
    <row r="4210" customFormat="false" ht="15" hidden="false" customHeight="false" outlineLevel="0" collapsed="false">
      <c r="A4210" s="2" t="s">
        <v>174</v>
      </c>
      <c r="B4210" s="2" t="s">
        <v>142</v>
      </c>
      <c r="C4210" s="2" t="s">
        <v>47</v>
      </c>
      <c r="D4210" s="2" t="s">
        <v>10</v>
      </c>
      <c r="E4210" s="2" t="s">
        <v>74</v>
      </c>
      <c r="F4210" s="2" t="s">
        <v>976</v>
      </c>
      <c r="G4210" s="14" t="n">
        <v>9.5</v>
      </c>
      <c r="H4210" s="14" t="n">
        <v>9.65</v>
      </c>
      <c r="I4210" s="14" t="n">
        <v>9.5</v>
      </c>
      <c r="J4210" s="23" t="n">
        <f aca="false">IF(AND(E4210="Priority",ISNUMBER('Cost model'!N122)),'Cost model'!N122,'Cost model'!M122)</f>
        <v>13.5</v>
      </c>
      <c r="K4210" s="14" t="n">
        <f aca="false">J4210-H4210</f>
        <v>3.85</v>
      </c>
      <c r="L4210" s="14" t="n">
        <f aca="false">G4210-H4210</f>
        <v>-0.15</v>
      </c>
    </row>
    <row r="4211" customFormat="false" ht="15" hidden="false" customHeight="false" outlineLevel="0" collapsed="false">
      <c r="A4211" s="2" t="s">
        <v>158</v>
      </c>
      <c r="B4211" s="2" t="s">
        <v>158</v>
      </c>
      <c r="C4211" s="2" t="s">
        <v>48</v>
      </c>
      <c r="D4211" s="2" t="s">
        <v>12</v>
      </c>
      <c r="E4211" s="2" t="s">
        <v>74</v>
      </c>
      <c r="F4211" s="2" t="s">
        <v>977</v>
      </c>
      <c r="G4211" s="14" t="n">
        <v>12.5</v>
      </c>
      <c r="H4211" s="14" t="n">
        <v>12.82</v>
      </c>
      <c r="I4211" s="14" t="n">
        <v>12.5</v>
      </c>
      <c r="J4211" s="23" t="n">
        <f aca="false">IF(AND(E4211="Priority",ISNUMBER('Cost model'!N426)),'Cost model'!N426,'Cost model'!M426)</f>
        <v>21.5</v>
      </c>
      <c r="K4211" s="14" t="n">
        <f aca="false">J4211-H4211</f>
        <v>8.68</v>
      </c>
      <c r="L4211" s="14" t="n">
        <f aca="false">G4211-H4211</f>
        <v>-0.32</v>
      </c>
    </row>
    <row r="4212" customFormat="false" ht="15" hidden="false" customHeight="false" outlineLevel="0" collapsed="false">
      <c r="A4212" s="2" t="s">
        <v>174</v>
      </c>
      <c r="B4212" s="2" t="s">
        <v>142</v>
      </c>
      <c r="C4212" s="2" t="s">
        <v>47</v>
      </c>
      <c r="D4212" s="2" t="s">
        <v>14</v>
      </c>
      <c r="E4212" s="2" t="s">
        <v>74</v>
      </c>
      <c r="F4212" s="2" t="s">
        <v>976</v>
      </c>
      <c r="G4212" s="14" t="n">
        <v>29</v>
      </c>
      <c r="H4212" s="14" t="n">
        <v>37.22</v>
      </c>
      <c r="I4212" s="14" t="n">
        <v>25</v>
      </c>
      <c r="J4212" s="23" t="n">
        <f aca="false">IF(AND(E4212="Priority",ISNUMBER('Cost model'!N131)),'Cost model'!N131,'Cost model'!M131)</f>
        <v>95</v>
      </c>
      <c r="K4212" s="14" t="n">
        <f aca="false">J4212-H4212</f>
        <v>57.78</v>
      </c>
      <c r="L4212" s="14" t="n">
        <f aca="false">G4212-H4212</f>
        <v>-8.22</v>
      </c>
    </row>
    <row r="4213" customFormat="false" ht="15" hidden="false" customHeight="false" outlineLevel="0" collapsed="false">
      <c r="A4213" s="2" t="s">
        <v>221</v>
      </c>
      <c r="B4213" s="2" t="s">
        <v>221</v>
      </c>
      <c r="C4213" s="2" t="s">
        <v>47</v>
      </c>
      <c r="D4213" s="2" t="s">
        <v>12</v>
      </c>
      <c r="E4213" s="2" t="s">
        <v>74</v>
      </c>
      <c r="F4213" s="2" t="s">
        <v>977</v>
      </c>
      <c r="G4213" s="14" t="n">
        <v>28.5</v>
      </c>
      <c r="H4213" s="14" t="n">
        <v>23.53</v>
      </c>
      <c r="I4213" s="14" t="n">
        <v>9.5</v>
      </c>
      <c r="J4213" s="23" t="n">
        <f aca="false">IF(AND(E4213="Priority",ISNUMBER('Cost model'!N740)),'Cost model'!N740,'Cost model'!M740)</f>
        <v>22.5</v>
      </c>
      <c r="K4213" s="14" t="n">
        <f aca="false">J4213-H4213</f>
        <v>-1.03</v>
      </c>
      <c r="L4213" s="14" t="n">
        <f aca="false">G4213-H4213</f>
        <v>4.97</v>
      </c>
    </row>
    <row r="4214" customFormat="false" ht="15" hidden="false" customHeight="false" outlineLevel="0" collapsed="false">
      <c r="A4214" s="2" t="s">
        <v>142</v>
      </c>
      <c r="B4214" s="2" t="s">
        <v>142</v>
      </c>
      <c r="C4214" s="2" t="s">
        <v>47</v>
      </c>
      <c r="D4214" s="2" t="s">
        <v>12</v>
      </c>
      <c r="E4214" s="2" t="s">
        <v>74</v>
      </c>
      <c r="F4214" s="2" t="s">
        <v>977</v>
      </c>
      <c r="G4214" s="14" t="n">
        <v>9.5</v>
      </c>
      <c r="H4214" s="14" t="n">
        <v>29.08</v>
      </c>
      <c r="I4214" s="14" t="n">
        <v>9.5</v>
      </c>
      <c r="J4214" s="23" t="n">
        <f aca="false">IF(AND(E4214="Priority",ISNUMBER('Cost model'!N635)),'Cost model'!N635,'Cost model'!M635)</f>
        <v>30.5</v>
      </c>
      <c r="K4214" s="14" t="n">
        <f aca="false">J4214-H4214</f>
        <v>1.42</v>
      </c>
      <c r="L4214" s="14" t="n">
        <f aca="false">G4214-H4214</f>
        <v>-19.58</v>
      </c>
    </row>
    <row r="4215" customFormat="false" ht="15" hidden="false" customHeight="false" outlineLevel="0" collapsed="false">
      <c r="A4215" s="2" t="s">
        <v>142</v>
      </c>
      <c r="B4215" s="2" t="s">
        <v>142</v>
      </c>
      <c r="C4215" s="2" t="s">
        <v>49</v>
      </c>
      <c r="D4215" s="2" t="s">
        <v>10</v>
      </c>
      <c r="E4215" s="2" t="s">
        <v>74</v>
      </c>
      <c r="F4215" s="2" t="s">
        <v>977</v>
      </c>
      <c r="G4215" s="14" t="n">
        <v>17.5</v>
      </c>
      <c r="H4215" s="14" t="n">
        <v>10.09</v>
      </c>
      <c r="I4215" s="14" t="n">
        <v>17.5</v>
      </c>
      <c r="J4215" s="23" t="n">
        <f aca="false">IF(AND(E4215="Priority",ISNUMBER('Cost model'!N634)),'Cost model'!N634,'Cost model'!M634)</f>
        <v>15.5</v>
      </c>
      <c r="K4215" s="14" t="n">
        <f aca="false">J4215-H4215</f>
        <v>5.41</v>
      </c>
      <c r="L4215" s="14" t="n">
        <f aca="false">G4215-H4215</f>
        <v>7.41</v>
      </c>
    </row>
    <row r="4216" customFormat="false" ht="15" hidden="false" customHeight="false" outlineLevel="0" collapsed="false">
      <c r="A4216" s="2" t="s">
        <v>158</v>
      </c>
      <c r="B4216" s="2" t="s">
        <v>158</v>
      </c>
      <c r="C4216" s="2" t="s">
        <v>47</v>
      </c>
      <c r="D4216" s="2" t="s">
        <v>10</v>
      </c>
      <c r="E4216" s="2" t="s">
        <v>74</v>
      </c>
      <c r="F4216" s="2" t="s">
        <v>977</v>
      </c>
      <c r="G4216" s="14" t="n">
        <v>9.5</v>
      </c>
      <c r="H4216" s="14" t="n">
        <v>7.91</v>
      </c>
      <c r="I4216" s="14" t="n">
        <v>9.5</v>
      </c>
      <c r="J4216" s="23" t="n">
        <f aca="false">IF(AND(E4216="Priority",ISNUMBER('Cost model'!N422)),'Cost model'!N422,'Cost model'!M422)</f>
        <v>8.5</v>
      </c>
      <c r="K4216" s="14" t="n">
        <f aca="false">J4216-H4216</f>
        <v>0.59</v>
      </c>
      <c r="L4216" s="14" t="n">
        <f aca="false">G4216-H4216</f>
        <v>1.59</v>
      </c>
    </row>
    <row r="4217" customFormat="false" ht="15" hidden="false" customHeight="false" outlineLevel="0" collapsed="false">
      <c r="A4217" s="2" t="s">
        <v>174</v>
      </c>
      <c r="B4217" s="2" t="s">
        <v>174</v>
      </c>
      <c r="C4217" s="2" t="s">
        <v>48</v>
      </c>
      <c r="D4217" s="2" t="s">
        <v>12</v>
      </c>
      <c r="E4217" s="2" t="s">
        <v>74</v>
      </c>
      <c r="F4217" s="2" t="s">
        <v>977</v>
      </c>
      <c r="G4217" s="14" t="n">
        <v>25</v>
      </c>
      <c r="H4217" s="14" t="n">
        <v>51.47</v>
      </c>
      <c r="I4217" s="14" t="n">
        <v>12.5</v>
      </c>
      <c r="J4217" s="23" t="n">
        <f aca="false">IF(AND(E4217="Priority",ISNUMBER('Cost model'!N171)),'Cost model'!N171,'Cost model'!M171)</f>
        <v>40</v>
      </c>
      <c r="K4217" s="14" t="n">
        <f aca="false">J4217-H4217</f>
        <v>-11.47</v>
      </c>
      <c r="L4217" s="14" t="n">
        <f aca="false">G4217-H4217</f>
        <v>-26.47</v>
      </c>
    </row>
    <row r="4218" customFormat="false" ht="15" hidden="false" customHeight="false" outlineLevel="0" collapsed="false">
      <c r="A4218" s="2" t="s">
        <v>174</v>
      </c>
      <c r="B4218" s="2" t="s">
        <v>174</v>
      </c>
      <c r="C4218" s="2" t="s">
        <v>48</v>
      </c>
      <c r="D4218" s="2" t="s">
        <v>10</v>
      </c>
      <c r="E4218" s="2" t="s">
        <v>74</v>
      </c>
      <c r="F4218" s="2" t="s">
        <v>977</v>
      </c>
      <c r="G4218" s="14" t="n">
        <v>50</v>
      </c>
      <c r="H4218" s="14" t="n">
        <v>41.1</v>
      </c>
      <c r="I4218" s="14" t="n">
        <v>12.5</v>
      </c>
      <c r="J4218" s="23" t="n">
        <f aca="false">IF(AND(E4218="Priority",ISNUMBER('Cost model'!N168)),'Cost model'!N168,'Cost model'!M168)</f>
        <v>13.5</v>
      </c>
      <c r="K4218" s="14" t="n">
        <f aca="false">J4218-H4218</f>
        <v>-27.6</v>
      </c>
      <c r="L4218" s="14" t="n">
        <f aca="false">G4218-H4218</f>
        <v>8.9</v>
      </c>
    </row>
    <row r="4219" customFormat="false" ht="15" hidden="false" customHeight="false" outlineLevel="0" collapsed="false">
      <c r="A4219" s="2" t="s">
        <v>142</v>
      </c>
      <c r="B4219" s="2" t="s">
        <v>142</v>
      </c>
      <c r="C4219" s="2" t="s">
        <v>47</v>
      </c>
      <c r="D4219" s="2" t="s">
        <v>12</v>
      </c>
      <c r="E4219" s="2" t="s">
        <v>74</v>
      </c>
      <c r="F4219" s="2" t="s">
        <v>977</v>
      </c>
      <c r="G4219" s="14" t="n">
        <v>9.5</v>
      </c>
      <c r="H4219" s="14" t="n">
        <v>7.9</v>
      </c>
      <c r="I4219" s="14" t="n">
        <v>9.5</v>
      </c>
      <c r="J4219" s="23" t="n">
        <f aca="false">IF(AND(E4219="Priority",ISNUMBER('Cost model'!N635)),'Cost model'!N635,'Cost model'!M635)</f>
        <v>30.5</v>
      </c>
      <c r="K4219" s="14" t="n">
        <f aca="false">J4219-H4219</f>
        <v>22.6</v>
      </c>
      <c r="L4219" s="14" t="n">
        <f aca="false">G4219-H4219</f>
        <v>1.6</v>
      </c>
    </row>
    <row r="4220" customFormat="false" ht="15" hidden="false" customHeight="false" outlineLevel="0" collapsed="false">
      <c r="A4220" s="2" t="s">
        <v>174</v>
      </c>
      <c r="B4220" s="2" t="s">
        <v>174</v>
      </c>
      <c r="C4220" s="2" t="s">
        <v>47</v>
      </c>
      <c r="D4220" s="2" t="s">
        <v>13</v>
      </c>
      <c r="E4220" s="2" t="s">
        <v>74</v>
      </c>
      <c r="F4220" s="2" t="s">
        <v>977</v>
      </c>
      <c r="G4220" s="14" t="n">
        <v>19.5</v>
      </c>
      <c r="H4220" s="14" t="n">
        <v>33.54</v>
      </c>
      <c r="I4220" s="14" t="n">
        <v>19</v>
      </c>
      <c r="J4220" s="23" t="n">
        <f aca="false">IF(AND(E4220="Priority",ISNUMBER('Cost model'!N173)),'Cost model'!N173,'Cost model'!M173)</f>
        <v>60</v>
      </c>
      <c r="K4220" s="14" t="n">
        <f aca="false">J4220-H4220</f>
        <v>26.46</v>
      </c>
      <c r="L4220" s="14" t="n">
        <f aca="false">G4220-H4220</f>
        <v>-14.04</v>
      </c>
    </row>
    <row r="4221" customFormat="false" ht="15" hidden="false" customHeight="false" outlineLevel="0" collapsed="false">
      <c r="A4221" s="2" t="s">
        <v>142</v>
      </c>
      <c r="B4221" s="2" t="s">
        <v>142</v>
      </c>
      <c r="C4221" s="2" t="s">
        <v>49</v>
      </c>
      <c r="D4221" s="2" t="s">
        <v>12</v>
      </c>
      <c r="E4221" s="2" t="s">
        <v>74</v>
      </c>
      <c r="F4221" s="2" t="s">
        <v>977</v>
      </c>
      <c r="G4221" s="14" t="n">
        <v>72</v>
      </c>
      <c r="H4221" s="14" t="n">
        <v>42.56</v>
      </c>
      <c r="I4221" s="14" t="n">
        <v>19.5</v>
      </c>
      <c r="J4221" s="23" t="n">
        <f aca="false">IF(AND(E4221="Priority",ISNUMBER('Cost model'!N637)),'Cost model'!N637,'Cost model'!M637)</f>
        <v>45</v>
      </c>
      <c r="K4221" s="14" t="n">
        <f aca="false">J4221-H4221</f>
        <v>2.44</v>
      </c>
      <c r="L4221" s="14" t="n">
        <f aca="false">G4221-H4221</f>
        <v>29.44</v>
      </c>
    </row>
    <row r="4222" customFormat="false" ht="15" hidden="false" customHeight="false" outlineLevel="0" collapsed="false">
      <c r="A4222" s="2" t="s">
        <v>174</v>
      </c>
      <c r="B4222" s="2" t="s">
        <v>174</v>
      </c>
      <c r="C4222" s="2" t="s">
        <v>48</v>
      </c>
      <c r="D4222" s="2" t="s">
        <v>12</v>
      </c>
      <c r="E4222" s="2" t="s">
        <v>74</v>
      </c>
      <c r="F4222" s="2" t="s">
        <v>977</v>
      </c>
      <c r="G4222" s="14" t="n">
        <v>12.5</v>
      </c>
      <c r="H4222" s="14" t="n">
        <v>28.04</v>
      </c>
      <c r="I4222" s="14" t="n">
        <v>12.5</v>
      </c>
      <c r="J4222" s="23" t="n">
        <f aca="false">IF(AND(E4222="Priority",ISNUMBER('Cost model'!N171)),'Cost model'!N171,'Cost model'!M171)</f>
        <v>40</v>
      </c>
      <c r="K4222" s="14" t="n">
        <f aca="false">J4222-H4222</f>
        <v>11.96</v>
      </c>
      <c r="L4222" s="14" t="n">
        <f aca="false">G4222-H4222</f>
        <v>-15.54</v>
      </c>
    </row>
    <row r="4223" customFormat="false" ht="15" hidden="false" customHeight="false" outlineLevel="0" collapsed="false">
      <c r="A4223" s="2" t="s">
        <v>142</v>
      </c>
      <c r="B4223" s="2" t="s">
        <v>174</v>
      </c>
      <c r="C4223" s="2" t="s">
        <v>47</v>
      </c>
      <c r="D4223" s="2" t="s">
        <v>15</v>
      </c>
      <c r="E4223" s="2" t="s">
        <v>74</v>
      </c>
      <c r="F4223" s="2" t="s">
        <v>976</v>
      </c>
      <c r="G4223" s="14" t="n">
        <v>28.5</v>
      </c>
      <c r="H4223" s="14" t="n">
        <v>70.66</v>
      </c>
      <c r="I4223" s="14" t="n">
        <v>250</v>
      </c>
      <c r="J4223" s="23" t="n">
        <f aca="false">IF(AND(E4223="Priority",ISNUMBER('Cost model'!N704)),'Cost model'!N704,'Cost model'!M704)</f>
        <v>150</v>
      </c>
      <c r="K4223" s="14" t="n">
        <f aca="false">J4223-H4223</f>
        <v>79.34</v>
      </c>
      <c r="L4223" s="14" t="n">
        <f aca="false">G4223-H4223</f>
        <v>-42.16</v>
      </c>
    </row>
    <row r="4224" customFormat="false" ht="15" hidden="false" customHeight="false" outlineLevel="0" collapsed="false">
      <c r="A4224" s="2" t="s">
        <v>124</v>
      </c>
      <c r="B4224" s="2" t="s">
        <v>124</v>
      </c>
      <c r="C4224" s="2" t="s">
        <v>48</v>
      </c>
      <c r="D4224" s="2" t="s">
        <v>12</v>
      </c>
      <c r="E4224" s="2" t="s">
        <v>74</v>
      </c>
      <c r="F4224" s="2" t="s">
        <v>977</v>
      </c>
      <c r="G4224" s="14" t="n">
        <v>66.5</v>
      </c>
      <c r="H4224" s="14" t="n">
        <v>51.47</v>
      </c>
      <c r="I4224" s="14" t="n">
        <v>12.5</v>
      </c>
      <c r="J4224" s="23" t="n">
        <f aca="false">IF(AND(E4224="Priority",ISNUMBER('Cost model'!N321)),'Cost model'!N321,'Cost model'!M321)</f>
        <v>40</v>
      </c>
      <c r="K4224" s="14" t="n">
        <f aca="false">J4224-H4224</f>
        <v>-11.47</v>
      </c>
      <c r="L4224" s="14" t="n">
        <f aca="false">G4224-H4224</f>
        <v>15.03</v>
      </c>
    </row>
    <row r="4225" customFormat="false" ht="15" hidden="false" customHeight="false" outlineLevel="0" collapsed="false">
      <c r="A4225" s="2" t="s">
        <v>142</v>
      </c>
      <c r="B4225" s="2" t="s">
        <v>142</v>
      </c>
      <c r="C4225" s="2" t="s">
        <v>48</v>
      </c>
      <c r="D4225" s="2" t="s">
        <v>14</v>
      </c>
      <c r="E4225" s="2" t="s">
        <v>74</v>
      </c>
      <c r="F4225" s="2" t="s">
        <v>977</v>
      </c>
      <c r="G4225" s="14" t="n">
        <v>37.5</v>
      </c>
      <c r="H4225" s="14" t="n">
        <v>188.09</v>
      </c>
      <c r="I4225" s="14" t="n">
        <v>45</v>
      </c>
      <c r="J4225" s="23" t="n">
        <f aca="false">IF(AND(E4225="Priority",ISNUMBER('Cost model'!N642)),'Cost model'!N642,'Cost model'!M642)</f>
        <v>90</v>
      </c>
      <c r="K4225" s="14" t="n">
        <f aca="false">J4225-H4225</f>
        <v>-98.09</v>
      </c>
      <c r="L4225" s="14" t="n">
        <f aca="false">G4225-H4225</f>
        <v>-150.59</v>
      </c>
    </row>
    <row r="4226" customFormat="false" ht="15" hidden="false" customHeight="false" outlineLevel="0" collapsed="false">
      <c r="A4226" s="2" t="s">
        <v>174</v>
      </c>
      <c r="B4226" s="2" t="s">
        <v>124</v>
      </c>
      <c r="C4226" s="2" t="s">
        <v>47</v>
      </c>
      <c r="D4226" s="2" t="s">
        <v>12</v>
      </c>
      <c r="E4226" s="2" t="s">
        <v>83</v>
      </c>
      <c r="F4226" s="2" t="s">
        <v>976</v>
      </c>
      <c r="G4226" s="14" t="n">
        <v>19.5</v>
      </c>
      <c r="H4226" s="14" t="n">
        <v>22.33</v>
      </c>
      <c r="I4226" s="14" t="n">
        <v>19.5</v>
      </c>
      <c r="J4226" s="23" t="n">
        <f aca="false">IF(AND(E4226="Priority",ISNUMBER('Cost model'!N110)),'Cost model'!N110,'Cost model'!M110)</f>
        <v>55</v>
      </c>
      <c r="K4226" s="14" t="n">
        <f aca="false">J4226-H4226</f>
        <v>32.67</v>
      </c>
      <c r="L4226" s="14" t="n">
        <f aca="false">G4226-H4226</f>
        <v>-2.83</v>
      </c>
    </row>
    <row r="4227" customFormat="false" ht="15" hidden="false" customHeight="false" outlineLevel="0" collapsed="false">
      <c r="A4227" s="2" t="s">
        <v>205</v>
      </c>
      <c r="B4227" s="2" t="s">
        <v>158</v>
      </c>
      <c r="C4227" s="2" t="s">
        <v>47</v>
      </c>
      <c r="D4227" s="2" t="s">
        <v>12</v>
      </c>
      <c r="E4227" s="2" t="s">
        <v>74</v>
      </c>
      <c r="F4227" s="2" t="s">
        <v>976</v>
      </c>
      <c r="G4227" s="14" t="n">
        <v>14.5</v>
      </c>
      <c r="H4227" s="14" t="n">
        <v>16.07</v>
      </c>
      <c r="I4227" s="14"/>
      <c r="J4227" s="23" t="n">
        <f aca="false">IF(AND(E4227="Priority",ISNUMBER('Cost model'!N620)),'Cost model'!N620,'Cost model'!M620)</f>
        <v>50</v>
      </c>
      <c r="K4227" s="14" t="n">
        <f aca="false">J4227-H4227</f>
        <v>33.93</v>
      </c>
      <c r="L4227" s="14" t="n">
        <f aca="false">G4227-H4227</f>
        <v>-1.57</v>
      </c>
    </row>
    <row r="4228" customFormat="false" ht="15" hidden="false" customHeight="false" outlineLevel="0" collapsed="false">
      <c r="A4228" s="2" t="s">
        <v>124</v>
      </c>
      <c r="B4228" s="2" t="s">
        <v>124</v>
      </c>
      <c r="C4228" s="2" t="s">
        <v>48</v>
      </c>
      <c r="D4228" s="2" t="s">
        <v>10</v>
      </c>
      <c r="E4228" s="2" t="s">
        <v>74</v>
      </c>
      <c r="F4228" s="2" t="s">
        <v>977</v>
      </c>
      <c r="G4228" s="14" t="n">
        <v>27</v>
      </c>
      <c r="H4228" s="14" t="n">
        <v>27.05</v>
      </c>
      <c r="I4228" s="14" t="n">
        <v>12.5</v>
      </c>
      <c r="J4228" s="23" t="n">
        <f aca="false">IF(AND(E4228="Priority",ISNUMBER('Cost model'!N318)),'Cost model'!N318,'Cost model'!M318)</f>
        <v>14.5</v>
      </c>
      <c r="K4228" s="14" t="n">
        <f aca="false">J4228-H4228</f>
        <v>-12.55</v>
      </c>
      <c r="L4228" s="14" t="n">
        <f aca="false">G4228-H4228</f>
        <v>-0.0500000000000007</v>
      </c>
    </row>
    <row r="4229" customFormat="false" ht="15" hidden="false" customHeight="false" outlineLevel="0" collapsed="false">
      <c r="A4229" s="2" t="s">
        <v>124</v>
      </c>
      <c r="B4229" s="2" t="s">
        <v>124</v>
      </c>
      <c r="C4229" s="2" t="s">
        <v>47</v>
      </c>
      <c r="D4229" s="2" t="s">
        <v>10</v>
      </c>
      <c r="E4229" s="2" t="s">
        <v>74</v>
      </c>
      <c r="F4229" s="2" t="s">
        <v>977</v>
      </c>
      <c r="G4229" s="14" t="n">
        <v>9.5</v>
      </c>
      <c r="H4229" s="14" t="n">
        <v>6.48</v>
      </c>
      <c r="I4229" s="14" t="n">
        <v>9.5</v>
      </c>
      <c r="J4229" s="23" t="n">
        <f aca="false">IF(AND(E4229="Priority",ISNUMBER('Cost model'!N317)),'Cost model'!N317,'Cost model'!M317)</f>
        <v>10.5</v>
      </c>
      <c r="K4229" s="14" t="n">
        <f aca="false">J4229-H4229</f>
        <v>4.02</v>
      </c>
      <c r="L4229" s="14" t="n">
        <f aca="false">G4229-H4229</f>
        <v>3.02</v>
      </c>
    </row>
    <row r="4230" customFormat="false" ht="15" hidden="false" customHeight="false" outlineLevel="0" collapsed="false">
      <c r="A4230" s="2" t="s">
        <v>342</v>
      </c>
      <c r="B4230" s="2" t="s">
        <v>124</v>
      </c>
      <c r="C4230" s="2" t="s">
        <v>47</v>
      </c>
      <c r="D4230" s="2" t="s">
        <v>10</v>
      </c>
      <c r="E4230" s="2" t="s">
        <v>74</v>
      </c>
      <c r="F4230" s="2" t="s">
        <v>976</v>
      </c>
      <c r="G4230" s="14" t="n">
        <v>68.5</v>
      </c>
      <c r="H4230" s="14" t="n">
        <v>70.71</v>
      </c>
      <c r="I4230" s="14" t="n">
        <v>24.5</v>
      </c>
      <c r="J4230" s="23" t="n">
        <f aca="false">IF(AND(E4230="Priority",ISNUMBER('Cost model'!N257)),'Cost model'!N257,'Cost model'!M257)</f>
        <v>20.5</v>
      </c>
      <c r="K4230" s="14" t="n">
        <f aca="false">J4230-H4230</f>
        <v>-50.21</v>
      </c>
      <c r="L4230" s="14" t="n">
        <f aca="false">G4230-H4230</f>
        <v>-2.20999999999999</v>
      </c>
    </row>
    <row r="4231" customFormat="false" ht="15" hidden="false" customHeight="false" outlineLevel="0" collapsed="false">
      <c r="A4231" s="2" t="s">
        <v>142</v>
      </c>
      <c r="B4231" s="2" t="s">
        <v>142</v>
      </c>
      <c r="C4231" s="2" t="s">
        <v>47</v>
      </c>
      <c r="D4231" s="2" t="s">
        <v>10</v>
      </c>
      <c r="E4231" s="2" t="s">
        <v>74</v>
      </c>
      <c r="F4231" s="2" t="s">
        <v>977</v>
      </c>
      <c r="G4231" s="14" t="n">
        <v>9.5</v>
      </c>
      <c r="H4231" s="14" t="n">
        <v>8.15</v>
      </c>
      <c r="I4231" s="14" t="n">
        <v>9.5</v>
      </c>
      <c r="J4231" s="23" t="n">
        <f aca="false">IF(AND(E4231="Priority",ISNUMBER('Cost model'!N632)),'Cost model'!N632,'Cost model'!M632)</f>
        <v>9.5</v>
      </c>
      <c r="K4231" s="14" t="n">
        <f aca="false">J4231-H4231</f>
        <v>1.35</v>
      </c>
      <c r="L4231" s="14" t="n">
        <f aca="false">G4231-H4231</f>
        <v>1.35</v>
      </c>
    </row>
    <row r="4232" customFormat="false" ht="15" hidden="false" customHeight="false" outlineLevel="0" collapsed="false">
      <c r="A4232" s="2" t="s">
        <v>174</v>
      </c>
      <c r="B4232" s="2" t="s">
        <v>174</v>
      </c>
      <c r="C4232" s="2" t="s">
        <v>47</v>
      </c>
      <c r="D4232" s="2" t="s">
        <v>10</v>
      </c>
      <c r="E4232" s="2" t="s">
        <v>74</v>
      </c>
      <c r="F4232" s="2" t="s">
        <v>977</v>
      </c>
      <c r="G4232" s="14" t="n">
        <v>9.5</v>
      </c>
      <c r="H4232" s="14" t="n">
        <v>6.48</v>
      </c>
      <c r="I4232" s="14" t="n">
        <v>9.5</v>
      </c>
      <c r="J4232" s="23" t="n">
        <f aca="false">IF(AND(E4232="Priority",ISNUMBER('Cost model'!N167)),'Cost model'!N167,'Cost model'!M167)</f>
        <v>8.5</v>
      </c>
      <c r="K4232" s="14" t="n">
        <f aca="false">J4232-H4232</f>
        <v>2.02</v>
      </c>
      <c r="L4232" s="14" t="n">
        <f aca="false">G4232-H4232</f>
        <v>3.02</v>
      </c>
    </row>
    <row r="4233" customFormat="false" ht="15" hidden="false" customHeight="false" outlineLevel="0" collapsed="false">
      <c r="A4233" s="2" t="s">
        <v>174</v>
      </c>
      <c r="B4233" s="2" t="s">
        <v>142</v>
      </c>
      <c r="C4233" s="2" t="s">
        <v>48</v>
      </c>
      <c r="D4233" s="2" t="s">
        <v>12</v>
      </c>
      <c r="E4233" s="2" t="s">
        <v>74</v>
      </c>
      <c r="F4233" s="2" t="s">
        <v>976</v>
      </c>
      <c r="G4233" s="14" t="n">
        <v>50</v>
      </c>
      <c r="H4233" s="14" t="n">
        <v>47.73</v>
      </c>
      <c r="I4233" s="14" t="n">
        <v>12.5</v>
      </c>
      <c r="J4233" s="23" t="n">
        <f aca="false">IF(AND(E4233="Priority",ISNUMBER('Cost model'!N126)),'Cost model'!N126,'Cost model'!M126)</f>
        <v>45</v>
      </c>
      <c r="K4233" s="14" t="n">
        <f aca="false">J4233-H4233</f>
        <v>-2.73</v>
      </c>
      <c r="L4233" s="14" t="n">
        <f aca="false">G4233-H4233</f>
        <v>2.27</v>
      </c>
    </row>
    <row r="4234" customFormat="false" ht="15" hidden="false" customHeight="false" outlineLevel="0" collapsed="false">
      <c r="A4234" s="2" t="s">
        <v>124</v>
      </c>
      <c r="B4234" s="2" t="s">
        <v>124</v>
      </c>
      <c r="C4234" s="2" t="s">
        <v>48</v>
      </c>
      <c r="D4234" s="2" t="s">
        <v>12</v>
      </c>
      <c r="E4234" s="2" t="s">
        <v>74</v>
      </c>
      <c r="F4234" s="2" t="s">
        <v>977</v>
      </c>
      <c r="G4234" s="14" t="n">
        <v>12.5</v>
      </c>
      <c r="H4234" s="14" t="n">
        <v>28.4</v>
      </c>
      <c r="I4234" s="14" t="n">
        <v>12.5</v>
      </c>
      <c r="J4234" s="23" t="n">
        <f aca="false">IF(AND(E4234="Priority",ISNUMBER('Cost model'!N321)),'Cost model'!N321,'Cost model'!M321)</f>
        <v>40</v>
      </c>
      <c r="K4234" s="14" t="n">
        <f aca="false">J4234-H4234</f>
        <v>11.6</v>
      </c>
      <c r="L4234" s="14" t="n">
        <f aca="false">G4234-H4234</f>
        <v>-15.9</v>
      </c>
    </row>
    <row r="4235" customFormat="false" ht="15" hidden="false" customHeight="false" outlineLevel="0" collapsed="false">
      <c r="A4235" s="2" t="s">
        <v>174</v>
      </c>
      <c r="B4235" s="2" t="s">
        <v>142</v>
      </c>
      <c r="C4235" s="2" t="s">
        <v>48</v>
      </c>
      <c r="D4235" s="2" t="s">
        <v>12</v>
      </c>
      <c r="E4235" s="2" t="s">
        <v>74</v>
      </c>
      <c r="F4235" s="2" t="s">
        <v>976</v>
      </c>
      <c r="G4235" s="14" t="n">
        <v>50</v>
      </c>
      <c r="H4235" s="14" t="n">
        <v>56.43</v>
      </c>
      <c r="I4235" s="14" t="n">
        <v>12.5</v>
      </c>
      <c r="J4235" s="23" t="n">
        <f aca="false">IF(AND(E4235="Priority",ISNUMBER('Cost model'!N126)),'Cost model'!N126,'Cost model'!M126)</f>
        <v>45</v>
      </c>
      <c r="K4235" s="14" t="n">
        <f aca="false">J4235-H4235</f>
        <v>-11.43</v>
      </c>
      <c r="L4235" s="14" t="n">
        <f aca="false">G4235-H4235</f>
        <v>-6.43</v>
      </c>
    </row>
    <row r="4236" customFormat="false" ht="15" hidden="false" customHeight="false" outlineLevel="0" collapsed="false">
      <c r="A4236" s="2" t="s">
        <v>221</v>
      </c>
      <c r="B4236" s="2" t="s">
        <v>221</v>
      </c>
      <c r="C4236" s="2" t="s">
        <v>49</v>
      </c>
      <c r="D4236" s="2" t="s">
        <v>12</v>
      </c>
      <c r="E4236" s="2" t="s">
        <v>74</v>
      </c>
      <c r="F4236" s="2" t="s">
        <v>977</v>
      </c>
      <c r="G4236" s="14" t="n">
        <v>19.5</v>
      </c>
      <c r="H4236" s="14" t="n">
        <v>45.06</v>
      </c>
      <c r="I4236" s="14" t="n">
        <v>19.5</v>
      </c>
      <c r="J4236" s="23" t="n">
        <f aca="false">IF(AND(E4236="Priority",ISNUMBER('Cost model'!N742)),'Cost model'!N742,'Cost model'!M742)</f>
        <v>60</v>
      </c>
      <c r="K4236" s="14" t="n">
        <f aca="false">J4236-H4236</f>
        <v>14.94</v>
      </c>
      <c r="L4236" s="14" t="n">
        <f aca="false">G4236-H4236</f>
        <v>-25.56</v>
      </c>
    </row>
    <row r="4237" customFormat="false" ht="15" hidden="false" customHeight="false" outlineLevel="0" collapsed="false">
      <c r="A4237" s="2" t="s">
        <v>221</v>
      </c>
      <c r="B4237" s="2" t="s">
        <v>221</v>
      </c>
      <c r="C4237" s="2" t="s">
        <v>49</v>
      </c>
      <c r="D4237" s="2" t="s">
        <v>14</v>
      </c>
      <c r="E4237" s="2" t="s">
        <v>74</v>
      </c>
      <c r="F4237" s="2" t="s">
        <v>977</v>
      </c>
      <c r="G4237" s="14" t="n">
        <v>152.5</v>
      </c>
      <c r="H4237" s="14" t="n">
        <v>341.34</v>
      </c>
      <c r="I4237" s="14" t="n">
        <v>125</v>
      </c>
      <c r="J4237" s="23" t="n">
        <f aca="false">IF(AND(E4237="Priority",ISNUMBER('Cost model'!N748)),'Cost model'!N748,'Cost model'!M748)</f>
        <v>235</v>
      </c>
      <c r="K4237" s="14" t="n">
        <f aca="false">J4237-H4237</f>
        <v>-106.34</v>
      </c>
      <c r="L4237" s="14" t="n">
        <f aca="false">G4237-H4237</f>
        <v>-188.84</v>
      </c>
    </row>
    <row r="4238" customFormat="false" ht="15" hidden="false" customHeight="false" outlineLevel="0" collapsed="false">
      <c r="A4238" s="2" t="s">
        <v>142</v>
      </c>
      <c r="B4238" s="2" t="s">
        <v>142</v>
      </c>
      <c r="C4238" s="2" t="s">
        <v>47</v>
      </c>
      <c r="D4238" s="2" t="s">
        <v>10</v>
      </c>
      <c r="E4238" s="2" t="s">
        <v>74</v>
      </c>
      <c r="F4238" s="2" t="s">
        <v>977</v>
      </c>
      <c r="G4238" s="14" t="n">
        <v>24</v>
      </c>
      <c r="H4238" s="14" t="n">
        <v>24.6</v>
      </c>
      <c r="I4238" s="14" t="n">
        <v>9.5</v>
      </c>
      <c r="J4238" s="23" t="n">
        <f aca="false">IF(AND(E4238="Priority",ISNUMBER('Cost model'!N632)),'Cost model'!N632,'Cost model'!M632)</f>
        <v>9.5</v>
      </c>
      <c r="K4238" s="14" t="n">
        <f aca="false">J4238-H4238</f>
        <v>-15.1</v>
      </c>
      <c r="L4238" s="14" t="n">
        <f aca="false">G4238-H4238</f>
        <v>-0.600000000000001</v>
      </c>
    </row>
    <row r="4239" customFormat="false" ht="15" hidden="false" customHeight="false" outlineLevel="0" collapsed="false">
      <c r="A4239" s="2" t="s">
        <v>342</v>
      </c>
      <c r="B4239" s="2" t="s">
        <v>158</v>
      </c>
      <c r="C4239" s="2" t="s">
        <v>49</v>
      </c>
      <c r="D4239" s="2" t="s">
        <v>12</v>
      </c>
      <c r="E4239" s="2" t="s">
        <v>74</v>
      </c>
      <c r="F4239" s="2" t="s">
        <v>976</v>
      </c>
      <c r="G4239" s="14" t="n">
        <v>19.5</v>
      </c>
      <c r="H4239" s="14" t="n">
        <v>23.29</v>
      </c>
      <c r="I4239" s="14" t="n">
        <v>24.5</v>
      </c>
      <c r="J4239" s="23" t="n">
        <f aca="false">IF(AND(E4239="Priority",ISNUMBER('Cost model'!N217)),'Cost model'!N217,'Cost model'!M217)</f>
        <v>70</v>
      </c>
      <c r="K4239" s="14" t="n">
        <f aca="false">J4239-H4239</f>
        <v>46.71</v>
      </c>
      <c r="L4239" s="14" t="n">
        <f aca="false">G4239-H4239</f>
        <v>-3.79</v>
      </c>
    </row>
    <row r="4240" customFormat="false" ht="15" hidden="false" customHeight="false" outlineLevel="0" collapsed="false">
      <c r="A4240" s="2" t="s">
        <v>158</v>
      </c>
      <c r="B4240" s="2" t="s">
        <v>158</v>
      </c>
      <c r="C4240" s="2" t="s">
        <v>47</v>
      </c>
      <c r="D4240" s="2" t="s">
        <v>10</v>
      </c>
      <c r="E4240" s="2" t="s">
        <v>74</v>
      </c>
      <c r="F4240" s="2" t="s">
        <v>977</v>
      </c>
      <c r="G4240" s="14" t="n">
        <v>9.5</v>
      </c>
      <c r="H4240" s="14" t="n">
        <v>7.17</v>
      </c>
      <c r="I4240" s="14" t="n">
        <v>9.5</v>
      </c>
      <c r="J4240" s="23" t="n">
        <f aca="false">IF(AND(E4240="Priority",ISNUMBER('Cost model'!N422)),'Cost model'!N422,'Cost model'!M422)</f>
        <v>8.5</v>
      </c>
      <c r="K4240" s="14" t="n">
        <f aca="false">J4240-H4240</f>
        <v>1.33</v>
      </c>
      <c r="L4240" s="14" t="n">
        <f aca="false">G4240-H4240</f>
        <v>2.33</v>
      </c>
    </row>
    <row r="4241" customFormat="false" ht="15" hidden="false" customHeight="false" outlineLevel="0" collapsed="false">
      <c r="A4241" s="2" t="s">
        <v>221</v>
      </c>
      <c r="B4241" s="2" t="s">
        <v>124</v>
      </c>
      <c r="C4241" s="2" t="s">
        <v>49</v>
      </c>
      <c r="D4241" s="2" t="s">
        <v>10</v>
      </c>
      <c r="E4241" s="2" t="s">
        <v>74</v>
      </c>
      <c r="F4241" s="2" t="s">
        <v>976</v>
      </c>
      <c r="G4241" s="14" t="n">
        <v>35</v>
      </c>
      <c r="H4241" s="14" t="n">
        <v>20.22</v>
      </c>
      <c r="I4241" s="14" t="n">
        <v>19.5</v>
      </c>
      <c r="J4241" s="23" t="n">
        <f aca="false">IF(AND(E4241="Priority",ISNUMBER('Cost model'!N799)),'Cost model'!N799,'Cost model'!M799)</f>
        <v>20.5</v>
      </c>
      <c r="K4241" s="14" t="n">
        <f aca="false">J4241-H4241</f>
        <v>0.280000000000001</v>
      </c>
      <c r="L4241" s="14" t="n">
        <f aca="false">G4241-H4241</f>
        <v>14.78</v>
      </c>
    </row>
    <row r="4242" customFormat="false" ht="15" hidden="false" customHeight="false" outlineLevel="0" collapsed="false">
      <c r="A4242" s="2" t="s">
        <v>205</v>
      </c>
      <c r="B4242" s="2" t="s">
        <v>142</v>
      </c>
      <c r="C4242" s="2" t="s">
        <v>48</v>
      </c>
      <c r="D4242" s="2" t="s">
        <v>10</v>
      </c>
      <c r="E4242" s="2" t="s">
        <v>74</v>
      </c>
      <c r="F4242" s="2" t="s">
        <v>976</v>
      </c>
      <c r="G4242" s="14" t="n">
        <v>14.5</v>
      </c>
      <c r="H4242" s="14" t="n">
        <v>17.67</v>
      </c>
      <c r="I4242" s="14" t="n">
        <v>14.5</v>
      </c>
      <c r="J4242" s="23" t="n">
        <f aca="false">IF(AND(E4242="Priority",ISNUMBER('Cost model'!N543)),'Cost model'!N543,'Cost model'!M543)</f>
        <v>18.5</v>
      </c>
      <c r="K4242" s="14" t="n">
        <f aca="false">J4242-H4242</f>
        <v>0.829999999999998</v>
      </c>
      <c r="L4242" s="14" t="n">
        <f aca="false">G4242-H4242</f>
        <v>-3.17</v>
      </c>
    </row>
    <row r="4243" customFormat="false" ht="15" hidden="false" customHeight="false" outlineLevel="0" collapsed="false">
      <c r="A4243" s="2" t="s">
        <v>124</v>
      </c>
      <c r="B4243" s="2" t="s">
        <v>124</v>
      </c>
      <c r="C4243" s="2" t="s">
        <v>47</v>
      </c>
      <c r="D4243" s="2" t="s">
        <v>10</v>
      </c>
      <c r="E4243" s="2" t="s">
        <v>74</v>
      </c>
      <c r="F4243" s="2" t="s">
        <v>977</v>
      </c>
      <c r="G4243" s="14" t="n">
        <v>9.5</v>
      </c>
      <c r="H4243" s="14" t="n">
        <v>6.08</v>
      </c>
      <c r="I4243" s="14" t="n">
        <v>9.5</v>
      </c>
      <c r="J4243" s="23" t="n">
        <f aca="false">IF(AND(E4243="Priority",ISNUMBER('Cost model'!N317)),'Cost model'!N317,'Cost model'!M317)</f>
        <v>10.5</v>
      </c>
      <c r="K4243" s="14" t="n">
        <f aca="false">J4243-H4243</f>
        <v>4.42</v>
      </c>
      <c r="L4243" s="14" t="n">
        <f aca="false">G4243-H4243</f>
        <v>3.42</v>
      </c>
    </row>
    <row r="4244" customFormat="false" ht="15" hidden="false" customHeight="false" outlineLevel="0" collapsed="false">
      <c r="A4244" s="2" t="s">
        <v>221</v>
      </c>
      <c r="B4244" s="2" t="s">
        <v>221</v>
      </c>
      <c r="C4244" s="2" t="s">
        <v>47</v>
      </c>
      <c r="D4244" s="2" t="s">
        <v>10</v>
      </c>
      <c r="E4244" s="2" t="s">
        <v>74</v>
      </c>
      <c r="F4244" s="2" t="s">
        <v>977</v>
      </c>
      <c r="G4244" s="14" t="n">
        <v>9.5</v>
      </c>
      <c r="H4244" s="14" t="n">
        <v>6.42</v>
      </c>
      <c r="I4244" s="14" t="n">
        <v>9.5</v>
      </c>
      <c r="J4244" s="23" t="n">
        <f aca="false">IF(AND(E4244="Priority",ISNUMBER('Cost model'!N737)),'Cost model'!N737,'Cost model'!M737)</f>
        <v>8.5</v>
      </c>
      <c r="K4244" s="14" t="n">
        <f aca="false">J4244-H4244</f>
        <v>2.08</v>
      </c>
      <c r="L4244" s="14" t="n">
        <f aca="false">G4244-H4244</f>
        <v>3.08</v>
      </c>
    </row>
    <row r="4245" customFormat="false" ht="15" hidden="false" customHeight="false" outlineLevel="0" collapsed="false">
      <c r="A4245" s="2" t="s">
        <v>221</v>
      </c>
      <c r="B4245" s="2" t="s">
        <v>221</v>
      </c>
      <c r="C4245" s="2" t="s">
        <v>47</v>
      </c>
      <c r="D4245" s="2" t="s">
        <v>14</v>
      </c>
      <c r="E4245" s="2" t="s">
        <v>74</v>
      </c>
      <c r="F4245" s="2" t="s">
        <v>977</v>
      </c>
      <c r="G4245" s="14" t="n">
        <v>39</v>
      </c>
      <c r="H4245" s="14" t="n">
        <v>218.69</v>
      </c>
      <c r="I4245" s="14" t="n">
        <v>25</v>
      </c>
      <c r="J4245" s="23" t="n">
        <f aca="false">IF(AND(E4245="Priority",ISNUMBER('Cost model'!N746)),'Cost model'!N746,'Cost model'!M746)</f>
        <v>100</v>
      </c>
      <c r="K4245" s="14" t="n">
        <f aca="false">J4245-H4245</f>
        <v>-118.69</v>
      </c>
      <c r="L4245" s="14" t="n">
        <f aca="false">G4245-H4245</f>
        <v>-179.69</v>
      </c>
    </row>
    <row r="4246" customFormat="false" ht="15" hidden="false" customHeight="false" outlineLevel="0" collapsed="false">
      <c r="A4246" s="2" t="s">
        <v>205</v>
      </c>
      <c r="B4246" s="2" t="s">
        <v>142</v>
      </c>
      <c r="C4246" s="2" t="s">
        <v>48</v>
      </c>
      <c r="D4246" s="2" t="s">
        <v>12</v>
      </c>
      <c r="E4246" s="2" t="s">
        <v>74</v>
      </c>
      <c r="F4246" s="2" t="s">
        <v>976</v>
      </c>
      <c r="G4246" s="14" t="n">
        <v>34</v>
      </c>
      <c r="H4246" s="14" t="n">
        <v>114.81</v>
      </c>
      <c r="I4246" s="14" t="n">
        <v>19.5</v>
      </c>
      <c r="J4246" s="23" t="n">
        <f aca="false">IF(AND(E4246="Priority",ISNUMBER('Cost model'!N546)),'Cost model'!N546,'Cost model'!M546)</f>
        <v>60</v>
      </c>
      <c r="K4246" s="14" t="n">
        <f aca="false">J4246-H4246</f>
        <v>-54.81</v>
      </c>
      <c r="L4246" s="14" t="n">
        <f aca="false">G4246-H4246</f>
        <v>-80.81</v>
      </c>
    </row>
    <row r="4247" customFormat="false" ht="15" hidden="false" customHeight="false" outlineLevel="0" collapsed="false">
      <c r="A4247" s="2" t="s">
        <v>124</v>
      </c>
      <c r="B4247" s="2" t="s">
        <v>124</v>
      </c>
      <c r="C4247" s="2" t="s">
        <v>48</v>
      </c>
      <c r="D4247" s="2" t="s">
        <v>10</v>
      </c>
      <c r="E4247" s="2" t="s">
        <v>74</v>
      </c>
      <c r="F4247" s="2" t="s">
        <v>977</v>
      </c>
      <c r="G4247" s="14" t="n">
        <v>9.5</v>
      </c>
      <c r="H4247" s="14" t="n">
        <v>10.74</v>
      </c>
      <c r="I4247" s="14" t="n">
        <v>12.5</v>
      </c>
      <c r="J4247" s="23" t="n">
        <f aca="false">IF(AND(E4247="Priority",ISNUMBER('Cost model'!N318)),'Cost model'!N318,'Cost model'!M318)</f>
        <v>14.5</v>
      </c>
      <c r="K4247" s="14" t="n">
        <f aca="false">J4247-H4247</f>
        <v>3.76</v>
      </c>
      <c r="L4247" s="14" t="n">
        <f aca="false">G4247-H4247</f>
        <v>-1.24</v>
      </c>
    </row>
    <row r="4248" customFormat="false" ht="15" hidden="false" customHeight="false" outlineLevel="0" collapsed="false">
      <c r="A4248" s="2" t="s">
        <v>174</v>
      </c>
      <c r="B4248" s="2" t="s">
        <v>174</v>
      </c>
      <c r="C4248" s="2" t="s">
        <v>49</v>
      </c>
      <c r="D4248" s="2" t="s">
        <v>12</v>
      </c>
      <c r="E4248" s="2" t="s">
        <v>74</v>
      </c>
      <c r="F4248" s="2" t="s">
        <v>977</v>
      </c>
      <c r="G4248" s="14" t="n">
        <v>37</v>
      </c>
      <c r="H4248" s="14" t="n">
        <v>42.83</v>
      </c>
      <c r="I4248" s="14" t="n">
        <v>19.5</v>
      </c>
      <c r="J4248" s="23" t="n">
        <f aca="false">IF(AND(E4248="Priority",ISNUMBER('Cost model'!N172)),'Cost model'!N172,'Cost model'!M172)</f>
        <v>45</v>
      </c>
      <c r="K4248" s="14" t="n">
        <f aca="false">J4248-H4248</f>
        <v>2.17</v>
      </c>
      <c r="L4248" s="14" t="n">
        <f aca="false">G4248-H4248</f>
        <v>-5.83</v>
      </c>
    </row>
    <row r="4249" customFormat="false" ht="15" hidden="false" customHeight="false" outlineLevel="0" collapsed="false">
      <c r="A4249" s="2" t="s">
        <v>221</v>
      </c>
      <c r="B4249" s="2" t="s">
        <v>221</v>
      </c>
      <c r="C4249" s="2" t="s">
        <v>47</v>
      </c>
      <c r="D4249" s="2" t="s">
        <v>10</v>
      </c>
      <c r="E4249" s="2" t="s">
        <v>74</v>
      </c>
      <c r="F4249" s="2" t="s">
        <v>977</v>
      </c>
      <c r="G4249" s="14" t="n">
        <v>9.5</v>
      </c>
      <c r="H4249" s="14" t="n">
        <v>6.94</v>
      </c>
      <c r="I4249" s="14" t="n">
        <v>9.5</v>
      </c>
      <c r="J4249" s="23" t="n">
        <f aca="false">IF(AND(E4249="Priority",ISNUMBER('Cost model'!N737)),'Cost model'!N737,'Cost model'!M737)</f>
        <v>8.5</v>
      </c>
      <c r="K4249" s="14" t="n">
        <f aca="false">J4249-H4249</f>
        <v>1.56</v>
      </c>
      <c r="L4249" s="14" t="n">
        <f aca="false">G4249-H4249</f>
        <v>2.56</v>
      </c>
    </row>
    <row r="4250" customFormat="false" ht="15" hidden="false" customHeight="false" outlineLevel="0" collapsed="false">
      <c r="A4250" s="2" t="s">
        <v>158</v>
      </c>
      <c r="B4250" s="2" t="s">
        <v>158</v>
      </c>
      <c r="C4250" s="2" t="s">
        <v>47</v>
      </c>
      <c r="D4250" s="2" t="s">
        <v>10</v>
      </c>
      <c r="E4250" s="2" t="s">
        <v>74</v>
      </c>
      <c r="F4250" s="2" t="s">
        <v>977</v>
      </c>
      <c r="G4250" s="14" t="n">
        <v>9.5</v>
      </c>
      <c r="H4250" s="14" t="n">
        <v>7.17</v>
      </c>
      <c r="I4250" s="14" t="n">
        <v>9.5</v>
      </c>
      <c r="J4250" s="23" t="n">
        <f aca="false">IF(AND(E4250="Priority",ISNUMBER('Cost model'!N422)),'Cost model'!N422,'Cost model'!M422)</f>
        <v>8.5</v>
      </c>
      <c r="K4250" s="14" t="n">
        <f aca="false">J4250-H4250</f>
        <v>1.33</v>
      </c>
      <c r="L4250" s="14" t="n">
        <f aca="false">G4250-H4250</f>
        <v>2.33</v>
      </c>
    </row>
    <row r="4251" customFormat="false" ht="15" hidden="false" customHeight="false" outlineLevel="0" collapsed="false">
      <c r="A4251" s="2" t="s">
        <v>124</v>
      </c>
      <c r="B4251" s="2" t="s">
        <v>124</v>
      </c>
      <c r="C4251" s="2" t="s">
        <v>48</v>
      </c>
      <c r="D4251" s="2" t="s">
        <v>10</v>
      </c>
      <c r="E4251" s="2" t="s">
        <v>74</v>
      </c>
      <c r="F4251" s="2" t="s">
        <v>977</v>
      </c>
      <c r="G4251" s="14" t="n">
        <v>12.5</v>
      </c>
      <c r="H4251" s="14" t="n">
        <v>10.67</v>
      </c>
      <c r="I4251" s="14" t="n">
        <v>12.5</v>
      </c>
      <c r="J4251" s="23" t="n">
        <f aca="false">IF(AND(E4251="Priority",ISNUMBER('Cost model'!N318)),'Cost model'!N318,'Cost model'!M318)</f>
        <v>14.5</v>
      </c>
      <c r="K4251" s="14" t="n">
        <f aca="false">J4251-H4251</f>
        <v>3.83</v>
      </c>
      <c r="L4251" s="14" t="n">
        <f aca="false">G4251-H4251</f>
        <v>1.83</v>
      </c>
    </row>
    <row r="4252" customFormat="false" ht="15" hidden="false" customHeight="false" outlineLevel="0" collapsed="false">
      <c r="A4252" s="2" t="s">
        <v>174</v>
      </c>
      <c r="B4252" s="2" t="s">
        <v>174</v>
      </c>
      <c r="C4252" s="2" t="s">
        <v>49</v>
      </c>
      <c r="D4252" s="2" t="s">
        <v>12</v>
      </c>
      <c r="E4252" s="2" t="s">
        <v>74</v>
      </c>
      <c r="F4252" s="2" t="s">
        <v>977</v>
      </c>
      <c r="G4252" s="14" t="n">
        <v>19.5</v>
      </c>
      <c r="H4252" s="14" t="n">
        <v>57.6</v>
      </c>
      <c r="I4252" s="14" t="n">
        <v>19.5</v>
      </c>
      <c r="J4252" s="23" t="n">
        <f aca="false">IF(AND(E4252="Priority",ISNUMBER('Cost model'!N172)),'Cost model'!N172,'Cost model'!M172)</f>
        <v>45</v>
      </c>
      <c r="K4252" s="14" t="n">
        <f aca="false">J4252-H4252</f>
        <v>-12.6</v>
      </c>
      <c r="L4252" s="14" t="n">
        <f aca="false">G4252-H4252</f>
        <v>-38.1</v>
      </c>
    </row>
    <row r="4253" customFormat="false" ht="15" hidden="false" customHeight="false" outlineLevel="0" collapsed="false">
      <c r="A4253" s="2" t="s">
        <v>142</v>
      </c>
      <c r="B4253" s="2" t="s">
        <v>142</v>
      </c>
      <c r="C4253" s="2" t="s">
        <v>47</v>
      </c>
      <c r="D4253" s="2" t="s">
        <v>10</v>
      </c>
      <c r="E4253" s="2" t="s">
        <v>83</v>
      </c>
      <c r="F4253" s="2" t="s">
        <v>977</v>
      </c>
      <c r="G4253" s="14" t="n">
        <v>14.5</v>
      </c>
      <c r="H4253" s="14" t="n">
        <v>14.32</v>
      </c>
      <c r="I4253" s="14" t="n">
        <v>14.5</v>
      </c>
      <c r="J4253" s="23" t="n">
        <f aca="false">IF(AND(E4253="Priority",ISNUMBER('Cost model'!N632)),'Cost model'!N632,'Cost model'!M632)</f>
        <v>14.5</v>
      </c>
      <c r="K4253" s="14" t="n">
        <f aca="false">J4253-H4253</f>
        <v>0.18</v>
      </c>
      <c r="L4253" s="14" t="n">
        <f aca="false">G4253-H4253</f>
        <v>0.18</v>
      </c>
    </row>
    <row r="4254" customFormat="false" ht="15" hidden="false" customHeight="false" outlineLevel="0" collapsed="false">
      <c r="A4254" s="2" t="s">
        <v>142</v>
      </c>
      <c r="B4254" s="2" t="s">
        <v>142</v>
      </c>
      <c r="C4254" s="2" t="s">
        <v>47</v>
      </c>
      <c r="D4254" s="2" t="s">
        <v>12</v>
      </c>
      <c r="E4254" s="2" t="s">
        <v>74</v>
      </c>
      <c r="F4254" s="2" t="s">
        <v>977</v>
      </c>
      <c r="G4254" s="14" t="n">
        <v>19</v>
      </c>
      <c r="H4254" s="14" t="n">
        <v>41.1</v>
      </c>
      <c r="I4254" s="14" t="n">
        <v>9.5</v>
      </c>
      <c r="J4254" s="23" t="n">
        <f aca="false">IF(AND(E4254="Priority",ISNUMBER('Cost model'!N635)),'Cost model'!N635,'Cost model'!M635)</f>
        <v>30.5</v>
      </c>
      <c r="K4254" s="14" t="n">
        <f aca="false">J4254-H4254</f>
        <v>-10.6</v>
      </c>
      <c r="L4254" s="14" t="n">
        <f aca="false">G4254-H4254</f>
        <v>-22.1</v>
      </c>
    </row>
    <row r="4255" customFormat="false" ht="15" hidden="false" customHeight="false" outlineLevel="0" collapsed="false">
      <c r="A4255" s="2" t="s">
        <v>174</v>
      </c>
      <c r="B4255" s="2" t="s">
        <v>174</v>
      </c>
      <c r="C4255" s="2" t="s">
        <v>47</v>
      </c>
      <c r="D4255" s="2" t="s">
        <v>12</v>
      </c>
      <c r="E4255" s="2" t="s">
        <v>74</v>
      </c>
      <c r="F4255" s="2" t="s">
        <v>977</v>
      </c>
      <c r="G4255" s="14" t="n">
        <v>9.5</v>
      </c>
      <c r="H4255" s="14" t="n">
        <v>10.12</v>
      </c>
      <c r="I4255" s="14" t="n">
        <v>9.5</v>
      </c>
      <c r="J4255" s="23" t="n">
        <f aca="false">IF(AND(E4255="Priority",ISNUMBER('Cost model'!N170)),'Cost model'!N170,'Cost model'!M170)</f>
        <v>25.5</v>
      </c>
      <c r="K4255" s="14" t="n">
        <f aca="false">J4255-H4255</f>
        <v>15.38</v>
      </c>
      <c r="L4255" s="14" t="n">
        <f aca="false">G4255-H4255</f>
        <v>-0.619999999999999</v>
      </c>
    </row>
    <row r="4256" customFormat="false" ht="15" hidden="false" customHeight="false" outlineLevel="0" collapsed="false">
      <c r="A4256" s="2" t="s">
        <v>142</v>
      </c>
      <c r="B4256" s="2" t="s">
        <v>142</v>
      </c>
      <c r="C4256" s="2" t="s">
        <v>48</v>
      </c>
      <c r="D4256" s="2" t="s">
        <v>10</v>
      </c>
      <c r="E4256" s="2" t="s">
        <v>74</v>
      </c>
      <c r="F4256" s="2" t="s">
        <v>977</v>
      </c>
      <c r="G4256" s="14" t="n">
        <v>14.5</v>
      </c>
      <c r="H4256" s="14" t="n">
        <v>10.01</v>
      </c>
      <c r="I4256" s="14" t="n">
        <v>12.5</v>
      </c>
      <c r="J4256" s="23" t="n">
        <f aca="false">IF(AND(E4256="Priority",ISNUMBER('Cost model'!N633)),'Cost model'!N633,'Cost model'!M633)</f>
        <v>11.5</v>
      </c>
      <c r="K4256" s="14" t="n">
        <f aca="false">J4256-H4256</f>
        <v>1.49</v>
      </c>
      <c r="L4256" s="14" t="n">
        <f aca="false">G4256-H4256</f>
        <v>4.49</v>
      </c>
    </row>
    <row r="4257" customFormat="false" ht="15" hidden="false" customHeight="false" outlineLevel="0" collapsed="false">
      <c r="A4257" s="2" t="s">
        <v>174</v>
      </c>
      <c r="B4257" s="2" t="s">
        <v>174</v>
      </c>
      <c r="C4257" s="2" t="s">
        <v>47</v>
      </c>
      <c r="D4257" s="2" t="s">
        <v>13</v>
      </c>
      <c r="E4257" s="2" t="s">
        <v>74</v>
      </c>
      <c r="F4257" s="2" t="s">
        <v>977</v>
      </c>
      <c r="G4257" s="14" t="n">
        <v>9.5</v>
      </c>
      <c r="H4257" s="14" t="n">
        <v>28.53</v>
      </c>
      <c r="I4257" s="14" t="n">
        <v>19</v>
      </c>
      <c r="J4257" s="23" t="n">
        <f aca="false">IF(AND(E4257="Priority",ISNUMBER('Cost model'!N173)),'Cost model'!N173,'Cost model'!M173)</f>
        <v>60</v>
      </c>
      <c r="K4257" s="14" t="n">
        <f aca="false">J4257-H4257</f>
        <v>31.47</v>
      </c>
      <c r="L4257" s="14" t="n">
        <f aca="false">G4257-H4257</f>
        <v>-19.03</v>
      </c>
    </row>
    <row r="4258" customFormat="false" ht="15" hidden="false" customHeight="false" outlineLevel="0" collapsed="false">
      <c r="A4258" s="2" t="s">
        <v>142</v>
      </c>
      <c r="B4258" s="2" t="s">
        <v>142</v>
      </c>
      <c r="C4258" s="2" t="s">
        <v>48</v>
      </c>
      <c r="D4258" s="2" t="s">
        <v>10</v>
      </c>
      <c r="E4258" s="2" t="s">
        <v>74</v>
      </c>
      <c r="F4258" s="2" t="s">
        <v>977</v>
      </c>
      <c r="G4258" s="14" t="n">
        <v>12.5</v>
      </c>
      <c r="H4258" s="14" t="n">
        <v>10.49</v>
      </c>
      <c r="I4258" s="14" t="n">
        <v>12.5</v>
      </c>
      <c r="J4258" s="23" t="n">
        <f aca="false">IF(AND(E4258="Priority",ISNUMBER('Cost model'!N633)),'Cost model'!N633,'Cost model'!M633)</f>
        <v>11.5</v>
      </c>
      <c r="K4258" s="14" t="n">
        <f aca="false">J4258-H4258</f>
        <v>1.01</v>
      </c>
      <c r="L4258" s="14" t="n">
        <f aca="false">G4258-H4258</f>
        <v>2.01</v>
      </c>
    </row>
    <row r="4259" customFormat="false" ht="15" hidden="false" customHeight="false" outlineLevel="0" collapsed="false">
      <c r="A4259" s="2" t="s">
        <v>174</v>
      </c>
      <c r="B4259" s="2" t="s">
        <v>124</v>
      </c>
      <c r="C4259" s="2" t="s">
        <v>47</v>
      </c>
      <c r="D4259" s="2" t="s">
        <v>10</v>
      </c>
      <c r="E4259" s="2" t="s">
        <v>74</v>
      </c>
      <c r="F4259" s="2" t="s">
        <v>976</v>
      </c>
      <c r="G4259" s="14" t="n">
        <v>38</v>
      </c>
      <c r="H4259" s="14" t="n">
        <v>57.85</v>
      </c>
      <c r="I4259" s="14" t="n">
        <v>9.5</v>
      </c>
      <c r="J4259" s="23" t="n">
        <f aca="false">IF(AND(E4259="Priority",ISNUMBER('Cost model'!N107)),'Cost model'!N107,'Cost model'!M107)</f>
        <v>12.5</v>
      </c>
      <c r="K4259" s="14" t="n">
        <f aca="false">J4259-H4259</f>
        <v>-45.35</v>
      </c>
      <c r="L4259" s="14" t="n">
        <f aca="false">G4259-H4259</f>
        <v>-19.85</v>
      </c>
    </row>
    <row r="4260" customFormat="false" ht="15" hidden="false" customHeight="false" outlineLevel="0" collapsed="false">
      <c r="A4260" s="2" t="s">
        <v>124</v>
      </c>
      <c r="B4260" s="2" t="s">
        <v>158</v>
      </c>
      <c r="C4260" s="2" t="s">
        <v>49</v>
      </c>
      <c r="D4260" s="2" t="s">
        <v>10</v>
      </c>
      <c r="E4260" s="2" t="s">
        <v>74</v>
      </c>
      <c r="F4260" s="2" t="s">
        <v>976</v>
      </c>
      <c r="G4260" s="14" t="n">
        <v>17.5</v>
      </c>
      <c r="H4260" s="14" t="n">
        <v>20.22</v>
      </c>
      <c r="I4260" s="14" t="n">
        <v>17.5</v>
      </c>
      <c r="J4260" s="23" t="n">
        <f aca="false">IF(AND(E4260="Priority",ISNUMBER('Cost model'!N349)),'Cost model'!N349,'Cost model'!M349)</f>
        <v>20.5</v>
      </c>
      <c r="K4260" s="14" t="n">
        <f aca="false">J4260-H4260</f>
        <v>0.280000000000001</v>
      </c>
      <c r="L4260" s="14" t="n">
        <f aca="false">G4260-H4260</f>
        <v>-2.72</v>
      </c>
    </row>
    <row r="4261" customFormat="false" ht="15" hidden="false" customHeight="false" outlineLevel="0" collapsed="false">
      <c r="A4261" s="2" t="s">
        <v>124</v>
      </c>
      <c r="B4261" s="2" t="s">
        <v>124</v>
      </c>
      <c r="C4261" s="2" t="s">
        <v>47</v>
      </c>
      <c r="D4261" s="2" t="s">
        <v>10</v>
      </c>
      <c r="E4261" s="2" t="s">
        <v>74</v>
      </c>
      <c r="F4261" s="2" t="s">
        <v>977</v>
      </c>
      <c r="G4261" s="14" t="n">
        <v>9.5</v>
      </c>
      <c r="H4261" s="14" t="n">
        <v>7.88</v>
      </c>
      <c r="I4261" s="14" t="n">
        <v>9.5</v>
      </c>
      <c r="J4261" s="23" t="n">
        <f aca="false">IF(AND(E4261="Priority",ISNUMBER('Cost model'!N317)),'Cost model'!N317,'Cost model'!M317)</f>
        <v>10.5</v>
      </c>
      <c r="K4261" s="14" t="n">
        <f aca="false">J4261-H4261</f>
        <v>2.62</v>
      </c>
      <c r="L4261" s="14" t="n">
        <f aca="false">G4261-H4261</f>
        <v>1.62</v>
      </c>
    </row>
    <row r="4262" customFormat="false" ht="15" hidden="false" customHeight="false" outlineLevel="0" collapsed="false">
      <c r="A4262" s="2" t="s">
        <v>124</v>
      </c>
      <c r="B4262" s="2" t="s">
        <v>124</v>
      </c>
      <c r="C4262" s="2" t="s">
        <v>48</v>
      </c>
      <c r="D4262" s="2" t="s">
        <v>10</v>
      </c>
      <c r="E4262" s="2" t="s">
        <v>74</v>
      </c>
      <c r="F4262" s="2" t="s">
        <v>977</v>
      </c>
      <c r="G4262" s="14" t="n">
        <v>19.5</v>
      </c>
      <c r="H4262" s="14" t="n">
        <v>10.84</v>
      </c>
      <c r="I4262" s="14" t="n">
        <v>12.5</v>
      </c>
      <c r="J4262" s="23" t="n">
        <f aca="false">IF(AND(E4262="Priority",ISNUMBER('Cost model'!N318)),'Cost model'!N318,'Cost model'!M318)</f>
        <v>14.5</v>
      </c>
      <c r="K4262" s="14" t="n">
        <f aca="false">J4262-H4262</f>
        <v>3.66</v>
      </c>
      <c r="L4262" s="14" t="n">
        <f aca="false">G4262-H4262</f>
        <v>8.66</v>
      </c>
    </row>
    <row r="4263" customFormat="false" ht="15" hidden="false" customHeight="false" outlineLevel="0" collapsed="false">
      <c r="A4263" s="2" t="s">
        <v>142</v>
      </c>
      <c r="B4263" s="2" t="s">
        <v>142</v>
      </c>
      <c r="C4263" s="2" t="s">
        <v>47</v>
      </c>
      <c r="D4263" s="2" t="s">
        <v>10</v>
      </c>
      <c r="E4263" s="2" t="s">
        <v>83</v>
      </c>
      <c r="F4263" s="2" t="s">
        <v>977</v>
      </c>
      <c r="G4263" s="14" t="n">
        <v>14.5</v>
      </c>
      <c r="H4263" s="14" t="n">
        <v>7.12</v>
      </c>
      <c r="I4263" s="14" t="n">
        <v>14.5</v>
      </c>
      <c r="J4263" s="23" t="n">
        <f aca="false">IF(AND(E4263="Priority",ISNUMBER('Cost model'!N632)),'Cost model'!N632,'Cost model'!M632)</f>
        <v>14.5</v>
      </c>
      <c r="K4263" s="14" t="n">
        <f aca="false">J4263-H4263</f>
        <v>7.38</v>
      </c>
      <c r="L4263" s="14" t="n">
        <f aca="false">G4263-H4263</f>
        <v>7.38</v>
      </c>
    </row>
    <row r="4264" customFormat="false" ht="15" hidden="false" customHeight="false" outlineLevel="0" collapsed="false">
      <c r="A4264" s="2" t="s">
        <v>221</v>
      </c>
      <c r="B4264" s="2" t="s">
        <v>158</v>
      </c>
      <c r="C4264" s="2" t="s">
        <v>47</v>
      </c>
      <c r="D4264" s="2" t="s">
        <v>10</v>
      </c>
      <c r="E4264" s="2" t="s">
        <v>74</v>
      </c>
      <c r="F4264" s="2" t="s">
        <v>976</v>
      </c>
      <c r="G4264" s="14" t="n">
        <v>14.5</v>
      </c>
      <c r="H4264" s="14" t="n">
        <v>11.54</v>
      </c>
      <c r="I4264" s="14" t="n">
        <v>14.5</v>
      </c>
      <c r="J4264" s="23" t="n">
        <f aca="false">IF(AND(E4264="Priority",ISNUMBER('Cost model'!N752)),'Cost model'!N752,'Cost model'!M752)</f>
        <v>12.5</v>
      </c>
      <c r="K4264" s="14" t="n">
        <f aca="false">J4264-H4264</f>
        <v>0.960000000000001</v>
      </c>
      <c r="L4264" s="14" t="n">
        <f aca="false">G4264-H4264</f>
        <v>2.96</v>
      </c>
    </row>
    <row r="4265" customFormat="false" ht="15" hidden="false" customHeight="false" outlineLevel="0" collapsed="false">
      <c r="A4265" s="2" t="s">
        <v>174</v>
      </c>
      <c r="B4265" s="2" t="s">
        <v>124</v>
      </c>
      <c r="C4265" s="2" t="s">
        <v>47</v>
      </c>
      <c r="D4265" s="2" t="s">
        <v>12</v>
      </c>
      <c r="E4265" s="2" t="s">
        <v>74</v>
      </c>
      <c r="F4265" s="2" t="s">
        <v>976</v>
      </c>
      <c r="G4265" s="14" t="n">
        <v>38</v>
      </c>
      <c r="H4265" s="14" t="n">
        <v>43.38</v>
      </c>
      <c r="I4265" s="14" t="n">
        <v>9.5</v>
      </c>
      <c r="J4265" s="23" t="n">
        <f aca="false">IF(AND(E4265="Priority",ISNUMBER('Cost model'!N110)),'Cost model'!N110,'Cost model'!M110)</f>
        <v>40</v>
      </c>
      <c r="K4265" s="14" t="n">
        <f aca="false">J4265-H4265</f>
        <v>-3.38</v>
      </c>
      <c r="L4265" s="14" t="n">
        <f aca="false">G4265-H4265</f>
        <v>-5.38</v>
      </c>
    </row>
    <row r="4266" customFormat="false" ht="15" hidden="false" customHeight="false" outlineLevel="0" collapsed="false">
      <c r="A4266" s="2" t="s">
        <v>174</v>
      </c>
      <c r="B4266" s="2" t="s">
        <v>174</v>
      </c>
      <c r="C4266" s="2" t="s">
        <v>47</v>
      </c>
      <c r="D4266" s="2" t="s">
        <v>10</v>
      </c>
      <c r="E4266" s="2" t="s">
        <v>83</v>
      </c>
      <c r="F4266" s="2" t="s">
        <v>977</v>
      </c>
      <c r="G4266" s="14" t="n">
        <v>14.5</v>
      </c>
      <c r="H4266" s="14" t="n">
        <v>6.48</v>
      </c>
      <c r="I4266" s="14" t="n">
        <v>14.5</v>
      </c>
      <c r="J4266" s="23" t="n">
        <f aca="false">IF(AND(E4266="Priority",ISNUMBER('Cost model'!N167)),'Cost model'!N167,'Cost model'!M167)</f>
        <v>13.5</v>
      </c>
      <c r="K4266" s="14" t="n">
        <f aca="false">J4266-H4266</f>
        <v>7.02</v>
      </c>
      <c r="L4266" s="14" t="n">
        <f aca="false">G4266-H4266</f>
        <v>8.02</v>
      </c>
    </row>
    <row r="4267" customFormat="false" ht="15" hidden="false" customHeight="false" outlineLevel="0" collapsed="false">
      <c r="A4267" s="2" t="s">
        <v>174</v>
      </c>
      <c r="B4267" s="2" t="s">
        <v>174</v>
      </c>
      <c r="C4267" s="2" t="s">
        <v>49</v>
      </c>
      <c r="D4267" s="2" t="s">
        <v>12</v>
      </c>
      <c r="E4267" s="2" t="s">
        <v>74</v>
      </c>
      <c r="F4267" s="2" t="s">
        <v>977</v>
      </c>
      <c r="G4267" s="14" t="n">
        <v>72</v>
      </c>
      <c r="H4267" s="14" t="n">
        <v>44.92</v>
      </c>
      <c r="I4267" s="14" t="n">
        <v>19.5</v>
      </c>
      <c r="J4267" s="23" t="n">
        <f aca="false">IF(AND(E4267="Priority",ISNUMBER('Cost model'!N172)),'Cost model'!N172,'Cost model'!M172)</f>
        <v>45</v>
      </c>
      <c r="K4267" s="14" t="n">
        <f aca="false">J4267-H4267</f>
        <v>0.0799999999999983</v>
      </c>
      <c r="L4267" s="14" t="n">
        <f aca="false">G4267-H4267</f>
        <v>27.08</v>
      </c>
    </row>
    <row r="4268" customFormat="false" ht="15" hidden="false" customHeight="false" outlineLevel="0" collapsed="false">
      <c r="A4268" s="2" t="s">
        <v>142</v>
      </c>
      <c r="B4268" s="2" t="s">
        <v>142</v>
      </c>
      <c r="C4268" s="2" t="s">
        <v>49</v>
      </c>
      <c r="D4268" s="2" t="s">
        <v>10</v>
      </c>
      <c r="E4268" s="2" t="s">
        <v>74</v>
      </c>
      <c r="F4268" s="2" t="s">
        <v>977</v>
      </c>
      <c r="G4268" s="14" t="n">
        <v>14.5</v>
      </c>
      <c r="H4268" s="14" t="n">
        <v>20.22</v>
      </c>
      <c r="I4268" s="14" t="n">
        <v>17.5</v>
      </c>
      <c r="J4268" s="23" t="n">
        <f aca="false">IF(AND(E4268="Priority",ISNUMBER('Cost model'!N634)),'Cost model'!N634,'Cost model'!M634)</f>
        <v>15.5</v>
      </c>
      <c r="K4268" s="14" t="n">
        <f aca="false">J4268-H4268</f>
        <v>-4.72</v>
      </c>
      <c r="L4268" s="14" t="n">
        <f aca="false">G4268-H4268</f>
        <v>-5.72</v>
      </c>
    </row>
    <row r="4269" customFormat="false" ht="15" hidden="false" customHeight="false" outlineLevel="0" collapsed="false">
      <c r="A4269" s="2" t="s">
        <v>174</v>
      </c>
      <c r="B4269" s="2" t="s">
        <v>174</v>
      </c>
      <c r="C4269" s="2" t="s">
        <v>48</v>
      </c>
      <c r="D4269" s="2" t="s">
        <v>10</v>
      </c>
      <c r="E4269" s="2" t="s">
        <v>74</v>
      </c>
      <c r="F4269" s="2" t="s">
        <v>977</v>
      </c>
      <c r="G4269" s="14" t="n">
        <v>12.5</v>
      </c>
      <c r="H4269" s="14" t="n">
        <v>8.87</v>
      </c>
      <c r="I4269" s="14" t="n">
        <v>12.5</v>
      </c>
      <c r="J4269" s="23" t="n">
        <f aca="false">IF(AND(E4269="Priority",ISNUMBER('Cost model'!N168)),'Cost model'!N168,'Cost model'!M168)</f>
        <v>13.5</v>
      </c>
      <c r="K4269" s="14" t="n">
        <f aca="false">J4269-H4269</f>
        <v>4.63</v>
      </c>
      <c r="L4269" s="14" t="n">
        <f aca="false">G4269-H4269</f>
        <v>3.63</v>
      </c>
    </row>
    <row r="4270" customFormat="false" ht="15" hidden="false" customHeight="false" outlineLevel="0" collapsed="false">
      <c r="A4270" s="2" t="s">
        <v>174</v>
      </c>
      <c r="B4270" s="2" t="s">
        <v>174</v>
      </c>
      <c r="C4270" s="2" t="s">
        <v>48</v>
      </c>
      <c r="D4270" s="2" t="s">
        <v>10</v>
      </c>
      <c r="E4270" s="2" t="s">
        <v>74</v>
      </c>
      <c r="F4270" s="2" t="s">
        <v>977</v>
      </c>
      <c r="G4270" s="14" t="n">
        <v>37.5</v>
      </c>
      <c r="H4270" s="14" t="n">
        <v>31.9</v>
      </c>
      <c r="I4270" s="14" t="n">
        <v>12.5</v>
      </c>
      <c r="J4270" s="23" t="n">
        <f aca="false">IF(AND(E4270="Priority",ISNUMBER('Cost model'!N168)),'Cost model'!N168,'Cost model'!M168)</f>
        <v>13.5</v>
      </c>
      <c r="K4270" s="14" t="n">
        <f aca="false">J4270-H4270</f>
        <v>-18.4</v>
      </c>
      <c r="L4270" s="14" t="n">
        <f aca="false">G4270-H4270</f>
        <v>5.6</v>
      </c>
    </row>
    <row r="4271" customFormat="false" ht="15" hidden="false" customHeight="false" outlineLevel="0" collapsed="false">
      <c r="A4271" s="2" t="s">
        <v>174</v>
      </c>
      <c r="B4271" s="2" t="s">
        <v>174</v>
      </c>
      <c r="C4271" s="2" t="s">
        <v>47</v>
      </c>
      <c r="D4271" s="2" t="s">
        <v>10</v>
      </c>
      <c r="E4271" s="2" t="s">
        <v>74</v>
      </c>
      <c r="F4271" s="2" t="s">
        <v>977</v>
      </c>
      <c r="G4271" s="14" t="n">
        <v>9.5</v>
      </c>
      <c r="H4271" s="14" t="n">
        <v>7.24</v>
      </c>
      <c r="I4271" s="14" t="n">
        <v>9.5</v>
      </c>
      <c r="J4271" s="23" t="n">
        <f aca="false">IF(AND(E4271="Priority",ISNUMBER('Cost model'!N167)),'Cost model'!N167,'Cost model'!M167)</f>
        <v>8.5</v>
      </c>
      <c r="K4271" s="14" t="n">
        <f aca="false">J4271-H4271</f>
        <v>1.26</v>
      </c>
      <c r="L4271" s="14" t="n">
        <f aca="false">G4271-H4271</f>
        <v>2.26</v>
      </c>
    </row>
    <row r="4272" customFormat="false" ht="15" hidden="false" customHeight="false" outlineLevel="0" collapsed="false">
      <c r="A4272" s="2" t="s">
        <v>124</v>
      </c>
      <c r="B4272" s="2" t="s">
        <v>124</v>
      </c>
      <c r="C4272" s="2" t="s">
        <v>48</v>
      </c>
      <c r="D4272" s="2" t="s">
        <v>10</v>
      </c>
      <c r="E4272" s="2" t="s">
        <v>74</v>
      </c>
      <c r="F4272" s="2" t="s">
        <v>977</v>
      </c>
      <c r="G4272" s="14" t="n">
        <v>14.5</v>
      </c>
      <c r="H4272" s="14" t="n">
        <v>10.44</v>
      </c>
      <c r="I4272" s="14" t="n">
        <v>12.5</v>
      </c>
      <c r="J4272" s="23" t="n">
        <f aca="false">IF(AND(E4272="Priority",ISNUMBER('Cost model'!N318)),'Cost model'!N318,'Cost model'!M318)</f>
        <v>14.5</v>
      </c>
      <c r="K4272" s="14" t="n">
        <f aca="false">J4272-H4272</f>
        <v>4.06</v>
      </c>
      <c r="L4272" s="14" t="n">
        <f aca="false">G4272-H4272</f>
        <v>4.06</v>
      </c>
    </row>
    <row r="4273" customFormat="false" ht="15" hidden="false" customHeight="false" outlineLevel="0" collapsed="false">
      <c r="A4273" s="2" t="s">
        <v>221</v>
      </c>
      <c r="B4273" s="2" t="s">
        <v>221</v>
      </c>
      <c r="C4273" s="2" t="s">
        <v>49</v>
      </c>
      <c r="D4273" s="2" t="s">
        <v>13</v>
      </c>
      <c r="E4273" s="2" t="s">
        <v>74</v>
      </c>
      <c r="F4273" s="2" t="s">
        <v>977</v>
      </c>
      <c r="G4273" s="14" t="n">
        <v>50</v>
      </c>
      <c r="H4273" s="14" t="n">
        <v>120.07</v>
      </c>
      <c r="I4273" s="14" t="n">
        <v>50</v>
      </c>
      <c r="J4273" s="23" t="n">
        <f aca="false">IF(AND(E4273="Priority",ISNUMBER('Cost model'!N745)),'Cost model'!N745,'Cost model'!M745)</f>
        <v>130</v>
      </c>
      <c r="K4273" s="14" t="n">
        <f aca="false">J4273-H4273</f>
        <v>9.93000000000001</v>
      </c>
      <c r="L4273" s="14" t="n">
        <f aca="false">G4273-H4273</f>
        <v>-70.07</v>
      </c>
    </row>
    <row r="4274" customFormat="false" ht="15" hidden="false" customHeight="false" outlineLevel="0" collapsed="false">
      <c r="A4274" s="2" t="s">
        <v>174</v>
      </c>
      <c r="B4274" s="2" t="s">
        <v>174</v>
      </c>
      <c r="C4274" s="2" t="s">
        <v>49</v>
      </c>
      <c r="D4274" s="2" t="s">
        <v>12</v>
      </c>
      <c r="E4274" s="2" t="s">
        <v>74</v>
      </c>
      <c r="F4274" s="2" t="s">
        <v>977</v>
      </c>
      <c r="G4274" s="14" t="n">
        <v>24.5</v>
      </c>
      <c r="H4274" s="14" t="n">
        <v>24.6</v>
      </c>
      <c r="I4274" s="14" t="n">
        <v>19.5</v>
      </c>
      <c r="J4274" s="23" t="n">
        <f aca="false">IF(AND(E4274="Priority",ISNUMBER('Cost model'!N172)),'Cost model'!N172,'Cost model'!M172)</f>
        <v>45</v>
      </c>
      <c r="K4274" s="14" t="n">
        <f aca="false">J4274-H4274</f>
        <v>20.4</v>
      </c>
      <c r="L4274" s="14" t="n">
        <f aca="false">G4274-H4274</f>
        <v>-0.100000000000001</v>
      </c>
    </row>
    <row r="4275" customFormat="false" ht="15" hidden="false" customHeight="false" outlineLevel="0" collapsed="false">
      <c r="A4275" s="2" t="s">
        <v>174</v>
      </c>
      <c r="B4275" s="2" t="s">
        <v>174</v>
      </c>
      <c r="C4275" s="2" t="s">
        <v>47</v>
      </c>
      <c r="D4275" s="2" t="s">
        <v>10</v>
      </c>
      <c r="E4275" s="2" t="s">
        <v>74</v>
      </c>
      <c r="F4275" s="2" t="s">
        <v>977</v>
      </c>
      <c r="G4275" s="14" t="n">
        <v>9.5</v>
      </c>
      <c r="H4275" s="14" t="n">
        <v>19.23</v>
      </c>
      <c r="I4275" s="14" t="n">
        <v>9.5</v>
      </c>
      <c r="J4275" s="23" t="n">
        <f aca="false">IF(AND(E4275="Priority",ISNUMBER('Cost model'!N167)),'Cost model'!N167,'Cost model'!M167)</f>
        <v>8.5</v>
      </c>
      <c r="K4275" s="14" t="n">
        <f aca="false">J4275-H4275</f>
        <v>-10.73</v>
      </c>
      <c r="L4275" s="14" t="n">
        <f aca="false">G4275-H4275</f>
        <v>-9.73</v>
      </c>
    </row>
    <row r="4276" customFormat="false" ht="15" hidden="false" customHeight="false" outlineLevel="0" collapsed="false">
      <c r="A4276" s="2" t="s">
        <v>221</v>
      </c>
      <c r="B4276" s="2" t="s">
        <v>205</v>
      </c>
      <c r="C4276" s="2" t="s">
        <v>47</v>
      </c>
      <c r="D4276" s="2" t="s">
        <v>12</v>
      </c>
      <c r="E4276" s="2" t="s">
        <v>74</v>
      </c>
      <c r="F4276" s="2" t="s">
        <v>976</v>
      </c>
      <c r="G4276" s="14" t="n">
        <v>19</v>
      </c>
      <c r="H4276" s="14" t="n">
        <v>95.11</v>
      </c>
      <c r="I4276" s="14"/>
      <c r="J4276" s="23" t="n">
        <f aca="false">IF(AND(E4276="Priority",ISNUMBER('Cost model'!N830)),'Cost model'!N830,'Cost model'!M830)</f>
        <v>60</v>
      </c>
      <c r="K4276" s="14" t="n">
        <f aca="false">J4276-H4276</f>
        <v>-35.11</v>
      </c>
      <c r="L4276" s="14" t="n">
        <f aca="false">G4276-H4276</f>
        <v>-76.11</v>
      </c>
    </row>
    <row r="4277" customFormat="false" ht="15" hidden="false" customHeight="false" outlineLevel="0" collapsed="false">
      <c r="A4277" s="2" t="s">
        <v>158</v>
      </c>
      <c r="B4277" s="2" t="s">
        <v>158</v>
      </c>
      <c r="C4277" s="2" t="s">
        <v>49</v>
      </c>
      <c r="D4277" s="2" t="s">
        <v>10</v>
      </c>
      <c r="E4277" s="2" t="s">
        <v>83</v>
      </c>
      <c r="F4277" s="2" t="s">
        <v>977</v>
      </c>
      <c r="G4277" s="14" t="n">
        <v>24.5</v>
      </c>
      <c r="H4277" s="14" t="n">
        <v>14.03</v>
      </c>
      <c r="I4277" s="14" t="n">
        <v>24.5</v>
      </c>
      <c r="J4277" s="23" t="n">
        <f aca="false">IF(AND(E4277="Priority",ISNUMBER('Cost model'!N424)),'Cost model'!N424,'Cost model'!M424)</f>
        <v>22.5</v>
      </c>
      <c r="K4277" s="14" t="n">
        <f aca="false">J4277-H4277</f>
        <v>8.47</v>
      </c>
      <c r="L4277" s="14" t="n">
        <f aca="false">G4277-H4277</f>
        <v>10.47</v>
      </c>
    </row>
    <row r="4278" customFormat="false" ht="15" hidden="false" customHeight="false" outlineLevel="0" collapsed="false">
      <c r="A4278" s="2" t="s">
        <v>124</v>
      </c>
      <c r="B4278" s="2" t="s">
        <v>124</v>
      </c>
      <c r="C4278" s="2" t="s">
        <v>47</v>
      </c>
      <c r="D4278" s="2" t="s">
        <v>12</v>
      </c>
      <c r="E4278" s="2" t="s">
        <v>74</v>
      </c>
      <c r="F4278" s="2" t="s">
        <v>977</v>
      </c>
      <c r="G4278" s="14" t="n">
        <v>9.5</v>
      </c>
      <c r="H4278" s="14" t="n">
        <v>7.85</v>
      </c>
      <c r="I4278" s="14" t="n">
        <v>9.5</v>
      </c>
      <c r="J4278" s="23" t="n">
        <f aca="false">IF(AND(E4278="Priority",ISNUMBER('Cost model'!N320)),'Cost model'!N320,'Cost model'!M320)</f>
        <v>24.5</v>
      </c>
      <c r="K4278" s="14" t="n">
        <f aca="false">J4278-H4278</f>
        <v>16.65</v>
      </c>
      <c r="L4278" s="14" t="n">
        <f aca="false">G4278-H4278</f>
        <v>1.65</v>
      </c>
    </row>
    <row r="4279" customFormat="false" ht="15" hidden="false" customHeight="false" outlineLevel="0" collapsed="false">
      <c r="A4279" s="2" t="s">
        <v>221</v>
      </c>
      <c r="B4279" s="2" t="s">
        <v>221</v>
      </c>
      <c r="C4279" s="2" t="s">
        <v>49</v>
      </c>
      <c r="D4279" s="2" t="s">
        <v>10</v>
      </c>
      <c r="E4279" s="2" t="s">
        <v>83</v>
      </c>
      <c r="F4279" s="2" t="s">
        <v>977</v>
      </c>
      <c r="G4279" s="14" t="n">
        <v>24.5</v>
      </c>
      <c r="H4279" s="14" t="n">
        <v>22.95</v>
      </c>
      <c r="I4279" s="14" t="n">
        <v>24.5</v>
      </c>
      <c r="J4279" s="23" t="n">
        <f aca="false">IF(AND(E4279="Priority",ISNUMBER('Cost model'!N739)),'Cost model'!N739,'Cost model'!M739)</f>
        <v>23.5</v>
      </c>
      <c r="K4279" s="14" t="n">
        <f aca="false">J4279-H4279</f>
        <v>0.550000000000001</v>
      </c>
      <c r="L4279" s="14" t="n">
        <f aca="false">G4279-H4279</f>
        <v>1.55</v>
      </c>
    </row>
    <row r="4280" customFormat="false" ht="15" hidden="false" customHeight="false" outlineLevel="0" collapsed="false">
      <c r="A4280" s="2" t="s">
        <v>142</v>
      </c>
      <c r="B4280" s="2" t="s">
        <v>142</v>
      </c>
      <c r="C4280" s="2" t="s">
        <v>49</v>
      </c>
      <c r="D4280" s="2" t="s">
        <v>14</v>
      </c>
      <c r="E4280" s="2" t="s">
        <v>74</v>
      </c>
      <c r="F4280" s="2" t="s">
        <v>977</v>
      </c>
      <c r="G4280" s="14" t="n">
        <v>100</v>
      </c>
      <c r="H4280" s="14" t="n">
        <v>154.26</v>
      </c>
      <c r="I4280" s="14" t="n">
        <v>85</v>
      </c>
      <c r="J4280" s="23" t="n">
        <f aca="false">IF(AND(E4280="Priority",ISNUMBER('Cost model'!N643)),'Cost model'!N643,'Cost model'!M643)</f>
        <v>110</v>
      </c>
      <c r="K4280" s="14" t="n">
        <f aca="false">J4280-H4280</f>
        <v>-44.26</v>
      </c>
      <c r="L4280" s="14" t="n">
        <f aca="false">G4280-H4280</f>
        <v>-54.26</v>
      </c>
    </row>
    <row r="4281" customFormat="false" ht="15" hidden="false" customHeight="false" outlineLevel="0" collapsed="false">
      <c r="A4281" s="2" t="s">
        <v>142</v>
      </c>
      <c r="B4281" s="2" t="s">
        <v>142</v>
      </c>
      <c r="C4281" s="2" t="s">
        <v>47</v>
      </c>
      <c r="D4281" s="2" t="s">
        <v>12</v>
      </c>
      <c r="E4281" s="2" t="s">
        <v>74</v>
      </c>
      <c r="F4281" s="2" t="s">
        <v>977</v>
      </c>
      <c r="G4281" s="14" t="n">
        <v>9.5</v>
      </c>
      <c r="H4281" s="14" t="n">
        <v>27.4</v>
      </c>
      <c r="I4281" s="14" t="n">
        <v>9.5</v>
      </c>
      <c r="J4281" s="23" t="n">
        <f aca="false">IF(AND(E4281="Priority",ISNUMBER('Cost model'!N635)),'Cost model'!N635,'Cost model'!M635)</f>
        <v>30.5</v>
      </c>
      <c r="K4281" s="14" t="n">
        <f aca="false">J4281-H4281</f>
        <v>3.1</v>
      </c>
      <c r="L4281" s="14" t="n">
        <f aca="false">G4281-H4281</f>
        <v>-17.9</v>
      </c>
    </row>
    <row r="4282" customFormat="false" ht="15" hidden="false" customHeight="false" outlineLevel="0" collapsed="false">
      <c r="A4282" s="2" t="s">
        <v>174</v>
      </c>
      <c r="B4282" s="2" t="s">
        <v>174</v>
      </c>
      <c r="C4282" s="2" t="s">
        <v>47</v>
      </c>
      <c r="D4282" s="2" t="s">
        <v>12</v>
      </c>
      <c r="E4282" s="2" t="s">
        <v>74</v>
      </c>
      <c r="F4282" s="2" t="s">
        <v>977</v>
      </c>
      <c r="G4282" s="14" t="n">
        <v>33.5</v>
      </c>
      <c r="H4282" s="14" t="n">
        <v>27.74</v>
      </c>
      <c r="I4282" s="14" t="n">
        <v>9.5</v>
      </c>
      <c r="J4282" s="23" t="n">
        <f aca="false">IF(AND(E4282="Priority",ISNUMBER('Cost model'!N170)),'Cost model'!N170,'Cost model'!M170)</f>
        <v>25.5</v>
      </c>
      <c r="K4282" s="14" t="n">
        <f aca="false">J4282-H4282</f>
        <v>-2.24</v>
      </c>
      <c r="L4282" s="14" t="n">
        <f aca="false">G4282-H4282</f>
        <v>5.76</v>
      </c>
    </row>
    <row r="4283" customFormat="false" ht="15" hidden="false" customHeight="false" outlineLevel="0" collapsed="false">
      <c r="A4283" s="2" t="s">
        <v>342</v>
      </c>
      <c r="B4283" s="2" t="s">
        <v>158</v>
      </c>
      <c r="C4283" s="2" t="s">
        <v>49</v>
      </c>
      <c r="D4283" s="2" t="s">
        <v>12</v>
      </c>
      <c r="E4283" s="2" t="s">
        <v>74</v>
      </c>
      <c r="F4283" s="2" t="s">
        <v>976</v>
      </c>
      <c r="G4283" s="14" t="n">
        <v>49</v>
      </c>
      <c r="H4283" s="14" t="n">
        <v>72.9</v>
      </c>
      <c r="I4283" s="14" t="n">
        <v>24.5</v>
      </c>
      <c r="J4283" s="23" t="n">
        <f aca="false">IF(AND(E4283="Priority",ISNUMBER('Cost model'!N217)),'Cost model'!N217,'Cost model'!M217)</f>
        <v>70</v>
      </c>
      <c r="K4283" s="14" t="n">
        <f aca="false">J4283-H4283</f>
        <v>-2.90000000000001</v>
      </c>
      <c r="L4283" s="14" t="n">
        <f aca="false">G4283-H4283</f>
        <v>-23.9</v>
      </c>
    </row>
    <row r="4284" customFormat="false" ht="15" hidden="false" customHeight="false" outlineLevel="0" collapsed="false">
      <c r="A4284" s="2" t="s">
        <v>124</v>
      </c>
      <c r="B4284" s="2" t="s">
        <v>124</v>
      </c>
      <c r="C4284" s="2" t="s">
        <v>48</v>
      </c>
      <c r="D4284" s="2" t="s">
        <v>10</v>
      </c>
      <c r="E4284" s="2" t="s">
        <v>74</v>
      </c>
      <c r="F4284" s="2" t="s">
        <v>977</v>
      </c>
      <c r="G4284" s="14" t="n">
        <v>12.5</v>
      </c>
      <c r="H4284" s="14" t="n">
        <v>13.33</v>
      </c>
      <c r="I4284" s="14" t="n">
        <v>12.5</v>
      </c>
      <c r="J4284" s="23" t="n">
        <f aca="false">IF(AND(E4284="Priority",ISNUMBER('Cost model'!N318)),'Cost model'!N318,'Cost model'!M318)</f>
        <v>14.5</v>
      </c>
      <c r="K4284" s="14" t="n">
        <f aca="false">J4284-H4284</f>
        <v>1.17</v>
      </c>
      <c r="L4284" s="14" t="n">
        <f aca="false">G4284-H4284</f>
        <v>-0.83</v>
      </c>
    </row>
    <row r="4285" customFormat="false" ht="15" hidden="false" customHeight="false" outlineLevel="0" collapsed="false">
      <c r="A4285" s="2" t="s">
        <v>124</v>
      </c>
      <c r="B4285" s="2" t="s">
        <v>124</v>
      </c>
      <c r="C4285" s="2" t="s">
        <v>47</v>
      </c>
      <c r="D4285" s="2" t="s">
        <v>10</v>
      </c>
      <c r="E4285" s="2" t="s">
        <v>74</v>
      </c>
      <c r="F4285" s="2" t="s">
        <v>977</v>
      </c>
      <c r="G4285" s="14" t="n">
        <v>9.5</v>
      </c>
      <c r="H4285" s="14" t="n">
        <v>6.48</v>
      </c>
      <c r="I4285" s="14" t="n">
        <v>9.5</v>
      </c>
      <c r="J4285" s="23" t="n">
        <f aca="false">IF(AND(E4285="Priority",ISNUMBER('Cost model'!N317)),'Cost model'!N317,'Cost model'!M317)</f>
        <v>10.5</v>
      </c>
      <c r="K4285" s="14" t="n">
        <f aca="false">J4285-H4285</f>
        <v>4.02</v>
      </c>
      <c r="L4285" s="14" t="n">
        <f aca="false">G4285-H4285</f>
        <v>3.02</v>
      </c>
    </row>
    <row r="4286" customFormat="false" ht="15" hidden="false" customHeight="false" outlineLevel="0" collapsed="false">
      <c r="A4286" s="2" t="s">
        <v>124</v>
      </c>
      <c r="B4286" s="2" t="s">
        <v>124</v>
      </c>
      <c r="C4286" s="2" t="s">
        <v>47</v>
      </c>
      <c r="D4286" s="2" t="s">
        <v>10</v>
      </c>
      <c r="E4286" s="2" t="s">
        <v>74</v>
      </c>
      <c r="F4286" s="2" t="s">
        <v>977</v>
      </c>
      <c r="G4286" s="14" t="n">
        <v>9.5</v>
      </c>
      <c r="H4286" s="14" t="n">
        <v>8.89</v>
      </c>
      <c r="I4286" s="14" t="n">
        <v>9.5</v>
      </c>
      <c r="J4286" s="23" t="n">
        <f aca="false">IF(AND(E4286="Priority",ISNUMBER('Cost model'!N317)),'Cost model'!N317,'Cost model'!M317)</f>
        <v>10.5</v>
      </c>
      <c r="K4286" s="14" t="n">
        <f aca="false">J4286-H4286</f>
        <v>1.61</v>
      </c>
      <c r="L4286" s="14" t="n">
        <f aca="false">G4286-H4286</f>
        <v>0.609999999999999</v>
      </c>
    </row>
    <row r="4287" customFormat="false" ht="15" hidden="false" customHeight="false" outlineLevel="0" collapsed="false">
      <c r="A4287" s="2" t="s">
        <v>174</v>
      </c>
      <c r="B4287" s="2" t="s">
        <v>124</v>
      </c>
      <c r="C4287" s="2" t="s">
        <v>47</v>
      </c>
      <c r="D4287" s="2" t="s">
        <v>12</v>
      </c>
      <c r="E4287" s="2" t="s">
        <v>74</v>
      </c>
      <c r="F4287" s="2" t="s">
        <v>976</v>
      </c>
      <c r="G4287" s="14" t="n">
        <v>38</v>
      </c>
      <c r="H4287" s="14" t="n">
        <v>47.77</v>
      </c>
      <c r="I4287" s="14" t="n">
        <v>9.5</v>
      </c>
      <c r="J4287" s="23" t="n">
        <f aca="false">IF(AND(E4287="Priority",ISNUMBER('Cost model'!N110)),'Cost model'!N110,'Cost model'!M110)</f>
        <v>40</v>
      </c>
      <c r="K4287" s="14" t="n">
        <f aca="false">J4287-H4287</f>
        <v>-7.77</v>
      </c>
      <c r="L4287" s="14" t="n">
        <f aca="false">G4287-H4287</f>
        <v>-9.77</v>
      </c>
    </row>
    <row r="4288" customFormat="false" ht="15" hidden="false" customHeight="false" outlineLevel="0" collapsed="false">
      <c r="A4288" s="2" t="s">
        <v>124</v>
      </c>
      <c r="B4288" s="2" t="s">
        <v>124</v>
      </c>
      <c r="C4288" s="2" t="s">
        <v>48</v>
      </c>
      <c r="D4288" s="2" t="s">
        <v>10</v>
      </c>
      <c r="E4288" s="2" t="s">
        <v>74</v>
      </c>
      <c r="F4288" s="2" t="s">
        <v>977</v>
      </c>
      <c r="G4288" s="14" t="n">
        <v>12.5</v>
      </c>
      <c r="H4288" s="14" t="n">
        <v>15.62</v>
      </c>
      <c r="I4288" s="14" t="n">
        <v>12.5</v>
      </c>
      <c r="J4288" s="23" t="n">
        <f aca="false">IF(AND(E4288="Priority",ISNUMBER('Cost model'!N318)),'Cost model'!N318,'Cost model'!M318)</f>
        <v>14.5</v>
      </c>
      <c r="K4288" s="14" t="n">
        <f aca="false">J4288-H4288</f>
        <v>-1.12</v>
      </c>
      <c r="L4288" s="14" t="n">
        <f aca="false">G4288-H4288</f>
        <v>-3.12</v>
      </c>
    </row>
    <row r="4289" customFormat="false" ht="15" hidden="false" customHeight="false" outlineLevel="0" collapsed="false">
      <c r="A4289" s="2" t="s">
        <v>124</v>
      </c>
      <c r="B4289" s="2" t="s">
        <v>124</v>
      </c>
      <c r="C4289" s="2" t="s">
        <v>47</v>
      </c>
      <c r="D4289" s="2" t="s">
        <v>12</v>
      </c>
      <c r="E4289" s="2" t="s">
        <v>74</v>
      </c>
      <c r="F4289" s="2" t="s">
        <v>977</v>
      </c>
      <c r="G4289" s="14" t="n">
        <v>33.5</v>
      </c>
      <c r="H4289" s="14" t="n">
        <v>32.06</v>
      </c>
      <c r="I4289" s="14" t="n">
        <v>9.5</v>
      </c>
      <c r="J4289" s="23" t="n">
        <f aca="false">IF(AND(E4289="Priority",ISNUMBER('Cost model'!N320)),'Cost model'!N320,'Cost model'!M320)</f>
        <v>24.5</v>
      </c>
      <c r="K4289" s="14" t="n">
        <f aca="false">J4289-H4289</f>
        <v>-7.56</v>
      </c>
      <c r="L4289" s="14" t="n">
        <f aca="false">G4289-H4289</f>
        <v>1.44</v>
      </c>
    </row>
    <row r="4290" customFormat="false" ht="15" hidden="false" customHeight="false" outlineLevel="0" collapsed="false">
      <c r="A4290" s="2" t="s">
        <v>124</v>
      </c>
      <c r="B4290" s="2" t="s">
        <v>124</v>
      </c>
      <c r="C4290" s="2" t="s">
        <v>48</v>
      </c>
      <c r="D4290" s="2" t="s">
        <v>12</v>
      </c>
      <c r="E4290" s="2" t="s">
        <v>74</v>
      </c>
      <c r="F4290" s="2" t="s">
        <v>977</v>
      </c>
      <c r="G4290" s="14" t="n">
        <v>17.5</v>
      </c>
      <c r="H4290" s="14" t="n">
        <v>16.29</v>
      </c>
      <c r="I4290" s="14" t="n">
        <v>12.5</v>
      </c>
      <c r="J4290" s="23" t="n">
        <f aca="false">IF(AND(E4290="Priority",ISNUMBER('Cost model'!N321)),'Cost model'!N321,'Cost model'!M321)</f>
        <v>40</v>
      </c>
      <c r="K4290" s="14" t="n">
        <f aca="false">J4290-H4290</f>
        <v>23.71</v>
      </c>
      <c r="L4290" s="14" t="n">
        <f aca="false">G4290-H4290</f>
        <v>1.21</v>
      </c>
    </row>
    <row r="4291" customFormat="false" ht="15" hidden="false" customHeight="false" outlineLevel="0" collapsed="false">
      <c r="A4291" s="2" t="s">
        <v>124</v>
      </c>
      <c r="B4291" s="2" t="s">
        <v>124</v>
      </c>
      <c r="C4291" s="2" t="s">
        <v>48</v>
      </c>
      <c r="D4291" s="2" t="s">
        <v>10</v>
      </c>
      <c r="E4291" s="2" t="s">
        <v>74</v>
      </c>
      <c r="F4291" s="2" t="s">
        <v>977</v>
      </c>
      <c r="G4291" s="14" t="n">
        <v>12.5</v>
      </c>
      <c r="H4291" s="14" t="n">
        <v>11.24</v>
      </c>
      <c r="I4291" s="14" t="n">
        <v>12.5</v>
      </c>
      <c r="J4291" s="23" t="n">
        <f aca="false">IF(AND(E4291="Priority",ISNUMBER('Cost model'!N318)),'Cost model'!N318,'Cost model'!M318)</f>
        <v>14.5</v>
      </c>
      <c r="K4291" s="14" t="n">
        <f aca="false">J4291-H4291</f>
        <v>3.26</v>
      </c>
      <c r="L4291" s="14" t="n">
        <f aca="false">G4291-H4291</f>
        <v>1.26</v>
      </c>
    </row>
    <row r="4292" customFormat="false" ht="15" hidden="false" customHeight="false" outlineLevel="0" collapsed="false">
      <c r="A4292" s="2" t="s">
        <v>124</v>
      </c>
      <c r="B4292" s="2" t="s">
        <v>124</v>
      </c>
      <c r="C4292" s="2" t="s">
        <v>47</v>
      </c>
      <c r="D4292" s="2" t="s">
        <v>14</v>
      </c>
      <c r="E4292" s="2" t="s">
        <v>74</v>
      </c>
      <c r="F4292" s="2" t="s">
        <v>977</v>
      </c>
      <c r="G4292" s="14" t="n">
        <v>25</v>
      </c>
      <c r="H4292" s="14" t="n">
        <v>82.97</v>
      </c>
      <c r="I4292" s="14" t="n">
        <v>25</v>
      </c>
      <c r="J4292" s="23" t="n">
        <f aca="false">IF(AND(E4292="Priority",ISNUMBER('Cost model'!N326)),'Cost model'!N326,'Cost model'!M326)</f>
        <v>110</v>
      </c>
      <c r="K4292" s="14" t="n">
        <f aca="false">J4292-H4292</f>
        <v>27.03</v>
      </c>
      <c r="L4292" s="14" t="n">
        <f aca="false">G4292-H4292</f>
        <v>-57.97</v>
      </c>
    </row>
    <row r="4293" customFormat="false" ht="15" hidden="false" customHeight="false" outlineLevel="0" collapsed="false">
      <c r="A4293" s="2" t="s">
        <v>174</v>
      </c>
      <c r="B4293" s="2" t="s">
        <v>158</v>
      </c>
      <c r="C4293" s="2" t="s">
        <v>48</v>
      </c>
      <c r="D4293" s="2" t="s">
        <v>10</v>
      </c>
      <c r="E4293" s="2" t="s">
        <v>83</v>
      </c>
      <c r="F4293" s="2" t="s">
        <v>976</v>
      </c>
      <c r="G4293" s="14" t="n">
        <v>19.5</v>
      </c>
      <c r="H4293" s="14" t="n">
        <v>20.22</v>
      </c>
      <c r="I4293" s="14" t="n">
        <v>19.5</v>
      </c>
      <c r="J4293" s="23" t="n">
        <f aca="false">IF(AND(E4293="Priority",ISNUMBER('Cost model'!N138)),'Cost model'!N138,'Cost model'!M138)</f>
        <v>22.5</v>
      </c>
      <c r="K4293" s="14" t="n">
        <f aca="false">J4293-H4293</f>
        <v>2.28</v>
      </c>
      <c r="L4293" s="14" t="n">
        <f aca="false">G4293-H4293</f>
        <v>-0.719999999999999</v>
      </c>
    </row>
    <row r="4294" customFormat="false" ht="15" hidden="false" customHeight="false" outlineLevel="0" collapsed="false">
      <c r="A4294" s="2" t="s">
        <v>174</v>
      </c>
      <c r="B4294" s="2" t="s">
        <v>174</v>
      </c>
      <c r="C4294" s="2" t="s">
        <v>49</v>
      </c>
      <c r="D4294" s="2" t="s">
        <v>14</v>
      </c>
      <c r="E4294" s="2" t="s">
        <v>74</v>
      </c>
      <c r="F4294" s="2" t="s">
        <v>977</v>
      </c>
      <c r="G4294" s="14" t="n">
        <v>117.5</v>
      </c>
      <c r="H4294" s="14" t="n">
        <v>234.38</v>
      </c>
      <c r="I4294" s="14" t="n">
        <v>85</v>
      </c>
      <c r="J4294" s="23" t="n">
        <f aca="false">IF(AND(E4294="Priority",ISNUMBER('Cost model'!N178)),'Cost model'!N178,'Cost model'!M178)</f>
        <v>145</v>
      </c>
      <c r="K4294" s="14" t="n">
        <f aca="false">J4294-H4294</f>
        <v>-89.38</v>
      </c>
      <c r="L4294" s="14" t="n">
        <f aca="false">G4294-H4294</f>
        <v>-116.88</v>
      </c>
    </row>
    <row r="4295" customFormat="false" ht="15" hidden="false" customHeight="false" outlineLevel="0" collapsed="false">
      <c r="A4295" s="2" t="s">
        <v>124</v>
      </c>
      <c r="B4295" s="2" t="s">
        <v>124</v>
      </c>
      <c r="C4295" s="2" t="s">
        <v>47</v>
      </c>
      <c r="D4295" s="2" t="s">
        <v>10</v>
      </c>
      <c r="E4295" s="2" t="s">
        <v>74</v>
      </c>
      <c r="F4295" s="2" t="s">
        <v>977</v>
      </c>
      <c r="G4295" s="14" t="n">
        <v>9.5</v>
      </c>
      <c r="H4295" s="14" t="n">
        <v>6.48</v>
      </c>
      <c r="I4295" s="14" t="n">
        <v>9.5</v>
      </c>
      <c r="J4295" s="23" t="n">
        <f aca="false">IF(AND(E4295="Priority",ISNUMBER('Cost model'!N317)),'Cost model'!N317,'Cost model'!M317)</f>
        <v>10.5</v>
      </c>
      <c r="K4295" s="14" t="n">
        <f aca="false">J4295-H4295</f>
        <v>4.02</v>
      </c>
      <c r="L4295" s="14" t="n">
        <f aca="false">G4295-H4295</f>
        <v>3.02</v>
      </c>
    </row>
    <row r="4296" customFormat="false" ht="15" hidden="false" customHeight="false" outlineLevel="0" collapsed="false">
      <c r="A4296" s="2" t="s">
        <v>221</v>
      </c>
      <c r="B4296" s="2" t="s">
        <v>221</v>
      </c>
      <c r="C4296" s="2" t="s">
        <v>47</v>
      </c>
      <c r="D4296" s="2" t="s">
        <v>10</v>
      </c>
      <c r="E4296" s="2" t="s">
        <v>83</v>
      </c>
      <c r="F4296" s="2" t="s">
        <v>977</v>
      </c>
      <c r="G4296" s="14" t="n">
        <v>14.5</v>
      </c>
      <c r="H4296" s="14" t="n">
        <v>6.94</v>
      </c>
      <c r="I4296" s="14" t="n">
        <v>14.5</v>
      </c>
      <c r="J4296" s="23" t="n">
        <f aca="false">IF(AND(E4296="Priority",ISNUMBER('Cost model'!N737)),'Cost model'!N737,'Cost model'!M737)</f>
        <v>13.5</v>
      </c>
      <c r="K4296" s="14" t="n">
        <f aca="false">J4296-H4296</f>
        <v>6.56</v>
      </c>
      <c r="L4296" s="14" t="n">
        <f aca="false">G4296-H4296</f>
        <v>7.56</v>
      </c>
    </row>
    <row r="4297" customFormat="false" ht="15" hidden="false" customHeight="false" outlineLevel="0" collapsed="false">
      <c r="A4297" s="2" t="s">
        <v>142</v>
      </c>
      <c r="B4297" s="2" t="s">
        <v>142</v>
      </c>
      <c r="C4297" s="2" t="s">
        <v>48</v>
      </c>
      <c r="D4297" s="2" t="s">
        <v>10</v>
      </c>
      <c r="E4297" s="2" t="s">
        <v>74</v>
      </c>
      <c r="F4297" s="2" t="s">
        <v>977</v>
      </c>
      <c r="G4297" s="14" t="n">
        <v>12.5</v>
      </c>
      <c r="H4297" s="14" t="n">
        <v>10.09</v>
      </c>
      <c r="I4297" s="14" t="n">
        <v>12.5</v>
      </c>
      <c r="J4297" s="23" t="n">
        <f aca="false">IF(AND(E4297="Priority",ISNUMBER('Cost model'!N633)),'Cost model'!N633,'Cost model'!M633)</f>
        <v>11.5</v>
      </c>
      <c r="K4297" s="14" t="n">
        <f aca="false">J4297-H4297</f>
        <v>1.41</v>
      </c>
      <c r="L4297" s="14" t="n">
        <f aca="false">G4297-H4297</f>
        <v>2.41</v>
      </c>
    </row>
    <row r="4298" customFormat="false" ht="15" hidden="false" customHeight="false" outlineLevel="0" collapsed="false">
      <c r="A4298" s="2" t="s">
        <v>174</v>
      </c>
      <c r="B4298" s="2" t="s">
        <v>174</v>
      </c>
      <c r="C4298" s="2" t="s">
        <v>47</v>
      </c>
      <c r="D4298" s="2" t="s">
        <v>14</v>
      </c>
      <c r="E4298" s="2" t="s">
        <v>74</v>
      </c>
      <c r="F4298" s="2" t="s">
        <v>977</v>
      </c>
      <c r="G4298" s="14" t="n">
        <v>28.5</v>
      </c>
      <c r="H4298" s="14" t="n">
        <v>79.42</v>
      </c>
      <c r="I4298" s="14" t="n">
        <v>25</v>
      </c>
      <c r="J4298" s="23" t="n">
        <f aca="false">IF(AND(E4298="Priority",ISNUMBER('Cost model'!N176)),'Cost model'!N176,'Cost model'!M176)</f>
        <v>95</v>
      </c>
      <c r="K4298" s="14" t="n">
        <f aca="false">J4298-H4298</f>
        <v>15.58</v>
      </c>
      <c r="L4298" s="14" t="n">
        <f aca="false">G4298-H4298</f>
        <v>-50.92</v>
      </c>
    </row>
    <row r="4299" customFormat="false" ht="15" hidden="false" customHeight="false" outlineLevel="0" collapsed="false">
      <c r="A4299" s="2" t="s">
        <v>174</v>
      </c>
      <c r="B4299" s="2" t="s">
        <v>174</v>
      </c>
      <c r="C4299" s="2" t="s">
        <v>48</v>
      </c>
      <c r="D4299" s="2" t="s">
        <v>12</v>
      </c>
      <c r="E4299" s="2" t="s">
        <v>74</v>
      </c>
      <c r="F4299" s="2" t="s">
        <v>977</v>
      </c>
      <c r="G4299" s="14" t="n">
        <v>25</v>
      </c>
      <c r="H4299" s="14" t="n">
        <v>51.81</v>
      </c>
      <c r="I4299" s="14" t="n">
        <v>12.5</v>
      </c>
      <c r="J4299" s="23" t="n">
        <f aca="false">IF(AND(E4299="Priority",ISNUMBER('Cost model'!N171)),'Cost model'!N171,'Cost model'!M171)</f>
        <v>40</v>
      </c>
      <c r="K4299" s="14" t="n">
        <f aca="false">J4299-H4299</f>
        <v>-11.81</v>
      </c>
      <c r="L4299" s="14" t="n">
        <f aca="false">G4299-H4299</f>
        <v>-26.81</v>
      </c>
    </row>
    <row r="4300" customFormat="false" ht="15" hidden="false" customHeight="false" outlineLevel="0" collapsed="false">
      <c r="A4300" s="2" t="s">
        <v>342</v>
      </c>
      <c r="B4300" s="2" t="s">
        <v>158</v>
      </c>
      <c r="C4300" s="2" t="s">
        <v>47</v>
      </c>
      <c r="D4300" s="2" t="s">
        <v>15</v>
      </c>
      <c r="E4300" s="2" t="s">
        <v>74</v>
      </c>
      <c r="F4300" s="2" t="s">
        <v>976</v>
      </c>
      <c r="G4300" s="14" t="n">
        <v>114.5</v>
      </c>
      <c r="H4300" s="14" t="n">
        <v>133.62</v>
      </c>
      <c r="I4300" s="14" t="n">
        <v>300</v>
      </c>
      <c r="J4300" s="23" t="n">
        <f aca="false">IF(AND(E4300="Priority",ISNUMBER('Cost model'!N224)),'Cost model'!N224,'Cost model'!M224)</f>
        <v>190</v>
      </c>
      <c r="K4300" s="14" t="n">
        <f aca="false">J4300-H4300</f>
        <v>56.38</v>
      </c>
      <c r="L4300" s="14" t="n">
        <f aca="false">G4300-H4300</f>
        <v>-19.12</v>
      </c>
    </row>
    <row r="4301" customFormat="false" ht="15" hidden="false" customHeight="false" outlineLevel="0" collapsed="false">
      <c r="A4301" s="2" t="s">
        <v>174</v>
      </c>
      <c r="B4301" s="2" t="s">
        <v>174</v>
      </c>
      <c r="C4301" s="2" t="s">
        <v>49</v>
      </c>
      <c r="D4301" s="2" t="s">
        <v>12</v>
      </c>
      <c r="E4301" s="2" t="s">
        <v>74</v>
      </c>
      <c r="F4301" s="2" t="s">
        <v>977</v>
      </c>
      <c r="G4301" s="14" t="n">
        <v>72</v>
      </c>
      <c r="H4301" s="14" t="n">
        <v>48.58</v>
      </c>
      <c r="I4301" s="14" t="n">
        <v>19.5</v>
      </c>
      <c r="J4301" s="23" t="n">
        <f aca="false">IF(AND(E4301="Priority",ISNUMBER('Cost model'!N172)),'Cost model'!N172,'Cost model'!M172)</f>
        <v>45</v>
      </c>
      <c r="K4301" s="14" t="n">
        <f aca="false">J4301-H4301</f>
        <v>-3.58</v>
      </c>
      <c r="L4301" s="14" t="n">
        <f aca="false">G4301-H4301</f>
        <v>23.42</v>
      </c>
    </row>
    <row r="4302" customFormat="false" ht="15" hidden="false" customHeight="false" outlineLevel="0" collapsed="false">
      <c r="A4302" s="2" t="s">
        <v>142</v>
      </c>
      <c r="B4302" s="2" t="s">
        <v>158</v>
      </c>
      <c r="C4302" s="2" t="s">
        <v>48</v>
      </c>
      <c r="D4302" s="2" t="s">
        <v>12</v>
      </c>
      <c r="E4302" s="2" t="s">
        <v>74</v>
      </c>
      <c r="F4302" s="2" t="s">
        <v>976</v>
      </c>
      <c r="G4302" s="14" t="n">
        <v>37.5</v>
      </c>
      <c r="H4302" s="14" t="n">
        <v>43.27</v>
      </c>
      <c r="I4302" s="14" t="n">
        <v>19.5</v>
      </c>
      <c r="J4302" s="23" t="n">
        <f aca="false">IF(AND(E4302="Priority",ISNUMBER('Cost model'!N651)),'Cost model'!N651,'Cost model'!M651)</f>
        <v>45</v>
      </c>
      <c r="K4302" s="14" t="n">
        <f aca="false">J4302-H4302</f>
        <v>1.73</v>
      </c>
      <c r="L4302" s="14" t="n">
        <f aca="false">G4302-H4302</f>
        <v>-5.77</v>
      </c>
    </row>
    <row r="4303" customFormat="false" ht="15" hidden="false" customHeight="false" outlineLevel="0" collapsed="false">
      <c r="A4303" s="2" t="s">
        <v>221</v>
      </c>
      <c r="B4303" s="2" t="s">
        <v>221</v>
      </c>
      <c r="C4303" s="2" t="s">
        <v>49</v>
      </c>
      <c r="D4303" s="2" t="s">
        <v>14</v>
      </c>
      <c r="E4303" s="2" t="s">
        <v>74</v>
      </c>
      <c r="F4303" s="2" t="s">
        <v>977</v>
      </c>
      <c r="G4303" s="14" t="n">
        <v>85.5</v>
      </c>
      <c r="H4303" s="14" t="n">
        <v>285.32</v>
      </c>
      <c r="I4303" s="14" t="n">
        <v>125</v>
      </c>
      <c r="J4303" s="23" t="n">
        <f aca="false">IF(AND(E4303="Priority",ISNUMBER('Cost model'!N748)),'Cost model'!N748,'Cost model'!M748)</f>
        <v>235</v>
      </c>
      <c r="K4303" s="14" t="n">
        <f aca="false">J4303-H4303</f>
        <v>-50.32</v>
      </c>
      <c r="L4303" s="14" t="n">
        <f aca="false">G4303-H4303</f>
        <v>-199.82</v>
      </c>
    </row>
    <row r="4304" customFormat="false" ht="15" hidden="false" customHeight="false" outlineLevel="0" collapsed="false">
      <c r="A4304" s="2" t="s">
        <v>124</v>
      </c>
      <c r="B4304" s="2" t="s">
        <v>174</v>
      </c>
      <c r="C4304" s="2" t="s">
        <v>48</v>
      </c>
      <c r="D4304" s="2" t="s">
        <v>14</v>
      </c>
      <c r="E4304" s="2" t="s">
        <v>74</v>
      </c>
      <c r="F4304" s="2" t="s">
        <v>976</v>
      </c>
      <c r="G4304" s="14" t="n">
        <v>24.5</v>
      </c>
      <c r="H4304" s="14" t="n">
        <v>105.81</v>
      </c>
      <c r="I4304" s="14" t="n">
        <v>125</v>
      </c>
      <c r="J4304" s="23" t="n">
        <f aca="false">IF(AND(E4304="Priority",ISNUMBER('Cost model'!N372)),'Cost model'!N372,'Cost model'!M372)</f>
        <v>165</v>
      </c>
      <c r="K4304" s="14" t="n">
        <f aca="false">J4304-H4304</f>
        <v>59.19</v>
      </c>
      <c r="L4304" s="14" t="n">
        <f aca="false">G4304-H4304</f>
        <v>-81.31</v>
      </c>
    </row>
    <row r="4305" customFormat="false" ht="15" hidden="false" customHeight="false" outlineLevel="0" collapsed="false">
      <c r="A4305" s="2" t="s">
        <v>124</v>
      </c>
      <c r="B4305" s="2" t="s">
        <v>124</v>
      </c>
      <c r="C4305" s="2" t="s">
        <v>47</v>
      </c>
      <c r="D4305" s="2" t="s">
        <v>10</v>
      </c>
      <c r="E4305" s="2" t="s">
        <v>83</v>
      </c>
      <c r="F4305" s="2" t="s">
        <v>977</v>
      </c>
      <c r="G4305" s="14" t="n">
        <v>14.5</v>
      </c>
      <c r="H4305" s="14" t="n">
        <v>20.22</v>
      </c>
      <c r="I4305" s="14" t="n">
        <v>14.5</v>
      </c>
      <c r="J4305" s="23" t="n">
        <f aca="false">IF(AND(E4305="Priority",ISNUMBER('Cost model'!N317)),'Cost model'!N317,'Cost model'!M317)</f>
        <v>15.5</v>
      </c>
      <c r="K4305" s="14" t="n">
        <f aca="false">J4305-H4305</f>
        <v>-4.72</v>
      </c>
      <c r="L4305" s="14" t="n">
        <f aca="false">G4305-H4305</f>
        <v>-5.72</v>
      </c>
    </row>
    <row r="4306" customFormat="false" ht="15" hidden="false" customHeight="false" outlineLevel="0" collapsed="false">
      <c r="A4306" s="2" t="s">
        <v>174</v>
      </c>
      <c r="B4306" s="2" t="s">
        <v>174</v>
      </c>
      <c r="C4306" s="2" t="s">
        <v>48</v>
      </c>
      <c r="D4306" s="2" t="s">
        <v>12</v>
      </c>
      <c r="E4306" s="2" t="s">
        <v>74</v>
      </c>
      <c r="F4306" s="2" t="s">
        <v>977</v>
      </c>
      <c r="G4306" s="14" t="n">
        <v>14.5</v>
      </c>
      <c r="H4306" s="14" t="n">
        <v>10.59</v>
      </c>
      <c r="I4306" s="14" t="n">
        <v>12.5</v>
      </c>
      <c r="J4306" s="23" t="n">
        <f aca="false">IF(AND(E4306="Priority",ISNUMBER('Cost model'!N171)),'Cost model'!N171,'Cost model'!M171)</f>
        <v>40</v>
      </c>
      <c r="K4306" s="14" t="n">
        <f aca="false">J4306-H4306</f>
        <v>29.41</v>
      </c>
      <c r="L4306" s="14" t="n">
        <f aca="false">G4306-H4306</f>
        <v>3.91</v>
      </c>
    </row>
    <row r="4307" customFormat="false" ht="15" hidden="false" customHeight="false" outlineLevel="0" collapsed="false">
      <c r="A4307" s="2" t="s">
        <v>174</v>
      </c>
      <c r="B4307" s="2" t="s">
        <v>174</v>
      </c>
      <c r="C4307" s="2" t="s">
        <v>48</v>
      </c>
      <c r="D4307" s="2" t="s">
        <v>12</v>
      </c>
      <c r="E4307" s="2" t="s">
        <v>74</v>
      </c>
      <c r="F4307" s="2" t="s">
        <v>977</v>
      </c>
      <c r="G4307" s="14" t="n">
        <v>25</v>
      </c>
      <c r="H4307" s="14" t="n">
        <v>41.61</v>
      </c>
      <c r="I4307" s="14" t="n">
        <v>12.5</v>
      </c>
      <c r="J4307" s="23" t="n">
        <f aca="false">IF(AND(E4307="Priority",ISNUMBER('Cost model'!N171)),'Cost model'!N171,'Cost model'!M171)</f>
        <v>40</v>
      </c>
      <c r="K4307" s="14" t="n">
        <f aca="false">J4307-H4307</f>
        <v>-1.61</v>
      </c>
      <c r="L4307" s="14" t="n">
        <f aca="false">G4307-H4307</f>
        <v>-16.61</v>
      </c>
    </row>
    <row r="4308" customFormat="false" ht="15" hidden="false" customHeight="false" outlineLevel="0" collapsed="false">
      <c r="A4308" s="2" t="s">
        <v>142</v>
      </c>
      <c r="B4308" s="2" t="s">
        <v>142</v>
      </c>
      <c r="C4308" s="2" t="s">
        <v>49</v>
      </c>
      <c r="D4308" s="2" t="s">
        <v>10</v>
      </c>
      <c r="E4308" s="2" t="s">
        <v>74</v>
      </c>
      <c r="F4308" s="2" t="s">
        <v>977</v>
      </c>
      <c r="G4308" s="14" t="n">
        <v>17.5</v>
      </c>
      <c r="H4308" s="14" t="n">
        <v>15.19</v>
      </c>
      <c r="I4308" s="14" t="n">
        <v>17.5</v>
      </c>
      <c r="J4308" s="23" t="n">
        <f aca="false">IF(AND(E4308="Priority",ISNUMBER('Cost model'!N634)),'Cost model'!N634,'Cost model'!M634)</f>
        <v>15.5</v>
      </c>
      <c r="K4308" s="14" t="n">
        <f aca="false">J4308-H4308</f>
        <v>0.310000000000001</v>
      </c>
      <c r="L4308" s="14" t="n">
        <f aca="false">G4308-H4308</f>
        <v>2.31</v>
      </c>
    </row>
    <row r="4309" customFormat="false" ht="15" hidden="false" customHeight="false" outlineLevel="0" collapsed="false">
      <c r="A4309" s="2" t="s">
        <v>174</v>
      </c>
      <c r="B4309" s="2" t="s">
        <v>124</v>
      </c>
      <c r="C4309" s="2" t="s">
        <v>48</v>
      </c>
      <c r="D4309" s="2" t="s">
        <v>12</v>
      </c>
      <c r="E4309" s="2" t="s">
        <v>83</v>
      </c>
      <c r="F4309" s="2" t="s">
        <v>976</v>
      </c>
      <c r="G4309" s="14" t="n">
        <v>19.5</v>
      </c>
      <c r="H4309" s="14" t="n">
        <v>33.43</v>
      </c>
      <c r="I4309" s="14" t="n">
        <v>19.5</v>
      </c>
      <c r="J4309" s="23" t="n">
        <f aca="false">IF(AND(E4309="Priority",ISNUMBER('Cost model'!N111)),'Cost model'!N111,'Cost model'!M111)</f>
        <v>60</v>
      </c>
      <c r="K4309" s="14" t="n">
        <f aca="false">J4309-H4309</f>
        <v>26.57</v>
      </c>
      <c r="L4309" s="14" t="n">
        <f aca="false">G4309-H4309</f>
        <v>-13.93</v>
      </c>
    </row>
    <row r="4310" customFormat="false" ht="15" hidden="false" customHeight="false" outlineLevel="0" collapsed="false">
      <c r="A4310" s="2" t="s">
        <v>142</v>
      </c>
      <c r="B4310" s="2" t="s">
        <v>142</v>
      </c>
      <c r="C4310" s="2" t="s">
        <v>48</v>
      </c>
      <c r="D4310" s="2" t="s">
        <v>12</v>
      </c>
      <c r="E4310" s="2" t="s">
        <v>74</v>
      </c>
      <c r="F4310" s="2" t="s">
        <v>977</v>
      </c>
      <c r="G4310" s="14" t="n">
        <v>52</v>
      </c>
      <c r="H4310" s="14" t="n">
        <v>41.1</v>
      </c>
      <c r="I4310" s="14" t="n">
        <v>12.5</v>
      </c>
      <c r="J4310" s="23" t="n">
        <f aca="false">IF(AND(E4310="Priority",ISNUMBER('Cost model'!N636)),'Cost model'!N636,'Cost model'!M636)</f>
        <v>40</v>
      </c>
      <c r="K4310" s="14" t="n">
        <f aca="false">J4310-H4310</f>
        <v>-1.1</v>
      </c>
      <c r="L4310" s="14" t="n">
        <f aca="false">G4310-H4310</f>
        <v>10.9</v>
      </c>
    </row>
    <row r="4311" customFormat="false" ht="15" hidden="false" customHeight="false" outlineLevel="0" collapsed="false">
      <c r="A4311" s="2" t="s">
        <v>124</v>
      </c>
      <c r="B4311" s="2" t="s">
        <v>174</v>
      </c>
      <c r="C4311" s="2" t="s">
        <v>47</v>
      </c>
      <c r="D4311" s="2" t="s">
        <v>10</v>
      </c>
      <c r="E4311" s="2" t="s">
        <v>74</v>
      </c>
      <c r="F4311" s="2" t="s">
        <v>976</v>
      </c>
      <c r="G4311" s="14" t="n">
        <v>14.5</v>
      </c>
      <c r="H4311" s="14" t="n">
        <v>7.88</v>
      </c>
      <c r="I4311" s="14" t="n">
        <v>14.5</v>
      </c>
      <c r="J4311" s="23" t="n">
        <f aca="false">IF(AND(E4311="Priority",ISNUMBER('Cost model'!N362)),'Cost model'!N362,'Cost model'!M362)</f>
        <v>10.5</v>
      </c>
      <c r="K4311" s="14" t="n">
        <f aca="false">J4311-H4311</f>
        <v>2.62</v>
      </c>
      <c r="L4311" s="14" t="n">
        <f aca="false">G4311-H4311</f>
        <v>6.62</v>
      </c>
    </row>
    <row r="4312" customFormat="false" ht="15" hidden="false" customHeight="false" outlineLevel="0" collapsed="false">
      <c r="A4312" s="2" t="s">
        <v>142</v>
      </c>
      <c r="B4312" s="2" t="s">
        <v>124</v>
      </c>
      <c r="C4312" s="2" t="s">
        <v>47</v>
      </c>
      <c r="D4312" s="2" t="s">
        <v>10</v>
      </c>
      <c r="E4312" s="2" t="s">
        <v>74</v>
      </c>
      <c r="F4312" s="2" t="s">
        <v>976</v>
      </c>
      <c r="G4312" s="14" t="n">
        <v>14.5</v>
      </c>
      <c r="H4312" s="14" t="n">
        <v>10.97</v>
      </c>
      <c r="I4312" s="14" t="n">
        <v>14.5</v>
      </c>
      <c r="J4312" s="23" t="n">
        <f aca="false">IF(AND(E4312="Priority",ISNUMBER('Cost model'!N662)),'Cost model'!N662,'Cost model'!M662)</f>
        <v>13.5</v>
      </c>
      <c r="K4312" s="14" t="n">
        <f aca="false">J4312-H4312</f>
        <v>2.53</v>
      </c>
      <c r="L4312" s="14" t="n">
        <f aca="false">G4312-H4312</f>
        <v>3.53</v>
      </c>
    </row>
    <row r="4313" customFormat="false" ht="15" hidden="false" customHeight="false" outlineLevel="0" collapsed="false">
      <c r="A4313" s="2" t="s">
        <v>158</v>
      </c>
      <c r="B4313" s="2" t="s">
        <v>124</v>
      </c>
      <c r="C4313" s="2" t="s">
        <v>49</v>
      </c>
      <c r="D4313" s="2" t="s">
        <v>10</v>
      </c>
      <c r="E4313" s="2" t="s">
        <v>74</v>
      </c>
      <c r="F4313" s="2" t="s">
        <v>976</v>
      </c>
      <c r="G4313" s="14" t="n">
        <v>17.5</v>
      </c>
      <c r="H4313" s="14" t="n">
        <v>15.79</v>
      </c>
      <c r="I4313" s="14" t="n">
        <v>17.5</v>
      </c>
      <c r="J4313" s="23" t="n">
        <f aca="false">IF(AND(E4313="Priority",ISNUMBER('Cost model'!N454)),'Cost model'!N454,'Cost model'!M454)</f>
        <v>19.5</v>
      </c>
      <c r="K4313" s="14" t="n">
        <f aca="false">J4313-H4313</f>
        <v>3.71</v>
      </c>
      <c r="L4313" s="14" t="n">
        <f aca="false">G4313-H4313</f>
        <v>1.71</v>
      </c>
    </row>
    <row r="4314" customFormat="false" ht="15" hidden="false" customHeight="false" outlineLevel="0" collapsed="false">
      <c r="A4314" s="2" t="s">
        <v>174</v>
      </c>
      <c r="B4314" s="2" t="s">
        <v>142</v>
      </c>
      <c r="C4314" s="2" t="s">
        <v>49</v>
      </c>
      <c r="D4314" s="2" t="s">
        <v>10</v>
      </c>
      <c r="E4314" s="2" t="s">
        <v>74</v>
      </c>
      <c r="F4314" s="2" t="s">
        <v>976</v>
      </c>
      <c r="G4314" s="14" t="n">
        <v>17.5</v>
      </c>
      <c r="H4314" s="14" t="n">
        <v>15.04</v>
      </c>
      <c r="I4314" s="14" t="n">
        <v>17.5</v>
      </c>
      <c r="J4314" s="23" t="n">
        <f aca="false">IF(AND(E4314="Priority",ISNUMBER('Cost model'!N124)),'Cost model'!N124,'Cost model'!M124)</f>
        <v>21.5</v>
      </c>
      <c r="K4314" s="14" t="n">
        <f aca="false">J4314-H4314</f>
        <v>6.46</v>
      </c>
      <c r="L4314" s="14" t="n">
        <f aca="false">G4314-H4314</f>
        <v>2.46</v>
      </c>
    </row>
    <row r="4315" customFormat="false" ht="15" hidden="false" customHeight="false" outlineLevel="0" collapsed="false">
      <c r="A4315" s="2" t="s">
        <v>124</v>
      </c>
      <c r="B4315" s="2" t="s">
        <v>124</v>
      </c>
      <c r="C4315" s="2" t="s">
        <v>48</v>
      </c>
      <c r="D4315" s="2" t="s">
        <v>10</v>
      </c>
      <c r="E4315" s="2" t="s">
        <v>83</v>
      </c>
      <c r="F4315" s="2" t="s">
        <v>977</v>
      </c>
      <c r="G4315" s="14" t="n">
        <v>17.5</v>
      </c>
      <c r="H4315" s="14" t="n">
        <v>20.22</v>
      </c>
      <c r="I4315" s="14" t="n">
        <v>17.5</v>
      </c>
      <c r="J4315" s="23" t="n">
        <f aca="false">IF(AND(E4315="Priority",ISNUMBER('Cost model'!N318)),'Cost model'!N318,'Cost model'!M318)</f>
        <v>19.5</v>
      </c>
      <c r="K4315" s="14" t="n">
        <f aca="false">J4315-H4315</f>
        <v>-0.719999999999999</v>
      </c>
      <c r="L4315" s="14" t="n">
        <f aca="false">G4315-H4315</f>
        <v>-2.72</v>
      </c>
    </row>
    <row r="4316" customFormat="false" ht="15" hidden="false" customHeight="false" outlineLevel="0" collapsed="false">
      <c r="A4316" s="2" t="s">
        <v>142</v>
      </c>
      <c r="B4316" s="2" t="s">
        <v>142</v>
      </c>
      <c r="C4316" s="2" t="s">
        <v>49</v>
      </c>
      <c r="D4316" s="2" t="s">
        <v>10</v>
      </c>
      <c r="E4316" s="2" t="s">
        <v>74</v>
      </c>
      <c r="F4316" s="2" t="s">
        <v>977</v>
      </c>
      <c r="G4316" s="14" t="n">
        <v>17.5</v>
      </c>
      <c r="H4316" s="14" t="n">
        <v>10.09</v>
      </c>
      <c r="I4316" s="14" t="n">
        <v>17.5</v>
      </c>
      <c r="J4316" s="23" t="n">
        <f aca="false">IF(AND(E4316="Priority",ISNUMBER('Cost model'!N634)),'Cost model'!N634,'Cost model'!M634)</f>
        <v>15.5</v>
      </c>
      <c r="K4316" s="14" t="n">
        <f aca="false">J4316-H4316</f>
        <v>5.41</v>
      </c>
      <c r="L4316" s="14" t="n">
        <f aca="false">G4316-H4316</f>
        <v>7.41</v>
      </c>
    </row>
    <row r="4317" customFormat="false" ht="15" hidden="false" customHeight="false" outlineLevel="0" collapsed="false">
      <c r="A4317" s="2" t="s">
        <v>174</v>
      </c>
      <c r="B4317" s="2" t="s">
        <v>142</v>
      </c>
      <c r="C4317" s="2" t="s">
        <v>48</v>
      </c>
      <c r="D4317" s="2" t="s">
        <v>12</v>
      </c>
      <c r="E4317" s="2" t="s">
        <v>74</v>
      </c>
      <c r="F4317" s="2" t="s">
        <v>976</v>
      </c>
      <c r="G4317" s="14" t="n">
        <v>37.5</v>
      </c>
      <c r="H4317" s="14" t="n">
        <v>48.08</v>
      </c>
      <c r="I4317" s="14" t="n">
        <v>12.5</v>
      </c>
      <c r="J4317" s="23" t="n">
        <f aca="false">IF(AND(E4317="Priority",ISNUMBER('Cost model'!N126)),'Cost model'!N126,'Cost model'!M126)</f>
        <v>45</v>
      </c>
      <c r="K4317" s="14" t="n">
        <f aca="false">J4317-H4317</f>
        <v>-3.08</v>
      </c>
      <c r="L4317" s="14" t="n">
        <f aca="false">G4317-H4317</f>
        <v>-10.58</v>
      </c>
    </row>
    <row r="4318" customFormat="false" ht="15" hidden="false" customHeight="false" outlineLevel="0" collapsed="false">
      <c r="A4318" s="2" t="s">
        <v>174</v>
      </c>
      <c r="B4318" s="2" t="s">
        <v>174</v>
      </c>
      <c r="C4318" s="2" t="s">
        <v>49</v>
      </c>
      <c r="D4318" s="2" t="s">
        <v>10</v>
      </c>
      <c r="E4318" s="2" t="s">
        <v>74</v>
      </c>
      <c r="F4318" s="2" t="s">
        <v>977</v>
      </c>
      <c r="G4318" s="14" t="n">
        <v>72</v>
      </c>
      <c r="H4318" s="14" t="n">
        <v>46.13</v>
      </c>
      <c r="I4318" s="14" t="n">
        <v>17.5</v>
      </c>
      <c r="J4318" s="23" t="n">
        <f aca="false">IF(AND(E4318="Priority",ISNUMBER('Cost model'!N169)),'Cost model'!N169,'Cost model'!M169)</f>
        <v>18.5</v>
      </c>
      <c r="K4318" s="14" t="n">
        <f aca="false">J4318-H4318</f>
        <v>-27.63</v>
      </c>
      <c r="L4318" s="14" t="n">
        <f aca="false">G4318-H4318</f>
        <v>25.87</v>
      </c>
    </row>
    <row r="4319" customFormat="false" ht="15" hidden="false" customHeight="false" outlineLevel="0" collapsed="false">
      <c r="A4319" s="2" t="s">
        <v>124</v>
      </c>
      <c r="B4319" s="2" t="s">
        <v>174</v>
      </c>
      <c r="C4319" s="2" t="s">
        <v>48</v>
      </c>
      <c r="D4319" s="2" t="s">
        <v>10</v>
      </c>
      <c r="E4319" s="2" t="s">
        <v>74</v>
      </c>
      <c r="F4319" s="2" t="s">
        <v>976</v>
      </c>
      <c r="G4319" s="14" t="n">
        <v>12.5</v>
      </c>
      <c r="H4319" s="14" t="n">
        <v>13.99</v>
      </c>
      <c r="I4319" s="14" t="n">
        <v>14.5</v>
      </c>
      <c r="J4319" s="23" t="n">
        <f aca="false">IF(AND(E4319="Priority",ISNUMBER('Cost model'!N363)),'Cost model'!N363,'Cost model'!M363)</f>
        <v>15.5</v>
      </c>
      <c r="K4319" s="14" t="n">
        <f aca="false">J4319-H4319</f>
        <v>1.51</v>
      </c>
      <c r="L4319" s="14" t="n">
        <f aca="false">G4319-H4319</f>
        <v>-1.49</v>
      </c>
    </row>
    <row r="4320" customFormat="false" ht="15" hidden="false" customHeight="false" outlineLevel="0" collapsed="false">
      <c r="A4320" s="2" t="s">
        <v>124</v>
      </c>
      <c r="B4320" s="2" t="s">
        <v>124</v>
      </c>
      <c r="C4320" s="2" t="s">
        <v>48</v>
      </c>
      <c r="D4320" s="2" t="s">
        <v>10</v>
      </c>
      <c r="E4320" s="2" t="s">
        <v>74</v>
      </c>
      <c r="F4320" s="2" t="s">
        <v>977</v>
      </c>
      <c r="G4320" s="14" t="n">
        <v>12.5</v>
      </c>
      <c r="H4320" s="14" t="n">
        <v>10.84</v>
      </c>
      <c r="I4320" s="14" t="n">
        <v>12.5</v>
      </c>
      <c r="J4320" s="23" t="n">
        <f aca="false">IF(AND(E4320="Priority",ISNUMBER('Cost model'!N318)),'Cost model'!N318,'Cost model'!M318)</f>
        <v>14.5</v>
      </c>
      <c r="K4320" s="14" t="n">
        <f aca="false">J4320-H4320</f>
        <v>3.66</v>
      </c>
      <c r="L4320" s="14" t="n">
        <f aca="false">G4320-H4320</f>
        <v>1.66</v>
      </c>
    </row>
    <row r="4321" customFormat="false" ht="15" hidden="false" customHeight="false" outlineLevel="0" collapsed="false">
      <c r="A4321" s="2" t="s">
        <v>174</v>
      </c>
      <c r="B4321" s="2" t="s">
        <v>124</v>
      </c>
      <c r="C4321" s="2" t="s">
        <v>49</v>
      </c>
      <c r="D4321" s="2" t="s">
        <v>12</v>
      </c>
      <c r="E4321" s="2" t="s">
        <v>74</v>
      </c>
      <c r="F4321" s="2" t="s">
        <v>976</v>
      </c>
      <c r="G4321" s="14" t="n">
        <v>54.5</v>
      </c>
      <c r="H4321" s="14" t="n">
        <v>55.63</v>
      </c>
      <c r="I4321" s="14" t="n">
        <v>19.5</v>
      </c>
      <c r="J4321" s="23" t="n">
        <f aca="false">IF(AND(E4321="Priority",ISNUMBER('Cost model'!N112)),'Cost model'!N112,'Cost model'!M112)</f>
        <v>50</v>
      </c>
      <c r="K4321" s="14" t="n">
        <f aca="false">J4321-H4321</f>
        <v>-5.63</v>
      </c>
      <c r="L4321" s="14" t="n">
        <f aca="false">G4321-H4321</f>
        <v>-1.13</v>
      </c>
    </row>
    <row r="4322" customFormat="false" ht="15" hidden="false" customHeight="false" outlineLevel="0" collapsed="false">
      <c r="A4322" s="2" t="s">
        <v>142</v>
      </c>
      <c r="B4322" s="2" t="s">
        <v>124</v>
      </c>
      <c r="C4322" s="2" t="s">
        <v>48</v>
      </c>
      <c r="D4322" s="2" t="s">
        <v>10</v>
      </c>
      <c r="E4322" s="2" t="s">
        <v>83</v>
      </c>
      <c r="F4322" s="2" t="s">
        <v>976</v>
      </c>
      <c r="G4322" s="14" t="n">
        <v>19.5</v>
      </c>
      <c r="H4322" s="14" t="n">
        <v>11.97</v>
      </c>
      <c r="I4322" s="14" t="n">
        <v>19.5</v>
      </c>
      <c r="J4322" s="23" t="n">
        <f aca="false">IF(AND(E4322="Priority",ISNUMBER('Cost model'!N663)),'Cost model'!N663,'Cost model'!M663)</f>
        <v>25.5</v>
      </c>
      <c r="K4322" s="14" t="n">
        <f aca="false">J4322-H4322</f>
        <v>13.53</v>
      </c>
      <c r="L4322" s="14" t="n">
        <f aca="false">G4322-H4322</f>
        <v>7.53</v>
      </c>
    </row>
    <row r="4323" customFormat="false" ht="15" hidden="false" customHeight="false" outlineLevel="0" collapsed="false">
      <c r="A4323" s="2" t="s">
        <v>142</v>
      </c>
      <c r="B4323" s="2" t="s">
        <v>142</v>
      </c>
      <c r="C4323" s="2" t="s">
        <v>49</v>
      </c>
      <c r="D4323" s="2" t="s">
        <v>10</v>
      </c>
      <c r="E4323" s="2" t="s">
        <v>74</v>
      </c>
      <c r="F4323" s="2" t="s">
        <v>977</v>
      </c>
      <c r="G4323" s="14" t="n">
        <v>17.5</v>
      </c>
      <c r="H4323" s="14" t="n">
        <v>10.09</v>
      </c>
      <c r="I4323" s="14" t="n">
        <v>17.5</v>
      </c>
      <c r="J4323" s="23" t="n">
        <f aca="false">IF(AND(E4323="Priority",ISNUMBER('Cost model'!N634)),'Cost model'!N634,'Cost model'!M634)</f>
        <v>15.5</v>
      </c>
      <c r="K4323" s="14" t="n">
        <f aca="false">J4323-H4323</f>
        <v>5.41</v>
      </c>
      <c r="L4323" s="14" t="n">
        <f aca="false">G4323-H4323</f>
        <v>7.41</v>
      </c>
    </row>
    <row r="4324" customFormat="false" ht="15" hidden="false" customHeight="false" outlineLevel="0" collapsed="false">
      <c r="A4324" s="2" t="s">
        <v>174</v>
      </c>
      <c r="B4324" s="2" t="s">
        <v>123</v>
      </c>
      <c r="C4324" s="2" t="s">
        <v>47</v>
      </c>
      <c r="D4324" s="2" t="s">
        <v>12</v>
      </c>
      <c r="E4324" s="2" t="s">
        <v>74</v>
      </c>
      <c r="F4324" s="2" t="s">
        <v>976</v>
      </c>
      <c r="G4324" s="14" t="n">
        <v>19.5</v>
      </c>
      <c r="H4324" s="14" t="n">
        <v>29.03</v>
      </c>
      <c r="I4324" s="14" t="n">
        <v>24.5</v>
      </c>
      <c r="J4324" s="23" t="n">
        <f aca="false">IF(AND(E4324="Priority",ISNUMBER('Cost model'!N200)),'Cost model'!N200,'Cost model'!M200)</f>
        <v>45</v>
      </c>
      <c r="K4324" s="14" t="n">
        <f aca="false">J4324-H4324</f>
        <v>15.97</v>
      </c>
      <c r="L4324" s="14" t="n">
        <f aca="false">G4324-H4324</f>
        <v>-9.53</v>
      </c>
    </row>
    <row r="4325" customFormat="false" ht="15" hidden="false" customHeight="false" outlineLevel="0" collapsed="false">
      <c r="A4325" s="2" t="s">
        <v>124</v>
      </c>
      <c r="B4325" s="2" t="s">
        <v>124</v>
      </c>
      <c r="C4325" s="2" t="s">
        <v>49</v>
      </c>
      <c r="D4325" s="2" t="s">
        <v>10</v>
      </c>
      <c r="E4325" s="2" t="s">
        <v>74</v>
      </c>
      <c r="F4325" s="2" t="s">
        <v>977</v>
      </c>
      <c r="G4325" s="14" t="n">
        <v>17.5</v>
      </c>
      <c r="H4325" s="14" t="n">
        <v>15.1</v>
      </c>
      <c r="I4325" s="14" t="n">
        <v>17.5</v>
      </c>
      <c r="J4325" s="23" t="n">
        <f aca="false">IF(AND(E4325="Priority",ISNUMBER('Cost model'!N319)),'Cost model'!N319,'Cost model'!M319)</f>
        <v>16.5</v>
      </c>
      <c r="K4325" s="14" t="n">
        <f aca="false">J4325-H4325</f>
        <v>1.4</v>
      </c>
      <c r="L4325" s="14" t="n">
        <f aca="false">G4325-H4325</f>
        <v>2.4</v>
      </c>
    </row>
    <row r="4326" customFormat="false" ht="15" hidden="false" customHeight="false" outlineLevel="0" collapsed="false">
      <c r="A4326" s="2" t="s">
        <v>142</v>
      </c>
      <c r="B4326" s="2" t="s">
        <v>158</v>
      </c>
      <c r="C4326" s="2" t="s">
        <v>48</v>
      </c>
      <c r="D4326" s="2" t="s">
        <v>13</v>
      </c>
      <c r="E4326" s="2" t="s">
        <v>74</v>
      </c>
      <c r="F4326" s="2" t="s">
        <v>976</v>
      </c>
      <c r="G4326" s="14" t="n">
        <v>19.5</v>
      </c>
      <c r="H4326" s="14" t="n">
        <v>28.15</v>
      </c>
      <c r="I4326" s="14" t="n">
        <v>24.5</v>
      </c>
      <c r="J4326" s="23" t="n">
        <f aca="false">IF(AND(E4326="Priority",ISNUMBER('Cost model'!N654)),'Cost model'!N654,'Cost model'!M654)</f>
        <v>70</v>
      </c>
      <c r="K4326" s="14" t="n">
        <f aca="false">J4326-H4326</f>
        <v>41.85</v>
      </c>
      <c r="L4326" s="14" t="n">
        <f aca="false">G4326-H4326</f>
        <v>-8.65</v>
      </c>
    </row>
    <row r="4327" customFormat="false" ht="15" hidden="false" customHeight="false" outlineLevel="0" collapsed="false">
      <c r="A4327" s="2" t="s">
        <v>158</v>
      </c>
      <c r="B4327" s="2" t="s">
        <v>158</v>
      </c>
      <c r="C4327" s="2" t="s">
        <v>49</v>
      </c>
      <c r="D4327" s="2" t="s">
        <v>12</v>
      </c>
      <c r="E4327" s="2" t="s">
        <v>74</v>
      </c>
      <c r="F4327" s="2" t="s">
        <v>977</v>
      </c>
      <c r="G4327" s="14" t="n">
        <v>17.5</v>
      </c>
      <c r="H4327" s="14" t="n">
        <v>15.16</v>
      </c>
      <c r="I4327" s="14" t="n">
        <v>19.5</v>
      </c>
      <c r="J4327" s="23" t="n">
        <f aca="false">IF(AND(E4327="Priority",ISNUMBER('Cost model'!N427)),'Cost model'!N427,'Cost model'!M427)</f>
        <v>28.5</v>
      </c>
      <c r="K4327" s="14" t="n">
        <f aca="false">J4327-H4327</f>
        <v>13.34</v>
      </c>
      <c r="L4327" s="14" t="n">
        <f aca="false">G4327-H4327</f>
        <v>2.34</v>
      </c>
    </row>
    <row r="4328" customFormat="false" ht="15" hidden="false" customHeight="false" outlineLevel="0" collapsed="false">
      <c r="A4328" s="2" t="s">
        <v>142</v>
      </c>
      <c r="B4328" s="2" t="s">
        <v>174</v>
      </c>
      <c r="C4328" s="2" t="s">
        <v>48</v>
      </c>
      <c r="D4328" s="2" t="s">
        <v>10</v>
      </c>
      <c r="E4328" s="2" t="s">
        <v>74</v>
      </c>
      <c r="F4328" s="2" t="s">
        <v>976</v>
      </c>
      <c r="G4328" s="14" t="n">
        <v>27</v>
      </c>
      <c r="H4328" s="14" t="n">
        <v>40.63</v>
      </c>
      <c r="I4328" s="14" t="n">
        <v>14.5</v>
      </c>
      <c r="J4328" s="23" t="n">
        <f aca="false">IF(AND(E4328="Priority",ISNUMBER('Cost model'!N693)),'Cost model'!N693,'Cost model'!M693)</f>
        <v>11.5</v>
      </c>
      <c r="K4328" s="14" t="n">
        <f aca="false">J4328-H4328</f>
        <v>-29.13</v>
      </c>
      <c r="L4328" s="14" t="n">
        <f aca="false">G4328-H4328</f>
        <v>-13.63</v>
      </c>
    </row>
    <row r="4329" customFormat="false" ht="15" hidden="false" customHeight="false" outlineLevel="0" collapsed="false">
      <c r="A4329" s="2" t="s">
        <v>124</v>
      </c>
      <c r="B4329" s="2" t="s">
        <v>124</v>
      </c>
      <c r="C4329" s="2" t="s">
        <v>49</v>
      </c>
      <c r="D4329" s="2" t="s">
        <v>10</v>
      </c>
      <c r="E4329" s="2" t="s">
        <v>74</v>
      </c>
      <c r="F4329" s="2" t="s">
        <v>977</v>
      </c>
      <c r="G4329" s="14" t="n">
        <v>17.5</v>
      </c>
      <c r="H4329" s="14" t="n">
        <v>15.1</v>
      </c>
      <c r="I4329" s="14" t="n">
        <v>17.5</v>
      </c>
      <c r="J4329" s="23" t="n">
        <f aca="false">IF(AND(E4329="Priority",ISNUMBER('Cost model'!N319)),'Cost model'!N319,'Cost model'!M319)</f>
        <v>16.5</v>
      </c>
      <c r="K4329" s="14" t="n">
        <f aca="false">J4329-H4329</f>
        <v>1.4</v>
      </c>
      <c r="L4329" s="14" t="n">
        <f aca="false">G4329-H4329</f>
        <v>2.4</v>
      </c>
    </row>
    <row r="4330" customFormat="false" ht="15" hidden="false" customHeight="false" outlineLevel="0" collapsed="false">
      <c r="A4330" s="2" t="s">
        <v>158</v>
      </c>
      <c r="B4330" s="2" t="s">
        <v>158</v>
      </c>
      <c r="C4330" s="2" t="s">
        <v>47</v>
      </c>
      <c r="D4330" s="2" t="s">
        <v>10</v>
      </c>
      <c r="E4330" s="2" t="s">
        <v>83</v>
      </c>
      <c r="F4330" s="2" t="s">
        <v>977</v>
      </c>
      <c r="G4330" s="14" t="n">
        <v>14.5</v>
      </c>
      <c r="H4330" s="14" t="n">
        <v>7.17</v>
      </c>
      <c r="I4330" s="14" t="n">
        <v>14.5</v>
      </c>
      <c r="J4330" s="23" t="n">
        <f aca="false">IF(AND(E4330="Priority",ISNUMBER('Cost model'!N422)),'Cost model'!N422,'Cost model'!M422)</f>
        <v>13.5</v>
      </c>
      <c r="K4330" s="14" t="n">
        <f aca="false">J4330-H4330</f>
        <v>6.33</v>
      </c>
      <c r="L4330" s="14" t="n">
        <f aca="false">G4330-H4330</f>
        <v>7.33</v>
      </c>
    </row>
    <row r="4331" customFormat="false" ht="15" hidden="false" customHeight="false" outlineLevel="0" collapsed="false">
      <c r="A4331" s="2" t="s">
        <v>221</v>
      </c>
      <c r="B4331" s="2" t="s">
        <v>221</v>
      </c>
      <c r="C4331" s="2" t="s">
        <v>47</v>
      </c>
      <c r="D4331" s="2" t="s">
        <v>12</v>
      </c>
      <c r="E4331" s="2" t="s">
        <v>74</v>
      </c>
      <c r="F4331" s="2" t="s">
        <v>977</v>
      </c>
      <c r="G4331" s="14" t="n">
        <v>28.5</v>
      </c>
      <c r="H4331" s="14" t="n">
        <v>23.53</v>
      </c>
      <c r="I4331" s="14" t="n">
        <v>9.5</v>
      </c>
      <c r="J4331" s="23" t="n">
        <f aca="false">IF(AND(E4331="Priority",ISNUMBER('Cost model'!N740)),'Cost model'!N740,'Cost model'!M740)</f>
        <v>22.5</v>
      </c>
      <c r="K4331" s="14" t="n">
        <f aca="false">J4331-H4331</f>
        <v>-1.03</v>
      </c>
      <c r="L4331" s="14" t="n">
        <f aca="false">G4331-H4331</f>
        <v>4.97</v>
      </c>
    </row>
    <row r="4332" customFormat="false" ht="15" hidden="false" customHeight="false" outlineLevel="0" collapsed="false">
      <c r="A4332" s="2" t="s">
        <v>174</v>
      </c>
      <c r="B4332" s="2" t="s">
        <v>174</v>
      </c>
      <c r="C4332" s="2" t="s">
        <v>47</v>
      </c>
      <c r="D4332" s="2" t="s">
        <v>10</v>
      </c>
      <c r="E4332" s="2" t="s">
        <v>74</v>
      </c>
      <c r="F4332" s="2" t="s">
        <v>977</v>
      </c>
      <c r="G4332" s="14" t="n">
        <v>9.5</v>
      </c>
      <c r="H4332" s="14" t="n">
        <v>7.24</v>
      </c>
      <c r="I4332" s="14" t="n">
        <v>9.5</v>
      </c>
      <c r="J4332" s="23" t="n">
        <f aca="false">IF(AND(E4332="Priority",ISNUMBER('Cost model'!N167)),'Cost model'!N167,'Cost model'!M167)</f>
        <v>8.5</v>
      </c>
      <c r="K4332" s="14" t="n">
        <f aca="false">J4332-H4332</f>
        <v>1.26</v>
      </c>
      <c r="L4332" s="14" t="n">
        <f aca="false">G4332-H4332</f>
        <v>2.26</v>
      </c>
    </row>
    <row r="4333" customFormat="false" ht="15" hidden="false" customHeight="false" outlineLevel="0" collapsed="false">
      <c r="A4333" s="2" t="s">
        <v>174</v>
      </c>
      <c r="B4333" s="2" t="s">
        <v>124</v>
      </c>
      <c r="C4333" s="2" t="s">
        <v>48</v>
      </c>
      <c r="D4333" s="2" t="s">
        <v>14</v>
      </c>
      <c r="E4333" s="2" t="s">
        <v>74</v>
      </c>
      <c r="F4333" s="2" t="s">
        <v>976</v>
      </c>
      <c r="G4333" s="14" t="n">
        <v>70</v>
      </c>
      <c r="H4333" s="14" t="n">
        <v>194.19</v>
      </c>
      <c r="I4333" s="14" t="n">
        <v>45</v>
      </c>
      <c r="J4333" s="23" t="n">
        <f aca="false">IF(AND(E4333="Priority",ISNUMBER('Cost model'!N117)),'Cost model'!N117,'Cost model'!M117)</f>
        <v>135</v>
      </c>
      <c r="K4333" s="14" t="n">
        <f aca="false">J4333-H4333</f>
        <v>-59.19</v>
      </c>
      <c r="L4333" s="14" t="n">
        <f aca="false">G4333-H4333</f>
        <v>-124.19</v>
      </c>
    </row>
    <row r="4334" customFormat="false" ht="15" hidden="false" customHeight="false" outlineLevel="0" collapsed="false">
      <c r="A4334" s="2" t="s">
        <v>124</v>
      </c>
      <c r="B4334" s="2" t="s">
        <v>124</v>
      </c>
      <c r="C4334" s="2" t="s">
        <v>47</v>
      </c>
      <c r="D4334" s="2" t="s">
        <v>13</v>
      </c>
      <c r="E4334" s="2" t="s">
        <v>74</v>
      </c>
      <c r="F4334" s="2" t="s">
        <v>977</v>
      </c>
      <c r="G4334" s="14" t="n">
        <v>38</v>
      </c>
      <c r="H4334" s="14" t="n">
        <v>80.03</v>
      </c>
      <c r="I4334" s="14" t="n">
        <v>19</v>
      </c>
      <c r="J4334" s="23" t="n">
        <f aca="false">IF(AND(E4334="Priority",ISNUMBER('Cost model'!N323)),'Cost model'!N323,'Cost model'!M323)</f>
        <v>60</v>
      </c>
      <c r="K4334" s="14" t="n">
        <f aca="false">J4334-H4334</f>
        <v>-20.03</v>
      </c>
      <c r="L4334" s="14" t="n">
        <f aca="false">G4334-H4334</f>
        <v>-42.03</v>
      </c>
    </row>
    <row r="4335" customFormat="false" ht="15" hidden="false" customHeight="false" outlineLevel="0" collapsed="false">
      <c r="A4335" s="2" t="s">
        <v>124</v>
      </c>
      <c r="B4335" s="2" t="s">
        <v>142</v>
      </c>
      <c r="C4335" s="2" t="s">
        <v>47</v>
      </c>
      <c r="D4335" s="2" t="s">
        <v>10</v>
      </c>
      <c r="E4335" s="2" t="s">
        <v>83</v>
      </c>
      <c r="F4335" s="2" t="s">
        <v>976</v>
      </c>
      <c r="G4335" s="14" t="n">
        <v>19.5</v>
      </c>
      <c r="H4335" s="14" t="n">
        <v>13.05</v>
      </c>
      <c r="I4335" s="14" t="n">
        <v>19.5</v>
      </c>
      <c r="J4335" s="23" t="n">
        <f aca="false">IF(AND(E4335="Priority",ISNUMBER('Cost model'!N332)),'Cost model'!N332,'Cost model'!M332)</f>
        <v>22.5</v>
      </c>
      <c r="K4335" s="14" t="n">
        <f aca="false">J4335-H4335</f>
        <v>9.45</v>
      </c>
      <c r="L4335" s="14" t="n">
        <f aca="false">G4335-H4335</f>
        <v>6.45</v>
      </c>
    </row>
    <row r="4336" customFormat="false" ht="15" hidden="false" customHeight="false" outlineLevel="0" collapsed="false">
      <c r="A4336" s="2" t="s">
        <v>174</v>
      </c>
      <c r="B4336" s="2" t="s">
        <v>174</v>
      </c>
      <c r="C4336" s="2" t="s">
        <v>48</v>
      </c>
      <c r="D4336" s="2" t="s">
        <v>14</v>
      </c>
      <c r="E4336" s="2" t="s">
        <v>74</v>
      </c>
      <c r="F4336" s="2" t="s">
        <v>977</v>
      </c>
      <c r="G4336" s="14" t="n">
        <v>44.5</v>
      </c>
      <c r="H4336" s="14" t="n">
        <v>134.33</v>
      </c>
      <c r="I4336" s="14" t="n">
        <v>45</v>
      </c>
      <c r="J4336" s="23" t="n">
        <f aca="false">IF(AND(E4336="Priority",ISNUMBER('Cost model'!N177)),'Cost model'!N177,'Cost model'!M177)</f>
        <v>110</v>
      </c>
      <c r="K4336" s="14" t="n">
        <f aca="false">J4336-H4336</f>
        <v>-24.33</v>
      </c>
      <c r="L4336" s="14" t="n">
        <f aca="false">G4336-H4336</f>
        <v>-89.83</v>
      </c>
    </row>
    <row r="4337" customFormat="false" ht="15" hidden="false" customHeight="false" outlineLevel="0" collapsed="false">
      <c r="A4337" s="2" t="s">
        <v>174</v>
      </c>
      <c r="B4337" s="2" t="s">
        <v>174</v>
      </c>
      <c r="C4337" s="2" t="s">
        <v>48</v>
      </c>
      <c r="D4337" s="2" t="s">
        <v>12</v>
      </c>
      <c r="E4337" s="2" t="s">
        <v>74</v>
      </c>
      <c r="F4337" s="2" t="s">
        <v>977</v>
      </c>
      <c r="G4337" s="14" t="n">
        <v>25</v>
      </c>
      <c r="H4337" s="14" t="n">
        <v>34.58</v>
      </c>
      <c r="I4337" s="14" t="n">
        <v>12.5</v>
      </c>
      <c r="J4337" s="23" t="n">
        <f aca="false">IF(AND(E4337="Priority",ISNUMBER('Cost model'!N171)),'Cost model'!N171,'Cost model'!M171)</f>
        <v>40</v>
      </c>
      <c r="K4337" s="14" t="n">
        <f aca="false">J4337-H4337</f>
        <v>5.42</v>
      </c>
      <c r="L4337" s="14" t="n">
        <f aca="false">G4337-H4337</f>
        <v>-9.58</v>
      </c>
    </row>
    <row r="4338" customFormat="false" ht="15" hidden="false" customHeight="false" outlineLevel="0" collapsed="false">
      <c r="A4338" s="2" t="s">
        <v>142</v>
      </c>
      <c r="B4338" s="2" t="s">
        <v>142</v>
      </c>
      <c r="C4338" s="2" t="s">
        <v>47</v>
      </c>
      <c r="D4338" s="2" t="s">
        <v>10</v>
      </c>
      <c r="E4338" s="2" t="s">
        <v>74</v>
      </c>
      <c r="F4338" s="2" t="s">
        <v>977</v>
      </c>
      <c r="G4338" s="14" t="n">
        <v>9.5</v>
      </c>
      <c r="H4338" s="14" t="n">
        <v>5.85</v>
      </c>
      <c r="I4338" s="14" t="n">
        <v>9.5</v>
      </c>
      <c r="J4338" s="23" t="n">
        <f aca="false">IF(AND(E4338="Priority",ISNUMBER('Cost model'!N632)),'Cost model'!N632,'Cost model'!M632)</f>
        <v>9.5</v>
      </c>
      <c r="K4338" s="14" t="n">
        <f aca="false">J4338-H4338</f>
        <v>3.65</v>
      </c>
      <c r="L4338" s="14" t="n">
        <f aca="false">G4338-H4338</f>
        <v>3.65</v>
      </c>
    </row>
    <row r="4339" customFormat="false" ht="15" hidden="false" customHeight="false" outlineLevel="0" collapsed="false">
      <c r="A4339" s="2" t="s">
        <v>142</v>
      </c>
      <c r="B4339" s="2" t="s">
        <v>142</v>
      </c>
      <c r="C4339" s="2" t="s">
        <v>48</v>
      </c>
      <c r="D4339" s="2" t="s">
        <v>10</v>
      </c>
      <c r="E4339" s="2" t="s">
        <v>74</v>
      </c>
      <c r="F4339" s="2" t="s">
        <v>977</v>
      </c>
      <c r="G4339" s="14" t="n">
        <v>37.5</v>
      </c>
      <c r="H4339" s="14" t="n">
        <v>40.14</v>
      </c>
      <c r="I4339" s="14" t="n">
        <v>12.5</v>
      </c>
      <c r="J4339" s="23" t="n">
        <f aca="false">IF(AND(E4339="Priority",ISNUMBER('Cost model'!N633)),'Cost model'!N633,'Cost model'!M633)</f>
        <v>11.5</v>
      </c>
      <c r="K4339" s="14" t="n">
        <f aca="false">J4339-H4339</f>
        <v>-28.64</v>
      </c>
      <c r="L4339" s="14" t="n">
        <f aca="false">G4339-H4339</f>
        <v>-2.64</v>
      </c>
    </row>
    <row r="4340" customFormat="false" ht="15" hidden="false" customHeight="false" outlineLevel="0" collapsed="false">
      <c r="A4340" s="2" t="s">
        <v>342</v>
      </c>
      <c r="B4340" s="2" t="s">
        <v>124</v>
      </c>
      <c r="C4340" s="2" t="s">
        <v>47</v>
      </c>
      <c r="D4340" s="2" t="s">
        <v>12</v>
      </c>
      <c r="E4340" s="2" t="s">
        <v>74</v>
      </c>
      <c r="F4340" s="2" t="s">
        <v>976</v>
      </c>
      <c r="G4340" s="14" t="n">
        <v>25</v>
      </c>
      <c r="H4340" s="14" t="n">
        <v>78.98</v>
      </c>
      <c r="I4340" s="14" t="n">
        <v>29.5</v>
      </c>
      <c r="J4340" s="23" t="n">
        <f aca="false">IF(AND(E4340="Priority",ISNUMBER('Cost model'!N260)),'Cost model'!N260,'Cost model'!M260)</f>
        <v>55</v>
      </c>
      <c r="K4340" s="14" t="n">
        <f aca="false">J4340-H4340</f>
        <v>-23.98</v>
      </c>
      <c r="L4340" s="14" t="n">
        <f aca="false">G4340-H4340</f>
        <v>-53.98</v>
      </c>
    </row>
    <row r="4341" customFormat="false" ht="15" hidden="false" customHeight="false" outlineLevel="0" collapsed="false">
      <c r="A4341" s="2" t="s">
        <v>124</v>
      </c>
      <c r="B4341" s="2" t="s">
        <v>124</v>
      </c>
      <c r="C4341" s="2" t="s">
        <v>47</v>
      </c>
      <c r="D4341" s="2" t="s">
        <v>12</v>
      </c>
      <c r="E4341" s="2" t="s">
        <v>74</v>
      </c>
      <c r="F4341" s="2" t="s">
        <v>977</v>
      </c>
      <c r="G4341" s="14" t="n">
        <v>14.5</v>
      </c>
      <c r="H4341" s="14" t="n">
        <v>28.3</v>
      </c>
      <c r="I4341" s="14" t="n">
        <v>9.5</v>
      </c>
      <c r="J4341" s="23" t="n">
        <f aca="false">IF(AND(E4341="Priority",ISNUMBER('Cost model'!N320)),'Cost model'!N320,'Cost model'!M320)</f>
        <v>24.5</v>
      </c>
      <c r="K4341" s="14" t="n">
        <f aca="false">J4341-H4341</f>
        <v>-3.8</v>
      </c>
      <c r="L4341" s="14" t="n">
        <f aca="false">G4341-H4341</f>
        <v>-13.8</v>
      </c>
    </row>
    <row r="4342" customFormat="false" ht="15" hidden="false" customHeight="false" outlineLevel="0" collapsed="false">
      <c r="A4342" s="2" t="s">
        <v>174</v>
      </c>
      <c r="B4342" s="2" t="s">
        <v>142</v>
      </c>
      <c r="C4342" s="2" t="s">
        <v>48</v>
      </c>
      <c r="D4342" s="2" t="s">
        <v>12</v>
      </c>
      <c r="E4342" s="2" t="s">
        <v>74</v>
      </c>
      <c r="F4342" s="2" t="s">
        <v>976</v>
      </c>
      <c r="G4342" s="14" t="n">
        <v>50</v>
      </c>
      <c r="H4342" s="14" t="n">
        <v>48.82</v>
      </c>
      <c r="I4342" s="14" t="n">
        <v>12.5</v>
      </c>
      <c r="J4342" s="23" t="n">
        <f aca="false">IF(AND(E4342="Priority",ISNUMBER('Cost model'!N126)),'Cost model'!N126,'Cost model'!M126)</f>
        <v>45</v>
      </c>
      <c r="K4342" s="14" t="n">
        <f aca="false">J4342-H4342</f>
        <v>-3.82</v>
      </c>
      <c r="L4342" s="14" t="n">
        <f aca="false">G4342-H4342</f>
        <v>1.18</v>
      </c>
    </row>
    <row r="4343" customFormat="false" ht="15" hidden="false" customHeight="false" outlineLevel="0" collapsed="false">
      <c r="A4343" s="2" t="s">
        <v>124</v>
      </c>
      <c r="B4343" s="2" t="s">
        <v>124</v>
      </c>
      <c r="C4343" s="2" t="s">
        <v>48</v>
      </c>
      <c r="D4343" s="2" t="s">
        <v>12</v>
      </c>
      <c r="E4343" s="2" t="s">
        <v>74</v>
      </c>
      <c r="F4343" s="2" t="s">
        <v>977</v>
      </c>
      <c r="G4343" s="14" t="n">
        <v>50</v>
      </c>
      <c r="H4343" s="14" t="n">
        <v>97.12</v>
      </c>
      <c r="I4343" s="14" t="n">
        <v>12.5</v>
      </c>
      <c r="J4343" s="23" t="n">
        <f aca="false">IF(AND(E4343="Priority",ISNUMBER('Cost model'!N321)),'Cost model'!N321,'Cost model'!M321)</f>
        <v>40</v>
      </c>
      <c r="K4343" s="14" t="n">
        <f aca="false">J4343-H4343</f>
        <v>-57.12</v>
      </c>
      <c r="L4343" s="14" t="n">
        <f aca="false">G4343-H4343</f>
        <v>-47.12</v>
      </c>
    </row>
    <row r="4344" customFormat="false" ht="15" hidden="false" customHeight="false" outlineLevel="0" collapsed="false">
      <c r="A4344" s="2" t="s">
        <v>174</v>
      </c>
      <c r="B4344" s="2" t="s">
        <v>174</v>
      </c>
      <c r="C4344" s="2" t="s">
        <v>47</v>
      </c>
      <c r="D4344" s="2" t="s">
        <v>12</v>
      </c>
      <c r="E4344" s="2" t="s">
        <v>74</v>
      </c>
      <c r="F4344" s="2" t="s">
        <v>977</v>
      </c>
      <c r="G4344" s="14" t="n">
        <v>9.5</v>
      </c>
      <c r="H4344" s="14" t="n">
        <v>24.84</v>
      </c>
      <c r="I4344" s="14" t="n">
        <v>9.5</v>
      </c>
      <c r="J4344" s="23" t="n">
        <f aca="false">IF(AND(E4344="Priority",ISNUMBER('Cost model'!N170)),'Cost model'!N170,'Cost model'!M170)</f>
        <v>25.5</v>
      </c>
      <c r="K4344" s="14" t="n">
        <f aca="false">J4344-H4344</f>
        <v>0.66</v>
      </c>
      <c r="L4344" s="14" t="n">
        <f aca="false">G4344-H4344</f>
        <v>-15.34</v>
      </c>
    </row>
    <row r="4345" customFormat="false" ht="15" hidden="false" customHeight="false" outlineLevel="0" collapsed="false">
      <c r="A4345" s="2" t="s">
        <v>221</v>
      </c>
      <c r="B4345" s="2" t="s">
        <v>221</v>
      </c>
      <c r="C4345" s="2" t="s">
        <v>47</v>
      </c>
      <c r="D4345" s="2" t="s">
        <v>14</v>
      </c>
      <c r="E4345" s="2" t="s">
        <v>74</v>
      </c>
      <c r="F4345" s="2" t="s">
        <v>977</v>
      </c>
      <c r="G4345" s="14" t="n">
        <v>38.5</v>
      </c>
      <c r="H4345" s="14" t="n">
        <v>87.66</v>
      </c>
      <c r="I4345" s="14" t="n">
        <v>25</v>
      </c>
      <c r="J4345" s="23" t="n">
        <f aca="false">IF(AND(E4345="Priority",ISNUMBER('Cost model'!N746)),'Cost model'!N746,'Cost model'!M746)</f>
        <v>100</v>
      </c>
      <c r="K4345" s="14" t="n">
        <f aca="false">J4345-H4345</f>
        <v>12.34</v>
      </c>
      <c r="L4345" s="14" t="n">
        <f aca="false">G4345-H4345</f>
        <v>-49.16</v>
      </c>
    </row>
    <row r="4346" customFormat="false" ht="15" hidden="false" customHeight="false" outlineLevel="0" collapsed="false">
      <c r="A4346" s="2" t="s">
        <v>221</v>
      </c>
      <c r="B4346" s="2" t="s">
        <v>221</v>
      </c>
      <c r="C4346" s="2" t="s">
        <v>47</v>
      </c>
      <c r="D4346" s="2" t="s">
        <v>10</v>
      </c>
      <c r="E4346" s="2" t="s">
        <v>74</v>
      </c>
      <c r="F4346" s="2" t="s">
        <v>977</v>
      </c>
      <c r="G4346" s="14" t="n">
        <v>9.5</v>
      </c>
      <c r="H4346" s="14" t="n">
        <v>6.94</v>
      </c>
      <c r="I4346" s="14" t="n">
        <v>9.5</v>
      </c>
      <c r="J4346" s="23" t="n">
        <f aca="false">IF(AND(E4346="Priority",ISNUMBER('Cost model'!N737)),'Cost model'!N737,'Cost model'!M737)</f>
        <v>8.5</v>
      </c>
      <c r="K4346" s="14" t="n">
        <f aca="false">J4346-H4346</f>
        <v>1.56</v>
      </c>
      <c r="L4346" s="14" t="n">
        <f aca="false">G4346-H4346</f>
        <v>2.56</v>
      </c>
    </row>
    <row r="4347" customFormat="false" ht="15" hidden="false" customHeight="false" outlineLevel="0" collapsed="false">
      <c r="A4347" s="2" t="s">
        <v>174</v>
      </c>
      <c r="B4347" s="2" t="s">
        <v>174</v>
      </c>
      <c r="C4347" s="2" t="s">
        <v>47</v>
      </c>
      <c r="D4347" s="2" t="s">
        <v>10</v>
      </c>
      <c r="E4347" s="2" t="s">
        <v>74</v>
      </c>
      <c r="F4347" s="2" t="s">
        <v>977</v>
      </c>
      <c r="G4347" s="14" t="n">
        <v>9.5</v>
      </c>
      <c r="H4347" s="14" t="n">
        <v>7.24</v>
      </c>
      <c r="I4347" s="14" t="n">
        <v>9.5</v>
      </c>
      <c r="J4347" s="23" t="n">
        <f aca="false">IF(AND(E4347="Priority",ISNUMBER('Cost model'!N167)),'Cost model'!N167,'Cost model'!M167)</f>
        <v>8.5</v>
      </c>
      <c r="K4347" s="14" t="n">
        <f aca="false">J4347-H4347</f>
        <v>1.26</v>
      </c>
      <c r="L4347" s="14" t="n">
        <f aca="false">G4347-H4347</f>
        <v>2.26</v>
      </c>
    </row>
    <row r="4348" customFormat="false" ht="15" hidden="false" customHeight="false" outlineLevel="0" collapsed="false">
      <c r="A4348" s="2" t="s">
        <v>124</v>
      </c>
      <c r="B4348" s="2" t="s">
        <v>124</v>
      </c>
      <c r="C4348" s="2" t="s">
        <v>48</v>
      </c>
      <c r="D4348" s="2" t="s">
        <v>10</v>
      </c>
      <c r="E4348" s="2" t="s">
        <v>74</v>
      </c>
      <c r="F4348" s="2" t="s">
        <v>977</v>
      </c>
      <c r="G4348" s="14" t="n">
        <v>12.5</v>
      </c>
      <c r="H4348" s="14" t="n">
        <v>13.33</v>
      </c>
      <c r="I4348" s="14" t="n">
        <v>12.5</v>
      </c>
      <c r="J4348" s="23" t="n">
        <f aca="false">IF(AND(E4348="Priority",ISNUMBER('Cost model'!N318)),'Cost model'!N318,'Cost model'!M318)</f>
        <v>14.5</v>
      </c>
      <c r="K4348" s="14" t="n">
        <f aca="false">J4348-H4348</f>
        <v>1.17</v>
      </c>
      <c r="L4348" s="14" t="n">
        <f aca="false">G4348-H4348</f>
        <v>-0.83</v>
      </c>
    </row>
    <row r="4349" customFormat="false" ht="15" hidden="false" customHeight="false" outlineLevel="0" collapsed="false">
      <c r="A4349" s="2" t="s">
        <v>124</v>
      </c>
      <c r="B4349" s="2" t="s">
        <v>124</v>
      </c>
      <c r="C4349" s="2" t="s">
        <v>48</v>
      </c>
      <c r="D4349" s="2" t="s">
        <v>10</v>
      </c>
      <c r="E4349" s="2" t="s">
        <v>74</v>
      </c>
      <c r="F4349" s="2" t="s">
        <v>977</v>
      </c>
      <c r="G4349" s="14" t="n">
        <v>39.5</v>
      </c>
      <c r="H4349" s="14" t="n">
        <v>22.94</v>
      </c>
      <c r="I4349" s="14" t="n">
        <v>12.5</v>
      </c>
      <c r="J4349" s="23" t="n">
        <f aca="false">IF(AND(E4349="Priority",ISNUMBER('Cost model'!N318)),'Cost model'!N318,'Cost model'!M318)</f>
        <v>14.5</v>
      </c>
      <c r="K4349" s="14" t="n">
        <f aca="false">J4349-H4349</f>
        <v>-8.44</v>
      </c>
      <c r="L4349" s="14" t="n">
        <f aca="false">G4349-H4349</f>
        <v>16.56</v>
      </c>
    </row>
    <row r="4350" customFormat="false" ht="15" hidden="false" customHeight="false" outlineLevel="0" collapsed="false">
      <c r="A4350" s="2" t="s">
        <v>174</v>
      </c>
      <c r="B4350" s="2" t="s">
        <v>174</v>
      </c>
      <c r="C4350" s="2" t="s">
        <v>48</v>
      </c>
      <c r="D4350" s="2" t="s">
        <v>12</v>
      </c>
      <c r="E4350" s="2" t="s">
        <v>74</v>
      </c>
      <c r="F4350" s="2" t="s">
        <v>977</v>
      </c>
      <c r="G4350" s="14" t="n">
        <v>37.5</v>
      </c>
      <c r="H4350" s="14" t="n">
        <v>31.69</v>
      </c>
      <c r="I4350" s="14" t="n">
        <v>12.5</v>
      </c>
      <c r="J4350" s="23" t="n">
        <f aca="false">IF(AND(E4350="Priority",ISNUMBER('Cost model'!N171)),'Cost model'!N171,'Cost model'!M171)</f>
        <v>40</v>
      </c>
      <c r="K4350" s="14" t="n">
        <f aca="false">J4350-H4350</f>
        <v>8.31</v>
      </c>
      <c r="L4350" s="14" t="n">
        <f aca="false">G4350-H4350</f>
        <v>5.81</v>
      </c>
    </row>
    <row r="4351" customFormat="false" ht="15" hidden="false" customHeight="false" outlineLevel="0" collapsed="false">
      <c r="A4351" s="2" t="s">
        <v>124</v>
      </c>
      <c r="B4351" s="2" t="s">
        <v>124</v>
      </c>
      <c r="C4351" s="2" t="s">
        <v>49</v>
      </c>
      <c r="D4351" s="2" t="s">
        <v>12</v>
      </c>
      <c r="E4351" s="2" t="s">
        <v>74</v>
      </c>
      <c r="F4351" s="2" t="s">
        <v>977</v>
      </c>
      <c r="G4351" s="14" t="n">
        <v>17.5</v>
      </c>
      <c r="H4351" s="14" t="n">
        <v>16.45</v>
      </c>
      <c r="I4351" s="14" t="n">
        <v>19.5</v>
      </c>
      <c r="J4351" s="23" t="n">
        <f aca="false">IF(AND(E4351="Priority",ISNUMBER('Cost model'!N322)),'Cost model'!N322,'Cost model'!M322)</f>
        <v>50</v>
      </c>
      <c r="K4351" s="14" t="n">
        <f aca="false">J4351-H4351</f>
        <v>33.55</v>
      </c>
      <c r="L4351" s="14" t="n">
        <f aca="false">G4351-H4351</f>
        <v>1.05</v>
      </c>
    </row>
    <row r="4352" customFormat="false" ht="15" hidden="false" customHeight="false" outlineLevel="0" collapsed="false">
      <c r="A4352" s="2" t="s">
        <v>174</v>
      </c>
      <c r="B4352" s="2" t="s">
        <v>174</v>
      </c>
      <c r="C4352" s="2" t="s">
        <v>47</v>
      </c>
      <c r="D4352" s="2" t="s">
        <v>12</v>
      </c>
      <c r="E4352" s="2" t="s">
        <v>83</v>
      </c>
      <c r="F4352" s="2" t="s">
        <v>977</v>
      </c>
      <c r="G4352" s="14" t="n">
        <v>19.5</v>
      </c>
      <c r="H4352" s="14" t="n">
        <v>28.17</v>
      </c>
      <c r="I4352" s="14" t="n">
        <v>19.5</v>
      </c>
      <c r="J4352" s="23" t="n">
        <f aca="false">IF(AND(E4352="Priority",ISNUMBER('Cost model'!N170)),'Cost model'!N170,'Cost model'!M170)</f>
        <v>35</v>
      </c>
      <c r="K4352" s="14" t="n">
        <f aca="false">J4352-H4352</f>
        <v>6.83</v>
      </c>
      <c r="L4352" s="14" t="n">
        <f aca="false">G4352-H4352</f>
        <v>-8.67</v>
      </c>
    </row>
    <row r="4353" customFormat="false" ht="15" hidden="false" customHeight="false" outlineLevel="0" collapsed="false">
      <c r="A4353" s="2" t="s">
        <v>142</v>
      </c>
      <c r="B4353" s="2" t="s">
        <v>142</v>
      </c>
      <c r="C4353" s="2" t="s">
        <v>47</v>
      </c>
      <c r="D4353" s="2" t="s">
        <v>10</v>
      </c>
      <c r="E4353" s="2" t="s">
        <v>74</v>
      </c>
      <c r="F4353" s="2" t="s">
        <v>977</v>
      </c>
      <c r="G4353" s="14" t="n">
        <v>9.5</v>
      </c>
      <c r="H4353" s="14" t="n">
        <v>7.12</v>
      </c>
      <c r="I4353" s="14" t="n">
        <v>9.5</v>
      </c>
      <c r="J4353" s="23" t="n">
        <f aca="false">IF(AND(E4353="Priority",ISNUMBER('Cost model'!N632)),'Cost model'!N632,'Cost model'!M632)</f>
        <v>9.5</v>
      </c>
      <c r="K4353" s="14" t="n">
        <f aca="false">J4353-H4353</f>
        <v>2.38</v>
      </c>
      <c r="L4353" s="14" t="n">
        <f aca="false">G4353-H4353</f>
        <v>2.38</v>
      </c>
    </row>
    <row r="4354" customFormat="false" ht="15" hidden="false" customHeight="false" outlineLevel="0" collapsed="false">
      <c r="A4354" s="2" t="s">
        <v>124</v>
      </c>
      <c r="B4354" s="2" t="s">
        <v>124</v>
      </c>
      <c r="C4354" s="2" t="s">
        <v>47</v>
      </c>
      <c r="D4354" s="2" t="s">
        <v>14</v>
      </c>
      <c r="E4354" s="2" t="s">
        <v>74</v>
      </c>
      <c r="F4354" s="2" t="s">
        <v>977</v>
      </c>
      <c r="G4354" s="14" t="n">
        <v>53</v>
      </c>
      <c r="H4354" s="14" t="n">
        <v>228.18</v>
      </c>
      <c r="I4354" s="14" t="n">
        <v>25</v>
      </c>
      <c r="J4354" s="23" t="n">
        <f aca="false">IF(AND(E4354="Priority",ISNUMBER('Cost model'!N326)),'Cost model'!N326,'Cost model'!M326)</f>
        <v>110</v>
      </c>
      <c r="K4354" s="14" t="n">
        <f aca="false">J4354-H4354</f>
        <v>-118.18</v>
      </c>
      <c r="L4354" s="14" t="n">
        <f aca="false">G4354-H4354</f>
        <v>-175.18</v>
      </c>
    </row>
    <row r="4355" customFormat="false" ht="15" hidden="false" customHeight="false" outlineLevel="0" collapsed="false">
      <c r="A4355" s="2" t="s">
        <v>124</v>
      </c>
      <c r="B4355" s="2" t="s">
        <v>124</v>
      </c>
      <c r="C4355" s="2" t="s">
        <v>49</v>
      </c>
      <c r="D4355" s="2" t="s">
        <v>10</v>
      </c>
      <c r="E4355" s="2" t="s">
        <v>74</v>
      </c>
      <c r="F4355" s="2" t="s">
        <v>977</v>
      </c>
      <c r="G4355" s="14" t="n">
        <v>9.5</v>
      </c>
      <c r="H4355" s="14" t="n">
        <v>16.45</v>
      </c>
      <c r="I4355" s="14" t="n">
        <v>17.5</v>
      </c>
      <c r="J4355" s="23" t="n">
        <f aca="false">IF(AND(E4355="Priority",ISNUMBER('Cost model'!N319)),'Cost model'!N319,'Cost model'!M319)</f>
        <v>16.5</v>
      </c>
      <c r="K4355" s="14" t="n">
        <f aca="false">J4355-H4355</f>
        <v>0.0500000000000007</v>
      </c>
      <c r="L4355" s="14" t="n">
        <f aca="false">G4355-H4355</f>
        <v>-6.95</v>
      </c>
    </row>
    <row r="4356" customFormat="false" ht="15" hidden="false" customHeight="false" outlineLevel="0" collapsed="false">
      <c r="A4356" s="2" t="s">
        <v>142</v>
      </c>
      <c r="B4356" s="2" t="s">
        <v>142</v>
      </c>
      <c r="C4356" s="2" t="s">
        <v>47</v>
      </c>
      <c r="D4356" s="2" t="s">
        <v>12</v>
      </c>
      <c r="E4356" s="2" t="s">
        <v>74</v>
      </c>
      <c r="F4356" s="2" t="s">
        <v>977</v>
      </c>
      <c r="G4356" s="14" t="n">
        <v>9.5</v>
      </c>
      <c r="H4356" s="14" t="n">
        <v>24.84</v>
      </c>
      <c r="I4356" s="14" t="n">
        <v>9.5</v>
      </c>
      <c r="J4356" s="23" t="n">
        <f aca="false">IF(AND(E4356="Priority",ISNUMBER('Cost model'!N635)),'Cost model'!N635,'Cost model'!M635)</f>
        <v>30.5</v>
      </c>
      <c r="K4356" s="14" t="n">
        <f aca="false">J4356-H4356</f>
        <v>5.66</v>
      </c>
      <c r="L4356" s="14" t="n">
        <f aca="false">G4356-H4356</f>
        <v>-15.34</v>
      </c>
    </row>
    <row r="4357" customFormat="false" ht="15" hidden="false" customHeight="false" outlineLevel="0" collapsed="false">
      <c r="A4357" s="2" t="s">
        <v>142</v>
      </c>
      <c r="B4357" s="2" t="s">
        <v>142</v>
      </c>
      <c r="C4357" s="2" t="s">
        <v>48</v>
      </c>
      <c r="D4357" s="2" t="s">
        <v>12</v>
      </c>
      <c r="E4357" s="2" t="s">
        <v>74</v>
      </c>
      <c r="F4357" s="2" t="s">
        <v>977</v>
      </c>
      <c r="G4357" s="14" t="n">
        <v>12.5</v>
      </c>
      <c r="H4357" s="14" t="n">
        <v>24.6</v>
      </c>
      <c r="I4357" s="14" t="n">
        <v>12.5</v>
      </c>
      <c r="J4357" s="23" t="n">
        <f aca="false">IF(AND(E4357="Priority",ISNUMBER('Cost model'!N636)),'Cost model'!N636,'Cost model'!M636)</f>
        <v>40</v>
      </c>
      <c r="K4357" s="14" t="n">
        <f aca="false">J4357-H4357</f>
        <v>15.4</v>
      </c>
      <c r="L4357" s="14" t="n">
        <f aca="false">G4357-H4357</f>
        <v>-12.1</v>
      </c>
    </row>
    <row r="4358" customFormat="false" ht="15" hidden="false" customHeight="false" outlineLevel="0" collapsed="false">
      <c r="A4358" s="2" t="s">
        <v>174</v>
      </c>
      <c r="B4358" s="2" t="s">
        <v>174</v>
      </c>
      <c r="C4358" s="2" t="s">
        <v>48</v>
      </c>
      <c r="D4358" s="2" t="s">
        <v>12</v>
      </c>
      <c r="E4358" s="2" t="s">
        <v>74</v>
      </c>
      <c r="F4358" s="2" t="s">
        <v>977</v>
      </c>
      <c r="G4358" s="14" t="n">
        <v>50</v>
      </c>
      <c r="H4358" s="14" t="n">
        <v>33.06</v>
      </c>
      <c r="I4358" s="14" t="n">
        <v>12.5</v>
      </c>
      <c r="J4358" s="23" t="n">
        <f aca="false">IF(AND(E4358="Priority",ISNUMBER('Cost model'!N171)),'Cost model'!N171,'Cost model'!M171)</f>
        <v>40</v>
      </c>
      <c r="K4358" s="14" t="n">
        <f aca="false">J4358-H4358</f>
        <v>6.94</v>
      </c>
      <c r="L4358" s="14" t="n">
        <f aca="false">G4358-H4358</f>
        <v>16.94</v>
      </c>
    </row>
    <row r="4359" customFormat="false" ht="15" hidden="false" customHeight="false" outlineLevel="0" collapsed="false">
      <c r="A4359" s="2" t="s">
        <v>221</v>
      </c>
      <c r="B4359" s="2" t="s">
        <v>221</v>
      </c>
      <c r="C4359" s="2" t="s">
        <v>49</v>
      </c>
      <c r="D4359" s="2" t="s">
        <v>10</v>
      </c>
      <c r="E4359" s="2" t="s">
        <v>83</v>
      </c>
      <c r="F4359" s="2" t="s">
        <v>977</v>
      </c>
      <c r="G4359" s="14" t="n">
        <v>24.5</v>
      </c>
      <c r="H4359" s="14" t="n">
        <v>36.03</v>
      </c>
      <c r="I4359" s="14" t="n">
        <v>24.5</v>
      </c>
      <c r="J4359" s="23" t="n">
        <f aca="false">IF(AND(E4359="Priority",ISNUMBER('Cost model'!N739)),'Cost model'!N739,'Cost model'!M739)</f>
        <v>23.5</v>
      </c>
      <c r="K4359" s="14" t="n">
        <f aca="false">J4359-H4359</f>
        <v>-12.53</v>
      </c>
      <c r="L4359" s="14" t="n">
        <f aca="false">G4359-H4359</f>
        <v>-11.53</v>
      </c>
    </row>
    <row r="4360" customFormat="false" ht="15" hidden="false" customHeight="false" outlineLevel="0" collapsed="false">
      <c r="A4360" s="2" t="s">
        <v>142</v>
      </c>
      <c r="B4360" s="2" t="s">
        <v>142</v>
      </c>
      <c r="C4360" s="2" t="s">
        <v>47</v>
      </c>
      <c r="D4360" s="2" t="s">
        <v>10</v>
      </c>
      <c r="E4360" s="2" t="s">
        <v>74</v>
      </c>
      <c r="F4360" s="2" t="s">
        <v>977</v>
      </c>
      <c r="G4360" s="14" t="n">
        <v>33.5</v>
      </c>
      <c r="H4360" s="14" t="n">
        <v>27.21</v>
      </c>
      <c r="I4360" s="14" t="n">
        <v>9.5</v>
      </c>
      <c r="J4360" s="23" t="n">
        <f aca="false">IF(AND(E4360="Priority",ISNUMBER('Cost model'!N632)),'Cost model'!N632,'Cost model'!M632)</f>
        <v>9.5</v>
      </c>
      <c r="K4360" s="14" t="n">
        <f aca="false">J4360-H4360</f>
        <v>-17.71</v>
      </c>
      <c r="L4360" s="14" t="n">
        <f aca="false">G4360-H4360</f>
        <v>6.29</v>
      </c>
    </row>
    <row r="4361" customFormat="false" ht="15" hidden="false" customHeight="false" outlineLevel="0" collapsed="false">
      <c r="A4361" s="2" t="s">
        <v>142</v>
      </c>
      <c r="B4361" s="2" t="s">
        <v>158</v>
      </c>
      <c r="C4361" s="2" t="s">
        <v>48</v>
      </c>
      <c r="D4361" s="2" t="s">
        <v>12</v>
      </c>
      <c r="E4361" s="2" t="s">
        <v>74</v>
      </c>
      <c r="F4361" s="2" t="s">
        <v>976</v>
      </c>
      <c r="G4361" s="14" t="n">
        <v>17.5</v>
      </c>
      <c r="H4361" s="14" t="n">
        <v>35.11</v>
      </c>
      <c r="I4361" s="14" t="n">
        <v>19.5</v>
      </c>
      <c r="J4361" s="23" t="n">
        <f aca="false">IF(AND(E4361="Priority",ISNUMBER('Cost model'!N651)),'Cost model'!N651,'Cost model'!M651)</f>
        <v>45</v>
      </c>
      <c r="K4361" s="14" t="n">
        <f aca="false">J4361-H4361</f>
        <v>9.89</v>
      </c>
      <c r="L4361" s="14" t="n">
        <f aca="false">G4361-H4361</f>
        <v>-17.61</v>
      </c>
    </row>
    <row r="4362" customFormat="false" ht="15" hidden="false" customHeight="false" outlineLevel="0" collapsed="false">
      <c r="A4362" s="2" t="s">
        <v>124</v>
      </c>
      <c r="B4362" s="2" t="s">
        <v>124</v>
      </c>
      <c r="C4362" s="2" t="s">
        <v>48</v>
      </c>
      <c r="D4362" s="2" t="s">
        <v>12</v>
      </c>
      <c r="E4362" s="2" t="s">
        <v>74</v>
      </c>
      <c r="F4362" s="2" t="s">
        <v>977</v>
      </c>
      <c r="G4362" s="14" t="n">
        <v>24.5</v>
      </c>
      <c r="H4362" s="14" t="n">
        <v>51.89</v>
      </c>
      <c r="I4362" s="14" t="n">
        <v>12.5</v>
      </c>
      <c r="J4362" s="23" t="n">
        <f aca="false">IF(AND(E4362="Priority",ISNUMBER('Cost model'!N321)),'Cost model'!N321,'Cost model'!M321)</f>
        <v>40</v>
      </c>
      <c r="K4362" s="14" t="n">
        <f aca="false">J4362-H4362</f>
        <v>-11.89</v>
      </c>
      <c r="L4362" s="14" t="n">
        <f aca="false">G4362-H4362</f>
        <v>-27.39</v>
      </c>
    </row>
    <row r="4363" customFormat="false" ht="15" hidden="false" customHeight="false" outlineLevel="0" collapsed="false">
      <c r="A4363" s="2" t="s">
        <v>174</v>
      </c>
      <c r="B4363" s="2" t="s">
        <v>174</v>
      </c>
      <c r="C4363" s="2" t="s">
        <v>47</v>
      </c>
      <c r="D4363" s="2" t="s">
        <v>12</v>
      </c>
      <c r="E4363" s="2" t="s">
        <v>74</v>
      </c>
      <c r="F4363" s="2" t="s">
        <v>977</v>
      </c>
      <c r="G4363" s="14" t="n">
        <v>179</v>
      </c>
      <c r="H4363" s="14" t="n">
        <v>61.8</v>
      </c>
      <c r="I4363" s="14" t="n">
        <v>9.5</v>
      </c>
      <c r="J4363" s="23" t="n">
        <f aca="false">IF(AND(E4363="Priority",ISNUMBER('Cost model'!N170)),'Cost model'!N170,'Cost model'!M170)</f>
        <v>25.5</v>
      </c>
      <c r="K4363" s="14" t="n">
        <f aca="false">J4363-H4363</f>
        <v>-36.3</v>
      </c>
      <c r="L4363" s="14" t="n">
        <f aca="false">G4363-H4363</f>
        <v>117.2</v>
      </c>
    </row>
    <row r="4364" customFormat="false" ht="15" hidden="false" customHeight="false" outlineLevel="0" collapsed="false">
      <c r="A4364" s="2" t="s">
        <v>124</v>
      </c>
      <c r="B4364" s="2" t="s">
        <v>124</v>
      </c>
      <c r="C4364" s="2" t="s">
        <v>48</v>
      </c>
      <c r="D4364" s="2" t="s">
        <v>12</v>
      </c>
      <c r="E4364" s="2" t="s">
        <v>74</v>
      </c>
      <c r="F4364" s="2" t="s">
        <v>977</v>
      </c>
      <c r="G4364" s="14" t="n">
        <v>50</v>
      </c>
      <c r="H4364" s="14" t="n">
        <v>57.6</v>
      </c>
      <c r="I4364" s="14" t="n">
        <v>12.5</v>
      </c>
      <c r="J4364" s="23" t="n">
        <f aca="false">IF(AND(E4364="Priority",ISNUMBER('Cost model'!N321)),'Cost model'!N321,'Cost model'!M321)</f>
        <v>40</v>
      </c>
      <c r="K4364" s="14" t="n">
        <f aca="false">J4364-H4364</f>
        <v>-17.6</v>
      </c>
      <c r="L4364" s="14" t="n">
        <f aca="false">G4364-H4364</f>
        <v>-7.6</v>
      </c>
    </row>
    <row r="4365" customFormat="false" ht="15" hidden="false" customHeight="false" outlineLevel="0" collapsed="false">
      <c r="A4365" s="2" t="s">
        <v>221</v>
      </c>
      <c r="B4365" s="2" t="s">
        <v>221</v>
      </c>
      <c r="C4365" s="2" t="s">
        <v>47</v>
      </c>
      <c r="D4365" s="2" t="s">
        <v>12</v>
      </c>
      <c r="E4365" s="2" t="s">
        <v>74</v>
      </c>
      <c r="F4365" s="2" t="s">
        <v>977</v>
      </c>
      <c r="G4365" s="14" t="n">
        <v>38</v>
      </c>
      <c r="H4365" s="14" t="n">
        <v>27.07</v>
      </c>
      <c r="I4365" s="14" t="n">
        <v>9.5</v>
      </c>
      <c r="J4365" s="23" t="n">
        <f aca="false">IF(AND(E4365="Priority",ISNUMBER('Cost model'!N740)),'Cost model'!N740,'Cost model'!M740)</f>
        <v>22.5</v>
      </c>
      <c r="K4365" s="14" t="n">
        <f aca="false">J4365-H4365</f>
        <v>-4.57</v>
      </c>
      <c r="L4365" s="14" t="n">
        <f aca="false">G4365-H4365</f>
        <v>10.93</v>
      </c>
    </row>
    <row r="4366" customFormat="false" ht="15" hidden="false" customHeight="false" outlineLevel="0" collapsed="false">
      <c r="A4366" s="2" t="s">
        <v>124</v>
      </c>
      <c r="B4366" s="2" t="s">
        <v>124</v>
      </c>
      <c r="C4366" s="2" t="s">
        <v>47</v>
      </c>
      <c r="D4366" s="2" t="s">
        <v>10</v>
      </c>
      <c r="E4366" s="2" t="s">
        <v>74</v>
      </c>
      <c r="F4366" s="2" t="s">
        <v>977</v>
      </c>
      <c r="G4366" s="14" t="n">
        <v>9.5</v>
      </c>
      <c r="H4366" s="14" t="n">
        <v>13.33</v>
      </c>
      <c r="I4366" s="14" t="n">
        <v>9.5</v>
      </c>
      <c r="J4366" s="23" t="n">
        <f aca="false">IF(AND(E4366="Priority",ISNUMBER('Cost model'!N317)),'Cost model'!N317,'Cost model'!M317)</f>
        <v>10.5</v>
      </c>
      <c r="K4366" s="14" t="n">
        <f aca="false">J4366-H4366</f>
        <v>-2.83</v>
      </c>
      <c r="L4366" s="14" t="n">
        <f aca="false">G4366-H4366</f>
        <v>-3.83</v>
      </c>
    </row>
    <row r="4367" customFormat="false" ht="15" hidden="false" customHeight="false" outlineLevel="0" collapsed="false">
      <c r="A4367" s="2" t="s">
        <v>174</v>
      </c>
      <c r="B4367" s="2" t="s">
        <v>174</v>
      </c>
      <c r="C4367" s="2" t="s">
        <v>48</v>
      </c>
      <c r="D4367" s="2" t="s">
        <v>10</v>
      </c>
      <c r="E4367" s="2" t="s">
        <v>74</v>
      </c>
      <c r="F4367" s="2" t="s">
        <v>977</v>
      </c>
      <c r="G4367" s="14" t="n">
        <v>12.5</v>
      </c>
      <c r="H4367" s="14" t="n">
        <v>9.04</v>
      </c>
      <c r="I4367" s="14" t="n">
        <v>12.5</v>
      </c>
      <c r="J4367" s="23" t="n">
        <f aca="false">IF(AND(E4367="Priority",ISNUMBER('Cost model'!N168)),'Cost model'!N168,'Cost model'!M168)</f>
        <v>13.5</v>
      </c>
      <c r="K4367" s="14" t="n">
        <f aca="false">J4367-H4367</f>
        <v>4.46</v>
      </c>
      <c r="L4367" s="14" t="n">
        <f aca="false">G4367-H4367</f>
        <v>3.46</v>
      </c>
    </row>
    <row r="4368" customFormat="false" ht="15" hidden="false" customHeight="false" outlineLevel="0" collapsed="false">
      <c r="A4368" s="2" t="s">
        <v>142</v>
      </c>
      <c r="B4368" s="2" t="s">
        <v>158</v>
      </c>
      <c r="C4368" s="2" t="s">
        <v>47</v>
      </c>
      <c r="D4368" s="2" t="s">
        <v>10</v>
      </c>
      <c r="E4368" s="2" t="s">
        <v>83</v>
      </c>
      <c r="F4368" s="2" t="s">
        <v>976</v>
      </c>
      <c r="G4368" s="14" t="n">
        <v>19.5</v>
      </c>
      <c r="H4368" s="14" t="n">
        <v>22.94</v>
      </c>
      <c r="I4368" s="14" t="n">
        <v>19.5</v>
      </c>
      <c r="J4368" s="23" t="n">
        <f aca="false">IF(AND(E4368="Priority",ISNUMBER('Cost model'!N647)),'Cost model'!N647,'Cost model'!M647)</f>
        <v>18.5</v>
      </c>
      <c r="K4368" s="14" t="n">
        <f aca="false">J4368-H4368</f>
        <v>-4.44</v>
      </c>
      <c r="L4368" s="14" t="n">
        <f aca="false">G4368-H4368</f>
        <v>-3.44</v>
      </c>
    </row>
    <row r="4369" customFormat="false" ht="15" hidden="false" customHeight="false" outlineLevel="0" collapsed="false">
      <c r="A4369" s="2" t="s">
        <v>174</v>
      </c>
      <c r="B4369" s="2" t="s">
        <v>174</v>
      </c>
      <c r="C4369" s="2" t="s">
        <v>47</v>
      </c>
      <c r="D4369" s="2" t="s">
        <v>10</v>
      </c>
      <c r="E4369" s="2" t="s">
        <v>74</v>
      </c>
      <c r="F4369" s="2" t="s">
        <v>977</v>
      </c>
      <c r="G4369" s="14" t="n">
        <v>19.5</v>
      </c>
      <c r="H4369" s="14" t="n">
        <v>15.94</v>
      </c>
      <c r="I4369" s="14" t="n">
        <v>9.5</v>
      </c>
      <c r="J4369" s="23" t="n">
        <f aca="false">IF(AND(E4369="Priority",ISNUMBER('Cost model'!N167)),'Cost model'!N167,'Cost model'!M167)</f>
        <v>8.5</v>
      </c>
      <c r="K4369" s="14" t="n">
        <f aca="false">J4369-H4369</f>
        <v>-7.44</v>
      </c>
      <c r="L4369" s="14" t="n">
        <f aca="false">G4369-H4369</f>
        <v>3.56</v>
      </c>
    </row>
    <row r="4370" customFormat="false" ht="15" hidden="false" customHeight="false" outlineLevel="0" collapsed="false">
      <c r="A4370" s="2" t="s">
        <v>174</v>
      </c>
      <c r="B4370" s="2" t="s">
        <v>174</v>
      </c>
      <c r="C4370" s="2" t="s">
        <v>47</v>
      </c>
      <c r="D4370" s="2" t="s">
        <v>12</v>
      </c>
      <c r="E4370" s="2" t="s">
        <v>74</v>
      </c>
      <c r="F4370" s="2" t="s">
        <v>977</v>
      </c>
      <c r="G4370" s="14" t="n">
        <v>38</v>
      </c>
      <c r="H4370" s="14" t="n">
        <v>27.98</v>
      </c>
      <c r="I4370" s="14" t="n">
        <v>9.5</v>
      </c>
      <c r="J4370" s="23" t="n">
        <f aca="false">IF(AND(E4370="Priority",ISNUMBER('Cost model'!N170)),'Cost model'!N170,'Cost model'!M170)</f>
        <v>25.5</v>
      </c>
      <c r="K4370" s="14" t="n">
        <f aca="false">J4370-H4370</f>
        <v>-2.48</v>
      </c>
      <c r="L4370" s="14" t="n">
        <f aca="false">G4370-H4370</f>
        <v>10.02</v>
      </c>
    </row>
    <row r="4371" customFormat="false" ht="15" hidden="false" customHeight="false" outlineLevel="0" collapsed="false">
      <c r="A4371" s="2" t="s">
        <v>124</v>
      </c>
      <c r="B4371" s="2" t="s">
        <v>124</v>
      </c>
      <c r="C4371" s="2" t="s">
        <v>47</v>
      </c>
      <c r="D4371" s="2" t="s">
        <v>10</v>
      </c>
      <c r="E4371" s="2" t="s">
        <v>74</v>
      </c>
      <c r="F4371" s="2" t="s">
        <v>977</v>
      </c>
      <c r="G4371" s="14" t="n">
        <v>9.5</v>
      </c>
      <c r="H4371" s="14" t="n">
        <v>13.33</v>
      </c>
      <c r="I4371" s="14" t="n">
        <v>9.5</v>
      </c>
      <c r="J4371" s="23" t="n">
        <f aca="false">IF(AND(E4371="Priority",ISNUMBER('Cost model'!N317)),'Cost model'!N317,'Cost model'!M317)</f>
        <v>10.5</v>
      </c>
      <c r="K4371" s="14" t="n">
        <f aca="false">J4371-H4371</f>
        <v>-2.83</v>
      </c>
      <c r="L4371" s="14" t="n">
        <f aca="false">G4371-H4371</f>
        <v>-3.83</v>
      </c>
    </row>
    <row r="4372" customFormat="false" ht="15" hidden="false" customHeight="false" outlineLevel="0" collapsed="false">
      <c r="A4372" s="2" t="s">
        <v>142</v>
      </c>
      <c r="B4372" s="2" t="s">
        <v>142</v>
      </c>
      <c r="C4372" s="2" t="s">
        <v>47</v>
      </c>
      <c r="D4372" s="2" t="s">
        <v>10</v>
      </c>
      <c r="E4372" s="2" t="s">
        <v>74</v>
      </c>
      <c r="F4372" s="2" t="s">
        <v>977</v>
      </c>
      <c r="G4372" s="14" t="n">
        <v>9.5</v>
      </c>
      <c r="H4372" s="14" t="n">
        <v>6.42</v>
      </c>
      <c r="I4372" s="14" t="n">
        <v>9.5</v>
      </c>
      <c r="J4372" s="23" t="n">
        <f aca="false">IF(AND(E4372="Priority",ISNUMBER('Cost model'!N632)),'Cost model'!N632,'Cost model'!M632)</f>
        <v>9.5</v>
      </c>
      <c r="K4372" s="14" t="n">
        <f aca="false">J4372-H4372</f>
        <v>3.08</v>
      </c>
      <c r="L4372" s="14" t="n">
        <f aca="false">G4372-H4372</f>
        <v>3.08</v>
      </c>
    </row>
    <row r="4373" customFormat="false" ht="15" hidden="false" customHeight="false" outlineLevel="0" collapsed="false">
      <c r="A4373" s="2" t="s">
        <v>174</v>
      </c>
      <c r="B4373" s="2" t="s">
        <v>174</v>
      </c>
      <c r="C4373" s="2" t="s">
        <v>48</v>
      </c>
      <c r="D4373" s="2" t="s">
        <v>10</v>
      </c>
      <c r="E4373" s="2" t="s">
        <v>74</v>
      </c>
      <c r="F4373" s="2" t="s">
        <v>977</v>
      </c>
      <c r="G4373" s="14" t="n">
        <v>12.5</v>
      </c>
      <c r="H4373" s="14" t="n">
        <v>24.6</v>
      </c>
      <c r="I4373" s="14" t="n">
        <v>12.5</v>
      </c>
      <c r="J4373" s="23" t="n">
        <f aca="false">IF(AND(E4373="Priority",ISNUMBER('Cost model'!N168)),'Cost model'!N168,'Cost model'!M168)</f>
        <v>13.5</v>
      </c>
      <c r="K4373" s="14" t="n">
        <f aca="false">J4373-H4373</f>
        <v>-11.1</v>
      </c>
      <c r="L4373" s="14" t="n">
        <f aca="false">G4373-H4373</f>
        <v>-12.1</v>
      </c>
    </row>
    <row r="4374" customFormat="false" ht="15" hidden="false" customHeight="false" outlineLevel="0" collapsed="false">
      <c r="A4374" s="2" t="s">
        <v>174</v>
      </c>
      <c r="B4374" s="2" t="s">
        <v>124</v>
      </c>
      <c r="C4374" s="2" t="s">
        <v>49</v>
      </c>
      <c r="D4374" s="2" t="s">
        <v>10</v>
      </c>
      <c r="E4374" s="2" t="s">
        <v>74</v>
      </c>
      <c r="F4374" s="2" t="s">
        <v>976</v>
      </c>
      <c r="G4374" s="14" t="n">
        <v>17.5</v>
      </c>
      <c r="H4374" s="14" t="n">
        <v>26.03</v>
      </c>
      <c r="I4374" s="14" t="n">
        <v>17.5</v>
      </c>
      <c r="J4374" s="23" t="n">
        <f aca="false">IF(AND(E4374="Priority",ISNUMBER('Cost model'!N109)),'Cost model'!N109,'Cost model'!M109)</f>
        <v>18.5</v>
      </c>
      <c r="K4374" s="14" t="n">
        <f aca="false">J4374-H4374</f>
        <v>-7.53</v>
      </c>
      <c r="L4374" s="14" t="n">
        <f aca="false">G4374-H4374</f>
        <v>-8.53</v>
      </c>
    </row>
    <row r="4375" customFormat="false" ht="15" hidden="false" customHeight="false" outlineLevel="0" collapsed="false">
      <c r="A4375" s="2" t="s">
        <v>174</v>
      </c>
      <c r="B4375" s="2" t="s">
        <v>174</v>
      </c>
      <c r="C4375" s="2" t="s">
        <v>48</v>
      </c>
      <c r="D4375" s="2" t="s">
        <v>15</v>
      </c>
      <c r="E4375" s="2" t="s">
        <v>74</v>
      </c>
      <c r="F4375" s="2" t="s">
        <v>977</v>
      </c>
      <c r="G4375" s="14" t="n">
        <v>62</v>
      </c>
      <c r="H4375" s="14" t="n">
        <v>160.73</v>
      </c>
      <c r="I4375" s="14" t="n">
        <v>85</v>
      </c>
      <c r="J4375" s="23" t="n">
        <f aca="false">IF(AND(E4375="Priority",ISNUMBER('Cost model'!N180)),'Cost model'!N180,'Cost model'!M180)</f>
        <v>150</v>
      </c>
      <c r="K4375" s="14" t="n">
        <f aca="false">J4375-H4375</f>
        <v>-10.73</v>
      </c>
      <c r="L4375" s="14" t="n">
        <f aca="false">G4375-H4375</f>
        <v>-98.73</v>
      </c>
    </row>
    <row r="4376" customFormat="false" ht="15" hidden="false" customHeight="false" outlineLevel="0" collapsed="false">
      <c r="A4376" s="2" t="s">
        <v>124</v>
      </c>
      <c r="B4376" s="2" t="s">
        <v>158</v>
      </c>
      <c r="C4376" s="2" t="s">
        <v>48</v>
      </c>
      <c r="D4376" s="2" t="s">
        <v>10</v>
      </c>
      <c r="E4376" s="2" t="s">
        <v>83</v>
      </c>
      <c r="F4376" s="2" t="s">
        <v>976</v>
      </c>
      <c r="G4376" s="14" t="n">
        <v>19.5</v>
      </c>
      <c r="H4376" s="14" t="n">
        <v>20.22</v>
      </c>
      <c r="I4376" s="14" t="n">
        <v>19.5</v>
      </c>
      <c r="J4376" s="23" t="n">
        <f aca="false">IF(AND(E4376="Priority",ISNUMBER('Cost model'!N348)),'Cost model'!N348,'Cost model'!M348)</f>
        <v>23.5</v>
      </c>
      <c r="K4376" s="14" t="n">
        <f aca="false">J4376-H4376</f>
        <v>3.28</v>
      </c>
      <c r="L4376" s="14" t="n">
        <f aca="false">G4376-H4376</f>
        <v>-0.719999999999999</v>
      </c>
    </row>
    <row r="4377" customFormat="false" ht="15" hidden="false" customHeight="false" outlineLevel="0" collapsed="false">
      <c r="A4377" s="2" t="s">
        <v>174</v>
      </c>
      <c r="B4377" s="2" t="s">
        <v>174</v>
      </c>
      <c r="C4377" s="2" t="s">
        <v>48</v>
      </c>
      <c r="D4377" s="2" t="s">
        <v>10</v>
      </c>
      <c r="E4377" s="2" t="s">
        <v>74</v>
      </c>
      <c r="F4377" s="2" t="s">
        <v>977</v>
      </c>
      <c r="G4377" s="14" t="n">
        <v>12.5</v>
      </c>
      <c r="H4377" s="14" t="n">
        <v>18.54</v>
      </c>
      <c r="I4377" s="14" t="n">
        <v>12.5</v>
      </c>
      <c r="J4377" s="23" t="n">
        <f aca="false">IF(AND(E4377="Priority",ISNUMBER('Cost model'!N168)),'Cost model'!N168,'Cost model'!M168)</f>
        <v>13.5</v>
      </c>
      <c r="K4377" s="14" t="n">
        <f aca="false">J4377-H4377</f>
        <v>-5.04</v>
      </c>
      <c r="L4377" s="14" t="n">
        <f aca="false">G4377-H4377</f>
        <v>-6.04</v>
      </c>
    </row>
    <row r="4378" customFormat="false" ht="15" hidden="false" customHeight="false" outlineLevel="0" collapsed="false">
      <c r="A4378" s="2" t="s">
        <v>174</v>
      </c>
      <c r="B4378" s="2" t="s">
        <v>174</v>
      </c>
      <c r="C4378" s="2" t="s">
        <v>48</v>
      </c>
      <c r="D4378" s="2" t="s">
        <v>10</v>
      </c>
      <c r="E4378" s="2" t="s">
        <v>74</v>
      </c>
      <c r="F4378" s="2" t="s">
        <v>977</v>
      </c>
      <c r="G4378" s="14" t="n">
        <v>12.5</v>
      </c>
      <c r="H4378" s="14" t="n">
        <v>11.3</v>
      </c>
      <c r="I4378" s="14" t="n">
        <v>12.5</v>
      </c>
      <c r="J4378" s="23" t="n">
        <f aca="false">IF(AND(E4378="Priority",ISNUMBER('Cost model'!N168)),'Cost model'!N168,'Cost model'!M168)</f>
        <v>13.5</v>
      </c>
      <c r="K4378" s="14" t="n">
        <f aca="false">J4378-H4378</f>
        <v>2.2</v>
      </c>
      <c r="L4378" s="14" t="n">
        <f aca="false">G4378-H4378</f>
        <v>1.2</v>
      </c>
    </row>
    <row r="4379" customFormat="false" ht="15" hidden="false" customHeight="false" outlineLevel="0" collapsed="false">
      <c r="A4379" s="2" t="s">
        <v>221</v>
      </c>
      <c r="B4379" s="2" t="s">
        <v>221</v>
      </c>
      <c r="C4379" s="2" t="s">
        <v>49</v>
      </c>
      <c r="D4379" s="2" t="s">
        <v>14</v>
      </c>
      <c r="E4379" s="2" t="s">
        <v>74</v>
      </c>
      <c r="F4379" s="2" t="s">
        <v>977</v>
      </c>
      <c r="G4379" s="14" t="n">
        <v>120</v>
      </c>
      <c r="H4379" s="14" t="n">
        <v>293.01</v>
      </c>
      <c r="I4379" s="14" t="n">
        <v>125</v>
      </c>
      <c r="J4379" s="23" t="n">
        <f aca="false">IF(AND(E4379="Priority",ISNUMBER('Cost model'!N748)),'Cost model'!N748,'Cost model'!M748)</f>
        <v>235</v>
      </c>
      <c r="K4379" s="14" t="n">
        <f aca="false">J4379-H4379</f>
        <v>-58.01</v>
      </c>
      <c r="L4379" s="14" t="n">
        <f aca="false">G4379-H4379</f>
        <v>-173.01</v>
      </c>
    </row>
    <row r="4380" customFormat="false" ht="15" hidden="false" customHeight="false" outlineLevel="0" collapsed="false">
      <c r="A4380" s="2" t="s">
        <v>174</v>
      </c>
      <c r="B4380" s="2" t="s">
        <v>174</v>
      </c>
      <c r="C4380" s="2" t="s">
        <v>48</v>
      </c>
      <c r="D4380" s="2" t="s">
        <v>12</v>
      </c>
      <c r="E4380" s="2" t="s">
        <v>74</v>
      </c>
      <c r="F4380" s="2" t="s">
        <v>977</v>
      </c>
      <c r="G4380" s="14" t="n">
        <v>25</v>
      </c>
      <c r="H4380" s="14" t="n">
        <v>32.84</v>
      </c>
      <c r="I4380" s="14" t="n">
        <v>12.5</v>
      </c>
      <c r="J4380" s="23" t="n">
        <f aca="false">IF(AND(E4380="Priority",ISNUMBER('Cost model'!N171)),'Cost model'!N171,'Cost model'!M171)</f>
        <v>40</v>
      </c>
      <c r="K4380" s="14" t="n">
        <f aca="false">J4380-H4380</f>
        <v>7.16</v>
      </c>
      <c r="L4380" s="14" t="n">
        <f aca="false">G4380-H4380</f>
        <v>-7.84</v>
      </c>
    </row>
    <row r="4381" customFormat="false" ht="15" hidden="false" customHeight="false" outlineLevel="0" collapsed="false">
      <c r="A4381" s="2" t="s">
        <v>221</v>
      </c>
      <c r="B4381" s="2" t="s">
        <v>158</v>
      </c>
      <c r="C4381" s="2" t="s">
        <v>49</v>
      </c>
      <c r="D4381" s="2" t="s">
        <v>15</v>
      </c>
      <c r="E4381" s="2" t="s">
        <v>74</v>
      </c>
      <c r="F4381" s="2" t="s">
        <v>976</v>
      </c>
      <c r="G4381" s="14" t="n">
        <v>34.5</v>
      </c>
      <c r="H4381" s="14" t="n">
        <v>151.79</v>
      </c>
      <c r="I4381" s="14" t="n">
        <v>300</v>
      </c>
      <c r="J4381" s="23" t="n">
        <f aca="false">IF(AND(E4381="Priority",ISNUMBER('Cost model'!N766)),'Cost model'!N766,'Cost model'!M766)</f>
        <v>370</v>
      </c>
      <c r="K4381" s="14" t="n">
        <f aca="false">J4381-H4381</f>
        <v>218.21</v>
      </c>
      <c r="L4381" s="14" t="n">
        <f aca="false">G4381-H4381</f>
        <v>-117.29</v>
      </c>
    </row>
    <row r="4382" customFormat="false" ht="15" hidden="false" customHeight="false" outlineLevel="0" collapsed="false">
      <c r="A4382" s="2" t="s">
        <v>124</v>
      </c>
      <c r="B4382" s="2" t="s">
        <v>124</v>
      </c>
      <c r="C4382" s="2" t="s">
        <v>48</v>
      </c>
      <c r="D4382" s="2" t="s">
        <v>12</v>
      </c>
      <c r="E4382" s="2" t="s">
        <v>74</v>
      </c>
      <c r="F4382" s="2" t="s">
        <v>977</v>
      </c>
      <c r="G4382" s="14" t="n">
        <v>12.5</v>
      </c>
      <c r="H4382" s="14" t="n">
        <v>34.53</v>
      </c>
      <c r="I4382" s="14" t="n">
        <v>12.5</v>
      </c>
      <c r="J4382" s="23" t="n">
        <f aca="false">IF(AND(E4382="Priority",ISNUMBER('Cost model'!N321)),'Cost model'!N321,'Cost model'!M321)</f>
        <v>40</v>
      </c>
      <c r="K4382" s="14" t="n">
        <f aca="false">J4382-H4382</f>
        <v>5.47</v>
      </c>
      <c r="L4382" s="14" t="n">
        <f aca="false">G4382-H4382</f>
        <v>-22.03</v>
      </c>
    </row>
    <row r="4383" customFormat="false" ht="15" hidden="false" customHeight="false" outlineLevel="0" collapsed="false">
      <c r="A4383" s="2" t="s">
        <v>124</v>
      </c>
      <c r="B4383" s="2" t="s">
        <v>124</v>
      </c>
      <c r="C4383" s="2" t="s">
        <v>47</v>
      </c>
      <c r="D4383" s="2" t="s">
        <v>12</v>
      </c>
      <c r="E4383" s="2" t="s">
        <v>74</v>
      </c>
      <c r="F4383" s="2" t="s">
        <v>977</v>
      </c>
      <c r="G4383" s="14" t="n">
        <v>67.5</v>
      </c>
      <c r="H4383" s="14" t="n">
        <v>58.94</v>
      </c>
      <c r="I4383" s="14" t="n">
        <v>9.5</v>
      </c>
      <c r="J4383" s="23" t="n">
        <f aca="false">IF(AND(E4383="Priority",ISNUMBER('Cost model'!N320)),'Cost model'!N320,'Cost model'!M320)</f>
        <v>24.5</v>
      </c>
      <c r="K4383" s="14" t="n">
        <f aca="false">J4383-H4383</f>
        <v>-34.44</v>
      </c>
      <c r="L4383" s="14" t="n">
        <f aca="false">G4383-H4383</f>
        <v>8.56</v>
      </c>
    </row>
    <row r="4384" customFormat="false" ht="15" hidden="false" customHeight="false" outlineLevel="0" collapsed="false">
      <c r="A4384" s="2" t="s">
        <v>221</v>
      </c>
      <c r="B4384" s="2" t="s">
        <v>221</v>
      </c>
      <c r="C4384" s="2" t="s">
        <v>47</v>
      </c>
      <c r="D4384" s="2" t="s">
        <v>14</v>
      </c>
      <c r="E4384" s="2" t="s">
        <v>74</v>
      </c>
      <c r="F4384" s="2" t="s">
        <v>977</v>
      </c>
      <c r="G4384" s="14" t="n">
        <v>38</v>
      </c>
      <c r="H4384" s="14" t="n">
        <v>160</v>
      </c>
      <c r="I4384" s="14" t="n">
        <v>25</v>
      </c>
      <c r="J4384" s="23" t="n">
        <f aca="false">IF(AND(E4384="Priority",ISNUMBER('Cost model'!N746)),'Cost model'!N746,'Cost model'!M746)</f>
        <v>100</v>
      </c>
      <c r="K4384" s="14" t="n">
        <f aca="false">J4384-H4384</f>
        <v>-60</v>
      </c>
      <c r="L4384" s="14" t="n">
        <f aca="false">G4384-H4384</f>
        <v>-122</v>
      </c>
    </row>
    <row r="4385" customFormat="false" ht="15" hidden="false" customHeight="false" outlineLevel="0" collapsed="false">
      <c r="A4385" s="2" t="s">
        <v>124</v>
      </c>
      <c r="B4385" s="2" t="s">
        <v>124</v>
      </c>
      <c r="C4385" s="2" t="s">
        <v>48</v>
      </c>
      <c r="D4385" s="2" t="s">
        <v>10</v>
      </c>
      <c r="E4385" s="2" t="s">
        <v>74</v>
      </c>
      <c r="F4385" s="2" t="s">
        <v>977</v>
      </c>
      <c r="G4385" s="14" t="n">
        <v>39.5</v>
      </c>
      <c r="H4385" s="14" t="n">
        <v>44.21</v>
      </c>
      <c r="I4385" s="14" t="n">
        <v>12.5</v>
      </c>
      <c r="J4385" s="23" t="n">
        <f aca="false">IF(AND(E4385="Priority",ISNUMBER('Cost model'!N318)),'Cost model'!N318,'Cost model'!M318)</f>
        <v>14.5</v>
      </c>
      <c r="K4385" s="14" t="n">
        <f aca="false">J4385-H4385</f>
        <v>-29.71</v>
      </c>
      <c r="L4385" s="14" t="n">
        <f aca="false">G4385-H4385</f>
        <v>-4.71</v>
      </c>
    </row>
    <row r="4386" customFormat="false" ht="15" hidden="false" customHeight="false" outlineLevel="0" collapsed="false">
      <c r="A4386" s="2" t="s">
        <v>158</v>
      </c>
      <c r="B4386" s="2" t="s">
        <v>158</v>
      </c>
      <c r="C4386" s="2" t="s">
        <v>49</v>
      </c>
      <c r="D4386" s="2" t="s">
        <v>10</v>
      </c>
      <c r="E4386" s="2" t="s">
        <v>74</v>
      </c>
      <c r="F4386" s="2" t="s">
        <v>977</v>
      </c>
      <c r="G4386" s="14" t="n">
        <v>35</v>
      </c>
      <c r="H4386" s="14" t="n">
        <v>36.4</v>
      </c>
      <c r="I4386" s="14" t="n">
        <v>17.5</v>
      </c>
      <c r="J4386" s="23" t="n">
        <f aca="false">IF(AND(E4386="Priority",ISNUMBER('Cost model'!N424)),'Cost model'!N424,'Cost model'!M424)</f>
        <v>16.5</v>
      </c>
      <c r="K4386" s="14" t="n">
        <f aca="false">J4386-H4386</f>
        <v>-19.9</v>
      </c>
      <c r="L4386" s="14" t="n">
        <f aca="false">G4386-H4386</f>
        <v>-1.4</v>
      </c>
    </row>
    <row r="4387" customFormat="false" ht="15" hidden="false" customHeight="false" outlineLevel="0" collapsed="false">
      <c r="A4387" s="2" t="s">
        <v>221</v>
      </c>
      <c r="B4387" s="2" t="s">
        <v>221</v>
      </c>
      <c r="C4387" s="2" t="s">
        <v>47</v>
      </c>
      <c r="D4387" s="2" t="s">
        <v>12</v>
      </c>
      <c r="E4387" s="2" t="s">
        <v>74</v>
      </c>
      <c r="F4387" s="2" t="s">
        <v>977</v>
      </c>
      <c r="G4387" s="14" t="n">
        <v>9.5</v>
      </c>
      <c r="H4387" s="14" t="n">
        <v>23.53</v>
      </c>
      <c r="I4387" s="14" t="n">
        <v>9.5</v>
      </c>
      <c r="J4387" s="23" t="n">
        <f aca="false">IF(AND(E4387="Priority",ISNUMBER('Cost model'!N740)),'Cost model'!N740,'Cost model'!M740)</f>
        <v>22.5</v>
      </c>
      <c r="K4387" s="14" t="n">
        <f aca="false">J4387-H4387</f>
        <v>-1.03</v>
      </c>
      <c r="L4387" s="14" t="n">
        <f aca="false">G4387-H4387</f>
        <v>-14.03</v>
      </c>
    </row>
    <row r="4388" customFormat="false" ht="15" hidden="false" customHeight="false" outlineLevel="0" collapsed="false">
      <c r="A4388" s="2" t="s">
        <v>124</v>
      </c>
      <c r="B4388" s="2" t="s">
        <v>142</v>
      </c>
      <c r="C4388" s="2" t="s">
        <v>49</v>
      </c>
      <c r="D4388" s="2" t="s">
        <v>12</v>
      </c>
      <c r="E4388" s="2" t="s">
        <v>74</v>
      </c>
      <c r="F4388" s="2" t="s">
        <v>976</v>
      </c>
      <c r="G4388" s="14" t="n">
        <v>17.5</v>
      </c>
      <c r="H4388" s="14" t="n">
        <v>22.94</v>
      </c>
      <c r="I4388" s="14" t="n">
        <v>19.5</v>
      </c>
      <c r="J4388" s="23" t="n">
        <f aca="false">IF(AND(E4388="Priority",ISNUMBER('Cost model'!N337)),'Cost model'!N337,'Cost model'!M337)</f>
        <v>60</v>
      </c>
      <c r="K4388" s="14" t="n">
        <f aca="false">J4388-H4388</f>
        <v>37.06</v>
      </c>
      <c r="L4388" s="14" t="n">
        <f aca="false">G4388-H4388</f>
        <v>-5.44</v>
      </c>
    </row>
    <row r="4389" customFormat="false" ht="15" hidden="false" customHeight="false" outlineLevel="0" collapsed="false">
      <c r="A4389" s="2" t="s">
        <v>124</v>
      </c>
      <c r="B4389" s="2" t="s">
        <v>124</v>
      </c>
      <c r="C4389" s="2" t="s">
        <v>49</v>
      </c>
      <c r="D4389" s="2" t="s">
        <v>14</v>
      </c>
      <c r="E4389" s="2" t="s">
        <v>74</v>
      </c>
      <c r="F4389" s="2" t="s">
        <v>977</v>
      </c>
      <c r="G4389" s="14" t="n">
        <v>174</v>
      </c>
      <c r="H4389" s="14" t="n">
        <v>172.81</v>
      </c>
      <c r="I4389" s="14" t="n">
        <v>85</v>
      </c>
      <c r="J4389" s="23" t="n">
        <f aca="false">IF(AND(E4389="Priority",ISNUMBER('Cost model'!N328)),'Cost model'!N328,'Cost model'!M328)</f>
        <v>175</v>
      </c>
      <c r="K4389" s="14" t="n">
        <f aca="false">J4389-H4389</f>
        <v>2.19</v>
      </c>
      <c r="L4389" s="14" t="n">
        <f aca="false">G4389-H4389</f>
        <v>1.19</v>
      </c>
    </row>
    <row r="4390" customFormat="false" ht="15" hidden="false" customHeight="false" outlineLevel="0" collapsed="false">
      <c r="A4390" s="2" t="s">
        <v>174</v>
      </c>
      <c r="B4390" s="2" t="s">
        <v>174</v>
      </c>
      <c r="C4390" s="2" t="s">
        <v>48</v>
      </c>
      <c r="D4390" s="2" t="s">
        <v>12</v>
      </c>
      <c r="E4390" s="2" t="s">
        <v>74</v>
      </c>
      <c r="F4390" s="2" t="s">
        <v>977</v>
      </c>
      <c r="G4390" s="14" t="n">
        <v>37.5</v>
      </c>
      <c r="H4390" s="14" t="n">
        <v>30.86</v>
      </c>
      <c r="I4390" s="14" t="n">
        <v>12.5</v>
      </c>
      <c r="J4390" s="23" t="n">
        <f aca="false">IF(AND(E4390="Priority",ISNUMBER('Cost model'!N171)),'Cost model'!N171,'Cost model'!M171)</f>
        <v>40</v>
      </c>
      <c r="K4390" s="14" t="n">
        <f aca="false">J4390-H4390</f>
        <v>9.14</v>
      </c>
      <c r="L4390" s="14" t="n">
        <f aca="false">G4390-H4390</f>
        <v>6.64</v>
      </c>
    </row>
    <row r="4391" customFormat="false" ht="15" hidden="false" customHeight="false" outlineLevel="0" collapsed="false">
      <c r="A4391" s="2" t="s">
        <v>174</v>
      </c>
      <c r="B4391" s="2" t="s">
        <v>174</v>
      </c>
      <c r="C4391" s="2" t="s">
        <v>49</v>
      </c>
      <c r="D4391" s="2" t="s">
        <v>14</v>
      </c>
      <c r="E4391" s="2" t="s">
        <v>74</v>
      </c>
      <c r="F4391" s="2" t="s">
        <v>977</v>
      </c>
      <c r="G4391" s="14" t="n">
        <v>76</v>
      </c>
      <c r="H4391" s="14" t="n">
        <v>94.06</v>
      </c>
      <c r="I4391" s="14" t="n">
        <v>85</v>
      </c>
      <c r="J4391" s="23" t="n">
        <f aca="false">IF(AND(E4391="Priority",ISNUMBER('Cost model'!N178)),'Cost model'!N178,'Cost model'!M178)</f>
        <v>145</v>
      </c>
      <c r="K4391" s="14" t="n">
        <f aca="false">J4391-H4391</f>
        <v>50.94</v>
      </c>
      <c r="L4391" s="14" t="n">
        <f aca="false">G4391-H4391</f>
        <v>-18.06</v>
      </c>
    </row>
    <row r="4392" customFormat="false" ht="15" hidden="false" customHeight="false" outlineLevel="0" collapsed="false">
      <c r="A4392" s="2" t="s">
        <v>174</v>
      </c>
      <c r="B4392" s="2" t="s">
        <v>174</v>
      </c>
      <c r="C4392" s="2" t="s">
        <v>48</v>
      </c>
      <c r="D4392" s="2" t="s">
        <v>10</v>
      </c>
      <c r="E4392" s="2" t="s">
        <v>74</v>
      </c>
      <c r="F4392" s="2" t="s">
        <v>977</v>
      </c>
      <c r="G4392" s="14" t="n">
        <v>12.5</v>
      </c>
      <c r="H4392" s="14" t="n">
        <v>10.82</v>
      </c>
      <c r="I4392" s="14" t="n">
        <v>12.5</v>
      </c>
      <c r="J4392" s="23" t="n">
        <f aca="false">IF(AND(E4392="Priority",ISNUMBER('Cost model'!N168)),'Cost model'!N168,'Cost model'!M168)</f>
        <v>13.5</v>
      </c>
      <c r="K4392" s="14" t="n">
        <f aca="false">J4392-H4392</f>
        <v>2.68</v>
      </c>
      <c r="L4392" s="14" t="n">
        <f aca="false">G4392-H4392</f>
        <v>1.68</v>
      </c>
    </row>
    <row r="4393" customFormat="false" ht="15" hidden="false" customHeight="false" outlineLevel="0" collapsed="false">
      <c r="A4393" s="2" t="s">
        <v>124</v>
      </c>
      <c r="B4393" s="2" t="s">
        <v>124</v>
      </c>
      <c r="C4393" s="2" t="s">
        <v>47</v>
      </c>
      <c r="D4393" s="2" t="s">
        <v>12</v>
      </c>
      <c r="E4393" s="2" t="s">
        <v>74</v>
      </c>
      <c r="F4393" s="2" t="s">
        <v>977</v>
      </c>
      <c r="G4393" s="14" t="n">
        <v>9.5</v>
      </c>
      <c r="H4393" s="14" t="n">
        <v>41.1</v>
      </c>
      <c r="I4393" s="14" t="n">
        <v>9.5</v>
      </c>
      <c r="J4393" s="23" t="n">
        <f aca="false">IF(AND(E4393="Priority",ISNUMBER('Cost model'!N320)),'Cost model'!N320,'Cost model'!M320)</f>
        <v>24.5</v>
      </c>
      <c r="K4393" s="14" t="n">
        <f aca="false">J4393-H4393</f>
        <v>-16.6</v>
      </c>
      <c r="L4393" s="14" t="n">
        <f aca="false">G4393-H4393</f>
        <v>-31.6</v>
      </c>
    </row>
    <row r="4394" customFormat="false" ht="15" hidden="false" customHeight="false" outlineLevel="0" collapsed="false">
      <c r="A4394" s="2" t="s">
        <v>158</v>
      </c>
      <c r="B4394" s="2" t="s">
        <v>158</v>
      </c>
      <c r="C4394" s="2" t="s">
        <v>49</v>
      </c>
      <c r="D4394" s="2" t="s">
        <v>12</v>
      </c>
      <c r="E4394" s="2" t="s">
        <v>74</v>
      </c>
      <c r="F4394" s="2" t="s">
        <v>977</v>
      </c>
      <c r="G4394" s="14" t="n">
        <v>17.5</v>
      </c>
      <c r="H4394" s="14" t="n">
        <v>16.27</v>
      </c>
      <c r="I4394" s="14" t="n">
        <v>19.5</v>
      </c>
      <c r="J4394" s="23" t="n">
        <f aca="false">IF(AND(E4394="Priority",ISNUMBER('Cost model'!N427)),'Cost model'!N427,'Cost model'!M427)</f>
        <v>28.5</v>
      </c>
      <c r="K4394" s="14" t="n">
        <f aca="false">J4394-H4394</f>
        <v>12.23</v>
      </c>
      <c r="L4394" s="14" t="n">
        <f aca="false">G4394-H4394</f>
        <v>1.23</v>
      </c>
    </row>
    <row r="4395" customFormat="false" ht="15" hidden="false" customHeight="false" outlineLevel="0" collapsed="false">
      <c r="A4395" s="2" t="s">
        <v>174</v>
      </c>
      <c r="B4395" s="2" t="s">
        <v>174</v>
      </c>
      <c r="C4395" s="2" t="s">
        <v>49</v>
      </c>
      <c r="D4395" s="2" t="s">
        <v>12</v>
      </c>
      <c r="E4395" s="2" t="s">
        <v>74</v>
      </c>
      <c r="F4395" s="2" t="s">
        <v>977</v>
      </c>
      <c r="G4395" s="14" t="n">
        <v>37</v>
      </c>
      <c r="H4395" s="14" t="n">
        <v>41.1</v>
      </c>
      <c r="I4395" s="14" t="n">
        <v>19.5</v>
      </c>
      <c r="J4395" s="23" t="n">
        <f aca="false">IF(AND(E4395="Priority",ISNUMBER('Cost model'!N172)),'Cost model'!N172,'Cost model'!M172)</f>
        <v>45</v>
      </c>
      <c r="K4395" s="14" t="n">
        <f aca="false">J4395-H4395</f>
        <v>3.9</v>
      </c>
      <c r="L4395" s="14" t="n">
        <f aca="false">G4395-H4395</f>
        <v>-4.1</v>
      </c>
    </row>
    <row r="4396" customFormat="false" ht="15" hidden="false" customHeight="false" outlineLevel="0" collapsed="false">
      <c r="A4396" s="2" t="s">
        <v>174</v>
      </c>
      <c r="B4396" s="2" t="s">
        <v>174</v>
      </c>
      <c r="C4396" s="2" t="s">
        <v>49</v>
      </c>
      <c r="D4396" s="2" t="s">
        <v>10</v>
      </c>
      <c r="E4396" s="2" t="s">
        <v>83</v>
      </c>
      <c r="F4396" s="2" t="s">
        <v>977</v>
      </c>
      <c r="G4396" s="14" t="n">
        <v>24.5</v>
      </c>
      <c r="H4396" s="14" t="n">
        <v>15.79</v>
      </c>
      <c r="I4396" s="14" t="n">
        <v>24.5</v>
      </c>
      <c r="J4396" s="23" t="n">
        <f aca="false">IF(AND(E4396="Priority",ISNUMBER('Cost model'!N169)),'Cost model'!N169,'Cost model'!M169)</f>
        <v>25.5</v>
      </c>
      <c r="K4396" s="14" t="n">
        <f aca="false">J4396-H4396</f>
        <v>9.71</v>
      </c>
      <c r="L4396" s="14" t="n">
        <f aca="false">G4396-H4396</f>
        <v>8.71</v>
      </c>
    </row>
    <row r="4397" customFormat="false" ht="15" hidden="false" customHeight="false" outlineLevel="0" collapsed="false">
      <c r="A4397" s="2" t="s">
        <v>142</v>
      </c>
      <c r="B4397" s="2" t="s">
        <v>142</v>
      </c>
      <c r="C4397" s="2" t="s">
        <v>47</v>
      </c>
      <c r="D4397" s="2" t="s">
        <v>10</v>
      </c>
      <c r="E4397" s="2" t="s">
        <v>83</v>
      </c>
      <c r="F4397" s="2" t="s">
        <v>977</v>
      </c>
      <c r="G4397" s="14" t="n">
        <v>14.5</v>
      </c>
      <c r="H4397" s="14" t="n">
        <v>7.12</v>
      </c>
      <c r="I4397" s="14" t="n">
        <v>14.5</v>
      </c>
      <c r="J4397" s="23" t="n">
        <f aca="false">IF(AND(E4397="Priority",ISNUMBER('Cost model'!N632)),'Cost model'!N632,'Cost model'!M632)</f>
        <v>14.5</v>
      </c>
      <c r="K4397" s="14" t="n">
        <f aca="false">J4397-H4397</f>
        <v>7.38</v>
      </c>
      <c r="L4397" s="14" t="n">
        <f aca="false">G4397-H4397</f>
        <v>7.38</v>
      </c>
    </row>
    <row r="4398" customFormat="false" ht="15" hidden="false" customHeight="false" outlineLevel="0" collapsed="false">
      <c r="A4398" s="2" t="s">
        <v>174</v>
      </c>
      <c r="B4398" s="2" t="s">
        <v>174</v>
      </c>
      <c r="C4398" s="2" t="s">
        <v>49</v>
      </c>
      <c r="D4398" s="2" t="s">
        <v>12</v>
      </c>
      <c r="E4398" s="2" t="s">
        <v>74</v>
      </c>
      <c r="F4398" s="2" t="s">
        <v>977</v>
      </c>
      <c r="G4398" s="14" t="n">
        <v>72</v>
      </c>
      <c r="H4398" s="14" t="n">
        <v>48.59</v>
      </c>
      <c r="I4398" s="14" t="n">
        <v>19.5</v>
      </c>
      <c r="J4398" s="23" t="n">
        <f aca="false">IF(AND(E4398="Priority",ISNUMBER('Cost model'!N172)),'Cost model'!N172,'Cost model'!M172)</f>
        <v>45</v>
      </c>
      <c r="K4398" s="14" t="n">
        <f aca="false">J4398-H4398</f>
        <v>-3.59</v>
      </c>
      <c r="L4398" s="14" t="n">
        <f aca="false">G4398-H4398</f>
        <v>23.41</v>
      </c>
    </row>
    <row r="4399" customFormat="false" ht="15" hidden="false" customHeight="false" outlineLevel="0" collapsed="false">
      <c r="A4399" s="2" t="s">
        <v>174</v>
      </c>
      <c r="B4399" s="2" t="s">
        <v>174</v>
      </c>
      <c r="C4399" s="2" t="s">
        <v>48</v>
      </c>
      <c r="D4399" s="2" t="s">
        <v>10</v>
      </c>
      <c r="E4399" s="2" t="s">
        <v>74</v>
      </c>
      <c r="F4399" s="2" t="s">
        <v>977</v>
      </c>
      <c r="G4399" s="14" t="n">
        <v>12.5</v>
      </c>
      <c r="H4399" s="14" t="n">
        <v>9.04</v>
      </c>
      <c r="I4399" s="14" t="n">
        <v>12.5</v>
      </c>
      <c r="J4399" s="23" t="n">
        <f aca="false">IF(AND(E4399="Priority",ISNUMBER('Cost model'!N168)),'Cost model'!N168,'Cost model'!M168)</f>
        <v>13.5</v>
      </c>
      <c r="K4399" s="14" t="n">
        <f aca="false">J4399-H4399</f>
        <v>4.46</v>
      </c>
      <c r="L4399" s="14" t="n">
        <f aca="false">G4399-H4399</f>
        <v>3.46</v>
      </c>
    </row>
    <row r="4400" customFormat="false" ht="15" hidden="false" customHeight="false" outlineLevel="0" collapsed="false">
      <c r="A4400" s="2" t="s">
        <v>142</v>
      </c>
      <c r="B4400" s="2" t="s">
        <v>142</v>
      </c>
      <c r="C4400" s="2" t="s">
        <v>48</v>
      </c>
      <c r="D4400" s="2" t="s">
        <v>12</v>
      </c>
      <c r="E4400" s="2" t="s">
        <v>74</v>
      </c>
      <c r="F4400" s="2" t="s">
        <v>977</v>
      </c>
      <c r="G4400" s="14" t="n">
        <v>12.5</v>
      </c>
      <c r="H4400" s="14" t="n">
        <v>24.6</v>
      </c>
      <c r="I4400" s="14" t="n">
        <v>12.5</v>
      </c>
      <c r="J4400" s="23" t="n">
        <f aca="false">IF(AND(E4400="Priority",ISNUMBER('Cost model'!N636)),'Cost model'!N636,'Cost model'!M636)</f>
        <v>40</v>
      </c>
      <c r="K4400" s="14" t="n">
        <f aca="false">J4400-H4400</f>
        <v>15.4</v>
      </c>
      <c r="L4400" s="14" t="n">
        <f aca="false">G4400-H4400</f>
        <v>-12.1</v>
      </c>
    </row>
    <row r="4401" customFormat="false" ht="15" hidden="false" customHeight="false" outlineLevel="0" collapsed="false">
      <c r="A4401" s="2" t="s">
        <v>124</v>
      </c>
      <c r="B4401" s="2" t="s">
        <v>124</v>
      </c>
      <c r="C4401" s="2" t="s">
        <v>48</v>
      </c>
      <c r="D4401" s="2" t="s">
        <v>13</v>
      </c>
      <c r="E4401" s="2" t="s">
        <v>74</v>
      </c>
      <c r="F4401" s="2" t="s">
        <v>977</v>
      </c>
      <c r="G4401" s="14" t="n">
        <v>24.5</v>
      </c>
      <c r="H4401" s="14" t="n">
        <v>97.28</v>
      </c>
      <c r="I4401" s="14" t="n">
        <v>24.5</v>
      </c>
      <c r="J4401" s="23" t="n">
        <f aca="false">IF(AND(E4401="Priority",ISNUMBER('Cost model'!N324)),'Cost model'!N324,'Cost model'!M324)</f>
        <v>85</v>
      </c>
      <c r="K4401" s="14" t="n">
        <f aca="false">J4401-H4401</f>
        <v>-12.28</v>
      </c>
      <c r="L4401" s="14" t="n">
        <f aca="false">G4401-H4401</f>
        <v>-72.78</v>
      </c>
    </row>
    <row r="4402" customFormat="false" ht="15" hidden="false" customHeight="false" outlineLevel="0" collapsed="false">
      <c r="A4402" s="2" t="s">
        <v>174</v>
      </c>
      <c r="B4402" s="2" t="s">
        <v>174</v>
      </c>
      <c r="C4402" s="2" t="s">
        <v>47</v>
      </c>
      <c r="D4402" s="2" t="s">
        <v>10</v>
      </c>
      <c r="E4402" s="2" t="s">
        <v>74</v>
      </c>
      <c r="F4402" s="2" t="s">
        <v>977</v>
      </c>
      <c r="G4402" s="14" t="n">
        <v>9.5</v>
      </c>
      <c r="H4402" s="14" t="n">
        <v>7.24</v>
      </c>
      <c r="I4402" s="14" t="n">
        <v>9.5</v>
      </c>
      <c r="J4402" s="23" t="n">
        <f aca="false">IF(AND(E4402="Priority",ISNUMBER('Cost model'!N167)),'Cost model'!N167,'Cost model'!M167)</f>
        <v>8.5</v>
      </c>
      <c r="K4402" s="14" t="n">
        <f aca="false">J4402-H4402</f>
        <v>1.26</v>
      </c>
      <c r="L4402" s="14" t="n">
        <f aca="false">G4402-H4402</f>
        <v>2.26</v>
      </c>
    </row>
    <row r="4403" customFormat="false" ht="15" hidden="false" customHeight="false" outlineLevel="0" collapsed="false">
      <c r="A4403" s="2" t="s">
        <v>174</v>
      </c>
      <c r="B4403" s="2" t="s">
        <v>174</v>
      </c>
      <c r="C4403" s="2" t="s">
        <v>49</v>
      </c>
      <c r="D4403" s="2" t="s">
        <v>10</v>
      </c>
      <c r="E4403" s="2" t="s">
        <v>74</v>
      </c>
      <c r="F4403" s="2" t="s">
        <v>977</v>
      </c>
      <c r="G4403" s="14" t="n">
        <v>17.5</v>
      </c>
      <c r="H4403" s="14" t="n">
        <v>15.47</v>
      </c>
      <c r="I4403" s="14" t="n">
        <v>17.5</v>
      </c>
      <c r="J4403" s="23" t="n">
        <f aca="false">IF(AND(E4403="Priority",ISNUMBER('Cost model'!N169)),'Cost model'!N169,'Cost model'!M169)</f>
        <v>18.5</v>
      </c>
      <c r="K4403" s="14" t="n">
        <f aca="false">J4403-H4403</f>
        <v>3.03</v>
      </c>
      <c r="L4403" s="14" t="n">
        <f aca="false">G4403-H4403</f>
        <v>2.03</v>
      </c>
    </row>
    <row r="4404" customFormat="false" ht="15" hidden="false" customHeight="false" outlineLevel="0" collapsed="false">
      <c r="A4404" s="2" t="s">
        <v>174</v>
      </c>
      <c r="B4404" s="2" t="s">
        <v>174</v>
      </c>
      <c r="C4404" s="2" t="s">
        <v>47</v>
      </c>
      <c r="D4404" s="2" t="s">
        <v>10</v>
      </c>
      <c r="E4404" s="2" t="s">
        <v>74</v>
      </c>
      <c r="F4404" s="2" t="s">
        <v>977</v>
      </c>
      <c r="G4404" s="14" t="n">
        <v>9.5</v>
      </c>
      <c r="H4404" s="14" t="n">
        <v>7.24</v>
      </c>
      <c r="I4404" s="14" t="n">
        <v>9.5</v>
      </c>
      <c r="J4404" s="23" t="n">
        <f aca="false">IF(AND(E4404="Priority",ISNUMBER('Cost model'!N167)),'Cost model'!N167,'Cost model'!M167)</f>
        <v>8.5</v>
      </c>
      <c r="K4404" s="14" t="n">
        <f aca="false">J4404-H4404</f>
        <v>1.26</v>
      </c>
      <c r="L4404" s="14" t="n">
        <f aca="false">G4404-H4404</f>
        <v>2.26</v>
      </c>
    </row>
    <row r="4405" customFormat="false" ht="15" hidden="false" customHeight="false" outlineLevel="0" collapsed="false">
      <c r="A4405" s="2" t="s">
        <v>221</v>
      </c>
      <c r="B4405" s="2" t="s">
        <v>221</v>
      </c>
      <c r="C4405" s="2" t="s">
        <v>47</v>
      </c>
      <c r="D4405" s="2" t="s">
        <v>14</v>
      </c>
      <c r="E4405" s="2" t="s">
        <v>74</v>
      </c>
      <c r="F4405" s="2" t="s">
        <v>977</v>
      </c>
      <c r="G4405" s="14" t="n">
        <v>74</v>
      </c>
      <c r="H4405" s="14" t="n">
        <v>93.28</v>
      </c>
      <c r="I4405" s="14" t="n">
        <v>25</v>
      </c>
      <c r="J4405" s="23" t="n">
        <f aca="false">IF(AND(E4405="Priority",ISNUMBER('Cost model'!N746)),'Cost model'!N746,'Cost model'!M746)</f>
        <v>100</v>
      </c>
      <c r="K4405" s="14" t="n">
        <f aca="false">J4405-H4405</f>
        <v>6.72</v>
      </c>
      <c r="L4405" s="14" t="n">
        <f aca="false">G4405-H4405</f>
        <v>-19.28</v>
      </c>
    </row>
    <row r="4406" customFormat="false" ht="15" hidden="false" customHeight="false" outlineLevel="0" collapsed="false">
      <c r="A4406" s="2" t="s">
        <v>174</v>
      </c>
      <c r="B4406" s="2" t="s">
        <v>174</v>
      </c>
      <c r="C4406" s="2" t="s">
        <v>48</v>
      </c>
      <c r="D4406" s="2" t="s">
        <v>12</v>
      </c>
      <c r="E4406" s="2" t="s">
        <v>74</v>
      </c>
      <c r="F4406" s="2" t="s">
        <v>977</v>
      </c>
      <c r="G4406" s="14" t="n">
        <v>50</v>
      </c>
      <c r="H4406" s="14" t="n">
        <v>32.09</v>
      </c>
      <c r="I4406" s="14" t="n">
        <v>12.5</v>
      </c>
      <c r="J4406" s="23" t="n">
        <f aca="false">IF(AND(E4406="Priority",ISNUMBER('Cost model'!N171)),'Cost model'!N171,'Cost model'!M171)</f>
        <v>40</v>
      </c>
      <c r="K4406" s="14" t="n">
        <f aca="false">J4406-H4406</f>
        <v>7.91</v>
      </c>
      <c r="L4406" s="14" t="n">
        <f aca="false">G4406-H4406</f>
        <v>17.91</v>
      </c>
    </row>
    <row r="4407" customFormat="false" ht="15" hidden="false" customHeight="false" outlineLevel="0" collapsed="false">
      <c r="A4407" s="2" t="s">
        <v>174</v>
      </c>
      <c r="B4407" s="2" t="s">
        <v>174</v>
      </c>
      <c r="C4407" s="2" t="s">
        <v>49</v>
      </c>
      <c r="D4407" s="2" t="s">
        <v>12</v>
      </c>
      <c r="E4407" s="2" t="s">
        <v>74</v>
      </c>
      <c r="F4407" s="2" t="s">
        <v>977</v>
      </c>
      <c r="G4407" s="14" t="n">
        <v>19.5</v>
      </c>
      <c r="H4407" s="14" t="n">
        <v>41.1</v>
      </c>
      <c r="I4407" s="14" t="n">
        <v>19.5</v>
      </c>
      <c r="J4407" s="23" t="n">
        <f aca="false">IF(AND(E4407="Priority",ISNUMBER('Cost model'!N172)),'Cost model'!N172,'Cost model'!M172)</f>
        <v>45</v>
      </c>
      <c r="K4407" s="14" t="n">
        <f aca="false">J4407-H4407</f>
        <v>3.9</v>
      </c>
      <c r="L4407" s="14" t="n">
        <f aca="false">G4407-H4407</f>
        <v>-21.6</v>
      </c>
    </row>
    <row r="4408" customFormat="false" ht="15" hidden="false" customHeight="false" outlineLevel="0" collapsed="false">
      <c r="A4408" s="2" t="s">
        <v>174</v>
      </c>
      <c r="B4408" s="2" t="s">
        <v>174</v>
      </c>
      <c r="C4408" s="2" t="s">
        <v>48</v>
      </c>
      <c r="D4408" s="2" t="s">
        <v>10</v>
      </c>
      <c r="E4408" s="2" t="s">
        <v>74</v>
      </c>
      <c r="F4408" s="2" t="s">
        <v>977</v>
      </c>
      <c r="G4408" s="14" t="n">
        <v>37.5</v>
      </c>
      <c r="H4408" s="14" t="n">
        <v>10.59</v>
      </c>
      <c r="I4408" s="14" t="n">
        <v>12.5</v>
      </c>
      <c r="J4408" s="23" t="n">
        <f aca="false">IF(AND(E4408="Priority",ISNUMBER('Cost model'!N168)),'Cost model'!N168,'Cost model'!M168)</f>
        <v>13.5</v>
      </c>
      <c r="K4408" s="14" t="n">
        <f aca="false">J4408-H4408</f>
        <v>2.91</v>
      </c>
      <c r="L4408" s="14" t="n">
        <f aca="false">G4408-H4408</f>
        <v>26.91</v>
      </c>
    </row>
    <row r="4409" customFormat="false" ht="15" hidden="false" customHeight="false" outlineLevel="0" collapsed="false">
      <c r="A4409" s="2" t="s">
        <v>174</v>
      </c>
      <c r="B4409" s="2" t="s">
        <v>174</v>
      </c>
      <c r="C4409" s="2" t="s">
        <v>49</v>
      </c>
      <c r="D4409" s="2" t="s">
        <v>12</v>
      </c>
      <c r="E4409" s="2" t="s">
        <v>74</v>
      </c>
      <c r="F4409" s="2" t="s">
        <v>977</v>
      </c>
      <c r="G4409" s="14" t="n">
        <v>54.5</v>
      </c>
      <c r="H4409" s="14" t="n">
        <v>32.77</v>
      </c>
      <c r="I4409" s="14" t="n">
        <v>19.5</v>
      </c>
      <c r="J4409" s="23" t="n">
        <f aca="false">IF(AND(E4409="Priority",ISNUMBER('Cost model'!N172)),'Cost model'!N172,'Cost model'!M172)</f>
        <v>45</v>
      </c>
      <c r="K4409" s="14" t="n">
        <f aca="false">J4409-H4409</f>
        <v>12.23</v>
      </c>
      <c r="L4409" s="14" t="n">
        <f aca="false">G4409-H4409</f>
        <v>21.73</v>
      </c>
    </row>
    <row r="4410" customFormat="false" ht="15" hidden="false" customHeight="false" outlineLevel="0" collapsed="false">
      <c r="A4410" s="2" t="s">
        <v>124</v>
      </c>
      <c r="B4410" s="2" t="s">
        <v>124</v>
      </c>
      <c r="C4410" s="2" t="s">
        <v>47</v>
      </c>
      <c r="D4410" s="2" t="s">
        <v>12</v>
      </c>
      <c r="E4410" s="2" t="s">
        <v>74</v>
      </c>
      <c r="F4410" s="2" t="s">
        <v>977</v>
      </c>
      <c r="G4410" s="14" t="n">
        <v>43</v>
      </c>
      <c r="H4410" s="14" t="n">
        <v>27.47</v>
      </c>
      <c r="I4410" s="14" t="n">
        <v>9.5</v>
      </c>
      <c r="J4410" s="23" t="n">
        <f aca="false">IF(AND(E4410="Priority",ISNUMBER('Cost model'!N320)),'Cost model'!N320,'Cost model'!M320)</f>
        <v>24.5</v>
      </c>
      <c r="K4410" s="14" t="n">
        <f aca="false">J4410-H4410</f>
        <v>-2.97</v>
      </c>
      <c r="L4410" s="14" t="n">
        <f aca="false">G4410-H4410</f>
        <v>15.53</v>
      </c>
    </row>
    <row r="4411" customFormat="false" ht="15" hidden="false" customHeight="false" outlineLevel="0" collapsed="false">
      <c r="A4411" s="2" t="s">
        <v>124</v>
      </c>
      <c r="B4411" s="2" t="s">
        <v>124</v>
      </c>
      <c r="C4411" s="2" t="s">
        <v>47</v>
      </c>
      <c r="D4411" s="2" t="s">
        <v>10</v>
      </c>
      <c r="E4411" s="2" t="s">
        <v>74</v>
      </c>
      <c r="F4411" s="2" t="s">
        <v>977</v>
      </c>
      <c r="G4411" s="14" t="n">
        <v>9.5</v>
      </c>
      <c r="H4411" s="14" t="n">
        <v>8.89</v>
      </c>
      <c r="I4411" s="14" t="n">
        <v>9.5</v>
      </c>
      <c r="J4411" s="23" t="n">
        <f aca="false">IF(AND(E4411="Priority",ISNUMBER('Cost model'!N317)),'Cost model'!N317,'Cost model'!M317)</f>
        <v>10.5</v>
      </c>
      <c r="K4411" s="14" t="n">
        <f aca="false">J4411-H4411</f>
        <v>1.61</v>
      </c>
      <c r="L4411" s="14" t="n">
        <f aca="false">G4411-H4411</f>
        <v>0.609999999999999</v>
      </c>
    </row>
    <row r="4412" customFormat="false" ht="15" hidden="false" customHeight="false" outlineLevel="0" collapsed="false">
      <c r="A4412" s="2" t="s">
        <v>221</v>
      </c>
      <c r="B4412" s="2" t="s">
        <v>221</v>
      </c>
      <c r="C4412" s="2" t="s">
        <v>47</v>
      </c>
      <c r="D4412" s="2" t="s">
        <v>12</v>
      </c>
      <c r="E4412" s="2" t="s">
        <v>74</v>
      </c>
      <c r="F4412" s="2" t="s">
        <v>977</v>
      </c>
      <c r="G4412" s="14" t="n">
        <v>14.5</v>
      </c>
      <c r="H4412" s="14" t="n">
        <v>12.93</v>
      </c>
      <c r="I4412" s="14" t="n">
        <v>9.5</v>
      </c>
      <c r="J4412" s="23" t="n">
        <f aca="false">IF(AND(E4412="Priority",ISNUMBER('Cost model'!N740)),'Cost model'!N740,'Cost model'!M740)</f>
        <v>22.5</v>
      </c>
      <c r="K4412" s="14" t="n">
        <f aca="false">J4412-H4412</f>
        <v>9.57</v>
      </c>
      <c r="L4412" s="14" t="n">
        <f aca="false">G4412-H4412</f>
        <v>1.57</v>
      </c>
    </row>
    <row r="4413" customFormat="false" ht="15" hidden="false" customHeight="false" outlineLevel="0" collapsed="false">
      <c r="A4413" s="2" t="s">
        <v>142</v>
      </c>
      <c r="B4413" s="2" t="s">
        <v>142</v>
      </c>
      <c r="C4413" s="2" t="s">
        <v>48</v>
      </c>
      <c r="D4413" s="2" t="s">
        <v>12</v>
      </c>
      <c r="E4413" s="2" t="s">
        <v>74</v>
      </c>
      <c r="F4413" s="2" t="s">
        <v>977</v>
      </c>
      <c r="G4413" s="14" t="n">
        <v>17.5</v>
      </c>
      <c r="H4413" s="14" t="n">
        <v>24.6</v>
      </c>
      <c r="I4413" s="14" t="n">
        <v>12.5</v>
      </c>
      <c r="J4413" s="23" t="n">
        <f aca="false">IF(AND(E4413="Priority",ISNUMBER('Cost model'!N636)),'Cost model'!N636,'Cost model'!M636)</f>
        <v>40</v>
      </c>
      <c r="K4413" s="14" t="n">
        <f aca="false">J4413-H4413</f>
        <v>15.4</v>
      </c>
      <c r="L4413" s="14" t="n">
        <f aca="false">G4413-H4413</f>
        <v>-7.1</v>
      </c>
    </row>
    <row r="4414" customFormat="false" ht="15" hidden="false" customHeight="false" outlineLevel="0" collapsed="false">
      <c r="A4414" s="2" t="s">
        <v>124</v>
      </c>
      <c r="B4414" s="2" t="s">
        <v>124</v>
      </c>
      <c r="C4414" s="2" t="s">
        <v>48</v>
      </c>
      <c r="D4414" s="2" t="s">
        <v>12</v>
      </c>
      <c r="E4414" s="2" t="s">
        <v>74</v>
      </c>
      <c r="F4414" s="2" t="s">
        <v>977</v>
      </c>
      <c r="G4414" s="14" t="n">
        <v>24.5</v>
      </c>
      <c r="H4414" s="14" t="n">
        <v>60.39</v>
      </c>
      <c r="I4414" s="14" t="n">
        <v>12.5</v>
      </c>
      <c r="J4414" s="23" t="n">
        <f aca="false">IF(AND(E4414="Priority",ISNUMBER('Cost model'!N321)),'Cost model'!N321,'Cost model'!M321)</f>
        <v>40</v>
      </c>
      <c r="K4414" s="14" t="n">
        <f aca="false">J4414-H4414</f>
        <v>-20.39</v>
      </c>
      <c r="L4414" s="14" t="n">
        <f aca="false">G4414-H4414</f>
        <v>-35.89</v>
      </c>
    </row>
    <row r="4415" customFormat="false" ht="15" hidden="false" customHeight="false" outlineLevel="0" collapsed="false">
      <c r="A4415" s="2" t="s">
        <v>142</v>
      </c>
      <c r="B4415" s="2" t="s">
        <v>142</v>
      </c>
      <c r="C4415" s="2" t="s">
        <v>48</v>
      </c>
      <c r="D4415" s="2" t="s">
        <v>14</v>
      </c>
      <c r="E4415" s="2" t="s">
        <v>74</v>
      </c>
      <c r="F4415" s="2" t="s">
        <v>977</v>
      </c>
      <c r="G4415" s="14" t="n">
        <v>49.5</v>
      </c>
      <c r="H4415" s="14" t="n">
        <v>74.56</v>
      </c>
      <c r="I4415" s="14" t="n">
        <v>45</v>
      </c>
      <c r="J4415" s="23" t="n">
        <f aca="false">IF(AND(E4415="Priority",ISNUMBER('Cost model'!N642)),'Cost model'!N642,'Cost model'!M642)</f>
        <v>90</v>
      </c>
      <c r="K4415" s="14" t="n">
        <f aca="false">J4415-H4415</f>
        <v>15.44</v>
      </c>
      <c r="L4415" s="14" t="n">
        <f aca="false">G4415-H4415</f>
        <v>-25.06</v>
      </c>
    </row>
    <row r="4416" customFormat="false" ht="15" hidden="false" customHeight="false" outlineLevel="0" collapsed="false">
      <c r="A4416" s="2" t="s">
        <v>221</v>
      </c>
      <c r="B4416" s="2" t="s">
        <v>158</v>
      </c>
      <c r="C4416" s="2" t="s">
        <v>47</v>
      </c>
      <c r="D4416" s="2" t="s">
        <v>10</v>
      </c>
      <c r="E4416" s="2" t="s">
        <v>74</v>
      </c>
      <c r="F4416" s="2" t="s">
        <v>976</v>
      </c>
      <c r="G4416" s="14" t="n">
        <v>14.5</v>
      </c>
      <c r="H4416" s="14" t="n">
        <v>10.64</v>
      </c>
      <c r="I4416" s="14" t="n">
        <v>14.5</v>
      </c>
      <c r="J4416" s="23" t="n">
        <f aca="false">IF(AND(E4416="Priority",ISNUMBER('Cost model'!N752)),'Cost model'!N752,'Cost model'!M752)</f>
        <v>12.5</v>
      </c>
      <c r="K4416" s="14" t="n">
        <f aca="false">J4416-H4416</f>
        <v>1.86</v>
      </c>
      <c r="L4416" s="14" t="n">
        <f aca="false">G4416-H4416</f>
        <v>3.86</v>
      </c>
    </row>
    <row r="4417" customFormat="false" ht="15" hidden="false" customHeight="false" outlineLevel="0" collapsed="false">
      <c r="A4417" s="2" t="s">
        <v>124</v>
      </c>
      <c r="B4417" s="2" t="s">
        <v>124</v>
      </c>
      <c r="C4417" s="2" t="s">
        <v>48</v>
      </c>
      <c r="D4417" s="2" t="s">
        <v>10</v>
      </c>
      <c r="E4417" s="2" t="s">
        <v>74</v>
      </c>
      <c r="F4417" s="2" t="s">
        <v>977</v>
      </c>
      <c r="G4417" s="14" t="n">
        <v>12.5</v>
      </c>
      <c r="H4417" s="14" t="n">
        <v>10.84</v>
      </c>
      <c r="I4417" s="14" t="n">
        <v>12.5</v>
      </c>
      <c r="J4417" s="23" t="n">
        <f aca="false">IF(AND(E4417="Priority",ISNUMBER('Cost model'!N318)),'Cost model'!N318,'Cost model'!M318)</f>
        <v>14.5</v>
      </c>
      <c r="K4417" s="14" t="n">
        <f aca="false">J4417-H4417</f>
        <v>3.66</v>
      </c>
      <c r="L4417" s="14" t="n">
        <f aca="false">G4417-H4417</f>
        <v>1.66</v>
      </c>
    </row>
    <row r="4418" customFormat="false" ht="15" hidden="false" customHeight="false" outlineLevel="0" collapsed="false">
      <c r="A4418" s="2" t="s">
        <v>142</v>
      </c>
      <c r="B4418" s="2" t="s">
        <v>174</v>
      </c>
      <c r="C4418" s="2" t="s">
        <v>49</v>
      </c>
      <c r="D4418" s="2" t="s">
        <v>14</v>
      </c>
      <c r="E4418" s="2" t="s">
        <v>74</v>
      </c>
      <c r="F4418" s="2" t="s">
        <v>976</v>
      </c>
      <c r="G4418" s="14" t="n">
        <v>85</v>
      </c>
      <c r="H4418" s="14" t="n">
        <v>141.92</v>
      </c>
      <c r="I4418" s="14" t="n">
        <v>199</v>
      </c>
      <c r="J4418" s="23" t="n">
        <f aca="false">IF(AND(E4418="Priority",ISNUMBER('Cost model'!N703)),'Cost model'!N703,'Cost model'!M703)</f>
        <v>175</v>
      </c>
      <c r="K4418" s="14" t="n">
        <f aca="false">J4418-H4418</f>
        <v>33.08</v>
      </c>
      <c r="L4418" s="14" t="n">
        <f aca="false">G4418-H4418</f>
        <v>-56.92</v>
      </c>
    </row>
    <row r="4419" customFormat="false" ht="15" hidden="false" customHeight="false" outlineLevel="0" collapsed="false">
      <c r="A4419" s="2" t="s">
        <v>174</v>
      </c>
      <c r="B4419" s="2" t="s">
        <v>174</v>
      </c>
      <c r="C4419" s="2" t="s">
        <v>47</v>
      </c>
      <c r="D4419" s="2" t="s">
        <v>10</v>
      </c>
      <c r="E4419" s="2" t="s">
        <v>74</v>
      </c>
      <c r="F4419" s="2" t="s">
        <v>977</v>
      </c>
      <c r="G4419" s="14" t="n">
        <v>9.5</v>
      </c>
      <c r="H4419" s="14" t="n">
        <v>7.24</v>
      </c>
      <c r="I4419" s="14" t="n">
        <v>9.5</v>
      </c>
      <c r="J4419" s="23" t="n">
        <f aca="false">IF(AND(E4419="Priority",ISNUMBER('Cost model'!N167)),'Cost model'!N167,'Cost model'!M167)</f>
        <v>8.5</v>
      </c>
      <c r="K4419" s="14" t="n">
        <f aca="false">J4419-H4419</f>
        <v>1.26</v>
      </c>
      <c r="L4419" s="14" t="n">
        <f aca="false">G4419-H4419</f>
        <v>2.26</v>
      </c>
    </row>
    <row r="4420" customFormat="false" ht="15" hidden="false" customHeight="false" outlineLevel="0" collapsed="false">
      <c r="A4420" s="2" t="s">
        <v>174</v>
      </c>
      <c r="B4420" s="2" t="s">
        <v>174</v>
      </c>
      <c r="C4420" s="2" t="s">
        <v>48</v>
      </c>
      <c r="D4420" s="2" t="s">
        <v>12</v>
      </c>
      <c r="E4420" s="2" t="s">
        <v>74</v>
      </c>
      <c r="F4420" s="2" t="s">
        <v>977</v>
      </c>
      <c r="G4420" s="14" t="n">
        <v>57</v>
      </c>
      <c r="H4420" s="14" t="n">
        <v>27.43</v>
      </c>
      <c r="I4420" s="14" t="n">
        <v>12.5</v>
      </c>
      <c r="J4420" s="23" t="n">
        <f aca="false">IF(AND(E4420="Priority",ISNUMBER('Cost model'!N171)),'Cost model'!N171,'Cost model'!M171)</f>
        <v>40</v>
      </c>
      <c r="K4420" s="14" t="n">
        <f aca="false">J4420-H4420</f>
        <v>12.57</v>
      </c>
      <c r="L4420" s="14" t="n">
        <f aca="false">G4420-H4420</f>
        <v>29.57</v>
      </c>
    </row>
    <row r="4421" customFormat="false" ht="15" hidden="false" customHeight="false" outlineLevel="0" collapsed="false">
      <c r="A4421" s="2" t="s">
        <v>142</v>
      </c>
      <c r="B4421" s="2" t="s">
        <v>142</v>
      </c>
      <c r="C4421" s="2" t="s">
        <v>49</v>
      </c>
      <c r="D4421" s="2" t="s">
        <v>12</v>
      </c>
      <c r="E4421" s="2" t="s">
        <v>74</v>
      </c>
      <c r="F4421" s="2" t="s">
        <v>977</v>
      </c>
      <c r="G4421" s="14" t="n">
        <v>19.5</v>
      </c>
      <c r="H4421" s="14" t="n">
        <v>41.1</v>
      </c>
      <c r="I4421" s="14" t="n">
        <v>19.5</v>
      </c>
      <c r="J4421" s="23" t="n">
        <f aca="false">IF(AND(E4421="Priority",ISNUMBER('Cost model'!N637)),'Cost model'!N637,'Cost model'!M637)</f>
        <v>45</v>
      </c>
      <c r="K4421" s="14" t="n">
        <f aca="false">J4421-H4421</f>
        <v>3.9</v>
      </c>
      <c r="L4421" s="14" t="n">
        <f aca="false">G4421-H4421</f>
        <v>-21.6</v>
      </c>
    </row>
    <row r="4422" customFormat="false" ht="15" hidden="false" customHeight="false" outlineLevel="0" collapsed="false">
      <c r="A4422" s="2" t="s">
        <v>142</v>
      </c>
      <c r="B4422" s="2" t="s">
        <v>142</v>
      </c>
      <c r="C4422" s="2" t="s">
        <v>47</v>
      </c>
      <c r="D4422" s="2" t="s">
        <v>12</v>
      </c>
      <c r="E4422" s="2" t="s">
        <v>74</v>
      </c>
      <c r="F4422" s="2" t="s">
        <v>977</v>
      </c>
      <c r="G4422" s="14" t="n">
        <v>9.5</v>
      </c>
      <c r="H4422" s="14" t="n">
        <v>41.1</v>
      </c>
      <c r="I4422" s="14" t="n">
        <v>9.5</v>
      </c>
      <c r="J4422" s="23" t="n">
        <f aca="false">IF(AND(E4422="Priority",ISNUMBER('Cost model'!N635)),'Cost model'!N635,'Cost model'!M635)</f>
        <v>30.5</v>
      </c>
      <c r="K4422" s="14" t="n">
        <f aca="false">J4422-H4422</f>
        <v>-10.6</v>
      </c>
      <c r="L4422" s="14" t="n">
        <f aca="false">G4422-H4422</f>
        <v>-31.6</v>
      </c>
    </row>
    <row r="4423" customFormat="false" ht="15" hidden="false" customHeight="false" outlineLevel="0" collapsed="false">
      <c r="A4423" s="2" t="s">
        <v>124</v>
      </c>
      <c r="B4423" s="2" t="s">
        <v>124</v>
      </c>
      <c r="C4423" s="2" t="s">
        <v>48</v>
      </c>
      <c r="D4423" s="2" t="s">
        <v>10</v>
      </c>
      <c r="E4423" s="2" t="s">
        <v>74</v>
      </c>
      <c r="F4423" s="2" t="s">
        <v>977</v>
      </c>
      <c r="G4423" s="14" t="n">
        <v>19.5</v>
      </c>
      <c r="H4423" s="14" t="n">
        <v>20.22</v>
      </c>
      <c r="I4423" s="14" t="n">
        <v>12.5</v>
      </c>
      <c r="J4423" s="23" t="n">
        <f aca="false">IF(AND(E4423="Priority",ISNUMBER('Cost model'!N318)),'Cost model'!N318,'Cost model'!M318)</f>
        <v>14.5</v>
      </c>
      <c r="K4423" s="14" t="n">
        <f aca="false">J4423-H4423</f>
        <v>-5.72</v>
      </c>
      <c r="L4423" s="14" t="n">
        <f aca="false">G4423-H4423</f>
        <v>-0.719999999999999</v>
      </c>
    </row>
    <row r="4424" customFormat="false" ht="15" hidden="false" customHeight="false" outlineLevel="0" collapsed="false">
      <c r="A4424" s="2" t="s">
        <v>174</v>
      </c>
      <c r="B4424" s="2" t="s">
        <v>174</v>
      </c>
      <c r="C4424" s="2" t="s">
        <v>48</v>
      </c>
      <c r="D4424" s="2" t="s">
        <v>12</v>
      </c>
      <c r="E4424" s="2" t="s">
        <v>74</v>
      </c>
      <c r="F4424" s="2" t="s">
        <v>977</v>
      </c>
      <c r="G4424" s="14" t="n">
        <v>12.5</v>
      </c>
      <c r="H4424" s="14" t="n">
        <v>10.82</v>
      </c>
      <c r="I4424" s="14" t="n">
        <v>12.5</v>
      </c>
      <c r="J4424" s="23" t="n">
        <f aca="false">IF(AND(E4424="Priority",ISNUMBER('Cost model'!N171)),'Cost model'!N171,'Cost model'!M171)</f>
        <v>40</v>
      </c>
      <c r="K4424" s="14" t="n">
        <f aca="false">J4424-H4424</f>
        <v>29.18</v>
      </c>
      <c r="L4424" s="14" t="n">
        <f aca="false">G4424-H4424</f>
        <v>1.68</v>
      </c>
    </row>
    <row r="4425" customFormat="false" ht="15" hidden="false" customHeight="false" outlineLevel="0" collapsed="false">
      <c r="A4425" s="2" t="s">
        <v>221</v>
      </c>
      <c r="B4425" s="2" t="s">
        <v>158</v>
      </c>
      <c r="C4425" s="2" t="s">
        <v>49</v>
      </c>
      <c r="D4425" s="2" t="s">
        <v>12</v>
      </c>
      <c r="E4425" s="2" t="s">
        <v>74</v>
      </c>
      <c r="F4425" s="2" t="s">
        <v>976</v>
      </c>
      <c r="G4425" s="14" t="n">
        <v>19.5</v>
      </c>
      <c r="H4425" s="14" t="n">
        <v>36.4</v>
      </c>
      <c r="I4425" s="14" t="n">
        <v>19.5</v>
      </c>
      <c r="J4425" s="23" t="n">
        <f aca="false">IF(AND(E4425="Priority",ISNUMBER('Cost model'!N757)),'Cost model'!N757,'Cost model'!M757)</f>
        <v>65</v>
      </c>
      <c r="K4425" s="14" t="n">
        <f aca="false">J4425-H4425</f>
        <v>28.6</v>
      </c>
      <c r="L4425" s="14" t="n">
        <f aca="false">G4425-H4425</f>
        <v>-16.9</v>
      </c>
    </row>
    <row r="4426" customFormat="false" ht="15" hidden="false" customHeight="false" outlineLevel="0" collapsed="false">
      <c r="A4426" s="2" t="s">
        <v>124</v>
      </c>
      <c r="B4426" s="2" t="s">
        <v>124</v>
      </c>
      <c r="C4426" s="2" t="s">
        <v>48</v>
      </c>
      <c r="D4426" s="2" t="s">
        <v>10</v>
      </c>
      <c r="E4426" s="2" t="s">
        <v>74</v>
      </c>
      <c r="F4426" s="2" t="s">
        <v>977</v>
      </c>
      <c r="G4426" s="14" t="n">
        <v>19.5</v>
      </c>
      <c r="H4426" s="14" t="n">
        <v>19.78</v>
      </c>
      <c r="I4426" s="14" t="n">
        <v>12.5</v>
      </c>
      <c r="J4426" s="23" t="n">
        <f aca="false">IF(AND(E4426="Priority",ISNUMBER('Cost model'!N318)),'Cost model'!N318,'Cost model'!M318)</f>
        <v>14.5</v>
      </c>
      <c r="K4426" s="14" t="n">
        <f aca="false">J4426-H4426</f>
        <v>-5.28</v>
      </c>
      <c r="L4426" s="14" t="n">
        <f aca="false">G4426-H4426</f>
        <v>-0.280000000000001</v>
      </c>
    </row>
    <row r="4427" customFormat="false" ht="15" hidden="false" customHeight="false" outlineLevel="0" collapsed="false">
      <c r="A4427" s="2" t="s">
        <v>174</v>
      </c>
      <c r="B4427" s="2" t="s">
        <v>174</v>
      </c>
      <c r="C4427" s="2" t="s">
        <v>49</v>
      </c>
      <c r="D4427" s="2" t="s">
        <v>10</v>
      </c>
      <c r="E4427" s="2" t="s">
        <v>74</v>
      </c>
      <c r="F4427" s="2" t="s">
        <v>977</v>
      </c>
      <c r="G4427" s="14" t="n">
        <v>17.5</v>
      </c>
      <c r="H4427" s="14" t="n">
        <v>11.38</v>
      </c>
      <c r="I4427" s="14" t="n">
        <v>17.5</v>
      </c>
      <c r="J4427" s="23" t="n">
        <f aca="false">IF(AND(E4427="Priority",ISNUMBER('Cost model'!N169)),'Cost model'!N169,'Cost model'!M169)</f>
        <v>18.5</v>
      </c>
      <c r="K4427" s="14" t="n">
        <f aca="false">J4427-H4427</f>
        <v>7.12</v>
      </c>
      <c r="L4427" s="14" t="n">
        <f aca="false">G4427-H4427</f>
        <v>6.12</v>
      </c>
    </row>
    <row r="4428" customFormat="false" ht="15" hidden="false" customHeight="false" outlineLevel="0" collapsed="false">
      <c r="A4428" s="2" t="s">
        <v>142</v>
      </c>
      <c r="B4428" s="2" t="s">
        <v>142</v>
      </c>
      <c r="C4428" s="2" t="s">
        <v>49</v>
      </c>
      <c r="D4428" s="2" t="s">
        <v>12</v>
      </c>
      <c r="E4428" s="2" t="s">
        <v>83</v>
      </c>
      <c r="F4428" s="2" t="s">
        <v>977</v>
      </c>
      <c r="G4428" s="14" t="n">
        <v>29.5</v>
      </c>
      <c r="H4428" s="14" t="n">
        <v>42.24</v>
      </c>
      <c r="I4428" s="14" t="n">
        <v>29.5</v>
      </c>
      <c r="J4428" s="23" t="n">
        <f aca="false">IF(AND(E4428="Priority",ISNUMBER('Cost model'!N637)),'Cost model'!N637,'Cost model'!M637)</f>
        <v>60</v>
      </c>
      <c r="K4428" s="14" t="n">
        <f aca="false">J4428-H4428</f>
        <v>17.76</v>
      </c>
      <c r="L4428" s="14" t="n">
        <f aca="false">G4428-H4428</f>
        <v>-12.74</v>
      </c>
    </row>
    <row r="4429" customFormat="false" ht="15" hidden="false" customHeight="false" outlineLevel="0" collapsed="false">
      <c r="A4429" s="2" t="s">
        <v>221</v>
      </c>
      <c r="B4429" s="2" t="s">
        <v>221</v>
      </c>
      <c r="C4429" s="2" t="s">
        <v>47</v>
      </c>
      <c r="D4429" s="2" t="s">
        <v>12</v>
      </c>
      <c r="E4429" s="2" t="s">
        <v>74</v>
      </c>
      <c r="F4429" s="2" t="s">
        <v>977</v>
      </c>
      <c r="G4429" s="14" t="n">
        <v>28.5</v>
      </c>
      <c r="H4429" s="14" t="n">
        <v>23.53</v>
      </c>
      <c r="I4429" s="14" t="n">
        <v>9.5</v>
      </c>
      <c r="J4429" s="23" t="n">
        <f aca="false">IF(AND(E4429="Priority",ISNUMBER('Cost model'!N740)),'Cost model'!N740,'Cost model'!M740)</f>
        <v>22.5</v>
      </c>
      <c r="K4429" s="14" t="n">
        <f aca="false">J4429-H4429</f>
        <v>-1.03</v>
      </c>
      <c r="L4429" s="14" t="n">
        <f aca="false">G4429-H4429</f>
        <v>4.97</v>
      </c>
    </row>
    <row r="4430" customFormat="false" ht="15" hidden="false" customHeight="false" outlineLevel="0" collapsed="false">
      <c r="A4430" s="2" t="s">
        <v>142</v>
      </c>
      <c r="B4430" s="2" t="s">
        <v>142</v>
      </c>
      <c r="C4430" s="2" t="s">
        <v>47</v>
      </c>
      <c r="D4430" s="2" t="s">
        <v>12</v>
      </c>
      <c r="E4430" s="2" t="s">
        <v>83</v>
      </c>
      <c r="F4430" s="2" t="s">
        <v>977</v>
      </c>
      <c r="G4430" s="14" t="n">
        <v>19.5</v>
      </c>
      <c r="H4430" s="14" t="n">
        <v>45.1</v>
      </c>
      <c r="I4430" s="14" t="n">
        <v>19.5</v>
      </c>
      <c r="J4430" s="23" t="n">
        <f aca="false">IF(AND(E4430="Priority",ISNUMBER('Cost model'!N635)),'Cost model'!N635,'Cost model'!M635)</f>
        <v>40</v>
      </c>
      <c r="K4430" s="14" t="n">
        <f aca="false">J4430-H4430</f>
        <v>-5.1</v>
      </c>
      <c r="L4430" s="14" t="n">
        <f aca="false">G4430-H4430</f>
        <v>-25.6</v>
      </c>
    </row>
    <row r="4431" customFormat="false" ht="15" hidden="false" customHeight="false" outlineLevel="0" collapsed="false">
      <c r="A4431" s="2" t="s">
        <v>142</v>
      </c>
      <c r="B4431" s="2" t="s">
        <v>142</v>
      </c>
      <c r="C4431" s="2" t="s">
        <v>47</v>
      </c>
      <c r="D4431" s="2" t="s">
        <v>10</v>
      </c>
      <c r="E4431" s="2" t="s">
        <v>83</v>
      </c>
      <c r="F4431" s="2" t="s">
        <v>977</v>
      </c>
      <c r="G4431" s="14" t="n">
        <v>14.5</v>
      </c>
      <c r="H4431" s="14" t="n">
        <v>7.12</v>
      </c>
      <c r="I4431" s="14" t="n">
        <v>14.5</v>
      </c>
      <c r="J4431" s="23" t="n">
        <f aca="false">IF(AND(E4431="Priority",ISNUMBER('Cost model'!N632)),'Cost model'!N632,'Cost model'!M632)</f>
        <v>14.5</v>
      </c>
      <c r="K4431" s="14" t="n">
        <f aca="false">J4431-H4431</f>
        <v>7.38</v>
      </c>
      <c r="L4431" s="14" t="n">
        <f aca="false">G4431-H4431</f>
        <v>7.38</v>
      </c>
    </row>
    <row r="4432" customFormat="false" ht="15" hidden="false" customHeight="false" outlineLevel="0" collapsed="false">
      <c r="A4432" s="2" t="s">
        <v>142</v>
      </c>
      <c r="B4432" s="2" t="s">
        <v>174</v>
      </c>
      <c r="C4432" s="2" t="s">
        <v>47</v>
      </c>
      <c r="D4432" s="2" t="s">
        <v>10</v>
      </c>
      <c r="E4432" s="2" t="s">
        <v>74</v>
      </c>
      <c r="F4432" s="2" t="s">
        <v>976</v>
      </c>
      <c r="G4432" s="14" t="n">
        <v>9.5</v>
      </c>
      <c r="H4432" s="14" t="n">
        <v>5.85</v>
      </c>
      <c r="I4432" s="14" t="n">
        <v>14.5</v>
      </c>
      <c r="J4432" s="23" t="n">
        <f aca="false">IF(AND(E4432="Priority",ISNUMBER('Cost model'!N692)),'Cost model'!N692,'Cost model'!M692)</f>
        <v>9.5</v>
      </c>
      <c r="K4432" s="14" t="n">
        <f aca="false">J4432-H4432</f>
        <v>3.65</v>
      </c>
      <c r="L4432" s="14" t="n">
        <f aca="false">G4432-H4432</f>
        <v>3.65</v>
      </c>
    </row>
    <row r="4433" customFormat="false" ht="15" hidden="false" customHeight="false" outlineLevel="0" collapsed="false">
      <c r="A4433" s="2" t="s">
        <v>124</v>
      </c>
      <c r="B4433" s="2" t="s">
        <v>124</v>
      </c>
      <c r="C4433" s="2" t="s">
        <v>49</v>
      </c>
      <c r="D4433" s="2" t="s">
        <v>10</v>
      </c>
      <c r="E4433" s="2" t="s">
        <v>74</v>
      </c>
      <c r="F4433" s="2" t="s">
        <v>977</v>
      </c>
      <c r="G4433" s="14" t="n">
        <v>17.5</v>
      </c>
      <c r="H4433" s="14" t="n">
        <v>15.1</v>
      </c>
      <c r="I4433" s="14" t="n">
        <v>17.5</v>
      </c>
      <c r="J4433" s="23" t="n">
        <f aca="false">IF(AND(E4433="Priority",ISNUMBER('Cost model'!N319)),'Cost model'!N319,'Cost model'!M319)</f>
        <v>16.5</v>
      </c>
      <c r="K4433" s="14" t="n">
        <f aca="false">J4433-H4433</f>
        <v>1.4</v>
      </c>
      <c r="L4433" s="14" t="n">
        <f aca="false">G4433-H4433</f>
        <v>2.4</v>
      </c>
    </row>
    <row r="4434" customFormat="false" ht="15" hidden="false" customHeight="false" outlineLevel="0" collapsed="false">
      <c r="A4434" s="2" t="s">
        <v>142</v>
      </c>
      <c r="B4434" s="2" t="s">
        <v>142</v>
      </c>
      <c r="C4434" s="2" t="s">
        <v>47</v>
      </c>
      <c r="D4434" s="2" t="s">
        <v>10</v>
      </c>
      <c r="E4434" s="2" t="s">
        <v>83</v>
      </c>
      <c r="F4434" s="2" t="s">
        <v>977</v>
      </c>
      <c r="G4434" s="14" t="n">
        <v>14.5</v>
      </c>
      <c r="H4434" s="14" t="n">
        <v>14.32</v>
      </c>
      <c r="I4434" s="14" t="n">
        <v>14.5</v>
      </c>
      <c r="J4434" s="23" t="n">
        <f aca="false">IF(AND(E4434="Priority",ISNUMBER('Cost model'!N632)),'Cost model'!N632,'Cost model'!M632)</f>
        <v>14.5</v>
      </c>
      <c r="K4434" s="14" t="n">
        <f aca="false">J4434-H4434</f>
        <v>0.18</v>
      </c>
      <c r="L4434" s="14" t="n">
        <f aca="false">G4434-H4434</f>
        <v>0.18</v>
      </c>
    </row>
    <row r="4435" customFormat="false" ht="15" hidden="false" customHeight="false" outlineLevel="0" collapsed="false">
      <c r="A4435" s="2" t="s">
        <v>221</v>
      </c>
      <c r="B4435" s="2" t="s">
        <v>221</v>
      </c>
      <c r="C4435" s="2" t="s">
        <v>49</v>
      </c>
      <c r="D4435" s="2" t="s">
        <v>12</v>
      </c>
      <c r="E4435" s="2" t="s">
        <v>74</v>
      </c>
      <c r="F4435" s="2" t="s">
        <v>977</v>
      </c>
      <c r="G4435" s="14" t="n">
        <v>17.5</v>
      </c>
      <c r="H4435" s="14" t="n">
        <v>28.04</v>
      </c>
      <c r="I4435" s="14" t="n">
        <v>19.5</v>
      </c>
      <c r="J4435" s="23" t="n">
        <f aca="false">IF(AND(E4435="Priority",ISNUMBER('Cost model'!N742)),'Cost model'!N742,'Cost model'!M742)</f>
        <v>60</v>
      </c>
      <c r="K4435" s="14" t="n">
        <f aca="false">J4435-H4435</f>
        <v>31.96</v>
      </c>
      <c r="L4435" s="14" t="n">
        <f aca="false">G4435-H4435</f>
        <v>-10.54</v>
      </c>
    </row>
    <row r="4436" customFormat="false" ht="15" hidden="false" customHeight="false" outlineLevel="0" collapsed="false">
      <c r="A4436" s="2" t="s">
        <v>124</v>
      </c>
      <c r="B4436" s="2" t="s">
        <v>205</v>
      </c>
      <c r="C4436" s="2" t="s">
        <v>48</v>
      </c>
      <c r="D4436" s="2" t="s">
        <v>10</v>
      </c>
      <c r="E4436" s="2" t="s">
        <v>74</v>
      </c>
      <c r="F4436" s="2" t="s">
        <v>976</v>
      </c>
      <c r="G4436" s="14" t="n">
        <v>9.5</v>
      </c>
      <c r="H4436" s="14" t="n">
        <v>20.22</v>
      </c>
      <c r="I4436" s="14" t="n">
        <v>19.5</v>
      </c>
      <c r="J4436" s="23" t="n">
        <f aca="false">IF(AND(E4436="Priority",ISNUMBER('Cost model'!N378)),'Cost model'!N378,'Cost model'!M378)</f>
        <v>18.5</v>
      </c>
      <c r="K4436" s="14" t="n">
        <f aca="false">J4436-H4436</f>
        <v>-1.72</v>
      </c>
      <c r="L4436" s="14" t="n">
        <f aca="false">G4436-H4436</f>
        <v>-10.72</v>
      </c>
    </row>
    <row r="4437" customFormat="false" ht="15" hidden="false" customHeight="false" outlineLevel="0" collapsed="false">
      <c r="A4437" s="2" t="s">
        <v>142</v>
      </c>
      <c r="B4437" s="2" t="s">
        <v>142</v>
      </c>
      <c r="C4437" s="2" t="s">
        <v>49</v>
      </c>
      <c r="D4437" s="2" t="s">
        <v>10</v>
      </c>
      <c r="E4437" s="2" t="s">
        <v>74</v>
      </c>
      <c r="F4437" s="2" t="s">
        <v>977</v>
      </c>
      <c r="G4437" s="14" t="n">
        <v>17.5</v>
      </c>
      <c r="H4437" s="14" t="n">
        <v>17.51</v>
      </c>
      <c r="I4437" s="14" t="n">
        <v>17.5</v>
      </c>
      <c r="J4437" s="23" t="n">
        <f aca="false">IF(AND(E4437="Priority",ISNUMBER('Cost model'!N634)),'Cost model'!N634,'Cost model'!M634)</f>
        <v>15.5</v>
      </c>
      <c r="K4437" s="14" t="n">
        <f aca="false">J4437-H4437</f>
        <v>-2.01</v>
      </c>
      <c r="L4437" s="14" t="n">
        <f aca="false">G4437-H4437</f>
        <v>-0.0100000000000016</v>
      </c>
    </row>
    <row r="4438" customFormat="false" ht="15" hidden="false" customHeight="false" outlineLevel="0" collapsed="false">
      <c r="A4438" s="2" t="s">
        <v>174</v>
      </c>
      <c r="B4438" s="2" t="s">
        <v>174</v>
      </c>
      <c r="C4438" s="2" t="s">
        <v>47</v>
      </c>
      <c r="D4438" s="2" t="s">
        <v>10</v>
      </c>
      <c r="E4438" s="2" t="s">
        <v>74</v>
      </c>
      <c r="F4438" s="2" t="s">
        <v>977</v>
      </c>
      <c r="G4438" s="14" t="n">
        <v>9.5</v>
      </c>
      <c r="H4438" s="14" t="n">
        <v>7.24</v>
      </c>
      <c r="I4438" s="14" t="n">
        <v>9.5</v>
      </c>
      <c r="J4438" s="23" t="n">
        <f aca="false">IF(AND(E4438="Priority",ISNUMBER('Cost model'!N167)),'Cost model'!N167,'Cost model'!M167)</f>
        <v>8.5</v>
      </c>
      <c r="K4438" s="14" t="n">
        <f aca="false">J4438-H4438</f>
        <v>1.26</v>
      </c>
      <c r="L4438" s="14" t="n">
        <f aca="false">G4438-H4438</f>
        <v>2.26</v>
      </c>
    </row>
    <row r="4439" customFormat="false" ht="15" hidden="false" customHeight="false" outlineLevel="0" collapsed="false">
      <c r="A4439" s="2" t="s">
        <v>174</v>
      </c>
      <c r="B4439" s="2" t="s">
        <v>174</v>
      </c>
      <c r="C4439" s="2" t="s">
        <v>48</v>
      </c>
      <c r="D4439" s="2" t="s">
        <v>12</v>
      </c>
      <c r="E4439" s="2" t="s">
        <v>74</v>
      </c>
      <c r="F4439" s="2" t="s">
        <v>977</v>
      </c>
      <c r="G4439" s="14" t="n">
        <v>12.5</v>
      </c>
      <c r="H4439" s="14" t="n">
        <v>10.59</v>
      </c>
      <c r="I4439" s="14" t="n">
        <v>12.5</v>
      </c>
      <c r="J4439" s="23" t="n">
        <f aca="false">IF(AND(E4439="Priority",ISNUMBER('Cost model'!N171)),'Cost model'!N171,'Cost model'!M171)</f>
        <v>40</v>
      </c>
      <c r="K4439" s="14" t="n">
        <f aca="false">J4439-H4439</f>
        <v>29.41</v>
      </c>
      <c r="L4439" s="14" t="n">
        <f aca="false">G4439-H4439</f>
        <v>1.91</v>
      </c>
    </row>
    <row r="4440" customFormat="false" ht="15" hidden="false" customHeight="false" outlineLevel="0" collapsed="false">
      <c r="A4440" s="2" t="s">
        <v>221</v>
      </c>
      <c r="B4440" s="2" t="s">
        <v>221</v>
      </c>
      <c r="C4440" s="2" t="s">
        <v>47</v>
      </c>
      <c r="D4440" s="2" t="s">
        <v>12</v>
      </c>
      <c r="E4440" s="2" t="s">
        <v>74</v>
      </c>
      <c r="F4440" s="2" t="s">
        <v>977</v>
      </c>
      <c r="G4440" s="14" t="n">
        <v>9.5</v>
      </c>
      <c r="H4440" s="14" t="n">
        <v>13.21</v>
      </c>
      <c r="I4440" s="14" t="n">
        <v>9.5</v>
      </c>
      <c r="J4440" s="23" t="n">
        <f aca="false">IF(AND(E4440="Priority",ISNUMBER('Cost model'!N740)),'Cost model'!N740,'Cost model'!M740)</f>
        <v>22.5</v>
      </c>
      <c r="K4440" s="14" t="n">
        <f aca="false">J4440-H4440</f>
        <v>9.29</v>
      </c>
      <c r="L4440" s="14" t="n">
        <f aca="false">G4440-H4440</f>
        <v>-3.71</v>
      </c>
    </row>
    <row r="4441" customFormat="false" ht="15" hidden="false" customHeight="false" outlineLevel="0" collapsed="false">
      <c r="A4441" s="2" t="s">
        <v>158</v>
      </c>
      <c r="B4441" s="2" t="s">
        <v>158</v>
      </c>
      <c r="C4441" s="2" t="s">
        <v>49</v>
      </c>
      <c r="D4441" s="2" t="s">
        <v>10</v>
      </c>
      <c r="E4441" s="2" t="s">
        <v>74</v>
      </c>
      <c r="F4441" s="2" t="s">
        <v>977</v>
      </c>
      <c r="G4441" s="14" t="n">
        <v>17.5</v>
      </c>
      <c r="H4441" s="14" t="n">
        <v>14.03</v>
      </c>
      <c r="I4441" s="14" t="n">
        <v>17.5</v>
      </c>
      <c r="J4441" s="23" t="n">
        <f aca="false">IF(AND(E4441="Priority",ISNUMBER('Cost model'!N424)),'Cost model'!N424,'Cost model'!M424)</f>
        <v>16.5</v>
      </c>
      <c r="K4441" s="14" t="n">
        <f aca="false">J4441-H4441</f>
        <v>2.47</v>
      </c>
      <c r="L4441" s="14" t="n">
        <f aca="false">G4441-H4441</f>
        <v>3.47</v>
      </c>
    </row>
    <row r="4442" customFormat="false" ht="15" hidden="false" customHeight="false" outlineLevel="0" collapsed="false">
      <c r="A4442" s="2" t="s">
        <v>221</v>
      </c>
      <c r="B4442" s="2" t="s">
        <v>221</v>
      </c>
      <c r="C4442" s="2" t="s">
        <v>49</v>
      </c>
      <c r="D4442" s="2" t="s">
        <v>12</v>
      </c>
      <c r="E4442" s="2" t="s">
        <v>74</v>
      </c>
      <c r="F4442" s="2" t="s">
        <v>977</v>
      </c>
      <c r="G4442" s="14" t="n">
        <v>54.5</v>
      </c>
      <c r="H4442" s="14" t="n">
        <v>36.96</v>
      </c>
      <c r="I4442" s="14" t="n">
        <v>19.5</v>
      </c>
      <c r="J4442" s="23" t="n">
        <f aca="false">IF(AND(E4442="Priority",ISNUMBER('Cost model'!N742)),'Cost model'!N742,'Cost model'!M742)</f>
        <v>60</v>
      </c>
      <c r="K4442" s="14" t="n">
        <f aca="false">J4442-H4442</f>
        <v>23.04</v>
      </c>
      <c r="L4442" s="14" t="n">
        <f aca="false">G4442-H4442</f>
        <v>17.54</v>
      </c>
    </row>
    <row r="4443" customFormat="false" ht="15" hidden="false" customHeight="false" outlineLevel="0" collapsed="false">
      <c r="A4443" s="2" t="s">
        <v>124</v>
      </c>
      <c r="B4443" s="2" t="s">
        <v>124</v>
      </c>
      <c r="C4443" s="2" t="s">
        <v>48</v>
      </c>
      <c r="D4443" s="2" t="s">
        <v>12</v>
      </c>
      <c r="E4443" s="2" t="s">
        <v>74</v>
      </c>
      <c r="F4443" s="2" t="s">
        <v>977</v>
      </c>
      <c r="G4443" s="14" t="n">
        <v>14.5</v>
      </c>
      <c r="H4443" s="14" t="n">
        <v>24.05</v>
      </c>
      <c r="I4443" s="14" t="n">
        <v>12.5</v>
      </c>
      <c r="J4443" s="23" t="n">
        <f aca="false">IF(AND(E4443="Priority",ISNUMBER('Cost model'!N321)),'Cost model'!N321,'Cost model'!M321)</f>
        <v>40</v>
      </c>
      <c r="K4443" s="14" t="n">
        <f aca="false">J4443-H4443</f>
        <v>15.95</v>
      </c>
      <c r="L4443" s="14" t="n">
        <f aca="false">G4443-H4443</f>
        <v>-9.55</v>
      </c>
    </row>
    <row r="4444" customFormat="false" ht="15" hidden="false" customHeight="false" outlineLevel="0" collapsed="false">
      <c r="A4444" s="2" t="s">
        <v>142</v>
      </c>
      <c r="B4444" s="2" t="s">
        <v>142</v>
      </c>
      <c r="C4444" s="2" t="s">
        <v>48</v>
      </c>
      <c r="D4444" s="2" t="s">
        <v>10</v>
      </c>
      <c r="E4444" s="2" t="s">
        <v>74</v>
      </c>
      <c r="F4444" s="2" t="s">
        <v>977</v>
      </c>
      <c r="G4444" s="14" t="n">
        <v>12.5</v>
      </c>
      <c r="H4444" s="14" t="n">
        <v>12.4</v>
      </c>
      <c r="I4444" s="14" t="n">
        <v>12.5</v>
      </c>
      <c r="J4444" s="23" t="n">
        <f aca="false">IF(AND(E4444="Priority",ISNUMBER('Cost model'!N633)),'Cost model'!N633,'Cost model'!M633)</f>
        <v>11.5</v>
      </c>
      <c r="K4444" s="14" t="n">
        <f aca="false">J4444-H4444</f>
        <v>-0.9</v>
      </c>
      <c r="L4444" s="14" t="n">
        <f aca="false">G4444-H4444</f>
        <v>0.0999999999999996</v>
      </c>
    </row>
    <row r="4445" customFormat="false" ht="15" hidden="false" customHeight="false" outlineLevel="0" collapsed="false">
      <c r="A4445" s="2" t="s">
        <v>124</v>
      </c>
      <c r="B4445" s="2" t="s">
        <v>124</v>
      </c>
      <c r="C4445" s="2" t="s">
        <v>48</v>
      </c>
      <c r="D4445" s="2" t="s">
        <v>12</v>
      </c>
      <c r="E4445" s="2" t="s">
        <v>74</v>
      </c>
      <c r="F4445" s="2" t="s">
        <v>977</v>
      </c>
      <c r="G4445" s="14" t="n">
        <v>12.5</v>
      </c>
      <c r="H4445" s="14" t="n">
        <v>7.85</v>
      </c>
      <c r="I4445" s="14" t="n">
        <v>12.5</v>
      </c>
      <c r="J4445" s="23" t="n">
        <f aca="false">IF(AND(E4445="Priority",ISNUMBER('Cost model'!N321)),'Cost model'!N321,'Cost model'!M321)</f>
        <v>40</v>
      </c>
      <c r="K4445" s="14" t="n">
        <f aca="false">J4445-H4445</f>
        <v>32.15</v>
      </c>
      <c r="L4445" s="14" t="n">
        <f aca="false">G4445-H4445</f>
        <v>4.65</v>
      </c>
    </row>
    <row r="4446" customFormat="false" ht="15" hidden="false" customHeight="false" outlineLevel="0" collapsed="false">
      <c r="A4446" s="2" t="s">
        <v>174</v>
      </c>
      <c r="B4446" s="2" t="s">
        <v>174</v>
      </c>
      <c r="C4446" s="2" t="s">
        <v>47</v>
      </c>
      <c r="D4446" s="2" t="s">
        <v>10</v>
      </c>
      <c r="E4446" s="2" t="s">
        <v>74</v>
      </c>
      <c r="F4446" s="2" t="s">
        <v>977</v>
      </c>
      <c r="G4446" s="14" t="n">
        <v>9.5</v>
      </c>
      <c r="H4446" s="14" t="n">
        <v>7.24</v>
      </c>
      <c r="I4446" s="14" t="n">
        <v>9.5</v>
      </c>
      <c r="J4446" s="23" t="n">
        <f aca="false">IF(AND(E4446="Priority",ISNUMBER('Cost model'!N167)),'Cost model'!N167,'Cost model'!M167)</f>
        <v>8.5</v>
      </c>
      <c r="K4446" s="14" t="n">
        <f aca="false">J4446-H4446</f>
        <v>1.26</v>
      </c>
      <c r="L4446" s="14" t="n">
        <f aca="false">G4446-H4446</f>
        <v>2.26</v>
      </c>
    </row>
    <row r="4447" customFormat="false" ht="15" hidden="false" customHeight="false" outlineLevel="0" collapsed="false">
      <c r="A4447" s="2" t="s">
        <v>221</v>
      </c>
      <c r="B4447" s="2" t="s">
        <v>221</v>
      </c>
      <c r="C4447" s="2" t="s">
        <v>47</v>
      </c>
      <c r="D4447" s="2" t="s">
        <v>10</v>
      </c>
      <c r="E4447" s="2" t="s">
        <v>74</v>
      </c>
      <c r="F4447" s="2" t="s">
        <v>977</v>
      </c>
      <c r="G4447" s="14" t="n">
        <v>19.5</v>
      </c>
      <c r="H4447" s="14" t="n">
        <v>6.56</v>
      </c>
      <c r="I4447" s="14" t="n">
        <v>9.5</v>
      </c>
      <c r="J4447" s="23" t="n">
        <f aca="false">IF(AND(E4447="Priority",ISNUMBER('Cost model'!N737)),'Cost model'!N737,'Cost model'!M737)</f>
        <v>8.5</v>
      </c>
      <c r="K4447" s="14" t="n">
        <f aca="false">J4447-H4447</f>
        <v>1.94</v>
      </c>
      <c r="L4447" s="14" t="n">
        <f aca="false">G4447-H4447</f>
        <v>12.94</v>
      </c>
    </row>
    <row r="4448" customFormat="false" ht="15" hidden="false" customHeight="false" outlineLevel="0" collapsed="false">
      <c r="A4448" s="2" t="s">
        <v>221</v>
      </c>
      <c r="B4448" s="2" t="s">
        <v>142</v>
      </c>
      <c r="C4448" s="2" t="s">
        <v>49</v>
      </c>
      <c r="D4448" s="2" t="s">
        <v>14</v>
      </c>
      <c r="E4448" s="2" t="s">
        <v>74</v>
      </c>
      <c r="F4448" s="2" t="s">
        <v>976</v>
      </c>
      <c r="G4448" s="14" t="n">
        <v>120</v>
      </c>
      <c r="H4448" s="14" t="n">
        <v>310.24</v>
      </c>
      <c r="I4448" s="14" t="n">
        <v>250</v>
      </c>
      <c r="J4448" s="23" t="n">
        <f aca="false">IF(AND(E4448="Priority",ISNUMBER('Cost model'!N778)),'Cost model'!N778,'Cost model'!M778)</f>
        <v>235</v>
      </c>
      <c r="K4448" s="14" t="n">
        <f aca="false">J4448-H4448</f>
        <v>-75.24</v>
      </c>
      <c r="L4448" s="14" t="n">
        <f aca="false">G4448-H4448</f>
        <v>-190.24</v>
      </c>
    </row>
    <row r="4449" customFormat="false" ht="15" hidden="false" customHeight="false" outlineLevel="0" collapsed="false">
      <c r="A4449" s="2" t="s">
        <v>174</v>
      </c>
      <c r="B4449" s="2" t="s">
        <v>174</v>
      </c>
      <c r="C4449" s="2" t="s">
        <v>49</v>
      </c>
      <c r="D4449" s="2" t="s">
        <v>14</v>
      </c>
      <c r="E4449" s="2" t="s">
        <v>74</v>
      </c>
      <c r="F4449" s="2" t="s">
        <v>977</v>
      </c>
      <c r="G4449" s="14" t="n">
        <v>56.5</v>
      </c>
      <c r="H4449" s="14" t="n">
        <v>94.06</v>
      </c>
      <c r="I4449" s="14" t="n">
        <v>85</v>
      </c>
      <c r="J4449" s="23" t="n">
        <f aca="false">IF(AND(E4449="Priority",ISNUMBER('Cost model'!N178)),'Cost model'!N178,'Cost model'!M178)</f>
        <v>145</v>
      </c>
      <c r="K4449" s="14" t="n">
        <f aca="false">J4449-H4449</f>
        <v>50.94</v>
      </c>
      <c r="L4449" s="14" t="n">
        <f aca="false">G4449-H4449</f>
        <v>-37.56</v>
      </c>
    </row>
    <row r="4450" customFormat="false" ht="15" hidden="false" customHeight="false" outlineLevel="0" collapsed="false">
      <c r="A4450" s="2" t="s">
        <v>124</v>
      </c>
      <c r="B4450" s="2" t="s">
        <v>124</v>
      </c>
      <c r="C4450" s="2" t="s">
        <v>49</v>
      </c>
      <c r="D4450" s="2" t="s">
        <v>12</v>
      </c>
      <c r="E4450" s="2" t="s">
        <v>74</v>
      </c>
      <c r="F4450" s="2" t="s">
        <v>977</v>
      </c>
      <c r="G4450" s="14" t="n">
        <v>17.5</v>
      </c>
      <c r="H4450" s="14" t="n">
        <v>22.94</v>
      </c>
      <c r="I4450" s="14" t="n">
        <v>19.5</v>
      </c>
      <c r="J4450" s="23" t="n">
        <f aca="false">IF(AND(E4450="Priority",ISNUMBER('Cost model'!N322)),'Cost model'!N322,'Cost model'!M322)</f>
        <v>50</v>
      </c>
      <c r="K4450" s="14" t="n">
        <f aca="false">J4450-H4450</f>
        <v>27.06</v>
      </c>
      <c r="L4450" s="14" t="n">
        <f aca="false">G4450-H4450</f>
        <v>-5.44</v>
      </c>
    </row>
    <row r="4451" customFormat="false" ht="15" hidden="false" customHeight="false" outlineLevel="0" collapsed="false">
      <c r="A4451" s="2" t="s">
        <v>142</v>
      </c>
      <c r="B4451" s="2" t="s">
        <v>221</v>
      </c>
      <c r="C4451" s="2" t="s">
        <v>49</v>
      </c>
      <c r="D4451" s="2" t="s">
        <v>12</v>
      </c>
      <c r="E4451" s="2" t="s">
        <v>74</v>
      </c>
      <c r="F4451" s="2" t="s">
        <v>976</v>
      </c>
      <c r="G4451" s="14" t="n">
        <v>19.5</v>
      </c>
      <c r="H4451" s="14" t="n">
        <v>74.71</v>
      </c>
      <c r="I4451" s="14" t="n">
        <v>24.5</v>
      </c>
      <c r="J4451" s="23" t="n">
        <f aca="false">IF(AND(E4451="Priority",ISNUMBER('Cost model'!N682)),'Cost model'!N682,'Cost model'!M682)</f>
        <v>65</v>
      </c>
      <c r="K4451" s="14" t="n">
        <f aca="false">J4451-H4451</f>
        <v>-9.70999999999999</v>
      </c>
      <c r="L4451" s="14" t="n">
        <f aca="false">G4451-H4451</f>
        <v>-55.21</v>
      </c>
    </row>
    <row r="4452" customFormat="false" ht="15" hidden="false" customHeight="false" outlineLevel="0" collapsed="false">
      <c r="A4452" s="2" t="s">
        <v>124</v>
      </c>
      <c r="B4452" s="2" t="s">
        <v>124</v>
      </c>
      <c r="C4452" s="2" t="s">
        <v>47</v>
      </c>
      <c r="D4452" s="2" t="s">
        <v>13</v>
      </c>
      <c r="E4452" s="2" t="s">
        <v>74</v>
      </c>
      <c r="F4452" s="2" t="s">
        <v>977</v>
      </c>
      <c r="G4452" s="14" t="n">
        <v>24.5</v>
      </c>
      <c r="H4452" s="14" t="n">
        <v>64.04</v>
      </c>
      <c r="I4452" s="14" t="n">
        <v>19</v>
      </c>
      <c r="J4452" s="23" t="n">
        <f aca="false">IF(AND(E4452="Priority",ISNUMBER('Cost model'!N323)),'Cost model'!N323,'Cost model'!M323)</f>
        <v>60</v>
      </c>
      <c r="K4452" s="14" t="n">
        <f aca="false">J4452-H4452</f>
        <v>-4.04000000000001</v>
      </c>
      <c r="L4452" s="14" t="n">
        <f aca="false">G4452-H4452</f>
        <v>-39.54</v>
      </c>
    </row>
    <row r="4453" customFormat="false" ht="15" hidden="false" customHeight="false" outlineLevel="0" collapsed="false">
      <c r="A4453" s="2" t="s">
        <v>205</v>
      </c>
      <c r="B4453" s="2" t="s">
        <v>142</v>
      </c>
      <c r="C4453" s="2" t="s">
        <v>48</v>
      </c>
      <c r="D4453" s="2" t="s">
        <v>12</v>
      </c>
      <c r="E4453" s="2" t="s">
        <v>74</v>
      </c>
      <c r="F4453" s="2" t="s">
        <v>976</v>
      </c>
      <c r="G4453" s="14" t="n">
        <v>29</v>
      </c>
      <c r="H4453" s="14" t="n">
        <v>47.14</v>
      </c>
      <c r="I4453" s="14" t="n">
        <v>19.5</v>
      </c>
      <c r="J4453" s="23" t="n">
        <f aca="false">IF(AND(E4453="Priority",ISNUMBER('Cost model'!N546)),'Cost model'!N546,'Cost model'!M546)</f>
        <v>60</v>
      </c>
      <c r="K4453" s="14" t="n">
        <f aca="false">J4453-H4453</f>
        <v>12.86</v>
      </c>
      <c r="L4453" s="14" t="n">
        <f aca="false">G4453-H4453</f>
        <v>-18.14</v>
      </c>
    </row>
    <row r="4454" customFormat="false" ht="15" hidden="false" customHeight="false" outlineLevel="0" collapsed="false">
      <c r="A4454" s="2" t="s">
        <v>174</v>
      </c>
      <c r="B4454" s="2" t="s">
        <v>142</v>
      </c>
      <c r="C4454" s="2" t="s">
        <v>47</v>
      </c>
      <c r="D4454" s="2" t="s">
        <v>10</v>
      </c>
      <c r="E4454" s="2" t="s">
        <v>74</v>
      </c>
      <c r="F4454" s="2" t="s">
        <v>976</v>
      </c>
      <c r="G4454" s="14" t="n">
        <v>9.5</v>
      </c>
      <c r="H4454" s="14" t="n">
        <v>8.01</v>
      </c>
      <c r="I4454" s="14" t="n">
        <v>9.5</v>
      </c>
      <c r="J4454" s="23" t="n">
        <f aca="false">IF(AND(E4454="Priority",ISNUMBER('Cost model'!N122)),'Cost model'!N122,'Cost model'!M122)</f>
        <v>13.5</v>
      </c>
      <c r="K4454" s="14" t="n">
        <f aca="false">J4454-H4454</f>
        <v>5.49</v>
      </c>
      <c r="L4454" s="14" t="n">
        <f aca="false">G4454-H4454</f>
        <v>1.49</v>
      </c>
    </row>
    <row r="4455" customFormat="false" ht="15" hidden="false" customHeight="false" outlineLevel="0" collapsed="false">
      <c r="A4455" s="2" t="s">
        <v>142</v>
      </c>
      <c r="B4455" s="2" t="s">
        <v>142</v>
      </c>
      <c r="C4455" s="2" t="s">
        <v>49</v>
      </c>
      <c r="D4455" s="2" t="s">
        <v>12</v>
      </c>
      <c r="E4455" s="2" t="s">
        <v>74</v>
      </c>
      <c r="F4455" s="2" t="s">
        <v>977</v>
      </c>
      <c r="G4455" s="14" t="n">
        <v>19.5</v>
      </c>
      <c r="H4455" s="14" t="n">
        <v>26.51</v>
      </c>
      <c r="I4455" s="14" t="n">
        <v>19.5</v>
      </c>
      <c r="J4455" s="23" t="n">
        <f aca="false">IF(AND(E4455="Priority",ISNUMBER('Cost model'!N637)),'Cost model'!N637,'Cost model'!M637)</f>
        <v>45</v>
      </c>
      <c r="K4455" s="14" t="n">
        <f aca="false">J4455-H4455</f>
        <v>18.49</v>
      </c>
      <c r="L4455" s="14" t="n">
        <f aca="false">G4455-H4455</f>
        <v>-7.01</v>
      </c>
    </row>
    <row r="4456" customFormat="false" ht="15" hidden="false" customHeight="false" outlineLevel="0" collapsed="false">
      <c r="A4456" s="2" t="s">
        <v>142</v>
      </c>
      <c r="B4456" s="2" t="s">
        <v>142</v>
      </c>
      <c r="C4456" s="2" t="s">
        <v>47</v>
      </c>
      <c r="D4456" s="2" t="s">
        <v>10</v>
      </c>
      <c r="E4456" s="2" t="s">
        <v>83</v>
      </c>
      <c r="F4456" s="2" t="s">
        <v>977</v>
      </c>
      <c r="G4456" s="14" t="n">
        <v>14.5</v>
      </c>
      <c r="H4456" s="14" t="n">
        <v>7.17</v>
      </c>
      <c r="I4456" s="14" t="n">
        <v>14.5</v>
      </c>
      <c r="J4456" s="23" t="n">
        <f aca="false">IF(AND(E4456="Priority",ISNUMBER('Cost model'!N632)),'Cost model'!N632,'Cost model'!M632)</f>
        <v>14.5</v>
      </c>
      <c r="K4456" s="14" t="n">
        <f aca="false">J4456-H4456</f>
        <v>7.33</v>
      </c>
      <c r="L4456" s="14" t="n">
        <f aca="false">G4456-H4456</f>
        <v>7.33</v>
      </c>
    </row>
    <row r="4457" customFormat="false" ht="15" hidden="false" customHeight="false" outlineLevel="0" collapsed="false">
      <c r="A4457" s="2" t="s">
        <v>221</v>
      </c>
      <c r="B4457" s="2" t="s">
        <v>221</v>
      </c>
      <c r="C4457" s="2" t="s">
        <v>47</v>
      </c>
      <c r="D4457" s="2" t="s">
        <v>10</v>
      </c>
      <c r="E4457" s="2" t="s">
        <v>74</v>
      </c>
      <c r="F4457" s="2" t="s">
        <v>977</v>
      </c>
      <c r="G4457" s="14" t="n">
        <v>34</v>
      </c>
      <c r="H4457" s="14" t="n">
        <v>6.94</v>
      </c>
      <c r="I4457" s="14" t="n">
        <v>9.5</v>
      </c>
      <c r="J4457" s="23" t="n">
        <f aca="false">IF(AND(E4457="Priority",ISNUMBER('Cost model'!N737)),'Cost model'!N737,'Cost model'!M737)</f>
        <v>8.5</v>
      </c>
      <c r="K4457" s="14" t="n">
        <f aca="false">J4457-H4457</f>
        <v>1.56</v>
      </c>
      <c r="L4457" s="14" t="n">
        <f aca="false">G4457-H4457</f>
        <v>27.06</v>
      </c>
    </row>
    <row r="4458" customFormat="false" ht="15" hidden="false" customHeight="false" outlineLevel="0" collapsed="false">
      <c r="A4458" s="2" t="s">
        <v>174</v>
      </c>
      <c r="B4458" s="2" t="s">
        <v>174</v>
      </c>
      <c r="C4458" s="2" t="s">
        <v>48</v>
      </c>
      <c r="D4458" s="2" t="s">
        <v>10</v>
      </c>
      <c r="E4458" s="2" t="s">
        <v>74</v>
      </c>
      <c r="F4458" s="2" t="s">
        <v>977</v>
      </c>
      <c r="G4458" s="14" t="n">
        <v>12.5</v>
      </c>
      <c r="H4458" s="14" t="n">
        <v>11.2</v>
      </c>
      <c r="I4458" s="14" t="n">
        <v>12.5</v>
      </c>
      <c r="J4458" s="23" t="n">
        <f aca="false">IF(AND(E4458="Priority",ISNUMBER('Cost model'!N168)),'Cost model'!N168,'Cost model'!M168)</f>
        <v>13.5</v>
      </c>
      <c r="K4458" s="14" t="n">
        <f aca="false">J4458-H4458</f>
        <v>2.3</v>
      </c>
      <c r="L4458" s="14" t="n">
        <f aca="false">G4458-H4458</f>
        <v>1.3</v>
      </c>
    </row>
    <row r="4459" customFormat="false" ht="15" hidden="false" customHeight="false" outlineLevel="0" collapsed="false">
      <c r="A4459" s="2" t="s">
        <v>124</v>
      </c>
      <c r="B4459" s="2" t="s">
        <v>124</v>
      </c>
      <c r="C4459" s="2" t="s">
        <v>47</v>
      </c>
      <c r="D4459" s="2" t="s">
        <v>10</v>
      </c>
      <c r="E4459" s="2" t="s">
        <v>74</v>
      </c>
      <c r="F4459" s="2" t="s">
        <v>977</v>
      </c>
      <c r="G4459" s="14" t="n">
        <v>9.5</v>
      </c>
      <c r="H4459" s="14" t="n">
        <v>7.58</v>
      </c>
      <c r="I4459" s="14" t="n">
        <v>9.5</v>
      </c>
      <c r="J4459" s="23" t="n">
        <f aca="false">IF(AND(E4459="Priority",ISNUMBER('Cost model'!N317)),'Cost model'!N317,'Cost model'!M317)</f>
        <v>10.5</v>
      </c>
      <c r="K4459" s="14" t="n">
        <f aca="false">J4459-H4459</f>
        <v>2.92</v>
      </c>
      <c r="L4459" s="14" t="n">
        <f aca="false">G4459-H4459</f>
        <v>1.92</v>
      </c>
    </row>
    <row r="4460" customFormat="false" ht="15" hidden="false" customHeight="false" outlineLevel="0" collapsed="false">
      <c r="A4460" s="2" t="s">
        <v>142</v>
      </c>
      <c r="B4460" s="2" t="s">
        <v>142</v>
      </c>
      <c r="C4460" s="2" t="s">
        <v>49</v>
      </c>
      <c r="D4460" s="2" t="s">
        <v>12</v>
      </c>
      <c r="E4460" s="2" t="s">
        <v>74</v>
      </c>
      <c r="F4460" s="2" t="s">
        <v>977</v>
      </c>
      <c r="G4460" s="14" t="n">
        <v>70</v>
      </c>
      <c r="H4460" s="14" t="n">
        <v>40.07</v>
      </c>
      <c r="I4460" s="14" t="n">
        <v>19.5</v>
      </c>
      <c r="J4460" s="23" t="n">
        <f aca="false">IF(AND(E4460="Priority",ISNUMBER('Cost model'!N637)),'Cost model'!N637,'Cost model'!M637)</f>
        <v>45</v>
      </c>
      <c r="K4460" s="14" t="n">
        <f aca="false">J4460-H4460</f>
        <v>4.93</v>
      </c>
      <c r="L4460" s="14" t="n">
        <f aca="false">G4460-H4460</f>
        <v>29.93</v>
      </c>
    </row>
    <row r="4461" customFormat="false" ht="15" hidden="false" customHeight="false" outlineLevel="0" collapsed="false">
      <c r="A4461" s="2" t="s">
        <v>142</v>
      </c>
      <c r="B4461" s="2" t="s">
        <v>142</v>
      </c>
      <c r="C4461" s="2" t="s">
        <v>48</v>
      </c>
      <c r="D4461" s="2" t="s">
        <v>10</v>
      </c>
      <c r="E4461" s="2" t="s">
        <v>74</v>
      </c>
      <c r="F4461" s="2" t="s">
        <v>977</v>
      </c>
      <c r="G4461" s="14" t="n">
        <v>12.5</v>
      </c>
      <c r="H4461" s="14" t="n">
        <v>10.09</v>
      </c>
      <c r="I4461" s="14" t="n">
        <v>12.5</v>
      </c>
      <c r="J4461" s="23" t="n">
        <f aca="false">IF(AND(E4461="Priority",ISNUMBER('Cost model'!N633)),'Cost model'!N633,'Cost model'!M633)</f>
        <v>11.5</v>
      </c>
      <c r="K4461" s="14" t="n">
        <f aca="false">J4461-H4461</f>
        <v>1.41</v>
      </c>
      <c r="L4461" s="14" t="n">
        <f aca="false">G4461-H4461</f>
        <v>2.41</v>
      </c>
    </row>
    <row r="4462" customFormat="false" ht="15" hidden="false" customHeight="false" outlineLevel="0" collapsed="false">
      <c r="A4462" s="2" t="s">
        <v>174</v>
      </c>
      <c r="B4462" s="2" t="s">
        <v>174</v>
      </c>
      <c r="C4462" s="2" t="s">
        <v>47</v>
      </c>
      <c r="D4462" s="2" t="s">
        <v>12</v>
      </c>
      <c r="E4462" s="2" t="s">
        <v>74</v>
      </c>
      <c r="F4462" s="2" t="s">
        <v>977</v>
      </c>
      <c r="G4462" s="14" t="n">
        <v>9.5</v>
      </c>
      <c r="H4462" s="14" t="n">
        <v>7.24</v>
      </c>
      <c r="I4462" s="14" t="n">
        <v>9.5</v>
      </c>
      <c r="J4462" s="23" t="n">
        <f aca="false">IF(AND(E4462="Priority",ISNUMBER('Cost model'!N170)),'Cost model'!N170,'Cost model'!M170)</f>
        <v>25.5</v>
      </c>
      <c r="K4462" s="14" t="n">
        <f aca="false">J4462-H4462</f>
        <v>18.26</v>
      </c>
      <c r="L4462" s="14" t="n">
        <f aca="false">G4462-H4462</f>
        <v>2.26</v>
      </c>
    </row>
    <row r="4463" customFormat="false" ht="15" hidden="false" customHeight="false" outlineLevel="0" collapsed="false">
      <c r="A4463" s="2" t="s">
        <v>174</v>
      </c>
      <c r="B4463" s="2" t="s">
        <v>174</v>
      </c>
      <c r="C4463" s="2" t="s">
        <v>49</v>
      </c>
      <c r="D4463" s="2" t="s">
        <v>10</v>
      </c>
      <c r="E4463" s="2" t="s">
        <v>83</v>
      </c>
      <c r="F4463" s="2" t="s">
        <v>977</v>
      </c>
      <c r="G4463" s="14" t="n">
        <v>24.5</v>
      </c>
      <c r="H4463" s="14" t="n">
        <v>20.22</v>
      </c>
      <c r="I4463" s="14" t="n">
        <v>24.5</v>
      </c>
      <c r="J4463" s="23" t="n">
        <f aca="false">IF(AND(E4463="Priority",ISNUMBER('Cost model'!N169)),'Cost model'!N169,'Cost model'!M169)</f>
        <v>25.5</v>
      </c>
      <c r="K4463" s="14" t="n">
        <f aca="false">J4463-H4463</f>
        <v>5.28</v>
      </c>
      <c r="L4463" s="14" t="n">
        <f aca="false">G4463-H4463</f>
        <v>4.28</v>
      </c>
    </row>
    <row r="4464" customFormat="false" ht="15" hidden="false" customHeight="false" outlineLevel="0" collapsed="false">
      <c r="A4464" s="2" t="s">
        <v>174</v>
      </c>
      <c r="B4464" s="2" t="s">
        <v>174</v>
      </c>
      <c r="C4464" s="2" t="s">
        <v>49</v>
      </c>
      <c r="D4464" s="2" t="s">
        <v>10</v>
      </c>
      <c r="E4464" s="2" t="s">
        <v>74</v>
      </c>
      <c r="F4464" s="2" t="s">
        <v>977</v>
      </c>
      <c r="G4464" s="14" t="n">
        <v>17.5</v>
      </c>
      <c r="H4464" s="14" t="n">
        <v>18.54</v>
      </c>
      <c r="I4464" s="14" t="n">
        <v>17.5</v>
      </c>
      <c r="J4464" s="23" t="n">
        <f aca="false">IF(AND(E4464="Priority",ISNUMBER('Cost model'!N169)),'Cost model'!N169,'Cost model'!M169)</f>
        <v>18.5</v>
      </c>
      <c r="K4464" s="14" t="n">
        <f aca="false">J4464-H4464</f>
        <v>-0.0399999999999992</v>
      </c>
      <c r="L4464" s="14" t="n">
        <f aca="false">G4464-H4464</f>
        <v>-1.04</v>
      </c>
    </row>
    <row r="4465" customFormat="false" ht="15" hidden="false" customHeight="false" outlineLevel="0" collapsed="false">
      <c r="A4465" s="2" t="s">
        <v>174</v>
      </c>
      <c r="B4465" s="2" t="s">
        <v>174</v>
      </c>
      <c r="C4465" s="2" t="s">
        <v>47</v>
      </c>
      <c r="D4465" s="2" t="s">
        <v>10</v>
      </c>
      <c r="E4465" s="2" t="s">
        <v>74</v>
      </c>
      <c r="F4465" s="2" t="s">
        <v>977</v>
      </c>
      <c r="G4465" s="14" t="n">
        <v>9.5</v>
      </c>
      <c r="H4465" s="14" t="n">
        <v>7.24</v>
      </c>
      <c r="I4465" s="14" t="n">
        <v>9.5</v>
      </c>
      <c r="J4465" s="23" t="n">
        <f aca="false">IF(AND(E4465="Priority",ISNUMBER('Cost model'!N167)),'Cost model'!N167,'Cost model'!M167)</f>
        <v>8.5</v>
      </c>
      <c r="K4465" s="14" t="n">
        <f aca="false">J4465-H4465</f>
        <v>1.26</v>
      </c>
      <c r="L4465" s="14" t="n">
        <f aca="false">G4465-H4465</f>
        <v>2.26</v>
      </c>
    </row>
    <row r="4466" customFormat="false" ht="15" hidden="false" customHeight="false" outlineLevel="0" collapsed="false">
      <c r="A4466" s="2" t="s">
        <v>174</v>
      </c>
      <c r="B4466" s="2" t="s">
        <v>174</v>
      </c>
      <c r="C4466" s="2" t="s">
        <v>47</v>
      </c>
      <c r="D4466" s="2" t="s">
        <v>12</v>
      </c>
      <c r="E4466" s="2" t="s">
        <v>74</v>
      </c>
      <c r="F4466" s="2" t="s">
        <v>977</v>
      </c>
      <c r="G4466" s="14" t="n">
        <v>28.5</v>
      </c>
      <c r="H4466" s="14" t="n">
        <v>27.09</v>
      </c>
      <c r="I4466" s="14" t="n">
        <v>9.5</v>
      </c>
      <c r="J4466" s="23" t="n">
        <f aca="false">IF(AND(E4466="Priority",ISNUMBER('Cost model'!N170)),'Cost model'!N170,'Cost model'!M170)</f>
        <v>25.5</v>
      </c>
      <c r="K4466" s="14" t="n">
        <f aca="false">J4466-H4466</f>
        <v>-1.59</v>
      </c>
      <c r="L4466" s="14" t="n">
        <f aca="false">G4466-H4466</f>
        <v>1.41</v>
      </c>
    </row>
    <row r="4467" customFormat="false" ht="15" hidden="false" customHeight="false" outlineLevel="0" collapsed="false">
      <c r="A4467" s="2" t="s">
        <v>174</v>
      </c>
      <c r="B4467" s="2" t="s">
        <v>124</v>
      </c>
      <c r="C4467" s="2" t="s">
        <v>47</v>
      </c>
      <c r="D4467" s="2" t="s">
        <v>10</v>
      </c>
      <c r="E4467" s="2" t="s">
        <v>83</v>
      </c>
      <c r="F4467" s="2" t="s">
        <v>976</v>
      </c>
      <c r="G4467" s="14" t="n">
        <v>14.5</v>
      </c>
      <c r="H4467" s="14" t="n">
        <v>10.97</v>
      </c>
      <c r="I4467" s="14" t="n">
        <v>14.5</v>
      </c>
      <c r="J4467" s="23" t="n">
        <f aca="false">IF(AND(E4467="Priority",ISNUMBER('Cost model'!N107)),'Cost model'!N107,'Cost model'!M107)</f>
        <v>17.5</v>
      </c>
      <c r="K4467" s="14" t="n">
        <f aca="false">J4467-H4467</f>
        <v>6.53</v>
      </c>
      <c r="L4467" s="14" t="n">
        <f aca="false">G4467-H4467</f>
        <v>3.53</v>
      </c>
    </row>
    <row r="4468" customFormat="false" ht="15" hidden="false" customHeight="false" outlineLevel="0" collapsed="false">
      <c r="A4468" s="2" t="s">
        <v>174</v>
      </c>
      <c r="B4468" s="2" t="s">
        <v>124</v>
      </c>
      <c r="C4468" s="2" t="s">
        <v>48</v>
      </c>
      <c r="D4468" s="2" t="s">
        <v>10</v>
      </c>
      <c r="E4468" s="2" t="s">
        <v>74</v>
      </c>
      <c r="F4468" s="2" t="s">
        <v>976</v>
      </c>
      <c r="G4468" s="14" t="n">
        <v>12.5</v>
      </c>
      <c r="H4468" s="14" t="n">
        <v>11.97</v>
      </c>
      <c r="I4468" s="14" t="n">
        <v>12.5</v>
      </c>
      <c r="J4468" s="23" t="n">
        <f aca="false">IF(AND(E4468="Priority",ISNUMBER('Cost model'!N108)),'Cost model'!N108,'Cost model'!M108)</f>
        <v>15.5</v>
      </c>
      <c r="K4468" s="14" t="n">
        <f aca="false">J4468-H4468</f>
        <v>3.53</v>
      </c>
      <c r="L4468" s="14" t="n">
        <f aca="false">G4468-H4468</f>
        <v>0.529999999999999</v>
      </c>
    </row>
    <row r="4469" customFormat="false" ht="15" hidden="false" customHeight="false" outlineLevel="0" collapsed="false">
      <c r="A4469" s="2" t="s">
        <v>174</v>
      </c>
      <c r="B4469" s="2" t="s">
        <v>174</v>
      </c>
      <c r="C4469" s="2" t="s">
        <v>47</v>
      </c>
      <c r="D4469" s="2" t="s">
        <v>10</v>
      </c>
      <c r="E4469" s="2" t="s">
        <v>74</v>
      </c>
      <c r="F4469" s="2" t="s">
        <v>977</v>
      </c>
      <c r="G4469" s="14" t="n">
        <v>9.5</v>
      </c>
      <c r="H4469" s="14" t="n">
        <v>7.24</v>
      </c>
      <c r="I4469" s="14" t="n">
        <v>9.5</v>
      </c>
      <c r="J4469" s="23" t="n">
        <f aca="false">IF(AND(E4469="Priority",ISNUMBER('Cost model'!N167)),'Cost model'!N167,'Cost model'!M167)</f>
        <v>8.5</v>
      </c>
      <c r="K4469" s="14" t="n">
        <f aca="false">J4469-H4469</f>
        <v>1.26</v>
      </c>
      <c r="L4469" s="14" t="n">
        <f aca="false">G4469-H4469</f>
        <v>2.26</v>
      </c>
    </row>
    <row r="4470" customFormat="false" ht="15" hidden="false" customHeight="false" outlineLevel="0" collapsed="false">
      <c r="A4470" s="2" t="s">
        <v>124</v>
      </c>
      <c r="B4470" s="2" t="s">
        <v>124</v>
      </c>
      <c r="C4470" s="2" t="s">
        <v>47</v>
      </c>
      <c r="D4470" s="2" t="s">
        <v>14</v>
      </c>
      <c r="E4470" s="2" t="s">
        <v>74</v>
      </c>
      <c r="F4470" s="2" t="s">
        <v>977</v>
      </c>
      <c r="G4470" s="14" t="n">
        <v>53</v>
      </c>
      <c r="H4470" s="14" t="n">
        <v>226.15</v>
      </c>
      <c r="I4470" s="14" t="n">
        <v>25</v>
      </c>
      <c r="J4470" s="23" t="n">
        <f aca="false">IF(AND(E4470="Priority",ISNUMBER('Cost model'!N326)),'Cost model'!N326,'Cost model'!M326)</f>
        <v>110</v>
      </c>
      <c r="K4470" s="14" t="n">
        <f aca="false">J4470-H4470</f>
        <v>-116.15</v>
      </c>
      <c r="L4470" s="14" t="n">
        <f aca="false">G4470-H4470</f>
        <v>-173.15</v>
      </c>
    </row>
    <row r="4471" customFormat="false" ht="15" hidden="false" customHeight="false" outlineLevel="0" collapsed="false">
      <c r="A4471" s="2" t="s">
        <v>142</v>
      </c>
      <c r="B4471" s="2" t="s">
        <v>124</v>
      </c>
      <c r="C4471" s="2" t="s">
        <v>48</v>
      </c>
      <c r="D4471" s="2" t="s">
        <v>12</v>
      </c>
      <c r="E4471" s="2" t="s">
        <v>74</v>
      </c>
      <c r="F4471" s="2" t="s">
        <v>976</v>
      </c>
      <c r="G4471" s="14" t="n">
        <v>54.5</v>
      </c>
      <c r="H4471" s="14" t="n">
        <v>67.61</v>
      </c>
      <c r="I4471" s="14" t="n">
        <v>19.5</v>
      </c>
      <c r="J4471" s="23" t="n">
        <f aca="false">IF(AND(E4471="Priority",ISNUMBER('Cost model'!N666)),'Cost model'!N666,'Cost model'!M666)</f>
        <v>45</v>
      </c>
      <c r="K4471" s="14" t="n">
        <f aca="false">J4471-H4471</f>
        <v>-22.61</v>
      </c>
      <c r="L4471" s="14" t="n">
        <f aca="false">G4471-H4471</f>
        <v>-13.11</v>
      </c>
    </row>
    <row r="4472" customFormat="false" ht="15" hidden="false" customHeight="false" outlineLevel="0" collapsed="false">
      <c r="A4472" s="2" t="s">
        <v>174</v>
      </c>
      <c r="B4472" s="2" t="s">
        <v>124</v>
      </c>
      <c r="C4472" s="2" t="s">
        <v>49</v>
      </c>
      <c r="D4472" s="2" t="s">
        <v>10</v>
      </c>
      <c r="E4472" s="2" t="s">
        <v>83</v>
      </c>
      <c r="F4472" s="2" t="s">
        <v>976</v>
      </c>
      <c r="G4472" s="14" t="n">
        <v>24.5</v>
      </c>
      <c r="H4472" s="14" t="n">
        <v>20.22</v>
      </c>
      <c r="I4472" s="14" t="n">
        <v>24.5</v>
      </c>
      <c r="J4472" s="23" t="n">
        <f aca="false">IF(AND(E4472="Priority",ISNUMBER('Cost model'!N109)),'Cost model'!N109,'Cost model'!M109)</f>
        <v>25.5</v>
      </c>
      <c r="K4472" s="14" t="n">
        <f aca="false">J4472-H4472</f>
        <v>5.28</v>
      </c>
      <c r="L4472" s="14" t="n">
        <f aca="false">G4472-H4472</f>
        <v>4.28</v>
      </c>
    </row>
    <row r="4473" customFormat="false" ht="15" hidden="false" customHeight="false" outlineLevel="0" collapsed="false">
      <c r="A4473" s="2" t="s">
        <v>174</v>
      </c>
      <c r="B4473" s="2" t="s">
        <v>174</v>
      </c>
      <c r="C4473" s="2" t="s">
        <v>48</v>
      </c>
      <c r="D4473" s="2" t="s">
        <v>14</v>
      </c>
      <c r="E4473" s="2" t="s">
        <v>74</v>
      </c>
      <c r="F4473" s="2" t="s">
        <v>977</v>
      </c>
      <c r="G4473" s="14" t="n">
        <v>50</v>
      </c>
      <c r="H4473" s="14" t="n">
        <v>147.72</v>
      </c>
      <c r="I4473" s="14" t="n">
        <v>45</v>
      </c>
      <c r="J4473" s="23" t="n">
        <f aca="false">IF(AND(E4473="Priority",ISNUMBER('Cost model'!N177)),'Cost model'!N177,'Cost model'!M177)</f>
        <v>110</v>
      </c>
      <c r="K4473" s="14" t="n">
        <f aca="false">J4473-H4473</f>
        <v>-37.72</v>
      </c>
      <c r="L4473" s="14" t="n">
        <f aca="false">G4473-H4473</f>
        <v>-97.72</v>
      </c>
    </row>
    <row r="4474" customFormat="false" ht="15" hidden="false" customHeight="false" outlineLevel="0" collapsed="false">
      <c r="A4474" s="2" t="s">
        <v>123</v>
      </c>
      <c r="B4474" s="2" t="s">
        <v>174</v>
      </c>
      <c r="C4474" s="2" t="s">
        <v>47</v>
      </c>
      <c r="D4474" s="2" t="s">
        <v>12</v>
      </c>
      <c r="E4474" s="2" t="s">
        <v>83</v>
      </c>
      <c r="F4474" s="2" t="s">
        <v>976</v>
      </c>
      <c r="G4474" s="14" t="n">
        <v>24.5</v>
      </c>
      <c r="H4474" s="14" t="n">
        <v>14.29</v>
      </c>
      <c r="I4474" s="14" t="n">
        <v>24.5</v>
      </c>
      <c r="J4474" s="23" t="n">
        <f aca="false">IF(AND(E4474="Priority",ISNUMBER('Cost model'!N50)),'Cost model'!N50,'Cost model'!M50)</f>
        <v>55</v>
      </c>
      <c r="K4474" s="14" t="n">
        <f aca="false">J4474-H4474</f>
        <v>40.71</v>
      </c>
      <c r="L4474" s="14" t="n">
        <f aca="false">G4474-H4474</f>
        <v>10.21</v>
      </c>
    </row>
    <row r="4475" customFormat="false" ht="15" hidden="false" customHeight="false" outlineLevel="0" collapsed="false">
      <c r="A4475" s="2" t="s">
        <v>142</v>
      </c>
      <c r="B4475" s="2" t="s">
        <v>142</v>
      </c>
      <c r="C4475" s="2" t="s">
        <v>47</v>
      </c>
      <c r="D4475" s="2" t="s">
        <v>12</v>
      </c>
      <c r="E4475" s="2" t="s">
        <v>74</v>
      </c>
      <c r="F4475" s="2" t="s">
        <v>977</v>
      </c>
      <c r="G4475" s="14" t="n">
        <v>28.5</v>
      </c>
      <c r="H4475" s="14" t="n">
        <v>28.25</v>
      </c>
      <c r="I4475" s="14" t="n">
        <v>9.5</v>
      </c>
      <c r="J4475" s="23" t="n">
        <f aca="false">IF(AND(E4475="Priority",ISNUMBER('Cost model'!N635)),'Cost model'!N635,'Cost model'!M635)</f>
        <v>30.5</v>
      </c>
      <c r="K4475" s="14" t="n">
        <f aca="false">J4475-H4475</f>
        <v>2.25</v>
      </c>
      <c r="L4475" s="14" t="n">
        <f aca="false">G4475-H4475</f>
        <v>0.25</v>
      </c>
    </row>
    <row r="4476" customFormat="false" ht="15" hidden="false" customHeight="false" outlineLevel="0" collapsed="false">
      <c r="A4476" s="2" t="s">
        <v>174</v>
      </c>
      <c r="B4476" s="2" t="s">
        <v>174</v>
      </c>
      <c r="C4476" s="2" t="s">
        <v>48</v>
      </c>
      <c r="D4476" s="2" t="s">
        <v>15</v>
      </c>
      <c r="E4476" s="2" t="s">
        <v>74</v>
      </c>
      <c r="F4476" s="2" t="s">
        <v>977</v>
      </c>
      <c r="G4476" s="14" t="n">
        <v>45</v>
      </c>
      <c r="H4476" s="14" t="n">
        <v>107.06</v>
      </c>
      <c r="I4476" s="14" t="n">
        <v>85</v>
      </c>
      <c r="J4476" s="23" t="n">
        <f aca="false">IF(AND(E4476="Priority",ISNUMBER('Cost model'!N180)),'Cost model'!N180,'Cost model'!M180)</f>
        <v>150</v>
      </c>
      <c r="K4476" s="14" t="n">
        <f aca="false">J4476-H4476</f>
        <v>42.94</v>
      </c>
      <c r="L4476" s="14" t="n">
        <f aca="false">G4476-H4476</f>
        <v>-62.06</v>
      </c>
    </row>
    <row r="4477" customFormat="false" ht="15" hidden="false" customHeight="false" outlineLevel="0" collapsed="false">
      <c r="A4477" s="2" t="s">
        <v>123</v>
      </c>
      <c r="B4477" s="2" t="s">
        <v>174</v>
      </c>
      <c r="C4477" s="2" t="s">
        <v>47</v>
      </c>
      <c r="D4477" s="2" t="s">
        <v>10</v>
      </c>
      <c r="E4477" s="2" t="s">
        <v>83</v>
      </c>
      <c r="F4477" s="2" t="s">
        <v>976</v>
      </c>
      <c r="G4477" s="14" t="n">
        <v>19.5</v>
      </c>
      <c r="H4477" s="14" t="n">
        <v>13.29</v>
      </c>
      <c r="I4477" s="14" t="n">
        <v>19.5</v>
      </c>
      <c r="J4477" s="23" t="n">
        <f aca="false">IF(AND(E4477="Priority",ISNUMBER('Cost model'!N47)),'Cost model'!N47,'Cost model'!M47)</f>
        <v>17.5</v>
      </c>
      <c r="K4477" s="14" t="n">
        <f aca="false">J4477-H4477</f>
        <v>4.21</v>
      </c>
      <c r="L4477" s="14" t="n">
        <f aca="false">G4477-H4477</f>
        <v>6.21</v>
      </c>
    </row>
    <row r="4478" customFormat="false" ht="15" hidden="false" customHeight="false" outlineLevel="0" collapsed="false">
      <c r="A4478" s="2" t="s">
        <v>124</v>
      </c>
      <c r="B4478" s="2" t="s">
        <v>124</v>
      </c>
      <c r="C4478" s="2" t="s">
        <v>48</v>
      </c>
      <c r="D4478" s="2" t="s">
        <v>10</v>
      </c>
      <c r="E4478" s="2" t="s">
        <v>83</v>
      </c>
      <c r="F4478" s="2" t="s">
        <v>977</v>
      </c>
      <c r="G4478" s="14" t="n">
        <v>17.5</v>
      </c>
      <c r="H4478" s="14" t="n">
        <v>22.94</v>
      </c>
      <c r="I4478" s="14" t="n">
        <v>17.5</v>
      </c>
      <c r="J4478" s="23" t="n">
        <f aca="false">IF(AND(E4478="Priority",ISNUMBER('Cost model'!N318)),'Cost model'!N318,'Cost model'!M318)</f>
        <v>19.5</v>
      </c>
      <c r="K4478" s="14" t="n">
        <f aca="false">J4478-H4478</f>
        <v>-3.44</v>
      </c>
      <c r="L4478" s="14" t="n">
        <f aca="false">G4478-H4478</f>
        <v>-5.44</v>
      </c>
    </row>
    <row r="4479" customFormat="false" ht="15" hidden="false" customHeight="false" outlineLevel="0" collapsed="false">
      <c r="A4479" s="2" t="s">
        <v>221</v>
      </c>
      <c r="B4479" s="2" t="s">
        <v>158</v>
      </c>
      <c r="C4479" s="2" t="s">
        <v>49</v>
      </c>
      <c r="D4479" s="2" t="s">
        <v>12</v>
      </c>
      <c r="E4479" s="2" t="s">
        <v>74</v>
      </c>
      <c r="F4479" s="2" t="s">
        <v>976</v>
      </c>
      <c r="G4479" s="14" t="n">
        <v>29.5</v>
      </c>
      <c r="H4479" s="14" t="n">
        <v>79.05</v>
      </c>
      <c r="I4479" s="14" t="n">
        <v>19.5</v>
      </c>
      <c r="J4479" s="23" t="n">
        <f aca="false">IF(AND(E4479="Priority",ISNUMBER('Cost model'!N757)),'Cost model'!N757,'Cost model'!M757)</f>
        <v>65</v>
      </c>
      <c r="K4479" s="14" t="n">
        <f aca="false">J4479-H4479</f>
        <v>-14.05</v>
      </c>
      <c r="L4479" s="14" t="n">
        <f aca="false">G4479-H4479</f>
        <v>-49.55</v>
      </c>
    </row>
    <row r="4480" customFormat="false" ht="15" hidden="false" customHeight="false" outlineLevel="0" collapsed="false">
      <c r="A4480" s="2" t="s">
        <v>174</v>
      </c>
      <c r="B4480" s="2" t="s">
        <v>174</v>
      </c>
      <c r="C4480" s="2" t="s">
        <v>47</v>
      </c>
      <c r="D4480" s="2" t="s">
        <v>10</v>
      </c>
      <c r="E4480" s="2" t="s">
        <v>83</v>
      </c>
      <c r="F4480" s="2" t="s">
        <v>977</v>
      </c>
      <c r="G4480" s="14" t="n">
        <v>14.5</v>
      </c>
      <c r="H4480" s="14" t="n">
        <v>6.48</v>
      </c>
      <c r="I4480" s="14" t="n">
        <v>14.5</v>
      </c>
      <c r="J4480" s="23" t="n">
        <f aca="false">IF(AND(E4480="Priority",ISNUMBER('Cost model'!N167)),'Cost model'!N167,'Cost model'!M167)</f>
        <v>13.5</v>
      </c>
      <c r="K4480" s="14" t="n">
        <f aca="false">J4480-H4480</f>
        <v>7.02</v>
      </c>
      <c r="L4480" s="14" t="n">
        <f aca="false">G4480-H4480</f>
        <v>8.02</v>
      </c>
    </row>
    <row r="4481" customFormat="false" ht="15" hidden="false" customHeight="false" outlineLevel="0" collapsed="false">
      <c r="A4481" s="2" t="s">
        <v>221</v>
      </c>
      <c r="B4481" s="2" t="s">
        <v>142</v>
      </c>
      <c r="C4481" s="2" t="s">
        <v>49</v>
      </c>
      <c r="D4481" s="2" t="s">
        <v>15</v>
      </c>
      <c r="E4481" s="2" t="s">
        <v>74</v>
      </c>
      <c r="F4481" s="2" t="s">
        <v>976</v>
      </c>
      <c r="G4481" s="14" t="n">
        <v>192.5</v>
      </c>
      <c r="H4481" s="14" t="n">
        <v>220.81</v>
      </c>
      <c r="I4481" s="14" t="n">
        <v>350</v>
      </c>
      <c r="J4481" s="23" t="n">
        <f aca="false">IF(AND(E4481="Priority",ISNUMBER('Cost model'!N781)),'Cost model'!N781,'Cost model'!M781)</f>
        <v>385</v>
      </c>
      <c r="K4481" s="14" t="n">
        <f aca="false">J4481-H4481</f>
        <v>164.19</v>
      </c>
      <c r="L4481" s="14" t="n">
        <f aca="false">G4481-H4481</f>
        <v>-28.31</v>
      </c>
    </row>
    <row r="4482" customFormat="false" ht="15" hidden="false" customHeight="false" outlineLevel="0" collapsed="false">
      <c r="A4482" s="2" t="s">
        <v>221</v>
      </c>
      <c r="B4482" s="2" t="s">
        <v>221</v>
      </c>
      <c r="C4482" s="2" t="s">
        <v>47</v>
      </c>
      <c r="D4482" s="2" t="s">
        <v>12</v>
      </c>
      <c r="E4482" s="2" t="s">
        <v>74</v>
      </c>
      <c r="F4482" s="2" t="s">
        <v>977</v>
      </c>
      <c r="G4482" s="14" t="n">
        <v>38</v>
      </c>
      <c r="H4482" s="14" t="n">
        <v>27.51</v>
      </c>
      <c r="I4482" s="14" t="n">
        <v>9.5</v>
      </c>
      <c r="J4482" s="23" t="n">
        <f aca="false">IF(AND(E4482="Priority",ISNUMBER('Cost model'!N740)),'Cost model'!N740,'Cost model'!M740)</f>
        <v>22.5</v>
      </c>
      <c r="K4482" s="14" t="n">
        <f aca="false">J4482-H4482</f>
        <v>-5.01</v>
      </c>
      <c r="L4482" s="14" t="n">
        <f aca="false">G4482-H4482</f>
        <v>10.49</v>
      </c>
    </row>
    <row r="4483" customFormat="false" ht="15" hidden="false" customHeight="false" outlineLevel="0" collapsed="false">
      <c r="A4483" s="2" t="s">
        <v>221</v>
      </c>
      <c r="B4483" s="2" t="s">
        <v>205</v>
      </c>
      <c r="C4483" s="2" t="s">
        <v>47</v>
      </c>
      <c r="D4483" s="2" t="s">
        <v>12</v>
      </c>
      <c r="E4483" s="2" t="s">
        <v>74</v>
      </c>
      <c r="F4483" s="2" t="s">
        <v>976</v>
      </c>
      <c r="G4483" s="14" t="n">
        <v>69.5</v>
      </c>
      <c r="H4483" s="14" t="n">
        <v>112.9</v>
      </c>
      <c r="I4483" s="14"/>
      <c r="J4483" s="23" t="n">
        <f aca="false">IF(AND(E4483="Priority",ISNUMBER('Cost model'!N830)),'Cost model'!N830,'Cost model'!M830)</f>
        <v>60</v>
      </c>
      <c r="K4483" s="14" t="n">
        <f aca="false">J4483-H4483</f>
        <v>-52.9</v>
      </c>
      <c r="L4483" s="14" t="n">
        <f aca="false">G4483-H4483</f>
        <v>-43.4</v>
      </c>
    </row>
    <row r="4484" customFormat="false" ht="15" hidden="false" customHeight="false" outlineLevel="0" collapsed="false">
      <c r="A4484" s="2" t="s">
        <v>221</v>
      </c>
      <c r="B4484" s="2" t="s">
        <v>221</v>
      </c>
      <c r="C4484" s="2" t="s">
        <v>49</v>
      </c>
      <c r="D4484" s="2" t="s">
        <v>12</v>
      </c>
      <c r="E4484" s="2" t="s">
        <v>74</v>
      </c>
      <c r="F4484" s="2" t="s">
        <v>977</v>
      </c>
      <c r="G4484" s="14" t="n">
        <v>19.5</v>
      </c>
      <c r="H4484" s="14" t="n">
        <v>36.96</v>
      </c>
      <c r="I4484" s="14" t="n">
        <v>19.5</v>
      </c>
      <c r="J4484" s="23" t="n">
        <f aca="false">IF(AND(E4484="Priority",ISNUMBER('Cost model'!N742)),'Cost model'!N742,'Cost model'!M742)</f>
        <v>60</v>
      </c>
      <c r="K4484" s="14" t="n">
        <f aca="false">J4484-H4484</f>
        <v>23.04</v>
      </c>
      <c r="L4484" s="14" t="n">
        <f aca="false">G4484-H4484</f>
        <v>-17.46</v>
      </c>
    </row>
    <row r="4485" customFormat="false" ht="15" hidden="false" customHeight="false" outlineLevel="0" collapsed="false">
      <c r="A4485" s="2" t="s">
        <v>124</v>
      </c>
      <c r="B4485" s="2" t="s">
        <v>124</v>
      </c>
      <c r="C4485" s="2" t="s">
        <v>47</v>
      </c>
      <c r="D4485" s="2" t="s">
        <v>10</v>
      </c>
      <c r="E4485" s="2" t="s">
        <v>74</v>
      </c>
      <c r="F4485" s="2" t="s">
        <v>977</v>
      </c>
      <c r="G4485" s="14" t="n">
        <v>9.5</v>
      </c>
      <c r="H4485" s="14" t="n">
        <v>8.89</v>
      </c>
      <c r="I4485" s="14" t="n">
        <v>9.5</v>
      </c>
      <c r="J4485" s="23" t="n">
        <f aca="false">IF(AND(E4485="Priority",ISNUMBER('Cost model'!N317)),'Cost model'!N317,'Cost model'!M317)</f>
        <v>10.5</v>
      </c>
      <c r="K4485" s="14" t="n">
        <f aca="false">J4485-H4485</f>
        <v>1.61</v>
      </c>
      <c r="L4485" s="14" t="n">
        <f aca="false">G4485-H4485</f>
        <v>0.609999999999999</v>
      </c>
    </row>
    <row r="4486" customFormat="false" ht="15" hidden="false" customHeight="false" outlineLevel="0" collapsed="false">
      <c r="A4486" s="2" t="s">
        <v>221</v>
      </c>
      <c r="B4486" s="2" t="s">
        <v>221</v>
      </c>
      <c r="C4486" s="2" t="s">
        <v>47</v>
      </c>
      <c r="D4486" s="2" t="s">
        <v>12</v>
      </c>
      <c r="E4486" s="2" t="s">
        <v>74</v>
      </c>
      <c r="F4486" s="2" t="s">
        <v>977</v>
      </c>
      <c r="G4486" s="14" t="n">
        <v>28.5</v>
      </c>
      <c r="H4486" s="14" t="n">
        <v>23.53</v>
      </c>
      <c r="I4486" s="14" t="n">
        <v>9.5</v>
      </c>
      <c r="J4486" s="23" t="n">
        <f aca="false">IF(AND(E4486="Priority",ISNUMBER('Cost model'!N740)),'Cost model'!N740,'Cost model'!M740)</f>
        <v>22.5</v>
      </c>
      <c r="K4486" s="14" t="n">
        <f aca="false">J4486-H4486</f>
        <v>-1.03</v>
      </c>
      <c r="L4486" s="14" t="n">
        <f aca="false">G4486-H4486</f>
        <v>4.97</v>
      </c>
    </row>
    <row r="4487" customFormat="false" ht="15" hidden="false" customHeight="false" outlineLevel="0" collapsed="false">
      <c r="A4487" s="2" t="s">
        <v>124</v>
      </c>
      <c r="B4487" s="2" t="s">
        <v>124</v>
      </c>
      <c r="C4487" s="2" t="s">
        <v>47</v>
      </c>
      <c r="D4487" s="2" t="s">
        <v>12</v>
      </c>
      <c r="E4487" s="2" t="s">
        <v>83</v>
      </c>
      <c r="F4487" s="2" t="s">
        <v>977</v>
      </c>
      <c r="G4487" s="14" t="n">
        <v>19.5</v>
      </c>
      <c r="H4487" s="14" t="n">
        <v>28.05</v>
      </c>
      <c r="I4487" s="14" t="n">
        <v>19.5</v>
      </c>
      <c r="J4487" s="23" t="n">
        <f aca="false">IF(AND(E4487="Priority",ISNUMBER('Cost model'!N320)),'Cost model'!N320,'Cost model'!M320)</f>
        <v>35</v>
      </c>
      <c r="K4487" s="14" t="n">
        <f aca="false">J4487-H4487</f>
        <v>6.95</v>
      </c>
      <c r="L4487" s="14" t="n">
        <f aca="false">G4487-H4487</f>
        <v>-8.55</v>
      </c>
    </row>
    <row r="4488" customFormat="false" ht="15" hidden="false" customHeight="false" outlineLevel="0" collapsed="false">
      <c r="A4488" s="2" t="s">
        <v>142</v>
      </c>
      <c r="B4488" s="2" t="s">
        <v>142</v>
      </c>
      <c r="C4488" s="2" t="s">
        <v>47</v>
      </c>
      <c r="D4488" s="2" t="s">
        <v>14</v>
      </c>
      <c r="E4488" s="2" t="s">
        <v>74</v>
      </c>
      <c r="F4488" s="2" t="s">
        <v>977</v>
      </c>
      <c r="G4488" s="14" t="n">
        <v>19</v>
      </c>
      <c r="H4488" s="14" t="n">
        <v>65.82</v>
      </c>
      <c r="I4488" s="14" t="n">
        <v>25</v>
      </c>
      <c r="J4488" s="23" t="n">
        <f aca="false">IF(AND(E4488="Priority",ISNUMBER('Cost model'!N641)),'Cost model'!N641,'Cost model'!M641)</f>
        <v>75</v>
      </c>
      <c r="K4488" s="14" t="n">
        <f aca="false">J4488-H4488</f>
        <v>9.18000000000001</v>
      </c>
      <c r="L4488" s="14" t="n">
        <f aca="false">G4488-H4488</f>
        <v>-46.82</v>
      </c>
    </row>
    <row r="4489" customFormat="false" ht="15" hidden="false" customHeight="false" outlineLevel="0" collapsed="false">
      <c r="A4489" s="2" t="s">
        <v>174</v>
      </c>
      <c r="B4489" s="2" t="s">
        <v>174</v>
      </c>
      <c r="C4489" s="2" t="s">
        <v>48</v>
      </c>
      <c r="D4489" s="2" t="s">
        <v>10</v>
      </c>
      <c r="E4489" s="2" t="s">
        <v>74</v>
      </c>
      <c r="F4489" s="2" t="s">
        <v>977</v>
      </c>
      <c r="G4489" s="14" t="n">
        <v>37.5</v>
      </c>
      <c r="H4489" s="14" t="n">
        <v>41.1</v>
      </c>
      <c r="I4489" s="14" t="n">
        <v>12.5</v>
      </c>
      <c r="J4489" s="23" t="n">
        <f aca="false">IF(AND(E4489="Priority",ISNUMBER('Cost model'!N168)),'Cost model'!N168,'Cost model'!M168)</f>
        <v>13.5</v>
      </c>
      <c r="K4489" s="14" t="n">
        <f aca="false">J4489-H4489</f>
        <v>-27.6</v>
      </c>
      <c r="L4489" s="14" t="n">
        <f aca="false">G4489-H4489</f>
        <v>-3.6</v>
      </c>
    </row>
    <row r="4490" customFormat="false" ht="15" hidden="false" customHeight="false" outlineLevel="0" collapsed="false">
      <c r="A4490" s="2" t="s">
        <v>142</v>
      </c>
      <c r="B4490" s="2" t="s">
        <v>124</v>
      </c>
      <c r="C4490" s="2" t="s">
        <v>47</v>
      </c>
      <c r="D4490" s="2" t="s">
        <v>12</v>
      </c>
      <c r="E4490" s="2" t="s">
        <v>74</v>
      </c>
      <c r="F4490" s="2" t="s">
        <v>976</v>
      </c>
      <c r="G4490" s="14" t="n">
        <v>39</v>
      </c>
      <c r="H4490" s="14" t="n">
        <v>80.05</v>
      </c>
      <c r="I4490" s="14" t="n">
        <v>19.5</v>
      </c>
      <c r="J4490" s="23" t="n">
        <f aca="false">IF(AND(E4490="Priority",ISNUMBER('Cost model'!N665)),'Cost model'!N665,'Cost model'!M665)</f>
        <v>40</v>
      </c>
      <c r="K4490" s="14" t="n">
        <f aca="false">J4490-H4490</f>
        <v>-40.05</v>
      </c>
      <c r="L4490" s="14" t="n">
        <f aca="false">G4490-H4490</f>
        <v>-41.05</v>
      </c>
    </row>
    <row r="4491" customFormat="false" ht="15" hidden="false" customHeight="false" outlineLevel="0" collapsed="false">
      <c r="A4491" s="2" t="s">
        <v>174</v>
      </c>
      <c r="B4491" s="2" t="s">
        <v>174</v>
      </c>
      <c r="C4491" s="2" t="s">
        <v>47</v>
      </c>
      <c r="D4491" s="2" t="s">
        <v>12</v>
      </c>
      <c r="E4491" s="2" t="s">
        <v>74</v>
      </c>
      <c r="F4491" s="2" t="s">
        <v>977</v>
      </c>
      <c r="G4491" s="14" t="n">
        <v>28.5</v>
      </c>
      <c r="H4491" s="14" t="n">
        <v>27.82</v>
      </c>
      <c r="I4491" s="14" t="n">
        <v>9.5</v>
      </c>
      <c r="J4491" s="23" t="n">
        <f aca="false">IF(AND(E4491="Priority",ISNUMBER('Cost model'!N170)),'Cost model'!N170,'Cost model'!M170)</f>
        <v>25.5</v>
      </c>
      <c r="K4491" s="14" t="n">
        <f aca="false">J4491-H4491</f>
        <v>-2.32</v>
      </c>
      <c r="L4491" s="14" t="n">
        <f aca="false">G4491-H4491</f>
        <v>0.68</v>
      </c>
    </row>
    <row r="4492" customFormat="false" ht="15" hidden="false" customHeight="false" outlineLevel="0" collapsed="false">
      <c r="A4492" s="2" t="s">
        <v>124</v>
      </c>
      <c r="B4492" s="2" t="s">
        <v>124</v>
      </c>
      <c r="C4492" s="2" t="s">
        <v>48</v>
      </c>
      <c r="D4492" s="2" t="s">
        <v>14</v>
      </c>
      <c r="E4492" s="2" t="s">
        <v>74</v>
      </c>
      <c r="F4492" s="2" t="s">
        <v>977</v>
      </c>
      <c r="G4492" s="14" t="n">
        <v>12.5</v>
      </c>
      <c r="H4492" s="14" t="n">
        <v>67.56</v>
      </c>
      <c r="I4492" s="14" t="n">
        <v>45</v>
      </c>
      <c r="J4492" s="23" t="n">
        <f aca="false">IF(AND(E4492="Priority",ISNUMBER('Cost model'!N327)),'Cost model'!N327,'Cost model'!M327)</f>
        <v>130</v>
      </c>
      <c r="K4492" s="14" t="n">
        <f aca="false">J4492-H4492</f>
        <v>62.44</v>
      </c>
      <c r="L4492" s="14" t="n">
        <f aca="false">G4492-H4492</f>
        <v>-55.06</v>
      </c>
    </row>
    <row r="4493" customFormat="false" ht="15" hidden="false" customHeight="false" outlineLevel="0" collapsed="false">
      <c r="A4493" s="2" t="s">
        <v>174</v>
      </c>
      <c r="B4493" s="2" t="s">
        <v>124</v>
      </c>
      <c r="C4493" s="2" t="s">
        <v>47</v>
      </c>
      <c r="D4493" s="2" t="s">
        <v>12</v>
      </c>
      <c r="E4493" s="2" t="s">
        <v>74</v>
      </c>
      <c r="F4493" s="2" t="s">
        <v>976</v>
      </c>
      <c r="G4493" s="14" t="n">
        <v>28.5</v>
      </c>
      <c r="H4493" s="14" t="n">
        <v>22.94</v>
      </c>
      <c r="I4493" s="14" t="n">
        <v>9.5</v>
      </c>
      <c r="J4493" s="23" t="n">
        <f aca="false">IF(AND(E4493="Priority",ISNUMBER('Cost model'!N110)),'Cost model'!N110,'Cost model'!M110)</f>
        <v>40</v>
      </c>
      <c r="K4493" s="14" t="n">
        <f aca="false">J4493-H4493</f>
        <v>17.06</v>
      </c>
      <c r="L4493" s="14" t="n">
        <f aca="false">G4493-H4493</f>
        <v>5.56</v>
      </c>
    </row>
    <row r="4494" customFormat="false" ht="15" hidden="false" customHeight="false" outlineLevel="0" collapsed="false">
      <c r="A4494" s="2" t="s">
        <v>124</v>
      </c>
      <c r="B4494" s="2" t="s">
        <v>124</v>
      </c>
      <c r="C4494" s="2" t="s">
        <v>48</v>
      </c>
      <c r="D4494" s="2" t="s">
        <v>12</v>
      </c>
      <c r="E4494" s="2" t="s">
        <v>74</v>
      </c>
      <c r="F4494" s="2" t="s">
        <v>977</v>
      </c>
      <c r="G4494" s="14" t="n">
        <v>52</v>
      </c>
      <c r="H4494" s="14" t="n">
        <v>43.38</v>
      </c>
      <c r="I4494" s="14" t="n">
        <v>12.5</v>
      </c>
      <c r="J4494" s="23" t="n">
        <f aca="false">IF(AND(E4494="Priority",ISNUMBER('Cost model'!N321)),'Cost model'!N321,'Cost model'!M321)</f>
        <v>40</v>
      </c>
      <c r="K4494" s="14" t="n">
        <f aca="false">J4494-H4494</f>
        <v>-3.38</v>
      </c>
      <c r="L4494" s="14" t="n">
        <f aca="false">G4494-H4494</f>
        <v>8.62</v>
      </c>
    </row>
    <row r="4495" customFormat="false" ht="15" hidden="false" customHeight="false" outlineLevel="0" collapsed="false">
      <c r="A4495" s="2" t="s">
        <v>142</v>
      </c>
      <c r="B4495" s="2" t="s">
        <v>142</v>
      </c>
      <c r="C4495" s="2" t="s">
        <v>47</v>
      </c>
      <c r="D4495" s="2" t="s">
        <v>10</v>
      </c>
      <c r="E4495" s="2" t="s">
        <v>74</v>
      </c>
      <c r="F4495" s="2" t="s">
        <v>977</v>
      </c>
      <c r="G4495" s="14" t="n">
        <v>9.5</v>
      </c>
      <c r="H4495" s="14" t="n">
        <v>7.84</v>
      </c>
      <c r="I4495" s="14" t="n">
        <v>9.5</v>
      </c>
      <c r="J4495" s="23" t="n">
        <f aca="false">IF(AND(E4495="Priority",ISNUMBER('Cost model'!N632)),'Cost model'!N632,'Cost model'!M632)</f>
        <v>9.5</v>
      </c>
      <c r="K4495" s="14" t="n">
        <f aca="false">J4495-H4495</f>
        <v>1.66</v>
      </c>
      <c r="L4495" s="14" t="n">
        <f aca="false">G4495-H4495</f>
        <v>1.66</v>
      </c>
    </row>
    <row r="4496" customFormat="false" ht="15" hidden="false" customHeight="false" outlineLevel="0" collapsed="false">
      <c r="A4496" s="2" t="s">
        <v>124</v>
      </c>
      <c r="B4496" s="2" t="s">
        <v>124</v>
      </c>
      <c r="C4496" s="2" t="s">
        <v>47</v>
      </c>
      <c r="D4496" s="2" t="s">
        <v>12</v>
      </c>
      <c r="E4496" s="2" t="s">
        <v>74</v>
      </c>
      <c r="F4496" s="2" t="s">
        <v>977</v>
      </c>
      <c r="G4496" s="14" t="n">
        <v>14.5</v>
      </c>
      <c r="H4496" s="14" t="n">
        <v>10.82</v>
      </c>
      <c r="I4496" s="14" t="n">
        <v>9.5</v>
      </c>
      <c r="J4496" s="23" t="n">
        <f aca="false">IF(AND(E4496="Priority",ISNUMBER('Cost model'!N320)),'Cost model'!N320,'Cost model'!M320)</f>
        <v>24.5</v>
      </c>
      <c r="K4496" s="14" t="n">
        <f aca="false">J4496-H4496</f>
        <v>13.68</v>
      </c>
      <c r="L4496" s="14" t="n">
        <f aca="false">G4496-H4496</f>
        <v>3.68</v>
      </c>
    </row>
    <row r="4497" customFormat="false" ht="15" hidden="false" customHeight="false" outlineLevel="0" collapsed="false">
      <c r="A4497" s="2" t="s">
        <v>124</v>
      </c>
      <c r="B4497" s="2" t="s">
        <v>174</v>
      </c>
      <c r="C4497" s="2" t="s">
        <v>48</v>
      </c>
      <c r="D4497" s="2" t="s">
        <v>12</v>
      </c>
      <c r="E4497" s="2" t="s">
        <v>74</v>
      </c>
      <c r="F4497" s="2" t="s">
        <v>976</v>
      </c>
      <c r="G4497" s="14" t="n">
        <v>52</v>
      </c>
      <c r="H4497" s="14" t="n">
        <v>55.75</v>
      </c>
      <c r="I4497" s="14" t="n">
        <v>19.5</v>
      </c>
      <c r="J4497" s="23" t="n">
        <f aca="false">IF(AND(E4497="Priority",ISNUMBER('Cost model'!N366)),'Cost model'!N366,'Cost model'!M366)</f>
        <v>55</v>
      </c>
      <c r="K4497" s="14" t="n">
        <f aca="false">J4497-H4497</f>
        <v>-0.75</v>
      </c>
      <c r="L4497" s="14" t="n">
        <f aca="false">G4497-H4497</f>
        <v>-3.75</v>
      </c>
    </row>
    <row r="4498" customFormat="false" ht="15" hidden="false" customHeight="false" outlineLevel="0" collapsed="false">
      <c r="A4498" s="2" t="s">
        <v>142</v>
      </c>
      <c r="B4498" s="2" t="s">
        <v>142</v>
      </c>
      <c r="C4498" s="2" t="s">
        <v>48</v>
      </c>
      <c r="D4498" s="2" t="s">
        <v>10</v>
      </c>
      <c r="E4498" s="2" t="s">
        <v>74</v>
      </c>
      <c r="F4498" s="2" t="s">
        <v>977</v>
      </c>
      <c r="G4498" s="14" t="n">
        <v>12.5</v>
      </c>
      <c r="H4498" s="14" t="n">
        <v>10.49</v>
      </c>
      <c r="I4498" s="14" t="n">
        <v>12.5</v>
      </c>
      <c r="J4498" s="23" t="n">
        <f aca="false">IF(AND(E4498="Priority",ISNUMBER('Cost model'!N633)),'Cost model'!N633,'Cost model'!M633)</f>
        <v>11.5</v>
      </c>
      <c r="K4498" s="14" t="n">
        <f aca="false">J4498-H4498</f>
        <v>1.01</v>
      </c>
      <c r="L4498" s="14" t="n">
        <f aca="false">G4498-H4498</f>
        <v>2.01</v>
      </c>
    </row>
    <row r="4499" customFormat="false" ht="15" hidden="false" customHeight="false" outlineLevel="0" collapsed="false">
      <c r="A4499" s="2" t="s">
        <v>174</v>
      </c>
      <c r="B4499" s="2" t="s">
        <v>142</v>
      </c>
      <c r="C4499" s="2" t="s">
        <v>47</v>
      </c>
      <c r="D4499" s="2" t="s">
        <v>12</v>
      </c>
      <c r="E4499" s="2" t="s">
        <v>74</v>
      </c>
      <c r="F4499" s="2" t="s">
        <v>976</v>
      </c>
      <c r="G4499" s="14" t="n">
        <v>28.5</v>
      </c>
      <c r="H4499" s="14" t="n">
        <v>41.1</v>
      </c>
      <c r="I4499" s="14" t="n">
        <v>9.5</v>
      </c>
      <c r="J4499" s="23" t="n">
        <f aca="false">IF(AND(E4499="Priority",ISNUMBER('Cost model'!N125)),'Cost model'!N125,'Cost model'!M125)</f>
        <v>40</v>
      </c>
      <c r="K4499" s="14" t="n">
        <f aca="false">J4499-H4499</f>
        <v>-1.1</v>
      </c>
      <c r="L4499" s="14" t="n">
        <f aca="false">G4499-H4499</f>
        <v>-12.6</v>
      </c>
    </row>
    <row r="4500" customFormat="false" ht="15" hidden="false" customHeight="false" outlineLevel="0" collapsed="false">
      <c r="A4500" s="2" t="s">
        <v>142</v>
      </c>
      <c r="B4500" s="2" t="s">
        <v>142</v>
      </c>
      <c r="C4500" s="2" t="s">
        <v>49</v>
      </c>
      <c r="D4500" s="2" t="s">
        <v>12</v>
      </c>
      <c r="E4500" s="2" t="s">
        <v>74</v>
      </c>
      <c r="F4500" s="2" t="s">
        <v>977</v>
      </c>
      <c r="G4500" s="14" t="n">
        <v>19.5</v>
      </c>
      <c r="H4500" s="14" t="n">
        <v>41.1</v>
      </c>
      <c r="I4500" s="14" t="n">
        <v>19.5</v>
      </c>
      <c r="J4500" s="23" t="n">
        <f aca="false">IF(AND(E4500="Priority",ISNUMBER('Cost model'!N637)),'Cost model'!N637,'Cost model'!M637)</f>
        <v>45</v>
      </c>
      <c r="K4500" s="14" t="n">
        <f aca="false">J4500-H4500</f>
        <v>3.9</v>
      </c>
      <c r="L4500" s="14" t="n">
        <f aca="false">G4500-H4500</f>
        <v>-21.6</v>
      </c>
    </row>
    <row r="4501" customFormat="false" ht="15" hidden="false" customHeight="false" outlineLevel="0" collapsed="false">
      <c r="A4501" s="2" t="s">
        <v>174</v>
      </c>
      <c r="B4501" s="2" t="s">
        <v>174</v>
      </c>
      <c r="C4501" s="2" t="s">
        <v>48</v>
      </c>
      <c r="D4501" s="2" t="s">
        <v>10</v>
      </c>
      <c r="E4501" s="2" t="s">
        <v>74</v>
      </c>
      <c r="F4501" s="2" t="s">
        <v>977</v>
      </c>
      <c r="G4501" s="14" t="n">
        <v>14.5</v>
      </c>
      <c r="H4501" s="14" t="n">
        <v>10.29</v>
      </c>
      <c r="I4501" s="14" t="n">
        <v>12.5</v>
      </c>
      <c r="J4501" s="23" t="n">
        <f aca="false">IF(AND(E4501="Priority",ISNUMBER('Cost model'!N168)),'Cost model'!N168,'Cost model'!M168)</f>
        <v>13.5</v>
      </c>
      <c r="K4501" s="14" t="n">
        <f aca="false">J4501-H4501</f>
        <v>3.21</v>
      </c>
      <c r="L4501" s="14" t="n">
        <f aca="false">G4501-H4501</f>
        <v>4.21</v>
      </c>
    </row>
    <row r="4502" customFormat="false" ht="15" hidden="false" customHeight="false" outlineLevel="0" collapsed="false">
      <c r="A4502" s="2" t="s">
        <v>174</v>
      </c>
      <c r="B4502" s="2" t="s">
        <v>174</v>
      </c>
      <c r="C4502" s="2" t="s">
        <v>47</v>
      </c>
      <c r="D4502" s="2" t="s">
        <v>10</v>
      </c>
      <c r="E4502" s="2" t="s">
        <v>74</v>
      </c>
      <c r="F4502" s="2" t="s">
        <v>977</v>
      </c>
      <c r="G4502" s="14" t="n">
        <v>9.5</v>
      </c>
      <c r="H4502" s="14" t="n">
        <v>7.24</v>
      </c>
      <c r="I4502" s="14" t="n">
        <v>9.5</v>
      </c>
      <c r="J4502" s="23" t="n">
        <f aca="false">IF(AND(E4502="Priority",ISNUMBER('Cost model'!N167)),'Cost model'!N167,'Cost model'!M167)</f>
        <v>8.5</v>
      </c>
      <c r="K4502" s="14" t="n">
        <f aca="false">J4502-H4502</f>
        <v>1.26</v>
      </c>
      <c r="L4502" s="14" t="n">
        <f aca="false">G4502-H4502</f>
        <v>2.26</v>
      </c>
    </row>
    <row r="4503" customFormat="false" ht="15" hidden="false" customHeight="false" outlineLevel="0" collapsed="false">
      <c r="A4503" s="2" t="s">
        <v>174</v>
      </c>
      <c r="B4503" s="2" t="s">
        <v>174</v>
      </c>
      <c r="C4503" s="2" t="s">
        <v>47</v>
      </c>
      <c r="D4503" s="2" t="s">
        <v>10</v>
      </c>
      <c r="E4503" s="2" t="s">
        <v>74</v>
      </c>
      <c r="F4503" s="2" t="s">
        <v>977</v>
      </c>
      <c r="G4503" s="14" t="n">
        <v>19</v>
      </c>
      <c r="H4503" s="14" t="n">
        <v>7.24</v>
      </c>
      <c r="I4503" s="14" t="n">
        <v>9.5</v>
      </c>
      <c r="J4503" s="23" t="n">
        <f aca="false">IF(AND(E4503="Priority",ISNUMBER('Cost model'!N167)),'Cost model'!N167,'Cost model'!M167)</f>
        <v>8.5</v>
      </c>
      <c r="K4503" s="14" t="n">
        <f aca="false">J4503-H4503</f>
        <v>1.26</v>
      </c>
      <c r="L4503" s="14" t="n">
        <f aca="false">G4503-H4503</f>
        <v>11.76</v>
      </c>
    </row>
    <row r="4504" customFormat="false" ht="15" hidden="false" customHeight="false" outlineLevel="0" collapsed="false">
      <c r="A4504" s="2" t="s">
        <v>174</v>
      </c>
      <c r="B4504" s="2" t="s">
        <v>174</v>
      </c>
      <c r="C4504" s="2" t="s">
        <v>47</v>
      </c>
      <c r="D4504" s="2" t="s">
        <v>12</v>
      </c>
      <c r="E4504" s="2" t="s">
        <v>74</v>
      </c>
      <c r="F4504" s="2" t="s">
        <v>977</v>
      </c>
      <c r="G4504" s="14" t="n">
        <v>9.5</v>
      </c>
      <c r="H4504" s="14" t="n">
        <v>7.24</v>
      </c>
      <c r="I4504" s="14" t="n">
        <v>9.5</v>
      </c>
      <c r="J4504" s="23" t="n">
        <f aca="false">IF(AND(E4504="Priority",ISNUMBER('Cost model'!N170)),'Cost model'!N170,'Cost model'!M170)</f>
        <v>25.5</v>
      </c>
      <c r="K4504" s="14" t="n">
        <f aca="false">J4504-H4504</f>
        <v>18.26</v>
      </c>
      <c r="L4504" s="14" t="n">
        <f aca="false">G4504-H4504</f>
        <v>2.26</v>
      </c>
    </row>
    <row r="4505" customFormat="false" ht="15" hidden="false" customHeight="false" outlineLevel="0" collapsed="false">
      <c r="A4505" s="2" t="s">
        <v>124</v>
      </c>
      <c r="B4505" s="2" t="s">
        <v>124</v>
      </c>
      <c r="C4505" s="2" t="s">
        <v>47</v>
      </c>
      <c r="D4505" s="2" t="s">
        <v>10</v>
      </c>
      <c r="E4505" s="2" t="s">
        <v>74</v>
      </c>
      <c r="F4505" s="2" t="s">
        <v>977</v>
      </c>
      <c r="G4505" s="14" t="n">
        <v>19</v>
      </c>
      <c r="H4505" s="14" t="n">
        <v>7.24</v>
      </c>
      <c r="I4505" s="14" t="n">
        <v>9.5</v>
      </c>
      <c r="J4505" s="23" t="n">
        <f aca="false">IF(AND(E4505="Priority",ISNUMBER('Cost model'!N317)),'Cost model'!N317,'Cost model'!M317)</f>
        <v>10.5</v>
      </c>
      <c r="K4505" s="14" t="n">
        <f aca="false">J4505-H4505</f>
        <v>3.26</v>
      </c>
      <c r="L4505" s="14" t="n">
        <f aca="false">G4505-H4505</f>
        <v>11.76</v>
      </c>
    </row>
    <row r="4506" customFormat="false" ht="15" hidden="false" customHeight="false" outlineLevel="0" collapsed="false">
      <c r="A4506" s="2" t="s">
        <v>124</v>
      </c>
      <c r="B4506" s="2" t="s">
        <v>124</v>
      </c>
      <c r="C4506" s="2" t="s">
        <v>47</v>
      </c>
      <c r="D4506" s="2" t="s">
        <v>10</v>
      </c>
      <c r="E4506" s="2" t="s">
        <v>74</v>
      </c>
      <c r="F4506" s="2" t="s">
        <v>977</v>
      </c>
      <c r="G4506" s="14" t="n">
        <v>9.5</v>
      </c>
      <c r="H4506" s="14" t="n">
        <v>7.24</v>
      </c>
      <c r="I4506" s="14" t="n">
        <v>9.5</v>
      </c>
      <c r="J4506" s="23" t="n">
        <f aca="false">IF(AND(E4506="Priority",ISNUMBER('Cost model'!N317)),'Cost model'!N317,'Cost model'!M317)</f>
        <v>10.5</v>
      </c>
      <c r="K4506" s="14" t="n">
        <f aca="false">J4506-H4506</f>
        <v>3.26</v>
      </c>
      <c r="L4506" s="14" t="n">
        <f aca="false">G4506-H4506</f>
        <v>2.26</v>
      </c>
    </row>
    <row r="4507" customFormat="false" ht="15" hidden="false" customHeight="false" outlineLevel="0" collapsed="false">
      <c r="A4507" s="2" t="s">
        <v>174</v>
      </c>
      <c r="B4507" s="2" t="s">
        <v>174</v>
      </c>
      <c r="C4507" s="2" t="s">
        <v>47</v>
      </c>
      <c r="D4507" s="2" t="s">
        <v>13</v>
      </c>
      <c r="E4507" s="2" t="s">
        <v>74</v>
      </c>
      <c r="F4507" s="2" t="s">
        <v>977</v>
      </c>
      <c r="G4507" s="14" t="n">
        <v>24.5</v>
      </c>
      <c r="H4507" s="14" t="n">
        <v>28.17</v>
      </c>
      <c r="I4507" s="14" t="n">
        <v>19</v>
      </c>
      <c r="J4507" s="23" t="n">
        <f aca="false">IF(AND(E4507="Priority",ISNUMBER('Cost model'!N173)),'Cost model'!N173,'Cost model'!M173)</f>
        <v>60</v>
      </c>
      <c r="K4507" s="14" t="n">
        <f aca="false">J4507-H4507</f>
        <v>31.83</v>
      </c>
      <c r="L4507" s="14" t="n">
        <f aca="false">G4507-H4507</f>
        <v>-3.67</v>
      </c>
    </row>
    <row r="4508" customFormat="false" ht="15" hidden="false" customHeight="false" outlineLevel="0" collapsed="false">
      <c r="A4508" s="2" t="s">
        <v>174</v>
      </c>
      <c r="B4508" s="2" t="s">
        <v>174</v>
      </c>
      <c r="C4508" s="2" t="s">
        <v>48</v>
      </c>
      <c r="D4508" s="2" t="s">
        <v>12</v>
      </c>
      <c r="E4508" s="2" t="s">
        <v>74</v>
      </c>
      <c r="F4508" s="2" t="s">
        <v>977</v>
      </c>
      <c r="G4508" s="14" t="n">
        <v>25</v>
      </c>
      <c r="H4508" s="14" t="n">
        <v>59.92</v>
      </c>
      <c r="I4508" s="14" t="n">
        <v>12.5</v>
      </c>
      <c r="J4508" s="23" t="n">
        <f aca="false">IF(AND(E4508="Priority",ISNUMBER('Cost model'!N171)),'Cost model'!N171,'Cost model'!M171)</f>
        <v>40</v>
      </c>
      <c r="K4508" s="14" t="n">
        <f aca="false">J4508-H4508</f>
        <v>-19.92</v>
      </c>
      <c r="L4508" s="14" t="n">
        <f aca="false">G4508-H4508</f>
        <v>-34.92</v>
      </c>
    </row>
    <row r="4509" customFormat="false" ht="15" hidden="false" customHeight="false" outlineLevel="0" collapsed="false">
      <c r="A4509" s="2" t="s">
        <v>221</v>
      </c>
      <c r="B4509" s="2" t="s">
        <v>221</v>
      </c>
      <c r="C4509" s="2" t="s">
        <v>47</v>
      </c>
      <c r="D4509" s="2" t="s">
        <v>10</v>
      </c>
      <c r="E4509" s="2" t="s">
        <v>74</v>
      </c>
      <c r="F4509" s="2" t="s">
        <v>977</v>
      </c>
      <c r="G4509" s="14" t="n">
        <v>9.5</v>
      </c>
      <c r="H4509" s="14" t="n">
        <v>6.42</v>
      </c>
      <c r="I4509" s="14" t="n">
        <v>9.5</v>
      </c>
      <c r="J4509" s="23" t="n">
        <f aca="false">IF(AND(E4509="Priority",ISNUMBER('Cost model'!N737)),'Cost model'!N737,'Cost model'!M737)</f>
        <v>8.5</v>
      </c>
      <c r="K4509" s="14" t="n">
        <f aca="false">J4509-H4509</f>
        <v>2.08</v>
      </c>
      <c r="L4509" s="14" t="n">
        <f aca="false">G4509-H4509</f>
        <v>3.08</v>
      </c>
    </row>
    <row r="4510" customFormat="false" ht="15" hidden="false" customHeight="false" outlineLevel="0" collapsed="false">
      <c r="A4510" s="2" t="s">
        <v>142</v>
      </c>
      <c r="B4510" s="2" t="s">
        <v>142</v>
      </c>
      <c r="C4510" s="2" t="s">
        <v>47</v>
      </c>
      <c r="D4510" s="2" t="s">
        <v>10</v>
      </c>
      <c r="E4510" s="2" t="s">
        <v>83</v>
      </c>
      <c r="F4510" s="2" t="s">
        <v>977</v>
      </c>
      <c r="G4510" s="14" t="n">
        <v>14.5</v>
      </c>
      <c r="H4510" s="14" t="n">
        <v>8.15</v>
      </c>
      <c r="I4510" s="14" t="n">
        <v>14.5</v>
      </c>
      <c r="J4510" s="23" t="n">
        <f aca="false">IF(AND(E4510="Priority",ISNUMBER('Cost model'!N632)),'Cost model'!N632,'Cost model'!M632)</f>
        <v>14.5</v>
      </c>
      <c r="K4510" s="14" t="n">
        <f aca="false">J4510-H4510</f>
        <v>6.35</v>
      </c>
      <c r="L4510" s="14" t="n">
        <f aca="false">G4510-H4510</f>
        <v>6.35</v>
      </c>
    </row>
    <row r="4511" customFormat="false" ht="15" hidden="false" customHeight="false" outlineLevel="0" collapsed="false">
      <c r="A4511" s="2" t="s">
        <v>124</v>
      </c>
      <c r="B4511" s="2" t="s">
        <v>124</v>
      </c>
      <c r="C4511" s="2" t="s">
        <v>49</v>
      </c>
      <c r="D4511" s="2" t="s">
        <v>13</v>
      </c>
      <c r="E4511" s="2" t="s">
        <v>74</v>
      </c>
      <c r="F4511" s="2" t="s">
        <v>977</v>
      </c>
      <c r="G4511" s="14" t="n">
        <v>72</v>
      </c>
      <c r="H4511" s="14" t="n">
        <v>92.55</v>
      </c>
      <c r="I4511" s="14" t="n">
        <v>50</v>
      </c>
      <c r="J4511" s="23" t="n">
        <f aca="false">IF(AND(E4511="Priority",ISNUMBER('Cost model'!N325)),'Cost model'!N325,'Cost model'!M325)</f>
        <v>110</v>
      </c>
      <c r="K4511" s="14" t="n">
        <f aca="false">J4511-H4511</f>
        <v>17.45</v>
      </c>
      <c r="L4511" s="14" t="n">
        <f aca="false">G4511-H4511</f>
        <v>-20.55</v>
      </c>
    </row>
    <row r="4512" customFormat="false" ht="15" hidden="false" customHeight="false" outlineLevel="0" collapsed="false">
      <c r="A4512" s="2" t="s">
        <v>174</v>
      </c>
      <c r="B4512" s="2" t="s">
        <v>174</v>
      </c>
      <c r="C4512" s="2" t="s">
        <v>48</v>
      </c>
      <c r="D4512" s="2" t="s">
        <v>10</v>
      </c>
      <c r="E4512" s="2" t="s">
        <v>74</v>
      </c>
      <c r="F4512" s="2" t="s">
        <v>977</v>
      </c>
      <c r="G4512" s="14" t="n">
        <v>12.5</v>
      </c>
      <c r="H4512" s="14" t="n">
        <v>13.29</v>
      </c>
      <c r="I4512" s="14" t="n">
        <v>12.5</v>
      </c>
      <c r="J4512" s="23" t="n">
        <f aca="false">IF(AND(E4512="Priority",ISNUMBER('Cost model'!N168)),'Cost model'!N168,'Cost model'!M168)</f>
        <v>13.5</v>
      </c>
      <c r="K4512" s="14" t="n">
        <f aca="false">J4512-H4512</f>
        <v>0.210000000000001</v>
      </c>
      <c r="L4512" s="14" t="n">
        <f aca="false">G4512-H4512</f>
        <v>-0.789999999999999</v>
      </c>
    </row>
    <row r="4513" customFormat="false" ht="15" hidden="false" customHeight="false" outlineLevel="0" collapsed="false">
      <c r="A4513" s="2" t="s">
        <v>221</v>
      </c>
      <c r="B4513" s="2" t="s">
        <v>221</v>
      </c>
      <c r="C4513" s="2" t="s">
        <v>47</v>
      </c>
      <c r="D4513" s="2" t="s">
        <v>12</v>
      </c>
      <c r="E4513" s="2" t="s">
        <v>74</v>
      </c>
      <c r="F4513" s="2" t="s">
        <v>977</v>
      </c>
      <c r="G4513" s="14" t="n">
        <v>43</v>
      </c>
      <c r="H4513" s="14" t="n">
        <v>24.02</v>
      </c>
      <c r="I4513" s="14" t="n">
        <v>9.5</v>
      </c>
      <c r="J4513" s="23" t="n">
        <f aca="false">IF(AND(E4513="Priority",ISNUMBER('Cost model'!N740)),'Cost model'!N740,'Cost model'!M740)</f>
        <v>22.5</v>
      </c>
      <c r="K4513" s="14" t="n">
        <f aca="false">J4513-H4513</f>
        <v>-1.52</v>
      </c>
      <c r="L4513" s="14" t="n">
        <f aca="false">G4513-H4513</f>
        <v>18.98</v>
      </c>
    </row>
    <row r="4514" customFormat="false" ht="15" hidden="false" customHeight="false" outlineLevel="0" collapsed="false">
      <c r="A4514" s="2" t="s">
        <v>174</v>
      </c>
      <c r="B4514" s="2" t="s">
        <v>174</v>
      </c>
      <c r="C4514" s="2" t="s">
        <v>48</v>
      </c>
      <c r="D4514" s="2" t="s">
        <v>10</v>
      </c>
      <c r="E4514" s="2" t="s">
        <v>74</v>
      </c>
      <c r="F4514" s="2" t="s">
        <v>977</v>
      </c>
      <c r="G4514" s="14" t="n">
        <v>12.5</v>
      </c>
      <c r="H4514" s="14" t="n">
        <v>14.47</v>
      </c>
      <c r="I4514" s="14" t="n">
        <v>12.5</v>
      </c>
      <c r="J4514" s="23" t="n">
        <f aca="false">IF(AND(E4514="Priority",ISNUMBER('Cost model'!N168)),'Cost model'!N168,'Cost model'!M168)</f>
        <v>13.5</v>
      </c>
      <c r="K4514" s="14" t="n">
        <f aca="false">J4514-H4514</f>
        <v>-0.970000000000001</v>
      </c>
      <c r="L4514" s="14" t="n">
        <f aca="false">G4514-H4514</f>
        <v>-1.97</v>
      </c>
    </row>
    <row r="4515" customFormat="false" ht="15" hidden="false" customHeight="false" outlineLevel="0" collapsed="false">
      <c r="A4515" s="2" t="s">
        <v>205</v>
      </c>
      <c r="B4515" s="2" t="s">
        <v>158</v>
      </c>
      <c r="C4515" s="2" t="s">
        <v>48</v>
      </c>
      <c r="D4515" s="2" t="s">
        <v>13</v>
      </c>
      <c r="E4515" s="2" t="s">
        <v>74</v>
      </c>
      <c r="F4515" s="2" t="s">
        <v>976</v>
      </c>
      <c r="G4515" s="14" t="n">
        <v>24.5</v>
      </c>
      <c r="H4515" s="14" t="n">
        <v>107.75</v>
      </c>
      <c r="I4515" s="14"/>
      <c r="J4515" s="23" t="n">
        <f aca="false">IF(AND(E4515="Priority",ISNUMBER('Cost model'!N624)),'Cost model'!N624,'Cost model'!M624)</f>
        <v>100</v>
      </c>
      <c r="K4515" s="14" t="n">
        <f aca="false">J4515-H4515</f>
        <v>-7.75</v>
      </c>
      <c r="L4515" s="14" t="n">
        <f aca="false">G4515-H4515</f>
        <v>-83.25</v>
      </c>
    </row>
    <row r="4516" customFormat="false" ht="15" hidden="false" customHeight="false" outlineLevel="0" collapsed="false">
      <c r="A4516" s="2" t="s">
        <v>142</v>
      </c>
      <c r="B4516" s="2" t="s">
        <v>142</v>
      </c>
      <c r="C4516" s="2" t="s">
        <v>47</v>
      </c>
      <c r="D4516" s="2" t="s">
        <v>10</v>
      </c>
      <c r="E4516" s="2" t="s">
        <v>83</v>
      </c>
      <c r="F4516" s="2" t="s">
        <v>977</v>
      </c>
      <c r="G4516" s="14" t="n">
        <v>14.5</v>
      </c>
      <c r="H4516" s="14" t="n">
        <v>10.68</v>
      </c>
      <c r="I4516" s="14" t="n">
        <v>14.5</v>
      </c>
      <c r="J4516" s="23" t="n">
        <f aca="false">IF(AND(E4516="Priority",ISNUMBER('Cost model'!N632)),'Cost model'!N632,'Cost model'!M632)</f>
        <v>14.5</v>
      </c>
      <c r="K4516" s="14" t="n">
        <f aca="false">J4516-H4516</f>
        <v>3.82</v>
      </c>
      <c r="L4516" s="14" t="n">
        <f aca="false">G4516-H4516</f>
        <v>3.82</v>
      </c>
    </row>
    <row r="4517" customFormat="false" ht="15" hidden="false" customHeight="false" outlineLevel="0" collapsed="false">
      <c r="A4517" s="2" t="s">
        <v>205</v>
      </c>
      <c r="B4517" s="2" t="s">
        <v>124</v>
      </c>
      <c r="C4517" s="2" t="s">
        <v>48</v>
      </c>
      <c r="D4517" s="2" t="s">
        <v>10</v>
      </c>
      <c r="E4517" s="2" t="s">
        <v>74</v>
      </c>
      <c r="F4517" s="2" t="s">
        <v>976</v>
      </c>
      <c r="G4517" s="14" t="n">
        <v>48.5</v>
      </c>
      <c r="H4517" s="14" t="n">
        <v>21.01</v>
      </c>
      <c r="I4517" s="14" t="n">
        <v>19.5</v>
      </c>
      <c r="J4517" s="23" t="n">
        <f aca="false">IF(AND(E4517="Priority",ISNUMBER('Cost model'!N573)),'Cost model'!N573,'Cost model'!M573)</f>
        <v>18.5</v>
      </c>
      <c r="K4517" s="14" t="n">
        <f aca="false">J4517-H4517</f>
        <v>-2.51</v>
      </c>
      <c r="L4517" s="14" t="n">
        <f aca="false">G4517-H4517</f>
        <v>27.49</v>
      </c>
    </row>
    <row r="4518" customFormat="false" ht="15" hidden="false" customHeight="false" outlineLevel="0" collapsed="false">
      <c r="A4518" s="2" t="s">
        <v>174</v>
      </c>
      <c r="B4518" s="2" t="s">
        <v>142</v>
      </c>
      <c r="C4518" s="2" t="s">
        <v>48</v>
      </c>
      <c r="D4518" s="2" t="s">
        <v>13</v>
      </c>
      <c r="E4518" s="2" t="s">
        <v>74</v>
      </c>
      <c r="F4518" s="2" t="s">
        <v>976</v>
      </c>
      <c r="G4518" s="14" t="n">
        <v>24.5</v>
      </c>
      <c r="H4518" s="14" t="n">
        <v>124.95</v>
      </c>
      <c r="I4518" s="14" t="n">
        <v>24.5</v>
      </c>
      <c r="J4518" s="23" t="n">
        <f aca="false">IF(AND(E4518="Priority",ISNUMBER('Cost model'!N129)),'Cost model'!N129,'Cost model'!M129)</f>
        <v>75</v>
      </c>
      <c r="K4518" s="14" t="n">
        <f aca="false">J4518-H4518</f>
        <v>-49.95</v>
      </c>
      <c r="L4518" s="14" t="n">
        <f aca="false">G4518-H4518</f>
        <v>-100.45</v>
      </c>
    </row>
    <row r="4519" customFormat="false" ht="15" hidden="false" customHeight="false" outlineLevel="0" collapsed="false">
      <c r="A4519" s="2" t="s">
        <v>142</v>
      </c>
      <c r="B4519" s="2" t="s">
        <v>174</v>
      </c>
      <c r="C4519" s="2" t="s">
        <v>48</v>
      </c>
      <c r="D4519" s="2" t="s">
        <v>10</v>
      </c>
      <c r="E4519" s="2" t="s">
        <v>74</v>
      </c>
      <c r="F4519" s="2" t="s">
        <v>976</v>
      </c>
      <c r="G4519" s="14" t="n">
        <v>14.5</v>
      </c>
      <c r="H4519" s="14" t="n">
        <v>10.09</v>
      </c>
      <c r="I4519" s="14" t="n">
        <v>14.5</v>
      </c>
      <c r="J4519" s="23" t="n">
        <f aca="false">IF(AND(E4519="Priority",ISNUMBER('Cost model'!N693)),'Cost model'!N693,'Cost model'!M693)</f>
        <v>11.5</v>
      </c>
      <c r="K4519" s="14" t="n">
        <f aca="false">J4519-H4519</f>
        <v>1.41</v>
      </c>
      <c r="L4519" s="14" t="n">
        <f aca="false">G4519-H4519</f>
        <v>4.41</v>
      </c>
    </row>
    <row r="4520" customFormat="false" ht="15" hidden="false" customHeight="false" outlineLevel="0" collapsed="false">
      <c r="A4520" s="2" t="s">
        <v>142</v>
      </c>
      <c r="B4520" s="2" t="s">
        <v>158</v>
      </c>
      <c r="C4520" s="2" t="s">
        <v>47</v>
      </c>
      <c r="D4520" s="2" t="s">
        <v>12</v>
      </c>
      <c r="E4520" s="2" t="s">
        <v>74</v>
      </c>
      <c r="F4520" s="2" t="s">
        <v>976</v>
      </c>
      <c r="G4520" s="14" t="n">
        <v>48</v>
      </c>
      <c r="H4520" s="14" t="n">
        <v>42.09</v>
      </c>
      <c r="I4520" s="14" t="n">
        <v>19.5</v>
      </c>
      <c r="J4520" s="23" t="n">
        <f aca="false">IF(AND(E4520="Priority",ISNUMBER('Cost model'!N650)),'Cost model'!N650,'Cost model'!M650)</f>
        <v>40</v>
      </c>
      <c r="K4520" s="14" t="n">
        <f aca="false">J4520-H4520</f>
        <v>-2.09</v>
      </c>
      <c r="L4520" s="14" t="n">
        <f aca="false">G4520-H4520</f>
        <v>5.91</v>
      </c>
    </row>
    <row r="4521" customFormat="false" ht="15" hidden="false" customHeight="false" outlineLevel="0" collapsed="false">
      <c r="A4521" s="2" t="s">
        <v>124</v>
      </c>
      <c r="B4521" s="2" t="s">
        <v>142</v>
      </c>
      <c r="C4521" s="2" t="s">
        <v>47</v>
      </c>
      <c r="D4521" s="2" t="s">
        <v>10</v>
      </c>
      <c r="E4521" s="2" t="s">
        <v>74</v>
      </c>
      <c r="F4521" s="2" t="s">
        <v>976</v>
      </c>
      <c r="G4521" s="14" t="n">
        <v>14.5</v>
      </c>
      <c r="H4521" s="14" t="n">
        <v>22.94</v>
      </c>
      <c r="I4521" s="14" t="n">
        <v>14.5</v>
      </c>
      <c r="J4521" s="23" t="n">
        <f aca="false">IF(AND(E4521="Priority",ISNUMBER('Cost model'!N332)),'Cost model'!N332,'Cost model'!M332)</f>
        <v>16.5</v>
      </c>
      <c r="K4521" s="14" t="n">
        <f aca="false">J4521-H4521</f>
        <v>-6.44</v>
      </c>
      <c r="L4521" s="14" t="n">
        <f aca="false">G4521-H4521</f>
        <v>-8.44</v>
      </c>
    </row>
    <row r="4522" customFormat="false" ht="15" hidden="false" customHeight="false" outlineLevel="0" collapsed="false">
      <c r="A4522" s="2" t="s">
        <v>174</v>
      </c>
      <c r="B4522" s="2" t="s">
        <v>174</v>
      </c>
      <c r="C4522" s="2" t="s">
        <v>47</v>
      </c>
      <c r="D4522" s="2" t="s">
        <v>12</v>
      </c>
      <c r="E4522" s="2" t="s">
        <v>74</v>
      </c>
      <c r="F4522" s="2" t="s">
        <v>977</v>
      </c>
      <c r="G4522" s="14" t="n">
        <v>19</v>
      </c>
      <c r="H4522" s="14" t="n">
        <v>10.45</v>
      </c>
      <c r="I4522" s="14" t="n">
        <v>9.5</v>
      </c>
      <c r="J4522" s="23" t="n">
        <f aca="false">IF(AND(E4522="Priority",ISNUMBER('Cost model'!N170)),'Cost model'!N170,'Cost model'!M170)</f>
        <v>25.5</v>
      </c>
      <c r="K4522" s="14" t="n">
        <f aca="false">J4522-H4522</f>
        <v>15.05</v>
      </c>
      <c r="L4522" s="14" t="n">
        <f aca="false">G4522-H4522</f>
        <v>8.55</v>
      </c>
    </row>
    <row r="4523" customFormat="false" ht="15" hidden="false" customHeight="false" outlineLevel="0" collapsed="false">
      <c r="A4523" s="2" t="s">
        <v>174</v>
      </c>
      <c r="B4523" s="2" t="s">
        <v>174</v>
      </c>
      <c r="C4523" s="2" t="s">
        <v>48</v>
      </c>
      <c r="D4523" s="2" t="s">
        <v>13</v>
      </c>
      <c r="E4523" s="2" t="s">
        <v>74</v>
      </c>
      <c r="F4523" s="2" t="s">
        <v>977</v>
      </c>
      <c r="G4523" s="14" t="n">
        <v>24.5</v>
      </c>
      <c r="H4523" s="14" t="n">
        <v>75.01</v>
      </c>
      <c r="I4523" s="14" t="n">
        <v>24.5</v>
      </c>
      <c r="J4523" s="23" t="n">
        <f aca="false">IF(AND(E4523="Priority",ISNUMBER('Cost model'!N174)),'Cost model'!N174,'Cost model'!M174)</f>
        <v>70</v>
      </c>
      <c r="K4523" s="14" t="n">
        <f aca="false">J4523-H4523</f>
        <v>-5.01000000000001</v>
      </c>
      <c r="L4523" s="14" t="n">
        <f aca="false">G4523-H4523</f>
        <v>-50.51</v>
      </c>
    </row>
    <row r="4524" customFormat="false" ht="15" hidden="false" customHeight="false" outlineLevel="0" collapsed="false">
      <c r="A4524" s="2" t="s">
        <v>174</v>
      </c>
      <c r="B4524" s="2" t="s">
        <v>174</v>
      </c>
      <c r="C4524" s="2" t="s">
        <v>47</v>
      </c>
      <c r="D4524" s="2" t="s">
        <v>12</v>
      </c>
      <c r="E4524" s="2" t="s">
        <v>74</v>
      </c>
      <c r="F4524" s="2" t="s">
        <v>977</v>
      </c>
      <c r="G4524" s="14" t="n">
        <v>28.5</v>
      </c>
      <c r="H4524" s="14" t="n">
        <v>27.37</v>
      </c>
      <c r="I4524" s="14" t="n">
        <v>9.5</v>
      </c>
      <c r="J4524" s="23" t="n">
        <f aca="false">IF(AND(E4524="Priority",ISNUMBER('Cost model'!N170)),'Cost model'!N170,'Cost model'!M170)</f>
        <v>25.5</v>
      </c>
      <c r="K4524" s="14" t="n">
        <f aca="false">J4524-H4524</f>
        <v>-1.87</v>
      </c>
      <c r="L4524" s="14" t="n">
        <f aca="false">G4524-H4524</f>
        <v>1.13</v>
      </c>
    </row>
    <row r="4525" customFormat="false" ht="15" hidden="false" customHeight="false" outlineLevel="0" collapsed="false">
      <c r="A4525" s="2" t="s">
        <v>124</v>
      </c>
      <c r="B4525" s="2" t="s">
        <v>124</v>
      </c>
      <c r="C4525" s="2" t="s">
        <v>49</v>
      </c>
      <c r="D4525" s="2" t="s">
        <v>10</v>
      </c>
      <c r="E4525" s="2" t="s">
        <v>74</v>
      </c>
      <c r="F4525" s="2" t="s">
        <v>977</v>
      </c>
      <c r="G4525" s="14" t="n">
        <v>9.5</v>
      </c>
      <c r="H4525" s="14" t="n">
        <v>10.67</v>
      </c>
      <c r="I4525" s="14" t="n">
        <v>17.5</v>
      </c>
      <c r="J4525" s="23" t="n">
        <f aca="false">IF(AND(E4525="Priority",ISNUMBER('Cost model'!N319)),'Cost model'!N319,'Cost model'!M319)</f>
        <v>16.5</v>
      </c>
      <c r="K4525" s="14" t="n">
        <f aca="false">J4525-H4525</f>
        <v>5.83</v>
      </c>
      <c r="L4525" s="14" t="n">
        <f aca="false">G4525-H4525</f>
        <v>-1.17</v>
      </c>
    </row>
    <row r="4526" customFormat="false" ht="15" hidden="false" customHeight="false" outlineLevel="0" collapsed="false">
      <c r="A4526" s="2" t="s">
        <v>142</v>
      </c>
      <c r="B4526" s="2" t="s">
        <v>142</v>
      </c>
      <c r="C4526" s="2" t="s">
        <v>48</v>
      </c>
      <c r="D4526" s="2" t="s">
        <v>12</v>
      </c>
      <c r="E4526" s="2" t="s">
        <v>74</v>
      </c>
      <c r="F4526" s="2" t="s">
        <v>977</v>
      </c>
      <c r="G4526" s="14" t="n">
        <v>24.5</v>
      </c>
      <c r="H4526" s="14" t="n">
        <v>25.45</v>
      </c>
      <c r="I4526" s="14" t="n">
        <v>12.5</v>
      </c>
      <c r="J4526" s="23" t="n">
        <f aca="false">IF(AND(E4526="Priority",ISNUMBER('Cost model'!N636)),'Cost model'!N636,'Cost model'!M636)</f>
        <v>40</v>
      </c>
      <c r="K4526" s="14" t="n">
        <f aca="false">J4526-H4526</f>
        <v>14.55</v>
      </c>
      <c r="L4526" s="14" t="n">
        <f aca="false">G4526-H4526</f>
        <v>-0.949999999999999</v>
      </c>
    </row>
    <row r="4527" customFormat="false" ht="15" hidden="false" customHeight="false" outlineLevel="0" collapsed="false">
      <c r="A4527" s="2" t="s">
        <v>124</v>
      </c>
      <c r="B4527" s="2" t="s">
        <v>124</v>
      </c>
      <c r="C4527" s="2" t="s">
        <v>47</v>
      </c>
      <c r="D4527" s="2" t="s">
        <v>10</v>
      </c>
      <c r="E4527" s="2" t="s">
        <v>74</v>
      </c>
      <c r="F4527" s="2" t="s">
        <v>977</v>
      </c>
      <c r="G4527" s="14" t="n">
        <v>28.5</v>
      </c>
      <c r="H4527" s="14" t="n">
        <v>7.24</v>
      </c>
      <c r="I4527" s="14" t="n">
        <v>9.5</v>
      </c>
      <c r="J4527" s="23" t="n">
        <f aca="false">IF(AND(E4527="Priority",ISNUMBER('Cost model'!N317)),'Cost model'!N317,'Cost model'!M317)</f>
        <v>10.5</v>
      </c>
      <c r="K4527" s="14" t="n">
        <f aca="false">J4527-H4527</f>
        <v>3.26</v>
      </c>
      <c r="L4527" s="14" t="n">
        <f aca="false">G4527-H4527</f>
        <v>21.26</v>
      </c>
    </row>
    <row r="4528" customFormat="false" ht="15" hidden="false" customHeight="false" outlineLevel="0" collapsed="false">
      <c r="A4528" s="2" t="s">
        <v>142</v>
      </c>
      <c r="B4528" s="2" t="s">
        <v>142</v>
      </c>
      <c r="C4528" s="2" t="s">
        <v>47</v>
      </c>
      <c r="D4528" s="2" t="s">
        <v>10</v>
      </c>
      <c r="E4528" s="2" t="s">
        <v>83</v>
      </c>
      <c r="F4528" s="2" t="s">
        <v>977</v>
      </c>
      <c r="G4528" s="14" t="n">
        <v>14.5</v>
      </c>
      <c r="H4528" s="14" t="n">
        <v>9.27</v>
      </c>
      <c r="I4528" s="14" t="n">
        <v>14.5</v>
      </c>
      <c r="J4528" s="23" t="n">
        <f aca="false">IF(AND(E4528="Priority",ISNUMBER('Cost model'!N632)),'Cost model'!N632,'Cost model'!M632)</f>
        <v>14.5</v>
      </c>
      <c r="K4528" s="14" t="n">
        <f aca="false">J4528-H4528</f>
        <v>5.23</v>
      </c>
      <c r="L4528" s="14" t="n">
        <f aca="false">G4528-H4528</f>
        <v>5.23</v>
      </c>
    </row>
    <row r="4529" customFormat="false" ht="15" hidden="false" customHeight="false" outlineLevel="0" collapsed="false">
      <c r="A4529" s="2" t="s">
        <v>174</v>
      </c>
      <c r="B4529" s="2" t="s">
        <v>174</v>
      </c>
      <c r="C4529" s="2" t="s">
        <v>47</v>
      </c>
      <c r="D4529" s="2" t="s">
        <v>10</v>
      </c>
      <c r="E4529" s="2" t="s">
        <v>74</v>
      </c>
      <c r="F4529" s="2" t="s">
        <v>977</v>
      </c>
      <c r="G4529" s="14" t="n">
        <v>9.5</v>
      </c>
      <c r="H4529" s="14" t="n">
        <v>6.48</v>
      </c>
      <c r="I4529" s="14" t="n">
        <v>9.5</v>
      </c>
      <c r="J4529" s="23" t="n">
        <f aca="false">IF(AND(E4529="Priority",ISNUMBER('Cost model'!N167)),'Cost model'!N167,'Cost model'!M167)</f>
        <v>8.5</v>
      </c>
      <c r="K4529" s="14" t="n">
        <f aca="false">J4529-H4529</f>
        <v>2.02</v>
      </c>
      <c r="L4529" s="14" t="n">
        <f aca="false">G4529-H4529</f>
        <v>3.02</v>
      </c>
    </row>
    <row r="4530" customFormat="false" ht="15" hidden="false" customHeight="false" outlineLevel="0" collapsed="false">
      <c r="A4530" s="2" t="s">
        <v>174</v>
      </c>
      <c r="B4530" s="2" t="s">
        <v>205</v>
      </c>
      <c r="C4530" s="2" t="s">
        <v>47</v>
      </c>
      <c r="D4530" s="2" t="s">
        <v>10</v>
      </c>
      <c r="E4530" s="2" t="s">
        <v>74</v>
      </c>
      <c r="F4530" s="2" t="s">
        <v>976</v>
      </c>
      <c r="G4530" s="14" t="n">
        <v>14.5</v>
      </c>
      <c r="H4530" s="14" t="n">
        <v>56.83</v>
      </c>
      <c r="I4530" s="14" t="n">
        <v>19.5</v>
      </c>
      <c r="J4530" s="23" t="n">
        <f aca="false">IF(AND(E4530="Priority",ISNUMBER('Cost model'!N182)),'Cost model'!N182,'Cost model'!M182)</f>
        <v>14.5</v>
      </c>
      <c r="K4530" s="14" t="n">
        <f aca="false">J4530-H4530</f>
        <v>-42.33</v>
      </c>
      <c r="L4530" s="14" t="n">
        <f aca="false">G4530-H4530</f>
        <v>-42.33</v>
      </c>
    </row>
    <row r="4531" customFormat="false" ht="15" hidden="false" customHeight="false" outlineLevel="0" collapsed="false">
      <c r="A4531" s="2" t="s">
        <v>174</v>
      </c>
      <c r="B4531" s="2" t="s">
        <v>174</v>
      </c>
      <c r="C4531" s="2" t="s">
        <v>49</v>
      </c>
      <c r="D4531" s="2" t="s">
        <v>14</v>
      </c>
      <c r="E4531" s="2" t="s">
        <v>74</v>
      </c>
      <c r="F4531" s="2" t="s">
        <v>977</v>
      </c>
      <c r="G4531" s="14" t="n">
        <v>50</v>
      </c>
      <c r="H4531" s="14" t="n">
        <v>71.35</v>
      </c>
      <c r="I4531" s="14" t="n">
        <v>85</v>
      </c>
      <c r="J4531" s="23" t="n">
        <f aca="false">IF(AND(E4531="Priority",ISNUMBER('Cost model'!N178)),'Cost model'!N178,'Cost model'!M178)</f>
        <v>145</v>
      </c>
      <c r="K4531" s="14" t="n">
        <f aca="false">J4531-H4531</f>
        <v>73.65</v>
      </c>
      <c r="L4531" s="14" t="n">
        <f aca="false">G4531-H4531</f>
        <v>-21.35</v>
      </c>
    </row>
    <row r="4532" customFormat="false" ht="15" hidden="false" customHeight="false" outlineLevel="0" collapsed="false">
      <c r="A4532" s="2" t="s">
        <v>124</v>
      </c>
      <c r="B4532" s="2" t="s">
        <v>124</v>
      </c>
      <c r="C4532" s="2" t="s">
        <v>48</v>
      </c>
      <c r="D4532" s="2" t="s">
        <v>12</v>
      </c>
      <c r="E4532" s="2" t="s">
        <v>74</v>
      </c>
      <c r="F4532" s="2" t="s">
        <v>977</v>
      </c>
      <c r="G4532" s="14" t="n">
        <v>12.5</v>
      </c>
      <c r="H4532" s="14" t="n">
        <v>57.6</v>
      </c>
      <c r="I4532" s="14" t="n">
        <v>12.5</v>
      </c>
      <c r="J4532" s="23" t="n">
        <f aca="false">IF(AND(E4532="Priority",ISNUMBER('Cost model'!N321)),'Cost model'!N321,'Cost model'!M321)</f>
        <v>40</v>
      </c>
      <c r="K4532" s="14" t="n">
        <f aca="false">J4532-H4532</f>
        <v>-17.6</v>
      </c>
      <c r="L4532" s="14" t="n">
        <f aca="false">G4532-H4532</f>
        <v>-45.1</v>
      </c>
    </row>
    <row r="4533" customFormat="false" ht="15" hidden="false" customHeight="false" outlineLevel="0" collapsed="false">
      <c r="A4533" s="2" t="s">
        <v>174</v>
      </c>
      <c r="B4533" s="2" t="s">
        <v>174</v>
      </c>
      <c r="C4533" s="2" t="s">
        <v>47</v>
      </c>
      <c r="D4533" s="2" t="s">
        <v>10</v>
      </c>
      <c r="E4533" s="2" t="s">
        <v>74</v>
      </c>
      <c r="F4533" s="2" t="s">
        <v>977</v>
      </c>
      <c r="G4533" s="14" t="n">
        <v>9.5</v>
      </c>
      <c r="H4533" s="14" t="n">
        <v>7.24</v>
      </c>
      <c r="I4533" s="14" t="n">
        <v>9.5</v>
      </c>
      <c r="J4533" s="23" t="n">
        <f aca="false">IF(AND(E4533="Priority",ISNUMBER('Cost model'!N167)),'Cost model'!N167,'Cost model'!M167)</f>
        <v>8.5</v>
      </c>
      <c r="K4533" s="14" t="n">
        <f aca="false">J4533-H4533</f>
        <v>1.26</v>
      </c>
      <c r="L4533" s="14" t="n">
        <f aca="false">G4533-H4533</f>
        <v>2.26</v>
      </c>
    </row>
    <row r="4534" customFormat="false" ht="15" hidden="false" customHeight="false" outlineLevel="0" collapsed="false">
      <c r="A4534" s="2" t="s">
        <v>174</v>
      </c>
      <c r="B4534" s="2" t="s">
        <v>174</v>
      </c>
      <c r="C4534" s="2" t="s">
        <v>47</v>
      </c>
      <c r="D4534" s="2" t="s">
        <v>10</v>
      </c>
      <c r="E4534" s="2" t="s">
        <v>74</v>
      </c>
      <c r="F4534" s="2" t="s">
        <v>977</v>
      </c>
      <c r="G4534" s="14" t="n">
        <v>9.5</v>
      </c>
      <c r="H4534" s="14" t="n">
        <v>7.24</v>
      </c>
      <c r="I4534" s="14" t="n">
        <v>9.5</v>
      </c>
      <c r="J4534" s="23" t="n">
        <f aca="false">IF(AND(E4534="Priority",ISNUMBER('Cost model'!N167)),'Cost model'!N167,'Cost model'!M167)</f>
        <v>8.5</v>
      </c>
      <c r="K4534" s="14" t="n">
        <f aca="false">J4534-H4534</f>
        <v>1.26</v>
      </c>
      <c r="L4534" s="14" t="n">
        <f aca="false">G4534-H4534</f>
        <v>2.26</v>
      </c>
    </row>
    <row r="4535" customFormat="false" ht="15" hidden="false" customHeight="false" outlineLevel="0" collapsed="false">
      <c r="A4535" s="2" t="s">
        <v>124</v>
      </c>
      <c r="B4535" s="2" t="s">
        <v>124</v>
      </c>
      <c r="C4535" s="2" t="s">
        <v>48</v>
      </c>
      <c r="D4535" s="2" t="s">
        <v>10</v>
      </c>
      <c r="E4535" s="2" t="s">
        <v>74</v>
      </c>
      <c r="F4535" s="2" t="s">
        <v>977</v>
      </c>
      <c r="G4535" s="14" t="n">
        <v>12.5</v>
      </c>
      <c r="H4535" s="14" t="n">
        <v>20.05</v>
      </c>
      <c r="I4535" s="14" t="n">
        <v>12.5</v>
      </c>
      <c r="J4535" s="23" t="n">
        <f aca="false">IF(AND(E4535="Priority",ISNUMBER('Cost model'!N318)),'Cost model'!N318,'Cost model'!M318)</f>
        <v>14.5</v>
      </c>
      <c r="K4535" s="14" t="n">
        <f aca="false">J4535-H4535</f>
        <v>-5.55</v>
      </c>
      <c r="L4535" s="14" t="n">
        <f aca="false">G4535-H4535</f>
        <v>-7.55</v>
      </c>
    </row>
    <row r="4536" customFormat="false" ht="15" hidden="false" customHeight="false" outlineLevel="0" collapsed="false">
      <c r="A4536" s="2" t="s">
        <v>142</v>
      </c>
      <c r="B4536" s="2" t="s">
        <v>124</v>
      </c>
      <c r="C4536" s="2" t="s">
        <v>48</v>
      </c>
      <c r="D4536" s="2" t="s">
        <v>10</v>
      </c>
      <c r="E4536" s="2" t="s">
        <v>83</v>
      </c>
      <c r="F4536" s="2" t="s">
        <v>976</v>
      </c>
      <c r="G4536" s="14" t="n">
        <v>19.5</v>
      </c>
      <c r="H4536" s="14" t="n">
        <v>20.22</v>
      </c>
      <c r="I4536" s="14" t="n">
        <v>19.5</v>
      </c>
      <c r="J4536" s="23" t="n">
        <f aca="false">IF(AND(E4536="Priority",ISNUMBER('Cost model'!N663)),'Cost model'!N663,'Cost model'!M663)</f>
        <v>25.5</v>
      </c>
      <c r="K4536" s="14" t="n">
        <f aca="false">J4536-H4536</f>
        <v>5.28</v>
      </c>
      <c r="L4536" s="14" t="n">
        <f aca="false">G4536-H4536</f>
        <v>-0.719999999999999</v>
      </c>
    </row>
    <row r="4537" customFormat="false" ht="15" hidden="false" customHeight="false" outlineLevel="0" collapsed="false">
      <c r="A4537" s="2" t="s">
        <v>174</v>
      </c>
      <c r="B4537" s="2" t="s">
        <v>174</v>
      </c>
      <c r="C4537" s="2" t="s">
        <v>48</v>
      </c>
      <c r="D4537" s="2" t="s">
        <v>12</v>
      </c>
      <c r="E4537" s="2" t="s">
        <v>74</v>
      </c>
      <c r="F4537" s="2" t="s">
        <v>977</v>
      </c>
      <c r="G4537" s="14" t="n">
        <v>37.5</v>
      </c>
      <c r="H4537" s="14" t="n">
        <v>41.1</v>
      </c>
      <c r="I4537" s="14" t="n">
        <v>12.5</v>
      </c>
      <c r="J4537" s="23" t="n">
        <f aca="false">IF(AND(E4537="Priority",ISNUMBER('Cost model'!N171)),'Cost model'!N171,'Cost model'!M171)</f>
        <v>40</v>
      </c>
      <c r="K4537" s="14" t="n">
        <f aca="false">J4537-H4537</f>
        <v>-1.1</v>
      </c>
      <c r="L4537" s="14" t="n">
        <f aca="false">G4537-H4537</f>
        <v>-3.6</v>
      </c>
    </row>
    <row r="4538" customFormat="false" ht="15" hidden="false" customHeight="false" outlineLevel="0" collapsed="false">
      <c r="A4538" s="2" t="s">
        <v>142</v>
      </c>
      <c r="B4538" s="2" t="s">
        <v>142</v>
      </c>
      <c r="C4538" s="2" t="s">
        <v>48</v>
      </c>
      <c r="D4538" s="2" t="s">
        <v>12</v>
      </c>
      <c r="E4538" s="2" t="s">
        <v>74</v>
      </c>
      <c r="F4538" s="2" t="s">
        <v>977</v>
      </c>
      <c r="G4538" s="14" t="n">
        <v>17.5</v>
      </c>
      <c r="H4538" s="14" t="n">
        <v>20.22</v>
      </c>
      <c r="I4538" s="14" t="n">
        <v>12.5</v>
      </c>
      <c r="J4538" s="23" t="n">
        <f aca="false">IF(AND(E4538="Priority",ISNUMBER('Cost model'!N636)),'Cost model'!N636,'Cost model'!M636)</f>
        <v>40</v>
      </c>
      <c r="K4538" s="14" t="n">
        <f aca="false">J4538-H4538</f>
        <v>19.78</v>
      </c>
      <c r="L4538" s="14" t="n">
        <f aca="false">G4538-H4538</f>
        <v>-2.72</v>
      </c>
    </row>
    <row r="4539" customFormat="false" ht="15" hidden="false" customHeight="false" outlineLevel="0" collapsed="false">
      <c r="A4539" s="2" t="s">
        <v>174</v>
      </c>
      <c r="B4539" s="2" t="s">
        <v>158</v>
      </c>
      <c r="C4539" s="2" t="s">
        <v>47</v>
      </c>
      <c r="D4539" s="2" t="s">
        <v>12</v>
      </c>
      <c r="E4539" s="2" t="s">
        <v>74</v>
      </c>
      <c r="F4539" s="2" t="s">
        <v>976</v>
      </c>
      <c r="G4539" s="14" t="n">
        <v>9.5</v>
      </c>
      <c r="H4539" s="14" t="n">
        <v>13.29</v>
      </c>
      <c r="I4539" s="14" t="n">
        <v>19.5</v>
      </c>
      <c r="J4539" s="23" t="n">
        <f aca="false">IF(AND(E4539="Priority",ISNUMBER('Cost model'!N140)),'Cost model'!N140,'Cost model'!M140)</f>
        <v>40</v>
      </c>
      <c r="K4539" s="14" t="n">
        <f aca="false">J4539-H4539</f>
        <v>26.71</v>
      </c>
      <c r="L4539" s="14" t="n">
        <f aca="false">G4539-H4539</f>
        <v>-3.79</v>
      </c>
    </row>
    <row r="4540" customFormat="false" ht="15" hidden="false" customHeight="false" outlineLevel="0" collapsed="false">
      <c r="A4540" s="2" t="s">
        <v>142</v>
      </c>
      <c r="B4540" s="2" t="s">
        <v>142</v>
      </c>
      <c r="C4540" s="2" t="s">
        <v>48</v>
      </c>
      <c r="D4540" s="2" t="s">
        <v>10</v>
      </c>
      <c r="E4540" s="2" t="s">
        <v>74</v>
      </c>
      <c r="F4540" s="2" t="s">
        <v>977</v>
      </c>
      <c r="G4540" s="14" t="n">
        <v>12.5</v>
      </c>
      <c r="H4540" s="14" t="n">
        <v>10.49</v>
      </c>
      <c r="I4540" s="14" t="n">
        <v>12.5</v>
      </c>
      <c r="J4540" s="23" t="n">
        <f aca="false">IF(AND(E4540="Priority",ISNUMBER('Cost model'!N633)),'Cost model'!N633,'Cost model'!M633)</f>
        <v>11.5</v>
      </c>
      <c r="K4540" s="14" t="n">
        <f aca="false">J4540-H4540</f>
        <v>1.01</v>
      </c>
      <c r="L4540" s="14" t="n">
        <f aca="false">G4540-H4540</f>
        <v>2.01</v>
      </c>
    </row>
    <row r="4541" customFormat="false" ht="15" hidden="false" customHeight="false" outlineLevel="0" collapsed="false">
      <c r="A4541" s="2" t="s">
        <v>174</v>
      </c>
      <c r="B4541" s="2" t="s">
        <v>124</v>
      </c>
      <c r="C4541" s="2" t="s">
        <v>48</v>
      </c>
      <c r="D4541" s="2" t="s">
        <v>12</v>
      </c>
      <c r="E4541" s="2" t="s">
        <v>74</v>
      </c>
      <c r="F4541" s="2" t="s">
        <v>976</v>
      </c>
      <c r="G4541" s="14" t="n">
        <v>25</v>
      </c>
      <c r="H4541" s="14" t="n">
        <v>32.37</v>
      </c>
      <c r="I4541" s="14" t="n">
        <v>12.5</v>
      </c>
      <c r="J4541" s="23" t="n">
        <f aca="false">IF(AND(E4541="Priority",ISNUMBER('Cost model'!N111)),'Cost model'!N111,'Cost model'!M111)</f>
        <v>45</v>
      </c>
      <c r="K4541" s="14" t="n">
        <f aca="false">J4541-H4541</f>
        <v>12.63</v>
      </c>
      <c r="L4541" s="14" t="n">
        <f aca="false">G4541-H4541</f>
        <v>-7.37</v>
      </c>
    </row>
    <row r="4542" customFormat="false" ht="15" hidden="false" customHeight="false" outlineLevel="0" collapsed="false">
      <c r="A4542" s="2" t="s">
        <v>124</v>
      </c>
      <c r="B4542" s="2" t="s">
        <v>124</v>
      </c>
      <c r="C4542" s="2" t="s">
        <v>48</v>
      </c>
      <c r="D4542" s="2" t="s">
        <v>10</v>
      </c>
      <c r="E4542" s="2" t="s">
        <v>74</v>
      </c>
      <c r="F4542" s="2" t="s">
        <v>977</v>
      </c>
      <c r="G4542" s="14" t="n">
        <v>12.5</v>
      </c>
      <c r="H4542" s="14" t="n">
        <v>8.68</v>
      </c>
      <c r="I4542" s="14" t="n">
        <v>12.5</v>
      </c>
      <c r="J4542" s="23" t="n">
        <f aca="false">IF(AND(E4542="Priority",ISNUMBER('Cost model'!N318)),'Cost model'!N318,'Cost model'!M318)</f>
        <v>14.5</v>
      </c>
      <c r="K4542" s="14" t="n">
        <f aca="false">J4542-H4542</f>
        <v>5.82</v>
      </c>
      <c r="L4542" s="14" t="n">
        <f aca="false">G4542-H4542</f>
        <v>3.82</v>
      </c>
    </row>
    <row r="4543" customFormat="false" ht="15" hidden="false" customHeight="false" outlineLevel="0" collapsed="false">
      <c r="A4543" s="2" t="s">
        <v>221</v>
      </c>
      <c r="B4543" s="2" t="s">
        <v>124</v>
      </c>
      <c r="C4543" s="2" t="s">
        <v>47</v>
      </c>
      <c r="D4543" s="2" t="s">
        <v>10</v>
      </c>
      <c r="E4543" s="2" t="s">
        <v>74</v>
      </c>
      <c r="F4543" s="2" t="s">
        <v>976</v>
      </c>
      <c r="G4543" s="14" t="n">
        <v>14.5</v>
      </c>
      <c r="H4543" s="14" t="n">
        <v>12.44</v>
      </c>
      <c r="I4543" s="14" t="n">
        <v>19.5</v>
      </c>
      <c r="J4543" s="23" t="n">
        <f aca="false">IF(AND(E4543="Priority",ISNUMBER('Cost model'!N797)),'Cost model'!N797,'Cost model'!M797)</f>
        <v>14.5</v>
      </c>
      <c r="K4543" s="14" t="n">
        <f aca="false">J4543-H4543</f>
        <v>2.06</v>
      </c>
      <c r="L4543" s="14" t="n">
        <f aca="false">G4543-H4543</f>
        <v>2.06</v>
      </c>
    </row>
    <row r="4544" customFormat="false" ht="15" hidden="false" customHeight="false" outlineLevel="0" collapsed="false">
      <c r="A4544" s="2" t="s">
        <v>174</v>
      </c>
      <c r="B4544" s="2" t="s">
        <v>124</v>
      </c>
      <c r="C4544" s="2" t="s">
        <v>49</v>
      </c>
      <c r="D4544" s="2" t="s">
        <v>10</v>
      </c>
      <c r="E4544" s="2" t="s">
        <v>74</v>
      </c>
      <c r="F4544" s="2" t="s">
        <v>976</v>
      </c>
      <c r="G4544" s="14" t="n">
        <v>54.5</v>
      </c>
      <c r="H4544" s="14" t="n">
        <v>48.13</v>
      </c>
      <c r="I4544" s="14" t="n">
        <v>17.5</v>
      </c>
      <c r="J4544" s="23" t="n">
        <f aca="false">IF(AND(E4544="Priority",ISNUMBER('Cost model'!N109)),'Cost model'!N109,'Cost model'!M109)</f>
        <v>18.5</v>
      </c>
      <c r="K4544" s="14" t="n">
        <f aca="false">J4544-H4544</f>
        <v>-29.63</v>
      </c>
      <c r="L4544" s="14" t="n">
        <f aca="false">G4544-H4544</f>
        <v>6.37</v>
      </c>
    </row>
    <row r="4545" customFormat="false" ht="15" hidden="false" customHeight="false" outlineLevel="0" collapsed="false">
      <c r="A4545" s="2" t="s">
        <v>174</v>
      </c>
      <c r="B4545" s="2" t="s">
        <v>174</v>
      </c>
      <c r="C4545" s="2" t="s">
        <v>48</v>
      </c>
      <c r="D4545" s="2" t="s">
        <v>12</v>
      </c>
      <c r="E4545" s="2" t="s">
        <v>74</v>
      </c>
      <c r="F4545" s="2" t="s">
        <v>977</v>
      </c>
      <c r="G4545" s="14" t="n">
        <v>37.5</v>
      </c>
      <c r="H4545" s="14" t="n">
        <v>41.1</v>
      </c>
      <c r="I4545" s="14" t="n">
        <v>12.5</v>
      </c>
      <c r="J4545" s="23" t="n">
        <f aca="false">IF(AND(E4545="Priority",ISNUMBER('Cost model'!N171)),'Cost model'!N171,'Cost model'!M171)</f>
        <v>40</v>
      </c>
      <c r="K4545" s="14" t="n">
        <f aca="false">J4545-H4545</f>
        <v>-1.1</v>
      </c>
      <c r="L4545" s="14" t="n">
        <f aca="false">G4545-H4545</f>
        <v>-3.6</v>
      </c>
    </row>
    <row r="4546" customFormat="false" ht="15" hidden="false" customHeight="false" outlineLevel="0" collapsed="false">
      <c r="A4546" s="2" t="s">
        <v>174</v>
      </c>
      <c r="B4546" s="2" t="s">
        <v>142</v>
      </c>
      <c r="C4546" s="2" t="s">
        <v>49</v>
      </c>
      <c r="D4546" s="2" t="s">
        <v>12</v>
      </c>
      <c r="E4546" s="2" t="s">
        <v>74</v>
      </c>
      <c r="F4546" s="2" t="s">
        <v>976</v>
      </c>
      <c r="G4546" s="14" t="n">
        <v>54.5</v>
      </c>
      <c r="H4546" s="14" t="n">
        <v>61.4</v>
      </c>
      <c r="I4546" s="14" t="n">
        <v>19.5</v>
      </c>
      <c r="J4546" s="23" t="n">
        <f aca="false">IF(AND(E4546="Priority",ISNUMBER('Cost model'!N127)),'Cost model'!N127,'Cost model'!M127)</f>
        <v>50</v>
      </c>
      <c r="K4546" s="14" t="n">
        <f aca="false">J4546-H4546</f>
        <v>-11.4</v>
      </c>
      <c r="L4546" s="14" t="n">
        <f aca="false">G4546-H4546</f>
        <v>-6.9</v>
      </c>
    </row>
    <row r="4547" customFormat="false" ht="15" hidden="false" customHeight="false" outlineLevel="0" collapsed="false">
      <c r="A4547" s="2" t="s">
        <v>174</v>
      </c>
      <c r="B4547" s="2" t="s">
        <v>174</v>
      </c>
      <c r="C4547" s="2" t="s">
        <v>48</v>
      </c>
      <c r="D4547" s="2" t="s">
        <v>10</v>
      </c>
      <c r="E4547" s="2" t="s">
        <v>74</v>
      </c>
      <c r="F4547" s="2" t="s">
        <v>977</v>
      </c>
      <c r="G4547" s="14" t="n">
        <v>9.5</v>
      </c>
      <c r="H4547" s="14" t="n">
        <v>13.99</v>
      </c>
      <c r="I4547" s="14" t="n">
        <v>12.5</v>
      </c>
      <c r="J4547" s="23" t="n">
        <f aca="false">IF(AND(E4547="Priority",ISNUMBER('Cost model'!N168)),'Cost model'!N168,'Cost model'!M168)</f>
        <v>13.5</v>
      </c>
      <c r="K4547" s="14" t="n">
        <f aca="false">J4547-H4547</f>
        <v>-0.49</v>
      </c>
      <c r="L4547" s="14" t="n">
        <f aca="false">G4547-H4547</f>
        <v>-4.49</v>
      </c>
    </row>
    <row r="4548" customFormat="false" ht="15" hidden="false" customHeight="false" outlineLevel="0" collapsed="false">
      <c r="A4548" s="2" t="s">
        <v>174</v>
      </c>
      <c r="B4548" s="2" t="s">
        <v>174</v>
      </c>
      <c r="C4548" s="2" t="s">
        <v>47</v>
      </c>
      <c r="D4548" s="2" t="s">
        <v>12</v>
      </c>
      <c r="E4548" s="2" t="s">
        <v>74</v>
      </c>
      <c r="F4548" s="2" t="s">
        <v>977</v>
      </c>
      <c r="G4548" s="14" t="n">
        <v>19</v>
      </c>
      <c r="H4548" s="14" t="n">
        <v>58.94</v>
      </c>
      <c r="I4548" s="14" t="n">
        <v>9.5</v>
      </c>
      <c r="J4548" s="23" t="n">
        <f aca="false">IF(AND(E4548="Priority",ISNUMBER('Cost model'!N170)),'Cost model'!N170,'Cost model'!M170)</f>
        <v>25.5</v>
      </c>
      <c r="K4548" s="14" t="n">
        <f aca="false">J4548-H4548</f>
        <v>-33.44</v>
      </c>
      <c r="L4548" s="14" t="n">
        <f aca="false">G4548-H4548</f>
        <v>-39.94</v>
      </c>
    </row>
    <row r="4549" customFormat="false" ht="15" hidden="false" customHeight="false" outlineLevel="0" collapsed="false">
      <c r="A4549" s="2" t="s">
        <v>124</v>
      </c>
      <c r="B4549" s="2" t="s">
        <v>124</v>
      </c>
      <c r="C4549" s="2" t="s">
        <v>48</v>
      </c>
      <c r="D4549" s="2" t="s">
        <v>12</v>
      </c>
      <c r="E4549" s="2" t="s">
        <v>74</v>
      </c>
      <c r="F4549" s="2" t="s">
        <v>977</v>
      </c>
      <c r="G4549" s="14" t="n">
        <v>37</v>
      </c>
      <c r="H4549" s="14" t="n">
        <v>79.57</v>
      </c>
      <c r="I4549" s="14" t="n">
        <v>12.5</v>
      </c>
      <c r="J4549" s="23" t="n">
        <f aca="false">IF(AND(E4549="Priority",ISNUMBER('Cost model'!N321)),'Cost model'!N321,'Cost model'!M321)</f>
        <v>40</v>
      </c>
      <c r="K4549" s="14" t="n">
        <f aca="false">J4549-H4549</f>
        <v>-39.57</v>
      </c>
      <c r="L4549" s="14" t="n">
        <f aca="false">G4549-H4549</f>
        <v>-42.57</v>
      </c>
    </row>
    <row r="4550" customFormat="false" ht="15" hidden="false" customHeight="false" outlineLevel="0" collapsed="false">
      <c r="A4550" s="2" t="s">
        <v>174</v>
      </c>
      <c r="B4550" s="2" t="s">
        <v>174</v>
      </c>
      <c r="C4550" s="2" t="s">
        <v>48</v>
      </c>
      <c r="D4550" s="2" t="s">
        <v>10</v>
      </c>
      <c r="E4550" s="2" t="s">
        <v>74</v>
      </c>
      <c r="F4550" s="2" t="s">
        <v>977</v>
      </c>
      <c r="G4550" s="14" t="n">
        <v>37.5</v>
      </c>
      <c r="H4550" s="14" t="n">
        <v>41.1</v>
      </c>
      <c r="I4550" s="14" t="n">
        <v>12.5</v>
      </c>
      <c r="J4550" s="23" t="n">
        <f aca="false">IF(AND(E4550="Priority",ISNUMBER('Cost model'!N168)),'Cost model'!N168,'Cost model'!M168)</f>
        <v>13.5</v>
      </c>
      <c r="K4550" s="14" t="n">
        <f aca="false">J4550-H4550</f>
        <v>-27.6</v>
      </c>
      <c r="L4550" s="14" t="n">
        <f aca="false">G4550-H4550</f>
        <v>-3.6</v>
      </c>
    </row>
    <row r="4551" customFormat="false" ht="15" hidden="false" customHeight="false" outlineLevel="0" collapsed="false">
      <c r="A4551" s="2" t="s">
        <v>174</v>
      </c>
      <c r="B4551" s="2" t="s">
        <v>174</v>
      </c>
      <c r="C4551" s="2" t="s">
        <v>47</v>
      </c>
      <c r="D4551" s="2" t="s">
        <v>12</v>
      </c>
      <c r="E4551" s="2" t="s">
        <v>74</v>
      </c>
      <c r="F4551" s="2" t="s">
        <v>977</v>
      </c>
      <c r="G4551" s="14" t="n">
        <v>9.5</v>
      </c>
      <c r="H4551" s="14" t="n">
        <v>7.24</v>
      </c>
      <c r="I4551" s="14" t="n">
        <v>9.5</v>
      </c>
      <c r="J4551" s="23" t="n">
        <f aca="false">IF(AND(E4551="Priority",ISNUMBER('Cost model'!N170)),'Cost model'!N170,'Cost model'!M170)</f>
        <v>25.5</v>
      </c>
      <c r="K4551" s="14" t="n">
        <f aca="false">J4551-H4551</f>
        <v>18.26</v>
      </c>
      <c r="L4551" s="14" t="n">
        <f aca="false">G4551-H4551</f>
        <v>2.26</v>
      </c>
    </row>
    <row r="4552" customFormat="false" ht="15" hidden="false" customHeight="false" outlineLevel="0" collapsed="false">
      <c r="A4552" s="2" t="s">
        <v>174</v>
      </c>
      <c r="B4552" s="2" t="s">
        <v>174</v>
      </c>
      <c r="C4552" s="2" t="s">
        <v>49</v>
      </c>
      <c r="D4552" s="2" t="s">
        <v>10</v>
      </c>
      <c r="E4552" s="2" t="s">
        <v>74</v>
      </c>
      <c r="F4552" s="2" t="s">
        <v>977</v>
      </c>
      <c r="G4552" s="14" t="n">
        <v>14.5</v>
      </c>
      <c r="H4552" s="14" t="n">
        <v>18.56</v>
      </c>
      <c r="I4552" s="14" t="n">
        <v>17.5</v>
      </c>
      <c r="J4552" s="23" t="n">
        <f aca="false">IF(AND(E4552="Priority",ISNUMBER('Cost model'!N169)),'Cost model'!N169,'Cost model'!M169)</f>
        <v>18.5</v>
      </c>
      <c r="K4552" s="14" t="n">
        <f aca="false">J4552-H4552</f>
        <v>-0.0599999999999987</v>
      </c>
      <c r="L4552" s="14" t="n">
        <f aca="false">G4552-H4552</f>
        <v>-4.06</v>
      </c>
    </row>
    <row r="4553" customFormat="false" ht="15" hidden="false" customHeight="false" outlineLevel="0" collapsed="false">
      <c r="A4553" s="2" t="s">
        <v>142</v>
      </c>
      <c r="B4553" s="2" t="s">
        <v>124</v>
      </c>
      <c r="C4553" s="2" t="s">
        <v>47</v>
      </c>
      <c r="D4553" s="2" t="s">
        <v>10</v>
      </c>
      <c r="E4553" s="2" t="s">
        <v>83</v>
      </c>
      <c r="F4553" s="2" t="s">
        <v>976</v>
      </c>
      <c r="G4553" s="14" t="n">
        <v>19.5</v>
      </c>
      <c r="H4553" s="14" t="n">
        <v>42.95</v>
      </c>
      <c r="I4553" s="14" t="n">
        <v>19.5</v>
      </c>
      <c r="J4553" s="23" t="n">
        <f aca="false">IF(AND(E4553="Priority",ISNUMBER('Cost model'!N662)),'Cost model'!N662,'Cost model'!M662)</f>
        <v>18.5</v>
      </c>
      <c r="K4553" s="14" t="n">
        <f aca="false">J4553-H4553</f>
        <v>-24.45</v>
      </c>
      <c r="L4553" s="14" t="n">
        <f aca="false">G4553-H4553</f>
        <v>-23.45</v>
      </c>
    </row>
    <row r="4554" customFormat="false" ht="15" hidden="false" customHeight="false" outlineLevel="0" collapsed="false">
      <c r="A4554" s="2" t="s">
        <v>124</v>
      </c>
      <c r="B4554" s="2" t="s">
        <v>124</v>
      </c>
      <c r="C4554" s="2" t="s">
        <v>47</v>
      </c>
      <c r="D4554" s="2" t="s">
        <v>14</v>
      </c>
      <c r="E4554" s="2" t="s">
        <v>74</v>
      </c>
      <c r="F4554" s="2" t="s">
        <v>977</v>
      </c>
      <c r="G4554" s="14" t="n">
        <v>48.5</v>
      </c>
      <c r="H4554" s="14" t="n">
        <v>147.37</v>
      </c>
      <c r="I4554" s="14" t="n">
        <v>25</v>
      </c>
      <c r="J4554" s="23" t="n">
        <f aca="false">IF(AND(E4554="Priority",ISNUMBER('Cost model'!N326)),'Cost model'!N326,'Cost model'!M326)</f>
        <v>110</v>
      </c>
      <c r="K4554" s="14" t="n">
        <f aca="false">J4554-H4554</f>
        <v>-37.37</v>
      </c>
      <c r="L4554" s="14" t="n">
        <f aca="false">G4554-H4554</f>
        <v>-98.87</v>
      </c>
    </row>
    <row r="4555" customFormat="false" ht="15" hidden="false" customHeight="false" outlineLevel="0" collapsed="false">
      <c r="A4555" s="2" t="s">
        <v>174</v>
      </c>
      <c r="B4555" s="2" t="s">
        <v>174</v>
      </c>
      <c r="C4555" s="2" t="s">
        <v>49</v>
      </c>
      <c r="D4555" s="2" t="s">
        <v>14</v>
      </c>
      <c r="E4555" s="2" t="s">
        <v>74</v>
      </c>
      <c r="F4555" s="2" t="s">
        <v>977</v>
      </c>
      <c r="G4555" s="14" t="n">
        <v>50</v>
      </c>
      <c r="H4555" s="14" t="n">
        <v>108.54</v>
      </c>
      <c r="I4555" s="14" t="n">
        <v>85</v>
      </c>
      <c r="J4555" s="23" t="n">
        <f aca="false">IF(AND(E4555="Priority",ISNUMBER('Cost model'!N178)),'Cost model'!N178,'Cost model'!M178)</f>
        <v>145</v>
      </c>
      <c r="K4555" s="14" t="n">
        <f aca="false">J4555-H4555</f>
        <v>36.46</v>
      </c>
      <c r="L4555" s="14" t="n">
        <f aca="false">G4555-H4555</f>
        <v>-58.54</v>
      </c>
    </row>
    <row r="4556" customFormat="false" ht="15" hidden="false" customHeight="false" outlineLevel="0" collapsed="false">
      <c r="A4556" s="2" t="s">
        <v>142</v>
      </c>
      <c r="B4556" s="2" t="s">
        <v>142</v>
      </c>
      <c r="C4556" s="2" t="s">
        <v>48</v>
      </c>
      <c r="D4556" s="2" t="s">
        <v>12</v>
      </c>
      <c r="E4556" s="2" t="s">
        <v>74</v>
      </c>
      <c r="F4556" s="2" t="s">
        <v>977</v>
      </c>
      <c r="G4556" s="14" t="n">
        <v>12.5</v>
      </c>
      <c r="H4556" s="14" t="n">
        <v>55.94</v>
      </c>
      <c r="I4556" s="14" t="n">
        <v>12.5</v>
      </c>
      <c r="J4556" s="23" t="n">
        <f aca="false">IF(AND(E4556="Priority",ISNUMBER('Cost model'!N636)),'Cost model'!N636,'Cost model'!M636)</f>
        <v>40</v>
      </c>
      <c r="K4556" s="14" t="n">
        <f aca="false">J4556-H4556</f>
        <v>-15.94</v>
      </c>
      <c r="L4556" s="14" t="n">
        <f aca="false">G4556-H4556</f>
        <v>-43.44</v>
      </c>
    </row>
    <row r="4557" customFormat="false" ht="15" hidden="false" customHeight="false" outlineLevel="0" collapsed="false">
      <c r="A4557" s="2" t="s">
        <v>124</v>
      </c>
      <c r="B4557" s="2" t="s">
        <v>124</v>
      </c>
      <c r="C4557" s="2" t="s">
        <v>48</v>
      </c>
      <c r="D4557" s="2" t="s">
        <v>12</v>
      </c>
      <c r="E4557" s="2" t="s">
        <v>74</v>
      </c>
      <c r="F4557" s="2" t="s">
        <v>977</v>
      </c>
      <c r="G4557" s="14" t="n">
        <v>12.5</v>
      </c>
      <c r="H4557" s="14" t="n">
        <v>61.8</v>
      </c>
      <c r="I4557" s="14" t="n">
        <v>12.5</v>
      </c>
      <c r="J4557" s="23" t="n">
        <f aca="false">IF(AND(E4557="Priority",ISNUMBER('Cost model'!N321)),'Cost model'!N321,'Cost model'!M321)</f>
        <v>40</v>
      </c>
      <c r="K4557" s="14" t="n">
        <f aca="false">J4557-H4557</f>
        <v>-21.8</v>
      </c>
      <c r="L4557" s="14" t="n">
        <f aca="false">G4557-H4557</f>
        <v>-49.3</v>
      </c>
    </row>
    <row r="4558" customFormat="false" ht="15" hidden="false" customHeight="false" outlineLevel="0" collapsed="false">
      <c r="A4558" s="2" t="s">
        <v>174</v>
      </c>
      <c r="B4558" s="2" t="s">
        <v>174</v>
      </c>
      <c r="C4558" s="2" t="s">
        <v>49</v>
      </c>
      <c r="D4558" s="2" t="s">
        <v>12</v>
      </c>
      <c r="E4558" s="2" t="s">
        <v>74</v>
      </c>
      <c r="F4558" s="2" t="s">
        <v>977</v>
      </c>
      <c r="G4558" s="14" t="n">
        <v>72</v>
      </c>
      <c r="H4558" s="14" t="n">
        <v>41.88</v>
      </c>
      <c r="I4558" s="14" t="n">
        <v>19.5</v>
      </c>
      <c r="J4558" s="23" t="n">
        <f aca="false">IF(AND(E4558="Priority",ISNUMBER('Cost model'!N172)),'Cost model'!N172,'Cost model'!M172)</f>
        <v>45</v>
      </c>
      <c r="K4558" s="14" t="n">
        <f aca="false">J4558-H4558</f>
        <v>3.12</v>
      </c>
      <c r="L4558" s="14" t="n">
        <f aca="false">G4558-H4558</f>
        <v>30.12</v>
      </c>
    </row>
    <row r="4559" customFormat="false" ht="15" hidden="false" customHeight="false" outlineLevel="0" collapsed="false">
      <c r="A4559" s="2" t="s">
        <v>142</v>
      </c>
      <c r="B4559" s="2" t="s">
        <v>142</v>
      </c>
      <c r="C4559" s="2" t="s">
        <v>49</v>
      </c>
      <c r="D4559" s="2" t="s">
        <v>13</v>
      </c>
      <c r="E4559" s="2" t="s">
        <v>74</v>
      </c>
      <c r="F4559" s="2" t="s">
        <v>977</v>
      </c>
      <c r="G4559" s="14" t="n">
        <v>50</v>
      </c>
      <c r="H4559" s="14" t="n">
        <v>70.82</v>
      </c>
      <c r="I4559" s="14" t="n">
        <v>50</v>
      </c>
      <c r="J4559" s="23" t="n">
        <f aca="false">IF(AND(E4559="Priority",ISNUMBER('Cost model'!N640)),'Cost model'!N640,'Cost model'!M640)</f>
        <v>65</v>
      </c>
      <c r="K4559" s="14" t="n">
        <f aca="false">J4559-H4559</f>
        <v>-5.81999999999999</v>
      </c>
      <c r="L4559" s="14" t="n">
        <f aca="false">G4559-H4559</f>
        <v>-20.82</v>
      </c>
    </row>
    <row r="4560" customFormat="false" ht="15" hidden="false" customHeight="false" outlineLevel="0" collapsed="false">
      <c r="A4560" s="2" t="s">
        <v>124</v>
      </c>
      <c r="B4560" s="2" t="s">
        <v>124</v>
      </c>
      <c r="C4560" s="2" t="s">
        <v>48</v>
      </c>
      <c r="D4560" s="2" t="s">
        <v>10</v>
      </c>
      <c r="E4560" s="2" t="s">
        <v>74</v>
      </c>
      <c r="F4560" s="2" t="s">
        <v>977</v>
      </c>
      <c r="G4560" s="14" t="n">
        <v>14.5</v>
      </c>
      <c r="H4560" s="14" t="n">
        <v>32.26</v>
      </c>
      <c r="I4560" s="14" t="n">
        <v>12.5</v>
      </c>
      <c r="J4560" s="23" t="n">
        <f aca="false">IF(AND(E4560="Priority",ISNUMBER('Cost model'!N318)),'Cost model'!N318,'Cost model'!M318)</f>
        <v>14.5</v>
      </c>
      <c r="K4560" s="14" t="n">
        <f aca="false">J4560-H4560</f>
        <v>-17.76</v>
      </c>
      <c r="L4560" s="14" t="n">
        <f aca="false">G4560-H4560</f>
        <v>-17.76</v>
      </c>
    </row>
    <row r="4561" customFormat="false" ht="15" hidden="false" customHeight="false" outlineLevel="0" collapsed="false">
      <c r="A4561" s="2" t="s">
        <v>221</v>
      </c>
      <c r="B4561" s="2" t="s">
        <v>221</v>
      </c>
      <c r="C4561" s="2" t="s">
        <v>49</v>
      </c>
      <c r="D4561" s="2" t="s">
        <v>10</v>
      </c>
      <c r="E4561" s="2" t="s">
        <v>74</v>
      </c>
      <c r="F4561" s="2" t="s">
        <v>977</v>
      </c>
      <c r="G4561" s="14" t="n">
        <v>17.5</v>
      </c>
      <c r="H4561" s="14" t="n">
        <v>89.85</v>
      </c>
      <c r="I4561" s="14" t="n">
        <v>17.5</v>
      </c>
      <c r="J4561" s="23" t="n">
        <f aca="false">IF(AND(E4561="Priority",ISNUMBER('Cost model'!N739)),'Cost model'!N739,'Cost model'!M739)</f>
        <v>17.5</v>
      </c>
      <c r="K4561" s="14" t="n">
        <f aca="false">J4561-H4561</f>
        <v>-72.35</v>
      </c>
      <c r="L4561" s="14" t="n">
        <f aca="false">G4561-H4561</f>
        <v>-72.35</v>
      </c>
    </row>
    <row r="4562" customFormat="false" ht="15" hidden="false" customHeight="false" outlineLevel="0" collapsed="false">
      <c r="A4562" s="2" t="s">
        <v>174</v>
      </c>
      <c r="B4562" s="2" t="s">
        <v>174</v>
      </c>
      <c r="C4562" s="2" t="s">
        <v>48</v>
      </c>
      <c r="D4562" s="2" t="s">
        <v>14</v>
      </c>
      <c r="E4562" s="2" t="s">
        <v>74</v>
      </c>
      <c r="F4562" s="2" t="s">
        <v>977</v>
      </c>
      <c r="G4562" s="14" t="n">
        <v>62</v>
      </c>
      <c r="H4562" s="14" t="n">
        <v>71.29</v>
      </c>
      <c r="I4562" s="14" t="n">
        <v>45</v>
      </c>
      <c r="J4562" s="23" t="n">
        <f aca="false">IF(AND(E4562="Priority",ISNUMBER('Cost model'!N177)),'Cost model'!N177,'Cost model'!M177)</f>
        <v>110</v>
      </c>
      <c r="K4562" s="14" t="n">
        <f aca="false">J4562-H4562</f>
        <v>38.71</v>
      </c>
      <c r="L4562" s="14" t="n">
        <f aca="false">G4562-H4562</f>
        <v>-9.29000000000001</v>
      </c>
    </row>
    <row r="4563" customFormat="false" ht="15" hidden="false" customHeight="false" outlineLevel="0" collapsed="false">
      <c r="A4563" s="2" t="s">
        <v>142</v>
      </c>
      <c r="B4563" s="2" t="s">
        <v>142</v>
      </c>
      <c r="C4563" s="2" t="s">
        <v>47</v>
      </c>
      <c r="D4563" s="2" t="s">
        <v>10</v>
      </c>
      <c r="E4563" s="2" t="s">
        <v>74</v>
      </c>
      <c r="F4563" s="2" t="s">
        <v>977</v>
      </c>
      <c r="G4563" s="14" t="n">
        <v>19.5</v>
      </c>
      <c r="H4563" s="14" t="n">
        <v>7.84</v>
      </c>
      <c r="I4563" s="14" t="n">
        <v>9.5</v>
      </c>
      <c r="J4563" s="23" t="n">
        <f aca="false">IF(AND(E4563="Priority",ISNUMBER('Cost model'!N632)),'Cost model'!N632,'Cost model'!M632)</f>
        <v>9.5</v>
      </c>
      <c r="K4563" s="14" t="n">
        <f aca="false">J4563-H4563</f>
        <v>1.66</v>
      </c>
      <c r="L4563" s="14" t="n">
        <f aca="false">G4563-H4563</f>
        <v>11.66</v>
      </c>
    </row>
    <row r="4564" customFormat="false" ht="15" hidden="false" customHeight="false" outlineLevel="0" collapsed="false">
      <c r="A4564" s="2" t="s">
        <v>124</v>
      </c>
      <c r="B4564" s="2" t="s">
        <v>124</v>
      </c>
      <c r="C4564" s="2" t="s">
        <v>48</v>
      </c>
      <c r="D4564" s="2" t="s">
        <v>10</v>
      </c>
      <c r="E4564" s="2" t="s">
        <v>74</v>
      </c>
      <c r="F4564" s="2" t="s">
        <v>977</v>
      </c>
      <c r="G4564" s="14" t="n">
        <v>12.5</v>
      </c>
      <c r="H4564" s="14" t="n">
        <v>7.9</v>
      </c>
      <c r="I4564" s="14" t="n">
        <v>12.5</v>
      </c>
      <c r="J4564" s="23" t="n">
        <f aca="false">IF(AND(E4564="Priority",ISNUMBER('Cost model'!N318)),'Cost model'!N318,'Cost model'!M318)</f>
        <v>14.5</v>
      </c>
      <c r="K4564" s="14" t="n">
        <f aca="false">J4564-H4564</f>
        <v>6.6</v>
      </c>
      <c r="L4564" s="14" t="n">
        <f aca="false">G4564-H4564</f>
        <v>4.6</v>
      </c>
    </row>
    <row r="4565" customFormat="false" ht="15" hidden="false" customHeight="false" outlineLevel="0" collapsed="false">
      <c r="A4565" s="2" t="s">
        <v>174</v>
      </c>
      <c r="B4565" s="2" t="s">
        <v>174</v>
      </c>
      <c r="C4565" s="2" t="s">
        <v>48</v>
      </c>
      <c r="D4565" s="2" t="s">
        <v>10</v>
      </c>
      <c r="E4565" s="2" t="s">
        <v>74</v>
      </c>
      <c r="F4565" s="2" t="s">
        <v>977</v>
      </c>
      <c r="G4565" s="14" t="n">
        <v>12.5</v>
      </c>
      <c r="H4565" s="14" t="n">
        <v>8.89</v>
      </c>
      <c r="I4565" s="14" t="n">
        <v>12.5</v>
      </c>
      <c r="J4565" s="23" t="n">
        <f aca="false">IF(AND(E4565="Priority",ISNUMBER('Cost model'!N168)),'Cost model'!N168,'Cost model'!M168)</f>
        <v>13.5</v>
      </c>
      <c r="K4565" s="14" t="n">
        <f aca="false">J4565-H4565</f>
        <v>4.61</v>
      </c>
      <c r="L4565" s="14" t="n">
        <f aca="false">G4565-H4565</f>
        <v>3.61</v>
      </c>
    </row>
    <row r="4566" customFormat="false" ht="15" hidden="false" customHeight="false" outlineLevel="0" collapsed="false">
      <c r="A4566" s="2" t="s">
        <v>174</v>
      </c>
      <c r="B4566" s="2" t="s">
        <v>174</v>
      </c>
      <c r="C4566" s="2" t="s">
        <v>47</v>
      </c>
      <c r="D4566" s="2" t="s">
        <v>10</v>
      </c>
      <c r="E4566" s="2" t="s">
        <v>74</v>
      </c>
      <c r="F4566" s="2" t="s">
        <v>977</v>
      </c>
      <c r="G4566" s="14" t="n">
        <v>9.5</v>
      </c>
      <c r="H4566" s="14" t="n">
        <v>6.48</v>
      </c>
      <c r="I4566" s="14" t="n">
        <v>9.5</v>
      </c>
      <c r="J4566" s="23" t="n">
        <f aca="false">IF(AND(E4566="Priority",ISNUMBER('Cost model'!N167)),'Cost model'!N167,'Cost model'!M167)</f>
        <v>8.5</v>
      </c>
      <c r="K4566" s="14" t="n">
        <f aca="false">J4566-H4566</f>
        <v>2.02</v>
      </c>
      <c r="L4566" s="14" t="n">
        <f aca="false">G4566-H4566</f>
        <v>3.02</v>
      </c>
    </row>
    <row r="4567" customFormat="false" ht="15" hidden="false" customHeight="false" outlineLevel="0" collapsed="false">
      <c r="A4567" s="2" t="s">
        <v>124</v>
      </c>
      <c r="B4567" s="2" t="s">
        <v>124</v>
      </c>
      <c r="C4567" s="2" t="s">
        <v>48</v>
      </c>
      <c r="D4567" s="2" t="s">
        <v>10</v>
      </c>
      <c r="E4567" s="2" t="s">
        <v>74</v>
      </c>
      <c r="F4567" s="2" t="s">
        <v>977</v>
      </c>
      <c r="G4567" s="14" t="n">
        <v>9.5</v>
      </c>
      <c r="H4567" s="14" t="n">
        <v>8.53</v>
      </c>
      <c r="I4567" s="14" t="n">
        <v>12.5</v>
      </c>
      <c r="J4567" s="23" t="n">
        <f aca="false">IF(AND(E4567="Priority",ISNUMBER('Cost model'!N318)),'Cost model'!N318,'Cost model'!M318)</f>
        <v>14.5</v>
      </c>
      <c r="K4567" s="14" t="n">
        <f aca="false">J4567-H4567</f>
        <v>5.97</v>
      </c>
      <c r="L4567" s="14" t="n">
        <f aca="false">G4567-H4567</f>
        <v>0.970000000000001</v>
      </c>
    </row>
    <row r="4568" customFormat="false" ht="15" hidden="false" customHeight="false" outlineLevel="0" collapsed="false">
      <c r="A4568" s="2" t="s">
        <v>142</v>
      </c>
      <c r="B4568" s="2" t="s">
        <v>142</v>
      </c>
      <c r="C4568" s="2" t="s">
        <v>49</v>
      </c>
      <c r="D4568" s="2" t="s">
        <v>10</v>
      </c>
      <c r="E4568" s="2" t="s">
        <v>74</v>
      </c>
      <c r="F4568" s="2" t="s">
        <v>977</v>
      </c>
      <c r="G4568" s="14" t="n">
        <v>35</v>
      </c>
      <c r="H4568" s="14" t="n">
        <v>37.03</v>
      </c>
      <c r="I4568" s="14" t="n">
        <v>17.5</v>
      </c>
      <c r="J4568" s="23" t="n">
        <f aca="false">IF(AND(E4568="Priority",ISNUMBER('Cost model'!N634)),'Cost model'!N634,'Cost model'!M634)</f>
        <v>15.5</v>
      </c>
      <c r="K4568" s="14" t="n">
        <f aca="false">J4568-H4568</f>
        <v>-21.53</v>
      </c>
      <c r="L4568" s="14" t="n">
        <f aca="false">G4568-H4568</f>
        <v>-2.03</v>
      </c>
    </row>
    <row r="4569" customFormat="false" ht="15" hidden="false" customHeight="false" outlineLevel="0" collapsed="false">
      <c r="A4569" s="2" t="s">
        <v>174</v>
      </c>
      <c r="B4569" s="2" t="s">
        <v>158</v>
      </c>
      <c r="C4569" s="2" t="s">
        <v>49</v>
      </c>
      <c r="D4569" s="2" t="s">
        <v>10</v>
      </c>
      <c r="E4569" s="2" t="s">
        <v>74</v>
      </c>
      <c r="F4569" s="2" t="s">
        <v>976</v>
      </c>
      <c r="G4569" s="14" t="n">
        <v>17.5</v>
      </c>
      <c r="H4569" s="14" t="n">
        <v>15.02</v>
      </c>
      <c r="I4569" s="14" t="n">
        <v>17.5</v>
      </c>
      <c r="J4569" s="23" t="n">
        <f aca="false">IF(AND(E4569="Priority",ISNUMBER('Cost model'!N139)),'Cost model'!N139,'Cost model'!M139)</f>
        <v>19.5</v>
      </c>
      <c r="K4569" s="14" t="n">
        <f aca="false">J4569-H4569</f>
        <v>4.48</v>
      </c>
      <c r="L4569" s="14" t="n">
        <f aca="false">G4569-H4569</f>
        <v>2.48</v>
      </c>
    </row>
    <row r="4570" customFormat="false" ht="15" hidden="false" customHeight="false" outlineLevel="0" collapsed="false">
      <c r="A4570" s="2" t="s">
        <v>124</v>
      </c>
      <c r="B4570" s="2" t="s">
        <v>124</v>
      </c>
      <c r="C4570" s="2" t="s">
        <v>47</v>
      </c>
      <c r="D4570" s="2" t="s">
        <v>10</v>
      </c>
      <c r="E4570" s="2" t="s">
        <v>74</v>
      </c>
      <c r="F4570" s="2" t="s">
        <v>977</v>
      </c>
      <c r="G4570" s="14" t="n">
        <v>9.5</v>
      </c>
      <c r="H4570" s="14" t="n">
        <v>7.24</v>
      </c>
      <c r="I4570" s="14" t="n">
        <v>9.5</v>
      </c>
      <c r="J4570" s="23" t="n">
        <f aca="false">IF(AND(E4570="Priority",ISNUMBER('Cost model'!N317)),'Cost model'!N317,'Cost model'!M317)</f>
        <v>10.5</v>
      </c>
      <c r="K4570" s="14" t="n">
        <f aca="false">J4570-H4570</f>
        <v>3.26</v>
      </c>
      <c r="L4570" s="14" t="n">
        <f aca="false">G4570-H4570</f>
        <v>2.26</v>
      </c>
    </row>
    <row r="4571" customFormat="false" ht="15" hidden="false" customHeight="false" outlineLevel="0" collapsed="false">
      <c r="A4571" s="2" t="s">
        <v>221</v>
      </c>
      <c r="B4571" s="2" t="s">
        <v>205</v>
      </c>
      <c r="C4571" s="2" t="s">
        <v>47</v>
      </c>
      <c r="D4571" s="2" t="s">
        <v>10</v>
      </c>
      <c r="E4571" s="2" t="s">
        <v>74</v>
      </c>
      <c r="F4571" s="2" t="s">
        <v>976</v>
      </c>
      <c r="G4571" s="14" t="n">
        <v>14.5</v>
      </c>
      <c r="H4571" s="14" t="n">
        <v>22.94</v>
      </c>
      <c r="I4571" s="14"/>
      <c r="J4571" s="23" t="n">
        <f aca="false">IF(AND(E4571="Priority",ISNUMBER('Cost model'!N827)),'Cost model'!N827,'Cost model'!M827)</f>
        <v>12.5</v>
      </c>
      <c r="K4571" s="14" t="n">
        <f aca="false">J4571-H4571</f>
        <v>-10.44</v>
      </c>
      <c r="L4571" s="14" t="n">
        <f aca="false">G4571-H4571</f>
        <v>-8.44</v>
      </c>
    </row>
    <row r="4572" customFormat="false" ht="15" hidden="false" customHeight="false" outlineLevel="0" collapsed="false">
      <c r="A4572" s="2" t="s">
        <v>142</v>
      </c>
      <c r="B4572" s="2" t="s">
        <v>142</v>
      </c>
      <c r="C4572" s="2" t="s">
        <v>47</v>
      </c>
      <c r="D4572" s="2" t="s">
        <v>10</v>
      </c>
      <c r="E4572" s="2" t="s">
        <v>83</v>
      </c>
      <c r="F4572" s="2" t="s">
        <v>977</v>
      </c>
      <c r="G4572" s="14" t="n">
        <v>14.5</v>
      </c>
      <c r="H4572" s="14" t="n">
        <v>10.01</v>
      </c>
      <c r="I4572" s="14" t="n">
        <v>14.5</v>
      </c>
      <c r="J4572" s="23" t="n">
        <f aca="false">IF(AND(E4572="Priority",ISNUMBER('Cost model'!N632)),'Cost model'!N632,'Cost model'!M632)</f>
        <v>14.5</v>
      </c>
      <c r="K4572" s="14" t="n">
        <f aca="false">J4572-H4572</f>
        <v>4.49</v>
      </c>
      <c r="L4572" s="14" t="n">
        <f aca="false">G4572-H4572</f>
        <v>4.49</v>
      </c>
    </row>
    <row r="4573" customFormat="false" ht="15" hidden="false" customHeight="false" outlineLevel="0" collapsed="false">
      <c r="A4573" s="2" t="s">
        <v>174</v>
      </c>
      <c r="B4573" s="2" t="s">
        <v>221</v>
      </c>
      <c r="C4573" s="2" t="s">
        <v>47</v>
      </c>
      <c r="D4573" s="2" t="s">
        <v>10</v>
      </c>
      <c r="E4573" s="2" t="s">
        <v>74</v>
      </c>
      <c r="F4573" s="2" t="s">
        <v>976</v>
      </c>
      <c r="G4573" s="14" t="n">
        <v>9.5</v>
      </c>
      <c r="H4573" s="14" t="n">
        <v>11.62</v>
      </c>
      <c r="I4573" s="14" t="n">
        <v>19.5</v>
      </c>
      <c r="J4573" s="23" t="n">
        <f aca="false">IF(AND(E4573="Priority",ISNUMBER('Cost model'!N152)),'Cost model'!N152,'Cost model'!M152)</f>
        <v>13.5</v>
      </c>
      <c r="K4573" s="14" t="n">
        <f aca="false">J4573-H4573</f>
        <v>1.88</v>
      </c>
      <c r="L4573" s="14" t="n">
        <f aca="false">G4573-H4573</f>
        <v>-2.12</v>
      </c>
    </row>
    <row r="4574" customFormat="false" ht="15" hidden="false" customHeight="false" outlineLevel="0" collapsed="false">
      <c r="A4574" s="2" t="s">
        <v>142</v>
      </c>
      <c r="B4574" s="2" t="s">
        <v>158</v>
      </c>
      <c r="C4574" s="2" t="s">
        <v>48</v>
      </c>
      <c r="D4574" s="2" t="s">
        <v>12</v>
      </c>
      <c r="E4574" s="2" t="s">
        <v>74</v>
      </c>
      <c r="F4574" s="2" t="s">
        <v>976</v>
      </c>
      <c r="G4574" s="14" t="n">
        <v>12.5</v>
      </c>
      <c r="H4574" s="14" t="n">
        <v>37.91</v>
      </c>
      <c r="I4574" s="14" t="n">
        <v>19.5</v>
      </c>
      <c r="J4574" s="23" t="n">
        <f aca="false">IF(AND(E4574="Priority",ISNUMBER('Cost model'!N651)),'Cost model'!N651,'Cost model'!M651)</f>
        <v>45</v>
      </c>
      <c r="K4574" s="14" t="n">
        <f aca="false">J4574-H4574</f>
        <v>7.09</v>
      </c>
      <c r="L4574" s="14" t="n">
        <f aca="false">G4574-H4574</f>
        <v>-25.41</v>
      </c>
    </row>
    <row r="4575" customFormat="false" ht="15" hidden="false" customHeight="false" outlineLevel="0" collapsed="false">
      <c r="A4575" s="2" t="s">
        <v>174</v>
      </c>
      <c r="B4575" s="2" t="s">
        <v>142</v>
      </c>
      <c r="C4575" s="2" t="s">
        <v>47</v>
      </c>
      <c r="D4575" s="2" t="s">
        <v>12</v>
      </c>
      <c r="E4575" s="2" t="s">
        <v>74</v>
      </c>
      <c r="F4575" s="2" t="s">
        <v>976</v>
      </c>
      <c r="G4575" s="14" t="n">
        <v>9.5</v>
      </c>
      <c r="H4575" s="14" t="n">
        <v>22.94</v>
      </c>
      <c r="I4575" s="14" t="n">
        <v>9.5</v>
      </c>
      <c r="J4575" s="23" t="n">
        <f aca="false">IF(AND(E4575="Priority",ISNUMBER('Cost model'!N125)),'Cost model'!N125,'Cost model'!M125)</f>
        <v>40</v>
      </c>
      <c r="K4575" s="14" t="n">
        <f aca="false">J4575-H4575</f>
        <v>17.06</v>
      </c>
      <c r="L4575" s="14" t="n">
        <f aca="false">G4575-H4575</f>
        <v>-13.44</v>
      </c>
    </row>
    <row r="4576" customFormat="false" ht="15" hidden="false" customHeight="false" outlineLevel="0" collapsed="false">
      <c r="A4576" s="2" t="s">
        <v>221</v>
      </c>
      <c r="B4576" s="2" t="s">
        <v>221</v>
      </c>
      <c r="C4576" s="2" t="s">
        <v>47</v>
      </c>
      <c r="D4576" s="2" t="s">
        <v>12</v>
      </c>
      <c r="E4576" s="2" t="s">
        <v>74</v>
      </c>
      <c r="F4576" s="2" t="s">
        <v>977</v>
      </c>
      <c r="G4576" s="14" t="n">
        <v>24.5</v>
      </c>
      <c r="H4576" s="14" t="n">
        <v>13.49</v>
      </c>
      <c r="I4576" s="14" t="n">
        <v>9.5</v>
      </c>
      <c r="J4576" s="23" t="n">
        <f aca="false">IF(AND(E4576="Priority",ISNUMBER('Cost model'!N740)),'Cost model'!N740,'Cost model'!M740)</f>
        <v>22.5</v>
      </c>
      <c r="K4576" s="14" t="n">
        <f aca="false">J4576-H4576</f>
        <v>9.01</v>
      </c>
      <c r="L4576" s="14" t="n">
        <f aca="false">G4576-H4576</f>
        <v>11.01</v>
      </c>
    </row>
    <row r="4577" customFormat="false" ht="15" hidden="false" customHeight="false" outlineLevel="0" collapsed="false">
      <c r="A4577" s="2" t="s">
        <v>124</v>
      </c>
      <c r="B4577" s="2" t="s">
        <v>124</v>
      </c>
      <c r="C4577" s="2" t="s">
        <v>48</v>
      </c>
      <c r="D4577" s="2" t="s">
        <v>14</v>
      </c>
      <c r="E4577" s="2" t="s">
        <v>74</v>
      </c>
      <c r="F4577" s="2" t="s">
        <v>977</v>
      </c>
      <c r="G4577" s="14" t="n">
        <v>61.5</v>
      </c>
      <c r="H4577" s="14" t="n">
        <v>157.01</v>
      </c>
      <c r="I4577" s="14" t="n">
        <v>45</v>
      </c>
      <c r="J4577" s="23" t="n">
        <f aca="false">IF(AND(E4577="Priority",ISNUMBER('Cost model'!N327)),'Cost model'!N327,'Cost model'!M327)</f>
        <v>130</v>
      </c>
      <c r="K4577" s="14" t="n">
        <f aca="false">J4577-H4577</f>
        <v>-27.01</v>
      </c>
      <c r="L4577" s="14" t="n">
        <f aca="false">G4577-H4577</f>
        <v>-95.51</v>
      </c>
    </row>
    <row r="4578" customFormat="false" ht="15" hidden="false" customHeight="false" outlineLevel="0" collapsed="false">
      <c r="A4578" s="2" t="s">
        <v>174</v>
      </c>
      <c r="B4578" s="2" t="s">
        <v>174</v>
      </c>
      <c r="C4578" s="2" t="s">
        <v>49</v>
      </c>
      <c r="D4578" s="2" t="s">
        <v>13</v>
      </c>
      <c r="E4578" s="2" t="s">
        <v>74</v>
      </c>
      <c r="F4578" s="2" t="s">
        <v>977</v>
      </c>
      <c r="G4578" s="14" t="n">
        <v>37</v>
      </c>
      <c r="H4578" s="14" t="n">
        <v>70.6</v>
      </c>
      <c r="I4578" s="14" t="n">
        <v>50</v>
      </c>
      <c r="J4578" s="23" t="n">
        <f aca="false">IF(AND(E4578="Priority",ISNUMBER('Cost model'!N175)),'Cost model'!N175,'Cost model'!M175)</f>
        <v>75</v>
      </c>
      <c r="K4578" s="14" t="n">
        <f aca="false">J4578-H4578</f>
        <v>4.40000000000001</v>
      </c>
      <c r="L4578" s="14" t="n">
        <f aca="false">G4578-H4578</f>
        <v>-33.6</v>
      </c>
    </row>
    <row r="4579" customFormat="false" ht="15" hidden="false" customHeight="false" outlineLevel="0" collapsed="false">
      <c r="A4579" s="2" t="s">
        <v>124</v>
      </c>
      <c r="B4579" s="2" t="s">
        <v>124</v>
      </c>
      <c r="C4579" s="2" t="s">
        <v>48</v>
      </c>
      <c r="D4579" s="2" t="s">
        <v>12</v>
      </c>
      <c r="E4579" s="2" t="s">
        <v>74</v>
      </c>
      <c r="F4579" s="2" t="s">
        <v>977</v>
      </c>
      <c r="G4579" s="14" t="n">
        <v>39.5</v>
      </c>
      <c r="H4579" s="14" t="n">
        <v>41.1</v>
      </c>
      <c r="I4579" s="14" t="n">
        <v>12.5</v>
      </c>
      <c r="J4579" s="23" t="n">
        <f aca="false">IF(AND(E4579="Priority",ISNUMBER('Cost model'!N321)),'Cost model'!N321,'Cost model'!M321)</f>
        <v>40</v>
      </c>
      <c r="K4579" s="14" t="n">
        <f aca="false">J4579-H4579</f>
        <v>-1.1</v>
      </c>
      <c r="L4579" s="14" t="n">
        <f aca="false">G4579-H4579</f>
        <v>-1.6</v>
      </c>
    </row>
    <row r="4580" customFormat="false" ht="15" hidden="false" customHeight="false" outlineLevel="0" collapsed="false">
      <c r="A4580" s="2" t="s">
        <v>221</v>
      </c>
      <c r="B4580" s="2" t="s">
        <v>221</v>
      </c>
      <c r="C4580" s="2" t="s">
        <v>49</v>
      </c>
      <c r="D4580" s="2" t="s">
        <v>14</v>
      </c>
      <c r="E4580" s="2" t="s">
        <v>74</v>
      </c>
      <c r="F4580" s="2" t="s">
        <v>977</v>
      </c>
      <c r="G4580" s="14" t="n">
        <v>56.5</v>
      </c>
      <c r="H4580" s="14" t="n">
        <v>201.09</v>
      </c>
      <c r="I4580" s="14" t="n">
        <v>125</v>
      </c>
      <c r="J4580" s="23" t="n">
        <f aca="false">IF(AND(E4580="Priority",ISNUMBER('Cost model'!N748)),'Cost model'!N748,'Cost model'!M748)</f>
        <v>235</v>
      </c>
      <c r="K4580" s="14" t="n">
        <f aca="false">J4580-H4580</f>
        <v>33.91</v>
      </c>
      <c r="L4580" s="14" t="n">
        <f aca="false">G4580-H4580</f>
        <v>-144.59</v>
      </c>
    </row>
    <row r="4581" customFormat="false" ht="15" hidden="false" customHeight="false" outlineLevel="0" collapsed="false">
      <c r="A4581" s="2" t="s">
        <v>221</v>
      </c>
      <c r="B4581" s="2" t="s">
        <v>124</v>
      </c>
      <c r="C4581" s="2" t="s">
        <v>47</v>
      </c>
      <c r="D4581" s="2" t="s">
        <v>10</v>
      </c>
      <c r="E4581" s="2" t="s">
        <v>74</v>
      </c>
      <c r="F4581" s="2" t="s">
        <v>976</v>
      </c>
      <c r="G4581" s="14" t="n">
        <v>19.5</v>
      </c>
      <c r="H4581" s="14" t="n">
        <v>20.48</v>
      </c>
      <c r="I4581" s="14" t="n">
        <v>19.5</v>
      </c>
      <c r="J4581" s="23" t="n">
        <f aca="false">IF(AND(E4581="Priority",ISNUMBER('Cost model'!N797)),'Cost model'!N797,'Cost model'!M797)</f>
        <v>14.5</v>
      </c>
      <c r="K4581" s="14" t="n">
        <f aca="false">J4581-H4581</f>
        <v>-5.98</v>
      </c>
      <c r="L4581" s="14" t="n">
        <f aca="false">G4581-H4581</f>
        <v>-0.98</v>
      </c>
    </row>
    <row r="4582" customFormat="false" ht="15" hidden="false" customHeight="false" outlineLevel="0" collapsed="false">
      <c r="A4582" s="2" t="s">
        <v>142</v>
      </c>
      <c r="B4582" s="2" t="s">
        <v>124</v>
      </c>
      <c r="C4582" s="2" t="s">
        <v>47</v>
      </c>
      <c r="D4582" s="2" t="s">
        <v>10</v>
      </c>
      <c r="E4582" s="2" t="s">
        <v>74</v>
      </c>
      <c r="F4582" s="2" t="s">
        <v>976</v>
      </c>
      <c r="G4582" s="14" t="n">
        <v>14.5</v>
      </c>
      <c r="H4582" s="14" t="n">
        <v>10.04</v>
      </c>
      <c r="I4582" s="14" t="n">
        <v>14.5</v>
      </c>
      <c r="J4582" s="23" t="n">
        <f aca="false">IF(AND(E4582="Priority",ISNUMBER('Cost model'!N662)),'Cost model'!N662,'Cost model'!M662)</f>
        <v>13.5</v>
      </c>
      <c r="K4582" s="14" t="n">
        <f aca="false">J4582-H4582</f>
        <v>3.46</v>
      </c>
      <c r="L4582" s="14" t="n">
        <f aca="false">G4582-H4582</f>
        <v>4.46</v>
      </c>
    </row>
    <row r="4583" customFormat="false" ht="15" hidden="false" customHeight="false" outlineLevel="0" collapsed="false">
      <c r="A4583" s="2" t="s">
        <v>158</v>
      </c>
      <c r="B4583" s="2" t="s">
        <v>158</v>
      </c>
      <c r="C4583" s="2" t="s">
        <v>49</v>
      </c>
      <c r="D4583" s="2" t="s">
        <v>10</v>
      </c>
      <c r="E4583" s="2" t="s">
        <v>74</v>
      </c>
      <c r="F4583" s="2" t="s">
        <v>977</v>
      </c>
      <c r="G4583" s="14" t="n">
        <v>34.5</v>
      </c>
      <c r="H4583" s="14" t="n">
        <v>20.22</v>
      </c>
      <c r="I4583" s="14" t="n">
        <v>17.5</v>
      </c>
      <c r="J4583" s="23" t="n">
        <f aca="false">IF(AND(E4583="Priority",ISNUMBER('Cost model'!N424)),'Cost model'!N424,'Cost model'!M424)</f>
        <v>16.5</v>
      </c>
      <c r="K4583" s="14" t="n">
        <f aca="false">J4583-H4583</f>
        <v>-3.72</v>
      </c>
      <c r="L4583" s="14" t="n">
        <f aca="false">G4583-H4583</f>
        <v>14.28</v>
      </c>
    </row>
    <row r="4584" customFormat="false" ht="15" hidden="false" customHeight="false" outlineLevel="0" collapsed="false">
      <c r="A4584" s="2" t="s">
        <v>174</v>
      </c>
      <c r="B4584" s="2" t="s">
        <v>174</v>
      </c>
      <c r="C4584" s="2" t="s">
        <v>47</v>
      </c>
      <c r="D4584" s="2" t="s">
        <v>10</v>
      </c>
      <c r="E4584" s="2" t="s">
        <v>74</v>
      </c>
      <c r="F4584" s="2" t="s">
        <v>977</v>
      </c>
      <c r="G4584" s="14" t="n">
        <v>9.5</v>
      </c>
      <c r="H4584" s="14" t="n">
        <v>6.48</v>
      </c>
      <c r="I4584" s="14" t="n">
        <v>9.5</v>
      </c>
      <c r="J4584" s="23" t="n">
        <f aca="false">IF(AND(E4584="Priority",ISNUMBER('Cost model'!N167)),'Cost model'!N167,'Cost model'!M167)</f>
        <v>8.5</v>
      </c>
      <c r="K4584" s="14" t="n">
        <f aca="false">J4584-H4584</f>
        <v>2.02</v>
      </c>
      <c r="L4584" s="14" t="n">
        <f aca="false">G4584-H4584</f>
        <v>3.02</v>
      </c>
    </row>
    <row r="4585" customFormat="false" ht="15" hidden="false" customHeight="false" outlineLevel="0" collapsed="false">
      <c r="A4585" s="2" t="s">
        <v>124</v>
      </c>
      <c r="B4585" s="2" t="s">
        <v>124</v>
      </c>
      <c r="C4585" s="2" t="s">
        <v>48</v>
      </c>
      <c r="D4585" s="2" t="s">
        <v>12</v>
      </c>
      <c r="E4585" s="2" t="s">
        <v>83</v>
      </c>
      <c r="F4585" s="2" t="s">
        <v>977</v>
      </c>
      <c r="G4585" s="14" t="n">
        <v>19.5</v>
      </c>
      <c r="H4585" s="14" t="n">
        <v>48.44</v>
      </c>
      <c r="I4585" s="14" t="n">
        <v>19.5</v>
      </c>
      <c r="J4585" s="23" t="n">
        <f aca="false">IF(AND(E4585="Priority",ISNUMBER('Cost model'!N321)),'Cost model'!N321,'Cost model'!M321)</f>
        <v>55</v>
      </c>
      <c r="K4585" s="14" t="n">
        <f aca="false">J4585-H4585</f>
        <v>6.56</v>
      </c>
      <c r="L4585" s="14" t="n">
        <f aca="false">G4585-H4585</f>
        <v>-28.94</v>
      </c>
    </row>
    <row r="4586" customFormat="false" ht="15" hidden="false" customHeight="false" outlineLevel="0" collapsed="false">
      <c r="A4586" s="2" t="s">
        <v>123</v>
      </c>
      <c r="B4586" s="2" t="s">
        <v>174</v>
      </c>
      <c r="C4586" s="2" t="s">
        <v>47</v>
      </c>
      <c r="D4586" s="2" t="s">
        <v>13</v>
      </c>
      <c r="E4586" s="2" t="s">
        <v>74</v>
      </c>
      <c r="F4586" s="2" t="s">
        <v>976</v>
      </c>
      <c r="G4586" s="14" t="n">
        <v>24.5</v>
      </c>
      <c r="H4586" s="14" t="n">
        <v>84.4</v>
      </c>
      <c r="I4586" s="14" t="n">
        <v>24.5</v>
      </c>
      <c r="J4586" s="23" t="n">
        <f aca="false">IF(AND(E4586="Priority",ISNUMBER('Cost model'!N53)),'Cost model'!N53,'Cost model'!M53)</f>
        <v>75</v>
      </c>
      <c r="K4586" s="14" t="n">
        <f aca="false">J4586-H4586</f>
        <v>-9.40000000000001</v>
      </c>
      <c r="L4586" s="14" t="n">
        <f aca="false">G4586-H4586</f>
        <v>-59.9</v>
      </c>
    </row>
    <row r="4587" customFormat="false" ht="15" hidden="false" customHeight="false" outlineLevel="0" collapsed="false">
      <c r="A4587" s="2" t="s">
        <v>221</v>
      </c>
      <c r="B4587" s="2" t="s">
        <v>221</v>
      </c>
      <c r="C4587" s="2" t="s">
        <v>47</v>
      </c>
      <c r="D4587" s="2" t="s">
        <v>10</v>
      </c>
      <c r="E4587" s="2" t="s">
        <v>74</v>
      </c>
      <c r="F4587" s="2" t="s">
        <v>977</v>
      </c>
      <c r="G4587" s="14" t="n">
        <v>38</v>
      </c>
      <c r="H4587" s="14" t="n">
        <v>23.53</v>
      </c>
      <c r="I4587" s="14" t="n">
        <v>9.5</v>
      </c>
      <c r="J4587" s="23" t="n">
        <f aca="false">IF(AND(E4587="Priority",ISNUMBER('Cost model'!N737)),'Cost model'!N737,'Cost model'!M737)</f>
        <v>8.5</v>
      </c>
      <c r="K4587" s="14" t="n">
        <f aca="false">J4587-H4587</f>
        <v>-15.03</v>
      </c>
      <c r="L4587" s="14" t="n">
        <f aca="false">G4587-H4587</f>
        <v>14.47</v>
      </c>
    </row>
    <row r="4588" customFormat="false" ht="15" hidden="false" customHeight="false" outlineLevel="0" collapsed="false">
      <c r="A4588" s="2" t="s">
        <v>124</v>
      </c>
      <c r="B4588" s="2" t="s">
        <v>124</v>
      </c>
      <c r="C4588" s="2" t="s">
        <v>49</v>
      </c>
      <c r="D4588" s="2" t="s">
        <v>10</v>
      </c>
      <c r="E4588" s="2" t="s">
        <v>74</v>
      </c>
      <c r="F4588" s="2" t="s">
        <v>977</v>
      </c>
      <c r="G4588" s="14" t="n">
        <v>17.5</v>
      </c>
      <c r="H4588" s="14" t="n">
        <v>10.74</v>
      </c>
      <c r="I4588" s="14" t="n">
        <v>17.5</v>
      </c>
      <c r="J4588" s="23" t="n">
        <f aca="false">IF(AND(E4588="Priority",ISNUMBER('Cost model'!N319)),'Cost model'!N319,'Cost model'!M319)</f>
        <v>16.5</v>
      </c>
      <c r="K4588" s="14" t="n">
        <f aca="false">J4588-H4588</f>
        <v>5.76</v>
      </c>
      <c r="L4588" s="14" t="n">
        <f aca="false">G4588-H4588</f>
        <v>6.76</v>
      </c>
    </row>
    <row r="4589" customFormat="false" ht="15" hidden="false" customHeight="false" outlineLevel="0" collapsed="false">
      <c r="A4589" s="2" t="s">
        <v>124</v>
      </c>
      <c r="B4589" s="2" t="s">
        <v>124</v>
      </c>
      <c r="C4589" s="2" t="s">
        <v>47</v>
      </c>
      <c r="D4589" s="2" t="s">
        <v>10</v>
      </c>
      <c r="E4589" s="2" t="s">
        <v>74</v>
      </c>
      <c r="F4589" s="2" t="s">
        <v>977</v>
      </c>
      <c r="G4589" s="14" t="n">
        <v>9.5</v>
      </c>
      <c r="H4589" s="14" t="n">
        <v>6.08</v>
      </c>
      <c r="I4589" s="14" t="n">
        <v>9.5</v>
      </c>
      <c r="J4589" s="23" t="n">
        <f aca="false">IF(AND(E4589="Priority",ISNUMBER('Cost model'!N317)),'Cost model'!N317,'Cost model'!M317)</f>
        <v>10.5</v>
      </c>
      <c r="K4589" s="14" t="n">
        <f aca="false">J4589-H4589</f>
        <v>4.42</v>
      </c>
      <c r="L4589" s="14" t="n">
        <f aca="false">G4589-H4589</f>
        <v>3.42</v>
      </c>
    </row>
    <row r="4590" customFormat="false" ht="15" hidden="false" customHeight="false" outlineLevel="0" collapsed="false">
      <c r="A4590" s="2" t="s">
        <v>124</v>
      </c>
      <c r="B4590" s="2" t="s">
        <v>124</v>
      </c>
      <c r="C4590" s="2" t="s">
        <v>47</v>
      </c>
      <c r="D4590" s="2" t="s">
        <v>10</v>
      </c>
      <c r="E4590" s="2" t="s">
        <v>74</v>
      </c>
      <c r="F4590" s="2" t="s">
        <v>977</v>
      </c>
      <c r="G4590" s="14" t="n">
        <v>9.5</v>
      </c>
      <c r="H4590" s="14" t="n">
        <v>6.08</v>
      </c>
      <c r="I4590" s="14" t="n">
        <v>9.5</v>
      </c>
      <c r="J4590" s="23" t="n">
        <f aca="false">IF(AND(E4590="Priority",ISNUMBER('Cost model'!N317)),'Cost model'!N317,'Cost model'!M317)</f>
        <v>10.5</v>
      </c>
      <c r="K4590" s="14" t="n">
        <f aca="false">J4590-H4590</f>
        <v>4.42</v>
      </c>
      <c r="L4590" s="14" t="n">
        <f aca="false">G4590-H4590</f>
        <v>3.42</v>
      </c>
    </row>
    <row r="4591" customFormat="false" ht="15" hidden="false" customHeight="false" outlineLevel="0" collapsed="false">
      <c r="A4591" s="2" t="s">
        <v>124</v>
      </c>
      <c r="B4591" s="2" t="s">
        <v>124</v>
      </c>
      <c r="C4591" s="2" t="s">
        <v>49</v>
      </c>
      <c r="D4591" s="2" t="s">
        <v>14</v>
      </c>
      <c r="E4591" s="2" t="s">
        <v>74</v>
      </c>
      <c r="F4591" s="2" t="s">
        <v>977</v>
      </c>
      <c r="G4591" s="14" t="n">
        <v>56.5</v>
      </c>
      <c r="H4591" s="14" t="n">
        <v>148.23</v>
      </c>
      <c r="I4591" s="14" t="n">
        <v>85</v>
      </c>
      <c r="J4591" s="23" t="n">
        <f aca="false">IF(AND(E4591="Priority",ISNUMBER('Cost model'!N328)),'Cost model'!N328,'Cost model'!M328)</f>
        <v>175</v>
      </c>
      <c r="K4591" s="14" t="n">
        <f aca="false">J4591-H4591</f>
        <v>26.77</v>
      </c>
      <c r="L4591" s="14" t="n">
        <f aca="false">G4591-H4591</f>
        <v>-91.73</v>
      </c>
    </row>
    <row r="4592" customFormat="false" ht="15" hidden="false" customHeight="false" outlineLevel="0" collapsed="false">
      <c r="A4592" s="2" t="s">
        <v>124</v>
      </c>
      <c r="B4592" s="2" t="s">
        <v>124</v>
      </c>
      <c r="C4592" s="2" t="s">
        <v>48</v>
      </c>
      <c r="D4592" s="2" t="s">
        <v>10</v>
      </c>
      <c r="E4592" s="2" t="s">
        <v>74</v>
      </c>
      <c r="F4592" s="2" t="s">
        <v>977</v>
      </c>
      <c r="G4592" s="14" t="n">
        <v>12.5</v>
      </c>
      <c r="H4592" s="14" t="n">
        <v>7.1</v>
      </c>
      <c r="I4592" s="14" t="n">
        <v>12.5</v>
      </c>
      <c r="J4592" s="23" t="n">
        <f aca="false">IF(AND(E4592="Priority",ISNUMBER('Cost model'!N318)),'Cost model'!N318,'Cost model'!M318)</f>
        <v>14.5</v>
      </c>
      <c r="K4592" s="14" t="n">
        <f aca="false">J4592-H4592</f>
        <v>7.4</v>
      </c>
      <c r="L4592" s="14" t="n">
        <f aca="false">G4592-H4592</f>
        <v>5.4</v>
      </c>
    </row>
    <row r="4593" customFormat="false" ht="15" hidden="false" customHeight="false" outlineLevel="0" collapsed="false">
      <c r="A4593" s="2" t="s">
        <v>174</v>
      </c>
      <c r="B4593" s="2" t="s">
        <v>174</v>
      </c>
      <c r="C4593" s="2" t="s">
        <v>49</v>
      </c>
      <c r="D4593" s="2" t="s">
        <v>14</v>
      </c>
      <c r="E4593" s="2" t="s">
        <v>74</v>
      </c>
      <c r="F4593" s="2" t="s">
        <v>977</v>
      </c>
      <c r="G4593" s="14" t="n">
        <v>54.5</v>
      </c>
      <c r="H4593" s="14" t="n">
        <v>120.93</v>
      </c>
      <c r="I4593" s="14" t="n">
        <v>85</v>
      </c>
      <c r="J4593" s="23" t="n">
        <f aca="false">IF(AND(E4593="Priority",ISNUMBER('Cost model'!N178)),'Cost model'!N178,'Cost model'!M178)</f>
        <v>145</v>
      </c>
      <c r="K4593" s="14" t="n">
        <f aca="false">J4593-H4593</f>
        <v>24.07</v>
      </c>
      <c r="L4593" s="14" t="n">
        <f aca="false">G4593-H4593</f>
        <v>-66.43</v>
      </c>
    </row>
    <row r="4594" customFormat="false" ht="15" hidden="false" customHeight="false" outlineLevel="0" collapsed="false">
      <c r="A4594" s="2" t="s">
        <v>142</v>
      </c>
      <c r="B4594" s="2" t="s">
        <v>142</v>
      </c>
      <c r="C4594" s="2" t="s">
        <v>47</v>
      </c>
      <c r="D4594" s="2" t="s">
        <v>10</v>
      </c>
      <c r="E4594" s="2" t="s">
        <v>83</v>
      </c>
      <c r="F4594" s="2" t="s">
        <v>977</v>
      </c>
      <c r="G4594" s="14" t="n">
        <v>14.5</v>
      </c>
      <c r="H4594" s="14" t="n">
        <v>10.49</v>
      </c>
      <c r="I4594" s="14" t="n">
        <v>14.5</v>
      </c>
      <c r="J4594" s="23" t="n">
        <f aca="false">IF(AND(E4594="Priority",ISNUMBER('Cost model'!N632)),'Cost model'!N632,'Cost model'!M632)</f>
        <v>14.5</v>
      </c>
      <c r="K4594" s="14" t="n">
        <f aca="false">J4594-H4594</f>
        <v>4.01</v>
      </c>
      <c r="L4594" s="14" t="n">
        <f aca="false">G4594-H4594</f>
        <v>4.01</v>
      </c>
    </row>
    <row r="4595" customFormat="false" ht="15" hidden="false" customHeight="false" outlineLevel="0" collapsed="false">
      <c r="A4595" s="2" t="s">
        <v>124</v>
      </c>
      <c r="B4595" s="2" t="s">
        <v>124</v>
      </c>
      <c r="C4595" s="2" t="s">
        <v>48</v>
      </c>
      <c r="D4595" s="2" t="s">
        <v>10</v>
      </c>
      <c r="E4595" s="2" t="s">
        <v>74</v>
      </c>
      <c r="F4595" s="2" t="s">
        <v>977</v>
      </c>
      <c r="G4595" s="14" t="n">
        <v>14.5</v>
      </c>
      <c r="H4595" s="14" t="n">
        <v>15.1</v>
      </c>
      <c r="I4595" s="14" t="n">
        <v>12.5</v>
      </c>
      <c r="J4595" s="23" t="n">
        <f aca="false">IF(AND(E4595="Priority",ISNUMBER('Cost model'!N318)),'Cost model'!N318,'Cost model'!M318)</f>
        <v>14.5</v>
      </c>
      <c r="K4595" s="14" t="n">
        <f aca="false">J4595-H4595</f>
        <v>-0.6</v>
      </c>
      <c r="L4595" s="14" t="n">
        <f aca="false">G4595-H4595</f>
        <v>-0.6</v>
      </c>
    </row>
    <row r="4596" customFormat="false" ht="15" hidden="false" customHeight="false" outlineLevel="0" collapsed="false">
      <c r="A4596" s="2" t="s">
        <v>124</v>
      </c>
      <c r="B4596" s="2" t="s">
        <v>124</v>
      </c>
      <c r="C4596" s="2" t="s">
        <v>47</v>
      </c>
      <c r="D4596" s="2" t="s">
        <v>10</v>
      </c>
      <c r="E4596" s="2" t="s">
        <v>74</v>
      </c>
      <c r="F4596" s="2" t="s">
        <v>977</v>
      </c>
      <c r="G4596" s="14" t="n">
        <v>33.5</v>
      </c>
      <c r="H4596" s="14" t="n">
        <v>41.1</v>
      </c>
      <c r="I4596" s="14" t="n">
        <v>9.5</v>
      </c>
      <c r="J4596" s="23" t="n">
        <f aca="false">IF(AND(E4596="Priority",ISNUMBER('Cost model'!N317)),'Cost model'!N317,'Cost model'!M317)</f>
        <v>10.5</v>
      </c>
      <c r="K4596" s="14" t="n">
        <f aca="false">J4596-H4596</f>
        <v>-30.6</v>
      </c>
      <c r="L4596" s="14" t="n">
        <f aca="false">G4596-H4596</f>
        <v>-7.6</v>
      </c>
    </row>
    <row r="4597" customFormat="false" ht="15" hidden="false" customHeight="false" outlineLevel="0" collapsed="false">
      <c r="A4597" s="2" t="s">
        <v>124</v>
      </c>
      <c r="B4597" s="2" t="s">
        <v>124</v>
      </c>
      <c r="C4597" s="2" t="s">
        <v>49</v>
      </c>
      <c r="D4597" s="2" t="s">
        <v>10</v>
      </c>
      <c r="E4597" s="2" t="s">
        <v>74</v>
      </c>
      <c r="F4597" s="2" t="s">
        <v>977</v>
      </c>
      <c r="G4597" s="14" t="n">
        <v>17.5</v>
      </c>
      <c r="H4597" s="14" t="n">
        <v>16.45</v>
      </c>
      <c r="I4597" s="14" t="n">
        <v>17.5</v>
      </c>
      <c r="J4597" s="23" t="n">
        <f aca="false">IF(AND(E4597="Priority",ISNUMBER('Cost model'!N319)),'Cost model'!N319,'Cost model'!M319)</f>
        <v>16.5</v>
      </c>
      <c r="K4597" s="14" t="n">
        <f aca="false">J4597-H4597</f>
        <v>0.0500000000000007</v>
      </c>
      <c r="L4597" s="14" t="n">
        <f aca="false">G4597-H4597</f>
        <v>1.05</v>
      </c>
    </row>
    <row r="4598" customFormat="false" ht="15" hidden="false" customHeight="false" outlineLevel="0" collapsed="false">
      <c r="A4598" s="2" t="s">
        <v>124</v>
      </c>
      <c r="B4598" s="2" t="s">
        <v>124</v>
      </c>
      <c r="C4598" s="2" t="s">
        <v>47</v>
      </c>
      <c r="D4598" s="2" t="s">
        <v>13</v>
      </c>
      <c r="E4598" s="2" t="s">
        <v>74</v>
      </c>
      <c r="F4598" s="2" t="s">
        <v>977</v>
      </c>
      <c r="G4598" s="14" t="n">
        <v>9.5</v>
      </c>
      <c r="H4598" s="14" t="n">
        <v>47.32</v>
      </c>
      <c r="I4598" s="14" t="n">
        <v>19</v>
      </c>
      <c r="J4598" s="23" t="n">
        <f aca="false">IF(AND(E4598="Priority",ISNUMBER('Cost model'!N323)),'Cost model'!N323,'Cost model'!M323)</f>
        <v>60</v>
      </c>
      <c r="K4598" s="14" t="n">
        <f aca="false">J4598-H4598</f>
        <v>12.68</v>
      </c>
      <c r="L4598" s="14" t="n">
        <f aca="false">G4598-H4598</f>
        <v>-37.82</v>
      </c>
    </row>
    <row r="4599" customFormat="false" ht="15" hidden="false" customHeight="false" outlineLevel="0" collapsed="false">
      <c r="A4599" s="2" t="s">
        <v>124</v>
      </c>
      <c r="B4599" s="2" t="s">
        <v>124</v>
      </c>
      <c r="C4599" s="2" t="s">
        <v>48</v>
      </c>
      <c r="D4599" s="2" t="s">
        <v>10</v>
      </c>
      <c r="E4599" s="2" t="s">
        <v>83</v>
      </c>
      <c r="F4599" s="2" t="s">
        <v>977</v>
      </c>
      <c r="G4599" s="14" t="n">
        <v>17.5</v>
      </c>
      <c r="H4599" s="14" t="n">
        <v>36.52</v>
      </c>
      <c r="I4599" s="14" t="n">
        <v>17.5</v>
      </c>
      <c r="J4599" s="23" t="n">
        <f aca="false">IF(AND(E4599="Priority",ISNUMBER('Cost model'!N318)),'Cost model'!N318,'Cost model'!M318)</f>
        <v>19.5</v>
      </c>
      <c r="K4599" s="14" t="n">
        <f aca="false">J4599-H4599</f>
        <v>-17.02</v>
      </c>
      <c r="L4599" s="14" t="n">
        <f aca="false">G4599-H4599</f>
        <v>-19.02</v>
      </c>
    </row>
    <row r="4600" customFormat="false" ht="15" hidden="false" customHeight="false" outlineLevel="0" collapsed="false">
      <c r="A4600" s="2" t="s">
        <v>174</v>
      </c>
      <c r="B4600" s="2" t="s">
        <v>142</v>
      </c>
      <c r="C4600" s="2" t="s">
        <v>49</v>
      </c>
      <c r="D4600" s="2" t="s">
        <v>12</v>
      </c>
      <c r="E4600" s="2" t="s">
        <v>74</v>
      </c>
      <c r="F4600" s="2" t="s">
        <v>976</v>
      </c>
      <c r="G4600" s="14" t="n">
        <v>69</v>
      </c>
      <c r="H4600" s="14" t="n">
        <v>55.88</v>
      </c>
      <c r="I4600" s="14" t="n">
        <v>19.5</v>
      </c>
      <c r="J4600" s="23" t="n">
        <f aca="false">IF(AND(E4600="Priority",ISNUMBER('Cost model'!N127)),'Cost model'!N127,'Cost model'!M127)</f>
        <v>50</v>
      </c>
      <c r="K4600" s="14" t="n">
        <f aca="false">J4600-H4600</f>
        <v>-5.88</v>
      </c>
      <c r="L4600" s="14" t="n">
        <f aca="false">G4600-H4600</f>
        <v>13.12</v>
      </c>
    </row>
    <row r="4601" customFormat="false" ht="15" hidden="false" customHeight="false" outlineLevel="0" collapsed="false">
      <c r="A4601" s="2" t="s">
        <v>124</v>
      </c>
      <c r="B4601" s="2" t="s">
        <v>174</v>
      </c>
      <c r="C4601" s="2" t="s">
        <v>49</v>
      </c>
      <c r="D4601" s="2" t="s">
        <v>12</v>
      </c>
      <c r="E4601" s="2" t="s">
        <v>74</v>
      </c>
      <c r="F4601" s="2" t="s">
        <v>976</v>
      </c>
      <c r="G4601" s="14" t="n">
        <v>54.5</v>
      </c>
      <c r="H4601" s="14" t="n">
        <v>89.09</v>
      </c>
      <c r="I4601" s="14" t="n">
        <v>19.5</v>
      </c>
      <c r="J4601" s="23" t="n">
        <f aca="false">IF(AND(E4601="Priority",ISNUMBER('Cost model'!N367)),'Cost model'!N367,'Cost model'!M367)</f>
        <v>60</v>
      </c>
      <c r="K4601" s="14" t="n">
        <f aca="false">J4601-H4601</f>
        <v>-29.09</v>
      </c>
      <c r="L4601" s="14" t="n">
        <f aca="false">G4601-H4601</f>
        <v>-34.59</v>
      </c>
    </row>
    <row r="4602" customFormat="false" ht="15" hidden="false" customHeight="false" outlineLevel="0" collapsed="false">
      <c r="A4602" s="2" t="s">
        <v>124</v>
      </c>
      <c r="B4602" s="2" t="s">
        <v>124</v>
      </c>
      <c r="C4602" s="2" t="s">
        <v>48</v>
      </c>
      <c r="D4602" s="2" t="s">
        <v>10</v>
      </c>
      <c r="E4602" s="2" t="s">
        <v>74</v>
      </c>
      <c r="F4602" s="2" t="s">
        <v>977</v>
      </c>
      <c r="G4602" s="14" t="n">
        <v>12.5</v>
      </c>
      <c r="H4602" s="14" t="n">
        <v>16.45</v>
      </c>
      <c r="I4602" s="14" t="n">
        <v>12.5</v>
      </c>
      <c r="J4602" s="23" t="n">
        <f aca="false">IF(AND(E4602="Priority",ISNUMBER('Cost model'!N318)),'Cost model'!N318,'Cost model'!M318)</f>
        <v>14.5</v>
      </c>
      <c r="K4602" s="14" t="n">
        <f aca="false">J4602-H4602</f>
        <v>-1.95</v>
      </c>
      <c r="L4602" s="14" t="n">
        <f aca="false">G4602-H4602</f>
        <v>-3.95</v>
      </c>
    </row>
    <row r="4603" customFormat="false" ht="15" hidden="false" customHeight="false" outlineLevel="0" collapsed="false">
      <c r="A4603" s="2" t="s">
        <v>124</v>
      </c>
      <c r="B4603" s="2" t="s">
        <v>124</v>
      </c>
      <c r="C4603" s="2" t="s">
        <v>47</v>
      </c>
      <c r="D4603" s="2" t="s">
        <v>10</v>
      </c>
      <c r="E4603" s="2" t="s">
        <v>74</v>
      </c>
      <c r="F4603" s="2" t="s">
        <v>977</v>
      </c>
      <c r="G4603" s="14" t="n">
        <v>9.5</v>
      </c>
      <c r="H4603" s="14" t="n">
        <v>6.08</v>
      </c>
      <c r="I4603" s="14" t="n">
        <v>9.5</v>
      </c>
      <c r="J4603" s="23" t="n">
        <f aca="false">IF(AND(E4603="Priority",ISNUMBER('Cost model'!N317)),'Cost model'!N317,'Cost model'!M317)</f>
        <v>10.5</v>
      </c>
      <c r="K4603" s="14" t="n">
        <f aca="false">J4603-H4603</f>
        <v>4.42</v>
      </c>
      <c r="L4603" s="14" t="n">
        <f aca="false">G4603-H4603</f>
        <v>3.42</v>
      </c>
    </row>
    <row r="4604" customFormat="false" ht="15" hidden="false" customHeight="false" outlineLevel="0" collapsed="false">
      <c r="A4604" s="2" t="s">
        <v>142</v>
      </c>
      <c r="B4604" s="2" t="s">
        <v>142</v>
      </c>
      <c r="C4604" s="2" t="s">
        <v>49</v>
      </c>
      <c r="D4604" s="2" t="s">
        <v>12</v>
      </c>
      <c r="E4604" s="2" t="s">
        <v>74</v>
      </c>
      <c r="F4604" s="2" t="s">
        <v>977</v>
      </c>
      <c r="G4604" s="14" t="n">
        <v>19.5</v>
      </c>
      <c r="H4604" s="14" t="n">
        <v>62.22</v>
      </c>
      <c r="I4604" s="14" t="n">
        <v>19.5</v>
      </c>
      <c r="J4604" s="23" t="n">
        <f aca="false">IF(AND(E4604="Priority",ISNUMBER('Cost model'!N637)),'Cost model'!N637,'Cost model'!M637)</f>
        <v>45</v>
      </c>
      <c r="K4604" s="14" t="n">
        <f aca="false">J4604-H4604</f>
        <v>-17.22</v>
      </c>
      <c r="L4604" s="14" t="n">
        <f aca="false">G4604-H4604</f>
        <v>-42.72</v>
      </c>
    </row>
    <row r="4605" customFormat="false" ht="15" hidden="false" customHeight="false" outlineLevel="0" collapsed="false">
      <c r="A4605" s="2" t="s">
        <v>174</v>
      </c>
      <c r="B4605" s="2" t="s">
        <v>174</v>
      </c>
      <c r="C4605" s="2" t="s">
        <v>47</v>
      </c>
      <c r="D4605" s="2" t="s">
        <v>12</v>
      </c>
      <c r="E4605" s="2" t="s">
        <v>74</v>
      </c>
      <c r="F4605" s="2" t="s">
        <v>977</v>
      </c>
      <c r="G4605" s="14" t="n">
        <v>33.5</v>
      </c>
      <c r="H4605" s="14" t="n">
        <v>28.59</v>
      </c>
      <c r="I4605" s="14" t="n">
        <v>9.5</v>
      </c>
      <c r="J4605" s="23" t="n">
        <f aca="false">IF(AND(E4605="Priority",ISNUMBER('Cost model'!N170)),'Cost model'!N170,'Cost model'!M170)</f>
        <v>25.5</v>
      </c>
      <c r="K4605" s="14" t="n">
        <f aca="false">J4605-H4605</f>
        <v>-3.09</v>
      </c>
      <c r="L4605" s="14" t="n">
        <f aca="false">G4605-H4605</f>
        <v>4.91</v>
      </c>
    </row>
    <row r="4606" customFormat="false" ht="15" hidden="false" customHeight="false" outlineLevel="0" collapsed="false">
      <c r="A4606" s="2" t="s">
        <v>124</v>
      </c>
      <c r="B4606" s="2" t="s">
        <v>124</v>
      </c>
      <c r="C4606" s="2" t="s">
        <v>48</v>
      </c>
      <c r="D4606" s="2" t="s">
        <v>10</v>
      </c>
      <c r="E4606" s="2" t="s">
        <v>83</v>
      </c>
      <c r="F4606" s="2" t="s">
        <v>977</v>
      </c>
      <c r="G4606" s="14" t="n">
        <v>17.5</v>
      </c>
      <c r="H4606" s="14" t="n">
        <v>20.22</v>
      </c>
      <c r="I4606" s="14" t="n">
        <v>17.5</v>
      </c>
      <c r="J4606" s="23" t="n">
        <f aca="false">IF(AND(E4606="Priority",ISNUMBER('Cost model'!N318)),'Cost model'!N318,'Cost model'!M318)</f>
        <v>19.5</v>
      </c>
      <c r="K4606" s="14" t="n">
        <f aca="false">J4606-H4606</f>
        <v>-0.719999999999999</v>
      </c>
      <c r="L4606" s="14" t="n">
        <f aca="false">G4606-H4606</f>
        <v>-2.72</v>
      </c>
    </row>
    <row r="4607" customFormat="false" ht="15" hidden="false" customHeight="false" outlineLevel="0" collapsed="false">
      <c r="A4607" s="2" t="s">
        <v>142</v>
      </c>
      <c r="B4607" s="2" t="s">
        <v>174</v>
      </c>
      <c r="C4607" s="2" t="s">
        <v>48</v>
      </c>
      <c r="D4607" s="2" t="s">
        <v>10</v>
      </c>
      <c r="E4607" s="2" t="s">
        <v>83</v>
      </c>
      <c r="F4607" s="2" t="s">
        <v>976</v>
      </c>
      <c r="G4607" s="14" t="n">
        <v>19.5</v>
      </c>
      <c r="H4607" s="14" t="n">
        <v>10.01</v>
      </c>
      <c r="I4607" s="14" t="n">
        <v>19.5</v>
      </c>
      <c r="J4607" s="23" t="n">
        <f aca="false">IF(AND(E4607="Priority",ISNUMBER('Cost model'!N693)),'Cost model'!N693,'Cost model'!M693)</f>
        <v>16.5</v>
      </c>
      <c r="K4607" s="14" t="n">
        <f aca="false">J4607-H4607</f>
        <v>6.49</v>
      </c>
      <c r="L4607" s="14" t="n">
        <f aca="false">G4607-H4607</f>
        <v>9.49</v>
      </c>
    </row>
    <row r="4608" customFormat="false" ht="15" hidden="false" customHeight="false" outlineLevel="0" collapsed="false">
      <c r="A4608" s="2" t="s">
        <v>174</v>
      </c>
      <c r="B4608" s="2" t="s">
        <v>174</v>
      </c>
      <c r="C4608" s="2" t="s">
        <v>48</v>
      </c>
      <c r="D4608" s="2" t="s">
        <v>12</v>
      </c>
      <c r="E4608" s="2" t="s">
        <v>74</v>
      </c>
      <c r="F4608" s="2" t="s">
        <v>977</v>
      </c>
      <c r="G4608" s="14" t="n">
        <v>52</v>
      </c>
      <c r="H4608" s="14" t="n">
        <v>41.1</v>
      </c>
      <c r="I4608" s="14" t="n">
        <v>12.5</v>
      </c>
      <c r="J4608" s="23" t="n">
        <f aca="false">IF(AND(E4608="Priority",ISNUMBER('Cost model'!N171)),'Cost model'!N171,'Cost model'!M171)</f>
        <v>40</v>
      </c>
      <c r="K4608" s="14" t="n">
        <f aca="false">J4608-H4608</f>
        <v>-1.1</v>
      </c>
      <c r="L4608" s="14" t="n">
        <f aca="false">G4608-H4608</f>
        <v>10.9</v>
      </c>
    </row>
    <row r="4609" customFormat="false" ht="15" hidden="false" customHeight="false" outlineLevel="0" collapsed="false">
      <c r="A4609" s="2" t="s">
        <v>124</v>
      </c>
      <c r="B4609" s="2" t="s">
        <v>124</v>
      </c>
      <c r="C4609" s="2" t="s">
        <v>47</v>
      </c>
      <c r="D4609" s="2" t="s">
        <v>10</v>
      </c>
      <c r="E4609" s="2" t="s">
        <v>74</v>
      </c>
      <c r="F4609" s="2" t="s">
        <v>977</v>
      </c>
      <c r="G4609" s="14" t="n">
        <v>9.5</v>
      </c>
      <c r="H4609" s="14" t="n">
        <v>7.85</v>
      </c>
      <c r="I4609" s="14" t="n">
        <v>9.5</v>
      </c>
      <c r="J4609" s="23" t="n">
        <f aca="false">IF(AND(E4609="Priority",ISNUMBER('Cost model'!N317)),'Cost model'!N317,'Cost model'!M317)</f>
        <v>10.5</v>
      </c>
      <c r="K4609" s="14" t="n">
        <f aca="false">J4609-H4609</f>
        <v>2.65</v>
      </c>
      <c r="L4609" s="14" t="n">
        <f aca="false">G4609-H4609</f>
        <v>1.65</v>
      </c>
    </row>
    <row r="4610" customFormat="false" ht="15" hidden="false" customHeight="false" outlineLevel="0" collapsed="false">
      <c r="A4610" s="2" t="s">
        <v>174</v>
      </c>
      <c r="B4610" s="2" t="s">
        <v>174</v>
      </c>
      <c r="C4610" s="2" t="s">
        <v>47</v>
      </c>
      <c r="D4610" s="2" t="s">
        <v>12</v>
      </c>
      <c r="E4610" s="2" t="s">
        <v>74</v>
      </c>
      <c r="F4610" s="2" t="s">
        <v>977</v>
      </c>
      <c r="G4610" s="14" t="n">
        <v>28.5</v>
      </c>
      <c r="H4610" s="14" t="n">
        <v>27.6</v>
      </c>
      <c r="I4610" s="14" t="n">
        <v>9.5</v>
      </c>
      <c r="J4610" s="23" t="n">
        <f aca="false">IF(AND(E4610="Priority",ISNUMBER('Cost model'!N170)),'Cost model'!N170,'Cost model'!M170)</f>
        <v>25.5</v>
      </c>
      <c r="K4610" s="14" t="n">
        <f aca="false">J4610-H4610</f>
        <v>-2.1</v>
      </c>
      <c r="L4610" s="14" t="n">
        <f aca="false">G4610-H4610</f>
        <v>0.899999999999999</v>
      </c>
    </row>
    <row r="4611" customFormat="false" ht="15" hidden="false" customHeight="false" outlineLevel="0" collapsed="false">
      <c r="A4611" s="2" t="s">
        <v>174</v>
      </c>
      <c r="B4611" s="2" t="s">
        <v>174</v>
      </c>
      <c r="C4611" s="2" t="s">
        <v>48</v>
      </c>
      <c r="D4611" s="2" t="s">
        <v>10</v>
      </c>
      <c r="E4611" s="2" t="s">
        <v>74</v>
      </c>
      <c r="F4611" s="2" t="s">
        <v>977</v>
      </c>
      <c r="G4611" s="14" t="n">
        <v>12.5</v>
      </c>
      <c r="H4611" s="14" t="n">
        <v>10.44</v>
      </c>
      <c r="I4611" s="14" t="n">
        <v>12.5</v>
      </c>
      <c r="J4611" s="23" t="n">
        <f aca="false">IF(AND(E4611="Priority",ISNUMBER('Cost model'!N168)),'Cost model'!N168,'Cost model'!M168)</f>
        <v>13.5</v>
      </c>
      <c r="K4611" s="14" t="n">
        <f aca="false">J4611-H4611</f>
        <v>3.06</v>
      </c>
      <c r="L4611" s="14" t="n">
        <f aca="false">G4611-H4611</f>
        <v>2.06</v>
      </c>
    </row>
    <row r="4612" customFormat="false" ht="15" hidden="false" customHeight="false" outlineLevel="0" collapsed="false">
      <c r="A4612" s="2" t="s">
        <v>174</v>
      </c>
      <c r="B4612" s="2" t="s">
        <v>174</v>
      </c>
      <c r="C4612" s="2" t="s">
        <v>49</v>
      </c>
      <c r="D4612" s="2" t="s">
        <v>12</v>
      </c>
      <c r="E4612" s="2" t="s">
        <v>74</v>
      </c>
      <c r="F4612" s="2" t="s">
        <v>977</v>
      </c>
      <c r="G4612" s="14" t="n">
        <v>54.5</v>
      </c>
      <c r="H4612" s="14" t="n">
        <v>43.7</v>
      </c>
      <c r="I4612" s="14" t="n">
        <v>19.5</v>
      </c>
      <c r="J4612" s="23" t="n">
        <f aca="false">IF(AND(E4612="Priority",ISNUMBER('Cost model'!N172)),'Cost model'!N172,'Cost model'!M172)</f>
        <v>45</v>
      </c>
      <c r="K4612" s="14" t="n">
        <f aca="false">J4612-H4612</f>
        <v>1.3</v>
      </c>
      <c r="L4612" s="14" t="n">
        <f aca="false">G4612-H4612</f>
        <v>10.8</v>
      </c>
    </row>
    <row r="4613" customFormat="false" ht="15" hidden="false" customHeight="false" outlineLevel="0" collapsed="false">
      <c r="A4613" s="2" t="s">
        <v>174</v>
      </c>
      <c r="B4613" s="2" t="s">
        <v>174</v>
      </c>
      <c r="C4613" s="2" t="s">
        <v>49</v>
      </c>
      <c r="D4613" s="2" t="s">
        <v>12</v>
      </c>
      <c r="E4613" s="2" t="s">
        <v>74</v>
      </c>
      <c r="F4613" s="2" t="s">
        <v>977</v>
      </c>
      <c r="G4613" s="14" t="n">
        <v>126.5</v>
      </c>
      <c r="H4613" s="14" t="n">
        <v>56.13</v>
      </c>
      <c r="I4613" s="14" t="n">
        <v>19.5</v>
      </c>
      <c r="J4613" s="23" t="n">
        <f aca="false">IF(AND(E4613="Priority",ISNUMBER('Cost model'!N172)),'Cost model'!N172,'Cost model'!M172)</f>
        <v>45</v>
      </c>
      <c r="K4613" s="14" t="n">
        <f aca="false">J4613-H4613</f>
        <v>-11.13</v>
      </c>
      <c r="L4613" s="14" t="n">
        <f aca="false">G4613-H4613</f>
        <v>70.37</v>
      </c>
    </row>
    <row r="4614" customFormat="false" ht="15" hidden="false" customHeight="false" outlineLevel="0" collapsed="false">
      <c r="A4614" s="2" t="s">
        <v>124</v>
      </c>
      <c r="B4614" s="2" t="s">
        <v>124</v>
      </c>
      <c r="C4614" s="2" t="s">
        <v>49</v>
      </c>
      <c r="D4614" s="2" t="s">
        <v>12</v>
      </c>
      <c r="E4614" s="2" t="s">
        <v>74</v>
      </c>
      <c r="F4614" s="2" t="s">
        <v>977</v>
      </c>
      <c r="G4614" s="14" t="n">
        <v>37</v>
      </c>
      <c r="H4614" s="14" t="n">
        <v>41.1</v>
      </c>
      <c r="I4614" s="14" t="n">
        <v>19.5</v>
      </c>
      <c r="J4614" s="23" t="n">
        <f aca="false">IF(AND(E4614="Priority",ISNUMBER('Cost model'!N322)),'Cost model'!N322,'Cost model'!M322)</f>
        <v>50</v>
      </c>
      <c r="K4614" s="14" t="n">
        <f aca="false">J4614-H4614</f>
        <v>8.9</v>
      </c>
      <c r="L4614" s="14" t="n">
        <f aca="false">G4614-H4614</f>
        <v>-4.1</v>
      </c>
    </row>
    <row r="4615" customFormat="false" ht="15" hidden="false" customHeight="false" outlineLevel="0" collapsed="false">
      <c r="A4615" s="2" t="s">
        <v>174</v>
      </c>
      <c r="B4615" s="2" t="s">
        <v>142</v>
      </c>
      <c r="C4615" s="2" t="s">
        <v>47</v>
      </c>
      <c r="D4615" s="2" t="s">
        <v>10</v>
      </c>
      <c r="E4615" s="2" t="s">
        <v>83</v>
      </c>
      <c r="F4615" s="2" t="s">
        <v>976</v>
      </c>
      <c r="G4615" s="14" t="n">
        <v>14.5</v>
      </c>
      <c r="H4615" s="14" t="n">
        <v>8.01</v>
      </c>
      <c r="I4615" s="14" t="n">
        <v>14.5</v>
      </c>
      <c r="J4615" s="23" t="n">
        <f aca="false">IF(AND(E4615="Priority",ISNUMBER('Cost model'!N122)),'Cost model'!N122,'Cost model'!M122)</f>
        <v>18.5</v>
      </c>
      <c r="K4615" s="14" t="n">
        <f aca="false">J4615-H4615</f>
        <v>10.49</v>
      </c>
      <c r="L4615" s="14" t="n">
        <f aca="false">G4615-H4615</f>
        <v>6.49</v>
      </c>
    </row>
    <row r="4616" customFormat="false" ht="15" hidden="false" customHeight="false" outlineLevel="0" collapsed="false">
      <c r="A4616" s="2" t="s">
        <v>221</v>
      </c>
      <c r="B4616" s="2" t="s">
        <v>158</v>
      </c>
      <c r="C4616" s="2" t="s">
        <v>47</v>
      </c>
      <c r="D4616" s="2" t="s">
        <v>12</v>
      </c>
      <c r="E4616" s="2" t="s">
        <v>74</v>
      </c>
      <c r="F4616" s="2" t="s">
        <v>976</v>
      </c>
      <c r="G4616" s="14" t="n">
        <v>43</v>
      </c>
      <c r="H4616" s="14" t="n">
        <v>46.13</v>
      </c>
      <c r="I4616" s="14" t="n">
        <v>19.5</v>
      </c>
      <c r="J4616" s="23" t="n">
        <f aca="false">IF(AND(E4616="Priority",ISNUMBER('Cost model'!N755)),'Cost model'!N755,'Cost model'!M755)</f>
        <v>50</v>
      </c>
      <c r="K4616" s="14" t="n">
        <f aca="false">J4616-H4616</f>
        <v>3.87</v>
      </c>
      <c r="L4616" s="14" t="n">
        <f aca="false">G4616-H4616</f>
        <v>-3.13</v>
      </c>
    </row>
    <row r="4617" customFormat="false" ht="15" hidden="false" customHeight="false" outlineLevel="0" collapsed="false">
      <c r="A4617" s="2" t="s">
        <v>174</v>
      </c>
      <c r="B4617" s="2" t="s">
        <v>174</v>
      </c>
      <c r="C4617" s="2" t="s">
        <v>48</v>
      </c>
      <c r="D4617" s="2" t="s">
        <v>10</v>
      </c>
      <c r="E4617" s="2" t="s">
        <v>74</v>
      </c>
      <c r="F4617" s="2" t="s">
        <v>977</v>
      </c>
      <c r="G4617" s="14" t="n">
        <v>27</v>
      </c>
      <c r="H4617" s="14" t="n">
        <v>17.16</v>
      </c>
      <c r="I4617" s="14" t="n">
        <v>12.5</v>
      </c>
      <c r="J4617" s="23" t="n">
        <f aca="false">IF(AND(E4617="Priority",ISNUMBER('Cost model'!N168)),'Cost model'!N168,'Cost model'!M168)</f>
        <v>13.5</v>
      </c>
      <c r="K4617" s="14" t="n">
        <f aca="false">J4617-H4617</f>
        <v>-3.66</v>
      </c>
      <c r="L4617" s="14" t="n">
        <f aca="false">G4617-H4617</f>
        <v>9.84</v>
      </c>
    </row>
    <row r="4618" customFormat="false" ht="15" hidden="false" customHeight="false" outlineLevel="0" collapsed="false">
      <c r="A4618" s="2" t="s">
        <v>142</v>
      </c>
      <c r="B4618" s="2" t="s">
        <v>142</v>
      </c>
      <c r="C4618" s="2" t="s">
        <v>47</v>
      </c>
      <c r="D4618" s="2" t="s">
        <v>10</v>
      </c>
      <c r="E4618" s="2" t="s">
        <v>74</v>
      </c>
      <c r="F4618" s="2" t="s">
        <v>977</v>
      </c>
      <c r="G4618" s="14" t="n">
        <v>9.5</v>
      </c>
      <c r="H4618" s="14" t="n">
        <v>7.17</v>
      </c>
      <c r="I4618" s="14" t="n">
        <v>9.5</v>
      </c>
      <c r="J4618" s="23" t="n">
        <f aca="false">IF(AND(E4618="Priority",ISNUMBER('Cost model'!N632)),'Cost model'!N632,'Cost model'!M632)</f>
        <v>9.5</v>
      </c>
      <c r="K4618" s="14" t="n">
        <f aca="false">J4618-H4618</f>
        <v>2.33</v>
      </c>
      <c r="L4618" s="14" t="n">
        <f aca="false">G4618-H4618</f>
        <v>2.33</v>
      </c>
    </row>
    <row r="4619" customFormat="false" ht="15" hidden="false" customHeight="false" outlineLevel="0" collapsed="false">
      <c r="A4619" s="2" t="s">
        <v>158</v>
      </c>
      <c r="B4619" s="2" t="s">
        <v>158</v>
      </c>
      <c r="C4619" s="2" t="s">
        <v>47</v>
      </c>
      <c r="D4619" s="2" t="s">
        <v>12</v>
      </c>
      <c r="E4619" s="2" t="s">
        <v>74</v>
      </c>
      <c r="F4619" s="2" t="s">
        <v>977</v>
      </c>
      <c r="G4619" s="14" t="n">
        <v>28.5</v>
      </c>
      <c r="H4619" s="14" t="n">
        <v>12.77</v>
      </c>
      <c r="I4619" s="14" t="n">
        <v>9.5</v>
      </c>
      <c r="J4619" s="23" t="n">
        <f aca="false">IF(AND(E4619="Priority",ISNUMBER('Cost model'!N425)),'Cost model'!N425,'Cost model'!M425)</f>
        <v>14.5</v>
      </c>
      <c r="K4619" s="14" t="n">
        <f aca="false">J4619-H4619</f>
        <v>1.73</v>
      </c>
      <c r="L4619" s="14" t="n">
        <f aca="false">G4619-H4619</f>
        <v>15.73</v>
      </c>
    </row>
    <row r="4620" customFormat="false" ht="15" hidden="false" customHeight="false" outlineLevel="0" collapsed="false">
      <c r="A4620" s="2" t="s">
        <v>124</v>
      </c>
      <c r="B4620" s="2" t="s">
        <v>174</v>
      </c>
      <c r="C4620" s="2" t="s">
        <v>49</v>
      </c>
      <c r="D4620" s="2" t="s">
        <v>10</v>
      </c>
      <c r="E4620" s="2" t="s">
        <v>74</v>
      </c>
      <c r="F4620" s="2" t="s">
        <v>976</v>
      </c>
      <c r="G4620" s="14" t="n">
        <v>14.5</v>
      </c>
      <c r="H4620" s="14" t="n">
        <v>13.33</v>
      </c>
      <c r="I4620" s="14" t="n">
        <v>17.5</v>
      </c>
      <c r="J4620" s="23" t="n">
        <f aca="false">IF(AND(E4620="Priority",ISNUMBER('Cost model'!N364)),'Cost model'!N364,'Cost model'!M364)</f>
        <v>16.5</v>
      </c>
      <c r="K4620" s="14" t="n">
        <f aca="false">J4620-H4620</f>
        <v>3.17</v>
      </c>
      <c r="L4620" s="14" t="n">
        <f aca="false">G4620-H4620</f>
        <v>1.17</v>
      </c>
    </row>
    <row r="4621" customFormat="false" ht="15" hidden="false" customHeight="false" outlineLevel="0" collapsed="false">
      <c r="A4621" s="2" t="s">
        <v>142</v>
      </c>
      <c r="B4621" s="2" t="s">
        <v>142</v>
      </c>
      <c r="C4621" s="2" t="s">
        <v>49</v>
      </c>
      <c r="D4621" s="2" t="s">
        <v>12</v>
      </c>
      <c r="E4621" s="2" t="s">
        <v>74</v>
      </c>
      <c r="F4621" s="2" t="s">
        <v>977</v>
      </c>
      <c r="G4621" s="14" t="n">
        <v>19.5</v>
      </c>
      <c r="H4621" s="14" t="n">
        <v>24.6</v>
      </c>
      <c r="I4621" s="14" t="n">
        <v>19.5</v>
      </c>
      <c r="J4621" s="23" t="n">
        <f aca="false">IF(AND(E4621="Priority",ISNUMBER('Cost model'!N637)),'Cost model'!N637,'Cost model'!M637)</f>
        <v>45</v>
      </c>
      <c r="K4621" s="14" t="n">
        <f aca="false">J4621-H4621</f>
        <v>20.4</v>
      </c>
      <c r="L4621" s="14" t="n">
        <f aca="false">G4621-H4621</f>
        <v>-5.1</v>
      </c>
    </row>
    <row r="4622" customFormat="false" ht="15" hidden="false" customHeight="false" outlineLevel="0" collapsed="false">
      <c r="A4622" s="2" t="s">
        <v>174</v>
      </c>
      <c r="B4622" s="2" t="s">
        <v>174</v>
      </c>
      <c r="C4622" s="2" t="s">
        <v>47</v>
      </c>
      <c r="D4622" s="2" t="s">
        <v>12</v>
      </c>
      <c r="E4622" s="2" t="s">
        <v>74</v>
      </c>
      <c r="F4622" s="2" t="s">
        <v>977</v>
      </c>
      <c r="G4622" s="14" t="n">
        <v>19</v>
      </c>
      <c r="H4622" s="14" t="n">
        <v>27.38</v>
      </c>
      <c r="I4622" s="14" t="n">
        <v>9.5</v>
      </c>
      <c r="J4622" s="23" t="n">
        <f aca="false">IF(AND(E4622="Priority",ISNUMBER('Cost model'!N170)),'Cost model'!N170,'Cost model'!M170)</f>
        <v>25.5</v>
      </c>
      <c r="K4622" s="14" t="n">
        <f aca="false">J4622-H4622</f>
        <v>-1.88</v>
      </c>
      <c r="L4622" s="14" t="n">
        <f aca="false">G4622-H4622</f>
        <v>-8.38</v>
      </c>
    </row>
    <row r="4623" customFormat="false" ht="15" hidden="false" customHeight="false" outlineLevel="0" collapsed="false">
      <c r="A4623" s="2" t="s">
        <v>124</v>
      </c>
      <c r="B4623" s="2" t="s">
        <v>124</v>
      </c>
      <c r="C4623" s="2" t="s">
        <v>48</v>
      </c>
      <c r="D4623" s="2" t="s">
        <v>10</v>
      </c>
      <c r="E4623" s="2" t="s">
        <v>74</v>
      </c>
      <c r="F4623" s="2" t="s">
        <v>977</v>
      </c>
      <c r="G4623" s="14" t="n">
        <v>14.5</v>
      </c>
      <c r="H4623" s="14" t="n">
        <v>17.14</v>
      </c>
      <c r="I4623" s="14" t="n">
        <v>12.5</v>
      </c>
      <c r="J4623" s="23" t="n">
        <f aca="false">IF(AND(E4623="Priority",ISNUMBER('Cost model'!N318)),'Cost model'!N318,'Cost model'!M318)</f>
        <v>14.5</v>
      </c>
      <c r="K4623" s="14" t="n">
        <f aca="false">J4623-H4623</f>
        <v>-2.64</v>
      </c>
      <c r="L4623" s="14" t="n">
        <f aca="false">G4623-H4623</f>
        <v>-2.64</v>
      </c>
    </row>
    <row r="4624" customFormat="false" ht="15" hidden="false" customHeight="false" outlineLevel="0" collapsed="false">
      <c r="A4624" s="2" t="s">
        <v>142</v>
      </c>
      <c r="B4624" s="2" t="s">
        <v>124</v>
      </c>
      <c r="C4624" s="2" t="s">
        <v>49</v>
      </c>
      <c r="D4624" s="2" t="s">
        <v>10</v>
      </c>
      <c r="E4624" s="2" t="s">
        <v>74</v>
      </c>
      <c r="F4624" s="2" t="s">
        <v>976</v>
      </c>
      <c r="G4624" s="14" t="n">
        <v>14.5</v>
      </c>
      <c r="H4624" s="14" t="n">
        <v>20.32</v>
      </c>
      <c r="I4624" s="14" t="n">
        <v>17.5</v>
      </c>
      <c r="J4624" s="23" t="n">
        <f aca="false">IF(AND(E4624="Priority",ISNUMBER('Cost model'!N664)),'Cost model'!N664,'Cost model'!M664)</f>
        <v>19.5</v>
      </c>
      <c r="K4624" s="14" t="n">
        <f aca="false">J4624-H4624</f>
        <v>-0.82</v>
      </c>
      <c r="L4624" s="14" t="n">
        <f aca="false">G4624-H4624</f>
        <v>-5.82</v>
      </c>
    </row>
    <row r="4625" customFormat="false" ht="15" hidden="false" customHeight="false" outlineLevel="0" collapsed="false">
      <c r="A4625" s="2" t="s">
        <v>174</v>
      </c>
      <c r="B4625" s="2" t="s">
        <v>174</v>
      </c>
      <c r="C4625" s="2" t="s">
        <v>47</v>
      </c>
      <c r="D4625" s="2" t="s">
        <v>12</v>
      </c>
      <c r="E4625" s="2" t="s">
        <v>74</v>
      </c>
      <c r="F4625" s="2" t="s">
        <v>977</v>
      </c>
      <c r="G4625" s="14" t="n">
        <v>9.5</v>
      </c>
      <c r="H4625" s="14" t="n">
        <v>30.47</v>
      </c>
      <c r="I4625" s="14" t="n">
        <v>9.5</v>
      </c>
      <c r="J4625" s="23" t="n">
        <f aca="false">IF(AND(E4625="Priority",ISNUMBER('Cost model'!N170)),'Cost model'!N170,'Cost model'!M170)</f>
        <v>25.5</v>
      </c>
      <c r="K4625" s="14" t="n">
        <f aca="false">J4625-H4625</f>
        <v>-4.97</v>
      </c>
      <c r="L4625" s="14" t="n">
        <f aca="false">G4625-H4625</f>
        <v>-20.97</v>
      </c>
    </row>
    <row r="4626" customFormat="false" ht="15" hidden="false" customHeight="false" outlineLevel="0" collapsed="false">
      <c r="A4626" s="2" t="s">
        <v>142</v>
      </c>
      <c r="B4626" s="2" t="s">
        <v>142</v>
      </c>
      <c r="C4626" s="2" t="s">
        <v>49</v>
      </c>
      <c r="D4626" s="2" t="s">
        <v>13</v>
      </c>
      <c r="E4626" s="2" t="s">
        <v>74</v>
      </c>
      <c r="F4626" s="2" t="s">
        <v>977</v>
      </c>
      <c r="G4626" s="14" t="n">
        <v>85</v>
      </c>
      <c r="H4626" s="14" t="n">
        <v>61.33</v>
      </c>
      <c r="I4626" s="14" t="n">
        <v>50</v>
      </c>
      <c r="J4626" s="23" t="n">
        <f aca="false">IF(AND(E4626="Priority",ISNUMBER('Cost model'!N640)),'Cost model'!N640,'Cost model'!M640)</f>
        <v>65</v>
      </c>
      <c r="K4626" s="14" t="n">
        <f aca="false">J4626-H4626</f>
        <v>3.67</v>
      </c>
      <c r="L4626" s="14" t="n">
        <f aca="false">G4626-H4626</f>
        <v>23.67</v>
      </c>
    </row>
    <row r="4627" customFormat="false" ht="15" hidden="false" customHeight="false" outlineLevel="0" collapsed="false">
      <c r="A4627" s="2" t="s">
        <v>124</v>
      </c>
      <c r="B4627" s="2" t="s">
        <v>124</v>
      </c>
      <c r="C4627" s="2" t="s">
        <v>49</v>
      </c>
      <c r="D4627" s="2" t="s">
        <v>10</v>
      </c>
      <c r="E4627" s="2" t="s">
        <v>74</v>
      </c>
      <c r="F4627" s="2" t="s">
        <v>977</v>
      </c>
      <c r="G4627" s="14" t="n">
        <v>19</v>
      </c>
      <c r="H4627" s="14" t="n">
        <v>16.45</v>
      </c>
      <c r="I4627" s="14" t="n">
        <v>17.5</v>
      </c>
      <c r="J4627" s="23" t="n">
        <f aca="false">IF(AND(E4627="Priority",ISNUMBER('Cost model'!N319)),'Cost model'!N319,'Cost model'!M319)</f>
        <v>16.5</v>
      </c>
      <c r="K4627" s="14" t="n">
        <f aca="false">J4627-H4627</f>
        <v>0.0500000000000007</v>
      </c>
      <c r="L4627" s="14" t="n">
        <f aca="false">G4627-H4627</f>
        <v>2.55</v>
      </c>
    </row>
    <row r="4628" customFormat="false" ht="15" hidden="false" customHeight="false" outlineLevel="0" collapsed="false">
      <c r="A4628" s="2" t="s">
        <v>221</v>
      </c>
      <c r="B4628" s="2" t="s">
        <v>221</v>
      </c>
      <c r="C4628" s="2" t="s">
        <v>48</v>
      </c>
      <c r="D4628" s="2" t="s">
        <v>12</v>
      </c>
      <c r="E4628" s="2" t="s">
        <v>74</v>
      </c>
      <c r="F4628" s="2" t="s">
        <v>977</v>
      </c>
      <c r="G4628" s="14" t="n">
        <v>25</v>
      </c>
      <c r="H4628" s="14" t="n">
        <v>36.96</v>
      </c>
      <c r="I4628" s="14" t="n">
        <v>12.5</v>
      </c>
      <c r="J4628" s="23" t="n">
        <f aca="false">IF(AND(E4628="Priority",ISNUMBER('Cost model'!N741)),'Cost model'!N741,'Cost model'!M741)</f>
        <v>45</v>
      </c>
      <c r="K4628" s="14" t="n">
        <f aca="false">J4628-H4628</f>
        <v>8.04</v>
      </c>
      <c r="L4628" s="14" t="n">
        <f aca="false">G4628-H4628</f>
        <v>-11.96</v>
      </c>
    </row>
    <row r="4629" customFormat="false" ht="15" hidden="false" customHeight="false" outlineLevel="0" collapsed="false">
      <c r="A4629" s="2" t="s">
        <v>142</v>
      </c>
      <c r="B4629" s="2" t="s">
        <v>142</v>
      </c>
      <c r="C4629" s="2" t="s">
        <v>47</v>
      </c>
      <c r="D4629" s="2" t="s">
        <v>10</v>
      </c>
      <c r="E4629" s="2" t="s">
        <v>74</v>
      </c>
      <c r="F4629" s="2" t="s">
        <v>977</v>
      </c>
      <c r="G4629" s="14" t="n">
        <v>9.5</v>
      </c>
      <c r="H4629" s="14" t="n">
        <v>7.17</v>
      </c>
      <c r="I4629" s="14" t="n">
        <v>9.5</v>
      </c>
      <c r="J4629" s="23" t="n">
        <f aca="false">IF(AND(E4629="Priority",ISNUMBER('Cost model'!N632)),'Cost model'!N632,'Cost model'!M632)</f>
        <v>9.5</v>
      </c>
      <c r="K4629" s="14" t="n">
        <f aca="false">J4629-H4629</f>
        <v>2.33</v>
      </c>
      <c r="L4629" s="14" t="n">
        <f aca="false">G4629-H4629</f>
        <v>2.33</v>
      </c>
    </row>
    <row r="4630" customFormat="false" ht="15" hidden="false" customHeight="false" outlineLevel="0" collapsed="false">
      <c r="A4630" s="2" t="s">
        <v>124</v>
      </c>
      <c r="B4630" s="2" t="s">
        <v>124</v>
      </c>
      <c r="C4630" s="2" t="s">
        <v>48</v>
      </c>
      <c r="D4630" s="2" t="s">
        <v>10</v>
      </c>
      <c r="E4630" s="2" t="s">
        <v>74</v>
      </c>
      <c r="F4630" s="2" t="s">
        <v>977</v>
      </c>
      <c r="G4630" s="14" t="n">
        <v>12.5</v>
      </c>
      <c r="H4630" s="14" t="n">
        <v>8.68</v>
      </c>
      <c r="I4630" s="14" t="n">
        <v>12.5</v>
      </c>
      <c r="J4630" s="23" t="n">
        <f aca="false">IF(AND(E4630="Priority",ISNUMBER('Cost model'!N318)),'Cost model'!N318,'Cost model'!M318)</f>
        <v>14.5</v>
      </c>
      <c r="K4630" s="14" t="n">
        <f aca="false">J4630-H4630</f>
        <v>5.82</v>
      </c>
      <c r="L4630" s="14" t="n">
        <f aca="false">G4630-H4630</f>
        <v>3.82</v>
      </c>
    </row>
    <row r="4631" customFormat="false" ht="15" hidden="false" customHeight="false" outlineLevel="0" collapsed="false">
      <c r="A4631" s="2" t="s">
        <v>221</v>
      </c>
      <c r="B4631" s="2" t="s">
        <v>221</v>
      </c>
      <c r="C4631" s="2" t="s">
        <v>47</v>
      </c>
      <c r="D4631" s="2" t="s">
        <v>10</v>
      </c>
      <c r="E4631" s="2" t="s">
        <v>83</v>
      </c>
      <c r="F4631" s="2" t="s">
        <v>977</v>
      </c>
      <c r="G4631" s="14" t="n">
        <v>14.5</v>
      </c>
      <c r="H4631" s="14" t="n">
        <v>6.94</v>
      </c>
      <c r="I4631" s="14" t="n">
        <v>14.5</v>
      </c>
      <c r="J4631" s="23" t="n">
        <f aca="false">IF(AND(E4631="Priority",ISNUMBER('Cost model'!N737)),'Cost model'!N737,'Cost model'!M737)</f>
        <v>13.5</v>
      </c>
      <c r="K4631" s="14" t="n">
        <f aca="false">J4631-H4631</f>
        <v>6.56</v>
      </c>
      <c r="L4631" s="14" t="n">
        <f aca="false">G4631-H4631</f>
        <v>7.56</v>
      </c>
    </row>
    <row r="4632" customFormat="false" ht="15" hidden="false" customHeight="false" outlineLevel="0" collapsed="false">
      <c r="A4632" s="2" t="s">
        <v>142</v>
      </c>
      <c r="B4632" s="2" t="s">
        <v>174</v>
      </c>
      <c r="C4632" s="2" t="s">
        <v>47</v>
      </c>
      <c r="D4632" s="2" t="s">
        <v>12</v>
      </c>
      <c r="E4632" s="2" t="s">
        <v>74</v>
      </c>
      <c r="F4632" s="2" t="s">
        <v>976</v>
      </c>
      <c r="G4632" s="14" t="n">
        <v>19.5</v>
      </c>
      <c r="H4632" s="14" t="n">
        <v>8.15</v>
      </c>
      <c r="I4632" s="14" t="n">
        <v>19.5</v>
      </c>
      <c r="J4632" s="23" t="n">
        <f aca="false">IF(AND(E4632="Priority",ISNUMBER('Cost model'!N695)),'Cost model'!N695,'Cost model'!M695)</f>
        <v>40</v>
      </c>
      <c r="K4632" s="14" t="n">
        <f aca="false">J4632-H4632</f>
        <v>31.85</v>
      </c>
      <c r="L4632" s="14" t="n">
        <f aca="false">G4632-H4632</f>
        <v>11.35</v>
      </c>
    </row>
    <row r="4633" customFormat="false" ht="15" hidden="false" customHeight="false" outlineLevel="0" collapsed="false">
      <c r="A4633" s="2" t="s">
        <v>158</v>
      </c>
      <c r="B4633" s="2" t="s">
        <v>158</v>
      </c>
      <c r="C4633" s="2" t="s">
        <v>49</v>
      </c>
      <c r="D4633" s="2" t="s">
        <v>10</v>
      </c>
      <c r="E4633" s="2" t="s">
        <v>74</v>
      </c>
      <c r="F4633" s="2" t="s">
        <v>977</v>
      </c>
      <c r="G4633" s="14" t="n">
        <v>17.5</v>
      </c>
      <c r="H4633" s="14" t="n">
        <v>17.92</v>
      </c>
      <c r="I4633" s="14" t="n">
        <v>17.5</v>
      </c>
      <c r="J4633" s="23" t="n">
        <f aca="false">IF(AND(E4633="Priority",ISNUMBER('Cost model'!N424)),'Cost model'!N424,'Cost model'!M424)</f>
        <v>16.5</v>
      </c>
      <c r="K4633" s="14" t="n">
        <f aca="false">J4633-H4633</f>
        <v>-1.42</v>
      </c>
      <c r="L4633" s="14" t="n">
        <f aca="false">G4633-H4633</f>
        <v>-0.420000000000002</v>
      </c>
    </row>
    <row r="4634" customFormat="false" ht="15" hidden="false" customHeight="false" outlineLevel="0" collapsed="false">
      <c r="A4634" s="2" t="s">
        <v>142</v>
      </c>
      <c r="B4634" s="2" t="s">
        <v>142</v>
      </c>
      <c r="C4634" s="2" t="s">
        <v>49</v>
      </c>
      <c r="D4634" s="2" t="s">
        <v>10</v>
      </c>
      <c r="E4634" s="2" t="s">
        <v>83</v>
      </c>
      <c r="F4634" s="2" t="s">
        <v>977</v>
      </c>
      <c r="G4634" s="14" t="n">
        <v>24.5</v>
      </c>
      <c r="H4634" s="14" t="n">
        <v>20.48</v>
      </c>
      <c r="I4634" s="14" t="n">
        <v>24.5</v>
      </c>
      <c r="J4634" s="23" t="n">
        <f aca="false">IF(AND(E4634="Priority",ISNUMBER('Cost model'!N634)),'Cost model'!N634,'Cost model'!M634)</f>
        <v>21.5</v>
      </c>
      <c r="K4634" s="14" t="n">
        <f aca="false">J4634-H4634</f>
        <v>1.02</v>
      </c>
      <c r="L4634" s="14" t="n">
        <f aca="false">G4634-H4634</f>
        <v>4.02</v>
      </c>
    </row>
    <row r="4635" customFormat="false" ht="15" hidden="false" customHeight="false" outlineLevel="0" collapsed="false">
      <c r="A4635" s="2" t="s">
        <v>124</v>
      </c>
      <c r="B4635" s="2" t="s">
        <v>174</v>
      </c>
      <c r="C4635" s="2" t="s">
        <v>47</v>
      </c>
      <c r="D4635" s="2" t="s">
        <v>12</v>
      </c>
      <c r="E4635" s="2" t="s">
        <v>74</v>
      </c>
      <c r="F4635" s="2" t="s">
        <v>976</v>
      </c>
      <c r="G4635" s="14" t="n">
        <v>19</v>
      </c>
      <c r="H4635" s="14" t="n">
        <v>41.1</v>
      </c>
      <c r="I4635" s="14" t="n">
        <v>19.5</v>
      </c>
      <c r="J4635" s="23" t="n">
        <f aca="false">IF(AND(E4635="Priority",ISNUMBER('Cost model'!N365)),'Cost model'!N365,'Cost model'!M365)</f>
        <v>45</v>
      </c>
      <c r="K4635" s="14" t="n">
        <f aca="false">J4635-H4635</f>
        <v>3.9</v>
      </c>
      <c r="L4635" s="14" t="n">
        <f aca="false">G4635-H4635</f>
        <v>-22.1</v>
      </c>
    </row>
    <row r="4636" customFormat="false" ht="15" hidden="false" customHeight="false" outlineLevel="0" collapsed="false">
      <c r="A4636" s="2" t="s">
        <v>174</v>
      </c>
      <c r="B4636" s="2" t="s">
        <v>174</v>
      </c>
      <c r="C4636" s="2" t="s">
        <v>49</v>
      </c>
      <c r="D4636" s="2" t="s">
        <v>13</v>
      </c>
      <c r="E4636" s="2" t="s">
        <v>74</v>
      </c>
      <c r="F4636" s="2" t="s">
        <v>977</v>
      </c>
      <c r="G4636" s="14" t="n">
        <v>54.5</v>
      </c>
      <c r="H4636" s="14" t="n">
        <v>113.89</v>
      </c>
      <c r="I4636" s="14" t="n">
        <v>50</v>
      </c>
      <c r="J4636" s="23" t="n">
        <f aca="false">IF(AND(E4636="Priority",ISNUMBER('Cost model'!N175)),'Cost model'!N175,'Cost model'!M175)</f>
        <v>75</v>
      </c>
      <c r="K4636" s="14" t="n">
        <f aca="false">J4636-H4636</f>
        <v>-38.89</v>
      </c>
      <c r="L4636" s="14" t="n">
        <f aca="false">G4636-H4636</f>
        <v>-59.39</v>
      </c>
    </row>
    <row r="4637" customFormat="false" ht="15" hidden="false" customHeight="false" outlineLevel="0" collapsed="false">
      <c r="A4637" s="2" t="s">
        <v>174</v>
      </c>
      <c r="B4637" s="2" t="s">
        <v>158</v>
      </c>
      <c r="C4637" s="2" t="s">
        <v>47</v>
      </c>
      <c r="D4637" s="2" t="s">
        <v>10</v>
      </c>
      <c r="E4637" s="2" t="s">
        <v>74</v>
      </c>
      <c r="F4637" s="2" t="s">
        <v>976</v>
      </c>
      <c r="G4637" s="14" t="n">
        <v>14.5</v>
      </c>
      <c r="H4637" s="14" t="n">
        <v>11.59</v>
      </c>
      <c r="I4637" s="14" t="n">
        <v>14.5</v>
      </c>
      <c r="J4637" s="23" t="n">
        <f aca="false">IF(AND(E4637="Priority",ISNUMBER('Cost model'!N137)),'Cost model'!N137,'Cost model'!M137)</f>
        <v>13.5</v>
      </c>
      <c r="K4637" s="14" t="n">
        <f aca="false">J4637-H4637</f>
        <v>1.91</v>
      </c>
      <c r="L4637" s="14" t="n">
        <f aca="false">G4637-H4637</f>
        <v>2.91</v>
      </c>
    </row>
    <row r="4638" customFormat="false" ht="15" hidden="false" customHeight="false" outlineLevel="0" collapsed="false">
      <c r="A4638" s="2" t="s">
        <v>174</v>
      </c>
      <c r="B4638" s="2" t="s">
        <v>174</v>
      </c>
      <c r="C4638" s="2" t="s">
        <v>47</v>
      </c>
      <c r="D4638" s="2" t="s">
        <v>10</v>
      </c>
      <c r="E4638" s="2" t="s">
        <v>74</v>
      </c>
      <c r="F4638" s="2" t="s">
        <v>977</v>
      </c>
      <c r="G4638" s="14" t="n">
        <v>9.5</v>
      </c>
      <c r="H4638" s="14" t="n">
        <v>9.37</v>
      </c>
      <c r="I4638" s="14" t="n">
        <v>9.5</v>
      </c>
      <c r="J4638" s="23" t="n">
        <f aca="false">IF(AND(E4638="Priority",ISNUMBER('Cost model'!N167)),'Cost model'!N167,'Cost model'!M167)</f>
        <v>8.5</v>
      </c>
      <c r="K4638" s="14" t="n">
        <f aca="false">J4638-H4638</f>
        <v>-0.869999999999999</v>
      </c>
      <c r="L4638" s="14" t="n">
        <f aca="false">G4638-H4638</f>
        <v>0.130000000000001</v>
      </c>
    </row>
    <row r="4639" customFormat="false" ht="15" hidden="false" customHeight="false" outlineLevel="0" collapsed="false">
      <c r="A4639" s="2" t="s">
        <v>221</v>
      </c>
      <c r="B4639" s="2" t="s">
        <v>174</v>
      </c>
      <c r="C4639" s="2" t="s">
        <v>49</v>
      </c>
      <c r="D4639" s="2" t="s">
        <v>10</v>
      </c>
      <c r="E4639" s="2" t="s">
        <v>74</v>
      </c>
      <c r="F4639" s="2" t="s">
        <v>976</v>
      </c>
      <c r="G4639" s="14" t="n">
        <v>17.5</v>
      </c>
      <c r="H4639" s="14" t="n">
        <v>12.4</v>
      </c>
      <c r="I4639" s="14" t="n">
        <v>19.5</v>
      </c>
      <c r="J4639" s="23" t="n">
        <f aca="false">IF(AND(E4639="Priority",ISNUMBER('Cost model'!N784)),'Cost model'!N784,'Cost model'!M784)</f>
        <v>19.5</v>
      </c>
      <c r="K4639" s="14" t="n">
        <f aca="false">J4639-H4639</f>
        <v>7.1</v>
      </c>
      <c r="L4639" s="14" t="n">
        <f aca="false">G4639-H4639</f>
        <v>5.1</v>
      </c>
    </row>
    <row r="4640" customFormat="false" ht="15" hidden="false" customHeight="false" outlineLevel="0" collapsed="false">
      <c r="A4640" s="2" t="s">
        <v>174</v>
      </c>
      <c r="B4640" s="2" t="s">
        <v>174</v>
      </c>
      <c r="C4640" s="2" t="s">
        <v>49</v>
      </c>
      <c r="D4640" s="2" t="s">
        <v>12</v>
      </c>
      <c r="E4640" s="2" t="s">
        <v>74</v>
      </c>
      <c r="F4640" s="2" t="s">
        <v>977</v>
      </c>
      <c r="G4640" s="14" t="n">
        <v>54.5</v>
      </c>
      <c r="H4640" s="14" t="n">
        <v>31.42</v>
      </c>
      <c r="I4640" s="14" t="n">
        <v>19.5</v>
      </c>
      <c r="J4640" s="23" t="n">
        <f aca="false">IF(AND(E4640="Priority",ISNUMBER('Cost model'!N172)),'Cost model'!N172,'Cost model'!M172)</f>
        <v>45</v>
      </c>
      <c r="K4640" s="14" t="n">
        <f aca="false">J4640-H4640</f>
        <v>13.58</v>
      </c>
      <c r="L4640" s="14" t="n">
        <f aca="false">G4640-H4640</f>
        <v>23.08</v>
      </c>
    </row>
    <row r="4641" customFormat="false" ht="15" hidden="false" customHeight="false" outlineLevel="0" collapsed="false">
      <c r="A4641" s="2" t="s">
        <v>174</v>
      </c>
      <c r="B4641" s="2" t="s">
        <v>174</v>
      </c>
      <c r="C4641" s="2" t="s">
        <v>48</v>
      </c>
      <c r="D4641" s="2" t="s">
        <v>12</v>
      </c>
      <c r="E4641" s="2" t="s">
        <v>74</v>
      </c>
      <c r="F4641" s="2" t="s">
        <v>977</v>
      </c>
      <c r="G4641" s="14" t="n">
        <v>50</v>
      </c>
      <c r="H4641" s="14" t="n">
        <v>43.1</v>
      </c>
      <c r="I4641" s="14" t="n">
        <v>12.5</v>
      </c>
      <c r="J4641" s="23" t="n">
        <f aca="false">IF(AND(E4641="Priority",ISNUMBER('Cost model'!N171)),'Cost model'!N171,'Cost model'!M171)</f>
        <v>40</v>
      </c>
      <c r="K4641" s="14" t="n">
        <f aca="false">J4641-H4641</f>
        <v>-3.1</v>
      </c>
      <c r="L4641" s="14" t="n">
        <f aca="false">G4641-H4641</f>
        <v>6.9</v>
      </c>
    </row>
    <row r="4642" customFormat="false" ht="15" hidden="false" customHeight="false" outlineLevel="0" collapsed="false">
      <c r="A4642" s="2" t="s">
        <v>221</v>
      </c>
      <c r="B4642" s="2" t="s">
        <v>221</v>
      </c>
      <c r="C4642" s="2" t="s">
        <v>47</v>
      </c>
      <c r="D4642" s="2" t="s">
        <v>10</v>
      </c>
      <c r="E4642" s="2" t="s">
        <v>83</v>
      </c>
      <c r="F4642" s="2" t="s">
        <v>977</v>
      </c>
      <c r="G4642" s="14" t="n">
        <v>14.5</v>
      </c>
      <c r="H4642" s="14" t="n">
        <v>7.17</v>
      </c>
      <c r="I4642" s="14" t="n">
        <v>14.5</v>
      </c>
      <c r="J4642" s="23" t="n">
        <f aca="false">IF(AND(E4642="Priority",ISNUMBER('Cost model'!N737)),'Cost model'!N737,'Cost model'!M737)</f>
        <v>13.5</v>
      </c>
      <c r="K4642" s="14" t="n">
        <f aca="false">J4642-H4642</f>
        <v>6.33</v>
      </c>
      <c r="L4642" s="14" t="n">
        <f aca="false">G4642-H4642</f>
        <v>7.33</v>
      </c>
    </row>
    <row r="4643" customFormat="false" ht="15" hidden="false" customHeight="false" outlineLevel="0" collapsed="false">
      <c r="A4643" s="2" t="s">
        <v>221</v>
      </c>
      <c r="B4643" s="2" t="s">
        <v>221</v>
      </c>
      <c r="C4643" s="2" t="s">
        <v>49</v>
      </c>
      <c r="D4643" s="2" t="s">
        <v>10</v>
      </c>
      <c r="E4643" s="2" t="s">
        <v>74</v>
      </c>
      <c r="F4643" s="2" t="s">
        <v>977</v>
      </c>
      <c r="G4643" s="14" t="n">
        <v>17.5</v>
      </c>
      <c r="H4643" s="14" t="n">
        <v>12.4</v>
      </c>
      <c r="I4643" s="14" t="n">
        <v>17.5</v>
      </c>
      <c r="J4643" s="23" t="n">
        <f aca="false">IF(AND(E4643="Priority",ISNUMBER('Cost model'!N739)),'Cost model'!N739,'Cost model'!M739)</f>
        <v>17.5</v>
      </c>
      <c r="K4643" s="14" t="n">
        <f aca="false">J4643-H4643</f>
        <v>5.1</v>
      </c>
      <c r="L4643" s="14" t="n">
        <f aca="false">G4643-H4643</f>
        <v>5.1</v>
      </c>
    </row>
    <row r="4644" customFormat="false" ht="15" hidden="false" customHeight="false" outlineLevel="0" collapsed="false">
      <c r="A4644" s="2" t="s">
        <v>174</v>
      </c>
      <c r="B4644" s="2" t="s">
        <v>124</v>
      </c>
      <c r="C4644" s="2" t="s">
        <v>47</v>
      </c>
      <c r="D4644" s="2" t="s">
        <v>10</v>
      </c>
      <c r="E4644" s="2" t="s">
        <v>74</v>
      </c>
      <c r="F4644" s="2" t="s">
        <v>976</v>
      </c>
      <c r="G4644" s="14" t="n">
        <v>9.5</v>
      </c>
      <c r="H4644" s="14" t="n">
        <v>11.97</v>
      </c>
      <c r="I4644" s="14" t="n">
        <v>9.5</v>
      </c>
      <c r="J4644" s="23" t="n">
        <f aca="false">IF(AND(E4644="Priority",ISNUMBER('Cost model'!N107)),'Cost model'!N107,'Cost model'!M107)</f>
        <v>12.5</v>
      </c>
      <c r="K4644" s="14" t="n">
        <f aca="false">J4644-H4644</f>
        <v>0.529999999999999</v>
      </c>
      <c r="L4644" s="14" t="n">
        <f aca="false">G4644-H4644</f>
        <v>-2.47</v>
      </c>
    </row>
    <row r="4645" customFormat="false" ht="15" hidden="false" customHeight="false" outlineLevel="0" collapsed="false">
      <c r="A4645" s="2" t="s">
        <v>174</v>
      </c>
      <c r="B4645" s="2" t="s">
        <v>174</v>
      </c>
      <c r="C4645" s="2" t="s">
        <v>48</v>
      </c>
      <c r="D4645" s="2" t="s">
        <v>14</v>
      </c>
      <c r="E4645" s="2" t="s">
        <v>74</v>
      </c>
      <c r="F4645" s="2" t="s">
        <v>977</v>
      </c>
      <c r="G4645" s="14" t="n">
        <v>76</v>
      </c>
      <c r="H4645" s="14" t="n">
        <v>97.89</v>
      </c>
      <c r="I4645" s="14" t="n">
        <v>45</v>
      </c>
      <c r="J4645" s="23" t="n">
        <f aca="false">IF(AND(E4645="Priority",ISNUMBER('Cost model'!N177)),'Cost model'!N177,'Cost model'!M177)</f>
        <v>110</v>
      </c>
      <c r="K4645" s="14" t="n">
        <f aca="false">J4645-H4645</f>
        <v>12.11</v>
      </c>
      <c r="L4645" s="14" t="n">
        <f aca="false">G4645-H4645</f>
        <v>-21.89</v>
      </c>
    </row>
    <row r="4646" customFormat="false" ht="15" hidden="false" customHeight="false" outlineLevel="0" collapsed="false">
      <c r="A4646" s="2" t="s">
        <v>205</v>
      </c>
      <c r="B4646" s="2" t="s">
        <v>142</v>
      </c>
      <c r="C4646" s="2" t="s">
        <v>48</v>
      </c>
      <c r="D4646" s="2" t="s">
        <v>12</v>
      </c>
      <c r="E4646" s="2" t="s">
        <v>74</v>
      </c>
      <c r="F4646" s="2" t="s">
        <v>976</v>
      </c>
      <c r="G4646" s="14" t="n">
        <v>63</v>
      </c>
      <c r="H4646" s="14" t="n">
        <v>75.03</v>
      </c>
      <c r="I4646" s="14" t="n">
        <v>19.5</v>
      </c>
      <c r="J4646" s="23" t="n">
        <f aca="false">IF(AND(E4646="Priority",ISNUMBER('Cost model'!N546)),'Cost model'!N546,'Cost model'!M546)</f>
        <v>60</v>
      </c>
      <c r="K4646" s="14" t="n">
        <f aca="false">J4646-H4646</f>
        <v>-15.03</v>
      </c>
      <c r="L4646" s="14" t="n">
        <f aca="false">G4646-H4646</f>
        <v>-12.03</v>
      </c>
    </row>
    <row r="4647" customFormat="false" ht="15" hidden="false" customHeight="false" outlineLevel="0" collapsed="false">
      <c r="A4647" s="2" t="s">
        <v>174</v>
      </c>
      <c r="B4647" s="2" t="s">
        <v>174</v>
      </c>
      <c r="C4647" s="2" t="s">
        <v>48</v>
      </c>
      <c r="D4647" s="2" t="s">
        <v>10</v>
      </c>
      <c r="E4647" s="2" t="s">
        <v>74</v>
      </c>
      <c r="F4647" s="2" t="s">
        <v>977</v>
      </c>
      <c r="G4647" s="14" t="n">
        <v>12.5</v>
      </c>
      <c r="H4647" s="14" t="n">
        <v>10.82</v>
      </c>
      <c r="I4647" s="14" t="n">
        <v>12.5</v>
      </c>
      <c r="J4647" s="23" t="n">
        <f aca="false">IF(AND(E4647="Priority",ISNUMBER('Cost model'!N168)),'Cost model'!N168,'Cost model'!M168)</f>
        <v>13.5</v>
      </c>
      <c r="K4647" s="14" t="n">
        <f aca="false">J4647-H4647</f>
        <v>2.68</v>
      </c>
      <c r="L4647" s="14" t="n">
        <f aca="false">G4647-H4647</f>
        <v>1.68</v>
      </c>
    </row>
    <row r="4648" customFormat="false" ht="15" hidden="false" customHeight="false" outlineLevel="0" collapsed="false">
      <c r="A4648" s="2" t="s">
        <v>174</v>
      </c>
      <c r="B4648" s="2" t="s">
        <v>174</v>
      </c>
      <c r="C4648" s="2" t="s">
        <v>47</v>
      </c>
      <c r="D4648" s="2" t="s">
        <v>10</v>
      </c>
      <c r="E4648" s="2" t="s">
        <v>74</v>
      </c>
      <c r="F4648" s="2" t="s">
        <v>977</v>
      </c>
      <c r="G4648" s="14" t="n">
        <v>9.5</v>
      </c>
      <c r="H4648" s="14" t="n">
        <v>7.24</v>
      </c>
      <c r="I4648" s="14" t="n">
        <v>9.5</v>
      </c>
      <c r="J4648" s="23" t="n">
        <f aca="false">IF(AND(E4648="Priority",ISNUMBER('Cost model'!N167)),'Cost model'!N167,'Cost model'!M167)</f>
        <v>8.5</v>
      </c>
      <c r="K4648" s="14" t="n">
        <f aca="false">J4648-H4648</f>
        <v>1.26</v>
      </c>
      <c r="L4648" s="14" t="n">
        <f aca="false">G4648-H4648</f>
        <v>2.26</v>
      </c>
    </row>
    <row r="4649" customFormat="false" ht="15" hidden="false" customHeight="false" outlineLevel="0" collapsed="false">
      <c r="A4649" s="2" t="s">
        <v>142</v>
      </c>
      <c r="B4649" s="2" t="s">
        <v>142</v>
      </c>
      <c r="C4649" s="2" t="s">
        <v>47</v>
      </c>
      <c r="D4649" s="2" t="s">
        <v>10</v>
      </c>
      <c r="E4649" s="2" t="s">
        <v>74</v>
      </c>
      <c r="F4649" s="2" t="s">
        <v>977</v>
      </c>
      <c r="G4649" s="14" t="n">
        <v>19</v>
      </c>
      <c r="H4649" s="14" t="n">
        <v>27.52</v>
      </c>
      <c r="I4649" s="14" t="n">
        <v>9.5</v>
      </c>
      <c r="J4649" s="23" t="n">
        <f aca="false">IF(AND(E4649="Priority",ISNUMBER('Cost model'!N632)),'Cost model'!N632,'Cost model'!M632)</f>
        <v>9.5</v>
      </c>
      <c r="K4649" s="14" t="n">
        <f aca="false">J4649-H4649</f>
        <v>-18.02</v>
      </c>
      <c r="L4649" s="14" t="n">
        <f aca="false">G4649-H4649</f>
        <v>-8.52</v>
      </c>
    </row>
    <row r="4650" customFormat="false" ht="15" hidden="false" customHeight="false" outlineLevel="0" collapsed="false">
      <c r="A4650" s="2" t="s">
        <v>124</v>
      </c>
      <c r="B4650" s="2" t="s">
        <v>124</v>
      </c>
      <c r="C4650" s="2" t="s">
        <v>48</v>
      </c>
      <c r="D4650" s="2" t="s">
        <v>10</v>
      </c>
      <c r="E4650" s="2" t="s">
        <v>74</v>
      </c>
      <c r="F4650" s="2" t="s">
        <v>977</v>
      </c>
      <c r="G4650" s="14" t="n">
        <v>12.5</v>
      </c>
      <c r="H4650" s="14" t="n">
        <v>9.42</v>
      </c>
      <c r="I4650" s="14" t="n">
        <v>12.5</v>
      </c>
      <c r="J4650" s="23" t="n">
        <f aca="false">IF(AND(E4650="Priority",ISNUMBER('Cost model'!N318)),'Cost model'!N318,'Cost model'!M318)</f>
        <v>14.5</v>
      </c>
      <c r="K4650" s="14" t="n">
        <f aca="false">J4650-H4650</f>
        <v>5.08</v>
      </c>
      <c r="L4650" s="14" t="n">
        <f aca="false">G4650-H4650</f>
        <v>3.08</v>
      </c>
    </row>
    <row r="4651" customFormat="false" ht="15" hidden="false" customHeight="false" outlineLevel="0" collapsed="false">
      <c r="A4651" s="2" t="s">
        <v>174</v>
      </c>
      <c r="B4651" s="2" t="s">
        <v>174</v>
      </c>
      <c r="C4651" s="2" t="s">
        <v>47</v>
      </c>
      <c r="D4651" s="2" t="s">
        <v>12</v>
      </c>
      <c r="E4651" s="2" t="s">
        <v>74</v>
      </c>
      <c r="F4651" s="2" t="s">
        <v>977</v>
      </c>
      <c r="G4651" s="14" t="n">
        <v>9.5</v>
      </c>
      <c r="H4651" s="14" t="n">
        <v>7.24</v>
      </c>
      <c r="I4651" s="14" t="n">
        <v>9.5</v>
      </c>
      <c r="J4651" s="23" t="n">
        <f aca="false">IF(AND(E4651="Priority",ISNUMBER('Cost model'!N170)),'Cost model'!N170,'Cost model'!M170)</f>
        <v>25.5</v>
      </c>
      <c r="K4651" s="14" t="n">
        <f aca="false">J4651-H4651</f>
        <v>18.26</v>
      </c>
      <c r="L4651" s="14" t="n">
        <f aca="false">G4651-H4651</f>
        <v>2.26</v>
      </c>
    </row>
    <row r="4652" customFormat="false" ht="15" hidden="false" customHeight="false" outlineLevel="0" collapsed="false">
      <c r="A4652" s="2" t="s">
        <v>174</v>
      </c>
      <c r="B4652" s="2" t="s">
        <v>174</v>
      </c>
      <c r="C4652" s="2" t="s">
        <v>48</v>
      </c>
      <c r="D4652" s="2" t="s">
        <v>12</v>
      </c>
      <c r="E4652" s="2" t="s">
        <v>74</v>
      </c>
      <c r="F4652" s="2" t="s">
        <v>977</v>
      </c>
      <c r="G4652" s="14" t="n">
        <v>25</v>
      </c>
      <c r="H4652" s="14" t="n">
        <v>31.87</v>
      </c>
      <c r="I4652" s="14" t="n">
        <v>12.5</v>
      </c>
      <c r="J4652" s="23" t="n">
        <f aca="false">IF(AND(E4652="Priority",ISNUMBER('Cost model'!N171)),'Cost model'!N171,'Cost model'!M171)</f>
        <v>40</v>
      </c>
      <c r="K4652" s="14" t="n">
        <f aca="false">J4652-H4652</f>
        <v>8.13</v>
      </c>
      <c r="L4652" s="14" t="n">
        <f aca="false">G4652-H4652</f>
        <v>-6.87</v>
      </c>
    </row>
    <row r="4653" customFormat="false" ht="15" hidden="false" customHeight="false" outlineLevel="0" collapsed="false">
      <c r="A4653" s="2" t="s">
        <v>221</v>
      </c>
      <c r="B4653" s="2" t="s">
        <v>221</v>
      </c>
      <c r="C4653" s="2" t="s">
        <v>47</v>
      </c>
      <c r="D4653" s="2" t="s">
        <v>13</v>
      </c>
      <c r="E4653" s="2" t="s">
        <v>74</v>
      </c>
      <c r="F4653" s="2" t="s">
        <v>977</v>
      </c>
      <c r="G4653" s="14" t="n">
        <v>19.5</v>
      </c>
      <c r="H4653" s="14" t="n">
        <v>24.02</v>
      </c>
      <c r="I4653" s="14" t="n">
        <v>19.5</v>
      </c>
      <c r="J4653" s="23" t="n">
        <f aca="false">IF(AND(E4653="Priority",ISNUMBER('Cost model'!N743)),'Cost model'!N743,'Cost model'!M743)</f>
        <v>45</v>
      </c>
      <c r="K4653" s="14" t="n">
        <f aca="false">J4653-H4653</f>
        <v>20.98</v>
      </c>
      <c r="L4653" s="14" t="n">
        <f aca="false">G4653-H4653</f>
        <v>-4.52</v>
      </c>
    </row>
    <row r="4654" customFormat="false" ht="15" hidden="false" customHeight="false" outlineLevel="0" collapsed="false">
      <c r="A4654" s="2" t="s">
        <v>158</v>
      </c>
      <c r="B4654" s="2" t="s">
        <v>158</v>
      </c>
      <c r="C4654" s="2" t="s">
        <v>49</v>
      </c>
      <c r="D4654" s="2" t="s">
        <v>13</v>
      </c>
      <c r="E4654" s="2" t="s">
        <v>74</v>
      </c>
      <c r="F4654" s="2" t="s">
        <v>977</v>
      </c>
      <c r="G4654" s="14" t="n">
        <v>50</v>
      </c>
      <c r="H4654" s="14" t="n">
        <v>26.18</v>
      </c>
      <c r="I4654" s="14" t="n">
        <v>50</v>
      </c>
      <c r="J4654" s="23" t="n">
        <f aca="false">IF(AND(E4654="Priority",ISNUMBER('Cost model'!N430)),'Cost model'!N430,'Cost model'!M430)</f>
        <v>50</v>
      </c>
      <c r="K4654" s="14" t="n">
        <f aca="false">J4654-H4654</f>
        <v>23.82</v>
      </c>
      <c r="L4654" s="14" t="n">
        <f aca="false">G4654-H4654</f>
        <v>23.82</v>
      </c>
    </row>
    <row r="4655" customFormat="false" ht="15" hidden="false" customHeight="false" outlineLevel="0" collapsed="false">
      <c r="A4655" s="2" t="s">
        <v>142</v>
      </c>
      <c r="B4655" s="2" t="s">
        <v>124</v>
      </c>
      <c r="C4655" s="2" t="s">
        <v>47</v>
      </c>
      <c r="D4655" s="2" t="s">
        <v>10</v>
      </c>
      <c r="E4655" s="2" t="s">
        <v>83</v>
      </c>
      <c r="F4655" s="2" t="s">
        <v>976</v>
      </c>
      <c r="G4655" s="14" t="n">
        <v>19.5</v>
      </c>
      <c r="H4655" s="14" t="n">
        <v>17.52</v>
      </c>
      <c r="I4655" s="14" t="n">
        <v>19.5</v>
      </c>
      <c r="J4655" s="23" t="n">
        <f aca="false">IF(AND(E4655="Priority",ISNUMBER('Cost model'!N662)),'Cost model'!N662,'Cost model'!M662)</f>
        <v>18.5</v>
      </c>
      <c r="K4655" s="14" t="n">
        <f aca="false">J4655-H4655</f>
        <v>0.98</v>
      </c>
      <c r="L4655" s="14" t="n">
        <f aca="false">G4655-H4655</f>
        <v>1.98</v>
      </c>
    </row>
    <row r="4656" customFormat="false" ht="15" hidden="false" customHeight="false" outlineLevel="0" collapsed="false">
      <c r="A4656" s="2" t="s">
        <v>124</v>
      </c>
      <c r="B4656" s="2" t="s">
        <v>124</v>
      </c>
      <c r="C4656" s="2" t="s">
        <v>48</v>
      </c>
      <c r="D4656" s="2" t="s">
        <v>12</v>
      </c>
      <c r="E4656" s="2" t="s">
        <v>83</v>
      </c>
      <c r="F4656" s="2" t="s">
        <v>977</v>
      </c>
      <c r="G4656" s="14" t="n">
        <v>19.5</v>
      </c>
      <c r="H4656" s="14" t="n">
        <v>24.6</v>
      </c>
      <c r="I4656" s="14" t="n">
        <v>19.5</v>
      </c>
      <c r="J4656" s="23" t="n">
        <f aca="false">IF(AND(E4656="Priority",ISNUMBER('Cost model'!N321)),'Cost model'!N321,'Cost model'!M321)</f>
        <v>55</v>
      </c>
      <c r="K4656" s="14" t="n">
        <f aca="false">J4656-H4656</f>
        <v>30.4</v>
      </c>
      <c r="L4656" s="14" t="n">
        <f aca="false">G4656-H4656</f>
        <v>-5.1</v>
      </c>
    </row>
    <row r="4657" customFormat="false" ht="15" hidden="false" customHeight="false" outlineLevel="0" collapsed="false">
      <c r="A4657" s="2" t="s">
        <v>221</v>
      </c>
      <c r="B4657" s="2" t="s">
        <v>221</v>
      </c>
      <c r="C4657" s="2" t="s">
        <v>49</v>
      </c>
      <c r="D4657" s="2" t="s">
        <v>12</v>
      </c>
      <c r="E4657" s="2" t="s">
        <v>74</v>
      </c>
      <c r="F4657" s="2" t="s">
        <v>977</v>
      </c>
      <c r="G4657" s="14" t="n">
        <v>19.5</v>
      </c>
      <c r="H4657" s="14" t="n">
        <v>21.23</v>
      </c>
      <c r="I4657" s="14" t="n">
        <v>19.5</v>
      </c>
      <c r="J4657" s="23" t="n">
        <f aca="false">IF(AND(E4657="Priority",ISNUMBER('Cost model'!N742)),'Cost model'!N742,'Cost model'!M742)</f>
        <v>60</v>
      </c>
      <c r="K4657" s="14" t="n">
        <f aca="false">J4657-H4657</f>
        <v>38.77</v>
      </c>
      <c r="L4657" s="14" t="n">
        <f aca="false">G4657-H4657</f>
        <v>-1.73</v>
      </c>
    </row>
    <row r="4658" customFormat="false" ht="15" hidden="false" customHeight="false" outlineLevel="0" collapsed="false">
      <c r="A4658" s="2" t="s">
        <v>124</v>
      </c>
      <c r="B4658" s="2" t="s">
        <v>124</v>
      </c>
      <c r="C4658" s="2" t="s">
        <v>48</v>
      </c>
      <c r="D4658" s="2" t="s">
        <v>14</v>
      </c>
      <c r="E4658" s="2" t="s">
        <v>74</v>
      </c>
      <c r="F4658" s="2" t="s">
        <v>977</v>
      </c>
      <c r="G4658" s="14" t="n">
        <v>32</v>
      </c>
      <c r="H4658" s="14" t="n">
        <v>126.97</v>
      </c>
      <c r="I4658" s="14" t="n">
        <v>45</v>
      </c>
      <c r="J4658" s="23" t="n">
        <f aca="false">IF(AND(E4658="Priority",ISNUMBER('Cost model'!N327)),'Cost model'!N327,'Cost model'!M327)</f>
        <v>130</v>
      </c>
      <c r="K4658" s="14" t="n">
        <f aca="false">J4658-H4658</f>
        <v>3.03</v>
      </c>
      <c r="L4658" s="14" t="n">
        <f aca="false">G4658-H4658</f>
        <v>-94.97</v>
      </c>
    </row>
    <row r="4659" customFormat="false" ht="15" hidden="false" customHeight="false" outlineLevel="0" collapsed="false">
      <c r="A4659" s="2" t="s">
        <v>174</v>
      </c>
      <c r="B4659" s="2" t="s">
        <v>174</v>
      </c>
      <c r="C4659" s="2" t="s">
        <v>48</v>
      </c>
      <c r="D4659" s="2" t="s">
        <v>10</v>
      </c>
      <c r="E4659" s="2" t="s">
        <v>74</v>
      </c>
      <c r="F4659" s="2" t="s">
        <v>977</v>
      </c>
      <c r="G4659" s="14" t="n">
        <v>12.5</v>
      </c>
      <c r="H4659" s="14" t="n">
        <v>11.04</v>
      </c>
      <c r="I4659" s="14" t="n">
        <v>12.5</v>
      </c>
      <c r="J4659" s="23" t="n">
        <f aca="false">IF(AND(E4659="Priority",ISNUMBER('Cost model'!N168)),'Cost model'!N168,'Cost model'!M168)</f>
        <v>13.5</v>
      </c>
      <c r="K4659" s="14" t="n">
        <f aca="false">J4659-H4659</f>
        <v>2.46</v>
      </c>
      <c r="L4659" s="14" t="n">
        <f aca="false">G4659-H4659</f>
        <v>1.46</v>
      </c>
    </row>
    <row r="4660" customFormat="false" ht="15" hidden="false" customHeight="false" outlineLevel="0" collapsed="false">
      <c r="A4660" s="2" t="s">
        <v>174</v>
      </c>
      <c r="B4660" s="2" t="s">
        <v>174</v>
      </c>
      <c r="C4660" s="2" t="s">
        <v>49</v>
      </c>
      <c r="D4660" s="2" t="s">
        <v>10</v>
      </c>
      <c r="E4660" s="2" t="s">
        <v>74</v>
      </c>
      <c r="F4660" s="2" t="s">
        <v>977</v>
      </c>
      <c r="G4660" s="14" t="n">
        <v>12.5</v>
      </c>
      <c r="H4660" s="14" t="n">
        <v>10.29</v>
      </c>
      <c r="I4660" s="14" t="n">
        <v>17.5</v>
      </c>
      <c r="J4660" s="23" t="n">
        <f aca="false">IF(AND(E4660="Priority",ISNUMBER('Cost model'!N169)),'Cost model'!N169,'Cost model'!M169)</f>
        <v>18.5</v>
      </c>
      <c r="K4660" s="14" t="n">
        <f aca="false">J4660-H4660</f>
        <v>8.21</v>
      </c>
      <c r="L4660" s="14" t="n">
        <f aca="false">G4660-H4660</f>
        <v>2.21</v>
      </c>
    </row>
    <row r="4661" customFormat="false" ht="15" hidden="false" customHeight="false" outlineLevel="0" collapsed="false">
      <c r="A4661" s="2" t="s">
        <v>174</v>
      </c>
      <c r="B4661" s="2" t="s">
        <v>174</v>
      </c>
      <c r="C4661" s="2" t="s">
        <v>47</v>
      </c>
      <c r="D4661" s="2" t="s">
        <v>12</v>
      </c>
      <c r="E4661" s="2" t="s">
        <v>74</v>
      </c>
      <c r="F4661" s="2" t="s">
        <v>977</v>
      </c>
      <c r="G4661" s="14" t="n">
        <v>38</v>
      </c>
      <c r="H4661" s="14" t="n">
        <v>29.38</v>
      </c>
      <c r="I4661" s="14" t="n">
        <v>9.5</v>
      </c>
      <c r="J4661" s="23" t="n">
        <f aca="false">IF(AND(E4661="Priority",ISNUMBER('Cost model'!N170)),'Cost model'!N170,'Cost model'!M170)</f>
        <v>25.5</v>
      </c>
      <c r="K4661" s="14" t="n">
        <f aca="false">J4661-H4661</f>
        <v>-3.88</v>
      </c>
      <c r="L4661" s="14" t="n">
        <f aca="false">G4661-H4661</f>
        <v>8.62</v>
      </c>
    </row>
    <row r="4662" customFormat="false" ht="15" hidden="false" customHeight="false" outlineLevel="0" collapsed="false">
      <c r="A4662" s="2" t="s">
        <v>124</v>
      </c>
      <c r="B4662" s="2" t="s">
        <v>124</v>
      </c>
      <c r="C4662" s="2" t="s">
        <v>48</v>
      </c>
      <c r="D4662" s="2" t="s">
        <v>12</v>
      </c>
      <c r="E4662" s="2" t="s">
        <v>74</v>
      </c>
      <c r="F4662" s="2" t="s">
        <v>977</v>
      </c>
      <c r="G4662" s="14" t="n">
        <v>52</v>
      </c>
      <c r="H4662" s="14" t="n">
        <v>53.66</v>
      </c>
      <c r="I4662" s="14" t="n">
        <v>12.5</v>
      </c>
      <c r="J4662" s="23" t="n">
        <f aca="false">IF(AND(E4662="Priority",ISNUMBER('Cost model'!N321)),'Cost model'!N321,'Cost model'!M321)</f>
        <v>40</v>
      </c>
      <c r="K4662" s="14" t="n">
        <f aca="false">J4662-H4662</f>
        <v>-13.66</v>
      </c>
      <c r="L4662" s="14" t="n">
        <f aca="false">G4662-H4662</f>
        <v>-1.66</v>
      </c>
    </row>
    <row r="4663" customFormat="false" ht="15" hidden="false" customHeight="false" outlineLevel="0" collapsed="false">
      <c r="A4663" s="2" t="s">
        <v>174</v>
      </c>
      <c r="B4663" s="2" t="s">
        <v>221</v>
      </c>
      <c r="C4663" s="2" t="s">
        <v>47</v>
      </c>
      <c r="D4663" s="2" t="s">
        <v>10</v>
      </c>
      <c r="E4663" s="2" t="s">
        <v>74</v>
      </c>
      <c r="F4663" s="2" t="s">
        <v>976</v>
      </c>
      <c r="G4663" s="14" t="n">
        <v>19.5</v>
      </c>
      <c r="H4663" s="14" t="n">
        <v>11.62</v>
      </c>
      <c r="I4663" s="14" t="n">
        <v>19.5</v>
      </c>
      <c r="J4663" s="23" t="n">
        <f aca="false">IF(AND(E4663="Priority",ISNUMBER('Cost model'!N152)),'Cost model'!N152,'Cost model'!M152)</f>
        <v>13.5</v>
      </c>
      <c r="K4663" s="14" t="n">
        <f aca="false">J4663-H4663</f>
        <v>1.88</v>
      </c>
      <c r="L4663" s="14" t="n">
        <f aca="false">G4663-H4663</f>
        <v>7.88</v>
      </c>
    </row>
    <row r="4664" customFormat="false" ht="15" hidden="false" customHeight="false" outlineLevel="0" collapsed="false">
      <c r="A4664" s="2" t="s">
        <v>142</v>
      </c>
      <c r="B4664" s="2" t="s">
        <v>174</v>
      </c>
      <c r="C4664" s="2" t="s">
        <v>47</v>
      </c>
      <c r="D4664" s="2" t="s">
        <v>10</v>
      </c>
      <c r="E4664" s="2" t="s">
        <v>74</v>
      </c>
      <c r="F4664" s="2" t="s">
        <v>976</v>
      </c>
      <c r="G4664" s="14" t="n">
        <v>24</v>
      </c>
      <c r="H4664" s="14" t="n">
        <v>7.12</v>
      </c>
      <c r="I4664" s="14" t="n">
        <v>14.5</v>
      </c>
      <c r="J4664" s="23" t="n">
        <f aca="false">IF(AND(E4664="Priority",ISNUMBER('Cost model'!N692)),'Cost model'!N692,'Cost model'!M692)</f>
        <v>9.5</v>
      </c>
      <c r="K4664" s="14" t="n">
        <f aca="false">J4664-H4664</f>
        <v>2.38</v>
      </c>
      <c r="L4664" s="14" t="n">
        <f aca="false">G4664-H4664</f>
        <v>16.88</v>
      </c>
    </row>
    <row r="4665" customFormat="false" ht="15" hidden="false" customHeight="false" outlineLevel="0" collapsed="false">
      <c r="A4665" s="2" t="s">
        <v>142</v>
      </c>
      <c r="B4665" s="2" t="s">
        <v>142</v>
      </c>
      <c r="C4665" s="2" t="s">
        <v>48</v>
      </c>
      <c r="D4665" s="2" t="s">
        <v>12</v>
      </c>
      <c r="E4665" s="2" t="s">
        <v>74</v>
      </c>
      <c r="F4665" s="2" t="s">
        <v>977</v>
      </c>
      <c r="G4665" s="14" t="n">
        <v>12.5</v>
      </c>
      <c r="H4665" s="14" t="n">
        <v>26.35</v>
      </c>
      <c r="I4665" s="14" t="n">
        <v>12.5</v>
      </c>
      <c r="J4665" s="23" t="n">
        <f aca="false">IF(AND(E4665="Priority",ISNUMBER('Cost model'!N636)),'Cost model'!N636,'Cost model'!M636)</f>
        <v>40</v>
      </c>
      <c r="K4665" s="14" t="n">
        <f aca="false">J4665-H4665</f>
        <v>13.65</v>
      </c>
      <c r="L4665" s="14" t="n">
        <f aca="false">G4665-H4665</f>
        <v>-13.85</v>
      </c>
    </row>
    <row r="4666" customFormat="false" ht="15" hidden="false" customHeight="false" outlineLevel="0" collapsed="false">
      <c r="A4666" s="2" t="s">
        <v>124</v>
      </c>
      <c r="B4666" s="2" t="s">
        <v>174</v>
      </c>
      <c r="C4666" s="2" t="s">
        <v>49</v>
      </c>
      <c r="D4666" s="2" t="s">
        <v>10</v>
      </c>
      <c r="E4666" s="2" t="s">
        <v>74</v>
      </c>
      <c r="F4666" s="2" t="s">
        <v>976</v>
      </c>
      <c r="G4666" s="14" t="n">
        <v>24.5</v>
      </c>
      <c r="H4666" s="14" t="n">
        <v>15.1</v>
      </c>
      <c r="I4666" s="14" t="n">
        <v>17.5</v>
      </c>
      <c r="J4666" s="23" t="n">
        <f aca="false">IF(AND(E4666="Priority",ISNUMBER('Cost model'!N364)),'Cost model'!N364,'Cost model'!M364)</f>
        <v>16.5</v>
      </c>
      <c r="K4666" s="14" t="n">
        <f aca="false">J4666-H4666</f>
        <v>1.4</v>
      </c>
      <c r="L4666" s="14" t="n">
        <f aca="false">G4666-H4666</f>
        <v>9.4</v>
      </c>
    </row>
    <row r="4667" customFormat="false" ht="15" hidden="false" customHeight="false" outlineLevel="0" collapsed="false">
      <c r="A4667" s="2" t="s">
        <v>205</v>
      </c>
      <c r="B4667" s="2" t="s">
        <v>158</v>
      </c>
      <c r="C4667" s="2" t="s">
        <v>48</v>
      </c>
      <c r="D4667" s="2" t="s">
        <v>10</v>
      </c>
      <c r="E4667" s="2" t="s">
        <v>74</v>
      </c>
      <c r="F4667" s="2" t="s">
        <v>976</v>
      </c>
      <c r="G4667" s="14" t="n">
        <v>19.5</v>
      </c>
      <c r="H4667" s="14" t="n">
        <v>17.63</v>
      </c>
      <c r="I4667" s="14"/>
      <c r="J4667" s="23" t="n">
        <f aca="false">IF(AND(E4667="Priority",ISNUMBER('Cost model'!N618)),'Cost model'!N618,'Cost model'!M618)</f>
        <v>16.5</v>
      </c>
      <c r="K4667" s="14" t="n">
        <f aca="false">J4667-H4667</f>
        <v>-1.13</v>
      </c>
      <c r="L4667" s="14" t="n">
        <f aca="false">G4667-H4667</f>
        <v>1.87</v>
      </c>
    </row>
    <row r="4668" customFormat="false" ht="15" hidden="false" customHeight="false" outlineLevel="0" collapsed="false">
      <c r="A4668" s="2" t="s">
        <v>174</v>
      </c>
      <c r="B4668" s="2" t="s">
        <v>174</v>
      </c>
      <c r="C4668" s="2" t="s">
        <v>49</v>
      </c>
      <c r="D4668" s="2" t="s">
        <v>12</v>
      </c>
      <c r="E4668" s="2" t="s">
        <v>74</v>
      </c>
      <c r="F4668" s="2" t="s">
        <v>977</v>
      </c>
      <c r="G4668" s="14" t="n">
        <v>19.5</v>
      </c>
      <c r="H4668" s="14" t="n">
        <v>23.2</v>
      </c>
      <c r="I4668" s="14" t="n">
        <v>19.5</v>
      </c>
      <c r="J4668" s="23" t="n">
        <f aca="false">IF(AND(E4668="Priority",ISNUMBER('Cost model'!N172)),'Cost model'!N172,'Cost model'!M172)</f>
        <v>45</v>
      </c>
      <c r="K4668" s="14" t="n">
        <f aca="false">J4668-H4668</f>
        <v>21.8</v>
      </c>
      <c r="L4668" s="14" t="n">
        <f aca="false">G4668-H4668</f>
        <v>-3.7</v>
      </c>
    </row>
    <row r="4669" customFormat="false" ht="15" hidden="false" customHeight="false" outlineLevel="0" collapsed="false">
      <c r="A4669" s="2" t="s">
        <v>174</v>
      </c>
      <c r="B4669" s="2" t="s">
        <v>174</v>
      </c>
      <c r="C4669" s="2" t="s">
        <v>48</v>
      </c>
      <c r="D4669" s="2" t="s">
        <v>12</v>
      </c>
      <c r="E4669" s="2" t="s">
        <v>74</v>
      </c>
      <c r="F4669" s="2" t="s">
        <v>977</v>
      </c>
      <c r="G4669" s="14" t="n">
        <v>50</v>
      </c>
      <c r="H4669" s="14" t="n">
        <v>58.5</v>
      </c>
      <c r="I4669" s="14" t="n">
        <v>12.5</v>
      </c>
      <c r="J4669" s="23" t="n">
        <f aca="false">IF(AND(E4669="Priority",ISNUMBER('Cost model'!N171)),'Cost model'!N171,'Cost model'!M171)</f>
        <v>40</v>
      </c>
      <c r="K4669" s="14" t="n">
        <f aca="false">J4669-H4669</f>
        <v>-18.5</v>
      </c>
      <c r="L4669" s="14" t="n">
        <f aca="false">G4669-H4669</f>
        <v>-8.5</v>
      </c>
    </row>
    <row r="4670" customFormat="false" ht="15" hidden="false" customHeight="false" outlineLevel="0" collapsed="false">
      <c r="A4670" s="2" t="s">
        <v>158</v>
      </c>
      <c r="B4670" s="2" t="s">
        <v>158</v>
      </c>
      <c r="C4670" s="2" t="s">
        <v>49</v>
      </c>
      <c r="D4670" s="2" t="s">
        <v>10</v>
      </c>
      <c r="E4670" s="2" t="s">
        <v>74</v>
      </c>
      <c r="F4670" s="2" t="s">
        <v>977</v>
      </c>
      <c r="G4670" s="14" t="n">
        <v>35</v>
      </c>
      <c r="H4670" s="14" t="n">
        <v>13.09</v>
      </c>
      <c r="I4670" s="14" t="n">
        <v>17.5</v>
      </c>
      <c r="J4670" s="23" t="n">
        <f aca="false">IF(AND(E4670="Priority",ISNUMBER('Cost model'!N424)),'Cost model'!N424,'Cost model'!M424)</f>
        <v>16.5</v>
      </c>
      <c r="K4670" s="14" t="n">
        <f aca="false">J4670-H4670</f>
        <v>3.41</v>
      </c>
      <c r="L4670" s="14" t="n">
        <f aca="false">G4670-H4670</f>
        <v>21.91</v>
      </c>
    </row>
    <row r="4671" customFormat="false" ht="15" hidden="false" customHeight="false" outlineLevel="0" collapsed="false">
      <c r="A4671" s="2" t="s">
        <v>174</v>
      </c>
      <c r="B4671" s="2" t="s">
        <v>174</v>
      </c>
      <c r="C4671" s="2" t="s">
        <v>49</v>
      </c>
      <c r="D4671" s="2" t="s">
        <v>12</v>
      </c>
      <c r="E4671" s="2" t="s">
        <v>74</v>
      </c>
      <c r="F4671" s="2" t="s">
        <v>977</v>
      </c>
      <c r="G4671" s="14" t="n">
        <v>78.5</v>
      </c>
      <c r="H4671" s="14" t="n">
        <v>41.1</v>
      </c>
      <c r="I4671" s="14" t="n">
        <v>19.5</v>
      </c>
      <c r="J4671" s="23" t="n">
        <f aca="false">IF(AND(E4671="Priority",ISNUMBER('Cost model'!N172)),'Cost model'!N172,'Cost model'!M172)</f>
        <v>45</v>
      </c>
      <c r="K4671" s="14" t="n">
        <f aca="false">J4671-H4671</f>
        <v>3.9</v>
      </c>
      <c r="L4671" s="14" t="n">
        <f aca="false">G4671-H4671</f>
        <v>37.4</v>
      </c>
    </row>
    <row r="4672" customFormat="false" ht="15" hidden="false" customHeight="false" outlineLevel="0" collapsed="false">
      <c r="A4672" s="2" t="s">
        <v>124</v>
      </c>
      <c r="B4672" s="2" t="s">
        <v>124</v>
      </c>
      <c r="C4672" s="2" t="s">
        <v>48</v>
      </c>
      <c r="D4672" s="2" t="s">
        <v>10</v>
      </c>
      <c r="E4672" s="2" t="s">
        <v>83</v>
      </c>
      <c r="F4672" s="2" t="s">
        <v>977</v>
      </c>
      <c r="G4672" s="14" t="n">
        <v>17.5</v>
      </c>
      <c r="H4672" s="14" t="n">
        <v>23.2</v>
      </c>
      <c r="I4672" s="14" t="n">
        <v>17.5</v>
      </c>
      <c r="J4672" s="23" t="n">
        <f aca="false">IF(AND(E4672="Priority",ISNUMBER('Cost model'!N318)),'Cost model'!N318,'Cost model'!M318)</f>
        <v>19.5</v>
      </c>
      <c r="K4672" s="14" t="n">
        <f aca="false">J4672-H4672</f>
        <v>-3.7</v>
      </c>
      <c r="L4672" s="14" t="n">
        <f aca="false">G4672-H4672</f>
        <v>-5.7</v>
      </c>
    </row>
    <row r="4673" customFormat="false" ht="15" hidden="false" customHeight="false" outlineLevel="0" collapsed="false">
      <c r="A4673" s="2" t="s">
        <v>221</v>
      </c>
      <c r="B4673" s="2" t="s">
        <v>221</v>
      </c>
      <c r="C4673" s="2" t="s">
        <v>48</v>
      </c>
      <c r="D4673" s="2" t="s">
        <v>12</v>
      </c>
      <c r="E4673" s="2" t="s">
        <v>74</v>
      </c>
      <c r="F4673" s="2" t="s">
        <v>977</v>
      </c>
      <c r="G4673" s="14" t="n">
        <v>25</v>
      </c>
      <c r="H4673" s="14" t="n">
        <v>14.15</v>
      </c>
      <c r="I4673" s="14" t="n">
        <v>12.5</v>
      </c>
      <c r="J4673" s="23" t="n">
        <f aca="false">IF(AND(E4673="Priority",ISNUMBER('Cost model'!N741)),'Cost model'!N741,'Cost model'!M741)</f>
        <v>45</v>
      </c>
      <c r="K4673" s="14" t="n">
        <f aca="false">J4673-H4673</f>
        <v>30.85</v>
      </c>
      <c r="L4673" s="14" t="n">
        <f aca="false">G4673-H4673</f>
        <v>10.85</v>
      </c>
    </row>
    <row r="4674" customFormat="false" ht="15" hidden="false" customHeight="false" outlineLevel="0" collapsed="false">
      <c r="A4674" s="2" t="s">
        <v>124</v>
      </c>
      <c r="B4674" s="2" t="s">
        <v>124</v>
      </c>
      <c r="C4674" s="2" t="s">
        <v>49</v>
      </c>
      <c r="D4674" s="2" t="s">
        <v>12</v>
      </c>
      <c r="E4674" s="2" t="s">
        <v>74</v>
      </c>
      <c r="F4674" s="2" t="s">
        <v>977</v>
      </c>
      <c r="G4674" s="14" t="n">
        <v>54.5</v>
      </c>
      <c r="H4674" s="14" t="n">
        <v>47.14</v>
      </c>
      <c r="I4674" s="14" t="n">
        <v>19.5</v>
      </c>
      <c r="J4674" s="23" t="n">
        <f aca="false">IF(AND(E4674="Priority",ISNUMBER('Cost model'!N322)),'Cost model'!N322,'Cost model'!M322)</f>
        <v>50</v>
      </c>
      <c r="K4674" s="14" t="n">
        <f aca="false">J4674-H4674</f>
        <v>2.86</v>
      </c>
      <c r="L4674" s="14" t="n">
        <f aca="false">G4674-H4674</f>
        <v>7.36</v>
      </c>
    </row>
    <row r="4675" customFormat="false" ht="15" hidden="false" customHeight="false" outlineLevel="0" collapsed="false">
      <c r="A4675" s="2" t="s">
        <v>174</v>
      </c>
      <c r="B4675" s="2" t="s">
        <v>174</v>
      </c>
      <c r="C4675" s="2" t="s">
        <v>49</v>
      </c>
      <c r="D4675" s="2" t="s">
        <v>12</v>
      </c>
      <c r="E4675" s="2" t="s">
        <v>74</v>
      </c>
      <c r="F4675" s="2" t="s">
        <v>977</v>
      </c>
      <c r="G4675" s="14" t="n">
        <v>54</v>
      </c>
      <c r="H4675" s="14" t="n">
        <v>64.12</v>
      </c>
      <c r="I4675" s="14" t="n">
        <v>19.5</v>
      </c>
      <c r="J4675" s="23" t="n">
        <f aca="false">IF(AND(E4675="Priority",ISNUMBER('Cost model'!N172)),'Cost model'!N172,'Cost model'!M172)</f>
        <v>45</v>
      </c>
      <c r="K4675" s="14" t="n">
        <f aca="false">J4675-H4675</f>
        <v>-19.12</v>
      </c>
      <c r="L4675" s="14" t="n">
        <f aca="false">G4675-H4675</f>
        <v>-10.12</v>
      </c>
    </row>
    <row r="4676" customFormat="false" ht="15" hidden="false" customHeight="false" outlineLevel="0" collapsed="false">
      <c r="A4676" s="2" t="s">
        <v>124</v>
      </c>
      <c r="B4676" s="2" t="s">
        <v>124</v>
      </c>
      <c r="C4676" s="2" t="s">
        <v>47</v>
      </c>
      <c r="D4676" s="2" t="s">
        <v>10</v>
      </c>
      <c r="E4676" s="2" t="s">
        <v>83</v>
      </c>
      <c r="F4676" s="2" t="s">
        <v>977</v>
      </c>
      <c r="G4676" s="14" t="n">
        <v>14.5</v>
      </c>
      <c r="H4676" s="14" t="n">
        <v>7.58</v>
      </c>
      <c r="I4676" s="14" t="n">
        <v>14.5</v>
      </c>
      <c r="J4676" s="23" t="n">
        <f aca="false">IF(AND(E4676="Priority",ISNUMBER('Cost model'!N317)),'Cost model'!N317,'Cost model'!M317)</f>
        <v>15.5</v>
      </c>
      <c r="K4676" s="14" t="n">
        <f aca="false">J4676-H4676</f>
        <v>7.92</v>
      </c>
      <c r="L4676" s="14" t="n">
        <f aca="false">G4676-H4676</f>
        <v>6.92</v>
      </c>
    </row>
    <row r="4677" customFormat="false" ht="15" hidden="false" customHeight="false" outlineLevel="0" collapsed="false">
      <c r="A4677" s="2" t="s">
        <v>123</v>
      </c>
      <c r="B4677" s="2" t="s">
        <v>174</v>
      </c>
      <c r="C4677" s="2" t="s">
        <v>47</v>
      </c>
      <c r="D4677" s="2" t="s">
        <v>10</v>
      </c>
      <c r="E4677" s="2" t="s">
        <v>83</v>
      </c>
      <c r="F4677" s="2" t="s">
        <v>976</v>
      </c>
      <c r="G4677" s="14" t="n">
        <v>19.5</v>
      </c>
      <c r="H4677" s="14" t="n">
        <v>11.54</v>
      </c>
      <c r="I4677" s="14" t="n">
        <v>19.5</v>
      </c>
      <c r="J4677" s="23" t="n">
        <f aca="false">IF(AND(E4677="Priority",ISNUMBER('Cost model'!N47)),'Cost model'!N47,'Cost model'!M47)</f>
        <v>17.5</v>
      </c>
      <c r="K4677" s="14" t="n">
        <f aca="false">J4677-H4677</f>
        <v>5.96</v>
      </c>
      <c r="L4677" s="14" t="n">
        <f aca="false">G4677-H4677</f>
        <v>7.96</v>
      </c>
    </row>
    <row r="4678" customFormat="false" ht="15" hidden="false" customHeight="false" outlineLevel="0" collapsed="false">
      <c r="A4678" s="2" t="s">
        <v>174</v>
      </c>
      <c r="B4678" s="2" t="s">
        <v>124</v>
      </c>
      <c r="C4678" s="2" t="s">
        <v>47</v>
      </c>
      <c r="D4678" s="2" t="s">
        <v>12</v>
      </c>
      <c r="E4678" s="2" t="s">
        <v>74</v>
      </c>
      <c r="F4678" s="2" t="s">
        <v>976</v>
      </c>
      <c r="G4678" s="14" t="n">
        <v>9.5</v>
      </c>
      <c r="H4678" s="14" t="n">
        <v>12.44</v>
      </c>
      <c r="I4678" s="14" t="n">
        <v>9.5</v>
      </c>
      <c r="J4678" s="23" t="n">
        <f aca="false">IF(AND(E4678="Priority",ISNUMBER('Cost model'!N110)),'Cost model'!N110,'Cost model'!M110)</f>
        <v>40</v>
      </c>
      <c r="K4678" s="14" t="n">
        <f aca="false">J4678-H4678</f>
        <v>27.56</v>
      </c>
      <c r="L4678" s="14" t="n">
        <f aca="false">G4678-H4678</f>
        <v>-2.94</v>
      </c>
    </row>
    <row r="4679" customFormat="false" ht="15" hidden="false" customHeight="false" outlineLevel="0" collapsed="false">
      <c r="A4679" s="2" t="s">
        <v>174</v>
      </c>
      <c r="B4679" s="2" t="s">
        <v>124</v>
      </c>
      <c r="C4679" s="2" t="s">
        <v>48</v>
      </c>
      <c r="D4679" s="2" t="s">
        <v>12</v>
      </c>
      <c r="E4679" s="2" t="s">
        <v>74</v>
      </c>
      <c r="F4679" s="2" t="s">
        <v>976</v>
      </c>
      <c r="G4679" s="14" t="n">
        <v>25</v>
      </c>
      <c r="H4679" s="14" t="n">
        <v>69.85</v>
      </c>
      <c r="I4679" s="14" t="n">
        <v>12.5</v>
      </c>
      <c r="J4679" s="23" t="n">
        <f aca="false">IF(AND(E4679="Priority",ISNUMBER('Cost model'!N111)),'Cost model'!N111,'Cost model'!M111)</f>
        <v>45</v>
      </c>
      <c r="K4679" s="14" t="n">
        <f aca="false">J4679-H4679</f>
        <v>-24.85</v>
      </c>
      <c r="L4679" s="14" t="n">
        <f aca="false">G4679-H4679</f>
        <v>-44.85</v>
      </c>
    </row>
    <row r="4680" customFormat="false" ht="15" hidden="false" customHeight="false" outlineLevel="0" collapsed="false">
      <c r="A4680" s="2" t="s">
        <v>174</v>
      </c>
      <c r="B4680" s="2" t="s">
        <v>174</v>
      </c>
      <c r="C4680" s="2" t="s">
        <v>47</v>
      </c>
      <c r="D4680" s="2" t="s">
        <v>10</v>
      </c>
      <c r="E4680" s="2" t="s">
        <v>74</v>
      </c>
      <c r="F4680" s="2" t="s">
        <v>977</v>
      </c>
      <c r="G4680" s="14" t="n">
        <v>9.5</v>
      </c>
      <c r="H4680" s="14" t="n">
        <v>7.24</v>
      </c>
      <c r="I4680" s="14" t="n">
        <v>9.5</v>
      </c>
      <c r="J4680" s="23" t="n">
        <f aca="false">IF(AND(E4680="Priority",ISNUMBER('Cost model'!N167)),'Cost model'!N167,'Cost model'!M167)</f>
        <v>8.5</v>
      </c>
      <c r="K4680" s="14" t="n">
        <f aca="false">J4680-H4680</f>
        <v>1.26</v>
      </c>
      <c r="L4680" s="14" t="n">
        <f aca="false">G4680-H4680</f>
        <v>2.26</v>
      </c>
    </row>
    <row r="4681" customFormat="false" ht="15" hidden="false" customHeight="false" outlineLevel="0" collapsed="false">
      <c r="A4681" s="2" t="s">
        <v>142</v>
      </c>
      <c r="B4681" s="2" t="s">
        <v>142</v>
      </c>
      <c r="C4681" s="2" t="s">
        <v>49</v>
      </c>
      <c r="D4681" s="2" t="s">
        <v>10</v>
      </c>
      <c r="E4681" s="2" t="s">
        <v>74</v>
      </c>
      <c r="F4681" s="2" t="s">
        <v>977</v>
      </c>
      <c r="G4681" s="14" t="n">
        <v>14.5</v>
      </c>
      <c r="H4681" s="14" t="n">
        <v>18.34</v>
      </c>
      <c r="I4681" s="14" t="n">
        <v>17.5</v>
      </c>
      <c r="J4681" s="23" t="n">
        <f aca="false">IF(AND(E4681="Priority",ISNUMBER('Cost model'!N634)),'Cost model'!N634,'Cost model'!M634)</f>
        <v>15.5</v>
      </c>
      <c r="K4681" s="14" t="n">
        <f aca="false">J4681-H4681</f>
        <v>-2.84</v>
      </c>
      <c r="L4681" s="14" t="n">
        <f aca="false">G4681-H4681</f>
        <v>-3.84</v>
      </c>
    </row>
    <row r="4682" customFormat="false" ht="15" hidden="false" customHeight="false" outlineLevel="0" collapsed="false">
      <c r="A4682" s="2" t="s">
        <v>221</v>
      </c>
      <c r="B4682" s="2" t="s">
        <v>221</v>
      </c>
      <c r="C4682" s="2" t="s">
        <v>49</v>
      </c>
      <c r="D4682" s="2" t="s">
        <v>14</v>
      </c>
      <c r="E4682" s="2" t="s">
        <v>74</v>
      </c>
      <c r="F4682" s="2" t="s">
        <v>977</v>
      </c>
      <c r="G4682" s="14" t="n">
        <v>88.5</v>
      </c>
      <c r="H4682" s="14" t="n">
        <v>212.94</v>
      </c>
      <c r="I4682" s="14" t="n">
        <v>125</v>
      </c>
      <c r="J4682" s="23" t="n">
        <f aca="false">IF(AND(E4682="Priority",ISNUMBER('Cost model'!N748)),'Cost model'!N748,'Cost model'!M748)</f>
        <v>235</v>
      </c>
      <c r="K4682" s="14" t="n">
        <f aca="false">J4682-H4682</f>
        <v>22.06</v>
      </c>
      <c r="L4682" s="14" t="n">
        <f aca="false">G4682-H4682</f>
        <v>-124.44</v>
      </c>
    </row>
    <row r="4683" customFormat="false" ht="15" hidden="false" customHeight="false" outlineLevel="0" collapsed="false">
      <c r="A4683" s="2" t="s">
        <v>124</v>
      </c>
      <c r="B4683" s="2" t="s">
        <v>124</v>
      </c>
      <c r="C4683" s="2" t="s">
        <v>49</v>
      </c>
      <c r="D4683" s="2" t="s">
        <v>10</v>
      </c>
      <c r="E4683" s="2" t="s">
        <v>74</v>
      </c>
      <c r="F4683" s="2" t="s">
        <v>977</v>
      </c>
      <c r="G4683" s="14" t="n">
        <v>14.5</v>
      </c>
      <c r="H4683" s="14" t="n">
        <v>10.74</v>
      </c>
      <c r="I4683" s="14" t="n">
        <v>17.5</v>
      </c>
      <c r="J4683" s="23" t="n">
        <f aca="false">IF(AND(E4683="Priority",ISNUMBER('Cost model'!N319)),'Cost model'!N319,'Cost model'!M319)</f>
        <v>16.5</v>
      </c>
      <c r="K4683" s="14" t="n">
        <f aca="false">J4683-H4683</f>
        <v>5.76</v>
      </c>
      <c r="L4683" s="14" t="n">
        <f aca="false">G4683-H4683</f>
        <v>3.76</v>
      </c>
    </row>
    <row r="4684" customFormat="false" ht="15" hidden="false" customHeight="false" outlineLevel="0" collapsed="false">
      <c r="A4684" s="2" t="s">
        <v>221</v>
      </c>
      <c r="B4684" s="2" t="s">
        <v>221</v>
      </c>
      <c r="C4684" s="2" t="s">
        <v>47</v>
      </c>
      <c r="D4684" s="2" t="s">
        <v>10</v>
      </c>
      <c r="E4684" s="2" t="s">
        <v>74</v>
      </c>
      <c r="F4684" s="2" t="s">
        <v>977</v>
      </c>
      <c r="G4684" s="14" t="n">
        <v>9.5</v>
      </c>
      <c r="H4684" s="14" t="n">
        <v>7.88</v>
      </c>
      <c r="I4684" s="14" t="n">
        <v>9.5</v>
      </c>
      <c r="J4684" s="23" t="n">
        <f aca="false">IF(AND(E4684="Priority",ISNUMBER('Cost model'!N737)),'Cost model'!N737,'Cost model'!M737)</f>
        <v>8.5</v>
      </c>
      <c r="K4684" s="14" t="n">
        <f aca="false">J4684-H4684</f>
        <v>0.62</v>
      </c>
      <c r="L4684" s="14" t="n">
        <f aca="false">G4684-H4684</f>
        <v>1.62</v>
      </c>
    </row>
    <row r="4685" customFormat="false" ht="15" hidden="false" customHeight="false" outlineLevel="0" collapsed="false">
      <c r="A4685" s="2" t="s">
        <v>158</v>
      </c>
      <c r="B4685" s="2" t="s">
        <v>142</v>
      </c>
      <c r="C4685" s="2" t="s">
        <v>47</v>
      </c>
      <c r="D4685" s="2" t="s">
        <v>13</v>
      </c>
      <c r="E4685" s="2" t="s">
        <v>74</v>
      </c>
      <c r="F4685" s="2" t="s">
        <v>976</v>
      </c>
      <c r="G4685" s="14" t="n">
        <v>29</v>
      </c>
      <c r="H4685" s="14" t="n">
        <v>38.25</v>
      </c>
      <c r="I4685" s="14" t="n">
        <v>24.5</v>
      </c>
      <c r="J4685" s="23" t="n">
        <f aca="false">IF(AND(E4685="Priority",ISNUMBER('Cost model'!N443)),'Cost model'!N443,'Cost model'!M443)</f>
        <v>70</v>
      </c>
      <c r="K4685" s="14" t="n">
        <f aca="false">J4685-H4685</f>
        <v>31.75</v>
      </c>
      <c r="L4685" s="14" t="n">
        <f aca="false">G4685-H4685</f>
        <v>-9.25</v>
      </c>
    </row>
    <row r="4686" customFormat="false" ht="15" hidden="false" customHeight="false" outlineLevel="0" collapsed="false">
      <c r="A4686" s="2" t="s">
        <v>174</v>
      </c>
      <c r="B4686" s="2" t="s">
        <v>221</v>
      </c>
      <c r="C4686" s="2" t="s">
        <v>49</v>
      </c>
      <c r="D4686" s="2" t="s">
        <v>12</v>
      </c>
      <c r="E4686" s="2" t="s">
        <v>74</v>
      </c>
      <c r="F4686" s="2" t="s">
        <v>976</v>
      </c>
      <c r="G4686" s="14" t="n">
        <v>24.5</v>
      </c>
      <c r="H4686" s="14" t="n">
        <v>50.8</v>
      </c>
      <c r="I4686" s="14" t="n">
        <v>24.5</v>
      </c>
      <c r="J4686" s="23" t="n">
        <f aca="false">IF(AND(E4686="Priority",ISNUMBER('Cost model'!N157)),'Cost model'!N157,'Cost model'!M157)</f>
        <v>65</v>
      </c>
      <c r="K4686" s="14" t="n">
        <f aca="false">J4686-H4686</f>
        <v>14.2</v>
      </c>
      <c r="L4686" s="14" t="n">
        <f aca="false">G4686-H4686</f>
        <v>-26.3</v>
      </c>
    </row>
    <row r="4687" customFormat="false" ht="15" hidden="false" customHeight="false" outlineLevel="0" collapsed="false">
      <c r="A4687" s="2" t="s">
        <v>174</v>
      </c>
      <c r="B4687" s="2" t="s">
        <v>174</v>
      </c>
      <c r="C4687" s="2" t="s">
        <v>47</v>
      </c>
      <c r="D4687" s="2" t="s">
        <v>12</v>
      </c>
      <c r="E4687" s="2" t="s">
        <v>74</v>
      </c>
      <c r="F4687" s="2" t="s">
        <v>977</v>
      </c>
      <c r="G4687" s="14" t="n">
        <v>38</v>
      </c>
      <c r="H4687" s="14" t="n">
        <v>43.65</v>
      </c>
      <c r="I4687" s="14" t="n">
        <v>9.5</v>
      </c>
      <c r="J4687" s="23" t="n">
        <f aca="false">IF(AND(E4687="Priority",ISNUMBER('Cost model'!N170)),'Cost model'!N170,'Cost model'!M170)</f>
        <v>25.5</v>
      </c>
      <c r="K4687" s="14" t="n">
        <f aca="false">J4687-H4687</f>
        <v>-18.15</v>
      </c>
      <c r="L4687" s="14" t="n">
        <f aca="false">G4687-H4687</f>
        <v>-5.65</v>
      </c>
    </row>
    <row r="4688" customFormat="false" ht="15" hidden="false" customHeight="false" outlineLevel="0" collapsed="false">
      <c r="A4688" s="2" t="s">
        <v>174</v>
      </c>
      <c r="B4688" s="2" t="s">
        <v>174</v>
      </c>
      <c r="C4688" s="2" t="s">
        <v>48</v>
      </c>
      <c r="D4688" s="2" t="s">
        <v>10</v>
      </c>
      <c r="E4688" s="2" t="s">
        <v>74</v>
      </c>
      <c r="F4688" s="2" t="s">
        <v>977</v>
      </c>
      <c r="G4688" s="14" t="n">
        <v>37.5</v>
      </c>
      <c r="H4688" s="14" t="n">
        <v>41.1</v>
      </c>
      <c r="I4688" s="14" t="n">
        <v>12.5</v>
      </c>
      <c r="J4688" s="23" t="n">
        <f aca="false">IF(AND(E4688="Priority",ISNUMBER('Cost model'!N168)),'Cost model'!N168,'Cost model'!M168)</f>
        <v>13.5</v>
      </c>
      <c r="K4688" s="14" t="n">
        <f aca="false">J4688-H4688</f>
        <v>-27.6</v>
      </c>
      <c r="L4688" s="14" t="n">
        <f aca="false">G4688-H4688</f>
        <v>-3.6</v>
      </c>
    </row>
    <row r="4689" customFormat="false" ht="15" hidden="false" customHeight="false" outlineLevel="0" collapsed="false">
      <c r="A4689" s="2" t="s">
        <v>174</v>
      </c>
      <c r="B4689" s="2" t="s">
        <v>174</v>
      </c>
      <c r="C4689" s="2" t="s">
        <v>48</v>
      </c>
      <c r="D4689" s="2" t="s">
        <v>12</v>
      </c>
      <c r="E4689" s="2" t="s">
        <v>74</v>
      </c>
      <c r="F4689" s="2" t="s">
        <v>977</v>
      </c>
      <c r="G4689" s="14" t="n">
        <v>52</v>
      </c>
      <c r="H4689" s="14" t="n">
        <v>24.83</v>
      </c>
      <c r="I4689" s="14" t="n">
        <v>12.5</v>
      </c>
      <c r="J4689" s="23" t="n">
        <f aca="false">IF(AND(E4689="Priority",ISNUMBER('Cost model'!N171)),'Cost model'!N171,'Cost model'!M171)</f>
        <v>40</v>
      </c>
      <c r="K4689" s="14" t="n">
        <f aca="false">J4689-H4689</f>
        <v>15.17</v>
      </c>
      <c r="L4689" s="14" t="n">
        <f aca="false">G4689-H4689</f>
        <v>27.17</v>
      </c>
    </row>
    <row r="4690" customFormat="false" ht="15" hidden="false" customHeight="false" outlineLevel="0" collapsed="false">
      <c r="A4690" s="2" t="s">
        <v>158</v>
      </c>
      <c r="B4690" s="2" t="s">
        <v>158</v>
      </c>
      <c r="C4690" s="2" t="s">
        <v>49</v>
      </c>
      <c r="D4690" s="2" t="s">
        <v>10</v>
      </c>
      <c r="E4690" s="2" t="s">
        <v>83</v>
      </c>
      <c r="F4690" s="2" t="s">
        <v>977</v>
      </c>
      <c r="G4690" s="14" t="n">
        <v>24.5</v>
      </c>
      <c r="H4690" s="14" t="n">
        <v>14.03</v>
      </c>
      <c r="I4690" s="14" t="n">
        <v>24.5</v>
      </c>
      <c r="J4690" s="23" t="n">
        <f aca="false">IF(AND(E4690="Priority",ISNUMBER('Cost model'!N424)),'Cost model'!N424,'Cost model'!M424)</f>
        <v>22.5</v>
      </c>
      <c r="K4690" s="14" t="n">
        <f aca="false">J4690-H4690</f>
        <v>8.47</v>
      </c>
      <c r="L4690" s="14" t="n">
        <f aca="false">G4690-H4690</f>
        <v>10.47</v>
      </c>
    </row>
    <row r="4691" customFormat="false" ht="15" hidden="false" customHeight="false" outlineLevel="0" collapsed="false">
      <c r="A4691" s="2" t="s">
        <v>124</v>
      </c>
      <c r="B4691" s="2" t="s">
        <v>124</v>
      </c>
      <c r="C4691" s="2" t="s">
        <v>48</v>
      </c>
      <c r="D4691" s="2" t="s">
        <v>15</v>
      </c>
      <c r="E4691" s="2" t="s">
        <v>74</v>
      </c>
      <c r="F4691" s="2" t="s">
        <v>977</v>
      </c>
      <c r="G4691" s="14" t="n">
        <v>122.5</v>
      </c>
      <c r="H4691" s="14" t="n">
        <v>268.85</v>
      </c>
      <c r="I4691" s="14" t="n">
        <v>85</v>
      </c>
      <c r="J4691" s="23" t="n">
        <f aca="false">IF(AND(E4691="Priority",ISNUMBER('Cost model'!N330)),'Cost model'!N330,'Cost model'!M330)</f>
        <v>180</v>
      </c>
      <c r="K4691" s="14" t="n">
        <f aca="false">J4691-H4691</f>
        <v>-88.85</v>
      </c>
      <c r="L4691" s="14" t="n">
        <f aca="false">G4691-H4691</f>
        <v>-146.35</v>
      </c>
    </row>
    <row r="4692" customFormat="false" ht="15" hidden="false" customHeight="false" outlineLevel="0" collapsed="false">
      <c r="A4692" s="2" t="s">
        <v>142</v>
      </c>
      <c r="B4692" s="2" t="s">
        <v>142</v>
      </c>
      <c r="C4692" s="2" t="s">
        <v>47</v>
      </c>
      <c r="D4692" s="2" t="s">
        <v>12</v>
      </c>
      <c r="E4692" s="2" t="s">
        <v>74</v>
      </c>
      <c r="F4692" s="2" t="s">
        <v>977</v>
      </c>
      <c r="G4692" s="14" t="n">
        <v>14.5</v>
      </c>
      <c r="H4692" s="14" t="n">
        <v>7.9</v>
      </c>
      <c r="I4692" s="14" t="n">
        <v>9.5</v>
      </c>
      <c r="J4692" s="23" t="n">
        <f aca="false">IF(AND(E4692="Priority",ISNUMBER('Cost model'!N635)),'Cost model'!N635,'Cost model'!M635)</f>
        <v>30.5</v>
      </c>
      <c r="K4692" s="14" t="n">
        <f aca="false">J4692-H4692</f>
        <v>22.6</v>
      </c>
      <c r="L4692" s="14" t="n">
        <f aca="false">G4692-H4692</f>
        <v>6.6</v>
      </c>
    </row>
    <row r="4693" customFormat="false" ht="15" hidden="false" customHeight="false" outlineLevel="0" collapsed="false">
      <c r="A4693" s="2" t="s">
        <v>123</v>
      </c>
      <c r="B4693" s="2" t="s">
        <v>174</v>
      </c>
      <c r="C4693" s="2" t="s">
        <v>47</v>
      </c>
      <c r="D4693" s="2" t="s">
        <v>12</v>
      </c>
      <c r="E4693" s="2" t="s">
        <v>74</v>
      </c>
      <c r="F4693" s="2" t="s">
        <v>976</v>
      </c>
      <c r="G4693" s="14" t="n">
        <v>14.5</v>
      </c>
      <c r="H4693" s="14" t="n">
        <v>17.34</v>
      </c>
      <c r="I4693" s="14" t="n">
        <v>19.5</v>
      </c>
      <c r="J4693" s="23" t="n">
        <f aca="false">IF(AND(E4693="Priority",ISNUMBER('Cost model'!N50)),'Cost model'!N50,'Cost model'!M50)</f>
        <v>40</v>
      </c>
      <c r="K4693" s="14" t="n">
        <f aca="false">J4693-H4693</f>
        <v>22.66</v>
      </c>
      <c r="L4693" s="14" t="n">
        <f aca="false">G4693-H4693</f>
        <v>-2.84</v>
      </c>
    </row>
    <row r="4694" customFormat="false" ht="15" hidden="false" customHeight="false" outlineLevel="0" collapsed="false">
      <c r="A4694" s="2" t="s">
        <v>221</v>
      </c>
      <c r="B4694" s="2" t="s">
        <v>221</v>
      </c>
      <c r="C4694" s="2" t="s">
        <v>47</v>
      </c>
      <c r="D4694" s="2" t="s">
        <v>10</v>
      </c>
      <c r="E4694" s="2" t="s">
        <v>74</v>
      </c>
      <c r="F4694" s="2" t="s">
        <v>977</v>
      </c>
      <c r="G4694" s="14" t="n">
        <v>9.5</v>
      </c>
      <c r="H4694" s="14" t="n">
        <v>11.02</v>
      </c>
      <c r="I4694" s="14" t="n">
        <v>9.5</v>
      </c>
      <c r="J4694" s="23" t="n">
        <f aca="false">IF(AND(E4694="Priority",ISNUMBER('Cost model'!N737)),'Cost model'!N737,'Cost model'!M737)</f>
        <v>8.5</v>
      </c>
      <c r="K4694" s="14" t="n">
        <f aca="false">J4694-H4694</f>
        <v>-2.52</v>
      </c>
      <c r="L4694" s="14" t="n">
        <f aca="false">G4694-H4694</f>
        <v>-1.52</v>
      </c>
    </row>
    <row r="4695" customFormat="false" ht="15" hidden="false" customHeight="false" outlineLevel="0" collapsed="false">
      <c r="A4695" s="2" t="s">
        <v>221</v>
      </c>
      <c r="B4695" s="2" t="s">
        <v>221</v>
      </c>
      <c r="C4695" s="2" t="s">
        <v>49</v>
      </c>
      <c r="D4695" s="2" t="s">
        <v>10</v>
      </c>
      <c r="E4695" s="2" t="s">
        <v>74</v>
      </c>
      <c r="F4695" s="2" t="s">
        <v>977</v>
      </c>
      <c r="G4695" s="14" t="n">
        <v>17.5</v>
      </c>
      <c r="H4695" s="14" t="n">
        <v>10.09</v>
      </c>
      <c r="I4695" s="14" t="n">
        <v>17.5</v>
      </c>
      <c r="J4695" s="23" t="n">
        <f aca="false">IF(AND(E4695="Priority",ISNUMBER('Cost model'!N739)),'Cost model'!N739,'Cost model'!M739)</f>
        <v>17.5</v>
      </c>
      <c r="K4695" s="14" t="n">
        <f aca="false">J4695-H4695</f>
        <v>7.41</v>
      </c>
      <c r="L4695" s="14" t="n">
        <f aca="false">G4695-H4695</f>
        <v>7.41</v>
      </c>
    </row>
    <row r="4696" customFormat="false" ht="15" hidden="false" customHeight="false" outlineLevel="0" collapsed="false">
      <c r="A4696" s="2" t="s">
        <v>221</v>
      </c>
      <c r="B4696" s="2" t="s">
        <v>221</v>
      </c>
      <c r="C4696" s="2" t="s">
        <v>49</v>
      </c>
      <c r="D4696" s="2" t="s">
        <v>10</v>
      </c>
      <c r="E4696" s="2" t="s">
        <v>83</v>
      </c>
      <c r="F4696" s="2" t="s">
        <v>977</v>
      </c>
      <c r="G4696" s="14" t="n">
        <v>24.5</v>
      </c>
      <c r="H4696" s="14" t="n">
        <v>14.04</v>
      </c>
      <c r="I4696" s="14" t="n">
        <v>24.5</v>
      </c>
      <c r="J4696" s="23" t="n">
        <f aca="false">IF(AND(E4696="Priority",ISNUMBER('Cost model'!N739)),'Cost model'!N739,'Cost model'!M739)</f>
        <v>23.5</v>
      </c>
      <c r="K4696" s="14" t="n">
        <f aca="false">J4696-H4696</f>
        <v>9.46</v>
      </c>
      <c r="L4696" s="14" t="n">
        <f aca="false">G4696-H4696</f>
        <v>10.46</v>
      </c>
    </row>
    <row r="4697" customFormat="false" ht="15" hidden="false" customHeight="false" outlineLevel="0" collapsed="false">
      <c r="A4697" s="2" t="s">
        <v>124</v>
      </c>
      <c r="B4697" s="2" t="s">
        <v>124</v>
      </c>
      <c r="C4697" s="2" t="s">
        <v>48</v>
      </c>
      <c r="D4697" s="2" t="s">
        <v>15</v>
      </c>
      <c r="E4697" s="2" t="s">
        <v>74</v>
      </c>
      <c r="F4697" s="2" t="s">
        <v>977</v>
      </c>
      <c r="G4697" s="14" t="n">
        <v>63.5</v>
      </c>
      <c r="H4697" s="14" t="n">
        <v>160.99</v>
      </c>
      <c r="I4697" s="14" t="n">
        <v>85</v>
      </c>
      <c r="J4697" s="23" t="n">
        <f aca="false">IF(AND(E4697="Priority",ISNUMBER('Cost model'!N330)),'Cost model'!N330,'Cost model'!M330)</f>
        <v>180</v>
      </c>
      <c r="K4697" s="14" t="n">
        <f aca="false">J4697-H4697</f>
        <v>19.01</v>
      </c>
      <c r="L4697" s="14" t="n">
        <f aca="false">G4697-H4697</f>
        <v>-97.49</v>
      </c>
    </row>
    <row r="4698" customFormat="false" ht="15" hidden="false" customHeight="false" outlineLevel="0" collapsed="false">
      <c r="A4698" s="2" t="s">
        <v>174</v>
      </c>
      <c r="B4698" s="2" t="s">
        <v>174</v>
      </c>
      <c r="C4698" s="2" t="s">
        <v>47</v>
      </c>
      <c r="D4698" s="2" t="s">
        <v>12</v>
      </c>
      <c r="E4698" s="2" t="s">
        <v>74</v>
      </c>
      <c r="F4698" s="2" t="s">
        <v>977</v>
      </c>
      <c r="G4698" s="14" t="n">
        <v>24</v>
      </c>
      <c r="H4698" s="14" t="n">
        <v>7.24</v>
      </c>
      <c r="I4698" s="14" t="n">
        <v>9.5</v>
      </c>
      <c r="J4698" s="23" t="n">
        <f aca="false">IF(AND(E4698="Priority",ISNUMBER('Cost model'!N170)),'Cost model'!N170,'Cost model'!M170)</f>
        <v>25.5</v>
      </c>
      <c r="K4698" s="14" t="n">
        <f aca="false">J4698-H4698</f>
        <v>18.26</v>
      </c>
      <c r="L4698" s="14" t="n">
        <f aca="false">G4698-H4698</f>
        <v>16.76</v>
      </c>
    </row>
    <row r="4699" customFormat="false" ht="15" hidden="false" customHeight="false" outlineLevel="0" collapsed="false">
      <c r="A4699" s="2" t="s">
        <v>174</v>
      </c>
      <c r="B4699" s="2" t="s">
        <v>174</v>
      </c>
      <c r="C4699" s="2" t="s">
        <v>47</v>
      </c>
      <c r="D4699" s="2" t="s">
        <v>10</v>
      </c>
      <c r="E4699" s="2" t="s">
        <v>74</v>
      </c>
      <c r="F4699" s="2" t="s">
        <v>977</v>
      </c>
      <c r="G4699" s="14" t="n">
        <v>9.5</v>
      </c>
      <c r="H4699" s="14" t="n">
        <v>8.01</v>
      </c>
      <c r="I4699" s="14" t="n">
        <v>9.5</v>
      </c>
      <c r="J4699" s="23" t="n">
        <f aca="false">IF(AND(E4699="Priority",ISNUMBER('Cost model'!N167)),'Cost model'!N167,'Cost model'!M167)</f>
        <v>8.5</v>
      </c>
      <c r="K4699" s="14" t="n">
        <f aca="false">J4699-H4699</f>
        <v>0.49</v>
      </c>
      <c r="L4699" s="14" t="n">
        <f aca="false">G4699-H4699</f>
        <v>1.49</v>
      </c>
    </row>
    <row r="4700" customFormat="false" ht="15" hidden="false" customHeight="false" outlineLevel="0" collapsed="false">
      <c r="A4700" s="2" t="s">
        <v>174</v>
      </c>
      <c r="B4700" s="2" t="s">
        <v>142</v>
      </c>
      <c r="C4700" s="2" t="s">
        <v>47</v>
      </c>
      <c r="D4700" s="2" t="s">
        <v>10</v>
      </c>
      <c r="E4700" s="2" t="s">
        <v>83</v>
      </c>
      <c r="F4700" s="2" t="s">
        <v>976</v>
      </c>
      <c r="G4700" s="14" t="n">
        <v>14.5</v>
      </c>
      <c r="H4700" s="14" t="n">
        <v>15.95</v>
      </c>
      <c r="I4700" s="14" t="n">
        <v>14.5</v>
      </c>
      <c r="J4700" s="23" t="n">
        <f aca="false">IF(AND(E4700="Priority",ISNUMBER('Cost model'!N122)),'Cost model'!N122,'Cost model'!M122)</f>
        <v>18.5</v>
      </c>
      <c r="K4700" s="14" t="n">
        <f aca="false">J4700-H4700</f>
        <v>2.55</v>
      </c>
      <c r="L4700" s="14" t="n">
        <f aca="false">G4700-H4700</f>
        <v>-1.45</v>
      </c>
    </row>
    <row r="4701" customFormat="false" ht="15" hidden="false" customHeight="false" outlineLevel="0" collapsed="false">
      <c r="A4701" s="2" t="s">
        <v>142</v>
      </c>
      <c r="B4701" s="2" t="s">
        <v>124</v>
      </c>
      <c r="C4701" s="2" t="s">
        <v>49</v>
      </c>
      <c r="D4701" s="2" t="s">
        <v>12</v>
      </c>
      <c r="E4701" s="2" t="s">
        <v>74</v>
      </c>
      <c r="F4701" s="2" t="s">
        <v>976</v>
      </c>
      <c r="G4701" s="14" t="n">
        <v>19.5</v>
      </c>
      <c r="H4701" s="14" t="n">
        <v>69.39</v>
      </c>
      <c r="I4701" s="14" t="n">
        <v>19.5</v>
      </c>
      <c r="J4701" s="23" t="n">
        <f aca="false">IF(AND(E4701="Priority",ISNUMBER('Cost model'!N667)),'Cost model'!N667,'Cost model'!M667)</f>
        <v>55</v>
      </c>
      <c r="K4701" s="14" t="n">
        <f aca="false">J4701-H4701</f>
        <v>-14.39</v>
      </c>
      <c r="L4701" s="14" t="n">
        <f aca="false">G4701-H4701</f>
        <v>-49.89</v>
      </c>
    </row>
    <row r="4702" customFormat="false" ht="15" hidden="false" customHeight="false" outlineLevel="0" collapsed="false">
      <c r="A4702" s="2" t="s">
        <v>221</v>
      </c>
      <c r="B4702" s="2" t="s">
        <v>221</v>
      </c>
      <c r="C4702" s="2" t="s">
        <v>47</v>
      </c>
      <c r="D4702" s="2" t="s">
        <v>12</v>
      </c>
      <c r="E4702" s="2" t="s">
        <v>74</v>
      </c>
      <c r="F4702" s="2" t="s">
        <v>977</v>
      </c>
      <c r="G4702" s="14" t="n">
        <v>9.5</v>
      </c>
      <c r="H4702" s="14" t="n">
        <v>6.94</v>
      </c>
      <c r="I4702" s="14" t="n">
        <v>9.5</v>
      </c>
      <c r="J4702" s="23" t="n">
        <f aca="false">IF(AND(E4702="Priority",ISNUMBER('Cost model'!N740)),'Cost model'!N740,'Cost model'!M740)</f>
        <v>22.5</v>
      </c>
      <c r="K4702" s="14" t="n">
        <f aca="false">J4702-H4702</f>
        <v>15.56</v>
      </c>
      <c r="L4702" s="14" t="n">
        <f aca="false">G4702-H4702</f>
        <v>2.56</v>
      </c>
    </row>
    <row r="4703" customFormat="false" ht="15" hidden="false" customHeight="false" outlineLevel="0" collapsed="false">
      <c r="A4703" s="2" t="s">
        <v>174</v>
      </c>
      <c r="B4703" s="2" t="s">
        <v>142</v>
      </c>
      <c r="C4703" s="2" t="s">
        <v>47</v>
      </c>
      <c r="D4703" s="2" t="s">
        <v>10</v>
      </c>
      <c r="E4703" s="2" t="s">
        <v>83</v>
      </c>
      <c r="F4703" s="2" t="s">
        <v>976</v>
      </c>
      <c r="G4703" s="14" t="n">
        <v>14.5</v>
      </c>
      <c r="H4703" s="14" t="n">
        <v>11.62</v>
      </c>
      <c r="I4703" s="14" t="n">
        <v>14.5</v>
      </c>
      <c r="J4703" s="23" t="n">
        <f aca="false">IF(AND(E4703="Priority",ISNUMBER('Cost model'!N122)),'Cost model'!N122,'Cost model'!M122)</f>
        <v>18.5</v>
      </c>
      <c r="K4703" s="14" t="n">
        <f aca="false">J4703-H4703</f>
        <v>6.88</v>
      </c>
      <c r="L4703" s="14" t="n">
        <f aca="false">G4703-H4703</f>
        <v>2.88</v>
      </c>
    </row>
    <row r="4704" customFormat="false" ht="15" hidden="false" customHeight="false" outlineLevel="0" collapsed="false">
      <c r="A4704" s="2" t="s">
        <v>221</v>
      </c>
      <c r="B4704" s="2" t="s">
        <v>124</v>
      </c>
      <c r="C4704" s="2" t="s">
        <v>49</v>
      </c>
      <c r="D4704" s="2" t="s">
        <v>12</v>
      </c>
      <c r="E4704" s="2" t="s">
        <v>74</v>
      </c>
      <c r="F4704" s="2" t="s">
        <v>976</v>
      </c>
      <c r="G4704" s="14" t="n">
        <v>14.5</v>
      </c>
      <c r="H4704" s="14" t="n">
        <v>20.48</v>
      </c>
      <c r="I4704" s="14" t="n">
        <v>24.5</v>
      </c>
      <c r="J4704" s="23" t="n">
        <f aca="false">IF(AND(E4704="Priority",ISNUMBER('Cost model'!N802)),'Cost model'!N802,'Cost model'!M802)</f>
        <v>60</v>
      </c>
      <c r="K4704" s="14" t="n">
        <f aca="false">J4704-H4704</f>
        <v>39.52</v>
      </c>
      <c r="L4704" s="14" t="n">
        <f aca="false">G4704-H4704</f>
        <v>-5.98</v>
      </c>
    </row>
    <row r="4705" customFormat="false" ht="15" hidden="false" customHeight="false" outlineLevel="0" collapsed="false">
      <c r="A4705" s="2" t="s">
        <v>174</v>
      </c>
      <c r="B4705" s="2" t="s">
        <v>174</v>
      </c>
      <c r="C4705" s="2" t="s">
        <v>49</v>
      </c>
      <c r="D4705" s="2" t="s">
        <v>10</v>
      </c>
      <c r="E4705" s="2" t="s">
        <v>74</v>
      </c>
      <c r="F4705" s="2" t="s">
        <v>977</v>
      </c>
      <c r="G4705" s="14" t="n">
        <v>54.5</v>
      </c>
      <c r="H4705" s="14" t="n">
        <v>41.18</v>
      </c>
      <c r="I4705" s="14" t="n">
        <v>17.5</v>
      </c>
      <c r="J4705" s="23" t="n">
        <f aca="false">IF(AND(E4705="Priority",ISNUMBER('Cost model'!N169)),'Cost model'!N169,'Cost model'!M169)</f>
        <v>18.5</v>
      </c>
      <c r="K4705" s="14" t="n">
        <f aca="false">J4705-H4705</f>
        <v>-22.68</v>
      </c>
      <c r="L4705" s="14" t="n">
        <f aca="false">G4705-H4705</f>
        <v>13.32</v>
      </c>
    </row>
    <row r="4706" customFormat="false" ht="15" hidden="false" customHeight="false" outlineLevel="0" collapsed="false">
      <c r="A4706" s="2" t="s">
        <v>124</v>
      </c>
      <c r="B4706" s="2" t="s">
        <v>124</v>
      </c>
      <c r="C4706" s="2" t="s">
        <v>47</v>
      </c>
      <c r="D4706" s="2" t="s">
        <v>10</v>
      </c>
      <c r="E4706" s="2" t="s">
        <v>83</v>
      </c>
      <c r="F4706" s="2" t="s">
        <v>977</v>
      </c>
      <c r="G4706" s="14" t="n">
        <v>14.5</v>
      </c>
      <c r="H4706" s="14" t="n">
        <v>23.2</v>
      </c>
      <c r="I4706" s="14" t="n">
        <v>14.5</v>
      </c>
      <c r="J4706" s="23" t="n">
        <f aca="false">IF(AND(E4706="Priority",ISNUMBER('Cost model'!N317)),'Cost model'!N317,'Cost model'!M317)</f>
        <v>15.5</v>
      </c>
      <c r="K4706" s="14" t="n">
        <f aca="false">J4706-H4706</f>
        <v>-7.7</v>
      </c>
      <c r="L4706" s="14" t="n">
        <f aca="false">G4706-H4706</f>
        <v>-8.7</v>
      </c>
    </row>
    <row r="4707" customFormat="false" ht="15" hidden="false" customHeight="false" outlineLevel="0" collapsed="false">
      <c r="A4707" s="2" t="s">
        <v>174</v>
      </c>
      <c r="B4707" s="2" t="s">
        <v>142</v>
      </c>
      <c r="C4707" s="2" t="s">
        <v>49</v>
      </c>
      <c r="D4707" s="2" t="s">
        <v>12</v>
      </c>
      <c r="E4707" s="2" t="s">
        <v>74</v>
      </c>
      <c r="F4707" s="2" t="s">
        <v>976</v>
      </c>
      <c r="G4707" s="14" t="n">
        <v>40</v>
      </c>
      <c r="H4707" s="14" t="n">
        <v>43.22</v>
      </c>
      <c r="I4707" s="14" t="n">
        <v>19.5</v>
      </c>
      <c r="J4707" s="23" t="n">
        <f aca="false">IF(AND(E4707="Priority",ISNUMBER('Cost model'!N127)),'Cost model'!N127,'Cost model'!M127)</f>
        <v>50</v>
      </c>
      <c r="K4707" s="14" t="n">
        <f aca="false">J4707-H4707</f>
        <v>6.78</v>
      </c>
      <c r="L4707" s="14" t="n">
        <f aca="false">G4707-H4707</f>
        <v>-3.22</v>
      </c>
    </row>
    <row r="4708" customFormat="false" ht="15" hidden="false" customHeight="false" outlineLevel="0" collapsed="false">
      <c r="A4708" s="2" t="s">
        <v>221</v>
      </c>
      <c r="B4708" s="2" t="s">
        <v>124</v>
      </c>
      <c r="C4708" s="2" t="s">
        <v>47</v>
      </c>
      <c r="D4708" s="2" t="s">
        <v>10</v>
      </c>
      <c r="E4708" s="2" t="s">
        <v>74</v>
      </c>
      <c r="F4708" s="2" t="s">
        <v>976</v>
      </c>
      <c r="G4708" s="14" t="n">
        <v>14.5</v>
      </c>
      <c r="H4708" s="14" t="n">
        <v>8.03</v>
      </c>
      <c r="I4708" s="14" t="n">
        <v>19.5</v>
      </c>
      <c r="J4708" s="23" t="n">
        <f aca="false">IF(AND(E4708="Priority",ISNUMBER('Cost model'!N797)),'Cost model'!N797,'Cost model'!M797)</f>
        <v>14.5</v>
      </c>
      <c r="K4708" s="14" t="n">
        <f aca="false">J4708-H4708</f>
        <v>6.47</v>
      </c>
      <c r="L4708" s="14" t="n">
        <f aca="false">G4708-H4708</f>
        <v>6.47</v>
      </c>
    </row>
    <row r="4709" customFormat="false" ht="15" hidden="false" customHeight="false" outlineLevel="0" collapsed="false">
      <c r="A4709" s="2" t="s">
        <v>174</v>
      </c>
      <c r="B4709" s="2" t="s">
        <v>221</v>
      </c>
      <c r="C4709" s="2" t="s">
        <v>47</v>
      </c>
      <c r="D4709" s="2" t="s">
        <v>10</v>
      </c>
      <c r="E4709" s="2" t="s">
        <v>74</v>
      </c>
      <c r="F4709" s="2" t="s">
        <v>976</v>
      </c>
      <c r="G4709" s="14" t="n">
        <v>19</v>
      </c>
      <c r="H4709" s="14" t="n">
        <v>10.65</v>
      </c>
      <c r="I4709" s="14" t="n">
        <v>19.5</v>
      </c>
      <c r="J4709" s="23" t="n">
        <f aca="false">IF(AND(E4709="Priority",ISNUMBER('Cost model'!N152)),'Cost model'!N152,'Cost model'!M152)</f>
        <v>13.5</v>
      </c>
      <c r="K4709" s="14" t="n">
        <f aca="false">J4709-H4709</f>
        <v>2.85</v>
      </c>
      <c r="L4709" s="14" t="n">
        <f aca="false">G4709-H4709</f>
        <v>8.35</v>
      </c>
    </row>
    <row r="4710" customFormat="false" ht="15" hidden="false" customHeight="false" outlineLevel="0" collapsed="false">
      <c r="A4710" s="2" t="s">
        <v>174</v>
      </c>
      <c r="B4710" s="2" t="s">
        <v>174</v>
      </c>
      <c r="C4710" s="2" t="s">
        <v>48</v>
      </c>
      <c r="D4710" s="2" t="s">
        <v>12</v>
      </c>
      <c r="E4710" s="2" t="s">
        <v>74</v>
      </c>
      <c r="F4710" s="2" t="s">
        <v>977</v>
      </c>
      <c r="G4710" s="14" t="n">
        <v>12.5</v>
      </c>
      <c r="H4710" s="14" t="n">
        <v>10.59</v>
      </c>
      <c r="I4710" s="14" t="n">
        <v>12.5</v>
      </c>
      <c r="J4710" s="23" t="n">
        <f aca="false">IF(AND(E4710="Priority",ISNUMBER('Cost model'!N171)),'Cost model'!N171,'Cost model'!M171)</f>
        <v>40</v>
      </c>
      <c r="K4710" s="14" t="n">
        <f aca="false">J4710-H4710</f>
        <v>29.41</v>
      </c>
      <c r="L4710" s="14" t="n">
        <f aca="false">G4710-H4710</f>
        <v>1.91</v>
      </c>
    </row>
    <row r="4711" customFormat="false" ht="15" hidden="false" customHeight="false" outlineLevel="0" collapsed="false">
      <c r="A4711" s="2" t="s">
        <v>142</v>
      </c>
      <c r="B4711" s="2" t="s">
        <v>142</v>
      </c>
      <c r="C4711" s="2" t="s">
        <v>47</v>
      </c>
      <c r="D4711" s="2" t="s">
        <v>13</v>
      </c>
      <c r="E4711" s="2" t="s">
        <v>74</v>
      </c>
      <c r="F4711" s="2" t="s">
        <v>977</v>
      </c>
      <c r="G4711" s="14" t="n">
        <v>19</v>
      </c>
      <c r="H4711" s="14" t="n">
        <v>63.15</v>
      </c>
      <c r="I4711" s="14" t="n">
        <v>19</v>
      </c>
      <c r="J4711" s="23" t="n">
        <f aca="false">IF(AND(E4711="Priority",ISNUMBER('Cost model'!N638)),'Cost model'!N638,'Cost model'!M638)</f>
        <v>50</v>
      </c>
      <c r="K4711" s="14" t="n">
        <f aca="false">J4711-H4711</f>
        <v>-13.15</v>
      </c>
      <c r="L4711" s="14" t="n">
        <f aca="false">G4711-H4711</f>
        <v>-44.15</v>
      </c>
    </row>
    <row r="4712" customFormat="false" ht="15" hidden="false" customHeight="false" outlineLevel="0" collapsed="false">
      <c r="A4712" s="2" t="s">
        <v>142</v>
      </c>
      <c r="B4712" s="2" t="s">
        <v>142</v>
      </c>
      <c r="C4712" s="2" t="s">
        <v>47</v>
      </c>
      <c r="D4712" s="2" t="s">
        <v>12</v>
      </c>
      <c r="E4712" s="2" t="s">
        <v>74</v>
      </c>
      <c r="F4712" s="2" t="s">
        <v>977</v>
      </c>
      <c r="G4712" s="14" t="n">
        <v>43</v>
      </c>
      <c r="H4712" s="14" t="n">
        <v>29.25</v>
      </c>
      <c r="I4712" s="14" t="n">
        <v>9.5</v>
      </c>
      <c r="J4712" s="23" t="n">
        <f aca="false">IF(AND(E4712="Priority",ISNUMBER('Cost model'!N635)),'Cost model'!N635,'Cost model'!M635)</f>
        <v>30.5</v>
      </c>
      <c r="K4712" s="14" t="n">
        <f aca="false">J4712-H4712</f>
        <v>1.25</v>
      </c>
      <c r="L4712" s="14" t="n">
        <f aca="false">G4712-H4712</f>
        <v>13.75</v>
      </c>
    </row>
    <row r="4713" customFormat="false" ht="15" hidden="false" customHeight="false" outlineLevel="0" collapsed="false">
      <c r="A4713" s="2" t="s">
        <v>205</v>
      </c>
      <c r="B4713" s="2" t="s">
        <v>158</v>
      </c>
      <c r="C4713" s="2" t="s">
        <v>48</v>
      </c>
      <c r="D4713" s="2" t="s">
        <v>12</v>
      </c>
      <c r="E4713" s="2" t="s">
        <v>74</v>
      </c>
      <c r="F4713" s="2" t="s">
        <v>976</v>
      </c>
      <c r="G4713" s="14" t="n">
        <v>34</v>
      </c>
      <c r="H4713" s="14" t="n">
        <v>36.98</v>
      </c>
      <c r="I4713" s="14"/>
      <c r="J4713" s="23" t="n">
        <f aca="false">IF(AND(E4713="Priority",ISNUMBER('Cost model'!N621)),'Cost model'!N621,'Cost model'!M621)</f>
        <v>60</v>
      </c>
      <c r="K4713" s="14" t="n">
        <f aca="false">J4713-H4713</f>
        <v>23.02</v>
      </c>
      <c r="L4713" s="14" t="n">
        <f aca="false">G4713-H4713</f>
        <v>-2.98</v>
      </c>
    </row>
    <row r="4714" customFormat="false" ht="15" hidden="false" customHeight="false" outlineLevel="0" collapsed="false">
      <c r="A4714" s="2" t="s">
        <v>124</v>
      </c>
      <c r="B4714" s="2" t="s">
        <v>124</v>
      </c>
      <c r="C4714" s="2" t="s">
        <v>47</v>
      </c>
      <c r="D4714" s="2" t="s">
        <v>12</v>
      </c>
      <c r="E4714" s="2" t="s">
        <v>74</v>
      </c>
      <c r="F4714" s="2" t="s">
        <v>977</v>
      </c>
      <c r="G4714" s="14" t="n">
        <v>9.5</v>
      </c>
      <c r="H4714" s="14" t="n">
        <v>24.6</v>
      </c>
      <c r="I4714" s="14" t="n">
        <v>9.5</v>
      </c>
      <c r="J4714" s="23" t="n">
        <f aca="false">IF(AND(E4714="Priority",ISNUMBER('Cost model'!N320)),'Cost model'!N320,'Cost model'!M320)</f>
        <v>24.5</v>
      </c>
      <c r="K4714" s="14" t="n">
        <f aca="false">J4714-H4714</f>
        <v>-0.100000000000001</v>
      </c>
      <c r="L4714" s="14" t="n">
        <f aca="false">G4714-H4714</f>
        <v>-15.1</v>
      </c>
    </row>
    <row r="4715" customFormat="false" ht="15" hidden="false" customHeight="false" outlineLevel="0" collapsed="false">
      <c r="A4715" s="2" t="s">
        <v>174</v>
      </c>
      <c r="B4715" s="2" t="s">
        <v>124</v>
      </c>
      <c r="C4715" s="2" t="s">
        <v>48</v>
      </c>
      <c r="D4715" s="2" t="s">
        <v>10</v>
      </c>
      <c r="E4715" s="2" t="s">
        <v>74</v>
      </c>
      <c r="F4715" s="2" t="s">
        <v>976</v>
      </c>
      <c r="G4715" s="14" t="n">
        <v>12.5</v>
      </c>
      <c r="H4715" s="14" t="n">
        <v>11.3</v>
      </c>
      <c r="I4715" s="14" t="n">
        <v>12.5</v>
      </c>
      <c r="J4715" s="23" t="n">
        <f aca="false">IF(AND(E4715="Priority",ISNUMBER('Cost model'!N108)),'Cost model'!N108,'Cost model'!M108)</f>
        <v>15.5</v>
      </c>
      <c r="K4715" s="14" t="n">
        <f aca="false">J4715-H4715</f>
        <v>4.2</v>
      </c>
      <c r="L4715" s="14" t="n">
        <f aca="false">G4715-H4715</f>
        <v>1.2</v>
      </c>
    </row>
    <row r="4716" customFormat="false" ht="15" hidden="false" customHeight="false" outlineLevel="0" collapsed="false">
      <c r="A4716" s="2" t="s">
        <v>174</v>
      </c>
      <c r="B4716" s="2" t="s">
        <v>205</v>
      </c>
      <c r="C4716" s="2" t="s">
        <v>49</v>
      </c>
      <c r="D4716" s="2" t="s">
        <v>10</v>
      </c>
      <c r="E4716" s="2" t="s">
        <v>74</v>
      </c>
      <c r="F4716" s="2" t="s">
        <v>976</v>
      </c>
      <c r="G4716" s="14" t="n">
        <v>14.5</v>
      </c>
      <c r="H4716" s="14" t="n">
        <v>23.2</v>
      </c>
      <c r="I4716" s="14" t="n">
        <v>19.5</v>
      </c>
      <c r="J4716" s="23" t="n">
        <f aca="false">IF(AND(E4716="Priority",ISNUMBER('Cost model'!N184)),'Cost model'!N184,'Cost model'!M184)</f>
        <v>24.5</v>
      </c>
      <c r="K4716" s="14" t="n">
        <f aca="false">J4716-H4716</f>
        <v>1.3</v>
      </c>
      <c r="L4716" s="14" t="n">
        <f aca="false">G4716-H4716</f>
        <v>-8.7</v>
      </c>
    </row>
    <row r="4717" customFormat="false" ht="15" hidden="false" customHeight="false" outlineLevel="0" collapsed="false">
      <c r="A4717" s="2" t="s">
        <v>124</v>
      </c>
      <c r="B4717" s="2" t="s">
        <v>124</v>
      </c>
      <c r="C4717" s="2" t="s">
        <v>48</v>
      </c>
      <c r="D4717" s="2" t="s">
        <v>12</v>
      </c>
      <c r="E4717" s="2" t="s">
        <v>74</v>
      </c>
      <c r="F4717" s="2" t="s">
        <v>977</v>
      </c>
      <c r="G4717" s="14" t="n">
        <v>12.5</v>
      </c>
      <c r="H4717" s="14" t="n">
        <v>26.6</v>
      </c>
      <c r="I4717" s="14" t="n">
        <v>12.5</v>
      </c>
      <c r="J4717" s="23" t="n">
        <f aca="false">IF(AND(E4717="Priority",ISNUMBER('Cost model'!N321)),'Cost model'!N321,'Cost model'!M321)</f>
        <v>40</v>
      </c>
      <c r="K4717" s="14" t="n">
        <f aca="false">J4717-H4717</f>
        <v>13.4</v>
      </c>
      <c r="L4717" s="14" t="n">
        <f aca="false">G4717-H4717</f>
        <v>-14.1</v>
      </c>
    </row>
    <row r="4718" customFormat="false" ht="15" hidden="false" customHeight="false" outlineLevel="0" collapsed="false">
      <c r="A4718" s="2" t="s">
        <v>174</v>
      </c>
      <c r="B4718" s="2" t="s">
        <v>174</v>
      </c>
      <c r="C4718" s="2" t="s">
        <v>48</v>
      </c>
      <c r="D4718" s="2" t="s">
        <v>13</v>
      </c>
      <c r="E4718" s="2" t="s">
        <v>74</v>
      </c>
      <c r="F4718" s="2" t="s">
        <v>977</v>
      </c>
      <c r="G4718" s="14" t="n">
        <v>24.5</v>
      </c>
      <c r="H4718" s="14" t="n">
        <v>66.3</v>
      </c>
      <c r="I4718" s="14" t="n">
        <v>24.5</v>
      </c>
      <c r="J4718" s="23" t="n">
        <f aca="false">IF(AND(E4718="Priority",ISNUMBER('Cost model'!N174)),'Cost model'!N174,'Cost model'!M174)</f>
        <v>70</v>
      </c>
      <c r="K4718" s="14" t="n">
        <f aca="false">J4718-H4718</f>
        <v>3.7</v>
      </c>
      <c r="L4718" s="14" t="n">
        <f aca="false">G4718-H4718</f>
        <v>-41.8</v>
      </c>
    </row>
    <row r="4719" customFormat="false" ht="15" hidden="false" customHeight="false" outlineLevel="0" collapsed="false">
      <c r="A4719" s="2" t="s">
        <v>124</v>
      </c>
      <c r="B4719" s="2" t="s">
        <v>124</v>
      </c>
      <c r="C4719" s="2" t="s">
        <v>48</v>
      </c>
      <c r="D4719" s="2" t="s">
        <v>12</v>
      </c>
      <c r="E4719" s="2" t="s">
        <v>74</v>
      </c>
      <c r="F4719" s="2" t="s">
        <v>977</v>
      </c>
      <c r="G4719" s="14" t="n">
        <v>57</v>
      </c>
      <c r="H4719" s="14" t="n">
        <v>41.84</v>
      </c>
      <c r="I4719" s="14" t="n">
        <v>12.5</v>
      </c>
      <c r="J4719" s="23" t="n">
        <f aca="false">IF(AND(E4719="Priority",ISNUMBER('Cost model'!N321)),'Cost model'!N321,'Cost model'!M321)</f>
        <v>40</v>
      </c>
      <c r="K4719" s="14" t="n">
        <f aca="false">J4719-H4719</f>
        <v>-1.84</v>
      </c>
      <c r="L4719" s="14" t="n">
        <f aca="false">G4719-H4719</f>
        <v>15.16</v>
      </c>
    </row>
    <row r="4720" customFormat="false" ht="15" hidden="false" customHeight="false" outlineLevel="0" collapsed="false">
      <c r="A4720" s="2" t="s">
        <v>174</v>
      </c>
      <c r="B4720" s="2" t="s">
        <v>174</v>
      </c>
      <c r="C4720" s="2" t="s">
        <v>47</v>
      </c>
      <c r="D4720" s="2" t="s">
        <v>12</v>
      </c>
      <c r="E4720" s="2" t="s">
        <v>74</v>
      </c>
      <c r="F4720" s="2" t="s">
        <v>977</v>
      </c>
      <c r="G4720" s="14" t="n">
        <v>47.5</v>
      </c>
      <c r="H4720" s="14" t="n">
        <v>25.51</v>
      </c>
      <c r="I4720" s="14" t="n">
        <v>9.5</v>
      </c>
      <c r="J4720" s="23" t="n">
        <f aca="false">IF(AND(E4720="Priority",ISNUMBER('Cost model'!N170)),'Cost model'!N170,'Cost model'!M170)</f>
        <v>25.5</v>
      </c>
      <c r="K4720" s="14" t="n">
        <f aca="false">J4720-H4720</f>
        <v>-0.0100000000000016</v>
      </c>
      <c r="L4720" s="14" t="n">
        <f aca="false">G4720-H4720</f>
        <v>21.99</v>
      </c>
    </row>
    <row r="4721" customFormat="false" ht="15" hidden="false" customHeight="false" outlineLevel="0" collapsed="false">
      <c r="A4721" s="2" t="s">
        <v>221</v>
      </c>
      <c r="B4721" s="2" t="s">
        <v>124</v>
      </c>
      <c r="C4721" s="2" t="s">
        <v>47</v>
      </c>
      <c r="D4721" s="2" t="s">
        <v>10</v>
      </c>
      <c r="E4721" s="2" t="s">
        <v>74</v>
      </c>
      <c r="F4721" s="2" t="s">
        <v>976</v>
      </c>
      <c r="G4721" s="14" t="n">
        <v>14.5</v>
      </c>
      <c r="H4721" s="14" t="n">
        <v>20.48</v>
      </c>
      <c r="I4721" s="14" t="n">
        <v>19.5</v>
      </c>
      <c r="J4721" s="23" t="n">
        <f aca="false">IF(AND(E4721="Priority",ISNUMBER('Cost model'!N797)),'Cost model'!N797,'Cost model'!M797)</f>
        <v>14.5</v>
      </c>
      <c r="K4721" s="14" t="n">
        <f aca="false">J4721-H4721</f>
        <v>-5.98</v>
      </c>
      <c r="L4721" s="14" t="n">
        <f aca="false">G4721-H4721</f>
        <v>-5.98</v>
      </c>
    </row>
    <row r="4722" customFormat="false" ht="15" hidden="false" customHeight="false" outlineLevel="0" collapsed="false">
      <c r="A4722" s="2" t="s">
        <v>158</v>
      </c>
      <c r="B4722" s="2" t="s">
        <v>158</v>
      </c>
      <c r="C4722" s="2" t="s">
        <v>47</v>
      </c>
      <c r="D4722" s="2" t="s">
        <v>12</v>
      </c>
      <c r="E4722" s="2" t="s">
        <v>74</v>
      </c>
      <c r="F4722" s="2" t="s">
        <v>977</v>
      </c>
      <c r="G4722" s="14" t="n">
        <v>9.5</v>
      </c>
      <c r="H4722" s="14" t="n">
        <v>9.29</v>
      </c>
      <c r="I4722" s="14" t="n">
        <v>9.5</v>
      </c>
      <c r="J4722" s="23" t="n">
        <f aca="false">IF(AND(E4722="Priority",ISNUMBER('Cost model'!N425)),'Cost model'!N425,'Cost model'!M425)</f>
        <v>14.5</v>
      </c>
      <c r="K4722" s="14" t="n">
        <f aca="false">J4722-H4722</f>
        <v>5.21</v>
      </c>
      <c r="L4722" s="14" t="n">
        <f aca="false">G4722-H4722</f>
        <v>0.210000000000001</v>
      </c>
    </row>
    <row r="4723" customFormat="false" ht="15" hidden="false" customHeight="false" outlineLevel="0" collapsed="false">
      <c r="A4723" s="2" t="s">
        <v>221</v>
      </c>
      <c r="B4723" s="2" t="s">
        <v>142</v>
      </c>
      <c r="C4723" s="2" t="s">
        <v>47</v>
      </c>
      <c r="D4723" s="2" t="s">
        <v>12</v>
      </c>
      <c r="E4723" s="2" t="s">
        <v>74</v>
      </c>
      <c r="F4723" s="2" t="s">
        <v>976</v>
      </c>
      <c r="G4723" s="14" t="n">
        <v>19.5</v>
      </c>
      <c r="H4723" s="14" t="n">
        <v>36.66</v>
      </c>
      <c r="I4723" s="14" t="n">
        <v>24.5</v>
      </c>
      <c r="J4723" s="23" t="n">
        <f aca="false">IF(AND(E4723="Priority",ISNUMBER('Cost model'!N770)),'Cost model'!N770,'Cost model'!M770)</f>
        <v>55</v>
      </c>
      <c r="K4723" s="14" t="n">
        <f aca="false">J4723-H4723</f>
        <v>18.34</v>
      </c>
      <c r="L4723" s="14" t="n">
        <f aca="false">G4723-H4723</f>
        <v>-17.16</v>
      </c>
    </row>
    <row r="4724" customFormat="false" ht="15" hidden="false" customHeight="false" outlineLevel="0" collapsed="false">
      <c r="A4724" s="2" t="s">
        <v>174</v>
      </c>
      <c r="B4724" s="2" t="s">
        <v>174</v>
      </c>
      <c r="C4724" s="2" t="s">
        <v>48</v>
      </c>
      <c r="D4724" s="2" t="s">
        <v>10</v>
      </c>
      <c r="E4724" s="2" t="s">
        <v>83</v>
      </c>
      <c r="F4724" s="2" t="s">
        <v>977</v>
      </c>
      <c r="G4724" s="14" t="n">
        <v>17.5</v>
      </c>
      <c r="H4724" s="14" t="n">
        <v>15.04</v>
      </c>
      <c r="I4724" s="14" t="n">
        <v>17.5</v>
      </c>
      <c r="J4724" s="23" t="n">
        <f aca="false">IF(AND(E4724="Priority",ISNUMBER('Cost model'!N168)),'Cost model'!N168,'Cost model'!M168)</f>
        <v>18.5</v>
      </c>
      <c r="K4724" s="14" t="n">
        <f aca="false">J4724-H4724</f>
        <v>3.46</v>
      </c>
      <c r="L4724" s="14" t="n">
        <f aca="false">G4724-H4724</f>
        <v>2.46</v>
      </c>
    </row>
    <row r="4725" customFormat="false" ht="15" hidden="false" customHeight="false" outlineLevel="0" collapsed="false">
      <c r="A4725" s="2" t="s">
        <v>174</v>
      </c>
      <c r="B4725" s="2" t="s">
        <v>174</v>
      </c>
      <c r="C4725" s="2" t="s">
        <v>47</v>
      </c>
      <c r="D4725" s="2" t="s">
        <v>12</v>
      </c>
      <c r="E4725" s="2" t="s">
        <v>74</v>
      </c>
      <c r="F4725" s="2" t="s">
        <v>977</v>
      </c>
      <c r="G4725" s="14" t="n">
        <v>9.5</v>
      </c>
      <c r="H4725" s="14" t="n">
        <v>28.28</v>
      </c>
      <c r="I4725" s="14" t="n">
        <v>9.5</v>
      </c>
      <c r="J4725" s="23" t="n">
        <f aca="false">IF(AND(E4725="Priority",ISNUMBER('Cost model'!N170)),'Cost model'!N170,'Cost model'!M170)</f>
        <v>25.5</v>
      </c>
      <c r="K4725" s="14" t="n">
        <f aca="false">J4725-H4725</f>
        <v>-2.78</v>
      </c>
      <c r="L4725" s="14" t="n">
        <f aca="false">G4725-H4725</f>
        <v>-18.78</v>
      </c>
    </row>
    <row r="4726" customFormat="false" ht="15" hidden="false" customHeight="false" outlineLevel="0" collapsed="false">
      <c r="A4726" s="2" t="s">
        <v>124</v>
      </c>
      <c r="B4726" s="2" t="s">
        <v>124</v>
      </c>
      <c r="C4726" s="2" t="s">
        <v>48</v>
      </c>
      <c r="D4726" s="2" t="s">
        <v>12</v>
      </c>
      <c r="E4726" s="2" t="s">
        <v>83</v>
      </c>
      <c r="F4726" s="2" t="s">
        <v>977</v>
      </c>
      <c r="G4726" s="14" t="n">
        <v>19.5</v>
      </c>
      <c r="H4726" s="14" t="n">
        <v>36.66</v>
      </c>
      <c r="I4726" s="14" t="n">
        <v>19.5</v>
      </c>
      <c r="J4726" s="23" t="n">
        <f aca="false">IF(AND(E4726="Priority",ISNUMBER('Cost model'!N321)),'Cost model'!N321,'Cost model'!M321)</f>
        <v>55</v>
      </c>
      <c r="K4726" s="14" t="n">
        <f aca="false">J4726-H4726</f>
        <v>18.34</v>
      </c>
      <c r="L4726" s="14" t="n">
        <f aca="false">G4726-H4726</f>
        <v>-17.16</v>
      </c>
    </row>
    <row r="4727" customFormat="false" ht="15" hidden="false" customHeight="false" outlineLevel="0" collapsed="false">
      <c r="A4727" s="2" t="s">
        <v>174</v>
      </c>
      <c r="B4727" s="2" t="s">
        <v>174</v>
      </c>
      <c r="C4727" s="2" t="s">
        <v>49</v>
      </c>
      <c r="D4727" s="2" t="s">
        <v>13</v>
      </c>
      <c r="E4727" s="2" t="s">
        <v>74</v>
      </c>
      <c r="F4727" s="2" t="s">
        <v>977</v>
      </c>
      <c r="G4727" s="14" t="n">
        <v>78.5</v>
      </c>
      <c r="H4727" s="14" t="n">
        <v>70.86</v>
      </c>
      <c r="I4727" s="14" t="n">
        <v>50</v>
      </c>
      <c r="J4727" s="23" t="n">
        <f aca="false">IF(AND(E4727="Priority",ISNUMBER('Cost model'!N175)),'Cost model'!N175,'Cost model'!M175)</f>
        <v>75</v>
      </c>
      <c r="K4727" s="14" t="n">
        <f aca="false">J4727-H4727</f>
        <v>4.14</v>
      </c>
      <c r="L4727" s="14" t="n">
        <f aca="false">G4727-H4727</f>
        <v>7.64</v>
      </c>
    </row>
    <row r="4728" customFormat="false" ht="15" hidden="false" customHeight="false" outlineLevel="0" collapsed="false">
      <c r="A4728" s="2" t="s">
        <v>221</v>
      </c>
      <c r="B4728" s="2" t="s">
        <v>123</v>
      </c>
      <c r="C4728" s="2" t="s">
        <v>47</v>
      </c>
      <c r="D4728" s="2" t="s">
        <v>10</v>
      </c>
      <c r="E4728" s="2" t="s">
        <v>74</v>
      </c>
      <c r="F4728" s="2" t="s">
        <v>976</v>
      </c>
      <c r="G4728" s="14" t="n">
        <v>14.5</v>
      </c>
      <c r="H4728" s="14" t="n">
        <v>37.6</v>
      </c>
      <c r="I4728" s="14" t="n">
        <v>19.5</v>
      </c>
      <c r="J4728" s="23" t="n">
        <f aca="false">IF(AND(E4728="Priority",ISNUMBER('Cost model'!N812)),'Cost model'!N812,'Cost model'!M812)</f>
        <v>25.5</v>
      </c>
      <c r="K4728" s="14" t="n">
        <f aca="false">J4728-H4728</f>
        <v>-12.1</v>
      </c>
      <c r="L4728" s="14" t="n">
        <f aca="false">G4728-H4728</f>
        <v>-23.1</v>
      </c>
    </row>
    <row r="4729" customFormat="false" ht="15" hidden="false" customHeight="false" outlineLevel="0" collapsed="false">
      <c r="A4729" s="2" t="s">
        <v>174</v>
      </c>
      <c r="B4729" s="2" t="s">
        <v>174</v>
      </c>
      <c r="C4729" s="2" t="s">
        <v>47</v>
      </c>
      <c r="D4729" s="2" t="s">
        <v>10</v>
      </c>
      <c r="E4729" s="2" t="s">
        <v>74</v>
      </c>
      <c r="F4729" s="2" t="s">
        <v>977</v>
      </c>
      <c r="G4729" s="14" t="n">
        <v>19</v>
      </c>
      <c r="H4729" s="14" t="n">
        <v>24.84</v>
      </c>
      <c r="I4729" s="14" t="n">
        <v>9.5</v>
      </c>
      <c r="J4729" s="23" t="n">
        <f aca="false">IF(AND(E4729="Priority",ISNUMBER('Cost model'!N167)),'Cost model'!N167,'Cost model'!M167)</f>
        <v>8.5</v>
      </c>
      <c r="K4729" s="14" t="n">
        <f aca="false">J4729-H4729</f>
        <v>-16.34</v>
      </c>
      <c r="L4729" s="14" t="n">
        <f aca="false">G4729-H4729</f>
        <v>-5.84</v>
      </c>
    </row>
    <row r="4730" customFormat="false" ht="15" hidden="false" customHeight="false" outlineLevel="0" collapsed="false">
      <c r="A4730" s="2" t="s">
        <v>124</v>
      </c>
      <c r="B4730" s="2" t="s">
        <v>124</v>
      </c>
      <c r="C4730" s="2" t="s">
        <v>47</v>
      </c>
      <c r="D4730" s="2" t="s">
        <v>10</v>
      </c>
      <c r="E4730" s="2" t="s">
        <v>74</v>
      </c>
      <c r="F4730" s="2" t="s">
        <v>977</v>
      </c>
      <c r="G4730" s="14" t="n">
        <v>9.5</v>
      </c>
      <c r="H4730" s="14" t="n">
        <v>6.08</v>
      </c>
      <c r="I4730" s="14" t="n">
        <v>9.5</v>
      </c>
      <c r="J4730" s="23" t="n">
        <f aca="false">IF(AND(E4730="Priority",ISNUMBER('Cost model'!N317)),'Cost model'!N317,'Cost model'!M317)</f>
        <v>10.5</v>
      </c>
      <c r="K4730" s="14" t="n">
        <f aca="false">J4730-H4730</f>
        <v>4.42</v>
      </c>
      <c r="L4730" s="14" t="n">
        <f aca="false">G4730-H4730</f>
        <v>3.42</v>
      </c>
    </row>
    <row r="4731" customFormat="false" ht="15" hidden="false" customHeight="false" outlineLevel="0" collapsed="false">
      <c r="A4731" s="2" t="s">
        <v>142</v>
      </c>
      <c r="B4731" s="2" t="s">
        <v>142</v>
      </c>
      <c r="C4731" s="2" t="s">
        <v>47</v>
      </c>
      <c r="D4731" s="2" t="s">
        <v>12</v>
      </c>
      <c r="E4731" s="2" t="s">
        <v>74</v>
      </c>
      <c r="F4731" s="2" t="s">
        <v>977</v>
      </c>
      <c r="G4731" s="14" t="n">
        <v>29</v>
      </c>
      <c r="H4731" s="14" t="n">
        <v>36.28</v>
      </c>
      <c r="I4731" s="14" t="n">
        <v>9.5</v>
      </c>
      <c r="J4731" s="23" t="n">
        <f aca="false">IF(AND(E4731="Priority",ISNUMBER('Cost model'!N635)),'Cost model'!N635,'Cost model'!M635)</f>
        <v>30.5</v>
      </c>
      <c r="K4731" s="14" t="n">
        <f aca="false">J4731-H4731</f>
        <v>-5.78</v>
      </c>
      <c r="L4731" s="14" t="n">
        <f aca="false">G4731-H4731</f>
        <v>-7.28</v>
      </c>
    </row>
    <row r="4732" customFormat="false" ht="15" hidden="false" customHeight="false" outlineLevel="0" collapsed="false">
      <c r="A4732" s="2" t="s">
        <v>174</v>
      </c>
      <c r="B4732" s="2" t="s">
        <v>174</v>
      </c>
      <c r="C4732" s="2" t="s">
        <v>47</v>
      </c>
      <c r="D4732" s="2" t="s">
        <v>12</v>
      </c>
      <c r="E4732" s="2" t="s">
        <v>74</v>
      </c>
      <c r="F4732" s="2" t="s">
        <v>977</v>
      </c>
      <c r="G4732" s="14" t="n">
        <v>9.5</v>
      </c>
      <c r="H4732" s="14" t="n">
        <v>11.59</v>
      </c>
      <c r="I4732" s="14" t="n">
        <v>9.5</v>
      </c>
      <c r="J4732" s="23" t="n">
        <f aca="false">IF(AND(E4732="Priority",ISNUMBER('Cost model'!N170)),'Cost model'!N170,'Cost model'!M170)</f>
        <v>25.5</v>
      </c>
      <c r="K4732" s="14" t="n">
        <f aca="false">J4732-H4732</f>
        <v>13.91</v>
      </c>
      <c r="L4732" s="14" t="n">
        <f aca="false">G4732-H4732</f>
        <v>-2.09</v>
      </c>
    </row>
    <row r="4733" customFormat="false" ht="15" hidden="false" customHeight="false" outlineLevel="0" collapsed="false">
      <c r="A4733" s="2" t="s">
        <v>174</v>
      </c>
      <c r="B4733" s="2" t="s">
        <v>221</v>
      </c>
      <c r="C4733" s="2" t="s">
        <v>47</v>
      </c>
      <c r="D4733" s="2" t="s">
        <v>12</v>
      </c>
      <c r="E4733" s="2" t="s">
        <v>74</v>
      </c>
      <c r="F4733" s="2" t="s">
        <v>976</v>
      </c>
      <c r="G4733" s="14" t="n">
        <v>38</v>
      </c>
      <c r="H4733" s="14" t="n">
        <v>44.75</v>
      </c>
      <c r="I4733" s="14" t="n">
        <v>24.5</v>
      </c>
      <c r="J4733" s="23" t="n">
        <f aca="false">IF(AND(E4733="Priority",ISNUMBER('Cost model'!N155)),'Cost model'!N155,'Cost model'!M155)</f>
        <v>50</v>
      </c>
      <c r="K4733" s="14" t="n">
        <f aca="false">J4733-H4733</f>
        <v>5.25</v>
      </c>
      <c r="L4733" s="14" t="n">
        <f aca="false">G4733-H4733</f>
        <v>-6.75</v>
      </c>
    </row>
    <row r="4734" customFormat="false" ht="15" hidden="false" customHeight="false" outlineLevel="0" collapsed="false">
      <c r="A4734" s="2" t="s">
        <v>124</v>
      </c>
      <c r="B4734" s="2" t="s">
        <v>124</v>
      </c>
      <c r="C4734" s="2" t="s">
        <v>48</v>
      </c>
      <c r="D4734" s="2" t="s">
        <v>12</v>
      </c>
      <c r="E4734" s="2" t="s">
        <v>74</v>
      </c>
      <c r="F4734" s="2" t="s">
        <v>977</v>
      </c>
      <c r="G4734" s="14" t="n">
        <v>17.5</v>
      </c>
      <c r="H4734" s="14" t="n">
        <v>51.98</v>
      </c>
      <c r="I4734" s="14" t="n">
        <v>12.5</v>
      </c>
      <c r="J4734" s="23" t="n">
        <f aca="false">IF(AND(E4734="Priority",ISNUMBER('Cost model'!N321)),'Cost model'!N321,'Cost model'!M321)</f>
        <v>40</v>
      </c>
      <c r="K4734" s="14" t="n">
        <f aca="false">J4734-H4734</f>
        <v>-11.98</v>
      </c>
      <c r="L4734" s="14" t="n">
        <f aca="false">G4734-H4734</f>
        <v>-34.48</v>
      </c>
    </row>
    <row r="4735" customFormat="false" ht="15" hidden="false" customHeight="false" outlineLevel="0" collapsed="false">
      <c r="A4735" s="2" t="s">
        <v>221</v>
      </c>
      <c r="B4735" s="2" t="s">
        <v>221</v>
      </c>
      <c r="C4735" s="2" t="s">
        <v>49</v>
      </c>
      <c r="D4735" s="2" t="s">
        <v>10</v>
      </c>
      <c r="E4735" s="2" t="s">
        <v>74</v>
      </c>
      <c r="F4735" s="2" t="s">
        <v>977</v>
      </c>
      <c r="G4735" s="14" t="n">
        <v>17.5</v>
      </c>
      <c r="H4735" s="14" t="n">
        <v>12.4</v>
      </c>
      <c r="I4735" s="14" t="n">
        <v>17.5</v>
      </c>
      <c r="J4735" s="23" t="n">
        <f aca="false">IF(AND(E4735="Priority",ISNUMBER('Cost model'!N739)),'Cost model'!N739,'Cost model'!M739)</f>
        <v>17.5</v>
      </c>
      <c r="K4735" s="14" t="n">
        <f aca="false">J4735-H4735</f>
        <v>5.1</v>
      </c>
      <c r="L4735" s="14" t="n">
        <f aca="false">G4735-H4735</f>
        <v>5.1</v>
      </c>
    </row>
    <row r="4736" customFormat="false" ht="15" hidden="false" customHeight="false" outlineLevel="0" collapsed="false">
      <c r="A4736" s="2" t="s">
        <v>174</v>
      </c>
      <c r="B4736" s="2" t="s">
        <v>124</v>
      </c>
      <c r="C4736" s="2" t="s">
        <v>47</v>
      </c>
      <c r="D4736" s="2" t="s">
        <v>15</v>
      </c>
      <c r="E4736" s="2" t="s">
        <v>74</v>
      </c>
      <c r="F4736" s="2" t="s">
        <v>976</v>
      </c>
      <c r="G4736" s="14" t="n">
        <v>45</v>
      </c>
      <c r="H4736" s="14" t="n">
        <v>78.62</v>
      </c>
      <c r="I4736" s="14" t="n">
        <v>45</v>
      </c>
      <c r="J4736" s="23" t="n">
        <f aca="false">IF(AND(E4736="Priority",ISNUMBER('Cost model'!N119)),'Cost model'!N119,'Cost model'!M119)</f>
        <v>145</v>
      </c>
      <c r="K4736" s="14" t="n">
        <f aca="false">J4736-H4736</f>
        <v>66.38</v>
      </c>
      <c r="L4736" s="14" t="n">
        <f aca="false">G4736-H4736</f>
        <v>-33.62</v>
      </c>
    </row>
    <row r="4737" customFormat="false" ht="15" hidden="false" customHeight="false" outlineLevel="0" collapsed="false">
      <c r="A4737" s="2" t="s">
        <v>158</v>
      </c>
      <c r="B4737" s="2" t="s">
        <v>158</v>
      </c>
      <c r="C4737" s="2" t="s">
        <v>49</v>
      </c>
      <c r="D4737" s="2" t="s">
        <v>10</v>
      </c>
      <c r="E4737" s="2" t="s">
        <v>74</v>
      </c>
      <c r="F4737" s="2" t="s">
        <v>977</v>
      </c>
      <c r="G4737" s="14" t="n">
        <v>17.5</v>
      </c>
      <c r="H4737" s="14" t="n">
        <v>19.89</v>
      </c>
      <c r="I4737" s="14" t="n">
        <v>17.5</v>
      </c>
      <c r="J4737" s="23" t="n">
        <f aca="false">IF(AND(E4737="Priority",ISNUMBER('Cost model'!N424)),'Cost model'!N424,'Cost model'!M424)</f>
        <v>16.5</v>
      </c>
      <c r="K4737" s="14" t="n">
        <f aca="false">J4737-H4737</f>
        <v>-3.39</v>
      </c>
      <c r="L4737" s="14" t="n">
        <f aca="false">G4737-H4737</f>
        <v>-2.39</v>
      </c>
    </row>
    <row r="4738" customFormat="false" ht="15" hidden="false" customHeight="false" outlineLevel="0" collapsed="false">
      <c r="A4738" s="2" t="s">
        <v>174</v>
      </c>
      <c r="B4738" s="2" t="s">
        <v>124</v>
      </c>
      <c r="C4738" s="2" t="s">
        <v>47</v>
      </c>
      <c r="D4738" s="2" t="s">
        <v>10</v>
      </c>
      <c r="E4738" s="2" t="s">
        <v>74</v>
      </c>
      <c r="F4738" s="2" t="s">
        <v>976</v>
      </c>
      <c r="G4738" s="14" t="n">
        <v>9.5</v>
      </c>
      <c r="H4738" s="14" t="n">
        <v>8.03</v>
      </c>
      <c r="I4738" s="14" t="n">
        <v>9.5</v>
      </c>
      <c r="J4738" s="23" t="n">
        <f aca="false">IF(AND(E4738="Priority",ISNUMBER('Cost model'!N107)),'Cost model'!N107,'Cost model'!M107)</f>
        <v>12.5</v>
      </c>
      <c r="K4738" s="14" t="n">
        <f aca="false">J4738-H4738</f>
        <v>4.47</v>
      </c>
      <c r="L4738" s="14" t="n">
        <f aca="false">G4738-H4738</f>
        <v>1.47</v>
      </c>
    </row>
    <row r="4739" customFormat="false" ht="15" hidden="false" customHeight="false" outlineLevel="0" collapsed="false">
      <c r="A4739" s="2" t="s">
        <v>174</v>
      </c>
      <c r="B4739" s="2" t="s">
        <v>142</v>
      </c>
      <c r="C4739" s="2" t="s">
        <v>49</v>
      </c>
      <c r="D4739" s="2" t="s">
        <v>12</v>
      </c>
      <c r="E4739" s="2" t="s">
        <v>74</v>
      </c>
      <c r="F4739" s="2" t="s">
        <v>976</v>
      </c>
      <c r="G4739" s="14" t="n">
        <v>17.5</v>
      </c>
      <c r="H4739" s="14" t="n">
        <v>23.2</v>
      </c>
      <c r="I4739" s="14" t="n">
        <v>19.5</v>
      </c>
      <c r="J4739" s="23" t="n">
        <f aca="false">IF(AND(E4739="Priority",ISNUMBER('Cost model'!N127)),'Cost model'!N127,'Cost model'!M127)</f>
        <v>50</v>
      </c>
      <c r="K4739" s="14" t="n">
        <f aca="false">J4739-H4739</f>
        <v>26.8</v>
      </c>
      <c r="L4739" s="14" t="n">
        <f aca="false">G4739-H4739</f>
        <v>-5.7</v>
      </c>
    </row>
    <row r="4740" customFormat="false" ht="15" hidden="false" customHeight="false" outlineLevel="0" collapsed="false">
      <c r="A4740" s="2" t="s">
        <v>174</v>
      </c>
      <c r="B4740" s="2" t="s">
        <v>174</v>
      </c>
      <c r="C4740" s="2" t="s">
        <v>47</v>
      </c>
      <c r="D4740" s="2" t="s">
        <v>10</v>
      </c>
      <c r="E4740" s="2" t="s">
        <v>83</v>
      </c>
      <c r="F4740" s="2" t="s">
        <v>977</v>
      </c>
      <c r="G4740" s="14" t="n">
        <v>14.5</v>
      </c>
      <c r="H4740" s="14" t="n">
        <v>6.48</v>
      </c>
      <c r="I4740" s="14" t="n">
        <v>14.5</v>
      </c>
      <c r="J4740" s="23" t="n">
        <f aca="false">IF(AND(E4740="Priority",ISNUMBER('Cost model'!N167)),'Cost model'!N167,'Cost model'!M167)</f>
        <v>13.5</v>
      </c>
      <c r="K4740" s="14" t="n">
        <f aca="false">J4740-H4740</f>
        <v>7.02</v>
      </c>
      <c r="L4740" s="14" t="n">
        <f aca="false">G4740-H4740</f>
        <v>8.02</v>
      </c>
    </row>
    <row r="4741" customFormat="false" ht="15" hidden="false" customHeight="false" outlineLevel="0" collapsed="false">
      <c r="A4741" s="2" t="s">
        <v>174</v>
      </c>
      <c r="B4741" s="2" t="s">
        <v>174</v>
      </c>
      <c r="C4741" s="2" t="s">
        <v>47</v>
      </c>
      <c r="D4741" s="2" t="s">
        <v>14</v>
      </c>
      <c r="E4741" s="2" t="s">
        <v>74</v>
      </c>
      <c r="F4741" s="2" t="s">
        <v>977</v>
      </c>
      <c r="G4741" s="14" t="n">
        <v>19</v>
      </c>
      <c r="H4741" s="14" t="n">
        <v>81.08</v>
      </c>
      <c r="I4741" s="14" t="n">
        <v>25</v>
      </c>
      <c r="J4741" s="23" t="n">
        <f aca="false">IF(AND(E4741="Priority",ISNUMBER('Cost model'!N176)),'Cost model'!N176,'Cost model'!M176)</f>
        <v>95</v>
      </c>
      <c r="K4741" s="14" t="n">
        <f aca="false">J4741-H4741</f>
        <v>13.92</v>
      </c>
      <c r="L4741" s="14" t="n">
        <f aca="false">G4741-H4741</f>
        <v>-62.08</v>
      </c>
    </row>
    <row r="4742" customFormat="false" ht="15" hidden="false" customHeight="false" outlineLevel="0" collapsed="false">
      <c r="A4742" s="2" t="s">
        <v>142</v>
      </c>
      <c r="B4742" s="2" t="s">
        <v>174</v>
      </c>
      <c r="C4742" s="2" t="s">
        <v>49</v>
      </c>
      <c r="D4742" s="2" t="s">
        <v>10</v>
      </c>
      <c r="E4742" s="2" t="s">
        <v>74</v>
      </c>
      <c r="F4742" s="2" t="s">
        <v>976</v>
      </c>
      <c r="G4742" s="14" t="n">
        <v>14.5</v>
      </c>
      <c r="H4742" s="14" t="n">
        <v>10.09</v>
      </c>
      <c r="I4742" s="14" t="n">
        <v>17.5</v>
      </c>
      <c r="J4742" s="23" t="n">
        <f aca="false">IF(AND(E4742="Priority",ISNUMBER('Cost model'!N694)),'Cost model'!N694,'Cost model'!M694)</f>
        <v>17.5</v>
      </c>
      <c r="K4742" s="14" t="n">
        <f aca="false">J4742-H4742</f>
        <v>7.41</v>
      </c>
      <c r="L4742" s="14" t="n">
        <f aca="false">G4742-H4742</f>
        <v>4.41</v>
      </c>
    </row>
    <row r="4743" customFormat="false" ht="15" hidden="false" customHeight="false" outlineLevel="0" collapsed="false">
      <c r="A4743" s="2" t="s">
        <v>174</v>
      </c>
      <c r="B4743" s="2" t="s">
        <v>124</v>
      </c>
      <c r="C4743" s="2" t="s">
        <v>49</v>
      </c>
      <c r="D4743" s="2" t="s">
        <v>10</v>
      </c>
      <c r="E4743" s="2" t="s">
        <v>74</v>
      </c>
      <c r="F4743" s="2" t="s">
        <v>976</v>
      </c>
      <c r="G4743" s="14" t="n">
        <v>17.5</v>
      </c>
      <c r="H4743" s="14" t="n">
        <v>15.79</v>
      </c>
      <c r="I4743" s="14" t="n">
        <v>17.5</v>
      </c>
      <c r="J4743" s="23" t="n">
        <f aca="false">IF(AND(E4743="Priority",ISNUMBER('Cost model'!N109)),'Cost model'!N109,'Cost model'!M109)</f>
        <v>18.5</v>
      </c>
      <c r="K4743" s="14" t="n">
        <f aca="false">J4743-H4743</f>
        <v>2.71</v>
      </c>
      <c r="L4743" s="14" t="n">
        <f aca="false">G4743-H4743</f>
        <v>1.71</v>
      </c>
    </row>
    <row r="4744" customFormat="false" ht="15" hidden="false" customHeight="false" outlineLevel="0" collapsed="false">
      <c r="A4744" s="2" t="s">
        <v>174</v>
      </c>
      <c r="B4744" s="2" t="s">
        <v>158</v>
      </c>
      <c r="C4744" s="2" t="s">
        <v>48</v>
      </c>
      <c r="D4744" s="2" t="s">
        <v>12</v>
      </c>
      <c r="E4744" s="2" t="s">
        <v>74</v>
      </c>
      <c r="F4744" s="2" t="s">
        <v>976</v>
      </c>
      <c r="G4744" s="14" t="n">
        <v>62.5</v>
      </c>
      <c r="H4744" s="14" t="n">
        <v>59.85</v>
      </c>
      <c r="I4744" s="14" t="n">
        <v>19.5</v>
      </c>
      <c r="J4744" s="23" t="n">
        <f aca="false">IF(AND(E4744="Priority",ISNUMBER('Cost model'!N141)),'Cost model'!N141,'Cost model'!M141)</f>
        <v>50</v>
      </c>
      <c r="K4744" s="14" t="n">
        <f aca="false">J4744-H4744</f>
        <v>-9.85</v>
      </c>
      <c r="L4744" s="14" t="n">
        <f aca="false">G4744-H4744</f>
        <v>2.65</v>
      </c>
    </row>
    <row r="4745" customFormat="false" ht="15" hidden="false" customHeight="false" outlineLevel="0" collapsed="false">
      <c r="A4745" s="2" t="s">
        <v>124</v>
      </c>
      <c r="B4745" s="2" t="s">
        <v>124</v>
      </c>
      <c r="C4745" s="2" t="s">
        <v>48</v>
      </c>
      <c r="D4745" s="2" t="s">
        <v>10</v>
      </c>
      <c r="E4745" s="2" t="s">
        <v>74</v>
      </c>
      <c r="F4745" s="2" t="s">
        <v>977</v>
      </c>
      <c r="G4745" s="14" t="n">
        <v>19.5</v>
      </c>
      <c r="H4745" s="14" t="n">
        <v>20.48</v>
      </c>
      <c r="I4745" s="14" t="n">
        <v>12.5</v>
      </c>
      <c r="J4745" s="23" t="n">
        <f aca="false">IF(AND(E4745="Priority",ISNUMBER('Cost model'!N318)),'Cost model'!N318,'Cost model'!M318)</f>
        <v>14.5</v>
      </c>
      <c r="K4745" s="14" t="n">
        <f aca="false">J4745-H4745</f>
        <v>-5.98</v>
      </c>
      <c r="L4745" s="14" t="n">
        <f aca="false">G4745-H4745</f>
        <v>-0.98</v>
      </c>
    </row>
    <row r="4746" customFormat="false" ht="15" hidden="false" customHeight="false" outlineLevel="0" collapsed="false">
      <c r="A4746" s="2" t="s">
        <v>142</v>
      </c>
      <c r="B4746" s="2" t="s">
        <v>142</v>
      </c>
      <c r="C4746" s="2" t="s">
        <v>48</v>
      </c>
      <c r="D4746" s="2" t="s">
        <v>12</v>
      </c>
      <c r="E4746" s="2" t="s">
        <v>74</v>
      </c>
      <c r="F4746" s="2" t="s">
        <v>977</v>
      </c>
      <c r="G4746" s="14" t="n">
        <v>37.5</v>
      </c>
      <c r="H4746" s="14" t="n">
        <v>56.39</v>
      </c>
      <c r="I4746" s="14" t="n">
        <v>12.5</v>
      </c>
      <c r="J4746" s="23" t="n">
        <f aca="false">IF(AND(E4746="Priority",ISNUMBER('Cost model'!N636)),'Cost model'!N636,'Cost model'!M636)</f>
        <v>40</v>
      </c>
      <c r="K4746" s="14" t="n">
        <f aca="false">J4746-H4746</f>
        <v>-16.39</v>
      </c>
      <c r="L4746" s="14" t="n">
        <f aca="false">G4746-H4746</f>
        <v>-18.89</v>
      </c>
    </row>
    <row r="4747" customFormat="false" ht="15" hidden="false" customHeight="false" outlineLevel="0" collapsed="false">
      <c r="A4747" s="2" t="s">
        <v>174</v>
      </c>
      <c r="B4747" s="2" t="s">
        <v>174</v>
      </c>
      <c r="C4747" s="2" t="s">
        <v>48</v>
      </c>
      <c r="D4747" s="2" t="s">
        <v>10</v>
      </c>
      <c r="E4747" s="2" t="s">
        <v>83</v>
      </c>
      <c r="F4747" s="2" t="s">
        <v>977</v>
      </c>
      <c r="G4747" s="14" t="n">
        <v>17.5</v>
      </c>
      <c r="H4747" s="14" t="n">
        <v>15.22</v>
      </c>
      <c r="I4747" s="14" t="n">
        <v>17.5</v>
      </c>
      <c r="J4747" s="23" t="n">
        <f aca="false">IF(AND(E4747="Priority",ISNUMBER('Cost model'!N168)),'Cost model'!N168,'Cost model'!M168)</f>
        <v>18.5</v>
      </c>
      <c r="K4747" s="14" t="n">
        <f aca="false">J4747-H4747</f>
        <v>3.28</v>
      </c>
      <c r="L4747" s="14" t="n">
        <f aca="false">G4747-H4747</f>
        <v>2.28</v>
      </c>
    </row>
    <row r="4748" customFormat="false" ht="15" hidden="false" customHeight="false" outlineLevel="0" collapsed="false">
      <c r="A4748" s="2" t="s">
        <v>124</v>
      </c>
      <c r="B4748" s="2" t="s">
        <v>124</v>
      </c>
      <c r="C4748" s="2" t="s">
        <v>49</v>
      </c>
      <c r="D4748" s="2" t="s">
        <v>10</v>
      </c>
      <c r="E4748" s="2" t="s">
        <v>74</v>
      </c>
      <c r="F4748" s="2" t="s">
        <v>977</v>
      </c>
      <c r="G4748" s="14" t="n">
        <v>17.5</v>
      </c>
      <c r="H4748" s="14" t="n">
        <v>10.74</v>
      </c>
      <c r="I4748" s="14" t="n">
        <v>17.5</v>
      </c>
      <c r="J4748" s="23" t="n">
        <f aca="false">IF(AND(E4748="Priority",ISNUMBER('Cost model'!N319)),'Cost model'!N319,'Cost model'!M319)</f>
        <v>16.5</v>
      </c>
      <c r="K4748" s="14" t="n">
        <f aca="false">J4748-H4748</f>
        <v>5.76</v>
      </c>
      <c r="L4748" s="14" t="n">
        <f aca="false">G4748-H4748</f>
        <v>6.76</v>
      </c>
    </row>
    <row r="4749" customFormat="false" ht="15" hidden="false" customHeight="false" outlineLevel="0" collapsed="false">
      <c r="A4749" s="2" t="s">
        <v>124</v>
      </c>
      <c r="B4749" s="2" t="s">
        <v>124</v>
      </c>
      <c r="C4749" s="2" t="s">
        <v>48</v>
      </c>
      <c r="D4749" s="2" t="s">
        <v>10</v>
      </c>
      <c r="E4749" s="2" t="s">
        <v>74</v>
      </c>
      <c r="F4749" s="2" t="s">
        <v>977</v>
      </c>
      <c r="G4749" s="14" t="n">
        <v>12.5</v>
      </c>
      <c r="H4749" s="14" t="n">
        <v>10.67</v>
      </c>
      <c r="I4749" s="14" t="n">
        <v>12.5</v>
      </c>
      <c r="J4749" s="23" t="n">
        <f aca="false">IF(AND(E4749="Priority",ISNUMBER('Cost model'!N318)),'Cost model'!N318,'Cost model'!M318)</f>
        <v>14.5</v>
      </c>
      <c r="K4749" s="14" t="n">
        <f aca="false">J4749-H4749</f>
        <v>3.83</v>
      </c>
      <c r="L4749" s="14" t="n">
        <f aca="false">G4749-H4749</f>
        <v>1.83</v>
      </c>
    </row>
    <row r="4750" customFormat="false" ht="15" hidden="false" customHeight="false" outlineLevel="0" collapsed="false">
      <c r="A4750" s="2" t="s">
        <v>205</v>
      </c>
      <c r="B4750" s="2" t="s">
        <v>142</v>
      </c>
      <c r="C4750" s="2" t="s">
        <v>48</v>
      </c>
      <c r="D4750" s="2" t="s">
        <v>12</v>
      </c>
      <c r="E4750" s="2" t="s">
        <v>74</v>
      </c>
      <c r="F4750" s="2" t="s">
        <v>976</v>
      </c>
      <c r="G4750" s="14" t="n">
        <v>19.5</v>
      </c>
      <c r="H4750" s="14" t="n">
        <v>21.44</v>
      </c>
      <c r="I4750" s="14" t="n">
        <v>19.5</v>
      </c>
      <c r="J4750" s="23" t="n">
        <f aca="false">IF(AND(E4750="Priority",ISNUMBER('Cost model'!N546)),'Cost model'!N546,'Cost model'!M546)</f>
        <v>60</v>
      </c>
      <c r="K4750" s="14" t="n">
        <f aca="false">J4750-H4750</f>
        <v>38.56</v>
      </c>
      <c r="L4750" s="14" t="n">
        <f aca="false">G4750-H4750</f>
        <v>-1.94</v>
      </c>
    </row>
    <row r="4751" customFormat="false" ht="15" hidden="false" customHeight="false" outlineLevel="0" collapsed="false">
      <c r="A4751" s="2" t="s">
        <v>142</v>
      </c>
      <c r="B4751" s="2" t="s">
        <v>174</v>
      </c>
      <c r="C4751" s="2" t="s">
        <v>49</v>
      </c>
      <c r="D4751" s="2" t="s">
        <v>14</v>
      </c>
      <c r="E4751" s="2" t="s">
        <v>74</v>
      </c>
      <c r="F4751" s="2" t="s">
        <v>976</v>
      </c>
      <c r="G4751" s="14" t="n">
        <v>158.5</v>
      </c>
      <c r="H4751" s="14" t="n">
        <v>181.17</v>
      </c>
      <c r="I4751" s="14" t="n">
        <v>199</v>
      </c>
      <c r="J4751" s="23" t="n">
        <f aca="false">IF(AND(E4751="Priority",ISNUMBER('Cost model'!N703)),'Cost model'!N703,'Cost model'!M703)</f>
        <v>175</v>
      </c>
      <c r="K4751" s="14" t="n">
        <f aca="false">J4751-H4751</f>
        <v>-6.16999999999999</v>
      </c>
      <c r="L4751" s="14" t="n">
        <f aca="false">G4751-H4751</f>
        <v>-22.67</v>
      </c>
    </row>
    <row r="4752" customFormat="false" ht="15" hidden="false" customHeight="false" outlineLevel="0" collapsed="false">
      <c r="A4752" s="2" t="s">
        <v>124</v>
      </c>
      <c r="B4752" s="2" t="s">
        <v>124</v>
      </c>
      <c r="C4752" s="2" t="s">
        <v>48</v>
      </c>
      <c r="D4752" s="2" t="s">
        <v>12</v>
      </c>
      <c r="E4752" s="2" t="s">
        <v>83</v>
      </c>
      <c r="F4752" s="2" t="s">
        <v>977</v>
      </c>
      <c r="G4752" s="14" t="n">
        <v>19.5</v>
      </c>
      <c r="H4752" s="14" t="n">
        <v>28.12</v>
      </c>
      <c r="I4752" s="14" t="n">
        <v>19.5</v>
      </c>
      <c r="J4752" s="23" t="n">
        <f aca="false">IF(AND(E4752="Priority",ISNUMBER('Cost model'!N321)),'Cost model'!N321,'Cost model'!M321)</f>
        <v>55</v>
      </c>
      <c r="K4752" s="14" t="n">
        <f aca="false">J4752-H4752</f>
        <v>26.88</v>
      </c>
      <c r="L4752" s="14" t="n">
        <f aca="false">G4752-H4752</f>
        <v>-8.62</v>
      </c>
    </row>
    <row r="4753" customFormat="false" ht="15" hidden="false" customHeight="false" outlineLevel="0" collapsed="false">
      <c r="A4753" s="2" t="s">
        <v>174</v>
      </c>
      <c r="B4753" s="2" t="s">
        <v>124</v>
      </c>
      <c r="C4753" s="2" t="s">
        <v>49</v>
      </c>
      <c r="D4753" s="2" t="s">
        <v>12</v>
      </c>
      <c r="E4753" s="2" t="s">
        <v>74</v>
      </c>
      <c r="F4753" s="2" t="s">
        <v>976</v>
      </c>
      <c r="G4753" s="14" t="n">
        <v>54</v>
      </c>
      <c r="H4753" s="14" t="n">
        <v>35.85</v>
      </c>
      <c r="I4753" s="14" t="n">
        <v>19.5</v>
      </c>
      <c r="J4753" s="23" t="n">
        <f aca="false">IF(AND(E4753="Priority",ISNUMBER('Cost model'!N112)),'Cost model'!N112,'Cost model'!M112)</f>
        <v>50</v>
      </c>
      <c r="K4753" s="14" t="n">
        <f aca="false">J4753-H4753</f>
        <v>14.15</v>
      </c>
      <c r="L4753" s="14" t="n">
        <f aca="false">G4753-H4753</f>
        <v>18.15</v>
      </c>
    </row>
    <row r="4754" customFormat="false" ht="15" hidden="false" customHeight="false" outlineLevel="0" collapsed="false">
      <c r="A4754" s="2" t="s">
        <v>342</v>
      </c>
      <c r="B4754" s="2" t="s">
        <v>124</v>
      </c>
      <c r="C4754" s="2" t="s">
        <v>49</v>
      </c>
      <c r="D4754" s="2" t="s">
        <v>12</v>
      </c>
      <c r="E4754" s="2" t="s">
        <v>74</v>
      </c>
      <c r="F4754" s="2" t="s">
        <v>976</v>
      </c>
      <c r="G4754" s="14" t="n">
        <v>24.5</v>
      </c>
      <c r="H4754" s="14" t="n">
        <v>75.53</v>
      </c>
      <c r="I4754" s="14" t="n">
        <v>45</v>
      </c>
      <c r="J4754" s="23" t="n">
        <f aca="false">IF(AND(E4754="Priority",ISNUMBER('Cost model'!N262)),'Cost model'!N262,'Cost model'!M262)</f>
        <v>70</v>
      </c>
      <c r="K4754" s="14" t="n">
        <f aca="false">J4754-H4754</f>
        <v>-5.53</v>
      </c>
      <c r="L4754" s="14" t="n">
        <f aca="false">G4754-H4754</f>
        <v>-51.03</v>
      </c>
    </row>
    <row r="4755" customFormat="false" ht="15" hidden="false" customHeight="false" outlineLevel="0" collapsed="false">
      <c r="A4755" s="2" t="s">
        <v>124</v>
      </c>
      <c r="B4755" s="2" t="s">
        <v>124</v>
      </c>
      <c r="C4755" s="2" t="s">
        <v>48</v>
      </c>
      <c r="D4755" s="2" t="s">
        <v>10</v>
      </c>
      <c r="E4755" s="2" t="s">
        <v>83</v>
      </c>
      <c r="F4755" s="2" t="s">
        <v>977</v>
      </c>
      <c r="G4755" s="14" t="n">
        <v>17.5</v>
      </c>
      <c r="H4755" s="14" t="n">
        <v>36.66</v>
      </c>
      <c r="I4755" s="14" t="n">
        <v>17.5</v>
      </c>
      <c r="J4755" s="23" t="n">
        <f aca="false">IF(AND(E4755="Priority",ISNUMBER('Cost model'!N318)),'Cost model'!N318,'Cost model'!M318)</f>
        <v>19.5</v>
      </c>
      <c r="K4755" s="14" t="n">
        <f aca="false">J4755-H4755</f>
        <v>-17.16</v>
      </c>
      <c r="L4755" s="14" t="n">
        <f aca="false">G4755-H4755</f>
        <v>-19.16</v>
      </c>
    </row>
    <row r="4756" customFormat="false" ht="15" hidden="false" customHeight="false" outlineLevel="0" collapsed="false">
      <c r="A4756" s="2" t="s">
        <v>174</v>
      </c>
      <c r="B4756" s="2" t="s">
        <v>174</v>
      </c>
      <c r="C4756" s="2" t="s">
        <v>48</v>
      </c>
      <c r="D4756" s="2" t="s">
        <v>12</v>
      </c>
      <c r="E4756" s="2" t="s">
        <v>74</v>
      </c>
      <c r="F4756" s="2" t="s">
        <v>977</v>
      </c>
      <c r="G4756" s="14" t="n">
        <v>12.5</v>
      </c>
      <c r="H4756" s="14" t="n">
        <v>31.46</v>
      </c>
      <c r="I4756" s="14" t="n">
        <v>12.5</v>
      </c>
      <c r="J4756" s="23" t="n">
        <f aca="false">IF(AND(E4756="Priority",ISNUMBER('Cost model'!N171)),'Cost model'!N171,'Cost model'!M171)</f>
        <v>40</v>
      </c>
      <c r="K4756" s="14" t="n">
        <f aca="false">J4756-H4756</f>
        <v>8.54</v>
      </c>
      <c r="L4756" s="14" t="n">
        <f aca="false">G4756-H4756</f>
        <v>-18.96</v>
      </c>
    </row>
    <row r="4757" customFormat="false" ht="15" hidden="false" customHeight="false" outlineLevel="0" collapsed="false">
      <c r="A4757" s="2" t="s">
        <v>124</v>
      </c>
      <c r="B4757" s="2" t="s">
        <v>124</v>
      </c>
      <c r="C4757" s="2" t="s">
        <v>48</v>
      </c>
      <c r="D4757" s="2" t="s">
        <v>12</v>
      </c>
      <c r="E4757" s="2" t="s">
        <v>74</v>
      </c>
      <c r="F4757" s="2" t="s">
        <v>977</v>
      </c>
      <c r="G4757" s="14" t="n">
        <v>50</v>
      </c>
      <c r="H4757" s="14" t="n">
        <v>59.74</v>
      </c>
      <c r="I4757" s="14" t="n">
        <v>12.5</v>
      </c>
      <c r="J4757" s="23" t="n">
        <f aca="false">IF(AND(E4757="Priority",ISNUMBER('Cost model'!N321)),'Cost model'!N321,'Cost model'!M321)</f>
        <v>40</v>
      </c>
      <c r="K4757" s="14" t="n">
        <f aca="false">J4757-H4757</f>
        <v>-19.74</v>
      </c>
      <c r="L4757" s="14" t="n">
        <f aca="false">G4757-H4757</f>
        <v>-9.74</v>
      </c>
    </row>
    <row r="4758" customFormat="false" ht="15" hidden="false" customHeight="false" outlineLevel="0" collapsed="false">
      <c r="A4758" s="2" t="s">
        <v>142</v>
      </c>
      <c r="B4758" s="2" t="s">
        <v>174</v>
      </c>
      <c r="C4758" s="2" t="s">
        <v>47</v>
      </c>
      <c r="D4758" s="2" t="s">
        <v>12</v>
      </c>
      <c r="E4758" s="2" t="s">
        <v>74</v>
      </c>
      <c r="F4758" s="2" t="s">
        <v>976</v>
      </c>
      <c r="G4758" s="14" t="n">
        <v>19.5</v>
      </c>
      <c r="H4758" s="14" t="n">
        <v>14.59</v>
      </c>
      <c r="I4758" s="14" t="n">
        <v>19.5</v>
      </c>
      <c r="J4758" s="23" t="n">
        <f aca="false">IF(AND(E4758="Priority",ISNUMBER('Cost model'!N695)),'Cost model'!N695,'Cost model'!M695)</f>
        <v>40</v>
      </c>
      <c r="K4758" s="14" t="n">
        <f aca="false">J4758-H4758</f>
        <v>25.41</v>
      </c>
      <c r="L4758" s="14" t="n">
        <f aca="false">G4758-H4758</f>
        <v>4.91</v>
      </c>
    </row>
    <row r="4759" customFormat="false" ht="15" hidden="false" customHeight="false" outlineLevel="0" collapsed="false">
      <c r="A4759" s="2" t="s">
        <v>221</v>
      </c>
      <c r="B4759" s="2" t="s">
        <v>221</v>
      </c>
      <c r="C4759" s="2" t="s">
        <v>47</v>
      </c>
      <c r="D4759" s="2" t="s">
        <v>10</v>
      </c>
      <c r="E4759" s="2" t="s">
        <v>74</v>
      </c>
      <c r="F4759" s="2" t="s">
        <v>977</v>
      </c>
      <c r="G4759" s="14" t="n">
        <v>9.5</v>
      </c>
      <c r="H4759" s="14" t="n">
        <v>7.17</v>
      </c>
      <c r="I4759" s="14" t="n">
        <v>9.5</v>
      </c>
      <c r="J4759" s="23" t="n">
        <f aca="false">IF(AND(E4759="Priority",ISNUMBER('Cost model'!N737)),'Cost model'!N737,'Cost model'!M737)</f>
        <v>8.5</v>
      </c>
      <c r="K4759" s="14" t="n">
        <f aca="false">J4759-H4759</f>
        <v>1.33</v>
      </c>
      <c r="L4759" s="14" t="n">
        <f aca="false">G4759-H4759</f>
        <v>2.33</v>
      </c>
    </row>
    <row r="4760" customFormat="false" ht="15" hidden="false" customHeight="false" outlineLevel="0" collapsed="false">
      <c r="A4760" s="2" t="s">
        <v>174</v>
      </c>
      <c r="B4760" s="2" t="s">
        <v>174</v>
      </c>
      <c r="C4760" s="2" t="s">
        <v>49</v>
      </c>
      <c r="D4760" s="2" t="s">
        <v>10</v>
      </c>
      <c r="E4760" s="2" t="s">
        <v>74</v>
      </c>
      <c r="F4760" s="2" t="s">
        <v>977</v>
      </c>
      <c r="G4760" s="14" t="n">
        <v>17.5</v>
      </c>
      <c r="H4760" s="14" t="n">
        <v>11.38</v>
      </c>
      <c r="I4760" s="14" t="n">
        <v>17.5</v>
      </c>
      <c r="J4760" s="23" t="n">
        <f aca="false">IF(AND(E4760="Priority",ISNUMBER('Cost model'!N169)),'Cost model'!N169,'Cost model'!M169)</f>
        <v>18.5</v>
      </c>
      <c r="K4760" s="14" t="n">
        <f aca="false">J4760-H4760</f>
        <v>7.12</v>
      </c>
      <c r="L4760" s="14" t="n">
        <f aca="false">G4760-H4760</f>
        <v>6.12</v>
      </c>
    </row>
    <row r="4761" customFormat="false" ht="15" hidden="false" customHeight="false" outlineLevel="0" collapsed="false">
      <c r="A4761" s="2" t="s">
        <v>221</v>
      </c>
      <c r="B4761" s="2" t="s">
        <v>221</v>
      </c>
      <c r="C4761" s="2" t="s">
        <v>49</v>
      </c>
      <c r="D4761" s="2" t="s">
        <v>12</v>
      </c>
      <c r="E4761" s="2" t="s">
        <v>74</v>
      </c>
      <c r="F4761" s="2" t="s">
        <v>977</v>
      </c>
      <c r="G4761" s="14" t="n">
        <v>103</v>
      </c>
      <c r="H4761" s="14" t="n">
        <v>128.58</v>
      </c>
      <c r="I4761" s="14" t="n">
        <v>19.5</v>
      </c>
      <c r="J4761" s="23" t="n">
        <f aca="false">IF(AND(E4761="Priority",ISNUMBER('Cost model'!N742)),'Cost model'!N742,'Cost model'!M742)</f>
        <v>60</v>
      </c>
      <c r="K4761" s="14" t="n">
        <f aca="false">J4761-H4761</f>
        <v>-68.58</v>
      </c>
      <c r="L4761" s="14" t="n">
        <f aca="false">G4761-H4761</f>
        <v>-25.58</v>
      </c>
    </row>
    <row r="4762" customFormat="false" ht="15" hidden="false" customHeight="false" outlineLevel="0" collapsed="false">
      <c r="A4762" s="2" t="s">
        <v>174</v>
      </c>
      <c r="B4762" s="2" t="s">
        <v>174</v>
      </c>
      <c r="C4762" s="2" t="s">
        <v>48</v>
      </c>
      <c r="D4762" s="2" t="s">
        <v>10</v>
      </c>
      <c r="E4762" s="2" t="s">
        <v>83</v>
      </c>
      <c r="F4762" s="2" t="s">
        <v>977</v>
      </c>
      <c r="G4762" s="14" t="n">
        <v>17.5</v>
      </c>
      <c r="H4762" s="14" t="n">
        <v>23.2</v>
      </c>
      <c r="I4762" s="14" t="n">
        <v>17.5</v>
      </c>
      <c r="J4762" s="23" t="n">
        <f aca="false">IF(AND(E4762="Priority",ISNUMBER('Cost model'!N168)),'Cost model'!N168,'Cost model'!M168)</f>
        <v>18.5</v>
      </c>
      <c r="K4762" s="14" t="n">
        <f aca="false">J4762-H4762</f>
        <v>-4.7</v>
      </c>
      <c r="L4762" s="14" t="n">
        <f aca="false">G4762-H4762</f>
        <v>-5.7</v>
      </c>
    </row>
    <row r="4763" customFormat="false" ht="15" hidden="false" customHeight="false" outlineLevel="0" collapsed="false">
      <c r="A4763" s="2" t="s">
        <v>124</v>
      </c>
      <c r="B4763" s="2" t="s">
        <v>124</v>
      </c>
      <c r="C4763" s="2" t="s">
        <v>49</v>
      </c>
      <c r="D4763" s="2" t="s">
        <v>12</v>
      </c>
      <c r="E4763" s="2" t="s">
        <v>74</v>
      </c>
      <c r="F4763" s="2" t="s">
        <v>977</v>
      </c>
      <c r="G4763" s="14" t="n">
        <v>52.5</v>
      </c>
      <c r="H4763" s="14" t="n">
        <v>23.55</v>
      </c>
      <c r="I4763" s="14" t="n">
        <v>19.5</v>
      </c>
      <c r="J4763" s="23" t="n">
        <f aca="false">IF(AND(E4763="Priority",ISNUMBER('Cost model'!N322)),'Cost model'!N322,'Cost model'!M322)</f>
        <v>50</v>
      </c>
      <c r="K4763" s="14" t="n">
        <f aca="false">J4763-H4763</f>
        <v>26.45</v>
      </c>
      <c r="L4763" s="14" t="n">
        <f aca="false">G4763-H4763</f>
        <v>28.95</v>
      </c>
    </row>
    <row r="4764" customFormat="false" ht="15" hidden="false" customHeight="false" outlineLevel="0" collapsed="false">
      <c r="A4764" s="2" t="s">
        <v>142</v>
      </c>
      <c r="B4764" s="2" t="s">
        <v>205</v>
      </c>
      <c r="C4764" s="2" t="s">
        <v>47</v>
      </c>
      <c r="D4764" s="2" t="s">
        <v>10</v>
      </c>
      <c r="E4764" s="2" t="s">
        <v>74</v>
      </c>
      <c r="F4764" s="2" t="s">
        <v>976</v>
      </c>
      <c r="G4764" s="14" t="n">
        <v>14.5</v>
      </c>
      <c r="H4764" s="14" t="n">
        <v>20.48</v>
      </c>
      <c r="I4764" s="14" t="n">
        <v>19.5</v>
      </c>
      <c r="J4764" s="23" t="n">
        <f aca="false">IF(AND(E4764="Priority",ISNUMBER('Cost model'!N707)),'Cost model'!N707,'Cost model'!M707)</f>
        <v>11.5</v>
      </c>
      <c r="K4764" s="14" t="n">
        <f aca="false">J4764-H4764</f>
        <v>-8.98</v>
      </c>
      <c r="L4764" s="14" t="n">
        <f aca="false">G4764-H4764</f>
        <v>-5.98</v>
      </c>
    </row>
    <row r="4765" customFormat="false" ht="15" hidden="false" customHeight="false" outlineLevel="0" collapsed="false">
      <c r="A4765" s="2" t="s">
        <v>124</v>
      </c>
      <c r="B4765" s="2" t="s">
        <v>124</v>
      </c>
      <c r="C4765" s="2" t="s">
        <v>47</v>
      </c>
      <c r="D4765" s="2" t="s">
        <v>12</v>
      </c>
      <c r="E4765" s="2" t="s">
        <v>74</v>
      </c>
      <c r="F4765" s="2" t="s">
        <v>977</v>
      </c>
      <c r="G4765" s="14" t="n">
        <v>24</v>
      </c>
      <c r="H4765" s="14" t="n">
        <v>12.38</v>
      </c>
      <c r="I4765" s="14" t="n">
        <v>9.5</v>
      </c>
      <c r="J4765" s="23" t="n">
        <f aca="false">IF(AND(E4765="Priority",ISNUMBER('Cost model'!N320)),'Cost model'!N320,'Cost model'!M320)</f>
        <v>24.5</v>
      </c>
      <c r="K4765" s="14" t="n">
        <f aca="false">J4765-H4765</f>
        <v>12.12</v>
      </c>
      <c r="L4765" s="14" t="n">
        <f aca="false">G4765-H4765</f>
        <v>11.62</v>
      </c>
    </row>
    <row r="4766" customFormat="false" ht="15" hidden="false" customHeight="false" outlineLevel="0" collapsed="false">
      <c r="A4766" s="2" t="s">
        <v>174</v>
      </c>
      <c r="B4766" s="2" t="s">
        <v>124</v>
      </c>
      <c r="C4766" s="2" t="s">
        <v>47</v>
      </c>
      <c r="D4766" s="2" t="s">
        <v>15</v>
      </c>
      <c r="E4766" s="2" t="s">
        <v>74</v>
      </c>
      <c r="F4766" s="2" t="s">
        <v>976</v>
      </c>
      <c r="G4766" s="14" t="n">
        <v>25</v>
      </c>
      <c r="H4766" s="14" t="n">
        <v>229.99</v>
      </c>
      <c r="I4766" s="14" t="n">
        <v>45</v>
      </c>
      <c r="J4766" s="23" t="n">
        <f aca="false">IF(AND(E4766="Priority",ISNUMBER('Cost model'!N119)),'Cost model'!N119,'Cost model'!M119)</f>
        <v>145</v>
      </c>
      <c r="K4766" s="14" t="n">
        <f aca="false">J4766-H4766</f>
        <v>-84.99</v>
      </c>
      <c r="L4766" s="14" t="n">
        <f aca="false">G4766-H4766</f>
        <v>-204.99</v>
      </c>
    </row>
    <row r="4767" customFormat="false" ht="15" hidden="false" customHeight="false" outlineLevel="0" collapsed="false">
      <c r="A4767" s="2" t="s">
        <v>142</v>
      </c>
      <c r="B4767" s="2" t="s">
        <v>142</v>
      </c>
      <c r="C4767" s="2" t="s">
        <v>47</v>
      </c>
      <c r="D4767" s="2" t="s">
        <v>10</v>
      </c>
      <c r="E4767" s="2" t="s">
        <v>74</v>
      </c>
      <c r="F4767" s="2" t="s">
        <v>977</v>
      </c>
      <c r="G4767" s="14" t="n">
        <v>9.5</v>
      </c>
      <c r="H4767" s="14" t="n">
        <v>7.17</v>
      </c>
      <c r="I4767" s="14" t="n">
        <v>9.5</v>
      </c>
      <c r="J4767" s="23" t="n">
        <f aca="false">IF(AND(E4767="Priority",ISNUMBER('Cost model'!N632)),'Cost model'!N632,'Cost model'!M632)</f>
        <v>9.5</v>
      </c>
      <c r="K4767" s="14" t="n">
        <f aca="false">J4767-H4767</f>
        <v>2.33</v>
      </c>
      <c r="L4767" s="14" t="n">
        <f aca="false">G4767-H4767</f>
        <v>2.33</v>
      </c>
    </row>
    <row r="4768" customFormat="false" ht="15" hidden="false" customHeight="false" outlineLevel="0" collapsed="false">
      <c r="A4768" s="2" t="s">
        <v>174</v>
      </c>
      <c r="B4768" s="2" t="s">
        <v>174</v>
      </c>
      <c r="C4768" s="2" t="s">
        <v>47</v>
      </c>
      <c r="D4768" s="2" t="s">
        <v>10</v>
      </c>
      <c r="E4768" s="2" t="s">
        <v>74</v>
      </c>
      <c r="F4768" s="2" t="s">
        <v>977</v>
      </c>
      <c r="G4768" s="14" t="n">
        <v>9.5</v>
      </c>
      <c r="H4768" s="14" t="n">
        <v>6.48</v>
      </c>
      <c r="I4768" s="14" t="n">
        <v>9.5</v>
      </c>
      <c r="J4768" s="23" t="n">
        <f aca="false">IF(AND(E4768="Priority",ISNUMBER('Cost model'!N167)),'Cost model'!N167,'Cost model'!M167)</f>
        <v>8.5</v>
      </c>
      <c r="K4768" s="14" t="n">
        <f aca="false">J4768-H4768</f>
        <v>2.02</v>
      </c>
      <c r="L4768" s="14" t="n">
        <f aca="false">G4768-H4768</f>
        <v>3.02</v>
      </c>
    </row>
    <row r="4769" customFormat="false" ht="15" hidden="false" customHeight="false" outlineLevel="0" collapsed="false">
      <c r="A4769" s="2" t="s">
        <v>174</v>
      </c>
      <c r="B4769" s="2" t="s">
        <v>174</v>
      </c>
      <c r="C4769" s="2" t="s">
        <v>49</v>
      </c>
      <c r="D4769" s="2" t="s">
        <v>14</v>
      </c>
      <c r="E4769" s="2" t="s">
        <v>74</v>
      </c>
      <c r="F4769" s="2" t="s">
        <v>977</v>
      </c>
      <c r="G4769" s="14" t="n">
        <v>76</v>
      </c>
      <c r="H4769" s="14" t="n">
        <v>114.69</v>
      </c>
      <c r="I4769" s="14" t="n">
        <v>85</v>
      </c>
      <c r="J4769" s="23" t="n">
        <f aca="false">IF(AND(E4769="Priority",ISNUMBER('Cost model'!N178)),'Cost model'!N178,'Cost model'!M178)</f>
        <v>145</v>
      </c>
      <c r="K4769" s="14" t="n">
        <f aca="false">J4769-H4769</f>
        <v>30.31</v>
      </c>
      <c r="L4769" s="14" t="n">
        <f aca="false">G4769-H4769</f>
        <v>-38.69</v>
      </c>
    </row>
    <row r="4770" customFormat="false" ht="15" hidden="false" customHeight="false" outlineLevel="0" collapsed="false">
      <c r="A4770" s="2" t="s">
        <v>174</v>
      </c>
      <c r="B4770" s="2" t="s">
        <v>174</v>
      </c>
      <c r="C4770" s="2" t="s">
        <v>47</v>
      </c>
      <c r="D4770" s="2" t="s">
        <v>12</v>
      </c>
      <c r="E4770" s="2" t="s">
        <v>74</v>
      </c>
      <c r="F4770" s="2" t="s">
        <v>977</v>
      </c>
      <c r="G4770" s="14" t="n">
        <v>9.5</v>
      </c>
      <c r="H4770" s="14" t="n">
        <v>7.24</v>
      </c>
      <c r="I4770" s="14" t="n">
        <v>9.5</v>
      </c>
      <c r="J4770" s="23" t="n">
        <f aca="false">IF(AND(E4770="Priority",ISNUMBER('Cost model'!N170)),'Cost model'!N170,'Cost model'!M170)</f>
        <v>25.5</v>
      </c>
      <c r="K4770" s="14" t="n">
        <f aca="false">J4770-H4770</f>
        <v>18.26</v>
      </c>
      <c r="L4770" s="14" t="n">
        <f aca="false">G4770-H4770</f>
        <v>2.26</v>
      </c>
    </row>
    <row r="4771" customFormat="false" ht="15" hidden="false" customHeight="false" outlineLevel="0" collapsed="false">
      <c r="A4771" s="2" t="s">
        <v>174</v>
      </c>
      <c r="B4771" s="2" t="s">
        <v>174</v>
      </c>
      <c r="C4771" s="2" t="s">
        <v>47</v>
      </c>
      <c r="D4771" s="2" t="s">
        <v>12</v>
      </c>
      <c r="E4771" s="2" t="s">
        <v>74</v>
      </c>
      <c r="F4771" s="2" t="s">
        <v>977</v>
      </c>
      <c r="G4771" s="14" t="n">
        <v>38</v>
      </c>
      <c r="H4771" s="14" t="n">
        <v>27.58</v>
      </c>
      <c r="I4771" s="14" t="n">
        <v>9.5</v>
      </c>
      <c r="J4771" s="23" t="n">
        <f aca="false">IF(AND(E4771="Priority",ISNUMBER('Cost model'!N170)),'Cost model'!N170,'Cost model'!M170)</f>
        <v>25.5</v>
      </c>
      <c r="K4771" s="14" t="n">
        <f aca="false">J4771-H4771</f>
        <v>-2.08</v>
      </c>
      <c r="L4771" s="14" t="n">
        <f aca="false">G4771-H4771</f>
        <v>10.42</v>
      </c>
    </row>
    <row r="4772" customFormat="false" ht="15" hidden="false" customHeight="false" outlineLevel="0" collapsed="false">
      <c r="A4772" s="2" t="s">
        <v>124</v>
      </c>
      <c r="B4772" s="2" t="s">
        <v>124</v>
      </c>
      <c r="C4772" s="2" t="s">
        <v>47</v>
      </c>
      <c r="D4772" s="2" t="s">
        <v>10</v>
      </c>
      <c r="E4772" s="2" t="s">
        <v>74</v>
      </c>
      <c r="F4772" s="2" t="s">
        <v>977</v>
      </c>
      <c r="G4772" s="14" t="n">
        <v>9.5</v>
      </c>
      <c r="H4772" s="14" t="n">
        <v>7.24</v>
      </c>
      <c r="I4772" s="14" t="n">
        <v>9.5</v>
      </c>
      <c r="J4772" s="23" t="n">
        <f aca="false">IF(AND(E4772="Priority",ISNUMBER('Cost model'!N317)),'Cost model'!N317,'Cost model'!M317)</f>
        <v>10.5</v>
      </c>
      <c r="K4772" s="14" t="n">
        <f aca="false">J4772-H4772</f>
        <v>3.26</v>
      </c>
      <c r="L4772" s="14" t="n">
        <f aca="false">G4772-H4772</f>
        <v>2.26</v>
      </c>
    </row>
    <row r="4773" customFormat="false" ht="15" hidden="false" customHeight="false" outlineLevel="0" collapsed="false">
      <c r="A4773" s="2" t="s">
        <v>174</v>
      </c>
      <c r="B4773" s="2" t="s">
        <v>174</v>
      </c>
      <c r="C4773" s="2" t="s">
        <v>47</v>
      </c>
      <c r="D4773" s="2" t="s">
        <v>12</v>
      </c>
      <c r="E4773" s="2" t="s">
        <v>74</v>
      </c>
      <c r="F4773" s="2" t="s">
        <v>977</v>
      </c>
      <c r="G4773" s="14" t="n">
        <v>28.5</v>
      </c>
      <c r="H4773" s="14" t="n">
        <v>24.96</v>
      </c>
      <c r="I4773" s="14" t="n">
        <v>9.5</v>
      </c>
      <c r="J4773" s="23" t="n">
        <f aca="false">IF(AND(E4773="Priority",ISNUMBER('Cost model'!N170)),'Cost model'!N170,'Cost model'!M170)</f>
        <v>25.5</v>
      </c>
      <c r="K4773" s="14" t="n">
        <f aca="false">J4773-H4773</f>
        <v>0.539999999999999</v>
      </c>
      <c r="L4773" s="14" t="n">
        <f aca="false">G4773-H4773</f>
        <v>3.54</v>
      </c>
    </row>
    <row r="4774" customFormat="false" ht="15" hidden="false" customHeight="false" outlineLevel="0" collapsed="false">
      <c r="A4774" s="2" t="s">
        <v>124</v>
      </c>
      <c r="B4774" s="2" t="s">
        <v>124</v>
      </c>
      <c r="C4774" s="2" t="s">
        <v>47</v>
      </c>
      <c r="D4774" s="2" t="s">
        <v>12</v>
      </c>
      <c r="E4774" s="2" t="s">
        <v>74</v>
      </c>
      <c r="F4774" s="2" t="s">
        <v>977</v>
      </c>
      <c r="G4774" s="14" t="n">
        <v>9.5</v>
      </c>
      <c r="H4774" s="14" t="n">
        <v>7.24</v>
      </c>
      <c r="I4774" s="14" t="n">
        <v>9.5</v>
      </c>
      <c r="J4774" s="23" t="n">
        <f aca="false">IF(AND(E4774="Priority",ISNUMBER('Cost model'!N320)),'Cost model'!N320,'Cost model'!M320)</f>
        <v>24.5</v>
      </c>
      <c r="K4774" s="14" t="n">
        <f aca="false">J4774-H4774</f>
        <v>17.26</v>
      </c>
      <c r="L4774" s="14" t="n">
        <f aca="false">G4774-H4774</f>
        <v>2.26</v>
      </c>
    </row>
    <row r="4775" customFormat="false" ht="15" hidden="false" customHeight="false" outlineLevel="0" collapsed="false">
      <c r="A4775" s="2" t="s">
        <v>174</v>
      </c>
      <c r="B4775" s="2" t="s">
        <v>174</v>
      </c>
      <c r="C4775" s="2" t="s">
        <v>48</v>
      </c>
      <c r="D4775" s="2" t="s">
        <v>10</v>
      </c>
      <c r="E4775" s="2" t="s">
        <v>74</v>
      </c>
      <c r="F4775" s="2" t="s">
        <v>977</v>
      </c>
      <c r="G4775" s="14" t="n">
        <v>14.5</v>
      </c>
      <c r="H4775" s="14" t="n">
        <v>10.44</v>
      </c>
      <c r="I4775" s="14" t="n">
        <v>12.5</v>
      </c>
      <c r="J4775" s="23" t="n">
        <f aca="false">IF(AND(E4775="Priority",ISNUMBER('Cost model'!N168)),'Cost model'!N168,'Cost model'!M168)</f>
        <v>13.5</v>
      </c>
      <c r="K4775" s="14" t="n">
        <f aca="false">J4775-H4775</f>
        <v>3.06</v>
      </c>
      <c r="L4775" s="14" t="n">
        <f aca="false">G4775-H4775</f>
        <v>4.06</v>
      </c>
    </row>
    <row r="4776" customFormat="false" ht="15" hidden="false" customHeight="false" outlineLevel="0" collapsed="false">
      <c r="A4776" s="2" t="s">
        <v>174</v>
      </c>
      <c r="B4776" s="2" t="s">
        <v>174</v>
      </c>
      <c r="C4776" s="2" t="s">
        <v>48</v>
      </c>
      <c r="D4776" s="2" t="s">
        <v>10</v>
      </c>
      <c r="E4776" s="2" t="s">
        <v>83</v>
      </c>
      <c r="F4776" s="2" t="s">
        <v>977</v>
      </c>
      <c r="G4776" s="14" t="n">
        <v>17.5</v>
      </c>
      <c r="H4776" s="14" t="n">
        <v>19.11</v>
      </c>
      <c r="I4776" s="14" t="n">
        <v>17.5</v>
      </c>
      <c r="J4776" s="23" t="n">
        <f aca="false">IF(AND(E4776="Priority",ISNUMBER('Cost model'!N168)),'Cost model'!N168,'Cost model'!M168)</f>
        <v>18.5</v>
      </c>
      <c r="K4776" s="14" t="n">
        <f aca="false">J4776-H4776</f>
        <v>-0.609999999999999</v>
      </c>
      <c r="L4776" s="14" t="n">
        <f aca="false">G4776-H4776</f>
        <v>-1.61</v>
      </c>
    </row>
    <row r="4777" customFormat="false" ht="15" hidden="false" customHeight="false" outlineLevel="0" collapsed="false">
      <c r="A4777" s="2" t="s">
        <v>142</v>
      </c>
      <c r="B4777" s="2" t="s">
        <v>124</v>
      </c>
      <c r="C4777" s="2" t="s">
        <v>48</v>
      </c>
      <c r="D4777" s="2" t="s">
        <v>12</v>
      </c>
      <c r="E4777" s="2" t="s">
        <v>74</v>
      </c>
      <c r="F4777" s="2" t="s">
        <v>976</v>
      </c>
      <c r="G4777" s="14" t="n">
        <v>79</v>
      </c>
      <c r="H4777" s="14" t="n">
        <v>82.93</v>
      </c>
      <c r="I4777" s="14" t="n">
        <v>19.5</v>
      </c>
      <c r="J4777" s="23" t="n">
        <f aca="false">IF(AND(E4777="Priority",ISNUMBER('Cost model'!N666)),'Cost model'!N666,'Cost model'!M666)</f>
        <v>45</v>
      </c>
      <c r="K4777" s="14" t="n">
        <f aca="false">J4777-H4777</f>
        <v>-37.93</v>
      </c>
      <c r="L4777" s="14" t="n">
        <f aca="false">G4777-H4777</f>
        <v>-3.93000000000001</v>
      </c>
    </row>
    <row r="4778" customFormat="false" ht="15" hidden="false" customHeight="false" outlineLevel="0" collapsed="false">
      <c r="A4778" s="2" t="s">
        <v>174</v>
      </c>
      <c r="B4778" s="2" t="s">
        <v>174</v>
      </c>
      <c r="C4778" s="2" t="s">
        <v>48</v>
      </c>
      <c r="D4778" s="2" t="s">
        <v>12</v>
      </c>
      <c r="E4778" s="2" t="s">
        <v>74</v>
      </c>
      <c r="F4778" s="2" t="s">
        <v>977</v>
      </c>
      <c r="G4778" s="14" t="n">
        <v>54.5</v>
      </c>
      <c r="H4778" s="14" t="n">
        <v>41.1</v>
      </c>
      <c r="I4778" s="14" t="n">
        <v>12.5</v>
      </c>
      <c r="J4778" s="23" t="n">
        <f aca="false">IF(AND(E4778="Priority",ISNUMBER('Cost model'!N171)),'Cost model'!N171,'Cost model'!M171)</f>
        <v>40</v>
      </c>
      <c r="K4778" s="14" t="n">
        <f aca="false">J4778-H4778</f>
        <v>-1.1</v>
      </c>
      <c r="L4778" s="14" t="n">
        <f aca="false">G4778-H4778</f>
        <v>13.4</v>
      </c>
    </row>
    <row r="4779" customFormat="false" ht="15" hidden="false" customHeight="false" outlineLevel="0" collapsed="false">
      <c r="A4779" s="2" t="s">
        <v>124</v>
      </c>
      <c r="B4779" s="2" t="s">
        <v>124</v>
      </c>
      <c r="C4779" s="2" t="s">
        <v>49</v>
      </c>
      <c r="D4779" s="2" t="s">
        <v>10</v>
      </c>
      <c r="E4779" s="2" t="s">
        <v>74</v>
      </c>
      <c r="F4779" s="2" t="s">
        <v>977</v>
      </c>
      <c r="G4779" s="14" t="n">
        <v>17.5</v>
      </c>
      <c r="H4779" s="14" t="n">
        <v>16.45</v>
      </c>
      <c r="I4779" s="14" t="n">
        <v>17.5</v>
      </c>
      <c r="J4779" s="23" t="n">
        <f aca="false">IF(AND(E4779="Priority",ISNUMBER('Cost model'!N319)),'Cost model'!N319,'Cost model'!M319)</f>
        <v>16.5</v>
      </c>
      <c r="K4779" s="14" t="n">
        <f aca="false">J4779-H4779</f>
        <v>0.0500000000000007</v>
      </c>
      <c r="L4779" s="14" t="n">
        <f aca="false">G4779-H4779</f>
        <v>1.05</v>
      </c>
    </row>
    <row r="4780" customFormat="false" ht="15" hidden="false" customHeight="false" outlineLevel="0" collapsed="false">
      <c r="A4780" s="2" t="s">
        <v>124</v>
      </c>
      <c r="B4780" s="2" t="s">
        <v>124</v>
      </c>
      <c r="C4780" s="2" t="s">
        <v>48</v>
      </c>
      <c r="D4780" s="2" t="s">
        <v>12</v>
      </c>
      <c r="E4780" s="2" t="s">
        <v>74</v>
      </c>
      <c r="F4780" s="2" t="s">
        <v>977</v>
      </c>
      <c r="G4780" s="14" t="n">
        <v>37</v>
      </c>
      <c r="H4780" s="14" t="n">
        <v>24.6</v>
      </c>
      <c r="I4780" s="14" t="n">
        <v>12.5</v>
      </c>
      <c r="J4780" s="23" t="n">
        <f aca="false">IF(AND(E4780="Priority",ISNUMBER('Cost model'!N321)),'Cost model'!N321,'Cost model'!M321)</f>
        <v>40</v>
      </c>
      <c r="K4780" s="14" t="n">
        <f aca="false">J4780-H4780</f>
        <v>15.4</v>
      </c>
      <c r="L4780" s="14" t="n">
        <f aca="false">G4780-H4780</f>
        <v>12.4</v>
      </c>
    </row>
    <row r="4781" customFormat="false" ht="15" hidden="false" customHeight="false" outlineLevel="0" collapsed="false">
      <c r="A4781" s="2" t="s">
        <v>124</v>
      </c>
      <c r="B4781" s="2" t="s">
        <v>124</v>
      </c>
      <c r="C4781" s="2" t="s">
        <v>48</v>
      </c>
      <c r="D4781" s="2" t="s">
        <v>12</v>
      </c>
      <c r="E4781" s="2" t="s">
        <v>74</v>
      </c>
      <c r="F4781" s="2" t="s">
        <v>977</v>
      </c>
      <c r="G4781" s="14" t="n">
        <v>12.5</v>
      </c>
      <c r="H4781" s="14" t="n">
        <v>24.6</v>
      </c>
      <c r="I4781" s="14" t="n">
        <v>12.5</v>
      </c>
      <c r="J4781" s="23" t="n">
        <f aca="false">IF(AND(E4781="Priority",ISNUMBER('Cost model'!N321)),'Cost model'!N321,'Cost model'!M321)</f>
        <v>40</v>
      </c>
      <c r="K4781" s="14" t="n">
        <f aca="false">J4781-H4781</f>
        <v>15.4</v>
      </c>
      <c r="L4781" s="14" t="n">
        <f aca="false">G4781-H4781</f>
        <v>-12.1</v>
      </c>
    </row>
    <row r="4782" customFormat="false" ht="15" hidden="false" customHeight="false" outlineLevel="0" collapsed="false">
      <c r="A4782" s="2" t="s">
        <v>221</v>
      </c>
      <c r="B4782" s="2" t="s">
        <v>221</v>
      </c>
      <c r="C4782" s="2" t="s">
        <v>49</v>
      </c>
      <c r="D4782" s="2" t="s">
        <v>10</v>
      </c>
      <c r="E4782" s="2" t="s">
        <v>74</v>
      </c>
      <c r="F4782" s="2" t="s">
        <v>977</v>
      </c>
      <c r="G4782" s="14" t="n">
        <v>17.5</v>
      </c>
      <c r="H4782" s="14" t="n">
        <v>10.09</v>
      </c>
      <c r="I4782" s="14" t="n">
        <v>17.5</v>
      </c>
      <c r="J4782" s="23" t="n">
        <f aca="false">IF(AND(E4782="Priority",ISNUMBER('Cost model'!N739)),'Cost model'!N739,'Cost model'!M739)</f>
        <v>17.5</v>
      </c>
      <c r="K4782" s="14" t="n">
        <f aca="false">J4782-H4782</f>
        <v>7.41</v>
      </c>
      <c r="L4782" s="14" t="n">
        <f aca="false">G4782-H4782</f>
        <v>7.41</v>
      </c>
    </row>
    <row r="4783" customFormat="false" ht="15" hidden="false" customHeight="false" outlineLevel="0" collapsed="false">
      <c r="A4783" s="2" t="s">
        <v>221</v>
      </c>
      <c r="B4783" s="2" t="s">
        <v>124</v>
      </c>
      <c r="C4783" s="2" t="s">
        <v>49</v>
      </c>
      <c r="D4783" s="2" t="s">
        <v>10</v>
      </c>
      <c r="E4783" s="2" t="s">
        <v>74</v>
      </c>
      <c r="F4783" s="2" t="s">
        <v>976</v>
      </c>
      <c r="G4783" s="14" t="n">
        <v>14.5</v>
      </c>
      <c r="H4783" s="14" t="n">
        <v>15.76</v>
      </c>
      <c r="I4783" s="14" t="n">
        <v>19.5</v>
      </c>
      <c r="J4783" s="23" t="n">
        <f aca="false">IF(AND(E4783="Priority",ISNUMBER('Cost model'!N799)),'Cost model'!N799,'Cost model'!M799)</f>
        <v>20.5</v>
      </c>
      <c r="K4783" s="14" t="n">
        <f aca="false">J4783-H4783</f>
        <v>4.74</v>
      </c>
      <c r="L4783" s="14" t="n">
        <f aca="false">G4783-H4783</f>
        <v>-1.26</v>
      </c>
    </row>
    <row r="4784" customFormat="false" ht="15" hidden="false" customHeight="false" outlineLevel="0" collapsed="false">
      <c r="A4784" s="2" t="s">
        <v>158</v>
      </c>
      <c r="B4784" s="2" t="s">
        <v>142</v>
      </c>
      <c r="C4784" s="2" t="s">
        <v>49</v>
      </c>
      <c r="D4784" s="2" t="s">
        <v>10</v>
      </c>
      <c r="E4784" s="2" t="s">
        <v>74</v>
      </c>
      <c r="F4784" s="2" t="s">
        <v>976</v>
      </c>
      <c r="G4784" s="14" t="n">
        <v>19.5</v>
      </c>
      <c r="H4784" s="14" t="n">
        <v>18.56</v>
      </c>
      <c r="I4784" s="14" t="n">
        <v>17.5</v>
      </c>
      <c r="J4784" s="23" t="n">
        <f aca="false">IF(AND(E4784="Priority",ISNUMBER('Cost model'!N439)),'Cost model'!N439,'Cost model'!M439)</f>
        <v>20.5</v>
      </c>
      <c r="K4784" s="14" t="n">
        <f aca="false">J4784-H4784</f>
        <v>1.94</v>
      </c>
      <c r="L4784" s="14" t="n">
        <f aca="false">G4784-H4784</f>
        <v>0.940000000000001</v>
      </c>
    </row>
    <row r="4785" customFormat="false" ht="15" hidden="false" customHeight="false" outlineLevel="0" collapsed="false">
      <c r="A4785" s="2" t="s">
        <v>221</v>
      </c>
      <c r="B4785" s="2" t="s">
        <v>158</v>
      </c>
      <c r="C4785" s="2" t="s">
        <v>47</v>
      </c>
      <c r="D4785" s="2" t="s">
        <v>12</v>
      </c>
      <c r="E4785" s="2" t="s">
        <v>83</v>
      </c>
      <c r="F4785" s="2" t="s">
        <v>976</v>
      </c>
      <c r="G4785" s="14" t="n">
        <v>24.5</v>
      </c>
      <c r="H4785" s="14" t="n">
        <v>15.94</v>
      </c>
      <c r="I4785" s="14" t="n">
        <v>24.5</v>
      </c>
      <c r="J4785" s="23" t="n">
        <f aca="false">IF(AND(E4785="Priority",ISNUMBER('Cost model'!N755)),'Cost model'!N755,'Cost model'!M755)</f>
        <v>65</v>
      </c>
      <c r="K4785" s="14" t="n">
        <f aca="false">J4785-H4785</f>
        <v>49.06</v>
      </c>
      <c r="L4785" s="14" t="n">
        <f aca="false">G4785-H4785</f>
        <v>8.56</v>
      </c>
    </row>
    <row r="4786" customFormat="false" ht="15" hidden="false" customHeight="false" outlineLevel="0" collapsed="false">
      <c r="A4786" s="2" t="s">
        <v>221</v>
      </c>
      <c r="B4786" s="2" t="s">
        <v>221</v>
      </c>
      <c r="C4786" s="2" t="s">
        <v>49</v>
      </c>
      <c r="D4786" s="2" t="s">
        <v>13</v>
      </c>
      <c r="E4786" s="2" t="s">
        <v>74</v>
      </c>
      <c r="F4786" s="2" t="s">
        <v>977</v>
      </c>
      <c r="G4786" s="14" t="n">
        <v>78.5</v>
      </c>
      <c r="H4786" s="14" t="n">
        <v>81.18</v>
      </c>
      <c r="I4786" s="14" t="n">
        <v>50</v>
      </c>
      <c r="J4786" s="23" t="n">
        <f aca="false">IF(AND(E4786="Priority",ISNUMBER('Cost model'!N745)),'Cost model'!N745,'Cost model'!M745)</f>
        <v>130</v>
      </c>
      <c r="K4786" s="14" t="n">
        <f aca="false">J4786-H4786</f>
        <v>48.82</v>
      </c>
      <c r="L4786" s="14" t="n">
        <f aca="false">G4786-H4786</f>
        <v>-2.68000000000001</v>
      </c>
    </row>
    <row r="4787" customFormat="false" ht="15" hidden="false" customHeight="false" outlineLevel="0" collapsed="false">
      <c r="A4787" s="2" t="s">
        <v>221</v>
      </c>
      <c r="B4787" s="2" t="s">
        <v>174</v>
      </c>
      <c r="C4787" s="2" t="s">
        <v>47</v>
      </c>
      <c r="D4787" s="2" t="s">
        <v>10</v>
      </c>
      <c r="E4787" s="2" t="s">
        <v>74</v>
      </c>
      <c r="F4787" s="2" t="s">
        <v>976</v>
      </c>
      <c r="G4787" s="14" t="n">
        <v>14.5</v>
      </c>
      <c r="H4787" s="14" t="n">
        <v>8.15</v>
      </c>
      <c r="I4787" s="14" t="n">
        <v>19.5</v>
      </c>
      <c r="J4787" s="23" t="n">
        <f aca="false">IF(AND(E4787="Priority",ISNUMBER('Cost model'!N782)),'Cost model'!N782,'Cost model'!M782)</f>
        <v>11.5</v>
      </c>
      <c r="K4787" s="14" t="n">
        <f aca="false">J4787-H4787</f>
        <v>3.35</v>
      </c>
      <c r="L4787" s="14" t="n">
        <f aca="false">G4787-H4787</f>
        <v>6.35</v>
      </c>
    </row>
    <row r="4788" customFormat="false" ht="15" hidden="false" customHeight="false" outlineLevel="0" collapsed="false">
      <c r="A4788" s="2" t="s">
        <v>174</v>
      </c>
      <c r="B4788" s="2" t="s">
        <v>174</v>
      </c>
      <c r="C4788" s="2" t="s">
        <v>48</v>
      </c>
      <c r="D4788" s="2" t="s">
        <v>10</v>
      </c>
      <c r="E4788" s="2" t="s">
        <v>74</v>
      </c>
      <c r="F4788" s="2" t="s">
        <v>977</v>
      </c>
      <c r="G4788" s="14" t="n">
        <v>50</v>
      </c>
      <c r="H4788" s="14" t="n">
        <v>41.1</v>
      </c>
      <c r="I4788" s="14" t="n">
        <v>12.5</v>
      </c>
      <c r="J4788" s="23" t="n">
        <f aca="false">IF(AND(E4788="Priority",ISNUMBER('Cost model'!N168)),'Cost model'!N168,'Cost model'!M168)</f>
        <v>13.5</v>
      </c>
      <c r="K4788" s="14" t="n">
        <f aca="false">J4788-H4788</f>
        <v>-27.6</v>
      </c>
      <c r="L4788" s="14" t="n">
        <f aca="false">G4788-H4788</f>
        <v>8.9</v>
      </c>
    </row>
    <row r="4789" customFormat="false" ht="15" hidden="false" customHeight="false" outlineLevel="0" collapsed="false">
      <c r="A4789" s="2" t="s">
        <v>174</v>
      </c>
      <c r="B4789" s="2" t="s">
        <v>142</v>
      </c>
      <c r="C4789" s="2" t="s">
        <v>49</v>
      </c>
      <c r="D4789" s="2" t="s">
        <v>10</v>
      </c>
      <c r="E4789" s="2" t="s">
        <v>74</v>
      </c>
      <c r="F4789" s="2" t="s">
        <v>976</v>
      </c>
      <c r="G4789" s="14" t="n">
        <v>17.5</v>
      </c>
      <c r="H4789" s="14" t="n">
        <v>19.6</v>
      </c>
      <c r="I4789" s="14" t="n">
        <v>17.5</v>
      </c>
      <c r="J4789" s="23" t="n">
        <f aca="false">IF(AND(E4789="Priority",ISNUMBER('Cost model'!N124)),'Cost model'!N124,'Cost model'!M124)</f>
        <v>21.5</v>
      </c>
      <c r="K4789" s="14" t="n">
        <f aca="false">J4789-H4789</f>
        <v>1.9</v>
      </c>
      <c r="L4789" s="14" t="n">
        <f aca="false">G4789-H4789</f>
        <v>-2.1</v>
      </c>
    </row>
    <row r="4790" customFormat="false" ht="15" hidden="false" customHeight="false" outlineLevel="0" collapsed="false">
      <c r="A4790" s="2" t="s">
        <v>174</v>
      </c>
      <c r="B4790" s="2" t="s">
        <v>174</v>
      </c>
      <c r="C4790" s="2" t="s">
        <v>49</v>
      </c>
      <c r="D4790" s="2" t="s">
        <v>10</v>
      </c>
      <c r="E4790" s="2" t="s">
        <v>74</v>
      </c>
      <c r="F4790" s="2" t="s">
        <v>977</v>
      </c>
      <c r="G4790" s="14" t="n">
        <v>17.5</v>
      </c>
      <c r="H4790" s="14" t="n">
        <v>18.54</v>
      </c>
      <c r="I4790" s="14" t="n">
        <v>17.5</v>
      </c>
      <c r="J4790" s="23" t="n">
        <f aca="false">IF(AND(E4790="Priority",ISNUMBER('Cost model'!N169)),'Cost model'!N169,'Cost model'!M169)</f>
        <v>18.5</v>
      </c>
      <c r="K4790" s="14" t="n">
        <f aca="false">J4790-H4790</f>
        <v>-0.0399999999999992</v>
      </c>
      <c r="L4790" s="14" t="n">
        <f aca="false">G4790-H4790</f>
        <v>-1.04</v>
      </c>
    </row>
    <row r="4791" customFormat="false" ht="15" hidden="false" customHeight="false" outlineLevel="0" collapsed="false">
      <c r="A4791" s="2" t="s">
        <v>174</v>
      </c>
      <c r="B4791" s="2" t="s">
        <v>174</v>
      </c>
      <c r="C4791" s="2" t="s">
        <v>48</v>
      </c>
      <c r="D4791" s="2" t="s">
        <v>10</v>
      </c>
      <c r="E4791" s="2" t="s">
        <v>74</v>
      </c>
      <c r="F4791" s="2" t="s">
        <v>977</v>
      </c>
      <c r="G4791" s="14" t="n">
        <v>37.5</v>
      </c>
      <c r="H4791" s="14" t="n">
        <v>41.1</v>
      </c>
      <c r="I4791" s="14" t="n">
        <v>12.5</v>
      </c>
      <c r="J4791" s="23" t="n">
        <f aca="false">IF(AND(E4791="Priority",ISNUMBER('Cost model'!N168)),'Cost model'!N168,'Cost model'!M168)</f>
        <v>13.5</v>
      </c>
      <c r="K4791" s="14" t="n">
        <f aca="false">J4791-H4791</f>
        <v>-27.6</v>
      </c>
      <c r="L4791" s="14" t="n">
        <f aca="false">G4791-H4791</f>
        <v>-3.6</v>
      </c>
    </row>
    <row r="4792" customFormat="false" ht="15" hidden="false" customHeight="false" outlineLevel="0" collapsed="false">
      <c r="A4792" s="2" t="s">
        <v>124</v>
      </c>
      <c r="B4792" s="2" t="s">
        <v>124</v>
      </c>
      <c r="C4792" s="2" t="s">
        <v>48</v>
      </c>
      <c r="D4792" s="2" t="s">
        <v>13</v>
      </c>
      <c r="E4792" s="2" t="s">
        <v>74</v>
      </c>
      <c r="F4792" s="2" t="s">
        <v>977</v>
      </c>
      <c r="G4792" s="14" t="n">
        <v>24.5</v>
      </c>
      <c r="H4792" s="14" t="n">
        <v>117.23</v>
      </c>
      <c r="I4792" s="14" t="n">
        <v>24.5</v>
      </c>
      <c r="J4792" s="23" t="n">
        <f aca="false">IF(AND(E4792="Priority",ISNUMBER('Cost model'!N324)),'Cost model'!N324,'Cost model'!M324)</f>
        <v>85</v>
      </c>
      <c r="K4792" s="14" t="n">
        <f aca="false">J4792-H4792</f>
        <v>-32.23</v>
      </c>
      <c r="L4792" s="14" t="n">
        <f aca="false">G4792-H4792</f>
        <v>-92.73</v>
      </c>
    </row>
    <row r="4793" customFormat="false" ht="15" hidden="false" customHeight="false" outlineLevel="0" collapsed="false">
      <c r="A4793" s="2" t="s">
        <v>174</v>
      </c>
      <c r="B4793" s="2" t="s">
        <v>174</v>
      </c>
      <c r="C4793" s="2" t="s">
        <v>47</v>
      </c>
      <c r="D4793" s="2" t="s">
        <v>13</v>
      </c>
      <c r="E4793" s="2" t="s">
        <v>74</v>
      </c>
      <c r="F4793" s="2" t="s">
        <v>977</v>
      </c>
      <c r="G4793" s="14" t="n">
        <v>19</v>
      </c>
      <c r="H4793" s="14" t="n">
        <v>67</v>
      </c>
      <c r="I4793" s="14" t="n">
        <v>19</v>
      </c>
      <c r="J4793" s="23" t="n">
        <f aca="false">IF(AND(E4793="Priority",ISNUMBER('Cost model'!N173)),'Cost model'!N173,'Cost model'!M173)</f>
        <v>60</v>
      </c>
      <c r="K4793" s="14" t="n">
        <f aca="false">J4793-H4793</f>
        <v>-7</v>
      </c>
      <c r="L4793" s="14" t="n">
        <f aca="false">G4793-H4793</f>
        <v>-48</v>
      </c>
    </row>
    <row r="4794" customFormat="false" ht="15" hidden="false" customHeight="false" outlineLevel="0" collapsed="false">
      <c r="A4794" s="2" t="s">
        <v>142</v>
      </c>
      <c r="B4794" s="2" t="s">
        <v>142</v>
      </c>
      <c r="C4794" s="2" t="s">
        <v>47</v>
      </c>
      <c r="D4794" s="2" t="s">
        <v>12</v>
      </c>
      <c r="E4794" s="2" t="s">
        <v>74</v>
      </c>
      <c r="F4794" s="2" t="s">
        <v>977</v>
      </c>
      <c r="G4794" s="14" t="n">
        <v>14.5</v>
      </c>
      <c r="H4794" s="14" t="n">
        <v>23.2</v>
      </c>
      <c r="I4794" s="14" t="n">
        <v>9.5</v>
      </c>
      <c r="J4794" s="23" t="n">
        <f aca="false">IF(AND(E4794="Priority",ISNUMBER('Cost model'!N635)),'Cost model'!N635,'Cost model'!M635)</f>
        <v>30.5</v>
      </c>
      <c r="K4794" s="14" t="n">
        <f aca="false">J4794-H4794</f>
        <v>7.3</v>
      </c>
      <c r="L4794" s="14" t="n">
        <f aca="false">G4794-H4794</f>
        <v>-8.7</v>
      </c>
    </row>
    <row r="4795" customFormat="false" ht="15" hidden="false" customHeight="false" outlineLevel="0" collapsed="false">
      <c r="A4795" s="2" t="s">
        <v>124</v>
      </c>
      <c r="B4795" s="2" t="s">
        <v>174</v>
      </c>
      <c r="C4795" s="2" t="s">
        <v>49</v>
      </c>
      <c r="D4795" s="2" t="s">
        <v>10</v>
      </c>
      <c r="E4795" s="2" t="s">
        <v>74</v>
      </c>
      <c r="F4795" s="2" t="s">
        <v>976</v>
      </c>
      <c r="G4795" s="14" t="n">
        <v>17.5</v>
      </c>
      <c r="H4795" s="14" t="n">
        <v>16.45</v>
      </c>
      <c r="I4795" s="14" t="n">
        <v>17.5</v>
      </c>
      <c r="J4795" s="23" t="n">
        <f aca="false">IF(AND(E4795="Priority",ISNUMBER('Cost model'!N364)),'Cost model'!N364,'Cost model'!M364)</f>
        <v>16.5</v>
      </c>
      <c r="K4795" s="14" t="n">
        <f aca="false">J4795-H4795</f>
        <v>0.0500000000000007</v>
      </c>
      <c r="L4795" s="14" t="n">
        <f aca="false">G4795-H4795</f>
        <v>1.05</v>
      </c>
    </row>
    <row r="4796" customFormat="false" ht="15" hidden="false" customHeight="false" outlineLevel="0" collapsed="false">
      <c r="A4796" s="2" t="s">
        <v>221</v>
      </c>
      <c r="B4796" s="2" t="s">
        <v>221</v>
      </c>
      <c r="C4796" s="2" t="s">
        <v>49</v>
      </c>
      <c r="D4796" s="2" t="s">
        <v>14</v>
      </c>
      <c r="E4796" s="2" t="s">
        <v>74</v>
      </c>
      <c r="F4796" s="2" t="s">
        <v>977</v>
      </c>
      <c r="G4796" s="14" t="n">
        <v>117.5</v>
      </c>
      <c r="H4796" s="14" t="n">
        <v>187.43</v>
      </c>
      <c r="I4796" s="14" t="n">
        <v>125</v>
      </c>
      <c r="J4796" s="23" t="n">
        <f aca="false">IF(AND(E4796="Priority",ISNUMBER('Cost model'!N748)),'Cost model'!N748,'Cost model'!M748)</f>
        <v>235</v>
      </c>
      <c r="K4796" s="14" t="n">
        <f aca="false">J4796-H4796</f>
        <v>47.57</v>
      </c>
      <c r="L4796" s="14" t="n">
        <f aca="false">G4796-H4796</f>
        <v>-69.93</v>
      </c>
    </row>
    <row r="4797" customFormat="false" ht="15" hidden="false" customHeight="false" outlineLevel="0" collapsed="false">
      <c r="A4797" s="2" t="s">
        <v>124</v>
      </c>
      <c r="B4797" s="2" t="s">
        <v>124</v>
      </c>
      <c r="C4797" s="2" t="s">
        <v>48</v>
      </c>
      <c r="D4797" s="2" t="s">
        <v>10</v>
      </c>
      <c r="E4797" s="2" t="s">
        <v>83</v>
      </c>
      <c r="F4797" s="2" t="s">
        <v>977</v>
      </c>
      <c r="G4797" s="14" t="n">
        <v>17.5</v>
      </c>
      <c r="H4797" s="14" t="n">
        <v>16.29</v>
      </c>
      <c r="I4797" s="14" t="n">
        <v>17.5</v>
      </c>
      <c r="J4797" s="23" t="n">
        <f aca="false">IF(AND(E4797="Priority",ISNUMBER('Cost model'!N318)),'Cost model'!N318,'Cost model'!M318)</f>
        <v>19.5</v>
      </c>
      <c r="K4797" s="14" t="n">
        <f aca="false">J4797-H4797</f>
        <v>3.21</v>
      </c>
      <c r="L4797" s="14" t="n">
        <f aca="false">G4797-H4797</f>
        <v>1.21</v>
      </c>
    </row>
    <row r="4798" customFormat="false" ht="15" hidden="false" customHeight="false" outlineLevel="0" collapsed="false">
      <c r="A4798" s="2" t="s">
        <v>124</v>
      </c>
      <c r="B4798" s="2" t="s">
        <v>124</v>
      </c>
      <c r="C4798" s="2" t="s">
        <v>47</v>
      </c>
      <c r="D4798" s="2" t="s">
        <v>12</v>
      </c>
      <c r="E4798" s="2" t="s">
        <v>74</v>
      </c>
      <c r="F4798" s="2" t="s">
        <v>977</v>
      </c>
      <c r="G4798" s="14" t="n">
        <v>28.5</v>
      </c>
      <c r="H4798" s="14" t="n">
        <v>29.13</v>
      </c>
      <c r="I4798" s="14" t="n">
        <v>9.5</v>
      </c>
      <c r="J4798" s="23" t="n">
        <f aca="false">IF(AND(E4798="Priority",ISNUMBER('Cost model'!N320)),'Cost model'!N320,'Cost model'!M320)</f>
        <v>24.5</v>
      </c>
      <c r="K4798" s="14" t="n">
        <f aca="false">J4798-H4798</f>
        <v>-4.63</v>
      </c>
      <c r="L4798" s="14" t="n">
        <f aca="false">G4798-H4798</f>
        <v>-0.629999999999999</v>
      </c>
    </row>
    <row r="4799" customFormat="false" ht="15" hidden="false" customHeight="false" outlineLevel="0" collapsed="false">
      <c r="A4799" s="2" t="s">
        <v>142</v>
      </c>
      <c r="B4799" s="2" t="s">
        <v>142</v>
      </c>
      <c r="C4799" s="2" t="s">
        <v>49</v>
      </c>
      <c r="D4799" s="2" t="s">
        <v>10</v>
      </c>
      <c r="E4799" s="2" t="s">
        <v>74</v>
      </c>
      <c r="F4799" s="2" t="s">
        <v>977</v>
      </c>
      <c r="G4799" s="14" t="n">
        <v>14.5</v>
      </c>
      <c r="H4799" s="14" t="n">
        <v>14.04</v>
      </c>
      <c r="I4799" s="14" t="n">
        <v>17.5</v>
      </c>
      <c r="J4799" s="23" t="n">
        <f aca="false">IF(AND(E4799="Priority",ISNUMBER('Cost model'!N634)),'Cost model'!N634,'Cost model'!M634)</f>
        <v>15.5</v>
      </c>
      <c r="K4799" s="14" t="n">
        <f aca="false">J4799-H4799</f>
        <v>1.46</v>
      </c>
      <c r="L4799" s="14" t="n">
        <f aca="false">G4799-H4799</f>
        <v>0.460000000000001</v>
      </c>
    </row>
    <row r="4800" customFormat="false" ht="15" hidden="false" customHeight="false" outlineLevel="0" collapsed="false">
      <c r="A4800" s="2" t="s">
        <v>142</v>
      </c>
      <c r="B4800" s="2" t="s">
        <v>142</v>
      </c>
      <c r="C4800" s="2" t="s">
        <v>47</v>
      </c>
      <c r="D4800" s="2" t="s">
        <v>13</v>
      </c>
      <c r="E4800" s="2" t="s">
        <v>74</v>
      </c>
      <c r="F4800" s="2" t="s">
        <v>977</v>
      </c>
      <c r="G4800" s="14" t="n">
        <v>19</v>
      </c>
      <c r="H4800" s="14" t="n">
        <v>63.15</v>
      </c>
      <c r="I4800" s="14" t="n">
        <v>19</v>
      </c>
      <c r="J4800" s="23" t="n">
        <f aca="false">IF(AND(E4800="Priority",ISNUMBER('Cost model'!N638)),'Cost model'!N638,'Cost model'!M638)</f>
        <v>50</v>
      </c>
      <c r="K4800" s="14" t="n">
        <f aca="false">J4800-H4800</f>
        <v>-13.15</v>
      </c>
      <c r="L4800" s="14" t="n">
        <f aca="false">G4800-H4800</f>
        <v>-44.15</v>
      </c>
    </row>
    <row r="4801" customFormat="false" ht="15" hidden="false" customHeight="false" outlineLevel="0" collapsed="false">
      <c r="A4801" s="2" t="s">
        <v>124</v>
      </c>
      <c r="B4801" s="2" t="s">
        <v>124</v>
      </c>
      <c r="C4801" s="2" t="s">
        <v>47</v>
      </c>
      <c r="D4801" s="2" t="s">
        <v>10</v>
      </c>
      <c r="E4801" s="2" t="s">
        <v>83</v>
      </c>
      <c r="F4801" s="2" t="s">
        <v>977</v>
      </c>
      <c r="G4801" s="14" t="n">
        <v>14.5</v>
      </c>
      <c r="H4801" s="14" t="n">
        <v>6.08</v>
      </c>
      <c r="I4801" s="14" t="n">
        <v>14.5</v>
      </c>
      <c r="J4801" s="23" t="n">
        <f aca="false">IF(AND(E4801="Priority",ISNUMBER('Cost model'!N317)),'Cost model'!N317,'Cost model'!M317)</f>
        <v>15.5</v>
      </c>
      <c r="K4801" s="14" t="n">
        <f aca="false">J4801-H4801</f>
        <v>9.42</v>
      </c>
      <c r="L4801" s="14" t="n">
        <f aca="false">G4801-H4801</f>
        <v>8.42</v>
      </c>
    </row>
    <row r="4802" customFormat="false" ht="15" hidden="false" customHeight="false" outlineLevel="0" collapsed="false">
      <c r="A4802" s="2" t="s">
        <v>174</v>
      </c>
      <c r="B4802" s="2" t="s">
        <v>174</v>
      </c>
      <c r="C4802" s="2" t="s">
        <v>47</v>
      </c>
      <c r="D4802" s="2" t="s">
        <v>10</v>
      </c>
      <c r="E4802" s="2" t="s">
        <v>74</v>
      </c>
      <c r="F4802" s="2" t="s">
        <v>977</v>
      </c>
      <c r="G4802" s="14" t="n">
        <v>9.5</v>
      </c>
      <c r="H4802" s="14" t="n">
        <v>7.24</v>
      </c>
      <c r="I4802" s="14" t="n">
        <v>9.5</v>
      </c>
      <c r="J4802" s="23" t="n">
        <f aca="false">IF(AND(E4802="Priority",ISNUMBER('Cost model'!N167)),'Cost model'!N167,'Cost model'!M167)</f>
        <v>8.5</v>
      </c>
      <c r="K4802" s="14" t="n">
        <f aca="false">J4802-H4802</f>
        <v>1.26</v>
      </c>
      <c r="L4802" s="14" t="n">
        <f aca="false">G4802-H4802</f>
        <v>2.26</v>
      </c>
    </row>
    <row r="4803" customFormat="false" ht="15" hidden="false" customHeight="false" outlineLevel="0" collapsed="false">
      <c r="A4803" s="2" t="s">
        <v>124</v>
      </c>
      <c r="B4803" s="2" t="s">
        <v>124</v>
      </c>
      <c r="C4803" s="2" t="s">
        <v>47</v>
      </c>
      <c r="D4803" s="2" t="s">
        <v>10</v>
      </c>
      <c r="E4803" s="2" t="s">
        <v>74</v>
      </c>
      <c r="F4803" s="2" t="s">
        <v>977</v>
      </c>
      <c r="G4803" s="14" t="n">
        <v>9.5</v>
      </c>
      <c r="H4803" s="14" t="n">
        <v>7.9</v>
      </c>
      <c r="I4803" s="14" t="n">
        <v>9.5</v>
      </c>
      <c r="J4803" s="23" t="n">
        <f aca="false">IF(AND(E4803="Priority",ISNUMBER('Cost model'!N317)),'Cost model'!N317,'Cost model'!M317)</f>
        <v>10.5</v>
      </c>
      <c r="K4803" s="14" t="n">
        <f aca="false">J4803-H4803</f>
        <v>2.6</v>
      </c>
      <c r="L4803" s="14" t="n">
        <f aca="false">G4803-H4803</f>
        <v>1.6</v>
      </c>
    </row>
    <row r="4804" customFormat="false" ht="15" hidden="false" customHeight="false" outlineLevel="0" collapsed="false">
      <c r="A4804" s="2" t="s">
        <v>174</v>
      </c>
      <c r="B4804" s="2" t="s">
        <v>174</v>
      </c>
      <c r="C4804" s="2" t="s">
        <v>48</v>
      </c>
      <c r="D4804" s="2" t="s">
        <v>10</v>
      </c>
      <c r="E4804" s="2" t="s">
        <v>74</v>
      </c>
      <c r="F4804" s="2" t="s">
        <v>977</v>
      </c>
      <c r="G4804" s="14" t="n">
        <v>12.5</v>
      </c>
      <c r="H4804" s="14" t="n">
        <v>9.04</v>
      </c>
      <c r="I4804" s="14" t="n">
        <v>12.5</v>
      </c>
      <c r="J4804" s="23" t="n">
        <f aca="false">IF(AND(E4804="Priority",ISNUMBER('Cost model'!N168)),'Cost model'!N168,'Cost model'!M168)</f>
        <v>13.5</v>
      </c>
      <c r="K4804" s="14" t="n">
        <f aca="false">J4804-H4804</f>
        <v>4.46</v>
      </c>
      <c r="L4804" s="14" t="n">
        <f aca="false">G4804-H4804</f>
        <v>3.46</v>
      </c>
    </row>
    <row r="4805" customFormat="false" ht="15" hidden="false" customHeight="false" outlineLevel="0" collapsed="false">
      <c r="A4805" s="2" t="s">
        <v>142</v>
      </c>
      <c r="B4805" s="2" t="s">
        <v>124</v>
      </c>
      <c r="C4805" s="2" t="s">
        <v>47</v>
      </c>
      <c r="D4805" s="2" t="s">
        <v>14</v>
      </c>
      <c r="E4805" s="2" t="s">
        <v>74</v>
      </c>
      <c r="F4805" s="2" t="s">
        <v>976</v>
      </c>
      <c r="G4805" s="14" t="n">
        <v>62</v>
      </c>
      <c r="H4805" s="14" t="n">
        <v>143.66</v>
      </c>
      <c r="I4805" s="14" t="n">
        <v>85</v>
      </c>
      <c r="J4805" s="23" t="n">
        <f aca="false">IF(AND(E4805="Priority",ISNUMBER('Cost model'!N671)),'Cost model'!N671,'Cost model'!M671)</f>
        <v>125</v>
      </c>
      <c r="K4805" s="14" t="n">
        <f aca="false">J4805-H4805</f>
        <v>-18.66</v>
      </c>
      <c r="L4805" s="14" t="n">
        <f aca="false">G4805-H4805</f>
        <v>-81.66</v>
      </c>
    </row>
    <row r="4806" customFormat="false" ht="15" hidden="false" customHeight="false" outlineLevel="0" collapsed="false">
      <c r="A4806" s="2" t="s">
        <v>174</v>
      </c>
      <c r="B4806" s="2" t="s">
        <v>174</v>
      </c>
      <c r="C4806" s="2" t="s">
        <v>47</v>
      </c>
      <c r="D4806" s="2" t="s">
        <v>12</v>
      </c>
      <c r="E4806" s="2" t="s">
        <v>74</v>
      </c>
      <c r="F4806" s="2" t="s">
        <v>977</v>
      </c>
      <c r="G4806" s="14" t="n">
        <v>38</v>
      </c>
      <c r="H4806" s="14" t="n">
        <v>42.01</v>
      </c>
      <c r="I4806" s="14" t="n">
        <v>9.5</v>
      </c>
      <c r="J4806" s="23" t="n">
        <f aca="false">IF(AND(E4806="Priority",ISNUMBER('Cost model'!N170)),'Cost model'!N170,'Cost model'!M170)</f>
        <v>25.5</v>
      </c>
      <c r="K4806" s="14" t="n">
        <f aca="false">J4806-H4806</f>
        <v>-16.51</v>
      </c>
      <c r="L4806" s="14" t="n">
        <f aca="false">G4806-H4806</f>
        <v>-4.01</v>
      </c>
    </row>
    <row r="4807" customFormat="false" ht="15" hidden="false" customHeight="false" outlineLevel="0" collapsed="false">
      <c r="A4807" s="2" t="s">
        <v>142</v>
      </c>
      <c r="B4807" s="2" t="s">
        <v>142</v>
      </c>
      <c r="C4807" s="2" t="s">
        <v>47</v>
      </c>
      <c r="D4807" s="2" t="s">
        <v>14</v>
      </c>
      <c r="E4807" s="2" t="s">
        <v>74</v>
      </c>
      <c r="F4807" s="2" t="s">
        <v>977</v>
      </c>
      <c r="G4807" s="14" t="n">
        <v>19.5</v>
      </c>
      <c r="H4807" s="14" t="n">
        <v>48.04</v>
      </c>
      <c r="I4807" s="14" t="n">
        <v>25</v>
      </c>
      <c r="J4807" s="23" t="n">
        <f aca="false">IF(AND(E4807="Priority",ISNUMBER('Cost model'!N641)),'Cost model'!N641,'Cost model'!M641)</f>
        <v>75</v>
      </c>
      <c r="K4807" s="14" t="n">
        <f aca="false">J4807-H4807</f>
        <v>26.96</v>
      </c>
      <c r="L4807" s="14" t="n">
        <f aca="false">G4807-H4807</f>
        <v>-28.54</v>
      </c>
    </row>
    <row r="4808" customFormat="false" ht="15" hidden="false" customHeight="false" outlineLevel="0" collapsed="false">
      <c r="A4808" s="2" t="s">
        <v>221</v>
      </c>
      <c r="B4808" s="2" t="s">
        <v>221</v>
      </c>
      <c r="C4808" s="2" t="s">
        <v>48</v>
      </c>
      <c r="D4808" s="2" t="s">
        <v>10</v>
      </c>
      <c r="E4808" s="2" t="s">
        <v>74</v>
      </c>
      <c r="F4808" s="2" t="s">
        <v>977</v>
      </c>
      <c r="G4808" s="14" t="n">
        <v>12.5</v>
      </c>
      <c r="H4808" s="14" t="n">
        <v>10.01</v>
      </c>
      <c r="I4808" s="14" t="n">
        <v>12.5</v>
      </c>
      <c r="J4808" s="23" t="n">
        <f aca="false">IF(AND(E4808="Priority",ISNUMBER('Cost model'!N738)),'Cost model'!N738,'Cost model'!M738)</f>
        <v>11.5</v>
      </c>
      <c r="K4808" s="14" t="n">
        <f aca="false">J4808-H4808</f>
        <v>1.49</v>
      </c>
      <c r="L4808" s="14" t="n">
        <f aca="false">G4808-H4808</f>
        <v>2.49</v>
      </c>
    </row>
    <row r="4809" customFormat="false" ht="15" hidden="false" customHeight="false" outlineLevel="0" collapsed="false">
      <c r="A4809" s="2" t="s">
        <v>142</v>
      </c>
      <c r="B4809" s="2" t="s">
        <v>142</v>
      </c>
      <c r="C4809" s="2" t="s">
        <v>49</v>
      </c>
      <c r="D4809" s="2" t="s">
        <v>10</v>
      </c>
      <c r="E4809" s="2" t="s">
        <v>74</v>
      </c>
      <c r="F4809" s="2" t="s">
        <v>977</v>
      </c>
      <c r="G4809" s="14" t="n">
        <v>29.5</v>
      </c>
      <c r="H4809" s="14" t="n">
        <v>10.09</v>
      </c>
      <c r="I4809" s="14" t="n">
        <v>17.5</v>
      </c>
      <c r="J4809" s="23" t="n">
        <f aca="false">IF(AND(E4809="Priority",ISNUMBER('Cost model'!N634)),'Cost model'!N634,'Cost model'!M634)</f>
        <v>15.5</v>
      </c>
      <c r="K4809" s="14" t="n">
        <f aca="false">J4809-H4809</f>
        <v>5.41</v>
      </c>
      <c r="L4809" s="14" t="n">
        <f aca="false">G4809-H4809</f>
        <v>19.41</v>
      </c>
    </row>
    <row r="4810" customFormat="false" ht="15" hidden="false" customHeight="false" outlineLevel="0" collapsed="false">
      <c r="A4810" s="2" t="s">
        <v>221</v>
      </c>
      <c r="B4810" s="2" t="s">
        <v>142</v>
      </c>
      <c r="C4810" s="2" t="s">
        <v>49</v>
      </c>
      <c r="D4810" s="2" t="s">
        <v>10</v>
      </c>
      <c r="E4810" s="2" t="s">
        <v>74</v>
      </c>
      <c r="F4810" s="2" t="s">
        <v>976</v>
      </c>
      <c r="G4810" s="14" t="n">
        <v>19.5</v>
      </c>
      <c r="H4810" s="14" t="n">
        <v>18.56</v>
      </c>
      <c r="I4810" s="14" t="n">
        <v>19.5</v>
      </c>
      <c r="J4810" s="23" t="n">
        <f aca="false">IF(AND(E4810="Priority",ISNUMBER('Cost model'!N769)),'Cost model'!N769,'Cost model'!M769)</f>
        <v>24.5</v>
      </c>
      <c r="K4810" s="14" t="n">
        <f aca="false">J4810-H4810</f>
        <v>5.94</v>
      </c>
      <c r="L4810" s="14" t="n">
        <f aca="false">G4810-H4810</f>
        <v>0.940000000000001</v>
      </c>
    </row>
    <row r="4811" customFormat="false" ht="15" hidden="false" customHeight="false" outlineLevel="0" collapsed="false">
      <c r="A4811" s="2" t="s">
        <v>158</v>
      </c>
      <c r="B4811" s="2" t="s">
        <v>142</v>
      </c>
      <c r="C4811" s="2" t="s">
        <v>49</v>
      </c>
      <c r="D4811" s="2" t="s">
        <v>10</v>
      </c>
      <c r="E4811" s="2" t="s">
        <v>74</v>
      </c>
      <c r="F4811" s="2" t="s">
        <v>976</v>
      </c>
      <c r="G4811" s="14" t="n">
        <v>17.5</v>
      </c>
      <c r="H4811" s="14" t="n">
        <v>11.09</v>
      </c>
      <c r="I4811" s="14" t="n">
        <v>17.5</v>
      </c>
      <c r="J4811" s="23" t="n">
        <f aca="false">IF(AND(E4811="Priority",ISNUMBER('Cost model'!N439)),'Cost model'!N439,'Cost model'!M439)</f>
        <v>20.5</v>
      </c>
      <c r="K4811" s="14" t="n">
        <f aca="false">J4811-H4811</f>
        <v>9.41</v>
      </c>
      <c r="L4811" s="14" t="n">
        <f aca="false">G4811-H4811</f>
        <v>6.41</v>
      </c>
    </row>
    <row r="4812" customFormat="false" ht="15" hidden="false" customHeight="false" outlineLevel="0" collapsed="false">
      <c r="A4812" s="2" t="s">
        <v>142</v>
      </c>
      <c r="B4812" s="2" t="s">
        <v>142</v>
      </c>
      <c r="C4812" s="2" t="s">
        <v>47</v>
      </c>
      <c r="D4812" s="2" t="s">
        <v>10</v>
      </c>
      <c r="E4812" s="2" t="s">
        <v>74</v>
      </c>
      <c r="F4812" s="2" t="s">
        <v>977</v>
      </c>
      <c r="G4812" s="14" t="n">
        <v>9.5</v>
      </c>
      <c r="H4812" s="14" t="n">
        <v>6.42</v>
      </c>
      <c r="I4812" s="14" t="n">
        <v>9.5</v>
      </c>
      <c r="J4812" s="23" t="n">
        <f aca="false">IF(AND(E4812="Priority",ISNUMBER('Cost model'!N632)),'Cost model'!N632,'Cost model'!M632)</f>
        <v>9.5</v>
      </c>
      <c r="K4812" s="14" t="n">
        <f aca="false">J4812-H4812</f>
        <v>3.08</v>
      </c>
      <c r="L4812" s="14" t="n">
        <f aca="false">G4812-H4812</f>
        <v>3.08</v>
      </c>
    </row>
    <row r="4813" customFormat="false" ht="15" hidden="false" customHeight="false" outlineLevel="0" collapsed="false">
      <c r="A4813" s="2" t="s">
        <v>124</v>
      </c>
      <c r="B4813" s="2" t="s">
        <v>124</v>
      </c>
      <c r="C4813" s="2" t="s">
        <v>47</v>
      </c>
      <c r="D4813" s="2" t="s">
        <v>10</v>
      </c>
      <c r="E4813" s="2" t="s">
        <v>74</v>
      </c>
      <c r="F4813" s="2" t="s">
        <v>977</v>
      </c>
      <c r="G4813" s="14" t="n">
        <v>9.5</v>
      </c>
      <c r="H4813" s="14" t="n">
        <v>10.46</v>
      </c>
      <c r="I4813" s="14" t="n">
        <v>9.5</v>
      </c>
      <c r="J4813" s="23" t="n">
        <f aca="false">IF(AND(E4813="Priority",ISNUMBER('Cost model'!N317)),'Cost model'!N317,'Cost model'!M317)</f>
        <v>10.5</v>
      </c>
      <c r="K4813" s="14" t="n">
        <f aca="false">J4813-H4813</f>
        <v>0.0399999999999992</v>
      </c>
      <c r="L4813" s="14" t="n">
        <f aca="false">G4813-H4813</f>
        <v>-0.960000000000001</v>
      </c>
    </row>
    <row r="4814" customFormat="false" ht="15" hidden="false" customHeight="false" outlineLevel="0" collapsed="false">
      <c r="A4814" s="2" t="s">
        <v>142</v>
      </c>
      <c r="B4814" s="2" t="s">
        <v>142</v>
      </c>
      <c r="C4814" s="2" t="s">
        <v>47</v>
      </c>
      <c r="D4814" s="2" t="s">
        <v>12</v>
      </c>
      <c r="E4814" s="2" t="s">
        <v>74</v>
      </c>
      <c r="F4814" s="2" t="s">
        <v>977</v>
      </c>
      <c r="G4814" s="14" t="n">
        <v>9.5</v>
      </c>
      <c r="H4814" s="14" t="n">
        <v>5.85</v>
      </c>
      <c r="I4814" s="14" t="n">
        <v>9.5</v>
      </c>
      <c r="J4814" s="23" t="n">
        <f aca="false">IF(AND(E4814="Priority",ISNUMBER('Cost model'!N635)),'Cost model'!N635,'Cost model'!M635)</f>
        <v>30.5</v>
      </c>
      <c r="K4814" s="14" t="n">
        <f aca="false">J4814-H4814</f>
        <v>24.65</v>
      </c>
      <c r="L4814" s="14" t="n">
        <f aca="false">G4814-H4814</f>
        <v>3.65</v>
      </c>
    </row>
    <row r="4815" customFormat="false" ht="15" hidden="false" customHeight="false" outlineLevel="0" collapsed="false">
      <c r="A4815" s="2" t="s">
        <v>174</v>
      </c>
      <c r="B4815" s="2" t="s">
        <v>174</v>
      </c>
      <c r="C4815" s="2" t="s">
        <v>47</v>
      </c>
      <c r="D4815" s="2" t="s">
        <v>10</v>
      </c>
      <c r="E4815" s="2" t="s">
        <v>74</v>
      </c>
      <c r="F4815" s="2" t="s">
        <v>977</v>
      </c>
      <c r="G4815" s="14" t="n">
        <v>9.5</v>
      </c>
      <c r="H4815" s="14" t="n">
        <v>7.24</v>
      </c>
      <c r="I4815" s="14" t="n">
        <v>9.5</v>
      </c>
      <c r="J4815" s="23" t="n">
        <f aca="false">IF(AND(E4815="Priority",ISNUMBER('Cost model'!N167)),'Cost model'!N167,'Cost model'!M167)</f>
        <v>8.5</v>
      </c>
      <c r="K4815" s="14" t="n">
        <f aca="false">J4815-H4815</f>
        <v>1.26</v>
      </c>
      <c r="L4815" s="14" t="n">
        <f aca="false">G4815-H4815</f>
        <v>2.26</v>
      </c>
    </row>
    <row r="4816" customFormat="false" ht="15" hidden="false" customHeight="false" outlineLevel="0" collapsed="false">
      <c r="A4816" s="2" t="s">
        <v>221</v>
      </c>
      <c r="B4816" s="2" t="s">
        <v>221</v>
      </c>
      <c r="C4816" s="2" t="s">
        <v>47</v>
      </c>
      <c r="D4816" s="2" t="s">
        <v>10</v>
      </c>
      <c r="E4816" s="2" t="s">
        <v>83</v>
      </c>
      <c r="F4816" s="2" t="s">
        <v>977</v>
      </c>
      <c r="G4816" s="14" t="n">
        <v>14.5</v>
      </c>
      <c r="H4816" s="14" t="n">
        <v>21.01</v>
      </c>
      <c r="I4816" s="14" t="n">
        <v>14.5</v>
      </c>
      <c r="J4816" s="23" t="n">
        <f aca="false">IF(AND(E4816="Priority",ISNUMBER('Cost model'!N737)),'Cost model'!N737,'Cost model'!M737)</f>
        <v>13.5</v>
      </c>
      <c r="K4816" s="14" t="n">
        <f aca="false">J4816-H4816</f>
        <v>-7.51</v>
      </c>
      <c r="L4816" s="14" t="n">
        <f aca="false">G4816-H4816</f>
        <v>-6.51</v>
      </c>
    </row>
    <row r="4817" customFormat="false" ht="15" hidden="false" customHeight="false" outlineLevel="0" collapsed="false">
      <c r="A4817" s="2" t="s">
        <v>221</v>
      </c>
      <c r="B4817" s="2" t="s">
        <v>142</v>
      </c>
      <c r="C4817" s="2" t="s">
        <v>49</v>
      </c>
      <c r="D4817" s="2" t="s">
        <v>10</v>
      </c>
      <c r="E4817" s="2" t="s">
        <v>74</v>
      </c>
      <c r="F4817" s="2" t="s">
        <v>976</v>
      </c>
      <c r="G4817" s="14" t="n">
        <v>74</v>
      </c>
      <c r="H4817" s="14" t="n">
        <v>58.74</v>
      </c>
      <c r="I4817" s="14" t="n">
        <v>19.5</v>
      </c>
      <c r="J4817" s="23" t="n">
        <f aca="false">IF(AND(E4817="Priority",ISNUMBER('Cost model'!N769)),'Cost model'!N769,'Cost model'!M769)</f>
        <v>24.5</v>
      </c>
      <c r="K4817" s="14" t="n">
        <f aca="false">J4817-H4817</f>
        <v>-34.24</v>
      </c>
      <c r="L4817" s="14" t="n">
        <f aca="false">G4817-H4817</f>
        <v>15.26</v>
      </c>
    </row>
    <row r="4818" customFormat="false" ht="15" hidden="false" customHeight="false" outlineLevel="0" collapsed="false">
      <c r="A4818" s="2" t="s">
        <v>174</v>
      </c>
      <c r="B4818" s="2" t="s">
        <v>174</v>
      </c>
      <c r="C4818" s="2" t="s">
        <v>48</v>
      </c>
      <c r="D4818" s="2" t="s">
        <v>10</v>
      </c>
      <c r="E4818" s="2" t="s">
        <v>74</v>
      </c>
      <c r="F4818" s="2" t="s">
        <v>977</v>
      </c>
      <c r="G4818" s="14" t="n">
        <v>37.5</v>
      </c>
      <c r="H4818" s="14" t="n">
        <v>41.1</v>
      </c>
      <c r="I4818" s="14" t="n">
        <v>12.5</v>
      </c>
      <c r="J4818" s="23" t="n">
        <f aca="false">IF(AND(E4818="Priority",ISNUMBER('Cost model'!N168)),'Cost model'!N168,'Cost model'!M168)</f>
        <v>13.5</v>
      </c>
      <c r="K4818" s="14" t="n">
        <f aca="false">J4818-H4818</f>
        <v>-27.6</v>
      </c>
      <c r="L4818" s="14" t="n">
        <f aca="false">G4818-H4818</f>
        <v>-3.6</v>
      </c>
    </row>
    <row r="4819" customFormat="false" ht="15" hidden="false" customHeight="false" outlineLevel="0" collapsed="false">
      <c r="A4819" s="2" t="s">
        <v>124</v>
      </c>
      <c r="B4819" s="2" t="s">
        <v>124</v>
      </c>
      <c r="C4819" s="2" t="s">
        <v>49</v>
      </c>
      <c r="D4819" s="2" t="s">
        <v>10</v>
      </c>
      <c r="E4819" s="2" t="s">
        <v>83</v>
      </c>
      <c r="F4819" s="2" t="s">
        <v>977</v>
      </c>
      <c r="G4819" s="14" t="n">
        <v>24.5</v>
      </c>
      <c r="H4819" s="14" t="n">
        <v>24.07</v>
      </c>
      <c r="I4819" s="14" t="n">
        <v>24.5</v>
      </c>
      <c r="J4819" s="23" t="n">
        <f aca="false">IF(AND(E4819="Priority",ISNUMBER('Cost model'!N319)),'Cost model'!N319,'Cost model'!M319)</f>
        <v>22.5</v>
      </c>
      <c r="K4819" s="14" t="n">
        <f aca="false">J4819-H4819</f>
        <v>-1.57</v>
      </c>
      <c r="L4819" s="14" t="n">
        <f aca="false">G4819-H4819</f>
        <v>0.43</v>
      </c>
    </row>
    <row r="4820" customFormat="false" ht="15" hidden="false" customHeight="false" outlineLevel="0" collapsed="false">
      <c r="A4820" s="2" t="s">
        <v>174</v>
      </c>
      <c r="B4820" s="2" t="s">
        <v>124</v>
      </c>
      <c r="C4820" s="2" t="s">
        <v>49</v>
      </c>
      <c r="D4820" s="2" t="s">
        <v>10</v>
      </c>
      <c r="E4820" s="2" t="s">
        <v>74</v>
      </c>
      <c r="F4820" s="2" t="s">
        <v>976</v>
      </c>
      <c r="G4820" s="14" t="n">
        <v>72</v>
      </c>
      <c r="H4820" s="14" t="n">
        <v>50.48</v>
      </c>
      <c r="I4820" s="14" t="n">
        <v>17.5</v>
      </c>
      <c r="J4820" s="23" t="n">
        <f aca="false">IF(AND(E4820="Priority",ISNUMBER('Cost model'!N109)),'Cost model'!N109,'Cost model'!M109)</f>
        <v>18.5</v>
      </c>
      <c r="K4820" s="14" t="n">
        <f aca="false">J4820-H4820</f>
        <v>-31.98</v>
      </c>
      <c r="L4820" s="14" t="n">
        <f aca="false">G4820-H4820</f>
        <v>21.52</v>
      </c>
    </row>
    <row r="4821" customFormat="false" ht="15" hidden="false" customHeight="false" outlineLevel="0" collapsed="false">
      <c r="A4821" s="2" t="s">
        <v>142</v>
      </c>
      <c r="B4821" s="2" t="s">
        <v>142</v>
      </c>
      <c r="C4821" s="2" t="s">
        <v>48</v>
      </c>
      <c r="D4821" s="2" t="s">
        <v>10</v>
      </c>
      <c r="E4821" s="2" t="s">
        <v>74</v>
      </c>
      <c r="F4821" s="2" t="s">
        <v>977</v>
      </c>
      <c r="G4821" s="14" t="n">
        <v>14.5</v>
      </c>
      <c r="H4821" s="14" t="n">
        <v>10.01</v>
      </c>
      <c r="I4821" s="14" t="n">
        <v>12.5</v>
      </c>
      <c r="J4821" s="23" t="n">
        <f aca="false">IF(AND(E4821="Priority",ISNUMBER('Cost model'!N633)),'Cost model'!N633,'Cost model'!M633)</f>
        <v>11.5</v>
      </c>
      <c r="K4821" s="14" t="n">
        <f aca="false">J4821-H4821</f>
        <v>1.49</v>
      </c>
      <c r="L4821" s="14" t="n">
        <f aca="false">G4821-H4821</f>
        <v>4.49</v>
      </c>
    </row>
    <row r="4822" customFormat="false" ht="15" hidden="false" customHeight="false" outlineLevel="0" collapsed="false">
      <c r="A4822" s="2" t="s">
        <v>174</v>
      </c>
      <c r="B4822" s="2" t="s">
        <v>174</v>
      </c>
      <c r="C4822" s="2" t="s">
        <v>48</v>
      </c>
      <c r="D4822" s="2" t="s">
        <v>10</v>
      </c>
      <c r="E4822" s="2" t="s">
        <v>74</v>
      </c>
      <c r="F4822" s="2" t="s">
        <v>977</v>
      </c>
      <c r="G4822" s="14" t="n">
        <v>12.5</v>
      </c>
      <c r="H4822" s="14" t="n">
        <v>9.04</v>
      </c>
      <c r="I4822" s="14" t="n">
        <v>12.5</v>
      </c>
      <c r="J4822" s="23" t="n">
        <f aca="false">IF(AND(E4822="Priority",ISNUMBER('Cost model'!N168)),'Cost model'!N168,'Cost model'!M168)</f>
        <v>13.5</v>
      </c>
      <c r="K4822" s="14" t="n">
        <f aca="false">J4822-H4822</f>
        <v>4.46</v>
      </c>
      <c r="L4822" s="14" t="n">
        <f aca="false">G4822-H4822</f>
        <v>3.46</v>
      </c>
    </row>
    <row r="4823" customFormat="false" ht="15" hidden="false" customHeight="false" outlineLevel="0" collapsed="false">
      <c r="A4823" s="2" t="s">
        <v>174</v>
      </c>
      <c r="B4823" s="2" t="s">
        <v>174</v>
      </c>
      <c r="C4823" s="2" t="s">
        <v>49</v>
      </c>
      <c r="D4823" s="2" t="s">
        <v>13</v>
      </c>
      <c r="E4823" s="2" t="s">
        <v>74</v>
      </c>
      <c r="F4823" s="2" t="s">
        <v>977</v>
      </c>
      <c r="G4823" s="14" t="n">
        <v>67.5</v>
      </c>
      <c r="H4823" s="14" t="n">
        <v>176.42</v>
      </c>
      <c r="I4823" s="14" t="n">
        <v>50</v>
      </c>
      <c r="J4823" s="23" t="n">
        <f aca="false">IF(AND(E4823="Priority",ISNUMBER('Cost model'!N175)),'Cost model'!N175,'Cost model'!M175)</f>
        <v>75</v>
      </c>
      <c r="K4823" s="14" t="n">
        <f aca="false">J4823-H4823</f>
        <v>-101.42</v>
      </c>
      <c r="L4823" s="14" t="n">
        <f aca="false">G4823-H4823</f>
        <v>-108.92</v>
      </c>
    </row>
    <row r="4824" customFormat="false" ht="15" hidden="false" customHeight="false" outlineLevel="0" collapsed="false">
      <c r="A4824" s="2" t="s">
        <v>221</v>
      </c>
      <c r="B4824" s="2" t="s">
        <v>158</v>
      </c>
      <c r="C4824" s="2" t="s">
        <v>47</v>
      </c>
      <c r="D4824" s="2" t="s">
        <v>10</v>
      </c>
      <c r="E4824" s="2" t="s">
        <v>74</v>
      </c>
      <c r="F4824" s="2" t="s">
        <v>976</v>
      </c>
      <c r="G4824" s="14" t="n">
        <v>14.5</v>
      </c>
      <c r="H4824" s="14" t="n">
        <v>11.54</v>
      </c>
      <c r="I4824" s="14" t="n">
        <v>14.5</v>
      </c>
      <c r="J4824" s="23" t="n">
        <f aca="false">IF(AND(E4824="Priority",ISNUMBER('Cost model'!N752)),'Cost model'!N752,'Cost model'!M752)</f>
        <v>12.5</v>
      </c>
      <c r="K4824" s="14" t="n">
        <f aca="false">J4824-H4824</f>
        <v>0.960000000000001</v>
      </c>
      <c r="L4824" s="14" t="n">
        <f aca="false">G4824-H4824</f>
        <v>2.96</v>
      </c>
    </row>
    <row r="4825" customFormat="false" ht="15" hidden="false" customHeight="false" outlineLevel="0" collapsed="false">
      <c r="A4825" s="2" t="s">
        <v>174</v>
      </c>
      <c r="B4825" s="2" t="s">
        <v>174</v>
      </c>
      <c r="C4825" s="2" t="s">
        <v>49</v>
      </c>
      <c r="D4825" s="2" t="s">
        <v>10</v>
      </c>
      <c r="E4825" s="2" t="s">
        <v>74</v>
      </c>
      <c r="F4825" s="2" t="s">
        <v>977</v>
      </c>
      <c r="G4825" s="14" t="n">
        <v>17.5</v>
      </c>
      <c r="H4825" s="14" t="n">
        <v>18.54</v>
      </c>
      <c r="I4825" s="14" t="n">
        <v>17.5</v>
      </c>
      <c r="J4825" s="23" t="n">
        <f aca="false">IF(AND(E4825="Priority",ISNUMBER('Cost model'!N169)),'Cost model'!N169,'Cost model'!M169)</f>
        <v>18.5</v>
      </c>
      <c r="K4825" s="14" t="n">
        <f aca="false">J4825-H4825</f>
        <v>-0.0399999999999992</v>
      </c>
      <c r="L4825" s="14" t="n">
        <f aca="false">G4825-H4825</f>
        <v>-1.04</v>
      </c>
    </row>
    <row r="4826" customFormat="false" ht="15" hidden="false" customHeight="false" outlineLevel="0" collapsed="false">
      <c r="A4826" s="2" t="s">
        <v>174</v>
      </c>
      <c r="B4826" s="2" t="s">
        <v>174</v>
      </c>
      <c r="C4826" s="2" t="s">
        <v>48</v>
      </c>
      <c r="D4826" s="2" t="s">
        <v>10</v>
      </c>
      <c r="E4826" s="2" t="s">
        <v>74</v>
      </c>
      <c r="F4826" s="2" t="s">
        <v>977</v>
      </c>
      <c r="G4826" s="14" t="n">
        <v>37.5</v>
      </c>
      <c r="H4826" s="14" t="n">
        <v>31.2</v>
      </c>
      <c r="I4826" s="14" t="n">
        <v>12.5</v>
      </c>
      <c r="J4826" s="23" t="n">
        <f aca="false">IF(AND(E4826="Priority",ISNUMBER('Cost model'!N168)),'Cost model'!N168,'Cost model'!M168)</f>
        <v>13.5</v>
      </c>
      <c r="K4826" s="14" t="n">
        <f aca="false">J4826-H4826</f>
        <v>-17.7</v>
      </c>
      <c r="L4826" s="14" t="n">
        <f aca="false">G4826-H4826</f>
        <v>6.3</v>
      </c>
    </row>
    <row r="4827" customFormat="false" ht="15" hidden="false" customHeight="false" outlineLevel="0" collapsed="false">
      <c r="A4827" s="2" t="s">
        <v>205</v>
      </c>
      <c r="B4827" s="2" t="s">
        <v>142</v>
      </c>
      <c r="C4827" s="2" t="s">
        <v>47</v>
      </c>
      <c r="D4827" s="2" t="s">
        <v>12</v>
      </c>
      <c r="E4827" s="2" t="s">
        <v>74</v>
      </c>
      <c r="F4827" s="2" t="s">
        <v>976</v>
      </c>
      <c r="G4827" s="14" t="n">
        <v>14.5</v>
      </c>
      <c r="H4827" s="14" t="n">
        <v>8.89</v>
      </c>
      <c r="I4827" s="14" t="n">
        <v>19.5</v>
      </c>
      <c r="J4827" s="23" t="n">
        <f aca="false">IF(AND(E4827="Priority",ISNUMBER('Cost model'!N545)),'Cost model'!N545,'Cost model'!M545)</f>
        <v>55</v>
      </c>
      <c r="K4827" s="14" t="n">
        <f aca="false">J4827-H4827</f>
        <v>46.11</v>
      </c>
      <c r="L4827" s="14" t="n">
        <f aca="false">G4827-H4827</f>
        <v>5.61</v>
      </c>
    </row>
    <row r="4828" customFormat="false" ht="15" hidden="false" customHeight="false" outlineLevel="0" collapsed="false">
      <c r="A4828" s="2" t="s">
        <v>221</v>
      </c>
      <c r="B4828" s="2" t="s">
        <v>124</v>
      </c>
      <c r="C4828" s="2" t="s">
        <v>47</v>
      </c>
      <c r="D4828" s="2" t="s">
        <v>12</v>
      </c>
      <c r="E4828" s="2" t="s">
        <v>74</v>
      </c>
      <c r="F4828" s="2" t="s">
        <v>976</v>
      </c>
      <c r="G4828" s="14" t="n">
        <v>19.5</v>
      </c>
      <c r="H4828" s="14" t="n">
        <v>97.37</v>
      </c>
      <c r="I4828" s="14" t="n">
        <v>24.5</v>
      </c>
      <c r="J4828" s="23" t="n">
        <f aca="false">IF(AND(E4828="Priority",ISNUMBER('Cost model'!N800)),'Cost model'!N800,'Cost model'!M800)</f>
        <v>45</v>
      </c>
      <c r="K4828" s="14" t="n">
        <f aca="false">J4828-H4828</f>
        <v>-52.37</v>
      </c>
      <c r="L4828" s="14" t="n">
        <f aca="false">G4828-H4828</f>
        <v>-77.87</v>
      </c>
    </row>
    <row r="4829" customFormat="false" ht="15" hidden="false" customHeight="false" outlineLevel="0" collapsed="false">
      <c r="A4829" s="2" t="s">
        <v>158</v>
      </c>
      <c r="B4829" s="2" t="s">
        <v>158</v>
      </c>
      <c r="C4829" s="2" t="s">
        <v>49</v>
      </c>
      <c r="D4829" s="2" t="s">
        <v>10</v>
      </c>
      <c r="E4829" s="2" t="s">
        <v>74</v>
      </c>
      <c r="F4829" s="2" t="s">
        <v>977</v>
      </c>
      <c r="G4829" s="14" t="n">
        <v>72</v>
      </c>
      <c r="H4829" s="14" t="n">
        <v>95.37</v>
      </c>
      <c r="I4829" s="14" t="n">
        <v>17.5</v>
      </c>
      <c r="J4829" s="23" t="n">
        <f aca="false">IF(AND(E4829="Priority",ISNUMBER('Cost model'!N424)),'Cost model'!N424,'Cost model'!M424)</f>
        <v>16.5</v>
      </c>
      <c r="K4829" s="14" t="n">
        <f aca="false">J4829-H4829</f>
        <v>-78.87</v>
      </c>
      <c r="L4829" s="14" t="n">
        <f aca="false">G4829-H4829</f>
        <v>-23.37</v>
      </c>
    </row>
    <row r="4830" customFormat="false" ht="15" hidden="false" customHeight="false" outlineLevel="0" collapsed="false">
      <c r="A4830" s="2" t="s">
        <v>221</v>
      </c>
      <c r="B4830" s="2" t="s">
        <v>221</v>
      </c>
      <c r="C4830" s="2" t="s">
        <v>49</v>
      </c>
      <c r="D4830" s="2" t="s">
        <v>13</v>
      </c>
      <c r="E4830" s="2" t="s">
        <v>74</v>
      </c>
      <c r="F4830" s="2" t="s">
        <v>977</v>
      </c>
      <c r="G4830" s="14" t="n">
        <v>19.5</v>
      </c>
      <c r="H4830" s="14" t="n">
        <v>94.83</v>
      </c>
      <c r="I4830" s="14" t="n">
        <v>50</v>
      </c>
      <c r="J4830" s="23" t="n">
        <f aca="false">IF(AND(E4830="Priority",ISNUMBER('Cost model'!N745)),'Cost model'!N745,'Cost model'!M745)</f>
        <v>130</v>
      </c>
      <c r="K4830" s="14" t="n">
        <f aca="false">J4830-H4830</f>
        <v>35.17</v>
      </c>
      <c r="L4830" s="14" t="n">
        <f aca="false">G4830-H4830</f>
        <v>-75.33</v>
      </c>
    </row>
    <row r="4831" customFormat="false" ht="15" hidden="false" customHeight="false" outlineLevel="0" collapsed="false">
      <c r="A4831" s="2" t="s">
        <v>174</v>
      </c>
      <c r="B4831" s="2" t="s">
        <v>174</v>
      </c>
      <c r="C4831" s="2" t="s">
        <v>47</v>
      </c>
      <c r="D4831" s="2" t="s">
        <v>12</v>
      </c>
      <c r="E4831" s="2" t="s">
        <v>74</v>
      </c>
      <c r="F4831" s="2" t="s">
        <v>977</v>
      </c>
      <c r="G4831" s="14" t="n">
        <v>19</v>
      </c>
      <c r="H4831" s="14" t="n">
        <v>36.43</v>
      </c>
      <c r="I4831" s="14" t="n">
        <v>9.5</v>
      </c>
      <c r="J4831" s="23" t="n">
        <f aca="false">IF(AND(E4831="Priority",ISNUMBER('Cost model'!N170)),'Cost model'!N170,'Cost model'!M170)</f>
        <v>25.5</v>
      </c>
      <c r="K4831" s="14" t="n">
        <f aca="false">J4831-H4831</f>
        <v>-10.93</v>
      </c>
      <c r="L4831" s="14" t="n">
        <f aca="false">G4831-H4831</f>
        <v>-17.43</v>
      </c>
    </row>
    <row r="4832" customFormat="false" ht="15" hidden="false" customHeight="false" outlineLevel="0" collapsed="false">
      <c r="A4832" s="2" t="s">
        <v>174</v>
      </c>
      <c r="B4832" s="2" t="s">
        <v>174</v>
      </c>
      <c r="C4832" s="2" t="s">
        <v>49</v>
      </c>
      <c r="D4832" s="2" t="s">
        <v>10</v>
      </c>
      <c r="E4832" s="2" t="s">
        <v>74</v>
      </c>
      <c r="F4832" s="2" t="s">
        <v>977</v>
      </c>
      <c r="G4832" s="14" t="n">
        <v>17.5</v>
      </c>
      <c r="H4832" s="14" t="n">
        <v>23.2</v>
      </c>
      <c r="I4832" s="14" t="n">
        <v>17.5</v>
      </c>
      <c r="J4832" s="23" t="n">
        <f aca="false">IF(AND(E4832="Priority",ISNUMBER('Cost model'!N169)),'Cost model'!N169,'Cost model'!M169)</f>
        <v>18.5</v>
      </c>
      <c r="K4832" s="14" t="n">
        <f aca="false">J4832-H4832</f>
        <v>-4.7</v>
      </c>
      <c r="L4832" s="14" t="n">
        <f aca="false">G4832-H4832</f>
        <v>-5.7</v>
      </c>
    </row>
    <row r="4833" customFormat="false" ht="15" hidden="false" customHeight="false" outlineLevel="0" collapsed="false">
      <c r="A4833" s="2" t="s">
        <v>174</v>
      </c>
      <c r="B4833" s="2" t="s">
        <v>174</v>
      </c>
      <c r="C4833" s="2" t="s">
        <v>47</v>
      </c>
      <c r="D4833" s="2" t="s">
        <v>10</v>
      </c>
      <c r="E4833" s="2" t="s">
        <v>74</v>
      </c>
      <c r="F4833" s="2" t="s">
        <v>977</v>
      </c>
      <c r="G4833" s="14" t="n">
        <v>9.5</v>
      </c>
      <c r="H4833" s="14" t="n">
        <v>6.48</v>
      </c>
      <c r="I4833" s="14" t="n">
        <v>9.5</v>
      </c>
      <c r="J4833" s="23" t="n">
        <f aca="false">IF(AND(E4833="Priority",ISNUMBER('Cost model'!N167)),'Cost model'!N167,'Cost model'!M167)</f>
        <v>8.5</v>
      </c>
      <c r="K4833" s="14" t="n">
        <f aca="false">J4833-H4833</f>
        <v>2.02</v>
      </c>
      <c r="L4833" s="14" t="n">
        <f aca="false">G4833-H4833</f>
        <v>3.02</v>
      </c>
    </row>
    <row r="4834" customFormat="false" ht="15" hidden="false" customHeight="false" outlineLevel="0" collapsed="false">
      <c r="A4834" s="2" t="s">
        <v>124</v>
      </c>
      <c r="B4834" s="2" t="s">
        <v>124</v>
      </c>
      <c r="C4834" s="2" t="s">
        <v>48</v>
      </c>
      <c r="D4834" s="2" t="s">
        <v>10</v>
      </c>
      <c r="E4834" s="2" t="s">
        <v>74</v>
      </c>
      <c r="F4834" s="2" t="s">
        <v>977</v>
      </c>
      <c r="G4834" s="14" t="n">
        <v>19.5</v>
      </c>
      <c r="H4834" s="14" t="n">
        <v>20.41</v>
      </c>
      <c r="I4834" s="14" t="n">
        <v>12.5</v>
      </c>
      <c r="J4834" s="23" t="n">
        <f aca="false">IF(AND(E4834="Priority",ISNUMBER('Cost model'!N318)),'Cost model'!N318,'Cost model'!M318)</f>
        <v>14.5</v>
      </c>
      <c r="K4834" s="14" t="n">
        <f aca="false">J4834-H4834</f>
        <v>-5.91</v>
      </c>
      <c r="L4834" s="14" t="n">
        <f aca="false">G4834-H4834</f>
        <v>-0.91</v>
      </c>
    </row>
    <row r="4835" customFormat="false" ht="15" hidden="false" customHeight="false" outlineLevel="0" collapsed="false">
      <c r="A4835" s="2" t="s">
        <v>174</v>
      </c>
      <c r="B4835" s="2" t="s">
        <v>174</v>
      </c>
      <c r="C4835" s="2" t="s">
        <v>47</v>
      </c>
      <c r="D4835" s="2" t="s">
        <v>13</v>
      </c>
      <c r="E4835" s="2" t="s">
        <v>74</v>
      </c>
      <c r="F4835" s="2" t="s">
        <v>977</v>
      </c>
      <c r="G4835" s="14" t="n">
        <v>28.5</v>
      </c>
      <c r="H4835" s="14" t="n">
        <v>67</v>
      </c>
      <c r="I4835" s="14" t="n">
        <v>19</v>
      </c>
      <c r="J4835" s="23" t="n">
        <f aca="false">IF(AND(E4835="Priority",ISNUMBER('Cost model'!N173)),'Cost model'!N173,'Cost model'!M173)</f>
        <v>60</v>
      </c>
      <c r="K4835" s="14" t="n">
        <f aca="false">J4835-H4835</f>
        <v>-7</v>
      </c>
      <c r="L4835" s="14" t="n">
        <f aca="false">G4835-H4835</f>
        <v>-38.5</v>
      </c>
    </row>
    <row r="4836" customFormat="false" ht="15" hidden="false" customHeight="false" outlineLevel="0" collapsed="false">
      <c r="A4836" s="2" t="s">
        <v>221</v>
      </c>
      <c r="B4836" s="2" t="s">
        <v>221</v>
      </c>
      <c r="C4836" s="2" t="s">
        <v>49</v>
      </c>
      <c r="D4836" s="2" t="s">
        <v>12</v>
      </c>
      <c r="E4836" s="2" t="s">
        <v>74</v>
      </c>
      <c r="F4836" s="2" t="s">
        <v>977</v>
      </c>
      <c r="G4836" s="14" t="n">
        <v>72</v>
      </c>
      <c r="H4836" s="14" t="n">
        <v>65.84</v>
      </c>
      <c r="I4836" s="14" t="n">
        <v>19.5</v>
      </c>
      <c r="J4836" s="23" t="n">
        <f aca="false">IF(AND(E4836="Priority",ISNUMBER('Cost model'!N742)),'Cost model'!N742,'Cost model'!M742)</f>
        <v>60</v>
      </c>
      <c r="K4836" s="14" t="n">
        <f aca="false">J4836-H4836</f>
        <v>-5.84</v>
      </c>
      <c r="L4836" s="14" t="n">
        <f aca="false">G4836-H4836</f>
        <v>6.16</v>
      </c>
    </row>
    <row r="4837" customFormat="false" ht="15" hidden="false" customHeight="false" outlineLevel="0" collapsed="false">
      <c r="A4837" s="2" t="s">
        <v>174</v>
      </c>
      <c r="B4837" s="2" t="s">
        <v>174</v>
      </c>
      <c r="C4837" s="2" t="s">
        <v>48</v>
      </c>
      <c r="D4837" s="2" t="s">
        <v>10</v>
      </c>
      <c r="E4837" s="2" t="s">
        <v>74</v>
      </c>
      <c r="F4837" s="2" t="s">
        <v>977</v>
      </c>
      <c r="G4837" s="14" t="n">
        <v>12.5</v>
      </c>
      <c r="H4837" s="14" t="n">
        <v>8.87</v>
      </c>
      <c r="I4837" s="14" t="n">
        <v>12.5</v>
      </c>
      <c r="J4837" s="23" t="n">
        <f aca="false">IF(AND(E4837="Priority",ISNUMBER('Cost model'!N168)),'Cost model'!N168,'Cost model'!M168)</f>
        <v>13.5</v>
      </c>
      <c r="K4837" s="14" t="n">
        <f aca="false">J4837-H4837</f>
        <v>4.63</v>
      </c>
      <c r="L4837" s="14" t="n">
        <f aca="false">G4837-H4837</f>
        <v>3.63</v>
      </c>
    </row>
    <row r="4838" customFormat="false" ht="15" hidden="false" customHeight="false" outlineLevel="0" collapsed="false">
      <c r="A4838" s="2" t="s">
        <v>205</v>
      </c>
      <c r="B4838" s="2" t="s">
        <v>174</v>
      </c>
      <c r="C4838" s="2" t="s">
        <v>48</v>
      </c>
      <c r="D4838" s="2" t="s">
        <v>12</v>
      </c>
      <c r="E4838" s="2" t="s">
        <v>74</v>
      </c>
      <c r="F4838" s="2" t="s">
        <v>976</v>
      </c>
      <c r="G4838" s="14" t="n">
        <v>19.5</v>
      </c>
      <c r="H4838" s="14" t="n">
        <v>62.25</v>
      </c>
      <c r="I4838" s="14" t="n">
        <v>19.5</v>
      </c>
      <c r="J4838" s="23" t="n">
        <f aca="false">IF(AND(E4838="Priority",ISNUMBER('Cost model'!N561)),'Cost model'!N561,'Cost model'!M561)</f>
        <v>55</v>
      </c>
      <c r="K4838" s="14" t="n">
        <f aca="false">J4838-H4838</f>
        <v>-7.25</v>
      </c>
      <c r="L4838" s="14" t="n">
        <f aca="false">G4838-H4838</f>
        <v>-42.75</v>
      </c>
    </row>
    <row r="4839" customFormat="false" ht="15" hidden="false" customHeight="false" outlineLevel="0" collapsed="false">
      <c r="A4839" s="2" t="s">
        <v>142</v>
      </c>
      <c r="B4839" s="2" t="s">
        <v>142</v>
      </c>
      <c r="C4839" s="2" t="s">
        <v>47</v>
      </c>
      <c r="D4839" s="2" t="s">
        <v>12</v>
      </c>
      <c r="E4839" s="2" t="s">
        <v>74</v>
      </c>
      <c r="F4839" s="2" t="s">
        <v>977</v>
      </c>
      <c r="G4839" s="14" t="n">
        <v>47.5</v>
      </c>
      <c r="H4839" s="14" t="n">
        <v>28.8</v>
      </c>
      <c r="I4839" s="14" t="n">
        <v>9.5</v>
      </c>
      <c r="J4839" s="23" t="n">
        <f aca="false">IF(AND(E4839="Priority",ISNUMBER('Cost model'!N635)),'Cost model'!N635,'Cost model'!M635)</f>
        <v>30.5</v>
      </c>
      <c r="K4839" s="14" t="n">
        <f aca="false">J4839-H4839</f>
        <v>1.7</v>
      </c>
      <c r="L4839" s="14" t="n">
        <f aca="false">G4839-H4839</f>
        <v>18.7</v>
      </c>
    </row>
    <row r="4840" customFormat="false" ht="15" hidden="false" customHeight="false" outlineLevel="0" collapsed="false">
      <c r="A4840" s="2" t="s">
        <v>221</v>
      </c>
      <c r="B4840" s="2" t="s">
        <v>221</v>
      </c>
      <c r="C4840" s="2" t="s">
        <v>49</v>
      </c>
      <c r="D4840" s="2" t="s">
        <v>14</v>
      </c>
      <c r="E4840" s="2" t="s">
        <v>74</v>
      </c>
      <c r="F4840" s="2" t="s">
        <v>977</v>
      </c>
      <c r="G4840" s="14" t="n">
        <v>67.5</v>
      </c>
      <c r="H4840" s="14" t="n">
        <v>221.94</v>
      </c>
      <c r="I4840" s="14" t="n">
        <v>125</v>
      </c>
      <c r="J4840" s="23" t="n">
        <f aca="false">IF(AND(E4840="Priority",ISNUMBER('Cost model'!N748)),'Cost model'!N748,'Cost model'!M748)</f>
        <v>235</v>
      </c>
      <c r="K4840" s="14" t="n">
        <f aca="false">J4840-H4840</f>
        <v>13.06</v>
      </c>
      <c r="L4840" s="14" t="n">
        <f aca="false">G4840-H4840</f>
        <v>-154.44</v>
      </c>
    </row>
    <row r="4841" customFormat="false" ht="15" hidden="false" customHeight="false" outlineLevel="0" collapsed="false">
      <c r="A4841" s="2" t="s">
        <v>142</v>
      </c>
      <c r="B4841" s="2" t="s">
        <v>142</v>
      </c>
      <c r="C4841" s="2" t="s">
        <v>47</v>
      </c>
      <c r="D4841" s="2" t="s">
        <v>13</v>
      </c>
      <c r="E4841" s="2" t="s">
        <v>74</v>
      </c>
      <c r="F4841" s="2" t="s">
        <v>977</v>
      </c>
      <c r="G4841" s="14" t="n">
        <v>14.5</v>
      </c>
      <c r="H4841" s="14" t="n">
        <v>28.25</v>
      </c>
      <c r="I4841" s="14" t="n">
        <v>19</v>
      </c>
      <c r="J4841" s="23" t="n">
        <f aca="false">IF(AND(E4841="Priority",ISNUMBER('Cost model'!N638)),'Cost model'!N638,'Cost model'!M638)</f>
        <v>50</v>
      </c>
      <c r="K4841" s="14" t="n">
        <f aca="false">J4841-H4841</f>
        <v>21.75</v>
      </c>
      <c r="L4841" s="14" t="n">
        <f aca="false">G4841-H4841</f>
        <v>-13.75</v>
      </c>
    </row>
    <row r="4842" customFormat="false" ht="15" hidden="false" customHeight="false" outlineLevel="0" collapsed="false">
      <c r="A4842" s="2" t="s">
        <v>124</v>
      </c>
      <c r="B4842" s="2" t="s">
        <v>124</v>
      </c>
      <c r="C4842" s="2" t="s">
        <v>47</v>
      </c>
      <c r="D4842" s="2" t="s">
        <v>10</v>
      </c>
      <c r="E4842" s="2" t="s">
        <v>74</v>
      </c>
      <c r="F4842" s="2" t="s">
        <v>977</v>
      </c>
      <c r="G4842" s="14" t="n">
        <v>9.5</v>
      </c>
      <c r="H4842" s="14" t="n">
        <v>7.24</v>
      </c>
      <c r="I4842" s="14" t="n">
        <v>9.5</v>
      </c>
      <c r="J4842" s="23" t="n">
        <f aca="false">IF(AND(E4842="Priority",ISNUMBER('Cost model'!N317)),'Cost model'!N317,'Cost model'!M317)</f>
        <v>10.5</v>
      </c>
      <c r="K4842" s="14" t="n">
        <f aca="false">J4842-H4842</f>
        <v>3.26</v>
      </c>
      <c r="L4842" s="14" t="n">
        <f aca="false">G4842-H4842</f>
        <v>2.26</v>
      </c>
    </row>
    <row r="4843" customFormat="false" ht="15" hidden="false" customHeight="false" outlineLevel="0" collapsed="false">
      <c r="A4843" s="2" t="s">
        <v>124</v>
      </c>
      <c r="B4843" s="2" t="s">
        <v>124</v>
      </c>
      <c r="C4843" s="2" t="s">
        <v>48</v>
      </c>
      <c r="D4843" s="2" t="s">
        <v>10</v>
      </c>
      <c r="E4843" s="2" t="s">
        <v>74</v>
      </c>
      <c r="F4843" s="2" t="s">
        <v>977</v>
      </c>
      <c r="G4843" s="14" t="n">
        <v>39.5</v>
      </c>
      <c r="H4843" s="14" t="n">
        <v>42.22</v>
      </c>
      <c r="I4843" s="14" t="n">
        <v>12.5</v>
      </c>
      <c r="J4843" s="23" t="n">
        <f aca="false">IF(AND(E4843="Priority",ISNUMBER('Cost model'!N318)),'Cost model'!N318,'Cost model'!M318)</f>
        <v>14.5</v>
      </c>
      <c r="K4843" s="14" t="n">
        <f aca="false">J4843-H4843</f>
        <v>-27.72</v>
      </c>
      <c r="L4843" s="14" t="n">
        <f aca="false">G4843-H4843</f>
        <v>-2.72</v>
      </c>
    </row>
    <row r="4844" customFormat="false" ht="15" hidden="false" customHeight="false" outlineLevel="0" collapsed="false">
      <c r="A4844" s="2" t="s">
        <v>124</v>
      </c>
      <c r="B4844" s="2" t="s">
        <v>124</v>
      </c>
      <c r="C4844" s="2" t="s">
        <v>47</v>
      </c>
      <c r="D4844" s="2" t="s">
        <v>10</v>
      </c>
      <c r="E4844" s="2" t="s">
        <v>74</v>
      </c>
      <c r="F4844" s="2" t="s">
        <v>977</v>
      </c>
      <c r="G4844" s="14" t="n">
        <v>9.5</v>
      </c>
      <c r="H4844" s="14" t="n">
        <v>10.46</v>
      </c>
      <c r="I4844" s="14" t="n">
        <v>9.5</v>
      </c>
      <c r="J4844" s="23" t="n">
        <f aca="false">IF(AND(E4844="Priority",ISNUMBER('Cost model'!N317)),'Cost model'!N317,'Cost model'!M317)</f>
        <v>10.5</v>
      </c>
      <c r="K4844" s="14" t="n">
        <f aca="false">J4844-H4844</f>
        <v>0.0399999999999992</v>
      </c>
      <c r="L4844" s="14" t="n">
        <f aca="false">G4844-H4844</f>
        <v>-0.960000000000001</v>
      </c>
    </row>
    <row r="4845" customFormat="false" ht="15" hidden="false" customHeight="false" outlineLevel="0" collapsed="false">
      <c r="A4845" s="2" t="s">
        <v>124</v>
      </c>
      <c r="B4845" s="2" t="s">
        <v>174</v>
      </c>
      <c r="C4845" s="2" t="s">
        <v>48</v>
      </c>
      <c r="D4845" s="2" t="s">
        <v>14</v>
      </c>
      <c r="E4845" s="2" t="s">
        <v>74</v>
      </c>
      <c r="F4845" s="2" t="s">
        <v>976</v>
      </c>
      <c r="G4845" s="14" t="n">
        <v>64</v>
      </c>
      <c r="H4845" s="14" t="n">
        <v>336.58</v>
      </c>
      <c r="I4845" s="14" t="n">
        <v>125</v>
      </c>
      <c r="J4845" s="23" t="n">
        <f aca="false">IF(AND(E4845="Priority",ISNUMBER('Cost model'!N372)),'Cost model'!N372,'Cost model'!M372)</f>
        <v>165</v>
      </c>
      <c r="K4845" s="14" t="n">
        <f aca="false">J4845-H4845</f>
        <v>-171.58</v>
      </c>
      <c r="L4845" s="14" t="n">
        <f aca="false">G4845-H4845</f>
        <v>-272.58</v>
      </c>
    </row>
    <row r="4846" customFormat="false" ht="15" hidden="false" customHeight="false" outlineLevel="0" collapsed="false">
      <c r="A4846" s="2" t="s">
        <v>174</v>
      </c>
      <c r="B4846" s="2" t="s">
        <v>174</v>
      </c>
      <c r="C4846" s="2" t="s">
        <v>47</v>
      </c>
      <c r="D4846" s="2" t="s">
        <v>10</v>
      </c>
      <c r="E4846" s="2" t="s">
        <v>74</v>
      </c>
      <c r="F4846" s="2" t="s">
        <v>977</v>
      </c>
      <c r="G4846" s="14" t="n">
        <v>9.5</v>
      </c>
      <c r="H4846" s="14" t="n">
        <v>7.24</v>
      </c>
      <c r="I4846" s="14" t="n">
        <v>9.5</v>
      </c>
      <c r="J4846" s="23" t="n">
        <f aca="false">IF(AND(E4846="Priority",ISNUMBER('Cost model'!N167)),'Cost model'!N167,'Cost model'!M167)</f>
        <v>8.5</v>
      </c>
      <c r="K4846" s="14" t="n">
        <f aca="false">J4846-H4846</f>
        <v>1.26</v>
      </c>
      <c r="L4846" s="14" t="n">
        <f aca="false">G4846-H4846</f>
        <v>2.26</v>
      </c>
    </row>
    <row r="4847" customFormat="false" ht="15" hidden="false" customHeight="false" outlineLevel="0" collapsed="false">
      <c r="A4847" s="2" t="s">
        <v>221</v>
      </c>
      <c r="B4847" s="2" t="s">
        <v>221</v>
      </c>
      <c r="C4847" s="2" t="s">
        <v>47</v>
      </c>
      <c r="D4847" s="2" t="s">
        <v>13</v>
      </c>
      <c r="E4847" s="2" t="s">
        <v>74</v>
      </c>
      <c r="F4847" s="2" t="s">
        <v>977</v>
      </c>
      <c r="G4847" s="14" t="n">
        <v>53</v>
      </c>
      <c r="H4847" s="14" t="n">
        <v>181.67</v>
      </c>
      <c r="I4847" s="14" t="n">
        <v>19.5</v>
      </c>
      <c r="J4847" s="23" t="n">
        <f aca="false">IF(AND(E4847="Priority",ISNUMBER('Cost model'!N743)),'Cost model'!N743,'Cost model'!M743)</f>
        <v>45</v>
      </c>
      <c r="K4847" s="14" t="n">
        <f aca="false">J4847-H4847</f>
        <v>-136.67</v>
      </c>
      <c r="L4847" s="14" t="n">
        <f aca="false">G4847-H4847</f>
        <v>-128.67</v>
      </c>
    </row>
    <row r="4848" customFormat="false" ht="15" hidden="false" customHeight="false" outlineLevel="0" collapsed="false">
      <c r="A4848" s="2" t="s">
        <v>174</v>
      </c>
      <c r="B4848" s="2" t="s">
        <v>174</v>
      </c>
      <c r="C4848" s="2" t="s">
        <v>48</v>
      </c>
      <c r="D4848" s="2" t="s">
        <v>12</v>
      </c>
      <c r="E4848" s="2" t="s">
        <v>74</v>
      </c>
      <c r="F4848" s="2" t="s">
        <v>977</v>
      </c>
      <c r="G4848" s="14" t="n">
        <v>50</v>
      </c>
      <c r="H4848" s="14" t="n">
        <v>41.84</v>
      </c>
      <c r="I4848" s="14" t="n">
        <v>12.5</v>
      </c>
      <c r="J4848" s="23" t="n">
        <f aca="false">IF(AND(E4848="Priority",ISNUMBER('Cost model'!N171)),'Cost model'!N171,'Cost model'!M171)</f>
        <v>40</v>
      </c>
      <c r="K4848" s="14" t="n">
        <f aca="false">J4848-H4848</f>
        <v>-1.84</v>
      </c>
      <c r="L4848" s="14" t="n">
        <f aca="false">G4848-H4848</f>
        <v>8.16</v>
      </c>
    </row>
    <row r="4849" customFormat="false" ht="15" hidden="false" customHeight="false" outlineLevel="0" collapsed="false">
      <c r="A4849" s="2" t="s">
        <v>124</v>
      </c>
      <c r="B4849" s="2" t="s">
        <v>124</v>
      </c>
      <c r="C4849" s="2" t="s">
        <v>48</v>
      </c>
      <c r="D4849" s="2" t="s">
        <v>13</v>
      </c>
      <c r="E4849" s="2" t="s">
        <v>83</v>
      </c>
      <c r="F4849" s="2" t="s">
        <v>977</v>
      </c>
      <c r="G4849" s="14" t="n">
        <v>45</v>
      </c>
      <c r="H4849" s="14" t="n">
        <v>112.98</v>
      </c>
      <c r="I4849" s="14" t="n">
        <v>45</v>
      </c>
      <c r="J4849" s="23" t="n">
        <f aca="false">IF(AND(E4849="Priority",ISNUMBER('Cost model'!N324)),'Cost model'!N324,'Cost model'!M324)</f>
        <v>115</v>
      </c>
      <c r="K4849" s="14" t="n">
        <f aca="false">J4849-H4849</f>
        <v>2.02</v>
      </c>
      <c r="L4849" s="14" t="n">
        <f aca="false">G4849-H4849</f>
        <v>-67.98</v>
      </c>
    </row>
    <row r="4850" customFormat="false" ht="15" hidden="false" customHeight="false" outlineLevel="0" collapsed="false">
      <c r="A4850" s="2" t="s">
        <v>221</v>
      </c>
      <c r="B4850" s="2" t="s">
        <v>221</v>
      </c>
      <c r="C4850" s="2" t="s">
        <v>47</v>
      </c>
      <c r="D4850" s="2" t="s">
        <v>10</v>
      </c>
      <c r="E4850" s="2" t="s">
        <v>74</v>
      </c>
      <c r="F4850" s="2" t="s">
        <v>977</v>
      </c>
      <c r="G4850" s="14" t="n">
        <v>9.5</v>
      </c>
      <c r="H4850" s="14" t="n">
        <v>6.42</v>
      </c>
      <c r="I4850" s="14" t="n">
        <v>9.5</v>
      </c>
      <c r="J4850" s="23" t="n">
        <f aca="false">IF(AND(E4850="Priority",ISNUMBER('Cost model'!N737)),'Cost model'!N737,'Cost model'!M737)</f>
        <v>8.5</v>
      </c>
      <c r="K4850" s="14" t="n">
        <f aca="false">J4850-H4850</f>
        <v>2.08</v>
      </c>
      <c r="L4850" s="14" t="n">
        <f aca="false">G4850-H4850</f>
        <v>3.08</v>
      </c>
    </row>
    <row r="4851" customFormat="false" ht="15" hidden="false" customHeight="false" outlineLevel="0" collapsed="false">
      <c r="A4851" s="2" t="s">
        <v>142</v>
      </c>
      <c r="B4851" s="2" t="s">
        <v>142</v>
      </c>
      <c r="C4851" s="2" t="s">
        <v>49</v>
      </c>
      <c r="D4851" s="2" t="s">
        <v>10</v>
      </c>
      <c r="E4851" s="2" t="s">
        <v>74</v>
      </c>
      <c r="F4851" s="2" t="s">
        <v>977</v>
      </c>
      <c r="G4851" s="14" t="n">
        <v>17.5</v>
      </c>
      <c r="H4851" s="14" t="n">
        <v>10.09</v>
      </c>
      <c r="I4851" s="14" t="n">
        <v>17.5</v>
      </c>
      <c r="J4851" s="23" t="n">
        <f aca="false">IF(AND(E4851="Priority",ISNUMBER('Cost model'!N634)),'Cost model'!N634,'Cost model'!M634)</f>
        <v>15.5</v>
      </c>
      <c r="K4851" s="14" t="n">
        <f aca="false">J4851-H4851</f>
        <v>5.41</v>
      </c>
      <c r="L4851" s="14" t="n">
        <f aca="false">G4851-H4851</f>
        <v>7.41</v>
      </c>
    </row>
    <row r="4852" customFormat="false" ht="15" hidden="false" customHeight="false" outlineLevel="0" collapsed="false">
      <c r="A4852" s="2" t="s">
        <v>174</v>
      </c>
      <c r="B4852" s="2" t="s">
        <v>174</v>
      </c>
      <c r="C4852" s="2" t="s">
        <v>48</v>
      </c>
      <c r="D4852" s="2" t="s">
        <v>13</v>
      </c>
      <c r="E4852" s="2" t="s">
        <v>74</v>
      </c>
      <c r="F4852" s="2" t="s">
        <v>977</v>
      </c>
      <c r="G4852" s="14" t="n">
        <v>19.5</v>
      </c>
      <c r="H4852" s="14" t="n">
        <v>24.6</v>
      </c>
      <c r="I4852" s="14" t="n">
        <v>24.5</v>
      </c>
      <c r="J4852" s="23" t="n">
        <f aca="false">IF(AND(E4852="Priority",ISNUMBER('Cost model'!N174)),'Cost model'!N174,'Cost model'!M174)</f>
        <v>70</v>
      </c>
      <c r="K4852" s="14" t="n">
        <f aca="false">J4852-H4852</f>
        <v>45.4</v>
      </c>
      <c r="L4852" s="14" t="n">
        <f aca="false">G4852-H4852</f>
        <v>-5.1</v>
      </c>
    </row>
    <row r="4853" customFormat="false" ht="15" hidden="false" customHeight="false" outlineLevel="0" collapsed="false">
      <c r="A4853" s="2" t="s">
        <v>124</v>
      </c>
      <c r="B4853" s="2" t="s">
        <v>124</v>
      </c>
      <c r="C4853" s="2" t="s">
        <v>47</v>
      </c>
      <c r="D4853" s="2" t="s">
        <v>12</v>
      </c>
      <c r="E4853" s="2" t="s">
        <v>74</v>
      </c>
      <c r="F4853" s="2" t="s">
        <v>977</v>
      </c>
      <c r="G4853" s="14" t="n">
        <v>19</v>
      </c>
      <c r="H4853" s="14" t="n">
        <v>42.31</v>
      </c>
      <c r="I4853" s="14" t="n">
        <v>9.5</v>
      </c>
      <c r="J4853" s="23" t="n">
        <f aca="false">IF(AND(E4853="Priority",ISNUMBER('Cost model'!N320)),'Cost model'!N320,'Cost model'!M320)</f>
        <v>24.5</v>
      </c>
      <c r="K4853" s="14" t="n">
        <f aca="false">J4853-H4853</f>
        <v>-17.81</v>
      </c>
      <c r="L4853" s="14" t="n">
        <f aca="false">G4853-H4853</f>
        <v>-23.31</v>
      </c>
    </row>
    <row r="4854" customFormat="false" ht="15" hidden="false" customHeight="false" outlineLevel="0" collapsed="false">
      <c r="A4854" s="2" t="s">
        <v>174</v>
      </c>
      <c r="B4854" s="2" t="s">
        <v>174</v>
      </c>
      <c r="C4854" s="2" t="s">
        <v>49</v>
      </c>
      <c r="D4854" s="2" t="s">
        <v>12</v>
      </c>
      <c r="E4854" s="2" t="s">
        <v>74</v>
      </c>
      <c r="F4854" s="2" t="s">
        <v>977</v>
      </c>
      <c r="G4854" s="14" t="n">
        <v>17.5</v>
      </c>
      <c r="H4854" s="14" t="n">
        <v>11.43</v>
      </c>
      <c r="I4854" s="14" t="n">
        <v>19.5</v>
      </c>
      <c r="J4854" s="23" t="n">
        <f aca="false">IF(AND(E4854="Priority",ISNUMBER('Cost model'!N172)),'Cost model'!N172,'Cost model'!M172)</f>
        <v>45</v>
      </c>
      <c r="K4854" s="14" t="n">
        <f aca="false">J4854-H4854</f>
        <v>33.57</v>
      </c>
      <c r="L4854" s="14" t="n">
        <f aca="false">G4854-H4854</f>
        <v>6.07</v>
      </c>
    </row>
    <row r="4855" customFormat="false" ht="15" hidden="false" customHeight="false" outlineLevel="0" collapsed="false">
      <c r="A4855" s="2" t="s">
        <v>342</v>
      </c>
      <c r="B4855" s="2" t="s">
        <v>174</v>
      </c>
      <c r="C4855" s="2" t="s">
        <v>49</v>
      </c>
      <c r="D4855" s="2" t="s">
        <v>10</v>
      </c>
      <c r="E4855" s="2" t="s">
        <v>74</v>
      </c>
      <c r="F4855" s="2" t="s">
        <v>976</v>
      </c>
      <c r="G4855" s="14" t="n">
        <v>39</v>
      </c>
      <c r="H4855" s="14" t="n">
        <v>36.66</v>
      </c>
      <c r="I4855" s="14" t="n">
        <v>34.5</v>
      </c>
      <c r="J4855" s="23" t="n">
        <f aca="false">IF(AND(E4855="Priority",ISNUMBER('Cost model'!N274)),'Cost model'!N274,'Cost model'!M274)</f>
        <v>27.5</v>
      </c>
      <c r="K4855" s="14" t="n">
        <f aca="false">J4855-H4855</f>
        <v>-9.16</v>
      </c>
      <c r="L4855" s="14" t="n">
        <f aca="false">G4855-H4855</f>
        <v>2.34</v>
      </c>
    </row>
    <row r="4856" customFormat="false" ht="15" hidden="false" customHeight="false" outlineLevel="0" collapsed="false">
      <c r="A4856" s="2" t="s">
        <v>124</v>
      </c>
      <c r="B4856" s="2" t="s">
        <v>124</v>
      </c>
      <c r="C4856" s="2" t="s">
        <v>49</v>
      </c>
      <c r="D4856" s="2" t="s">
        <v>13</v>
      </c>
      <c r="E4856" s="2" t="s">
        <v>74</v>
      </c>
      <c r="F4856" s="2" t="s">
        <v>977</v>
      </c>
      <c r="G4856" s="14" t="n">
        <v>85</v>
      </c>
      <c r="H4856" s="14" t="n">
        <v>103.22</v>
      </c>
      <c r="I4856" s="14" t="n">
        <v>50</v>
      </c>
      <c r="J4856" s="23" t="n">
        <f aca="false">IF(AND(E4856="Priority",ISNUMBER('Cost model'!N325)),'Cost model'!N325,'Cost model'!M325)</f>
        <v>110</v>
      </c>
      <c r="K4856" s="14" t="n">
        <f aca="false">J4856-H4856</f>
        <v>6.78</v>
      </c>
      <c r="L4856" s="14" t="n">
        <f aca="false">G4856-H4856</f>
        <v>-18.22</v>
      </c>
    </row>
    <row r="4857" customFormat="false" ht="15" hidden="false" customHeight="false" outlineLevel="0" collapsed="false">
      <c r="A4857" s="2" t="s">
        <v>124</v>
      </c>
      <c r="B4857" s="2" t="s">
        <v>174</v>
      </c>
      <c r="C4857" s="2" t="s">
        <v>48</v>
      </c>
      <c r="D4857" s="2" t="s">
        <v>12</v>
      </c>
      <c r="E4857" s="2" t="s">
        <v>74</v>
      </c>
      <c r="F4857" s="2" t="s">
        <v>976</v>
      </c>
      <c r="G4857" s="14" t="n">
        <v>37.5</v>
      </c>
      <c r="H4857" s="14" t="n">
        <v>42.82</v>
      </c>
      <c r="I4857" s="14" t="n">
        <v>19.5</v>
      </c>
      <c r="J4857" s="23" t="n">
        <f aca="false">IF(AND(E4857="Priority",ISNUMBER('Cost model'!N366)),'Cost model'!N366,'Cost model'!M366)</f>
        <v>55</v>
      </c>
      <c r="K4857" s="14" t="n">
        <f aca="false">J4857-H4857</f>
        <v>12.18</v>
      </c>
      <c r="L4857" s="14" t="n">
        <f aca="false">G4857-H4857</f>
        <v>-5.32</v>
      </c>
    </row>
    <row r="4858" customFormat="false" ht="15" hidden="false" customHeight="false" outlineLevel="0" collapsed="false">
      <c r="A4858" s="2" t="s">
        <v>174</v>
      </c>
      <c r="B4858" s="2" t="s">
        <v>174</v>
      </c>
      <c r="C4858" s="2" t="s">
        <v>47</v>
      </c>
      <c r="D4858" s="2" t="s">
        <v>12</v>
      </c>
      <c r="E4858" s="2" t="s">
        <v>74</v>
      </c>
      <c r="F4858" s="2" t="s">
        <v>977</v>
      </c>
      <c r="G4858" s="14" t="n">
        <v>19</v>
      </c>
      <c r="H4858" s="14" t="n">
        <v>27.28</v>
      </c>
      <c r="I4858" s="14" t="n">
        <v>9.5</v>
      </c>
      <c r="J4858" s="23" t="n">
        <f aca="false">IF(AND(E4858="Priority",ISNUMBER('Cost model'!N170)),'Cost model'!N170,'Cost model'!M170)</f>
        <v>25.5</v>
      </c>
      <c r="K4858" s="14" t="n">
        <f aca="false">J4858-H4858</f>
        <v>-1.78</v>
      </c>
      <c r="L4858" s="14" t="n">
        <f aca="false">G4858-H4858</f>
        <v>-8.28</v>
      </c>
    </row>
    <row r="4859" customFormat="false" ht="15" hidden="false" customHeight="false" outlineLevel="0" collapsed="false">
      <c r="A4859" s="2" t="s">
        <v>174</v>
      </c>
      <c r="B4859" s="2" t="s">
        <v>174</v>
      </c>
      <c r="C4859" s="2" t="s">
        <v>49</v>
      </c>
      <c r="D4859" s="2" t="s">
        <v>13</v>
      </c>
      <c r="E4859" s="2" t="s">
        <v>74</v>
      </c>
      <c r="F4859" s="2" t="s">
        <v>977</v>
      </c>
      <c r="G4859" s="14" t="n">
        <v>50</v>
      </c>
      <c r="H4859" s="14" t="n">
        <v>62.61</v>
      </c>
      <c r="I4859" s="14" t="n">
        <v>50</v>
      </c>
      <c r="J4859" s="23" t="n">
        <f aca="false">IF(AND(E4859="Priority",ISNUMBER('Cost model'!N175)),'Cost model'!N175,'Cost model'!M175)</f>
        <v>75</v>
      </c>
      <c r="K4859" s="14" t="n">
        <f aca="false">J4859-H4859</f>
        <v>12.39</v>
      </c>
      <c r="L4859" s="14" t="n">
        <f aca="false">G4859-H4859</f>
        <v>-12.61</v>
      </c>
    </row>
    <row r="4860" customFormat="false" ht="15" hidden="false" customHeight="false" outlineLevel="0" collapsed="false">
      <c r="A4860" s="2" t="s">
        <v>174</v>
      </c>
      <c r="B4860" s="2" t="s">
        <v>174</v>
      </c>
      <c r="C4860" s="2" t="s">
        <v>49</v>
      </c>
      <c r="D4860" s="2" t="s">
        <v>10</v>
      </c>
      <c r="E4860" s="2" t="s">
        <v>74</v>
      </c>
      <c r="F4860" s="2" t="s">
        <v>977</v>
      </c>
      <c r="G4860" s="14" t="n">
        <v>17.5</v>
      </c>
      <c r="H4860" s="14" t="n">
        <v>18.54</v>
      </c>
      <c r="I4860" s="14" t="n">
        <v>17.5</v>
      </c>
      <c r="J4860" s="23" t="n">
        <f aca="false">IF(AND(E4860="Priority",ISNUMBER('Cost model'!N169)),'Cost model'!N169,'Cost model'!M169)</f>
        <v>18.5</v>
      </c>
      <c r="K4860" s="14" t="n">
        <f aca="false">J4860-H4860</f>
        <v>-0.0399999999999992</v>
      </c>
      <c r="L4860" s="14" t="n">
        <f aca="false">G4860-H4860</f>
        <v>-1.04</v>
      </c>
    </row>
    <row r="4861" customFormat="false" ht="15" hidden="false" customHeight="false" outlineLevel="0" collapsed="false">
      <c r="A4861" s="2" t="s">
        <v>174</v>
      </c>
      <c r="B4861" s="2" t="s">
        <v>174</v>
      </c>
      <c r="C4861" s="2" t="s">
        <v>47</v>
      </c>
      <c r="D4861" s="2" t="s">
        <v>10</v>
      </c>
      <c r="E4861" s="2" t="s">
        <v>74</v>
      </c>
      <c r="F4861" s="2" t="s">
        <v>977</v>
      </c>
      <c r="G4861" s="14" t="n">
        <v>9.5</v>
      </c>
      <c r="H4861" s="14" t="n">
        <v>7.24</v>
      </c>
      <c r="I4861" s="14" t="n">
        <v>9.5</v>
      </c>
      <c r="J4861" s="23" t="n">
        <f aca="false">IF(AND(E4861="Priority",ISNUMBER('Cost model'!N167)),'Cost model'!N167,'Cost model'!M167)</f>
        <v>8.5</v>
      </c>
      <c r="K4861" s="14" t="n">
        <f aca="false">J4861-H4861</f>
        <v>1.26</v>
      </c>
      <c r="L4861" s="14" t="n">
        <f aca="false">G4861-H4861</f>
        <v>2.26</v>
      </c>
    </row>
    <row r="4862" customFormat="false" ht="15" hidden="false" customHeight="false" outlineLevel="0" collapsed="false">
      <c r="A4862" s="2" t="s">
        <v>142</v>
      </c>
      <c r="B4862" s="2" t="s">
        <v>142</v>
      </c>
      <c r="C4862" s="2" t="s">
        <v>48</v>
      </c>
      <c r="D4862" s="2" t="s">
        <v>10</v>
      </c>
      <c r="E4862" s="2" t="s">
        <v>74</v>
      </c>
      <c r="F4862" s="2" t="s">
        <v>977</v>
      </c>
      <c r="G4862" s="14" t="n">
        <v>12.5</v>
      </c>
      <c r="H4862" s="14" t="n">
        <v>10.01</v>
      </c>
      <c r="I4862" s="14" t="n">
        <v>12.5</v>
      </c>
      <c r="J4862" s="23" t="n">
        <f aca="false">IF(AND(E4862="Priority",ISNUMBER('Cost model'!N633)),'Cost model'!N633,'Cost model'!M633)</f>
        <v>11.5</v>
      </c>
      <c r="K4862" s="14" t="n">
        <f aca="false">J4862-H4862</f>
        <v>1.49</v>
      </c>
      <c r="L4862" s="14" t="n">
        <f aca="false">G4862-H4862</f>
        <v>2.49</v>
      </c>
    </row>
    <row r="4863" customFormat="false" ht="15" hidden="false" customHeight="false" outlineLevel="0" collapsed="false">
      <c r="A4863" s="2" t="s">
        <v>174</v>
      </c>
      <c r="B4863" s="2" t="s">
        <v>174</v>
      </c>
      <c r="C4863" s="2" t="s">
        <v>47</v>
      </c>
      <c r="D4863" s="2" t="s">
        <v>10</v>
      </c>
      <c r="E4863" s="2" t="s">
        <v>74</v>
      </c>
      <c r="F4863" s="2" t="s">
        <v>977</v>
      </c>
      <c r="G4863" s="14" t="n">
        <v>9.5</v>
      </c>
      <c r="H4863" s="14" t="n">
        <v>7.24</v>
      </c>
      <c r="I4863" s="14" t="n">
        <v>9.5</v>
      </c>
      <c r="J4863" s="23" t="n">
        <f aca="false">IF(AND(E4863="Priority",ISNUMBER('Cost model'!N167)),'Cost model'!N167,'Cost model'!M167)</f>
        <v>8.5</v>
      </c>
      <c r="K4863" s="14" t="n">
        <f aca="false">J4863-H4863</f>
        <v>1.26</v>
      </c>
      <c r="L4863" s="14" t="n">
        <f aca="false">G4863-H4863</f>
        <v>2.26</v>
      </c>
    </row>
    <row r="4864" customFormat="false" ht="15" hidden="false" customHeight="false" outlineLevel="0" collapsed="false">
      <c r="A4864" s="2" t="s">
        <v>124</v>
      </c>
      <c r="B4864" s="2" t="s">
        <v>124</v>
      </c>
      <c r="C4864" s="2" t="s">
        <v>49</v>
      </c>
      <c r="D4864" s="2" t="s">
        <v>13</v>
      </c>
      <c r="E4864" s="2" t="s">
        <v>74</v>
      </c>
      <c r="F4864" s="2" t="s">
        <v>977</v>
      </c>
      <c r="G4864" s="14" t="n">
        <v>152.5</v>
      </c>
      <c r="H4864" s="14" t="n">
        <v>188.24</v>
      </c>
      <c r="I4864" s="14" t="n">
        <v>50</v>
      </c>
      <c r="J4864" s="23" t="n">
        <f aca="false">IF(AND(E4864="Priority",ISNUMBER('Cost model'!N325)),'Cost model'!N325,'Cost model'!M325)</f>
        <v>110</v>
      </c>
      <c r="K4864" s="14" t="n">
        <f aca="false">J4864-H4864</f>
        <v>-78.24</v>
      </c>
      <c r="L4864" s="14" t="n">
        <f aca="false">G4864-H4864</f>
        <v>-35.74</v>
      </c>
    </row>
    <row r="4865" customFormat="false" ht="15" hidden="false" customHeight="false" outlineLevel="0" collapsed="false">
      <c r="A4865" s="2" t="s">
        <v>158</v>
      </c>
      <c r="B4865" s="2" t="s">
        <v>158</v>
      </c>
      <c r="C4865" s="2" t="s">
        <v>49</v>
      </c>
      <c r="D4865" s="2" t="s">
        <v>12</v>
      </c>
      <c r="E4865" s="2" t="s">
        <v>74</v>
      </c>
      <c r="F4865" s="2" t="s">
        <v>977</v>
      </c>
      <c r="G4865" s="14" t="n">
        <v>17.5</v>
      </c>
      <c r="H4865" s="14" t="n">
        <v>15.15</v>
      </c>
      <c r="I4865" s="14" t="n">
        <v>19.5</v>
      </c>
      <c r="J4865" s="23" t="n">
        <f aca="false">IF(AND(E4865="Priority",ISNUMBER('Cost model'!N427)),'Cost model'!N427,'Cost model'!M427)</f>
        <v>28.5</v>
      </c>
      <c r="K4865" s="14" t="n">
        <f aca="false">J4865-H4865</f>
        <v>13.35</v>
      </c>
      <c r="L4865" s="14" t="n">
        <f aca="false">G4865-H4865</f>
        <v>2.35</v>
      </c>
    </row>
    <row r="4866" customFormat="false" ht="15" hidden="false" customHeight="false" outlineLevel="0" collapsed="false">
      <c r="A4866" s="2" t="s">
        <v>124</v>
      </c>
      <c r="B4866" s="2" t="s">
        <v>124</v>
      </c>
      <c r="C4866" s="2" t="s">
        <v>47</v>
      </c>
      <c r="D4866" s="2" t="s">
        <v>12</v>
      </c>
      <c r="E4866" s="2" t="s">
        <v>74</v>
      </c>
      <c r="F4866" s="2" t="s">
        <v>977</v>
      </c>
      <c r="G4866" s="14" t="n">
        <v>9.5</v>
      </c>
      <c r="H4866" s="14" t="n">
        <v>7.24</v>
      </c>
      <c r="I4866" s="14" t="n">
        <v>9.5</v>
      </c>
      <c r="J4866" s="23" t="n">
        <f aca="false">IF(AND(E4866="Priority",ISNUMBER('Cost model'!N320)),'Cost model'!N320,'Cost model'!M320)</f>
        <v>24.5</v>
      </c>
      <c r="K4866" s="14" t="n">
        <f aca="false">J4866-H4866</f>
        <v>17.26</v>
      </c>
      <c r="L4866" s="14" t="n">
        <f aca="false">G4866-H4866</f>
        <v>2.26</v>
      </c>
    </row>
    <row r="4867" customFormat="false" ht="15" hidden="false" customHeight="false" outlineLevel="0" collapsed="false">
      <c r="A4867" s="2" t="s">
        <v>221</v>
      </c>
      <c r="B4867" s="2" t="s">
        <v>221</v>
      </c>
      <c r="C4867" s="2" t="s">
        <v>47</v>
      </c>
      <c r="D4867" s="2" t="s">
        <v>14</v>
      </c>
      <c r="E4867" s="2" t="s">
        <v>74</v>
      </c>
      <c r="F4867" s="2" t="s">
        <v>977</v>
      </c>
      <c r="G4867" s="14" t="n">
        <v>84</v>
      </c>
      <c r="H4867" s="14" t="n">
        <v>185.38</v>
      </c>
      <c r="I4867" s="14" t="n">
        <v>25</v>
      </c>
      <c r="J4867" s="23" t="n">
        <f aca="false">IF(AND(E4867="Priority",ISNUMBER('Cost model'!N746)),'Cost model'!N746,'Cost model'!M746)</f>
        <v>100</v>
      </c>
      <c r="K4867" s="14" t="n">
        <f aca="false">J4867-H4867</f>
        <v>-85.38</v>
      </c>
      <c r="L4867" s="14" t="n">
        <f aca="false">G4867-H4867</f>
        <v>-101.38</v>
      </c>
    </row>
    <row r="4868" customFormat="false" ht="15" hidden="false" customHeight="false" outlineLevel="0" collapsed="false">
      <c r="A4868" s="2" t="s">
        <v>221</v>
      </c>
      <c r="B4868" s="2" t="s">
        <v>221</v>
      </c>
      <c r="C4868" s="2" t="s">
        <v>49</v>
      </c>
      <c r="D4868" s="2" t="s">
        <v>12</v>
      </c>
      <c r="E4868" s="2" t="s">
        <v>74</v>
      </c>
      <c r="F4868" s="2" t="s">
        <v>977</v>
      </c>
      <c r="G4868" s="14" t="n">
        <v>17.5</v>
      </c>
      <c r="H4868" s="14" t="n">
        <v>15.19</v>
      </c>
      <c r="I4868" s="14" t="n">
        <v>19.5</v>
      </c>
      <c r="J4868" s="23" t="n">
        <f aca="false">IF(AND(E4868="Priority",ISNUMBER('Cost model'!N742)),'Cost model'!N742,'Cost model'!M742)</f>
        <v>60</v>
      </c>
      <c r="K4868" s="14" t="n">
        <f aca="false">J4868-H4868</f>
        <v>44.81</v>
      </c>
      <c r="L4868" s="14" t="n">
        <f aca="false">G4868-H4868</f>
        <v>2.31</v>
      </c>
    </row>
    <row r="4869" customFormat="false" ht="15" hidden="false" customHeight="false" outlineLevel="0" collapsed="false">
      <c r="A4869" s="2" t="s">
        <v>174</v>
      </c>
      <c r="B4869" s="2" t="s">
        <v>174</v>
      </c>
      <c r="C4869" s="2" t="s">
        <v>49</v>
      </c>
      <c r="D4869" s="2" t="s">
        <v>13</v>
      </c>
      <c r="E4869" s="2" t="s">
        <v>74</v>
      </c>
      <c r="F4869" s="2" t="s">
        <v>977</v>
      </c>
      <c r="G4869" s="14" t="n">
        <v>50</v>
      </c>
      <c r="H4869" s="14" t="n">
        <v>59.77</v>
      </c>
      <c r="I4869" s="14" t="n">
        <v>50</v>
      </c>
      <c r="J4869" s="23" t="n">
        <f aca="false">IF(AND(E4869="Priority",ISNUMBER('Cost model'!N175)),'Cost model'!N175,'Cost model'!M175)</f>
        <v>75</v>
      </c>
      <c r="K4869" s="14" t="n">
        <f aca="false">J4869-H4869</f>
        <v>15.23</v>
      </c>
      <c r="L4869" s="14" t="n">
        <f aca="false">G4869-H4869</f>
        <v>-9.77</v>
      </c>
    </row>
    <row r="4870" customFormat="false" ht="15" hidden="false" customHeight="false" outlineLevel="0" collapsed="false">
      <c r="A4870" s="2" t="s">
        <v>142</v>
      </c>
      <c r="B4870" s="2" t="s">
        <v>142</v>
      </c>
      <c r="C4870" s="2" t="s">
        <v>47</v>
      </c>
      <c r="D4870" s="2" t="s">
        <v>12</v>
      </c>
      <c r="E4870" s="2" t="s">
        <v>74</v>
      </c>
      <c r="F4870" s="2" t="s">
        <v>977</v>
      </c>
      <c r="G4870" s="14" t="n">
        <v>48.5</v>
      </c>
      <c r="H4870" s="14" t="n">
        <v>41.1</v>
      </c>
      <c r="I4870" s="14" t="n">
        <v>9.5</v>
      </c>
      <c r="J4870" s="23" t="n">
        <f aca="false">IF(AND(E4870="Priority",ISNUMBER('Cost model'!N635)),'Cost model'!N635,'Cost model'!M635)</f>
        <v>30.5</v>
      </c>
      <c r="K4870" s="14" t="n">
        <f aca="false">J4870-H4870</f>
        <v>-10.6</v>
      </c>
      <c r="L4870" s="14" t="n">
        <f aca="false">G4870-H4870</f>
        <v>7.4</v>
      </c>
    </row>
    <row r="4871" customFormat="false" ht="15" hidden="false" customHeight="false" outlineLevel="0" collapsed="false">
      <c r="A4871" s="2" t="s">
        <v>174</v>
      </c>
      <c r="B4871" s="2" t="s">
        <v>124</v>
      </c>
      <c r="C4871" s="2" t="s">
        <v>48</v>
      </c>
      <c r="D4871" s="2" t="s">
        <v>12</v>
      </c>
      <c r="E4871" s="2" t="s">
        <v>74</v>
      </c>
      <c r="F4871" s="2" t="s">
        <v>976</v>
      </c>
      <c r="G4871" s="14" t="n">
        <v>52</v>
      </c>
      <c r="H4871" s="14" t="n">
        <v>28.42</v>
      </c>
      <c r="I4871" s="14" t="n">
        <v>12.5</v>
      </c>
      <c r="J4871" s="23" t="n">
        <f aca="false">IF(AND(E4871="Priority",ISNUMBER('Cost model'!N111)),'Cost model'!N111,'Cost model'!M111)</f>
        <v>45</v>
      </c>
      <c r="K4871" s="14" t="n">
        <f aca="false">J4871-H4871</f>
        <v>16.58</v>
      </c>
      <c r="L4871" s="14" t="n">
        <f aca="false">G4871-H4871</f>
        <v>23.58</v>
      </c>
    </row>
    <row r="4872" customFormat="false" ht="15" hidden="false" customHeight="false" outlineLevel="0" collapsed="false">
      <c r="A4872" s="2" t="s">
        <v>174</v>
      </c>
      <c r="B4872" s="2" t="s">
        <v>174</v>
      </c>
      <c r="C4872" s="2" t="s">
        <v>49</v>
      </c>
      <c r="D4872" s="2" t="s">
        <v>10</v>
      </c>
      <c r="E4872" s="2" t="s">
        <v>74</v>
      </c>
      <c r="F4872" s="2" t="s">
        <v>977</v>
      </c>
      <c r="G4872" s="14" t="n">
        <v>17.5</v>
      </c>
      <c r="H4872" s="14" t="n">
        <v>15.47</v>
      </c>
      <c r="I4872" s="14" t="n">
        <v>17.5</v>
      </c>
      <c r="J4872" s="23" t="n">
        <f aca="false">IF(AND(E4872="Priority",ISNUMBER('Cost model'!N169)),'Cost model'!N169,'Cost model'!M169)</f>
        <v>18.5</v>
      </c>
      <c r="K4872" s="14" t="n">
        <f aca="false">J4872-H4872</f>
        <v>3.03</v>
      </c>
      <c r="L4872" s="14" t="n">
        <f aca="false">G4872-H4872</f>
        <v>2.03</v>
      </c>
    </row>
    <row r="4873" customFormat="false" ht="15" hidden="false" customHeight="false" outlineLevel="0" collapsed="false">
      <c r="A4873" s="2" t="s">
        <v>174</v>
      </c>
      <c r="B4873" s="2" t="s">
        <v>174</v>
      </c>
      <c r="C4873" s="2" t="s">
        <v>49</v>
      </c>
      <c r="D4873" s="2" t="s">
        <v>12</v>
      </c>
      <c r="E4873" s="2" t="s">
        <v>74</v>
      </c>
      <c r="F4873" s="2" t="s">
        <v>977</v>
      </c>
      <c r="G4873" s="14" t="n">
        <v>54.5</v>
      </c>
      <c r="H4873" s="14" t="n">
        <v>66.3</v>
      </c>
      <c r="I4873" s="14" t="n">
        <v>19.5</v>
      </c>
      <c r="J4873" s="23" t="n">
        <f aca="false">IF(AND(E4873="Priority",ISNUMBER('Cost model'!N172)),'Cost model'!N172,'Cost model'!M172)</f>
        <v>45</v>
      </c>
      <c r="K4873" s="14" t="n">
        <f aca="false">J4873-H4873</f>
        <v>-21.3</v>
      </c>
      <c r="L4873" s="14" t="n">
        <f aca="false">G4873-H4873</f>
        <v>-11.8</v>
      </c>
    </row>
    <row r="4874" customFormat="false" ht="15" hidden="false" customHeight="false" outlineLevel="0" collapsed="false">
      <c r="A4874" s="2" t="s">
        <v>124</v>
      </c>
      <c r="B4874" s="2" t="s">
        <v>174</v>
      </c>
      <c r="C4874" s="2" t="s">
        <v>48</v>
      </c>
      <c r="D4874" s="2" t="s">
        <v>10</v>
      </c>
      <c r="E4874" s="2" t="s">
        <v>74</v>
      </c>
      <c r="F4874" s="2" t="s">
        <v>976</v>
      </c>
      <c r="G4874" s="14" t="n">
        <v>14.5</v>
      </c>
      <c r="H4874" s="14" t="n">
        <v>9.42</v>
      </c>
      <c r="I4874" s="14" t="n">
        <v>14.5</v>
      </c>
      <c r="J4874" s="23" t="n">
        <f aca="false">IF(AND(E4874="Priority",ISNUMBER('Cost model'!N363)),'Cost model'!N363,'Cost model'!M363)</f>
        <v>15.5</v>
      </c>
      <c r="K4874" s="14" t="n">
        <f aca="false">J4874-H4874</f>
        <v>6.08</v>
      </c>
      <c r="L4874" s="14" t="n">
        <f aca="false">G4874-H4874</f>
        <v>5.08</v>
      </c>
    </row>
    <row r="4875" customFormat="false" ht="15" hidden="false" customHeight="false" outlineLevel="0" collapsed="false">
      <c r="A4875" s="2" t="s">
        <v>221</v>
      </c>
      <c r="B4875" s="2" t="s">
        <v>158</v>
      </c>
      <c r="C4875" s="2" t="s">
        <v>49</v>
      </c>
      <c r="D4875" s="2" t="s">
        <v>10</v>
      </c>
      <c r="E4875" s="2" t="s">
        <v>83</v>
      </c>
      <c r="F4875" s="2" t="s">
        <v>976</v>
      </c>
      <c r="G4875" s="14" t="n">
        <v>29.5</v>
      </c>
      <c r="H4875" s="14" t="n">
        <v>20.48</v>
      </c>
      <c r="I4875" s="14" t="n">
        <v>29.5</v>
      </c>
      <c r="J4875" s="23" t="n">
        <f aca="false">IF(AND(E4875="Priority",ISNUMBER('Cost model'!N754)),'Cost model'!N754,'Cost model'!M754)</f>
        <v>35</v>
      </c>
      <c r="K4875" s="14" t="n">
        <f aca="false">J4875-H4875</f>
        <v>14.52</v>
      </c>
      <c r="L4875" s="14" t="n">
        <f aca="false">G4875-H4875</f>
        <v>9.02</v>
      </c>
    </row>
    <row r="4876" customFormat="false" ht="15" hidden="false" customHeight="false" outlineLevel="0" collapsed="false">
      <c r="A4876" s="2" t="s">
        <v>221</v>
      </c>
      <c r="B4876" s="2" t="s">
        <v>221</v>
      </c>
      <c r="C4876" s="2" t="s">
        <v>49</v>
      </c>
      <c r="D4876" s="2" t="s">
        <v>13</v>
      </c>
      <c r="E4876" s="2" t="s">
        <v>74</v>
      </c>
      <c r="F4876" s="2" t="s">
        <v>977</v>
      </c>
      <c r="G4876" s="14" t="n">
        <v>78.5</v>
      </c>
      <c r="H4876" s="14" t="n">
        <v>160.09</v>
      </c>
      <c r="I4876" s="14" t="n">
        <v>50</v>
      </c>
      <c r="J4876" s="23" t="n">
        <f aca="false">IF(AND(E4876="Priority",ISNUMBER('Cost model'!N745)),'Cost model'!N745,'Cost model'!M745)</f>
        <v>130</v>
      </c>
      <c r="K4876" s="14" t="n">
        <f aca="false">J4876-H4876</f>
        <v>-30.09</v>
      </c>
      <c r="L4876" s="14" t="n">
        <f aca="false">G4876-H4876</f>
        <v>-81.59</v>
      </c>
    </row>
    <row r="4877" customFormat="false" ht="15" hidden="false" customHeight="false" outlineLevel="0" collapsed="false">
      <c r="A4877" s="2" t="s">
        <v>124</v>
      </c>
      <c r="B4877" s="2" t="s">
        <v>124</v>
      </c>
      <c r="C4877" s="2" t="s">
        <v>47</v>
      </c>
      <c r="D4877" s="2" t="s">
        <v>12</v>
      </c>
      <c r="E4877" s="2" t="s">
        <v>74</v>
      </c>
      <c r="F4877" s="2" t="s">
        <v>977</v>
      </c>
      <c r="G4877" s="14" t="n">
        <v>28.5</v>
      </c>
      <c r="H4877" s="14" t="n">
        <v>28.04</v>
      </c>
      <c r="I4877" s="14" t="n">
        <v>9.5</v>
      </c>
      <c r="J4877" s="23" t="n">
        <f aca="false">IF(AND(E4877="Priority",ISNUMBER('Cost model'!N320)),'Cost model'!N320,'Cost model'!M320)</f>
        <v>24.5</v>
      </c>
      <c r="K4877" s="14" t="n">
        <f aca="false">J4877-H4877</f>
        <v>-3.54</v>
      </c>
      <c r="L4877" s="14" t="n">
        <f aca="false">G4877-H4877</f>
        <v>0.460000000000001</v>
      </c>
    </row>
    <row r="4878" customFormat="false" ht="15" hidden="false" customHeight="false" outlineLevel="0" collapsed="false">
      <c r="A4878" s="2" t="s">
        <v>142</v>
      </c>
      <c r="B4878" s="2" t="s">
        <v>142</v>
      </c>
      <c r="C4878" s="2" t="s">
        <v>48</v>
      </c>
      <c r="D4878" s="2" t="s">
        <v>13</v>
      </c>
      <c r="E4878" s="2" t="s">
        <v>74</v>
      </c>
      <c r="F4878" s="2" t="s">
        <v>977</v>
      </c>
      <c r="G4878" s="14" t="n">
        <v>37</v>
      </c>
      <c r="H4878" s="14" t="n">
        <v>115.15</v>
      </c>
      <c r="I4878" s="14" t="n">
        <v>24.5</v>
      </c>
      <c r="J4878" s="23" t="n">
        <f aca="false">IF(AND(E4878="Priority",ISNUMBER('Cost model'!N639)),'Cost model'!N639,'Cost model'!M639)</f>
        <v>60</v>
      </c>
      <c r="K4878" s="14" t="n">
        <f aca="false">J4878-H4878</f>
        <v>-55.15</v>
      </c>
      <c r="L4878" s="14" t="n">
        <f aca="false">G4878-H4878</f>
        <v>-78.15</v>
      </c>
    </row>
    <row r="4879" customFormat="false" ht="15" hidden="false" customHeight="false" outlineLevel="0" collapsed="false">
      <c r="A4879" s="2" t="s">
        <v>142</v>
      </c>
      <c r="B4879" s="2" t="s">
        <v>142</v>
      </c>
      <c r="C4879" s="2" t="s">
        <v>48</v>
      </c>
      <c r="D4879" s="2" t="s">
        <v>14</v>
      </c>
      <c r="E4879" s="2" t="s">
        <v>74</v>
      </c>
      <c r="F4879" s="2" t="s">
        <v>977</v>
      </c>
      <c r="G4879" s="14" t="n">
        <v>37.5</v>
      </c>
      <c r="H4879" s="14" t="n">
        <v>60.61</v>
      </c>
      <c r="I4879" s="14" t="n">
        <v>45</v>
      </c>
      <c r="J4879" s="23" t="n">
        <f aca="false">IF(AND(E4879="Priority",ISNUMBER('Cost model'!N642)),'Cost model'!N642,'Cost model'!M642)</f>
        <v>90</v>
      </c>
      <c r="K4879" s="14" t="n">
        <f aca="false">J4879-H4879</f>
        <v>29.39</v>
      </c>
      <c r="L4879" s="14" t="n">
        <f aca="false">G4879-H4879</f>
        <v>-23.11</v>
      </c>
    </row>
    <row r="4880" customFormat="false" ht="15" hidden="false" customHeight="false" outlineLevel="0" collapsed="false">
      <c r="A4880" s="2" t="s">
        <v>124</v>
      </c>
      <c r="B4880" s="2" t="s">
        <v>124</v>
      </c>
      <c r="C4880" s="2" t="s">
        <v>49</v>
      </c>
      <c r="D4880" s="2" t="s">
        <v>12</v>
      </c>
      <c r="E4880" s="2" t="s">
        <v>74</v>
      </c>
      <c r="F4880" s="2" t="s">
        <v>977</v>
      </c>
      <c r="G4880" s="14" t="n">
        <v>19.5</v>
      </c>
      <c r="H4880" s="14" t="n">
        <v>53.48</v>
      </c>
      <c r="I4880" s="14" t="n">
        <v>19.5</v>
      </c>
      <c r="J4880" s="23" t="n">
        <f aca="false">IF(AND(E4880="Priority",ISNUMBER('Cost model'!N322)),'Cost model'!N322,'Cost model'!M322)</f>
        <v>50</v>
      </c>
      <c r="K4880" s="14" t="n">
        <f aca="false">J4880-H4880</f>
        <v>-3.48</v>
      </c>
      <c r="L4880" s="14" t="n">
        <f aca="false">G4880-H4880</f>
        <v>-33.98</v>
      </c>
    </row>
    <row r="4881" customFormat="false" ht="15" hidden="false" customHeight="false" outlineLevel="0" collapsed="false">
      <c r="A4881" s="2" t="s">
        <v>174</v>
      </c>
      <c r="B4881" s="2" t="s">
        <v>174</v>
      </c>
      <c r="C4881" s="2" t="s">
        <v>47</v>
      </c>
      <c r="D4881" s="2" t="s">
        <v>13</v>
      </c>
      <c r="E4881" s="2" t="s">
        <v>74</v>
      </c>
      <c r="F4881" s="2" t="s">
        <v>977</v>
      </c>
      <c r="G4881" s="14" t="n">
        <v>19</v>
      </c>
      <c r="H4881" s="14" t="n">
        <v>58.97</v>
      </c>
      <c r="I4881" s="14" t="n">
        <v>19</v>
      </c>
      <c r="J4881" s="23" t="n">
        <f aca="false">IF(AND(E4881="Priority",ISNUMBER('Cost model'!N173)),'Cost model'!N173,'Cost model'!M173)</f>
        <v>60</v>
      </c>
      <c r="K4881" s="14" t="n">
        <f aca="false">J4881-H4881</f>
        <v>1.03</v>
      </c>
      <c r="L4881" s="14" t="n">
        <f aca="false">G4881-H4881</f>
        <v>-39.97</v>
      </c>
    </row>
    <row r="4882" customFormat="false" ht="15" hidden="false" customHeight="false" outlineLevel="0" collapsed="false">
      <c r="A4882" s="2" t="s">
        <v>142</v>
      </c>
      <c r="B4882" s="2" t="s">
        <v>142</v>
      </c>
      <c r="C4882" s="2" t="s">
        <v>47</v>
      </c>
      <c r="D4882" s="2" t="s">
        <v>12</v>
      </c>
      <c r="E4882" s="2" t="s">
        <v>74</v>
      </c>
      <c r="F4882" s="2" t="s">
        <v>977</v>
      </c>
      <c r="G4882" s="14" t="n">
        <v>47.5</v>
      </c>
      <c r="H4882" s="14" t="n">
        <v>41.46</v>
      </c>
      <c r="I4882" s="14" t="n">
        <v>9.5</v>
      </c>
      <c r="J4882" s="23" t="n">
        <f aca="false">IF(AND(E4882="Priority",ISNUMBER('Cost model'!N635)),'Cost model'!N635,'Cost model'!M635)</f>
        <v>30.5</v>
      </c>
      <c r="K4882" s="14" t="n">
        <f aca="false">J4882-H4882</f>
        <v>-10.96</v>
      </c>
      <c r="L4882" s="14" t="n">
        <f aca="false">G4882-H4882</f>
        <v>6.04</v>
      </c>
    </row>
    <row r="4883" customFormat="false" ht="15" hidden="false" customHeight="false" outlineLevel="0" collapsed="false">
      <c r="A4883" s="2" t="s">
        <v>174</v>
      </c>
      <c r="B4883" s="2" t="s">
        <v>174</v>
      </c>
      <c r="C4883" s="2" t="s">
        <v>49</v>
      </c>
      <c r="D4883" s="2" t="s">
        <v>12</v>
      </c>
      <c r="E4883" s="2" t="s">
        <v>74</v>
      </c>
      <c r="F4883" s="2" t="s">
        <v>977</v>
      </c>
      <c r="G4883" s="14" t="n">
        <v>24.5</v>
      </c>
      <c r="H4883" s="14" t="n">
        <v>26.6</v>
      </c>
      <c r="I4883" s="14" t="n">
        <v>19.5</v>
      </c>
      <c r="J4883" s="23" t="n">
        <f aca="false">IF(AND(E4883="Priority",ISNUMBER('Cost model'!N172)),'Cost model'!N172,'Cost model'!M172)</f>
        <v>45</v>
      </c>
      <c r="K4883" s="14" t="n">
        <f aca="false">J4883-H4883</f>
        <v>18.4</v>
      </c>
      <c r="L4883" s="14" t="n">
        <f aca="false">G4883-H4883</f>
        <v>-2.1</v>
      </c>
    </row>
    <row r="4884" customFormat="false" ht="15" hidden="false" customHeight="false" outlineLevel="0" collapsed="false">
      <c r="A4884" s="2" t="s">
        <v>205</v>
      </c>
      <c r="B4884" s="2" t="s">
        <v>142</v>
      </c>
      <c r="C4884" s="2" t="s">
        <v>48</v>
      </c>
      <c r="D4884" s="2" t="s">
        <v>10</v>
      </c>
      <c r="E4884" s="2" t="s">
        <v>83</v>
      </c>
      <c r="F4884" s="2" t="s">
        <v>976</v>
      </c>
      <c r="G4884" s="14" t="n">
        <v>19.5</v>
      </c>
      <c r="H4884" s="14" t="n">
        <v>21.44</v>
      </c>
      <c r="I4884" s="14" t="n">
        <v>19.5</v>
      </c>
      <c r="J4884" s="23" t="n">
        <f aca="false">IF(AND(E4884="Priority",ISNUMBER('Cost model'!N543)),'Cost model'!N543,'Cost model'!M543)</f>
        <v>25.5</v>
      </c>
      <c r="K4884" s="14" t="n">
        <f aca="false">J4884-H4884</f>
        <v>4.06</v>
      </c>
      <c r="L4884" s="14" t="n">
        <f aca="false">G4884-H4884</f>
        <v>-1.94</v>
      </c>
    </row>
    <row r="4885" customFormat="false" ht="15" hidden="false" customHeight="false" outlineLevel="0" collapsed="false">
      <c r="A4885" s="2" t="s">
        <v>158</v>
      </c>
      <c r="B4885" s="2" t="s">
        <v>158</v>
      </c>
      <c r="C4885" s="2" t="s">
        <v>47</v>
      </c>
      <c r="D4885" s="2" t="s">
        <v>10</v>
      </c>
      <c r="E4885" s="2" t="s">
        <v>74</v>
      </c>
      <c r="F4885" s="2" t="s">
        <v>977</v>
      </c>
      <c r="G4885" s="14" t="n">
        <v>9.5</v>
      </c>
      <c r="H4885" s="14" t="n">
        <v>7.17</v>
      </c>
      <c r="I4885" s="14" t="n">
        <v>9.5</v>
      </c>
      <c r="J4885" s="23" t="n">
        <f aca="false">IF(AND(E4885="Priority",ISNUMBER('Cost model'!N422)),'Cost model'!N422,'Cost model'!M422)</f>
        <v>8.5</v>
      </c>
      <c r="K4885" s="14" t="n">
        <f aca="false">J4885-H4885</f>
        <v>1.33</v>
      </c>
      <c r="L4885" s="14" t="n">
        <f aca="false">G4885-H4885</f>
        <v>2.33</v>
      </c>
    </row>
    <row r="4886" customFormat="false" ht="15" hidden="false" customHeight="false" outlineLevel="0" collapsed="false">
      <c r="A4886" s="2" t="s">
        <v>174</v>
      </c>
      <c r="B4886" s="2" t="s">
        <v>174</v>
      </c>
      <c r="C4886" s="2" t="s">
        <v>47</v>
      </c>
      <c r="D4886" s="2" t="s">
        <v>10</v>
      </c>
      <c r="E4886" s="2" t="s">
        <v>83</v>
      </c>
      <c r="F4886" s="2" t="s">
        <v>977</v>
      </c>
      <c r="G4886" s="14" t="n">
        <v>14.5</v>
      </c>
      <c r="H4886" s="14" t="n">
        <v>8.01</v>
      </c>
      <c r="I4886" s="14" t="n">
        <v>14.5</v>
      </c>
      <c r="J4886" s="23" t="n">
        <f aca="false">IF(AND(E4886="Priority",ISNUMBER('Cost model'!N167)),'Cost model'!N167,'Cost model'!M167)</f>
        <v>13.5</v>
      </c>
      <c r="K4886" s="14" t="n">
        <f aca="false">J4886-H4886</f>
        <v>5.49</v>
      </c>
      <c r="L4886" s="14" t="n">
        <f aca="false">G4886-H4886</f>
        <v>6.49</v>
      </c>
    </row>
    <row r="4887" customFormat="false" ht="15" hidden="false" customHeight="false" outlineLevel="0" collapsed="false">
      <c r="A4887" s="2" t="s">
        <v>174</v>
      </c>
      <c r="B4887" s="2" t="s">
        <v>174</v>
      </c>
      <c r="C4887" s="2" t="s">
        <v>48</v>
      </c>
      <c r="D4887" s="2" t="s">
        <v>15</v>
      </c>
      <c r="E4887" s="2" t="s">
        <v>74</v>
      </c>
      <c r="F4887" s="2" t="s">
        <v>977</v>
      </c>
      <c r="G4887" s="14" t="n">
        <v>24.5</v>
      </c>
      <c r="H4887" s="14" t="n">
        <v>166.46</v>
      </c>
      <c r="I4887" s="14" t="n">
        <v>85</v>
      </c>
      <c r="J4887" s="23" t="n">
        <f aca="false">IF(AND(E4887="Priority",ISNUMBER('Cost model'!N180)),'Cost model'!N180,'Cost model'!M180)</f>
        <v>150</v>
      </c>
      <c r="K4887" s="14" t="n">
        <f aca="false">J4887-H4887</f>
        <v>-16.46</v>
      </c>
      <c r="L4887" s="14" t="n">
        <f aca="false">G4887-H4887</f>
        <v>-141.96</v>
      </c>
    </row>
    <row r="4888" customFormat="false" ht="15" hidden="false" customHeight="false" outlineLevel="0" collapsed="false">
      <c r="A4888" s="2" t="s">
        <v>205</v>
      </c>
      <c r="B4888" s="2" t="s">
        <v>142</v>
      </c>
      <c r="C4888" s="2" t="s">
        <v>47</v>
      </c>
      <c r="D4888" s="2" t="s">
        <v>10</v>
      </c>
      <c r="E4888" s="2" t="s">
        <v>83</v>
      </c>
      <c r="F4888" s="2" t="s">
        <v>976</v>
      </c>
      <c r="G4888" s="14" t="n">
        <v>19.5</v>
      </c>
      <c r="H4888" s="14" t="n">
        <v>10.91</v>
      </c>
      <c r="I4888" s="14" t="n">
        <v>19.5</v>
      </c>
      <c r="J4888" s="23" t="n">
        <f aca="false">IF(AND(E4888="Priority",ISNUMBER('Cost model'!N542)),'Cost model'!N542,'Cost model'!M542)</f>
        <v>21.5</v>
      </c>
      <c r="K4888" s="14" t="n">
        <f aca="false">J4888-H4888</f>
        <v>10.59</v>
      </c>
      <c r="L4888" s="14" t="n">
        <f aca="false">G4888-H4888</f>
        <v>8.59</v>
      </c>
    </row>
    <row r="4889" customFormat="false" ht="15" hidden="false" customHeight="false" outlineLevel="0" collapsed="false">
      <c r="A4889" s="2" t="s">
        <v>174</v>
      </c>
      <c r="B4889" s="2" t="s">
        <v>174</v>
      </c>
      <c r="C4889" s="2" t="s">
        <v>49</v>
      </c>
      <c r="D4889" s="2" t="s">
        <v>12</v>
      </c>
      <c r="E4889" s="2" t="s">
        <v>74</v>
      </c>
      <c r="F4889" s="2" t="s">
        <v>977</v>
      </c>
      <c r="G4889" s="14" t="n">
        <v>37</v>
      </c>
      <c r="H4889" s="14" t="n">
        <v>41.84</v>
      </c>
      <c r="I4889" s="14" t="n">
        <v>19.5</v>
      </c>
      <c r="J4889" s="23" t="n">
        <f aca="false">IF(AND(E4889="Priority",ISNUMBER('Cost model'!N172)),'Cost model'!N172,'Cost model'!M172)</f>
        <v>45</v>
      </c>
      <c r="K4889" s="14" t="n">
        <f aca="false">J4889-H4889</f>
        <v>3.16</v>
      </c>
      <c r="L4889" s="14" t="n">
        <f aca="false">G4889-H4889</f>
        <v>-4.84</v>
      </c>
    </row>
    <row r="4890" customFormat="false" ht="15" hidden="false" customHeight="false" outlineLevel="0" collapsed="false">
      <c r="A4890" s="2" t="s">
        <v>142</v>
      </c>
      <c r="B4890" s="2" t="s">
        <v>142</v>
      </c>
      <c r="C4890" s="2" t="s">
        <v>47</v>
      </c>
      <c r="D4890" s="2" t="s">
        <v>12</v>
      </c>
      <c r="E4890" s="2" t="s">
        <v>83</v>
      </c>
      <c r="F4890" s="2" t="s">
        <v>977</v>
      </c>
      <c r="G4890" s="14" t="n">
        <v>19.5</v>
      </c>
      <c r="H4890" s="14" t="n">
        <v>24.6</v>
      </c>
      <c r="I4890" s="14" t="n">
        <v>19.5</v>
      </c>
      <c r="J4890" s="23" t="n">
        <f aca="false">IF(AND(E4890="Priority",ISNUMBER('Cost model'!N635)),'Cost model'!N635,'Cost model'!M635)</f>
        <v>40</v>
      </c>
      <c r="K4890" s="14" t="n">
        <f aca="false">J4890-H4890</f>
        <v>15.4</v>
      </c>
      <c r="L4890" s="14" t="n">
        <f aca="false">G4890-H4890</f>
        <v>-5.1</v>
      </c>
    </row>
    <row r="4891" customFormat="false" ht="15" hidden="false" customHeight="false" outlineLevel="0" collapsed="false">
      <c r="A4891" s="2" t="s">
        <v>142</v>
      </c>
      <c r="B4891" s="2" t="s">
        <v>142</v>
      </c>
      <c r="C4891" s="2" t="s">
        <v>47</v>
      </c>
      <c r="D4891" s="2" t="s">
        <v>10</v>
      </c>
      <c r="E4891" s="2" t="s">
        <v>74</v>
      </c>
      <c r="F4891" s="2" t="s">
        <v>977</v>
      </c>
      <c r="G4891" s="14" t="n">
        <v>9.5</v>
      </c>
      <c r="H4891" s="14" t="n">
        <v>5.85</v>
      </c>
      <c r="I4891" s="14" t="n">
        <v>9.5</v>
      </c>
      <c r="J4891" s="23" t="n">
        <f aca="false">IF(AND(E4891="Priority",ISNUMBER('Cost model'!N632)),'Cost model'!N632,'Cost model'!M632)</f>
        <v>9.5</v>
      </c>
      <c r="K4891" s="14" t="n">
        <f aca="false">J4891-H4891</f>
        <v>3.65</v>
      </c>
      <c r="L4891" s="14" t="n">
        <f aca="false">G4891-H4891</f>
        <v>3.65</v>
      </c>
    </row>
    <row r="4892" customFormat="false" ht="15" hidden="false" customHeight="false" outlineLevel="0" collapsed="false">
      <c r="A4892" s="2" t="s">
        <v>174</v>
      </c>
      <c r="B4892" s="2" t="s">
        <v>174</v>
      </c>
      <c r="C4892" s="2" t="s">
        <v>47</v>
      </c>
      <c r="D4892" s="2" t="s">
        <v>12</v>
      </c>
      <c r="E4892" s="2" t="s">
        <v>74</v>
      </c>
      <c r="F4892" s="2" t="s">
        <v>977</v>
      </c>
      <c r="G4892" s="14" t="n">
        <v>38</v>
      </c>
      <c r="H4892" s="14" t="n">
        <v>74.66</v>
      </c>
      <c r="I4892" s="14" t="n">
        <v>9.5</v>
      </c>
      <c r="J4892" s="23" t="n">
        <f aca="false">IF(AND(E4892="Priority",ISNUMBER('Cost model'!N170)),'Cost model'!N170,'Cost model'!M170)</f>
        <v>25.5</v>
      </c>
      <c r="K4892" s="14" t="n">
        <f aca="false">J4892-H4892</f>
        <v>-49.16</v>
      </c>
      <c r="L4892" s="14" t="n">
        <f aca="false">G4892-H4892</f>
        <v>-36.66</v>
      </c>
    </row>
    <row r="4893" customFormat="false" ht="15" hidden="false" customHeight="false" outlineLevel="0" collapsed="false">
      <c r="A4893" s="2" t="s">
        <v>174</v>
      </c>
      <c r="B4893" s="2" t="s">
        <v>174</v>
      </c>
      <c r="C4893" s="2" t="s">
        <v>49</v>
      </c>
      <c r="D4893" s="2" t="s">
        <v>12</v>
      </c>
      <c r="E4893" s="2" t="s">
        <v>74</v>
      </c>
      <c r="F4893" s="2" t="s">
        <v>977</v>
      </c>
      <c r="G4893" s="14" t="n">
        <v>19.5</v>
      </c>
      <c r="H4893" s="14" t="n">
        <v>24.6</v>
      </c>
      <c r="I4893" s="14" t="n">
        <v>19.5</v>
      </c>
      <c r="J4893" s="23" t="n">
        <f aca="false">IF(AND(E4893="Priority",ISNUMBER('Cost model'!N172)),'Cost model'!N172,'Cost model'!M172)</f>
        <v>45</v>
      </c>
      <c r="K4893" s="14" t="n">
        <f aca="false">J4893-H4893</f>
        <v>20.4</v>
      </c>
      <c r="L4893" s="14" t="n">
        <f aca="false">G4893-H4893</f>
        <v>-5.1</v>
      </c>
    </row>
    <row r="4894" customFormat="false" ht="15" hidden="false" customHeight="false" outlineLevel="0" collapsed="false">
      <c r="A4894" s="2" t="s">
        <v>174</v>
      </c>
      <c r="B4894" s="2" t="s">
        <v>174</v>
      </c>
      <c r="C4894" s="2" t="s">
        <v>48</v>
      </c>
      <c r="D4894" s="2" t="s">
        <v>10</v>
      </c>
      <c r="E4894" s="2" t="s">
        <v>74</v>
      </c>
      <c r="F4894" s="2" t="s">
        <v>977</v>
      </c>
      <c r="G4894" s="14" t="n">
        <v>12.5</v>
      </c>
      <c r="H4894" s="14" t="n">
        <v>13.3</v>
      </c>
      <c r="I4894" s="14" t="n">
        <v>12.5</v>
      </c>
      <c r="J4894" s="23" t="n">
        <f aca="false">IF(AND(E4894="Priority",ISNUMBER('Cost model'!N168)),'Cost model'!N168,'Cost model'!M168)</f>
        <v>13.5</v>
      </c>
      <c r="K4894" s="14" t="n">
        <f aca="false">J4894-H4894</f>
        <v>0.199999999999999</v>
      </c>
      <c r="L4894" s="14" t="n">
        <f aca="false">G4894-H4894</f>
        <v>-0.800000000000001</v>
      </c>
    </row>
    <row r="4895" customFormat="false" ht="15" hidden="false" customHeight="false" outlineLevel="0" collapsed="false">
      <c r="A4895" s="2" t="s">
        <v>174</v>
      </c>
      <c r="B4895" s="2" t="s">
        <v>174</v>
      </c>
      <c r="C4895" s="2" t="s">
        <v>47</v>
      </c>
      <c r="D4895" s="2" t="s">
        <v>10</v>
      </c>
      <c r="E4895" s="2" t="s">
        <v>74</v>
      </c>
      <c r="F4895" s="2" t="s">
        <v>977</v>
      </c>
      <c r="G4895" s="14" t="n">
        <v>9.5</v>
      </c>
      <c r="H4895" s="14" t="n">
        <v>13.84</v>
      </c>
      <c r="I4895" s="14" t="n">
        <v>9.5</v>
      </c>
      <c r="J4895" s="23" t="n">
        <f aca="false">IF(AND(E4895="Priority",ISNUMBER('Cost model'!N167)),'Cost model'!N167,'Cost model'!M167)</f>
        <v>8.5</v>
      </c>
      <c r="K4895" s="14" t="n">
        <f aca="false">J4895-H4895</f>
        <v>-5.34</v>
      </c>
      <c r="L4895" s="14" t="n">
        <f aca="false">G4895-H4895</f>
        <v>-4.34</v>
      </c>
    </row>
    <row r="4896" customFormat="false" ht="15" hidden="false" customHeight="false" outlineLevel="0" collapsed="false">
      <c r="A4896" s="2" t="s">
        <v>142</v>
      </c>
      <c r="B4896" s="2" t="s">
        <v>142</v>
      </c>
      <c r="C4896" s="2" t="s">
        <v>48</v>
      </c>
      <c r="D4896" s="2" t="s">
        <v>14</v>
      </c>
      <c r="E4896" s="2" t="s">
        <v>74</v>
      </c>
      <c r="F4896" s="2" t="s">
        <v>977</v>
      </c>
      <c r="G4896" s="14" t="n">
        <v>74</v>
      </c>
      <c r="H4896" s="14" t="n">
        <v>51.12</v>
      </c>
      <c r="I4896" s="14" t="n">
        <v>45</v>
      </c>
      <c r="J4896" s="23" t="n">
        <f aca="false">IF(AND(E4896="Priority",ISNUMBER('Cost model'!N642)),'Cost model'!N642,'Cost model'!M642)</f>
        <v>90</v>
      </c>
      <c r="K4896" s="14" t="n">
        <f aca="false">J4896-H4896</f>
        <v>38.88</v>
      </c>
      <c r="L4896" s="14" t="n">
        <f aca="false">G4896-H4896</f>
        <v>22.88</v>
      </c>
    </row>
    <row r="4897" customFormat="false" ht="15" hidden="false" customHeight="false" outlineLevel="0" collapsed="false">
      <c r="A4897" s="2" t="s">
        <v>142</v>
      </c>
      <c r="B4897" s="2" t="s">
        <v>142</v>
      </c>
      <c r="C4897" s="2" t="s">
        <v>47</v>
      </c>
      <c r="D4897" s="2" t="s">
        <v>12</v>
      </c>
      <c r="E4897" s="2" t="s">
        <v>74</v>
      </c>
      <c r="F4897" s="2" t="s">
        <v>977</v>
      </c>
      <c r="G4897" s="14" t="n">
        <v>14.5</v>
      </c>
      <c r="H4897" s="14" t="n">
        <v>24.6</v>
      </c>
      <c r="I4897" s="14" t="n">
        <v>9.5</v>
      </c>
      <c r="J4897" s="23" t="n">
        <f aca="false">IF(AND(E4897="Priority",ISNUMBER('Cost model'!N635)),'Cost model'!N635,'Cost model'!M635)</f>
        <v>30.5</v>
      </c>
      <c r="K4897" s="14" t="n">
        <f aca="false">J4897-H4897</f>
        <v>5.9</v>
      </c>
      <c r="L4897" s="14" t="n">
        <f aca="false">G4897-H4897</f>
        <v>-10.1</v>
      </c>
    </row>
    <row r="4898" customFormat="false" ht="15" hidden="false" customHeight="false" outlineLevel="0" collapsed="false">
      <c r="A4898" s="2" t="s">
        <v>142</v>
      </c>
      <c r="B4898" s="2" t="s">
        <v>174</v>
      </c>
      <c r="C4898" s="2" t="s">
        <v>48</v>
      </c>
      <c r="D4898" s="2" t="s">
        <v>10</v>
      </c>
      <c r="E4898" s="2" t="s">
        <v>74</v>
      </c>
      <c r="F4898" s="2" t="s">
        <v>976</v>
      </c>
      <c r="G4898" s="14" t="n">
        <v>14.5</v>
      </c>
      <c r="H4898" s="14" t="n">
        <v>10.09</v>
      </c>
      <c r="I4898" s="14" t="n">
        <v>14.5</v>
      </c>
      <c r="J4898" s="23" t="n">
        <f aca="false">IF(AND(E4898="Priority",ISNUMBER('Cost model'!N693)),'Cost model'!N693,'Cost model'!M693)</f>
        <v>11.5</v>
      </c>
      <c r="K4898" s="14" t="n">
        <f aca="false">J4898-H4898</f>
        <v>1.41</v>
      </c>
      <c r="L4898" s="14" t="n">
        <f aca="false">G4898-H4898</f>
        <v>4.41</v>
      </c>
    </row>
    <row r="4899" customFormat="false" ht="15" hidden="false" customHeight="false" outlineLevel="0" collapsed="false">
      <c r="A4899" s="2" t="s">
        <v>174</v>
      </c>
      <c r="B4899" s="2" t="s">
        <v>174</v>
      </c>
      <c r="C4899" s="2" t="s">
        <v>47</v>
      </c>
      <c r="D4899" s="2" t="s">
        <v>10</v>
      </c>
      <c r="E4899" s="2" t="s">
        <v>74</v>
      </c>
      <c r="F4899" s="2" t="s">
        <v>977</v>
      </c>
      <c r="G4899" s="14" t="n">
        <v>9.5</v>
      </c>
      <c r="H4899" s="14" t="n">
        <v>9.37</v>
      </c>
      <c r="I4899" s="14" t="n">
        <v>9.5</v>
      </c>
      <c r="J4899" s="23" t="n">
        <f aca="false">IF(AND(E4899="Priority",ISNUMBER('Cost model'!N167)),'Cost model'!N167,'Cost model'!M167)</f>
        <v>8.5</v>
      </c>
      <c r="K4899" s="14" t="n">
        <f aca="false">J4899-H4899</f>
        <v>-0.869999999999999</v>
      </c>
      <c r="L4899" s="14" t="n">
        <f aca="false">G4899-H4899</f>
        <v>0.130000000000001</v>
      </c>
    </row>
    <row r="4900" customFormat="false" ht="15" hidden="false" customHeight="false" outlineLevel="0" collapsed="false">
      <c r="A4900" s="2" t="s">
        <v>174</v>
      </c>
      <c r="B4900" s="2" t="s">
        <v>124</v>
      </c>
      <c r="C4900" s="2" t="s">
        <v>47</v>
      </c>
      <c r="D4900" s="2" t="s">
        <v>10</v>
      </c>
      <c r="E4900" s="2" t="s">
        <v>83</v>
      </c>
      <c r="F4900" s="2" t="s">
        <v>976</v>
      </c>
      <c r="G4900" s="14" t="n">
        <v>14.5</v>
      </c>
      <c r="H4900" s="14" t="n">
        <v>12.44</v>
      </c>
      <c r="I4900" s="14" t="n">
        <v>14.5</v>
      </c>
      <c r="J4900" s="23" t="n">
        <f aca="false">IF(AND(E4900="Priority",ISNUMBER('Cost model'!N107)),'Cost model'!N107,'Cost model'!M107)</f>
        <v>17.5</v>
      </c>
      <c r="K4900" s="14" t="n">
        <f aca="false">J4900-H4900</f>
        <v>5.06</v>
      </c>
      <c r="L4900" s="14" t="n">
        <f aca="false">G4900-H4900</f>
        <v>2.06</v>
      </c>
    </row>
    <row r="4901" customFormat="false" ht="15" hidden="false" customHeight="false" outlineLevel="0" collapsed="false">
      <c r="A4901" s="2" t="s">
        <v>142</v>
      </c>
      <c r="B4901" s="2" t="s">
        <v>142</v>
      </c>
      <c r="C4901" s="2" t="s">
        <v>49</v>
      </c>
      <c r="D4901" s="2" t="s">
        <v>12</v>
      </c>
      <c r="E4901" s="2" t="s">
        <v>74</v>
      </c>
      <c r="F4901" s="2" t="s">
        <v>977</v>
      </c>
      <c r="G4901" s="14" t="n">
        <v>52.5</v>
      </c>
      <c r="H4901" s="14" t="n">
        <v>34.36</v>
      </c>
      <c r="I4901" s="14" t="n">
        <v>19.5</v>
      </c>
      <c r="J4901" s="23" t="n">
        <f aca="false">IF(AND(E4901="Priority",ISNUMBER('Cost model'!N637)),'Cost model'!N637,'Cost model'!M637)</f>
        <v>45</v>
      </c>
      <c r="K4901" s="14" t="n">
        <f aca="false">J4901-H4901</f>
        <v>10.64</v>
      </c>
      <c r="L4901" s="14" t="n">
        <f aca="false">G4901-H4901</f>
        <v>18.14</v>
      </c>
    </row>
    <row r="4902" customFormat="false" ht="15" hidden="false" customHeight="false" outlineLevel="0" collapsed="false">
      <c r="A4902" s="2" t="s">
        <v>174</v>
      </c>
      <c r="B4902" s="2" t="s">
        <v>124</v>
      </c>
      <c r="C4902" s="2" t="s">
        <v>48</v>
      </c>
      <c r="D4902" s="2" t="s">
        <v>10</v>
      </c>
      <c r="E4902" s="2" t="s">
        <v>74</v>
      </c>
      <c r="F4902" s="2" t="s">
        <v>976</v>
      </c>
      <c r="G4902" s="14" t="n">
        <v>12.5</v>
      </c>
      <c r="H4902" s="14" t="n">
        <v>11.97</v>
      </c>
      <c r="I4902" s="14" t="n">
        <v>12.5</v>
      </c>
      <c r="J4902" s="23" t="n">
        <f aca="false">IF(AND(E4902="Priority",ISNUMBER('Cost model'!N108)),'Cost model'!N108,'Cost model'!M108)</f>
        <v>15.5</v>
      </c>
      <c r="K4902" s="14" t="n">
        <f aca="false">J4902-H4902</f>
        <v>3.53</v>
      </c>
      <c r="L4902" s="14" t="n">
        <f aca="false">G4902-H4902</f>
        <v>0.529999999999999</v>
      </c>
    </row>
    <row r="4903" customFormat="false" ht="15" hidden="false" customHeight="false" outlineLevel="0" collapsed="false">
      <c r="A4903" s="2" t="s">
        <v>142</v>
      </c>
      <c r="B4903" s="2" t="s">
        <v>142</v>
      </c>
      <c r="C4903" s="2" t="s">
        <v>47</v>
      </c>
      <c r="D4903" s="2" t="s">
        <v>10</v>
      </c>
      <c r="E4903" s="2" t="s">
        <v>83</v>
      </c>
      <c r="F4903" s="2" t="s">
        <v>977</v>
      </c>
      <c r="G4903" s="14" t="n">
        <v>14.5</v>
      </c>
      <c r="H4903" s="14" t="n">
        <v>5.85</v>
      </c>
      <c r="I4903" s="14" t="n">
        <v>14.5</v>
      </c>
      <c r="J4903" s="23" t="n">
        <f aca="false">IF(AND(E4903="Priority",ISNUMBER('Cost model'!N632)),'Cost model'!N632,'Cost model'!M632)</f>
        <v>14.5</v>
      </c>
      <c r="K4903" s="14" t="n">
        <f aca="false">J4903-H4903</f>
        <v>8.65</v>
      </c>
      <c r="L4903" s="14" t="n">
        <f aca="false">G4903-H4903</f>
        <v>8.65</v>
      </c>
    </row>
    <row r="4904" customFormat="false" ht="15" hidden="false" customHeight="false" outlineLevel="0" collapsed="false">
      <c r="A4904" s="2" t="s">
        <v>142</v>
      </c>
      <c r="B4904" s="2" t="s">
        <v>142</v>
      </c>
      <c r="C4904" s="2" t="s">
        <v>48</v>
      </c>
      <c r="D4904" s="2" t="s">
        <v>10</v>
      </c>
      <c r="E4904" s="2" t="s">
        <v>74</v>
      </c>
      <c r="F4904" s="2" t="s">
        <v>977</v>
      </c>
      <c r="G4904" s="14" t="n">
        <v>12.5</v>
      </c>
      <c r="H4904" s="14" t="n">
        <v>7.84</v>
      </c>
      <c r="I4904" s="14" t="n">
        <v>12.5</v>
      </c>
      <c r="J4904" s="23" t="n">
        <f aca="false">IF(AND(E4904="Priority",ISNUMBER('Cost model'!N633)),'Cost model'!N633,'Cost model'!M633)</f>
        <v>11.5</v>
      </c>
      <c r="K4904" s="14" t="n">
        <f aca="false">J4904-H4904</f>
        <v>3.66</v>
      </c>
      <c r="L4904" s="14" t="n">
        <f aca="false">G4904-H4904</f>
        <v>4.66</v>
      </c>
    </row>
    <row r="4905" customFormat="false" ht="15" hidden="false" customHeight="false" outlineLevel="0" collapsed="false">
      <c r="A4905" s="2" t="s">
        <v>174</v>
      </c>
      <c r="B4905" s="2" t="s">
        <v>174</v>
      </c>
      <c r="C4905" s="2" t="s">
        <v>48</v>
      </c>
      <c r="D4905" s="2" t="s">
        <v>14</v>
      </c>
      <c r="E4905" s="2" t="s">
        <v>74</v>
      </c>
      <c r="F4905" s="2" t="s">
        <v>977</v>
      </c>
      <c r="G4905" s="14" t="n">
        <v>25</v>
      </c>
      <c r="H4905" s="14" t="n">
        <v>67.24</v>
      </c>
      <c r="I4905" s="14" t="n">
        <v>45</v>
      </c>
      <c r="J4905" s="23" t="n">
        <f aca="false">IF(AND(E4905="Priority",ISNUMBER('Cost model'!N177)),'Cost model'!N177,'Cost model'!M177)</f>
        <v>110</v>
      </c>
      <c r="K4905" s="14" t="n">
        <f aca="false">J4905-H4905</f>
        <v>42.76</v>
      </c>
      <c r="L4905" s="14" t="n">
        <f aca="false">G4905-H4905</f>
        <v>-42.24</v>
      </c>
    </row>
    <row r="4906" customFormat="false" ht="15" hidden="false" customHeight="false" outlineLevel="0" collapsed="false">
      <c r="A4906" s="2" t="s">
        <v>205</v>
      </c>
      <c r="B4906" s="2" t="s">
        <v>142</v>
      </c>
      <c r="C4906" s="2" t="s">
        <v>48</v>
      </c>
      <c r="D4906" s="2" t="s">
        <v>10</v>
      </c>
      <c r="E4906" s="2" t="s">
        <v>74</v>
      </c>
      <c r="F4906" s="2" t="s">
        <v>976</v>
      </c>
      <c r="G4906" s="14" t="n">
        <v>14.5</v>
      </c>
      <c r="H4906" s="14" t="n">
        <v>20.48</v>
      </c>
      <c r="I4906" s="14" t="n">
        <v>14.5</v>
      </c>
      <c r="J4906" s="23" t="n">
        <f aca="false">IF(AND(E4906="Priority",ISNUMBER('Cost model'!N543)),'Cost model'!N543,'Cost model'!M543)</f>
        <v>18.5</v>
      </c>
      <c r="K4906" s="14" t="n">
        <f aca="false">J4906-H4906</f>
        <v>-1.98</v>
      </c>
      <c r="L4906" s="14" t="n">
        <f aca="false">G4906-H4906</f>
        <v>-5.98</v>
      </c>
    </row>
    <row r="4907" customFormat="false" ht="15" hidden="false" customHeight="false" outlineLevel="0" collapsed="false">
      <c r="A4907" s="2" t="s">
        <v>221</v>
      </c>
      <c r="B4907" s="2" t="s">
        <v>221</v>
      </c>
      <c r="C4907" s="2" t="s">
        <v>47</v>
      </c>
      <c r="D4907" s="2" t="s">
        <v>10</v>
      </c>
      <c r="E4907" s="2" t="s">
        <v>74</v>
      </c>
      <c r="F4907" s="2" t="s">
        <v>977</v>
      </c>
      <c r="G4907" s="14" t="n">
        <v>29</v>
      </c>
      <c r="H4907" s="14" t="n">
        <v>9.27</v>
      </c>
      <c r="I4907" s="14" t="n">
        <v>9.5</v>
      </c>
      <c r="J4907" s="23" t="n">
        <f aca="false">IF(AND(E4907="Priority",ISNUMBER('Cost model'!N737)),'Cost model'!N737,'Cost model'!M737)</f>
        <v>8.5</v>
      </c>
      <c r="K4907" s="14" t="n">
        <f aca="false">J4907-H4907</f>
        <v>-0.77</v>
      </c>
      <c r="L4907" s="14" t="n">
        <f aca="false">G4907-H4907</f>
        <v>19.73</v>
      </c>
    </row>
    <row r="4908" customFormat="false" ht="15" hidden="false" customHeight="false" outlineLevel="0" collapsed="false">
      <c r="A4908" s="2" t="s">
        <v>221</v>
      </c>
      <c r="B4908" s="2" t="s">
        <v>221</v>
      </c>
      <c r="C4908" s="2" t="s">
        <v>47</v>
      </c>
      <c r="D4908" s="2" t="s">
        <v>14</v>
      </c>
      <c r="E4908" s="2" t="s">
        <v>74</v>
      </c>
      <c r="F4908" s="2" t="s">
        <v>977</v>
      </c>
      <c r="G4908" s="14" t="n">
        <v>45</v>
      </c>
      <c r="H4908" s="14" t="n">
        <v>190.29</v>
      </c>
      <c r="I4908" s="14" t="n">
        <v>25</v>
      </c>
      <c r="J4908" s="23" t="n">
        <f aca="false">IF(AND(E4908="Priority",ISNUMBER('Cost model'!N746)),'Cost model'!N746,'Cost model'!M746)</f>
        <v>100</v>
      </c>
      <c r="K4908" s="14" t="n">
        <f aca="false">J4908-H4908</f>
        <v>-90.29</v>
      </c>
      <c r="L4908" s="14" t="n">
        <f aca="false">G4908-H4908</f>
        <v>-145.29</v>
      </c>
    </row>
    <row r="4909" customFormat="false" ht="15" hidden="false" customHeight="false" outlineLevel="0" collapsed="false">
      <c r="A4909" s="2" t="s">
        <v>174</v>
      </c>
      <c r="B4909" s="2" t="s">
        <v>174</v>
      </c>
      <c r="C4909" s="2" t="s">
        <v>49</v>
      </c>
      <c r="D4909" s="2" t="s">
        <v>10</v>
      </c>
      <c r="E4909" s="2" t="s">
        <v>74</v>
      </c>
      <c r="F4909" s="2" t="s">
        <v>977</v>
      </c>
      <c r="G4909" s="14" t="n">
        <v>54.5</v>
      </c>
      <c r="H4909" s="14" t="n">
        <v>50</v>
      </c>
      <c r="I4909" s="14" t="n">
        <v>17.5</v>
      </c>
      <c r="J4909" s="23" t="n">
        <f aca="false">IF(AND(E4909="Priority",ISNUMBER('Cost model'!N169)),'Cost model'!N169,'Cost model'!M169)</f>
        <v>18.5</v>
      </c>
      <c r="K4909" s="14" t="n">
        <f aca="false">J4909-H4909</f>
        <v>-31.5</v>
      </c>
      <c r="L4909" s="14" t="n">
        <f aca="false">G4909-H4909</f>
        <v>4.5</v>
      </c>
    </row>
    <row r="4910" customFormat="false" ht="15" hidden="false" customHeight="false" outlineLevel="0" collapsed="false">
      <c r="A4910" s="2" t="s">
        <v>221</v>
      </c>
      <c r="B4910" s="2" t="s">
        <v>221</v>
      </c>
      <c r="C4910" s="2" t="s">
        <v>49</v>
      </c>
      <c r="D4910" s="2" t="s">
        <v>10</v>
      </c>
      <c r="E4910" s="2" t="s">
        <v>83</v>
      </c>
      <c r="F4910" s="2" t="s">
        <v>977</v>
      </c>
      <c r="G4910" s="14" t="n">
        <v>24.5</v>
      </c>
      <c r="H4910" s="14" t="n">
        <v>14.04</v>
      </c>
      <c r="I4910" s="14" t="n">
        <v>24.5</v>
      </c>
      <c r="J4910" s="23" t="n">
        <f aca="false">IF(AND(E4910="Priority",ISNUMBER('Cost model'!N739)),'Cost model'!N739,'Cost model'!M739)</f>
        <v>23.5</v>
      </c>
      <c r="K4910" s="14" t="n">
        <f aca="false">J4910-H4910</f>
        <v>9.46</v>
      </c>
      <c r="L4910" s="14" t="n">
        <f aca="false">G4910-H4910</f>
        <v>10.46</v>
      </c>
    </row>
    <row r="4911" customFormat="false" ht="15" hidden="false" customHeight="false" outlineLevel="0" collapsed="false">
      <c r="A4911" s="2" t="s">
        <v>221</v>
      </c>
      <c r="B4911" s="2" t="s">
        <v>221</v>
      </c>
      <c r="C4911" s="2" t="s">
        <v>49</v>
      </c>
      <c r="D4911" s="2" t="s">
        <v>10</v>
      </c>
      <c r="E4911" s="2" t="s">
        <v>83</v>
      </c>
      <c r="F4911" s="2" t="s">
        <v>977</v>
      </c>
      <c r="G4911" s="14" t="n">
        <v>24.5</v>
      </c>
      <c r="H4911" s="14" t="n">
        <v>21.65</v>
      </c>
      <c r="I4911" s="14" t="n">
        <v>24.5</v>
      </c>
      <c r="J4911" s="23" t="n">
        <f aca="false">IF(AND(E4911="Priority",ISNUMBER('Cost model'!N739)),'Cost model'!N739,'Cost model'!M739)</f>
        <v>23.5</v>
      </c>
      <c r="K4911" s="14" t="n">
        <f aca="false">J4911-H4911</f>
        <v>1.85</v>
      </c>
      <c r="L4911" s="14" t="n">
        <f aca="false">G4911-H4911</f>
        <v>2.85</v>
      </c>
    </row>
    <row r="4912" customFormat="false" ht="15" hidden="false" customHeight="false" outlineLevel="0" collapsed="false">
      <c r="A4912" s="2" t="s">
        <v>221</v>
      </c>
      <c r="B4912" s="2" t="s">
        <v>221</v>
      </c>
      <c r="C4912" s="2" t="s">
        <v>47</v>
      </c>
      <c r="D4912" s="2" t="s">
        <v>10</v>
      </c>
      <c r="E4912" s="2" t="s">
        <v>74</v>
      </c>
      <c r="F4912" s="2" t="s">
        <v>977</v>
      </c>
      <c r="G4912" s="14" t="n">
        <v>9.5</v>
      </c>
      <c r="H4912" s="14" t="n">
        <v>6.94</v>
      </c>
      <c r="I4912" s="14" t="n">
        <v>9.5</v>
      </c>
      <c r="J4912" s="23" t="n">
        <f aca="false">IF(AND(E4912="Priority",ISNUMBER('Cost model'!N737)),'Cost model'!N737,'Cost model'!M737)</f>
        <v>8.5</v>
      </c>
      <c r="K4912" s="14" t="n">
        <f aca="false">J4912-H4912</f>
        <v>1.56</v>
      </c>
      <c r="L4912" s="14" t="n">
        <f aca="false">G4912-H4912</f>
        <v>2.56</v>
      </c>
    </row>
    <row r="4913" customFormat="false" ht="15" hidden="false" customHeight="false" outlineLevel="0" collapsed="false">
      <c r="A4913" s="2" t="s">
        <v>124</v>
      </c>
      <c r="B4913" s="2" t="s">
        <v>124</v>
      </c>
      <c r="C4913" s="2" t="s">
        <v>47</v>
      </c>
      <c r="D4913" s="2" t="s">
        <v>10</v>
      </c>
      <c r="E4913" s="2" t="s">
        <v>83</v>
      </c>
      <c r="F4913" s="2" t="s">
        <v>977</v>
      </c>
      <c r="G4913" s="14" t="n">
        <v>14.5</v>
      </c>
      <c r="H4913" s="14" t="n">
        <v>21.01</v>
      </c>
      <c r="I4913" s="14" t="n">
        <v>14.5</v>
      </c>
      <c r="J4913" s="23" t="n">
        <f aca="false">IF(AND(E4913="Priority",ISNUMBER('Cost model'!N317)),'Cost model'!N317,'Cost model'!M317)</f>
        <v>15.5</v>
      </c>
      <c r="K4913" s="14" t="n">
        <f aca="false">J4913-H4913</f>
        <v>-5.51</v>
      </c>
      <c r="L4913" s="14" t="n">
        <f aca="false">G4913-H4913</f>
        <v>-6.51</v>
      </c>
    </row>
    <row r="4914" customFormat="false" ht="15" hidden="false" customHeight="false" outlineLevel="0" collapsed="false">
      <c r="A4914" s="2" t="s">
        <v>124</v>
      </c>
      <c r="B4914" s="2" t="s">
        <v>124</v>
      </c>
      <c r="C4914" s="2" t="s">
        <v>48</v>
      </c>
      <c r="D4914" s="2" t="s">
        <v>10</v>
      </c>
      <c r="E4914" s="2" t="s">
        <v>74</v>
      </c>
      <c r="F4914" s="2" t="s">
        <v>977</v>
      </c>
      <c r="G4914" s="14" t="n">
        <v>12.5</v>
      </c>
      <c r="H4914" s="14" t="n">
        <v>32.6</v>
      </c>
      <c r="I4914" s="14" t="n">
        <v>12.5</v>
      </c>
      <c r="J4914" s="23" t="n">
        <f aca="false">IF(AND(E4914="Priority",ISNUMBER('Cost model'!N318)),'Cost model'!N318,'Cost model'!M318)</f>
        <v>14.5</v>
      </c>
      <c r="K4914" s="14" t="n">
        <f aca="false">J4914-H4914</f>
        <v>-18.1</v>
      </c>
      <c r="L4914" s="14" t="n">
        <f aca="false">G4914-H4914</f>
        <v>-20.1</v>
      </c>
    </row>
    <row r="4915" customFormat="false" ht="15" hidden="false" customHeight="false" outlineLevel="0" collapsed="false">
      <c r="A4915" s="2" t="s">
        <v>124</v>
      </c>
      <c r="B4915" s="2" t="s">
        <v>124</v>
      </c>
      <c r="C4915" s="2" t="s">
        <v>47</v>
      </c>
      <c r="D4915" s="2" t="s">
        <v>10</v>
      </c>
      <c r="E4915" s="2" t="s">
        <v>74</v>
      </c>
      <c r="F4915" s="2" t="s">
        <v>977</v>
      </c>
      <c r="G4915" s="14" t="n">
        <v>29</v>
      </c>
      <c r="H4915" s="14" t="n">
        <v>23.11</v>
      </c>
      <c r="I4915" s="14" t="n">
        <v>9.5</v>
      </c>
      <c r="J4915" s="23" t="n">
        <f aca="false">IF(AND(E4915="Priority",ISNUMBER('Cost model'!N317)),'Cost model'!N317,'Cost model'!M317)</f>
        <v>10.5</v>
      </c>
      <c r="K4915" s="14" t="n">
        <f aca="false">J4915-H4915</f>
        <v>-12.61</v>
      </c>
      <c r="L4915" s="14" t="n">
        <f aca="false">G4915-H4915</f>
        <v>5.89</v>
      </c>
    </row>
    <row r="4916" customFormat="false" ht="15" hidden="false" customHeight="false" outlineLevel="0" collapsed="false">
      <c r="A4916" s="2" t="s">
        <v>124</v>
      </c>
      <c r="B4916" s="2" t="s">
        <v>124</v>
      </c>
      <c r="C4916" s="2" t="s">
        <v>48</v>
      </c>
      <c r="D4916" s="2" t="s">
        <v>12</v>
      </c>
      <c r="E4916" s="2" t="s">
        <v>74</v>
      </c>
      <c r="F4916" s="2" t="s">
        <v>977</v>
      </c>
      <c r="G4916" s="14" t="n">
        <v>17.5</v>
      </c>
      <c r="H4916" s="14" t="n">
        <v>28.78</v>
      </c>
      <c r="I4916" s="14" t="n">
        <v>12.5</v>
      </c>
      <c r="J4916" s="23" t="n">
        <f aca="false">IF(AND(E4916="Priority",ISNUMBER('Cost model'!N321)),'Cost model'!N321,'Cost model'!M321)</f>
        <v>40</v>
      </c>
      <c r="K4916" s="14" t="n">
        <f aca="false">J4916-H4916</f>
        <v>11.22</v>
      </c>
      <c r="L4916" s="14" t="n">
        <f aca="false">G4916-H4916</f>
        <v>-11.28</v>
      </c>
    </row>
    <row r="4917" customFormat="false" ht="15" hidden="false" customHeight="false" outlineLevel="0" collapsed="false">
      <c r="A4917" s="2" t="s">
        <v>124</v>
      </c>
      <c r="B4917" s="2" t="s">
        <v>124</v>
      </c>
      <c r="C4917" s="2" t="s">
        <v>48</v>
      </c>
      <c r="D4917" s="2" t="s">
        <v>12</v>
      </c>
      <c r="E4917" s="2" t="s">
        <v>74</v>
      </c>
      <c r="F4917" s="2" t="s">
        <v>977</v>
      </c>
      <c r="G4917" s="14" t="n">
        <v>25</v>
      </c>
      <c r="H4917" s="14" t="n">
        <v>56.01</v>
      </c>
      <c r="I4917" s="14" t="n">
        <v>12.5</v>
      </c>
      <c r="J4917" s="23" t="n">
        <f aca="false">IF(AND(E4917="Priority",ISNUMBER('Cost model'!N321)),'Cost model'!N321,'Cost model'!M321)</f>
        <v>40</v>
      </c>
      <c r="K4917" s="14" t="n">
        <f aca="false">J4917-H4917</f>
        <v>-16.01</v>
      </c>
      <c r="L4917" s="14" t="n">
        <f aca="false">G4917-H4917</f>
        <v>-31.01</v>
      </c>
    </row>
    <row r="4918" customFormat="false" ht="15" hidden="false" customHeight="false" outlineLevel="0" collapsed="false">
      <c r="A4918" s="2" t="s">
        <v>124</v>
      </c>
      <c r="B4918" s="2" t="s">
        <v>124</v>
      </c>
      <c r="C4918" s="2" t="s">
        <v>47</v>
      </c>
      <c r="D4918" s="2" t="s">
        <v>10</v>
      </c>
      <c r="E4918" s="2" t="s">
        <v>74</v>
      </c>
      <c r="F4918" s="2" t="s">
        <v>977</v>
      </c>
      <c r="G4918" s="14" t="n">
        <v>9.5</v>
      </c>
      <c r="H4918" s="14" t="n">
        <v>7.24</v>
      </c>
      <c r="I4918" s="14" t="n">
        <v>9.5</v>
      </c>
      <c r="J4918" s="23" t="n">
        <f aca="false">IF(AND(E4918="Priority",ISNUMBER('Cost model'!N317)),'Cost model'!N317,'Cost model'!M317)</f>
        <v>10.5</v>
      </c>
      <c r="K4918" s="14" t="n">
        <f aca="false">J4918-H4918</f>
        <v>3.26</v>
      </c>
      <c r="L4918" s="14" t="n">
        <f aca="false">G4918-H4918</f>
        <v>2.26</v>
      </c>
    </row>
    <row r="4919" customFormat="false" ht="15" hidden="false" customHeight="false" outlineLevel="0" collapsed="false">
      <c r="A4919" s="2" t="s">
        <v>124</v>
      </c>
      <c r="B4919" s="2" t="s">
        <v>124</v>
      </c>
      <c r="C4919" s="2" t="s">
        <v>49</v>
      </c>
      <c r="D4919" s="2" t="s">
        <v>12</v>
      </c>
      <c r="E4919" s="2" t="s">
        <v>74</v>
      </c>
      <c r="F4919" s="2" t="s">
        <v>977</v>
      </c>
      <c r="G4919" s="14" t="n">
        <v>37</v>
      </c>
      <c r="H4919" s="14" t="n">
        <v>66.57</v>
      </c>
      <c r="I4919" s="14" t="n">
        <v>19.5</v>
      </c>
      <c r="J4919" s="23" t="n">
        <f aca="false">IF(AND(E4919="Priority",ISNUMBER('Cost model'!N322)),'Cost model'!N322,'Cost model'!M322)</f>
        <v>50</v>
      </c>
      <c r="K4919" s="14" t="n">
        <f aca="false">J4919-H4919</f>
        <v>-16.57</v>
      </c>
      <c r="L4919" s="14" t="n">
        <f aca="false">G4919-H4919</f>
        <v>-29.57</v>
      </c>
    </row>
    <row r="4920" customFormat="false" ht="15" hidden="false" customHeight="false" outlineLevel="0" collapsed="false">
      <c r="A4920" s="2" t="s">
        <v>174</v>
      </c>
      <c r="B4920" s="2" t="s">
        <v>174</v>
      </c>
      <c r="C4920" s="2" t="s">
        <v>48</v>
      </c>
      <c r="D4920" s="2" t="s">
        <v>10</v>
      </c>
      <c r="E4920" s="2" t="s">
        <v>74</v>
      </c>
      <c r="F4920" s="2" t="s">
        <v>977</v>
      </c>
      <c r="G4920" s="14" t="n">
        <v>12.5</v>
      </c>
      <c r="H4920" s="14" t="n">
        <v>10.44</v>
      </c>
      <c r="I4920" s="14" t="n">
        <v>12.5</v>
      </c>
      <c r="J4920" s="23" t="n">
        <f aca="false">IF(AND(E4920="Priority",ISNUMBER('Cost model'!N168)),'Cost model'!N168,'Cost model'!M168)</f>
        <v>13.5</v>
      </c>
      <c r="K4920" s="14" t="n">
        <f aca="false">J4920-H4920</f>
        <v>3.06</v>
      </c>
      <c r="L4920" s="14" t="n">
        <f aca="false">G4920-H4920</f>
        <v>2.06</v>
      </c>
    </row>
    <row r="4921" customFormat="false" ht="15" hidden="false" customHeight="false" outlineLevel="0" collapsed="false">
      <c r="A4921" s="2" t="s">
        <v>158</v>
      </c>
      <c r="B4921" s="2" t="s">
        <v>158</v>
      </c>
      <c r="C4921" s="2" t="s">
        <v>47</v>
      </c>
      <c r="D4921" s="2" t="s">
        <v>10</v>
      </c>
      <c r="E4921" s="2" t="s">
        <v>74</v>
      </c>
      <c r="F4921" s="2" t="s">
        <v>977</v>
      </c>
      <c r="G4921" s="14" t="n">
        <v>9.5</v>
      </c>
      <c r="H4921" s="14" t="n">
        <v>7.17</v>
      </c>
      <c r="I4921" s="14" t="n">
        <v>9.5</v>
      </c>
      <c r="J4921" s="23" t="n">
        <f aca="false">IF(AND(E4921="Priority",ISNUMBER('Cost model'!N422)),'Cost model'!N422,'Cost model'!M422)</f>
        <v>8.5</v>
      </c>
      <c r="K4921" s="14" t="n">
        <f aca="false">J4921-H4921</f>
        <v>1.33</v>
      </c>
      <c r="L4921" s="14" t="n">
        <f aca="false">G4921-H4921</f>
        <v>2.33</v>
      </c>
    </row>
    <row r="4922" customFormat="false" ht="15" hidden="false" customHeight="false" outlineLevel="0" collapsed="false">
      <c r="A4922" s="2" t="s">
        <v>174</v>
      </c>
      <c r="B4922" s="2" t="s">
        <v>174</v>
      </c>
      <c r="C4922" s="2" t="s">
        <v>47</v>
      </c>
      <c r="D4922" s="2" t="s">
        <v>10</v>
      </c>
      <c r="E4922" s="2" t="s">
        <v>74</v>
      </c>
      <c r="F4922" s="2" t="s">
        <v>977</v>
      </c>
      <c r="G4922" s="14" t="n">
        <v>52.5</v>
      </c>
      <c r="H4922" s="14" t="n">
        <v>27.4</v>
      </c>
      <c r="I4922" s="14" t="n">
        <v>9.5</v>
      </c>
      <c r="J4922" s="23" t="n">
        <f aca="false">IF(AND(E4922="Priority",ISNUMBER('Cost model'!N167)),'Cost model'!N167,'Cost model'!M167)</f>
        <v>8.5</v>
      </c>
      <c r="K4922" s="14" t="n">
        <f aca="false">J4922-H4922</f>
        <v>-18.9</v>
      </c>
      <c r="L4922" s="14" t="n">
        <f aca="false">G4922-H4922</f>
        <v>25.1</v>
      </c>
    </row>
    <row r="4923" customFormat="false" ht="15" hidden="false" customHeight="false" outlineLevel="0" collapsed="false">
      <c r="A4923" s="2" t="s">
        <v>221</v>
      </c>
      <c r="B4923" s="2" t="s">
        <v>221</v>
      </c>
      <c r="C4923" s="2" t="s">
        <v>47</v>
      </c>
      <c r="D4923" s="2" t="s">
        <v>10</v>
      </c>
      <c r="E4923" s="2" t="s">
        <v>83</v>
      </c>
      <c r="F4923" s="2" t="s">
        <v>977</v>
      </c>
      <c r="G4923" s="14" t="n">
        <v>14.5</v>
      </c>
      <c r="H4923" s="14" t="n">
        <v>6.56</v>
      </c>
      <c r="I4923" s="14" t="n">
        <v>14.5</v>
      </c>
      <c r="J4923" s="23" t="n">
        <f aca="false">IF(AND(E4923="Priority",ISNUMBER('Cost model'!N737)),'Cost model'!N737,'Cost model'!M737)</f>
        <v>13.5</v>
      </c>
      <c r="K4923" s="14" t="n">
        <f aca="false">J4923-H4923</f>
        <v>6.94</v>
      </c>
      <c r="L4923" s="14" t="n">
        <f aca="false">G4923-H4923</f>
        <v>7.94</v>
      </c>
    </row>
    <row r="4924" customFormat="false" ht="15" hidden="false" customHeight="false" outlineLevel="0" collapsed="false">
      <c r="A4924" s="2" t="s">
        <v>174</v>
      </c>
      <c r="B4924" s="2" t="s">
        <v>174</v>
      </c>
      <c r="C4924" s="2" t="s">
        <v>49</v>
      </c>
      <c r="D4924" s="2" t="s">
        <v>12</v>
      </c>
      <c r="E4924" s="2" t="s">
        <v>74</v>
      </c>
      <c r="F4924" s="2" t="s">
        <v>977</v>
      </c>
      <c r="G4924" s="14" t="n">
        <v>19.5</v>
      </c>
      <c r="H4924" s="14" t="n">
        <v>118.45</v>
      </c>
      <c r="I4924" s="14" t="n">
        <v>19.5</v>
      </c>
      <c r="J4924" s="23" t="n">
        <f aca="false">IF(AND(E4924="Priority",ISNUMBER('Cost model'!N172)),'Cost model'!N172,'Cost model'!M172)</f>
        <v>45</v>
      </c>
      <c r="K4924" s="14" t="n">
        <f aca="false">J4924-H4924</f>
        <v>-73.45</v>
      </c>
      <c r="L4924" s="14" t="n">
        <f aca="false">G4924-H4924</f>
        <v>-98.95</v>
      </c>
    </row>
    <row r="4925" customFormat="false" ht="15" hidden="false" customHeight="false" outlineLevel="0" collapsed="false">
      <c r="A4925" s="2" t="s">
        <v>124</v>
      </c>
      <c r="B4925" s="2" t="s">
        <v>124</v>
      </c>
      <c r="C4925" s="2" t="s">
        <v>47</v>
      </c>
      <c r="D4925" s="2" t="s">
        <v>10</v>
      </c>
      <c r="E4925" s="2" t="s">
        <v>74</v>
      </c>
      <c r="F4925" s="2" t="s">
        <v>977</v>
      </c>
      <c r="G4925" s="14" t="n">
        <v>29</v>
      </c>
      <c r="H4925" s="14" t="n">
        <v>23.2</v>
      </c>
      <c r="I4925" s="14" t="n">
        <v>9.5</v>
      </c>
      <c r="J4925" s="23" t="n">
        <f aca="false">IF(AND(E4925="Priority",ISNUMBER('Cost model'!N317)),'Cost model'!N317,'Cost model'!M317)</f>
        <v>10.5</v>
      </c>
      <c r="K4925" s="14" t="n">
        <f aca="false">J4925-H4925</f>
        <v>-12.7</v>
      </c>
      <c r="L4925" s="14" t="n">
        <f aca="false">G4925-H4925</f>
        <v>5.8</v>
      </c>
    </row>
    <row r="4926" customFormat="false" ht="15" hidden="false" customHeight="false" outlineLevel="0" collapsed="false">
      <c r="A4926" s="2" t="s">
        <v>174</v>
      </c>
      <c r="B4926" s="2" t="s">
        <v>174</v>
      </c>
      <c r="C4926" s="2" t="s">
        <v>48</v>
      </c>
      <c r="D4926" s="2" t="s">
        <v>10</v>
      </c>
      <c r="E4926" s="2" t="s">
        <v>74</v>
      </c>
      <c r="F4926" s="2" t="s">
        <v>977</v>
      </c>
      <c r="G4926" s="14" t="n">
        <v>12.5</v>
      </c>
      <c r="H4926" s="14" t="n">
        <v>10.44</v>
      </c>
      <c r="I4926" s="14" t="n">
        <v>12.5</v>
      </c>
      <c r="J4926" s="23" t="n">
        <f aca="false">IF(AND(E4926="Priority",ISNUMBER('Cost model'!N168)),'Cost model'!N168,'Cost model'!M168)</f>
        <v>13.5</v>
      </c>
      <c r="K4926" s="14" t="n">
        <f aca="false">J4926-H4926</f>
        <v>3.06</v>
      </c>
      <c r="L4926" s="14" t="n">
        <f aca="false">G4926-H4926</f>
        <v>2.06</v>
      </c>
    </row>
    <row r="4927" customFormat="false" ht="15" hidden="false" customHeight="false" outlineLevel="0" collapsed="false">
      <c r="A4927" s="2" t="s">
        <v>174</v>
      </c>
      <c r="B4927" s="2" t="s">
        <v>174</v>
      </c>
      <c r="C4927" s="2" t="s">
        <v>48</v>
      </c>
      <c r="D4927" s="2" t="s">
        <v>12</v>
      </c>
      <c r="E4927" s="2" t="s">
        <v>74</v>
      </c>
      <c r="F4927" s="2" t="s">
        <v>977</v>
      </c>
      <c r="G4927" s="14" t="n">
        <v>50</v>
      </c>
      <c r="H4927" s="14" t="n">
        <v>41.1</v>
      </c>
      <c r="I4927" s="14" t="n">
        <v>12.5</v>
      </c>
      <c r="J4927" s="23" t="n">
        <f aca="false">IF(AND(E4927="Priority",ISNUMBER('Cost model'!N171)),'Cost model'!N171,'Cost model'!M171)</f>
        <v>40</v>
      </c>
      <c r="K4927" s="14" t="n">
        <f aca="false">J4927-H4927</f>
        <v>-1.1</v>
      </c>
      <c r="L4927" s="14" t="n">
        <f aca="false">G4927-H4927</f>
        <v>8.9</v>
      </c>
    </row>
    <row r="4928" customFormat="false" ht="15" hidden="false" customHeight="false" outlineLevel="0" collapsed="false">
      <c r="A4928" s="2" t="s">
        <v>174</v>
      </c>
      <c r="B4928" s="2" t="s">
        <v>174</v>
      </c>
      <c r="C4928" s="2" t="s">
        <v>48</v>
      </c>
      <c r="D4928" s="2" t="s">
        <v>12</v>
      </c>
      <c r="E4928" s="2" t="s">
        <v>74</v>
      </c>
      <c r="F4928" s="2" t="s">
        <v>977</v>
      </c>
      <c r="G4928" s="14" t="n">
        <v>37.5</v>
      </c>
      <c r="H4928" s="14" t="n">
        <v>58.42</v>
      </c>
      <c r="I4928" s="14" t="n">
        <v>12.5</v>
      </c>
      <c r="J4928" s="23" t="n">
        <f aca="false">IF(AND(E4928="Priority",ISNUMBER('Cost model'!N171)),'Cost model'!N171,'Cost model'!M171)</f>
        <v>40</v>
      </c>
      <c r="K4928" s="14" t="n">
        <f aca="false">J4928-H4928</f>
        <v>-18.42</v>
      </c>
      <c r="L4928" s="14" t="n">
        <f aca="false">G4928-H4928</f>
        <v>-20.92</v>
      </c>
    </row>
    <row r="4929" customFormat="false" ht="15" hidden="false" customHeight="false" outlineLevel="0" collapsed="false">
      <c r="A4929" s="2" t="s">
        <v>124</v>
      </c>
      <c r="B4929" s="2" t="s">
        <v>124</v>
      </c>
      <c r="C4929" s="2" t="s">
        <v>47</v>
      </c>
      <c r="D4929" s="2" t="s">
        <v>10</v>
      </c>
      <c r="E4929" s="2" t="s">
        <v>74</v>
      </c>
      <c r="F4929" s="2" t="s">
        <v>977</v>
      </c>
      <c r="G4929" s="14" t="n">
        <v>9.5</v>
      </c>
      <c r="H4929" s="14" t="n">
        <v>7.24</v>
      </c>
      <c r="I4929" s="14" t="n">
        <v>9.5</v>
      </c>
      <c r="J4929" s="23" t="n">
        <f aca="false">IF(AND(E4929="Priority",ISNUMBER('Cost model'!N317)),'Cost model'!N317,'Cost model'!M317)</f>
        <v>10.5</v>
      </c>
      <c r="K4929" s="14" t="n">
        <f aca="false">J4929-H4929</f>
        <v>3.26</v>
      </c>
      <c r="L4929" s="14" t="n">
        <f aca="false">G4929-H4929</f>
        <v>2.26</v>
      </c>
    </row>
    <row r="4930" customFormat="false" ht="15" hidden="false" customHeight="false" outlineLevel="0" collapsed="false">
      <c r="A4930" s="2" t="s">
        <v>221</v>
      </c>
      <c r="B4930" s="2" t="s">
        <v>221</v>
      </c>
      <c r="C4930" s="2" t="s">
        <v>49</v>
      </c>
      <c r="D4930" s="2" t="s">
        <v>10</v>
      </c>
      <c r="E4930" s="2" t="s">
        <v>74</v>
      </c>
      <c r="F4930" s="2" t="s">
        <v>977</v>
      </c>
      <c r="G4930" s="14" t="n">
        <v>17.5</v>
      </c>
      <c r="H4930" s="14" t="n">
        <v>12.4</v>
      </c>
      <c r="I4930" s="14" t="n">
        <v>17.5</v>
      </c>
      <c r="J4930" s="23" t="n">
        <f aca="false">IF(AND(E4930="Priority",ISNUMBER('Cost model'!N739)),'Cost model'!N739,'Cost model'!M739)</f>
        <v>17.5</v>
      </c>
      <c r="K4930" s="14" t="n">
        <f aca="false">J4930-H4930</f>
        <v>5.1</v>
      </c>
      <c r="L4930" s="14" t="n">
        <f aca="false">G4930-H4930</f>
        <v>5.1</v>
      </c>
    </row>
    <row r="4931" customFormat="false" ht="15" hidden="false" customHeight="false" outlineLevel="0" collapsed="false">
      <c r="A4931" s="2" t="s">
        <v>174</v>
      </c>
      <c r="B4931" s="2" t="s">
        <v>158</v>
      </c>
      <c r="C4931" s="2" t="s">
        <v>49</v>
      </c>
      <c r="D4931" s="2" t="s">
        <v>10</v>
      </c>
      <c r="E4931" s="2" t="s">
        <v>74</v>
      </c>
      <c r="F4931" s="2" t="s">
        <v>976</v>
      </c>
      <c r="G4931" s="14" t="n">
        <v>17.5</v>
      </c>
      <c r="H4931" s="14" t="n">
        <v>15.02</v>
      </c>
      <c r="I4931" s="14" t="n">
        <v>17.5</v>
      </c>
      <c r="J4931" s="23" t="n">
        <f aca="false">IF(AND(E4931="Priority",ISNUMBER('Cost model'!N139)),'Cost model'!N139,'Cost model'!M139)</f>
        <v>19.5</v>
      </c>
      <c r="K4931" s="14" t="n">
        <f aca="false">J4931-H4931</f>
        <v>4.48</v>
      </c>
      <c r="L4931" s="14" t="n">
        <f aca="false">G4931-H4931</f>
        <v>2.48</v>
      </c>
    </row>
    <row r="4932" customFormat="false" ht="15" hidden="false" customHeight="false" outlineLevel="0" collapsed="false">
      <c r="A4932" s="2" t="s">
        <v>174</v>
      </c>
      <c r="B4932" s="2" t="s">
        <v>174</v>
      </c>
      <c r="C4932" s="2" t="s">
        <v>47</v>
      </c>
      <c r="D4932" s="2" t="s">
        <v>13</v>
      </c>
      <c r="E4932" s="2" t="s">
        <v>74</v>
      </c>
      <c r="F4932" s="2" t="s">
        <v>977</v>
      </c>
      <c r="G4932" s="14" t="n">
        <v>38</v>
      </c>
      <c r="H4932" s="14" t="n">
        <v>75.86</v>
      </c>
      <c r="I4932" s="14" t="n">
        <v>19</v>
      </c>
      <c r="J4932" s="23" t="n">
        <f aca="false">IF(AND(E4932="Priority",ISNUMBER('Cost model'!N173)),'Cost model'!N173,'Cost model'!M173)</f>
        <v>60</v>
      </c>
      <c r="K4932" s="14" t="n">
        <f aca="false">J4932-H4932</f>
        <v>-15.86</v>
      </c>
      <c r="L4932" s="14" t="n">
        <f aca="false">G4932-H4932</f>
        <v>-37.86</v>
      </c>
    </row>
    <row r="4933" customFormat="false" ht="15" hidden="false" customHeight="false" outlineLevel="0" collapsed="false">
      <c r="A4933" s="2" t="s">
        <v>174</v>
      </c>
      <c r="B4933" s="2" t="s">
        <v>174</v>
      </c>
      <c r="C4933" s="2" t="s">
        <v>47</v>
      </c>
      <c r="D4933" s="2" t="s">
        <v>12</v>
      </c>
      <c r="E4933" s="2" t="s">
        <v>74</v>
      </c>
      <c r="F4933" s="2" t="s">
        <v>977</v>
      </c>
      <c r="G4933" s="14" t="n">
        <v>19</v>
      </c>
      <c r="H4933" s="14" t="n">
        <v>24.6</v>
      </c>
      <c r="I4933" s="14" t="n">
        <v>9.5</v>
      </c>
      <c r="J4933" s="23" t="n">
        <f aca="false">IF(AND(E4933="Priority",ISNUMBER('Cost model'!N170)),'Cost model'!N170,'Cost model'!M170)</f>
        <v>25.5</v>
      </c>
      <c r="K4933" s="14" t="n">
        <f aca="false">J4933-H4933</f>
        <v>0.899999999999999</v>
      </c>
      <c r="L4933" s="14" t="n">
        <f aca="false">G4933-H4933</f>
        <v>-5.6</v>
      </c>
    </row>
    <row r="4934" customFormat="false" ht="15" hidden="false" customHeight="false" outlineLevel="0" collapsed="false">
      <c r="A4934" s="2" t="s">
        <v>205</v>
      </c>
      <c r="B4934" s="2" t="s">
        <v>142</v>
      </c>
      <c r="C4934" s="2" t="s">
        <v>48</v>
      </c>
      <c r="D4934" s="2" t="s">
        <v>12</v>
      </c>
      <c r="E4934" s="2" t="s">
        <v>74</v>
      </c>
      <c r="F4934" s="2" t="s">
        <v>976</v>
      </c>
      <c r="G4934" s="14" t="n">
        <v>78</v>
      </c>
      <c r="H4934" s="14" t="n">
        <v>78.55</v>
      </c>
      <c r="I4934" s="14" t="n">
        <v>19.5</v>
      </c>
      <c r="J4934" s="23" t="n">
        <f aca="false">IF(AND(E4934="Priority",ISNUMBER('Cost model'!N546)),'Cost model'!N546,'Cost model'!M546)</f>
        <v>60</v>
      </c>
      <c r="K4934" s="14" t="n">
        <f aca="false">J4934-H4934</f>
        <v>-18.55</v>
      </c>
      <c r="L4934" s="14" t="n">
        <f aca="false">G4934-H4934</f>
        <v>-0.549999999999997</v>
      </c>
    </row>
    <row r="4935" customFormat="false" ht="15" hidden="false" customHeight="false" outlineLevel="0" collapsed="false">
      <c r="A4935" s="2" t="s">
        <v>174</v>
      </c>
      <c r="B4935" s="2" t="s">
        <v>174</v>
      </c>
      <c r="C4935" s="2" t="s">
        <v>49</v>
      </c>
      <c r="D4935" s="2" t="s">
        <v>12</v>
      </c>
      <c r="E4935" s="2" t="s">
        <v>74</v>
      </c>
      <c r="F4935" s="2" t="s">
        <v>977</v>
      </c>
      <c r="G4935" s="14" t="n">
        <v>72</v>
      </c>
      <c r="H4935" s="14" t="n">
        <v>41.14</v>
      </c>
      <c r="I4935" s="14" t="n">
        <v>19.5</v>
      </c>
      <c r="J4935" s="23" t="n">
        <f aca="false">IF(AND(E4935="Priority",ISNUMBER('Cost model'!N172)),'Cost model'!N172,'Cost model'!M172)</f>
        <v>45</v>
      </c>
      <c r="K4935" s="14" t="n">
        <f aca="false">J4935-H4935</f>
        <v>3.86</v>
      </c>
      <c r="L4935" s="14" t="n">
        <f aca="false">G4935-H4935</f>
        <v>30.86</v>
      </c>
    </row>
    <row r="4936" customFormat="false" ht="15" hidden="false" customHeight="false" outlineLevel="0" collapsed="false">
      <c r="A4936" s="2" t="s">
        <v>124</v>
      </c>
      <c r="B4936" s="2" t="s">
        <v>124</v>
      </c>
      <c r="C4936" s="2" t="s">
        <v>48</v>
      </c>
      <c r="D4936" s="2" t="s">
        <v>12</v>
      </c>
      <c r="E4936" s="2" t="s">
        <v>74</v>
      </c>
      <c r="F4936" s="2" t="s">
        <v>977</v>
      </c>
      <c r="G4936" s="14" t="n">
        <v>12.5</v>
      </c>
      <c r="H4936" s="14" t="n">
        <v>11.24</v>
      </c>
      <c r="I4936" s="14" t="n">
        <v>12.5</v>
      </c>
      <c r="J4936" s="23" t="n">
        <f aca="false">IF(AND(E4936="Priority",ISNUMBER('Cost model'!N321)),'Cost model'!N321,'Cost model'!M321)</f>
        <v>40</v>
      </c>
      <c r="K4936" s="14" t="n">
        <f aca="false">J4936-H4936</f>
        <v>28.76</v>
      </c>
      <c r="L4936" s="14" t="n">
        <f aca="false">G4936-H4936</f>
        <v>1.26</v>
      </c>
    </row>
    <row r="4937" customFormat="false" ht="15" hidden="false" customHeight="false" outlineLevel="0" collapsed="false">
      <c r="A4937" s="2" t="s">
        <v>142</v>
      </c>
      <c r="B4937" s="2" t="s">
        <v>142</v>
      </c>
      <c r="C4937" s="2" t="s">
        <v>49</v>
      </c>
      <c r="D4937" s="2" t="s">
        <v>10</v>
      </c>
      <c r="E4937" s="2" t="s">
        <v>83</v>
      </c>
      <c r="F4937" s="2" t="s">
        <v>977</v>
      </c>
      <c r="G4937" s="14" t="n">
        <v>24.5</v>
      </c>
      <c r="H4937" s="14" t="n">
        <v>20.48</v>
      </c>
      <c r="I4937" s="14" t="n">
        <v>24.5</v>
      </c>
      <c r="J4937" s="23" t="n">
        <f aca="false">IF(AND(E4937="Priority",ISNUMBER('Cost model'!N634)),'Cost model'!N634,'Cost model'!M634)</f>
        <v>21.5</v>
      </c>
      <c r="K4937" s="14" t="n">
        <f aca="false">J4937-H4937</f>
        <v>1.02</v>
      </c>
      <c r="L4937" s="14" t="n">
        <f aca="false">G4937-H4937</f>
        <v>4.02</v>
      </c>
    </row>
    <row r="4938" customFormat="false" ht="15" hidden="false" customHeight="false" outlineLevel="0" collapsed="false">
      <c r="A4938" s="2" t="s">
        <v>124</v>
      </c>
      <c r="B4938" s="2" t="s">
        <v>124</v>
      </c>
      <c r="C4938" s="2" t="s">
        <v>49</v>
      </c>
      <c r="D4938" s="2" t="s">
        <v>12</v>
      </c>
      <c r="E4938" s="2" t="s">
        <v>74</v>
      </c>
      <c r="F4938" s="2" t="s">
        <v>977</v>
      </c>
      <c r="G4938" s="14" t="n">
        <v>19.5</v>
      </c>
      <c r="H4938" s="14" t="n">
        <v>32.6</v>
      </c>
      <c r="I4938" s="14" t="n">
        <v>19.5</v>
      </c>
      <c r="J4938" s="23" t="n">
        <f aca="false">IF(AND(E4938="Priority",ISNUMBER('Cost model'!N322)),'Cost model'!N322,'Cost model'!M322)</f>
        <v>50</v>
      </c>
      <c r="K4938" s="14" t="n">
        <f aca="false">J4938-H4938</f>
        <v>17.4</v>
      </c>
      <c r="L4938" s="14" t="n">
        <f aca="false">G4938-H4938</f>
        <v>-13.1</v>
      </c>
    </row>
    <row r="4939" customFormat="false" ht="15" hidden="false" customHeight="false" outlineLevel="0" collapsed="false">
      <c r="A4939" s="2" t="s">
        <v>221</v>
      </c>
      <c r="B4939" s="2" t="s">
        <v>221</v>
      </c>
      <c r="C4939" s="2" t="s">
        <v>47</v>
      </c>
      <c r="D4939" s="2" t="s">
        <v>12</v>
      </c>
      <c r="E4939" s="2" t="s">
        <v>74</v>
      </c>
      <c r="F4939" s="2" t="s">
        <v>977</v>
      </c>
      <c r="G4939" s="14" t="n">
        <v>24.5</v>
      </c>
      <c r="H4939" s="14" t="n">
        <v>6.94</v>
      </c>
      <c r="I4939" s="14" t="n">
        <v>9.5</v>
      </c>
      <c r="J4939" s="23" t="n">
        <f aca="false">IF(AND(E4939="Priority",ISNUMBER('Cost model'!N740)),'Cost model'!N740,'Cost model'!M740)</f>
        <v>22.5</v>
      </c>
      <c r="K4939" s="14" t="n">
        <f aca="false">J4939-H4939</f>
        <v>15.56</v>
      </c>
      <c r="L4939" s="14" t="n">
        <f aca="false">G4939-H4939</f>
        <v>17.56</v>
      </c>
    </row>
    <row r="4940" customFormat="false" ht="15" hidden="false" customHeight="false" outlineLevel="0" collapsed="false">
      <c r="A4940" s="2" t="s">
        <v>142</v>
      </c>
      <c r="B4940" s="2" t="s">
        <v>142</v>
      </c>
      <c r="C4940" s="2" t="s">
        <v>49</v>
      </c>
      <c r="D4940" s="2" t="s">
        <v>10</v>
      </c>
      <c r="E4940" s="2" t="s">
        <v>74</v>
      </c>
      <c r="F4940" s="2" t="s">
        <v>977</v>
      </c>
      <c r="G4940" s="14" t="n">
        <v>17.5</v>
      </c>
      <c r="H4940" s="14" t="n">
        <v>15.19</v>
      </c>
      <c r="I4940" s="14" t="n">
        <v>17.5</v>
      </c>
      <c r="J4940" s="23" t="n">
        <f aca="false">IF(AND(E4940="Priority",ISNUMBER('Cost model'!N634)),'Cost model'!N634,'Cost model'!M634)</f>
        <v>15.5</v>
      </c>
      <c r="K4940" s="14" t="n">
        <f aca="false">J4940-H4940</f>
        <v>0.310000000000001</v>
      </c>
      <c r="L4940" s="14" t="n">
        <f aca="false">G4940-H4940</f>
        <v>2.31</v>
      </c>
    </row>
    <row r="4941" customFormat="false" ht="15" hidden="false" customHeight="false" outlineLevel="0" collapsed="false">
      <c r="A4941" s="2" t="s">
        <v>142</v>
      </c>
      <c r="B4941" s="2" t="s">
        <v>142</v>
      </c>
      <c r="C4941" s="2" t="s">
        <v>47</v>
      </c>
      <c r="D4941" s="2" t="s">
        <v>12</v>
      </c>
      <c r="E4941" s="2" t="s">
        <v>74</v>
      </c>
      <c r="F4941" s="2" t="s">
        <v>977</v>
      </c>
      <c r="G4941" s="14" t="n">
        <v>9.5</v>
      </c>
      <c r="H4941" s="14" t="n">
        <v>13.49</v>
      </c>
      <c r="I4941" s="14" t="n">
        <v>9.5</v>
      </c>
      <c r="J4941" s="23" t="n">
        <f aca="false">IF(AND(E4941="Priority",ISNUMBER('Cost model'!N635)),'Cost model'!N635,'Cost model'!M635)</f>
        <v>30.5</v>
      </c>
      <c r="K4941" s="14" t="n">
        <f aca="false">J4941-H4941</f>
        <v>17.01</v>
      </c>
      <c r="L4941" s="14" t="n">
        <f aca="false">G4941-H4941</f>
        <v>-3.99</v>
      </c>
    </row>
    <row r="4942" customFormat="false" ht="15" hidden="false" customHeight="false" outlineLevel="0" collapsed="false">
      <c r="A4942" s="2" t="s">
        <v>174</v>
      </c>
      <c r="B4942" s="2" t="s">
        <v>174</v>
      </c>
      <c r="C4942" s="2" t="s">
        <v>47</v>
      </c>
      <c r="D4942" s="2" t="s">
        <v>12</v>
      </c>
      <c r="E4942" s="2" t="s">
        <v>74</v>
      </c>
      <c r="F4942" s="2" t="s">
        <v>977</v>
      </c>
      <c r="G4942" s="14" t="n">
        <v>14.5</v>
      </c>
      <c r="H4942" s="14" t="n">
        <v>22.33</v>
      </c>
      <c r="I4942" s="14" t="n">
        <v>9.5</v>
      </c>
      <c r="J4942" s="23" t="n">
        <f aca="false">IF(AND(E4942="Priority",ISNUMBER('Cost model'!N170)),'Cost model'!N170,'Cost model'!M170)</f>
        <v>25.5</v>
      </c>
      <c r="K4942" s="14" t="n">
        <f aca="false">J4942-H4942</f>
        <v>3.17</v>
      </c>
      <c r="L4942" s="14" t="n">
        <f aca="false">G4942-H4942</f>
        <v>-7.83</v>
      </c>
    </row>
    <row r="4943" customFormat="false" ht="15" hidden="false" customHeight="false" outlineLevel="0" collapsed="false">
      <c r="A4943" s="2" t="s">
        <v>158</v>
      </c>
      <c r="B4943" s="2" t="s">
        <v>158</v>
      </c>
      <c r="C4943" s="2" t="s">
        <v>47</v>
      </c>
      <c r="D4943" s="2" t="s">
        <v>10</v>
      </c>
      <c r="E4943" s="2" t="s">
        <v>74</v>
      </c>
      <c r="F4943" s="2" t="s">
        <v>977</v>
      </c>
      <c r="G4943" s="14" t="n">
        <v>19</v>
      </c>
      <c r="H4943" s="14" t="n">
        <v>11.26</v>
      </c>
      <c r="I4943" s="14" t="n">
        <v>9.5</v>
      </c>
      <c r="J4943" s="23" t="n">
        <f aca="false">IF(AND(E4943="Priority",ISNUMBER('Cost model'!N422)),'Cost model'!N422,'Cost model'!M422)</f>
        <v>8.5</v>
      </c>
      <c r="K4943" s="14" t="n">
        <f aca="false">J4943-H4943</f>
        <v>-2.76</v>
      </c>
      <c r="L4943" s="14" t="n">
        <f aca="false">G4943-H4943</f>
        <v>7.74</v>
      </c>
    </row>
    <row r="4944" customFormat="false" ht="15" hidden="false" customHeight="false" outlineLevel="0" collapsed="false">
      <c r="A4944" s="2" t="s">
        <v>124</v>
      </c>
      <c r="B4944" s="2" t="s">
        <v>124</v>
      </c>
      <c r="C4944" s="2" t="s">
        <v>47</v>
      </c>
      <c r="D4944" s="2" t="s">
        <v>14</v>
      </c>
      <c r="E4944" s="2" t="s">
        <v>74</v>
      </c>
      <c r="F4944" s="2" t="s">
        <v>977</v>
      </c>
      <c r="G4944" s="14" t="n">
        <v>92</v>
      </c>
      <c r="H4944" s="14" t="n">
        <v>166.45</v>
      </c>
      <c r="I4944" s="14" t="n">
        <v>25</v>
      </c>
      <c r="J4944" s="23" t="n">
        <f aca="false">IF(AND(E4944="Priority",ISNUMBER('Cost model'!N326)),'Cost model'!N326,'Cost model'!M326)</f>
        <v>110</v>
      </c>
      <c r="K4944" s="14" t="n">
        <f aca="false">J4944-H4944</f>
        <v>-56.45</v>
      </c>
      <c r="L4944" s="14" t="n">
        <f aca="false">G4944-H4944</f>
        <v>-74.45</v>
      </c>
    </row>
    <row r="4945" customFormat="false" ht="15" hidden="false" customHeight="false" outlineLevel="0" collapsed="false">
      <c r="A4945" s="2" t="s">
        <v>221</v>
      </c>
      <c r="B4945" s="2" t="s">
        <v>142</v>
      </c>
      <c r="C4945" s="2" t="s">
        <v>49</v>
      </c>
      <c r="D4945" s="2" t="s">
        <v>12</v>
      </c>
      <c r="E4945" s="2" t="s">
        <v>74</v>
      </c>
      <c r="F4945" s="2" t="s">
        <v>976</v>
      </c>
      <c r="G4945" s="14" t="n">
        <v>54.5</v>
      </c>
      <c r="H4945" s="14" t="n">
        <v>53.65</v>
      </c>
      <c r="I4945" s="14" t="n">
        <v>29.5</v>
      </c>
      <c r="J4945" s="23" t="n">
        <f aca="false">IF(AND(E4945="Priority",ISNUMBER('Cost model'!N772)),'Cost model'!N772,'Cost model'!M772)</f>
        <v>70</v>
      </c>
      <c r="K4945" s="14" t="n">
        <f aca="false">J4945-H4945</f>
        <v>16.35</v>
      </c>
      <c r="L4945" s="14" t="n">
        <f aca="false">G4945-H4945</f>
        <v>0.850000000000001</v>
      </c>
    </row>
    <row r="4946" customFormat="false" ht="15" hidden="false" customHeight="false" outlineLevel="0" collapsed="false">
      <c r="A4946" s="2" t="s">
        <v>221</v>
      </c>
      <c r="B4946" s="2" t="s">
        <v>221</v>
      </c>
      <c r="C4946" s="2" t="s">
        <v>47</v>
      </c>
      <c r="D4946" s="2" t="s">
        <v>10</v>
      </c>
      <c r="E4946" s="2" t="s">
        <v>74</v>
      </c>
      <c r="F4946" s="2" t="s">
        <v>977</v>
      </c>
      <c r="G4946" s="14" t="n">
        <v>28.5</v>
      </c>
      <c r="H4946" s="14" t="n">
        <v>24.02</v>
      </c>
      <c r="I4946" s="14" t="n">
        <v>9.5</v>
      </c>
      <c r="J4946" s="23" t="n">
        <f aca="false">IF(AND(E4946="Priority",ISNUMBER('Cost model'!N737)),'Cost model'!N737,'Cost model'!M737)</f>
        <v>8.5</v>
      </c>
      <c r="K4946" s="14" t="n">
        <f aca="false">J4946-H4946</f>
        <v>-15.52</v>
      </c>
      <c r="L4946" s="14" t="n">
        <f aca="false">G4946-H4946</f>
        <v>4.48</v>
      </c>
    </row>
    <row r="4947" customFormat="false" ht="15" hidden="false" customHeight="false" outlineLevel="0" collapsed="false">
      <c r="A4947" s="2" t="s">
        <v>174</v>
      </c>
      <c r="B4947" s="2" t="s">
        <v>174</v>
      </c>
      <c r="C4947" s="2" t="s">
        <v>48</v>
      </c>
      <c r="D4947" s="2" t="s">
        <v>14</v>
      </c>
      <c r="E4947" s="2" t="s">
        <v>74</v>
      </c>
      <c r="F4947" s="2" t="s">
        <v>977</v>
      </c>
      <c r="G4947" s="14" t="n">
        <v>50</v>
      </c>
      <c r="H4947" s="14" t="n">
        <v>81.29</v>
      </c>
      <c r="I4947" s="14" t="n">
        <v>45</v>
      </c>
      <c r="J4947" s="23" t="n">
        <f aca="false">IF(AND(E4947="Priority",ISNUMBER('Cost model'!N177)),'Cost model'!N177,'Cost model'!M177)</f>
        <v>110</v>
      </c>
      <c r="K4947" s="14" t="n">
        <f aca="false">J4947-H4947</f>
        <v>28.71</v>
      </c>
      <c r="L4947" s="14" t="n">
        <f aca="false">G4947-H4947</f>
        <v>-31.29</v>
      </c>
    </row>
    <row r="4948" customFormat="false" ht="15" hidden="false" customHeight="false" outlineLevel="0" collapsed="false">
      <c r="A4948" s="2" t="s">
        <v>174</v>
      </c>
      <c r="B4948" s="2" t="s">
        <v>174</v>
      </c>
      <c r="C4948" s="2" t="s">
        <v>49</v>
      </c>
      <c r="D4948" s="2" t="s">
        <v>10</v>
      </c>
      <c r="E4948" s="2" t="s">
        <v>74</v>
      </c>
      <c r="F4948" s="2" t="s">
        <v>977</v>
      </c>
      <c r="G4948" s="14" t="n">
        <v>14.5</v>
      </c>
      <c r="H4948" s="14" t="n">
        <v>11.04</v>
      </c>
      <c r="I4948" s="14" t="n">
        <v>17.5</v>
      </c>
      <c r="J4948" s="23" t="n">
        <f aca="false">IF(AND(E4948="Priority",ISNUMBER('Cost model'!N169)),'Cost model'!N169,'Cost model'!M169)</f>
        <v>18.5</v>
      </c>
      <c r="K4948" s="14" t="n">
        <f aca="false">J4948-H4948</f>
        <v>7.46</v>
      </c>
      <c r="L4948" s="14" t="n">
        <f aca="false">G4948-H4948</f>
        <v>3.46</v>
      </c>
    </row>
    <row r="4949" customFormat="false" ht="15" hidden="false" customHeight="false" outlineLevel="0" collapsed="false">
      <c r="A4949" s="2" t="s">
        <v>174</v>
      </c>
      <c r="B4949" s="2" t="s">
        <v>174</v>
      </c>
      <c r="C4949" s="2" t="s">
        <v>47</v>
      </c>
      <c r="D4949" s="2" t="s">
        <v>12</v>
      </c>
      <c r="E4949" s="2" t="s">
        <v>74</v>
      </c>
      <c r="F4949" s="2" t="s">
        <v>977</v>
      </c>
      <c r="G4949" s="14" t="n">
        <v>19</v>
      </c>
      <c r="H4949" s="14" t="n">
        <v>24.84</v>
      </c>
      <c r="I4949" s="14" t="n">
        <v>9.5</v>
      </c>
      <c r="J4949" s="23" t="n">
        <f aca="false">IF(AND(E4949="Priority",ISNUMBER('Cost model'!N170)),'Cost model'!N170,'Cost model'!M170)</f>
        <v>25.5</v>
      </c>
      <c r="K4949" s="14" t="n">
        <f aca="false">J4949-H4949</f>
        <v>0.66</v>
      </c>
      <c r="L4949" s="14" t="n">
        <f aca="false">G4949-H4949</f>
        <v>-5.84</v>
      </c>
    </row>
    <row r="4950" customFormat="false" ht="15" hidden="false" customHeight="false" outlineLevel="0" collapsed="false">
      <c r="A4950" s="2" t="s">
        <v>142</v>
      </c>
      <c r="B4950" s="2" t="s">
        <v>142</v>
      </c>
      <c r="C4950" s="2" t="s">
        <v>47</v>
      </c>
      <c r="D4950" s="2" t="s">
        <v>10</v>
      </c>
      <c r="E4950" s="2" t="s">
        <v>83</v>
      </c>
      <c r="F4950" s="2" t="s">
        <v>977</v>
      </c>
      <c r="G4950" s="14" t="n">
        <v>14.5</v>
      </c>
      <c r="H4950" s="14" t="n">
        <v>20.48</v>
      </c>
      <c r="I4950" s="14" t="n">
        <v>14.5</v>
      </c>
      <c r="J4950" s="23" t="n">
        <f aca="false">IF(AND(E4950="Priority",ISNUMBER('Cost model'!N632)),'Cost model'!N632,'Cost model'!M632)</f>
        <v>14.5</v>
      </c>
      <c r="K4950" s="14" t="n">
        <f aca="false">J4950-H4950</f>
        <v>-5.98</v>
      </c>
      <c r="L4950" s="14" t="n">
        <f aca="false">G4950-H4950</f>
        <v>-5.98</v>
      </c>
    </row>
    <row r="4951" customFormat="false" ht="15" hidden="false" customHeight="false" outlineLevel="0" collapsed="false">
      <c r="A4951" s="2" t="s">
        <v>221</v>
      </c>
      <c r="B4951" s="2" t="s">
        <v>174</v>
      </c>
      <c r="C4951" s="2" t="s">
        <v>47</v>
      </c>
      <c r="D4951" s="2" t="s">
        <v>10</v>
      </c>
      <c r="E4951" s="2" t="s">
        <v>74</v>
      </c>
      <c r="F4951" s="2" t="s">
        <v>976</v>
      </c>
      <c r="G4951" s="14" t="n">
        <v>9.5</v>
      </c>
      <c r="H4951" s="14" t="n">
        <v>7.12</v>
      </c>
      <c r="I4951" s="14" t="n">
        <v>19.5</v>
      </c>
      <c r="J4951" s="23" t="n">
        <f aca="false">IF(AND(E4951="Priority",ISNUMBER('Cost model'!N782)),'Cost model'!N782,'Cost model'!M782)</f>
        <v>11.5</v>
      </c>
      <c r="K4951" s="14" t="n">
        <f aca="false">J4951-H4951</f>
        <v>4.38</v>
      </c>
      <c r="L4951" s="14" t="n">
        <f aca="false">G4951-H4951</f>
        <v>2.38</v>
      </c>
    </row>
    <row r="4952" customFormat="false" ht="15" hidden="false" customHeight="false" outlineLevel="0" collapsed="false">
      <c r="A4952" s="2" t="s">
        <v>174</v>
      </c>
      <c r="B4952" s="2" t="s">
        <v>174</v>
      </c>
      <c r="C4952" s="2" t="s">
        <v>48</v>
      </c>
      <c r="D4952" s="2" t="s">
        <v>10</v>
      </c>
      <c r="E4952" s="2" t="s">
        <v>74</v>
      </c>
      <c r="F4952" s="2" t="s">
        <v>977</v>
      </c>
      <c r="G4952" s="14" t="n">
        <v>12.5</v>
      </c>
      <c r="H4952" s="14" t="n">
        <v>11.43</v>
      </c>
      <c r="I4952" s="14" t="n">
        <v>12.5</v>
      </c>
      <c r="J4952" s="23" t="n">
        <f aca="false">IF(AND(E4952="Priority",ISNUMBER('Cost model'!N168)),'Cost model'!N168,'Cost model'!M168)</f>
        <v>13.5</v>
      </c>
      <c r="K4952" s="14" t="n">
        <f aca="false">J4952-H4952</f>
        <v>2.07</v>
      </c>
      <c r="L4952" s="14" t="n">
        <f aca="false">G4952-H4952</f>
        <v>1.07</v>
      </c>
    </row>
    <row r="4953" customFormat="false" ht="15" hidden="false" customHeight="false" outlineLevel="0" collapsed="false">
      <c r="A4953" s="2" t="s">
        <v>174</v>
      </c>
      <c r="B4953" s="2" t="s">
        <v>174</v>
      </c>
      <c r="C4953" s="2" t="s">
        <v>48</v>
      </c>
      <c r="D4953" s="2" t="s">
        <v>12</v>
      </c>
      <c r="E4953" s="2" t="s">
        <v>74</v>
      </c>
      <c r="F4953" s="2" t="s">
        <v>977</v>
      </c>
      <c r="G4953" s="14" t="n">
        <v>12.5</v>
      </c>
      <c r="H4953" s="14" t="n">
        <v>24.6</v>
      </c>
      <c r="I4953" s="14" t="n">
        <v>12.5</v>
      </c>
      <c r="J4953" s="23" t="n">
        <f aca="false">IF(AND(E4953="Priority",ISNUMBER('Cost model'!N171)),'Cost model'!N171,'Cost model'!M171)</f>
        <v>40</v>
      </c>
      <c r="K4953" s="14" t="n">
        <f aca="false">J4953-H4953</f>
        <v>15.4</v>
      </c>
      <c r="L4953" s="14" t="n">
        <f aca="false">G4953-H4953</f>
        <v>-12.1</v>
      </c>
    </row>
    <row r="4954" customFormat="false" ht="15" hidden="false" customHeight="false" outlineLevel="0" collapsed="false">
      <c r="A4954" s="2" t="s">
        <v>124</v>
      </c>
      <c r="B4954" s="2" t="s">
        <v>124</v>
      </c>
      <c r="C4954" s="2" t="s">
        <v>48</v>
      </c>
      <c r="D4954" s="2" t="s">
        <v>13</v>
      </c>
      <c r="E4954" s="2" t="s">
        <v>74</v>
      </c>
      <c r="F4954" s="2" t="s">
        <v>977</v>
      </c>
      <c r="G4954" s="14" t="n">
        <v>50</v>
      </c>
      <c r="H4954" s="14" t="n">
        <v>110.91</v>
      </c>
      <c r="I4954" s="14" t="n">
        <v>24.5</v>
      </c>
      <c r="J4954" s="23" t="n">
        <f aca="false">IF(AND(E4954="Priority",ISNUMBER('Cost model'!N324)),'Cost model'!N324,'Cost model'!M324)</f>
        <v>85</v>
      </c>
      <c r="K4954" s="14" t="n">
        <f aca="false">J4954-H4954</f>
        <v>-25.91</v>
      </c>
      <c r="L4954" s="14" t="n">
        <f aca="false">G4954-H4954</f>
        <v>-60.91</v>
      </c>
    </row>
    <row r="4955" customFormat="false" ht="15" hidden="false" customHeight="false" outlineLevel="0" collapsed="false">
      <c r="A4955" s="2" t="s">
        <v>174</v>
      </c>
      <c r="B4955" s="2" t="s">
        <v>174</v>
      </c>
      <c r="C4955" s="2" t="s">
        <v>48</v>
      </c>
      <c r="D4955" s="2" t="s">
        <v>12</v>
      </c>
      <c r="E4955" s="2" t="s">
        <v>74</v>
      </c>
      <c r="F4955" s="2" t="s">
        <v>977</v>
      </c>
      <c r="G4955" s="14" t="n">
        <v>25</v>
      </c>
      <c r="H4955" s="14" t="n">
        <v>13.95</v>
      </c>
      <c r="I4955" s="14" t="n">
        <v>12.5</v>
      </c>
      <c r="J4955" s="23" t="n">
        <f aca="false">IF(AND(E4955="Priority",ISNUMBER('Cost model'!N171)),'Cost model'!N171,'Cost model'!M171)</f>
        <v>40</v>
      </c>
      <c r="K4955" s="14" t="n">
        <f aca="false">J4955-H4955</f>
        <v>26.05</v>
      </c>
      <c r="L4955" s="14" t="n">
        <f aca="false">G4955-H4955</f>
        <v>11.05</v>
      </c>
    </row>
    <row r="4956" customFormat="false" ht="15" hidden="false" customHeight="false" outlineLevel="0" collapsed="false">
      <c r="A4956" s="2" t="s">
        <v>174</v>
      </c>
      <c r="B4956" s="2" t="s">
        <v>124</v>
      </c>
      <c r="C4956" s="2" t="s">
        <v>47</v>
      </c>
      <c r="D4956" s="2" t="s">
        <v>12</v>
      </c>
      <c r="E4956" s="2" t="s">
        <v>74</v>
      </c>
      <c r="F4956" s="2" t="s">
        <v>976</v>
      </c>
      <c r="G4956" s="14" t="n">
        <v>48.5</v>
      </c>
      <c r="H4956" s="14" t="n">
        <v>97.37</v>
      </c>
      <c r="I4956" s="14" t="n">
        <v>9.5</v>
      </c>
      <c r="J4956" s="23" t="n">
        <f aca="false">IF(AND(E4956="Priority",ISNUMBER('Cost model'!N110)),'Cost model'!N110,'Cost model'!M110)</f>
        <v>40</v>
      </c>
      <c r="K4956" s="14" t="n">
        <f aca="false">J4956-H4956</f>
        <v>-57.37</v>
      </c>
      <c r="L4956" s="14" t="n">
        <f aca="false">G4956-H4956</f>
        <v>-48.87</v>
      </c>
    </row>
    <row r="4957" customFormat="false" ht="15" hidden="false" customHeight="false" outlineLevel="0" collapsed="false">
      <c r="A4957" s="2" t="s">
        <v>142</v>
      </c>
      <c r="B4957" s="2" t="s">
        <v>142</v>
      </c>
      <c r="C4957" s="2" t="s">
        <v>47</v>
      </c>
      <c r="D4957" s="2" t="s">
        <v>10</v>
      </c>
      <c r="E4957" s="2" t="s">
        <v>74</v>
      </c>
      <c r="F4957" s="2" t="s">
        <v>977</v>
      </c>
      <c r="G4957" s="14" t="n">
        <v>9.5</v>
      </c>
      <c r="H4957" s="14" t="n">
        <v>5.85</v>
      </c>
      <c r="I4957" s="14" t="n">
        <v>9.5</v>
      </c>
      <c r="J4957" s="23" t="n">
        <f aca="false">IF(AND(E4957="Priority",ISNUMBER('Cost model'!N632)),'Cost model'!N632,'Cost model'!M632)</f>
        <v>9.5</v>
      </c>
      <c r="K4957" s="14" t="n">
        <f aca="false">J4957-H4957</f>
        <v>3.65</v>
      </c>
      <c r="L4957" s="14" t="n">
        <f aca="false">G4957-H4957</f>
        <v>3.65</v>
      </c>
    </row>
    <row r="4958" customFormat="false" ht="15" hidden="false" customHeight="false" outlineLevel="0" collapsed="false">
      <c r="A4958" s="2" t="s">
        <v>174</v>
      </c>
      <c r="B4958" s="2" t="s">
        <v>174</v>
      </c>
      <c r="C4958" s="2" t="s">
        <v>48</v>
      </c>
      <c r="D4958" s="2" t="s">
        <v>10</v>
      </c>
      <c r="E4958" s="2" t="s">
        <v>74</v>
      </c>
      <c r="F4958" s="2" t="s">
        <v>977</v>
      </c>
      <c r="G4958" s="14" t="n">
        <v>9.5</v>
      </c>
      <c r="H4958" s="14" t="n">
        <v>9.04</v>
      </c>
      <c r="I4958" s="14" t="n">
        <v>12.5</v>
      </c>
      <c r="J4958" s="23" t="n">
        <f aca="false">IF(AND(E4958="Priority",ISNUMBER('Cost model'!N168)),'Cost model'!N168,'Cost model'!M168)</f>
        <v>13.5</v>
      </c>
      <c r="K4958" s="14" t="n">
        <f aca="false">J4958-H4958</f>
        <v>4.46</v>
      </c>
      <c r="L4958" s="14" t="n">
        <f aca="false">G4958-H4958</f>
        <v>0.460000000000001</v>
      </c>
    </row>
    <row r="4959" customFormat="false" ht="15" hidden="false" customHeight="false" outlineLevel="0" collapsed="false">
      <c r="A4959" s="2" t="s">
        <v>124</v>
      </c>
      <c r="B4959" s="2" t="s">
        <v>124</v>
      </c>
      <c r="C4959" s="2" t="s">
        <v>48</v>
      </c>
      <c r="D4959" s="2" t="s">
        <v>13</v>
      </c>
      <c r="E4959" s="2" t="s">
        <v>74</v>
      </c>
      <c r="F4959" s="2" t="s">
        <v>977</v>
      </c>
      <c r="G4959" s="14" t="n">
        <v>30</v>
      </c>
      <c r="H4959" s="14" t="n">
        <v>67.05</v>
      </c>
      <c r="I4959" s="14" t="n">
        <v>24.5</v>
      </c>
      <c r="J4959" s="23" t="n">
        <f aca="false">IF(AND(E4959="Priority",ISNUMBER('Cost model'!N324)),'Cost model'!N324,'Cost model'!M324)</f>
        <v>85</v>
      </c>
      <c r="K4959" s="14" t="n">
        <f aca="false">J4959-H4959</f>
        <v>17.95</v>
      </c>
      <c r="L4959" s="14" t="n">
        <f aca="false">G4959-H4959</f>
        <v>-37.05</v>
      </c>
    </row>
    <row r="4960" customFormat="false" ht="15" hidden="false" customHeight="false" outlineLevel="0" collapsed="false">
      <c r="A4960" s="2" t="s">
        <v>205</v>
      </c>
      <c r="B4960" s="2" t="s">
        <v>205</v>
      </c>
      <c r="C4960" s="2" t="s">
        <v>48</v>
      </c>
      <c r="D4960" s="2" t="s">
        <v>12</v>
      </c>
      <c r="E4960" s="2" t="s">
        <v>74</v>
      </c>
      <c r="F4960" s="2" t="s">
        <v>977</v>
      </c>
      <c r="G4960" s="14" t="n">
        <v>39</v>
      </c>
      <c r="H4960" s="14" t="n">
        <v>55.77</v>
      </c>
      <c r="I4960" s="14" t="n">
        <v>12.5</v>
      </c>
      <c r="J4960" s="23" t="n">
        <f aca="false">IF(AND(E4960="Priority",ISNUMBER('Cost model'!N531)),'Cost model'!N531,'Cost model'!M531)</f>
        <v>50</v>
      </c>
      <c r="K4960" s="14" t="n">
        <f aca="false">J4960-H4960</f>
        <v>-5.77</v>
      </c>
      <c r="L4960" s="14" t="n">
        <f aca="false">G4960-H4960</f>
        <v>-16.77</v>
      </c>
    </row>
    <row r="4961" customFormat="false" ht="15" hidden="false" customHeight="false" outlineLevel="0" collapsed="false">
      <c r="A4961" s="2" t="s">
        <v>124</v>
      </c>
      <c r="B4961" s="2" t="s">
        <v>124</v>
      </c>
      <c r="C4961" s="2" t="s">
        <v>48</v>
      </c>
      <c r="D4961" s="2" t="s">
        <v>14</v>
      </c>
      <c r="E4961" s="2" t="s">
        <v>74</v>
      </c>
      <c r="F4961" s="2" t="s">
        <v>977</v>
      </c>
      <c r="G4961" s="14" t="n">
        <v>61.5</v>
      </c>
      <c r="H4961" s="14" t="n">
        <v>191.4</v>
      </c>
      <c r="I4961" s="14" t="n">
        <v>45</v>
      </c>
      <c r="J4961" s="23" t="n">
        <f aca="false">IF(AND(E4961="Priority",ISNUMBER('Cost model'!N327)),'Cost model'!N327,'Cost model'!M327)</f>
        <v>130</v>
      </c>
      <c r="K4961" s="14" t="n">
        <f aca="false">J4961-H4961</f>
        <v>-61.4</v>
      </c>
      <c r="L4961" s="14" t="n">
        <f aca="false">G4961-H4961</f>
        <v>-129.9</v>
      </c>
    </row>
    <row r="4962" customFormat="false" ht="15" hidden="false" customHeight="false" outlineLevel="0" collapsed="false">
      <c r="A4962" s="2" t="s">
        <v>174</v>
      </c>
      <c r="B4962" s="2" t="s">
        <v>174</v>
      </c>
      <c r="C4962" s="2" t="s">
        <v>48</v>
      </c>
      <c r="D4962" s="2" t="s">
        <v>12</v>
      </c>
      <c r="E4962" s="2" t="s">
        <v>74</v>
      </c>
      <c r="F4962" s="2" t="s">
        <v>977</v>
      </c>
      <c r="G4962" s="14" t="n">
        <v>12.5</v>
      </c>
      <c r="H4962" s="14" t="n">
        <v>18.64</v>
      </c>
      <c r="I4962" s="14" t="n">
        <v>12.5</v>
      </c>
      <c r="J4962" s="23" t="n">
        <f aca="false">IF(AND(E4962="Priority",ISNUMBER('Cost model'!N171)),'Cost model'!N171,'Cost model'!M171)</f>
        <v>40</v>
      </c>
      <c r="K4962" s="14" t="n">
        <f aca="false">J4962-H4962</f>
        <v>21.36</v>
      </c>
      <c r="L4962" s="14" t="n">
        <f aca="false">G4962-H4962</f>
        <v>-6.14</v>
      </c>
    </row>
    <row r="4963" customFormat="false" ht="15" hidden="false" customHeight="false" outlineLevel="0" collapsed="false">
      <c r="A4963" s="2" t="s">
        <v>142</v>
      </c>
      <c r="B4963" s="2" t="s">
        <v>174</v>
      </c>
      <c r="C4963" s="2" t="s">
        <v>47</v>
      </c>
      <c r="D4963" s="2" t="s">
        <v>10</v>
      </c>
      <c r="E4963" s="2" t="s">
        <v>74</v>
      </c>
      <c r="F4963" s="2" t="s">
        <v>976</v>
      </c>
      <c r="G4963" s="14" t="n">
        <v>24.5</v>
      </c>
      <c r="H4963" s="14" t="n">
        <v>9.27</v>
      </c>
      <c r="I4963" s="14" t="n">
        <v>14.5</v>
      </c>
      <c r="J4963" s="23" t="n">
        <f aca="false">IF(AND(E4963="Priority",ISNUMBER('Cost model'!N692)),'Cost model'!N692,'Cost model'!M692)</f>
        <v>9.5</v>
      </c>
      <c r="K4963" s="14" t="n">
        <f aca="false">J4963-H4963</f>
        <v>0.23</v>
      </c>
      <c r="L4963" s="14" t="n">
        <f aca="false">G4963-H4963</f>
        <v>15.23</v>
      </c>
    </row>
    <row r="4964" customFormat="false" ht="15" hidden="false" customHeight="false" outlineLevel="0" collapsed="false">
      <c r="A4964" s="2" t="s">
        <v>174</v>
      </c>
      <c r="B4964" s="2" t="s">
        <v>124</v>
      </c>
      <c r="C4964" s="2" t="s">
        <v>47</v>
      </c>
      <c r="D4964" s="2" t="s">
        <v>12</v>
      </c>
      <c r="E4964" s="2" t="s">
        <v>74</v>
      </c>
      <c r="F4964" s="2" t="s">
        <v>976</v>
      </c>
      <c r="G4964" s="14" t="n">
        <v>43</v>
      </c>
      <c r="H4964" s="14" t="n">
        <v>45.02</v>
      </c>
      <c r="I4964" s="14" t="n">
        <v>9.5</v>
      </c>
      <c r="J4964" s="23" t="n">
        <f aca="false">IF(AND(E4964="Priority",ISNUMBER('Cost model'!N110)),'Cost model'!N110,'Cost model'!M110)</f>
        <v>40</v>
      </c>
      <c r="K4964" s="14" t="n">
        <f aca="false">J4964-H4964</f>
        <v>-5.02</v>
      </c>
      <c r="L4964" s="14" t="n">
        <f aca="false">G4964-H4964</f>
        <v>-2.02</v>
      </c>
    </row>
    <row r="4965" customFormat="false" ht="15" hidden="false" customHeight="false" outlineLevel="0" collapsed="false">
      <c r="A4965" s="2" t="s">
        <v>124</v>
      </c>
      <c r="B4965" s="2" t="s">
        <v>124</v>
      </c>
      <c r="C4965" s="2" t="s">
        <v>48</v>
      </c>
      <c r="D4965" s="2" t="s">
        <v>10</v>
      </c>
      <c r="E4965" s="2" t="s">
        <v>74</v>
      </c>
      <c r="F4965" s="2" t="s">
        <v>977</v>
      </c>
      <c r="G4965" s="14" t="n">
        <v>39.5</v>
      </c>
      <c r="H4965" s="14" t="n">
        <v>36.52</v>
      </c>
      <c r="I4965" s="14" t="n">
        <v>12.5</v>
      </c>
      <c r="J4965" s="23" t="n">
        <f aca="false">IF(AND(E4965="Priority",ISNUMBER('Cost model'!N318)),'Cost model'!N318,'Cost model'!M318)</f>
        <v>14.5</v>
      </c>
      <c r="K4965" s="14" t="n">
        <f aca="false">J4965-H4965</f>
        <v>-22.02</v>
      </c>
      <c r="L4965" s="14" t="n">
        <f aca="false">G4965-H4965</f>
        <v>2.98</v>
      </c>
    </row>
    <row r="4966" customFormat="false" ht="15" hidden="false" customHeight="false" outlineLevel="0" collapsed="false">
      <c r="A4966" s="2" t="s">
        <v>174</v>
      </c>
      <c r="B4966" s="2" t="s">
        <v>174</v>
      </c>
      <c r="C4966" s="2" t="s">
        <v>49</v>
      </c>
      <c r="D4966" s="2" t="s">
        <v>12</v>
      </c>
      <c r="E4966" s="2" t="s">
        <v>74</v>
      </c>
      <c r="F4966" s="2" t="s">
        <v>977</v>
      </c>
      <c r="G4966" s="14" t="n">
        <v>17.5</v>
      </c>
      <c r="H4966" s="14" t="n">
        <v>26.6</v>
      </c>
      <c r="I4966" s="14" t="n">
        <v>19.5</v>
      </c>
      <c r="J4966" s="23" t="n">
        <f aca="false">IF(AND(E4966="Priority",ISNUMBER('Cost model'!N172)),'Cost model'!N172,'Cost model'!M172)</f>
        <v>45</v>
      </c>
      <c r="K4966" s="14" t="n">
        <f aca="false">J4966-H4966</f>
        <v>18.4</v>
      </c>
      <c r="L4966" s="14" t="n">
        <f aca="false">G4966-H4966</f>
        <v>-9.1</v>
      </c>
    </row>
    <row r="4967" customFormat="false" ht="15" hidden="false" customHeight="false" outlineLevel="0" collapsed="false">
      <c r="A4967" s="2" t="s">
        <v>142</v>
      </c>
      <c r="B4967" s="2" t="s">
        <v>142</v>
      </c>
      <c r="C4967" s="2" t="s">
        <v>49</v>
      </c>
      <c r="D4967" s="2" t="s">
        <v>12</v>
      </c>
      <c r="E4967" s="2" t="s">
        <v>74</v>
      </c>
      <c r="F4967" s="2" t="s">
        <v>977</v>
      </c>
      <c r="G4967" s="14" t="n">
        <v>28.78</v>
      </c>
      <c r="H4967" s="14" t="n">
        <v>42.82</v>
      </c>
      <c r="I4967" s="14" t="n">
        <v>19.5</v>
      </c>
      <c r="J4967" s="23" t="n">
        <f aca="false">IF(AND(E4967="Priority",ISNUMBER('Cost model'!N637)),'Cost model'!N637,'Cost model'!M637)</f>
        <v>45</v>
      </c>
      <c r="K4967" s="14" t="n">
        <f aca="false">J4967-H4967</f>
        <v>2.18</v>
      </c>
      <c r="L4967" s="14" t="n">
        <f aca="false">G4967-H4967</f>
        <v>-14.04</v>
      </c>
    </row>
    <row r="4968" customFormat="false" ht="15" hidden="false" customHeight="false" outlineLevel="0" collapsed="false">
      <c r="A4968" s="2" t="s">
        <v>142</v>
      </c>
      <c r="B4968" s="2" t="s">
        <v>174</v>
      </c>
      <c r="C4968" s="2" t="s">
        <v>47</v>
      </c>
      <c r="D4968" s="2" t="s">
        <v>10</v>
      </c>
      <c r="E4968" s="2" t="s">
        <v>74</v>
      </c>
      <c r="F4968" s="2" t="s">
        <v>976</v>
      </c>
      <c r="G4968" s="14" t="n">
        <v>34</v>
      </c>
      <c r="H4968" s="14" t="n">
        <v>41.6</v>
      </c>
      <c r="I4968" s="14" t="n">
        <v>14.5</v>
      </c>
      <c r="J4968" s="23" t="n">
        <f aca="false">IF(AND(E4968="Priority",ISNUMBER('Cost model'!N692)),'Cost model'!N692,'Cost model'!M692)</f>
        <v>9.5</v>
      </c>
      <c r="K4968" s="14" t="n">
        <f aca="false">J4968-H4968</f>
        <v>-32.1</v>
      </c>
      <c r="L4968" s="14" t="n">
        <f aca="false">G4968-H4968</f>
        <v>-7.6</v>
      </c>
    </row>
    <row r="4969" customFormat="false" ht="15" hidden="false" customHeight="false" outlineLevel="0" collapsed="false">
      <c r="A4969" s="2" t="s">
        <v>124</v>
      </c>
      <c r="B4969" s="2" t="s">
        <v>124</v>
      </c>
      <c r="C4969" s="2" t="s">
        <v>48</v>
      </c>
      <c r="D4969" s="2" t="s">
        <v>10</v>
      </c>
      <c r="E4969" s="2" t="s">
        <v>74</v>
      </c>
      <c r="F4969" s="2" t="s">
        <v>977</v>
      </c>
      <c r="G4969" s="14" t="n">
        <v>12.5</v>
      </c>
      <c r="H4969" s="14" t="n">
        <v>7.88</v>
      </c>
      <c r="I4969" s="14" t="n">
        <v>12.5</v>
      </c>
      <c r="J4969" s="23" t="n">
        <f aca="false">IF(AND(E4969="Priority",ISNUMBER('Cost model'!N318)),'Cost model'!N318,'Cost model'!M318)</f>
        <v>14.5</v>
      </c>
      <c r="K4969" s="14" t="n">
        <f aca="false">J4969-H4969</f>
        <v>6.62</v>
      </c>
      <c r="L4969" s="14" t="n">
        <f aca="false">G4969-H4969</f>
        <v>4.62</v>
      </c>
    </row>
    <row r="4970" customFormat="false" ht="15" hidden="false" customHeight="false" outlineLevel="0" collapsed="false">
      <c r="A4970" s="2" t="s">
        <v>174</v>
      </c>
      <c r="B4970" s="2" t="s">
        <v>124</v>
      </c>
      <c r="C4970" s="2" t="s">
        <v>48</v>
      </c>
      <c r="D4970" s="2" t="s">
        <v>12</v>
      </c>
      <c r="E4970" s="2" t="s">
        <v>74</v>
      </c>
      <c r="F4970" s="2" t="s">
        <v>976</v>
      </c>
      <c r="G4970" s="14" t="n">
        <v>25</v>
      </c>
      <c r="H4970" s="14" t="n">
        <v>51.18</v>
      </c>
      <c r="I4970" s="14" t="n">
        <v>12.5</v>
      </c>
      <c r="J4970" s="23" t="n">
        <f aca="false">IF(AND(E4970="Priority",ISNUMBER('Cost model'!N111)),'Cost model'!N111,'Cost model'!M111)</f>
        <v>45</v>
      </c>
      <c r="K4970" s="14" t="n">
        <f aca="false">J4970-H4970</f>
        <v>-6.18</v>
      </c>
      <c r="L4970" s="14" t="n">
        <f aca="false">G4970-H4970</f>
        <v>-26.18</v>
      </c>
    </row>
    <row r="4971" customFormat="false" ht="15" hidden="false" customHeight="false" outlineLevel="0" collapsed="false">
      <c r="A4971" s="2" t="s">
        <v>124</v>
      </c>
      <c r="B4971" s="2" t="s">
        <v>124</v>
      </c>
      <c r="C4971" s="2" t="s">
        <v>48</v>
      </c>
      <c r="D4971" s="2" t="s">
        <v>10</v>
      </c>
      <c r="E4971" s="2" t="s">
        <v>74</v>
      </c>
      <c r="F4971" s="2" t="s">
        <v>977</v>
      </c>
      <c r="G4971" s="14" t="n">
        <v>9.5</v>
      </c>
      <c r="H4971" s="14" t="n">
        <v>7.9</v>
      </c>
      <c r="I4971" s="14" t="n">
        <v>12.5</v>
      </c>
      <c r="J4971" s="23" t="n">
        <f aca="false">IF(AND(E4971="Priority",ISNUMBER('Cost model'!N318)),'Cost model'!N318,'Cost model'!M318)</f>
        <v>14.5</v>
      </c>
      <c r="K4971" s="14" t="n">
        <f aca="false">J4971-H4971</f>
        <v>6.6</v>
      </c>
      <c r="L4971" s="14" t="n">
        <f aca="false">G4971-H4971</f>
        <v>1.6</v>
      </c>
    </row>
    <row r="4972" customFormat="false" ht="15" hidden="false" customHeight="false" outlineLevel="0" collapsed="false">
      <c r="A4972" s="2" t="s">
        <v>142</v>
      </c>
      <c r="B4972" s="2" t="s">
        <v>142</v>
      </c>
      <c r="C4972" s="2" t="s">
        <v>47</v>
      </c>
      <c r="D4972" s="2" t="s">
        <v>10</v>
      </c>
      <c r="E4972" s="2" t="s">
        <v>74</v>
      </c>
      <c r="F4972" s="2" t="s">
        <v>977</v>
      </c>
      <c r="G4972" s="14" t="n">
        <v>9.5</v>
      </c>
      <c r="H4972" s="14" t="n">
        <v>7.24</v>
      </c>
      <c r="I4972" s="14" t="n">
        <v>9.5</v>
      </c>
      <c r="J4972" s="23" t="n">
        <f aca="false">IF(AND(E4972="Priority",ISNUMBER('Cost model'!N632)),'Cost model'!N632,'Cost model'!M632)</f>
        <v>9.5</v>
      </c>
      <c r="K4972" s="14" t="n">
        <f aca="false">J4972-H4972</f>
        <v>2.26</v>
      </c>
      <c r="L4972" s="14" t="n">
        <f aca="false">G4972-H4972</f>
        <v>2.26</v>
      </c>
    </row>
    <row r="4973" customFormat="false" ht="15" hidden="false" customHeight="false" outlineLevel="0" collapsed="false">
      <c r="A4973" s="2" t="s">
        <v>174</v>
      </c>
      <c r="B4973" s="2" t="s">
        <v>174</v>
      </c>
      <c r="C4973" s="2" t="s">
        <v>47</v>
      </c>
      <c r="D4973" s="2" t="s">
        <v>10</v>
      </c>
      <c r="E4973" s="2" t="s">
        <v>74</v>
      </c>
      <c r="F4973" s="2" t="s">
        <v>977</v>
      </c>
      <c r="G4973" s="14" t="n">
        <v>9.5</v>
      </c>
      <c r="H4973" s="14" t="n">
        <v>6.48</v>
      </c>
      <c r="I4973" s="14" t="n">
        <v>9.5</v>
      </c>
      <c r="J4973" s="23" t="n">
        <f aca="false">IF(AND(E4973="Priority",ISNUMBER('Cost model'!N167)),'Cost model'!N167,'Cost model'!M167)</f>
        <v>8.5</v>
      </c>
      <c r="K4973" s="14" t="n">
        <f aca="false">J4973-H4973</f>
        <v>2.02</v>
      </c>
      <c r="L4973" s="14" t="n">
        <f aca="false">G4973-H4973</f>
        <v>3.02</v>
      </c>
    </row>
    <row r="4974" customFormat="false" ht="15" hidden="false" customHeight="false" outlineLevel="0" collapsed="false">
      <c r="A4974" s="2" t="s">
        <v>174</v>
      </c>
      <c r="B4974" s="2" t="s">
        <v>174</v>
      </c>
      <c r="C4974" s="2" t="s">
        <v>48</v>
      </c>
      <c r="D4974" s="2" t="s">
        <v>10</v>
      </c>
      <c r="E4974" s="2" t="s">
        <v>83</v>
      </c>
      <c r="F4974" s="2" t="s">
        <v>977</v>
      </c>
      <c r="G4974" s="14" t="n">
        <v>17.5</v>
      </c>
      <c r="H4974" s="14" t="n">
        <v>10.59</v>
      </c>
      <c r="I4974" s="14" t="n">
        <v>17.5</v>
      </c>
      <c r="J4974" s="23" t="n">
        <f aca="false">IF(AND(E4974="Priority",ISNUMBER('Cost model'!N168)),'Cost model'!N168,'Cost model'!M168)</f>
        <v>18.5</v>
      </c>
      <c r="K4974" s="14" t="n">
        <f aca="false">J4974-H4974</f>
        <v>7.91</v>
      </c>
      <c r="L4974" s="14" t="n">
        <f aca="false">G4974-H4974</f>
        <v>6.91</v>
      </c>
    </row>
    <row r="4975" customFormat="false" ht="15" hidden="false" customHeight="false" outlineLevel="0" collapsed="false">
      <c r="A4975" s="2" t="s">
        <v>174</v>
      </c>
      <c r="B4975" s="2" t="s">
        <v>124</v>
      </c>
      <c r="C4975" s="2" t="s">
        <v>47</v>
      </c>
      <c r="D4975" s="2" t="s">
        <v>10</v>
      </c>
      <c r="E4975" s="2" t="s">
        <v>74</v>
      </c>
      <c r="F4975" s="2" t="s">
        <v>976</v>
      </c>
      <c r="G4975" s="14" t="n">
        <v>9.5</v>
      </c>
      <c r="H4975" s="14" t="n">
        <v>10.97</v>
      </c>
      <c r="I4975" s="14" t="n">
        <v>9.5</v>
      </c>
      <c r="J4975" s="23" t="n">
        <f aca="false">IF(AND(E4975="Priority",ISNUMBER('Cost model'!N107)),'Cost model'!N107,'Cost model'!M107)</f>
        <v>12.5</v>
      </c>
      <c r="K4975" s="14" t="n">
        <f aca="false">J4975-H4975</f>
        <v>1.53</v>
      </c>
      <c r="L4975" s="14" t="n">
        <f aca="false">G4975-H4975</f>
        <v>-1.47</v>
      </c>
    </row>
    <row r="4976" customFormat="false" ht="15" hidden="false" customHeight="false" outlineLevel="0" collapsed="false">
      <c r="A4976" s="2" t="s">
        <v>174</v>
      </c>
      <c r="B4976" s="2" t="s">
        <v>142</v>
      </c>
      <c r="C4976" s="2" t="s">
        <v>48</v>
      </c>
      <c r="D4976" s="2" t="s">
        <v>10</v>
      </c>
      <c r="E4976" s="2" t="s">
        <v>83</v>
      </c>
      <c r="F4976" s="2" t="s">
        <v>976</v>
      </c>
      <c r="G4976" s="14" t="n">
        <v>17.5</v>
      </c>
      <c r="H4976" s="14" t="n">
        <v>23.11</v>
      </c>
      <c r="I4976" s="14" t="n">
        <v>17.5</v>
      </c>
      <c r="J4976" s="23" t="n">
        <f aca="false">IF(AND(E4976="Priority",ISNUMBER('Cost model'!N123)),'Cost model'!N123,'Cost model'!M123)</f>
        <v>22.5</v>
      </c>
      <c r="K4976" s="14" t="n">
        <f aca="false">J4976-H4976</f>
        <v>-0.609999999999999</v>
      </c>
      <c r="L4976" s="14" t="n">
        <f aca="false">G4976-H4976</f>
        <v>-5.61</v>
      </c>
    </row>
    <row r="4977" customFormat="false" ht="15" hidden="false" customHeight="false" outlineLevel="0" collapsed="false">
      <c r="A4977" s="2" t="s">
        <v>174</v>
      </c>
      <c r="B4977" s="2" t="s">
        <v>174</v>
      </c>
      <c r="C4977" s="2" t="s">
        <v>48</v>
      </c>
      <c r="D4977" s="2" t="s">
        <v>12</v>
      </c>
      <c r="E4977" s="2" t="s">
        <v>74</v>
      </c>
      <c r="F4977" s="2" t="s">
        <v>977</v>
      </c>
      <c r="G4977" s="14" t="n">
        <v>12.5</v>
      </c>
      <c r="H4977" s="14" t="n">
        <v>33.51</v>
      </c>
      <c r="I4977" s="14" t="n">
        <v>12.5</v>
      </c>
      <c r="J4977" s="23" t="n">
        <f aca="false">IF(AND(E4977="Priority",ISNUMBER('Cost model'!N171)),'Cost model'!N171,'Cost model'!M171)</f>
        <v>40</v>
      </c>
      <c r="K4977" s="14" t="n">
        <f aca="false">J4977-H4977</f>
        <v>6.49</v>
      </c>
      <c r="L4977" s="14" t="n">
        <f aca="false">G4977-H4977</f>
        <v>-21.01</v>
      </c>
    </row>
    <row r="4978" customFormat="false" ht="15" hidden="false" customHeight="false" outlineLevel="0" collapsed="false">
      <c r="A4978" s="2" t="s">
        <v>142</v>
      </c>
      <c r="B4978" s="2" t="s">
        <v>142</v>
      </c>
      <c r="C4978" s="2" t="s">
        <v>49</v>
      </c>
      <c r="D4978" s="2" t="s">
        <v>12</v>
      </c>
      <c r="E4978" s="2" t="s">
        <v>74</v>
      </c>
      <c r="F4978" s="2" t="s">
        <v>977</v>
      </c>
      <c r="G4978" s="14" t="n">
        <v>72</v>
      </c>
      <c r="H4978" s="14" t="n">
        <v>41.1</v>
      </c>
      <c r="I4978" s="14" t="n">
        <v>19.5</v>
      </c>
      <c r="J4978" s="23" t="n">
        <f aca="false">IF(AND(E4978="Priority",ISNUMBER('Cost model'!N637)),'Cost model'!N637,'Cost model'!M637)</f>
        <v>45</v>
      </c>
      <c r="K4978" s="14" t="n">
        <f aca="false">J4978-H4978</f>
        <v>3.9</v>
      </c>
      <c r="L4978" s="14" t="n">
        <f aca="false">G4978-H4978</f>
        <v>30.9</v>
      </c>
    </row>
    <row r="4979" customFormat="false" ht="15" hidden="false" customHeight="false" outlineLevel="0" collapsed="false">
      <c r="A4979" s="2" t="s">
        <v>124</v>
      </c>
      <c r="B4979" s="2" t="s">
        <v>124</v>
      </c>
      <c r="C4979" s="2" t="s">
        <v>47</v>
      </c>
      <c r="D4979" s="2" t="s">
        <v>12</v>
      </c>
      <c r="E4979" s="2" t="s">
        <v>74</v>
      </c>
      <c r="F4979" s="2" t="s">
        <v>977</v>
      </c>
      <c r="G4979" s="14" t="n">
        <v>19</v>
      </c>
      <c r="H4979" s="14" t="n">
        <v>10.23</v>
      </c>
      <c r="I4979" s="14" t="n">
        <v>9.5</v>
      </c>
      <c r="J4979" s="23" t="n">
        <f aca="false">IF(AND(E4979="Priority",ISNUMBER('Cost model'!N320)),'Cost model'!N320,'Cost model'!M320)</f>
        <v>24.5</v>
      </c>
      <c r="K4979" s="14" t="n">
        <f aca="false">J4979-H4979</f>
        <v>14.27</v>
      </c>
      <c r="L4979" s="14" t="n">
        <f aca="false">G4979-H4979</f>
        <v>8.77</v>
      </c>
    </row>
    <row r="4980" customFormat="false" ht="15" hidden="false" customHeight="false" outlineLevel="0" collapsed="false">
      <c r="A4980" s="2" t="s">
        <v>124</v>
      </c>
      <c r="B4980" s="2" t="s">
        <v>124</v>
      </c>
      <c r="C4980" s="2" t="s">
        <v>47</v>
      </c>
      <c r="D4980" s="2" t="s">
        <v>10</v>
      </c>
      <c r="E4980" s="2" t="s">
        <v>74</v>
      </c>
      <c r="F4980" s="2" t="s">
        <v>977</v>
      </c>
      <c r="G4980" s="14" t="n">
        <v>9.5</v>
      </c>
      <c r="H4980" s="14" t="n">
        <v>10.55</v>
      </c>
      <c r="I4980" s="14" t="n">
        <v>9.5</v>
      </c>
      <c r="J4980" s="23" t="n">
        <f aca="false">IF(AND(E4980="Priority",ISNUMBER('Cost model'!N317)),'Cost model'!N317,'Cost model'!M317)</f>
        <v>10.5</v>
      </c>
      <c r="K4980" s="14" t="n">
        <f aca="false">J4980-H4980</f>
        <v>-0.0500000000000007</v>
      </c>
      <c r="L4980" s="14" t="n">
        <f aca="false">G4980-H4980</f>
        <v>-1.05</v>
      </c>
    </row>
    <row r="4981" customFormat="false" ht="15" hidden="false" customHeight="false" outlineLevel="0" collapsed="false">
      <c r="A4981" s="2" t="s">
        <v>124</v>
      </c>
      <c r="B4981" s="2" t="s">
        <v>124</v>
      </c>
      <c r="C4981" s="2" t="s">
        <v>47</v>
      </c>
      <c r="D4981" s="2" t="s">
        <v>10</v>
      </c>
      <c r="E4981" s="2" t="s">
        <v>83</v>
      </c>
      <c r="F4981" s="2" t="s">
        <v>977</v>
      </c>
      <c r="G4981" s="14" t="n">
        <v>14.5</v>
      </c>
      <c r="H4981" s="14" t="n">
        <v>9.66</v>
      </c>
      <c r="I4981" s="14" t="n">
        <v>14.5</v>
      </c>
      <c r="J4981" s="23" t="n">
        <f aca="false">IF(AND(E4981="Priority",ISNUMBER('Cost model'!N317)),'Cost model'!N317,'Cost model'!M317)</f>
        <v>15.5</v>
      </c>
      <c r="K4981" s="14" t="n">
        <f aca="false">J4981-H4981</f>
        <v>5.84</v>
      </c>
      <c r="L4981" s="14" t="n">
        <f aca="false">G4981-H4981</f>
        <v>4.84</v>
      </c>
    </row>
    <row r="4982" customFormat="false" ht="15" hidden="false" customHeight="false" outlineLevel="0" collapsed="false">
      <c r="A4982" s="2" t="s">
        <v>174</v>
      </c>
      <c r="B4982" s="2" t="s">
        <v>142</v>
      </c>
      <c r="C4982" s="2" t="s">
        <v>49</v>
      </c>
      <c r="D4982" s="2" t="s">
        <v>12</v>
      </c>
      <c r="E4982" s="2" t="s">
        <v>74</v>
      </c>
      <c r="F4982" s="2" t="s">
        <v>976</v>
      </c>
      <c r="G4982" s="14" t="n">
        <v>17.5</v>
      </c>
      <c r="H4982" s="14" t="n">
        <v>18.56</v>
      </c>
      <c r="I4982" s="14" t="n">
        <v>19.5</v>
      </c>
      <c r="J4982" s="23" t="n">
        <f aca="false">IF(AND(E4982="Priority",ISNUMBER('Cost model'!N127)),'Cost model'!N127,'Cost model'!M127)</f>
        <v>50</v>
      </c>
      <c r="K4982" s="14" t="n">
        <f aca="false">J4982-H4982</f>
        <v>31.44</v>
      </c>
      <c r="L4982" s="14" t="n">
        <f aca="false">G4982-H4982</f>
        <v>-1.06</v>
      </c>
    </row>
    <row r="4983" customFormat="false" ht="15" hidden="false" customHeight="false" outlineLevel="0" collapsed="false">
      <c r="A4983" s="2" t="s">
        <v>174</v>
      </c>
      <c r="B4983" s="2" t="s">
        <v>174</v>
      </c>
      <c r="C4983" s="2" t="s">
        <v>47</v>
      </c>
      <c r="D4983" s="2" t="s">
        <v>10</v>
      </c>
      <c r="E4983" s="2" t="s">
        <v>74</v>
      </c>
      <c r="F4983" s="2" t="s">
        <v>977</v>
      </c>
      <c r="G4983" s="14" t="n">
        <v>9.5</v>
      </c>
      <c r="H4983" s="14" t="n">
        <v>6.48</v>
      </c>
      <c r="I4983" s="14" t="n">
        <v>9.5</v>
      </c>
      <c r="J4983" s="23" t="n">
        <f aca="false">IF(AND(E4983="Priority",ISNUMBER('Cost model'!N167)),'Cost model'!N167,'Cost model'!M167)</f>
        <v>8.5</v>
      </c>
      <c r="K4983" s="14" t="n">
        <f aca="false">J4983-H4983</f>
        <v>2.02</v>
      </c>
      <c r="L4983" s="14" t="n">
        <f aca="false">G4983-H4983</f>
        <v>3.02</v>
      </c>
    </row>
    <row r="4984" customFormat="false" ht="15" hidden="false" customHeight="false" outlineLevel="0" collapsed="false">
      <c r="A4984" s="2" t="s">
        <v>174</v>
      </c>
      <c r="B4984" s="2" t="s">
        <v>174</v>
      </c>
      <c r="C4984" s="2" t="s">
        <v>49</v>
      </c>
      <c r="D4984" s="2" t="s">
        <v>10</v>
      </c>
      <c r="E4984" s="2" t="s">
        <v>74</v>
      </c>
      <c r="F4984" s="2" t="s">
        <v>977</v>
      </c>
      <c r="G4984" s="14" t="n">
        <v>37</v>
      </c>
      <c r="H4984" s="14" t="n">
        <v>65.35</v>
      </c>
      <c r="I4984" s="14" t="n">
        <v>17.5</v>
      </c>
      <c r="J4984" s="23" t="n">
        <f aca="false">IF(AND(E4984="Priority",ISNUMBER('Cost model'!N169)),'Cost model'!N169,'Cost model'!M169)</f>
        <v>18.5</v>
      </c>
      <c r="K4984" s="14" t="n">
        <f aca="false">J4984-H4984</f>
        <v>-46.85</v>
      </c>
      <c r="L4984" s="14" t="n">
        <f aca="false">G4984-H4984</f>
        <v>-28.35</v>
      </c>
    </row>
    <row r="4985" customFormat="false" ht="15" hidden="false" customHeight="false" outlineLevel="0" collapsed="false">
      <c r="A4985" s="2" t="s">
        <v>221</v>
      </c>
      <c r="B4985" s="2" t="s">
        <v>221</v>
      </c>
      <c r="C4985" s="2" t="s">
        <v>47</v>
      </c>
      <c r="D4985" s="2" t="s">
        <v>12</v>
      </c>
      <c r="E4985" s="2" t="s">
        <v>74</v>
      </c>
      <c r="F4985" s="2" t="s">
        <v>977</v>
      </c>
      <c r="G4985" s="14" t="n">
        <v>9.5</v>
      </c>
      <c r="H4985" s="14" t="n">
        <v>24.54</v>
      </c>
      <c r="I4985" s="14" t="n">
        <v>9.5</v>
      </c>
      <c r="J4985" s="23" t="n">
        <f aca="false">IF(AND(E4985="Priority",ISNUMBER('Cost model'!N740)),'Cost model'!N740,'Cost model'!M740)</f>
        <v>22.5</v>
      </c>
      <c r="K4985" s="14" t="n">
        <f aca="false">J4985-H4985</f>
        <v>-2.04</v>
      </c>
      <c r="L4985" s="14" t="n">
        <f aca="false">G4985-H4985</f>
        <v>-15.04</v>
      </c>
    </row>
    <row r="4986" customFormat="false" ht="15" hidden="false" customHeight="false" outlineLevel="0" collapsed="false">
      <c r="A4986" s="2" t="s">
        <v>142</v>
      </c>
      <c r="B4986" s="2" t="s">
        <v>142</v>
      </c>
      <c r="C4986" s="2" t="s">
        <v>48</v>
      </c>
      <c r="D4986" s="2" t="s">
        <v>10</v>
      </c>
      <c r="E4986" s="2" t="s">
        <v>74</v>
      </c>
      <c r="F4986" s="2" t="s">
        <v>977</v>
      </c>
      <c r="G4986" s="14" t="n">
        <v>9.5</v>
      </c>
      <c r="H4986" s="14" t="n">
        <v>8.61</v>
      </c>
      <c r="I4986" s="14" t="n">
        <v>12.5</v>
      </c>
      <c r="J4986" s="23" t="n">
        <f aca="false">IF(AND(E4986="Priority",ISNUMBER('Cost model'!N633)),'Cost model'!N633,'Cost model'!M633)</f>
        <v>11.5</v>
      </c>
      <c r="K4986" s="14" t="n">
        <f aca="false">J4986-H4986</f>
        <v>2.89</v>
      </c>
      <c r="L4986" s="14" t="n">
        <f aca="false">G4986-H4986</f>
        <v>0.890000000000001</v>
      </c>
    </row>
    <row r="4987" customFormat="false" ht="15" hidden="false" customHeight="false" outlineLevel="0" collapsed="false">
      <c r="A4987" s="2" t="s">
        <v>124</v>
      </c>
      <c r="B4987" s="2" t="s">
        <v>124</v>
      </c>
      <c r="C4987" s="2" t="s">
        <v>48</v>
      </c>
      <c r="D4987" s="2" t="s">
        <v>13</v>
      </c>
      <c r="E4987" s="2" t="s">
        <v>74</v>
      </c>
      <c r="F4987" s="2" t="s">
        <v>977</v>
      </c>
      <c r="G4987" s="14" t="n">
        <v>70</v>
      </c>
      <c r="H4987" s="14" t="n">
        <v>83.79</v>
      </c>
      <c r="I4987" s="14" t="n">
        <v>24.5</v>
      </c>
      <c r="J4987" s="23" t="n">
        <f aca="false">IF(AND(E4987="Priority",ISNUMBER('Cost model'!N324)),'Cost model'!N324,'Cost model'!M324)</f>
        <v>85</v>
      </c>
      <c r="K4987" s="14" t="n">
        <f aca="false">J4987-H4987</f>
        <v>1.20999999999999</v>
      </c>
      <c r="L4987" s="14" t="n">
        <f aca="false">G4987-H4987</f>
        <v>-13.79</v>
      </c>
    </row>
    <row r="4988" customFormat="false" ht="15" hidden="false" customHeight="false" outlineLevel="0" collapsed="false">
      <c r="A4988" s="2" t="s">
        <v>174</v>
      </c>
      <c r="B4988" s="2" t="s">
        <v>124</v>
      </c>
      <c r="C4988" s="2" t="s">
        <v>48</v>
      </c>
      <c r="D4988" s="2" t="s">
        <v>12</v>
      </c>
      <c r="E4988" s="2" t="s">
        <v>74</v>
      </c>
      <c r="F4988" s="2" t="s">
        <v>976</v>
      </c>
      <c r="G4988" s="14" t="n">
        <v>14.5</v>
      </c>
      <c r="H4988" s="14" t="n">
        <v>15.22</v>
      </c>
      <c r="I4988" s="14" t="n">
        <v>12.5</v>
      </c>
      <c r="J4988" s="23" t="n">
        <f aca="false">IF(AND(E4988="Priority",ISNUMBER('Cost model'!N111)),'Cost model'!N111,'Cost model'!M111)</f>
        <v>45</v>
      </c>
      <c r="K4988" s="14" t="n">
        <f aca="false">J4988-H4988</f>
        <v>29.78</v>
      </c>
      <c r="L4988" s="14" t="n">
        <f aca="false">G4988-H4988</f>
        <v>-0.720000000000001</v>
      </c>
    </row>
    <row r="4989" customFormat="false" ht="15" hidden="false" customHeight="false" outlineLevel="0" collapsed="false">
      <c r="A4989" s="2" t="s">
        <v>221</v>
      </c>
      <c r="B4989" s="2" t="s">
        <v>221</v>
      </c>
      <c r="C4989" s="2" t="s">
        <v>47</v>
      </c>
      <c r="D4989" s="2" t="s">
        <v>12</v>
      </c>
      <c r="E4989" s="2" t="s">
        <v>83</v>
      </c>
      <c r="F4989" s="2" t="s">
        <v>977</v>
      </c>
      <c r="G4989" s="14" t="n">
        <v>19.5</v>
      </c>
      <c r="H4989" s="14" t="n">
        <v>24.54</v>
      </c>
      <c r="I4989" s="14" t="n">
        <v>19.5</v>
      </c>
      <c r="J4989" s="23" t="n">
        <f aca="false">IF(AND(E4989="Priority",ISNUMBER('Cost model'!N740)),'Cost model'!N740,'Cost model'!M740)</f>
        <v>28.5</v>
      </c>
      <c r="K4989" s="14" t="n">
        <f aca="false">J4989-H4989</f>
        <v>3.96</v>
      </c>
      <c r="L4989" s="14" t="n">
        <f aca="false">G4989-H4989</f>
        <v>-5.04</v>
      </c>
    </row>
    <row r="4990" customFormat="false" ht="15" hidden="false" customHeight="false" outlineLevel="0" collapsed="false">
      <c r="A4990" s="2" t="s">
        <v>174</v>
      </c>
      <c r="B4990" s="2" t="s">
        <v>174</v>
      </c>
      <c r="C4990" s="2" t="s">
        <v>48</v>
      </c>
      <c r="D4990" s="2" t="s">
        <v>13</v>
      </c>
      <c r="E4990" s="2" t="s">
        <v>74</v>
      </c>
      <c r="F4990" s="2" t="s">
        <v>977</v>
      </c>
      <c r="G4990" s="14" t="n">
        <v>37</v>
      </c>
      <c r="H4990" s="14" t="n">
        <v>72.29</v>
      </c>
      <c r="I4990" s="14" t="n">
        <v>24.5</v>
      </c>
      <c r="J4990" s="23" t="n">
        <f aca="false">IF(AND(E4990="Priority",ISNUMBER('Cost model'!N174)),'Cost model'!N174,'Cost model'!M174)</f>
        <v>70</v>
      </c>
      <c r="K4990" s="14" t="n">
        <f aca="false">J4990-H4990</f>
        <v>-2.29000000000001</v>
      </c>
      <c r="L4990" s="14" t="n">
        <f aca="false">G4990-H4990</f>
        <v>-35.29</v>
      </c>
    </row>
    <row r="4991" customFormat="false" ht="15" hidden="false" customHeight="false" outlineLevel="0" collapsed="false">
      <c r="A4991" s="2" t="s">
        <v>142</v>
      </c>
      <c r="B4991" s="2" t="s">
        <v>142</v>
      </c>
      <c r="C4991" s="2" t="s">
        <v>47</v>
      </c>
      <c r="D4991" s="2" t="s">
        <v>12</v>
      </c>
      <c r="E4991" s="2" t="s">
        <v>74</v>
      </c>
      <c r="F4991" s="2" t="s">
        <v>977</v>
      </c>
      <c r="G4991" s="14" t="n">
        <v>9.5</v>
      </c>
      <c r="H4991" s="14" t="n">
        <v>28.02</v>
      </c>
      <c r="I4991" s="14" t="n">
        <v>9.5</v>
      </c>
      <c r="J4991" s="23" t="n">
        <f aca="false">IF(AND(E4991="Priority",ISNUMBER('Cost model'!N635)),'Cost model'!N635,'Cost model'!M635)</f>
        <v>30.5</v>
      </c>
      <c r="K4991" s="14" t="n">
        <f aca="false">J4991-H4991</f>
        <v>2.48</v>
      </c>
      <c r="L4991" s="14" t="n">
        <f aca="false">G4991-H4991</f>
        <v>-18.52</v>
      </c>
    </row>
    <row r="4992" customFormat="false" ht="15" hidden="false" customHeight="false" outlineLevel="0" collapsed="false">
      <c r="A4992" s="2" t="s">
        <v>205</v>
      </c>
      <c r="B4992" s="2" t="s">
        <v>142</v>
      </c>
      <c r="C4992" s="2" t="s">
        <v>48</v>
      </c>
      <c r="D4992" s="2" t="s">
        <v>10</v>
      </c>
      <c r="E4992" s="2" t="s">
        <v>74</v>
      </c>
      <c r="F4992" s="2" t="s">
        <v>976</v>
      </c>
      <c r="G4992" s="14" t="n">
        <v>39</v>
      </c>
      <c r="H4992" s="14" t="n">
        <v>34.12</v>
      </c>
      <c r="I4992" s="14" t="n">
        <v>14.5</v>
      </c>
      <c r="J4992" s="23" t="n">
        <f aca="false">IF(AND(E4992="Priority",ISNUMBER('Cost model'!N543)),'Cost model'!N543,'Cost model'!M543)</f>
        <v>18.5</v>
      </c>
      <c r="K4992" s="14" t="n">
        <f aca="false">J4992-H4992</f>
        <v>-15.62</v>
      </c>
      <c r="L4992" s="14" t="n">
        <f aca="false">G4992-H4992</f>
        <v>4.88</v>
      </c>
    </row>
    <row r="4993" customFormat="false" ht="15" hidden="false" customHeight="false" outlineLevel="0" collapsed="false">
      <c r="A4993" s="2" t="s">
        <v>142</v>
      </c>
      <c r="B4993" s="2" t="s">
        <v>142</v>
      </c>
      <c r="C4993" s="2" t="s">
        <v>48</v>
      </c>
      <c r="D4993" s="2" t="s">
        <v>12</v>
      </c>
      <c r="E4993" s="2" t="s">
        <v>74</v>
      </c>
      <c r="F4993" s="2" t="s">
        <v>977</v>
      </c>
      <c r="G4993" s="14" t="n">
        <v>17.5</v>
      </c>
      <c r="H4993" s="14" t="n">
        <v>24.6</v>
      </c>
      <c r="I4993" s="14" t="n">
        <v>12.5</v>
      </c>
      <c r="J4993" s="23" t="n">
        <f aca="false">IF(AND(E4993="Priority",ISNUMBER('Cost model'!N636)),'Cost model'!N636,'Cost model'!M636)</f>
        <v>40</v>
      </c>
      <c r="K4993" s="14" t="n">
        <f aca="false">J4993-H4993</f>
        <v>15.4</v>
      </c>
      <c r="L4993" s="14" t="n">
        <f aca="false">G4993-H4993</f>
        <v>-7.1</v>
      </c>
    </row>
    <row r="4994" customFormat="false" ht="15" hidden="false" customHeight="false" outlineLevel="0" collapsed="false">
      <c r="A4994" s="2" t="s">
        <v>142</v>
      </c>
      <c r="B4994" s="2" t="s">
        <v>142</v>
      </c>
      <c r="C4994" s="2" t="s">
        <v>48</v>
      </c>
      <c r="D4994" s="2" t="s">
        <v>12</v>
      </c>
      <c r="E4994" s="2" t="s">
        <v>74</v>
      </c>
      <c r="F4994" s="2" t="s">
        <v>977</v>
      </c>
      <c r="G4994" s="14" t="n">
        <v>27</v>
      </c>
      <c r="H4994" s="14" t="n">
        <v>56.39</v>
      </c>
      <c r="I4994" s="14" t="n">
        <v>12.5</v>
      </c>
      <c r="J4994" s="23" t="n">
        <f aca="false">IF(AND(E4994="Priority",ISNUMBER('Cost model'!N636)),'Cost model'!N636,'Cost model'!M636)</f>
        <v>40</v>
      </c>
      <c r="K4994" s="14" t="n">
        <f aca="false">J4994-H4994</f>
        <v>-16.39</v>
      </c>
      <c r="L4994" s="14" t="n">
        <f aca="false">G4994-H4994</f>
        <v>-29.39</v>
      </c>
    </row>
    <row r="4995" customFormat="false" ht="15" hidden="false" customHeight="false" outlineLevel="0" collapsed="false">
      <c r="A4995" s="2" t="s">
        <v>221</v>
      </c>
      <c r="B4995" s="2" t="s">
        <v>221</v>
      </c>
      <c r="C4995" s="2" t="s">
        <v>47</v>
      </c>
      <c r="D4995" s="2" t="s">
        <v>10</v>
      </c>
      <c r="E4995" s="2" t="s">
        <v>74</v>
      </c>
      <c r="F4995" s="2" t="s">
        <v>977</v>
      </c>
      <c r="G4995" s="14" t="n">
        <v>9.5</v>
      </c>
      <c r="H4995" s="14" t="n">
        <v>6.94</v>
      </c>
      <c r="I4995" s="14" t="n">
        <v>9.5</v>
      </c>
      <c r="J4995" s="23" t="n">
        <f aca="false">IF(AND(E4995="Priority",ISNUMBER('Cost model'!N737)),'Cost model'!N737,'Cost model'!M737)</f>
        <v>8.5</v>
      </c>
      <c r="K4995" s="14" t="n">
        <f aca="false">J4995-H4995</f>
        <v>1.56</v>
      </c>
      <c r="L4995" s="14" t="n">
        <f aca="false">G4995-H4995</f>
        <v>2.56</v>
      </c>
    </row>
    <row r="4996" customFormat="false" ht="15" hidden="false" customHeight="false" outlineLevel="0" collapsed="false">
      <c r="A4996" s="2" t="s">
        <v>124</v>
      </c>
      <c r="B4996" s="2" t="s">
        <v>174</v>
      </c>
      <c r="C4996" s="2" t="s">
        <v>47</v>
      </c>
      <c r="D4996" s="2" t="s">
        <v>12</v>
      </c>
      <c r="E4996" s="2" t="s">
        <v>74</v>
      </c>
      <c r="F4996" s="2" t="s">
        <v>976</v>
      </c>
      <c r="G4996" s="14" t="n">
        <v>33.5</v>
      </c>
      <c r="H4996" s="14" t="n">
        <v>64.03</v>
      </c>
      <c r="I4996" s="14" t="n">
        <v>19.5</v>
      </c>
      <c r="J4996" s="23" t="n">
        <f aca="false">IF(AND(E4996="Priority",ISNUMBER('Cost model'!N365)),'Cost model'!N365,'Cost model'!M365)</f>
        <v>45</v>
      </c>
      <c r="K4996" s="14" t="n">
        <f aca="false">J4996-H4996</f>
        <v>-19.03</v>
      </c>
      <c r="L4996" s="14" t="n">
        <f aca="false">G4996-H4996</f>
        <v>-30.53</v>
      </c>
    </row>
    <row r="4997" customFormat="false" ht="15" hidden="false" customHeight="false" outlineLevel="0" collapsed="false">
      <c r="A4997" s="2" t="s">
        <v>174</v>
      </c>
      <c r="B4997" s="2" t="s">
        <v>142</v>
      </c>
      <c r="C4997" s="2" t="s">
        <v>47</v>
      </c>
      <c r="D4997" s="2" t="s">
        <v>12</v>
      </c>
      <c r="E4997" s="2" t="s">
        <v>74</v>
      </c>
      <c r="F4997" s="2" t="s">
        <v>976</v>
      </c>
      <c r="G4997" s="14" t="n">
        <v>28.5</v>
      </c>
      <c r="H4997" s="14" t="n">
        <v>43.22</v>
      </c>
      <c r="I4997" s="14" t="n">
        <v>9.5</v>
      </c>
      <c r="J4997" s="23" t="n">
        <f aca="false">IF(AND(E4997="Priority",ISNUMBER('Cost model'!N125)),'Cost model'!N125,'Cost model'!M125)</f>
        <v>40</v>
      </c>
      <c r="K4997" s="14" t="n">
        <f aca="false">J4997-H4997</f>
        <v>-3.22</v>
      </c>
      <c r="L4997" s="14" t="n">
        <f aca="false">G4997-H4997</f>
        <v>-14.72</v>
      </c>
    </row>
    <row r="4998" customFormat="false" ht="15" hidden="false" customHeight="false" outlineLevel="0" collapsed="false">
      <c r="A4998" s="2" t="s">
        <v>174</v>
      </c>
      <c r="B4998" s="2" t="s">
        <v>174</v>
      </c>
      <c r="C4998" s="2" t="s">
        <v>48</v>
      </c>
      <c r="D4998" s="2" t="s">
        <v>10</v>
      </c>
      <c r="E4998" s="2" t="s">
        <v>83</v>
      </c>
      <c r="F4998" s="2" t="s">
        <v>977</v>
      </c>
      <c r="G4998" s="14" t="n">
        <v>17.5</v>
      </c>
      <c r="H4998" s="14" t="n">
        <v>10.65</v>
      </c>
      <c r="I4998" s="14" t="n">
        <v>17.5</v>
      </c>
      <c r="J4998" s="23" t="n">
        <f aca="false">IF(AND(E4998="Priority",ISNUMBER('Cost model'!N168)),'Cost model'!N168,'Cost model'!M168)</f>
        <v>18.5</v>
      </c>
      <c r="K4998" s="14" t="n">
        <f aca="false">J4998-H4998</f>
        <v>7.85</v>
      </c>
      <c r="L4998" s="14" t="n">
        <f aca="false">G4998-H4998</f>
        <v>6.85</v>
      </c>
    </row>
    <row r="4999" customFormat="false" ht="15" hidden="false" customHeight="false" outlineLevel="0" collapsed="false">
      <c r="A4999" s="2" t="s">
        <v>124</v>
      </c>
      <c r="B4999" s="2" t="s">
        <v>124</v>
      </c>
      <c r="C4999" s="2" t="s">
        <v>49</v>
      </c>
      <c r="D4999" s="2" t="s">
        <v>12</v>
      </c>
      <c r="E4999" s="2" t="s">
        <v>74</v>
      </c>
      <c r="F4999" s="2" t="s">
        <v>977</v>
      </c>
      <c r="G4999" s="14" t="n">
        <v>9.5</v>
      </c>
      <c r="H4999" s="14" t="n">
        <v>11.65</v>
      </c>
      <c r="I4999" s="14" t="n">
        <v>19.5</v>
      </c>
      <c r="J4999" s="23" t="n">
        <f aca="false">IF(AND(E4999="Priority",ISNUMBER('Cost model'!N322)),'Cost model'!N322,'Cost model'!M322)</f>
        <v>50</v>
      </c>
      <c r="K4999" s="14" t="n">
        <f aca="false">J4999-H4999</f>
        <v>38.35</v>
      </c>
      <c r="L4999" s="14" t="n">
        <f aca="false">G4999-H4999</f>
        <v>-2.15</v>
      </c>
    </row>
    <row r="5000" customFormat="false" ht="15" hidden="false" customHeight="false" outlineLevel="0" collapsed="false">
      <c r="A5000" s="2" t="s">
        <v>124</v>
      </c>
      <c r="B5000" s="2" t="s">
        <v>124</v>
      </c>
      <c r="C5000" s="2" t="s">
        <v>48</v>
      </c>
      <c r="D5000" s="2" t="s">
        <v>10</v>
      </c>
      <c r="E5000" s="2" t="s">
        <v>74</v>
      </c>
      <c r="F5000" s="2" t="s">
        <v>977</v>
      </c>
      <c r="G5000" s="14" t="n">
        <v>50</v>
      </c>
      <c r="H5000" s="14" t="n">
        <v>44.74</v>
      </c>
      <c r="I5000" s="14" t="n">
        <v>12.5</v>
      </c>
      <c r="J5000" s="23" t="n">
        <f aca="false">IF(AND(E5000="Priority",ISNUMBER('Cost model'!N318)),'Cost model'!N318,'Cost model'!M318)</f>
        <v>14.5</v>
      </c>
      <c r="K5000" s="14" t="n">
        <f aca="false">J5000-H5000</f>
        <v>-30.24</v>
      </c>
      <c r="L5000" s="14" t="n">
        <f aca="false">G5000-H5000</f>
        <v>5.26</v>
      </c>
    </row>
    <row r="5001" customFormat="false" ht="15" hidden="false" customHeight="false" outlineLevel="0" collapsed="false">
      <c r="A5001" s="2" t="s">
        <v>221</v>
      </c>
      <c r="B5001" s="2" t="s">
        <v>221</v>
      </c>
      <c r="C5001" s="2" t="s">
        <v>47</v>
      </c>
      <c r="D5001" s="2" t="s">
        <v>10</v>
      </c>
      <c r="E5001" s="2" t="s">
        <v>74</v>
      </c>
      <c r="F5001" s="2" t="s">
        <v>977</v>
      </c>
      <c r="G5001" s="14" t="n">
        <v>53.5</v>
      </c>
      <c r="H5001" s="14" t="n">
        <v>65.7</v>
      </c>
      <c r="I5001" s="14" t="n">
        <v>9.5</v>
      </c>
      <c r="J5001" s="23" t="n">
        <f aca="false">IF(AND(E5001="Priority",ISNUMBER('Cost model'!N737)),'Cost model'!N737,'Cost model'!M737)</f>
        <v>8.5</v>
      </c>
      <c r="K5001" s="14" t="n">
        <f aca="false">J5001-H5001</f>
        <v>-57.2</v>
      </c>
      <c r="L5001" s="14" t="n">
        <f aca="false">G5001-H5001</f>
        <v>-12.2</v>
      </c>
    </row>
    <row r="5002" customFormat="false" ht="15" hidden="false" customHeight="false" outlineLevel="0" collapsed="false">
      <c r="A5002" s="2" t="s">
        <v>174</v>
      </c>
      <c r="B5002" s="2" t="s">
        <v>174</v>
      </c>
      <c r="C5002" s="2" t="s">
        <v>48</v>
      </c>
      <c r="D5002" s="2" t="s">
        <v>10</v>
      </c>
      <c r="E5002" s="2" t="s">
        <v>74</v>
      </c>
      <c r="F5002" s="2" t="s">
        <v>977</v>
      </c>
      <c r="G5002" s="14" t="n">
        <v>14.5</v>
      </c>
      <c r="H5002" s="14" t="n">
        <v>10.29</v>
      </c>
      <c r="I5002" s="14" t="n">
        <v>12.5</v>
      </c>
      <c r="J5002" s="23" t="n">
        <f aca="false">IF(AND(E5002="Priority",ISNUMBER('Cost model'!N168)),'Cost model'!N168,'Cost model'!M168)</f>
        <v>13.5</v>
      </c>
      <c r="K5002" s="14" t="n">
        <f aca="false">J5002-H5002</f>
        <v>3.21</v>
      </c>
      <c r="L5002" s="14" t="n">
        <f aca="false">G5002-H5002</f>
        <v>4.21</v>
      </c>
    </row>
    <row r="5003" customFormat="false" ht="15" hidden="false" customHeight="false" outlineLevel="0" collapsed="false">
      <c r="A5003" s="2" t="s">
        <v>124</v>
      </c>
      <c r="B5003" s="2" t="s">
        <v>124</v>
      </c>
      <c r="C5003" s="2" t="s">
        <v>48</v>
      </c>
      <c r="D5003" s="2" t="s">
        <v>10</v>
      </c>
      <c r="E5003" s="2" t="s">
        <v>74</v>
      </c>
      <c r="F5003" s="2" t="s">
        <v>977</v>
      </c>
      <c r="G5003" s="14" t="n">
        <v>12.5</v>
      </c>
      <c r="H5003" s="14" t="n">
        <v>10.71</v>
      </c>
      <c r="I5003" s="14" t="n">
        <v>12.5</v>
      </c>
      <c r="J5003" s="23" t="n">
        <f aca="false">IF(AND(E5003="Priority",ISNUMBER('Cost model'!N318)),'Cost model'!N318,'Cost model'!M318)</f>
        <v>14.5</v>
      </c>
      <c r="K5003" s="14" t="n">
        <f aca="false">J5003-H5003</f>
        <v>3.79</v>
      </c>
      <c r="L5003" s="14" t="n">
        <f aca="false">G5003-H5003</f>
        <v>1.79</v>
      </c>
    </row>
    <row r="5004" customFormat="false" ht="15" hidden="false" customHeight="false" outlineLevel="0" collapsed="false">
      <c r="A5004" s="2" t="s">
        <v>174</v>
      </c>
      <c r="B5004" s="2" t="s">
        <v>142</v>
      </c>
      <c r="C5004" s="2" t="s">
        <v>47</v>
      </c>
      <c r="D5004" s="2" t="s">
        <v>13</v>
      </c>
      <c r="E5004" s="2" t="s">
        <v>74</v>
      </c>
      <c r="F5004" s="2" t="s">
        <v>976</v>
      </c>
      <c r="G5004" s="14" t="n">
        <v>19</v>
      </c>
      <c r="H5004" s="14" t="n">
        <v>95.3</v>
      </c>
      <c r="I5004" s="14" t="n">
        <v>19</v>
      </c>
      <c r="J5004" s="23" t="n">
        <f aca="false">IF(AND(E5004="Priority",ISNUMBER('Cost model'!N128)),'Cost model'!N128,'Cost model'!M128)</f>
        <v>65</v>
      </c>
      <c r="K5004" s="14" t="n">
        <f aca="false">J5004-H5004</f>
        <v>-30.3</v>
      </c>
      <c r="L5004" s="14" t="n">
        <f aca="false">G5004-H5004</f>
        <v>-76.3</v>
      </c>
    </row>
    <row r="5005" customFormat="false" ht="15" hidden="false" customHeight="false" outlineLevel="0" collapsed="false">
      <c r="A5005" s="2" t="s">
        <v>158</v>
      </c>
      <c r="B5005" s="2" t="s">
        <v>158</v>
      </c>
      <c r="C5005" s="2" t="s">
        <v>49</v>
      </c>
      <c r="D5005" s="2" t="s">
        <v>14</v>
      </c>
      <c r="E5005" s="2" t="s">
        <v>74</v>
      </c>
      <c r="F5005" s="2" t="s">
        <v>977</v>
      </c>
      <c r="G5005" s="14" t="n">
        <v>56.5</v>
      </c>
      <c r="H5005" s="14" t="n">
        <v>43.49</v>
      </c>
      <c r="I5005" s="14" t="n">
        <v>85</v>
      </c>
      <c r="J5005" s="23" t="n">
        <f aca="false">IF(AND(E5005="Priority",ISNUMBER('Cost model'!N433)),'Cost model'!N433,'Cost model'!M433)</f>
        <v>75</v>
      </c>
      <c r="K5005" s="14" t="n">
        <f aca="false">J5005-H5005</f>
        <v>31.51</v>
      </c>
      <c r="L5005" s="14" t="n">
        <f aca="false">G5005-H5005</f>
        <v>13.01</v>
      </c>
    </row>
    <row r="5006" customFormat="false" ht="15" hidden="false" customHeight="false" outlineLevel="0" collapsed="false">
      <c r="A5006" s="2" t="s">
        <v>342</v>
      </c>
      <c r="B5006" s="2" t="s">
        <v>158</v>
      </c>
      <c r="C5006" s="2" t="s">
        <v>47</v>
      </c>
      <c r="D5006" s="2" t="s">
        <v>14</v>
      </c>
      <c r="E5006" s="2" t="s">
        <v>74</v>
      </c>
      <c r="F5006" s="2" t="s">
        <v>976</v>
      </c>
      <c r="G5006" s="14" t="n">
        <v>190</v>
      </c>
      <c r="H5006" s="14" t="n">
        <v>121.8</v>
      </c>
      <c r="I5006" s="14" t="n">
        <v>95</v>
      </c>
      <c r="J5006" s="23" t="n">
        <f aca="false">IF(AND(E5006="Priority",ISNUMBER('Cost model'!N221)),'Cost model'!N221,'Cost model'!M221)</f>
        <v>150</v>
      </c>
      <c r="K5006" s="14" t="n">
        <f aca="false">J5006-H5006</f>
        <v>28.2</v>
      </c>
      <c r="L5006" s="14" t="n">
        <f aca="false">G5006-H5006</f>
        <v>68.2</v>
      </c>
    </row>
    <row r="5007" customFormat="false" ht="15" hidden="false" customHeight="false" outlineLevel="0" collapsed="false">
      <c r="A5007" s="2" t="s">
        <v>174</v>
      </c>
      <c r="B5007" s="2" t="s">
        <v>142</v>
      </c>
      <c r="C5007" s="2" t="s">
        <v>48</v>
      </c>
      <c r="D5007" s="2" t="s">
        <v>12</v>
      </c>
      <c r="E5007" s="2" t="s">
        <v>74</v>
      </c>
      <c r="F5007" s="2" t="s">
        <v>976</v>
      </c>
      <c r="G5007" s="14" t="n">
        <v>25</v>
      </c>
      <c r="H5007" s="14" t="n">
        <v>47.75</v>
      </c>
      <c r="I5007" s="14" t="n">
        <v>12.5</v>
      </c>
      <c r="J5007" s="23" t="n">
        <f aca="false">IF(AND(E5007="Priority",ISNUMBER('Cost model'!N126)),'Cost model'!N126,'Cost model'!M126)</f>
        <v>45</v>
      </c>
      <c r="K5007" s="14" t="n">
        <f aca="false">J5007-H5007</f>
        <v>-2.75</v>
      </c>
      <c r="L5007" s="14" t="n">
        <f aca="false">G5007-H5007</f>
        <v>-22.75</v>
      </c>
    </row>
    <row r="5008" customFormat="false" ht="15" hidden="false" customHeight="false" outlineLevel="0" collapsed="false">
      <c r="A5008" s="2" t="s">
        <v>142</v>
      </c>
      <c r="B5008" s="2" t="s">
        <v>142</v>
      </c>
      <c r="C5008" s="2" t="s">
        <v>47</v>
      </c>
      <c r="D5008" s="2" t="s">
        <v>14</v>
      </c>
      <c r="E5008" s="2" t="s">
        <v>74</v>
      </c>
      <c r="F5008" s="2" t="s">
        <v>977</v>
      </c>
      <c r="G5008" s="14" t="n">
        <v>38</v>
      </c>
      <c r="H5008" s="14" t="n">
        <v>79.68</v>
      </c>
      <c r="I5008" s="14" t="n">
        <v>25</v>
      </c>
      <c r="J5008" s="23" t="n">
        <f aca="false">IF(AND(E5008="Priority",ISNUMBER('Cost model'!N641)),'Cost model'!N641,'Cost model'!M641)</f>
        <v>75</v>
      </c>
      <c r="K5008" s="14" t="n">
        <f aca="false">J5008-H5008</f>
        <v>-4.68000000000001</v>
      </c>
      <c r="L5008" s="14" t="n">
        <f aca="false">G5008-H5008</f>
        <v>-41.68</v>
      </c>
    </row>
    <row r="5009" customFormat="false" ht="15" hidden="false" customHeight="false" outlineLevel="0" collapsed="false">
      <c r="A5009" s="2" t="s">
        <v>158</v>
      </c>
      <c r="B5009" s="2" t="s">
        <v>158</v>
      </c>
      <c r="C5009" s="2" t="s">
        <v>47</v>
      </c>
      <c r="D5009" s="2" t="s">
        <v>12</v>
      </c>
      <c r="E5009" s="2" t="s">
        <v>74</v>
      </c>
      <c r="F5009" s="2" t="s">
        <v>977</v>
      </c>
      <c r="G5009" s="14" t="n">
        <v>9.5</v>
      </c>
      <c r="H5009" s="14" t="n">
        <v>7.91</v>
      </c>
      <c r="I5009" s="14" t="n">
        <v>9.5</v>
      </c>
      <c r="J5009" s="23" t="n">
        <f aca="false">IF(AND(E5009="Priority",ISNUMBER('Cost model'!N425)),'Cost model'!N425,'Cost model'!M425)</f>
        <v>14.5</v>
      </c>
      <c r="K5009" s="14" t="n">
        <f aca="false">J5009-H5009</f>
        <v>6.59</v>
      </c>
      <c r="L5009" s="14" t="n">
        <f aca="false">G5009-H5009</f>
        <v>1.59</v>
      </c>
    </row>
    <row r="5010" customFormat="false" ht="15" hidden="false" customHeight="false" outlineLevel="0" collapsed="false">
      <c r="A5010" s="2" t="s">
        <v>174</v>
      </c>
      <c r="B5010" s="2" t="s">
        <v>174</v>
      </c>
      <c r="C5010" s="2" t="s">
        <v>47</v>
      </c>
      <c r="D5010" s="2" t="s">
        <v>12</v>
      </c>
      <c r="E5010" s="2" t="s">
        <v>74</v>
      </c>
      <c r="F5010" s="2" t="s">
        <v>977</v>
      </c>
      <c r="G5010" s="14" t="n">
        <v>9.5</v>
      </c>
      <c r="H5010" s="14" t="n">
        <v>28.23</v>
      </c>
      <c r="I5010" s="14" t="n">
        <v>9.5</v>
      </c>
      <c r="J5010" s="23" t="n">
        <f aca="false">IF(AND(E5010="Priority",ISNUMBER('Cost model'!N170)),'Cost model'!N170,'Cost model'!M170)</f>
        <v>25.5</v>
      </c>
      <c r="K5010" s="14" t="n">
        <f aca="false">J5010-H5010</f>
        <v>-2.73</v>
      </c>
      <c r="L5010" s="14" t="n">
        <f aca="false">G5010-H5010</f>
        <v>-18.73</v>
      </c>
    </row>
    <row r="5011" customFormat="false" ht="15" hidden="false" customHeight="false" outlineLevel="0" collapsed="false">
      <c r="A5011" s="2" t="s">
        <v>142</v>
      </c>
      <c r="B5011" s="2" t="s">
        <v>142</v>
      </c>
      <c r="C5011" s="2" t="s">
        <v>48</v>
      </c>
      <c r="D5011" s="2" t="s">
        <v>13</v>
      </c>
      <c r="E5011" s="2" t="s">
        <v>74</v>
      </c>
      <c r="F5011" s="2" t="s">
        <v>977</v>
      </c>
      <c r="G5011" s="14" t="n">
        <v>12.5</v>
      </c>
      <c r="H5011" s="14" t="n">
        <v>34.14</v>
      </c>
      <c r="I5011" s="14" t="n">
        <v>24.5</v>
      </c>
      <c r="J5011" s="23" t="n">
        <f aca="false">IF(AND(E5011="Priority",ISNUMBER('Cost model'!N639)),'Cost model'!N639,'Cost model'!M639)</f>
        <v>60</v>
      </c>
      <c r="K5011" s="14" t="n">
        <f aca="false">J5011-H5011</f>
        <v>25.86</v>
      </c>
      <c r="L5011" s="14" t="n">
        <f aca="false">G5011-H5011</f>
        <v>-21.64</v>
      </c>
    </row>
    <row r="5012" customFormat="false" ht="15" hidden="false" customHeight="false" outlineLevel="0" collapsed="false">
      <c r="A5012" s="2" t="s">
        <v>174</v>
      </c>
      <c r="B5012" s="2" t="s">
        <v>174</v>
      </c>
      <c r="C5012" s="2" t="s">
        <v>48</v>
      </c>
      <c r="D5012" s="2" t="s">
        <v>12</v>
      </c>
      <c r="E5012" s="2" t="s">
        <v>83</v>
      </c>
      <c r="F5012" s="2" t="s">
        <v>977</v>
      </c>
      <c r="G5012" s="14" t="n">
        <v>19.5</v>
      </c>
      <c r="H5012" s="14" t="n">
        <v>31.25</v>
      </c>
      <c r="I5012" s="14" t="n">
        <v>19.5</v>
      </c>
      <c r="J5012" s="23" t="n">
        <f aca="false">IF(AND(E5012="Priority",ISNUMBER('Cost model'!N171)),'Cost model'!N171,'Cost model'!M171)</f>
        <v>55</v>
      </c>
      <c r="K5012" s="14" t="n">
        <f aca="false">J5012-H5012</f>
        <v>23.75</v>
      </c>
      <c r="L5012" s="14" t="n">
        <f aca="false">G5012-H5012</f>
        <v>-11.75</v>
      </c>
    </row>
    <row r="5013" customFormat="false" ht="15" hidden="false" customHeight="false" outlineLevel="0" collapsed="false">
      <c r="A5013" s="2" t="s">
        <v>124</v>
      </c>
      <c r="B5013" s="2" t="s">
        <v>124</v>
      </c>
      <c r="C5013" s="2" t="s">
        <v>49</v>
      </c>
      <c r="D5013" s="2" t="s">
        <v>12</v>
      </c>
      <c r="E5013" s="2" t="s">
        <v>74</v>
      </c>
      <c r="F5013" s="2" t="s">
        <v>977</v>
      </c>
      <c r="G5013" s="14" t="n">
        <v>24.5</v>
      </c>
      <c r="H5013" s="14" t="n">
        <v>24.6</v>
      </c>
      <c r="I5013" s="14" t="n">
        <v>19.5</v>
      </c>
      <c r="J5013" s="23" t="n">
        <f aca="false">IF(AND(E5013="Priority",ISNUMBER('Cost model'!N322)),'Cost model'!N322,'Cost model'!M322)</f>
        <v>50</v>
      </c>
      <c r="K5013" s="14" t="n">
        <f aca="false">J5013-H5013</f>
        <v>25.4</v>
      </c>
      <c r="L5013" s="14" t="n">
        <f aca="false">G5013-H5013</f>
        <v>-0.100000000000001</v>
      </c>
    </row>
    <row r="5014" customFormat="false" ht="15" hidden="false" customHeight="false" outlineLevel="0" collapsed="false">
      <c r="A5014" s="2" t="s">
        <v>174</v>
      </c>
      <c r="B5014" s="2" t="s">
        <v>142</v>
      </c>
      <c r="C5014" s="2" t="s">
        <v>48</v>
      </c>
      <c r="D5014" s="2" t="s">
        <v>12</v>
      </c>
      <c r="E5014" s="2" t="s">
        <v>74</v>
      </c>
      <c r="F5014" s="2" t="s">
        <v>976</v>
      </c>
      <c r="G5014" s="14" t="n">
        <v>25</v>
      </c>
      <c r="H5014" s="14" t="n">
        <v>24.52</v>
      </c>
      <c r="I5014" s="14" t="n">
        <v>12.5</v>
      </c>
      <c r="J5014" s="23" t="n">
        <f aca="false">IF(AND(E5014="Priority",ISNUMBER('Cost model'!N126)),'Cost model'!N126,'Cost model'!M126)</f>
        <v>45</v>
      </c>
      <c r="K5014" s="14" t="n">
        <f aca="false">J5014-H5014</f>
        <v>20.48</v>
      </c>
      <c r="L5014" s="14" t="n">
        <f aca="false">G5014-H5014</f>
        <v>0.48</v>
      </c>
    </row>
    <row r="5015" customFormat="false" ht="15" hidden="false" customHeight="false" outlineLevel="0" collapsed="false">
      <c r="A5015" s="2" t="s">
        <v>174</v>
      </c>
      <c r="B5015" s="2" t="s">
        <v>174</v>
      </c>
      <c r="C5015" s="2" t="s">
        <v>47</v>
      </c>
      <c r="D5015" s="2" t="s">
        <v>10</v>
      </c>
      <c r="E5015" s="2" t="s">
        <v>74</v>
      </c>
      <c r="F5015" s="2" t="s">
        <v>977</v>
      </c>
      <c r="G5015" s="14" t="n">
        <v>9.5</v>
      </c>
      <c r="H5015" s="14" t="n">
        <v>7.24</v>
      </c>
      <c r="I5015" s="14" t="n">
        <v>9.5</v>
      </c>
      <c r="J5015" s="23" t="n">
        <f aca="false">IF(AND(E5015="Priority",ISNUMBER('Cost model'!N167)),'Cost model'!N167,'Cost model'!M167)</f>
        <v>8.5</v>
      </c>
      <c r="K5015" s="14" t="n">
        <f aca="false">J5015-H5015</f>
        <v>1.26</v>
      </c>
      <c r="L5015" s="14" t="n">
        <f aca="false">G5015-H5015</f>
        <v>2.26</v>
      </c>
    </row>
    <row r="5016" customFormat="false" ht="15" hidden="false" customHeight="false" outlineLevel="0" collapsed="false">
      <c r="A5016" s="2" t="s">
        <v>142</v>
      </c>
      <c r="B5016" s="2" t="s">
        <v>142</v>
      </c>
      <c r="C5016" s="2" t="s">
        <v>47</v>
      </c>
      <c r="D5016" s="2" t="s">
        <v>12</v>
      </c>
      <c r="E5016" s="2" t="s">
        <v>74</v>
      </c>
      <c r="F5016" s="2" t="s">
        <v>977</v>
      </c>
      <c r="G5016" s="14" t="n">
        <v>34</v>
      </c>
      <c r="H5016" s="14" t="n">
        <v>27.15</v>
      </c>
      <c r="I5016" s="14" t="n">
        <v>9.5</v>
      </c>
      <c r="J5016" s="23" t="n">
        <f aca="false">IF(AND(E5016="Priority",ISNUMBER('Cost model'!N635)),'Cost model'!N635,'Cost model'!M635)</f>
        <v>30.5</v>
      </c>
      <c r="K5016" s="14" t="n">
        <f aca="false">J5016-H5016</f>
        <v>3.35</v>
      </c>
      <c r="L5016" s="14" t="n">
        <f aca="false">G5016-H5016</f>
        <v>6.85</v>
      </c>
    </row>
    <row r="5017" customFormat="false" ht="15" hidden="false" customHeight="false" outlineLevel="0" collapsed="false">
      <c r="A5017" s="2" t="s">
        <v>221</v>
      </c>
      <c r="B5017" s="2" t="s">
        <v>221</v>
      </c>
      <c r="C5017" s="2" t="s">
        <v>47</v>
      </c>
      <c r="D5017" s="2" t="s">
        <v>12</v>
      </c>
      <c r="E5017" s="2" t="s">
        <v>74</v>
      </c>
      <c r="F5017" s="2" t="s">
        <v>977</v>
      </c>
      <c r="G5017" s="14" t="n">
        <v>9.5</v>
      </c>
      <c r="H5017" s="14" t="n">
        <v>24.02</v>
      </c>
      <c r="I5017" s="14" t="n">
        <v>9.5</v>
      </c>
      <c r="J5017" s="23" t="n">
        <f aca="false">IF(AND(E5017="Priority",ISNUMBER('Cost model'!N740)),'Cost model'!N740,'Cost model'!M740)</f>
        <v>22.5</v>
      </c>
      <c r="K5017" s="14" t="n">
        <f aca="false">J5017-H5017</f>
        <v>-1.52</v>
      </c>
      <c r="L5017" s="14" t="n">
        <f aca="false">G5017-H5017</f>
        <v>-14.52</v>
      </c>
    </row>
    <row r="5018" customFormat="false" ht="15" hidden="false" customHeight="false" outlineLevel="0" collapsed="false">
      <c r="A5018" s="2" t="s">
        <v>174</v>
      </c>
      <c r="B5018" s="2" t="s">
        <v>142</v>
      </c>
      <c r="C5018" s="2" t="s">
        <v>47</v>
      </c>
      <c r="D5018" s="2" t="s">
        <v>10</v>
      </c>
      <c r="E5018" s="2" t="s">
        <v>74</v>
      </c>
      <c r="F5018" s="2" t="s">
        <v>976</v>
      </c>
      <c r="G5018" s="14" t="n">
        <v>28.5</v>
      </c>
      <c r="H5018" s="14" t="n">
        <v>23.11</v>
      </c>
      <c r="I5018" s="14" t="n">
        <v>9.5</v>
      </c>
      <c r="J5018" s="23" t="n">
        <f aca="false">IF(AND(E5018="Priority",ISNUMBER('Cost model'!N122)),'Cost model'!N122,'Cost model'!M122)</f>
        <v>13.5</v>
      </c>
      <c r="K5018" s="14" t="n">
        <f aca="false">J5018-H5018</f>
        <v>-9.61</v>
      </c>
      <c r="L5018" s="14" t="n">
        <f aca="false">G5018-H5018</f>
        <v>5.39</v>
      </c>
    </row>
    <row r="5019" customFormat="false" ht="15" hidden="false" customHeight="false" outlineLevel="0" collapsed="false">
      <c r="A5019" s="2" t="s">
        <v>142</v>
      </c>
      <c r="B5019" s="2" t="s">
        <v>142</v>
      </c>
      <c r="C5019" s="2" t="s">
        <v>47</v>
      </c>
      <c r="D5019" s="2" t="s">
        <v>12</v>
      </c>
      <c r="E5019" s="2" t="s">
        <v>83</v>
      </c>
      <c r="F5019" s="2" t="s">
        <v>977</v>
      </c>
      <c r="G5019" s="14" t="n">
        <v>19.5</v>
      </c>
      <c r="H5019" s="14" t="n">
        <v>23.11</v>
      </c>
      <c r="I5019" s="14" t="n">
        <v>19.5</v>
      </c>
      <c r="J5019" s="23" t="n">
        <f aca="false">IF(AND(E5019="Priority",ISNUMBER('Cost model'!N635)),'Cost model'!N635,'Cost model'!M635)</f>
        <v>40</v>
      </c>
      <c r="K5019" s="14" t="n">
        <f aca="false">J5019-H5019</f>
        <v>16.89</v>
      </c>
      <c r="L5019" s="14" t="n">
        <f aca="false">G5019-H5019</f>
        <v>-3.61</v>
      </c>
    </row>
    <row r="5020" customFormat="false" ht="15" hidden="false" customHeight="false" outlineLevel="0" collapsed="false">
      <c r="A5020" s="2" t="s">
        <v>142</v>
      </c>
      <c r="B5020" s="2" t="s">
        <v>124</v>
      </c>
      <c r="C5020" s="2" t="s">
        <v>49</v>
      </c>
      <c r="D5020" s="2" t="s">
        <v>10</v>
      </c>
      <c r="E5020" s="2" t="s">
        <v>74</v>
      </c>
      <c r="F5020" s="2" t="s">
        <v>976</v>
      </c>
      <c r="G5020" s="14" t="n">
        <v>24.5</v>
      </c>
      <c r="H5020" s="14" t="n">
        <v>20.41</v>
      </c>
      <c r="I5020" s="14" t="n">
        <v>17.5</v>
      </c>
      <c r="J5020" s="23" t="n">
        <f aca="false">IF(AND(E5020="Priority",ISNUMBER('Cost model'!N664)),'Cost model'!N664,'Cost model'!M664)</f>
        <v>19.5</v>
      </c>
      <c r="K5020" s="14" t="n">
        <f aca="false">J5020-H5020</f>
        <v>-0.91</v>
      </c>
      <c r="L5020" s="14" t="n">
        <f aca="false">G5020-H5020</f>
        <v>4.09</v>
      </c>
    </row>
    <row r="5021" customFormat="false" ht="15" hidden="false" customHeight="false" outlineLevel="0" collapsed="false">
      <c r="A5021" s="2" t="s">
        <v>124</v>
      </c>
      <c r="B5021" s="2" t="s">
        <v>124</v>
      </c>
      <c r="C5021" s="2" t="s">
        <v>48</v>
      </c>
      <c r="D5021" s="2" t="s">
        <v>12</v>
      </c>
      <c r="E5021" s="2" t="s">
        <v>74</v>
      </c>
      <c r="F5021" s="2" t="s">
        <v>977</v>
      </c>
      <c r="G5021" s="14" t="n">
        <v>12.5</v>
      </c>
      <c r="H5021" s="14" t="n">
        <v>30.28</v>
      </c>
      <c r="I5021" s="14" t="n">
        <v>12.5</v>
      </c>
      <c r="J5021" s="23" t="n">
        <f aca="false">IF(AND(E5021="Priority",ISNUMBER('Cost model'!N321)),'Cost model'!N321,'Cost model'!M321)</f>
        <v>40</v>
      </c>
      <c r="K5021" s="14" t="n">
        <f aca="false">J5021-H5021</f>
        <v>9.72</v>
      </c>
      <c r="L5021" s="14" t="n">
        <f aca="false">G5021-H5021</f>
        <v>-17.78</v>
      </c>
    </row>
    <row r="5022" customFormat="false" ht="15" hidden="false" customHeight="false" outlineLevel="0" collapsed="false">
      <c r="A5022" s="2" t="s">
        <v>174</v>
      </c>
      <c r="B5022" s="2" t="s">
        <v>124</v>
      </c>
      <c r="C5022" s="2" t="s">
        <v>48</v>
      </c>
      <c r="D5022" s="2" t="s">
        <v>10</v>
      </c>
      <c r="E5022" s="2" t="s">
        <v>83</v>
      </c>
      <c r="F5022" s="2" t="s">
        <v>976</v>
      </c>
      <c r="G5022" s="14" t="n">
        <v>17.5</v>
      </c>
      <c r="H5022" s="14" t="n">
        <v>20.41</v>
      </c>
      <c r="I5022" s="14" t="n">
        <v>17.5</v>
      </c>
      <c r="J5022" s="23" t="n">
        <f aca="false">IF(AND(E5022="Priority",ISNUMBER('Cost model'!N108)),'Cost model'!N108,'Cost model'!M108)</f>
        <v>21.5</v>
      </c>
      <c r="K5022" s="14" t="n">
        <f aca="false">J5022-H5022</f>
        <v>1.09</v>
      </c>
      <c r="L5022" s="14" t="n">
        <f aca="false">G5022-H5022</f>
        <v>-2.91</v>
      </c>
    </row>
    <row r="5023" customFormat="false" ht="15" hidden="false" customHeight="false" outlineLevel="0" collapsed="false">
      <c r="A5023" s="2" t="s">
        <v>221</v>
      </c>
      <c r="B5023" s="2" t="s">
        <v>221</v>
      </c>
      <c r="C5023" s="2" t="s">
        <v>47</v>
      </c>
      <c r="D5023" s="2" t="s">
        <v>10</v>
      </c>
      <c r="E5023" s="2" t="s">
        <v>83</v>
      </c>
      <c r="F5023" s="2" t="s">
        <v>977</v>
      </c>
      <c r="G5023" s="14" t="n">
        <v>14.5</v>
      </c>
      <c r="H5023" s="14" t="n">
        <v>6.94</v>
      </c>
      <c r="I5023" s="14" t="n">
        <v>14.5</v>
      </c>
      <c r="J5023" s="23" t="n">
        <f aca="false">IF(AND(E5023="Priority",ISNUMBER('Cost model'!N737)),'Cost model'!N737,'Cost model'!M737)</f>
        <v>13.5</v>
      </c>
      <c r="K5023" s="14" t="n">
        <f aca="false">J5023-H5023</f>
        <v>6.56</v>
      </c>
      <c r="L5023" s="14" t="n">
        <f aca="false">G5023-H5023</f>
        <v>7.56</v>
      </c>
    </row>
    <row r="5024" customFormat="false" ht="15" hidden="false" customHeight="false" outlineLevel="0" collapsed="false">
      <c r="A5024" s="2" t="s">
        <v>124</v>
      </c>
      <c r="B5024" s="2" t="s">
        <v>174</v>
      </c>
      <c r="C5024" s="2" t="s">
        <v>48</v>
      </c>
      <c r="D5024" s="2" t="s">
        <v>12</v>
      </c>
      <c r="E5024" s="2" t="s">
        <v>74</v>
      </c>
      <c r="F5024" s="2" t="s">
        <v>976</v>
      </c>
      <c r="G5024" s="14" t="n">
        <v>19.5</v>
      </c>
      <c r="H5024" s="14" t="n">
        <v>72.29</v>
      </c>
      <c r="I5024" s="14" t="n">
        <v>19.5</v>
      </c>
      <c r="J5024" s="23" t="n">
        <f aca="false">IF(AND(E5024="Priority",ISNUMBER('Cost model'!N366)),'Cost model'!N366,'Cost model'!M366)</f>
        <v>55</v>
      </c>
      <c r="K5024" s="14" t="n">
        <f aca="false">J5024-H5024</f>
        <v>-17.29</v>
      </c>
      <c r="L5024" s="14" t="n">
        <f aca="false">G5024-H5024</f>
        <v>-52.79</v>
      </c>
    </row>
    <row r="5025" customFormat="false" ht="15" hidden="false" customHeight="false" outlineLevel="0" collapsed="false">
      <c r="A5025" s="2" t="s">
        <v>221</v>
      </c>
      <c r="B5025" s="2" t="s">
        <v>142</v>
      </c>
      <c r="C5025" s="2" t="s">
        <v>49</v>
      </c>
      <c r="D5025" s="2" t="s">
        <v>12</v>
      </c>
      <c r="E5025" s="2" t="s">
        <v>74</v>
      </c>
      <c r="F5025" s="2" t="s">
        <v>976</v>
      </c>
      <c r="G5025" s="14" t="n">
        <v>29.5</v>
      </c>
      <c r="H5025" s="14" t="n">
        <v>51.51</v>
      </c>
      <c r="I5025" s="14" t="n">
        <v>29.5</v>
      </c>
      <c r="J5025" s="23" t="n">
        <f aca="false">IF(AND(E5025="Priority",ISNUMBER('Cost model'!N772)),'Cost model'!N772,'Cost model'!M772)</f>
        <v>70</v>
      </c>
      <c r="K5025" s="14" t="n">
        <f aca="false">J5025-H5025</f>
        <v>18.49</v>
      </c>
      <c r="L5025" s="14" t="n">
        <f aca="false">G5025-H5025</f>
        <v>-22.01</v>
      </c>
    </row>
    <row r="5026" customFormat="false" ht="15" hidden="false" customHeight="false" outlineLevel="0" collapsed="false">
      <c r="A5026" s="2" t="s">
        <v>221</v>
      </c>
      <c r="B5026" s="2" t="s">
        <v>221</v>
      </c>
      <c r="C5026" s="2" t="s">
        <v>47</v>
      </c>
      <c r="D5026" s="2" t="s">
        <v>10</v>
      </c>
      <c r="E5026" s="2" t="s">
        <v>74</v>
      </c>
      <c r="F5026" s="2" t="s">
        <v>977</v>
      </c>
      <c r="G5026" s="14" t="n">
        <v>9.5</v>
      </c>
      <c r="H5026" s="14" t="n">
        <v>6.56</v>
      </c>
      <c r="I5026" s="14" t="n">
        <v>9.5</v>
      </c>
      <c r="J5026" s="23" t="n">
        <f aca="false">IF(AND(E5026="Priority",ISNUMBER('Cost model'!N737)),'Cost model'!N737,'Cost model'!M737)</f>
        <v>8.5</v>
      </c>
      <c r="K5026" s="14" t="n">
        <f aca="false">J5026-H5026</f>
        <v>1.94</v>
      </c>
      <c r="L5026" s="14" t="n">
        <f aca="false">G5026-H5026</f>
        <v>2.94</v>
      </c>
    </row>
    <row r="5027" customFormat="false" ht="15" hidden="false" customHeight="false" outlineLevel="0" collapsed="false">
      <c r="A5027" s="2" t="s">
        <v>174</v>
      </c>
      <c r="B5027" s="2" t="s">
        <v>174</v>
      </c>
      <c r="C5027" s="2" t="s">
        <v>48</v>
      </c>
      <c r="D5027" s="2" t="s">
        <v>12</v>
      </c>
      <c r="E5027" s="2" t="s">
        <v>74</v>
      </c>
      <c r="F5027" s="2" t="s">
        <v>977</v>
      </c>
      <c r="G5027" s="14" t="n">
        <v>37</v>
      </c>
      <c r="H5027" s="14" t="n">
        <v>59.61</v>
      </c>
      <c r="I5027" s="14" t="n">
        <v>12.5</v>
      </c>
      <c r="J5027" s="23" t="n">
        <f aca="false">IF(AND(E5027="Priority",ISNUMBER('Cost model'!N171)),'Cost model'!N171,'Cost model'!M171)</f>
        <v>40</v>
      </c>
      <c r="K5027" s="14" t="n">
        <f aca="false">J5027-H5027</f>
        <v>-19.61</v>
      </c>
      <c r="L5027" s="14" t="n">
        <f aca="false">G5027-H5027</f>
        <v>-22.61</v>
      </c>
    </row>
    <row r="5028" customFormat="false" ht="15" hidden="false" customHeight="false" outlineLevel="0" collapsed="false">
      <c r="A5028" s="2" t="s">
        <v>142</v>
      </c>
      <c r="B5028" s="2" t="s">
        <v>174</v>
      </c>
      <c r="C5028" s="2" t="s">
        <v>47</v>
      </c>
      <c r="D5028" s="2" t="s">
        <v>10</v>
      </c>
      <c r="E5028" s="2" t="s">
        <v>74</v>
      </c>
      <c r="F5028" s="2" t="s">
        <v>976</v>
      </c>
      <c r="G5028" s="14" t="n">
        <v>24.5</v>
      </c>
      <c r="H5028" s="14" t="n">
        <v>7.11</v>
      </c>
      <c r="I5028" s="14" t="n">
        <v>14.5</v>
      </c>
      <c r="J5028" s="23" t="n">
        <f aca="false">IF(AND(E5028="Priority",ISNUMBER('Cost model'!N692)),'Cost model'!N692,'Cost model'!M692)</f>
        <v>9.5</v>
      </c>
      <c r="K5028" s="14" t="n">
        <f aca="false">J5028-H5028</f>
        <v>2.39</v>
      </c>
      <c r="L5028" s="14" t="n">
        <f aca="false">G5028-H5028</f>
        <v>17.39</v>
      </c>
    </row>
    <row r="5029" customFormat="false" ht="15" hidden="false" customHeight="false" outlineLevel="0" collapsed="false">
      <c r="A5029" s="2" t="s">
        <v>174</v>
      </c>
      <c r="B5029" s="2" t="s">
        <v>174</v>
      </c>
      <c r="C5029" s="2" t="s">
        <v>48</v>
      </c>
      <c r="D5029" s="2" t="s">
        <v>10</v>
      </c>
      <c r="E5029" s="2" t="s">
        <v>74</v>
      </c>
      <c r="F5029" s="2" t="s">
        <v>977</v>
      </c>
      <c r="G5029" s="14" t="n">
        <v>50</v>
      </c>
      <c r="H5029" s="14" t="n">
        <v>41.1</v>
      </c>
      <c r="I5029" s="14" t="n">
        <v>12.5</v>
      </c>
      <c r="J5029" s="23" t="n">
        <f aca="false">IF(AND(E5029="Priority",ISNUMBER('Cost model'!N168)),'Cost model'!N168,'Cost model'!M168)</f>
        <v>13.5</v>
      </c>
      <c r="K5029" s="14" t="n">
        <f aca="false">J5029-H5029</f>
        <v>-27.6</v>
      </c>
      <c r="L5029" s="14" t="n">
        <f aca="false">G5029-H5029</f>
        <v>8.9</v>
      </c>
    </row>
    <row r="5030" customFormat="false" ht="15" hidden="false" customHeight="false" outlineLevel="0" collapsed="false">
      <c r="A5030" s="2" t="s">
        <v>174</v>
      </c>
      <c r="B5030" s="2" t="s">
        <v>174</v>
      </c>
      <c r="C5030" s="2" t="s">
        <v>49</v>
      </c>
      <c r="D5030" s="2" t="s">
        <v>12</v>
      </c>
      <c r="E5030" s="2" t="s">
        <v>74</v>
      </c>
      <c r="F5030" s="2" t="s">
        <v>977</v>
      </c>
      <c r="G5030" s="14" t="n">
        <v>37</v>
      </c>
      <c r="H5030" s="14" t="n">
        <v>43.97</v>
      </c>
      <c r="I5030" s="14" t="n">
        <v>19.5</v>
      </c>
      <c r="J5030" s="23" t="n">
        <f aca="false">IF(AND(E5030="Priority",ISNUMBER('Cost model'!N172)),'Cost model'!N172,'Cost model'!M172)</f>
        <v>45</v>
      </c>
      <c r="K5030" s="14" t="n">
        <f aca="false">J5030-H5030</f>
        <v>1.03</v>
      </c>
      <c r="L5030" s="14" t="n">
        <f aca="false">G5030-H5030</f>
        <v>-6.97</v>
      </c>
    </row>
    <row r="5031" customFormat="false" ht="15" hidden="false" customHeight="false" outlineLevel="0" collapsed="false">
      <c r="A5031" s="2" t="s">
        <v>174</v>
      </c>
      <c r="B5031" s="2" t="s">
        <v>174</v>
      </c>
      <c r="C5031" s="2" t="s">
        <v>49</v>
      </c>
      <c r="D5031" s="2" t="s">
        <v>10</v>
      </c>
      <c r="E5031" s="2" t="s">
        <v>74</v>
      </c>
      <c r="F5031" s="2" t="s">
        <v>977</v>
      </c>
      <c r="G5031" s="14" t="n">
        <v>35</v>
      </c>
      <c r="H5031" s="14" t="n">
        <v>14.47</v>
      </c>
      <c r="I5031" s="14" t="n">
        <v>17.5</v>
      </c>
      <c r="J5031" s="23" t="n">
        <f aca="false">IF(AND(E5031="Priority",ISNUMBER('Cost model'!N169)),'Cost model'!N169,'Cost model'!M169)</f>
        <v>18.5</v>
      </c>
      <c r="K5031" s="14" t="n">
        <f aca="false">J5031-H5031</f>
        <v>4.03</v>
      </c>
      <c r="L5031" s="14" t="n">
        <f aca="false">G5031-H5031</f>
        <v>20.53</v>
      </c>
    </row>
    <row r="5032" customFormat="false" ht="15" hidden="false" customHeight="false" outlineLevel="0" collapsed="false">
      <c r="A5032" s="2" t="s">
        <v>174</v>
      </c>
      <c r="B5032" s="2" t="s">
        <v>174</v>
      </c>
      <c r="C5032" s="2" t="s">
        <v>47</v>
      </c>
      <c r="D5032" s="2" t="s">
        <v>12</v>
      </c>
      <c r="E5032" s="2" t="s">
        <v>74</v>
      </c>
      <c r="F5032" s="2" t="s">
        <v>977</v>
      </c>
      <c r="G5032" s="14" t="n">
        <v>19</v>
      </c>
      <c r="H5032" s="14" t="n">
        <v>12.29</v>
      </c>
      <c r="I5032" s="14" t="n">
        <v>9.5</v>
      </c>
      <c r="J5032" s="23" t="n">
        <f aca="false">IF(AND(E5032="Priority",ISNUMBER('Cost model'!N170)),'Cost model'!N170,'Cost model'!M170)</f>
        <v>25.5</v>
      </c>
      <c r="K5032" s="14" t="n">
        <f aca="false">J5032-H5032</f>
        <v>13.21</v>
      </c>
      <c r="L5032" s="14" t="n">
        <f aca="false">G5032-H5032</f>
        <v>6.71</v>
      </c>
    </row>
    <row r="5033" customFormat="false" ht="15" hidden="false" customHeight="false" outlineLevel="0" collapsed="false">
      <c r="A5033" s="2" t="s">
        <v>174</v>
      </c>
      <c r="B5033" s="2" t="s">
        <v>142</v>
      </c>
      <c r="C5033" s="2" t="s">
        <v>49</v>
      </c>
      <c r="D5033" s="2" t="s">
        <v>10</v>
      </c>
      <c r="E5033" s="2" t="s">
        <v>74</v>
      </c>
      <c r="F5033" s="2" t="s">
        <v>976</v>
      </c>
      <c r="G5033" s="14" t="n">
        <v>54.5</v>
      </c>
      <c r="H5033" s="14" t="n">
        <v>50.41</v>
      </c>
      <c r="I5033" s="14" t="n">
        <v>17.5</v>
      </c>
      <c r="J5033" s="23" t="n">
        <f aca="false">IF(AND(E5033="Priority",ISNUMBER('Cost model'!N124)),'Cost model'!N124,'Cost model'!M124)</f>
        <v>21.5</v>
      </c>
      <c r="K5033" s="14" t="n">
        <f aca="false">J5033-H5033</f>
        <v>-28.91</v>
      </c>
      <c r="L5033" s="14" t="n">
        <f aca="false">G5033-H5033</f>
        <v>4.09</v>
      </c>
    </row>
    <row r="5034" customFormat="false" ht="15" hidden="false" customHeight="false" outlineLevel="0" collapsed="false">
      <c r="A5034" s="2" t="s">
        <v>142</v>
      </c>
      <c r="B5034" s="2" t="s">
        <v>158</v>
      </c>
      <c r="C5034" s="2" t="s">
        <v>48</v>
      </c>
      <c r="D5034" s="2" t="s">
        <v>14</v>
      </c>
      <c r="E5034" s="2" t="s">
        <v>74</v>
      </c>
      <c r="F5034" s="2" t="s">
        <v>976</v>
      </c>
      <c r="G5034" s="14" t="n">
        <v>64</v>
      </c>
      <c r="H5034" s="14" t="n">
        <v>101.09</v>
      </c>
      <c r="I5034" s="14" t="n">
        <v>125</v>
      </c>
      <c r="J5034" s="23" t="n">
        <f aca="false">IF(AND(E5034="Priority",ISNUMBER('Cost model'!N657)),'Cost model'!N657,'Cost model'!M657)</f>
        <v>140</v>
      </c>
      <c r="K5034" s="14" t="n">
        <f aca="false">J5034-H5034</f>
        <v>38.91</v>
      </c>
      <c r="L5034" s="14" t="n">
        <f aca="false">G5034-H5034</f>
        <v>-37.09</v>
      </c>
    </row>
    <row r="5035" customFormat="false" ht="15" hidden="false" customHeight="false" outlineLevel="0" collapsed="false">
      <c r="A5035" s="2" t="s">
        <v>124</v>
      </c>
      <c r="B5035" s="2" t="s">
        <v>124</v>
      </c>
      <c r="C5035" s="2" t="s">
        <v>47</v>
      </c>
      <c r="D5035" s="2" t="s">
        <v>12</v>
      </c>
      <c r="E5035" s="2" t="s">
        <v>83</v>
      </c>
      <c r="F5035" s="2" t="s">
        <v>977</v>
      </c>
      <c r="G5035" s="14" t="n">
        <v>19.5</v>
      </c>
      <c r="H5035" s="14" t="n">
        <v>24.6</v>
      </c>
      <c r="I5035" s="14" t="n">
        <v>19.5</v>
      </c>
      <c r="J5035" s="23" t="n">
        <f aca="false">IF(AND(E5035="Priority",ISNUMBER('Cost model'!N320)),'Cost model'!N320,'Cost model'!M320)</f>
        <v>35</v>
      </c>
      <c r="K5035" s="14" t="n">
        <f aca="false">J5035-H5035</f>
        <v>10.4</v>
      </c>
      <c r="L5035" s="14" t="n">
        <f aca="false">G5035-H5035</f>
        <v>-5.1</v>
      </c>
    </row>
    <row r="5036" customFormat="false" ht="15" hidden="false" customHeight="false" outlineLevel="0" collapsed="false">
      <c r="A5036" s="2" t="s">
        <v>205</v>
      </c>
      <c r="B5036" s="2" t="s">
        <v>174</v>
      </c>
      <c r="C5036" s="2" t="s">
        <v>48</v>
      </c>
      <c r="D5036" s="2" t="s">
        <v>12</v>
      </c>
      <c r="E5036" s="2" t="s">
        <v>74</v>
      </c>
      <c r="F5036" s="2" t="s">
        <v>976</v>
      </c>
      <c r="G5036" s="14" t="n">
        <v>14.5</v>
      </c>
      <c r="H5036" s="14" t="n">
        <v>36.52</v>
      </c>
      <c r="I5036" s="14" t="n">
        <v>19.5</v>
      </c>
      <c r="J5036" s="23" t="n">
        <f aca="false">IF(AND(E5036="Priority",ISNUMBER('Cost model'!N561)),'Cost model'!N561,'Cost model'!M561)</f>
        <v>55</v>
      </c>
      <c r="K5036" s="14" t="n">
        <f aca="false">J5036-H5036</f>
        <v>18.48</v>
      </c>
      <c r="L5036" s="14" t="n">
        <f aca="false">G5036-H5036</f>
        <v>-22.02</v>
      </c>
    </row>
    <row r="5037" customFormat="false" ht="15" hidden="false" customHeight="false" outlineLevel="0" collapsed="false">
      <c r="A5037" s="2" t="s">
        <v>124</v>
      </c>
      <c r="B5037" s="2" t="s">
        <v>124</v>
      </c>
      <c r="C5037" s="2" t="s">
        <v>49</v>
      </c>
      <c r="D5037" s="2" t="s">
        <v>12</v>
      </c>
      <c r="E5037" s="2" t="s">
        <v>74</v>
      </c>
      <c r="F5037" s="2" t="s">
        <v>977</v>
      </c>
      <c r="G5037" s="14" t="n">
        <v>37</v>
      </c>
      <c r="H5037" s="14" t="n">
        <v>46.94</v>
      </c>
      <c r="I5037" s="14" t="n">
        <v>19.5</v>
      </c>
      <c r="J5037" s="23" t="n">
        <f aca="false">IF(AND(E5037="Priority",ISNUMBER('Cost model'!N322)),'Cost model'!N322,'Cost model'!M322)</f>
        <v>50</v>
      </c>
      <c r="K5037" s="14" t="n">
        <f aca="false">J5037-H5037</f>
        <v>3.06</v>
      </c>
      <c r="L5037" s="14" t="n">
        <f aca="false">G5037-H5037</f>
        <v>-9.94</v>
      </c>
    </row>
    <row r="5038" customFormat="false" ht="15" hidden="false" customHeight="false" outlineLevel="0" collapsed="false">
      <c r="A5038" s="2" t="s">
        <v>124</v>
      </c>
      <c r="B5038" s="2" t="s">
        <v>124</v>
      </c>
      <c r="C5038" s="2" t="s">
        <v>47</v>
      </c>
      <c r="D5038" s="2" t="s">
        <v>12</v>
      </c>
      <c r="E5038" s="2" t="s">
        <v>74</v>
      </c>
      <c r="F5038" s="2" t="s">
        <v>977</v>
      </c>
      <c r="G5038" s="14" t="n">
        <v>19</v>
      </c>
      <c r="H5038" s="14" t="n">
        <v>24.6</v>
      </c>
      <c r="I5038" s="14" t="n">
        <v>9.5</v>
      </c>
      <c r="J5038" s="23" t="n">
        <f aca="false">IF(AND(E5038="Priority",ISNUMBER('Cost model'!N320)),'Cost model'!N320,'Cost model'!M320)</f>
        <v>24.5</v>
      </c>
      <c r="K5038" s="14" t="n">
        <f aca="false">J5038-H5038</f>
        <v>-0.100000000000001</v>
      </c>
      <c r="L5038" s="14" t="n">
        <f aca="false">G5038-H5038</f>
        <v>-5.6</v>
      </c>
    </row>
    <row r="5039" customFormat="false" ht="15" hidden="false" customHeight="false" outlineLevel="0" collapsed="false">
      <c r="A5039" s="2" t="s">
        <v>142</v>
      </c>
      <c r="B5039" s="2" t="s">
        <v>142</v>
      </c>
      <c r="C5039" s="2" t="s">
        <v>49</v>
      </c>
      <c r="D5039" s="2" t="s">
        <v>12</v>
      </c>
      <c r="E5039" s="2" t="s">
        <v>83</v>
      </c>
      <c r="F5039" s="2" t="s">
        <v>977</v>
      </c>
      <c r="G5039" s="14" t="n">
        <v>29.5</v>
      </c>
      <c r="H5039" s="14" t="n">
        <v>24.6</v>
      </c>
      <c r="I5039" s="14" t="n">
        <v>29.5</v>
      </c>
      <c r="J5039" s="23" t="n">
        <f aca="false">IF(AND(E5039="Priority",ISNUMBER('Cost model'!N637)),'Cost model'!N637,'Cost model'!M637)</f>
        <v>60</v>
      </c>
      <c r="K5039" s="14" t="n">
        <f aca="false">J5039-H5039</f>
        <v>35.4</v>
      </c>
      <c r="L5039" s="14" t="n">
        <f aca="false">G5039-H5039</f>
        <v>4.9</v>
      </c>
    </row>
    <row r="5040" customFormat="false" ht="15" hidden="false" customHeight="false" outlineLevel="0" collapsed="false">
      <c r="A5040" s="2" t="s">
        <v>142</v>
      </c>
      <c r="B5040" s="2" t="s">
        <v>142</v>
      </c>
      <c r="C5040" s="2" t="s">
        <v>47</v>
      </c>
      <c r="D5040" s="2" t="s">
        <v>12</v>
      </c>
      <c r="E5040" s="2" t="s">
        <v>74</v>
      </c>
      <c r="F5040" s="2" t="s">
        <v>977</v>
      </c>
      <c r="G5040" s="14" t="n">
        <v>9.5</v>
      </c>
      <c r="H5040" s="14" t="n">
        <v>7.17</v>
      </c>
      <c r="I5040" s="14" t="n">
        <v>9.5</v>
      </c>
      <c r="J5040" s="23" t="n">
        <f aca="false">IF(AND(E5040="Priority",ISNUMBER('Cost model'!N635)),'Cost model'!N635,'Cost model'!M635)</f>
        <v>30.5</v>
      </c>
      <c r="K5040" s="14" t="n">
        <f aca="false">J5040-H5040</f>
        <v>23.33</v>
      </c>
      <c r="L5040" s="14" t="n">
        <f aca="false">G5040-H5040</f>
        <v>2.33</v>
      </c>
    </row>
    <row r="5041" customFormat="false" ht="15" hidden="false" customHeight="false" outlineLevel="0" collapsed="false">
      <c r="A5041" s="2" t="s">
        <v>124</v>
      </c>
      <c r="B5041" s="2" t="s">
        <v>124</v>
      </c>
      <c r="C5041" s="2" t="s">
        <v>49</v>
      </c>
      <c r="D5041" s="2" t="s">
        <v>10</v>
      </c>
      <c r="E5041" s="2" t="s">
        <v>83</v>
      </c>
      <c r="F5041" s="2" t="s">
        <v>977</v>
      </c>
      <c r="G5041" s="14" t="n">
        <v>24.5</v>
      </c>
      <c r="H5041" s="14" t="n">
        <v>44.67</v>
      </c>
      <c r="I5041" s="14" t="n">
        <v>24.5</v>
      </c>
      <c r="J5041" s="23" t="n">
        <f aca="false">IF(AND(E5041="Priority",ISNUMBER('Cost model'!N319)),'Cost model'!N319,'Cost model'!M319)</f>
        <v>22.5</v>
      </c>
      <c r="K5041" s="14" t="n">
        <f aca="false">J5041-H5041</f>
        <v>-22.17</v>
      </c>
      <c r="L5041" s="14" t="n">
        <f aca="false">G5041-H5041</f>
        <v>-20.17</v>
      </c>
    </row>
    <row r="5042" customFormat="false" ht="15" hidden="false" customHeight="false" outlineLevel="0" collapsed="false">
      <c r="A5042" s="2" t="s">
        <v>142</v>
      </c>
      <c r="B5042" s="2" t="s">
        <v>142</v>
      </c>
      <c r="C5042" s="2" t="s">
        <v>47</v>
      </c>
      <c r="D5042" s="2" t="s">
        <v>12</v>
      </c>
      <c r="E5042" s="2" t="s">
        <v>74</v>
      </c>
      <c r="F5042" s="2" t="s">
        <v>977</v>
      </c>
      <c r="G5042" s="14" t="n">
        <v>34</v>
      </c>
      <c r="H5042" s="14" t="n">
        <v>43.11</v>
      </c>
      <c r="I5042" s="14" t="n">
        <v>9.5</v>
      </c>
      <c r="J5042" s="23" t="n">
        <f aca="false">IF(AND(E5042="Priority",ISNUMBER('Cost model'!N635)),'Cost model'!N635,'Cost model'!M635)</f>
        <v>30.5</v>
      </c>
      <c r="K5042" s="14" t="n">
        <f aca="false">J5042-H5042</f>
        <v>-12.61</v>
      </c>
      <c r="L5042" s="14" t="n">
        <f aca="false">G5042-H5042</f>
        <v>-9.11</v>
      </c>
    </row>
    <row r="5043" customFormat="false" ht="15" hidden="false" customHeight="false" outlineLevel="0" collapsed="false">
      <c r="A5043" s="2" t="s">
        <v>124</v>
      </c>
      <c r="B5043" s="2" t="s">
        <v>142</v>
      </c>
      <c r="C5043" s="2" t="s">
        <v>48</v>
      </c>
      <c r="D5043" s="2" t="s">
        <v>12</v>
      </c>
      <c r="E5043" s="2" t="s">
        <v>74</v>
      </c>
      <c r="F5043" s="2" t="s">
        <v>976</v>
      </c>
      <c r="G5043" s="14" t="n">
        <v>19.5</v>
      </c>
      <c r="H5043" s="14" t="n">
        <v>31.28</v>
      </c>
      <c r="I5043" s="14" t="n">
        <v>19.5</v>
      </c>
      <c r="J5043" s="23" t="n">
        <f aca="false">IF(AND(E5043="Priority",ISNUMBER('Cost model'!N336)),'Cost model'!N336,'Cost model'!M336)</f>
        <v>50</v>
      </c>
      <c r="K5043" s="14" t="n">
        <f aca="false">J5043-H5043</f>
        <v>18.72</v>
      </c>
      <c r="L5043" s="14" t="n">
        <f aca="false">G5043-H5043</f>
        <v>-11.78</v>
      </c>
    </row>
    <row r="5044" customFormat="false" ht="15" hidden="false" customHeight="false" outlineLevel="0" collapsed="false">
      <c r="A5044" s="2" t="s">
        <v>221</v>
      </c>
      <c r="B5044" s="2" t="s">
        <v>221</v>
      </c>
      <c r="C5044" s="2" t="s">
        <v>47</v>
      </c>
      <c r="D5044" s="2" t="s">
        <v>10</v>
      </c>
      <c r="E5044" s="2" t="s">
        <v>83</v>
      </c>
      <c r="F5044" s="2" t="s">
        <v>977</v>
      </c>
      <c r="G5044" s="14" t="n">
        <v>14.5</v>
      </c>
      <c r="H5044" s="14" t="n">
        <v>23.11</v>
      </c>
      <c r="I5044" s="14" t="n">
        <v>14.5</v>
      </c>
      <c r="J5044" s="23" t="n">
        <f aca="false">IF(AND(E5044="Priority",ISNUMBER('Cost model'!N737)),'Cost model'!N737,'Cost model'!M737)</f>
        <v>13.5</v>
      </c>
      <c r="K5044" s="14" t="n">
        <f aca="false">J5044-H5044</f>
        <v>-9.61</v>
      </c>
      <c r="L5044" s="14" t="n">
        <f aca="false">G5044-H5044</f>
        <v>-8.61</v>
      </c>
    </row>
    <row r="5045" customFormat="false" ht="15" hidden="false" customHeight="false" outlineLevel="0" collapsed="false">
      <c r="A5045" s="2" t="s">
        <v>124</v>
      </c>
      <c r="B5045" s="2" t="s">
        <v>124</v>
      </c>
      <c r="C5045" s="2" t="s">
        <v>47</v>
      </c>
      <c r="D5045" s="2" t="s">
        <v>10</v>
      </c>
      <c r="E5045" s="2" t="s">
        <v>74</v>
      </c>
      <c r="F5045" s="2" t="s">
        <v>977</v>
      </c>
      <c r="G5045" s="14" t="n">
        <v>9.5</v>
      </c>
      <c r="H5045" s="14" t="n">
        <v>9.42</v>
      </c>
      <c r="I5045" s="14" t="n">
        <v>9.5</v>
      </c>
      <c r="J5045" s="23" t="n">
        <f aca="false">IF(AND(E5045="Priority",ISNUMBER('Cost model'!N317)),'Cost model'!N317,'Cost model'!M317)</f>
        <v>10.5</v>
      </c>
      <c r="K5045" s="14" t="n">
        <f aca="false">J5045-H5045</f>
        <v>1.08</v>
      </c>
      <c r="L5045" s="14" t="n">
        <f aca="false">G5045-H5045</f>
        <v>0.0800000000000001</v>
      </c>
    </row>
    <row r="5046" customFormat="false" ht="15" hidden="false" customHeight="false" outlineLevel="0" collapsed="false">
      <c r="A5046" s="2" t="s">
        <v>221</v>
      </c>
      <c r="B5046" s="2" t="s">
        <v>221</v>
      </c>
      <c r="C5046" s="2" t="s">
        <v>47</v>
      </c>
      <c r="D5046" s="2" t="s">
        <v>10</v>
      </c>
      <c r="E5046" s="2" t="s">
        <v>74</v>
      </c>
      <c r="F5046" s="2" t="s">
        <v>977</v>
      </c>
      <c r="G5046" s="14" t="n">
        <v>19.5</v>
      </c>
      <c r="H5046" s="14" t="n">
        <v>7.17</v>
      </c>
      <c r="I5046" s="14" t="n">
        <v>9.5</v>
      </c>
      <c r="J5046" s="23" t="n">
        <f aca="false">IF(AND(E5046="Priority",ISNUMBER('Cost model'!N737)),'Cost model'!N737,'Cost model'!M737)</f>
        <v>8.5</v>
      </c>
      <c r="K5046" s="14" t="n">
        <f aca="false">J5046-H5046</f>
        <v>1.33</v>
      </c>
      <c r="L5046" s="14" t="n">
        <f aca="false">G5046-H5046</f>
        <v>12.33</v>
      </c>
    </row>
    <row r="5047" customFormat="false" ht="15" hidden="false" customHeight="false" outlineLevel="0" collapsed="false">
      <c r="A5047" s="2" t="s">
        <v>142</v>
      </c>
      <c r="B5047" s="2" t="s">
        <v>142</v>
      </c>
      <c r="C5047" s="2" t="s">
        <v>49</v>
      </c>
      <c r="D5047" s="2" t="s">
        <v>10</v>
      </c>
      <c r="E5047" s="2" t="s">
        <v>74</v>
      </c>
      <c r="F5047" s="2" t="s">
        <v>977</v>
      </c>
      <c r="G5047" s="14" t="n">
        <v>17.5</v>
      </c>
      <c r="H5047" s="14" t="n">
        <v>23.11</v>
      </c>
      <c r="I5047" s="14" t="n">
        <v>17.5</v>
      </c>
      <c r="J5047" s="23" t="n">
        <f aca="false">IF(AND(E5047="Priority",ISNUMBER('Cost model'!N634)),'Cost model'!N634,'Cost model'!M634)</f>
        <v>15.5</v>
      </c>
      <c r="K5047" s="14" t="n">
        <f aca="false">J5047-H5047</f>
        <v>-7.61</v>
      </c>
      <c r="L5047" s="14" t="n">
        <f aca="false">G5047-H5047</f>
        <v>-5.61</v>
      </c>
    </row>
    <row r="5048" customFormat="false" ht="15" hidden="false" customHeight="false" outlineLevel="0" collapsed="false">
      <c r="A5048" s="2" t="s">
        <v>142</v>
      </c>
      <c r="B5048" s="2" t="s">
        <v>124</v>
      </c>
      <c r="C5048" s="2" t="s">
        <v>47</v>
      </c>
      <c r="D5048" s="2" t="s">
        <v>10</v>
      </c>
      <c r="E5048" s="2" t="s">
        <v>74</v>
      </c>
      <c r="F5048" s="2" t="s">
        <v>976</v>
      </c>
      <c r="G5048" s="14" t="n">
        <v>14.5</v>
      </c>
      <c r="H5048" s="14" t="n">
        <v>10.02</v>
      </c>
      <c r="I5048" s="14" t="n">
        <v>14.5</v>
      </c>
      <c r="J5048" s="23" t="n">
        <f aca="false">IF(AND(E5048="Priority",ISNUMBER('Cost model'!N662)),'Cost model'!N662,'Cost model'!M662)</f>
        <v>13.5</v>
      </c>
      <c r="K5048" s="14" t="n">
        <f aca="false">J5048-H5048</f>
        <v>3.48</v>
      </c>
      <c r="L5048" s="14" t="n">
        <f aca="false">G5048-H5048</f>
        <v>4.48</v>
      </c>
    </row>
    <row r="5049" customFormat="false" ht="15" hidden="false" customHeight="false" outlineLevel="0" collapsed="false">
      <c r="A5049" s="2" t="s">
        <v>142</v>
      </c>
      <c r="B5049" s="2" t="s">
        <v>158</v>
      </c>
      <c r="C5049" s="2" t="s">
        <v>47</v>
      </c>
      <c r="D5049" s="2" t="s">
        <v>12</v>
      </c>
      <c r="E5049" s="2" t="s">
        <v>83</v>
      </c>
      <c r="F5049" s="2" t="s">
        <v>976</v>
      </c>
      <c r="G5049" s="14" t="n">
        <v>24.5</v>
      </c>
      <c r="H5049" s="14" t="n">
        <v>28.08</v>
      </c>
      <c r="I5049" s="14" t="n">
        <v>24.5</v>
      </c>
      <c r="J5049" s="23" t="n">
        <f aca="false">IF(AND(E5049="Priority",ISNUMBER('Cost model'!N650)),'Cost model'!N650,'Cost model'!M650)</f>
        <v>55</v>
      </c>
      <c r="K5049" s="14" t="n">
        <f aca="false">J5049-H5049</f>
        <v>26.92</v>
      </c>
      <c r="L5049" s="14" t="n">
        <f aca="false">G5049-H5049</f>
        <v>-3.58</v>
      </c>
    </row>
    <row r="5050" customFormat="false" ht="15" hidden="false" customHeight="false" outlineLevel="0" collapsed="false">
      <c r="A5050" s="2" t="s">
        <v>124</v>
      </c>
      <c r="B5050" s="2" t="s">
        <v>124</v>
      </c>
      <c r="C5050" s="2" t="s">
        <v>49</v>
      </c>
      <c r="D5050" s="2" t="s">
        <v>10</v>
      </c>
      <c r="E5050" s="2" t="s">
        <v>74</v>
      </c>
      <c r="F5050" s="2" t="s">
        <v>977</v>
      </c>
      <c r="G5050" s="14" t="n">
        <v>54.5</v>
      </c>
      <c r="H5050" s="14" t="n">
        <v>51.29</v>
      </c>
      <c r="I5050" s="14" t="n">
        <v>17.5</v>
      </c>
      <c r="J5050" s="23" t="n">
        <f aca="false">IF(AND(E5050="Priority",ISNUMBER('Cost model'!N319)),'Cost model'!N319,'Cost model'!M319)</f>
        <v>16.5</v>
      </c>
      <c r="K5050" s="14" t="n">
        <f aca="false">J5050-H5050</f>
        <v>-34.79</v>
      </c>
      <c r="L5050" s="14" t="n">
        <f aca="false">G5050-H5050</f>
        <v>3.21</v>
      </c>
    </row>
    <row r="5051" customFormat="false" ht="15" hidden="false" customHeight="false" outlineLevel="0" collapsed="false">
      <c r="A5051" s="2" t="s">
        <v>174</v>
      </c>
      <c r="B5051" s="2" t="s">
        <v>174</v>
      </c>
      <c r="C5051" s="2" t="s">
        <v>48</v>
      </c>
      <c r="D5051" s="2" t="s">
        <v>10</v>
      </c>
      <c r="E5051" s="2" t="s">
        <v>74</v>
      </c>
      <c r="F5051" s="2" t="s">
        <v>977</v>
      </c>
      <c r="G5051" s="14" t="n">
        <v>24.5</v>
      </c>
      <c r="H5051" s="14" t="n">
        <v>87.88</v>
      </c>
      <c r="I5051" s="14" t="n">
        <v>12.5</v>
      </c>
      <c r="J5051" s="23" t="n">
        <f aca="false">IF(AND(E5051="Priority",ISNUMBER('Cost model'!N168)),'Cost model'!N168,'Cost model'!M168)</f>
        <v>13.5</v>
      </c>
      <c r="K5051" s="14" t="n">
        <f aca="false">J5051-H5051</f>
        <v>-74.38</v>
      </c>
      <c r="L5051" s="14" t="n">
        <f aca="false">G5051-H5051</f>
        <v>-63.38</v>
      </c>
    </row>
    <row r="5052" customFormat="false" ht="15" hidden="false" customHeight="false" outlineLevel="0" collapsed="false">
      <c r="A5052" s="2" t="s">
        <v>124</v>
      </c>
      <c r="B5052" s="2" t="s">
        <v>124</v>
      </c>
      <c r="C5052" s="2" t="s">
        <v>48</v>
      </c>
      <c r="D5052" s="2" t="s">
        <v>13</v>
      </c>
      <c r="E5052" s="2" t="s">
        <v>74</v>
      </c>
      <c r="F5052" s="2" t="s">
        <v>977</v>
      </c>
      <c r="G5052" s="14" t="n">
        <v>75</v>
      </c>
      <c r="H5052" s="14" t="n">
        <v>123.75</v>
      </c>
      <c r="I5052" s="14" t="n">
        <v>24.5</v>
      </c>
      <c r="J5052" s="23" t="n">
        <f aca="false">IF(AND(E5052="Priority",ISNUMBER('Cost model'!N324)),'Cost model'!N324,'Cost model'!M324)</f>
        <v>85</v>
      </c>
      <c r="K5052" s="14" t="n">
        <f aca="false">J5052-H5052</f>
        <v>-38.75</v>
      </c>
      <c r="L5052" s="14" t="n">
        <f aca="false">G5052-H5052</f>
        <v>-48.75</v>
      </c>
    </row>
    <row r="5053" customFormat="false" ht="15" hidden="false" customHeight="false" outlineLevel="0" collapsed="false">
      <c r="A5053" s="2" t="s">
        <v>124</v>
      </c>
      <c r="B5053" s="2" t="s">
        <v>124</v>
      </c>
      <c r="C5053" s="2" t="s">
        <v>48</v>
      </c>
      <c r="D5053" s="2" t="s">
        <v>10</v>
      </c>
      <c r="E5053" s="2" t="s">
        <v>74</v>
      </c>
      <c r="F5053" s="2" t="s">
        <v>977</v>
      </c>
      <c r="G5053" s="14" t="n">
        <v>37.5</v>
      </c>
      <c r="H5053" s="14" t="n">
        <v>27.51</v>
      </c>
      <c r="I5053" s="14" t="n">
        <v>12.5</v>
      </c>
      <c r="J5053" s="23" t="n">
        <f aca="false">IF(AND(E5053="Priority",ISNUMBER('Cost model'!N318)),'Cost model'!N318,'Cost model'!M318)</f>
        <v>14.5</v>
      </c>
      <c r="K5053" s="14" t="n">
        <f aca="false">J5053-H5053</f>
        <v>-13.01</v>
      </c>
      <c r="L5053" s="14" t="n">
        <f aca="false">G5053-H5053</f>
        <v>9.99</v>
      </c>
    </row>
    <row r="5054" customFormat="false" ht="15" hidden="false" customHeight="false" outlineLevel="0" collapsed="false">
      <c r="A5054" s="2" t="s">
        <v>174</v>
      </c>
      <c r="B5054" s="2" t="s">
        <v>142</v>
      </c>
      <c r="C5054" s="2" t="s">
        <v>47</v>
      </c>
      <c r="D5054" s="2" t="s">
        <v>10</v>
      </c>
      <c r="E5054" s="2" t="s">
        <v>74</v>
      </c>
      <c r="F5054" s="2" t="s">
        <v>976</v>
      </c>
      <c r="G5054" s="14" t="n">
        <v>9.5</v>
      </c>
      <c r="H5054" s="14" t="n">
        <v>10.65</v>
      </c>
      <c r="I5054" s="14" t="n">
        <v>9.5</v>
      </c>
      <c r="J5054" s="23" t="n">
        <f aca="false">IF(AND(E5054="Priority",ISNUMBER('Cost model'!N122)),'Cost model'!N122,'Cost model'!M122)</f>
        <v>13.5</v>
      </c>
      <c r="K5054" s="14" t="n">
        <f aca="false">J5054-H5054</f>
        <v>2.85</v>
      </c>
      <c r="L5054" s="14" t="n">
        <f aca="false">G5054-H5054</f>
        <v>-1.15</v>
      </c>
    </row>
    <row r="5055" customFormat="false" ht="15" hidden="false" customHeight="false" outlineLevel="0" collapsed="false">
      <c r="A5055" s="2" t="s">
        <v>174</v>
      </c>
      <c r="B5055" s="2" t="s">
        <v>124</v>
      </c>
      <c r="C5055" s="2" t="s">
        <v>48</v>
      </c>
      <c r="D5055" s="2" t="s">
        <v>10</v>
      </c>
      <c r="E5055" s="2" t="s">
        <v>74</v>
      </c>
      <c r="F5055" s="2" t="s">
        <v>976</v>
      </c>
      <c r="G5055" s="14" t="n">
        <v>12.5</v>
      </c>
      <c r="H5055" s="14" t="n">
        <v>11.3</v>
      </c>
      <c r="I5055" s="14" t="n">
        <v>12.5</v>
      </c>
      <c r="J5055" s="23" t="n">
        <f aca="false">IF(AND(E5055="Priority",ISNUMBER('Cost model'!N108)),'Cost model'!N108,'Cost model'!M108)</f>
        <v>15.5</v>
      </c>
      <c r="K5055" s="14" t="n">
        <f aca="false">J5055-H5055</f>
        <v>4.2</v>
      </c>
      <c r="L5055" s="14" t="n">
        <f aca="false">G5055-H5055</f>
        <v>1.2</v>
      </c>
    </row>
    <row r="5056" customFormat="false" ht="15" hidden="false" customHeight="false" outlineLevel="0" collapsed="false">
      <c r="A5056" s="2" t="s">
        <v>124</v>
      </c>
      <c r="B5056" s="2" t="s">
        <v>124</v>
      </c>
      <c r="C5056" s="2" t="s">
        <v>47</v>
      </c>
      <c r="D5056" s="2" t="s">
        <v>10</v>
      </c>
      <c r="E5056" s="2" t="s">
        <v>83</v>
      </c>
      <c r="F5056" s="2" t="s">
        <v>977</v>
      </c>
      <c r="G5056" s="14" t="n">
        <v>14.5</v>
      </c>
      <c r="H5056" s="14" t="n">
        <v>23.11</v>
      </c>
      <c r="I5056" s="14" t="n">
        <v>14.5</v>
      </c>
      <c r="J5056" s="23" t="n">
        <f aca="false">IF(AND(E5056="Priority",ISNUMBER('Cost model'!N317)),'Cost model'!N317,'Cost model'!M317)</f>
        <v>15.5</v>
      </c>
      <c r="K5056" s="14" t="n">
        <f aca="false">J5056-H5056</f>
        <v>-7.61</v>
      </c>
      <c r="L5056" s="14" t="n">
        <f aca="false">G5056-H5056</f>
        <v>-8.61</v>
      </c>
    </row>
    <row r="5057" customFormat="false" ht="15" hidden="false" customHeight="false" outlineLevel="0" collapsed="false">
      <c r="A5057" s="2" t="s">
        <v>124</v>
      </c>
      <c r="B5057" s="2" t="s">
        <v>124</v>
      </c>
      <c r="C5057" s="2" t="s">
        <v>47</v>
      </c>
      <c r="D5057" s="2" t="s">
        <v>10</v>
      </c>
      <c r="E5057" s="2" t="s">
        <v>83</v>
      </c>
      <c r="F5057" s="2" t="s">
        <v>977</v>
      </c>
      <c r="G5057" s="14" t="n">
        <v>14.5</v>
      </c>
      <c r="H5057" s="14" t="n">
        <v>7.27</v>
      </c>
      <c r="I5057" s="14" t="n">
        <v>14.5</v>
      </c>
      <c r="J5057" s="23" t="n">
        <f aca="false">IF(AND(E5057="Priority",ISNUMBER('Cost model'!N317)),'Cost model'!N317,'Cost model'!M317)</f>
        <v>15.5</v>
      </c>
      <c r="K5057" s="14" t="n">
        <f aca="false">J5057-H5057</f>
        <v>8.23</v>
      </c>
      <c r="L5057" s="14" t="n">
        <f aca="false">G5057-H5057</f>
        <v>7.23</v>
      </c>
    </row>
    <row r="5058" customFormat="false" ht="15" hidden="false" customHeight="false" outlineLevel="0" collapsed="false">
      <c r="A5058" s="2" t="s">
        <v>174</v>
      </c>
      <c r="B5058" s="2" t="s">
        <v>174</v>
      </c>
      <c r="C5058" s="2" t="s">
        <v>49</v>
      </c>
      <c r="D5058" s="2" t="s">
        <v>10</v>
      </c>
      <c r="E5058" s="2" t="s">
        <v>74</v>
      </c>
      <c r="F5058" s="2" t="s">
        <v>977</v>
      </c>
      <c r="G5058" s="14" t="n">
        <v>72</v>
      </c>
      <c r="H5058" s="14" t="n">
        <v>45.02</v>
      </c>
      <c r="I5058" s="14" t="n">
        <v>17.5</v>
      </c>
      <c r="J5058" s="23" t="n">
        <f aca="false">IF(AND(E5058="Priority",ISNUMBER('Cost model'!N169)),'Cost model'!N169,'Cost model'!M169)</f>
        <v>18.5</v>
      </c>
      <c r="K5058" s="14" t="n">
        <f aca="false">J5058-H5058</f>
        <v>-26.52</v>
      </c>
      <c r="L5058" s="14" t="n">
        <f aca="false">G5058-H5058</f>
        <v>26.98</v>
      </c>
    </row>
    <row r="5059" customFormat="false" ht="15" hidden="false" customHeight="false" outlineLevel="0" collapsed="false">
      <c r="A5059" s="2" t="s">
        <v>124</v>
      </c>
      <c r="B5059" s="2" t="s">
        <v>124</v>
      </c>
      <c r="C5059" s="2" t="s">
        <v>48</v>
      </c>
      <c r="D5059" s="2" t="s">
        <v>12</v>
      </c>
      <c r="E5059" s="2" t="s">
        <v>74</v>
      </c>
      <c r="F5059" s="2" t="s">
        <v>977</v>
      </c>
      <c r="G5059" s="14" t="n">
        <v>52</v>
      </c>
      <c r="H5059" s="14" t="n">
        <v>29.59</v>
      </c>
      <c r="I5059" s="14" t="n">
        <v>12.5</v>
      </c>
      <c r="J5059" s="23" t="n">
        <f aca="false">IF(AND(E5059="Priority",ISNUMBER('Cost model'!N321)),'Cost model'!N321,'Cost model'!M321)</f>
        <v>40</v>
      </c>
      <c r="K5059" s="14" t="n">
        <f aca="false">J5059-H5059</f>
        <v>10.41</v>
      </c>
      <c r="L5059" s="14" t="n">
        <f aca="false">G5059-H5059</f>
        <v>22.41</v>
      </c>
    </row>
    <row r="5060" customFormat="false" ht="15" hidden="false" customHeight="false" outlineLevel="0" collapsed="false">
      <c r="A5060" s="2" t="s">
        <v>124</v>
      </c>
      <c r="B5060" s="2" t="s">
        <v>174</v>
      </c>
      <c r="C5060" s="2" t="s">
        <v>48</v>
      </c>
      <c r="D5060" s="2" t="s">
        <v>10</v>
      </c>
      <c r="E5060" s="2" t="s">
        <v>74</v>
      </c>
      <c r="F5060" s="2" t="s">
        <v>976</v>
      </c>
      <c r="G5060" s="14" t="n">
        <v>14.5</v>
      </c>
      <c r="H5060" s="14" t="n">
        <v>9.42</v>
      </c>
      <c r="I5060" s="14" t="n">
        <v>14.5</v>
      </c>
      <c r="J5060" s="23" t="n">
        <f aca="false">IF(AND(E5060="Priority",ISNUMBER('Cost model'!N363)),'Cost model'!N363,'Cost model'!M363)</f>
        <v>15.5</v>
      </c>
      <c r="K5060" s="14" t="n">
        <f aca="false">J5060-H5060</f>
        <v>6.08</v>
      </c>
      <c r="L5060" s="14" t="n">
        <f aca="false">G5060-H5060</f>
        <v>5.08</v>
      </c>
    </row>
    <row r="5061" customFormat="false" ht="15" hidden="false" customHeight="false" outlineLevel="0" collapsed="false">
      <c r="A5061" s="2" t="s">
        <v>124</v>
      </c>
      <c r="B5061" s="2" t="s">
        <v>124</v>
      </c>
      <c r="C5061" s="2" t="s">
        <v>48</v>
      </c>
      <c r="D5061" s="2" t="s">
        <v>10</v>
      </c>
      <c r="E5061" s="2" t="s">
        <v>74</v>
      </c>
      <c r="F5061" s="2" t="s">
        <v>977</v>
      </c>
      <c r="G5061" s="14" t="n">
        <v>19.5</v>
      </c>
      <c r="H5061" s="14" t="n">
        <v>20.41</v>
      </c>
      <c r="I5061" s="14" t="n">
        <v>12.5</v>
      </c>
      <c r="J5061" s="23" t="n">
        <f aca="false">IF(AND(E5061="Priority",ISNUMBER('Cost model'!N318)),'Cost model'!N318,'Cost model'!M318)</f>
        <v>14.5</v>
      </c>
      <c r="K5061" s="14" t="n">
        <f aca="false">J5061-H5061</f>
        <v>-5.91</v>
      </c>
      <c r="L5061" s="14" t="n">
        <f aca="false">G5061-H5061</f>
        <v>-0.91</v>
      </c>
    </row>
    <row r="5062" customFormat="false" ht="15" hidden="false" customHeight="false" outlineLevel="0" collapsed="false">
      <c r="A5062" s="2" t="s">
        <v>124</v>
      </c>
      <c r="B5062" s="2" t="s">
        <v>174</v>
      </c>
      <c r="C5062" s="2" t="s">
        <v>48</v>
      </c>
      <c r="D5062" s="2" t="s">
        <v>10</v>
      </c>
      <c r="E5062" s="2" t="s">
        <v>74</v>
      </c>
      <c r="F5062" s="2" t="s">
        <v>976</v>
      </c>
      <c r="G5062" s="14" t="n">
        <v>14.5</v>
      </c>
      <c r="H5062" s="14" t="n">
        <v>11.24</v>
      </c>
      <c r="I5062" s="14" t="n">
        <v>14.5</v>
      </c>
      <c r="J5062" s="23" t="n">
        <f aca="false">IF(AND(E5062="Priority",ISNUMBER('Cost model'!N363)),'Cost model'!N363,'Cost model'!M363)</f>
        <v>15.5</v>
      </c>
      <c r="K5062" s="14" t="n">
        <f aca="false">J5062-H5062</f>
        <v>4.26</v>
      </c>
      <c r="L5062" s="14" t="n">
        <f aca="false">G5062-H5062</f>
        <v>3.26</v>
      </c>
    </row>
    <row r="5063" customFormat="false" ht="15" hidden="false" customHeight="false" outlineLevel="0" collapsed="false">
      <c r="A5063" s="2" t="s">
        <v>174</v>
      </c>
      <c r="B5063" s="2" t="s">
        <v>174</v>
      </c>
      <c r="C5063" s="2" t="s">
        <v>49</v>
      </c>
      <c r="D5063" s="2" t="s">
        <v>10</v>
      </c>
      <c r="E5063" s="2" t="s">
        <v>83</v>
      </c>
      <c r="F5063" s="2" t="s">
        <v>977</v>
      </c>
      <c r="G5063" s="14" t="n">
        <v>24.5</v>
      </c>
      <c r="H5063" s="14" t="n">
        <v>19.54</v>
      </c>
      <c r="I5063" s="14" t="n">
        <v>24.5</v>
      </c>
      <c r="J5063" s="23" t="n">
        <f aca="false">IF(AND(E5063="Priority",ISNUMBER('Cost model'!N169)),'Cost model'!N169,'Cost model'!M169)</f>
        <v>25.5</v>
      </c>
      <c r="K5063" s="14" t="n">
        <f aca="false">J5063-H5063</f>
        <v>5.96</v>
      </c>
      <c r="L5063" s="14" t="n">
        <f aca="false">G5063-H5063</f>
        <v>4.96</v>
      </c>
    </row>
    <row r="5064" customFormat="false" ht="15" hidden="false" customHeight="false" outlineLevel="0" collapsed="false">
      <c r="A5064" s="2" t="s">
        <v>142</v>
      </c>
      <c r="B5064" s="2" t="s">
        <v>142</v>
      </c>
      <c r="C5064" s="2" t="s">
        <v>48</v>
      </c>
      <c r="D5064" s="2" t="s">
        <v>12</v>
      </c>
      <c r="E5064" s="2" t="s">
        <v>74</v>
      </c>
      <c r="F5064" s="2" t="s">
        <v>977</v>
      </c>
      <c r="G5064" s="14" t="n">
        <v>37.5</v>
      </c>
      <c r="H5064" s="14" t="n">
        <v>43.49</v>
      </c>
      <c r="I5064" s="14" t="n">
        <v>12.5</v>
      </c>
      <c r="J5064" s="23" t="n">
        <f aca="false">IF(AND(E5064="Priority",ISNUMBER('Cost model'!N636)),'Cost model'!N636,'Cost model'!M636)</f>
        <v>40</v>
      </c>
      <c r="K5064" s="14" t="n">
        <f aca="false">J5064-H5064</f>
        <v>-3.49</v>
      </c>
      <c r="L5064" s="14" t="n">
        <f aca="false">G5064-H5064</f>
        <v>-5.99</v>
      </c>
    </row>
    <row r="5065" customFormat="false" ht="15" hidden="false" customHeight="false" outlineLevel="0" collapsed="false">
      <c r="A5065" s="2" t="s">
        <v>124</v>
      </c>
      <c r="B5065" s="2" t="s">
        <v>124</v>
      </c>
      <c r="C5065" s="2" t="s">
        <v>47</v>
      </c>
      <c r="D5065" s="2" t="s">
        <v>12</v>
      </c>
      <c r="E5065" s="2" t="s">
        <v>74</v>
      </c>
      <c r="F5065" s="2" t="s">
        <v>977</v>
      </c>
      <c r="G5065" s="14" t="n">
        <v>62.5</v>
      </c>
      <c r="H5065" s="14" t="n">
        <v>56.33</v>
      </c>
      <c r="I5065" s="14" t="n">
        <v>9.5</v>
      </c>
      <c r="J5065" s="23" t="n">
        <f aca="false">IF(AND(E5065="Priority",ISNUMBER('Cost model'!N320)),'Cost model'!N320,'Cost model'!M320)</f>
        <v>24.5</v>
      </c>
      <c r="K5065" s="14" t="n">
        <f aca="false">J5065-H5065</f>
        <v>-31.83</v>
      </c>
      <c r="L5065" s="14" t="n">
        <f aca="false">G5065-H5065</f>
        <v>6.17</v>
      </c>
    </row>
    <row r="5066" customFormat="false" ht="15" hidden="false" customHeight="false" outlineLevel="0" collapsed="false">
      <c r="A5066" s="2" t="s">
        <v>174</v>
      </c>
      <c r="B5066" s="2" t="s">
        <v>142</v>
      </c>
      <c r="C5066" s="2" t="s">
        <v>47</v>
      </c>
      <c r="D5066" s="2" t="s">
        <v>14</v>
      </c>
      <c r="E5066" s="2" t="s">
        <v>74</v>
      </c>
      <c r="F5066" s="2" t="s">
        <v>976</v>
      </c>
      <c r="G5066" s="14" t="n">
        <v>19</v>
      </c>
      <c r="H5066" s="14" t="n">
        <v>74</v>
      </c>
      <c r="I5066" s="14" t="n">
        <v>25</v>
      </c>
      <c r="J5066" s="23" t="n">
        <f aca="false">IF(AND(E5066="Priority",ISNUMBER('Cost model'!N131)),'Cost model'!N131,'Cost model'!M131)</f>
        <v>95</v>
      </c>
      <c r="K5066" s="14" t="n">
        <f aca="false">J5066-H5066</f>
        <v>21</v>
      </c>
      <c r="L5066" s="14" t="n">
        <f aca="false">G5066-H5066</f>
        <v>-55</v>
      </c>
    </row>
    <row r="5067" customFormat="false" ht="15" hidden="false" customHeight="false" outlineLevel="0" collapsed="false">
      <c r="A5067" s="2" t="s">
        <v>142</v>
      </c>
      <c r="B5067" s="2" t="s">
        <v>124</v>
      </c>
      <c r="C5067" s="2" t="s">
        <v>47</v>
      </c>
      <c r="D5067" s="2" t="s">
        <v>12</v>
      </c>
      <c r="E5067" s="2" t="s">
        <v>74</v>
      </c>
      <c r="F5067" s="2" t="s">
        <v>976</v>
      </c>
      <c r="G5067" s="14" t="n">
        <v>9.5</v>
      </c>
      <c r="H5067" s="14" t="n">
        <v>42.01</v>
      </c>
      <c r="I5067" s="14" t="n">
        <v>19.5</v>
      </c>
      <c r="J5067" s="23" t="n">
        <f aca="false">IF(AND(E5067="Priority",ISNUMBER('Cost model'!N665)),'Cost model'!N665,'Cost model'!M665)</f>
        <v>40</v>
      </c>
      <c r="K5067" s="14" t="n">
        <f aca="false">J5067-H5067</f>
        <v>-2.01</v>
      </c>
      <c r="L5067" s="14" t="n">
        <f aca="false">G5067-H5067</f>
        <v>-32.51</v>
      </c>
    </row>
    <row r="5068" customFormat="false" ht="15" hidden="false" customHeight="false" outlineLevel="0" collapsed="false">
      <c r="A5068" s="2" t="s">
        <v>124</v>
      </c>
      <c r="B5068" s="2" t="s">
        <v>124</v>
      </c>
      <c r="C5068" s="2" t="s">
        <v>48</v>
      </c>
      <c r="D5068" s="2" t="s">
        <v>13</v>
      </c>
      <c r="E5068" s="2" t="s">
        <v>74</v>
      </c>
      <c r="F5068" s="2" t="s">
        <v>977</v>
      </c>
      <c r="G5068" s="14" t="n">
        <v>44</v>
      </c>
      <c r="H5068" s="14" t="n">
        <v>133.88</v>
      </c>
      <c r="I5068" s="14" t="n">
        <v>24.5</v>
      </c>
      <c r="J5068" s="23" t="n">
        <f aca="false">IF(AND(E5068="Priority",ISNUMBER('Cost model'!N324)),'Cost model'!N324,'Cost model'!M324)</f>
        <v>85</v>
      </c>
      <c r="K5068" s="14" t="n">
        <f aca="false">J5068-H5068</f>
        <v>-48.88</v>
      </c>
      <c r="L5068" s="14" t="n">
        <f aca="false">G5068-H5068</f>
        <v>-89.88</v>
      </c>
    </row>
    <row r="5069" customFormat="false" ht="15" hidden="false" customHeight="false" outlineLevel="0" collapsed="false">
      <c r="A5069" s="2" t="s">
        <v>174</v>
      </c>
      <c r="B5069" s="2" t="s">
        <v>174</v>
      </c>
      <c r="C5069" s="2" t="s">
        <v>48</v>
      </c>
      <c r="D5069" s="2" t="s">
        <v>10</v>
      </c>
      <c r="E5069" s="2" t="s">
        <v>74</v>
      </c>
      <c r="F5069" s="2" t="s">
        <v>977</v>
      </c>
      <c r="G5069" s="14" t="n">
        <v>25</v>
      </c>
      <c r="H5069" s="14" t="n">
        <v>23.29</v>
      </c>
      <c r="I5069" s="14" t="n">
        <v>12.5</v>
      </c>
      <c r="J5069" s="23" t="n">
        <f aca="false">IF(AND(E5069="Priority",ISNUMBER('Cost model'!N168)),'Cost model'!N168,'Cost model'!M168)</f>
        <v>13.5</v>
      </c>
      <c r="K5069" s="14" t="n">
        <f aca="false">J5069-H5069</f>
        <v>-9.79</v>
      </c>
      <c r="L5069" s="14" t="n">
        <f aca="false">G5069-H5069</f>
        <v>1.71</v>
      </c>
    </row>
    <row r="5070" customFormat="false" ht="15" hidden="false" customHeight="false" outlineLevel="0" collapsed="false">
      <c r="A5070" s="2" t="s">
        <v>174</v>
      </c>
      <c r="B5070" s="2" t="s">
        <v>174</v>
      </c>
      <c r="C5070" s="2" t="s">
        <v>47</v>
      </c>
      <c r="D5070" s="2" t="s">
        <v>12</v>
      </c>
      <c r="E5070" s="2" t="s">
        <v>74</v>
      </c>
      <c r="F5070" s="2" t="s">
        <v>977</v>
      </c>
      <c r="G5070" s="14" t="n">
        <v>14.5</v>
      </c>
      <c r="H5070" s="14" t="n">
        <v>7.24</v>
      </c>
      <c r="I5070" s="14" t="n">
        <v>9.5</v>
      </c>
      <c r="J5070" s="23" t="n">
        <f aca="false">IF(AND(E5070="Priority",ISNUMBER('Cost model'!N170)),'Cost model'!N170,'Cost model'!M170)</f>
        <v>25.5</v>
      </c>
      <c r="K5070" s="14" t="n">
        <f aca="false">J5070-H5070</f>
        <v>18.26</v>
      </c>
      <c r="L5070" s="14" t="n">
        <f aca="false">G5070-H5070</f>
        <v>7.26</v>
      </c>
    </row>
    <row r="5071" customFormat="false" ht="15" hidden="false" customHeight="false" outlineLevel="0" collapsed="false">
      <c r="A5071" s="2" t="s">
        <v>221</v>
      </c>
      <c r="B5071" s="2" t="s">
        <v>221</v>
      </c>
      <c r="C5071" s="2" t="s">
        <v>49</v>
      </c>
      <c r="D5071" s="2" t="s">
        <v>10</v>
      </c>
      <c r="E5071" s="2" t="s">
        <v>74</v>
      </c>
      <c r="F5071" s="2" t="s">
        <v>977</v>
      </c>
      <c r="G5071" s="14" t="n">
        <v>54.5</v>
      </c>
      <c r="H5071" s="14" t="n">
        <v>65.84</v>
      </c>
      <c r="I5071" s="14" t="n">
        <v>17.5</v>
      </c>
      <c r="J5071" s="23" t="n">
        <f aca="false">IF(AND(E5071="Priority",ISNUMBER('Cost model'!N739)),'Cost model'!N739,'Cost model'!M739)</f>
        <v>17.5</v>
      </c>
      <c r="K5071" s="14" t="n">
        <f aca="false">J5071-H5071</f>
        <v>-48.34</v>
      </c>
      <c r="L5071" s="14" t="n">
        <f aca="false">G5071-H5071</f>
        <v>-11.34</v>
      </c>
    </row>
    <row r="5072" customFormat="false" ht="15" hidden="false" customHeight="false" outlineLevel="0" collapsed="false">
      <c r="A5072" s="2" t="s">
        <v>124</v>
      </c>
      <c r="B5072" s="2" t="s">
        <v>124</v>
      </c>
      <c r="C5072" s="2" t="s">
        <v>47</v>
      </c>
      <c r="D5072" s="2" t="s">
        <v>14</v>
      </c>
      <c r="E5072" s="2" t="s">
        <v>74</v>
      </c>
      <c r="F5072" s="2" t="s">
        <v>977</v>
      </c>
      <c r="G5072" s="14" t="n">
        <v>91</v>
      </c>
      <c r="H5072" s="14" t="n">
        <v>113.11</v>
      </c>
      <c r="I5072" s="14" t="n">
        <v>25</v>
      </c>
      <c r="J5072" s="23" t="n">
        <f aca="false">IF(AND(E5072="Priority",ISNUMBER('Cost model'!N326)),'Cost model'!N326,'Cost model'!M326)</f>
        <v>110</v>
      </c>
      <c r="K5072" s="14" t="n">
        <f aca="false">J5072-H5072</f>
        <v>-3.11</v>
      </c>
      <c r="L5072" s="14" t="n">
        <f aca="false">G5072-H5072</f>
        <v>-22.11</v>
      </c>
    </row>
    <row r="5073" customFormat="false" ht="15" hidden="false" customHeight="false" outlineLevel="0" collapsed="false">
      <c r="A5073" s="2" t="s">
        <v>124</v>
      </c>
      <c r="B5073" s="2" t="s">
        <v>124</v>
      </c>
      <c r="C5073" s="2" t="s">
        <v>49</v>
      </c>
      <c r="D5073" s="2" t="s">
        <v>10</v>
      </c>
      <c r="E5073" s="2" t="s">
        <v>83</v>
      </c>
      <c r="F5073" s="2" t="s">
        <v>977</v>
      </c>
      <c r="G5073" s="14" t="n">
        <v>24.5</v>
      </c>
      <c r="H5073" s="14" t="n">
        <v>23.11</v>
      </c>
      <c r="I5073" s="14" t="n">
        <v>24.5</v>
      </c>
      <c r="J5073" s="23" t="n">
        <f aca="false">IF(AND(E5073="Priority",ISNUMBER('Cost model'!N319)),'Cost model'!N319,'Cost model'!M319)</f>
        <v>22.5</v>
      </c>
      <c r="K5073" s="14" t="n">
        <f aca="false">J5073-H5073</f>
        <v>-0.609999999999999</v>
      </c>
      <c r="L5073" s="14" t="n">
        <f aca="false">G5073-H5073</f>
        <v>1.39</v>
      </c>
    </row>
    <row r="5074" customFormat="false" ht="15" hidden="false" customHeight="false" outlineLevel="0" collapsed="false">
      <c r="A5074" s="2" t="s">
        <v>142</v>
      </c>
      <c r="B5074" s="2" t="s">
        <v>142</v>
      </c>
      <c r="C5074" s="2" t="s">
        <v>48</v>
      </c>
      <c r="D5074" s="2" t="s">
        <v>12</v>
      </c>
      <c r="E5074" s="2" t="s">
        <v>74</v>
      </c>
      <c r="F5074" s="2" t="s">
        <v>977</v>
      </c>
      <c r="G5074" s="14" t="n">
        <v>12.5</v>
      </c>
      <c r="H5074" s="14" t="n">
        <v>24.83</v>
      </c>
      <c r="I5074" s="14" t="n">
        <v>12.5</v>
      </c>
      <c r="J5074" s="23" t="n">
        <f aca="false">IF(AND(E5074="Priority",ISNUMBER('Cost model'!N636)),'Cost model'!N636,'Cost model'!M636)</f>
        <v>40</v>
      </c>
      <c r="K5074" s="14" t="n">
        <f aca="false">J5074-H5074</f>
        <v>15.17</v>
      </c>
      <c r="L5074" s="14" t="n">
        <f aca="false">G5074-H5074</f>
        <v>-12.33</v>
      </c>
    </row>
    <row r="5075" customFormat="false" ht="15" hidden="false" customHeight="false" outlineLevel="0" collapsed="false">
      <c r="A5075" s="2" t="s">
        <v>174</v>
      </c>
      <c r="B5075" s="2" t="s">
        <v>174</v>
      </c>
      <c r="C5075" s="2" t="s">
        <v>47</v>
      </c>
      <c r="D5075" s="2" t="s">
        <v>10</v>
      </c>
      <c r="E5075" s="2" t="s">
        <v>74</v>
      </c>
      <c r="F5075" s="2" t="s">
        <v>977</v>
      </c>
      <c r="G5075" s="14" t="n">
        <v>9.5</v>
      </c>
      <c r="H5075" s="14" t="n">
        <v>6.48</v>
      </c>
      <c r="I5075" s="14" t="n">
        <v>9.5</v>
      </c>
      <c r="J5075" s="23" t="n">
        <f aca="false">IF(AND(E5075="Priority",ISNUMBER('Cost model'!N167)),'Cost model'!N167,'Cost model'!M167)</f>
        <v>8.5</v>
      </c>
      <c r="K5075" s="14" t="n">
        <f aca="false">J5075-H5075</f>
        <v>2.02</v>
      </c>
      <c r="L5075" s="14" t="n">
        <f aca="false">G5075-H5075</f>
        <v>3.02</v>
      </c>
    </row>
    <row r="5076" customFormat="false" ht="15" hidden="false" customHeight="false" outlineLevel="0" collapsed="false">
      <c r="A5076" s="2" t="s">
        <v>221</v>
      </c>
      <c r="B5076" s="2" t="s">
        <v>221</v>
      </c>
      <c r="C5076" s="2" t="s">
        <v>49</v>
      </c>
      <c r="D5076" s="2" t="s">
        <v>10</v>
      </c>
      <c r="E5076" s="2" t="s">
        <v>74</v>
      </c>
      <c r="F5076" s="2" t="s">
        <v>977</v>
      </c>
      <c r="G5076" s="14" t="n">
        <v>17.5</v>
      </c>
      <c r="H5076" s="14" t="n">
        <v>12.4</v>
      </c>
      <c r="I5076" s="14" t="n">
        <v>17.5</v>
      </c>
      <c r="J5076" s="23" t="n">
        <f aca="false">IF(AND(E5076="Priority",ISNUMBER('Cost model'!N739)),'Cost model'!N739,'Cost model'!M739)</f>
        <v>17.5</v>
      </c>
      <c r="K5076" s="14" t="n">
        <f aca="false">J5076-H5076</f>
        <v>5.1</v>
      </c>
      <c r="L5076" s="14" t="n">
        <f aca="false">G5076-H5076</f>
        <v>5.1</v>
      </c>
    </row>
    <row r="5077" customFormat="false" ht="15" hidden="false" customHeight="false" outlineLevel="0" collapsed="false">
      <c r="A5077" s="2" t="s">
        <v>124</v>
      </c>
      <c r="B5077" s="2" t="s">
        <v>124</v>
      </c>
      <c r="C5077" s="2" t="s">
        <v>48</v>
      </c>
      <c r="D5077" s="2" t="s">
        <v>10</v>
      </c>
      <c r="E5077" s="2" t="s">
        <v>74</v>
      </c>
      <c r="F5077" s="2" t="s">
        <v>977</v>
      </c>
      <c r="G5077" s="14" t="n">
        <v>12.5</v>
      </c>
      <c r="H5077" s="14" t="n">
        <v>11.24</v>
      </c>
      <c r="I5077" s="14" t="n">
        <v>12.5</v>
      </c>
      <c r="J5077" s="23" t="n">
        <f aca="false">IF(AND(E5077="Priority",ISNUMBER('Cost model'!N318)),'Cost model'!N318,'Cost model'!M318)</f>
        <v>14.5</v>
      </c>
      <c r="K5077" s="14" t="n">
        <f aca="false">J5077-H5077</f>
        <v>3.26</v>
      </c>
      <c r="L5077" s="14" t="n">
        <f aca="false">G5077-H5077</f>
        <v>1.26</v>
      </c>
    </row>
    <row r="5078" customFormat="false" ht="15" hidden="false" customHeight="false" outlineLevel="0" collapsed="false">
      <c r="A5078" s="2" t="s">
        <v>221</v>
      </c>
      <c r="B5078" s="2" t="s">
        <v>221</v>
      </c>
      <c r="C5078" s="2" t="s">
        <v>47</v>
      </c>
      <c r="D5078" s="2" t="s">
        <v>10</v>
      </c>
      <c r="E5078" s="2" t="s">
        <v>74</v>
      </c>
      <c r="F5078" s="2" t="s">
        <v>977</v>
      </c>
      <c r="G5078" s="14" t="n">
        <v>9.5</v>
      </c>
      <c r="H5078" s="14" t="n">
        <v>7.9</v>
      </c>
      <c r="I5078" s="14" t="n">
        <v>9.5</v>
      </c>
      <c r="J5078" s="23" t="n">
        <f aca="false">IF(AND(E5078="Priority",ISNUMBER('Cost model'!N737)),'Cost model'!N737,'Cost model'!M737)</f>
        <v>8.5</v>
      </c>
      <c r="K5078" s="14" t="n">
        <f aca="false">J5078-H5078</f>
        <v>0.6</v>
      </c>
      <c r="L5078" s="14" t="n">
        <f aca="false">G5078-H5078</f>
        <v>1.6</v>
      </c>
    </row>
    <row r="5079" customFormat="false" ht="15" hidden="false" customHeight="false" outlineLevel="0" collapsed="false">
      <c r="A5079" s="2" t="s">
        <v>174</v>
      </c>
      <c r="B5079" s="2" t="s">
        <v>174</v>
      </c>
      <c r="C5079" s="2" t="s">
        <v>47</v>
      </c>
      <c r="D5079" s="2" t="s">
        <v>10</v>
      </c>
      <c r="E5079" s="2" t="s">
        <v>74</v>
      </c>
      <c r="F5079" s="2" t="s">
        <v>977</v>
      </c>
      <c r="G5079" s="14" t="n">
        <v>9.5</v>
      </c>
      <c r="H5079" s="14" t="n">
        <v>7.24</v>
      </c>
      <c r="I5079" s="14" t="n">
        <v>9.5</v>
      </c>
      <c r="J5079" s="23" t="n">
        <f aca="false">IF(AND(E5079="Priority",ISNUMBER('Cost model'!N167)),'Cost model'!N167,'Cost model'!M167)</f>
        <v>8.5</v>
      </c>
      <c r="K5079" s="14" t="n">
        <f aca="false">J5079-H5079</f>
        <v>1.26</v>
      </c>
      <c r="L5079" s="14" t="n">
        <f aca="false">G5079-H5079</f>
        <v>2.26</v>
      </c>
    </row>
    <row r="5080" customFormat="false" ht="15" hidden="false" customHeight="false" outlineLevel="0" collapsed="false">
      <c r="A5080" s="2" t="s">
        <v>174</v>
      </c>
      <c r="B5080" s="2" t="s">
        <v>174</v>
      </c>
      <c r="C5080" s="2" t="s">
        <v>49</v>
      </c>
      <c r="D5080" s="2" t="s">
        <v>12</v>
      </c>
      <c r="E5080" s="2" t="s">
        <v>74</v>
      </c>
      <c r="F5080" s="2" t="s">
        <v>977</v>
      </c>
      <c r="G5080" s="14" t="n">
        <v>19.5</v>
      </c>
      <c r="H5080" s="14" t="n">
        <v>59.09</v>
      </c>
      <c r="I5080" s="14" t="n">
        <v>19.5</v>
      </c>
      <c r="J5080" s="23" t="n">
        <f aca="false">IF(AND(E5080="Priority",ISNUMBER('Cost model'!N172)),'Cost model'!N172,'Cost model'!M172)</f>
        <v>45</v>
      </c>
      <c r="K5080" s="14" t="n">
        <f aca="false">J5080-H5080</f>
        <v>-14.09</v>
      </c>
      <c r="L5080" s="14" t="n">
        <f aca="false">G5080-H5080</f>
        <v>-39.59</v>
      </c>
    </row>
    <row r="5081" customFormat="false" ht="15" hidden="false" customHeight="false" outlineLevel="0" collapsed="false">
      <c r="A5081" s="2" t="s">
        <v>142</v>
      </c>
      <c r="B5081" s="2" t="s">
        <v>142</v>
      </c>
      <c r="C5081" s="2" t="s">
        <v>48</v>
      </c>
      <c r="D5081" s="2" t="s">
        <v>10</v>
      </c>
      <c r="E5081" s="2" t="s">
        <v>74</v>
      </c>
      <c r="F5081" s="2" t="s">
        <v>977</v>
      </c>
      <c r="G5081" s="14" t="n">
        <v>62.5</v>
      </c>
      <c r="H5081" s="14" t="n">
        <v>45.09</v>
      </c>
      <c r="I5081" s="14" t="n">
        <v>12.5</v>
      </c>
      <c r="J5081" s="23" t="n">
        <f aca="false">IF(AND(E5081="Priority",ISNUMBER('Cost model'!N633)),'Cost model'!N633,'Cost model'!M633)</f>
        <v>11.5</v>
      </c>
      <c r="K5081" s="14" t="n">
        <f aca="false">J5081-H5081</f>
        <v>-33.59</v>
      </c>
      <c r="L5081" s="14" t="n">
        <f aca="false">G5081-H5081</f>
        <v>17.41</v>
      </c>
    </row>
    <row r="5082" customFormat="false" ht="15" hidden="false" customHeight="false" outlineLevel="0" collapsed="false">
      <c r="A5082" s="2" t="s">
        <v>174</v>
      </c>
      <c r="B5082" s="2" t="s">
        <v>174</v>
      </c>
      <c r="C5082" s="2" t="s">
        <v>47</v>
      </c>
      <c r="D5082" s="2" t="s">
        <v>12</v>
      </c>
      <c r="E5082" s="2" t="s">
        <v>74</v>
      </c>
      <c r="F5082" s="2" t="s">
        <v>977</v>
      </c>
      <c r="G5082" s="14" t="n">
        <v>28.5</v>
      </c>
      <c r="H5082" s="14" t="n">
        <v>27.98</v>
      </c>
      <c r="I5082" s="14" t="n">
        <v>9.5</v>
      </c>
      <c r="J5082" s="23" t="n">
        <f aca="false">IF(AND(E5082="Priority",ISNUMBER('Cost model'!N170)),'Cost model'!N170,'Cost model'!M170)</f>
        <v>25.5</v>
      </c>
      <c r="K5082" s="14" t="n">
        <f aca="false">J5082-H5082</f>
        <v>-2.48</v>
      </c>
      <c r="L5082" s="14" t="n">
        <f aca="false">G5082-H5082</f>
        <v>0.52</v>
      </c>
    </row>
    <row r="5083" customFormat="false" ht="15" hidden="false" customHeight="false" outlineLevel="0" collapsed="false">
      <c r="A5083" s="2" t="s">
        <v>221</v>
      </c>
      <c r="B5083" s="2" t="s">
        <v>158</v>
      </c>
      <c r="C5083" s="2" t="s">
        <v>49</v>
      </c>
      <c r="D5083" s="2" t="s">
        <v>14</v>
      </c>
      <c r="E5083" s="2" t="s">
        <v>74</v>
      </c>
      <c r="F5083" s="2" t="s">
        <v>976</v>
      </c>
      <c r="G5083" s="14" t="n">
        <v>135</v>
      </c>
      <c r="H5083" s="14" t="n">
        <v>335.07</v>
      </c>
      <c r="I5083" s="14" t="n">
        <v>195</v>
      </c>
      <c r="J5083" s="23" t="n">
        <f aca="false">IF(AND(E5083="Priority",ISNUMBER('Cost model'!N763)),'Cost model'!N763,'Cost model'!M763)</f>
        <v>255</v>
      </c>
      <c r="K5083" s="14" t="n">
        <f aca="false">J5083-H5083</f>
        <v>-80.07</v>
      </c>
      <c r="L5083" s="14" t="n">
        <f aca="false">G5083-H5083</f>
        <v>-200.07</v>
      </c>
    </row>
    <row r="5084" customFormat="false" ht="15" hidden="false" customHeight="false" outlineLevel="0" collapsed="false">
      <c r="A5084" s="2" t="s">
        <v>221</v>
      </c>
      <c r="B5084" s="2" t="s">
        <v>221</v>
      </c>
      <c r="C5084" s="2" t="s">
        <v>47</v>
      </c>
      <c r="D5084" s="2" t="s">
        <v>10</v>
      </c>
      <c r="E5084" s="2" t="s">
        <v>74</v>
      </c>
      <c r="F5084" s="2" t="s">
        <v>977</v>
      </c>
      <c r="G5084" s="14" t="n">
        <v>38</v>
      </c>
      <c r="H5084" s="14" t="n">
        <v>24.02</v>
      </c>
      <c r="I5084" s="14" t="n">
        <v>9.5</v>
      </c>
      <c r="J5084" s="23" t="n">
        <f aca="false">IF(AND(E5084="Priority",ISNUMBER('Cost model'!N737)),'Cost model'!N737,'Cost model'!M737)</f>
        <v>8.5</v>
      </c>
      <c r="K5084" s="14" t="n">
        <f aca="false">J5084-H5084</f>
        <v>-15.52</v>
      </c>
      <c r="L5084" s="14" t="n">
        <f aca="false">G5084-H5084</f>
        <v>13.98</v>
      </c>
    </row>
    <row r="5085" customFormat="false" ht="15" hidden="false" customHeight="false" outlineLevel="0" collapsed="false">
      <c r="A5085" s="2" t="s">
        <v>158</v>
      </c>
      <c r="B5085" s="2" t="s">
        <v>124</v>
      </c>
      <c r="C5085" s="2" t="s">
        <v>47</v>
      </c>
      <c r="D5085" s="2" t="s">
        <v>10</v>
      </c>
      <c r="E5085" s="2" t="s">
        <v>74</v>
      </c>
      <c r="F5085" s="2" t="s">
        <v>976</v>
      </c>
      <c r="G5085" s="14" t="n">
        <v>14.5</v>
      </c>
      <c r="H5085" s="14" t="n">
        <v>12.44</v>
      </c>
      <c r="I5085" s="14" t="n">
        <v>14.5</v>
      </c>
      <c r="J5085" s="23" t="n">
        <f aca="false">IF(AND(E5085="Priority",ISNUMBER('Cost model'!N452)),'Cost model'!N452,'Cost model'!M452)</f>
        <v>13.5</v>
      </c>
      <c r="K5085" s="14" t="n">
        <f aca="false">J5085-H5085</f>
        <v>1.06</v>
      </c>
      <c r="L5085" s="14" t="n">
        <f aca="false">G5085-H5085</f>
        <v>2.06</v>
      </c>
    </row>
    <row r="5086" customFormat="false" ht="15" hidden="false" customHeight="false" outlineLevel="0" collapsed="false">
      <c r="A5086" s="2" t="s">
        <v>124</v>
      </c>
      <c r="B5086" s="2" t="s">
        <v>124</v>
      </c>
      <c r="C5086" s="2" t="s">
        <v>47</v>
      </c>
      <c r="D5086" s="2" t="s">
        <v>12</v>
      </c>
      <c r="E5086" s="2" t="s">
        <v>74</v>
      </c>
      <c r="F5086" s="2" t="s">
        <v>977</v>
      </c>
      <c r="G5086" s="14" t="n">
        <v>9.5</v>
      </c>
      <c r="H5086" s="14" t="n">
        <v>8.01</v>
      </c>
      <c r="I5086" s="14" t="n">
        <v>9.5</v>
      </c>
      <c r="J5086" s="23" t="n">
        <f aca="false">IF(AND(E5086="Priority",ISNUMBER('Cost model'!N320)),'Cost model'!N320,'Cost model'!M320)</f>
        <v>24.5</v>
      </c>
      <c r="K5086" s="14" t="n">
        <f aca="false">J5086-H5086</f>
        <v>16.49</v>
      </c>
      <c r="L5086" s="14" t="n">
        <f aca="false">G5086-H5086</f>
        <v>1.49</v>
      </c>
    </row>
    <row r="5087" customFormat="false" ht="15" hidden="false" customHeight="false" outlineLevel="0" collapsed="false">
      <c r="A5087" s="2" t="s">
        <v>124</v>
      </c>
      <c r="B5087" s="2" t="s">
        <v>124</v>
      </c>
      <c r="C5087" s="2" t="s">
        <v>48</v>
      </c>
      <c r="D5087" s="2" t="s">
        <v>12</v>
      </c>
      <c r="E5087" s="2" t="s">
        <v>74</v>
      </c>
      <c r="F5087" s="2" t="s">
        <v>977</v>
      </c>
      <c r="G5087" s="14" t="n">
        <v>17.5</v>
      </c>
      <c r="H5087" s="14" t="n">
        <v>30.99</v>
      </c>
      <c r="I5087" s="14" t="n">
        <v>12.5</v>
      </c>
      <c r="J5087" s="23" t="n">
        <f aca="false">IF(AND(E5087="Priority",ISNUMBER('Cost model'!N321)),'Cost model'!N321,'Cost model'!M321)</f>
        <v>40</v>
      </c>
      <c r="K5087" s="14" t="n">
        <f aca="false">J5087-H5087</f>
        <v>9.01</v>
      </c>
      <c r="L5087" s="14" t="n">
        <f aca="false">G5087-H5087</f>
        <v>-13.49</v>
      </c>
    </row>
    <row r="5088" customFormat="false" ht="15" hidden="false" customHeight="false" outlineLevel="0" collapsed="false">
      <c r="A5088" s="2" t="s">
        <v>174</v>
      </c>
      <c r="B5088" s="2" t="s">
        <v>142</v>
      </c>
      <c r="C5088" s="2" t="s">
        <v>49</v>
      </c>
      <c r="D5088" s="2" t="s">
        <v>12</v>
      </c>
      <c r="E5088" s="2" t="s">
        <v>74</v>
      </c>
      <c r="F5088" s="2" t="s">
        <v>976</v>
      </c>
      <c r="G5088" s="14" t="n">
        <v>72</v>
      </c>
      <c r="H5088" s="14" t="n">
        <v>61.82</v>
      </c>
      <c r="I5088" s="14" t="n">
        <v>19.5</v>
      </c>
      <c r="J5088" s="23" t="n">
        <f aca="false">IF(AND(E5088="Priority",ISNUMBER('Cost model'!N127)),'Cost model'!N127,'Cost model'!M127)</f>
        <v>50</v>
      </c>
      <c r="K5088" s="14" t="n">
        <f aca="false">J5088-H5088</f>
        <v>-11.82</v>
      </c>
      <c r="L5088" s="14" t="n">
        <f aca="false">G5088-H5088</f>
        <v>10.18</v>
      </c>
    </row>
    <row r="5089" customFormat="false" ht="15" hidden="false" customHeight="false" outlineLevel="0" collapsed="false">
      <c r="A5089" s="2" t="s">
        <v>124</v>
      </c>
      <c r="B5089" s="2" t="s">
        <v>124</v>
      </c>
      <c r="C5089" s="2" t="s">
        <v>49</v>
      </c>
      <c r="D5089" s="2" t="s">
        <v>12</v>
      </c>
      <c r="E5089" s="2" t="s">
        <v>74</v>
      </c>
      <c r="F5089" s="2" t="s">
        <v>977</v>
      </c>
      <c r="G5089" s="14" t="n">
        <v>19.5</v>
      </c>
      <c r="H5089" s="14" t="n">
        <v>107.06</v>
      </c>
      <c r="I5089" s="14" t="n">
        <v>19.5</v>
      </c>
      <c r="J5089" s="23" t="n">
        <f aca="false">IF(AND(E5089="Priority",ISNUMBER('Cost model'!N322)),'Cost model'!N322,'Cost model'!M322)</f>
        <v>50</v>
      </c>
      <c r="K5089" s="14" t="n">
        <f aca="false">J5089-H5089</f>
        <v>-57.06</v>
      </c>
      <c r="L5089" s="14" t="n">
        <f aca="false">G5089-H5089</f>
        <v>-87.56</v>
      </c>
    </row>
    <row r="5090" customFormat="false" ht="15" hidden="false" customHeight="false" outlineLevel="0" collapsed="false">
      <c r="A5090" s="2" t="s">
        <v>174</v>
      </c>
      <c r="B5090" s="2" t="s">
        <v>174</v>
      </c>
      <c r="C5090" s="2" t="s">
        <v>49</v>
      </c>
      <c r="D5090" s="2" t="s">
        <v>12</v>
      </c>
      <c r="E5090" s="2" t="s">
        <v>74</v>
      </c>
      <c r="F5090" s="2" t="s">
        <v>977</v>
      </c>
      <c r="G5090" s="14" t="n">
        <v>17.5</v>
      </c>
      <c r="H5090" s="14" t="n">
        <v>11.43</v>
      </c>
      <c r="I5090" s="14" t="n">
        <v>19.5</v>
      </c>
      <c r="J5090" s="23" t="n">
        <f aca="false">IF(AND(E5090="Priority",ISNUMBER('Cost model'!N172)),'Cost model'!N172,'Cost model'!M172)</f>
        <v>45</v>
      </c>
      <c r="K5090" s="14" t="n">
        <f aca="false">J5090-H5090</f>
        <v>33.57</v>
      </c>
      <c r="L5090" s="14" t="n">
        <f aca="false">G5090-H5090</f>
        <v>6.07</v>
      </c>
    </row>
    <row r="5091" customFormat="false" ht="15" hidden="false" customHeight="false" outlineLevel="0" collapsed="false">
      <c r="A5091" s="2" t="s">
        <v>174</v>
      </c>
      <c r="B5091" s="2" t="s">
        <v>174</v>
      </c>
      <c r="C5091" s="2" t="s">
        <v>49</v>
      </c>
      <c r="D5091" s="2" t="s">
        <v>13</v>
      </c>
      <c r="E5091" s="2" t="s">
        <v>74</v>
      </c>
      <c r="F5091" s="2" t="s">
        <v>977</v>
      </c>
      <c r="G5091" s="14" t="n">
        <v>89.5</v>
      </c>
      <c r="H5091" s="14" t="n">
        <v>88.65</v>
      </c>
      <c r="I5091" s="14" t="n">
        <v>50</v>
      </c>
      <c r="J5091" s="23" t="n">
        <f aca="false">IF(AND(E5091="Priority",ISNUMBER('Cost model'!N175)),'Cost model'!N175,'Cost model'!M175)</f>
        <v>75</v>
      </c>
      <c r="K5091" s="14" t="n">
        <f aca="false">J5091-H5091</f>
        <v>-13.65</v>
      </c>
      <c r="L5091" s="14" t="n">
        <f aca="false">G5091-H5091</f>
        <v>0.849999999999994</v>
      </c>
    </row>
    <row r="5092" customFormat="false" ht="15" hidden="false" customHeight="false" outlineLevel="0" collapsed="false">
      <c r="A5092" s="2" t="s">
        <v>124</v>
      </c>
      <c r="B5092" s="2" t="s">
        <v>124</v>
      </c>
      <c r="C5092" s="2" t="s">
        <v>48</v>
      </c>
      <c r="D5092" s="2" t="s">
        <v>10</v>
      </c>
      <c r="E5092" s="2" t="s">
        <v>74</v>
      </c>
      <c r="F5092" s="2" t="s">
        <v>977</v>
      </c>
      <c r="G5092" s="14" t="n">
        <v>14.5</v>
      </c>
      <c r="H5092" s="14" t="n">
        <v>9</v>
      </c>
      <c r="I5092" s="14" t="n">
        <v>12.5</v>
      </c>
      <c r="J5092" s="23" t="n">
        <f aca="false">IF(AND(E5092="Priority",ISNUMBER('Cost model'!N318)),'Cost model'!N318,'Cost model'!M318)</f>
        <v>14.5</v>
      </c>
      <c r="K5092" s="14" t="n">
        <f aca="false">J5092-H5092</f>
        <v>5.5</v>
      </c>
      <c r="L5092" s="14" t="n">
        <f aca="false">G5092-H5092</f>
        <v>5.5</v>
      </c>
    </row>
    <row r="5093" customFormat="false" ht="15" hidden="false" customHeight="false" outlineLevel="0" collapsed="false">
      <c r="A5093" s="2" t="s">
        <v>174</v>
      </c>
      <c r="B5093" s="2" t="s">
        <v>221</v>
      </c>
      <c r="C5093" s="2" t="s">
        <v>47</v>
      </c>
      <c r="D5093" s="2" t="s">
        <v>12</v>
      </c>
      <c r="E5093" s="2" t="s">
        <v>74</v>
      </c>
      <c r="F5093" s="2" t="s">
        <v>976</v>
      </c>
      <c r="G5093" s="14" t="n">
        <v>9.5</v>
      </c>
      <c r="H5093" s="14" t="n">
        <v>53</v>
      </c>
      <c r="I5093" s="14" t="n">
        <v>24.5</v>
      </c>
      <c r="J5093" s="23" t="n">
        <f aca="false">IF(AND(E5093="Priority",ISNUMBER('Cost model'!N155)),'Cost model'!N155,'Cost model'!M155)</f>
        <v>50</v>
      </c>
      <c r="K5093" s="14" t="n">
        <f aca="false">J5093-H5093</f>
        <v>-3</v>
      </c>
      <c r="L5093" s="14" t="n">
        <f aca="false">G5093-H5093</f>
        <v>-43.5</v>
      </c>
    </row>
    <row r="5094" customFormat="false" ht="15" hidden="false" customHeight="false" outlineLevel="0" collapsed="false">
      <c r="A5094" s="2" t="s">
        <v>174</v>
      </c>
      <c r="B5094" s="2" t="s">
        <v>174</v>
      </c>
      <c r="C5094" s="2" t="s">
        <v>47</v>
      </c>
      <c r="D5094" s="2" t="s">
        <v>10</v>
      </c>
      <c r="E5094" s="2" t="s">
        <v>74</v>
      </c>
      <c r="F5094" s="2" t="s">
        <v>977</v>
      </c>
      <c r="G5094" s="14" t="n">
        <v>9.5</v>
      </c>
      <c r="H5094" s="14" t="n">
        <v>8.87</v>
      </c>
      <c r="I5094" s="14" t="n">
        <v>9.5</v>
      </c>
      <c r="J5094" s="23" t="n">
        <f aca="false">IF(AND(E5094="Priority",ISNUMBER('Cost model'!N167)),'Cost model'!N167,'Cost model'!M167)</f>
        <v>8.5</v>
      </c>
      <c r="K5094" s="14" t="n">
        <f aca="false">J5094-H5094</f>
        <v>-0.369999999999999</v>
      </c>
      <c r="L5094" s="14" t="n">
        <f aca="false">G5094-H5094</f>
        <v>0.630000000000001</v>
      </c>
    </row>
    <row r="5095" customFormat="false" ht="15" hidden="false" customHeight="false" outlineLevel="0" collapsed="false">
      <c r="A5095" s="2" t="s">
        <v>124</v>
      </c>
      <c r="B5095" s="2" t="s">
        <v>124</v>
      </c>
      <c r="C5095" s="2" t="s">
        <v>48</v>
      </c>
      <c r="D5095" s="2" t="s">
        <v>10</v>
      </c>
      <c r="E5095" s="2" t="s">
        <v>74</v>
      </c>
      <c r="F5095" s="2" t="s">
        <v>977</v>
      </c>
      <c r="G5095" s="14" t="n">
        <v>35</v>
      </c>
      <c r="H5095" s="14" t="n">
        <v>20.41</v>
      </c>
      <c r="I5095" s="14" t="n">
        <v>12.5</v>
      </c>
      <c r="J5095" s="23" t="n">
        <f aca="false">IF(AND(E5095="Priority",ISNUMBER('Cost model'!N318)),'Cost model'!N318,'Cost model'!M318)</f>
        <v>14.5</v>
      </c>
      <c r="K5095" s="14" t="n">
        <f aca="false">J5095-H5095</f>
        <v>-5.91</v>
      </c>
      <c r="L5095" s="14" t="n">
        <f aca="false">G5095-H5095</f>
        <v>14.59</v>
      </c>
    </row>
    <row r="5096" customFormat="false" ht="15" hidden="false" customHeight="false" outlineLevel="0" collapsed="false">
      <c r="A5096" s="2" t="s">
        <v>124</v>
      </c>
      <c r="B5096" s="2" t="s">
        <v>124</v>
      </c>
      <c r="C5096" s="2" t="s">
        <v>48</v>
      </c>
      <c r="D5096" s="2" t="s">
        <v>12</v>
      </c>
      <c r="E5096" s="2" t="s">
        <v>74</v>
      </c>
      <c r="F5096" s="2" t="s">
        <v>977</v>
      </c>
      <c r="G5096" s="14" t="n">
        <v>12.5</v>
      </c>
      <c r="H5096" s="14" t="n">
        <v>29.58</v>
      </c>
      <c r="I5096" s="14" t="n">
        <v>12.5</v>
      </c>
      <c r="J5096" s="23" t="n">
        <f aca="false">IF(AND(E5096="Priority",ISNUMBER('Cost model'!N321)),'Cost model'!N321,'Cost model'!M321)</f>
        <v>40</v>
      </c>
      <c r="K5096" s="14" t="n">
        <f aca="false">J5096-H5096</f>
        <v>10.42</v>
      </c>
      <c r="L5096" s="14" t="n">
        <f aca="false">G5096-H5096</f>
        <v>-17.08</v>
      </c>
    </row>
    <row r="5097" customFormat="false" ht="15" hidden="false" customHeight="false" outlineLevel="0" collapsed="false">
      <c r="A5097" s="2" t="s">
        <v>221</v>
      </c>
      <c r="B5097" s="2" t="s">
        <v>221</v>
      </c>
      <c r="C5097" s="2" t="s">
        <v>49</v>
      </c>
      <c r="D5097" s="2" t="s">
        <v>14</v>
      </c>
      <c r="E5097" s="2" t="s">
        <v>74</v>
      </c>
      <c r="F5097" s="2" t="s">
        <v>977</v>
      </c>
      <c r="G5097" s="14" t="n">
        <v>106.5</v>
      </c>
      <c r="H5097" s="14" t="n">
        <v>214.34</v>
      </c>
      <c r="I5097" s="14" t="n">
        <v>125</v>
      </c>
      <c r="J5097" s="23" t="n">
        <f aca="false">IF(AND(E5097="Priority",ISNUMBER('Cost model'!N748)),'Cost model'!N748,'Cost model'!M748)</f>
        <v>235</v>
      </c>
      <c r="K5097" s="14" t="n">
        <f aca="false">J5097-H5097</f>
        <v>20.66</v>
      </c>
      <c r="L5097" s="14" t="n">
        <f aca="false">G5097-H5097</f>
        <v>-107.84</v>
      </c>
    </row>
    <row r="5098" customFormat="false" ht="15" hidden="false" customHeight="false" outlineLevel="0" collapsed="false">
      <c r="A5098" s="2" t="s">
        <v>142</v>
      </c>
      <c r="B5098" s="2" t="s">
        <v>174</v>
      </c>
      <c r="C5098" s="2" t="s">
        <v>47</v>
      </c>
      <c r="D5098" s="2" t="s">
        <v>10</v>
      </c>
      <c r="E5098" s="2" t="s">
        <v>74</v>
      </c>
      <c r="F5098" s="2" t="s">
        <v>976</v>
      </c>
      <c r="G5098" s="14" t="n">
        <v>14.5</v>
      </c>
      <c r="H5098" s="14" t="n">
        <v>5.84</v>
      </c>
      <c r="I5098" s="14" t="n">
        <v>14.5</v>
      </c>
      <c r="J5098" s="23" t="n">
        <f aca="false">IF(AND(E5098="Priority",ISNUMBER('Cost model'!N692)),'Cost model'!N692,'Cost model'!M692)</f>
        <v>9.5</v>
      </c>
      <c r="K5098" s="14" t="n">
        <f aca="false">J5098-H5098</f>
        <v>3.66</v>
      </c>
      <c r="L5098" s="14" t="n">
        <f aca="false">G5098-H5098</f>
        <v>8.66</v>
      </c>
    </row>
    <row r="5099" customFormat="false" ht="15" hidden="false" customHeight="false" outlineLevel="0" collapsed="false">
      <c r="A5099" s="2" t="s">
        <v>174</v>
      </c>
      <c r="B5099" s="2" t="s">
        <v>174</v>
      </c>
      <c r="C5099" s="2" t="s">
        <v>48</v>
      </c>
      <c r="D5099" s="2" t="s">
        <v>12</v>
      </c>
      <c r="E5099" s="2" t="s">
        <v>74</v>
      </c>
      <c r="F5099" s="2" t="s">
        <v>977</v>
      </c>
      <c r="G5099" s="14" t="n">
        <v>12.5</v>
      </c>
      <c r="H5099" s="14" t="n">
        <v>24.6</v>
      </c>
      <c r="I5099" s="14" t="n">
        <v>12.5</v>
      </c>
      <c r="J5099" s="23" t="n">
        <f aca="false">IF(AND(E5099="Priority",ISNUMBER('Cost model'!N171)),'Cost model'!N171,'Cost model'!M171)</f>
        <v>40</v>
      </c>
      <c r="K5099" s="14" t="n">
        <f aca="false">J5099-H5099</f>
        <v>15.4</v>
      </c>
      <c r="L5099" s="14" t="n">
        <f aca="false">G5099-H5099</f>
        <v>-12.1</v>
      </c>
    </row>
    <row r="5100" customFormat="false" ht="15" hidden="false" customHeight="false" outlineLevel="0" collapsed="false">
      <c r="A5100" s="2" t="s">
        <v>221</v>
      </c>
      <c r="B5100" s="2" t="s">
        <v>221</v>
      </c>
      <c r="C5100" s="2" t="s">
        <v>47</v>
      </c>
      <c r="D5100" s="2" t="s">
        <v>10</v>
      </c>
      <c r="E5100" s="2" t="s">
        <v>74</v>
      </c>
      <c r="F5100" s="2" t="s">
        <v>977</v>
      </c>
      <c r="G5100" s="14" t="n">
        <v>9.5</v>
      </c>
      <c r="H5100" s="14" t="n">
        <v>13.49</v>
      </c>
      <c r="I5100" s="14" t="n">
        <v>9.5</v>
      </c>
      <c r="J5100" s="23" t="n">
        <f aca="false">IF(AND(E5100="Priority",ISNUMBER('Cost model'!N737)),'Cost model'!N737,'Cost model'!M737)</f>
        <v>8.5</v>
      </c>
      <c r="K5100" s="14" t="n">
        <f aca="false">J5100-H5100</f>
        <v>-4.99</v>
      </c>
      <c r="L5100" s="14" t="n">
        <f aca="false">G5100-H5100</f>
        <v>-3.99</v>
      </c>
    </row>
    <row r="5101" customFormat="false" ht="15" hidden="false" customHeight="false" outlineLevel="0" collapsed="false">
      <c r="A5101" s="2" t="s">
        <v>205</v>
      </c>
      <c r="B5101" s="2" t="s">
        <v>142</v>
      </c>
      <c r="C5101" s="2" t="s">
        <v>48</v>
      </c>
      <c r="D5101" s="2" t="s">
        <v>10</v>
      </c>
      <c r="E5101" s="2" t="s">
        <v>74</v>
      </c>
      <c r="F5101" s="2" t="s">
        <v>976</v>
      </c>
      <c r="G5101" s="14" t="n">
        <v>14.5</v>
      </c>
      <c r="H5101" s="14" t="n">
        <v>13.27</v>
      </c>
      <c r="I5101" s="14" t="n">
        <v>14.5</v>
      </c>
      <c r="J5101" s="23" t="n">
        <f aca="false">IF(AND(E5101="Priority",ISNUMBER('Cost model'!N543)),'Cost model'!N543,'Cost model'!M543)</f>
        <v>18.5</v>
      </c>
      <c r="K5101" s="14" t="n">
        <f aca="false">J5101-H5101</f>
        <v>5.23</v>
      </c>
      <c r="L5101" s="14" t="n">
        <f aca="false">G5101-H5101</f>
        <v>1.23</v>
      </c>
    </row>
    <row r="5102" customFormat="false" ht="15" hidden="false" customHeight="false" outlineLevel="0" collapsed="false">
      <c r="A5102" s="2" t="s">
        <v>142</v>
      </c>
      <c r="B5102" s="2" t="s">
        <v>142</v>
      </c>
      <c r="C5102" s="2" t="s">
        <v>48</v>
      </c>
      <c r="D5102" s="2" t="s">
        <v>13</v>
      </c>
      <c r="E5102" s="2" t="s">
        <v>74</v>
      </c>
      <c r="F5102" s="2" t="s">
        <v>977</v>
      </c>
      <c r="G5102" s="14" t="n">
        <v>49.5</v>
      </c>
      <c r="H5102" s="14" t="n">
        <v>68.43</v>
      </c>
      <c r="I5102" s="14" t="n">
        <v>24.5</v>
      </c>
      <c r="J5102" s="23" t="n">
        <f aca="false">IF(AND(E5102="Priority",ISNUMBER('Cost model'!N639)),'Cost model'!N639,'Cost model'!M639)</f>
        <v>60</v>
      </c>
      <c r="K5102" s="14" t="n">
        <f aca="false">J5102-H5102</f>
        <v>-8.43000000000001</v>
      </c>
      <c r="L5102" s="14" t="n">
        <f aca="false">G5102-H5102</f>
        <v>-18.93</v>
      </c>
    </row>
    <row r="5103" customFormat="false" ht="15" hidden="false" customHeight="false" outlineLevel="0" collapsed="false">
      <c r="A5103" s="2" t="s">
        <v>158</v>
      </c>
      <c r="B5103" s="2" t="s">
        <v>158</v>
      </c>
      <c r="C5103" s="2" t="s">
        <v>47</v>
      </c>
      <c r="D5103" s="2" t="s">
        <v>10</v>
      </c>
      <c r="E5103" s="2" t="s">
        <v>83</v>
      </c>
      <c r="F5103" s="2" t="s">
        <v>977</v>
      </c>
      <c r="G5103" s="14" t="n">
        <v>14.5</v>
      </c>
      <c r="H5103" s="14" t="n">
        <v>9.26</v>
      </c>
      <c r="I5103" s="14" t="n">
        <v>14.5</v>
      </c>
      <c r="J5103" s="23" t="n">
        <f aca="false">IF(AND(E5103="Priority",ISNUMBER('Cost model'!N422)),'Cost model'!N422,'Cost model'!M422)</f>
        <v>13.5</v>
      </c>
      <c r="K5103" s="14" t="n">
        <f aca="false">J5103-H5103</f>
        <v>4.24</v>
      </c>
      <c r="L5103" s="14" t="n">
        <f aca="false">G5103-H5103</f>
        <v>5.24</v>
      </c>
    </row>
    <row r="5104" customFormat="false" ht="15" hidden="false" customHeight="false" outlineLevel="0" collapsed="false">
      <c r="A5104" s="2" t="s">
        <v>205</v>
      </c>
      <c r="B5104" s="2" t="s">
        <v>142</v>
      </c>
      <c r="C5104" s="2" t="s">
        <v>48</v>
      </c>
      <c r="D5104" s="2" t="s">
        <v>12</v>
      </c>
      <c r="E5104" s="2" t="s">
        <v>74</v>
      </c>
      <c r="F5104" s="2" t="s">
        <v>976</v>
      </c>
      <c r="G5104" s="14" t="n">
        <v>34</v>
      </c>
      <c r="H5104" s="14" t="n">
        <v>81.8</v>
      </c>
      <c r="I5104" s="14" t="n">
        <v>19.5</v>
      </c>
      <c r="J5104" s="23" t="n">
        <f aca="false">IF(AND(E5104="Priority",ISNUMBER('Cost model'!N546)),'Cost model'!N546,'Cost model'!M546)</f>
        <v>60</v>
      </c>
      <c r="K5104" s="14" t="n">
        <f aca="false">J5104-H5104</f>
        <v>-21.8</v>
      </c>
      <c r="L5104" s="14" t="n">
        <f aca="false">G5104-H5104</f>
        <v>-47.8</v>
      </c>
    </row>
    <row r="5105" customFormat="false" ht="15" hidden="false" customHeight="false" outlineLevel="0" collapsed="false">
      <c r="A5105" s="2" t="s">
        <v>174</v>
      </c>
      <c r="B5105" s="2" t="s">
        <v>124</v>
      </c>
      <c r="C5105" s="2" t="s">
        <v>47</v>
      </c>
      <c r="D5105" s="2" t="s">
        <v>10</v>
      </c>
      <c r="E5105" s="2" t="s">
        <v>74</v>
      </c>
      <c r="F5105" s="2" t="s">
        <v>976</v>
      </c>
      <c r="G5105" s="14" t="n">
        <v>9.5</v>
      </c>
      <c r="H5105" s="14" t="n">
        <v>8.02</v>
      </c>
      <c r="I5105" s="14" t="n">
        <v>9.5</v>
      </c>
      <c r="J5105" s="23" t="n">
        <f aca="false">IF(AND(E5105="Priority",ISNUMBER('Cost model'!N107)),'Cost model'!N107,'Cost model'!M107)</f>
        <v>12.5</v>
      </c>
      <c r="K5105" s="14" t="n">
        <f aca="false">J5105-H5105</f>
        <v>4.48</v>
      </c>
      <c r="L5105" s="14" t="n">
        <f aca="false">G5105-H5105</f>
        <v>1.48</v>
      </c>
    </row>
    <row r="5106" customFormat="false" ht="15" hidden="false" customHeight="false" outlineLevel="0" collapsed="false">
      <c r="A5106" s="2" t="s">
        <v>158</v>
      </c>
      <c r="B5106" s="2" t="s">
        <v>158</v>
      </c>
      <c r="C5106" s="2" t="s">
        <v>47</v>
      </c>
      <c r="D5106" s="2" t="s">
        <v>12</v>
      </c>
      <c r="E5106" s="2" t="s">
        <v>74</v>
      </c>
      <c r="F5106" s="2" t="s">
        <v>977</v>
      </c>
      <c r="G5106" s="14" t="n">
        <v>9.5</v>
      </c>
      <c r="H5106" s="14" t="n">
        <v>7.16</v>
      </c>
      <c r="I5106" s="14" t="n">
        <v>9.5</v>
      </c>
      <c r="J5106" s="23" t="n">
        <f aca="false">IF(AND(E5106="Priority",ISNUMBER('Cost model'!N425)),'Cost model'!N425,'Cost model'!M425)</f>
        <v>14.5</v>
      </c>
      <c r="K5106" s="14" t="n">
        <f aca="false">J5106-H5106</f>
        <v>7.34</v>
      </c>
      <c r="L5106" s="14" t="n">
        <f aca="false">G5106-H5106</f>
        <v>2.34</v>
      </c>
    </row>
    <row r="5107" customFormat="false" ht="15" hidden="false" customHeight="false" outlineLevel="0" collapsed="false">
      <c r="A5107" s="2" t="s">
        <v>174</v>
      </c>
      <c r="B5107" s="2" t="s">
        <v>174</v>
      </c>
      <c r="C5107" s="2" t="s">
        <v>48</v>
      </c>
      <c r="D5107" s="2" t="s">
        <v>14</v>
      </c>
      <c r="E5107" s="2" t="s">
        <v>74</v>
      </c>
      <c r="F5107" s="2" t="s">
        <v>977</v>
      </c>
      <c r="G5107" s="14" t="n">
        <v>37</v>
      </c>
      <c r="H5107" s="14" t="n">
        <v>166.9</v>
      </c>
      <c r="I5107" s="14" t="n">
        <v>45</v>
      </c>
      <c r="J5107" s="23" t="n">
        <f aca="false">IF(AND(E5107="Priority",ISNUMBER('Cost model'!N177)),'Cost model'!N177,'Cost model'!M177)</f>
        <v>110</v>
      </c>
      <c r="K5107" s="14" t="n">
        <f aca="false">J5107-H5107</f>
        <v>-56.9</v>
      </c>
      <c r="L5107" s="14" t="n">
        <f aca="false">G5107-H5107</f>
        <v>-129.9</v>
      </c>
    </row>
    <row r="5108" customFormat="false" ht="15" hidden="false" customHeight="false" outlineLevel="0" collapsed="false">
      <c r="A5108" s="2" t="s">
        <v>342</v>
      </c>
      <c r="B5108" s="2" t="s">
        <v>124</v>
      </c>
      <c r="C5108" s="2" t="s">
        <v>47</v>
      </c>
      <c r="D5108" s="2" t="s">
        <v>10</v>
      </c>
      <c r="E5108" s="2" t="s">
        <v>74</v>
      </c>
      <c r="F5108" s="2" t="s">
        <v>976</v>
      </c>
      <c r="G5108" s="14" t="n">
        <v>19.5</v>
      </c>
      <c r="H5108" s="14" t="n">
        <v>23.78</v>
      </c>
      <c r="I5108" s="14" t="n">
        <v>24.5</v>
      </c>
      <c r="J5108" s="23" t="n">
        <f aca="false">IF(AND(E5108="Priority",ISNUMBER('Cost model'!N257)),'Cost model'!N257,'Cost model'!M257)</f>
        <v>20.5</v>
      </c>
      <c r="K5108" s="14" t="n">
        <f aca="false">J5108-H5108</f>
        <v>-3.28</v>
      </c>
      <c r="L5108" s="14" t="n">
        <f aca="false">G5108-H5108</f>
        <v>-4.28</v>
      </c>
    </row>
    <row r="5109" customFormat="false" ht="15" hidden="false" customHeight="false" outlineLevel="0" collapsed="false">
      <c r="A5109" s="2" t="s">
        <v>158</v>
      </c>
      <c r="B5109" s="2" t="s">
        <v>158</v>
      </c>
      <c r="C5109" s="2" t="s">
        <v>49</v>
      </c>
      <c r="D5109" s="2" t="s">
        <v>10</v>
      </c>
      <c r="E5109" s="2" t="s">
        <v>74</v>
      </c>
      <c r="F5109" s="2" t="s">
        <v>977</v>
      </c>
      <c r="G5109" s="14" t="n">
        <v>17.5</v>
      </c>
      <c r="H5109" s="14" t="n">
        <v>17.46</v>
      </c>
      <c r="I5109" s="14" t="n">
        <v>17.5</v>
      </c>
      <c r="J5109" s="23" t="n">
        <f aca="false">IF(AND(E5109="Priority",ISNUMBER('Cost model'!N424)),'Cost model'!N424,'Cost model'!M424)</f>
        <v>16.5</v>
      </c>
      <c r="K5109" s="14" t="n">
        <f aca="false">J5109-H5109</f>
        <v>-0.960000000000001</v>
      </c>
      <c r="L5109" s="14" t="n">
        <f aca="false">G5109-H5109</f>
        <v>0.0399999999999992</v>
      </c>
    </row>
    <row r="5110" customFormat="false" ht="15" hidden="false" customHeight="false" outlineLevel="0" collapsed="false">
      <c r="A5110" s="2" t="s">
        <v>142</v>
      </c>
      <c r="B5110" s="2" t="s">
        <v>142</v>
      </c>
      <c r="C5110" s="2" t="s">
        <v>48</v>
      </c>
      <c r="D5110" s="2" t="s">
        <v>10</v>
      </c>
      <c r="E5110" s="2" t="s">
        <v>74</v>
      </c>
      <c r="F5110" s="2" t="s">
        <v>977</v>
      </c>
      <c r="G5110" s="14" t="n">
        <v>12.5</v>
      </c>
      <c r="H5110" s="14" t="n">
        <v>10.08</v>
      </c>
      <c r="I5110" s="14" t="n">
        <v>12.5</v>
      </c>
      <c r="J5110" s="23" t="n">
        <f aca="false">IF(AND(E5110="Priority",ISNUMBER('Cost model'!N633)),'Cost model'!N633,'Cost model'!M633)</f>
        <v>11.5</v>
      </c>
      <c r="K5110" s="14" t="n">
        <f aca="false">J5110-H5110</f>
        <v>1.42</v>
      </c>
      <c r="L5110" s="14" t="n">
        <f aca="false">G5110-H5110</f>
        <v>2.42</v>
      </c>
    </row>
    <row r="5111" customFormat="false" ht="15" hidden="false" customHeight="false" outlineLevel="0" collapsed="false">
      <c r="A5111" s="2" t="s">
        <v>124</v>
      </c>
      <c r="B5111" s="2" t="s">
        <v>124</v>
      </c>
      <c r="C5111" s="2" t="s">
        <v>48</v>
      </c>
      <c r="D5111" s="2" t="s">
        <v>12</v>
      </c>
      <c r="E5111" s="2" t="s">
        <v>74</v>
      </c>
      <c r="F5111" s="2" t="s">
        <v>977</v>
      </c>
      <c r="G5111" s="14" t="n">
        <v>12.5</v>
      </c>
      <c r="H5111" s="14" t="n">
        <v>27.09</v>
      </c>
      <c r="I5111" s="14" t="n">
        <v>12.5</v>
      </c>
      <c r="J5111" s="23" t="n">
        <f aca="false">IF(AND(E5111="Priority",ISNUMBER('Cost model'!N321)),'Cost model'!N321,'Cost model'!M321)</f>
        <v>40</v>
      </c>
      <c r="K5111" s="14" t="n">
        <f aca="false">J5111-H5111</f>
        <v>12.91</v>
      </c>
      <c r="L5111" s="14" t="n">
        <f aca="false">G5111-H5111</f>
        <v>-14.59</v>
      </c>
    </row>
    <row r="5112" customFormat="false" ht="15" hidden="false" customHeight="false" outlineLevel="0" collapsed="false">
      <c r="A5112" s="2" t="s">
        <v>221</v>
      </c>
      <c r="B5112" s="2" t="s">
        <v>142</v>
      </c>
      <c r="C5112" s="2" t="s">
        <v>49</v>
      </c>
      <c r="D5112" s="2" t="s">
        <v>10</v>
      </c>
      <c r="E5112" s="2" t="s">
        <v>74</v>
      </c>
      <c r="F5112" s="2" t="s">
        <v>976</v>
      </c>
      <c r="G5112" s="14" t="n">
        <v>17.5</v>
      </c>
      <c r="H5112" s="14" t="n">
        <v>11.07</v>
      </c>
      <c r="I5112" s="14" t="n">
        <v>19.5</v>
      </c>
      <c r="J5112" s="23" t="n">
        <f aca="false">IF(AND(E5112="Priority",ISNUMBER('Cost model'!N769)),'Cost model'!N769,'Cost model'!M769)</f>
        <v>24.5</v>
      </c>
      <c r="K5112" s="14" t="n">
        <f aca="false">J5112-H5112</f>
        <v>13.43</v>
      </c>
      <c r="L5112" s="14" t="n">
        <f aca="false">G5112-H5112</f>
        <v>6.43</v>
      </c>
    </row>
    <row r="5113" customFormat="false" ht="15" hidden="false" customHeight="false" outlineLevel="0" collapsed="false">
      <c r="A5113" s="2" t="s">
        <v>124</v>
      </c>
      <c r="B5113" s="2" t="s">
        <v>142</v>
      </c>
      <c r="C5113" s="2" t="s">
        <v>48</v>
      </c>
      <c r="D5113" s="2" t="s">
        <v>12</v>
      </c>
      <c r="E5113" s="2" t="s">
        <v>74</v>
      </c>
      <c r="F5113" s="2" t="s">
        <v>976</v>
      </c>
      <c r="G5113" s="14" t="n">
        <v>14.5</v>
      </c>
      <c r="H5113" s="14" t="n">
        <v>21.39</v>
      </c>
      <c r="I5113" s="14" t="n">
        <v>19.5</v>
      </c>
      <c r="J5113" s="23" t="n">
        <f aca="false">IF(AND(E5113="Priority",ISNUMBER('Cost model'!N336)),'Cost model'!N336,'Cost model'!M336)</f>
        <v>50</v>
      </c>
      <c r="K5113" s="14" t="n">
        <f aca="false">J5113-H5113</f>
        <v>28.61</v>
      </c>
      <c r="L5113" s="14" t="n">
        <f aca="false">G5113-H5113</f>
        <v>-6.89</v>
      </c>
    </row>
    <row r="5114" customFormat="false" ht="15" hidden="false" customHeight="false" outlineLevel="0" collapsed="false">
      <c r="A5114" s="2" t="s">
        <v>124</v>
      </c>
      <c r="B5114" s="2" t="s">
        <v>124</v>
      </c>
      <c r="C5114" s="2" t="s">
        <v>47</v>
      </c>
      <c r="D5114" s="2" t="s">
        <v>10</v>
      </c>
      <c r="E5114" s="2" t="s">
        <v>83</v>
      </c>
      <c r="F5114" s="2" t="s">
        <v>977</v>
      </c>
      <c r="G5114" s="14" t="n">
        <v>14.5</v>
      </c>
      <c r="H5114" s="14" t="n">
        <v>10.81</v>
      </c>
      <c r="I5114" s="14" t="n">
        <v>14.5</v>
      </c>
      <c r="J5114" s="23" t="n">
        <f aca="false">IF(AND(E5114="Priority",ISNUMBER('Cost model'!N317)),'Cost model'!N317,'Cost model'!M317)</f>
        <v>15.5</v>
      </c>
      <c r="K5114" s="14" t="n">
        <f aca="false">J5114-H5114</f>
        <v>4.69</v>
      </c>
      <c r="L5114" s="14" t="n">
        <f aca="false">G5114-H5114</f>
        <v>3.69</v>
      </c>
    </row>
    <row r="5115" customFormat="false" ht="15" hidden="false" customHeight="false" outlineLevel="0" collapsed="false">
      <c r="A5115" s="2" t="s">
        <v>221</v>
      </c>
      <c r="B5115" s="2" t="s">
        <v>221</v>
      </c>
      <c r="C5115" s="2" t="s">
        <v>47</v>
      </c>
      <c r="D5115" s="2" t="s">
        <v>10</v>
      </c>
      <c r="E5115" s="2" t="s">
        <v>74</v>
      </c>
      <c r="F5115" s="2" t="s">
        <v>977</v>
      </c>
      <c r="G5115" s="14" t="n">
        <v>9.5</v>
      </c>
      <c r="H5115" s="14" t="n">
        <v>6.59</v>
      </c>
      <c r="I5115" s="14" t="n">
        <v>9.5</v>
      </c>
      <c r="J5115" s="23" t="n">
        <f aca="false">IF(AND(E5115="Priority",ISNUMBER('Cost model'!N737)),'Cost model'!N737,'Cost model'!M737)</f>
        <v>8.5</v>
      </c>
      <c r="K5115" s="14" t="n">
        <f aca="false">J5115-H5115</f>
        <v>1.91</v>
      </c>
      <c r="L5115" s="14" t="n">
        <f aca="false">G5115-H5115</f>
        <v>2.91</v>
      </c>
    </row>
    <row r="5116" customFormat="false" ht="15" hidden="false" customHeight="false" outlineLevel="0" collapsed="false">
      <c r="A5116" s="2" t="s">
        <v>124</v>
      </c>
      <c r="B5116" s="2" t="s">
        <v>124</v>
      </c>
      <c r="C5116" s="2" t="s">
        <v>49</v>
      </c>
      <c r="D5116" s="2" t="s">
        <v>10</v>
      </c>
      <c r="E5116" s="2" t="s">
        <v>74</v>
      </c>
      <c r="F5116" s="2" t="s">
        <v>977</v>
      </c>
      <c r="G5116" s="14" t="n">
        <v>14.5</v>
      </c>
      <c r="H5116" s="14" t="n">
        <v>13.31</v>
      </c>
      <c r="I5116" s="14" t="n">
        <v>17.5</v>
      </c>
      <c r="J5116" s="23" t="n">
        <f aca="false">IF(AND(E5116="Priority",ISNUMBER('Cost model'!N319)),'Cost model'!N319,'Cost model'!M319)</f>
        <v>16.5</v>
      </c>
      <c r="K5116" s="14" t="n">
        <f aca="false">J5116-H5116</f>
        <v>3.19</v>
      </c>
      <c r="L5116" s="14" t="n">
        <f aca="false">G5116-H5116</f>
        <v>1.19</v>
      </c>
    </row>
    <row r="5117" customFormat="false" ht="15" hidden="false" customHeight="false" outlineLevel="0" collapsed="false">
      <c r="A5117" s="2" t="s">
        <v>174</v>
      </c>
      <c r="B5117" s="2" t="s">
        <v>123</v>
      </c>
      <c r="C5117" s="2" t="s">
        <v>47</v>
      </c>
      <c r="D5117" s="2" t="s">
        <v>12</v>
      </c>
      <c r="E5117" s="2" t="s">
        <v>74</v>
      </c>
      <c r="F5117" s="2" t="s">
        <v>976</v>
      </c>
      <c r="G5117" s="14" t="n">
        <v>48</v>
      </c>
      <c r="H5117" s="14" t="n">
        <v>43.93</v>
      </c>
      <c r="I5117" s="14" t="n">
        <v>24.5</v>
      </c>
      <c r="J5117" s="23" t="n">
        <f aca="false">IF(AND(E5117="Priority",ISNUMBER('Cost model'!N200)),'Cost model'!N200,'Cost model'!M200)</f>
        <v>45</v>
      </c>
      <c r="K5117" s="14" t="n">
        <f aca="false">J5117-H5117</f>
        <v>1.07</v>
      </c>
      <c r="L5117" s="14" t="n">
        <f aca="false">G5117-H5117</f>
        <v>4.07</v>
      </c>
    </row>
    <row r="5118" customFormat="false" ht="15" hidden="false" customHeight="false" outlineLevel="0" collapsed="false">
      <c r="A5118" s="2" t="s">
        <v>124</v>
      </c>
      <c r="B5118" s="2" t="s">
        <v>124</v>
      </c>
      <c r="C5118" s="2" t="s">
        <v>49</v>
      </c>
      <c r="D5118" s="2" t="s">
        <v>12</v>
      </c>
      <c r="E5118" s="2" t="s">
        <v>74</v>
      </c>
      <c r="F5118" s="2" t="s">
        <v>977</v>
      </c>
      <c r="G5118" s="14" t="n">
        <v>17.5</v>
      </c>
      <c r="H5118" s="14" t="n">
        <v>69.77</v>
      </c>
      <c r="I5118" s="14" t="n">
        <v>19.5</v>
      </c>
      <c r="J5118" s="23" t="n">
        <f aca="false">IF(AND(E5118="Priority",ISNUMBER('Cost model'!N322)),'Cost model'!N322,'Cost model'!M322)</f>
        <v>50</v>
      </c>
      <c r="K5118" s="14" t="n">
        <f aca="false">J5118-H5118</f>
        <v>-19.77</v>
      </c>
      <c r="L5118" s="14" t="n">
        <f aca="false">G5118-H5118</f>
        <v>-52.27</v>
      </c>
    </row>
    <row r="5119" customFormat="false" ht="15" hidden="false" customHeight="false" outlineLevel="0" collapsed="false">
      <c r="A5119" s="2" t="s">
        <v>174</v>
      </c>
      <c r="B5119" s="2" t="s">
        <v>174</v>
      </c>
      <c r="C5119" s="2" t="s">
        <v>49</v>
      </c>
      <c r="D5119" s="2" t="s">
        <v>12</v>
      </c>
      <c r="E5119" s="2" t="s">
        <v>74</v>
      </c>
      <c r="F5119" s="2" t="s">
        <v>977</v>
      </c>
      <c r="G5119" s="14" t="n">
        <v>19.5</v>
      </c>
      <c r="H5119" s="14" t="n">
        <v>41.14</v>
      </c>
      <c r="I5119" s="14" t="n">
        <v>19.5</v>
      </c>
      <c r="J5119" s="23" t="n">
        <f aca="false">IF(AND(E5119="Priority",ISNUMBER('Cost model'!N172)),'Cost model'!N172,'Cost model'!M172)</f>
        <v>45</v>
      </c>
      <c r="K5119" s="14" t="n">
        <f aca="false">J5119-H5119</f>
        <v>3.86</v>
      </c>
      <c r="L5119" s="14" t="n">
        <f aca="false">G5119-H5119</f>
        <v>-21.64</v>
      </c>
    </row>
    <row r="5120" customFormat="false" ht="15" hidden="false" customHeight="false" outlineLevel="0" collapsed="false">
      <c r="A5120" s="2" t="s">
        <v>174</v>
      </c>
      <c r="B5120" s="2" t="s">
        <v>174</v>
      </c>
      <c r="C5120" s="2" t="s">
        <v>49</v>
      </c>
      <c r="D5120" s="2" t="s">
        <v>12</v>
      </c>
      <c r="E5120" s="2" t="s">
        <v>74</v>
      </c>
      <c r="F5120" s="2" t="s">
        <v>977</v>
      </c>
      <c r="G5120" s="14" t="n">
        <v>72</v>
      </c>
      <c r="H5120" s="14" t="n">
        <v>41.81</v>
      </c>
      <c r="I5120" s="14" t="n">
        <v>19.5</v>
      </c>
      <c r="J5120" s="23" t="n">
        <f aca="false">IF(AND(E5120="Priority",ISNUMBER('Cost model'!N172)),'Cost model'!N172,'Cost model'!M172)</f>
        <v>45</v>
      </c>
      <c r="K5120" s="14" t="n">
        <f aca="false">J5120-H5120</f>
        <v>3.19</v>
      </c>
      <c r="L5120" s="14" t="n">
        <f aca="false">G5120-H5120</f>
        <v>30.19</v>
      </c>
    </row>
    <row r="5121" customFormat="false" ht="15" hidden="false" customHeight="false" outlineLevel="0" collapsed="false">
      <c r="A5121" s="2" t="s">
        <v>142</v>
      </c>
      <c r="B5121" s="2" t="s">
        <v>174</v>
      </c>
      <c r="C5121" s="2" t="s">
        <v>47</v>
      </c>
      <c r="D5121" s="2" t="s">
        <v>13</v>
      </c>
      <c r="E5121" s="2" t="s">
        <v>74</v>
      </c>
      <c r="F5121" s="2" t="s">
        <v>976</v>
      </c>
      <c r="G5121" s="14" t="n">
        <v>58</v>
      </c>
      <c r="H5121" s="14" t="n">
        <v>79.13</v>
      </c>
      <c r="I5121" s="14" t="n">
        <v>24.5</v>
      </c>
      <c r="J5121" s="23" t="n">
        <f aca="false">IF(AND(E5121="Priority",ISNUMBER('Cost model'!N698)),'Cost model'!N698,'Cost model'!M698)</f>
        <v>70</v>
      </c>
      <c r="K5121" s="14" t="n">
        <f aca="false">J5121-H5121</f>
        <v>-9.13</v>
      </c>
      <c r="L5121" s="14" t="n">
        <f aca="false">G5121-H5121</f>
        <v>-21.13</v>
      </c>
    </row>
    <row r="5122" customFormat="false" ht="15" hidden="false" customHeight="false" outlineLevel="0" collapsed="false">
      <c r="A5122" s="2" t="s">
        <v>174</v>
      </c>
      <c r="B5122" s="2" t="s">
        <v>124</v>
      </c>
      <c r="C5122" s="2" t="s">
        <v>49</v>
      </c>
      <c r="D5122" s="2" t="s">
        <v>10</v>
      </c>
      <c r="E5122" s="2" t="s">
        <v>74</v>
      </c>
      <c r="F5122" s="2" t="s">
        <v>976</v>
      </c>
      <c r="G5122" s="14" t="n">
        <v>54.5</v>
      </c>
      <c r="H5122" s="14" t="n">
        <v>49.41</v>
      </c>
      <c r="I5122" s="14" t="n">
        <v>17.5</v>
      </c>
      <c r="J5122" s="23" t="n">
        <f aca="false">IF(AND(E5122="Priority",ISNUMBER('Cost model'!N109)),'Cost model'!N109,'Cost model'!M109)</f>
        <v>18.5</v>
      </c>
      <c r="K5122" s="14" t="n">
        <f aca="false">J5122-H5122</f>
        <v>-30.91</v>
      </c>
      <c r="L5122" s="14" t="n">
        <f aca="false">G5122-H5122</f>
        <v>5.09</v>
      </c>
    </row>
    <row r="5123" customFormat="false" ht="15" hidden="false" customHeight="false" outlineLevel="0" collapsed="false">
      <c r="A5123" s="2" t="s">
        <v>221</v>
      </c>
      <c r="B5123" s="2" t="s">
        <v>221</v>
      </c>
      <c r="C5123" s="2" t="s">
        <v>47</v>
      </c>
      <c r="D5123" s="2" t="s">
        <v>13</v>
      </c>
      <c r="E5123" s="2" t="s">
        <v>74</v>
      </c>
      <c r="F5123" s="2" t="s">
        <v>977</v>
      </c>
      <c r="G5123" s="14" t="n">
        <v>9.5</v>
      </c>
      <c r="H5123" s="14" t="n">
        <v>83.79</v>
      </c>
      <c r="I5123" s="14" t="n">
        <v>19.5</v>
      </c>
      <c r="J5123" s="23" t="n">
        <f aca="false">IF(AND(E5123="Priority",ISNUMBER('Cost model'!N743)),'Cost model'!N743,'Cost model'!M743)</f>
        <v>45</v>
      </c>
      <c r="K5123" s="14" t="n">
        <f aca="false">J5123-H5123</f>
        <v>-38.79</v>
      </c>
      <c r="L5123" s="14" t="n">
        <f aca="false">G5123-H5123</f>
        <v>-74.29</v>
      </c>
    </row>
    <row r="5124" customFormat="false" ht="15" hidden="false" customHeight="false" outlineLevel="0" collapsed="false">
      <c r="A5124" s="2" t="s">
        <v>142</v>
      </c>
      <c r="B5124" s="2" t="s">
        <v>142</v>
      </c>
      <c r="C5124" s="2" t="s">
        <v>47</v>
      </c>
      <c r="D5124" s="2" t="s">
        <v>10</v>
      </c>
      <c r="E5124" s="2" t="s">
        <v>74</v>
      </c>
      <c r="F5124" s="2" t="s">
        <v>977</v>
      </c>
      <c r="G5124" s="14" t="n">
        <v>9.5</v>
      </c>
      <c r="H5124" s="14" t="n">
        <v>8.13</v>
      </c>
      <c r="I5124" s="14" t="n">
        <v>9.5</v>
      </c>
      <c r="J5124" s="23" t="n">
        <f aca="false">IF(AND(E5124="Priority",ISNUMBER('Cost model'!N632)),'Cost model'!N632,'Cost model'!M632)</f>
        <v>9.5</v>
      </c>
      <c r="K5124" s="14" t="n">
        <f aca="false">J5124-H5124</f>
        <v>1.37</v>
      </c>
      <c r="L5124" s="14" t="n">
        <f aca="false">G5124-H5124</f>
        <v>1.37</v>
      </c>
    </row>
    <row r="5125" customFormat="false" ht="15" hidden="false" customHeight="false" outlineLevel="0" collapsed="false">
      <c r="A5125" s="2" t="s">
        <v>142</v>
      </c>
      <c r="B5125" s="2" t="s">
        <v>124</v>
      </c>
      <c r="C5125" s="2" t="s">
        <v>48</v>
      </c>
      <c r="D5125" s="2" t="s">
        <v>10</v>
      </c>
      <c r="E5125" s="2" t="s">
        <v>74</v>
      </c>
      <c r="F5125" s="2" t="s">
        <v>976</v>
      </c>
      <c r="G5125" s="14" t="n">
        <v>46.5</v>
      </c>
      <c r="H5125" s="14" t="n">
        <v>50.75</v>
      </c>
      <c r="I5125" s="14" t="n">
        <v>14.5</v>
      </c>
      <c r="J5125" s="23" t="n">
        <f aca="false">IF(AND(E5125="Priority",ISNUMBER('Cost model'!N663)),'Cost model'!N663,'Cost model'!M663)</f>
        <v>18.5</v>
      </c>
      <c r="K5125" s="14" t="n">
        <f aca="false">J5125-H5125</f>
        <v>-32.25</v>
      </c>
      <c r="L5125" s="14" t="n">
        <f aca="false">G5125-H5125</f>
        <v>-4.25</v>
      </c>
    </row>
    <row r="5126" customFormat="false" ht="15" hidden="false" customHeight="false" outlineLevel="0" collapsed="false">
      <c r="A5126" s="2" t="s">
        <v>123</v>
      </c>
      <c r="B5126" s="2" t="s">
        <v>174</v>
      </c>
      <c r="C5126" s="2" t="s">
        <v>47</v>
      </c>
      <c r="D5126" s="2" t="s">
        <v>12</v>
      </c>
      <c r="E5126" s="2" t="s">
        <v>74</v>
      </c>
      <c r="F5126" s="2" t="s">
        <v>976</v>
      </c>
      <c r="G5126" s="14" t="n">
        <v>48.5</v>
      </c>
      <c r="H5126" s="14" t="n">
        <v>41.6</v>
      </c>
      <c r="I5126" s="14" t="n">
        <v>19.5</v>
      </c>
      <c r="J5126" s="23" t="n">
        <f aca="false">IF(AND(E5126="Priority",ISNUMBER('Cost model'!N50)),'Cost model'!N50,'Cost model'!M50)</f>
        <v>40</v>
      </c>
      <c r="K5126" s="14" t="n">
        <f aca="false">J5126-H5126</f>
        <v>-1.6</v>
      </c>
      <c r="L5126" s="14" t="n">
        <f aca="false">G5126-H5126</f>
        <v>6.9</v>
      </c>
    </row>
    <row r="5127" customFormat="false" ht="15" hidden="false" customHeight="false" outlineLevel="0" collapsed="false">
      <c r="A5127" s="2" t="s">
        <v>174</v>
      </c>
      <c r="B5127" s="2" t="s">
        <v>174</v>
      </c>
      <c r="C5127" s="2" t="s">
        <v>48</v>
      </c>
      <c r="D5127" s="2" t="s">
        <v>10</v>
      </c>
      <c r="E5127" s="2" t="s">
        <v>74</v>
      </c>
      <c r="F5127" s="2" t="s">
        <v>977</v>
      </c>
      <c r="G5127" s="14" t="n">
        <v>24.5</v>
      </c>
      <c r="H5127" s="14" t="n">
        <v>15.19</v>
      </c>
      <c r="I5127" s="14" t="n">
        <v>12.5</v>
      </c>
      <c r="J5127" s="23" t="n">
        <f aca="false">IF(AND(E5127="Priority",ISNUMBER('Cost model'!N168)),'Cost model'!N168,'Cost model'!M168)</f>
        <v>13.5</v>
      </c>
      <c r="K5127" s="14" t="n">
        <f aca="false">J5127-H5127</f>
        <v>-1.69</v>
      </c>
      <c r="L5127" s="14" t="n">
        <f aca="false">G5127-H5127</f>
        <v>9.31</v>
      </c>
    </row>
    <row r="5128" customFormat="false" ht="15" hidden="false" customHeight="false" outlineLevel="0" collapsed="false">
      <c r="A5128" s="2" t="s">
        <v>174</v>
      </c>
      <c r="B5128" s="2" t="s">
        <v>174</v>
      </c>
      <c r="C5128" s="2" t="s">
        <v>47</v>
      </c>
      <c r="D5128" s="2" t="s">
        <v>10</v>
      </c>
      <c r="E5128" s="2" t="s">
        <v>74</v>
      </c>
      <c r="F5128" s="2" t="s">
        <v>977</v>
      </c>
      <c r="G5128" s="14" t="n">
        <v>9.5</v>
      </c>
      <c r="H5128" s="14" t="n">
        <v>6.5</v>
      </c>
      <c r="I5128" s="14" t="n">
        <v>9.5</v>
      </c>
      <c r="J5128" s="23" t="n">
        <f aca="false">IF(AND(E5128="Priority",ISNUMBER('Cost model'!N167)),'Cost model'!N167,'Cost model'!M167)</f>
        <v>8.5</v>
      </c>
      <c r="K5128" s="14" t="n">
        <f aca="false">J5128-H5128</f>
        <v>2</v>
      </c>
      <c r="L5128" s="14" t="n">
        <f aca="false">G5128-H5128</f>
        <v>3</v>
      </c>
    </row>
    <row r="5129" customFormat="false" ht="15" hidden="false" customHeight="false" outlineLevel="0" collapsed="false">
      <c r="A5129" s="2" t="s">
        <v>142</v>
      </c>
      <c r="B5129" s="2" t="s">
        <v>142</v>
      </c>
      <c r="C5129" s="2" t="s">
        <v>49</v>
      </c>
      <c r="D5129" s="2" t="s">
        <v>12</v>
      </c>
      <c r="E5129" s="2" t="s">
        <v>74</v>
      </c>
      <c r="F5129" s="2" t="s">
        <v>977</v>
      </c>
      <c r="G5129" s="14" t="n">
        <v>72</v>
      </c>
      <c r="H5129" s="14" t="n">
        <v>41.81</v>
      </c>
      <c r="I5129" s="14" t="n">
        <v>19.5</v>
      </c>
      <c r="J5129" s="23" t="n">
        <f aca="false">IF(AND(E5129="Priority",ISNUMBER('Cost model'!N637)),'Cost model'!N637,'Cost model'!M637)</f>
        <v>45</v>
      </c>
      <c r="K5129" s="14" t="n">
        <f aca="false">J5129-H5129</f>
        <v>3.19</v>
      </c>
      <c r="L5129" s="14" t="n">
        <f aca="false">G5129-H5129</f>
        <v>30.19</v>
      </c>
    </row>
    <row r="5130" customFormat="false" ht="15" hidden="false" customHeight="false" outlineLevel="0" collapsed="false">
      <c r="A5130" s="2" t="s">
        <v>142</v>
      </c>
      <c r="B5130" s="2" t="s">
        <v>142</v>
      </c>
      <c r="C5130" s="2" t="s">
        <v>48</v>
      </c>
      <c r="D5130" s="2" t="s">
        <v>12</v>
      </c>
      <c r="E5130" s="2" t="s">
        <v>74</v>
      </c>
      <c r="F5130" s="2" t="s">
        <v>977</v>
      </c>
      <c r="G5130" s="14" t="n">
        <v>14.5</v>
      </c>
      <c r="H5130" s="14" t="n">
        <v>33.48</v>
      </c>
      <c r="I5130" s="14" t="n">
        <v>12.5</v>
      </c>
      <c r="J5130" s="23" t="n">
        <f aca="false">IF(AND(E5130="Priority",ISNUMBER('Cost model'!N636)),'Cost model'!N636,'Cost model'!M636)</f>
        <v>40</v>
      </c>
      <c r="K5130" s="14" t="n">
        <f aca="false">J5130-H5130</f>
        <v>6.52</v>
      </c>
      <c r="L5130" s="14" t="n">
        <f aca="false">G5130-H5130</f>
        <v>-18.98</v>
      </c>
    </row>
    <row r="5131" customFormat="false" ht="15" hidden="false" customHeight="false" outlineLevel="0" collapsed="false">
      <c r="A5131" s="2" t="s">
        <v>124</v>
      </c>
      <c r="B5131" s="2" t="s">
        <v>124</v>
      </c>
      <c r="C5131" s="2" t="s">
        <v>47</v>
      </c>
      <c r="D5131" s="2" t="s">
        <v>10</v>
      </c>
      <c r="E5131" s="2" t="s">
        <v>74</v>
      </c>
      <c r="F5131" s="2" t="s">
        <v>977</v>
      </c>
      <c r="G5131" s="14" t="n">
        <v>9.5</v>
      </c>
      <c r="H5131" s="14" t="n">
        <v>7.27</v>
      </c>
      <c r="I5131" s="14" t="n">
        <v>9.5</v>
      </c>
      <c r="J5131" s="23" t="n">
        <f aca="false">IF(AND(E5131="Priority",ISNUMBER('Cost model'!N317)),'Cost model'!N317,'Cost model'!M317)</f>
        <v>10.5</v>
      </c>
      <c r="K5131" s="14" t="n">
        <f aca="false">J5131-H5131</f>
        <v>3.23</v>
      </c>
      <c r="L5131" s="14" t="n">
        <f aca="false">G5131-H5131</f>
        <v>2.23</v>
      </c>
    </row>
    <row r="5132" customFormat="false" ht="15" hidden="false" customHeight="false" outlineLevel="0" collapsed="false">
      <c r="A5132" s="2" t="s">
        <v>142</v>
      </c>
      <c r="B5132" s="2" t="s">
        <v>142</v>
      </c>
      <c r="C5132" s="2" t="s">
        <v>48</v>
      </c>
      <c r="D5132" s="2" t="s">
        <v>10</v>
      </c>
      <c r="E5132" s="2" t="s">
        <v>74</v>
      </c>
      <c r="F5132" s="2" t="s">
        <v>977</v>
      </c>
      <c r="G5132" s="14" t="n">
        <v>12.5</v>
      </c>
      <c r="H5132" s="14" t="n">
        <v>7.34</v>
      </c>
      <c r="I5132" s="14" t="n">
        <v>12.5</v>
      </c>
      <c r="J5132" s="23" t="n">
        <f aca="false">IF(AND(E5132="Priority",ISNUMBER('Cost model'!N633)),'Cost model'!N633,'Cost model'!M633)</f>
        <v>11.5</v>
      </c>
      <c r="K5132" s="14" t="n">
        <f aca="false">J5132-H5132</f>
        <v>4.16</v>
      </c>
      <c r="L5132" s="14" t="n">
        <f aca="false">G5132-H5132</f>
        <v>5.16</v>
      </c>
    </row>
    <row r="5133" customFormat="false" ht="15" hidden="false" customHeight="false" outlineLevel="0" collapsed="false">
      <c r="A5133" s="2" t="s">
        <v>142</v>
      </c>
      <c r="B5133" s="2" t="s">
        <v>142</v>
      </c>
      <c r="C5133" s="2" t="s">
        <v>47</v>
      </c>
      <c r="D5133" s="2" t="s">
        <v>13</v>
      </c>
      <c r="E5133" s="2" t="s">
        <v>74</v>
      </c>
      <c r="F5133" s="2" t="s">
        <v>977</v>
      </c>
      <c r="G5133" s="14" t="n">
        <v>19</v>
      </c>
      <c r="H5133" s="14" t="n">
        <v>65.01</v>
      </c>
      <c r="I5133" s="14" t="n">
        <v>19</v>
      </c>
      <c r="J5133" s="23" t="n">
        <f aca="false">IF(AND(E5133="Priority",ISNUMBER('Cost model'!N638)),'Cost model'!N638,'Cost model'!M638)</f>
        <v>50</v>
      </c>
      <c r="K5133" s="14" t="n">
        <f aca="false">J5133-H5133</f>
        <v>-15.01</v>
      </c>
      <c r="L5133" s="14" t="n">
        <f aca="false">G5133-H5133</f>
        <v>-46.01</v>
      </c>
    </row>
    <row r="5134" customFormat="false" ht="15" hidden="false" customHeight="false" outlineLevel="0" collapsed="false">
      <c r="A5134" s="2" t="s">
        <v>142</v>
      </c>
      <c r="B5134" s="2" t="s">
        <v>174</v>
      </c>
      <c r="C5134" s="2" t="s">
        <v>48</v>
      </c>
      <c r="D5134" s="2" t="s">
        <v>12</v>
      </c>
      <c r="E5134" s="2" t="s">
        <v>74</v>
      </c>
      <c r="F5134" s="2" t="s">
        <v>976</v>
      </c>
      <c r="G5134" s="14" t="n">
        <v>19.5</v>
      </c>
      <c r="H5134" s="14" t="n">
        <v>85.73</v>
      </c>
      <c r="I5134" s="14" t="n">
        <v>19.5</v>
      </c>
      <c r="J5134" s="23" t="n">
        <f aca="false">IF(AND(E5134="Priority",ISNUMBER('Cost model'!N696)),'Cost model'!N696,'Cost model'!M696)</f>
        <v>45</v>
      </c>
      <c r="K5134" s="14" t="n">
        <f aca="false">J5134-H5134</f>
        <v>-40.73</v>
      </c>
      <c r="L5134" s="14" t="n">
        <f aca="false">G5134-H5134</f>
        <v>-66.23</v>
      </c>
    </row>
    <row r="5135" customFormat="false" ht="15" hidden="false" customHeight="false" outlineLevel="0" collapsed="false">
      <c r="A5135" s="2" t="s">
        <v>142</v>
      </c>
      <c r="B5135" s="2" t="s">
        <v>142</v>
      </c>
      <c r="C5135" s="2" t="s">
        <v>49</v>
      </c>
      <c r="D5135" s="2" t="s">
        <v>10</v>
      </c>
      <c r="E5135" s="2" t="s">
        <v>74</v>
      </c>
      <c r="F5135" s="2" t="s">
        <v>977</v>
      </c>
      <c r="G5135" s="14" t="n">
        <v>17.5</v>
      </c>
      <c r="H5135" s="14" t="n">
        <v>15.16</v>
      </c>
      <c r="I5135" s="14" t="n">
        <v>17.5</v>
      </c>
      <c r="J5135" s="23" t="n">
        <f aca="false">IF(AND(E5135="Priority",ISNUMBER('Cost model'!N634)),'Cost model'!N634,'Cost model'!M634)</f>
        <v>15.5</v>
      </c>
      <c r="K5135" s="14" t="n">
        <f aca="false">J5135-H5135</f>
        <v>0.34</v>
      </c>
      <c r="L5135" s="14" t="n">
        <f aca="false">G5135-H5135</f>
        <v>2.34</v>
      </c>
    </row>
    <row r="5136" customFormat="false" ht="15" hidden="false" customHeight="false" outlineLevel="0" collapsed="false">
      <c r="A5136" s="2" t="s">
        <v>221</v>
      </c>
      <c r="B5136" s="2" t="s">
        <v>221</v>
      </c>
      <c r="C5136" s="2" t="s">
        <v>47</v>
      </c>
      <c r="D5136" s="2" t="s">
        <v>10</v>
      </c>
      <c r="E5136" s="2" t="s">
        <v>74</v>
      </c>
      <c r="F5136" s="2" t="s">
        <v>977</v>
      </c>
      <c r="G5136" s="14" t="n">
        <v>19</v>
      </c>
      <c r="H5136" s="14" t="n">
        <v>6.59</v>
      </c>
      <c r="I5136" s="14" t="n">
        <v>9.5</v>
      </c>
      <c r="J5136" s="23" t="n">
        <f aca="false">IF(AND(E5136="Priority",ISNUMBER('Cost model'!N737)),'Cost model'!N737,'Cost model'!M737)</f>
        <v>8.5</v>
      </c>
      <c r="K5136" s="14" t="n">
        <f aca="false">J5136-H5136</f>
        <v>1.91</v>
      </c>
      <c r="L5136" s="14" t="n">
        <f aca="false">G5136-H5136</f>
        <v>12.41</v>
      </c>
    </row>
    <row r="5137" customFormat="false" ht="15" hidden="false" customHeight="false" outlineLevel="0" collapsed="false">
      <c r="A5137" s="2" t="s">
        <v>174</v>
      </c>
      <c r="B5137" s="2" t="s">
        <v>124</v>
      </c>
      <c r="C5137" s="2" t="s">
        <v>48</v>
      </c>
      <c r="D5137" s="2" t="s">
        <v>12</v>
      </c>
      <c r="E5137" s="2" t="s">
        <v>74</v>
      </c>
      <c r="F5137" s="2" t="s">
        <v>976</v>
      </c>
      <c r="G5137" s="14" t="n">
        <v>12.5</v>
      </c>
      <c r="H5137" s="14" t="n">
        <v>25.98</v>
      </c>
      <c r="I5137" s="14" t="n">
        <v>12.5</v>
      </c>
      <c r="J5137" s="23" t="n">
        <f aca="false">IF(AND(E5137="Priority",ISNUMBER('Cost model'!N111)),'Cost model'!N111,'Cost model'!M111)</f>
        <v>45</v>
      </c>
      <c r="K5137" s="14" t="n">
        <f aca="false">J5137-H5137</f>
        <v>19.02</v>
      </c>
      <c r="L5137" s="14" t="n">
        <f aca="false">G5137-H5137</f>
        <v>-13.48</v>
      </c>
    </row>
    <row r="5138" customFormat="false" ht="15" hidden="false" customHeight="false" outlineLevel="0" collapsed="false">
      <c r="A5138" s="2" t="s">
        <v>221</v>
      </c>
      <c r="B5138" s="2" t="s">
        <v>221</v>
      </c>
      <c r="C5138" s="2" t="s">
        <v>49</v>
      </c>
      <c r="D5138" s="2" t="s">
        <v>10</v>
      </c>
      <c r="E5138" s="2" t="s">
        <v>74</v>
      </c>
      <c r="F5138" s="2" t="s">
        <v>977</v>
      </c>
      <c r="G5138" s="14" t="n">
        <v>17.5</v>
      </c>
      <c r="H5138" s="14" t="n">
        <v>10.08</v>
      </c>
      <c r="I5138" s="14" t="n">
        <v>17.5</v>
      </c>
      <c r="J5138" s="23" t="n">
        <f aca="false">IF(AND(E5138="Priority",ISNUMBER('Cost model'!N739)),'Cost model'!N739,'Cost model'!M739)</f>
        <v>17.5</v>
      </c>
      <c r="K5138" s="14" t="n">
        <f aca="false">J5138-H5138</f>
        <v>7.42</v>
      </c>
      <c r="L5138" s="14" t="n">
        <f aca="false">G5138-H5138</f>
        <v>7.42</v>
      </c>
    </row>
    <row r="5139" customFormat="false" ht="15" hidden="false" customHeight="false" outlineLevel="0" collapsed="false">
      <c r="A5139" s="2" t="s">
        <v>174</v>
      </c>
      <c r="B5139" s="2" t="s">
        <v>174</v>
      </c>
      <c r="C5139" s="2" t="s">
        <v>48</v>
      </c>
      <c r="D5139" s="2" t="s">
        <v>12</v>
      </c>
      <c r="E5139" s="2" t="s">
        <v>74</v>
      </c>
      <c r="F5139" s="2" t="s">
        <v>977</v>
      </c>
      <c r="G5139" s="14" t="n">
        <v>25</v>
      </c>
      <c r="H5139" s="14" t="n">
        <v>10.87</v>
      </c>
      <c r="I5139" s="14" t="n">
        <v>12.5</v>
      </c>
      <c r="J5139" s="23" t="n">
        <f aca="false">IF(AND(E5139="Priority",ISNUMBER('Cost model'!N171)),'Cost model'!N171,'Cost model'!M171)</f>
        <v>40</v>
      </c>
      <c r="K5139" s="14" t="n">
        <f aca="false">J5139-H5139</f>
        <v>29.13</v>
      </c>
      <c r="L5139" s="14" t="n">
        <f aca="false">G5139-H5139</f>
        <v>14.13</v>
      </c>
    </row>
    <row r="5140" customFormat="false" ht="15" hidden="false" customHeight="false" outlineLevel="0" collapsed="false">
      <c r="A5140" s="2" t="s">
        <v>142</v>
      </c>
      <c r="B5140" s="2" t="s">
        <v>174</v>
      </c>
      <c r="C5140" s="2" t="s">
        <v>47</v>
      </c>
      <c r="D5140" s="2" t="s">
        <v>10</v>
      </c>
      <c r="E5140" s="2" t="s">
        <v>74</v>
      </c>
      <c r="F5140" s="2" t="s">
        <v>976</v>
      </c>
      <c r="G5140" s="14" t="n">
        <v>14.5</v>
      </c>
      <c r="H5140" s="14" t="n">
        <v>5.84</v>
      </c>
      <c r="I5140" s="14" t="n">
        <v>14.5</v>
      </c>
      <c r="J5140" s="23" t="n">
        <f aca="false">IF(AND(E5140="Priority",ISNUMBER('Cost model'!N692)),'Cost model'!N692,'Cost model'!M692)</f>
        <v>9.5</v>
      </c>
      <c r="K5140" s="14" t="n">
        <f aca="false">J5140-H5140</f>
        <v>3.66</v>
      </c>
      <c r="L5140" s="14" t="n">
        <f aca="false">G5140-H5140</f>
        <v>8.66</v>
      </c>
    </row>
    <row r="5141" customFormat="false" ht="15" hidden="false" customHeight="false" outlineLevel="0" collapsed="false">
      <c r="A5141" s="2" t="s">
        <v>174</v>
      </c>
      <c r="B5141" s="2" t="s">
        <v>174</v>
      </c>
      <c r="C5141" s="2" t="s">
        <v>48</v>
      </c>
      <c r="D5141" s="2" t="s">
        <v>10</v>
      </c>
      <c r="E5141" s="2" t="s">
        <v>74</v>
      </c>
      <c r="F5141" s="2" t="s">
        <v>977</v>
      </c>
      <c r="G5141" s="14" t="n">
        <v>14.5</v>
      </c>
      <c r="H5141" s="14" t="n">
        <v>8.84</v>
      </c>
      <c r="I5141" s="14" t="n">
        <v>12.5</v>
      </c>
      <c r="J5141" s="23" t="n">
        <f aca="false">IF(AND(E5141="Priority",ISNUMBER('Cost model'!N168)),'Cost model'!N168,'Cost model'!M168)</f>
        <v>13.5</v>
      </c>
      <c r="K5141" s="14" t="n">
        <f aca="false">J5141-H5141</f>
        <v>4.66</v>
      </c>
      <c r="L5141" s="14" t="n">
        <f aca="false">G5141-H5141</f>
        <v>5.66</v>
      </c>
    </row>
    <row r="5142" customFormat="false" ht="15" hidden="false" customHeight="false" outlineLevel="0" collapsed="false">
      <c r="A5142" s="2" t="s">
        <v>124</v>
      </c>
      <c r="B5142" s="2" t="s">
        <v>124</v>
      </c>
      <c r="C5142" s="2" t="s">
        <v>48</v>
      </c>
      <c r="D5142" s="2" t="s">
        <v>10</v>
      </c>
      <c r="E5142" s="2" t="s">
        <v>74</v>
      </c>
      <c r="F5142" s="2" t="s">
        <v>977</v>
      </c>
      <c r="G5142" s="14" t="n">
        <v>12.5</v>
      </c>
      <c r="H5142" s="14" t="n">
        <v>7.88</v>
      </c>
      <c r="I5142" s="14" t="n">
        <v>12.5</v>
      </c>
      <c r="J5142" s="23" t="n">
        <f aca="false">IF(AND(E5142="Priority",ISNUMBER('Cost model'!N318)),'Cost model'!N318,'Cost model'!M318)</f>
        <v>14.5</v>
      </c>
      <c r="K5142" s="14" t="n">
        <f aca="false">J5142-H5142</f>
        <v>6.62</v>
      </c>
      <c r="L5142" s="14" t="n">
        <f aca="false">G5142-H5142</f>
        <v>4.62</v>
      </c>
    </row>
    <row r="5143" customFormat="false" ht="15" hidden="false" customHeight="false" outlineLevel="0" collapsed="false">
      <c r="A5143" s="2" t="s">
        <v>142</v>
      </c>
      <c r="B5143" s="2" t="s">
        <v>142</v>
      </c>
      <c r="C5143" s="2" t="s">
        <v>47</v>
      </c>
      <c r="D5143" s="2" t="s">
        <v>12</v>
      </c>
      <c r="E5143" s="2" t="s">
        <v>74</v>
      </c>
      <c r="F5143" s="2" t="s">
        <v>977</v>
      </c>
      <c r="G5143" s="14" t="n">
        <v>14.5</v>
      </c>
      <c r="H5143" s="14" t="n">
        <v>7.88</v>
      </c>
      <c r="I5143" s="14" t="n">
        <v>9.5</v>
      </c>
      <c r="J5143" s="23" t="n">
        <f aca="false">IF(AND(E5143="Priority",ISNUMBER('Cost model'!N635)),'Cost model'!N635,'Cost model'!M635)</f>
        <v>30.5</v>
      </c>
      <c r="K5143" s="14" t="n">
        <f aca="false">J5143-H5143</f>
        <v>22.62</v>
      </c>
      <c r="L5143" s="14" t="n">
        <f aca="false">G5143-H5143</f>
        <v>6.62</v>
      </c>
    </row>
    <row r="5144" customFormat="false" ht="15" hidden="false" customHeight="false" outlineLevel="0" collapsed="false">
      <c r="A5144" s="2" t="s">
        <v>221</v>
      </c>
      <c r="B5144" s="2" t="s">
        <v>221</v>
      </c>
      <c r="C5144" s="2" t="s">
        <v>47</v>
      </c>
      <c r="D5144" s="2" t="s">
        <v>12</v>
      </c>
      <c r="E5144" s="2" t="s">
        <v>74</v>
      </c>
      <c r="F5144" s="2" t="s">
        <v>977</v>
      </c>
      <c r="G5144" s="14" t="n">
        <v>19</v>
      </c>
      <c r="H5144" s="14" t="n">
        <v>13.49</v>
      </c>
      <c r="I5144" s="14" t="n">
        <v>9.5</v>
      </c>
      <c r="J5144" s="23" t="n">
        <f aca="false">IF(AND(E5144="Priority",ISNUMBER('Cost model'!N740)),'Cost model'!N740,'Cost model'!M740)</f>
        <v>22.5</v>
      </c>
      <c r="K5144" s="14" t="n">
        <f aca="false">J5144-H5144</f>
        <v>9.01</v>
      </c>
      <c r="L5144" s="14" t="n">
        <f aca="false">G5144-H5144</f>
        <v>5.51</v>
      </c>
    </row>
    <row r="5145" customFormat="false" ht="15" hidden="false" customHeight="false" outlineLevel="0" collapsed="false">
      <c r="A5145" s="2" t="s">
        <v>174</v>
      </c>
      <c r="B5145" s="2" t="s">
        <v>174</v>
      </c>
      <c r="C5145" s="2" t="s">
        <v>49</v>
      </c>
      <c r="D5145" s="2" t="s">
        <v>10</v>
      </c>
      <c r="E5145" s="2" t="s">
        <v>74</v>
      </c>
      <c r="F5145" s="2" t="s">
        <v>977</v>
      </c>
      <c r="G5145" s="14" t="n">
        <v>17.5</v>
      </c>
      <c r="H5145" s="14" t="n">
        <v>15.44</v>
      </c>
      <c r="I5145" s="14" t="n">
        <v>17.5</v>
      </c>
      <c r="J5145" s="23" t="n">
        <f aca="false">IF(AND(E5145="Priority",ISNUMBER('Cost model'!N169)),'Cost model'!N169,'Cost model'!M169)</f>
        <v>18.5</v>
      </c>
      <c r="K5145" s="14" t="n">
        <f aca="false">J5145-H5145</f>
        <v>3.06</v>
      </c>
      <c r="L5145" s="14" t="n">
        <f aca="false">G5145-H5145</f>
        <v>2.06</v>
      </c>
    </row>
    <row r="5146" customFormat="false" ht="15" hidden="false" customHeight="false" outlineLevel="0" collapsed="false">
      <c r="A5146" s="2" t="s">
        <v>123</v>
      </c>
      <c r="B5146" s="2" t="s">
        <v>174</v>
      </c>
      <c r="C5146" s="2" t="s">
        <v>47</v>
      </c>
      <c r="D5146" s="2" t="s">
        <v>12</v>
      </c>
      <c r="E5146" s="2" t="s">
        <v>74</v>
      </c>
      <c r="F5146" s="2" t="s">
        <v>976</v>
      </c>
      <c r="G5146" s="14" t="n">
        <v>14.5</v>
      </c>
      <c r="H5146" s="14" t="n">
        <v>10.87</v>
      </c>
      <c r="I5146" s="14" t="n">
        <v>19.5</v>
      </c>
      <c r="J5146" s="23" t="n">
        <f aca="false">IF(AND(E5146="Priority",ISNUMBER('Cost model'!N50)),'Cost model'!N50,'Cost model'!M50)</f>
        <v>40</v>
      </c>
      <c r="K5146" s="14" t="n">
        <f aca="false">J5146-H5146</f>
        <v>29.13</v>
      </c>
      <c r="L5146" s="14" t="n">
        <f aca="false">G5146-H5146</f>
        <v>3.63</v>
      </c>
    </row>
    <row r="5147" customFormat="false" ht="15" hidden="false" customHeight="false" outlineLevel="0" collapsed="false">
      <c r="A5147" s="2" t="s">
        <v>174</v>
      </c>
      <c r="B5147" s="2" t="s">
        <v>124</v>
      </c>
      <c r="C5147" s="2" t="s">
        <v>47</v>
      </c>
      <c r="D5147" s="2" t="s">
        <v>10</v>
      </c>
      <c r="E5147" s="2" t="s">
        <v>74</v>
      </c>
      <c r="F5147" s="2" t="s">
        <v>976</v>
      </c>
      <c r="G5147" s="14" t="n">
        <v>9.5</v>
      </c>
      <c r="H5147" s="14" t="n">
        <v>17.49</v>
      </c>
      <c r="I5147" s="14" t="n">
        <v>9.5</v>
      </c>
      <c r="J5147" s="23" t="n">
        <f aca="false">IF(AND(E5147="Priority",ISNUMBER('Cost model'!N107)),'Cost model'!N107,'Cost model'!M107)</f>
        <v>12.5</v>
      </c>
      <c r="K5147" s="14" t="n">
        <f aca="false">J5147-H5147</f>
        <v>-4.99</v>
      </c>
      <c r="L5147" s="14" t="n">
        <f aca="false">G5147-H5147</f>
        <v>-7.99</v>
      </c>
    </row>
    <row r="5148" customFormat="false" ht="15" hidden="false" customHeight="false" outlineLevel="0" collapsed="false">
      <c r="A5148" s="2" t="s">
        <v>142</v>
      </c>
      <c r="B5148" s="2" t="s">
        <v>142</v>
      </c>
      <c r="C5148" s="2" t="s">
        <v>47</v>
      </c>
      <c r="D5148" s="2" t="s">
        <v>10</v>
      </c>
      <c r="E5148" s="2" t="s">
        <v>74</v>
      </c>
      <c r="F5148" s="2" t="s">
        <v>977</v>
      </c>
      <c r="G5148" s="14" t="n">
        <v>9.5</v>
      </c>
      <c r="H5148" s="14" t="n">
        <v>5.84</v>
      </c>
      <c r="I5148" s="14" t="n">
        <v>9.5</v>
      </c>
      <c r="J5148" s="23" t="n">
        <f aca="false">IF(AND(E5148="Priority",ISNUMBER('Cost model'!N632)),'Cost model'!N632,'Cost model'!M632)</f>
        <v>9.5</v>
      </c>
      <c r="K5148" s="14" t="n">
        <f aca="false">J5148-H5148</f>
        <v>3.66</v>
      </c>
      <c r="L5148" s="14" t="n">
        <f aca="false">G5148-H5148</f>
        <v>3.66</v>
      </c>
    </row>
    <row r="5149" customFormat="false" ht="15" hidden="false" customHeight="false" outlineLevel="0" collapsed="false">
      <c r="A5149" s="2" t="s">
        <v>221</v>
      </c>
      <c r="B5149" s="2" t="s">
        <v>158</v>
      </c>
      <c r="C5149" s="2" t="s">
        <v>47</v>
      </c>
      <c r="D5149" s="2" t="s">
        <v>10</v>
      </c>
      <c r="E5149" s="2" t="s">
        <v>83</v>
      </c>
      <c r="F5149" s="2" t="s">
        <v>976</v>
      </c>
      <c r="G5149" s="14" t="n">
        <v>19.5</v>
      </c>
      <c r="H5149" s="14" t="n">
        <v>20.41</v>
      </c>
      <c r="I5149" s="14" t="n">
        <v>19.5</v>
      </c>
      <c r="J5149" s="23" t="n">
        <f aca="false">IF(AND(E5149="Priority",ISNUMBER('Cost model'!N752)),'Cost model'!N752,'Cost model'!M752)</f>
        <v>17.5</v>
      </c>
      <c r="K5149" s="14" t="n">
        <f aca="false">J5149-H5149</f>
        <v>-2.91</v>
      </c>
      <c r="L5149" s="14" t="n">
        <f aca="false">G5149-H5149</f>
        <v>-0.91</v>
      </c>
    </row>
    <row r="5150" customFormat="false" ht="15" hidden="false" customHeight="false" outlineLevel="0" collapsed="false">
      <c r="A5150" s="2" t="s">
        <v>142</v>
      </c>
      <c r="B5150" s="2" t="s">
        <v>142</v>
      </c>
      <c r="C5150" s="2" t="s">
        <v>47</v>
      </c>
      <c r="D5150" s="2" t="s">
        <v>10</v>
      </c>
      <c r="E5150" s="2" t="s">
        <v>74</v>
      </c>
      <c r="F5150" s="2" t="s">
        <v>977</v>
      </c>
      <c r="G5150" s="14" t="n">
        <v>9.5</v>
      </c>
      <c r="H5150" s="14" t="n">
        <v>5.84</v>
      </c>
      <c r="I5150" s="14" t="n">
        <v>9.5</v>
      </c>
      <c r="J5150" s="23" t="n">
        <f aca="false">IF(AND(E5150="Priority",ISNUMBER('Cost model'!N632)),'Cost model'!N632,'Cost model'!M632)</f>
        <v>9.5</v>
      </c>
      <c r="K5150" s="14" t="n">
        <f aca="false">J5150-H5150</f>
        <v>3.66</v>
      </c>
      <c r="L5150" s="14" t="n">
        <f aca="false">G5150-H5150</f>
        <v>3.66</v>
      </c>
    </row>
    <row r="5151" customFormat="false" ht="15" hidden="false" customHeight="false" outlineLevel="0" collapsed="false">
      <c r="A5151" s="2" t="s">
        <v>142</v>
      </c>
      <c r="B5151" s="2" t="s">
        <v>142</v>
      </c>
      <c r="C5151" s="2" t="s">
        <v>47</v>
      </c>
      <c r="D5151" s="2" t="s">
        <v>10</v>
      </c>
      <c r="E5151" s="2" t="s">
        <v>83</v>
      </c>
      <c r="F5151" s="2" t="s">
        <v>977</v>
      </c>
      <c r="G5151" s="14" t="n">
        <v>14.5</v>
      </c>
      <c r="H5151" s="14" t="n">
        <v>6.4</v>
      </c>
      <c r="I5151" s="14" t="n">
        <v>14.5</v>
      </c>
      <c r="J5151" s="23" t="n">
        <f aca="false">IF(AND(E5151="Priority",ISNUMBER('Cost model'!N632)),'Cost model'!N632,'Cost model'!M632)</f>
        <v>14.5</v>
      </c>
      <c r="K5151" s="14" t="n">
        <f aca="false">J5151-H5151</f>
        <v>8.1</v>
      </c>
      <c r="L5151" s="14" t="n">
        <f aca="false">G5151-H5151</f>
        <v>8.1</v>
      </c>
    </row>
    <row r="5152" customFormat="false" ht="15" hidden="false" customHeight="false" outlineLevel="0" collapsed="false">
      <c r="A5152" s="2" t="s">
        <v>221</v>
      </c>
      <c r="B5152" s="2" t="s">
        <v>221</v>
      </c>
      <c r="C5152" s="2" t="s">
        <v>49</v>
      </c>
      <c r="D5152" s="2" t="s">
        <v>12</v>
      </c>
      <c r="E5152" s="2" t="s">
        <v>74</v>
      </c>
      <c r="F5152" s="2" t="s">
        <v>977</v>
      </c>
      <c r="G5152" s="14" t="n">
        <v>35</v>
      </c>
      <c r="H5152" s="14" t="n">
        <v>15.16</v>
      </c>
      <c r="I5152" s="14" t="n">
        <v>19.5</v>
      </c>
      <c r="J5152" s="23" t="n">
        <f aca="false">IF(AND(E5152="Priority",ISNUMBER('Cost model'!N742)),'Cost model'!N742,'Cost model'!M742)</f>
        <v>60</v>
      </c>
      <c r="K5152" s="14" t="n">
        <f aca="false">J5152-H5152</f>
        <v>44.84</v>
      </c>
      <c r="L5152" s="14" t="n">
        <f aca="false">G5152-H5152</f>
        <v>19.84</v>
      </c>
    </row>
    <row r="5153" customFormat="false" ht="15" hidden="false" customHeight="false" outlineLevel="0" collapsed="false">
      <c r="A5153" s="2" t="s">
        <v>174</v>
      </c>
      <c r="B5153" s="2" t="s">
        <v>174</v>
      </c>
      <c r="C5153" s="2" t="s">
        <v>47</v>
      </c>
      <c r="D5153" s="2" t="s">
        <v>10</v>
      </c>
      <c r="E5153" s="2" t="s">
        <v>74</v>
      </c>
      <c r="F5153" s="2" t="s">
        <v>977</v>
      </c>
      <c r="G5153" s="14" t="n">
        <v>9.5</v>
      </c>
      <c r="H5153" s="14" t="n">
        <v>7.27</v>
      </c>
      <c r="I5153" s="14" t="n">
        <v>9.5</v>
      </c>
      <c r="J5153" s="23" t="n">
        <f aca="false">IF(AND(E5153="Priority",ISNUMBER('Cost model'!N167)),'Cost model'!N167,'Cost model'!M167)</f>
        <v>8.5</v>
      </c>
      <c r="K5153" s="14" t="n">
        <f aca="false">J5153-H5153</f>
        <v>1.23</v>
      </c>
      <c r="L5153" s="14" t="n">
        <f aca="false">G5153-H5153</f>
        <v>2.23</v>
      </c>
    </row>
    <row r="5154" customFormat="false" ht="15" hidden="false" customHeight="false" outlineLevel="0" collapsed="false">
      <c r="A5154" s="2" t="s">
        <v>174</v>
      </c>
      <c r="B5154" s="2" t="s">
        <v>174</v>
      </c>
      <c r="C5154" s="2" t="s">
        <v>47</v>
      </c>
      <c r="D5154" s="2" t="s">
        <v>10</v>
      </c>
      <c r="E5154" s="2" t="s">
        <v>74</v>
      </c>
      <c r="F5154" s="2" t="s">
        <v>977</v>
      </c>
      <c r="G5154" s="14" t="n">
        <v>9.5</v>
      </c>
      <c r="H5154" s="14" t="n">
        <v>7.27</v>
      </c>
      <c r="I5154" s="14" t="n">
        <v>9.5</v>
      </c>
      <c r="J5154" s="23" t="n">
        <f aca="false">IF(AND(E5154="Priority",ISNUMBER('Cost model'!N167)),'Cost model'!N167,'Cost model'!M167)</f>
        <v>8.5</v>
      </c>
      <c r="K5154" s="14" t="n">
        <f aca="false">J5154-H5154</f>
        <v>1.23</v>
      </c>
      <c r="L5154" s="14" t="n">
        <f aca="false">G5154-H5154</f>
        <v>2.23</v>
      </c>
    </row>
    <row r="5155" customFormat="false" ht="15" hidden="false" customHeight="false" outlineLevel="0" collapsed="false">
      <c r="A5155" s="2" t="s">
        <v>142</v>
      </c>
      <c r="B5155" s="2" t="s">
        <v>124</v>
      </c>
      <c r="C5155" s="2" t="s">
        <v>49</v>
      </c>
      <c r="D5155" s="2" t="s">
        <v>10</v>
      </c>
      <c r="E5155" s="2" t="s">
        <v>74</v>
      </c>
      <c r="F5155" s="2" t="s">
        <v>976</v>
      </c>
      <c r="G5155" s="14" t="n">
        <v>17.5</v>
      </c>
      <c r="H5155" s="14" t="n">
        <v>11.36</v>
      </c>
      <c r="I5155" s="14" t="n">
        <v>17.5</v>
      </c>
      <c r="J5155" s="23" t="n">
        <f aca="false">IF(AND(E5155="Priority",ISNUMBER('Cost model'!N664)),'Cost model'!N664,'Cost model'!M664)</f>
        <v>19.5</v>
      </c>
      <c r="K5155" s="14" t="n">
        <f aca="false">J5155-H5155</f>
        <v>8.14</v>
      </c>
      <c r="L5155" s="14" t="n">
        <f aca="false">G5155-H5155</f>
        <v>6.14</v>
      </c>
    </row>
    <row r="5156" customFormat="false" ht="15" hidden="false" customHeight="false" outlineLevel="0" collapsed="false">
      <c r="A5156" s="2" t="s">
        <v>124</v>
      </c>
      <c r="B5156" s="2" t="s">
        <v>124</v>
      </c>
      <c r="C5156" s="2" t="s">
        <v>48</v>
      </c>
      <c r="D5156" s="2" t="s">
        <v>10</v>
      </c>
      <c r="E5156" s="2" t="s">
        <v>74</v>
      </c>
      <c r="F5156" s="2" t="s">
        <v>977</v>
      </c>
      <c r="G5156" s="14" t="n">
        <v>12.5</v>
      </c>
      <c r="H5156" s="14" t="n">
        <v>16.26</v>
      </c>
      <c r="I5156" s="14" t="n">
        <v>12.5</v>
      </c>
      <c r="J5156" s="23" t="n">
        <f aca="false">IF(AND(E5156="Priority",ISNUMBER('Cost model'!N318)),'Cost model'!N318,'Cost model'!M318)</f>
        <v>14.5</v>
      </c>
      <c r="K5156" s="14" t="n">
        <f aca="false">J5156-H5156</f>
        <v>-1.76</v>
      </c>
      <c r="L5156" s="14" t="n">
        <f aca="false">G5156-H5156</f>
        <v>-3.76</v>
      </c>
    </row>
    <row r="5157" customFormat="false" ht="15" hidden="false" customHeight="false" outlineLevel="0" collapsed="false">
      <c r="A5157" s="2" t="s">
        <v>174</v>
      </c>
      <c r="B5157" s="2" t="s">
        <v>124</v>
      </c>
      <c r="C5157" s="2" t="s">
        <v>47</v>
      </c>
      <c r="D5157" s="2" t="s">
        <v>13</v>
      </c>
      <c r="E5157" s="2" t="s">
        <v>74</v>
      </c>
      <c r="F5157" s="2" t="s">
        <v>976</v>
      </c>
      <c r="G5157" s="14" t="n">
        <v>19</v>
      </c>
      <c r="H5157" s="14" t="n">
        <v>37.82</v>
      </c>
      <c r="I5157" s="14" t="n">
        <v>19</v>
      </c>
      <c r="J5157" s="23" t="n">
        <f aca="false">IF(AND(E5157="Priority",ISNUMBER('Cost model'!N113)),'Cost model'!N113,'Cost model'!M113)</f>
        <v>65</v>
      </c>
      <c r="K5157" s="14" t="n">
        <f aca="false">J5157-H5157</f>
        <v>27.18</v>
      </c>
      <c r="L5157" s="14" t="n">
        <f aca="false">G5157-H5157</f>
        <v>-18.82</v>
      </c>
    </row>
    <row r="5158" customFormat="false" ht="15" hidden="false" customHeight="false" outlineLevel="0" collapsed="false">
      <c r="A5158" s="2" t="s">
        <v>174</v>
      </c>
      <c r="B5158" s="2" t="s">
        <v>174</v>
      </c>
      <c r="C5158" s="2" t="s">
        <v>49</v>
      </c>
      <c r="D5158" s="2" t="s">
        <v>12</v>
      </c>
      <c r="E5158" s="2" t="s">
        <v>74</v>
      </c>
      <c r="F5158" s="2" t="s">
        <v>977</v>
      </c>
      <c r="G5158" s="14" t="n">
        <v>54</v>
      </c>
      <c r="H5158" s="14" t="n">
        <v>46.4</v>
      </c>
      <c r="I5158" s="14" t="n">
        <v>19.5</v>
      </c>
      <c r="J5158" s="23" t="n">
        <f aca="false">IF(AND(E5158="Priority",ISNUMBER('Cost model'!N172)),'Cost model'!N172,'Cost model'!M172)</f>
        <v>45</v>
      </c>
      <c r="K5158" s="14" t="n">
        <f aca="false">J5158-H5158</f>
        <v>-1.4</v>
      </c>
      <c r="L5158" s="14" t="n">
        <f aca="false">G5158-H5158</f>
        <v>7.6</v>
      </c>
    </row>
    <row r="5159" customFormat="false" ht="15" hidden="false" customHeight="false" outlineLevel="0" collapsed="false">
      <c r="A5159" s="2" t="s">
        <v>142</v>
      </c>
      <c r="B5159" s="2" t="s">
        <v>174</v>
      </c>
      <c r="C5159" s="2" t="s">
        <v>47</v>
      </c>
      <c r="D5159" s="2" t="s">
        <v>12</v>
      </c>
      <c r="E5159" s="2" t="s">
        <v>74</v>
      </c>
      <c r="F5159" s="2" t="s">
        <v>976</v>
      </c>
      <c r="G5159" s="14" t="n">
        <v>14.5</v>
      </c>
      <c r="H5159" s="14" t="n">
        <v>6.4</v>
      </c>
      <c r="I5159" s="14" t="n">
        <v>19.5</v>
      </c>
      <c r="J5159" s="23" t="n">
        <f aca="false">IF(AND(E5159="Priority",ISNUMBER('Cost model'!N695)),'Cost model'!N695,'Cost model'!M695)</f>
        <v>40</v>
      </c>
      <c r="K5159" s="14" t="n">
        <f aca="false">J5159-H5159</f>
        <v>33.6</v>
      </c>
      <c r="L5159" s="14" t="n">
        <f aca="false">G5159-H5159</f>
        <v>8.1</v>
      </c>
    </row>
    <row r="5160" customFormat="false" ht="15" hidden="false" customHeight="false" outlineLevel="0" collapsed="false">
      <c r="A5160" s="2" t="s">
        <v>124</v>
      </c>
      <c r="B5160" s="2" t="s">
        <v>124</v>
      </c>
      <c r="C5160" s="2" t="s">
        <v>48</v>
      </c>
      <c r="D5160" s="2" t="s">
        <v>10</v>
      </c>
      <c r="E5160" s="2" t="s">
        <v>83</v>
      </c>
      <c r="F5160" s="2" t="s">
        <v>977</v>
      </c>
      <c r="G5160" s="14" t="n">
        <v>17.5</v>
      </c>
      <c r="H5160" s="14" t="n">
        <v>23.78</v>
      </c>
      <c r="I5160" s="14" t="n">
        <v>17.5</v>
      </c>
      <c r="J5160" s="23" t="n">
        <f aca="false">IF(AND(E5160="Priority",ISNUMBER('Cost model'!N318)),'Cost model'!N318,'Cost model'!M318)</f>
        <v>19.5</v>
      </c>
      <c r="K5160" s="14" t="n">
        <f aca="false">J5160-H5160</f>
        <v>-4.28</v>
      </c>
      <c r="L5160" s="14" t="n">
        <f aca="false">G5160-H5160</f>
        <v>-6.28</v>
      </c>
    </row>
    <row r="5161" customFormat="false" ht="15" hidden="false" customHeight="false" outlineLevel="0" collapsed="false">
      <c r="A5161" s="2" t="s">
        <v>124</v>
      </c>
      <c r="B5161" s="2" t="s">
        <v>142</v>
      </c>
      <c r="C5161" s="2" t="s">
        <v>49</v>
      </c>
      <c r="D5161" s="2" t="s">
        <v>12</v>
      </c>
      <c r="E5161" s="2" t="s">
        <v>74</v>
      </c>
      <c r="F5161" s="2" t="s">
        <v>976</v>
      </c>
      <c r="G5161" s="14" t="n">
        <v>17.5</v>
      </c>
      <c r="H5161" s="14" t="n">
        <v>23.29</v>
      </c>
      <c r="I5161" s="14" t="n">
        <v>19.5</v>
      </c>
      <c r="J5161" s="23" t="n">
        <f aca="false">IF(AND(E5161="Priority",ISNUMBER('Cost model'!N337)),'Cost model'!N337,'Cost model'!M337)</f>
        <v>60</v>
      </c>
      <c r="K5161" s="14" t="n">
        <f aca="false">J5161-H5161</f>
        <v>36.71</v>
      </c>
      <c r="L5161" s="14" t="n">
        <f aca="false">G5161-H5161</f>
        <v>-5.79</v>
      </c>
    </row>
    <row r="5162" customFormat="false" ht="15" hidden="false" customHeight="false" outlineLevel="0" collapsed="false">
      <c r="A5162" s="2" t="s">
        <v>142</v>
      </c>
      <c r="B5162" s="2" t="s">
        <v>142</v>
      </c>
      <c r="C5162" s="2" t="s">
        <v>49</v>
      </c>
      <c r="D5162" s="2" t="s">
        <v>10</v>
      </c>
      <c r="E5162" s="2" t="s">
        <v>74</v>
      </c>
      <c r="F5162" s="2" t="s">
        <v>977</v>
      </c>
      <c r="G5162" s="14" t="n">
        <v>19.5</v>
      </c>
      <c r="H5162" s="14" t="n">
        <v>15.16</v>
      </c>
      <c r="I5162" s="14" t="n">
        <v>17.5</v>
      </c>
      <c r="J5162" s="23" t="n">
        <f aca="false">IF(AND(E5162="Priority",ISNUMBER('Cost model'!N634)),'Cost model'!N634,'Cost model'!M634)</f>
        <v>15.5</v>
      </c>
      <c r="K5162" s="14" t="n">
        <f aca="false">J5162-H5162</f>
        <v>0.34</v>
      </c>
      <c r="L5162" s="14" t="n">
        <f aca="false">G5162-H5162</f>
        <v>4.34</v>
      </c>
    </row>
    <row r="5163" customFormat="false" ht="15" hidden="false" customHeight="false" outlineLevel="0" collapsed="false">
      <c r="A5163" s="2" t="s">
        <v>142</v>
      </c>
      <c r="B5163" s="2" t="s">
        <v>142</v>
      </c>
      <c r="C5163" s="2" t="s">
        <v>48</v>
      </c>
      <c r="D5163" s="2" t="s">
        <v>10</v>
      </c>
      <c r="E5163" s="2" t="s">
        <v>74</v>
      </c>
      <c r="F5163" s="2" t="s">
        <v>977</v>
      </c>
      <c r="G5163" s="14" t="n">
        <v>14.5</v>
      </c>
      <c r="H5163" s="14" t="n">
        <v>11.34</v>
      </c>
      <c r="I5163" s="14" t="n">
        <v>12.5</v>
      </c>
      <c r="J5163" s="23" t="n">
        <f aca="false">IF(AND(E5163="Priority",ISNUMBER('Cost model'!N633)),'Cost model'!N633,'Cost model'!M633)</f>
        <v>11.5</v>
      </c>
      <c r="K5163" s="14" t="n">
        <f aca="false">J5163-H5163</f>
        <v>0.16</v>
      </c>
      <c r="L5163" s="14" t="n">
        <f aca="false">G5163-H5163</f>
        <v>3.16</v>
      </c>
    </row>
    <row r="5164" customFormat="false" ht="15" hidden="false" customHeight="false" outlineLevel="0" collapsed="false">
      <c r="A5164" s="2" t="s">
        <v>174</v>
      </c>
      <c r="B5164" s="2" t="s">
        <v>174</v>
      </c>
      <c r="C5164" s="2" t="s">
        <v>47</v>
      </c>
      <c r="D5164" s="2" t="s">
        <v>10</v>
      </c>
      <c r="E5164" s="2" t="s">
        <v>74</v>
      </c>
      <c r="F5164" s="2" t="s">
        <v>977</v>
      </c>
      <c r="G5164" s="14" t="n">
        <v>9.5</v>
      </c>
      <c r="H5164" s="14" t="n">
        <v>7.27</v>
      </c>
      <c r="I5164" s="14" t="n">
        <v>9.5</v>
      </c>
      <c r="J5164" s="23" t="n">
        <f aca="false">IF(AND(E5164="Priority",ISNUMBER('Cost model'!N167)),'Cost model'!N167,'Cost model'!M167)</f>
        <v>8.5</v>
      </c>
      <c r="K5164" s="14" t="n">
        <f aca="false">J5164-H5164</f>
        <v>1.23</v>
      </c>
      <c r="L5164" s="14" t="n">
        <f aca="false">G5164-H5164</f>
        <v>2.23</v>
      </c>
    </row>
    <row r="5165" customFormat="false" ht="15" hidden="false" customHeight="false" outlineLevel="0" collapsed="false">
      <c r="A5165" s="2" t="s">
        <v>174</v>
      </c>
      <c r="B5165" s="2" t="s">
        <v>174</v>
      </c>
      <c r="C5165" s="2" t="s">
        <v>48</v>
      </c>
      <c r="D5165" s="2" t="s">
        <v>12</v>
      </c>
      <c r="E5165" s="2" t="s">
        <v>74</v>
      </c>
      <c r="F5165" s="2" t="s">
        <v>977</v>
      </c>
      <c r="G5165" s="14" t="n">
        <v>44.5</v>
      </c>
      <c r="H5165" s="14" t="n">
        <v>42.56</v>
      </c>
      <c r="I5165" s="14" t="n">
        <v>12.5</v>
      </c>
      <c r="J5165" s="23" t="n">
        <f aca="false">IF(AND(E5165="Priority",ISNUMBER('Cost model'!N171)),'Cost model'!N171,'Cost model'!M171)</f>
        <v>40</v>
      </c>
      <c r="K5165" s="14" t="n">
        <f aca="false">J5165-H5165</f>
        <v>-2.56</v>
      </c>
      <c r="L5165" s="14" t="n">
        <f aca="false">G5165-H5165</f>
        <v>1.94</v>
      </c>
    </row>
    <row r="5166" customFormat="false" ht="15" hidden="false" customHeight="false" outlineLevel="0" collapsed="false">
      <c r="A5166" s="2" t="s">
        <v>174</v>
      </c>
      <c r="B5166" s="2" t="s">
        <v>174</v>
      </c>
      <c r="C5166" s="2" t="s">
        <v>49</v>
      </c>
      <c r="D5166" s="2" t="s">
        <v>10</v>
      </c>
      <c r="E5166" s="2" t="s">
        <v>74</v>
      </c>
      <c r="F5166" s="2" t="s">
        <v>977</v>
      </c>
      <c r="G5166" s="14" t="n">
        <v>17.5</v>
      </c>
      <c r="H5166" s="14" t="n">
        <v>28.29</v>
      </c>
      <c r="I5166" s="14" t="n">
        <v>17.5</v>
      </c>
      <c r="J5166" s="23" t="n">
        <f aca="false">IF(AND(E5166="Priority",ISNUMBER('Cost model'!N169)),'Cost model'!N169,'Cost model'!M169)</f>
        <v>18.5</v>
      </c>
      <c r="K5166" s="14" t="n">
        <f aca="false">J5166-H5166</f>
        <v>-9.79</v>
      </c>
      <c r="L5166" s="14" t="n">
        <f aca="false">G5166-H5166</f>
        <v>-10.79</v>
      </c>
    </row>
    <row r="5167" customFormat="false" ht="15" hidden="false" customHeight="false" outlineLevel="0" collapsed="false">
      <c r="A5167" s="2" t="s">
        <v>174</v>
      </c>
      <c r="B5167" s="2" t="s">
        <v>174</v>
      </c>
      <c r="C5167" s="2" t="s">
        <v>48</v>
      </c>
      <c r="D5167" s="2" t="s">
        <v>10</v>
      </c>
      <c r="E5167" s="2" t="s">
        <v>74</v>
      </c>
      <c r="F5167" s="2" t="s">
        <v>977</v>
      </c>
      <c r="G5167" s="14" t="n">
        <v>12.5</v>
      </c>
      <c r="H5167" s="14" t="n">
        <v>11.59</v>
      </c>
      <c r="I5167" s="14" t="n">
        <v>12.5</v>
      </c>
      <c r="J5167" s="23" t="n">
        <f aca="false">IF(AND(E5167="Priority",ISNUMBER('Cost model'!N168)),'Cost model'!N168,'Cost model'!M168)</f>
        <v>13.5</v>
      </c>
      <c r="K5167" s="14" t="n">
        <f aca="false">J5167-H5167</f>
        <v>1.91</v>
      </c>
      <c r="L5167" s="14" t="n">
        <f aca="false">G5167-H5167</f>
        <v>0.91</v>
      </c>
    </row>
    <row r="5168" customFormat="false" ht="15" hidden="false" customHeight="false" outlineLevel="0" collapsed="false">
      <c r="A5168" s="2" t="s">
        <v>142</v>
      </c>
      <c r="B5168" s="2" t="s">
        <v>142</v>
      </c>
      <c r="C5168" s="2" t="s">
        <v>47</v>
      </c>
      <c r="D5168" s="2" t="s">
        <v>10</v>
      </c>
      <c r="E5168" s="2" t="s">
        <v>74</v>
      </c>
      <c r="F5168" s="2" t="s">
        <v>977</v>
      </c>
      <c r="G5168" s="14" t="n">
        <v>9.5</v>
      </c>
      <c r="H5168" s="14" t="n">
        <v>5.84</v>
      </c>
      <c r="I5168" s="14" t="n">
        <v>9.5</v>
      </c>
      <c r="J5168" s="23" t="n">
        <f aca="false">IF(AND(E5168="Priority",ISNUMBER('Cost model'!N632)),'Cost model'!N632,'Cost model'!M632)</f>
        <v>9.5</v>
      </c>
      <c r="K5168" s="14" t="n">
        <f aca="false">J5168-H5168</f>
        <v>3.66</v>
      </c>
      <c r="L5168" s="14" t="n">
        <f aca="false">G5168-H5168</f>
        <v>3.66</v>
      </c>
    </row>
    <row r="5169" customFormat="false" ht="15" hidden="false" customHeight="false" outlineLevel="0" collapsed="false">
      <c r="A5169" s="2" t="s">
        <v>142</v>
      </c>
      <c r="B5169" s="2" t="s">
        <v>174</v>
      </c>
      <c r="C5169" s="2" t="s">
        <v>47</v>
      </c>
      <c r="D5169" s="2" t="s">
        <v>12</v>
      </c>
      <c r="E5169" s="2" t="s">
        <v>74</v>
      </c>
      <c r="F5169" s="2" t="s">
        <v>976</v>
      </c>
      <c r="G5169" s="14" t="n">
        <v>38.5</v>
      </c>
      <c r="H5169" s="14" t="n">
        <v>42.34</v>
      </c>
      <c r="I5169" s="14" t="n">
        <v>19.5</v>
      </c>
      <c r="J5169" s="23" t="n">
        <f aca="false">IF(AND(E5169="Priority",ISNUMBER('Cost model'!N695)),'Cost model'!N695,'Cost model'!M695)</f>
        <v>40</v>
      </c>
      <c r="K5169" s="14" t="n">
        <f aca="false">J5169-H5169</f>
        <v>-2.34</v>
      </c>
      <c r="L5169" s="14" t="n">
        <f aca="false">G5169-H5169</f>
        <v>-3.84</v>
      </c>
    </row>
    <row r="5170" customFormat="false" ht="15" hidden="false" customHeight="false" outlineLevel="0" collapsed="false">
      <c r="A5170" s="2" t="s">
        <v>123</v>
      </c>
      <c r="B5170" s="2" t="s">
        <v>124</v>
      </c>
      <c r="C5170" s="2" t="s">
        <v>47</v>
      </c>
      <c r="D5170" s="2" t="s">
        <v>10</v>
      </c>
      <c r="E5170" s="2" t="s">
        <v>74</v>
      </c>
      <c r="F5170" s="2" t="s">
        <v>976</v>
      </c>
      <c r="G5170" s="14" t="n">
        <v>14.5</v>
      </c>
      <c r="H5170" s="14" t="n">
        <v>13.97</v>
      </c>
      <c r="I5170" s="14" t="n">
        <v>14.5</v>
      </c>
      <c r="J5170" s="23" t="n">
        <f aca="false">IF(AND(E5170="Priority",ISNUMBER('Cost model'!N2)),'Cost model'!N2,'Cost model'!M2)</f>
        <v>14.5</v>
      </c>
      <c r="K5170" s="14" t="n">
        <f aca="false">J5170-H5170</f>
        <v>0.529999999999999</v>
      </c>
      <c r="L5170" s="14" t="n">
        <f aca="false">G5170-H5170</f>
        <v>0.529999999999999</v>
      </c>
    </row>
    <row r="5171" customFormat="false" ht="15" hidden="false" customHeight="false" outlineLevel="0" collapsed="false">
      <c r="A5171" s="2" t="s">
        <v>124</v>
      </c>
      <c r="B5171" s="2" t="s">
        <v>174</v>
      </c>
      <c r="C5171" s="2" t="s">
        <v>48</v>
      </c>
      <c r="D5171" s="2" t="s">
        <v>13</v>
      </c>
      <c r="E5171" s="2" t="s">
        <v>74</v>
      </c>
      <c r="F5171" s="2" t="s">
        <v>976</v>
      </c>
      <c r="G5171" s="14" t="n">
        <v>12.5</v>
      </c>
      <c r="H5171" s="14" t="n">
        <v>117.63</v>
      </c>
      <c r="I5171" s="14" t="n">
        <v>24.5</v>
      </c>
      <c r="J5171" s="23" t="n">
        <f aca="false">IF(AND(E5171="Priority",ISNUMBER('Cost model'!N369)),'Cost model'!N369,'Cost model'!M369)</f>
        <v>100</v>
      </c>
      <c r="K5171" s="14" t="n">
        <f aca="false">J5171-H5171</f>
        <v>-17.63</v>
      </c>
      <c r="L5171" s="14" t="n">
        <f aca="false">G5171-H5171</f>
        <v>-105.13</v>
      </c>
    </row>
    <row r="5172" customFormat="false" ht="15" hidden="false" customHeight="false" outlineLevel="0" collapsed="false">
      <c r="A5172" s="2" t="s">
        <v>174</v>
      </c>
      <c r="B5172" s="2" t="s">
        <v>174</v>
      </c>
      <c r="C5172" s="2" t="s">
        <v>48</v>
      </c>
      <c r="D5172" s="2" t="s">
        <v>10</v>
      </c>
      <c r="E5172" s="2" t="s">
        <v>74</v>
      </c>
      <c r="F5172" s="2" t="s">
        <v>977</v>
      </c>
      <c r="G5172" s="14" t="n">
        <v>14.5</v>
      </c>
      <c r="H5172" s="14" t="n">
        <v>8.87</v>
      </c>
      <c r="I5172" s="14" t="n">
        <v>12.5</v>
      </c>
      <c r="J5172" s="23" t="n">
        <f aca="false">IF(AND(E5172="Priority",ISNUMBER('Cost model'!N168)),'Cost model'!N168,'Cost model'!M168)</f>
        <v>13.5</v>
      </c>
      <c r="K5172" s="14" t="n">
        <f aca="false">J5172-H5172</f>
        <v>4.63</v>
      </c>
      <c r="L5172" s="14" t="n">
        <f aca="false">G5172-H5172</f>
        <v>5.63</v>
      </c>
    </row>
    <row r="5173" customFormat="false" ht="15" hidden="false" customHeight="false" outlineLevel="0" collapsed="false">
      <c r="A5173" s="2" t="s">
        <v>124</v>
      </c>
      <c r="B5173" s="2" t="s">
        <v>124</v>
      </c>
      <c r="C5173" s="2" t="s">
        <v>48</v>
      </c>
      <c r="D5173" s="2" t="s">
        <v>12</v>
      </c>
      <c r="E5173" s="2" t="s">
        <v>74</v>
      </c>
      <c r="F5173" s="2" t="s">
        <v>977</v>
      </c>
      <c r="G5173" s="14" t="n">
        <v>17.5</v>
      </c>
      <c r="H5173" s="14" t="n">
        <v>31.9</v>
      </c>
      <c r="I5173" s="14" t="n">
        <v>12.5</v>
      </c>
      <c r="J5173" s="23" t="n">
        <f aca="false">IF(AND(E5173="Priority",ISNUMBER('Cost model'!N321)),'Cost model'!N321,'Cost model'!M321)</f>
        <v>40</v>
      </c>
      <c r="K5173" s="14" t="n">
        <f aca="false">J5173-H5173</f>
        <v>8.1</v>
      </c>
      <c r="L5173" s="14" t="n">
        <f aca="false">G5173-H5173</f>
        <v>-14.4</v>
      </c>
    </row>
    <row r="5174" customFormat="false" ht="15" hidden="false" customHeight="false" outlineLevel="0" collapsed="false">
      <c r="A5174" s="2" t="s">
        <v>142</v>
      </c>
      <c r="B5174" s="2" t="s">
        <v>174</v>
      </c>
      <c r="C5174" s="2" t="s">
        <v>47</v>
      </c>
      <c r="D5174" s="2" t="s">
        <v>12</v>
      </c>
      <c r="E5174" s="2" t="s">
        <v>83</v>
      </c>
      <c r="F5174" s="2" t="s">
        <v>976</v>
      </c>
      <c r="G5174" s="14" t="n">
        <v>24.5</v>
      </c>
      <c r="H5174" s="14" t="n">
        <v>41.1</v>
      </c>
      <c r="I5174" s="14" t="n">
        <v>24.5</v>
      </c>
      <c r="J5174" s="23" t="n">
        <f aca="false">IF(AND(E5174="Priority",ISNUMBER('Cost model'!N695)),'Cost model'!N695,'Cost model'!M695)</f>
        <v>55</v>
      </c>
      <c r="K5174" s="14" t="n">
        <f aca="false">J5174-H5174</f>
        <v>13.9</v>
      </c>
      <c r="L5174" s="14" t="n">
        <f aca="false">G5174-H5174</f>
        <v>-16.6</v>
      </c>
    </row>
    <row r="5175" customFormat="false" ht="15" hidden="false" customHeight="false" outlineLevel="0" collapsed="false">
      <c r="A5175" s="2" t="s">
        <v>142</v>
      </c>
      <c r="B5175" s="2" t="s">
        <v>142</v>
      </c>
      <c r="C5175" s="2" t="s">
        <v>47</v>
      </c>
      <c r="D5175" s="2" t="s">
        <v>12</v>
      </c>
      <c r="E5175" s="2" t="s">
        <v>74</v>
      </c>
      <c r="F5175" s="2" t="s">
        <v>977</v>
      </c>
      <c r="G5175" s="14" t="n">
        <v>38.5</v>
      </c>
      <c r="H5175" s="14" t="n">
        <v>27.72</v>
      </c>
      <c r="I5175" s="14" t="n">
        <v>9.5</v>
      </c>
      <c r="J5175" s="23" t="n">
        <f aca="false">IF(AND(E5175="Priority",ISNUMBER('Cost model'!N635)),'Cost model'!N635,'Cost model'!M635)</f>
        <v>30.5</v>
      </c>
      <c r="K5175" s="14" t="n">
        <f aca="false">J5175-H5175</f>
        <v>2.78</v>
      </c>
      <c r="L5175" s="14" t="n">
        <f aca="false">G5175-H5175</f>
        <v>10.78</v>
      </c>
    </row>
    <row r="5176" customFormat="false" ht="15" hidden="false" customHeight="false" outlineLevel="0" collapsed="false">
      <c r="A5176" s="2" t="s">
        <v>124</v>
      </c>
      <c r="B5176" s="2" t="s">
        <v>124</v>
      </c>
      <c r="C5176" s="2" t="s">
        <v>49</v>
      </c>
      <c r="D5176" s="2" t="s">
        <v>12</v>
      </c>
      <c r="E5176" s="2" t="s">
        <v>74</v>
      </c>
      <c r="F5176" s="2" t="s">
        <v>977</v>
      </c>
      <c r="G5176" s="14" t="n">
        <v>19.5</v>
      </c>
      <c r="H5176" s="14" t="n">
        <v>30.59</v>
      </c>
      <c r="I5176" s="14" t="n">
        <v>19.5</v>
      </c>
      <c r="J5176" s="23" t="n">
        <f aca="false">IF(AND(E5176="Priority",ISNUMBER('Cost model'!N322)),'Cost model'!N322,'Cost model'!M322)</f>
        <v>50</v>
      </c>
      <c r="K5176" s="14" t="n">
        <f aca="false">J5176-H5176</f>
        <v>19.41</v>
      </c>
      <c r="L5176" s="14" t="n">
        <f aca="false">G5176-H5176</f>
        <v>-11.09</v>
      </c>
    </row>
    <row r="5177" customFormat="false" ht="15" hidden="false" customHeight="false" outlineLevel="0" collapsed="false">
      <c r="A5177" s="2" t="s">
        <v>174</v>
      </c>
      <c r="B5177" s="2" t="s">
        <v>174</v>
      </c>
      <c r="C5177" s="2" t="s">
        <v>47</v>
      </c>
      <c r="D5177" s="2" t="s">
        <v>10</v>
      </c>
      <c r="E5177" s="2" t="s">
        <v>83</v>
      </c>
      <c r="F5177" s="2" t="s">
        <v>977</v>
      </c>
      <c r="G5177" s="14" t="n">
        <v>14.5</v>
      </c>
      <c r="H5177" s="14" t="n">
        <v>15.91</v>
      </c>
      <c r="I5177" s="14" t="n">
        <v>14.5</v>
      </c>
      <c r="J5177" s="23" t="n">
        <f aca="false">IF(AND(E5177="Priority",ISNUMBER('Cost model'!N167)),'Cost model'!N167,'Cost model'!M167)</f>
        <v>13.5</v>
      </c>
      <c r="K5177" s="14" t="n">
        <f aca="false">J5177-H5177</f>
        <v>-2.41</v>
      </c>
      <c r="L5177" s="14" t="n">
        <f aca="false">G5177-H5177</f>
        <v>-1.41</v>
      </c>
    </row>
    <row r="5178" customFormat="false" ht="15" hidden="false" customHeight="false" outlineLevel="0" collapsed="false">
      <c r="A5178" s="2" t="s">
        <v>124</v>
      </c>
      <c r="B5178" s="2" t="s">
        <v>124</v>
      </c>
      <c r="C5178" s="2" t="s">
        <v>48</v>
      </c>
      <c r="D5178" s="2" t="s">
        <v>10</v>
      </c>
      <c r="E5178" s="2" t="s">
        <v>74</v>
      </c>
      <c r="F5178" s="2" t="s">
        <v>977</v>
      </c>
      <c r="G5178" s="14" t="n">
        <v>9.5</v>
      </c>
      <c r="H5178" s="14" t="n">
        <v>7.88</v>
      </c>
      <c r="I5178" s="14" t="n">
        <v>12.5</v>
      </c>
      <c r="J5178" s="23" t="n">
        <f aca="false">IF(AND(E5178="Priority",ISNUMBER('Cost model'!N318)),'Cost model'!N318,'Cost model'!M318)</f>
        <v>14.5</v>
      </c>
      <c r="K5178" s="14" t="n">
        <f aca="false">J5178-H5178</f>
        <v>6.62</v>
      </c>
      <c r="L5178" s="14" t="n">
        <f aca="false">G5178-H5178</f>
        <v>1.62</v>
      </c>
    </row>
    <row r="5179" customFormat="false" ht="15" hidden="false" customHeight="false" outlineLevel="0" collapsed="false">
      <c r="A5179" s="2" t="s">
        <v>142</v>
      </c>
      <c r="B5179" s="2" t="s">
        <v>142</v>
      </c>
      <c r="C5179" s="2" t="s">
        <v>48</v>
      </c>
      <c r="D5179" s="2" t="s">
        <v>10</v>
      </c>
      <c r="E5179" s="2" t="s">
        <v>74</v>
      </c>
      <c r="F5179" s="2" t="s">
        <v>977</v>
      </c>
      <c r="G5179" s="14" t="n">
        <v>14.5</v>
      </c>
      <c r="H5179" s="14" t="n">
        <v>7.34</v>
      </c>
      <c r="I5179" s="14" t="n">
        <v>12.5</v>
      </c>
      <c r="J5179" s="23" t="n">
        <f aca="false">IF(AND(E5179="Priority",ISNUMBER('Cost model'!N633)),'Cost model'!N633,'Cost model'!M633)</f>
        <v>11.5</v>
      </c>
      <c r="K5179" s="14" t="n">
        <f aca="false">J5179-H5179</f>
        <v>4.16</v>
      </c>
      <c r="L5179" s="14" t="n">
        <f aca="false">G5179-H5179</f>
        <v>7.16</v>
      </c>
    </row>
    <row r="5180" customFormat="false" ht="15" hidden="false" customHeight="false" outlineLevel="0" collapsed="false">
      <c r="A5180" s="2" t="s">
        <v>124</v>
      </c>
      <c r="B5180" s="2" t="s">
        <v>124</v>
      </c>
      <c r="C5180" s="2" t="s">
        <v>49</v>
      </c>
      <c r="D5180" s="2" t="s">
        <v>12</v>
      </c>
      <c r="E5180" s="2" t="s">
        <v>74</v>
      </c>
      <c r="F5180" s="2" t="s">
        <v>977</v>
      </c>
      <c r="G5180" s="14" t="n">
        <v>19.5</v>
      </c>
      <c r="H5180" s="14" t="n">
        <v>34.25</v>
      </c>
      <c r="I5180" s="14" t="n">
        <v>19.5</v>
      </c>
      <c r="J5180" s="23" t="n">
        <f aca="false">IF(AND(E5180="Priority",ISNUMBER('Cost model'!N322)),'Cost model'!N322,'Cost model'!M322)</f>
        <v>50</v>
      </c>
      <c r="K5180" s="14" t="n">
        <f aca="false">J5180-H5180</f>
        <v>15.75</v>
      </c>
      <c r="L5180" s="14" t="n">
        <f aca="false">G5180-H5180</f>
        <v>-14.75</v>
      </c>
    </row>
    <row r="5181" customFormat="false" ht="15" hidden="false" customHeight="false" outlineLevel="0" collapsed="false">
      <c r="A5181" s="2" t="s">
        <v>221</v>
      </c>
      <c r="B5181" s="2" t="s">
        <v>221</v>
      </c>
      <c r="C5181" s="2" t="s">
        <v>48</v>
      </c>
      <c r="D5181" s="2" t="s">
        <v>10</v>
      </c>
      <c r="E5181" s="2" t="s">
        <v>74</v>
      </c>
      <c r="F5181" s="2" t="s">
        <v>977</v>
      </c>
      <c r="G5181" s="14" t="n">
        <v>50</v>
      </c>
      <c r="H5181" s="14" t="n">
        <v>69.6</v>
      </c>
      <c r="I5181" s="14" t="n">
        <v>12.5</v>
      </c>
      <c r="J5181" s="23" t="n">
        <f aca="false">IF(AND(E5181="Priority",ISNUMBER('Cost model'!N738)),'Cost model'!N738,'Cost model'!M738)</f>
        <v>11.5</v>
      </c>
      <c r="K5181" s="14" t="n">
        <f aca="false">J5181-H5181</f>
        <v>-58.1</v>
      </c>
      <c r="L5181" s="14" t="n">
        <f aca="false">G5181-H5181</f>
        <v>-19.6</v>
      </c>
    </row>
    <row r="5182" customFormat="false" ht="15" hidden="false" customHeight="false" outlineLevel="0" collapsed="false">
      <c r="A5182" s="2" t="s">
        <v>142</v>
      </c>
      <c r="B5182" s="2" t="s">
        <v>142</v>
      </c>
      <c r="C5182" s="2" t="s">
        <v>48</v>
      </c>
      <c r="D5182" s="2" t="s">
        <v>10</v>
      </c>
      <c r="E5182" s="2" t="s">
        <v>83</v>
      </c>
      <c r="F5182" s="2" t="s">
        <v>977</v>
      </c>
      <c r="G5182" s="14" t="n">
        <v>17.5</v>
      </c>
      <c r="H5182" s="14" t="n">
        <v>12.22</v>
      </c>
      <c r="I5182" s="14" t="n">
        <v>17.5</v>
      </c>
      <c r="J5182" s="23" t="n">
        <f aca="false">IF(AND(E5182="Priority",ISNUMBER('Cost model'!N633)),'Cost model'!N633,'Cost model'!M633)</f>
        <v>16.5</v>
      </c>
      <c r="K5182" s="14" t="n">
        <f aca="false">J5182-H5182</f>
        <v>4.28</v>
      </c>
      <c r="L5182" s="14" t="n">
        <f aca="false">G5182-H5182</f>
        <v>5.28</v>
      </c>
    </row>
    <row r="5183" customFormat="false" ht="15" hidden="false" customHeight="false" outlineLevel="0" collapsed="false">
      <c r="A5183" s="2" t="s">
        <v>158</v>
      </c>
      <c r="B5183" s="2" t="s">
        <v>158</v>
      </c>
      <c r="C5183" s="2" t="s">
        <v>47</v>
      </c>
      <c r="D5183" s="2" t="s">
        <v>10</v>
      </c>
      <c r="E5183" s="2" t="s">
        <v>74</v>
      </c>
      <c r="F5183" s="2" t="s">
        <v>977</v>
      </c>
      <c r="G5183" s="14" t="n">
        <v>9.5</v>
      </c>
      <c r="H5183" s="14" t="n">
        <v>7.16</v>
      </c>
      <c r="I5183" s="14" t="n">
        <v>9.5</v>
      </c>
      <c r="J5183" s="23" t="n">
        <f aca="false">IF(AND(E5183="Priority",ISNUMBER('Cost model'!N422)),'Cost model'!N422,'Cost model'!M422)</f>
        <v>8.5</v>
      </c>
      <c r="K5183" s="14" t="n">
        <f aca="false">J5183-H5183</f>
        <v>1.34</v>
      </c>
      <c r="L5183" s="14" t="n">
        <f aca="false">G5183-H5183</f>
        <v>2.34</v>
      </c>
    </row>
    <row r="5184" customFormat="false" ht="15" hidden="false" customHeight="false" outlineLevel="0" collapsed="false">
      <c r="A5184" s="2" t="s">
        <v>174</v>
      </c>
      <c r="B5184" s="2" t="s">
        <v>174</v>
      </c>
      <c r="C5184" s="2" t="s">
        <v>47</v>
      </c>
      <c r="D5184" s="2" t="s">
        <v>10</v>
      </c>
      <c r="E5184" s="2" t="s">
        <v>74</v>
      </c>
      <c r="F5184" s="2" t="s">
        <v>977</v>
      </c>
      <c r="G5184" s="14" t="n">
        <v>9.5</v>
      </c>
      <c r="H5184" s="14" t="n">
        <v>6.7</v>
      </c>
      <c r="I5184" s="14" t="n">
        <v>9.5</v>
      </c>
      <c r="J5184" s="23" t="n">
        <f aca="false">IF(AND(E5184="Priority",ISNUMBER('Cost model'!N167)),'Cost model'!N167,'Cost model'!M167)</f>
        <v>8.5</v>
      </c>
      <c r="K5184" s="14" t="n">
        <f aca="false">J5184-H5184</f>
        <v>1.8</v>
      </c>
      <c r="L5184" s="14" t="n">
        <f aca="false">G5184-H5184</f>
        <v>2.8</v>
      </c>
    </row>
    <row r="5185" customFormat="false" ht="15" hidden="false" customHeight="false" outlineLevel="0" collapsed="false">
      <c r="A5185" s="2" t="s">
        <v>221</v>
      </c>
      <c r="B5185" s="2" t="s">
        <v>221</v>
      </c>
      <c r="C5185" s="2" t="s">
        <v>49</v>
      </c>
      <c r="D5185" s="2" t="s">
        <v>12</v>
      </c>
      <c r="E5185" s="2" t="s">
        <v>74</v>
      </c>
      <c r="F5185" s="2" t="s">
        <v>977</v>
      </c>
      <c r="G5185" s="14" t="n">
        <v>78.5</v>
      </c>
      <c r="H5185" s="14" t="n">
        <v>56.43</v>
      </c>
      <c r="I5185" s="14" t="n">
        <v>19.5</v>
      </c>
      <c r="J5185" s="23" t="n">
        <f aca="false">IF(AND(E5185="Priority",ISNUMBER('Cost model'!N742)),'Cost model'!N742,'Cost model'!M742)</f>
        <v>60</v>
      </c>
      <c r="K5185" s="14" t="n">
        <f aca="false">J5185-H5185</f>
        <v>3.57</v>
      </c>
      <c r="L5185" s="14" t="n">
        <f aca="false">G5185-H5185</f>
        <v>22.07</v>
      </c>
    </row>
    <row r="5186" customFormat="false" ht="15" hidden="false" customHeight="false" outlineLevel="0" collapsed="false">
      <c r="A5186" s="2" t="s">
        <v>158</v>
      </c>
      <c r="B5186" s="2" t="s">
        <v>158</v>
      </c>
      <c r="C5186" s="2" t="s">
        <v>49</v>
      </c>
      <c r="D5186" s="2" t="s">
        <v>12</v>
      </c>
      <c r="E5186" s="2" t="s">
        <v>74</v>
      </c>
      <c r="F5186" s="2" t="s">
        <v>977</v>
      </c>
      <c r="G5186" s="14" t="n">
        <v>54.5</v>
      </c>
      <c r="H5186" s="14" t="n">
        <v>36.99</v>
      </c>
      <c r="I5186" s="14" t="n">
        <v>19.5</v>
      </c>
      <c r="J5186" s="23" t="n">
        <f aca="false">IF(AND(E5186="Priority",ISNUMBER('Cost model'!N427)),'Cost model'!N427,'Cost model'!M427)</f>
        <v>28.5</v>
      </c>
      <c r="K5186" s="14" t="n">
        <f aca="false">J5186-H5186</f>
        <v>-8.49</v>
      </c>
      <c r="L5186" s="14" t="n">
        <f aca="false">G5186-H5186</f>
        <v>17.51</v>
      </c>
    </row>
    <row r="5187" customFormat="false" ht="15" hidden="false" customHeight="false" outlineLevel="0" collapsed="false">
      <c r="A5187" s="2" t="s">
        <v>174</v>
      </c>
      <c r="B5187" s="2" t="s">
        <v>174</v>
      </c>
      <c r="C5187" s="2" t="s">
        <v>47</v>
      </c>
      <c r="D5187" s="2" t="s">
        <v>10</v>
      </c>
      <c r="E5187" s="2" t="s">
        <v>74</v>
      </c>
      <c r="F5187" s="2" t="s">
        <v>977</v>
      </c>
      <c r="G5187" s="14" t="n">
        <v>9.5</v>
      </c>
      <c r="H5187" s="14" t="n">
        <v>6.7</v>
      </c>
      <c r="I5187" s="14" t="n">
        <v>9.5</v>
      </c>
      <c r="J5187" s="23" t="n">
        <f aca="false">IF(AND(E5187="Priority",ISNUMBER('Cost model'!N167)),'Cost model'!N167,'Cost model'!M167)</f>
        <v>8.5</v>
      </c>
      <c r="K5187" s="14" t="n">
        <f aca="false">J5187-H5187</f>
        <v>1.8</v>
      </c>
      <c r="L5187" s="14" t="n">
        <f aca="false">G5187-H5187</f>
        <v>2.8</v>
      </c>
    </row>
    <row r="5188" customFormat="false" ht="15" hidden="false" customHeight="false" outlineLevel="0" collapsed="false">
      <c r="A5188" s="2" t="s">
        <v>174</v>
      </c>
      <c r="B5188" s="2" t="s">
        <v>142</v>
      </c>
      <c r="C5188" s="2" t="s">
        <v>49</v>
      </c>
      <c r="D5188" s="2" t="s">
        <v>12</v>
      </c>
      <c r="E5188" s="2" t="s">
        <v>74</v>
      </c>
      <c r="F5188" s="2" t="s">
        <v>976</v>
      </c>
      <c r="G5188" s="14" t="n">
        <v>54.5</v>
      </c>
      <c r="H5188" s="14" t="n">
        <v>49.17</v>
      </c>
      <c r="I5188" s="14" t="n">
        <v>19.5</v>
      </c>
      <c r="J5188" s="23" t="n">
        <f aca="false">IF(AND(E5188="Priority",ISNUMBER('Cost model'!N127)),'Cost model'!N127,'Cost model'!M127)</f>
        <v>50</v>
      </c>
      <c r="K5188" s="14" t="n">
        <f aca="false">J5188-H5188</f>
        <v>0.829999999999998</v>
      </c>
      <c r="L5188" s="14" t="n">
        <f aca="false">G5188-H5188</f>
        <v>5.33</v>
      </c>
    </row>
    <row r="5189" customFormat="false" ht="15" hidden="false" customHeight="false" outlineLevel="0" collapsed="false">
      <c r="A5189" s="2" t="s">
        <v>174</v>
      </c>
      <c r="B5189" s="2" t="s">
        <v>174</v>
      </c>
      <c r="C5189" s="2" t="s">
        <v>48</v>
      </c>
      <c r="D5189" s="2" t="s">
        <v>10</v>
      </c>
      <c r="E5189" s="2" t="s">
        <v>74</v>
      </c>
      <c r="F5189" s="2" t="s">
        <v>977</v>
      </c>
      <c r="G5189" s="14" t="n">
        <v>24.5</v>
      </c>
      <c r="H5189" s="14" t="n">
        <v>18.5</v>
      </c>
      <c r="I5189" s="14" t="n">
        <v>12.5</v>
      </c>
      <c r="J5189" s="23" t="n">
        <f aca="false">IF(AND(E5189="Priority",ISNUMBER('Cost model'!N168)),'Cost model'!N168,'Cost model'!M168)</f>
        <v>13.5</v>
      </c>
      <c r="K5189" s="14" t="n">
        <f aca="false">J5189-H5189</f>
        <v>-5</v>
      </c>
      <c r="L5189" s="14" t="n">
        <f aca="false">G5189-H5189</f>
        <v>6</v>
      </c>
    </row>
    <row r="5190" customFormat="false" ht="15" hidden="false" customHeight="false" outlineLevel="0" collapsed="false">
      <c r="A5190" s="2" t="s">
        <v>124</v>
      </c>
      <c r="B5190" s="2" t="s">
        <v>124</v>
      </c>
      <c r="C5190" s="2" t="s">
        <v>48</v>
      </c>
      <c r="D5190" s="2" t="s">
        <v>14</v>
      </c>
      <c r="E5190" s="2" t="s">
        <v>74</v>
      </c>
      <c r="F5190" s="2" t="s">
        <v>977</v>
      </c>
      <c r="G5190" s="14" t="n">
        <v>45</v>
      </c>
      <c r="H5190" s="14" t="n">
        <v>69.23</v>
      </c>
      <c r="I5190" s="14" t="n">
        <v>45</v>
      </c>
      <c r="J5190" s="23" t="n">
        <f aca="false">IF(AND(E5190="Priority",ISNUMBER('Cost model'!N327)),'Cost model'!N327,'Cost model'!M327)</f>
        <v>130</v>
      </c>
      <c r="K5190" s="14" t="n">
        <f aca="false">J5190-H5190</f>
        <v>60.77</v>
      </c>
      <c r="L5190" s="14" t="n">
        <f aca="false">G5190-H5190</f>
        <v>-24.23</v>
      </c>
    </row>
    <row r="5191" customFormat="false" ht="15" hidden="false" customHeight="false" outlineLevel="0" collapsed="false">
      <c r="A5191" s="2" t="s">
        <v>123</v>
      </c>
      <c r="B5191" s="2" t="s">
        <v>174</v>
      </c>
      <c r="C5191" s="2" t="s">
        <v>47</v>
      </c>
      <c r="D5191" s="2" t="s">
        <v>10</v>
      </c>
      <c r="E5191" s="2" t="s">
        <v>74</v>
      </c>
      <c r="F5191" s="2" t="s">
        <v>976</v>
      </c>
      <c r="G5191" s="14" t="n">
        <v>14.5</v>
      </c>
      <c r="H5191" s="14" t="n">
        <v>8.84</v>
      </c>
      <c r="I5191" s="14" t="n">
        <v>14.5</v>
      </c>
      <c r="J5191" s="23" t="n">
        <f aca="false">IF(AND(E5191="Priority",ISNUMBER('Cost model'!N47)),'Cost model'!N47,'Cost model'!M47)</f>
        <v>12.5</v>
      </c>
      <c r="K5191" s="14" t="n">
        <f aca="false">J5191-H5191</f>
        <v>3.66</v>
      </c>
      <c r="L5191" s="14" t="n">
        <f aca="false">G5191-H5191</f>
        <v>5.66</v>
      </c>
    </row>
    <row r="5192" customFormat="false" ht="15" hidden="false" customHeight="false" outlineLevel="0" collapsed="false">
      <c r="A5192" s="2" t="s">
        <v>221</v>
      </c>
      <c r="B5192" s="2" t="s">
        <v>221</v>
      </c>
      <c r="C5192" s="2" t="s">
        <v>47</v>
      </c>
      <c r="D5192" s="2" t="s">
        <v>10</v>
      </c>
      <c r="E5192" s="2" t="s">
        <v>83</v>
      </c>
      <c r="F5192" s="2" t="s">
        <v>977</v>
      </c>
      <c r="G5192" s="14" t="n">
        <v>14.5</v>
      </c>
      <c r="H5192" s="14" t="n">
        <v>6.97</v>
      </c>
      <c r="I5192" s="14" t="n">
        <v>14.5</v>
      </c>
      <c r="J5192" s="23" t="n">
        <f aca="false">IF(AND(E5192="Priority",ISNUMBER('Cost model'!N737)),'Cost model'!N737,'Cost model'!M737)</f>
        <v>13.5</v>
      </c>
      <c r="K5192" s="14" t="n">
        <f aca="false">J5192-H5192</f>
        <v>6.53</v>
      </c>
      <c r="L5192" s="14" t="n">
        <f aca="false">G5192-H5192</f>
        <v>7.53</v>
      </c>
    </row>
    <row r="5193" customFormat="false" ht="15" hidden="false" customHeight="false" outlineLevel="0" collapsed="false">
      <c r="A5193" s="2" t="s">
        <v>174</v>
      </c>
      <c r="B5193" s="2" t="s">
        <v>124</v>
      </c>
      <c r="C5193" s="2" t="s">
        <v>49</v>
      </c>
      <c r="D5193" s="2" t="s">
        <v>15</v>
      </c>
      <c r="E5193" s="2" t="s">
        <v>74</v>
      </c>
      <c r="F5193" s="2" t="s">
        <v>976</v>
      </c>
      <c r="G5193" s="14" t="n">
        <v>29.5</v>
      </c>
      <c r="H5193" s="14" t="n">
        <v>164.78</v>
      </c>
      <c r="I5193" s="14" t="n">
        <v>250</v>
      </c>
      <c r="J5193" s="23" t="n">
        <f aca="false">IF(AND(E5193="Priority",ISNUMBER('Cost model'!N121)),'Cost model'!N121,'Cost model'!M121)</f>
        <v>285</v>
      </c>
      <c r="K5193" s="14" t="n">
        <f aca="false">J5193-H5193</f>
        <v>120.22</v>
      </c>
      <c r="L5193" s="14" t="n">
        <f aca="false">G5193-H5193</f>
        <v>-135.28</v>
      </c>
    </row>
    <row r="5194" customFormat="false" ht="15" hidden="false" customHeight="false" outlineLevel="0" collapsed="false">
      <c r="A5194" s="2" t="s">
        <v>221</v>
      </c>
      <c r="B5194" s="2" t="s">
        <v>221</v>
      </c>
      <c r="C5194" s="2" t="s">
        <v>47</v>
      </c>
      <c r="D5194" s="2" t="s">
        <v>12</v>
      </c>
      <c r="E5194" s="2" t="s">
        <v>74</v>
      </c>
      <c r="F5194" s="2" t="s">
        <v>977</v>
      </c>
      <c r="G5194" s="14" t="n">
        <v>9.5</v>
      </c>
      <c r="H5194" s="14" t="n">
        <v>24.02</v>
      </c>
      <c r="I5194" s="14" t="n">
        <v>9.5</v>
      </c>
      <c r="J5194" s="23" t="n">
        <f aca="false">IF(AND(E5194="Priority",ISNUMBER('Cost model'!N740)),'Cost model'!N740,'Cost model'!M740)</f>
        <v>22.5</v>
      </c>
      <c r="K5194" s="14" t="n">
        <f aca="false">J5194-H5194</f>
        <v>-1.52</v>
      </c>
      <c r="L5194" s="14" t="n">
        <f aca="false">G5194-H5194</f>
        <v>-14.52</v>
      </c>
    </row>
    <row r="5195" customFormat="false" ht="15" hidden="false" customHeight="false" outlineLevel="0" collapsed="false">
      <c r="A5195" s="2" t="s">
        <v>124</v>
      </c>
      <c r="B5195" s="2" t="s">
        <v>124</v>
      </c>
      <c r="C5195" s="2" t="s">
        <v>48</v>
      </c>
      <c r="D5195" s="2" t="s">
        <v>10</v>
      </c>
      <c r="E5195" s="2" t="s">
        <v>74</v>
      </c>
      <c r="F5195" s="2" t="s">
        <v>977</v>
      </c>
      <c r="G5195" s="14" t="n">
        <v>20</v>
      </c>
      <c r="H5195" s="14" t="n">
        <v>10.71</v>
      </c>
      <c r="I5195" s="14" t="n">
        <v>12.5</v>
      </c>
      <c r="J5195" s="23" t="n">
        <f aca="false">IF(AND(E5195="Priority",ISNUMBER('Cost model'!N318)),'Cost model'!N318,'Cost model'!M318)</f>
        <v>14.5</v>
      </c>
      <c r="K5195" s="14" t="n">
        <f aca="false">J5195-H5195</f>
        <v>3.79</v>
      </c>
      <c r="L5195" s="14" t="n">
        <f aca="false">G5195-H5195</f>
        <v>9.29</v>
      </c>
    </row>
    <row r="5196" customFormat="false" ht="15" hidden="false" customHeight="false" outlineLevel="0" collapsed="false">
      <c r="A5196" s="2" t="s">
        <v>174</v>
      </c>
      <c r="B5196" s="2" t="s">
        <v>174</v>
      </c>
      <c r="C5196" s="2" t="s">
        <v>47</v>
      </c>
      <c r="D5196" s="2" t="s">
        <v>12</v>
      </c>
      <c r="E5196" s="2" t="s">
        <v>74</v>
      </c>
      <c r="F5196" s="2" t="s">
        <v>977</v>
      </c>
      <c r="G5196" s="14" t="n">
        <v>19</v>
      </c>
      <c r="H5196" s="14" t="n">
        <v>10.73</v>
      </c>
      <c r="I5196" s="14" t="n">
        <v>9.5</v>
      </c>
      <c r="J5196" s="23" t="n">
        <f aca="false">IF(AND(E5196="Priority",ISNUMBER('Cost model'!N170)),'Cost model'!N170,'Cost model'!M170)</f>
        <v>25.5</v>
      </c>
      <c r="K5196" s="14" t="n">
        <f aca="false">J5196-H5196</f>
        <v>14.77</v>
      </c>
      <c r="L5196" s="14" t="n">
        <f aca="false">G5196-H5196</f>
        <v>8.27</v>
      </c>
    </row>
    <row r="5197" customFormat="false" ht="15" hidden="false" customHeight="false" outlineLevel="0" collapsed="false">
      <c r="A5197" s="2" t="s">
        <v>174</v>
      </c>
      <c r="B5197" s="2" t="s">
        <v>174</v>
      </c>
      <c r="C5197" s="2" t="s">
        <v>49</v>
      </c>
      <c r="D5197" s="2" t="s">
        <v>10</v>
      </c>
      <c r="E5197" s="2" t="s">
        <v>74</v>
      </c>
      <c r="F5197" s="2" t="s">
        <v>977</v>
      </c>
      <c r="G5197" s="14" t="n">
        <v>49</v>
      </c>
      <c r="H5197" s="14" t="n">
        <v>26.4</v>
      </c>
      <c r="I5197" s="14" t="n">
        <v>17.5</v>
      </c>
      <c r="J5197" s="23" t="n">
        <f aca="false">IF(AND(E5197="Priority",ISNUMBER('Cost model'!N169)),'Cost model'!N169,'Cost model'!M169)</f>
        <v>18.5</v>
      </c>
      <c r="K5197" s="14" t="n">
        <f aca="false">J5197-H5197</f>
        <v>-7.9</v>
      </c>
      <c r="L5197" s="14" t="n">
        <f aca="false">G5197-H5197</f>
        <v>22.6</v>
      </c>
    </row>
    <row r="5198" customFormat="false" ht="15" hidden="false" customHeight="false" outlineLevel="0" collapsed="false">
      <c r="A5198" s="2" t="s">
        <v>174</v>
      </c>
      <c r="B5198" s="2" t="s">
        <v>174</v>
      </c>
      <c r="C5198" s="2" t="s">
        <v>47</v>
      </c>
      <c r="D5198" s="2" t="s">
        <v>10</v>
      </c>
      <c r="E5198" s="2" t="s">
        <v>74</v>
      </c>
      <c r="F5198" s="2" t="s">
        <v>977</v>
      </c>
      <c r="G5198" s="14" t="n">
        <v>9.5</v>
      </c>
      <c r="H5198" s="14" t="n">
        <v>7.48</v>
      </c>
      <c r="I5198" s="14" t="n">
        <v>9.5</v>
      </c>
      <c r="J5198" s="23" t="n">
        <f aca="false">IF(AND(E5198="Priority",ISNUMBER('Cost model'!N167)),'Cost model'!N167,'Cost model'!M167)</f>
        <v>8.5</v>
      </c>
      <c r="K5198" s="14" t="n">
        <f aca="false">J5198-H5198</f>
        <v>1.02</v>
      </c>
      <c r="L5198" s="14" t="n">
        <f aca="false">G5198-H5198</f>
        <v>2.02</v>
      </c>
    </row>
    <row r="5199" customFormat="false" ht="15" hidden="false" customHeight="false" outlineLevel="0" collapsed="false">
      <c r="A5199" s="2" t="s">
        <v>174</v>
      </c>
      <c r="B5199" s="2" t="s">
        <v>142</v>
      </c>
      <c r="C5199" s="2" t="s">
        <v>48</v>
      </c>
      <c r="D5199" s="2" t="s">
        <v>10</v>
      </c>
      <c r="E5199" s="2" t="s">
        <v>74</v>
      </c>
      <c r="F5199" s="2" t="s">
        <v>976</v>
      </c>
      <c r="G5199" s="14" t="n">
        <v>12.5</v>
      </c>
      <c r="H5199" s="14" t="n">
        <v>8.87</v>
      </c>
      <c r="I5199" s="14" t="n">
        <v>12.5</v>
      </c>
      <c r="J5199" s="23" t="n">
        <f aca="false">IF(AND(E5199="Priority",ISNUMBER('Cost model'!N123)),'Cost model'!N123,'Cost model'!M123)</f>
        <v>16.5</v>
      </c>
      <c r="K5199" s="14" t="n">
        <f aca="false">J5199-H5199</f>
        <v>7.63</v>
      </c>
      <c r="L5199" s="14" t="n">
        <f aca="false">G5199-H5199</f>
        <v>3.63</v>
      </c>
    </row>
    <row r="5200" customFormat="false" ht="15" hidden="false" customHeight="false" outlineLevel="0" collapsed="false">
      <c r="A5200" s="2" t="s">
        <v>174</v>
      </c>
      <c r="B5200" s="2" t="s">
        <v>142</v>
      </c>
      <c r="C5200" s="2" t="s">
        <v>47</v>
      </c>
      <c r="D5200" s="2" t="s">
        <v>12</v>
      </c>
      <c r="E5200" s="2" t="s">
        <v>74</v>
      </c>
      <c r="F5200" s="2" t="s">
        <v>976</v>
      </c>
      <c r="G5200" s="14" t="n">
        <v>9.5</v>
      </c>
      <c r="H5200" s="14" t="n">
        <v>11.59</v>
      </c>
      <c r="I5200" s="14" t="n">
        <v>9.5</v>
      </c>
      <c r="J5200" s="23" t="n">
        <f aca="false">IF(AND(E5200="Priority",ISNUMBER('Cost model'!N125)),'Cost model'!N125,'Cost model'!M125)</f>
        <v>40</v>
      </c>
      <c r="K5200" s="14" t="n">
        <f aca="false">J5200-H5200</f>
        <v>28.41</v>
      </c>
      <c r="L5200" s="14" t="n">
        <f aca="false">G5200-H5200</f>
        <v>-2.09</v>
      </c>
    </row>
    <row r="5201" customFormat="false" ht="15" hidden="false" customHeight="false" outlineLevel="0" collapsed="false">
      <c r="A5201" s="2" t="s">
        <v>174</v>
      </c>
      <c r="B5201" s="2" t="s">
        <v>174</v>
      </c>
      <c r="C5201" s="2" t="s">
        <v>47</v>
      </c>
      <c r="D5201" s="2" t="s">
        <v>10</v>
      </c>
      <c r="E5201" s="2" t="s">
        <v>74</v>
      </c>
      <c r="F5201" s="2" t="s">
        <v>977</v>
      </c>
      <c r="G5201" s="14" t="n">
        <v>9.5</v>
      </c>
      <c r="H5201" s="14" t="n">
        <v>7.48</v>
      </c>
      <c r="I5201" s="14" t="n">
        <v>9.5</v>
      </c>
      <c r="J5201" s="23" t="n">
        <f aca="false">IF(AND(E5201="Priority",ISNUMBER('Cost model'!N167)),'Cost model'!N167,'Cost model'!M167)</f>
        <v>8.5</v>
      </c>
      <c r="K5201" s="14" t="n">
        <f aca="false">J5201-H5201</f>
        <v>1.02</v>
      </c>
      <c r="L5201" s="14" t="n">
        <f aca="false">G5201-H5201</f>
        <v>2.02</v>
      </c>
    </row>
    <row r="5202" customFormat="false" ht="15" hidden="false" customHeight="false" outlineLevel="0" collapsed="false">
      <c r="A5202" s="2" t="s">
        <v>174</v>
      </c>
      <c r="B5202" s="2" t="s">
        <v>174</v>
      </c>
      <c r="C5202" s="2" t="s">
        <v>48</v>
      </c>
      <c r="D5202" s="2" t="s">
        <v>10</v>
      </c>
      <c r="E5202" s="2" t="s">
        <v>74</v>
      </c>
      <c r="F5202" s="2" t="s">
        <v>977</v>
      </c>
      <c r="G5202" s="14" t="n">
        <v>12.5</v>
      </c>
      <c r="H5202" s="14" t="n">
        <v>10.87</v>
      </c>
      <c r="I5202" s="14" t="n">
        <v>12.5</v>
      </c>
      <c r="J5202" s="23" t="n">
        <f aca="false">IF(AND(E5202="Priority",ISNUMBER('Cost model'!N168)),'Cost model'!N168,'Cost model'!M168)</f>
        <v>13.5</v>
      </c>
      <c r="K5202" s="14" t="n">
        <f aca="false">J5202-H5202</f>
        <v>2.63</v>
      </c>
      <c r="L5202" s="14" t="n">
        <f aca="false">G5202-H5202</f>
        <v>1.63</v>
      </c>
    </row>
    <row r="5203" customFormat="false" ht="15" hidden="false" customHeight="false" outlineLevel="0" collapsed="false">
      <c r="A5203" s="2" t="s">
        <v>174</v>
      </c>
      <c r="B5203" s="2" t="s">
        <v>174</v>
      </c>
      <c r="C5203" s="2" t="s">
        <v>49</v>
      </c>
      <c r="D5203" s="2" t="s">
        <v>15</v>
      </c>
      <c r="E5203" s="2" t="s">
        <v>74</v>
      </c>
      <c r="F5203" s="2" t="s">
        <v>977</v>
      </c>
      <c r="G5203" s="14" t="n">
        <v>250</v>
      </c>
      <c r="H5203" s="14" t="n">
        <v>115.64</v>
      </c>
      <c r="I5203" s="14" t="n">
        <v>250</v>
      </c>
      <c r="J5203" s="23" t="n">
        <f aca="false">IF(AND(E5203="Priority",ISNUMBER('Cost model'!N181)),'Cost model'!N181,'Cost model'!M181)</f>
        <v>230</v>
      </c>
      <c r="K5203" s="14" t="n">
        <f aca="false">J5203-H5203</f>
        <v>114.36</v>
      </c>
      <c r="L5203" s="14" t="n">
        <f aca="false">G5203-H5203</f>
        <v>134.36</v>
      </c>
    </row>
    <row r="5204" customFormat="false" ht="15" hidden="false" customHeight="false" outlineLevel="0" collapsed="false">
      <c r="A5204" s="2" t="s">
        <v>174</v>
      </c>
      <c r="B5204" s="2" t="s">
        <v>174</v>
      </c>
      <c r="C5204" s="2" t="s">
        <v>47</v>
      </c>
      <c r="D5204" s="2" t="s">
        <v>12</v>
      </c>
      <c r="E5204" s="2" t="s">
        <v>74</v>
      </c>
      <c r="F5204" s="2" t="s">
        <v>977</v>
      </c>
      <c r="G5204" s="14" t="n">
        <v>24.5</v>
      </c>
      <c r="H5204" s="14" t="n">
        <v>27.29</v>
      </c>
      <c r="I5204" s="14" t="n">
        <v>9.5</v>
      </c>
      <c r="J5204" s="23" t="n">
        <f aca="false">IF(AND(E5204="Priority",ISNUMBER('Cost model'!N170)),'Cost model'!N170,'Cost model'!M170)</f>
        <v>25.5</v>
      </c>
      <c r="K5204" s="14" t="n">
        <f aca="false">J5204-H5204</f>
        <v>-1.79</v>
      </c>
      <c r="L5204" s="14" t="n">
        <f aca="false">G5204-H5204</f>
        <v>-2.79</v>
      </c>
    </row>
    <row r="5205" customFormat="false" ht="15" hidden="false" customHeight="false" outlineLevel="0" collapsed="false">
      <c r="A5205" s="2" t="s">
        <v>221</v>
      </c>
      <c r="B5205" s="2" t="s">
        <v>221</v>
      </c>
      <c r="C5205" s="2" t="s">
        <v>49</v>
      </c>
      <c r="D5205" s="2" t="s">
        <v>14</v>
      </c>
      <c r="E5205" s="2" t="s">
        <v>74</v>
      </c>
      <c r="F5205" s="2" t="s">
        <v>977</v>
      </c>
      <c r="G5205" s="14" t="n">
        <v>100</v>
      </c>
      <c r="H5205" s="14" t="n">
        <v>175.35</v>
      </c>
      <c r="I5205" s="14" t="n">
        <v>125</v>
      </c>
      <c r="J5205" s="23" t="n">
        <f aca="false">IF(AND(E5205="Priority",ISNUMBER('Cost model'!N748)),'Cost model'!N748,'Cost model'!M748)</f>
        <v>235</v>
      </c>
      <c r="K5205" s="14" t="n">
        <f aca="false">J5205-H5205</f>
        <v>59.65</v>
      </c>
      <c r="L5205" s="14" t="n">
        <f aca="false">G5205-H5205</f>
        <v>-75.35</v>
      </c>
    </row>
    <row r="5206" customFormat="false" ht="15" hidden="false" customHeight="false" outlineLevel="0" collapsed="false">
      <c r="A5206" s="2" t="s">
        <v>174</v>
      </c>
      <c r="B5206" s="2" t="s">
        <v>174</v>
      </c>
      <c r="C5206" s="2" t="s">
        <v>47</v>
      </c>
      <c r="D5206" s="2" t="s">
        <v>12</v>
      </c>
      <c r="E5206" s="2" t="s">
        <v>74</v>
      </c>
      <c r="F5206" s="2" t="s">
        <v>977</v>
      </c>
      <c r="G5206" s="14" t="n">
        <v>28.5</v>
      </c>
      <c r="H5206" s="14" t="n">
        <v>28.68</v>
      </c>
      <c r="I5206" s="14" t="n">
        <v>9.5</v>
      </c>
      <c r="J5206" s="23" t="n">
        <f aca="false">IF(AND(E5206="Priority",ISNUMBER('Cost model'!N170)),'Cost model'!N170,'Cost model'!M170)</f>
        <v>25.5</v>
      </c>
      <c r="K5206" s="14" t="n">
        <f aca="false">J5206-H5206</f>
        <v>-3.18</v>
      </c>
      <c r="L5206" s="14" t="n">
        <f aca="false">G5206-H5206</f>
        <v>-0.18</v>
      </c>
    </row>
    <row r="5207" customFormat="false" ht="15" hidden="false" customHeight="false" outlineLevel="0" collapsed="false">
      <c r="A5207" s="2" t="s">
        <v>142</v>
      </c>
      <c r="B5207" s="2" t="s">
        <v>174</v>
      </c>
      <c r="C5207" s="2" t="s">
        <v>49</v>
      </c>
      <c r="D5207" s="2" t="s">
        <v>12</v>
      </c>
      <c r="E5207" s="2" t="s">
        <v>74</v>
      </c>
      <c r="F5207" s="2" t="s">
        <v>976</v>
      </c>
      <c r="G5207" s="14" t="n">
        <v>50</v>
      </c>
      <c r="H5207" s="14" t="n">
        <v>67.01</v>
      </c>
      <c r="I5207" s="14" t="n">
        <v>19.5</v>
      </c>
      <c r="J5207" s="23" t="n">
        <f aca="false">IF(AND(E5207="Priority",ISNUMBER('Cost model'!N697)),'Cost model'!N697,'Cost model'!M697)</f>
        <v>55</v>
      </c>
      <c r="K5207" s="14" t="n">
        <f aca="false">J5207-H5207</f>
        <v>-12.01</v>
      </c>
      <c r="L5207" s="14" t="n">
        <f aca="false">G5207-H5207</f>
        <v>-17.01</v>
      </c>
    </row>
    <row r="5208" customFormat="false" ht="15" hidden="false" customHeight="false" outlineLevel="0" collapsed="false">
      <c r="A5208" s="2" t="s">
        <v>174</v>
      </c>
      <c r="B5208" s="2" t="s">
        <v>221</v>
      </c>
      <c r="C5208" s="2" t="s">
        <v>48</v>
      </c>
      <c r="D5208" s="2" t="s">
        <v>10</v>
      </c>
      <c r="E5208" s="2" t="s">
        <v>74</v>
      </c>
      <c r="F5208" s="2" t="s">
        <v>976</v>
      </c>
      <c r="G5208" s="14" t="n">
        <v>12.5</v>
      </c>
      <c r="H5208" s="14" t="n">
        <v>8.87</v>
      </c>
      <c r="I5208" s="14" t="n">
        <v>19.5</v>
      </c>
      <c r="J5208" s="23" t="n">
        <f aca="false">IF(AND(E5208="Priority",ISNUMBER('Cost model'!N153)),'Cost model'!N153,'Cost model'!M153)</f>
        <v>15.5</v>
      </c>
      <c r="K5208" s="14" t="n">
        <f aca="false">J5208-H5208</f>
        <v>6.63</v>
      </c>
      <c r="L5208" s="14" t="n">
        <f aca="false">G5208-H5208</f>
        <v>3.63</v>
      </c>
    </row>
    <row r="5209" customFormat="false" ht="15" hidden="false" customHeight="false" outlineLevel="0" collapsed="false">
      <c r="A5209" s="2" t="s">
        <v>142</v>
      </c>
      <c r="B5209" s="2" t="s">
        <v>174</v>
      </c>
      <c r="C5209" s="2" t="s">
        <v>47</v>
      </c>
      <c r="D5209" s="2" t="s">
        <v>12</v>
      </c>
      <c r="E5209" s="2" t="s">
        <v>74</v>
      </c>
      <c r="F5209" s="2" t="s">
        <v>976</v>
      </c>
      <c r="G5209" s="14" t="n">
        <v>34</v>
      </c>
      <c r="H5209" s="14" t="n">
        <v>43.76</v>
      </c>
      <c r="I5209" s="14" t="n">
        <v>19.5</v>
      </c>
      <c r="J5209" s="23" t="n">
        <f aca="false">IF(AND(E5209="Priority",ISNUMBER('Cost model'!N695)),'Cost model'!N695,'Cost model'!M695)</f>
        <v>40</v>
      </c>
      <c r="K5209" s="14" t="n">
        <f aca="false">J5209-H5209</f>
        <v>-3.76</v>
      </c>
      <c r="L5209" s="14" t="n">
        <f aca="false">G5209-H5209</f>
        <v>-9.76</v>
      </c>
    </row>
    <row r="5210" customFormat="false" ht="15" hidden="false" customHeight="false" outlineLevel="0" collapsed="false">
      <c r="A5210" s="2" t="s">
        <v>174</v>
      </c>
      <c r="B5210" s="2" t="s">
        <v>174</v>
      </c>
      <c r="C5210" s="2" t="s">
        <v>47</v>
      </c>
      <c r="D5210" s="2" t="s">
        <v>12</v>
      </c>
      <c r="E5210" s="2" t="s">
        <v>74</v>
      </c>
      <c r="F5210" s="2" t="s">
        <v>977</v>
      </c>
      <c r="G5210" s="14" t="n">
        <v>38</v>
      </c>
      <c r="H5210" s="14" t="n">
        <v>31.11</v>
      </c>
      <c r="I5210" s="14" t="n">
        <v>9.5</v>
      </c>
      <c r="J5210" s="23" t="n">
        <f aca="false">IF(AND(E5210="Priority",ISNUMBER('Cost model'!N170)),'Cost model'!N170,'Cost model'!M170)</f>
        <v>25.5</v>
      </c>
      <c r="K5210" s="14" t="n">
        <f aca="false">J5210-H5210</f>
        <v>-5.61</v>
      </c>
      <c r="L5210" s="14" t="n">
        <f aca="false">G5210-H5210</f>
        <v>6.89</v>
      </c>
    </row>
    <row r="5211" customFormat="false" ht="15" hidden="false" customHeight="false" outlineLevel="0" collapsed="false">
      <c r="A5211" s="2" t="s">
        <v>124</v>
      </c>
      <c r="B5211" s="2" t="s">
        <v>124</v>
      </c>
      <c r="C5211" s="2" t="s">
        <v>48</v>
      </c>
      <c r="D5211" s="2" t="s">
        <v>14</v>
      </c>
      <c r="E5211" s="2" t="s">
        <v>74</v>
      </c>
      <c r="F5211" s="2" t="s">
        <v>977</v>
      </c>
      <c r="G5211" s="14" t="n">
        <v>141.5</v>
      </c>
      <c r="H5211" s="14" t="n">
        <v>101.28</v>
      </c>
      <c r="I5211" s="14" t="n">
        <v>45</v>
      </c>
      <c r="J5211" s="23" t="n">
        <f aca="false">IF(AND(E5211="Priority",ISNUMBER('Cost model'!N327)),'Cost model'!N327,'Cost model'!M327)</f>
        <v>130</v>
      </c>
      <c r="K5211" s="14" t="n">
        <f aca="false">J5211-H5211</f>
        <v>28.72</v>
      </c>
      <c r="L5211" s="14" t="n">
        <f aca="false">G5211-H5211</f>
        <v>40.22</v>
      </c>
    </row>
    <row r="5212" customFormat="false" ht="15" hidden="false" customHeight="false" outlineLevel="0" collapsed="false">
      <c r="A5212" s="2" t="s">
        <v>205</v>
      </c>
      <c r="B5212" s="2" t="s">
        <v>142</v>
      </c>
      <c r="C5212" s="2" t="s">
        <v>47</v>
      </c>
      <c r="D5212" s="2" t="s">
        <v>10</v>
      </c>
      <c r="E5212" s="2" t="s">
        <v>83</v>
      </c>
      <c r="F5212" s="2" t="s">
        <v>976</v>
      </c>
      <c r="G5212" s="14" t="n">
        <v>19.5</v>
      </c>
      <c r="H5212" s="14" t="n">
        <v>18.52</v>
      </c>
      <c r="I5212" s="14" t="n">
        <v>19.5</v>
      </c>
      <c r="J5212" s="23" t="n">
        <f aca="false">IF(AND(E5212="Priority",ISNUMBER('Cost model'!N542)),'Cost model'!N542,'Cost model'!M542)</f>
        <v>21.5</v>
      </c>
      <c r="K5212" s="14" t="n">
        <f aca="false">J5212-H5212</f>
        <v>2.98</v>
      </c>
      <c r="L5212" s="14" t="n">
        <f aca="false">G5212-H5212</f>
        <v>0.98</v>
      </c>
    </row>
    <row r="5213" customFormat="false" ht="15" hidden="false" customHeight="false" outlineLevel="0" collapsed="false">
      <c r="A5213" s="2" t="s">
        <v>174</v>
      </c>
      <c r="B5213" s="2" t="s">
        <v>123</v>
      </c>
      <c r="C5213" s="2" t="s">
        <v>49</v>
      </c>
      <c r="D5213" s="2" t="s">
        <v>10</v>
      </c>
      <c r="E5213" s="2" t="s">
        <v>74</v>
      </c>
      <c r="F5213" s="2" t="s">
        <v>976</v>
      </c>
      <c r="G5213" s="14" t="n">
        <v>24</v>
      </c>
      <c r="H5213" s="14" t="n">
        <v>23.78</v>
      </c>
      <c r="I5213" s="14" t="n">
        <v>19.5</v>
      </c>
      <c r="J5213" s="23" t="n">
        <f aca="false">IF(AND(E5213="Priority",ISNUMBER('Cost model'!N199)),'Cost model'!N199,'Cost model'!M199)</f>
        <v>23.5</v>
      </c>
      <c r="K5213" s="14" t="n">
        <f aca="false">J5213-H5213</f>
        <v>-0.280000000000001</v>
      </c>
      <c r="L5213" s="14" t="n">
        <f aca="false">G5213-H5213</f>
        <v>0.219999999999999</v>
      </c>
    </row>
    <row r="5214" customFormat="false" ht="15" hidden="false" customHeight="false" outlineLevel="0" collapsed="false">
      <c r="A5214" s="2" t="s">
        <v>142</v>
      </c>
      <c r="B5214" s="2" t="s">
        <v>142</v>
      </c>
      <c r="C5214" s="2" t="s">
        <v>47</v>
      </c>
      <c r="D5214" s="2" t="s">
        <v>10</v>
      </c>
      <c r="E5214" s="2" t="s">
        <v>74</v>
      </c>
      <c r="F5214" s="2" t="s">
        <v>977</v>
      </c>
      <c r="G5214" s="14" t="n">
        <v>9.5</v>
      </c>
      <c r="H5214" s="14" t="n">
        <v>5.84</v>
      </c>
      <c r="I5214" s="14" t="n">
        <v>9.5</v>
      </c>
      <c r="J5214" s="23" t="n">
        <f aca="false">IF(AND(E5214="Priority",ISNUMBER('Cost model'!N632)),'Cost model'!N632,'Cost model'!M632)</f>
        <v>9.5</v>
      </c>
      <c r="K5214" s="14" t="n">
        <f aca="false">J5214-H5214</f>
        <v>3.66</v>
      </c>
      <c r="L5214" s="14" t="n">
        <f aca="false">G5214-H5214</f>
        <v>3.66</v>
      </c>
    </row>
    <row r="5215" customFormat="false" ht="15" hidden="false" customHeight="false" outlineLevel="0" collapsed="false">
      <c r="A5215" s="2" t="s">
        <v>158</v>
      </c>
      <c r="B5215" s="2" t="s">
        <v>158</v>
      </c>
      <c r="C5215" s="2" t="s">
        <v>47</v>
      </c>
      <c r="D5215" s="2" t="s">
        <v>10</v>
      </c>
      <c r="E5215" s="2" t="s">
        <v>74</v>
      </c>
      <c r="F5215" s="2" t="s">
        <v>977</v>
      </c>
      <c r="G5215" s="14" t="n">
        <v>9.5</v>
      </c>
      <c r="H5215" s="14" t="n">
        <v>7.16</v>
      </c>
      <c r="I5215" s="14" t="n">
        <v>9.5</v>
      </c>
      <c r="J5215" s="23" t="n">
        <f aca="false">IF(AND(E5215="Priority",ISNUMBER('Cost model'!N422)),'Cost model'!N422,'Cost model'!M422)</f>
        <v>8.5</v>
      </c>
      <c r="K5215" s="14" t="n">
        <f aca="false">J5215-H5215</f>
        <v>1.34</v>
      </c>
      <c r="L5215" s="14" t="n">
        <f aca="false">G5215-H5215</f>
        <v>2.34</v>
      </c>
    </row>
    <row r="5216" customFormat="false" ht="15" hidden="false" customHeight="false" outlineLevel="0" collapsed="false">
      <c r="A5216" s="2" t="s">
        <v>142</v>
      </c>
      <c r="B5216" s="2" t="s">
        <v>142</v>
      </c>
      <c r="C5216" s="2" t="s">
        <v>48</v>
      </c>
      <c r="D5216" s="2" t="s">
        <v>10</v>
      </c>
      <c r="E5216" s="2" t="s">
        <v>74</v>
      </c>
      <c r="F5216" s="2" t="s">
        <v>977</v>
      </c>
      <c r="G5216" s="14" t="n">
        <v>19.5</v>
      </c>
      <c r="H5216" s="14" t="n">
        <v>21.01</v>
      </c>
      <c r="I5216" s="14" t="n">
        <v>12.5</v>
      </c>
      <c r="J5216" s="23" t="n">
        <f aca="false">IF(AND(E5216="Priority",ISNUMBER('Cost model'!N633)),'Cost model'!N633,'Cost model'!M633)</f>
        <v>11.5</v>
      </c>
      <c r="K5216" s="14" t="n">
        <f aca="false">J5216-H5216</f>
        <v>-9.51</v>
      </c>
      <c r="L5216" s="14" t="n">
        <f aca="false">G5216-H5216</f>
        <v>-1.51</v>
      </c>
    </row>
    <row r="5217" customFormat="false" ht="15" hidden="false" customHeight="false" outlineLevel="0" collapsed="false">
      <c r="A5217" s="2" t="s">
        <v>174</v>
      </c>
      <c r="B5217" s="2" t="s">
        <v>142</v>
      </c>
      <c r="C5217" s="2" t="s">
        <v>47</v>
      </c>
      <c r="D5217" s="2" t="s">
        <v>12</v>
      </c>
      <c r="E5217" s="2" t="s">
        <v>74</v>
      </c>
      <c r="F5217" s="2" t="s">
        <v>976</v>
      </c>
      <c r="G5217" s="14" t="n">
        <v>9.5</v>
      </c>
      <c r="H5217" s="14" t="n">
        <v>37.51</v>
      </c>
      <c r="I5217" s="14" t="n">
        <v>9.5</v>
      </c>
      <c r="J5217" s="23" t="n">
        <f aca="false">IF(AND(E5217="Priority",ISNUMBER('Cost model'!N125)),'Cost model'!N125,'Cost model'!M125)</f>
        <v>40</v>
      </c>
      <c r="K5217" s="14" t="n">
        <f aca="false">J5217-H5217</f>
        <v>2.49</v>
      </c>
      <c r="L5217" s="14" t="n">
        <f aca="false">G5217-H5217</f>
        <v>-28.01</v>
      </c>
    </row>
    <row r="5218" customFormat="false" ht="15" hidden="false" customHeight="false" outlineLevel="0" collapsed="false">
      <c r="A5218" s="2" t="s">
        <v>124</v>
      </c>
      <c r="B5218" s="2" t="s">
        <v>124</v>
      </c>
      <c r="C5218" s="2" t="s">
        <v>48</v>
      </c>
      <c r="D5218" s="2" t="s">
        <v>10</v>
      </c>
      <c r="E5218" s="2" t="s">
        <v>74</v>
      </c>
      <c r="F5218" s="2" t="s">
        <v>977</v>
      </c>
      <c r="G5218" s="14" t="n">
        <v>25</v>
      </c>
      <c r="H5218" s="14" t="n">
        <v>16.16</v>
      </c>
      <c r="I5218" s="14" t="n">
        <v>12.5</v>
      </c>
      <c r="J5218" s="23" t="n">
        <f aca="false">IF(AND(E5218="Priority",ISNUMBER('Cost model'!N318)),'Cost model'!N318,'Cost model'!M318)</f>
        <v>14.5</v>
      </c>
      <c r="K5218" s="14" t="n">
        <f aca="false">J5218-H5218</f>
        <v>-1.66</v>
      </c>
      <c r="L5218" s="14" t="n">
        <f aca="false">G5218-H5218</f>
        <v>8.84</v>
      </c>
    </row>
    <row r="5219" customFormat="false" ht="15" hidden="false" customHeight="false" outlineLevel="0" collapsed="false">
      <c r="A5219" s="2" t="s">
        <v>124</v>
      </c>
      <c r="B5219" s="2" t="s">
        <v>124</v>
      </c>
      <c r="C5219" s="2" t="s">
        <v>47</v>
      </c>
      <c r="D5219" s="2" t="s">
        <v>10</v>
      </c>
      <c r="E5219" s="2" t="s">
        <v>74</v>
      </c>
      <c r="F5219" s="2" t="s">
        <v>977</v>
      </c>
      <c r="G5219" s="14" t="n">
        <v>19.5</v>
      </c>
      <c r="H5219" s="14" t="n">
        <v>23.78</v>
      </c>
      <c r="I5219" s="14" t="n">
        <v>9.5</v>
      </c>
      <c r="J5219" s="23" t="n">
        <f aca="false">IF(AND(E5219="Priority",ISNUMBER('Cost model'!N317)),'Cost model'!N317,'Cost model'!M317)</f>
        <v>10.5</v>
      </c>
      <c r="K5219" s="14" t="n">
        <f aca="false">J5219-H5219</f>
        <v>-13.28</v>
      </c>
      <c r="L5219" s="14" t="n">
        <f aca="false">G5219-H5219</f>
        <v>-4.28</v>
      </c>
    </row>
    <row r="5220" customFormat="false" ht="15" hidden="false" customHeight="false" outlineLevel="0" collapsed="false">
      <c r="A5220" s="2" t="s">
        <v>142</v>
      </c>
      <c r="B5220" s="2" t="s">
        <v>142</v>
      </c>
      <c r="C5220" s="2" t="s">
        <v>48</v>
      </c>
      <c r="D5220" s="2" t="s">
        <v>12</v>
      </c>
      <c r="E5220" s="2" t="s">
        <v>74</v>
      </c>
      <c r="F5220" s="2" t="s">
        <v>977</v>
      </c>
      <c r="G5220" s="14" t="n">
        <v>37.5</v>
      </c>
      <c r="H5220" s="14" t="n">
        <v>12.78</v>
      </c>
      <c r="I5220" s="14" t="n">
        <v>12.5</v>
      </c>
      <c r="J5220" s="23" t="n">
        <f aca="false">IF(AND(E5220="Priority",ISNUMBER('Cost model'!N636)),'Cost model'!N636,'Cost model'!M636)</f>
        <v>40</v>
      </c>
      <c r="K5220" s="14" t="n">
        <f aca="false">J5220-H5220</f>
        <v>27.22</v>
      </c>
      <c r="L5220" s="14" t="n">
        <f aca="false">G5220-H5220</f>
        <v>24.72</v>
      </c>
    </row>
    <row r="5221" customFormat="false" ht="15" hidden="false" customHeight="false" outlineLevel="0" collapsed="false">
      <c r="A5221" s="2" t="s">
        <v>174</v>
      </c>
      <c r="B5221" s="2" t="s">
        <v>174</v>
      </c>
      <c r="C5221" s="2" t="s">
        <v>49</v>
      </c>
      <c r="D5221" s="2" t="s">
        <v>10</v>
      </c>
      <c r="E5221" s="2" t="s">
        <v>74</v>
      </c>
      <c r="F5221" s="2" t="s">
        <v>977</v>
      </c>
      <c r="G5221" s="14" t="n">
        <v>35</v>
      </c>
      <c r="H5221" s="14" t="n">
        <v>18.5</v>
      </c>
      <c r="I5221" s="14" t="n">
        <v>17.5</v>
      </c>
      <c r="J5221" s="23" t="n">
        <f aca="false">IF(AND(E5221="Priority",ISNUMBER('Cost model'!N169)),'Cost model'!N169,'Cost model'!M169)</f>
        <v>18.5</v>
      </c>
      <c r="K5221" s="14" t="n">
        <f aca="false">J5221-H5221</f>
        <v>0</v>
      </c>
      <c r="L5221" s="14" t="n">
        <f aca="false">G5221-H5221</f>
        <v>16.5</v>
      </c>
    </row>
    <row r="5222" customFormat="false" ht="15" hidden="false" customHeight="false" outlineLevel="0" collapsed="false">
      <c r="A5222" s="2" t="s">
        <v>124</v>
      </c>
      <c r="B5222" s="2" t="s">
        <v>124</v>
      </c>
      <c r="C5222" s="2" t="s">
        <v>48</v>
      </c>
      <c r="D5222" s="2" t="s">
        <v>10</v>
      </c>
      <c r="E5222" s="2" t="s">
        <v>83</v>
      </c>
      <c r="F5222" s="2" t="s">
        <v>977</v>
      </c>
      <c r="G5222" s="14" t="n">
        <v>17.5</v>
      </c>
      <c r="H5222" s="14" t="n">
        <v>25.7</v>
      </c>
      <c r="I5222" s="14" t="n">
        <v>17.5</v>
      </c>
      <c r="J5222" s="23" t="n">
        <f aca="false">IF(AND(E5222="Priority",ISNUMBER('Cost model'!N318)),'Cost model'!N318,'Cost model'!M318)</f>
        <v>19.5</v>
      </c>
      <c r="K5222" s="14" t="n">
        <f aca="false">J5222-H5222</f>
        <v>-6.2</v>
      </c>
      <c r="L5222" s="14" t="n">
        <f aca="false">G5222-H5222</f>
        <v>-8.2</v>
      </c>
    </row>
    <row r="5223" customFormat="false" ht="15" hidden="false" customHeight="false" outlineLevel="0" collapsed="false">
      <c r="A5223" s="2" t="s">
        <v>221</v>
      </c>
      <c r="B5223" s="2" t="s">
        <v>158</v>
      </c>
      <c r="C5223" s="2" t="s">
        <v>47</v>
      </c>
      <c r="D5223" s="2" t="s">
        <v>12</v>
      </c>
      <c r="E5223" s="2" t="s">
        <v>74</v>
      </c>
      <c r="F5223" s="2" t="s">
        <v>976</v>
      </c>
      <c r="G5223" s="14" t="n">
        <v>29</v>
      </c>
      <c r="H5223" s="14" t="n">
        <v>21.01</v>
      </c>
      <c r="I5223" s="14" t="n">
        <v>19.5</v>
      </c>
      <c r="J5223" s="23" t="n">
        <f aca="false">IF(AND(E5223="Priority",ISNUMBER('Cost model'!N755)),'Cost model'!N755,'Cost model'!M755)</f>
        <v>50</v>
      </c>
      <c r="K5223" s="14" t="n">
        <f aca="false">J5223-H5223</f>
        <v>28.99</v>
      </c>
      <c r="L5223" s="14" t="n">
        <f aca="false">G5223-H5223</f>
        <v>7.99</v>
      </c>
    </row>
    <row r="5224" customFormat="false" ht="15" hidden="false" customHeight="false" outlineLevel="0" collapsed="false">
      <c r="A5224" s="2" t="s">
        <v>174</v>
      </c>
      <c r="B5224" s="2" t="s">
        <v>174</v>
      </c>
      <c r="C5224" s="2" t="s">
        <v>48</v>
      </c>
      <c r="D5224" s="2" t="s">
        <v>10</v>
      </c>
      <c r="E5224" s="2" t="s">
        <v>74</v>
      </c>
      <c r="F5224" s="2" t="s">
        <v>977</v>
      </c>
      <c r="G5224" s="14" t="n">
        <v>12.5</v>
      </c>
      <c r="H5224" s="14" t="n">
        <v>11.36</v>
      </c>
      <c r="I5224" s="14" t="n">
        <v>12.5</v>
      </c>
      <c r="J5224" s="23" t="n">
        <f aca="false">IF(AND(E5224="Priority",ISNUMBER('Cost model'!N168)),'Cost model'!N168,'Cost model'!M168)</f>
        <v>13.5</v>
      </c>
      <c r="K5224" s="14" t="n">
        <f aca="false">J5224-H5224</f>
        <v>2.14</v>
      </c>
      <c r="L5224" s="14" t="n">
        <f aca="false">G5224-H5224</f>
        <v>1.14</v>
      </c>
    </row>
    <row r="5225" customFormat="false" ht="15" hidden="false" customHeight="false" outlineLevel="0" collapsed="false">
      <c r="A5225" s="2" t="s">
        <v>142</v>
      </c>
      <c r="B5225" s="2" t="s">
        <v>142</v>
      </c>
      <c r="C5225" s="2" t="s">
        <v>47</v>
      </c>
      <c r="D5225" s="2" t="s">
        <v>12</v>
      </c>
      <c r="E5225" s="2" t="s">
        <v>74</v>
      </c>
      <c r="F5225" s="2" t="s">
        <v>977</v>
      </c>
      <c r="G5225" s="14" t="n">
        <v>47.5</v>
      </c>
      <c r="H5225" s="14" t="n">
        <v>63.78</v>
      </c>
      <c r="I5225" s="14" t="n">
        <v>9.5</v>
      </c>
      <c r="J5225" s="23" t="n">
        <f aca="false">IF(AND(E5225="Priority",ISNUMBER('Cost model'!N635)),'Cost model'!N635,'Cost model'!M635)</f>
        <v>30.5</v>
      </c>
      <c r="K5225" s="14" t="n">
        <f aca="false">J5225-H5225</f>
        <v>-33.28</v>
      </c>
      <c r="L5225" s="14" t="n">
        <f aca="false">G5225-H5225</f>
        <v>-16.28</v>
      </c>
    </row>
    <row r="5226" customFormat="false" ht="15" hidden="false" customHeight="false" outlineLevel="0" collapsed="false">
      <c r="A5226" s="2" t="s">
        <v>174</v>
      </c>
      <c r="B5226" s="2" t="s">
        <v>174</v>
      </c>
      <c r="C5226" s="2" t="s">
        <v>48</v>
      </c>
      <c r="D5226" s="2" t="s">
        <v>10</v>
      </c>
      <c r="E5226" s="2" t="s">
        <v>74</v>
      </c>
      <c r="F5226" s="2" t="s">
        <v>977</v>
      </c>
      <c r="G5226" s="14" t="n">
        <v>12.5</v>
      </c>
      <c r="H5226" s="14" t="n">
        <v>8.84</v>
      </c>
      <c r="I5226" s="14" t="n">
        <v>12.5</v>
      </c>
      <c r="J5226" s="23" t="n">
        <f aca="false">IF(AND(E5226="Priority",ISNUMBER('Cost model'!N168)),'Cost model'!N168,'Cost model'!M168)</f>
        <v>13.5</v>
      </c>
      <c r="K5226" s="14" t="n">
        <f aca="false">J5226-H5226</f>
        <v>4.66</v>
      </c>
      <c r="L5226" s="14" t="n">
        <f aca="false">G5226-H5226</f>
        <v>3.66</v>
      </c>
    </row>
    <row r="5227" customFormat="false" ht="15" hidden="false" customHeight="false" outlineLevel="0" collapsed="false">
      <c r="A5227" s="2" t="s">
        <v>124</v>
      </c>
      <c r="B5227" s="2" t="s">
        <v>124</v>
      </c>
      <c r="C5227" s="2" t="s">
        <v>49</v>
      </c>
      <c r="D5227" s="2" t="s">
        <v>10</v>
      </c>
      <c r="E5227" s="2" t="s">
        <v>74</v>
      </c>
      <c r="F5227" s="2" t="s">
        <v>977</v>
      </c>
      <c r="G5227" s="14" t="n">
        <v>17.5</v>
      </c>
      <c r="H5227" s="14" t="n">
        <v>11.03</v>
      </c>
      <c r="I5227" s="14" t="n">
        <v>17.5</v>
      </c>
      <c r="J5227" s="23" t="n">
        <f aca="false">IF(AND(E5227="Priority",ISNUMBER('Cost model'!N319)),'Cost model'!N319,'Cost model'!M319)</f>
        <v>16.5</v>
      </c>
      <c r="K5227" s="14" t="n">
        <f aca="false">J5227-H5227</f>
        <v>5.47</v>
      </c>
      <c r="L5227" s="14" t="n">
        <f aca="false">G5227-H5227</f>
        <v>6.47</v>
      </c>
    </row>
    <row r="5228" customFormat="false" ht="15" hidden="false" customHeight="false" outlineLevel="0" collapsed="false">
      <c r="A5228" s="2" t="s">
        <v>124</v>
      </c>
      <c r="B5228" s="2" t="s">
        <v>124</v>
      </c>
      <c r="C5228" s="2" t="s">
        <v>47</v>
      </c>
      <c r="D5228" s="2" t="s">
        <v>10</v>
      </c>
      <c r="E5228" s="2" t="s">
        <v>74</v>
      </c>
      <c r="F5228" s="2" t="s">
        <v>977</v>
      </c>
      <c r="G5228" s="14" t="n">
        <v>9.5</v>
      </c>
      <c r="H5228" s="14" t="n">
        <v>6.7</v>
      </c>
      <c r="I5228" s="14" t="n">
        <v>9.5</v>
      </c>
      <c r="J5228" s="23" t="n">
        <f aca="false">IF(AND(E5228="Priority",ISNUMBER('Cost model'!N317)),'Cost model'!N317,'Cost model'!M317)</f>
        <v>10.5</v>
      </c>
      <c r="K5228" s="14" t="n">
        <f aca="false">J5228-H5228</f>
        <v>3.8</v>
      </c>
      <c r="L5228" s="14" t="n">
        <f aca="false">G5228-H5228</f>
        <v>2.8</v>
      </c>
    </row>
    <row r="5229" customFormat="false" ht="15" hidden="false" customHeight="false" outlineLevel="0" collapsed="false">
      <c r="A5229" s="2" t="s">
        <v>174</v>
      </c>
      <c r="B5229" s="2" t="s">
        <v>174</v>
      </c>
      <c r="C5229" s="2" t="s">
        <v>49</v>
      </c>
      <c r="D5229" s="2" t="s">
        <v>10</v>
      </c>
      <c r="E5229" s="2" t="s">
        <v>83</v>
      </c>
      <c r="F5229" s="2" t="s">
        <v>977</v>
      </c>
      <c r="G5229" s="14" t="n">
        <v>24.5</v>
      </c>
      <c r="H5229" s="14" t="n">
        <v>23.25</v>
      </c>
      <c r="I5229" s="14" t="n">
        <v>24.5</v>
      </c>
      <c r="J5229" s="23" t="n">
        <f aca="false">IF(AND(E5229="Priority",ISNUMBER('Cost model'!N169)),'Cost model'!N169,'Cost model'!M169)</f>
        <v>25.5</v>
      </c>
      <c r="K5229" s="14" t="n">
        <f aca="false">J5229-H5229</f>
        <v>2.25</v>
      </c>
      <c r="L5229" s="14" t="n">
        <f aca="false">G5229-H5229</f>
        <v>1.25</v>
      </c>
    </row>
    <row r="5230" customFormat="false" ht="15" hidden="false" customHeight="false" outlineLevel="0" collapsed="false">
      <c r="A5230" s="2" t="s">
        <v>124</v>
      </c>
      <c r="B5230" s="2" t="s">
        <v>124</v>
      </c>
      <c r="C5230" s="2" t="s">
        <v>47</v>
      </c>
      <c r="D5230" s="2" t="s">
        <v>10</v>
      </c>
      <c r="E5230" s="2" t="s">
        <v>74</v>
      </c>
      <c r="F5230" s="2" t="s">
        <v>977</v>
      </c>
      <c r="G5230" s="14" t="n">
        <v>9.5</v>
      </c>
      <c r="H5230" s="14" t="n">
        <v>6.7</v>
      </c>
      <c r="I5230" s="14" t="n">
        <v>9.5</v>
      </c>
      <c r="J5230" s="23" t="n">
        <f aca="false">IF(AND(E5230="Priority",ISNUMBER('Cost model'!N317)),'Cost model'!N317,'Cost model'!M317)</f>
        <v>10.5</v>
      </c>
      <c r="K5230" s="14" t="n">
        <f aca="false">J5230-H5230</f>
        <v>3.8</v>
      </c>
      <c r="L5230" s="14" t="n">
        <f aca="false">G5230-H5230</f>
        <v>2.8</v>
      </c>
    </row>
    <row r="5231" customFormat="false" ht="15" hidden="false" customHeight="false" outlineLevel="0" collapsed="false">
      <c r="A5231" s="2" t="s">
        <v>174</v>
      </c>
      <c r="B5231" s="2" t="s">
        <v>142</v>
      </c>
      <c r="C5231" s="2" t="s">
        <v>47</v>
      </c>
      <c r="D5231" s="2" t="s">
        <v>10</v>
      </c>
      <c r="E5231" s="2" t="s">
        <v>74</v>
      </c>
      <c r="F5231" s="2" t="s">
        <v>976</v>
      </c>
      <c r="G5231" s="14" t="n">
        <v>9.5</v>
      </c>
      <c r="H5231" s="14" t="n">
        <v>13.84</v>
      </c>
      <c r="I5231" s="14" t="n">
        <v>9.5</v>
      </c>
      <c r="J5231" s="23" t="n">
        <f aca="false">IF(AND(E5231="Priority",ISNUMBER('Cost model'!N122)),'Cost model'!N122,'Cost model'!M122)</f>
        <v>13.5</v>
      </c>
      <c r="K5231" s="14" t="n">
        <f aca="false">J5231-H5231</f>
        <v>-0.34</v>
      </c>
      <c r="L5231" s="14" t="n">
        <f aca="false">G5231-H5231</f>
        <v>-4.34</v>
      </c>
    </row>
    <row r="5232" customFormat="false" ht="15" hidden="false" customHeight="false" outlineLevel="0" collapsed="false">
      <c r="A5232" s="2" t="s">
        <v>221</v>
      </c>
      <c r="B5232" s="2" t="s">
        <v>221</v>
      </c>
      <c r="C5232" s="2" t="s">
        <v>49</v>
      </c>
      <c r="D5232" s="2" t="s">
        <v>12</v>
      </c>
      <c r="E5232" s="2" t="s">
        <v>83</v>
      </c>
      <c r="F5232" s="2" t="s">
        <v>977</v>
      </c>
      <c r="G5232" s="14" t="n">
        <v>29.5</v>
      </c>
      <c r="H5232" s="14" t="n">
        <v>32.62</v>
      </c>
      <c r="I5232" s="14" t="n">
        <v>29.5</v>
      </c>
      <c r="J5232" s="23" t="n">
        <f aca="false">IF(AND(E5232="Priority",ISNUMBER('Cost model'!N742)),'Cost model'!N742,'Cost model'!M742)</f>
        <v>80</v>
      </c>
      <c r="K5232" s="14" t="n">
        <f aca="false">J5232-H5232</f>
        <v>47.38</v>
      </c>
      <c r="L5232" s="14" t="n">
        <f aca="false">G5232-H5232</f>
        <v>-3.12</v>
      </c>
    </row>
    <row r="5233" customFormat="false" ht="15" hidden="false" customHeight="false" outlineLevel="0" collapsed="false">
      <c r="A5233" s="2" t="s">
        <v>221</v>
      </c>
      <c r="B5233" s="2" t="s">
        <v>158</v>
      </c>
      <c r="C5233" s="2" t="s">
        <v>47</v>
      </c>
      <c r="D5233" s="2" t="s">
        <v>10</v>
      </c>
      <c r="E5233" s="2" t="s">
        <v>83</v>
      </c>
      <c r="F5233" s="2" t="s">
        <v>976</v>
      </c>
      <c r="G5233" s="14" t="n">
        <v>19.5</v>
      </c>
      <c r="H5233" s="14" t="n">
        <v>10.62</v>
      </c>
      <c r="I5233" s="14" t="n">
        <v>19.5</v>
      </c>
      <c r="J5233" s="23" t="n">
        <f aca="false">IF(AND(E5233="Priority",ISNUMBER('Cost model'!N752)),'Cost model'!N752,'Cost model'!M752)</f>
        <v>17.5</v>
      </c>
      <c r="K5233" s="14" t="n">
        <f aca="false">J5233-H5233</f>
        <v>6.88</v>
      </c>
      <c r="L5233" s="14" t="n">
        <f aca="false">G5233-H5233</f>
        <v>8.88</v>
      </c>
    </row>
    <row r="5234" customFormat="false" ht="15" hidden="false" customHeight="false" outlineLevel="0" collapsed="false">
      <c r="A5234" s="2" t="s">
        <v>124</v>
      </c>
      <c r="B5234" s="2" t="s">
        <v>124</v>
      </c>
      <c r="C5234" s="2" t="s">
        <v>47</v>
      </c>
      <c r="D5234" s="2" t="s">
        <v>10</v>
      </c>
      <c r="E5234" s="2" t="s">
        <v>83</v>
      </c>
      <c r="F5234" s="2" t="s">
        <v>977</v>
      </c>
      <c r="G5234" s="14" t="n">
        <v>14.5</v>
      </c>
      <c r="H5234" s="14" t="n">
        <v>21.01</v>
      </c>
      <c r="I5234" s="14" t="n">
        <v>14.5</v>
      </c>
      <c r="J5234" s="23" t="n">
        <f aca="false">IF(AND(E5234="Priority",ISNUMBER('Cost model'!N317)),'Cost model'!N317,'Cost model'!M317)</f>
        <v>15.5</v>
      </c>
      <c r="K5234" s="14" t="n">
        <f aca="false">J5234-H5234</f>
        <v>-5.51</v>
      </c>
      <c r="L5234" s="14" t="n">
        <f aca="false">G5234-H5234</f>
        <v>-6.51</v>
      </c>
    </row>
    <row r="5235" customFormat="false" ht="15" hidden="false" customHeight="false" outlineLevel="0" collapsed="false">
      <c r="A5235" s="2" t="s">
        <v>205</v>
      </c>
      <c r="B5235" s="2" t="s">
        <v>142</v>
      </c>
      <c r="C5235" s="2" t="s">
        <v>48</v>
      </c>
      <c r="D5235" s="2" t="s">
        <v>10</v>
      </c>
      <c r="E5235" s="2" t="s">
        <v>74</v>
      </c>
      <c r="F5235" s="2" t="s">
        <v>976</v>
      </c>
      <c r="G5235" s="14" t="n">
        <v>48.5</v>
      </c>
      <c r="H5235" s="14" t="n">
        <v>44.4</v>
      </c>
      <c r="I5235" s="14" t="n">
        <v>14.5</v>
      </c>
      <c r="J5235" s="23" t="n">
        <f aca="false">IF(AND(E5235="Priority",ISNUMBER('Cost model'!N543)),'Cost model'!N543,'Cost model'!M543)</f>
        <v>18.5</v>
      </c>
      <c r="K5235" s="14" t="n">
        <f aca="false">J5235-H5235</f>
        <v>-25.9</v>
      </c>
      <c r="L5235" s="14" t="n">
        <f aca="false">G5235-H5235</f>
        <v>4.1</v>
      </c>
    </row>
    <row r="5236" customFormat="false" ht="15" hidden="false" customHeight="false" outlineLevel="0" collapsed="false">
      <c r="A5236" s="2" t="s">
        <v>221</v>
      </c>
      <c r="B5236" s="2" t="s">
        <v>221</v>
      </c>
      <c r="C5236" s="2" t="s">
        <v>48</v>
      </c>
      <c r="D5236" s="2" t="s">
        <v>10</v>
      </c>
      <c r="E5236" s="2" t="s">
        <v>83</v>
      </c>
      <c r="F5236" s="2" t="s">
        <v>977</v>
      </c>
      <c r="G5236" s="14" t="n">
        <v>17.5</v>
      </c>
      <c r="H5236" s="14" t="n">
        <v>14.29</v>
      </c>
      <c r="I5236" s="14" t="n">
        <v>17.5</v>
      </c>
      <c r="J5236" s="23" t="n">
        <f aca="false">IF(AND(E5236="Priority",ISNUMBER('Cost model'!N738)),'Cost model'!N738,'Cost model'!M738)</f>
        <v>16.5</v>
      </c>
      <c r="K5236" s="14" t="n">
        <f aca="false">J5236-H5236</f>
        <v>2.21</v>
      </c>
      <c r="L5236" s="14" t="n">
        <f aca="false">G5236-H5236</f>
        <v>3.21</v>
      </c>
    </row>
    <row r="5237" customFormat="false" ht="15" hidden="false" customHeight="false" outlineLevel="0" collapsed="false">
      <c r="A5237" s="2" t="s">
        <v>142</v>
      </c>
      <c r="B5237" s="2" t="s">
        <v>142</v>
      </c>
      <c r="C5237" s="2" t="s">
        <v>48</v>
      </c>
      <c r="D5237" s="2" t="s">
        <v>10</v>
      </c>
      <c r="E5237" s="2" t="s">
        <v>74</v>
      </c>
      <c r="F5237" s="2" t="s">
        <v>977</v>
      </c>
      <c r="G5237" s="14" t="n">
        <v>37.5</v>
      </c>
      <c r="H5237" s="14" t="n">
        <v>41.81</v>
      </c>
      <c r="I5237" s="14" t="n">
        <v>12.5</v>
      </c>
      <c r="J5237" s="23" t="n">
        <f aca="false">IF(AND(E5237="Priority",ISNUMBER('Cost model'!N633)),'Cost model'!N633,'Cost model'!M633)</f>
        <v>11.5</v>
      </c>
      <c r="K5237" s="14" t="n">
        <f aca="false">J5237-H5237</f>
        <v>-30.31</v>
      </c>
      <c r="L5237" s="14" t="n">
        <f aca="false">G5237-H5237</f>
        <v>-4.31</v>
      </c>
    </row>
    <row r="5238" customFormat="false" ht="15" hidden="false" customHeight="false" outlineLevel="0" collapsed="false">
      <c r="A5238" s="2" t="s">
        <v>221</v>
      </c>
      <c r="B5238" s="2" t="s">
        <v>221</v>
      </c>
      <c r="C5238" s="2" t="s">
        <v>48</v>
      </c>
      <c r="D5238" s="2" t="s">
        <v>10</v>
      </c>
      <c r="E5238" s="2" t="s">
        <v>74</v>
      </c>
      <c r="F5238" s="2" t="s">
        <v>977</v>
      </c>
      <c r="G5238" s="14" t="n">
        <v>12.5</v>
      </c>
      <c r="H5238" s="14" t="n">
        <v>7.83</v>
      </c>
      <c r="I5238" s="14" t="n">
        <v>12.5</v>
      </c>
      <c r="J5238" s="23" t="n">
        <f aca="false">IF(AND(E5238="Priority",ISNUMBER('Cost model'!N738)),'Cost model'!N738,'Cost model'!M738)</f>
        <v>11.5</v>
      </c>
      <c r="K5238" s="14" t="n">
        <f aca="false">J5238-H5238</f>
        <v>3.67</v>
      </c>
      <c r="L5238" s="14" t="n">
        <f aca="false">G5238-H5238</f>
        <v>4.67</v>
      </c>
    </row>
    <row r="5239" customFormat="false" ht="15" hidden="false" customHeight="false" outlineLevel="0" collapsed="false">
      <c r="A5239" s="2" t="s">
        <v>174</v>
      </c>
      <c r="B5239" s="2" t="s">
        <v>174</v>
      </c>
      <c r="C5239" s="2" t="s">
        <v>48</v>
      </c>
      <c r="D5239" s="2" t="s">
        <v>12</v>
      </c>
      <c r="E5239" s="2" t="s">
        <v>74</v>
      </c>
      <c r="F5239" s="2" t="s">
        <v>977</v>
      </c>
      <c r="G5239" s="14" t="n">
        <v>44.5</v>
      </c>
      <c r="H5239" s="14" t="n">
        <v>42.59</v>
      </c>
      <c r="I5239" s="14" t="n">
        <v>12.5</v>
      </c>
      <c r="J5239" s="23" t="n">
        <f aca="false">IF(AND(E5239="Priority",ISNUMBER('Cost model'!N171)),'Cost model'!N171,'Cost model'!M171)</f>
        <v>40</v>
      </c>
      <c r="K5239" s="14" t="n">
        <f aca="false">J5239-H5239</f>
        <v>-2.59</v>
      </c>
      <c r="L5239" s="14" t="n">
        <f aca="false">G5239-H5239</f>
        <v>1.91</v>
      </c>
    </row>
    <row r="5240" customFormat="false" ht="15" hidden="false" customHeight="false" outlineLevel="0" collapsed="false">
      <c r="A5240" s="2" t="s">
        <v>174</v>
      </c>
      <c r="B5240" s="2" t="s">
        <v>174</v>
      </c>
      <c r="C5240" s="2" t="s">
        <v>47</v>
      </c>
      <c r="D5240" s="2" t="s">
        <v>12</v>
      </c>
      <c r="E5240" s="2" t="s">
        <v>74</v>
      </c>
      <c r="F5240" s="2" t="s">
        <v>977</v>
      </c>
      <c r="G5240" s="14" t="n">
        <v>63</v>
      </c>
      <c r="H5240" s="14" t="n">
        <v>25.7</v>
      </c>
      <c r="I5240" s="14" t="n">
        <v>9.5</v>
      </c>
      <c r="J5240" s="23" t="n">
        <f aca="false">IF(AND(E5240="Priority",ISNUMBER('Cost model'!N170)),'Cost model'!N170,'Cost model'!M170)</f>
        <v>25.5</v>
      </c>
      <c r="K5240" s="14" t="n">
        <f aca="false">J5240-H5240</f>
        <v>-0.199999999999999</v>
      </c>
      <c r="L5240" s="14" t="n">
        <f aca="false">G5240-H5240</f>
        <v>37.3</v>
      </c>
    </row>
    <row r="5241" customFormat="false" ht="15" hidden="false" customHeight="false" outlineLevel="0" collapsed="false">
      <c r="A5241" s="2" t="s">
        <v>221</v>
      </c>
      <c r="B5241" s="2" t="s">
        <v>221</v>
      </c>
      <c r="C5241" s="2" t="s">
        <v>47</v>
      </c>
      <c r="D5241" s="2" t="s">
        <v>12</v>
      </c>
      <c r="E5241" s="2" t="s">
        <v>74</v>
      </c>
      <c r="F5241" s="2" t="s">
        <v>977</v>
      </c>
      <c r="G5241" s="14" t="n">
        <v>34.5</v>
      </c>
      <c r="H5241" s="14" t="n">
        <v>13.88</v>
      </c>
      <c r="I5241" s="14" t="n">
        <v>9.5</v>
      </c>
      <c r="J5241" s="23" t="n">
        <f aca="false">IF(AND(E5241="Priority",ISNUMBER('Cost model'!N740)),'Cost model'!N740,'Cost model'!M740)</f>
        <v>22.5</v>
      </c>
      <c r="K5241" s="14" t="n">
        <f aca="false">J5241-H5241</f>
        <v>8.62</v>
      </c>
      <c r="L5241" s="14" t="n">
        <f aca="false">G5241-H5241</f>
        <v>20.62</v>
      </c>
    </row>
    <row r="5242" customFormat="false" ht="15" hidden="false" customHeight="false" outlineLevel="0" collapsed="false">
      <c r="A5242" s="2" t="s">
        <v>124</v>
      </c>
      <c r="B5242" s="2" t="s">
        <v>124</v>
      </c>
      <c r="C5242" s="2" t="s">
        <v>48</v>
      </c>
      <c r="D5242" s="2" t="s">
        <v>13</v>
      </c>
      <c r="E5242" s="2" t="s">
        <v>74</v>
      </c>
      <c r="F5242" s="2" t="s">
        <v>977</v>
      </c>
      <c r="G5242" s="14" t="n">
        <v>122</v>
      </c>
      <c r="H5242" s="14" t="n">
        <v>64.92</v>
      </c>
      <c r="I5242" s="14" t="n">
        <v>24.5</v>
      </c>
      <c r="J5242" s="23" t="n">
        <f aca="false">IF(AND(E5242="Priority",ISNUMBER('Cost model'!N324)),'Cost model'!N324,'Cost model'!M324)</f>
        <v>85</v>
      </c>
      <c r="K5242" s="14" t="n">
        <f aca="false">J5242-H5242</f>
        <v>20.08</v>
      </c>
      <c r="L5242" s="14" t="n">
        <f aca="false">G5242-H5242</f>
        <v>57.08</v>
      </c>
    </row>
    <row r="5243" customFormat="false" ht="15" hidden="false" customHeight="false" outlineLevel="0" collapsed="false">
      <c r="A5243" s="2" t="s">
        <v>124</v>
      </c>
      <c r="B5243" s="2" t="s">
        <v>158</v>
      </c>
      <c r="C5243" s="2" t="s">
        <v>47</v>
      </c>
      <c r="D5243" s="2" t="s">
        <v>10</v>
      </c>
      <c r="E5243" s="2" t="s">
        <v>74</v>
      </c>
      <c r="F5243" s="2" t="s">
        <v>976</v>
      </c>
      <c r="G5243" s="14" t="n">
        <v>14.5</v>
      </c>
      <c r="H5243" s="14" t="n">
        <v>13.81</v>
      </c>
      <c r="I5243" s="14" t="n">
        <v>14.5</v>
      </c>
      <c r="J5243" s="23" t="n">
        <f aca="false">IF(AND(E5243="Priority",ISNUMBER('Cost model'!N347)),'Cost model'!N347,'Cost model'!M347)</f>
        <v>13.5</v>
      </c>
      <c r="K5243" s="14" t="n">
        <f aca="false">J5243-H5243</f>
        <v>-0.310000000000001</v>
      </c>
      <c r="L5243" s="14" t="n">
        <f aca="false">G5243-H5243</f>
        <v>0.69</v>
      </c>
    </row>
    <row r="5244" customFormat="false" ht="15" hidden="false" customHeight="false" outlineLevel="0" collapsed="false">
      <c r="A5244" s="2" t="s">
        <v>174</v>
      </c>
      <c r="B5244" s="2" t="s">
        <v>158</v>
      </c>
      <c r="C5244" s="2" t="s">
        <v>49</v>
      </c>
      <c r="D5244" s="2" t="s">
        <v>10</v>
      </c>
      <c r="E5244" s="2" t="s">
        <v>74</v>
      </c>
      <c r="F5244" s="2" t="s">
        <v>976</v>
      </c>
      <c r="G5244" s="14" t="n">
        <v>49</v>
      </c>
      <c r="H5244" s="14" t="n">
        <v>23.78</v>
      </c>
      <c r="I5244" s="14" t="n">
        <v>17.5</v>
      </c>
      <c r="J5244" s="23" t="n">
        <f aca="false">IF(AND(E5244="Priority",ISNUMBER('Cost model'!N139)),'Cost model'!N139,'Cost model'!M139)</f>
        <v>19.5</v>
      </c>
      <c r="K5244" s="14" t="n">
        <f aca="false">J5244-H5244</f>
        <v>-4.28</v>
      </c>
      <c r="L5244" s="14" t="n">
        <f aca="false">G5244-H5244</f>
        <v>25.22</v>
      </c>
    </row>
    <row r="5245" customFormat="false" ht="15" hidden="false" customHeight="false" outlineLevel="0" collapsed="false">
      <c r="A5245" s="2" t="s">
        <v>174</v>
      </c>
      <c r="B5245" s="2" t="s">
        <v>174</v>
      </c>
      <c r="C5245" s="2" t="s">
        <v>48</v>
      </c>
      <c r="D5245" s="2" t="s">
        <v>12</v>
      </c>
      <c r="E5245" s="2" t="s">
        <v>74</v>
      </c>
      <c r="F5245" s="2" t="s">
        <v>977</v>
      </c>
      <c r="G5245" s="14" t="n">
        <v>12.5</v>
      </c>
      <c r="H5245" s="14" t="n">
        <v>15.44</v>
      </c>
      <c r="I5245" s="14" t="n">
        <v>12.5</v>
      </c>
      <c r="J5245" s="23" t="n">
        <f aca="false">IF(AND(E5245="Priority",ISNUMBER('Cost model'!N171)),'Cost model'!N171,'Cost model'!M171)</f>
        <v>40</v>
      </c>
      <c r="K5245" s="14" t="n">
        <f aca="false">J5245-H5245</f>
        <v>24.56</v>
      </c>
      <c r="L5245" s="14" t="n">
        <f aca="false">G5245-H5245</f>
        <v>-2.94</v>
      </c>
    </row>
    <row r="5246" customFormat="false" ht="15" hidden="false" customHeight="false" outlineLevel="0" collapsed="false">
      <c r="A5246" s="2" t="s">
        <v>124</v>
      </c>
      <c r="B5246" s="2" t="s">
        <v>142</v>
      </c>
      <c r="C5246" s="2" t="s">
        <v>47</v>
      </c>
      <c r="D5246" s="2" t="s">
        <v>10</v>
      </c>
      <c r="E5246" s="2" t="s">
        <v>74</v>
      </c>
      <c r="F5246" s="2" t="s">
        <v>976</v>
      </c>
      <c r="G5246" s="14" t="n">
        <v>14.5</v>
      </c>
      <c r="H5246" s="14" t="n">
        <v>8</v>
      </c>
      <c r="I5246" s="14" t="n">
        <v>14.5</v>
      </c>
      <c r="J5246" s="23" t="n">
        <f aca="false">IF(AND(E5246="Priority",ISNUMBER('Cost model'!N332)),'Cost model'!N332,'Cost model'!M332)</f>
        <v>16.5</v>
      </c>
      <c r="K5246" s="14" t="n">
        <f aca="false">J5246-H5246</f>
        <v>8.5</v>
      </c>
      <c r="L5246" s="14" t="n">
        <f aca="false">G5246-H5246</f>
        <v>6.5</v>
      </c>
    </row>
    <row r="5247" customFormat="false" ht="15" hidden="false" customHeight="false" outlineLevel="0" collapsed="false">
      <c r="A5247" s="2" t="s">
        <v>174</v>
      </c>
      <c r="B5247" s="2" t="s">
        <v>142</v>
      </c>
      <c r="C5247" s="2" t="s">
        <v>49</v>
      </c>
      <c r="D5247" s="2" t="s">
        <v>12</v>
      </c>
      <c r="E5247" s="2" t="s">
        <v>74</v>
      </c>
      <c r="F5247" s="2" t="s">
        <v>976</v>
      </c>
      <c r="G5247" s="14" t="n">
        <v>85</v>
      </c>
      <c r="H5247" s="14" t="n">
        <v>62.25</v>
      </c>
      <c r="I5247" s="14" t="n">
        <v>19.5</v>
      </c>
      <c r="J5247" s="23" t="n">
        <f aca="false">IF(AND(E5247="Priority",ISNUMBER('Cost model'!N127)),'Cost model'!N127,'Cost model'!M127)</f>
        <v>50</v>
      </c>
      <c r="K5247" s="14" t="n">
        <f aca="false">J5247-H5247</f>
        <v>-12.25</v>
      </c>
      <c r="L5247" s="14" t="n">
        <f aca="false">G5247-H5247</f>
        <v>22.75</v>
      </c>
    </row>
    <row r="5248" customFormat="false" ht="15" hidden="false" customHeight="false" outlineLevel="0" collapsed="false">
      <c r="A5248" s="2" t="s">
        <v>142</v>
      </c>
      <c r="B5248" s="2" t="s">
        <v>124</v>
      </c>
      <c r="C5248" s="2" t="s">
        <v>47</v>
      </c>
      <c r="D5248" s="2" t="s">
        <v>10</v>
      </c>
      <c r="E5248" s="2" t="s">
        <v>74</v>
      </c>
      <c r="F5248" s="2" t="s">
        <v>976</v>
      </c>
      <c r="G5248" s="14" t="n">
        <v>9.5</v>
      </c>
      <c r="H5248" s="14" t="n">
        <v>10.02</v>
      </c>
      <c r="I5248" s="14" t="n">
        <v>14.5</v>
      </c>
      <c r="J5248" s="23" t="n">
        <f aca="false">IF(AND(E5248="Priority",ISNUMBER('Cost model'!N662)),'Cost model'!N662,'Cost model'!M662)</f>
        <v>13.5</v>
      </c>
      <c r="K5248" s="14" t="n">
        <f aca="false">J5248-H5248</f>
        <v>3.48</v>
      </c>
      <c r="L5248" s="14" t="n">
        <f aca="false">G5248-H5248</f>
        <v>-0.52</v>
      </c>
    </row>
    <row r="5249" customFormat="false" ht="15" hidden="false" customHeight="false" outlineLevel="0" collapsed="false">
      <c r="A5249" s="2" t="s">
        <v>142</v>
      </c>
      <c r="B5249" s="2" t="s">
        <v>124</v>
      </c>
      <c r="C5249" s="2" t="s">
        <v>47</v>
      </c>
      <c r="D5249" s="2" t="s">
        <v>13</v>
      </c>
      <c r="E5249" s="2" t="s">
        <v>74</v>
      </c>
      <c r="F5249" s="2" t="s">
        <v>976</v>
      </c>
      <c r="G5249" s="14" t="n">
        <v>300</v>
      </c>
      <c r="H5249" s="14" t="n">
        <v>89.62</v>
      </c>
      <c r="I5249" s="14" t="n">
        <v>24.5</v>
      </c>
      <c r="J5249" s="23" t="n">
        <f aca="false">IF(AND(E5249="Priority",ISNUMBER('Cost model'!N668)),'Cost model'!N668,'Cost model'!M668)</f>
        <v>75</v>
      </c>
      <c r="K5249" s="14" t="n">
        <f aca="false">J5249-H5249</f>
        <v>-14.62</v>
      </c>
      <c r="L5249" s="14" t="n">
        <f aca="false">G5249-H5249</f>
        <v>210.38</v>
      </c>
    </row>
    <row r="5250" customFormat="false" ht="15" hidden="false" customHeight="false" outlineLevel="0" collapsed="false">
      <c r="A5250" s="2" t="s">
        <v>124</v>
      </c>
      <c r="B5250" s="2" t="s">
        <v>124</v>
      </c>
      <c r="C5250" s="2" t="s">
        <v>47</v>
      </c>
      <c r="D5250" s="2" t="s">
        <v>10</v>
      </c>
      <c r="E5250" s="2" t="s">
        <v>74</v>
      </c>
      <c r="F5250" s="2" t="s">
        <v>977</v>
      </c>
      <c r="G5250" s="14" t="n">
        <v>19</v>
      </c>
      <c r="H5250" s="14" t="n">
        <v>7.48</v>
      </c>
      <c r="I5250" s="14" t="n">
        <v>9.5</v>
      </c>
      <c r="J5250" s="23" t="n">
        <f aca="false">IF(AND(E5250="Priority",ISNUMBER('Cost model'!N317)),'Cost model'!N317,'Cost model'!M317)</f>
        <v>10.5</v>
      </c>
      <c r="K5250" s="14" t="n">
        <f aca="false">J5250-H5250</f>
        <v>3.02</v>
      </c>
      <c r="L5250" s="14" t="n">
        <f aca="false">G5250-H5250</f>
        <v>11.52</v>
      </c>
    </row>
    <row r="5251" customFormat="false" ht="15" hidden="false" customHeight="false" outlineLevel="0" collapsed="false">
      <c r="A5251" s="2" t="s">
        <v>124</v>
      </c>
      <c r="B5251" s="2" t="s">
        <v>124</v>
      </c>
      <c r="C5251" s="2" t="s">
        <v>48</v>
      </c>
      <c r="D5251" s="2" t="s">
        <v>10</v>
      </c>
      <c r="E5251" s="2" t="s">
        <v>74</v>
      </c>
      <c r="F5251" s="2" t="s">
        <v>977</v>
      </c>
      <c r="G5251" s="14" t="n">
        <v>9.5</v>
      </c>
      <c r="H5251" s="14" t="n">
        <v>11.22</v>
      </c>
      <c r="I5251" s="14" t="n">
        <v>12.5</v>
      </c>
      <c r="J5251" s="23" t="n">
        <f aca="false">IF(AND(E5251="Priority",ISNUMBER('Cost model'!N318)),'Cost model'!N318,'Cost model'!M318)</f>
        <v>14.5</v>
      </c>
      <c r="K5251" s="14" t="n">
        <f aca="false">J5251-H5251</f>
        <v>3.28</v>
      </c>
      <c r="L5251" s="14" t="n">
        <f aca="false">G5251-H5251</f>
        <v>-1.72</v>
      </c>
    </row>
    <row r="5252" customFormat="false" ht="15" hidden="false" customHeight="false" outlineLevel="0" collapsed="false">
      <c r="A5252" s="2" t="s">
        <v>124</v>
      </c>
      <c r="B5252" s="2" t="s">
        <v>124</v>
      </c>
      <c r="C5252" s="2" t="s">
        <v>48</v>
      </c>
      <c r="D5252" s="2" t="s">
        <v>10</v>
      </c>
      <c r="E5252" s="2" t="s">
        <v>74</v>
      </c>
      <c r="F5252" s="2" t="s">
        <v>977</v>
      </c>
      <c r="G5252" s="14" t="n">
        <v>12.5</v>
      </c>
      <c r="H5252" s="14" t="n">
        <v>7.88</v>
      </c>
      <c r="I5252" s="14" t="n">
        <v>12.5</v>
      </c>
      <c r="J5252" s="23" t="n">
        <f aca="false">IF(AND(E5252="Priority",ISNUMBER('Cost model'!N318)),'Cost model'!N318,'Cost model'!M318)</f>
        <v>14.5</v>
      </c>
      <c r="K5252" s="14" t="n">
        <f aca="false">J5252-H5252</f>
        <v>6.62</v>
      </c>
      <c r="L5252" s="14" t="n">
        <f aca="false">G5252-H5252</f>
        <v>4.62</v>
      </c>
    </row>
    <row r="5253" customFormat="false" ht="15" hidden="false" customHeight="false" outlineLevel="0" collapsed="false">
      <c r="A5253" s="2" t="s">
        <v>124</v>
      </c>
      <c r="B5253" s="2" t="s">
        <v>124</v>
      </c>
      <c r="C5253" s="2" t="s">
        <v>47</v>
      </c>
      <c r="D5253" s="2" t="s">
        <v>10</v>
      </c>
      <c r="E5253" s="2" t="s">
        <v>74</v>
      </c>
      <c r="F5253" s="2" t="s">
        <v>977</v>
      </c>
      <c r="G5253" s="14" t="n">
        <v>29</v>
      </c>
      <c r="H5253" s="14" t="n">
        <v>21.01</v>
      </c>
      <c r="I5253" s="14" t="n">
        <v>9.5</v>
      </c>
      <c r="J5253" s="23" t="n">
        <f aca="false">IF(AND(E5253="Priority",ISNUMBER('Cost model'!N317)),'Cost model'!N317,'Cost model'!M317)</f>
        <v>10.5</v>
      </c>
      <c r="K5253" s="14" t="n">
        <f aca="false">J5253-H5253</f>
        <v>-10.51</v>
      </c>
      <c r="L5253" s="14" t="n">
        <f aca="false">G5253-H5253</f>
        <v>7.99</v>
      </c>
    </row>
    <row r="5254" customFormat="false" ht="15" hidden="false" customHeight="false" outlineLevel="0" collapsed="false">
      <c r="A5254" s="2" t="s">
        <v>174</v>
      </c>
      <c r="B5254" s="2" t="s">
        <v>174</v>
      </c>
      <c r="C5254" s="2" t="s">
        <v>47</v>
      </c>
      <c r="D5254" s="2" t="s">
        <v>12</v>
      </c>
      <c r="E5254" s="2" t="s">
        <v>74</v>
      </c>
      <c r="F5254" s="2" t="s">
        <v>977</v>
      </c>
      <c r="G5254" s="14" t="n">
        <v>82</v>
      </c>
      <c r="H5254" s="14" t="n">
        <v>58.64</v>
      </c>
      <c r="I5254" s="14" t="n">
        <v>9.5</v>
      </c>
      <c r="J5254" s="23" t="n">
        <f aca="false">IF(AND(E5254="Priority",ISNUMBER('Cost model'!N170)),'Cost model'!N170,'Cost model'!M170)</f>
        <v>25.5</v>
      </c>
      <c r="K5254" s="14" t="n">
        <f aca="false">J5254-H5254</f>
        <v>-33.14</v>
      </c>
      <c r="L5254" s="14" t="n">
        <f aca="false">G5254-H5254</f>
        <v>23.36</v>
      </c>
    </row>
    <row r="5255" customFormat="false" ht="15" hidden="false" customHeight="false" outlineLevel="0" collapsed="false">
      <c r="A5255" s="2" t="s">
        <v>174</v>
      </c>
      <c r="B5255" s="2" t="s">
        <v>174</v>
      </c>
      <c r="C5255" s="2" t="s">
        <v>48</v>
      </c>
      <c r="D5255" s="2" t="s">
        <v>10</v>
      </c>
      <c r="E5255" s="2" t="s">
        <v>83</v>
      </c>
      <c r="F5255" s="2" t="s">
        <v>977</v>
      </c>
      <c r="G5255" s="14" t="n">
        <v>17.5</v>
      </c>
      <c r="H5255" s="14" t="n">
        <v>11.2</v>
      </c>
      <c r="I5255" s="14" t="n">
        <v>17.5</v>
      </c>
      <c r="J5255" s="23" t="n">
        <f aca="false">IF(AND(E5255="Priority",ISNUMBER('Cost model'!N168)),'Cost model'!N168,'Cost model'!M168)</f>
        <v>18.5</v>
      </c>
      <c r="K5255" s="14" t="n">
        <f aca="false">J5255-H5255</f>
        <v>7.3</v>
      </c>
      <c r="L5255" s="14" t="n">
        <f aca="false">G5255-H5255</f>
        <v>6.3</v>
      </c>
    </row>
    <row r="5256" customFormat="false" ht="15" hidden="false" customHeight="false" outlineLevel="0" collapsed="false">
      <c r="A5256" s="2" t="s">
        <v>142</v>
      </c>
      <c r="B5256" s="2" t="s">
        <v>142</v>
      </c>
      <c r="C5256" s="2" t="s">
        <v>48</v>
      </c>
      <c r="D5256" s="2" t="s">
        <v>10</v>
      </c>
      <c r="E5256" s="2" t="s">
        <v>74</v>
      </c>
      <c r="F5256" s="2" t="s">
        <v>977</v>
      </c>
      <c r="G5256" s="14" t="n">
        <v>9.5</v>
      </c>
      <c r="H5256" s="14" t="n">
        <v>7.34</v>
      </c>
      <c r="I5256" s="14" t="n">
        <v>12.5</v>
      </c>
      <c r="J5256" s="23" t="n">
        <f aca="false">IF(AND(E5256="Priority",ISNUMBER('Cost model'!N633)),'Cost model'!N633,'Cost model'!M633)</f>
        <v>11.5</v>
      </c>
      <c r="K5256" s="14" t="n">
        <f aca="false">J5256-H5256</f>
        <v>4.16</v>
      </c>
      <c r="L5256" s="14" t="n">
        <f aca="false">G5256-H5256</f>
        <v>2.16</v>
      </c>
    </row>
    <row r="5257" customFormat="false" ht="15" hidden="false" customHeight="false" outlineLevel="0" collapsed="false">
      <c r="A5257" s="2" t="s">
        <v>174</v>
      </c>
      <c r="B5257" s="2" t="s">
        <v>174</v>
      </c>
      <c r="C5257" s="2" t="s">
        <v>47</v>
      </c>
      <c r="D5257" s="2" t="s">
        <v>10</v>
      </c>
      <c r="E5257" s="2" t="s">
        <v>83</v>
      </c>
      <c r="F5257" s="2" t="s">
        <v>977</v>
      </c>
      <c r="G5257" s="14" t="n">
        <v>14.5</v>
      </c>
      <c r="H5257" s="14" t="n">
        <v>7.48</v>
      </c>
      <c r="I5257" s="14" t="n">
        <v>14.5</v>
      </c>
      <c r="J5257" s="23" t="n">
        <f aca="false">IF(AND(E5257="Priority",ISNUMBER('Cost model'!N167)),'Cost model'!N167,'Cost model'!M167)</f>
        <v>13.5</v>
      </c>
      <c r="K5257" s="14" t="n">
        <f aca="false">J5257-H5257</f>
        <v>6.02</v>
      </c>
      <c r="L5257" s="14" t="n">
        <f aca="false">G5257-H5257</f>
        <v>7.02</v>
      </c>
    </row>
    <row r="5258" customFormat="false" ht="15" hidden="false" customHeight="false" outlineLevel="0" collapsed="false">
      <c r="A5258" s="2" t="s">
        <v>142</v>
      </c>
      <c r="B5258" s="2" t="s">
        <v>142</v>
      </c>
      <c r="C5258" s="2" t="s">
        <v>47</v>
      </c>
      <c r="D5258" s="2" t="s">
        <v>10</v>
      </c>
      <c r="E5258" s="2" t="s">
        <v>74</v>
      </c>
      <c r="F5258" s="2" t="s">
        <v>977</v>
      </c>
      <c r="G5258" s="14" t="n">
        <v>9.5</v>
      </c>
      <c r="H5258" s="14" t="n">
        <v>6.4</v>
      </c>
      <c r="I5258" s="14" t="n">
        <v>9.5</v>
      </c>
      <c r="J5258" s="23" t="n">
        <f aca="false">IF(AND(E5258="Priority",ISNUMBER('Cost model'!N632)),'Cost model'!N632,'Cost model'!M632)</f>
        <v>9.5</v>
      </c>
      <c r="K5258" s="14" t="n">
        <f aca="false">J5258-H5258</f>
        <v>3.1</v>
      </c>
      <c r="L5258" s="14" t="n">
        <f aca="false">G5258-H5258</f>
        <v>3.1</v>
      </c>
    </row>
    <row r="5259" customFormat="false" ht="15" hidden="false" customHeight="false" outlineLevel="0" collapsed="false">
      <c r="A5259" s="2" t="s">
        <v>221</v>
      </c>
      <c r="B5259" s="2" t="s">
        <v>221</v>
      </c>
      <c r="C5259" s="2" t="s">
        <v>47</v>
      </c>
      <c r="D5259" s="2" t="s">
        <v>12</v>
      </c>
      <c r="E5259" s="2" t="s">
        <v>74</v>
      </c>
      <c r="F5259" s="2" t="s">
        <v>977</v>
      </c>
      <c r="G5259" s="14" t="n">
        <v>14.5</v>
      </c>
      <c r="H5259" s="14" t="n">
        <v>21.01</v>
      </c>
      <c r="I5259" s="14" t="n">
        <v>9.5</v>
      </c>
      <c r="J5259" s="23" t="n">
        <f aca="false">IF(AND(E5259="Priority",ISNUMBER('Cost model'!N740)),'Cost model'!N740,'Cost model'!M740)</f>
        <v>22.5</v>
      </c>
      <c r="K5259" s="14" t="n">
        <f aca="false">J5259-H5259</f>
        <v>1.49</v>
      </c>
      <c r="L5259" s="14" t="n">
        <f aca="false">G5259-H5259</f>
        <v>-6.51</v>
      </c>
    </row>
    <row r="5260" customFormat="false" ht="15" hidden="false" customHeight="false" outlineLevel="0" collapsed="false">
      <c r="A5260" s="2" t="s">
        <v>142</v>
      </c>
      <c r="B5260" s="2" t="s">
        <v>142</v>
      </c>
      <c r="C5260" s="2" t="s">
        <v>48</v>
      </c>
      <c r="D5260" s="2" t="s">
        <v>10</v>
      </c>
      <c r="E5260" s="2" t="s">
        <v>74</v>
      </c>
      <c r="F5260" s="2" t="s">
        <v>977</v>
      </c>
      <c r="G5260" s="14" t="n">
        <v>12.5</v>
      </c>
      <c r="H5260" s="14" t="n">
        <v>10.08</v>
      </c>
      <c r="I5260" s="14" t="n">
        <v>12.5</v>
      </c>
      <c r="J5260" s="23" t="n">
        <f aca="false">IF(AND(E5260="Priority",ISNUMBER('Cost model'!N633)),'Cost model'!N633,'Cost model'!M633)</f>
        <v>11.5</v>
      </c>
      <c r="K5260" s="14" t="n">
        <f aca="false">J5260-H5260</f>
        <v>1.42</v>
      </c>
      <c r="L5260" s="14" t="n">
        <f aca="false">G5260-H5260</f>
        <v>2.42</v>
      </c>
    </row>
    <row r="5261" customFormat="false" ht="15" hidden="false" customHeight="false" outlineLevel="0" collapsed="false">
      <c r="A5261" s="2" t="s">
        <v>174</v>
      </c>
      <c r="B5261" s="2" t="s">
        <v>174</v>
      </c>
      <c r="C5261" s="2" t="s">
        <v>47</v>
      </c>
      <c r="D5261" s="2" t="s">
        <v>12</v>
      </c>
      <c r="E5261" s="2" t="s">
        <v>74</v>
      </c>
      <c r="F5261" s="2" t="s">
        <v>977</v>
      </c>
      <c r="G5261" s="14" t="n">
        <v>28.5</v>
      </c>
      <c r="H5261" s="14" t="n">
        <v>28.46</v>
      </c>
      <c r="I5261" s="14" t="n">
        <v>9.5</v>
      </c>
      <c r="J5261" s="23" t="n">
        <f aca="false">IF(AND(E5261="Priority",ISNUMBER('Cost model'!N170)),'Cost model'!N170,'Cost model'!M170)</f>
        <v>25.5</v>
      </c>
      <c r="K5261" s="14" t="n">
        <f aca="false">J5261-H5261</f>
        <v>-2.96</v>
      </c>
      <c r="L5261" s="14" t="n">
        <f aca="false">G5261-H5261</f>
        <v>0.0399999999999992</v>
      </c>
    </row>
    <row r="5262" customFormat="false" ht="15" hidden="false" customHeight="false" outlineLevel="0" collapsed="false">
      <c r="A5262" s="2" t="s">
        <v>221</v>
      </c>
      <c r="B5262" s="2" t="s">
        <v>142</v>
      </c>
      <c r="C5262" s="2" t="s">
        <v>47</v>
      </c>
      <c r="D5262" s="2" t="s">
        <v>12</v>
      </c>
      <c r="E5262" s="2" t="s">
        <v>74</v>
      </c>
      <c r="F5262" s="2" t="s">
        <v>976</v>
      </c>
      <c r="G5262" s="14" t="n">
        <v>67.5</v>
      </c>
      <c r="H5262" s="14" t="n">
        <v>55.1</v>
      </c>
      <c r="I5262" s="14" t="n">
        <v>24.5</v>
      </c>
      <c r="J5262" s="23" t="n">
        <f aca="false">IF(AND(E5262="Priority",ISNUMBER('Cost model'!N770)),'Cost model'!N770,'Cost model'!M770)</f>
        <v>55</v>
      </c>
      <c r="K5262" s="14" t="n">
        <f aca="false">J5262-H5262</f>
        <v>-0.100000000000001</v>
      </c>
      <c r="L5262" s="14" t="n">
        <f aca="false">G5262-H5262</f>
        <v>12.4</v>
      </c>
    </row>
    <row r="5263" customFormat="false" ht="15" hidden="false" customHeight="false" outlineLevel="0" collapsed="false">
      <c r="A5263" s="2" t="s">
        <v>174</v>
      </c>
      <c r="B5263" s="2" t="s">
        <v>124</v>
      </c>
      <c r="C5263" s="2" t="s">
        <v>47</v>
      </c>
      <c r="D5263" s="2" t="s">
        <v>10</v>
      </c>
      <c r="E5263" s="2" t="s">
        <v>74</v>
      </c>
      <c r="F5263" s="2" t="s">
        <v>976</v>
      </c>
      <c r="G5263" s="14" t="n">
        <v>9.5</v>
      </c>
      <c r="H5263" s="14" t="n">
        <v>12.42</v>
      </c>
      <c r="I5263" s="14" t="n">
        <v>9.5</v>
      </c>
      <c r="J5263" s="23" t="n">
        <f aca="false">IF(AND(E5263="Priority",ISNUMBER('Cost model'!N107)),'Cost model'!N107,'Cost model'!M107)</f>
        <v>12.5</v>
      </c>
      <c r="K5263" s="14" t="n">
        <f aca="false">J5263-H5263</f>
        <v>0.0800000000000001</v>
      </c>
      <c r="L5263" s="14" t="n">
        <f aca="false">G5263-H5263</f>
        <v>-2.92</v>
      </c>
    </row>
    <row r="5264" customFormat="false" ht="15" hidden="false" customHeight="false" outlineLevel="0" collapsed="false">
      <c r="A5264" s="2" t="s">
        <v>158</v>
      </c>
      <c r="B5264" s="2" t="s">
        <v>174</v>
      </c>
      <c r="C5264" s="2" t="s">
        <v>49</v>
      </c>
      <c r="D5264" s="2" t="s">
        <v>10</v>
      </c>
      <c r="E5264" s="2" t="s">
        <v>74</v>
      </c>
      <c r="F5264" s="2" t="s">
        <v>976</v>
      </c>
      <c r="G5264" s="14" t="n">
        <v>19.5</v>
      </c>
      <c r="H5264" s="14" t="n">
        <v>18.26</v>
      </c>
      <c r="I5264" s="14" t="n">
        <v>17.5</v>
      </c>
      <c r="J5264" s="23" t="n">
        <f aca="false">IF(AND(E5264="Priority",ISNUMBER('Cost model'!N484)),'Cost model'!N484,'Cost model'!M484)</f>
        <v>16.5</v>
      </c>
      <c r="K5264" s="14" t="n">
        <f aca="false">J5264-H5264</f>
        <v>-1.76</v>
      </c>
      <c r="L5264" s="14" t="n">
        <f aca="false">G5264-H5264</f>
        <v>1.24</v>
      </c>
    </row>
    <row r="5265" customFormat="false" ht="15" hidden="false" customHeight="false" outlineLevel="0" collapsed="false">
      <c r="A5265" s="2" t="s">
        <v>124</v>
      </c>
      <c r="B5265" s="2" t="s">
        <v>124</v>
      </c>
      <c r="C5265" s="2" t="s">
        <v>47</v>
      </c>
      <c r="D5265" s="2" t="s">
        <v>10</v>
      </c>
      <c r="E5265" s="2" t="s">
        <v>74</v>
      </c>
      <c r="F5265" s="2" t="s">
        <v>977</v>
      </c>
      <c r="G5265" s="14" t="n">
        <v>9.5</v>
      </c>
      <c r="H5265" s="14" t="n">
        <v>6.7</v>
      </c>
      <c r="I5265" s="14" t="n">
        <v>9.5</v>
      </c>
      <c r="J5265" s="23" t="n">
        <f aca="false">IF(AND(E5265="Priority",ISNUMBER('Cost model'!N317)),'Cost model'!N317,'Cost model'!M317)</f>
        <v>10.5</v>
      </c>
      <c r="K5265" s="14" t="n">
        <f aca="false">J5265-H5265</f>
        <v>3.8</v>
      </c>
      <c r="L5265" s="14" t="n">
        <f aca="false">G5265-H5265</f>
        <v>2.8</v>
      </c>
    </row>
    <row r="5266" customFormat="false" ht="15" hidden="false" customHeight="false" outlineLevel="0" collapsed="false">
      <c r="A5266" s="2" t="s">
        <v>174</v>
      </c>
      <c r="B5266" s="2" t="s">
        <v>174</v>
      </c>
      <c r="C5266" s="2" t="s">
        <v>49</v>
      </c>
      <c r="D5266" s="2" t="s">
        <v>10</v>
      </c>
      <c r="E5266" s="2" t="s">
        <v>83</v>
      </c>
      <c r="F5266" s="2" t="s">
        <v>977</v>
      </c>
      <c r="G5266" s="14" t="n">
        <v>24.5</v>
      </c>
      <c r="H5266" s="14" t="n">
        <v>11.36</v>
      </c>
      <c r="I5266" s="14" t="n">
        <v>24.5</v>
      </c>
      <c r="J5266" s="23" t="n">
        <f aca="false">IF(AND(E5266="Priority",ISNUMBER('Cost model'!N169)),'Cost model'!N169,'Cost model'!M169)</f>
        <v>25.5</v>
      </c>
      <c r="K5266" s="14" t="n">
        <f aca="false">J5266-H5266</f>
        <v>14.14</v>
      </c>
      <c r="L5266" s="14" t="n">
        <f aca="false">G5266-H5266</f>
        <v>13.14</v>
      </c>
    </row>
    <row r="5267" customFormat="false" ht="15" hidden="false" customHeight="false" outlineLevel="0" collapsed="false">
      <c r="A5267" s="2" t="s">
        <v>174</v>
      </c>
      <c r="B5267" s="2" t="s">
        <v>174</v>
      </c>
      <c r="C5267" s="2" t="s">
        <v>47</v>
      </c>
      <c r="D5267" s="2" t="s">
        <v>12</v>
      </c>
      <c r="E5267" s="2" t="s">
        <v>83</v>
      </c>
      <c r="F5267" s="2" t="s">
        <v>977</v>
      </c>
      <c r="G5267" s="14" t="n">
        <v>19.5</v>
      </c>
      <c r="H5267" s="14" t="n">
        <v>25.31</v>
      </c>
      <c r="I5267" s="14" t="n">
        <v>19.5</v>
      </c>
      <c r="J5267" s="23" t="n">
        <f aca="false">IF(AND(E5267="Priority",ISNUMBER('Cost model'!N170)),'Cost model'!N170,'Cost model'!M170)</f>
        <v>35</v>
      </c>
      <c r="K5267" s="14" t="n">
        <f aca="false">J5267-H5267</f>
        <v>9.69</v>
      </c>
      <c r="L5267" s="14" t="n">
        <f aca="false">G5267-H5267</f>
        <v>-5.81</v>
      </c>
    </row>
    <row r="5268" customFormat="false" ht="15" hidden="false" customHeight="false" outlineLevel="0" collapsed="false">
      <c r="A5268" s="2" t="s">
        <v>221</v>
      </c>
      <c r="B5268" s="2" t="s">
        <v>221</v>
      </c>
      <c r="C5268" s="2" t="s">
        <v>47</v>
      </c>
      <c r="D5268" s="2" t="s">
        <v>13</v>
      </c>
      <c r="E5268" s="2" t="s">
        <v>74</v>
      </c>
      <c r="F5268" s="2" t="s">
        <v>977</v>
      </c>
      <c r="G5268" s="14" t="n">
        <v>64</v>
      </c>
      <c r="H5268" s="14" t="n">
        <v>24.73</v>
      </c>
      <c r="I5268" s="14" t="n">
        <v>19.5</v>
      </c>
      <c r="J5268" s="23" t="n">
        <f aca="false">IF(AND(E5268="Priority",ISNUMBER('Cost model'!N743)),'Cost model'!N743,'Cost model'!M743)</f>
        <v>45</v>
      </c>
      <c r="K5268" s="14" t="n">
        <f aca="false">J5268-H5268</f>
        <v>20.27</v>
      </c>
      <c r="L5268" s="14" t="n">
        <f aca="false">G5268-H5268</f>
        <v>39.27</v>
      </c>
    </row>
    <row r="5269" customFormat="false" ht="15" hidden="false" customHeight="false" outlineLevel="0" collapsed="false">
      <c r="A5269" s="2" t="s">
        <v>221</v>
      </c>
      <c r="B5269" s="2" t="s">
        <v>221</v>
      </c>
      <c r="C5269" s="2" t="s">
        <v>48</v>
      </c>
      <c r="D5269" s="2" t="s">
        <v>10</v>
      </c>
      <c r="E5269" s="2" t="s">
        <v>74</v>
      </c>
      <c r="F5269" s="2" t="s">
        <v>977</v>
      </c>
      <c r="G5269" s="14" t="n">
        <v>14.5</v>
      </c>
      <c r="H5269" s="14" t="n">
        <v>6.78</v>
      </c>
      <c r="I5269" s="14" t="n">
        <v>12.5</v>
      </c>
      <c r="J5269" s="23" t="n">
        <f aca="false">IF(AND(E5269="Priority",ISNUMBER('Cost model'!N738)),'Cost model'!N738,'Cost model'!M738)</f>
        <v>11.5</v>
      </c>
      <c r="K5269" s="14" t="n">
        <f aca="false">J5269-H5269</f>
        <v>4.72</v>
      </c>
      <c r="L5269" s="14" t="n">
        <f aca="false">G5269-H5269</f>
        <v>7.72</v>
      </c>
    </row>
    <row r="5270" customFormat="false" ht="15" hidden="false" customHeight="false" outlineLevel="0" collapsed="false">
      <c r="A5270" s="2" t="s">
        <v>124</v>
      </c>
      <c r="B5270" s="2" t="s">
        <v>124</v>
      </c>
      <c r="C5270" s="2" t="s">
        <v>48</v>
      </c>
      <c r="D5270" s="2" t="s">
        <v>10</v>
      </c>
      <c r="E5270" s="2" t="s">
        <v>74</v>
      </c>
      <c r="F5270" s="2" t="s">
        <v>977</v>
      </c>
      <c r="G5270" s="14" t="n">
        <v>15</v>
      </c>
      <c r="H5270" s="14" t="n">
        <v>16.41</v>
      </c>
      <c r="I5270" s="14" t="n">
        <v>12.5</v>
      </c>
      <c r="J5270" s="23" t="n">
        <f aca="false">IF(AND(E5270="Priority",ISNUMBER('Cost model'!N318)),'Cost model'!N318,'Cost model'!M318)</f>
        <v>14.5</v>
      </c>
      <c r="K5270" s="14" t="n">
        <f aca="false">J5270-H5270</f>
        <v>-1.91</v>
      </c>
      <c r="L5270" s="14" t="n">
        <f aca="false">G5270-H5270</f>
        <v>-1.41</v>
      </c>
    </row>
    <row r="5271" customFormat="false" ht="15" hidden="false" customHeight="false" outlineLevel="0" collapsed="false">
      <c r="A5271" s="2" t="s">
        <v>142</v>
      </c>
      <c r="B5271" s="2" t="s">
        <v>142</v>
      </c>
      <c r="C5271" s="2" t="s">
        <v>47</v>
      </c>
      <c r="D5271" s="2" t="s">
        <v>10</v>
      </c>
      <c r="E5271" s="2" t="s">
        <v>83</v>
      </c>
      <c r="F5271" s="2" t="s">
        <v>977</v>
      </c>
      <c r="G5271" s="14" t="n">
        <v>14.5</v>
      </c>
      <c r="H5271" s="14" t="n">
        <v>6.4</v>
      </c>
      <c r="I5271" s="14" t="n">
        <v>14.5</v>
      </c>
      <c r="J5271" s="23" t="n">
        <f aca="false">IF(AND(E5271="Priority",ISNUMBER('Cost model'!N632)),'Cost model'!N632,'Cost model'!M632)</f>
        <v>14.5</v>
      </c>
      <c r="K5271" s="14" t="n">
        <f aca="false">J5271-H5271</f>
        <v>8.1</v>
      </c>
      <c r="L5271" s="14" t="n">
        <f aca="false">G5271-H5271</f>
        <v>8.1</v>
      </c>
    </row>
    <row r="5272" customFormat="false" ht="15" hidden="false" customHeight="false" outlineLevel="0" collapsed="false">
      <c r="A5272" s="2" t="s">
        <v>124</v>
      </c>
      <c r="B5272" s="2" t="s">
        <v>124</v>
      </c>
      <c r="C5272" s="2" t="s">
        <v>47</v>
      </c>
      <c r="D5272" s="2" t="s">
        <v>10</v>
      </c>
      <c r="E5272" s="2" t="s">
        <v>83</v>
      </c>
      <c r="F5272" s="2" t="s">
        <v>977</v>
      </c>
      <c r="G5272" s="14" t="n">
        <v>14.5</v>
      </c>
      <c r="H5272" s="14" t="n">
        <v>7.48</v>
      </c>
      <c r="I5272" s="14" t="n">
        <v>14.5</v>
      </c>
      <c r="J5272" s="23" t="n">
        <f aca="false">IF(AND(E5272="Priority",ISNUMBER('Cost model'!N317)),'Cost model'!N317,'Cost model'!M317)</f>
        <v>15.5</v>
      </c>
      <c r="K5272" s="14" t="n">
        <f aca="false">J5272-H5272</f>
        <v>8.02</v>
      </c>
      <c r="L5272" s="14" t="n">
        <f aca="false">G5272-H5272</f>
        <v>7.02</v>
      </c>
    </row>
    <row r="5273" customFormat="false" ht="15" hidden="false" customHeight="false" outlineLevel="0" collapsed="false">
      <c r="A5273" s="2" t="s">
        <v>124</v>
      </c>
      <c r="B5273" s="2" t="s">
        <v>124</v>
      </c>
      <c r="C5273" s="2" t="s">
        <v>48</v>
      </c>
      <c r="D5273" s="2" t="s">
        <v>12</v>
      </c>
      <c r="E5273" s="2" t="s">
        <v>74</v>
      </c>
      <c r="F5273" s="2" t="s">
        <v>977</v>
      </c>
      <c r="G5273" s="14" t="n">
        <v>37.5</v>
      </c>
      <c r="H5273" s="14" t="n">
        <v>41.81</v>
      </c>
      <c r="I5273" s="14" t="n">
        <v>12.5</v>
      </c>
      <c r="J5273" s="23" t="n">
        <f aca="false">IF(AND(E5273="Priority",ISNUMBER('Cost model'!N321)),'Cost model'!N321,'Cost model'!M321)</f>
        <v>40</v>
      </c>
      <c r="K5273" s="14" t="n">
        <f aca="false">J5273-H5273</f>
        <v>-1.81</v>
      </c>
      <c r="L5273" s="14" t="n">
        <f aca="false">G5273-H5273</f>
        <v>-4.31</v>
      </c>
    </row>
    <row r="5274" customFormat="false" ht="15" hidden="false" customHeight="false" outlineLevel="0" collapsed="false">
      <c r="A5274" s="2" t="s">
        <v>174</v>
      </c>
      <c r="B5274" s="2" t="s">
        <v>174</v>
      </c>
      <c r="C5274" s="2" t="s">
        <v>48</v>
      </c>
      <c r="D5274" s="2" t="s">
        <v>12</v>
      </c>
      <c r="E5274" s="2" t="s">
        <v>74</v>
      </c>
      <c r="F5274" s="2" t="s">
        <v>977</v>
      </c>
      <c r="G5274" s="14" t="n">
        <v>37.5</v>
      </c>
      <c r="H5274" s="14" t="n">
        <v>42.59</v>
      </c>
      <c r="I5274" s="14" t="n">
        <v>12.5</v>
      </c>
      <c r="J5274" s="23" t="n">
        <f aca="false">IF(AND(E5274="Priority",ISNUMBER('Cost model'!N171)),'Cost model'!N171,'Cost model'!M171)</f>
        <v>40</v>
      </c>
      <c r="K5274" s="14" t="n">
        <f aca="false">J5274-H5274</f>
        <v>-2.59</v>
      </c>
      <c r="L5274" s="14" t="n">
        <f aca="false">G5274-H5274</f>
        <v>-5.09</v>
      </c>
    </row>
    <row r="5275" customFormat="false" ht="15" hidden="false" customHeight="false" outlineLevel="0" collapsed="false">
      <c r="A5275" s="2" t="s">
        <v>124</v>
      </c>
      <c r="B5275" s="2" t="s">
        <v>124</v>
      </c>
      <c r="C5275" s="2" t="s">
        <v>47</v>
      </c>
      <c r="D5275" s="2" t="s">
        <v>10</v>
      </c>
      <c r="E5275" s="2" t="s">
        <v>74</v>
      </c>
      <c r="F5275" s="2" t="s">
        <v>977</v>
      </c>
      <c r="G5275" s="14" t="n">
        <v>9.5</v>
      </c>
      <c r="H5275" s="14" t="n">
        <v>6.7</v>
      </c>
      <c r="I5275" s="14" t="n">
        <v>9.5</v>
      </c>
      <c r="J5275" s="23" t="n">
        <f aca="false">IF(AND(E5275="Priority",ISNUMBER('Cost model'!N317)),'Cost model'!N317,'Cost model'!M317)</f>
        <v>10.5</v>
      </c>
      <c r="K5275" s="14" t="n">
        <f aca="false">J5275-H5275</f>
        <v>3.8</v>
      </c>
      <c r="L5275" s="14" t="n">
        <f aca="false">G5275-H5275</f>
        <v>2.8</v>
      </c>
    </row>
    <row r="5276" customFormat="false" ht="15" hidden="false" customHeight="false" outlineLevel="0" collapsed="false">
      <c r="A5276" s="2" t="s">
        <v>142</v>
      </c>
      <c r="B5276" s="2" t="s">
        <v>142</v>
      </c>
      <c r="C5276" s="2" t="s">
        <v>47</v>
      </c>
      <c r="D5276" s="2" t="s">
        <v>10</v>
      </c>
      <c r="E5276" s="2" t="s">
        <v>74</v>
      </c>
      <c r="F5276" s="2" t="s">
        <v>977</v>
      </c>
      <c r="G5276" s="14" t="n">
        <v>9.5</v>
      </c>
      <c r="H5276" s="14" t="n">
        <v>5.84</v>
      </c>
      <c r="I5276" s="14" t="n">
        <v>9.5</v>
      </c>
      <c r="J5276" s="23" t="n">
        <f aca="false">IF(AND(E5276="Priority",ISNUMBER('Cost model'!N632)),'Cost model'!N632,'Cost model'!M632)</f>
        <v>9.5</v>
      </c>
      <c r="K5276" s="14" t="n">
        <f aca="false">J5276-H5276</f>
        <v>3.66</v>
      </c>
      <c r="L5276" s="14" t="n">
        <f aca="false">G5276-H5276</f>
        <v>3.66</v>
      </c>
    </row>
    <row r="5277" customFormat="false" ht="15" hidden="false" customHeight="false" outlineLevel="0" collapsed="false">
      <c r="A5277" s="2" t="s">
        <v>174</v>
      </c>
      <c r="B5277" s="2" t="s">
        <v>174</v>
      </c>
      <c r="C5277" s="2" t="s">
        <v>47</v>
      </c>
      <c r="D5277" s="2" t="s">
        <v>10</v>
      </c>
      <c r="E5277" s="2" t="s">
        <v>83</v>
      </c>
      <c r="F5277" s="2" t="s">
        <v>977</v>
      </c>
      <c r="G5277" s="14" t="n">
        <v>14.5</v>
      </c>
      <c r="H5277" s="14" t="n">
        <v>15.91</v>
      </c>
      <c r="I5277" s="14" t="n">
        <v>14.5</v>
      </c>
      <c r="J5277" s="23" t="n">
        <f aca="false">IF(AND(E5277="Priority",ISNUMBER('Cost model'!N167)),'Cost model'!N167,'Cost model'!M167)</f>
        <v>13.5</v>
      </c>
      <c r="K5277" s="14" t="n">
        <f aca="false">J5277-H5277</f>
        <v>-2.41</v>
      </c>
      <c r="L5277" s="14" t="n">
        <f aca="false">G5277-H5277</f>
        <v>-1.41</v>
      </c>
    </row>
    <row r="5278" customFormat="false" ht="15" hidden="false" customHeight="false" outlineLevel="0" collapsed="false">
      <c r="A5278" s="2" t="s">
        <v>124</v>
      </c>
      <c r="B5278" s="2" t="s">
        <v>124</v>
      </c>
      <c r="C5278" s="2" t="s">
        <v>49</v>
      </c>
      <c r="D5278" s="2" t="s">
        <v>10</v>
      </c>
      <c r="E5278" s="2" t="s">
        <v>83</v>
      </c>
      <c r="F5278" s="2" t="s">
        <v>977</v>
      </c>
      <c r="G5278" s="14" t="n">
        <v>24.5</v>
      </c>
      <c r="H5278" s="14" t="n">
        <v>25.31</v>
      </c>
      <c r="I5278" s="14" t="n">
        <v>24.5</v>
      </c>
      <c r="J5278" s="23" t="n">
        <f aca="false">IF(AND(E5278="Priority",ISNUMBER('Cost model'!N319)),'Cost model'!N319,'Cost model'!M319)</f>
        <v>22.5</v>
      </c>
      <c r="K5278" s="14" t="n">
        <f aca="false">J5278-H5278</f>
        <v>-2.81</v>
      </c>
      <c r="L5278" s="14" t="n">
        <f aca="false">G5278-H5278</f>
        <v>-0.809999999999999</v>
      </c>
    </row>
    <row r="5279" customFormat="false" ht="15" hidden="false" customHeight="false" outlineLevel="0" collapsed="false">
      <c r="A5279" s="2" t="s">
        <v>174</v>
      </c>
      <c r="B5279" s="2" t="s">
        <v>174</v>
      </c>
      <c r="C5279" s="2" t="s">
        <v>48</v>
      </c>
      <c r="D5279" s="2" t="s">
        <v>13</v>
      </c>
      <c r="E5279" s="2" t="s">
        <v>83</v>
      </c>
      <c r="F5279" s="2" t="s">
        <v>977</v>
      </c>
      <c r="G5279" s="14" t="n">
        <v>45</v>
      </c>
      <c r="H5279" s="14" t="n">
        <v>58.56</v>
      </c>
      <c r="I5279" s="14" t="n">
        <v>45</v>
      </c>
      <c r="J5279" s="23" t="n">
        <f aca="false">IF(AND(E5279="Priority",ISNUMBER('Cost model'!N174)),'Cost model'!N174,'Cost model'!M174)</f>
        <v>95</v>
      </c>
      <c r="K5279" s="14" t="n">
        <f aca="false">J5279-H5279</f>
        <v>36.44</v>
      </c>
      <c r="L5279" s="14" t="n">
        <f aca="false">G5279-H5279</f>
        <v>-13.56</v>
      </c>
    </row>
    <row r="5280" customFormat="false" ht="15" hidden="false" customHeight="false" outlineLevel="0" collapsed="false">
      <c r="A5280" s="2" t="s">
        <v>221</v>
      </c>
      <c r="B5280" s="2" t="s">
        <v>221</v>
      </c>
      <c r="C5280" s="2" t="s">
        <v>49</v>
      </c>
      <c r="D5280" s="2" t="s">
        <v>10</v>
      </c>
      <c r="E5280" s="2" t="s">
        <v>74</v>
      </c>
      <c r="F5280" s="2" t="s">
        <v>977</v>
      </c>
      <c r="G5280" s="14" t="n">
        <v>14.5</v>
      </c>
      <c r="H5280" s="14" t="n">
        <v>10.08</v>
      </c>
      <c r="I5280" s="14" t="n">
        <v>17.5</v>
      </c>
      <c r="J5280" s="23" t="n">
        <f aca="false">IF(AND(E5280="Priority",ISNUMBER('Cost model'!N739)),'Cost model'!N739,'Cost model'!M739)</f>
        <v>17.5</v>
      </c>
      <c r="K5280" s="14" t="n">
        <f aca="false">J5280-H5280</f>
        <v>7.42</v>
      </c>
      <c r="L5280" s="14" t="n">
        <f aca="false">G5280-H5280</f>
        <v>4.42</v>
      </c>
    </row>
    <row r="5281" customFormat="false" ht="15" hidden="false" customHeight="false" outlineLevel="0" collapsed="false">
      <c r="A5281" s="2" t="s">
        <v>174</v>
      </c>
      <c r="B5281" s="2" t="s">
        <v>174</v>
      </c>
      <c r="C5281" s="2" t="s">
        <v>47</v>
      </c>
      <c r="D5281" s="2" t="s">
        <v>10</v>
      </c>
      <c r="E5281" s="2" t="s">
        <v>74</v>
      </c>
      <c r="F5281" s="2" t="s">
        <v>977</v>
      </c>
      <c r="G5281" s="14" t="n">
        <v>9.5</v>
      </c>
      <c r="H5281" s="14" t="n">
        <v>7.48</v>
      </c>
      <c r="I5281" s="14" t="n">
        <v>9.5</v>
      </c>
      <c r="J5281" s="23" t="n">
        <f aca="false">IF(AND(E5281="Priority",ISNUMBER('Cost model'!N167)),'Cost model'!N167,'Cost model'!M167)</f>
        <v>8.5</v>
      </c>
      <c r="K5281" s="14" t="n">
        <f aca="false">J5281-H5281</f>
        <v>1.02</v>
      </c>
      <c r="L5281" s="14" t="n">
        <f aca="false">G5281-H5281</f>
        <v>2.02</v>
      </c>
    </row>
    <row r="5282" customFormat="false" ht="15" hidden="false" customHeight="false" outlineLevel="0" collapsed="false">
      <c r="A5282" s="2" t="s">
        <v>142</v>
      </c>
      <c r="B5282" s="2" t="s">
        <v>142</v>
      </c>
      <c r="C5282" s="2" t="s">
        <v>47</v>
      </c>
      <c r="D5282" s="2" t="s">
        <v>10</v>
      </c>
      <c r="E5282" s="2" t="s">
        <v>74</v>
      </c>
      <c r="F5282" s="2" t="s">
        <v>977</v>
      </c>
      <c r="G5282" s="14" t="n">
        <v>19.5</v>
      </c>
      <c r="H5282" s="14" t="n">
        <v>5.84</v>
      </c>
      <c r="I5282" s="14" t="n">
        <v>9.5</v>
      </c>
      <c r="J5282" s="23" t="n">
        <f aca="false">IF(AND(E5282="Priority",ISNUMBER('Cost model'!N632)),'Cost model'!N632,'Cost model'!M632)</f>
        <v>9.5</v>
      </c>
      <c r="K5282" s="14" t="n">
        <f aca="false">J5282-H5282</f>
        <v>3.66</v>
      </c>
      <c r="L5282" s="14" t="n">
        <f aca="false">G5282-H5282</f>
        <v>13.66</v>
      </c>
    </row>
    <row r="5283" customFormat="false" ht="15" hidden="false" customHeight="false" outlineLevel="0" collapsed="false">
      <c r="A5283" s="2" t="s">
        <v>342</v>
      </c>
      <c r="B5283" s="2" t="s">
        <v>158</v>
      </c>
      <c r="C5283" s="2" t="s">
        <v>49</v>
      </c>
      <c r="D5283" s="2" t="s">
        <v>10</v>
      </c>
      <c r="E5283" s="2" t="s">
        <v>74</v>
      </c>
      <c r="F5283" s="2" t="s">
        <v>976</v>
      </c>
      <c r="G5283" s="14" t="n">
        <v>63.5</v>
      </c>
      <c r="H5283" s="14" t="n">
        <v>79.88</v>
      </c>
      <c r="I5283" s="14" t="n">
        <v>19.5</v>
      </c>
      <c r="J5283" s="23" t="n">
        <f aca="false">IF(AND(E5283="Priority",ISNUMBER('Cost model'!N214)),'Cost model'!N214,'Cost model'!M214)</f>
        <v>24.5</v>
      </c>
      <c r="K5283" s="14" t="n">
        <f aca="false">J5283-H5283</f>
        <v>-55.38</v>
      </c>
      <c r="L5283" s="14" t="n">
        <f aca="false">G5283-H5283</f>
        <v>-16.38</v>
      </c>
    </row>
    <row r="5284" customFormat="false" ht="15" hidden="false" customHeight="false" outlineLevel="0" collapsed="false">
      <c r="A5284" s="2" t="s">
        <v>142</v>
      </c>
      <c r="B5284" s="2" t="s">
        <v>142</v>
      </c>
      <c r="C5284" s="2" t="s">
        <v>49</v>
      </c>
      <c r="D5284" s="2" t="s">
        <v>10</v>
      </c>
      <c r="E5284" s="2" t="s">
        <v>74</v>
      </c>
      <c r="F5284" s="2" t="s">
        <v>977</v>
      </c>
      <c r="G5284" s="14" t="n">
        <v>35</v>
      </c>
      <c r="H5284" s="14" t="n">
        <v>25.31</v>
      </c>
      <c r="I5284" s="14" t="n">
        <v>17.5</v>
      </c>
      <c r="J5284" s="23" t="n">
        <f aca="false">IF(AND(E5284="Priority",ISNUMBER('Cost model'!N634)),'Cost model'!N634,'Cost model'!M634)</f>
        <v>15.5</v>
      </c>
      <c r="K5284" s="14" t="n">
        <f aca="false">J5284-H5284</f>
        <v>-9.81</v>
      </c>
      <c r="L5284" s="14" t="n">
        <f aca="false">G5284-H5284</f>
        <v>9.69</v>
      </c>
    </row>
    <row r="5285" customFormat="false" ht="15" hidden="false" customHeight="false" outlineLevel="0" collapsed="false">
      <c r="A5285" s="2" t="s">
        <v>174</v>
      </c>
      <c r="B5285" s="2" t="s">
        <v>174</v>
      </c>
      <c r="C5285" s="2" t="s">
        <v>49</v>
      </c>
      <c r="D5285" s="2" t="s">
        <v>12</v>
      </c>
      <c r="E5285" s="2" t="s">
        <v>74</v>
      </c>
      <c r="F5285" s="2" t="s">
        <v>977</v>
      </c>
      <c r="G5285" s="14" t="n">
        <v>37</v>
      </c>
      <c r="H5285" s="14" t="n">
        <v>42.59</v>
      </c>
      <c r="I5285" s="14" t="n">
        <v>19.5</v>
      </c>
      <c r="J5285" s="23" t="n">
        <f aca="false">IF(AND(E5285="Priority",ISNUMBER('Cost model'!N172)),'Cost model'!N172,'Cost model'!M172)</f>
        <v>45</v>
      </c>
      <c r="K5285" s="14" t="n">
        <f aca="false">J5285-H5285</f>
        <v>2.41</v>
      </c>
      <c r="L5285" s="14" t="n">
        <f aca="false">G5285-H5285</f>
        <v>-5.59</v>
      </c>
    </row>
    <row r="5286" customFormat="false" ht="15" hidden="false" customHeight="false" outlineLevel="0" collapsed="false">
      <c r="A5286" s="2" t="s">
        <v>205</v>
      </c>
      <c r="B5286" s="2" t="s">
        <v>174</v>
      </c>
      <c r="C5286" s="2" t="s">
        <v>48</v>
      </c>
      <c r="D5286" s="2" t="s">
        <v>13</v>
      </c>
      <c r="E5286" s="2" t="s">
        <v>74</v>
      </c>
      <c r="F5286" s="2" t="s">
        <v>976</v>
      </c>
      <c r="G5286" s="14" t="n">
        <v>39</v>
      </c>
      <c r="H5286" s="14" t="n">
        <v>86.87</v>
      </c>
      <c r="I5286" s="14" t="n">
        <v>24.5</v>
      </c>
      <c r="J5286" s="23" t="n">
        <f aca="false">IF(AND(E5286="Priority",ISNUMBER('Cost model'!N564)),'Cost model'!N564,'Cost model'!M564)</f>
        <v>85</v>
      </c>
      <c r="K5286" s="14" t="n">
        <f aca="false">J5286-H5286</f>
        <v>-1.87</v>
      </c>
      <c r="L5286" s="14" t="n">
        <f aca="false">G5286-H5286</f>
        <v>-47.87</v>
      </c>
    </row>
    <row r="5287" customFormat="false" ht="15" hidden="false" customHeight="false" outlineLevel="0" collapsed="false">
      <c r="A5287" s="2" t="s">
        <v>174</v>
      </c>
      <c r="B5287" s="2" t="s">
        <v>174</v>
      </c>
      <c r="C5287" s="2" t="s">
        <v>49</v>
      </c>
      <c r="D5287" s="2" t="s">
        <v>12</v>
      </c>
      <c r="E5287" s="2" t="s">
        <v>74</v>
      </c>
      <c r="F5287" s="2" t="s">
        <v>977</v>
      </c>
      <c r="G5287" s="14" t="n">
        <v>19.5</v>
      </c>
      <c r="H5287" s="14" t="n">
        <v>28.38</v>
      </c>
      <c r="I5287" s="14" t="n">
        <v>19.5</v>
      </c>
      <c r="J5287" s="23" t="n">
        <f aca="false">IF(AND(E5287="Priority",ISNUMBER('Cost model'!N172)),'Cost model'!N172,'Cost model'!M172)</f>
        <v>45</v>
      </c>
      <c r="K5287" s="14" t="n">
        <f aca="false">J5287-H5287</f>
        <v>16.62</v>
      </c>
      <c r="L5287" s="14" t="n">
        <f aca="false">G5287-H5287</f>
        <v>-8.88</v>
      </c>
    </row>
    <row r="5288" customFormat="false" ht="15" hidden="false" customHeight="false" outlineLevel="0" collapsed="false">
      <c r="A5288" s="2" t="s">
        <v>124</v>
      </c>
      <c r="B5288" s="2" t="s">
        <v>124</v>
      </c>
      <c r="C5288" s="2" t="s">
        <v>48</v>
      </c>
      <c r="D5288" s="2" t="s">
        <v>10</v>
      </c>
      <c r="E5288" s="2" t="s">
        <v>74</v>
      </c>
      <c r="F5288" s="2" t="s">
        <v>977</v>
      </c>
      <c r="G5288" s="14" t="n">
        <v>14.5</v>
      </c>
      <c r="H5288" s="14" t="n">
        <v>11.22</v>
      </c>
      <c r="I5288" s="14" t="n">
        <v>12.5</v>
      </c>
      <c r="J5288" s="23" t="n">
        <f aca="false">IF(AND(E5288="Priority",ISNUMBER('Cost model'!N318)),'Cost model'!N318,'Cost model'!M318)</f>
        <v>14.5</v>
      </c>
      <c r="K5288" s="14" t="n">
        <f aca="false">J5288-H5288</f>
        <v>3.28</v>
      </c>
      <c r="L5288" s="14" t="n">
        <f aca="false">G5288-H5288</f>
        <v>3.28</v>
      </c>
    </row>
    <row r="5289" customFormat="false" ht="15" hidden="false" customHeight="false" outlineLevel="0" collapsed="false">
      <c r="A5289" s="2" t="s">
        <v>142</v>
      </c>
      <c r="B5289" s="2" t="s">
        <v>124</v>
      </c>
      <c r="C5289" s="2" t="s">
        <v>47</v>
      </c>
      <c r="D5289" s="2" t="s">
        <v>12</v>
      </c>
      <c r="E5289" s="2" t="s">
        <v>83</v>
      </c>
      <c r="F5289" s="2" t="s">
        <v>976</v>
      </c>
      <c r="G5289" s="14" t="n">
        <v>24.5</v>
      </c>
      <c r="H5289" s="14" t="n">
        <v>60.24</v>
      </c>
      <c r="I5289" s="14" t="n">
        <v>24.5</v>
      </c>
      <c r="J5289" s="23" t="n">
        <f aca="false">IF(AND(E5289="Priority",ISNUMBER('Cost model'!N665)),'Cost model'!N665,'Cost model'!M665)</f>
        <v>55</v>
      </c>
      <c r="K5289" s="14" t="n">
        <f aca="false">J5289-H5289</f>
        <v>-5.24</v>
      </c>
      <c r="L5289" s="14" t="n">
        <f aca="false">G5289-H5289</f>
        <v>-35.74</v>
      </c>
    </row>
    <row r="5290" customFormat="false" ht="15" hidden="false" customHeight="false" outlineLevel="0" collapsed="false">
      <c r="A5290" s="2" t="s">
        <v>124</v>
      </c>
      <c r="B5290" s="2" t="s">
        <v>124</v>
      </c>
      <c r="C5290" s="2" t="s">
        <v>49</v>
      </c>
      <c r="D5290" s="2" t="s">
        <v>12</v>
      </c>
      <c r="E5290" s="2" t="s">
        <v>74</v>
      </c>
      <c r="F5290" s="2" t="s">
        <v>977</v>
      </c>
      <c r="G5290" s="14" t="n">
        <v>54.5</v>
      </c>
      <c r="H5290" s="14" t="n">
        <v>92.07</v>
      </c>
      <c r="I5290" s="14" t="n">
        <v>19.5</v>
      </c>
      <c r="J5290" s="23" t="n">
        <f aca="false">IF(AND(E5290="Priority",ISNUMBER('Cost model'!N322)),'Cost model'!N322,'Cost model'!M322)</f>
        <v>50</v>
      </c>
      <c r="K5290" s="14" t="n">
        <f aca="false">J5290-H5290</f>
        <v>-42.07</v>
      </c>
      <c r="L5290" s="14" t="n">
        <f aca="false">G5290-H5290</f>
        <v>-37.57</v>
      </c>
    </row>
    <row r="5291" customFormat="false" ht="15" hidden="false" customHeight="false" outlineLevel="0" collapsed="false">
      <c r="A5291" s="2" t="s">
        <v>142</v>
      </c>
      <c r="B5291" s="2" t="s">
        <v>174</v>
      </c>
      <c r="C5291" s="2" t="s">
        <v>48</v>
      </c>
      <c r="D5291" s="2" t="s">
        <v>10</v>
      </c>
      <c r="E5291" s="2" t="s">
        <v>74</v>
      </c>
      <c r="F5291" s="2" t="s">
        <v>976</v>
      </c>
      <c r="G5291" s="14" t="n">
        <v>14.5</v>
      </c>
      <c r="H5291" s="14" t="n">
        <v>8.8</v>
      </c>
      <c r="I5291" s="14" t="n">
        <v>14.5</v>
      </c>
      <c r="J5291" s="23" t="n">
        <f aca="false">IF(AND(E5291="Priority",ISNUMBER('Cost model'!N693)),'Cost model'!N693,'Cost model'!M693)</f>
        <v>11.5</v>
      </c>
      <c r="K5291" s="14" t="n">
        <f aca="false">J5291-H5291</f>
        <v>2.7</v>
      </c>
      <c r="L5291" s="14" t="n">
        <f aca="false">G5291-H5291</f>
        <v>5.7</v>
      </c>
    </row>
    <row r="5292" customFormat="false" ht="15" hidden="false" customHeight="false" outlineLevel="0" collapsed="false">
      <c r="A5292" s="2" t="s">
        <v>124</v>
      </c>
      <c r="B5292" s="2" t="s">
        <v>124</v>
      </c>
      <c r="C5292" s="2" t="s">
        <v>49</v>
      </c>
      <c r="D5292" s="2" t="s">
        <v>12</v>
      </c>
      <c r="E5292" s="2" t="s">
        <v>74</v>
      </c>
      <c r="F5292" s="2" t="s">
        <v>977</v>
      </c>
      <c r="G5292" s="14" t="n">
        <v>19.5</v>
      </c>
      <c r="H5292" s="14" t="n">
        <v>37.55</v>
      </c>
      <c r="I5292" s="14" t="n">
        <v>19.5</v>
      </c>
      <c r="J5292" s="23" t="n">
        <f aca="false">IF(AND(E5292="Priority",ISNUMBER('Cost model'!N322)),'Cost model'!N322,'Cost model'!M322)</f>
        <v>50</v>
      </c>
      <c r="K5292" s="14" t="n">
        <f aca="false">J5292-H5292</f>
        <v>12.45</v>
      </c>
      <c r="L5292" s="14" t="n">
        <f aca="false">G5292-H5292</f>
        <v>-18.05</v>
      </c>
    </row>
    <row r="5293" customFormat="false" ht="15" hidden="false" customHeight="false" outlineLevel="0" collapsed="false">
      <c r="A5293" s="2" t="s">
        <v>142</v>
      </c>
      <c r="B5293" s="2" t="s">
        <v>142</v>
      </c>
      <c r="C5293" s="2" t="s">
        <v>47</v>
      </c>
      <c r="D5293" s="2" t="s">
        <v>12</v>
      </c>
      <c r="E5293" s="2" t="s">
        <v>74</v>
      </c>
      <c r="F5293" s="2" t="s">
        <v>977</v>
      </c>
      <c r="G5293" s="14" t="n">
        <v>9.5</v>
      </c>
      <c r="H5293" s="14" t="n">
        <v>23.78</v>
      </c>
      <c r="I5293" s="14" t="n">
        <v>9.5</v>
      </c>
      <c r="J5293" s="23" t="n">
        <f aca="false">IF(AND(E5293="Priority",ISNUMBER('Cost model'!N635)),'Cost model'!N635,'Cost model'!M635)</f>
        <v>30.5</v>
      </c>
      <c r="K5293" s="14" t="n">
        <f aca="false">J5293-H5293</f>
        <v>6.72</v>
      </c>
      <c r="L5293" s="14" t="n">
        <f aca="false">G5293-H5293</f>
        <v>-14.28</v>
      </c>
    </row>
    <row r="5294" customFormat="false" ht="15" hidden="false" customHeight="false" outlineLevel="0" collapsed="false">
      <c r="A5294" s="2" t="s">
        <v>174</v>
      </c>
      <c r="B5294" s="2" t="s">
        <v>174</v>
      </c>
      <c r="C5294" s="2" t="s">
        <v>48</v>
      </c>
      <c r="D5294" s="2" t="s">
        <v>12</v>
      </c>
      <c r="E5294" s="2" t="s">
        <v>74</v>
      </c>
      <c r="F5294" s="2" t="s">
        <v>977</v>
      </c>
      <c r="G5294" s="14" t="n">
        <v>37.5</v>
      </c>
      <c r="H5294" s="14" t="n">
        <v>32.77</v>
      </c>
      <c r="I5294" s="14" t="n">
        <v>12.5</v>
      </c>
      <c r="J5294" s="23" t="n">
        <f aca="false">IF(AND(E5294="Priority",ISNUMBER('Cost model'!N171)),'Cost model'!N171,'Cost model'!M171)</f>
        <v>40</v>
      </c>
      <c r="K5294" s="14" t="n">
        <f aca="false">J5294-H5294</f>
        <v>7.23</v>
      </c>
      <c r="L5294" s="14" t="n">
        <f aca="false">G5294-H5294</f>
        <v>4.73</v>
      </c>
    </row>
    <row r="5295" customFormat="false" ht="15" hidden="false" customHeight="false" outlineLevel="0" collapsed="false">
      <c r="A5295" s="2" t="s">
        <v>174</v>
      </c>
      <c r="B5295" s="2" t="s">
        <v>142</v>
      </c>
      <c r="C5295" s="2" t="s">
        <v>49</v>
      </c>
      <c r="D5295" s="2" t="s">
        <v>12</v>
      </c>
      <c r="E5295" s="2" t="s">
        <v>74</v>
      </c>
      <c r="F5295" s="2" t="s">
        <v>976</v>
      </c>
      <c r="G5295" s="14" t="n">
        <v>19.5</v>
      </c>
      <c r="H5295" s="14" t="n">
        <v>11.07</v>
      </c>
      <c r="I5295" s="14" t="n">
        <v>19.5</v>
      </c>
      <c r="J5295" s="23" t="n">
        <f aca="false">IF(AND(E5295="Priority",ISNUMBER('Cost model'!N127)),'Cost model'!N127,'Cost model'!M127)</f>
        <v>50</v>
      </c>
      <c r="K5295" s="14" t="n">
        <f aca="false">J5295-H5295</f>
        <v>38.93</v>
      </c>
      <c r="L5295" s="14" t="n">
        <f aca="false">G5295-H5295</f>
        <v>8.43</v>
      </c>
    </row>
    <row r="5296" customFormat="false" ht="15" hidden="false" customHeight="false" outlineLevel="0" collapsed="false">
      <c r="A5296" s="2" t="s">
        <v>124</v>
      </c>
      <c r="B5296" s="2" t="s">
        <v>123</v>
      </c>
      <c r="C5296" s="2" t="s">
        <v>48</v>
      </c>
      <c r="D5296" s="2" t="s">
        <v>12</v>
      </c>
      <c r="E5296" s="2" t="s">
        <v>74</v>
      </c>
      <c r="F5296" s="2" t="s">
        <v>976</v>
      </c>
      <c r="G5296" s="14" t="n">
        <v>19.5</v>
      </c>
      <c r="H5296" s="14" t="n">
        <v>58.01</v>
      </c>
      <c r="I5296" s="14" t="n">
        <v>24.5</v>
      </c>
      <c r="J5296" s="23" t="n">
        <f aca="false">IF(AND(E5296="Priority",ISNUMBER('Cost model'!N396)),'Cost model'!N396,'Cost model'!M396)</f>
        <v>60</v>
      </c>
      <c r="K5296" s="14" t="n">
        <f aca="false">J5296-H5296</f>
        <v>1.99</v>
      </c>
      <c r="L5296" s="14" t="n">
        <f aca="false">G5296-H5296</f>
        <v>-38.51</v>
      </c>
    </row>
    <row r="5297" customFormat="false" ht="15" hidden="false" customHeight="false" outlineLevel="0" collapsed="false">
      <c r="A5297" s="2" t="s">
        <v>221</v>
      </c>
      <c r="B5297" s="2" t="s">
        <v>142</v>
      </c>
      <c r="C5297" s="2" t="s">
        <v>49</v>
      </c>
      <c r="D5297" s="2" t="s">
        <v>14</v>
      </c>
      <c r="E5297" s="2" t="s">
        <v>74</v>
      </c>
      <c r="F5297" s="2" t="s">
        <v>976</v>
      </c>
      <c r="G5297" s="14" t="n">
        <v>285</v>
      </c>
      <c r="H5297" s="14" t="n">
        <v>198.26</v>
      </c>
      <c r="I5297" s="14" t="n">
        <v>250</v>
      </c>
      <c r="J5297" s="23" t="n">
        <f aca="false">IF(AND(E5297="Priority",ISNUMBER('Cost model'!N778)),'Cost model'!N778,'Cost model'!M778)</f>
        <v>235</v>
      </c>
      <c r="K5297" s="14" t="n">
        <f aca="false">J5297-H5297</f>
        <v>36.74</v>
      </c>
      <c r="L5297" s="14" t="n">
        <f aca="false">G5297-H5297</f>
        <v>86.74</v>
      </c>
    </row>
    <row r="5298" customFormat="false" ht="15" hidden="false" customHeight="false" outlineLevel="0" collapsed="false">
      <c r="A5298" s="2" t="s">
        <v>205</v>
      </c>
      <c r="B5298" s="2" t="s">
        <v>142</v>
      </c>
      <c r="C5298" s="2" t="s">
        <v>48</v>
      </c>
      <c r="D5298" s="2" t="s">
        <v>12</v>
      </c>
      <c r="E5298" s="2" t="s">
        <v>74</v>
      </c>
      <c r="F5298" s="2" t="s">
        <v>976</v>
      </c>
      <c r="G5298" s="14" t="n">
        <v>72.5</v>
      </c>
      <c r="H5298" s="14" t="n">
        <v>50.17</v>
      </c>
      <c r="I5298" s="14" t="n">
        <v>19.5</v>
      </c>
      <c r="J5298" s="23" t="n">
        <f aca="false">IF(AND(E5298="Priority",ISNUMBER('Cost model'!N546)),'Cost model'!N546,'Cost model'!M546)</f>
        <v>60</v>
      </c>
      <c r="K5298" s="14" t="n">
        <f aca="false">J5298-H5298</f>
        <v>9.83</v>
      </c>
      <c r="L5298" s="14" t="n">
        <f aca="false">G5298-H5298</f>
        <v>22.33</v>
      </c>
    </row>
    <row r="5299" customFormat="false" ht="15" hidden="false" customHeight="false" outlineLevel="0" collapsed="false">
      <c r="A5299" s="2" t="s">
        <v>174</v>
      </c>
      <c r="B5299" s="2" t="s">
        <v>174</v>
      </c>
      <c r="C5299" s="2" t="s">
        <v>49</v>
      </c>
      <c r="D5299" s="2" t="s">
        <v>10</v>
      </c>
      <c r="E5299" s="2" t="s">
        <v>74</v>
      </c>
      <c r="F5299" s="2" t="s">
        <v>977</v>
      </c>
      <c r="G5299" s="14" t="n">
        <v>17.5</v>
      </c>
      <c r="H5299" s="14" t="n">
        <v>11.04</v>
      </c>
      <c r="I5299" s="14" t="n">
        <v>17.5</v>
      </c>
      <c r="J5299" s="23" t="n">
        <f aca="false">IF(AND(E5299="Priority",ISNUMBER('Cost model'!N169)),'Cost model'!N169,'Cost model'!M169)</f>
        <v>18.5</v>
      </c>
      <c r="K5299" s="14" t="n">
        <f aca="false">J5299-H5299</f>
        <v>7.46</v>
      </c>
      <c r="L5299" s="14" t="n">
        <f aca="false">G5299-H5299</f>
        <v>6.46</v>
      </c>
    </row>
    <row r="5300" customFormat="false" ht="15" hidden="false" customHeight="false" outlineLevel="0" collapsed="false">
      <c r="A5300" s="2" t="s">
        <v>124</v>
      </c>
      <c r="B5300" s="2" t="s">
        <v>124</v>
      </c>
      <c r="C5300" s="2" t="s">
        <v>49</v>
      </c>
      <c r="D5300" s="2" t="s">
        <v>13</v>
      </c>
      <c r="E5300" s="2" t="s">
        <v>74</v>
      </c>
      <c r="F5300" s="2" t="s">
        <v>977</v>
      </c>
      <c r="G5300" s="14" t="n">
        <v>352.5</v>
      </c>
      <c r="H5300" s="14" t="n">
        <v>251.94</v>
      </c>
      <c r="I5300" s="14" t="n">
        <v>50</v>
      </c>
      <c r="J5300" s="23" t="n">
        <f aca="false">IF(AND(E5300="Priority",ISNUMBER('Cost model'!N325)),'Cost model'!N325,'Cost model'!M325)</f>
        <v>110</v>
      </c>
      <c r="K5300" s="14" t="n">
        <f aca="false">J5300-H5300</f>
        <v>-141.94</v>
      </c>
      <c r="L5300" s="14" t="n">
        <f aca="false">G5300-H5300</f>
        <v>100.56</v>
      </c>
    </row>
    <row r="5301" customFormat="false" ht="15" hidden="false" customHeight="false" outlineLevel="0" collapsed="false">
      <c r="A5301" s="2" t="s">
        <v>221</v>
      </c>
      <c r="B5301" s="2" t="s">
        <v>221</v>
      </c>
      <c r="C5301" s="2" t="s">
        <v>49</v>
      </c>
      <c r="D5301" s="2" t="s">
        <v>12</v>
      </c>
      <c r="E5301" s="2" t="s">
        <v>74</v>
      </c>
      <c r="F5301" s="2" t="s">
        <v>977</v>
      </c>
      <c r="G5301" s="14" t="n">
        <v>39</v>
      </c>
      <c r="H5301" s="14" t="n">
        <v>48.97</v>
      </c>
      <c r="I5301" s="14" t="n">
        <v>19.5</v>
      </c>
      <c r="J5301" s="23" t="n">
        <f aca="false">IF(AND(E5301="Priority",ISNUMBER('Cost model'!N742)),'Cost model'!N742,'Cost model'!M742)</f>
        <v>60</v>
      </c>
      <c r="K5301" s="14" t="n">
        <f aca="false">J5301-H5301</f>
        <v>11.03</v>
      </c>
      <c r="L5301" s="14" t="n">
        <f aca="false">G5301-H5301</f>
        <v>-9.97</v>
      </c>
    </row>
    <row r="5302" customFormat="false" ht="15" hidden="false" customHeight="false" outlineLevel="0" collapsed="false">
      <c r="A5302" s="2" t="s">
        <v>124</v>
      </c>
      <c r="B5302" s="2" t="s">
        <v>158</v>
      </c>
      <c r="C5302" s="2" t="s">
        <v>49</v>
      </c>
      <c r="D5302" s="2" t="s">
        <v>12</v>
      </c>
      <c r="E5302" s="2" t="s">
        <v>83</v>
      </c>
      <c r="F5302" s="2" t="s">
        <v>976</v>
      </c>
      <c r="G5302" s="14" t="n">
        <v>34.5</v>
      </c>
      <c r="H5302" s="14" t="n">
        <v>23.78</v>
      </c>
      <c r="I5302" s="14" t="n">
        <v>34.5</v>
      </c>
      <c r="J5302" s="23" t="n">
        <f aca="false">IF(AND(E5302="Priority",ISNUMBER('Cost model'!N352)),'Cost model'!N352,'Cost model'!M352)</f>
        <v>80</v>
      </c>
      <c r="K5302" s="14" t="n">
        <f aca="false">J5302-H5302</f>
        <v>56.22</v>
      </c>
      <c r="L5302" s="14" t="n">
        <f aca="false">G5302-H5302</f>
        <v>10.72</v>
      </c>
    </row>
    <row r="5303" customFormat="false" ht="15" hidden="false" customHeight="false" outlineLevel="0" collapsed="false">
      <c r="A5303" s="2" t="s">
        <v>174</v>
      </c>
      <c r="B5303" s="2" t="s">
        <v>142</v>
      </c>
      <c r="C5303" s="2" t="s">
        <v>47</v>
      </c>
      <c r="D5303" s="2" t="s">
        <v>10</v>
      </c>
      <c r="E5303" s="2" t="s">
        <v>74</v>
      </c>
      <c r="F5303" s="2" t="s">
        <v>976</v>
      </c>
      <c r="G5303" s="14" t="n">
        <v>9.5</v>
      </c>
      <c r="H5303" s="14" t="n">
        <v>15.92</v>
      </c>
      <c r="I5303" s="14" t="n">
        <v>9.5</v>
      </c>
      <c r="J5303" s="23" t="n">
        <f aca="false">IF(AND(E5303="Priority",ISNUMBER('Cost model'!N122)),'Cost model'!N122,'Cost model'!M122)</f>
        <v>13.5</v>
      </c>
      <c r="K5303" s="14" t="n">
        <f aca="false">J5303-H5303</f>
        <v>-2.42</v>
      </c>
      <c r="L5303" s="14" t="n">
        <f aca="false">G5303-H5303</f>
        <v>-6.42</v>
      </c>
    </row>
    <row r="5304" customFormat="false" ht="15" hidden="false" customHeight="false" outlineLevel="0" collapsed="false">
      <c r="A5304" s="2" t="s">
        <v>174</v>
      </c>
      <c r="B5304" s="2" t="s">
        <v>174</v>
      </c>
      <c r="C5304" s="2" t="s">
        <v>47</v>
      </c>
      <c r="D5304" s="2" t="s">
        <v>12</v>
      </c>
      <c r="E5304" s="2" t="s">
        <v>74</v>
      </c>
      <c r="F5304" s="2" t="s">
        <v>977</v>
      </c>
      <c r="G5304" s="14" t="n">
        <v>19</v>
      </c>
      <c r="H5304" s="14" t="n">
        <v>25.08</v>
      </c>
      <c r="I5304" s="14" t="n">
        <v>9.5</v>
      </c>
      <c r="J5304" s="23" t="n">
        <f aca="false">IF(AND(E5304="Priority",ISNUMBER('Cost model'!N170)),'Cost model'!N170,'Cost model'!M170)</f>
        <v>25.5</v>
      </c>
      <c r="K5304" s="14" t="n">
        <f aca="false">J5304-H5304</f>
        <v>0.420000000000002</v>
      </c>
      <c r="L5304" s="14" t="n">
        <f aca="false">G5304-H5304</f>
        <v>-6.08</v>
      </c>
    </row>
    <row r="5305" customFormat="false" ht="15" hidden="false" customHeight="false" outlineLevel="0" collapsed="false">
      <c r="A5305" s="2" t="s">
        <v>174</v>
      </c>
      <c r="B5305" s="2" t="s">
        <v>124</v>
      </c>
      <c r="C5305" s="2" t="s">
        <v>48</v>
      </c>
      <c r="D5305" s="2" t="s">
        <v>12</v>
      </c>
      <c r="E5305" s="2" t="s">
        <v>74</v>
      </c>
      <c r="F5305" s="2" t="s">
        <v>976</v>
      </c>
      <c r="G5305" s="14" t="n">
        <v>24.5</v>
      </c>
      <c r="H5305" s="14" t="n">
        <v>26.02</v>
      </c>
      <c r="I5305" s="14" t="n">
        <v>12.5</v>
      </c>
      <c r="J5305" s="23" t="n">
        <f aca="false">IF(AND(E5305="Priority",ISNUMBER('Cost model'!N111)),'Cost model'!N111,'Cost model'!M111)</f>
        <v>45</v>
      </c>
      <c r="K5305" s="14" t="n">
        <f aca="false">J5305-H5305</f>
        <v>18.98</v>
      </c>
      <c r="L5305" s="14" t="n">
        <f aca="false">G5305-H5305</f>
        <v>-1.52</v>
      </c>
    </row>
    <row r="5306" customFormat="false" ht="15" hidden="false" customHeight="false" outlineLevel="0" collapsed="false">
      <c r="A5306" s="2" t="s">
        <v>142</v>
      </c>
      <c r="B5306" s="2" t="s">
        <v>174</v>
      </c>
      <c r="C5306" s="2" t="s">
        <v>47</v>
      </c>
      <c r="D5306" s="2" t="s">
        <v>10</v>
      </c>
      <c r="E5306" s="2" t="s">
        <v>83</v>
      </c>
      <c r="F5306" s="2" t="s">
        <v>976</v>
      </c>
      <c r="G5306" s="14" t="n">
        <v>19.5</v>
      </c>
      <c r="H5306" s="14" t="n">
        <v>23.78</v>
      </c>
      <c r="I5306" s="14" t="n">
        <v>19.5</v>
      </c>
      <c r="J5306" s="23" t="n">
        <f aca="false">IF(AND(E5306="Priority",ISNUMBER('Cost model'!N692)),'Cost model'!N692,'Cost model'!M692)</f>
        <v>14.5</v>
      </c>
      <c r="K5306" s="14" t="n">
        <f aca="false">J5306-H5306</f>
        <v>-9.28</v>
      </c>
      <c r="L5306" s="14" t="n">
        <f aca="false">G5306-H5306</f>
        <v>-4.28</v>
      </c>
    </row>
    <row r="5307" customFormat="false" ht="15" hidden="false" customHeight="false" outlineLevel="0" collapsed="false">
      <c r="A5307" s="2" t="s">
        <v>142</v>
      </c>
      <c r="B5307" s="2" t="s">
        <v>124</v>
      </c>
      <c r="C5307" s="2" t="s">
        <v>48</v>
      </c>
      <c r="D5307" s="2" t="s">
        <v>10</v>
      </c>
      <c r="E5307" s="2" t="s">
        <v>74</v>
      </c>
      <c r="F5307" s="2" t="s">
        <v>976</v>
      </c>
      <c r="G5307" s="14" t="n">
        <v>25</v>
      </c>
      <c r="H5307" s="14" t="n">
        <v>23.57</v>
      </c>
      <c r="I5307" s="14" t="n">
        <v>14.5</v>
      </c>
      <c r="J5307" s="23" t="n">
        <f aca="false">IF(AND(E5307="Priority",ISNUMBER('Cost model'!N663)),'Cost model'!N663,'Cost model'!M663)</f>
        <v>18.5</v>
      </c>
      <c r="K5307" s="14" t="n">
        <f aca="false">J5307-H5307</f>
        <v>-5.07</v>
      </c>
      <c r="L5307" s="14" t="n">
        <f aca="false">G5307-H5307</f>
        <v>1.43</v>
      </c>
    </row>
    <row r="5308" customFormat="false" ht="15" hidden="false" customHeight="false" outlineLevel="0" collapsed="false">
      <c r="A5308" s="2" t="s">
        <v>174</v>
      </c>
      <c r="B5308" s="2" t="s">
        <v>142</v>
      </c>
      <c r="C5308" s="2" t="s">
        <v>49</v>
      </c>
      <c r="D5308" s="2" t="s">
        <v>10</v>
      </c>
      <c r="E5308" s="2" t="s">
        <v>74</v>
      </c>
      <c r="F5308" s="2" t="s">
        <v>976</v>
      </c>
      <c r="G5308" s="14" t="n">
        <v>102.5</v>
      </c>
      <c r="H5308" s="14" t="n">
        <v>82.67</v>
      </c>
      <c r="I5308" s="14" t="n">
        <v>17.5</v>
      </c>
      <c r="J5308" s="23" t="n">
        <f aca="false">IF(AND(E5308="Priority",ISNUMBER('Cost model'!N124)),'Cost model'!N124,'Cost model'!M124)</f>
        <v>21.5</v>
      </c>
      <c r="K5308" s="14" t="n">
        <f aca="false">J5308-H5308</f>
        <v>-61.17</v>
      </c>
      <c r="L5308" s="14" t="n">
        <f aca="false">G5308-H5308</f>
        <v>19.83</v>
      </c>
    </row>
    <row r="5309" customFormat="false" ht="15" hidden="false" customHeight="false" outlineLevel="0" collapsed="false">
      <c r="A5309" s="2" t="s">
        <v>124</v>
      </c>
      <c r="B5309" s="2" t="s">
        <v>124</v>
      </c>
      <c r="C5309" s="2" t="s">
        <v>47</v>
      </c>
      <c r="D5309" s="2" t="s">
        <v>10</v>
      </c>
      <c r="E5309" s="2" t="s">
        <v>74</v>
      </c>
      <c r="F5309" s="2" t="s">
        <v>977</v>
      </c>
      <c r="G5309" s="14" t="n">
        <v>9.5</v>
      </c>
      <c r="H5309" s="14" t="n">
        <v>7.48</v>
      </c>
      <c r="I5309" s="14" t="n">
        <v>9.5</v>
      </c>
      <c r="J5309" s="23" t="n">
        <f aca="false">IF(AND(E5309="Priority",ISNUMBER('Cost model'!N317)),'Cost model'!N317,'Cost model'!M317)</f>
        <v>10.5</v>
      </c>
      <c r="K5309" s="14" t="n">
        <f aca="false">J5309-H5309</f>
        <v>3.02</v>
      </c>
      <c r="L5309" s="14" t="n">
        <f aca="false">G5309-H5309</f>
        <v>2.02</v>
      </c>
    </row>
    <row r="5310" customFormat="false" ht="15" hidden="false" customHeight="false" outlineLevel="0" collapsed="false">
      <c r="A5310" s="2" t="s">
        <v>124</v>
      </c>
      <c r="B5310" s="2" t="s">
        <v>124</v>
      </c>
      <c r="C5310" s="2" t="s">
        <v>49</v>
      </c>
      <c r="D5310" s="2" t="s">
        <v>12</v>
      </c>
      <c r="E5310" s="2" t="s">
        <v>83</v>
      </c>
      <c r="F5310" s="2" t="s">
        <v>977</v>
      </c>
      <c r="G5310" s="14" t="n">
        <v>29.5</v>
      </c>
      <c r="H5310" s="14" t="n">
        <v>37.55</v>
      </c>
      <c r="I5310" s="14" t="n">
        <v>29.5</v>
      </c>
      <c r="J5310" s="23" t="n">
        <f aca="false">IF(AND(E5310="Priority",ISNUMBER('Cost model'!N322)),'Cost model'!N322,'Cost model'!M322)</f>
        <v>65</v>
      </c>
      <c r="K5310" s="14" t="n">
        <f aca="false">J5310-H5310</f>
        <v>27.45</v>
      </c>
      <c r="L5310" s="14" t="n">
        <f aca="false">G5310-H5310</f>
        <v>-8.05</v>
      </c>
    </row>
    <row r="5311" customFormat="false" ht="15" hidden="false" customHeight="false" outlineLevel="0" collapsed="false">
      <c r="A5311" s="2" t="s">
        <v>174</v>
      </c>
      <c r="B5311" s="2" t="s">
        <v>124</v>
      </c>
      <c r="C5311" s="2" t="s">
        <v>47</v>
      </c>
      <c r="D5311" s="2" t="s">
        <v>12</v>
      </c>
      <c r="E5311" s="2" t="s">
        <v>74</v>
      </c>
      <c r="F5311" s="2" t="s">
        <v>976</v>
      </c>
      <c r="G5311" s="14" t="n">
        <v>47.5</v>
      </c>
      <c r="H5311" s="14" t="n">
        <v>44.46</v>
      </c>
      <c r="I5311" s="14" t="n">
        <v>9.5</v>
      </c>
      <c r="J5311" s="23" t="n">
        <f aca="false">IF(AND(E5311="Priority",ISNUMBER('Cost model'!N110)),'Cost model'!N110,'Cost model'!M110)</f>
        <v>40</v>
      </c>
      <c r="K5311" s="14" t="n">
        <f aca="false">J5311-H5311</f>
        <v>-4.46</v>
      </c>
      <c r="L5311" s="14" t="n">
        <f aca="false">G5311-H5311</f>
        <v>3.04</v>
      </c>
    </row>
    <row r="5312" customFormat="false" ht="15" hidden="false" customHeight="false" outlineLevel="0" collapsed="false">
      <c r="A5312" s="2" t="s">
        <v>174</v>
      </c>
      <c r="B5312" s="2" t="s">
        <v>124</v>
      </c>
      <c r="C5312" s="2" t="s">
        <v>48</v>
      </c>
      <c r="D5312" s="2" t="s">
        <v>10</v>
      </c>
      <c r="E5312" s="2" t="s">
        <v>74</v>
      </c>
      <c r="F5312" s="2" t="s">
        <v>976</v>
      </c>
      <c r="G5312" s="14" t="n">
        <v>12.5</v>
      </c>
      <c r="H5312" s="14" t="n">
        <v>11.95</v>
      </c>
      <c r="I5312" s="14" t="n">
        <v>12.5</v>
      </c>
      <c r="J5312" s="23" t="n">
        <f aca="false">IF(AND(E5312="Priority",ISNUMBER('Cost model'!N108)),'Cost model'!N108,'Cost model'!M108)</f>
        <v>15.5</v>
      </c>
      <c r="K5312" s="14" t="n">
        <f aca="false">J5312-H5312</f>
        <v>3.55</v>
      </c>
      <c r="L5312" s="14" t="n">
        <f aca="false">G5312-H5312</f>
        <v>0.550000000000001</v>
      </c>
    </row>
    <row r="5313" customFormat="false" ht="15" hidden="false" customHeight="false" outlineLevel="0" collapsed="false">
      <c r="A5313" s="2" t="s">
        <v>142</v>
      </c>
      <c r="B5313" s="2" t="s">
        <v>124</v>
      </c>
      <c r="C5313" s="2" t="s">
        <v>47</v>
      </c>
      <c r="D5313" s="2" t="s">
        <v>12</v>
      </c>
      <c r="E5313" s="2" t="s">
        <v>74</v>
      </c>
      <c r="F5313" s="2" t="s">
        <v>976</v>
      </c>
      <c r="G5313" s="14" t="n">
        <v>43</v>
      </c>
      <c r="H5313" s="14" t="n">
        <v>47.17</v>
      </c>
      <c r="I5313" s="14" t="n">
        <v>19.5</v>
      </c>
      <c r="J5313" s="23" t="n">
        <f aca="false">IF(AND(E5313="Priority",ISNUMBER('Cost model'!N665)),'Cost model'!N665,'Cost model'!M665)</f>
        <v>40</v>
      </c>
      <c r="K5313" s="14" t="n">
        <f aca="false">J5313-H5313</f>
        <v>-7.17</v>
      </c>
      <c r="L5313" s="14" t="n">
        <f aca="false">G5313-H5313</f>
        <v>-4.17</v>
      </c>
    </row>
    <row r="5314" customFormat="false" ht="15" hidden="false" customHeight="false" outlineLevel="0" collapsed="false">
      <c r="A5314" s="2" t="s">
        <v>174</v>
      </c>
      <c r="B5314" s="2" t="s">
        <v>124</v>
      </c>
      <c r="C5314" s="2" t="s">
        <v>49</v>
      </c>
      <c r="D5314" s="2" t="s">
        <v>12</v>
      </c>
      <c r="E5314" s="2" t="s">
        <v>74</v>
      </c>
      <c r="F5314" s="2" t="s">
        <v>976</v>
      </c>
      <c r="G5314" s="14" t="n">
        <v>19.5</v>
      </c>
      <c r="H5314" s="14" t="n">
        <v>15.76</v>
      </c>
      <c r="I5314" s="14" t="n">
        <v>19.5</v>
      </c>
      <c r="J5314" s="23" t="n">
        <f aca="false">IF(AND(E5314="Priority",ISNUMBER('Cost model'!N112)),'Cost model'!N112,'Cost model'!M112)</f>
        <v>50</v>
      </c>
      <c r="K5314" s="14" t="n">
        <f aca="false">J5314-H5314</f>
        <v>34.24</v>
      </c>
      <c r="L5314" s="14" t="n">
        <f aca="false">G5314-H5314</f>
        <v>3.74</v>
      </c>
    </row>
    <row r="5315" customFormat="false" ht="15" hidden="false" customHeight="false" outlineLevel="0" collapsed="false">
      <c r="A5315" s="2" t="s">
        <v>142</v>
      </c>
      <c r="B5315" s="2" t="s">
        <v>158</v>
      </c>
      <c r="C5315" s="2" t="s">
        <v>49</v>
      </c>
      <c r="D5315" s="2" t="s">
        <v>12</v>
      </c>
      <c r="E5315" s="2" t="s">
        <v>74</v>
      </c>
      <c r="F5315" s="2" t="s">
        <v>976</v>
      </c>
      <c r="G5315" s="14" t="n">
        <v>19.5</v>
      </c>
      <c r="H5315" s="14" t="n">
        <v>50.14</v>
      </c>
      <c r="I5315" s="14" t="n">
        <v>19.5</v>
      </c>
      <c r="J5315" s="23" t="n">
        <f aca="false">IF(AND(E5315="Priority",ISNUMBER('Cost model'!N652)),'Cost model'!N652,'Cost model'!M652)</f>
        <v>55</v>
      </c>
      <c r="K5315" s="14" t="n">
        <f aca="false">J5315-H5315</f>
        <v>4.86</v>
      </c>
      <c r="L5315" s="14" t="n">
        <f aca="false">G5315-H5315</f>
        <v>-30.64</v>
      </c>
    </row>
    <row r="5316" customFormat="false" ht="15" hidden="false" customHeight="false" outlineLevel="0" collapsed="false">
      <c r="A5316" s="2" t="s">
        <v>174</v>
      </c>
      <c r="B5316" s="2" t="s">
        <v>174</v>
      </c>
      <c r="C5316" s="2" t="s">
        <v>47</v>
      </c>
      <c r="D5316" s="2" t="s">
        <v>12</v>
      </c>
      <c r="E5316" s="2" t="s">
        <v>74</v>
      </c>
      <c r="F5316" s="2" t="s">
        <v>977</v>
      </c>
      <c r="G5316" s="14" t="n">
        <v>38</v>
      </c>
      <c r="H5316" s="14" t="n">
        <v>43.89</v>
      </c>
      <c r="I5316" s="14" t="n">
        <v>9.5</v>
      </c>
      <c r="J5316" s="23" t="n">
        <f aca="false">IF(AND(E5316="Priority",ISNUMBER('Cost model'!N170)),'Cost model'!N170,'Cost model'!M170)</f>
        <v>25.5</v>
      </c>
      <c r="K5316" s="14" t="n">
        <f aca="false">J5316-H5316</f>
        <v>-18.39</v>
      </c>
      <c r="L5316" s="14" t="n">
        <f aca="false">G5316-H5316</f>
        <v>-5.89</v>
      </c>
    </row>
    <row r="5317" customFormat="false" ht="15" hidden="false" customHeight="false" outlineLevel="0" collapsed="false">
      <c r="A5317" s="2" t="s">
        <v>174</v>
      </c>
      <c r="B5317" s="2" t="s">
        <v>174</v>
      </c>
      <c r="C5317" s="2" t="s">
        <v>48</v>
      </c>
      <c r="D5317" s="2" t="s">
        <v>12</v>
      </c>
      <c r="E5317" s="2" t="s">
        <v>74</v>
      </c>
      <c r="F5317" s="2" t="s">
        <v>977</v>
      </c>
      <c r="G5317" s="14" t="n">
        <v>52</v>
      </c>
      <c r="H5317" s="14" t="n">
        <v>34.54</v>
      </c>
      <c r="I5317" s="14" t="n">
        <v>12.5</v>
      </c>
      <c r="J5317" s="23" t="n">
        <f aca="false">IF(AND(E5317="Priority",ISNUMBER('Cost model'!N171)),'Cost model'!N171,'Cost model'!M171)</f>
        <v>40</v>
      </c>
      <c r="K5317" s="14" t="n">
        <f aca="false">J5317-H5317</f>
        <v>5.46</v>
      </c>
      <c r="L5317" s="14" t="n">
        <f aca="false">G5317-H5317</f>
        <v>17.46</v>
      </c>
    </row>
    <row r="5318" customFormat="false" ht="15" hidden="false" customHeight="false" outlineLevel="0" collapsed="false">
      <c r="A5318" s="2" t="s">
        <v>174</v>
      </c>
      <c r="B5318" s="2" t="s">
        <v>174</v>
      </c>
      <c r="C5318" s="2" t="s">
        <v>47</v>
      </c>
      <c r="D5318" s="2" t="s">
        <v>10</v>
      </c>
      <c r="E5318" s="2" t="s">
        <v>83</v>
      </c>
      <c r="F5318" s="2" t="s">
        <v>977</v>
      </c>
      <c r="G5318" s="14" t="n">
        <v>14.5</v>
      </c>
      <c r="H5318" s="14" t="n">
        <v>7.48</v>
      </c>
      <c r="I5318" s="14" t="n">
        <v>14.5</v>
      </c>
      <c r="J5318" s="23" t="n">
        <f aca="false">IF(AND(E5318="Priority",ISNUMBER('Cost model'!N167)),'Cost model'!N167,'Cost model'!M167)</f>
        <v>13.5</v>
      </c>
      <c r="K5318" s="14" t="n">
        <f aca="false">J5318-H5318</f>
        <v>6.02</v>
      </c>
      <c r="L5318" s="14" t="n">
        <f aca="false">G5318-H5318</f>
        <v>7.02</v>
      </c>
    </row>
    <row r="5319" customFormat="false" ht="15" hidden="false" customHeight="false" outlineLevel="0" collapsed="false">
      <c r="A5319" s="2" t="s">
        <v>124</v>
      </c>
      <c r="B5319" s="2" t="s">
        <v>124</v>
      </c>
      <c r="C5319" s="2" t="s">
        <v>49</v>
      </c>
      <c r="D5319" s="2" t="s">
        <v>14</v>
      </c>
      <c r="E5319" s="2" t="s">
        <v>74</v>
      </c>
      <c r="F5319" s="2" t="s">
        <v>977</v>
      </c>
      <c r="G5319" s="14" t="n">
        <v>352.5</v>
      </c>
      <c r="H5319" s="14" t="n">
        <v>264.69</v>
      </c>
      <c r="I5319" s="14" t="n">
        <v>85</v>
      </c>
      <c r="J5319" s="23" t="n">
        <f aca="false">IF(AND(E5319="Priority",ISNUMBER('Cost model'!N328)),'Cost model'!N328,'Cost model'!M328)</f>
        <v>175</v>
      </c>
      <c r="K5319" s="14" t="n">
        <f aca="false">J5319-H5319</f>
        <v>-89.69</v>
      </c>
      <c r="L5319" s="14" t="n">
        <f aca="false">G5319-H5319</f>
        <v>87.81</v>
      </c>
    </row>
    <row r="5320" customFormat="false" ht="15" hidden="false" customHeight="false" outlineLevel="0" collapsed="false">
      <c r="A5320" s="2" t="s">
        <v>174</v>
      </c>
      <c r="B5320" s="2" t="s">
        <v>124</v>
      </c>
      <c r="C5320" s="2" t="s">
        <v>47</v>
      </c>
      <c r="D5320" s="2" t="s">
        <v>10</v>
      </c>
      <c r="E5320" s="2" t="s">
        <v>74</v>
      </c>
      <c r="F5320" s="2" t="s">
        <v>976</v>
      </c>
      <c r="G5320" s="14" t="n">
        <v>19</v>
      </c>
      <c r="H5320" s="14" t="n">
        <v>18.7</v>
      </c>
      <c r="I5320" s="14" t="n">
        <v>9.5</v>
      </c>
      <c r="J5320" s="23" t="n">
        <f aca="false">IF(AND(E5320="Priority",ISNUMBER('Cost model'!N107)),'Cost model'!N107,'Cost model'!M107)</f>
        <v>12.5</v>
      </c>
      <c r="K5320" s="14" t="n">
        <f aca="false">J5320-H5320</f>
        <v>-6.2</v>
      </c>
      <c r="L5320" s="14" t="n">
        <f aca="false">G5320-H5320</f>
        <v>0.300000000000001</v>
      </c>
    </row>
    <row r="5321" customFormat="false" ht="15" hidden="false" customHeight="false" outlineLevel="0" collapsed="false">
      <c r="A5321" s="2" t="s">
        <v>174</v>
      </c>
      <c r="B5321" s="2" t="s">
        <v>174</v>
      </c>
      <c r="C5321" s="2" t="s">
        <v>49</v>
      </c>
      <c r="D5321" s="2" t="s">
        <v>10</v>
      </c>
      <c r="E5321" s="2" t="s">
        <v>74</v>
      </c>
      <c r="F5321" s="2" t="s">
        <v>977</v>
      </c>
      <c r="G5321" s="14" t="n">
        <v>17.5</v>
      </c>
      <c r="H5321" s="14" t="n">
        <v>18.52</v>
      </c>
      <c r="I5321" s="14" t="n">
        <v>17.5</v>
      </c>
      <c r="J5321" s="23" t="n">
        <f aca="false">IF(AND(E5321="Priority",ISNUMBER('Cost model'!N169)),'Cost model'!N169,'Cost model'!M169)</f>
        <v>18.5</v>
      </c>
      <c r="K5321" s="14" t="n">
        <f aca="false">J5321-H5321</f>
        <v>-0.0199999999999996</v>
      </c>
      <c r="L5321" s="14" t="n">
        <f aca="false">G5321-H5321</f>
        <v>-1.02</v>
      </c>
    </row>
    <row r="5322" customFormat="false" ht="15" hidden="false" customHeight="false" outlineLevel="0" collapsed="false">
      <c r="A5322" s="2" t="s">
        <v>174</v>
      </c>
      <c r="B5322" s="2" t="s">
        <v>174</v>
      </c>
      <c r="C5322" s="2" t="s">
        <v>49</v>
      </c>
      <c r="D5322" s="2" t="s">
        <v>13</v>
      </c>
      <c r="E5322" s="2" t="s">
        <v>74</v>
      </c>
      <c r="F5322" s="2" t="s">
        <v>977</v>
      </c>
      <c r="G5322" s="14" t="n">
        <v>67.5</v>
      </c>
      <c r="H5322" s="14" t="n">
        <v>66.29</v>
      </c>
      <c r="I5322" s="14" t="n">
        <v>50</v>
      </c>
      <c r="J5322" s="23" t="n">
        <f aca="false">IF(AND(E5322="Priority",ISNUMBER('Cost model'!N175)),'Cost model'!N175,'Cost model'!M175)</f>
        <v>75</v>
      </c>
      <c r="K5322" s="14" t="n">
        <f aca="false">J5322-H5322</f>
        <v>8.70999999999999</v>
      </c>
      <c r="L5322" s="14" t="n">
        <f aca="false">G5322-H5322</f>
        <v>1.20999999999999</v>
      </c>
    </row>
    <row r="5323" customFormat="false" ht="15" hidden="false" customHeight="false" outlineLevel="0" collapsed="false">
      <c r="A5323" s="2" t="s">
        <v>142</v>
      </c>
      <c r="B5323" s="2" t="s">
        <v>142</v>
      </c>
      <c r="C5323" s="2" t="s">
        <v>47</v>
      </c>
      <c r="D5323" s="2" t="s">
        <v>12</v>
      </c>
      <c r="E5323" s="2" t="s">
        <v>74</v>
      </c>
      <c r="F5323" s="2" t="s">
        <v>977</v>
      </c>
      <c r="G5323" s="14" t="n">
        <v>33.5</v>
      </c>
      <c r="H5323" s="14" t="n">
        <v>41.81</v>
      </c>
      <c r="I5323" s="14" t="n">
        <v>9.5</v>
      </c>
      <c r="J5323" s="23" t="n">
        <f aca="false">IF(AND(E5323="Priority",ISNUMBER('Cost model'!N635)),'Cost model'!N635,'Cost model'!M635)</f>
        <v>30.5</v>
      </c>
      <c r="K5323" s="14" t="n">
        <f aca="false">J5323-H5323</f>
        <v>-11.31</v>
      </c>
      <c r="L5323" s="14" t="n">
        <f aca="false">G5323-H5323</f>
        <v>-8.31</v>
      </c>
    </row>
    <row r="5324" customFormat="false" ht="15" hidden="false" customHeight="false" outlineLevel="0" collapsed="false">
      <c r="A5324" s="2" t="s">
        <v>123</v>
      </c>
      <c r="B5324" s="2" t="s">
        <v>142</v>
      </c>
      <c r="C5324" s="2" t="s">
        <v>47</v>
      </c>
      <c r="D5324" s="2" t="s">
        <v>12</v>
      </c>
      <c r="E5324" s="2" t="s">
        <v>74</v>
      </c>
      <c r="F5324" s="2" t="s">
        <v>976</v>
      </c>
      <c r="G5324" s="14" t="n">
        <v>29</v>
      </c>
      <c r="H5324" s="14" t="n">
        <v>13.27</v>
      </c>
      <c r="I5324" s="14" t="n">
        <v>19.5</v>
      </c>
      <c r="J5324" s="23" t="n">
        <f aca="false">IF(AND(E5324="Priority",ISNUMBER('Cost model'!N20)),'Cost model'!N20,'Cost model'!M20)</f>
        <v>35</v>
      </c>
      <c r="K5324" s="14" t="n">
        <f aca="false">J5324-H5324</f>
        <v>21.73</v>
      </c>
      <c r="L5324" s="14" t="n">
        <f aca="false">G5324-H5324</f>
        <v>15.73</v>
      </c>
    </row>
    <row r="5325" customFormat="false" ht="15" hidden="false" customHeight="false" outlineLevel="0" collapsed="false">
      <c r="A5325" s="2" t="s">
        <v>142</v>
      </c>
      <c r="B5325" s="2" t="s">
        <v>124</v>
      </c>
      <c r="C5325" s="2" t="s">
        <v>47</v>
      </c>
      <c r="D5325" s="2" t="s">
        <v>12</v>
      </c>
      <c r="E5325" s="2" t="s">
        <v>74</v>
      </c>
      <c r="F5325" s="2" t="s">
        <v>976</v>
      </c>
      <c r="G5325" s="14" t="n">
        <v>19</v>
      </c>
      <c r="H5325" s="14" t="n">
        <v>12.42</v>
      </c>
      <c r="I5325" s="14" t="n">
        <v>19.5</v>
      </c>
      <c r="J5325" s="23" t="n">
        <f aca="false">IF(AND(E5325="Priority",ISNUMBER('Cost model'!N665)),'Cost model'!N665,'Cost model'!M665)</f>
        <v>40</v>
      </c>
      <c r="K5325" s="14" t="n">
        <f aca="false">J5325-H5325</f>
        <v>27.58</v>
      </c>
      <c r="L5325" s="14" t="n">
        <f aca="false">G5325-H5325</f>
        <v>6.58</v>
      </c>
    </row>
    <row r="5326" customFormat="false" ht="15" hidden="false" customHeight="false" outlineLevel="0" collapsed="false">
      <c r="A5326" s="2" t="s">
        <v>174</v>
      </c>
      <c r="B5326" s="2" t="s">
        <v>174</v>
      </c>
      <c r="C5326" s="2" t="s">
        <v>47</v>
      </c>
      <c r="D5326" s="2" t="s">
        <v>12</v>
      </c>
      <c r="E5326" s="2" t="s">
        <v>74</v>
      </c>
      <c r="F5326" s="2" t="s">
        <v>977</v>
      </c>
      <c r="G5326" s="14" t="n">
        <v>28.5</v>
      </c>
      <c r="H5326" s="14" t="n">
        <v>41.81</v>
      </c>
      <c r="I5326" s="14" t="n">
        <v>9.5</v>
      </c>
      <c r="J5326" s="23" t="n">
        <f aca="false">IF(AND(E5326="Priority",ISNUMBER('Cost model'!N170)),'Cost model'!N170,'Cost model'!M170)</f>
        <v>25.5</v>
      </c>
      <c r="K5326" s="14" t="n">
        <f aca="false">J5326-H5326</f>
        <v>-16.31</v>
      </c>
      <c r="L5326" s="14" t="n">
        <f aca="false">G5326-H5326</f>
        <v>-13.31</v>
      </c>
    </row>
    <row r="5327" customFormat="false" ht="15" hidden="false" customHeight="false" outlineLevel="0" collapsed="false">
      <c r="A5327" s="2" t="s">
        <v>142</v>
      </c>
      <c r="B5327" s="2" t="s">
        <v>142</v>
      </c>
      <c r="C5327" s="2" t="s">
        <v>47</v>
      </c>
      <c r="D5327" s="2" t="s">
        <v>10</v>
      </c>
      <c r="E5327" s="2" t="s">
        <v>74</v>
      </c>
      <c r="F5327" s="2" t="s">
        <v>977</v>
      </c>
      <c r="G5327" s="14" t="n">
        <v>9.5</v>
      </c>
      <c r="H5327" s="14" t="n">
        <v>21.01</v>
      </c>
      <c r="I5327" s="14" t="n">
        <v>9.5</v>
      </c>
      <c r="J5327" s="23" t="n">
        <f aca="false">IF(AND(E5327="Priority",ISNUMBER('Cost model'!N632)),'Cost model'!N632,'Cost model'!M632)</f>
        <v>9.5</v>
      </c>
      <c r="K5327" s="14" t="n">
        <f aca="false">J5327-H5327</f>
        <v>-11.51</v>
      </c>
      <c r="L5327" s="14" t="n">
        <f aca="false">G5327-H5327</f>
        <v>-11.51</v>
      </c>
    </row>
    <row r="5328" customFormat="false" ht="15" hidden="false" customHeight="false" outlineLevel="0" collapsed="false">
      <c r="A5328" s="2" t="s">
        <v>221</v>
      </c>
      <c r="B5328" s="2" t="s">
        <v>142</v>
      </c>
      <c r="C5328" s="2" t="s">
        <v>47</v>
      </c>
      <c r="D5328" s="2" t="s">
        <v>10</v>
      </c>
      <c r="E5328" s="2" t="s">
        <v>74</v>
      </c>
      <c r="F5328" s="2" t="s">
        <v>976</v>
      </c>
      <c r="G5328" s="14" t="n">
        <v>14.5</v>
      </c>
      <c r="H5328" s="14" t="n">
        <v>10.63</v>
      </c>
      <c r="I5328" s="14" t="n">
        <v>19.5</v>
      </c>
      <c r="J5328" s="23" t="n">
        <f aca="false">IF(AND(E5328="Priority",ISNUMBER('Cost model'!N767)),'Cost model'!N767,'Cost model'!M767)</f>
        <v>15.5</v>
      </c>
      <c r="K5328" s="14" t="n">
        <f aca="false">J5328-H5328</f>
        <v>4.87</v>
      </c>
      <c r="L5328" s="14" t="n">
        <f aca="false">G5328-H5328</f>
        <v>3.87</v>
      </c>
    </row>
    <row r="5329" customFormat="false" ht="15" hidden="false" customHeight="false" outlineLevel="0" collapsed="false">
      <c r="A5329" s="2" t="s">
        <v>174</v>
      </c>
      <c r="B5329" s="2" t="s">
        <v>174</v>
      </c>
      <c r="C5329" s="2" t="s">
        <v>47</v>
      </c>
      <c r="D5329" s="2" t="s">
        <v>12</v>
      </c>
      <c r="E5329" s="2" t="s">
        <v>74</v>
      </c>
      <c r="F5329" s="2" t="s">
        <v>977</v>
      </c>
      <c r="G5329" s="14" t="n">
        <v>25</v>
      </c>
      <c r="H5329" s="14" t="n">
        <v>29.08</v>
      </c>
      <c r="I5329" s="14" t="n">
        <v>9.5</v>
      </c>
      <c r="J5329" s="23" t="n">
        <f aca="false">IF(AND(E5329="Priority",ISNUMBER('Cost model'!N170)),'Cost model'!N170,'Cost model'!M170)</f>
        <v>25.5</v>
      </c>
      <c r="K5329" s="14" t="n">
        <f aca="false">J5329-H5329</f>
        <v>-3.58</v>
      </c>
      <c r="L5329" s="14" t="n">
        <f aca="false">G5329-H5329</f>
        <v>-4.08</v>
      </c>
    </row>
    <row r="5330" customFormat="false" ht="15" hidden="false" customHeight="false" outlineLevel="0" collapsed="false">
      <c r="A5330" s="2" t="s">
        <v>221</v>
      </c>
      <c r="B5330" s="2" t="s">
        <v>221</v>
      </c>
      <c r="C5330" s="2" t="s">
        <v>47</v>
      </c>
      <c r="D5330" s="2" t="s">
        <v>10</v>
      </c>
      <c r="E5330" s="2" t="s">
        <v>74</v>
      </c>
      <c r="F5330" s="2" t="s">
        <v>977</v>
      </c>
      <c r="G5330" s="14" t="n">
        <v>28.5</v>
      </c>
      <c r="H5330" s="14" t="n">
        <v>27.65</v>
      </c>
      <c r="I5330" s="14" t="n">
        <v>9.5</v>
      </c>
      <c r="J5330" s="23" t="n">
        <f aca="false">IF(AND(E5330="Priority",ISNUMBER('Cost model'!N737)),'Cost model'!N737,'Cost model'!M737)</f>
        <v>8.5</v>
      </c>
      <c r="K5330" s="14" t="n">
        <f aca="false">J5330-H5330</f>
        <v>-19.15</v>
      </c>
      <c r="L5330" s="14" t="n">
        <f aca="false">G5330-H5330</f>
        <v>0.850000000000001</v>
      </c>
    </row>
    <row r="5331" customFormat="false" ht="15" hidden="false" customHeight="false" outlineLevel="0" collapsed="false">
      <c r="A5331" s="2" t="s">
        <v>221</v>
      </c>
      <c r="B5331" s="2" t="s">
        <v>221</v>
      </c>
      <c r="C5331" s="2" t="s">
        <v>47</v>
      </c>
      <c r="D5331" s="2" t="s">
        <v>10</v>
      </c>
      <c r="E5331" s="2" t="s">
        <v>74</v>
      </c>
      <c r="F5331" s="2" t="s">
        <v>977</v>
      </c>
      <c r="G5331" s="14" t="n">
        <v>9.5</v>
      </c>
      <c r="H5331" s="14" t="n">
        <v>7.17</v>
      </c>
      <c r="I5331" s="14" t="n">
        <v>9.5</v>
      </c>
      <c r="J5331" s="23" t="n">
        <f aca="false">IF(AND(E5331="Priority",ISNUMBER('Cost model'!N737)),'Cost model'!N737,'Cost model'!M737)</f>
        <v>8.5</v>
      </c>
      <c r="K5331" s="14" t="n">
        <f aca="false">J5331-H5331</f>
        <v>1.33</v>
      </c>
      <c r="L5331" s="14" t="n">
        <f aca="false">G5331-H5331</f>
        <v>2.33</v>
      </c>
    </row>
    <row r="5332" customFormat="false" ht="15" hidden="false" customHeight="false" outlineLevel="0" collapsed="false">
      <c r="A5332" s="2" t="s">
        <v>124</v>
      </c>
      <c r="B5332" s="2" t="s">
        <v>124</v>
      </c>
      <c r="C5332" s="2" t="s">
        <v>49</v>
      </c>
      <c r="D5332" s="2" t="s">
        <v>12</v>
      </c>
      <c r="E5332" s="2" t="s">
        <v>74</v>
      </c>
      <c r="F5332" s="2" t="s">
        <v>977</v>
      </c>
      <c r="G5332" s="14" t="n">
        <v>19.5</v>
      </c>
      <c r="H5332" s="14" t="n">
        <v>21.77</v>
      </c>
      <c r="I5332" s="14" t="n">
        <v>19.5</v>
      </c>
      <c r="J5332" s="23" t="n">
        <f aca="false">IF(AND(E5332="Priority",ISNUMBER('Cost model'!N322)),'Cost model'!N322,'Cost model'!M322)</f>
        <v>50</v>
      </c>
      <c r="K5332" s="14" t="n">
        <f aca="false">J5332-H5332</f>
        <v>28.23</v>
      </c>
      <c r="L5332" s="14" t="n">
        <f aca="false">G5332-H5332</f>
        <v>-2.27</v>
      </c>
    </row>
    <row r="5333" customFormat="false" ht="15" hidden="false" customHeight="false" outlineLevel="0" collapsed="false">
      <c r="A5333" s="2" t="s">
        <v>221</v>
      </c>
      <c r="B5333" s="2" t="s">
        <v>221</v>
      </c>
      <c r="C5333" s="2" t="s">
        <v>47</v>
      </c>
      <c r="D5333" s="2" t="s">
        <v>12</v>
      </c>
      <c r="E5333" s="2" t="s">
        <v>74</v>
      </c>
      <c r="F5333" s="2" t="s">
        <v>977</v>
      </c>
      <c r="G5333" s="14" t="n">
        <v>48.5</v>
      </c>
      <c r="H5333" s="14" t="n">
        <v>24.73</v>
      </c>
      <c r="I5333" s="14" t="n">
        <v>9.5</v>
      </c>
      <c r="J5333" s="23" t="n">
        <f aca="false">IF(AND(E5333="Priority",ISNUMBER('Cost model'!N740)),'Cost model'!N740,'Cost model'!M740)</f>
        <v>22.5</v>
      </c>
      <c r="K5333" s="14" t="n">
        <f aca="false">J5333-H5333</f>
        <v>-2.23</v>
      </c>
      <c r="L5333" s="14" t="n">
        <f aca="false">G5333-H5333</f>
        <v>23.77</v>
      </c>
    </row>
    <row r="5334" customFormat="false" ht="15" hidden="false" customHeight="false" outlineLevel="0" collapsed="false">
      <c r="A5334" s="2" t="s">
        <v>174</v>
      </c>
      <c r="B5334" s="2" t="s">
        <v>142</v>
      </c>
      <c r="C5334" s="2" t="s">
        <v>47</v>
      </c>
      <c r="D5334" s="2" t="s">
        <v>12</v>
      </c>
      <c r="E5334" s="2" t="s">
        <v>74</v>
      </c>
      <c r="F5334" s="2" t="s">
        <v>976</v>
      </c>
      <c r="G5334" s="14" t="n">
        <v>34</v>
      </c>
      <c r="H5334" s="14" t="n">
        <v>44.02</v>
      </c>
      <c r="I5334" s="14" t="n">
        <v>9.5</v>
      </c>
      <c r="J5334" s="23" t="n">
        <f aca="false">IF(AND(E5334="Priority",ISNUMBER('Cost model'!N125)),'Cost model'!N125,'Cost model'!M125)</f>
        <v>40</v>
      </c>
      <c r="K5334" s="14" t="n">
        <f aca="false">J5334-H5334</f>
        <v>-4.02</v>
      </c>
      <c r="L5334" s="14" t="n">
        <f aca="false">G5334-H5334</f>
        <v>-10.02</v>
      </c>
    </row>
    <row r="5335" customFormat="false" ht="15" hidden="false" customHeight="false" outlineLevel="0" collapsed="false">
      <c r="A5335" s="2" t="s">
        <v>174</v>
      </c>
      <c r="B5335" s="2" t="s">
        <v>174</v>
      </c>
      <c r="C5335" s="2" t="s">
        <v>47</v>
      </c>
      <c r="D5335" s="2" t="s">
        <v>10</v>
      </c>
      <c r="E5335" s="2" t="s">
        <v>83</v>
      </c>
      <c r="F5335" s="2" t="s">
        <v>977</v>
      </c>
      <c r="G5335" s="14" t="n">
        <v>14.5</v>
      </c>
      <c r="H5335" s="14" t="n">
        <v>6.7</v>
      </c>
      <c r="I5335" s="14" t="n">
        <v>14.5</v>
      </c>
      <c r="J5335" s="23" t="n">
        <f aca="false">IF(AND(E5335="Priority",ISNUMBER('Cost model'!N167)),'Cost model'!N167,'Cost model'!M167)</f>
        <v>13.5</v>
      </c>
      <c r="K5335" s="14" t="n">
        <f aca="false">J5335-H5335</f>
        <v>6.8</v>
      </c>
      <c r="L5335" s="14" t="n">
        <f aca="false">G5335-H5335</f>
        <v>7.8</v>
      </c>
    </row>
    <row r="5336" customFormat="false" ht="15" hidden="false" customHeight="false" outlineLevel="0" collapsed="false">
      <c r="A5336" s="2" t="s">
        <v>221</v>
      </c>
      <c r="B5336" s="2" t="s">
        <v>221</v>
      </c>
      <c r="C5336" s="2" t="s">
        <v>47</v>
      </c>
      <c r="D5336" s="2" t="s">
        <v>12</v>
      </c>
      <c r="E5336" s="2" t="s">
        <v>83</v>
      </c>
      <c r="F5336" s="2" t="s">
        <v>977</v>
      </c>
      <c r="G5336" s="14" t="n">
        <v>19.5</v>
      </c>
      <c r="H5336" s="14" t="n">
        <v>13.88</v>
      </c>
      <c r="I5336" s="14" t="n">
        <v>19.5</v>
      </c>
      <c r="J5336" s="23" t="n">
        <f aca="false">IF(AND(E5336="Priority",ISNUMBER('Cost model'!N740)),'Cost model'!N740,'Cost model'!M740)</f>
        <v>28.5</v>
      </c>
      <c r="K5336" s="14" t="n">
        <f aca="false">J5336-H5336</f>
        <v>14.62</v>
      </c>
      <c r="L5336" s="14" t="n">
        <f aca="false">G5336-H5336</f>
        <v>5.62</v>
      </c>
    </row>
    <row r="5337" customFormat="false" ht="15" hidden="false" customHeight="false" outlineLevel="0" collapsed="false">
      <c r="A5337" s="2" t="s">
        <v>174</v>
      </c>
      <c r="B5337" s="2" t="s">
        <v>174</v>
      </c>
      <c r="C5337" s="2" t="s">
        <v>49</v>
      </c>
      <c r="D5337" s="2" t="s">
        <v>10</v>
      </c>
      <c r="E5337" s="2" t="s">
        <v>74</v>
      </c>
      <c r="F5337" s="2" t="s">
        <v>977</v>
      </c>
      <c r="G5337" s="14" t="n">
        <v>17.5</v>
      </c>
      <c r="H5337" s="14" t="n">
        <v>11.04</v>
      </c>
      <c r="I5337" s="14" t="n">
        <v>17.5</v>
      </c>
      <c r="J5337" s="23" t="n">
        <f aca="false">IF(AND(E5337="Priority",ISNUMBER('Cost model'!N169)),'Cost model'!N169,'Cost model'!M169)</f>
        <v>18.5</v>
      </c>
      <c r="K5337" s="14" t="n">
        <f aca="false">J5337-H5337</f>
        <v>7.46</v>
      </c>
      <c r="L5337" s="14" t="n">
        <f aca="false">G5337-H5337</f>
        <v>6.46</v>
      </c>
    </row>
    <row r="5338" customFormat="false" ht="15" hidden="false" customHeight="false" outlineLevel="0" collapsed="false">
      <c r="A5338" s="2" t="s">
        <v>174</v>
      </c>
      <c r="B5338" s="2" t="s">
        <v>142</v>
      </c>
      <c r="C5338" s="2" t="s">
        <v>48</v>
      </c>
      <c r="D5338" s="2" t="s">
        <v>13</v>
      </c>
      <c r="E5338" s="2" t="s">
        <v>74</v>
      </c>
      <c r="F5338" s="2" t="s">
        <v>976</v>
      </c>
      <c r="G5338" s="14" t="n">
        <v>147.5</v>
      </c>
      <c r="H5338" s="14" t="n">
        <v>88.85</v>
      </c>
      <c r="I5338" s="14" t="n">
        <v>24.5</v>
      </c>
      <c r="J5338" s="23" t="n">
        <f aca="false">IF(AND(E5338="Priority",ISNUMBER('Cost model'!N129)),'Cost model'!N129,'Cost model'!M129)</f>
        <v>75</v>
      </c>
      <c r="K5338" s="14" t="n">
        <f aca="false">J5338-H5338</f>
        <v>-13.85</v>
      </c>
      <c r="L5338" s="14" t="n">
        <f aca="false">G5338-H5338</f>
        <v>58.65</v>
      </c>
    </row>
    <row r="5339" customFormat="false" ht="15" hidden="false" customHeight="false" outlineLevel="0" collapsed="false">
      <c r="A5339" s="2" t="s">
        <v>174</v>
      </c>
      <c r="B5339" s="2" t="s">
        <v>124</v>
      </c>
      <c r="C5339" s="2" t="s">
        <v>47</v>
      </c>
      <c r="D5339" s="2" t="s">
        <v>10</v>
      </c>
      <c r="E5339" s="2" t="s">
        <v>74</v>
      </c>
      <c r="F5339" s="2" t="s">
        <v>976</v>
      </c>
      <c r="G5339" s="14" t="n">
        <v>9.5</v>
      </c>
      <c r="H5339" s="14" t="n">
        <v>16.29</v>
      </c>
      <c r="I5339" s="14" t="n">
        <v>9.5</v>
      </c>
      <c r="J5339" s="23" t="n">
        <f aca="false">IF(AND(E5339="Priority",ISNUMBER('Cost model'!N107)),'Cost model'!N107,'Cost model'!M107)</f>
        <v>12.5</v>
      </c>
      <c r="K5339" s="14" t="n">
        <f aca="false">J5339-H5339</f>
        <v>-3.79</v>
      </c>
      <c r="L5339" s="14" t="n">
        <f aca="false">G5339-H5339</f>
        <v>-6.79</v>
      </c>
    </row>
    <row r="5340" customFormat="false" ht="15" hidden="false" customHeight="false" outlineLevel="0" collapsed="false">
      <c r="A5340" s="2" t="s">
        <v>158</v>
      </c>
      <c r="B5340" s="2" t="s">
        <v>158</v>
      </c>
      <c r="C5340" s="2" t="s">
        <v>47</v>
      </c>
      <c r="D5340" s="2" t="s">
        <v>10</v>
      </c>
      <c r="E5340" s="2" t="s">
        <v>74</v>
      </c>
      <c r="F5340" s="2" t="s">
        <v>977</v>
      </c>
      <c r="G5340" s="14" t="n">
        <v>19</v>
      </c>
      <c r="H5340" s="14" t="n">
        <v>8.13</v>
      </c>
      <c r="I5340" s="14" t="n">
        <v>9.5</v>
      </c>
      <c r="J5340" s="23" t="n">
        <f aca="false">IF(AND(E5340="Priority",ISNUMBER('Cost model'!N422)),'Cost model'!N422,'Cost model'!M422)</f>
        <v>8.5</v>
      </c>
      <c r="K5340" s="14" t="n">
        <f aca="false">J5340-H5340</f>
        <v>0.369999999999999</v>
      </c>
      <c r="L5340" s="14" t="n">
        <f aca="false">G5340-H5340</f>
        <v>10.87</v>
      </c>
    </row>
    <row r="5341" customFormat="false" ht="15" hidden="false" customHeight="false" outlineLevel="0" collapsed="false">
      <c r="A5341" s="2" t="s">
        <v>124</v>
      </c>
      <c r="B5341" s="2" t="s">
        <v>124</v>
      </c>
      <c r="C5341" s="2" t="s">
        <v>47</v>
      </c>
      <c r="D5341" s="2" t="s">
        <v>14</v>
      </c>
      <c r="E5341" s="2" t="s">
        <v>74</v>
      </c>
      <c r="F5341" s="2" t="s">
        <v>977</v>
      </c>
      <c r="G5341" s="14" t="n">
        <v>45</v>
      </c>
      <c r="H5341" s="14" t="n">
        <v>90.66</v>
      </c>
      <c r="I5341" s="14" t="n">
        <v>25</v>
      </c>
      <c r="J5341" s="23" t="n">
        <f aca="false">IF(AND(E5341="Priority",ISNUMBER('Cost model'!N326)),'Cost model'!N326,'Cost model'!M326)</f>
        <v>110</v>
      </c>
      <c r="K5341" s="14" t="n">
        <f aca="false">J5341-H5341</f>
        <v>19.34</v>
      </c>
      <c r="L5341" s="14" t="n">
        <f aca="false">G5341-H5341</f>
        <v>-45.66</v>
      </c>
    </row>
    <row r="5342" customFormat="false" ht="15" hidden="false" customHeight="false" outlineLevel="0" collapsed="false">
      <c r="A5342" s="2" t="s">
        <v>174</v>
      </c>
      <c r="B5342" s="2" t="s">
        <v>174</v>
      </c>
      <c r="C5342" s="2" t="s">
        <v>48</v>
      </c>
      <c r="D5342" s="2" t="s">
        <v>12</v>
      </c>
      <c r="E5342" s="2" t="s">
        <v>74</v>
      </c>
      <c r="F5342" s="2" t="s">
        <v>977</v>
      </c>
      <c r="G5342" s="14" t="n">
        <v>54.5</v>
      </c>
      <c r="H5342" s="14" t="n">
        <v>41.81</v>
      </c>
      <c r="I5342" s="14" t="n">
        <v>12.5</v>
      </c>
      <c r="J5342" s="23" t="n">
        <f aca="false">IF(AND(E5342="Priority",ISNUMBER('Cost model'!N171)),'Cost model'!N171,'Cost model'!M171)</f>
        <v>40</v>
      </c>
      <c r="K5342" s="14" t="n">
        <f aca="false">J5342-H5342</f>
        <v>-1.81</v>
      </c>
      <c r="L5342" s="14" t="n">
        <f aca="false">G5342-H5342</f>
        <v>12.69</v>
      </c>
    </row>
    <row r="5343" customFormat="false" ht="15" hidden="false" customHeight="false" outlineLevel="0" collapsed="false">
      <c r="A5343" s="2" t="s">
        <v>124</v>
      </c>
      <c r="B5343" s="2" t="s">
        <v>124</v>
      </c>
      <c r="C5343" s="2" t="s">
        <v>48</v>
      </c>
      <c r="D5343" s="2" t="s">
        <v>12</v>
      </c>
      <c r="E5343" s="2" t="s">
        <v>74</v>
      </c>
      <c r="F5343" s="2" t="s">
        <v>977</v>
      </c>
      <c r="G5343" s="14" t="n">
        <v>25</v>
      </c>
      <c r="H5343" s="14" t="n">
        <v>29.71</v>
      </c>
      <c r="I5343" s="14" t="n">
        <v>12.5</v>
      </c>
      <c r="J5343" s="23" t="n">
        <f aca="false">IF(AND(E5343="Priority",ISNUMBER('Cost model'!N321)),'Cost model'!N321,'Cost model'!M321)</f>
        <v>40</v>
      </c>
      <c r="K5343" s="14" t="n">
        <f aca="false">J5343-H5343</f>
        <v>10.29</v>
      </c>
      <c r="L5343" s="14" t="n">
        <f aca="false">G5343-H5343</f>
        <v>-4.71</v>
      </c>
    </row>
    <row r="5344" customFormat="false" ht="15" hidden="false" customHeight="false" outlineLevel="0" collapsed="false">
      <c r="A5344" s="2" t="s">
        <v>174</v>
      </c>
      <c r="B5344" s="2" t="s">
        <v>174</v>
      </c>
      <c r="C5344" s="2" t="s">
        <v>49</v>
      </c>
      <c r="D5344" s="2" t="s">
        <v>10</v>
      </c>
      <c r="E5344" s="2" t="s">
        <v>74</v>
      </c>
      <c r="F5344" s="2" t="s">
        <v>977</v>
      </c>
      <c r="G5344" s="14" t="n">
        <v>14.5</v>
      </c>
      <c r="H5344" s="14" t="n">
        <v>25.31</v>
      </c>
      <c r="I5344" s="14" t="n">
        <v>17.5</v>
      </c>
      <c r="J5344" s="23" t="n">
        <f aca="false">IF(AND(E5344="Priority",ISNUMBER('Cost model'!N169)),'Cost model'!N169,'Cost model'!M169)</f>
        <v>18.5</v>
      </c>
      <c r="K5344" s="14" t="n">
        <f aca="false">J5344-H5344</f>
        <v>-6.81</v>
      </c>
      <c r="L5344" s="14" t="n">
        <f aca="false">G5344-H5344</f>
        <v>-10.81</v>
      </c>
    </row>
    <row r="5345" customFormat="false" ht="15" hidden="false" customHeight="false" outlineLevel="0" collapsed="false">
      <c r="A5345" s="2" t="s">
        <v>124</v>
      </c>
      <c r="B5345" s="2" t="s">
        <v>174</v>
      </c>
      <c r="C5345" s="2" t="s">
        <v>47</v>
      </c>
      <c r="D5345" s="2" t="s">
        <v>10</v>
      </c>
      <c r="E5345" s="2" t="s">
        <v>74</v>
      </c>
      <c r="F5345" s="2" t="s">
        <v>976</v>
      </c>
      <c r="G5345" s="14" t="n">
        <v>14.5</v>
      </c>
      <c r="H5345" s="14" t="n">
        <v>11.22</v>
      </c>
      <c r="I5345" s="14" t="n">
        <v>14.5</v>
      </c>
      <c r="J5345" s="23" t="n">
        <f aca="false">IF(AND(E5345="Priority",ISNUMBER('Cost model'!N362)),'Cost model'!N362,'Cost model'!M362)</f>
        <v>10.5</v>
      </c>
      <c r="K5345" s="14" t="n">
        <f aca="false">J5345-H5345</f>
        <v>-0.720000000000001</v>
      </c>
      <c r="L5345" s="14" t="n">
        <f aca="false">G5345-H5345</f>
        <v>3.28</v>
      </c>
    </row>
    <row r="5346" customFormat="false" ht="15" hidden="false" customHeight="false" outlineLevel="0" collapsed="false">
      <c r="A5346" s="2" t="s">
        <v>124</v>
      </c>
      <c r="B5346" s="2" t="s">
        <v>124</v>
      </c>
      <c r="C5346" s="2" t="s">
        <v>47</v>
      </c>
      <c r="D5346" s="2" t="s">
        <v>12</v>
      </c>
      <c r="E5346" s="2" t="s">
        <v>74</v>
      </c>
      <c r="F5346" s="2" t="s">
        <v>977</v>
      </c>
      <c r="G5346" s="14" t="n">
        <v>9.5</v>
      </c>
      <c r="H5346" s="14" t="n">
        <v>9.92</v>
      </c>
      <c r="I5346" s="14" t="n">
        <v>9.5</v>
      </c>
      <c r="J5346" s="23" t="n">
        <f aca="false">IF(AND(E5346="Priority",ISNUMBER('Cost model'!N320)),'Cost model'!N320,'Cost model'!M320)</f>
        <v>24.5</v>
      </c>
      <c r="K5346" s="14" t="n">
        <f aca="false">J5346-H5346</f>
        <v>14.58</v>
      </c>
      <c r="L5346" s="14" t="n">
        <f aca="false">G5346-H5346</f>
        <v>-0.42</v>
      </c>
    </row>
    <row r="5347" customFormat="false" ht="15" hidden="false" customHeight="false" outlineLevel="0" collapsed="false">
      <c r="A5347" s="2" t="s">
        <v>124</v>
      </c>
      <c r="B5347" s="2" t="s">
        <v>124</v>
      </c>
      <c r="C5347" s="2" t="s">
        <v>49</v>
      </c>
      <c r="D5347" s="2" t="s">
        <v>10</v>
      </c>
      <c r="E5347" s="2" t="s">
        <v>74</v>
      </c>
      <c r="F5347" s="2" t="s">
        <v>977</v>
      </c>
      <c r="G5347" s="14" t="n">
        <v>17.5</v>
      </c>
      <c r="H5347" s="14" t="n">
        <v>16.41</v>
      </c>
      <c r="I5347" s="14" t="n">
        <v>17.5</v>
      </c>
      <c r="J5347" s="23" t="n">
        <f aca="false">IF(AND(E5347="Priority",ISNUMBER('Cost model'!N319)),'Cost model'!N319,'Cost model'!M319)</f>
        <v>16.5</v>
      </c>
      <c r="K5347" s="14" t="n">
        <f aca="false">J5347-H5347</f>
        <v>0.0899999999999999</v>
      </c>
      <c r="L5347" s="14" t="n">
        <f aca="false">G5347-H5347</f>
        <v>1.09</v>
      </c>
    </row>
    <row r="5348" customFormat="false" ht="15" hidden="false" customHeight="false" outlineLevel="0" collapsed="false">
      <c r="A5348" s="2" t="s">
        <v>124</v>
      </c>
      <c r="B5348" s="2" t="s">
        <v>142</v>
      </c>
      <c r="C5348" s="2" t="s">
        <v>48</v>
      </c>
      <c r="D5348" s="2" t="s">
        <v>10</v>
      </c>
      <c r="E5348" s="2" t="s">
        <v>83</v>
      </c>
      <c r="F5348" s="2" t="s">
        <v>976</v>
      </c>
      <c r="G5348" s="14" t="n">
        <v>19.5</v>
      </c>
      <c r="H5348" s="14" t="n">
        <v>15.02</v>
      </c>
      <c r="I5348" s="14" t="n">
        <v>19.5</v>
      </c>
      <c r="J5348" s="23" t="n">
        <f aca="false">IF(AND(E5348="Priority",ISNUMBER('Cost model'!N333)),'Cost model'!N333,'Cost model'!M333)</f>
        <v>25.5</v>
      </c>
      <c r="K5348" s="14" t="n">
        <f aca="false">J5348-H5348</f>
        <v>10.48</v>
      </c>
      <c r="L5348" s="14" t="n">
        <f aca="false">G5348-H5348</f>
        <v>4.48</v>
      </c>
    </row>
    <row r="5349" customFormat="false" ht="15" hidden="false" customHeight="false" outlineLevel="0" collapsed="false">
      <c r="A5349" s="2" t="s">
        <v>124</v>
      </c>
      <c r="B5349" s="2" t="s">
        <v>124</v>
      </c>
      <c r="C5349" s="2" t="s">
        <v>47</v>
      </c>
      <c r="D5349" s="2" t="s">
        <v>10</v>
      </c>
      <c r="E5349" s="2" t="s">
        <v>74</v>
      </c>
      <c r="F5349" s="2" t="s">
        <v>977</v>
      </c>
      <c r="G5349" s="14" t="n">
        <v>9.5</v>
      </c>
      <c r="H5349" s="14" t="n">
        <v>25.31</v>
      </c>
      <c r="I5349" s="14" t="n">
        <v>9.5</v>
      </c>
      <c r="J5349" s="23" t="n">
        <f aca="false">IF(AND(E5349="Priority",ISNUMBER('Cost model'!N317)),'Cost model'!N317,'Cost model'!M317)</f>
        <v>10.5</v>
      </c>
      <c r="K5349" s="14" t="n">
        <f aca="false">J5349-H5349</f>
        <v>-14.81</v>
      </c>
      <c r="L5349" s="14" t="n">
        <f aca="false">G5349-H5349</f>
        <v>-15.81</v>
      </c>
    </row>
    <row r="5350" customFormat="false" ht="15" hidden="false" customHeight="false" outlineLevel="0" collapsed="false">
      <c r="A5350" s="2" t="s">
        <v>174</v>
      </c>
      <c r="B5350" s="2" t="s">
        <v>124</v>
      </c>
      <c r="C5350" s="2" t="s">
        <v>47</v>
      </c>
      <c r="D5350" s="2" t="s">
        <v>12</v>
      </c>
      <c r="E5350" s="2" t="s">
        <v>74</v>
      </c>
      <c r="F5350" s="2" t="s">
        <v>976</v>
      </c>
      <c r="G5350" s="14" t="n">
        <v>9.5</v>
      </c>
      <c r="H5350" s="14" t="n">
        <v>36.38</v>
      </c>
      <c r="I5350" s="14" t="n">
        <v>9.5</v>
      </c>
      <c r="J5350" s="23" t="n">
        <f aca="false">IF(AND(E5350="Priority",ISNUMBER('Cost model'!N110)),'Cost model'!N110,'Cost model'!M110)</f>
        <v>40</v>
      </c>
      <c r="K5350" s="14" t="n">
        <f aca="false">J5350-H5350</f>
        <v>3.62</v>
      </c>
      <c r="L5350" s="14" t="n">
        <f aca="false">G5350-H5350</f>
        <v>-26.88</v>
      </c>
    </row>
    <row r="5351" customFormat="false" ht="15" hidden="false" customHeight="false" outlineLevel="0" collapsed="false">
      <c r="A5351" s="2" t="s">
        <v>142</v>
      </c>
      <c r="B5351" s="2" t="s">
        <v>142</v>
      </c>
      <c r="C5351" s="2" t="s">
        <v>48</v>
      </c>
      <c r="D5351" s="2" t="s">
        <v>12</v>
      </c>
      <c r="E5351" s="2" t="s">
        <v>74</v>
      </c>
      <c r="F5351" s="2" t="s">
        <v>977</v>
      </c>
      <c r="G5351" s="14" t="n">
        <v>37</v>
      </c>
      <c r="H5351" s="14" t="n">
        <v>46.3</v>
      </c>
      <c r="I5351" s="14" t="n">
        <v>12.5</v>
      </c>
      <c r="J5351" s="23" t="n">
        <f aca="false">IF(AND(E5351="Priority",ISNUMBER('Cost model'!N636)),'Cost model'!N636,'Cost model'!M636)</f>
        <v>40</v>
      </c>
      <c r="K5351" s="14" t="n">
        <f aca="false">J5351-H5351</f>
        <v>-6.3</v>
      </c>
      <c r="L5351" s="14" t="n">
        <f aca="false">G5351-H5351</f>
        <v>-9.3</v>
      </c>
    </row>
    <row r="5352" customFormat="false" ht="15" hidden="false" customHeight="false" outlineLevel="0" collapsed="false">
      <c r="A5352" s="2" t="s">
        <v>174</v>
      </c>
      <c r="B5352" s="2" t="s">
        <v>174</v>
      </c>
      <c r="C5352" s="2" t="s">
        <v>47</v>
      </c>
      <c r="D5352" s="2" t="s">
        <v>12</v>
      </c>
      <c r="E5352" s="2" t="s">
        <v>74</v>
      </c>
      <c r="F5352" s="2" t="s">
        <v>977</v>
      </c>
      <c r="G5352" s="14" t="n">
        <v>48</v>
      </c>
      <c r="H5352" s="14" t="n">
        <v>30.57</v>
      </c>
      <c r="I5352" s="14" t="n">
        <v>9.5</v>
      </c>
      <c r="J5352" s="23" t="n">
        <f aca="false">IF(AND(E5352="Priority",ISNUMBER('Cost model'!N170)),'Cost model'!N170,'Cost model'!M170)</f>
        <v>25.5</v>
      </c>
      <c r="K5352" s="14" t="n">
        <f aca="false">J5352-H5352</f>
        <v>-5.07</v>
      </c>
      <c r="L5352" s="14" t="n">
        <f aca="false">G5352-H5352</f>
        <v>17.43</v>
      </c>
    </row>
    <row r="5353" customFormat="false" ht="15" hidden="false" customHeight="false" outlineLevel="0" collapsed="false">
      <c r="A5353" s="2" t="s">
        <v>174</v>
      </c>
      <c r="B5353" s="2" t="s">
        <v>174</v>
      </c>
      <c r="C5353" s="2" t="s">
        <v>49</v>
      </c>
      <c r="D5353" s="2" t="s">
        <v>12</v>
      </c>
      <c r="E5353" s="2" t="s">
        <v>74</v>
      </c>
      <c r="F5353" s="2" t="s">
        <v>977</v>
      </c>
      <c r="G5353" s="14" t="n">
        <v>37</v>
      </c>
      <c r="H5353" s="14" t="n">
        <v>42.9</v>
      </c>
      <c r="I5353" s="14" t="n">
        <v>19.5</v>
      </c>
      <c r="J5353" s="23" t="n">
        <f aca="false">IF(AND(E5353="Priority",ISNUMBER('Cost model'!N172)),'Cost model'!N172,'Cost model'!M172)</f>
        <v>45</v>
      </c>
      <c r="K5353" s="14" t="n">
        <f aca="false">J5353-H5353</f>
        <v>2.1</v>
      </c>
      <c r="L5353" s="14" t="n">
        <f aca="false">G5353-H5353</f>
        <v>-5.9</v>
      </c>
    </row>
    <row r="5354" customFormat="false" ht="15" hidden="false" customHeight="false" outlineLevel="0" collapsed="false">
      <c r="A5354" s="2" t="s">
        <v>174</v>
      </c>
      <c r="B5354" s="2" t="s">
        <v>142</v>
      </c>
      <c r="C5354" s="2" t="s">
        <v>48</v>
      </c>
      <c r="D5354" s="2" t="s">
        <v>13</v>
      </c>
      <c r="E5354" s="2" t="s">
        <v>74</v>
      </c>
      <c r="F5354" s="2" t="s">
        <v>976</v>
      </c>
      <c r="G5354" s="14" t="n">
        <v>125</v>
      </c>
      <c r="H5354" s="14" t="n">
        <v>101.35</v>
      </c>
      <c r="I5354" s="14" t="n">
        <v>24.5</v>
      </c>
      <c r="J5354" s="23" t="n">
        <f aca="false">IF(AND(E5354="Priority",ISNUMBER('Cost model'!N129)),'Cost model'!N129,'Cost model'!M129)</f>
        <v>75</v>
      </c>
      <c r="K5354" s="14" t="n">
        <f aca="false">J5354-H5354</f>
        <v>-26.35</v>
      </c>
      <c r="L5354" s="14" t="n">
        <f aca="false">G5354-H5354</f>
        <v>23.65</v>
      </c>
    </row>
    <row r="5355" customFormat="false" ht="15" hidden="false" customHeight="false" outlineLevel="0" collapsed="false">
      <c r="A5355" s="2" t="s">
        <v>142</v>
      </c>
      <c r="B5355" s="2" t="s">
        <v>124</v>
      </c>
      <c r="C5355" s="2" t="s">
        <v>47</v>
      </c>
      <c r="D5355" s="2" t="s">
        <v>10</v>
      </c>
      <c r="E5355" s="2" t="s">
        <v>74</v>
      </c>
      <c r="F5355" s="2" t="s">
        <v>976</v>
      </c>
      <c r="G5355" s="14" t="n">
        <v>14.5</v>
      </c>
      <c r="H5355" s="14" t="n">
        <v>10.95</v>
      </c>
      <c r="I5355" s="14" t="n">
        <v>14.5</v>
      </c>
      <c r="J5355" s="23" t="n">
        <f aca="false">IF(AND(E5355="Priority",ISNUMBER('Cost model'!N662)),'Cost model'!N662,'Cost model'!M662)</f>
        <v>13.5</v>
      </c>
      <c r="K5355" s="14" t="n">
        <f aca="false">J5355-H5355</f>
        <v>2.55</v>
      </c>
      <c r="L5355" s="14" t="n">
        <f aca="false">G5355-H5355</f>
        <v>3.55</v>
      </c>
    </row>
    <row r="5356" customFormat="false" ht="15" hidden="false" customHeight="false" outlineLevel="0" collapsed="false">
      <c r="A5356" s="2" t="s">
        <v>174</v>
      </c>
      <c r="B5356" s="2" t="s">
        <v>124</v>
      </c>
      <c r="C5356" s="2" t="s">
        <v>47</v>
      </c>
      <c r="D5356" s="2" t="s">
        <v>13</v>
      </c>
      <c r="E5356" s="2" t="s">
        <v>74</v>
      </c>
      <c r="F5356" s="2" t="s">
        <v>976</v>
      </c>
      <c r="G5356" s="14" t="n">
        <v>85</v>
      </c>
      <c r="H5356" s="14" t="n">
        <v>57.13</v>
      </c>
      <c r="I5356" s="14" t="n">
        <v>19</v>
      </c>
      <c r="J5356" s="23" t="n">
        <f aca="false">IF(AND(E5356="Priority",ISNUMBER('Cost model'!N113)),'Cost model'!N113,'Cost model'!M113)</f>
        <v>65</v>
      </c>
      <c r="K5356" s="14" t="n">
        <f aca="false">J5356-H5356</f>
        <v>7.87</v>
      </c>
      <c r="L5356" s="14" t="n">
        <f aca="false">G5356-H5356</f>
        <v>27.87</v>
      </c>
    </row>
    <row r="5357" customFormat="false" ht="15" hidden="false" customHeight="false" outlineLevel="0" collapsed="false">
      <c r="A5357" s="2" t="s">
        <v>174</v>
      </c>
      <c r="B5357" s="2" t="s">
        <v>174</v>
      </c>
      <c r="C5357" s="2" t="s">
        <v>49</v>
      </c>
      <c r="D5357" s="2" t="s">
        <v>10</v>
      </c>
      <c r="E5357" s="2" t="s">
        <v>74</v>
      </c>
      <c r="F5357" s="2" t="s">
        <v>977</v>
      </c>
      <c r="G5357" s="14" t="n">
        <v>17.5</v>
      </c>
      <c r="H5357" s="14" t="n">
        <v>23.25</v>
      </c>
      <c r="I5357" s="14" t="n">
        <v>17.5</v>
      </c>
      <c r="J5357" s="23" t="n">
        <f aca="false">IF(AND(E5357="Priority",ISNUMBER('Cost model'!N169)),'Cost model'!N169,'Cost model'!M169)</f>
        <v>18.5</v>
      </c>
      <c r="K5357" s="14" t="n">
        <f aca="false">J5357-H5357</f>
        <v>-4.75</v>
      </c>
      <c r="L5357" s="14" t="n">
        <f aca="false">G5357-H5357</f>
        <v>-5.75</v>
      </c>
    </row>
    <row r="5358" customFormat="false" ht="15" hidden="false" customHeight="false" outlineLevel="0" collapsed="false">
      <c r="A5358" s="2" t="s">
        <v>142</v>
      </c>
      <c r="B5358" s="2" t="s">
        <v>142</v>
      </c>
      <c r="C5358" s="2" t="s">
        <v>47</v>
      </c>
      <c r="D5358" s="2" t="s">
        <v>10</v>
      </c>
      <c r="E5358" s="2" t="s">
        <v>74</v>
      </c>
      <c r="F5358" s="2" t="s">
        <v>977</v>
      </c>
      <c r="G5358" s="14" t="n">
        <v>9.5</v>
      </c>
      <c r="H5358" s="14" t="n">
        <v>7.16</v>
      </c>
      <c r="I5358" s="14" t="n">
        <v>9.5</v>
      </c>
      <c r="J5358" s="23" t="n">
        <f aca="false">IF(AND(E5358="Priority",ISNUMBER('Cost model'!N632)),'Cost model'!N632,'Cost model'!M632)</f>
        <v>9.5</v>
      </c>
      <c r="K5358" s="14" t="n">
        <f aca="false">J5358-H5358</f>
        <v>2.34</v>
      </c>
      <c r="L5358" s="14" t="n">
        <f aca="false">G5358-H5358</f>
        <v>2.34</v>
      </c>
    </row>
    <row r="5359" customFormat="false" ht="15" hidden="false" customHeight="false" outlineLevel="0" collapsed="false">
      <c r="A5359" s="2" t="s">
        <v>124</v>
      </c>
      <c r="B5359" s="2" t="s">
        <v>174</v>
      </c>
      <c r="C5359" s="2" t="s">
        <v>47</v>
      </c>
      <c r="D5359" s="2" t="s">
        <v>10</v>
      </c>
      <c r="E5359" s="2" t="s">
        <v>74</v>
      </c>
      <c r="F5359" s="2" t="s">
        <v>976</v>
      </c>
      <c r="G5359" s="14" t="n">
        <v>39</v>
      </c>
      <c r="H5359" s="14" t="n">
        <v>21.01</v>
      </c>
      <c r="I5359" s="14" t="n">
        <v>14.5</v>
      </c>
      <c r="J5359" s="23" t="n">
        <f aca="false">IF(AND(E5359="Priority",ISNUMBER('Cost model'!N362)),'Cost model'!N362,'Cost model'!M362)</f>
        <v>10.5</v>
      </c>
      <c r="K5359" s="14" t="n">
        <f aca="false">J5359-H5359</f>
        <v>-10.51</v>
      </c>
      <c r="L5359" s="14" t="n">
        <f aca="false">G5359-H5359</f>
        <v>17.99</v>
      </c>
    </row>
    <row r="5360" customFormat="false" ht="15" hidden="false" customHeight="false" outlineLevel="0" collapsed="false">
      <c r="A5360" s="2" t="s">
        <v>174</v>
      </c>
      <c r="B5360" s="2" t="s">
        <v>174</v>
      </c>
      <c r="C5360" s="2" t="s">
        <v>47</v>
      </c>
      <c r="D5360" s="2" t="s">
        <v>12</v>
      </c>
      <c r="E5360" s="2" t="s">
        <v>74</v>
      </c>
      <c r="F5360" s="2" t="s">
        <v>977</v>
      </c>
      <c r="G5360" s="14" t="n">
        <v>9.5</v>
      </c>
      <c r="H5360" s="14" t="n">
        <v>25.31</v>
      </c>
      <c r="I5360" s="14" t="n">
        <v>9.5</v>
      </c>
      <c r="J5360" s="23" t="n">
        <f aca="false">IF(AND(E5360="Priority",ISNUMBER('Cost model'!N170)),'Cost model'!N170,'Cost model'!M170)</f>
        <v>25.5</v>
      </c>
      <c r="K5360" s="14" t="n">
        <f aca="false">J5360-H5360</f>
        <v>0.190000000000001</v>
      </c>
      <c r="L5360" s="14" t="n">
        <f aca="false">G5360-H5360</f>
        <v>-15.81</v>
      </c>
    </row>
    <row r="5361" customFormat="false" ht="15" hidden="false" customHeight="false" outlineLevel="0" collapsed="false">
      <c r="A5361" s="2" t="s">
        <v>174</v>
      </c>
      <c r="B5361" s="2" t="s">
        <v>174</v>
      </c>
      <c r="C5361" s="2" t="s">
        <v>49</v>
      </c>
      <c r="D5361" s="2" t="s">
        <v>10</v>
      </c>
      <c r="E5361" s="2" t="s">
        <v>74</v>
      </c>
      <c r="F5361" s="2" t="s">
        <v>977</v>
      </c>
      <c r="G5361" s="14" t="n">
        <v>54.5</v>
      </c>
      <c r="H5361" s="14" t="n">
        <v>42.59</v>
      </c>
      <c r="I5361" s="14" t="n">
        <v>17.5</v>
      </c>
      <c r="J5361" s="23" t="n">
        <f aca="false">IF(AND(E5361="Priority",ISNUMBER('Cost model'!N169)),'Cost model'!N169,'Cost model'!M169)</f>
        <v>18.5</v>
      </c>
      <c r="K5361" s="14" t="n">
        <f aca="false">J5361-H5361</f>
        <v>-24.09</v>
      </c>
      <c r="L5361" s="14" t="n">
        <f aca="false">G5361-H5361</f>
        <v>11.91</v>
      </c>
    </row>
    <row r="5362" customFormat="false" ht="15" hidden="false" customHeight="false" outlineLevel="0" collapsed="false">
      <c r="A5362" s="2" t="s">
        <v>142</v>
      </c>
      <c r="B5362" s="2" t="s">
        <v>142</v>
      </c>
      <c r="C5362" s="2" t="s">
        <v>48</v>
      </c>
      <c r="D5362" s="2" t="s">
        <v>12</v>
      </c>
      <c r="E5362" s="2" t="s">
        <v>74</v>
      </c>
      <c r="F5362" s="2" t="s">
        <v>977</v>
      </c>
      <c r="G5362" s="14" t="n">
        <v>82.5</v>
      </c>
      <c r="H5362" s="14" t="n">
        <v>41.81</v>
      </c>
      <c r="I5362" s="14" t="n">
        <v>12.5</v>
      </c>
      <c r="J5362" s="23" t="n">
        <f aca="false">IF(AND(E5362="Priority",ISNUMBER('Cost model'!N636)),'Cost model'!N636,'Cost model'!M636)</f>
        <v>40</v>
      </c>
      <c r="K5362" s="14" t="n">
        <f aca="false">J5362-H5362</f>
        <v>-1.81</v>
      </c>
      <c r="L5362" s="14" t="n">
        <f aca="false">G5362-H5362</f>
        <v>40.69</v>
      </c>
    </row>
    <row r="5363" customFormat="false" ht="15" hidden="false" customHeight="false" outlineLevel="0" collapsed="false">
      <c r="A5363" s="2" t="s">
        <v>142</v>
      </c>
      <c r="B5363" s="2" t="s">
        <v>174</v>
      </c>
      <c r="C5363" s="2" t="s">
        <v>49</v>
      </c>
      <c r="D5363" s="2" t="s">
        <v>10</v>
      </c>
      <c r="E5363" s="2" t="s">
        <v>83</v>
      </c>
      <c r="F5363" s="2" t="s">
        <v>976</v>
      </c>
      <c r="G5363" s="14" t="n">
        <v>29.5</v>
      </c>
      <c r="H5363" s="14" t="n">
        <v>17.48</v>
      </c>
      <c r="I5363" s="14" t="n">
        <v>29.5</v>
      </c>
      <c r="J5363" s="23" t="n">
        <f aca="false">IF(AND(E5363="Priority",ISNUMBER('Cost model'!N694)),'Cost model'!N694,'Cost model'!M694)</f>
        <v>23.5</v>
      </c>
      <c r="K5363" s="14" t="n">
        <f aca="false">J5363-H5363</f>
        <v>6.02</v>
      </c>
      <c r="L5363" s="14" t="n">
        <f aca="false">G5363-H5363</f>
        <v>12.02</v>
      </c>
    </row>
    <row r="5364" customFormat="false" ht="15" hidden="false" customHeight="false" outlineLevel="0" collapsed="false">
      <c r="A5364" s="2" t="s">
        <v>174</v>
      </c>
      <c r="B5364" s="2" t="s">
        <v>174</v>
      </c>
      <c r="C5364" s="2" t="s">
        <v>49</v>
      </c>
      <c r="D5364" s="2" t="s">
        <v>12</v>
      </c>
      <c r="E5364" s="2" t="s">
        <v>74</v>
      </c>
      <c r="F5364" s="2" t="s">
        <v>977</v>
      </c>
      <c r="G5364" s="14" t="n">
        <v>72</v>
      </c>
      <c r="H5364" s="14" t="n">
        <v>44.88</v>
      </c>
      <c r="I5364" s="14" t="n">
        <v>19.5</v>
      </c>
      <c r="J5364" s="23" t="n">
        <f aca="false">IF(AND(E5364="Priority",ISNUMBER('Cost model'!N172)),'Cost model'!N172,'Cost model'!M172)</f>
        <v>45</v>
      </c>
      <c r="K5364" s="14" t="n">
        <f aca="false">J5364-H5364</f>
        <v>0.119999999999997</v>
      </c>
      <c r="L5364" s="14" t="n">
        <f aca="false">G5364-H5364</f>
        <v>27.12</v>
      </c>
    </row>
    <row r="5365" customFormat="false" ht="15" hidden="false" customHeight="false" outlineLevel="0" collapsed="false">
      <c r="A5365" s="2" t="s">
        <v>174</v>
      </c>
      <c r="B5365" s="2" t="s">
        <v>142</v>
      </c>
      <c r="C5365" s="2" t="s">
        <v>48</v>
      </c>
      <c r="D5365" s="2" t="s">
        <v>10</v>
      </c>
      <c r="E5365" s="2" t="s">
        <v>74</v>
      </c>
      <c r="F5365" s="2" t="s">
        <v>976</v>
      </c>
      <c r="G5365" s="14" t="n">
        <v>9.5</v>
      </c>
      <c r="H5365" s="14" t="n">
        <v>21.01</v>
      </c>
      <c r="I5365" s="14" t="n">
        <v>12.5</v>
      </c>
      <c r="J5365" s="23" t="n">
        <f aca="false">IF(AND(E5365="Priority",ISNUMBER('Cost model'!N123)),'Cost model'!N123,'Cost model'!M123)</f>
        <v>16.5</v>
      </c>
      <c r="K5365" s="14" t="n">
        <f aca="false">J5365-H5365</f>
        <v>-4.51</v>
      </c>
      <c r="L5365" s="14" t="n">
        <f aca="false">G5365-H5365</f>
        <v>-11.51</v>
      </c>
    </row>
    <row r="5366" customFormat="false" ht="15" hidden="false" customHeight="false" outlineLevel="0" collapsed="false">
      <c r="A5366" s="2" t="s">
        <v>158</v>
      </c>
      <c r="B5366" s="2" t="s">
        <v>158</v>
      </c>
      <c r="C5366" s="2" t="s">
        <v>47</v>
      </c>
      <c r="D5366" s="2" t="s">
        <v>10</v>
      </c>
      <c r="E5366" s="2" t="s">
        <v>74</v>
      </c>
      <c r="F5366" s="2" t="s">
        <v>977</v>
      </c>
      <c r="G5366" s="14" t="n">
        <v>9.5</v>
      </c>
      <c r="H5366" s="14" t="n">
        <v>7.16</v>
      </c>
      <c r="I5366" s="14" t="n">
        <v>9.5</v>
      </c>
      <c r="J5366" s="23" t="n">
        <f aca="false">IF(AND(E5366="Priority",ISNUMBER('Cost model'!N422)),'Cost model'!N422,'Cost model'!M422)</f>
        <v>8.5</v>
      </c>
      <c r="K5366" s="14" t="n">
        <f aca="false">J5366-H5366</f>
        <v>1.34</v>
      </c>
      <c r="L5366" s="14" t="n">
        <f aca="false">G5366-H5366</f>
        <v>2.34</v>
      </c>
    </row>
    <row r="5367" customFormat="false" ht="15" hidden="false" customHeight="false" outlineLevel="0" collapsed="false">
      <c r="A5367" s="2" t="s">
        <v>221</v>
      </c>
      <c r="B5367" s="2" t="s">
        <v>221</v>
      </c>
      <c r="C5367" s="2" t="s">
        <v>49</v>
      </c>
      <c r="D5367" s="2" t="s">
        <v>12</v>
      </c>
      <c r="E5367" s="2" t="s">
        <v>74</v>
      </c>
      <c r="F5367" s="2" t="s">
        <v>977</v>
      </c>
      <c r="G5367" s="14" t="n">
        <v>37</v>
      </c>
      <c r="H5367" s="14" t="n">
        <v>38.05</v>
      </c>
      <c r="I5367" s="14" t="n">
        <v>19.5</v>
      </c>
      <c r="J5367" s="23" t="n">
        <f aca="false">IF(AND(E5367="Priority",ISNUMBER('Cost model'!N742)),'Cost model'!N742,'Cost model'!M742)</f>
        <v>60</v>
      </c>
      <c r="K5367" s="14" t="n">
        <f aca="false">J5367-H5367</f>
        <v>21.95</v>
      </c>
      <c r="L5367" s="14" t="n">
        <f aca="false">G5367-H5367</f>
        <v>-1.05</v>
      </c>
    </row>
    <row r="5368" customFormat="false" ht="15" hidden="false" customHeight="false" outlineLevel="0" collapsed="false">
      <c r="A5368" s="2" t="s">
        <v>221</v>
      </c>
      <c r="B5368" s="2" t="s">
        <v>221</v>
      </c>
      <c r="C5368" s="2" t="s">
        <v>49</v>
      </c>
      <c r="D5368" s="2" t="s">
        <v>10</v>
      </c>
      <c r="E5368" s="2" t="s">
        <v>74</v>
      </c>
      <c r="F5368" s="2" t="s">
        <v>977</v>
      </c>
      <c r="G5368" s="14" t="n">
        <v>17.5</v>
      </c>
      <c r="H5368" s="14" t="n">
        <v>12.38</v>
      </c>
      <c r="I5368" s="14" t="n">
        <v>17.5</v>
      </c>
      <c r="J5368" s="23" t="n">
        <f aca="false">IF(AND(E5368="Priority",ISNUMBER('Cost model'!N739)),'Cost model'!N739,'Cost model'!M739)</f>
        <v>17.5</v>
      </c>
      <c r="K5368" s="14" t="n">
        <f aca="false">J5368-H5368</f>
        <v>5.12</v>
      </c>
      <c r="L5368" s="14" t="n">
        <f aca="false">G5368-H5368</f>
        <v>5.12</v>
      </c>
    </row>
    <row r="5369" customFormat="false" ht="15" hidden="false" customHeight="false" outlineLevel="0" collapsed="false">
      <c r="A5369" s="2" t="s">
        <v>221</v>
      </c>
      <c r="B5369" s="2" t="s">
        <v>221</v>
      </c>
      <c r="C5369" s="2" t="s">
        <v>47</v>
      </c>
      <c r="D5369" s="2" t="s">
        <v>10</v>
      </c>
      <c r="E5369" s="2" t="s">
        <v>74</v>
      </c>
      <c r="F5369" s="2" t="s">
        <v>977</v>
      </c>
      <c r="G5369" s="14" t="n">
        <v>9.5</v>
      </c>
      <c r="H5369" s="14" t="n">
        <v>7.17</v>
      </c>
      <c r="I5369" s="14" t="n">
        <v>9.5</v>
      </c>
      <c r="J5369" s="23" t="n">
        <f aca="false">IF(AND(E5369="Priority",ISNUMBER('Cost model'!N737)),'Cost model'!N737,'Cost model'!M737)</f>
        <v>8.5</v>
      </c>
      <c r="K5369" s="14" t="n">
        <f aca="false">J5369-H5369</f>
        <v>1.33</v>
      </c>
      <c r="L5369" s="14" t="n">
        <f aca="false">G5369-H5369</f>
        <v>2.33</v>
      </c>
    </row>
    <row r="5370" customFormat="false" ht="15" hidden="false" customHeight="false" outlineLevel="0" collapsed="false">
      <c r="A5370" s="2" t="s">
        <v>221</v>
      </c>
      <c r="B5370" s="2" t="s">
        <v>221</v>
      </c>
      <c r="C5370" s="2" t="s">
        <v>49</v>
      </c>
      <c r="D5370" s="2" t="s">
        <v>10</v>
      </c>
      <c r="E5370" s="2" t="s">
        <v>83</v>
      </c>
      <c r="F5370" s="2" t="s">
        <v>977</v>
      </c>
      <c r="G5370" s="14" t="n">
        <v>24.5</v>
      </c>
      <c r="H5370" s="14" t="n">
        <v>10.08</v>
      </c>
      <c r="I5370" s="14" t="n">
        <v>24.5</v>
      </c>
      <c r="J5370" s="23" t="n">
        <f aca="false">IF(AND(E5370="Priority",ISNUMBER('Cost model'!N739)),'Cost model'!N739,'Cost model'!M739)</f>
        <v>23.5</v>
      </c>
      <c r="K5370" s="14" t="n">
        <f aca="false">J5370-H5370</f>
        <v>13.42</v>
      </c>
      <c r="L5370" s="14" t="n">
        <f aca="false">G5370-H5370</f>
        <v>14.42</v>
      </c>
    </row>
    <row r="5371" customFormat="false" ht="15" hidden="false" customHeight="false" outlineLevel="0" collapsed="false">
      <c r="A5371" s="2" t="s">
        <v>174</v>
      </c>
      <c r="B5371" s="2" t="s">
        <v>174</v>
      </c>
      <c r="C5371" s="2" t="s">
        <v>49</v>
      </c>
      <c r="D5371" s="2" t="s">
        <v>12</v>
      </c>
      <c r="E5371" s="2" t="s">
        <v>83</v>
      </c>
      <c r="F5371" s="2" t="s">
        <v>977</v>
      </c>
      <c r="G5371" s="14" t="n">
        <v>29.5</v>
      </c>
      <c r="H5371" s="14" t="n">
        <v>33.48</v>
      </c>
      <c r="I5371" s="14" t="n">
        <v>29.5</v>
      </c>
      <c r="J5371" s="23" t="n">
        <f aca="false">IF(AND(E5371="Priority",ISNUMBER('Cost model'!N172)),'Cost model'!N172,'Cost model'!M172)</f>
        <v>60</v>
      </c>
      <c r="K5371" s="14" t="n">
        <f aca="false">J5371-H5371</f>
        <v>26.52</v>
      </c>
      <c r="L5371" s="14" t="n">
        <f aca="false">G5371-H5371</f>
        <v>-3.98</v>
      </c>
    </row>
    <row r="5372" customFormat="false" ht="15" hidden="false" customHeight="false" outlineLevel="0" collapsed="false">
      <c r="A5372" s="2" t="s">
        <v>142</v>
      </c>
      <c r="B5372" s="2" t="s">
        <v>124</v>
      </c>
      <c r="C5372" s="2" t="s">
        <v>49</v>
      </c>
      <c r="D5372" s="2" t="s">
        <v>10</v>
      </c>
      <c r="E5372" s="2" t="s">
        <v>74</v>
      </c>
      <c r="F5372" s="2" t="s">
        <v>976</v>
      </c>
      <c r="G5372" s="14" t="n">
        <v>17.5</v>
      </c>
      <c r="H5372" s="14" t="n">
        <v>15.76</v>
      </c>
      <c r="I5372" s="14" t="n">
        <v>17.5</v>
      </c>
      <c r="J5372" s="23" t="n">
        <f aca="false">IF(AND(E5372="Priority",ISNUMBER('Cost model'!N664)),'Cost model'!N664,'Cost model'!M664)</f>
        <v>19.5</v>
      </c>
      <c r="K5372" s="14" t="n">
        <f aca="false">J5372-H5372</f>
        <v>3.74</v>
      </c>
      <c r="L5372" s="14" t="n">
        <f aca="false">G5372-H5372</f>
        <v>1.74</v>
      </c>
    </row>
    <row r="5373" customFormat="false" ht="15" hidden="false" customHeight="false" outlineLevel="0" collapsed="false">
      <c r="A5373" s="2" t="s">
        <v>221</v>
      </c>
      <c r="B5373" s="2" t="s">
        <v>158</v>
      </c>
      <c r="C5373" s="2" t="s">
        <v>48</v>
      </c>
      <c r="D5373" s="2" t="s">
        <v>10</v>
      </c>
      <c r="E5373" s="2" t="s">
        <v>74</v>
      </c>
      <c r="F5373" s="2" t="s">
        <v>976</v>
      </c>
      <c r="G5373" s="14" t="n">
        <v>64.5</v>
      </c>
      <c r="H5373" s="14" t="n">
        <v>73.34</v>
      </c>
      <c r="I5373" s="14" t="n">
        <v>14.5</v>
      </c>
      <c r="J5373" s="23" t="n">
        <f aca="false">IF(AND(E5373="Priority",ISNUMBER('Cost model'!N753)),'Cost model'!N753,'Cost model'!M753)</f>
        <v>23.5</v>
      </c>
      <c r="K5373" s="14" t="n">
        <f aca="false">J5373-H5373</f>
        <v>-49.84</v>
      </c>
      <c r="L5373" s="14" t="n">
        <f aca="false">G5373-H5373</f>
        <v>-8.84</v>
      </c>
    </row>
    <row r="5374" customFormat="false" ht="15" hidden="false" customHeight="false" outlineLevel="0" collapsed="false">
      <c r="A5374" s="2" t="s">
        <v>158</v>
      </c>
      <c r="B5374" s="2" t="s">
        <v>158</v>
      </c>
      <c r="C5374" s="2" t="s">
        <v>49</v>
      </c>
      <c r="D5374" s="2" t="s">
        <v>10</v>
      </c>
      <c r="E5374" s="2" t="s">
        <v>83</v>
      </c>
      <c r="F5374" s="2" t="s">
        <v>977</v>
      </c>
      <c r="G5374" s="14" t="n">
        <v>24.5</v>
      </c>
      <c r="H5374" s="14" t="n">
        <v>23.78</v>
      </c>
      <c r="I5374" s="14" t="n">
        <v>24.5</v>
      </c>
      <c r="J5374" s="23" t="n">
        <f aca="false">IF(AND(E5374="Priority",ISNUMBER('Cost model'!N424)),'Cost model'!N424,'Cost model'!M424)</f>
        <v>22.5</v>
      </c>
      <c r="K5374" s="14" t="n">
        <f aca="false">J5374-H5374</f>
        <v>-1.28</v>
      </c>
      <c r="L5374" s="14" t="n">
        <f aca="false">G5374-H5374</f>
        <v>0.719999999999999</v>
      </c>
    </row>
    <row r="5375" customFormat="false" ht="15" hidden="false" customHeight="false" outlineLevel="0" collapsed="false">
      <c r="A5375" s="2" t="s">
        <v>158</v>
      </c>
      <c r="B5375" s="2" t="s">
        <v>158</v>
      </c>
      <c r="C5375" s="2" t="s">
        <v>47</v>
      </c>
      <c r="D5375" s="2" t="s">
        <v>12</v>
      </c>
      <c r="E5375" s="2" t="s">
        <v>74</v>
      </c>
      <c r="F5375" s="2" t="s">
        <v>977</v>
      </c>
      <c r="G5375" s="14" t="n">
        <v>28.5</v>
      </c>
      <c r="H5375" s="14" t="n">
        <v>14.23</v>
      </c>
      <c r="I5375" s="14" t="n">
        <v>9.5</v>
      </c>
      <c r="J5375" s="23" t="n">
        <f aca="false">IF(AND(E5375="Priority",ISNUMBER('Cost model'!N425)),'Cost model'!N425,'Cost model'!M425)</f>
        <v>14.5</v>
      </c>
      <c r="K5375" s="14" t="n">
        <f aca="false">J5375-H5375</f>
        <v>0.27</v>
      </c>
      <c r="L5375" s="14" t="n">
        <f aca="false">G5375-H5375</f>
        <v>14.27</v>
      </c>
    </row>
    <row r="5376" customFormat="false" ht="15" hidden="false" customHeight="false" outlineLevel="0" collapsed="false">
      <c r="A5376" s="2" t="s">
        <v>124</v>
      </c>
      <c r="B5376" s="2" t="s">
        <v>124</v>
      </c>
      <c r="C5376" s="2" t="s">
        <v>47</v>
      </c>
      <c r="D5376" s="2" t="s">
        <v>10</v>
      </c>
      <c r="E5376" s="2" t="s">
        <v>74</v>
      </c>
      <c r="F5376" s="2" t="s">
        <v>977</v>
      </c>
      <c r="G5376" s="14" t="n">
        <v>33.5</v>
      </c>
      <c r="H5376" s="14" t="n">
        <v>23.78</v>
      </c>
      <c r="I5376" s="14" t="n">
        <v>9.5</v>
      </c>
      <c r="J5376" s="23" t="n">
        <f aca="false">IF(AND(E5376="Priority",ISNUMBER('Cost model'!N317)),'Cost model'!N317,'Cost model'!M317)</f>
        <v>10.5</v>
      </c>
      <c r="K5376" s="14" t="n">
        <f aca="false">J5376-H5376</f>
        <v>-13.28</v>
      </c>
      <c r="L5376" s="14" t="n">
        <f aca="false">G5376-H5376</f>
        <v>9.72</v>
      </c>
    </row>
    <row r="5377" customFormat="false" ht="15" hidden="false" customHeight="false" outlineLevel="0" collapsed="false">
      <c r="A5377" s="2" t="s">
        <v>142</v>
      </c>
      <c r="B5377" s="2" t="s">
        <v>142</v>
      </c>
      <c r="C5377" s="2" t="s">
        <v>48</v>
      </c>
      <c r="D5377" s="2" t="s">
        <v>10</v>
      </c>
      <c r="E5377" s="2" t="s">
        <v>74</v>
      </c>
      <c r="F5377" s="2" t="s">
        <v>977</v>
      </c>
      <c r="G5377" s="14" t="n">
        <v>12.5</v>
      </c>
      <c r="H5377" s="14" t="n">
        <v>10.48</v>
      </c>
      <c r="I5377" s="14" t="n">
        <v>12.5</v>
      </c>
      <c r="J5377" s="23" t="n">
        <f aca="false">IF(AND(E5377="Priority",ISNUMBER('Cost model'!N633)),'Cost model'!N633,'Cost model'!M633)</f>
        <v>11.5</v>
      </c>
      <c r="K5377" s="14" t="n">
        <f aca="false">J5377-H5377</f>
        <v>1.02</v>
      </c>
      <c r="L5377" s="14" t="n">
        <f aca="false">G5377-H5377</f>
        <v>2.02</v>
      </c>
    </row>
    <row r="5378" customFormat="false" ht="15" hidden="false" customHeight="false" outlineLevel="0" collapsed="false">
      <c r="A5378" s="2" t="s">
        <v>142</v>
      </c>
      <c r="B5378" s="2" t="s">
        <v>174</v>
      </c>
      <c r="C5378" s="2" t="s">
        <v>48</v>
      </c>
      <c r="D5378" s="2" t="s">
        <v>10</v>
      </c>
      <c r="E5378" s="2" t="s">
        <v>74</v>
      </c>
      <c r="F5378" s="2" t="s">
        <v>976</v>
      </c>
      <c r="G5378" s="14" t="n">
        <v>14.5</v>
      </c>
      <c r="H5378" s="14" t="n">
        <v>7.83</v>
      </c>
      <c r="I5378" s="14" t="n">
        <v>14.5</v>
      </c>
      <c r="J5378" s="23" t="n">
        <f aca="false">IF(AND(E5378="Priority",ISNUMBER('Cost model'!N693)),'Cost model'!N693,'Cost model'!M693)</f>
        <v>11.5</v>
      </c>
      <c r="K5378" s="14" t="n">
        <f aca="false">J5378-H5378</f>
        <v>3.67</v>
      </c>
      <c r="L5378" s="14" t="n">
        <f aca="false">G5378-H5378</f>
        <v>6.67</v>
      </c>
    </row>
    <row r="5379" customFormat="false" ht="15" hidden="false" customHeight="false" outlineLevel="0" collapsed="false">
      <c r="A5379" s="2" t="s">
        <v>174</v>
      </c>
      <c r="B5379" s="2" t="s">
        <v>174</v>
      </c>
      <c r="C5379" s="2" t="s">
        <v>48</v>
      </c>
      <c r="D5379" s="2" t="s">
        <v>13</v>
      </c>
      <c r="E5379" s="2" t="s">
        <v>74</v>
      </c>
      <c r="F5379" s="2" t="s">
        <v>977</v>
      </c>
      <c r="G5379" s="14" t="n">
        <v>57.5</v>
      </c>
      <c r="H5379" s="14" t="n">
        <v>68.37</v>
      </c>
      <c r="I5379" s="14" t="n">
        <v>24.5</v>
      </c>
      <c r="J5379" s="23" t="n">
        <f aca="false">IF(AND(E5379="Priority",ISNUMBER('Cost model'!N174)),'Cost model'!N174,'Cost model'!M174)</f>
        <v>70</v>
      </c>
      <c r="K5379" s="14" t="n">
        <f aca="false">J5379-H5379</f>
        <v>1.63</v>
      </c>
      <c r="L5379" s="14" t="n">
        <f aca="false">G5379-H5379</f>
        <v>-10.87</v>
      </c>
    </row>
    <row r="5380" customFormat="false" ht="15" hidden="false" customHeight="false" outlineLevel="0" collapsed="false">
      <c r="A5380" s="2" t="s">
        <v>174</v>
      </c>
      <c r="B5380" s="2" t="s">
        <v>174</v>
      </c>
      <c r="C5380" s="2" t="s">
        <v>47</v>
      </c>
      <c r="D5380" s="2" t="s">
        <v>12</v>
      </c>
      <c r="E5380" s="2" t="s">
        <v>83</v>
      </c>
      <c r="F5380" s="2" t="s">
        <v>977</v>
      </c>
      <c r="G5380" s="14" t="n">
        <v>19.5</v>
      </c>
      <c r="H5380" s="14" t="n">
        <v>27.97</v>
      </c>
      <c r="I5380" s="14" t="n">
        <v>19.5</v>
      </c>
      <c r="J5380" s="23" t="n">
        <f aca="false">IF(AND(E5380="Priority",ISNUMBER('Cost model'!N170)),'Cost model'!N170,'Cost model'!M170)</f>
        <v>35</v>
      </c>
      <c r="K5380" s="14" t="n">
        <f aca="false">J5380-H5380</f>
        <v>7.03</v>
      </c>
      <c r="L5380" s="14" t="n">
        <f aca="false">G5380-H5380</f>
        <v>-8.47</v>
      </c>
    </row>
    <row r="5381" customFormat="false" ht="15" hidden="false" customHeight="false" outlineLevel="0" collapsed="false">
      <c r="A5381" s="2" t="s">
        <v>142</v>
      </c>
      <c r="B5381" s="2" t="s">
        <v>174</v>
      </c>
      <c r="C5381" s="2" t="s">
        <v>47</v>
      </c>
      <c r="D5381" s="2" t="s">
        <v>12</v>
      </c>
      <c r="E5381" s="2" t="s">
        <v>74</v>
      </c>
      <c r="F5381" s="2" t="s">
        <v>976</v>
      </c>
      <c r="G5381" s="14" t="n">
        <v>9.5</v>
      </c>
      <c r="H5381" s="14" t="n">
        <v>43.04</v>
      </c>
      <c r="I5381" s="14" t="n">
        <v>19.5</v>
      </c>
      <c r="J5381" s="23" t="n">
        <f aca="false">IF(AND(E5381="Priority",ISNUMBER('Cost model'!N695)),'Cost model'!N695,'Cost model'!M695)</f>
        <v>40</v>
      </c>
      <c r="K5381" s="14" t="n">
        <f aca="false">J5381-H5381</f>
        <v>-3.04</v>
      </c>
      <c r="L5381" s="14" t="n">
        <f aca="false">G5381-H5381</f>
        <v>-33.54</v>
      </c>
    </row>
    <row r="5382" customFormat="false" ht="15" hidden="false" customHeight="false" outlineLevel="0" collapsed="false">
      <c r="A5382" s="2" t="s">
        <v>123</v>
      </c>
      <c r="B5382" s="2" t="s">
        <v>142</v>
      </c>
      <c r="C5382" s="2" t="s">
        <v>47</v>
      </c>
      <c r="D5382" s="2" t="s">
        <v>10</v>
      </c>
      <c r="E5382" s="2" t="s">
        <v>74</v>
      </c>
      <c r="F5382" s="2" t="s">
        <v>976</v>
      </c>
      <c r="G5382" s="14" t="n">
        <v>14.5</v>
      </c>
      <c r="H5382" s="14" t="n">
        <v>8.87</v>
      </c>
      <c r="I5382" s="14" t="n">
        <v>14.5</v>
      </c>
      <c r="J5382" s="23" t="n">
        <f aca="false">IF(AND(E5382="Priority",ISNUMBER('Cost model'!N17)),'Cost model'!N17,'Cost model'!M17)</f>
        <v>12.5</v>
      </c>
      <c r="K5382" s="14" t="n">
        <f aca="false">J5382-H5382</f>
        <v>3.63</v>
      </c>
      <c r="L5382" s="14" t="n">
        <f aca="false">G5382-H5382</f>
        <v>5.63</v>
      </c>
    </row>
    <row r="5383" customFormat="false" ht="15" hidden="false" customHeight="false" outlineLevel="0" collapsed="false">
      <c r="A5383" s="2" t="s">
        <v>158</v>
      </c>
      <c r="B5383" s="2" t="s">
        <v>158</v>
      </c>
      <c r="C5383" s="2" t="s">
        <v>47</v>
      </c>
      <c r="D5383" s="2" t="s">
        <v>10</v>
      </c>
      <c r="E5383" s="2" t="s">
        <v>74</v>
      </c>
      <c r="F5383" s="2" t="s">
        <v>977</v>
      </c>
      <c r="G5383" s="14" t="n">
        <v>9.5</v>
      </c>
      <c r="H5383" s="14" t="n">
        <v>8.13</v>
      </c>
      <c r="I5383" s="14" t="n">
        <v>9.5</v>
      </c>
      <c r="J5383" s="23" t="n">
        <f aca="false">IF(AND(E5383="Priority",ISNUMBER('Cost model'!N422)),'Cost model'!N422,'Cost model'!M422)</f>
        <v>8.5</v>
      </c>
      <c r="K5383" s="14" t="n">
        <f aca="false">J5383-H5383</f>
        <v>0.369999999999999</v>
      </c>
      <c r="L5383" s="14" t="n">
        <f aca="false">G5383-H5383</f>
        <v>1.37</v>
      </c>
    </row>
    <row r="5384" customFormat="false" ht="15" hidden="false" customHeight="false" outlineLevel="0" collapsed="false">
      <c r="A5384" s="2" t="s">
        <v>174</v>
      </c>
      <c r="B5384" s="2" t="s">
        <v>124</v>
      </c>
      <c r="C5384" s="2" t="s">
        <v>48</v>
      </c>
      <c r="D5384" s="2" t="s">
        <v>12</v>
      </c>
      <c r="E5384" s="2" t="s">
        <v>74</v>
      </c>
      <c r="F5384" s="2" t="s">
        <v>976</v>
      </c>
      <c r="G5384" s="14" t="n">
        <v>122.5</v>
      </c>
      <c r="H5384" s="14" t="n">
        <v>72.86</v>
      </c>
      <c r="I5384" s="14" t="n">
        <v>12.5</v>
      </c>
      <c r="J5384" s="23" t="n">
        <f aca="false">IF(AND(E5384="Priority",ISNUMBER('Cost model'!N111)),'Cost model'!N111,'Cost model'!M111)</f>
        <v>45</v>
      </c>
      <c r="K5384" s="14" t="n">
        <f aca="false">J5384-H5384</f>
        <v>-27.86</v>
      </c>
      <c r="L5384" s="14" t="n">
        <f aca="false">G5384-H5384</f>
        <v>49.64</v>
      </c>
    </row>
    <row r="5385" customFormat="false" ht="15" hidden="false" customHeight="false" outlineLevel="0" collapsed="false">
      <c r="A5385" s="2" t="s">
        <v>174</v>
      </c>
      <c r="B5385" s="2" t="s">
        <v>174</v>
      </c>
      <c r="C5385" s="2" t="s">
        <v>48</v>
      </c>
      <c r="D5385" s="2" t="s">
        <v>12</v>
      </c>
      <c r="E5385" s="2" t="s">
        <v>74</v>
      </c>
      <c r="F5385" s="2" t="s">
        <v>977</v>
      </c>
      <c r="G5385" s="14" t="n">
        <v>37</v>
      </c>
      <c r="H5385" s="14" t="n">
        <v>29.02</v>
      </c>
      <c r="I5385" s="14" t="n">
        <v>12.5</v>
      </c>
      <c r="J5385" s="23" t="n">
        <f aca="false">IF(AND(E5385="Priority",ISNUMBER('Cost model'!N171)),'Cost model'!N171,'Cost model'!M171)</f>
        <v>40</v>
      </c>
      <c r="K5385" s="14" t="n">
        <f aca="false">J5385-H5385</f>
        <v>10.98</v>
      </c>
      <c r="L5385" s="14" t="n">
        <f aca="false">G5385-H5385</f>
        <v>7.98</v>
      </c>
    </row>
    <row r="5386" customFormat="false" ht="15" hidden="false" customHeight="false" outlineLevel="0" collapsed="false">
      <c r="A5386" s="2" t="s">
        <v>174</v>
      </c>
      <c r="B5386" s="2" t="s">
        <v>174</v>
      </c>
      <c r="C5386" s="2" t="s">
        <v>48</v>
      </c>
      <c r="D5386" s="2" t="s">
        <v>12</v>
      </c>
      <c r="E5386" s="2" t="s">
        <v>83</v>
      </c>
      <c r="F5386" s="2" t="s">
        <v>977</v>
      </c>
      <c r="G5386" s="14" t="n">
        <v>19.5</v>
      </c>
      <c r="H5386" s="14" t="n">
        <v>26.82</v>
      </c>
      <c r="I5386" s="14" t="n">
        <v>19.5</v>
      </c>
      <c r="J5386" s="23" t="n">
        <f aca="false">IF(AND(E5386="Priority",ISNUMBER('Cost model'!N171)),'Cost model'!N171,'Cost model'!M171)</f>
        <v>55</v>
      </c>
      <c r="K5386" s="14" t="n">
        <f aca="false">J5386-H5386</f>
        <v>28.18</v>
      </c>
      <c r="L5386" s="14" t="n">
        <f aca="false">G5386-H5386</f>
        <v>-7.32</v>
      </c>
    </row>
    <row r="5387" customFormat="false" ht="15" hidden="false" customHeight="false" outlineLevel="0" collapsed="false">
      <c r="A5387" s="2" t="s">
        <v>174</v>
      </c>
      <c r="B5387" s="2" t="s">
        <v>124</v>
      </c>
      <c r="C5387" s="2" t="s">
        <v>48</v>
      </c>
      <c r="D5387" s="2" t="s">
        <v>10</v>
      </c>
      <c r="E5387" s="2" t="s">
        <v>74</v>
      </c>
      <c r="F5387" s="2" t="s">
        <v>976</v>
      </c>
      <c r="G5387" s="14" t="n">
        <v>12.5</v>
      </c>
      <c r="H5387" s="14" t="n">
        <v>11.95</v>
      </c>
      <c r="I5387" s="14" t="n">
        <v>12.5</v>
      </c>
      <c r="J5387" s="23" t="n">
        <f aca="false">IF(AND(E5387="Priority",ISNUMBER('Cost model'!N108)),'Cost model'!N108,'Cost model'!M108)</f>
        <v>15.5</v>
      </c>
      <c r="K5387" s="14" t="n">
        <f aca="false">J5387-H5387</f>
        <v>3.55</v>
      </c>
      <c r="L5387" s="14" t="n">
        <f aca="false">G5387-H5387</f>
        <v>0.550000000000001</v>
      </c>
    </row>
    <row r="5388" customFormat="false" ht="15" hidden="false" customHeight="false" outlineLevel="0" collapsed="false">
      <c r="A5388" s="2" t="s">
        <v>174</v>
      </c>
      <c r="B5388" s="2" t="s">
        <v>174</v>
      </c>
      <c r="C5388" s="2" t="s">
        <v>49</v>
      </c>
      <c r="D5388" s="2" t="s">
        <v>10</v>
      </c>
      <c r="E5388" s="2" t="s">
        <v>74</v>
      </c>
      <c r="F5388" s="2" t="s">
        <v>977</v>
      </c>
      <c r="G5388" s="14" t="n">
        <v>17.5</v>
      </c>
      <c r="H5388" s="14" t="n">
        <v>23.25</v>
      </c>
      <c r="I5388" s="14" t="n">
        <v>17.5</v>
      </c>
      <c r="J5388" s="23" t="n">
        <f aca="false">IF(AND(E5388="Priority",ISNUMBER('Cost model'!N169)),'Cost model'!N169,'Cost model'!M169)</f>
        <v>18.5</v>
      </c>
      <c r="K5388" s="14" t="n">
        <f aca="false">J5388-H5388</f>
        <v>-4.75</v>
      </c>
      <c r="L5388" s="14" t="n">
        <f aca="false">G5388-H5388</f>
        <v>-5.75</v>
      </c>
    </row>
    <row r="5389" customFormat="false" ht="15" hidden="false" customHeight="false" outlineLevel="0" collapsed="false">
      <c r="A5389" s="2" t="s">
        <v>142</v>
      </c>
      <c r="B5389" s="2" t="s">
        <v>123</v>
      </c>
      <c r="C5389" s="2" t="s">
        <v>47</v>
      </c>
      <c r="D5389" s="2" t="s">
        <v>10</v>
      </c>
      <c r="E5389" s="2" t="s">
        <v>74</v>
      </c>
      <c r="F5389" s="2" t="s">
        <v>976</v>
      </c>
      <c r="G5389" s="14" t="n">
        <v>34</v>
      </c>
      <c r="H5389" s="14" t="n">
        <v>36.98</v>
      </c>
      <c r="I5389" s="14" t="n">
        <v>19.5</v>
      </c>
      <c r="J5389" s="23" t="n">
        <f aca="false">IF(AND(E5389="Priority",ISNUMBER('Cost model'!N722)),'Cost model'!N722,'Cost model'!M722)</f>
        <v>12.5</v>
      </c>
      <c r="K5389" s="14" t="n">
        <f aca="false">J5389-H5389</f>
        <v>-24.48</v>
      </c>
      <c r="L5389" s="14" t="n">
        <f aca="false">G5389-H5389</f>
        <v>-2.98</v>
      </c>
    </row>
    <row r="5390" customFormat="false" ht="15" hidden="false" customHeight="false" outlineLevel="0" collapsed="false">
      <c r="A5390" s="2" t="s">
        <v>124</v>
      </c>
      <c r="B5390" s="2" t="s">
        <v>124</v>
      </c>
      <c r="C5390" s="2" t="s">
        <v>48</v>
      </c>
      <c r="D5390" s="2" t="s">
        <v>10</v>
      </c>
      <c r="E5390" s="2" t="s">
        <v>74</v>
      </c>
      <c r="F5390" s="2" t="s">
        <v>977</v>
      </c>
      <c r="G5390" s="14" t="n">
        <v>12.5</v>
      </c>
      <c r="H5390" s="14" t="n">
        <v>8.13</v>
      </c>
      <c r="I5390" s="14" t="n">
        <v>12.5</v>
      </c>
      <c r="J5390" s="23" t="n">
        <f aca="false">IF(AND(E5390="Priority",ISNUMBER('Cost model'!N318)),'Cost model'!N318,'Cost model'!M318)</f>
        <v>14.5</v>
      </c>
      <c r="K5390" s="14" t="n">
        <f aca="false">J5390-H5390</f>
        <v>6.37</v>
      </c>
      <c r="L5390" s="14" t="n">
        <f aca="false">G5390-H5390</f>
        <v>4.37</v>
      </c>
    </row>
    <row r="5391" customFormat="false" ht="15" hidden="false" customHeight="false" outlineLevel="0" collapsed="false">
      <c r="A5391" s="2" t="s">
        <v>124</v>
      </c>
      <c r="B5391" s="2" t="s">
        <v>124</v>
      </c>
      <c r="C5391" s="2" t="s">
        <v>47</v>
      </c>
      <c r="D5391" s="2" t="s">
        <v>12</v>
      </c>
      <c r="E5391" s="2" t="s">
        <v>74</v>
      </c>
      <c r="F5391" s="2" t="s">
        <v>977</v>
      </c>
      <c r="G5391" s="14" t="n">
        <v>14.5</v>
      </c>
      <c r="H5391" s="14" t="n">
        <v>25.31</v>
      </c>
      <c r="I5391" s="14" t="n">
        <v>9.5</v>
      </c>
      <c r="J5391" s="23" t="n">
        <f aca="false">IF(AND(E5391="Priority",ISNUMBER('Cost model'!N320)),'Cost model'!N320,'Cost model'!M320)</f>
        <v>24.5</v>
      </c>
      <c r="K5391" s="14" t="n">
        <f aca="false">J5391-H5391</f>
        <v>-0.809999999999999</v>
      </c>
      <c r="L5391" s="14" t="n">
        <f aca="false">G5391-H5391</f>
        <v>-10.81</v>
      </c>
    </row>
    <row r="5392" customFormat="false" ht="15" hidden="false" customHeight="false" outlineLevel="0" collapsed="false">
      <c r="A5392" s="2" t="s">
        <v>221</v>
      </c>
      <c r="B5392" s="2" t="s">
        <v>221</v>
      </c>
      <c r="C5392" s="2" t="s">
        <v>49</v>
      </c>
      <c r="D5392" s="2" t="s">
        <v>15</v>
      </c>
      <c r="E5392" s="2" t="s">
        <v>83</v>
      </c>
      <c r="F5392" s="2" t="s">
        <v>977</v>
      </c>
      <c r="G5392" s="14" t="n">
        <v>350</v>
      </c>
      <c r="H5392" s="14" t="n">
        <v>322.18</v>
      </c>
      <c r="I5392" s="14" t="n">
        <v>350</v>
      </c>
      <c r="J5392" s="23" t="n">
        <f aca="false">IF(AND(E5392="Priority",ISNUMBER('Cost model'!N751)),'Cost model'!N751,'Cost model'!M751)</f>
        <v>370</v>
      </c>
      <c r="K5392" s="14" t="n">
        <f aca="false">J5392-H5392</f>
        <v>47.82</v>
      </c>
      <c r="L5392" s="14" t="n">
        <f aca="false">G5392-H5392</f>
        <v>27.82</v>
      </c>
    </row>
    <row r="5393" customFormat="false" ht="15" hidden="false" customHeight="false" outlineLevel="0" collapsed="false">
      <c r="A5393" s="2" t="s">
        <v>221</v>
      </c>
      <c r="B5393" s="2" t="s">
        <v>124</v>
      </c>
      <c r="C5393" s="2" t="s">
        <v>49</v>
      </c>
      <c r="D5393" s="2" t="s">
        <v>12</v>
      </c>
      <c r="E5393" s="2" t="s">
        <v>74</v>
      </c>
      <c r="F5393" s="2" t="s">
        <v>976</v>
      </c>
      <c r="G5393" s="14" t="n">
        <v>125</v>
      </c>
      <c r="H5393" s="14" t="n">
        <v>81.57</v>
      </c>
      <c r="I5393" s="14" t="n">
        <v>24.5</v>
      </c>
      <c r="J5393" s="23" t="n">
        <f aca="false">IF(AND(E5393="Priority",ISNUMBER('Cost model'!N802)),'Cost model'!N802,'Cost model'!M802)</f>
        <v>60</v>
      </c>
      <c r="K5393" s="14" t="n">
        <f aca="false">J5393-H5393</f>
        <v>-21.57</v>
      </c>
      <c r="L5393" s="14" t="n">
        <f aca="false">G5393-H5393</f>
        <v>43.43</v>
      </c>
    </row>
    <row r="5394" customFormat="false" ht="15" hidden="false" customHeight="false" outlineLevel="0" collapsed="false">
      <c r="A5394" s="2" t="s">
        <v>221</v>
      </c>
      <c r="B5394" s="2" t="s">
        <v>221</v>
      </c>
      <c r="C5394" s="2" t="s">
        <v>49</v>
      </c>
      <c r="D5394" s="2" t="s">
        <v>10</v>
      </c>
      <c r="E5394" s="2" t="s">
        <v>74</v>
      </c>
      <c r="F5394" s="2" t="s">
        <v>977</v>
      </c>
      <c r="G5394" s="14" t="n">
        <v>14.5</v>
      </c>
      <c r="H5394" s="14" t="n">
        <v>10.08</v>
      </c>
      <c r="I5394" s="14" t="n">
        <v>17.5</v>
      </c>
      <c r="J5394" s="23" t="n">
        <f aca="false">IF(AND(E5394="Priority",ISNUMBER('Cost model'!N739)),'Cost model'!N739,'Cost model'!M739)</f>
        <v>17.5</v>
      </c>
      <c r="K5394" s="14" t="n">
        <f aca="false">J5394-H5394</f>
        <v>7.42</v>
      </c>
      <c r="L5394" s="14" t="n">
        <f aca="false">G5394-H5394</f>
        <v>4.42</v>
      </c>
    </row>
    <row r="5395" customFormat="false" ht="15" hidden="false" customHeight="false" outlineLevel="0" collapsed="false">
      <c r="A5395" s="2" t="s">
        <v>221</v>
      </c>
      <c r="B5395" s="2" t="s">
        <v>221</v>
      </c>
      <c r="C5395" s="2" t="s">
        <v>47</v>
      </c>
      <c r="D5395" s="2" t="s">
        <v>10</v>
      </c>
      <c r="E5395" s="2" t="s">
        <v>83</v>
      </c>
      <c r="F5395" s="2" t="s">
        <v>977</v>
      </c>
      <c r="G5395" s="14" t="n">
        <v>14.5</v>
      </c>
      <c r="H5395" s="14" t="n">
        <v>7.17</v>
      </c>
      <c r="I5395" s="14" t="n">
        <v>14.5</v>
      </c>
      <c r="J5395" s="23" t="n">
        <f aca="false">IF(AND(E5395="Priority",ISNUMBER('Cost model'!N737)),'Cost model'!N737,'Cost model'!M737)</f>
        <v>13.5</v>
      </c>
      <c r="K5395" s="14" t="n">
        <f aca="false">J5395-H5395</f>
        <v>6.33</v>
      </c>
      <c r="L5395" s="14" t="n">
        <f aca="false">G5395-H5395</f>
        <v>7.33</v>
      </c>
    </row>
    <row r="5396" customFormat="false" ht="15" hidden="false" customHeight="false" outlineLevel="0" collapsed="false">
      <c r="A5396" s="2" t="s">
        <v>174</v>
      </c>
      <c r="B5396" s="2" t="s">
        <v>124</v>
      </c>
      <c r="C5396" s="2" t="s">
        <v>47</v>
      </c>
      <c r="D5396" s="2" t="s">
        <v>12</v>
      </c>
      <c r="E5396" s="2" t="s">
        <v>74</v>
      </c>
      <c r="F5396" s="2" t="s">
        <v>976</v>
      </c>
      <c r="G5396" s="14" t="n">
        <v>14.5</v>
      </c>
      <c r="H5396" s="14" t="n">
        <v>25.31</v>
      </c>
      <c r="I5396" s="14" t="n">
        <v>9.5</v>
      </c>
      <c r="J5396" s="23" t="n">
        <f aca="false">IF(AND(E5396="Priority",ISNUMBER('Cost model'!N110)),'Cost model'!N110,'Cost model'!M110)</f>
        <v>40</v>
      </c>
      <c r="K5396" s="14" t="n">
        <f aca="false">J5396-H5396</f>
        <v>14.69</v>
      </c>
      <c r="L5396" s="14" t="n">
        <f aca="false">G5396-H5396</f>
        <v>-10.81</v>
      </c>
    </row>
    <row r="5397" customFormat="false" ht="15" hidden="false" customHeight="false" outlineLevel="0" collapsed="false">
      <c r="A5397" s="2" t="s">
        <v>142</v>
      </c>
      <c r="B5397" s="2" t="s">
        <v>142</v>
      </c>
      <c r="C5397" s="2" t="s">
        <v>48</v>
      </c>
      <c r="D5397" s="2" t="s">
        <v>12</v>
      </c>
      <c r="E5397" s="2" t="s">
        <v>74</v>
      </c>
      <c r="F5397" s="2" t="s">
        <v>977</v>
      </c>
      <c r="G5397" s="14" t="n">
        <v>24.5</v>
      </c>
      <c r="H5397" s="14" t="n">
        <v>43.27</v>
      </c>
      <c r="I5397" s="14" t="n">
        <v>12.5</v>
      </c>
      <c r="J5397" s="23" t="n">
        <f aca="false">IF(AND(E5397="Priority",ISNUMBER('Cost model'!N636)),'Cost model'!N636,'Cost model'!M636)</f>
        <v>40</v>
      </c>
      <c r="K5397" s="14" t="n">
        <f aca="false">J5397-H5397</f>
        <v>-3.27</v>
      </c>
      <c r="L5397" s="14" t="n">
        <f aca="false">G5397-H5397</f>
        <v>-18.77</v>
      </c>
    </row>
    <row r="5398" customFormat="false" ht="15" hidden="false" customHeight="false" outlineLevel="0" collapsed="false">
      <c r="A5398" s="2" t="s">
        <v>174</v>
      </c>
      <c r="B5398" s="2" t="s">
        <v>174</v>
      </c>
      <c r="C5398" s="2" t="s">
        <v>47</v>
      </c>
      <c r="D5398" s="2" t="s">
        <v>10</v>
      </c>
      <c r="E5398" s="2" t="s">
        <v>74</v>
      </c>
      <c r="F5398" s="2" t="s">
        <v>977</v>
      </c>
      <c r="G5398" s="14" t="n">
        <v>9.5</v>
      </c>
      <c r="H5398" s="14" t="n">
        <v>6.7</v>
      </c>
      <c r="I5398" s="14" t="n">
        <v>9.5</v>
      </c>
      <c r="J5398" s="23" t="n">
        <f aca="false">IF(AND(E5398="Priority",ISNUMBER('Cost model'!N167)),'Cost model'!N167,'Cost model'!M167)</f>
        <v>8.5</v>
      </c>
      <c r="K5398" s="14" t="n">
        <f aca="false">J5398-H5398</f>
        <v>1.8</v>
      </c>
      <c r="L5398" s="14" t="n">
        <f aca="false">G5398-H5398</f>
        <v>2.8</v>
      </c>
    </row>
    <row r="5399" customFormat="false" ht="15" hidden="false" customHeight="false" outlineLevel="0" collapsed="false">
      <c r="A5399" s="2" t="s">
        <v>142</v>
      </c>
      <c r="B5399" s="2" t="s">
        <v>142</v>
      </c>
      <c r="C5399" s="2" t="s">
        <v>47</v>
      </c>
      <c r="D5399" s="2" t="s">
        <v>10</v>
      </c>
      <c r="E5399" s="2" t="s">
        <v>74</v>
      </c>
      <c r="F5399" s="2" t="s">
        <v>977</v>
      </c>
      <c r="G5399" s="14" t="n">
        <v>9.5</v>
      </c>
      <c r="H5399" s="14" t="n">
        <v>7.16</v>
      </c>
      <c r="I5399" s="14" t="n">
        <v>9.5</v>
      </c>
      <c r="J5399" s="23" t="n">
        <f aca="false">IF(AND(E5399="Priority",ISNUMBER('Cost model'!N632)),'Cost model'!N632,'Cost model'!M632)</f>
        <v>9.5</v>
      </c>
      <c r="K5399" s="14" t="n">
        <f aca="false">J5399-H5399</f>
        <v>2.34</v>
      </c>
      <c r="L5399" s="14" t="n">
        <f aca="false">G5399-H5399</f>
        <v>2.34</v>
      </c>
    </row>
    <row r="5400" customFormat="false" ht="15" hidden="false" customHeight="false" outlineLevel="0" collapsed="false">
      <c r="A5400" s="2" t="s">
        <v>124</v>
      </c>
      <c r="B5400" s="2" t="s">
        <v>124</v>
      </c>
      <c r="C5400" s="2" t="s">
        <v>48</v>
      </c>
      <c r="D5400" s="2" t="s">
        <v>10</v>
      </c>
      <c r="E5400" s="2" t="s">
        <v>74</v>
      </c>
      <c r="F5400" s="2" t="s">
        <v>977</v>
      </c>
      <c r="G5400" s="14" t="n">
        <v>14.5</v>
      </c>
      <c r="H5400" s="14" t="n">
        <v>16.41</v>
      </c>
      <c r="I5400" s="14" t="n">
        <v>12.5</v>
      </c>
      <c r="J5400" s="23" t="n">
        <f aca="false">IF(AND(E5400="Priority",ISNUMBER('Cost model'!N318)),'Cost model'!N318,'Cost model'!M318)</f>
        <v>14.5</v>
      </c>
      <c r="K5400" s="14" t="n">
        <f aca="false">J5400-H5400</f>
        <v>-1.91</v>
      </c>
      <c r="L5400" s="14" t="n">
        <f aca="false">G5400-H5400</f>
        <v>-1.91</v>
      </c>
    </row>
    <row r="5401" customFormat="false" ht="15" hidden="false" customHeight="false" outlineLevel="0" collapsed="false">
      <c r="A5401" s="2" t="s">
        <v>221</v>
      </c>
      <c r="B5401" s="2" t="s">
        <v>221</v>
      </c>
      <c r="C5401" s="2" t="s">
        <v>47</v>
      </c>
      <c r="D5401" s="2" t="s">
        <v>10</v>
      </c>
      <c r="E5401" s="2" t="s">
        <v>74</v>
      </c>
      <c r="F5401" s="2" t="s">
        <v>977</v>
      </c>
      <c r="G5401" s="14" t="n">
        <v>19.5</v>
      </c>
      <c r="H5401" s="14" t="n">
        <v>9.25</v>
      </c>
      <c r="I5401" s="14" t="n">
        <v>9.5</v>
      </c>
      <c r="J5401" s="23" t="n">
        <f aca="false">IF(AND(E5401="Priority",ISNUMBER('Cost model'!N737)),'Cost model'!N737,'Cost model'!M737)</f>
        <v>8.5</v>
      </c>
      <c r="K5401" s="14" t="n">
        <f aca="false">J5401-H5401</f>
        <v>-0.75</v>
      </c>
      <c r="L5401" s="14" t="n">
        <f aca="false">G5401-H5401</f>
        <v>10.25</v>
      </c>
    </row>
    <row r="5402" customFormat="false" ht="15" hidden="false" customHeight="false" outlineLevel="0" collapsed="false">
      <c r="A5402" s="2" t="s">
        <v>142</v>
      </c>
      <c r="B5402" s="2" t="s">
        <v>142</v>
      </c>
      <c r="C5402" s="2" t="s">
        <v>47</v>
      </c>
      <c r="D5402" s="2" t="s">
        <v>10</v>
      </c>
      <c r="E5402" s="2" t="s">
        <v>74</v>
      </c>
      <c r="F5402" s="2" t="s">
        <v>977</v>
      </c>
      <c r="G5402" s="14" t="n">
        <v>9.5</v>
      </c>
      <c r="H5402" s="14" t="n">
        <v>7.16</v>
      </c>
      <c r="I5402" s="14" t="n">
        <v>9.5</v>
      </c>
      <c r="J5402" s="23" t="n">
        <f aca="false">IF(AND(E5402="Priority",ISNUMBER('Cost model'!N632)),'Cost model'!N632,'Cost model'!M632)</f>
        <v>9.5</v>
      </c>
      <c r="K5402" s="14" t="n">
        <f aca="false">J5402-H5402</f>
        <v>2.34</v>
      </c>
      <c r="L5402" s="14" t="n">
        <f aca="false">G5402-H5402</f>
        <v>2.34</v>
      </c>
    </row>
    <row r="5403" customFormat="false" ht="15" hidden="false" customHeight="false" outlineLevel="0" collapsed="false">
      <c r="A5403" s="2" t="s">
        <v>124</v>
      </c>
      <c r="B5403" s="2" t="s">
        <v>124</v>
      </c>
      <c r="C5403" s="2" t="s">
        <v>48</v>
      </c>
      <c r="D5403" s="2" t="s">
        <v>12</v>
      </c>
      <c r="E5403" s="2" t="s">
        <v>74</v>
      </c>
      <c r="F5403" s="2" t="s">
        <v>977</v>
      </c>
      <c r="G5403" s="14" t="n">
        <v>24.5</v>
      </c>
      <c r="H5403" s="14" t="n">
        <v>37.73</v>
      </c>
      <c r="I5403" s="14" t="n">
        <v>12.5</v>
      </c>
      <c r="J5403" s="23" t="n">
        <f aca="false">IF(AND(E5403="Priority",ISNUMBER('Cost model'!N321)),'Cost model'!N321,'Cost model'!M321)</f>
        <v>40</v>
      </c>
      <c r="K5403" s="14" t="n">
        <f aca="false">J5403-H5403</f>
        <v>2.27</v>
      </c>
      <c r="L5403" s="14" t="n">
        <f aca="false">G5403-H5403</f>
        <v>-13.23</v>
      </c>
    </row>
    <row r="5404" customFormat="false" ht="15" hidden="false" customHeight="false" outlineLevel="0" collapsed="false">
      <c r="A5404" s="2" t="s">
        <v>174</v>
      </c>
      <c r="B5404" s="2" t="s">
        <v>174</v>
      </c>
      <c r="C5404" s="2" t="s">
        <v>48</v>
      </c>
      <c r="D5404" s="2" t="s">
        <v>12</v>
      </c>
      <c r="E5404" s="2" t="s">
        <v>74</v>
      </c>
      <c r="F5404" s="2" t="s">
        <v>977</v>
      </c>
      <c r="G5404" s="14" t="n">
        <v>50</v>
      </c>
      <c r="H5404" s="14" t="n">
        <v>15.86</v>
      </c>
      <c r="I5404" s="14" t="n">
        <v>12.5</v>
      </c>
      <c r="J5404" s="23" t="n">
        <f aca="false">IF(AND(E5404="Priority",ISNUMBER('Cost model'!N171)),'Cost model'!N171,'Cost model'!M171)</f>
        <v>40</v>
      </c>
      <c r="K5404" s="14" t="n">
        <f aca="false">J5404-H5404</f>
        <v>24.14</v>
      </c>
      <c r="L5404" s="14" t="n">
        <f aca="false">G5404-H5404</f>
        <v>34.14</v>
      </c>
    </row>
    <row r="5405" customFormat="false" ht="15" hidden="false" customHeight="false" outlineLevel="0" collapsed="false">
      <c r="A5405" s="2" t="s">
        <v>174</v>
      </c>
      <c r="B5405" s="2" t="s">
        <v>174</v>
      </c>
      <c r="C5405" s="2" t="s">
        <v>48</v>
      </c>
      <c r="D5405" s="2" t="s">
        <v>10</v>
      </c>
      <c r="E5405" s="2" t="s">
        <v>74</v>
      </c>
      <c r="F5405" s="2" t="s">
        <v>977</v>
      </c>
      <c r="G5405" s="14" t="n">
        <v>12.5</v>
      </c>
      <c r="H5405" s="14" t="n">
        <v>17.14</v>
      </c>
      <c r="I5405" s="14" t="n">
        <v>12.5</v>
      </c>
      <c r="J5405" s="23" t="n">
        <f aca="false">IF(AND(E5405="Priority",ISNUMBER('Cost model'!N168)),'Cost model'!N168,'Cost model'!M168)</f>
        <v>13.5</v>
      </c>
      <c r="K5405" s="14" t="n">
        <f aca="false">J5405-H5405</f>
        <v>-3.64</v>
      </c>
      <c r="L5405" s="14" t="n">
        <f aca="false">G5405-H5405</f>
        <v>-4.64</v>
      </c>
    </row>
    <row r="5406" customFormat="false" ht="15" hidden="false" customHeight="false" outlineLevel="0" collapsed="false">
      <c r="A5406" s="2" t="s">
        <v>142</v>
      </c>
      <c r="B5406" s="2" t="s">
        <v>142</v>
      </c>
      <c r="C5406" s="2" t="s">
        <v>48</v>
      </c>
      <c r="D5406" s="2" t="s">
        <v>10</v>
      </c>
      <c r="E5406" s="2" t="s">
        <v>74</v>
      </c>
      <c r="F5406" s="2" t="s">
        <v>977</v>
      </c>
      <c r="G5406" s="14" t="n">
        <v>14.5</v>
      </c>
      <c r="H5406" s="14" t="n">
        <v>10.48</v>
      </c>
      <c r="I5406" s="14" t="n">
        <v>12.5</v>
      </c>
      <c r="J5406" s="23" t="n">
        <f aca="false">IF(AND(E5406="Priority",ISNUMBER('Cost model'!N633)),'Cost model'!N633,'Cost model'!M633)</f>
        <v>11.5</v>
      </c>
      <c r="K5406" s="14" t="n">
        <f aca="false">J5406-H5406</f>
        <v>1.02</v>
      </c>
      <c r="L5406" s="14" t="n">
        <f aca="false">G5406-H5406</f>
        <v>4.02</v>
      </c>
    </row>
    <row r="5407" customFormat="false" ht="15" hidden="false" customHeight="false" outlineLevel="0" collapsed="false">
      <c r="A5407" s="2" t="s">
        <v>174</v>
      </c>
      <c r="B5407" s="2" t="s">
        <v>174</v>
      </c>
      <c r="C5407" s="2" t="s">
        <v>47</v>
      </c>
      <c r="D5407" s="2" t="s">
        <v>10</v>
      </c>
      <c r="E5407" s="2" t="s">
        <v>74</v>
      </c>
      <c r="F5407" s="2" t="s">
        <v>977</v>
      </c>
      <c r="G5407" s="14" t="n">
        <v>9.5</v>
      </c>
      <c r="H5407" s="14" t="n">
        <v>6.7</v>
      </c>
      <c r="I5407" s="14" t="n">
        <v>9.5</v>
      </c>
      <c r="J5407" s="23" t="n">
        <f aca="false">IF(AND(E5407="Priority",ISNUMBER('Cost model'!N167)),'Cost model'!N167,'Cost model'!M167)</f>
        <v>8.5</v>
      </c>
      <c r="K5407" s="14" t="n">
        <f aca="false">J5407-H5407</f>
        <v>1.8</v>
      </c>
      <c r="L5407" s="14" t="n">
        <f aca="false">G5407-H5407</f>
        <v>2.8</v>
      </c>
    </row>
    <row r="5408" customFormat="false" ht="15" hidden="false" customHeight="false" outlineLevel="0" collapsed="false">
      <c r="A5408" s="2" t="s">
        <v>174</v>
      </c>
      <c r="B5408" s="2" t="s">
        <v>124</v>
      </c>
      <c r="C5408" s="2" t="s">
        <v>47</v>
      </c>
      <c r="D5408" s="2" t="s">
        <v>10</v>
      </c>
      <c r="E5408" s="2" t="s">
        <v>74</v>
      </c>
      <c r="F5408" s="2" t="s">
        <v>976</v>
      </c>
      <c r="G5408" s="14" t="n">
        <v>19</v>
      </c>
      <c r="H5408" s="14" t="n">
        <v>42.34</v>
      </c>
      <c r="I5408" s="14" t="n">
        <v>9.5</v>
      </c>
      <c r="J5408" s="23" t="n">
        <f aca="false">IF(AND(E5408="Priority",ISNUMBER('Cost model'!N107)),'Cost model'!N107,'Cost model'!M107)</f>
        <v>12.5</v>
      </c>
      <c r="K5408" s="14" t="n">
        <f aca="false">J5408-H5408</f>
        <v>-29.84</v>
      </c>
      <c r="L5408" s="14" t="n">
        <f aca="false">G5408-H5408</f>
        <v>-23.34</v>
      </c>
    </row>
    <row r="5409" customFormat="false" ht="15" hidden="false" customHeight="false" outlineLevel="0" collapsed="false">
      <c r="A5409" s="2" t="s">
        <v>174</v>
      </c>
      <c r="B5409" s="2" t="s">
        <v>174</v>
      </c>
      <c r="C5409" s="2" t="s">
        <v>47</v>
      </c>
      <c r="D5409" s="2" t="s">
        <v>12</v>
      </c>
      <c r="E5409" s="2" t="s">
        <v>74</v>
      </c>
      <c r="F5409" s="2" t="s">
        <v>977</v>
      </c>
      <c r="G5409" s="14" t="n">
        <v>9.5</v>
      </c>
      <c r="H5409" s="14" t="n">
        <v>7.48</v>
      </c>
      <c r="I5409" s="14" t="n">
        <v>9.5</v>
      </c>
      <c r="J5409" s="23" t="n">
        <f aca="false">IF(AND(E5409="Priority",ISNUMBER('Cost model'!N170)),'Cost model'!N170,'Cost model'!M170)</f>
        <v>25.5</v>
      </c>
      <c r="K5409" s="14" t="n">
        <f aca="false">J5409-H5409</f>
        <v>18.02</v>
      </c>
      <c r="L5409" s="14" t="n">
        <f aca="false">G5409-H5409</f>
        <v>2.02</v>
      </c>
    </row>
    <row r="5410" customFormat="false" ht="15" hidden="false" customHeight="false" outlineLevel="0" collapsed="false">
      <c r="A5410" s="2" t="s">
        <v>174</v>
      </c>
      <c r="B5410" s="2" t="s">
        <v>174</v>
      </c>
      <c r="C5410" s="2" t="s">
        <v>48</v>
      </c>
      <c r="D5410" s="2" t="s">
        <v>12</v>
      </c>
      <c r="E5410" s="2" t="s">
        <v>74</v>
      </c>
      <c r="F5410" s="2" t="s">
        <v>977</v>
      </c>
      <c r="G5410" s="14" t="n">
        <v>12.5</v>
      </c>
      <c r="H5410" s="14" t="n">
        <v>11.59</v>
      </c>
      <c r="I5410" s="14" t="n">
        <v>12.5</v>
      </c>
      <c r="J5410" s="23" t="n">
        <f aca="false">IF(AND(E5410="Priority",ISNUMBER('Cost model'!N171)),'Cost model'!N171,'Cost model'!M171)</f>
        <v>40</v>
      </c>
      <c r="K5410" s="14" t="n">
        <f aca="false">J5410-H5410</f>
        <v>28.41</v>
      </c>
      <c r="L5410" s="14" t="n">
        <f aca="false">G5410-H5410</f>
        <v>0.91</v>
      </c>
    </row>
    <row r="5411" customFormat="false" ht="15" hidden="false" customHeight="false" outlineLevel="0" collapsed="false">
      <c r="A5411" s="2" t="s">
        <v>221</v>
      </c>
      <c r="B5411" s="2" t="s">
        <v>221</v>
      </c>
      <c r="C5411" s="2" t="s">
        <v>49</v>
      </c>
      <c r="D5411" s="2" t="s">
        <v>10</v>
      </c>
      <c r="E5411" s="2" t="s">
        <v>83</v>
      </c>
      <c r="F5411" s="2" t="s">
        <v>977</v>
      </c>
      <c r="G5411" s="14" t="n">
        <v>24.5</v>
      </c>
      <c r="H5411" s="14" t="n">
        <v>23.78</v>
      </c>
      <c r="I5411" s="14" t="n">
        <v>24.5</v>
      </c>
      <c r="J5411" s="23" t="n">
        <f aca="false">IF(AND(E5411="Priority",ISNUMBER('Cost model'!N739)),'Cost model'!N739,'Cost model'!M739)</f>
        <v>23.5</v>
      </c>
      <c r="K5411" s="14" t="n">
        <f aca="false">J5411-H5411</f>
        <v>-0.280000000000001</v>
      </c>
      <c r="L5411" s="14" t="n">
        <f aca="false">G5411-H5411</f>
        <v>0.719999999999999</v>
      </c>
    </row>
    <row r="5412" customFormat="false" ht="15" hidden="false" customHeight="false" outlineLevel="0" collapsed="false">
      <c r="A5412" s="2" t="s">
        <v>158</v>
      </c>
      <c r="B5412" s="2" t="s">
        <v>221</v>
      </c>
      <c r="C5412" s="2" t="s">
        <v>47</v>
      </c>
      <c r="D5412" s="2" t="s">
        <v>12</v>
      </c>
      <c r="E5412" s="2" t="s">
        <v>74</v>
      </c>
      <c r="F5412" s="2" t="s">
        <v>976</v>
      </c>
      <c r="G5412" s="14" t="n">
        <v>48</v>
      </c>
      <c r="H5412" s="14" t="n">
        <v>52.18</v>
      </c>
      <c r="I5412" s="14" t="n">
        <v>24.5</v>
      </c>
      <c r="J5412" s="23" t="n">
        <f aca="false">IF(AND(E5412="Priority",ISNUMBER('Cost model'!N470)),'Cost model'!N470,'Cost model'!M470)</f>
        <v>45</v>
      </c>
      <c r="K5412" s="14" t="n">
        <f aca="false">J5412-H5412</f>
        <v>-7.18</v>
      </c>
      <c r="L5412" s="14" t="n">
        <f aca="false">G5412-H5412</f>
        <v>-4.18</v>
      </c>
    </row>
    <row r="5413" customFormat="false" ht="15" hidden="false" customHeight="false" outlineLevel="0" collapsed="false">
      <c r="A5413" s="2" t="s">
        <v>174</v>
      </c>
      <c r="B5413" s="2" t="s">
        <v>124</v>
      </c>
      <c r="C5413" s="2" t="s">
        <v>48</v>
      </c>
      <c r="D5413" s="2" t="s">
        <v>12</v>
      </c>
      <c r="E5413" s="2" t="s">
        <v>74</v>
      </c>
      <c r="F5413" s="2" t="s">
        <v>976</v>
      </c>
      <c r="G5413" s="14" t="n">
        <v>37.5</v>
      </c>
      <c r="H5413" s="14" t="n">
        <v>44</v>
      </c>
      <c r="I5413" s="14" t="n">
        <v>12.5</v>
      </c>
      <c r="J5413" s="23" t="n">
        <f aca="false">IF(AND(E5413="Priority",ISNUMBER('Cost model'!N111)),'Cost model'!N111,'Cost model'!M111)</f>
        <v>45</v>
      </c>
      <c r="K5413" s="14" t="n">
        <f aca="false">J5413-H5413</f>
        <v>1</v>
      </c>
      <c r="L5413" s="14" t="n">
        <f aca="false">G5413-H5413</f>
        <v>-6.5</v>
      </c>
    </row>
    <row r="5414" customFormat="false" ht="15" hidden="false" customHeight="false" outlineLevel="0" collapsed="false">
      <c r="A5414" s="2" t="s">
        <v>174</v>
      </c>
      <c r="B5414" s="2" t="s">
        <v>174</v>
      </c>
      <c r="C5414" s="2" t="s">
        <v>49</v>
      </c>
      <c r="D5414" s="2" t="s">
        <v>12</v>
      </c>
      <c r="E5414" s="2" t="s">
        <v>74</v>
      </c>
      <c r="F5414" s="2" t="s">
        <v>977</v>
      </c>
      <c r="G5414" s="14" t="n">
        <v>19.5</v>
      </c>
      <c r="H5414" s="14" t="n">
        <v>26.4</v>
      </c>
      <c r="I5414" s="14" t="n">
        <v>19.5</v>
      </c>
      <c r="J5414" s="23" t="n">
        <f aca="false">IF(AND(E5414="Priority",ISNUMBER('Cost model'!N172)),'Cost model'!N172,'Cost model'!M172)</f>
        <v>45</v>
      </c>
      <c r="K5414" s="14" t="n">
        <f aca="false">J5414-H5414</f>
        <v>18.6</v>
      </c>
      <c r="L5414" s="14" t="n">
        <f aca="false">G5414-H5414</f>
        <v>-6.9</v>
      </c>
    </row>
    <row r="5415" customFormat="false" ht="15" hidden="false" customHeight="false" outlineLevel="0" collapsed="false">
      <c r="A5415" s="2" t="s">
        <v>124</v>
      </c>
      <c r="B5415" s="2" t="s">
        <v>124</v>
      </c>
      <c r="C5415" s="2" t="s">
        <v>48</v>
      </c>
      <c r="D5415" s="2" t="s">
        <v>12</v>
      </c>
      <c r="E5415" s="2" t="s">
        <v>74</v>
      </c>
      <c r="F5415" s="2" t="s">
        <v>977</v>
      </c>
      <c r="G5415" s="14" t="n">
        <v>37.5</v>
      </c>
      <c r="H5415" s="14" t="n">
        <v>47.34</v>
      </c>
      <c r="I5415" s="14" t="n">
        <v>12.5</v>
      </c>
      <c r="J5415" s="23" t="n">
        <f aca="false">IF(AND(E5415="Priority",ISNUMBER('Cost model'!N321)),'Cost model'!N321,'Cost model'!M321)</f>
        <v>40</v>
      </c>
      <c r="K5415" s="14" t="n">
        <f aca="false">J5415-H5415</f>
        <v>-7.34</v>
      </c>
      <c r="L5415" s="14" t="n">
        <f aca="false">G5415-H5415</f>
        <v>-9.84</v>
      </c>
    </row>
    <row r="5416" customFormat="false" ht="15" hidden="false" customHeight="false" outlineLevel="0" collapsed="false">
      <c r="A5416" s="2" t="s">
        <v>124</v>
      </c>
      <c r="B5416" s="2" t="s">
        <v>124</v>
      </c>
      <c r="C5416" s="2" t="s">
        <v>48</v>
      </c>
      <c r="D5416" s="2" t="s">
        <v>10</v>
      </c>
      <c r="E5416" s="2" t="s">
        <v>74</v>
      </c>
      <c r="F5416" s="2" t="s">
        <v>977</v>
      </c>
      <c r="G5416" s="14" t="n">
        <v>12.5</v>
      </c>
      <c r="H5416" s="14" t="n">
        <v>7.48</v>
      </c>
      <c r="I5416" s="14" t="n">
        <v>12.5</v>
      </c>
      <c r="J5416" s="23" t="n">
        <f aca="false">IF(AND(E5416="Priority",ISNUMBER('Cost model'!N318)),'Cost model'!N318,'Cost model'!M318)</f>
        <v>14.5</v>
      </c>
      <c r="K5416" s="14" t="n">
        <f aca="false">J5416-H5416</f>
        <v>7.02</v>
      </c>
      <c r="L5416" s="14" t="n">
        <f aca="false">G5416-H5416</f>
        <v>5.02</v>
      </c>
    </row>
    <row r="5417" customFormat="false" ht="15" hidden="false" customHeight="false" outlineLevel="0" collapsed="false">
      <c r="A5417" s="2" t="s">
        <v>124</v>
      </c>
      <c r="B5417" s="2" t="s">
        <v>124</v>
      </c>
      <c r="C5417" s="2" t="s">
        <v>47</v>
      </c>
      <c r="D5417" s="2" t="s">
        <v>10</v>
      </c>
      <c r="E5417" s="2" t="s">
        <v>74</v>
      </c>
      <c r="F5417" s="2" t="s">
        <v>977</v>
      </c>
      <c r="G5417" s="14" t="n">
        <v>9.5</v>
      </c>
      <c r="H5417" s="14" t="n">
        <v>7.48</v>
      </c>
      <c r="I5417" s="14" t="n">
        <v>9.5</v>
      </c>
      <c r="J5417" s="23" t="n">
        <f aca="false">IF(AND(E5417="Priority",ISNUMBER('Cost model'!N317)),'Cost model'!N317,'Cost model'!M317)</f>
        <v>10.5</v>
      </c>
      <c r="K5417" s="14" t="n">
        <f aca="false">J5417-H5417</f>
        <v>3.02</v>
      </c>
      <c r="L5417" s="14" t="n">
        <f aca="false">G5417-H5417</f>
        <v>2.02</v>
      </c>
    </row>
    <row r="5418" customFormat="false" ht="15" hidden="false" customHeight="false" outlineLevel="0" collapsed="false">
      <c r="A5418" s="2" t="s">
        <v>174</v>
      </c>
      <c r="B5418" s="2" t="s">
        <v>174</v>
      </c>
      <c r="C5418" s="2" t="s">
        <v>47</v>
      </c>
      <c r="D5418" s="2" t="s">
        <v>13</v>
      </c>
      <c r="E5418" s="2" t="s">
        <v>83</v>
      </c>
      <c r="F5418" s="2" t="s">
        <v>977</v>
      </c>
      <c r="G5418" s="14" t="n">
        <v>45</v>
      </c>
      <c r="H5418" s="14" t="n">
        <v>63.81</v>
      </c>
      <c r="I5418" s="14" t="n">
        <v>45</v>
      </c>
      <c r="J5418" s="23" t="n">
        <f aca="false">IF(AND(E5418="Priority",ISNUMBER('Cost model'!N173)),'Cost model'!N173,'Cost model'!M173)</f>
        <v>85</v>
      </c>
      <c r="K5418" s="14" t="n">
        <f aca="false">J5418-H5418</f>
        <v>21.19</v>
      </c>
      <c r="L5418" s="14" t="n">
        <f aca="false">G5418-H5418</f>
        <v>-18.81</v>
      </c>
    </row>
    <row r="5419" customFormat="false" ht="15" hidden="false" customHeight="false" outlineLevel="0" collapsed="false">
      <c r="A5419" s="2" t="s">
        <v>221</v>
      </c>
      <c r="B5419" s="2" t="s">
        <v>158</v>
      </c>
      <c r="C5419" s="2" t="s">
        <v>49</v>
      </c>
      <c r="D5419" s="2" t="s">
        <v>10</v>
      </c>
      <c r="E5419" s="2" t="s">
        <v>74</v>
      </c>
      <c r="F5419" s="2" t="s">
        <v>976</v>
      </c>
      <c r="G5419" s="14" t="n">
        <v>52.5</v>
      </c>
      <c r="H5419" s="14" t="n">
        <v>23.78</v>
      </c>
      <c r="I5419" s="14" t="n">
        <v>17.5</v>
      </c>
      <c r="J5419" s="23" t="n">
        <f aca="false">IF(AND(E5419="Priority",ISNUMBER('Cost model'!N754)),'Cost model'!N754,'Cost model'!M754)</f>
        <v>23.5</v>
      </c>
      <c r="K5419" s="14" t="n">
        <f aca="false">J5419-H5419</f>
        <v>-0.280000000000001</v>
      </c>
      <c r="L5419" s="14" t="n">
        <f aca="false">G5419-H5419</f>
        <v>28.72</v>
      </c>
    </row>
    <row r="5420" customFormat="false" ht="15" hidden="false" customHeight="false" outlineLevel="0" collapsed="false">
      <c r="A5420" s="2" t="s">
        <v>124</v>
      </c>
      <c r="B5420" s="2" t="s">
        <v>124</v>
      </c>
      <c r="C5420" s="2" t="s">
        <v>48</v>
      </c>
      <c r="D5420" s="2" t="s">
        <v>12</v>
      </c>
      <c r="E5420" s="2" t="s">
        <v>74</v>
      </c>
      <c r="F5420" s="2" t="s">
        <v>977</v>
      </c>
      <c r="G5420" s="14" t="n">
        <v>39</v>
      </c>
      <c r="H5420" s="14" t="n">
        <v>23.78</v>
      </c>
      <c r="I5420" s="14" t="n">
        <v>12.5</v>
      </c>
      <c r="J5420" s="23" t="n">
        <f aca="false">IF(AND(E5420="Priority",ISNUMBER('Cost model'!N321)),'Cost model'!N321,'Cost model'!M321)</f>
        <v>40</v>
      </c>
      <c r="K5420" s="14" t="n">
        <f aca="false">J5420-H5420</f>
        <v>16.22</v>
      </c>
      <c r="L5420" s="14" t="n">
        <f aca="false">G5420-H5420</f>
        <v>15.22</v>
      </c>
    </row>
    <row r="5421" customFormat="false" ht="15" hidden="false" customHeight="false" outlineLevel="0" collapsed="false">
      <c r="A5421" s="2" t="s">
        <v>174</v>
      </c>
      <c r="B5421" s="2" t="s">
        <v>124</v>
      </c>
      <c r="C5421" s="2" t="s">
        <v>48</v>
      </c>
      <c r="D5421" s="2" t="s">
        <v>12</v>
      </c>
      <c r="E5421" s="2" t="s">
        <v>74</v>
      </c>
      <c r="F5421" s="2" t="s">
        <v>976</v>
      </c>
      <c r="G5421" s="14" t="n">
        <v>12.5</v>
      </c>
      <c r="H5421" s="14" t="n">
        <v>49.52</v>
      </c>
      <c r="I5421" s="14" t="n">
        <v>12.5</v>
      </c>
      <c r="J5421" s="23" t="n">
        <f aca="false">IF(AND(E5421="Priority",ISNUMBER('Cost model'!N111)),'Cost model'!N111,'Cost model'!M111)</f>
        <v>45</v>
      </c>
      <c r="K5421" s="14" t="n">
        <f aca="false">J5421-H5421</f>
        <v>-4.52</v>
      </c>
      <c r="L5421" s="14" t="n">
        <f aca="false">G5421-H5421</f>
        <v>-37.02</v>
      </c>
    </row>
    <row r="5422" customFormat="false" ht="15" hidden="false" customHeight="false" outlineLevel="0" collapsed="false">
      <c r="A5422" s="2" t="s">
        <v>221</v>
      </c>
      <c r="B5422" s="2" t="s">
        <v>221</v>
      </c>
      <c r="C5422" s="2" t="s">
        <v>47</v>
      </c>
      <c r="D5422" s="2" t="s">
        <v>12</v>
      </c>
      <c r="E5422" s="2" t="s">
        <v>74</v>
      </c>
      <c r="F5422" s="2" t="s">
        <v>977</v>
      </c>
      <c r="G5422" s="14" t="n">
        <v>9.5</v>
      </c>
      <c r="H5422" s="14" t="n">
        <v>24.77</v>
      </c>
      <c r="I5422" s="14" t="n">
        <v>9.5</v>
      </c>
      <c r="J5422" s="23" t="n">
        <f aca="false">IF(AND(E5422="Priority",ISNUMBER('Cost model'!N740)),'Cost model'!N740,'Cost model'!M740)</f>
        <v>22.5</v>
      </c>
      <c r="K5422" s="14" t="n">
        <f aca="false">J5422-H5422</f>
        <v>-2.27</v>
      </c>
      <c r="L5422" s="14" t="n">
        <f aca="false">G5422-H5422</f>
        <v>-15.27</v>
      </c>
    </row>
    <row r="5423" customFormat="false" ht="15" hidden="false" customHeight="false" outlineLevel="0" collapsed="false">
      <c r="A5423" s="2" t="s">
        <v>221</v>
      </c>
      <c r="B5423" s="2" t="s">
        <v>221</v>
      </c>
      <c r="C5423" s="2" t="s">
        <v>49</v>
      </c>
      <c r="D5423" s="2" t="s">
        <v>10</v>
      </c>
      <c r="E5423" s="2" t="s">
        <v>74</v>
      </c>
      <c r="F5423" s="2" t="s">
        <v>977</v>
      </c>
      <c r="G5423" s="14" t="n">
        <v>19.5</v>
      </c>
      <c r="H5423" s="14" t="n">
        <v>15.16</v>
      </c>
      <c r="I5423" s="14" t="n">
        <v>17.5</v>
      </c>
      <c r="J5423" s="23" t="n">
        <f aca="false">IF(AND(E5423="Priority",ISNUMBER('Cost model'!N739)),'Cost model'!N739,'Cost model'!M739)</f>
        <v>17.5</v>
      </c>
      <c r="K5423" s="14" t="n">
        <f aca="false">J5423-H5423</f>
        <v>2.34</v>
      </c>
      <c r="L5423" s="14" t="n">
        <f aca="false">G5423-H5423</f>
        <v>4.34</v>
      </c>
    </row>
    <row r="5424" customFormat="false" ht="15" hidden="false" customHeight="false" outlineLevel="0" collapsed="false">
      <c r="A5424" s="2" t="s">
        <v>174</v>
      </c>
      <c r="B5424" s="2" t="s">
        <v>174</v>
      </c>
      <c r="C5424" s="2" t="s">
        <v>47</v>
      </c>
      <c r="D5424" s="2" t="s">
        <v>13</v>
      </c>
      <c r="E5424" s="2" t="s">
        <v>74</v>
      </c>
      <c r="F5424" s="2" t="s">
        <v>977</v>
      </c>
      <c r="G5424" s="14" t="n">
        <v>53.5</v>
      </c>
      <c r="H5424" s="14" t="n">
        <v>68.37</v>
      </c>
      <c r="I5424" s="14" t="n">
        <v>19</v>
      </c>
      <c r="J5424" s="23" t="n">
        <f aca="false">IF(AND(E5424="Priority",ISNUMBER('Cost model'!N173)),'Cost model'!N173,'Cost model'!M173)</f>
        <v>60</v>
      </c>
      <c r="K5424" s="14" t="n">
        <f aca="false">J5424-H5424</f>
        <v>-8.37000000000001</v>
      </c>
      <c r="L5424" s="14" t="n">
        <f aca="false">G5424-H5424</f>
        <v>-14.87</v>
      </c>
    </row>
    <row r="5425" customFormat="false" ht="15" hidden="false" customHeight="false" outlineLevel="0" collapsed="false">
      <c r="A5425" s="2" t="s">
        <v>174</v>
      </c>
      <c r="B5425" s="2" t="s">
        <v>174</v>
      </c>
      <c r="C5425" s="2" t="s">
        <v>47</v>
      </c>
      <c r="D5425" s="2" t="s">
        <v>10</v>
      </c>
      <c r="E5425" s="2" t="s">
        <v>74</v>
      </c>
      <c r="F5425" s="2" t="s">
        <v>977</v>
      </c>
      <c r="G5425" s="14" t="n">
        <v>9.5</v>
      </c>
      <c r="H5425" s="14" t="n">
        <v>6.7</v>
      </c>
      <c r="I5425" s="14" t="n">
        <v>9.5</v>
      </c>
      <c r="J5425" s="23" t="n">
        <f aca="false">IF(AND(E5425="Priority",ISNUMBER('Cost model'!N167)),'Cost model'!N167,'Cost model'!M167)</f>
        <v>8.5</v>
      </c>
      <c r="K5425" s="14" t="n">
        <f aca="false">J5425-H5425</f>
        <v>1.8</v>
      </c>
      <c r="L5425" s="14" t="n">
        <f aca="false">G5425-H5425</f>
        <v>2.8</v>
      </c>
    </row>
    <row r="5426" customFormat="false" ht="15" hidden="false" customHeight="false" outlineLevel="0" collapsed="false">
      <c r="A5426" s="2" t="s">
        <v>124</v>
      </c>
      <c r="B5426" s="2" t="s">
        <v>124</v>
      </c>
      <c r="C5426" s="2" t="s">
        <v>49</v>
      </c>
      <c r="D5426" s="2" t="s">
        <v>10</v>
      </c>
      <c r="E5426" s="2" t="s">
        <v>74</v>
      </c>
      <c r="F5426" s="2" t="s">
        <v>977</v>
      </c>
      <c r="G5426" s="14" t="n">
        <v>17.5</v>
      </c>
      <c r="H5426" s="14" t="n">
        <v>16.41</v>
      </c>
      <c r="I5426" s="14" t="n">
        <v>17.5</v>
      </c>
      <c r="J5426" s="23" t="n">
        <f aca="false">IF(AND(E5426="Priority",ISNUMBER('Cost model'!N319)),'Cost model'!N319,'Cost model'!M319)</f>
        <v>16.5</v>
      </c>
      <c r="K5426" s="14" t="n">
        <f aca="false">J5426-H5426</f>
        <v>0.0899999999999999</v>
      </c>
      <c r="L5426" s="14" t="n">
        <f aca="false">G5426-H5426</f>
        <v>1.09</v>
      </c>
    </row>
    <row r="5427" customFormat="false" ht="15" hidden="false" customHeight="false" outlineLevel="0" collapsed="false">
      <c r="A5427" s="2" t="s">
        <v>124</v>
      </c>
      <c r="B5427" s="2" t="s">
        <v>124</v>
      </c>
      <c r="C5427" s="2" t="s">
        <v>48</v>
      </c>
      <c r="D5427" s="2" t="s">
        <v>12</v>
      </c>
      <c r="E5427" s="2" t="s">
        <v>74</v>
      </c>
      <c r="F5427" s="2" t="s">
        <v>977</v>
      </c>
      <c r="G5427" s="14" t="n">
        <v>12.5</v>
      </c>
      <c r="H5427" s="14" t="n">
        <v>23.78</v>
      </c>
      <c r="I5427" s="14" t="n">
        <v>12.5</v>
      </c>
      <c r="J5427" s="23" t="n">
        <f aca="false">IF(AND(E5427="Priority",ISNUMBER('Cost model'!N321)),'Cost model'!N321,'Cost model'!M321)</f>
        <v>40</v>
      </c>
      <c r="K5427" s="14" t="n">
        <f aca="false">J5427-H5427</f>
        <v>16.22</v>
      </c>
      <c r="L5427" s="14" t="n">
        <f aca="false">G5427-H5427</f>
        <v>-11.28</v>
      </c>
    </row>
    <row r="5428" customFormat="false" ht="15" hidden="false" customHeight="false" outlineLevel="0" collapsed="false">
      <c r="A5428" s="2" t="s">
        <v>174</v>
      </c>
      <c r="B5428" s="2" t="s">
        <v>124</v>
      </c>
      <c r="C5428" s="2" t="s">
        <v>48</v>
      </c>
      <c r="D5428" s="2" t="s">
        <v>12</v>
      </c>
      <c r="E5428" s="2" t="s">
        <v>74</v>
      </c>
      <c r="F5428" s="2" t="s">
        <v>976</v>
      </c>
      <c r="G5428" s="14" t="n">
        <v>17.5</v>
      </c>
      <c r="H5428" s="14" t="n">
        <v>46.93</v>
      </c>
      <c r="I5428" s="14" t="n">
        <v>12.5</v>
      </c>
      <c r="J5428" s="23" t="n">
        <f aca="false">IF(AND(E5428="Priority",ISNUMBER('Cost model'!N111)),'Cost model'!N111,'Cost model'!M111)</f>
        <v>45</v>
      </c>
      <c r="K5428" s="14" t="n">
        <f aca="false">J5428-H5428</f>
        <v>-1.93</v>
      </c>
      <c r="L5428" s="14" t="n">
        <f aca="false">G5428-H5428</f>
        <v>-29.43</v>
      </c>
    </row>
    <row r="5429" customFormat="false" ht="15" hidden="false" customHeight="false" outlineLevel="0" collapsed="false">
      <c r="A5429" s="2" t="s">
        <v>174</v>
      </c>
      <c r="B5429" s="2" t="s">
        <v>174</v>
      </c>
      <c r="C5429" s="2" t="s">
        <v>48</v>
      </c>
      <c r="D5429" s="2" t="s">
        <v>12</v>
      </c>
      <c r="E5429" s="2" t="s">
        <v>74</v>
      </c>
      <c r="F5429" s="2" t="s">
        <v>977</v>
      </c>
      <c r="G5429" s="14" t="n">
        <v>12.5</v>
      </c>
      <c r="H5429" s="14" t="n">
        <v>10.96</v>
      </c>
      <c r="I5429" s="14" t="n">
        <v>12.5</v>
      </c>
      <c r="J5429" s="23" t="n">
        <f aca="false">IF(AND(E5429="Priority",ISNUMBER('Cost model'!N171)),'Cost model'!N171,'Cost model'!M171)</f>
        <v>40</v>
      </c>
      <c r="K5429" s="14" t="n">
        <f aca="false">J5429-H5429</f>
        <v>29.04</v>
      </c>
      <c r="L5429" s="14" t="n">
        <f aca="false">G5429-H5429</f>
        <v>1.54</v>
      </c>
    </row>
    <row r="5430" customFormat="false" ht="15" hidden="false" customHeight="false" outlineLevel="0" collapsed="false">
      <c r="A5430" s="2" t="s">
        <v>174</v>
      </c>
      <c r="B5430" s="2" t="s">
        <v>174</v>
      </c>
      <c r="C5430" s="2" t="s">
        <v>48</v>
      </c>
      <c r="D5430" s="2" t="s">
        <v>12</v>
      </c>
      <c r="E5430" s="2" t="s">
        <v>74</v>
      </c>
      <c r="F5430" s="2" t="s">
        <v>977</v>
      </c>
      <c r="G5430" s="14" t="n">
        <v>9.5</v>
      </c>
      <c r="H5430" s="14" t="n">
        <v>28.56</v>
      </c>
      <c r="I5430" s="14" t="n">
        <v>12.5</v>
      </c>
      <c r="J5430" s="23" t="n">
        <f aca="false">IF(AND(E5430="Priority",ISNUMBER('Cost model'!N171)),'Cost model'!N171,'Cost model'!M171)</f>
        <v>40</v>
      </c>
      <c r="K5430" s="14" t="n">
        <f aca="false">J5430-H5430</f>
        <v>11.44</v>
      </c>
      <c r="L5430" s="14" t="n">
        <f aca="false">G5430-H5430</f>
        <v>-19.06</v>
      </c>
    </row>
    <row r="5431" customFormat="false" ht="15" hidden="false" customHeight="false" outlineLevel="0" collapsed="false">
      <c r="A5431" s="2" t="s">
        <v>174</v>
      </c>
      <c r="B5431" s="2" t="s">
        <v>174</v>
      </c>
      <c r="C5431" s="2" t="s">
        <v>48</v>
      </c>
      <c r="D5431" s="2" t="s">
        <v>12</v>
      </c>
      <c r="E5431" s="2" t="s">
        <v>74</v>
      </c>
      <c r="F5431" s="2" t="s">
        <v>977</v>
      </c>
      <c r="G5431" s="14" t="n">
        <v>9.5</v>
      </c>
      <c r="H5431" s="14" t="n">
        <v>10.8</v>
      </c>
      <c r="I5431" s="14" t="n">
        <v>12.5</v>
      </c>
      <c r="J5431" s="23" t="n">
        <f aca="false">IF(AND(E5431="Priority",ISNUMBER('Cost model'!N171)),'Cost model'!N171,'Cost model'!M171)</f>
        <v>40</v>
      </c>
      <c r="K5431" s="14" t="n">
        <f aca="false">J5431-H5431</f>
        <v>29.2</v>
      </c>
      <c r="L5431" s="14" t="n">
        <f aca="false">G5431-H5431</f>
        <v>-1.3</v>
      </c>
    </row>
    <row r="5432" customFormat="false" ht="15" hidden="false" customHeight="false" outlineLevel="0" collapsed="false">
      <c r="A5432" s="2" t="s">
        <v>142</v>
      </c>
      <c r="B5432" s="2" t="s">
        <v>142</v>
      </c>
      <c r="C5432" s="2" t="s">
        <v>49</v>
      </c>
      <c r="D5432" s="2" t="s">
        <v>10</v>
      </c>
      <c r="E5432" s="2" t="s">
        <v>83</v>
      </c>
      <c r="F5432" s="2" t="s">
        <v>977</v>
      </c>
      <c r="G5432" s="14" t="n">
        <v>24.5</v>
      </c>
      <c r="H5432" s="14" t="n">
        <v>21.01</v>
      </c>
      <c r="I5432" s="14" t="n">
        <v>24.5</v>
      </c>
      <c r="J5432" s="23" t="n">
        <f aca="false">IF(AND(E5432="Priority",ISNUMBER('Cost model'!N634)),'Cost model'!N634,'Cost model'!M634)</f>
        <v>21.5</v>
      </c>
      <c r="K5432" s="14" t="n">
        <f aca="false">J5432-H5432</f>
        <v>0.489999999999998</v>
      </c>
      <c r="L5432" s="14" t="n">
        <f aca="false">G5432-H5432</f>
        <v>3.49</v>
      </c>
    </row>
    <row r="5433" customFormat="false" ht="15" hidden="false" customHeight="false" outlineLevel="0" collapsed="false">
      <c r="A5433" s="2" t="s">
        <v>174</v>
      </c>
      <c r="B5433" s="2" t="s">
        <v>174</v>
      </c>
      <c r="C5433" s="2" t="s">
        <v>48</v>
      </c>
      <c r="D5433" s="2" t="s">
        <v>12</v>
      </c>
      <c r="E5433" s="2" t="s">
        <v>74</v>
      </c>
      <c r="F5433" s="2" t="s">
        <v>977</v>
      </c>
      <c r="G5433" s="14" t="n">
        <v>12.5</v>
      </c>
      <c r="H5433" s="14" t="n">
        <v>42.06</v>
      </c>
      <c r="I5433" s="14" t="n">
        <v>12.5</v>
      </c>
      <c r="J5433" s="23" t="n">
        <f aca="false">IF(AND(E5433="Priority",ISNUMBER('Cost model'!N171)),'Cost model'!N171,'Cost model'!M171)</f>
        <v>40</v>
      </c>
      <c r="K5433" s="14" t="n">
        <f aca="false">J5433-H5433</f>
        <v>-2.06</v>
      </c>
      <c r="L5433" s="14" t="n">
        <f aca="false">G5433-H5433</f>
        <v>-29.56</v>
      </c>
    </row>
    <row r="5434" customFormat="false" ht="15" hidden="false" customHeight="false" outlineLevel="0" collapsed="false">
      <c r="A5434" s="2" t="s">
        <v>174</v>
      </c>
      <c r="B5434" s="2" t="s">
        <v>174</v>
      </c>
      <c r="C5434" s="2" t="s">
        <v>48</v>
      </c>
      <c r="D5434" s="2" t="s">
        <v>12</v>
      </c>
      <c r="E5434" s="2" t="s">
        <v>74</v>
      </c>
      <c r="F5434" s="2" t="s">
        <v>977</v>
      </c>
      <c r="G5434" s="14" t="n">
        <v>37.5</v>
      </c>
      <c r="H5434" s="14" t="n">
        <v>42.67</v>
      </c>
      <c r="I5434" s="14" t="n">
        <v>12.5</v>
      </c>
      <c r="J5434" s="23" t="n">
        <f aca="false">IF(AND(E5434="Priority",ISNUMBER('Cost model'!N171)),'Cost model'!N171,'Cost model'!M171)</f>
        <v>40</v>
      </c>
      <c r="K5434" s="14" t="n">
        <f aca="false">J5434-H5434</f>
        <v>-2.67</v>
      </c>
      <c r="L5434" s="14" t="n">
        <f aca="false">G5434-H5434</f>
        <v>-5.17</v>
      </c>
    </row>
    <row r="5435" customFormat="false" ht="15" hidden="false" customHeight="false" outlineLevel="0" collapsed="false">
      <c r="A5435" s="2" t="s">
        <v>124</v>
      </c>
      <c r="B5435" s="2" t="s">
        <v>124</v>
      </c>
      <c r="C5435" s="2" t="s">
        <v>48</v>
      </c>
      <c r="D5435" s="2" t="s">
        <v>12</v>
      </c>
      <c r="E5435" s="2" t="s">
        <v>83</v>
      </c>
      <c r="F5435" s="2" t="s">
        <v>977</v>
      </c>
      <c r="G5435" s="14" t="n">
        <v>19.5</v>
      </c>
      <c r="H5435" s="14" t="n">
        <v>30.84</v>
      </c>
      <c r="I5435" s="14" t="n">
        <v>19.5</v>
      </c>
      <c r="J5435" s="23" t="n">
        <f aca="false">IF(AND(E5435="Priority",ISNUMBER('Cost model'!N321)),'Cost model'!N321,'Cost model'!M321)</f>
        <v>55</v>
      </c>
      <c r="K5435" s="14" t="n">
        <f aca="false">J5435-H5435</f>
        <v>24.16</v>
      </c>
      <c r="L5435" s="14" t="n">
        <f aca="false">G5435-H5435</f>
        <v>-11.34</v>
      </c>
    </row>
    <row r="5436" customFormat="false" ht="15" hidden="false" customHeight="false" outlineLevel="0" collapsed="false">
      <c r="A5436" s="2" t="s">
        <v>221</v>
      </c>
      <c r="B5436" s="2" t="s">
        <v>221</v>
      </c>
      <c r="C5436" s="2" t="s">
        <v>47</v>
      </c>
      <c r="D5436" s="2" t="s">
        <v>10</v>
      </c>
      <c r="E5436" s="2" t="s">
        <v>74</v>
      </c>
      <c r="F5436" s="2" t="s">
        <v>977</v>
      </c>
      <c r="G5436" s="14" t="n">
        <v>29</v>
      </c>
      <c r="H5436" s="14" t="n">
        <v>28.67</v>
      </c>
      <c r="I5436" s="14" t="n">
        <v>9.5</v>
      </c>
      <c r="J5436" s="23" t="n">
        <f aca="false">IF(AND(E5436="Priority",ISNUMBER('Cost model'!N737)),'Cost model'!N737,'Cost model'!M737)</f>
        <v>8.5</v>
      </c>
      <c r="K5436" s="14" t="n">
        <f aca="false">J5436-H5436</f>
        <v>-20.17</v>
      </c>
      <c r="L5436" s="14" t="n">
        <f aca="false">G5436-H5436</f>
        <v>0.329999999999998</v>
      </c>
    </row>
    <row r="5437" customFormat="false" ht="15" hidden="false" customHeight="false" outlineLevel="0" collapsed="false">
      <c r="A5437" s="2" t="s">
        <v>342</v>
      </c>
      <c r="B5437" s="2" t="s">
        <v>158</v>
      </c>
      <c r="C5437" s="2" t="s">
        <v>49</v>
      </c>
      <c r="D5437" s="2" t="s">
        <v>14</v>
      </c>
      <c r="E5437" s="2" t="s">
        <v>74</v>
      </c>
      <c r="F5437" s="2" t="s">
        <v>976</v>
      </c>
      <c r="G5437" s="14" t="n">
        <v>229.5</v>
      </c>
      <c r="H5437" s="14" t="n">
        <v>182.39</v>
      </c>
      <c r="I5437" s="14" t="n">
        <v>250</v>
      </c>
      <c r="J5437" s="23" t="n">
        <f aca="false">IF(AND(E5437="Priority",ISNUMBER('Cost model'!N223)),'Cost model'!N223,'Cost model'!M223)</f>
        <v>225</v>
      </c>
      <c r="K5437" s="14" t="n">
        <f aca="false">J5437-H5437</f>
        <v>42.61</v>
      </c>
      <c r="L5437" s="14" t="n">
        <f aca="false">G5437-H5437</f>
        <v>47.11</v>
      </c>
    </row>
    <row r="5438" customFormat="false" ht="15" hidden="false" customHeight="false" outlineLevel="0" collapsed="false">
      <c r="A5438" s="2" t="s">
        <v>124</v>
      </c>
      <c r="B5438" s="2" t="s">
        <v>124</v>
      </c>
      <c r="C5438" s="2" t="s">
        <v>48</v>
      </c>
      <c r="D5438" s="2" t="s">
        <v>13</v>
      </c>
      <c r="E5438" s="2" t="s">
        <v>83</v>
      </c>
      <c r="F5438" s="2" t="s">
        <v>977</v>
      </c>
      <c r="G5438" s="14" t="n">
        <v>45</v>
      </c>
      <c r="H5438" s="14" t="n">
        <v>93.26</v>
      </c>
      <c r="I5438" s="14" t="n">
        <v>45</v>
      </c>
      <c r="J5438" s="23" t="n">
        <f aca="false">IF(AND(E5438="Priority",ISNUMBER('Cost model'!N324)),'Cost model'!N324,'Cost model'!M324)</f>
        <v>115</v>
      </c>
      <c r="K5438" s="14" t="n">
        <f aca="false">J5438-H5438</f>
        <v>21.74</v>
      </c>
      <c r="L5438" s="14" t="n">
        <f aca="false">G5438-H5438</f>
        <v>-48.26</v>
      </c>
    </row>
    <row r="5439" customFormat="false" ht="15" hidden="false" customHeight="false" outlineLevel="0" collapsed="false">
      <c r="A5439" s="2" t="s">
        <v>158</v>
      </c>
      <c r="B5439" s="2" t="s">
        <v>158</v>
      </c>
      <c r="C5439" s="2" t="s">
        <v>47</v>
      </c>
      <c r="D5439" s="2" t="s">
        <v>10</v>
      </c>
      <c r="E5439" s="2" t="s">
        <v>74</v>
      </c>
      <c r="F5439" s="2" t="s">
        <v>977</v>
      </c>
      <c r="G5439" s="14" t="n">
        <v>9.5</v>
      </c>
      <c r="H5439" s="14" t="n">
        <v>7.16</v>
      </c>
      <c r="I5439" s="14" t="n">
        <v>9.5</v>
      </c>
      <c r="J5439" s="23" t="n">
        <f aca="false">IF(AND(E5439="Priority",ISNUMBER('Cost model'!N422)),'Cost model'!N422,'Cost model'!M422)</f>
        <v>8.5</v>
      </c>
      <c r="K5439" s="14" t="n">
        <f aca="false">J5439-H5439</f>
        <v>1.34</v>
      </c>
      <c r="L5439" s="14" t="n">
        <f aca="false">G5439-H5439</f>
        <v>2.34</v>
      </c>
    </row>
    <row r="5440" customFormat="false" ht="15" hidden="false" customHeight="false" outlineLevel="0" collapsed="false">
      <c r="A5440" s="2" t="s">
        <v>205</v>
      </c>
      <c r="B5440" s="2" t="s">
        <v>158</v>
      </c>
      <c r="C5440" s="2" t="s">
        <v>48</v>
      </c>
      <c r="D5440" s="2" t="s">
        <v>10</v>
      </c>
      <c r="E5440" s="2" t="s">
        <v>74</v>
      </c>
      <c r="F5440" s="2" t="s">
        <v>976</v>
      </c>
      <c r="G5440" s="14" t="n">
        <v>14.5</v>
      </c>
      <c r="H5440" s="14" t="n">
        <v>11.52</v>
      </c>
      <c r="I5440" s="14"/>
      <c r="J5440" s="23" t="n">
        <f aca="false">IF(AND(E5440="Priority",ISNUMBER('Cost model'!N618)),'Cost model'!N618,'Cost model'!M618)</f>
        <v>16.5</v>
      </c>
      <c r="K5440" s="14" t="n">
        <f aca="false">J5440-H5440</f>
        <v>4.98</v>
      </c>
      <c r="L5440" s="14" t="n">
        <f aca="false">G5440-H5440</f>
        <v>2.98</v>
      </c>
    </row>
    <row r="5441" customFormat="false" ht="15" hidden="false" customHeight="false" outlineLevel="0" collapsed="false">
      <c r="A5441" s="2" t="s">
        <v>124</v>
      </c>
      <c r="B5441" s="2" t="s">
        <v>124</v>
      </c>
      <c r="C5441" s="2" t="s">
        <v>48</v>
      </c>
      <c r="D5441" s="2" t="s">
        <v>10</v>
      </c>
      <c r="E5441" s="2" t="s">
        <v>74</v>
      </c>
      <c r="F5441" s="2" t="s">
        <v>977</v>
      </c>
      <c r="G5441" s="14" t="n">
        <v>12.5</v>
      </c>
      <c r="H5441" s="14" t="n">
        <v>16.41</v>
      </c>
      <c r="I5441" s="14" t="n">
        <v>12.5</v>
      </c>
      <c r="J5441" s="23" t="n">
        <f aca="false">IF(AND(E5441="Priority",ISNUMBER('Cost model'!N318)),'Cost model'!N318,'Cost model'!M318)</f>
        <v>14.5</v>
      </c>
      <c r="K5441" s="14" t="n">
        <f aca="false">J5441-H5441</f>
        <v>-1.91</v>
      </c>
      <c r="L5441" s="14" t="n">
        <f aca="false">G5441-H5441</f>
        <v>-3.91</v>
      </c>
    </row>
    <row r="5442" customFormat="false" ht="15" hidden="false" customHeight="false" outlineLevel="0" collapsed="false">
      <c r="A5442" s="2" t="s">
        <v>124</v>
      </c>
      <c r="B5442" s="2" t="s">
        <v>142</v>
      </c>
      <c r="C5442" s="2" t="s">
        <v>49</v>
      </c>
      <c r="D5442" s="2" t="s">
        <v>10</v>
      </c>
      <c r="E5442" s="2" t="s">
        <v>74</v>
      </c>
      <c r="F5442" s="2" t="s">
        <v>976</v>
      </c>
      <c r="G5442" s="14" t="n">
        <v>17.5</v>
      </c>
      <c r="H5442" s="14" t="n">
        <v>21.01</v>
      </c>
      <c r="I5442" s="14" t="n">
        <v>17.5</v>
      </c>
      <c r="J5442" s="23" t="n">
        <f aca="false">IF(AND(E5442="Priority",ISNUMBER('Cost model'!N334)),'Cost model'!N334,'Cost model'!M334)</f>
        <v>20.5</v>
      </c>
      <c r="K5442" s="14" t="n">
        <f aca="false">J5442-H5442</f>
        <v>-0.510000000000002</v>
      </c>
      <c r="L5442" s="14" t="n">
        <f aca="false">G5442-H5442</f>
        <v>-3.51</v>
      </c>
    </row>
    <row r="5443" customFormat="false" ht="15" hidden="false" customHeight="false" outlineLevel="0" collapsed="false">
      <c r="A5443" s="2" t="s">
        <v>221</v>
      </c>
      <c r="B5443" s="2" t="s">
        <v>221</v>
      </c>
      <c r="C5443" s="2" t="s">
        <v>49</v>
      </c>
      <c r="D5443" s="2" t="s">
        <v>12</v>
      </c>
      <c r="E5443" s="2" t="s">
        <v>74</v>
      </c>
      <c r="F5443" s="2" t="s">
        <v>977</v>
      </c>
      <c r="G5443" s="14" t="n">
        <v>54.5</v>
      </c>
      <c r="H5443" s="14" t="n">
        <v>67.77</v>
      </c>
      <c r="I5443" s="14" t="n">
        <v>19.5</v>
      </c>
      <c r="J5443" s="23" t="n">
        <f aca="false">IF(AND(E5443="Priority",ISNUMBER('Cost model'!N742)),'Cost model'!N742,'Cost model'!M742)</f>
        <v>60</v>
      </c>
      <c r="K5443" s="14" t="n">
        <f aca="false">J5443-H5443</f>
        <v>-7.77</v>
      </c>
      <c r="L5443" s="14" t="n">
        <f aca="false">G5443-H5443</f>
        <v>-13.27</v>
      </c>
    </row>
    <row r="5444" customFormat="false" ht="15" hidden="false" customHeight="false" outlineLevel="0" collapsed="false">
      <c r="A5444" s="2" t="s">
        <v>124</v>
      </c>
      <c r="B5444" s="2" t="s">
        <v>124</v>
      </c>
      <c r="C5444" s="2" t="s">
        <v>47</v>
      </c>
      <c r="D5444" s="2" t="s">
        <v>10</v>
      </c>
      <c r="E5444" s="2" t="s">
        <v>74</v>
      </c>
      <c r="F5444" s="2" t="s">
        <v>977</v>
      </c>
      <c r="G5444" s="14" t="n">
        <v>9.5</v>
      </c>
      <c r="H5444" s="14" t="n">
        <v>9</v>
      </c>
      <c r="I5444" s="14" t="n">
        <v>9.5</v>
      </c>
      <c r="J5444" s="23" t="n">
        <f aca="false">IF(AND(E5444="Priority",ISNUMBER('Cost model'!N317)),'Cost model'!N317,'Cost model'!M317)</f>
        <v>10.5</v>
      </c>
      <c r="K5444" s="14" t="n">
        <f aca="false">J5444-H5444</f>
        <v>1.5</v>
      </c>
      <c r="L5444" s="14" t="n">
        <f aca="false">G5444-H5444</f>
        <v>0.5</v>
      </c>
    </row>
    <row r="5445" customFormat="false" ht="15" hidden="false" customHeight="false" outlineLevel="0" collapsed="false">
      <c r="A5445" s="2" t="s">
        <v>221</v>
      </c>
      <c r="B5445" s="2" t="s">
        <v>221</v>
      </c>
      <c r="C5445" s="2" t="s">
        <v>47</v>
      </c>
      <c r="D5445" s="2" t="s">
        <v>15</v>
      </c>
      <c r="E5445" s="2" t="s">
        <v>74</v>
      </c>
      <c r="F5445" s="2" t="s">
        <v>977</v>
      </c>
      <c r="G5445" s="14" t="n">
        <v>79</v>
      </c>
      <c r="H5445" s="14" t="n">
        <v>114.04</v>
      </c>
      <c r="I5445" s="14" t="n">
        <v>45</v>
      </c>
      <c r="J5445" s="23" t="n">
        <f aca="false">IF(AND(E5445="Priority",ISNUMBER('Cost model'!N749)),'Cost model'!N749,'Cost model'!M749)</f>
        <v>110</v>
      </c>
      <c r="K5445" s="14" t="n">
        <f aca="false">J5445-H5445</f>
        <v>-4.04000000000001</v>
      </c>
      <c r="L5445" s="14" t="n">
        <f aca="false">G5445-H5445</f>
        <v>-35.04</v>
      </c>
    </row>
    <row r="5446" customFormat="false" ht="15" hidden="false" customHeight="false" outlineLevel="0" collapsed="false">
      <c r="A5446" s="2" t="s">
        <v>174</v>
      </c>
      <c r="B5446" s="2" t="s">
        <v>174</v>
      </c>
      <c r="C5446" s="2" t="s">
        <v>48</v>
      </c>
      <c r="D5446" s="2" t="s">
        <v>12</v>
      </c>
      <c r="E5446" s="2" t="s">
        <v>74</v>
      </c>
      <c r="F5446" s="2" t="s">
        <v>977</v>
      </c>
      <c r="G5446" s="14" t="n">
        <v>12.5</v>
      </c>
      <c r="H5446" s="14" t="n">
        <v>25.98</v>
      </c>
      <c r="I5446" s="14" t="n">
        <v>12.5</v>
      </c>
      <c r="J5446" s="23" t="n">
        <f aca="false">IF(AND(E5446="Priority",ISNUMBER('Cost model'!N171)),'Cost model'!N171,'Cost model'!M171)</f>
        <v>40</v>
      </c>
      <c r="K5446" s="14" t="n">
        <f aca="false">J5446-H5446</f>
        <v>14.02</v>
      </c>
      <c r="L5446" s="14" t="n">
        <f aca="false">G5446-H5446</f>
        <v>-13.48</v>
      </c>
    </row>
    <row r="5447" customFormat="false" ht="15" hidden="false" customHeight="false" outlineLevel="0" collapsed="false">
      <c r="A5447" s="2" t="s">
        <v>174</v>
      </c>
      <c r="B5447" s="2" t="s">
        <v>174</v>
      </c>
      <c r="C5447" s="2" t="s">
        <v>48</v>
      </c>
      <c r="D5447" s="2" t="s">
        <v>13</v>
      </c>
      <c r="E5447" s="2" t="s">
        <v>83</v>
      </c>
      <c r="F5447" s="2" t="s">
        <v>977</v>
      </c>
      <c r="G5447" s="14" t="n">
        <v>45</v>
      </c>
      <c r="H5447" s="14" t="n">
        <v>29.43</v>
      </c>
      <c r="I5447" s="14" t="n">
        <v>45</v>
      </c>
      <c r="J5447" s="23" t="n">
        <f aca="false">IF(AND(E5447="Priority",ISNUMBER('Cost model'!N174)),'Cost model'!N174,'Cost model'!M174)</f>
        <v>95</v>
      </c>
      <c r="K5447" s="14" t="n">
        <f aca="false">J5447-H5447</f>
        <v>65.57</v>
      </c>
      <c r="L5447" s="14" t="n">
        <f aca="false">G5447-H5447</f>
        <v>15.57</v>
      </c>
    </row>
    <row r="5448" customFormat="false" ht="15" hidden="false" customHeight="false" outlineLevel="0" collapsed="false">
      <c r="A5448" s="2" t="s">
        <v>142</v>
      </c>
      <c r="B5448" s="2" t="s">
        <v>142</v>
      </c>
      <c r="C5448" s="2" t="s">
        <v>48</v>
      </c>
      <c r="D5448" s="2" t="s">
        <v>10</v>
      </c>
      <c r="E5448" s="2" t="s">
        <v>74</v>
      </c>
      <c r="F5448" s="2" t="s">
        <v>977</v>
      </c>
      <c r="G5448" s="14" t="n">
        <v>12.5</v>
      </c>
      <c r="H5448" s="14" t="n">
        <v>10.48</v>
      </c>
      <c r="I5448" s="14" t="n">
        <v>12.5</v>
      </c>
      <c r="J5448" s="23" t="n">
        <f aca="false">IF(AND(E5448="Priority",ISNUMBER('Cost model'!N633)),'Cost model'!N633,'Cost model'!M633)</f>
        <v>11.5</v>
      </c>
      <c r="K5448" s="14" t="n">
        <f aca="false">J5448-H5448</f>
        <v>1.02</v>
      </c>
      <c r="L5448" s="14" t="n">
        <f aca="false">G5448-H5448</f>
        <v>2.02</v>
      </c>
    </row>
    <row r="5449" customFormat="false" ht="15" hidden="false" customHeight="false" outlineLevel="0" collapsed="false">
      <c r="A5449" s="2" t="s">
        <v>174</v>
      </c>
      <c r="B5449" s="2" t="s">
        <v>158</v>
      </c>
      <c r="C5449" s="2" t="s">
        <v>47</v>
      </c>
      <c r="D5449" s="2" t="s">
        <v>10</v>
      </c>
      <c r="E5449" s="2" t="s">
        <v>74</v>
      </c>
      <c r="F5449" s="2" t="s">
        <v>976</v>
      </c>
      <c r="G5449" s="14" t="n">
        <v>14.5</v>
      </c>
      <c r="H5449" s="14" t="n">
        <v>10.62</v>
      </c>
      <c r="I5449" s="14" t="n">
        <v>14.5</v>
      </c>
      <c r="J5449" s="23" t="n">
        <f aca="false">IF(AND(E5449="Priority",ISNUMBER('Cost model'!N137)),'Cost model'!N137,'Cost model'!M137)</f>
        <v>13.5</v>
      </c>
      <c r="K5449" s="14" t="n">
        <f aca="false">J5449-H5449</f>
        <v>2.88</v>
      </c>
      <c r="L5449" s="14" t="n">
        <f aca="false">G5449-H5449</f>
        <v>3.88</v>
      </c>
    </row>
    <row r="5450" customFormat="false" ht="15" hidden="false" customHeight="false" outlineLevel="0" collapsed="false">
      <c r="A5450" s="2" t="s">
        <v>124</v>
      </c>
      <c r="B5450" s="2" t="s">
        <v>124</v>
      </c>
      <c r="C5450" s="2" t="s">
        <v>48</v>
      </c>
      <c r="D5450" s="2" t="s">
        <v>12</v>
      </c>
      <c r="E5450" s="2" t="s">
        <v>74</v>
      </c>
      <c r="F5450" s="2" t="s">
        <v>977</v>
      </c>
      <c r="G5450" s="14" t="n">
        <v>25</v>
      </c>
      <c r="H5450" s="14" t="n">
        <v>43.32</v>
      </c>
      <c r="I5450" s="14" t="n">
        <v>12.5</v>
      </c>
      <c r="J5450" s="23" t="n">
        <f aca="false">IF(AND(E5450="Priority",ISNUMBER('Cost model'!N321)),'Cost model'!N321,'Cost model'!M321)</f>
        <v>40</v>
      </c>
      <c r="K5450" s="14" t="n">
        <f aca="false">J5450-H5450</f>
        <v>-3.32</v>
      </c>
      <c r="L5450" s="14" t="n">
        <f aca="false">G5450-H5450</f>
        <v>-18.32</v>
      </c>
    </row>
    <row r="5451" customFormat="false" ht="15" hidden="false" customHeight="false" outlineLevel="0" collapsed="false">
      <c r="A5451" s="2" t="s">
        <v>124</v>
      </c>
      <c r="B5451" s="2" t="s">
        <v>174</v>
      </c>
      <c r="C5451" s="2" t="s">
        <v>47</v>
      </c>
      <c r="D5451" s="2" t="s">
        <v>12</v>
      </c>
      <c r="E5451" s="2" t="s">
        <v>74</v>
      </c>
      <c r="F5451" s="2" t="s">
        <v>976</v>
      </c>
      <c r="G5451" s="14" t="n">
        <v>38</v>
      </c>
      <c r="H5451" s="14" t="n">
        <v>30.04</v>
      </c>
      <c r="I5451" s="14" t="n">
        <v>19.5</v>
      </c>
      <c r="J5451" s="23" t="n">
        <f aca="false">IF(AND(E5451="Priority",ISNUMBER('Cost model'!N365)),'Cost model'!N365,'Cost model'!M365)</f>
        <v>45</v>
      </c>
      <c r="K5451" s="14" t="n">
        <f aca="false">J5451-H5451</f>
        <v>14.96</v>
      </c>
      <c r="L5451" s="14" t="n">
        <f aca="false">G5451-H5451</f>
        <v>7.96</v>
      </c>
    </row>
    <row r="5452" customFormat="false" ht="15" hidden="false" customHeight="false" outlineLevel="0" collapsed="false">
      <c r="A5452" s="2" t="s">
        <v>174</v>
      </c>
      <c r="B5452" s="2" t="s">
        <v>174</v>
      </c>
      <c r="C5452" s="2" t="s">
        <v>48</v>
      </c>
      <c r="D5452" s="2" t="s">
        <v>12</v>
      </c>
      <c r="E5452" s="2" t="s">
        <v>74</v>
      </c>
      <c r="F5452" s="2" t="s">
        <v>977</v>
      </c>
      <c r="G5452" s="14" t="n">
        <v>25</v>
      </c>
      <c r="H5452" s="14" t="n">
        <v>42.06</v>
      </c>
      <c r="I5452" s="14" t="n">
        <v>12.5</v>
      </c>
      <c r="J5452" s="23" t="n">
        <f aca="false">IF(AND(E5452="Priority",ISNUMBER('Cost model'!N171)),'Cost model'!N171,'Cost model'!M171)</f>
        <v>40</v>
      </c>
      <c r="K5452" s="14" t="n">
        <f aca="false">J5452-H5452</f>
        <v>-2.06</v>
      </c>
      <c r="L5452" s="14" t="n">
        <f aca="false">G5452-H5452</f>
        <v>-17.06</v>
      </c>
    </row>
    <row r="5453" customFormat="false" ht="15" hidden="false" customHeight="false" outlineLevel="0" collapsed="false">
      <c r="A5453" s="2" t="s">
        <v>174</v>
      </c>
      <c r="B5453" s="2" t="s">
        <v>174</v>
      </c>
      <c r="C5453" s="2" t="s">
        <v>47</v>
      </c>
      <c r="D5453" s="2" t="s">
        <v>10</v>
      </c>
      <c r="E5453" s="2" t="s">
        <v>74</v>
      </c>
      <c r="F5453" s="2" t="s">
        <v>977</v>
      </c>
      <c r="G5453" s="14" t="n">
        <v>28.5</v>
      </c>
      <c r="H5453" s="14" t="n">
        <v>25.88</v>
      </c>
      <c r="I5453" s="14" t="n">
        <v>9.5</v>
      </c>
      <c r="J5453" s="23" t="n">
        <f aca="false">IF(AND(E5453="Priority",ISNUMBER('Cost model'!N167)),'Cost model'!N167,'Cost model'!M167)</f>
        <v>8.5</v>
      </c>
      <c r="K5453" s="14" t="n">
        <f aca="false">J5453-H5453</f>
        <v>-17.38</v>
      </c>
      <c r="L5453" s="14" t="n">
        <f aca="false">G5453-H5453</f>
        <v>2.62</v>
      </c>
    </row>
    <row r="5454" customFormat="false" ht="15" hidden="false" customHeight="false" outlineLevel="0" collapsed="false">
      <c r="A5454" s="2" t="s">
        <v>142</v>
      </c>
      <c r="B5454" s="2" t="s">
        <v>174</v>
      </c>
      <c r="C5454" s="2" t="s">
        <v>47</v>
      </c>
      <c r="D5454" s="2" t="s">
        <v>12</v>
      </c>
      <c r="E5454" s="2" t="s">
        <v>83</v>
      </c>
      <c r="F5454" s="2" t="s">
        <v>976</v>
      </c>
      <c r="G5454" s="14" t="n">
        <v>24.5</v>
      </c>
      <c r="H5454" s="14" t="n">
        <v>11.68</v>
      </c>
      <c r="I5454" s="14" t="n">
        <v>24.5</v>
      </c>
      <c r="J5454" s="23" t="n">
        <f aca="false">IF(AND(E5454="Priority",ISNUMBER('Cost model'!N695)),'Cost model'!N695,'Cost model'!M695)</f>
        <v>55</v>
      </c>
      <c r="K5454" s="14" t="n">
        <f aca="false">J5454-H5454</f>
        <v>43.32</v>
      </c>
      <c r="L5454" s="14" t="n">
        <f aca="false">G5454-H5454</f>
        <v>12.82</v>
      </c>
    </row>
    <row r="5455" customFormat="false" ht="15" hidden="false" customHeight="false" outlineLevel="0" collapsed="false">
      <c r="A5455" s="2" t="s">
        <v>174</v>
      </c>
      <c r="B5455" s="2" t="s">
        <v>174</v>
      </c>
      <c r="C5455" s="2" t="s">
        <v>48</v>
      </c>
      <c r="D5455" s="2" t="s">
        <v>10</v>
      </c>
      <c r="E5455" s="2" t="s">
        <v>74</v>
      </c>
      <c r="F5455" s="2" t="s">
        <v>977</v>
      </c>
      <c r="G5455" s="14" t="n">
        <v>12.5</v>
      </c>
      <c r="H5455" s="14" t="n">
        <v>10.8</v>
      </c>
      <c r="I5455" s="14" t="n">
        <v>12.5</v>
      </c>
      <c r="J5455" s="23" t="n">
        <f aca="false">IF(AND(E5455="Priority",ISNUMBER('Cost model'!N168)),'Cost model'!N168,'Cost model'!M168)</f>
        <v>13.5</v>
      </c>
      <c r="K5455" s="14" t="n">
        <f aca="false">J5455-H5455</f>
        <v>2.7</v>
      </c>
      <c r="L5455" s="14" t="n">
        <f aca="false">G5455-H5455</f>
        <v>1.7</v>
      </c>
    </row>
    <row r="5456" customFormat="false" ht="15" hidden="false" customHeight="false" outlineLevel="0" collapsed="false">
      <c r="A5456" s="2" t="s">
        <v>124</v>
      </c>
      <c r="B5456" s="2" t="s">
        <v>124</v>
      </c>
      <c r="C5456" s="2" t="s">
        <v>47</v>
      </c>
      <c r="D5456" s="2" t="s">
        <v>12</v>
      </c>
      <c r="E5456" s="2" t="s">
        <v>74</v>
      </c>
      <c r="F5456" s="2" t="s">
        <v>977</v>
      </c>
      <c r="G5456" s="14" t="n">
        <v>38.5</v>
      </c>
      <c r="H5456" s="14" t="n">
        <v>27.62</v>
      </c>
      <c r="I5456" s="14" t="n">
        <v>9.5</v>
      </c>
      <c r="J5456" s="23" t="n">
        <f aca="false">IF(AND(E5456="Priority",ISNUMBER('Cost model'!N320)),'Cost model'!N320,'Cost model'!M320)</f>
        <v>24.5</v>
      </c>
      <c r="K5456" s="14" t="n">
        <f aca="false">J5456-H5456</f>
        <v>-3.12</v>
      </c>
      <c r="L5456" s="14" t="n">
        <f aca="false">G5456-H5456</f>
        <v>10.88</v>
      </c>
    </row>
    <row r="5457" customFormat="false" ht="15" hidden="false" customHeight="false" outlineLevel="0" collapsed="false">
      <c r="A5457" s="2" t="s">
        <v>174</v>
      </c>
      <c r="B5457" s="2" t="s">
        <v>174</v>
      </c>
      <c r="C5457" s="2" t="s">
        <v>47</v>
      </c>
      <c r="D5457" s="2" t="s">
        <v>10</v>
      </c>
      <c r="E5457" s="2" t="s">
        <v>83</v>
      </c>
      <c r="F5457" s="2" t="s">
        <v>977</v>
      </c>
      <c r="G5457" s="14" t="n">
        <v>14.5</v>
      </c>
      <c r="H5457" s="14" t="n">
        <v>7.48</v>
      </c>
      <c r="I5457" s="14" t="n">
        <v>14.5</v>
      </c>
      <c r="J5457" s="23" t="n">
        <f aca="false">IF(AND(E5457="Priority",ISNUMBER('Cost model'!N167)),'Cost model'!N167,'Cost model'!M167)</f>
        <v>13.5</v>
      </c>
      <c r="K5457" s="14" t="n">
        <f aca="false">J5457-H5457</f>
        <v>6.02</v>
      </c>
      <c r="L5457" s="14" t="n">
        <f aca="false">G5457-H5457</f>
        <v>7.02</v>
      </c>
    </row>
    <row r="5458" customFormat="false" ht="15" hidden="false" customHeight="false" outlineLevel="0" collapsed="false">
      <c r="A5458" s="2" t="s">
        <v>124</v>
      </c>
      <c r="B5458" s="2" t="s">
        <v>124</v>
      </c>
      <c r="C5458" s="2" t="s">
        <v>49</v>
      </c>
      <c r="D5458" s="2" t="s">
        <v>10</v>
      </c>
      <c r="E5458" s="2" t="s">
        <v>74</v>
      </c>
      <c r="F5458" s="2" t="s">
        <v>977</v>
      </c>
      <c r="G5458" s="14" t="n">
        <v>17.5</v>
      </c>
      <c r="H5458" s="14" t="n">
        <v>16.41</v>
      </c>
      <c r="I5458" s="14" t="n">
        <v>17.5</v>
      </c>
      <c r="J5458" s="23" t="n">
        <f aca="false">IF(AND(E5458="Priority",ISNUMBER('Cost model'!N319)),'Cost model'!N319,'Cost model'!M319)</f>
        <v>16.5</v>
      </c>
      <c r="K5458" s="14" t="n">
        <f aca="false">J5458-H5458</f>
        <v>0.0899999999999999</v>
      </c>
      <c r="L5458" s="14" t="n">
        <f aca="false">G5458-H5458</f>
        <v>1.09</v>
      </c>
    </row>
    <row r="5459" customFormat="false" ht="15" hidden="false" customHeight="false" outlineLevel="0" collapsed="false">
      <c r="A5459" s="2" t="s">
        <v>205</v>
      </c>
      <c r="B5459" s="2" t="s">
        <v>142</v>
      </c>
      <c r="C5459" s="2" t="s">
        <v>48</v>
      </c>
      <c r="D5459" s="2" t="s">
        <v>10</v>
      </c>
      <c r="E5459" s="2" t="s">
        <v>83</v>
      </c>
      <c r="F5459" s="2" t="s">
        <v>976</v>
      </c>
      <c r="G5459" s="14" t="n">
        <v>19.5</v>
      </c>
      <c r="H5459" s="14" t="n">
        <v>21.01</v>
      </c>
      <c r="I5459" s="14" t="n">
        <v>19.5</v>
      </c>
      <c r="J5459" s="23" t="n">
        <f aca="false">IF(AND(E5459="Priority",ISNUMBER('Cost model'!N543)),'Cost model'!N543,'Cost model'!M543)</f>
        <v>25.5</v>
      </c>
      <c r="K5459" s="14" t="n">
        <f aca="false">J5459-H5459</f>
        <v>4.49</v>
      </c>
      <c r="L5459" s="14" t="n">
        <f aca="false">G5459-H5459</f>
        <v>-1.51</v>
      </c>
    </row>
    <row r="5460" customFormat="false" ht="15" hidden="false" customHeight="false" outlineLevel="0" collapsed="false">
      <c r="A5460" s="2" t="s">
        <v>124</v>
      </c>
      <c r="B5460" s="2" t="s">
        <v>124</v>
      </c>
      <c r="C5460" s="2" t="s">
        <v>48</v>
      </c>
      <c r="D5460" s="2" t="s">
        <v>12</v>
      </c>
      <c r="E5460" s="2" t="s">
        <v>74</v>
      </c>
      <c r="F5460" s="2" t="s">
        <v>977</v>
      </c>
      <c r="G5460" s="14" t="n">
        <v>25</v>
      </c>
      <c r="H5460" s="14" t="n">
        <v>29.39</v>
      </c>
      <c r="I5460" s="14" t="n">
        <v>12.5</v>
      </c>
      <c r="J5460" s="23" t="n">
        <f aca="false">IF(AND(E5460="Priority",ISNUMBER('Cost model'!N321)),'Cost model'!N321,'Cost model'!M321)</f>
        <v>40</v>
      </c>
      <c r="K5460" s="14" t="n">
        <f aca="false">J5460-H5460</f>
        <v>10.61</v>
      </c>
      <c r="L5460" s="14" t="n">
        <f aca="false">G5460-H5460</f>
        <v>-4.39</v>
      </c>
    </row>
    <row r="5461" customFormat="false" ht="15" hidden="false" customHeight="false" outlineLevel="0" collapsed="false">
      <c r="A5461" s="2" t="s">
        <v>221</v>
      </c>
      <c r="B5461" s="2" t="s">
        <v>221</v>
      </c>
      <c r="C5461" s="2" t="s">
        <v>49</v>
      </c>
      <c r="D5461" s="2" t="s">
        <v>12</v>
      </c>
      <c r="E5461" s="2" t="s">
        <v>74</v>
      </c>
      <c r="F5461" s="2" t="s">
        <v>977</v>
      </c>
      <c r="G5461" s="14" t="n">
        <v>19.5</v>
      </c>
      <c r="H5461" s="14" t="n">
        <v>12.38</v>
      </c>
      <c r="I5461" s="14" t="n">
        <v>19.5</v>
      </c>
      <c r="J5461" s="23" t="n">
        <f aca="false">IF(AND(E5461="Priority",ISNUMBER('Cost model'!N742)),'Cost model'!N742,'Cost model'!M742)</f>
        <v>60</v>
      </c>
      <c r="K5461" s="14" t="n">
        <f aca="false">J5461-H5461</f>
        <v>47.62</v>
      </c>
      <c r="L5461" s="14" t="n">
        <f aca="false">G5461-H5461</f>
        <v>7.12</v>
      </c>
    </row>
    <row r="5462" customFormat="false" ht="15" hidden="false" customHeight="false" outlineLevel="0" collapsed="false">
      <c r="A5462" s="2" t="s">
        <v>174</v>
      </c>
      <c r="B5462" s="2" t="s">
        <v>174</v>
      </c>
      <c r="C5462" s="2" t="s">
        <v>48</v>
      </c>
      <c r="D5462" s="2" t="s">
        <v>10</v>
      </c>
      <c r="E5462" s="2" t="s">
        <v>74</v>
      </c>
      <c r="F5462" s="2" t="s">
        <v>977</v>
      </c>
      <c r="G5462" s="14" t="n">
        <v>14.5</v>
      </c>
      <c r="H5462" s="14" t="n">
        <v>21.01</v>
      </c>
      <c r="I5462" s="14" t="n">
        <v>12.5</v>
      </c>
      <c r="J5462" s="23" t="n">
        <f aca="false">IF(AND(E5462="Priority",ISNUMBER('Cost model'!N168)),'Cost model'!N168,'Cost model'!M168)</f>
        <v>13.5</v>
      </c>
      <c r="K5462" s="14" t="n">
        <f aca="false">J5462-H5462</f>
        <v>-7.51</v>
      </c>
      <c r="L5462" s="14" t="n">
        <f aca="false">G5462-H5462</f>
        <v>-6.51</v>
      </c>
    </row>
    <row r="5463" customFormat="false" ht="15" hidden="false" customHeight="false" outlineLevel="0" collapsed="false">
      <c r="A5463" s="2" t="s">
        <v>123</v>
      </c>
      <c r="B5463" s="2" t="s">
        <v>123</v>
      </c>
      <c r="C5463" s="2" t="s">
        <v>47</v>
      </c>
      <c r="D5463" s="2" t="s">
        <v>12</v>
      </c>
      <c r="E5463" s="2" t="s">
        <v>74</v>
      </c>
      <c r="F5463" s="2" t="s">
        <v>977</v>
      </c>
      <c r="G5463" s="14" t="n">
        <v>83</v>
      </c>
      <c r="H5463" s="14" t="n">
        <v>80.87</v>
      </c>
      <c r="I5463" s="14" t="n">
        <v>9.5</v>
      </c>
      <c r="J5463" s="23" t="n">
        <f aca="false">IF(AND(E5463="Priority",ISNUMBER('Cost model'!N65)),'Cost model'!N65,'Cost model'!M65)</f>
        <v>35</v>
      </c>
      <c r="K5463" s="14" t="n">
        <f aca="false">J5463-H5463</f>
        <v>-45.87</v>
      </c>
      <c r="L5463" s="14" t="n">
        <f aca="false">G5463-H5463</f>
        <v>2.13</v>
      </c>
    </row>
    <row r="5464" customFormat="false" ht="15" hidden="false" customHeight="false" outlineLevel="0" collapsed="false">
      <c r="A5464" s="2" t="s">
        <v>174</v>
      </c>
      <c r="B5464" s="2" t="s">
        <v>174</v>
      </c>
      <c r="C5464" s="2" t="s">
        <v>47</v>
      </c>
      <c r="D5464" s="2" t="s">
        <v>12</v>
      </c>
      <c r="E5464" s="2" t="s">
        <v>74</v>
      </c>
      <c r="F5464" s="2" t="s">
        <v>977</v>
      </c>
      <c r="G5464" s="14" t="n">
        <v>19</v>
      </c>
      <c r="H5464" s="14" t="n">
        <v>10.97</v>
      </c>
      <c r="I5464" s="14" t="n">
        <v>9.5</v>
      </c>
      <c r="J5464" s="23" t="n">
        <f aca="false">IF(AND(E5464="Priority",ISNUMBER('Cost model'!N170)),'Cost model'!N170,'Cost model'!M170)</f>
        <v>25.5</v>
      </c>
      <c r="K5464" s="14" t="n">
        <f aca="false">J5464-H5464</f>
        <v>14.53</v>
      </c>
      <c r="L5464" s="14" t="n">
        <f aca="false">G5464-H5464</f>
        <v>8.03</v>
      </c>
    </row>
    <row r="5465" customFormat="false" ht="15" hidden="false" customHeight="false" outlineLevel="0" collapsed="false">
      <c r="A5465" s="2" t="s">
        <v>142</v>
      </c>
      <c r="B5465" s="2" t="s">
        <v>142</v>
      </c>
      <c r="C5465" s="2" t="s">
        <v>49</v>
      </c>
      <c r="D5465" s="2" t="s">
        <v>12</v>
      </c>
      <c r="E5465" s="2" t="s">
        <v>74</v>
      </c>
      <c r="F5465" s="2" t="s">
        <v>977</v>
      </c>
      <c r="G5465" s="14" t="n">
        <v>19.5</v>
      </c>
      <c r="H5465" s="14" t="n">
        <v>21.61</v>
      </c>
      <c r="I5465" s="14" t="n">
        <v>19.5</v>
      </c>
      <c r="J5465" s="23" t="n">
        <f aca="false">IF(AND(E5465="Priority",ISNUMBER('Cost model'!N637)),'Cost model'!N637,'Cost model'!M637)</f>
        <v>45</v>
      </c>
      <c r="K5465" s="14" t="n">
        <f aca="false">J5465-H5465</f>
        <v>23.39</v>
      </c>
      <c r="L5465" s="14" t="n">
        <f aca="false">G5465-H5465</f>
        <v>-2.11</v>
      </c>
    </row>
    <row r="5466" customFormat="false" ht="15" hidden="false" customHeight="false" outlineLevel="0" collapsed="false">
      <c r="A5466" s="2" t="s">
        <v>174</v>
      </c>
      <c r="B5466" s="2" t="s">
        <v>158</v>
      </c>
      <c r="C5466" s="2" t="s">
        <v>48</v>
      </c>
      <c r="D5466" s="2" t="s">
        <v>10</v>
      </c>
      <c r="E5466" s="2" t="s">
        <v>74</v>
      </c>
      <c r="F5466" s="2" t="s">
        <v>976</v>
      </c>
      <c r="G5466" s="14" t="n">
        <v>44.5</v>
      </c>
      <c r="H5466" s="14" t="n">
        <v>47.28</v>
      </c>
      <c r="I5466" s="14" t="n">
        <v>14.5</v>
      </c>
      <c r="J5466" s="23" t="n">
        <f aca="false">IF(AND(E5466="Priority",ISNUMBER('Cost model'!N138)),'Cost model'!N138,'Cost model'!M138)</f>
        <v>16.5</v>
      </c>
      <c r="K5466" s="14" t="n">
        <f aca="false">J5466-H5466</f>
        <v>-30.78</v>
      </c>
      <c r="L5466" s="14" t="n">
        <f aca="false">G5466-H5466</f>
        <v>-2.78</v>
      </c>
    </row>
    <row r="5467" customFormat="false" ht="15" hidden="false" customHeight="false" outlineLevel="0" collapsed="false">
      <c r="A5467" s="2" t="s">
        <v>174</v>
      </c>
      <c r="B5467" s="2" t="s">
        <v>174</v>
      </c>
      <c r="C5467" s="2" t="s">
        <v>47</v>
      </c>
      <c r="D5467" s="2" t="s">
        <v>10</v>
      </c>
      <c r="E5467" s="2" t="s">
        <v>74</v>
      </c>
      <c r="F5467" s="2" t="s">
        <v>977</v>
      </c>
      <c r="G5467" s="14" t="n">
        <v>9.5</v>
      </c>
      <c r="H5467" s="14" t="n">
        <v>6.7</v>
      </c>
      <c r="I5467" s="14" t="n">
        <v>9.5</v>
      </c>
      <c r="J5467" s="23" t="n">
        <f aca="false">IF(AND(E5467="Priority",ISNUMBER('Cost model'!N167)),'Cost model'!N167,'Cost model'!M167)</f>
        <v>8.5</v>
      </c>
      <c r="K5467" s="14" t="n">
        <f aca="false">J5467-H5467</f>
        <v>1.8</v>
      </c>
      <c r="L5467" s="14" t="n">
        <f aca="false">G5467-H5467</f>
        <v>2.8</v>
      </c>
    </row>
    <row r="5468" customFormat="false" ht="15" hidden="false" customHeight="false" outlineLevel="0" collapsed="false">
      <c r="A5468" s="2" t="s">
        <v>142</v>
      </c>
      <c r="B5468" s="2" t="s">
        <v>174</v>
      </c>
      <c r="C5468" s="2" t="s">
        <v>48</v>
      </c>
      <c r="D5468" s="2" t="s">
        <v>10</v>
      </c>
      <c r="E5468" s="2" t="s">
        <v>83</v>
      </c>
      <c r="F5468" s="2" t="s">
        <v>976</v>
      </c>
      <c r="G5468" s="14" t="n">
        <v>19.5</v>
      </c>
      <c r="H5468" s="14" t="n">
        <v>10.48</v>
      </c>
      <c r="I5468" s="14" t="n">
        <v>19.5</v>
      </c>
      <c r="J5468" s="23" t="n">
        <f aca="false">IF(AND(E5468="Priority",ISNUMBER('Cost model'!N693)),'Cost model'!N693,'Cost model'!M693)</f>
        <v>16.5</v>
      </c>
      <c r="K5468" s="14" t="n">
        <f aca="false">J5468-H5468</f>
        <v>6.02</v>
      </c>
      <c r="L5468" s="14" t="n">
        <f aca="false">G5468-H5468</f>
        <v>9.02</v>
      </c>
    </row>
    <row r="5469" customFormat="false" ht="15" hidden="false" customHeight="false" outlineLevel="0" collapsed="false">
      <c r="A5469" s="2" t="s">
        <v>142</v>
      </c>
      <c r="B5469" s="2" t="s">
        <v>124</v>
      </c>
      <c r="C5469" s="2" t="s">
        <v>47</v>
      </c>
      <c r="D5469" s="2" t="s">
        <v>10</v>
      </c>
      <c r="E5469" s="2" t="s">
        <v>74</v>
      </c>
      <c r="F5469" s="2" t="s">
        <v>976</v>
      </c>
      <c r="G5469" s="14" t="n">
        <v>14.5</v>
      </c>
      <c r="H5469" s="14" t="n">
        <v>15.16</v>
      </c>
      <c r="I5469" s="14" t="n">
        <v>14.5</v>
      </c>
      <c r="J5469" s="23" t="n">
        <f aca="false">IF(AND(E5469="Priority",ISNUMBER('Cost model'!N662)),'Cost model'!N662,'Cost model'!M662)</f>
        <v>13.5</v>
      </c>
      <c r="K5469" s="14" t="n">
        <f aca="false">J5469-H5469</f>
        <v>-1.66</v>
      </c>
      <c r="L5469" s="14" t="n">
        <f aca="false">G5469-H5469</f>
        <v>-0.66</v>
      </c>
    </row>
    <row r="5470" customFormat="false" ht="15" hidden="false" customHeight="false" outlineLevel="0" collapsed="false">
      <c r="A5470" s="2" t="s">
        <v>123</v>
      </c>
      <c r="B5470" s="2" t="s">
        <v>174</v>
      </c>
      <c r="C5470" s="2" t="s">
        <v>47</v>
      </c>
      <c r="D5470" s="2" t="s">
        <v>12</v>
      </c>
      <c r="E5470" s="2" t="s">
        <v>74</v>
      </c>
      <c r="F5470" s="2" t="s">
        <v>976</v>
      </c>
      <c r="G5470" s="14" t="n">
        <v>19.5</v>
      </c>
      <c r="H5470" s="14" t="n">
        <v>22.78</v>
      </c>
      <c r="I5470" s="14" t="n">
        <v>19.5</v>
      </c>
      <c r="J5470" s="23" t="n">
        <f aca="false">IF(AND(E5470="Priority",ISNUMBER('Cost model'!N50)),'Cost model'!N50,'Cost model'!M50)</f>
        <v>40</v>
      </c>
      <c r="K5470" s="14" t="n">
        <f aca="false">J5470-H5470</f>
        <v>17.22</v>
      </c>
      <c r="L5470" s="14" t="n">
        <f aca="false">G5470-H5470</f>
        <v>-3.28</v>
      </c>
    </row>
    <row r="5471" customFormat="false" ht="15" hidden="false" customHeight="false" outlineLevel="0" collapsed="false">
      <c r="A5471" s="2" t="s">
        <v>174</v>
      </c>
      <c r="B5471" s="2" t="s">
        <v>174</v>
      </c>
      <c r="C5471" s="2" t="s">
        <v>49</v>
      </c>
      <c r="D5471" s="2" t="s">
        <v>12</v>
      </c>
      <c r="E5471" s="2" t="s">
        <v>74</v>
      </c>
      <c r="F5471" s="2" t="s">
        <v>977</v>
      </c>
      <c r="G5471" s="14" t="n">
        <v>54.5</v>
      </c>
      <c r="H5471" s="14" t="n">
        <v>43.32</v>
      </c>
      <c r="I5471" s="14" t="n">
        <v>19.5</v>
      </c>
      <c r="J5471" s="23" t="n">
        <f aca="false">IF(AND(E5471="Priority",ISNUMBER('Cost model'!N172)),'Cost model'!N172,'Cost model'!M172)</f>
        <v>45</v>
      </c>
      <c r="K5471" s="14" t="n">
        <f aca="false">J5471-H5471</f>
        <v>1.68</v>
      </c>
      <c r="L5471" s="14" t="n">
        <f aca="false">G5471-H5471</f>
        <v>11.18</v>
      </c>
    </row>
    <row r="5472" customFormat="false" ht="15" hidden="false" customHeight="false" outlineLevel="0" collapsed="false">
      <c r="A5472" s="2" t="s">
        <v>174</v>
      </c>
      <c r="B5472" s="2" t="s">
        <v>174</v>
      </c>
      <c r="C5472" s="2" t="s">
        <v>48</v>
      </c>
      <c r="D5472" s="2" t="s">
        <v>13</v>
      </c>
      <c r="E5472" s="2" t="s">
        <v>83</v>
      </c>
      <c r="F5472" s="2" t="s">
        <v>977</v>
      </c>
      <c r="G5472" s="14" t="n">
        <v>45</v>
      </c>
      <c r="H5472" s="14" t="n">
        <v>68.37</v>
      </c>
      <c r="I5472" s="14" t="n">
        <v>45</v>
      </c>
      <c r="J5472" s="23" t="n">
        <f aca="false">IF(AND(E5472="Priority",ISNUMBER('Cost model'!N174)),'Cost model'!N174,'Cost model'!M174)</f>
        <v>95</v>
      </c>
      <c r="K5472" s="14" t="n">
        <f aca="false">J5472-H5472</f>
        <v>26.63</v>
      </c>
      <c r="L5472" s="14" t="n">
        <f aca="false">G5472-H5472</f>
        <v>-23.37</v>
      </c>
    </row>
    <row r="5473" customFormat="false" ht="15" hidden="false" customHeight="false" outlineLevel="0" collapsed="false">
      <c r="A5473" s="2" t="s">
        <v>174</v>
      </c>
      <c r="B5473" s="2" t="s">
        <v>174</v>
      </c>
      <c r="C5473" s="2" t="s">
        <v>48</v>
      </c>
      <c r="D5473" s="2" t="s">
        <v>10</v>
      </c>
      <c r="E5473" s="2" t="s">
        <v>74</v>
      </c>
      <c r="F5473" s="2" t="s">
        <v>977</v>
      </c>
      <c r="G5473" s="14" t="n">
        <v>12.5</v>
      </c>
      <c r="H5473" s="14" t="n">
        <v>25.98</v>
      </c>
      <c r="I5473" s="14" t="n">
        <v>12.5</v>
      </c>
      <c r="J5473" s="23" t="n">
        <f aca="false">IF(AND(E5473="Priority",ISNUMBER('Cost model'!N168)),'Cost model'!N168,'Cost model'!M168)</f>
        <v>13.5</v>
      </c>
      <c r="K5473" s="14" t="n">
        <f aca="false">J5473-H5473</f>
        <v>-12.48</v>
      </c>
      <c r="L5473" s="14" t="n">
        <f aca="false">G5473-H5473</f>
        <v>-13.48</v>
      </c>
    </row>
    <row r="5474" customFormat="false" ht="15" hidden="false" customHeight="false" outlineLevel="0" collapsed="false">
      <c r="A5474" s="2" t="s">
        <v>221</v>
      </c>
      <c r="B5474" s="2" t="s">
        <v>221</v>
      </c>
      <c r="C5474" s="2" t="s">
        <v>49</v>
      </c>
      <c r="D5474" s="2" t="s">
        <v>12</v>
      </c>
      <c r="E5474" s="2" t="s">
        <v>74</v>
      </c>
      <c r="F5474" s="2" t="s">
        <v>977</v>
      </c>
      <c r="G5474" s="14" t="n">
        <v>19.5</v>
      </c>
      <c r="H5474" s="14" t="n">
        <v>12.38</v>
      </c>
      <c r="I5474" s="14" t="n">
        <v>19.5</v>
      </c>
      <c r="J5474" s="23" t="n">
        <f aca="false">IF(AND(E5474="Priority",ISNUMBER('Cost model'!N742)),'Cost model'!N742,'Cost model'!M742)</f>
        <v>60</v>
      </c>
      <c r="K5474" s="14" t="n">
        <f aca="false">J5474-H5474</f>
        <v>47.62</v>
      </c>
      <c r="L5474" s="14" t="n">
        <f aca="false">G5474-H5474</f>
        <v>7.12</v>
      </c>
    </row>
    <row r="5475" customFormat="false" ht="15" hidden="false" customHeight="false" outlineLevel="0" collapsed="false">
      <c r="A5475" s="2" t="s">
        <v>174</v>
      </c>
      <c r="B5475" s="2" t="s">
        <v>174</v>
      </c>
      <c r="C5475" s="2" t="s">
        <v>47</v>
      </c>
      <c r="D5475" s="2" t="s">
        <v>14</v>
      </c>
      <c r="E5475" s="2" t="s">
        <v>74</v>
      </c>
      <c r="F5475" s="2" t="s">
        <v>977</v>
      </c>
      <c r="G5475" s="14" t="n">
        <v>64</v>
      </c>
      <c r="H5475" s="14" t="n">
        <v>138.15</v>
      </c>
      <c r="I5475" s="14" t="n">
        <v>25</v>
      </c>
      <c r="J5475" s="23" t="n">
        <f aca="false">IF(AND(E5475="Priority",ISNUMBER('Cost model'!N176)),'Cost model'!N176,'Cost model'!M176)</f>
        <v>95</v>
      </c>
      <c r="K5475" s="14" t="n">
        <f aca="false">J5475-H5475</f>
        <v>-43.15</v>
      </c>
      <c r="L5475" s="14" t="n">
        <f aca="false">G5475-H5475</f>
        <v>-74.15</v>
      </c>
    </row>
    <row r="5476" customFormat="false" ht="15" hidden="false" customHeight="false" outlineLevel="0" collapsed="false">
      <c r="A5476" s="2" t="s">
        <v>124</v>
      </c>
      <c r="B5476" s="2" t="s">
        <v>124</v>
      </c>
      <c r="C5476" s="2" t="s">
        <v>49</v>
      </c>
      <c r="D5476" s="2" t="s">
        <v>12</v>
      </c>
      <c r="E5476" s="2" t="s">
        <v>74</v>
      </c>
      <c r="F5476" s="2" t="s">
        <v>977</v>
      </c>
      <c r="G5476" s="14" t="n">
        <v>54.5</v>
      </c>
      <c r="H5476" s="14" t="n">
        <v>58.5</v>
      </c>
      <c r="I5476" s="14" t="n">
        <v>19.5</v>
      </c>
      <c r="J5476" s="23" t="n">
        <f aca="false">IF(AND(E5476="Priority",ISNUMBER('Cost model'!N322)),'Cost model'!N322,'Cost model'!M322)</f>
        <v>50</v>
      </c>
      <c r="K5476" s="14" t="n">
        <f aca="false">J5476-H5476</f>
        <v>-8.5</v>
      </c>
      <c r="L5476" s="14" t="n">
        <f aca="false">G5476-H5476</f>
        <v>-4</v>
      </c>
    </row>
    <row r="5477" customFormat="false" ht="15" hidden="false" customHeight="false" outlineLevel="0" collapsed="false">
      <c r="A5477" s="2" t="s">
        <v>174</v>
      </c>
      <c r="B5477" s="2" t="s">
        <v>174</v>
      </c>
      <c r="C5477" s="2" t="s">
        <v>48</v>
      </c>
      <c r="D5477" s="2" t="s">
        <v>10</v>
      </c>
      <c r="E5477" s="2" t="s">
        <v>74</v>
      </c>
      <c r="F5477" s="2" t="s">
        <v>977</v>
      </c>
      <c r="G5477" s="14" t="n">
        <v>50</v>
      </c>
      <c r="H5477" s="14" t="n">
        <v>10.96</v>
      </c>
      <c r="I5477" s="14" t="n">
        <v>12.5</v>
      </c>
      <c r="J5477" s="23" t="n">
        <f aca="false">IF(AND(E5477="Priority",ISNUMBER('Cost model'!N168)),'Cost model'!N168,'Cost model'!M168)</f>
        <v>13.5</v>
      </c>
      <c r="K5477" s="14" t="n">
        <f aca="false">J5477-H5477</f>
        <v>2.54</v>
      </c>
      <c r="L5477" s="14" t="n">
        <f aca="false">G5477-H5477</f>
        <v>39.04</v>
      </c>
    </row>
    <row r="5478" customFormat="false" ht="15" hidden="false" customHeight="false" outlineLevel="0" collapsed="false">
      <c r="A5478" s="2" t="s">
        <v>158</v>
      </c>
      <c r="B5478" s="2" t="s">
        <v>158</v>
      </c>
      <c r="C5478" s="2" t="s">
        <v>48</v>
      </c>
      <c r="D5478" s="2" t="s">
        <v>10</v>
      </c>
      <c r="E5478" s="2" t="s">
        <v>74</v>
      </c>
      <c r="F5478" s="2" t="s">
        <v>977</v>
      </c>
      <c r="G5478" s="14" t="n">
        <v>12.5</v>
      </c>
      <c r="H5478" s="14" t="n">
        <v>8.8</v>
      </c>
      <c r="I5478" s="14" t="n">
        <v>12.5</v>
      </c>
      <c r="J5478" s="23" t="n">
        <f aca="false">IF(AND(E5478="Priority",ISNUMBER('Cost model'!N423)),'Cost model'!N423,'Cost model'!M423)</f>
        <v>11.5</v>
      </c>
      <c r="K5478" s="14" t="n">
        <f aca="false">J5478-H5478</f>
        <v>2.7</v>
      </c>
      <c r="L5478" s="14" t="n">
        <f aca="false">G5478-H5478</f>
        <v>3.7</v>
      </c>
    </row>
    <row r="5479" customFormat="false" ht="15" hidden="false" customHeight="false" outlineLevel="0" collapsed="false">
      <c r="A5479" s="2" t="s">
        <v>221</v>
      </c>
      <c r="B5479" s="2" t="s">
        <v>221</v>
      </c>
      <c r="C5479" s="2" t="s">
        <v>49</v>
      </c>
      <c r="D5479" s="2" t="s">
        <v>10</v>
      </c>
      <c r="E5479" s="2" t="s">
        <v>74</v>
      </c>
      <c r="F5479" s="2" t="s">
        <v>977</v>
      </c>
      <c r="G5479" s="14" t="n">
        <v>17.5</v>
      </c>
      <c r="H5479" s="14" t="n">
        <v>23.78</v>
      </c>
      <c r="I5479" s="14" t="n">
        <v>17.5</v>
      </c>
      <c r="J5479" s="23" t="n">
        <f aca="false">IF(AND(E5479="Priority",ISNUMBER('Cost model'!N739)),'Cost model'!N739,'Cost model'!M739)</f>
        <v>17.5</v>
      </c>
      <c r="K5479" s="14" t="n">
        <f aca="false">J5479-H5479</f>
        <v>-6.28</v>
      </c>
      <c r="L5479" s="14" t="n">
        <f aca="false">G5479-H5479</f>
        <v>-6.28</v>
      </c>
    </row>
    <row r="5480" customFormat="false" ht="15" hidden="false" customHeight="false" outlineLevel="0" collapsed="false">
      <c r="A5480" s="2" t="s">
        <v>174</v>
      </c>
      <c r="B5480" s="2" t="s">
        <v>174</v>
      </c>
      <c r="C5480" s="2" t="s">
        <v>47</v>
      </c>
      <c r="D5480" s="2" t="s">
        <v>10</v>
      </c>
      <c r="E5480" s="2" t="s">
        <v>83</v>
      </c>
      <c r="F5480" s="2" t="s">
        <v>977</v>
      </c>
      <c r="G5480" s="14" t="n">
        <v>14.5</v>
      </c>
      <c r="H5480" s="14" t="n">
        <v>6.7</v>
      </c>
      <c r="I5480" s="14" t="n">
        <v>14.5</v>
      </c>
      <c r="J5480" s="23" t="n">
        <f aca="false">IF(AND(E5480="Priority",ISNUMBER('Cost model'!N167)),'Cost model'!N167,'Cost model'!M167)</f>
        <v>13.5</v>
      </c>
      <c r="K5480" s="14" t="n">
        <f aca="false">J5480-H5480</f>
        <v>6.8</v>
      </c>
      <c r="L5480" s="14" t="n">
        <f aca="false">G5480-H5480</f>
        <v>7.8</v>
      </c>
    </row>
    <row r="5481" customFormat="false" ht="15" hidden="false" customHeight="false" outlineLevel="0" collapsed="false">
      <c r="A5481" s="2" t="s">
        <v>124</v>
      </c>
      <c r="B5481" s="2" t="s">
        <v>174</v>
      </c>
      <c r="C5481" s="2" t="s">
        <v>48</v>
      </c>
      <c r="D5481" s="2" t="s">
        <v>10</v>
      </c>
      <c r="E5481" s="2" t="s">
        <v>74</v>
      </c>
      <c r="F5481" s="2" t="s">
        <v>976</v>
      </c>
      <c r="G5481" s="14" t="n">
        <v>12.5</v>
      </c>
      <c r="H5481" s="14" t="n">
        <v>10.87</v>
      </c>
      <c r="I5481" s="14" t="n">
        <v>14.5</v>
      </c>
      <c r="J5481" s="23" t="n">
        <f aca="false">IF(AND(E5481="Priority",ISNUMBER('Cost model'!N363)),'Cost model'!N363,'Cost model'!M363)</f>
        <v>15.5</v>
      </c>
      <c r="K5481" s="14" t="n">
        <f aca="false">J5481-H5481</f>
        <v>4.63</v>
      </c>
      <c r="L5481" s="14" t="n">
        <f aca="false">G5481-H5481</f>
        <v>1.63</v>
      </c>
    </row>
    <row r="5482" customFormat="false" ht="15" hidden="false" customHeight="false" outlineLevel="0" collapsed="false">
      <c r="A5482" s="2" t="s">
        <v>221</v>
      </c>
      <c r="B5482" s="2" t="s">
        <v>221</v>
      </c>
      <c r="C5482" s="2" t="s">
        <v>47</v>
      </c>
      <c r="D5482" s="2" t="s">
        <v>10</v>
      </c>
      <c r="E5482" s="2" t="s">
        <v>83</v>
      </c>
      <c r="F5482" s="2" t="s">
        <v>977</v>
      </c>
      <c r="G5482" s="14" t="n">
        <v>14.5</v>
      </c>
      <c r="H5482" s="14" t="n">
        <v>7.17</v>
      </c>
      <c r="I5482" s="14" t="n">
        <v>14.5</v>
      </c>
      <c r="J5482" s="23" t="n">
        <f aca="false">IF(AND(E5482="Priority",ISNUMBER('Cost model'!N737)),'Cost model'!N737,'Cost model'!M737)</f>
        <v>13.5</v>
      </c>
      <c r="K5482" s="14" t="n">
        <f aca="false">J5482-H5482</f>
        <v>6.33</v>
      </c>
      <c r="L5482" s="14" t="n">
        <f aca="false">G5482-H5482</f>
        <v>7.33</v>
      </c>
    </row>
    <row r="5483" customFormat="false" ht="15" hidden="false" customHeight="false" outlineLevel="0" collapsed="false">
      <c r="A5483" s="2" t="s">
        <v>221</v>
      </c>
      <c r="B5483" s="2" t="s">
        <v>221</v>
      </c>
      <c r="C5483" s="2" t="s">
        <v>47</v>
      </c>
      <c r="D5483" s="2" t="s">
        <v>12</v>
      </c>
      <c r="E5483" s="2" t="s">
        <v>74</v>
      </c>
      <c r="F5483" s="2" t="s">
        <v>977</v>
      </c>
      <c r="G5483" s="14" t="n">
        <v>48</v>
      </c>
      <c r="H5483" s="14" t="n">
        <v>31.94</v>
      </c>
      <c r="I5483" s="14" t="n">
        <v>9.5</v>
      </c>
      <c r="J5483" s="23" t="n">
        <f aca="false">IF(AND(E5483="Priority",ISNUMBER('Cost model'!N740)),'Cost model'!N740,'Cost model'!M740)</f>
        <v>22.5</v>
      </c>
      <c r="K5483" s="14" t="n">
        <f aca="false">J5483-H5483</f>
        <v>-9.44</v>
      </c>
      <c r="L5483" s="14" t="n">
        <f aca="false">G5483-H5483</f>
        <v>16.06</v>
      </c>
    </row>
    <row r="5484" customFormat="false" ht="15" hidden="false" customHeight="false" outlineLevel="0" collapsed="false">
      <c r="A5484" s="2" t="s">
        <v>174</v>
      </c>
      <c r="B5484" s="2" t="s">
        <v>174</v>
      </c>
      <c r="C5484" s="2" t="s">
        <v>47</v>
      </c>
      <c r="D5484" s="2" t="s">
        <v>12</v>
      </c>
      <c r="E5484" s="2" t="s">
        <v>74</v>
      </c>
      <c r="F5484" s="2" t="s">
        <v>977</v>
      </c>
      <c r="G5484" s="14" t="n">
        <v>43</v>
      </c>
      <c r="H5484" s="14" t="n">
        <v>42.76</v>
      </c>
      <c r="I5484" s="14" t="n">
        <v>9.5</v>
      </c>
      <c r="J5484" s="23" t="n">
        <f aca="false">IF(AND(E5484="Priority",ISNUMBER('Cost model'!N170)),'Cost model'!N170,'Cost model'!M170)</f>
        <v>25.5</v>
      </c>
      <c r="K5484" s="14" t="n">
        <f aca="false">J5484-H5484</f>
        <v>-17.26</v>
      </c>
      <c r="L5484" s="14" t="n">
        <f aca="false">G5484-H5484</f>
        <v>0.240000000000002</v>
      </c>
    </row>
    <row r="5485" customFormat="false" ht="15" hidden="false" customHeight="false" outlineLevel="0" collapsed="false">
      <c r="A5485" s="2" t="s">
        <v>142</v>
      </c>
      <c r="B5485" s="2" t="s">
        <v>142</v>
      </c>
      <c r="C5485" s="2" t="s">
        <v>49</v>
      </c>
      <c r="D5485" s="2" t="s">
        <v>10</v>
      </c>
      <c r="E5485" s="2" t="s">
        <v>74</v>
      </c>
      <c r="F5485" s="2" t="s">
        <v>977</v>
      </c>
      <c r="G5485" s="14" t="n">
        <v>17.5</v>
      </c>
      <c r="H5485" s="14" t="n">
        <v>21.01</v>
      </c>
      <c r="I5485" s="14" t="n">
        <v>17.5</v>
      </c>
      <c r="J5485" s="23" t="n">
        <f aca="false">IF(AND(E5485="Priority",ISNUMBER('Cost model'!N634)),'Cost model'!N634,'Cost model'!M634)</f>
        <v>15.5</v>
      </c>
      <c r="K5485" s="14" t="n">
        <f aca="false">J5485-H5485</f>
        <v>-5.51</v>
      </c>
      <c r="L5485" s="14" t="n">
        <f aca="false">G5485-H5485</f>
        <v>-3.51</v>
      </c>
    </row>
    <row r="5486" customFormat="false" ht="15" hidden="false" customHeight="false" outlineLevel="0" collapsed="false">
      <c r="A5486" s="2" t="s">
        <v>174</v>
      </c>
      <c r="B5486" s="2" t="s">
        <v>174</v>
      </c>
      <c r="C5486" s="2" t="s">
        <v>47</v>
      </c>
      <c r="D5486" s="2" t="s">
        <v>10</v>
      </c>
      <c r="E5486" s="2" t="s">
        <v>74</v>
      </c>
      <c r="F5486" s="2" t="s">
        <v>977</v>
      </c>
      <c r="G5486" s="14" t="n">
        <v>9.5</v>
      </c>
      <c r="H5486" s="14" t="n">
        <v>7.48</v>
      </c>
      <c r="I5486" s="14" t="n">
        <v>9.5</v>
      </c>
      <c r="J5486" s="23" t="n">
        <f aca="false">IF(AND(E5486="Priority",ISNUMBER('Cost model'!N167)),'Cost model'!N167,'Cost model'!M167)</f>
        <v>8.5</v>
      </c>
      <c r="K5486" s="14" t="n">
        <f aca="false">J5486-H5486</f>
        <v>1.02</v>
      </c>
      <c r="L5486" s="14" t="n">
        <f aca="false">G5486-H5486</f>
        <v>2.02</v>
      </c>
    </row>
    <row r="5487" customFormat="false" ht="15" hidden="false" customHeight="false" outlineLevel="0" collapsed="false">
      <c r="A5487" s="2" t="s">
        <v>124</v>
      </c>
      <c r="B5487" s="2" t="s">
        <v>174</v>
      </c>
      <c r="C5487" s="2" t="s">
        <v>48</v>
      </c>
      <c r="D5487" s="2" t="s">
        <v>12</v>
      </c>
      <c r="E5487" s="2" t="s">
        <v>74</v>
      </c>
      <c r="F5487" s="2" t="s">
        <v>976</v>
      </c>
      <c r="G5487" s="14" t="n">
        <v>19.5</v>
      </c>
      <c r="H5487" s="14" t="n">
        <v>53.85</v>
      </c>
      <c r="I5487" s="14" t="n">
        <v>19.5</v>
      </c>
      <c r="J5487" s="23" t="n">
        <f aca="false">IF(AND(E5487="Priority",ISNUMBER('Cost model'!N366)),'Cost model'!N366,'Cost model'!M366)</f>
        <v>55</v>
      </c>
      <c r="K5487" s="14" t="n">
        <f aca="false">J5487-H5487</f>
        <v>1.15</v>
      </c>
      <c r="L5487" s="14" t="n">
        <f aca="false">G5487-H5487</f>
        <v>-34.35</v>
      </c>
    </row>
    <row r="5488" customFormat="false" ht="15" hidden="false" customHeight="false" outlineLevel="0" collapsed="false">
      <c r="A5488" s="2" t="s">
        <v>174</v>
      </c>
      <c r="B5488" s="2" t="s">
        <v>174</v>
      </c>
      <c r="C5488" s="2" t="s">
        <v>48</v>
      </c>
      <c r="D5488" s="2" t="s">
        <v>12</v>
      </c>
      <c r="E5488" s="2" t="s">
        <v>74</v>
      </c>
      <c r="F5488" s="2" t="s">
        <v>977</v>
      </c>
      <c r="G5488" s="14" t="n">
        <v>25</v>
      </c>
      <c r="H5488" s="14" t="n">
        <v>28.27</v>
      </c>
      <c r="I5488" s="14" t="n">
        <v>12.5</v>
      </c>
      <c r="J5488" s="23" t="n">
        <f aca="false">IF(AND(E5488="Priority",ISNUMBER('Cost model'!N171)),'Cost model'!N171,'Cost model'!M171)</f>
        <v>40</v>
      </c>
      <c r="K5488" s="14" t="n">
        <f aca="false">J5488-H5488</f>
        <v>11.73</v>
      </c>
      <c r="L5488" s="14" t="n">
        <f aca="false">G5488-H5488</f>
        <v>-3.27</v>
      </c>
    </row>
    <row r="5489" customFormat="false" ht="15" hidden="false" customHeight="false" outlineLevel="0" collapsed="false">
      <c r="A5489" s="2" t="s">
        <v>174</v>
      </c>
      <c r="B5489" s="2" t="s">
        <v>174</v>
      </c>
      <c r="C5489" s="2" t="s">
        <v>47</v>
      </c>
      <c r="D5489" s="2" t="s">
        <v>12</v>
      </c>
      <c r="E5489" s="2" t="s">
        <v>74</v>
      </c>
      <c r="F5489" s="2" t="s">
        <v>977</v>
      </c>
      <c r="G5489" s="14" t="n">
        <v>28.5</v>
      </c>
      <c r="H5489" s="14" t="n">
        <v>29.08</v>
      </c>
      <c r="I5489" s="14" t="n">
        <v>9.5</v>
      </c>
      <c r="J5489" s="23" t="n">
        <f aca="false">IF(AND(E5489="Priority",ISNUMBER('Cost model'!N170)),'Cost model'!N170,'Cost model'!M170)</f>
        <v>25.5</v>
      </c>
      <c r="K5489" s="14" t="n">
        <f aca="false">J5489-H5489</f>
        <v>-3.58</v>
      </c>
      <c r="L5489" s="14" t="n">
        <f aca="false">G5489-H5489</f>
        <v>-0.579999999999998</v>
      </c>
    </row>
    <row r="5490" customFormat="false" ht="15" hidden="false" customHeight="false" outlineLevel="0" collapsed="false">
      <c r="A5490" s="2" t="s">
        <v>174</v>
      </c>
      <c r="B5490" s="2" t="s">
        <v>142</v>
      </c>
      <c r="C5490" s="2" t="s">
        <v>48</v>
      </c>
      <c r="D5490" s="2" t="s">
        <v>10</v>
      </c>
      <c r="E5490" s="2" t="s">
        <v>74</v>
      </c>
      <c r="F5490" s="2" t="s">
        <v>976</v>
      </c>
      <c r="G5490" s="14" t="n">
        <v>12.5</v>
      </c>
      <c r="H5490" s="14" t="n">
        <v>23.78</v>
      </c>
      <c r="I5490" s="14" t="n">
        <v>12.5</v>
      </c>
      <c r="J5490" s="23" t="n">
        <f aca="false">IF(AND(E5490="Priority",ISNUMBER('Cost model'!N123)),'Cost model'!N123,'Cost model'!M123)</f>
        <v>16.5</v>
      </c>
      <c r="K5490" s="14" t="n">
        <f aca="false">J5490-H5490</f>
        <v>-7.28</v>
      </c>
      <c r="L5490" s="14" t="n">
        <f aca="false">G5490-H5490</f>
        <v>-11.28</v>
      </c>
    </row>
    <row r="5491" customFormat="false" ht="15" hidden="false" customHeight="false" outlineLevel="0" collapsed="false">
      <c r="A5491" s="2" t="s">
        <v>142</v>
      </c>
      <c r="B5491" s="2" t="s">
        <v>142</v>
      </c>
      <c r="C5491" s="2" t="s">
        <v>48</v>
      </c>
      <c r="D5491" s="2" t="s">
        <v>10</v>
      </c>
      <c r="E5491" s="2" t="s">
        <v>74</v>
      </c>
      <c r="F5491" s="2" t="s">
        <v>977</v>
      </c>
      <c r="G5491" s="14" t="n">
        <v>19.5</v>
      </c>
      <c r="H5491" s="14" t="n">
        <v>25.31</v>
      </c>
      <c r="I5491" s="14" t="n">
        <v>12.5</v>
      </c>
      <c r="J5491" s="23" t="n">
        <f aca="false">IF(AND(E5491="Priority",ISNUMBER('Cost model'!N633)),'Cost model'!N633,'Cost model'!M633)</f>
        <v>11.5</v>
      </c>
      <c r="K5491" s="14" t="n">
        <f aca="false">J5491-H5491</f>
        <v>-13.81</v>
      </c>
      <c r="L5491" s="14" t="n">
        <f aca="false">G5491-H5491</f>
        <v>-5.81</v>
      </c>
    </row>
    <row r="5492" customFormat="false" ht="15" hidden="false" customHeight="false" outlineLevel="0" collapsed="false">
      <c r="A5492" s="2" t="s">
        <v>142</v>
      </c>
      <c r="B5492" s="2" t="s">
        <v>142</v>
      </c>
      <c r="C5492" s="2" t="s">
        <v>49</v>
      </c>
      <c r="D5492" s="2" t="s">
        <v>10</v>
      </c>
      <c r="E5492" s="2" t="s">
        <v>74</v>
      </c>
      <c r="F5492" s="2" t="s">
        <v>977</v>
      </c>
      <c r="G5492" s="14" t="n">
        <v>14.5</v>
      </c>
      <c r="H5492" s="14" t="n">
        <v>14.03</v>
      </c>
      <c r="I5492" s="14" t="n">
        <v>17.5</v>
      </c>
      <c r="J5492" s="23" t="n">
        <f aca="false">IF(AND(E5492="Priority",ISNUMBER('Cost model'!N634)),'Cost model'!N634,'Cost model'!M634)</f>
        <v>15.5</v>
      </c>
      <c r="K5492" s="14" t="n">
        <f aca="false">J5492-H5492</f>
        <v>1.47</v>
      </c>
      <c r="L5492" s="14" t="n">
        <f aca="false">G5492-H5492</f>
        <v>0.470000000000001</v>
      </c>
    </row>
    <row r="5493" customFormat="false" ht="15" hidden="false" customHeight="false" outlineLevel="0" collapsed="false">
      <c r="A5493" s="2" t="s">
        <v>142</v>
      </c>
      <c r="B5493" s="2" t="s">
        <v>142</v>
      </c>
      <c r="C5493" s="2" t="s">
        <v>47</v>
      </c>
      <c r="D5493" s="2" t="s">
        <v>10</v>
      </c>
      <c r="E5493" s="2" t="s">
        <v>74</v>
      </c>
      <c r="F5493" s="2" t="s">
        <v>977</v>
      </c>
      <c r="G5493" s="14" t="n">
        <v>9.5</v>
      </c>
      <c r="H5493" s="14" t="n">
        <v>7.16</v>
      </c>
      <c r="I5493" s="14" t="n">
        <v>9.5</v>
      </c>
      <c r="J5493" s="23" t="n">
        <f aca="false">IF(AND(E5493="Priority",ISNUMBER('Cost model'!N632)),'Cost model'!N632,'Cost model'!M632)</f>
        <v>9.5</v>
      </c>
      <c r="K5493" s="14" t="n">
        <f aca="false">J5493-H5493</f>
        <v>2.34</v>
      </c>
      <c r="L5493" s="14" t="n">
        <f aca="false">G5493-H5493</f>
        <v>2.34</v>
      </c>
    </row>
    <row r="5494" customFormat="false" ht="15" hidden="false" customHeight="false" outlineLevel="0" collapsed="false">
      <c r="A5494" s="2" t="s">
        <v>174</v>
      </c>
      <c r="B5494" s="2" t="s">
        <v>124</v>
      </c>
      <c r="C5494" s="2" t="s">
        <v>49</v>
      </c>
      <c r="D5494" s="2" t="s">
        <v>12</v>
      </c>
      <c r="E5494" s="2" t="s">
        <v>74</v>
      </c>
      <c r="F5494" s="2" t="s">
        <v>976</v>
      </c>
      <c r="G5494" s="14" t="n">
        <v>54.5</v>
      </c>
      <c r="H5494" s="14" t="n">
        <v>51.78</v>
      </c>
      <c r="I5494" s="14" t="n">
        <v>19.5</v>
      </c>
      <c r="J5494" s="23" t="n">
        <f aca="false">IF(AND(E5494="Priority",ISNUMBER('Cost model'!N112)),'Cost model'!N112,'Cost model'!M112)</f>
        <v>50</v>
      </c>
      <c r="K5494" s="14" t="n">
        <f aca="false">J5494-H5494</f>
        <v>-1.78</v>
      </c>
      <c r="L5494" s="14" t="n">
        <f aca="false">G5494-H5494</f>
        <v>2.72</v>
      </c>
    </row>
    <row r="5495" customFormat="false" ht="15" hidden="false" customHeight="false" outlineLevel="0" collapsed="false">
      <c r="A5495" s="2" t="s">
        <v>221</v>
      </c>
      <c r="B5495" s="2" t="s">
        <v>142</v>
      </c>
      <c r="C5495" s="2" t="s">
        <v>47</v>
      </c>
      <c r="D5495" s="2" t="s">
        <v>10</v>
      </c>
      <c r="E5495" s="2" t="s">
        <v>74</v>
      </c>
      <c r="F5495" s="2" t="s">
        <v>976</v>
      </c>
      <c r="G5495" s="14" t="n">
        <v>14.5</v>
      </c>
      <c r="H5495" s="14" t="n">
        <v>10.63</v>
      </c>
      <c r="I5495" s="14" t="n">
        <v>19.5</v>
      </c>
      <c r="J5495" s="23" t="n">
        <f aca="false">IF(AND(E5495="Priority",ISNUMBER('Cost model'!N767)),'Cost model'!N767,'Cost model'!M767)</f>
        <v>15.5</v>
      </c>
      <c r="K5495" s="14" t="n">
        <f aca="false">J5495-H5495</f>
        <v>4.87</v>
      </c>
      <c r="L5495" s="14" t="n">
        <f aca="false">G5495-H5495</f>
        <v>3.87</v>
      </c>
    </row>
    <row r="5496" customFormat="false" ht="15" hidden="false" customHeight="false" outlineLevel="0" collapsed="false">
      <c r="A5496" s="2" t="s">
        <v>124</v>
      </c>
      <c r="B5496" s="2" t="s">
        <v>124</v>
      </c>
      <c r="C5496" s="2" t="s">
        <v>47</v>
      </c>
      <c r="D5496" s="2" t="s">
        <v>10</v>
      </c>
      <c r="E5496" s="2" t="s">
        <v>83</v>
      </c>
      <c r="F5496" s="2" t="s">
        <v>977</v>
      </c>
      <c r="G5496" s="14" t="n">
        <v>14.5</v>
      </c>
      <c r="H5496" s="14" t="n">
        <v>7.56</v>
      </c>
      <c r="I5496" s="14" t="n">
        <v>14.5</v>
      </c>
      <c r="J5496" s="23" t="n">
        <f aca="false">IF(AND(E5496="Priority",ISNUMBER('Cost model'!N317)),'Cost model'!N317,'Cost model'!M317)</f>
        <v>15.5</v>
      </c>
      <c r="K5496" s="14" t="n">
        <f aca="false">J5496-H5496</f>
        <v>7.94</v>
      </c>
      <c r="L5496" s="14" t="n">
        <f aca="false">G5496-H5496</f>
        <v>6.94</v>
      </c>
    </row>
    <row r="5497" customFormat="false" ht="15" hidden="false" customHeight="false" outlineLevel="0" collapsed="false">
      <c r="A5497" s="2" t="s">
        <v>174</v>
      </c>
      <c r="B5497" s="2" t="s">
        <v>124</v>
      </c>
      <c r="C5497" s="2" t="s">
        <v>47</v>
      </c>
      <c r="D5497" s="2" t="s">
        <v>12</v>
      </c>
      <c r="E5497" s="2" t="s">
        <v>74</v>
      </c>
      <c r="F5497" s="2" t="s">
        <v>976</v>
      </c>
      <c r="G5497" s="14" t="n">
        <v>24.5</v>
      </c>
      <c r="H5497" s="14" t="n">
        <v>63.06</v>
      </c>
      <c r="I5497" s="14" t="n">
        <v>9.5</v>
      </c>
      <c r="J5497" s="23" t="n">
        <f aca="false">IF(AND(E5497="Priority",ISNUMBER('Cost model'!N110)),'Cost model'!N110,'Cost model'!M110)</f>
        <v>40</v>
      </c>
      <c r="K5497" s="14" t="n">
        <f aca="false">J5497-H5497</f>
        <v>-23.06</v>
      </c>
      <c r="L5497" s="14" t="n">
        <f aca="false">G5497-H5497</f>
        <v>-38.56</v>
      </c>
    </row>
    <row r="5498" customFormat="false" ht="15" hidden="false" customHeight="false" outlineLevel="0" collapsed="false">
      <c r="A5498" s="2" t="s">
        <v>174</v>
      </c>
      <c r="B5498" s="2" t="s">
        <v>174</v>
      </c>
      <c r="C5498" s="2" t="s">
        <v>47</v>
      </c>
      <c r="D5498" s="2" t="s">
        <v>12</v>
      </c>
      <c r="E5498" s="2" t="s">
        <v>74</v>
      </c>
      <c r="F5498" s="2" t="s">
        <v>977</v>
      </c>
      <c r="G5498" s="14" t="n">
        <v>43</v>
      </c>
      <c r="H5498" s="14" t="n">
        <v>11.65</v>
      </c>
      <c r="I5498" s="14" t="n">
        <v>9.5</v>
      </c>
      <c r="J5498" s="23" t="n">
        <f aca="false">IF(AND(E5498="Priority",ISNUMBER('Cost model'!N170)),'Cost model'!N170,'Cost model'!M170)</f>
        <v>25.5</v>
      </c>
      <c r="K5498" s="14" t="n">
        <f aca="false">J5498-H5498</f>
        <v>13.85</v>
      </c>
      <c r="L5498" s="14" t="n">
        <f aca="false">G5498-H5498</f>
        <v>31.35</v>
      </c>
    </row>
    <row r="5499" customFormat="false" ht="15" hidden="false" customHeight="false" outlineLevel="0" collapsed="false">
      <c r="A5499" s="2" t="s">
        <v>174</v>
      </c>
      <c r="B5499" s="2" t="s">
        <v>124</v>
      </c>
      <c r="C5499" s="2" t="s">
        <v>47</v>
      </c>
      <c r="D5499" s="2" t="s">
        <v>12</v>
      </c>
      <c r="E5499" s="2" t="s">
        <v>74</v>
      </c>
      <c r="F5499" s="2" t="s">
        <v>976</v>
      </c>
      <c r="G5499" s="14" t="n">
        <v>38</v>
      </c>
      <c r="H5499" s="14" t="n">
        <v>42.34</v>
      </c>
      <c r="I5499" s="14" t="n">
        <v>9.5</v>
      </c>
      <c r="J5499" s="23" t="n">
        <f aca="false">IF(AND(E5499="Priority",ISNUMBER('Cost model'!N110)),'Cost model'!N110,'Cost model'!M110)</f>
        <v>40</v>
      </c>
      <c r="K5499" s="14" t="n">
        <f aca="false">J5499-H5499</f>
        <v>-2.34</v>
      </c>
      <c r="L5499" s="14" t="n">
        <f aca="false">G5499-H5499</f>
        <v>-4.34</v>
      </c>
    </row>
    <row r="5500" customFormat="false" ht="15" hidden="false" customHeight="false" outlineLevel="0" collapsed="false">
      <c r="A5500" s="2" t="s">
        <v>142</v>
      </c>
      <c r="B5500" s="2" t="s">
        <v>142</v>
      </c>
      <c r="C5500" s="2" t="s">
        <v>48</v>
      </c>
      <c r="D5500" s="2" t="s">
        <v>10</v>
      </c>
      <c r="E5500" s="2" t="s">
        <v>74</v>
      </c>
      <c r="F5500" s="2" t="s">
        <v>977</v>
      </c>
      <c r="G5500" s="14" t="n">
        <v>9.5</v>
      </c>
      <c r="H5500" s="14" t="n">
        <v>12.22</v>
      </c>
      <c r="I5500" s="14" t="n">
        <v>12.5</v>
      </c>
      <c r="J5500" s="23" t="n">
        <f aca="false">IF(AND(E5500="Priority",ISNUMBER('Cost model'!N633)),'Cost model'!N633,'Cost model'!M633)</f>
        <v>11.5</v>
      </c>
      <c r="K5500" s="14" t="n">
        <f aca="false">J5500-H5500</f>
        <v>-0.720000000000001</v>
      </c>
      <c r="L5500" s="14" t="n">
        <f aca="false">G5500-H5500</f>
        <v>-2.72</v>
      </c>
    </row>
    <row r="5501" customFormat="false" ht="15" hidden="false" customHeight="false" outlineLevel="0" collapsed="false">
      <c r="A5501" s="2" t="s">
        <v>124</v>
      </c>
      <c r="B5501" s="2" t="s">
        <v>124</v>
      </c>
      <c r="C5501" s="2" t="s">
        <v>47</v>
      </c>
      <c r="D5501" s="2" t="s">
        <v>12</v>
      </c>
      <c r="E5501" s="2" t="s">
        <v>74</v>
      </c>
      <c r="F5501" s="2" t="s">
        <v>977</v>
      </c>
      <c r="G5501" s="14" t="n">
        <v>33.5</v>
      </c>
      <c r="H5501" s="14" t="n">
        <v>41.81</v>
      </c>
      <c r="I5501" s="14" t="n">
        <v>9.5</v>
      </c>
      <c r="J5501" s="23" t="n">
        <f aca="false">IF(AND(E5501="Priority",ISNUMBER('Cost model'!N320)),'Cost model'!N320,'Cost model'!M320)</f>
        <v>24.5</v>
      </c>
      <c r="K5501" s="14" t="n">
        <f aca="false">J5501-H5501</f>
        <v>-17.31</v>
      </c>
      <c r="L5501" s="14" t="n">
        <f aca="false">G5501-H5501</f>
        <v>-8.31</v>
      </c>
    </row>
    <row r="5502" customFormat="false" ht="15" hidden="false" customHeight="false" outlineLevel="0" collapsed="false">
      <c r="A5502" s="2" t="s">
        <v>174</v>
      </c>
      <c r="B5502" s="2" t="s">
        <v>174</v>
      </c>
      <c r="C5502" s="2" t="s">
        <v>47</v>
      </c>
      <c r="D5502" s="2" t="s">
        <v>12</v>
      </c>
      <c r="E5502" s="2" t="s">
        <v>74</v>
      </c>
      <c r="F5502" s="2" t="s">
        <v>977</v>
      </c>
      <c r="G5502" s="14" t="n">
        <v>9.5</v>
      </c>
      <c r="H5502" s="14" t="n">
        <v>27.81</v>
      </c>
      <c r="I5502" s="14" t="n">
        <v>9.5</v>
      </c>
      <c r="J5502" s="23" t="n">
        <f aca="false">IF(AND(E5502="Priority",ISNUMBER('Cost model'!N170)),'Cost model'!N170,'Cost model'!M170)</f>
        <v>25.5</v>
      </c>
      <c r="K5502" s="14" t="n">
        <f aca="false">J5502-H5502</f>
        <v>-2.31</v>
      </c>
      <c r="L5502" s="14" t="n">
        <f aca="false">G5502-H5502</f>
        <v>-18.31</v>
      </c>
    </row>
    <row r="5503" customFormat="false" ht="15" hidden="false" customHeight="false" outlineLevel="0" collapsed="false">
      <c r="A5503" s="2" t="s">
        <v>205</v>
      </c>
      <c r="B5503" s="2" t="s">
        <v>174</v>
      </c>
      <c r="C5503" s="2" t="s">
        <v>48</v>
      </c>
      <c r="D5503" s="2" t="s">
        <v>12</v>
      </c>
      <c r="E5503" s="2" t="s">
        <v>74</v>
      </c>
      <c r="F5503" s="2" t="s">
        <v>976</v>
      </c>
      <c r="G5503" s="14" t="n">
        <v>19.5</v>
      </c>
      <c r="H5503" s="14" t="n">
        <v>23.78</v>
      </c>
      <c r="I5503" s="14" t="n">
        <v>19.5</v>
      </c>
      <c r="J5503" s="23" t="n">
        <f aca="false">IF(AND(E5503="Priority",ISNUMBER('Cost model'!N561)),'Cost model'!N561,'Cost model'!M561)</f>
        <v>55</v>
      </c>
      <c r="K5503" s="14" t="n">
        <f aca="false">J5503-H5503</f>
        <v>31.22</v>
      </c>
      <c r="L5503" s="14" t="n">
        <f aca="false">G5503-H5503</f>
        <v>-4.28</v>
      </c>
    </row>
    <row r="5504" customFormat="false" ht="15" hidden="false" customHeight="false" outlineLevel="0" collapsed="false">
      <c r="A5504" s="2" t="s">
        <v>174</v>
      </c>
      <c r="B5504" s="2" t="s">
        <v>142</v>
      </c>
      <c r="C5504" s="2" t="s">
        <v>48</v>
      </c>
      <c r="D5504" s="2" t="s">
        <v>10</v>
      </c>
      <c r="E5504" s="2" t="s">
        <v>74</v>
      </c>
      <c r="F5504" s="2" t="s">
        <v>976</v>
      </c>
      <c r="G5504" s="14" t="n">
        <v>12.5</v>
      </c>
      <c r="H5504" s="14" t="n">
        <v>14.28</v>
      </c>
      <c r="I5504" s="14" t="n">
        <v>12.5</v>
      </c>
      <c r="J5504" s="23" t="n">
        <f aca="false">IF(AND(E5504="Priority",ISNUMBER('Cost model'!N123)),'Cost model'!N123,'Cost model'!M123)</f>
        <v>16.5</v>
      </c>
      <c r="K5504" s="14" t="n">
        <f aca="false">J5504-H5504</f>
        <v>2.22</v>
      </c>
      <c r="L5504" s="14" t="n">
        <f aca="false">G5504-H5504</f>
        <v>-1.78</v>
      </c>
    </row>
    <row r="5505" customFormat="false" ht="15" hidden="false" customHeight="false" outlineLevel="0" collapsed="false">
      <c r="A5505" s="2" t="s">
        <v>142</v>
      </c>
      <c r="B5505" s="2" t="s">
        <v>142</v>
      </c>
      <c r="C5505" s="2" t="s">
        <v>47</v>
      </c>
      <c r="D5505" s="2" t="s">
        <v>12</v>
      </c>
      <c r="E5505" s="2" t="s">
        <v>74</v>
      </c>
      <c r="F5505" s="2" t="s">
        <v>977</v>
      </c>
      <c r="G5505" s="14" t="n">
        <v>28.5</v>
      </c>
      <c r="H5505" s="14" t="n">
        <v>41.81</v>
      </c>
      <c r="I5505" s="14" t="n">
        <v>9.5</v>
      </c>
      <c r="J5505" s="23" t="n">
        <f aca="false">IF(AND(E5505="Priority",ISNUMBER('Cost model'!N635)),'Cost model'!N635,'Cost model'!M635)</f>
        <v>30.5</v>
      </c>
      <c r="K5505" s="14" t="n">
        <f aca="false">J5505-H5505</f>
        <v>-11.31</v>
      </c>
      <c r="L5505" s="14" t="n">
        <f aca="false">G5505-H5505</f>
        <v>-13.31</v>
      </c>
    </row>
    <row r="5506" customFormat="false" ht="15" hidden="false" customHeight="false" outlineLevel="0" collapsed="false">
      <c r="A5506" s="2" t="s">
        <v>174</v>
      </c>
      <c r="B5506" s="2" t="s">
        <v>174</v>
      </c>
      <c r="C5506" s="2" t="s">
        <v>48</v>
      </c>
      <c r="D5506" s="2" t="s">
        <v>12</v>
      </c>
      <c r="E5506" s="2" t="s">
        <v>74</v>
      </c>
      <c r="F5506" s="2" t="s">
        <v>977</v>
      </c>
      <c r="G5506" s="14" t="n">
        <v>17.5</v>
      </c>
      <c r="H5506" s="14" t="n">
        <v>11.42</v>
      </c>
      <c r="I5506" s="14" t="n">
        <v>12.5</v>
      </c>
      <c r="J5506" s="23" t="n">
        <f aca="false">IF(AND(E5506="Priority",ISNUMBER('Cost model'!N171)),'Cost model'!N171,'Cost model'!M171)</f>
        <v>40</v>
      </c>
      <c r="K5506" s="14" t="n">
        <f aca="false">J5506-H5506</f>
        <v>28.58</v>
      </c>
      <c r="L5506" s="14" t="n">
        <f aca="false">G5506-H5506</f>
        <v>6.08</v>
      </c>
    </row>
    <row r="5507" customFormat="false" ht="15" hidden="false" customHeight="false" outlineLevel="0" collapsed="false">
      <c r="A5507" s="2" t="s">
        <v>221</v>
      </c>
      <c r="B5507" s="2" t="s">
        <v>221</v>
      </c>
      <c r="C5507" s="2" t="s">
        <v>47</v>
      </c>
      <c r="D5507" s="2" t="s">
        <v>12</v>
      </c>
      <c r="E5507" s="2" t="s">
        <v>74</v>
      </c>
      <c r="F5507" s="2" t="s">
        <v>977</v>
      </c>
      <c r="G5507" s="14" t="n">
        <v>24.5</v>
      </c>
      <c r="H5507" s="14" t="n">
        <v>9.67</v>
      </c>
      <c r="I5507" s="14" t="n">
        <v>9.5</v>
      </c>
      <c r="J5507" s="23" t="n">
        <f aca="false">IF(AND(E5507="Priority",ISNUMBER('Cost model'!N740)),'Cost model'!N740,'Cost model'!M740)</f>
        <v>22.5</v>
      </c>
      <c r="K5507" s="14" t="n">
        <f aca="false">J5507-H5507</f>
        <v>12.83</v>
      </c>
      <c r="L5507" s="14" t="n">
        <f aca="false">G5507-H5507</f>
        <v>14.83</v>
      </c>
    </row>
    <row r="5508" customFormat="false" ht="15" hidden="false" customHeight="false" outlineLevel="0" collapsed="false">
      <c r="A5508" s="2" t="s">
        <v>158</v>
      </c>
      <c r="B5508" s="2" t="s">
        <v>142</v>
      </c>
      <c r="C5508" s="2" t="s">
        <v>47</v>
      </c>
      <c r="D5508" s="2" t="s">
        <v>12</v>
      </c>
      <c r="E5508" s="2" t="s">
        <v>83</v>
      </c>
      <c r="F5508" s="2" t="s">
        <v>976</v>
      </c>
      <c r="G5508" s="14" t="n">
        <v>24.5</v>
      </c>
      <c r="H5508" s="14" t="n">
        <v>25.23</v>
      </c>
      <c r="I5508" s="14" t="n">
        <v>24.5</v>
      </c>
      <c r="J5508" s="23" t="n">
        <f aca="false">IF(AND(E5508="Priority",ISNUMBER('Cost model'!N440)),'Cost model'!N440,'Cost model'!M440)</f>
        <v>60</v>
      </c>
      <c r="K5508" s="14" t="n">
        <f aca="false">J5508-H5508</f>
        <v>34.77</v>
      </c>
      <c r="L5508" s="14" t="n">
        <f aca="false">G5508-H5508</f>
        <v>-0.73</v>
      </c>
    </row>
    <row r="5509" customFormat="false" ht="15" hidden="false" customHeight="false" outlineLevel="0" collapsed="false">
      <c r="A5509" s="2" t="s">
        <v>142</v>
      </c>
      <c r="B5509" s="2" t="s">
        <v>124</v>
      </c>
      <c r="C5509" s="2" t="s">
        <v>48</v>
      </c>
      <c r="D5509" s="2" t="s">
        <v>12</v>
      </c>
      <c r="E5509" s="2" t="s">
        <v>74</v>
      </c>
      <c r="F5509" s="2" t="s">
        <v>976</v>
      </c>
      <c r="G5509" s="14" t="n">
        <v>14.5</v>
      </c>
      <c r="H5509" s="14" t="n">
        <v>13.97</v>
      </c>
      <c r="I5509" s="14" t="n">
        <v>19.5</v>
      </c>
      <c r="J5509" s="23" t="n">
        <f aca="false">IF(AND(E5509="Priority",ISNUMBER('Cost model'!N666)),'Cost model'!N666,'Cost model'!M666)</f>
        <v>45</v>
      </c>
      <c r="K5509" s="14" t="n">
        <f aca="false">J5509-H5509</f>
        <v>31.03</v>
      </c>
      <c r="L5509" s="14" t="n">
        <f aca="false">G5509-H5509</f>
        <v>0.529999999999999</v>
      </c>
    </row>
    <row r="5510" customFormat="false" ht="15" hidden="false" customHeight="false" outlineLevel="0" collapsed="false">
      <c r="A5510" s="2" t="s">
        <v>142</v>
      </c>
      <c r="B5510" s="2" t="s">
        <v>142</v>
      </c>
      <c r="C5510" s="2" t="s">
        <v>47</v>
      </c>
      <c r="D5510" s="2" t="s">
        <v>12</v>
      </c>
      <c r="E5510" s="2" t="s">
        <v>74</v>
      </c>
      <c r="F5510" s="2" t="s">
        <v>977</v>
      </c>
      <c r="G5510" s="14" t="n">
        <v>19</v>
      </c>
      <c r="H5510" s="14" t="n">
        <v>41.81</v>
      </c>
      <c r="I5510" s="14" t="n">
        <v>9.5</v>
      </c>
      <c r="J5510" s="23" t="n">
        <f aca="false">IF(AND(E5510="Priority",ISNUMBER('Cost model'!N635)),'Cost model'!N635,'Cost model'!M635)</f>
        <v>30.5</v>
      </c>
      <c r="K5510" s="14" t="n">
        <f aca="false">J5510-H5510</f>
        <v>-11.31</v>
      </c>
      <c r="L5510" s="14" t="n">
        <f aca="false">G5510-H5510</f>
        <v>-22.81</v>
      </c>
    </row>
    <row r="5511" customFormat="false" ht="15" hidden="false" customHeight="false" outlineLevel="0" collapsed="false">
      <c r="A5511" s="2" t="s">
        <v>174</v>
      </c>
      <c r="B5511" s="2" t="s">
        <v>174</v>
      </c>
      <c r="C5511" s="2" t="s">
        <v>49</v>
      </c>
      <c r="D5511" s="2" t="s">
        <v>10</v>
      </c>
      <c r="E5511" s="2" t="s">
        <v>74</v>
      </c>
      <c r="F5511" s="2" t="s">
        <v>977</v>
      </c>
      <c r="G5511" s="14" t="n">
        <v>35</v>
      </c>
      <c r="H5511" s="14" t="n">
        <v>23.25</v>
      </c>
      <c r="I5511" s="14" t="n">
        <v>17.5</v>
      </c>
      <c r="J5511" s="23" t="n">
        <f aca="false">IF(AND(E5511="Priority",ISNUMBER('Cost model'!N169)),'Cost model'!N169,'Cost model'!M169)</f>
        <v>18.5</v>
      </c>
      <c r="K5511" s="14" t="n">
        <f aca="false">J5511-H5511</f>
        <v>-4.75</v>
      </c>
      <c r="L5511" s="14" t="n">
        <f aca="false">G5511-H5511</f>
        <v>11.75</v>
      </c>
    </row>
    <row r="5512" customFormat="false" ht="15" hidden="false" customHeight="false" outlineLevel="0" collapsed="false">
      <c r="A5512" s="2" t="s">
        <v>221</v>
      </c>
      <c r="B5512" s="2" t="s">
        <v>221</v>
      </c>
      <c r="C5512" s="2" t="s">
        <v>49</v>
      </c>
      <c r="D5512" s="2" t="s">
        <v>14</v>
      </c>
      <c r="E5512" s="2" t="s">
        <v>74</v>
      </c>
      <c r="F5512" s="2" t="s">
        <v>977</v>
      </c>
      <c r="G5512" s="14" t="n">
        <v>317.5</v>
      </c>
      <c r="H5512" s="14" t="n">
        <v>100.01</v>
      </c>
      <c r="I5512" s="14" t="n">
        <v>125</v>
      </c>
      <c r="J5512" s="23" t="n">
        <f aca="false">IF(AND(E5512="Priority",ISNUMBER('Cost model'!N748)),'Cost model'!N748,'Cost model'!M748)</f>
        <v>235</v>
      </c>
      <c r="K5512" s="14" t="n">
        <f aca="false">J5512-H5512</f>
        <v>134.99</v>
      </c>
      <c r="L5512" s="14" t="n">
        <f aca="false">G5512-H5512</f>
        <v>217.49</v>
      </c>
    </row>
    <row r="5513" customFormat="false" ht="15" hidden="false" customHeight="false" outlineLevel="0" collapsed="false">
      <c r="A5513" s="2" t="s">
        <v>174</v>
      </c>
      <c r="B5513" s="2" t="s">
        <v>142</v>
      </c>
      <c r="C5513" s="2" t="s">
        <v>47</v>
      </c>
      <c r="D5513" s="2" t="s">
        <v>10</v>
      </c>
      <c r="E5513" s="2" t="s">
        <v>74</v>
      </c>
      <c r="F5513" s="2" t="s">
        <v>976</v>
      </c>
      <c r="G5513" s="14" t="n">
        <v>9.5</v>
      </c>
      <c r="H5513" s="14" t="n">
        <v>13.04</v>
      </c>
      <c r="I5513" s="14" t="n">
        <v>9.5</v>
      </c>
      <c r="J5513" s="23" t="n">
        <f aca="false">IF(AND(E5513="Priority",ISNUMBER('Cost model'!N122)),'Cost model'!N122,'Cost model'!M122)</f>
        <v>13.5</v>
      </c>
      <c r="K5513" s="14" t="n">
        <f aca="false">J5513-H5513</f>
        <v>0.460000000000001</v>
      </c>
      <c r="L5513" s="14" t="n">
        <f aca="false">G5513-H5513</f>
        <v>-3.54</v>
      </c>
    </row>
    <row r="5514" customFormat="false" ht="15" hidden="false" customHeight="false" outlineLevel="0" collapsed="false">
      <c r="A5514" s="2" t="s">
        <v>124</v>
      </c>
      <c r="B5514" s="2" t="s">
        <v>124</v>
      </c>
      <c r="C5514" s="2" t="s">
        <v>48</v>
      </c>
      <c r="D5514" s="2" t="s">
        <v>12</v>
      </c>
      <c r="E5514" s="2" t="s">
        <v>74</v>
      </c>
      <c r="F5514" s="2" t="s">
        <v>977</v>
      </c>
      <c r="G5514" s="14" t="n">
        <v>12.5</v>
      </c>
      <c r="H5514" s="14" t="n">
        <v>20.02</v>
      </c>
      <c r="I5514" s="14" t="n">
        <v>12.5</v>
      </c>
      <c r="J5514" s="23" t="n">
        <f aca="false">IF(AND(E5514="Priority",ISNUMBER('Cost model'!N321)),'Cost model'!N321,'Cost model'!M321)</f>
        <v>40</v>
      </c>
      <c r="K5514" s="14" t="n">
        <f aca="false">J5514-H5514</f>
        <v>19.98</v>
      </c>
      <c r="L5514" s="14" t="n">
        <f aca="false">G5514-H5514</f>
        <v>-7.52</v>
      </c>
    </row>
    <row r="5515" customFormat="false" ht="15" hidden="false" customHeight="false" outlineLevel="0" collapsed="false">
      <c r="A5515" s="2" t="s">
        <v>174</v>
      </c>
      <c r="B5515" s="2" t="s">
        <v>174</v>
      </c>
      <c r="C5515" s="2" t="s">
        <v>48</v>
      </c>
      <c r="D5515" s="2" t="s">
        <v>12</v>
      </c>
      <c r="E5515" s="2" t="s">
        <v>74</v>
      </c>
      <c r="F5515" s="2" t="s">
        <v>977</v>
      </c>
      <c r="G5515" s="14" t="n">
        <v>62.5</v>
      </c>
      <c r="H5515" s="14" t="n">
        <v>41.81</v>
      </c>
      <c r="I5515" s="14" t="n">
        <v>12.5</v>
      </c>
      <c r="J5515" s="23" t="n">
        <f aca="false">IF(AND(E5515="Priority",ISNUMBER('Cost model'!N171)),'Cost model'!N171,'Cost model'!M171)</f>
        <v>40</v>
      </c>
      <c r="K5515" s="14" t="n">
        <f aca="false">J5515-H5515</f>
        <v>-1.81</v>
      </c>
      <c r="L5515" s="14" t="n">
        <f aca="false">G5515-H5515</f>
        <v>20.69</v>
      </c>
    </row>
    <row r="5516" customFormat="false" ht="15" hidden="false" customHeight="false" outlineLevel="0" collapsed="false">
      <c r="A5516" s="2" t="s">
        <v>174</v>
      </c>
      <c r="B5516" s="2" t="s">
        <v>142</v>
      </c>
      <c r="C5516" s="2" t="s">
        <v>48</v>
      </c>
      <c r="D5516" s="2" t="s">
        <v>10</v>
      </c>
      <c r="E5516" s="2" t="s">
        <v>74</v>
      </c>
      <c r="F5516" s="2" t="s">
        <v>976</v>
      </c>
      <c r="G5516" s="14" t="n">
        <v>24.5</v>
      </c>
      <c r="H5516" s="14" t="n">
        <v>25.23</v>
      </c>
      <c r="I5516" s="14" t="n">
        <v>12.5</v>
      </c>
      <c r="J5516" s="23" t="n">
        <f aca="false">IF(AND(E5516="Priority",ISNUMBER('Cost model'!N123)),'Cost model'!N123,'Cost model'!M123)</f>
        <v>16.5</v>
      </c>
      <c r="K5516" s="14" t="n">
        <f aca="false">J5516-H5516</f>
        <v>-8.73</v>
      </c>
      <c r="L5516" s="14" t="n">
        <f aca="false">G5516-H5516</f>
        <v>-0.73</v>
      </c>
    </row>
    <row r="5517" customFormat="false" ht="15" hidden="false" customHeight="false" outlineLevel="0" collapsed="false">
      <c r="A5517" s="2" t="s">
        <v>174</v>
      </c>
      <c r="B5517" s="2" t="s">
        <v>142</v>
      </c>
      <c r="C5517" s="2" t="s">
        <v>47</v>
      </c>
      <c r="D5517" s="2" t="s">
        <v>12</v>
      </c>
      <c r="E5517" s="2" t="s">
        <v>74</v>
      </c>
      <c r="F5517" s="2" t="s">
        <v>976</v>
      </c>
      <c r="G5517" s="14" t="n">
        <v>28.5</v>
      </c>
      <c r="H5517" s="14" t="n">
        <v>43.32</v>
      </c>
      <c r="I5517" s="14" t="n">
        <v>9.5</v>
      </c>
      <c r="J5517" s="23" t="n">
        <f aca="false">IF(AND(E5517="Priority",ISNUMBER('Cost model'!N125)),'Cost model'!N125,'Cost model'!M125)</f>
        <v>40</v>
      </c>
      <c r="K5517" s="14" t="n">
        <f aca="false">J5517-H5517</f>
        <v>-3.32</v>
      </c>
      <c r="L5517" s="14" t="n">
        <f aca="false">G5517-H5517</f>
        <v>-14.82</v>
      </c>
    </row>
    <row r="5518" customFormat="false" ht="15" hidden="false" customHeight="false" outlineLevel="0" collapsed="false">
      <c r="A5518" s="2" t="s">
        <v>221</v>
      </c>
      <c r="B5518" s="2" t="s">
        <v>221</v>
      </c>
      <c r="C5518" s="2" t="s">
        <v>47</v>
      </c>
      <c r="D5518" s="2" t="s">
        <v>12</v>
      </c>
      <c r="E5518" s="2" t="s">
        <v>83</v>
      </c>
      <c r="F5518" s="2" t="s">
        <v>977</v>
      </c>
      <c r="G5518" s="14" t="n">
        <v>19.5</v>
      </c>
      <c r="H5518" s="14" t="n">
        <v>24.73</v>
      </c>
      <c r="I5518" s="14" t="n">
        <v>19.5</v>
      </c>
      <c r="J5518" s="23" t="n">
        <f aca="false">IF(AND(E5518="Priority",ISNUMBER('Cost model'!N740)),'Cost model'!N740,'Cost model'!M740)</f>
        <v>28.5</v>
      </c>
      <c r="K5518" s="14" t="n">
        <f aca="false">J5518-H5518</f>
        <v>3.77</v>
      </c>
      <c r="L5518" s="14" t="n">
        <f aca="false">G5518-H5518</f>
        <v>-5.23</v>
      </c>
    </row>
    <row r="5519" customFormat="false" ht="15" hidden="false" customHeight="false" outlineLevel="0" collapsed="false">
      <c r="A5519" s="2" t="s">
        <v>174</v>
      </c>
      <c r="B5519" s="2" t="s">
        <v>174</v>
      </c>
      <c r="C5519" s="2" t="s">
        <v>48</v>
      </c>
      <c r="D5519" s="2" t="s">
        <v>10</v>
      </c>
      <c r="E5519" s="2" t="s">
        <v>74</v>
      </c>
      <c r="F5519" s="2" t="s">
        <v>977</v>
      </c>
      <c r="G5519" s="14" t="n">
        <v>19</v>
      </c>
      <c r="H5519" s="14" t="n">
        <v>18.61</v>
      </c>
      <c r="I5519" s="14" t="n">
        <v>12.5</v>
      </c>
      <c r="J5519" s="23" t="n">
        <f aca="false">IF(AND(E5519="Priority",ISNUMBER('Cost model'!N168)),'Cost model'!N168,'Cost model'!M168)</f>
        <v>13.5</v>
      </c>
      <c r="K5519" s="14" t="n">
        <f aca="false">J5519-H5519</f>
        <v>-5.11</v>
      </c>
      <c r="L5519" s="14" t="n">
        <f aca="false">G5519-H5519</f>
        <v>0.390000000000001</v>
      </c>
    </row>
    <row r="5520" customFormat="false" ht="15" hidden="false" customHeight="false" outlineLevel="0" collapsed="false">
      <c r="A5520" s="2" t="s">
        <v>174</v>
      </c>
      <c r="B5520" s="2" t="s">
        <v>174</v>
      </c>
      <c r="C5520" s="2" t="s">
        <v>47</v>
      </c>
      <c r="D5520" s="2" t="s">
        <v>10</v>
      </c>
      <c r="E5520" s="2" t="s">
        <v>74</v>
      </c>
      <c r="F5520" s="2" t="s">
        <v>977</v>
      </c>
      <c r="G5520" s="14" t="n">
        <v>28.5</v>
      </c>
      <c r="H5520" s="14" t="n">
        <v>8.28</v>
      </c>
      <c r="I5520" s="14" t="n">
        <v>9.5</v>
      </c>
      <c r="J5520" s="23" t="n">
        <f aca="false">IF(AND(E5520="Priority",ISNUMBER('Cost model'!N167)),'Cost model'!N167,'Cost model'!M167)</f>
        <v>8.5</v>
      </c>
      <c r="K5520" s="14" t="n">
        <f aca="false">J5520-H5520</f>
        <v>0.220000000000001</v>
      </c>
      <c r="L5520" s="14" t="n">
        <f aca="false">G5520-H5520</f>
        <v>20.22</v>
      </c>
    </row>
    <row r="5521" customFormat="false" ht="15" hidden="false" customHeight="false" outlineLevel="0" collapsed="false">
      <c r="A5521" s="2" t="s">
        <v>174</v>
      </c>
      <c r="B5521" s="2" t="s">
        <v>174</v>
      </c>
      <c r="C5521" s="2" t="s">
        <v>49</v>
      </c>
      <c r="D5521" s="2" t="s">
        <v>12</v>
      </c>
      <c r="E5521" s="2" t="s">
        <v>74</v>
      </c>
      <c r="F5521" s="2" t="s">
        <v>977</v>
      </c>
      <c r="G5521" s="14" t="n">
        <v>72</v>
      </c>
      <c r="H5521" s="14" t="n">
        <v>46.04</v>
      </c>
      <c r="I5521" s="14" t="n">
        <v>19.5</v>
      </c>
      <c r="J5521" s="23" t="n">
        <f aca="false">IF(AND(E5521="Priority",ISNUMBER('Cost model'!N172)),'Cost model'!N172,'Cost model'!M172)</f>
        <v>45</v>
      </c>
      <c r="K5521" s="14" t="n">
        <f aca="false">J5521-H5521</f>
        <v>-1.04</v>
      </c>
      <c r="L5521" s="14" t="n">
        <f aca="false">G5521-H5521</f>
        <v>25.96</v>
      </c>
    </row>
    <row r="5522" customFormat="false" ht="15" hidden="false" customHeight="false" outlineLevel="0" collapsed="false">
      <c r="A5522" s="2" t="s">
        <v>174</v>
      </c>
      <c r="B5522" s="2" t="s">
        <v>174</v>
      </c>
      <c r="C5522" s="2" t="s">
        <v>47</v>
      </c>
      <c r="D5522" s="2" t="s">
        <v>10</v>
      </c>
      <c r="E5522" s="2" t="s">
        <v>83</v>
      </c>
      <c r="F5522" s="2" t="s">
        <v>977</v>
      </c>
      <c r="G5522" s="14" t="n">
        <v>14.5</v>
      </c>
      <c r="H5522" s="14" t="n">
        <v>14.97</v>
      </c>
      <c r="I5522" s="14" t="n">
        <v>14.5</v>
      </c>
      <c r="J5522" s="23" t="n">
        <f aca="false">IF(AND(E5522="Priority",ISNUMBER('Cost model'!N167)),'Cost model'!N167,'Cost model'!M167)</f>
        <v>13.5</v>
      </c>
      <c r="K5522" s="14" t="n">
        <f aca="false">J5522-H5522</f>
        <v>-1.47</v>
      </c>
      <c r="L5522" s="14" t="n">
        <f aca="false">G5522-H5522</f>
        <v>-0.470000000000001</v>
      </c>
    </row>
    <row r="5523" customFormat="false" ht="15" hidden="false" customHeight="false" outlineLevel="0" collapsed="false">
      <c r="A5523" s="2" t="s">
        <v>174</v>
      </c>
      <c r="B5523" s="2" t="s">
        <v>174</v>
      </c>
      <c r="C5523" s="2" t="s">
        <v>47</v>
      </c>
      <c r="D5523" s="2" t="s">
        <v>10</v>
      </c>
      <c r="E5523" s="2" t="s">
        <v>83</v>
      </c>
      <c r="F5523" s="2" t="s">
        <v>977</v>
      </c>
      <c r="G5523" s="14" t="n">
        <v>14.5</v>
      </c>
      <c r="H5523" s="14" t="n">
        <v>13.81</v>
      </c>
      <c r="I5523" s="14" t="n">
        <v>14.5</v>
      </c>
      <c r="J5523" s="23" t="n">
        <f aca="false">IF(AND(E5523="Priority",ISNUMBER('Cost model'!N167)),'Cost model'!N167,'Cost model'!M167)</f>
        <v>13.5</v>
      </c>
      <c r="K5523" s="14" t="n">
        <f aca="false">J5523-H5523</f>
        <v>-0.310000000000001</v>
      </c>
      <c r="L5523" s="14" t="n">
        <f aca="false">G5523-H5523</f>
        <v>0.69</v>
      </c>
    </row>
    <row r="5524" customFormat="false" ht="15" hidden="false" customHeight="false" outlineLevel="0" collapsed="false">
      <c r="A5524" s="2" t="s">
        <v>174</v>
      </c>
      <c r="B5524" s="2" t="s">
        <v>142</v>
      </c>
      <c r="C5524" s="2" t="s">
        <v>47</v>
      </c>
      <c r="D5524" s="2" t="s">
        <v>12</v>
      </c>
      <c r="E5524" s="2" t="s">
        <v>74</v>
      </c>
      <c r="F5524" s="2" t="s">
        <v>976</v>
      </c>
      <c r="G5524" s="14" t="n">
        <v>9.5</v>
      </c>
      <c r="H5524" s="14" t="n">
        <v>10.63</v>
      </c>
      <c r="I5524" s="14" t="n">
        <v>9.5</v>
      </c>
      <c r="J5524" s="23" t="n">
        <f aca="false">IF(AND(E5524="Priority",ISNUMBER('Cost model'!N125)),'Cost model'!N125,'Cost model'!M125)</f>
        <v>40</v>
      </c>
      <c r="K5524" s="14" t="n">
        <f aca="false">J5524-H5524</f>
        <v>29.37</v>
      </c>
      <c r="L5524" s="14" t="n">
        <f aca="false">G5524-H5524</f>
        <v>-1.13</v>
      </c>
    </row>
    <row r="5525" customFormat="false" ht="15" hidden="false" customHeight="false" outlineLevel="0" collapsed="false">
      <c r="A5525" s="2" t="s">
        <v>174</v>
      </c>
      <c r="B5525" s="2" t="s">
        <v>124</v>
      </c>
      <c r="C5525" s="2" t="s">
        <v>49</v>
      </c>
      <c r="D5525" s="2" t="s">
        <v>10</v>
      </c>
      <c r="E5525" s="2" t="s">
        <v>74</v>
      </c>
      <c r="F5525" s="2" t="s">
        <v>976</v>
      </c>
      <c r="G5525" s="14" t="n">
        <v>19.5</v>
      </c>
      <c r="H5525" s="14" t="n">
        <v>21.01</v>
      </c>
      <c r="I5525" s="14" t="n">
        <v>17.5</v>
      </c>
      <c r="J5525" s="23" t="n">
        <f aca="false">IF(AND(E5525="Priority",ISNUMBER('Cost model'!N109)),'Cost model'!N109,'Cost model'!M109)</f>
        <v>18.5</v>
      </c>
      <c r="K5525" s="14" t="n">
        <f aca="false">J5525-H5525</f>
        <v>-2.51</v>
      </c>
      <c r="L5525" s="14" t="n">
        <f aca="false">G5525-H5525</f>
        <v>-1.51</v>
      </c>
    </row>
    <row r="5526" customFormat="false" ht="15" hidden="false" customHeight="false" outlineLevel="0" collapsed="false">
      <c r="A5526" s="2" t="s">
        <v>174</v>
      </c>
      <c r="B5526" s="2" t="s">
        <v>123</v>
      </c>
      <c r="C5526" s="2" t="s">
        <v>49</v>
      </c>
      <c r="D5526" s="2" t="s">
        <v>12</v>
      </c>
      <c r="E5526" s="2" t="s">
        <v>74</v>
      </c>
      <c r="F5526" s="2" t="s">
        <v>976</v>
      </c>
      <c r="G5526" s="14" t="n">
        <v>24.5</v>
      </c>
      <c r="H5526" s="14" t="n">
        <v>267.41</v>
      </c>
      <c r="I5526" s="14" t="n">
        <v>24.5</v>
      </c>
      <c r="J5526" s="23" t="n">
        <f aca="false">IF(AND(E5526="Priority",ISNUMBER('Cost model'!N202)),'Cost model'!N202,'Cost model'!M202)</f>
        <v>65</v>
      </c>
      <c r="K5526" s="14" t="n">
        <f aca="false">J5526-H5526</f>
        <v>-202.41</v>
      </c>
      <c r="L5526" s="14" t="n">
        <f aca="false">G5526-H5526</f>
        <v>-242.91</v>
      </c>
    </row>
    <row r="5527" customFormat="false" ht="15" hidden="false" customHeight="false" outlineLevel="0" collapsed="false">
      <c r="A5527" s="2" t="s">
        <v>124</v>
      </c>
      <c r="B5527" s="2" t="s">
        <v>124</v>
      </c>
      <c r="C5527" s="2" t="s">
        <v>47</v>
      </c>
      <c r="D5527" s="2" t="s">
        <v>14</v>
      </c>
      <c r="E5527" s="2" t="s">
        <v>74</v>
      </c>
      <c r="F5527" s="2" t="s">
        <v>977</v>
      </c>
      <c r="G5527" s="14" t="n">
        <v>64</v>
      </c>
      <c r="H5527" s="14" t="n">
        <v>96.61</v>
      </c>
      <c r="I5527" s="14" t="n">
        <v>25</v>
      </c>
      <c r="J5527" s="23" t="n">
        <f aca="false">IF(AND(E5527="Priority",ISNUMBER('Cost model'!N326)),'Cost model'!N326,'Cost model'!M326)</f>
        <v>110</v>
      </c>
      <c r="K5527" s="14" t="n">
        <f aca="false">J5527-H5527</f>
        <v>13.39</v>
      </c>
      <c r="L5527" s="14" t="n">
        <f aca="false">G5527-H5527</f>
        <v>-32.61</v>
      </c>
    </row>
    <row r="5528" customFormat="false" ht="15" hidden="false" customHeight="false" outlineLevel="0" collapsed="false">
      <c r="A5528" s="2" t="s">
        <v>142</v>
      </c>
      <c r="B5528" s="2" t="s">
        <v>142</v>
      </c>
      <c r="C5528" s="2" t="s">
        <v>47</v>
      </c>
      <c r="D5528" s="2" t="s">
        <v>12</v>
      </c>
      <c r="E5528" s="2" t="s">
        <v>74</v>
      </c>
      <c r="F5528" s="2" t="s">
        <v>977</v>
      </c>
      <c r="G5528" s="14" t="n">
        <v>38</v>
      </c>
      <c r="H5528" s="14" t="n">
        <v>42.2</v>
      </c>
      <c r="I5528" s="14" t="n">
        <v>9.5</v>
      </c>
      <c r="J5528" s="23" t="n">
        <f aca="false">IF(AND(E5528="Priority",ISNUMBER('Cost model'!N635)),'Cost model'!N635,'Cost model'!M635)</f>
        <v>30.5</v>
      </c>
      <c r="K5528" s="14" t="n">
        <f aca="false">J5528-H5528</f>
        <v>-11.7</v>
      </c>
      <c r="L5528" s="14" t="n">
        <f aca="false">G5528-H5528</f>
        <v>-4.2</v>
      </c>
    </row>
    <row r="5529" customFormat="false" ht="15" hidden="false" customHeight="false" outlineLevel="0" collapsed="false">
      <c r="A5529" s="2" t="s">
        <v>221</v>
      </c>
      <c r="B5529" s="2" t="s">
        <v>221</v>
      </c>
      <c r="C5529" s="2" t="s">
        <v>47</v>
      </c>
      <c r="D5529" s="2" t="s">
        <v>10</v>
      </c>
      <c r="E5529" s="2" t="s">
        <v>74</v>
      </c>
      <c r="F5529" s="2" t="s">
        <v>977</v>
      </c>
      <c r="G5529" s="14" t="n">
        <v>9.5</v>
      </c>
      <c r="H5529" s="14" t="n">
        <v>6.78</v>
      </c>
      <c r="I5529" s="14" t="n">
        <v>9.5</v>
      </c>
      <c r="J5529" s="23" t="n">
        <f aca="false">IF(AND(E5529="Priority",ISNUMBER('Cost model'!N737)),'Cost model'!N737,'Cost model'!M737)</f>
        <v>8.5</v>
      </c>
      <c r="K5529" s="14" t="n">
        <f aca="false">J5529-H5529</f>
        <v>1.72</v>
      </c>
      <c r="L5529" s="14" t="n">
        <f aca="false">G5529-H5529</f>
        <v>2.72</v>
      </c>
    </row>
    <row r="5530" customFormat="false" ht="15" hidden="false" customHeight="false" outlineLevel="0" collapsed="false">
      <c r="A5530" s="2" t="s">
        <v>142</v>
      </c>
      <c r="B5530" s="2" t="s">
        <v>142</v>
      </c>
      <c r="C5530" s="2" t="s">
        <v>47</v>
      </c>
      <c r="D5530" s="2" t="s">
        <v>12</v>
      </c>
      <c r="E5530" s="2" t="s">
        <v>74</v>
      </c>
      <c r="F5530" s="2" t="s">
        <v>977</v>
      </c>
      <c r="G5530" s="14" t="n">
        <v>9.5</v>
      </c>
      <c r="H5530" s="14" t="n">
        <v>25.31</v>
      </c>
      <c r="I5530" s="14" t="n">
        <v>9.5</v>
      </c>
      <c r="J5530" s="23" t="n">
        <f aca="false">IF(AND(E5530="Priority",ISNUMBER('Cost model'!N635)),'Cost model'!N635,'Cost model'!M635)</f>
        <v>30.5</v>
      </c>
      <c r="K5530" s="14" t="n">
        <f aca="false">J5530-H5530</f>
        <v>5.19</v>
      </c>
      <c r="L5530" s="14" t="n">
        <f aca="false">G5530-H5530</f>
        <v>-15.81</v>
      </c>
    </row>
    <row r="5531" customFormat="false" ht="15" hidden="false" customHeight="false" outlineLevel="0" collapsed="false">
      <c r="A5531" s="2" t="s">
        <v>158</v>
      </c>
      <c r="B5531" s="2" t="s">
        <v>158</v>
      </c>
      <c r="C5531" s="2" t="s">
        <v>49</v>
      </c>
      <c r="D5531" s="2" t="s">
        <v>12</v>
      </c>
      <c r="E5531" s="2" t="s">
        <v>83</v>
      </c>
      <c r="F5531" s="2" t="s">
        <v>977</v>
      </c>
      <c r="G5531" s="14" t="n">
        <v>29.5</v>
      </c>
      <c r="H5531" s="14" t="n">
        <v>17.8</v>
      </c>
      <c r="I5531" s="14" t="n">
        <v>29.5</v>
      </c>
      <c r="J5531" s="23" t="n">
        <f aca="false">IF(AND(E5531="Priority",ISNUMBER('Cost model'!N427)),'Cost model'!N427,'Cost model'!M427)</f>
        <v>40</v>
      </c>
      <c r="K5531" s="14" t="n">
        <f aca="false">J5531-H5531</f>
        <v>22.2</v>
      </c>
      <c r="L5531" s="14" t="n">
        <f aca="false">G5531-H5531</f>
        <v>11.7</v>
      </c>
    </row>
    <row r="5532" customFormat="false" ht="15" hidden="false" customHeight="false" outlineLevel="0" collapsed="false">
      <c r="A5532" s="2" t="s">
        <v>124</v>
      </c>
      <c r="B5532" s="2" t="s">
        <v>124</v>
      </c>
      <c r="C5532" s="2" t="s">
        <v>49</v>
      </c>
      <c r="D5532" s="2" t="s">
        <v>10</v>
      </c>
      <c r="E5532" s="2" t="s">
        <v>74</v>
      </c>
      <c r="F5532" s="2" t="s">
        <v>977</v>
      </c>
      <c r="G5532" s="14" t="n">
        <v>17.5</v>
      </c>
      <c r="H5532" s="14" t="n">
        <v>11.42</v>
      </c>
      <c r="I5532" s="14" t="n">
        <v>17.5</v>
      </c>
      <c r="J5532" s="23" t="n">
        <f aca="false">IF(AND(E5532="Priority",ISNUMBER('Cost model'!N319)),'Cost model'!N319,'Cost model'!M319)</f>
        <v>16.5</v>
      </c>
      <c r="K5532" s="14" t="n">
        <f aca="false">J5532-H5532</f>
        <v>5.08</v>
      </c>
      <c r="L5532" s="14" t="n">
        <f aca="false">G5532-H5532</f>
        <v>6.08</v>
      </c>
    </row>
    <row r="5533" customFormat="false" ht="15" hidden="false" customHeight="false" outlineLevel="0" collapsed="false">
      <c r="A5533" s="2" t="s">
        <v>142</v>
      </c>
      <c r="B5533" s="2" t="s">
        <v>142</v>
      </c>
      <c r="C5533" s="2" t="s">
        <v>47</v>
      </c>
      <c r="D5533" s="2" t="s">
        <v>10</v>
      </c>
      <c r="E5533" s="2" t="s">
        <v>74</v>
      </c>
      <c r="F5533" s="2" t="s">
        <v>977</v>
      </c>
      <c r="G5533" s="14" t="n">
        <v>9.5</v>
      </c>
      <c r="H5533" s="14" t="n">
        <v>12.22</v>
      </c>
      <c r="I5533" s="14" t="n">
        <v>9.5</v>
      </c>
      <c r="J5533" s="23" t="n">
        <f aca="false">IF(AND(E5533="Priority",ISNUMBER('Cost model'!N632)),'Cost model'!N632,'Cost model'!M632)</f>
        <v>9.5</v>
      </c>
      <c r="K5533" s="14" t="n">
        <f aca="false">J5533-H5533</f>
        <v>-2.72</v>
      </c>
      <c r="L5533" s="14" t="n">
        <f aca="false">G5533-H5533</f>
        <v>-2.72</v>
      </c>
    </row>
    <row r="5534" customFormat="false" ht="15" hidden="false" customHeight="false" outlineLevel="0" collapsed="false">
      <c r="A5534" s="2" t="s">
        <v>174</v>
      </c>
      <c r="B5534" s="2" t="s">
        <v>174</v>
      </c>
      <c r="C5534" s="2" t="s">
        <v>47</v>
      </c>
      <c r="D5534" s="2" t="s">
        <v>10</v>
      </c>
      <c r="E5534" s="2" t="s">
        <v>74</v>
      </c>
      <c r="F5534" s="2" t="s">
        <v>977</v>
      </c>
      <c r="G5534" s="14" t="n">
        <v>9.5</v>
      </c>
      <c r="H5534" s="14" t="n">
        <v>25.08</v>
      </c>
      <c r="I5534" s="14" t="n">
        <v>9.5</v>
      </c>
      <c r="J5534" s="23" t="n">
        <f aca="false">IF(AND(E5534="Priority",ISNUMBER('Cost model'!N167)),'Cost model'!N167,'Cost model'!M167)</f>
        <v>8.5</v>
      </c>
      <c r="K5534" s="14" t="n">
        <f aca="false">J5534-H5534</f>
        <v>-16.58</v>
      </c>
      <c r="L5534" s="14" t="n">
        <f aca="false">G5534-H5534</f>
        <v>-15.58</v>
      </c>
    </row>
    <row r="5535" customFormat="false" ht="15" hidden="false" customHeight="false" outlineLevel="0" collapsed="false">
      <c r="A5535" s="2" t="s">
        <v>142</v>
      </c>
      <c r="B5535" s="2" t="s">
        <v>142</v>
      </c>
      <c r="C5535" s="2" t="s">
        <v>48</v>
      </c>
      <c r="D5535" s="2" t="s">
        <v>13</v>
      </c>
      <c r="E5535" s="2" t="s">
        <v>74</v>
      </c>
      <c r="F5535" s="2" t="s">
        <v>977</v>
      </c>
      <c r="G5535" s="14" t="n">
        <v>134.5</v>
      </c>
      <c r="H5535" s="14" t="n">
        <v>60.21</v>
      </c>
      <c r="I5535" s="14" t="n">
        <v>24.5</v>
      </c>
      <c r="J5535" s="23" t="n">
        <f aca="false">IF(AND(E5535="Priority",ISNUMBER('Cost model'!N639)),'Cost model'!N639,'Cost model'!M639)</f>
        <v>60</v>
      </c>
      <c r="K5535" s="14" t="n">
        <f aca="false">J5535-H5535</f>
        <v>-0.210000000000001</v>
      </c>
      <c r="L5535" s="14" t="n">
        <f aca="false">G5535-H5535</f>
        <v>74.29</v>
      </c>
    </row>
    <row r="5536" customFormat="false" ht="15" hidden="false" customHeight="false" outlineLevel="0" collapsed="false">
      <c r="A5536" s="2" t="s">
        <v>142</v>
      </c>
      <c r="B5536" s="2" t="s">
        <v>142</v>
      </c>
      <c r="C5536" s="2" t="s">
        <v>48</v>
      </c>
      <c r="D5536" s="2" t="s">
        <v>10</v>
      </c>
      <c r="E5536" s="2" t="s">
        <v>74</v>
      </c>
      <c r="F5536" s="2" t="s">
        <v>977</v>
      </c>
      <c r="G5536" s="14" t="n">
        <v>14.5</v>
      </c>
      <c r="H5536" s="14" t="n">
        <v>21.61</v>
      </c>
      <c r="I5536" s="14" t="n">
        <v>12.5</v>
      </c>
      <c r="J5536" s="23" t="n">
        <f aca="false">IF(AND(E5536="Priority",ISNUMBER('Cost model'!N633)),'Cost model'!N633,'Cost model'!M633)</f>
        <v>11.5</v>
      </c>
      <c r="K5536" s="14" t="n">
        <f aca="false">J5536-H5536</f>
        <v>-10.11</v>
      </c>
      <c r="L5536" s="14" t="n">
        <f aca="false">G5536-H5536</f>
        <v>-7.11</v>
      </c>
    </row>
    <row r="5537" customFormat="false" ht="15" hidden="false" customHeight="false" outlineLevel="0" collapsed="false">
      <c r="A5537" s="2" t="s">
        <v>221</v>
      </c>
      <c r="B5537" s="2" t="s">
        <v>221</v>
      </c>
      <c r="C5537" s="2" t="s">
        <v>49</v>
      </c>
      <c r="D5537" s="2" t="s">
        <v>10</v>
      </c>
      <c r="E5537" s="2" t="s">
        <v>74</v>
      </c>
      <c r="F5537" s="2" t="s">
        <v>977</v>
      </c>
      <c r="G5537" s="14" t="n">
        <v>17.5</v>
      </c>
      <c r="H5537" s="14" t="n">
        <v>15.16</v>
      </c>
      <c r="I5537" s="14" t="n">
        <v>17.5</v>
      </c>
      <c r="J5537" s="23" t="n">
        <f aca="false">IF(AND(E5537="Priority",ISNUMBER('Cost model'!N739)),'Cost model'!N739,'Cost model'!M739)</f>
        <v>17.5</v>
      </c>
      <c r="K5537" s="14" t="n">
        <f aca="false">J5537-H5537</f>
        <v>2.34</v>
      </c>
      <c r="L5537" s="14" t="n">
        <f aca="false">G5537-H5537</f>
        <v>2.34</v>
      </c>
    </row>
    <row r="5538" customFormat="false" ht="15" hidden="false" customHeight="false" outlineLevel="0" collapsed="false">
      <c r="A5538" s="2" t="s">
        <v>342</v>
      </c>
      <c r="B5538" s="2" t="s">
        <v>158</v>
      </c>
      <c r="C5538" s="2" t="s">
        <v>49</v>
      </c>
      <c r="D5538" s="2" t="s">
        <v>12</v>
      </c>
      <c r="E5538" s="2" t="s">
        <v>74</v>
      </c>
      <c r="F5538" s="2" t="s">
        <v>976</v>
      </c>
      <c r="G5538" s="14" t="n">
        <v>44</v>
      </c>
      <c r="H5538" s="14" t="n">
        <v>58.16</v>
      </c>
      <c r="I5538" s="14" t="n">
        <v>24.5</v>
      </c>
      <c r="J5538" s="23" t="n">
        <f aca="false">IF(AND(E5538="Priority",ISNUMBER('Cost model'!N217)),'Cost model'!N217,'Cost model'!M217)</f>
        <v>70</v>
      </c>
      <c r="K5538" s="14" t="n">
        <f aca="false">J5538-H5538</f>
        <v>11.84</v>
      </c>
      <c r="L5538" s="14" t="n">
        <f aca="false">G5538-H5538</f>
        <v>-14.16</v>
      </c>
    </row>
    <row r="5539" customFormat="false" ht="15" hidden="false" customHeight="false" outlineLevel="0" collapsed="false">
      <c r="A5539" s="2" t="s">
        <v>142</v>
      </c>
      <c r="B5539" s="2" t="s">
        <v>142</v>
      </c>
      <c r="C5539" s="2" t="s">
        <v>48</v>
      </c>
      <c r="D5539" s="2" t="s">
        <v>12</v>
      </c>
      <c r="E5539" s="2" t="s">
        <v>74</v>
      </c>
      <c r="F5539" s="2" t="s">
        <v>977</v>
      </c>
      <c r="G5539" s="14" t="n">
        <v>50</v>
      </c>
      <c r="H5539" s="14" t="n">
        <v>42.9</v>
      </c>
      <c r="I5539" s="14" t="n">
        <v>12.5</v>
      </c>
      <c r="J5539" s="23" t="n">
        <f aca="false">IF(AND(E5539="Priority",ISNUMBER('Cost model'!N636)),'Cost model'!N636,'Cost model'!M636)</f>
        <v>40</v>
      </c>
      <c r="K5539" s="14" t="n">
        <f aca="false">J5539-H5539</f>
        <v>-2.9</v>
      </c>
      <c r="L5539" s="14" t="n">
        <f aca="false">G5539-H5539</f>
        <v>7.1</v>
      </c>
    </row>
    <row r="5540" customFormat="false" ht="15" hidden="false" customHeight="false" outlineLevel="0" collapsed="false">
      <c r="A5540" s="2" t="s">
        <v>174</v>
      </c>
      <c r="B5540" s="2" t="s">
        <v>174</v>
      </c>
      <c r="C5540" s="2" t="s">
        <v>47</v>
      </c>
      <c r="D5540" s="2" t="s">
        <v>15</v>
      </c>
      <c r="E5540" s="2" t="s">
        <v>74</v>
      </c>
      <c r="F5540" s="2" t="s">
        <v>977</v>
      </c>
      <c r="G5540" s="14" t="n">
        <v>109</v>
      </c>
      <c r="H5540" s="14" t="n">
        <v>160.69</v>
      </c>
      <c r="I5540" s="14" t="n">
        <v>45</v>
      </c>
      <c r="J5540" s="23" t="n">
        <f aca="false">IF(AND(E5540="Priority",ISNUMBER('Cost model'!N179)),'Cost model'!N179,'Cost model'!M179)</f>
        <v>135</v>
      </c>
      <c r="K5540" s="14" t="n">
        <f aca="false">J5540-H5540</f>
        <v>-25.69</v>
      </c>
      <c r="L5540" s="14" t="n">
        <f aca="false">G5540-H5540</f>
        <v>-51.69</v>
      </c>
    </row>
    <row r="5541" customFormat="false" ht="15" hidden="false" customHeight="false" outlineLevel="0" collapsed="false">
      <c r="A5541" s="2" t="s">
        <v>124</v>
      </c>
      <c r="B5541" s="2" t="s">
        <v>124</v>
      </c>
      <c r="C5541" s="2" t="s">
        <v>48</v>
      </c>
      <c r="D5541" s="2" t="s">
        <v>15</v>
      </c>
      <c r="E5541" s="2" t="s">
        <v>74</v>
      </c>
      <c r="F5541" s="2" t="s">
        <v>977</v>
      </c>
      <c r="G5541" s="14" t="n">
        <v>122</v>
      </c>
      <c r="H5541" s="14" t="n">
        <v>161.98</v>
      </c>
      <c r="I5541" s="14" t="n">
        <v>85</v>
      </c>
      <c r="J5541" s="23" t="n">
        <f aca="false">IF(AND(E5541="Priority",ISNUMBER('Cost model'!N330)),'Cost model'!N330,'Cost model'!M330)</f>
        <v>180</v>
      </c>
      <c r="K5541" s="14" t="n">
        <f aca="false">J5541-H5541</f>
        <v>18.02</v>
      </c>
      <c r="L5541" s="14" t="n">
        <f aca="false">G5541-H5541</f>
        <v>-39.98</v>
      </c>
    </row>
    <row r="5542" customFormat="false" ht="15" hidden="false" customHeight="false" outlineLevel="0" collapsed="false">
      <c r="A5542" s="2" t="s">
        <v>174</v>
      </c>
      <c r="B5542" s="2" t="s">
        <v>174</v>
      </c>
      <c r="C5542" s="2" t="s">
        <v>48</v>
      </c>
      <c r="D5542" s="2" t="s">
        <v>10</v>
      </c>
      <c r="E5542" s="2" t="s">
        <v>74</v>
      </c>
      <c r="F5542" s="2" t="s">
        <v>977</v>
      </c>
      <c r="G5542" s="14" t="n">
        <v>14.5</v>
      </c>
      <c r="H5542" s="14" t="n">
        <v>16.04</v>
      </c>
      <c r="I5542" s="14" t="n">
        <v>12.5</v>
      </c>
      <c r="J5542" s="23" t="n">
        <f aca="false">IF(AND(E5542="Priority",ISNUMBER('Cost model'!N168)),'Cost model'!N168,'Cost model'!M168)</f>
        <v>13.5</v>
      </c>
      <c r="K5542" s="14" t="n">
        <f aca="false">J5542-H5542</f>
        <v>-2.54</v>
      </c>
      <c r="L5542" s="14" t="n">
        <f aca="false">G5542-H5542</f>
        <v>-1.54</v>
      </c>
    </row>
    <row r="5543" customFormat="false" ht="15" hidden="false" customHeight="false" outlineLevel="0" collapsed="false">
      <c r="A5543" s="2" t="s">
        <v>205</v>
      </c>
      <c r="B5543" s="2" t="s">
        <v>158</v>
      </c>
      <c r="C5543" s="2" t="s">
        <v>48</v>
      </c>
      <c r="D5543" s="2" t="s">
        <v>10</v>
      </c>
      <c r="E5543" s="2" t="s">
        <v>74</v>
      </c>
      <c r="F5543" s="2" t="s">
        <v>976</v>
      </c>
      <c r="G5543" s="14" t="n">
        <v>14.5</v>
      </c>
      <c r="H5543" s="14" t="n">
        <v>11.52</v>
      </c>
      <c r="I5543" s="14"/>
      <c r="J5543" s="23" t="n">
        <f aca="false">IF(AND(E5543="Priority",ISNUMBER('Cost model'!N618)),'Cost model'!N618,'Cost model'!M618)</f>
        <v>16.5</v>
      </c>
      <c r="K5543" s="14" t="n">
        <f aca="false">J5543-H5543</f>
        <v>4.98</v>
      </c>
      <c r="L5543" s="14" t="n">
        <f aca="false">G5543-H5543</f>
        <v>2.98</v>
      </c>
    </row>
    <row r="5544" customFormat="false" ht="15" hidden="false" customHeight="false" outlineLevel="0" collapsed="false">
      <c r="A5544" s="2" t="s">
        <v>124</v>
      </c>
      <c r="B5544" s="2" t="s">
        <v>124</v>
      </c>
      <c r="C5544" s="2" t="s">
        <v>48</v>
      </c>
      <c r="D5544" s="2" t="s">
        <v>12</v>
      </c>
      <c r="E5544" s="2" t="s">
        <v>74</v>
      </c>
      <c r="F5544" s="2" t="s">
        <v>977</v>
      </c>
      <c r="G5544" s="14" t="n">
        <v>12.5</v>
      </c>
      <c r="H5544" s="14" t="n">
        <v>10.8</v>
      </c>
      <c r="I5544" s="14" t="n">
        <v>12.5</v>
      </c>
      <c r="J5544" s="23" t="n">
        <f aca="false">IF(AND(E5544="Priority",ISNUMBER('Cost model'!N321)),'Cost model'!N321,'Cost model'!M321)</f>
        <v>40</v>
      </c>
      <c r="K5544" s="14" t="n">
        <f aca="false">J5544-H5544</f>
        <v>29.2</v>
      </c>
      <c r="L5544" s="14" t="n">
        <f aca="false">G5544-H5544</f>
        <v>1.7</v>
      </c>
    </row>
    <row r="5545" customFormat="false" ht="15" hidden="false" customHeight="false" outlineLevel="0" collapsed="false">
      <c r="A5545" s="2" t="s">
        <v>142</v>
      </c>
      <c r="B5545" s="2" t="s">
        <v>142</v>
      </c>
      <c r="C5545" s="2" t="s">
        <v>48</v>
      </c>
      <c r="D5545" s="2" t="s">
        <v>12</v>
      </c>
      <c r="E5545" s="2" t="s">
        <v>74</v>
      </c>
      <c r="F5545" s="2" t="s">
        <v>977</v>
      </c>
      <c r="G5545" s="14" t="n">
        <v>50</v>
      </c>
      <c r="H5545" s="14" t="n">
        <v>41.81</v>
      </c>
      <c r="I5545" s="14" t="n">
        <v>12.5</v>
      </c>
      <c r="J5545" s="23" t="n">
        <f aca="false">IF(AND(E5545="Priority",ISNUMBER('Cost model'!N636)),'Cost model'!N636,'Cost model'!M636)</f>
        <v>40</v>
      </c>
      <c r="K5545" s="14" t="n">
        <f aca="false">J5545-H5545</f>
        <v>-1.81</v>
      </c>
      <c r="L5545" s="14" t="n">
        <f aca="false">G5545-H5545</f>
        <v>8.19</v>
      </c>
    </row>
    <row r="5546" customFormat="false" ht="15" hidden="false" customHeight="false" outlineLevel="0" collapsed="false">
      <c r="A5546" s="2" t="s">
        <v>124</v>
      </c>
      <c r="B5546" s="2" t="s">
        <v>124</v>
      </c>
      <c r="C5546" s="2" t="s">
        <v>48</v>
      </c>
      <c r="D5546" s="2" t="s">
        <v>10</v>
      </c>
      <c r="E5546" s="2" t="s">
        <v>83</v>
      </c>
      <c r="F5546" s="2" t="s">
        <v>977</v>
      </c>
      <c r="G5546" s="14" t="n">
        <v>17.5</v>
      </c>
      <c r="H5546" s="14" t="n">
        <v>23.78</v>
      </c>
      <c r="I5546" s="14" t="n">
        <v>17.5</v>
      </c>
      <c r="J5546" s="23" t="n">
        <f aca="false">IF(AND(E5546="Priority",ISNUMBER('Cost model'!N318)),'Cost model'!N318,'Cost model'!M318)</f>
        <v>19.5</v>
      </c>
      <c r="K5546" s="14" t="n">
        <f aca="false">J5546-H5546</f>
        <v>-4.28</v>
      </c>
      <c r="L5546" s="14" t="n">
        <f aca="false">G5546-H5546</f>
        <v>-6.28</v>
      </c>
    </row>
    <row r="5547" customFormat="false" ht="15" hidden="false" customHeight="false" outlineLevel="0" collapsed="false">
      <c r="A5547" s="2" t="s">
        <v>124</v>
      </c>
      <c r="B5547" s="2" t="s">
        <v>174</v>
      </c>
      <c r="C5547" s="2" t="s">
        <v>49</v>
      </c>
      <c r="D5547" s="2" t="s">
        <v>10</v>
      </c>
      <c r="E5547" s="2" t="s">
        <v>74</v>
      </c>
      <c r="F5547" s="2" t="s">
        <v>976</v>
      </c>
      <c r="G5547" s="14" t="n">
        <v>17.5</v>
      </c>
      <c r="H5547" s="14" t="n">
        <v>10.71</v>
      </c>
      <c r="I5547" s="14" t="n">
        <v>17.5</v>
      </c>
      <c r="J5547" s="23" t="n">
        <f aca="false">IF(AND(E5547="Priority",ISNUMBER('Cost model'!N364)),'Cost model'!N364,'Cost model'!M364)</f>
        <v>16.5</v>
      </c>
      <c r="K5547" s="14" t="n">
        <f aca="false">J5547-H5547</f>
        <v>5.79</v>
      </c>
      <c r="L5547" s="14" t="n">
        <f aca="false">G5547-H5547</f>
        <v>6.79</v>
      </c>
    </row>
    <row r="5548" customFormat="false" ht="15" hidden="false" customHeight="false" outlineLevel="0" collapsed="false">
      <c r="A5548" s="2" t="s">
        <v>124</v>
      </c>
      <c r="B5548" s="2" t="s">
        <v>174</v>
      </c>
      <c r="C5548" s="2" t="s">
        <v>47</v>
      </c>
      <c r="D5548" s="2" t="s">
        <v>13</v>
      </c>
      <c r="E5548" s="2" t="s">
        <v>74</v>
      </c>
      <c r="F5548" s="2" t="s">
        <v>976</v>
      </c>
      <c r="G5548" s="14" t="n">
        <v>19</v>
      </c>
      <c r="H5548" s="14" t="n">
        <v>73.34</v>
      </c>
      <c r="I5548" s="14" t="n">
        <v>24.5</v>
      </c>
      <c r="J5548" s="23" t="n">
        <f aca="false">IF(AND(E5548="Priority",ISNUMBER('Cost model'!N368)),'Cost model'!N368,'Cost model'!M368)</f>
        <v>75</v>
      </c>
      <c r="K5548" s="14" t="n">
        <f aca="false">J5548-H5548</f>
        <v>1.66</v>
      </c>
      <c r="L5548" s="14" t="n">
        <f aca="false">G5548-H5548</f>
        <v>-54.34</v>
      </c>
    </row>
    <row r="5549" customFormat="false" ht="15" hidden="false" customHeight="false" outlineLevel="0" collapsed="false">
      <c r="A5549" s="2" t="s">
        <v>124</v>
      </c>
      <c r="B5549" s="2" t="s">
        <v>124</v>
      </c>
      <c r="C5549" s="2" t="s">
        <v>48</v>
      </c>
      <c r="D5549" s="2" t="s">
        <v>13</v>
      </c>
      <c r="E5549" s="2" t="s">
        <v>74</v>
      </c>
      <c r="F5549" s="2" t="s">
        <v>977</v>
      </c>
      <c r="G5549" s="14" t="n">
        <v>125</v>
      </c>
      <c r="H5549" s="14" t="n">
        <v>79.54</v>
      </c>
      <c r="I5549" s="14" t="n">
        <v>24.5</v>
      </c>
      <c r="J5549" s="23" t="n">
        <f aca="false">IF(AND(E5549="Priority",ISNUMBER('Cost model'!N324)),'Cost model'!N324,'Cost model'!M324)</f>
        <v>85</v>
      </c>
      <c r="K5549" s="14" t="n">
        <f aca="false">J5549-H5549</f>
        <v>5.45999999999999</v>
      </c>
      <c r="L5549" s="14" t="n">
        <f aca="false">G5549-H5549</f>
        <v>45.46</v>
      </c>
    </row>
    <row r="5550" customFormat="false" ht="15" hidden="false" customHeight="false" outlineLevel="0" collapsed="false">
      <c r="A5550" s="2" t="s">
        <v>124</v>
      </c>
      <c r="B5550" s="2" t="s">
        <v>124</v>
      </c>
      <c r="C5550" s="2" t="s">
        <v>47</v>
      </c>
      <c r="D5550" s="2" t="s">
        <v>12</v>
      </c>
      <c r="E5550" s="2" t="s">
        <v>74</v>
      </c>
      <c r="F5550" s="2" t="s">
        <v>977</v>
      </c>
      <c r="G5550" s="14" t="n">
        <v>33.5</v>
      </c>
      <c r="H5550" s="14" t="n">
        <v>41.81</v>
      </c>
      <c r="I5550" s="14" t="n">
        <v>9.5</v>
      </c>
      <c r="J5550" s="23" t="n">
        <f aca="false">IF(AND(E5550="Priority",ISNUMBER('Cost model'!N320)),'Cost model'!N320,'Cost model'!M320)</f>
        <v>24.5</v>
      </c>
      <c r="K5550" s="14" t="n">
        <f aca="false">J5550-H5550</f>
        <v>-17.31</v>
      </c>
      <c r="L5550" s="14" t="n">
        <f aca="false">G5550-H5550</f>
        <v>-8.31</v>
      </c>
    </row>
    <row r="5551" customFormat="false" ht="15" hidden="false" customHeight="false" outlineLevel="0" collapsed="false">
      <c r="A5551" s="2" t="s">
        <v>174</v>
      </c>
      <c r="B5551" s="2" t="s">
        <v>174</v>
      </c>
      <c r="C5551" s="2" t="s">
        <v>47</v>
      </c>
      <c r="D5551" s="2" t="s">
        <v>14</v>
      </c>
      <c r="E5551" s="2" t="s">
        <v>74</v>
      </c>
      <c r="F5551" s="2" t="s">
        <v>977</v>
      </c>
      <c r="G5551" s="14" t="n">
        <v>64</v>
      </c>
      <c r="H5551" s="14" t="n">
        <v>133.08</v>
      </c>
      <c r="I5551" s="14" t="n">
        <v>25</v>
      </c>
      <c r="J5551" s="23" t="n">
        <f aca="false">IF(AND(E5551="Priority",ISNUMBER('Cost model'!N176)),'Cost model'!N176,'Cost model'!M176)</f>
        <v>95</v>
      </c>
      <c r="K5551" s="14" t="n">
        <f aca="false">J5551-H5551</f>
        <v>-38.08</v>
      </c>
      <c r="L5551" s="14" t="n">
        <f aca="false">G5551-H5551</f>
        <v>-69.08</v>
      </c>
    </row>
    <row r="5552" customFormat="false" ht="15" hidden="false" customHeight="false" outlineLevel="0" collapsed="false">
      <c r="A5552" s="2" t="s">
        <v>174</v>
      </c>
      <c r="B5552" s="2" t="s">
        <v>142</v>
      </c>
      <c r="C5552" s="2" t="s">
        <v>49</v>
      </c>
      <c r="D5552" s="2" t="s">
        <v>10</v>
      </c>
      <c r="E5552" s="2" t="s">
        <v>83</v>
      </c>
      <c r="F5552" s="2" t="s">
        <v>976</v>
      </c>
      <c r="G5552" s="14" t="n">
        <v>24.5</v>
      </c>
      <c r="H5552" s="14" t="n">
        <v>27.23</v>
      </c>
      <c r="I5552" s="14" t="n">
        <v>24.5</v>
      </c>
      <c r="J5552" s="23" t="n">
        <f aca="false">IF(AND(E5552="Priority",ISNUMBER('Cost model'!N124)),'Cost model'!N124,'Cost model'!M124)</f>
        <v>29.5</v>
      </c>
      <c r="K5552" s="14" t="n">
        <f aca="false">J5552-H5552</f>
        <v>2.27</v>
      </c>
      <c r="L5552" s="14" t="n">
        <f aca="false">G5552-H5552</f>
        <v>-2.73</v>
      </c>
    </row>
    <row r="5553" customFormat="false" ht="15" hidden="false" customHeight="false" outlineLevel="0" collapsed="false">
      <c r="A5553" s="2" t="s">
        <v>174</v>
      </c>
      <c r="B5553" s="2" t="s">
        <v>174</v>
      </c>
      <c r="C5553" s="2" t="s">
        <v>47</v>
      </c>
      <c r="D5553" s="2" t="s">
        <v>10</v>
      </c>
      <c r="E5553" s="2" t="s">
        <v>74</v>
      </c>
      <c r="F5553" s="2" t="s">
        <v>977</v>
      </c>
      <c r="G5553" s="14" t="n">
        <v>9.5</v>
      </c>
      <c r="H5553" s="14" t="n">
        <v>8</v>
      </c>
      <c r="I5553" s="14" t="n">
        <v>9.5</v>
      </c>
      <c r="J5553" s="23" t="n">
        <f aca="false">IF(AND(E5553="Priority",ISNUMBER('Cost model'!N167)),'Cost model'!N167,'Cost model'!M167)</f>
        <v>8.5</v>
      </c>
      <c r="K5553" s="14" t="n">
        <f aca="false">J5553-H5553</f>
        <v>0.5</v>
      </c>
      <c r="L5553" s="14" t="n">
        <f aca="false">G5553-H5553</f>
        <v>1.5</v>
      </c>
    </row>
    <row r="5554" customFormat="false" ht="15" hidden="false" customHeight="false" outlineLevel="0" collapsed="false">
      <c r="A5554" s="2" t="s">
        <v>174</v>
      </c>
      <c r="B5554" s="2" t="s">
        <v>142</v>
      </c>
      <c r="C5554" s="2" t="s">
        <v>48</v>
      </c>
      <c r="D5554" s="2" t="s">
        <v>13</v>
      </c>
      <c r="E5554" s="2" t="s">
        <v>74</v>
      </c>
      <c r="F5554" s="2" t="s">
        <v>976</v>
      </c>
      <c r="G5554" s="14" t="n">
        <v>85</v>
      </c>
      <c r="H5554" s="14" t="n">
        <v>122.41</v>
      </c>
      <c r="I5554" s="14" t="n">
        <v>24.5</v>
      </c>
      <c r="J5554" s="23" t="n">
        <f aca="false">IF(AND(E5554="Priority",ISNUMBER('Cost model'!N129)),'Cost model'!N129,'Cost model'!M129)</f>
        <v>75</v>
      </c>
      <c r="K5554" s="14" t="n">
        <f aca="false">J5554-H5554</f>
        <v>-47.41</v>
      </c>
      <c r="L5554" s="14" t="n">
        <f aca="false">G5554-H5554</f>
        <v>-37.41</v>
      </c>
    </row>
    <row r="5555" customFormat="false" ht="15" hidden="false" customHeight="false" outlineLevel="0" collapsed="false">
      <c r="A5555" s="2" t="s">
        <v>142</v>
      </c>
      <c r="B5555" s="2" t="s">
        <v>142</v>
      </c>
      <c r="C5555" s="2" t="s">
        <v>48</v>
      </c>
      <c r="D5555" s="2" t="s">
        <v>10</v>
      </c>
      <c r="E5555" s="2" t="s">
        <v>74</v>
      </c>
      <c r="F5555" s="2" t="s">
        <v>977</v>
      </c>
      <c r="G5555" s="14" t="n">
        <v>19.5</v>
      </c>
      <c r="H5555" s="14" t="n">
        <v>21.01</v>
      </c>
      <c r="I5555" s="14" t="n">
        <v>12.5</v>
      </c>
      <c r="J5555" s="23" t="n">
        <f aca="false">IF(AND(E5555="Priority",ISNUMBER('Cost model'!N633)),'Cost model'!N633,'Cost model'!M633)</f>
        <v>11.5</v>
      </c>
      <c r="K5555" s="14" t="n">
        <f aca="false">J5555-H5555</f>
        <v>-9.51</v>
      </c>
      <c r="L5555" s="14" t="n">
        <f aca="false">G5555-H5555</f>
        <v>-1.51</v>
      </c>
    </row>
    <row r="5556" customFormat="false" ht="15" hidden="false" customHeight="false" outlineLevel="0" collapsed="false">
      <c r="A5556" s="2" t="s">
        <v>142</v>
      </c>
      <c r="B5556" s="2" t="s">
        <v>174</v>
      </c>
      <c r="C5556" s="2" t="s">
        <v>47</v>
      </c>
      <c r="D5556" s="2" t="s">
        <v>12</v>
      </c>
      <c r="E5556" s="2" t="s">
        <v>74</v>
      </c>
      <c r="F5556" s="2" t="s">
        <v>976</v>
      </c>
      <c r="G5556" s="14" t="n">
        <v>43</v>
      </c>
      <c r="H5556" s="14" t="n">
        <v>68.37</v>
      </c>
      <c r="I5556" s="14" t="n">
        <v>19.5</v>
      </c>
      <c r="J5556" s="23" t="n">
        <f aca="false">IF(AND(E5556="Priority",ISNUMBER('Cost model'!N695)),'Cost model'!N695,'Cost model'!M695)</f>
        <v>40</v>
      </c>
      <c r="K5556" s="14" t="n">
        <f aca="false">J5556-H5556</f>
        <v>-28.37</v>
      </c>
      <c r="L5556" s="14" t="n">
        <f aca="false">G5556-H5556</f>
        <v>-25.37</v>
      </c>
    </row>
    <row r="5557" customFormat="false" ht="15" hidden="false" customHeight="false" outlineLevel="0" collapsed="false">
      <c r="A5557" s="2" t="s">
        <v>174</v>
      </c>
      <c r="B5557" s="2" t="s">
        <v>174</v>
      </c>
      <c r="C5557" s="2" t="s">
        <v>48</v>
      </c>
      <c r="D5557" s="2" t="s">
        <v>12</v>
      </c>
      <c r="E5557" s="2" t="s">
        <v>74</v>
      </c>
      <c r="F5557" s="2" t="s">
        <v>977</v>
      </c>
      <c r="G5557" s="14" t="n">
        <v>37</v>
      </c>
      <c r="H5557" s="14" t="n">
        <v>16.03</v>
      </c>
      <c r="I5557" s="14" t="n">
        <v>12.5</v>
      </c>
      <c r="J5557" s="23" t="n">
        <f aca="false">IF(AND(E5557="Priority",ISNUMBER('Cost model'!N171)),'Cost model'!N171,'Cost model'!M171)</f>
        <v>40</v>
      </c>
      <c r="K5557" s="14" t="n">
        <f aca="false">J5557-H5557</f>
        <v>23.97</v>
      </c>
      <c r="L5557" s="14" t="n">
        <f aca="false">G5557-H5557</f>
        <v>20.97</v>
      </c>
    </row>
    <row r="5558" customFormat="false" ht="15" hidden="false" customHeight="false" outlineLevel="0" collapsed="false">
      <c r="A5558" s="2" t="s">
        <v>124</v>
      </c>
      <c r="B5558" s="2" t="s">
        <v>124</v>
      </c>
      <c r="C5558" s="2" t="s">
        <v>47</v>
      </c>
      <c r="D5558" s="2" t="s">
        <v>15</v>
      </c>
      <c r="E5558" s="2" t="s">
        <v>74</v>
      </c>
      <c r="F5558" s="2" t="s">
        <v>977</v>
      </c>
      <c r="G5558" s="14" t="n">
        <v>45</v>
      </c>
      <c r="H5558" s="14" t="n">
        <v>29.05</v>
      </c>
      <c r="I5558" s="14" t="n">
        <v>45</v>
      </c>
      <c r="J5558" s="23" t="n">
        <f aca="false">IF(AND(E5558="Priority",ISNUMBER('Cost model'!N329)),'Cost model'!N329,'Cost model'!M329)</f>
        <v>135</v>
      </c>
      <c r="K5558" s="14" t="n">
        <f aca="false">J5558-H5558</f>
        <v>105.95</v>
      </c>
      <c r="L5558" s="14" t="n">
        <f aca="false">G5558-H5558</f>
        <v>15.95</v>
      </c>
    </row>
    <row r="5559" customFormat="false" ht="15" hidden="false" customHeight="false" outlineLevel="0" collapsed="false">
      <c r="A5559" s="2" t="s">
        <v>124</v>
      </c>
      <c r="B5559" s="2" t="s">
        <v>124</v>
      </c>
      <c r="C5559" s="2" t="s">
        <v>48</v>
      </c>
      <c r="D5559" s="2" t="s">
        <v>12</v>
      </c>
      <c r="E5559" s="2" t="s">
        <v>74</v>
      </c>
      <c r="F5559" s="2" t="s">
        <v>977</v>
      </c>
      <c r="G5559" s="14" t="n">
        <v>37.5</v>
      </c>
      <c r="H5559" s="14" t="n">
        <v>50.07</v>
      </c>
      <c r="I5559" s="14" t="n">
        <v>12.5</v>
      </c>
      <c r="J5559" s="23" t="n">
        <f aca="false">IF(AND(E5559="Priority",ISNUMBER('Cost model'!N321)),'Cost model'!N321,'Cost model'!M321)</f>
        <v>40</v>
      </c>
      <c r="K5559" s="14" t="n">
        <f aca="false">J5559-H5559</f>
        <v>-10.07</v>
      </c>
      <c r="L5559" s="14" t="n">
        <f aca="false">G5559-H5559</f>
        <v>-12.57</v>
      </c>
    </row>
    <row r="5560" customFormat="false" ht="15" hidden="false" customHeight="false" outlineLevel="0" collapsed="false">
      <c r="A5560" s="2" t="s">
        <v>142</v>
      </c>
      <c r="B5560" s="2" t="s">
        <v>142</v>
      </c>
      <c r="C5560" s="2" t="s">
        <v>49</v>
      </c>
      <c r="D5560" s="2" t="s">
        <v>10</v>
      </c>
      <c r="E5560" s="2" t="s">
        <v>83</v>
      </c>
      <c r="F5560" s="2" t="s">
        <v>977</v>
      </c>
      <c r="G5560" s="14" t="n">
        <v>24.5</v>
      </c>
      <c r="H5560" s="14" t="n">
        <v>37.6</v>
      </c>
      <c r="I5560" s="14" t="n">
        <v>24.5</v>
      </c>
      <c r="J5560" s="23" t="n">
        <f aca="false">IF(AND(E5560="Priority",ISNUMBER('Cost model'!N634)),'Cost model'!N634,'Cost model'!M634)</f>
        <v>21.5</v>
      </c>
      <c r="K5560" s="14" t="n">
        <f aca="false">J5560-H5560</f>
        <v>-16.1</v>
      </c>
      <c r="L5560" s="14" t="n">
        <f aca="false">G5560-H5560</f>
        <v>-13.1</v>
      </c>
    </row>
    <row r="5561" customFormat="false" ht="15" hidden="false" customHeight="false" outlineLevel="0" collapsed="false">
      <c r="A5561" s="2" t="s">
        <v>174</v>
      </c>
      <c r="B5561" s="2" t="s">
        <v>124</v>
      </c>
      <c r="C5561" s="2" t="s">
        <v>49</v>
      </c>
      <c r="D5561" s="2" t="s">
        <v>12</v>
      </c>
      <c r="E5561" s="2" t="s">
        <v>83</v>
      </c>
      <c r="F5561" s="2" t="s">
        <v>976</v>
      </c>
      <c r="G5561" s="14" t="n">
        <v>29.5</v>
      </c>
      <c r="H5561" s="14" t="n">
        <v>41.81</v>
      </c>
      <c r="I5561" s="14" t="n">
        <v>29.5</v>
      </c>
      <c r="J5561" s="23" t="n">
        <f aca="false">IF(AND(E5561="Priority",ISNUMBER('Cost model'!N112)),'Cost model'!N112,'Cost model'!M112)</f>
        <v>65</v>
      </c>
      <c r="K5561" s="14" t="n">
        <f aca="false">J5561-H5561</f>
        <v>23.19</v>
      </c>
      <c r="L5561" s="14" t="n">
        <f aca="false">G5561-H5561</f>
        <v>-12.31</v>
      </c>
    </row>
    <row r="5562" customFormat="false" ht="15" hidden="false" customHeight="false" outlineLevel="0" collapsed="false">
      <c r="A5562" s="2" t="s">
        <v>124</v>
      </c>
      <c r="B5562" s="2" t="s">
        <v>124</v>
      </c>
      <c r="C5562" s="2" t="s">
        <v>47</v>
      </c>
      <c r="D5562" s="2" t="s">
        <v>12</v>
      </c>
      <c r="E5562" s="2" t="s">
        <v>74</v>
      </c>
      <c r="F5562" s="2" t="s">
        <v>977</v>
      </c>
      <c r="G5562" s="14" t="n">
        <v>14.5</v>
      </c>
      <c r="H5562" s="14" t="n">
        <v>23.78</v>
      </c>
      <c r="I5562" s="14" t="n">
        <v>9.5</v>
      </c>
      <c r="J5562" s="23" t="n">
        <f aca="false">IF(AND(E5562="Priority",ISNUMBER('Cost model'!N320)),'Cost model'!N320,'Cost model'!M320)</f>
        <v>24.5</v>
      </c>
      <c r="K5562" s="14" t="n">
        <f aca="false">J5562-H5562</f>
        <v>0.719999999999999</v>
      </c>
      <c r="L5562" s="14" t="n">
        <f aca="false">G5562-H5562</f>
        <v>-9.28</v>
      </c>
    </row>
    <row r="5563" customFormat="false" ht="15" hidden="false" customHeight="false" outlineLevel="0" collapsed="false">
      <c r="A5563" s="2" t="s">
        <v>142</v>
      </c>
      <c r="B5563" s="2" t="s">
        <v>142</v>
      </c>
      <c r="C5563" s="2" t="s">
        <v>49</v>
      </c>
      <c r="D5563" s="2" t="s">
        <v>10</v>
      </c>
      <c r="E5563" s="2" t="s">
        <v>74</v>
      </c>
      <c r="F5563" s="2" t="s">
        <v>977</v>
      </c>
      <c r="G5563" s="14" t="n">
        <v>17.5</v>
      </c>
      <c r="H5563" s="14" t="n">
        <v>12.38</v>
      </c>
      <c r="I5563" s="14" t="n">
        <v>17.5</v>
      </c>
      <c r="J5563" s="23" t="n">
        <f aca="false">IF(AND(E5563="Priority",ISNUMBER('Cost model'!N634)),'Cost model'!N634,'Cost model'!M634)</f>
        <v>15.5</v>
      </c>
      <c r="K5563" s="14" t="n">
        <f aca="false">J5563-H5563</f>
        <v>3.12</v>
      </c>
      <c r="L5563" s="14" t="n">
        <f aca="false">G5563-H5563</f>
        <v>5.12</v>
      </c>
    </row>
    <row r="5564" customFormat="false" ht="15" hidden="false" customHeight="false" outlineLevel="0" collapsed="false">
      <c r="A5564" s="2" t="s">
        <v>221</v>
      </c>
      <c r="B5564" s="2" t="s">
        <v>221</v>
      </c>
      <c r="C5564" s="2" t="s">
        <v>47</v>
      </c>
      <c r="D5564" s="2" t="s">
        <v>10</v>
      </c>
      <c r="E5564" s="2" t="s">
        <v>74</v>
      </c>
      <c r="F5564" s="2" t="s">
        <v>977</v>
      </c>
      <c r="G5564" s="14" t="n">
        <v>9.5</v>
      </c>
      <c r="H5564" s="14" t="n">
        <v>6.4</v>
      </c>
      <c r="I5564" s="14" t="n">
        <v>9.5</v>
      </c>
      <c r="J5564" s="23" t="n">
        <f aca="false">IF(AND(E5564="Priority",ISNUMBER('Cost model'!N737)),'Cost model'!N737,'Cost model'!M737)</f>
        <v>8.5</v>
      </c>
      <c r="K5564" s="14" t="n">
        <f aca="false">J5564-H5564</f>
        <v>2.1</v>
      </c>
      <c r="L5564" s="14" t="n">
        <f aca="false">G5564-H5564</f>
        <v>3.1</v>
      </c>
    </row>
    <row r="5565" customFormat="false" ht="15" hidden="false" customHeight="false" outlineLevel="0" collapsed="false">
      <c r="A5565" s="2" t="s">
        <v>174</v>
      </c>
      <c r="B5565" s="2" t="s">
        <v>174</v>
      </c>
      <c r="C5565" s="2" t="s">
        <v>47</v>
      </c>
      <c r="D5565" s="2" t="s">
        <v>12</v>
      </c>
      <c r="E5565" s="2" t="s">
        <v>74</v>
      </c>
      <c r="F5565" s="2" t="s">
        <v>977</v>
      </c>
      <c r="G5565" s="14" t="n">
        <v>19</v>
      </c>
      <c r="H5565" s="14" t="n">
        <v>21.71</v>
      </c>
      <c r="I5565" s="14" t="n">
        <v>9.5</v>
      </c>
      <c r="J5565" s="23" t="n">
        <f aca="false">IF(AND(E5565="Priority",ISNUMBER('Cost model'!N170)),'Cost model'!N170,'Cost model'!M170)</f>
        <v>25.5</v>
      </c>
      <c r="K5565" s="14" t="n">
        <f aca="false">J5565-H5565</f>
        <v>3.79</v>
      </c>
      <c r="L5565" s="14" t="n">
        <f aca="false">G5565-H5565</f>
        <v>-2.71</v>
      </c>
    </row>
    <row r="5566" customFormat="false" ht="15" hidden="false" customHeight="false" outlineLevel="0" collapsed="false">
      <c r="A5566" s="2" t="s">
        <v>142</v>
      </c>
      <c r="B5566" s="2" t="s">
        <v>142</v>
      </c>
      <c r="C5566" s="2" t="s">
        <v>47</v>
      </c>
      <c r="D5566" s="2" t="s">
        <v>12</v>
      </c>
      <c r="E5566" s="2" t="s">
        <v>74</v>
      </c>
      <c r="F5566" s="2" t="s">
        <v>977</v>
      </c>
      <c r="G5566" s="14" t="n">
        <v>48.5</v>
      </c>
      <c r="H5566" s="14" t="n">
        <v>25.31</v>
      </c>
      <c r="I5566" s="14" t="n">
        <v>9.5</v>
      </c>
      <c r="J5566" s="23" t="n">
        <f aca="false">IF(AND(E5566="Priority",ISNUMBER('Cost model'!N635)),'Cost model'!N635,'Cost model'!M635)</f>
        <v>30.5</v>
      </c>
      <c r="K5566" s="14" t="n">
        <f aca="false">J5566-H5566</f>
        <v>5.19</v>
      </c>
      <c r="L5566" s="14" t="n">
        <f aca="false">G5566-H5566</f>
        <v>23.19</v>
      </c>
    </row>
    <row r="5567" customFormat="false" ht="15" hidden="false" customHeight="false" outlineLevel="0" collapsed="false">
      <c r="A5567" s="2" t="s">
        <v>124</v>
      </c>
      <c r="B5567" s="2" t="s">
        <v>124</v>
      </c>
      <c r="C5567" s="2" t="s">
        <v>49</v>
      </c>
      <c r="D5567" s="2" t="s">
        <v>10</v>
      </c>
      <c r="E5567" s="2" t="s">
        <v>74</v>
      </c>
      <c r="F5567" s="2" t="s">
        <v>977</v>
      </c>
      <c r="G5567" s="14" t="n">
        <v>72</v>
      </c>
      <c r="H5567" s="14" t="n">
        <v>54.1</v>
      </c>
      <c r="I5567" s="14" t="n">
        <v>17.5</v>
      </c>
      <c r="J5567" s="23" t="n">
        <f aca="false">IF(AND(E5567="Priority",ISNUMBER('Cost model'!N319)),'Cost model'!N319,'Cost model'!M319)</f>
        <v>16.5</v>
      </c>
      <c r="K5567" s="14" t="n">
        <f aca="false">J5567-H5567</f>
        <v>-37.6</v>
      </c>
      <c r="L5567" s="14" t="n">
        <f aca="false">G5567-H5567</f>
        <v>17.9</v>
      </c>
    </row>
    <row r="5568" customFormat="false" ht="15" hidden="false" customHeight="false" outlineLevel="0" collapsed="false">
      <c r="A5568" s="2" t="s">
        <v>142</v>
      </c>
      <c r="B5568" s="2" t="s">
        <v>142</v>
      </c>
      <c r="C5568" s="2" t="s">
        <v>47</v>
      </c>
      <c r="D5568" s="2" t="s">
        <v>10</v>
      </c>
      <c r="E5568" s="2" t="s">
        <v>74</v>
      </c>
      <c r="F5568" s="2" t="s">
        <v>977</v>
      </c>
      <c r="G5568" s="14" t="n">
        <v>19</v>
      </c>
      <c r="H5568" s="14" t="n">
        <v>21.01</v>
      </c>
      <c r="I5568" s="14" t="n">
        <v>9.5</v>
      </c>
      <c r="J5568" s="23" t="n">
        <f aca="false">IF(AND(E5568="Priority",ISNUMBER('Cost model'!N632)),'Cost model'!N632,'Cost model'!M632)</f>
        <v>9.5</v>
      </c>
      <c r="K5568" s="14" t="n">
        <f aca="false">J5568-H5568</f>
        <v>-11.51</v>
      </c>
      <c r="L5568" s="14" t="n">
        <f aca="false">G5568-H5568</f>
        <v>-2.01</v>
      </c>
    </row>
    <row r="5569" customFormat="false" ht="15" hidden="false" customHeight="false" outlineLevel="0" collapsed="false">
      <c r="A5569" s="2" t="s">
        <v>124</v>
      </c>
      <c r="B5569" s="2" t="s">
        <v>124</v>
      </c>
      <c r="C5569" s="2" t="s">
        <v>47</v>
      </c>
      <c r="D5569" s="2" t="s">
        <v>10</v>
      </c>
      <c r="E5569" s="2" t="s">
        <v>74</v>
      </c>
      <c r="F5569" s="2" t="s">
        <v>977</v>
      </c>
      <c r="G5569" s="14" t="n">
        <v>9.5</v>
      </c>
      <c r="H5569" s="14" t="n">
        <v>6.7</v>
      </c>
      <c r="I5569" s="14" t="n">
        <v>9.5</v>
      </c>
      <c r="J5569" s="23" t="n">
        <f aca="false">IF(AND(E5569="Priority",ISNUMBER('Cost model'!N317)),'Cost model'!N317,'Cost model'!M317)</f>
        <v>10.5</v>
      </c>
      <c r="K5569" s="14" t="n">
        <f aca="false">J5569-H5569</f>
        <v>3.8</v>
      </c>
      <c r="L5569" s="14" t="n">
        <f aca="false">G5569-H5569</f>
        <v>2.8</v>
      </c>
    </row>
    <row r="5570" customFormat="false" ht="15" hidden="false" customHeight="false" outlineLevel="0" collapsed="false">
      <c r="A5570" s="2" t="s">
        <v>174</v>
      </c>
      <c r="B5570" s="2" t="s">
        <v>142</v>
      </c>
      <c r="C5570" s="2" t="s">
        <v>49</v>
      </c>
      <c r="D5570" s="2" t="s">
        <v>12</v>
      </c>
      <c r="E5570" s="2" t="s">
        <v>74</v>
      </c>
      <c r="F5570" s="2" t="s">
        <v>976</v>
      </c>
      <c r="G5570" s="14" t="n">
        <v>19.5</v>
      </c>
      <c r="H5570" s="14" t="n">
        <v>23.78</v>
      </c>
      <c r="I5570" s="14" t="n">
        <v>19.5</v>
      </c>
      <c r="J5570" s="23" t="n">
        <f aca="false">IF(AND(E5570="Priority",ISNUMBER('Cost model'!N127)),'Cost model'!N127,'Cost model'!M127)</f>
        <v>50</v>
      </c>
      <c r="K5570" s="14" t="n">
        <f aca="false">J5570-H5570</f>
        <v>26.22</v>
      </c>
      <c r="L5570" s="14" t="n">
        <f aca="false">G5570-H5570</f>
        <v>-4.28</v>
      </c>
    </row>
    <row r="5571" customFormat="false" ht="15" hidden="false" customHeight="false" outlineLevel="0" collapsed="false">
      <c r="A5571" s="2" t="s">
        <v>221</v>
      </c>
      <c r="B5571" s="2" t="s">
        <v>142</v>
      </c>
      <c r="C5571" s="2" t="s">
        <v>47</v>
      </c>
      <c r="D5571" s="2" t="s">
        <v>10</v>
      </c>
      <c r="E5571" s="2" t="s">
        <v>74</v>
      </c>
      <c r="F5571" s="2" t="s">
        <v>976</v>
      </c>
      <c r="G5571" s="14" t="n">
        <v>14.5</v>
      </c>
      <c r="H5571" s="14" t="n">
        <v>10.63</v>
      </c>
      <c r="I5571" s="14" t="n">
        <v>19.5</v>
      </c>
      <c r="J5571" s="23" t="n">
        <f aca="false">IF(AND(E5571="Priority",ISNUMBER('Cost model'!N767)),'Cost model'!N767,'Cost model'!M767)</f>
        <v>15.5</v>
      </c>
      <c r="K5571" s="14" t="n">
        <f aca="false">J5571-H5571</f>
        <v>4.87</v>
      </c>
      <c r="L5571" s="14" t="n">
        <f aca="false">G5571-H5571</f>
        <v>3.87</v>
      </c>
    </row>
    <row r="5572" customFormat="false" ht="15" hidden="false" customHeight="false" outlineLevel="0" collapsed="false">
      <c r="A5572" s="2" t="s">
        <v>174</v>
      </c>
      <c r="B5572" s="2" t="s">
        <v>174</v>
      </c>
      <c r="C5572" s="2" t="s">
        <v>47</v>
      </c>
      <c r="D5572" s="2" t="s">
        <v>12</v>
      </c>
      <c r="E5572" s="2" t="s">
        <v>74</v>
      </c>
      <c r="F5572" s="2" t="s">
        <v>977</v>
      </c>
      <c r="G5572" s="14" t="n">
        <v>9.5</v>
      </c>
      <c r="H5572" s="14" t="n">
        <v>21.42</v>
      </c>
      <c r="I5572" s="14" t="n">
        <v>9.5</v>
      </c>
      <c r="J5572" s="23" t="n">
        <f aca="false">IF(AND(E5572="Priority",ISNUMBER('Cost model'!N170)),'Cost model'!N170,'Cost model'!M170)</f>
        <v>25.5</v>
      </c>
      <c r="K5572" s="14" t="n">
        <f aca="false">J5572-H5572</f>
        <v>4.08</v>
      </c>
      <c r="L5572" s="14" t="n">
        <f aca="false">G5572-H5572</f>
        <v>-11.92</v>
      </c>
    </row>
    <row r="5573" customFormat="false" ht="15" hidden="false" customHeight="false" outlineLevel="0" collapsed="false">
      <c r="A5573" s="2" t="s">
        <v>124</v>
      </c>
      <c r="B5573" s="2" t="s">
        <v>124</v>
      </c>
      <c r="C5573" s="2" t="s">
        <v>48</v>
      </c>
      <c r="D5573" s="2" t="s">
        <v>10</v>
      </c>
      <c r="E5573" s="2" t="s">
        <v>74</v>
      </c>
      <c r="F5573" s="2" t="s">
        <v>977</v>
      </c>
      <c r="G5573" s="14" t="n">
        <v>12.5</v>
      </c>
      <c r="H5573" s="14" t="n">
        <v>10.81</v>
      </c>
      <c r="I5573" s="14" t="n">
        <v>12.5</v>
      </c>
      <c r="J5573" s="23" t="n">
        <f aca="false">IF(AND(E5573="Priority",ISNUMBER('Cost model'!N318)),'Cost model'!N318,'Cost model'!M318)</f>
        <v>14.5</v>
      </c>
      <c r="K5573" s="14" t="n">
        <f aca="false">J5573-H5573</f>
        <v>3.69</v>
      </c>
      <c r="L5573" s="14" t="n">
        <f aca="false">G5573-H5573</f>
        <v>1.69</v>
      </c>
    </row>
    <row r="5574" customFormat="false" ht="15" hidden="false" customHeight="false" outlineLevel="0" collapsed="false">
      <c r="A5574" s="2" t="s">
        <v>174</v>
      </c>
      <c r="B5574" s="2" t="s">
        <v>174</v>
      </c>
      <c r="C5574" s="2" t="s">
        <v>48</v>
      </c>
      <c r="D5574" s="2" t="s">
        <v>10</v>
      </c>
      <c r="E5574" s="2" t="s">
        <v>83</v>
      </c>
      <c r="F5574" s="2" t="s">
        <v>977</v>
      </c>
      <c r="G5574" s="14" t="n">
        <v>17.5</v>
      </c>
      <c r="H5574" s="14" t="n">
        <v>11.36</v>
      </c>
      <c r="I5574" s="14" t="n">
        <v>17.5</v>
      </c>
      <c r="J5574" s="23" t="n">
        <f aca="false">IF(AND(E5574="Priority",ISNUMBER('Cost model'!N168)),'Cost model'!N168,'Cost model'!M168)</f>
        <v>18.5</v>
      </c>
      <c r="K5574" s="14" t="n">
        <f aca="false">J5574-H5574</f>
        <v>7.14</v>
      </c>
      <c r="L5574" s="14" t="n">
        <f aca="false">G5574-H5574</f>
        <v>6.14</v>
      </c>
    </row>
    <row r="5575" customFormat="false" ht="15" hidden="false" customHeight="false" outlineLevel="0" collapsed="false">
      <c r="A5575" s="2" t="s">
        <v>124</v>
      </c>
      <c r="B5575" s="2" t="s">
        <v>174</v>
      </c>
      <c r="C5575" s="2" t="s">
        <v>47</v>
      </c>
      <c r="D5575" s="2" t="s">
        <v>12</v>
      </c>
      <c r="E5575" s="2" t="s">
        <v>74</v>
      </c>
      <c r="F5575" s="2" t="s">
        <v>976</v>
      </c>
      <c r="G5575" s="14" t="n">
        <v>53</v>
      </c>
      <c r="H5575" s="14" t="n">
        <v>102.78</v>
      </c>
      <c r="I5575" s="14" t="n">
        <v>19.5</v>
      </c>
      <c r="J5575" s="23" t="n">
        <f aca="false">IF(AND(E5575="Priority",ISNUMBER('Cost model'!N365)),'Cost model'!N365,'Cost model'!M365)</f>
        <v>45</v>
      </c>
      <c r="K5575" s="14" t="n">
        <f aca="false">J5575-H5575</f>
        <v>-57.78</v>
      </c>
      <c r="L5575" s="14" t="n">
        <f aca="false">G5575-H5575</f>
        <v>-49.78</v>
      </c>
    </row>
    <row r="5576" customFormat="false" ht="15" hidden="false" customHeight="false" outlineLevel="0" collapsed="false">
      <c r="A5576" s="2" t="s">
        <v>158</v>
      </c>
      <c r="B5576" s="2" t="s">
        <v>158</v>
      </c>
      <c r="C5576" s="2" t="s">
        <v>47</v>
      </c>
      <c r="D5576" s="2" t="s">
        <v>10</v>
      </c>
      <c r="E5576" s="2" t="s">
        <v>74</v>
      </c>
      <c r="F5576" s="2" t="s">
        <v>977</v>
      </c>
      <c r="G5576" s="14" t="n">
        <v>9.5</v>
      </c>
      <c r="H5576" s="14" t="n">
        <v>7.16</v>
      </c>
      <c r="I5576" s="14" t="n">
        <v>9.5</v>
      </c>
      <c r="J5576" s="23" t="n">
        <f aca="false">IF(AND(E5576="Priority",ISNUMBER('Cost model'!N422)),'Cost model'!N422,'Cost model'!M422)</f>
        <v>8.5</v>
      </c>
      <c r="K5576" s="14" t="n">
        <f aca="false">J5576-H5576</f>
        <v>1.34</v>
      </c>
      <c r="L5576" s="14" t="n">
        <f aca="false">G5576-H5576</f>
        <v>2.34</v>
      </c>
    </row>
    <row r="5577" customFormat="false" ht="15" hidden="false" customHeight="false" outlineLevel="0" collapsed="false">
      <c r="A5577" s="2" t="s">
        <v>174</v>
      </c>
      <c r="B5577" s="2" t="s">
        <v>142</v>
      </c>
      <c r="C5577" s="2" t="s">
        <v>48</v>
      </c>
      <c r="D5577" s="2" t="s">
        <v>10</v>
      </c>
      <c r="E5577" s="2" t="s">
        <v>74</v>
      </c>
      <c r="F5577" s="2" t="s">
        <v>976</v>
      </c>
      <c r="G5577" s="14" t="n">
        <v>12.5</v>
      </c>
      <c r="H5577" s="14" t="n">
        <v>18.52</v>
      </c>
      <c r="I5577" s="14" t="n">
        <v>12.5</v>
      </c>
      <c r="J5577" s="23" t="n">
        <f aca="false">IF(AND(E5577="Priority",ISNUMBER('Cost model'!N123)),'Cost model'!N123,'Cost model'!M123)</f>
        <v>16.5</v>
      </c>
      <c r="K5577" s="14" t="n">
        <f aca="false">J5577-H5577</f>
        <v>-2.02</v>
      </c>
      <c r="L5577" s="14" t="n">
        <f aca="false">G5577-H5577</f>
        <v>-6.02</v>
      </c>
    </row>
    <row r="5578" customFormat="false" ht="15" hidden="false" customHeight="false" outlineLevel="0" collapsed="false">
      <c r="A5578" s="2" t="s">
        <v>124</v>
      </c>
      <c r="B5578" s="2" t="s">
        <v>124</v>
      </c>
      <c r="C5578" s="2" t="s">
        <v>47</v>
      </c>
      <c r="D5578" s="2" t="s">
        <v>12</v>
      </c>
      <c r="E5578" s="2" t="s">
        <v>74</v>
      </c>
      <c r="F5578" s="2" t="s">
        <v>977</v>
      </c>
      <c r="G5578" s="14" t="n">
        <v>28.5</v>
      </c>
      <c r="H5578" s="14" t="n">
        <v>41.81</v>
      </c>
      <c r="I5578" s="14" t="n">
        <v>9.5</v>
      </c>
      <c r="J5578" s="23" t="n">
        <f aca="false">IF(AND(E5578="Priority",ISNUMBER('Cost model'!N320)),'Cost model'!N320,'Cost model'!M320)</f>
        <v>24.5</v>
      </c>
      <c r="K5578" s="14" t="n">
        <f aca="false">J5578-H5578</f>
        <v>-17.31</v>
      </c>
      <c r="L5578" s="14" t="n">
        <f aca="false">G5578-H5578</f>
        <v>-13.31</v>
      </c>
    </row>
    <row r="5579" customFormat="false" ht="15" hidden="false" customHeight="false" outlineLevel="0" collapsed="false">
      <c r="A5579" s="2" t="s">
        <v>174</v>
      </c>
      <c r="B5579" s="2" t="s">
        <v>174</v>
      </c>
      <c r="C5579" s="2" t="s">
        <v>49</v>
      </c>
      <c r="D5579" s="2" t="s">
        <v>10</v>
      </c>
      <c r="E5579" s="2" t="s">
        <v>83</v>
      </c>
      <c r="F5579" s="2" t="s">
        <v>977</v>
      </c>
      <c r="G5579" s="14" t="n">
        <v>24.5</v>
      </c>
      <c r="H5579" s="14" t="n">
        <v>11.04</v>
      </c>
      <c r="I5579" s="14" t="n">
        <v>24.5</v>
      </c>
      <c r="J5579" s="23" t="n">
        <f aca="false">IF(AND(E5579="Priority",ISNUMBER('Cost model'!N169)),'Cost model'!N169,'Cost model'!M169)</f>
        <v>25.5</v>
      </c>
      <c r="K5579" s="14" t="n">
        <f aca="false">J5579-H5579</f>
        <v>14.46</v>
      </c>
      <c r="L5579" s="14" t="n">
        <f aca="false">G5579-H5579</f>
        <v>13.46</v>
      </c>
    </row>
    <row r="5580" customFormat="false" ht="15" hidden="false" customHeight="false" outlineLevel="0" collapsed="false">
      <c r="A5580" s="2" t="s">
        <v>205</v>
      </c>
      <c r="B5580" s="2" t="s">
        <v>142</v>
      </c>
      <c r="C5580" s="2" t="s">
        <v>47</v>
      </c>
      <c r="D5580" s="2" t="s">
        <v>12</v>
      </c>
      <c r="E5580" s="2" t="s">
        <v>74</v>
      </c>
      <c r="F5580" s="2" t="s">
        <v>976</v>
      </c>
      <c r="G5580" s="14" t="n">
        <v>85</v>
      </c>
      <c r="H5580" s="14" t="n">
        <v>82.79</v>
      </c>
      <c r="I5580" s="14" t="n">
        <v>19.5</v>
      </c>
      <c r="J5580" s="23" t="n">
        <f aca="false">IF(AND(E5580="Priority",ISNUMBER('Cost model'!N545)),'Cost model'!N545,'Cost model'!M545)</f>
        <v>55</v>
      </c>
      <c r="K5580" s="14" t="n">
        <f aca="false">J5580-H5580</f>
        <v>-27.79</v>
      </c>
      <c r="L5580" s="14" t="n">
        <f aca="false">G5580-H5580</f>
        <v>2.20999999999999</v>
      </c>
    </row>
    <row r="5581" customFormat="false" ht="15" hidden="false" customHeight="false" outlineLevel="0" collapsed="false">
      <c r="A5581" s="2" t="s">
        <v>174</v>
      </c>
      <c r="B5581" s="2" t="s">
        <v>124</v>
      </c>
      <c r="C5581" s="2" t="s">
        <v>47</v>
      </c>
      <c r="D5581" s="2" t="s">
        <v>10</v>
      </c>
      <c r="E5581" s="2" t="s">
        <v>74</v>
      </c>
      <c r="F5581" s="2" t="s">
        <v>976</v>
      </c>
      <c r="G5581" s="14" t="n">
        <v>19.5</v>
      </c>
      <c r="H5581" s="14" t="n">
        <v>21.01</v>
      </c>
      <c r="I5581" s="14" t="n">
        <v>9.5</v>
      </c>
      <c r="J5581" s="23" t="n">
        <f aca="false">IF(AND(E5581="Priority",ISNUMBER('Cost model'!N107)),'Cost model'!N107,'Cost model'!M107)</f>
        <v>12.5</v>
      </c>
      <c r="K5581" s="14" t="n">
        <f aca="false">J5581-H5581</f>
        <v>-8.51</v>
      </c>
      <c r="L5581" s="14" t="n">
        <f aca="false">G5581-H5581</f>
        <v>-1.51</v>
      </c>
    </row>
    <row r="5582" customFormat="false" ht="15" hidden="false" customHeight="false" outlineLevel="0" collapsed="false">
      <c r="A5582" s="2" t="s">
        <v>124</v>
      </c>
      <c r="B5582" s="2" t="s">
        <v>124</v>
      </c>
      <c r="C5582" s="2" t="s">
        <v>48</v>
      </c>
      <c r="D5582" s="2" t="s">
        <v>12</v>
      </c>
      <c r="E5582" s="2" t="s">
        <v>74</v>
      </c>
      <c r="F5582" s="2" t="s">
        <v>977</v>
      </c>
      <c r="G5582" s="14" t="n">
        <v>12.5</v>
      </c>
      <c r="H5582" s="14" t="n">
        <v>22.06</v>
      </c>
      <c r="I5582" s="14" t="n">
        <v>12.5</v>
      </c>
      <c r="J5582" s="23" t="n">
        <f aca="false">IF(AND(E5582="Priority",ISNUMBER('Cost model'!N321)),'Cost model'!N321,'Cost model'!M321)</f>
        <v>40</v>
      </c>
      <c r="K5582" s="14" t="n">
        <f aca="false">J5582-H5582</f>
        <v>17.94</v>
      </c>
      <c r="L5582" s="14" t="n">
        <f aca="false">G5582-H5582</f>
        <v>-9.56</v>
      </c>
    </row>
    <row r="5583" customFormat="false" ht="15" hidden="false" customHeight="false" outlineLevel="0" collapsed="false">
      <c r="A5583" s="2" t="s">
        <v>174</v>
      </c>
      <c r="B5583" s="2" t="s">
        <v>174</v>
      </c>
      <c r="C5583" s="2" t="s">
        <v>48</v>
      </c>
      <c r="D5583" s="2" t="s">
        <v>10</v>
      </c>
      <c r="E5583" s="2" t="s">
        <v>74</v>
      </c>
      <c r="F5583" s="2" t="s">
        <v>977</v>
      </c>
      <c r="G5583" s="14" t="n">
        <v>12.5</v>
      </c>
      <c r="H5583" s="14" t="n">
        <v>13.97</v>
      </c>
      <c r="I5583" s="14" t="n">
        <v>12.5</v>
      </c>
      <c r="J5583" s="23" t="n">
        <f aca="false">IF(AND(E5583="Priority",ISNUMBER('Cost model'!N168)),'Cost model'!N168,'Cost model'!M168)</f>
        <v>13.5</v>
      </c>
      <c r="K5583" s="14" t="n">
        <f aca="false">J5583-H5583</f>
        <v>-0.470000000000001</v>
      </c>
      <c r="L5583" s="14" t="n">
        <f aca="false">G5583-H5583</f>
        <v>-1.47</v>
      </c>
    </row>
    <row r="5584" customFormat="false" ht="15" hidden="false" customHeight="false" outlineLevel="0" collapsed="false">
      <c r="A5584" s="2" t="s">
        <v>174</v>
      </c>
      <c r="B5584" s="2" t="s">
        <v>124</v>
      </c>
      <c r="C5584" s="2" t="s">
        <v>47</v>
      </c>
      <c r="D5584" s="2" t="s">
        <v>12</v>
      </c>
      <c r="E5584" s="2" t="s">
        <v>74</v>
      </c>
      <c r="F5584" s="2" t="s">
        <v>976</v>
      </c>
      <c r="G5584" s="14" t="n">
        <v>35</v>
      </c>
      <c r="H5584" s="14" t="n">
        <v>30.06</v>
      </c>
      <c r="I5584" s="14" t="n">
        <v>9.5</v>
      </c>
      <c r="J5584" s="23" t="n">
        <f aca="false">IF(AND(E5584="Priority",ISNUMBER('Cost model'!N110)),'Cost model'!N110,'Cost model'!M110)</f>
        <v>40</v>
      </c>
      <c r="K5584" s="14" t="n">
        <f aca="false">J5584-H5584</f>
        <v>9.94</v>
      </c>
      <c r="L5584" s="14" t="n">
        <f aca="false">G5584-H5584</f>
        <v>4.94</v>
      </c>
    </row>
    <row r="5585" customFormat="false" ht="15" hidden="false" customHeight="false" outlineLevel="0" collapsed="false">
      <c r="A5585" s="2" t="s">
        <v>174</v>
      </c>
      <c r="B5585" s="2" t="s">
        <v>174</v>
      </c>
      <c r="C5585" s="2" t="s">
        <v>47</v>
      </c>
      <c r="D5585" s="2" t="s">
        <v>10</v>
      </c>
      <c r="E5585" s="2" t="s">
        <v>74</v>
      </c>
      <c r="F5585" s="2" t="s">
        <v>977</v>
      </c>
      <c r="G5585" s="14" t="n">
        <v>9.5</v>
      </c>
      <c r="H5585" s="14" t="n">
        <v>9.61</v>
      </c>
      <c r="I5585" s="14" t="n">
        <v>9.5</v>
      </c>
      <c r="J5585" s="23" t="n">
        <f aca="false">IF(AND(E5585="Priority",ISNUMBER('Cost model'!N167)),'Cost model'!N167,'Cost model'!M167)</f>
        <v>8.5</v>
      </c>
      <c r="K5585" s="14" t="n">
        <f aca="false">J5585-H5585</f>
        <v>-1.11</v>
      </c>
      <c r="L5585" s="14" t="n">
        <f aca="false">G5585-H5585</f>
        <v>-0.109999999999999</v>
      </c>
    </row>
    <row r="5586" customFormat="false" ht="15" hidden="false" customHeight="false" outlineLevel="0" collapsed="false">
      <c r="A5586" s="2" t="s">
        <v>221</v>
      </c>
      <c r="B5586" s="2" t="s">
        <v>221</v>
      </c>
      <c r="C5586" s="2" t="s">
        <v>49</v>
      </c>
      <c r="D5586" s="2" t="s">
        <v>10</v>
      </c>
      <c r="E5586" s="2" t="s">
        <v>74</v>
      </c>
      <c r="F5586" s="2" t="s">
        <v>977</v>
      </c>
      <c r="G5586" s="14" t="n">
        <v>72</v>
      </c>
      <c r="H5586" s="14" t="n">
        <v>67.77</v>
      </c>
      <c r="I5586" s="14" t="n">
        <v>17.5</v>
      </c>
      <c r="J5586" s="23" t="n">
        <f aca="false">IF(AND(E5586="Priority",ISNUMBER('Cost model'!N739)),'Cost model'!N739,'Cost model'!M739)</f>
        <v>17.5</v>
      </c>
      <c r="K5586" s="14" t="n">
        <f aca="false">J5586-H5586</f>
        <v>-50.27</v>
      </c>
      <c r="L5586" s="14" t="n">
        <f aca="false">G5586-H5586</f>
        <v>4.23</v>
      </c>
    </row>
    <row r="5587" customFormat="false" ht="15" hidden="false" customHeight="false" outlineLevel="0" collapsed="false">
      <c r="A5587" s="2" t="s">
        <v>174</v>
      </c>
      <c r="B5587" s="2" t="s">
        <v>174</v>
      </c>
      <c r="C5587" s="2" t="s">
        <v>47</v>
      </c>
      <c r="D5587" s="2" t="s">
        <v>10</v>
      </c>
      <c r="E5587" s="2" t="s">
        <v>83</v>
      </c>
      <c r="F5587" s="2" t="s">
        <v>977</v>
      </c>
      <c r="G5587" s="14" t="n">
        <v>14.5</v>
      </c>
      <c r="H5587" s="14" t="n">
        <v>11.58</v>
      </c>
      <c r="I5587" s="14" t="n">
        <v>14.5</v>
      </c>
      <c r="J5587" s="23" t="n">
        <f aca="false">IF(AND(E5587="Priority",ISNUMBER('Cost model'!N167)),'Cost model'!N167,'Cost model'!M167)</f>
        <v>13.5</v>
      </c>
      <c r="K5587" s="14" t="n">
        <f aca="false">J5587-H5587</f>
        <v>1.92</v>
      </c>
      <c r="L5587" s="14" t="n">
        <f aca="false">G5587-H5587</f>
        <v>2.92</v>
      </c>
    </row>
    <row r="5588" customFormat="false" ht="15" hidden="false" customHeight="false" outlineLevel="0" collapsed="false">
      <c r="A5588" s="2" t="s">
        <v>174</v>
      </c>
      <c r="B5588" s="2" t="s">
        <v>174</v>
      </c>
      <c r="C5588" s="2" t="s">
        <v>47</v>
      </c>
      <c r="D5588" s="2" t="s">
        <v>10</v>
      </c>
      <c r="E5588" s="2" t="s">
        <v>74</v>
      </c>
      <c r="F5588" s="2" t="s">
        <v>977</v>
      </c>
      <c r="G5588" s="14" t="n">
        <v>9.5</v>
      </c>
      <c r="H5588" s="14" t="n">
        <v>8</v>
      </c>
      <c r="I5588" s="14" t="n">
        <v>9.5</v>
      </c>
      <c r="J5588" s="23" t="n">
        <f aca="false">IF(AND(E5588="Priority",ISNUMBER('Cost model'!N167)),'Cost model'!N167,'Cost model'!M167)</f>
        <v>8.5</v>
      </c>
      <c r="K5588" s="14" t="n">
        <f aca="false">J5588-H5588</f>
        <v>0.5</v>
      </c>
      <c r="L5588" s="14" t="n">
        <f aca="false">G5588-H5588</f>
        <v>1.5</v>
      </c>
    </row>
    <row r="5589" customFormat="false" ht="15" hidden="false" customHeight="false" outlineLevel="0" collapsed="false">
      <c r="A5589" s="2" t="s">
        <v>221</v>
      </c>
      <c r="B5589" s="2" t="s">
        <v>221</v>
      </c>
      <c r="C5589" s="2" t="s">
        <v>49</v>
      </c>
      <c r="D5589" s="2" t="s">
        <v>12</v>
      </c>
      <c r="E5589" s="2" t="s">
        <v>74</v>
      </c>
      <c r="F5589" s="2" t="s">
        <v>977</v>
      </c>
      <c r="G5589" s="14" t="n">
        <v>50</v>
      </c>
      <c r="H5589" s="14" t="n">
        <v>67.47</v>
      </c>
      <c r="I5589" s="14" t="n">
        <v>19.5</v>
      </c>
      <c r="J5589" s="23" t="n">
        <f aca="false">IF(AND(E5589="Priority",ISNUMBER('Cost model'!N742)),'Cost model'!N742,'Cost model'!M742)</f>
        <v>60</v>
      </c>
      <c r="K5589" s="14" t="n">
        <f aca="false">J5589-H5589</f>
        <v>-7.47</v>
      </c>
      <c r="L5589" s="14" t="n">
        <f aca="false">G5589-H5589</f>
        <v>-17.47</v>
      </c>
    </row>
    <row r="5590" customFormat="false" ht="15" hidden="false" customHeight="false" outlineLevel="0" collapsed="false">
      <c r="A5590" s="2" t="s">
        <v>124</v>
      </c>
      <c r="B5590" s="2" t="s">
        <v>124</v>
      </c>
      <c r="C5590" s="2" t="s">
        <v>47</v>
      </c>
      <c r="D5590" s="2" t="s">
        <v>12</v>
      </c>
      <c r="E5590" s="2" t="s">
        <v>74</v>
      </c>
      <c r="F5590" s="2" t="s">
        <v>977</v>
      </c>
      <c r="G5590" s="14" t="n">
        <v>25</v>
      </c>
      <c r="H5590" s="14" t="n">
        <v>12.84</v>
      </c>
      <c r="I5590" s="14" t="n">
        <v>9.5</v>
      </c>
      <c r="J5590" s="23" t="n">
        <f aca="false">IF(AND(E5590="Priority",ISNUMBER('Cost model'!N320)),'Cost model'!N320,'Cost model'!M320)</f>
        <v>24.5</v>
      </c>
      <c r="K5590" s="14" t="n">
        <f aca="false">J5590-H5590</f>
        <v>11.66</v>
      </c>
      <c r="L5590" s="14" t="n">
        <f aca="false">G5590-H5590</f>
        <v>12.16</v>
      </c>
    </row>
    <row r="5591" customFormat="false" ht="15" hidden="false" customHeight="false" outlineLevel="0" collapsed="false">
      <c r="A5591" s="2" t="s">
        <v>174</v>
      </c>
      <c r="B5591" s="2" t="s">
        <v>221</v>
      </c>
      <c r="C5591" s="2" t="s">
        <v>49</v>
      </c>
      <c r="D5591" s="2" t="s">
        <v>10</v>
      </c>
      <c r="E5591" s="2" t="s">
        <v>74</v>
      </c>
      <c r="F5591" s="2" t="s">
        <v>976</v>
      </c>
      <c r="G5591" s="14" t="n">
        <v>19.5</v>
      </c>
      <c r="H5591" s="14" t="n">
        <v>23.29</v>
      </c>
      <c r="I5591" s="14" t="n">
        <v>19.5</v>
      </c>
      <c r="J5591" s="23" t="n">
        <f aca="false">IF(AND(E5591="Priority",ISNUMBER('Cost model'!N154)),'Cost model'!N154,'Cost model'!M154)</f>
        <v>20.5</v>
      </c>
      <c r="K5591" s="14" t="n">
        <f aca="false">J5591-H5591</f>
        <v>-2.79</v>
      </c>
      <c r="L5591" s="14" t="n">
        <f aca="false">G5591-H5591</f>
        <v>-3.79</v>
      </c>
    </row>
    <row r="5592" customFormat="false" ht="15" hidden="false" customHeight="false" outlineLevel="0" collapsed="false">
      <c r="A5592" s="2" t="s">
        <v>124</v>
      </c>
      <c r="B5592" s="2" t="s">
        <v>124</v>
      </c>
      <c r="C5592" s="2" t="s">
        <v>48</v>
      </c>
      <c r="D5592" s="2" t="s">
        <v>12</v>
      </c>
      <c r="E5592" s="2" t="s">
        <v>74</v>
      </c>
      <c r="F5592" s="2" t="s">
        <v>977</v>
      </c>
      <c r="G5592" s="14" t="n">
        <v>24.5</v>
      </c>
      <c r="H5592" s="14" t="n">
        <v>40.56</v>
      </c>
      <c r="I5592" s="14" t="n">
        <v>12.5</v>
      </c>
      <c r="J5592" s="23" t="n">
        <f aca="false">IF(AND(E5592="Priority",ISNUMBER('Cost model'!N321)),'Cost model'!N321,'Cost model'!M321)</f>
        <v>40</v>
      </c>
      <c r="K5592" s="14" t="n">
        <f aca="false">J5592-H5592</f>
        <v>-0.560000000000002</v>
      </c>
      <c r="L5592" s="14" t="n">
        <f aca="false">G5592-H5592</f>
        <v>-16.06</v>
      </c>
    </row>
    <row r="5593" customFormat="false" ht="15" hidden="false" customHeight="false" outlineLevel="0" collapsed="false">
      <c r="A5593" s="2" t="s">
        <v>124</v>
      </c>
      <c r="B5593" s="2" t="s">
        <v>124</v>
      </c>
      <c r="C5593" s="2" t="s">
        <v>49</v>
      </c>
      <c r="D5593" s="2" t="s">
        <v>12</v>
      </c>
      <c r="E5593" s="2" t="s">
        <v>74</v>
      </c>
      <c r="F5593" s="2" t="s">
        <v>977</v>
      </c>
      <c r="G5593" s="14" t="n">
        <v>19.5</v>
      </c>
      <c r="H5593" s="14" t="n">
        <v>55.85</v>
      </c>
      <c r="I5593" s="14" t="n">
        <v>19.5</v>
      </c>
      <c r="J5593" s="23" t="n">
        <f aca="false">IF(AND(E5593="Priority",ISNUMBER('Cost model'!N322)),'Cost model'!N322,'Cost model'!M322)</f>
        <v>50</v>
      </c>
      <c r="K5593" s="14" t="n">
        <f aca="false">J5593-H5593</f>
        <v>-5.85</v>
      </c>
      <c r="L5593" s="14" t="n">
        <f aca="false">G5593-H5593</f>
        <v>-36.35</v>
      </c>
    </row>
    <row r="5594" customFormat="false" ht="15" hidden="false" customHeight="false" outlineLevel="0" collapsed="false">
      <c r="A5594" s="2" t="s">
        <v>342</v>
      </c>
      <c r="B5594" s="2" t="s">
        <v>124</v>
      </c>
      <c r="C5594" s="2" t="s">
        <v>49</v>
      </c>
      <c r="D5594" s="2" t="s">
        <v>12</v>
      </c>
      <c r="E5594" s="2" t="s">
        <v>74</v>
      </c>
      <c r="F5594" s="2" t="s">
        <v>976</v>
      </c>
      <c r="G5594" s="14" t="n">
        <v>45</v>
      </c>
      <c r="H5594" s="14" t="n">
        <v>37.6</v>
      </c>
      <c r="I5594" s="14" t="n">
        <v>45</v>
      </c>
      <c r="J5594" s="23" t="n">
        <f aca="false">IF(AND(E5594="Priority",ISNUMBER('Cost model'!N262)),'Cost model'!N262,'Cost model'!M262)</f>
        <v>70</v>
      </c>
      <c r="K5594" s="14" t="n">
        <f aca="false">J5594-H5594</f>
        <v>32.4</v>
      </c>
      <c r="L5594" s="14" t="n">
        <f aca="false">G5594-H5594</f>
        <v>7.4</v>
      </c>
    </row>
    <row r="5595" customFormat="false" ht="15" hidden="false" customHeight="false" outlineLevel="0" collapsed="false">
      <c r="A5595" s="2" t="s">
        <v>124</v>
      </c>
      <c r="B5595" s="2" t="s">
        <v>124</v>
      </c>
      <c r="C5595" s="2" t="s">
        <v>47</v>
      </c>
      <c r="D5595" s="2" t="s">
        <v>10</v>
      </c>
      <c r="E5595" s="2" t="s">
        <v>74</v>
      </c>
      <c r="F5595" s="2" t="s">
        <v>977</v>
      </c>
      <c r="G5595" s="14" t="n">
        <v>9.5</v>
      </c>
      <c r="H5595" s="14" t="n">
        <v>6.7</v>
      </c>
      <c r="I5595" s="14" t="n">
        <v>9.5</v>
      </c>
      <c r="J5595" s="23" t="n">
        <f aca="false">IF(AND(E5595="Priority",ISNUMBER('Cost model'!N317)),'Cost model'!N317,'Cost model'!M317)</f>
        <v>10.5</v>
      </c>
      <c r="K5595" s="14" t="n">
        <f aca="false">J5595-H5595</f>
        <v>3.8</v>
      </c>
      <c r="L5595" s="14" t="n">
        <f aca="false">G5595-H5595</f>
        <v>2.8</v>
      </c>
    </row>
    <row r="5596" customFormat="false" ht="15" hidden="false" customHeight="false" outlineLevel="0" collapsed="false">
      <c r="A5596" s="2" t="s">
        <v>221</v>
      </c>
      <c r="B5596" s="2" t="s">
        <v>221</v>
      </c>
      <c r="C5596" s="2" t="s">
        <v>49</v>
      </c>
      <c r="D5596" s="2" t="s">
        <v>10</v>
      </c>
      <c r="E5596" s="2" t="s">
        <v>74</v>
      </c>
      <c r="F5596" s="2" t="s">
        <v>977</v>
      </c>
      <c r="G5596" s="14" t="n">
        <v>17.5</v>
      </c>
      <c r="H5596" s="14" t="n">
        <v>12.38</v>
      </c>
      <c r="I5596" s="14" t="n">
        <v>17.5</v>
      </c>
      <c r="J5596" s="23" t="n">
        <f aca="false">IF(AND(E5596="Priority",ISNUMBER('Cost model'!N739)),'Cost model'!N739,'Cost model'!M739)</f>
        <v>17.5</v>
      </c>
      <c r="K5596" s="14" t="n">
        <f aca="false">J5596-H5596</f>
        <v>5.12</v>
      </c>
      <c r="L5596" s="14" t="n">
        <f aca="false">G5596-H5596</f>
        <v>5.12</v>
      </c>
    </row>
    <row r="5597" customFormat="false" ht="15" hidden="false" customHeight="false" outlineLevel="0" collapsed="false">
      <c r="A5597" s="2" t="s">
        <v>142</v>
      </c>
      <c r="B5597" s="2" t="s">
        <v>142</v>
      </c>
      <c r="C5597" s="2" t="s">
        <v>48</v>
      </c>
      <c r="D5597" s="2" t="s">
        <v>10</v>
      </c>
      <c r="E5597" s="2" t="s">
        <v>74</v>
      </c>
      <c r="F5597" s="2" t="s">
        <v>977</v>
      </c>
      <c r="G5597" s="14" t="n">
        <v>12.5</v>
      </c>
      <c r="H5597" s="14" t="n">
        <v>10.48</v>
      </c>
      <c r="I5597" s="14" t="n">
        <v>12.5</v>
      </c>
      <c r="J5597" s="23" t="n">
        <f aca="false">IF(AND(E5597="Priority",ISNUMBER('Cost model'!N633)),'Cost model'!N633,'Cost model'!M633)</f>
        <v>11.5</v>
      </c>
      <c r="K5597" s="14" t="n">
        <f aca="false">J5597-H5597</f>
        <v>1.02</v>
      </c>
      <c r="L5597" s="14" t="n">
        <f aca="false">G5597-H5597</f>
        <v>2.02</v>
      </c>
    </row>
    <row r="5598" customFormat="false" ht="15" hidden="false" customHeight="false" outlineLevel="0" collapsed="false">
      <c r="A5598" s="2" t="s">
        <v>158</v>
      </c>
      <c r="B5598" s="2" t="s">
        <v>205</v>
      </c>
      <c r="C5598" s="2" t="s">
        <v>49</v>
      </c>
      <c r="D5598" s="2" t="s">
        <v>12</v>
      </c>
      <c r="E5598" s="2" t="s">
        <v>74</v>
      </c>
      <c r="F5598" s="2" t="s">
        <v>976</v>
      </c>
      <c r="G5598" s="14" t="n">
        <v>99.5</v>
      </c>
      <c r="H5598" s="14" t="n">
        <v>99.89</v>
      </c>
      <c r="I5598" s="14" t="n">
        <v>24.5</v>
      </c>
      <c r="J5598" s="23" t="n">
        <f aca="false">IF(AND(E5598="Priority",ISNUMBER('Cost model'!N502)),'Cost model'!N502,'Cost model'!M502)</f>
        <v>70</v>
      </c>
      <c r="K5598" s="14" t="n">
        <f aca="false">J5598-H5598</f>
        <v>-29.89</v>
      </c>
      <c r="L5598" s="14" t="n">
        <f aca="false">G5598-H5598</f>
        <v>-0.390000000000001</v>
      </c>
    </row>
    <row r="5599" customFormat="false" ht="15" hidden="false" customHeight="false" outlineLevel="0" collapsed="false">
      <c r="A5599" s="2" t="s">
        <v>142</v>
      </c>
      <c r="B5599" s="2" t="s">
        <v>142</v>
      </c>
      <c r="C5599" s="2" t="s">
        <v>47</v>
      </c>
      <c r="D5599" s="2" t="s">
        <v>10</v>
      </c>
      <c r="E5599" s="2" t="s">
        <v>74</v>
      </c>
      <c r="F5599" s="2" t="s">
        <v>977</v>
      </c>
      <c r="G5599" s="14" t="n">
        <v>19</v>
      </c>
      <c r="H5599" s="14" t="n">
        <v>9.99</v>
      </c>
      <c r="I5599" s="14" t="n">
        <v>9.5</v>
      </c>
      <c r="J5599" s="23" t="n">
        <f aca="false">IF(AND(E5599="Priority",ISNUMBER('Cost model'!N632)),'Cost model'!N632,'Cost model'!M632)</f>
        <v>9.5</v>
      </c>
      <c r="K5599" s="14" t="n">
        <f aca="false">J5599-H5599</f>
        <v>-0.49</v>
      </c>
      <c r="L5599" s="14" t="n">
        <f aca="false">G5599-H5599</f>
        <v>9.01</v>
      </c>
    </row>
    <row r="5600" customFormat="false" ht="15" hidden="false" customHeight="false" outlineLevel="0" collapsed="false">
      <c r="A5600" s="2" t="s">
        <v>174</v>
      </c>
      <c r="B5600" s="2" t="s">
        <v>174</v>
      </c>
      <c r="C5600" s="2" t="s">
        <v>47</v>
      </c>
      <c r="D5600" s="2" t="s">
        <v>12</v>
      </c>
      <c r="E5600" s="2" t="s">
        <v>74</v>
      </c>
      <c r="F5600" s="2" t="s">
        <v>977</v>
      </c>
      <c r="G5600" s="14" t="n">
        <v>43.5</v>
      </c>
      <c r="H5600" s="14" t="n">
        <v>11.09</v>
      </c>
      <c r="I5600" s="14" t="n">
        <v>9.5</v>
      </c>
      <c r="J5600" s="23" t="n">
        <f aca="false">IF(AND(E5600="Priority",ISNUMBER('Cost model'!N170)),'Cost model'!N170,'Cost model'!M170)</f>
        <v>25.5</v>
      </c>
      <c r="K5600" s="14" t="n">
        <f aca="false">J5600-H5600</f>
        <v>14.41</v>
      </c>
      <c r="L5600" s="14" t="n">
        <f aca="false">G5600-H5600</f>
        <v>32.41</v>
      </c>
    </row>
    <row r="5601" customFormat="false" ht="15" hidden="false" customHeight="false" outlineLevel="0" collapsed="false">
      <c r="A5601" s="2" t="s">
        <v>221</v>
      </c>
      <c r="B5601" s="2" t="s">
        <v>221</v>
      </c>
      <c r="C5601" s="2" t="s">
        <v>47</v>
      </c>
      <c r="D5601" s="2" t="s">
        <v>14</v>
      </c>
      <c r="E5601" s="2" t="s">
        <v>74</v>
      </c>
      <c r="F5601" s="2" t="s">
        <v>977</v>
      </c>
      <c r="G5601" s="14" t="n">
        <v>99.5</v>
      </c>
      <c r="H5601" s="14" t="n">
        <v>71.53</v>
      </c>
      <c r="I5601" s="14" t="n">
        <v>25</v>
      </c>
      <c r="J5601" s="23" t="n">
        <f aca="false">IF(AND(E5601="Priority",ISNUMBER('Cost model'!N746)),'Cost model'!N746,'Cost model'!M746)</f>
        <v>100</v>
      </c>
      <c r="K5601" s="14" t="n">
        <f aca="false">J5601-H5601</f>
        <v>28.47</v>
      </c>
      <c r="L5601" s="14" t="n">
        <f aca="false">G5601-H5601</f>
        <v>27.97</v>
      </c>
    </row>
    <row r="5602" customFormat="false" ht="15" hidden="false" customHeight="false" outlineLevel="0" collapsed="false">
      <c r="A5602" s="2" t="s">
        <v>174</v>
      </c>
      <c r="B5602" s="2" t="s">
        <v>174</v>
      </c>
      <c r="C5602" s="2" t="s">
        <v>49</v>
      </c>
      <c r="D5602" s="2" t="s">
        <v>13</v>
      </c>
      <c r="E5602" s="2" t="s">
        <v>74</v>
      </c>
      <c r="F5602" s="2" t="s">
        <v>977</v>
      </c>
      <c r="G5602" s="14" t="n">
        <v>67.5</v>
      </c>
      <c r="H5602" s="14" t="n">
        <v>64.34</v>
      </c>
      <c r="I5602" s="14" t="n">
        <v>50</v>
      </c>
      <c r="J5602" s="23" t="n">
        <f aca="false">IF(AND(E5602="Priority",ISNUMBER('Cost model'!N175)),'Cost model'!N175,'Cost model'!M175)</f>
        <v>75</v>
      </c>
      <c r="K5602" s="14" t="n">
        <f aca="false">J5602-H5602</f>
        <v>10.66</v>
      </c>
      <c r="L5602" s="14" t="n">
        <f aca="false">G5602-H5602</f>
        <v>3.16</v>
      </c>
    </row>
    <row r="5603" customFormat="false" ht="15" hidden="false" customHeight="false" outlineLevel="0" collapsed="false">
      <c r="A5603" s="2" t="s">
        <v>174</v>
      </c>
      <c r="B5603" s="2" t="s">
        <v>174</v>
      </c>
      <c r="C5603" s="2" t="s">
        <v>49</v>
      </c>
      <c r="D5603" s="2" t="s">
        <v>10</v>
      </c>
      <c r="E5603" s="2" t="s">
        <v>74</v>
      </c>
      <c r="F5603" s="2" t="s">
        <v>977</v>
      </c>
      <c r="G5603" s="14" t="n">
        <v>17.5</v>
      </c>
      <c r="H5603" s="14" t="n">
        <v>14.43</v>
      </c>
      <c r="I5603" s="14" t="n">
        <v>17.5</v>
      </c>
      <c r="J5603" s="23" t="n">
        <f aca="false">IF(AND(E5603="Priority",ISNUMBER('Cost model'!N169)),'Cost model'!N169,'Cost model'!M169)</f>
        <v>18.5</v>
      </c>
      <c r="K5603" s="14" t="n">
        <f aca="false">J5603-H5603</f>
        <v>4.07</v>
      </c>
      <c r="L5603" s="14" t="n">
        <f aca="false">G5603-H5603</f>
        <v>3.07</v>
      </c>
    </row>
    <row r="5604" customFormat="false" ht="15" hidden="false" customHeight="false" outlineLevel="0" collapsed="false">
      <c r="A5604" s="2" t="s">
        <v>124</v>
      </c>
      <c r="B5604" s="2" t="s">
        <v>124</v>
      </c>
      <c r="C5604" s="2" t="s">
        <v>48</v>
      </c>
      <c r="D5604" s="2" t="s">
        <v>10</v>
      </c>
      <c r="E5604" s="2" t="s">
        <v>74</v>
      </c>
      <c r="F5604" s="2" t="s">
        <v>977</v>
      </c>
      <c r="G5604" s="14" t="n">
        <v>14.5</v>
      </c>
      <c r="H5604" s="14" t="n">
        <v>23.78</v>
      </c>
      <c r="I5604" s="14" t="n">
        <v>12.5</v>
      </c>
      <c r="J5604" s="23" t="n">
        <f aca="false">IF(AND(E5604="Priority",ISNUMBER('Cost model'!N318)),'Cost model'!N318,'Cost model'!M318)</f>
        <v>14.5</v>
      </c>
      <c r="K5604" s="14" t="n">
        <f aca="false">J5604-H5604</f>
        <v>-9.28</v>
      </c>
      <c r="L5604" s="14" t="n">
        <f aca="false">G5604-H5604</f>
        <v>-9.28</v>
      </c>
    </row>
    <row r="5605" customFormat="false" ht="15" hidden="false" customHeight="false" outlineLevel="0" collapsed="false">
      <c r="A5605" s="2" t="s">
        <v>221</v>
      </c>
      <c r="B5605" s="2" t="s">
        <v>221</v>
      </c>
      <c r="C5605" s="2" t="s">
        <v>47</v>
      </c>
      <c r="D5605" s="2" t="s">
        <v>10</v>
      </c>
      <c r="E5605" s="2" t="s">
        <v>74</v>
      </c>
      <c r="F5605" s="2" t="s">
        <v>977</v>
      </c>
      <c r="G5605" s="14" t="n">
        <v>19.5</v>
      </c>
      <c r="H5605" s="14" t="n">
        <v>7.16</v>
      </c>
      <c r="I5605" s="14" t="n">
        <v>9.5</v>
      </c>
      <c r="J5605" s="23" t="n">
        <f aca="false">IF(AND(E5605="Priority",ISNUMBER('Cost model'!N737)),'Cost model'!N737,'Cost model'!M737)</f>
        <v>8.5</v>
      </c>
      <c r="K5605" s="14" t="n">
        <f aca="false">J5605-H5605</f>
        <v>1.34</v>
      </c>
      <c r="L5605" s="14" t="n">
        <f aca="false">G5605-H5605</f>
        <v>12.34</v>
      </c>
    </row>
    <row r="5606" customFormat="false" ht="15" hidden="false" customHeight="false" outlineLevel="0" collapsed="false">
      <c r="A5606" s="2" t="s">
        <v>124</v>
      </c>
      <c r="B5606" s="2" t="s">
        <v>124</v>
      </c>
      <c r="C5606" s="2" t="s">
        <v>49</v>
      </c>
      <c r="D5606" s="2" t="s">
        <v>12</v>
      </c>
      <c r="E5606" s="2" t="s">
        <v>74</v>
      </c>
      <c r="F5606" s="2" t="s">
        <v>977</v>
      </c>
      <c r="G5606" s="14" t="n">
        <v>72</v>
      </c>
      <c r="H5606" s="14" t="n">
        <v>97.37</v>
      </c>
      <c r="I5606" s="14" t="n">
        <v>19.5</v>
      </c>
      <c r="J5606" s="23" t="n">
        <f aca="false">IF(AND(E5606="Priority",ISNUMBER('Cost model'!N322)),'Cost model'!N322,'Cost model'!M322)</f>
        <v>50</v>
      </c>
      <c r="K5606" s="14" t="n">
        <f aca="false">J5606-H5606</f>
        <v>-47.37</v>
      </c>
      <c r="L5606" s="14" t="n">
        <f aca="false">G5606-H5606</f>
        <v>-25.37</v>
      </c>
    </row>
    <row r="5607" customFormat="false" ht="15" hidden="false" customHeight="false" outlineLevel="0" collapsed="false">
      <c r="A5607" s="2" t="s">
        <v>174</v>
      </c>
      <c r="B5607" s="2" t="s">
        <v>174</v>
      </c>
      <c r="C5607" s="2" t="s">
        <v>47</v>
      </c>
      <c r="D5607" s="2" t="s">
        <v>12</v>
      </c>
      <c r="E5607" s="2" t="s">
        <v>74</v>
      </c>
      <c r="F5607" s="2" t="s">
        <v>977</v>
      </c>
      <c r="G5607" s="14" t="n">
        <v>19</v>
      </c>
      <c r="H5607" s="14" t="n">
        <v>13.84</v>
      </c>
      <c r="I5607" s="14" t="n">
        <v>9.5</v>
      </c>
      <c r="J5607" s="23" t="n">
        <f aca="false">IF(AND(E5607="Priority",ISNUMBER('Cost model'!N170)),'Cost model'!N170,'Cost model'!M170)</f>
        <v>25.5</v>
      </c>
      <c r="K5607" s="14" t="n">
        <f aca="false">J5607-H5607</f>
        <v>11.66</v>
      </c>
      <c r="L5607" s="14" t="n">
        <f aca="false">G5607-H5607</f>
        <v>5.16</v>
      </c>
    </row>
    <row r="5608" customFormat="false" ht="15" hidden="false" customHeight="false" outlineLevel="0" collapsed="false">
      <c r="A5608" s="2" t="s">
        <v>142</v>
      </c>
      <c r="B5608" s="2" t="s">
        <v>142</v>
      </c>
      <c r="C5608" s="2" t="s">
        <v>48</v>
      </c>
      <c r="D5608" s="2" t="s">
        <v>12</v>
      </c>
      <c r="E5608" s="2" t="s">
        <v>74</v>
      </c>
      <c r="F5608" s="2" t="s">
        <v>977</v>
      </c>
      <c r="G5608" s="14" t="n">
        <v>12.5</v>
      </c>
      <c r="H5608" s="14" t="n">
        <v>22.41</v>
      </c>
      <c r="I5608" s="14" t="n">
        <v>12.5</v>
      </c>
      <c r="J5608" s="23" t="n">
        <f aca="false">IF(AND(E5608="Priority",ISNUMBER('Cost model'!N636)),'Cost model'!N636,'Cost model'!M636)</f>
        <v>40</v>
      </c>
      <c r="K5608" s="14" t="n">
        <f aca="false">J5608-H5608</f>
        <v>17.59</v>
      </c>
      <c r="L5608" s="14" t="n">
        <f aca="false">G5608-H5608</f>
        <v>-9.91</v>
      </c>
    </row>
    <row r="5609" customFormat="false" ht="15" hidden="false" customHeight="false" outlineLevel="0" collapsed="false">
      <c r="A5609" s="2" t="s">
        <v>124</v>
      </c>
      <c r="B5609" s="2" t="s">
        <v>124</v>
      </c>
      <c r="C5609" s="2" t="s">
        <v>48</v>
      </c>
      <c r="D5609" s="2" t="s">
        <v>10</v>
      </c>
      <c r="E5609" s="2" t="s">
        <v>74</v>
      </c>
      <c r="F5609" s="2" t="s">
        <v>977</v>
      </c>
      <c r="G5609" s="14" t="n">
        <v>12.5</v>
      </c>
      <c r="H5609" s="14" t="n">
        <v>9.77</v>
      </c>
      <c r="I5609" s="14" t="n">
        <v>12.5</v>
      </c>
      <c r="J5609" s="23" t="n">
        <f aca="false">IF(AND(E5609="Priority",ISNUMBER('Cost model'!N318)),'Cost model'!N318,'Cost model'!M318)</f>
        <v>14.5</v>
      </c>
      <c r="K5609" s="14" t="n">
        <f aca="false">J5609-H5609</f>
        <v>4.73</v>
      </c>
      <c r="L5609" s="14" t="n">
        <f aca="false">G5609-H5609</f>
        <v>2.73</v>
      </c>
    </row>
    <row r="5610" customFormat="false" ht="15" hidden="false" customHeight="false" outlineLevel="0" collapsed="false">
      <c r="A5610" s="2" t="s">
        <v>221</v>
      </c>
      <c r="B5610" s="2" t="s">
        <v>221</v>
      </c>
      <c r="C5610" s="2" t="s">
        <v>49</v>
      </c>
      <c r="D5610" s="2" t="s">
        <v>12</v>
      </c>
      <c r="E5610" s="2" t="s">
        <v>74</v>
      </c>
      <c r="F5610" s="2" t="s">
        <v>977</v>
      </c>
      <c r="G5610" s="14" t="n">
        <v>72</v>
      </c>
      <c r="H5610" s="14" t="n">
        <v>57.83</v>
      </c>
      <c r="I5610" s="14" t="n">
        <v>19.5</v>
      </c>
      <c r="J5610" s="23" t="n">
        <f aca="false">IF(AND(E5610="Priority",ISNUMBER('Cost model'!N742)),'Cost model'!N742,'Cost model'!M742)</f>
        <v>60</v>
      </c>
      <c r="K5610" s="14" t="n">
        <f aca="false">J5610-H5610</f>
        <v>2.17</v>
      </c>
      <c r="L5610" s="14" t="n">
        <f aca="false">G5610-H5610</f>
        <v>14.17</v>
      </c>
    </row>
    <row r="5611" customFormat="false" ht="15" hidden="false" customHeight="false" outlineLevel="0" collapsed="false">
      <c r="A5611" s="2" t="s">
        <v>142</v>
      </c>
      <c r="B5611" s="2" t="s">
        <v>142</v>
      </c>
      <c r="C5611" s="2" t="s">
        <v>49</v>
      </c>
      <c r="D5611" s="2" t="s">
        <v>12</v>
      </c>
      <c r="E5611" s="2" t="s">
        <v>74</v>
      </c>
      <c r="F5611" s="2" t="s">
        <v>977</v>
      </c>
      <c r="G5611" s="14" t="n">
        <v>89.5</v>
      </c>
      <c r="H5611" s="14" t="n">
        <v>41.81</v>
      </c>
      <c r="I5611" s="14" t="n">
        <v>19.5</v>
      </c>
      <c r="J5611" s="23" t="n">
        <f aca="false">IF(AND(E5611="Priority",ISNUMBER('Cost model'!N637)),'Cost model'!N637,'Cost model'!M637)</f>
        <v>45</v>
      </c>
      <c r="K5611" s="14" t="n">
        <f aca="false">J5611-H5611</f>
        <v>3.19</v>
      </c>
      <c r="L5611" s="14" t="n">
        <f aca="false">G5611-H5611</f>
        <v>47.69</v>
      </c>
    </row>
    <row r="5612" customFormat="false" ht="15" hidden="false" customHeight="false" outlineLevel="0" collapsed="false">
      <c r="A5612" s="2" t="s">
        <v>174</v>
      </c>
      <c r="B5612" s="2" t="s">
        <v>174</v>
      </c>
      <c r="C5612" s="2" t="s">
        <v>47</v>
      </c>
      <c r="D5612" s="2" t="s">
        <v>12</v>
      </c>
      <c r="E5612" s="2" t="s">
        <v>74</v>
      </c>
      <c r="F5612" s="2" t="s">
        <v>977</v>
      </c>
      <c r="G5612" s="14" t="n">
        <v>9.5</v>
      </c>
      <c r="H5612" s="14" t="n">
        <v>7.48</v>
      </c>
      <c r="I5612" s="14" t="n">
        <v>9.5</v>
      </c>
      <c r="J5612" s="23" t="n">
        <f aca="false">IF(AND(E5612="Priority",ISNUMBER('Cost model'!N170)),'Cost model'!N170,'Cost model'!M170)</f>
        <v>25.5</v>
      </c>
      <c r="K5612" s="14" t="n">
        <f aca="false">J5612-H5612</f>
        <v>18.02</v>
      </c>
      <c r="L5612" s="14" t="n">
        <f aca="false">G5612-H5612</f>
        <v>2.02</v>
      </c>
    </row>
    <row r="5613" customFormat="false" ht="15" hidden="false" customHeight="false" outlineLevel="0" collapsed="false">
      <c r="A5613" s="2" t="s">
        <v>124</v>
      </c>
      <c r="B5613" s="2" t="s">
        <v>174</v>
      </c>
      <c r="C5613" s="2" t="s">
        <v>48</v>
      </c>
      <c r="D5613" s="2" t="s">
        <v>13</v>
      </c>
      <c r="E5613" s="2" t="s">
        <v>74</v>
      </c>
      <c r="F5613" s="2" t="s">
        <v>976</v>
      </c>
      <c r="G5613" s="14" t="n">
        <v>137</v>
      </c>
      <c r="H5613" s="14" t="n">
        <v>164.46</v>
      </c>
      <c r="I5613" s="14" t="n">
        <v>24.5</v>
      </c>
      <c r="J5613" s="23" t="n">
        <f aca="false">IF(AND(E5613="Priority",ISNUMBER('Cost model'!N369)),'Cost model'!N369,'Cost model'!M369)</f>
        <v>100</v>
      </c>
      <c r="K5613" s="14" t="n">
        <f aca="false">J5613-H5613</f>
        <v>-64.46</v>
      </c>
      <c r="L5613" s="14" t="n">
        <f aca="false">G5613-H5613</f>
        <v>-27.46</v>
      </c>
    </row>
    <row r="5614" customFormat="false" ht="15" hidden="false" customHeight="false" outlineLevel="0" collapsed="false">
      <c r="A5614" s="2" t="s">
        <v>142</v>
      </c>
      <c r="B5614" s="2" t="s">
        <v>142</v>
      </c>
      <c r="C5614" s="2" t="s">
        <v>48</v>
      </c>
      <c r="D5614" s="2" t="s">
        <v>12</v>
      </c>
      <c r="E5614" s="2" t="s">
        <v>74</v>
      </c>
      <c r="F5614" s="2" t="s">
        <v>977</v>
      </c>
      <c r="G5614" s="14" t="n">
        <v>47</v>
      </c>
      <c r="H5614" s="14" t="n">
        <v>37.6</v>
      </c>
      <c r="I5614" s="14" t="n">
        <v>12.5</v>
      </c>
      <c r="J5614" s="23" t="n">
        <f aca="false">IF(AND(E5614="Priority",ISNUMBER('Cost model'!N636)),'Cost model'!N636,'Cost model'!M636)</f>
        <v>40</v>
      </c>
      <c r="K5614" s="14" t="n">
        <f aca="false">J5614-H5614</f>
        <v>2.4</v>
      </c>
      <c r="L5614" s="14" t="n">
        <f aca="false">G5614-H5614</f>
        <v>9.4</v>
      </c>
    </row>
    <row r="5615" customFormat="false" ht="15" hidden="false" customHeight="false" outlineLevel="0" collapsed="false">
      <c r="A5615" s="2" t="s">
        <v>124</v>
      </c>
      <c r="B5615" s="2" t="s">
        <v>174</v>
      </c>
      <c r="C5615" s="2" t="s">
        <v>49</v>
      </c>
      <c r="D5615" s="2" t="s">
        <v>10</v>
      </c>
      <c r="E5615" s="2" t="s">
        <v>74</v>
      </c>
      <c r="F5615" s="2" t="s">
        <v>976</v>
      </c>
      <c r="G5615" s="14" t="n">
        <v>14.5</v>
      </c>
      <c r="H5615" s="14" t="n">
        <v>10.71</v>
      </c>
      <c r="I5615" s="14" t="n">
        <v>17.5</v>
      </c>
      <c r="J5615" s="23" t="n">
        <f aca="false">IF(AND(E5615="Priority",ISNUMBER('Cost model'!N364)),'Cost model'!N364,'Cost model'!M364)</f>
        <v>16.5</v>
      </c>
      <c r="K5615" s="14" t="n">
        <f aca="false">J5615-H5615</f>
        <v>5.79</v>
      </c>
      <c r="L5615" s="14" t="n">
        <f aca="false">G5615-H5615</f>
        <v>3.79</v>
      </c>
    </row>
    <row r="5616" customFormat="false" ht="15" hidden="false" customHeight="false" outlineLevel="0" collapsed="false">
      <c r="A5616" s="2" t="s">
        <v>142</v>
      </c>
      <c r="B5616" s="2" t="s">
        <v>142</v>
      </c>
      <c r="C5616" s="2" t="s">
        <v>47</v>
      </c>
      <c r="D5616" s="2" t="s">
        <v>10</v>
      </c>
      <c r="E5616" s="2" t="s">
        <v>74</v>
      </c>
      <c r="F5616" s="2" t="s">
        <v>977</v>
      </c>
      <c r="G5616" s="14" t="n">
        <v>58.5</v>
      </c>
      <c r="H5616" s="14" t="n">
        <v>54.1</v>
      </c>
      <c r="I5616" s="14" t="n">
        <v>9.5</v>
      </c>
      <c r="J5616" s="23" t="n">
        <f aca="false">IF(AND(E5616="Priority",ISNUMBER('Cost model'!N632)),'Cost model'!N632,'Cost model'!M632)</f>
        <v>9.5</v>
      </c>
      <c r="K5616" s="14" t="n">
        <f aca="false">J5616-H5616</f>
        <v>-44.6</v>
      </c>
      <c r="L5616" s="14" t="n">
        <f aca="false">G5616-H5616</f>
        <v>4.4</v>
      </c>
    </row>
    <row r="5617" customFormat="false" ht="15" hidden="false" customHeight="false" outlineLevel="0" collapsed="false">
      <c r="A5617" s="2" t="s">
        <v>124</v>
      </c>
      <c r="B5617" s="2" t="s">
        <v>124</v>
      </c>
      <c r="C5617" s="2" t="s">
        <v>47</v>
      </c>
      <c r="D5617" s="2" t="s">
        <v>12</v>
      </c>
      <c r="E5617" s="2" t="s">
        <v>74</v>
      </c>
      <c r="F5617" s="2" t="s">
        <v>977</v>
      </c>
      <c r="G5617" s="14" t="n">
        <v>38</v>
      </c>
      <c r="H5617" s="14" t="n">
        <v>29.25</v>
      </c>
      <c r="I5617" s="14" t="n">
        <v>9.5</v>
      </c>
      <c r="J5617" s="23" t="n">
        <f aca="false">IF(AND(E5617="Priority",ISNUMBER('Cost model'!N320)),'Cost model'!N320,'Cost model'!M320)</f>
        <v>24.5</v>
      </c>
      <c r="K5617" s="14" t="n">
        <f aca="false">J5617-H5617</f>
        <v>-4.75</v>
      </c>
      <c r="L5617" s="14" t="n">
        <f aca="false">G5617-H5617</f>
        <v>8.75</v>
      </c>
    </row>
    <row r="5618" customFormat="false" ht="15" hidden="false" customHeight="false" outlineLevel="0" collapsed="false">
      <c r="A5618" s="2" t="s">
        <v>221</v>
      </c>
      <c r="B5618" s="2" t="s">
        <v>221</v>
      </c>
      <c r="C5618" s="2" t="s">
        <v>47</v>
      </c>
      <c r="D5618" s="2" t="s">
        <v>14</v>
      </c>
      <c r="E5618" s="2" t="s">
        <v>74</v>
      </c>
      <c r="F5618" s="2" t="s">
        <v>977</v>
      </c>
      <c r="G5618" s="14" t="n">
        <v>14.5</v>
      </c>
      <c r="H5618" s="14" t="n">
        <v>163.39</v>
      </c>
      <c r="I5618" s="14" t="n">
        <v>25</v>
      </c>
      <c r="J5618" s="23" t="n">
        <f aca="false">IF(AND(E5618="Priority",ISNUMBER('Cost model'!N746)),'Cost model'!N746,'Cost model'!M746)</f>
        <v>100</v>
      </c>
      <c r="K5618" s="14" t="n">
        <f aca="false">J5618-H5618</f>
        <v>-63.39</v>
      </c>
      <c r="L5618" s="14" t="n">
        <f aca="false">G5618-H5618</f>
        <v>-148.89</v>
      </c>
    </row>
    <row r="5619" customFormat="false" ht="15" hidden="false" customHeight="false" outlineLevel="0" collapsed="false">
      <c r="A5619" s="2" t="s">
        <v>124</v>
      </c>
      <c r="B5619" s="2" t="s">
        <v>124</v>
      </c>
      <c r="C5619" s="2" t="s">
        <v>47</v>
      </c>
      <c r="D5619" s="2" t="s">
        <v>13</v>
      </c>
      <c r="E5619" s="2" t="s">
        <v>74</v>
      </c>
      <c r="F5619" s="2" t="s">
        <v>977</v>
      </c>
      <c r="G5619" s="14" t="n">
        <v>73.5</v>
      </c>
      <c r="H5619" s="14" t="n">
        <v>27.85</v>
      </c>
      <c r="I5619" s="14" t="n">
        <v>19</v>
      </c>
      <c r="J5619" s="23" t="n">
        <f aca="false">IF(AND(E5619="Priority",ISNUMBER('Cost model'!N323)),'Cost model'!N323,'Cost model'!M323)</f>
        <v>60</v>
      </c>
      <c r="K5619" s="14" t="n">
        <f aca="false">J5619-H5619</f>
        <v>32.15</v>
      </c>
      <c r="L5619" s="14" t="n">
        <f aca="false">G5619-H5619</f>
        <v>45.65</v>
      </c>
    </row>
    <row r="5620" customFormat="false" ht="15" hidden="false" customHeight="false" outlineLevel="0" collapsed="false">
      <c r="A5620" s="2" t="s">
        <v>124</v>
      </c>
      <c r="B5620" s="2" t="s">
        <v>124</v>
      </c>
      <c r="C5620" s="2" t="s">
        <v>48</v>
      </c>
      <c r="D5620" s="2" t="s">
        <v>10</v>
      </c>
      <c r="E5620" s="2" t="s">
        <v>74</v>
      </c>
      <c r="F5620" s="2" t="s">
        <v>977</v>
      </c>
      <c r="G5620" s="14" t="n">
        <v>12.5</v>
      </c>
      <c r="H5620" s="14" t="n">
        <v>21.01</v>
      </c>
      <c r="I5620" s="14" t="n">
        <v>12.5</v>
      </c>
      <c r="J5620" s="23" t="n">
        <f aca="false">IF(AND(E5620="Priority",ISNUMBER('Cost model'!N318)),'Cost model'!N318,'Cost model'!M318)</f>
        <v>14.5</v>
      </c>
      <c r="K5620" s="14" t="n">
        <f aca="false">J5620-H5620</f>
        <v>-6.51</v>
      </c>
      <c r="L5620" s="14" t="n">
        <f aca="false">G5620-H5620</f>
        <v>-8.51</v>
      </c>
    </row>
    <row r="5621" customFormat="false" ht="15" hidden="false" customHeight="false" outlineLevel="0" collapsed="false">
      <c r="A5621" s="2" t="s">
        <v>124</v>
      </c>
      <c r="B5621" s="2" t="s">
        <v>124</v>
      </c>
      <c r="C5621" s="2" t="s">
        <v>49</v>
      </c>
      <c r="D5621" s="2" t="s">
        <v>12</v>
      </c>
      <c r="E5621" s="2" t="s">
        <v>74</v>
      </c>
      <c r="F5621" s="2" t="s">
        <v>977</v>
      </c>
      <c r="G5621" s="14" t="n">
        <v>50</v>
      </c>
      <c r="H5621" s="14" t="n">
        <v>23.78</v>
      </c>
      <c r="I5621" s="14" t="n">
        <v>19.5</v>
      </c>
      <c r="J5621" s="23" t="n">
        <f aca="false">IF(AND(E5621="Priority",ISNUMBER('Cost model'!N322)),'Cost model'!N322,'Cost model'!M322)</f>
        <v>50</v>
      </c>
      <c r="K5621" s="14" t="n">
        <f aca="false">J5621-H5621</f>
        <v>26.22</v>
      </c>
      <c r="L5621" s="14" t="n">
        <f aca="false">G5621-H5621</f>
        <v>26.22</v>
      </c>
    </row>
    <row r="5622" customFormat="false" ht="15" hidden="false" customHeight="false" outlineLevel="0" collapsed="false">
      <c r="A5622" s="2" t="s">
        <v>174</v>
      </c>
      <c r="B5622" s="2" t="s">
        <v>174</v>
      </c>
      <c r="C5622" s="2" t="s">
        <v>49</v>
      </c>
      <c r="D5622" s="2" t="s">
        <v>12</v>
      </c>
      <c r="E5622" s="2" t="s">
        <v>74</v>
      </c>
      <c r="F5622" s="2" t="s">
        <v>977</v>
      </c>
      <c r="G5622" s="14" t="n">
        <v>17.5</v>
      </c>
      <c r="H5622" s="14" t="n">
        <v>12.61</v>
      </c>
      <c r="I5622" s="14" t="n">
        <v>19.5</v>
      </c>
      <c r="J5622" s="23" t="n">
        <f aca="false">IF(AND(E5622="Priority",ISNUMBER('Cost model'!N172)),'Cost model'!N172,'Cost model'!M172)</f>
        <v>45</v>
      </c>
      <c r="K5622" s="14" t="n">
        <f aca="false">J5622-H5622</f>
        <v>32.39</v>
      </c>
      <c r="L5622" s="14" t="n">
        <f aca="false">G5622-H5622</f>
        <v>4.89</v>
      </c>
    </row>
    <row r="5623" customFormat="false" ht="15" hidden="false" customHeight="false" outlineLevel="0" collapsed="false">
      <c r="A5623" s="2" t="s">
        <v>174</v>
      </c>
      <c r="B5623" s="2" t="s">
        <v>174</v>
      </c>
      <c r="C5623" s="2" t="s">
        <v>49</v>
      </c>
      <c r="D5623" s="2" t="s">
        <v>10</v>
      </c>
      <c r="E5623" s="2" t="s">
        <v>74</v>
      </c>
      <c r="F5623" s="2" t="s">
        <v>977</v>
      </c>
      <c r="G5623" s="14" t="n">
        <v>105</v>
      </c>
      <c r="H5623" s="14" t="n">
        <v>25.31</v>
      </c>
      <c r="I5623" s="14" t="n">
        <v>17.5</v>
      </c>
      <c r="J5623" s="23" t="n">
        <f aca="false">IF(AND(E5623="Priority",ISNUMBER('Cost model'!N169)),'Cost model'!N169,'Cost model'!M169)</f>
        <v>18.5</v>
      </c>
      <c r="K5623" s="14" t="n">
        <f aca="false">J5623-H5623</f>
        <v>-6.81</v>
      </c>
      <c r="L5623" s="14" t="n">
        <f aca="false">G5623-H5623</f>
        <v>79.69</v>
      </c>
    </row>
    <row r="5624" customFormat="false" ht="15" hidden="false" customHeight="false" outlineLevel="0" collapsed="false">
      <c r="A5624" s="2" t="s">
        <v>124</v>
      </c>
      <c r="B5624" s="2" t="s">
        <v>124</v>
      </c>
      <c r="C5624" s="2" t="s">
        <v>47</v>
      </c>
      <c r="D5624" s="2" t="s">
        <v>12</v>
      </c>
      <c r="E5624" s="2" t="s">
        <v>74</v>
      </c>
      <c r="F5624" s="2" t="s">
        <v>977</v>
      </c>
      <c r="G5624" s="14" t="n">
        <v>9.5</v>
      </c>
      <c r="H5624" s="14" t="n">
        <v>7.48</v>
      </c>
      <c r="I5624" s="14" t="n">
        <v>9.5</v>
      </c>
      <c r="J5624" s="23" t="n">
        <f aca="false">IF(AND(E5624="Priority",ISNUMBER('Cost model'!N320)),'Cost model'!N320,'Cost model'!M320)</f>
        <v>24.5</v>
      </c>
      <c r="K5624" s="14" t="n">
        <f aca="false">J5624-H5624</f>
        <v>17.02</v>
      </c>
      <c r="L5624" s="14" t="n">
        <f aca="false">G5624-H5624</f>
        <v>2.02</v>
      </c>
    </row>
    <row r="5625" customFormat="false" ht="15" hidden="false" customHeight="false" outlineLevel="0" collapsed="false">
      <c r="A5625" s="2" t="s">
        <v>221</v>
      </c>
      <c r="B5625" s="2" t="s">
        <v>221</v>
      </c>
      <c r="C5625" s="2" t="s">
        <v>47</v>
      </c>
      <c r="D5625" s="2" t="s">
        <v>10</v>
      </c>
      <c r="E5625" s="2" t="s">
        <v>74</v>
      </c>
      <c r="F5625" s="2" t="s">
        <v>977</v>
      </c>
      <c r="G5625" s="14" t="n">
        <v>19.5</v>
      </c>
      <c r="H5625" s="14" t="n">
        <v>23.78</v>
      </c>
      <c r="I5625" s="14" t="n">
        <v>9.5</v>
      </c>
      <c r="J5625" s="23" t="n">
        <f aca="false">IF(AND(E5625="Priority",ISNUMBER('Cost model'!N737)),'Cost model'!N737,'Cost model'!M737)</f>
        <v>8.5</v>
      </c>
      <c r="K5625" s="14" t="n">
        <f aca="false">J5625-H5625</f>
        <v>-15.28</v>
      </c>
      <c r="L5625" s="14" t="n">
        <f aca="false">G5625-H5625</f>
        <v>-4.28</v>
      </c>
    </row>
    <row r="5626" customFormat="false" ht="15" hidden="false" customHeight="false" outlineLevel="0" collapsed="false">
      <c r="A5626" s="2" t="s">
        <v>142</v>
      </c>
      <c r="B5626" s="2" t="s">
        <v>142</v>
      </c>
      <c r="C5626" s="2" t="s">
        <v>47</v>
      </c>
      <c r="D5626" s="2" t="s">
        <v>10</v>
      </c>
      <c r="E5626" s="2" t="s">
        <v>74</v>
      </c>
      <c r="F5626" s="2" t="s">
        <v>977</v>
      </c>
      <c r="G5626" s="14" t="n">
        <v>9.5</v>
      </c>
      <c r="H5626" s="14" t="n">
        <v>9.25</v>
      </c>
      <c r="I5626" s="14" t="n">
        <v>9.5</v>
      </c>
      <c r="J5626" s="23" t="n">
        <f aca="false">IF(AND(E5626="Priority",ISNUMBER('Cost model'!N632)),'Cost model'!N632,'Cost model'!M632)</f>
        <v>9.5</v>
      </c>
      <c r="K5626" s="14" t="n">
        <f aca="false">J5626-H5626</f>
        <v>0.25</v>
      </c>
      <c r="L5626" s="14" t="n">
        <f aca="false">G5626-H5626</f>
        <v>0.25</v>
      </c>
    </row>
    <row r="5627" customFormat="false" ht="15" hidden="false" customHeight="false" outlineLevel="0" collapsed="false">
      <c r="A5627" s="2" t="s">
        <v>174</v>
      </c>
      <c r="B5627" s="2" t="s">
        <v>124</v>
      </c>
      <c r="C5627" s="2" t="s">
        <v>47</v>
      </c>
      <c r="D5627" s="2" t="s">
        <v>10</v>
      </c>
      <c r="E5627" s="2" t="s">
        <v>74</v>
      </c>
      <c r="F5627" s="2" t="s">
        <v>976</v>
      </c>
      <c r="G5627" s="14" t="n">
        <v>19.5</v>
      </c>
      <c r="H5627" s="14" t="n">
        <v>21.01</v>
      </c>
      <c r="I5627" s="14" t="n">
        <v>9.5</v>
      </c>
      <c r="J5627" s="23" t="n">
        <f aca="false">IF(AND(E5627="Priority",ISNUMBER('Cost model'!N107)),'Cost model'!N107,'Cost model'!M107)</f>
        <v>12.5</v>
      </c>
      <c r="K5627" s="14" t="n">
        <f aca="false">J5627-H5627</f>
        <v>-8.51</v>
      </c>
      <c r="L5627" s="14" t="n">
        <f aca="false">G5627-H5627</f>
        <v>-1.51</v>
      </c>
    </row>
    <row r="5628" customFormat="false" ht="15" hidden="false" customHeight="false" outlineLevel="0" collapsed="false">
      <c r="A5628" s="2" t="s">
        <v>174</v>
      </c>
      <c r="B5628" s="2" t="s">
        <v>174</v>
      </c>
      <c r="C5628" s="2" t="s">
        <v>48</v>
      </c>
      <c r="D5628" s="2" t="s">
        <v>10</v>
      </c>
      <c r="E5628" s="2" t="s">
        <v>74</v>
      </c>
      <c r="F5628" s="2" t="s">
        <v>977</v>
      </c>
      <c r="G5628" s="14" t="n">
        <v>12.5</v>
      </c>
      <c r="H5628" s="14" t="n">
        <v>9.02</v>
      </c>
      <c r="I5628" s="14" t="n">
        <v>12.5</v>
      </c>
      <c r="J5628" s="23" t="n">
        <f aca="false">IF(AND(E5628="Priority",ISNUMBER('Cost model'!N168)),'Cost model'!N168,'Cost model'!M168)</f>
        <v>13.5</v>
      </c>
      <c r="K5628" s="14" t="n">
        <f aca="false">J5628-H5628</f>
        <v>4.48</v>
      </c>
      <c r="L5628" s="14" t="n">
        <f aca="false">G5628-H5628</f>
        <v>3.48</v>
      </c>
    </row>
    <row r="5629" customFormat="false" ht="15" hidden="false" customHeight="false" outlineLevel="0" collapsed="false">
      <c r="A5629" s="2" t="s">
        <v>142</v>
      </c>
      <c r="B5629" s="2" t="s">
        <v>124</v>
      </c>
      <c r="C5629" s="2" t="s">
        <v>48</v>
      </c>
      <c r="D5629" s="2" t="s">
        <v>10</v>
      </c>
      <c r="E5629" s="2" t="s">
        <v>74</v>
      </c>
      <c r="F5629" s="2" t="s">
        <v>976</v>
      </c>
      <c r="G5629" s="14" t="n">
        <v>14.5</v>
      </c>
      <c r="H5629" s="14" t="n">
        <v>25.98</v>
      </c>
      <c r="I5629" s="14" t="n">
        <v>14.5</v>
      </c>
      <c r="J5629" s="23" t="n">
        <f aca="false">IF(AND(E5629="Priority",ISNUMBER('Cost model'!N663)),'Cost model'!N663,'Cost model'!M663)</f>
        <v>18.5</v>
      </c>
      <c r="K5629" s="14" t="n">
        <f aca="false">J5629-H5629</f>
        <v>-7.48</v>
      </c>
      <c r="L5629" s="14" t="n">
        <f aca="false">G5629-H5629</f>
        <v>-11.48</v>
      </c>
    </row>
    <row r="5630" customFormat="false" ht="15" hidden="false" customHeight="false" outlineLevel="0" collapsed="false">
      <c r="A5630" s="2" t="s">
        <v>142</v>
      </c>
      <c r="B5630" s="2" t="s">
        <v>142</v>
      </c>
      <c r="C5630" s="2" t="s">
        <v>47</v>
      </c>
      <c r="D5630" s="2" t="s">
        <v>10</v>
      </c>
      <c r="E5630" s="2" t="s">
        <v>74</v>
      </c>
      <c r="F5630" s="2" t="s">
        <v>977</v>
      </c>
      <c r="G5630" s="14" t="n">
        <v>29</v>
      </c>
      <c r="H5630" s="14" t="n">
        <v>25.31</v>
      </c>
      <c r="I5630" s="14" t="n">
        <v>9.5</v>
      </c>
      <c r="J5630" s="23" t="n">
        <f aca="false">IF(AND(E5630="Priority",ISNUMBER('Cost model'!N632)),'Cost model'!N632,'Cost model'!M632)</f>
        <v>9.5</v>
      </c>
      <c r="K5630" s="14" t="n">
        <f aca="false">J5630-H5630</f>
        <v>-15.81</v>
      </c>
      <c r="L5630" s="14" t="n">
        <f aca="false">G5630-H5630</f>
        <v>3.69</v>
      </c>
    </row>
    <row r="5631" customFormat="false" ht="15" hidden="false" customHeight="false" outlineLevel="0" collapsed="false">
      <c r="A5631" s="2" t="s">
        <v>205</v>
      </c>
      <c r="B5631" s="2" t="s">
        <v>142</v>
      </c>
      <c r="C5631" s="2" t="s">
        <v>48</v>
      </c>
      <c r="D5631" s="2" t="s">
        <v>10</v>
      </c>
      <c r="E5631" s="2" t="s">
        <v>83</v>
      </c>
      <c r="F5631" s="2" t="s">
        <v>976</v>
      </c>
      <c r="G5631" s="14" t="n">
        <v>19.5</v>
      </c>
      <c r="H5631" s="14" t="n">
        <v>23.78</v>
      </c>
      <c r="I5631" s="14" t="n">
        <v>19.5</v>
      </c>
      <c r="J5631" s="23" t="n">
        <f aca="false">IF(AND(E5631="Priority",ISNUMBER('Cost model'!N543)),'Cost model'!N543,'Cost model'!M543)</f>
        <v>25.5</v>
      </c>
      <c r="K5631" s="14" t="n">
        <f aca="false">J5631-H5631</f>
        <v>1.72</v>
      </c>
      <c r="L5631" s="14" t="n">
        <f aca="false">G5631-H5631</f>
        <v>-4.28</v>
      </c>
    </row>
    <row r="5632" customFormat="false" ht="15" hidden="false" customHeight="false" outlineLevel="0" collapsed="false">
      <c r="A5632" s="2" t="s">
        <v>174</v>
      </c>
      <c r="B5632" s="2" t="s">
        <v>174</v>
      </c>
      <c r="C5632" s="2" t="s">
        <v>48</v>
      </c>
      <c r="D5632" s="2" t="s">
        <v>10</v>
      </c>
      <c r="E5632" s="2" t="s">
        <v>74</v>
      </c>
      <c r="F5632" s="2" t="s">
        <v>977</v>
      </c>
      <c r="G5632" s="14" t="n">
        <v>14.5</v>
      </c>
      <c r="H5632" s="14" t="n">
        <v>10.65</v>
      </c>
      <c r="I5632" s="14" t="n">
        <v>12.5</v>
      </c>
      <c r="J5632" s="23" t="n">
        <f aca="false">IF(AND(E5632="Priority",ISNUMBER('Cost model'!N168)),'Cost model'!N168,'Cost model'!M168)</f>
        <v>13.5</v>
      </c>
      <c r="K5632" s="14" t="n">
        <f aca="false">J5632-H5632</f>
        <v>2.85</v>
      </c>
      <c r="L5632" s="14" t="n">
        <f aca="false">G5632-H5632</f>
        <v>3.85</v>
      </c>
    </row>
    <row r="5633" customFormat="false" ht="15" hidden="false" customHeight="false" outlineLevel="0" collapsed="false">
      <c r="A5633" s="2" t="s">
        <v>158</v>
      </c>
      <c r="B5633" s="2" t="s">
        <v>142</v>
      </c>
      <c r="C5633" s="2" t="s">
        <v>47</v>
      </c>
      <c r="D5633" s="2" t="s">
        <v>10</v>
      </c>
      <c r="E5633" s="2" t="s">
        <v>74</v>
      </c>
      <c r="F5633" s="2" t="s">
        <v>976</v>
      </c>
      <c r="G5633" s="14" t="n">
        <v>14.5</v>
      </c>
      <c r="H5633" s="14" t="n">
        <v>23.78</v>
      </c>
      <c r="I5633" s="14" t="n">
        <v>14.5</v>
      </c>
      <c r="J5633" s="23" t="n">
        <f aca="false">IF(AND(E5633="Priority",ISNUMBER('Cost model'!N437)),'Cost model'!N437,'Cost model'!M437)</f>
        <v>13.5</v>
      </c>
      <c r="K5633" s="14" t="n">
        <f aca="false">J5633-H5633</f>
        <v>-10.28</v>
      </c>
      <c r="L5633" s="14" t="n">
        <f aca="false">G5633-H5633</f>
        <v>-9.28</v>
      </c>
    </row>
    <row r="5634" customFormat="false" ht="15" hidden="false" customHeight="false" outlineLevel="0" collapsed="false">
      <c r="A5634" s="2" t="s">
        <v>124</v>
      </c>
      <c r="B5634" s="2" t="s">
        <v>124</v>
      </c>
      <c r="C5634" s="2" t="s">
        <v>47</v>
      </c>
      <c r="D5634" s="2" t="s">
        <v>10</v>
      </c>
      <c r="E5634" s="2" t="s">
        <v>74</v>
      </c>
      <c r="F5634" s="2" t="s">
        <v>977</v>
      </c>
      <c r="G5634" s="14" t="n">
        <v>9.5</v>
      </c>
      <c r="H5634" s="14" t="n">
        <v>7.48</v>
      </c>
      <c r="I5634" s="14" t="n">
        <v>9.5</v>
      </c>
      <c r="J5634" s="23" t="n">
        <f aca="false">IF(AND(E5634="Priority",ISNUMBER('Cost model'!N317)),'Cost model'!N317,'Cost model'!M317)</f>
        <v>10.5</v>
      </c>
      <c r="K5634" s="14" t="n">
        <f aca="false">J5634-H5634</f>
        <v>3.02</v>
      </c>
      <c r="L5634" s="14" t="n">
        <f aca="false">G5634-H5634</f>
        <v>2.02</v>
      </c>
    </row>
    <row r="5635" customFormat="false" ht="15" hidden="false" customHeight="false" outlineLevel="0" collapsed="false">
      <c r="A5635" s="2" t="s">
        <v>174</v>
      </c>
      <c r="B5635" s="2" t="s">
        <v>124</v>
      </c>
      <c r="C5635" s="2" t="s">
        <v>47</v>
      </c>
      <c r="D5635" s="2" t="s">
        <v>12</v>
      </c>
      <c r="E5635" s="2" t="s">
        <v>74</v>
      </c>
      <c r="F5635" s="2" t="s">
        <v>976</v>
      </c>
      <c r="G5635" s="14" t="n">
        <v>44</v>
      </c>
      <c r="H5635" s="14" t="n">
        <v>41.81</v>
      </c>
      <c r="I5635" s="14" t="n">
        <v>9.5</v>
      </c>
      <c r="J5635" s="23" t="n">
        <f aca="false">IF(AND(E5635="Priority",ISNUMBER('Cost model'!N110)),'Cost model'!N110,'Cost model'!M110)</f>
        <v>40</v>
      </c>
      <c r="K5635" s="14" t="n">
        <f aca="false">J5635-H5635</f>
        <v>-1.81</v>
      </c>
      <c r="L5635" s="14" t="n">
        <f aca="false">G5635-H5635</f>
        <v>2.19</v>
      </c>
    </row>
    <row r="5636" customFormat="false" ht="15" hidden="false" customHeight="false" outlineLevel="0" collapsed="false">
      <c r="A5636" s="2" t="s">
        <v>142</v>
      </c>
      <c r="B5636" s="2" t="s">
        <v>142</v>
      </c>
      <c r="C5636" s="2" t="s">
        <v>47</v>
      </c>
      <c r="D5636" s="2" t="s">
        <v>13</v>
      </c>
      <c r="E5636" s="2" t="s">
        <v>74</v>
      </c>
      <c r="F5636" s="2" t="s">
        <v>977</v>
      </c>
      <c r="G5636" s="14" t="n">
        <v>319</v>
      </c>
      <c r="H5636" s="14" t="n">
        <v>65.01</v>
      </c>
      <c r="I5636" s="14" t="n">
        <v>19</v>
      </c>
      <c r="J5636" s="23" t="n">
        <f aca="false">IF(AND(E5636="Priority",ISNUMBER('Cost model'!N638)),'Cost model'!N638,'Cost model'!M638)</f>
        <v>50</v>
      </c>
      <c r="K5636" s="14" t="n">
        <f aca="false">J5636-H5636</f>
        <v>-15.01</v>
      </c>
      <c r="L5636" s="14" t="n">
        <f aca="false">G5636-H5636</f>
        <v>253.99</v>
      </c>
    </row>
    <row r="5637" customFormat="false" ht="15" hidden="false" customHeight="false" outlineLevel="0" collapsed="false">
      <c r="A5637" s="2" t="s">
        <v>205</v>
      </c>
      <c r="B5637" s="2" t="s">
        <v>158</v>
      </c>
      <c r="C5637" s="2" t="s">
        <v>48</v>
      </c>
      <c r="D5637" s="2" t="s">
        <v>10</v>
      </c>
      <c r="E5637" s="2" t="s">
        <v>74</v>
      </c>
      <c r="F5637" s="2" t="s">
        <v>976</v>
      </c>
      <c r="G5637" s="14" t="n">
        <v>14.5</v>
      </c>
      <c r="H5637" s="14" t="n">
        <v>18.5</v>
      </c>
      <c r="I5637" s="14"/>
      <c r="J5637" s="23" t="n">
        <f aca="false">IF(AND(E5637="Priority",ISNUMBER('Cost model'!N618)),'Cost model'!N618,'Cost model'!M618)</f>
        <v>16.5</v>
      </c>
      <c r="K5637" s="14" t="n">
        <f aca="false">J5637-H5637</f>
        <v>-2</v>
      </c>
      <c r="L5637" s="14" t="n">
        <f aca="false">G5637-H5637</f>
        <v>-4</v>
      </c>
    </row>
    <row r="5638" customFormat="false" ht="15" hidden="false" customHeight="false" outlineLevel="0" collapsed="false">
      <c r="A5638" s="2" t="s">
        <v>124</v>
      </c>
      <c r="B5638" s="2" t="s">
        <v>124</v>
      </c>
      <c r="C5638" s="2" t="s">
        <v>48</v>
      </c>
      <c r="D5638" s="2" t="s">
        <v>12</v>
      </c>
      <c r="E5638" s="2" t="s">
        <v>74</v>
      </c>
      <c r="F5638" s="2" t="s">
        <v>977</v>
      </c>
      <c r="G5638" s="14" t="n">
        <v>12.5</v>
      </c>
      <c r="H5638" s="14" t="n">
        <v>16.41</v>
      </c>
      <c r="I5638" s="14" t="n">
        <v>12.5</v>
      </c>
      <c r="J5638" s="23" t="n">
        <f aca="false">IF(AND(E5638="Priority",ISNUMBER('Cost model'!N321)),'Cost model'!N321,'Cost model'!M321)</f>
        <v>40</v>
      </c>
      <c r="K5638" s="14" t="n">
        <f aca="false">J5638-H5638</f>
        <v>23.59</v>
      </c>
      <c r="L5638" s="14" t="n">
        <f aca="false">G5638-H5638</f>
        <v>-3.91</v>
      </c>
    </row>
    <row r="5639" customFormat="false" ht="15" hidden="false" customHeight="false" outlineLevel="0" collapsed="false">
      <c r="A5639" s="2" t="s">
        <v>174</v>
      </c>
      <c r="B5639" s="2" t="s">
        <v>174</v>
      </c>
      <c r="C5639" s="2" t="s">
        <v>49</v>
      </c>
      <c r="D5639" s="2" t="s">
        <v>12</v>
      </c>
      <c r="E5639" s="2" t="s">
        <v>74</v>
      </c>
      <c r="F5639" s="2" t="s">
        <v>977</v>
      </c>
      <c r="G5639" s="14" t="n">
        <v>17.5</v>
      </c>
      <c r="H5639" s="14" t="n">
        <v>20.28</v>
      </c>
      <c r="I5639" s="14" t="n">
        <v>19.5</v>
      </c>
      <c r="J5639" s="23" t="n">
        <f aca="false">IF(AND(E5639="Priority",ISNUMBER('Cost model'!N172)),'Cost model'!N172,'Cost model'!M172)</f>
        <v>45</v>
      </c>
      <c r="K5639" s="14" t="n">
        <f aca="false">J5639-H5639</f>
        <v>24.72</v>
      </c>
      <c r="L5639" s="14" t="n">
        <f aca="false">G5639-H5639</f>
        <v>-2.78</v>
      </c>
    </row>
    <row r="5640" customFormat="false" ht="15" hidden="false" customHeight="false" outlineLevel="0" collapsed="false">
      <c r="A5640" s="2" t="s">
        <v>174</v>
      </c>
      <c r="B5640" s="2" t="s">
        <v>142</v>
      </c>
      <c r="C5640" s="2" t="s">
        <v>47</v>
      </c>
      <c r="D5640" s="2" t="s">
        <v>10</v>
      </c>
      <c r="E5640" s="2" t="s">
        <v>74</v>
      </c>
      <c r="F5640" s="2" t="s">
        <v>976</v>
      </c>
      <c r="G5640" s="14" t="n">
        <v>9.5</v>
      </c>
      <c r="H5640" s="14" t="n">
        <v>13.04</v>
      </c>
      <c r="I5640" s="14" t="n">
        <v>9.5</v>
      </c>
      <c r="J5640" s="23" t="n">
        <f aca="false">IF(AND(E5640="Priority",ISNUMBER('Cost model'!N122)),'Cost model'!N122,'Cost model'!M122)</f>
        <v>13.5</v>
      </c>
      <c r="K5640" s="14" t="n">
        <f aca="false">J5640-H5640</f>
        <v>0.460000000000001</v>
      </c>
      <c r="L5640" s="14" t="n">
        <f aca="false">G5640-H5640</f>
        <v>-3.54</v>
      </c>
    </row>
    <row r="5641" customFormat="false" ht="15" hidden="false" customHeight="false" outlineLevel="0" collapsed="false">
      <c r="A5641" s="2" t="s">
        <v>123</v>
      </c>
      <c r="B5641" s="2" t="s">
        <v>174</v>
      </c>
      <c r="C5641" s="2" t="s">
        <v>47</v>
      </c>
      <c r="D5641" s="2" t="s">
        <v>12</v>
      </c>
      <c r="E5641" s="2" t="s">
        <v>74</v>
      </c>
      <c r="F5641" s="2" t="s">
        <v>976</v>
      </c>
      <c r="G5641" s="14" t="n">
        <v>34</v>
      </c>
      <c r="H5641" s="14" t="n">
        <v>25.31</v>
      </c>
      <c r="I5641" s="14" t="n">
        <v>19.5</v>
      </c>
      <c r="J5641" s="23" t="n">
        <f aca="false">IF(AND(E5641="Priority",ISNUMBER('Cost model'!N50)),'Cost model'!N50,'Cost model'!M50)</f>
        <v>40</v>
      </c>
      <c r="K5641" s="14" t="n">
        <f aca="false">J5641-H5641</f>
        <v>14.69</v>
      </c>
      <c r="L5641" s="14" t="n">
        <f aca="false">G5641-H5641</f>
        <v>8.69</v>
      </c>
    </row>
    <row r="5642" customFormat="false" ht="15" hidden="false" customHeight="false" outlineLevel="0" collapsed="false">
      <c r="A5642" s="2" t="s">
        <v>124</v>
      </c>
      <c r="B5642" s="2" t="s">
        <v>124</v>
      </c>
      <c r="C5642" s="2" t="s">
        <v>47</v>
      </c>
      <c r="D5642" s="2" t="s">
        <v>10</v>
      </c>
      <c r="E5642" s="2" t="s">
        <v>74</v>
      </c>
      <c r="F5642" s="2" t="s">
        <v>977</v>
      </c>
      <c r="G5642" s="14" t="n">
        <v>9.5</v>
      </c>
      <c r="H5642" s="14" t="n">
        <v>6.7</v>
      </c>
      <c r="I5642" s="14" t="n">
        <v>9.5</v>
      </c>
      <c r="J5642" s="23" t="n">
        <f aca="false">IF(AND(E5642="Priority",ISNUMBER('Cost model'!N317)),'Cost model'!N317,'Cost model'!M317)</f>
        <v>10.5</v>
      </c>
      <c r="K5642" s="14" t="n">
        <f aca="false">J5642-H5642</f>
        <v>3.8</v>
      </c>
      <c r="L5642" s="14" t="n">
        <f aca="false">G5642-H5642</f>
        <v>2.8</v>
      </c>
    </row>
    <row r="5643" customFormat="false" ht="15" hidden="false" customHeight="false" outlineLevel="0" collapsed="false">
      <c r="A5643" s="2" t="s">
        <v>221</v>
      </c>
      <c r="B5643" s="2" t="s">
        <v>221</v>
      </c>
      <c r="C5643" s="2" t="s">
        <v>47</v>
      </c>
      <c r="D5643" s="2" t="s">
        <v>12</v>
      </c>
      <c r="E5643" s="2" t="s">
        <v>74</v>
      </c>
      <c r="F5643" s="2" t="s">
        <v>977</v>
      </c>
      <c r="G5643" s="14" t="n">
        <v>25</v>
      </c>
      <c r="H5643" s="14" t="n">
        <v>12.82</v>
      </c>
      <c r="I5643" s="14" t="n">
        <v>9.5</v>
      </c>
      <c r="J5643" s="23" t="n">
        <f aca="false">IF(AND(E5643="Priority",ISNUMBER('Cost model'!N740)),'Cost model'!N740,'Cost model'!M740)</f>
        <v>22.5</v>
      </c>
      <c r="K5643" s="14" t="n">
        <f aca="false">J5643-H5643</f>
        <v>9.68</v>
      </c>
      <c r="L5643" s="14" t="n">
        <f aca="false">G5643-H5643</f>
        <v>12.18</v>
      </c>
    </row>
    <row r="5644" customFormat="false" ht="15" hidden="false" customHeight="false" outlineLevel="0" collapsed="false">
      <c r="A5644" s="2" t="s">
        <v>221</v>
      </c>
      <c r="B5644" s="2" t="s">
        <v>221</v>
      </c>
      <c r="C5644" s="2" t="s">
        <v>47</v>
      </c>
      <c r="D5644" s="2" t="s">
        <v>15</v>
      </c>
      <c r="E5644" s="2" t="s">
        <v>74</v>
      </c>
      <c r="F5644" s="2" t="s">
        <v>977</v>
      </c>
      <c r="G5644" s="14" t="n">
        <v>48.5</v>
      </c>
      <c r="H5644" s="14" t="n">
        <v>52.23</v>
      </c>
      <c r="I5644" s="14" t="n">
        <v>45</v>
      </c>
      <c r="J5644" s="23" t="n">
        <f aca="false">IF(AND(E5644="Priority",ISNUMBER('Cost model'!N749)),'Cost model'!N749,'Cost model'!M749)</f>
        <v>110</v>
      </c>
      <c r="K5644" s="14" t="n">
        <f aca="false">J5644-H5644</f>
        <v>57.77</v>
      </c>
      <c r="L5644" s="14" t="n">
        <f aca="false">G5644-H5644</f>
        <v>-3.73</v>
      </c>
    </row>
    <row r="5645" customFormat="false" ht="15" hidden="false" customHeight="false" outlineLevel="0" collapsed="false">
      <c r="A5645" s="2" t="s">
        <v>174</v>
      </c>
      <c r="B5645" s="2" t="s">
        <v>174</v>
      </c>
      <c r="C5645" s="2" t="s">
        <v>48</v>
      </c>
      <c r="D5645" s="2" t="s">
        <v>12</v>
      </c>
      <c r="E5645" s="2" t="s">
        <v>83</v>
      </c>
      <c r="F5645" s="2" t="s">
        <v>977</v>
      </c>
      <c r="G5645" s="14" t="n">
        <v>19.5</v>
      </c>
      <c r="H5645" s="14" t="n">
        <v>47.51</v>
      </c>
      <c r="I5645" s="14" t="n">
        <v>19.5</v>
      </c>
      <c r="J5645" s="23" t="n">
        <f aca="false">IF(AND(E5645="Priority",ISNUMBER('Cost model'!N171)),'Cost model'!N171,'Cost model'!M171)</f>
        <v>55</v>
      </c>
      <c r="K5645" s="14" t="n">
        <f aca="false">J5645-H5645</f>
        <v>7.49</v>
      </c>
      <c r="L5645" s="14" t="n">
        <f aca="false">G5645-H5645</f>
        <v>-28.01</v>
      </c>
    </row>
    <row r="5646" customFormat="false" ht="15" hidden="false" customHeight="false" outlineLevel="0" collapsed="false">
      <c r="A5646" s="2" t="s">
        <v>221</v>
      </c>
      <c r="B5646" s="2" t="s">
        <v>221</v>
      </c>
      <c r="C5646" s="2" t="s">
        <v>47</v>
      </c>
      <c r="D5646" s="2" t="s">
        <v>15</v>
      </c>
      <c r="E5646" s="2" t="s">
        <v>74</v>
      </c>
      <c r="F5646" s="2" t="s">
        <v>977</v>
      </c>
      <c r="G5646" s="14" t="n">
        <v>45</v>
      </c>
      <c r="H5646" s="14" t="n">
        <v>89.52</v>
      </c>
      <c r="I5646" s="14" t="n">
        <v>45</v>
      </c>
      <c r="J5646" s="23" t="n">
        <f aca="false">IF(AND(E5646="Priority",ISNUMBER('Cost model'!N749)),'Cost model'!N749,'Cost model'!M749)</f>
        <v>110</v>
      </c>
      <c r="K5646" s="14" t="n">
        <f aca="false">J5646-H5646</f>
        <v>20.48</v>
      </c>
      <c r="L5646" s="14" t="n">
        <f aca="false">G5646-H5646</f>
        <v>-44.52</v>
      </c>
    </row>
    <row r="5647" customFormat="false" ht="15" hidden="false" customHeight="false" outlineLevel="0" collapsed="false">
      <c r="A5647" s="2" t="s">
        <v>142</v>
      </c>
      <c r="B5647" s="2" t="s">
        <v>142</v>
      </c>
      <c r="C5647" s="2" t="s">
        <v>47</v>
      </c>
      <c r="D5647" s="2" t="s">
        <v>10</v>
      </c>
      <c r="E5647" s="2" t="s">
        <v>83</v>
      </c>
      <c r="F5647" s="2" t="s">
        <v>977</v>
      </c>
      <c r="G5647" s="14" t="n">
        <v>14.5</v>
      </c>
      <c r="H5647" s="14" t="n">
        <v>23.78</v>
      </c>
      <c r="I5647" s="14" t="n">
        <v>14.5</v>
      </c>
      <c r="J5647" s="23" t="n">
        <f aca="false">IF(AND(E5647="Priority",ISNUMBER('Cost model'!N632)),'Cost model'!N632,'Cost model'!M632)</f>
        <v>14.5</v>
      </c>
      <c r="K5647" s="14" t="n">
        <f aca="false">J5647-H5647</f>
        <v>-9.28</v>
      </c>
      <c r="L5647" s="14" t="n">
        <f aca="false">G5647-H5647</f>
        <v>-9.28</v>
      </c>
    </row>
    <row r="5648" customFormat="false" ht="15" hidden="false" customHeight="false" outlineLevel="0" collapsed="false">
      <c r="A5648" s="2" t="s">
        <v>124</v>
      </c>
      <c r="B5648" s="2" t="s">
        <v>124</v>
      </c>
      <c r="C5648" s="2" t="s">
        <v>48</v>
      </c>
      <c r="D5648" s="2" t="s">
        <v>12</v>
      </c>
      <c r="E5648" s="2" t="s">
        <v>74</v>
      </c>
      <c r="F5648" s="2" t="s">
        <v>977</v>
      </c>
      <c r="G5648" s="14" t="n">
        <v>45</v>
      </c>
      <c r="H5648" s="14" t="n">
        <v>35.39</v>
      </c>
      <c r="I5648" s="14" t="n">
        <v>12.5</v>
      </c>
      <c r="J5648" s="23" t="n">
        <f aca="false">IF(AND(E5648="Priority",ISNUMBER('Cost model'!N321)),'Cost model'!N321,'Cost model'!M321)</f>
        <v>40</v>
      </c>
      <c r="K5648" s="14" t="n">
        <f aca="false">J5648-H5648</f>
        <v>4.61</v>
      </c>
      <c r="L5648" s="14" t="n">
        <f aca="false">G5648-H5648</f>
        <v>9.61</v>
      </c>
    </row>
    <row r="5649" customFormat="false" ht="15" hidden="false" customHeight="false" outlineLevel="0" collapsed="false">
      <c r="A5649" s="2" t="s">
        <v>124</v>
      </c>
      <c r="B5649" s="2" t="s">
        <v>124</v>
      </c>
      <c r="C5649" s="2" t="s">
        <v>48</v>
      </c>
      <c r="D5649" s="2" t="s">
        <v>10</v>
      </c>
      <c r="E5649" s="2" t="s">
        <v>74</v>
      </c>
      <c r="F5649" s="2" t="s">
        <v>977</v>
      </c>
      <c r="G5649" s="14" t="n">
        <v>12.5</v>
      </c>
      <c r="H5649" s="14" t="n">
        <v>11.22</v>
      </c>
      <c r="I5649" s="14" t="n">
        <v>12.5</v>
      </c>
      <c r="J5649" s="23" t="n">
        <f aca="false">IF(AND(E5649="Priority",ISNUMBER('Cost model'!N318)),'Cost model'!N318,'Cost model'!M318)</f>
        <v>14.5</v>
      </c>
      <c r="K5649" s="14" t="n">
        <f aca="false">J5649-H5649</f>
        <v>3.28</v>
      </c>
      <c r="L5649" s="14" t="n">
        <f aca="false">G5649-H5649</f>
        <v>1.28</v>
      </c>
    </row>
    <row r="5650" customFormat="false" ht="15" hidden="false" customHeight="false" outlineLevel="0" collapsed="false">
      <c r="A5650" s="2" t="s">
        <v>124</v>
      </c>
      <c r="B5650" s="2" t="s">
        <v>124</v>
      </c>
      <c r="C5650" s="2" t="s">
        <v>47</v>
      </c>
      <c r="D5650" s="2" t="s">
        <v>10</v>
      </c>
      <c r="E5650" s="2" t="s">
        <v>83</v>
      </c>
      <c r="F5650" s="2" t="s">
        <v>977</v>
      </c>
      <c r="G5650" s="14" t="n">
        <v>14.5</v>
      </c>
      <c r="H5650" s="14" t="n">
        <v>21.01</v>
      </c>
      <c r="I5650" s="14" t="n">
        <v>14.5</v>
      </c>
      <c r="J5650" s="23" t="n">
        <f aca="false">IF(AND(E5650="Priority",ISNUMBER('Cost model'!N317)),'Cost model'!N317,'Cost model'!M317)</f>
        <v>15.5</v>
      </c>
      <c r="K5650" s="14" t="n">
        <f aca="false">J5650-H5650</f>
        <v>-5.51</v>
      </c>
      <c r="L5650" s="14" t="n">
        <f aca="false">G5650-H5650</f>
        <v>-6.51</v>
      </c>
    </row>
    <row r="5651" customFormat="false" ht="15" hidden="false" customHeight="false" outlineLevel="0" collapsed="false">
      <c r="A5651" s="2" t="s">
        <v>174</v>
      </c>
      <c r="B5651" s="2" t="s">
        <v>174</v>
      </c>
      <c r="C5651" s="2" t="s">
        <v>49</v>
      </c>
      <c r="D5651" s="2" t="s">
        <v>12</v>
      </c>
      <c r="E5651" s="2" t="s">
        <v>74</v>
      </c>
      <c r="F5651" s="2" t="s">
        <v>977</v>
      </c>
      <c r="G5651" s="14" t="n">
        <v>19.5</v>
      </c>
      <c r="H5651" s="14" t="n">
        <v>14.18</v>
      </c>
      <c r="I5651" s="14" t="n">
        <v>19.5</v>
      </c>
      <c r="J5651" s="23" t="n">
        <f aca="false">IF(AND(E5651="Priority",ISNUMBER('Cost model'!N172)),'Cost model'!N172,'Cost model'!M172)</f>
        <v>45</v>
      </c>
      <c r="K5651" s="14" t="n">
        <f aca="false">J5651-H5651</f>
        <v>30.82</v>
      </c>
      <c r="L5651" s="14" t="n">
        <f aca="false">G5651-H5651</f>
        <v>5.32</v>
      </c>
    </row>
    <row r="5652" customFormat="false" ht="15" hidden="false" customHeight="false" outlineLevel="0" collapsed="false">
      <c r="A5652" s="2" t="s">
        <v>124</v>
      </c>
      <c r="B5652" s="2" t="s">
        <v>124</v>
      </c>
      <c r="C5652" s="2" t="s">
        <v>48</v>
      </c>
      <c r="D5652" s="2" t="s">
        <v>12</v>
      </c>
      <c r="E5652" s="2" t="s">
        <v>83</v>
      </c>
      <c r="F5652" s="2" t="s">
        <v>977</v>
      </c>
      <c r="G5652" s="14" t="n">
        <v>19.5</v>
      </c>
      <c r="H5652" s="14" t="n">
        <v>41.81</v>
      </c>
      <c r="I5652" s="14" t="n">
        <v>19.5</v>
      </c>
      <c r="J5652" s="23" t="n">
        <f aca="false">IF(AND(E5652="Priority",ISNUMBER('Cost model'!N321)),'Cost model'!N321,'Cost model'!M321)</f>
        <v>55</v>
      </c>
      <c r="K5652" s="14" t="n">
        <f aca="false">J5652-H5652</f>
        <v>13.19</v>
      </c>
      <c r="L5652" s="14" t="n">
        <f aca="false">G5652-H5652</f>
        <v>-22.31</v>
      </c>
    </row>
    <row r="5653" customFormat="false" ht="15" hidden="false" customHeight="false" outlineLevel="0" collapsed="false">
      <c r="A5653" s="2" t="s">
        <v>142</v>
      </c>
      <c r="B5653" s="2" t="s">
        <v>142</v>
      </c>
      <c r="C5653" s="2" t="s">
        <v>47</v>
      </c>
      <c r="D5653" s="2" t="s">
        <v>10</v>
      </c>
      <c r="E5653" s="2" t="s">
        <v>74</v>
      </c>
      <c r="F5653" s="2" t="s">
        <v>977</v>
      </c>
      <c r="G5653" s="14" t="n">
        <v>9.5</v>
      </c>
      <c r="H5653" s="14" t="n">
        <v>9.25</v>
      </c>
      <c r="I5653" s="14" t="n">
        <v>9.5</v>
      </c>
      <c r="J5653" s="23" t="n">
        <f aca="false">IF(AND(E5653="Priority",ISNUMBER('Cost model'!N632)),'Cost model'!N632,'Cost model'!M632)</f>
        <v>9.5</v>
      </c>
      <c r="K5653" s="14" t="n">
        <f aca="false">J5653-H5653</f>
        <v>0.25</v>
      </c>
      <c r="L5653" s="14" t="n">
        <f aca="false">G5653-H5653</f>
        <v>0.25</v>
      </c>
    </row>
    <row r="5654" customFormat="false" ht="15" hidden="false" customHeight="false" outlineLevel="0" collapsed="false">
      <c r="A5654" s="2" t="s">
        <v>142</v>
      </c>
      <c r="B5654" s="2" t="s">
        <v>124</v>
      </c>
      <c r="C5654" s="2" t="s">
        <v>47</v>
      </c>
      <c r="D5654" s="2" t="s">
        <v>12</v>
      </c>
      <c r="E5654" s="2" t="s">
        <v>74</v>
      </c>
      <c r="F5654" s="2" t="s">
        <v>976</v>
      </c>
      <c r="G5654" s="14" t="n">
        <v>14.5</v>
      </c>
      <c r="H5654" s="14" t="n">
        <v>25.31</v>
      </c>
      <c r="I5654" s="14" t="n">
        <v>19.5</v>
      </c>
      <c r="J5654" s="23" t="n">
        <f aca="false">IF(AND(E5654="Priority",ISNUMBER('Cost model'!N665)),'Cost model'!N665,'Cost model'!M665)</f>
        <v>40</v>
      </c>
      <c r="K5654" s="14" t="n">
        <f aca="false">J5654-H5654</f>
        <v>14.69</v>
      </c>
      <c r="L5654" s="14" t="n">
        <f aca="false">G5654-H5654</f>
        <v>-10.81</v>
      </c>
    </row>
    <row r="5655" customFormat="false" ht="15" hidden="false" customHeight="false" outlineLevel="0" collapsed="false">
      <c r="A5655" s="2" t="s">
        <v>174</v>
      </c>
      <c r="B5655" s="2" t="s">
        <v>174</v>
      </c>
      <c r="C5655" s="2" t="s">
        <v>47</v>
      </c>
      <c r="D5655" s="2" t="s">
        <v>10</v>
      </c>
      <c r="E5655" s="2" t="s">
        <v>74</v>
      </c>
      <c r="F5655" s="2" t="s">
        <v>977</v>
      </c>
      <c r="G5655" s="14" t="n">
        <v>19</v>
      </c>
      <c r="H5655" s="14" t="n">
        <v>7.48</v>
      </c>
      <c r="I5655" s="14" t="n">
        <v>9.5</v>
      </c>
      <c r="J5655" s="23" t="n">
        <f aca="false">IF(AND(E5655="Priority",ISNUMBER('Cost model'!N167)),'Cost model'!N167,'Cost model'!M167)</f>
        <v>8.5</v>
      </c>
      <c r="K5655" s="14" t="n">
        <f aca="false">J5655-H5655</f>
        <v>1.02</v>
      </c>
      <c r="L5655" s="14" t="n">
        <f aca="false">G5655-H5655</f>
        <v>11.52</v>
      </c>
    </row>
    <row r="5656" customFormat="false" ht="15" hidden="false" customHeight="false" outlineLevel="0" collapsed="false">
      <c r="A5656" s="2" t="s">
        <v>221</v>
      </c>
      <c r="B5656" s="2" t="s">
        <v>158</v>
      </c>
      <c r="C5656" s="2" t="s">
        <v>49</v>
      </c>
      <c r="D5656" s="2" t="s">
        <v>10</v>
      </c>
      <c r="E5656" s="2" t="s">
        <v>74</v>
      </c>
      <c r="F5656" s="2" t="s">
        <v>976</v>
      </c>
      <c r="G5656" s="14" t="n">
        <v>17.5</v>
      </c>
      <c r="H5656" s="14" t="n">
        <v>23.78</v>
      </c>
      <c r="I5656" s="14" t="n">
        <v>17.5</v>
      </c>
      <c r="J5656" s="23" t="n">
        <f aca="false">IF(AND(E5656="Priority",ISNUMBER('Cost model'!N754)),'Cost model'!N754,'Cost model'!M754)</f>
        <v>23.5</v>
      </c>
      <c r="K5656" s="14" t="n">
        <f aca="false">J5656-H5656</f>
        <v>-0.280000000000001</v>
      </c>
      <c r="L5656" s="14" t="n">
        <f aca="false">G5656-H5656</f>
        <v>-6.28</v>
      </c>
    </row>
    <row r="5657" customFormat="false" ht="15" hidden="false" customHeight="false" outlineLevel="0" collapsed="false">
      <c r="A5657" s="2" t="s">
        <v>142</v>
      </c>
      <c r="B5657" s="2" t="s">
        <v>174</v>
      </c>
      <c r="C5657" s="2" t="s">
        <v>47</v>
      </c>
      <c r="D5657" s="2" t="s">
        <v>10</v>
      </c>
      <c r="E5657" s="2" t="s">
        <v>83</v>
      </c>
      <c r="F5657" s="2" t="s">
        <v>976</v>
      </c>
      <c r="G5657" s="14" t="n">
        <v>19.5</v>
      </c>
      <c r="H5657" s="14" t="n">
        <v>10.48</v>
      </c>
      <c r="I5657" s="14" t="n">
        <v>19.5</v>
      </c>
      <c r="J5657" s="23" t="n">
        <f aca="false">IF(AND(E5657="Priority",ISNUMBER('Cost model'!N692)),'Cost model'!N692,'Cost model'!M692)</f>
        <v>14.5</v>
      </c>
      <c r="K5657" s="14" t="n">
        <f aca="false">J5657-H5657</f>
        <v>4.02</v>
      </c>
      <c r="L5657" s="14" t="n">
        <f aca="false">G5657-H5657</f>
        <v>9.02</v>
      </c>
    </row>
    <row r="5658" customFormat="false" ht="15" hidden="false" customHeight="false" outlineLevel="0" collapsed="false">
      <c r="A5658" s="2" t="s">
        <v>124</v>
      </c>
      <c r="B5658" s="2" t="s">
        <v>124</v>
      </c>
      <c r="C5658" s="2" t="s">
        <v>47</v>
      </c>
      <c r="D5658" s="2" t="s">
        <v>10</v>
      </c>
      <c r="E5658" s="2" t="s">
        <v>74</v>
      </c>
      <c r="F5658" s="2" t="s">
        <v>977</v>
      </c>
      <c r="G5658" s="14" t="n">
        <v>28.5</v>
      </c>
      <c r="H5658" s="14" t="n">
        <v>41.81</v>
      </c>
      <c r="I5658" s="14" t="n">
        <v>9.5</v>
      </c>
      <c r="J5658" s="23" t="n">
        <f aca="false">IF(AND(E5658="Priority",ISNUMBER('Cost model'!N317)),'Cost model'!N317,'Cost model'!M317)</f>
        <v>10.5</v>
      </c>
      <c r="K5658" s="14" t="n">
        <f aca="false">J5658-H5658</f>
        <v>-31.31</v>
      </c>
      <c r="L5658" s="14" t="n">
        <f aca="false">G5658-H5658</f>
        <v>-13.31</v>
      </c>
    </row>
    <row r="5659" customFormat="false" ht="15" hidden="false" customHeight="false" outlineLevel="0" collapsed="false">
      <c r="A5659" s="2" t="s">
        <v>142</v>
      </c>
      <c r="B5659" s="2" t="s">
        <v>124</v>
      </c>
      <c r="C5659" s="2" t="s">
        <v>47</v>
      </c>
      <c r="D5659" s="2" t="s">
        <v>10</v>
      </c>
      <c r="E5659" s="2" t="s">
        <v>74</v>
      </c>
      <c r="F5659" s="2" t="s">
        <v>976</v>
      </c>
      <c r="G5659" s="14" t="n">
        <v>14.5</v>
      </c>
      <c r="H5659" s="14" t="n">
        <v>8.02</v>
      </c>
      <c r="I5659" s="14" t="n">
        <v>14.5</v>
      </c>
      <c r="J5659" s="23" t="n">
        <f aca="false">IF(AND(E5659="Priority",ISNUMBER('Cost model'!N662)),'Cost model'!N662,'Cost model'!M662)</f>
        <v>13.5</v>
      </c>
      <c r="K5659" s="14" t="n">
        <f aca="false">J5659-H5659</f>
        <v>5.48</v>
      </c>
      <c r="L5659" s="14" t="n">
        <f aca="false">G5659-H5659</f>
        <v>6.48</v>
      </c>
    </row>
    <row r="5660" customFormat="false" ht="15" hidden="false" customHeight="false" outlineLevel="0" collapsed="false">
      <c r="A5660" s="2" t="s">
        <v>205</v>
      </c>
      <c r="B5660" s="2" t="s">
        <v>142</v>
      </c>
      <c r="C5660" s="2" t="s">
        <v>48</v>
      </c>
      <c r="D5660" s="2" t="s">
        <v>12</v>
      </c>
      <c r="E5660" s="2" t="s">
        <v>74</v>
      </c>
      <c r="F5660" s="2" t="s">
        <v>976</v>
      </c>
      <c r="G5660" s="14" t="n">
        <v>48.5</v>
      </c>
      <c r="H5660" s="14" t="n">
        <v>46.64</v>
      </c>
      <c r="I5660" s="14" t="n">
        <v>19.5</v>
      </c>
      <c r="J5660" s="23" t="n">
        <f aca="false">IF(AND(E5660="Priority",ISNUMBER('Cost model'!N546)),'Cost model'!N546,'Cost model'!M546)</f>
        <v>60</v>
      </c>
      <c r="K5660" s="14" t="n">
        <f aca="false">J5660-H5660</f>
        <v>13.36</v>
      </c>
      <c r="L5660" s="14" t="n">
        <f aca="false">G5660-H5660</f>
        <v>1.86</v>
      </c>
    </row>
    <row r="5661" customFormat="false" ht="15" hidden="false" customHeight="false" outlineLevel="0" collapsed="false">
      <c r="A5661" s="2" t="s">
        <v>174</v>
      </c>
      <c r="B5661" s="2" t="s">
        <v>174</v>
      </c>
      <c r="C5661" s="2" t="s">
        <v>49</v>
      </c>
      <c r="D5661" s="2" t="s">
        <v>12</v>
      </c>
      <c r="E5661" s="2" t="s">
        <v>74</v>
      </c>
      <c r="F5661" s="2" t="s">
        <v>977</v>
      </c>
      <c r="G5661" s="14" t="n">
        <v>17.5</v>
      </c>
      <c r="H5661" s="14" t="n">
        <v>25.42</v>
      </c>
      <c r="I5661" s="14" t="n">
        <v>19.5</v>
      </c>
      <c r="J5661" s="23" t="n">
        <f aca="false">IF(AND(E5661="Priority",ISNUMBER('Cost model'!N172)),'Cost model'!N172,'Cost model'!M172)</f>
        <v>45</v>
      </c>
      <c r="K5661" s="14" t="n">
        <f aca="false">J5661-H5661</f>
        <v>19.58</v>
      </c>
      <c r="L5661" s="14" t="n">
        <f aca="false">G5661-H5661</f>
        <v>-7.92</v>
      </c>
    </row>
    <row r="5662" customFormat="false" ht="15" hidden="false" customHeight="false" outlineLevel="0" collapsed="false">
      <c r="A5662" s="2" t="s">
        <v>142</v>
      </c>
      <c r="B5662" s="2" t="s">
        <v>142</v>
      </c>
      <c r="C5662" s="2" t="s">
        <v>49</v>
      </c>
      <c r="D5662" s="2" t="s">
        <v>10</v>
      </c>
      <c r="E5662" s="2" t="s">
        <v>74</v>
      </c>
      <c r="F5662" s="2" t="s">
        <v>977</v>
      </c>
      <c r="G5662" s="14" t="n">
        <v>72</v>
      </c>
      <c r="H5662" s="14" t="n">
        <v>48.32</v>
      </c>
      <c r="I5662" s="14" t="n">
        <v>17.5</v>
      </c>
      <c r="J5662" s="23" t="n">
        <f aca="false">IF(AND(E5662="Priority",ISNUMBER('Cost model'!N634)),'Cost model'!N634,'Cost model'!M634)</f>
        <v>15.5</v>
      </c>
      <c r="K5662" s="14" t="n">
        <f aca="false">J5662-H5662</f>
        <v>-32.82</v>
      </c>
      <c r="L5662" s="14" t="n">
        <f aca="false">G5662-H5662</f>
        <v>23.68</v>
      </c>
    </row>
    <row r="5663" customFormat="false" ht="15" hidden="false" customHeight="false" outlineLevel="0" collapsed="false">
      <c r="A5663" s="2" t="s">
        <v>174</v>
      </c>
      <c r="B5663" s="2" t="s">
        <v>174</v>
      </c>
      <c r="C5663" s="2" t="s">
        <v>47</v>
      </c>
      <c r="D5663" s="2" t="s">
        <v>12</v>
      </c>
      <c r="E5663" s="2" t="s">
        <v>74</v>
      </c>
      <c r="F5663" s="2" t="s">
        <v>977</v>
      </c>
      <c r="G5663" s="14" t="n">
        <v>34</v>
      </c>
      <c r="H5663" s="14" t="n">
        <v>8.28</v>
      </c>
      <c r="I5663" s="14" t="n">
        <v>9.5</v>
      </c>
      <c r="J5663" s="23" t="n">
        <f aca="false">IF(AND(E5663="Priority",ISNUMBER('Cost model'!N170)),'Cost model'!N170,'Cost model'!M170)</f>
        <v>25.5</v>
      </c>
      <c r="K5663" s="14" t="n">
        <f aca="false">J5663-H5663</f>
        <v>17.22</v>
      </c>
      <c r="L5663" s="14" t="n">
        <f aca="false">G5663-H5663</f>
        <v>25.72</v>
      </c>
    </row>
    <row r="5664" customFormat="false" ht="15" hidden="false" customHeight="false" outlineLevel="0" collapsed="false">
      <c r="A5664" s="2" t="s">
        <v>142</v>
      </c>
      <c r="B5664" s="2" t="s">
        <v>124</v>
      </c>
      <c r="C5664" s="2" t="s">
        <v>47</v>
      </c>
      <c r="D5664" s="2" t="s">
        <v>10</v>
      </c>
      <c r="E5664" s="2" t="s">
        <v>83</v>
      </c>
      <c r="F5664" s="2" t="s">
        <v>976</v>
      </c>
      <c r="G5664" s="14" t="n">
        <v>19.5</v>
      </c>
      <c r="H5664" s="14" t="n">
        <v>21.01</v>
      </c>
      <c r="I5664" s="14" t="n">
        <v>19.5</v>
      </c>
      <c r="J5664" s="23" t="n">
        <f aca="false">IF(AND(E5664="Priority",ISNUMBER('Cost model'!N662)),'Cost model'!N662,'Cost model'!M662)</f>
        <v>18.5</v>
      </c>
      <c r="K5664" s="14" t="n">
        <f aca="false">J5664-H5664</f>
        <v>-2.51</v>
      </c>
      <c r="L5664" s="14" t="n">
        <f aca="false">G5664-H5664</f>
        <v>-1.51</v>
      </c>
    </row>
    <row r="5665" customFormat="false" ht="15" hidden="false" customHeight="false" outlineLevel="0" collapsed="false">
      <c r="A5665" s="2" t="s">
        <v>174</v>
      </c>
      <c r="B5665" s="2" t="s">
        <v>123</v>
      </c>
      <c r="C5665" s="2" t="s">
        <v>47</v>
      </c>
      <c r="D5665" s="2" t="s">
        <v>13</v>
      </c>
      <c r="E5665" s="2" t="s">
        <v>74</v>
      </c>
      <c r="F5665" s="2" t="s">
        <v>976</v>
      </c>
      <c r="G5665" s="14" t="n">
        <v>29</v>
      </c>
      <c r="H5665" s="14" t="n">
        <v>52.18</v>
      </c>
      <c r="I5665" s="14" t="n">
        <v>45</v>
      </c>
      <c r="J5665" s="23" t="n">
        <f aca="false">IF(AND(E5665="Priority",ISNUMBER('Cost model'!N203)),'Cost model'!N203,'Cost model'!M203)</f>
        <v>65</v>
      </c>
      <c r="K5665" s="14" t="n">
        <f aca="false">J5665-H5665</f>
        <v>12.82</v>
      </c>
      <c r="L5665" s="14" t="n">
        <f aca="false">G5665-H5665</f>
        <v>-23.18</v>
      </c>
    </row>
    <row r="5666" customFormat="false" ht="15" hidden="false" customHeight="false" outlineLevel="0" collapsed="false">
      <c r="A5666" s="2" t="s">
        <v>123</v>
      </c>
      <c r="B5666" s="2" t="s">
        <v>174</v>
      </c>
      <c r="C5666" s="2" t="s">
        <v>47</v>
      </c>
      <c r="D5666" s="2" t="s">
        <v>13</v>
      </c>
      <c r="E5666" s="2" t="s">
        <v>74</v>
      </c>
      <c r="F5666" s="2" t="s">
        <v>976</v>
      </c>
      <c r="G5666" s="14" t="n">
        <v>39</v>
      </c>
      <c r="H5666" s="14" t="n">
        <v>81.6</v>
      </c>
      <c r="I5666" s="14" t="n">
        <v>24.5</v>
      </c>
      <c r="J5666" s="23" t="n">
        <f aca="false">IF(AND(E5666="Priority",ISNUMBER('Cost model'!N53)),'Cost model'!N53,'Cost model'!M53)</f>
        <v>75</v>
      </c>
      <c r="K5666" s="14" t="n">
        <f aca="false">J5666-H5666</f>
        <v>-6.59999999999999</v>
      </c>
      <c r="L5666" s="14" t="n">
        <f aca="false">G5666-H5666</f>
        <v>-42.6</v>
      </c>
    </row>
    <row r="5667" customFormat="false" ht="15" hidden="false" customHeight="false" outlineLevel="0" collapsed="false">
      <c r="A5667" s="2" t="s">
        <v>124</v>
      </c>
      <c r="B5667" s="2" t="s">
        <v>124</v>
      </c>
      <c r="C5667" s="2" t="s">
        <v>48</v>
      </c>
      <c r="D5667" s="2" t="s">
        <v>10</v>
      </c>
      <c r="E5667" s="2" t="s">
        <v>74</v>
      </c>
      <c r="F5667" s="2" t="s">
        <v>977</v>
      </c>
      <c r="G5667" s="14" t="n">
        <v>12.5</v>
      </c>
      <c r="H5667" s="14" t="n">
        <v>8.99</v>
      </c>
      <c r="I5667" s="14" t="n">
        <v>12.5</v>
      </c>
      <c r="J5667" s="23" t="n">
        <f aca="false">IF(AND(E5667="Priority",ISNUMBER('Cost model'!N318)),'Cost model'!N318,'Cost model'!M318)</f>
        <v>14.5</v>
      </c>
      <c r="K5667" s="14" t="n">
        <f aca="false">J5667-H5667</f>
        <v>5.51</v>
      </c>
      <c r="L5667" s="14" t="n">
        <f aca="false">G5667-H5667</f>
        <v>3.51</v>
      </c>
    </row>
    <row r="5668" customFormat="false" ht="15" hidden="false" customHeight="false" outlineLevel="0" collapsed="false">
      <c r="A5668" s="2" t="s">
        <v>174</v>
      </c>
      <c r="B5668" s="2" t="s">
        <v>174</v>
      </c>
      <c r="C5668" s="2" t="s">
        <v>47</v>
      </c>
      <c r="D5668" s="2" t="s">
        <v>12</v>
      </c>
      <c r="E5668" s="2" t="s">
        <v>74</v>
      </c>
      <c r="F5668" s="2" t="s">
        <v>977</v>
      </c>
      <c r="G5668" s="14" t="n">
        <v>9.5</v>
      </c>
      <c r="H5668" s="14" t="n">
        <v>10</v>
      </c>
      <c r="I5668" s="14" t="n">
        <v>9.5</v>
      </c>
      <c r="J5668" s="23" t="n">
        <f aca="false">IF(AND(E5668="Priority",ISNUMBER('Cost model'!N170)),'Cost model'!N170,'Cost model'!M170)</f>
        <v>25.5</v>
      </c>
      <c r="K5668" s="14" t="n">
        <f aca="false">J5668-H5668</f>
        <v>15.5</v>
      </c>
      <c r="L5668" s="14" t="n">
        <f aca="false">G5668-H5668</f>
        <v>-0.5</v>
      </c>
    </row>
    <row r="5669" customFormat="false" ht="15" hidden="false" customHeight="false" outlineLevel="0" collapsed="false">
      <c r="A5669" s="2" t="s">
        <v>158</v>
      </c>
      <c r="B5669" s="2" t="s">
        <v>158</v>
      </c>
      <c r="C5669" s="2" t="s">
        <v>47</v>
      </c>
      <c r="D5669" s="2" t="s">
        <v>10</v>
      </c>
      <c r="E5669" s="2" t="s">
        <v>74</v>
      </c>
      <c r="F5669" s="2" t="s">
        <v>977</v>
      </c>
      <c r="G5669" s="14" t="n">
        <v>19</v>
      </c>
      <c r="H5669" s="14" t="n">
        <v>8.13</v>
      </c>
      <c r="I5669" s="14" t="n">
        <v>9.5</v>
      </c>
      <c r="J5669" s="23" t="n">
        <f aca="false">IF(AND(E5669="Priority",ISNUMBER('Cost model'!N422)),'Cost model'!N422,'Cost model'!M422)</f>
        <v>8.5</v>
      </c>
      <c r="K5669" s="14" t="n">
        <f aca="false">J5669-H5669</f>
        <v>0.369999999999999</v>
      </c>
      <c r="L5669" s="14" t="n">
        <f aca="false">G5669-H5669</f>
        <v>10.87</v>
      </c>
    </row>
    <row r="5670" customFormat="false" ht="15" hidden="false" customHeight="false" outlineLevel="0" collapsed="false">
      <c r="A5670" s="2" t="s">
        <v>174</v>
      </c>
      <c r="B5670" s="2" t="s">
        <v>174</v>
      </c>
      <c r="C5670" s="2" t="s">
        <v>49</v>
      </c>
      <c r="D5670" s="2" t="s">
        <v>12</v>
      </c>
      <c r="E5670" s="2" t="s">
        <v>74</v>
      </c>
      <c r="F5670" s="2" t="s">
        <v>977</v>
      </c>
      <c r="G5670" s="14" t="n">
        <v>72</v>
      </c>
      <c r="H5670" s="14" t="n">
        <v>48.82</v>
      </c>
      <c r="I5670" s="14" t="n">
        <v>19.5</v>
      </c>
      <c r="J5670" s="23" t="n">
        <f aca="false">IF(AND(E5670="Priority",ISNUMBER('Cost model'!N172)),'Cost model'!N172,'Cost model'!M172)</f>
        <v>45</v>
      </c>
      <c r="K5670" s="14" t="n">
        <f aca="false">J5670-H5670</f>
        <v>-3.82</v>
      </c>
      <c r="L5670" s="14" t="n">
        <f aca="false">G5670-H5670</f>
        <v>23.18</v>
      </c>
    </row>
    <row r="5671" customFormat="false" ht="15" hidden="false" customHeight="false" outlineLevel="0" collapsed="false">
      <c r="A5671" s="2" t="s">
        <v>124</v>
      </c>
      <c r="B5671" s="2" t="s">
        <v>124</v>
      </c>
      <c r="C5671" s="2" t="s">
        <v>48</v>
      </c>
      <c r="D5671" s="2" t="s">
        <v>12</v>
      </c>
      <c r="E5671" s="2" t="s">
        <v>74</v>
      </c>
      <c r="F5671" s="2" t="s">
        <v>977</v>
      </c>
      <c r="G5671" s="14" t="n">
        <v>12.5</v>
      </c>
      <c r="H5671" s="14" t="n">
        <v>12.06</v>
      </c>
      <c r="I5671" s="14" t="n">
        <v>12.5</v>
      </c>
      <c r="J5671" s="23" t="n">
        <f aca="false">IF(AND(E5671="Priority",ISNUMBER('Cost model'!N321)),'Cost model'!N321,'Cost model'!M321)</f>
        <v>40</v>
      </c>
      <c r="K5671" s="14" t="n">
        <f aca="false">J5671-H5671</f>
        <v>27.94</v>
      </c>
      <c r="L5671" s="14" t="n">
        <f aca="false">G5671-H5671</f>
        <v>0.44</v>
      </c>
    </row>
    <row r="5672" customFormat="false" ht="15" hidden="false" customHeight="false" outlineLevel="0" collapsed="false">
      <c r="A5672" s="2" t="s">
        <v>142</v>
      </c>
      <c r="B5672" s="2" t="s">
        <v>174</v>
      </c>
      <c r="C5672" s="2" t="s">
        <v>47</v>
      </c>
      <c r="D5672" s="2" t="s">
        <v>10</v>
      </c>
      <c r="E5672" s="2" t="s">
        <v>74</v>
      </c>
      <c r="F5672" s="2" t="s">
        <v>976</v>
      </c>
      <c r="G5672" s="14" t="n">
        <v>14.5</v>
      </c>
      <c r="H5672" s="14" t="n">
        <v>7.83</v>
      </c>
      <c r="I5672" s="14" t="n">
        <v>14.5</v>
      </c>
      <c r="J5672" s="23" t="n">
        <f aca="false">IF(AND(E5672="Priority",ISNUMBER('Cost model'!N692)),'Cost model'!N692,'Cost model'!M692)</f>
        <v>9.5</v>
      </c>
      <c r="K5672" s="14" t="n">
        <f aca="false">J5672-H5672</f>
        <v>1.67</v>
      </c>
      <c r="L5672" s="14" t="n">
        <f aca="false">G5672-H5672</f>
        <v>6.67</v>
      </c>
    </row>
    <row r="5673" customFormat="false" ht="15" hidden="false" customHeight="false" outlineLevel="0" collapsed="false">
      <c r="A5673" s="2" t="s">
        <v>221</v>
      </c>
      <c r="B5673" s="2" t="s">
        <v>221</v>
      </c>
      <c r="C5673" s="2" t="s">
        <v>49</v>
      </c>
      <c r="D5673" s="2" t="s">
        <v>13</v>
      </c>
      <c r="E5673" s="2" t="s">
        <v>74</v>
      </c>
      <c r="F5673" s="2" t="s">
        <v>977</v>
      </c>
      <c r="G5673" s="14" t="n">
        <v>149</v>
      </c>
      <c r="H5673" s="14" t="n">
        <v>442.4</v>
      </c>
      <c r="I5673" s="14" t="n">
        <v>50</v>
      </c>
      <c r="J5673" s="23" t="n">
        <f aca="false">IF(AND(E5673="Priority",ISNUMBER('Cost model'!N745)),'Cost model'!N745,'Cost model'!M745)</f>
        <v>130</v>
      </c>
      <c r="K5673" s="14" t="n">
        <f aca="false">J5673-H5673</f>
        <v>-312.4</v>
      </c>
      <c r="L5673" s="14" t="n">
        <f aca="false">G5673-H5673</f>
        <v>-293.4</v>
      </c>
    </row>
    <row r="5674" customFormat="false" ht="15" hidden="false" customHeight="false" outlineLevel="0" collapsed="false">
      <c r="A5674" s="2" t="s">
        <v>142</v>
      </c>
      <c r="B5674" s="2" t="s">
        <v>142</v>
      </c>
      <c r="C5674" s="2" t="s">
        <v>47</v>
      </c>
      <c r="D5674" s="2" t="s">
        <v>10</v>
      </c>
      <c r="E5674" s="2" t="s">
        <v>74</v>
      </c>
      <c r="F5674" s="2" t="s">
        <v>977</v>
      </c>
      <c r="G5674" s="14" t="n">
        <v>28.5</v>
      </c>
      <c r="H5674" s="14" t="n">
        <v>10.18</v>
      </c>
      <c r="I5674" s="14" t="n">
        <v>9.5</v>
      </c>
      <c r="J5674" s="23" t="n">
        <f aca="false">IF(AND(E5674="Priority",ISNUMBER('Cost model'!N632)),'Cost model'!N632,'Cost model'!M632)</f>
        <v>9.5</v>
      </c>
      <c r="K5674" s="14" t="n">
        <f aca="false">J5674-H5674</f>
        <v>-0.68</v>
      </c>
      <c r="L5674" s="14" t="n">
        <f aca="false">G5674-H5674</f>
        <v>18.32</v>
      </c>
    </row>
    <row r="5675" customFormat="false" ht="15" hidden="false" customHeight="false" outlineLevel="0" collapsed="false">
      <c r="A5675" s="2" t="s">
        <v>174</v>
      </c>
      <c r="B5675" s="2" t="s">
        <v>124</v>
      </c>
      <c r="C5675" s="2" t="s">
        <v>48</v>
      </c>
      <c r="D5675" s="2" t="s">
        <v>12</v>
      </c>
      <c r="E5675" s="2" t="s">
        <v>74</v>
      </c>
      <c r="F5675" s="2" t="s">
        <v>976</v>
      </c>
      <c r="G5675" s="14" t="n">
        <v>37.5</v>
      </c>
      <c r="H5675" s="14" t="n">
        <v>43.89</v>
      </c>
      <c r="I5675" s="14" t="n">
        <v>12.5</v>
      </c>
      <c r="J5675" s="23" t="n">
        <f aca="false">IF(AND(E5675="Priority",ISNUMBER('Cost model'!N111)),'Cost model'!N111,'Cost model'!M111)</f>
        <v>45</v>
      </c>
      <c r="K5675" s="14" t="n">
        <f aca="false">J5675-H5675</f>
        <v>1.11</v>
      </c>
      <c r="L5675" s="14" t="n">
        <f aca="false">G5675-H5675</f>
        <v>-6.39</v>
      </c>
    </row>
    <row r="5676" customFormat="false" ht="15" hidden="false" customHeight="false" outlineLevel="0" collapsed="false">
      <c r="A5676" s="2" t="s">
        <v>124</v>
      </c>
      <c r="B5676" s="2" t="s">
        <v>124</v>
      </c>
      <c r="C5676" s="2" t="s">
        <v>47</v>
      </c>
      <c r="D5676" s="2" t="s">
        <v>12</v>
      </c>
      <c r="E5676" s="2" t="s">
        <v>74</v>
      </c>
      <c r="F5676" s="2" t="s">
        <v>977</v>
      </c>
      <c r="G5676" s="14" t="n">
        <v>9.5</v>
      </c>
      <c r="H5676" s="14" t="n">
        <v>9</v>
      </c>
      <c r="I5676" s="14" t="n">
        <v>9.5</v>
      </c>
      <c r="J5676" s="23" t="n">
        <f aca="false">IF(AND(E5676="Priority",ISNUMBER('Cost model'!N320)),'Cost model'!N320,'Cost model'!M320)</f>
        <v>24.5</v>
      </c>
      <c r="K5676" s="14" t="n">
        <f aca="false">J5676-H5676</f>
        <v>15.5</v>
      </c>
      <c r="L5676" s="14" t="n">
        <f aca="false">G5676-H5676</f>
        <v>0.5</v>
      </c>
    </row>
    <row r="5677" customFormat="false" ht="15" hidden="false" customHeight="false" outlineLevel="0" collapsed="false">
      <c r="A5677" s="2" t="s">
        <v>221</v>
      </c>
      <c r="B5677" s="2" t="s">
        <v>174</v>
      </c>
      <c r="C5677" s="2" t="s">
        <v>49</v>
      </c>
      <c r="D5677" s="2" t="s">
        <v>10</v>
      </c>
      <c r="E5677" s="2" t="s">
        <v>74</v>
      </c>
      <c r="F5677" s="2" t="s">
        <v>976</v>
      </c>
      <c r="G5677" s="14" t="n">
        <v>14.5</v>
      </c>
      <c r="H5677" s="14" t="n">
        <v>10.08</v>
      </c>
      <c r="I5677" s="14" t="n">
        <v>19.5</v>
      </c>
      <c r="J5677" s="23" t="n">
        <f aca="false">IF(AND(E5677="Priority",ISNUMBER('Cost model'!N784)),'Cost model'!N784,'Cost model'!M784)</f>
        <v>19.5</v>
      </c>
      <c r="K5677" s="14" t="n">
        <f aca="false">J5677-H5677</f>
        <v>9.42</v>
      </c>
      <c r="L5677" s="14" t="n">
        <f aca="false">G5677-H5677</f>
        <v>4.42</v>
      </c>
    </row>
    <row r="5678" customFormat="false" ht="15" hidden="false" customHeight="false" outlineLevel="0" collapsed="false">
      <c r="A5678" s="2" t="s">
        <v>174</v>
      </c>
      <c r="B5678" s="2" t="s">
        <v>174</v>
      </c>
      <c r="C5678" s="2" t="s">
        <v>48</v>
      </c>
      <c r="D5678" s="2" t="s">
        <v>12</v>
      </c>
      <c r="E5678" s="2" t="s">
        <v>74</v>
      </c>
      <c r="F5678" s="2" t="s">
        <v>977</v>
      </c>
      <c r="G5678" s="14" t="n">
        <v>12.5</v>
      </c>
      <c r="H5678" s="14" t="n">
        <v>11.81</v>
      </c>
      <c r="I5678" s="14" t="n">
        <v>12.5</v>
      </c>
      <c r="J5678" s="23" t="n">
        <f aca="false">IF(AND(E5678="Priority",ISNUMBER('Cost model'!N171)),'Cost model'!N171,'Cost model'!M171)</f>
        <v>40</v>
      </c>
      <c r="K5678" s="14" t="n">
        <f aca="false">J5678-H5678</f>
        <v>28.19</v>
      </c>
      <c r="L5678" s="14" t="n">
        <f aca="false">G5678-H5678</f>
        <v>0.69</v>
      </c>
    </row>
    <row r="5679" customFormat="false" ht="15" hidden="false" customHeight="false" outlineLevel="0" collapsed="false">
      <c r="A5679" s="2" t="s">
        <v>174</v>
      </c>
      <c r="B5679" s="2" t="s">
        <v>174</v>
      </c>
      <c r="C5679" s="2" t="s">
        <v>48</v>
      </c>
      <c r="D5679" s="2" t="s">
        <v>12</v>
      </c>
      <c r="E5679" s="2" t="s">
        <v>74</v>
      </c>
      <c r="F5679" s="2" t="s">
        <v>977</v>
      </c>
      <c r="G5679" s="14" t="n">
        <v>12.5</v>
      </c>
      <c r="H5679" s="14" t="n">
        <v>10.65</v>
      </c>
      <c r="I5679" s="14" t="n">
        <v>12.5</v>
      </c>
      <c r="J5679" s="23" t="n">
        <f aca="false">IF(AND(E5679="Priority",ISNUMBER('Cost model'!N171)),'Cost model'!N171,'Cost model'!M171)</f>
        <v>40</v>
      </c>
      <c r="K5679" s="14" t="n">
        <f aca="false">J5679-H5679</f>
        <v>29.35</v>
      </c>
      <c r="L5679" s="14" t="n">
        <f aca="false">G5679-H5679</f>
        <v>1.85</v>
      </c>
    </row>
    <row r="5680" customFormat="false" ht="15" hidden="false" customHeight="false" outlineLevel="0" collapsed="false">
      <c r="A5680" s="2" t="s">
        <v>124</v>
      </c>
      <c r="B5680" s="2" t="s">
        <v>124</v>
      </c>
      <c r="C5680" s="2" t="s">
        <v>47</v>
      </c>
      <c r="D5680" s="2" t="s">
        <v>10</v>
      </c>
      <c r="E5680" s="2" t="s">
        <v>74</v>
      </c>
      <c r="F5680" s="2" t="s">
        <v>977</v>
      </c>
      <c r="G5680" s="14" t="n">
        <v>9.5</v>
      </c>
      <c r="H5680" s="14" t="n">
        <v>7.48</v>
      </c>
      <c r="I5680" s="14" t="n">
        <v>9.5</v>
      </c>
      <c r="J5680" s="23" t="n">
        <f aca="false">IF(AND(E5680="Priority",ISNUMBER('Cost model'!N317)),'Cost model'!N317,'Cost model'!M317)</f>
        <v>10.5</v>
      </c>
      <c r="K5680" s="14" t="n">
        <f aca="false">J5680-H5680</f>
        <v>3.02</v>
      </c>
      <c r="L5680" s="14" t="n">
        <f aca="false">G5680-H5680</f>
        <v>2.02</v>
      </c>
    </row>
    <row r="5681" customFormat="false" ht="15" hidden="false" customHeight="false" outlineLevel="0" collapsed="false">
      <c r="A5681" s="2" t="s">
        <v>221</v>
      </c>
      <c r="B5681" s="2" t="s">
        <v>221</v>
      </c>
      <c r="C5681" s="2" t="s">
        <v>49</v>
      </c>
      <c r="D5681" s="2" t="s">
        <v>10</v>
      </c>
      <c r="E5681" s="2" t="s">
        <v>74</v>
      </c>
      <c r="F5681" s="2" t="s">
        <v>977</v>
      </c>
      <c r="G5681" s="14" t="n">
        <v>72</v>
      </c>
      <c r="H5681" s="14" t="n">
        <v>57.83</v>
      </c>
      <c r="I5681" s="14" t="n">
        <v>17.5</v>
      </c>
      <c r="J5681" s="23" t="n">
        <f aca="false">IF(AND(E5681="Priority",ISNUMBER('Cost model'!N739)),'Cost model'!N739,'Cost model'!M739)</f>
        <v>17.5</v>
      </c>
      <c r="K5681" s="14" t="n">
        <f aca="false">J5681-H5681</f>
        <v>-40.33</v>
      </c>
      <c r="L5681" s="14" t="n">
        <f aca="false">G5681-H5681</f>
        <v>14.17</v>
      </c>
    </row>
    <row r="5682" customFormat="false" ht="15" hidden="false" customHeight="false" outlineLevel="0" collapsed="false">
      <c r="A5682" s="2" t="s">
        <v>142</v>
      </c>
      <c r="B5682" s="2" t="s">
        <v>142</v>
      </c>
      <c r="C5682" s="2" t="s">
        <v>49</v>
      </c>
      <c r="D5682" s="2" t="s">
        <v>12</v>
      </c>
      <c r="E5682" s="2" t="s">
        <v>74</v>
      </c>
      <c r="F5682" s="2" t="s">
        <v>977</v>
      </c>
      <c r="G5682" s="14" t="n">
        <v>72</v>
      </c>
      <c r="H5682" s="14" t="n">
        <v>42.9</v>
      </c>
      <c r="I5682" s="14" t="n">
        <v>19.5</v>
      </c>
      <c r="J5682" s="23" t="n">
        <f aca="false">IF(AND(E5682="Priority",ISNUMBER('Cost model'!N637)),'Cost model'!N637,'Cost model'!M637)</f>
        <v>45</v>
      </c>
      <c r="K5682" s="14" t="n">
        <f aca="false">J5682-H5682</f>
        <v>2.1</v>
      </c>
      <c r="L5682" s="14" t="n">
        <f aca="false">G5682-H5682</f>
        <v>29.1</v>
      </c>
    </row>
    <row r="5683" customFormat="false" ht="15" hidden="false" customHeight="false" outlineLevel="0" collapsed="false">
      <c r="A5683" s="2" t="s">
        <v>174</v>
      </c>
      <c r="B5683" s="2" t="s">
        <v>174</v>
      </c>
      <c r="C5683" s="2" t="s">
        <v>47</v>
      </c>
      <c r="D5683" s="2" t="s">
        <v>10</v>
      </c>
      <c r="E5683" s="2" t="s">
        <v>74</v>
      </c>
      <c r="F5683" s="2" t="s">
        <v>977</v>
      </c>
      <c r="G5683" s="14" t="n">
        <v>9.5</v>
      </c>
      <c r="H5683" s="14" t="n">
        <v>6.7</v>
      </c>
      <c r="I5683" s="14" t="n">
        <v>9.5</v>
      </c>
      <c r="J5683" s="23" t="n">
        <f aca="false">IF(AND(E5683="Priority",ISNUMBER('Cost model'!N167)),'Cost model'!N167,'Cost model'!M167)</f>
        <v>8.5</v>
      </c>
      <c r="K5683" s="14" t="n">
        <f aca="false">J5683-H5683</f>
        <v>1.8</v>
      </c>
      <c r="L5683" s="14" t="n">
        <f aca="false">G5683-H5683</f>
        <v>2.8</v>
      </c>
    </row>
    <row r="5684" customFormat="false" ht="15" hidden="false" customHeight="false" outlineLevel="0" collapsed="false">
      <c r="A5684" s="2" t="s">
        <v>124</v>
      </c>
      <c r="B5684" s="2" t="s">
        <v>174</v>
      </c>
      <c r="C5684" s="2" t="s">
        <v>48</v>
      </c>
      <c r="D5684" s="2" t="s">
        <v>10</v>
      </c>
      <c r="E5684" s="2" t="s">
        <v>74</v>
      </c>
      <c r="F5684" s="2" t="s">
        <v>976</v>
      </c>
      <c r="G5684" s="14" t="n">
        <v>14.5</v>
      </c>
      <c r="H5684" s="14" t="n">
        <v>13.31</v>
      </c>
      <c r="I5684" s="14" t="n">
        <v>14.5</v>
      </c>
      <c r="J5684" s="23" t="n">
        <f aca="false">IF(AND(E5684="Priority",ISNUMBER('Cost model'!N363)),'Cost model'!N363,'Cost model'!M363)</f>
        <v>15.5</v>
      </c>
      <c r="K5684" s="14" t="n">
        <f aca="false">J5684-H5684</f>
        <v>2.19</v>
      </c>
      <c r="L5684" s="14" t="n">
        <f aca="false">G5684-H5684</f>
        <v>1.19</v>
      </c>
    </row>
    <row r="5685" customFormat="false" ht="15" hidden="false" customHeight="false" outlineLevel="0" collapsed="false">
      <c r="A5685" s="2" t="s">
        <v>174</v>
      </c>
      <c r="B5685" s="2" t="s">
        <v>174</v>
      </c>
      <c r="C5685" s="2" t="s">
        <v>48</v>
      </c>
      <c r="D5685" s="2" t="s">
        <v>12</v>
      </c>
      <c r="E5685" s="2" t="s">
        <v>74</v>
      </c>
      <c r="F5685" s="2" t="s">
        <v>977</v>
      </c>
      <c r="G5685" s="14" t="n">
        <v>45</v>
      </c>
      <c r="H5685" s="14" t="n">
        <v>58.31</v>
      </c>
      <c r="I5685" s="14" t="n">
        <v>12.5</v>
      </c>
      <c r="J5685" s="23" t="n">
        <f aca="false">IF(AND(E5685="Priority",ISNUMBER('Cost model'!N171)),'Cost model'!N171,'Cost model'!M171)</f>
        <v>40</v>
      </c>
      <c r="K5685" s="14" t="n">
        <f aca="false">J5685-H5685</f>
        <v>-18.31</v>
      </c>
      <c r="L5685" s="14" t="n">
        <f aca="false">G5685-H5685</f>
        <v>-13.31</v>
      </c>
    </row>
    <row r="5686" customFormat="false" ht="15" hidden="false" customHeight="false" outlineLevel="0" collapsed="false">
      <c r="A5686" s="2" t="s">
        <v>142</v>
      </c>
      <c r="B5686" s="2" t="s">
        <v>142</v>
      </c>
      <c r="C5686" s="2" t="s">
        <v>48</v>
      </c>
      <c r="D5686" s="2" t="s">
        <v>12</v>
      </c>
      <c r="E5686" s="2" t="s">
        <v>74</v>
      </c>
      <c r="F5686" s="2" t="s">
        <v>977</v>
      </c>
      <c r="G5686" s="14" t="n">
        <v>25</v>
      </c>
      <c r="H5686" s="14" t="n">
        <v>25.71</v>
      </c>
      <c r="I5686" s="14" t="n">
        <v>12.5</v>
      </c>
      <c r="J5686" s="23" t="n">
        <f aca="false">IF(AND(E5686="Priority",ISNUMBER('Cost model'!N636)),'Cost model'!N636,'Cost model'!M636)</f>
        <v>40</v>
      </c>
      <c r="K5686" s="14" t="n">
        <f aca="false">J5686-H5686</f>
        <v>14.29</v>
      </c>
      <c r="L5686" s="14" t="n">
        <f aca="false">G5686-H5686</f>
        <v>-0.710000000000001</v>
      </c>
    </row>
    <row r="5687" customFormat="false" ht="15" hidden="false" customHeight="false" outlineLevel="0" collapsed="false">
      <c r="A5687" s="2" t="s">
        <v>124</v>
      </c>
      <c r="B5687" s="2" t="s">
        <v>124</v>
      </c>
      <c r="C5687" s="2" t="s">
        <v>48</v>
      </c>
      <c r="D5687" s="2" t="s">
        <v>12</v>
      </c>
      <c r="E5687" s="2" t="s">
        <v>74</v>
      </c>
      <c r="F5687" s="2" t="s">
        <v>977</v>
      </c>
      <c r="G5687" s="14" t="n">
        <v>37</v>
      </c>
      <c r="H5687" s="14" t="n">
        <v>17.73</v>
      </c>
      <c r="I5687" s="14" t="n">
        <v>12.5</v>
      </c>
      <c r="J5687" s="23" t="n">
        <f aca="false">IF(AND(E5687="Priority",ISNUMBER('Cost model'!N321)),'Cost model'!N321,'Cost model'!M321)</f>
        <v>40</v>
      </c>
      <c r="K5687" s="14" t="n">
        <f aca="false">J5687-H5687</f>
        <v>22.27</v>
      </c>
      <c r="L5687" s="14" t="n">
        <f aca="false">G5687-H5687</f>
        <v>19.27</v>
      </c>
    </row>
    <row r="5688" customFormat="false" ht="15" hidden="false" customHeight="false" outlineLevel="0" collapsed="false">
      <c r="A5688" s="2" t="s">
        <v>123</v>
      </c>
      <c r="B5688" s="2" t="s">
        <v>174</v>
      </c>
      <c r="C5688" s="2" t="s">
        <v>47</v>
      </c>
      <c r="D5688" s="2" t="s">
        <v>14</v>
      </c>
      <c r="E5688" s="2" t="s">
        <v>74</v>
      </c>
      <c r="F5688" s="2" t="s">
        <v>976</v>
      </c>
      <c r="G5688" s="14" t="n">
        <v>250</v>
      </c>
      <c r="H5688" s="14" t="n">
        <v>236.16</v>
      </c>
      <c r="I5688" s="14" t="n">
        <v>85</v>
      </c>
      <c r="J5688" s="23" t="n">
        <f aca="false">IF(AND(E5688="Priority",ISNUMBER('Cost model'!N56)),'Cost model'!N56,'Cost model'!M56)</f>
        <v>130</v>
      </c>
      <c r="K5688" s="14" t="n">
        <f aca="false">J5688-H5688</f>
        <v>-106.16</v>
      </c>
      <c r="L5688" s="14" t="n">
        <f aca="false">G5688-H5688</f>
        <v>13.84</v>
      </c>
    </row>
    <row r="5689" customFormat="false" ht="15" hidden="false" customHeight="false" outlineLevel="0" collapsed="false">
      <c r="A5689" s="2" t="s">
        <v>221</v>
      </c>
      <c r="B5689" s="2" t="s">
        <v>221</v>
      </c>
      <c r="C5689" s="2" t="s">
        <v>47</v>
      </c>
      <c r="D5689" s="2" t="s">
        <v>13</v>
      </c>
      <c r="E5689" s="2" t="s">
        <v>74</v>
      </c>
      <c r="F5689" s="2" t="s">
        <v>977</v>
      </c>
      <c r="G5689" s="14" t="n">
        <v>119</v>
      </c>
      <c r="H5689" s="14" t="n">
        <v>105.23</v>
      </c>
      <c r="I5689" s="14" t="n">
        <v>19.5</v>
      </c>
      <c r="J5689" s="23" t="n">
        <f aca="false">IF(AND(E5689="Priority",ISNUMBER('Cost model'!N743)),'Cost model'!N743,'Cost model'!M743)</f>
        <v>45</v>
      </c>
      <c r="K5689" s="14" t="n">
        <f aca="false">J5689-H5689</f>
        <v>-60.23</v>
      </c>
      <c r="L5689" s="14" t="n">
        <f aca="false">G5689-H5689</f>
        <v>13.77</v>
      </c>
    </row>
    <row r="5690" customFormat="false" ht="15" hidden="false" customHeight="false" outlineLevel="0" collapsed="false">
      <c r="A5690" s="2" t="s">
        <v>174</v>
      </c>
      <c r="B5690" s="2" t="s">
        <v>124</v>
      </c>
      <c r="C5690" s="2" t="s">
        <v>49</v>
      </c>
      <c r="D5690" s="2" t="s">
        <v>13</v>
      </c>
      <c r="E5690" s="2" t="s">
        <v>74</v>
      </c>
      <c r="F5690" s="2" t="s">
        <v>976</v>
      </c>
      <c r="G5690" s="14" t="n">
        <v>150</v>
      </c>
      <c r="H5690" s="14" t="n">
        <v>49.85</v>
      </c>
      <c r="I5690" s="14" t="n">
        <v>50</v>
      </c>
      <c r="J5690" s="23" t="n">
        <f aca="false">IF(AND(E5690="Priority",ISNUMBER('Cost model'!N115)),'Cost model'!N115,'Cost model'!M115)</f>
        <v>105</v>
      </c>
      <c r="K5690" s="14" t="n">
        <f aca="false">J5690-H5690</f>
        <v>55.15</v>
      </c>
      <c r="L5690" s="14" t="n">
        <f aca="false">G5690-H5690</f>
        <v>100.15</v>
      </c>
    </row>
    <row r="5691" customFormat="false" ht="15" hidden="false" customHeight="false" outlineLevel="0" collapsed="false">
      <c r="A5691" s="2" t="s">
        <v>174</v>
      </c>
      <c r="B5691" s="2" t="s">
        <v>205</v>
      </c>
      <c r="C5691" s="2" t="s">
        <v>48</v>
      </c>
      <c r="D5691" s="2" t="s">
        <v>10</v>
      </c>
      <c r="E5691" s="2" t="s">
        <v>74</v>
      </c>
      <c r="F5691" s="2" t="s">
        <v>976</v>
      </c>
      <c r="G5691" s="14" t="n">
        <v>17.5</v>
      </c>
      <c r="H5691" s="14" t="n">
        <v>21.01</v>
      </c>
      <c r="I5691" s="14" t="n">
        <v>19.5</v>
      </c>
      <c r="J5691" s="23" t="n">
        <f aca="false">IF(AND(E5691="Priority",ISNUMBER('Cost model'!N183)),'Cost model'!N183,'Cost model'!M183)</f>
        <v>17.5</v>
      </c>
      <c r="K5691" s="14" t="n">
        <f aca="false">J5691-H5691</f>
        <v>-3.51</v>
      </c>
      <c r="L5691" s="14" t="n">
        <f aca="false">G5691-H5691</f>
        <v>-3.51</v>
      </c>
    </row>
    <row r="5692" customFormat="false" ht="15" hidden="false" customHeight="false" outlineLevel="0" collapsed="false">
      <c r="A5692" s="2" t="s">
        <v>124</v>
      </c>
      <c r="B5692" s="2" t="s">
        <v>124</v>
      </c>
      <c r="C5692" s="2" t="s">
        <v>48</v>
      </c>
      <c r="D5692" s="2" t="s">
        <v>10</v>
      </c>
      <c r="E5692" s="2" t="s">
        <v>74</v>
      </c>
      <c r="F5692" s="2" t="s">
        <v>977</v>
      </c>
      <c r="G5692" s="14" t="n">
        <v>12.5</v>
      </c>
      <c r="H5692" s="14" t="n">
        <v>9.39</v>
      </c>
      <c r="I5692" s="14" t="n">
        <v>12.5</v>
      </c>
      <c r="J5692" s="23" t="n">
        <f aca="false">IF(AND(E5692="Priority",ISNUMBER('Cost model'!N318)),'Cost model'!N318,'Cost model'!M318)</f>
        <v>14.5</v>
      </c>
      <c r="K5692" s="14" t="n">
        <f aca="false">J5692-H5692</f>
        <v>5.11</v>
      </c>
      <c r="L5692" s="14" t="n">
        <f aca="false">G5692-H5692</f>
        <v>3.11</v>
      </c>
    </row>
    <row r="5693" customFormat="false" ht="15" hidden="false" customHeight="false" outlineLevel="0" collapsed="false">
      <c r="A5693" s="2" t="s">
        <v>174</v>
      </c>
      <c r="B5693" s="2" t="s">
        <v>174</v>
      </c>
      <c r="C5693" s="2" t="s">
        <v>48</v>
      </c>
      <c r="D5693" s="2" t="s">
        <v>10</v>
      </c>
      <c r="E5693" s="2" t="s">
        <v>74</v>
      </c>
      <c r="F5693" s="2" t="s">
        <v>977</v>
      </c>
      <c r="G5693" s="14" t="n">
        <v>12.5</v>
      </c>
      <c r="H5693" s="14" t="n">
        <v>8.84</v>
      </c>
      <c r="I5693" s="14" t="n">
        <v>12.5</v>
      </c>
      <c r="J5693" s="23" t="n">
        <f aca="false">IF(AND(E5693="Priority",ISNUMBER('Cost model'!N168)),'Cost model'!N168,'Cost model'!M168)</f>
        <v>13.5</v>
      </c>
      <c r="K5693" s="14" t="n">
        <f aca="false">J5693-H5693</f>
        <v>4.66</v>
      </c>
      <c r="L5693" s="14" t="n">
        <f aca="false">G5693-H5693</f>
        <v>3.66</v>
      </c>
    </row>
    <row r="5694" customFormat="false" ht="15" hidden="false" customHeight="false" outlineLevel="0" collapsed="false">
      <c r="A5694" s="2" t="s">
        <v>142</v>
      </c>
      <c r="B5694" s="2" t="s">
        <v>142</v>
      </c>
      <c r="C5694" s="2" t="s">
        <v>48</v>
      </c>
      <c r="D5694" s="2" t="s">
        <v>12</v>
      </c>
      <c r="E5694" s="2" t="s">
        <v>74</v>
      </c>
      <c r="F5694" s="2" t="s">
        <v>977</v>
      </c>
      <c r="G5694" s="14" t="n">
        <v>59.5</v>
      </c>
      <c r="H5694" s="14" t="n">
        <v>47.19</v>
      </c>
      <c r="I5694" s="14" t="n">
        <v>12.5</v>
      </c>
      <c r="J5694" s="23" t="n">
        <f aca="false">IF(AND(E5694="Priority",ISNUMBER('Cost model'!N636)),'Cost model'!N636,'Cost model'!M636)</f>
        <v>40</v>
      </c>
      <c r="K5694" s="14" t="n">
        <f aca="false">J5694-H5694</f>
        <v>-7.19</v>
      </c>
      <c r="L5694" s="14" t="n">
        <f aca="false">G5694-H5694</f>
        <v>12.31</v>
      </c>
    </row>
    <row r="5695" customFormat="false" ht="15" hidden="false" customHeight="false" outlineLevel="0" collapsed="false">
      <c r="A5695" s="2" t="s">
        <v>124</v>
      </c>
      <c r="B5695" s="2" t="s">
        <v>124</v>
      </c>
      <c r="C5695" s="2" t="s">
        <v>49</v>
      </c>
      <c r="D5695" s="2" t="s">
        <v>12</v>
      </c>
      <c r="E5695" s="2" t="s">
        <v>74</v>
      </c>
      <c r="F5695" s="2" t="s">
        <v>977</v>
      </c>
      <c r="G5695" s="14" t="n">
        <v>19.5</v>
      </c>
      <c r="H5695" s="14" t="n">
        <v>50.62</v>
      </c>
      <c r="I5695" s="14" t="n">
        <v>19.5</v>
      </c>
      <c r="J5695" s="23" t="n">
        <f aca="false">IF(AND(E5695="Priority",ISNUMBER('Cost model'!N322)),'Cost model'!N322,'Cost model'!M322)</f>
        <v>50</v>
      </c>
      <c r="K5695" s="14" t="n">
        <f aca="false">J5695-H5695</f>
        <v>-0.619999999999997</v>
      </c>
      <c r="L5695" s="14" t="n">
        <f aca="false">G5695-H5695</f>
        <v>-31.12</v>
      </c>
    </row>
    <row r="5696" customFormat="false" ht="15" hidden="false" customHeight="false" outlineLevel="0" collapsed="false">
      <c r="A5696" s="2" t="s">
        <v>174</v>
      </c>
      <c r="B5696" s="2" t="s">
        <v>174</v>
      </c>
      <c r="C5696" s="2" t="s">
        <v>48</v>
      </c>
      <c r="D5696" s="2" t="s">
        <v>10</v>
      </c>
      <c r="E5696" s="2" t="s">
        <v>74</v>
      </c>
      <c r="F5696" s="2" t="s">
        <v>977</v>
      </c>
      <c r="G5696" s="14" t="n">
        <v>39.5</v>
      </c>
      <c r="H5696" s="14" t="n">
        <v>41.81</v>
      </c>
      <c r="I5696" s="14" t="n">
        <v>12.5</v>
      </c>
      <c r="J5696" s="23" t="n">
        <f aca="false">IF(AND(E5696="Priority",ISNUMBER('Cost model'!N168)),'Cost model'!N168,'Cost model'!M168)</f>
        <v>13.5</v>
      </c>
      <c r="K5696" s="14" t="n">
        <f aca="false">J5696-H5696</f>
        <v>-28.31</v>
      </c>
      <c r="L5696" s="14" t="n">
        <f aca="false">G5696-H5696</f>
        <v>-2.31</v>
      </c>
    </row>
    <row r="5697" customFormat="false" ht="15" hidden="false" customHeight="false" outlineLevel="0" collapsed="false">
      <c r="A5697" s="2" t="s">
        <v>174</v>
      </c>
      <c r="B5697" s="2" t="s">
        <v>174</v>
      </c>
      <c r="C5697" s="2" t="s">
        <v>49</v>
      </c>
      <c r="D5697" s="2" t="s">
        <v>12</v>
      </c>
      <c r="E5697" s="2" t="s">
        <v>74</v>
      </c>
      <c r="F5697" s="2" t="s">
        <v>977</v>
      </c>
      <c r="G5697" s="14" t="n">
        <v>19.5</v>
      </c>
      <c r="H5697" s="14" t="n">
        <v>26.4</v>
      </c>
      <c r="I5697" s="14" t="n">
        <v>19.5</v>
      </c>
      <c r="J5697" s="23" t="n">
        <f aca="false">IF(AND(E5697="Priority",ISNUMBER('Cost model'!N172)),'Cost model'!N172,'Cost model'!M172)</f>
        <v>45</v>
      </c>
      <c r="K5697" s="14" t="n">
        <f aca="false">J5697-H5697</f>
        <v>18.6</v>
      </c>
      <c r="L5697" s="14" t="n">
        <f aca="false">G5697-H5697</f>
        <v>-6.9</v>
      </c>
    </row>
    <row r="5698" customFormat="false" ht="15" hidden="false" customHeight="false" outlineLevel="0" collapsed="false">
      <c r="A5698" s="2" t="s">
        <v>124</v>
      </c>
      <c r="B5698" s="2" t="s">
        <v>124</v>
      </c>
      <c r="C5698" s="2" t="s">
        <v>47</v>
      </c>
      <c r="D5698" s="2" t="s">
        <v>12</v>
      </c>
      <c r="E5698" s="2" t="s">
        <v>74</v>
      </c>
      <c r="F5698" s="2" t="s">
        <v>977</v>
      </c>
      <c r="G5698" s="14" t="n">
        <v>28.5</v>
      </c>
      <c r="H5698" s="14" t="n">
        <v>27.32</v>
      </c>
      <c r="I5698" s="14" t="n">
        <v>9.5</v>
      </c>
      <c r="J5698" s="23" t="n">
        <f aca="false">IF(AND(E5698="Priority",ISNUMBER('Cost model'!N320)),'Cost model'!N320,'Cost model'!M320)</f>
        <v>24.5</v>
      </c>
      <c r="K5698" s="14" t="n">
        <f aca="false">J5698-H5698</f>
        <v>-2.82</v>
      </c>
      <c r="L5698" s="14" t="n">
        <f aca="false">G5698-H5698</f>
        <v>1.18</v>
      </c>
    </row>
    <row r="5699" customFormat="false" ht="15" hidden="false" customHeight="false" outlineLevel="0" collapsed="false">
      <c r="A5699" s="2" t="s">
        <v>174</v>
      </c>
      <c r="B5699" s="2" t="s">
        <v>174</v>
      </c>
      <c r="C5699" s="2" t="s">
        <v>49</v>
      </c>
      <c r="D5699" s="2" t="s">
        <v>13</v>
      </c>
      <c r="E5699" s="2" t="s">
        <v>74</v>
      </c>
      <c r="F5699" s="2" t="s">
        <v>977</v>
      </c>
      <c r="G5699" s="14" t="n">
        <v>50</v>
      </c>
      <c r="H5699" s="14" t="n">
        <v>59.82</v>
      </c>
      <c r="I5699" s="14" t="n">
        <v>50</v>
      </c>
      <c r="J5699" s="23" t="n">
        <f aca="false">IF(AND(E5699="Priority",ISNUMBER('Cost model'!N175)),'Cost model'!N175,'Cost model'!M175)</f>
        <v>75</v>
      </c>
      <c r="K5699" s="14" t="n">
        <f aca="false">J5699-H5699</f>
        <v>15.18</v>
      </c>
      <c r="L5699" s="14" t="n">
        <f aca="false">G5699-H5699</f>
        <v>-9.82</v>
      </c>
    </row>
    <row r="5700" customFormat="false" ht="15" hidden="false" customHeight="false" outlineLevel="0" collapsed="false">
      <c r="A5700" s="2" t="s">
        <v>142</v>
      </c>
      <c r="B5700" s="2" t="s">
        <v>174</v>
      </c>
      <c r="C5700" s="2" t="s">
        <v>47</v>
      </c>
      <c r="D5700" s="2" t="s">
        <v>10</v>
      </c>
      <c r="E5700" s="2" t="s">
        <v>74</v>
      </c>
      <c r="F5700" s="2" t="s">
        <v>976</v>
      </c>
      <c r="G5700" s="14" t="n">
        <v>29</v>
      </c>
      <c r="H5700" s="14" t="n">
        <v>47.04</v>
      </c>
      <c r="I5700" s="14" t="n">
        <v>14.5</v>
      </c>
      <c r="J5700" s="23" t="n">
        <f aca="false">IF(AND(E5700="Priority",ISNUMBER('Cost model'!N692)),'Cost model'!N692,'Cost model'!M692)</f>
        <v>9.5</v>
      </c>
      <c r="K5700" s="14" t="n">
        <f aca="false">J5700-H5700</f>
        <v>-37.54</v>
      </c>
      <c r="L5700" s="14" t="n">
        <f aca="false">G5700-H5700</f>
        <v>-18.04</v>
      </c>
    </row>
    <row r="5701" customFormat="false" ht="15" hidden="false" customHeight="false" outlineLevel="0" collapsed="false">
      <c r="A5701" s="2" t="s">
        <v>124</v>
      </c>
      <c r="B5701" s="2" t="s">
        <v>124</v>
      </c>
      <c r="C5701" s="2" t="s">
        <v>49</v>
      </c>
      <c r="D5701" s="2" t="s">
        <v>15</v>
      </c>
      <c r="E5701" s="2" t="s">
        <v>74</v>
      </c>
      <c r="F5701" s="2" t="s">
        <v>977</v>
      </c>
      <c r="G5701" s="14" t="n">
        <v>327</v>
      </c>
      <c r="H5701" s="14" t="n">
        <v>203.98</v>
      </c>
      <c r="I5701" s="14" t="n">
        <v>250</v>
      </c>
      <c r="J5701" s="23" t="n">
        <f aca="false">IF(AND(E5701="Priority",ISNUMBER('Cost model'!N331)),'Cost model'!N331,'Cost model'!M331)</f>
        <v>280</v>
      </c>
      <c r="K5701" s="14" t="n">
        <f aca="false">J5701-H5701</f>
        <v>76.02</v>
      </c>
      <c r="L5701" s="14" t="n">
        <f aca="false">G5701-H5701</f>
        <v>123.02</v>
      </c>
    </row>
    <row r="5702" customFormat="false" ht="15" hidden="false" customHeight="false" outlineLevel="0" collapsed="false">
      <c r="A5702" s="2" t="s">
        <v>174</v>
      </c>
      <c r="B5702" s="2" t="s">
        <v>174</v>
      </c>
      <c r="C5702" s="2" t="s">
        <v>49</v>
      </c>
      <c r="D5702" s="2" t="s">
        <v>12</v>
      </c>
      <c r="E5702" s="2" t="s">
        <v>74</v>
      </c>
      <c r="F5702" s="2" t="s">
        <v>977</v>
      </c>
      <c r="G5702" s="14" t="n">
        <v>37</v>
      </c>
      <c r="H5702" s="14" t="n">
        <v>45.86</v>
      </c>
      <c r="I5702" s="14" t="n">
        <v>19.5</v>
      </c>
      <c r="J5702" s="23" t="n">
        <f aca="false">IF(AND(E5702="Priority",ISNUMBER('Cost model'!N172)),'Cost model'!N172,'Cost model'!M172)</f>
        <v>45</v>
      </c>
      <c r="K5702" s="14" t="n">
        <f aca="false">J5702-H5702</f>
        <v>-0.859999999999999</v>
      </c>
      <c r="L5702" s="14" t="n">
        <f aca="false">G5702-H5702</f>
        <v>-8.86</v>
      </c>
    </row>
    <row r="5703" customFormat="false" ht="15" hidden="false" customHeight="false" outlineLevel="0" collapsed="false">
      <c r="A5703" s="2" t="s">
        <v>221</v>
      </c>
      <c r="B5703" s="2" t="s">
        <v>221</v>
      </c>
      <c r="C5703" s="2" t="s">
        <v>47</v>
      </c>
      <c r="D5703" s="2" t="s">
        <v>10</v>
      </c>
      <c r="E5703" s="2" t="s">
        <v>74</v>
      </c>
      <c r="F5703" s="2" t="s">
        <v>977</v>
      </c>
      <c r="G5703" s="14" t="n">
        <v>38.5</v>
      </c>
      <c r="H5703" s="14" t="n">
        <v>10.27</v>
      </c>
      <c r="I5703" s="14" t="n">
        <v>9.5</v>
      </c>
      <c r="J5703" s="23" t="n">
        <f aca="false">IF(AND(E5703="Priority",ISNUMBER('Cost model'!N737)),'Cost model'!N737,'Cost model'!M737)</f>
        <v>8.5</v>
      </c>
      <c r="K5703" s="14" t="n">
        <f aca="false">J5703-H5703</f>
        <v>-1.77</v>
      </c>
      <c r="L5703" s="14" t="n">
        <f aca="false">G5703-H5703</f>
        <v>28.23</v>
      </c>
    </row>
    <row r="5704" customFormat="false" ht="15" hidden="false" customHeight="false" outlineLevel="0" collapsed="false">
      <c r="A5704" s="2" t="s">
        <v>174</v>
      </c>
      <c r="B5704" s="2" t="s">
        <v>124</v>
      </c>
      <c r="C5704" s="2" t="s">
        <v>47</v>
      </c>
      <c r="D5704" s="2" t="s">
        <v>10</v>
      </c>
      <c r="E5704" s="2" t="s">
        <v>74</v>
      </c>
      <c r="F5704" s="2" t="s">
        <v>976</v>
      </c>
      <c r="G5704" s="14" t="n">
        <v>9.5</v>
      </c>
      <c r="H5704" s="14" t="n">
        <v>12.42</v>
      </c>
      <c r="I5704" s="14" t="n">
        <v>9.5</v>
      </c>
      <c r="J5704" s="23" t="n">
        <f aca="false">IF(AND(E5704="Priority",ISNUMBER('Cost model'!N107)),'Cost model'!N107,'Cost model'!M107)</f>
        <v>12.5</v>
      </c>
      <c r="K5704" s="14" t="n">
        <f aca="false">J5704-H5704</f>
        <v>0.0800000000000001</v>
      </c>
      <c r="L5704" s="14" t="n">
        <f aca="false">G5704-H5704</f>
        <v>-2.92</v>
      </c>
    </row>
    <row r="5705" customFormat="false" ht="15" hidden="false" customHeight="false" outlineLevel="0" collapsed="false">
      <c r="A5705" s="2" t="s">
        <v>174</v>
      </c>
      <c r="B5705" s="2" t="s">
        <v>174</v>
      </c>
      <c r="C5705" s="2" t="s">
        <v>48</v>
      </c>
      <c r="D5705" s="2" t="s">
        <v>10</v>
      </c>
      <c r="E5705" s="2" t="s">
        <v>74</v>
      </c>
      <c r="F5705" s="2" t="s">
        <v>977</v>
      </c>
      <c r="G5705" s="14" t="n">
        <v>12.5</v>
      </c>
      <c r="H5705" s="14" t="n">
        <v>13.97</v>
      </c>
      <c r="I5705" s="14" t="n">
        <v>12.5</v>
      </c>
      <c r="J5705" s="23" t="n">
        <f aca="false">IF(AND(E5705="Priority",ISNUMBER('Cost model'!N168)),'Cost model'!N168,'Cost model'!M168)</f>
        <v>13.5</v>
      </c>
      <c r="K5705" s="14" t="n">
        <f aca="false">J5705-H5705</f>
        <v>-0.470000000000001</v>
      </c>
      <c r="L5705" s="14" t="n">
        <f aca="false">G5705-H5705</f>
        <v>-1.47</v>
      </c>
    </row>
    <row r="5706" customFormat="false" ht="15" hidden="false" customHeight="false" outlineLevel="0" collapsed="false">
      <c r="A5706" s="2" t="s">
        <v>158</v>
      </c>
      <c r="B5706" s="2" t="s">
        <v>158</v>
      </c>
      <c r="C5706" s="2" t="s">
        <v>49</v>
      </c>
      <c r="D5706" s="2" t="s">
        <v>10</v>
      </c>
      <c r="E5706" s="2" t="s">
        <v>74</v>
      </c>
      <c r="F5706" s="2" t="s">
        <v>977</v>
      </c>
      <c r="G5706" s="14" t="n">
        <v>14.5</v>
      </c>
      <c r="H5706" s="14" t="n">
        <v>15.21</v>
      </c>
      <c r="I5706" s="14" t="n">
        <v>17.5</v>
      </c>
      <c r="J5706" s="23" t="n">
        <f aca="false">IF(AND(E5706="Priority",ISNUMBER('Cost model'!N424)),'Cost model'!N424,'Cost model'!M424)</f>
        <v>16.5</v>
      </c>
      <c r="K5706" s="14" t="n">
        <f aca="false">J5706-H5706</f>
        <v>1.29</v>
      </c>
      <c r="L5706" s="14" t="n">
        <f aca="false">G5706-H5706</f>
        <v>-0.710000000000001</v>
      </c>
    </row>
    <row r="5707" customFormat="false" ht="15" hidden="false" customHeight="false" outlineLevel="0" collapsed="false">
      <c r="A5707" s="2" t="s">
        <v>174</v>
      </c>
      <c r="B5707" s="2" t="s">
        <v>174</v>
      </c>
      <c r="C5707" s="2" t="s">
        <v>48</v>
      </c>
      <c r="D5707" s="2" t="s">
        <v>10</v>
      </c>
      <c r="E5707" s="2" t="s">
        <v>83</v>
      </c>
      <c r="F5707" s="2" t="s">
        <v>977</v>
      </c>
      <c r="G5707" s="14" t="n">
        <v>17.5</v>
      </c>
      <c r="H5707" s="14" t="n">
        <v>13.97</v>
      </c>
      <c r="I5707" s="14" t="n">
        <v>17.5</v>
      </c>
      <c r="J5707" s="23" t="n">
        <f aca="false">IF(AND(E5707="Priority",ISNUMBER('Cost model'!N168)),'Cost model'!N168,'Cost model'!M168)</f>
        <v>18.5</v>
      </c>
      <c r="K5707" s="14" t="n">
        <f aca="false">J5707-H5707</f>
        <v>4.53</v>
      </c>
      <c r="L5707" s="14" t="n">
        <f aca="false">G5707-H5707</f>
        <v>3.53</v>
      </c>
    </row>
    <row r="5708" customFormat="false" ht="15" hidden="false" customHeight="false" outlineLevel="0" collapsed="false">
      <c r="A5708" s="2" t="s">
        <v>221</v>
      </c>
      <c r="B5708" s="2" t="s">
        <v>221</v>
      </c>
      <c r="C5708" s="2" t="s">
        <v>47</v>
      </c>
      <c r="D5708" s="2" t="s">
        <v>12</v>
      </c>
      <c r="E5708" s="2" t="s">
        <v>74</v>
      </c>
      <c r="F5708" s="2" t="s">
        <v>977</v>
      </c>
      <c r="G5708" s="14" t="n">
        <v>19</v>
      </c>
      <c r="H5708" s="14" t="n">
        <v>9.67</v>
      </c>
      <c r="I5708" s="14" t="n">
        <v>9.5</v>
      </c>
      <c r="J5708" s="23" t="n">
        <f aca="false">IF(AND(E5708="Priority",ISNUMBER('Cost model'!N740)),'Cost model'!N740,'Cost model'!M740)</f>
        <v>22.5</v>
      </c>
      <c r="K5708" s="14" t="n">
        <f aca="false">J5708-H5708</f>
        <v>12.83</v>
      </c>
      <c r="L5708" s="14" t="n">
        <f aca="false">G5708-H5708</f>
        <v>9.33</v>
      </c>
    </row>
    <row r="5709" customFormat="false" ht="15" hidden="false" customHeight="false" outlineLevel="0" collapsed="false">
      <c r="A5709" s="2" t="s">
        <v>124</v>
      </c>
      <c r="B5709" s="2" t="s">
        <v>124</v>
      </c>
      <c r="C5709" s="2" t="s">
        <v>48</v>
      </c>
      <c r="D5709" s="2" t="s">
        <v>10</v>
      </c>
      <c r="E5709" s="2" t="s">
        <v>74</v>
      </c>
      <c r="F5709" s="2" t="s">
        <v>977</v>
      </c>
      <c r="G5709" s="14" t="n">
        <v>12.5</v>
      </c>
      <c r="H5709" s="14" t="n">
        <v>21.01</v>
      </c>
      <c r="I5709" s="14" t="n">
        <v>12.5</v>
      </c>
      <c r="J5709" s="23" t="n">
        <f aca="false">IF(AND(E5709="Priority",ISNUMBER('Cost model'!N318)),'Cost model'!N318,'Cost model'!M318)</f>
        <v>14.5</v>
      </c>
      <c r="K5709" s="14" t="n">
        <f aca="false">J5709-H5709</f>
        <v>-6.51</v>
      </c>
      <c r="L5709" s="14" t="n">
        <f aca="false">G5709-H5709</f>
        <v>-8.51</v>
      </c>
    </row>
    <row r="5710" customFormat="false" ht="15" hidden="false" customHeight="false" outlineLevel="0" collapsed="false">
      <c r="A5710" s="2" t="s">
        <v>124</v>
      </c>
      <c r="B5710" s="2" t="s">
        <v>124</v>
      </c>
      <c r="C5710" s="2" t="s">
        <v>48</v>
      </c>
      <c r="D5710" s="2" t="s">
        <v>12</v>
      </c>
      <c r="E5710" s="2" t="s">
        <v>74</v>
      </c>
      <c r="F5710" s="2" t="s">
        <v>977</v>
      </c>
      <c r="G5710" s="14" t="n">
        <v>37.5</v>
      </c>
      <c r="H5710" s="14" t="n">
        <v>42.2</v>
      </c>
      <c r="I5710" s="14" t="n">
        <v>12.5</v>
      </c>
      <c r="J5710" s="23" t="n">
        <f aca="false">IF(AND(E5710="Priority",ISNUMBER('Cost model'!N321)),'Cost model'!N321,'Cost model'!M321)</f>
        <v>40</v>
      </c>
      <c r="K5710" s="14" t="n">
        <f aca="false">J5710-H5710</f>
        <v>-2.2</v>
      </c>
      <c r="L5710" s="14" t="n">
        <f aca="false">G5710-H5710</f>
        <v>-4.7</v>
      </c>
    </row>
    <row r="5711" customFormat="false" ht="15" hidden="false" customHeight="false" outlineLevel="0" collapsed="false">
      <c r="A5711" s="2" t="s">
        <v>158</v>
      </c>
      <c r="B5711" s="2" t="s">
        <v>158</v>
      </c>
      <c r="C5711" s="2" t="s">
        <v>49</v>
      </c>
      <c r="D5711" s="2" t="s">
        <v>10</v>
      </c>
      <c r="E5711" s="2" t="s">
        <v>74</v>
      </c>
      <c r="F5711" s="2" t="s">
        <v>977</v>
      </c>
      <c r="G5711" s="14" t="n">
        <v>17.5</v>
      </c>
      <c r="H5711" s="14" t="n">
        <v>17.46</v>
      </c>
      <c r="I5711" s="14" t="n">
        <v>17.5</v>
      </c>
      <c r="J5711" s="23" t="n">
        <f aca="false">IF(AND(E5711="Priority",ISNUMBER('Cost model'!N424)),'Cost model'!N424,'Cost model'!M424)</f>
        <v>16.5</v>
      </c>
      <c r="K5711" s="14" t="n">
        <f aca="false">J5711-H5711</f>
        <v>-0.960000000000001</v>
      </c>
      <c r="L5711" s="14" t="n">
        <f aca="false">G5711-H5711</f>
        <v>0.0399999999999992</v>
      </c>
    </row>
    <row r="5712" customFormat="false" ht="15" hidden="false" customHeight="false" outlineLevel="0" collapsed="false">
      <c r="A5712" s="2" t="s">
        <v>174</v>
      </c>
      <c r="B5712" s="2" t="s">
        <v>174</v>
      </c>
      <c r="C5712" s="2" t="s">
        <v>48</v>
      </c>
      <c r="D5712" s="2" t="s">
        <v>10</v>
      </c>
      <c r="E5712" s="2" t="s">
        <v>83</v>
      </c>
      <c r="F5712" s="2" t="s">
        <v>977</v>
      </c>
      <c r="G5712" s="14" t="n">
        <v>17.5</v>
      </c>
      <c r="H5712" s="14" t="n">
        <v>21.01</v>
      </c>
      <c r="I5712" s="14" t="n">
        <v>17.5</v>
      </c>
      <c r="J5712" s="23" t="n">
        <f aca="false">IF(AND(E5712="Priority",ISNUMBER('Cost model'!N168)),'Cost model'!N168,'Cost model'!M168)</f>
        <v>18.5</v>
      </c>
      <c r="K5712" s="14" t="n">
        <f aca="false">J5712-H5712</f>
        <v>-2.51</v>
      </c>
      <c r="L5712" s="14" t="n">
        <f aca="false">G5712-H5712</f>
        <v>-3.51</v>
      </c>
    </row>
    <row r="5713" customFormat="false" ht="15" hidden="false" customHeight="false" outlineLevel="0" collapsed="false">
      <c r="A5713" s="2" t="s">
        <v>142</v>
      </c>
      <c r="B5713" s="2" t="s">
        <v>142</v>
      </c>
      <c r="C5713" s="2" t="s">
        <v>47</v>
      </c>
      <c r="D5713" s="2" t="s">
        <v>12</v>
      </c>
      <c r="E5713" s="2" t="s">
        <v>74</v>
      </c>
      <c r="F5713" s="2" t="s">
        <v>977</v>
      </c>
      <c r="G5713" s="14" t="n">
        <v>53</v>
      </c>
      <c r="H5713" s="14" t="n">
        <v>41.81</v>
      </c>
      <c r="I5713" s="14" t="n">
        <v>9.5</v>
      </c>
      <c r="J5713" s="23" t="n">
        <f aca="false">IF(AND(E5713="Priority",ISNUMBER('Cost model'!N635)),'Cost model'!N635,'Cost model'!M635)</f>
        <v>30.5</v>
      </c>
      <c r="K5713" s="14" t="n">
        <f aca="false">J5713-H5713</f>
        <v>-11.31</v>
      </c>
      <c r="L5713" s="14" t="n">
        <f aca="false">G5713-H5713</f>
        <v>11.19</v>
      </c>
    </row>
    <row r="5714" customFormat="false" ht="15" hidden="false" customHeight="false" outlineLevel="0" collapsed="false">
      <c r="A5714" s="2" t="s">
        <v>221</v>
      </c>
      <c r="B5714" s="2" t="s">
        <v>221</v>
      </c>
      <c r="C5714" s="2" t="s">
        <v>49</v>
      </c>
      <c r="D5714" s="2" t="s">
        <v>10</v>
      </c>
      <c r="E5714" s="2" t="s">
        <v>74</v>
      </c>
      <c r="F5714" s="2" t="s">
        <v>977</v>
      </c>
      <c r="G5714" s="14" t="n">
        <v>17.5</v>
      </c>
      <c r="H5714" s="14" t="n">
        <v>10.08</v>
      </c>
      <c r="I5714" s="14" t="n">
        <v>17.5</v>
      </c>
      <c r="J5714" s="23" t="n">
        <f aca="false">IF(AND(E5714="Priority",ISNUMBER('Cost model'!N739)),'Cost model'!N739,'Cost model'!M739)</f>
        <v>17.5</v>
      </c>
      <c r="K5714" s="14" t="n">
        <f aca="false">J5714-H5714</f>
        <v>7.42</v>
      </c>
      <c r="L5714" s="14" t="n">
        <f aca="false">G5714-H5714</f>
        <v>7.42</v>
      </c>
    </row>
    <row r="5715" customFormat="false" ht="15" hidden="false" customHeight="false" outlineLevel="0" collapsed="false">
      <c r="A5715" s="2" t="s">
        <v>124</v>
      </c>
      <c r="B5715" s="2" t="s">
        <v>124</v>
      </c>
      <c r="C5715" s="2" t="s">
        <v>47</v>
      </c>
      <c r="D5715" s="2" t="s">
        <v>10</v>
      </c>
      <c r="E5715" s="2" t="s">
        <v>74</v>
      </c>
      <c r="F5715" s="2" t="s">
        <v>977</v>
      </c>
      <c r="G5715" s="14" t="n">
        <v>9.5</v>
      </c>
      <c r="H5715" s="14" t="n">
        <v>10.43</v>
      </c>
      <c r="I5715" s="14" t="n">
        <v>9.5</v>
      </c>
      <c r="J5715" s="23" t="n">
        <f aca="false">IF(AND(E5715="Priority",ISNUMBER('Cost model'!N317)),'Cost model'!N317,'Cost model'!M317)</f>
        <v>10.5</v>
      </c>
      <c r="K5715" s="14" t="n">
        <f aca="false">J5715-H5715</f>
        <v>0.0700000000000003</v>
      </c>
      <c r="L5715" s="14" t="n">
        <f aca="false">G5715-H5715</f>
        <v>-0.93</v>
      </c>
    </row>
    <row r="5716" customFormat="false" ht="15" hidden="false" customHeight="false" outlineLevel="0" collapsed="false">
      <c r="A5716" s="2" t="s">
        <v>174</v>
      </c>
      <c r="B5716" s="2" t="s">
        <v>174</v>
      </c>
      <c r="C5716" s="2" t="s">
        <v>49</v>
      </c>
      <c r="D5716" s="2" t="s">
        <v>12</v>
      </c>
      <c r="E5716" s="2" t="s">
        <v>74</v>
      </c>
      <c r="F5716" s="2" t="s">
        <v>977</v>
      </c>
      <c r="G5716" s="14" t="n">
        <v>37</v>
      </c>
      <c r="H5716" s="14" t="n">
        <v>43.93</v>
      </c>
      <c r="I5716" s="14" t="n">
        <v>19.5</v>
      </c>
      <c r="J5716" s="23" t="n">
        <f aca="false">IF(AND(E5716="Priority",ISNUMBER('Cost model'!N172)),'Cost model'!N172,'Cost model'!M172)</f>
        <v>45</v>
      </c>
      <c r="K5716" s="14" t="n">
        <f aca="false">J5716-H5716</f>
        <v>1.07</v>
      </c>
      <c r="L5716" s="14" t="n">
        <f aca="false">G5716-H5716</f>
        <v>-6.93</v>
      </c>
    </row>
    <row r="5717" customFormat="false" ht="15" hidden="false" customHeight="false" outlineLevel="0" collapsed="false">
      <c r="A5717" s="2" t="s">
        <v>124</v>
      </c>
      <c r="B5717" s="2" t="s">
        <v>158</v>
      </c>
      <c r="C5717" s="2" t="s">
        <v>48</v>
      </c>
      <c r="D5717" s="2" t="s">
        <v>12</v>
      </c>
      <c r="E5717" s="2" t="s">
        <v>74</v>
      </c>
      <c r="F5717" s="2" t="s">
        <v>976</v>
      </c>
      <c r="G5717" s="14" t="n">
        <v>59.5</v>
      </c>
      <c r="H5717" s="14" t="n">
        <v>55.15</v>
      </c>
      <c r="I5717" s="14" t="n">
        <v>19.5</v>
      </c>
      <c r="J5717" s="23" t="n">
        <f aca="false">IF(AND(E5717="Priority",ISNUMBER('Cost model'!N351)),'Cost model'!N351,'Cost model'!M351)</f>
        <v>55</v>
      </c>
      <c r="K5717" s="14" t="n">
        <f aca="false">J5717-H5717</f>
        <v>-0.149999999999999</v>
      </c>
      <c r="L5717" s="14" t="n">
        <f aca="false">G5717-H5717</f>
        <v>4.35</v>
      </c>
    </row>
    <row r="5718" customFormat="false" ht="15" hidden="false" customHeight="false" outlineLevel="0" collapsed="false">
      <c r="A5718" s="2" t="s">
        <v>124</v>
      </c>
      <c r="B5718" s="2" t="s">
        <v>124</v>
      </c>
      <c r="C5718" s="2" t="s">
        <v>48</v>
      </c>
      <c r="D5718" s="2" t="s">
        <v>15</v>
      </c>
      <c r="E5718" s="2" t="s">
        <v>74</v>
      </c>
      <c r="F5718" s="2" t="s">
        <v>977</v>
      </c>
      <c r="G5718" s="14" t="n">
        <v>182.5</v>
      </c>
      <c r="H5718" s="14" t="n">
        <v>199.19</v>
      </c>
      <c r="I5718" s="14" t="n">
        <v>85</v>
      </c>
      <c r="J5718" s="23" t="n">
        <f aca="false">IF(AND(E5718="Priority",ISNUMBER('Cost model'!N330)),'Cost model'!N330,'Cost model'!M330)</f>
        <v>180</v>
      </c>
      <c r="K5718" s="14" t="n">
        <f aca="false">J5718-H5718</f>
        <v>-19.19</v>
      </c>
      <c r="L5718" s="14" t="n">
        <f aca="false">G5718-H5718</f>
        <v>-16.69</v>
      </c>
    </row>
    <row r="5719" customFormat="false" ht="15" hidden="false" customHeight="false" outlineLevel="0" collapsed="false">
      <c r="A5719" s="2" t="s">
        <v>221</v>
      </c>
      <c r="B5719" s="2" t="s">
        <v>158</v>
      </c>
      <c r="C5719" s="2" t="s">
        <v>47</v>
      </c>
      <c r="D5719" s="2" t="s">
        <v>10</v>
      </c>
      <c r="E5719" s="2" t="s">
        <v>74</v>
      </c>
      <c r="F5719" s="2" t="s">
        <v>976</v>
      </c>
      <c r="G5719" s="14" t="n">
        <v>9.5</v>
      </c>
      <c r="H5719" s="14" t="n">
        <v>8</v>
      </c>
      <c r="I5719" s="14" t="n">
        <v>14.5</v>
      </c>
      <c r="J5719" s="23" t="n">
        <f aca="false">IF(AND(E5719="Priority",ISNUMBER('Cost model'!N752)),'Cost model'!N752,'Cost model'!M752)</f>
        <v>12.5</v>
      </c>
      <c r="K5719" s="14" t="n">
        <f aca="false">J5719-H5719</f>
        <v>4.5</v>
      </c>
      <c r="L5719" s="14" t="n">
        <f aca="false">G5719-H5719</f>
        <v>1.5</v>
      </c>
    </row>
    <row r="5720" customFormat="false" ht="15" hidden="false" customHeight="false" outlineLevel="0" collapsed="false">
      <c r="A5720" s="2" t="s">
        <v>221</v>
      </c>
      <c r="B5720" s="2" t="s">
        <v>221</v>
      </c>
      <c r="C5720" s="2" t="s">
        <v>49</v>
      </c>
      <c r="D5720" s="2" t="s">
        <v>10</v>
      </c>
      <c r="E5720" s="2" t="s">
        <v>83</v>
      </c>
      <c r="F5720" s="2" t="s">
        <v>977</v>
      </c>
      <c r="G5720" s="14" t="n">
        <v>24.5</v>
      </c>
      <c r="H5720" s="14" t="n">
        <v>26.42</v>
      </c>
      <c r="I5720" s="14" t="n">
        <v>24.5</v>
      </c>
      <c r="J5720" s="23" t="n">
        <f aca="false">IF(AND(E5720="Priority",ISNUMBER('Cost model'!N739)),'Cost model'!N739,'Cost model'!M739)</f>
        <v>23.5</v>
      </c>
      <c r="K5720" s="14" t="n">
        <f aca="false">J5720-H5720</f>
        <v>-2.92</v>
      </c>
      <c r="L5720" s="14" t="n">
        <f aca="false">G5720-H5720</f>
        <v>-1.92</v>
      </c>
    </row>
    <row r="5721" customFormat="false" ht="15" hidden="false" customHeight="false" outlineLevel="0" collapsed="false">
      <c r="A5721" s="2" t="s">
        <v>221</v>
      </c>
      <c r="B5721" s="2" t="s">
        <v>221</v>
      </c>
      <c r="C5721" s="2" t="s">
        <v>47</v>
      </c>
      <c r="D5721" s="2" t="s">
        <v>12</v>
      </c>
      <c r="E5721" s="2" t="s">
        <v>74</v>
      </c>
      <c r="F5721" s="2" t="s">
        <v>977</v>
      </c>
      <c r="G5721" s="14" t="n">
        <v>38.5</v>
      </c>
      <c r="H5721" s="14" t="n">
        <v>51.41</v>
      </c>
      <c r="I5721" s="14" t="n">
        <v>9.5</v>
      </c>
      <c r="J5721" s="23" t="n">
        <f aca="false">IF(AND(E5721="Priority",ISNUMBER('Cost model'!N740)),'Cost model'!N740,'Cost model'!M740)</f>
        <v>22.5</v>
      </c>
      <c r="K5721" s="14" t="n">
        <f aca="false">J5721-H5721</f>
        <v>-28.91</v>
      </c>
      <c r="L5721" s="14" t="n">
        <f aca="false">G5721-H5721</f>
        <v>-12.91</v>
      </c>
    </row>
    <row r="5722" customFormat="false" ht="15" hidden="false" customHeight="false" outlineLevel="0" collapsed="false">
      <c r="A5722" s="2" t="s">
        <v>124</v>
      </c>
      <c r="B5722" s="2" t="s">
        <v>174</v>
      </c>
      <c r="C5722" s="2" t="s">
        <v>47</v>
      </c>
      <c r="D5722" s="2" t="s">
        <v>12</v>
      </c>
      <c r="E5722" s="2" t="s">
        <v>83</v>
      </c>
      <c r="F5722" s="2" t="s">
        <v>976</v>
      </c>
      <c r="G5722" s="14" t="n">
        <v>24.5</v>
      </c>
      <c r="H5722" s="14" t="n">
        <v>41.81</v>
      </c>
      <c r="I5722" s="14" t="n">
        <v>24.5</v>
      </c>
      <c r="J5722" s="23" t="n">
        <f aca="false">IF(AND(E5722="Priority",ISNUMBER('Cost model'!N365)),'Cost model'!N365,'Cost model'!M365)</f>
        <v>60</v>
      </c>
      <c r="K5722" s="14" t="n">
        <f aca="false">J5722-H5722</f>
        <v>18.19</v>
      </c>
      <c r="L5722" s="14" t="n">
        <f aca="false">G5722-H5722</f>
        <v>-17.31</v>
      </c>
    </row>
    <row r="5723" customFormat="false" ht="15" hidden="false" customHeight="false" outlineLevel="0" collapsed="false">
      <c r="A5723" s="2" t="s">
        <v>221</v>
      </c>
      <c r="B5723" s="2" t="s">
        <v>221</v>
      </c>
      <c r="C5723" s="2" t="s">
        <v>47</v>
      </c>
      <c r="D5723" s="2" t="s">
        <v>12</v>
      </c>
      <c r="E5723" s="2" t="s">
        <v>74</v>
      </c>
      <c r="F5723" s="2" t="s">
        <v>977</v>
      </c>
      <c r="G5723" s="14" t="n">
        <v>43</v>
      </c>
      <c r="H5723" s="14" t="n">
        <v>11.15</v>
      </c>
      <c r="I5723" s="14" t="n">
        <v>9.5</v>
      </c>
      <c r="J5723" s="23" t="n">
        <f aca="false">IF(AND(E5723="Priority",ISNUMBER('Cost model'!N740)),'Cost model'!N740,'Cost model'!M740)</f>
        <v>22.5</v>
      </c>
      <c r="K5723" s="14" t="n">
        <f aca="false">J5723-H5723</f>
        <v>11.35</v>
      </c>
      <c r="L5723" s="14" t="n">
        <f aca="false">G5723-H5723</f>
        <v>31.85</v>
      </c>
    </row>
    <row r="5724" customFormat="false" ht="15" hidden="false" customHeight="false" outlineLevel="0" collapsed="false">
      <c r="A5724" s="2" t="s">
        <v>174</v>
      </c>
      <c r="B5724" s="2" t="s">
        <v>174</v>
      </c>
      <c r="C5724" s="2" t="s">
        <v>48</v>
      </c>
      <c r="D5724" s="2" t="s">
        <v>10</v>
      </c>
      <c r="E5724" s="2" t="s">
        <v>74</v>
      </c>
      <c r="F5724" s="2" t="s">
        <v>977</v>
      </c>
      <c r="G5724" s="14" t="n">
        <v>37.5</v>
      </c>
      <c r="H5724" s="14" t="n">
        <v>41.81</v>
      </c>
      <c r="I5724" s="14" t="n">
        <v>12.5</v>
      </c>
      <c r="J5724" s="23" t="n">
        <f aca="false">IF(AND(E5724="Priority",ISNUMBER('Cost model'!N168)),'Cost model'!N168,'Cost model'!M168)</f>
        <v>13.5</v>
      </c>
      <c r="K5724" s="14" t="n">
        <f aca="false">J5724-H5724</f>
        <v>-28.31</v>
      </c>
      <c r="L5724" s="14" t="n">
        <f aca="false">G5724-H5724</f>
        <v>-4.31</v>
      </c>
    </row>
    <row r="5725" customFormat="false" ht="15" hidden="false" customHeight="false" outlineLevel="0" collapsed="false">
      <c r="A5725" s="2" t="s">
        <v>221</v>
      </c>
      <c r="B5725" s="2" t="s">
        <v>221</v>
      </c>
      <c r="C5725" s="2" t="s">
        <v>47</v>
      </c>
      <c r="D5725" s="2" t="s">
        <v>10</v>
      </c>
      <c r="E5725" s="2" t="s">
        <v>74</v>
      </c>
      <c r="F5725" s="2" t="s">
        <v>977</v>
      </c>
      <c r="G5725" s="14" t="n">
        <v>9.5</v>
      </c>
      <c r="H5725" s="14" t="n">
        <v>7.17</v>
      </c>
      <c r="I5725" s="14" t="n">
        <v>9.5</v>
      </c>
      <c r="J5725" s="23" t="n">
        <f aca="false">IF(AND(E5725="Priority",ISNUMBER('Cost model'!N737)),'Cost model'!N737,'Cost model'!M737)</f>
        <v>8.5</v>
      </c>
      <c r="K5725" s="14" t="n">
        <f aca="false">J5725-H5725</f>
        <v>1.33</v>
      </c>
      <c r="L5725" s="14" t="n">
        <f aca="false">G5725-H5725</f>
        <v>2.33</v>
      </c>
    </row>
    <row r="5726" customFormat="false" ht="15" hidden="false" customHeight="false" outlineLevel="0" collapsed="false">
      <c r="A5726" s="2" t="s">
        <v>174</v>
      </c>
      <c r="B5726" s="2" t="s">
        <v>174</v>
      </c>
      <c r="C5726" s="2" t="s">
        <v>48</v>
      </c>
      <c r="D5726" s="2" t="s">
        <v>12</v>
      </c>
      <c r="E5726" s="2" t="s">
        <v>74</v>
      </c>
      <c r="F5726" s="2" t="s">
        <v>977</v>
      </c>
      <c r="G5726" s="14" t="n">
        <v>45</v>
      </c>
      <c r="H5726" s="14" t="n">
        <v>30.07</v>
      </c>
      <c r="I5726" s="14" t="n">
        <v>12.5</v>
      </c>
      <c r="J5726" s="23" t="n">
        <f aca="false">IF(AND(E5726="Priority",ISNUMBER('Cost model'!N171)),'Cost model'!N171,'Cost model'!M171)</f>
        <v>40</v>
      </c>
      <c r="K5726" s="14" t="n">
        <f aca="false">J5726-H5726</f>
        <v>9.93</v>
      </c>
      <c r="L5726" s="14" t="n">
        <f aca="false">G5726-H5726</f>
        <v>14.93</v>
      </c>
    </row>
    <row r="5727" customFormat="false" ht="15" hidden="false" customHeight="false" outlineLevel="0" collapsed="false">
      <c r="A5727" s="2" t="s">
        <v>142</v>
      </c>
      <c r="B5727" s="2" t="s">
        <v>174</v>
      </c>
      <c r="C5727" s="2" t="s">
        <v>47</v>
      </c>
      <c r="D5727" s="2" t="s">
        <v>12</v>
      </c>
      <c r="E5727" s="2" t="s">
        <v>74</v>
      </c>
      <c r="F5727" s="2" t="s">
        <v>976</v>
      </c>
      <c r="G5727" s="14" t="n">
        <v>63.5</v>
      </c>
      <c r="H5727" s="14" t="n">
        <v>41.81</v>
      </c>
      <c r="I5727" s="14" t="n">
        <v>19.5</v>
      </c>
      <c r="J5727" s="23" t="n">
        <f aca="false">IF(AND(E5727="Priority",ISNUMBER('Cost model'!N695)),'Cost model'!N695,'Cost model'!M695)</f>
        <v>40</v>
      </c>
      <c r="K5727" s="14" t="n">
        <f aca="false">J5727-H5727</f>
        <v>-1.81</v>
      </c>
      <c r="L5727" s="14" t="n">
        <f aca="false">G5727-H5727</f>
        <v>21.69</v>
      </c>
    </row>
    <row r="5728" customFormat="false" ht="15" hidden="false" customHeight="false" outlineLevel="0" collapsed="false">
      <c r="A5728" s="2" t="s">
        <v>142</v>
      </c>
      <c r="B5728" s="2" t="s">
        <v>142</v>
      </c>
      <c r="C5728" s="2" t="s">
        <v>47</v>
      </c>
      <c r="D5728" s="2" t="s">
        <v>10</v>
      </c>
      <c r="E5728" s="2" t="s">
        <v>74</v>
      </c>
      <c r="F5728" s="2" t="s">
        <v>977</v>
      </c>
      <c r="G5728" s="14" t="n">
        <v>9.5</v>
      </c>
      <c r="H5728" s="14" t="n">
        <v>9.25</v>
      </c>
      <c r="I5728" s="14" t="n">
        <v>9.5</v>
      </c>
      <c r="J5728" s="23" t="n">
        <f aca="false">IF(AND(E5728="Priority",ISNUMBER('Cost model'!N632)),'Cost model'!N632,'Cost model'!M632)</f>
        <v>9.5</v>
      </c>
      <c r="K5728" s="14" t="n">
        <f aca="false">J5728-H5728</f>
        <v>0.25</v>
      </c>
      <c r="L5728" s="14" t="n">
        <f aca="false">G5728-H5728</f>
        <v>0.25</v>
      </c>
    </row>
    <row r="5729" customFormat="false" ht="15" hidden="false" customHeight="false" outlineLevel="0" collapsed="false">
      <c r="A5729" s="2" t="s">
        <v>174</v>
      </c>
      <c r="B5729" s="2" t="s">
        <v>174</v>
      </c>
      <c r="C5729" s="2" t="s">
        <v>49</v>
      </c>
      <c r="D5729" s="2" t="s">
        <v>12</v>
      </c>
      <c r="E5729" s="2" t="s">
        <v>74</v>
      </c>
      <c r="F5729" s="2" t="s">
        <v>977</v>
      </c>
      <c r="G5729" s="14" t="n">
        <v>24.5</v>
      </c>
      <c r="H5729" s="14" t="n">
        <v>35.02</v>
      </c>
      <c r="I5729" s="14" t="n">
        <v>19.5</v>
      </c>
      <c r="J5729" s="23" t="n">
        <f aca="false">IF(AND(E5729="Priority",ISNUMBER('Cost model'!N172)),'Cost model'!N172,'Cost model'!M172)</f>
        <v>45</v>
      </c>
      <c r="K5729" s="14" t="n">
        <f aca="false">J5729-H5729</f>
        <v>9.98</v>
      </c>
      <c r="L5729" s="14" t="n">
        <f aca="false">G5729-H5729</f>
        <v>-10.52</v>
      </c>
    </row>
    <row r="5730" customFormat="false" ht="15" hidden="false" customHeight="false" outlineLevel="0" collapsed="false">
      <c r="A5730" s="2" t="s">
        <v>142</v>
      </c>
      <c r="B5730" s="2" t="s">
        <v>142</v>
      </c>
      <c r="C5730" s="2" t="s">
        <v>47</v>
      </c>
      <c r="D5730" s="2" t="s">
        <v>10</v>
      </c>
      <c r="E5730" s="2" t="s">
        <v>74</v>
      </c>
      <c r="F5730" s="2" t="s">
        <v>977</v>
      </c>
      <c r="G5730" s="14" t="n">
        <v>9.5</v>
      </c>
      <c r="H5730" s="14" t="n">
        <v>10.48</v>
      </c>
      <c r="I5730" s="14" t="n">
        <v>9.5</v>
      </c>
      <c r="J5730" s="23" t="n">
        <f aca="false">IF(AND(E5730="Priority",ISNUMBER('Cost model'!N632)),'Cost model'!N632,'Cost model'!M632)</f>
        <v>9.5</v>
      </c>
      <c r="K5730" s="14" t="n">
        <f aca="false">J5730-H5730</f>
        <v>-0.98</v>
      </c>
      <c r="L5730" s="14" t="n">
        <f aca="false">G5730-H5730</f>
        <v>-0.98</v>
      </c>
    </row>
    <row r="5731" customFormat="false" ht="15" hidden="false" customHeight="false" outlineLevel="0" collapsed="false">
      <c r="A5731" s="2" t="s">
        <v>174</v>
      </c>
      <c r="B5731" s="2" t="s">
        <v>174</v>
      </c>
      <c r="C5731" s="2" t="s">
        <v>47</v>
      </c>
      <c r="D5731" s="2" t="s">
        <v>10</v>
      </c>
      <c r="E5731" s="2" t="s">
        <v>74</v>
      </c>
      <c r="F5731" s="2" t="s">
        <v>977</v>
      </c>
      <c r="G5731" s="14" t="n">
        <v>9.5</v>
      </c>
      <c r="H5731" s="14" t="n">
        <v>6.7</v>
      </c>
      <c r="I5731" s="14" t="n">
        <v>9.5</v>
      </c>
      <c r="J5731" s="23" t="n">
        <f aca="false">IF(AND(E5731="Priority",ISNUMBER('Cost model'!N167)),'Cost model'!N167,'Cost model'!M167)</f>
        <v>8.5</v>
      </c>
      <c r="K5731" s="14" t="n">
        <f aca="false">J5731-H5731</f>
        <v>1.8</v>
      </c>
      <c r="L5731" s="14" t="n">
        <f aca="false">G5731-H5731</f>
        <v>2.8</v>
      </c>
    </row>
    <row r="5732" customFormat="false" ht="15" hidden="false" customHeight="false" outlineLevel="0" collapsed="false">
      <c r="A5732" s="2" t="s">
        <v>221</v>
      </c>
      <c r="B5732" s="2" t="s">
        <v>221</v>
      </c>
      <c r="C5732" s="2" t="s">
        <v>49</v>
      </c>
      <c r="D5732" s="2" t="s">
        <v>10</v>
      </c>
      <c r="E5732" s="2" t="s">
        <v>83</v>
      </c>
      <c r="F5732" s="2" t="s">
        <v>977</v>
      </c>
      <c r="G5732" s="14" t="n">
        <v>24.5</v>
      </c>
      <c r="H5732" s="14" t="n">
        <v>14.03</v>
      </c>
      <c r="I5732" s="14" t="n">
        <v>24.5</v>
      </c>
      <c r="J5732" s="23" t="n">
        <f aca="false">IF(AND(E5732="Priority",ISNUMBER('Cost model'!N739)),'Cost model'!N739,'Cost model'!M739)</f>
        <v>23.5</v>
      </c>
      <c r="K5732" s="14" t="n">
        <f aca="false">J5732-H5732</f>
        <v>9.47</v>
      </c>
      <c r="L5732" s="14" t="n">
        <f aca="false">G5732-H5732</f>
        <v>10.47</v>
      </c>
    </row>
    <row r="5733" customFormat="false" ht="15" hidden="false" customHeight="false" outlineLevel="0" collapsed="false">
      <c r="A5733" s="2" t="s">
        <v>158</v>
      </c>
      <c r="B5733" s="2" t="s">
        <v>158</v>
      </c>
      <c r="C5733" s="2" t="s">
        <v>47</v>
      </c>
      <c r="D5733" s="2" t="s">
        <v>10</v>
      </c>
      <c r="E5733" s="2" t="s">
        <v>74</v>
      </c>
      <c r="F5733" s="2" t="s">
        <v>977</v>
      </c>
      <c r="G5733" s="14" t="n">
        <v>9.5</v>
      </c>
      <c r="H5733" s="14" t="n">
        <v>8.13</v>
      </c>
      <c r="I5733" s="14" t="n">
        <v>9.5</v>
      </c>
      <c r="J5733" s="23" t="n">
        <f aca="false">IF(AND(E5733="Priority",ISNUMBER('Cost model'!N422)),'Cost model'!N422,'Cost model'!M422)</f>
        <v>8.5</v>
      </c>
      <c r="K5733" s="14" t="n">
        <f aca="false">J5733-H5733</f>
        <v>0.369999999999999</v>
      </c>
      <c r="L5733" s="14" t="n">
        <f aca="false">G5733-H5733</f>
        <v>1.37</v>
      </c>
    </row>
    <row r="5734" customFormat="false" ht="15" hidden="false" customHeight="false" outlineLevel="0" collapsed="false">
      <c r="A5734" s="2" t="s">
        <v>174</v>
      </c>
      <c r="B5734" s="2" t="s">
        <v>174</v>
      </c>
      <c r="C5734" s="2" t="s">
        <v>49</v>
      </c>
      <c r="D5734" s="2" t="s">
        <v>10</v>
      </c>
      <c r="E5734" s="2" t="s">
        <v>74</v>
      </c>
      <c r="F5734" s="2" t="s">
        <v>977</v>
      </c>
      <c r="G5734" s="14" t="n">
        <v>17.5</v>
      </c>
      <c r="H5734" s="14" t="n">
        <v>10.8</v>
      </c>
      <c r="I5734" s="14" t="n">
        <v>17.5</v>
      </c>
      <c r="J5734" s="23" t="n">
        <f aca="false">IF(AND(E5734="Priority",ISNUMBER('Cost model'!N169)),'Cost model'!N169,'Cost model'!M169)</f>
        <v>18.5</v>
      </c>
      <c r="K5734" s="14" t="n">
        <f aca="false">J5734-H5734</f>
        <v>7.7</v>
      </c>
      <c r="L5734" s="14" t="n">
        <f aca="false">G5734-H5734</f>
        <v>6.7</v>
      </c>
    </row>
    <row r="5735" customFormat="false" ht="15" hidden="false" customHeight="false" outlineLevel="0" collapsed="false">
      <c r="A5735" s="2" t="s">
        <v>174</v>
      </c>
      <c r="B5735" s="2" t="s">
        <v>174</v>
      </c>
      <c r="C5735" s="2" t="s">
        <v>47</v>
      </c>
      <c r="D5735" s="2" t="s">
        <v>10</v>
      </c>
      <c r="E5735" s="2" t="s">
        <v>74</v>
      </c>
      <c r="F5735" s="2" t="s">
        <v>977</v>
      </c>
      <c r="G5735" s="14" t="n">
        <v>9.5</v>
      </c>
      <c r="H5735" s="14" t="n">
        <v>7.48</v>
      </c>
      <c r="I5735" s="14" t="n">
        <v>9.5</v>
      </c>
      <c r="J5735" s="23" t="n">
        <f aca="false">IF(AND(E5735="Priority",ISNUMBER('Cost model'!N167)),'Cost model'!N167,'Cost model'!M167)</f>
        <v>8.5</v>
      </c>
      <c r="K5735" s="14" t="n">
        <f aca="false">J5735-H5735</f>
        <v>1.02</v>
      </c>
      <c r="L5735" s="14" t="n">
        <f aca="false">G5735-H5735</f>
        <v>2.02</v>
      </c>
    </row>
    <row r="5736" customFormat="false" ht="15" hidden="false" customHeight="false" outlineLevel="0" collapsed="false">
      <c r="A5736" s="2" t="s">
        <v>174</v>
      </c>
      <c r="B5736" s="2" t="s">
        <v>142</v>
      </c>
      <c r="C5736" s="2" t="s">
        <v>47</v>
      </c>
      <c r="D5736" s="2" t="s">
        <v>12</v>
      </c>
      <c r="E5736" s="2" t="s">
        <v>74</v>
      </c>
      <c r="F5736" s="2" t="s">
        <v>976</v>
      </c>
      <c r="G5736" s="14" t="n">
        <v>48.5</v>
      </c>
      <c r="H5736" s="14" t="n">
        <v>44.02</v>
      </c>
      <c r="I5736" s="14" t="n">
        <v>9.5</v>
      </c>
      <c r="J5736" s="23" t="n">
        <f aca="false">IF(AND(E5736="Priority",ISNUMBER('Cost model'!N125)),'Cost model'!N125,'Cost model'!M125)</f>
        <v>40</v>
      </c>
      <c r="K5736" s="14" t="n">
        <f aca="false">J5736-H5736</f>
        <v>-4.02</v>
      </c>
      <c r="L5736" s="14" t="n">
        <f aca="false">G5736-H5736</f>
        <v>4.48</v>
      </c>
    </row>
    <row r="5737" customFormat="false" ht="15" hidden="false" customHeight="false" outlineLevel="0" collapsed="false">
      <c r="A5737" s="2" t="s">
        <v>142</v>
      </c>
      <c r="B5737" s="2" t="s">
        <v>142</v>
      </c>
      <c r="C5737" s="2" t="s">
        <v>47</v>
      </c>
      <c r="D5737" s="2" t="s">
        <v>10</v>
      </c>
      <c r="E5737" s="2" t="s">
        <v>83</v>
      </c>
      <c r="F5737" s="2" t="s">
        <v>977</v>
      </c>
      <c r="G5737" s="14" t="n">
        <v>14.5</v>
      </c>
      <c r="H5737" s="14" t="n">
        <v>21.01</v>
      </c>
      <c r="I5737" s="14" t="n">
        <v>14.5</v>
      </c>
      <c r="J5737" s="23" t="n">
        <f aca="false">IF(AND(E5737="Priority",ISNUMBER('Cost model'!N632)),'Cost model'!N632,'Cost model'!M632)</f>
        <v>14.5</v>
      </c>
      <c r="K5737" s="14" t="n">
        <f aca="false">J5737-H5737</f>
        <v>-6.51</v>
      </c>
      <c r="L5737" s="14" t="n">
        <f aca="false">G5737-H5737</f>
        <v>-6.51</v>
      </c>
    </row>
    <row r="5738" customFormat="false" ht="15" hidden="false" customHeight="false" outlineLevel="0" collapsed="false">
      <c r="A5738" s="2" t="s">
        <v>174</v>
      </c>
      <c r="B5738" s="2" t="s">
        <v>174</v>
      </c>
      <c r="C5738" s="2" t="s">
        <v>49</v>
      </c>
      <c r="D5738" s="2" t="s">
        <v>12</v>
      </c>
      <c r="E5738" s="2" t="s">
        <v>74</v>
      </c>
      <c r="F5738" s="2" t="s">
        <v>977</v>
      </c>
      <c r="G5738" s="14" t="n">
        <v>17.5</v>
      </c>
      <c r="H5738" s="14" t="n">
        <v>23.25</v>
      </c>
      <c r="I5738" s="14" t="n">
        <v>19.5</v>
      </c>
      <c r="J5738" s="23" t="n">
        <f aca="false">IF(AND(E5738="Priority",ISNUMBER('Cost model'!N172)),'Cost model'!N172,'Cost model'!M172)</f>
        <v>45</v>
      </c>
      <c r="K5738" s="14" t="n">
        <f aca="false">J5738-H5738</f>
        <v>21.75</v>
      </c>
      <c r="L5738" s="14" t="n">
        <f aca="false">G5738-H5738</f>
        <v>-5.75</v>
      </c>
    </row>
    <row r="5739" customFormat="false" ht="15" hidden="false" customHeight="false" outlineLevel="0" collapsed="false">
      <c r="A5739" s="2" t="s">
        <v>221</v>
      </c>
      <c r="B5739" s="2" t="s">
        <v>221</v>
      </c>
      <c r="C5739" s="2" t="s">
        <v>47</v>
      </c>
      <c r="D5739" s="2" t="s">
        <v>12</v>
      </c>
      <c r="E5739" s="2" t="s">
        <v>74</v>
      </c>
      <c r="F5739" s="2" t="s">
        <v>977</v>
      </c>
      <c r="G5739" s="14" t="n">
        <v>14.5</v>
      </c>
      <c r="H5739" s="14" t="n">
        <v>7.17</v>
      </c>
      <c r="I5739" s="14" t="n">
        <v>9.5</v>
      </c>
      <c r="J5739" s="23" t="n">
        <f aca="false">IF(AND(E5739="Priority",ISNUMBER('Cost model'!N740)),'Cost model'!N740,'Cost model'!M740)</f>
        <v>22.5</v>
      </c>
      <c r="K5739" s="14" t="n">
        <f aca="false">J5739-H5739</f>
        <v>15.33</v>
      </c>
      <c r="L5739" s="14" t="n">
        <f aca="false">G5739-H5739</f>
        <v>7.33</v>
      </c>
    </row>
    <row r="5740" customFormat="false" ht="15" hidden="false" customHeight="false" outlineLevel="0" collapsed="false">
      <c r="A5740" s="2" t="s">
        <v>124</v>
      </c>
      <c r="B5740" s="2" t="s">
        <v>124</v>
      </c>
      <c r="C5740" s="2" t="s">
        <v>48</v>
      </c>
      <c r="D5740" s="2" t="s">
        <v>10</v>
      </c>
      <c r="E5740" s="2" t="s">
        <v>74</v>
      </c>
      <c r="F5740" s="2" t="s">
        <v>977</v>
      </c>
      <c r="G5740" s="14" t="n">
        <v>14.5</v>
      </c>
      <c r="H5740" s="14" t="n">
        <v>8.99</v>
      </c>
      <c r="I5740" s="14" t="n">
        <v>12.5</v>
      </c>
      <c r="J5740" s="23" t="n">
        <f aca="false">IF(AND(E5740="Priority",ISNUMBER('Cost model'!N318)),'Cost model'!N318,'Cost model'!M318)</f>
        <v>14.5</v>
      </c>
      <c r="K5740" s="14" t="n">
        <f aca="false">J5740-H5740</f>
        <v>5.51</v>
      </c>
      <c r="L5740" s="14" t="n">
        <f aca="false">G5740-H5740</f>
        <v>5.51</v>
      </c>
    </row>
    <row r="5741" customFormat="false" ht="15" hidden="false" customHeight="false" outlineLevel="0" collapsed="false">
      <c r="A5741" s="2" t="s">
        <v>142</v>
      </c>
      <c r="B5741" s="2" t="s">
        <v>142</v>
      </c>
      <c r="C5741" s="2" t="s">
        <v>47</v>
      </c>
      <c r="D5741" s="2" t="s">
        <v>12</v>
      </c>
      <c r="E5741" s="2" t="s">
        <v>74</v>
      </c>
      <c r="F5741" s="2" t="s">
        <v>977</v>
      </c>
      <c r="G5741" s="14" t="n">
        <v>25</v>
      </c>
      <c r="H5741" s="14" t="n">
        <v>46.43</v>
      </c>
      <c r="I5741" s="14" t="n">
        <v>9.5</v>
      </c>
      <c r="J5741" s="23" t="n">
        <f aca="false">IF(AND(E5741="Priority",ISNUMBER('Cost model'!N635)),'Cost model'!N635,'Cost model'!M635)</f>
        <v>30.5</v>
      </c>
      <c r="K5741" s="14" t="n">
        <f aca="false">J5741-H5741</f>
        <v>-15.93</v>
      </c>
      <c r="L5741" s="14" t="n">
        <f aca="false">G5741-H5741</f>
        <v>-21.43</v>
      </c>
    </row>
    <row r="5742" customFormat="false" ht="15" hidden="false" customHeight="false" outlineLevel="0" collapsed="false">
      <c r="A5742" s="2" t="s">
        <v>221</v>
      </c>
      <c r="B5742" s="2" t="s">
        <v>142</v>
      </c>
      <c r="C5742" s="2" t="s">
        <v>49</v>
      </c>
      <c r="D5742" s="2" t="s">
        <v>10</v>
      </c>
      <c r="E5742" s="2" t="s">
        <v>74</v>
      </c>
      <c r="F5742" s="2" t="s">
        <v>976</v>
      </c>
      <c r="G5742" s="14" t="n">
        <v>29.5</v>
      </c>
      <c r="H5742" s="14" t="n">
        <v>94.09</v>
      </c>
      <c r="I5742" s="14" t="n">
        <v>19.5</v>
      </c>
      <c r="J5742" s="23" t="n">
        <f aca="false">IF(AND(E5742="Priority",ISNUMBER('Cost model'!N769)),'Cost model'!N769,'Cost model'!M769)</f>
        <v>24.5</v>
      </c>
      <c r="K5742" s="14" t="n">
        <f aca="false">J5742-H5742</f>
        <v>-69.59</v>
      </c>
      <c r="L5742" s="14" t="n">
        <f aca="false">G5742-H5742</f>
        <v>-64.59</v>
      </c>
    </row>
    <row r="5743" customFormat="false" ht="15" hidden="false" customHeight="false" outlineLevel="0" collapsed="false">
      <c r="A5743" s="2" t="s">
        <v>124</v>
      </c>
      <c r="B5743" s="2" t="s">
        <v>124</v>
      </c>
      <c r="C5743" s="2" t="s">
        <v>48</v>
      </c>
      <c r="D5743" s="2" t="s">
        <v>12</v>
      </c>
      <c r="E5743" s="2" t="s">
        <v>74</v>
      </c>
      <c r="F5743" s="2" t="s">
        <v>977</v>
      </c>
      <c r="G5743" s="14" t="n">
        <v>37.5</v>
      </c>
      <c r="H5743" s="14" t="n">
        <v>25.31</v>
      </c>
      <c r="I5743" s="14" t="n">
        <v>12.5</v>
      </c>
      <c r="J5743" s="23" t="n">
        <f aca="false">IF(AND(E5743="Priority",ISNUMBER('Cost model'!N321)),'Cost model'!N321,'Cost model'!M321)</f>
        <v>40</v>
      </c>
      <c r="K5743" s="14" t="n">
        <f aca="false">J5743-H5743</f>
        <v>14.69</v>
      </c>
      <c r="L5743" s="14" t="n">
        <f aca="false">G5743-H5743</f>
        <v>12.19</v>
      </c>
    </row>
    <row r="5744" customFormat="false" ht="15" hidden="false" customHeight="false" outlineLevel="0" collapsed="false">
      <c r="A5744" s="2" t="s">
        <v>124</v>
      </c>
      <c r="B5744" s="2" t="s">
        <v>174</v>
      </c>
      <c r="C5744" s="2" t="s">
        <v>47</v>
      </c>
      <c r="D5744" s="2" t="s">
        <v>12</v>
      </c>
      <c r="E5744" s="2" t="s">
        <v>74</v>
      </c>
      <c r="F5744" s="2" t="s">
        <v>976</v>
      </c>
      <c r="G5744" s="14" t="n">
        <v>9.5</v>
      </c>
      <c r="H5744" s="14" t="n">
        <v>11.22</v>
      </c>
      <c r="I5744" s="14" t="n">
        <v>19.5</v>
      </c>
      <c r="J5744" s="23" t="n">
        <f aca="false">IF(AND(E5744="Priority",ISNUMBER('Cost model'!N365)),'Cost model'!N365,'Cost model'!M365)</f>
        <v>45</v>
      </c>
      <c r="K5744" s="14" t="n">
        <f aca="false">J5744-H5744</f>
        <v>33.78</v>
      </c>
      <c r="L5744" s="14" t="n">
        <f aca="false">G5744-H5744</f>
        <v>-1.72</v>
      </c>
    </row>
    <row r="5745" customFormat="false" ht="15" hidden="false" customHeight="false" outlineLevel="0" collapsed="false">
      <c r="A5745" s="2" t="s">
        <v>142</v>
      </c>
      <c r="B5745" s="2" t="s">
        <v>142</v>
      </c>
      <c r="C5745" s="2" t="s">
        <v>47</v>
      </c>
      <c r="D5745" s="2" t="s">
        <v>12</v>
      </c>
      <c r="E5745" s="2" t="s">
        <v>74</v>
      </c>
      <c r="F5745" s="2" t="s">
        <v>977</v>
      </c>
      <c r="G5745" s="14" t="n">
        <v>9.5</v>
      </c>
      <c r="H5745" s="14" t="n">
        <v>10.1</v>
      </c>
      <c r="I5745" s="14" t="n">
        <v>9.5</v>
      </c>
      <c r="J5745" s="23" t="n">
        <f aca="false">IF(AND(E5745="Priority",ISNUMBER('Cost model'!N635)),'Cost model'!N635,'Cost model'!M635)</f>
        <v>30.5</v>
      </c>
      <c r="K5745" s="14" t="n">
        <f aca="false">J5745-H5745</f>
        <v>20.4</v>
      </c>
      <c r="L5745" s="14" t="n">
        <f aca="false">G5745-H5745</f>
        <v>-0.6</v>
      </c>
    </row>
    <row r="5746" customFormat="false" ht="15" hidden="false" customHeight="false" outlineLevel="0" collapsed="false">
      <c r="A5746" s="2" t="s">
        <v>124</v>
      </c>
      <c r="B5746" s="2" t="s">
        <v>124</v>
      </c>
      <c r="C5746" s="2" t="s">
        <v>49</v>
      </c>
      <c r="D5746" s="2" t="s">
        <v>10</v>
      </c>
      <c r="E5746" s="2" t="s">
        <v>74</v>
      </c>
      <c r="F5746" s="2" t="s">
        <v>977</v>
      </c>
      <c r="G5746" s="14" t="n">
        <v>35</v>
      </c>
      <c r="H5746" s="14" t="n">
        <v>23.78</v>
      </c>
      <c r="I5746" s="14" t="n">
        <v>17.5</v>
      </c>
      <c r="J5746" s="23" t="n">
        <f aca="false">IF(AND(E5746="Priority",ISNUMBER('Cost model'!N319)),'Cost model'!N319,'Cost model'!M319)</f>
        <v>16.5</v>
      </c>
      <c r="K5746" s="14" t="n">
        <f aca="false">J5746-H5746</f>
        <v>-7.28</v>
      </c>
      <c r="L5746" s="14" t="n">
        <f aca="false">G5746-H5746</f>
        <v>11.22</v>
      </c>
    </row>
    <row r="5747" customFormat="false" ht="15" hidden="false" customHeight="false" outlineLevel="0" collapsed="false">
      <c r="A5747" s="2" t="s">
        <v>174</v>
      </c>
      <c r="B5747" s="2" t="s">
        <v>174</v>
      </c>
      <c r="C5747" s="2" t="s">
        <v>47</v>
      </c>
      <c r="D5747" s="2" t="s">
        <v>12</v>
      </c>
      <c r="E5747" s="2" t="s">
        <v>74</v>
      </c>
      <c r="F5747" s="2" t="s">
        <v>977</v>
      </c>
      <c r="G5747" s="14" t="n">
        <v>38</v>
      </c>
      <c r="H5747" s="14" t="n">
        <v>11.42</v>
      </c>
      <c r="I5747" s="14" t="n">
        <v>9.5</v>
      </c>
      <c r="J5747" s="23" t="n">
        <f aca="false">IF(AND(E5747="Priority",ISNUMBER('Cost model'!N170)),'Cost model'!N170,'Cost model'!M170)</f>
        <v>25.5</v>
      </c>
      <c r="K5747" s="14" t="n">
        <f aca="false">J5747-H5747</f>
        <v>14.08</v>
      </c>
      <c r="L5747" s="14" t="n">
        <f aca="false">G5747-H5747</f>
        <v>26.58</v>
      </c>
    </row>
    <row r="5748" customFormat="false" ht="15" hidden="false" customHeight="false" outlineLevel="0" collapsed="false">
      <c r="A5748" s="2" t="s">
        <v>142</v>
      </c>
      <c r="B5748" s="2" t="s">
        <v>142</v>
      </c>
      <c r="C5748" s="2" t="s">
        <v>48</v>
      </c>
      <c r="D5748" s="2" t="s">
        <v>10</v>
      </c>
      <c r="E5748" s="2" t="s">
        <v>83</v>
      </c>
      <c r="F5748" s="2" t="s">
        <v>977</v>
      </c>
      <c r="G5748" s="14" t="n">
        <v>17.5</v>
      </c>
      <c r="H5748" s="14" t="n">
        <v>21.61</v>
      </c>
      <c r="I5748" s="14" t="n">
        <v>17.5</v>
      </c>
      <c r="J5748" s="23" t="n">
        <f aca="false">IF(AND(E5748="Priority",ISNUMBER('Cost model'!N633)),'Cost model'!N633,'Cost model'!M633)</f>
        <v>16.5</v>
      </c>
      <c r="K5748" s="14" t="n">
        <f aca="false">J5748-H5748</f>
        <v>-5.11</v>
      </c>
      <c r="L5748" s="14" t="n">
        <f aca="false">G5748-H5748</f>
        <v>-4.11</v>
      </c>
    </row>
    <row r="5749" customFormat="false" ht="15" hidden="false" customHeight="false" outlineLevel="0" collapsed="false">
      <c r="A5749" s="2" t="s">
        <v>142</v>
      </c>
      <c r="B5749" s="2" t="s">
        <v>124</v>
      </c>
      <c r="C5749" s="2" t="s">
        <v>48</v>
      </c>
      <c r="D5749" s="2" t="s">
        <v>10</v>
      </c>
      <c r="E5749" s="2" t="s">
        <v>74</v>
      </c>
      <c r="F5749" s="2" t="s">
        <v>976</v>
      </c>
      <c r="G5749" s="14" t="n">
        <v>14.5</v>
      </c>
      <c r="H5749" s="14" t="n">
        <v>21.01</v>
      </c>
      <c r="I5749" s="14" t="n">
        <v>14.5</v>
      </c>
      <c r="J5749" s="23" t="n">
        <f aca="false">IF(AND(E5749="Priority",ISNUMBER('Cost model'!N663)),'Cost model'!N663,'Cost model'!M663)</f>
        <v>18.5</v>
      </c>
      <c r="K5749" s="14" t="n">
        <f aca="false">J5749-H5749</f>
        <v>-2.51</v>
      </c>
      <c r="L5749" s="14" t="n">
        <f aca="false">G5749-H5749</f>
        <v>-6.51</v>
      </c>
    </row>
    <row r="5750" customFormat="false" ht="15" hidden="false" customHeight="false" outlineLevel="0" collapsed="false">
      <c r="A5750" s="2" t="s">
        <v>174</v>
      </c>
      <c r="B5750" s="2" t="s">
        <v>174</v>
      </c>
      <c r="C5750" s="2" t="s">
        <v>49</v>
      </c>
      <c r="D5750" s="2" t="s">
        <v>12</v>
      </c>
      <c r="E5750" s="2" t="s">
        <v>74</v>
      </c>
      <c r="F5750" s="2" t="s">
        <v>977</v>
      </c>
      <c r="G5750" s="14" t="n">
        <v>37</v>
      </c>
      <c r="H5750" s="14" t="n">
        <v>26.82</v>
      </c>
      <c r="I5750" s="14" t="n">
        <v>19.5</v>
      </c>
      <c r="J5750" s="23" t="n">
        <f aca="false">IF(AND(E5750="Priority",ISNUMBER('Cost model'!N172)),'Cost model'!N172,'Cost model'!M172)</f>
        <v>45</v>
      </c>
      <c r="K5750" s="14" t="n">
        <f aca="false">J5750-H5750</f>
        <v>18.18</v>
      </c>
      <c r="L5750" s="14" t="n">
        <f aca="false">G5750-H5750</f>
        <v>10.18</v>
      </c>
    </row>
    <row r="5751" customFormat="false" ht="15" hidden="false" customHeight="false" outlineLevel="0" collapsed="false">
      <c r="A5751" s="2" t="s">
        <v>142</v>
      </c>
      <c r="B5751" s="2" t="s">
        <v>142</v>
      </c>
      <c r="C5751" s="2" t="s">
        <v>47</v>
      </c>
      <c r="D5751" s="2" t="s">
        <v>12</v>
      </c>
      <c r="E5751" s="2" t="s">
        <v>74</v>
      </c>
      <c r="F5751" s="2" t="s">
        <v>977</v>
      </c>
      <c r="G5751" s="14" t="n">
        <v>19</v>
      </c>
      <c r="H5751" s="14" t="n">
        <v>43.32</v>
      </c>
      <c r="I5751" s="14" t="n">
        <v>9.5</v>
      </c>
      <c r="J5751" s="23" t="n">
        <f aca="false">IF(AND(E5751="Priority",ISNUMBER('Cost model'!N635)),'Cost model'!N635,'Cost model'!M635)</f>
        <v>30.5</v>
      </c>
      <c r="K5751" s="14" t="n">
        <f aca="false">J5751-H5751</f>
        <v>-12.82</v>
      </c>
      <c r="L5751" s="14" t="n">
        <f aca="false">G5751-H5751</f>
        <v>-24.32</v>
      </c>
    </row>
    <row r="5752" customFormat="false" ht="15" hidden="false" customHeight="false" outlineLevel="0" collapsed="false">
      <c r="A5752" s="2" t="s">
        <v>142</v>
      </c>
      <c r="B5752" s="2" t="s">
        <v>174</v>
      </c>
      <c r="C5752" s="2" t="s">
        <v>48</v>
      </c>
      <c r="D5752" s="2" t="s">
        <v>12</v>
      </c>
      <c r="E5752" s="2" t="s">
        <v>74</v>
      </c>
      <c r="F5752" s="2" t="s">
        <v>976</v>
      </c>
      <c r="G5752" s="14" t="n">
        <v>50</v>
      </c>
      <c r="H5752" s="14" t="n">
        <v>49.5</v>
      </c>
      <c r="I5752" s="14" t="n">
        <v>19.5</v>
      </c>
      <c r="J5752" s="23" t="n">
        <f aca="false">IF(AND(E5752="Priority",ISNUMBER('Cost model'!N696)),'Cost model'!N696,'Cost model'!M696)</f>
        <v>45</v>
      </c>
      <c r="K5752" s="14" t="n">
        <f aca="false">J5752-H5752</f>
        <v>-4.5</v>
      </c>
      <c r="L5752" s="14" t="n">
        <f aca="false">G5752-H5752</f>
        <v>0.5</v>
      </c>
    </row>
    <row r="5753" customFormat="false" ht="15" hidden="false" customHeight="false" outlineLevel="0" collapsed="false">
      <c r="A5753" s="2" t="s">
        <v>142</v>
      </c>
      <c r="B5753" s="2" t="s">
        <v>158</v>
      </c>
      <c r="C5753" s="2" t="s">
        <v>48</v>
      </c>
      <c r="D5753" s="2" t="s">
        <v>10</v>
      </c>
      <c r="E5753" s="2" t="s">
        <v>74</v>
      </c>
      <c r="F5753" s="2" t="s">
        <v>976</v>
      </c>
      <c r="G5753" s="14" t="n">
        <v>14.5</v>
      </c>
      <c r="H5753" s="14" t="n">
        <v>11.52</v>
      </c>
      <c r="I5753" s="14" t="n">
        <v>14.5</v>
      </c>
      <c r="J5753" s="23" t="n">
        <f aca="false">IF(AND(E5753="Priority",ISNUMBER('Cost model'!N648)),'Cost model'!N648,'Cost model'!M648)</f>
        <v>13.5</v>
      </c>
      <c r="K5753" s="14" t="n">
        <f aca="false">J5753-H5753</f>
        <v>1.98</v>
      </c>
      <c r="L5753" s="14" t="n">
        <f aca="false">G5753-H5753</f>
        <v>2.98</v>
      </c>
    </row>
    <row r="5754" customFormat="false" ht="15" hidden="false" customHeight="false" outlineLevel="0" collapsed="false">
      <c r="A5754" s="2" t="s">
        <v>174</v>
      </c>
      <c r="B5754" s="2" t="s">
        <v>174</v>
      </c>
      <c r="C5754" s="2" t="s">
        <v>48</v>
      </c>
      <c r="D5754" s="2" t="s">
        <v>12</v>
      </c>
      <c r="E5754" s="2" t="s">
        <v>74</v>
      </c>
      <c r="F5754" s="2" t="s">
        <v>977</v>
      </c>
      <c r="G5754" s="14" t="n">
        <v>25</v>
      </c>
      <c r="H5754" s="14" t="n">
        <v>41.81</v>
      </c>
      <c r="I5754" s="14" t="n">
        <v>12.5</v>
      </c>
      <c r="J5754" s="23" t="n">
        <f aca="false">IF(AND(E5754="Priority",ISNUMBER('Cost model'!N171)),'Cost model'!N171,'Cost model'!M171)</f>
        <v>40</v>
      </c>
      <c r="K5754" s="14" t="n">
        <f aca="false">J5754-H5754</f>
        <v>-1.81</v>
      </c>
      <c r="L5754" s="14" t="n">
        <f aca="false">G5754-H5754</f>
        <v>-16.81</v>
      </c>
    </row>
    <row r="5755" customFormat="false" ht="15" hidden="false" customHeight="false" outlineLevel="0" collapsed="false">
      <c r="A5755" s="2" t="s">
        <v>174</v>
      </c>
      <c r="B5755" s="2" t="s">
        <v>174</v>
      </c>
      <c r="C5755" s="2" t="s">
        <v>48</v>
      </c>
      <c r="D5755" s="2" t="s">
        <v>10</v>
      </c>
      <c r="E5755" s="2" t="s">
        <v>74</v>
      </c>
      <c r="F5755" s="2" t="s">
        <v>977</v>
      </c>
      <c r="G5755" s="14" t="n">
        <v>12.5</v>
      </c>
      <c r="H5755" s="14" t="n">
        <v>10.65</v>
      </c>
      <c r="I5755" s="14" t="n">
        <v>12.5</v>
      </c>
      <c r="J5755" s="23" t="n">
        <f aca="false">IF(AND(E5755="Priority",ISNUMBER('Cost model'!N168)),'Cost model'!N168,'Cost model'!M168)</f>
        <v>13.5</v>
      </c>
      <c r="K5755" s="14" t="n">
        <f aca="false">J5755-H5755</f>
        <v>2.85</v>
      </c>
      <c r="L5755" s="14" t="n">
        <f aca="false">G5755-H5755</f>
        <v>1.85</v>
      </c>
    </row>
    <row r="5756" customFormat="false" ht="15" hidden="false" customHeight="false" outlineLevel="0" collapsed="false">
      <c r="A5756" s="2" t="s">
        <v>124</v>
      </c>
      <c r="B5756" s="2" t="s">
        <v>124</v>
      </c>
      <c r="C5756" s="2" t="s">
        <v>48</v>
      </c>
      <c r="D5756" s="2" t="s">
        <v>10</v>
      </c>
      <c r="E5756" s="2" t="s">
        <v>74</v>
      </c>
      <c r="F5756" s="2" t="s">
        <v>977</v>
      </c>
      <c r="G5756" s="14" t="n">
        <v>12.5</v>
      </c>
      <c r="H5756" s="14" t="n">
        <v>11.22</v>
      </c>
      <c r="I5756" s="14" t="n">
        <v>12.5</v>
      </c>
      <c r="J5756" s="23" t="n">
        <f aca="false">IF(AND(E5756="Priority",ISNUMBER('Cost model'!N318)),'Cost model'!N318,'Cost model'!M318)</f>
        <v>14.5</v>
      </c>
      <c r="K5756" s="14" t="n">
        <f aca="false">J5756-H5756</f>
        <v>3.28</v>
      </c>
      <c r="L5756" s="14" t="n">
        <f aca="false">G5756-H5756</f>
        <v>1.28</v>
      </c>
    </row>
    <row r="5757" customFormat="false" ht="15" hidden="false" customHeight="false" outlineLevel="0" collapsed="false">
      <c r="A5757" s="2" t="s">
        <v>124</v>
      </c>
      <c r="B5757" s="2" t="s">
        <v>124</v>
      </c>
      <c r="C5757" s="2" t="s">
        <v>48</v>
      </c>
      <c r="D5757" s="2" t="s">
        <v>10</v>
      </c>
      <c r="E5757" s="2" t="s">
        <v>74</v>
      </c>
      <c r="F5757" s="2" t="s">
        <v>977</v>
      </c>
      <c r="G5757" s="14" t="n">
        <v>25</v>
      </c>
      <c r="H5757" s="14" t="n">
        <v>23.78</v>
      </c>
      <c r="I5757" s="14" t="n">
        <v>12.5</v>
      </c>
      <c r="J5757" s="23" t="n">
        <f aca="false">IF(AND(E5757="Priority",ISNUMBER('Cost model'!N318)),'Cost model'!N318,'Cost model'!M318)</f>
        <v>14.5</v>
      </c>
      <c r="K5757" s="14" t="n">
        <f aca="false">J5757-H5757</f>
        <v>-9.28</v>
      </c>
      <c r="L5757" s="14" t="n">
        <f aca="false">G5757-H5757</f>
        <v>1.22</v>
      </c>
    </row>
    <row r="5758" customFormat="false" ht="15" hidden="false" customHeight="false" outlineLevel="0" collapsed="false">
      <c r="A5758" s="2" t="s">
        <v>174</v>
      </c>
      <c r="B5758" s="2" t="s">
        <v>174</v>
      </c>
      <c r="C5758" s="2" t="s">
        <v>48</v>
      </c>
      <c r="D5758" s="2" t="s">
        <v>12</v>
      </c>
      <c r="E5758" s="2" t="s">
        <v>74</v>
      </c>
      <c r="F5758" s="2" t="s">
        <v>977</v>
      </c>
      <c r="G5758" s="14" t="n">
        <v>50</v>
      </c>
      <c r="H5758" s="14" t="n">
        <v>48.53</v>
      </c>
      <c r="I5758" s="14" t="n">
        <v>12.5</v>
      </c>
      <c r="J5758" s="23" t="n">
        <f aca="false">IF(AND(E5758="Priority",ISNUMBER('Cost model'!N171)),'Cost model'!N171,'Cost model'!M171)</f>
        <v>40</v>
      </c>
      <c r="K5758" s="14" t="n">
        <f aca="false">J5758-H5758</f>
        <v>-8.53</v>
      </c>
      <c r="L5758" s="14" t="n">
        <f aca="false">G5758-H5758</f>
        <v>1.47</v>
      </c>
    </row>
    <row r="5759" customFormat="false" ht="15" hidden="false" customHeight="false" outlineLevel="0" collapsed="false">
      <c r="A5759" s="2" t="s">
        <v>158</v>
      </c>
      <c r="B5759" s="2" t="s">
        <v>158</v>
      </c>
      <c r="C5759" s="2" t="s">
        <v>47</v>
      </c>
      <c r="D5759" s="2" t="s">
        <v>10</v>
      </c>
      <c r="E5759" s="2" t="s">
        <v>74</v>
      </c>
      <c r="F5759" s="2" t="s">
        <v>977</v>
      </c>
      <c r="G5759" s="14" t="n">
        <v>9.5</v>
      </c>
      <c r="H5759" s="14" t="n">
        <v>7.16</v>
      </c>
      <c r="I5759" s="14" t="n">
        <v>9.5</v>
      </c>
      <c r="J5759" s="23" t="n">
        <f aca="false">IF(AND(E5759="Priority",ISNUMBER('Cost model'!N422)),'Cost model'!N422,'Cost model'!M422)</f>
        <v>8.5</v>
      </c>
      <c r="K5759" s="14" t="n">
        <f aca="false">J5759-H5759</f>
        <v>1.34</v>
      </c>
      <c r="L5759" s="14" t="n">
        <f aca="false">G5759-H5759</f>
        <v>2.34</v>
      </c>
    </row>
    <row r="5760" customFormat="false" ht="15" hidden="false" customHeight="false" outlineLevel="0" collapsed="false">
      <c r="A5760" s="2" t="s">
        <v>221</v>
      </c>
      <c r="B5760" s="2" t="s">
        <v>221</v>
      </c>
      <c r="C5760" s="2" t="s">
        <v>47</v>
      </c>
      <c r="D5760" s="2" t="s">
        <v>10</v>
      </c>
      <c r="E5760" s="2" t="s">
        <v>74</v>
      </c>
      <c r="F5760" s="2" t="s">
        <v>977</v>
      </c>
      <c r="G5760" s="14" t="n">
        <v>19</v>
      </c>
      <c r="H5760" s="14" t="n">
        <v>13.77</v>
      </c>
      <c r="I5760" s="14" t="n">
        <v>9.5</v>
      </c>
      <c r="J5760" s="23" t="n">
        <f aca="false">IF(AND(E5760="Priority",ISNUMBER('Cost model'!N737)),'Cost model'!N737,'Cost model'!M737)</f>
        <v>8.5</v>
      </c>
      <c r="K5760" s="14" t="n">
        <f aca="false">J5760-H5760</f>
        <v>-5.27</v>
      </c>
      <c r="L5760" s="14" t="n">
        <f aca="false">G5760-H5760</f>
        <v>5.23</v>
      </c>
    </row>
    <row r="5761" customFormat="false" ht="15" hidden="false" customHeight="false" outlineLevel="0" collapsed="false">
      <c r="A5761" s="2" t="s">
        <v>174</v>
      </c>
      <c r="B5761" s="2" t="s">
        <v>174</v>
      </c>
      <c r="C5761" s="2" t="s">
        <v>47</v>
      </c>
      <c r="D5761" s="2" t="s">
        <v>10</v>
      </c>
      <c r="E5761" s="2" t="s">
        <v>83</v>
      </c>
      <c r="F5761" s="2" t="s">
        <v>977</v>
      </c>
      <c r="G5761" s="14" t="n">
        <v>14.5</v>
      </c>
      <c r="H5761" s="14" t="n">
        <v>25.31</v>
      </c>
      <c r="I5761" s="14" t="n">
        <v>14.5</v>
      </c>
      <c r="J5761" s="23" t="n">
        <f aca="false">IF(AND(E5761="Priority",ISNUMBER('Cost model'!N167)),'Cost model'!N167,'Cost model'!M167)</f>
        <v>13.5</v>
      </c>
      <c r="K5761" s="14" t="n">
        <f aca="false">J5761-H5761</f>
        <v>-11.81</v>
      </c>
      <c r="L5761" s="14" t="n">
        <f aca="false">G5761-H5761</f>
        <v>-10.81</v>
      </c>
    </row>
    <row r="5762" customFormat="false" ht="15" hidden="false" customHeight="false" outlineLevel="0" collapsed="false">
      <c r="A5762" s="2" t="s">
        <v>124</v>
      </c>
      <c r="B5762" s="2" t="s">
        <v>124</v>
      </c>
      <c r="C5762" s="2" t="s">
        <v>47</v>
      </c>
      <c r="D5762" s="2" t="s">
        <v>10</v>
      </c>
      <c r="E5762" s="2" t="s">
        <v>74</v>
      </c>
      <c r="F5762" s="2" t="s">
        <v>977</v>
      </c>
      <c r="G5762" s="14" t="n">
        <v>9.5</v>
      </c>
      <c r="H5762" s="14" t="n">
        <v>7.48</v>
      </c>
      <c r="I5762" s="14" t="n">
        <v>9.5</v>
      </c>
      <c r="J5762" s="23" t="n">
        <f aca="false">IF(AND(E5762="Priority",ISNUMBER('Cost model'!N317)),'Cost model'!N317,'Cost model'!M317)</f>
        <v>10.5</v>
      </c>
      <c r="K5762" s="14" t="n">
        <f aca="false">J5762-H5762</f>
        <v>3.02</v>
      </c>
      <c r="L5762" s="14" t="n">
        <f aca="false">G5762-H5762</f>
        <v>2.02</v>
      </c>
    </row>
    <row r="5763" customFormat="false" ht="15" hidden="false" customHeight="false" outlineLevel="0" collapsed="false">
      <c r="A5763" s="2" t="s">
        <v>124</v>
      </c>
      <c r="B5763" s="2" t="s">
        <v>124</v>
      </c>
      <c r="C5763" s="2" t="s">
        <v>47</v>
      </c>
      <c r="D5763" s="2" t="s">
        <v>10</v>
      </c>
      <c r="E5763" s="2" t="s">
        <v>74</v>
      </c>
      <c r="F5763" s="2" t="s">
        <v>977</v>
      </c>
      <c r="G5763" s="14" t="n">
        <v>9.5</v>
      </c>
      <c r="H5763" s="14" t="n">
        <v>23.78</v>
      </c>
      <c r="I5763" s="14" t="n">
        <v>9.5</v>
      </c>
      <c r="J5763" s="23" t="n">
        <f aca="false">IF(AND(E5763="Priority",ISNUMBER('Cost model'!N317)),'Cost model'!N317,'Cost model'!M317)</f>
        <v>10.5</v>
      </c>
      <c r="K5763" s="14" t="n">
        <f aca="false">J5763-H5763</f>
        <v>-13.28</v>
      </c>
      <c r="L5763" s="14" t="n">
        <f aca="false">G5763-H5763</f>
        <v>-14.28</v>
      </c>
    </row>
    <row r="5764" customFormat="false" ht="15" hidden="false" customHeight="false" outlineLevel="0" collapsed="false">
      <c r="A5764" s="2" t="s">
        <v>205</v>
      </c>
      <c r="B5764" s="2" t="s">
        <v>174</v>
      </c>
      <c r="C5764" s="2" t="s">
        <v>48</v>
      </c>
      <c r="D5764" s="2" t="s">
        <v>10</v>
      </c>
      <c r="E5764" s="2" t="s">
        <v>74</v>
      </c>
      <c r="F5764" s="2" t="s">
        <v>976</v>
      </c>
      <c r="G5764" s="14" t="n">
        <v>14.5</v>
      </c>
      <c r="H5764" s="14" t="n">
        <v>13.27</v>
      </c>
      <c r="I5764" s="14" t="n">
        <v>14.5</v>
      </c>
      <c r="J5764" s="23" t="n">
        <f aca="false">IF(AND(E5764="Priority",ISNUMBER('Cost model'!N558)),'Cost model'!N558,'Cost model'!M558)</f>
        <v>16.5</v>
      </c>
      <c r="K5764" s="14" t="n">
        <f aca="false">J5764-H5764</f>
        <v>3.23</v>
      </c>
      <c r="L5764" s="14" t="n">
        <f aca="false">G5764-H5764</f>
        <v>1.23</v>
      </c>
    </row>
    <row r="5765" customFormat="false" ht="15" hidden="false" customHeight="false" outlineLevel="0" collapsed="false">
      <c r="A5765" s="2" t="s">
        <v>142</v>
      </c>
      <c r="B5765" s="2" t="s">
        <v>142</v>
      </c>
      <c r="C5765" s="2" t="s">
        <v>47</v>
      </c>
      <c r="D5765" s="2" t="s">
        <v>10</v>
      </c>
      <c r="E5765" s="2" t="s">
        <v>83</v>
      </c>
      <c r="F5765" s="2" t="s">
        <v>977</v>
      </c>
      <c r="G5765" s="14" t="n">
        <v>14.5</v>
      </c>
      <c r="H5765" s="14" t="n">
        <v>21.01</v>
      </c>
      <c r="I5765" s="14" t="n">
        <v>14.5</v>
      </c>
      <c r="J5765" s="23" t="n">
        <f aca="false">IF(AND(E5765="Priority",ISNUMBER('Cost model'!N632)),'Cost model'!N632,'Cost model'!M632)</f>
        <v>14.5</v>
      </c>
      <c r="K5765" s="14" t="n">
        <f aca="false">J5765-H5765</f>
        <v>-6.51</v>
      </c>
      <c r="L5765" s="14" t="n">
        <f aca="false">G5765-H5765</f>
        <v>-6.51</v>
      </c>
    </row>
    <row r="5766" customFormat="false" ht="15" hidden="false" customHeight="false" outlineLevel="0" collapsed="false">
      <c r="A5766" s="2" t="s">
        <v>221</v>
      </c>
      <c r="B5766" s="2" t="s">
        <v>221</v>
      </c>
      <c r="C5766" s="2" t="s">
        <v>47</v>
      </c>
      <c r="D5766" s="2" t="s">
        <v>10</v>
      </c>
      <c r="E5766" s="2" t="s">
        <v>74</v>
      </c>
      <c r="F5766" s="2" t="s">
        <v>977</v>
      </c>
      <c r="G5766" s="14" t="n">
        <v>9.5</v>
      </c>
      <c r="H5766" s="14" t="n">
        <v>7.17</v>
      </c>
      <c r="I5766" s="14" t="n">
        <v>9.5</v>
      </c>
      <c r="J5766" s="23" t="n">
        <f aca="false">IF(AND(E5766="Priority",ISNUMBER('Cost model'!N737)),'Cost model'!N737,'Cost model'!M737)</f>
        <v>8.5</v>
      </c>
      <c r="K5766" s="14" t="n">
        <f aca="false">J5766-H5766</f>
        <v>1.33</v>
      </c>
      <c r="L5766" s="14" t="n">
        <f aca="false">G5766-H5766</f>
        <v>2.33</v>
      </c>
    </row>
    <row r="5767" customFormat="false" ht="15" hidden="false" customHeight="false" outlineLevel="0" collapsed="false">
      <c r="A5767" s="2" t="s">
        <v>124</v>
      </c>
      <c r="B5767" s="2" t="s">
        <v>124</v>
      </c>
      <c r="C5767" s="2" t="s">
        <v>49</v>
      </c>
      <c r="D5767" s="2" t="s">
        <v>10</v>
      </c>
      <c r="E5767" s="2" t="s">
        <v>83</v>
      </c>
      <c r="F5767" s="2" t="s">
        <v>977</v>
      </c>
      <c r="G5767" s="14" t="n">
        <v>24.5</v>
      </c>
      <c r="H5767" s="14" t="n">
        <v>20.02</v>
      </c>
      <c r="I5767" s="14" t="n">
        <v>24.5</v>
      </c>
      <c r="J5767" s="23" t="n">
        <f aca="false">IF(AND(E5767="Priority",ISNUMBER('Cost model'!N319)),'Cost model'!N319,'Cost model'!M319)</f>
        <v>22.5</v>
      </c>
      <c r="K5767" s="14" t="n">
        <f aca="false">J5767-H5767</f>
        <v>2.48</v>
      </c>
      <c r="L5767" s="14" t="n">
        <f aca="false">G5767-H5767</f>
        <v>4.48</v>
      </c>
    </row>
    <row r="5768" customFormat="false" ht="15" hidden="false" customHeight="false" outlineLevel="0" collapsed="false">
      <c r="A5768" s="2" t="s">
        <v>221</v>
      </c>
      <c r="B5768" s="2" t="s">
        <v>221</v>
      </c>
      <c r="C5768" s="2" t="s">
        <v>47</v>
      </c>
      <c r="D5768" s="2" t="s">
        <v>15</v>
      </c>
      <c r="E5768" s="2" t="s">
        <v>74</v>
      </c>
      <c r="F5768" s="2" t="s">
        <v>977</v>
      </c>
      <c r="G5768" s="14" t="n">
        <v>45</v>
      </c>
      <c r="H5768" s="14" t="n">
        <v>29.66</v>
      </c>
      <c r="I5768" s="14" t="n">
        <v>45</v>
      </c>
      <c r="J5768" s="23" t="n">
        <f aca="false">IF(AND(E5768="Priority",ISNUMBER('Cost model'!N749)),'Cost model'!N749,'Cost model'!M749)</f>
        <v>110</v>
      </c>
      <c r="K5768" s="14" t="n">
        <f aca="false">J5768-H5768</f>
        <v>80.34</v>
      </c>
      <c r="L5768" s="14" t="n">
        <f aca="false">G5768-H5768</f>
        <v>15.34</v>
      </c>
    </row>
    <row r="5769" customFormat="false" ht="15" hidden="false" customHeight="false" outlineLevel="0" collapsed="false">
      <c r="A5769" s="2" t="s">
        <v>174</v>
      </c>
      <c r="B5769" s="2" t="s">
        <v>174</v>
      </c>
      <c r="C5769" s="2" t="s">
        <v>48</v>
      </c>
      <c r="D5769" s="2" t="s">
        <v>12</v>
      </c>
      <c r="E5769" s="2" t="s">
        <v>74</v>
      </c>
      <c r="F5769" s="2" t="s">
        <v>977</v>
      </c>
      <c r="G5769" s="14" t="n">
        <v>24.5</v>
      </c>
      <c r="H5769" s="14" t="n">
        <v>43.93</v>
      </c>
      <c r="I5769" s="14" t="n">
        <v>12.5</v>
      </c>
      <c r="J5769" s="23" t="n">
        <f aca="false">IF(AND(E5769="Priority",ISNUMBER('Cost model'!N171)),'Cost model'!N171,'Cost model'!M171)</f>
        <v>40</v>
      </c>
      <c r="K5769" s="14" t="n">
        <f aca="false">J5769-H5769</f>
        <v>-3.93</v>
      </c>
      <c r="L5769" s="14" t="n">
        <f aca="false">G5769-H5769</f>
        <v>-19.43</v>
      </c>
    </row>
    <row r="5770" customFormat="false" ht="15" hidden="false" customHeight="false" outlineLevel="0" collapsed="false">
      <c r="A5770" s="2" t="s">
        <v>221</v>
      </c>
      <c r="B5770" s="2" t="s">
        <v>221</v>
      </c>
      <c r="C5770" s="2" t="s">
        <v>48</v>
      </c>
      <c r="D5770" s="2" t="s">
        <v>12</v>
      </c>
      <c r="E5770" s="2" t="s">
        <v>74</v>
      </c>
      <c r="F5770" s="2" t="s">
        <v>977</v>
      </c>
      <c r="G5770" s="14" t="n">
        <v>37</v>
      </c>
      <c r="H5770" s="14" t="n">
        <v>57.83</v>
      </c>
      <c r="I5770" s="14" t="n">
        <v>12.5</v>
      </c>
      <c r="J5770" s="23" t="n">
        <f aca="false">IF(AND(E5770="Priority",ISNUMBER('Cost model'!N741)),'Cost model'!N741,'Cost model'!M741)</f>
        <v>45</v>
      </c>
      <c r="K5770" s="14" t="n">
        <f aca="false">J5770-H5770</f>
        <v>-12.83</v>
      </c>
      <c r="L5770" s="14" t="n">
        <f aca="false">G5770-H5770</f>
        <v>-20.83</v>
      </c>
    </row>
    <row r="5771" customFormat="false" ht="15" hidden="false" customHeight="false" outlineLevel="0" collapsed="false">
      <c r="A5771" s="2" t="s">
        <v>221</v>
      </c>
      <c r="B5771" s="2" t="s">
        <v>221</v>
      </c>
      <c r="C5771" s="2" t="s">
        <v>47</v>
      </c>
      <c r="D5771" s="2" t="s">
        <v>10</v>
      </c>
      <c r="E5771" s="2" t="s">
        <v>83</v>
      </c>
      <c r="F5771" s="2" t="s">
        <v>977</v>
      </c>
      <c r="G5771" s="14" t="n">
        <v>14.5</v>
      </c>
      <c r="H5771" s="14" t="n">
        <v>10.67</v>
      </c>
      <c r="I5771" s="14" t="n">
        <v>14.5</v>
      </c>
      <c r="J5771" s="23" t="n">
        <f aca="false">IF(AND(E5771="Priority",ISNUMBER('Cost model'!N737)),'Cost model'!N737,'Cost model'!M737)</f>
        <v>13.5</v>
      </c>
      <c r="K5771" s="14" t="n">
        <f aca="false">J5771-H5771</f>
        <v>2.83</v>
      </c>
      <c r="L5771" s="14" t="n">
        <f aca="false">G5771-H5771</f>
        <v>3.83</v>
      </c>
    </row>
    <row r="5772" customFormat="false" ht="15" hidden="false" customHeight="false" outlineLevel="0" collapsed="false">
      <c r="A5772" s="2" t="s">
        <v>142</v>
      </c>
      <c r="B5772" s="2" t="s">
        <v>142</v>
      </c>
      <c r="C5772" s="2" t="s">
        <v>47</v>
      </c>
      <c r="D5772" s="2" t="s">
        <v>12</v>
      </c>
      <c r="E5772" s="2" t="s">
        <v>74</v>
      </c>
      <c r="F5772" s="2" t="s">
        <v>977</v>
      </c>
      <c r="G5772" s="14" t="n">
        <v>19</v>
      </c>
      <c r="H5772" s="14" t="n">
        <v>27.86</v>
      </c>
      <c r="I5772" s="14" t="n">
        <v>9.5</v>
      </c>
      <c r="J5772" s="23" t="n">
        <f aca="false">IF(AND(E5772="Priority",ISNUMBER('Cost model'!N635)),'Cost model'!N635,'Cost model'!M635)</f>
        <v>30.5</v>
      </c>
      <c r="K5772" s="14" t="n">
        <f aca="false">J5772-H5772</f>
        <v>2.64</v>
      </c>
      <c r="L5772" s="14" t="n">
        <f aca="false">G5772-H5772</f>
        <v>-8.86</v>
      </c>
    </row>
    <row r="5773" customFormat="false" ht="15" hidden="false" customHeight="false" outlineLevel="0" collapsed="false">
      <c r="A5773" s="2" t="s">
        <v>174</v>
      </c>
      <c r="B5773" s="2" t="s">
        <v>124</v>
      </c>
      <c r="C5773" s="2" t="s">
        <v>47</v>
      </c>
      <c r="D5773" s="2" t="s">
        <v>10</v>
      </c>
      <c r="E5773" s="2" t="s">
        <v>83</v>
      </c>
      <c r="F5773" s="2" t="s">
        <v>976</v>
      </c>
      <c r="G5773" s="14" t="n">
        <v>14.5</v>
      </c>
      <c r="H5773" s="14" t="n">
        <v>10.95</v>
      </c>
      <c r="I5773" s="14" t="n">
        <v>14.5</v>
      </c>
      <c r="J5773" s="23" t="n">
        <f aca="false">IF(AND(E5773="Priority",ISNUMBER('Cost model'!N107)),'Cost model'!N107,'Cost model'!M107)</f>
        <v>17.5</v>
      </c>
      <c r="K5773" s="14" t="n">
        <f aca="false">J5773-H5773</f>
        <v>6.55</v>
      </c>
      <c r="L5773" s="14" t="n">
        <f aca="false">G5773-H5773</f>
        <v>3.55</v>
      </c>
    </row>
    <row r="5774" customFormat="false" ht="15" hidden="false" customHeight="false" outlineLevel="0" collapsed="false">
      <c r="A5774" s="2" t="s">
        <v>174</v>
      </c>
      <c r="B5774" s="2" t="s">
        <v>174</v>
      </c>
      <c r="C5774" s="2" t="s">
        <v>47</v>
      </c>
      <c r="D5774" s="2" t="s">
        <v>12</v>
      </c>
      <c r="E5774" s="2" t="s">
        <v>74</v>
      </c>
      <c r="F5774" s="2" t="s">
        <v>977</v>
      </c>
      <c r="G5774" s="14" t="n">
        <v>19</v>
      </c>
      <c r="H5774" s="14" t="n">
        <v>11.04</v>
      </c>
      <c r="I5774" s="14" t="n">
        <v>9.5</v>
      </c>
      <c r="J5774" s="23" t="n">
        <f aca="false">IF(AND(E5774="Priority",ISNUMBER('Cost model'!N170)),'Cost model'!N170,'Cost model'!M170)</f>
        <v>25.5</v>
      </c>
      <c r="K5774" s="14" t="n">
        <f aca="false">J5774-H5774</f>
        <v>14.46</v>
      </c>
      <c r="L5774" s="14" t="n">
        <f aca="false">G5774-H5774</f>
        <v>7.96</v>
      </c>
    </row>
    <row r="5775" customFormat="false" ht="15" hidden="false" customHeight="false" outlineLevel="0" collapsed="false">
      <c r="A5775" s="2" t="s">
        <v>174</v>
      </c>
      <c r="B5775" s="2" t="s">
        <v>174</v>
      </c>
      <c r="C5775" s="2" t="s">
        <v>49</v>
      </c>
      <c r="D5775" s="2" t="s">
        <v>12</v>
      </c>
      <c r="E5775" s="2" t="s">
        <v>74</v>
      </c>
      <c r="F5775" s="2" t="s">
        <v>977</v>
      </c>
      <c r="G5775" s="14" t="n">
        <v>37</v>
      </c>
      <c r="H5775" s="14" t="n">
        <v>35.8</v>
      </c>
      <c r="I5775" s="14" t="n">
        <v>19.5</v>
      </c>
      <c r="J5775" s="23" t="n">
        <f aca="false">IF(AND(E5775="Priority",ISNUMBER('Cost model'!N172)),'Cost model'!N172,'Cost model'!M172)</f>
        <v>45</v>
      </c>
      <c r="K5775" s="14" t="n">
        <f aca="false">J5775-H5775</f>
        <v>9.2</v>
      </c>
      <c r="L5775" s="14" t="n">
        <f aca="false">G5775-H5775</f>
        <v>1.2</v>
      </c>
    </row>
    <row r="5776" customFormat="false" ht="15" hidden="false" customHeight="false" outlineLevel="0" collapsed="false">
      <c r="A5776" s="2" t="s">
        <v>174</v>
      </c>
      <c r="B5776" s="2" t="s">
        <v>158</v>
      </c>
      <c r="C5776" s="2" t="s">
        <v>47</v>
      </c>
      <c r="D5776" s="2" t="s">
        <v>10</v>
      </c>
      <c r="E5776" s="2" t="s">
        <v>83</v>
      </c>
      <c r="F5776" s="2" t="s">
        <v>976</v>
      </c>
      <c r="G5776" s="14" t="n">
        <v>19.5</v>
      </c>
      <c r="H5776" s="14" t="n">
        <v>21.01</v>
      </c>
      <c r="I5776" s="14" t="n">
        <v>19.5</v>
      </c>
      <c r="J5776" s="23" t="n">
        <f aca="false">IF(AND(E5776="Priority",ISNUMBER('Cost model'!N137)),'Cost model'!N137,'Cost model'!M137)</f>
        <v>18.5</v>
      </c>
      <c r="K5776" s="14" t="n">
        <f aca="false">J5776-H5776</f>
        <v>-2.51</v>
      </c>
      <c r="L5776" s="14" t="n">
        <f aca="false">G5776-H5776</f>
        <v>-1.51</v>
      </c>
    </row>
    <row r="5777" customFormat="false" ht="15" hidden="false" customHeight="false" outlineLevel="0" collapsed="false">
      <c r="A5777" s="2" t="s">
        <v>221</v>
      </c>
      <c r="B5777" s="2" t="s">
        <v>221</v>
      </c>
      <c r="C5777" s="2" t="s">
        <v>47</v>
      </c>
      <c r="D5777" s="2" t="s">
        <v>12</v>
      </c>
      <c r="E5777" s="2" t="s">
        <v>74</v>
      </c>
      <c r="F5777" s="2" t="s">
        <v>977</v>
      </c>
      <c r="G5777" s="14" t="n">
        <v>29</v>
      </c>
      <c r="H5777" s="14" t="n">
        <v>13.77</v>
      </c>
      <c r="I5777" s="14" t="n">
        <v>9.5</v>
      </c>
      <c r="J5777" s="23" t="n">
        <f aca="false">IF(AND(E5777="Priority",ISNUMBER('Cost model'!N740)),'Cost model'!N740,'Cost model'!M740)</f>
        <v>22.5</v>
      </c>
      <c r="K5777" s="14" t="n">
        <f aca="false">J5777-H5777</f>
        <v>8.73</v>
      </c>
      <c r="L5777" s="14" t="n">
        <f aca="false">G5777-H5777</f>
        <v>15.23</v>
      </c>
    </row>
    <row r="5778" customFormat="false" ht="15" hidden="false" customHeight="false" outlineLevel="0" collapsed="false">
      <c r="A5778" s="2" t="s">
        <v>142</v>
      </c>
      <c r="B5778" s="2" t="s">
        <v>142</v>
      </c>
      <c r="C5778" s="2" t="s">
        <v>49</v>
      </c>
      <c r="D5778" s="2" t="s">
        <v>12</v>
      </c>
      <c r="E5778" s="2" t="s">
        <v>74</v>
      </c>
      <c r="F5778" s="2" t="s">
        <v>977</v>
      </c>
      <c r="G5778" s="14" t="n">
        <v>72</v>
      </c>
      <c r="H5778" s="14" t="n">
        <v>43.59</v>
      </c>
      <c r="I5778" s="14" t="n">
        <v>19.5</v>
      </c>
      <c r="J5778" s="23" t="n">
        <f aca="false">IF(AND(E5778="Priority",ISNUMBER('Cost model'!N637)),'Cost model'!N637,'Cost model'!M637)</f>
        <v>45</v>
      </c>
      <c r="K5778" s="14" t="n">
        <f aca="false">J5778-H5778</f>
        <v>1.41</v>
      </c>
      <c r="L5778" s="14" t="n">
        <f aca="false">G5778-H5778</f>
        <v>28.41</v>
      </c>
    </row>
    <row r="5779" customFormat="false" ht="15" hidden="false" customHeight="false" outlineLevel="0" collapsed="false">
      <c r="A5779" s="2" t="s">
        <v>221</v>
      </c>
      <c r="B5779" s="2" t="s">
        <v>221</v>
      </c>
      <c r="C5779" s="2" t="s">
        <v>47</v>
      </c>
      <c r="D5779" s="2" t="s">
        <v>10</v>
      </c>
      <c r="E5779" s="2" t="s">
        <v>83</v>
      </c>
      <c r="F5779" s="2" t="s">
        <v>977</v>
      </c>
      <c r="G5779" s="14" t="n">
        <v>14.5</v>
      </c>
      <c r="H5779" s="14" t="n">
        <v>9.25</v>
      </c>
      <c r="I5779" s="14" t="n">
        <v>14.5</v>
      </c>
      <c r="J5779" s="23" t="n">
        <f aca="false">IF(AND(E5779="Priority",ISNUMBER('Cost model'!N737)),'Cost model'!N737,'Cost model'!M737)</f>
        <v>13.5</v>
      </c>
      <c r="K5779" s="14" t="n">
        <f aca="false">J5779-H5779</f>
        <v>4.25</v>
      </c>
      <c r="L5779" s="14" t="n">
        <f aca="false">G5779-H5779</f>
        <v>5.25</v>
      </c>
    </row>
    <row r="5780" customFormat="false" ht="15" hidden="false" customHeight="false" outlineLevel="0" collapsed="false">
      <c r="A5780" s="2" t="s">
        <v>174</v>
      </c>
      <c r="B5780" s="2" t="s">
        <v>124</v>
      </c>
      <c r="C5780" s="2" t="s">
        <v>47</v>
      </c>
      <c r="D5780" s="2" t="s">
        <v>12</v>
      </c>
      <c r="E5780" s="2" t="s">
        <v>83</v>
      </c>
      <c r="F5780" s="2" t="s">
        <v>976</v>
      </c>
      <c r="G5780" s="14" t="n">
        <v>19.5</v>
      </c>
      <c r="H5780" s="14" t="n">
        <v>25.31</v>
      </c>
      <c r="I5780" s="14" t="n">
        <v>19.5</v>
      </c>
      <c r="J5780" s="23" t="n">
        <f aca="false">IF(AND(E5780="Priority",ISNUMBER('Cost model'!N110)),'Cost model'!N110,'Cost model'!M110)</f>
        <v>55</v>
      </c>
      <c r="K5780" s="14" t="n">
        <f aca="false">J5780-H5780</f>
        <v>29.69</v>
      </c>
      <c r="L5780" s="14" t="n">
        <f aca="false">G5780-H5780</f>
        <v>-5.81</v>
      </c>
    </row>
    <row r="5781" customFormat="false" ht="15" hidden="false" customHeight="false" outlineLevel="0" collapsed="false">
      <c r="A5781" s="2" t="s">
        <v>174</v>
      </c>
      <c r="B5781" s="2" t="s">
        <v>174</v>
      </c>
      <c r="C5781" s="2" t="s">
        <v>47</v>
      </c>
      <c r="D5781" s="2" t="s">
        <v>10</v>
      </c>
      <c r="E5781" s="2" t="s">
        <v>83</v>
      </c>
      <c r="F5781" s="2" t="s">
        <v>977</v>
      </c>
      <c r="G5781" s="14" t="n">
        <v>14.5</v>
      </c>
      <c r="H5781" s="14" t="n">
        <v>6.7</v>
      </c>
      <c r="I5781" s="14" t="n">
        <v>14.5</v>
      </c>
      <c r="J5781" s="23" t="n">
        <f aca="false">IF(AND(E5781="Priority",ISNUMBER('Cost model'!N167)),'Cost model'!N167,'Cost model'!M167)</f>
        <v>13.5</v>
      </c>
      <c r="K5781" s="14" t="n">
        <f aca="false">J5781-H5781</f>
        <v>6.8</v>
      </c>
      <c r="L5781" s="14" t="n">
        <f aca="false">G5781-H5781</f>
        <v>7.8</v>
      </c>
    </row>
    <row r="5782" customFormat="false" ht="15" hidden="false" customHeight="false" outlineLevel="0" collapsed="false">
      <c r="A5782" s="2" t="s">
        <v>174</v>
      </c>
      <c r="B5782" s="2" t="s">
        <v>174</v>
      </c>
      <c r="C5782" s="2" t="s">
        <v>47</v>
      </c>
      <c r="D5782" s="2" t="s">
        <v>14</v>
      </c>
      <c r="E5782" s="2" t="s">
        <v>74</v>
      </c>
      <c r="F5782" s="2" t="s">
        <v>977</v>
      </c>
      <c r="G5782" s="14" t="n">
        <v>64</v>
      </c>
      <c r="H5782" s="14" t="n">
        <v>73.02</v>
      </c>
      <c r="I5782" s="14" t="n">
        <v>25</v>
      </c>
      <c r="J5782" s="23" t="n">
        <f aca="false">IF(AND(E5782="Priority",ISNUMBER('Cost model'!N176)),'Cost model'!N176,'Cost model'!M176)</f>
        <v>95</v>
      </c>
      <c r="K5782" s="14" t="n">
        <f aca="false">J5782-H5782</f>
        <v>21.98</v>
      </c>
      <c r="L5782" s="14" t="n">
        <f aca="false">G5782-H5782</f>
        <v>-9.02</v>
      </c>
    </row>
    <row r="5783" customFormat="false" ht="15" hidden="false" customHeight="false" outlineLevel="0" collapsed="false">
      <c r="A5783" s="2" t="s">
        <v>174</v>
      </c>
      <c r="B5783" s="2" t="s">
        <v>174</v>
      </c>
      <c r="C5783" s="2" t="s">
        <v>48</v>
      </c>
      <c r="D5783" s="2" t="s">
        <v>10</v>
      </c>
      <c r="E5783" s="2" t="s">
        <v>74</v>
      </c>
      <c r="F5783" s="2" t="s">
        <v>977</v>
      </c>
      <c r="G5783" s="14" t="n">
        <v>37.5</v>
      </c>
      <c r="H5783" s="14" t="n">
        <v>29.19</v>
      </c>
      <c r="I5783" s="14" t="n">
        <v>12.5</v>
      </c>
      <c r="J5783" s="23" t="n">
        <f aca="false">IF(AND(E5783="Priority",ISNUMBER('Cost model'!N168)),'Cost model'!N168,'Cost model'!M168)</f>
        <v>13.5</v>
      </c>
      <c r="K5783" s="14" t="n">
        <f aca="false">J5783-H5783</f>
        <v>-15.69</v>
      </c>
      <c r="L5783" s="14" t="n">
        <f aca="false">G5783-H5783</f>
        <v>8.31</v>
      </c>
    </row>
    <row r="5784" customFormat="false" ht="15" hidden="false" customHeight="false" outlineLevel="0" collapsed="false">
      <c r="A5784" s="2" t="s">
        <v>142</v>
      </c>
      <c r="B5784" s="2" t="s">
        <v>142</v>
      </c>
      <c r="C5784" s="2" t="s">
        <v>48</v>
      </c>
      <c r="D5784" s="2" t="s">
        <v>10</v>
      </c>
      <c r="E5784" s="2" t="s">
        <v>74</v>
      </c>
      <c r="F5784" s="2" t="s">
        <v>977</v>
      </c>
      <c r="G5784" s="14" t="n">
        <v>14.5</v>
      </c>
      <c r="H5784" s="14" t="n">
        <v>10.48</v>
      </c>
      <c r="I5784" s="14" t="n">
        <v>12.5</v>
      </c>
      <c r="J5784" s="23" t="n">
        <f aca="false">IF(AND(E5784="Priority",ISNUMBER('Cost model'!N633)),'Cost model'!N633,'Cost model'!M633)</f>
        <v>11.5</v>
      </c>
      <c r="K5784" s="14" t="n">
        <f aca="false">J5784-H5784</f>
        <v>1.02</v>
      </c>
      <c r="L5784" s="14" t="n">
        <f aca="false">G5784-H5784</f>
        <v>4.02</v>
      </c>
    </row>
    <row r="5785" customFormat="false" ht="15" hidden="false" customHeight="false" outlineLevel="0" collapsed="false">
      <c r="A5785" s="2" t="s">
        <v>205</v>
      </c>
      <c r="B5785" s="2" t="s">
        <v>142</v>
      </c>
      <c r="C5785" s="2" t="s">
        <v>48</v>
      </c>
      <c r="D5785" s="2" t="s">
        <v>12</v>
      </c>
      <c r="E5785" s="2" t="s">
        <v>74</v>
      </c>
      <c r="F5785" s="2" t="s">
        <v>976</v>
      </c>
      <c r="G5785" s="14" t="n">
        <v>48.5</v>
      </c>
      <c r="H5785" s="14" t="n">
        <v>65.3</v>
      </c>
      <c r="I5785" s="14" t="n">
        <v>19.5</v>
      </c>
      <c r="J5785" s="23" t="n">
        <f aca="false">IF(AND(E5785="Priority",ISNUMBER('Cost model'!N546)),'Cost model'!N546,'Cost model'!M546)</f>
        <v>60</v>
      </c>
      <c r="K5785" s="14" t="n">
        <f aca="false">J5785-H5785</f>
        <v>-5.3</v>
      </c>
      <c r="L5785" s="14" t="n">
        <f aca="false">G5785-H5785</f>
        <v>-16.8</v>
      </c>
    </row>
    <row r="5786" customFormat="false" ht="15" hidden="false" customHeight="false" outlineLevel="0" collapsed="false">
      <c r="A5786" s="2" t="s">
        <v>124</v>
      </c>
      <c r="B5786" s="2" t="s">
        <v>124</v>
      </c>
      <c r="C5786" s="2" t="s">
        <v>47</v>
      </c>
      <c r="D5786" s="2" t="s">
        <v>14</v>
      </c>
      <c r="E5786" s="2" t="s">
        <v>74</v>
      </c>
      <c r="F5786" s="2" t="s">
        <v>977</v>
      </c>
      <c r="G5786" s="14" t="n">
        <v>28.5</v>
      </c>
      <c r="H5786" s="14" t="n">
        <v>140.16</v>
      </c>
      <c r="I5786" s="14" t="n">
        <v>25</v>
      </c>
      <c r="J5786" s="23" t="n">
        <f aca="false">IF(AND(E5786="Priority",ISNUMBER('Cost model'!N326)),'Cost model'!N326,'Cost model'!M326)</f>
        <v>110</v>
      </c>
      <c r="K5786" s="14" t="n">
        <f aca="false">J5786-H5786</f>
        <v>-30.16</v>
      </c>
      <c r="L5786" s="14" t="n">
        <f aca="false">G5786-H5786</f>
        <v>-111.66</v>
      </c>
    </row>
    <row r="5787" customFormat="false" ht="15" hidden="false" customHeight="false" outlineLevel="0" collapsed="false">
      <c r="A5787" s="2" t="s">
        <v>221</v>
      </c>
      <c r="B5787" s="2" t="s">
        <v>221</v>
      </c>
      <c r="C5787" s="2" t="s">
        <v>49</v>
      </c>
      <c r="D5787" s="2" t="s">
        <v>13</v>
      </c>
      <c r="E5787" s="2" t="s">
        <v>74</v>
      </c>
      <c r="F5787" s="2" t="s">
        <v>977</v>
      </c>
      <c r="G5787" s="14" t="n">
        <v>24.5</v>
      </c>
      <c r="H5787" s="14" t="n">
        <v>83.31</v>
      </c>
      <c r="I5787" s="14" t="n">
        <v>50</v>
      </c>
      <c r="J5787" s="23" t="n">
        <f aca="false">IF(AND(E5787="Priority",ISNUMBER('Cost model'!N745)),'Cost model'!N745,'Cost model'!M745)</f>
        <v>130</v>
      </c>
      <c r="K5787" s="14" t="n">
        <f aca="false">J5787-H5787</f>
        <v>46.69</v>
      </c>
      <c r="L5787" s="14" t="n">
        <f aca="false">G5787-H5787</f>
        <v>-58.81</v>
      </c>
    </row>
    <row r="5788" customFormat="false" ht="15" hidden="false" customHeight="false" outlineLevel="0" collapsed="false">
      <c r="A5788" s="2" t="s">
        <v>124</v>
      </c>
      <c r="B5788" s="2" t="s">
        <v>124</v>
      </c>
      <c r="C5788" s="2" t="s">
        <v>49</v>
      </c>
      <c r="D5788" s="2" t="s">
        <v>10</v>
      </c>
      <c r="E5788" s="2" t="s">
        <v>74</v>
      </c>
      <c r="F5788" s="2" t="s">
        <v>977</v>
      </c>
      <c r="G5788" s="14" t="n">
        <v>17.5</v>
      </c>
      <c r="H5788" s="14" t="n">
        <v>19.15</v>
      </c>
      <c r="I5788" s="14" t="n">
        <v>17.5</v>
      </c>
      <c r="J5788" s="23" t="n">
        <f aca="false">IF(AND(E5788="Priority",ISNUMBER('Cost model'!N319)),'Cost model'!N319,'Cost model'!M319)</f>
        <v>16.5</v>
      </c>
      <c r="K5788" s="14" t="n">
        <f aca="false">J5788-H5788</f>
        <v>-2.65</v>
      </c>
      <c r="L5788" s="14" t="n">
        <f aca="false">G5788-H5788</f>
        <v>-1.65</v>
      </c>
    </row>
    <row r="5789" customFormat="false" ht="15" hidden="false" customHeight="false" outlineLevel="0" collapsed="false">
      <c r="A5789" s="2" t="s">
        <v>124</v>
      </c>
      <c r="B5789" s="2" t="s">
        <v>124</v>
      </c>
      <c r="C5789" s="2" t="s">
        <v>48</v>
      </c>
      <c r="D5789" s="2" t="s">
        <v>10</v>
      </c>
      <c r="E5789" s="2" t="s">
        <v>74</v>
      </c>
      <c r="F5789" s="2" t="s">
        <v>977</v>
      </c>
      <c r="G5789" s="14" t="n">
        <v>12.5</v>
      </c>
      <c r="H5789" s="14" t="n">
        <v>42.2</v>
      </c>
      <c r="I5789" s="14" t="n">
        <v>12.5</v>
      </c>
      <c r="J5789" s="23" t="n">
        <f aca="false">IF(AND(E5789="Priority",ISNUMBER('Cost model'!N318)),'Cost model'!N318,'Cost model'!M318)</f>
        <v>14.5</v>
      </c>
      <c r="K5789" s="14" t="n">
        <f aca="false">J5789-H5789</f>
        <v>-27.7</v>
      </c>
      <c r="L5789" s="14" t="n">
        <f aca="false">G5789-H5789</f>
        <v>-29.7</v>
      </c>
    </row>
    <row r="5790" customFormat="false" ht="15" hidden="false" customHeight="false" outlineLevel="0" collapsed="false">
      <c r="A5790" s="2" t="s">
        <v>174</v>
      </c>
      <c r="B5790" s="2" t="s">
        <v>174</v>
      </c>
      <c r="C5790" s="2" t="s">
        <v>48</v>
      </c>
      <c r="D5790" s="2" t="s">
        <v>10</v>
      </c>
      <c r="E5790" s="2" t="s">
        <v>74</v>
      </c>
      <c r="F5790" s="2" t="s">
        <v>977</v>
      </c>
      <c r="G5790" s="14" t="n">
        <v>12.5</v>
      </c>
      <c r="H5790" s="14" t="n">
        <v>9.02</v>
      </c>
      <c r="I5790" s="14" t="n">
        <v>12.5</v>
      </c>
      <c r="J5790" s="23" t="n">
        <f aca="false">IF(AND(E5790="Priority",ISNUMBER('Cost model'!N168)),'Cost model'!N168,'Cost model'!M168)</f>
        <v>13.5</v>
      </c>
      <c r="K5790" s="14" t="n">
        <f aca="false">J5790-H5790</f>
        <v>4.48</v>
      </c>
      <c r="L5790" s="14" t="n">
        <f aca="false">G5790-H5790</f>
        <v>3.48</v>
      </c>
    </row>
    <row r="5791" customFormat="false" ht="15" hidden="false" customHeight="false" outlineLevel="0" collapsed="false">
      <c r="A5791" s="2" t="s">
        <v>124</v>
      </c>
      <c r="B5791" s="2" t="s">
        <v>124</v>
      </c>
      <c r="C5791" s="2" t="s">
        <v>47</v>
      </c>
      <c r="D5791" s="2" t="s">
        <v>12</v>
      </c>
      <c r="E5791" s="2" t="s">
        <v>74</v>
      </c>
      <c r="F5791" s="2" t="s">
        <v>977</v>
      </c>
      <c r="G5791" s="14" t="n">
        <v>9.5</v>
      </c>
      <c r="H5791" s="14" t="n">
        <v>7.48</v>
      </c>
      <c r="I5791" s="14" t="n">
        <v>9.5</v>
      </c>
      <c r="J5791" s="23" t="n">
        <f aca="false">IF(AND(E5791="Priority",ISNUMBER('Cost model'!N320)),'Cost model'!N320,'Cost model'!M320)</f>
        <v>24.5</v>
      </c>
      <c r="K5791" s="14" t="n">
        <f aca="false">J5791-H5791</f>
        <v>17.02</v>
      </c>
      <c r="L5791" s="14" t="n">
        <f aca="false">G5791-H5791</f>
        <v>2.02</v>
      </c>
    </row>
    <row r="5792" customFormat="false" ht="15" hidden="false" customHeight="false" outlineLevel="0" collapsed="false">
      <c r="A5792" s="2" t="s">
        <v>174</v>
      </c>
      <c r="B5792" s="2" t="s">
        <v>174</v>
      </c>
      <c r="C5792" s="2" t="s">
        <v>48</v>
      </c>
      <c r="D5792" s="2" t="s">
        <v>10</v>
      </c>
      <c r="E5792" s="2" t="s">
        <v>74</v>
      </c>
      <c r="F5792" s="2" t="s">
        <v>977</v>
      </c>
      <c r="G5792" s="14" t="n">
        <v>12.5</v>
      </c>
      <c r="H5792" s="14" t="n">
        <v>10.65</v>
      </c>
      <c r="I5792" s="14" t="n">
        <v>12.5</v>
      </c>
      <c r="J5792" s="23" t="n">
        <f aca="false">IF(AND(E5792="Priority",ISNUMBER('Cost model'!N168)),'Cost model'!N168,'Cost model'!M168)</f>
        <v>13.5</v>
      </c>
      <c r="K5792" s="14" t="n">
        <f aca="false">J5792-H5792</f>
        <v>2.85</v>
      </c>
      <c r="L5792" s="14" t="n">
        <f aca="false">G5792-H5792</f>
        <v>1.85</v>
      </c>
    </row>
    <row r="5793" customFormat="false" ht="15" hidden="false" customHeight="false" outlineLevel="0" collapsed="false">
      <c r="A5793" s="2" t="s">
        <v>174</v>
      </c>
      <c r="B5793" s="2" t="s">
        <v>174</v>
      </c>
      <c r="C5793" s="2" t="s">
        <v>49</v>
      </c>
      <c r="D5793" s="2" t="s">
        <v>10</v>
      </c>
      <c r="E5793" s="2" t="s">
        <v>74</v>
      </c>
      <c r="F5793" s="2" t="s">
        <v>977</v>
      </c>
      <c r="G5793" s="14" t="n">
        <v>59</v>
      </c>
      <c r="H5793" s="14" t="n">
        <v>11.36</v>
      </c>
      <c r="I5793" s="14" t="n">
        <v>17.5</v>
      </c>
      <c r="J5793" s="23" t="n">
        <f aca="false">IF(AND(E5793="Priority",ISNUMBER('Cost model'!N169)),'Cost model'!N169,'Cost model'!M169)</f>
        <v>18.5</v>
      </c>
      <c r="K5793" s="14" t="n">
        <f aca="false">J5793-H5793</f>
        <v>7.14</v>
      </c>
      <c r="L5793" s="14" t="n">
        <f aca="false">G5793-H5793</f>
        <v>47.64</v>
      </c>
    </row>
    <row r="5794" customFormat="false" ht="15" hidden="false" customHeight="false" outlineLevel="0" collapsed="false">
      <c r="A5794" s="2" t="s">
        <v>174</v>
      </c>
      <c r="B5794" s="2" t="s">
        <v>142</v>
      </c>
      <c r="C5794" s="2" t="s">
        <v>49</v>
      </c>
      <c r="D5794" s="2" t="s">
        <v>12</v>
      </c>
      <c r="E5794" s="2" t="s">
        <v>74</v>
      </c>
      <c r="F5794" s="2" t="s">
        <v>976</v>
      </c>
      <c r="G5794" s="14" t="n">
        <v>54.5</v>
      </c>
      <c r="H5794" s="14" t="n">
        <v>57.9</v>
      </c>
      <c r="I5794" s="14" t="n">
        <v>19.5</v>
      </c>
      <c r="J5794" s="23" t="n">
        <f aca="false">IF(AND(E5794="Priority",ISNUMBER('Cost model'!N127)),'Cost model'!N127,'Cost model'!M127)</f>
        <v>50</v>
      </c>
      <c r="K5794" s="14" t="n">
        <f aca="false">J5794-H5794</f>
        <v>-7.9</v>
      </c>
      <c r="L5794" s="14" t="n">
        <f aca="false">G5794-H5794</f>
        <v>-3.4</v>
      </c>
    </row>
    <row r="5795" customFormat="false" ht="15" hidden="false" customHeight="false" outlineLevel="0" collapsed="false">
      <c r="A5795" s="2" t="s">
        <v>205</v>
      </c>
      <c r="B5795" s="2" t="s">
        <v>142</v>
      </c>
      <c r="C5795" s="2" t="s">
        <v>47</v>
      </c>
      <c r="D5795" s="2" t="s">
        <v>10</v>
      </c>
      <c r="E5795" s="2" t="s">
        <v>74</v>
      </c>
      <c r="F5795" s="2" t="s">
        <v>976</v>
      </c>
      <c r="G5795" s="14" t="n">
        <v>14.5</v>
      </c>
      <c r="H5795" s="14" t="n">
        <v>23.78</v>
      </c>
      <c r="I5795" s="14" t="n">
        <v>14.5</v>
      </c>
      <c r="J5795" s="23" t="n">
        <f aca="false">IF(AND(E5795="Priority",ISNUMBER('Cost model'!N542)),'Cost model'!N542,'Cost model'!M542)</f>
        <v>15.5</v>
      </c>
      <c r="K5795" s="14" t="n">
        <f aca="false">J5795-H5795</f>
        <v>-8.28</v>
      </c>
      <c r="L5795" s="14" t="n">
        <f aca="false">G5795-H5795</f>
        <v>-9.28</v>
      </c>
    </row>
    <row r="5796" customFormat="false" ht="15" hidden="false" customHeight="false" outlineLevel="0" collapsed="false">
      <c r="A5796" s="2" t="s">
        <v>174</v>
      </c>
      <c r="B5796" s="2" t="s">
        <v>174</v>
      </c>
      <c r="C5796" s="2" t="s">
        <v>48</v>
      </c>
      <c r="D5796" s="2" t="s">
        <v>10</v>
      </c>
      <c r="E5796" s="2" t="s">
        <v>74</v>
      </c>
      <c r="F5796" s="2" t="s">
        <v>977</v>
      </c>
      <c r="G5796" s="14" t="n">
        <v>37.5</v>
      </c>
      <c r="H5796" s="14" t="n">
        <v>38.08</v>
      </c>
      <c r="I5796" s="14" t="n">
        <v>12.5</v>
      </c>
      <c r="J5796" s="23" t="n">
        <f aca="false">IF(AND(E5796="Priority",ISNUMBER('Cost model'!N168)),'Cost model'!N168,'Cost model'!M168)</f>
        <v>13.5</v>
      </c>
      <c r="K5796" s="14" t="n">
        <f aca="false">J5796-H5796</f>
        <v>-24.58</v>
      </c>
      <c r="L5796" s="14" t="n">
        <f aca="false">G5796-H5796</f>
        <v>-0.579999999999998</v>
      </c>
    </row>
    <row r="5797" customFormat="false" ht="15" hidden="false" customHeight="false" outlineLevel="0" collapsed="false">
      <c r="A5797" s="2" t="s">
        <v>124</v>
      </c>
      <c r="B5797" s="2" t="s">
        <v>124</v>
      </c>
      <c r="C5797" s="2" t="s">
        <v>48</v>
      </c>
      <c r="D5797" s="2" t="s">
        <v>12</v>
      </c>
      <c r="E5797" s="2" t="s">
        <v>74</v>
      </c>
      <c r="F5797" s="2" t="s">
        <v>977</v>
      </c>
      <c r="G5797" s="14" t="n">
        <v>76</v>
      </c>
      <c r="H5797" s="14" t="n">
        <v>91.69</v>
      </c>
      <c r="I5797" s="14" t="n">
        <v>12.5</v>
      </c>
      <c r="J5797" s="23" t="n">
        <f aca="false">IF(AND(E5797="Priority",ISNUMBER('Cost model'!N321)),'Cost model'!N321,'Cost model'!M321)</f>
        <v>40</v>
      </c>
      <c r="K5797" s="14" t="n">
        <f aca="false">J5797-H5797</f>
        <v>-51.69</v>
      </c>
      <c r="L5797" s="14" t="n">
        <f aca="false">G5797-H5797</f>
        <v>-15.69</v>
      </c>
    </row>
    <row r="5798" customFormat="false" ht="15" hidden="false" customHeight="false" outlineLevel="0" collapsed="false">
      <c r="A5798" s="2" t="s">
        <v>174</v>
      </c>
      <c r="B5798" s="2" t="s">
        <v>142</v>
      </c>
      <c r="C5798" s="2" t="s">
        <v>49</v>
      </c>
      <c r="D5798" s="2" t="s">
        <v>12</v>
      </c>
      <c r="E5798" s="2" t="s">
        <v>74</v>
      </c>
      <c r="F5798" s="2" t="s">
        <v>976</v>
      </c>
      <c r="G5798" s="14" t="n">
        <v>50</v>
      </c>
      <c r="H5798" s="14" t="n">
        <v>57.9</v>
      </c>
      <c r="I5798" s="14" t="n">
        <v>19.5</v>
      </c>
      <c r="J5798" s="23" t="n">
        <f aca="false">IF(AND(E5798="Priority",ISNUMBER('Cost model'!N127)),'Cost model'!N127,'Cost model'!M127)</f>
        <v>50</v>
      </c>
      <c r="K5798" s="14" t="n">
        <f aca="false">J5798-H5798</f>
        <v>-7.9</v>
      </c>
      <c r="L5798" s="14" t="n">
        <f aca="false">G5798-H5798</f>
        <v>-7.9</v>
      </c>
    </row>
    <row r="5799" customFormat="false" ht="15" hidden="false" customHeight="false" outlineLevel="0" collapsed="false">
      <c r="A5799" s="2" t="s">
        <v>174</v>
      </c>
      <c r="B5799" s="2" t="s">
        <v>174</v>
      </c>
      <c r="C5799" s="2" t="s">
        <v>47</v>
      </c>
      <c r="D5799" s="2" t="s">
        <v>10</v>
      </c>
      <c r="E5799" s="2" t="s">
        <v>74</v>
      </c>
      <c r="F5799" s="2" t="s">
        <v>977</v>
      </c>
      <c r="G5799" s="14" t="n">
        <v>9.5</v>
      </c>
      <c r="H5799" s="14" t="n">
        <v>6.7</v>
      </c>
      <c r="I5799" s="14" t="n">
        <v>9.5</v>
      </c>
      <c r="J5799" s="23" t="n">
        <f aca="false">IF(AND(E5799="Priority",ISNUMBER('Cost model'!N167)),'Cost model'!N167,'Cost model'!M167)</f>
        <v>8.5</v>
      </c>
      <c r="K5799" s="14" t="n">
        <f aca="false">J5799-H5799</f>
        <v>1.8</v>
      </c>
      <c r="L5799" s="14" t="n">
        <f aca="false">G5799-H5799</f>
        <v>2.8</v>
      </c>
    </row>
    <row r="5800" customFormat="false" ht="15" hidden="false" customHeight="false" outlineLevel="0" collapsed="false">
      <c r="A5800" s="2" t="s">
        <v>221</v>
      </c>
      <c r="B5800" s="2" t="s">
        <v>221</v>
      </c>
      <c r="C5800" s="2" t="s">
        <v>47</v>
      </c>
      <c r="D5800" s="2" t="s">
        <v>10</v>
      </c>
      <c r="E5800" s="2" t="s">
        <v>83</v>
      </c>
      <c r="F5800" s="2" t="s">
        <v>977</v>
      </c>
      <c r="G5800" s="14" t="n">
        <v>14.5</v>
      </c>
      <c r="H5800" s="14" t="n">
        <v>10.67</v>
      </c>
      <c r="I5800" s="14" t="n">
        <v>14.5</v>
      </c>
      <c r="J5800" s="23" t="n">
        <f aca="false">IF(AND(E5800="Priority",ISNUMBER('Cost model'!N737)),'Cost model'!N737,'Cost model'!M737)</f>
        <v>13.5</v>
      </c>
      <c r="K5800" s="14" t="n">
        <f aca="false">J5800-H5800</f>
        <v>2.83</v>
      </c>
      <c r="L5800" s="14" t="n">
        <f aca="false">G5800-H5800</f>
        <v>3.83</v>
      </c>
    </row>
    <row r="5801" customFormat="false" ht="15" hidden="false" customHeight="false" outlineLevel="0" collapsed="false">
      <c r="A5801" s="2" t="s">
        <v>174</v>
      </c>
      <c r="B5801" s="2" t="s">
        <v>174</v>
      </c>
      <c r="C5801" s="2" t="s">
        <v>47</v>
      </c>
      <c r="D5801" s="2" t="s">
        <v>14</v>
      </c>
      <c r="E5801" s="2" t="s">
        <v>74</v>
      </c>
      <c r="F5801" s="2" t="s">
        <v>977</v>
      </c>
      <c r="G5801" s="14" t="n">
        <v>9.5</v>
      </c>
      <c r="H5801" s="14" t="n">
        <v>88.66</v>
      </c>
      <c r="I5801" s="14" t="n">
        <v>25</v>
      </c>
      <c r="J5801" s="23" t="n">
        <f aca="false">IF(AND(E5801="Priority",ISNUMBER('Cost model'!N176)),'Cost model'!N176,'Cost model'!M176)</f>
        <v>95</v>
      </c>
      <c r="K5801" s="14" t="n">
        <f aca="false">J5801-H5801</f>
        <v>6.34</v>
      </c>
      <c r="L5801" s="14" t="n">
        <f aca="false">G5801-H5801</f>
        <v>-79.16</v>
      </c>
    </row>
    <row r="5802" customFormat="false" ht="15" hidden="false" customHeight="false" outlineLevel="0" collapsed="false">
      <c r="A5802" s="2" t="s">
        <v>124</v>
      </c>
      <c r="B5802" s="2" t="s">
        <v>124</v>
      </c>
      <c r="C5802" s="2" t="s">
        <v>49</v>
      </c>
      <c r="D5802" s="2" t="s">
        <v>10</v>
      </c>
      <c r="E5802" s="2" t="s">
        <v>74</v>
      </c>
      <c r="F5802" s="2" t="s">
        <v>977</v>
      </c>
      <c r="G5802" s="14" t="n">
        <v>9.5</v>
      </c>
      <c r="H5802" s="14" t="n">
        <v>20.02</v>
      </c>
      <c r="I5802" s="14" t="n">
        <v>17.5</v>
      </c>
      <c r="J5802" s="23" t="n">
        <f aca="false">IF(AND(E5802="Priority",ISNUMBER('Cost model'!N319)),'Cost model'!N319,'Cost model'!M319)</f>
        <v>16.5</v>
      </c>
      <c r="K5802" s="14" t="n">
        <f aca="false">J5802-H5802</f>
        <v>-3.52</v>
      </c>
      <c r="L5802" s="14" t="n">
        <f aca="false">G5802-H5802</f>
        <v>-10.52</v>
      </c>
    </row>
    <row r="5803" customFormat="false" ht="15" hidden="false" customHeight="false" outlineLevel="0" collapsed="false">
      <c r="A5803" s="2" t="s">
        <v>221</v>
      </c>
      <c r="B5803" s="2" t="s">
        <v>221</v>
      </c>
      <c r="C5803" s="2" t="s">
        <v>47</v>
      </c>
      <c r="D5803" s="2" t="s">
        <v>12</v>
      </c>
      <c r="E5803" s="2" t="s">
        <v>74</v>
      </c>
      <c r="F5803" s="2" t="s">
        <v>977</v>
      </c>
      <c r="G5803" s="14" t="n">
        <v>14.5</v>
      </c>
      <c r="H5803" s="14" t="n">
        <v>11.84</v>
      </c>
      <c r="I5803" s="14" t="n">
        <v>9.5</v>
      </c>
      <c r="J5803" s="23" t="n">
        <f aca="false">IF(AND(E5803="Priority",ISNUMBER('Cost model'!N740)),'Cost model'!N740,'Cost model'!M740)</f>
        <v>22.5</v>
      </c>
      <c r="K5803" s="14" t="n">
        <f aca="false">J5803-H5803</f>
        <v>10.66</v>
      </c>
      <c r="L5803" s="14" t="n">
        <f aca="false">G5803-H5803</f>
        <v>2.66</v>
      </c>
    </row>
    <row r="5804" customFormat="false" ht="15" hidden="false" customHeight="false" outlineLevel="0" collapsed="false">
      <c r="A5804" s="2" t="s">
        <v>142</v>
      </c>
      <c r="B5804" s="2" t="s">
        <v>142</v>
      </c>
      <c r="C5804" s="2" t="s">
        <v>49</v>
      </c>
      <c r="D5804" s="2" t="s">
        <v>10</v>
      </c>
      <c r="E5804" s="2" t="s">
        <v>74</v>
      </c>
      <c r="F5804" s="2" t="s">
        <v>977</v>
      </c>
      <c r="G5804" s="14" t="n">
        <v>17.5</v>
      </c>
      <c r="H5804" s="14" t="n">
        <v>12.38</v>
      </c>
      <c r="I5804" s="14" t="n">
        <v>17.5</v>
      </c>
      <c r="J5804" s="23" t="n">
        <f aca="false">IF(AND(E5804="Priority",ISNUMBER('Cost model'!N634)),'Cost model'!N634,'Cost model'!M634)</f>
        <v>15.5</v>
      </c>
      <c r="K5804" s="14" t="n">
        <f aca="false">J5804-H5804</f>
        <v>3.12</v>
      </c>
      <c r="L5804" s="14" t="n">
        <f aca="false">G5804-H5804</f>
        <v>5.12</v>
      </c>
    </row>
    <row r="5805" customFormat="false" ht="15" hidden="false" customHeight="false" outlineLevel="0" collapsed="false">
      <c r="A5805" s="2" t="s">
        <v>142</v>
      </c>
      <c r="B5805" s="2" t="s">
        <v>142</v>
      </c>
      <c r="C5805" s="2" t="s">
        <v>49</v>
      </c>
      <c r="D5805" s="2" t="s">
        <v>13</v>
      </c>
      <c r="E5805" s="2" t="s">
        <v>74</v>
      </c>
      <c r="F5805" s="2" t="s">
        <v>977</v>
      </c>
      <c r="G5805" s="14" t="n">
        <v>49</v>
      </c>
      <c r="H5805" s="14" t="n">
        <v>61.59</v>
      </c>
      <c r="I5805" s="14" t="n">
        <v>50</v>
      </c>
      <c r="J5805" s="23" t="n">
        <f aca="false">IF(AND(E5805="Priority",ISNUMBER('Cost model'!N640)),'Cost model'!N640,'Cost model'!M640)</f>
        <v>65</v>
      </c>
      <c r="K5805" s="14" t="n">
        <f aca="false">J5805-H5805</f>
        <v>3.41</v>
      </c>
      <c r="L5805" s="14" t="n">
        <f aca="false">G5805-H5805</f>
        <v>-12.59</v>
      </c>
    </row>
    <row r="5806" customFormat="false" ht="15" hidden="false" customHeight="false" outlineLevel="0" collapsed="false">
      <c r="A5806" s="2" t="s">
        <v>174</v>
      </c>
      <c r="B5806" s="2" t="s">
        <v>174</v>
      </c>
      <c r="C5806" s="2" t="s">
        <v>47</v>
      </c>
      <c r="D5806" s="2" t="s">
        <v>10</v>
      </c>
      <c r="E5806" s="2" t="s">
        <v>74</v>
      </c>
      <c r="F5806" s="2" t="s">
        <v>977</v>
      </c>
      <c r="G5806" s="14" t="n">
        <v>9.5</v>
      </c>
      <c r="H5806" s="14" t="n">
        <v>7.48</v>
      </c>
      <c r="I5806" s="14" t="n">
        <v>9.5</v>
      </c>
      <c r="J5806" s="23" t="n">
        <f aca="false">IF(AND(E5806="Priority",ISNUMBER('Cost model'!N167)),'Cost model'!N167,'Cost model'!M167)</f>
        <v>8.5</v>
      </c>
      <c r="K5806" s="14" t="n">
        <f aca="false">J5806-H5806</f>
        <v>1.02</v>
      </c>
      <c r="L5806" s="14" t="n">
        <f aca="false">G5806-H5806</f>
        <v>2.02</v>
      </c>
    </row>
    <row r="5807" customFormat="false" ht="15" hidden="false" customHeight="false" outlineLevel="0" collapsed="false">
      <c r="A5807" s="2" t="s">
        <v>174</v>
      </c>
      <c r="B5807" s="2" t="s">
        <v>174</v>
      </c>
      <c r="C5807" s="2" t="s">
        <v>48</v>
      </c>
      <c r="D5807" s="2" t="s">
        <v>10</v>
      </c>
      <c r="E5807" s="2" t="s">
        <v>74</v>
      </c>
      <c r="F5807" s="2" t="s">
        <v>977</v>
      </c>
      <c r="G5807" s="14" t="n">
        <v>14.5</v>
      </c>
      <c r="H5807" s="14" t="n">
        <v>11.22</v>
      </c>
      <c r="I5807" s="14" t="n">
        <v>12.5</v>
      </c>
      <c r="J5807" s="23" t="n">
        <f aca="false">IF(AND(E5807="Priority",ISNUMBER('Cost model'!N168)),'Cost model'!N168,'Cost model'!M168)</f>
        <v>13.5</v>
      </c>
      <c r="K5807" s="14" t="n">
        <f aca="false">J5807-H5807</f>
        <v>2.28</v>
      </c>
      <c r="L5807" s="14" t="n">
        <f aca="false">G5807-H5807</f>
        <v>3.28</v>
      </c>
    </row>
    <row r="5808" customFormat="false" ht="15" hidden="false" customHeight="false" outlineLevel="0" collapsed="false">
      <c r="A5808" s="2" t="s">
        <v>174</v>
      </c>
      <c r="B5808" s="2" t="s">
        <v>174</v>
      </c>
      <c r="C5808" s="2" t="s">
        <v>47</v>
      </c>
      <c r="D5808" s="2" t="s">
        <v>12</v>
      </c>
      <c r="E5808" s="2" t="s">
        <v>74</v>
      </c>
      <c r="F5808" s="2" t="s">
        <v>977</v>
      </c>
      <c r="G5808" s="14" t="n">
        <v>19</v>
      </c>
      <c r="H5808" s="14" t="n">
        <v>41.97</v>
      </c>
      <c r="I5808" s="14" t="n">
        <v>9.5</v>
      </c>
      <c r="J5808" s="23" t="n">
        <f aca="false">IF(AND(E5808="Priority",ISNUMBER('Cost model'!N170)),'Cost model'!N170,'Cost model'!M170)</f>
        <v>25.5</v>
      </c>
      <c r="K5808" s="14" t="n">
        <f aca="false">J5808-H5808</f>
        <v>-16.47</v>
      </c>
      <c r="L5808" s="14" t="n">
        <f aca="false">G5808-H5808</f>
        <v>-22.97</v>
      </c>
    </row>
    <row r="5809" customFormat="false" ht="15" hidden="false" customHeight="false" outlineLevel="0" collapsed="false">
      <c r="A5809" s="2" t="s">
        <v>142</v>
      </c>
      <c r="B5809" s="2" t="s">
        <v>142</v>
      </c>
      <c r="C5809" s="2" t="s">
        <v>48</v>
      </c>
      <c r="D5809" s="2" t="s">
        <v>10</v>
      </c>
      <c r="E5809" s="2" t="s">
        <v>74</v>
      </c>
      <c r="F5809" s="2" t="s">
        <v>977</v>
      </c>
      <c r="G5809" s="14" t="n">
        <v>12.5</v>
      </c>
      <c r="H5809" s="14" t="n">
        <v>10.48</v>
      </c>
      <c r="I5809" s="14" t="n">
        <v>12.5</v>
      </c>
      <c r="J5809" s="23" t="n">
        <f aca="false">IF(AND(E5809="Priority",ISNUMBER('Cost model'!N633)),'Cost model'!N633,'Cost model'!M633)</f>
        <v>11.5</v>
      </c>
      <c r="K5809" s="14" t="n">
        <f aca="false">J5809-H5809</f>
        <v>1.02</v>
      </c>
      <c r="L5809" s="14" t="n">
        <f aca="false">G5809-H5809</f>
        <v>2.02</v>
      </c>
    </row>
    <row r="5810" customFormat="false" ht="15" hidden="false" customHeight="false" outlineLevel="0" collapsed="false">
      <c r="A5810" s="2" t="s">
        <v>174</v>
      </c>
      <c r="B5810" s="2" t="s">
        <v>174</v>
      </c>
      <c r="C5810" s="2" t="s">
        <v>47</v>
      </c>
      <c r="D5810" s="2" t="s">
        <v>12</v>
      </c>
      <c r="E5810" s="2" t="s">
        <v>74</v>
      </c>
      <c r="F5810" s="2" t="s">
        <v>977</v>
      </c>
      <c r="G5810" s="14" t="n">
        <v>90.5</v>
      </c>
      <c r="H5810" s="14" t="n">
        <v>66.02</v>
      </c>
      <c r="I5810" s="14" t="n">
        <v>9.5</v>
      </c>
      <c r="J5810" s="23" t="n">
        <f aca="false">IF(AND(E5810="Priority",ISNUMBER('Cost model'!N170)),'Cost model'!N170,'Cost model'!M170)</f>
        <v>25.5</v>
      </c>
      <c r="K5810" s="14" t="n">
        <f aca="false">J5810-H5810</f>
        <v>-40.52</v>
      </c>
      <c r="L5810" s="14" t="n">
        <f aca="false">G5810-H5810</f>
        <v>24.48</v>
      </c>
    </row>
    <row r="5811" customFormat="false" ht="15" hidden="false" customHeight="false" outlineLevel="0" collapsed="false">
      <c r="A5811" s="2" t="s">
        <v>174</v>
      </c>
      <c r="B5811" s="2" t="s">
        <v>174</v>
      </c>
      <c r="C5811" s="2" t="s">
        <v>47</v>
      </c>
      <c r="D5811" s="2" t="s">
        <v>10</v>
      </c>
      <c r="E5811" s="2" t="s">
        <v>74</v>
      </c>
      <c r="F5811" s="2" t="s">
        <v>977</v>
      </c>
      <c r="G5811" s="14" t="n">
        <v>9.5</v>
      </c>
      <c r="H5811" s="14" t="n">
        <v>7.48</v>
      </c>
      <c r="I5811" s="14" t="n">
        <v>9.5</v>
      </c>
      <c r="J5811" s="23" t="n">
        <f aca="false">IF(AND(E5811="Priority",ISNUMBER('Cost model'!N167)),'Cost model'!N167,'Cost model'!M167)</f>
        <v>8.5</v>
      </c>
      <c r="K5811" s="14" t="n">
        <f aca="false">J5811-H5811</f>
        <v>1.02</v>
      </c>
      <c r="L5811" s="14" t="n">
        <f aca="false">G5811-H5811</f>
        <v>2.02</v>
      </c>
    </row>
    <row r="5812" customFormat="false" ht="15" hidden="false" customHeight="false" outlineLevel="0" collapsed="false">
      <c r="A5812" s="2" t="s">
        <v>124</v>
      </c>
      <c r="B5812" s="2" t="s">
        <v>205</v>
      </c>
      <c r="C5812" s="2" t="s">
        <v>48</v>
      </c>
      <c r="D5812" s="2" t="s">
        <v>10</v>
      </c>
      <c r="E5812" s="2" t="s">
        <v>74</v>
      </c>
      <c r="F5812" s="2" t="s">
        <v>976</v>
      </c>
      <c r="G5812" s="14" t="n">
        <v>12.5</v>
      </c>
      <c r="H5812" s="14" t="n">
        <v>20.02</v>
      </c>
      <c r="I5812" s="14" t="n">
        <v>19.5</v>
      </c>
      <c r="J5812" s="23" t="n">
        <f aca="false">IF(AND(E5812="Priority",ISNUMBER('Cost model'!N378)),'Cost model'!N378,'Cost model'!M378)</f>
        <v>18.5</v>
      </c>
      <c r="K5812" s="14" t="n">
        <f aca="false">J5812-H5812</f>
        <v>-1.52</v>
      </c>
      <c r="L5812" s="14" t="n">
        <f aca="false">G5812-H5812</f>
        <v>-7.52</v>
      </c>
    </row>
    <row r="5813" customFormat="false" ht="15" hidden="false" customHeight="false" outlineLevel="0" collapsed="false">
      <c r="A5813" s="2" t="s">
        <v>221</v>
      </c>
      <c r="B5813" s="2" t="s">
        <v>221</v>
      </c>
      <c r="C5813" s="2" t="s">
        <v>49</v>
      </c>
      <c r="D5813" s="2" t="s">
        <v>12</v>
      </c>
      <c r="E5813" s="2" t="s">
        <v>74</v>
      </c>
      <c r="F5813" s="2" t="s">
        <v>977</v>
      </c>
      <c r="G5813" s="14" t="n">
        <v>17.5</v>
      </c>
      <c r="H5813" s="14" t="n">
        <v>12.38</v>
      </c>
      <c r="I5813" s="14" t="n">
        <v>19.5</v>
      </c>
      <c r="J5813" s="23" t="n">
        <f aca="false">IF(AND(E5813="Priority",ISNUMBER('Cost model'!N742)),'Cost model'!N742,'Cost model'!M742)</f>
        <v>60</v>
      </c>
      <c r="K5813" s="14" t="n">
        <f aca="false">J5813-H5813</f>
        <v>47.62</v>
      </c>
      <c r="L5813" s="14" t="n">
        <f aca="false">G5813-H5813</f>
        <v>5.12</v>
      </c>
    </row>
    <row r="5814" customFormat="false" ht="15" hidden="false" customHeight="false" outlineLevel="0" collapsed="false">
      <c r="A5814" s="2" t="s">
        <v>174</v>
      </c>
      <c r="B5814" s="2" t="s">
        <v>174</v>
      </c>
      <c r="C5814" s="2" t="s">
        <v>47</v>
      </c>
      <c r="D5814" s="2" t="s">
        <v>12</v>
      </c>
      <c r="E5814" s="2" t="s">
        <v>74</v>
      </c>
      <c r="F5814" s="2" t="s">
        <v>977</v>
      </c>
      <c r="G5814" s="14" t="n">
        <v>24</v>
      </c>
      <c r="H5814" s="14" t="n">
        <v>25.31</v>
      </c>
      <c r="I5814" s="14" t="n">
        <v>9.5</v>
      </c>
      <c r="J5814" s="23" t="n">
        <f aca="false">IF(AND(E5814="Priority",ISNUMBER('Cost model'!N170)),'Cost model'!N170,'Cost model'!M170)</f>
        <v>25.5</v>
      </c>
      <c r="K5814" s="14" t="n">
        <f aca="false">J5814-H5814</f>
        <v>0.190000000000001</v>
      </c>
      <c r="L5814" s="14" t="n">
        <f aca="false">G5814-H5814</f>
        <v>-1.31</v>
      </c>
    </row>
    <row r="5815" customFormat="false" ht="15" hidden="false" customHeight="false" outlineLevel="0" collapsed="false">
      <c r="A5815" s="2" t="s">
        <v>142</v>
      </c>
      <c r="B5815" s="2" t="s">
        <v>124</v>
      </c>
      <c r="C5815" s="2" t="s">
        <v>47</v>
      </c>
      <c r="D5815" s="2" t="s">
        <v>10</v>
      </c>
      <c r="E5815" s="2" t="s">
        <v>74</v>
      </c>
      <c r="F5815" s="2" t="s">
        <v>976</v>
      </c>
      <c r="G5815" s="14" t="n">
        <v>14.5</v>
      </c>
      <c r="H5815" s="14" t="n">
        <v>12.42</v>
      </c>
      <c r="I5815" s="14" t="n">
        <v>14.5</v>
      </c>
      <c r="J5815" s="23" t="n">
        <f aca="false">IF(AND(E5815="Priority",ISNUMBER('Cost model'!N662)),'Cost model'!N662,'Cost model'!M662)</f>
        <v>13.5</v>
      </c>
      <c r="K5815" s="14" t="n">
        <f aca="false">J5815-H5815</f>
        <v>1.08</v>
      </c>
      <c r="L5815" s="14" t="n">
        <f aca="false">G5815-H5815</f>
        <v>2.08</v>
      </c>
    </row>
    <row r="5816" customFormat="false" ht="15" hidden="false" customHeight="false" outlineLevel="0" collapsed="false">
      <c r="A5816" s="2" t="s">
        <v>142</v>
      </c>
      <c r="B5816" s="2" t="s">
        <v>142</v>
      </c>
      <c r="C5816" s="2" t="s">
        <v>47</v>
      </c>
      <c r="D5816" s="2" t="s">
        <v>12</v>
      </c>
      <c r="E5816" s="2" t="s">
        <v>83</v>
      </c>
      <c r="F5816" s="2" t="s">
        <v>977</v>
      </c>
      <c r="G5816" s="14" t="n">
        <v>19.5</v>
      </c>
      <c r="H5816" s="14" t="n">
        <v>41.81</v>
      </c>
      <c r="I5816" s="14" t="n">
        <v>19.5</v>
      </c>
      <c r="J5816" s="23" t="n">
        <f aca="false">IF(AND(E5816="Priority",ISNUMBER('Cost model'!N635)),'Cost model'!N635,'Cost model'!M635)</f>
        <v>40</v>
      </c>
      <c r="K5816" s="14" t="n">
        <f aca="false">J5816-H5816</f>
        <v>-1.81</v>
      </c>
      <c r="L5816" s="14" t="n">
        <f aca="false">G5816-H5816</f>
        <v>-22.31</v>
      </c>
    </row>
    <row r="5817" customFormat="false" ht="15" hidden="false" customHeight="false" outlineLevel="0" collapsed="false">
      <c r="A5817" s="2" t="s">
        <v>158</v>
      </c>
      <c r="B5817" s="2" t="s">
        <v>142</v>
      </c>
      <c r="C5817" s="2" t="s">
        <v>48</v>
      </c>
      <c r="D5817" s="2" t="s">
        <v>10</v>
      </c>
      <c r="E5817" s="2" t="s">
        <v>74</v>
      </c>
      <c r="F5817" s="2" t="s">
        <v>976</v>
      </c>
      <c r="G5817" s="14" t="n">
        <v>14.5</v>
      </c>
      <c r="H5817" s="14" t="n">
        <v>14.45</v>
      </c>
      <c r="I5817" s="14" t="n">
        <v>14.5</v>
      </c>
      <c r="J5817" s="23" t="n">
        <f aca="false">IF(AND(E5817="Priority",ISNUMBER('Cost model'!N438)),'Cost model'!N438,'Cost model'!M438)</f>
        <v>17.5</v>
      </c>
      <c r="K5817" s="14" t="n">
        <f aca="false">J5817-H5817</f>
        <v>3.05</v>
      </c>
      <c r="L5817" s="14" t="n">
        <f aca="false">G5817-H5817</f>
        <v>0.0500000000000007</v>
      </c>
    </row>
    <row r="5818" customFormat="false" ht="15" hidden="false" customHeight="false" outlineLevel="0" collapsed="false">
      <c r="A5818" s="2" t="s">
        <v>221</v>
      </c>
      <c r="B5818" s="2" t="s">
        <v>221</v>
      </c>
      <c r="C5818" s="2" t="s">
        <v>49</v>
      </c>
      <c r="D5818" s="2" t="s">
        <v>12</v>
      </c>
      <c r="E5818" s="2" t="s">
        <v>74</v>
      </c>
      <c r="F5818" s="2" t="s">
        <v>977</v>
      </c>
      <c r="G5818" s="14" t="n">
        <v>19.5</v>
      </c>
      <c r="H5818" s="14" t="n">
        <v>54.1</v>
      </c>
      <c r="I5818" s="14" t="n">
        <v>19.5</v>
      </c>
      <c r="J5818" s="23" t="n">
        <f aca="false">IF(AND(E5818="Priority",ISNUMBER('Cost model'!N742)),'Cost model'!N742,'Cost model'!M742)</f>
        <v>60</v>
      </c>
      <c r="K5818" s="14" t="n">
        <f aca="false">J5818-H5818</f>
        <v>5.9</v>
      </c>
      <c r="L5818" s="14" t="n">
        <f aca="false">G5818-H5818</f>
        <v>-34.6</v>
      </c>
    </row>
    <row r="5819" customFormat="false" ht="15" hidden="false" customHeight="false" outlineLevel="0" collapsed="false">
      <c r="A5819" s="2" t="s">
        <v>142</v>
      </c>
      <c r="B5819" s="2" t="s">
        <v>142</v>
      </c>
      <c r="C5819" s="2" t="s">
        <v>47</v>
      </c>
      <c r="D5819" s="2" t="s">
        <v>10</v>
      </c>
      <c r="E5819" s="2" t="s">
        <v>74</v>
      </c>
      <c r="F5819" s="2" t="s">
        <v>977</v>
      </c>
      <c r="G5819" s="14" t="n">
        <v>9.5</v>
      </c>
      <c r="H5819" s="14" t="n">
        <v>25.31</v>
      </c>
      <c r="I5819" s="14" t="n">
        <v>9.5</v>
      </c>
      <c r="J5819" s="23" t="n">
        <f aca="false">IF(AND(E5819="Priority",ISNUMBER('Cost model'!N632)),'Cost model'!N632,'Cost model'!M632)</f>
        <v>9.5</v>
      </c>
      <c r="K5819" s="14" t="n">
        <f aca="false">J5819-H5819</f>
        <v>-15.81</v>
      </c>
      <c r="L5819" s="14" t="n">
        <f aca="false">G5819-H5819</f>
        <v>-15.81</v>
      </c>
    </row>
    <row r="5820" customFormat="false" ht="15" hidden="false" customHeight="false" outlineLevel="0" collapsed="false">
      <c r="A5820" s="2" t="s">
        <v>205</v>
      </c>
      <c r="B5820" s="2" t="s">
        <v>142</v>
      </c>
      <c r="C5820" s="2" t="s">
        <v>47</v>
      </c>
      <c r="D5820" s="2" t="s">
        <v>12</v>
      </c>
      <c r="E5820" s="2" t="s">
        <v>74</v>
      </c>
      <c r="F5820" s="2" t="s">
        <v>976</v>
      </c>
      <c r="G5820" s="14" t="n">
        <v>19.5</v>
      </c>
      <c r="H5820" s="14" t="n">
        <v>43.6</v>
      </c>
      <c r="I5820" s="14" t="n">
        <v>19.5</v>
      </c>
      <c r="J5820" s="23" t="n">
        <f aca="false">IF(AND(E5820="Priority",ISNUMBER('Cost model'!N545)),'Cost model'!N545,'Cost model'!M545)</f>
        <v>55</v>
      </c>
      <c r="K5820" s="14" t="n">
        <f aca="false">J5820-H5820</f>
        <v>11.4</v>
      </c>
      <c r="L5820" s="14" t="n">
        <f aca="false">G5820-H5820</f>
        <v>-24.1</v>
      </c>
    </row>
    <row r="5821" customFormat="false" ht="15" hidden="false" customHeight="false" outlineLevel="0" collapsed="false">
      <c r="A5821" s="2" t="s">
        <v>142</v>
      </c>
      <c r="B5821" s="2" t="s">
        <v>174</v>
      </c>
      <c r="C5821" s="2" t="s">
        <v>47</v>
      </c>
      <c r="D5821" s="2" t="s">
        <v>12</v>
      </c>
      <c r="E5821" s="2" t="s">
        <v>74</v>
      </c>
      <c r="F5821" s="2" t="s">
        <v>976</v>
      </c>
      <c r="G5821" s="14" t="n">
        <v>53</v>
      </c>
      <c r="H5821" s="14" t="n">
        <v>44.46</v>
      </c>
      <c r="I5821" s="14" t="n">
        <v>19.5</v>
      </c>
      <c r="J5821" s="23" t="n">
        <f aca="false">IF(AND(E5821="Priority",ISNUMBER('Cost model'!N695)),'Cost model'!N695,'Cost model'!M695)</f>
        <v>40</v>
      </c>
      <c r="K5821" s="14" t="n">
        <f aca="false">J5821-H5821</f>
        <v>-4.46</v>
      </c>
      <c r="L5821" s="14" t="n">
        <f aca="false">G5821-H5821</f>
        <v>8.54</v>
      </c>
    </row>
    <row r="5822" customFormat="false" ht="15" hidden="false" customHeight="false" outlineLevel="0" collapsed="false">
      <c r="A5822" s="2" t="s">
        <v>221</v>
      </c>
      <c r="B5822" s="2" t="s">
        <v>221</v>
      </c>
      <c r="C5822" s="2" t="s">
        <v>47</v>
      </c>
      <c r="D5822" s="2" t="s">
        <v>10</v>
      </c>
      <c r="E5822" s="2" t="s">
        <v>74</v>
      </c>
      <c r="F5822" s="2" t="s">
        <v>977</v>
      </c>
      <c r="G5822" s="14" t="n">
        <v>9.5</v>
      </c>
      <c r="H5822" s="14" t="n">
        <v>6.4</v>
      </c>
      <c r="I5822" s="14" t="n">
        <v>9.5</v>
      </c>
      <c r="J5822" s="23" t="n">
        <f aca="false">IF(AND(E5822="Priority",ISNUMBER('Cost model'!N737)),'Cost model'!N737,'Cost model'!M737)</f>
        <v>8.5</v>
      </c>
      <c r="K5822" s="14" t="n">
        <f aca="false">J5822-H5822</f>
        <v>2.1</v>
      </c>
      <c r="L5822" s="14" t="n">
        <f aca="false">G5822-H5822</f>
        <v>3.1</v>
      </c>
    </row>
    <row r="5823" customFormat="false" ht="15" hidden="false" customHeight="false" outlineLevel="0" collapsed="false">
      <c r="A5823" s="2" t="s">
        <v>174</v>
      </c>
      <c r="B5823" s="2" t="s">
        <v>174</v>
      </c>
      <c r="C5823" s="2" t="s">
        <v>49</v>
      </c>
      <c r="D5823" s="2" t="s">
        <v>10</v>
      </c>
      <c r="E5823" s="2" t="s">
        <v>74</v>
      </c>
      <c r="F5823" s="2" t="s">
        <v>977</v>
      </c>
      <c r="G5823" s="14" t="n">
        <v>17.5</v>
      </c>
      <c r="H5823" s="14" t="n">
        <v>14.43</v>
      </c>
      <c r="I5823" s="14" t="n">
        <v>17.5</v>
      </c>
      <c r="J5823" s="23" t="n">
        <f aca="false">IF(AND(E5823="Priority",ISNUMBER('Cost model'!N169)),'Cost model'!N169,'Cost model'!M169)</f>
        <v>18.5</v>
      </c>
      <c r="K5823" s="14" t="n">
        <f aca="false">J5823-H5823</f>
        <v>4.07</v>
      </c>
      <c r="L5823" s="14" t="n">
        <f aca="false">G5823-H5823</f>
        <v>3.07</v>
      </c>
    </row>
    <row r="5824" customFormat="false" ht="15" hidden="false" customHeight="false" outlineLevel="0" collapsed="false">
      <c r="A5824" s="2" t="s">
        <v>174</v>
      </c>
      <c r="B5824" s="2" t="s">
        <v>124</v>
      </c>
      <c r="C5824" s="2" t="s">
        <v>47</v>
      </c>
      <c r="D5824" s="2" t="s">
        <v>12</v>
      </c>
      <c r="E5824" s="2" t="s">
        <v>74</v>
      </c>
      <c r="F5824" s="2" t="s">
        <v>976</v>
      </c>
      <c r="G5824" s="14" t="n">
        <v>28.5</v>
      </c>
      <c r="H5824" s="14" t="n">
        <v>42.34</v>
      </c>
      <c r="I5824" s="14" t="n">
        <v>9.5</v>
      </c>
      <c r="J5824" s="23" t="n">
        <f aca="false">IF(AND(E5824="Priority",ISNUMBER('Cost model'!N110)),'Cost model'!N110,'Cost model'!M110)</f>
        <v>40</v>
      </c>
      <c r="K5824" s="14" t="n">
        <f aca="false">J5824-H5824</f>
        <v>-2.34</v>
      </c>
      <c r="L5824" s="14" t="n">
        <f aca="false">G5824-H5824</f>
        <v>-13.84</v>
      </c>
    </row>
    <row r="5825" customFormat="false" ht="15" hidden="false" customHeight="false" outlineLevel="0" collapsed="false">
      <c r="A5825" s="2" t="s">
        <v>158</v>
      </c>
      <c r="B5825" s="2" t="s">
        <v>158</v>
      </c>
      <c r="C5825" s="2" t="s">
        <v>49</v>
      </c>
      <c r="D5825" s="2" t="s">
        <v>14</v>
      </c>
      <c r="E5825" s="2" t="s">
        <v>74</v>
      </c>
      <c r="F5825" s="2" t="s">
        <v>977</v>
      </c>
      <c r="G5825" s="14" t="n">
        <v>499</v>
      </c>
      <c r="H5825" s="14" t="n">
        <v>33.07</v>
      </c>
      <c r="I5825" s="14" t="n">
        <v>85</v>
      </c>
      <c r="J5825" s="23" t="n">
        <f aca="false">IF(AND(E5825="Priority",ISNUMBER('Cost model'!N433)),'Cost model'!N433,'Cost model'!M433)</f>
        <v>75</v>
      </c>
      <c r="K5825" s="14" t="n">
        <f aca="false">J5825-H5825</f>
        <v>41.93</v>
      </c>
      <c r="L5825" s="14" t="n">
        <f aca="false">G5825-H5825</f>
        <v>465.93</v>
      </c>
    </row>
    <row r="5826" customFormat="false" ht="15" hidden="false" customHeight="false" outlineLevel="0" collapsed="false">
      <c r="A5826" s="2" t="s">
        <v>158</v>
      </c>
      <c r="B5826" s="2" t="s">
        <v>174</v>
      </c>
      <c r="C5826" s="2" t="s">
        <v>47</v>
      </c>
      <c r="D5826" s="2" t="s">
        <v>12</v>
      </c>
      <c r="E5826" s="2" t="s">
        <v>74</v>
      </c>
      <c r="F5826" s="2" t="s">
        <v>976</v>
      </c>
      <c r="G5826" s="14" t="n">
        <v>38</v>
      </c>
      <c r="H5826" s="14" t="n">
        <v>65.5</v>
      </c>
      <c r="I5826" s="14" t="n">
        <v>19.5</v>
      </c>
      <c r="J5826" s="23" t="n">
        <f aca="false">IF(AND(E5826="Priority",ISNUMBER('Cost model'!N485)),'Cost model'!N485,'Cost model'!M485)</f>
        <v>40</v>
      </c>
      <c r="K5826" s="14" t="n">
        <f aca="false">J5826-H5826</f>
        <v>-25.5</v>
      </c>
      <c r="L5826" s="14" t="n">
        <f aca="false">G5826-H5826</f>
        <v>-27.5</v>
      </c>
    </row>
    <row r="5827" customFormat="false" ht="15" hidden="false" customHeight="false" outlineLevel="0" collapsed="false">
      <c r="A5827" s="2" t="s">
        <v>174</v>
      </c>
      <c r="B5827" s="2" t="s">
        <v>142</v>
      </c>
      <c r="C5827" s="2" t="s">
        <v>47</v>
      </c>
      <c r="D5827" s="2" t="s">
        <v>12</v>
      </c>
      <c r="E5827" s="2" t="s">
        <v>74</v>
      </c>
      <c r="F5827" s="2" t="s">
        <v>976</v>
      </c>
      <c r="G5827" s="14" t="n">
        <v>19</v>
      </c>
      <c r="H5827" s="14" t="n">
        <v>42.59</v>
      </c>
      <c r="I5827" s="14" t="n">
        <v>9.5</v>
      </c>
      <c r="J5827" s="23" t="n">
        <f aca="false">IF(AND(E5827="Priority",ISNUMBER('Cost model'!N125)),'Cost model'!N125,'Cost model'!M125)</f>
        <v>40</v>
      </c>
      <c r="K5827" s="14" t="n">
        <f aca="false">J5827-H5827</f>
        <v>-2.59</v>
      </c>
      <c r="L5827" s="14" t="n">
        <f aca="false">G5827-H5827</f>
        <v>-23.59</v>
      </c>
    </row>
    <row r="5828" customFormat="false" ht="15" hidden="false" customHeight="false" outlineLevel="0" collapsed="false">
      <c r="A5828" s="2" t="s">
        <v>174</v>
      </c>
      <c r="B5828" s="2" t="s">
        <v>174</v>
      </c>
      <c r="C5828" s="2" t="s">
        <v>47</v>
      </c>
      <c r="D5828" s="2" t="s">
        <v>12</v>
      </c>
      <c r="E5828" s="2" t="s">
        <v>83</v>
      </c>
      <c r="F5828" s="2" t="s">
        <v>977</v>
      </c>
      <c r="G5828" s="14" t="n">
        <v>19.5</v>
      </c>
      <c r="H5828" s="14" t="n">
        <v>27.43</v>
      </c>
      <c r="I5828" s="14" t="n">
        <v>19.5</v>
      </c>
      <c r="J5828" s="23" t="n">
        <f aca="false">IF(AND(E5828="Priority",ISNUMBER('Cost model'!N170)),'Cost model'!N170,'Cost model'!M170)</f>
        <v>35</v>
      </c>
      <c r="K5828" s="14" t="n">
        <f aca="false">J5828-H5828</f>
        <v>7.57</v>
      </c>
      <c r="L5828" s="14" t="n">
        <f aca="false">G5828-H5828</f>
        <v>-7.93</v>
      </c>
    </row>
    <row r="5829" customFormat="false" ht="15" hidden="false" customHeight="false" outlineLevel="0" collapsed="false">
      <c r="A5829" s="2" t="s">
        <v>174</v>
      </c>
      <c r="B5829" s="2" t="s">
        <v>123</v>
      </c>
      <c r="C5829" s="2" t="s">
        <v>47</v>
      </c>
      <c r="D5829" s="2" t="s">
        <v>12</v>
      </c>
      <c r="E5829" s="2" t="s">
        <v>74</v>
      </c>
      <c r="F5829" s="2" t="s">
        <v>976</v>
      </c>
      <c r="G5829" s="14" t="n">
        <v>28.5</v>
      </c>
      <c r="H5829" s="14" t="n">
        <v>43.93</v>
      </c>
      <c r="I5829" s="14" t="n">
        <v>24.5</v>
      </c>
      <c r="J5829" s="23" t="n">
        <f aca="false">IF(AND(E5829="Priority",ISNUMBER('Cost model'!N200)),'Cost model'!N200,'Cost model'!M200)</f>
        <v>45</v>
      </c>
      <c r="K5829" s="14" t="n">
        <f aca="false">J5829-H5829</f>
        <v>1.07</v>
      </c>
      <c r="L5829" s="14" t="n">
        <f aca="false">G5829-H5829</f>
        <v>-15.43</v>
      </c>
    </row>
    <row r="5830" customFormat="false" ht="15" hidden="false" customHeight="false" outlineLevel="0" collapsed="false">
      <c r="A5830" s="2" t="s">
        <v>174</v>
      </c>
      <c r="B5830" s="2" t="s">
        <v>174</v>
      </c>
      <c r="C5830" s="2" t="s">
        <v>47</v>
      </c>
      <c r="D5830" s="2" t="s">
        <v>12</v>
      </c>
      <c r="E5830" s="2" t="s">
        <v>74</v>
      </c>
      <c r="F5830" s="2" t="s">
        <v>977</v>
      </c>
      <c r="G5830" s="14" t="n">
        <v>19</v>
      </c>
      <c r="H5830" s="14" t="n">
        <v>10.12</v>
      </c>
      <c r="I5830" s="14" t="n">
        <v>9.5</v>
      </c>
      <c r="J5830" s="23" t="n">
        <f aca="false">IF(AND(E5830="Priority",ISNUMBER('Cost model'!N170)),'Cost model'!N170,'Cost model'!M170)</f>
        <v>25.5</v>
      </c>
      <c r="K5830" s="14" t="n">
        <f aca="false">J5830-H5830</f>
        <v>15.38</v>
      </c>
      <c r="L5830" s="14" t="n">
        <f aca="false">G5830-H5830</f>
        <v>8.88</v>
      </c>
    </row>
    <row r="5831" customFormat="false" ht="15" hidden="false" customHeight="false" outlineLevel="0" collapsed="false">
      <c r="A5831" s="2" t="s">
        <v>124</v>
      </c>
      <c r="B5831" s="2" t="s">
        <v>124</v>
      </c>
      <c r="C5831" s="2" t="s">
        <v>49</v>
      </c>
      <c r="D5831" s="2" t="s">
        <v>12</v>
      </c>
      <c r="E5831" s="2" t="s">
        <v>74</v>
      </c>
      <c r="F5831" s="2" t="s">
        <v>977</v>
      </c>
      <c r="G5831" s="14" t="n">
        <v>19.5</v>
      </c>
      <c r="H5831" s="14" t="n">
        <v>27.78</v>
      </c>
      <c r="I5831" s="14" t="n">
        <v>19.5</v>
      </c>
      <c r="J5831" s="23" t="n">
        <f aca="false">IF(AND(E5831="Priority",ISNUMBER('Cost model'!N322)),'Cost model'!N322,'Cost model'!M322)</f>
        <v>50</v>
      </c>
      <c r="K5831" s="14" t="n">
        <f aca="false">J5831-H5831</f>
        <v>22.22</v>
      </c>
      <c r="L5831" s="14" t="n">
        <f aca="false">G5831-H5831</f>
        <v>-8.28</v>
      </c>
    </row>
    <row r="5832" customFormat="false" ht="15" hidden="false" customHeight="false" outlineLevel="0" collapsed="false">
      <c r="A5832" s="2" t="s">
        <v>124</v>
      </c>
      <c r="B5832" s="2" t="s">
        <v>124</v>
      </c>
      <c r="C5832" s="2" t="s">
        <v>47</v>
      </c>
      <c r="D5832" s="2" t="s">
        <v>12</v>
      </c>
      <c r="E5832" s="2" t="s">
        <v>74</v>
      </c>
      <c r="F5832" s="2" t="s">
        <v>977</v>
      </c>
      <c r="G5832" s="14" t="n">
        <v>19</v>
      </c>
      <c r="H5832" s="14" t="n">
        <v>7.48</v>
      </c>
      <c r="I5832" s="14" t="n">
        <v>9.5</v>
      </c>
      <c r="J5832" s="23" t="n">
        <f aca="false">IF(AND(E5832="Priority",ISNUMBER('Cost model'!N320)),'Cost model'!N320,'Cost model'!M320)</f>
        <v>24.5</v>
      </c>
      <c r="K5832" s="14" t="n">
        <f aca="false">J5832-H5832</f>
        <v>17.02</v>
      </c>
      <c r="L5832" s="14" t="n">
        <f aca="false">G5832-H5832</f>
        <v>11.52</v>
      </c>
    </row>
    <row r="5833" customFormat="false" ht="15" hidden="false" customHeight="false" outlineLevel="0" collapsed="false">
      <c r="A5833" s="2" t="s">
        <v>124</v>
      </c>
      <c r="B5833" s="2" t="s">
        <v>124</v>
      </c>
      <c r="C5833" s="2" t="s">
        <v>48</v>
      </c>
      <c r="D5833" s="2" t="s">
        <v>15</v>
      </c>
      <c r="E5833" s="2" t="s">
        <v>74</v>
      </c>
      <c r="F5833" s="2" t="s">
        <v>977</v>
      </c>
      <c r="G5833" s="14" t="n">
        <v>182.5</v>
      </c>
      <c r="H5833" s="14" t="n">
        <v>120.2</v>
      </c>
      <c r="I5833" s="14" t="n">
        <v>85</v>
      </c>
      <c r="J5833" s="23" t="n">
        <f aca="false">IF(AND(E5833="Priority",ISNUMBER('Cost model'!N330)),'Cost model'!N330,'Cost model'!M330)</f>
        <v>180</v>
      </c>
      <c r="K5833" s="14" t="n">
        <f aca="false">J5833-H5833</f>
        <v>59.8</v>
      </c>
      <c r="L5833" s="14" t="n">
        <f aca="false">G5833-H5833</f>
        <v>62.3</v>
      </c>
    </row>
    <row r="5834" customFormat="false" ht="15" hidden="false" customHeight="false" outlineLevel="0" collapsed="false">
      <c r="A5834" s="2" t="s">
        <v>124</v>
      </c>
      <c r="B5834" s="2" t="s">
        <v>124</v>
      </c>
      <c r="C5834" s="2" t="s">
        <v>47</v>
      </c>
      <c r="D5834" s="2" t="s">
        <v>12</v>
      </c>
      <c r="E5834" s="2" t="s">
        <v>74</v>
      </c>
      <c r="F5834" s="2" t="s">
        <v>977</v>
      </c>
      <c r="G5834" s="14" t="n">
        <v>57</v>
      </c>
      <c r="H5834" s="14" t="n">
        <v>42.77</v>
      </c>
      <c r="I5834" s="14" t="n">
        <v>9.5</v>
      </c>
      <c r="J5834" s="23" t="n">
        <f aca="false">IF(AND(E5834="Priority",ISNUMBER('Cost model'!N320)),'Cost model'!N320,'Cost model'!M320)</f>
        <v>24.5</v>
      </c>
      <c r="K5834" s="14" t="n">
        <f aca="false">J5834-H5834</f>
        <v>-18.27</v>
      </c>
      <c r="L5834" s="14" t="n">
        <f aca="false">G5834-H5834</f>
        <v>14.23</v>
      </c>
    </row>
    <row r="5835" customFormat="false" ht="15" hidden="false" customHeight="false" outlineLevel="0" collapsed="false">
      <c r="A5835" s="2" t="s">
        <v>124</v>
      </c>
      <c r="B5835" s="2" t="s">
        <v>124</v>
      </c>
      <c r="C5835" s="2" t="s">
        <v>47</v>
      </c>
      <c r="D5835" s="2" t="s">
        <v>10</v>
      </c>
      <c r="E5835" s="2" t="s">
        <v>74</v>
      </c>
      <c r="F5835" s="2" t="s">
        <v>977</v>
      </c>
      <c r="G5835" s="14" t="n">
        <v>9.5</v>
      </c>
      <c r="H5835" s="14" t="n">
        <v>7.48</v>
      </c>
      <c r="I5835" s="14" t="n">
        <v>9.5</v>
      </c>
      <c r="J5835" s="23" t="n">
        <f aca="false">IF(AND(E5835="Priority",ISNUMBER('Cost model'!N317)),'Cost model'!N317,'Cost model'!M317)</f>
        <v>10.5</v>
      </c>
      <c r="K5835" s="14" t="n">
        <f aca="false">J5835-H5835</f>
        <v>3.02</v>
      </c>
      <c r="L5835" s="14" t="n">
        <f aca="false">G5835-H5835</f>
        <v>2.02</v>
      </c>
    </row>
    <row r="5836" customFormat="false" ht="15" hidden="false" customHeight="false" outlineLevel="0" collapsed="false">
      <c r="A5836" s="2" t="s">
        <v>158</v>
      </c>
      <c r="B5836" s="2" t="s">
        <v>142</v>
      </c>
      <c r="C5836" s="2" t="s">
        <v>48</v>
      </c>
      <c r="D5836" s="2" t="s">
        <v>12</v>
      </c>
      <c r="E5836" s="2" t="s">
        <v>74</v>
      </c>
      <c r="F5836" s="2" t="s">
        <v>976</v>
      </c>
      <c r="G5836" s="14" t="n">
        <v>81</v>
      </c>
      <c r="H5836" s="14" t="n">
        <v>86.13</v>
      </c>
      <c r="I5836" s="14" t="n">
        <v>19.5</v>
      </c>
      <c r="J5836" s="23" t="n">
        <f aca="false">IF(AND(E5836="Priority",ISNUMBER('Cost model'!N441)),'Cost model'!N441,'Cost model'!M441)</f>
        <v>55</v>
      </c>
      <c r="K5836" s="14" t="n">
        <f aca="false">J5836-H5836</f>
        <v>-31.13</v>
      </c>
      <c r="L5836" s="14" t="n">
        <f aca="false">G5836-H5836</f>
        <v>-5.13</v>
      </c>
    </row>
    <row r="5837" customFormat="false" ht="15" hidden="false" customHeight="false" outlineLevel="0" collapsed="false">
      <c r="A5837" s="2" t="s">
        <v>142</v>
      </c>
      <c r="B5837" s="2" t="s">
        <v>142</v>
      </c>
      <c r="C5837" s="2" t="s">
        <v>47</v>
      </c>
      <c r="D5837" s="2" t="s">
        <v>12</v>
      </c>
      <c r="E5837" s="2" t="s">
        <v>74</v>
      </c>
      <c r="F5837" s="2" t="s">
        <v>977</v>
      </c>
      <c r="G5837" s="14" t="n">
        <v>9.5</v>
      </c>
      <c r="H5837" s="14" t="n">
        <v>18.64</v>
      </c>
      <c r="I5837" s="14" t="n">
        <v>9.5</v>
      </c>
      <c r="J5837" s="23" t="n">
        <f aca="false">IF(AND(E5837="Priority",ISNUMBER('Cost model'!N635)),'Cost model'!N635,'Cost model'!M635)</f>
        <v>30.5</v>
      </c>
      <c r="K5837" s="14" t="n">
        <f aca="false">J5837-H5837</f>
        <v>11.86</v>
      </c>
      <c r="L5837" s="14" t="n">
        <f aca="false">G5837-H5837</f>
        <v>-9.14</v>
      </c>
    </row>
    <row r="5838" customFormat="false" ht="15" hidden="false" customHeight="false" outlineLevel="0" collapsed="false">
      <c r="A5838" s="2" t="s">
        <v>174</v>
      </c>
      <c r="B5838" s="2" t="s">
        <v>124</v>
      </c>
      <c r="C5838" s="2" t="s">
        <v>47</v>
      </c>
      <c r="D5838" s="2" t="s">
        <v>13</v>
      </c>
      <c r="E5838" s="2" t="s">
        <v>83</v>
      </c>
      <c r="F5838" s="2" t="s">
        <v>976</v>
      </c>
      <c r="G5838" s="14" t="n">
        <v>45</v>
      </c>
      <c r="H5838" s="14" t="n">
        <v>65.57</v>
      </c>
      <c r="I5838" s="14" t="n">
        <v>45</v>
      </c>
      <c r="J5838" s="23" t="n">
        <f aca="false">IF(AND(E5838="Priority",ISNUMBER('Cost model'!N113)),'Cost model'!N113,'Cost model'!M113)</f>
        <v>90</v>
      </c>
      <c r="K5838" s="14" t="n">
        <f aca="false">J5838-H5838</f>
        <v>24.43</v>
      </c>
      <c r="L5838" s="14" t="n">
        <f aca="false">G5838-H5838</f>
        <v>-20.57</v>
      </c>
    </row>
    <row r="5839" customFormat="false" ht="15" hidden="false" customHeight="false" outlineLevel="0" collapsed="false">
      <c r="A5839" s="2" t="s">
        <v>221</v>
      </c>
      <c r="B5839" s="2" t="s">
        <v>158</v>
      </c>
      <c r="C5839" s="2" t="s">
        <v>47</v>
      </c>
      <c r="D5839" s="2" t="s">
        <v>10</v>
      </c>
      <c r="E5839" s="2" t="s">
        <v>74</v>
      </c>
      <c r="F5839" s="2" t="s">
        <v>976</v>
      </c>
      <c r="G5839" s="14" t="n">
        <v>14.5</v>
      </c>
      <c r="H5839" s="14" t="n">
        <v>13.02</v>
      </c>
      <c r="I5839" s="14" t="n">
        <v>14.5</v>
      </c>
      <c r="J5839" s="23" t="n">
        <f aca="false">IF(AND(E5839="Priority",ISNUMBER('Cost model'!N752)),'Cost model'!N752,'Cost model'!M752)</f>
        <v>12.5</v>
      </c>
      <c r="K5839" s="14" t="n">
        <f aca="false">J5839-H5839</f>
        <v>-0.52</v>
      </c>
      <c r="L5839" s="14" t="n">
        <f aca="false">G5839-H5839</f>
        <v>1.48</v>
      </c>
    </row>
    <row r="5840" customFormat="false" ht="15" hidden="false" customHeight="false" outlineLevel="0" collapsed="false">
      <c r="A5840" s="2" t="s">
        <v>142</v>
      </c>
      <c r="B5840" s="2" t="s">
        <v>142</v>
      </c>
      <c r="C5840" s="2" t="s">
        <v>47</v>
      </c>
      <c r="D5840" s="2" t="s">
        <v>10</v>
      </c>
      <c r="E5840" s="2" t="s">
        <v>74</v>
      </c>
      <c r="F5840" s="2" t="s">
        <v>977</v>
      </c>
      <c r="G5840" s="14" t="n">
        <v>9.5</v>
      </c>
      <c r="H5840" s="14" t="n">
        <v>9.25</v>
      </c>
      <c r="I5840" s="14" t="n">
        <v>9.5</v>
      </c>
      <c r="J5840" s="23" t="n">
        <f aca="false">IF(AND(E5840="Priority",ISNUMBER('Cost model'!N632)),'Cost model'!N632,'Cost model'!M632)</f>
        <v>9.5</v>
      </c>
      <c r="K5840" s="14" t="n">
        <f aca="false">J5840-H5840</f>
        <v>0.25</v>
      </c>
      <c r="L5840" s="14" t="n">
        <f aca="false">G5840-H5840</f>
        <v>0.25</v>
      </c>
    </row>
    <row r="5841" customFormat="false" ht="15" hidden="false" customHeight="false" outlineLevel="0" collapsed="false">
      <c r="A5841" s="2" t="s">
        <v>221</v>
      </c>
      <c r="B5841" s="2" t="s">
        <v>158</v>
      </c>
      <c r="C5841" s="2" t="s">
        <v>47</v>
      </c>
      <c r="D5841" s="2" t="s">
        <v>10</v>
      </c>
      <c r="E5841" s="2" t="s">
        <v>74</v>
      </c>
      <c r="F5841" s="2" t="s">
        <v>976</v>
      </c>
      <c r="G5841" s="14" t="n">
        <v>14.5</v>
      </c>
      <c r="H5841" s="14" t="n">
        <v>10.62</v>
      </c>
      <c r="I5841" s="14" t="n">
        <v>14.5</v>
      </c>
      <c r="J5841" s="23" t="n">
        <f aca="false">IF(AND(E5841="Priority",ISNUMBER('Cost model'!N752)),'Cost model'!N752,'Cost model'!M752)</f>
        <v>12.5</v>
      </c>
      <c r="K5841" s="14" t="n">
        <f aca="false">J5841-H5841</f>
        <v>1.88</v>
      </c>
      <c r="L5841" s="14" t="n">
        <f aca="false">G5841-H5841</f>
        <v>3.88</v>
      </c>
    </row>
    <row r="5842" customFormat="false" ht="15" hidden="false" customHeight="false" outlineLevel="0" collapsed="false">
      <c r="A5842" s="2" t="s">
        <v>124</v>
      </c>
      <c r="B5842" s="2" t="s">
        <v>174</v>
      </c>
      <c r="C5842" s="2" t="s">
        <v>48</v>
      </c>
      <c r="D5842" s="2" t="s">
        <v>10</v>
      </c>
      <c r="E5842" s="2" t="s">
        <v>74</v>
      </c>
      <c r="F5842" s="2" t="s">
        <v>976</v>
      </c>
      <c r="G5842" s="14" t="n">
        <v>14.5</v>
      </c>
      <c r="H5842" s="14" t="n">
        <v>21.1</v>
      </c>
      <c r="I5842" s="14" t="n">
        <v>14.5</v>
      </c>
      <c r="J5842" s="23" t="n">
        <f aca="false">IF(AND(E5842="Priority",ISNUMBER('Cost model'!N363)),'Cost model'!N363,'Cost model'!M363)</f>
        <v>15.5</v>
      </c>
      <c r="K5842" s="14" t="n">
        <f aca="false">J5842-H5842</f>
        <v>-5.6</v>
      </c>
      <c r="L5842" s="14" t="n">
        <f aca="false">G5842-H5842</f>
        <v>-6.6</v>
      </c>
    </row>
    <row r="5843" customFormat="false" ht="15" hidden="false" customHeight="false" outlineLevel="0" collapsed="false">
      <c r="A5843" s="2" t="s">
        <v>174</v>
      </c>
      <c r="B5843" s="2" t="s">
        <v>174</v>
      </c>
      <c r="C5843" s="2" t="s">
        <v>47</v>
      </c>
      <c r="D5843" s="2" t="s">
        <v>10</v>
      </c>
      <c r="E5843" s="2" t="s">
        <v>74</v>
      </c>
      <c r="F5843" s="2" t="s">
        <v>977</v>
      </c>
      <c r="G5843" s="14" t="n">
        <v>9.5</v>
      </c>
      <c r="H5843" s="14" t="n">
        <v>7.48</v>
      </c>
      <c r="I5843" s="14" t="n">
        <v>9.5</v>
      </c>
      <c r="J5843" s="23" t="n">
        <f aca="false">IF(AND(E5843="Priority",ISNUMBER('Cost model'!N167)),'Cost model'!N167,'Cost model'!M167)</f>
        <v>8.5</v>
      </c>
      <c r="K5843" s="14" t="n">
        <f aca="false">J5843-H5843</f>
        <v>1.02</v>
      </c>
      <c r="L5843" s="14" t="n">
        <f aca="false">G5843-H5843</f>
        <v>2.02</v>
      </c>
    </row>
    <row r="5844" customFormat="false" ht="15" hidden="false" customHeight="false" outlineLevel="0" collapsed="false">
      <c r="A5844" s="2" t="s">
        <v>142</v>
      </c>
      <c r="B5844" s="2" t="s">
        <v>142</v>
      </c>
      <c r="C5844" s="2" t="s">
        <v>47</v>
      </c>
      <c r="D5844" s="2" t="s">
        <v>10</v>
      </c>
      <c r="E5844" s="2" t="s">
        <v>74</v>
      </c>
      <c r="F5844" s="2" t="s">
        <v>977</v>
      </c>
      <c r="G5844" s="14" t="n">
        <v>9.5</v>
      </c>
      <c r="H5844" s="14" t="n">
        <v>8.13</v>
      </c>
      <c r="I5844" s="14" t="n">
        <v>9.5</v>
      </c>
      <c r="J5844" s="23" t="n">
        <f aca="false">IF(AND(E5844="Priority",ISNUMBER('Cost model'!N632)),'Cost model'!N632,'Cost model'!M632)</f>
        <v>9.5</v>
      </c>
      <c r="K5844" s="14" t="n">
        <f aca="false">J5844-H5844</f>
        <v>1.37</v>
      </c>
      <c r="L5844" s="14" t="n">
        <f aca="false">G5844-H5844</f>
        <v>1.37</v>
      </c>
    </row>
    <row r="5845" customFormat="false" ht="15" hidden="false" customHeight="false" outlineLevel="0" collapsed="false">
      <c r="A5845" s="2" t="s">
        <v>123</v>
      </c>
      <c r="B5845" s="2" t="s">
        <v>221</v>
      </c>
      <c r="C5845" s="2" t="s">
        <v>47</v>
      </c>
      <c r="D5845" s="2" t="s">
        <v>10</v>
      </c>
      <c r="E5845" s="2" t="s">
        <v>74</v>
      </c>
      <c r="F5845" s="2" t="s">
        <v>976</v>
      </c>
      <c r="G5845" s="14" t="n">
        <v>14.5</v>
      </c>
      <c r="H5845" s="14" t="n">
        <v>8.87</v>
      </c>
      <c r="I5845" s="14" t="n">
        <v>19.5</v>
      </c>
      <c r="J5845" s="23" t="n">
        <f aca="false">IF(AND(E5845="Priority",ISNUMBER('Cost model'!N92)),'Cost model'!N92,'Cost model'!M92)</f>
        <v>14.5</v>
      </c>
      <c r="K5845" s="14" t="n">
        <f aca="false">J5845-H5845</f>
        <v>5.63</v>
      </c>
      <c r="L5845" s="14" t="n">
        <f aca="false">G5845-H5845</f>
        <v>5.63</v>
      </c>
    </row>
    <row r="5846" customFormat="false" ht="15" hidden="false" customHeight="false" outlineLevel="0" collapsed="false">
      <c r="A5846" s="2" t="s">
        <v>123</v>
      </c>
      <c r="B5846" s="2" t="s">
        <v>124</v>
      </c>
      <c r="C5846" s="2" t="s">
        <v>47</v>
      </c>
      <c r="D5846" s="2" t="s">
        <v>14</v>
      </c>
      <c r="E5846" s="2" t="s">
        <v>74</v>
      </c>
      <c r="F5846" s="2" t="s">
        <v>976</v>
      </c>
      <c r="G5846" s="14" t="n">
        <v>83</v>
      </c>
      <c r="H5846" s="14" t="n">
        <v>100.98</v>
      </c>
      <c r="I5846" s="14" t="n">
        <v>85</v>
      </c>
      <c r="J5846" s="23" t="n">
        <f aca="false">IF(AND(E5846="Priority",ISNUMBER('Cost model'!N11)),'Cost model'!N11,'Cost model'!M11)</f>
        <v>120</v>
      </c>
      <c r="K5846" s="14" t="n">
        <f aca="false">J5846-H5846</f>
        <v>19.02</v>
      </c>
      <c r="L5846" s="14" t="n">
        <f aca="false">G5846-H5846</f>
        <v>-17.98</v>
      </c>
    </row>
    <row r="5847" customFormat="false" ht="15" hidden="false" customHeight="false" outlineLevel="0" collapsed="false">
      <c r="A5847" s="2" t="s">
        <v>174</v>
      </c>
      <c r="B5847" s="2" t="s">
        <v>124</v>
      </c>
      <c r="C5847" s="2" t="s">
        <v>48</v>
      </c>
      <c r="D5847" s="2" t="s">
        <v>12</v>
      </c>
      <c r="E5847" s="2" t="s">
        <v>74</v>
      </c>
      <c r="F5847" s="2" t="s">
        <v>976</v>
      </c>
      <c r="G5847" s="14" t="n">
        <v>25</v>
      </c>
      <c r="H5847" s="14" t="n">
        <v>32.74</v>
      </c>
      <c r="I5847" s="14" t="n">
        <v>12.5</v>
      </c>
      <c r="J5847" s="23" t="n">
        <f aca="false">IF(AND(E5847="Priority",ISNUMBER('Cost model'!N111)),'Cost model'!N111,'Cost model'!M111)</f>
        <v>45</v>
      </c>
      <c r="K5847" s="14" t="n">
        <f aca="false">J5847-H5847</f>
        <v>12.26</v>
      </c>
      <c r="L5847" s="14" t="n">
        <f aca="false">G5847-H5847</f>
        <v>-7.74</v>
      </c>
    </row>
    <row r="5848" customFormat="false" ht="15" hidden="false" customHeight="false" outlineLevel="0" collapsed="false">
      <c r="A5848" s="2" t="s">
        <v>174</v>
      </c>
      <c r="B5848" s="2" t="s">
        <v>174</v>
      </c>
      <c r="C5848" s="2" t="s">
        <v>47</v>
      </c>
      <c r="D5848" s="2" t="s">
        <v>12</v>
      </c>
      <c r="E5848" s="2" t="s">
        <v>74</v>
      </c>
      <c r="F5848" s="2" t="s">
        <v>977</v>
      </c>
      <c r="G5848" s="14" t="n">
        <v>9.5</v>
      </c>
      <c r="H5848" s="14" t="n">
        <v>9.61</v>
      </c>
      <c r="I5848" s="14" t="n">
        <v>9.5</v>
      </c>
      <c r="J5848" s="23" t="n">
        <f aca="false">IF(AND(E5848="Priority",ISNUMBER('Cost model'!N170)),'Cost model'!N170,'Cost model'!M170)</f>
        <v>25.5</v>
      </c>
      <c r="K5848" s="14" t="n">
        <f aca="false">J5848-H5848</f>
        <v>15.89</v>
      </c>
      <c r="L5848" s="14" t="n">
        <f aca="false">G5848-H5848</f>
        <v>-0.109999999999999</v>
      </c>
    </row>
    <row r="5849" customFormat="false" ht="15" hidden="false" customHeight="false" outlineLevel="0" collapsed="false">
      <c r="A5849" s="2" t="s">
        <v>174</v>
      </c>
      <c r="B5849" s="2" t="s">
        <v>174</v>
      </c>
      <c r="C5849" s="2" t="s">
        <v>48</v>
      </c>
      <c r="D5849" s="2" t="s">
        <v>12</v>
      </c>
      <c r="E5849" s="2" t="s">
        <v>74</v>
      </c>
      <c r="F5849" s="2" t="s">
        <v>977</v>
      </c>
      <c r="G5849" s="14" t="n">
        <v>25</v>
      </c>
      <c r="H5849" s="14" t="n">
        <v>41.81</v>
      </c>
      <c r="I5849" s="14" t="n">
        <v>12.5</v>
      </c>
      <c r="J5849" s="23" t="n">
        <f aca="false">IF(AND(E5849="Priority",ISNUMBER('Cost model'!N171)),'Cost model'!N171,'Cost model'!M171)</f>
        <v>40</v>
      </c>
      <c r="K5849" s="14" t="n">
        <f aca="false">J5849-H5849</f>
        <v>-1.81</v>
      </c>
      <c r="L5849" s="14" t="n">
        <f aca="false">G5849-H5849</f>
        <v>-16.81</v>
      </c>
    </row>
    <row r="5850" customFormat="false" ht="15" hidden="false" customHeight="false" outlineLevel="0" collapsed="false">
      <c r="A5850" s="2" t="s">
        <v>142</v>
      </c>
      <c r="B5850" s="2" t="s">
        <v>142</v>
      </c>
      <c r="C5850" s="2" t="s">
        <v>48</v>
      </c>
      <c r="D5850" s="2" t="s">
        <v>14</v>
      </c>
      <c r="E5850" s="2" t="s">
        <v>74</v>
      </c>
      <c r="F5850" s="2" t="s">
        <v>977</v>
      </c>
      <c r="G5850" s="14" t="n">
        <v>110</v>
      </c>
      <c r="H5850" s="14" t="n">
        <v>79.6</v>
      </c>
      <c r="I5850" s="14" t="n">
        <v>45</v>
      </c>
      <c r="J5850" s="23" t="n">
        <f aca="false">IF(AND(E5850="Priority",ISNUMBER('Cost model'!N642)),'Cost model'!N642,'Cost model'!M642)</f>
        <v>90</v>
      </c>
      <c r="K5850" s="14" t="n">
        <f aca="false">J5850-H5850</f>
        <v>10.4</v>
      </c>
      <c r="L5850" s="14" t="n">
        <f aca="false">G5850-H5850</f>
        <v>30.4</v>
      </c>
    </row>
    <row r="5851" customFormat="false" ht="15" hidden="false" customHeight="false" outlineLevel="0" collapsed="false">
      <c r="A5851" s="2" t="s">
        <v>124</v>
      </c>
      <c r="B5851" s="2" t="s">
        <v>124</v>
      </c>
      <c r="C5851" s="2" t="s">
        <v>48</v>
      </c>
      <c r="D5851" s="2" t="s">
        <v>12</v>
      </c>
      <c r="E5851" s="2" t="s">
        <v>74</v>
      </c>
      <c r="F5851" s="2" t="s">
        <v>977</v>
      </c>
      <c r="G5851" s="14" t="n">
        <v>111.5</v>
      </c>
      <c r="H5851" s="14" t="n">
        <v>31.58</v>
      </c>
      <c r="I5851" s="14" t="n">
        <v>12.5</v>
      </c>
      <c r="J5851" s="23" t="n">
        <f aca="false">IF(AND(E5851="Priority",ISNUMBER('Cost model'!N321)),'Cost model'!N321,'Cost model'!M321)</f>
        <v>40</v>
      </c>
      <c r="K5851" s="14" t="n">
        <f aca="false">J5851-H5851</f>
        <v>8.42</v>
      </c>
      <c r="L5851" s="14" t="n">
        <f aca="false">G5851-H5851</f>
        <v>79.92</v>
      </c>
    </row>
    <row r="5852" customFormat="false" ht="15" hidden="false" customHeight="false" outlineLevel="0" collapsed="false">
      <c r="A5852" s="2" t="s">
        <v>124</v>
      </c>
      <c r="B5852" s="2" t="s">
        <v>124</v>
      </c>
      <c r="C5852" s="2" t="s">
        <v>48</v>
      </c>
      <c r="D5852" s="2" t="s">
        <v>12</v>
      </c>
      <c r="E5852" s="2" t="s">
        <v>74</v>
      </c>
      <c r="F5852" s="2" t="s">
        <v>977</v>
      </c>
      <c r="G5852" s="14" t="n">
        <v>64</v>
      </c>
      <c r="H5852" s="14" t="n">
        <v>64.68</v>
      </c>
      <c r="I5852" s="14" t="n">
        <v>12.5</v>
      </c>
      <c r="J5852" s="23" t="n">
        <f aca="false">IF(AND(E5852="Priority",ISNUMBER('Cost model'!N321)),'Cost model'!N321,'Cost model'!M321)</f>
        <v>40</v>
      </c>
      <c r="K5852" s="14" t="n">
        <f aca="false">J5852-H5852</f>
        <v>-24.68</v>
      </c>
      <c r="L5852" s="14" t="n">
        <f aca="false">G5852-H5852</f>
        <v>-0.680000000000007</v>
      </c>
    </row>
    <row r="5853" customFormat="false" ht="15" hidden="false" customHeight="false" outlineLevel="0" collapsed="false">
      <c r="A5853" s="2" t="s">
        <v>124</v>
      </c>
      <c r="B5853" s="2" t="s">
        <v>158</v>
      </c>
      <c r="C5853" s="2" t="s">
        <v>47</v>
      </c>
      <c r="D5853" s="2" t="s">
        <v>13</v>
      </c>
      <c r="E5853" s="2" t="s">
        <v>74</v>
      </c>
      <c r="F5853" s="2" t="s">
        <v>976</v>
      </c>
      <c r="G5853" s="14" t="n">
        <v>50</v>
      </c>
      <c r="H5853" s="14" t="n">
        <v>52.13</v>
      </c>
      <c r="I5853" s="14" t="n">
        <v>24.5</v>
      </c>
      <c r="J5853" s="23" t="n">
        <f aca="false">IF(AND(E5853="Priority",ISNUMBER('Cost model'!N353)),'Cost model'!N353,'Cost model'!M353)</f>
        <v>75</v>
      </c>
      <c r="K5853" s="14" t="n">
        <f aca="false">J5853-H5853</f>
        <v>22.87</v>
      </c>
      <c r="L5853" s="14" t="n">
        <f aca="false">G5853-H5853</f>
        <v>-2.13</v>
      </c>
    </row>
    <row r="5854" customFormat="false" ht="15" hidden="false" customHeight="false" outlineLevel="0" collapsed="false">
      <c r="A5854" s="2" t="s">
        <v>221</v>
      </c>
      <c r="B5854" s="2" t="s">
        <v>221</v>
      </c>
      <c r="C5854" s="2" t="s">
        <v>47</v>
      </c>
      <c r="D5854" s="2" t="s">
        <v>14</v>
      </c>
      <c r="E5854" s="2" t="s">
        <v>74</v>
      </c>
      <c r="F5854" s="2" t="s">
        <v>977</v>
      </c>
      <c r="G5854" s="14" t="n">
        <v>45</v>
      </c>
      <c r="H5854" s="14" t="n">
        <v>125.22</v>
      </c>
      <c r="I5854" s="14" t="n">
        <v>25</v>
      </c>
      <c r="J5854" s="23" t="n">
        <f aca="false">IF(AND(E5854="Priority",ISNUMBER('Cost model'!N746)),'Cost model'!N746,'Cost model'!M746)</f>
        <v>100</v>
      </c>
      <c r="K5854" s="14" t="n">
        <f aca="false">J5854-H5854</f>
        <v>-25.22</v>
      </c>
      <c r="L5854" s="14" t="n">
        <f aca="false">G5854-H5854</f>
        <v>-80.22</v>
      </c>
    </row>
    <row r="5855" customFormat="false" ht="15" hidden="false" customHeight="false" outlineLevel="0" collapsed="false">
      <c r="A5855" s="2" t="s">
        <v>205</v>
      </c>
      <c r="B5855" s="2" t="s">
        <v>142</v>
      </c>
      <c r="C5855" s="2" t="s">
        <v>48</v>
      </c>
      <c r="D5855" s="2" t="s">
        <v>10</v>
      </c>
      <c r="E5855" s="2" t="s">
        <v>74</v>
      </c>
      <c r="F5855" s="2" t="s">
        <v>976</v>
      </c>
      <c r="G5855" s="14" t="n">
        <v>14.5</v>
      </c>
      <c r="H5855" s="14" t="n">
        <v>15.02</v>
      </c>
      <c r="I5855" s="14" t="n">
        <v>14.5</v>
      </c>
      <c r="J5855" s="23" t="n">
        <f aca="false">IF(AND(E5855="Priority",ISNUMBER('Cost model'!N543)),'Cost model'!N543,'Cost model'!M543)</f>
        <v>18.5</v>
      </c>
      <c r="K5855" s="14" t="n">
        <f aca="false">J5855-H5855</f>
        <v>3.48</v>
      </c>
      <c r="L5855" s="14" t="n">
        <f aca="false">G5855-H5855</f>
        <v>-0.52</v>
      </c>
    </row>
    <row r="5856" customFormat="false" ht="15" hidden="false" customHeight="false" outlineLevel="0" collapsed="false">
      <c r="A5856" s="2" t="s">
        <v>174</v>
      </c>
      <c r="B5856" s="2" t="s">
        <v>142</v>
      </c>
      <c r="C5856" s="2" t="s">
        <v>47</v>
      </c>
      <c r="D5856" s="2" t="s">
        <v>13</v>
      </c>
      <c r="E5856" s="2" t="s">
        <v>74</v>
      </c>
      <c r="F5856" s="2" t="s">
        <v>976</v>
      </c>
      <c r="G5856" s="14" t="n">
        <v>19</v>
      </c>
      <c r="H5856" s="14" t="n">
        <v>62.02</v>
      </c>
      <c r="I5856" s="14" t="n">
        <v>19</v>
      </c>
      <c r="J5856" s="23" t="n">
        <f aca="false">IF(AND(E5856="Priority",ISNUMBER('Cost model'!N128)),'Cost model'!N128,'Cost model'!M128)</f>
        <v>65</v>
      </c>
      <c r="K5856" s="14" t="n">
        <f aca="false">J5856-H5856</f>
        <v>2.98</v>
      </c>
      <c r="L5856" s="14" t="n">
        <f aca="false">G5856-H5856</f>
        <v>-43.02</v>
      </c>
    </row>
    <row r="5857" customFormat="false" ht="15" hidden="false" customHeight="false" outlineLevel="0" collapsed="false">
      <c r="A5857" s="2" t="s">
        <v>174</v>
      </c>
      <c r="B5857" s="2" t="s">
        <v>124</v>
      </c>
      <c r="C5857" s="2" t="s">
        <v>49</v>
      </c>
      <c r="D5857" s="2" t="s">
        <v>12</v>
      </c>
      <c r="E5857" s="2" t="s">
        <v>74</v>
      </c>
      <c r="F5857" s="2" t="s">
        <v>976</v>
      </c>
      <c r="G5857" s="14" t="n">
        <v>87.5</v>
      </c>
      <c r="H5857" s="14" t="n">
        <v>44.28</v>
      </c>
      <c r="I5857" s="14" t="n">
        <v>19.5</v>
      </c>
      <c r="J5857" s="23" t="n">
        <f aca="false">IF(AND(E5857="Priority",ISNUMBER('Cost model'!N112)),'Cost model'!N112,'Cost model'!M112)</f>
        <v>50</v>
      </c>
      <c r="K5857" s="14" t="n">
        <f aca="false">J5857-H5857</f>
        <v>5.72</v>
      </c>
      <c r="L5857" s="14" t="n">
        <f aca="false">G5857-H5857</f>
        <v>43.22</v>
      </c>
    </row>
    <row r="5858" customFormat="false" ht="15" hidden="false" customHeight="false" outlineLevel="0" collapsed="false">
      <c r="A5858" s="2" t="s">
        <v>205</v>
      </c>
      <c r="B5858" s="2" t="s">
        <v>142</v>
      </c>
      <c r="C5858" s="2" t="s">
        <v>48</v>
      </c>
      <c r="D5858" s="2" t="s">
        <v>10</v>
      </c>
      <c r="E5858" s="2" t="s">
        <v>74</v>
      </c>
      <c r="F5858" s="2" t="s">
        <v>976</v>
      </c>
      <c r="G5858" s="14" t="n">
        <v>63</v>
      </c>
      <c r="H5858" s="14" t="n">
        <v>59.81</v>
      </c>
      <c r="I5858" s="14" t="n">
        <v>14.5</v>
      </c>
      <c r="J5858" s="23" t="n">
        <f aca="false">IF(AND(E5858="Priority",ISNUMBER('Cost model'!N543)),'Cost model'!N543,'Cost model'!M543)</f>
        <v>18.5</v>
      </c>
      <c r="K5858" s="14" t="n">
        <f aca="false">J5858-H5858</f>
        <v>-41.31</v>
      </c>
      <c r="L5858" s="14" t="n">
        <f aca="false">G5858-H5858</f>
        <v>3.19</v>
      </c>
    </row>
    <row r="5859" customFormat="false" ht="15" hidden="false" customHeight="false" outlineLevel="0" collapsed="false">
      <c r="A5859" s="2" t="s">
        <v>142</v>
      </c>
      <c r="B5859" s="2" t="s">
        <v>142</v>
      </c>
      <c r="C5859" s="2" t="s">
        <v>48</v>
      </c>
      <c r="D5859" s="2" t="s">
        <v>12</v>
      </c>
      <c r="E5859" s="2" t="s">
        <v>74</v>
      </c>
      <c r="F5859" s="2" t="s">
        <v>977</v>
      </c>
      <c r="G5859" s="14" t="n">
        <v>24.5</v>
      </c>
      <c r="H5859" s="14" t="n">
        <v>53.25</v>
      </c>
      <c r="I5859" s="14" t="n">
        <v>12.5</v>
      </c>
      <c r="J5859" s="23" t="n">
        <f aca="false">IF(AND(E5859="Priority",ISNUMBER('Cost model'!N636)),'Cost model'!N636,'Cost model'!M636)</f>
        <v>40</v>
      </c>
      <c r="K5859" s="14" t="n">
        <f aca="false">J5859-H5859</f>
        <v>-13.25</v>
      </c>
      <c r="L5859" s="14" t="n">
        <f aca="false">G5859-H5859</f>
        <v>-28.75</v>
      </c>
    </row>
    <row r="5860" customFormat="false" ht="15" hidden="false" customHeight="false" outlineLevel="0" collapsed="false">
      <c r="A5860" s="2" t="s">
        <v>174</v>
      </c>
      <c r="B5860" s="2" t="s">
        <v>124</v>
      </c>
      <c r="C5860" s="2" t="s">
        <v>48</v>
      </c>
      <c r="D5860" s="2" t="s">
        <v>12</v>
      </c>
      <c r="E5860" s="2" t="s">
        <v>74</v>
      </c>
      <c r="F5860" s="2" t="s">
        <v>976</v>
      </c>
      <c r="G5860" s="14" t="n">
        <v>37.5</v>
      </c>
      <c r="H5860" s="14" t="n">
        <v>49.02</v>
      </c>
      <c r="I5860" s="14" t="n">
        <v>12.5</v>
      </c>
      <c r="J5860" s="23" t="n">
        <f aca="false">IF(AND(E5860="Priority",ISNUMBER('Cost model'!N111)),'Cost model'!N111,'Cost model'!M111)</f>
        <v>45</v>
      </c>
      <c r="K5860" s="14" t="n">
        <f aca="false">J5860-H5860</f>
        <v>-4.02</v>
      </c>
      <c r="L5860" s="14" t="n">
        <f aca="false">G5860-H5860</f>
        <v>-11.52</v>
      </c>
    </row>
    <row r="5861" customFormat="false" ht="15" hidden="false" customHeight="false" outlineLevel="0" collapsed="false">
      <c r="A5861" s="2" t="s">
        <v>142</v>
      </c>
      <c r="B5861" s="2" t="s">
        <v>124</v>
      </c>
      <c r="C5861" s="2" t="s">
        <v>48</v>
      </c>
      <c r="D5861" s="2" t="s">
        <v>12</v>
      </c>
      <c r="E5861" s="2" t="s">
        <v>83</v>
      </c>
      <c r="F5861" s="2" t="s">
        <v>976</v>
      </c>
      <c r="G5861" s="14" t="n">
        <v>24.5</v>
      </c>
      <c r="H5861" s="14" t="n">
        <v>20.09</v>
      </c>
      <c r="I5861" s="14" t="n">
        <v>24.5</v>
      </c>
      <c r="J5861" s="23" t="n">
        <f aca="false">IF(AND(E5861="Priority",ISNUMBER('Cost model'!N666)),'Cost model'!N666,'Cost model'!M666)</f>
        <v>60</v>
      </c>
      <c r="K5861" s="14" t="n">
        <f aca="false">J5861-H5861</f>
        <v>39.91</v>
      </c>
      <c r="L5861" s="14" t="n">
        <f aca="false">G5861-H5861</f>
        <v>4.41</v>
      </c>
    </row>
    <row r="5862" customFormat="false" ht="15" hidden="false" customHeight="false" outlineLevel="0" collapsed="false">
      <c r="A5862" s="2" t="s">
        <v>124</v>
      </c>
      <c r="B5862" s="2" t="s">
        <v>124</v>
      </c>
      <c r="C5862" s="2" t="s">
        <v>49</v>
      </c>
      <c r="D5862" s="2" t="s">
        <v>10</v>
      </c>
      <c r="E5862" s="2" t="s">
        <v>74</v>
      </c>
      <c r="F5862" s="2" t="s">
        <v>977</v>
      </c>
      <c r="G5862" s="14" t="n">
        <v>17.5</v>
      </c>
      <c r="H5862" s="14" t="n">
        <v>13.31</v>
      </c>
      <c r="I5862" s="14" t="n">
        <v>17.5</v>
      </c>
      <c r="J5862" s="23" t="n">
        <f aca="false">IF(AND(E5862="Priority",ISNUMBER('Cost model'!N319)),'Cost model'!N319,'Cost model'!M319)</f>
        <v>16.5</v>
      </c>
      <c r="K5862" s="14" t="n">
        <f aca="false">J5862-H5862</f>
        <v>3.19</v>
      </c>
      <c r="L5862" s="14" t="n">
        <f aca="false">G5862-H5862</f>
        <v>4.19</v>
      </c>
    </row>
    <row r="5863" customFormat="false" ht="15" hidden="false" customHeight="false" outlineLevel="0" collapsed="false">
      <c r="A5863" s="2" t="s">
        <v>142</v>
      </c>
      <c r="B5863" s="2" t="s">
        <v>142</v>
      </c>
      <c r="C5863" s="2" t="s">
        <v>49</v>
      </c>
      <c r="D5863" s="2" t="s">
        <v>10</v>
      </c>
      <c r="E5863" s="2" t="s">
        <v>74</v>
      </c>
      <c r="F5863" s="2" t="s">
        <v>977</v>
      </c>
      <c r="G5863" s="14" t="n">
        <v>35</v>
      </c>
      <c r="H5863" s="14" t="n">
        <v>25.31</v>
      </c>
      <c r="I5863" s="14" t="n">
        <v>17.5</v>
      </c>
      <c r="J5863" s="23" t="n">
        <f aca="false">IF(AND(E5863="Priority",ISNUMBER('Cost model'!N634)),'Cost model'!N634,'Cost model'!M634)</f>
        <v>15.5</v>
      </c>
      <c r="K5863" s="14" t="n">
        <f aca="false">J5863-H5863</f>
        <v>-9.81</v>
      </c>
      <c r="L5863" s="14" t="n">
        <f aca="false">G5863-H5863</f>
        <v>9.69</v>
      </c>
    </row>
    <row r="5864" customFormat="false" ht="15" hidden="false" customHeight="false" outlineLevel="0" collapsed="false">
      <c r="A5864" s="2" t="s">
        <v>124</v>
      </c>
      <c r="B5864" s="2" t="s">
        <v>124</v>
      </c>
      <c r="C5864" s="2" t="s">
        <v>48</v>
      </c>
      <c r="D5864" s="2" t="s">
        <v>10</v>
      </c>
      <c r="E5864" s="2" t="s">
        <v>74</v>
      </c>
      <c r="F5864" s="2" t="s">
        <v>977</v>
      </c>
      <c r="G5864" s="14" t="n">
        <v>37.5</v>
      </c>
      <c r="H5864" s="14" t="n">
        <v>29.48</v>
      </c>
      <c r="I5864" s="14" t="n">
        <v>12.5</v>
      </c>
      <c r="J5864" s="23" t="n">
        <f aca="false">IF(AND(E5864="Priority",ISNUMBER('Cost model'!N318)),'Cost model'!N318,'Cost model'!M318)</f>
        <v>14.5</v>
      </c>
      <c r="K5864" s="14" t="n">
        <f aca="false">J5864-H5864</f>
        <v>-14.98</v>
      </c>
      <c r="L5864" s="14" t="n">
        <f aca="false">G5864-H5864</f>
        <v>8.02</v>
      </c>
    </row>
    <row r="5865" customFormat="false" ht="15" hidden="false" customHeight="false" outlineLevel="0" collapsed="false">
      <c r="A5865" s="2" t="s">
        <v>158</v>
      </c>
      <c r="B5865" s="2" t="s">
        <v>174</v>
      </c>
      <c r="C5865" s="2" t="s">
        <v>49</v>
      </c>
      <c r="D5865" s="2" t="s">
        <v>12</v>
      </c>
      <c r="E5865" s="2" t="s">
        <v>74</v>
      </c>
      <c r="F5865" s="2" t="s">
        <v>976</v>
      </c>
      <c r="G5865" s="14" t="n">
        <v>152</v>
      </c>
      <c r="H5865" s="14" t="n">
        <v>368.89</v>
      </c>
      <c r="I5865" s="14" t="n">
        <v>19.5</v>
      </c>
      <c r="J5865" s="23" t="n">
        <f aca="false">IF(AND(E5865="Priority",ISNUMBER('Cost model'!N487)),'Cost model'!N487,'Cost model'!M487)</f>
        <v>55</v>
      </c>
      <c r="K5865" s="14" t="n">
        <f aca="false">J5865-H5865</f>
        <v>-313.89</v>
      </c>
      <c r="L5865" s="14" t="n">
        <f aca="false">G5865-H5865</f>
        <v>-216.89</v>
      </c>
    </row>
    <row r="5866" customFormat="false" ht="15" hidden="false" customHeight="false" outlineLevel="0" collapsed="false">
      <c r="A5866" s="2" t="s">
        <v>174</v>
      </c>
      <c r="B5866" s="2" t="s">
        <v>124</v>
      </c>
      <c r="C5866" s="2" t="s">
        <v>47</v>
      </c>
      <c r="D5866" s="2" t="s">
        <v>10</v>
      </c>
      <c r="E5866" s="2" t="s">
        <v>74</v>
      </c>
      <c r="F5866" s="2" t="s">
        <v>976</v>
      </c>
      <c r="G5866" s="14" t="n">
        <v>9.5</v>
      </c>
      <c r="H5866" s="14" t="n">
        <v>21.01</v>
      </c>
      <c r="I5866" s="14" t="n">
        <v>9.5</v>
      </c>
      <c r="J5866" s="23" t="n">
        <f aca="false">IF(AND(E5866="Priority",ISNUMBER('Cost model'!N107)),'Cost model'!N107,'Cost model'!M107)</f>
        <v>12.5</v>
      </c>
      <c r="K5866" s="14" t="n">
        <f aca="false">J5866-H5866</f>
        <v>-8.51</v>
      </c>
      <c r="L5866" s="14" t="n">
        <f aca="false">G5866-H5866</f>
        <v>-11.51</v>
      </c>
    </row>
    <row r="5867" customFormat="false" ht="15" hidden="false" customHeight="false" outlineLevel="0" collapsed="false">
      <c r="A5867" s="2" t="s">
        <v>124</v>
      </c>
      <c r="B5867" s="2" t="s">
        <v>124</v>
      </c>
      <c r="C5867" s="2" t="s">
        <v>48</v>
      </c>
      <c r="D5867" s="2" t="s">
        <v>10</v>
      </c>
      <c r="E5867" s="2" t="s">
        <v>74</v>
      </c>
      <c r="F5867" s="2" t="s">
        <v>977</v>
      </c>
      <c r="G5867" s="14" t="n">
        <v>12.5</v>
      </c>
      <c r="H5867" s="14" t="n">
        <v>7.48</v>
      </c>
      <c r="I5867" s="14" t="n">
        <v>12.5</v>
      </c>
      <c r="J5867" s="23" t="n">
        <f aca="false">IF(AND(E5867="Priority",ISNUMBER('Cost model'!N318)),'Cost model'!N318,'Cost model'!M318)</f>
        <v>14.5</v>
      </c>
      <c r="K5867" s="14" t="n">
        <f aca="false">J5867-H5867</f>
        <v>7.02</v>
      </c>
      <c r="L5867" s="14" t="n">
        <f aca="false">G5867-H5867</f>
        <v>5.02</v>
      </c>
    </row>
    <row r="5868" customFormat="false" ht="15" hidden="false" customHeight="false" outlineLevel="0" collapsed="false">
      <c r="A5868" s="2" t="s">
        <v>124</v>
      </c>
      <c r="B5868" s="2" t="s">
        <v>124</v>
      </c>
      <c r="C5868" s="2" t="s">
        <v>48</v>
      </c>
      <c r="D5868" s="2" t="s">
        <v>12</v>
      </c>
      <c r="E5868" s="2" t="s">
        <v>74</v>
      </c>
      <c r="F5868" s="2" t="s">
        <v>977</v>
      </c>
      <c r="G5868" s="14" t="n">
        <v>51.5</v>
      </c>
      <c r="H5868" s="14" t="n">
        <v>72.82</v>
      </c>
      <c r="I5868" s="14" t="n">
        <v>12.5</v>
      </c>
      <c r="J5868" s="23" t="n">
        <f aca="false">IF(AND(E5868="Priority",ISNUMBER('Cost model'!N321)),'Cost model'!N321,'Cost model'!M321)</f>
        <v>40</v>
      </c>
      <c r="K5868" s="14" t="n">
        <f aca="false">J5868-H5868</f>
        <v>-32.82</v>
      </c>
      <c r="L5868" s="14" t="n">
        <f aca="false">G5868-H5868</f>
        <v>-21.32</v>
      </c>
    </row>
    <row r="5869" customFormat="false" ht="15" hidden="false" customHeight="false" outlineLevel="0" collapsed="false">
      <c r="A5869" s="2" t="s">
        <v>221</v>
      </c>
      <c r="B5869" s="2" t="s">
        <v>221</v>
      </c>
      <c r="C5869" s="2" t="s">
        <v>48</v>
      </c>
      <c r="D5869" s="2" t="s">
        <v>10</v>
      </c>
      <c r="E5869" s="2" t="s">
        <v>74</v>
      </c>
      <c r="F5869" s="2" t="s">
        <v>977</v>
      </c>
      <c r="G5869" s="14" t="n">
        <v>46.5</v>
      </c>
      <c r="H5869" s="14" t="n">
        <v>67.47</v>
      </c>
      <c r="I5869" s="14" t="n">
        <v>12.5</v>
      </c>
      <c r="J5869" s="23" t="n">
        <f aca="false">IF(AND(E5869="Priority",ISNUMBER('Cost model'!N738)),'Cost model'!N738,'Cost model'!M738)</f>
        <v>11.5</v>
      </c>
      <c r="K5869" s="14" t="n">
        <f aca="false">J5869-H5869</f>
        <v>-55.97</v>
      </c>
      <c r="L5869" s="14" t="n">
        <f aca="false">G5869-H5869</f>
        <v>-20.97</v>
      </c>
    </row>
    <row r="5870" customFormat="false" ht="15" hidden="false" customHeight="false" outlineLevel="0" collapsed="false">
      <c r="A5870" s="2" t="s">
        <v>124</v>
      </c>
      <c r="B5870" s="2" t="s">
        <v>124</v>
      </c>
      <c r="C5870" s="2" t="s">
        <v>48</v>
      </c>
      <c r="D5870" s="2" t="s">
        <v>10</v>
      </c>
      <c r="E5870" s="2" t="s">
        <v>74</v>
      </c>
      <c r="F5870" s="2" t="s">
        <v>977</v>
      </c>
      <c r="G5870" s="14" t="n">
        <v>19.5</v>
      </c>
      <c r="H5870" s="14" t="n">
        <v>11.76</v>
      </c>
      <c r="I5870" s="14" t="n">
        <v>12.5</v>
      </c>
      <c r="J5870" s="23" t="n">
        <f aca="false">IF(AND(E5870="Priority",ISNUMBER('Cost model'!N318)),'Cost model'!N318,'Cost model'!M318)</f>
        <v>14.5</v>
      </c>
      <c r="K5870" s="14" t="n">
        <f aca="false">J5870-H5870</f>
        <v>2.74</v>
      </c>
      <c r="L5870" s="14" t="n">
        <f aca="false">G5870-H5870</f>
        <v>7.74</v>
      </c>
    </row>
    <row r="5871" customFormat="false" ht="15" hidden="false" customHeight="false" outlineLevel="0" collapsed="false">
      <c r="A5871" s="2" t="s">
        <v>142</v>
      </c>
      <c r="B5871" s="2" t="s">
        <v>124</v>
      </c>
      <c r="C5871" s="2" t="s">
        <v>48</v>
      </c>
      <c r="D5871" s="2" t="s">
        <v>10</v>
      </c>
      <c r="E5871" s="2" t="s">
        <v>74</v>
      </c>
      <c r="F5871" s="2" t="s">
        <v>976</v>
      </c>
      <c r="G5871" s="14" t="n">
        <v>14.5</v>
      </c>
      <c r="H5871" s="14" t="n">
        <v>20.28</v>
      </c>
      <c r="I5871" s="14" t="n">
        <v>14.5</v>
      </c>
      <c r="J5871" s="23" t="n">
        <f aca="false">IF(AND(E5871="Priority",ISNUMBER('Cost model'!N663)),'Cost model'!N663,'Cost model'!M663)</f>
        <v>18.5</v>
      </c>
      <c r="K5871" s="14" t="n">
        <f aca="false">J5871-H5871</f>
        <v>-1.78</v>
      </c>
      <c r="L5871" s="14" t="n">
        <f aca="false">G5871-H5871</f>
        <v>-5.78</v>
      </c>
    </row>
    <row r="5872" customFormat="false" ht="15" hidden="false" customHeight="false" outlineLevel="0" collapsed="false">
      <c r="A5872" s="2" t="s">
        <v>142</v>
      </c>
      <c r="B5872" s="2" t="s">
        <v>142</v>
      </c>
      <c r="C5872" s="2" t="s">
        <v>48</v>
      </c>
      <c r="D5872" s="2" t="s">
        <v>10</v>
      </c>
      <c r="E5872" s="2" t="s">
        <v>83</v>
      </c>
      <c r="F5872" s="2" t="s">
        <v>977</v>
      </c>
      <c r="G5872" s="14" t="n">
        <v>17.5</v>
      </c>
      <c r="H5872" s="14" t="n">
        <v>25.31</v>
      </c>
      <c r="I5872" s="14" t="n">
        <v>17.5</v>
      </c>
      <c r="J5872" s="23" t="n">
        <f aca="false">IF(AND(E5872="Priority",ISNUMBER('Cost model'!N633)),'Cost model'!N633,'Cost model'!M633)</f>
        <v>16.5</v>
      </c>
      <c r="K5872" s="14" t="n">
        <f aca="false">J5872-H5872</f>
        <v>-8.81</v>
      </c>
      <c r="L5872" s="14" t="n">
        <f aca="false">G5872-H5872</f>
        <v>-7.81</v>
      </c>
    </row>
    <row r="5873" customFormat="false" ht="15" hidden="false" customHeight="false" outlineLevel="0" collapsed="false">
      <c r="A5873" s="2" t="s">
        <v>158</v>
      </c>
      <c r="B5873" s="2" t="s">
        <v>158</v>
      </c>
      <c r="C5873" s="2" t="s">
        <v>48</v>
      </c>
      <c r="D5873" s="2" t="s">
        <v>10</v>
      </c>
      <c r="E5873" s="2" t="s">
        <v>74</v>
      </c>
      <c r="F5873" s="2" t="s">
        <v>977</v>
      </c>
      <c r="G5873" s="14" t="n">
        <v>37.5</v>
      </c>
      <c r="H5873" s="14" t="n">
        <v>24.08</v>
      </c>
      <c r="I5873" s="14" t="n">
        <v>12.5</v>
      </c>
      <c r="J5873" s="23" t="n">
        <f aca="false">IF(AND(E5873="Priority",ISNUMBER('Cost model'!N423)),'Cost model'!N423,'Cost model'!M423)</f>
        <v>11.5</v>
      </c>
      <c r="K5873" s="14" t="n">
        <f aca="false">J5873-H5873</f>
        <v>-12.58</v>
      </c>
      <c r="L5873" s="14" t="n">
        <f aca="false">G5873-H5873</f>
        <v>13.42</v>
      </c>
    </row>
    <row r="5874" customFormat="false" ht="15" hidden="false" customHeight="false" outlineLevel="0" collapsed="false">
      <c r="A5874" s="2" t="s">
        <v>142</v>
      </c>
      <c r="B5874" s="2" t="s">
        <v>123</v>
      </c>
      <c r="C5874" s="2" t="s">
        <v>47</v>
      </c>
      <c r="D5874" s="2" t="s">
        <v>13</v>
      </c>
      <c r="E5874" s="2" t="s">
        <v>74</v>
      </c>
      <c r="F5874" s="2" t="s">
        <v>976</v>
      </c>
      <c r="G5874" s="14" t="n">
        <v>20</v>
      </c>
      <c r="H5874" s="14" t="n">
        <v>44.15</v>
      </c>
      <c r="I5874" s="14" t="n">
        <v>45</v>
      </c>
      <c r="J5874" s="23" t="n">
        <f aca="false">IF(AND(E5874="Priority",ISNUMBER('Cost model'!N728)),'Cost model'!N728,'Cost model'!M728)</f>
        <v>65</v>
      </c>
      <c r="K5874" s="14" t="n">
        <f aca="false">J5874-H5874</f>
        <v>20.85</v>
      </c>
      <c r="L5874" s="14" t="n">
        <f aca="false">G5874-H5874</f>
        <v>-24.15</v>
      </c>
    </row>
    <row r="5875" customFormat="false" ht="15" hidden="false" customHeight="false" outlineLevel="0" collapsed="false">
      <c r="A5875" s="2" t="s">
        <v>142</v>
      </c>
      <c r="B5875" s="2" t="s">
        <v>142</v>
      </c>
      <c r="C5875" s="2" t="s">
        <v>49</v>
      </c>
      <c r="D5875" s="2" t="s">
        <v>13</v>
      </c>
      <c r="E5875" s="2" t="s">
        <v>74</v>
      </c>
      <c r="F5875" s="2" t="s">
        <v>977</v>
      </c>
      <c r="G5875" s="14" t="n">
        <v>372</v>
      </c>
      <c r="H5875" s="14" t="n">
        <v>100.17</v>
      </c>
      <c r="I5875" s="14" t="n">
        <v>50</v>
      </c>
      <c r="J5875" s="23" t="n">
        <f aca="false">IF(AND(E5875="Priority",ISNUMBER('Cost model'!N640)),'Cost model'!N640,'Cost model'!M640)</f>
        <v>65</v>
      </c>
      <c r="K5875" s="14" t="n">
        <f aca="false">J5875-H5875</f>
        <v>-35.17</v>
      </c>
      <c r="L5875" s="14" t="n">
        <f aca="false">G5875-H5875</f>
        <v>271.83</v>
      </c>
    </row>
    <row r="5876" customFormat="false" ht="15" hidden="false" customHeight="false" outlineLevel="0" collapsed="false">
      <c r="A5876" s="2" t="s">
        <v>142</v>
      </c>
      <c r="B5876" s="2" t="s">
        <v>124</v>
      </c>
      <c r="C5876" s="2" t="s">
        <v>49</v>
      </c>
      <c r="D5876" s="2" t="s">
        <v>10</v>
      </c>
      <c r="E5876" s="2" t="s">
        <v>74</v>
      </c>
      <c r="F5876" s="2" t="s">
        <v>976</v>
      </c>
      <c r="G5876" s="14" t="n">
        <v>-29.5</v>
      </c>
      <c r="H5876" s="14" t="n">
        <v>21.01</v>
      </c>
      <c r="I5876" s="14" t="n">
        <v>17.5</v>
      </c>
      <c r="J5876" s="23" t="n">
        <f aca="false">IF(AND(E5876="Priority",ISNUMBER('Cost model'!N664)),'Cost model'!N664,'Cost model'!M664)</f>
        <v>19.5</v>
      </c>
      <c r="K5876" s="14" t="n">
        <f aca="false">J5876-H5876</f>
        <v>-1.51</v>
      </c>
      <c r="L5876" s="14" t="n">
        <f aca="false">G5876-H5876</f>
        <v>-50.51</v>
      </c>
    </row>
    <row r="5877" customFormat="false" ht="15" hidden="false" customHeight="false" outlineLevel="0" collapsed="false">
      <c r="A5877" s="2" t="s">
        <v>124</v>
      </c>
      <c r="B5877" s="2" t="s">
        <v>124</v>
      </c>
      <c r="C5877" s="2" t="s">
        <v>48</v>
      </c>
      <c r="D5877" s="2" t="s">
        <v>10</v>
      </c>
      <c r="E5877" s="2" t="s">
        <v>74</v>
      </c>
      <c r="F5877" s="2" t="s">
        <v>977</v>
      </c>
      <c r="G5877" s="14" t="n">
        <v>25</v>
      </c>
      <c r="H5877" s="14" t="n">
        <v>12.06</v>
      </c>
      <c r="I5877" s="14" t="n">
        <v>12.5</v>
      </c>
      <c r="J5877" s="23" t="n">
        <f aca="false">IF(AND(E5877="Priority",ISNUMBER('Cost model'!N318)),'Cost model'!N318,'Cost model'!M318)</f>
        <v>14.5</v>
      </c>
      <c r="K5877" s="14" t="n">
        <f aca="false">J5877-H5877</f>
        <v>2.44</v>
      </c>
      <c r="L5877" s="14" t="n">
        <f aca="false">G5877-H5877</f>
        <v>12.94</v>
      </c>
    </row>
    <row r="5878" customFormat="false" ht="15" hidden="false" customHeight="false" outlineLevel="0" collapsed="false">
      <c r="A5878" s="2" t="s">
        <v>205</v>
      </c>
      <c r="B5878" s="2" t="s">
        <v>142</v>
      </c>
      <c r="C5878" s="2" t="s">
        <v>48</v>
      </c>
      <c r="D5878" s="2" t="s">
        <v>12</v>
      </c>
      <c r="E5878" s="2" t="s">
        <v>83</v>
      </c>
      <c r="F5878" s="2" t="s">
        <v>976</v>
      </c>
      <c r="G5878" s="14" t="n">
        <v>24.5</v>
      </c>
      <c r="H5878" s="14" t="n">
        <v>129.86</v>
      </c>
      <c r="I5878" s="14" t="n">
        <v>24.5</v>
      </c>
      <c r="J5878" s="23" t="n">
        <f aca="false">IF(AND(E5878="Priority",ISNUMBER('Cost model'!N546)),'Cost model'!N546,'Cost model'!M546)</f>
        <v>80</v>
      </c>
      <c r="K5878" s="14" t="n">
        <f aca="false">J5878-H5878</f>
        <v>-49.86</v>
      </c>
      <c r="L5878" s="14" t="n">
        <f aca="false">G5878-H5878</f>
        <v>-105.36</v>
      </c>
    </row>
    <row r="5879" customFormat="false" ht="15" hidden="false" customHeight="false" outlineLevel="0" collapsed="false">
      <c r="A5879" s="2" t="s">
        <v>174</v>
      </c>
      <c r="B5879" s="2" t="s">
        <v>174</v>
      </c>
      <c r="C5879" s="2" t="s">
        <v>47</v>
      </c>
      <c r="D5879" s="2" t="s">
        <v>10</v>
      </c>
      <c r="E5879" s="2" t="s">
        <v>74</v>
      </c>
      <c r="F5879" s="2" t="s">
        <v>977</v>
      </c>
      <c r="G5879" s="14" t="n">
        <v>19.5</v>
      </c>
      <c r="H5879" s="14" t="n">
        <v>10.63</v>
      </c>
      <c r="I5879" s="14" t="n">
        <v>9.5</v>
      </c>
      <c r="J5879" s="23" t="n">
        <f aca="false">IF(AND(E5879="Priority",ISNUMBER('Cost model'!N167)),'Cost model'!N167,'Cost model'!M167)</f>
        <v>8.5</v>
      </c>
      <c r="K5879" s="14" t="n">
        <f aca="false">J5879-H5879</f>
        <v>-2.13</v>
      </c>
      <c r="L5879" s="14" t="n">
        <f aca="false">G5879-H5879</f>
        <v>8.87</v>
      </c>
    </row>
    <row r="5880" customFormat="false" ht="15" hidden="false" customHeight="false" outlineLevel="0" collapsed="false">
      <c r="A5880" s="2" t="s">
        <v>174</v>
      </c>
      <c r="B5880" s="2" t="s">
        <v>174</v>
      </c>
      <c r="C5880" s="2" t="s">
        <v>48</v>
      </c>
      <c r="D5880" s="2" t="s">
        <v>10</v>
      </c>
      <c r="E5880" s="2" t="s">
        <v>74</v>
      </c>
      <c r="F5880" s="2" t="s">
        <v>977</v>
      </c>
      <c r="G5880" s="14" t="n">
        <v>12.5</v>
      </c>
      <c r="H5880" s="14" t="n">
        <v>11.2</v>
      </c>
      <c r="I5880" s="14" t="n">
        <v>12.5</v>
      </c>
      <c r="J5880" s="23" t="n">
        <f aca="false">IF(AND(E5880="Priority",ISNUMBER('Cost model'!N168)),'Cost model'!N168,'Cost model'!M168)</f>
        <v>13.5</v>
      </c>
      <c r="K5880" s="14" t="n">
        <f aca="false">J5880-H5880</f>
        <v>2.3</v>
      </c>
      <c r="L5880" s="14" t="n">
        <f aca="false">G5880-H5880</f>
        <v>1.3</v>
      </c>
    </row>
    <row r="5881" customFormat="false" ht="15" hidden="false" customHeight="false" outlineLevel="0" collapsed="false">
      <c r="A5881" s="2" t="s">
        <v>342</v>
      </c>
      <c r="B5881" s="2" t="s">
        <v>158</v>
      </c>
      <c r="C5881" s="2" t="s">
        <v>47</v>
      </c>
      <c r="D5881" s="2" t="s">
        <v>10</v>
      </c>
      <c r="E5881" s="2" t="s">
        <v>74</v>
      </c>
      <c r="F5881" s="2" t="s">
        <v>976</v>
      </c>
      <c r="G5881" s="14" t="n">
        <v>19.5</v>
      </c>
      <c r="H5881" s="14" t="n">
        <v>23.78</v>
      </c>
      <c r="I5881" s="14" t="n">
        <v>19.5</v>
      </c>
      <c r="J5881" s="23" t="n">
        <f aca="false">IF(AND(E5881="Priority",ISNUMBER('Cost model'!N212)),'Cost model'!N212,'Cost model'!M212)</f>
        <v>20.5</v>
      </c>
      <c r="K5881" s="14" t="n">
        <f aca="false">J5881-H5881</f>
        <v>-3.28</v>
      </c>
      <c r="L5881" s="14" t="n">
        <f aca="false">G5881-H5881</f>
        <v>-4.28</v>
      </c>
    </row>
    <row r="5882" customFormat="false" ht="15" hidden="false" customHeight="false" outlineLevel="0" collapsed="false">
      <c r="A5882" s="2" t="s">
        <v>174</v>
      </c>
      <c r="B5882" s="2" t="s">
        <v>174</v>
      </c>
      <c r="C5882" s="2" t="s">
        <v>47</v>
      </c>
      <c r="D5882" s="2" t="s">
        <v>10</v>
      </c>
      <c r="E5882" s="2" t="s">
        <v>74</v>
      </c>
      <c r="F5882" s="2" t="s">
        <v>977</v>
      </c>
      <c r="G5882" s="14" t="n">
        <v>9.5</v>
      </c>
      <c r="H5882" s="14" t="n">
        <v>7.48</v>
      </c>
      <c r="I5882" s="14" t="n">
        <v>9.5</v>
      </c>
      <c r="J5882" s="23" t="n">
        <f aca="false">IF(AND(E5882="Priority",ISNUMBER('Cost model'!N167)),'Cost model'!N167,'Cost model'!M167)</f>
        <v>8.5</v>
      </c>
      <c r="K5882" s="14" t="n">
        <f aca="false">J5882-H5882</f>
        <v>1.02</v>
      </c>
      <c r="L5882" s="14" t="n">
        <f aca="false">G5882-H5882</f>
        <v>2.02</v>
      </c>
    </row>
    <row r="5883" customFormat="false" ht="15" hidden="false" customHeight="false" outlineLevel="0" collapsed="false">
      <c r="A5883" s="2" t="s">
        <v>174</v>
      </c>
      <c r="B5883" s="2" t="s">
        <v>124</v>
      </c>
      <c r="C5883" s="2" t="s">
        <v>48</v>
      </c>
      <c r="D5883" s="2" t="s">
        <v>12</v>
      </c>
      <c r="E5883" s="2" t="s">
        <v>74</v>
      </c>
      <c r="F5883" s="2" t="s">
        <v>976</v>
      </c>
      <c r="G5883" s="14" t="n">
        <v>56.5</v>
      </c>
      <c r="H5883" s="14" t="n">
        <v>32.52</v>
      </c>
      <c r="I5883" s="14" t="n">
        <v>12.5</v>
      </c>
      <c r="J5883" s="23" t="n">
        <f aca="false">IF(AND(E5883="Priority",ISNUMBER('Cost model'!N111)),'Cost model'!N111,'Cost model'!M111)</f>
        <v>45</v>
      </c>
      <c r="K5883" s="14" t="n">
        <f aca="false">J5883-H5883</f>
        <v>12.48</v>
      </c>
      <c r="L5883" s="14" t="n">
        <f aca="false">G5883-H5883</f>
        <v>23.98</v>
      </c>
    </row>
    <row r="5884" customFormat="false" ht="15" hidden="false" customHeight="false" outlineLevel="0" collapsed="false">
      <c r="A5884" s="2" t="s">
        <v>124</v>
      </c>
      <c r="B5884" s="2" t="s">
        <v>174</v>
      </c>
      <c r="C5884" s="2" t="s">
        <v>48</v>
      </c>
      <c r="D5884" s="2" t="s">
        <v>12</v>
      </c>
      <c r="E5884" s="2" t="s">
        <v>74</v>
      </c>
      <c r="F5884" s="2" t="s">
        <v>976</v>
      </c>
      <c r="G5884" s="14" t="n">
        <v>49</v>
      </c>
      <c r="H5884" s="14" t="n">
        <v>77.22</v>
      </c>
      <c r="I5884" s="14" t="n">
        <v>19.5</v>
      </c>
      <c r="J5884" s="23" t="n">
        <f aca="false">IF(AND(E5884="Priority",ISNUMBER('Cost model'!N366)),'Cost model'!N366,'Cost model'!M366)</f>
        <v>55</v>
      </c>
      <c r="K5884" s="14" t="n">
        <f aca="false">J5884-H5884</f>
        <v>-22.22</v>
      </c>
      <c r="L5884" s="14" t="n">
        <f aca="false">G5884-H5884</f>
        <v>-28.22</v>
      </c>
    </row>
    <row r="5885" customFormat="false" ht="15" hidden="false" customHeight="false" outlineLevel="0" collapsed="false">
      <c r="A5885" s="2" t="s">
        <v>174</v>
      </c>
      <c r="B5885" s="2" t="s">
        <v>174</v>
      </c>
      <c r="C5885" s="2" t="s">
        <v>47</v>
      </c>
      <c r="D5885" s="2" t="s">
        <v>12</v>
      </c>
      <c r="E5885" s="2" t="s">
        <v>74</v>
      </c>
      <c r="F5885" s="2" t="s">
        <v>977</v>
      </c>
      <c r="G5885" s="14" t="n">
        <v>38</v>
      </c>
      <c r="H5885" s="14" t="n">
        <v>34.51</v>
      </c>
      <c r="I5885" s="14" t="n">
        <v>9.5</v>
      </c>
      <c r="J5885" s="23" t="n">
        <f aca="false">IF(AND(E5885="Priority",ISNUMBER('Cost model'!N170)),'Cost model'!N170,'Cost model'!M170)</f>
        <v>25.5</v>
      </c>
      <c r="K5885" s="14" t="n">
        <f aca="false">J5885-H5885</f>
        <v>-9.01</v>
      </c>
      <c r="L5885" s="14" t="n">
        <f aca="false">G5885-H5885</f>
        <v>3.49</v>
      </c>
    </row>
    <row r="5886" customFormat="false" ht="15" hidden="false" customHeight="false" outlineLevel="0" collapsed="false">
      <c r="A5886" s="2" t="s">
        <v>174</v>
      </c>
      <c r="B5886" s="2" t="s">
        <v>174</v>
      </c>
      <c r="C5886" s="2" t="s">
        <v>49</v>
      </c>
      <c r="D5886" s="2" t="s">
        <v>10</v>
      </c>
      <c r="E5886" s="2" t="s">
        <v>74</v>
      </c>
      <c r="F5886" s="2" t="s">
        <v>977</v>
      </c>
      <c r="G5886" s="14" t="n">
        <v>72</v>
      </c>
      <c r="H5886" s="14" t="n">
        <v>44.88</v>
      </c>
      <c r="I5886" s="14" t="n">
        <v>17.5</v>
      </c>
      <c r="J5886" s="23" t="n">
        <f aca="false">IF(AND(E5886="Priority",ISNUMBER('Cost model'!N169)),'Cost model'!N169,'Cost model'!M169)</f>
        <v>18.5</v>
      </c>
      <c r="K5886" s="14" t="n">
        <f aca="false">J5886-H5886</f>
        <v>-26.38</v>
      </c>
      <c r="L5886" s="14" t="n">
        <f aca="false">G5886-H5886</f>
        <v>27.12</v>
      </c>
    </row>
    <row r="5887" customFormat="false" ht="15" hidden="false" customHeight="false" outlineLevel="0" collapsed="false">
      <c r="A5887" s="2" t="s">
        <v>174</v>
      </c>
      <c r="B5887" s="2" t="s">
        <v>124</v>
      </c>
      <c r="C5887" s="2" t="s">
        <v>47</v>
      </c>
      <c r="D5887" s="2" t="s">
        <v>14</v>
      </c>
      <c r="E5887" s="2" t="s">
        <v>74</v>
      </c>
      <c r="F5887" s="2" t="s">
        <v>976</v>
      </c>
      <c r="G5887" s="14" t="n">
        <v>88</v>
      </c>
      <c r="H5887" s="14" t="n">
        <v>182.06</v>
      </c>
      <c r="I5887" s="14" t="n">
        <v>25</v>
      </c>
      <c r="J5887" s="23" t="n">
        <f aca="false">IF(AND(E5887="Priority",ISNUMBER('Cost model'!N116)),'Cost model'!N116,'Cost model'!M116)</f>
        <v>120</v>
      </c>
      <c r="K5887" s="14" t="n">
        <f aca="false">J5887-H5887</f>
        <v>-62.06</v>
      </c>
      <c r="L5887" s="14" t="n">
        <f aca="false">G5887-H5887</f>
        <v>-94.06</v>
      </c>
    </row>
    <row r="5888" customFormat="false" ht="15" hidden="false" customHeight="false" outlineLevel="0" collapsed="false">
      <c r="A5888" s="2" t="s">
        <v>221</v>
      </c>
      <c r="B5888" s="2" t="s">
        <v>221</v>
      </c>
      <c r="C5888" s="2" t="s">
        <v>47</v>
      </c>
      <c r="D5888" s="2" t="s">
        <v>12</v>
      </c>
      <c r="E5888" s="2" t="s">
        <v>74</v>
      </c>
      <c r="F5888" s="2" t="s">
        <v>977</v>
      </c>
      <c r="G5888" s="14" t="n">
        <v>9.5</v>
      </c>
      <c r="H5888" s="14" t="n">
        <v>7.17</v>
      </c>
      <c r="I5888" s="14" t="n">
        <v>9.5</v>
      </c>
      <c r="J5888" s="23" t="n">
        <f aca="false">IF(AND(E5888="Priority",ISNUMBER('Cost model'!N740)),'Cost model'!N740,'Cost model'!M740)</f>
        <v>22.5</v>
      </c>
      <c r="K5888" s="14" t="n">
        <f aca="false">J5888-H5888</f>
        <v>15.33</v>
      </c>
      <c r="L5888" s="14" t="n">
        <f aca="false">G5888-H5888</f>
        <v>2.33</v>
      </c>
    </row>
    <row r="5889" customFormat="false" ht="15" hidden="false" customHeight="false" outlineLevel="0" collapsed="false">
      <c r="A5889" s="2" t="s">
        <v>142</v>
      </c>
      <c r="B5889" s="2" t="s">
        <v>174</v>
      </c>
      <c r="C5889" s="2" t="s">
        <v>47</v>
      </c>
      <c r="D5889" s="2" t="s">
        <v>12</v>
      </c>
      <c r="E5889" s="2" t="s">
        <v>74</v>
      </c>
      <c r="F5889" s="2" t="s">
        <v>976</v>
      </c>
      <c r="G5889" s="14" t="n">
        <v>19.5</v>
      </c>
      <c r="H5889" s="14" t="n">
        <v>43.04</v>
      </c>
      <c r="I5889" s="14" t="n">
        <v>19.5</v>
      </c>
      <c r="J5889" s="23" t="n">
        <f aca="false">IF(AND(E5889="Priority",ISNUMBER('Cost model'!N695)),'Cost model'!N695,'Cost model'!M695)</f>
        <v>40</v>
      </c>
      <c r="K5889" s="14" t="n">
        <f aca="false">J5889-H5889</f>
        <v>-3.04</v>
      </c>
      <c r="L5889" s="14" t="n">
        <f aca="false">G5889-H5889</f>
        <v>-23.54</v>
      </c>
    </row>
    <row r="5890" customFormat="false" ht="15" hidden="false" customHeight="false" outlineLevel="0" collapsed="false">
      <c r="A5890" s="2" t="s">
        <v>174</v>
      </c>
      <c r="B5890" s="2" t="s">
        <v>174</v>
      </c>
      <c r="C5890" s="2" t="s">
        <v>48</v>
      </c>
      <c r="D5890" s="2" t="s">
        <v>12</v>
      </c>
      <c r="E5890" s="2" t="s">
        <v>74</v>
      </c>
      <c r="F5890" s="2" t="s">
        <v>977</v>
      </c>
      <c r="G5890" s="14" t="n">
        <v>50</v>
      </c>
      <c r="H5890" s="14" t="n">
        <v>41.81</v>
      </c>
      <c r="I5890" s="14" t="n">
        <v>12.5</v>
      </c>
      <c r="J5890" s="23" t="n">
        <f aca="false">IF(AND(E5890="Priority",ISNUMBER('Cost model'!N171)),'Cost model'!N171,'Cost model'!M171)</f>
        <v>40</v>
      </c>
      <c r="K5890" s="14" t="n">
        <f aca="false">J5890-H5890</f>
        <v>-1.81</v>
      </c>
      <c r="L5890" s="14" t="n">
        <f aca="false">G5890-H5890</f>
        <v>8.19</v>
      </c>
    </row>
    <row r="5891" customFormat="false" ht="15" hidden="false" customHeight="false" outlineLevel="0" collapsed="false">
      <c r="A5891" s="2" t="s">
        <v>174</v>
      </c>
      <c r="B5891" s="2" t="s">
        <v>174</v>
      </c>
      <c r="C5891" s="2" t="s">
        <v>47</v>
      </c>
      <c r="D5891" s="2" t="s">
        <v>10</v>
      </c>
      <c r="E5891" s="2" t="s">
        <v>74</v>
      </c>
      <c r="F5891" s="2" t="s">
        <v>977</v>
      </c>
      <c r="G5891" s="14" t="n">
        <v>9.5</v>
      </c>
      <c r="H5891" s="14" t="n">
        <v>7.48</v>
      </c>
      <c r="I5891" s="14" t="n">
        <v>9.5</v>
      </c>
      <c r="J5891" s="23" t="n">
        <f aca="false">IF(AND(E5891="Priority",ISNUMBER('Cost model'!N167)),'Cost model'!N167,'Cost model'!M167)</f>
        <v>8.5</v>
      </c>
      <c r="K5891" s="14" t="n">
        <f aca="false">J5891-H5891</f>
        <v>1.02</v>
      </c>
      <c r="L5891" s="14" t="n">
        <f aca="false">G5891-H5891</f>
        <v>2.02</v>
      </c>
    </row>
    <row r="5892" customFormat="false" ht="15" hidden="false" customHeight="false" outlineLevel="0" collapsed="false">
      <c r="A5892" s="2" t="s">
        <v>174</v>
      </c>
      <c r="B5892" s="2" t="s">
        <v>174</v>
      </c>
      <c r="C5892" s="2" t="s">
        <v>48</v>
      </c>
      <c r="D5892" s="2" t="s">
        <v>12</v>
      </c>
      <c r="E5892" s="2" t="s">
        <v>74</v>
      </c>
      <c r="F5892" s="2" t="s">
        <v>977</v>
      </c>
      <c r="G5892" s="14" t="n">
        <v>74.5</v>
      </c>
      <c r="H5892" s="14" t="n">
        <v>60.98</v>
      </c>
      <c r="I5892" s="14" t="n">
        <v>12.5</v>
      </c>
      <c r="J5892" s="23" t="n">
        <f aca="false">IF(AND(E5892="Priority",ISNUMBER('Cost model'!N171)),'Cost model'!N171,'Cost model'!M171)</f>
        <v>40</v>
      </c>
      <c r="K5892" s="14" t="n">
        <f aca="false">J5892-H5892</f>
        <v>-20.98</v>
      </c>
      <c r="L5892" s="14" t="n">
        <f aca="false">G5892-H5892</f>
        <v>13.52</v>
      </c>
    </row>
    <row r="5893" customFormat="false" ht="15" hidden="false" customHeight="false" outlineLevel="0" collapsed="false">
      <c r="A5893" s="2" t="s">
        <v>124</v>
      </c>
      <c r="B5893" s="2" t="s">
        <v>124</v>
      </c>
      <c r="C5893" s="2" t="s">
        <v>47</v>
      </c>
      <c r="D5893" s="2" t="s">
        <v>12</v>
      </c>
      <c r="E5893" s="2" t="s">
        <v>74</v>
      </c>
      <c r="F5893" s="2" t="s">
        <v>977</v>
      </c>
      <c r="G5893" s="14" t="n">
        <v>19</v>
      </c>
      <c r="H5893" s="14" t="n">
        <v>28.81</v>
      </c>
      <c r="I5893" s="14" t="n">
        <v>9.5</v>
      </c>
      <c r="J5893" s="23" t="n">
        <f aca="false">IF(AND(E5893="Priority",ISNUMBER('Cost model'!N320)),'Cost model'!N320,'Cost model'!M320)</f>
        <v>24.5</v>
      </c>
      <c r="K5893" s="14" t="n">
        <f aca="false">J5893-H5893</f>
        <v>-4.31</v>
      </c>
      <c r="L5893" s="14" t="n">
        <f aca="false">G5893-H5893</f>
        <v>-9.81</v>
      </c>
    </row>
    <row r="5894" customFormat="false" ht="15" hidden="false" customHeight="false" outlineLevel="0" collapsed="false">
      <c r="A5894" s="2" t="s">
        <v>221</v>
      </c>
      <c r="B5894" s="2" t="s">
        <v>221</v>
      </c>
      <c r="C5894" s="2" t="s">
        <v>47</v>
      </c>
      <c r="D5894" s="2" t="s">
        <v>12</v>
      </c>
      <c r="E5894" s="2" t="s">
        <v>83</v>
      </c>
      <c r="F5894" s="2" t="s">
        <v>977</v>
      </c>
      <c r="G5894" s="14" t="n">
        <v>19.5</v>
      </c>
      <c r="H5894" s="14" t="n">
        <v>11.5</v>
      </c>
      <c r="I5894" s="14" t="n">
        <v>19.5</v>
      </c>
      <c r="J5894" s="23" t="n">
        <f aca="false">IF(AND(E5894="Priority",ISNUMBER('Cost model'!N740)),'Cost model'!N740,'Cost model'!M740)</f>
        <v>28.5</v>
      </c>
      <c r="K5894" s="14" t="n">
        <f aca="false">J5894-H5894</f>
        <v>17</v>
      </c>
      <c r="L5894" s="14" t="n">
        <f aca="false">G5894-H5894</f>
        <v>8</v>
      </c>
    </row>
    <row r="5895" customFormat="false" ht="15" hidden="false" customHeight="false" outlineLevel="0" collapsed="false">
      <c r="A5895" s="2" t="s">
        <v>158</v>
      </c>
      <c r="B5895" s="2" t="s">
        <v>158</v>
      </c>
      <c r="C5895" s="2" t="s">
        <v>47</v>
      </c>
      <c r="D5895" s="2" t="s">
        <v>10</v>
      </c>
      <c r="E5895" s="2" t="s">
        <v>74</v>
      </c>
      <c r="F5895" s="2" t="s">
        <v>977</v>
      </c>
      <c r="G5895" s="14" t="n">
        <v>9.5</v>
      </c>
      <c r="H5895" s="14" t="n">
        <v>7.16</v>
      </c>
      <c r="I5895" s="14" t="n">
        <v>9.5</v>
      </c>
      <c r="J5895" s="23" t="n">
        <f aca="false">IF(AND(E5895="Priority",ISNUMBER('Cost model'!N422)),'Cost model'!N422,'Cost model'!M422)</f>
        <v>8.5</v>
      </c>
      <c r="K5895" s="14" t="n">
        <f aca="false">J5895-H5895</f>
        <v>1.34</v>
      </c>
      <c r="L5895" s="14" t="n">
        <f aca="false">G5895-H5895</f>
        <v>2.34</v>
      </c>
    </row>
    <row r="5896" customFormat="false" ht="15" hidden="false" customHeight="false" outlineLevel="0" collapsed="false">
      <c r="A5896" s="2" t="s">
        <v>174</v>
      </c>
      <c r="B5896" s="2" t="s">
        <v>174</v>
      </c>
      <c r="C5896" s="2" t="s">
        <v>48</v>
      </c>
      <c r="D5896" s="2" t="s">
        <v>10</v>
      </c>
      <c r="E5896" s="2" t="s">
        <v>83</v>
      </c>
      <c r="F5896" s="2" t="s">
        <v>977</v>
      </c>
      <c r="G5896" s="14" t="n">
        <v>17.5</v>
      </c>
      <c r="H5896" s="14" t="n">
        <v>10.65</v>
      </c>
      <c r="I5896" s="14" t="n">
        <v>17.5</v>
      </c>
      <c r="J5896" s="23" t="n">
        <f aca="false">IF(AND(E5896="Priority",ISNUMBER('Cost model'!N168)),'Cost model'!N168,'Cost model'!M168)</f>
        <v>18.5</v>
      </c>
      <c r="K5896" s="14" t="n">
        <f aca="false">J5896-H5896</f>
        <v>7.85</v>
      </c>
      <c r="L5896" s="14" t="n">
        <f aca="false">G5896-H5896</f>
        <v>6.85</v>
      </c>
    </row>
    <row r="5897" customFormat="false" ht="15" hidden="false" customHeight="false" outlineLevel="0" collapsed="false">
      <c r="A5897" s="2" t="s">
        <v>174</v>
      </c>
      <c r="B5897" s="2" t="s">
        <v>174</v>
      </c>
      <c r="C5897" s="2" t="s">
        <v>48</v>
      </c>
      <c r="D5897" s="2" t="s">
        <v>12</v>
      </c>
      <c r="E5897" s="2" t="s">
        <v>74</v>
      </c>
      <c r="F5897" s="2" t="s">
        <v>977</v>
      </c>
      <c r="G5897" s="14" t="n">
        <v>62.5</v>
      </c>
      <c r="H5897" s="14" t="n">
        <v>37.05</v>
      </c>
      <c r="I5897" s="14" t="n">
        <v>12.5</v>
      </c>
      <c r="J5897" s="23" t="n">
        <f aca="false">IF(AND(E5897="Priority",ISNUMBER('Cost model'!N171)),'Cost model'!N171,'Cost model'!M171)</f>
        <v>40</v>
      </c>
      <c r="K5897" s="14" t="n">
        <f aca="false">J5897-H5897</f>
        <v>2.95</v>
      </c>
      <c r="L5897" s="14" t="n">
        <f aca="false">G5897-H5897</f>
        <v>25.45</v>
      </c>
    </row>
    <row r="5898" customFormat="false" ht="15" hidden="false" customHeight="false" outlineLevel="0" collapsed="false">
      <c r="A5898" s="2" t="s">
        <v>124</v>
      </c>
      <c r="B5898" s="2" t="s">
        <v>124</v>
      </c>
      <c r="C5898" s="2" t="s">
        <v>47</v>
      </c>
      <c r="D5898" s="2" t="s">
        <v>12</v>
      </c>
      <c r="E5898" s="2" t="s">
        <v>74</v>
      </c>
      <c r="F5898" s="2" t="s">
        <v>977</v>
      </c>
      <c r="G5898" s="14" t="n">
        <v>58</v>
      </c>
      <c r="H5898" s="14" t="n">
        <v>28.36</v>
      </c>
      <c r="I5898" s="14" t="n">
        <v>9.5</v>
      </c>
      <c r="J5898" s="23" t="n">
        <f aca="false">IF(AND(E5898="Priority",ISNUMBER('Cost model'!N320)),'Cost model'!N320,'Cost model'!M320)</f>
        <v>24.5</v>
      </c>
      <c r="K5898" s="14" t="n">
        <f aca="false">J5898-H5898</f>
        <v>-3.86</v>
      </c>
      <c r="L5898" s="14" t="n">
        <f aca="false">G5898-H5898</f>
        <v>29.64</v>
      </c>
    </row>
    <row r="5899" customFormat="false" ht="15" hidden="false" customHeight="false" outlineLevel="0" collapsed="false">
      <c r="A5899" s="2" t="s">
        <v>174</v>
      </c>
      <c r="B5899" s="2" t="s">
        <v>174</v>
      </c>
      <c r="C5899" s="2" t="s">
        <v>47</v>
      </c>
      <c r="D5899" s="2" t="s">
        <v>10</v>
      </c>
      <c r="E5899" s="2" t="s">
        <v>74</v>
      </c>
      <c r="F5899" s="2" t="s">
        <v>977</v>
      </c>
      <c r="G5899" s="14" t="n">
        <v>9.5</v>
      </c>
      <c r="H5899" s="14" t="n">
        <v>6.7</v>
      </c>
      <c r="I5899" s="14" t="n">
        <v>9.5</v>
      </c>
      <c r="J5899" s="23" t="n">
        <f aca="false">IF(AND(E5899="Priority",ISNUMBER('Cost model'!N167)),'Cost model'!N167,'Cost model'!M167)</f>
        <v>8.5</v>
      </c>
      <c r="K5899" s="14" t="n">
        <f aca="false">J5899-H5899</f>
        <v>1.8</v>
      </c>
      <c r="L5899" s="14" t="n">
        <f aca="false">G5899-H5899</f>
        <v>2.8</v>
      </c>
    </row>
    <row r="5900" customFormat="false" ht="15" hidden="false" customHeight="false" outlineLevel="0" collapsed="false">
      <c r="A5900" s="2" t="s">
        <v>174</v>
      </c>
      <c r="B5900" s="2" t="s">
        <v>174</v>
      </c>
      <c r="C5900" s="2" t="s">
        <v>48</v>
      </c>
      <c r="D5900" s="2" t="s">
        <v>10</v>
      </c>
      <c r="E5900" s="2" t="s">
        <v>83</v>
      </c>
      <c r="F5900" s="2" t="s">
        <v>977</v>
      </c>
      <c r="G5900" s="14" t="n">
        <v>17.5</v>
      </c>
      <c r="H5900" s="14" t="n">
        <v>11.52</v>
      </c>
      <c r="I5900" s="14" t="n">
        <v>17.5</v>
      </c>
      <c r="J5900" s="23" t="n">
        <f aca="false">IF(AND(E5900="Priority",ISNUMBER('Cost model'!N168)),'Cost model'!N168,'Cost model'!M168)</f>
        <v>18.5</v>
      </c>
      <c r="K5900" s="14" t="n">
        <f aca="false">J5900-H5900</f>
        <v>6.98</v>
      </c>
      <c r="L5900" s="14" t="n">
        <f aca="false">G5900-H5900</f>
        <v>5.98</v>
      </c>
    </row>
    <row r="5901" customFormat="false" ht="15" hidden="false" customHeight="false" outlineLevel="0" collapsed="false">
      <c r="A5901" s="2" t="s">
        <v>124</v>
      </c>
      <c r="B5901" s="2" t="s">
        <v>124</v>
      </c>
      <c r="C5901" s="2" t="s">
        <v>47</v>
      </c>
      <c r="D5901" s="2" t="s">
        <v>12</v>
      </c>
      <c r="E5901" s="2" t="s">
        <v>74</v>
      </c>
      <c r="F5901" s="2" t="s">
        <v>977</v>
      </c>
      <c r="G5901" s="14" t="n">
        <v>28.5</v>
      </c>
      <c r="H5901" s="14" t="n">
        <v>28.81</v>
      </c>
      <c r="I5901" s="14" t="n">
        <v>9.5</v>
      </c>
      <c r="J5901" s="23" t="n">
        <f aca="false">IF(AND(E5901="Priority",ISNUMBER('Cost model'!N320)),'Cost model'!N320,'Cost model'!M320)</f>
        <v>24.5</v>
      </c>
      <c r="K5901" s="14" t="n">
        <f aca="false">J5901-H5901</f>
        <v>-4.31</v>
      </c>
      <c r="L5901" s="14" t="n">
        <f aca="false">G5901-H5901</f>
        <v>-0.309999999999999</v>
      </c>
    </row>
    <row r="5902" customFormat="false" ht="15" hidden="false" customHeight="false" outlineLevel="0" collapsed="false">
      <c r="A5902" s="2" t="s">
        <v>174</v>
      </c>
      <c r="B5902" s="2" t="s">
        <v>174</v>
      </c>
      <c r="C5902" s="2" t="s">
        <v>48</v>
      </c>
      <c r="D5902" s="2" t="s">
        <v>13</v>
      </c>
      <c r="E5902" s="2" t="s">
        <v>74</v>
      </c>
      <c r="F5902" s="2" t="s">
        <v>977</v>
      </c>
      <c r="G5902" s="14" t="n">
        <v>169.5</v>
      </c>
      <c r="H5902" s="14" t="n">
        <v>101.68</v>
      </c>
      <c r="I5902" s="14" t="n">
        <v>24.5</v>
      </c>
      <c r="J5902" s="23" t="n">
        <f aca="false">IF(AND(E5902="Priority",ISNUMBER('Cost model'!N174)),'Cost model'!N174,'Cost model'!M174)</f>
        <v>70</v>
      </c>
      <c r="K5902" s="14" t="n">
        <f aca="false">J5902-H5902</f>
        <v>-31.68</v>
      </c>
      <c r="L5902" s="14" t="n">
        <f aca="false">G5902-H5902</f>
        <v>67.82</v>
      </c>
    </row>
    <row r="5903" customFormat="false" ht="15" hidden="false" customHeight="false" outlineLevel="0" collapsed="false">
      <c r="A5903" s="2" t="s">
        <v>174</v>
      </c>
      <c r="B5903" s="2" t="s">
        <v>174</v>
      </c>
      <c r="C5903" s="2" t="s">
        <v>47</v>
      </c>
      <c r="D5903" s="2" t="s">
        <v>10</v>
      </c>
      <c r="E5903" s="2" t="s">
        <v>74</v>
      </c>
      <c r="F5903" s="2" t="s">
        <v>977</v>
      </c>
      <c r="G5903" s="14" t="n">
        <v>9.5</v>
      </c>
      <c r="H5903" s="14" t="n">
        <v>6.7</v>
      </c>
      <c r="I5903" s="14" t="n">
        <v>9.5</v>
      </c>
      <c r="J5903" s="23" t="n">
        <f aca="false">IF(AND(E5903="Priority",ISNUMBER('Cost model'!N167)),'Cost model'!N167,'Cost model'!M167)</f>
        <v>8.5</v>
      </c>
      <c r="K5903" s="14" t="n">
        <f aca="false">J5903-H5903</f>
        <v>1.8</v>
      </c>
      <c r="L5903" s="14" t="n">
        <f aca="false">G5903-H5903</f>
        <v>2.8</v>
      </c>
    </row>
    <row r="5904" customFormat="false" ht="15" hidden="false" customHeight="false" outlineLevel="0" collapsed="false">
      <c r="A5904" s="2" t="s">
        <v>221</v>
      </c>
      <c r="B5904" s="2" t="s">
        <v>221</v>
      </c>
      <c r="C5904" s="2" t="s">
        <v>49</v>
      </c>
      <c r="D5904" s="2" t="s">
        <v>10</v>
      </c>
      <c r="E5904" s="2" t="s">
        <v>74</v>
      </c>
      <c r="F5904" s="2" t="s">
        <v>977</v>
      </c>
      <c r="G5904" s="14" t="n">
        <v>17.5</v>
      </c>
      <c r="H5904" s="14" t="n">
        <v>12.38</v>
      </c>
      <c r="I5904" s="14" t="n">
        <v>17.5</v>
      </c>
      <c r="J5904" s="23" t="n">
        <f aca="false">IF(AND(E5904="Priority",ISNUMBER('Cost model'!N739)),'Cost model'!N739,'Cost model'!M739)</f>
        <v>17.5</v>
      </c>
      <c r="K5904" s="14" t="n">
        <f aca="false">J5904-H5904</f>
        <v>5.12</v>
      </c>
      <c r="L5904" s="14" t="n">
        <f aca="false">G5904-H5904</f>
        <v>5.12</v>
      </c>
    </row>
    <row r="5905" customFormat="false" ht="15" hidden="false" customHeight="false" outlineLevel="0" collapsed="false">
      <c r="A5905" s="2" t="s">
        <v>142</v>
      </c>
      <c r="B5905" s="2" t="s">
        <v>142</v>
      </c>
      <c r="C5905" s="2" t="s">
        <v>47</v>
      </c>
      <c r="D5905" s="2" t="s">
        <v>10</v>
      </c>
      <c r="E5905" s="2" t="s">
        <v>74</v>
      </c>
      <c r="F5905" s="2" t="s">
        <v>977</v>
      </c>
      <c r="G5905" s="14" t="n">
        <v>9.5</v>
      </c>
      <c r="H5905" s="14" t="n">
        <v>7.48</v>
      </c>
      <c r="I5905" s="14" t="n">
        <v>9.5</v>
      </c>
      <c r="J5905" s="23" t="n">
        <f aca="false">IF(AND(E5905="Priority",ISNUMBER('Cost model'!N632)),'Cost model'!N632,'Cost model'!M632)</f>
        <v>9.5</v>
      </c>
      <c r="K5905" s="14" t="n">
        <f aca="false">J5905-H5905</f>
        <v>2.02</v>
      </c>
      <c r="L5905" s="14" t="n">
        <f aca="false">G5905-H5905</f>
        <v>2.02</v>
      </c>
    </row>
    <row r="5906" customFormat="false" ht="15" hidden="false" customHeight="false" outlineLevel="0" collapsed="false">
      <c r="A5906" s="2" t="s">
        <v>174</v>
      </c>
      <c r="B5906" s="2" t="s">
        <v>124</v>
      </c>
      <c r="C5906" s="2" t="s">
        <v>47</v>
      </c>
      <c r="D5906" s="2" t="s">
        <v>10</v>
      </c>
      <c r="E5906" s="2" t="s">
        <v>83</v>
      </c>
      <c r="F5906" s="2" t="s">
        <v>976</v>
      </c>
      <c r="G5906" s="14" t="n">
        <v>14.5</v>
      </c>
      <c r="H5906" s="14" t="n">
        <v>25.31</v>
      </c>
      <c r="I5906" s="14" t="n">
        <v>14.5</v>
      </c>
      <c r="J5906" s="23" t="n">
        <f aca="false">IF(AND(E5906="Priority",ISNUMBER('Cost model'!N107)),'Cost model'!N107,'Cost model'!M107)</f>
        <v>17.5</v>
      </c>
      <c r="K5906" s="14" t="n">
        <f aca="false">J5906-H5906</f>
        <v>-7.81</v>
      </c>
      <c r="L5906" s="14" t="n">
        <f aca="false">G5906-H5906</f>
        <v>-10.81</v>
      </c>
    </row>
    <row r="5907" customFormat="false" ht="15" hidden="false" customHeight="false" outlineLevel="0" collapsed="false">
      <c r="A5907" s="2" t="s">
        <v>174</v>
      </c>
      <c r="B5907" s="2" t="s">
        <v>174</v>
      </c>
      <c r="C5907" s="2" t="s">
        <v>49</v>
      </c>
      <c r="D5907" s="2" t="s">
        <v>10</v>
      </c>
      <c r="E5907" s="2" t="s">
        <v>74</v>
      </c>
      <c r="F5907" s="2" t="s">
        <v>977</v>
      </c>
      <c r="G5907" s="14" t="n">
        <v>14.5</v>
      </c>
      <c r="H5907" s="14" t="n">
        <v>21.1</v>
      </c>
      <c r="I5907" s="14" t="n">
        <v>17.5</v>
      </c>
      <c r="J5907" s="23" t="n">
        <f aca="false">IF(AND(E5907="Priority",ISNUMBER('Cost model'!N169)),'Cost model'!N169,'Cost model'!M169)</f>
        <v>18.5</v>
      </c>
      <c r="K5907" s="14" t="n">
        <f aca="false">J5907-H5907</f>
        <v>-2.6</v>
      </c>
      <c r="L5907" s="14" t="n">
        <f aca="false">G5907-H5907</f>
        <v>-6.6</v>
      </c>
    </row>
    <row r="5908" customFormat="false" ht="15" hidden="false" customHeight="false" outlineLevel="0" collapsed="false">
      <c r="A5908" s="2" t="s">
        <v>221</v>
      </c>
      <c r="B5908" s="2" t="s">
        <v>221</v>
      </c>
      <c r="C5908" s="2" t="s">
        <v>47</v>
      </c>
      <c r="D5908" s="2" t="s">
        <v>10</v>
      </c>
      <c r="E5908" s="2" t="s">
        <v>74</v>
      </c>
      <c r="F5908" s="2" t="s">
        <v>977</v>
      </c>
      <c r="G5908" s="14" t="n">
        <v>9.5</v>
      </c>
      <c r="H5908" s="14" t="n">
        <v>7.17</v>
      </c>
      <c r="I5908" s="14" t="n">
        <v>9.5</v>
      </c>
      <c r="J5908" s="23" t="n">
        <f aca="false">IF(AND(E5908="Priority",ISNUMBER('Cost model'!N737)),'Cost model'!N737,'Cost model'!M737)</f>
        <v>8.5</v>
      </c>
      <c r="K5908" s="14" t="n">
        <f aca="false">J5908-H5908</f>
        <v>1.33</v>
      </c>
      <c r="L5908" s="14" t="n">
        <f aca="false">G5908-H5908</f>
        <v>2.33</v>
      </c>
    </row>
    <row r="5909" customFormat="false" ht="15" hidden="false" customHeight="false" outlineLevel="0" collapsed="false">
      <c r="A5909" s="2" t="s">
        <v>221</v>
      </c>
      <c r="B5909" s="2" t="s">
        <v>221</v>
      </c>
      <c r="C5909" s="2" t="s">
        <v>49</v>
      </c>
      <c r="D5909" s="2" t="s">
        <v>12</v>
      </c>
      <c r="E5909" s="2" t="s">
        <v>74</v>
      </c>
      <c r="F5909" s="2" t="s">
        <v>977</v>
      </c>
      <c r="G5909" s="14" t="n">
        <v>19.5</v>
      </c>
      <c r="H5909" s="14" t="n">
        <v>40.28</v>
      </c>
      <c r="I5909" s="14" t="n">
        <v>19.5</v>
      </c>
      <c r="J5909" s="23" t="n">
        <f aca="false">IF(AND(E5909="Priority",ISNUMBER('Cost model'!N742)),'Cost model'!N742,'Cost model'!M742)</f>
        <v>60</v>
      </c>
      <c r="K5909" s="14" t="n">
        <f aca="false">J5909-H5909</f>
        <v>19.72</v>
      </c>
      <c r="L5909" s="14" t="n">
        <f aca="false">G5909-H5909</f>
        <v>-20.78</v>
      </c>
    </row>
    <row r="5910" customFormat="false" ht="15" hidden="false" customHeight="false" outlineLevel="0" collapsed="false">
      <c r="A5910" s="2" t="s">
        <v>221</v>
      </c>
      <c r="B5910" s="2" t="s">
        <v>124</v>
      </c>
      <c r="C5910" s="2" t="s">
        <v>49</v>
      </c>
      <c r="D5910" s="2" t="s">
        <v>10</v>
      </c>
      <c r="E5910" s="2" t="s">
        <v>74</v>
      </c>
      <c r="F5910" s="2" t="s">
        <v>976</v>
      </c>
      <c r="G5910" s="14" t="n">
        <v>14.5</v>
      </c>
      <c r="H5910" s="14" t="n">
        <v>20.28</v>
      </c>
      <c r="I5910" s="14" t="n">
        <v>19.5</v>
      </c>
      <c r="J5910" s="23" t="n">
        <f aca="false">IF(AND(E5910="Priority",ISNUMBER('Cost model'!N799)),'Cost model'!N799,'Cost model'!M799)</f>
        <v>20.5</v>
      </c>
      <c r="K5910" s="14" t="n">
        <f aca="false">J5910-H5910</f>
        <v>0.219999999999999</v>
      </c>
      <c r="L5910" s="14" t="n">
        <f aca="false">G5910-H5910</f>
        <v>-5.78</v>
      </c>
    </row>
    <row r="5911" customFormat="false" ht="15" hidden="false" customHeight="false" outlineLevel="0" collapsed="false">
      <c r="A5911" s="2" t="s">
        <v>124</v>
      </c>
      <c r="B5911" s="2" t="s">
        <v>124</v>
      </c>
      <c r="C5911" s="2" t="s">
        <v>48</v>
      </c>
      <c r="D5911" s="2" t="s">
        <v>12</v>
      </c>
      <c r="E5911" s="2" t="s">
        <v>74</v>
      </c>
      <c r="F5911" s="2" t="s">
        <v>977</v>
      </c>
      <c r="G5911" s="14" t="n">
        <v>110.5</v>
      </c>
      <c r="H5911" s="14" t="n">
        <v>51.8</v>
      </c>
      <c r="I5911" s="14" t="n">
        <v>12.5</v>
      </c>
      <c r="J5911" s="23" t="n">
        <f aca="false">IF(AND(E5911="Priority",ISNUMBER('Cost model'!N321)),'Cost model'!N321,'Cost model'!M321)</f>
        <v>40</v>
      </c>
      <c r="K5911" s="14" t="n">
        <f aca="false">J5911-H5911</f>
        <v>-11.8</v>
      </c>
      <c r="L5911" s="14" t="n">
        <f aca="false">G5911-H5911</f>
        <v>58.7</v>
      </c>
    </row>
    <row r="5912" customFormat="false" ht="15" hidden="false" customHeight="false" outlineLevel="0" collapsed="false">
      <c r="A5912" s="2" t="s">
        <v>124</v>
      </c>
      <c r="B5912" s="2" t="s">
        <v>124</v>
      </c>
      <c r="C5912" s="2" t="s">
        <v>49</v>
      </c>
      <c r="D5912" s="2" t="s">
        <v>10</v>
      </c>
      <c r="E5912" s="2" t="s">
        <v>74</v>
      </c>
      <c r="F5912" s="2" t="s">
        <v>977</v>
      </c>
      <c r="G5912" s="14" t="n">
        <v>17.5</v>
      </c>
      <c r="H5912" s="14" t="n">
        <v>16.41</v>
      </c>
      <c r="I5912" s="14" t="n">
        <v>17.5</v>
      </c>
      <c r="J5912" s="23" t="n">
        <f aca="false">IF(AND(E5912="Priority",ISNUMBER('Cost model'!N319)),'Cost model'!N319,'Cost model'!M319)</f>
        <v>16.5</v>
      </c>
      <c r="K5912" s="14" t="n">
        <f aca="false">J5912-H5912</f>
        <v>0.0899999999999999</v>
      </c>
      <c r="L5912" s="14" t="n">
        <f aca="false">G5912-H5912</f>
        <v>1.09</v>
      </c>
    </row>
    <row r="5913" customFormat="false" ht="15" hidden="false" customHeight="false" outlineLevel="0" collapsed="false">
      <c r="A5913" s="2" t="s">
        <v>174</v>
      </c>
      <c r="B5913" s="2" t="s">
        <v>124</v>
      </c>
      <c r="C5913" s="2" t="s">
        <v>47</v>
      </c>
      <c r="D5913" s="2" t="s">
        <v>10</v>
      </c>
      <c r="E5913" s="2" t="s">
        <v>74</v>
      </c>
      <c r="F5913" s="2" t="s">
        <v>976</v>
      </c>
      <c r="G5913" s="14" t="n">
        <v>9.5</v>
      </c>
      <c r="H5913" s="14" t="n">
        <v>8.02</v>
      </c>
      <c r="I5913" s="14" t="n">
        <v>9.5</v>
      </c>
      <c r="J5913" s="23" t="n">
        <f aca="false">IF(AND(E5913="Priority",ISNUMBER('Cost model'!N107)),'Cost model'!N107,'Cost model'!M107)</f>
        <v>12.5</v>
      </c>
      <c r="K5913" s="14" t="n">
        <f aca="false">J5913-H5913</f>
        <v>4.48</v>
      </c>
      <c r="L5913" s="14" t="n">
        <f aca="false">G5913-H5913</f>
        <v>1.48</v>
      </c>
    </row>
    <row r="5914" customFormat="false" ht="15" hidden="false" customHeight="false" outlineLevel="0" collapsed="false">
      <c r="A5914" s="2" t="s">
        <v>174</v>
      </c>
      <c r="B5914" s="2" t="s">
        <v>174</v>
      </c>
      <c r="C5914" s="2" t="s">
        <v>49</v>
      </c>
      <c r="D5914" s="2" t="s">
        <v>10</v>
      </c>
      <c r="E5914" s="2" t="s">
        <v>83</v>
      </c>
      <c r="F5914" s="2" t="s">
        <v>977</v>
      </c>
      <c r="G5914" s="14" t="n">
        <v>24.5</v>
      </c>
      <c r="H5914" s="14" t="n">
        <v>23.78</v>
      </c>
      <c r="I5914" s="14" t="n">
        <v>24.5</v>
      </c>
      <c r="J5914" s="23" t="n">
        <f aca="false">IF(AND(E5914="Priority",ISNUMBER('Cost model'!N169)),'Cost model'!N169,'Cost model'!M169)</f>
        <v>25.5</v>
      </c>
      <c r="K5914" s="14" t="n">
        <f aca="false">J5914-H5914</f>
        <v>1.72</v>
      </c>
      <c r="L5914" s="14" t="n">
        <f aca="false">G5914-H5914</f>
        <v>0.719999999999999</v>
      </c>
    </row>
    <row r="5915" customFormat="false" ht="15" hidden="false" customHeight="false" outlineLevel="0" collapsed="false">
      <c r="A5915" s="2" t="s">
        <v>174</v>
      </c>
      <c r="B5915" s="2" t="s">
        <v>174</v>
      </c>
      <c r="C5915" s="2" t="s">
        <v>49</v>
      </c>
      <c r="D5915" s="2" t="s">
        <v>10</v>
      </c>
      <c r="E5915" s="2" t="s">
        <v>83</v>
      </c>
      <c r="F5915" s="2" t="s">
        <v>977</v>
      </c>
      <c r="G5915" s="14" t="n">
        <v>24.5</v>
      </c>
      <c r="H5915" s="14" t="n">
        <v>23.78</v>
      </c>
      <c r="I5915" s="14" t="n">
        <v>24.5</v>
      </c>
      <c r="J5915" s="23" t="n">
        <f aca="false">IF(AND(E5915="Priority",ISNUMBER('Cost model'!N169)),'Cost model'!N169,'Cost model'!M169)</f>
        <v>25.5</v>
      </c>
      <c r="K5915" s="14" t="n">
        <f aca="false">J5915-H5915</f>
        <v>1.72</v>
      </c>
      <c r="L5915" s="14" t="n">
        <f aca="false">G5915-H5915</f>
        <v>0.719999999999999</v>
      </c>
    </row>
    <row r="5916" customFormat="false" ht="15" hidden="false" customHeight="false" outlineLevel="0" collapsed="false">
      <c r="A5916" s="2" t="s">
        <v>205</v>
      </c>
      <c r="B5916" s="2" t="s">
        <v>124</v>
      </c>
      <c r="C5916" s="2" t="s">
        <v>48</v>
      </c>
      <c r="D5916" s="2" t="s">
        <v>12</v>
      </c>
      <c r="E5916" s="2" t="s">
        <v>74</v>
      </c>
      <c r="F5916" s="2" t="s">
        <v>976</v>
      </c>
      <c r="G5916" s="14" t="n">
        <v>87.5</v>
      </c>
      <c r="H5916" s="14" t="n">
        <v>102.74</v>
      </c>
      <c r="I5916" s="14" t="n">
        <v>24.5</v>
      </c>
      <c r="J5916" s="23" t="n">
        <f aca="false">IF(AND(E5916="Priority",ISNUMBER('Cost model'!N576)),'Cost model'!N576,'Cost model'!M576)</f>
        <v>70</v>
      </c>
      <c r="K5916" s="14" t="n">
        <f aca="false">J5916-H5916</f>
        <v>-32.74</v>
      </c>
      <c r="L5916" s="14" t="n">
        <f aca="false">G5916-H5916</f>
        <v>-15.24</v>
      </c>
    </row>
    <row r="5917" customFormat="false" ht="15" hidden="false" customHeight="false" outlineLevel="0" collapsed="false">
      <c r="A5917" s="2" t="s">
        <v>142</v>
      </c>
      <c r="B5917" s="2" t="s">
        <v>124</v>
      </c>
      <c r="C5917" s="2" t="s">
        <v>47</v>
      </c>
      <c r="D5917" s="2" t="s">
        <v>10</v>
      </c>
      <c r="E5917" s="2" t="s">
        <v>83</v>
      </c>
      <c r="F5917" s="2" t="s">
        <v>976</v>
      </c>
      <c r="G5917" s="14" t="n">
        <v>19.5</v>
      </c>
      <c r="H5917" s="14" t="n">
        <v>50.61</v>
      </c>
      <c r="I5917" s="14" t="n">
        <v>19.5</v>
      </c>
      <c r="J5917" s="23" t="n">
        <f aca="false">IF(AND(E5917="Priority",ISNUMBER('Cost model'!N662)),'Cost model'!N662,'Cost model'!M662)</f>
        <v>18.5</v>
      </c>
      <c r="K5917" s="14" t="n">
        <f aca="false">J5917-H5917</f>
        <v>-32.11</v>
      </c>
      <c r="L5917" s="14" t="n">
        <f aca="false">G5917-H5917</f>
        <v>-31.11</v>
      </c>
    </row>
    <row r="5918" customFormat="false" ht="15" hidden="false" customHeight="false" outlineLevel="0" collapsed="false">
      <c r="A5918" s="2" t="s">
        <v>174</v>
      </c>
      <c r="B5918" s="2" t="s">
        <v>124</v>
      </c>
      <c r="C5918" s="2" t="s">
        <v>47</v>
      </c>
      <c r="D5918" s="2" t="s">
        <v>12</v>
      </c>
      <c r="E5918" s="2" t="s">
        <v>74</v>
      </c>
      <c r="F5918" s="2" t="s">
        <v>976</v>
      </c>
      <c r="G5918" s="14" t="n">
        <v>19</v>
      </c>
      <c r="H5918" s="14" t="n">
        <v>41.81</v>
      </c>
      <c r="I5918" s="14" t="n">
        <v>9.5</v>
      </c>
      <c r="J5918" s="23" t="n">
        <f aca="false">IF(AND(E5918="Priority",ISNUMBER('Cost model'!N110)),'Cost model'!N110,'Cost model'!M110)</f>
        <v>40</v>
      </c>
      <c r="K5918" s="14" t="n">
        <f aca="false">J5918-H5918</f>
        <v>-1.81</v>
      </c>
      <c r="L5918" s="14" t="n">
        <f aca="false">G5918-H5918</f>
        <v>-22.81</v>
      </c>
    </row>
    <row r="5919" customFormat="false" ht="15" hidden="false" customHeight="false" outlineLevel="0" collapsed="false">
      <c r="A5919" s="2" t="s">
        <v>221</v>
      </c>
      <c r="B5919" s="2" t="s">
        <v>221</v>
      </c>
      <c r="C5919" s="2" t="s">
        <v>49</v>
      </c>
      <c r="D5919" s="2" t="s">
        <v>14</v>
      </c>
      <c r="E5919" s="2" t="s">
        <v>74</v>
      </c>
      <c r="F5919" s="2" t="s">
        <v>977</v>
      </c>
      <c r="G5919" s="14" t="n">
        <v>302.5</v>
      </c>
      <c r="H5919" s="14" t="n">
        <v>213.22</v>
      </c>
      <c r="I5919" s="14" t="n">
        <v>125</v>
      </c>
      <c r="J5919" s="23" t="n">
        <f aca="false">IF(AND(E5919="Priority",ISNUMBER('Cost model'!N748)),'Cost model'!N748,'Cost model'!M748)</f>
        <v>235</v>
      </c>
      <c r="K5919" s="14" t="n">
        <f aca="false">J5919-H5919</f>
        <v>21.78</v>
      </c>
      <c r="L5919" s="14" t="n">
        <f aca="false">G5919-H5919</f>
        <v>89.28</v>
      </c>
    </row>
    <row r="5920" customFormat="false" ht="15" hidden="false" customHeight="false" outlineLevel="0" collapsed="false">
      <c r="A5920" s="2" t="s">
        <v>142</v>
      </c>
      <c r="B5920" s="2" t="s">
        <v>142</v>
      </c>
      <c r="C5920" s="2" t="s">
        <v>48</v>
      </c>
      <c r="D5920" s="2" t="s">
        <v>14</v>
      </c>
      <c r="E5920" s="2" t="s">
        <v>74</v>
      </c>
      <c r="F5920" s="2" t="s">
        <v>977</v>
      </c>
      <c r="G5920" s="14" t="n">
        <v>97.5</v>
      </c>
      <c r="H5920" s="14" t="n">
        <v>113.21</v>
      </c>
      <c r="I5920" s="14" t="n">
        <v>45</v>
      </c>
      <c r="J5920" s="23" t="n">
        <f aca="false">IF(AND(E5920="Priority",ISNUMBER('Cost model'!N642)),'Cost model'!N642,'Cost model'!M642)</f>
        <v>90</v>
      </c>
      <c r="K5920" s="14" t="n">
        <f aca="false">J5920-H5920</f>
        <v>-23.21</v>
      </c>
      <c r="L5920" s="14" t="n">
        <f aca="false">G5920-H5920</f>
        <v>-15.71</v>
      </c>
    </row>
    <row r="5921" customFormat="false" ht="15" hidden="false" customHeight="false" outlineLevel="0" collapsed="false">
      <c r="A5921" s="2" t="s">
        <v>342</v>
      </c>
      <c r="B5921" s="2" t="s">
        <v>158</v>
      </c>
      <c r="C5921" s="2" t="s">
        <v>49</v>
      </c>
      <c r="D5921" s="2" t="s">
        <v>15</v>
      </c>
      <c r="E5921" s="2" t="s">
        <v>74</v>
      </c>
      <c r="F5921" s="2" t="s">
        <v>976</v>
      </c>
      <c r="G5921" s="14" t="n">
        <v>350</v>
      </c>
      <c r="H5921" s="14" t="n">
        <v>747.07</v>
      </c>
      <c r="I5921" s="14" t="n">
        <v>350</v>
      </c>
      <c r="J5921" s="23" t="n">
        <f aca="false">IF(AND(E5921="Priority",ISNUMBER('Cost model'!N226)),'Cost model'!N226,'Cost model'!M226)</f>
        <v>405</v>
      </c>
      <c r="K5921" s="14" t="n">
        <f aca="false">J5921-H5921</f>
        <v>-342.07</v>
      </c>
      <c r="L5921" s="14" t="n">
        <f aca="false">G5921-H5921</f>
        <v>-397.07</v>
      </c>
    </row>
    <row r="5922" customFormat="false" ht="15" hidden="false" customHeight="false" outlineLevel="0" collapsed="false">
      <c r="A5922" s="2" t="s">
        <v>124</v>
      </c>
      <c r="B5922" s="2" t="s">
        <v>124</v>
      </c>
      <c r="C5922" s="2" t="s">
        <v>47</v>
      </c>
      <c r="D5922" s="2" t="s">
        <v>10</v>
      </c>
      <c r="E5922" s="2" t="s">
        <v>74</v>
      </c>
      <c r="F5922" s="2" t="s">
        <v>977</v>
      </c>
      <c r="G5922" s="14" t="n">
        <v>9.5</v>
      </c>
      <c r="H5922" s="14" t="n">
        <v>6.07</v>
      </c>
      <c r="I5922" s="14" t="n">
        <v>9.5</v>
      </c>
      <c r="J5922" s="23" t="n">
        <f aca="false">IF(AND(E5922="Priority",ISNUMBER('Cost model'!N317)),'Cost model'!N317,'Cost model'!M317)</f>
        <v>10.5</v>
      </c>
      <c r="K5922" s="14" t="n">
        <f aca="false">J5922-H5922</f>
        <v>4.43</v>
      </c>
      <c r="L5922" s="14" t="n">
        <f aca="false">G5922-H5922</f>
        <v>3.43</v>
      </c>
    </row>
    <row r="5923" customFormat="false" ht="15" hidden="false" customHeight="false" outlineLevel="0" collapsed="false">
      <c r="A5923" s="2" t="s">
        <v>174</v>
      </c>
      <c r="B5923" s="2" t="s">
        <v>174</v>
      </c>
      <c r="C5923" s="2" t="s">
        <v>48</v>
      </c>
      <c r="D5923" s="2" t="s">
        <v>10</v>
      </c>
      <c r="E5923" s="2" t="s">
        <v>74</v>
      </c>
      <c r="F5923" s="2" t="s">
        <v>977</v>
      </c>
      <c r="G5923" s="14" t="n">
        <v>25</v>
      </c>
      <c r="H5923" s="14" t="n">
        <v>6.7</v>
      </c>
      <c r="I5923" s="14" t="n">
        <v>12.5</v>
      </c>
      <c r="J5923" s="23" t="n">
        <f aca="false">IF(AND(E5923="Priority",ISNUMBER('Cost model'!N168)),'Cost model'!N168,'Cost model'!M168)</f>
        <v>13.5</v>
      </c>
      <c r="K5923" s="14" t="n">
        <f aca="false">J5923-H5923</f>
        <v>6.8</v>
      </c>
      <c r="L5923" s="14" t="n">
        <f aca="false">G5923-H5923</f>
        <v>18.3</v>
      </c>
    </row>
    <row r="5924" customFormat="false" ht="15" hidden="false" customHeight="false" outlineLevel="0" collapsed="false">
      <c r="A5924" s="2" t="s">
        <v>174</v>
      </c>
      <c r="B5924" s="2" t="s">
        <v>174</v>
      </c>
      <c r="C5924" s="2" t="s">
        <v>47</v>
      </c>
      <c r="D5924" s="2" t="s">
        <v>10</v>
      </c>
      <c r="E5924" s="2" t="s">
        <v>74</v>
      </c>
      <c r="F5924" s="2" t="s">
        <v>977</v>
      </c>
      <c r="G5924" s="14" t="n">
        <v>9.5</v>
      </c>
      <c r="H5924" s="14" t="n">
        <v>6.7</v>
      </c>
      <c r="I5924" s="14" t="n">
        <v>9.5</v>
      </c>
      <c r="J5924" s="23" t="n">
        <f aca="false">IF(AND(E5924="Priority",ISNUMBER('Cost model'!N167)),'Cost model'!N167,'Cost model'!M167)</f>
        <v>8.5</v>
      </c>
      <c r="K5924" s="14" t="n">
        <f aca="false">J5924-H5924</f>
        <v>1.8</v>
      </c>
      <c r="L5924" s="14" t="n">
        <f aca="false">G5924-H5924</f>
        <v>2.8</v>
      </c>
    </row>
    <row r="5925" customFormat="false" ht="15" hidden="false" customHeight="false" outlineLevel="0" collapsed="false">
      <c r="A5925" s="2" t="s">
        <v>142</v>
      </c>
      <c r="B5925" s="2" t="s">
        <v>142</v>
      </c>
      <c r="C5925" s="2" t="s">
        <v>47</v>
      </c>
      <c r="D5925" s="2" t="s">
        <v>12</v>
      </c>
      <c r="E5925" s="2" t="s">
        <v>74</v>
      </c>
      <c r="F5925" s="2" t="s">
        <v>977</v>
      </c>
      <c r="G5925" s="14" t="n">
        <v>9.5</v>
      </c>
      <c r="H5925" s="14" t="n">
        <v>9.25</v>
      </c>
      <c r="I5925" s="14" t="n">
        <v>9.5</v>
      </c>
      <c r="J5925" s="23" t="n">
        <f aca="false">IF(AND(E5925="Priority",ISNUMBER('Cost model'!N635)),'Cost model'!N635,'Cost model'!M635)</f>
        <v>30.5</v>
      </c>
      <c r="K5925" s="14" t="n">
        <f aca="false">J5925-H5925</f>
        <v>21.25</v>
      </c>
      <c r="L5925" s="14" t="n">
        <f aca="false">G5925-H5925</f>
        <v>0.25</v>
      </c>
    </row>
    <row r="5926" customFormat="false" ht="15" hidden="false" customHeight="false" outlineLevel="0" collapsed="false">
      <c r="A5926" s="2" t="s">
        <v>142</v>
      </c>
      <c r="B5926" s="2" t="s">
        <v>142</v>
      </c>
      <c r="C5926" s="2" t="s">
        <v>47</v>
      </c>
      <c r="D5926" s="2" t="s">
        <v>12</v>
      </c>
      <c r="E5926" s="2" t="s">
        <v>83</v>
      </c>
      <c r="F5926" s="2" t="s">
        <v>977</v>
      </c>
      <c r="G5926" s="14" t="n">
        <v>19.5</v>
      </c>
      <c r="H5926" s="14" t="n">
        <v>29.08</v>
      </c>
      <c r="I5926" s="14" t="n">
        <v>19.5</v>
      </c>
      <c r="J5926" s="23" t="n">
        <f aca="false">IF(AND(E5926="Priority",ISNUMBER('Cost model'!N635)),'Cost model'!N635,'Cost model'!M635)</f>
        <v>40</v>
      </c>
      <c r="K5926" s="14" t="n">
        <f aca="false">J5926-H5926</f>
        <v>10.92</v>
      </c>
      <c r="L5926" s="14" t="n">
        <f aca="false">G5926-H5926</f>
        <v>-9.58</v>
      </c>
    </row>
    <row r="5927" customFormat="false" ht="15" hidden="false" customHeight="false" outlineLevel="0" collapsed="false">
      <c r="A5927" s="2" t="s">
        <v>221</v>
      </c>
      <c r="B5927" s="2" t="s">
        <v>158</v>
      </c>
      <c r="C5927" s="2" t="s">
        <v>47</v>
      </c>
      <c r="D5927" s="2" t="s">
        <v>10</v>
      </c>
      <c r="E5927" s="2" t="s">
        <v>74</v>
      </c>
      <c r="F5927" s="2" t="s">
        <v>976</v>
      </c>
      <c r="G5927" s="14" t="n">
        <v>29</v>
      </c>
      <c r="H5927" s="14" t="n">
        <v>46.71</v>
      </c>
      <c r="I5927" s="14" t="n">
        <v>14.5</v>
      </c>
      <c r="J5927" s="23" t="n">
        <f aca="false">IF(AND(E5927="Priority",ISNUMBER('Cost model'!N752)),'Cost model'!N752,'Cost model'!M752)</f>
        <v>12.5</v>
      </c>
      <c r="K5927" s="14" t="n">
        <f aca="false">J5927-H5927</f>
        <v>-34.21</v>
      </c>
      <c r="L5927" s="14" t="n">
        <f aca="false">G5927-H5927</f>
        <v>-17.71</v>
      </c>
    </row>
    <row r="5928" customFormat="false" ht="15" hidden="false" customHeight="false" outlineLevel="0" collapsed="false">
      <c r="A5928" s="2" t="s">
        <v>174</v>
      </c>
      <c r="B5928" s="2" t="s">
        <v>174</v>
      </c>
      <c r="C5928" s="2" t="s">
        <v>48</v>
      </c>
      <c r="D5928" s="2" t="s">
        <v>10</v>
      </c>
      <c r="E5928" s="2" t="s">
        <v>74</v>
      </c>
      <c r="F5928" s="2" t="s">
        <v>977</v>
      </c>
      <c r="G5928" s="14" t="n">
        <v>12.5</v>
      </c>
      <c r="H5928" s="14" t="n">
        <v>17.14</v>
      </c>
      <c r="I5928" s="14" t="n">
        <v>12.5</v>
      </c>
      <c r="J5928" s="23" t="n">
        <f aca="false">IF(AND(E5928="Priority",ISNUMBER('Cost model'!N168)),'Cost model'!N168,'Cost model'!M168)</f>
        <v>13.5</v>
      </c>
      <c r="K5928" s="14" t="n">
        <f aca="false">J5928-H5928</f>
        <v>-3.64</v>
      </c>
      <c r="L5928" s="14" t="n">
        <f aca="false">G5928-H5928</f>
        <v>-4.64</v>
      </c>
    </row>
    <row r="5929" customFormat="false" ht="15" hidden="false" customHeight="false" outlineLevel="0" collapsed="false">
      <c r="A5929" s="2" t="s">
        <v>174</v>
      </c>
      <c r="B5929" s="2" t="s">
        <v>174</v>
      </c>
      <c r="C5929" s="2" t="s">
        <v>47</v>
      </c>
      <c r="D5929" s="2" t="s">
        <v>10</v>
      </c>
      <c r="E5929" s="2" t="s">
        <v>74</v>
      </c>
      <c r="F5929" s="2" t="s">
        <v>977</v>
      </c>
      <c r="G5929" s="14" t="n">
        <v>9.5</v>
      </c>
      <c r="H5929" s="14" t="n">
        <v>6.7</v>
      </c>
      <c r="I5929" s="14" t="n">
        <v>9.5</v>
      </c>
      <c r="J5929" s="23" t="n">
        <f aca="false">IF(AND(E5929="Priority",ISNUMBER('Cost model'!N167)),'Cost model'!N167,'Cost model'!M167)</f>
        <v>8.5</v>
      </c>
      <c r="K5929" s="14" t="n">
        <f aca="false">J5929-H5929</f>
        <v>1.8</v>
      </c>
      <c r="L5929" s="14" t="n">
        <f aca="false">G5929-H5929</f>
        <v>2.8</v>
      </c>
    </row>
    <row r="5930" customFormat="false" ht="15" hidden="false" customHeight="false" outlineLevel="0" collapsed="false">
      <c r="A5930" s="2" t="s">
        <v>158</v>
      </c>
      <c r="B5930" s="2" t="s">
        <v>158</v>
      </c>
      <c r="C5930" s="2" t="s">
        <v>47</v>
      </c>
      <c r="D5930" s="2" t="s">
        <v>12</v>
      </c>
      <c r="E5930" s="2" t="s">
        <v>74</v>
      </c>
      <c r="F5930" s="2" t="s">
        <v>977</v>
      </c>
      <c r="G5930" s="14" t="n">
        <v>28.5</v>
      </c>
      <c r="H5930" s="14" t="n">
        <v>13.17</v>
      </c>
      <c r="I5930" s="14" t="n">
        <v>9.5</v>
      </c>
      <c r="J5930" s="23" t="n">
        <f aca="false">IF(AND(E5930="Priority",ISNUMBER('Cost model'!N425)),'Cost model'!N425,'Cost model'!M425)</f>
        <v>14.5</v>
      </c>
      <c r="K5930" s="14" t="n">
        <f aca="false">J5930-H5930</f>
        <v>1.33</v>
      </c>
      <c r="L5930" s="14" t="n">
        <f aca="false">G5930-H5930</f>
        <v>15.33</v>
      </c>
    </row>
    <row r="5931" customFormat="false" ht="15" hidden="false" customHeight="false" outlineLevel="0" collapsed="false">
      <c r="A5931" s="2" t="s">
        <v>142</v>
      </c>
      <c r="B5931" s="2" t="s">
        <v>142</v>
      </c>
      <c r="C5931" s="2" t="s">
        <v>49</v>
      </c>
      <c r="D5931" s="2" t="s">
        <v>10</v>
      </c>
      <c r="E5931" s="2" t="s">
        <v>74</v>
      </c>
      <c r="F5931" s="2" t="s">
        <v>977</v>
      </c>
      <c r="G5931" s="14" t="n">
        <v>37</v>
      </c>
      <c r="H5931" s="14" t="n">
        <v>42.21</v>
      </c>
      <c r="I5931" s="14" t="n">
        <v>17.5</v>
      </c>
      <c r="J5931" s="23" t="n">
        <f aca="false">IF(AND(E5931="Priority",ISNUMBER('Cost model'!N634)),'Cost model'!N634,'Cost model'!M634)</f>
        <v>15.5</v>
      </c>
      <c r="K5931" s="14" t="n">
        <f aca="false">J5931-H5931</f>
        <v>-26.71</v>
      </c>
      <c r="L5931" s="14" t="n">
        <f aca="false">G5931-H5931</f>
        <v>-5.21</v>
      </c>
    </row>
    <row r="5932" customFormat="false" ht="15" hidden="false" customHeight="false" outlineLevel="0" collapsed="false">
      <c r="A5932" s="2" t="s">
        <v>124</v>
      </c>
      <c r="B5932" s="2" t="s">
        <v>124</v>
      </c>
      <c r="C5932" s="2" t="s">
        <v>47</v>
      </c>
      <c r="D5932" s="2" t="s">
        <v>14</v>
      </c>
      <c r="E5932" s="2" t="s">
        <v>74</v>
      </c>
      <c r="F5932" s="2" t="s">
        <v>977</v>
      </c>
      <c r="G5932" s="14" t="n">
        <v>89</v>
      </c>
      <c r="H5932" s="14" t="n">
        <v>234.06</v>
      </c>
      <c r="I5932" s="14" t="n">
        <v>25</v>
      </c>
      <c r="J5932" s="23" t="n">
        <f aca="false">IF(AND(E5932="Priority",ISNUMBER('Cost model'!N326)),'Cost model'!N326,'Cost model'!M326)</f>
        <v>110</v>
      </c>
      <c r="K5932" s="14" t="n">
        <f aca="false">J5932-H5932</f>
        <v>-124.06</v>
      </c>
      <c r="L5932" s="14" t="n">
        <f aca="false">G5932-H5932</f>
        <v>-145.06</v>
      </c>
    </row>
    <row r="5933" customFormat="false" ht="15" hidden="false" customHeight="false" outlineLevel="0" collapsed="false">
      <c r="A5933" s="2" t="s">
        <v>174</v>
      </c>
      <c r="B5933" s="2" t="s">
        <v>174</v>
      </c>
      <c r="C5933" s="2" t="s">
        <v>47</v>
      </c>
      <c r="D5933" s="2" t="s">
        <v>10</v>
      </c>
      <c r="E5933" s="2" t="s">
        <v>83</v>
      </c>
      <c r="F5933" s="2" t="s">
        <v>977</v>
      </c>
      <c r="G5933" s="14" t="n">
        <v>14.5</v>
      </c>
      <c r="H5933" s="14" t="n">
        <v>7.48</v>
      </c>
      <c r="I5933" s="14" t="n">
        <v>14.5</v>
      </c>
      <c r="J5933" s="23" t="n">
        <f aca="false">IF(AND(E5933="Priority",ISNUMBER('Cost model'!N167)),'Cost model'!N167,'Cost model'!M167)</f>
        <v>13.5</v>
      </c>
      <c r="K5933" s="14" t="n">
        <f aca="false">J5933-H5933</f>
        <v>6.02</v>
      </c>
      <c r="L5933" s="14" t="n">
        <f aca="false">G5933-H5933</f>
        <v>7.02</v>
      </c>
    </row>
    <row r="5934" customFormat="false" ht="15" hidden="false" customHeight="false" outlineLevel="0" collapsed="false">
      <c r="A5934" s="2" t="s">
        <v>124</v>
      </c>
      <c r="B5934" s="2" t="s">
        <v>124</v>
      </c>
      <c r="C5934" s="2" t="s">
        <v>48</v>
      </c>
      <c r="D5934" s="2" t="s">
        <v>12</v>
      </c>
      <c r="E5934" s="2" t="s">
        <v>74</v>
      </c>
      <c r="F5934" s="2" t="s">
        <v>977</v>
      </c>
      <c r="G5934" s="14" t="n">
        <v>37</v>
      </c>
      <c r="H5934" s="14" t="n">
        <v>41.9</v>
      </c>
      <c r="I5934" s="14" t="n">
        <v>12.5</v>
      </c>
      <c r="J5934" s="23" t="n">
        <f aca="false">IF(AND(E5934="Priority",ISNUMBER('Cost model'!N321)),'Cost model'!N321,'Cost model'!M321)</f>
        <v>40</v>
      </c>
      <c r="K5934" s="14" t="n">
        <f aca="false">J5934-H5934</f>
        <v>-1.9</v>
      </c>
      <c r="L5934" s="14" t="n">
        <f aca="false">G5934-H5934</f>
        <v>-4.9</v>
      </c>
    </row>
    <row r="5935" customFormat="false" ht="15" hidden="false" customHeight="false" outlineLevel="0" collapsed="false">
      <c r="A5935" s="2" t="s">
        <v>174</v>
      </c>
      <c r="B5935" s="2" t="s">
        <v>174</v>
      </c>
      <c r="C5935" s="2" t="s">
        <v>48</v>
      </c>
      <c r="D5935" s="2" t="s">
        <v>12</v>
      </c>
      <c r="E5935" s="2" t="s">
        <v>74</v>
      </c>
      <c r="F5935" s="2" t="s">
        <v>977</v>
      </c>
      <c r="G5935" s="14" t="n">
        <v>12.5</v>
      </c>
      <c r="H5935" s="14" t="n">
        <v>13.48</v>
      </c>
      <c r="I5935" s="14" t="n">
        <v>12.5</v>
      </c>
      <c r="J5935" s="23" t="n">
        <f aca="false">IF(AND(E5935="Priority",ISNUMBER('Cost model'!N171)),'Cost model'!N171,'Cost model'!M171)</f>
        <v>40</v>
      </c>
      <c r="K5935" s="14" t="n">
        <f aca="false">J5935-H5935</f>
        <v>26.52</v>
      </c>
      <c r="L5935" s="14" t="n">
        <f aca="false">G5935-H5935</f>
        <v>-0.98</v>
      </c>
    </row>
    <row r="5936" customFormat="false" ht="15" hidden="false" customHeight="false" outlineLevel="0" collapsed="false">
      <c r="A5936" s="2" t="s">
        <v>124</v>
      </c>
      <c r="B5936" s="2" t="s">
        <v>124</v>
      </c>
      <c r="C5936" s="2" t="s">
        <v>49</v>
      </c>
      <c r="D5936" s="2" t="s">
        <v>12</v>
      </c>
      <c r="E5936" s="2" t="s">
        <v>74</v>
      </c>
      <c r="F5936" s="2" t="s">
        <v>977</v>
      </c>
      <c r="G5936" s="14" t="n">
        <v>19.5</v>
      </c>
      <c r="H5936" s="14" t="n">
        <v>29.02</v>
      </c>
      <c r="I5936" s="14" t="n">
        <v>19.5</v>
      </c>
      <c r="J5936" s="23" t="n">
        <f aca="false">IF(AND(E5936="Priority",ISNUMBER('Cost model'!N322)),'Cost model'!N322,'Cost model'!M322)</f>
        <v>50</v>
      </c>
      <c r="K5936" s="14" t="n">
        <f aca="false">J5936-H5936</f>
        <v>20.98</v>
      </c>
      <c r="L5936" s="14" t="n">
        <f aca="false">G5936-H5936</f>
        <v>-9.52</v>
      </c>
    </row>
    <row r="5937" customFormat="false" ht="15" hidden="false" customHeight="false" outlineLevel="0" collapsed="false">
      <c r="A5937" s="2" t="s">
        <v>174</v>
      </c>
      <c r="B5937" s="2" t="s">
        <v>142</v>
      </c>
      <c r="C5937" s="2" t="s">
        <v>48</v>
      </c>
      <c r="D5937" s="2" t="s">
        <v>14</v>
      </c>
      <c r="E5937" s="2" t="s">
        <v>83</v>
      </c>
      <c r="F5937" s="2" t="s">
        <v>976</v>
      </c>
      <c r="G5937" s="14" t="n">
        <v>125</v>
      </c>
      <c r="H5937" s="14" t="n">
        <v>143.99</v>
      </c>
      <c r="I5937" s="14" t="n">
        <v>125</v>
      </c>
      <c r="J5937" s="23" t="n">
        <f aca="false">IF(AND(E5937="Priority",ISNUMBER('Cost model'!N132)),'Cost model'!N132,'Cost model'!M132)</f>
        <v>175</v>
      </c>
      <c r="K5937" s="14" t="n">
        <f aca="false">J5937-H5937</f>
        <v>31.01</v>
      </c>
      <c r="L5937" s="14" t="n">
        <f aca="false">G5937-H5937</f>
        <v>-18.99</v>
      </c>
    </row>
    <row r="5938" customFormat="false" ht="15" hidden="false" customHeight="false" outlineLevel="0" collapsed="false">
      <c r="A5938" s="2" t="s">
        <v>142</v>
      </c>
      <c r="B5938" s="2" t="s">
        <v>124</v>
      </c>
      <c r="C5938" s="2" t="s">
        <v>47</v>
      </c>
      <c r="D5938" s="2" t="s">
        <v>12</v>
      </c>
      <c r="E5938" s="2" t="s">
        <v>74</v>
      </c>
      <c r="F5938" s="2" t="s">
        <v>976</v>
      </c>
      <c r="G5938" s="14" t="n">
        <v>43.5</v>
      </c>
      <c r="H5938" s="14" t="n">
        <v>43.74</v>
      </c>
      <c r="I5938" s="14" t="n">
        <v>19.5</v>
      </c>
      <c r="J5938" s="23" t="n">
        <f aca="false">IF(AND(E5938="Priority",ISNUMBER('Cost model'!N665)),'Cost model'!N665,'Cost model'!M665)</f>
        <v>40</v>
      </c>
      <c r="K5938" s="14" t="n">
        <f aca="false">J5938-H5938</f>
        <v>-3.74</v>
      </c>
      <c r="L5938" s="14" t="n">
        <f aca="false">G5938-H5938</f>
        <v>-0.240000000000002</v>
      </c>
    </row>
    <row r="5939" customFormat="false" ht="15" hidden="false" customHeight="false" outlineLevel="0" collapsed="false">
      <c r="A5939" s="2" t="s">
        <v>142</v>
      </c>
      <c r="B5939" s="2" t="s">
        <v>124</v>
      </c>
      <c r="C5939" s="2" t="s">
        <v>47</v>
      </c>
      <c r="D5939" s="2" t="s">
        <v>14</v>
      </c>
      <c r="E5939" s="2" t="s">
        <v>74</v>
      </c>
      <c r="F5939" s="2" t="s">
        <v>976</v>
      </c>
      <c r="G5939" s="14" t="n">
        <v>69</v>
      </c>
      <c r="H5939" s="14" t="n">
        <v>97.86</v>
      </c>
      <c r="I5939" s="14" t="n">
        <v>85</v>
      </c>
      <c r="J5939" s="23" t="n">
        <f aca="false">IF(AND(E5939="Priority",ISNUMBER('Cost model'!N671)),'Cost model'!N671,'Cost model'!M671)</f>
        <v>125</v>
      </c>
      <c r="K5939" s="14" t="n">
        <f aca="false">J5939-H5939</f>
        <v>27.14</v>
      </c>
      <c r="L5939" s="14" t="n">
        <f aca="false">G5939-H5939</f>
        <v>-28.86</v>
      </c>
    </row>
    <row r="5940" customFormat="false" ht="15" hidden="false" customHeight="false" outlineLevel="0" collapsed="false">
      <c r="A5940" s="2" t="s">
        <v>174</v>
      </c>
      <c r="B5940" s="2" t="s">
        <v>174</v>
      </c>
      <c r="C5940" s="2" t="s">
        <v>47</v>
      </c>
      <c r="D5940" s="2" t="s">
        <v>12</v>
      </c>
      <c r="E5940" s="2" t="s">
        <v>74</v>
      </c>
      <c r="F5940" s="2" t="s">
        <v>977</v>
      </c>
      <c r="G5940" s="14" t="n">
        <v>28.5</v>
      </c>
      <c r="H5940" s="14" t="n">
        <v>28.15</v>
      </c>
      <c r="I5940" s="14" t="n">
        <v>9.5</v>
      </c>
      <c r="J5940" s="23" t="n">
        <f aca="false">IF(AND(E5940="Priority",ISNUMBER('Cost model'!N170)),'Cost model'!N170,'Cost model'!M170)</f>
        <v>25.5</v>
      </c>
      <c r="K5940" s="14" t="n">
        <f aca="false">J5940-H5940</f>
        <v>-2.65</v>
      </c>
      <c r="L5940" s="14" t="n">
        <f aca="false">G5940-H5940</f>
        <v>0.350000000000001</v>
      </c>
    </row>
    <row r="5941" customFormat="false" ht="15" hidden="false" customHeight="false" outlineLevel="0" collapsed="false">
      <c r="A5941" s="2" t="s">
        <v>174</v>
      </c>
      <c r="B5941" s="2" t="s">
        <v>142</v>
      </c>
      <c r="C5941" s="2" t="s">
        <v>48</v>
      </c>
      <c r="D5941" s="2" t="s">
        <v>12</v>
      </c>
      <c r="E5941" s="2" t="s">
        <v>74</v>
      </c>
      <c r="F5941" s="2" t="s">
        <v>976</v>
      </c>
      <c r="G5941" s="14" t="n">
        <v>9.5</v>
      </c>
      <c r="H5941" s="14" t="n">
        <v>16.07</v>
      </c>
      <c r="I5941" s="14" t="n">
        <v>12.5</v>
      </c>
      <c r="J5941" s="23" t="n">
        <f aca="false">IF(AND(E5941="Priority",ISNUMBER('Cost model'!N126)),'Cost model'!N126,'Cost model'!M126)</f>
        <v>45</v>
      </c>
      <c r="K5941" s="14" t="n">
        <f aca="false">J5941-H5941</f>
        <v>28.93</v>
      </c>
      <c r="L5941" s="14" t="n">
        <f aca="false">G5941-H5941</f>
        <v>-6.57</v>
      </c>
    </row>
    <row r="5942" customFormat="false" ht="15" hidden="false" customHeight="false" outlineLevel="0" collapsed="false">
      <c r="A5942" s="2" t="s">
        <v>174</v>
      </c>
      <c r="B5942" s="2" t="s">
        <v>174</v>
      </c>
      <c r="C5942" s="2" t="s">
        <v>48</v>
      </c>
      <c r="D5942" s="2" t="s">
        <v>10</v>
      </c>
      <c r="E5942" s="2" t="s">
        <v>74</v>
      </c>
      <c r="F5942" s="2" t="s">
        <v>977</v>
      </c>
      <c r="G5942" s="14" t="n">
        <v>9.5</v>
      </c>
      <c r="H5942" s="14" t="n">
        <v>8.84</v>
      </c>
      <c r="I5942" s="14" t="n">
        <v>12.5</v>
      </c>
      <c r="J5942" s="23" t="n">
        <f aca="false">IF(AND(E5942="Priority",ISNUMBER('Cost model'!N168)),'Cost model'!N168,'Cost model'!M168)</f>
        <v>13.5</v>
      </c>
      <c r="K5942" s="14" t="n">
        <f aca="false">J5942-H5942</f>
        <v>4.66</v>
      </c>
      <c r="L5942" s="14" t="n">
        <f aca="false">G5942-H5942</f>
        <v>0.66</v>
      </c>
    </row>
    <row r="5943" customFormat="false" ht="15" hidden="false" customHeight="false" outlineLevel="0" collapsed="false">
      <c r="A5943" s="2" t="s">
        <v>174</v>
      </c>
      <c r="B5943" s="2" t="s">
        <v>174</v>
      </c>
      <c r="C5943" s="2" t="s">
        <v>47</v>
      </c>
      <c r="D5943" s="2" t="s">
        <v>12</v>
      </c>
      <c r="E5943" s="2" t="s">
        <v>74</v>
      </c>
      <c r="F5943" s="2" t="s">
        <v>977</v>
      </c>
      <c r="G5943" s="14" t="n">
        <v>38</v>
      </c>
      <c r="H5943" s="14" t="n">
        <v>43.32</v>
      </c>
      <c r="I5943" s="14" t="n">
        <v>9.5</v>
      </c>
      <c r="J5943" s="23" t="n">
        <f aca="false">IF(AND(E5943="Priority",ISNUMBER('Cost model'!N170)),'Cost model'!N170,'Cost model'!M170)</f>
        <v>25.5</v>
      </c>
      <c r="K5943" s="14" t="n">
        <f aca="false">J5943-H5943</f>
        <v>-17.82</v>
      </c>
      <c r="L5943" s="14" t="n">
        <f aca="false">G5943-H5943</f>
        <v>-5.32</v>
      </c>
    </row>
    <row r="5944" customFormat="false" ht="15" hidden="false" customHeight="false" outlineLevel="0" collapsed="false">
      <c r="A5944" s="2" t="s">
        <v>142</v>
      </c>
      <c r="B5944" s="2" t="s">
        <v>124</v>
      </c>
      <c r="C5944" s="2" t="s">
        <v>48</v>
      </c>
      <c r="D5944" s="2" t="s">
        <v>10</v>
      </c>
      <c r="E5944" s="2" t="s">
        <v>83</v>
      </c>
      <c r="F5944" s="2" t="s">
        <v>976</v>
      </c>
      <c r="G5944" s="14" t="n">
        <v>19.5</v>
      </c>
      <c r="H5944" s="14" t="n">
        <v>21.01</v>
      </c>
      <c r="I5944" s="14" t="n">
        <v>19.5</v>
      </c>
      <c r="J5944" s="23" t="n">
        <f aca="false">IF(AND(E5944="Priority",ISNUMBER('Cost model'!N663)),'Cost model'!N663,'Cost model'!M663)</f>
        <v>25.5</v>
      </c>
      <c r="K5944" s="14" t="n">
        <f aca="false">J5944-H5944</f>
        <v>4.49</v>
      </c>
      <c r="L5944" s="14" t="n">
        <f aca="false">G5944-H5944</f>
        <v>-1.51</v>
      </c>
    </row>
    <row r="5945" customFormat="false" ht="15" hidden="false" customHeight="false" outlineLevel="0" collapsed="false">
      <c r="A5945" s="2" t="s">
        <v>174</v>
      </c>
      <c r="B5945" s="2" t="s">
        <v>174</v>
      </c>
      <c r="C5945" s="2" t="s">
        <v>48</v>
      </c>
      <c r="D5945" s="2" t="s">
        <v>12</v>
      </c>
      <c r="E5945" s="2" t="s">
        <v>74</v>
      </c>
      <c r="F5945" s="2" t="s">
        <v>977</v>
      </c>
      <c r="G5945" s="14" t="n">
        <v>24.5</v>
      </c>
      <c r="H5945" s="14" t="n">
        <v>31.93</v>
      </c>
      <c r="I5945" s="14" t="n">
        <v>12.5</v>
      </c>
      <c r="J5945" s="23" t="n">
        <f aca="false">IF(AND(E5945="Priority",ISNUMBER('Cost model'!N171)),'Cost model'!N171,'Cost model'!M171)</f>
        <v>40</v>
      </c>
      <c r="K5945" s="14" t="n">
        <f aca="false">J5945-H5945</f>
        <v>8.07</v>
      </c>
      <c r="L5945" s="14" t="n">
        <f aca="false">G5945-H5945</f>
        <v>-7.43</v>
      </c>
    </row>
    <row r="5946" customFormat="false" ht="15" hidden="false" customHeight="false" outlineLevel="0" collapsed="false">
      <c r="A5946" s="2" t="s">
        <v>174</v>
      </c>
      <c r="B5946" s="2" t="s">
        <v>174</v>
      </c>
      <c r="C5946" s="2" t="s">
        <v>49</v>
      </c>
      <c r="D5946" s="2" t="s">
        <v>10</v>
      </c>
      <c r="E5946" s="2" t="s">
        <v>74</v>
      </c>
      <c r="F5946" s="2" t="s">
        <v>977</v>
      </c>
      <c r="G5946" s="14" t="n">
        <v>17.5</v>
      </c>
      <c r="H5946" s="14" t="n">
        <v>18.5</v>
      </c>
      <c r="I5946" s="14" t="n">
        <v>17.5</v>
      </c>
      <c r="J5946" s="23" t="n">
        <f aca="false">IF(AND(E5946="Priority",ISNUMBER('Cost model'!N169)),'Cost model'!N169,'Cost model'!M169)</f>
        <v>18.5</v>
      </c>
      <c r="K5946" s="14" t="n">
        <f aca="false">J5946-H5946</f>
        <v>0</v>
      </c>
      <c r="L5946" s="14" t="n">
        <f aca="false">G5946-H5946</f>
        <v>-1</v>
      </c>
    </row>
    <row r="5947" customFormat="false" ht="15" hidden="false" customHeight="false" outlineLevel="0" collapsed="false">
      <c r="A5947" s="2" t="s">
        <v>221</v>
      </c>
      <c r="B5947" s="2" t="s">
        <v>221</v>
      </c>
      <c r="C5947" s="2" t="s">
        <v>47</v>
      </c>
      <c r="D5947" s="2" t="s">
        <v>10</v>
      </c>
      <c r="E5947" s="2" t="s">
        <v>74</v>
      </c>
      <c r="F5947" s="2" t="s">
        <v>977</v>
      </c>
      <c r="G5947" s="14" t="n">
        <v>9.5</v>
      </c>
      <c r="H5947" s="14" t="n">
        <v>6.78</v>
      </c>
      <c r="I5947" s="14" t="n">
        <v>9.5</v>
      </c>
      <c r="J5947" s="23" t="n">
        <f aca="false">IF(AND(E5947="Priority",ISNUMBER('Cost model'!N737)),'Cost model'!N737,'Cost model'!M737)</f>
        <v>8.5</v>
      </c>
      <c r="K5947" s="14" t="n">
        <f aca="false">J5947-H5947</f>
        <v>1.72</v>
      </c>
      <c r="L5947" s="14" t="n">
        <f aca="false">G5947-H5947</f>
        <v>2.72</v>
      </c>
    </row>
    <row r="5948" customFormat="false" ht="15" hidden="false" customHeight="false" outlineLevel="0" collapsed="false">
      <c r="A5948" s="2" t="s">
        <v>174</v>
      </c>
      <c r="B5948" s="2" t="s">
        <v>123</v>
      </c>
      <c r="C5948" s="2" t="s">
        <v>47</v>
      </c>
      <c r="D5948" s="2" t="s">
        <v>10</v>
      </c>
      <c r="E5948" s="2" t="s">
        <v>74</v>
      </c>
      <c r="F5948" s="2" t="s">
        <v>976</v>
      </c>
      <c r="G5948" s="14" t="n">
        <v>19</v>
      </c>
      <c r="H5948" s="14" t="n">
        <v>21.01</v>
      </c>
      <c r="I5948" s="14" t="n">
        <v>19.5</v>
      </c>
      <c r="J5948" s="23" t="n">
        <f aca="false">IF(AND(E5948="Priority",ISNUMBER('Cost model'!N197)),'Cost model'!N197,'Cost model'!M197)</f>
        <v>20.5</v>
      </c>
      <c r="K5948" s="14" t="n">
        <f aca="false">J5948-H5948</f>
        <v>-0.510000000000002</v>
      </c>
      <c r="L5948" s="14" t="n">
        <f aca="false">G5948-H5948</f>
        <v>-2.01</v>
      </c>
    </row>
    <row r="5949" customFormat="false" ht="15" hidden="false" customHeight="false" outlineLevel="0" collapsed="false">
      <c r="A5949" s="2" t="s">
        <v>174</v>
      </c>
      <c r="B5949" s="2" t="s">
        <v>124</v>
      </c>
      <c r="C5949" s="2" t="s">
        <v>47</v>
      </c>
      <c r="D5949" s="2" t="s">
        <v>10</v>
      </c>
      <c r="E5949" s="2" t="s">
        <v>74</v>
      </c>
      <c r="F5949" s="2" t="s">
        <v>976</v>
      </c>
      <c r="G5949" s="14" t="n">
        <v>19</v>
      </c>
      <c r="H5949" s="14" t="n">
        <v>10.02</v>
      </c>
      <c r="I5949" s="14" t="n">
        <v>9.5</v>
      </c>
      <c r="J5949" s="23" t="n">
        <f aca="false">IF(AND(E5949="Priority",ISNUMBER('Cost model'!N107)),'Cost model'!N107,'Cost model'!M107)</f>
        <v>12.5</v>
      </c>
      <c r="K5949" s="14" t="n">
        <f aca="false">J5949-H5949</f>
        <v>2.48</v>
      </c>
      <c r="L5949" s="14" t="n">
        <f aca="false">G5949-H5949</f>
        <v>8.98</v>
      </c>
    </row>
    <row r="5950" customFormat="false" ht="15" hidden="false" customHeight="false" outlineLevel="0" collapsed="false">
      <c r="A5950" s="2" t="s">
        <v>158</v>
      </c>
      <c r="B5950" s="2" t="s">
        <v>158</v>
      </c>
      <c r="C5950" s="2" t="s">
        <v>47</v>
      </c>
      <c r="D5950" s="2" t="s">
        <v>14</v>
      </c>
      <c r="E5950" s="2" t="s">
        <v>74</v>
      </c>
      <c r="F5950" s="2" t="s">
        <v>977</v>
      </c>
      <c r="G5950" s="14" t="n">
        <v>64</v>
      </c>
      <c r="H5950" s="14" t="n">
        <v>21.89</v>
      </c>
      <c r="I5950" s="14" t="n">
        <v>25</v>
      </c>
      <c r="J5950" s="23" t="n">
        <f aca="false">IF(AND(E5950="Priority",ISNUMBER('Cost model'!N431)),'Cost model'!N431,'Cost model'!M431)</f>
        <v>45</v>
      </c>
      <c r="K5950" s="14" t="n">
        <f aca="false">J5950-H5950</f>
        <v>23.11</v>
      </c>
      <c r="L5950" s="14" t="n">
        <f aca="false">G5950-H5950</f>
        <v>42.11</v>
      </c>
    </row>
    <row r="5951" customFormat="false" ht="15" hidden="false" customHeight="false" outlineLevel="0" collapsed="false">
      <c r="A5951" s="2" t="s">
        <v>158</v>
      </c>
      <c r="B5951" s="2" t="s">
        <v>142</v>
      </c>
      <c r="C5951" s="2" t="s">
        <v>47</v>
      </c>
      <c r="D5951" s="2" t="s">
        <v>12</v>
      </c>
      <c r="E5951" s="2" t="s">
        <v>74</v>
      </c>
      <c r="F5951" s="2" t="s">
        <v>976</v>
      </c>
      <c r="G5951" s="14" t="n">
        <v>43.5</v>
      </c>
      <c r="H5951" s="14" t="n">
        <v>28.18</v>
      </c>
      <c r="I5951" s="14" t="n">
        <v>19.5</v>
      </c>
      <c r="J5951" s="23" t="n">
        <f aca="false">IF(AND(E5951="Priority",ISNUMBER('Cost model'!N440)),'Cost model'!N440,'Cost model'!M440)</f>
        <v>45</v>
      </c>
      <c r="K5951" s="14" t="n">
        <f aca="false">J5951-H5951</f>
        <v>16.82</v>
      </c>
      <c r="L5951" s="14" t="n">
        <f aca="false">G5951-H5951</f>
        <v>15.32</v>
      </c>
    </row>
    <row r="5952" customFormat="false" ht="15" hidden="false" customHeight="false" outlineLevel="0" collapsed="false">
      <c r="A5952" s="2" t="s">
        <v>142</v>
      </c>
      <c r="B5952" s="2" t="s">
        <v>142</v>
      </c>
      <c r="C5952" s="2" t="s">
        <v>48</v>
      </c>
      <c r="D5952" s="2" t="s">
        <v>10</v>
      </c>
      <c r="E5952" s="2" t="s">
        <v>74</v>
      </c>
      <c r="F5952" s="2" t="s">
        <v>977</v>
      </c>
      <c r="G5952" s="14" t="n">
        <v>9.5</v>
      </c>
      <c r="H5952" s="14" t="n">
        <v>9.99</v>
      </c>
      <c r="I5952" s="14" t="n">
        <v>12.5</v>
      </c>
      <c r="J5952" s="23" t="n">
        <f aca="false">IF(AND(E5952="Priority",ISNUMBER('Cost model'!N633)),'Cost model'!N633,'Cost model'!M633)</f>
        <v>11.5</v>
      </c>
      <c r="K5952" s="14" t="n">
        <f aca="false">J5952-H5952</f>
        <v>1.51</v>
      </c>
      <c r="L5952" s="14" t="n">
        <f aca="false">G5952-H5952</f>
        <v>-0.49</v>
      </c>
    </row>
    <row r="5953" customFormat="false" ht="15" hidden="false" customHeight="false" outlineLevel="0" collapsed="false">
      <c r="A5953" s="2" t="s">
        <v>174</v>
      </c>
      <c r="B5953" s="2" t="s">
        <v>174</v>
      </c>
      <c r="C5953" s="2" t="s">
        <v>48</v>
      </c>
      <c r="D5953" s="2" t="s">
        <v>10</v>
      </c>
      <c r="E5953" s="2" t="s">
        <v>74</v>
      </c>
      <c r="F5953" s="2" t="s">
        <v>977</v>
      </c>
      <c r="G5953" s="14" t="n">
        <v>12.5</v>
      </c>
      <c r="H5953" s="14" t="n">
        <v>10.8</v>
      </c>
      <c r="I5953" s="14" t="n">
        <v>12.5</v>
      </c>
      <c r="J5953" s="23" t="n">
        <f aca="false">IF(AND(E5953="Priority",ISNUMBER('Cost model'!N168)),'Cost model'!N168,'Cost model'!M168)</f>
        <v>13.5</v>
      </c>
      <c r="K5953" s="14" t="n">
        <f aca="false">J5953-H5953</f>
        <v>2.7</v>
      </c>
      <c r="L5953" s="14" t="n">
        <f aca="false">G5953-H5953</f>
        <v>1.7</v>
      </c>
    </row>
    <row r="5954" customFormat="false" ht="15" hidden="false" customHeight="false" outlineLevel="0" collapsed="false">
      <c r="A5954" s="2" t="s">
        <v>174</v>
      </c>
      <c r="B5954" s="2" t="s">
        <v>174</v>
      </c>
      <c r="C5954" s="2" t="s">
        <v>48</v>
      </c>
      <c r="D5954" s="2" t="s">
        <v>15</v>
      </c>
      <c r="E5954" s="2" t="s">
        <v>74</v>
      </c>
      <c r="F5954" s="2" t="s">
        <v>977</v>
      </c>
      <c r="G5954" s="14" t="n">
        <v>135</v>
      </c>
      <c r="H5954" s="14" t="n">
        <v>115.69</v>
      </c>
      <c r="I5954" s="14" t="n">
        <v>85</v>
      </c>
      <c r="J5954" s="23" t="n">
        <f aca="false">IF(AND(E5954="Priority",ISNUMBER('Cost model'!N180)),'Cost model'!N180,'Cost model'!M180)</f>
        <v>150</v>
      </c>
      <c r="K5954" s="14" t="n">
        <f aca="false">J5954-H5954</f>
        <v>34.31</v>
      </c>
      <c r="L5954" s="14" t="n">
        <f aca="false">G5954-H5954</f>
        <v>19.31</v>
      </c>
    </row>
    <row r="5955" customFormat="false" ht="15" hidden="false" customHeight="false" outlineLevel="0" collapsed="false">
      <c r="A5955" s="2" t="s">
        <v>174</v>
      </c>
      <c r="B5955" s="2" t="s">
        <v>174</v>
      </c>
      <c r="C5955" s="2" t="s">
        <v>48</v>
      </c>
      <c r="D5955" s="2" t="s">
        <v>10</v>
      </c>
      <c r="E5955" s="2" t="s">
        <v>74</v>
      </c>
      <c r="F5955" s="2" t="s">
        <v>977</v>
      </c>
      <c r="G5955" s="14" t="n">
        <v>35</v>
      </c>
      <c r="H5955" s="14" t="n">
        <v>11.95</v>
      </c>
      <c r="I5955" s="14" t="n">
        <v>12.5</v>
      </c>
      <c r="J5955" s="23" t="n">
        <f aca="false">IF(AND(E5955="Priority",ISNUMBER('Cost model'!N168)),'Cost model'!N168,'Cost model'!M168)</f>
        <v>13.5</v>
      </c>
      <c r="K5955" s="14" t="n">
        <f aca="false">J5955-H5955</f>
        <v>1.55</v>
      </c>
      <c r="L5955" s="14" t="n">
        <f aca="false">G5955-H5955</f>
        <v>23.05</v>
      </c>
    </row>
    <row r="5956" customFormat="false" ht="15" hidden="false" customHeight="false" outlineLevel="0" collapsed="false">
      <c r="A5956" s="2" t="s">
        <v>174</v>
      </c>
      <c r="B5956" s="2" t="s">
        <v>174</v>
      </c>
      <c r="C5956" s="2" t="s">
        <v>48</v>
      </c>
      <c r="D5956" s="2" t="s">
        <v>12</v>
      </c>
      <c r="E5956" s="2" t="s">
        <v>74</v>
      </c>
      <c r="F5956" s="2" t="s">
        <v>977</v>
      </c>
      <c r="G5956" s="14" t="n">
        <v>50</v>
      </c>
      <c r="H5956" s="14" t="n">
        <v>33.29</v>
      </c>
      <c r="I5956" s="14" t="n">
        <v>12.5</v>
      </c>
      <c r="J5956" s="23" t="n">
        <f aca="false">IF(AND(E5956="Priority",ISNUMBER('Cost model'!N171)),'Cost model'!N171,'Cost model'!M171)</f>
        <v>40</v>
      </c>
      <c r="K5956" s="14" t="n">
        <f aca="false">J5956-H5956</f>
        <v>6.71</v>
      </c>
      <c r="L5956" s="14" t="n">
        <f aca="false">G5956-H5956</f>
        <v>16.71</v>
      </c>
    </row>
    <row r="5957" customFormat="false" ht="15" hidden="false" customHeight="false" outlineLevel="0" collapsed="false">
      <c r="A5957" s="2" t="s">
        <v>221</v>
      </c>
      <c r="B5957" s="2" t="s">
        <v>221</v>
      </c>
      <c r="C5957" s="2" t="s">
        <v>47</v>
      </c>
      <c r="D5957" s="2" t="s">
        <v>10</v>
      </c>
      <c r="E5957" s="2" t="s">
        <v>74</v>
      </c>
      <c r="F5957" s="2" t="s">
        <v>977</v>
      </c>
      <c r="G5957" s="14" t="n">
        <v>9.5</v>
      </c>
      <c r="H5957" s="14" t="n">
        <v>6.78</v>
      </c>
      <c r="I5957" s="14" t="n">
        <v>9.5</v>
      </c>
      <c r="J5957" s="23" t="n">
        <f aca="false">IF(AND(E5957="Priority",ISNUMBER('Cost model'!N737)),'Cost model'!N737,'Cost model'!M737)</f>
        <v>8.5</v>
      </c>
      <c r="K5957" s="14" t="n">
        <f aca="false">J5957-H5957</f>
        <v>1.72</v>
      </c>
      <c r="L5957" s="14" t="n">
        <f aca="false">G5957-H5957</f>
        <v>2.72</v>
      </c>
    </row>
    <row r="5958" customFormat="false" ht="15" hidden="false" customHeight="false" outlineLevel="0" collapsed="false">
      <c r="A5958" s="2" t="s">
        <v>142</v>
      </c>
      <c r="B5958" s="2" t="s">
        <v>142</v>
      </c>
      <c r="C5958" s="2" t="s">
        <v>47</v>
      </c>
      <c r="D5958" s="2" t="s">
        <v>12</v>
      </c>
      <c r="E5958" s="2" t="s">
        <v>74</v>
      </c>
      <c r="F5958" s="2" t="s">
        <v>977</v>
      </c>
      <c r="G5958" s="14" t="n">
        <v>38</v>
      </c>
      <c r="H5958" s="14" t="n">
        <v>62.08</v>
      </c>
      <c r="I5958" s="14" t="n">
        <v>9.5</v>
      </c>
      <c r="J5958" s="23" t="n">
        <f aca="false">IF(AND(E5958="Priority",ISNUMBER('Cost model'!N635)),'Cost model'!N635,'Cost model'!M635)</f>
        <v>30.5</v>
      </c>
      <c r="K5958" s="14" t="n">
        <f aca="false">J5958-H5958</f>
        <v>-31.58</v>
      </c>
      <c r="L5958" s="14" t="n">
        <f aca="false">G5958-H5958</f>
        <v>-24.08</v>
      </c>
    </row>
    <row r="5959" customFormat="false" ht="15" hidden="false" customHeight="false" outlineLevel="0" collapsed="false">
      <c r="A5959" s="2" t="s">
        <v>124</v>
      </c>
      <c r="B5959" s="2" t="s">
        <v>124</v>
      </c>
      <c r="C5959" s="2" t="s">
        <v>48</v>
      </c>
      <c r="D5959" s="2" t="s">
        <v>12</v>
      </c>
      <c r="E5959" s="2" t="s">
        <v>74</v>
      </c>
      <c r="F5959" s="2" t="s">
        <v>977</v>
      </c>
      <c r="G5959" s="14" t="n">
        <v>45</v>
      </c>
      <c r="H5959" s="14" t="n">
        <v>25.31</v>
      </c>
      <c r="I5959" s="14" t="n">
        <v>12.5</v>
      </c>
      <c r="J5959" s="23" t="n">
        <f aca="false">IF(AND(E5959="Priority",ISNUMBER('Cost model'!N321)),'Cost model'!N321,'Cost model'!M321)</f>
        <v>40</v>
      </c>
      <c r="K5959" s="14" t="n">
        <f aca="false">J5959-H5959</f>
        <v>14.69</v>
      </c>
      <c r="L5959" s="14" t="n">
        <f aca="false">G5959-H5959</f>
        <v>19.69</v>
      </c>
    </row>
    <row r="5960" customFormat="false" ht="15" hidden="false" customHeight="false" outlineLevel="0" collapsed="false">
      <c r="A5960" s="2" t="s">
        <v>124</v>
      </c>
      <c r="B5960" s="2" t="s">
        <v>124</v>
      </c>
      <c r="C5960" s="2" t="s">
        <v>48</v>
      </c>
      <c r="D5960" s="2" t="s">
        <v>13</v>
      </c>
      <c r="E5960" s="2" t="s">
        <v>74</v>
      </c>
      <c r="F5960" s="2" t="s">
        <v>977</v>
      </c>
      <c r="G5960" s="14" t="n">
        <v>75</v>
      </c>
      <c r="H5960" s="14" t="n">
        <v>82.09</v>
      </c>
      <c r="I5960" s="14" t="n">
        <v>24.5</v>
      </c>
      <c r="J5960" s="23" t="n">
        <f aca="false">IF(AND(E5960="Priority",ISNUMBER('Cost model'!N324)),'Cost model'!N324,'Cost model'!M324)</f>
        <v>85</v>
      </c>
      <c r="K5960" s="14" t="n">
        <f aca="false">J5960-H5960</f>
        <v>2.91</v>
      </c>
      <c r="L5960" s="14" t="n">
        <f aca="false">G5960-H5960</f>
        <v>-7.09</v>
      </c>
    </row>
    <row r="5961" customFormat="false" ht="15" hidden="false" customHeight="false" outlineLevel="0" collapsed="false">
      <c r="A5961" s="2" t="s">
        <v>158</v>
      </c>
      <c r="B5961" s="2" t="s">
        <v>158</v>
      </c>
      <c r="C5961" s="2" t="s">
        <v>49</v>
      </c>
      <c r="D5961" s="2" t="s">
        <v>13</v>
      </c>
      <c r="E5961" s="2" t="s">
        <v>74</v>
      </c>
      <c r="F5961" s="2" t="s">
        <v>977</v>
      </c>
      <c r="G5961" s="14" t="n">
        <v>50</v>
      </c>
      <c r="H5961" s="14" t="n">
        <v>17.8</v>
      </c>
      <c r="I5961" s="14" t="n">
        <v>50</v>
      </c>
      <c r="J5961" s="23" t="n">
        <f aca="false">IF(AND(E5961="Priority",ISNUMBER('Cost model'!N430)),'Cost model'!N430,'Cost model'!M430)</f>
        <v>50</v>
      </c>
      <c r="K5961" s="14" t="n">
        <f aca="false">J5961-H5961</f>
        <v>32.2</v>
      </c>
      <c r="L5961" s="14" t="n">
        <f aca="false">G5961-H5961</f>
        <v>32.2</v>
      </c>
    </row>
    <row r="5962" customFormat="false" ht="15" hidden="false" customHeight="false" outlineLevel="0" collapsed="false">
      <c r="A5962" s="2" t="s">
        <v>124</v>
      </c>
      <c r="B5962" s="2" t="s">
        <v>124</v>
      </c>
      <c r="C5962" s="2" t="s">
        <v>48</v>
      </c>
      <c r="D5962" s="2" t="s">
        <v>12</v>
      </c>
      <c r="E5962" s="2" t="s">
        <v>74</v>
      </c>
      <c r="F5962" s="2" t="s">
        <v>977</v>
      </c>
      <c r="G5962" s="14" t="n">
        <v>62.5</v>
      </c>
      <c r="H5962" s="14" t="n">
        <v>28.82</v>
      </c>
      <c r="I5962" s="14" t="n">
        <v>12.5</v>
      </c>
      <c r="J5962" s="23" t="n">
        <f aca="false">IF(AND(E5962="Priority",ISNUMBER('Cost model'!N321)),'Cost model'!N321,'Cost model'!M321)</f>
        <v>40</v>
      </c>
      <c r="K5962" s="14" t="n">
        <f aca="false">J5962-H5962</f>
        <v>11.18</v>
      </c>
      <c r="L5962" s="14" t="n">
        <f aca="false">G5962-H5962</f>
        <v>33.68</v>
      </c>
    </row>
    <row r="5963" customFormat="false" ht="15" hidden="false" customHeight="false" outlineLevel="0" collapsed="false">
      <c r="A5963" s="2" t="s">
        <v>174</v>
      </c>
      <c r="B5963" s="2" t="s">
        <v>142</v>
      </c>
      <c r="C5963" s="2" t="s">
        <v>49</v>
      </c>
      <c r="D5963" s="2" t="s">
        <v>12</v>
      </c>
      <c r="E5963" s="2" t="s">
        <v>74</v>
      </c>
      <c r="F5963" s="2" t="s">
        <v>976</v>
      </c>
      <c r="G5963" s="14" t="n">
        <v>50</v>
      </c>
      <c r="H5963" s="14" t="n">
        <v>25.23</v>
      </c>
      <c r="I5963" s="14" t="n">
        <v>19.5</v>
      </c>
      <c r="J5963" s="23" t="n">
        <f aca="false">IF(AND(E5963="Priority",ISNUMBER('Cost model'!N127)),'Cost model'!N127,'Cost model'!M127)</f>
        <v>50</v>
      </c>
      <c r="K5963" s="14" t="n">
        <f aca="false">J5963-H5963</f>
        <v>24.77</v>
      </c>
      <c r="L5963" s="14" t="n">
        <f aca="false">G5963-H5963</f>
        <v>24.77</v>
      </c>
    </row>
    <row r="5964" customFormat="false" ht="15" hidden="false" customHeight="false" outlineLevel="0" collapsed="false">
      <c r="A5964" s="2" t="s">
        <v>174</v>
      </c>
      <c r="B5964" s="2" t="s">
        <v>174</v>
      </c>
      <c r="C5964" s="2" t="s">
        <v>49</v>
      </c>
      <c r="D5964" s="2" t="s">
        <v>10</v>
      </c>
      <c r="E5964" s="2" t="s">
        <v>83</v>
      </c>
      <c r="F5964" s="2" t="s">
        <v>977</v>
      </c>
      <c r="G5964" s="14" t="n">
        <v>24.5</v>
      </c>
      <c r="H5964" s="14" t="n">
        <v>14.43</v>
      </c>
      <c r="I5964" s="14" t="n">
        <v>24.5</v>
      </c>
      <c r="J5964" s="23" t="n">
        <f aca="false">IF(AND(E5964="Priority",ISNUMBER('Cost model'!N169)),'Cost model'!N169,'Cost model'!M169)</f>
        <v>25.5</v>
      </c>
      <c r="K5964" s="14" t="n">
        <f aca="false">J5964-H5964</f>
        <v>11.07</v>
      </c>
      <c r="L5964" s="14" t="n">
        <f aca="false">G5964-H5964</f>
        <v>10.07</v>
      </c>
    </row>
    <row r="5965" customFormat="false" ht="15" hidden="false" customHeight="false" outlineLevel="0" collapsed="false">
      <c r="A5965" s="2" t="s">
        <v>174</v>
      </c>
      <c r="B5965" s="2" t="s">
        <v>142</v>
      </c>
      <c r="C5965" s="2" t="s">
        <v>48</v>
      </c>
      <c r="D5965" s="2" t="s">
        <v>10</v>
      </c>
      <c r="E5965" s="2" t="s">
        <v>74</v>
      </c>
      <c r="F5965" s="2" t="s">
        <v>976</v>
      </c>
      <c r="G5965" s="14" t="n">
        <v>50</v>
      </c>
      <c r="H5965" s="14" t="n">
        <v>43.93</v>
      </c>
      <c r="I5965" s="14" t="n">
        <v>12.5</v>
      </c>
      <c r="J5965" s="23" t="n">
        <f aca="false">IF(AND(E5965="Priority",ISNUMBER('Cost model'!N123)),'Cost model'!N123,'Cost model'!M123)</f>
        <v>16.5</v>
      </c>
      <c r="K5965" s="14" t="n">
        <f aca="false">J5965-H5965</f>
        <v>-27.43</v>
      </c>
      <c r="L5965" s="14" t="n">
        <f aca="false">G5965-H5965</f>
        <v>6.07</v>
      </c>
    </row>
    <row r="5966" customFormat="false" ht="15" hidden="false" customHeight="false" outlineLevel="0" collapsed="false">
      <c r="A5966" s="2" t="s">
        <v>142</v>
      </c>
      <c r="B5966" s="2" t="s">
        <v>174</v>
      </c>
      <c r="C5966" s="2" t="s">
        <v>47</v>
      </c>
      <c r="D5966" s="2" t="s">
        <v>12</v>
      </c>
      <c r="E5966" s="2" t="s">
        <v>74</v>
      </c>
      <c r="F5966" s="2" t="s">
        <v>976</v>
      </c>
      <c r="G5966" s="14" t="n">
        <v>38</v>
      </c>
      <c r="H5966" s="14" t="n">
        <v>45.86</v>
      </c>
      <c r="I5966" s="14" t="n">
        <v>19.5</v>
      </c>
      <c r="J5966" s="23" t="n">
        <f aca="false">IF(AND(E5966="Priority",ISNUMBER('Cost model'!N695)),'Cost model'!N695,'Cost model'!M695)</f>
        <v>40</v>
      </c>
      <c r="K5966" s="14" t="n">
        <f aca="false">J5966-H5966</f>
        <v>-5.86</v>
      </c>
      <c r="L5966" s="14" t="n">
        <f aca="false">G5966-H5966</f>
        <v>-7.86</v>
      </c>
    </row>
    <row r="5967" customFormat="false" ht="15" hidden="false" customHeight="false" outlineLevel="0" collapsed="false">
      <c r="A5967" s="2" t="s">
        <v>174</v>
      </c>
      <c r="B5967" s="2" t="s">
        <v>174</v>
      </c>
      <c r="C5967" s="2" t="s">
        <v>47</v>
      </c>
      <c r="D5967" s="2" t="s">
        <v>12</v>
      </c>
      <c r="E5967" s="2" t="s">
        <v>74</v>
      </c>
      <c r="F5967" s="2" t="s">
        <v>977</v>
      </c>
      <c r="G5967" s="14" t="n">
        <v>38</v>
      </c>
      <c r="H5967" s="14" t="n">
        <v>27.57</v>
      </c>
      <c r="I5967" s="14" t="n">
        <v>9.5</v>
      </c>
      <c r="J5967" s="23" t="n">
        <f aca="false">IF(AND(E5967="Priority",ISNUMBER('Cost model'!N170)),'Cost model'!N170,'Cost model'!M170)</f>
        <v>25.5</v>
      </c>
      <c r="K5967" s="14" t="n">
        <f aca="false">J5967-H5967</f>
        <v>-2.07</v>
      </c>
      <c r="L5967" s="14" t="n">
        <f aca="false">G5967-H5967</f>
        <v>10.43</v>
      </c>
    </row>
    <row r="5968" customFormat="false" ht="15" hidden="false" customHeight="false" outlineLevel="0" collapsed="false">
      <c r="A5968" s="2" t="s">
        <v>174</v>
      </c>
      <c r="B5968" s="2" t="s">
        <v>174</v>
      </c>
      <c r="C5968" s="2" t="s">
        <v>48</v>
      </c>
      <c r="D5968" s="2" t="s">
        <v>12</v>
      </c>
      <c r="E5968" s="2" t="s">
        <v>74</v>
      </c>
      <c r="F5968" s="2" t="s">
        <v>977</v>
      </c>
      <c r="G5968" s="14" t="n">
        <v>25</v>
      </c>
      <c r="H5968" s="14" t="n">
        <v>31.96</v>
      </c>
      <c r="I5968" s="14" t="n">
        <v>12.5</v>
      </c>
      <c r="J5968" s="23" t="n">
        <f aca="false">IF(AND(E5968="Priority",ISNUMBER('Cost model'!N171)),'Cost model'!N171,'Cost model'!M171)</f>
        <v>40</v>
      </c>
      <c r="K5968" s="14" t="n">
        <f aca="false">J5968-H5968</f>
        <v>8.04</v>
      </c>
      <c r="L5968" s="14" t="n">
        <f aca="false">G5968-H5968</f>
        <v>-6.96</v>
      </c>
    </row>
    <row r="5969" customFormat="false" ht="15" hidden="false" customHeight="false" outlineLevel="0" collapsed="false">
      <c r="A5969" s="2" t="s">
        <v>124</v>
      </c>
      <c r="B5969" s="2" t="s">
        <v>124</v>
      </c>
      <c r="C5969" s="2" t="s">
        <v>48</v>
      </c>
      <c r="D5969" s="2" t="s">
        <v>12</v>
      </c>
      <c r="E5969" s="2" t="s">
        <v>74</v>
      </c>
      <c r="F5969" s="2" t="s">
        <v>977</v>
      </c>
      <c r="G5969" s="14" t="n">
        <v>9.5</v>
      </c>
      <c r="H5969" s="14" t="n">
        <v>58.4</v>
      </c>
      <c r="I5969" s="14" t="n">
        <v>12.5</v>
      </c>
      <c r="J5969" s="23" t="n">
        <f aca="false">IF(AND(E5969="Priority",ISNUMBER('Cost model'!N321)),'Cost model'!N321,'Cost model'!M321)</f>
        <v>40</v>
      </c>
      <c r="K5969" s="14" t="n">
        <f aca="false">J5969-H5969</f>
        <v>-18.4</v>
      </c>
      <c r="L5969" s="14" t="n">
        <f aca="false">G5969-H5969</f>
        <v>-48.9</v>
      </c>
    </row>
    <row r="5970" customFormat="false" ht="15" hidden="false" customHeight="false" outlineLevel="0" collapsed="false">
      <c r="A5970" s="2" t="s">
        <v>124</v>
      </c>
      <c r="B5970" s="2" t="s">
        <v>124</v>
      </c>
      <c r="C5970" s="2" t="s">
        <v>49</v>
      </c>
      <c r="D5970" s="2" t="s">
        <v>12</v>
      </c>
      <c r="E5970" s="2" t="s">
        <v>74</v>
      </c>
      <c r="F5970" s="2" t="s">
        <v>977</v>
      </c>
      <c r="G5970" s="14" t="n">
        <v>44.99</v>
      </c>
      <c r="H5970" s="14" t="n">
        <v>85.42</v>
      </c>
      <c r="I5970" s="14" t="n">
        <v>19.5</v>
      </c>
      <c r="J5970" s="23" t="n">
        <f aca="false">IF(AND(E5970="Priority",ISNUMBER('Cost model'!N322)),'Cost model'!N322,'Cost model'!M322)</f>
        <v>50</v>
      </c>
      <c r="K5970" s="14" t="n">
        <f aca="false">J5970-H5970</f>
        <v>-35.42</v>
      </c>
      <c r="L5970" s="14" t="n">
        <f aca="false">G5970-H5970</f>
        <v>-40.43</v>
      </c>
    </row>
    <row r="5971" customFormat="false" ht="15" hidden="false" customHeight="false" outlineLevel="0" collapsed="false">
      <c r="A5971" s="2" t="s">
        <v>142</v>
      </c>
      <c r="B5971" s="2" t="s">
        <v>142</v>
      </c>
      <c r="C5971" s="2" t="s">
        <v>49</v>
      </c>
      <c r="D5971" s="2" t="s">
        <v>12</v>
      </c>
      <c r="E5971" s="2" t="s">
        <v>74</v>
      </c>
      <c r="F5971" s="2" t="s">
        <v>977</v>
      </c>
      <c r="G5971" s="14" t="n">
        <v>37</v>
      </c>
      <c r="H5971" s="14" t="n">
        <v>43.59</v>
      </c>
      <c r="I5971" s="14" t="n">
        <v>19.5</v>
      </c>
      <c r="J5971" s="23" t="n">
        <f aca="false">IF(AND(E5971="Priority",ISNUMBER('Cost model'!N637)),'Cost model'!N637,'Cost model'!M637)</f>
        <v>45</v>
      </c>
      <c r="K5971" s="14" t="n">
        <f aca="false">J5971-H5971</f>
        <v>1.41</v>
      </c>
      <c r="L5971" s="14" t="n">
        <f aca="false">G5971-H5971</f>
        <v>-6.59</v>
      </c>
    </row>
    <row r="5972" customFormat="false" ht="15" hidden="false" customHeight="false" outlineLevel="0" collapsed="false">
      <c r="A5972" s="2" t="s">
        <v>174</v>
      </c>
      <c r="B5972" s="2" t="s">
        <v>174</v>
      </c>
      <c r="C5972" s="2" t="s">
        <v>49</v>
      </c>
      <c r="D5972" s="2" t="s">
        <v>10</v>
      </c>
      <c r="E5972" s="2" t="s">
        <v>74</v>
      </c>
      <c r="F5972" s="2" t="s">
        <v>977</v>
      </c>
      <c r="G5972" s="14" t="n">
        <v>17.5</v>
      </c>
      <c r="H5972" s="14" t="n">
        <v>9.46</v>
      </c>
      <c r="I5972" s="14" t="n">
        <v>17.5</v>
      </c>
      <c r="J5972" s="23" t="n">
        <f aca="false">IF(AND(E5972="Priority",ISNUMBER('Cost model'!N169)),'Cost model'!N169,'Cost model'!M169)</f>
        <v>18.5</v>
      </c>
      <c r="K5972" s="14" t="n">
        <f aca="false">J5972-H5972</f>
        <v>9.04</v>
      </c>
      <c r="L5972" s="14" t="n">
        <f aca="false">G5972-H5972</f>
        <v>8.04</v>
      </c>
    </row>
    <row r="5973" customFormat="false" ht="15" hidden="false" customHeight="false" outlineLevel="0" collapsed="false">
      <c r="A5973" s="2" t="s">
        <v>174</v>
      </c>
      <c r="B5973" s="2" t="s">
        <v>174</v>
      </c>
      <c r="C5973" s="2" t="s">
        <v>48</v>
      </c>
      <c r="D5973" s="2" t="s">
        <v>12</v>
      </c>
      <c r="E5973" s="2" t="s">
        <v>74</v>
      </c>
      <c r="F5973" s="2" t="s">
        <v>977</v>
      </c>
      <c r="G5973" s="14" t="n">
        <v>27</v>
      </c>
      <c r="H5973" s="14" t="n">
        <v>16.04</v>
      </c>
      <c r="I5973" s="14" t="n">
        <v>12.5</v>
      </c>
      <c r="J5973" s="23" t="n">
        <f aca="false">IF(AND(E5973="Priority",ISNUMBER('Cost model'!N171)),'Cost model'!N171,'Cost model'!M171)</f>
        <v>40</v>
      </c>
      <c r="K5973" s="14" t="n">
        <f aca="false">J5973-H5973</f>
        <v>23.96</v>
      </c>
      <c r="L5973" s="14" t="n">
        <f aca="false">G5973-H5973</f>
        <v>10.96</v>
      </c>
    </row>
    <row r="5974" customFormat="false" ht="15" hidden="false" customHeight="false" outlineLevel="0" collapsed="false">
      <c r="A5974" s="2" t="s">
        <v>205</v>
      </c>
      <c r="B5974" s="2" t="s">
        <v>142</v>
      </c>
      <c r="C5974" s="2" t="s">
        <v>47</v>
      </c>
      <c r="D5974" s="2" t="s">
        <v>12</v>
      </c>
      <c r="E5974" s="2" t="s">
        <v>83</v>
      </c>
      <c r="F5974" s="2" t="s">
        <v>976</v>
      </c>
      <c r="G5974" s="14" t="n">
        <v>24.5</v>
      </c>
      <c r="H5974" s="14" t="n">
        <v>68.62</v>
      </c>
      <c r="I5974" s="14" t="n">
        <v>24.5</v>
      </c>
      <c r="J5974" s="23" t="n">
        <f aca="false">IF(AND(E5974="Priority",ISNUMBER('Cost model'!N545)),'Cost model'!N545,'Cost model'!M545)</f>
        <v>70</v>
      </c>
      <c r="K5974" s="14" t="n">
        <f aca="false">J5974-H5974</f>
        <v>1.38</v>
      </c>
      <c r="L5974" s="14" t="n">
        <f aca="false">G5974-H5974</f>
        <v>-44.12</v>
      </c>
    </row>
    <row r="5975" customFormat="false" ht="15" hidden="false" customHeight="false" outlineLevel="0" collapsed="false">
      <c r="A5975" s="2" t="s">
        <v>124</v>
      </c>
      <c r="B5975" s="2" t="s">
        <v>142</v>
      </c>
      <c r="C5975" s="2" t="s">
        <v>48</v>
      </c>
      <c r="D5975" s="2" t="s">
        <v>12</v>
      </c>
      <c r="E5975" s="2" t="s">
        <v>74</v>
      </c>
      <c r="F5975" s="2" t="s">
        <v>976</v>
      </c>
      <c r="G5975" s="14" t="n">
        <v>32</v>
      </c>
      <c r="H5975" s="14" t="n">
        <v>25.23</v>
      </c>
      <c r="I5975" s="14" t="n">
        <v>19.5</v>
      </c>
      <c r="J5975" s="23" t="n">
        <f aca="false">IF(AND(E5975="Priority",ISNUMBER('Cost model'!N336)),'Cost model'!N336,'Cost model'!M336)</f>
        <v>50</v>
      </c>
      <c r="K5975" s="14" t="n">
        <f aca="false">J5975-H5975</f>
        <v>24.77</v>
      </c>
      <c r="L5975" s="14" t="n">
        <f aca="false">G5975-H5975</f>
        <v>6.77</v>
      </c>
    </row>
    <row r="5976" customFormat="false" ht="15" hidden="false" customHeight="false" outlineLevel="0" collapsed="false">
      <c r="A5976" s="2" t="s">
        <v>221</v>
      </c>
      <c r="B5976" s="2" t="s">
        <v>221</v>
      </c>
      <c r="C5976" s="2" t="s">
        <v>47</v>
      </c>
      <c r="D5976" s="2" t="s">
        <v>10</v>
      </c>
      <c r="E5976" s="2" t="s">
        <v>74</v>
      </c>
      <c r="F5976" s="2" t="s">
        <v>977</v>
      </c>
      <c r="G5976" s="14" t="n">
        <v>9.5</v>
      </c>
      <c r="H5976" s="14" t="n">
        <v>7.17</v>
      </c>
      <c r="I5976" s="14" t="n">
        <v>9.5</v>
      </c>
      <c r="J5976" s="23" t="n">
        <f aca="false">IF(AND(E5976="Priority",ISNUMBER('Cost model'!N737)),'Cost model'!N737,'Cost model'!M737)</f>
        <v>8.5</v>
      </c>
      <c r="K5976" s="14" t="n">
        <f aca="false">J5976-H5976</f>
        <v>1.33</v>
      </c>
      <c r="L5976" s="14" t="n">
        <f aca="false">G5976-H5976</f>
        <v>2.33</v>
      </c>
    </row>
    <row r="5977" customFormat="false" ht="15" hidden="false" customHeight="false" outlineLevel="0" collapsed="false">
      <c r="A5977" s="2" t="s">
        <v>124</v>
      </c>
      <c r="B5977" s="2" t="s">
        <v>124</v>
      </c>
      <c r="C5977" s="2" t="s">
        <v>48</v>
      </c>
      <c r="D5977" s="2" t="s">
        <v>12</v>
      </c>
      <c r="E5977" s="2" t="s">
        <v>74</v>
      </c>
      <c r="F5977" s="2" t="s">
        <v>977</v>
      </c>
      <c r="G5977" s="14" t="n">
        <v>37.5</v>
      </c>
      <c r="H5977" s="14" t="n">
        <v>60.3</v>
      </c>
      <c r="I5977" s="14" t="n">
        <v>12.5</v>
      </c>
      <c r="J5977" s="23" t="n">
        <f aca="false">IF(AND(E5977="Priority",ISNUMBER('Cost model'!N321)),'Cost model'!N321,'Cost model'!M321)</f>
        <v>40</v>
      </c>
      <c r="K5977" s="14" t="n">
        <f aca="false">J5977-H5977</f>
        <v>-20.3</v>
      </c>
      <c r="L5977" s="14" t="n">
        <f aca="false">G5977-H5977</f>
        <v>-22.8</v>
      </c>
    </row>
    <row r="5978" customFormat="false" ht="15" hidden="false" customHeight="false" outlineLevel="0" collapsed="false">
      <c r="A5978" s="2" t="s">
        <v>174</v>
      </c>
      <c r="B5978" s="2" t="s">
        <v>174</v>
      </c>
      <c r="C5978" s="2" t="s">
        <v>48</v>
      </c>
      <c r="D5978" s="2" t="s">
        <v>10</v>
      </c>
      <c r="E5978" s="2" t="s">
        <v>74</v>
      </c>
      <c r="F5978" s="2" t="s">
        <v>977</v>
      </c>
      <c r="G5978" s="14" t="n">
        <v>27</v>
      </c>
      <c r="H5978" s="14" t="n">
        <v>11.2</v>
      </c>
      <c r="I5978" s="14" t="n">
        <v>12.5</v>
      </c>
      <c r="J5978" s="23" t="n">
        <f aca="false">IF(AND(E5978="Priority",ISNUMBER('Cost model'!N168)),'Cost model'!N168,'Cost model'!M168)</f>
        <v>13.5</v>
      </c>
      <c r="K5978" s="14" t="n">
        <f aca="false">J5978-H5978</f>
        <v>2.3</v>
      </c>
      <c r="L5978" s="14" t="n">
        <f aca="false">G5978-H5978</f>
        <v>15.8</v>
      </c>
    </row>
    <row r="5979" customFormat="false" ht="15" hidden="false" customHeight="false" outlineLevel="0" collapsed="false">
      <c r="A5979" s="2" t="s">
        <v>342</v>
      </c>
      <c r="B5979" s="2" t="s">
        <v>142</v>
      </c>
      <c r="C5979" s="2" t="s">
        <v>47</v>
      </c>
      <c r="D5979" s="2" t="s">
        <v>13</v>
      </c>
      <c r="E5979" s="2" t="s">
        <v>74</v>
      </c>
      <c r="F5979" s="2" t="s">
        <v>976</v>
      </c>
      <c r="G5979" s="14" t="n">
        <v>84</v>
      </c>
      <c r="H5979" s="14" t="n">
        <v>94.09</v>
      </c>
      <c r="I5979" s="14" t="n">
        <v>45</v>
      </c>
      <c r="J5979" s="23" t="n">
        <f aca="false">IF(AND(E5979="Priority",ISNUMBER('Cost model'!N233)),'Cost model'!N233,'Cost model'!M233)</f>
        <v>95</v>
      </c>
      <c r="K5979" s="14" t="n">
        <f aca="false">J5979-H5979</f>
        <v>0.909999999999997</v>
      </c>
      <c r="L5979" s="14" t="n">
        <f aca="false">G5979-H5979</f>
        <v>-10.09</v>
      </c>
    </row>
    <row r="5980" customFormat="false" ht="15" hidden="false" customHeight="false" outlineLevel="0" collapsed="false">
      <c r="A5980" s="2" t="s">
        <v>174</v>
      </c>
      <c r="B5980" s="2" t="s">
        <v>142</v>
      </c>
      <c r="C5980" s="2" t="s">
        <v>49</v>
      </c>
      <c r="D5980" s="2" t="s">
        <v>12</v>
      </c>
      <c r="E5980" s="2" t="s">
        <v>74</v>
      </c>
      <c r="F5980" s="2" t="s">
        <v>976</v>
      </c>
      <c r="G5980" s="14" t="n">
        <v>54.5</v>
      </c>
      <c r="H5980" s="14" t="n">
        <v>61.12</v>
      </c>
      <c r="I5980" s="14" t="n">
        <v>19.5</v>
      </c>
      <c r="J5980" s="23" t="n">
        <f aca="false">IF(AND(E5980="Priority",ISNUMBER('Cost model'!N127)),'Cost model'!N127,'Cost model'!M127)</f>
        <v>50</v>
      </c>
      <c r="K5980" s="14" t="n">
        <f aca="false">J5980-H5980</f>
        <v>-11.12</v>
      </c>
      <c r="L5980" s="14" t="n">
        <f aca="false">G5980-H5980</f>
        <v>-6.62</v>
      </c>
    </row>
    <row r="5981" customFormat="false" ht="15" hidden="false" customHeight="false" outlineLevel="0" collapsed="false">
      <c r="A5981" s="2" t="s">
        <v>142</v>
      </c>
      <c r="B5981" s="2" t="s">
        <v>124</v>
      </c>
      <c r="C5981" s="2" t="s">
        <v>49</v>
      </c>
      <c r="D5981" s="2" t="s">
        <v>12</v>
      </c>
      <c r="E5981" s="2" t="s">
        <v>74</v>
      </c>
      <c r="F5981" s="2" t="s">
        <v>976</v>
      </c>
      <c r="G5981" s="14" t="n">
        <v>117</v>
      </c>
      <c r="H5981" s="14" t="n">
        <v>82.85</v>
      </c>
      <c r="I5981" s="14" t="n">
        <v>19.5</v>
      </c>
      <c r="J5981" s="23" t="n">
        <f aca="false">IF(AND(E5981="Priority",ISNUMBER('Cost model'!N667)),'Cost model'!N667,'Cost model'!M667)</f>
        <v>55</v>
      </c>
      <c r="K5981" s="14" t="n">
        <f aca="false">J5981-H5981</f>
        <v>-27.85</v>
      </c>
      <c r="L5981" s="14" t="n">
        <f aca="false">G5981-H5981</f>
        <v>34.15</v>
      </c>
    </row>
    <row r="5982" customFormat="false" ht="15" hidden="false" customHeight="false" outlineLevel="0" collapsed="false">
      <c r="A5982" s="2" t="s">
        <v>174</v>
      </c>
      <c r="B5982" s="2" t="s">
        <v>174</v>
      </c>
      <c r="C5982" s="2" t="s">
        <v>49</v>
      </c>
      <c r="D5982" s="2" t="s">
        <v>10</v>
      </c>
      <c r="E5982" s="2" t="s">
        <v>74</v>
      </c>
      <c r="F5982" s="2" t="s">
        <v>977</v>
      </c>
      <c r="G5982" s="14" t="n">
        <v>17.5</v>
      </c>
      <c r="H5982" s="14" t="n">
        <v>11.04</v>
      </c>
      <c r="I5982" s="14" t="n">
        <v>17.5</v>
      </c>
      <c r="J5982" s="23" t="n">
        <f aca="false">IF(AND(E5982="Priority",ISNUMBER('Cost model'!N169)),'Cost model'!N169,'Cost model'!M169)</f>
        <v>18.5</v>
      </c>
      <c r="K5982" s="14" t="n">
        <f aca="false">J5982-H5982</f>
        <v>7.46</v>
      </c>
      <c r="L5982" s="14" t="n">
        <f aca="false">G5982-H5982</f>
        <v>6.46</v>
      </c>
    </row>
    <row r="5983" customFormat="false" ht="15" hidden="false" customHeight="false" outlineLevel="0" collapsed="false">
      <c r="A5983" s="2" t="s">
        <v>174</v>
      </c>
      <c r="B5983" s="2" t="s">
        <v>174</v>
      </c>
      <c r="C5983" s="2" t="s">
        <v>47</v>
      </c>
      <c r="D5983" s="2" t="s">
        <v>10</v>
      </c>
      <c r="E5983" s="2" t="s">
        <v>74</v>
      </c>
      <c r="F5983" s="2" t="s">
        <v>977</v>
      </c>
      <c r="G5983" s="14" t="n">
        <v>9.5</v>
      </c>
      <c r="H5983" s="14" t="n">
        <v>7.48</v>
      </c>
      <c r="I5983" s="14" t="n">
        <v>9.5</v>
      </c>
      <c r="J5983" s="23" t="n">
        <f aca="false">IF(AND(E5983="Priority",ISNUMBER('Cost model'!N167)),'Cost model'!N167,'Cost model'!M167)</f>
        <v>8.5</v>
      </c>
      <c r="K5983" s="14" t="n">
        <f aca="false">J5983-H5983</f>
        <v>1.02</v>
      </c>
      <c r="L5983" s="14" t="n">
        <f aca="false">G5983-H5983</f>
        <v>2.02</v>
      </c>
    </row>
    <row r="5984" customFormat="false" ht="15" hidden="false" customHeight="false" outlineLevel="0" collapsed="false">
      <c r="A5984" s="2" t="s">
        <v>221</v>
      </c>
      <c r="B5984" s="2" t="s">
        <v>221</v>
      </c>
      <c r="C5984" s="2" t="s">
        <v>47</v>
      </c>
      <c r="D5984" s="2" t="s">
        <v>12</v>
      </c>
      <c r="E5984" s="2" t="s">
        <v>74</v>
      </c>
      <c r="F5984" s="2" t="s">
        <v>977</v>
      </c>
      <c r="G5984" s="14" t="n">
        <v>9.5</v>
      </c>
      <c r="H5984" s="14" t="n">
        <v>12.19</v>
      </c>
      <c r="I5984" s="14" t="n">
        <v>9.5</v>
      </c>
      <c r="J5984" s="23" t="n">
        <f aca="false">IF(AND(E5984="Priority",ISNUMBER('Cost model'!N740)),'Cost model'!N740,'Cost model'!M740)</f>
        <v>22.5</v>
      </c>
      <c r="K5984" s="14" t="n">
        <f aca="false">J5984-H5984</f>
        <v>10.31</v>
      </c>
      <c r="L5984" s="14" t="n">
        <f aca="false">G5984-H5984</f>
        <v>-2.69</v>
      </c>
    </row>
    <row r="5985" customFormat="false" ht="15" hidden="false" customHeight="false" outlineLevel="0" collapsed="false">
      <c r="A5985" s="2" t="s">
        <v>124</v>
      </c>
      <c r="B5985" s="2" t="s">
        <v>124</v>
      </c>
      <c r="C5985" s="2" t="s">
        <v>48</v>
      </c>
      <c r="D5985" s="2" t="s">
        <v>12</v>
      </c>
      <c r="E5985" s="2" t="s">
        <v>74</v>
      </c>
      <c r="F5985" s="2" t="s">
        <v>977</v>
      </c>
      <c r="G5985" s="14" t="n">
        <v>37.5</v>
      </c>
      <c r="H5985" s="14" t="n">
        <v>50.07</v>
      </c>
      <c r="I5985" s="14" t="n">
        <v>12.5</v>
      </c>
      <c r="J5985" s="23" t="n">
        <f aca="false">IF(AND(E5985="Priority",ISNUMBER('Cost model'!N321)),'Cost model'!N321,'Cost model'!M321)</f>
        <v>40</v>
      </c>
      <c r="K5985" s="14" t="n">
        <f aca="false">J5985-H5985</f>
        <v>-10.07</v>
      </c>
      <c r="L5985" s="14" t="n">
        <f aca="false">G5985-H5985</f>
        <v>-12.57</v>
      </c>
    </row>
    <row r="5986" customFormat="false" ht="15" hidden="false" customHeight="false" outlineLevel="0" collapsed="false">
      <c r="A5986" s="2" t="s">
        <v>174</v>
      </c>
      <c r="B5986" s="2" t="s">
        <v>124</v>
      </c>
      <c r="C5986" s="2" t="s">
        <v>48</v>
      </c>
      <c r="D5986" s="2" t="s">
        <v>10</v>
      </c>
      <c r="E5986" s="2" t="s">
        <v>74</v>
      </c>
      <c r="F5986" s="2" t="s">
        <v>976</v>
      </c>
      <c r="G5986" s="14" t="n">
        <v>12.5</v>
      </c>
      <c r="H5986" s="14" t="n">
        <v>11.28</v>
      </c>
      <c r="I5986" s="14" t="n">
        <v>12.5</v>
      </c>
      <c r="J5986" s="23" t="n">
        <f aca="false">IF(AND(E5986="Priority",ISNUMBER('Cost model'!N108)),'Cost model'!N108,'Cost model'!M108)</f>
        <v>15.5</v>
      </c>
      <c r="K5986" s="14" t="n">
        <f aca="false">J5986-H5986</f>
        <v>4.22</v>
      </c>
      <c r="L5986" s="14" t="n">
        <f aca="false">G5986-H5986</f>
        <v>1.22</v>
      </c>
    </row>
    <row r="5987" customFormat="false" ht="15" hidden="false" customHeight="false" outlineLevel="0" collapsed="false">
      <c r="A5987" s="2" t="s">
        <v>174</v>
      </c>
      <c r="B5987" s="2" t="s">
        <v>174</v>
      </c>
      <c r="C5987" s="2" t="s">
        <v>48</v>
      </c>
      <c r="D5987" s="2" t="s">
        <v>12</v>
      </c>
      <c r="E5987" s="2" t="s">
        <v>74</v>
      </c>
      <c r="F5987" s="2" t="s">
        <v>977</v>
      </c>
      <c r="G5987" s="14" t="n">
        <v>59.5</v>
      </c>
      <c r="H5987" s="14" t="n">
        <v>27.98</v>
      </c>
      <c r="I5987" s="14" t="n">
        <v>12.5</v>
      </c>
      <c r="J5987" s="23" t="n">
        <f aca="false">IF(AND(E5987="Priority",ISNUMBER('Cost model'!N171)),'Cost model'!N171,'Cost model'!M171)</f>
        <v>40</v>
      </c>
      <c r="K5987" s="14" t="n">
        <f aca="false">J5987-H5987</f>
        <v>12.02</v>
      </c>
      <c r="L5987" s="14" t="n">
        <f aca="false">G5987-H5987</f>
        <v>31.52</v>
      </c>
    </row>
    <row r="5988" customFormat="false" ht="15" hidden="false" customHeight="false" outlineLevel="0" collapsed="false">
      <c r="A5988" s="2" t="s">
        <v>142</v>
      </c>
      <c r="B5988" s="2" t="s">
        <v>174</v>
      </c>
      <c r="C5988" s="2" t="s">
        <v>47</v>
      </c>
      <c r="D5988" s="2" t="s">
        <v>12</v>
      </c>
      <c r="E5988" s="2" t="s">
        <v>74</v>
      </c>
      <c r="F5988" s="2" t="s">
        <v>976</v>
      </c>
      <c r="G5988" s="14" t="n">
        <v>28.5</v>
      </c>
      <c r="H5988" s="14" t="n">
        <v>43.04</v>
      </c>
      <c r="I5988" s="14" t="n">
        <v>19.5</v>
      </c>
      <c r="J5988" s="23" t="n">
        <f aca="false">IF(AND(E5988="Priority",ISNUMBER('Cost model'!N695)),'Cost model'!N695,'Cost model'!M695)</f>
        <v>40</v>
      </c>
      <c r="K5988" s="14" t="n">
        <f aca="false">J5988-H5988</f>
        <v>-3.04</v>
      </c>
      <c r="L5988" s="14" t="n">
        <f aca="false">G5988-H5988</f>
        <v>-14.54</v>
      </c>
    </row>
    <row r="5989" customFormat="false" ht="15" hidden="false" customHeight="false" outlineLevel="0" collapsed="false">
      <c r="A5989" s="2" t="s">
        <v>174</v>
      </c>
      <c r="B5989" s="2" t="s">
        <v>124</v>
      </c>
      <c r="C5989" s="2" t="s">
        <v>49</v>
      </c>
      <c r="D5989" s="2" t="s">
        <v>12</v>
      </c>
      <c r="E5989" s="2" t="s">
        <v>74</v>
      </c>
      <c r="F5989" s="2" t="s">
        <v>976</v>
      </c>
      <c r="G5989" s="14" t="n">
        <v>72</v>
      </c>
      <c r="H5989" s="14" t="n">
        <v>52.18</v>
      </c>
      <c r="I5989" s="14" t="n">
        <v>19.5</v>
      </c>
      <c r="J5989" s="23" t="n">
        <f aca="false">IF(AND(E5989="Priority",ISNUMBER('Cost model'!N112)),'Cost model'!N112,'Cost model'!M112)</f>
        <v>50</v>
      </c>
      <c r="K5989" s="14" t="n">
        <f aca="false">J5989-H5989</f>
        <v>-2.18</v>
      </c>
      <c r="L5989" s="14" t="n">
        <f aca="false">G5989-H5989</f>
        <v>19.82</v>
      </c>
    </row>
    <row r="5990" customFormat="false" ht="15" hidden="false" customHeight="false" outlineLevel="0" collapsed="false">
      <c r="A5990" s="2" t="s">
        <v>174</v>
      </c>
      <c r="B5990" s="2" t="s">
        <v>174</v>
      </c>
      <c r="C5990" s="2" t="s">
        <v>48</v>
      </c>
      <c r="D5990" s="2" t="s">
        <v>12</v>
      </c>
      <c r="E5990" s="2" t="s">
        <v>74</v>
      </c>
      <c r="F5990" s="2" t="s">
        <v>977</v>
      </c>
      <c r="G5990" s="14" t="n">
        <v>12.5</v>
      </c>
      <c r="H5990" s="14" t="n">
        <v>25.31</v>
      </c>
      <c r="I5990" s="14" t="n">
        <v>12.5</v>
      </c>
      <c r="J5990" s="23" t="n">
        <f aca="false">IF(AND(E5990="Priority",ISNUMBER('Cost model'!N171)),'Cost model'!N171,'Cost model'!M171)</f>
        <v>40</v>
      </c>
      <c r="K5990" s="14" t="n">
        <f aca="false">J5990-H5990</f>
        <v>14.69</v>
      </c>
      <c r="L5990" s="14" t="n">
        <f aca="false">G5990-H5990</f>
        <v>-12.81</v>
      </c>
    </row>
    <row r="5991" customFormat="false" ht="15" hidden="false" customHeight="false" outlineLevel="0" collapsed="false">
      <c r="A5991" s="2" t="s">
        <v>205</v>
      </c>
      <c r="B5991" s="2" t="s">
        <v>142</v>
      </c>
      <c r="C5991" s="2" t="s">
        <v>48</v>
      </c>
      <c r="D5991" s="2" t="s">
        <v>12</v>
      </c>
      <c r="E5991" s="2" t="s">
        <v>83</v>
      </c>
      <c r="F5991" s="2" t="s">
        <v>976</v>
      </c>
      <c r="G5991" s="14" t="n">
        <v>24.5</v>
      </c>
      <c r="H5991" s="14" t="n">
        <v>50</v>
      </c>
      <c r="I5991" s="14" t="n">
        <v>24.5</v>
      </c>
      <c r="J5991" s="23" t="n">
        <f aca="false">IF(AND(E5991="Priority",ISNUMBER('Cost model'!N546)),'Cost model'!N546,'Cost model'!M546)</f>
        <v>80</v>
      </c>
      <c r="K5991" s="14" t="n">
        <f aca="false">J5991-H5991</f>
        <v>30</v>
      </c>
      <c r="L5991" s="14" t="n">
        <f aca="false">G5991-H5991</f>
        <v>-25.5</v>
      </c>
    </row>
    <row r="5992" customFormat="false" ht="15" hidden="false" customHeight="false" outlineLevel="0" collapsed="false">
      <c r="A5992" s="2" t="s">
        <v>221</v>
      </c>
      <c r="B5992" s="2" t="s">
        <v>221</v>
      </c>
      <c r="C5992" s="2" t="s">
        <v>47</v>
      </c>
      <c r="D5992" s="2" t="s">
        <v>10</v>
      </c>
      <c r="E5992" s="2" t="s">
        <v>74</v>
      </c>
      <c r="F5992" s="2" t="s">
        <v>977</v>
      </c>
      <c r="G5992" s="14" t="n">
        <v>19.5</v>
      </c>
      <c r="H5992" s="14" t="n">
        <v>13.77</v>
      </c>
      <c r="I5992" s="14" t="n">
        <v>9.5</v>
      </c>
      <c r="J5992" s="23" t="n">
        <f aca="false">IF(AND(E5992="Priority",ISNUMBER('Cost model'!N737)),'Cost model'!N737,'Cost model'!M737)</f>
        <v>8.5</v>
      </c>
      <c r="K5992" s="14" t="n">
        <f aca="false">J5992-H5992</f>
        <v>-5.27</v>
      </c>
      <c r="L5992" s="14" t="n">
        <f aca="false">G5992-H5992</f>
        <v>5.73</v>
      </c>
    </row>
    <row r="5993" customFormat="false" ht="15" hidden="false" customHeight="false" outlineLevel="0" collapsed="false">
      <c r="A5993" s="2" t="s">
        <v>142</v>
      </c>
      <c r="B5993" s="2" t="s">
        <v>142</v>
      </c>
      <c r="C5993" s="2" t="s">
        <v>48</v>
      </c>
      <c r="D5993" s="2" t="s">
        <v>10</v>
      </c>
      <c r="E5993" s="2" t="s">
        <v>74</v>
      </c>
      <c r="F5993" s="2" t="s">
        <v>977</v>
      </c>
      <c r="G5993" s="14" t="n">
        <v>12.5</v>
      </c>
      <c r="H5993" s="14" t="n">
        <v>11.34</v>
      </c>
      <c r="I5993" s="14" t="n">
        <v>12.5</v>
      </c>
      <c r="J5993" s="23" t="n">
        <f aca="false">IF(AND(E5993="Priority",ISNUMBER('Cost model'!N633)),'Cost model'!N633,'Cost model'!M633)</f>
        <v>11.5</v>
      </c>
      <c r="K5993" s="14" t="n">
        <f aca="false">J5993-H5993</f>
        <v>0.16</v>
      </c>
      <c r="L5993" s="14" t="n">
        <f aca="false">G5993-H5993</f>
        <v>1.16</v>
      </c>
    </row>
    <row r="5994" customFormat="false" ht="15" hidden="false" customHeight="false" outlineLevel="0" collapsed="false">
      <c r="A5994" s="2" t="s">
        <v>221</v>
      </c>
      <c r="B5994" s="2" t="s">
        <v>221</v>
      </c>
      <c r="C5994" s="2" t="s">
        <v>49</v>
      </c>
      <c r="D5994" s="2" t="s">
        <v>10</v>
      </c>
      <c r="E5994" s="2" t="s">
        <v>74</v>
      </c>
      <c r="F5994" s="2" t="s">
        <v>977</v>
      </c>
      <c r="G5994" s="14" t="n">
        <v>54.5</v>
      </c>
      <c r="H5994" s="14" t="n">
        <v>54.1</v>
      </c>
      <c r="I5994" s="14" t="n">
        <v>17.5</v>
      </c>
      <c r="J5994" s="23" t="n">
        <f aca="false">IF(AND(E5994="Priority",ISNUMBER('Cost model'!N739)),'Cost model'!N739,'Cost model'!M739)</f>
        <v>17.5</v>
      </c>
      <c r="K5994" s="14" t="n">
        <f aca="false">J5994-H5994</f>
        <v>-36.6</v>
      </c>
      <c r="L5994" s="14" t="n">
        <f aca="false">G5994-H5994</f>
        <v>0.399999999999999</v>
      </c>
    </row>
    <row r="5995" customFormat="false" ht="15" hidden="false" customHeight="false" outlineLevel="0" collapsed="false">
      <c r="A5995" s="2" t="s">
        <v>124</v>
      </c>
      <c r="B5995" s="2" t="s">
        <v>124</v>
      </c>
      <c r="C5995" s="2" t="s">
        <v>47</v>
      </c>
      <c r="D5995" s="2" t="s">
        <v>10</v>
      </c>
      <c r="E5995" s="2" t="s">
        <v>74</v>
      </c>
      <c r="F5995" s="2" t="s">
        <v>977</v>
      </c>
      <c r="G5995" s="14" t="n">
        <v>9.5</v>
      </c>
      <c r="H5995" s="14" t="n">
        <v>7.48</v>
      </c>
      <c r="I5995" s="14" t="n">
        <v>9.5</v>
      </c>
      <c r="J5995" s="23" t="n">
        <f aca="false">IF(AND(E5995="Priority",ISNUMBER('Cost model'!N317)),'Cost model'!N317,'Cost model'!M317)</f>
        <v>10.5</v>
      </c>
      <c r="K5995" s="14" t="n">
        <f aca="false">J5995-H5995</f>
        <v>3.02</v>
      </c>
      <c r="L5995" s="14" t="n">
        <f aca="false">G5995-H5995</f>
        <v>2.02</v>
      </c>
    </row>
    <row r="5996" customFormat="false" ht="15" hidden="false" customHeight="false" outlineLevel="0" collapsed="false">
      <c r="A5996" s="2" t="s">
        <v>221</v>
      </c>
      <c r="B5996" s="2" t="s">
        <v>221</v>
      </c>
      <c r="C5996" s="2" t="s">
        <v>49</v>
      </c>
      <c r="D5996" s="2" t="s">
        <v>12</v>
      </c>
      <c r="E5996" s="2" t="s">
        <v>74</v>
      </c>
      <c r="F5996" s="2" t="s">
        <v>977</v>
      </c>
      <c r="G5996" s="14" t="n">
        <v>37</v>
      </c>
      <c r="H5996" s="14" t="n">
        <v>63.46</v>
      </c>
      <c r="I5996" s="14" t="n">
        <v>19.5</v>
      </c>
      <c r="J5996" s="23" t="n">
        <f aca="false">IF(AND(E5996="Priority",ISNUMBER('Cost model'!N742)),'Cost model'!N742,'Cost model'!M742)</f>
        <v>60</v>
      </c>
      <c r="K5996" s="14" t="n">
        <f aca="false">J5996-H5996</f>
        <v>-3.46</v>
      </c>
      <c r="L5996" s="14" t="n">
        <f aca="false">G5996-H5996</f>
        <v>-26.46</v>
      </c>
    </row>
    <row r="5997" customFormat="false" ht="15" hidden="false" customHeight="false" outlineLevel="0" collapsed="false">
      <c r="A5997" s="2" t="s">
        <v>123</v>
      </c>
      <c r="B5997" s="2" t="s">
        <v>174</v>
      </c>
      <c r="C5997" s="2" t="s">
        <v>47</v>
      </c>
      <c r="D5997" s="2" t="s">
        <v>10</v>
      </c>
      <c r="E5997" s="2" t="s">
        <v>74</v>
      </c>
      <c r="F5997" s="2" t="s">
        <v>976</v>
      </c>
      <c r="G5997" s="14" t="n">
        <v>9.5</v>
      </c>
      <c r="H5997" s="14" t="n">
        <v>10.87</v>
      </c>
      <c r="I5997" s="14" t="n">
        <v>14.5</v>
      </c>
      <c r="J5997" s="23" t="n">
        <f aca="false">IF(AND(E5997="Priority",ISNUMBER('Cost model'!N47)),'Cost model'!N47,'Cost model'!M47)</f>
        <v>12.5</v>
      </c>
      <c r="K5997" s="14" t="n">
        <f aca="false">J5997-H5997</f>
        <v>1.63</v>
      </c>
      <c r="L5997" s="14" t="n">
        <f aca="false">G5997-H5997</f>
        <v>-1.37</v>
      </c>
    </row>
    <row r="5998" customFormat="false" ht="15" hidden="false" customHeight="false" outlineLevel="0" collapsed="false">
      <c r="A5998" s="2" t="s">
        <v>174</v>
      </c>
      <c r="B5998" s="2" t="s">
        <v>174</v>
      </c>
      <c r="C5998" s="2" t="s">
        <v>49</v>
      </c>
      <c r="D5998" s="2" t="s">
        <v>12</v>
      </c>
      <c r="E5998" s="2" t="s">
        <v>74</v>
      </c>
      <c r="F5998" s="2" t="s">
        <v>977</v>
      </c>
      <c r="G5998" s="14" t="n">
        <v>19.5</v>
      </c>
      <c r="H5998" s="14" t="n">
        <v>15.76</v>
      </c>
      <c r="I5998" s="14" t="n">
        <v>19.5</v>
      </c>
      <c r="J5998" s="23" t="n">
        <f aca="false">IF(AND(E5998="Priority",ISNUMBER('Cost model'!N172)),'Cost model'!N172,'Cost model'!M172)</f>
        <v>45</v>
      </c>
      <c r="K5998" s="14" t="n">
        <f aca="false">J5998-H5998</f>
        <v>29.24</v>
      </c>
      <c r="L5998" s="14" t="n">
        <f aca="false">G5998-H5998</f>
        <v>3.74</v>
      </c>
    </row>
    <row r="5999" customFormat="false" ht="15" hidden="false" customHeight="false" outlineLevel="0" collapsed="false">
      <c r="A5999" s="2" t="s">
        <v>174</v>
      </c>
      <c r="B5999" s="2" t="s">
        <v>174</v>
      </c>
      <c r="C5999" s="2" t="s">
        <v>47</v>
      </c>
      <c r="D5999" s="2" t="s">
        <v>10</v>
      </c>
      <c r="E5999" s="2" t="s">
        <v>83</v>
      </c>
      <c r="F5999" s="2" t="s">
        <v>977</v>
      </c>
      <c r="G5999" s="14" t="n">
        <v>14.5</v>
      </c>
      <c r="H5999" s="14" t="n">
        <v>7.5</v>
      </c>
      <c r="I5999" s="14" t="n">
        <v>14.5</v>
      </c>
      <c r="J5999" s="23" t="n">
        <f aca="false">IF(AND(E5999="Priority",ISNUMBER('Cost model'!N167)),'Cost model'!N167,'Cost model'!M167)</f>
        <v>13.5</v>
      </c>
      <c r="K5999" s="14" t="n">
        <f aca="false">J5999-H5999</f>
        <v>6</v>
      </c>
      <c r="L5999" s="14" t="n">
        <f aca="false">G5999-H5999</f>
        <v>7</v>
      </c>
    </row>
    <row r="6000" customFormat="false" ht="15" hidden="false" customHeight="false" outlineLevel="0" collapsed="false">
      <c r="A6000" s="2" t="s">
        <v>174</v>
      </c>
      <c r="B6000" s="2" t="s">
        <v>174</v>
      </c>
      <c r="C6000" s="2" t="s">
        <v>48</v>
      </c>
      <c r="D6000" s="2" t="s">
        <v>12</v>
      </c>
      <c r="E6000" s="2" t="s">
        <v>74</v>
      </c>
      <c r="F6000" s="2" t="s">
        <v>977</v>
      </c>
      <c r="G6000" s="14" t="n">
        <v>125</v>
      </c>
      <c r="H6000" s="14" t="n">
        <v>87.53</v>
      </c>
      <c r="I6000" s="14" t="n">
        <v>12.5</v>
      </c>
      <c r="J6000" s="23" t="n">
        <f aca="false">IF(AND(E6000="Priority",ISNUMBER('Cost model'!N171)),'Cost model'!N171,'Cost model'!M171)</f>
        <v>40</v>
      </c>
      <c r="K6000" s="14" t="n">
        <f aca="false">J6000-H6000</f>
        <v>-47.53</v>
      </c>
      <c r="L6000" s="14" t="n">
        <f aca="false">G6000-H6000</f>
        <v>37.47</v>
      </c>
    </row>
    <row r="6001" customFormat="false" ht="15" hidden="false" customHeight="false" outlineLevel="0" collapsed="false">
      <c r="A6001" s="2" t="s">
        <v>221</v>
      </c>
      <c r="B6001" s="2" t="s">
        <v>221</v>
      </c>
      <c r="C6001" s="2" t="s">
        <v>47</v>
      </c>
      <c r="D6001" s="2" t="s">
        <v>15</v>
      </c>
      <c r="E6001" s="2" t="s">
        <v>74</v>
      </c>
      <c r="F6001" s="2" t="s">
        <v>977</v>
      </c>
      <c r="G6001" s="14" t="n">
        <v>100</v>
      </c>
      <c r="H6001" s="14" t="n">
        <v>53.85</v>
      </c>
      <c r="I6001" s="14" t="n">
        <v>45</v>
      </c>
      <c r="J6001" s="23" t="n">
        <f aca="false">IF(AND(E6001="Priority",ISNUMBER('Cost model'!N749)),'Cost model'!N749,'Cost model'!M749)</f>
        <v>110</v>
      </c>
      <c r="K6001" s="14" t="n">
        <f aca="false">J6001-H6001</f>
        <v>56.15</v>
      </c>
      <c r="L6001" s="14" t="n">
        <f aca="false">G6001-H6001</f>
        <v>46.15</v>
      </c>
    </row>
    <row r="6002" customFormat="false" ht="15" hidden="false" customHeight="false" outlineLevel="0" collapsed="false">
      <c r="A6002" s="2" t="s">
        <v>124</v>
      </c>
      <c r="B6002" s="2" t="s">
        <v>124</v>
      </c>
      <c r="C6002" s="2" t="s">
        <v>49</v>
      </c>
      <c r="D6002" s="2" t="s">
        <v>12</v>
      </c>
      <c r="E6002" s="2" t="s">
        <v>74</v>
      </c>
      <c r="F6002" s="2" t="s">
        <v>977</v>
      </c>
      <c r="G6002" s="14" t="n">
        <v>17.5</v>
      </c>
      <c r="H6002" s="14" t="n">
        <v>23.78</v>
      </c>
      <c r="I6002" s="14" t="n">
        <v>19.5</v>
      </c>
      <c r="J6002" s="23" t="n">
        <f aca="false">IF(AND(E6002="Priority",ISNUMBER('Cost model'!N322)),'Cost model'!N322,'Cost model'!M322)</f>
        <v>50</v>
      </c>
      <c r="K6002" s="14" t="n">
        <f aca="false">J6002-H6002</f>
        <v>26.22</v>
      </c>
      <c r="L6002" s="14" t="n">
        <f aca="false">G6002-H6002</f>
        <v>-6.28</v>
      </c>
    </row>
    <row r="6003" customFormat="false" ht="15" hidden="false" customHeight="false" outlineLevel="0" collapsed="false">
      <c r="A6003" s="2" t="s">
        <v>174</v>
      </c>
      <c r="B6003" s="2" t="s">
        <v>158</v>
      </c>
      <c r="C6003" s="2" t="s">
        <v>47</v>
      </c>
      <c r="D6003" s="2" t="s">
        <v>10</v>
      </c>
      <c r="E6003" s="2" t="s">
        <v>74</v>
      </c>
      <c r="F6003" s="2" t="s">
        <v>976</v>
      </c>
      <c r="G6003" s="14" t="n">
        <v>43</v>
      </c>
      <c r="H6003" s="14" t="n">
        <v>43.93</v>
      </c>
      <c r="I6003" s="14" t="n">
        <v>14.5</v>
      </c>
      <c r="J6003" s="23" t="n">
        <f aca="false">IF(AND(E6003="Priority",ISNUMBER('Cost model'!N137)),'Cost model'!N137,'Cost model'!M137)</f>
        <v>13.5</v>
      </c>
      <c r="K6003" s="14" t="n">
        <f aca="false">J6003-H6003</f>
        <v>-30.43</v>
      </c>
      <c r="L6003" s="14" t="n">
        <f aca="false">G6003-H6003</f>
        <v>-0.93</v>
      </c>
    </row>
    <row r="6004" customFormat="false" ht="15" hidden="false" customHeight="false" outlineLevel="0" collapsed="false">
      <c r="A6004" s="2" t="s">
        <v>174</v>
      </c>
      <c r="B6004" s="2" t="s">
        <v>174</v>
      </c>
      <c r="C6004" s="2" t="s">
        <v>47</v>
      </c>
      <c r="D6004" s="2" t="s">
        <v>10</v>
      </c>
      <c r="E6004" s="2" t="s">
        <v>74</v>
      </c>
      <c r="F6004" s="2" t="s">
        <v>977</v>
      </c>
      <c r="G6004" s="14" t="n">
        <v>9.5</v>
      </c>
      <c r="H6004" s="14" t="n">
        <v>7.48</v>
      </c>
      <c r="I6004" s="14" t="n">
        <v>9.5</v>
      </c>
      <c r="J6004" s="23" t="n">
        <f aca="false">IF(AND(E6004="Priority",ISNUMBER('Cost model'!N167)),'Cost model'!N167,'Cost model'!M167)</f>
        <v>8.5</v>
      </c>
      <c r="K6004" s="14" t="n">
        <f aca="false">J6004-H6004</f>
        <v>1.02</v>
      </c>
      <c r="L6004" s="14" t="n">
        <f aca="false">G6004-H6004</f>
        <v>2.02</v>
      </c>
    </row>
    <row r="6005" customFormat="false" ht="15" hidden="false" customHeight="false" outlineLevel="0" collapsed="false">
      <c r="A6005" s="2" t="s">
        <v>174</v>
      </c>
      <c r="B6005" s="2" t="s">
        <v>174</v>
      </c>
      <c r="C6005" s="2" t="s">
        <v>47</v>
      </c>
      <c r="D6005" s="2" t="s">
        <v>12</v>
      </c>
      <c r="E6005" s="2" t="s">
        <v>74</v>
      </c>
      <c r="F6005" s="2" t="s">
        <v>977</v>
      </c>
      <c r="G6005" s="14" t="n">
        <v>19</v>
      </c>
      <c r="H6005" s="14" t="n">
        <v>28.37</v>
      </c>
      <c r="I6005" s="14" t="n">
        <v>9.5</v>
      </c>
      <c r="J6005" s="23" t="n">
        <f aca="false">IF(AND(E6005="Priority",ISNUMBER('Cost model'!N170)),'Cost model'!N170,'Cost model'!M170)</f>
        <v>25.5</v>
      </c>
      <c r="K6005" s="14" t="n">
        <f aca="false">J6005-H6005</f>
        <v>-2.87</v>
      </c>
      <c r="L6005" s="14" t="n">
        <f aca="false">G6005-H6005</f>
        <v>-9.37</v>
      </c>
    </row>
    <row r="6006" customFormat="false" ht="15" hidden="false" customHeight="false" outlineLevel="0" collapsed="false">
      <c r="A6006" s="2" t="s">
        <v>142</v>
      </c>
      <c r="B6006" s="2" t="s">
        <v>142</v>
      </c>
      <c r="C6006" s="2" t="s">
        <v>48</v>
      </c>
      <c r="D6006" s="2" t="s">
        <v>10</v>
      </c>
      <c r="E6006" s="2" t="s">
        <v>74</v>
      </c>
      <c r="F6006" s="2" t="s">
        <v>977</v>
      </c>
      <c r="G6006" s="14" t="n">
        <v>12.5</v>
      </c>
      <c r="H6006" s="14" t="n">
        <v>8.9</v>
      </c>
      <c r="I6006" s="14" t="n">
        <v>12.5</v>
      </c>
      <c r="J6006" s="23" t="n">
        <f aca="false">IF(AND(E6006="Priority",ISNUMBER('Cost model'!N633)),'Cost model'!N633,'Cost model'!M633)</f>
        <v>11.5</v>
      </c>
      <c r="K6006" s="14" t="n">
        <f aca="false">J6006-H6006</f>
        <v>2.6</v>
      </c>
      <c r="L6006" s="14" t="n">
        <f aca="false">G6006-H6006</f>
        <v>3.6</v>
      </c>
    </row>
    <row r="6007" customFormat="false" ht="15" hidden="false" customHeight="false" outlineLevel="0" collapsed="false">
      <c r="A6007" s="2" t="s">
        <v>124</v>
      </c>
      <c r="B6007" s="2" t="s">
        <v>124</v>
      </c>
      <c r="C6007" s="2" t="s">
        <v>49</v>
      </c>
      <c r="D6007" s="2" t="s">
        <v>12</v>
      </c>
      <c r="E6007" s="2" t="s">
        <v>74</v>
      </c>
      <c r="F6007" s="2" t="s">
        <v>977</v>
      </c>
      <c r="G6007" s="14" t="n">
        <v>72</v>
      </c>
      <c r="H6007" s="14" t="n">
        <v>79.02</v>
      </c>
      <c r="I6007" s="14" t="n">
        <v>19.5</v>
      </c>
      <c r="J6007" s="23" t="n">
        <f aca="false">IF(AND(E6007="Priority",ISNUMBER('Cost model'!N322)),'Cost model'!N322,'Cost model'!M322)</f>
        <v>50</v>
      </c>
      <c r="K6007" s="14" t="n">
        <f aca="false">J6007-H6007</f>
        <v>-29.02</v>
      </c>
      <c r="L6007" s="14" t="n">
        <f aca="false">G6007-H6007</f>
        <v>-7.02</v>
      </c>
    </row>
    <row r="6008" customFormat="false" ht="15" hidden="false" customHeight="false" outlineLevel="0" collapsed="false">
      <c r="A6008" s="2" t="s">
        <v>124</v>
      </c>
      <c r="B6008" s="2" t="s">
        <v>124</v>
      </c>
      <c r="C6008" s="2" t="s">
        <v>47</v>
      </c>
      <c r="D6008" s="2" t="s">
        <v>12</v>
      </c>
      <c r="E6008" s="2" t="s">
        <v>74</v>
      </c>
      <c r="F6008" s="2" t="s">
        <v>977</v>
      </c>
      <c r="G6008" s="14" t="n">
        <v>63</v>
      </c>
      <c r="H6008" s="14" t="n">
        <v>12.6</v>
      </c>
      <c r="I6008" s="14" t="n">
        <v>9.5</v>
      </c>
      <c r="J6008" s="23" t="n">
        <f aca="false">IF(AND(E6008="Priority",ISNUMBER('Cost model'!N320)),'Cost model'!N320,'Cost model'!M320)</f>
        <v>24.5</v>
      </c>
      <c r="K6008" s="14" t="n">
        <f aca="false">J6008-H6008</f>
        <v>11.9</v>
      </c>
      <c r="L6008" s="14" t="n">
        <f aca="false">G6008-H6008</f>
        <v>50.4</v>
      </c>
    </row>
    <row r="6009" customFormat="false" ht="15" hidden="false" customHeight="false" outlineLevel="0" collapsed="false">
      <c r="A6009" s="2" t="s">
        <v>124</v>
      </c>
      <c r="B6009" s="2" t="s">
        <v>124</v>
      </c>
      <c r="C6009" s="2" t="s">
        <v>48</v>
      </c>
      <c r="D6009" s="2" t="s">
        <v>14</v>
      </c>
      <c r="E6009" s="2" t="s">
        <v>74</v>
      </c>
      <c r="F6009" s="2" t="s">
        <v>977</v>
      </c>
      <c r="G6009" s="14" t="n">
        <v>170</v>
      </c>
      <c r="H6009" s="14" t="n">
        <v>153.69</v>
      </c>
      <c r="I6009" s="14" t="n">
        <v>45</v>
      </c>
      <c r="J6009" s="23" t="n">
        <f aca="false">IF(AND(E6009="Priority",ISNUMBER('Cost model'!N327)),'Cost model'!N327,'Cost model'!M327)</f>
        <v>130</v>
      </c>
      <c r="K6009" s="14" t="n">
        <f aca="false">J6009-H6009</f>
        <v>-23.69</v>
      </c>
      <c r="L6009" s="14" t="n">
        <f aca="false">G6009-H6009</f>
        <v>16.31</v>
      </c>
    </row>
    <row r="6010" customFormat="false" ht="15" hidden="false" customHeight="false" outlineLevel="0" collapsed="false">
      <c r="A6010" s="2" t="s">
        <v>342</v>
      </c>
      <c r="B6010" s="2" t="s">
        <v>158</v>
      </c>
      <c r="C6010" s="2" t="s">
        <v>47</v>
      </c>
      <c r="D6010" s="2" t="s">
        <v>10</v>
      </c>
      <c r="E6010" s="2" t="s">
        <v>74</v>
      </c>
      <c r="F6010" s="2" t="s">
        <v>976</v>
      </c>
      <c r="G6010" s="14" t="n">
        <v>39</v>
      </c>
      <c r="H6010" s="14" t="n">
        <v>37.6</v>
      </c>
      <c r="I6010" s="14" t="n">
        <v>19.5</v>
      </c>
      <c r="J6010" s="23" t="n">
        <f aca="false">IF(AND(E6010="Priority",ISNUMBER('Cost model'!N212)),'Cost model'!N212,'Cost model'!M212)</f>
        <v>20.5</v>
      </c>
      <c r="K6010" s="14" t="n">
        <f aca="false">J6010-H6010</f>
        <v>-17.1</v>
      </c>
      <c r="L6010" s="14" t="n">
        <f aca="false">G6010-H6010</f>
        <v>1.4</v>
      </c>
    </row>
    <row r="6011" customFormat="false" ht="15" hidden="false" customHeight="false" outlineLevel="0" collapsed="false">
      <c r="A6011" s="2" t="s">
        <v>221</v>
      </c>
      <c r="B6011" s="2" t="s">
        <v>221</v>
      </c>
      <c r="C6011" s="2" t="s">
        <v>47</v>
      </c>
      <c r="D6011" s="2" t="s">
        <v>12</v>
      </c>
      <c r="E6011" s="2" t="s">
        <v>83</v>
      </c>
      <c r="F6011" s="2" t="s">
        <v>977</v>
      </c>
      <c r="G6011" s="14" t="n">
        <v>19.5</v>
      </c>
      <c r="H6011" s="14" t="n">
        <v>24.62</v>
      </c>
      <c r="I6011" s="14" t="n">
        <v>19.5</v>
      </c>
      <c r="J6011" s="23" t="n">
        <f aca="false">IF(AND(E6011="Priority",ISNUMBER('Cost model'!N740)),'Cost model'!N740,'Cost model'!M740)</f>
        <v>28.5</v>
      </c>
      <c r="K6011" s="14" t="n">
        <f aca="false">J6011-H6011</f>
        <v>3.88</v>
      </c>
      <c r="L6011" s="14" t="n">
        <f aca="false">G6011-H6011</f>
        <v>-5.12</v>
      </c>
    </row>
    <row r="6012" customFormat="false" ht="15" hidden="false" customHeight="false" outlineLevel="0" collapsed="false">
      <c r="A6012" s="2" t="s">
        <v>174</v>
      </c>
      <c r="B6012" s="2" t="s">
        <v>174</v>
      </c>
      <c r="C6012" s="2" t="s">
        <v>47</v>
      </c>
      <c r="D6012" s="2" t="s">
        <v>12</v>
      </c>
      <c r="E6012" s="2" t="s">
        <v>74</v>
      </c>
      <c r="F6012" s="2" t="s">
        <v>977</v>
      </c>
      <c r="G6012" s="14" t="n">
        <v>9.5</v>
      </c>
      <c r="H6012" s="14" t="n">
        <v>25.08</v>
      </c>
      <c r="I6012" s="14" t="n">
        <v>9.5</v>
      </c>
      <c r="J6012" s="23" t="n">
        <f aca="false">IF(AND(E6012="Priority",ISNUMBER('Cost model'!N170)),'Cost model'!N170,'Cost model'!M170)</f>
        <v>25.5</v>
      </c>
      <c r="K6012" s="14" t="n">
        <f aca="false">J6012-H6012</f>
        <v>0.420000000000002</v>
      </c>
      <c r="L6012" s="14" t="n">
        <f aca="false">G6012-H6012</f>
        <v>-15.58</v>
      </c>
    </row>
    <row r="6013" customFormat="false" ht="15" hidden="false" customHeight="false" outlineLevel="0" collapsed="false">
      <c r="A6013" s="2" t="s">
        <v>142</v>
      </c>
      <c r="B6013" s="2" t="s">
        <v>142</v>
      </c>
      <c r="C6013" s="2" t="s">
        <v>48</v>
      </c>
      <c r="D6013" s="2" t="s">
        <v>10</v>
      </c>
      <c r="E6013" s="2" t="s">
        <v>74</v>
      </c>
      <c r="F6013" s="2" t="s">
        <v>977</v>
      </c>
      <c r="G6013" s="14" t="n">
        <v>14.5</v>
      </c>
      <c r="H6013" s="14" t="n">
        <v>23.78</v>
      </c>
      <c r="I6013" s="14" t="n">
        <v>12.5</v>
      </c>
      <c r="J6013" s="23" t="n">
        <f aca="false">IF(AND(E6013="Priority",ISNUMBER('Cost model'!N633)),'Cost model'!N633,'Cost model'!M633)</f>
        <v>11.5</v>
      </c>
      <c r="K6013" s="14" t="n">
        <f aca="false">J6013-H6013</f>
        <v>-12.28</v>
      </c>
      <c r="L6013" s="14" t="n">
        <f aca="false">G6013-H6013</f>
        <v>-9.28</v>
      </c>
    </row>
    <row r="6014" customFormat="false" ht="15" hidden="false" customHeight="false" outlineLevel="0" collapsed="false">
      <c r="A6014" s="2" t="s">
        <v>124</v>
      </c>
      <c r="B6014" s="2" t="s">
        <v>142</v>
      </c>
      <c r="C6014" s="2" t="s">
        <v>48</v>
      </c>
      <c r="D6014" s="2" t="s">
        <v>12</v>
      </c>
      <c r="E6014" s="2" t="s">
        <v>74</v>
      </c>
      <c r="F6014" s="2" t="s">
        <v>976</v>
      </c>
      <c r="G6014" s="14" t="n">
        <v>52</v>
      </c>
      <c r="H6014" s="14" t="n">
        <v>61.45</v>
      </c>
      <c r="I6014" s="14" t="n">
        <v>19.5</v>
      </c>
      <c r="J6014" s="23" t="n">
        <f aca="false">IF(AND(E6014="Priority",ISNUMBER('Cost model'!N336)),'Cost model'!N336,'Cost model'!M336)</f>
        <v>50</v>
      </c>
      <c r="K6014" s="14" t="n">
        <f aca="false">J6014-H6014</f>
        <v>-11.45</v>
      </c>
      <c r="L6014" s="14" t="n">
        <f aca="false">G6014-H6014</f>
        <v>-9.45</v>
      </c>
    </row>
    <row r="6015" customFormat="false" ht="15" hidden="false" customHeight="false" outlineLevel="0" collapsed="false">
      <c r="A6015" s="2" t="s">
        <v>174</v>
      </c>
      <c r="B6015" s="2" t="s">
        <v>174</v>
      </c>
      <c r="C6015" s="2" t="s">
        <v>49</v>
      </c>
      <c r="D6015" s="2" t="s">
        <v>12</v>
      </c>
      <c r="E6015" s="2" t="s">
        <v>74</v>
      </c>
      <c r="F6015" s="2" t="s">
        <v>977</v>
      </c>
      <c r="G6015" s="14" t="n">
        <v>89.5</v>
      </c>
      <c r="H6015" s="14" t="n">
        <v>47.29</v>
      </c>
      <c r="I6015" s="14" t="n">
        <v>19.5</v>
      </c>
      <c r="J6015" s="23" t="n">
        <f aca="false">IF(AND(E6015="Priority",ISNUMBER('Cost model'!N172)),'Cost model'!N172,'Cost model'!M172)</f>
        <v>45</v>
      </c>
      <c r="K6015" s="14" t="n">
        <f aca="false">J6015-H6015</f>
        <v>-2.29</v>
      </c>
      <c r="L6015" s="14" t="n">
        <f aca="false">G6015-H6015</f>
        <v>42.21</v>
      </c>
    </row>
    <row r="6016" customFormat="false" ht="15" hidden="false" customHeight="false" outlineLevel="0" collapsed="false">
      <c r="A6016" s="2" t="s">
        <v>174</v>
      </c>
      <c r="B6016" s="2" t="s">
        <v>142</v>
      </c>
      <c r="C6016" s="2" t="s">
        <v>48</v>
      </c>
      <c r="D6016" s="2" t="s">
        <v>10</v>
      </c>
      <c r="E6016" s="2" t="s">
        <v>83</v>
      </c>
      <c r="F6016" s="2" t="s">
        <v>976</v>
      </c>
      <c r="G6016" s="14" t="n">
        <v>17.5</v>
      </c>
      <c r="H6016" s="14" t="n">
        <v>21.01</v>
      </c>
      <c r="I6016" s="14" t="n">
        <v>17.5</v>
      </c>
      <c r="J6016" s="23" t="n">
        <f aca="false">IF(AND(E6016="Priority",ISNUMBER('Cost model'!N123)),'Cost model'!N123,'Cost model'!M123)</f>
        <v>22.5</v>
      </c>
      <c r="K6016" s="14" t="n">
        <f aca="false">J6016-H6016</f>
        <v>1.49</v>
      </c>
      <c r="L6016" s="14" t="n">
        <f aca="false">G6016-H6016</f>
        <v>-3.51</v>
      </c>
    </row>
    <row r="6017" customFormat="false" ht="15" hidden="false" customHeight="false" outlineLevel="0" collapsed="false">
      <c r="A6017" s="2" t="s">
        <v>124</v>
      </c>
      <c r="B6017" s="2" t="s">
        <v>124</v>
      </c>
      <c r="C6017" s="2" t="s">
        <v>47</v>
      </c>
      <c r="D6017" s="2" t="s">
        <v>10</v>
      </c>
      <c r="E6017" s="2" t="s">
        <v>74</v>
      </c>
      <c r="F6017" s="2" t="s">
        <v>977</v>
      </c>
      <c r="G6017" s="14" t="n">
        <v>19.5</v>
      </c>
      <c r="H6017" s="14" t="n">
        <v>10.43</v>
      </c>
      <c r="I6017" s="14" t="n">
        <v>9.5</v>
      </c>
      <c r="J6017" s="23" t="n">
        <f aca="false">IF(AND(E6017="Priority",ISNUMBER('Cost model'!N317)),'Cost model'!N317,'Cost model'!M317)</f>
        <v>10.5</v>
      </c>
      <c r="K6017" s="14" t="n">
        <f aca="false">J6017-H6017</f>
        <v>0.0700000000000003</v>
      </c>
      <c r="L6017" s="14" t="n">
        <f aca="false">G6017-H6017</f>
        <v>9.07</v>
      </c>
    </row>
    <row r="6018" customFormat="false" ht="15" hidden="false" customHeight="false" outlineLevel="0" collapsed="false">
      <c r="A6018" s="2" t="s">
        <v>124</v>
      </c>
      <c r="B6018" s="2" t="s">
        <v>124</v>
      </c>
      <c r="C6018" s="2" t="s">
        <v>49</v>
      </c>
      <c r="D6018" s="2" t="s">
        <v>10</v>
      </c>
      <c r="E6018" s="2" t="s">
        <v>74</v>
      </c>
      <c r="F6018" s="2" t="s">
        <v>977</v>
      </c>
      <c r="G6018" s="14" t="n">
        <v>72</v>
      </c>
      <c r="H6018" s="14" t="n">
        <v>59.26</v>
      </c>
      <c r="I6018" s="14" t="n">
        <v>17.5</v>
      </c>
      <c r="J6018" s="23" t="n">
        <f aca="false">IF(AND(E6018="Priority",ISNUMBER('Cost model'!N319)),'Cost model'!N319,'Cost model'!M319)</f>
        <v>16.5</v>
      </c>
      <c r="K6018" s="14" t="n">
        <f aca="false">J6018-H6018</f>
        <v>-42.76</v>
      </c>
      <c r="L6018" s="14" t="n">
        <f aca="false">G6018-H6018</f>
        <v>12.74</v>
      </c>
    </row>
    <row r="6019" customFormat="false" ht="15" hidden="false" customHeight="false" outlineLevel="0" collapsed="false">
      <c r="A6019" s="2" t="s">
        <v>142</v>
      </c>
      <c r="B6019" s="2" t="s">
        <v>174</v>
      </c>
      <c r="C6019" s="2" t="s">
        <v>47</v>
      </c>
      <c r="D6019" s="2" t="s">
        <v>12</v>
      </c>
      <c r="E6019" s="2" t="s">
        <v>74</v>
      </c>
      <c r="F6019" s="2" t="s">
        <v>976</v>
      </c>
      <c r="G6019" s="14" t="n">
        <v>58.5</v>
      </c>
      <c r="H6019" s="14" t="n">
        <v>43.04</v>
      </c>
      <c r="I6019" s="14" t="n">
        <v>19.5</v>
      </c>
      <c r="J6019" s="23" t="n">
        <f aca="false">IF(AND(E6019="Priority",ISNUMBER('Cost model'!N695)),'Cost model'!N695,'Cost model'!M695)</f>
        <v>40</v>
      </c>
      <c r="K6019" s="14" t="n">
        <f aca="false">J6019-H6019</f>
        <v>-3.04</v>
      </c>
      <c r="L6019" s="14" t="n">
        <f aca="false">G6019-H6019</f>
        <v>15.46</v>
      </c>
    </row>
    <row r="6020" customFormat="false" ht="15" hidden="false" customHeight="false" outlineLevel="0" collapsed="false">
      <c r="A6020" s="2" t="s">
        <v>221</v>
      </c>
      <c r="B6020" s="2" t="s">
        <v>221</v>
      </c>
      <c r="C6020" s="2" t="s">
        <v>47</v>
      </c>
      <c r="D6020" s="2" t="s">
        <v>10</v>
      </c>
      <c r="E6020" s="2" t="s">
        <v>83</v>
      </c>
      <c r="F6020" s="2" t="s">
        <v>977</v>
      </c>
      <c r="G6020" s="14" t="n">
        <v>14.5</v>
      </c>
      <c r="H6020" s="14" t="n">
        <v>5.84</v>
      </c>
      <c r="I6020" s="14" t="n">
        <v>14.5</v>
      </c>
      <c r="J6020" s="23" t="n">
        <f aca="false">IF(AND(E6020="Priority",ISNUMBER('Cost model'!N737)),'Cost model'!N737,'Cost model'!M737)</f>
        <v>13.5</v>
      </c>
      <c r="K6020" s="14" t="n">
        <f aca="false">J6020-H6020</f>
        <v>7.66</v>
      </c>
      <c r="L6020" s="14" t="n">
        <f aca="false">G6020-H6020</f>
        <v>8.66</v>
      </c>
    </row>
    <row r="6021" customFormat="false" ht="15" hidden="false" customHeight="false" outlineLevel="0" collapsed="false">
      <c r="A6021" s="2" t="s">
        <v>142</v>
      </c>
      <c r="B6021" s="2" t="s">
        <v>158</v>
      </c>
      <c r="C6021" s="2" t="s">
        <v>47</v>
      </c>
      <c r="D6021" s="2" t="s">
        <v>10</v>
      </c>
      <c r="E6021" s="2" t="s">
        <v>74</v>
      </c>
      <c r="F6021" s="2" t="s">
        <v>976</v>
      </c>
      <c r="G6021" s="14" t="n">
        <v>29</v>
      </c>
      <c r="H6021" s="14" t="n">
        <v>43.93</v>
      </c>
      <c r="I6021" s="14" t="n">
        <v>14.5</v>
      </c>
      <c r="J6021" s="23" t="n">
        <f aca="false">IF(AND(E6021="Priority",ISNUMBER('Cost model'!N647)),'Cost model'!N647,'Cost model'!M647)</f>
        <v>13.5</v>
      </c>
      <c r="K6021" s="14" t="n">
        <f aca="false">J6021-H6021</f>
        <v>-30.43</v>
      </c>
      <c r="L6021" s="14" t="n">
        <f aca="false">G6021-H6021</f>
        <v>-14.93</v>
      </c>
    </row>
    <row r="6022" customFormat="false" ht="15" hidden="false" customHeight="false" outlineLevel="0" collapsed="false">
      <c r="A6022" s="2" t="s">
        <v>142</v>
      </c>
      <c r="B6022" s="2" t="s">
        <v>142</v>
      </c>
      <c r="C6022" s="2" t="s">
        <v>49</v>
      </c>
      <c r="D6022" s="2" t="s">
        <v>10</v>
      </c>
      <c r="E6022" s="2" t="s">
        <v>74</v>
      </c>
      <c r="F6022" s="2" t="s">
        <v>977</v>
      </c>
      <c r="G6022" s="14" t="n">
        <v>17.5</v>
      </c>
      <c r="H6022" s="14" t="n">
        <v>21.1</v>
      </c>
      <c r="I6022" s="14" t="n">
        <v>17.5</v>
      </c>
      <c r="J6022" s="23" t="n">
        <f aca="false">IF(AND(E6022="Priority",ISNUMBER('Cost model'!N634)),'Cost model'!N634,'Cost model'!M634)</f>
        <v>15.5</v>
      </c>
      <c r="K6022" s="14" t="n">
        <f aca="false">J6022-H6022</f>
        <v>-5.6</v>
      </c>
      <c r="L6022" s="14" t="n">
        <f aca="false">G6022-H6022</f>
        <v>-3.6</v>
      </c>
    </row>
    <row r="6023" customFormat="false" ht="15" hidden="false" customHeight="false" outlineLevel="0" collapsed="false">
      <c r="A6023" s="2" t="s">
        <v>174</v>
      </c>
      <c r="B6023" s="2" t="s">
        <v>174</v>
      </c>
      <c r="C6023" s="2" t="s">
        <v>49</v>
      </c>
      <c r="D6023" s="2" t="s">
        <v>12</v>
      </c>
      <c r="E6023" s="2" t="s">
        <v>74</v>
      </c>
      <c r="F6023" s="2" t="s">
        <v>977</v>
      </c>
      <c r="G6023" s="14" t="n">
        <v>14.5</v>
      </c>
      <c r="H6023" s="14" t="n">
        <v>20.28</v>
      </c>
      <c r="I6023" s="14" t="n">
        <v>19.5</v>
      </c>
      <c r="J6023" s="23" t="n">
        <f aca="false">IF(AND(E6023="Priority",ISNUMBER('Cost model'!N172)),'Cost model'!N172,'Cost model'!M172)</f>
        <v>45</v>
      </c>
      <c r="K6023" s="14" t="n">
        <f aca="false">J6023-H6023</f>
        <v>24.72</v>
      </c>
      <c r="L6023" s="14" t="n">
        <f aca="false">G6023-H6023</f>
        <v>-5.78</v>
      </c>
    </row>
    <row r="6024" customFormat="false" ht="15" hidden="false" customHeight="false" outlineLevel="0" collapsed="false">
      <c r="A6024" s="2" t="s">
        <v>174</v>
      </c>
      <c r="B6024" s="2" t="s">
        <v>174</v>
      </c>
      <c r="C6024" s="2" t="s">
        <v>47</v>
      </c>
      <c r="D6024" s="2" t="s">
        <v>10</v>
      </c>
      <c r="E6024" s="2" t="s">
        <v>74</v>
      </c>
      <c r="F6024" s="2" t="s">
        <v>977</v>
      </c>
      <c r="G6024" s="14" t="n">
        <v>9.5</v>
      </c>
      <c r="H6024" s="14" t="n">
        <v>7.5</v>
      </c>
      <c r="I6024" s="14" t="n">
        <v>9.5</v>
      </c>
      <c r="J6024" s="23" t="n">
        <f aca="false">IF(AND(E6024="Priority",ISNUMBER('Cost model'!N167)),'Cost model'!N167,'Cost model'!M167)</f>
        <v>8.5</v>
      </c>
      <c r="K6024" s="14" t="n">
        <f aca="false">J6024-H6024</f>
        <v>1</v>
      </c>
      <c r="L6024" s="14" t="n">
        <f aca="false">G6024-H6024</f>
        <v>2</v>
      </c>
    </row>
    <row r="6025" customFormat="false" ht="15" hidden="false" customHeight="false" outlineLevel="0" collapsed="false">
      <c r="A6025" s="2" t="s">
        <v>221</v>
      </c>
      <c r="B6025" s="2" t="s">
        <v>221</v>
      </c>
      <c r="C6025" s="2" t="s">
        <v>47</v>
      </c>
      <c r="D6025" s="2" t="s">
        <v>10</v>
      </c>
      <c r="E6025" s="2" t="s">
        <v>74</v>
      </c>
      <c r="F6025" s="2" t="s">
        <v>977</v>
      </c>
      <c r="G6025" s="14" t="n">
        <v>9.5</v>
      </c>
      <c r="H6025" s="14" t="n">
        <v>5.84</v>
      </c>
      <c r="I6025" s="14" t="n">
        <v>9.5</v>
      </c>
      <c r="J6025" s="23" t="n">
        <f aca="false">IF(AND(E6025="Priority",ISNUMBER('Cost model'!N737)),'Cost model'!N737,'Cost model'!M737)</f>
        <v>8.5</v>
      </c>
      <c r="K6025" s="14" t="n">
        <f aca="false">J6025-H6025</f>
        <v>2.66</v>
      </c>
      <c r="L6025" s="14" t="n">
        <f aca="false">G6025-H6025</f>
        <v>3.66</v>
      </c>
    </row>
    <row r="6026" customFormat="false" ht="15" hidden="false" customHeight="false" outlineLevel="0" collapsed="false">
      <c r="A6026" s="2" t="s">
        <v>142</v>
      </c>
      <c r="B6026" s="2" t="s">
        <v>174</v>
      </c>
      <c r="C6026" s="2" t="s">
        <v>47</v>
      </c>
      <c r="D6026" s="2" t="s">
        <v>12</v>
      </c>
      <c r="E6026" s="2" t="s">
        <v>74</v>
      </c>
      <c r="F6026" s="2" t="s">
        <v>976</v>
      </c>
      <c r="G6026" s="14" t="n">
        <v>63.5</v>
      </c>
      <c r="H6026" s="14" t="n">
        <v>50.72</v>
      </c>
      <c r="I6026" s="14" t="n">
        <v>19.5</v>
      </c>
      <c r="J6026" s="23" t="n">
        <f aca="false">IF(AND(E6026="Priority",ISNUMBER('Cost model'!N695)),'Cost model'!N695,'Cost model'!M695)</f>
        <v>40</v>
      </c>
      <c r="K6026" s="14" t="n">
        <f aca="false">J6026-H6026</f>
        <v>-10.72</v>
      </c>
      <c r="L6026" s="14" t="n">
        <f aca="false">G6026-H6026</f>
        <v>12.78</v>
      </c>
    </row>
    <row r="6027" customFormat="false" ht="15" hidden="false" customHeight="false" outlineLevel="0" collapsed="false">
      <c r="A6027" s="2" t="s">
        <v>142</v>
      </c>
      <c r="B6027" s="2" t="s">
        <v>142</v>
      </c>
      <c r="C6027" s="2" t="s">
        <v>47</v>
      </c>
      <c r="D6027" s="2" t="s">
        <v>12</v>
      </c>
      <c r="E6027" s="2" t="s">
        <v>74</v>
      </c>
      <c r="F6027" s="2" t="s">
        <v>977</v>
      </c>
      <c r="G6027" s="14" t="n">
        <v>28.5</v>
      </c>
      <c r="H6027" s="14" t="n">
        <v>28.28</v>
      </c>
      <c r="I6027" s="14" t="n">
        <v>9.5</v>
      </c>
      <c r="J6027" s="23" t="n">
        <f aca="false">IF(AND(E6027="Priority",ISNUMBER('Cost model'!N635)),'Cost model'!N635,'Cost model'!M635)</f>
        <v>30.5</v>
      </c>
      <c r="K6027" s="14" t="n">
        <f aca="false">J6027-H6027</f>
        <v>2.22</v>
      </c>
      <c r="L6027" s="14" t="n">
        <f aca="false">G6027-H6027</f>
        <v>0.219999999999999</v>
      </c>
    </row>
    <row r="6028" customFormat="false" ht="15" hidden="false" customHeight="false" outlineLevel="0" collapsed="false">
      <c r="A6028" s="2" t="s">
        <v>174</v>
      </c>
      <c r="B6028" s="2" t="s">
        <v>142</v>
      </c>
      <c r="C6028" s="2" t="s">
        <v>47</v>
      </c>
      <c r="D6028" s="2" t="s">
        <v>12</v>
      </c>
      <c r="E6028" s="2" t="s">
        <v>74</v>
      </c>
      <c r="F6028" s="2" t="s">
        <v>976</v>
      </c>
      <c r="G6028" s="14" t="n">
        <v>9.5</v>
      </c>
      <c r="H6028" s="14" t="n">
        <v>15.92</v>
      </c>
      <c r="I6028" s="14" t="n">
        <v>9.5</v>
      </c>
      <c r="J6028" s="23" t="n">
        <f aca="false">IF(AND(E6028="Priority",ISNUMBER('Cost model'!N125)),'Cost model'!N125,'Cost model'!M125)</f>
        <v>40</v>
      </c>
      <c r="K6028" s="14" t="n">
        <f aca="false">J6028-H6028</f>
        <v>24.08</v>
      </c>
      <c r="L6028" s="14" t="n">
        <f aca="false">G6028-H6028</f>
        <v>-6.42</v>
      </c>
    </row>
    <row r="6029" customFormat="false" ht="15" hidden="false" customHeight="false" outlineLevel="0" collapsed="false">
      <c r="A6029" s="2" t="s">
        <v>174</v>
      </c>
      <c r="B6029" s="2" t="s">
        <v>174</v>
      </c>
      <c r="C6029" s="2" t="s">
        <v>48</v>
      </c>
      <c r="D6029" s="2" t="s">
        <v>14</v>
      </c>
      <c r="E6029" s="2" t="s">
        <v>74</v>
      </c>
      <c r="F6029" s="2" t="s">
        <v>977</v>
      </c>
      <c r="G6029" s="14" t="n">
        <v>110</v>
      </c>
      <c r="H6029" s="14" t="n">
        <v>92.96</v>
      </c>
      <c r="I6029" s="14" t="n">
        <v>45</v>
      </c>
      <c r="J6029" s="23" t="n">
        <f aca="false">IF(AND(E6029="Priority",ISNUMBER('Cost model'!N177)),'Cost model'!N177,'Cost model'!M177)</f>
        <v>110</v>
      </c>
      <c r="K6029" s="14" t="n">
        <f aca="false">J6029-H6029</f>
        <v>17.04</v>
      </c>
      <c r="L6029" s="14" t="n">
        <f aca="false">G6029-H6029</f>
        <v>17.04</v>
      </c>
    </row>
    <row r="6030" customFormat="false" ht="15" hidden="false" customHeight="false" outlineLevel="0" collapsed="false">
      <c r="A6030" s="2" t="s">
        <v>124</v>
      </c>
      <c r="B6030" s="2" t="s">
        <v>124</v>
      </c>
      <c r="C6030" s="2" t="s">
        <v>49</v>
      </c>
      <c r="D6030" s="2" t="s">
        <v>10</v>
      </c>
      <c r="E6030" s="2" t="s">
        <v>83</v>
      </c>
      <c r="F6030" s="2" t="s">
        <v>977</v>
      </c>
      <c r="G6030" s="14" t="n">
        <v>24.5</v>
      </c>
      <c r="H6030" s="14" t="n">
        <v>23.78</v>
      </c>
      <c r="I6030" s="14" t="n">
        <v>24.5</v>
      </c>
      <c r="J6030" s="23" t="n">
        <f aca="false">IF(AND(E6030="Priority",ISNUMBER('Cost model'!N319)),'Cost model'!N319,'Cost model'!M319)</f>
        <v>22.5</v>
      </c>
      <c r="K6030" s="14" t="n">
        <f aca="false">J6030-H6030</f>
        <v>-1.28</v>
      </c>
      <c r="L6030" s="14" t="n">
        <f aca="false">G6030-H6030</f>
        <v>0.719999999999999</v>
      </c>
    </row>
    <row r="6031" customFormat="false" ht="15" hidden="false" customHeight="false" outlineLevel="0" collapsed="false">
      <c r="A6031" s="2" t="s">
        <v>174</v>
      </c>
      <c r="B6031" s="2" t="s">
        <v>124</v>
      </c>
      <c r="C6031" s="2" t="s">
        <v>49</v>
      </c>
      <c r="D6031" s="2" t="s">
        <v>10</v>
      </c>
      <c r="E6031" s="2" t="s">
        <v>74</v>
      </c>
      <c r="F6031" s="2" t="s">
        <v>976</v>
      </c>
      <c r="G6031" s="14" t="n">
        <v>17.5</v>
      </c>
      <c r="H6031" s="14" t="n">
        <v>20.28</v>
      </c>
      <c r="I6031" s="14" t="n">
        <v>17.5</v>
      </c>
      <c r="J6031" s="23" t="n">
        <f aca="false">IF(AND(E6031="Priority",ISNUMBER('Cost model'!N109)),'Cost model'!N109,'Cost model'!M109)</f>
        <v>18.5</v>
      </c>
      <c r="K6031" s="14" t="n">
        <f aca="false">J6031-H6031</f>
        <v>-1.78</v>
      </c>
      <c r="L6031" s="14" t="n">
        <f aca="false">G6031-H6031</f>
        <v>-2.78</v>
      </c>
    </row>
    <row r="6032" customFormat="false" ht="15" hidden="false" customHeight="false" outlineLevel="0" collapsed="false">
      <c r="A6032" s="2" t="s">
        <v>123</v>
      </c>
      <c r="B6032" s="2" t="s">
        <v>174</v>
      </c>
      <c r="C6032" s="2" t="s">
        <v>47</v>
      </c>
      <c r="D6032" s="2" t="s">
        <v>10</v>
      </c>
      <c r="E6032" s="2" t="s">
        <v>74</v>
      </c>
      <c r="F6032" s="2" t="s">
        <v>976</v>
      </c>
      <c r="G6032" s="14" t="n">
        <v>14.5</v>
      </c>
      <c r="H6032" s="14" t="n">
        <v>8.84</v>
      </c>
      <c r="I6032" s="14" t="n">
        <v>14.5</v>
      </c>
      <c r="J6032" s="23" t="n">
        <f aca="false">IF(AND(E6032="Priority",ISNUMBER('Cost model'!N47)),'Cost model'!N47,'Cost model'!M47)</f>
        <v>12.5</v>
      </c>
      <c r="K6032" s="14" t="n">
        <f aca="false">J6032-H6032</f>
        <v>3.66</v>
      </c>
      <c r="L6032" s="14" t="n">
        <f aca="false">G6032-H6032</f>
        <v>5.66</v>
      </c>
    </row>
    <row r="6033" customFormat="false" ht="15" hidden="false" customHeight="false" outlineLevel="0" collapsed="false">
      <c r="A6033" s="2" t="s">
        <v>123</v>
      </c>
      <c r="B6033" s="2" t="s">
        <v>158</v>
      </c>
      <c r="C6033" s="2" t="s">
        <v>47</v>
      </c>
      <c r="D6033" s="2" t="s">
        <v>13</v>
      </c>
      <c r="E6033" s="2" t="s">
        <v>74</v>
      </c>
      <c r="F6033" s="2" t="s">
        <v>976</v>
      </c>
      <c r="G6033" s="14" t="n">
        <v>85.5</v>
      </c>
      <c r="H6033" s="14" t="n">
        <v>95.58</v>
      </c>
      <c r="I6033" s="14" t="n">
        <v>45</v>
      </c>
      <c r="J6033" s="23" t="n">
        <f aca="false">IF(AND(E6033="Priority",ISNUMBER('Cost model'!N38)),'Cost model'!N38,'Cost model'!M38)</f>
        <v>80</v>
      </c>
      <c r="K6033" s="14" t="n">
        <f aca="false">J6033-H6033</f>
        <v>-15.58</v>
      </c>
      <c r="L6033" s="14" t="n">
        <f aca="false">G6033-H6033</f>
        <v>-10.08</v>
      </c>
    </row>
    <row r="6034" customFormat="false" ht="15" hidden="false" customHeight="false" outlineLevel="0" collapsed="false">
      <c r="A6034" s="2" t="s">
        <v>221</v>
      </c>
      <c r="B6034" s="2" t="s">
        <v>221</v>
      </c>
      <c r="C6034" s="2" t="s">
        <v>47</v>
      </c>
      <c r="D6034" s="2" t="s">
        <v>10</v>
      </c>
      <c r="E6034" s="2" t="s">
        <v>74</v>
      </c>
      <c r="F6034" s="2" t="s">
        <v>977</v>
      </c>
      <c r="G6034" s="14" t="n">
        <v>9.5</v>
      </c>
      <c r="H6034" s="14" t="n">
        <v>6.4</v>
      </c>
      <c r="I6034" s="14" t="n">
        <v>9.5</v>
      </c>
      <c r="J6034" s="23" t="n">
        <f aca="false">IF(AND(E6034="Priority",ISNUMBER('Cost model'!N737)),'Cost model'!N737,'Cost model'!M737)</f>
        <v>8.5</v>
      </c>
      <c r="K6034" s="14" t="n">
        <f aca="false">J6034-H6034</f>
        <v>2.1</v>
      </c>
      <c r="L6034" s="14" t="n">
        <f aca="false">G6034-H6034</f>
        <v>3.1</v>
      </c>
    </row>
    <row r="6035" customFormat="false" ht="15" hidden="false" customHeight="false" outlineLevel="0" collapsed="false">
      <c r="A6035" s="2" t="s">
        <v>124</v>
      </c>
      <c r="B6035" s="2" t="s">
        <v>124</v>
      </c>
      <c r="C6035" s="2" t="s">
        <v>48</v>
      </c>
      <c r="D6035" s="2" t="s">
        <v>10</v>
      </c>
      <c r="E6035" s="2" t="s">
        <v>74</v>
      </c>
      <c r="F6035" s="2" t="s">
        <v>977</v>
      </c>
      <c r="G6035" s="14" t="n">
        <v>12.5</v>
      </c>
      <c r="H6035" s="14" t="n">
        <v>16.41</v>
      </c>
      <c r="I6035" s="14" t="n">
        <v>12.5</v>
      </c>
      <c r="J6035" s="23" t="n">
        <f aca="false">IF(AND(E6035="Priority",ISNUMBER('Cost model'!N318)),'Cost model'!N318,'Cost model'!M318)</f>
        <v>14.5</v>
      </c>
      <c r="K6035" s="14" t="n">
        <f aca="false">J6035-H6035</f>
        <v>-1.91</v>
      </c>
      <c r="L6035" s="14" t="n">
        <f aca="false">G6035-H6035</f>
        <v>-3.91</v>
      </c>
    </row>
    <row r="6036" customFormat="false" ht="15" hidden="false" customHeight="false" outlineLevel="0" collapsed="false">
      <c r="A6036" s="2" t="s">
        <v>174</v>
      </c>
      <c r="B6036" s="2" t="s">
        <v>174</v>
      </c>
      <c r="C6036" s="2" t="s">
        <v>47</v>
      </c>
      <c r="D6036" s="2" t="s">
        <v>10</v>
      </c>
      <c r="E6036" s="2" t="s">
        <v>74</v>
      </c>
      <c r="F6036" s="2" t="s">
        <v>977</v>
      </c>
      <c r="G6036" s="14" t="n">
        <v>9.5</v>
      </c>
      <c r="H6036" s="14" t="n">
        <v>8</v>
      </c>
      <c r="I6036" s="14" t="n">
        <v>9.5</v>
      </c>
      <c r="J6036" s="23" t="n">
        <f aca="false">IF(AND(E6036="Priority",ISNUMBER('Cost model'!N167)),'Cost model'!N167,'Cost model'!M167)</f>
        <v>8.5</v>
      </c>
      <c r="K6036" s="14" t="n">
        <f aca="false">J6036-H6036</f>
        <v>0.5</v>
      </c>
      <c r="L6036" s="14" t="n">
        <f aca="false">G6036-H6036</f>
        <v>1.5</v>
      </c>
    </row>
    <row r="6037" customFormat="false" ht="15" hidden="false" customHeight="false" outlineLevel="0" collapsed="false">
      <c r="A6037" s="2" t="s">
        <v>221</v>
      </c>
      <c r="B6037" s="2" t="s">
        <v>158</v>
      </c>
      <c r="C6037" s="2" t="s">
        <v>47</v>
      </c>
      <c r="D6037" s="2" t="s">
        <v>12</v>
      </c>
      <c r="E6037" s="2" t="s">
        <v>74</v>
      </c>
      <c r="F6037" s="2" t="s">
        <v>976</v>
      </c>
      <c r="G6037" s="14" t="n">
        <v>19.5</v>
      </c>
      <c r="H6037" s="14" t="n">
        <v>23.78</v>
      </c>
      <c r="I6037" s="14" t="n">
        <v>19.5</v>
      </c>
      <c r="J6037" s="23" t="n">
        <f aca="false">IF(AND(E6037="Priority",ISNUMBER('Cost model'!N755)),'Cost model'!N755,'Cost model'!M755)</f>
        <v>50</v>
      </c>
      <c r="K6037" s="14" t="n">
        <f aca="false">J6037-H6037</f>
        <v>26.22</v>
      </c>
      <c r="L6037" s="14" t="n">
        <f aca="false">G6037-H6037</f>
        <v>-4.28</v>
      </c>
    </row>
    <row r="6038" customFormat="false" ht="15" hidden="false" customHeight="false" outlineLevel="0" collapsed="false">
      <c r="A6038" s="2" t="s">
        <v>124</v>
      </c>
      <c r="B6038" s="2" t="s">
        <v>124</v>
      </c>
      <c r="C6038" s="2" t="s">
        <v>48</v>
      </c>
      <c r="D6038" s="2" t="s">
        <v>14</v>
      </c>
      <c r="E6038" s="2" t="s">
        <v>74</v>
      </c>
      <c r="F6038" s="2" t="s">
        <v>977</v>
      </c>
      <c r="G6038" s="14" t="n">
        <v>87</v>
      </c>
      <c r="H6038" s="14" t="n">
        <v>311.12</v>
      </c>
      <c r="I6038" s="14" t="n">
        <v>45</v>
      </c>
      <c r="J6038" s="23" t="n">
        <f aca="false">IF(AND(E6038="Priority",ISNUMBER('Cost model'!N327)),'Cost model'!N327,'Cost model'!M327)</f>
        <v>130</v>
      </c>
      <c r="K6038" s="14" t="n">
        <f aca="false">J6038-H6038</f>
        <v>-181.12</v>
      </c>
      <c r="L6038" s="14" t="n">
        <f aca="false">G6038-H6038</f>
        <v>-224.12</v>
      </c>
    </row>
    <row r="6039" customFormat="false" ht="15" hidden="false" customHeight="false" outlineLevel="0" collapsed="false">
      <c r="A6039" s="2" t="s">
        <v>124</v>
      </c>
      <c r="B6039" s="2" t="s">
        <v>174</v>
      </c>
      <c r="C6039" s="2" t="s">
        <v>47</v>
      </c>
      <c r="D6039" s="2" t="s">
        <v>15</v>
      </c>
      <c r="E6039" s="2" t="s">
        <v>74</v>
      </c>
      <c r="F6039" s="2" t="s">
        <v>976</v>
      </c>
      <c r="G6039" s="14" t="n">
        <v>92.5</v>
      </c>
      <c r="H6039" s="14" t="n">
        <v>262.17</v>
      </c>
      <c r="I6039" s="14" t="n">
        <v>250</v>
      </c>
      <c r="J6039" s="23" t="n">
        <f aca="false">IF(AND(E6039="Priority",ISNUMBER('Cost model'!N374)),'Cost model'!N374,'Cost model'!M374)</f>
        <v>180</v>
      </c>
      <c r="K6039" s="14" t="n">
        <f aca="false">J6039-H6039</f>
        <v>-82.17</v>
      </c>
      <c r="L6039" s="14" t="n">
        <f aca="false">G6039-H6039</f>
        <v>-169.67</v>
      </c>
    </row>
    <row r="6040" customFormat="false" ht="15" hidden="false" customHeight="false" outlineLevel="0" collapsed="false">
      <c r="A6040" s="2" t="s">
        <v>174</v>
      </c>
      <c r="B6040" s="2" t="s">
        <v>174</v>
      </c>
      <c r="C6040" s="2" t="s">
        <v>49</v>
      </c>
      <c r="D6040" s="2" t="s">
        <v>12</v>
      </c>
      <c r="E6040" s="2" t="s">
        <v>74</v>
      </c>
      <c r="F6040" s="2" t="s">
        <v>977</v>
      </c>
      <c r="G6040" s="14" t="n">
        <v>54.5</v>
      </c>
      <c r="H6040" s="14" t="n">
        <v>42.9</v>
      </c>
      <c r="I6040" s="14" t="n">
        <v>19.5</v>
      </c>
      <c r="J6040" s="23" t="n">
        <f aca="false">IF(AND(E6040="Priority",ISNUMBER('Cost model'!N172)),'Cost model'!N172,'Cost model'!M172)</f>
        <v>45</v>
      </c>
      <c r="K6040" s="14" t="n">
        <f aca="false">J6040-H6040</f>
        <v>2.1</v>
      </c>
      <c r="L6040" s="14" t="n">
        <f aca="false">G6040-H6040</f>
        <v>11.6</v>
      </c>
    </row>
    <row r="6041" customFormat="false" ht="15" hidden="false" customHeight="false" outlineLevel="0" collapsed="false">
      <c r="A6041" s="2" t="s">
        <v>142</v>
      </c>
      <c r="B6041" s="2" t="s">
        <v>142</v>
      </c>
      <c r="C6041" s="2" t="s">
        <v>47</v>
      </c>
      <c r="D6041" s="2" t="s">
        <v>10</v>
      </c>
      <c r="E6041" s="2" t="s">
        <v>74</v>
      </c>
      <c r="F6041" s="2" t="s">
        <v>977</v>
      </c>
      <c r="G6041" s="14" t="n">
        <v>19.5</v>
      </c>
      <c r="H6041" s="14" t="n">
        <v>25.08</v>
      </c>
      <c r="I6041" s="14" t="n">
        <v>9.5</v>
      </c>
      <c r="J6041" s="23" t="n">
        <f aca="false">IF(AND(E6041="Priority",ISNUMBER('Cost model'!N632)),'Cost model'!N632,'Cost model'!M632)</f>
        <v>9.5</v>
      </c>
      <c r="K6041" s="14" t="n">
        <f aca="false">J6041-H6041</f>
        <v>-15.58</v>
      </c>
      <c r="L6041" s="14" t="n">
        <f aca="false">G6041-H6041</f>
        <v>-5.58</v>
      </c>
    </row>
    <row r="6042" customFormat="false" ht="15" hidden="false" customHeight="false" outlineLevel="0" collapsed="false">
      <c r="A6042" s="2" t="s">
        <v>221</v>
      </c>
      <c r="B6042" s="2" t="s">
        <v>221</v>
      </c>
      <c r="C6042" s="2" t="s">
        <v>47</v>
      </c>
      <c r="D6042" s="2" t="s">
        <v>10</v>
      </c>
      <c r="E6042" s="2" t="s">
        <v>74</v>
      </c>
      <c r="F6042" s="2" t="s">
        <v>977</v>
      </c>
      <c r="G6042" s="14" t="n">
        <v>19</v>
      </c>
      <c r="H6042" s="14" t="n">
        <v>9.25</v>
      </c>
      <c r="I6042" s="14" t="n">
        <v>9.5</v>
      </c>
      <c r="J6042" s="23" t="n">
        <f aca="false">IF(AND(E6042="Priority",ISNUMBER('Cost model'!N737)),'Cost model'!N737,'Cost model'!M737)</f>
        <v>8.5</v>
      </c>
      <c r="K6042" s="14" t="n">
        <f aca="false">J6042-H6042</f>
        <v>-0.75</v>
      </c>
      <c r="L6042" s="14" t="n">
        <f aca="false">G6042-H6042</f>
        <v>9.75</v>
      </c>
    </row>
    <row r="6043" customFormat="false" ht="15" hidden="false" customHeight="false" outlineLevel="0" collapsed="false">
      <c r="A6043" s="2" t="s">
        <v>174</v>
      </c>
      <c r="B6043" s="2" t="s">
        <v>174</v>
      </c>
      <c r="C6043" s="2" t="s">
        <v>47</v>
      </c>
      <c r="D6043" s="2" t="s">
        <v>10</v>
      </c>
      <c r="E6043" s="2" t="s">
        <v>74</v>
      </c>
      <c r="F6043" s="2" t="s">
        <v>977</v>
      </c>
      <c r="G6043" s="14" t="n">
        <v>9.5</v>
      </c>
      <c r="H6043" s="14" t="n">
        <v>7.48</v>
      </c>
      <c r="I6043" s="14" t="n">
        <v>9.5</v>
      </c>
      <c r="J6043" s="23" t="n">
        <f aca="false">IF(AND(E6043="Priority",ISNUMBER('Cost model'!N167)),'Cost model'!N167,'Cost model'!M167)</f>
        <v>8.5</v>
      </c>
      <c r="K6043" s="14" t="n">
        <f aca="false">J6043-H6043</f>
        <v>1.02</v>
      </c>
      <c r="L6043" s="14" t="n">
        <f aca="false">G6043-H6043</f>
        <v>2.02</v>
      </c>
    </row>
    <row r="6044" customFormat="false" ht="15" hidden="false" customHeight="false" outlineLevel="0" collapsed="false">
      <c r="A6044" s="2" t="s">
        <v>158</v>
      </c>
      <c r="B6044" s="2" t="s">
        <v>158</v>
      </c>
      <c r="C6044" s="2" t="s">
        <v>47</v>
      </c>
      <c r="D6044" s="2" t="s">
        <v>10</v>
      </c>
      <c r="E6044" s="2" t="s">
        <v>74</v>
      </c>
      <c r="F6044" s="2" t="s">
        <v>977</v>
      </c>
      <c r="G6044" s="14" t="n">
        <v>9.5</v>
      </c>
      <c r="H6044" s="14" t="n">
        <v>7.16</v>
      </c>
      <c r="I6044" s="14" t="n">
        <v>9.5</v>
      </c>
      <c r="J6044" s="23" t="n">
        <f aca="false">IF(AND(E6044="Priority",ISNUMBER('Cost model'!N422)),'Cost model'!N422,'Cost model'!M422)</f>
        <v>8.5</v>
      </c>
      <c r="K6044" s="14" t="n">
        <f aca="false">J6044-H6044</f>
        <v>1.34</v>
      </c>
      <c r="L6044" s="14" t="n">
        <f aca="false">G6044-H6044</f>
        <v>2.34</v>
      </c>
    </row>
    <row r="6045" customFormat="false" ht="15" hidden="false" customHeight="false" outlineLevel="0" collapsed="false">
      <c r="A6045" s="2" t="s">
        <v>174</v>
      </c>
      <c r="B6045" s="2" t="s">
        <v>142</v>
      </c>
      <c r="C6045" s="2" t="s">
        <v>48</v>
      </c>
      <c r="D6045" s="2" t="s">
        <v>12</v>
      </c>
      <c r="E6045" s="2" t="s">
        <v>74</v>
      </c>
      <c r="F6045" s="2" t="s">
        <v>976</v>
      </c>
      <c r="G6045" s="14" t="n">
        <v>50</v>
      </c>
      <c r="H6045" s="14" t="n">
        <v>45.52</v>
      </c>
      <c r="I6045" s="14" t="n">
        <v>12.5</v>
      </c>
      <c r="J6045" s="23" t="n">
        <f aca="false">IF(AND(E6045="Priority",ISNUMBER('Cost model'!N126)),'Cost model'!N126,'Cost model'!M126)</f>
        <v>45</v>
      </c>
      <c r="K6045" s="14" t="n">
        <f aca="false">J6045-H6045</f>
        <v>-0.520000000000003</v>
      </c>
      <c r="L6045" s="14" t="n">
        <f aca="false">G6045-H6045</f>
        <v>4.48</v>
      </c>
    </row>
    <row r="6046" customFormat="false" ht="15" hidden="false" customHeight="false" outlineLevel="0" collapsed="false">
      <c r="A6046" s="2" t="s">
        <v>124</v>
      </c>
      <c r="B6046" s="2" t="s">
        <v>124</v>
      </c>
      <c r="C6046" s="2" t="s">
        <v>47</v>
      </c>
      <c r="D6046" s="2" t="s">
        <v>10</v>
      </c>
      <c r="E6046" s="2" t="s">
        <v>83</v>
      </c>
      <c r="F6046" s="2" t="s">
        <v>977</v>
      </c>
      <c r="G6046" s="14" t="n">
        <v>14.5</v>
      </c>
      <c r="H6046" s="14" t="n">
        <v>10.43</v>
      </c>
      <c r="I6046" s="14" t="n">
        <v>14.5</v>
      </c>
      <c r="J6046" s="23" t="n">
        <f aca="false">IF(AND(E6046="Priority",ISNUMBER('Cost model'!N317)),'Cost model'!N317,'Cost model'!M317)</f>
        <v>15.5</v>
      </c>
      <c r="K6046" s="14" t="n">
        <f aca="false">J6046-H6046</f>
        <v>5.07</v>
      </c>
      <c r="L6046" s="14" t="n">
        <f aca="false">G6046-H6046</f>
        <v>4.07</v>
      </c>
    </row>
    <row r="6047" customFormat="false" ht="15" hidden="false" customHeight="false" outlineLevel="0" collapsed="false">
      <c r="A6047" s="2" t="s">
        <v>174</v>
      </c>
      <c r="B6047" s="2" t="s">
        <v>174</v>
      </c>
      <c r="C6047" s="2" t="s">
        <v>49</v>
      </c>
      <c r="D6047" s="2" t="s">
        <v>15</v>
      </c>
      <c r="E6047" s="2" t="s">
        <v>74</v>
      </c>
      <c r="F6047" s="2" t="s">
        <v>977</v>
      </c>
      <c r="G6047" s="14" t="n">
        <v>250</v>
      </c>
      <c r="H6047" s="14" t="n">
        <v>97.58</v>
      </c>
      <c r="I6047" s="14" t="n">
        <v>250</v>
      </c>
      <c r="J6047" s="23" t="n">
        <f aca="false">IF(AND(E6047="Priority",ISNUMBER('Cost model'!N181)),'Cost model'!N181,'Cost model'!M181)</f>
        <v>230</v>
      </c>
      <c r="K6047" s="14" t="n">
        <f aca="false">J6047-H6047</f>
        <v>132.42</v>
      </c>
      <c r="L6047" s="14" t="n">
        <f aca="false">G6047-H6047</f>
        <v>152.42</v>
      </c>
    </row>
    <row r="6048" customFormat="false" ht="15" hidden="false" customHeight="false" outlineLevel="0" collapsed="false">
      <c r="A6048" s="2" t="s">
        <v>174</v>
      </c>
      <c r="B6048" s="2" t="s">
        <v>174</v>
      </c>
      <c r="C6048" s="2" t="s">
        <v>48</v>
      </c>
      <c r="D6048" s="2" t="s">
        <v>12</v>
      </c>
      <c r="E6048" s="2" t="s">
        <v>74</v>
      </c>
      <c r="F6048" s="2" t="s">
        <v>977</v>
      </c>
      <c r="G6048" s="14" t="n">
        <v>51.5</v>
      </c>
      <c r="H6048" s="14" t="n">
        <v>60.37</v>
      </c>
      <c r="I6048" s="14" t="n">
        <v>12.5</v>
      </c>
      <c r="J6048" s="23" t="n">
        <f aca="false">IF(AND(E6048="Priority",ISNUMBER('Cost model'!N171)),'Cost model'!N171,'Cost model'!M171)</f>
        <v>40</v>
      </c>
      <c r="K6048" s="14" t="n">
        <f aca="false">J6048-H6048</f>
        <v>-20.37</v>
      </c>
      <c r="L6048" s="14" t="n">
        <f aca="false">G6048-H6048</f>
        <v>-8.87</v>
      </c>
    </row>
    <row r="6049" customFormat="false" ht="15" hidden="false" customHeight="false" outlineLevel="0" collapsed="false">
      <c r="A6049" s="2" t="s">
        <v>174</v>
      </c>
      <c r="B6049" s="2" t="s">
        <v>174</v>
      </c>
      <c r="C6049" s="2" t="s">
        <v>48</v>
      </c>
      <c r="D6049" s="2" t="s">
        <v>10</v>
      </c>
      <c r="E6049" s="2" t="s">
        <v>74</v>
      </c>
      <c r="F6049" s="2" t="s">
        <v>977</v>
      </c>
      <c r="G6049" s="14" t="n">
        <v>37.5</v>
      </c>
      <c r="H6049" s="14" t="n">
        <v>41.81</v>
      </c>
      <c r="I6049" s="14" t="n">
        <v>12.5</v>
      </c>
      <c r="J6049" s="23" t="n">
        <f aca="false">IF(AND(E6049="Priority",ISNUMBER('Cost model'!N168)),'Cost model'!N168,'Cost model'!M168)</f>
        <v>13.5</v>
      </c>
      <c r="K6049" s="14" t="n">
        <f aca="false">J6049-H6049</f>
        <v>-28.31</v>
      </c>
      <c r="L6049" s="14" t="n">
        <f aca="false">G6049-H6049</f>
        <v>-4.31</v>
      </c>
    </row>
    <row r="6050" customFormat="false" ht="15" hidden="false" customHeight="false" outlineLevel="0" collapsed="false">
      <c r="A6050" s="2" t="s">
        <v>158</v>
      </c>
      <c r="B6050" s="2" t="s">
        <v>158</v>
      </c>
      <c r="C6050" s="2" t="s">
        <v>47</v>
      </c>
      <c r="D6050" s="2" t="s">
        <v>10</v>
      </c>
      <c r="E6050" s="2" t="s">
        <v>74</v>
      </c>
      <c r="F6050" s="2" t="s">
        <v>977</v>
      </c>
      <c r="G6050" s="14" t="n">
        <v>9.5</v>
      </c>
      <c r="H6050" s="14" t="n">
        <v>8.13</v>
      </c>
      <c r="I6050" s="14" t="n">
        <v>9.5</v>
      </c>
      <c r="J6050" s="23" t="n">
        <f aca="false">IF(AND(E6050="Priority",ISNUMBER('Cost model'!N422)),'Cost model'!N422,'Cost model'!M422)</f>
        <v>8.5</v>
      </c>
      <c r="K6050" s="14" t="n">
        <f aca="false">J6050-H6050</f>
        <v>0.369999999999999</v>
      </c>
      <c r="L6050" s="14" t="n">
        <f aca="false">G6050-H6050</f>
        <v>1.37</v>
      </c>
    </row>
    <row r="6051" customFormat="false" ht="15" hidden="false" customHeight="false" outlineLevel="0" collapsed="false">
      <c r="A6051" s="2" t="s">
        <v>174</v>
      </c>
      <c r="B6051" s="2" t="s">
        <v>124</v>
      </c>
      <c r="C6051" s="2" t="s">
        <v>48</v>
      </c>
      <c r="D6051" s="2" t="s">
        <v>12</v>
      </c>
      <c r="E6051" s="2" t="s">
        <v>74</v>
      </c>
      <c r="F6051" s="2" t="s">
        <v>976</v>
      </c>
      <c r="G6051" s="14" t="n">
        <v>25</v>
      </c>
      <c r="H6051" s="14" t="n">
        <v>45.77</v>
      </c>
      <c r="I6051" s="14" t="n">
        <v>12.5</v>
      </c>
      <c r="J6051" s="23" t="n">
        <f aca="false">IF(AND(E6051="Priority",ISNUMBER('Cost model'!N111)),'Cost model'!N111,'Cost model'!M111)</f>
        <v>45</v>
      </c>
      <c r="K6051" s="14" t="n">
        <f aca="false">J6051-H6051</f>
        <v>-0.770000000000003</v>
      </c>
      <c r="L6051" s="14" t="n">
        <f aca="false">G6051-H6051</f>
        <v>-20.77</v>
      </c>
    </row>
    <row r="6052" customFormat="false" ht="15" hidden="false" customHeight="false" outlineLevel="0" collapsed="false">
      <c r="A6052" s="2" t="s">
        <v>142</v>
      </c>
      <c r="B6052" s="2" t="s">
        <v>142</v>
      </c>
      <c r="C6052" s="2" t="s">
        <v>49</v>
      </c>
      <c r="D6052" s="2" t="s">
        <v>10</v>
      </c>
      <c r="E6052" s="2" t="s">
        <v>74</v>
      </c>
      <c r="F6052" s="2" t="s">
        <v>977</v>
      </c>
      <c r="G6052" s="14" t="n">
        <v>49</v>
      </c>
      <c r="H6052" s="14" t="n">
        <v>21.61</v>
      </c>
      <c r="I6052" s="14" t="n">
        <v>17.5</v>
      </c>
      <c r="J6052" s="23" t="n">
        <f aca="false">IF(AND(E6052="Priority",ISNUMBER('Cost model'!N634)),'Cost model'!N634,'Cost model'!M634)</f>
        <v>15.5</v>
      </c>
      <c r="K6052" s="14" t="n">
        <f aca="false">J6052-H6052</f>
        <v>-6.11</v>
      </c>
      <c r="L6052" s="14" t="n">
        <f aca="false">G6052-H6052</f>
        <v>27.39</v>
      </c>
    </row>
    <row r="6053" customFormat="false" ht="15" hidden="false" customHeight="false" outlineLevel="0" collapsed="false">
      <c r="A6053" s="2" t="s">
        <v>174</v>
      </c>
      <c r="B6053" s="2" t="s">
        <v>174</v>
      </c>
      <c r="C6053" s="2" t="s">
        <v>49</v>
      </c>
      <c r="D6053" s="2" t="s">
        <v>12</v>
      </c>
      <c r="E6053" s="2" t="s">
        <v>74</v>
      </c>
      <c r="F6053" s="2" t="s">
        <v>977</v>
      </c>
      <c r="G6053" s="14" t="n">
        <v>37</v>
      </c>
      <c r="H6053" s="14" t="n">
        <v>18.5</v>
      </c>
      <c r="I6053" s="14" t="n">
        <v>19.5</v>
      </c>
      <c r="J6053" s="23" t="n">
        <f aca="false">IF(AND(E6053="Priority",ISNUMBER('Cost model'!N172)),'Cost model'!N172,'Cost model'!M172)</f>
        <v>45</v>
      </c>
      <c r="K6053" s="14" t="n">
        <f aca="false">J6053-H6053</f>
        <v>26.5</v>
      </c>
      <c r="L6053" s="14" t="n">
        <f aca="false">G6053-H6053</f>
        <v>18.5</v>
      </c>
    </row>
    <row r="6054" customFormat="false" ht="15" hidden="false" customHeight="false" outlineLevel="0" collapsed="false">
      <c r="A6054" s="2" t="s">
        <v>124</v>
      </c>
      <c r="B6054" s="2" t="s">
        <v>124</v>
      </c>
      <c r="C6054" s="2" t="s">
        <v>49</v>
      </c>
      <c r="D6054" s="2" t="s">
        <v>12</v>
      </c>
      <c r="E6054" s="2" t="s">
        <v>74</v>
      </c>
      <c r="F6054" s="2" t="s">
        <v>977</v>
      </c>
      <c r="G6054" s="14" t="n">
        <v>72</v>
      </c>
      <c r="H6054" s="14" t="n">
        <v>52.13</v>
      </c>
      <c r="I6054" s="14" t="n">
        <v>19.5</v>
      </c>
      <c r="J6054" s="23" t="n">
        <f aca="false">IF(AND(E6054="Priority",ISNUMBER('Cost model'!N322)),'Cost model'!N322,'Cost model'!M322)</f>
        <v>50</v>
      </c>
      <c r="K6054" s="14" t="n">
        <f aca="false">J6054-H6054</f>
        <v>-2.13</v>
      </c>
      <c r="L6054" s="14" t="n">
        <f aca="false">G6054-H6054</f>
        <v>19.87</v>
      </c>
    </row>
    <row r="6055" customFormat="false" ht="15" hidden="false" customHeight="false" outlineLevel="0" collapsed="false">
      <c r="A6055" s="2" t="s">
        <v>174</v>
      </c>
      <c r="B6055" s="2" t="s">
        <v>124</v>
      </c>
      <c r="C6055" s="2" t="s">
        <v>49</v>
      </c>
      <c r="D6055" s="2" t="s">
        <v>13</v>
      </c>
      <c r="E6055" s="2" t="s">
        <v>74</v>
      </c>
      <c r="F6055" s="2" t="s">
        <v>976</v>
      </c>
      <c r="G6055" s="14" t="n">
        <v>37</v>
      </c>
      <c r="H6055" s="14" t="n">
        <v>169.53</v>
      </c>
      <c r="I6055" s="14" t="n">
        <v>50</v>
      </c>
      <c r="J6055" s="23" t="n">
        <f aca="false">IF(AND(E6055="Priority",ISNUMBER('Cost model'!N115)),'Cost model'!N115,'Cost model'!M115)</f>
        <v>105</v>
      </c>
      <c r="K6055" s="14" t="n">
        <f aca="false">J6055-H6055</f>
        <v>-64.53</v>
      </c>
      <c r="L6055" s="14" t="n">
        <f aca="false">G6055-H6055</f>
        <v>-132.53</v>
      </c>
    </row>
    <row r="6056" customFormat="false" ht="15" hidden="false" customHeight="false" outlineLevel="0" collapsed="false">
      <c r="A6056" s="2" t="s">
        <v>142</v>
      </c>
      <c r="B6056" s="2" t="s">
        <v>142</v>
      </c>
      <c r="C6056" s="2" t="s">
        <v>47</v>
      </c>
      <c r="D6056" s="2" t="s">
        <v>12</v>
      </c>
      <c r="E6056" s="2" t="s">
        <v>74</v>
      </c>
      <c r="F6056" s="2" t="s">
        <v>977</v>
      </c>
      <c r="G6056" s="14" t="n">
        <v>9.5</v>
      </c>
      <c r="H6056" s="14" t="n">
        <v>7.88</v>
      </c>
      <c r="I6056" s="14" t="n">
        <v>9.5</v>
      </c>
      <c r="J6056" s="23" t="n">
        <f aca="false">IF(AND(E6056="Priority",ISNUMBER('Cost model'!N635)),'Cost model'!N635,'Cost model'!M635)</f>
        <v>30.5</v>
      </c>
      <c r="K6056" s="14" t="n">
        <f aca="false">J6056-H6056</f>
        <v>22.62</v>
      </c>
      <c r="L6056" s="14" t="n">
        <f aca="false">G6056-H6056</f>
        <v>1.62</v>
      </c>
    </row>
    <row r="6057" customFormat="false" ht="15" hidden="false" customHeight="false" outlineLevel="0" collapsed="false">
      <c r="A6057" s="2" t="s">
        <v>142</v>
      </c>
      <c r="B6057" s="2" t="s">
        <v>142</v>
      </c>
      <c r="C6057" s="2" t="s">
        <v>49</v>
      </c>
      <c r="D6057" s="2" t="s">
        <v>10</v>
      </c>
      <c r="E6057" s="2" t="s">
        <v>83</v>
      </c>
      <c r="F6057" s="2" t="s">
        <v>977</v>
      </c>
      <c r="G6057" s="14" t="n">
        <v>24.5</v>
      </c>
      <c r="H6057" s="14" t="n">
        <v>18.3</v>
      </c>
      <c r="I6057" s="14" t="n">
        <v>24.5</v>
      </c>
      <c r="J6057" s="23" t="n">
        <f aca="false">IF(AND(E6057="Priority",ISNUMBER('Cost model'!N634)),'Cost model'!N634,'Cost model'!M634)</f>
        <v>21.5</v>
      </c>
      <c r="K6057" s="14" t="n">
        <f aca="false">J6057-H6057</f>
        <v>3.2</v>
      </c>
      <c r="L6057" s="14" t="n">
        <f aca="false">G6057-H6057</f>
        <v>6.2</v>
      </c>
    </row>
    <row r="6058" customFormat="false" ht="15" hidden="false" customHeight="false" outlineLevel="0" collapsed="false">
      <c r="A6058" s="2" t="s">
        <v>174</v>
      </c>
      <c r="B6058" s="2" t="s">
        <v>174</v>
      </c>
      <c r="C6058" s="2" t="s">
        <v>47</v>
      </c>
      <c r="D6058" s="2" t="s">
        <v>12</v>
      </c>
      <c r="E6058" s="2" t="s">
        <v>74</v>
      </c>
      <c r="F6058" s="2" t="s">
        <v>977</v>
      </c>
      <c r="G6058" s="14" t="n">
        <v>9.5</v>
      </c>
      <c r="H6058" s="14" t="n">
        <v>8.28</v>
      </c>
      <c r="I6058" s="14" t="n">
        <v>9.5</v>
      </c>
      <c r="J6058" s="23" t="n">
        <f aca="false">IF(AND(E6058="Priority",ISNUMBER('Cost model'!N170)),'Cost model'!N170,'Cost model'!M170)</f>
        <v>25.5</v>
      </c>
      <c r="K6058" s="14" t="n">
        <f aca="false">J6058-H6058</f>
        <v>17.22</v>
      </c>
      <c r="L6058" s="14" t="n">
        <f aca="false">G6058-H6058</f>
        <v>1.22</v>
      </c>
    </row>
    <row r="6059" customFormat="false" ht="15" hidden="false" customHeight="false" outlineLevel="0" collapsed="false">
      <c r="A6059" s="2" t="s">
        <v>221</v>
      </c>
      <c r="B6059" s="2" t="s">
        <v>142</v>
      </c>
      <c r="C6059" s="2" t="s">
        <v>49</v>
      </c>
      <c r="D6059" s="2" t="s">
        <v>12</v>
      </c>
      <c r="E6059" s="2" t="s">
        <v>74</v>
      </c>
      <c r="F6059" s="2" t="s">
        <v>976</v>
      </c>
      <c r="G6059" s="14" t="n">
        <v>104.5</v>
      </c>
      <c r="H6059" s="14" t="n">
        <v>85.78</v>
      </c>
      <c r="I6059" s="14" t="n">
        <v>29.5</v>
      </c>
      <c r="J6059" s="23" t="n">
        <f aca="false">IF(AND(E6059="Priority",ISNUMBER('Cost model'!N772)),'Cost model'!N772,'Cost model'!M772)</f>
        <v>70</v>
      </c>
      <c r="K6059" s="14" t="n">
        <f aca="false">J6059-H6059</f>
        <v>-15.78</v>
      </c>
      <c r="L6059" s="14" t="n">
        <f aca="false">G6059-H6059</f>
        <v>18.72</v>
      </c>
    </row>
    <row r="6060" customFormat="false" ht="15" hidden="false" customHeight="false" outlineLevel="0" collapsed="false">
      <c r="A6060" s="2" t="s">
        <v>124</v>
      </c>
      <c r="B6060" s="2" t="s">
        <v>124</v>
      </c>
      <c r="C6060" s="2" t="s">
        <v>49</v>
      </c>
      <c r="D6060" s="2" t="s">
        <v>10</v>
      </c>
      <c r="E6060" s="2" t="s">
        <v>74</v>
      </c>
      <c r="F6060" s="2" t="s">
        <v>977</v>
      </c>
      <c r="G6060" s="14" t="n">
        <v>52.5</v>
      </c>
      <c r="H6060" s="14" t="n">
        <v>37.6</v>
      </c>
      <c r="I6060" s="14" t="n">
        <v>17.5</v>
      </c>
      <c r="J6060" s="23" t="n">
        <f aca="false">IF(AND(E6060="Priority",ISNUMBER('Cost model'!N319)),'Cost model'!N319,'Cost model'!M319)</f>
        <v>16.5</v>
      </c>
      <c r="K6060" s="14" t="n">
        <f aca="false">J6060-H6060</f>
        <v>-21.1</v>
      </c>
      <c r="L6060" s="14" t="n">
        <f aca="false">G6060-H6060</f>
        <v>14.9</v>
      </c>
    </row>
    <row r="6061" customFormat="false" ht="15" hidden="false" customHeight="false" outlineLevel="0" collapsed="false">
      <c r="A6061" s="2" t="s">
        <v>142</v>
      </c>
      <c r="B6061" s="2" t="s">
        <v>142</v>
      </c>
      <c r="C6061" s="2" t="s">
        <v>47</v>
      </c>
      <c r="D6061" s="2" t="s">
        <v>10</v>
      </c>
      <c r="E6061" s="2" t="s">
        <v>74</v>
      </c>
      <c r="F6061" s="2" t="s">
        <v>977</v>
      </c>
      <c r="G6061" s="14" t="n">
        <v>9.5</v>
      </c>
      <c r="H6061" s="14" t="n">
        <v>9.25</v>
      </c>
      <c r="I6061" s="14" t="n">
        <v>9.5</v>
      </c>
      <c r="J6061" s="23" t="n">
        <f aca="false">IF(AND(E6061="Priority",ISNUMBER('Cost model'!N632)),'Cost model'!N632,'Cost model'!M632)</f>
        <v>9.5</v>
      </c>
      <c r="K6061" s="14" t="n">
        <f aca="false">J6061-H6061</f>
        <v>0.25</v>
      </c>
      <c r="L6061" s="14" t="n">
        <f aca="false">G6061-H6061</f>
        <v>0.25</v>
      </c>
    </row>
    <row r="6062" customFormat="false" ht="15" hidden="false" customHeight="false" outlineLevel="0" collapsed="false">
      <c r="A6062" s="2" t="s">
        <v>174</v>
      </c>
      <c r="B6062" s="2" t="s">
        <v>174</v>
      </c>
      <c r="C6062" s="2" t="s">
        <v>48</v>
      </c>
      <c r="D6062" s="2" t="s">
        <v>12</v>
      </c>
      <c r="E6062" s="2" t="s">
        <v>74</v>
      </c>
      <c r="F6062" s="2" t="s">
        <v>977</v>
      </c>
      <c r="G6062" s="14" t="n">
        <v>52</v>
      </c>
      <c r="H6062" s="14" t="n">
        <v>41.81</v>
      </c>
      <c r="I6062" s="14" t="n">
        <v>12.5</v>
      </c>
      <c r="J6062" s="23" t="n">
        <f aca="false">IF(AND(E6062="Priority",ISNUMBER('Cost model'!N171)),'Cost model'!N171,'Cost model'!M171)</f>
        <v>40</v>
      </c>
      <c r="K6062" s="14" t="n">
        <f aca="false">J6062-H6062</f>
        <v>-1.81</v>
      </c>
      <c r="L6062" s="14" t="n">
        <f aca="false">G6062-H6062</f>
        <v>10.19</v>
      </c>
    </row>
    <row r="6063" customFormat="false" ht="15" hidden="false" customHeight="false" outlineLevel="0" collapsed="false">
      <c r="A6063" s="2" t="s">
        <v>124</v>
      </c>
      <c r="B6063" s="2" t="s">
        <v>124</v>
      </c>
      <c r="C6063" s="2" t="s">
        <v>49</v>
      </c>
      <c r="D6063" s="2" t="s">
        <v>10</v>
      </c>
      <c r="E6063" s="2" t="s">
        <v>74</v>
      </c>
      <c r="F6063" s="2" t="s">
        <v>977</v>
      </c>
      <c r="G6063" s="14" t="n">
        <v>17.5</v>
      </c>
      <c r="H6063" s="14" t="n">
        <v>16.41</v>
      </c>
      <c r="I6063" s="14" t="n">
        <v>17.5</v>
      </c>
      <c r="J6063" s="23" t="n">
        <f aca="false">IF(AND(E6063="Priority",ISNUMBER('Cost model'!N319)),'Cost model'!N319,'Cost model'!M319)</f>
        <v>16.5</v>
      </c>
      <c r="K6063" s="14" t="n">
        <f aca="false">J6063-H6063</f>
        <v>0.0899999999999999</v>
      </c>
      <c r="L6063" s="14" t="n">
        <f aca="false">G6063-H6063</f>
        <v>1.09</v>
      </c>
    </row>
    <row r="6064" customFormat="false" ht="15" hidden="false" customHeight="false" outlineLevel="0" collapsed="false">
      <c r="A6064" s="2" t="s">
        <v>221</v>
      </c>
      <c r="B6064" s="2" t="s">
        <v>221</v>
      </c>
      <c r="C6064" s="2" t="s">
        <v>47</v>
      </c>
      <c r="D6064" s="2" t="s">
        <v>12</v>
      </c>
      <c r="E6064" s="2" t="s">
        <v>74</v>
      </c>
      <c r="F6064" s="2" t="s">
        <v>977</v>
      </c>
      <c r="G6064" s="14" t="n">
        <v>68</v>
      </c>
      <c r="H6064" s="14" t="n">
        <v>24.62</v>
      </c>
      <c r="I6064" s="14" t="n">
        <v>9.5</v>
      </c>
      <c r="J6064" s="23" t="n">
        <f aca="false">IF(AND(E6064="Priority",ISNUMBER('Cost model'!N740)),'Cost model'!N740,'Cost model'!M740)</f>
        <v>22.5</v>
      </c>
      <c r="K6064" s="14" t="n">
        <f aca="false">J6064-H6064</f>
        <v>-2.12</v>
      </c>
      <c r="L6064" s="14" t="n">
        <f aca="false">G6064-H6064</f>
        <v>43.38</v>
      </c>
    </row>
    <row r="6065" customFormat="false" ht="15" hidden="false" customHeight="false" outlineLevel="0" collapsed="false">
      <c r="A6065" s="2" t="s">
        <v>124</v>
      </c>
      <c r="B6065" s="2" t="s">
        <v>124</v>
      </c>
      <c r="C6065" s="2" t="s">
        <v>48</v>
      </c>
      <c r="D6065" s="2" t="s">
        <v>13</v>
      </c>
      <c r="E6065" s="2" t="s">
        <v>74</v>
      </c>
      <c r="F6065" s="2" t="s">
        <v>977</v>
      </c>
      <c r="G6065" s="14" t="n">
        <v>24.5</v>
      </c>
      <c r="H6065" s="14" t="n">
        <v>29.03</v>
      </c>
      <c r="I6065" s="14" t="n">
        <v>24.5</v>
      </c>
      <c r="J6065" s="23" t="n">
        <f aca="false">IF(AND(E6065="Priority",ISNUMBER('Cost model'!N324)),'Cost model'!N324,'Cost model'!M324)</f>
        <v>85</v>
      </c>
      <c r="K6065" s="14" t="n">
        <f aca="false">J6065-H6065</f>
        <v>55.97</v>
      </c>
      <c r="L6065" s="14" t="n">
        <f aca="false">G6065-H6065</f>
        <v>-4.53</v>
      </c>
    </row>
    <row r="6066" customFormat="false" ht="15" hidden="false" customHeight="false" outlineLevel="0" collapsed="false">
      <c r="A6066" s="2" t="s">
        <v>124</v>
      </c>
      <c r="B6066" s="2" t="s">
        <v>124</v>
      </c>
      <c r="C6066" s="2" t="s">
        <v>49</v>
      </c>
      <c r="D6066" s="2" t="s">
        <v>10</v>
      </c>
      <c r="E6066" s="2" t="s">
        <v>74</v>
      </c>
      <c r="F6066" s="2" t="s">
        <v>977</v>
      </c>
      <c r="G6066" s="14" t="n">
        <v>35</v>
      </c>
      <c r="H6066" s="14" t="n">
        <v>21.01</v>
      </c>
      <c r="I6066" s="14" t="n">
        <v>17.5</v>
      </c>
      <c r="J6066" s="23" t="n">
        <f aca="false">IF(AND(E6066="Priority",ISNUMBER('Cost model'!N319)),'Cost model'!N319,'Cost model'!M319)</f>
        <v>16.5</v>
      </c>
      <c r="K6066" s="14" t="n">
        <f aca="false">J6066-H6066</f>
        <v>-4.51</v>
      </c>
      <c r="L6066" s="14" t="n">
        <f aca="false">G6066-H6066</f>
        <v>13.99</v>
      </c>
    </row>
    <row r="6067" customFormat="false" ht="15" hidden="false" customHeight="false" outlineLevel="0" collapsed="false">
      <c r="A6067" s="2" t="s">
        <v>124</v>
      </c>
      <c r="B6067" s="2" t="s">
        <v>142</v>
      </c>
      <c r="C6067" s="2" t="s">
        <v>48</v>
      </c>
      <c r="D6067" s="2" t="s">
        <v>13</v>
      </c>
      <c r="E6067" s="2" t="s">
        <v>74</v>
      </c>
      <c r="F6067" s="2" t="s">
        <v>976</v>
      </c>
      <c r="G6067" s="14" t="n">
        <v>70</v>
      </c>
      <c r="H6067" s="14" t="n">
        <v>78.61</v>
      </c>
      <c r="I6067" s="14" t="n">
        <v>24.5</v>
      </c>
      <c r="J6067" s="23" t="n">
        <f aca="false">IF(AND(E6067="Priority",ISNUMBER('Cost model'!N339)),'Cost model'!N339,'Cost model'!M339)</f>
        <v>85</v>
      </c>
      <c r="K6067" s="14" t="n">
        <f aca="false">J6067-H6067</f>
        <v>6.39</v>
      </c>
      <c r="L6067" s="14" t="n">
        <f aca="false">G6067-H6067</f>
        <v>-8.61</v>
      </c>
    </row>
    <row r="6068" customFormat="false" ht="15" hidden="false" customHeight="false" outlineLevel="0" collapsed="false">
      <c r="A6068" s="2" t="s">
        <v>158</v>
      </c>
      <c r="B6068" s="2" t="s">
        <v>158</v>
      </c>
      <c r="C6068" s="2" t="s">
        <v>49</v>
      </c>
      <c r="D6068" s="2" t="s">
        <v>10</v>
      </c>
      <c r="E6068" s="2" t="s">
        <v>74</v>
      </c>
      <c r="F6068" s="2" t="s">
        <v>977</v>
      </c>
      <c r="G6068" s="14" t="n">
        <v>17.5</v>
      </c>
      <c r="H6068" s="14" t="n">
        <v>17.46</v>
      </c>
      <c r="I6068" s="14" t="n">
        <v>17.5</v>
      </c>
      <c r="J6068" s="23" t="n">
        <f aca="false">IF(AND(E6068="Priority",ISNUMBER('Cost model'!N424)),'Cost model'!N424,'Cost model'!M424)</f>
        <v>16.5</v>
      </c>
      <c r="K6068" s="14" t="n">
        <f aca="false">J6068-H6068</f>
        <v>-0.960000000000001</v>
      </c>
      <c r="L6068" s="14" t="n">
        <f aca="false">G6068-H6068</f>
        <v>0.0399999999999992</v>
      </c>
    </row>
    <row r="6069" customFormat="false" ht="15" hidden="false" customHeight="false" outlineLevel="0" collapsed="false">
      <c r="A6069" s="2" t="s">
        <v>174</v>
      </c>
      <c r="B6069" s="2" t="s">
        <v>174</v>
      </c>
      <c r="C6069" s="2" t="s">
        <v>47</v>
      </c>
      <c r="D6069" s="2" t="s">
        <v>10</v>
      </c>
      <c r="E6069" s="2" t="s">
        <v>83</v>
      </c>
      <c r="F6069" s="2" t="s">
        <v>977</v>
      </c>
      <c r="G6069" s="14" t="n">
        <v>14.5</v>
      </c>
      <c r="H6069" s="14" t="n">
        <v>10.63</v>
      </c>
      <c r="I6069" s="14" t="n">
        <v>14.5</v>
      </c>
      <c r="J6069" s="23" t="n">
        <f aca="false">IF(AND(E6069="Priority",ISNUMBER('Cost model'!N167)),'Cost model'!N167,'Cost model'!M167)</f>
        <v>13.5</v>
      </c>
      <c r="K6069" s="14" t="n">
        <f aca="false">J6069-H6069</f>
        <v>2.87</v>
      </c>
      <c r="L6069" s="14" t="n">
        <f aca="false">G6069-H6069</f>
        <v>3.87</v>
      </c>
    </row>
    <row r="6070" customFormat="false" ht="15" hidden="false" customHeight="false" outlineLevel="0" collapsed="false">
      <c r="A6070" s="2" t="s">
        <v>174</v>
      </c>
      <c r="B6070" s="2" t="s">
        <v>174</v>
      </c>
      <c r="C6070" s="2" t="s">
        <v>48</v>
      </c>
      <c r="D6070" s="2" t="s">
        <v>10</v>
      </c>
      <c r="E6070" s="2" t="s">
        <v>83</v>
      </c>
      <c r="F6070" s="2" t="s">
        <v>977</v>
      </c>
      <c r="G6070" s="14" t="n">
        <v>17.5</v>
      </c>
      <c r="H6070" s="14" t="n">
        <v>11.95</v>
      </c>
      <c r="I6070" s="14" t="n">
        <v>17.5</v>
      </c>
      <c r="J6070" s="23" t="n">
        <f aca="false">IF(AND(E6070="Priority",ISNUMBER('Cost model'!N168)),'Cost model'!N168,'Cost model'!M168)</f>
        <v>18.5</v>
      </c>
      <c r="K6070" s="14" t="n">
        <f aca="false">J6070-H6070</f>
        <v>6.55</v>
      </c>
      <c r="L6070" s="14" t="n">
        <f aca="false">G6070-H6070</f>
        <v>5.55</v>
      </c>
    </row>
    <row r="6071" customFormat="false" ht="15" hidden="false" customHeight="false" outlineLevel="0" collapsed="false">
      <c r="A6071" s="2" t="s">
        <v>174</v>
      </c>
      <c r="B6071" s="2" t="s">
        <v>174</v>
      </c>
      <c r="C6071" s="2" t="s">
        <v>49</v>
      </c>
      <c r="D6071" s="2" t="s">
        <v>10</v>
      </c>
      <c r="E6071" s="2" t="s">
        <v>74</v>
      </c>
      <c r="F6071" s="2" t="s">
        <v>977</v>
      </c>
      <c r="G6071" s="14" t="n">
        <v>14.5</v>
      </c>
      <c r="H6071" s="14" t="n">
        <v>18.5</v>
      </c>
      <c r="I6071" s="14" t="n">
        <v>17.5</v>
      </c>
      <c r="J6071" s="23" t="n">
        <f aca="false">IF(AND(E6071="Priority",ISNUMBER('Cost model'!N169)),'Cost model'!N169,'Cost model'!M169)</f>
        <v>18.5</v>
      </c>
      <c r="K6071" s="14" t="n">
        <f aca="false">J6071-H6071</f>
        <v>0</v>
      </c>
      <c r="L6071" s="14" t="n">
        <f aca="false">G6071-H6071</f>
        <v>-4</v>
      </c>
    </row>
    <row r="6072" customFormat="false" ht="15" hidden="false" customHeight="false" outlineLevel="0" collapsed="false">
      <c r="A6072" s="2" t="s">
        <v>221</v>
      </c>
      <c r="B6072" s="2" t="s">
        <v>221</v>
      </c>
      <c r="C6072" s="2" t="s">
        <v>47</v>
      </c>
      <c r="D6072" s="2" t="s">
        <v>14</v>
      </c>
      <c r="E6072" s="2" t="s">
        <v>83</v>
      </c>
      <c r="F6072" s="2" t="s">
        <v>977</v>
      </c>
      <c r="G6072" s="14" t="n">
        <v>85</v>
      </c>
      <c r="H6072" s="14" t="n">
        <v>163.39</v>
      </c>
      <c r="I6072" s="14" t="n">
        <v>85</v>
      </c>
      <c r="J6072" s="23" t="n">
        <f aca="false">IF(AND(E6072="Priority",ISNUMBER('Cost model'!N746)),'Cost model'!N746,'Cost model'!M746)</f>
        <v>120</v>
      </c>
      <c r="K6072" s="14" t="n">
        <f aca="false">J6072-H6072</f>
        <v>-43.39</v>
      </c>
      <c r="L6072" s="14" t="n">
        <f aca="false">G6072-H6072</f>
        <v>-78.39</v>
      </c>
    </row>
    <row r="6073" customFormat="false" ht="15" hidden="false" customHeight="false" outlineLevel="0" collapsed="false">
      <c r="A6073" s="2" t="s">
        <v>174</v>
      </c>
      <c r="B6073" s="2" t="s">
        <v>124</v>
      </c>
      <c r="C6073" s="2" t="s">
        <v>47</v>
      </c>
      <c r="D6073" s="2" t="s">
        <v>13</v>
      </c>
      <c r="E6073" s="2" t="s">
        <v>74</v>
      </c>
      <c r="F6073" s="2" t="s">
        <v>976</v>
      </c>
      <c r="G6073" s="14" t="n">
        <v>85</v>
      </c>
      <c r="H6073" s="14" t="n">
        <v>85.14</v>
      </c>
      <c r="I6073" s="14" t="n">
        <v>19</v>
      </c>
      <c r="J6073" s="23" t="n">
        <f aca="false">IF(AND(E6073="Priority",ISNUMBER('Cost model'!N113)),'Cost model'!N113,'Cost model'!M113)</f>
        <v>65</v>
      </c>
      <c r="K6073" s="14" t="n">
        <f aca="false">J6073-H6073</f>
        <v>-20.14</v>
      </c>
      <c r="L6073" s="14" t="n">
        <f aca="false">G6073-H6073</f>
        <v>-0.140000000000001</v>
      </c>
    </row>
    <row r="6074" customFormat="false" ht="15" hidden="false" customHeight="false" outlineLevel="0" collapsed="false">
      <c r="A6074" s="2" t="s">
        <v>221</v>
      </c>
      <c r="B6074" s="2" t="s">
        <v>221</v>
      </c>
      <c r="C6074" s="2" t="s">
        <v>47</v>
      </c>
      <c r="D6074" s="2" t="s">
        <v>12</v>
      </c>
      <c r="E6074" s="2" t="s">
        <v>83</v>
      </c>
      <c r="F6074" s="2" t="s">
        <v>977</v>
      </c>
      <c r="G6074" s="14" t="n">
        <v>19.5</v>
      </c>
      <c r="H6074" s="14" t="n">
        <v>28.31</v>
      </c>
      <c r="I6074" s="14" t="n">
        <v>19.5</v>
      </c>
      <c r="J6074" s="23" t="n">
        <f aca="false">IF(AND(E6074="Priority",ISNUMBER('Cost model'!N740)),'Cost model'!N740,'Cost model'!M740)</f>
        <v>28.5</v>
      </c>
      <c r="K6074" s="14" t="n">
        <f aca="false">J6074-H6074</f>
        <v>0.190000000000001</v>
      </c>
      <c r="L6074" s="14" t="n">
        <f aca="false">G6074-H6074</f>
        <v>-8.81</v>
      </c>
    </row>
    <row r="6075" customFormat="false" ht="15" hidden="false" customHeight="false" outlineLevel="0" collapsed="false">
      <c r="A6075" s="2" t="s">
        <v>142</v>
      </c>
      <c r="B6075" s="2" t="s">
        <v>142</v>
      </c>
      <c r="C6075" s="2" t="s">
        <v>49</v>
      </c>
      <c r="D6075" s="2" t="s">
        <v>10</v>
      </c>
      <c r="E6075" s="2" t="s">
        <v>74</v>
      </c>
      <c r="F6075" s="2" t="s">
        <v>977</v>
      </c>
      <c r="G6075" s="14" t="n">
        <v>17.5</v>
      </c>
      <c r="H6075" s="14" t="n">
        <v>14.03</v>
      </c>
      <c r="I6075" s="14" t="n">
        <v>17.5</v>
      </c>
      <c r="J6075" s="23" t="n">
        <f aca="false">IF(AND(E6075="Priority",ISNUMBER('Cost model'!N634)),'Cost model'!N634,'Cost model'!M634)</f>
        <v>15.5</v>
      </c>
      <c r="K6075" s="14" t="n">
        <f aca="false">J6075-H6075</f>
        <v>1.47</v>
      </c>
      <c r="L6075" s="14" t="n">
        <f aca="false">G6075-H6075</f>
        <v>3.47</v>
      </c>
    </row>
    <row r="6076" customFormat="false" ht="15" hidden="false" customHeight="false" outlineLevel="0" collapsed="false">
      <c r="A6076" s="2" t="s">
        <v>174</v>
      </c>
      <c r="B6076" s="2" t="s">
        <v>174</v>
      </c>
      <c r="C6076" s="2" t="s">
        <v>47</v>
      </c>
      <c r="D6076" s="2" t="s">
        <v>10</v>
      </c>
      <c r="E6076" s="2" t="s">
        <v>74</v>
      </c>
      <c r="F6076" s="2" t="s">
        <v>977</v>
      </c>
      <c r="G6076" s="14" t="n">
        <v>9.5</v>
      </c>
      <c r="H6076" s="14" t="n">
        <v>7.48</v>
      </c>
      <c r="I6076" s="14" t="n">
        <v>9.5</v>
      </c>
      <c r="J6076" s="23" t="n">
        <f aca="false">IF(AND(E6076="Priority",ISNUMBER('Cost model'!N167)),'Cost model'!N167,'Cost model'!M167)</f>
        <v>8.5</v>
      </c>
      <c r="K6076" s="14" t="n">
        <f aca="false">J6076-H6076</f>
        <v>1.02</v>
      </c>
      <c r="L6076" s="14" t="n">
        <f aca="false">G6076-H6076</f>
        <v>2.02</v>
      </c>
    </row>
    <row r="6077" customFormat="false" ht="15" hidden="false" customHeight="false" outlineLevel="0" collapsed="false">
      <c r="A6077" s="2" t="s">
        <v>174</v>
      </c>
      <c r="B6077" s="2" t="s">
        <v>174</v>
      </c>
      <c r="C6077" s="2" t="s">
        <v>47</v>
      </c>
      <c r="D6077" s="2" t="s">
        <v>12</v>
      </c>
      <c r="E6077" s="2" t="s">
        <v>74</v>
      </c>
      <c r="F6077" s="2" t="s">
        <v>977</v>
      </c>
      <c r="G6077" s="14" t="n">
        <v>9.5</v>
      </c>
      <c r="H6077" s="14" t="n">
        <v>14.82</v>
      </c>
      <c r="I6077" s="14" t="n">
        <v>9.5</v>
      </c>
      <c r="J6077" s="23" t="n">
        <f aca="false">IF(AND(E6077="Priority",ISNUMBER('Cost model'!N170)),'Cost model'!N170,'Cost model'!M170)</f>
        <v>25.5</v>
      </c>
      <c r="K6077" s="14" t="n">
        <f aca="false">J6077-H6077</f>
        <v>10.68</v>
      </c>
      <c r="L6077" s="14" t="n">
        <f aca="false">G6077-H6077</f>
        <v>-5.32</v>
      </c>
    </row>
    <row r="6078" customFormat="false" ht="15" hidden="false" customHeight="false" outlineLevel="0" collapsed="false">
      <c r="A6078" s="2" t="s">
        <v>174</v>
      </c>
      <c r="B6078" s="2" t="s">
        <v>174</v>
      </c>
      <c r="C6078" s="2" t="s">
        <v>49</v>
      </c>
      <c r="D6078" s="2" t="s">
        <v>10</v>
      </c>
      <c r="E6078" s="2" t="s">
        <v>74</v>
      </c>
      <c r="F6078" s="2" t="s">
        <v>977</v>
      </c>
      <c r="G6078" s="14" t="n">
        <v>17.5</v>
      </c>
      <c r="H6078" s="14" t="n">
        <v>11.04</v>
      </c>
      <c r="I6078" s="14" t="n">
        <v>17.5</v>
      </c>
      <c r="J6078" s="23" t="n">
        <f aca="false">IF(AND(E6078="Priority",ISNUMBER('Cost model'!N169)),'Cost model'!N169,'Cost model'!M169)</f>
        <v>18.5</v>
      </c>
      <c r="K6078" s="14" t="n">
        <f aca="false">J6078-H6078</f>
        <v>7.46</v>
      </c>
      <c r="L6078" s="14" t="n">
        <f aca="false">G6078-H6078</f>
        <v>6.46</v>
      </c>
    </row>
    <row r="6079" customFormat="false" ht="15" hidden="false" customHeight="false" outlineLevel="0" collapsed="false">
      <c r="A6079" s="2" t="s">
        <v>174</v>
      </c>
      <c r="B6079" s="2" t="s">
        <v>174</v>
      </c>
      <c r="C6079" s="2" t="s">
        <v>48</v>
      </c>
      <c r="D6079" s="2" t="s">
        <v>12</v>
      </c>
      <c r="E6079" s="2" t="s">
        <v>74</v>
      </c>
      <c r="F6079" s="2" t="s">
        <v>977</v>
      </c>
      <c r="G6079" s="14" t="n">
        <v>52</v>
      </c>
      <c r="H6079" s="14" t="n">
        <v>41.81</v>
      </c>
      <c r="I6079" s="14" t="n">
        <v>12.5</v>
      </c>
      <c r="J6079" s="23" t="n">
        <f aca="false">IF(AND(E6079="Priority",ISNUMBER('Cost model'!N171)),'Cost model'!N171,'Cost model'!M171)</f>
        <v>40</v>
      </c>
      <c r="K6079" s="14" t="n">
        <f aca="false">J6079-H6079</f>
        <v>-1.81</v>
      </c>
      <c r="L6079" s="14" t="n">
        <f aca="false">G6079-H6079</f>
        <v>10.19</v>
      </c>
    </row>
    <row r="6080" customFormat="false" ht="15" hidden="false" customHeight="false" outlineLevel="0" collapsed="false">
      <c r="A6080" s="2" t="s">
        <v>142</v>
      </c>
      <c r="B6080" s="2" t="s">
        <v>142</v>
      </c>
      <c r="C6080" s="2" t="s">
        <v>47</v>
      </c>
      <c r="D6080" s="2" t="s">
        <v>10</v>
      </c>
      <c r="E6080" s="2" t="s">
        <v>74</v>
      </c>
      <c r="F6080" s="2" t="s">
        <v>977</v>
      </c>
      <c r="G6080" s="14" t="n">
        <v>9.5</v>
      </c>
      <c r="H6080" s="14" t="n">
        <v>7.11</v>
      </c>
      <c r="I6080" s="14" t="n">
        <v>9.5</v>
      </c>
      <c r="J6080" s="23" t="n">
        <f aca="false">IF(AND(E6080="Priority",ISNUMBER('Cost model'!N632)),'Cost model'!N632,'Cost model'!M632)</f>
        <v>9.5</v>
      </c>
      <c r="K6080" s="14" t="n">
        <f aca="false">J6080-H6080</f>
        <v>2.39</v>
      </c>
      <c r="L6080" s="14" t="n">
        <f aca="false">G6080-H6080</f>
        <v>2.39</v>
      </c>
    </row>
    <row r="6081" customFormat="false" ht="15" hidden="false" customHeight="false" outlineLevel="0" collapsed="false">
      <c r="A6081" s="2" t="s">
        <v>174</v>
      </c>
      <c r="B6081" s="2" t="s">
        <v>174</v>
      </c>
      <c r="C6081" s="2" t="s">
        <v>48</v>
      </c>
      <c r="D6081" s="2" t="s">
        <v>13</v>
      </c>
      <c r="E6081" s="2" t="s">
        <v>74</v>
      </c>
      <c r="F6081" s="2" t="s">
        <v>977</v>
      </c>
      <c r="G6081" s="14" t="n">
        <v>39</v>
      </c>
      <c r="H6081" s="14" t="n">
        <v>68.37</v>
      </c>
      <c r="I6081" s="14" t="n">
        <v>24.5</v>
      </c>
      <c r="J6081" s="23" t="n">
        <f aca="false">IF(AND(E6081="Priority",ISNUMBER('Cost model'!N174)),'Cost model'!N174,'Cost model'!M174)</f>
        <v>70</v>
      </c>
      <c r="K6081" s="14" t="n">
        <f aca="false">J6081-H6081</f>
        <v>1.63</v>
      </c>
      <c r="L6081" s="14" t="n">
        <f aca="false">G6081-H6081</f>
        <v>-29.37</v>
      </c>
    </row>
    <row r="6082" customFormat="false" ht="15" hidden="false" customHeight="false" outlineLevel="0" collapsed="false">
      <c r="A6082" s="2" t="s">
        <v>174</v>
      </c>
      <c r="B6082" s="2" t="s">
        <v>174</v>
      </c>
      <c r="C6082" s="2" t="s">
        <v>47</v>
      </c>
      <c r="D6082" s="2" t="s">
        <v>10</v>
      </c>
      <c r="E6082" s="2" t="s">
        <v>74</v>
      </c>
      <c r="F6082" s="2" t="s">
        <v>977</v>
      </c>
      <c r="G6082" s="14" t="n">
        <v>9.5</v>
      </c>
      <c r="H6082" s="14" t="n">
        <v>8</v>
      </c>
      <c r="I6082" s="14" t="n">
        <v>9.5</v>
      </c>
      <c r="J6082" s="23" t="n">
        <f aca="false">IF(AND(E6082="Priority",ISNUMBER('Cost model'!N167)),'Cost model'!N167,'Cost model'!M167)</f>
        <v>8.5</v>
      </c>
      <c r="K6082" s="14" t="n">
        <f aca="false">J6082-H6082</f>
        <v>0.5</v>
      </c>
      <c r="L6082" s="14" t="n">
        <f aca="false">G6082-H6082</f>
        <v>1.5</v>
      </c>
    </row>
    <row r="6083" customFormat="false" ht="15" hidden="false" customHeight="false" outlineLevel="0" collapsed="false">
      <c r="A6083" s="2" t="s">
        <v>124</v>
      </c>
      <c r="B6083" s="2" t="s">
        <v>124</v>
      </c>
      <c r="C6083" s="2" t="s">
        <v>48</v>
      </c>
      <c r="D6083" s="2" t="s">
        <v>10</v>
      </c>
      <c r="E6083" s="2" t="s">
        <v>74</v>
      </c>
      <c r="F6083" s="2" t="s">
        <v>977</v>
      </c>
      <c r="G6083" s="14" t="n">
        <v>37.5</v>
      </c>
      <c r="H6083" s="14" t="n">
        <v>24.04</v>
      </c>
      <c r="I6083" s="14" t="n">
        <v>12.5</v>
      </c>
      <c r="J6083" s="23" t="n">
        <f aca="false">IF(AND(E6083="Priority",ISNUMBER('Cost model'!N318)),'Cost model'!N318,'Cost model'!M318)</f>
        <v>14.5</v>
      </c>
      <c r="K6083" s="14" t="n">
        <f aca="false">J6083-H6083</f>
        <v>-9.54</v>
      </c>
      <c r="L6083" s="14" t="n">
        <f aca="false">G6083-H6083</f>
        <v>13.46</v>
      </c>
    </row>
    <row r="6084" customFormat="false" ht="15" hidden="false" customHeight="false" outlineLevel="0" collapsed="false">
      <c r="A6084" s="2" t="s">
        <v>142</v>
      </c>
      <c r="B6084" s="2" t="s">
        <v>142</v>
      </c>
      <c r="C6084" s="2" t="s">
        <v>48</v>
      </c>
      <c r="D6084" s="2" t="s">
        <v>12</v>
      </c>
      <c r="E6084" s="2" t="s">
        <v>74</v>
      </c>
      <c r="F6084" s="2" t="s">
        <v>977</v>
      </c>
      <c r="G6084" s="14" t="n">
        <v>12.5</v>
      </c>
      <c r="H6084" s="14" t="n">
        <v>44.04</v>
      </c>
      <c r="I6084" s="14" t="n">
        <v>12.5</v>
      </c>
      <c r="J6084" s="23" t="n">
        <f aca="false">IF(AND(E6084="Priority",ISNUMBER('Cost model'!N636)),'Cost model'!N636,'Cost model'!M636)</f>
        <v>40</v>
      </c>
      <c r="K6084" s="14" t="n">
        <f aca="false">J6084-H6084</f>
        <v>-4.04</v>
      </c>
      <c r="L6084" s="14" t="n">
        <f aca="false">G6084-H6084</f>
        <v>-31.54</v>
      </c>
    </row>
    <row r="6085" customFormat="false" ht="15" hidden="false" customHeight="false" outlineLevel="0" collapsed="false">
      <c r="A6085" s="2" t="s">
        <v>174</v>
      </c>
      <c r="B6085" s="2" t="s">
        <v>158</v>
      </c>
      <c r="C6085" s="2" t="s">
        <v>48</v>
      </c>
      <c r="D6085" s="2" t="s">
        <v>10</v>
      </c>
      <c r="E6085" s="2" t="s">
        <v>83</v>
      </c>
      <c r="F6085" s="2" t="s">
        <v>976</v>
      </c>
      <c r="G6085" s="14" t="n">
        <v>19.5</v>
      </c>
      <c r="H6085" s="14" t="n">
        <v>23.78</v>
      </c>
      <c r="I6085" s="14" t="n">
        <v>19.5</v>
      </c>
      <c r="J6085" s="23" t="n">
        <f aca="false">IF(AND(E6085="Priority",ISNUMBER('Cost model'!N138)),'Cost model'!N138,'Cost model'!M138)</f>
        <v>22.5</v>
      </c>
      <c r="K6085" s="14" t="n">
        <f aca="false">J6085-H6085</f>
        <v>-1.28</v>
      </c>
      <c r="L6085" s="14" t="n">
        <f aca="false">G6085-H6085</f>
        <v>-4.28</v>
      </c>
    </row>
    <row r="6086" customFormat="false" ht="15" hidden="false" customHeight="false" outlineLevel="0" collapsed="false">
      <c r="A6086" s="2" t="s">
        <v>174</v>
      </c>
      <c r="B6086" s="2" t="s">
        <v>174</v>
      </c>
      <c r="C6086" s="2" t="s">
        <v>48</v>
      </c>
      <c r="D6086" s="2" t="s">
        <v>10</v>
      </c>
      <c r="E6086" s="2" t="s">
        <v>74</v>
      </c>
      <c r="F6086" s="2" t="s">
        <v>977</v>
      </c>
      <c r="G6086" s="14" t="n">
        <v>12.5</v>
      </c>
      <c r="H6086" s="14" t="n">
        <v>9.02</v>
      </c>
      <c r="I6086" s="14" t="n">
        <v>12.5</v>
      </c>
      <c r="J6086" s="23" t="n">
        <f aca="false">IF(AND(E6086="Priority",ISNUMBER('Cost model'!N168)),'Cost model'!N168,'Cost model'!M168)</f>
        <v>13.5</v>
      </c>
      <c r="K6086" s="14" t="n">
        <f aca="false">J6086-H6086</f>
        <v>4.48</v>
      </c>
      <c r="L6086" s="14" t="n">
        <f aca="false">G6086-H6086</f>
        <v>3.48</v>
      </c>
    </row>
    <row r="6087" customFormat="false" ht="15" hidden="false" customHeight="false" outlineLevel="0" collapsed="false">
      <c r="A6087" s="2" t="s">
        <v>221</v>
      </c>
      <c r="B6087" s="2" t="s">
        <v>221</v>
      </c>
      <c r="C6087" s="2" t="s">
        <v>47</v>
      </c>
      <c r="D6087" s="2" t="s">
        <v>14</v>
      </c>
      <c r="E6087" s="2" t="s">
        <v>74</v>
      </c>
      <c r="F6087" s="2" t="s">
        <v>977</v>
      </c>
      <c r="G6087" s="14" t="n">
        <v>79.5</v>
      </c>
      <c r="H6087" s="14" t="n">
        <v>93.78</v>
      </c>
      <c r="I6087" s="14" t="n">
        <v>25</v>
      </c>
      <c r="J6087" s="23" t="n">
        <f aca="false">IF(AND(E6087="Priority",ISNUMBER('Cost model'!N746)),'Cost model'!N746,'Cost model'!M746)</f>
        <v>100</v>
      </c>
      <c r="K6087" s="14" t="n">
        <f aca="false">J6087-H6087</f>
        <v>6.22</v>
      </c>
      <c r="L6087" s="14" t="n">
        <f aca="false">G6087-H6087</f>
        <v>-14.28</v>
      </c>
    </row>
    <row r="6088" customFormat="false" ht="15" hidden="false" customHeight="false" outlineLevel="0" collapsed="false">
      <c r="A6088" s="2" t="s">
        <v>123</v>
      </c>
      <c r="B6088" s="2" t="s">
        <v>174</v>
      </c>
      <c r="C6088" s="2" t="s">
        <v>47</v>
      </c>
      <c r="D6088" s="2" t="s">
        <v>10</v>
      </c>
      <c r="E6088" s="2" t="s">
        <v>74</v>
      </c>
      <c r="F6088" s="2" t="s">
        <v>976</v>
      </c>
      <c r="G6088" s="14" t="n">
        <v>9.5</v>
      </c>
      <c r="H6088" s="14" t="n">
        <v>8.84</v>
      </c>
      <c r="I6088" s="14" t="n">
        <v>14.5</v>
      </c>
      <c r="J6088" s="23" t="n">
        <f aca="false">IF(AND(E6088="Priority",ISNUMBER('Cost model'!N47)),'Cost model'!N47,'Cost model'!M47)</f>
        <v>12.5</v>
      </c>
      <c r="K6088" s="14" t="n">
        <f aca="false">J6088-H6088</f>
        <v>3.66</v>
      </c>
      <c r="L6088" s="14" t="n">
        <f aca="false">G6088-H6088</f>
        <v>0.66</v>
      </c>
    </row>
    <row r="6089" customFormat="false" ht="15" hidden="false" customHeight="false" outlineLevel="0" collapsed="false">
      <c r="A6089" s="2" t="s">
        <v>123</v>
      </c>
      <c r="B6089" s="2" t="s">
        <v>174</v>
      </c>
      <c r="C6089" s="2" t="s">
        <v>47</v>
      </c>
      <c r="D6089" s="2" t="s">
        <v>10</v>
      </c>
      <c r="E6089" s="2" t="s">
        <v>74</v>
      </c>
      <c r="F6089" s="2" t="s">
        <v>976</v>
      </c>
      <c r="G6089" s="14" t="n">
        <v>9.5</v>
      </c>
      <c r="H6089" s="14" t="n">
        <v>10.87</v>
      </c>
      <c r="I6089" s="14" t="n">
        <v>14.5</v>
      </c>
      <c r="J6089" s="23" t="n">
        <f aca="false">IF(AND(E6089="Priority",ISNUMBER('Cost model'!N47)),'Cost model'!N47,'Cost model'!M47)</f>
        <v>12.5</v>
      </c>
      <c r="K6089" s="14" t="n">
        <f aca="false">J6089-H6089</f>
        <v>1.63</v>
      </c>
      <c r="L6089" s="14" t="n">
        <f aca="false">G6089-H6089</f>
        <v>-1.37</v>
      </c>
    </row>
    <row r="6090" customFormat="false" ht="15" hidden="false" customHeight="false" outlineLevel="0" collapsed="false">
      <c r="A6090" s="2" t="s">
        <v>221</v>
      </c>
      <c r="B6090" s="2" t="s">
        <v>221</v>
      </c>
      <c r="C6090" s="2" t="s">
        <v>47</v>
      </c>
      <c r="D6090" s="2" t="s">
        <v>12</v>
      </c>
      <c r="E6090" s="2" t="s">
        <v>74</v>
      </c>
      <c r="F6090" s="2" t="s">
        <v>977</v>
      </c>
      <c r="G6090" s="14" t="n">
        <v>9.5</v>
      </c>
      <c r="H6090" s="14" t="n">
        <v>24.62</v>
      </c>
      <c r="I6090" s="14" t="n">
        <v>9.5</v>
      </c>
      <c r="J6090" s="23" t="n">
        <f aca="false">IF(AND(E6090="Priority",ISNUMBER('Cost model'!N740)),'Cost model'!N740,'Cost model'!M740)</f>
        <v>22.5</v>
      </c>
      <c r="K6090" s="14" t="n">
        <f aca="false">J6090-H6090</f>
        <v>-2.12</v>
      </c>
      <c r="L6090" s="14" t="n">
        <f aca="false">G6090-H6090</f>
        <v>-15.12</v>
      </c>
    </row>
    <row r="6091" customFormat="false" ht="15" hidden="false" customHeight="false" outlineLevel="0" collapsed="false">
      <c r="A6091" s="2" t="s">
        <v>174</v>
      </c>
      <c r="B6091" s="2" t="s">
        <v>158</v>
      </c>
      <c r="C6091" s="2" t="s">
        <v>48</v>
      </c>
      <c r="D6091" s="2" t="s">
        <v>14</v>
      </c>
      <c r="E6091" s="2" t="s">
        <v>74</v>
      </c>
      <c r="F6091" s="2" t="s">
        <v>976</v>
      </c>
      <c r="G6091" s="14" t="n">
        <v>122</v>
      </c>
      <c r="H6091" s="14" t="n">
        <v>138.44</v>
      </c>
      <c r="I6091" s="14" t="n">
        <v>125</v>
      </c>
      <c r="J6091" s="23" t="n">
        <f aca="false">IF(AND(E6091="Priority",ISNUMBER('Cost model'!N147)),'Cost model'!N147,'Cost model'!M147)</f>
        <v>150</v>
      </c>
      <c r="K6091" s="14" t="n">
        <f aca="false">J6091-H6091</f>
        <v>11.56</v>
      </c>
      <c r="L6091" s="14" t="n">
        <f aca="false">G6091-H6091</f>
        <v>-16.44</v>
      </c>
    </row>
    <row r="6092" customFormat="false" ht="15" hidden="false" customHeight="false" outlineLevel="0" collapsed="false">
      <c r="A6092" s="2" t="s">
        <v>174</v>
      </c>
      <c r="B6092" s="2" t="s">
        <v>174</v>
      </c>
      <c r="C6092" s="2" t="s">
        <v>47</v>
      </c>
      <c r="D6092" s="2" t="s">
        <v>10</v>
      </c>
      <c r="E6092" s="2" t="s">
        <v>74</v>
      </c>
      <c r="F6092" s="2" t="s">
        <v>977</v>
      </c>
      <c r="G6092" s="14" t="n">
        <v>9.5</v>
      </c>
      <c r="H6092" s="14" t="n">
        <v>7.48</v>
      </c>
      <c r="I6092" s="14" t="n">
        <v>9.5</v>
      </c>
      <c r="J6092" s="23" t="n">
        <f aca="false">IF(AND(E6092="Priority",ISNUMBER('Cost model'!N167)),'Cost model'!N167,'Cost model'!M167)</f>
        <v>8.5</v>
      </c>
      <c r="K6092" s="14" t="n">
        <f aca="false">J6092-H6092</f>
        <v>1.02</v>
      </c>
      <c r="L6092" s="14" t="n">
        <f aca="false">G6092-H6092</f>
        <v>2.02</v>
      </c>
    </row>
    <row r="6093" customFormat="false" ht="15" hidden="false" customHeight="false" outlineLevel="0" collapsed="false">
      <c r="A6093" s="2" t="s">
        <v>142</v>
      </c>
      <c r="B6093" s="2" t="s">
        <v>142</v>
      </c>
      <c r="C6093" s="2" t="s">
        <v>49</v>
      </c>
      <c r="D6093" s="2" t="s">
        <v>10</v>
      </c>
      <c r="E6093" s="2" t="s">
        <v>74</v>
      </c>
      <c r="F6093" s="2" t="s">
        <v>977</v>
      </c>
      <c r="G6093" s="14" t="n">
        <v>17.5</v>
      </c>
      <c r="H6093" s="14" t="n">
        <v>23.78</v>
      </c>
      <c r="I6093" s="14" t="n">
        <v>17.5</v>
      </c>
      <c r="J6093" s="23" t="n">
        <f aca="false">IF(AND(E6093="Priority",ISNUMBER('Cost model'!N634)),'Cost model'!N634,'Cost model'!M634)</f>
        <v>15.5</v>
      </c>
      <c r="K6093" s="14" t="n">
        <f aca="false">J6093-H6093</f>
        <v>-8.28</v>
      </c>
      <c r="L6093" s="14" t="n">
        <f aca="false">G6093-H6093</f>
        <v>-6.28</v>
      </c>
    </row>
    <row r="6094" customFormat="false" ht="15" hidden="false" customHeight="false" outlineLevel="0" collapsed="false">
      <c r="A6094" s="2" t="s">
        <v>221</v>
      </c>
      <c r="B6094" s="2" t="s">
        <v>221</v>
      </c>
      <c r="C6094" s="2" t="s">
        <v>47</v>
      </c>
      <c r="D6094" s="2" t="s">
        <v>10</v>
      </c>
      <c r="E6094" s="2" t="s">
        <v>74</v>
      </c>
      <c r="F6094" s="2" t="s">
        <v>977</v>
      </c>
      <c r="G6094" s="14" t="n">
        <v>29</v>
      </c>
      <c r="H6094" s="14" t="n">
        <v>7.88</v>
      </c>
      <c r="I6094" s="14" t="n">
        <v>9.5</v>
      </c>
      <c r="J6094" s="23" t="n">
        <f aca="false">IF(AND(E6094="Priority",ISNUMBER('Cost model'!N737)),'Cost model'!N737,'Cost model'!M737)</f>
        <v>8.5</v>
      </c>
      <c r="K6094" s="14" t="n">
        <f aca="false">J6094-H6094</f>
        <v>0.62</v>
      </c>
      <c r="L6094" s="14" t="n">
        <f aca="false">G6094-H6094</f>
        <v>21.12</v>
      </c>
    </row>
    <row r="6095" customFormat="false" ht="15" hidden="false" customHeight="false" outlineLevel="0" collapsed="false">
      <c r="A6095" s="2" t="s">
        <v>342</v>
      </c>
      <c r="B6095" s="2" t="s">
        <v>158</v>
      </c>
      <c r="C6095" s="2" t="s">
        <v>47</v>
      </c>
      <c r="D6095" s="2" t="s">
        <v>12</v>
      </c>
      <c r="E6095" s="2" t="s">
        <v>74</v>
      </c>
      <c r="F6095" s="2" t="s">
        <v>976</v>
      </c>
      <c r="G6095" s="14" t="n">
        <v>54</v>
      </c>
      <c r="H6095" s="14" t="n">
        <v>55.24</v>
      </c>
      <c r="I6095" s="14" t="n">
        <v>24.5</v>
      </c>
      <c r="J6095" s="23" t="n">
        <f aca="false">IF(AND(E6095="Priority",ISNUMBER('Cost model'!N215)),'Cost model'!N215,'Cost model'!M215)</f>
        <v>60</v>
      </c>
      <c r="K6095" s="14" t="n">
        <f aca="false">J6095-H6095</f>
        <v>4.76</v>
      </c>
      <c r="L6095" s="14" t="n">
        <f aca="false">G6095-H6095</f>
        <v>-1.24</v>
      </c>
    </row>
    <row r="6096" customFormat="false" ht="15" hidden="false" customHeight="false" outlineLevel="0" collapsed="false">
      <c r="A6096" s="2" t="s">
        <v>174</v>
      </c>
      <c r="B6096" s="2" t="s">
        <v>174</v>
      </c>
      <c r="C6096" s="2" t="s">
        <v>48</v>
      </c>
      <c r="D6096" s="2" t="s">
        <v>12</v>
      </c>
      <c r="E6096" s="2" t="s">
        <v>74</v>
      </c>
      <c r="F6096" s="2" t="s">
        <v>977</v>
      </c>
      <c r="G6096" s="14" t="n">
        <v>50</v>
      </c>
      <c r="H6096" s="14" t="n">
        <v>53.36</v>
      </c>
      <c r="I6096" s="14" t="n">
        <v>12.5</v>
      </c>
      <c r="J6096" s="23" t="n">
        <f aca="false">IF(AND(E6096="Priority",ISNUMBER('Cost model'!N171)),'Cost model'!N171,'Cost model'!M171)</f>
        <v>40</v>
      </c>
      <c r="K6096" s="14" t="n">
        <f aca="false">J6096-H6096</f>
        <v>-13.36</v>
      </c>
      <c r="L6096" s="14" t="n">
        <f aca="false">G6096-H6096</f>
        <v>-3.36</v>
      </c>
    </row>
    <row r="6097" customFormat="false" ht="15" hidden="false" customHeight="false" outlineLevel="0" collapsed="false">
      <c r="A6097" s="2" t="s">
        <v>174</v>
      </c>
      <c r="B6097" s="2" t="s">
        <v>174</v>
      </c>
      <c r="C6097" s="2" t="s">
        <v>48</v>
      </c>
      <c r="D6097" s="2" t="s">
        <v>12</v>
      </c>
      <c r="E6097" s="2" t="s">
        <v>74</v>
      </c>
      <c r="F6097" s="2" t="s">
        <v>977</v>
      </c>
      <c r="G6097" s="14" t="n">
        <v>50</v>
      </c>
      <c r="H6097" s="14" t="n">
        <v>53.36</v>
      </c>
      <c r="I6097" s="14" t="n">
        <v>12.5</v>
      </c>
      <c r="J6097" s="23" t="n">
        <f aca="false">IF(AND(E6097="Priority",ISNUMBER('Cost model'!N171)),'Cost model'!N171,'Cost model'!M171)</f>
        <v>40</v>
      </c>
      <c r="K6097" s="14" t="n">
        <f aca="false">J6097-H6097</f>
        <v>-13.36</v>
      </c>
      <c r="L6097" s="14" t="n">
        <f aca="false">G6097-H6097</f>
        <v>-3.36</v>
      </c>
    </row>
    <row r="6098" customFormat="false" ht="15" hidden="false" customHeight="false" outlineLevel="0" collapsed="false">
      <c r="A6098" s="2" t="s">
        <v>174</v>
      </c>
      <c r="B6098" s="2" t="s">
        <v>174</v>
      </c>
      <c r="C6098" s="2" t="s">
        <v>48</v>
      </c>
      <c r="D6098" s="2" t="s">
        <v>12</v>
      </c>
      <c r="E6098" s="2" t="s">
        <v>74</v>
      </c>
      <c r="F6098" s="2" t="s">
        <v>977</v>
      </c>
      <c r="G6098" s="14" t="n">
        <v>62.5</v>
      </c>
      <c r="H6098" s="14" t="n">
        <v>53.36</v>
      </c>
      <c r="I6098" s="14" t="n">
        <v>12.5</v>
      </c>
      <c r="J6098" s="23" t="n">
        <f aca="false">IF(AND(E6098="Priority",ISNUMBER('Cost model'!N171)),'Cost model'!N171,'Cost model'!M171)</f>
        <v>40</v>
      </c>
      <c r="K6098" s="14" t="n">
        <f aca="false">J6098-H6098</f>
        <v>-13.36</v>
      </c>
      <c r="L6098" s="14" t="n">
        <f aca="false">G6098-H6098</f>
        <v>9.14</v>
      </c>
    </row>
    <row r="6099" customFormat="false" ht="15" hidden="false" customHeight="false" outlineLevel="0" collapsed="false">
      <c r="A6099" s="2" t="s">
        <v>221</v>
      </c>
      <c r="B6099" s="2" t="s">
        <v>221</v>
      </c>
      <c r="C6099" s="2" t="s">
        <v>49</v>
      </c>
      <c r="D6099" s="2" t="s">
        <v>12</v>
      </c>
      <c r="E6099" s="2" t="s">
        <v>74</v>
      </c>
      <c r="F6099" s="2" t="s">
        <v>977</v>
      </c>
      <c r="G6099" s="14" t="n">
        <v>168.5</v>
      </c>
      <c r="H6099" s="14" t="n">
        <v>110.83</v>
      </c>
      <c r="I6099" s="14" t="n">
        <v>19.5</v>
      </c>
      <c r="J6099" s="23" t="n">
        <f aca="false">IF(AND(E6099="Priority",ISNUMBER('Cost model'!N742)),'Cost model'!N742,'Cost model'!M742)</f>
        <v>60</v>
      </c>
      <c r="K6099" s="14" t="n">
        <f aca="false">J6099-H6099</f>
        <v>-50.83</v>
      </c>
      <c r="L6099" s="14" t="n">
        <f aca="false">G6099-H6099</f>
        <v>57.67</v>
      </c>
    </row>
    <row r="6100" customFormat="false" ht="15" hidden="false" customHeight="false" outlineLevel="0" collapsed="false">
      <c r="A6100" s="2" t="s">
        <v>142</v>
      </c>
      <c r="B6100" s="2" t="s">
        <v>158</v>
      </c>
      <c r="C6100" s="2" t="s">
        <v>47</v>
      </c>
      <c r="D6100" s="2" t="s">
        <v>10</v>
      </c>
      <c r="E6100" s="2" t="s">
        <v>74</v>
      </c>
      <c r="F6100" s="2" t="s">
        <v>976</v>
      </c>
      <c r="G6100" s="14" t="n">
        <v>39</v>
      </c>
      <c r="H6100" s="14" t="n">
        <v>43.54</v>
      </c>
      <c r="I6100" s="14" t="n">
        <v>14.5</v>
      </c>
      <c r="J6100" s="23" t="n">
        <f aca="false">IF(AND(E6100="Priority",ISNUMBER('Cost model'!N647)),'Cost model'!N647,'Cost model'!M647)</f>
        <v>13.5</v>
      </c>
      <c r="K6100" s="14" t="n">
        <f aca="false">J6100-H6100</f>
        <v>-30.04</v>
      </c>
      <c r="L6100" s="14" t="n">
        <f aca="false">G6100-H6100</f>
        <v>-4.54</v>
      </c>
    </row>
    <row r="6101" customFormat="false" ht="15" hidden="false" customHeight="false" outlineLevel="0" collapsed="false">
      <c r="A6101" s="2" t="s">
        <v>174</v>
      </c>
      <c r="B6101" s="2" t="s">
        <v>174</v>
      </c>
      <c r="C6101" s="2" t="s">
        <v>49</v>
      </c>
      <c r="D6101" s="2" t="s">
        <v>12</v>
      </c>
      <c r="E6101" s="2" t="s">
        <v>74</v>
      </c>
      <c r="F6101" s="2" t="s">
        <v>977</v>
      </c>
      <c r="G6101" s="14" t="n">
        <v>19.5</v>
      </c>
      <c r="H6101" s="14" t="n">
        <v>42.9</v>
      </c>
      <c r="I6101" s="14" t="n">
        <v>19.5</v>
      </c>
      <c r="J6101" s="23" t="n">
        <f aca="false">IF(AND(E6101="Priority",ISNUMBER('Cost model'!N172)),'Cost model'!N172,'Cost model'!M172)</f>
        <v>45</v>
      </c>
      <c r="K6101" s="14" t="n">
        <f aca="false">J6101-H6101</f>
        <v>2.1</v>
      </c>
      <c r="L6101" s="14" t="n">
        <f aca="false">G6101-H6101</f>
        <v>-23.4</v>
      </c>
    </row>
    <row r="6102" customFormat="false" ht="15" hidden="false" customHeight="false" outlineLevel="0" collapsed="false">
      <c r="A6102" s="2" t="s">
        <v>124</v>
      </c>
      <c r="B6102" s="2" t="s">
        <v>124</v>
      </c>
      <c r="C6102" s="2" t="s">
        <v>47</v>
      </c>
      <c r="D6102" s="2" t="s">
        <v>10</v>
      </c>
      <c r="E6102" s="2" t="s">
        <v>74</v>
      </c>
      <c r="F6102" s="2" t="s">
        <v>977</v>
      </c>
      <c r="G6102" s="14" t="n">
        <v>19.5</v>
      </c>
      <c r="H6102" s="14" t="n">
        <v>7.56</v>
      </c>
      <c r="I6102" s="14" t="n">
        <v>9.5</v>
      </c>
      <c r="J6102" s="23" t="n">
        <f aca="false">IF(AND(E6102="Priority",ISNUMBER('Cost model'!N317)),'Cost model'!N317,'Cost model'!M317)</f>
        <v>10.5</v>
      </c>
      <c r="K6102" s="14" t="n">
        <f aca="false">J6102-H6102</f>
        <v>2.94</v>
      </c>
      <c r="L6102" s="14" t="n">
        <f aca="false">G6102-H6102</f>
        <v>11.94</v>
      </c>
    </row>
    <row r="6103" customFormat="false" ht="15" hidden="false" customHeight="false" outlineLevel="0" collapsed="false">
      <c r="A6103" s="2" t="s">
        <v>174</v>
      </c>
      <c r="B6103" s="2" t="s">
        <v>174</v>
      </c>
      <c r="C6103" s="2" t="s">
        <v>47</v>
      </c>
      <c r="D6103" s="2" t="s">
        <v>10</v>
      </c>
      <c r="E6103" s="2" t="s">
        <v>74</v>
      </c>
      <c r="F6103" s="2" t="s">
        <v>977</v>
      </c>
      <c r="G6103" s="14" t="n">
        <v>9.5</v>
      </c>
      <c r="H6103" s="14" t="n">
        <v>6.7</v>
      </c>
      <c r="I6103" s="14" t="n">
        <v>9.5</v>
      </c>
      <c r="J6103" s="23" t="n">
        <f aca="false">IF(AND(E6103="Priority",ISNUMBER('Cost model'!N167)),'Cost model'!N167,'Cost model'!M167)</f>
        <v>8.5</v>
      </c>
      <c r="K6103" s="14" t="n">
        <f aca="false">J6103-H6103</f>
        <v>1.8</v>
      </c>
      <c r="L6103" s="14" t="n">
        <f aca="false">G6103-H6103</f>
        <v>2.8</v>
      </c>
    </row>
    <row r="6104" customFormat="false" ht="15" hidden="false" customHeight="false" outlineLevel="0" collapsed="false">
      <c r="A6104" s="2" t="s">
        <v>142</v>
      </c>
      <c r="B6104" s="2" t="s">
        <v>142</v>
      </c>
      <c r="C6104" s="2" t="s">
        <v>49</v>
      </c>
      <c r="D6104" s="2" t="s">
        <v>10</v>
      </c>
      <c r="E6104" s="2" t="s">
        <v>74</v>
      </c>
      <c r="F6104" s="2" t="s">
        <v>977</v>
      </c>
      <c r="G6104" s="14" t="n">
        <v>17.5</v>
      </c>
      <c r="H6104" s="14" t="n">
        <v>37.6</v>
      </c>
      <c r="I6104" s="14" t="n">
        <v>17.5</v>
      </c>
      <c r="J6104" s="23" t="n">
        <f aca="false">IF(AND(E6104="Priority",ISNUMBER('Cost model'!N634)),'Cost model'!N634,'Cost model'!M634)</f>
        <v>15.5</v>
      </c>
      <c r="K6104" s="14" t="n">
        <f aca="false">J6104-H6104</f>
        <v>-22.1</v>
      </c>
      <c r="L6104" s="14" t="n">
        <f aca="false">G6104-H6104</f>
        <v>-20.1</v>
      </c>
    </row>
    <row r="6105" customFormat="false" ht="15" hidden="false" customHeight="false" outlineLevel="0" collapsed="false">
      <c r="A6105" s="2" t="s">
        <v>174</v>
      </c>
      <c r="B6105" s="2" t="s">
        <v>174</v>
      </c>
      <c r="C6105" s="2" t="s">
        <v>47</v>
      </c>
      <c r="D6105" s="2" t="s">
        <v>10</v>
      </c>
      <c r="E6105" s="2" t="s">
        <v>74</v>
      </c>
      <c r="F6105" s="2" t="s">
        <v>977</v>
      </c>
      <c r="G6105" s="14" t="n">
        <v>9.5</v>
      </c>
      <c r="H6105" s="14" t="n">
        <v>7.48</v>
      </c>
      <c r="I6105" s="14" t="n">
        <v>9.5</v>
      </c>
      <c r="J6105" s="23" t="n">
        <f aca="false">IF(AND(E6105="Priority",ISNUMBER('Cost model'!N167)),'Cost model'!N167,'Cost model'!M167)</f>
        <v>8.5</v>
      </c>
      <c r="K6105" s="14" t="n">
        <f aca="false">J6105-H6105</f>
        <v>1.02</v>
      </c>
      <c r="L6105" s="14" t="n">
        <f aca="false">G6105-H6105</f>
        <v>2.02</v>
      </c>
    </row>
    <row r="6106" customFormat="false" ht="15" hidden="false" customHeight="false" outlineLevel="0" collapsed="false">
      <c r="A6106" s="2" t="s">
        <v>174</v>
      </c>
      <c r="B6106" s="2" t="s">
        <v>174</v>
      </c>
      <c r="C6106" s="2" t="s">
        <v>47</v>
      </c>
      <c r="D6106" s="2" t="s">
        <v>10</v>
      </c>
      <c r="E6106" s="2" t="s">
        <v>74</v>
      </c>
      <c r="F6106" s="2" t="s">
        <v>977</v>
      </c>
      <c r="G6106" s="14" t="n">
        <v>19</v>
      </c>
      <c r="H6106" s="14" t="n">
        <v>7.48</v>
      </c>
      <c r="I6106" s="14" t="n">
        <v>9.5</v>
      </c>
      <c r="J6106" s="23" t="n">
        <f aca="false">IF(AND(E6106="Priority",ISNUMBER('Cost model'!N167)),'Cost model'!N167,'Cost model'!M167)</f>
        <v>8.5</v>
      </c>
      <c r="K6106" s="14" t="n">
        <f aca="false">J6106-H6106</f>
        <v>1.02</v>
      </c>
      <c r="L6106" s="14" t="n">
        <f aca="false">G6106-H6106</f>
        <v>11.52</v>
      </c>
    </row>
    <row r="6107" customFormat="false" ht="15" hidden="false" customHeight="false" outlineLevel="0" collapsed="false">
      <c r="A6107" s="2" t="s">
        <v>174</v>
      </c>
      <c r="B6107" s="2" t="s">
        <v>174</v>
      </c>
      <c r="C6107" s="2" t="s">
        <v>49</v>
      </c>
      <c r="D6107" s="2" t="s">
        <v>10</v>
      </c>
      <c r="E6107" s="2" t="s">
        <v>83</v>
      </c>
      <c r="F6107" s="2" t="s">
        <v>977</v>
      </c>
      <c r="G6107" s="14" t="n">
        <v>24.5</v>
      </c>
      <c r="H6107" s="14" t="n">
        <v>10.65</v>
      </c>
      <c r="I6107" s="14" t="n">
        <v>24.5</v>
      </c>
      <c r="J6107" s="23" t="n">
        <f aca="false">IF(AND(E6107="Priority",ISNUMBER('Cost model'!N169)),'Cost model'!N169,'Cost model'!M169)</f>
        <v>25.5</v>
      </c>
      <c r="K6107" s="14" t="n">
        <f aca="false">J6107-H6107</f>
        <v>14.85</v>
      </c>
      <c r="L6107" s="14" t="n">
        <f aca="false">G6107-H6107</f>
        <v>13.85</v>
      </c>
    </row>
    <row r="6108" customFormat="false" ht="15" hidden="false" customHeight="false" outlineLevel="0" collapsed="false">
      <c r="A6108" s="2" t="s">
        <v>174</v>
      </c>
      <c r="B6108" s="2" t="s">
        <v>174</v>
      </c>
      <c r="C6108" s="2" t="s">
        <v>49</v>
      </c>
      <c r="D6108" s="2" t="s">
        <v>12</v>
      </c>
      <c r="E6108" s="2" t="s">
        <v>74</v>
      </c>
      <c r="F6108" s="2" t="s">
        <v>977</v>
      </c>
      <c r="G6108" s="14" t="n">
        <v>54.5</v>
      </c>
      <c r="H6108" s="14" t="n">
        <v>45.86</v>
      </c>
      <c r="I6108" s="14" t="n">
        <v>19.5</v>
      </c>
      <c r="J6108" s="23" t="n">
        <f aca="false">IF(AND(E6108="Priority",ISNUMBER('Cost model'!N172)),'Cost model'!N172,'Cost model'!M172)</f>
        <v>45</v>
      </c>
      <c r="K6108" s="14" t="n">
        <f aca="false">J6108-H6108</f>
        <v>-0.859999999999999</v>
      </c>
      <c r="L6108" s="14" t="n">
        <f aca="false">G6108-H6108</f>
        <v>8.64</v>
      </c>
    </row>
    <row r="6109" customFormat="false" ht="15" hidden="false" customHeight="false" outlineLevel="0" collapsed="false">
      <c r="A6109" s="2" t="s">
        <v>142</v>
      </c>
      <c r="B6109" s="2" t="s">
        <v>124</v>
      </c>
      <c r="C6109" s="2" t="s">
        <v>47</v>
      </c>
      <c r="D6109" s="2" t="s">
        <v>10</v>
      </c>
      <c r="E6109" s="2" t="s">
        <v>74</v>
      </c>
      <c r="F6109" s="2" t="s">
        <v>976</v>
      </c>
      <c r="G6109" s="14" t="n">
        <v>14.5</v>
      </c>
      <c r="H6109" s="14" t="n">
        <v>15.16</v>
      </c>
      <c r="I6109" s="14" t="n">
        <v>14.5</v>
      </c>
      <c r="J6109" s="23" t="n">
        <f aca="false">IF(AND(E6109="Priority",ISNUMBER('Cost model'!N662)),'Cost model'!N662,'Cost model'!M662)</f>
        <v>13.5</v>
      </c>
      <c r="K6109" s="14" t="n">
        <f aca="false">J6109-H6109</f>
        <v>-1.66</v>
      </c>
      <c r="L6109" s="14" t="n">
        <f aca="false">G6109-H6109</f>
        <v>-0.66</v>
      </c>
    </row>
    <row r="6110" customFormat="false" ht="15" hidden="false" customHeight="false" outlineLevel="0" collapsed="false">
      <c r="A6110" s="2" t="s">
        <v>124</v>
      </c>
      <c r="B6110" s="2" t="s">
        <v>124</v>
      </c>
      <c r="C6110" s="2" t="s">
        <v>49</v>
      </c>
      <c r="D6110" s="2" t="s">
        <v>12</v>
      </c>
      <c r="E6110" s="2" t="s">
        <v>74</v>
      </c>
      <c r="F6110" s="2" t="s">
        <v>977</v>
      </c>
      <c r="G6110" s="14" t="n">
        <v>74</v>
      </c>
      <c r="H6110" s="14" t="n">
        <v>67.16</v>
      </c>
      <c r="I6110" s="14" t="n">
        <v>19.5</v>
      </c>
      <c r="J6110" s="23" t="n">
        <f aca="false">IF(AND(E6110="Priority",ISNUMBER('Cost model'!N322)),'Cost model'!N322,'Cost model'!M322)</f>
        <v>50</v>
      </c>
      <c r="K6110" s="14" t="n">
        <f aca="false">J6110-H6110</f>
        <v>-17.16</v>
      </c>
      <c r="L6110" s="14" t="n">
        <f aca="false">G6110-H6110</f>
        <v>6.84</v>
      </c>
    </row>
    <row r="6111" customFormat="false" ht="15" hidden="false" customHeight="false" outlineLevel="0" collapsed="false">
      <c r="A6111" s="2" t="s">
        <v>221</v>
      </c>
      <c r="B6111" s="2" t="s">
        <v>221</v>
      </c>
      <c r="C6111" s="2" t="s">
        <v>47</v>
      </c>
      <c r="D6111" s="2" t="s">
        <v>10</v>
      </c>
      <c r="E6111" s="2" t="s">
        <v>74</v>
      </c>
      <c r="F6111" s="2" t="s">
        <v>977</v>
      </c>
      <c r="G6111" s="14" t="n">
        <v>9.5</v>
      </c>
      <c r="H6111" s="14" t="n">
        <v>7.17</v>
      </c>
      <c r="I6111" s="14" t="n">
        <v>9.5</v>
      </c>
      <c r="J6111" s="23" t="n">
        <f aca="false">IF(AND(E6111="Priority",ISNUMBER('Cost model'!N737)),'Cost model'!N737,'Cost model'!M737)</f>
        <v>8.5</v>
      </c>
      <c r="K6111" s="14" t="n">
        <f aca="false">J6111-H6111</f>
        <v>1.33</v>
      </c>
      <c r="L6111" s="14" t="n">
        <f aca="false">G6111-H6111</f>
        <v>2.33</v>
      </c>
    </row>
    <row r="6112" customFormat="false" ht="15" hidden="false" customHeight="false" outlineLevel="0" collapsed="false">
      <c r="A6112" s="2" t="s">
        <v>221</v>
      </c>
      <c r="B6112" s="2" t="s">
        <v>221</v>
      </c>
      <c r="C6112" s="2" t="s">
        <v>47</v>
      </c>
      <c r="D6112" s="2" t="s">
        <v>15</v>
      </c>
      <c r="E6112" s="2" t="s">
        <v>74</v>
      </c>
      <c r="F6112" s="2" t="s">
        <v>977</v>
      </c>
      <c r="G6112" s="14" t="n">
        <v>99.5</v>
      </c>
      <c r="H6112" s="14" t="n">
        <v>163.39</v>
      </c>
      <c r="I6112" s="14" t="n">
        <v>45</v>
      </c>
      <c r="J6112" s="23" t="n">
        <f aca="false">IF(AND(E6112="Priority",ISNUMBER('Cost model'!N749)),'Cost model'!N749,'Cost model'!M749)</f>
        <v>110</v>
      </c>
      <c r="K6112" s="14" t="n">
        <f aca="false">J6112-H6112</f>
        <v>-53.39</v>
      </c>
      <c r="L6112" s="14" t="n">
        <f aca="false">G6112-H6112</f>
        <v>-63.89</v>
      </c>
    </row>
    <row r="6113" customFormat="false" ht="15" hidden="false" customHeight="false" outlineLevel="0" collapsed="false">
      <c r="A6113" s="2" t="s">
        <v>174</v>
      </c>
      <c r="B6113" s="2" t="s">
        <v>174</v>
      </c>
      <c r="C6113" s="2" t="s">
        <v>47</v>
      </c>
      <c r="D6113" s="2" t="s">
        <v>12</v>
      </c>
      <c r="E6113" s="2" t="s">
        <v>74</v>
      </c>
      <c r="F6113" s="2" t="s">
        <v>977</v>
      </c>
      <c r="G6113" s="14" t="n">
        <v>43.5</v>
      </c>
      <c r="H6113" s="14" t="n">
        <v>43.32</v>
      </c>
      <c r="I6113" s="14" t="n">
        <v>9.5</v>
      </c>
      <c r="J6113" s="23" t="n">
        <f aca="false">IF(AND(E6113="Priority",ISNUMBER('Cost model'!N170)),'Cost model'!N170,'Cost model'!M170)</f>
        <v>25.5</v>
      </c>
      <c r="K6113" s="14" t="n">
        <f aca="false">J6113-H6113</f>
        <v>-17.82</v>
      </c>
      <c r="L6113" s="14" t="n">
        <f aca="false">G6113-H6113</f>
        <v>0.18</v>
      </c>
    </row>
    <row r="6114" customFormat="false" ht="15" hidden="false" customHeight="false" outlineLevel="0" collapsed="false">
      <c r="A6114" s="2" t="s">
        <v>124</v>
      </c>
      <c r="B6114" s="2" t="s">
        <v>124</v>
      </c>
      <c r="C6114" s="2" t="s">
        <v>48</v>
      </c>
      <c r="D6114" s="2" t="s">
        <v>10</v>
      </c>
      <c r="E6114" s="2" t="s">
        <v>74</v>
      </c>
      <c r="F6114" s="2" t="s">
        <v>977</v>
      </c>
      <c r="G6114" s="14" t="n">
        <v>12.5</v>
      </c>
      <c r="H6114" s="14" t="n">
        <v>11.22</v>
      </c>
      <c r="I6114" s="14" t="n">
        <v>12.5</v>
      </c>
      <c r="J6114" s="23" t="n">
        <f aca="false">IF(AND(E6114="Priority",ISNUMBER('Cost model'!N318)),'Cost model'!N318,'Cost model'!M318)</f>
        <v>14.5</v>
      </c>
      <c r="K6114" s="14" t="n">
        <f aca="false">J6114-H6114</f>
        <v>3.28</v>
      </c>
      <c r="L6114" s="14" t="n">
        <f aca="false">G6114-H6114</f>
        <v>1.28</v>
      </c>
    </row>
    <row r="6115" customFormat="false" ht="15" hidden="false" customHeight="false" outlineLevel="0" collapsed="false">
      <c r="A6115" s="2" t="s">
        <v>142</v>
      </c>
      <c r="B6115" s="2" t="s">
        <v>142</v>
      </c>
      <c r="C6115" s="2" t="s">
        <v>47</v>
      </c>
      <c r="D6115" s="2" t="s">
        <v>10</v>
      </c>
      <c r="E6115" s="2" t="s">
        <v>74</v>
      </c>
      <c r="F6115" s="2" t="s">
        <v>977</v>
      </c>
      <c r="G6115" s="14" t="n">
        <v>9.5</v>
      </c>
      <c r="H6115" s="14" t="n">
        <v>9.25</v>
      </c>
      <c r="I6115" s="14" t="n">
        <v>9.5</v>
      </c>
      <c r="J6115" s="23" t="n">
        <f aca="false">IF(AND(E6115="Priority",ISNUMBER('Cost model'!N632)),'Cost model'!N632,'Cost model'!M632)</f>
        <v>9.5</v>
      </c>
      <c r="K6115" s="14" t="n">
        <f aca="false">J6115-H6115</f>
        <v>0.25</v>
      </c>
      <c r="L6115" s="14" t="n">
        <f aca="false">G6115-H6115</f>
        <v>0.25</v>
      </c>
    </row>
    <row r="6116" customFormat="false" ht="15" hidden="false" customHeight="false" outlineLevel="0" collapsed="false">
      <c r="A6116" s="2" t="s">
        <v>124</v>
      </c>
      <c r="B6116" s="2" t="s">
        <v>124</v>
      </c>
      <c r="C6116" s="2" t="s">
        <v>47</v>
      </c>
      <c r="D6116" s="2" t="s">
        <v>10</v>
      </c>
      <c r="E6116" s="2" t="s">
        <v>83</v>
      </c>
      <c r="F6116" s="2" t="s">
        <v>977</v>
      </c>
      <c r="G6116" s="14" t="n">
        <v>14.5</v>
      </c>
      <c r="H6116" s="14" t="n">
        <v>7.56</v>
      </c>
      <c r="I6116" s="14" t="n">
        <v>14.5</v>
      </c>
      <c r="J6116" s="23" t="n">
        <f aca="false">IF(AND(E6116="Priority",ISNUMBER('Cost model'!N317)),'Cost model'!N317,'Cost model'!M317)</f>
        <v>15.5</v>
      </c>
      <c r="K6116" s="14" t="n">
        <f aca="false">J6116-H6116</f>
        <v>7.94</v>
      </c>
      <c r="L6116" s="14" t="n">
        <f aca="false">G6116-H6116</f>
        <v>6.94</v>
      </c>
    </row>
    <row r="6117" customFormat="false" ht="15" hidden="false" customHeight="false" outlineLevel="0" collapsed="false">
      <c r="A6117" s="2" t="s">
        <v>124</v>
      </c>
      <c r="B6117" s="2" t="s">
        <v>174</v>
      </c>
      <c r="C6117" s="2" t="s">
        <v>48</v>
      </c>
      <c r="D6117" s="2" t="s">
        <v>10</v>
      </c>
      <c r="E6117" s="2" t="s">
        <v>74</v>
      </c>
      <c r="F6117" s="2" t="s">
        <v>976</v>
      </c>
      <c r="G6117" s="14" t="n">
        <v>12.5</v>
      </c>
      <c r="H6117" s="14" t="n">
        <v>8.84</v>
      </c>
      <c r="I6117" s="14" t="n">
        <v>14.5</v>
      </c>
      <c r="J6117" s="23" t="n">
        <f aca="false">IF(AND(E6117="Priority",ISNUMBER('Cost model'!N363)),'Cost model'!N363,'Cost model'!M363)</f>
        <v>15.5</v>
      </c>
      <c r="K6117" s="14" t="n">
        <f aca="false">J6117-H6117</f>
        <v>6.66</v>
      </c>
      <c r="L6117" s="14" t="n">
        <f aca="false">G6117-H6117</f>
        <v>3.66</v>
      </c>
    </row>
    <row r="6118" customFormat="false" ht="15" hidden="false" customHeight="false" outlineLevel="0" collapsed="false">
      <c r="A6118" s="2" t="s">
        <v>174</v>
      </c>
      <c r="B6118" s="2" t="s">
        <v>124</v>
      </c>
      <c r="C6118" s="2" t="s">
        <v>47</v>
      </c>
      <c r="D6118" s="2" t="s">
        <v>10</v>
      </c>
      <c r="E6118" s="2" t="s">
        <v>74</v>
      </c>
      <c r="F6118" s="2" t="s">
        <v>976</v>
      </c>
      <c r="G6118" s="14" t="n">
        <v>9.5</v>
      </c>
      <c r="H6118" s="14" t="n">
        <v>10.02</v>
      </c>
      <c r="I6118" s="14" t="n">
        <v>9.5</v>
      </c>
      <c r="J6118" s="23" t="n">
        <f aca="false">IF(AND(E6118="Priority",ISNUMBER('Cost model'!N107)),'Cost model'!N107,'Cost model'!M107)</f>
        <v>12.5</v>
      </c>
      <c r="K6118" s="14" t="n">
        <f aca="false">J6118-H6118</f>
        <v>2.48</v>
      </c>
      <c r="L6118" s="14" t="n">
        <f aca="false">G6118-H6118</f>
        <v>-0.52</v>
      </c>
    </row>
    <row r="6119" customFormat="false" ht="15" hidden="false" customHeight="false" outlineLevel="0" collapsed="false">
      <c r="A6119" s="2" t="s">
        <v>142</v>
      </c>
      <c r="B6119" s="2" t="s">
        <v>142</v>
      </c>
      <c r="C6119" s="2" t="s">
        <v>47</v>
      </c>
      <c r="D6119" s="2" t="s">
        <v>10</v>
      </c>
      <c r="E6119" s="2" t="s">
        <v>74</v>
      </c>
      <c r="F6119" s="2" t="s">
        <v>977</v>
      </c>
      <c r="G6119" s="14" t="n">
        <v>9.5</v>
      </c>
      <c r="H6119" s="14" t="n">
        <v>7.16</v>
      </c>
      <c r="I6119" s="14" t="n">
        <v>9.5</v>
      </c>
      <c r="J6119" s="23" t="n">
        <f aca="false">IF(AND(E6119="Priority",ISNUMBER('Cost model'!N632)),'Cost model'!N632,'Cost model'!M632)</f>
        <v>9.5</v>
      </c>
      <c r="K6119" s="14" t="n">
        <f aca="false">J6119-H6119</f>
        <v>2.34</v>
      </c>
      <c r="L6119" s="14" t="n">
        <f aca="false">G6119-H6119</f>
        <v>2.34</v>
      </c>
    </row>
    <row r="6120" customFormat="false" ht="15" hidden="false" customHeight="false" outlineLevel="0" collapsed="false">
      <c r="A6120" s="2" t="s">
        <v>142</v>
      </c>
      <c r="B6120" s="2" t="s">
        <v>142</v>
      </c>
      <c r="C6120" s="2" t="s">
        <v>47</v>
      </c>
      <c r="D6120" s="2" t="s">
        <v>10</v>
      </c>
      <c r="E6120" s="2" t="s">
        <v>74</v>
      </c>
      <c r="F6120" s="2" t="s">
        <v>977</v>
      </c>
      <c r="G6120" s="14" t="n">
        <v>19</v>
      </c>
      <c r="H6120" s="14" t="n">
        <v>6.4</v>
      </c>
      <c r="I6120" s="14" t="n">
        <v>9.5</v>
      </c>
      <c r="J6120" s="23" t="n">
        <f aca="false">IF(AND(E6120="Priority",ISNUMBER('Cost model'!N632)),'Cost model'!N632,'Cost model'!M632)</f>
        <v>9.5</v>
      </c>
      <c r="K6120" s="14" t="n">
        <f aca="false">J6120-H6120</f>
        <v>3.1</v>
      </c>
      <c r="L6120" s="14" t="n">
        <f aca="false">G6120-H6120</f>
        <v>12.6</v>
      </c>
    </row>
    <row r="6121" customFormat="false" ht="15" hidden="false" customHeight="false" outlineLevel="0" collapsed="false">
      <c r="A6121" s="2" t="s">
        <v>124</v>
      </c>
      <c r="B6121" s="2" t="s">
        <v>174</v>
      </c>
      <c r="C6121" s="2" t="s">
        <v>47</v>
      </c>
      <c r="D6121" s="2" t="s">
        <v>10</v>
      </c>
      <c r="E6121" s="2" t="s">
        <v>74</v>
      </c>
      <c r="F6121" s="2" t="s">
        <v>976</v>
      </c>
      <c r="G6121" s="14" t="n">
        <v>9.5</v>
      </c>
      <c r="H6121" s="14" t="n">
        <v>13.97</v>
      </c>
      <c r="I6121" s="14" t="n">
        <v>14.5</v>
      </c>
      <c r="J6121" s="23" t="n">
        <f aca="false">IF(AND(E6121="Priority",ISNUMBER('Cost model'!N362)),'Cost model'!N362,'Cost model'!M362)</f>
        <v>10.5</v>
      </c>
      <c r="K6121" s="14" t="n">
        <f aca="false">J6121-H6121</f>
        <v>-3.47</v>
      </c>
      <c r="L6121" s="14" t="n">
        <f aca="false">G6121-H6121</f>
        <v>-4.47</v>
      </c>
    </row>
    <row r="6122" customFormat="false" ht="15" hidden="false" customHeight="false" outlineLevel="0" collapsed="false">
      <c r="A6122" s="2" t="s">
        <v>174</v>
      </c>
      <c r="B6122" s="2" t="s">
        <v>174</v>
      </c>
      <c r="C6122" s="2" t="s">
        <v>49</v>
      </c>
      <c r="D6122" s="2" t="s">
        <v>12</v>
      </c>
      <c r="E6122" s="2" t="s">
        <v>74</v>
      </c>
      <c r="F6122" s="2" t="s">
        <v>977</v>
      </c>
      <c r="G6122" s="14" t="n">
        <v>17.5</v>
      </c>
      <c r="H6122" s="14" t="n">
        <v>23.25</v>
      </c>
      <c r="I6122" s="14" t="n">
        <v>19.5</v>
      </c>
      <c r="J6122" s="23" t="n">
        <f aca="false">IF(AND(E6122="Priority",ISNUMBER('Cost model'!N172)),'Cost model'!N172,'Cost model'!M172)</f>
        <v>45</v>
      </c>
      <c r="K6122" s="14" t="n">
        <f aca="false">J6122-H6122</f>
        <v>21.75</v>
      </c>
      <c r="L6122" s="14" t="n">
        <f aca="false">G6122-H6122</f>
        <v>-5.75</v>
      </c>
    </row>
    <row r="6123" customFormat="false" ht="15" hidden="false" customHeight="false" outlineLevel="0" collapsed="false">
      <c r="A6123" s="2" t="s">
        <v>158</v>
      </c>
      <c r="B6123" s="2" t="s">
        <v>158</v>
      </c>
      <c r="C6123" s="2" t="s">
        <v>49</v>
      </c>
      <c r="D6123" s="2" t="s">
        <v>10</v>
      </c>
      <c r="E6123" s="2" t="s">
        <v>74</v>
      </c>
      <c r="F6123" s="2" t="s">
        <v>977</v>
      </c>
      <c r="G6123" s="14" t="n">
        <v>17.5</v>
      </c>
      <c r="H6123" s="14" t="n">
        <v>19</v>
      </c>
      <c r="I6123" s="14" t="n">
        <v>17.5</v>
      </c>
      <c r="J6123" s="23" t="n">
        <f aca="false">IF(AND(E6123="Priority",ISNUMBER('Cost model'!N424)),'Cost model'!N424,'Cost model'!M424)</f>
        <v>16.5</v>
      </c>
      <c r="K6123" s="14" t="n">
        <f aca="false">J6123-H6123</f>
        <v>-2.5</v>
      </c>
      <c r="L6123" s="14" t="n">
        <f aca="false">G6123-H6123</f>
        <v>-1.5</v>
      </c>
    </row>
    <row r="6124" customFormat="false" ht="15" hidden="false" customHeight="false" outlineLevel="0" collapsed="false">
      <c r="A6124" s="2" t="s">
        <v>174</v>
      </c>
      <c r="B6124" s="2" t="s">
        <v>174</v>
      </c>
      <c r="C6124" s="2" t="s">
        <v>47</v>
      </c>
      <c r="D6124" s="2" t="s">
        <v>10</v>
      </c>
      <c r="E6124" s="2" t="s">
        <v>74</v>
      </c>
      <c r="F6124" s="2" t="s">
        <v>977</v>
      </c>
      <c r="G6124" s="14" t="n">
        <v>9.5</v>
      </c>
      <c r="H6124" s="14" t="n">
        <v>6.7</v>
      </c>
      <c r="I6124" s="14" t="n">
        <v>9.5</v>
      </c>
      <c r="J6124" s="23" t="n">
        <f aca="false">IF(AND(E6124="Priority",ISNUMBER('Cost model'!N167)),'Cost model'!N167,'Cost model'!M167)</f>
        <v>8.5</v>
      </c>
      <c r="K6124" s="14" t="n">
        <f aca="false">J6124-H6124</f>
        <v>1.8</v>
      </c>
      <c r="L6124" s="14" t="n">
        <f aca="false">G6124-H6124</f>
        <v>2.8</v>
      </c>
    </row>
    <row r="6125" customFormat="false" ht="15" hidden="false" customHeight="false" outlineLevel="0" collapsed="false">
      <c r="A6125" s="2" t="s">
        <v>174</v>
      </c>
      <c r="B6125" s="2" t="s">
        <v>174</v>
      </c>
      <c r="C6125" s="2" t="s">
        <v>49</v>
      </c>
      <c r="D6125" s="2" t="s">
        <v>10</v>
      </c>
      <c r="E6125" s="2" t="s">
        <v>74</v>
      </c>
      <c r="F6125" s="2" t="s">
        <v>977</v>
      </c>
      <c r="G6125" s="14" t="n">
        <v>17.5</v>
      </c>
      <c r="H6125" s="14" t="n">
        <v>11.36</v>
      </c>
      <c r="I6125" s="14" t="n">
        <v>17.5</v>
      </c>
      <c r="J6125" s="23" t="n">
        <f aca="false">IF(AND(E6125="Priority",ISNUMBER('Cost model'!N169)),'Cost model'!N169,'Cost model'!M169)</f>
        <v>18.5</v>
      </c>
      <c r="K6125" s="14" t="n">
        <f aca="false">J6125-H6125</f>
        <v>7.14</v>
      </c>
      <c r="L6125" s="14" t="n">
        <f aca="false">G6125-H6125</f>
        <v>6.14</v>
      </c>
    </row>
    <row r="6126" customFormat="false" ht="15" hidden="false" customHeight="false" outlineLevel="0" collapsed="false">
      <c r="A6126" s="2" t="s">
        <v>174</v>
      </c>
      <c r="B6126" s="2" t="s">
        <v>124</v>
      </c>
      <c r="C6126" s="2" t="s">
        <v>48</v>
      </c>
      <c r="D6126" s="2" t="s">
        <v>10</v>
      </c>
      <c r="E6126" s="2" t="s">
        <v>74</v>
      </c>
      <c r="F6126" s="2" t="s">
        <v>976</v>
      </c>
      <c r="G6126" s="14" t="n">
        <v>12.5</v>
      </c>
      <c r="H6126" s="14" t="n">
        <v>13.97</v>
      </c>
      <c r="I6126" s="14" t="n">
        <v>12.5</v>
      </c>
      <c r="J6126" s="23" t="n">
        <f aca="false">IF(AND(E6126="Priority",ISNUMBER('Cost model'!N108)),'Cost model'!N108,'Cost model'!M108)</f>
        <v>15.5</v>
      </c>
      <c r="K6126" s="14" t="n">
        <f aca="false">J6126-H6126</f>
        <v>1.53</v>
      </c>
      <c r="L6126" s="14" t="n">
        <f aca="false">G6126-H6126</f>
        <v>-1.47</v>
      </c>
    </row>
    <row r="6127" customFormat="false" ht="15" hidden="false" customHeight="false" outlineLevel="0" collapsed="false">
      <c r="A6127" s="2" t="s">
        <v>142</v>
      </c>
      <c r="B6127" s="2" t="s">
        <v>124</v>
      </c>
      <c r="C6127" s="2" t="s">
        <v>49</v>
      </c>
      <c r="D6127" s="2" t="s">
        <v>12</v>
      </c>
      <c r="E6127" s="2" t="s">
        <v>74</v>
      </c>
      <c r="F6127" s="2" t="s">
        <v>976</v>
      </c>
      <c r="G6127" s="14" t="n">
        <v>74</v>
      </c>
      <c r="H6127" s="14" t="n">
        <v>52.4</v>
      </c>
      <c r="I6127" s="14" t="n">
        <v>19.5</v>
      </c>
      <c r="J6127" s="23" t="n">
        <f aca="false">IF(AND(E6127="Priority",ISNUMBER('Cost model'!N667)),'Cost model'!N667,'Cost model'!M667)</f>
        <v>55</v>
      </c>
      <c r="K6127" s="14" t="n">
        <f aca="false">J6127-H6127</f>
        <v>2.6</v>
      </c>
      <c r="L6127" s="14" t="n">
        <f aca="false">G6127-H6127</f>
        <v>21.6</v>
      </c>
    </row>
    <row r="6128" customFormat="false" ht="15" hidden="false" customHeight="false" outlineLevel="0" collapsed="false">
      <c r="A6128" s="2" t="s">
        <v>142</v>
      </c>
      <c r="B6128" s="2" t="s">
        <v>142</v>
      </c>
      <c r="C6128" s="2" t="s">
        <v>48</v>
      </c>
      <c r="D6128" s="2" t="s">
        <v>12</v>
      </c>
      <c r="E6128" s="2" t="s">
        <v>74</v>
      </c>
      <c r="F6128" s="2" t="s">
        <v>977</v>
      </c>
      <c r="G6128" s="14" t="n">
        <v>12.5</v>
      </c>
      <c r="H6128" s="14" t="n">
        <v>14.29</v>
      </c>
      <c r="I6128" s="14" t="n">
        <v>12.5</v>
      </c>
      <c r="J6128" s="23" t="n">
        <f aca="false">IF(AND(E6128="Priority",ISNUMBER('Cost model'!N636)),'Cost model'!N636,'Cost model'!M636)</f>
        <v>40</v>
      </c>
      <c r="K6128" s="14" t="n">
        <f aca="false">J6128-H6128</f>
        <v>25.71</v>
      </c>
      <c r="L6128" s="14" t="n">
        <f aca="false">G6128-H6128</f>
        <v>-1.79</v>
      </c>
    </row>
    <row r="6129" customFormat="false" ht="15" hidden="false" customHeight="false" outlineLevel="0" collapsed="false">
      <c r="A6129" s="2" t="s">
        <v>221</v>
      </c>
      <c r="B6129" s="2" t="s">
        <v>124</v>
      </c>
      <c r="C6129" s="2" t="s">
        <v>47</v>
      </c>
      <c r="D6129" s="2" t="s">
        <v>10</v>
      </c>
      <c r="E6129" s="2" t="s">
        <v>74</v>
      </c>
      <c r="F6129" s="2" t="s">
        <v>976</v>
      </c>
      <c r="G6129" s="14" t="n">
        <v>25</v>
      </c>
      <c r="H6129" s="14" t="n">
        <v>23.78</v>
      </c>
      <c r="I6129" s="14" t="n">
        <v>19.5</v>
      </c>
      <c r="J6129" s="23" t="n">
        <f aca="false">IF(AND(E6129="Priority",ISNUMBER('Cost model'!N797)),'Cost model'!N797,'Cost model'!M797)</f>
        <v>14.5</v>
      </c>
      <c r="K6129" s="14" t="n">
        <f aca="false">J6129-H6129</f>
        <v>-9.28</v>
      </c>
      <c r="L6129" s="14" t="n">
        <f aca="false">G6129-H6129</f>
        <v>1.22</v>
      </c>
    </row>
    <row r="6130" customFormat="false" ht="15" hidden="false" customHeight="false" outlineLevel="0" collapsed="false">
      <c r="A6130" s="2" t="s">
        <v>142</v>
      </c>
      <c r="B6130" s="2" t="s">
        <v>124</v>
      </c>
      <c r="C6130" s="2" t="s">
        <v>47</v>
      </c>
      <c r="D6130" s="2" t="s">
        <v>12</v>
      </c>
      <c r="E6130" s="2" t="s">
        <v>74</v>
      </c>
      <c r="F6130" s="2" t="s">
        <v>976</v>
      </c>
      <c r="G6130" s="14" t="n">
        <v>24</v>
      </c>
      <c r="H6130" s="14" t="n">
        <v>42.01</v>
      </c>
      <c r="I6130" s="14" t="n">
        <v>19.5</v>
      </c>
      <c r="J6130" s="23" t="n">
        <f aca="false">IF(AND(E6130="Priority",ISNUMBER('Cost model'!N665)),'Cost model'!N665,'Cost model'!M665)</f>
        <v>40</v>
      </c>
      <c r="K6130" s="14" t="n">
        <f aca="false">J6130-H6130</f>
        <v>-2.01</v>
      </c>
      <c r="L6130" s="14" t="n">
        <f aca="false">G6130-H6130</f>
        <v>-18.01</v>
      </c>
    </row>
    <row r="6131" customFormat="false" ht="15" hidden="false" customHeight="false" outlineLevel="0" collapsed="false">
      <c r="A6131" s="2" t="s">
        <v>124</v>
      </c>
      <c r="B6131" s="2" t="s">
        <v>123</v>
      </c>
      <c r="C6131" s="2" t="s">
        <v>48</v>
      </c>
      <c r="D6131" s="2" t="s">
        <v>10</v>
      </c>
      <c r="E6131" s="2" t="s">
        <v>74</v>
      </c>
      <c r="F6131" s="2" t="s">
        <v>976</v>
      </c>
      <c r="G6131" s="14" t="n">
        <v>14.5</v>
      </c>
      <c r="H6131" s="14" t="n">
        <v>15.08</v>
      </c>
      <c r="I6131" s="14" t="n">
        <v>19.5</v>
      </c>
      <c r="J6131" s="23" t="n">
        <f aca="false">IF(AND(E6131="Priority",ISNUMBER('Cost model'!N393)),'Cost model'!N393,'Cost model'!M393)</f>
        <v>18.5</v>
      </c>
      <c r="K6131" s="14" t="n">
        <f aca="false">J6131-H6131</f>
        <v>3.42</v>
      </c>
      <c r="L6131" s="14" t="n">
        <f aca="false">G6131-H6131</f>
        <v>-0.58</v>
      </c>
    </row>
    <row r="6132" customFormat="false" ht="15" hidden="false" customHeight="false" outlineLevel="0" collapsed="false">
      <c r="A6132" s="2" t="s">
        <v>174</v>
      </c>
      <c r="B6132" s="2" t="s">
        <v>174</v>
      </c>
      <c r="C6132" s="2" t="s">
        <v>48</v>
      </c>
      <c r="D6132" s="2" t="s">
        <v>14</v>
      </c>
      <c r="E6132" s="2" t="s">
        <v>74</v>
      </c>
      <c r="F6132" s="2" t="s">
        <v>977</v>
      </c>
      <c r="G6132" s="14" t="n">
        <v>122</v>
      </c>
      <c r="H6132" s="14" t="n">
        <v>101.53</v>
      </c>
      <c r="I6132" s="14" t="n">
        <v>45</v>
      </c>
      <c r="J6132" s="23" t="n">
        <f aca="false">IF(AND(E6132="Priority",ISNUMBER('Cost model'!N177)),'Cost model'!N177,'Cost model'!M177)</f>
        <v>110</v>
      </c>
      <c r="K6132" s="14" t="n">
        <f aca="false">J6132-H6132</f>
        <v>8.47</v>
      </c>
      <c r="L6132" s="14" t="n">
        <f aca="false">G6132-H6132</f>
        <v>20.47</v>
      </c>
    </row>
    <row r="6133" customFormat="false" ht="15" hidden="false" customHeight="false" outlineLevel="0" collapsed="false">
      <c r="A6133" s="2" t="s">
        <v>174</v>
      </c>
      <c r="B6133" s="2" t="s">
        <v>124</v>
      </c>
      <c r="C6133" s="2" t="s">
        <v>47</v>
      </c>
      <c r="D6133" s="2" t="s">
        <v>15</v>
      </c>
      <c r="E6133" s="2" t="s">
        <v>83</v>
      </c>
      <c r="F6133" s="2" t="s">
        <v>976</v>
      </c>
      <c r="G6133" s="14" t="n">
        <v>85</v>
      </c>
      <c r="H6133" s="14" t="n">
        <v>68.39</v>
      </c>
      <c r="I6133" s="14" t="n">
        <v>85</v>
      </c>
      <c r="J6133" s="23" t="n">
        <f aca="false">IF(AND(E6133="Priority",ISNUMBER('Cost model'!N119)),'Cost model'!N119,'Cost model'!M119)</f>
        <v>175</v>
      </c>
      <c r="K6133" s="14" t="n">
        <f aca="false">J6133-H6133</f>
        <v>106.61</v>
      </c>
      <c r="L6133" s="14" t="n">
        <f aca="false">G6133-H6133</f>
        <v>16.61</v>
      </c>
    </row>
    <row r="6134" customFormat="false" ht="15" hidden="false" customHeight="false" outlineLevel="0" collapsed="false">
      <c r="A6134" s="2" t="s">
        <v>158</v>
      </c>
      <c r="B6134" s="2" t="s">
        <v>158</v>
      </c>
      <c r="C6134" s="2" t="s">
        <v>49</v>
      </c>
      <c r="D6134" s="2" t="s">
        <v>12</v>
      </c>
      <c r="E6134" s="2" t="s">
        <v>74</v>
      </c>
      <c r="F6134" s="2" t="s">
        <v>977</v>
      </c>
      <c r="G6134" s="14" t="n">
        <v>72</v>
      </c>
      <c r="H6134" s="14" t="n">
        <v>48.5</v>
      </c>
      <c r="I6134" s="14" t="n">
        <v>19.5</v>
      </c>
      <c r="J6134" s="23" t="n">
        <f aca="false">IF(AND(E6134="Priority",ISNUMBER('Cost model'!N427)),'Cost model'!N427,'Cost model'!M427)</f>
        <v>28.5</v>
      </c>
      <c r="K6134" s="14" t="n">
        <f aca="false">J6134-H6134</f>
        <v>-20</v>
      </c>
      <c r="L6134" s="14" t="n">
        <f aca="false">G6134-H6134</f>
        <v>23.5</v>
      </c>
    </row>
    <row r="6135" customFormat="false" ht="15" hidden="false" customHeight="false" outlineLevel="0" collapsed="false">
      <c r="A6135" s="2" t="s">
        <v>221</v>
      </c>
      <c r="B6135" s="2" t="s">
        <v>221</v>
      </c>
      <c r="C6135" s="2" t="s">
        <v>47</v>
      </c>
      <c r="D6135" s="2" t="s">
        <v>14</v>
      </c>
      <c r="E6135" s="2" t="s">
        <v>74</v>
      </c>
      <c r="F6135" s="2" t="s">
        <v>977</v>
      </c>
      <c r="G6135" s="14" t="n">
        <v>88</v>
      </c>
      <c r="H6135" s="14" t="n">
        <v>89.52</v>
      </c>
      <c r="I6135" s="14" t="n">
        <v>25</v>
      </c>
      <c r="J6135" s="23" t="n">
        <f aca="false">IF(AND(E6135="Priority",ISNUMBER('Cost model'!N746)),'Cost model'!N746,'Cost model'!M746)</f>
        <v>100</v>
      </c>
      <c r="K6135" s="14" t="n">
        <f aca="false">J6135-H6135</f>
        <v>10.48</v>
      </c>
      <c r="L6135" s="14" t="n">
        <f aca="false">G6135-H6135</f>
        <v>-1.52</v>
      </c>
    </row>
    <row r="6136" customFormat="false" ht="15" hidden="false" customHeight="false" outlineLevel="0" collapsed="false">
      <c r="A6136" s="2" t="s">
        <v>158</v>
      </c>
      <c r="B6136" s="2" t="s">
        <v>158</v>
      </c>
      <c r="C6136" s="2" t="s">
        <v>47</v>
      </c>
      <c r="D6136" s="2" t="s">
        <v>10</v>
      </c>
      <c r="E6136" s="2" t="s">
        <v>74</v>
      </c>
      <c r="F6136" s="2" t="s">
        <v>977</v>
      </c>
      <c r="G6136" s="14" t="n">
        <v>9.5</v>
      </c>
      <c r="H6136" s="14" t="n">
        <v>9.26</v>
      </c>
      <c r="I6136" s="14" t="n">
        <v>9.5</v>
      </c>
      <c r="J6136" s="23" t="n">
        <f aca="false">IF(AND(E6136="Priority",ISNUMBER('Cost model'!N422)),'Cost model'!N422,'Cost model'!M422)</f>
        <v>8.5</v>
      </c>
      <c r="K6136" s="14" t="n">
        <f aca="false">J6136-H6136</f>
        <v>-0.76</v>
      </c>
      <c r="L6136" s="14" t="n">
        <f aca="false">G6136-H6136</f>
        <v>0.24</v>
      </c>
    </row>
    <row r="6137" customFormat="false" ht="15" hidden="false" customHeight="false" outlineLevel="0" collapsed="false">
      <c r="A6137" s="2" t="s">
        <v>124</v>
      </c>
      <c r="B6137" s="2" t="s">
        <v>124</v>
      </c>
      <c r="C6137" s="2" t="s">
        <v>47</v>
      </c>
      <c r="D6137" s="2" t="s">
        <v>14</v>
      </c>
      <c r="E6137" s="2" t="s">
        <v>74</v>
      </c>
      <c r="F6137" s="2" t="s">
        <v>977</v>
      </c>
      <c r="G6137" s="14" t="n">
        <v>45</v>
      </c>
      <c r="H6137" s="14" t="n">
        <v>106.63</v>
      </c>
      <c r="I6137" s="14" t="n">
        <v>25</v>
      </c>
      <c r="J6137" s="23" t="n">
        <f aca="false">IF(AND(E6137="Priority",ISNUMBER('Cost model'!N326)),'Cost model'!N326,'Cost model'!M326)</f>
        <v>110</v>
      </c>
      <c r="K6137" s="14" t="n">
        <f aca="false">J6137-H6137</f>
        <v>3.37</v>
      </c>
      <c r="L6137" s="14" t="n">
        <f aca="false">G6137-H6137</f>
        <v>-61.63</v>
      </c>
    </row>
    <row r="6138" customFormat="false" ht="15" hidden="false" customHeight="false" outlineLevel="0" collapsed="false">
      <c r="A6138" s="2" t="s">
        <v>221</v>
      </c>
      <c r="B6138" s="2" t="s">
        <v>221</v>
      </c>
      <c r="C6138" s="2" t="s">
        <v>49</v>
      </c>
      <c r="D6138" s="2" t="s">
        <v>10</v>
      </c>
      <c r="E6138" s="2" t="s">
        <v>74</v>
      </c>
      <c r="F6138" s="2" t="s">
        <v>977</v>
      </c>
      <c r="G6138" s="14" t="n">
        <v>17.5</v>
      </c>
      <c r="H6138" s="14" t="n">
        <v>10.08</v>
      </c>
      <c r="I6138" s="14" t="n">
        <v>17.5</v>
      </c>
      <c r="J6138" s="23" t="n">
        <f aca="false">IF(AND(E6138="Priority",ISNUMBER('Cost model'!N739)),'Cost model'!N739,'Cost model'!M739)</f>
        <v>17.5</v>
      </c>
      <c r="K6138" s="14" t="n">
        <f aca="false">J6138-H6138</f>
        <v>7.42</v>
      </c>
      <c r="L6138" s="14" t="n">
        <f aca="false">G6138-H6138</f>
        <v>7.42</v>
      </c>
    </row>
    <row r="6139" customFormat="false" ht="15" hidden="false" customHeight="false" outlineLevel="0" collapsed="false">
      <c r="A6139" s="2" t="s">
        <v>123</v>
      </c>
      <c r="B6139" s="2" t="s">
        <v>124</v>
      </c>
      <c r="C6139" s="2" t="s">
        <v>47</v>
      </c>
      <c r="D6139" s="2" t="s">
        <v>10</v>
      </c>
      <c r="E6139" s="2" t="s">
        <v>74</v>
      </c>
      <c r="F6139" s="2" t="s">
        <v>976</v>
      </c>
      <c r="G6139" s="14" t="n">
        <v>102.5</v>
      </c>
      <c r="H6139" s="14" t="n">
        <v>97.37</v>
      </c>
      <c r="I6139" s="14" t="n">
        <v>14.5</v>
      </c>
      <c r="J6139" s="23" t="n">
        <f aca="false">IF(AND(E6139="Priority",ISNUMBER('Cost model'!N2)),'Cost model'!N2,'Cost model'!M2)</f>
        <v>14.5</v>
      </c>
      <c r="K6139" s="14" t="n">
        <f aca="false">J6139-H6139</f>
        <v>-82.87</v>
      </c>
      <c r="L6139" s="14" t="n">
        <f aca="false">G6139-H6139</f>
        <v>5.13</v>
      </c>
    </row>
    <row r="6140" customFormat="false" ht="15" hidden="false" customHeight="false" outlineLevel="0" collapsed="false">
      <c r="A6140" s="2" t="s">
        <v>142</v>
      </c>
      <c r="B6140" s="2" t="s">
        <v>142</v>
      </c>
      <c r="C6140" s="2" t="s">
        <v>47</v>
      </c>
      <c r="D6140" s="2" t="s">
        <v>14</v>
      </c>
      <c r="E6140" s="2" t="s">
        <v>74</v>
      </c>
      <c r="F6140" s="2" t="s">
        <v>977</v>
      </c>
      <c r="G6140" s="14" t="n">
        <v>64</v>
      </c>
      <c r="H6140" s="14" t="n">
        <v>79.54</v>
      </c>
      <c r="I6140" s="14" t="n">
        <v>25</v>
      </c>
      <c r="J6140" s="23" t="n">
        <f aca="false">IF(AND(E6140="Priority",ISNUMBER('Cost model'!N641)),'Cost model'!N641,'Cost model'!M641)</f>
        <v>75</v>
      </c>
      <c r="K6140" s="14" t="n">
        <f aca="false">J6140-H6140</f>
        <v>-4.54000000000001</v>
      </c>
      <c r="L6140" s="14" t="n">
        <f aca="false">G6140-H6140</f>
        <v>-15.54</v>
      </c>
    </row>
    <row r="6141" customFormat="false" ht="15" hidden="false" customHeight="false" outlineLevel="0" collapsed="false">
      <c r="A6141" s="2" t="s">
        <v>174</v>
      </c>
      <c r="B6141" s="2" t="s">
        <v>158</v>
      </c>
      <c r="C6141" s="2" t="s">
        <v>48</v>
      </c>
      <c r="D6141" s="2" t="s">
        <v>10</v>
      </c>
      <c r="E6141" s="2" t="s">
        <v>74</v>
      </c>
      <c r="F6141" s="2" t="s">
        <v>976</v>
      </c>
      <c r="G6141" s="14" t="n">
        <v>52</v>
      </c>
      <c r="H6141" s="14" t="n">
        <v>43.93</v>
      </c>
      <c r="I6141" s="14" t="n">
        <v>14.5</v>
      </c>
      <c r="J6141" s="23" t="n">
        <f aca="false">IF(AND(E6141="Priority",ISNUMBER('Cost model'!N138)),'Cost model'!N138,'Cost model'!M138)</f>
        <v>16.5</v>
      </c>
      <c r="K6141" s="14" t="n">
        <f aca="false">J6141-H6141</f>
        <v>-27.43</v>
      </c>
      <c r="L6141" s="14" t="n">
        <f aca="false">G6141-H6141</f>
        <v>8.07</v>
      </c>
    </row>
    <row r="6142" customFormat="false" ht="15" hidden="false" customHeight="false" outlineLevel="0" collapsed="false">
      <c r="A6142" s="2" t="s">
        <v>174</v>
      </c>
      <c r="B6142" s="2" t="s">
        <v>174</v>
      </c>
      <c r="C6142" s="2" t="s">
        <v>47</v>
      </c>
      <c r="D6142" s="2" t="s">
        <v>10</v>
      </c>
      <c r="E6142" s="2" t="s">
        <v>74</v>
      </c>
      <c r="F6142" s="2" t="s">
        <v>977</v>
      </c>
      <c r="G6142" s="14" t="n">
        <v>9.5</v>
      </c>
      <c r="H6142" s="14" t="n">
        <v>6.7</v>
      </c>
      <c r="I6142" s="14" t="n">
        <v>9.5</v>
      </c>
      <c r="J6142" s="23" t="n">
        <f aca="false">IF(AND(E6142="Priority",ISNUMBER('Cost model'!N167)),'Cost model'!N167,'Cost model'!M167)</f>
        <v>8.5</v>
      </c>
      <c r="K6142" s="14" t="n">
        <f aca="false">J6142-H6142</f>
        <v>1.8</v>
      </c>
      <c r="L6142" s="14" t="n">
        <f aca="false">G6142-H6142</f>
        <v>2.8</v>
      </c>
    </row>
    <row r="6143" customFormat="false" ht="15" hidden="false" customHeight="false" outlineLevel="0" collapsed="false">
      <c r="A6143" s="2" t="s">
        <v>174</v>
      </c>
      <c r="B6143" s="2" t="s">
        <v>124</v>
      </c>
      <c r="C6143" s="2" t="s">
        <v>48</v>
      </c>
      <c r="D6143" s="2" t="s">
        <v>12</v>
      </c>
      <c r="E6143" s="2" t="s">
        <v>74</v>
      </c>
      <c r="F6143" s="2" t="s">
        <v>976</v>
      </c>
      <c r="G6143" s="14" t="n">
        <v>57</v>
      </c>
      <c r="H6143" s="14" t="n">
        <v>44</v>
      </c>
      <c r="I6143" s="14" t="n">
        <v>12.5</v>
      </c>
      <c r="J6143" s="23" t="n">
        <f aca="false">IF(AND(E6143="Priority",ISNUMBER('Cost model'!N111)),'Cost model'!N111,'Cost model'!M111)</f>
        <v>45</v>
      </c>
      <c r="K6143" s="14" t="n">
        <f aca="false">J6143-H6143</f>
        <v>1</v>
      </c>
      <c r="L6143" s="14" t="n">
        <f aca="false">G6143-H6143</f>
        <v>13</v>
      </c>
    </row>
    <row r="6144" customFormat="false" ht="15" hidden="false" customHeight="false" outlineLevel="0" collapsed="false">
      <c r="A6144" s="2" t="s">
        <v>174</v>
      </c>
      <c r="B6144" s="2" t="s">
        <v>174</v>
      </c>
      <c r="C6144" s="2" t="s">
        <v>48</v>
      </c>
      <c r="D6144" s="2" t="s">
        <v>10</v>
      </c>
      <c r="E6144" s="2" t="s">
        <v>74</v>
      </c>
      <c r="F6144" s="2" t="s">
        <v>977</v>
      </c>
      <c r="G6144" s="14" t="n">
        <v>12.5</v>
      </c>
      <c r="H6144" s="14" t="n">
        <v>10.65</v>
      </c>
      <c r="I6144" s="14" t="n">
        <v>12.5</v>
      </c>
      <c r="J6144" s="23" t="n">
        <f aca="false">IF(AND(E6144="Priority",ISNUMBER('Cost model'!N168)),'Cost model'!N168,'Cost model'!M168)</f>
        <v>13.5</v>
      </c>
      <c r="K6144" s="14" t="n">
        <f aca="false">J6144-H6144</f>
        <v>2.85</v>
      </c>
      <c r="L6144" s="14" t="n">
        <f aca="false">G6144-H6144</f>
        <v>1.85</v>
      </c>
    </row>
    <row r="6145" customFormat="false" ht="15" hidden="false" customHeight="false" outlineLevel="0" collapsed="false">
      <c r="A6145" s="2" t="s">
        <v>221</v>
      </c>
      <c r="B6145" s="2" t="s">
        <v>221</v>
      </c>
      <c r="C6145" s="2" t="s">
        <v>49</v>
      </c>
      <c r="D6145" s="2" t="s">
        <v>12</v>
      </c>
      <c r="E6145" s="2" t="s">
        <v>74</v>
      </c>
      <c r="F6145" s="2" t="s">
        <v>977</v>
      </c>
      <c r="G6145" s="14" t="n">
        <v>50</v>
      </c>
      <c r="H6145" s="14" t="n">
        <v>67.47</v>
      </c>
      <c r="I6145" s="14" t="n">
        <v>19.5</v>
      </c>
      <c r="J6145" s="23" t="n">
        <f aca="false">IF(AND(E6145="Priority",ISNUMBER('Cost model'!N742)),'Cost model'!N742,'Cost model'!M742)</f>
        <v>60</v>
      </c>
      <c r="K6145" s="14" t="n">
        <f aca="false">J6145-H6145</f>
        <v>-7.47</v>
      </c>
      <c r="L6145" s="14" t="n">
        <f aca="false">G6145-H6145</f>
        <v>-17.47</v>
      </c>
    </row>
    <row r="6146" customFormat="false" ht="15" hidden="false" customHeight="false" outlineLevel="0" collapsed="false">
      <c r="A6146" s="2" t="s">
        <v>124</v>
      </c>
      <c r="B6146" s="2" t="s">
        <v>124</v>
      </c>
      <c r="C6146" s="2" t="s">
        <v>49</v>
      </c>
      <c r="D6146" s="2" t="s">
        <v>10</v>
      </c>
      <c r="E6146" s="2" t="s">
        <v>74</v>
      </c>
      <c r="F6146" s="2" t="s">
        <v>977</v>
      </c>
      <c r="G6146" s="14" t="n">
        <v>9.5</v>
      </c>
      <c r="H6146" s="14" t="n">
        <v>23.78</v>
      </c>
      <c r="I6146" s="14" t="n">
        <v>17.5</v>
      </c>
      <c r="J6146" s="23" t="n">
        <f aca="false">IF(AND(E6146="Priority",ISNUMBER('Cost model'!N319)),'Cost model'!N319,'Cost model'!M319)</f>
        <v>16.5</v>
      </c>
      <c r="K6146" s="14" t="n">
        <f aca="false">J6146-H6146</f>
        <v>-7.28</v>
      </c>
      <c r="L6146" s="14" t="n">
        <f aca="false">G6146-H6146</f>
        <v>-14.28</v>
      </c>
    </row>
    <row r="6147" customFormat="false" ht="15" hidden="false" customHeight="false" outlineLevel="0" collapsed="false">
      <c r="A6147" s="2" t="s">
        <v>158</v>
      </c>
      <c r="B6147" s="2" t="s">
        <v>158</v>
      </c>
      <c r="C6147" s="2" t="s">
        <v>49</v>
      </c>
      <c r="D6147" s="2" t="s">
        <v>10</v>
      </c>
      <c r="E6147" s="2" t="s">
        <v>74</v>
      </c>
      <c r="F6147" s="2" t="s">
        <v>977</v>
      </c>
      <c r="G6147" s="14" t="n">
        <v>17.5</v>
      </c>
      <c r="H6147" s="14" t="n">
        <v>14.01</v>
      </c>
      <c r="I6147" s="14" t="n">
        <v>17.5</v>
      </c>
      <c r="J6147" s="23" t="n">
        <f aca="false">IF(AND(E6147="Priority",ISNUMBER('Cost model'!N424)),'Cost model'!N424,'Cost model'!M424)</f>
        <v>16.5</v>
      </c>
      <c r="K6147" s="14" t="n">
        <f aca="false">J6147-H6147</f>
        <v>2.49</v>
      </c>
      <c r="L6147" s="14" t="n">
        <f aca="false">G6147-H6147</f>
        <v>3.49</v>
      </c>
    </row>
    <row r="6148" customFormat="false" ht="15" hidden="false" customHeight="false" outlineLevel="0" collapsed="false">
      <c r="A6148" s="2" t="s">
        <v>174</v>
      </c>
      <c r="B6148" s="2" t="s">
        <v>174</v>
      </c>
      <c r="C6148" s="2" t="s">
        <v>47</v>
      </c>
      <c r="D6148" s="2" t="s">
        <v>12</v>
      </c>
      <c r="E6148" s="2" t="s">
        <v>74</v>
      </c>
      <c r="F6148" s="2" t="s">
        <v>977</v>
      </c>
      <c r="G6148" s="14" t="n">
        <v>19</v>
      </c>
      <c r="H6148" s="14" t="n">
        <v>28.07</v>
      </c>
      <c r="I6148" s="14" t="n">
        <v>9.5</v>
      </c>
      <c r="J6148" s="23" t="n">
        <f aca="false">IF(AND(E6148="Priority",ISNUMBER('Cost model'!N170)),'Cost model'!N170,'Cost model'!M170)</f>
        <v>25.5</v>
      </c>
      <c r="K6148" s="14" t="n">
        <f aca="false">J6148-H6148</f>
        <v>-2.57</v>
      </c>
      <c r="L6148" s="14" t="n">
        <f aca="false">G6148-H6148</f>
        <v>-9.07</v>
      </c>
    </row>
    <row r="6149" customFormat="false" ht="15" hidden="false" customHeight="false" outlineLevel="0" collapsed="false">
      <c r="A6149" s="2" t="s">
        <v>174</v>
      </c>
      <c r="B6149" s="2" t="s">
        <v>142</v>
      </c>
      <c r="C6149" s="2" t="s">
        <v>47</v>
      </c>
      <c r="D6149" s="2" t="s">
        <v>12</v>
      </c>
      <c r="E6149" s="2" t="s">
        <v>74</v>
      </c>
      <c r="F6149" s="2" t="s">
        <v>976</v>
      </c>
      <c r="G6149" s="14" t="n">
        <v>28.5</v>
      </c>
      <c r="H6149" s="14" t="n">
        <v>41.81</v>
      </c>
      <c r="I6149" s="14" t="n">
        <v>9.5</v>
      </c>
      <c r="J6149" s="23" t="n">
        <f aca="false">IF(AND(E6149="Priority",ISNUMBER('Cost model'!N125)),'Cost model'!N125,'Cost model'!M125)</f>
        <v>40</v>
      </c>
      <c r="K6149" s="14" t="n">
        <f aca="false">J6149-H6149</f>
        <v>-1.81</v>
      </c>
      <c r="L6149" s="14" t="n">
        <f aca="false">G6149-H6149</f>
        <v>-13.31</v>
      </c>
    </row>
    <row r="6150" customFormat="false" ht="15" hidden="false" customHeight="false" outlineLevel="0" collapsed="false">
      <c r="A6150" s="2" t="s">
        <v>174</v>
      </c>
      <c r="B6150" s="2" t="s">
        <v>174</v>
      </c>
      <c r="C6150" s="2" t="s">
        <v>47</v>
      </c>
      <c r="D6150" s="2" t="s">
        <v>12</v>
      </c>
      <c r="E6150" s="2" t="s">
        <v>74</v>
      </c>
      <c r="F6150" s="2" t="s">
        <v>977</v>
      </c>
      <c r="G6150" s="14" t="n">
        <v>25</v>
      </c>
      <c r="H6150" s="14" t="n">
        <v>30.06</v>
      </c>
      <c r="I6150" s="14" t="n">
        <v>9.5</v>
      </c>
      <c r="J6150" s="23" t="n">
        <f aca="false">IF(AND(E6150="Priority",ISNUMBER('Cost model'!N170)),'Cost model'!N170,'Cost model'!M170)</f>
        <v>25.5</v>
      </c>
      <c r="K6150" s="14" t="n">
        <f aca="false">J6150-H6150</f>
        <v>-4.56</v>
      </c>
      <c r="L6150" s="14" t="n">
        <f aca="false">G6150-H6150</f>
        <v>-5.06</v>
      </c>
    </row>
    <row r="6151" customFormat="false" ht="15" hidden="false" customHeight="false" outlineLevel="0" collapsed="false">
      <c r="A6151" s="2" t="s">
        <v>221</v>
      </c>
      <c r="B6151" s="2" t="s">
        <v>158</v>
      </c>
      <c r="C6151" s="2" t="s">
        <v>47</v>
      </c>
      <c r="D6151" s="2" t="s">
        <v>12</v>
      </c>
      <c r="E6151" s="2" t="s">
        <v>74</v>
      </c>
      <c r="F6151" s="2" t="s">
        <v>976</v>
      </c>
      <c r="G6151" s="14" t="n">
        <v>19</v>
      </c>
      <c r="H6151" s="14" t="n">
        <v>27.29</v>
      </c>
      <c r="I6151" s="14" t="n">
        <v>19.5</v>
      </c>
      <c r="J6151" s="23" t="n">
        <f aca="false">IF(AND(E6151="Priority",ISNUMBER('Cost model'!N755)),'Cost model'!N755,'Cost model'!M755)</f>
        <v>50</v>
      </c>
      <c r="K6151" s="14" t="n">
        <f aca="false">J6151-H6151</f>
        <v>22.71</v>
      </c>
      <c r="L6151" s="14" t="n">
        <f aca="false">G6151-H6151</f>
        <v>-8.29</v>
      </c>
    </row>
    <row r="6152" customFormat="false" ht="15" hidden="false" customHeight="false" outlineLevel="0" collapsed="false">
      <c r="A6152" s="2" t="s">
        <v>174</v>
      </c>
      <c r="B6152" s="2" t="s">
        <v>174</v>
      </c>
      <c r="C6152" s="2" t="s">
        <v>47</v>
      </c>
      <c r="D6152" s="2" t="s">
        <v>14</v>
      </c>
      <c r="E6152" s="2" t="s">
        <v>74</v>
      </c>
      <c r="F6152" s="2" t="s">
        <v>977</v>
      </c>
      <c r="G6152" s="14" t="n">
        <v>73.5</v>
      </c>
      <c r="H6152" s="14" t="n">
        <v>201.56</v>
      </c>
      <c r="I6152" s="14" t="n">
        <v>25</v>
      </c>
      <c r="J6152" s="23" t="n">
        <f aca="false">IF(AND(E6152="Priority",ISNUMBER('Cost model'!N176)),'Cost model'!N176,'Cost model'!M176)</f>
        <v>95</v>
      </c>
      <c r="K6152" s="14" t="n">
        <f aca="false">J6152-H6152</f>
        <v>-106.56</v>
      </c>
      <c r="L6152" s="14" t="n">
        <f aca="false">G6152-H6152</f>
        <v>-128.06</v>
      </c>
    </row>
    <row r="6153" customFormat="false" ht="15" hidden="false" customHeight="false" outlineLevel="0" collapsed="false">
      <c r="A6153" s="2" t="s">
        <v>142</v>
      </c>
      <c r="B6153" s="2" t="s">
        <v>142</v>
      </c>
      <c r="C6153" s="2" t="s">
        <v>47</v>
      </c>
      <c r="D6153" s="2" t="s">
        <v>12</v>
      </c>
      <c r="E6153" s="2" t="s">
        <v>74</v>
      </c>
      <c r="F6153" s="2" t="s">
        <v>977</v>
      </c>
      <c r="G6153" s="14" t="n">
        <v>43</v>
      </c>
      <c r="H6153" s="14" t="n">
        <v>41.18</v>
      </c>
      <c r="I6153" s="14" t="n">
        <v>9.5</v>
      </c>
      <c r="J6153" s="23" t="n">
        <f aca="false">IF(AND(E6153="Priority",ISNUMBER('Cost model'!N635)),'Cost model'!N635,'Cost model'!M635)</f>
        <v>30.5</v>
      </c>
      <c r="K6153" s="14" t="n">
        <f aca="false">J6153-H6153</f>
        <v>-10.68</v>
      </c>
      <c r="L6153" s="14" t="n">
        <f aca="false">G6153-H6153</f>
        <v>1.82</v>
      </c>
    </row>
    <row r="6154" customFormat="false" ht="15" hidden="false" customHeight="false" outlineLevel="0" collapsed="false">
      <c r="A6154" s="2" t="s">
        <v>174</v>
      </c>
      <c r="B6154" s="2" t="s">
        <v>174</v>
      </c>
      <c r="C6154" s="2" t="s">
        <v>48</v>
      </c>
      <c r="D6154" s="2" t="s">
        <v>12</v>
      </c>
      <c r="E6154" s="2" t="s">
        <v>74</v>
      </c>
      <c r="F6154" s="2" t="s">
        <v>977</v>
      </c>
      <c r="G6154" s="14" t="n">
        <v>49.5</v>
      </c>
      <c r="H6154" s="14" t="n">
        <v>66.29</v>
      </c>
      <c r="I6154" s="14" t="n">
        <v>12.5</v>
      </c>
      <c r="J6154" s="23" t="n">
        <f aca="false">IF(AND(E6154="Priority",ISNUMBER('Cost model'!N171)),'Cost model'!N171,'Cost model'!M171)</f>
        <v>40</v>
      </c>
      <c r="K6154" s="14" t="n">
        <f aca="false">J6154-H6154</f>
        <v>-26.29</v>
      </c>
      <c r="L6154" s="14" t="n">
        <f aca="false">G6154-H6154</f>
        <v>-16.79</v>
      </c>
    </row>
    <row r="6155" customFormat="false" ht="15" hidden="false" customHeight="false" outlineLevel="0" collapsed="false">
      <c r="A6155" s="2" t="s">
        <v>142</v>
      </c>
      <c r="B6155" s="2" t="s">
        <v>174</v>
      </c>
      <c r="C6155" s="2" t="s">
        <v>48</v>
      </c>
      <c r="D6155" s="2" t="s">
        <v>13</v>
      </c>
      <c r="E6155" s="2" t="s">
        <v>74</v>
      </c>
      <c r="F6155" s="2" t="s">
        <v>976</v>
      </c>
      <c r="G6155" s="14" t="n">
        <v>54.5</v>
      </c>
      <c r="H6155" s="14" t="n">
        <v>74.57</v>
      </c>
      <c r="I6155" s="14" t="n">
        <v>24.5</v>
      </c>
      <c r="J6155" s="23" t="n">
        <f aca="false">IF(AND(E6155="Priority",ISNUMBER('Cost model'!N699)),'Cost model'!N699,'Cost model'!M699)</f>
        <v>85</v>
      </c>
      <c r="K6155" s="14" t="n">
        <f aca="false">J6155-H6155</f>
        <v>10.43</v>
      </c>
      <c r="L6155" s="14" t="n">
        <f aca="false">G6155-H6155</f>
        <v>-20.07</v>
      </c>
    </row>
    <row r="6156" customFormat="false" ht="15" hidden="false" customHeight="false" outlineLevel="0" collapsed="false">
      <c r="A6156" s="2" t="s">
        <v>174</v>
      </c>
      <c r="B6156" s="2" t="s">
        <v>124</v>
      </c>
      <c r="C6156" s="2" t="s">
        <v>49</v>
      </c>
      <c r="D6156" s="2" t="s">
        <v>10</v>
      </c>
      <c r="E6156" s="2" t="s">
        <v>74</v>
      </c>
      <c r="F6156" s="2" t="s">
        <v>976</v>
      </c>
      <c r="G6156" s="14" t="n">
        <v>54.5</v>
      </c>
      <c r="H6156" s="14" t="n">
        <v>29.41</v>
      </c>
      <c r="I6156" s="14" t="n">
        <v>17.5</v>
      </c>
      <c r="J6156" s="23" t="n">
        <f aca="false">IF(AND(E6156="Priority",ISNUMBER('Cost model'!N109)),'Cost model'!N109,'Cost model'!M109)</f>
        <v>18.5</v>
      </c>
      <c r="K6156" s="14" t="n">
        <f aca="false">J6156-H6156</f>
        <v>-10.91</v>
      </c>
      <c r="L6156" s="14" t="n">
        <f aca="false">G6156-H6156</f>
        <v>25.09</v>
      </c>
    </row>
    <row r="6157" customFormat="false" ht="15" hidden="false" customHeight="false" outlineLevel="0" collapsed="false">
      <c r="A6157" s="2" t="s">
        <v>174</v>
      </c>
      <c r="B6157" s="2" t="s">
        <v>174</v>
      </c>
      <c r="C6157" s="2" t="s">
        <v>49</v>
      </c>
      <c r="D6157" s="2" t="s">
        <v>10</v>
      </c>
      <c r="E6157" s="2" t="s">
        <v>74</v>
      </c>
      <c r="F6157" s="2" t="s">
        <v>977</v>
      </c>
      <c r="G6157" s="14" t="n">
        <v>17.5</v>
      </c>
      <c r="H6157" s="14" t="n">
        <v>11.36</v>
      </c>
      <c r="I6157" s="14" t="n">
        <v>17.5</v>
      </c>
      <c r="J6157" s="23" t="n">
        <f aca="false">IF(AND(E6157="Priority",ISNUMBER('Cost model'!N169)),'Cost model'!N169,'Cost model'!M169)</f>
        <v>18.5</v>
      </c>
      <c r="K6157" s="14" t="n">
        <f aca="false">J6157-H6157</f>
        <v>7.14</v>
      </c>
      <c r="L6157" s="14" t="n">
        <f aca="false">G6157-H6157</f>
        <v>6.14</v>
      </c>
    </row>
    <row r="6158" customFormat="false" ht="15" hidden="false" customHeight="false" outlineLevel="0" collapsed="false">
      <c r="A6158" s="2" t="s">
        <v>174</v>
      </c>
      <c r="B6158" s="2" t="s">
        <v>174</v>
      </c>
      <c r="C6158" s="2" t="s">
        <v>47</v>
      </c>
      <c r="D6158" s="2" t="s">
        <v>10</v>
      </c>
      <c r="E6158" s="2" t="s">
        <v>74</v>
      </c>
      <c r="F6158" s="2" t="s">
        <v>977</v>
      </c>
      <c r="G6158" s="14" t="n">
        <v>9.5</v>
      </c>
      <c r="H6158" s="14" t="n">
        <v>6.7</v>
      </c>
      <c r="I6158" s="14" t="n">
        <v>9.5</v>
      </c>
      <c r="J6158" s="23" t="n">
        <f aca="false">IF(AND(E6158="Priority",ISNUMBER('Cost model'!N167)),'Cost model'!N167,'Cost model'!M167)</f>
        <v>8.5</v>
      </c>
      <c r="K6158" s="14" t="n">
        <f aca="false">J6158-H6158</f>
        <v>1.8</v>
      </c>
      <c r="L6158" s="14" t="n">
        <f aca="false">G6158-H6158</f>
        <v>2.8</v>
      </c>
    </row>
    <row r="6159" customFormat="false" ht="15" hidden="false" customHeight="false" outlineLevel="0" collapsed="false">
      <c r="A6159" s="2" t="s">
        <v>174</v>
      </c>
      <c r="B6159" s="2" t="s">
        <v>124</v>
      </c>
      <c r="C6159" s="2" t="s">
        <v>48</v>
      </c>
      <c r="D6159" s="2" t="s">
        <v>10</v>
      </c>
      <c r="E6159" s="2" t="s">
        <v>74</v>
      </c>
      <c r="F6159" s="2" t="s">
        <v>976</v>
      </c>
      <c r="G6159" s="14" t="n">
        <v>12.5</v>
      </c>
      <c r="H6159" s="14" t="n">
        <v>9.02</v>
      </c>
      <c r="I6159" s="14" t="n">
        <v>12.5</v>
      </c>
      <c r="J6159" s="23" t="n">
        <f aca="false">IF(AND(E6159="Priority",ISNUMBER('Cost model'!N108)),'Cost model'!N108,'Cost model'!M108)</f>
        <v>15.5</v>
      </c>
      <c r="K6159" s="14" t="n">
        <f aca="false">J6159-H6159</f>
        <v>6.48</v>
      </c>
      <c r="L6159" s="14" t="n">
        <f aca="false">G6159-H6159</f>
        <v>3.48</v>
      </c>
    </row>
    <row r="6160" customFormat="false" ht="15" hidden="false" customHeight="false" outlineLevel="0" collapsed="false">
      <c r="A6160" s="2" t="s">
        <v>158</v>
      </c>
      <c r="B6160" s="2" t="s">
        <v>158</v>
      </c>
      <c r="C6160" s="2" t="s">
        <v>49</v>
      </c>
      <c r="D6160" s="2" t="s">
        <v>14</v>
      </c>
      <c r="E6160" s="2" t="s">
        <v>74</v>
      </c>
      <c r="F6160" s="2" t="s">
        <v>977</v>
      </c>
      <c r="G6160" s="14" t="n">
        <v>317.5</v>
      </c>
      <c r="H6160" s="14" t="n">
        <v>63.6</v>
      </c>
      <c r="I6160" s="14" t="n">
        <v>85</v>
      </c>
      <c r="J6160" s="23" t="n">
        <f aca="false">IF(AND(E6160="Priority",ISNUMBER('Cost model'!N433)),'Cost model'!N433,'Cost model'!M433)</f>
        <v>75</v>
      </c>
      <c r="K6160" s="14" t="n">
        <f aca="false">J6160-H6160</f>
        <v>11.4</v>
      </c>
      <c r="L6160" s="14" t="n">
        <f aca="false">G6160-H6160</f>
        <v>253.9</v>
      </c>
    </row>
    <row r="6161" customFormat="false" ht="15" hidden="false" customHeight="false" outlineLevel="0" collapsed="false">
      <c r="A6161" s="2" t="s">
        <v>142</v>
      </c>
      <c r="B6161" s="2" t="s">
        <v>142</v>
      </c>
      <c r="C6161" s="2" t="s">
        <v>47</v>
      </c>
      <c r="D6161" s="2" t="s">
        <v>13</v>
      </c>
      <c r="E6161" s="2" t="s">
        <v>74</v>
      </c>
      <c r="F6161" s="2" t="s">
        <v>977</v>
      </c>
      <c r="G6161" s="14" t="n">
        <v>73.5</v>
      </c>
      <c r="H6161" s="14" t="n">
        <v>90.65</v>
      </c>
      <c r="I6161" s="14" t="n">
        <v>19</v>
      </c>
      <c r="J6161" s="23" t="n">
        <f aca="false">IF(AND(E6161="Priority",ISNUMBER('Cost model'!N638)),'Cost model'!N638,'Cost model'!M638)</f>
        <v>50</v>
      </c>
      <c r="K6161" s="14" t="n">
        <f aca="false">J6161-H6161</f>
        <v>-40.65</v>
      </c>
      <c r="L6161" s="14" t="n">
        <f aca="false">G6161-H6161</f>
        <v>-17.15</v>
      </c>
    </row>
    <row r="6162" customFormat="false" ht="15" hidden="false" customHeight="false" outlineLevel="0" collapsed="false">
      <c r="A6162" s="2" t="s">
        <v>142</v>
      </c>
      <c r="B6162" s="2" t="s">
        <v>158</v>
      </c>
      <c r="C6162" s="2" t="s">
        <v>49</v>
      </c>
      <c r="D6162" s="2" t="s">
        <v>10</v>
      </c>
      <c r="E6162" s="2" t="s">
        <v>74</v>
      </c>
      <c r="F6162" s="2" t="s">
        <v>976</v>
      </c>
      <c r="G6162" s="14" t="n">
        <v>35</v>
      </c>
      <c r="H6162" s="14" t="n">
        <v>21.19</v>
      </c>
      <c r="I6162" s="14" t="n">
        <v>17.5</v>
      </c>
      <c r="J6162" s="23" t="n">
        <f aca="false">IF(AND(E6162="Priority",ISNUMBER('Cost model'!N649)),'Cost model'!N649,'Cost model'!M649)</f>
        <v>19.5</v>
      </c>
      <c r="K6162" s="14" t="n">
        <f aca="false">J6162-H6162</f>
        <v>-1.69</v>
      </c>
      <c r="L6162" s="14" t="n">
        <f aca="false">G6162-H6162</f>
        <v>13.81</v>
      </c>
    </row>
    <row r="6163" customFormat="false" ht="15" hidden="false" customHeight="false" outlineLevel="0" collapsed="false">
      <c r="A6163" s="2" t="s">
        <v>124</v>
      </c>
      <c r="B6163" s="2" t="s">
        <v>174</v>
      </c>
      <c r="C6163" s="2" t="s">
        <v>48</v>
      </c>
      <c r="D6163" s="2" t="s">
        <v>12</v>
      </c>
      <c r="E6163" s="2" t="s">
        <v>74</v>
      </c>
      <c r="F6163" s="2" t="s">
        <v>976</v>
      </c>
      <c r="G6163" s="14" t="n">
        <v>91.5</v>
      </c>
      <c r="H6163" s="14" t="n">
        <v>63.49</v>
      </c>
      <c r="I6163" s="14" t="n">
        <v>19.5</v>
      </c>
      <c r="J6163" s="23" t="n">
        <f aca="false">IF(AND(E6163="Priority",ISNUMBER('Cost model'!N366)),'Cost model'!N366,'Cost model'!M366)</f>
        <v>55</v>
      </c>
      <c r="K6163" s="14" t="n">
        <f aca="false">J6163-H6163</f>
        <v>-8.49</v>
      </c>
      <c r="L6163" s="14" t="n">
        <f aca="false">G6163-H6163</f>
        <v>28.01</v>
      </c>
    </row>
    <row r="6164" customFormat="false" ht="15" hidden="false" customHeight="false" outlineLevel="0" collapsed="false">
      <c r="A6164" s="2" t="s">
        <v>174</v>
      </c>
      <c r="B6164" s="2" t="s">
        <v>174</v>
      </c>
      <c r="C6164" s="2" t="s">
        <v>49</v>
      </c>
      <c r="D6164" s="2" t="s">
        <v>12</v>
      </c>
      <c r="E6164" s="2" t="s">
        <v>74</v>
      </c>
      <c r="F6164" s="2" t="s">
        <v>977</v>
      </c>
      <c r="G6164" s="14" t="n">
        <v>37</v>
      </c>
      <c r="H6164" s="14" t="n">
        <v>45.86</v>
      </c>
      <c r="I6164" s="14" t="n">
        <v>19.5</v>
      </c>
      <c r="J6164" s="23" t="n">
        <f aca="false">IF(AND(E6164="Priority",ISNUMBER('Cost model'!N172)),'Cost model'!N172,'Cost model'!M172)</f>
        <v>45</v>
      </c>
      <c r="K6164" s="14" t="n">
        <f aca="false">J6164-H6164</f>
        <v>-0.859999999999999</v>
      </c>
      <c r="L6164" s="14" t="n">
        <f aca="false">G6164-H6164</f>
        <v>-8.86</v>
      </c>
    </row>
    <row r="6165" customFormat="false" ht="15" hidden="false" customHeight="false" outlineLevel="0" collapsed="false">
      <c r="A6165" s="2" t="s">
        <v>142</v>
      </c>
      <c r="B6165" s="2" t="s">
        <v>142</v>
      </c>
      <c r="C6165" s="2" t="s">
        <v>47</v>
      </c>
      <c r="D6165" s="2" t="s">
        <v>10</v>
      </c>
      <c r="E6165" s="2" t="s">
        <v>74</v>
      </c>
      <c r="F6165" s="2" t="s">
        <v>977</v>
      </c>
      <c r="G6165" s="14" t="n">
        <v>9.5</v>
      </c>
      <c r="H6165" s="14" t="n">
        <v>7.16</v>
      </c>
      <c r="I6165" s="14" t="n">
        <v>9.5</v>
      </c>
      <c r="J6165" s="23" t="n">
        <f aca="false">IF(AND(E6165="Priority",ISNUMBER('Cost model'!N632)),'Cost model'!N632,'Cost model'!M632)</f>
        <v>9.5</v>
      </c>
      <c r="K6165" s="14" t="n">
        <f aca="false">J6165-H6165</f>
        <v>2.34</v>
      </c>
      <c r="L6165" s="14" t="n">
        <f aca="false">G6165-H6165</f>
        <v>2.34</v>
      </c>
    </row>
    <row r="6166" customFormat="false" ht="15" hidden="false" customHeight="false" outlineLevel="0" collapsed="false">
      <c r="A6166" s="2" t="s">
        <v>142</v>
      </c>
      <c r="B6166" s="2" t="s">
        <v>124</v>
      </c>
      <c r="C6166" s="2" t="s">
        <v>47</v>
      </c>
      <c r="D6166" s="2" t="s">
        <v>14</v>
      </c>
      <c r="E6166" s="2" t="s">
        <v>74</v>
      </c>
      <c r="F6166" s="2" t="s">
        <v>976</v>
      </c>
      <c r="G6166" s="14" t="n">
        <v>79</v>
      </c>
      <c r="H6166" s="14" t="n">
        <v>182.41</v>
      </c>
      <c r="I6166" s="14" t="n">
        <v>85</v>
      </c>
      <c r="J6166" s="23" t="n">
        <f aca="false">IF(AND(E6166="Priority",ISNUMBER('Cost model'!N671)),'Cost model'!N671,'Cost model'!M671)</f>
        <v>125</v>
      </c>
      <c r="K6166" s="14" t="n">
        <f aca="false">J6166-H6166</f>
        <v>-57.41</v>
      </c>
      <c r="L6166" s="14" t="n">
        <f aca="false">G6166-H6166</f>
        <v>-103.41</v>
      </c>
    </row>
    <row r="6167" customFormat="false" ht="15" hidden="false" customHeight="false" outlineLevel="0" collapsed="false">
      <c r="A6167" s="2" t="s">
        <v>124</v>
      </c>
      <c r="B6167" s="2" t="s">
        <v>124</v>
      </c>
      <c r="C6167" s="2" t="s">
        <v>48</v>
      </c>
      <c r="D6167" s="2" t="s">
        <v>10</v>
      </c>
      <c r="E6167" s="2" t="s">
        <v>74</v>
      </c>
      <c r="F6167" s="2" t="s">
        <v>977</v>
      </c>
      <c r="G6167" s="14" t="n">
        <v>12.5</v>
      </c>
      <c r="H6167" s="14" t="n">
        <v>16.41</v>
      </c>
      <c r="I6167" s="14" t="n">
        <v>12.5</v>
      </c>
      <c r="J6167" s="23" t="n">
        <f aca="false">IF(AND(E6167="Priority",ISNUMBER('Cost model'!N318)),'Cost model'!N318,'Cost model'!M318)</f>
        <v>14.5</v>
      </c>
      <c r="K6167" s="14" t="n">
        <f aca="false">J6167-H6167</f>
        <v>-1.91</v>
      </c>
      <c r="L6167" s="14" t="n">
        <f aca="false">G6167-H6167</f>
        <v>-3.91</v>
      </c>
    </row>
    <row r="6168" customFormat="false" ht="15" hidden="false" customHeight="false" outlineLevel="0" collapsed="false">
      <c r="A6168" s="2" t="s">
        <v>142</v>
      </c>
      <c r="B6168" s="2" t="s">
        <v>124</v>
      </c>
      <c r="C6168" s="2" t="s">
        <v>47</v>
      </c>
      <c r="D6168" s="2" t="s">
        <v>10</v>
      </c>
      <c r="E6168" s="2" t="s">
        <v>74</v>
      </c>
      <c r="F6168" s="2" t="s">
        <v>976</v>
      </c>
      <c r="G6168" s="14" t="n">
        <v>38.5</v>
      </c>
      <c r="H6168" s="14" t="n">
        <v>43.74</v>
      </c>
      <c r="I6168" s="14" t="n">
        <v>14.5</v>
      </c>
      <c r="J6168" s="23" t="n">
        <f aca="false">IF(AND(E6168="Priority",ISNUMBER('Cost model'!N662)),'Cost model'!N662,'Cost model'!M662)</f>
        <v>13.5</v>
      </c>
      <c r="K6168" s="14" t="n">
        <f aca="false">J6168-H6168</f>
        <v>-30.24</v>
      </c>
      <c r="L6168" s="14" t="n">
        <f aca="false">G6168-H6168</f>
        <v>-5.24</v>
      </c>
    </row>
    <row r="6169" customFormat="false" ht="15" hidden="false" customHeight="false" outlineLevel="0" collapsed="false">
      <c r="A6169" s="2" t="s">
        <v>174</v>
      </c>
      <c r="B6169" s="2" t="s">
        <v>142</v>
      </c>
      <c r="C6169" s="2" t="s">
        <v>47</v>
      </c>
      <c r="D6169" s="2" t="s">
        <v>15</v>
      </c>
      <c r="E6169" s="2" t="s">
        <v>74</v>
      </c>
      <c r="F6169" s="2" t="s">
        <v>976</v>
      </c>
      <c r="G6169" s="14" t="n">
        <v>73.5</v>
      </c>
      <c r="H6169" s="14" t="n">
        <v>126.69</v>
      </c>
      <c r="I6169" s="14" t="n">
        <v>45</v>
      </c>
      <c r="J6169" s="23" t="n">
        <f aca="false">IF(AND(E6169="Priority",ISNUMBER('Cost model'!N134)),'Cost model'!N134,'Cost model'!M134)</f>
        <v>135</v>
      </c>
      <c r="K6169" s="14" t="n">
        <f aca="false">J6169-H6169</f>
        <v>8.31</v>
      </c>
      <c r="L6169" s="14" t="n">
        <f aca="false">G6169-H6169</f>
        <v>-53.19</v>
      </c>
    </row>
    <row r="6170" customFormat="false" ht="15" hidden="false" customHeight="false" outlineLevel="0" collapsed="false">
      <c r="A6170" s="2" t="s">
        <v>221</v>
      </c>
      <c r="B6170" s="2" t="s">
        <v>221</v>
      </c>
      <c r="C6170" s="2" t="s">
        <v>47</v>
      </c>
      <c r="D6170" s="2" t="s">
        <v>14</v>
      </c>
      <c r="E6170" s="2" t="s">
        <v>74</v>
      </c>
      <c r="F6170" s="2" t="s">
        <v>977</v>
      </c>
      <c r="G6170" s="14" t="n">
        <v>74</v>
      </c>
      <c r="H6170" s="14" t="n">
        <v>102.71</v>
      </c>
      <c r="I6170" s="14" t="n">
        <v>25</v>
      </c>
      <c r="J6170" s="23" t="n">
        <f aca="false">IF(AND(E6170="Priority",ISNUMBER('Cost model'!N746)),'Cost model'!N746,'Cost model'!M746)</f>
        <v>100</v>
      </c>
      <c r="K6170" s="14" t="n">
        <f aca="false">J6170-H6170</f>
        <v>-2.70999999999999</v>
      </c>
      <c r="L6170" s="14" t="n">
        <f aca="false">G6170-H6170</f>
        <v>-28.71</v>
      </c>
    </row>
    <row r="6171" customFormat="false" ht="15" hidden="false" customHeight="false" outlineLevel="0" collapsed="false">
      <c r="A6171" s="2" t="s">
        <v>174</v>
      </c>
      <c r="B6171" s="2" t="s">
        <v>142</v>
      </c>
      <c r="C6171" s="2" t="s">
        <v>48</v>
      </c>
      <c r="D6171" s="2" t="s">
        <v>12</v>
      </c>
      <c r="E6171" s="2" t="s">
        <v>74</v>
      </c>
      <c r="F6171" s="2" t="s">
        <v>976</v>
      </c>
      <c r="G6171" s="14" t="n">
        <v>50</v>
      </c>
      <c r="H6171" s="14" t="n">
        <v>44.98</v>
      </c>
      <c r="I6171" s="14" t="n">
        <v>12.5</v>
      </c>
      <c r="J6171" s="23" t="n">
        <f aca="false">IF(AND(E6171="Priority",ISNUMBER('Cost model'!N126)),'Cost model'!N126,'Cost model'!M126)</f>
        <v>45</v>
      </c>
      <c r="K6171" s="14" t="n">
        <f aca="false">J6171-H6171</f>
        <v>0.0200000000000031</v>
      </c>
      <c r="L6171" s="14" t="n">
        <f aca="false">G6171-H6171</f>
        <v>5.02</v>
      </c>
    </row>
    <row r="6172" customFormat="false" ht="15" hidden="false" customHeight="false" outlineLevel="0" collapsed="false">
      <c r="A6172" s="2" t="s">
        <v>158</v>
      </c>
      <c r="B6172" s="2" t="s">
        <v>158</v>
      </c>
      <c r="C6172" s="2" t="s">
        <v>47</v>
      </c>
      <c r="D6172" s="2" t="s">
        <v>10</v>
      </c>
      <c r="E6172" s="2" t="s">
        <v>74</v>
      </c>
      <c r="F6172" s="2" t="s">
        <v>977</v>
      </c>
      <c r="G6172" s="14" t="n">
        <v>9.5</v>
      </c>
      <c r="H6172" s="14" t="n">
        <v>7.12</v>
      </c>
      <c r="I6172" s="14" t="n">
        <v>9.5</v>
      </c>
      <c r="J6172" s="23" t="n">
        <f aca="false">IF(AND(E6172="Priority",ISNUMBER('Cost model'!N422)),'Cost model'!N422,'Cost model'!M422)</f>
        <v>8.5</v>
      </c>
      <c r="K6172" s="14" t="n">
        <f aca="false">J6172-H6172</f>
        <v>1.38</v>
      </c>
      <c r="L6172" s="14" t="n">
        <f aca="false">G6172-H6172</f>
        <v>2.38</v>
      </c>
    </row>
    <row r="6173" customFormat="false" ht="15" hidden="false" customHeight="false" outlineLevel="0" collapsed="false">
      <c r="A6173" s="2" t="s">
        <v>124</v>
      </c>
      <c r="B6173" s="2" t="s">
        <v>124</v>
      </c>
      <c r="C6173" s="2" t="s">
        <v>47</v>
      </c>
      <c r="D6173" s="2" t="s">
        <v>12</v>
      </c>
      <c r="E6173" s="2" t="s">
        <v>74</v>
      </c>
      <c r="F6173" s="2" t="s">
        <v>977</v>
      </c>
      <c r="G6173" s="14" t="n">
        <v>28.5</v>
      </c>
      <c r="H6173" s="14" t="n">
        <v>27.59</v>
      </c>
      <c r="I6173" s="14" t="n">
        <v>9.5</v>
      </c>
      <c r="J6173" s="23" t="n">
        <f aca="false">IF(AND(E6173="Priority",ISNUMBER('Cost model'!N320)),'Cost model'!N320,'Cost model'!M320)</f>
        <v>24.5</v>
      </c>
      <c r="K6173" s="14" t="n">
        <f aca="false">J6173-H6173</f>
        <v>-3.09</v>
      </c>
      <c r="L6173" s="14" t="n">
        <f aca="false">G6173-H6173</f>
        <v>0.91</v>
      </c>
    </row>
    <row r="6174" customFormat="false" ht="15" hidden="false" customHeight="false" outlineLevel="0" collapsed="false">
      <c r="A6174" s="2" t="s">
        <v>174</v>
      </c>
      <c r="B6174" s="2" t="s">
        <v>142</v>
      </c>
      <c r="C6174" s="2" t="s">
        <v>48</v>
      </c>
      <c r="D6174" s="2" t="s">
        <v>12</v>
      </c>
      <c r="E6174" s="2" t="s">
        <v>74</v>
      </c>
      <c r="F6174" s="2" t="s">
        <v>976</v>
      </c>
      <c r="G6174" s="14" t="n">
        <v>44.5</v>
      </c>
      <c r="H6174" s="14" t="n">
        <v>47.75</v>
      </c>
      <c r="I6174" s="14" t="n">
        <v>12.5</v>
      </c>
      <c r="J6174" s="23" t="n">
        <f aca="false">IF(AND(E6174="Priority",ISNUMBER('Cost model'!N126)),'Cost model'!N126,'Cost model'!M126)</f>
        <v>45</v>
      </c>
      <c r="K6174" s="14" t="n">
        <f aca="false">J6174-H6174</f>
        <v>-2.75</v>
      </c>
      <c r="L6174" s="14" t="n">
        <f aca="false">G6174-H6174</f>
        <v>-3.25</v>
      </c>
    </row>
    <row r="6175" customFormat="false" ht="15" hidden="false" customHeight="false" outlineLevel="0" collapsed="false">
      <c r="A6175" s="2" t="s">
        <v>174</v>
      </c>
      <c r="B6175" s="2" t="s">
        <v>158</v>
      </c>
      <c r="C6175" s="2" t="s">
        <v>49</v>
      </c>
      <c r="D6175" s="2" t="s">
        <v>12</v>
      </c>
      <c r="E6175" s="2" t="s">
        <v>74</v>
      </c>
      <c r="F6175" s="2" t="s">
        <v>976</v>
      </c>
      <c r="G6175" s="14" t="n">
        <v>54.5</v>
      </c>
      <c r="H6175" s="14" t="n">
        <v>55.85</v>
      </c>
      <c r="I6175" s="14" t="n">
        <v>19.5</v>
      </c>
      <c r="J6175" s="23" t="n">
        <f aca="false">IF(AND(E6175="Priority",ISNUMBER('Cost model'!N142)),'Cost model'!N142,'Cost model'!M142)</f>
        <v>55</v>
      </c>
      <c r="K6175" s="14" t="n">
        <f aca="false">J6175-H6175</f>
        <v>-0.850000000000001</v>
      </c>
      <c r="L6175" s="14" t="n">
        <f aca="false">G6175-H6175</f>
        <v>-1.35</v>
      </c>
    </row>
    <row r="6176" customFormat="false" ht="15" hidden="false" customHeight="false" outlineLevel="0" collapsed="false">
      <c r="A6176" s="2" t="s">
        <v>124</v>
      </c>
      <c r="B6176" s="2" t="s">
        <v>124</v>
      </c>
      <c r="C6176" s="2" t="s">
        <v>48</v>
      </c>
      <c r="D6176" s="2" t="s">
        <v>10</v>
      </c>
      <c r="E6176" s="2" t="s">
        <v>74</v>
      </c>
      <c r="F6176" s="2" t="s">
        <v>977</v>
      </c>
      <c r="G6176" s="14" t="n">
        <v>14.5</v>
      </c>
      <c r="H6176" s="14" t="n">
        <v>13.34</v>
      </c>
      <c r="I6176" s="14" t="n">
        <v>12.5</v>
      </c>
      <c r="J6176" s="23" t="n">
        <f aca="false">IF(AND(E6176="Priority",ISNUMBER('Cost model'!N318)),'Cost model'!N318,'Cost model'!M318)</f>
        <v>14.5</v>
      </c>
      <c r="K6176" s="14" t="n">
        <f aca="false">J6176-H6176</f>
        <v>1.16</v>
      </c>
      <c r="L6176" s="14" t="n">
        <f aca="false">G6176-H6176</f>
        <v>1.16</v>
      </c>
    </row>
    <row r="6177" customFormat="false" ht="15" hidden="false" customHeight="false" outlineLevel="0" collapsed="false">
      <c r="A6177" s="2" t="s">
        <v>124</v>
      </c>
      <c r="B6177" s="2" t="s">
        <v>158</v>
      </c>
      <c r="C6177" s="2" t="s">
        <v>47</v>
      </c>
      <c r="D6177" s="2" t="s">
        <v>12</v>
      </c>
      <c r="E6177" s="2" t="s">
        <v>83</v>
      </c>
      <c r="F6177" s="2" t="s">
        <v>976</v>
      </c>
      <c r="G6177" s="14" t="n">
        <v>24.5</v>
      </c>
      <c r="H6177" s="14" t="n">
        <v>52.13</v>
      </c>
      <c r="I6177" s="14" t="n">
        <v>24.5</v>
      </c>
      <c r="J6177" s="23" t="n">
        <f aca="false">IF(AND(E6177="Priority",ISNUMBER('Cost model'!N350)),'Cost model'!N350,'Cost model'!M350)</f>
        <v>65</v>
      </c>
      <c r="K6177" s="14" t="n">
        <f aca="false">J6177-H6177</f>
        <v>12.87</v>
      </c>
      <c r="L6177" s="14" t="n">
        <f aca="false">G6177-H6177</f>
        <v>-27.63</v>
      </c>
    </row>
    <row r="6178" customFormat="false" ht="15" hidden="false" customHeight="false" outlineLevel="0" collapsed="false">
      <c r="A6178" s="2" t="s">
        <v>174</v>
      </c>
      <c r="B6178" s="2" t="s">
        <v>174</v>
      </c>
      <c r="C6178" s="2" t="s">
        <v>48</v>
      </c>
      <c r="D6178" s="2" t="s">
        <v>10</v>
      </c>
      <c r="E6178" s="2" t="s">
        <v>74</v>
      </c>
      <c r="F6178" s="2" t="s">
        <v>977</v>
      </c>
      <c r="G6178" s="14" t="n">
        <v>12.5</v>
      </c>
      <c r="H6178" s="14" t="n">
        <v>10.65</v>
      </c>
      <c r="I6178" s="14" t="n">
        <v>12.5</v>
      </c>
      <c r="J6178" s="23" t="n">
        <f aca="false">IF(AND(E6178="Priority",ISNUMBER('Cost model'!N168)),'Cost model'!N168,'Cost model'!M168)</f>
        <v>13.5</v>
      </c>
      <c r="K6178" s="14" t="n">
        <f aca="false">J6178-H6178</f>
        <v>2.85</v>
      </c>
      <c r="L6178" s="14" t="n">
        <f aca="false">G6178-H6178</f>
        <v>1.85</v>
      </c>
    </row>
    <row r="6179" customFormat="false" ht="15" hidden="false" customHeight="false" outlineLevel="0" collapsed="false">
      <c r="A6179" s="2" t="s">
        <v>221</v>
      </c>
      <c r="B6179" s="2" t="s">
        <v>221</v>
      </c>
      <c r="C6179" s="2" t="s">
        <v>47</v>
      </c>
      <c r="D6179" s="2" t="s">
        <v>10</v>
      </c>
      <c r="E6179" s="2" t="s">
        <v>74</v>
      </c>
      <c r="F6179" s="2" t="s">
        <v>977</v>
      </c>
      <c r="G6179" s="14" t="n">
        <v>9.5</v>
      </c>
      <c r="H6179" s="14" t="n">
        <v>7.17</v>
      </c>
      <c r="I6179" s="14" t="n">
        <v>9.5</v>
      </c>
      <c r="J6179" s="23" t="n">
        <f aca="false">IF(AND(E6179="Priority",ISNUMBER('Cost model'!N737)),'Cost model'!N737,'Cost model'!M737)</f>
        <v>8.5</v>
      </c>
      <c r="K6179" s="14" t="n">
        <f aca="false">J6179-H6179</f>
        <v>1.33</v>
      </c>
      <c r="L6179" s="14" t="n">
        <f aca="false">G6179-H6179</f>
        <v>2.33</v>
      </c>
    </row>
    <row r="6180" customFormat="false" ht="15" hidden="false" customHeight="false" outlineLevel="0" collapsed="false">
      <c r="A6180" s="2" t="s">
        <v>142</v>
      </c>
      <c r="B6180" s="2" t="s">
        <v>142</v>
      </c>
      <c r="C6180" s="2" t="s">
        <v>47</v>
      </c>
      <c r="D6180" s="2" t="s">
        <v>12</v>
      </c>
      <c r="E6180" s="2" t="s">
        <v>74</v>
      </c>
      <c r="F6180" s="2" t="s">
        <v>977</v>
      </c>
      <c r="G6180" s="14" t="n">
        <v>57</v>
      </c>
      <c r="H6180" s="14" t="n">
        <v>47.28</v>
      </c>
      <c r="I6180" s="14" t="n">
        <v>9.5</v>
      </c>
      <c r="J6180" s="23" t="n">
        <f aca="false">IF(AND(E6180="Priority",ISNUMBER('Cost model'!N635)),'Cost model'!N635,'Cost model'!M635)</f>
        <v>30.5</v>
      </c>
      <c r="K6180" s="14" t="n">
        <f aca="false">J6180-H6180</f>
        <v>-16.78</v>
      </c>
      <c r="L6180" s="14" t="n">
        <f aca="false">G6180-H6180</f>
        <v>9.72</v>
      </c>
    </row>
    <row r="6181" customFormat="false" ht="15" hidden="false" customHeight="false" outlineLevel="0" collapsed="false">
      <c r="A6181" s="2" t="s">
        <v>174</v>
      </c>
      <c r="B6181" s="2" t="s">
        <v>174</v>
      </c>
      <c r="C6181" s="2" t="s">
        <v>49</v>
      </c>
      <c r="D6181" s="2" t="s">
        <v>12</v>
      </c>
      <c r="E6181" s="2" t="s">
        <v>83</v>
      </c>
      <c r="F6181" s="2" t="s">
        <v>977</v>
      </c>
      <c r="G6181" s="14" t="n">
        <v>29.5</v>
      </c>
      <c r="H6181" s="14" t="n">
        <v>33.86</v>
      </c>
      <c r="I6181" s="14" t="n">
        <v>29.5</v>
      </c>
      <c r="J6181" s="23" t="n">
        <f aca="false">IF(AND(E6181="Priority",ISNUMBER('Cost model'!N172)),'Cost model'!N172,'Cost model'!M172)</f>
        <v>60</v>
      </c>
      <c r="K6181" s="14" t="n">
        <f aca="false">J6181-H6181</f>
        <v>26.14</v>
      </c>
      <c r="L6181" s="14" t="n">
        <f aca="false">G6181-H6181</f>
        <v>-4.36</v>
      </c>
    </row>
    <row r="6182" customFormat="false" ht="15" hidden="false" customHeight="false" outlineLevel="0" collapsed="false">
      <c r="A6182" s="2" t="s">
        <v>142</v>
      </c>
      <c r="B6182" s="2" t="s">
        <v>142</v>
      </c>
      <c r="C6182" s="2" t="s">
        <v>47</v>
      </c>
      <c r="D6182" s="2" t="s">
        <v>12</v>
      </c>
      <c r="E6182" s="2" t="s">
        <v>74</v>
      </c>
      <c r="F6182" s="2" t="s">
        <v>977</v>
      </c>
      <c r="G6182" s="14" t="n">
        <v>38</v>
      </c>
      <c r="H6182" s="14" t="n">
        <v>41.81</v>
      </c>
      <c r="I6182" s="14" t="n">
        <v>9.5</v>
      </c>
      <c r="J6182" s="23" t="n">
        <f aca="false">IF(AND(E6182="Priority",ISNUMBER('Cost model'!N635)),'Cost model'!N635,'Cost model'!M635)</f>
        <v>30.5</v>
      </c>
      <c r="K6182" s="14" t="n">
        <f aca="false">J6182-H6182</f>
        <v>-11.31</v>
      </c>
      <c r="L6182" s="14" t="n">
        <f aca="false">G6182-H6182</f>
        <v>-3.81</v>
      </c>
    </row>
    <row r="6183" customFormat="false" ht="15" hidden="false" customHeight="false" outlineLevel="0" collapsed="false">
      <c r="A6183" s="2" t="s">
        <v>221</v>
      </c>
      <c r="B6183" s="2" t="s">
        <v>221</v>
      </c>
      <c r="C6183" s="2" t="s">
        <v>47</v>
      </c>
      <c r="D6183" s="2" t="s">
        <v>10</v>
      </c>
      <c r="E6183" s="2" t="s">
        <v>74</v>
      </c>
      <c r="F6183" s="2" t="s">
        <v>977</v>
      </c>
      <c r="G6183" s="14" t="n">
        <v>9.5</v>
      </c>
      <c r="H6183" s="14" t="n">
        <v>7.17</v>
      </c>
      <c r="I6183" s="14" t="n">
        <v>9.5</v>
      </c>
      <c r="J6183" s="23" t="n">
        <f aca="false">IF(AND(E6183="Priority",ISNUMBER('Cost model'!N737)),'Cost model'!N737,'Cost model'!M737)</f>
        <v>8.5</v>
      </c>
      <c r="K6183" s="14" t="n">
        <f aca="false">J6183-H6183</f>
        <v>1.33</v>
      </c>
      <c r="L6183" s="14" t="n">
        <f aca="false">G6183-H6183</f>
        <v>2.33</v>
      </c>
    </row>
    <row r="6184" customFormat="false" ht="15" hidden="false" customHeight="false" outlineLevel="0" collapsed="false">
      <c r="A6184" s="2" t="s">
        <v>142</v>
      </c>
      <c r="B6184" s="2" t="s">
        <v>142</v>
      </c>
      <c r="C6184" s="2" t="s">
        <v>49</v>
      </c>
      <c r="D6184" s="2" t="s">
        <v>10</v>
      </c>
      <c r="E6184" s="2" t="s">
        <v>83</v>
      </c>
      <c r="F6184" s="2" t="s">
        <v>977</v>
      </c>
      <c r="G6184" s="14" t="n">
        <v>24.5</v>
      </c>
      <c r="H6184" s="14" t="n">
        <v>23.78</v>
      </c>
      <c r="I6184" s="14" t="n">
        <v>24.5</v>
      </c>
      <c r="J6184" s="23" t="n">
        <f aca="false">IF(AND(E6184="Priority",ISNUMBER('Cost model'!N634)),'Cost model'!N634,'Cost model'!M634)</f>
        <v>21.5</v>
      </c>
      <c r="K6184" s="14" t="n">
        <f aca="false">J6184-H6184</f>
        <v>-2.28</v>
      </c>
      <c r="L6184" s="14" t="n">
        <f aca="false">G6184-H6184</f>
        <v>0.719999999999999</v>
      </c>
    </row>
    <row r="6185" customFormat="false" ht="15" hidden="false" customHeight="false" outlineLevel="0" collapsed="false">
      <c r="A6185" s="2" t="s">
        <v>174</v>
      </c>
      <c r="B6185" s="2" t="s">
        <v>142</v>
      </c>
      <c r="C6185" s="2" t="s">
        <v>47</v>
      </c>
      <c r="D6185" s="2" t="s">
        <v>12</v>
      </c>
      <c r="E6185" s="2" t="s">
        <v>74</v>
      </c>
      <c r="F6185" s="2" t="s">
        <v>976</v>
      </c>
      <c r="G6185" s="14" t="n">
        <v>28.5</v>
      </c>
      <c r="H6185" s="14" t="n">
        <v>44.02</v>
      </c>
      <c r="I6185" s="14" t="n">
        <v>9.5</v>
      </c>
      <c r="J6185" s="23" t="n">
        <f aca="false">IF(AND(E6185="Priority",ISNUMBER('Cost model'!N125)),'Cost model'!N125,'Cost model'!M125)</f>
        <v>40</v>
      </c>
      <c r="K6185" s="14" t="n">
        <f aca="false">J6185-H6185</f>
        <v>-4.02</v>
      </c>
      <c r="L6185" s="14" t="n">
        <f aca="false">G6185-H6185</f>
        <v>-15.52</v>
      </c>
    </row>
    <row r="6186" customFormat="false" ht="15" hidden="false" customHeight="false" outlineLevel="0" collapsed="false">
      <c r="A6186" s="2" t="s">
        <v>124</v>
      </c>
      <c r="B6186" s="2" t="s">
        <v>205</v>
      </c>
      <c r="C6186" s="2" t="s">
        <v>47</v>
      </c>
      <c r="D6186" s="2" t="s">
        <v>10</v>
      </c>
      <c r="E6186" s="2" t="s">
        <v>74</v>
      </c>
      <c r="F6186" s="2" t="s">
        <v>976</v>
      </c>
      <c r="G6186" s="14" t="n">
        <v>19</v>
      </c>
      <c r="H6186" s="14" t="n">
        <v>21.01</v>
      </c>
      <c r="I6186" s="14" t="n">
        <v>19.5</v>
      </c>
      <c r="J6186" s="23" t="n">
        <f aca="false">IF(AND(E6186="Priority",ISNUMBER('Cost model'!N377)),'Cost model'!N377,'Cost model'!M377)</f>
        <v>15.5</v>
      </c>
      <c r="K6186" s="14" t="n">
        <f aca="false">J6186-H6186</f>
        <v>-5.51</v>
      </c>
      <c r="L6186" s="14" t="n">
        <f aca="false">G6186-H6186</f>
        <v>-2.01</v>
      </c>
    </row>
    <row r="6187" customFormat="false" ht="15" hidden="false" customHeight="false" outlineLevel="0" collapsed="false">
      <c r="A6187" s="2" t="s">
        <v>174</v>
      </c>
      <c r="B6187" s="2" t="s">
        <v>142</v>
      </c>
      <c r="C6187" s="2" t="s">
        <v>48</v>
      </c>
      <c r="D6187" s="2" t="s">
        <v>12</v>
      </c>
      <c r="E6187" s="2" t="s">
        <v>74</v>
      </c>
      <c r="F6187" s="2" t="s">
        <v>976</v>
      </c>
      <c r="G6187" s="14" t="n">
        <v>37.5</v>
      </c>
      <c r="H6187" s="14" t="n">
        <v>43.93</v>
      </c>
      <c r="I6187" s="14" t="n">
        <v>12.5</v>
      </c>
      <c r="J6187" s="23" t="n">
        <f aca="false">IF(AND(E6187="Priority",ISNUMBER('Cost model'!N126)),'Cost model'!N126,'Cost model'!M126)</f>
        <v>45</v>
      </c>
      <c r="K6187" s="14" t="n">
        <f aca="false">J6187-H6187</f>
        <v>1.07</v>
      </c>
      <c r="L6187" s="14" t="n">
        <f aca="false">G6187-H6187</f>
        <v>-6.43</v>
      </c>
    </row>
    <row r="6188" customFormat="false" ht="15" hidden="false" customHeight="false" outlineLevel="0" collapsed="false">
      <c r="A6188" s="2" t="s">
        <v>174</v>
      </c>
      <c r="B6188" s="2" t="s">
        <v>174</v>
      </c>
      <c r="C6188" s="2" t="s">
        <v>47</v>
      </c>
      <c r="D6188" s="2" t="s">
        <v>12</v>
      </c>
      <c r="E6188" s="2" t="s">
        <v>74</v>
      </c>
      <c r="F6188" s="2" t="s">
        <v>977</v>
      </c>
      <c r="G6188" s="14" t="n">
        <v>25</v>
      </c>
      <c r="H6188" s="14" t="n">
        <v>29.9</v>
      </c>
      <c r="I6188" s="14" t="n">
        <v>9.5</v>
      </c>
      <c r="J6188" s="23" t="n">
        <f aca="false">IF(AND(E6188="Priority",ISNUMBER('Cost model'!N170)),'Cost model'!N170,'Cost model'!M170)</f>
        <v>25.5</v>
      </c>
      <c r="K6188" s="14" t="n">
        <f aca="false">J6188-H6188</f>
        <v>-4.4</v>
      </c>
      <c r="L6188" s="14" t="n">
        <f aca="false">G6188-H6188</f>
        <v>-4.9</v>
      </c>
    </row>
    <row r="6189" customFormat="false" ht="15" hidden="false" customHeight="false" outlineLevel="0" collapsed="false">
      <c r="A6189" s="2" t="s">
        <v>174</v>
      </c>
      <c r="B6189" s="2" t="s">
        <v>174</v>
      </c>
      <c r="C6189" s="2" t="s">
        <v>47</v>
      </c>
      <c r="D6189" s="2" t="s">
        <v>10</v>
      </c>
      <c r="E6189" s="2" t="s">
        <v>74</v>
      </c>
      <c r="F6189" s="2" t="s">
        <v>977</v>
      </c>
      <c r="G6189" s="14" t="n">
        <v>9.5</v>
      </c>
      <c r="H6189" s="14" t="n">
        <v>7.48</v>
      </c>
      <c r="I6189" s="14" t="n">
        <v>9.5</v>
      </c>
      <c r="J6189" s="23" t="n">
        <f aca="false">IF(AND(E6189="Priority",ISNUMBER('Cost model'!N167)),'Cost model'!N167,'Cost model'!M167)</f>
        <v>8.5</v>
      </c>
      <c r="K6189" s="14" t="n">
        <f aca="false">J6189-H6189</f>
        <v>1.02</v>
      </c>
      <c r="L6189" s="14" t="n">
        <f aca="false">G6189-H6189</f>
        <v>2.02</v>
      </c>
    </row>
    <row r="6190" customFormat="false" ht="15" hidden="false" customHeight="false" outlineLevel="0" collapsed="false">
      <c r="A6190" s="2" t="s">
        <v>142</v>
      </c>
      <c r="B6190" s="2" t="s">
        <v>142</v>
      </c>
      <c r="C6190" s="2" t="s">
        <v>48</v>
      </c>
      <c r="D6190" s="2" t="s">
        <v>10</v>
      </c>
      <c r="E6190" s="2" t="s">
        <v>74</v>
      </c>
      <c r="F6190" s="2" t="s">
        <v>977</v>
      </c>
      <c r="G6190" s="14" t="n">
        <v>12.5</v>
      </c>
      <c r="H6190" s="14" t="n">
        <v>10.48</v>
      </c>
      <c r="I6190" s="14" t="n">
        <v>12.5</v>
      </c>
      <c r="J6190" s="23" t="n">
        <f aca="false">IF(AND(E6190="Priority",ISNUMBER('Cost model'!N633)),'Cost model'!N633,'Cost model'!M633)</f>
        <v>11.5</v>
      </c>
      <c r="K6190" s="14" t="n">
        <f aca="false">J6190-H6190</f>
        <v>1.02</v>
      </c>
      <c r="L6190" s="14" t="n">
        <f aca="false">G6190-H6190</f>
        <v>2.02</v>
      </c>
    </row>
    <row r="6191" customFormat="false" ht="15" hidden="false" customHeight="false" outlineLevel="0" collapsed="false">
      <c r="A6191" s="2" t="s">
        <v>142</v>
      </c>
      <c r="B6191" s="2" t="s">
        <v>142</v>
      </c>
      <c r="C6191" s="2" t="s">
        <v>47</v>
      </c>
      <c r="D6191" s="2" t="s">
        <v>10</v>
      </c>
      <c r="E6191" s="2" t="s">
        <v>83</v>
      </c>
      <c r="F6191" s="2" t="s">
        <v>977</v>
      </c>
      <c r="G6191" s="14" t="n">
        <v>14.5</v>
      </c>
      <c r="H6191" s="14" t="n">
        <v>25.31</v>
      </c>
      <c r="I6191" s="14" t="n">
        <v>14.5</v>
      </c>
      <c r="J6191" s="23" t="n">
        <f aca="false">IF(AND(E6191="Priority",ISNUMBER('Cost model'!N632)),'Cost model'!N632,'Cost model'!M632)</f>
        <v>14.5</v>
      </c>
      <c r="K6191" s="14" t="n">
        <f aca="false">J6191-H6191</f>
        <v>-10.81</v>
      </c>
      <c r="L6191" s="14" t="n">
        <f aca="false">G6191-H6191</f>
        <v>-10.81</v>
      </c>
    </row>
    <row r="6192" customFormat="false" ht="15" hidden="false" customHeight="false" outlineLevel="0" collapsed="false">
      <c r="A6192" s="2" t="s">
        <v>142</v>
      </c>
      <c r="B6192" s="2" t="s">
        <v>174</v>
      </c>
      <c r="C6192" s="2" t="s">
        <v>49</v>
      </c>
      <c r="D6192" s="2" t="s">
        <v>10</v>
      </c>
      <c r="E6192" s="2" t="s">
        <v>74</v>
      </c>
      <c r="F6192" s="2" t="s">
        <v>976</v>
      </c>
      <c r="G6192" s="14" t="n">
        <v>17.5</v>
      </c>
      <c r="H6192" s="14" t="n">
        <v>15.16</v>
      </c>
      <c r="I6192" s="14" t="n">
        <v>17.5</v>
      </c>
      <c r="J6192" s="23" t="n">
        <f aca="false">IF(AND(E6192="Priority",ISNUMBER('Cost model'!N694)),'Cost model'!N694,'Cost model'!M694)</f>
        <v>17.5</v>
      </c>
      <c r="K6192" s="14" t="n">
        <f aca="false">J6192-H6192</f>
        <v>2.34</v>
      </c>
      <c r="L6192" s="14" t="n">
        <f aca="false">G6192-H6192</f>
        <v>2.34</v>
      </c>
    </row>
    <row r="6193" customFormat="false" ht="15" hidden="false" customHeight="false" outlineLevel="0" collapsed="false">
      <c r="A6193" s="2" t="s">
        <v>142</v>
      </c>
      <c r="B6193" s="2" t="s">
        <v>142</v>
      </c>
      <c r="C6193" s="2" t="s">
        <v>49</v>
      </c>
      <c r="D6193" s="2" t="s">
        <v>12</v>
      </c>
      <c r="E6193" s="2" t="s">
        <v>74</v>
      </c>
      <c r="F6193" s="2" t="s">
        <v>977</v>
      </c>
      <c r="G6193" s="14" t="n">
        <v>89.5</v>
      </c>
      <c r="H6193" s="14" t="n">
        <v>41.81</v>
      </c>
      <c r="I6193" s="14" t="n">
        <v>19.5</v>
      </c>
      <c r="J6193" s="23" t="n">
        <f aca="false">IF(AND(E6193="Priority",ISNUMBER('Cost model'!N637)),'Cost model'!N637,'Cost model'!M637)</f>
        <v>45</v>
      </c>
      <c r="K6193" s="14" t="n">
        <f aca="false">J6193-H6193</f>
        <v>3.19</v>
      </c>
      <c r="L6193" s="14" t="n">
        <f aca="false">G6193-H6193</f>
        <v>47.69</v>
      </c>
    </row>
    <row r="6194" customFormat="false" ht="15" hidden="false" customHeight="false" outlineLevel="0" collapsed="false">
      <c r="A6194" s="2" t="s">
        <v>124</v>
      </c>
      <c r="B6194" s="2" t="s">
        <v>124</v>
      </c>
      <c r="C6194" s="2" t="s">
        <v>49</v>
      </c>
      <c r="D6194" s="2" t="s">
        <v>12</v>
      </c>
      <c r="E6194" s="2" t="s">
        <v>74</v>
      </c>
      <c r="F6194" s="2" t="s">
        <v>977</v>
      </c>
      <c r="G6194" s="14" t="n">
        <v>89.5</v>
      </c>
      <c r="H6194" s="14" t="n">
        <v>48.51</v>
      </c>
      <c r="I6194" s="14" t="n">
        <v>19.5</v>
      </c>
      <c r="J6194" s="23" t="n">
        <f aca="false">IF(AND(E6194="Priority",ISNUMBER('Cost model'!N322)),'Cost model'!N322,'Cost model'!M322)</f>
        <v>50</v>
      </c>
      <c r="K6194" s="14" t="n">
        <f aca="false">J6194-H6194</f>
        <v>1.49</v>
      </c>
      <c r="L6194" s="14" t="n">
        <f aca="false">G6194-H6194</f>
        <v>40.99</v>
      </c>
    </row>
    <row r="6195" customFormat="false" ht="15" hidden="false" customHeight="false" outlineLevel="0" collapsed="false">
      <c r="A6195" s="2" t="s">
        <v>174</v>
      </c>
      <c r="B6195" s="2" t="s">
        <v>124</v>
      </c>
      <c r="C6195" s="2" t="s">
        <v>47</v>
      </c>
      <c r="D6195" s="2" t="s">
        <v>10</v>
      </c>
      <c r="E6195" s="2" t="s">
        <v>74</v>
      </c>
      <c r="F6195" s="2" t="s">
        <v>976</v>
      </c>
      <c r="G6195" s="14" t="n">
        <v>9.5</v>
      </c>
      <c r="H6195" s="14" t="n">
        <v>8.02</v>
      </c>
      <c r="I6195" s="14" t="n">
        <v>9.5</v>
      </c>
      <c r="J6195" s="23" t="n">
        <f aca="false">IF(AND(E6195="Priority",ISNUMBER('Cost model'!N107)),'Cost model'!N107,'Cost model'!M107)</f>
        <v>12.5</v>
      </c>
      <c r="K6195" s="14" t="n">
        <f aca="false">J6195-H6195</f>
        <v>4.48</v>
      </c>
      <c r="L6195" s="14" t="n">
        <f aca="false">G6195-H6195</f>
        <v>1.48</v>
      </c>
    </row>
    <row r="6196" customFormat="false" ht="15" hidden="false" customHeight="false" outlineLevel="0" collapsed="false">
      <c r="A6196" s="2" t="s">
        <v>124</v>
      </c>
      <c r="B6196" s="2" t="s">
        <v>124</v>
      </c>
      <c r="C6196" s="2" t="s">
        <v>48</v>
      </c>
      <c r="D6196" s="2" t="s">
        <v>12</v>
      </c>
      <c r="E6196" s="2" t="s">
        <v>74</v>
      </c>
      <c r="F6196" s="2" t="s">
        <v>977</v>
      </c>
      <c r="G6196" s="14" t="n">
        <v>12.5</v>
      </c>
      <c r="H6196" s="14" t="n">
        <v>31.22</v>
      </c>
      <c r="I6196" s="14" t="n">
        <v>12.5</v>
      </c>
      <c r="J6196" s="23" t="n">
        <f aca="false">IF(AND(E6196="Priority",ISNUMBER('Cost model'!N321)),'Cost model'!N321,'Cost model'!M321)</f>
        <v>40</v>
      </c>
      <c r="K6196" s="14" t="n">
        <f aca="false">J6196-H6196</f>
        <v>8.78</v>
      </c>
      <c r="L6196" s="14" t="n">
        <f aca="false">G6196-H6196</f>
        <v>-18.72</v>
      </c>
    </row>
    <row r="6197" customFormat="false" ht="15" hidden="false" customHeight="false" outlineLevel="0" collapsed="false">
      <c r="A6197" s="2" t="s">
        <v>142</v>
      </c>
      <c r="B6197" s="2" t="s">
        <v>142</v>
      </c>
      <c r="C6197" s="2" t="s">
        <v>47</v>
      </c>
      <c r="D6197" s="2" t="s">
        <v>12</v>
      </c>
      <c r="E6197" s="2" t="s">
        <v>74</v>
      </c>
      <c r="F6197" s="2" t="s">
        <v>977</v>
      </c>
      <c r="G6197" s="14" t="n">
        <v>38</v>
      </c>
      <c r="H6197" s="14" t="n">
        <v>46.43</v>
      </c>
      <c r="I6197" s="14" t="n">
        <v>9.5</v>
      </c>
      <c r="J6197" s="23" t="n">
        <f aca="false">IF(AND(E6197="Priority",ISNUMBER('Cost model'!N635)),'Cost model'!N635,'Cost model'!M635)</f>
        <v>30.5</v>
      </c>
      <c r="K6197" s="14" t="n">
        <f aca="false">J6197-H6197</f>
        <v>-15.93</v>
      </c>
      <c r="L6197" s="14" t="n">
        <f aca="false">G6197-H6197</f>
        <v>-8.43</v>
      </c>
    </row>
    <row r="6198" customFormat="false" ht="15" hidden="false" customHeight="false" outlineLevel="0" collapsed="false">
      <c r="A6198" s="2" t="s">
        <v>142</v>
      </c>
      <c r="B6198" s="2" t="s">
        <v>174</v>
      </c>
      <c r="C6198" s="2" t="s">
        <v>48</v>
      </c>
      <c r="D6198" s="2" t="s">
        <v>10</v>
      </c>
      <c r="E6198" s="2" t="s">
        <v>74</v>
      </c>
      <c r="F6198" s="2" t="s">
        <v>976</v>
      </c>
      <c r="G6198" s="14" t="n">
        <v>14.5</v>
      </c>
      <c r="H6198" s="14" t="n">
        <v>8.8</v>
      </c>
      <c r="I6198" s="14" t="n">
        <v>14.5</v>
      </c>
      <c r="J6198" s="23" t="n">
        <f aca="false">IF(AND(E6198="Priority",ISNUMBER('Cost model'!N693)),'Cost model'!N693,'Cost model'!M693)</f>
        <v>11.5</v>
      </c>
      <c r="K6198" s="14" t="n">
        <f aca="false">J6198-H6198</f>
        <v>2.7</v>
      </c>
      <c r="L6198" s="14" t="n">
        <f aca="false">G6198-H6198</f>
        <v>5.7</v>
      </c>
    </row>
    <row r="6199" customFormat="false" ht="15" hidden="false" customHeight="false" outlineLevel="0" collapsed="false">
      <c r="A6199" s="2" t="s">
        <v>124</v>
      </c>
      <c r="B6199" s="2" t="s">
        <v>124</v>
      </c>
      <c r="C6199" s="2" t="s">
        <v>47</v>
      </c>
      <c r="D6199" s="2" t="s">
        <v>10</v>
      </c>
      <c r="E6199" s="2" t="s">
        <v>74</v>
      </c>
      <c r="F6199" s="2" t="s">
        <v>977</v>
      </c>
      <c r="G6199" s="14" t="n">
        <v>9.5</v>
      </c>
      <c r="H6199" s="14" t="n">
        <v>6.89</v>
      </c>
      <c r="I6199" s="14" t="n">
        <v>9.5</v>
      </c>
      <c r="J6199" s="23" t="n">
        <f aca="false">IF(AND(E6199="Priority",ISNUMBER('Cost model'!N317)),'Cost model'!N317,'Cost model'!M317)</f>
        <v>10.5</v>
      </c>
      <c r="K6199" s="14" t="n">
        <f aca="false">J6199-H6199</f>
        <v>3.61</v>
      </c>
      <c r="L6199" s="14" t="n">
        <f aca="false">G6199-H6199</f>
        <v>2.61</v>
      </c>
    </row>
    <row r="6200" customFormat="false" ht="15" hidden="false" customHeight="false" outlineLevel="0" collapsed="false">
      <c r="A6200" s="2" t="s">
        <v>142</v>
      </c>
      <c r="B6200" s="2" t="s">
        <v>142</v>
      </c>
      <c r="C6200" s="2" t="s">
        <v>47</v>
      </c>
      <c r="D6200" s="2" t="s">
        <v>13</v>
      </c>
      <c r="E6200" s="2" t="s">
        <v>74</v>
      </c>
      <c r="F6200" s="2" t="s">
        <v>977</v>
      </c>
      <c r="G6200" s="14" t="n">
        <v>59.5</v>
      </c>
      <c r="H6200" s="14" t="n">
        <v>53.45</v>
      </c>
      <c r="I6200" s="14" t="n">
        <v>19</v>
      </c>
      <c r="J6200" s="23" t="n">
        <f aca="false">IF(AND(E6200="Priority",ISNUMBER('Cost model'!N638)),'Cost model'!N638,'Cost model'!M638)</f>
        <v>50</v>
      </c>
      <c r="K6200" s="14" t="n">
        <f aca="false">J6200-H6200</f>
        <v>-3.45</v>
      </c>
      <c r="L6200" s="14" t="n">
        <f aca="false">G6200-H6200</f>
        <v>6.05</v>
      </c>
    </row>
    <row r="6201" customFormat="false" ht="15" hidden="false" customHeight="false" outlineLevel="0" collapsed="false">
      <c r="A6201" s="2" t="s">
        <v>174</v>
      </c>
      <c r="B6201" s="2" t="s">
        <v>174</v>
      </c>
      <c r="C6201" s="2" t="s">
        <v>47</v>
      </c>
      <c r="D6201" s="2" t="s">
        <v>10</v>
      </c>
      <c r="E6201" s="2" t="s">
        <v>74</v>
      </c>
      <c r="F6201" s="2" t="s">
        <v>977</v>
      </c>
      <c r="G6201" s="14" t="n">
        <v>9.5</v>
      </c>
      <c r="H6201" s="14" t="n">
        <v>6.7</v>
      </c>
      <c r="I6201" s="14" t="n">
        <v>9.5</v>
      </c>
      <c r="J6201" s="23" t="n">
        <f aca="false">IF(AND(E6201="Priority",ISNUMBER('Cost model'!N167)),'Cost model'!N167,'Cost model'!M167)</f>
        <v>8.5</v>
      </c>
      <c r="K6201" s="14" t="n">
        <f aca="false">J6201-H6201</f>
        <v>1.8</v>
      </c>
      <c r="L6201" s="14" t="n">
        <f aca="false">G6201-H6201</f>
        <v>2.8</v>
      </c>
    </row>
    <row r="6202" customFormat="false" ht="15" hidden="false" customHeight="false" outlineLevel="0" collapsed="false">
      <c r="A6202" s="2" t="s">
        <v>221</v>
      </c>
      <c r="B6202" s="2" t="s">
        <v>221</v>
      </c>
      <c r="C6202" s="2" t="s">
        <v>47</v>
      </c>
      <c r="D6202" s="2" t="s">
        <v>10</v>
      </c>
      <c r="E6202" s="2" t="s">
        <v>74</v>
      </c>
      <c r="F6202" s="2" t="s">
        <v>977</v>
      </c>
      <c r="G6202" s="14" t="n">
        <v>29</v>
      </c>
      <c r="H6202" s="14" t="n">
        <v>24.62</v>
      </c>
      <c r="I6202" s="14" t="n">
        <v>9.5</v>
      </c>
      <c r="J6202" s="23" t="n">
        <f aca="false">IF(AND(E6202="Priority",ISNUMBER('Cost model'!N737)),'Cost model'!N737,'Cost model'!M737)</f>
        <v>8.5</v>
      </c>
      <c r="K6202" s="14" t="n">
        <f aca="false">J6202-H6202</f>
        <v>-16.12</v>
      </c>
      <c r="L6202" s="14" t="n">
        <f aca="false">G6202-H6202</f>
        <v>4.38</v>
      </c>
    </row>
    <row r="6203" customFormat="false" ht="15" hidden="false" customHeight="false" outlineLevel="0" collapsed="false">
      <c r="A6203" s="2" t="s">
        <v>174</v>
      </c>
      <c r="B6203" s="2" t="s">
        <v>174</v>
      </c>
      <c r="C6203" s="2" t="s">
        <v>47</v>
      </c>
      <c r="D6203" s="2" t="s">
        <v>12</v>
      </c>
      <c r="E6203" s="2" t="s">
        <v>74</v>
      </c>
      <c r="F6203" s="2" t="s">
        <v>977</v>
      </c>
      <c r="G6203" s="14" t="n">
        <v>43</v>
      </c>
      <c r="H6203" s="14" t="n">
        <v>16.09</v>
      </c>
      <c r="I6203" s="14" t="n">
        <v>9.5</v>
      </c>
      <c r="J6203" s="23" t="n">
        <f aca="false">IF(AND(E6203="Priority",ISNUMBER('Cost model'!N170)),'Cost model'!N170,'Cost model'!M170)</f>
        <v>25.5</v>
      </c>
      <c r="K6203" s="14" t="n">
        <f aca="false">J6203-H6203</f>
        <v>9.41</v>
      </c>
      <c r="L6203" s="14" t="n">
        <f aca="false">G6203-H6203</f>
        <v>26.91</v>
      </c>
    </row>
    <row r="6204" customFormat="false" ht="15" hidden="false" customHeight="false" outlineLevel="0" collapsed="false">
      <c r="A6204" s="2" t="s">
        <v>142</v>
      </c>
      <c r="B6204" s="2" t="s">
        <v>124</v>
      </c>
      <c r="C6204" s="2" t="s">
        <v>49</v>
      </c>
      <c r="D6204" s="2" t="s">
        <v>10</v>
      </c>
      <c r="E6204" s="2" t="s">
        <v>74</v>
      </c>
      <c r="F6204" s="2" t="s">
        <v>976</v>
      </c>
      <c r="G6204" s="14" t="n">
        <v>72</v>
      </c>
      <c r="H6204" s="14" t="n">
        <v>52.37</v>
      </c>
      <c r="I6204" s="14" t="n">
        <v>17.5</v>
      </c>
      <c r="J6204" s="23" t="n">
        <f aca="false">IF(AND(E6204="Priority",ISNUMBER('Cost model'!N664)),'Cost model'!N664,'Cost model'!M664)</f>
        <v>19.5</v>
      </c>
      <c r="K6204" s="14" t="n">
        <f aca="false">J6204-H6204</f>
        <v>-32.87</v>
      </c>
      <c r="L6204" s="14" t="n">
        <f aca="false">G6204-H6204</f>
        <v>19.63</v>
      </c>
    </row>
    <row r="6205" customFormat="false" ht="15" hidden="false" customHeight="false" outlineLevel="0" collapsed="false">
      <c r="A6205" s="2" t="s">
        <v>174</v>
      </c>
      <c r="B6205" s="2" t="s">
        <v>124</v>
      </c>
      <c r="C6205" s="2" t="s">
        <v>48</v>
      </c>
      <c r="D6205" s="2" t="s">
        <v>10</v>
      </c>
      <c r="E6205" s="2" t="s">
        <v>74</v>
      </c>
      <c r="F6205" s="2" t="s">
        <v>976</v>
      </c>
      <c r="G6205" s="14" t="n">
        <v>12.5</v>
      </c>
      <c r="H6205" s="14" t="n">
        <v>9.02</v>
      </c>
      <c r="I6205" s="14" t="n">
        <v>12.5</v>
      </c>
      <c r="J6205" s="23" t="n">
        <f aca="false">IF(AND(E6205="Priority",ISNUMBER('Cost model'!N108)),'Cost model'!N108,'Cost model'!M108)</f>
        <v>15.5</v>
      </c>
      <c r="K6205" s="14" t="n">
        <f aca="false">J6205-H6205</f>
        <v>6.48</v>
      </c>
      <c r="L6205" s="14" t="n">
        <f aca="false">G6205-H6205</f>
        <v>3.48</v>
      </c>
    </row>
    <row r="6206" customFormat="false" ht="15" hidden="false" customHeight="false" outlineLevel="0" collapsed="false">
      <c r="A6206" s="2" t="s">
        <v>174</v>
      </c>
      <c r="B6206" s="2" t="s">
        <v>174</v>
      </c>
      <c r="C6206" s="2" t="s">
        <v>47</v>
      </c>
      <c r="D6206" s="2" t="s">
        <v>12</v>
      </c>
      <c r="E6206" s="2" t="s">
        <v>74</v>
      </c>
      <c r="F6206" s="2" t="s">
        <v>977</v>
      </c>
      <c r="G6206" s="14" t="n">
        <v>33.5</v>
      </c>
      <c r="H6206" s="14" t="n">
        <v>25.08</v>
      </c>
      <c r="I6206" s="14" t="n">
        <v>9.5</v>
      </c>
      <c r="J6206" s="23" t="n">
        <f aca="false">IF(AND(E6206="Priority",ISNUMBER('Cost model'!N170)),'Cost model'!N170,'Cost model'!M170)</f>
        <v>25.5</v>
      </c>
      <c r="K6206" s="14" t="n">
        <f aca="false">J6206-H6206</f>
        <v>0.420000000000002</v>
      </c>
      <c r="L6206" s="14" t="n">
        <f aca="false">G6206-H6206</f>
        <v>8.42</v>
      </c>
    </row>
    <row r="6207" customFormat="false" ht="15" hidden="false" customHeight="false" outlineLevel="0" collapsed="false">
      <c r="A6207" s="2" t="s">
        <v>174</v>
      </c>
      <c r="B6207" s="2" t="s">
        <v>174</v>
      </c>
      <c r="C6207" s="2" t="s">
        <v>48</v>
      </c>
      <c r="D6207" s="2" t="s">
        <v>14</v>
      </c>
      <c r="E6207" s="2" t="s">
        <v>74</v>
      </c>
      <c r="F6207" s="2" t="s">
        <v>977</v>
      </c>
      <c r="G6207" s="14" t="n">
        <v>109.5</v>
      </c>
      <c r="H6207" s="14" t="n">
        <v>197.13</v>
      </c>
      <c r="I6207" s="14" t="n">
        <v>45</v>
      </c>
      <c r="J6207" s="23" t="n">
        <f aca="false">IF(AND(E6207="Priority",ISNUMBER('Cost model'!N177)),'Cost model'!N177,'Cost model'!M177)</f>
        <v>110</v>
      </c>
      <c r="K6207" s="14" t="n">
        <f aca="false">J6207-H6207</f>
        <v>-87.13</v>
      </c>
      <c r="L6207" s="14" t="n">
        <f aca="false">G6207-H6207</f>
        <v>-87.63</v>
      </c>
    </row>
    <row r="6208" customFormat="false" ht="15" hidden="false" customHeight="false" outlineLevel="0" collapsed="false">
      <c r="A6208" s="2" t="s">
        <v>221</v>
      </c>
      <c r="B6208" s="2" t="s">
        <v>158</v>
      </c>
      <c r="C6208" s="2" t="s">
        <v>47</v>
      </c>
      <c r="D6208" s="2" t="s">
        <v>13</v>
      </c>
      <c r="E6208" s="2" t="s">
        <v>74</v>
      </c>
      <c r="F6208" s="2" t="s">
        <v>976</v>
      </c>
      <c r="G6208" s="14" t="n">
        <v>157.5</v>
      </c>
      <c r="H6208" s="14" t="n">
        <v>91.72</v>
      </c>
      <c r="I6208" s="14" t="n">
        <v>34.5</v>
      </c>
      <c r="J6208" s="23" t="n">
        <f aca="false">IF(AND(E6208="Priority",ISNUMBER('Cost model'!N758)),'Cost model'!N758,'Cost model'!M758)</f>
        <v>80</v>
      </c>
      <c r="K6208" s="14" t="n">
        <f aca="false">J6208-H6208</f>
        <v>-11.72</v>
      </c>
      <c r="L6208" s="14" t="n">
        <f aca="false">G6208-H6208</f>
        <v>65.78</v>
      </c>
    </row>
    <row r="6209" customFormat="false" ht="15" hidden="false" customHeight="false" outlineLevel="0" collapsed="false">
      <c r="A6209" s="2" t="s">
        <v>174</v>
      </c>
      <c r="B6209" s="2" t="s">
        <v>174</v>
      </c>
      <c r="C6209" s="2" t="s">
        <v>47</v>
      </c>
      <c r="D6209" s="2" t="s">
        <v>12</v>
      </c>
      <c r="E6209" s="2" t="s">
        <v>83</v>
      </c>
      <c r="F6209" s="2" t="s">
        <v>977</v>
      </c>
      <c r="G6209" s="14" t="n">
        <v>19.5</v>
      </c>
      <c r="H6209" s="14" t="n">
        <v>7.48</v>
      </c>
      <c r="I6209" s="14" t="n">
        <v>19.5</v>
      </c>
      <c r="J6209" s="23" t="n">
        <f aca="false">IF(AND(E6209="Priority",ISNUMBER('Cost model'!N170)),'Cost model'!N170,'Cost model'!M170)</f>
        <v>35</v>
      </c>
      <c r="K6209" s="14" t="n">
        <f aca="false">J6209-H6209</f>
        <v>27.52</v>
      </c>
      <c r="L6209" s="14" t="n">
        <f aca="false">G6209-H6209</f>
        <v>12.02</v>
      </c>
    </row>
    <row r="6210" customFormat="false" ht="15" hidden="false" customHeight="false" outlineLevel="0" collapsed="false">
      <c r="A6210" s="2" t="s">
        <v>174</v>
      </c>
      <c r="B6210" s="2" t="s">
        <v>124</v>
      </c>
      <c r="C6210" s="2" t="s">
        <v>47</v>
      </c>
      <c r="D6210" s="2" t="s">
        <v>10</v>
      </c>
      <c r="E6210" s="2" t="s">
        <v>74</v>
      </c>
      <c r="F6210" s="2" t="s">
        <v>976</v>
      </c>
      <c r="G6210" s="14" t="n">
        <v>28.5</v>
      </c>
      <c r="H6210" s="14" t="n">
        <v>41.81</v>
      </c>
      <c r="I6210" s="14" t="n">
        <v>9.5</v>
      </c>
      <c r="J6210" s="23" t="n">
        <f aca="false">IF(AND(E6210="Priority",ISNUMBER('Cost model'!N107)),'Cost model'!N107,'Cost model'!M107)</f>
        <v>12.5</v>
      </c>
      <c r="K6210" s="14" t="n">
        <f aca="false">J6210-H6210</f>
        <v>-29.31</v>
      </c>
      <c r="L6210" s="14" t="n">
        <f aca="false">G6210-H6210</f>
        <v>-13.31</v>
      </c>
    </row>
    <row r="6211" customFormat="false" ht="15" hidden="false" customHeight="false" outlineLevel="0" collapsed="false">
      <c r="A6211" s="2" t="s">
        <v>174</v>
      </c>
      <c r="B6211" s="2" t="s">
        <v>124</v>
      </c>
      <c r="C6211" s="2" t="s">
        <v>48</v>
      </c>
      <c r="D6211" s="2" t="s">
        <v>10</v>
      </c>
      <c r="E6211" s="2" t="s">
        <v>74</v>
      </c>
      <c r="F6211" s="2" t="s">
        <v>976</v>
      </c>
      <c r="G6211" s="14" t="n">
        <v>37.5</v>
      </c>
      <c r="H6211" s="14" t="n">
        <v>43.89</v>
      </c>
      <c r="I6211" s="14" t="n">
        <v>12.5</v>
      </c>
      <c r="J6211" s="23" t="n">
        <f aca="false">IF(AND(E6211="Priority",ISNUMBER('Cost model'!N108)),'Cost model'!N108,'Cost model'!M108)</f>
        <v>15.5</v>
      </c>
      <c r="K6211" s="14" t="n">
        <f aca="false">J6211-H6211</f>
        <v>-28.39</v>
      </c>
      <c r="L6211" s="14" t="n">
        <f aca="false">G6211-H6211</f>
        <v>-6.39</v>
      </c>
    </row>
    <row r="6212" customFormat="false" ht="15" hidden="false" customHeight="false" outlineLevel="0" collapsed="false">
      <c r="A6212" s="2" t="s">
        <v>124</v>
      </c>
      <c r="B6212" s="2" t="s">
        <v>124</v>
      </c>
      <c r="C6212" s="2" t="s">
        <v>47</v>
      </c>
      <c r="D6212" s="2" t="s">
        <v>10</v>
      </c>
      <c r="E6212" s="2" t="s">
        <v>74</v>
      </c>
      <c r="F6212" s="2" t="s">
        <v>977</v>
      </c>
      <c r="G6212" s="14" t="n">
        <v>19</v>
      </c>
      <c r="H6212" s="14" t="n">
        <v>7.48</v>
      </c>
      <c r="I6212" s="14" t="n">
        <v>9.5</v>
      </c>
      <c r="J6212" s="23" t="n">
        <f aca="false">IF(AND(E6212="Priority",ISNUMBER('Cost model'!N317)),'Cost model'!N317,'Cost model'!M317)</f>
        <v>10.5</v>
      </c>
      <c r="K6212" s="14" t="n">
        <f aca="false">J6212-H6212</f>
        <v>3.02</v>
      </c>
      <c r="L6212" s="14" t="n">
        <f aca="false">G6212-H6212</f>
        <v>11.52</v>
      </c>
    </row>
    <row r="6213" customFormat="false" ht="15" hidden="false" customHeight="false" outlineLevel="0" collapsed="false">
      <c r="A6213" s="2" t="s">
        <v>174</v>
      </c>
      <c r="B6213" s="2" t="s">
        <v>174</v>
      </c>
      <c r="C6213" s="2" t="s">
        <v>47</v>
      </c>
      <c r="D6213" s="2" t="s">
        <v>10</v>
      </c>
      <c r="E6213" s="2" t="s">
        <v>83</v>
      </c>
      <c r="F6213" s="2" t="s">
        <v>977</v>
      </c>
      <c r="G6213" s="14" t="n">
        <v>14.5</v>
      </c>
      <c r="H6213" s="14" t="n">
        <v>6.7</v>
      </c>
      <c r="I6213" s="14" t="n">
        <v>14.5</v>
      </c>
      <c r="J6213" s="23" t="n">
        <f aca="false">IF(AND(E6213="Priority",ISNUMBER('Cost model'!N167)),'Cost model'!N167,'Cost model'!M167)</f>
        <v>13.5</v>
      </c>
      <c r="K6213" s="14" t="n">
        <f aca="false">J6213-H6213</f>
        <v>6.8</v>
      </c>
      <c r="L6213" s="14" t="n">
        <f aca="false">G6213-H6213</f>
        <v>7.8</v>
      </c>
    </row>
    <row r="6214" customFormat="false" ht="15" hidden="false" customHeight="false" outlineLevel="0" collapsed="false">
      <c r="A6214" s="2" t="s">
        <v>124</v>
      </c>
      <c r="B6214" s="2" t="s">
        <v>124</v>
      </c>
      <c r="C6214" s="2" t="s">
        <v>48</v>
      </c>
      <c r="D6214" s="2" t="s">
        <v>12</v>
      </c>
      <c r="E6214" s="2" t="s">
        <v>74</v>
      </c>
      <c r="F6214" s="2" t="s">
        <v>977</v>
      </c>
      <c r="G6214" s="14" t="n">
        <v>37.5</v>
      </c>
      <c r="H6214" s="14" t="n">
        <v>45.58</v>
      </c>
      <c r="I6214" s="14" t="n">
        <v>12.5</v>
      </c>
      <c r="J6214" s="23" t="n">
        <f aca="false">IF(AND(E6214="Priority",ISNUMBER('Cost model'!N321)),'Cost model'!N321,'Cost model'!M321)</f>
        <v>40</v>
      </c>
      <c r="K6214" s="14" t="n">
        <f aca="false">J6214-H6214</f>
        <v>-5.58</v>
      </c>
      <c r="L6214" s="14" t="n">
        <f aca="false">G6214-H6214</f>
        <v>-8.08</v>
      </c>
    </row>
    <row r="6215" customFormat="false" ht="15" hidden="false" customHeight="false" outlineLevel="0" collapsed="false">
      <c r="A6215" s="2" t="s">
        <v>221</v>
      </c>
      <c r="B6215" s="2" t="s">
        <v>221</v>
      </c>
      <c r="C6215" s="2" t="s">
        <v>47</v>
      </c>
      <c r="D6215" s="2" t="s">
        <v>10</v>
      </c>
      <c r="E6215" s="2" t="s">
        <v>74</v>
      </c>
      <c r="F6215" s="2" t="s">
        <v>977</v>
      </c>
      <c r="G6215" s="14" t="n">
        <v>9.5</v>
      </c>
      <c r="H6215" s="14" t="n">
        <v>7.17</v>
      </c>
      <c r="I6215" s="14" t="n">
        <v>9.5</v>
      </c>
      <c r="J6215" s="23" t="n">
        <f aca="false">IF(AND(E6215="Priority",ISNUMBER('Cost model'!N737)),'Cost model'!N737,'Cost model'!M737)</f>
        <v>8.5</v>
      </c>
      <c r="K6215" s="14" t="n">
        <f aca="false">J6215-H6215</f>
        <v>1.33</v>
      </c>
      <c r="L6215" s="14" t="n">
        <f aca="false">G6215-H6215</f>
        <v>2.33</v>
      </c>
    </row>
    <row r="6216" customFormat="false" ht="15" hidden="false" customHeight="false" outlineLevel="0" collapsed="false">
      <c r="A6216" s="2" t="s">
        <v>221</v>
      </c>
      <c r="B6216" s="2" t="s">
        <v>142</v>
      </c>
      <c r="C6216" s="2" t="s">
        <v>49</v>
      </c>
      <c r="D6216" s="2" t="s">
        <v>13</v>
      </c>
      <c r="E6216" s="2" t="s">
        <v>74</v>
      </c>
      <c r="F6216" s="2" t="s">
        <v>976</v>
      </c>
      <c r="G6216" s="14" t="n">
        <v>392.5</v>
      </c>
      <c r="H6216" s="14" t="n">
        <v>642.53</v>
      </c>
      <c r="I6216" s="14" t="n">
        <v>125</v>
      </c>
      <c r="J6216" s="23" t="n">
        <f aca="false">IF(AND(E6216="Priority",ISNUMBER('Cost model'!N775)),'Cost model'!N775,'Cost model'!M775)</f>
        <v>155</v>
      </c>
      <c r="K6216" s="14" t="n">
        <f aca="false">J6216-H6216</f>
        <v>-487.53</v>
      </c>
      <c r="L6216" s="14" t="n">
        <f aca="false">G6216-H6216</f>
        <v>-250.03</v>
      </c>
    </row>
    <row r="6217" customFormat="false" ht="15" hidden="false" customHeight="false" outlineLevel="0" collapsed="false">
      <c r="A6217" s="2" t="s">
        <v>158</v>
      </c>
      <c r="B6217" s="2" t="s">
        <v>158</v>
      </c>
      <c r="C6217" s="2" t="s">
        <v>49</v>
      </c>
      <c r="D6217" s="2" t="s">
        <v>10</v>
      </c>
      <c r="E6217" s="2" t="s">
        <v>74</v>
      </c>
      <c r="F6217" s="2" t="s">
        <v>977</v>
      </c>
      <c r="G6217" s="14" t="n">
        <v>37</v>
      </c>
      <c r="H6217" s="14" t="n">
        <v>27.39</v>
      </c>
      <c r="I6217" s="14" t="n">
        <v>17.5</v>
      </c>
      <c r="J6217" s="23" t="n">
        <f aca="false">IF(AND(E6217="Priority",ISNUMBER('Cost model'!N424)),'Cost model'!N424,'Cost model'!M424)</f>
        <v>16.5</v>
      </c>
      <c r="K6217" s="14" t="n">
        <f aca="false">J6217-H6217</f>
        <v>-10.89</v>
      </c>
      <c r="L6217" s="14" t="n">
        <f aca="false">G6217-H6217</f>
        <v>9.61</v>
      </c>
    </row>
    <row r="6218" customFormat="false" ht="15" hidden="false" customHeight="false" outlineLevel="0" collapsed="false">
      <c r="A6218" s="2" t="s">
        <v>174</v>
      </c>
      <c r="B6218" s="2" t="s">
        <v>123</v>
      </c>
      <c r="C6218" s="2" t="s">
        <v>47</v>
      </c>
      <c r="D6218" s="2" t="s">
        <v>13</v>
      </c>
      <c r="E6218" s="2" t="s">
        <v>74</v>
      </c>
      <c r="F6218" s="2" t="s">
        <v>976</v>
      </c>
      <c r="G6218" s="14" t="n">
        <v>29</v>
      </c>
      <c r="H6218" s="14" t="n">
        <v>25.23</v>
      </c>
      <c r="I6218" s="14" t="n">
        <v>45</v>
      </c>
      <c r="J6218" s="23" t="n">
        <f aca="false">IF(AND(E6218="Priority",ISNUMBER('Cost model'!N203)),'Cost model'!N203,'Cost model'!M203)</f>
        <v>65</v>
      </c>
      <c r="K6218" s="14" t="n">
        <f aca="false">J6218-H6218</f>
        <v>39.77</v>
      </c>
      <c r="L6218" s="14" t="n">
        <f aca="false">G6218-H6218</f>
        <v>3.77</v>
      </c>
    </row>
    <row r="6219" customFormat="false" ht="15" hidden="false" customHeight="false" outlineLevel="0" collapsed="false">
      <c r="A6219" s="2" t="s">
        <v>174</v>
      </c>
      <c r="B6219" s="2" t="s">
        <v>124</v>
      </c>
      <c r="C6219" s="2" t="s">
        <v>48</v>
      </c>
      <c r="D6219" s="2" t="s">
        <v>10</v>
      </c>
      <c r="E6219" s="2" t="s">
        <v>74</v>
      </c>
      <c r="F6219" s="2" t="s">
        <v>976</v>
      </c>
      <c r="G6219" s="14" t="n">
        <v>50</v>
      </c>
      <c r="H6219" s="14" t="n">
        <v>46.84</v>
      </c>
      <c r="I6219" s="14" t="n">
        <v>12.5</v>
      </c>
      <c r="J6219" s="23" t="n">
        <f aca="false">IF(AND(E6219="Priority",ISNUMBER('Cost model'!N108)),'Cost model'!N108,'Cost model'!M108)</f>
        <v>15.5</v>
      </c>
      <c r="K6219" s="14" t="n">
        <f aca="false">J6219-H6219</f>
        <v>-31.34</v>
      </c>
      <c r="L6219" s="14" t="n">
        <f aca="false">G6219-H6219</f>
        <v>3.16</v>
      </c>
    </row>
    <row r="6220" customFormat="false" ht="15" hidden="false" customHeight="false" outlineLevel="0" collapsed="false">
      <c r="A6220" s="2" t="s">
        <v>174</v>
      </c>
      <c r="B6220" s="2" t="s">
        <v>174</v>
      </c>
      <c r="C6220" s="2" t="s">
        <v>48</v>
      </c>
      <c r="D6220" s="2" t="s">
        <v>12</v>
      </c>
      <c r="E6220" s="2" t="s">
        <v>74</v>
      </c>
      <c r="F6220" s="2" t="s">
        <v>977</v>
      </c>
      <c r="G6220" s="14" t="n">
        <v>25</v>
      </c>
      <c r="H6220" s="14" t="n">
        <v>33.39</v>
      </c>
      <c r="I6220" s="14" t="n">
        <v>12.5</v>
      </c>
      <c r="J6220" s="23" t="n">
        <f aca="false">IF(AND(E6220="Priority",ISNUMBER('Cost model'!N171)),'Cost model'!N171,'Cost model'!M171)</f>
        <v>40</v>
      </c>
      <c r="K6220" s="14" t="n">
        <f aca="false">J6220-H6220</f>
        <v>6.61</v>
      </c>
      <c r="L6220" s="14" t="n">
        <f aca="false">G6220-H6220</f>
        <v>-8.39</v>
      </c>
    </row>
    <row r="6221" customFormat="false" ht="15" hidden="false" customHeight="false" outlineLevel="0" collapsed="false">
      <c r="A6221" s="2" t="s">
        <v>221</v>
      </c>
      <c r="B6221" s="2" t="s">
        <v>174</v>
      </c>
      <c r="C6221" s="2" t="s">
        <v>49</v>
      </c>
      <c r="D6221" s="2" t="s">
        <v>12</v>
      </c>
      <c r="E6221" s="2" t="s">
        <v>74</v>
      </c>
      <c r="F6221" s="2" t="s">
        <v>976</v>
      </c>
      <c r="G6221" s="14" t="n">
        <v>54.5</v>
      </c>
      <c r="H6221" s="14" t="n">
        <v>88.07</v>
      </c>
      <c r="I6221" s="14" t="n">
        <v>29.5</v>
      </c>
      <c r="J6221" s="23" t="n">
        <f aca="false">IF(AND(E6221="Priority",ISNUMBER('Cost model'!N787)),'Cost model'!N787,'Cost model'!M787)</f>
        <v>65</v>
      </c>
      <c r="K6221" s="14" t="n">
        <f aca="false">J6221-H6221</f>
        <v>-23.07</v>
      </c>
      <c r="L6221" s="14" t="n">
        <f aca="false">G6221-H6221</f>
        <v>-33.57</v>
      </c>
    </row>
    <row r="6222" customFormat="false" ht="15" hidden="false" customHeight="false" outlineLevel="0" collapsed="false">
      <c r="A6222" s="2" t="s">
        <v>124</v>
      </c>
      <c r="B6222" s="2" t="s">
        <v>124</v>
      </c>
      <c r="C6222" s="2" t="s">
        <v>47</v>
      </c>
      <c r="D6222" s="2" t="s">
        <v>10</v>
      </c>
      <c r="E6222" s="2" t="s">
        <v>74</v>
      </c>
      <c r="F6222" s="2" t="s">
        <v>977</v>
      </c>
      <c r="G6222" s="14" t="n">
        <v>9.5</v>
      </c>
      <c r="H6222" s="14" t="n">
        <v>6.89</v>
      </c>
      <c r="I6222" s="14" t="n">
        <v>9.5</v>
      </c>
      <c r="J6222" s="23" t="n">
        <f aca="false">IF(AND(E6222="Priority",ISNUMBER('Cost model'!N317)),'Cost model'!N317,'Cost model'!M317)</f>
        <v>10.5</v>
      </c>
      <c r="K6222" s="14" t="n">
        <f aca="false">J6222-H6222</f>
        <v>3.61</v>
      </c>
      <c r="L6222" s="14" t="n">
        <f aca="false">G6222-H6222</f>
        <v>2.61</v>
      </c>
    </row>
    <row r="6223" customFormat="false" ht="15" hidden="false" customHeight="false" outlineLevel="0" collapsed="false">
      <c r="A6223" s="2" t="s">
        <v>142</v>
      </c>
      <c r="B6223" s="2" t="s">
        <v>142</v>
      </c>
      <c r="C6223" s="2" t="s">
        <v>47</v>
      </c>
      <c r="D6223" s="2" t="s">
        <v>12</v>
      </c>
      <c r="E6223" s="2" t="s">
        <v>74</v>
      </c>
      <c r="F6223" s="2" t="s">
        <v>977</v>
      </c>
      <c r="G6223" s="14" t="n">
        <v>54</v>
      </c>
      <c r="H6223" s="14" t="n">
        <v>82.79</v>
      </c>
      <c r="I6223" s="14" t="n">
        <v>9.5</v>
      </c>
      <c r="J6223" s="23" t="n">
        <f aca="false">IF(AND(E6223="Priority",ISNUMBER('Cost model'!N635)),'Cost model'!N635,'Cost model'!M635)</f>
        <v>30.5</v>
      </c>
      <c r="K6223" s="14" t="n">
        <f aca="false">J6223-H6223</f>
        <v>-52.29</v>
      </c>
      <c r="L6223" s="14" t="n">
        <f aca="false">G6223-H6223</f>
        <v>-28.79</v>
      </c>
    </row>
    <row r="6224" customFormat="false" ht="15" hidden="false" customHeight="false" outlineLevel="0" collapsed="false">
      <c r="A6224" s="2" t="s">
        <v>142</v>
      </c>
      <c r="B6224" s="2" t="s">
        <v>142</v>
      </c>
      <c r="C6224" s="2" t="s">
        <v>47</v>
      </c>
      <c r="D6224" s="2" t="s">
        <v>12</v>
      </c>
      <c r="E6224" s="2" t="s">
        <v>74</v>
      </c>
      <c r="F6224" s="2" t="s">
        <v>977</v>
      </c>
      <c r="G6224" s="14" t="n">
        <v>28.5</v>
      </c>
      <c r="H6224" s="14" t="n">
        <v>46.43</v>
      </c>
      <c r="I6224" s="14" t="n">
        <v>9.5</v>
      </c>
      <c r="J6224" s="23" t="n">
        <f aca="false">IF(AND(E6224="Priority",ISNUMBER('Cost model'!N635)),'Cost model'!N635,'Cost model'!M635)</f>
        <v>30.5</v>
      </c>
      <c r="K6224" s="14" t="n">
        <f aca="false">J6224-H6224</f>
        <v>-15.93</v>
      </c>
      <c r="L6224" s="14" t="n">
        <f aca="false">G6224-H6224</f>
        <v>-17.93</v>
      </c>
    </row>
    <row r="6225" customFormat="false" ht="15" hidden="false" customHeight="false" outlineLevel="0" collapsed="false">
      <c r="A6225" s="2" t="s">
        <v>174</v>
      </c>
      <c r="B6225" s="2" t="s">
        <v>174</v>
      </c>
      <c r="C6225" s="2" t="s">
        <v>47</v>
      </c>
      <c r="D6225" s="2" t="s">
        <v>13</v>
      </c>
      <c r="E6225" s="2" t="s">
        <v>74</v>
      </c>
      <c r="F6225" s="2" t="s">
        <v>977</v>
      </c>
      <c r="G6225" s="14" t="n">
        <v>25</v>
      </c>
      <c r="H6225" s="14" t="n">
        <v>81.82</v>
      </c>
      <c r="I6225" s="14" t="n">
        <v>19</v>
      </c>
      <c r="J6225" s="23" t="n">
        <f aca="false">IF(AND(E6225="Priority",ISNUMBER('Cost model'!N173)),'Cost model'!N173,'Cost model'!M173)</f>
        <v>60</v>
      </c>
      <c r="K6225" s="14" t="n">
        <f aca="false">J6225-H6225</f>
        <v>-21.82</v>
      </c>
      <c r="L6225" s="14" t="n">
        <f aca="false">G6225-H6225</f>
        <v>-56.82</v>
      </c>
    </row>
    <row r="6226" customFormat="false" ht="15" hidden="false" customHeight="false" outlineLevel="0" collapsed="false">
      <c r="A6226" s="2" t="s">
        <v>174</v>
      </c>
      <c r="B6226" s="2" t="s">
        <v>174</v>
      </c>
      <c r="C6226" s="2" t="s">
        <v>48</v>
      </c>
      <c r="D6226" s="2" t="s">
        <v>14</v>
      </c>
      <c r="E6226" s="2" t="s">
        <v>74</v>
      </c>
      <c r="F6226" s="2" t="s">
        <v>977</v>
      </c>
      <c r="G6226" s="14" t="n">
        <v>167.5</v>
      </c>
      <c r="H6226" s="14" t="n">
        <v>331.28</v>
      </c>
      <c r="I6226" s="14" t="n">
        <v>45</v>
      </c>
      <c r="J6226" s="23" t="n">
        <f aca="false">IF(AND(E6226="Priority",ISNUMBER('Cost model'!N177)),'Cost model'!N177,'Cost model'!M177)</f>
        <v>110</v>
      </c>
      <c r="K6226" s="14" t="n">
        <f aca="false">J6226-H6226</f>
        <v>-221.28</v>
      </c>
      <c r="L6226" s="14" t="n">
        <f aca="false">G6226-H6226</f>
        <v>-163.78</v>
      </c>
    </row>
    <row r="6227" customFormat="false" ht="15" hidden="false" customHeight="false" outlineLevel="0" collapsed="false">
      <c r="A6227" s="2" t="s">
        <v>124</v>
      </c>
      <c r="B6227" s="2" t="s">
        <v>158</v>
      </c>
      <c r="C6227" s="2" t="s">
        <v>47</v>
      </c>
      <c r="D6227" s="2" t="s">
        <v>14</v>
      </c>
      <c r="E6227" s="2" t="s">
        <v>74</v>
      </c>
      <c r="F6227" s="2" t="s">
        <v>976</v>
      </c>
      <c r="G6227" s="14" t="n">
        <v>123.5</v>
      </c>
      <c r="H6227" s="14" t="n">
        <v>134.55</v>
      </c>
      <c r="I6227" s="14" t="n">
        <v>85</v>
      </c>
      <c r="J6227" s="23" t="n">
        <f aca="false">IF(AND(E6227="Priority",ISNUMBER('Cost model'!N356)),'Cost model'!N356,'Cost model'!M356)</f>
        <v>125</v>
      </c>
      <c r="K6227" s="14" t="n">
        <f aca="false">J6227-H6227</f>
        <v>-9.55000000000001</v>
      </c>
      <c r="L6227" s="14" t="n">
        <f aca="false">G6227-H6227</f>
        <v>-11.05</v>
      </c>
    </row>
    <row r="6228" customFormat="false" ht="15" hidden="false" customHeight="false" outlineLevel="0" collapsed="false">
      <c r="A6228" s="2" t="s">
        <v>174</v>
      </c>
      <c r="B6228" s="2" t="s">
        <v>174</v>
      </c>
      <c r="C6228" s="2" t="s">
        <v>47</v>
      </c>
      <c r="D6228" s="2" t="s">
        <v>10</v>
      </c>
      <c r="E6228" s="2" t="s">
        <v>74</v>
      </c>
      <c r="F6228" s="2" t="s">
        <v>977</v>
      </c>
      <c r="G6228" s="14" t="n">
        <v>9.5</v>
      </c>
      <c r="H6228" s="14" t="n">
        <v>7.48</v>
      </c>
      <c r="I6228" s="14" t="n">
        <v>9.5</v>
      </c>
      <c r="J6228" s="23" t="n">
        <f aca="false">IF(AND(E6228="Priority",ISNUMBER('Cost model'!N167)),'Cost model'!N167,'Cost model'!M167)</f>
        <v>8.5</v>
      </c>
      <c r="K6228" s="14" t="n">
        <f aca="false">J6228-H6228</f>
        <v>1.02</v>
      </c>
      <c r="L6228" s="14" t="n">
        <f aca="false">G6228-H6228</f>
        <v>2.02</v>
      </c>
    </row>
    <row r="6229" customFormat="false" ht="15" hidden="false" customHeight="false" outlineLevel="0" collapsed="false">
      <c r="A6229" s="2" t="s">
        <v>124</v>
      </c>
      <c r="B6229" s="2" t="s">
        <v>124</v>
      </c>
      <c r="C6229" s="2" t="s">
        <v>48</v>
      </c>
      <c r="D6229" s="2" t="s">
        <v>10</v>
      </c>
      <c r="E6229" s="2" t="s">
        <v>74</v>
      </c>
      <c r="F6229" s="2" t="s">
        <v>977</v>
      </c>
      <c r="G6229" s="14" t="n">
        <v>25</v>
      </c>
      <c r="H6229" s="14" t="n">
        <v>23.78</v>
      </c>
      <c r="I6229" s="14" t="n">
        <v>12.5</v>
      </c>
      <c r="J6229" s="23" t="n">
        <f aca="false">IF(AND(E6229="Priority",ISNUMBER('Cost model'!N318)),'Cost model'!N318,'Cost model'!M318)</f>
        <v>14.5</v>
      </c>
      <c r="K6229" s="14" t="n">
        <f aca="false">J6229-H6229</f>
        <v>-9.28</v>
      </c>
      <c r="L6229" s="14" t="n">
        <f aca="false">G6229-H6229</f>
        <v>1.22</v>
      </c>
    </row>
    <row r="6230" customFormat="false" ht="15" hidden="false" customHeight="false" outlineLevel="0" collapsed="false">
      <c r="A6230" s="2" t="s">
        <v>174</v>
      </c>
      <c r="B6230" s="2" t="s">
        <v>174</v>
      </c>
      <c r="C6230" s="2" t="s">
        <v>49</v>
      </c>
      <c r="D6230" s="2" t="s">
        <v>14</v>
      </c>
      <c r="E6230" s="2" t="s">
        <v>74</v>
      </c>
      <c r="F6230" s="2" t="s">
        <v>977</v>
      </c>
      <c r="G6230" s="14" t="n">
        <v>337</v>
      </c>
      <c r="H6230" s="14" t="n">
        <v>131.57</v>
      </c>
      <c r="I6230" s="14" t="n">
        <v>85</v>
      </c>
      <c r="J6230" s="23" t="n">
        <f aca="false">IF(AND(E6230="Priority",ISNUMBER('Cost model'!N178)),'Cost model'!N178,'Cost model'!M178)</f>
        <v>145</v>
      </c>
      <c r="K6230" s="14" t="n">
        <f aca="false">J6230-H6230</f>
        <v>13.43</v>
      </c>
      <c r="L6230" s="14" t="n">
        <f aca="false">G6230-H6230</f>
        <v>205.43</v>
      </c>
    </row>
    <row r="6231" customFormat="false" ht="15" hidden="false" customHeight="false" outlineLevel="0" collapsed="false">
      <c r="A6231" s="2" t="s">
        <v>124</v>
      </c>
      <c r="B6231" s="2" t="s">
        <v>124</v>
      </c>
      <c r="C6231" s="2" t="s">
        <v>47</v>
      </c>
      <c r="D6231" s="2" t="s">
        <v>12</v>
      </c>
      <c r="E6231" s="2" t="s">
        <v>74</v>
      </c>
      <c r="F6231" s="2" t="s">
        <v>977</v>
      </c>
      <c r="G6231" s="14" t="n">
        <v>47.5</v>
      </c>
      <c r="H6231" s="14" t="n">
        <v>27.71</v>
      </c>
      <c r="I6231" s="14" t="n">
        <v>9.5</v>
      </c>
      <c r="J6231" s="23" t="n">
        <f aca="false">IF(AND(E6231="Priority",ISNUMBER('Cost model'!N320)),'Cost model'!N320,'Cost model'!M320)</f>
        <v>24.5</v>
      </c>
      <c r="K6231" s="14" t="n">
        <f aca="false">J6231-H6231</f>
        <v>-3.21</v>
      </c>
      <c r="L6231" s="14" t="n">
        <f aca="false">G6231-H6231</f>
        <v>19.79</v>
      </c>
    </row>
    <row r="6232" customFormat="false" ht="15" hidden="false" customHeight="false" outlineLevel="0" collapsed="false">
      <c r="A6232" s="2" t="s">
        <v>174</v>
      </c>
      <c r="B6232" s="2" t="s">
        <v>174</v>
      </c>
      <c r="C6232" s="2" t="s">
        <v>47</v>
      </c>
      <c r="D6232" s="2" t="s">
        <v>12</v>
      </c>
      <c r="E6232" s="2" t="s">
        <v>74</v>
      </c>
      <c r="F6232" s="2" t="s">
        <v>977</v>
      </c>
      <c r="G6232" s="14" t="n">
        <v>28.5</v>
      </c>
      <c r="H6232" s="14" t="n">
        <v>29.05</v>
      </c>
      <c r="I6232" s="14" t="n">
        <v>9.5</v>
      </c>
      <c r="J6232" s="23" t="n">
        <f aca="false">IF(AND(E6232="Priority",ISNUMBER('Cost model'!N170)),'Cost model'!N170,'Cost model'!M170)</f>
        <v>25.5</v>
      </c>
      <c r="K6232" s="14" t="n">
        <f aca="false">J6232-H6232</f>
        <v>-3.55</v>
      </c>
      <c r="L6232" s="14" t="n">
        <f aca="false">G6232-H6232</f>
        <v>-0.550000000000001</v>
      </c>
    </row>
    <row r="6233" customFormat="false" ht="15" hidden="false" customHeight="false" outlineLevel="0" collapsed="false">
      <c r="A6233" s="2" t="s">
        <v>174</v>
      </c>
      <c r="B6233" s="2" t="s">
        <v>174</v>
      </c>
      <c r="C6233" s="2" t="s">
        <v>47</v>
      </c>
      <c r="D6233" s="2" t="s">
        <v>12</v>
      </c>
      <c r="E6233" s="2" t="s">
        <v>74</v>
      </c>
      <c r="F6233" s="2" t="s">
        <v>977</v>
      </c>
      <c r="G6233" s="14" t="n">
        <v>38.5</v>
      </c>
      <c r="H6233" s="14" t="n">
        <v>43.89</v>
      </c>
      <c r="I6233" s="14" t="n">
        <v>9.5</v>
      </c>
      <c r="J6233" s="23" t="n">
        <f aca="false">IF(AND(E6233="Priority",ISNUMBER('Cost model'!N170)),'Cost model'!N170,'Cost model'!M170)</f>
        <v>25.5</v>
      </c>
      <c r="K6233" s="14" t="n">
        <f aca="false">J6233-H6233</f>
        <v>-18.39</v>
      </c>
      <c r="L6233" s="14" t="n">
        <f aca="false">G6233-H6233</f>
        <v>-5.39</v>
      </c>
    </row>
    <row r="6234" customFormat="false" ht="15" hidden="false" customHeight="false" outlineLevel="0" collapsed="false">
      <c r="A6234" s="2" t="s">
        <v>221</v>
      </c>
      <c r="B6234" s="2" t="s">
        <v>221</v>
      </c>
      <c r="C6234" s="2" t="s">
        <v>49</v>
      </c>
      <c r="D6234" s="2" t="s">
        <v>12</v>
      </c>
      <c r="E6234" s="2" t="s">
        <v>74</v>
      </c>
      <c r="F6234" s="2" t="s">
        <v>977</v>
      </c>
      <c r="G6234" s="14" t="n">
        <v>54.5</v>
      </c>
      <c r="H6234" s="14" t="n">
        <v>87.73</v>
      </c>
      <c r="I6234" s="14" t="n">
        <v>19.5</v>
      </c>
      <c r="J6234" s="23" t="n">
        <f aca="false">IF(AND(E6234="Priority",ISNUMBER('Cost model'!N742)),'Cost model'!N742,'Cost model'!M742)</f>
        <v>60</v>
      </c>
      <c r="K6234" s="14" t="n">
        <f aca="false">J6234-H6234</f>
        <v>-27.73</v>
      </c>
      <c r="L6234" s="14" t="n">
        <f aca="false">G6234-H6234</f>
        <v>-33.23</v>
      </c>
    </row>
    <row r="6235" customFormat="false" ht="15" hidden="false" customHeight="false" outlineLevel="0" collapsed="false">
      <c r="A6235" s="2" t="s">
        <v>123</v>
      </c>
      <c r="B6235" s="2" t="s">
        <v>142</v>
      </c>
      <c r="C6235" s="2" t="s">
        <v>47</v>
      </c>
      <c r="D6235" s="2" t="s">
        <v>10</v>
      </c>
      <c r="E6235" s="2" t="s">
        <v>74</v>
      </c>
      <c r="F6235" s="2" t="s">
        <v>976</v>
      </c>
      <c r="G6235" s="14" t="n">
        <v>14.5</v>
      </c>
      <c r="H6235" s="14" t="n">
        <v>8.87</v>
      </c>
      <c r="I6235" s="14" t="n">
        <v>14.5</v>
      </c>
      <c r="J6235" s="23" t="n">
        <f aca="false">IF(AND(E6235="Priority",ISNUMBER('Cost model'!N17)),'Cost model'!N17,'Cost model'!M17)</f>
        <v>12.5</v>
      </c>
      <c r="K6235" s="14" t="n">
        <f aca="false">J6235-H6235</f>
        <v>3.63</v>
      </c>
      <c r="L6235" s="14" t="n">
        <f aca="false">G6235-H6235</f>
        <v>5.63</v>
      </c>
    </row>
    <row r="6236" customFormat="false" ht="15" hidden="false" customHeight="false" outlineLevel="0" collapsed="false">
      <c r="A6236" s="2" t="s">
        <v>174</v>
      </c>
      <c r="B6236" s="2" t="s">
        <v>174</v>
      </c>
      <c r="C6236" s="2" t="s">
        <v>48</v>
      </c>
      <c r="D6236" s="2" t="s">
        <v>10</v>
      </c>
      <c r="E6236" s="2" t="s">
        <v>74</v>
      </c>
      <c r="F6236" s="2" t="s">
        <v>977</v>
      </c>
      <c r="G6236" s="14" t="n">
        <v>25</v>
      </c>
      <c r="H6236" s="14" t="n">
        <v>28.8</v>
      </c>
      <c r="I6236" s="14" t="n">
        <v>12.5</v>
      </c>
      <c r="J6236" s="23" t="n">
        <f aca="false">IF(AND(E6236="Priority",ISNUMBER('Cost model'!N168)),'Cost model'!N168,'Cost model'!M168)</f>
        <v>13.5</v>
      </c>
      <c r="K6236" s="14" t="n">
        <f aca="false">J6236-H6236</f>
        <v>-15.3</v>
      </c>
      <c r="L6236" s="14" t="n">
        <f aca="false">G6236-H6236</f>
        <v>-3.8</v>
      </c>
    </row>
    <row r="6237" customFormat="false" ht="15" hidden="false" customHeight="false" outlineLevel="0" collapsed="false">
      <c r="A6237" s="2" t="s">
        <v>124</v>
      </c>
      <c r="B6237" s="2" t="s">
        <v>124</v>
      </c>
      <c r="C6237" s="2" t="s">
        <v>48</v>
      </c>
      <c r="D6237" s="2" t="s">
        <v>12</v>
      </c>
      <c r="E6237" s="2" t="s">
        <v>74</v>
      </c>
      <c r="F6237" s="2" t="s">
        <v>977</v>
      </c>
      <c r="G6237" s="14" t="n">
        <v>14.5</v>
      </c>
      <c r="H6237" s="14" t="n">
        <v>8.99</v>
      </c>
      <c r="I6237" s="14" t="n">
        <v>12.5</v>
      </c>
      <c r="J6237" s="23" t="n">
        <f aca="false">IF(AND(E6237="Priority",ISNUMBER('Cost model'!N321)),'Cost model'!N321,'Cost model'!M321)</f>
        <v>40</v>
      </c>
      <c r="K6237" s="14" t="n">
        <f aca="false">J6237-H6237</f>
        <v>31.01</v>
      </c>
      <c r="L6237" s="14" t="n">
        <f aca="false">G6237-H6237</f>
        <v>5.51</v>
      </c>
    </row>
    <row r="6238" customFormat="false" ht="15" hidden="false" customHeight="false" outlineLevel="0" collapsed="false">
      <c r="A6238" s="2" t="s">
        <v>124</v>
      </c>
      <c r="B6238" s="2" t="s">
        <v>124</v>
      </c>
      <c r="C6238" s="2" t="s">
        <v>48</v>
      </c>
      <c r="D6238" s="2" t="s">
        <v>10</v>
      </c>
      <c r="E6238" s="2" t="s">
        <v>74</v>
      </c>
      <c r="F6238" s="2" t="s">
        <v>977</v>
      </c>
      <c r="G6238" s="14" t="n">
        <v>12.5</v>
      </c>
      <c r="H6238" s="14" t="n">
        <v>16.41</v>
      </c>
      <c r="I6238" s="14" t="n">
        <v>12.5</v>
      </c>
      <c r="J6238" s="23" t="n">
        <f aca="false">IF(AND(E6238="Priority",ISNUMBER('Cost model'!N318)),'Cost model'!N318,'Cost model'!M318)</f>
        <v>14.5</v>
      </c>
      <c r="K6238" s="14" t="n">
        <f aca="false">J6238-H6238</f>
        <v>-1.91</v>
      </c>
      <c r="L6238" s="14" t="n">
        <f aca="false">G6238-H6238</f>
        <v>-3.91</v>
      </c>
    </row>
    <row r="6239" customFormat="false" ht="15" hidden="false" customHeight="false" outlineLevel="0" collapsed="false">
      <c r="A6239" s="2" t="s">
        <v>142</v>
      </c>
      <c r="B6239" s="2" t="s">
        <v>174</v>
      </c>
      <c r="C6239" s="2" t="s">
        <v>49</v>
      </c>
      <c r="D6239" s="2" t="s">
        <v>12</v>
      </c>
      <c r="E6239" s="2" t="s">
        <v>74</v>
      </c>
      <c r="F6239" s="2" t="s">
        <v>976</v>
      </c>
      <c r="G6239" s="14" t="n">
        <v>120</v>
      </c>
      <c r="H6239" s="14" t="n">
        <v>72.13</v>
      </c>
      <c r="I6239" s="14" t="n">
        <v>19.5</v>
      </c>
      <c r="J6239" s="23" t="n">
        <f aca="false">IF(AND(E6239="Priority",ISNUMBER('Cost model'!N697)),'Cost model'!N697,'Cost model'!M697)</f>
        <v>55</v>
      </c>
      <c r="K6239" s="14" t="n">
        <f aca="false">J6239-H6239</f>
        <v>-17.13</v>
      </c>
      <c r="L6239" s="14" t="n">
        <f aca="false">G6239-H6239</f>
        <v>47.87</v>
      </c>
    </row>
    <row r="6240" customFormat="false" ht="15" hidden="false" customHeight="false" outlineLevel="0" collapsed="false">
      <c r="A6240" s="2" t="s">
        <v>174</v>
      </c>
      <c r="B6240" s="2" t="s">
        <v>174</v>
      </c>
      <c r="C6240" s="2" t="s">
        <v>49</v>
      </c>
      <c r="D6240" s="2" t="s">
        <v>12</v>
      </c>
      <c r="E6240" s="2" t="s">
        <v>74</v>
      </c>
      <c r="F6240" s="2" t="s">
        <v>977</v>
      </c>
      <c r="G6240" s="14" t="n">
        <v>37</v>
      </c>
      <c r="H6240" s="14" t="n">
        <v>33.3</v>
      </c>
      <c r="I6240" s="14" t="n">
        <v>19.5</v>
      </c>
      <c r="J6240" s="23" t="n">
        <f aca="false">IF(AND(E6240="Priority",ISNUMBER('Cost model'!N172)),'Cost model'!N172,'Cost model'!M172)</f>
        <v>45</v>
      </c>
      <c r="K6240" s="14" t="n">
        <f aca="false">J6240-H6240</f>
        <v>11.7</v>
      </c>
      <c r="L6240" s="14" t="n">
        <f aca="false">G6240-H6240</f>
        <v>3.7</v>
      </c>
    </row>
    <row r="6241" customFormat="false" ht="15" hidden="false" customHeight="false" outlineLevel="0" collapsed="false">
      <c r="A6241" s="2" t="s">
        <v>124</v>
      </c>
      <c r="B6241" s="2" t="s">
        <v>124</v>
      </c>
      <c r="C6241" s="2" t="s">
        <v>47</v>
      </c>
      <c r="D6241" s="2" t="s">
        <v>14</v>
      </c>
      <c r="E6241" s="2" t="s">
        <v>74</v>
      </c>
      <c r="F6241" s="2" t="s">
        <v>977</v>
      </c>
      <c r="G6241" s="14" t="n">
        <v>73.5</v>
      </c>
      <c r="H6241" s="14" t="n">
        <v>155.27</v>
      </c>
      <c r="I6241" s="14" t="n">
        <v>25</v>
      </c>
      <c r="J6241" s="23" t="n">
        <f aca="false">IF(AND(E6241="Priority",ISNUMBER('Cost model'!N326)),'Cost model'!N326,'Cost model'!M326)</f>
        <v>110</v>
      </c>
      <c r="K6241" s="14" t="n">
        <f aca="false">J6241-H6241</f>
        <v>-45.27</v>
      </c>
      <c r="L6241" s="14" t="n">
        <f aca="false">G6241-H6241</f>
        <v>-81.77</v>
      </c>
    </row>
    <row r="6242" customFormat="false" ht="15" hidden="false" customHeight="false" outlineLevel="0" collapsed="false">
      <c r="A6242" s="2" t="s">
        <v>124</v>
      </c>
      <c r="B6242" s="2" t="s">
        <v>124</v>
      </c>
      <c r="C6242" s="2" t="s">
        <v>47</v>
      </c>
      <c r="D6242" s="2" t="s">
        <v>12</v>
      </c>
      <c r="E6242" s="2" t="s">
        <v>74</v>
      </c>
      <c r="F6242" s="2" t="s">
        <v>977</v>
      </c>
      <c r="G6242" s="14" t="n">
        <v>19</v>
      </c>
      <c r="H6242" s="14" t="n">
        <v>28.69</v>
      </c>
      <c r="I6242" s="14" t="n">
        <v>9.5</v>
      </c>
      <c r="J6242" s="23" t="n">
        <f aca="false">IF(AND(E6242="Priority",ISNUMBER('Cost model'!N320)),'Cost model'!N320,'Cost model'!M320)</f>
        <v>24.5</v>
      </c>
      <c r="K6242" s="14" t="n">
        <f aca="false">J6242-H6242</f>
        <v>-4.19</v>
      </c>
      <c r="L6242" s="14" t="n">
        <f aca="false">G6242-H6242</f>
        <v>-9.69</v>
      </c>
    </row>
    <row r="6243" customFormat="false" ht="15" hidden="false" customHeight="false" outlineLevel="0" collapsed="false">
      <c r="A6243" s="2" t="s">
        <v>174</v>
      </c>
      <c r="B6243" s="2" t="s">
        <v>142</v>
      </c>
      <c r="C6243" s="2" t="s">
        <v>48</v>
      </c>
      <c r="D6243" s="2" t="s">
        <v>15</v>
      </c>
      <c r="E6243" s="2" t="s">
        <v>74</v>
      </c>
      <c r="F6243" s="2" t="s">
        <v>976</v>
      </c>
      <c r="G6243" s="14" t="n">
        <v>85</v>
      </c>
      <c r="H6243" s="14" t="n">
        <v>256.71</v>
      </c>
      <c r="I6243" s="14" t="n">
        <v>85</v>
      </c>
      <c r="J6243" s="23" t="n">
        <f aca="false">IF(AND(E6243="Priority",ISNUMBER('Cost model'!N135)),'Cost model'!N135,'Cost model'!M135)</f>
        <v>240</v>
      </c>
      <c r="K6243" s="14" t="n">
        <f aca="false">J6243-H6243</f>
        <v>-16.71</v>
      </c>
      <c r="L6243" s="14" t="n">
        <f aca="false">G6243-H6243</f>
        <v>-171.71</v>
      </c>
    </row>
    <row r="6244" customFormat="false" ht="15" hidden="false" customHeight="false" outlineLevel="0" collapsed="false">
      <c r="A6244" s="2" t="s">
        <v>158</v>
      </c>
      <c r="B6244" s="2" t="s">
        <v>158</v>
      </c>
      <c r="C6244" s="2" t="s">
        <v>47</v>
      </c>
      <c r="D6244" s="2" t="s">
        <v>10</v>
      </c>
      <c r="E6244" s="2" t="s">
        <v>74</v>
      </c>
      <c r="F6244" s="2" t="s">
        <v>977</v>
      </c>
      <c r="G6244" s="14" t="n">
        <v>52.5</v>
      </c>
      <c r="H6244" s="14" t="n">
        <v>13.96</v>
      </c>
      <c r="I6244" s="14" t="n">
        <v>9.5</v>
      </c>
      <c r="J6244" s="23" t="n">
        <f aca="false">IF(AND(E6244="Priority",ISNUMBER('Cost model'!N422)),'Cost model'!N422,'Cost model'!M422)</f>
        <v>8.5</v>
      </c>
      <c r="K6244" s="14" t="n">
        <f aca="false">J6244-H6244</f>
        <v>-5.46</v>
      </c>
      <c r="L6244" s="14" t="n">
        <f aca="false">G6244-H6244</f>
        <v>38.54</v>
      </c>
    </row>
    <row r="6245" customFormat="false" ht="15" hidden="false" customHeight="false" outlineLevel="0" collapsed="false">
      <c r="A6245" s="2" t="s">
        <v>221</v>
      </c>
      <c r="B6245" s="2" t="s">
        <v>221</v>
      </c>
      <c r="C6245" s="2" t="s">
        <v>47</v>
      </c>
      <c r="D6245" s="2" t="s">
        <v>12</v>
      </c>
      <c r="E6245" s="2" t="s">
        <v>83</v>
      </c>
      <c r="F6245" s="2" t="s">
        <v>977</v>
      </c>
      <c r="G6245" s="14" t="n">
        <v>19.5</v>
      </c>
      <c r="H6245" s="14" t="n">
        <v>51.41</v>
      </c>
      <c r="I6245" s="14" t="n">
        <v>19.5</v>
      </c>
      <c r="J6245" s="23" t="n">
        <f aca="false">IF(AND(E6245="Priority",ISNUMBER('Cost model'!N740)),'Cost model'!N740,'Cost model'!M740)</f>
        <v>28.5</v>
      </c>
      <c r="K6245" s="14" t="n">
        <f aca="false">J6245-H6245</f>
        <v>-22.91</v>
      </c>
      <c r="L6245" s="14" t="n">
        <f aca="false">G6245-H6245</f>
        <v>-31.91</v>
      </c>
    </row>
    <row r="6246" customFormat="false" ht="15" hidden="false" customHeight="false" outlineLevel="0" collapsed="false">
      <c r="A6246" s="2" t="s">
        <v>205</v>
      </c>
      <c r="B6246" s="2" t="s">
        <v>174</v>
      </c>
      <c r="C6246" s="2" t="s">
        <v>48</v>
      </c>
      <c r="D6246" s="2" t="s">
        <v>10</v>
      </c>
      <c r="E6246" s="2" t="s">
        <v>74</v>
      </c>
      <c r="F6246" s="2" t="s">
        <v>976</v>
      </c>
      <c r="G6246" s="14" t="n">
        <v>29</v>
      </c>
      <c r="H6246" s="14" t="n">
        <v>21.01</v>
      </c>
      <c r="I6246" s="14" t="n">
        <v>14.5</v>
      </c>
      <c r="J6246" s="23" t="n">
        <f aca="false">IF(AND(E6246="Priority",ISNUMBER('Cost model'!N558)),'Cost model'!N558,'Cost model'!M558)</f>
        <v>16.5</v>
      </c>
      <c r="K6246" s="14" t="n">
        <f aca="false">J6246-H6246</f>
        <v>-4.51</v>
      </c>
      <c r="L6246" s="14" t="n">
        <f aca="false">G6246-H6246</f>
        <v>7.99</v>
      </c>
    </row>
    <row r="6247" customFormat="false" ht="15" hidden="false" customHeight="false" outlineLevel="0" collapsed="false">
      <c r="A6247" s="2" t="s">
        <v>174</v>
      </c>
      <c r="B6247" s="2" t="s">
        <v>158</v>
      </c>
      <c r="C6247" s="2" t="s">
        <v>48</v>
      </c>
      <c r="D6247" s="2" t="s">
        <v>12</v>
      </c>
      <c r="E6247" s="2" t="s">
        <v>74</v>
      </c>
      <c r="F6247" s="2" t="s">
        <v>976</v>
      </c>
      <c r="G6247" s="14" t="n">
        <v>79</v>
      </c>
      <c r="H6247" s="14" t="n">
        <v>37.57</v>
      </c>
      <c r="I6247" s="14" t="n">
        <v>19.5</v>
      </c>
      <c r="J6247" s="23" t="n">
        <f aca="false">IF(AND(E6247="Priority",ISNUMBER('Cost model'!N141)),'Cost model'!N141,'Cost model'!M141)</f>
        <v>50</v>
      </c>
      <c r="K6247" s="14" t="n">
        <f aca="false">J6247-H6247</f>
        <v>12.43</v>
      </c>
      <c r="L6247" s="14" t="n">
        <f aca="false">G6247-H6247</f>
        <v>41.43</v>
      </c>
    </row>
    <row r="6248" customFormat="false" ht="15" hidden="false" customHeight="false" outlineLevel="0" collapsed="false">
      <c r="A6248" s="2" t="s">
        <v>124</v>
      </c>
      <c r="B6248" s="2" t="s">
        <v>124</v>
      </c>
      <c r="C6248" s="2" t="s">
        <v>47</v>
      </c>
      <c r="D6248" s="2" t="s">
        <v>10</v>
      </c>
      <c r="E6248" s="2" t="s">
        <v>74</v>
      </c>
      <c r="F6248" s="2" t="s">
        <v>977</v>
      </c>
      <c r="G6248" s="14" t="n">
        <v>34</v>
      </c>
      <c r="H6248" s="14" t="n">
        <v>21.01</v>
      </c>
      <c r="I6248" s="14" t="n">
        <v>9.5</v>
      </c>
      <c r="J6248" s="23" t="n">
        <f aca="false">IF(AND(E6248="Priority",ISNUMBER('Cost model'!N317)),'Cost model'!N317,'Cost model'!M317)</f>
        <v>10.5</v>
      </c>
      <c r="K6248" s="14" t="n">
        <f aca="false">J6248-H6248</f>
        <v>-10.51</v>
      </c>
      <c r="L6248" s="14" t="n">
        <f aca="false">G6248-H6248</f>
        <v>12.99</v>
      </c>
    </row>
    <row r="6249" customFormat="false" ht="15" hidden="false" customHeight="false" outlineLevel="0" collapsed="false">
      <c r="A6249" s="2" t="s">
        <v>174</v>
      </c>
      <c r="B6249" s="2" t="s">
        <v>174</v>
      </c>
      <c r="C6249" s="2" t="s">
        <v>48</v>
      </c>
      <c r="D6249" s="2" t="s">
        <v>12</v>
      </c>
      <c r="E6249" s="2" t="s">
        <v>74</v>
      </c>
      <c r="F6249" s="2" t="s">
        <v>977</v>
      </c>
      <c r="G6249" s="14" t="n">
        <v>12.5</v>
      </c>
      <c r="H6249" s="14" t="n">
        <v>14.36</v>
      </c>
      <c r="I6249" s="14" t="n">
        <v>12.5</v>
      </c>
      <c r="J6249" s="23" t="n">
        <f aca="false">IF(AND(E6249="Priority",ISNUMBER('Cost model'!N171)),'Cost model'!N171,'Cost model'!M171)</f>
        <v>40</v>
      </c>
      <c r="K6249" s="14" t="n">
        <f aca="false">J6249-H6249</f>
        <v>25.64</v>
      </c>
      <c r="L6249" s="14" t="n">
        <f aca="false">G6249-H6249</f>
        <v>-1.86</v>
      </c>
    </row>
    <row r="6250" customFormat="false" ht="15" hidden="false" customHeight="false" outlineLevel="0" collapsed="false">
      <c r="A6250" s="2" t="s">
        <v>174</v>
      </c>
      <c r="B6250" s="2" t="s">
        <v>174</v>
      </c>
      <c r="C6250" s="2" t="s">
        <v>47</v>
      </c>
      <c r="D6250" s="2" t="s">
        <v>12</v>
      </c>
      <c r="E6250" s="2" t="s">
        <v>74</v>
      </c>
      <c r="F6250" s="2" t="s">
        <v>977</v>
      </c>
      <c r="G6250" s="14" t="n">
        <v>28.5</v>
      </c>
      <c r="H6250" s="14" t="n">
        <v>45.02</v>
      </c>
      <c r="I6250" s="14" t="n">
        <v>9.5</v>
      </c>
      <c r="J6250" s="23" t="n">
        <f aca="false">IF(AND(E6250="Priority",ISNUMBER('Cost model'!N170)),'Cost model'!N170,'Cost model'!M170)</f>
        <v>25.5</v>
      </c>
      <c r="K6250" s="14" t="n">
        <f aca="false">J6250-H6250</f>
        <v>-19.52</v>
      </c>
      <c r="L6250" s="14" t="n">
        <f aca="false">G6250-H6250</f>
        <v>-16.52</v>
      </c>
    </row>
    <row r="6251" customFormat="false" ht="15" hidden="false" customHeight="false" outlineLevel="0" collapsed="false">
      <c r="A6251" s="2" t="s">
        <v>174</v>
      </c>
      <c r="B6251" s="2" t="s">
        <v>174</v>
      </c>
      <c r="C6251" s="2" t="s">
        <v>49</v>
      </c>
      <c r="D6251" s="2" t="s">
        <v>12</v>
      </c>
      <c r="E6251" s="2" t="s">
        <v>74</v>
      </c>
      <c r="F6251" s="2" t="s">
        <v>977</v>
      </c>
      <c r="G6251" s="14" t="n">
        <v>72</v>
      </c>
      <c r="H6251" s="14" t="n">
        <v>43.89</v>
      </c>
      <c r="I6251" s="14" t="n">
        <v>19.5</v>
      </c>
      <c r="J6251" s="23" t="n">
        <f aca="false">IF(AND(E6251="Priority",ISNUMBER('Cost model'!N172)),'Cost model'!N172,'Cost model'!M172)</f>
        <v>45</v>
      </c>
      <c r="K6251" s="14" t="n">
        <f aca="false">J6251-H6251</f>
        <v>1.11</v>
      </c>
      <c r="L6251" s="14" t="n">
        <f aca="false">G6251-H6251</f>
        <v>28.11</v>
      </c>
    </row>
    <row r="6252" customFormat="false" ht="15" hidden="false" customHeight="false" outlineLevel="0" collapsed="false">
      <c r="A6252" s="2" t="s">
        <v>174</v>
      </c>
      <c r="B6252" s="2" t="s">
        <v>174</v>
      </c>
      <c r="C6252" s="2" t="s">
        <v>49</v>
      </c>
      <c r="D6252" s="2" t="s">
        <v>12</v>
      </c>
      <c r="E6252" s="2" t="s">
        <v>74</v>
      </c>
      <c r="F6252" s="2" t="s">
        <v>977</v>
      </c>
      <c r="G6252" s="14" t="n">
        <v>37</v>
      </c>
      <c r="H6252" s="14" t="n">
        <v>33.11</v>
      </c>
      <c r="I6252" s="14" t="n">
        <v>19.5</v>
      </c>
      <c r="J6252" s="23" t="n">
        <f aca="false">IF(AND(E6252="Priority",ISNUMBER('Cost model'!N172)),'Cost model'!N172,'Cost model'!M172)</f>
        <v>45</v>
      </c>
      <c r="K6252" s="14" t="n">
        <f aca="false">J6252-H6252</f>
        <v>11.89</v>
      </c>
      <c r="L6252" s="14" t="n">
        <f aca="false">G6252-H6252</f>
        <v>3.89</v>
      </c>
    </row>
    <row r="6253" customFormat="false" ht="15" hidden="false" customHeight="false" outlineLevel="0" collapsed="false">
      <c r="A6253" s="2" t="s">
        <v>142</v>
      </c>
      <c r="B6253" s="2" t="s">
        <v>142</v>
      </c>
      <c r="C6253" s="2" t="s">
        <v>48</v>
      </c>
      <c r="D6253" s="2" t="s">
        <v>12</v>
      </c>
      <c r="E6253" s="2" t="s">
        <v>74</v>
      </c>
      <c r="F6253" s="2" t="s">
        <v>977</v>
      </c>
      <c r="G6253" s="14" t="n">
        <v>12.5</v>
      </c>
      <c r="H6253" s="14" t="n">
        <v>10.07</v>
      </c>
      <c r="I6253" s="14" t="n">
        <v>12.5</v>
      </c>
      <c r="J6253" s="23" t="n">
        <f aca="false">IF(AND(E6253="Priority",ISNUMBER('Cost model'!N636)),'Cost model'!N636,'Cost model'!M636)</f>
        <v>40</v>
      </c>
      <c r="K6253" s="14" t="n">
        <f aca="false">J6253-H6253</f>
        <v>29.93</v>
      </c>
      <c r="L6253" s="14" t="n">
        <f aca="false">G6253-H6253</f>
        <v>2.43</v>
      </c>
    </row>
    <row r="6254" customFormat="false" ht="15" hidden="false" customHeight="false" outlineLevel="0" collapsed="false">
      <c r="A6254" s="2" t="s">
        <v>124</v>
      </c>
      <c r="B6254" s="2" t="s">
        <v>124</v>
      </c>
      <c r="C6254" s="2" t="s">
        <v>47</v>
      </c>
      <c r="D6254" s="2" t="s">
        <v>12</v>
      </c>
      <c r="E6254" s="2" t="s">
        <v>74</v>
      </c>
      <c r="F6254" s="2" t="s">
        <v>977</v>
      </c>
      <c r="G6254" s="14" t="n">
        <v>38</v>
      </c>
      <c r="H6254" s="14" t="n">
        <v>28.12</v>
      </c>
      <c r="I6254" s="14" t="n">
        <v>9.5</v>
      </c>
      <c r="J6254" s="23" t="n">
        <f aca="false">IF(AND(E6254="Priority",ISNUMBER('Cost model'!N320)),'Cost model'!N320,'Cost model'!M320)</f>
        <v>24.5</v>
      </c>
      <c r="K6254" s="14" t="n">
        <f aca="false">J6254-H6254</f>
        <v>-3.62</v>
      </c>
      <c r="L6254" s="14" t="n">
        <f aca="false">G6254-H6254</f>
        <v>9.88</v>
      </c>
    </row>
    <row r="6255" customFormat="false" ht="15" hidden="false" customHeight="false" outlineLevel="0" collapsed="false">
      <c r="A6255" s="2" t="s">
        <v>124</v>
      </c>
      <c r="B6255" s="2" t="s">
        <v>124</v>
      </c>
      <c r="C6255" s="2" t="s">
        <v>49</v>
      </c>
      <c r="D6255" s="2" t="s">
        <v>12</v>
      </c>
      <c r="E6255" s="2" t="s">
        <v>74</v>
      </c>
      <c r="F6255" s="2" t="s">
        <v>977</v>
      </c>
      <c r="G6255" s="14" t="n">
        <v>85</v>
      </c>
      <c r="H6255" s="14" t="n">
        <v>72.31</v>
      </c>
      <c r="I6255" s="14" t="n">
        <v>19.5</v>
      </c>
      <c r="J6255" s="23" t="n">
        <f aca="false">IF(AND(E6255="Priority",ISNUMBER('Cost model'!N322)),'Cost model'!N322,'Cost model'!M322)</f>
        <v>50</v>
      </c>
      <c r="K6255" s="14" t="n">
        <f aca="false">J6255-H6255</f>
        <v>-22.31</v>
      </c>
      <c r="L6255" s="14" t="n">
        <f aca="false">G6255-H6255</f>
        <v>12.69</v>
      </c>
    </row>
    <row r="6256" customFormat="false" ht="15" hidden="false" customHeight="false" outlineLevel="0" collapsed="false">
      <c r="A6256" s="2" t="s">
        <v>174</v>
      </c>
      <c r="B6256" s="2" t="s">
        <v>174</v>
      </c>
      <c r="C6256" s="2" t="s">
        <v>49</v>
      </c>
      <c r="D6256" s="2" t="s">
        <v>12</v>
      </c>
      <c r="E6256" s="2" t="s">
        <v>74</v>
      </c>
      <c r="F6256" s="2" t="s">
        <v>977</v>
      </c>
      <c r="G6256" s="14" t="n">
        <v>17.5</v>
      </c>
      <c r="H6256" s="14" t="n">
        <v>23.25</v>
      </c>
      <c r="I6256" s="14" t="n">
        <v>19.5</v>
      </c>
      <c r="J6256" s="23" t="n">
        <f aca="false">IF(AND(E6256="Priority",ISNUMBER('Cost model'!N172)),'Cost model'!N172,'Cost model'!M172)</f>
        <v>45</v>
      </c>
      <c r="K6256" s="14" t="n">
        <f aca="false">J6256-H6256</f>
        <v>21.75</v>
      </c>
      <c r="L6256" s="14" t="n">
        <f aca="false">G6256-H6256</f>
        <v>-5.75</v>
      </c>
    </row>
    <row r="6257" customFormat="false" ht="15" hidden="false" customHeight="false" outlineLevel="0" collapsed="false">
      <c r="A6257" s="2" t="s">
        <v>174</v>
      </c>
      <c r="B6257" s="2" t="s">
        <v>142</v>
      </c>
      <c r="C6257" s="2" t="s">
        <v>48</v>
      </c>
      <c r="D6257" s="2" t="s">
        <v>12</v>
      </c>
      <c r="E6257" s="2" t="s">
        <v>74</v>
      </c>
      <c r="F6257" s="2" t="s">
        <v>976</v>
      </c>
      <c r="G6257" s="14" t="n">
        <v>37.5</v>
      </c>
      <c r="H6257" s="14" t="n">
        <v>55.86</v>
      </c>
      <c r="I6257" s="14" t="n">
        <v>12.5</v>
      </c>
      <c r="J6257" s="23" t="n">
        <f aca="false">IF(AND(E6257="Priority",ISNUMBER('Cost model'!N126)),'Cost model'!N126,'Cost model'!M126)</f>
        <v>45</v>
      </c>
      <c r="K6257" s="14" t="n">
        <f aca="false">J6257-H6257</f>
        <v>-10.86</v>
      </c>
      <c r="L6257" s="14" t="n">
        <f aca="false">G6257-H6257</f>
        <v>-18.36</v>
      </c>
    </row>
    <row r="6258" customFormat="false" ht="15" hidden="false" customHeight="false" outlineLevel="0" collapsed="false">
      <c r="A6258" s="2" t="s">
        <v>174</v>
      </c>
      <c r="B6258" s="2" t="s">
        <v>174</v>
      </c>
      <c r="C6258" s="2" t="s">
        <v>48</v>
      </c>
      <c r="D6258" s="2" t="s">
        <v>10</v>
      </c>
      <c r="E6258" s="2" t="s">
        <v>74</v>
      </c>
      <c r="F6258" s="2" t="s">
        <v>977</v>
      </c>
      <c r="G6258" s="14" t="n">
        <v>9.5</v>
      </c>
      <c r="H6258" s="14" t="n">
        <v>11.28</v>
      </c>
      <c r="I6258" s="14" t="n">
        <v>12.5</v>
      </c>
      <c r="J6258" s="23" t="n">
        <f aca="false">IF(AND(E6258="Priority",ISNUMBER('Cost model'!N168)),'Cost model'!N168,'Cost model'!M168)</f>
        <v>13.5</v>
      </c>
      <c r="K6258" s="14" t="n">
        <f aca="false">J6258-H6258</f>
        <v>2.22</v>
      </c>
      <c r="L6258" s="14" t="n">
        <f aca="false">G6258-H6258</f>
        <v>-1.78</v>
      </c>
    </row>
    <row r="6259" customFormat="false" ht="15" hidden="false" customHeight="false" outlineLevel="0" collapsed="false">
      <c r="A6259" s="2" t="s">
        <v>142</v>
      </c>
      <c r="B6259" s="2" t="s">
        <v>124</v>
      </c>
      <c r="C6259" s="2" t="s">
        <v>47</v>
      </c>
      <c r="D6259" s="2" t="s">
        <v>10</v>
      </c>
      <c r="E6259" s="2" t="s">
        <v>74</v>
      </c>
      <c r="F6259" s="2" t="s">
        <v>976</v>
      </c>
      <c r="G6259" s="14" t="n">
        <v>38.5</v>
      </c>
      <c r="H6259" s="14" t="n">
        <v>43.74</v>
      </c>
      <c r="I6259" s="14" t="n">
        <v>14.5</v>
      </c>
      <c r="J6259" s="23" t="n">
        <f aca="false">IF(AND(E6259="Priority",ISNUMBER('Cost model'!N662)),'Cost model'!N662,'Cost model'!M662)</f>
        <v>13.5</v>
      </c>
      <c r="K6259" s="14" t="n">
        <f aca="false">J6259-H6259</f>
        <v>-30.24</v>
      </c>
      <c r="L6259" s="14" t="n">
        <f aca="false">G6259-H6259</f>
        <v>-5.24</v>
      </c>
    </row>
    <row r="6260" customFormat="false" ht="15" hidden="false" customHeight="false" outlineLevel="0" collapsed="false">
      <c r="A6260" s="2" t="s">
        <v>142</v>
      </c>
      <c r="B6260" s="2" t="s">
        <v>174</v>
      </c>
      <c r="C6260" s="2" t="s">
        <v>49</v>
      </c>
      <c r="D6260" s="2" t="s">
        <v>10</v>
      </c>
      <c r="E6260" s="2" t="s">
        <v>74</v>
      </c>
      <c r="F6260" s="2" t="s">
        <v>976</v>
      </c>
      <c r="G6260" s="14" t="n">
        <v>24.5</v>
      </c>
      <c r="H6260" s="14" t="n">
        <v>17.48</v>
      </c>
      <c r="I6260" s="14" t="n">
        <v>17.5</v>
      </c>
      <c r="J6260" s="23" t="n">
        <f aca="false">IF(AND(E6260="Priority",ISNUMBER('Cost model'!N694)),'Cost model'!N694,'Cost model'!M694)</f>
        <v>17.5</v>
      </c>
      <c r="K6260" s="14" t="n">
        <f aca="false">J6260-H6260</f>
        <v>0.0199999999999996</v>
      </c>
      <c r="L6260" s="14" t="n">
        <f aca="false">G6260-H6260</f>
        <v>7.02</v>
      </c>
    </row>
    <row r="6261" customFormat="false" ht="15" hidden="false" customHeight="false" outlineLevel="0" collapsed="false">
      <c r="A6261" s="2" t="s">
        <v>174</v>
      </c>
      <c r="B6261" s="2" t="s">
        <v>124</v>
      </c>
      <c r="C6261" s="2" t="s">
        <v>47</v>
      </c>
      <c r="D6261" s="2" t="s">
        <v>12</v>
      </c>
      <c r="E6261" s="2" t="s">
        <v>74</v>
      </c>
      <c r="F6261" s="2" t="s">
        <v>976</v>
      </c>
      <c r="G6261" s="14" t="n">
        <v>9.5</v>
      </c>
      <c r="H6261" s="14" t="n">
        <v>21.09</v>
      </c>
      <c r="I6261" s="14" t="n">
        <v>9.5</v>
      </c>
      <c r="J6261" s="23" t="n">
        <f aca="false">IF(AND(E6261="Priority",ISNUMBER('Cost model'!N110)),'Cost model'!N110,'Cost model'!M110)</f>
        <v>40</v>
      </c>
      <c r="K6261" s="14" t="n">
        <f aca="false">J6261-H6261</f>
        <v>18.91</v>
      </c>
      <c r="L6261" s="14" t="n">
        <f aca="false">G6261-H6261</f>
        <v>-11.59</v>
      </c>
    </row>
    <row r="6262" customFormat="false" ht="15" hidden="false" customHeight="false" outlineLevel="0" collapsed="false">
      <c r="A6262" s="2" t="s">
        <v>174</v>
      </c>
      <c r="B6262" s="2" t="s">
        <v>124</v>
      </c>
      <c r="C6262" s="2" t="s">
        <v>49</v>
      </c>
      <c r="D6262" s="2" t="s">
        <v>12</v>
      </c>
      <c r="E6262" s="2" t="s">
        <v>74</v>
      </c>
      <c r="F6262" s="2" t="s">
        <v>976</v>
      </c>
      <c r="G6262" s="14" t="n">
        <v>72</v>
      </c>
      <c r="H6262" s="14" t="n">
        <v>51.2</v>
      </c>
      <c r="I6262" s="14" t="n">
        <v>19.5</v>
      </c>
      <c r="J6262" s="23" t="n">
        <f aca="false">IF(AND(E6262="Priority",ISNUMBER('Cost model'!N112)),'Cost model'!N112,'Cost model'!M112)</f>
        <v>50</v>
      </c>
      <c r="K6262" s="14" t="n">
        <f aca="false">J6262-H6262</f>
        <v>-1.2</v>
      </c>
      <c r="L6262" s="14" t="n">
        <f aca="false">G6262-H6262</f>
        <v>20.8</v>
      </c>
    </row>
    <row r="6263" customFormat="false" ht="15" hidden="false" customHeight="false" outlineLevel="0" collapsed="false">
      <c r="A6263" s="2" t="s">
        <v>158</v>
      </c>
      <c r="B6263" s="2" t="s">
        <v>158</v>
      </c>
      <c r="C6263" s="2" t="s">
        <v>47</v>
      </c>
      <c r="D6263" s="2" t="s">
        <v>13</v>
      </c>
      <c r="E6263" s="2" t="s">
        <v>74</v>
      </c>
      <c r="F6263" s="2" t="s">
        <v>977</v>
      </c>
      <c r="G6263" s="14" t="n">
        <v>25</v>
      </c>
      <c r="H6263" s="14" t="n">
        <v>13.96</v>
      </c>
      <c r="I6263" s="14" t="n">
        <v>19</v>
      </c>
      <c r="J6263" s="23" t="n">
        <f aca="false">IF(AND(E6263="Priority",ISNUMBER('Cost model'!N428)),'Cost model'!N428,'Cost model'!M428)</f>
        <v>23.5</v>
      </c>
      <c r="K6263" s="14" t="n">
        <f aca="false">J6263-H6263</f>
        <v>9.54</v>
      </c>
      <c r="L6263" s="14" t="n">
        <f aca="false">G6263-H6263</f>
        <v>11.04</v>
      </c>
    </row>
    <row r="6264" customFormat="false" ht="15" hidden="false" customHeight="false" outlineLevel="0" collapsed="false">
      <c r="A6264" s="2" t="s">
        <v>174</v>
      </c>
      <c r="B6264" s="2" t="s">
        <v>124</v>
      </c>
      <c r="C6264" s="2" t="s">
        <v>48</v>
      </c>
      <c r="D6264" s="2" t="s">
        <v>10</v>
      </c>
      <c r="E6264" s="2" t="s">
        <v>74</v>
      </c>
      <c r="F6264" s="2" t="s">
        <v>976</v>
      </c>
      <c r="G6264" s="14" t="n">
        <v>12.5</v>
      </c>
      <c r="H6264" s="14" t="n">
        <v>11.36</v>
      </c>
      <c r="I6264" s="14" t="n">
        <v>12.5</v>
      </c>
      <c r="J6264" s="23" t="n">
        <f aca="false">IF(AND(E6264="Priority",ISNUMBER('Cost model'!N108)),'Cost model'!N108,'Cost model'!M108)</f>
        <v>15.5</v>
      </c>
      <c r="K6264" s="14" t="n">
        <f aca="false">J6264-H6264</f>
        <v>4.14</v>
      </c>
      <c r="L6264" s="14" t="n">
        <f aca="false">G6264-H6264</f>
        <v>1.14</v>
      </c>
    </row>
    <row r="6265" customFormat="false" ht="15" hidden="false" customHeight="false" outlineLevel="0" collapsed="false">
      <c r="A6265" s="2" t="s">
        <v>158</v>
      </c>
      <c r="B6265" s="2" t="s">
        <v>158</v>
      </c>
      <c r="C6265" s="2" t="s">
        <v>47</v>
      </c>
      <c r="D6265" s="2" t="s">
        <v>15</v>
      </c>
      <c r="E6265" s="2" t="s">
        <v>74</v>
      </c>
      <c r="F6265" s="2" t="s">
        <v>977</v>
      </c>
      <c r="G6265" s="14" t="n">
        <v>45</v>
      </c>
      <c r="H6265" s="14" t="n">
        <v>25.33</v>
      </c>
      <c r="I6265" s="14" t="n">
        <v>45</v>
      </c>
      <c r="J6265" s="23" t="n">
        <f aca="false">IF(AND(E6265="Priority",ISNUMBER('Cost model'!N434)),'Cost model'!N434,'Cost model'!M434)</f>
        <v>80</v>
      </c>
      <c r="K6265" s="14" t="n">
        <f aca="false">J6265-H6265</f>
        <v>54.67</v>
      </c>
      <c r="L6265" s="14" t="n">
        <f aca="false">G6265-H6265</f>
        <v>19.67</v>
      </c>
    </row>
    <row r="6266" customFormat="false" ht="15" hidden="false" customHeight="false" outlineLevel="0" collapsed="false">
      <c r="A6266" s="2" t="s">
        <v>124</v>
      </c>
      <c r="B6266" s="2" t="s">
        <v>142</v>
      </c>
      <c r="C6266" s="2" t="s">
        <v>47</v>
      </c>
      <c r="D6266" s="2" t="s">
        <v>10</v>
      </c>
      <c r="E6266" s="2" t="s">
        <v>74</v>
      </c>
      <c r="F6266" s="2" t="s">
        <v>976</v>
      </c>
      <c r="G6266" s="14" t="n">
        <v>39.5</v>
      </c>
      <c r="H6266" s="14" t="n">
        <v>94.09</v>
      </c>
      <c r="I6266" s="14" t="n">
        <v>14.5</v>
      </c>
      <c r="J6266" s="23" t="n">
        <f aca="false">IF(AND(E6266="Priority",ISNUMBER('Cost model'!N332)),'Cost model'!N332,'Cost model'!M332)</f>
        <v>16.5</v>
      </c>
      <c r="K6266" s="14" t="n">
        <f aca="false">J6266-H6266</f>
        <v>-77.59</v>
      </c>
      <c r="L6266" s="14" t="n">
        <f aca="false">G6266-H6266</f>
        <v>-54.59</v>
      </c>
    </row>
    <row r="6267" customFormat="false" ht="15" hidden="false" customHeight="false" outlineLevel="0" collapsed="false">
      <c r="A6267" s="2" t="s">
        <v>124</v>
      </c>
      <c r="B6267" s="2" t="s">
        <v>124</v>
      </c>
      <c r="C6267" s="2" t="s">
        <v>47</v>
      </c>
      <c r="D6267" s="2" t="s">
        <v>10</v>
      </c>
      <c r="E6267" s="2" t="s">
        <v>74</v>
      </c>
      <c r="F6267" s="2" t="s">
        <v>977</v>
      </c>
      <c r="G6267" s="14" t="n">
        <v>9.5</v>
      </c>
      <c r="H6267" s="14" t="n">
        <v>6.7</v>
      </c>
      <c r="I6267" s="14" t="n">
        <v>9.5</v>
      </c>
      <c r="J6267" s="23" t="n">
        <f aca="false">IF(AND(E6267="Priority",ISNUMBER('Cost model'!N317)),'Cost model'!N317,'Cost model'!M317)</f>
        <v>10.5</v>
      </c>
      <c r="K6267" s="14" t="n">
        <f aca="false">J6267-H6267</f>
        <v>3.8</v>
      </c>
      <c r="L6267" s="14" t="n">
        <f aca="false">G6267-H6267</f>
        <v>2.8</v>
      </c>
    </row>
    <row r="6268" customFormat="false" ht="15" hidden="false" customHeight="false" outlineLevel="0" collapsed="false">
      <c r="A6268" s="2" t="s">
        <v>221</v>
      </c>
      <c r="B6268" s="2" t="s">
        <v>221</v>
      </c>
      <c r="C6268" s="2" t="s">
        <v>49</v>
      </c>
      <c r="D6268" s="2" t="s">
        <v>12</v>
      </c>
      <c r="E6268" s="2" t="s">
        <v>74</v>
      </c>
      <c r="F6268" s="2" t="s">
        <v>977</v>
      </c>
      <c r="G6268" s="14" t="n">
        <v>35</v>
      </c>
      <c r="H6268" s="14" t="n">
        <v>32.35</v>
      </c>
      <c r="I6268" s="14" t="n">
        <v>19.5</v>
      </c>
      <c r="J6268" s="23" t="n">
        <f aca="false">IF(AND(E6268="Priority",ISNUMBER('Cost model'!N742)),'Cost model'!N742,'Cost model'!M742)</f>
        <v>60</v>
      </c>
      <c r="K6268" s="14" t="n">
        <f aca="false">J6268-H6268</f>
        <v>27.65</v>
      </c>
      <c r="L6268" s="14" t="n">
        <f aca="false">G6268-H6268</f>
        <v>2.65</v>
      </c>
    </row>
    <row r="6269" customFormat="false" ht="15" hidden="false" customHeight="false" outlineLevel="0" collapsed="false">
      <c r="A6269" s="2" t="s">
        <v>142</v>
      </c>
      <c r="B6269" s="2" t="s">
        <v>205</v>
      </c>
      <c r="C6269" s="2" t="s">
        <v>47</v>
      </c>
      <c r="D6269" s="2" t="s">
        <v>13</v>
      </c>
      <c r="E6269" s="2" t="s">
        <v>74</v>
      </c>
      <c r="F6269" s="2" t="s">
        <v>976</v>
      </c>
      <c r="G6269" s="14" t="n">
        <v>29</v>
      </c>
      <c r="H6269" s="14" t="n">
        <v>52.18</v>
      </c>
      <c r="I6269" s="14" t="n">
        <v>45</v>
      </c>
      <c r="J6269" s="23" t="n">
        <f aca="false">IF(AND(E6269="Priority",ISNUMBER('Cost model'!N713)),'Cost model'!N713,'Cost model'!M713)</f>
        <v>70</v>
      </c>
      <c r="K6269" s="14" t="n">
        <f aca="false">J6269-H6269</f>
        <v>17.82</v>
      </c>
      <c r="L6269" s="14" t="n">
        <f aca="false">G6269-H6269</f>
        <v>-23.18</v>
      </c>
    </row>
    <row r="6270" customFormat="false" ht="15" hidden="false" customHeight="false" outlineLevel="0" collapsed="false">
      <c r="A6270" s="2" t="s">
        <v>174</v>
      </c>
      <c r="B6270" s="2" t="s">
        <v>124</v>
      </c>
      <c r="C6270" s="2" t="s">
        <v>47</v>
      </c>
      <c r="D6270" s="2" t="s">
        <v>10</v>
      </c>
      <c r="E6270" s="2" t="s">
        <v>74</v>
      </c>
      <c r="F6270" s="2" t="s">
        <v>976</v>
      </c>
      <c r="G6270" s="14" t="n">
        <v>9.5</v>
      </c>
      <c r="H6270" s="14" t="n">
        <v>8.02</v>
      </c>
      <c r="I6270" s="14" t="n">
        <v>9.5</v>
      </c>
      <c r="J6270" s="23" t="n">
        <f aca="false">IF(AND(E6270="Priority",ISNUMBER('Cost model'!N107)),'Cost model'!N107,'Cost model'!M107)</f>
        <v>12.5</v>
      </c>
      <c r="K6270" s="14" t="n">
        <f aca="false">J6270-H6270</f>
        <v>4.48</v>
      </c>
      <c r="L6270" s="14" t="n">
        <f aca="false">G6270-H6270</f>
        <v>1.48</v>
      </c>
    </row>
    <row r="6271" customFormat="false" ht="15" hidden="false" customHeight="false" outlineLevel="0" collapsed="false">
      <c r="A6271" s="2" t="s">
        <v>142</v>
      </c>
      <c r="B6271" s="2" t="s">
        <v>142</v>
      </c>
      <c r="C6271" s="2" t="s">
        <v>47</v>
      </c>
      <c r="D6271" s="2" t="s">
        <v>12</v>
      </c>
      <c r="E6271" s="2" t="s">
        <v>74</v>
      </c>
      <c r="F6271" s="2" t="s">
        <v>977</v>
      </c>
      <c r="G6271" s="14" t="n">
        <v>28.5</v>
      </c>
      <c r="H6271" s="14" t="n">
        <v>27.6</v>
      </c>
      <c r="I6271" s="14" t="n">
        <v>9.5</v>
      </c>
      <c r="J6271" s="23" t="n">
        <f aca="false">IF(AND(E6271="Priority",ISNUMBER('Cost model'!N635)),'Cost model'!N635,'Cost model'!M635)</f>
        <v>30.5</v>
      </c>
      <c r="K6271" s="14" t="n">
        <f aca="false">J6271-H6271</f>
        <v>2.9</v>
      </c>
      <c r="L6271" s="14" t="n">
        <f aca="false">G6271-H6271</f>
        <v>0.899999999999999</v>
      </c>
    </row>
    <row r="6272" customFormat="false" ht="15" hidden="false" customHeight="false" outlineLevel="0" collapsed="false">
      <c r="A6272" s="2" t="s">
        <v>158</v>
      </c>
      <c r="B6272" s="2" t="s">
        <v>158</v>
      </c>
      <c r="C6272" s="2" t="s">
        <v>47</v>
      </c>
      <c r="D6272" s="2" t="s">
        <v>12</v>
      </c>
      <c r="E6272" s="2" t="s">
        <v>74</v>
      </c>
      <c r="F6272" s="2" t="s">
        <v>977</v>
      </c>
      <c r="G6272" s="14" t="n">
        <v>38</v>
      </c>
      <c r="H6272" s="14" t="n">
        <v>14.5</v>
      </c>
      <c r="I6272" s="14" t="n">
        <v>9.5</v>
      </c>
      <c r="J6272" s="23" t="n">
        <f aca="false">IF(AND(E6272="Priority",ISNUMBER('Cost model'!N425)),'Cost model'!N425,'Cost model'!M425)</f>
        <v>14.5</v>
      </c>
      <c r="K6272" s="14" t="n">
        <f aca="false">J6272-H6272</f>
        <v>0</v>
      </c>
      <c r="L6272" s="14" t="n">
        <f aca="false">G6272-H6272</f>
        <v>23.5</v>
      </c>
    </row>
    <row r="6273" customFormat="false" ht="15" hidden="false" customHeight="false" outlineLevel="0" collapsed="false">
      <c r="A6273" s="2" t="s">
        <v>142</v>
      </c>
      <c r="B6273" s="2" t="s">
        <v>142</v>
      </c>
      <c r="C6273" s="2" t="s">
        <v>49</v>
      </c>
      <c r="D6273" s="2" t="s">
        <v>12</v>
      </c>
      <c r="E6273" s="2" t="s">
        <v>74</v>
      </c>
      <c r="F6273" s="2" t="s">
        <v>977</v>
      </c>
      <c r="G6273" s="14" t="n">
        <v>24.5</v>
      </c>
      <c r="H6273" s="14" t="n">
        <v>40.28</v>
      </c>
      <c r="I6273" s="14" t="n">
        <v>19.5</v>
      </c>
      <c r="J6273" s="23" t="n">
        <f aca="false">IF(AND(E6273="Priority",ISNUMBER('Cost model'!N637)),'Cost model'!N637,'Cost model'!M637)</f>
        <v>45</v>
      </c>
      <c r="K6273" s="14" t="n">
        <f aca="false">J6273-H6273</f>
        <v>4.72</v>
      </c>
      <c r="L6273" s="14" t="n">
        <f aca="false">G6273-H6273</f>
        <v>-15.78</v>
      </c>
    </row>
    <row r="6274" customFormat="false" ht="15" hidden="false" customHeight="false" outlineLevel="0" collapsed="false">
      <c r="A6274" s="2" t="s">
        <v>174</v>
      </c>
      <c r="B6274" s="2" t="s">
        <v>142</v>
      </c>
      <c r="C6274" s="2" t="s">
        <v>48</v>
      </c>
      <c r="D6274" s="2" t="s">
        <v>12</v>
      </c>
      <c r="E6274" s="2" t="s">
        <v>74</v>
      </c>
      <c r="F6274" s="2" t="s">
        <v>976</v>
      </c>
      <c r="G6274" s="14" t="n">
        <v>25</v>
      </c>
      <c r="H6274" s="14" t="n">
        <v>25.23</v>
      </c>
      <c r="I6274" s="14" t="n">
        <v>12.5</v>
      </c>
      <c r="J6274" s="23" t="n">
        <f aca="false">IF(AND(E6274="Priority",ISNUMBER('Cost model'!N126)),'Cost model'!N126,'Cost model'!M126)</f>
        <v>45</v>
      </c>
      <c r="K6274" s="14" t="n">
        <f aca="false">J6274-H6274</f>
        <v>19.77</v>
      </c>
      <c r="L6274" s="14" t="n">
        <f aca="false">G6274-H6274</f>
        <v>-0.23</v>
      </c>
    </row>
    <row r="6275" customFormat="false" ht="15" hidden="false" customHeight="false" outlineLevel="0" collapsed="false">
      <c r="A6275" s="2" t="s">
        <v>174</v>
      </c>
      <c r="B6275" s="2" t="s">
        <v>124</v>
      </c>
      <c r="C6275" s="2" t="s">
        <v>49</v>
      </c>
      <c r="D6275" s="2" t="s">
        <v>12</v>
      </c>
      <c r="E6275" s="2" t="s">
        <v>74</v>
      </c>
      <c r="F6275" s="2" t="s">
        <v>976</v>
      </c>
      <c r="G6275" s="14" t="n">
        <v>17</v>
      </c>
      <c r="H6275" s="14" t="n">
        <v>15.44</v>
      </c>
      <c r="I6275" s="14" t="n">
        <v>19.5</v>
      </c>
      <c r="J6275" s="23" t="n">
        <f aca="false">IF(AND(E6275="Priority",ISNUMBER('Cost model'!N112)),'Cost model'!N112,'Cost model'!M112)</f>
        <v>50</v>
      </c>
      <c r="K6275" s="14" t="n">
        <f aca="false">J6275-H6275</f>
        <v>34.56</v>
      </c>
      <c r="L6275" s="14" t="n">
        <f aca="false">G6275-H6275</f>
        <v>1.56</v>
      </c>
    </row>
    <row r="6276" customFormat="false" ht="15" hidden="false" customHeight="false" outlineLevel="0" collapsed="false">
      <c r="A6276" s="2" t="s">
        <v>124</v>
      </c>
      <c r="B6276" s="2" t="s">
        <v>124</v>
      </c>
      <c r="C6276" s="2" t="s">
        <v>48</v>
      </c>
      <c r="D6276" s="2" t="s">
        <v>12</v>
      </c>
      <c r="E6276" s="2" t="s">
        <v>74</v>
      </c>
      <c r="F6276" s="2" t="s">
        <v>977</v>
      </c>
      <c r="G6276" s="14" t="n">
        <v>24.5</v>
      </c>
      <c r="H6276" s="14" t="n">
        <v>64.58</v>
      </c>
      <c r="I6276" s="14" t="n">
        <v>12.5</v>
      </c>
      <c r="J6276" s="23" t="n">
        <f aca="false">IF(AND(E6276="Priority",ISNUMBER('Cost model'!N321)),'Cost model'!N321,'Cost model'!M321)</f>
        <v>40</v>
      </c>
      <c r="K6276" s="14" t="n">
        <f aca="false">J6276-H6276</f>
        <v>-24.58</v>
      </c>
      <c r="L6276" s="14" t="n">
        <f aca="false">G6276-H6276</f>
        <v>-40.08</v>
      </c>
    </row>
    <row r="6277" customFormat="false" ht="15" hidden="false" customHeight="false" outlineLevel="0" collapsed="false">
      <c r="A6277" s="2" t="s">
        <v>124</v>
      </c>
      <c r="B6277" s="2" t="s">
        <v>124</v>
      </c>
      <c r="C6277" s="2" t="s">
        <v>48</v>
      </c>
      <c r="D6277" s="2" t="s">
        <v>10</v>
      </c>
      <c r="E6277" s="2" t="s">
        <v>74</v>
      </c>
      <c r="F6277" s="2" t="s">
        <v>977</v>
      </c>
      <c r="G6277" s="14" t="n">
        <v>12.5</v>
      </c>
      <c r="H6277" s="14" t="n">
        <v>8.99</v>
      </c>
      <c r="I6277" s="14" t="n">
        <v>12.5</v>
      </c>
      <c r="J6277" s="23" t="n">
        <f aca="false">IF(AND(E6277="Priority",ISNUMBER('Cost model'!N318)),'Cost model'!N318,'Cost model'!M318)</f>
        <v>14.5</v>
      </c>
      <c r="K6277" s="14" t="n">
        <f aca="false">J6277-H6277</f>
        <v>5.51</v>
      </c>
      <c r="L6277" s="14" t="n">
        <f aca="false">G6277-H6277</f>
        <v>3.51</v>
      </c>
    </row>
    <row r="6278" customFormat="false" ht="15" hidden="false" customHeight="false" outlineLevel="0" collapsed="false">
      <c r="A6278" s="2" t="s">
        <v>174</v>
      </c>
      <c r="B6278" s="2" t="s">
        <v>174</v>
      </c>
      <c r="C6278" s="2" t="s">
        <v>47</v>
      </c>
      <c r="D6278" s="2" t="s">
        <v>12</v>
      </c>
      <c r="E6278" s="2" t="s">
        <v>74</v>
      </c>
      <c r="F6278" s="2" t="s">
        <v>977</v>
      </c>
      <c r="G6278" s="14" t="n">
        <v>9.5</v>
      </c>
      <c r="H6278" s="14" t="n">
        <v>9.96</v>
      </c>
      <c r="I6278" s="14" t="n">
        <v>9.5</v>
      </c>
      <c r="J6278" s="23" t="n">
        <f aca="false">IF(AND(E6278="Priority",ISNUMBER('Cost model'!N170)),'Cost model'!N170,'Cost model'!M170)</f>
        <v>25.5</v>
      </c>
      <c r="K6278" s="14" t="n">
        <f aca="false">J6278-H6278</f>
        <v>15.54</v>
      </c>
      <c r="L6278" s="14" t="n">
        <f aca="false">G6278-H6278</f>
        <v>-0.460000000000001</v>
      </c>
    </row>
    <row r="6279" customFormat="false" ht="15" hidden="false" customHeight="false" outlineLevel="0" collapsed="false">
      <c r="A6279" s="2" t="s">
        <v>174</v>
      </c>
      <c r="B6279" s="2" t="s">
        <v>174</v>
      </c>
      <c r="C6279" s="2" t="s">
        <v>49</v>
      </c>
      <c r="D6279" s="2" t="s">
        <v>10</v>
      </c>
      <c r="E6279" s="2" t="s">
        <v>83</v>
      </c>
      <c r="F6279" s="2" t="s">
        <v>977</v>
      </c>
      <c r="G6279" s="14" t="n">
        <v>24.5</v>
      </c>
      <c r="H6279" s="14" t="n">
        <v>18.5</v>
      </c>
      <c r="I6279" s="14" t="n">
        <v>24.5</v>
      </c>
      <c r="J6279" s="23" t="n">
        <f aca="false">IF(AND(E6279="Priority",ISNUMBER('Cost model'!N169)),'Cost model'!N169,'Cost model'!M169)</f>
        <v>25.5</v>
      </c>
      <c r="K6279" s="14" t="n">
        <f aca="false">J6279-H6279</f>
        <v>7</v>
      </c>
      <c r="L6279" s="14" t="n">
        <f aca="false">G6279-H6279</f>
        <v>6</v>
      </c>
    </row>
    <row r="6280" customFormat="false" ht="15" hidden="false" customHeight="false" outlineLevel="0" collapsed="false">
      <c r="A6280" s="2" t="s">
        <v>124</v>
      </c>
      <c r="B6280" s="2" t="s">
        <v>124</v>
      </c>
      <c r="C6280" s="2" t="s">
        <v>47</v>
      </c>
      <c r="D6280" s="2" t="s">
        <v>12</v>
      </c>
      <c r="E6280" s="2" t="s">
        <v>74</v>
      </c>
      <c r="F6280" s="2" t="s">
        <v>977</v>
      </c>
      <c r="G6280" s="14" t="n">
        <v>43</v>
      </c>
      <c r="H6280" s="14" t="n">
        <v>12.18</v>
      </c>
      <c r="I6280" s="14" t="n">
        <v>9.5</v>
      </c>
      <c r="J6280" s="23" t="n">
        <f aca="false">IF(AND(E6280="Priority",ISNUMBER('Cost model'!N320)),'Cost model'!N320,'Cost model'!M320)</f>
        <v>24.5</v>
      </c>
      <c r="K6280" s="14" t="n">
        <f aca="false">J6280-H6280</f>
        <v>12.32</v>
      </c>
      <c r="L6280" s="14" t="n">
        <f aca="false">G6280-H6280</f>
        <v>30.82</v>
      </c>
    </row>
    <row r="6281" customFormat="false" ht="15" hidden="false" customHeight="false" outlineLevel="0" collapsed="false">
      <c r="A6281" s="2" t="s">
        <v>142</v>
      </c>
      <c r="B6281" s="2" t="s">
        <v>158</v>
      </c>
      <c r="C6281" s="2" t="s">
        <v>47</v>
      </c>
      <c r="D6281" s="2" t="s">
        <v>12</v>
      </c>
      <c r="E6281" s="2" t="s">
        <v>74</v>
      </c>
      <c r="F6281" s="2" t="s">
        <v>976</v>
      </c>
      <c r="G6281" s="14" t="n">
        <v>45</v>
      </c>
      <c r="H6281" s="14" t="n">
        <v>60.72</v>
      </c>
      <c r="I6281" s="14" t="n">
        <v>19.5</v>
      </c>
      <c r="J6281" s="23" t="n">
        <f aca="false">IF(AND(E6281="Priority",ISNUMBER('Cost model'!N650)),'Cost model'!N650,'Cost model'!M650)</f>
        <v>40</v>
      </c>
      <c r="K6281" s="14" t="n">
        <f aca="false">J6281-H6281</f>
        <v>-20.72</v>
      </c>
      <c r="L6281" s="14" t="n">
        <f aca="false">G6281-H6281</f>
        <v>-15.72</v>
      </c>
    </row>
    <row r="6282" customFormat="false" ht="15" hidden="false" customHeight="false" outlineLevel="0" collapsed="false">
      <c r="A6282" s="2" t="s">
        <v>124</v>
      </c>
      <c r="B6282" s="2" t="s">
        <v>124</v>
      </c>
      <c r="C6282" s="2" t="s">
        <v>48</v>
      </c>
      <c r="D6282" s="2" t="s">
        <v>12</v>
      </c>
      <c r="E6282" s="2" t="s">
        <v>74</v>
      </c>
      <c r="F6282" s="2" t="s">
        <v>977</v>
      </c>
      <c r="G6282" s="14" t="n">
        <v>25</v>
      </c>
      <c r="H6282" s="14" t="n">
        <v>26.26</v>
      </c>
      <c r="I6282" s="14" t="n">
        <v>12.5</v>
      </c>
      <c r="J6282" s="23" t="n">
        <f aca="false">IF(AND(E6282="Priority",ISNUMBER('Cost model'!N321)),'Cost model'!N321,'Cost model'!M321)</f>
        <v>40</v>
      </c>
      <c r="K6282" s="14" t="n">
        <f aca="false">J6282-H6282</f>
        <v>13.74</v>
      </c>
      <c r="L6282" s="14" t="n">
        <f aca="false">G6282-H6282</f>
        <v>-1.26</v>
      </c>
    </row>
    <row r="6283" customFormat="false" ht="15" hidden="false" customHeight="false" outlineLevel="0" collapsed="false">
      <c r="A6283" s="2" t="s">
        <v>174</v>
      </c>
      <c r="B6283" s="2" t="s">
        <v>174</v>
      </c>
      <c r="C6283" s="2" t="s">
        <v>49</v>
      </c>
      <c r="D6283" s="2" t="s">
        <v>10</v>
      </c>
      <c r="E6283" s="2" t="s">
        <v>74</v>
      </c>
      <c r="F6283" s="2" t="s">
        <v>977</v>
      </c>
      <c r="G6283" s="14" t="n">
        <v>17.5</v>
      </c>
      <c r="H6283" s="14" t="n">
        <v>11.36</v>
      </c>
      <c r="I6283" s="14" t="n">
        <v>17.5</v>
      </c>
      <c r="J6283" s="23" t="n">
        <f aca="false">IF(AND(E6283="Priority",ISNUMBER('Cost model'!N169)),'Cost model'!N169,'Cost model'!M169)</f>
        <v>18.5</v>
      </c>
      <c r="K6283" s="14" t="n">
        <f aca="false">J6283-H6283</f>
        <v>7.14</v>
      </c>
      <c r="L6283" s="14" t="n">
        <f aca="false">G6283-H6283</f>
        <v>6.14</v>
      </c>
    </row>
    <row r="6284" customFormat="false" ht="15" hidden="false" customHeight="false" outlineLevel="0" collapsed="false">
      <c r="A6284" s="2" t="s">
        <v>174</v>
      </c>
      <c r="B6284" s="2" t="s">
        <v>158</v>
      </c>
      <c r="C6284" s="2" t="s">
        <v>47</v>
      </c>
      <c r="D6284" s="2" t="s">
        <v>10</v>
      </c>
      <c r="E6284" s="2" t="s">
        <v>74</v>
      </c>
      <c r="F6284" s="2" t="s">
        <v>976</v>
      </c>
      <c r="G6284" s="14" t="n">
        <v>14.5</v>
      </c>
      <c r="H6284" s="14" t="n">
        <v>11.58</v>
      </c>
      <c r="I6284" s="14" t="n">
        <v>14.5</v>
      </c>
      <c r="J6284" s="23" t="n">
        <f aca="false">IF(AND(E6284="Priority",ISNUMBER('Cost model'!N137)),'Cost model'!N137,'Cost model'!M137)</f>
        <v>13.5</v>
      </c>
      <c r="K6284" s="14" t="n">
        <f aca="false">J6284-H6284</f>
        <v>1.92</v>
      </c>
      <c r="L6284" s="14" t="n">
        <f aca="false">G6284-H6284</f>
        <v>2.92</v>
      </c>
    </row>
    <row r="6285" customFormat="false" ht="15" hidden="false" customHeight="false" outlineLevel="0" collapsed="false">
      <c r="A6285" s="2" t="s">
        <v>174</v>
      </c>
      <c r="B6285" s="2" t="s">
        <v>124</v>
      </c>
      <c r="C6285" s="2" t="s">
        <v>47</v>
      </c>
      <c r="D6285" s="2" t="s">
        <v>10</v>
      </c>
      <c r="E6285" s="2" t="s">
        <v>74</v>
      </c>
      <c r="F6285" s="2" t="s">
        <v>976</v>
      </c>
      <c r="G6285" s="14" t="n">
        <v>29</v>
      </c>
      <c r="H6285" s="14" t="n">
        <v>21.01</v>
      </c>
      <c r="I6285" s="14" t="n">
        <v>9.5</v>
      </c>
      <c r="J6285" s="23" t="n">
        <f aca="false">IF(AND(E6285="Priority",ISNUMBER('Cost model'!N107)),'Cost model'!N107,'Cost model'!M107)</f>
        <v>12.5</v>
      </c>
      <c r="K6285" s="14" t="n">
        <f aca="false">J6285-H6285</f>
        <v>-8.51</v>
      </c>
      <c r="L6285" s="14" t="n">
        <f aca="false">G6285-H6285</f>
        <v>7.99</v>
      </c>
    </row>
    <row r="6286" customFormat="false" ht="15" hidden="false" customHeight="false" outlineLevel="0" collapsed="false">
      <c r="A6286" s="2" t="s">
        <v>174</v>
      </c>
      <c r="B6286" s="2" t="s">
        <v>174</v>
      </c>
      <c r="C6286" s="2" t="s">
        <v>48</v>
      </c>
      <c r="D6286" s="2" t="s">
        <v>10</v>
      </c>
      <c r="E6286" s="2" t="s">
        <v>74</v>
      </c>
      <c r="F6286" s="2" t="s">
        <v>977</v>
      </c>
      <c r="G6286" s="14" t="n">
        <v>14.5</v>
      </c>
      <c r="H6286" s="14" t="n">
        <v>10.67</v>
      </c>
      <c r="I6286" s="14" t="n">
        <v>12.5</v>
      </c>
      <c r="J6286" s="23" t="n">
        <f aca="false">IF(AND(E6286="Priority",ISNUMBER('Cost model'!N168)),'Cost model'!N168,'Cost model'!M168)</f>
        <v>13.5</v>
      </c>
      <c r="K6286" s="14" t="n">
        <f aca="false">J6286-H6286</f>
        <v>2.83</v>
      </c>
      <c r="L6286" s="14" t="n">
        <f aca="false">G6286-H6286</f>
        <v>3.83</v>
      </c>
    </row>
    <row r="6287" customFormat="false" ht="15" hidden="false" customHeight="false" outlineLevel="0" collapsed="false">
      <c r="A6287" s="2" t="s">
        <v>174</v>
      </c>
      <c r="B6287" s="2" t="s">
        <v>174</v>
      </c>
      <c r="C6287" s="2" t="s">
        <v>47</v>
      </c>
      <c r="D6287" s="2" t="s">
        <v>10</v>
      </c>
      <c r="E6287" s="2" t="s">
        <v>74</v>
      </c>
      <c r="F6287" s="2" t="s">
        <v>977</v>
      </c>
      <c r="G6287" s="14" t="n">
        <v>9.5</v>
      </c>
      <c r="H6287" s="14" t="n">
        <v>10.52</v>
      </c>
      <c r="I6287" s="14" t="n">
        <v>9.5</v>
      </c>
      <c r="J6287" s="23" t="n">
        <f aca="false">IF(AND(E6287="Priority",ISNUMBER('Cost model'!N167)),'Cost model'!N167,'Cost model'!M167)</f>
        <v>8.5</v>
      </c>
      <c r="K6287" s="14" t="n">
        <f aca="false">J6287-H6287</f>
        <v>-2.02</v>
      </c>
      <c r="L6287" s="14" t="n">
        <f aca="false">G6287-H6287</f>
        <v>-1.02</v>
      </c>
    </row>
    <row r="6288" customFormat="false" ht="15" hidden="false" customHeight="false" outlineLevel="0" collapsed="false">
      <c r="A6288" s="2" t="s">
        <v>142</v>
      </c>
      <c r="B6288" s="2" t="s">
        <v>205</v>
      </c>
      <c r="C6288" s="2" t="s">
        <v>47</v>
      </c>
      <c r="D6288" s="2" t="s">
        <v>12</v>
      </c>
      <c r="E6288" s="2" t="s">
        <v>74</v>
      </c>
      <c r="F6288" s="2" t="s">
        <v>976</v>
      </c>
      <c r="G6288" s="14" t="n">
        <v>19.5</v>
      </c>
      <c r="H6288" s="14" t="n">
        <v>37.51</v>
      </c>
      <c r="I6288" s="14" t="n">
        <v>24.5</v>
      </c>
      <c r="J6288" s="23" t="n">
        <f aca="false">IF(AND(E6288="Priority",ISNUMBER('Cost model'!N710)),'Cost model'!N710,'Cost model'!M710)</f>
        <v>45</v>
      </c>
      <c r="K6288" s="14" t="n">
        <f aca="false">J6288-H6288</f>
        <v>7.49</v>
      </c>
      <c r="L6288" s="14" t="n">
        <f aca="false">G6288-H6288</f>
        <v>-18.01</v>
      </c>
    </row>
    <row r="6289" customFormat="false" ht="15" hidden="false" customHeight="false" outlineLevel="0" collapsed="false">
      <c r="A6289" s="2" t="s">
        <v>124</v>
      </c>
      <c r="B6289" s="2" t="s">
        <v>142</v>
      </c>
      <c r="C6289" s="2" t="s">
        <v>48</v>
      </c>
      <c r="D6289" s="2" t="s">
        <v>12</v>
      </c>
      <c r="E6289" s="2" t="s">
        <v>83</v>
      </c>
      <c r="F6289" s="2" t="s">
        <v>976</v>
      </c>
      <c r="G6289" s="14" t="n">
        <v>24.5</v>
      </c>
      <c r="H6289" s="14" t="n">
        <v>97.37</v>
      </c>
      <c r="I6289" s="14" t="n">
        <v>24.5</v>
      </c>
      <c r="J6289" s="23" t="n">
        <f aca="false">IF(AND(E6289="Priority",ISNUMBER('Cost model'!N336)),'Cost model'!N336,'Cost model'!M336)</f>
        <v>65</v>
      </c>
      <c r="K6289" s="14" t="n">
        <f aca="false">J6289-H6289</f>
        <v>-32.37</v>
      </c>
      <c r="L6289" s="14" t="n">
        <f aca="false">G6289-H6289</f>
        <v>-72.87</v>
      </c>
    </row>
    <row r="6290" customFormat="false" ht="15" hidden="false" customHeight="false" outlineLevel="0" collapsed="false">
      <c r="A6290" s="2" t="s">
        <v>221</v>
      </c>
      <c r="B6290" s="2" t="s">
        <v>221</v>
      </c>
      <c r="C6290" s="2" t="s">
        <v>47</v>
      </c>
      <c r="D6290" s="2" t="s">
        <v>10</v>
      </c>
      <c r="E6290" s="2" t="s">
        <v>74</v>
      </c>
      <c r="F6290" s="2" t="s">
        <v>977</v>
      </c>
      <c r="G6290" s="14" t="n">
        <v>9.5</v>
      </c>
      <c r="H6290" s="14" t="n">
        <v>6.78</v>
      </c>
      <c r="I6290" s="14" t="n">
        <v>9.5</v>
      </c>
      <c r="J6290" s="23" t="n">
        <f aca="false">IF(AND(E6290="Priority",ISNUMBER('Cost model'!N737)),'Cost model'!N737,'Cost model'!M737)</f>
        <v>8.5</v>
      </c>
      <c r="K6290" s="14" t="n">
        <f aca="false">J6290-H6290</f>
        <v>1.72</v>
      </c>
      <c r="L6290" s="14" t="n">
        <f aca="false">G6290-H6290</f>
        <v>2.72</v>
      </c>
    </row>
    <row r="6291" customFormat="false" ht="15" hidden="false" customHeight="false" outlineLevel="0" collapsed="false">
      <c r="A6291" s="2" t="s">
        <v>221</v>
      </c>
      <c r="B6291" s="2" t="s">
        <v>221</v>
      </c>
      <c r="C6291" s="2" t="s">
        <v>47</v>
      </c>
      <c r="D6291" s="2" t="s">
        <v>13</v>
      </c>
      <c r="E6291" s="2" t="s">
        <v>74</v>
      </c>
      <c r="F6291" s="2" t="s">
        <v>977</v>
      </c>
      <c r="G6291" s="14" t="n">
        <v>25</v>
      </c>
      <c r="H6291" s="14" t="n">
        <v>89.52</v>
      </c>
      <c r="I6291" s="14" t="n">
        <v>19.5</v>
      </c>
      <c r="J6291" s="23" t="n">
        <f aca="false">IF(AND(E6291="Priority",ISNUMBER('Cost model'!N743)),'Cost model'!N743,'Cost model'!M743)</f>
        <v>45</v>
      </c>
      <c r="K6291" s="14" t="n">
        <f aca="false">J6291-H6291</f>
        <v>-44.52</v>
      </c>
      <c r="L6291" s="14" t="n">
        <f aca="false">G6291-H6291</f>
        <v>-64.52</v>
      </c>
    </row>
    <row r="6292" customFormat="false" ht="15" hidden="false" customHeight="false" outlineLevel="0" collapsed="false">
      <c r="A6292" s="2" t="s">
        <v>142</v>
      </c>
      <c r="B6292" s="2" t="s">
        <v>142</v>
      </c>
      <c r="C6292" s="2" t="s">
        <v>48</v>
      </c>
      <c r="D6292" s="2" t="s">
        <v>12</v>
      </c>
      <c r="E6292" s="2" t="s">
        <v>74</v>
      </c>
      <c r="F6292" s="2" t="s">
        <v>977</v>
      </c>
      <c r="G6292" s="14" t="n">
        <v>12.5</v>
      </c>
      <c r="H6292" s="14" t="n">
        <v>11.34</v>
      </c>
      <c r="I6292" s="14" t="n">
        <v>12.5</v>
      </c>
      <c r="J6292" s="23" t="n">
        <f aca="false">IF(AND(E6292="Priority",ISNUMBER('Cost model'!N636)),'Cost model'!N636,'Cost model'!M636)</f>
        <v>40</v>
      </c>
      <c r="K6292" s="14" t="n">
        <f aca="false">J6292-H6292</f>
        <v>28.66</v>
      </c>
      <c r="L6292" s="14" t="n">
        <f aca="false">G6292-H6292</f>
        <v>1.16</v>
      </c>
    </row>
    <row r="6293" customFormat="false" ht="15" hidden="false" customHeight="false" outlineLevel="0" collapsed="false">
      <c r="A6293" s="2" t="s">
        <v>174</v>
      </c>
      <c r="B6293" s="2" t="s">
        <v>174</v>
      </c>
      <c r="C6293" s="2" t="s">
        <v>47</v>
      </c>
      <c r="D6293" s="2" t="s">
        <v>10</v>
      </c>
      <c r="E6293" s="2" t="s">
        <v>83</v>
      </c>
      <c r="F6293" s="2" t="s">
        <v>977</v>
      </c>
      <c r="G6293" s="14" t="n">
        <v>14.5</v>
      </c>
      <c r="H6293" s="14" t="n">
        <v>7.48</v>
      </c>
      <c r="I6293" s="14" t="n">
        <v>14.5</v>
      </c>
      <c r="J6293" s="23" t="n">
        <f aca="false">IF(AND(E6293="Priority",ISNUMBER('Cost model'!N167)),'Cost model'!N167,'Cost model'!M167)</f>
        <v>13.5</v>
      </c>
      <c r="K6293" s="14" t="n">
        <f aca="false">J6293-H6293</f>
        <v>6.02</v>
      </c>
      <c r="L6293" s="14" t="n">
        <f aca="false">G6293-H6293</f>
        <v>7.02</v>
      </c>
    </row>
    <row r="6294" customFormat="false" ht="15" hidden="false" customHeight="false" outlineLevel="0" collapsed="false">
      <c r="A6294" s="2" t="s">
        <v>174</v>
      </c>
      <c r="B6294" s="2" t="s">
        <v>174</v>
      </c>
      <c r="C6294" s="2" t="s">
        <v>47</v>
      </c>
      <c r="D6294" s="2" t="s">
        <v>14</v>
      </c>
      <c r="E6294" s="2" t="s">
        <v>83</v>
      </c>
      <c r="F6294" s="2" t="s">
        <v>977</v>
      </c>
      <c r="G6294" s="14" t="n">
        <v>85</v>
      </c>
      <c r="H6294" s="14" t="n">
        <v>40.35</v>
      </c>
      <c r="I6294" s="14" t="n">
        <v>85</v>
      </c>
      <c r="J6294" s="23" t="n">
        <f aca="false">IF(AND(E6294="Priority",ISNUMBER('Cost model'!N176)),'Cost model'!N176,'Cost model'!M176)</f>
        <v>115</v>
      </c>
      <c r="K6294" s="14" t="n">
        <f aca="false">J6294-H6294</f>
        <v>74.65</v>
      </c>
      <c r="L6294" s="14" t="n">
        <f aca="false">G6294-H6294</f>
        <v>44.65</v>
      </c>
    </row>
    <row r="6295" customFormat="false" ht="15" hidden="false" customHeight="false" outlineLevel="0" collapsed="false">
      <c r="A6295" s="2" t="s">
        <v>174</v>
      </c>
      <c r="B6295" s="2" t="s">
        <v>124</v>
      </c>
      <c r="C6295" s="2" t="s">
        <v>48</v>
      </c>
      <c r="D6295" s="2" t="s">
        <v>10</v>
      </c>
      <c r="E6295" s="2" t="s">
        <v>74</v>
      </c>
      <c r="F6295" s="2" t="s">
        <v>976</v>
      </c>
      <c r="G6295" s="14" t="n">
        <v>62.5</v>
      </c>
      <c r="H6295" s="14" t="n">
        <v>45.77</v>
      </c>
      <c r="I6295" s="14" t="n">
        <v>12.5</v>
      </c>
      <c r="J6295" s="23" t="n">
        <f aca="false">IF(AND(E6295="Priority",ISNUMBER('Cost model'!N108)),'Cost model'!N108,'Cost model'!M108)</f>
        <v>15.5</v>
      </c>
      <c r="K6295" s="14" t="n">
        <f aca="false">J6295-H6295</f>
        <v>-30.27</v>
      </c>
      <c r="L6295" s="14" t="n">
        <f aca="false">G6295-H6295</f>
        <v>16.73</v>
      </c>
    </row>
    <row r="6296" customFormat="false" ht="15" hidden="false" customHeight="false" outlineLevel="0" collapsed="false">
      <c r="A6296" s="2" t="s">
        <v>142</v>
      </c>
      <c r="B6296" s="2" t="s">
        <v>142</v>
      </c>
      <c r="C6296" s="2" t="s">
        <v>47</v>
      </c>
      <c r="D6296" s="2" t="s">
        <v>10</v>
      </c>
      <c r="E6296" s="2" t="s">
        <v>83</v>
      </c>
      <c r="F6296" s="2" t="s">
        <v>977</v>
      </c>
      <c r="G6296" s="14" t="n">
        <v>14.5</v>
      </c>
      <c r="H6296" s="14" t="n">
        <v>21.01</v>
      </c>
      <c r="I6296" s="14" t="n">
        <v>14.5</v>
      </c>
      <c r="J6296" s="23" t="n">
        <f aca="false">IF(AND(E6296="Priority",ISNUMBER('Cost model'!N632)),'Cost model'!N632,'Cost model'!M632)</f>
        <v>14.5</v>
      </c>
      <c r="K6296" s="14" t="n">
        <f aca="false">J6296-H6296</f>
        <v>-6.51</v>
      </c>
      <c r="L6296" s="14" t="n">
        <f aca="false">G6296-H6296</f>
        <v>-6.51</v>
      </c>
    </row>
    <row r="6297" customFormat="false" ht="15" hidden="false" customHeight="false" outlineLevel="0" collapsed="false">
      <c r="A6297" s="2" t="s">
        <v>174</v>
      </c>
      <c r="B6297" s="2" t="s">
        <v>142</v>
      </c>
      <c r="C6297" s="2" t="s">
        <v>47</v>
      </c>
      <c r="D6297" s="2" t="s">
        <v>12</v>
      </c>
      <c r="E6297" s="2" t="s">
        <v>74</v>
      </c>
      <c r="F6297" s="2" t="s">
        <v>976</v>
      </c>
      <c r="G6297" s="14" t="n">
        <v>38</v>
      </c>
      <c r="H6297" s="14" t="n">
        <v>46.26</v>
      </c>
      <c r="I6297" s="14" t="n">
        <v>9.5</v>
      </c>
      <c r="J6297" s="23" t="n">
        <f aca="false">IF(AND(E6297="Priority",ISNUMBER('Cost model'!N125)),'Cost model'!N125,'Cost model'!M125)</f>
        <v>40</v>
      </c>
      <c r="K6297" s="14" t="n">
        <f aca="false">J6297-H6297</f>
        <v>-6.26</v>
      </c>
      <c r="L6297" s="14" t="n">
        <f aca="false">G6297-H6297</f>
        <v>-8.26</v>
      </c>
    </row>
    <row r="6298" customFormat="false" ht="15" hidden="false" customHeight="false" outlineLevel="0" collapsed="false">
      <c r="A6298" s="2" t="s">
        <v>142</v>
      </c>
      <c r="B6298" s="2" t="s">
        <v>142</v>
      </c>
      <c r="C6298" s="2" t="s">
        <v>47</v>
      </c>
      <c r="D6298" s="2" t="s">
        <v>10</v>
      </c>
      <c r="E6298" s="2" t="s">
        <v>83</v>
      </c>
      <c r="F6298" s="2" t="s">
        <v>977</v>
      </c>
      <c r="G6298" s="14" t="n">
        <v>14.5</v>
      </c>
      <c r="H6298" s="14" t="n">
        <v>21.01</v>
      </c>
      <c r="I6298" s="14" t="n">
        <v>14.5</v>
      </c>
      <c r="J6298" s="23" t="n">
        <f aca="false">IF(AND(E6298="Priority",ISNUMBER('Cost model'!N632)),'Cost model'!N632,'Cost model'!M632)</f>
        <v>14.5</v>
      </c>
      <c r="K6298" s="14" t="n">
        <f aca="false">J6298-H6298</f>
        <v>-6.51</v>
      </c>
      <c r="L6298" s="14" t="n">
        <f aca="false">G6298-H6298</f>
        <v>-6.51</v>
      </c>
    </row>
    <row r="6299" customFormat="false" ht="15" hidden="false" customHeight="false" outlineLevel="0" collapsed="false">
      <c r="A6299" s="2" t="s">
        <v>221</v>
      </c>
      <c r="B6299" s="2" t="s">
        <v>158</v>
      </c>
      <c r="C6299" s="2" t="s">
        <v>47</v>
      </c>
      <c r="D6299" s="2" t="s">
        <v>10</v>
      </c>
      <c r="E6299" s="2" t="s">
        <v>74</v>
      </c>
      <c r="F6299" s="2" t="s">
        <v>976</v>
      </c>
      <c r="G6299" s="14" t="n">
        <v>14.5</v>
      </c>
      <c r="H6299" s="14" t="n">
        <v>15.91</v>
      </c>
      <c r="I6299" s="14" t="n">
        <v>14.5</v>
      </c>
      <c r="J6299" s="23" t="n">
        <f aca="false">IF(AND(E6299="Priority",ISNUMBER('Cost model'!N752)),'Cost model'!N752,'Cost model'!M752)</f>
        <v>12.5</v>
      </c>
      <c r="K6299" s="14" t="n">
        <f aca="false">J6299-H6299</f>
        <v>-3.41</v>
      </c>
      <c r="L6299" s="14" t="n">
        <f aca="false">G6299-H6299</f>
        <v>-1.41</v>
      </c>
    </row>
    <row r="6300" customFormat="false" ht="15" hidden="false" customHeight="false" outlineLevel="0" collapsed="false">
      <c r="A6300" s="2" t="s">
        <v>124</v>
      </c>
      <c r="B6300" s="2" t="s">
        <v>158</v>
      </c>
      <c r="C6300" s="2" t="s">
        <v>48</v>
      </c>
      <c r="D6300" s="2" t="s">
        <v>10</v>
      </c>
      <c r="E6300" s="2" t="s">
        <v>74</v>
      </c>
      <c r="F6300" s="2" t="s">
        <v>976</v>
      </c>
      <c r="G6300" s="14" t="n">
        <v>37.5</v>
      </c>
      <c r="H6300" s="14" t="n">
        <v>55.7</v>
      </c>
      <c r="I6300" s="14" t="n">
        <v>14.5</v>
      </c>
      <c r="J6300" s="23" t="n">
        <f aca="false">IF(AND(E6300="Priority",ISNUMBER('Cost model'!N348)),'Cost model'!N348,'Cost model'!M348)</f>
        <v>17.5</v>
      </c>
      <c r="K6300" s="14" t="n">
        <f aca="false">J6300-H6300</f>
        <v>-38.2</v>
      </c>
      <c r="L6300" s="14" t="n">
        <f aca="false">G6300-H6300</f>
        <v>-18.2</v>
      </c>
    </row>
    <row r="6301" customFormat="false" ht="15" hidden="false" customHeight="false" outlineLevel="0" collapsed="false">
      <c r="A6301" s="2" t="s">
        <v>142</v>
      </c>
      <c r="B6301" s="2" t="s">
        <v>142</v>
      </c>
      <c r="C6301" s="2" t="s">
        <v>49</v>
      </c>
      <c r="D6301" s="2" t="s">
        <v>12</v>
      </c>
      <c r="E6301" s="2" t="s">
        <v>74</v>
      </c>
      <c r="F6301" s="2" t="s">
        <v>977</v>
      </c>
      <c r="G6301" s="14" t="n">
        <v>51.5</v>
      </c>
      <c r="H6301" s="14" t="n">
        <v>42.21</v>
      </c>
      <c r="I6301" s="14" t="n">
        <v>19.5</v>
      </c>
      <c r="J6301" s="23" t="n">
        <f aca="false">IF(AND(E6301="Priority",ISNUMBER('Cost model'!N637)),'Cost model'!N637,'Cost model'!M637)</f>
        <v>45</v>
      </c>
      <c r="K6301" s="14" t="n">
        <f aca="false">J6301-H6301</f>
        <v>2.79</v>
      </c>
      <c r="L6301" s="14" t="n">
        <f aca="false">G6301-H6301</f>
        <v>9.29</v>
      </c>
    </row>
    <row r="6302" customFormat="false" ht="15" hidden="false" customHeight="false" outlineLevel="0" collapsed="false">
      <c r="A6302" s="2" t="s">
        <v>174</v>
      </c>
      <c r="B6302" s="2" t="s">
        <v>174</v>
      </c>
      <c r="C6302" s="2" t="s">
        <v>49</v>
      </c>
      <c r="D6302" s="2" t="s">
        <v>12</v>
      </c>
      <c r="E6302" s="2" t="s">
        <v>74</v>
      </c>
      <c r="F6302" s="2" t="s">
        <v>977</v>
      </c>
      <c r="G6302" s="14" t="n">
        <v>69</v>
      </c>
      <c r="H6302" s="14" t="n">
        <v>48.82</v>
      </c>
      <c r="I6302" s="14" t="n">
        <v>19.5</v>
      </c>
      <c r="J6302" s="23" t="n">
        <f aca="false">IF(AND(E6302="Priority",ISNUMBER('Cost model'!N172)),'Cost model'!N172,'Cost model'!M172)</f>
        <v>45</v>
      </c>
      <c r="K6302" s="14" t="n">
        <f aca="false">J6302-H6302</f>
        <v>-3.82</v>
      </c>
      <c r="L6302" s="14" t="n">
        <f aca="false">G6302-H6302</f>
        <v>20.18</v>
      </c>
    </row>
    <row r="6303" customFormat="false" ht="15" hidden="false" customHeight="false" outlineLevel="0" collapsed="false">
      <c r="A6303" s="2" t="s">
        <v>174</v>
      </c>
      <c r="B6303" s="2" t="s">
        <v>174</v>
      </c>
      <c r="C6303" s="2" t="s">
        <v>47</v>
      </c>
      <c r="D6303" s="2" t="s">
        <v>12</v>
      </c>
      <c r="E6303" s="2" t="s">
        <v>74</v>
      </c>
      <c r="F6303" s="2" t="s">
        <v>977</v>
      </c>
      <c r="G6303" s="14" t="n">
        <v>28.5</v>
      </c>
      <c r="H6303" s="14" t="n">
        <v>28.73</v>
      </c>
      <c r="I6303" s="14" t="n">
        <v>9.5</v>
      </c>
      <c r="J6303" s="23" t="n">
        <f aca="false">IF(AND(E6303="Priority",ISNUMBER('Cost model'!N170)),'Cost model'!N170,'Cost model'!M170)</f>
        <v>25.5</v>
      </c>
      <c r="K6303" s="14" t="n">
        <f aca="false">J6303-H6303</f>
        <v>-3.23</v>
      </c>
      <c r="L6303" s="14" t="n">
        <f aca="false">G6303-H6303</f>
        <v>-0.23</v>
      </c>
    </row>
    <row r="6304" customFormat="false" ht="15" hidden="false" customHeight="false" outlineLevel="0" collapsed="false">
      <c r="A6304" s="2" t="s">
        <v>174</v>
      </c>
      <c r="B6304" s="2" t="s">
        <v>174</v>
      </c>
      <c r="C6304" s="2" t="s">
        <v>48</v>
      </c>
      <c r="D6304" s="2" t="s">
        <v>10</v>
      </c>
      <c r="E6304" s="2" t="s">
        <v>74</v>
      </c>
      <c r="F6304" s="2" t="s">
        <v>977</v>
      </c>
      <c r="G6304" s="14" t="n">
        <v>12.5</v>
      </c>
      <c r="H6304" s="14" t="n">
        <v>11.2</v>
      </c>
      <c r="I6304" s="14" t="n">
        <v>12.5</v>
      </c>
      <c r="J6304" s="23" t="n">
        <f aca="false">IF(AND(E6304="Priority",ISNUMBER('Cost model'!N168)),'Cost model'!N168,'Cost model'!M168)</f>
        <v>13.5</v>
      </c>
      <c r="K6304" s="14" t="n">
        <f aca="false">J6304-H6304</f>
        <v>2.3</v>
      </c>
      <c r="L6304" s="14" t="n">
        <f aca="false">G6304-H6304</f>
        <v>1.3</v>
      </c>
    </row>
    <row r="6305" customFormat="false" ht="15" hidden="false" customHeight="false" outlineLevel="0" collapsed="false">
      <c r="A6305" s="2" t="s">
        <v>174</v>
      </c>
      <c r="B6305" s="2" t="s">
        <v>174</v>
      </c>
      <c r="C6305" s="2" t="s">
        <v>47</v>
      </c>
      <c r="D6305" s="2" t="s">
        <v>12</v>
      </c>
      <c r="E6305" s="2" t="s">
        <v>74</v>
      </c>
      <c r="F6305" s="2" t="s">
        <v>977</v>
      </c>
      <c r="G6305" s="14" t="n">
        <v>28.5</v>
      </c>
      <c r="H6305" s="14" t="n">
        <v>27.54</v>
      </c>
      <c r="I6305" s="14" t="n">
        <v>9.5</v>
      </c>
      <c r="J6305" s="23" t="n">
        <f aca="false">IF(AND(E6305="Priority",ISNUMBER('Cost model'!N170)),'Cost model'!N170,'Cost model'!M170)</f>
        <v>25.5</v>
      </c>
      <c r="K6305" s="14" t="n">
        <f aca="false">J6305-H6305</f>
        <v>-2.04</v>
      </c>
      <c r="L6305" s="14" t="n">
        <f aca="false">G6305-H6305</f>
        <v>0.960000000000001</v>
      </c>
    </row>
    <row r="6306" customFormat="false" ht="15" hidden="false" customHeight="false" outlineLevel="0" collapsed="false">
      <c r="A6306" s="2" t="s">
        <v>174</v>
      </c>
      <c r="B6306" s="2" t="s">
        <v>124</v>
      </c>
      <c r="C6306" s="2" t="s">
        <v>47</v>
      </c>
      <c r="D6306" s="2" t="s">
        <v>10</v>
      </c>
      <c r="E6306" s="2" t="s">
        <v>74</v>
      </c>
      <c r="F6306" s="2" t="s">
        <v>976</v>
      </c>
      <c r="G6306" s="14" t="n">
        <v>9.5</v>
      </c>
      <c r="H6306" s="14" t="n">
        <v>8.02</v>
      </c>
      <c r="I6306" s="14" t="n">
        <v>9.5</v>
      </c>
      <c r="J6306" s="23" t="n">
        <f aca="false">IF(AND(E6306="Priority",ISNUMBER('Cost model'!N107)),'Cost model'!N107,'Cost model'!M107)</f>
        <v>12.5</v>
      </c>
      <c r="K6306" s="14" t="n">
        <f aca="false">J6306-H6306</f>
        <v>4.48</v>
      </c>
      <c r="L6306" s="14" t="n">
        <f aca="false">G6306-H6306</f>
        <v>1.48</v>
      </c>
    </row>
    <row r="6307" customFormat="false" ht="15" hidden="false" customHeight="false" outlineLevel="0" collapsed="false">
      <c r="A6307" s="2" t="s">
        <v>174</v>
      </c>
      <c r="B6307" s="2" t="s">
        <v>174</v>
      </c>
      <c r="C6307" s="2" t="s">
        <v>47</v>
      </c>
      <c r="D6307" s="2" t="s">
        <v>12</v>
      </c>
      <c r="E6307" s="2" t="s">
        <v>74</v>
      </c>
      <c r="F6307" s="2" t="s">
        <v>977</v>
      </c>
      <c r="G6307" s="14" t="n">
        <v>19</v>
      </c>
      <c r="H6307" s="14" t="n">
        <v>43.89</v>
      </c>
      <c r="I6307" s="14" t="n">
        <v>9.5</v>
      </c>
      <c r="J6307" s="23" t="n">
        <f aca="false">IF(AND(E6307="Priority",ISNUMBER('Cost model'!N170)),'Cost model'!N170,'Cost model'!M170)</f>
        <v>25.5</v>
      </c>
      <c r="K6307" s="14" t="n">
        <f aca="false">J6307-H6307</f>
        <v>-18.39</v>
      </c>
      <c r="L6307" s="14" t="n">
        <f aca="false">G6307-H6307</f>
        <v>-24.89</v>
      </c>
    </row>
    <row r="6308" customFormat="false" ht="15" hidden="false" customHeight="false" outlineLevel="0" collapsed="false">
      <c r="A6308" s="2" t="s">
        <v>221</v>
      </c>
      <c r="B6308" s="2" t="s">
        <v>158</v>
      </c>
      <c r="C6308" s="2" t="s">
        <v>49</v>
      </c>
      <c r="D6308" s="2" t="s">
        <v>12</v>
      </c>
      <c r="E6308" s="2" t="s">
        <v>74</v>
      </c>
      <c r="F6308" s="2" t="s">
        <v>976</v>
      </c>
      <c r="G6308" s="14" t="n">
        <v>72</v>
      </c>
      <c r="H6308" s="14" t="n">
        <v>73.34</v>
      </c>
      <c r="I6308" s="14" t="n">
        <v>19.5</v>
      </c>
      <c r="J6308" s="23" t="n">
        <f aca="false">IF(AND(E6308="Priority",ISNUMBER('Cost model'!N757)),'Cost model'!N757,'Cost model'!M757)</f>
        <v>65</v>
      </c>
      <c r="K6308" s="14" t="n">
        <f aca="false">J6308-H6308</f>
        <v>-8.34</v>
      </c>
      <c r="L6308" s="14" t="n">
        <f aca="false">G6308-H6308</f>
        <v>-1.34</v>
      </c>
    </row>
    <row r="6309" customFormat="false" ht="15" hidden="false" customHeight="false" outlineLevel="0" collapsed="false">
      <c r="A6309" s="2" t="s">
        <v>221</v>
      </c>
      <c r="B6309" s="2" t="s">
        <v>221</v>
      </c>
      <c r="C6309" s="2" t="s">
        <v>47</v>
      </c>
      <c r="D6309" s="2" t="s">
        <v>10</v>
      </c>
      <c r="E6309" s="2" t="s">
        <v>83</v>
      </c>
      <c r="F6309" s="2" t="s">
        <v>977</v>
      </c>
      <c r="G6309" s="14" t="n">
        <v>14.5</v>
      </c>
      <c r="H6309" s="14" t="n">
        <v>7.16</v>
      </c>
      <c r="I6309" s="14" t="n">
        <v>14.5</v>
      </c>
      <c r="J6309" s="23" t="n">
        <f aca="false">IF(AND(E6309="Priority",ISNUMBER('Cost model'!N737)),'Cost model'!N737,'Cost model'!M737)</f>
        <v>13.5</v>
      </c>
      <c r="K6309" s="14" t="n">
        <f aca="false">J6309-H6309</f>
        <v>6.34</v>
      </c>
      <c r="L6309" s="14" t="n">
        <f aca="false">G6309-H6309</f>
        <v>7.34</v>
      </c>
    </row>
    <row r="6310" customFormat="false" ht="15" hidden="false" customHeight="false" outlineLevel="0" collapsed="false">
      <c r="A6310" s="2" t="s">
        <v>123</v>
      </c>
      <c r="B6310" s="2" t="s">
        <v>124</v>
      </c>
      <c r="C6310" s="2" t="s">
        <v>47</v>
      </c>
      <c r="D6310" s="2" t="s">
        <v>12</v>
      </c>
      <c r="E6310" s="2" t="s">
        <v>83</v>
      </c>
      <c r="F6310" s="2" t="s">
        <v>976</v>
      </c>
      <c r="G6310" s="14" t="n">
        <v>24.5</v>
      </c>
      <c r="H6310" s="14" t="n">
        <v>27.1</v>
      </c>
      <c r="I6310" s="14" t="n">
        <v>24.5</v>
      </c>
      <c r="J6310" s="23" t="n">
        <f aca="false">IF(AND(E6310="Priority",ISNUMBER('Cost model'!N5)),'Cost model'!N5,'Cost model'!M5)</f>
        <v>45</v>
      </c>
      <c r="K6310" s="14" t="n">
        <f aca="false">J6310-H6310</f>
        <v>17.9</v>
      </c>
      <c r="L6310" s="14" t="n">
        <f aca="false">G6310-H6310</f>
        <v>-2.6</v>
      </c>
    </row>
    <row r="6311" customFormat="false" ht="15" hidden="false" customHeight="false" outlineLevel="0" collapsed="false">
      <c r="A6311" s="2" t="s">
        <v>142</v>
      </c>
      <c r="B6311" s="2" t="s">
        <v>124</v>
      </c>
      <c r="C6311" s="2" t="s">
        <v>48</v>
      </c>
      <c r="D6311" s="2" t="s">
        <v>10</v>
      </c>
      <c r="E6311" s="2" t="s">
        <v>83</v>
      </c>
      <c r="F6311" s="2" t="s">
        <v>976</v>
      </c>
      <c r="G6311" s="14" t="n">
        <v>19.5</v>
      </c>
      <c r="H6311" s="14" t="n">
        <v>50.17</v>
      </c>
      <c r="I6311" s="14" t="n">
        <v>19.5</v>
      </c>
      <c r="J6311" s="23" t="n">
        <f aca="false">IF(AND(E6311="Priority",ISNUMBER('Cost model'!N663)),'Cost model'!N663,'Cost model'!M663)</f>
        <v>25.5</v>
      </c>
      <c r="K6311" s="14" t="n">
        <f aca="false">J6311-H6311</f>
        <v>-24.67</v>
      </c>
      <c r="L6311" s="14" t="n">
        <f aca="false">G6311-H6311</f>
        <v>-30.67</v>
      </c>
    </row>
    <row r="6312" customFormat="false" ht="15" hidden="false" customHeight="false" outlineLevel="0" collapsed="false">
      <c r="A6312" s="2" t="s">
        <v>221</v>
      </c>
      <c r="B6312" s="2" t="s">
        <v>221</v>
      </c>
      <c r="C6312" s="2" t="s">
        <v>47</v>
      </c>
      <c r="D6312" s="2" t="s">
        <v>14</v>
      </c>
      <c r="E6312" s="2" t="s">
        <v>74</v>
      </c>
      <c r="F6312" s="2" t="s">
        <v>977</v>
      </c>
      <c r="G6312" s="14" t="n">
        <v>74</v>
      </c>
      <c r="H6312" s="14" t="n">
        <v>89.52</v>
      </c>
      <c r="I6312" s="14" t="n">
        <v>25</v>
      </c>
      <c r="J6312" s="23" t="n">
        <f aca="false">IF(AND(E6312="Priority",ISNUMBER('Cost model'!N746)),'Cost model'!N746,'Cost model'!M746)</f>
        <v>100</v>
      </c>
      <c r="K6312" s="14" t="n">
        <f aca="false">J6312-H6312</f>
        <v>10.48</v>
      </c>
      <c r="L6312" s="14" t="n">
        <f aca="false">G6312-H6312</f>
        <v>-15.52</v>
      </c>
    </row>
    <row r="6313" customFormat="false" ht="15" hidden="false" customHeight="false" outlineLevel="0" collapsed="false">
      <c r="A6313" s="2" t="s">
        <v>221</v>
      </c>
      <c r="B6313" s="2" t="s">
        <v>142</v>
      </c>
      <c r="C6313" s="2" t="s">
        <v>47</v>
      </c>
      <c r="D6313" s="2" t="s">
        <v>12</v>
      </c>
      <c r="E6313" s="2" t="s">
        <v>74</v>
      </c>
      <c r="F6313" s="2" t="s">
        <v>976</v>
      </c>
      <c r="G6313" s="14" t="n">
        <v>150</v>
      </c>
      <c r="H6313" s="14" t="n">
        <v>80.87</v>
      </c>
      <c r="I6313" s="14" t="n">
        <v>24.5</v>
      </c>
      <c r="J6313" s="23" t="n">
        <f aca="false">IF(AND(E6313="Priority",ISNUMBER('Cost model'!N770)),'Cost model'!N770,'Cost model'!M770)</f>
        <v>55</v>
      </c>
      <c r="K6313" s="14" t="n">
        <f aca="false">J6313-H6313</f>
        <v>-25.87</v>
      </c>
      <c r="L6313" s="14" t="n">
        <f aca="false">G6313-H6313</f>
        <v>69.13</v>
      </c>
    </row>
    <row r="6314" customFormat="false" ht="15" hidden="false" customHeight="false" outlineLevel="0" collapsed="false">
      <c r="A6314" s="2" t="s">
        <v>124</v>
      </c>
      <c r="B6314" s="2" t="s">
        <v>124</v>
      </c>
      <c r="C6314" s="2" t="s">
        <v>48</v>
      </c>
      <c r="D6314" s="2" t="s">
        <v>12</v>
      </c>
      <c r="E6314" s="2" t="s">
        <v>83</v>
      </c>
      <c r="F6314" s="2" t="s">
        <v>977</v>
      </c>
      <c r="G6314" s="14" t="n">
        <v>19.5</v>
      </c>
      <c r="H6314" s="14" t="n">
        <v>25.31</v>
      </c>
      <c r="I6314" s="14" t="n">
        <v>19.5</v>
      </c>
      <c r="J6314" s="23" t="n">
        <f aca="false">IF(AND(E6314="Priority",ISNUMBER('Cost model'!N321)),'Cost model'!N321,'Cost model'!M321)</f>
        <v>55</v>
      </c>
      <c r="K6314" s="14" t="n">
        <f aca="false">J6314-H6314</f>
        <v>29.69</v>
      </c>
      <c r="L6314" s="14" t="n">
        <f aca="false">G6314-H6314</f>
        <v>-5.81</v>
      </c>
    </row>
    <row r="6315" customFormat="false" ht="15" hidden="false" customHeight="false" outlineLevel="0" collapsed="false">
      <c r="A6315" s="2" t="s">
        <v>174</v>
      </c>
      <c r="B6315" s="2" t="s">
        <v>174</v>
      </c>
      <c r="C6315" s="2" t="s">
        <v>47</v>
      </c>
      <c r="D6315" s="2" t="s">
        <v>15</v>
      </c>
      <c r="E6315" s="2" t="s">
        <v>74</v>
      </c>
      <c r="F6315" s="2" t="s">
        <v>977</v>
      </c>
      <c r="G6315" s="14" t="n">
        <v>45</v>
      </c>
      <c r="H6315" s="14" t="n">
        <v>225.84</v>
      </c>
      <c r="I6315" s="14" t="n">
        <v>45</v>
      </c>
      <c r="J6315" s="23" t="n">
        <f aca="false">IF(AND(E6315="Priority",ISNUMBER('Cost model'!N179)),'Cost model'!N179,'Cost model'!M179)</f>
        <v>135</v>
      </c>
      <c r="K6315" s="14" t="n">
        <f aca="false">J6315-H6315</f>
        <v>-90.84</v>
      </c>
      <c r="L6315" s="14" t="n">
        <f aca="false">G6315-H6315</f>
        <v>-180.84</v>
      </c>
    </row>
    <row r="6316" customFormat="false" ht="15" hidden="false" customHeight="false" outlineLevel="0" collapsed="false">
      <c r="A6316" s="2" t="s">
        <v>124</v>
      </c>
      <c r="B6316" s="2" t="s">
        <v>124</v>
      </c>
      <c r="C6316" s="2" t="s">
        <v>49</v>
      </c>
      <c r="D6316" s="2" t="s">
        <v>15</v>
      </c>
      <c r="E6316" s="2" t="s">
        <v>74</v>
      </c>
      <c r="F6316" s="2" t="s">
        <v>977</v>
      </c>
      <c r="G6316" s="14" t="n">
        <v>517.5</v>
      </c>
      <c r="H6316" s="14" t="n">
        <v>182.03</v>
      </c>
      <c r="I6316" s="14" t="n">
        <v>250</v>
      </c>
      <c r="J6316" s="23" t="n">
        <f aca="false">IF(AND(E6316="Priority",ISNUMBER('Cost model'!N331)),'Cost model'!N331,'Cost model'!M331)</f>
        <v>280</v>
      </c>
      <c r="K6316" s="14" t="n">
        <f aca="false">J6316-H6316</f>
        <v>97.97</v>
      </c>
      <c r="L6316" s="14" t="n">
        <f aca="false">G6316-H6316</f>
        <v>335.47</v>
      </c>
    </row>
    <row r="6317" customFormat="false" ht="15" hidden="false" customHeight="false" outlineLevel="0" collapsed="false">
      <c r="A6317" s="2" t="s">
        <v>142</v>
      </c>
      <c r="B6317" s="2" t="s">
        <v>142</v>
      </c>
      <c r="C6317" s="2" t="s">
        <v>49</v>
      </c>
      <c r="D6317" s="2" t="s">
        <v>10</v>
      </c>
      <c r="E6317" s="2" t="s">
        <v>83</v>
      </c>
      <c r="F6317" s="2" t="s">
        <v>977</v>
      </c>
      <c r="G6317" s="14" t="n">
        <v>24.5</v>
      </c>
      <c r="H6317" s="14" t="n">
        <v>10.08</v>
      </c>
      <c r="I6317" s="14" t="n">
        <v>24.5</v>
      </c>
      <c r="J6317" s="23" t="n">
        <f aca="false">IF(AND(E6317="Priority",ISNUMBER('Cost model'!N634)),'Cost model'!N634,'Cost model'!M634)</f>
        <v>21.5</v>
      </c>
      <c r="K6317" s="14" t="n">
        <f aca="false">J6317-H6317</f>
        <v>11.42</v>
      </c>
      <c r="L6317" s="14" t="n">
        <f aca="false">G6317-H6317</f>
        <v>14.42</v>
      </c>
    </row>
    <row r="6318" customFormat="false" ht="15" hidden="false" customHeight="false" outlineLevel="0" collapsed="false">
      <c r="A6318" s="2" t="s">
        <v>142</v>
      </c>
      <c r="B6318" s="2" t="s">
        <v>142</v>
      </c>
      <c r="C6318" s="2" t="s">
        <v>48</v>
      </c>
      <c r="D6318" s="2" t="s">
        <v>12</v>
      </c>
      <c r="E6318" s="2" t="s">
        <v>74</v>
      </c>
      <c r="F6318" s="2" t="s">
        <v>977</v>
      </c>
      <c r="G6318" s="14" t="n">
        <v>37</v>
      </c>
      <c r="H6318" s="14" t="n">
        <v>41.81</v>
      </c>
      <c r="I6318" s="14" t="n">
        <v>12.5</v>
      </c>
      <c r="J6318" s="23" t="n">
        <f aca="false">IF(AND(E6318="Priority",ISNUMBER('Cost model'!N636)),'Cost model'!N636,'Cost model'!M636)</f>
        <v>40</v>
      </c>
      <c r="K6318" s="14" t="n">
        <f aca="false">J6318-H6318</f>
        <v>-1.81</v>
      </c>
      <c r="L6318" s="14" t="n">
        <f aca="false">G6318-H6318</f>
        <v>-4.81</v>
      </c>
    </row>
    <row r="6319" customFormat="false" ht="15" hidden="false" customHeight="false" outlineLevel="0" collapsed="false">
      <c r="A6319" s="2" t="s">
        <v>142</v>
      </c>
      <c r="B6319" s="2" t="s">
        <v>142</v>
      </c>
      <c r="C6319" s="2" t="s">
        <v>47</v>
      </c>
      <c r="D6319" s="2" t="s">
        <v>10</v>
      </c>
      <c r="E6319" s="2" t="s">
        <v>74</v>
      </c>
      <c r="F6319" s="2" t="s">
        <v>977</v>
      </c>
      <c r="G6319" s="14" t="n">
        <v>9.5</v>
      </c>
      <c r="H6319" s="14" t="n">
        <v>5.84</v>
      </c>
      <c r="I6319" s="14" t="n">
        <v>9.5</v>
      </c>
      <c r="J6319" s="23" t="n">
        <f aca="false">IF(AND(E6319="Priority",ISNUMBER('Cost model'!N632)),'Cost model'!N632,'Cost model'!M632)</f>
        <v>9.5</v>
      </c>
      <c r="K6319" s="14" t="n">
        <f aca="false">J6319-H6319</f>
        <v>3.66</v>
      </c>
      <c r="L6319" s="14" t="n">
        <f aca="false">G6319-H6319</f>
        <v>3.66</v>
      </c>
    </row>
    <row r="6320" customFormat="false" ht="15" hidden="false" customHeight="false" outlineLevel="0" collapsed="false">
      <c r="A6320" s="2" t="s">
        <v>124</v>
      </c>
      <c r="B6320" s="2" t="s">
        <v>124</v>
      </c>
      <c r="C6320" s="2" t="s">
        <v>49</v>
      </c>
      <c r="D6320" s="2" t="s">
        <v>12</v>
      </c>
      <c r="E6320" s="2" t="s">
        <v>83</v>
      </c>
      <c r="F6320" s="2" t="s">
        <v>977</v>
      </c>
      <c r="G6320" s="14" t="n">
        <v>29.5</v>
      </c>
      <c r="H6320" s="14" t="n">
        <v>30.16</v>
      </c>
      <c r="I6320" s="14" t="n">
        <v>29.5</v>
      </c>
      <c r="J6320" s="23" t="n">
        <f aca="false">IF(AND(E6320="Priority",ISNUMBER('Cost model'!N322)),'Cost model'!N322,'Cost model'!M322)</f>
        <v>65</v>
      </c>
      <c r="K6320" s="14" t="n">
        <f aca="false">J6320-H6320</f>
        <v>34.84</v>
      </c>
      <c r="L6320" s="14" t="n">
        <f aca="false">G6320-H6320</f>
        <v>-0.66</v>
      </c>
    </row>
    <row r="6321" customFormat="false" ht="15" hidden="false" customHeight="false" outlineLevel="0" collapsed="false">
      <c r="A6321" s="2" t="s">
        <v>174</v>
      </c>
      <c r="B6321" s="2" t="s">
        <v>158</v>
      </c>
      <c r="C6321" s="2" t="s">
        <v>47</v>
      </c>
      <c r="D6321" s="2" t="s">
        <v>14</v>
      </c>
      <c r="E6321" s="2" t="s">
        <v>74</v>
      </c>
      <c r="F6321" s="2" t="s">
        <v>976</v>
      </c>
      <c r="G6321" s="14" t="n">
        <v>99.5</v>
      </c>
      <c r="H6321" s="14" t="n">
        <v>87.53</v>
      </c>
      <c r="I6321" s="14" t="n">
        <v>85</v>
      </c>
      <c r="J6321" s="23" t="n">
        <f aca="false">IF(AND(E6321="Priority",ISNUMBER('Cost model'!N146)),'Cost model'!N146,'Cost model'!M146)</f>
        <v>115</v>
      </c>
      <c r="K6321" s="14" t="n">
        <f aca="false">J6321-H6321</f>
        <v>27.47</v>
      </c>
      <c r="L6321" s="14" t="n">
        <f aca="false">G6321-H6321</f>
        <v>11.97</v>
      </c>
    </row>
    <row r="6322" customFormat="false" ht="15" hidden="false" customHeight="false" outlineLevel="0" collapsed="false">
      <c r="A6322" s="2" t="s">
        <v>174</v>
      </c>
      <c r="B6322" s="2" t="s">
        <v>124</v>
      </c>
      <c r="C6322" s="2" t="s">
        <v>49</v>
      </c>
      <c r="D6322" s="2" t="s">
        <v>10</v>
      </c>
      <c r="E6322" s="2" t="s">
        <v>83</v>
      </c>
      <c r="F6322" s="2" t="s">
        <v>976</v>
      </c>
      <c r="G6322" s="14" t="n">
        <v>24.5</v>
      </c>
      <c r="H6322" s="14" t="n">
        <v>15.76</v>
      </c>
      <c r="I6322" s="14" t="n">
        <v>24.5</v>
      </c>
      <c r="J6322" s="23" t="n">
        <f aca="false">IF(AND(E6322="Priority",ISNUMBER('Cost model'!N109)),'Cost model'!N109,'Cost model'!M109)</f>
        <v>25.5</v>
      </c>
      <c r="K6322" s="14" t="n">
        <f aca="false">J6322-H6322</f>
        <v>9.74</v>
      </c>
      <c r="L6322" s="14" t="n">
        <f aca="false">G6322-H6322</f>
        <v>8.74</v>
      </c>
    </row>
    <row r="6323" customFormat="false" ht="15" hidden="false" customHeight="false" outlineLevel="0" collapsed="false">
      <c r="A6323" s="2" t="s">
        <v>174</v>
      </c>
      <c r="B6323" s="2" t="s">
        <v>174</v>
      </c>
      <c r="C6323" s="2" t="s">
        <v>48</v>
      </c>
      <c r="D6323" s="2" t="s">
        <v>10</v>
      </c>
      <c r="E6323" s="2" t="s">
        <v>74</v>
      </c>
      <c r="F6323" s="2" t="s">
        <v>977</v>
      </c>
      <c r="G6323" s="14" t="n">
        <v>12.5</v>
      </c>
      <c r="H6323" s="14" t="n">
        <v>8.84</v>
      </c>
      <c r="I6323" s="14" t="n">
        <v>12.5</v>
      </c>
      <c r="J6323" s="23" t="n">
        <f aca="false">IF(AND(E6323="Priority",ISNUMBER('Cost model'!N168)),'Cost model'!N168,'Cost model'!M168)</f>
        <v>13.5</v>
      </c>
      <c r="K6323" s="14" t="n">
        <f aca="false">J6323-H6323</f>
        <v>4.66</v>
      </c>
      <c r="L6323" s="14" t="n">
        <f aca="false">G6323-H6323</f>
        <v>3.66</v>
      </c>
    </row>
    <row r="6324" customFormat="false" ht="15" hidden="false" customHeight="false" outlineLevel="0" collapsed="false">
      <c r="A6324" s="2" t="s">
        <v>142</v>
      </c>
      <c r="B6324" s="2" t="s">
        <v>174</v>
      </c>
      <c r="C6324" s="2" t="s">
        <v>48</v>
      </c>
      <c r="D6324" s="2" t="s">
        <v>10</v>
      </c>
      <c r="E6324" s="2" t="s">
        <v>83</v>
      </c>
      <c r="F6324" s="2" t="s">
        <v>976</v>
      </c>
      <c r="G6324" s="14" t="n">
        <v>19.5</v>
      </c>
      <c r="H6324" s="14" t="n">
        <v>14.29</v>
      </c>
      <c r="I6324" s="14" t="n">
        <v>19.5</v>
      </c>
      <c r="J6324" s="23" t="n">
        <f aca="false">IF(AND(E6324="Priority",ISNUMBER('Cost model'!N693)),'Cost model'!N693,'Cost model'!M693)</f>
        <v>16.5</v>
      </c>
      <c r="K6324" s="14" t="n">
        <f aca="false">J6324-H6324</f>
        <v>2.21</v>
      </c>
      <c r="L6324" s="14" t="n">
        <f aca="false">G6324-H6324</f>
        <v>5.21</v>
      </c>
    </row>
    <row r="6325" customFormat="false" ht="15" hidden="false" customHeight="false" outlineLevel="0" collapsed="false">
      <c r="A6325" s="2" t="s">
        <v>174</v>
      </c>
      <c r="B6325" s="2" t="s">
        <v>124</v>
      </c>
      <c r="C6325" s="2" t="s">
        <v>49</v>
      </c>
      <c r="D6325" s="2" t="s">
        <v>12</v>
      </c>
      <c r="E6325" s="2" t="s">
        <v>74</v>
      </c>
      <c r="F6325" s="2" t="s">
        <v>976</v>
      </c>
      <c r="G6325" s="14" t="n">
        <v>19.5</v>
      </c>
      <c r="H6325" s="14" t="n">
        <v>50.38</v>
      </c>
      <c r="I6325" s="14" t="n">
        <v>19.5</v>
      </c>
      <c r="J6325" s="23" t="n">
        <f aca="false">IF(AND(E6325="Priority",ISNUMBER('Cost model'!N112)),'Cost model'!N112,'Cost model'!M112)</f>
        <v>50</v>
      </c>
      <c r="K6325" s="14" t="n">
        <f aca="false">J6325-H6325</f>
        <v>-0.380000000000003</v>
      </c>
      <c r="L6325" s="14" t="n">
        <f aca="false">G6325-H6325</f>
        <v>-30.88</v>
      </c>
    </row>
    <row r="6326" customFormat="false" ht="15" hidden="false" customHeight="false" outlineLevel="0" collapsed="false">
      <c r="A6326" s="2" t="s">
        <v>174</v>
      </c>
      <c r="B6326" s="2" t="s">
        <v>142</v>
      </c>
      <c r="C6326" s="2" t="s">
        <v>48</v>
      </c>
      <c r="D6326" s="2" t="s">
        <v>13</v>
      </c>
      <c r="E6326" s="2" t="s">
        <v>74</v>
      </c>
      <c r="F6326" s="2" t="s">
        <v>976</v>
      </c>
      <c r="G6326" s="14" t="n">
        <v>57.5</v>
      </c>
      <c r="H6326" s="14" t="n">
        <v>58.74</v>
      </c>
      <c r="I6326" s="14" t="n">
        <v>24.5</v>
      </c>
      <c r="J6326" s="23" t="n">
        <f aca="false">IF(AND(E6326="Priority",ISNUMBER('Cost model'!N129)),'Cost model'!N129,'Cost model'!M129)</f>
        <v>75</v>
      </c>
      <c r="K6326" s="14" t="n">
        <f aca="false">J6326-H6326</f>
        <v>16.26</v>
      </c>
      <c r="L6326" s="14" t="n">
        <f aca="false">G6326-H6326</f>
        <v>-1.24</v>
      </c>
    </row>
    <row r="6327" customFormat="false" ht="15" hidden="false" customHeight="false" outlineLevel="0" collapsed="false">
      <c r="A6327" s="2" t="s">
        <v>174</v>
      </c>
      <c r="B6327" s="2" t="s">
        <v>124</v>
      </c>
      <c r="C6327" s="2" t="s">
        <v>48</v>
      </c>
      <c r="D6327" s="2" t="s">
        <v>10</v>
      </c>
      <c r="E6327" s="2" t="s">
        <v>74</v>
      </c>
      <c r="F6327" s="2" t="s">
        <v>976</v>
      </c>
      <c r="G6327" s="14" t="n">
        <v>12.5</v>
      </c>
      <c r="H6327" s="14" t="n">
        <v>11.28</v>
      </c>
      <c r="I6327" s="14" t="n">
        <v>12.5</v>
      </c>
      <c r="J6327" s="23" t="n">
        <f aca="false">IF(AND(E6327="Priority",ISNUMBER('Cost model'!N108)),'Cost model'!N108,'Cost model'!M108)</f>
        <v>15.5</v>
      </c>
      <c r="K6327" s="14" t="n">
        <f aca="false">J6327-H6327</f>
        <v>4.22</v>
      </c>
      <c r="L6327" s="14" t="n">
        <f aca="false">G6327-H6327</f>
        <v>1.22</v>
      </c>
    </row>
    <row r="6328" customFormat="false" ht="15" hidden="false" customHeight="false" outlineLevel="0" collapsed="false">
      <c r="A6328" s="2" t="s">
        <v>174</v>
      </c>
      <c r="B6328" s="2" t="s">
        <v>142</v>
      </c>
      <c r="C6328" s="2" t="s">
        <v>49</v>
      </c>
      <c r="D6328" s="2" t="s">
        <v>10</v>
      </c>
      <c r="E6328" s="2" t="s">
        <v>74</v>
      </c>
      <c r="F6328" s="2" t="s">
        <v>976</v>
      </c>
      <c r="G6328" s="14" t="n">
        <v>17.5</v>
      </c>
      <c r="H6328" s="14" t="n">
        <v>15.02</v>
      </c>
      <c r="I6328" s="14" t="n">
        <v>17.5</v>
      </c>
      <c r="J6328" s="23" t="n">
        <f aca="false">IF(AND(E6328="Priority",ISNUMBER('Cost model'!N124)),'Cost model'!N124,'Cost model'!M124)</f>
        <v>21.5</v>
      </c>
      <c r="K6328" s="14" t="n">
        <f aca="false">J6328-H6328</f>
        <v>6.48</v>
      </c>
      <c r="L6328" s="14" t="n">
        <f aca="false">G6328-H6328</f>
        <v>2.48</v>
      </c>
    </row>
    <row r="6329" customFormat="false" ht="15" hidden="false" customHeight="false" outlineLevel="0" collapsed="false">
      <c r="A6329" s="2" t="s">
        <v>142</v>
      </c>
      <c r="B6329" s="2" t="s">
        <v>142</v>
      </c>
      <c r="C6329" s="2" t="s">
        <v>47</v>
      </c>
      <c r="D6329" s="2" t="s">
        <v>13</v>
      </c>
      <c r="E6329" s="2" t="s">
        <v>74</v>
      </c>
      <c r="F6329" s="2" t="s">
        <v>977</v>
      </c>
      <c r="G6329" s="14" t="n">
        <v>64</v>
      </c>
      <c r="H6329" s="14" t="n">
        <v>65.01</v>
      </c>
      <c r="I6329" s="14" t="n">
        <v>19</v>
      </c>
      <c r="J6329" s="23" t="n">
        <f aca="false">IF(AND(E6329="Priority",ISNUMBER('Cost model'!N638)),'Cost model'!N638,'Cost model'!M638)</f>
        <v>50</v>
      </c>
      <c r="K6329" s="14" t="n">
        <f aca="false">J6329-H6329</f>
        <v>-15.01</v>
      </c>
      <c r="L6329" s="14" t="n">
        <f aca="false">G6329-H6329</f>
        <v>-1.01000000000001</v>
      </c>
    </row>
    <row r="6330" customFormat="false" ht="15" hidden="false" customHeight="false" outlineLevel="0" collapsed="false">
      <c r="A6330" s="2" t="s">
        <v>142</v>
      </c>
      <c r="B6330" s="2" t="s">
        <v>142</v>
      </c>
      <c r="C6330" s="2" t="s">
        <v>49</v>
      </c>
      <c r="D6330" s="2" t="s">
        <v>12</v>
      </c>
      <c r="E6330" s="2" t="s">
        <v>74</v>
      </c>
      <c r="F6330" s="2" t="s">
        <v>977</v>
      </c>
      <c r="G6330" s="14" t="n">
        <v>78.5</v>
      </c>
      <c r="H6330" s="14" t="n">
        <v>43.59</v>
      </c>
      <c r="I6330" s="14" t="n">
        <v>19.5</v>
      </c>
      <c r="J6330" s="23" t="n">
        <f aca="false">IF(AND(E6330="Priority",ISNUMBER('Cost model'!N637)),'Cost model'!N637,'Cost model'!M637)</f>
        <v>45</v>
      </c>
      <c r="K6330" s="14" t="n">
        <f aca="false">J6330-H6330</f>
        <v>1.41</v>
      </c>
      <c r="L6330" s="14" t="n">
        <f aca="false">G6330-H6330</f>
        <v>34.91</v>
      </c>
    </row>
    <row r="6331" customFormat="false" ht="15" hidden="false" customHeight="false" outlineLevel="0" collapsed="false">
      <c r="A6331" s="2" t="s">
        <v>174</v>
      </c>
      <c r="B6331" s="2" t="s">
        <v>174</v>
      </c>
      <c r="C6331" s="2" t="s">
        <v>48</v>
      </c>
      <c r="D6331" s="2" t="s">
        <v>10</v>
      </c>
      <c r="E6331" s="2" t="s">
        <v>74</v>
      </c>
      <c r="F6331" s="2" t="s">
        <v>977</v>
      </c>
      <c r="G6331" s="14" t="n">
        <v>12.5</v>
      </c>
      <c r="H6331" s="14" t="n">
        <v>11.2</v>
      </c>
      <c r="I6331" s="14" t="n">
        <v>12.5</v>
      </c>
      <c r="J6331" s="23" t="n">
        <f aca="false">IF(AND(E6331="Priority",ISNUMBER('Cost model'!N168)),'Cost model'!N168,'Cost model'!M168)</f>
        <v>13.5</v>
      </c>
      <c r="K6331" s="14" t="n">
        <f aca="false">J6331-H6331</f>
        <v>2.3</v>
      </c>
      <c r="L6331" s="14" t="n">
        <f aca="false">G6331-H6331</f>
        <v>1.3</v>
      </c>
    </row>
    <row r="6332" customFormat="false" ht="15" hidden="false" customHeight="false" outlineLevel="0" collapsed="false">
      <c r="A6332" s="2" t="s">
        <v>124</v>
      </c>
      <c r="B6332" s="2" t="s">
        <v>174</v>
      </c>
      <c r="C6332" s="2" t="s">
        <v>48</v>
      </c>
      <c r="D6332" s="2" t="s">
        <v>12</v>
      </c>
      <c r="E6332" s="2" t="s">
        <v>74</v>
      </c>
      <c r="F6332" s="2" t="s">
        <v>976</v>
      </c>
      <c r="G6332" s="14" t="n">
        <v>19.5</v>
      </c>
      <c r="H6332" s="14" t="n">
        <v>55.42</v>
      </c>
      <c r="I6332" s="14" t="n">
        <v>19.5</v>
      </c>
      <c r="J6332" s="23" t="n">
        <f aca="false">IF(AND(E6332="Priority",ISNUMBER('Cost model'!N366)),'Cost model'!N366,'Cost model'!M366)</f>
        <v>55</v>
      </c>
      <c r="K6332" s="14" t="n">
        <f aca="false">J6332-H6332</f>
        <v>-0.420000000000002</v>
      </c>
      <c r="L6332" s="14" t="n">
        <f aca="false">G6332-H6332</f>
        <v>-35.92</v>
      </c>
    </row>
    <row r="6333" customFormat="false" ht="15" hidden="false" customHeight="false" outlineLevel="0" collapsed="false">
      <c r="A6333" s="2" t="s">
        <v>174</v>
      </c>
      <c r="B6333" s="2" t="s">
        <v>174</v>
      </c>
      <c r="C6333" s="2" t="s">
        <v>49</v>
      </c>
      <c r="D6333" s="2" t="s">
        <v>10</v>
      </c>
      <c r="E6333" s="2" t="s">
        <v>83</v>
      </c>
      <c r="F6333" s="2" t="s">
        <v>977</v>
      </c>
      <c r="G6333" s="14" t="n">
        <v>24.5</v>
      </c>
      <c r="H6333" s="14" t="n">
        <v>10.96</v>
      </c>
      <c r="I6333" s="14" t="n">
        <v>24.5</v>
      </c>
      <c r="J6333" s="23" t="n">
        <f aca="false">IF(AND(E6333="Priority",ISNUMBER('Cost model'!N169)),'Cost model'!N169,'Cost model'!M169)</f>
        <v>25.5</v>
      </c>
      <c r="K6333" s="14" t="n">
        <f aca="false">J6333-H6333</f>
        <v>14.54</v>
      </c>
      <c r="L6333" s="14" t="n">
        <f aca="false">G6333-H6333</f>
        <v>13.54</v>
      </c>
    </row>
    <row r="6334" customFormat="false" ht="15" hidden="false" customHeight="false" outlineLevel="0" collapsed="false">
      <c r="A6334" s="2" t="s">
        <v>124</v>
      </c>
      <c r="B6334" s="2" t="s">
        <v>124</v>
      </c>
      <c r="C6334" s="2" t="s">
        <v>47</v>
      </c>
      <c r="D6334" s="2" t="s">
        <v>12</v>
      </c>
      <c r="E6334" s="2" t="s">
        <v>74</v>
      </c>
      <c r="F6334" s="2" t="s">
        <v>977</v>
      </c>
      <c r="G6334" s="14" t="n">
        <v>9.5</v>
      </c>
      <c r="H6334" s="14" t="n">
        <v>9.5</v>
      </c>
      <c r="I6334" s="14" t="n">
        <v>9.5</v>
      </c>
      <c r="J6334" s="23" t="n">
        <f aca="false">IF(AND(E6334="Priority",ISNUMBER('Cost model'!N320)),'Cost model'!N320,'Cost model'!M320)</f>
        <v>24.5</v>
      </c>
      <c r="K6334" s="14" t="n">
        <f aca="false">J6334-H6334</f>
        <v>15</v>
      </c>
      <c r="L6334" s="14" t="n">
        <f aca="false">G6334-H6334</f>
        <v>0</v>
      </c>
    </row>
    <row r="6335" customFormat="false" ht="15" hidden="false" customHeight="false" outlineLevel="0" collapsed="false">
      <c r="A6335" s="2" t="s">
        <v>174</v>
      </c>
      <c r="B6335" s="2" t="s">
        <v>174</v>
      </c>
      <c r="C6335" s="2" t="s">
        <v>47</v>
      </c>
      <c r="D6335" s="2" t="s">
        <v>10</v>
      </c>
      <c r="E6335" s="2" t="s">
        <v>83</v>
      </c>
      <c r="F6335" s="2" t="s">
        <v>977</v>
      </c>
      <c r="G6335" s="14" t="n">
        <v>14.5</v>
      </c>
      <c r="H6335" s="14" t="n">
        <v>7.48</v>
      </c>
      <c r="I6335" s="14" t="n">
        <v>14.5</v>
      </c>
      <c r="J6335" s="23" t="n">
        <f aca="false">IF(AND(E6335="Priority",ISNUMBER('Cost model'!N167)),'Cost model'!N167,'Cost model'!M167)</f>
        <v>13.5</v>
      </c>
      <c r="K6335" s="14" t="n">
        <f aca="false">J6335-H6335</f>
        <v>6.02</v>
      </c>
      <c r="L6335" s="14" t="n">
        <f aca="false">G6335-H6335</f>
        <v>7.02</v>
      </c>
    </row>
    <row r="6336" customFormat="false" ht="15" hidden="false" customHeight="false" outlineLevel="0" collapsed="false">
      <c r="A6336" s="2" t="s">
        <v>174</v>
      </c>
      <c r="B6336" s="2" t="s">
        <v>124</v>
      </c>
      <c r="C6336" s="2" t="s">
        <v>47</v>
      </c>
      <c r="D6336" s="2" t="s">
        <v>10</v>
      </c>
      <c r="E6336" s="2" t="s">
        <v>74</v>
      </c>
      <c r="F6336" s="2" t="s">
        <v>976</v>
      </c>
      <c r="G6336" s="14" t="n">
        <v>24.5</v>
      </c>
      <c r="H6336" s="14" t="n">
        <v>202.78</v>
      </c>
      <c r="I6336" s="14" t="n">
        <v>9.5</v>
      </c>
      <c r="J6336" s="23" t="n">
        <f aca="false">IF(AND(E6336="Priority",ISNUMBER('Cost model'!N107)),'Cost model'!N107,'Cost model'!M107)</f>
        <v>12.5</v>
      </c>
      <c r="K6336" s="14" t="n">
        <f aca="false">J6336-H6336</f>
        <v>-190.28</v>
      </c>
      <c r="L6336" s="14" t="n">
        <f aca="false">G6336-H6336</f>
        <v>-178.28</v>
      </c>
    </row>
    <row r="6337" customFormat="false" ht="15" hidden="false" customHeight="false" outlineLevel="0" collapsed="false">
      <c r="A6337" s="2" t="s">
        <v>174</v>
      </c>
      <c r="B6337" s="2" t="s">
        <v>124</v>
      </c>
      <c r="C6337" s="2" t="s">
        <v>47</v>
      </c>
      <c r="D6337" s="2" t="s">
        <v>12</v>
      </c>
      <c r="E6337" s="2" t="s">
        <v>74</v>
      </c>
      <c r="F6337" s="2" t="s">
        <v>976</v>
      </c>
      <c r="G6337" s="14" t="n">
        <v>9.5</v>
      </c>
      <c r="H6337" s="14" t="n">
        <v>8.02</v>
      </c>
      <c r="I6337" s="14" t="n">
        <v>9.5</v>
      </c>
      <c r="J6337" s="23" t="n">
        <f aca="false">IF(AND(E6337="Priority",ISNUMBER('Cost model'!N110)),'Cost model'!N110,'Cost model'!M110)</f>
        <v>40</v>
      </c>
      <c r="K6337" s="14" t="n">
        <f aca="false">J6337-H6337</f>
        <v>31.98</v>
      </c>
      <c r="L6337" s="14" t="n">
        <f aca="false">G6337-H6337</f>
        <v>1.48</v>
      </c>
    </row>
    <row r="6338" customFormat="false" ht="15" hidden="false" customHeight="false" outlineLevel="0" collapsed="false">
      <c r="A6338" s="2" t="s">
        <v>221</v>
      </c>
      <c r="B6338" s="2" t="s">
        <v>221</v>
      </c>
      <c r="C6338" s="2" t="s">
        <v>47</v>
      </c>
      <c r="D6338" s="2" t="s">
        <v>14</v>
      </c>
      <c r="E6338" s="2" t="s">
        <v>74</v>
      </c>
      <c r="F6338" s="2" t="s">
        <v>977</v>
      </c>
      <c r="G6338" s="14" t="n">
        <v>139.5</v>
      </c>
      <c r="H6338" s="14" t="n">
        <v>178.73</v>
      </c>
      <c r="I6338" s="14" t="n">
        <v>25</v>
      </c>
      <c r="J6338" s="23" t="n">
        <f aca="false">IF(AND(E6338="Priority",ISNUMBER('Cost model'!N746)),'Cost model'!N746,'Cost model'!M746)</f>
        <v>100</v>
      </c>
      <c r="K6338" s="14" t="n">
        <f aca="false">J6338-H6338</f>
        <v>-78.73</v>
      </c>
      <c r="L6338" s="14" t="n">
        <f aca="false">G6338-H6338</f>
        <v>-39.23</v>
      </c>
    </row>
    <row r="6339" customFormat="false" ht="15" hidden="false" customHeight="false" outlineLevel="0" collapsed="false">
      <c r="A6339" s="2" t="s">
        <v>174</v>
      </c>
      <c r="B6339" s="2" t="s">
        <v>174</v>
      </c>
      <c r="C6339" s="2" t="s">
        <v>48</v>
      </c>
      <c r="D6339" s="2" t="s">
        <v>12</v>
      </c>
      <c r="E6339" s="2" t="s">
        <v>74</v>
      </c>
      <c r="F6339" s="2" t="s">
        <v>977</v>
      </c>
      <c r="G6339" s="14" t="n">
        <v>49.5</v>
      </c>
      <c r="H6339" s="14" t="n">
        <v>60.37</v>
      </c>
      <c r="I6339" s="14" t="n">
        <v>12.5</v>
      </c>
      <c r="J6339" s="23" t="n">
        <f aca="false">IF(AND(E6339="Priority",ISNUMBER('Cost model'!N171)),'Cost model'!N171,'Cost model'!M171)</f>
        <v>40</v>
      </c>
      <c r="K6339" s="14" t="n">
        <f aca="false">J6339-H6339</f>
        <v>-20.37</v>
      </c>
      <c r="L6339" s="14" t="n">
        <f aca="false">G6339-H6339</f>
        <v>-10.87</v>
      </c>
    </row>
    <row r="6340" customFormat="false" ht="15" hidden="false" customHeight="false" outlineLevel="0" collapsed="false">
      <c r="A6340" s="2" t="s">
        <v>221</v>
      </c>
      <c r="B6340" s="2" t="s">
        <v>221</v>
      </c>
      <c r="C6340" s="2" t="s">
        <v>47</v>
      </c>
      <c r="D6340" s="2" t="s">
        <v>12</v>
      </c>
      <c r="E6340" s="2" t="s">
        <v>83</v>
      </c>
      <c r="F6340" s="2" t="s">
        <v>977</v>
      </c>
      <c r="G6340" s="14" t="n">
        <v>19.5</v>
      </c>
      <c r="H6340" s="14" t="n">
        <v>27.45</v>
      </c>
      <c r="I6340" s="14" t="n">
        <v>19.5</v>
      </c>
      <c r="J6340" s="23" t="n">
        <f aca="false">IF(AND(E6340="Priority",ISNUMBER('Cost model'!N740)),'Cost model'!N740,'Cost model'!M740)</f>
        <v>28.5</v>
      </c>
      <c r="K6340" s="14" t="n">
        <f aca="false">J6340-H6340</f>
        <v>1.05</v>
      </c>
      <c r="L6340" s="14" t="n">
        <f aca="false">G6340-H6340</f>
        <v>-7.95</v>
      </c>
    </row>
    <row r="6341" customFormat="false" ht="15" hidden="false" customHeight="false" outlineLevel="0" collapsed="false">
      <c r="A6341" s="2" t="s">
        <v>158</v>
      </c>
      <c r="B6341" s="2" t="s">
        <v>158</v>
      </c>
      <c r="C6341" s="2" t="s">
        <v>47</v>
      </c>
      <c r="D6341" s="2" t="s">
        <v>10</v>
      </c>
      <c r="E6341" s="2" t="s">
        <v>83</v>
      </c>
      <c r="F6341" s="2" t="s">
        <v>977</v>
      </c>
      <c r="G6341" s="14" t="n">
        <v>14.5</v>
      </c>
      <c r="H6341" s="14" t="n">
        <v>9.26</v>
      </c>
      <c r="I6341" s="14" t="n">
        <v>14.5</v>
      </c>
      <c r="J6341" s="23" t="n">
        <f aca="false">IF(AND(E6341="Priority",ISNUMBER('Cost model'!N422)),'Cost model'!N422,'Cost model'!M422)</f>
        <v>13.5</v>
      </c>
      <c r="K6341" s="14" t="n">
        <f aca="false">J6341-H6341</f>
        <v>4.24</v>
      </c>
      <c r="L6341" s="14" t="n">
        <f aca="false">G6341-H6341</f>
        <v>5.24</v>
      </c>
    </row>
    <row r="6342" customFormat="false" ht="15" hidden="false" customHeight="false" outlineLevel="0" collapsed="false">
      <c r="A6342" s="2" t="s">
        <v>124</v>
      </c>
      <c r="B6342" s="2" t="s">
        <v>124</v>
      </c>
      <c r="C6342" s="2" t="s">
        <v>49</v>
      </c>
      <c r="D6342" s="2" t="s">
        <v>10</v>
      </c>
      <c r="E6342" s="2" t="s">
        <v>74</v>
      </c>
      <c r="F6342" s="2" t="s">
        <v>977</v>
      </c>
      <c r="G6342" s="14" t="n">
        <v>17.5</v>
      </c>
      <c r="H6342" s="14" t="n">
        <v>13.31</v>
      </c>
      <c r="I6342" s="14" t="n">
        <v>17.5</v>
      </c>
      <c r="J6342" s="23" t="n">
        <f aca="false">IF(AND(E6342="Priority",ISNUMBER('Cost model'!N319)),'Cost model'!N319,'Cost model'!M319)</f>
        <v>16.5</v>
      </c>
      <c r="K6342" s="14" t="n">
        <f aca="false">J6342-H6342</f>
        <v>3.19</v>
      </c>
      <c r="L6342" s="14" t="n">
        <f aca="false">G6342-H6342</f>
        <v>4.19</v>
      </c>
    </row>
    <row r="6343" customFormat="false" ht="15" hidden="false" customHeight="false" outlineLevel="0" collapsed="false">
      <c r="A6343" s="2" t="s">
        <v>142</v>
      </c>
      <c r="B6343" s="2" t="s">
        <v>124</v>
      </c>
      <c r="C6343" s="2" t="s">
        <v>47</v>
      </c>
      <c r="D6343" s="2" t="s">
        <v>12</v>
      </c>
      <c r="E6343" s="2" t="s">
        <v>74</v>
      </c>
      <c r="F6343" s="2" t="s">
        <v>976</v>
      </c>
      <c r="G6343" s="14" t="n">
        <v>43.5</v>
      </c>
      <c r="H6343" s="14" t="n">
        <v>46.31</v>
      </c>
      <c r="I6343" s="14" t="n">
        <v>19.5</v>
      </c>
      <c r="J6343" s="23" t="n">
        <f aca="false">IF(AND(E6343="Priority",ISNUMBER('Cost model'!N665)),'Cost model'!N665,'Cost model'!M665)</f>
        <v>40</v>
      </c>
      <c r="K6343" s="14" t="n">
        <f aca="false">J6343-H6343</f>
        <v>-6.31</v>
      </c>
      <c r="L6343" s="14" t="n">
        <f aca="false">G6343-H6343</f>
        <v>-2.81</v>
      </c>
    </row>
    <row r="6344" customFormat="false" ht="15" hidden="false" customHeight="false" outlineLevel="0" collapsed="false">
      <c r="A6344" s="2" t="s">
        <v>221</v>
      </c>
      <c r="B6344" s="2" t="s">
        <v>221</v>
      </c>
      <c r="C6344" s="2" t="s">
        <v>48</v>
      </c>
      <c r="D6344" s="2" t="s">
        <v>10</v>
      </c>
      <c r="E6344" s="2" t="s">
        <v>74</v>
      </c>
      <c r="F6344" s="2" t="s">
        <v>977</v>
      </c>
      <c r="G6344" s="14" t="n">
        <v>12.5</v>
      </c>
      <c r="H6344" s="14" t="n">
        <v>11.34</v>
      </c>
      <c r="I6344" s="14" t="n">
        <v>12.5</v>
      </c>
      <c r="J6344" s="23" t="n">
        <f aca="false">IF(AND(E6344="Priority",ISNUMBER('Cost model'!N738)),'Cost model'!N738,'Cost model'!M738)</f>
        <v>11.5</v>
      </c>
      <c r="K6344" s="14" t="n">
        <f aca="false">J6344-H6344</f>
        <v>0.16</v>
      </c>
      <c r="L6344" s="14" t="n">
        <f aca="false">G6344-H6344</f>
        <v>1.16</v>
      </c>
    </row>
    <row r="6345" customFormat="false" ht="15" hidden="false" customHeight="false" outlineLevel="0" collapsed="false">
      <c r="A6345" s="2" t="s">
        <v>174</v>
      </c>
      <c r="B6345" s="2" t="s">
        <v>142</v>
      </c>
      <c r="C6345" s="2" t="s">
        <v>48</v>
      </c>
      <c r="D6345" s="2" t="s">
        <v>12</v>
      </c>
      <c r="E6345" s="2" t="s">
        <v>74</v>
      </c>
      <c r="F6345" s="2" t="s">
        <v>976</v>
      </c>
      <c r="G6345" s="14" t="n">
        <v>37.5</v>
      </c>
      <c r="H6345" s="14" t="n">
        <v>27.94</v>
      </c>
      <c r="I6345" s="14" t="n">
        <v>12.5</v>
      </c>
      <c r="J6345" s="23" t="n">
        <f aca="false">IF(AND(E6345="Priority",ISNUMBER('Cost model'!N126)),'Cost model'!N126,'Cost model'!M126)</f>
        <v>45</v>
      </c>
      <c r="K6345" s="14" t="n">
        <f aca="false">J6345-H6345</f>
        <v>17.06</v>
      </c>
      <c r="L6345" s="14" t="n">
        <f aca="false">G6345-H6345</f>
        <v>9.56</v>
      </c>
    </row>
    <row r="6346" customFormat="false" ht="15" hidden="false" customHeight="false" outlineLevel="0" collapsed="false">
      <c r="A6346" s="2" t="s">
        <v>174</v>
      </c>
      <c r="B6346" s="2" t="s">
        <v>174</v>
      </c>
      <c r="C6346" s="2" t="s">
        <v>49</v>
      </c>
      <c r="D6346" s="2" t="s">
        <v>10</v>
      </c>
      <c r="E6346" s="2" t="s">
        <v>74</v>
      </c>
      <c r="F6346" s="2" t="s">
        <v>977</v>
      </c>
      <c r="G6346" s="14" t="n">
        <v>35</v>
      </c>
      <c r="H6346" s="14" t="n">
        <v>12.61</v>
      </c>
      <c r="I6346" s="14" t="n">
        <v>17.5</v>
      </c>
      <c r="J6346" s="23" t="n">
        <f aca="false">IF(AND(E6346="Priority",ISNUMBER('Cost model'!N169)),'Cost model'!N169,'Cost model'!M169)</f>
        <v>18.5</v>
      </c>
      <c r="K6346" s="14" t="n">
        <f aca="false">J6346-H6346</f>
        <v>5.89</v>
      </c>
      <c r="L6346" s="14" t="n">
        <f aca="false">G6346-H6346</f>
        <v>22.39</v>
      </c>
    </row>
    <row r="6347" customFormat="false" ht="15" hidden="false" customHeight="false" outlineLevel="0" collapsed="false">
      <c r="A6347" s="2" t="s">
        <v>142</v>
      </c>
      <c r="B6347" s="2" t="s">
        <v>142</v>
      </c>
      <c r="C6347" s="2" t="s">
        <v>49</v>
      </c>
      <c r="D6347" s="2" t="s">
        <v>12</v>
      </c>
      <c r="E6347" s="2" t="s">
        <v>74</v>
      </c>
      <c r="F6347" s="2" t="s">
        <v>977</v>
      </c>
      <c r="G6347" s="14" t="n">
        <v>37</v>
      </c>
      <c r="H6347" s="14" t="n">
        <v>46.35</v>
      </c>
      <c r="I6347" s="14" t="n">
        <v>19.5</v>
      </c>
      <c r="J6347" s="23" t="n">
        <f aca="false">IF(AND(E6347="Priority",ISNUMBER('Cost model'!N637)),'Cost model'!N637,'Cost model'!M637)</f>
        <v>45</v>
      </c>
      <c r="K6347" s="14" t="n">
        <f aca="false">J6347-H6347</f>
        <v>-1.35</v>
      </c>
      <c r="L6347" s="14" t="n">
        <f aca="false">G6347-H6347</f>
        <v>-9.35</v>
      </c>
    </row>
    <row r="6348" customFormat="false" ht="15" hidden="false" customHeight="false" outlineLevel="0" collapsed="false">
      <c r="A6348" s="2" t="s">
        <v>174</v>
      </c>
      <c r="B6348" s="2" t="s">
        <v>124</v>
      </c>
      <c r="C6348" s="2" t="s">
        <v>47</v>
      </c>
      <c r="D6348" s="2" t="s">
        <v>13</v>
      </c>
      <c r="E6348" s="2" t="s">
        <v>83</v>
      </c>
      <c r="F6348" s="2" t="s">
        <v>976</v>
      </c>
      <c r="G6348" s="14" t="n">
        <v>45</v>
      </c>
      <c r="H6348" s="14" t="n">
        <v>18.7</v>
      </c>
      <c r="I6348" s="14" t="n">
        <v>45</v>
      </c>
      <c r="J6348" s="23" t="n">
        <f aca="false">IF(AND(E6348="Priority",ISNUMBER('Cost model'!N113)),'Cost model'!N113,'Cost model'!M113)</f>
        <v>90</v>
      </c>
      <c r="K6348" s="14" t="n">
        <f aca="false">J6348-H6348</f>
        <v>71.3</v>
      </c>
      <c r="L6348" s="14" t="n">
        <f aca="false">G6348-H6348</f>
        <v>26.3</v>
      </c>
    </row>
    <row r="6349" customFormat="false" ht="15" hidden="false" customHeight="false" outlineLevel="0" collapsed="false">
      <c r="A6349" s="2" t="s">
        <v>142</v>
      </c>
      <c r="B6349" s="2" t="s">
        <v>124</v>
      </c>
      <c r="C6349" s="2" t="s">
        <v>47</v>
      </c>
      <c r="D6349" s="2" t="s">
        <v>10</v>
      </c>
      <c r="E6349" s="2" t="s">
        <v>74</v>
      </c>
      <c r="F6349" s="2" t="s">
        <v>976</v>
      </c>
      <c r="G6349" s="14" t="n">
        <v>43</v>
      </c>
      <c r="H6349" s="14" t="n">
        <v>42.88</v>
      </c>
      <c r="I6349" s="14" t="n">
        <v>14.5</v>
      </c>
      <c r="J6349" s="23" t="n">
        <f aca="false">IF(AND(E6349="Priority",ISNUMBER('Cost model'!N662)),'Cost model'!N662,'Cost model'!M662)</f>
        <v>13.5</v>
      </c>
      <c r="K6349" s="14" t="n">
        <f aca="false">J6349-H6349</f>
        <v>-29.38</v>
      </c>
      <c r="L6349" s="14" t="n">
        <f aca="false">G6349-H6349</f>
        <v>0.119999999999997</v>
      </c>
    </row>
    <row r="6350" customFormat="false" ht="15" hidden="false" customHeight="false" outlineLevel="0" collapsed="false">
      <c r="A6350" s="2" t="s">
        <v>142</v>
      </c>
      <c r="B6350" s="2" t="s">
        <v>124</v>
      </c>
      <c r="C6350" s="2" t="s">
        <v>48</v>
      </c>
      <c r="D6350" s="2" t="s">
        <v>10</v>
      </c>
      <c r="E6350" s="2" t="s">
        <v>74</v>
      </c>
      <c r="F6350" s="2" t="s">
        <v>976</v>
      </c>
      <c r="G6350" s="14" t="n">
        <v>37.5</v>
      </c>
      <c r="H6350" s="14" t="n">
        <v>49.39</v>
      </c>
      <c r="I6350" s="14" t="n">
        <v>14.5</v>
      </c>
      <c r="J6350" s="23" t="n">
        <f aca="false">IF(AND(E6350="Priority",ISNUMBER('Cost model'!N663)),'Cost model'!N663,'Cost model'!M663)</f>
        <v>18.5</v>
      </c>
      <c r="K6350" s="14" t="n">
        <f aca="false">J6350-H6350</f>
        <v>-30.89</v>
      </c>
      <c r="L6350" s="14" t="n">
        <f aca="false">G6350-H6350</f>
        <v>-11.89</v>
      </c>
    </row>
    <row r="6351" customFormat="false" ht="15" hidden="false" customHeight="false" outlineLevel="0" collapsed="false">
      <c r="A6351" s="2" t="s">
        <v>142</v>
      </c>
      <c r="B6351" s="2" t="s">
        <v>124</v>
      </c>
      <c r="C6351" s="2" t="s">
        <v>48</v>
      </c>
      <c r="D6351" s="2" t="s">
        <v>10</v>
      </c>
      <c r="E6351" s="2" t="s">
        <v>74</v>
      </c>
      <c r="F6351" s="2" t="s">
        <v>976</v>
      </c>
      <c r="G6351" s="14" t="n">
        <v>32</v>
      </c>
      <c r="H6351" s="14" t="n">
        <v>53.26</v>
      </c>
      <c r="I6351" s="14" t="n">
        <v>14.5</v>
      </c>
      <c r="J6351" s="23" t="n">
        <f aca="false">IF(AND(E6351="Priority",ISNUMBER('Cost model'!N663)),'Cost model'!N663,'Cost model'!M663)</f>
        <v>18.5</v>
      </c>
      <c r="K6351" s="14" t="n">
        <f aca="false">J6351-H6351</f>
        <v>-34.76</v>
      </c>
      <c r="L6351" s="14" t="n">
        <f aca="false">G6351-H6351</f>
        <v>-21.26</v>
      </c>
    </row>
    <row r="6352" customFormat="false" ht="15" hidden="false" customHeight="false" outlineLevel="0" collapsed="false">
      <c r="A6352" s="2" t="s">
        <v>174</v>
      </c>
      <c r="B6352" s="2" t="s">
        <v>174</v>
      </c>
      <c r="C6352" s="2" t="s">
        <v>47</v>
      </c>
      <c r="D6352" s="2" t="s">
        <v>12</v>
      </c>
      <c r="E6352" s="2" t="s">
        <v>74</v>
      </c>
      <c r="F6352" s="2" t="s">
        <v>977</v>
      </c>
      <c r="G6352" s="14" t="n">
        <v>28.5</v>
      </c>
      <c r="H6352" s="14" t="n">
        <v>25.31</v>
      </c>
      <c r="I6352" s="14" t="n">
        <v>9.5</v>
      </c>
      <c r="J6352" s="23" t="n">
        <f aca="false">IF(AND(E6352="Priority",ISNUMBER('Cost model'!N170)),'Cost model'!N170,'Cost model'!M170)</f>
        <v>25.5</v>
      </c>
      <c r="K6352" s="14" t="n">
        <f aca="false">J6352-H6352</f>
        <v>0.190000000000001</v>
      </c>
      <c r="L6352" s="14" t="n">
        <f aca="false">G6352-H6352</f>
        <v>3.19</v>
      </c>
    </row>
    <row r="6353" customFormat="false" ht="15" hidden="false" customHeight="false" outlineLevel="0" collapsed="false">
      <c r="A6353" s="2" t="s">
        <v>142</v>
      </c>
      <c r="B6353" s="2" t="s">
        <v>142</v>
      </c>
      <c r="C6353" s="2" t="s">
        <v>48</v>
      </c>
      <c r="D6353" s="2" t="s">
        <v>10</v>
      </c>
      <c r="E6353" s="2" t="s">
        <v>74</v>
      </c>
      <c r="F6353" s="2" t="s">
        <v>977</v>
      </c>
      <c r="G6353" s="14" t="n">
        <v>14.5</v>
      </c>
      <c r="H6353" s="14" t="n">
        <v>8.13</v>
      </c>
      <c r="I6353" s="14" t="n">
        <v>12.5</v>
      </c>
      <c r="J6353" s="23" t="n">
        <f aca="false">IF(AND(E6353="Priority",ISNUMBER('Cost model'!N633)),'Cost model'!N633,'Cost model'!M633)</f>
        <v>11.5</v>
      </c>
      <c r="K6353" s="14" t="n">
        <f aca="false">J6353-H6353</f>
        <v>3.37</v>
      </c>
      <c r="L6353" s="14" t="n">
        <f aca="false">G6353-H6353</f>
        <v>6.37</v>
      </c>
    </row>
    <row r="6354" customFormat="false" ht="15" hidden="false" customHeight="false" outlineLevel="0" collapsed="false">
      <c r="A6354" s="2" t="s">
        <v>124</v>
      </c>
      <c r="B6354" s="2" t="s">
        <v>124</v>
      </c>
      <c r="C6354" s="2" t="s">
        <v>47</v>
      </c>
      <c r="D6354" s="2" t="s">
        <v>10</v>
      </c>
      <c r="E6354" s="2" t="s">
        <v>74</v>
      </c>
      <c r="F6354" s="2" t="s">
        <v>977</v>
      </c>
      <c r="G6354" s="14" t="n">
        <v>29</v>
      </c>
      <c r="H6354" s="14" t="n">
        <v>10.37</v>
      </c>
      <c r="I6354" s="14" t="n">
        <v>9.5</v>
      </c>
      <c r="J6354" s="23" t="n">
        <f aca="false">IF(AND(E6354="Priority",ISNUMBER('Cost model'!N317)),'Cost model'!N317,'Cost model'!M317)</f>
        <v>10.5</v>
      </c>
      <c r="K6354" s="14" t="n">
        <f aca="false">J6354-H6354</f>
        <v>0.130000000000001</v>
      </c>
      <c r="L6354" s="14" t="n">
        <f aca="false">G6354-H6354</f>
        <v>18.63</v>
      </c>
    </row>
    <row r="6355" customFormat="false" ht="15" hidden="false" customHeight="false" outlineLevel="0" collapsed="false">
      <c r="A6355" s="2" t="s">
        <v>174</v>
      </c>
      <c r="B6355" s="2" t="s">
        <v>124</v>
      </c>
      <c r="C6355" s="2" t="s">
        <v>47</v>
      </c>
      <c r="D6355" s="2" t="s">
        <v>12</v>
      </c>
      <c r="E6355" s="2" t="s">
        <v>74</v>
      </c>
      <c r="F6355" s="2" t="s">
        <v>976</v>
      </c>
      <c r="G6355" s="14" t="n">
        <v>28.5</v>
      </c>
      <c r="H6355" s="14" t="n">
        <v>45.16</v>
      </c>
      <c r="I6355" s="14" t="n">
        <v>9.5</v>
      </c>
      <c r="J6355" s="23" t="n">
        <f aca="false">IF(AND(E6355="Priority",ISNUMBER('Cost model'!N110)),'Cost model'!N110,'Cost model'!M110)</f>
        <v>40</v>
      </c>
      <c r="K6355" s="14" t="n">
        <f aca="false">J6355-H6355</f>
        <v>-5.16</v>
      </c>
      <c r="L6355" s="14" t="n">
        <f aca="false">G6355-H6355</f>
        <v>-16.66</v>
      </c>
    </row>
    <row r="6356" customFormat="false" ht="15" hidden="false" customHeight="false" outlineLevel="0" collapsed="false">
      <c r="A6356" s="2" t="s">
        <v>221</v>
      </c>
      <c r="B6356" s="2" t="s">
        <v>174</v>
      </c>
      <c r="C6356" s="2" t="s">
        <v>47</v>
      </c>
      <c r="D6356" s="2" t="s">
        <v>10</v>
      </c>
      <c r="E6356" s="2" t="s">
        <v>74</v>
      </c>
      <c r="F6356" s="2" t="s">
        <v>976</v>
      </c>
      <c r="G6356" s="14" t="n">
        <v>9.5</v>
      </c>
      <c r="H6356" s="14" t="n">
        <v>9.31</v>
      </c>
      <c r="I6356" s="14" t="n">
        <v>19.5</v>
      </c>
      <c r="J6356" s="23" t="n">
        <f aca="false">IF(AND(E6356="Priority",ISNUMBER('Cost model'!N782)),'Cost model'!N782,'Cost model'!M782)</f>
        <v>11.5</v>
      </c>
      <c r="K6356" s="14" t="n">
        <f aca="false">J6356-H6356</f>
        <v>2.19</v>
      </c>
      <c r="L6356" s="14" t="n">
        <f aca="false">G6356-H6356</f>
        <v>0.19</v>
      </c>
    </row>
    <row r="6357" customFormat="false" ht="15" hidden="false" customHeight="false" outlineLevel="0" collapsed="false">
      <c r="A6357" s="2" t="s">
        <v>124</v>
      </c>
      <c r="B6357" s="2" t="s">
        <v>124</v>
      </c>
      <c r="C6357" s="2" t="s">
        <v>47</v>
      </c>
      <c r="D6357" s="2" t="s">
        <v>10</v>
      </c>
      <c r="E6357" s="2" t="s">
        <v>74</v>
      </c>
      <c r="F6357" s="2" t="s">
        <v>977</v>
      </c>
      <c r="G6357" s="14" t="n">
        <v>9.5</v>
      </c>
      <c r="H6357" s="14" t="n">
        <v>6.07</v>
      </c>
      <c r="I6357" s="14" t="n">
        <v>9.5</v>
      </c>
      <c r="J6357" s="23" t="n">
        <f aca="false">IF(AND(E6357="Priority",ISNUMBER('Cost model'!N317)),'Cost model'!N317,'Cost model'!M317)</f>
        <v>10.5</v>
      </c>
      <c r="K6357" s="14" t="n">
        <f aca="false">J6357-H6357</f>
        <v>4.43</v>
      </c>
      <c r="L6357" s="14" t="n">
        <f aca="false">G6357-H6357</f>
        <v>3.43</v>
      </c>
    </row>
    <row r="6358" customFormat="false" ht="15" hidden="false" customHeight="false" outlineLevel="0" collapsed="false">
      <c r="A6358" s="2" t="s">
        <v>142</v>
      </c>
      <c r="B6358" s="2" t="s">
        <v>142</v>
      </c>
      <c r="C6358" s="2" t="s">
        <v>48</v>
      </c>
      <c r="D6358" s="2" t="s">
        <v>10</v>
      </c>
      <c r="E6358" s="2" t="s">
        <v>74</v>
      </c>
      <c r="F6358" s="2" t="s">
        <v>977</v>
      </c>
      <c r="G6358" s="14" t="n">
        <v>12.5</v>
      </c>
      <c r="H6358" s="14" t="n">
        <v>12.38</v>
      </c>
      <c r="I6358" s="14" t="n">
        <v>12.5</v>
      </c>
      <c r="J6358" s="23" t="n">
        <f aca="false">IF(AND(E6358="Priority",ISNUMBER('Cost model'!N633)),'Cost model'!N633,'Cost model'!M633)</f>
        <v>11.5</v>
      </c>
      <c r="K6358" s="14" t="n">
        <f aca="false">J6358-H6358</f>
        <v>-0.880000000000001</v>
      </c>
      <c r="L6358" s="14" t="n">
        <f aca="false">G6358-H6358</f>
        <v>0.119999999999999</v>
      </c>
    </row>
    <row r="6359" customFormat="false" ht="15" hidden="false" customHeight="false" outlineLevel="0" collapsed="false">
      <c r="A6359" s="2" t="s">
        <v>221</v>
      </c>
      <c r="B6359" s="2" t="s">
        <v>221</v>
      </c>
      <c r="C6359" s="2" t="s">
        <v>47</v>
      </c>
      <c r="D6359" s="2" t="s">
        <v>10</v>
      </c>
      <c r="E6359" s="2" t="s">
        <v>83</v>
      </c>
      <c r="F6359" s="2" t="s">
        <v>977</v>
      </c>
      <c r="G6359" s="14" t="n">
        <v>14.5</v>
      </c>
      <c r="H6359" s="14" t="n">
        <v>6.78</v>
      </c>
      <c r="I6359" s="14" t="n">
        <v>14.5</v>
      </c>
      <c r="J6359" s="23" t="n">
        <f aca="false">IF(AND(E6359="Priority",ISNUMBER('Cost model'!N737)),'Cost model'!N737,'Cost model'!M737)</f>
        <v>13.5</v>
      </c>
      <c r="K6359" s="14" t="n">
        <f aca="false">J6359-H6359</f>
        <v>6.72</v>
      </c>
      <c r="L6359" s="14" t="n">
        <f aca="false">G6359-H6359</f>
        <v>7.72</v>
      </c>
    </row>
    <row r="6360" customFormat="false" ht="15" hidden="false" customHeight="false" outlineLevel="0" collapsed="false">
      <c r="A6360" s="2" t="s">
        <v>174</v>
      </c>
      <c r="B6360" s="2" t="s">
        <v>142</v>
      </c>
      <c r="C6360" s="2" t="s">
        <v>49</v>
      </c>
      <c r="D6360" s="2" t="s">
        <v>12</v>
      </c>
      <c r="E6360" s="2" t="s">
        <v>74</v>
      </c>
      <c r="F6360" s="2" t="s">
        <v>976</v>
      </c>
      <c r="G6360" s="14" t="n">
        <v>54.5</v>
      </c>
      <c r="H6360" s="14" t="n">
        <v>51.17</v>
      </c>
      <c r="I6360" s="14" t="n">
        <v>19.5</v>
      </c>
      <c r="J6360" s="23" t="n">
        <f aca="false">IF(AND(E6360="Priority",ISNUMBER('Cost model'!N127)),'Cost model'!N127,'Cost model'!M127)</f>
        <v>50</v>
      </c>
      <c r="K6360" s="14" t="n">
        <f aca="false">J6360-H6360</f>
        <v>-1.17</v>
      </c>
      <c r="L6360" s="14" t="n">
        <f aca="false">G6360-H6360</f>
        <v>3.33</v>
      </c>
    </row>
    <row r="6361" customFormat="false" ht="15" hidden="false" customHeight="false" outlineLevel="0" collapsed="false">
      <c r="A6361" s="2" t="s">
        <v>174</v>
      </c>
      <c r="B6361" s="2" t="s">
        <v>174</v>
      </c>
      <c r="C6361" s="2" t="s">
        <v>47</v>
      </c>
      <c r="D6361" s="2" t="s">
        <v>10</v>
      </c>
      <c r="E6361" s="2" t="s">
        <v>74</v>
      </c>
      <c r="F6361" s="2" t="s">
        <v>977</v>
      </c>
      <c r="G6361" s="14" t="n">
        <v>9.5</v>
      </c>
      <c r="H6361" s="14" t="n">
        <v>7.48</v>
      </c>
      <c r="I6361" s="14" t="n">
        <v>9.5</v>
      </c>
      <c r="J6361" s="23" t="n">
        <f aca="false">IF(AND(E6361="Priority",ISNUMBER('Cost model'!N167)),'Cost model'!N167,'Cost model'!M167)</f>
        <v>8.5</v>
      </c>
      <c r="K6361" s="14" t="n">
        <f aca="false">J6361-H6361</f>
        <v>1.02</v>
      </c>
      <c r="L6361" s="14" t="n">
        <f aca="false">G6361-H6361</f>
        <v>2.02</v>
      </c>
    </row>
    <row r="6362" customFormat="false" ht="15" hidden="false" customHeight="false" outlineLevel="0" collapsed="false">
      <c r="A6362" s="2" t="s">
        <v>174</v>
      </c>
      <c r="B6362" s="2" t="s">
        <v>174</v>
      </c>
      <c r="C6362" s="2" t="s">
        <v>47</v>
      </c>
      <c r="D6362" s="2" t="s">
        <v>10</v>
      </c>
      <c r="E6362" s="2" t="s">
        <v>74</v>
      </c>
      <c r="F6362" s="2" t="s">
        <v>977</v>
      </c>
      <c r="G6362" s="14" t="n">
        <v>9.5</v>
      </c>
      <c r="H6362" s="14" t="n">
        <v>6.7</v>
      </c>
      <c r="I6362" s="14" t="n">
        <v>9.5</v>
      </c>
      <c r="J6362" s="23" t="n">
        <f aca="false">IF(AND(E6362="Priority",ISNUMBER('Cost model'!N167)),'Cost model'!N167,'Cost model'!M167)</f>
        <v>8.5</v>
      </c>
      <c r="K6362" s="14" t="n">
        <f aca="false">J6362-H6362</f>
        <v>1.8</v>
      </c>
      <c r="L6362" s="14" t="n">
        <f aca="false">G6362-H6362</f>
        <v>2.8</v>
      </c>
    </row>
    <row r="6363" customFormat="false" ht="15" hidden="false" customHeight="false" outlineLevel="0" collapsed="false">
      <c r="A6363" s="2" t="s">
        <v>174</v>
      </c>
      <c r="B6363" s="2" t="s">
        <v>124</v>
      </c>
      <c r="C6363" s="2" t="s">
        <v>48</v>
      </c>
      <c r="D6363" s="2" t="s">
        <v>10</v>
      </c>
      <c r="E6363" s="2" t="s">
        <v>74</v>
      </c>
      <c r="F6363" s="2" t="s">
        <v>976</v>
      </c>
      <c r="G6363" s="14" t="n">
        <v>37.5</v>
      </c>
      <c r="H6363" s="14" t="n">
        <v>42.52</v>
      </c>
      <c r="I6363" s="14" t="n">
        <v>12.5</v>
      </c>
      <c r="J6363" s="23" t="n">
        <f aca="false">IF(AND(E6363="Priority",ISNUMBER('Cost model'!N108)),'Cost model'!N108,'Cost model'!M108)</f>
        <v>15.5</v>
      </c>
      <c r="K6363" s="14" t="n">
        <f aca="false">J6363-H6363</f>
        <v>-27.02</v>
      </c>
      <c r="L6363" s="14" t="n">
        <f aca="false">G6363-H6363</f>
        <v>-5.02</v>
      </c>
    </row>
    <row r="6364" customFormat="false" ht="15" hidden="false" customHeight="false" outlineLevel="0" collapsed="false">
      <c r="A6364" s="2" t="s">
        <v>124</v>
      </c>
      <c r="B6364" s="2" t="s">
        <v>124</v>
      </c>
      <c r="C6364" s="2" t="s">
        <v>47</v>
      </c>
      <c r="D6364" s="2" t="s">
        <v>10</v>
      </c>
      <c r="E6364" s="2" t="s">
        <v>83</v>
      </c>
      <c r="F6364" s="2" t="s">
        <v>977</v>
      </c>
      <c r="G6364" s="14" t="n">
        <v>14.5</v>
      </c>
      <c r="H6364" s="14" t="n">
        <v>6.07</v>
      </c>
      <c r="I6364" s="14" t="n">
        <v>14.5</v>
      </c>
      <c r="J6364" s="23" t="n">
        <f aca="false">IF(AND(E6364="Priority",ISNUMBER('Cost model'!N317)),'Cost model'!N317,'Cost model'!M317)</f>
        <v>15.5</v>
      </c>
      <c r="K6364" s="14" t="n">
        <f aca="false">J6364-H6364</f>
        <v>9.43</v>
      </c>
      <c r="L6364" s="14" t="n">
        <f aca="false">G6364-H6364</f>
        <v>8.43</v>
      </c>
    </row>
    <row r="6365" customFormat="false" ht="15" hidden="false" customHeight="false" outlineLevel="0" collapsed="false">
      <c r="A6365" s="2" t="s">
        <v>174</v>
      </c>
      <c r="B6365" s="2" t="s">
        <v>174</v>
      </c>
      <c r="C6365" s="2" t="s">
        <v>49</v>
      </c>
      <c r="D6365" s="2" t="s">
        <v>10</v>
      </c>
      <c r="E6365" s="2" t="s">
        <v>74</v>
      </c>
      <c r="F6365" s="2" t="s">
        <v>977</v>
      </c>
      <c r="G6365" s="14" t="n">
        <v>17.5</v>
      </c>
      <c r="H6365" s="14" t="n">
        <v>18.5</v>
      </c>
      <c r="I6365" s="14" t="n">
        <v>17.5</v>
      </c>
      <c r="J6365" s="23" t="n">
        <f aca="false">IF(AND(E6365="Priority",ISNUMBER('Cost model'!N169)),'Cost model'!N169,'Cost model'!M169)</f>
        <v>18.5</v>
      </c>
      <c r="K6365" s="14" t="n">
        <f aca="false">J6365-H6365</f>
        <v>0</v>
      </c>
      <c r="L6365" s="14" t="n">
        <f aca="false">G6365-H6365</f>
        <v>-1</v>
      </c>
    </row>
    <row r="6366" customFormat="false" ht="15" hidden="false" customHeight="false" outlineLevel="0" collapsed="false">
      <c r="A6366" s="2" t="s">
        <v>174</v>
      </c>
      <c r="B6366" s="2" t="s">
        <v>174</v>
      </c>
      <c r="C6366" s="2" t="s">
        <v>47</v>
      </c>
      <c r="D6366" s="2" t="s">
        <v>10</v>
      </c>
      <c r="E6366" s="2" t="s">
        <v>74</v>
      </c>
      <c r="F6366" s="2" t="s">
        <v>977</v>
      </c>
      <c r="G6366" s="14" t="n">
        <v>9.5</v>
      </c>
      <c r="H6366" s="14" t="n">
        <v>6.7</v>
      </c>
      <c r="I6366" s="14" t="n">
        <v>9.5</v>
      </c>
      <c r="J6366" s="23" t="n">
        <f aca="false">IF(AND(E6366="Priority",ISNUMBER('Cost model'!N167)),'Cost model'!N167,'Cost model'!M167)</f>
        <v>8.5</v>
      </c>
      <c r="K6366" s="14" t="n">
        <f aca="false">J6366-H6366</f>
        <v>1.8</v>
      </c>
      <c r="L6366" s="14" t="n">
        <f aca="false">G6366-H6366</f>
        <v>2.8</v>
      </c>
    </row>
    <row r="6367" customFormat="false" ht="15" hidden="false" customHeight="false" outlineLevel="0" collapsed="false">
      <c r="A6367" s="2" t="s">
        <v>221</v>
      </c>
      <c r="B6367" s="2" t="s">
        <v>221</v>
      </c>
      <c r="C6367" s="2" t="s">
        <v>47</v>
      </c>
      <c r="D6367" s="2" t="s">
        <v>12</v>
      </c>
      <c r="E6367" s="2" t="s">
        <v>74</v>
      </c>
      <c r="F6367" s="2" t="s">
        <v>977</v>
      </c>
      <c r="G6367" s="14" t="n">
        <v>28.5</v>
      </c>
      <c r="H6367" s="14" t="n">
        <v>31.94</v>
      </c>
      <c r="I6367" s="14" t="n">
        <v>9.5</v>
      </c>
      <c r="J6367" s="23" t="n">
        <f aca="false">IF(AND(E6367="Priority",ISNUMBER('Cost model'!N740)),'Cost model'!N740,'Cost model'!M740)</f>
        <v>22.5</v>
      </c>
      <c r="K6367" s="14" t="n">
        <f aca="false">J6367-H6367</f>
        <v>-9.44</v>
      </c>
      <c r="L6367" s="14" t="n">
        <f aca="false">G6367-H6367</f>
        <v>-3.44</v>
      </c>
    </row>
    <row r="6368" customFormat="false" ht="15" hidden="false" customHeight="false" outlineLevel="0" collapsed="false">
      <c r="A6368" s="2" t="s">
        <v>142</v>
      </c>
      <c r="B6368" s="2" t="s">
        <v>124</v>
      </c>
      <c r="C6368" s="2" t="s">
        <v>47</v>
      </c>
      <c r="D6368" s="2" t="s">
        <v>10</v>
      </c>
      <c r="E6368" s="2" t="s">
        <v>74</v>
      </c>
      <c r="F6368" s="2" t="s">
        <v>976</v>
      </c>
      <c r="G6368" s="14" t="n">
        <v>14.5</v>
      </c>
      <c r="H6368" s="14" t="n">
        <v>27.24</v>
      </c>
      <c r="I6368" s="14" t="n">
        <v>14.5</v>
      </c>
      <c r="J6368" s="23" t="n">
        <f aca="false">IF(AND(E6368="Priority",ISNUMBER('Cost model'!N662)),'Cost model'!N662,'Cost model'!M662)</f>
        <v>13.5</v>
      </c>
      <c r="K6368" s="14" t="n">
        <f aca="false">J6368-H6368</f>
        <v>-13.74</v>
      </c>
      <c r="L6368" s="14" t="n">
        <f aca="false">G6368-H6368</f>
        <v>-12.74</v>
      </c>
    </row>
    <row r="6369" customFormat="false" ht="15" hidden="false" customHeight="false" outlineLevel="0" collapsed="false">
      <c r="A6369" s="2" t="s">
        <v>174</v>
      </c>
      <c r="B6369" s="2" t="s">
        <v>174</v>
      </c>
      <c r="C6369" s="2" t="s">
        <v>49</v>
      </c>
      <c r="D6369" s="2" t="s">
        <v>14</v>
      </c>
      <c r="E6369" s="2" t="s">
        <v>74</v>
      </c>
      <c r="F6369" s="2" t="s">
        <v>977</v>
      </c>
      <c r="G6369" s="14" t="n">
        <v>200</v>
      </c>
      <c r="H6369" s="14" t="n">
        <v>246.48</v>
      </c>
      <c r="I6369" s="14" t="n">
        <v>85</v>
      </c>
      <c r="J6369" s="23" t="n">
        <f aca="false">IF(AND(E6369="Priority",ISNUMBER('Cost model'!N178)),'Cost model'!N178,'Cost model'!M178)</f>
        <v>145</v>
      </c>
      <c r="K6369" s="14" t="n">
        <f aca="false">J6369-H6369</f>
        <v>-101.48</v>
      </c>
      <c r="L6369" s="14" t="n">
        <f aca="false">G6369-H6369</f>
        <v>-46.48</v>
      </c>
    </row>
    <row r="6370" customFormat="false" ht="15" hidden="false" customHeight="false" outlineLevel="0" collapsed="false">
      <c r="A6370" s="2" t="s">
        <v>221</v>
      </c>
      <c r="B6370" s="2" t="s">
        <v>221</v>
      </c>
      <c r="C6370" s="2" t="s">
        <v>49</v>
      </c>
      <c r="D6370" s="2" t="s">
        <v>12</v>
      </c>
      <c r="E6370" s="2" t="s">
        <v>74</v>
      </c>
      <c r="F6370" s="2" t="s">
        <v>977</v>
      </c>
      <c r="G6370" s="14" t="n">
        <v>72</v>
      </c>
      <c r="H6370" s="14" t="n">
        <v>76.89</v>
      </c>
      <c r="I6370" s="14" t="n">
        <v>19.5</v>
      </c>
      <c r="J6370" s="23" t="n">
        <f aca="false">IF(AND(E6370="Priority",ISNUMBER('Cost model'!N742)),'Cost model'!N742,'Cost model'!M742)</f>
        <v>60</v>
      </c>
      <c r="K6370" s="14" t="n">
        <f aca="false">J6370-H6370</f>
        <v>-16.89</v>
      </c>
      <c r="L6370" s="14" t="n">
        <f aca="false">G6370-H6370</f>
        <v>-4.89</v>
      </c>
    </row>
    <row r="6371" customFormat="false" ht="15" hidden="false" customHeight="false" outlineLevel="0" collapsed="false">
      <c r="A6371" s="2" t="s">
        <v>174</v>
      </c>
      <c r="B6371" s="2" t="s">
        <v>142</v>
      </c>
      <c r="C6371" s="2" t="s">
        <v>49</v>
      </c>
      <c r="D6371" s="2" t="s">
        <v>13</v>
      </c>
      <c r="E6371" s="2" t="s">
        <v>74</v>
      </c>
      <c r="F6371" s="2" t="s">
        <v>976</v>
      </c>
      <c r="G6371" s="14" t="n">
        <v>102.5</v>
      </c>
      <c r="H6371" s="14" t="n">
        <v>96.4</v>
      </c>
      <c r="I6371" s="14" t="n">
        <v>50</v>
      </c>
      <c r="J6371" s="23" t="n">
        <f aca="false">IF(AND(E6371="Priority",ISNUMBER('Cost model'!N130)),'Cost model'!N130,'Cost model'!M130)</f>
        <v>100</v>
      </c>
      <c r="K6371" s="14" t="n">
        <f aca="false">J6371-H6371</f>
        <v>3.59999999999999</v>
      </c>
      <c r="L6371" s="14" t="n">
        <f aca="false">G6371-H6371</f>
        <v>6.09999999999999</v>
      </c>
    </row>
    <row r="6372" customFormat="false" ht="15" hidden="false" customHeight="false" outlineLevel="0" collapsed="false">
      <c r="A6372" s="2" t="s">
        <v>142</v>
      </c>
      <c r="B6372" s="2" t="s">
        <v>142</v>
      </c>
      <c r="C6372" s="2" t="s">
        <v>47</v>
      </c>
      <c r="D6372" s="2" t="s">
        <v>12</v>
      </c>
      <c r="E6372" s="2" t="s">
        <v>74</v>
      </c>
      <c r="F6372" s="2" t="s">
        <v>977</v>
      </c>
      <c r="G6372" s="14" t="n">
        <v>19</v>
      </c>
      <c r="H6372" s="14" t="n">
        <v>25.31</v>
      </c>
      <c r="I6372" s="14" t="n">
        <v>9.5</v>
      </c>
      <c r="J6372" s="23" t="n">
        <f aca="false">IF(AND(E6372="Priority",ISNUMBER('Cost model'!N635)),'Cost model'!N635,'Cost model'!M635)</f>
        <v>30.5</v>
      </c>
      <c r="K6372" s="14" t="n">
        <f aca="false">J6372-H6372</f>
        <v>5.19</v>
      </c>
      <c r="L6372" s="14" t="n">
        <f aca="false">G6372-H6372</f>
        <v>-6.31</v>
      </c>
    </row>
    <row r="6373" customFormat="false" ht="15" hidden="false" customHeight="false" outlineLevel="0" collapsed="false">
      <c r="A6373" s="2" t="s">
        <v>174</v>
      </c>
      <c r="B6373" s="2" t="s">
        <v>174</v>
      </c>
      <c r="C6373" s="2" t="s">
        <v>49</v>
      </c>
      <c r="D6373" s="2" t="s">
        <v>12</v>
      </c>
      <c r="E6373" s="2" t="s">
        <v>74</v>
      </c>
      <c r="F6373" s="2" t="s">
        <v>977</v>
      </c>
      <c r="G6373" s="14" t="n">
        <v>98</v>
      </c>
      <c r="H6373" s="14" t="n">
        <v>34.54</v>
      </c>
      <c r="I6373" s="14" t="n">
        <v>19.5</v>
      </c>
      <c r="J6373" s="23" t="n">
        <f aca="false">IF(AND(E6373="Priority",ISNUMBER('Cost model'!N172)),'Cost model'!N172,'Cost model'!M172)</f>
        <v>45</v>
      </c>
      <c r="K6373" s="14" t="n">
        <f aca="false">J6373-H6373</f>
        <v>10.46</v>
      </c>
      <c r="L6373" s="14" t="n">
        <f aca="false">G6373-H6373</f>
        <v>63.46</v>
      </c>
    </row>
    <row r="6374" customFormat="false" ht="15" hidden="false" customHeight="false" outlineLevel="0" collapsed="false">
      <c r="A6374" s="2" t="s">
        <v>124</v>
      </c>
      <c r="B6374" s="2" t="s">
        <v>124</v>
      </c>
      <c r="C6374" s="2" t="s">
        <v>48</v>
      </c>
      <c r="D6374" s="2" t="s">
        <v>15</v>
      </c>
      <c r="E6374" s="2" t="s">
        <v>74</v>
      </c>
      <c r="F6374" s="2" t="s">
        <v>977</v>
      </c>
      <c r="G6374" s="14" t="n">
        <v>54.5</v>
      </c>
      <c r="H6374" s="14" t="n">
        <v>284.3</v>
      </c>
      <c r="I6374" s="14" t="n">
        <v>85</v>
      </c>
      <c r="J6374" s="23" t="n">
        <f aca="false">IF(AND(E6374="Priority",ISNUMBER('Cost model'!N330)),'Cost model'!N330,'Cost model'!M330)</f>
        <v>180</v>
      </c>
      <c r="K6374" s="14" t="n">
        <f aca="false">J6374-H6374</f>
        <v>-104.3</v>
      </c>
      <c r="L6374" s="14" t="n">
        <f aca="false">G6374-H6374</f>
        <v>-229.8</v>
      </c>
    </row>
    <row r="6375" customFormat="false" ht="15" hidden="false" customHeight="false" outlineLevel="0" collapsed="false">
      <c r="A6375" s="2" t="s">
        <v>174</v>
      </c>
      <c r="B6375" s="2" t="s">
        <v>174</v>
      </c>
      <c r="C6375" s="2" t="s">
        <v>47</v>
      </c>
      <c r="D6375" s="2" t="s">
        <v>10</v>
      </c>
      <c r="E6375" s="2" t="s">
        <v>74</v>
      </c>
      <c r="F6375" s="2" t="s">
        <v>977</v>
      </c>
      <c r="G6375" s="14" t="n">
        <v>9.5</v>
      </c>
      <c r="H6375" s="14" t="n">
        <v>6.7</v>
      </c>
      <c r="I6375" s="14" t="n">
        <v>9.5</v>
      </c>
      <c r="J6375" s="23" t="n">
        <f aca="false">IF(AND(E6375="Priority",ISNUMBER('Cost model'!N167)),'Cost model'!N167,'Cost model'!M167)</f>
        <v>8.5</v>
      </c>
      <c r="K6375" s="14" t="n">
        <f aca="false">J6375-H6375</f>
        <v>1.8</v>
      </c>
      <c r="L6375" s="14" t="n">
        <f aca="false">G6375-H6375</f>
        <v>2.8</v>
      </c>
    </row>
    <row r="6376" customFormat="false" ht="15" hidden="false" customHeight="false" outlineLevel="0" collapsed="false">
      <c r="A6376" s="2" t="s">
        <v>174</v>
      </c>
      <c r="B6376" s="2" t="s">
        <v>174</v>
      </c>
      <c r="C6376" s="2" t="s">
        <v>48</v>
      </c>
      <c r="D6376" s="2" t="s">
        <v>12</v>
      </c>
      <c r="E6376" s="2" t="s">
        <v>74</v>
      </c>
      <c r="F6376" s="2" t="s">
        <v>977</v>
      </c>
      <c r="G6376" s="14" t="n">
        <v>24.5</v>
      </c>
      <c r="H6376" s="14" t="n">
        <v>28.8</v>
      </c>
      <c r="I6376" s="14" t="n">
        <v>12.5</v>
      </c>
      <c r="J6376" s="23" t="n">
        <f aca="false">IF(AND(E6376="Priority",ISNUMBER('Cost model'!N171)),'Cost model'!N171,'Cost model'!M171)</f>
        <v>40</v>
      </c>
      <c r="K6376" s="14" t="n">
        <f aca="false">J6376-H6376</f>
        <v>11.2</v>
      </c>
      <c r="L6376" s="14" t="n">
        <f aca="false">G6376-H6376</f>
        <v>-4.3</v>
      </c>
    </row>
    <row r="6377" customFormat="false" ht="15" hidden="false" customHeight="false" outlineLevel="0" collapsed="false">
      <c r="A6377" s="2" t="s">
        <v>174</v>
      </c>
      <c r="B6377" s="2" t="s">
        <v>221</v>
      </c>
      <c r="C6377" s="2" t="s">
        <v>49</v>
      </c>
      <c r="D6377" s="2" t="s">
        <v>12</v>
      </c>
      <c r="E6377" s="2" t="s">
        <v>74</v>
      </c>
      <c r="F6377" s="2" t="s">
        <v>976</v>
      </c>
      <c r="G6377" s="14" t="n">
        <v>56.5</v>
      </c>
      <c r="H6377" s="14" t="n">
        <v>65.35</v>
      </c>
      <c r="I6377" s="14" t="n">
        <v>24.5</v>
      </c>
      <c r="J6377" s="23" t="n">
        <f aca="false">IF(AND(E6377="Priority",ISNUMBER('Cost model'!N157)),'Cost model'!N157,'Cost model'!M157)</f>
        <v>65</v>
      </c>
      <c r="K6377" s="14" t="n">
        <f aca="false">J6377-H6377</f>
        <v>-0.349999999999994</v>
      </c>
      <c r="L6377" s="14" t="n">
        <f aca="false">G6377-H6377</f>
        <v>-8.84999999999999</v>
      </c>
    </row>
    <row r="6378" customFormat="false" ht="15" hidden="false" customHeight="false" outlineLevel="0" collapsed="false">
      <c r="A6378" s="2" t="s">
        <v>142</v>
      </c>
      <c r="B6378" s="2" t="s">
        <v>142</v>
      </c>
      <c r="C6378" s="2" t="s">
        <v>47</v>
      </c>
      <c r="D6378" s="2" t="s">
        <v>12</v>
      </c>
      <c r="E6378" s="2" t="s">
        <v>74</v>
      </c>
      <c r="F6378" s="2" t="s">
        <v>977</v>
      </c>
      <c r="G6378" s="14" t="n">
        <v>9.5</v>
      </c>
      <c r="H6378" s="14" t="n">
        <v>25.08</v>
      </c>
      <c r="I6378" s="14" t="n">
        <v>9.5</v>
      </c>
      <c r="J6378" s="23" t="n">
        <f aca="false">IF(AND(E6378="Priority",ISNUMBER('Cost model'!N635)),'Cost model'!N635,'Cost model'!M635)</f>
        <v>30.5</v>
      </c>
      <c r="K6378" s="14" t="n">
        <f aca="false">J6378-H6378</f>
        <v>5.42</v>
      </c>
      <c r="L6378" s="14" t="n">
        <f aca="false">G6378-H6378</f>
        <v>-15.58</v>
      </c>
    </row>
    <row r="6379" customFormat="false" ht="15" hidden="false" customHeight="false" outlineLevel="0" collapsed="false">
      <c r="A6379" s="2" t="s">
        <v>174</v>
      </c>
      <c r="B6379" s="2" t="s">
        <v>174</v>
      </c>
      <c r="C6379" s="2" t="s">
        <v>49</v>
      </c>
      <c r="D6379" s="2" t="s">
        <v>10</v>
      </c>
      <c r="E6379" s="2" t="s">
        <v>83</v>
      </c>
      <c r="F6379" s="2" t="s">
        <v>977</v>
      </c>
      <c r="G6379" s="14" t="n">
        <v>24.5</v>
      </c>
      <c r="H6379" s="14" t="n">
        <v>15.02</v>
      </c>
      <c r="I6379" s="14" t="n">
        <v>24.5</v>
      </c>
      <c r="J6379" s="23" t="n">
        <f aca="false">IF(AND(E6379="Priority",ISNUMBER('Cost model'!N169)),'Cost model'!N169,'Cost model'!M169)</f>
        <v>25.5</v>
      </c>
      <c r="K6379" s="14" t="n">
        <f aca="false">J6379-H6379</f>
        <v>10.48</v>
      </c>
      <c r="L6379" s="14" t="n">
        <f aca="false">G6379-H6379</f>
        <v>9.48</v>
      </c>
    </row>
    <row r="6380" customFormat="false" ht="15" hidden="false" customHeight="false" outlineLevel="0" collapsed="false">
      <c r="A6380" s="2" t="s">
        <v>124</v>
      </c>
      <c r="B6380" s="2" t="s">
        <v>124</v>
      </c>
      <c r="C6380" s="2" t="s">
        <v>49</v>
      </c>
      <c r="D6380" s="2" t="s">
        <v>14</v>
      </c>
      <c r="E6380" s="2" t="s">
        <v>74</v>
      </c>
      <c r="F6380" s="2" t="s">
        <v>977</v>
      </c>
      <c r="G6380" s="14" t="n">
        <v>337</v>
      </c>
      <c r="H6380" s="14" t="n">
        <v>248.41</v>
      </c>
      <c r="I6380" s="14" t="n">
        <v>85</v>
      </c>
      <c r="J6380" s="23" t="n">
        <f aca="false">IF(AND(E6380="Priority",ISNUMBER('Cost model'!N328)),'Cost model'!N328,'Cost model'!M328)</f>
        <v>175</v>
      </c>
      <c r="K6380" s="14" t="n">
        <f aca="false">J6380-H6380</f>
        <v>-73.41</v>
      </c>
      <c r="L6380" s="14" t="n">
        <f aca="false">G6380-H6380</f>
        <v>88.59</v>
      </c>
    </row>
    <row r="6381" customFormat="false" ht="15" hidden="false" customHeight="false" outlineLevel="0" collapsed="false">
      <c r="A6381" s="2" t="s">
        <v>124</v>
      </c>
      <c r="B6381" s="2" t="s">
        <v>124</v>
      </c>
      <c r="C6381" s="2" t="s">
        <v>47</v>
      </c>
      <c r="D6381" s="2" t="s">
        <v>12</v>
      </c>
      <c r="E6381" s="2" t="s">
        <v>74</v>
      </c>
      <c r="F6381" s="2" t="s">
        <v>977</v>
      </c>
      <c r="G6381" s="14" t="n">
        <v>14.5</v>
      </c>
      <c r="H6381" s="14" t="n">
        <v>7.87</v>
      </c>
      <c r="I6381" s="14" t="n">
        <v>9.5</v>
      </c>
      <c r="J6381" s="23" t="n">
        <f aca="false">IF(AND(E6381="Priority",ISNUMBER('Cost model'!N320)),'Cost model'!N320,'Cost model'!M320)</f>
        <v>24.5</v>
      </c>
      <c r="K6381" s="14" t="n">
        <f aca="false">J6381-H6381</f>
        <v>16.63</v>
      </c>
      <c r="L6381" s="14" t="n">
        <f aca="false">G6381-H6381</f>
        <v>6.63</v>
      </c>
    </row>
    <row r="6382" customFormat="false" ht="15" hidden="false" customHeight="false" outlineLevel="0" collapsed="false">
      <c r="A6382" s="2" t="s">
        <v>158</v>
      </c>
      <c r="B6382" s="2" t="s">
        <v>158</v>
      </c>
      <c r="C6382" s="2" t="s">
        <v>47</v>
      </c>
      <c r="D6382" s="2" t="s">
        <v>10</v>
      </c>
      <c r="E6382" s="2" t="s">
        <v>74</v>
      </c>
      <c r="F6382" s="2" t="s">
        <v>977</v>
      </c>
      <c r="G6382" s="14" t="n">
        <v>9.5</v>
      </c>
      <c r="H6382" s="14" t="n">
        <v>7.16</v>
      </c>
      <c r="I6382" s="14" t="n">
        <v>9.5</v>
      </c>
      <c r="J6382" s="23" t="n">
        <f aca="false">IF(AND(E6382="Priority",ISNUMBER('Cost model'!N422)),'Cost model'!N422,'Cost model'!M422)</f>
        <v>8.5</v>
      </c>
      <c r="K6382" s="14" t="n">
        <f aca="false">J6382-H6382</f>
        <v>1.34</v>
      </c>
      <c r="L6382" s="14" t="n">
        <f aca="false">G6382-H6382</f>
        <v>2.34</v>
      </c>
    </row>
    <row r="6383" customFormat="false" ht="15" hidden="false" customHeight="false" outlineLevel="0" collapsed="false">
      <c r="A6383" s="2" t="s">
        <v>124</v>
      </c>
      <c r="B6383" s="2" t="s">
        <v>124</v>
      </c>
      <c r="C6383" s="2" t="s">
        <v>48</v>
      </c>
      <c r="D6383" s="2" t="s">
        <v>10</v>
      </c>
      <c r="E6383" s="2" t="s">
        <v>83</v>
      </c>
      <c r="F6383" s="2" t="s">
        <v>977</v>
      </c>
      <c r="G6383" s="14" t="n">
        <v>17.5</v>
      </c>
      <c r="H6383" s="14" t="n">
        <v>10.81</v>
      </c>
      <c r="I6383" s="14" t="n">
        <v>17.5</v>
      </c>
      <c r="J6383" s="23" t="n">
        <f aca="false">IF(AND(E6383="Priority",ISNUMBER('Cost model'!N318)),'Cost model'!N318,'Cost model'!M318)</f>
        <v>19.5</v>
      </c>
      <c r="K6383" s="14" t="n">
        <f aca="false">J6383-H6383</f>
        <v>8.69</v>
      </c>
      <c r="L6383" s="14" t="n">
        <f aca="false">G6383-H6383</f>
        <v>6.69</v>
      </c>
    </row>
    <row r="6384" customFormat="false" ht="15" hidden="false" customHeight="false" outlineLevel="0" collapsed="false">
      <c r="A6384" s="2" t="s">
        <v>124</v>
      </c>
      <c r="B6384" s="2" t="s">
        <v>174</v>
      </c>
      <c r="C6384" s="2" t="s">
        <v>49</v>
      </c>
      <c r="D6384" s="2" t="s">
        <v>15</v>
      </c>
      <c r="E6384" s="2" t="s">
        <v>74</v>
      </c>
      <c r="F6384" s="2" t="s">
        <v>976</v>
      </c>
      <c r="G6384" s="14" t="n">
        <v>230</v>
      </c>
      <c r="H6384" s="14" t="n">
        <v>447.03</v>
      </c>
      <c r="I6384" s="14" t="n">
        <v>300</v>
      </c>
      <c r="J6384" s="23" t="n">
        <f aca="false">IF(AND(E6384="Priority",ISNUMBER('Cost model'!N376)),'Cost model'!N376,'Cost model'!M376)</f>
        <v>350</v>
      </c>
      <c r="K6384" s="14" t="n">
        <f aca="false">J6384-H6384</f>
        <v>-97.03</v>
      </c>
      <c r="L6384" s="14" t="n">
        <f aca="false">G6384-H6384</f>
        <v>-217.03</v>
      </c>
    </row>
    <row r="6385" customFormat="false" ht="15" hidden="false" customHeight="false" outlineLevel="0" collapsed="false">
      <c r="A6385" s="2" t="s">
        <v>221</v>
      </c>
      <c r="B6385" s="2" t="s">
        <v>221</v>
      </c>
      <c r="C6385" s="2" t="s">
        <v>49</v>
      </c>
      <c r="D6385" s="2" t="s">
        <v>10</v>
      </c>
      <c r="E6385" s="2" t="s">
        <v>74</v>
      </c>
      <c r="F6385" s="2" t="s">
        <v>977</v>
      </c>
      <c r="G6385" s="14" t="n">
        <v>14.5</v>
      </c>
      <c r="H6385" s="14" t="n">
        <v>15.18</v>
      </c>
      <c r="I6385" s="14" t="n">
        <v>17.5</v>
      </c>
      <c r="J6385" s="23" t="n">
        <f aca="false">IF(AND(E6385="Priority",ISNUMBER('Cost model'!N739)),'Cost model'!N739,'Cost model'!M739)</f>
        <v>17.5</v>
      </c>
      <c r="K6385" s="14" t="n">
        <f aca="false">J6385-H6385</f>
        <v>2.32</v>
      </c>
      <c r="L6385" s="14" t="n">
        <f aca="false">G6385-H6385</f>
        <v>-0.68</v>
      </c>
    </row>
    <row r="6386" customFormat="false" ht="15" hidden="false" customHeight="false" outlineLevel="0" collapsed="false">
      <c r="A6386" s="2" t="s">
        <v>221</v>
      </c>
      <c r="B6386" s="2" t="s">
        <v>221</v>
      </c>
      <c r="C6386" s="2" t="s">
        <v>49</v>
      </c>
      <c r="D6386" s="2" t="s">
        <v>10</v>
      </c>
      <c r="E6386" s="2" t="s">
        <v>74</v>
      </c>
      <c r="F6386" s="2" t="s">
        <v>977</v>
      </c>
      <c r="G6386" s="14" t="n">
        <v>35</v>
      </c>
      <c r="H6386" s="14" t="n">
        <v>23.78</v>
      </c>
      <c r="I6386" s="14" t="n">
        <v>17.5</v>
      </c>
      <c r="J6386" s="23" t="n">
        <f aca="false">IF(AND(E6386="Priority",ISNUMBER('Cost model'!N739)),'Cost model'!N739,'Cost model'!M739)</f>
        <v>17.5</v>
      </c>
      <c r="K6386" s="14" t="n">
        <f aca="false">J6386-H6386</f>
        <v>-6.28</v>
      </c>
      <c r="L6386" s="14" t="n">
        <f aca="false">G6386-H6386</f>
        <v>11.22</v>
      </c>
    </row>
    <row r="6387" customFormat="false" ht="15" hidden="false" customHeight="false" outlineLevel="0" collapsed="false">
      <c r="A6387" s="2" t="s">
        <v>124</v>
      </c>
      <c r="B6387" s="2" t="s">
        <v>124</v>
      </c>
      <c r="C6387" s="2" t="s">
        <v>47</v>
      </c>
      <c r="D6387" s="2" t="s">
        <v>12</v>
      </c>
      <c r="E6387" s="2" t="s">
        <v>74</v>
      </c>
      <c r="F6387" s="2" t="s">
        <v>977</v>
      </c>
      <c r="G6387" s="14" t="n">
        <v>34</v>
      </c>
      <c r="H6387" s="14" t="n">
        <v>28.71</v>
      </c>
      <c r="I6387" s="14" t="n">
        <v>9.5</v>
      </c>
      <c r="J6387" s="23" t="n">
        <f aca="false">IF(AND(E6387="Priority",ISNUMBER('Cost model'!N320)),'Cost model'!N320,'Cost model'!M320)</f>
        <v>24.5</v>
      </c>
      <c r="K6387" s="14" t="n">
        <f aca="false">J6387-H6387</f>
        <v>-4.21</v>
      </c>
      <c r="L6387" s="14" t="n">
        <f aca="false">G6387-H6387</f>
        <v>5.29</v>
      </c>
    </row>
    <row r="6388" customFormat="false" ht="15" hidden="false" customHeight="false" outlineLevel="0" collapsed="false">
      <c r="A6388" s="2" t="s">
        <v>158</v>
      </c>
      <c r="B6388" s="2" t="s">
        <v>142</v>
      </c>
      <c r="C6388" s="2" t="s">
        <v>49</v>
      </c>
      <c r="D6388" s="2" t="s">
        <v>12</v>
      </c>
      <c r="E6388" s="2" t="s">
        <v>74</v>
      </c>
      <c r="F6388" s="2" t="s">
        <v>976</v>
      </c>
      <c r="G6388" s="14" t="n">
        <v>72</v>
      </c>
      <c r="H6388" s="14" t="n">
        <v>97.37</v>
      </c>
      <c r="I6388" s="14" t="n">
        <v>19.5</v>
      </c>
      <c r="J6388" s="23" t="n">
        <f aca="false">IF(AND(E6388="Priority",ISNUMBER('Cost model'!N442)),'Cost model'!N442,'Cost model'!M442)</f>
        <v>60</v>
      </c>
      <c r="K6388" s="14" t="n">
        <f aca="false">J6388-H6388</f>
        <v>-37.37</v>
      </c>
      <c r="L6388" s="14" t="n">
        <f aca="false">G6388-H6388</f>
        <v>-25.37</v>
      </c>
    </row>
    <row r="6389" customFormat="false" ht="15" hidden="false" customHeight="false" outlineLevel="0" collapsed="false">
      <c r="A6389" s="2" t="s">
        <v>142</v>
      </c>
      <c r="B6389" s="2" t="s">
        <v>142</v>
      </c>
      <c r="C6389" s="2" t="s">
        <v>48</v>
      </c>
      <c r="D6389" s="2" t="s">
        <v>12</v>
      </c>
      <c r="E6389" s="2" t="s">
        <v>74</v>
      </c>
      <c r="F6389" s="2" t="s">
        <v>977</v>
      </c>
      <c r="G6389" s="14" t="n">
        <v>25</v>
      </c>
      <c r="H6389" s="14" t="n">
        <v>40.67</v>
      </c>
      <c r="I6389" s="14" t="n">
        <v>12.5</v>
      </c>
      <c r="J6389" s="23" t="n">
        <f aca="false">IF(AND(E6389="Priority",ISNUMBER('Cost model'!N636)),'Cost model'!N636,'Cost model'!M636)</f>
        <v>40</v>
      </c>
      <c r="K6389" s="14" t="n">
        <f aca="false">J6389-H6389</f>
        <v>-0.670000000000002</v>
      </c>
      <c r="L6389" s="14" t="n">
        <f aca="false">G6389-H6389</f>
        <v>-15.67</v>
      </c>
    </row>
    <row r="6390" customFormat="false" ht="15" hidden="false" customHeight="false" outlineLevel="0" collapsed="false">
      <c r="A6390" s="2" t="s">
        <v>174</v>
      </c>
      <c r="B6390" s="2" t="s">
        <v>174</v>
      </c>
      <c r="C6390" s="2" t="s">
        <v>47</v>
      </c>
      <c r="D6390" s="2" t="s">
        <v>12</v>
      </c>
      <c r="E6390" s="2" t="s">
        <v>74</v>
      </c>
      <c r="F6390" s="2" t="s">
        <v>977</v>
      </c>
      <c r="G6390" s="14" t="n">
        <v>57.5</v>
      </c>
      <c r="H6390" s="14" t="n">
        <v>50.56</v>
      </c>
      <c r="I6390" s="14" t="n">
        <v>9.5</v>
      </c>
      <c r="J6390" s="23" t="n">
        <f aca="false">IF(AND(E6390="Priority",ISNUMBER('Cost model'!N170)),'Cost model'!N170,'Cost model'!M170)</f>
        <v>25.5</v>
      </c>
      <c r="K6390" s="14" t="n">
        <f aca="false">J6390-H6390</f>
        <v>-25.06</v>
      </c>
      <c r="L6390" s="14" t="n">
        <f aca="false">G6390-H6390</f>
        <v>6.94</v>
      </c>
    </row>
    <row r="6391" customFormat="false" ht="15" hidden="false" customHeight="false" outlineLevel="0" collapsed="false">
      <c r="A6391" s="2" t="s">
        <v>142</v>
      </c>
      <c r="B6391" s="2" t="s">
        <v>142</v>
      </c>
      <c r="C6391" s="2" t="s">
        <v>49</v>
      </c>
      <c r="D6391" s="2" t="s">
        <v>10</v>
      </c>
      <c r="E6391" s="2" t="s">
        <v>74</v>
      </c>
      <c r="F6391" s="2" t="s">
        <v>977</v>
      </c>
      <c r="G6391" s="14" t="n">
        <v>17.5</v>
      </c>
      <c r="H6391" s="14" t="n">
        <v>25.31</v>
      </c>
      <c r="I6391" s="14" t="n">
        <v>17.5</v>
      </c>
      <c r="J6391" s="23" t="n">
        <f aca="false">IF(AND(E6391="Priority",ISNUMBER('Cost model'!N634)),'Cost model'!N634,'Cost model'!M634)</f>
        <v>15.5</v>
      </c>
      <c r="K6391" s="14" t="n">
        <f aca="false">J6391-H6391</f>
        <v>-9.81</v>
      </c>
      <c r="L6391" s="14" t="n">
        <f aca="false">G6391-H6391</f>
        <v>-7.81</v>
      </c>
    </row>
    <row r="6392" customFormat="false" ht="15" hidden="false" customHeight="false" outlineLevel="0" collapsed="false">
      <c r="A6392" s="2" t="s">
        <v>174</v>
      </c>
      <c r="B6392" s="2" t="s">
        <v>124</v>
      </c>
      <c r="C6392" s="2" t="s">
        <v>47</v>
      </c>
      <c r="D6392" s="2" t="s">
        <v>10</v>
      </c>
      <c r="E6392" s="2" t="s">
        <v>74</v>
      </c>
      <c r="F6392" s="2" t="s">
        <v>976</v>
      </c>
      <c r="G6392" s="14" t="n">
        <v>9.5</v>
      </c>
      <c r="H6392" s="14" t="n">
        <v>8.02</v>
      </c>
      <c r="I6392" s="14" t="n">
        <v>9.5</v>
      </c>
      <c r="J6392" s="23" t="n">
        <f aca="false">IF(AND(E6392="Priority",ISNUMBER('Cost model'!N107)),'Cost model'!N107,'Cost model'!M107)</f>
        <v>12.5</v>
      </c>
      <c r="K6392" s="14" t="n">
        <f aca="false">J6392-H6392</f>
        <v>4.48</v>
      </c>
      <c r="L6392" s="14" t="n">
        <f aca="false">G6392-H6392</f>
        <v>1.48</v>
      </c>
    </row>
    <row r="6393" customFormat="false" ht="15" hidden="false" customHeight="false" outlineLevel="0" collapsed="false">
      <c r="A6393" s="2" t="s">
        <v>221</v>
      </c>
      <c r="B6393" s="2" t="s">
        <v>205</v>
      </c>
      <c r="C6393" s="2" t="s">
        <v>47</v>
      </c>
      <c r="D6393" s="2" t="s">
        <v>12</v>
      </c>
      <c r="E6393" s="2" t="s">
        <v>74</v>
      </c>
      <c r="F6393" s="2" t="s">
        <v>976</v>
      </c>
      <c r="G6393" s="14" t="n">
        <v>34</v>
      </c>
      <c r="H6393" s="14" t="n">
        <v>97.37</v>
      </c>
      <c r="I6393" s="14"/>
      <c r="J6393" s="23" t="n">
        <f aca="false">IF(AND(E6393="Priority",ISNUMBER('Cost model'!N830)),'Cost model'!N830,'Cost model'!M830)</f>
        <v>60</v>
      </c>
      <c r="K6393" s="14" t="n">
        <f aca="false">J6393-H6393</f>
        <v>-37.37</v>
      </c>
      <c r="L6393" s="14" t="n">
        <f aca="false">G6393-H6393</f>
        <v>-63.37</v>
      </c>
    </row>
    <row r="6394" customFormat="false" ht="15" hidden="false" customHeight="false" outlineLevel="0" collapsed="false">
      <c r="A6394" s="2" t="s">
        <v>124</v>
      </c>
      <c r="B6394" s="2" t="s">
        <v>124</v>
      </c>
      <c r="C6394" s="2" t="s">
        <v>47</v>
      </c>
      <c r="D6394" s="2" t="s">
        <v>12</v>
      </c>
      <c r="E6394" s="2" t="s">
        <v>74</v>
      </c>
      <c r="F6394" s="2" t="s">
        <v>977</v>
      </c>
      <c r="G6394" s="14" t="n">
        <v>14.5</v>
      </c>
      <c r="H6394" s="14" t="n">
        <v>7.5</v>
      </c>
      <c r="I6394" s="14" t="n">
        <v>9.5</v>
      </c>
      <c r="J6394" s="23" t="n">
        <f aca="false">IF(AND(E6394="Priority",ISNUMBER('Cost model'!N320)),'Cost model'!N320,'Cost model'!M320)</f>
        <v>24.5</v>
      </c>
      <c r="K6394" s="14" t="n">
        <f aca="false">J6394-H6394</f>
        <v>17</v>
      </c>
      <c r="L6394" s="14" t="n">
        <f aca="false">G6394-H6394</f>
        <v>7</v>
      </c>
    </row>
    <row r="6395" customFormat="false" ht="15" hidden="false" customHeight="false" outlineLevel="0" collapsed="false">
      <c r="A6395" s="2" t="s">
        <v>142</v>
      </c>
      <c r="B6395" s="2" t="s">
        <v>174</v>
      </c>
      <c r="C6395" s="2" t="s">
        <v>48</v>
      </c>
      <c r="D6395" s="2" t="s">
        <v>10</v>
      </c>
      <c r="E6395" s="2" t="s">
        <v>74</v>
      </c>
      <c r="F6395" s="2" t="s">
        <v>976</v>
      </c>
      <c r="G6395" s="14" t="n">
        <v>27</v>
      </c>
      <c r="H6395" s="14" t="n">
        <v>8.8</v>
      </c>
      <c r="I6395" s="14" t="n">
        <v>14.5</v>
      </c>
      <c r="J6395" s="23" t="n">
        <f aca="false">IF(AND(E6395="Priority",ISNUMBER('Cost model'!N693)),'Cost model'!N693,'Cost model'!M693)</f>
        <v>11.5</v>
      </c>
      <c r="K6395" s="14" t="n">
        <f aca="false">J6395-H6395</f>
        <v>2.7</v>
      </c>
      <c r="L6395" s="14" t="n">
        <f aca="false">G6395-H6395</f>
        <v>18.2</v>
      </c>
    </row>
    <row r="6396" customFormat="false" ht="15" hidden="false" customHeight="false" outlineLevel="0" collapsed="false">
      <c r="A6396" s="2" t="s">
        <v>142</v>
      </c>
      <c r="B6396" s="2" t="s">
        <v>142</v>
      </c>
      <c r="C6396" s="2" t="s">
        <v>47</v>
      </c>
      <c r="D6396" s="2" t="s">
        <v>12</v>
      </c>
      <c r="E6396" s="2" t="s">
        <v>74</v>
      </c>
      <c r="F6396" s="2" t="s">
        <v>977</v>
      </c>
      <c r="G6396" s="14" t="n">
        <v>9.5</v>
      </c>
      <c r="H6396" s="14" t="n">
        <v>7.11</v>
      </c>
      <c r="I6396" s="14" t="n">
        <v>9.5</v>
      </c>
      <c r="J6396" s="23" t="n">
        <f aca="false">IF(AND(E6396="Priority",ISNUMBER('Cost model'!N635)),'Cost model'!N635,'Cost model'!M635)</f>
        <v>30.5</v>
      </c>
      <c r="K6396" s="14" t="n">
        <f aca="false">J6396-H6396</f>
        <v>23.39</v>
      </c>
      <c r="L6396" s="14" t="n">
        <f aca="false">G6396-H6396</f>
        <v>2.39</v>
      </c>
    </row>
    <row r="6397" customFormat="false" ht="15" hidden="false" customHeight="false" outlineLevel="0" collapsed="false">
      <c r="A6397" s="2" t="s">
        <v>221</v>
      </c>
      <c r="B6397" s="2" t="s">
        <v>221</v>
      </c>
      <c r="C6397" s="2" t="s">
        <v>47</v>
      </c>
      <c r="D6397" s="2" t="s">
        <v>10</v>
      </c>
      <c r="E6397" s="2" t="s">
        <v>74</v>
      </c>
      <c r="F6397" s="2" t="s">
        <v>977</v>
      </c>
      <c r="G6397" s="14" t="n">
        <v>9.5</v>
      </c>
      <c r="H6397" s="14" t="n">
        <v>7.17</v>
      </c>
      <c r="I6397" s="14" t="n">
        <v>9.5</v>
      </c>
      <c r="J6397" s="23" t="n">
        <f aca="false">IF(AND(E6397="Priority",ISNUMBER('Cost model'!N737)),'Cost model'!N737,'Cost model'!M737)</f>
        <v>8.5</v>
      </c>
      <c r="K6397" s="14" t="n">
        <f aca="false">J6397-H6397</f>
        <v>1.33</v>
      </c>
      <c r="L6397" s="14" t="n">
        <f aca="false">G6397-H6397</f>
        <v>2.33</v>
      </c>
    </row>
    <row r="6398" customFormat="false" ht="15" hidden="false" customHeight="false" outlineLevel="0" collapsed="false">
      <c r="A6398" s="2" t="s">
        <v>142</v>
      </c>
      <c r="B6398" s="2" t="s">
        <v>142</v>
      </c>
      <c r="C6398" s="2" t="s">
        <v>48</v>
      </c>
      <c r="D6398" s="2" t="s">
        <v>12</v>
      </c>
      <c r="E6398" s="2" t="s">
        <v>74</v>
      </c>
      <c r="F6398" s="2" t="s">
        <v>977</v>
      </c>
      <c r="G6398" s="14" t="n">
        <v>25</v>
      </c>
      <c r="H6398" s="14" t="n">
        <v>26.5</v>
      </c>
      <c r="I6398" s="14" t="n">
        <v>12.5</v>
      </c>
      <c r="J6398" s="23" t="n">
        <f aca="false">IF(AND(E6398="Priority",ISNUMBER('Cost model'!N636)),'Cost model'!N636,'Cost model'!M636)</f>
        <v>40</v>
      </c>
      <c r="K6398" s="14" t="n">
        <f aca="false">J6398-H6398</f>
        <v>13.5</v>
      </c>
      <c r="L6398" s="14" t="n">
        <f aca="false">G6398-H6398</f>
        <v>-1.5</v>
      </c>
    </row>
    <row r="6399" customFormat="false" ht="15" hidden="false" customHeight="false" outlineLevel="0" collapsed="false">
      <c r="A6399" s="2" t="s">
        <v>142</v>
      </c>
      <c r="B6399" s="2" t="s">
        <v>142</v>
      </c>
      <c r="C6399" s="2" t="s">
        <v>47</v>
      </c>
      <c r="D6399" s="2" t="s">
        <v>12</v>
      </c>
      <c r="E6399" s="2" t="s">
        <v>74</v>
      </c>
      <c r="F6399" s="2" t="s">
        <v>977</v>
      </c>
      <c r="G6399" s="14" t="n">
        <v>28.5</v>
      </c>
      <c r="H6399" s="14" t="n">
        <v>28.68</v>
      </c>
      <c r="I6399" s="14" t="n">
        <v>9.5</v>
      </c>
      <c r="J6399" s="23" t="n">
        <f aca="false">IF(AND(E6399="Priority",ISNUMBER('Cost model'!N635)),'Cost model'!N635,'Cost model'!M635)</f>
        <v>30.5</v>
      </c>
      <c r="K6399" s="14" t="n">
        <f aca="false">J6399-H6399</f>
        <v>1.82</v>
      </c>
      <c r="L6399" s="14" t="n">
        <f aca="false">G6399-H6399</f>
        <v>-0.18</v>
      </c>
    </row>
    <row r="6400" customFormat="false" ht="15" hidden="false" customHeight="false" outlineLevel="0" collapsed="false">
      <c r="A6400" s="2" t="s">
        <v>142</v>
      </c>
      <c r="B6400" s="2" t="s">
        <v>142</v>
      </c>
      <c r="C6400" s="2" t="s">
        <v>47</v>
      </c>
      <c r="D6400" s="2" t="s">
        <v>12</v>
      </c>
      <c r="E6400" s="2" t="s">
        <v>74</v>
      </c>
      <c r="F6400" s="2" t="s">
        <v>977</v>
      </c>
      <c r="G6400" s="14" t="n">
        <v>45</v>
      </c>
      <c r="H6400" s="14" t="n">
        <v>46.43</v>
      </c>
      <c r="I6400" s="14" t="n">
        <v>9.5</v>
      </c>
      <c r="J6400" s="23" t="n">
        <f aca="false">IF(AND(E6400="Priority",ISNUMBER('Cost model'!N635)),'Cost model'!N635,'Cost model'!M635)</f>
        <v>30.5</v>
      </c>
      <c r="K6400" s="14" t="n">
        <f aca="false">J6400-H6400</f>
        <v>-15.93</v>
      </c>
      <c r="L6400" s="14" t="n">
        <f aca="false">G6400-H6400</f>
        <v>-1.43</v>
      </c>
    </row>
    <row r="6401" customFormat="false" ht="15" hidden="false" customHeight="false" outlineLevel="0" collapsed="false">
      <c r="A6401" s="2" t="s">
        <v>142</v>
      </c>
      <c r="B6401" s="2" t="s">
        <v>142</v>
      </c>
      <c r="C6401" s="2" t="s">
        <v>48</v>
      </c>
      <c r="D6401" s="2" t="s">
        <v>12</v>
      </c>
      <c r="E6401" s="2" t="s">
        <v>74</v>
      </c>
      <c r="F6401" s="2" t="s">
        <v>977</v>
      </c>
      <c r="G6401" s="14" t="n">
        <v>50</v>
      </c>
      <c r="H6401" s="14" t="n">
        <v>41.81</v>
      </c>
      <c r="I6401" s="14" t="n">
        <v>12.5</v>
      </c>
      <c r="J6401" s="23" t="n">
        <f aca="false">IF(AND(E6401="Priority",ISNUMBER('Cost model'!N636)),'Cost model'!N636,'Cost model'!M636)</f>
        <v>40</v>
      </c>
      <c r="K6401" s="14" t="n">
        <f aca="false">J6401-H6401</f>
        <v>-1.81</v>
      </c>
      <c r="L6401" s="14" t="n">
        <f aca="false">G6401-H6401</f>
        <v>8.19</v>
      </c>
    </row>
    <row r="6402" customFormat="false" ht="15" hidden="false" customHeight="false" outlineLevel="0" collapsed="false">
      <c r="A6402" s="2" t="s">
        <v>142</v>
      </c>
      <c r="B6402" s="2" t="s">
        <v>221</v>
      </c>
      <c r="C6402" s="2" t="s">
        <v>48</v>
      </c>
      <c r="D6402" s="2" t="s">
        <v>12</v>
      </c>
      <c r="E6402" s="2" t="s">
        <v>74</v>
      </c>
      <c r="F6402" s="2" t="s">
        <v>976</v>
      </c>
      <c r="G6402" s="14" t="n">
        <v>61.5</v>
      </c>
      <c r="H6402" s="14" t="n">
        <v>228.42</v>
      </c>
      <c r="I6402" s="14" t="n">
        <v>24.5</v>
      </c>
      <c r="J6402" s="23" t="n">
        <f aca="false">IF(AND(E6402="Priority",ISNUMBER('Cost model'!N681)),'Cost model'!N681,'Cost model'!M681)</f>
        <v>60</v>
      </c>
      <c r="K6402" s="14" t="n">
        <f aca="false">J6402-H6402</f>
        <v>-168.42</v>
      </c>
      <c r="L6402" s="14" t="n">
        <f aca="false">G6402-H6402</f>
        <v>-166.92</v>
      </c>
    </row>
    <row r="6403" customFormat="false" ht="15" hidden="false" customHeight="false" outlineLevel="0" collapsed="false">
      <c r="A6403" s="2" t="s">
        <v>174</v>
      </c>
      <c r="B6403" s="2" t="s">
        <v>174</v>
      </c>
      <c r="C6403" s="2" t="s">
        <v>49</v>
      </c>
      <c r="D6403" s="2" t="s">
        <v>12</v>
      </c>
      <c r="E6403" s="2" t="s">
        <v>74</v>
      </c>
      <c r="F6403" s="2" t="s">
        <v>977</v>
      </c>
      <c r="G6403" s="14" t="n">
        <v>17.5</v>
      </c>
      <c r="H6403" s="14" t="n">
        <v>23.78</v>
      </c>
      <c r="I6403" s="14" t="n">
        <v>19.5</v>
      </c>
      <c r="J6403" s="23" t="n">
        <f aca="false">IF(AND(E6403="Priority",ISNUMBER('Cost model'!N172)),'Cost model'!N172,'Cost model'!M172)</f>
        <v>45</v>
      </c>
      <c r="K6403" s="14" t="n">
        <f aca="false">J6403-H6403</f>
        <v>21.22</v>
      </c>
      <c r="L6403" s="14" t="n">
        <f aca="false">G6403-H6403</f>
        <v>-6.28</v>
      </c>
    </row>
    <row r="6404" customFormat="false" ht="15" hidden="false" customHeight="false" outlineLevel="0" collapsed="false">
      <c r="A6404" s="2" t="s">
        <v>124</v>
      </c>
      <c r="B6404" s="2" t="s">
        <v>124</v>
      </c>
      <c r="C6404" s="2" t="s">
        <v>47</v>
      </c>
      <c r="D6404" s="2" t="s">
        <v>14</v>
      </c>
      <c r="E6404" s="2" t="s">
        <v>74</v>
      </c>
      <c r="F6404" s="2" t="s">
        <v>977</v>
      </c>
      <c r="G6404" s="14" t="n">
        <v>64.5</v>
      </c>
      <c r="H6404" s="14" t="n">
        <v>109.47</v>
      </c>
      <c r="I6404" s="14" t="n">
        <v>25</v>
      </c>
      <c r="J6404" s="23" t="n">
        <f aca="false">IF(AND(E6404="Priority",ISNUMBER('Cost model'!N326)),'Cost model'!N326,'Cost model'!M326)</f>
        <v>110</v>
      </c>
      <c r="K6404" s="14" t="n">
        <f aca="false">J6404-H6404</f>
        <v>0.530000000000001</v>
      </c>
      <c r="L6404" s="14" t="n">
        <f aca="false">G6404-H6404</f>
        <v>-44.97</v>
      </c>
    </row>
    <row r="6405" customFormat="false" ht="15" hidden="false" customHeight="false" outlineLevel="0" collapsed="false">
      <c r="A6405" s="2" t="s">
        <v>174</v>
      </c>
      <c r="B6405" s="2" t="s">
        <v>124</v>
      </c>
      <c r="C6405" s="2" t="s">
        <v>47</v>
      </c>
      <c r="D6405" s="2" t="s">
        <v>10</v>
      </c>
      <c r="E6405" s="2" t="s">
        <v>74</v>
      </c>
      <c r="F6405" s="2" t="s">
        <v>976</v>
      </c>
      <c r="G6405" s="14" t="n">
        <v>9.5</v>
      </c>
      <c r="H6405" s="14" t="n">
        <v>23.78</v>
      </c>
      <c r="I6405" s="14" t="n">
        <v>9.5</v>
      </c>
      <c r="J6405" s="23" t="n">
        <f aca="false">IF(AND(E6405="Priority",ISNUMBER('Cost model'!N107)),'Cost model'!N107,'Cost model'!M107)</f>
        <v>12.5</v>
      </c>
      <c r="K6405" s="14" t="n">
        <f aca="false">J6405-H6405</f>
        <v>-11.28</v>
      </c>
      <c r="L6405" s="14" t="n">
        <f aca="false">G6405-H6405</f>
        <v>-14.28</v>
      </c>
    </row>
    <row r="6406" customFormat="false" ht="15" hidden="false" customHeight="false" outlineLevel="0" collapsed="false">
      <c r="A6406" s="2" t="s">
        <v>174</v>
      </c>
      <c r="B6406" s="2" t="s">
        <v>124</v>
      </c>
      <c r="C6406" s="2" t="s">
        <v>47</v>
      </c>
      <c r="D6406" s="2" t="s">
        <v>10</v>
      </c>
      <c r="E6406" s="2" t="s">
        <v>83</v>
      </c>
      <c r="F6406" s="2" t="s">
        <v>976</v>
      </c>
      <c r="G6406" s="14" t="n">
        <v>14.5</v>
      </c>
      <c r="H6406" s="14" t="n">
        <v>21.01</v>
      </c>
      <c r="I6406" s="14" t="n">
        <v>14.5</v>
      </c>
      <c r="J6406" s="23" t="n">
        <f aca="false">IF(AND(E6406="Priority",ISNUMBER('Cost model'!N107)),'Cost model'!N107,'Cost model'!M107)</f>
        <v>17.5</v>
      </c>
      <c r="K6406" s="14" t="n">
        <f aca="false">J6406-H6406</f>
        <v>-3.51</v>
      </c>
      <c r="L6406" s="14" t="n">
        <f aca="false">G6406-H6406</f>
        <v>-6.51</v>
      </c>
    </row>
    <row r="6407" customFormat="false" ht="15" hidden="false" customHeight="false" outlineLevel="0" collapsed="false">
      <c r="A6407" s="2" t="s">
        <v>174</v>
      </c>
      <c r="B6407" s="2" t="s">
        <v>174</v>
      </c>
      <c r="C6407" s="2" t="s">
        <v>47</v>
      </c>
      <c r="D6407" s="2" t="s">
        <v>12</v>
      </c>
      <c r="E6407" s="2" t="s">
        <v>83</v>
      </c>
      <c r="F6407" s="2" t="s">
        <v>977</v>
      </c>
      <c r="G6407" s="14" t="n">
        <v>19.5</v>
      </c>
      <c r="H6407" s="14" t="n">
        <v>9.96</v>
      </c>
      <c r="I6407" s="14" t="n">
        <v>19.5</v>
      </c>
      <c r="J6407" s="23" t="n">
        <f aca="false">IF(AND(E6407="Priority",ISNUMBER('Cost model'!N170)),'Cost model'!N170,'Cost model'!M170)</f>
        <v>35</v>
      </c>
      <c r="K6407" s="14" t="n">
        <f aca="false">J6407-H6407</f>
        <v>25.04</v>
      </c>
      <c r="L6407" s="14" t="n">
        <f aca="false">G6407-H6407</f>
        <v>9.54</v>
      </c>
    </row>
    <row r="6408" customFormat="false" ht="15" hidden="false" customHeight="false" outlineLevel="0" collapsed="false">
      <c r="A6408" s="2" t="s">
        <v>124</v>
      </c>
      <c r="B6408" s="2" t="s">
        <v>124</v>
      </c>
      <c r="C6408" s="2" t="s">
        <v>47</v>
      </c>
      <c r="D6408" s="2" t="s">
        <v>10</v>
      </c>
      <c r="E6408" s="2" t="s">
        <v>74</v>
      </c>
      <c r="F6408" s="2" t="s">
        <v>977</v>
      </c>
      <c r="G6408" s="14" t="n">
        <v>19.5</v>
      </c>
      <c r="H6408" s="14" t="n">
        <v>21.01</v>
      </c>
      <c r="I6408" s="14" t="n">
        <v>9.5</v>
      </c>
      <c r="J6408" s="23" t="n">
        <f aca="false">IF(AND(E6408="Priority",ISNUMBER('Cost model'!N317)),'Cost model'!N317,'Cost model'!M317)</f>
        <v>10.5</v>
      </c>
      <c r="K6408" s="14" t="n">
        <f aca="false">J6408-H6408</f>
        <v>-10.51</v>
      </c>
      <c r="L6408" s="14" t="n">
        <f aca="false">G6408-H6408</f>
        <v>-1.51</v>
      </c>
    </row>
    <row r="6409" customFormat="false" ht="15" hidden="false" customHeight="false" outlineLevel="0" collapsed="false">
      <c r="A6409" s="2" t="s">
        <v>124</v>
      </c>
      <c r="B6409" s="2" t="s">
        <v>124</v>
      </c>
      <c r="C6409" s="2" t="s">
        <v>47</v>
      </c>
      <c r="D6409" s="2" t="s">
        <v>12</v>
      </c>
      <c r="E6409" s="2" t="s">
        <v>74</v>
      </c>
      <c r="F6409" s="2" t="s">
        <v>977</v>
      </c>
      <c r="G6409" s="14" t="n">
        <v>9.5</v>
      </c>
      <c r="H6409" s="14" t="n">
        <v>27.83</v>
      </c>
      <c r="I6409" s="14" t="n">
        <v>9.5</v>
      </c>
      <c r="J6409" s="23" t="n">
        <f aca="false">IF(AND(E6409="Priority",ISNUMBER('Cost model'!N320)),'Cost model'!N320,'Cost model'!M320)</f>
        <v>24.5</v>
      </c>
      <c r="K6409" s="14" t="n">
        <f aca="false">J6409-H6409</f>
        <v>-3.33</v>
      </c>
      <c r="L6409" s="14" t="n">
        <f aca="false">G6409-H6409</f>
        <v>-18.33</v>
      </c>
    </row>
    <row r="6410" customFormat="false" ht="15" hidden="false" customHeight="false" outlineLevel="0" collapsed="false">
      <c r="A6410" s="2" t="s">
        <v>174</v>
      </c>
      <c r="B6410" s="2" t="s">
        <v>174</v>
      </c>
      <c r="C6410" s="2" t="s">
        <v>47</v>
      </c>
      <c r="D6410" s="2" t="s">
        <v>10</v>
      </c>
      <c r="E6410" s="2" t="s">
        <v>74</v>
      </c>
      <c r="F6410" s="2" t="s">
        <v>977</v>
      </c>
      <c r="G6410" s="14" t="n">
        <v>9.5</v>
      </c>
      <c r="H6410" s="14" t="n">
        <v>7.48</v>
      </c>
      <c r="I6410" s="14" t="n">
        <v>9.5</v>
      </c>
      <c r="J6410" s="23" t="n">
        <f aca="false">IF(AND(E6410="Priority",ISNUMBER('Cost model'!N167)),'Cost model'!N167,'Cost model'!M167)</f>
        <v>8.5</v>
      </c>
      <c r="K6410" s="14" t="n">
        <f aca="false">J6410-H6410</f>
        <v>1.02</v>
      </c>
      <c r="L6410" s="14" t="n">
        <f aca="false">G6410-H6410</f>
        <v>2.02</v>
      </c>
    </row>
    <row r="6411" customFormat="false" ht="15" hidden="false" customHeight="false" outlineLevel="0" collapsed="false">
      <c r="A6411" s="2" t="s">
        <v>142</v>
      </c>
      <c r="B6411" s="2" t="s">
        <v>142</v>
      </c>
      <c r="C6411" s="2" t="s">
        <v>47</v>
      </c>
      <c r="D6411" s="2" t="s">
        <v>10</v>
      </c>
      <c r="E6411" s="2" t="s">
        <v>83</v>
      </c>
      <c r="F6411" s="2" t="s">
        <v>977</v>
      </c>
      <c r="G6411" s="14" t="n">
        <v>14.5</v>
      </c>
      <c r="H6411" s="14" t="n">
        <v>37.51</v>
      </c>
      <c r="I6411" s="14" t="n">
        <v>14.5</v>
      </c>
      <c r="J6411" s="23" t="n">
        <f aca="false">IF(AND(E6411="Priority",ISNUMBER('Cost model'!N632)),'Cost model'!N632,'Cost model'!M632)</f>
        <v>14.5</v>
      </c>
      <c r="K6411" s="14" t="n">
        <f aca="false">J6411-H6411</f>
        <v>-23.01</v>
      </c>
      <c r="L6411" s="14" t="n">
        <f aca="false">G6411-H6411</f>
        <v>-23.01</v>
      </c>
    </row>
    <row r="6412" customFormat="false" ht="15" hidden="false" customHeight="false" outlineLevel="0" collapsed="false">
      <c r="A6412" s="2" t="s">
        <v>142</v>
      </c>
      <c r="B6412" s="2" t="s">
        <v>142</v>
      </c>
      <c r="C6412" s="2" t="s">
        <v>48</v>
      </c>
      <c r="D6412" s="2" t="s">
        <v>14</v>
      </c>
      <c r="E6412" s="2" t="s">
        <v>74</v>
      </c>
      <c r="F6412" s="2" t="s">
        <v>977</v>
      </c>
      <c r="G6412" s="14" t="n">
        <v>85</v>
      </c>
      <c r="H6412" s="14" t="n">
        <v>103.07</v>
      </c>
      <c r="I6412" s="14" t="n">
        <v>45</v>
      </c>
      <c r="J6412" s="23" t="n">
        <f aca="false">IF(AND(E6412="Priority",ISNUMBER('Cost model'!N642)),'Cost model'!N642,'Cost model'!M642)</f>
        <v>90</v>
      </c>
      <c r="K6412" s="14" t="n">
        <f aca="false">J6412-H6412</f>
        <v>-13.07</v>
      </c>
      <c r="L6412" s="14" t="n">
        <f aca="false">G6412-H6412</f>
        <v>-18.07</v>
      </c>
    </row>
    <row r="6413" customFormat="false" ht="15" hidden="false" customHeight="false" outlineLevel="0" collapsed="false">
      <c r="A6413" s="2" t="s">
        <v>174</v>
      </c>
      <c r="B6413" s="2" t="s">
        <v>174</v>
      </c>
      <c r="C6413" s="2" t="s">
        <v>48</v>
      </c>
      <c r="D6413" s="2" t="s">
        <v>10</v>
      </c>
      <c r="E6413" s="2" t="s">
        <v>74</v>
      </c>
      <c r="F6413" s="2" t="s">
        <v>977</v>
      </c>
      <c r="G6413" s="14" t="n">
        <v>12.5</v>
      </c>
      <c r="H6413" s="14" t="n">
        <v>16.04</v>
      </c>
      <c r="I6413" s="14" t="n">
        <v>12.5</v>
      </c>
      <c r="J6413" s="23" t="n">
        <f aca="false">IF(AND(E6413="Priority",ISNUMBER('Cost model'!N168)),'Cost model'!N168,'Cost model'!M168)</f>
        <v>13.5</v>
      </c>
      <c r="K6413" s="14" t="n">
        <f aca="false">J6413-H6413</f>
        <v>-2.54</v>
      </c>
      <c r="L6413" s="14" t="n">
        <f aca="false">G6413-H6413</f>
        <v>-3.54</v>
      </c>
    </row>
    <row r="6414" customFormat="false" ht="15" hidden="false" customHeight="false" outlineLevel="0" collapsed="false">
      <c r="A6414" s="2" t="s">
        <v>142</v>
      </c>
      <c r="B6414" s="2" t="s">
        <v>142</v>
      </c>
      <c r="C6414" s="2" t="s">
        <v>48</v>
      </c>
      <c r="D6414" s="2" t="s">
        <v>10</v>
      </c>
      <c r="E6414" s="2" t="s">
        <v>74</v>
      </c>
      <c r="F6414" s="2" t="s">
        <v>977</v>
      </c>
      <c r="G6414" s="14" t="n">
        <v>14.5</v>
      </c>
      <c r="H6414" s="14" t="n">
        <v>14.03</v>
      </c>
      <c r="I6414" s="14" t="n">
        <v>12.5</v>
      </c>
      <c r="J6414" s="23" t="n">
        <f aca="false">IF(AND(E6414="Priority",ISNUMBER('Cost model'!N633)),'Cost model'!N633,'Cost model'!M633)</f>
        <v>11.5</v>
      </c>
      <c r="K6414" s="14" t="n">
        <f aca="false">J6414-H6414</f>
        <v>-2.53</v>
      </c>
      <c r="L6414" s="14" t="n">
        <f aca="false">G6414-H6414</f>
        <v>0.470000000000001</v>
      </c>
    </row>
    <row r="6415" customFormat="false" ht="15" hidden="false" customHeight="false" outlineLevel="0" collapsed="false">
      <c r="A6415" s="2" t="s">
        <v>124</v>
      </c>
      <c r="B6415" s="2" t="s">
        <v>124</v>
      </c>
      <c r="C6415" s="2" t="s">
        <v>49</v>
      </c>
      <c r="D6415" s="2" t="s">
        <v>12</v>
      </c>
      <c r="E6415" s="2" t="s">
        <v>74</v>
      </c>
      <c r="F6415" s="2" t="s">
        <v>977</v>
      </c>
      <c r="G6415" s="14" t="n">
        <v>9.5</v>
      </c>
      <c r="H6415" s="14" t="n">
        <v>16.41</v>
      </c>
      <c r="I6415" s="14" t="n">
        <v>19.5</v>
      </c>
      <c r="J6415" s="23" t="n">
        <f aca="false">IF(AND(E6415="Priority",ISNUMBER('Cost model'!N322)),'Cost model'!N322,'Cost model'!M322)</f>
        <v>50</v>
      </c>
      <c r="K6415" s="14" t="n">
        <f aca="false">J6415-H6415</f>
        <v>33.59</v>
      </c>
      <c r="L6415" s="14" t="n">
        <f aca="false">G6415-H6415</f>
        <v>-6.91</v>
      </c>
    </row>
    <row r="6416" customFormat="false" ht="15" hidden="false" customHeight="false" outlineLevel="0" collapsed="false">
      <c r="A6416" s="2" t="s">
        <v>174</v>
      </c>
      <c r="B6416" s="2" t="s">
        <v>174</v>
      </c>
      <c r="C6416" s="2" t="s">
        <v>48</v>
      </c>
      <c r="D6416" s="2" t="s">
        <v>12</v>
      </c>
      <c r="E6416" s="2" t="s">
        <v>74</v>
      </c>
      <c r="F6416" s="2" t="s">
        <v>977</v>
      </c>
      <c r="G6416" s="14" t="n">
        <v>12.5</v>
      </c>
      <c r="H6416" s="14" t="n">
        <v>25.08</v>
      </c>
      <c r="I6416" s="14" t="n">
        <v>12.5</v>
      </c>
      <c r="J6416" s="23" t="n">
        <f aca="false">IF(AND(E6416="Priority",ISNUMBER('Cost model'!N171)),'Cost model'!N171,'Cost model'!M171)</f>
        <v>40</v>
      </c>
      <c r="K6416" s="14" t="n">
        <f aca="false">J6416-H6416</f>
        <v>14.92</v>
      </c>
      <c r="L6416" s="14" t="n">
        <f aca="false">G6416-H6416</f>
        <v>-12.58</v>
      </c>
    </row>
    <row r="6417" customFormat="false" ht="15" hidden="false" customHeight="false" outlineLevel="0" collapsed="false">
      <c r="A6417" s="2" t="s">
        <v>142</v>
      </c>
      <c r="B6417" s="2" t="s">
        <v>142</v>
      </c>
      <c r="C6417" s="2" t="s">
        <v>47</v>
      </c>
      <c r="D6417" s="2" t="s">
        <v>12</v>
      </c>
      <c r="E6417" s="2" t="s">
        <v>74</v>
      </c>
      <c r="F6417" s="2" t="s">
        <v>977</v>
      </c>
      <c r="G6417" s="14" t="n">
        <v>28.5</v>
      </c>
      <c r="H6417" s="14" t="n">
        <v>27.87</v>
      </c>
      <c r="I6417" s="14" t="n">
        <v>9.5</v>
      </c>
      <c r="J6417" s="23" t="n">
        <f aca="false">IF(AND(E6417="Priority",ISNUMBER('Cost model'!N635)),'Cost model'!N635,'Cost model'!M635)</f>
        <v>30.5</v>
      </c>
      <c r="K6417" s="14" t="n">
        <f aca="false">J6417-H6417</f>
        <v>2.63</v>
      </c>
      <c r="L6417" s="14" t="n">
        <f aca="false">G6417-H6417</f>
        <v>0.629999999999999</v>
      </c>
    </row>
    <row r="6418" customFormat="false" ht="15" hidden="false" customHeight="false" outlineLevel="0" collapsed="false">
      <c r="A6418" s="2" t="s">
        <v>205</v>
      </c>
      <c r="B6418" s="2" t="s">
        <v>158</v>
      </c>
      <c r="C6418" s="2" t="s">
        <v>48</v>
      </c>
      <c r="D6418" s="2" t="s">
        <v>12</v>
      </c>
      <c r="E6418" s="2" t="s">
        <v>74</v>
      </c>
      <c r="F6418" s="2" t="s">
        <v>976</v>
      </c>
      <c r="G6418" s="14" t="n">
        <v>63</v>
      </c>
      <c r="H6418" s="14" t="n">
        <v>76.11</v>
      </c>
      <c r="I6418" s="14"/>
      <c r="J6418" s="23" t="n">
        <f aca="false">IF(AND(E6418="Priority",ISNUMBER('Cost model'!N621)),'Cost model'!N621,'Cost model'!M621)</f>
        <v>60</v>
      </c>
      <c r="K6418" s="14" t="n">
        <f aca="false">J6418-H6418</f>
        <v>-16.11</v>
      </c>
      <c r="L6418" s="14" t="n">
        <f aca="false">G6418-H6418</f>
        <v>-13.11</v>
      </c>
    </row>
    <row r="6419" customFormat="false" ht="15" hidden="false" customHeight="false" outlineLevel="0" collapsed="false">
      <c r="A6419" s="2" t="s">
        <v>205</v>
      </c>
      <c r="B6419" s="2" t="s">
        <v>142</v>
      </c>
      <c r="C6419" s="2" t="s">
        <v>48</v>
      </c>
      <c r="D6419" s="2" t="s">
        <v>12</v>
      </c>
      <c r="E6419" s="2" t="s">
        <v>83</v>
      </c>
      <c r="F6419" s="2" t="s">
        <v>976</v>
      </c>
      <c r="G6419" s="14" t="n">
        <v>24.5</v>
      </c>
      <c r="H6419" s="14" t="n">
        <v>50</v>
      </c>
      <c r="I6419" s="14" t="n">
        <v>24.5</v>
      </c>
      <c r="J6419" s="23" t="n">
        <f aca="false">IF(AND(E6419="Priority",ISNUMBER('Cost model'!N546)),'Cost model'!N546,'Cost model'!M546)</f>
        <v>80</v>
      </c>
      <c r="K6419" s="14" t="n">
        <f aca="false">J6419-H6419</f>
        <v>30</v>
      </c>
      <c r="L6419" s="14" t="n">
        <f aca="false">G6419-H6419</f>
        <v>-25.5</v>
      </c>
    </row>
    <row r="6420" customFormat="false" ht="15" hidden="false" customHeight="false" outlineLevel="0" collapsed="false">
      <c r="A6420" s="2" t="s">
        <v>124</v>
      </c>
      <c r="B6420" s="2" t="s">
        <v>124</v>
      </c>
      <c r="C6420" s="2" t="s">
        <v>49</v>
      </c>
      <c r="D6420" s="2" t="s">
        <v>10</v>
      </c>
      <c r="E6420" s="2" t="s">
        <v>74</v>
      </c>
      <c r="F6420" s="2" t="s">
        <v>977</v>
      </c>
      <c r="G6420" s="14" t="n">
        <v>17.5</v>
      </c>
      <c r="H6420" s="14" t="n">
        <v>15.08</v>
      </c>
      <c r="I6420" s="14" t="n">
        <v>17.5</v>
      </c>
      <c r="J6420" s="23" t="n">
        <f aca="false">IF(AND(E6420="Priority",ISNUMBER('Cost model'!N319)),'Cost model'!N319,'Cost model'!M319)</f>
        <v>16.5</v>
      </c>
      <c r="K6420" s="14" t="n">
        <f aca="false">J6420-H6420</f>
        <v>1.42</v>
      </c>
      <c r="L6420" s="14" t="n">
        <f aca="false">G6420-H6420</f>
        <v>2.42</v>
      </c>
    </row>
    <row r="6421" customFormat="false" ht="15" hidden="false" customHeight="false" outlineLevel="0" collapsed="false">
      <c r="A6421" s="2" t="s">
        <v>174</v>
      </c>
      <c r="B6421" s="2" t="s">
        <v>142</v>
      </c>
      <c r="C6421" s="2" t="s">
        <v>48</v>
      </c>
      <c r="D6421" s="2" t="s">
        <v>10</v>
      </c>
      <c r="E6421" s="2" t="s">
        <v>83</v>
      </c>
      <c r="F6421" s="2" t="s">
        <v>976</v>
      </c>
      <c r="G6421" s="14" t="n">
        <v>17.5</v>
      </c>
      <c r="H6421" s="14" t="n">
        <v>37.6</v>
      </c>
      <c r="I6421" s="14" t="n">
        <v>17.5</v>
      </c>
      <c r="J6421" s="23" t="n">
        <f aca="false">IF(AND(E6421="Priority",ISNUMBER('Cost model'!N123)),'Cost model'!N123,'Cost model'!M123)</f>
        <v>22.5</v>
      </c>
      <c r="K6421" s="14" t="n">
        <f aca="false">J6421-H6421</f>
        <v>-15.1</v>
      </c>
      <c r="L6421" s="14" t="n">
        <f aca="false">G6421-H6421</f>
        <v>-20.1</v>
      </c>
    </row>
    <row r="6422" customFormat="false" ht="15" hidden="false" customHeight="false" outlineLevel="0" collapsed="false">
      <c r="A6422" s="2" t="s">
        <v>174</v>
      </c>
      <c r="B6422" s="2" t="s">
        <v>174</v>
      </c>
      <c r="C6422" s="2" t="s">
        <v>48</v>
      </c>
      <c r="D6422" s="2" t="s">
        <v>12</v>
      </c>
      <c r="E6422" s="2" t="s">
        <v>74</v>
      </c>
      <c r="F6422" s="2" t="s">
        <v>977</v>
      </c>
      <c r="G6422" s="14" t="n">
        <v>50</v>
      </c>
      <c r="H6422" s="14" t="n">
        <v>43.27</v>
      </c>
      <c r="I6422" s="14" t="n">
        <v>12.5</v>
      </c>
      <c r="J6422" s="23" t="n">
        <f aca="false">IF(AND(E6422="Priority",ISNUMBER('Cost model'!N171)),'Cost model'!N171,'Cost model'!M171)</f>
        <v>40</v>
      </c>
      <c r="K6422" s="14" t="n">
        <f aca="false">J6422-H6422</f>
        <v>-3.27</v>
      </c>
      <c r="L6422" s="14" t="n">
        <f aca="false">G6422-H6422</f>
        <v>6.73</v>
      </c>
    </row>
    <row r="6423" customFormat="false" ht="15" hidden="false" customHeight="false" outlineLevel="0" collapsed="false">
      <c r="A6423" s="2" t="s">
        <v>174</v>
      </c>
      <c r="B6423" s="2" t="s">
        <v>174</v>
      </c>
      <c r="C6423" s="2" t="s">
        <v>47</v>
      </c>
      <c r="D6423" s="2" t="s">
        <v>12</v>
      </c>
      <c r="E6423" s="2" t="s">
        <v>74</v>
      </c>
      <c r="F6423" s="2" t="s">
        <v>977</v>
      </c>
      <c r="G6423" s="14" t="n">
        <v>28.5</v>
      </c>
      <c r="H6423" s="14" t="n">
        <v>45.28</v>
      </c>
      <c r="I6423" s="14" t="n">
        <v>9.5</v>
      </c>
      <c r="J6423" s="23" t="n">
        <f aca="false">IF(AND(E6423="Priority",ISNUMBER('Cost model'!N170)),'Cost model'!N170,'Cost model'!M170)</f>
        <v>25.5</v>
      </c>
      <c r="K6423" s="14" t="n">
        <f aca="false">J6423-H6423</f>
        <v>-19.78</v>
      </c>
      <c r="L6423" s="14" t="n">
        <f aca="false">G6423-H6423</f>
        <v>-16.78</v>
      </c>
    </row>
    <row r="6424" customFormat="false" ht="15" hidden="false" customHeight="false" outlineLevel="0" collapsed="false">
      <c r="A6424" s="2" t="s">
        <v>174</v>
      </c>
      <c r="B6424" s="2" t="s">
        <v>174</v>
      </c>
      <c r="C6424" s="2" t="s">
        <v>49</v>
      </c>
      <c r="D6424" s="2" t="s">
        <v>10</v>
      </c>
      <c r="E6424" s="2" t="s">
        <v>74</v>
      </c>
      <c r="F6424" s="2" t="s">
        <v>977</v>
      </c>
      <c r="G6424" s="14" t="n">
        <v>17.5</v>
      </c>
      <c r="H6424" s="14" t="n">
        <v>25.98</v>
      </c>
      <c r="I6424" s="14" t="n">
        <v>17.5</v>
      </c>
      <c r="J6424" s="23" t="n">
        <f aca="false">IF(AND(E6424="Priority",ISNUMBER('Cost model'!N169)),'Cost model'!N169,'Cost model'!M169)</f>
        <v>18.5</v>
      </c>
      <c r="K6424" s="14" t="n">
        <f aca="false">J6424-H6424</f>
        <v>-7.48</v>
      </c>
      <c r="L6424" s="14" t="n">
        <f aca="false">G6424-H6424</f>
        <v>-8.48</v>
      </c>
    </row>
    <row r="6425" customFormat="false" ht="15" hidden="false" customHeight="false" outlineLevel="0" collapsed="false">
      <c r="A6425" s="2" t="s">
        <v>142</v>
      </c>
      <c r="B6425" s="2" t="s">
        <v>174</v>
      </c>
      <c r="C6425" s="2" t="s">
        <v>47</v>
      </c>
      <c r="D6425" s="2" t="s">
        <v>12</v>
      </c>
      <c r="E6425" s="2" t="s">
        <v>74</v>
      </c>
      <c r="F6425" s="2" t="s">
        <v>976</v>
      </c>
      <c r="G6425" s="14" t="n">
        <v>19.5</v>
      </c>
      <c r="H6425" s="14" t="n">
        <v>12.49</v>
      </c>
      <c r="I6425" s="14" t="n">
        <v>19.5</v>
      </c>
      <c r="J6425" s="23" t="n">
        <f aca="false">IF(AND(E6425="Priority",ISNUMBER('Cost model'!N695)),'Cost model'!N695,'Cost model'!M695)</f>
        <v>40</v>
      </c>
      <c r="K6425" s="14" t="n">
        <f aca="false">J6425-H6425</f>
        <v>27.51</v>
      </c>
      <c r="L6425" s="14" t="n">
        <f aca="false">G6425-H6425</f>
        <v>7.01</v>
      </c>
    </row>
    <row r="6426" customFormat="false" ht="15" hidden="false" customHeight="false" outlineLevel="0" collapsed="false">
      <c r="A6426" s="2" t="s">
        <v>174</v>
      </c>
      <c r="B6426" s="2" t="s">
        <v>124</v>
      </c>
      <c r="C6426" s="2" t="s">
        <v>47</v>
      </c>
      <c r="D6426" s="2" t="s">
        <v>10</v>
      </c>
      <c r="E6426" s="2" t="s">
        <v>74</v>
      </c>
      <c r="F6426" s="2" t="s">
        <v>976</v>
      </c>
      <c r="G6426" s="14" t="n">
        <v>28.5</v>
      </c>
      <c r="H6426" s="14" t="n">
        <v>41.81</v>
      </c>
      <c r="I6426" s="14" t="n">
        <v>9.5</v>
      </c>
      <c r="J6426" s="23" t="n">
        <f aca="false">IF(AND(E6426="Priority",ISNUMBER('Cost model'!N107)),'Cost model'!N107,'Cost model'!M107)</f>
        <v>12.5</v>
      </c>
      <c r="K6426" s="14" t="n">
        <f aca="false">J6426-H6426</f>
        <v>-29.31</v>
      </c>
      <c r="L6426" s="14" t="n">
        <f aca="false">G6426-H6426</f>
        <v>-13.31</v>
      </c>
    </row>
    <row r="6427" customFormat="false" ht="15" hidden="false" customHeight="false" outlineLevel="0" collapsed="false">
      <c r="A6427" s="2" t="s">
        <v>174</v>
      </c>
      <c r="B6427" s="2" t="s">
        <v>174</v>
      </c>
      <c r="C6427" s="2" t="s">
        <v>47</v>
      </c>
      <c r="D6427" s="2" t="s">
        <v>12</v>
      </c>
      <c r="E6427" s="2" t="s">
        <v>74</v>
      </c>
      <c r="F6427" s="2" t="s">
        <v>977</v>
      </c>
      <c r="G6427" s="14" t="n">
        <v>28.5</v>
      </c>
      <c r="H6427" s="14" t="n">
        <v>25.31</v>
      </c>
      <c r="I6427" s="14" t="n">
        <v>9.5</v>
      </c>
      <c r="J6427" s="23" t="n">
        <f aca="false">IF(AND(E6427="Priority",ISNUMBER('Cost model'!N170)),'Cost model'!N170,'Cost model'!M170)</f>
        <v>25.5</v>
      </c>
      <c r="K6427" s="14" t="n">
        <f aca="false">J6427-H6427</f>
        <v>0.190000000000001</v>
      </c>
      <c r="L6427" s="14" t="n">
        <f aca="false">G6427-H6427</f>
        <v>3.19</v>
      </c>
    </row>
    <row r="6428" customFormat="false" ht="15" hidden="false" customHeight="false" outlineLevel="0" collapsed="false">
      <c r="A6428" s="2" t="s">
        <v>221</v>
      </c>
      <c r="B6428" s="2" t="s">
        <v>158</v>
      </c>
      <c r="C6428" s="2" t="s">
        <v>47</v>
      </c>
      <c r="D6428" s="2" t="s">
        <v>10</v>
      </c>
      <c r="E6428" s="2" t="s">
        <v>83</v>
      </c>
      <c r="F6428" s="2" t="s">
        <v>976</v>
      </c>
      <c r="G6428" s="14" t="n">
        <v>19.5</v>
      </c>
      <c r="H6428" s="14" t="n">
        <v>15.91</v>
      </c>
      <c r="I6428" s="14" t="n">
        <v>19.5</v>
      </c>
      <c r="J6428" s="23" t="n">
        <f aca="false">IF(AND(E6428="Priority",ISNUMBER('Cost model'!N752)),'Cost model'!N752,'Cost model'!M752)</f>
        <v>17.5</v>
      </c>
      <c r="K6428" s="14" t="n">
        <f aca="false">J6428-H6428</f>
        <v>1.59</v>
      </c>
      <c r="L6428" s="14" t="n">
        <f aca="false">G6428-H6428</f>
        <v>3.59</v>
      </c>
    </row>
    <row r="6429" customFormat="false" ht="15" hidden="false" customHeight="false" outlineLevel="0" collapsed="false">
      <c r="A6429" s="2" t="s">
        <v>174</v>
      </c>
      <c r="B6429" s="2" t="s">
        <v>174</v>
      </c>
      <c r="C6429" s="2" t="s">
        <v>49</v>
      </c>
      <c r="D6429" s="2" t="s">
        <v>10</v>
      </c>
      <c r="E6429" s="2" t="s">
        <v>74</v>
      </c>
      <c r="F6429" s="2" t="s">
        <v>977</v>
      </c>
      <c r="G6429" s="14" t="n">
        <v>35</v>
      </c>
      <c r="H6429" s="14" t="n">
        <v>18.52</v>
      </c>
      <c r="I6429" s="14" t="n">
        <v>17.5</v>
      </c>
      <c r="J6429" s="23" t="n">
        <f aca="false">IF(AND(E6429="Priority",ISNUMBER('Cost model'!N169)),'Cost model'!N169,'Cost model'!M169)</f>
        <v>18.5</v>
      </c>
      <c r="K6429" s="14" t="n">
        <f aca="false">J6429-H6429</f>
        <v>-0.0199999999999996</v>
      </c>
      <c r="L6429" s="14" t="n">
        <f aca="false">G6429-H6429</f>
        <v>16.48</v>
      </c>
    </row>
    <row r="6430" customFormat="false" ht="15" hidden="false" customHeight="false" outlineLevel="0" collapsed="false">
      <c r="A6430" s="2" t="s">
        <v>174</v>
      </c>
      <c r="B6430" s="2" t="s">
        <v>174</v>
      </c>
      <c r="C6430" s="2" t="s">
        <v>48</v>
      </c>
      <c r="D6430" s="2" t="s">
        <v>10</v>
      </c>
      <c r="E6430" s="2" t="s">
        <v>83</v>
      </c>
      <c r="F6430" s="2" t="s">
        <v>977</v>
      </c>
      <c r="G6430" s="14" t="n">
        <v>17.5</v>
      </c>
      <c r="H6430" s="14" t="n">
        <v>41.81</v>
      </c>
      <c r="I6430" s="14" t="n">
        <v>17.5</v>
      </c>
      <c r="J6430" s="23" t="n">
        <f aca="false">IF(AND(E6430="Priority",ISNUMBER('Cost model'!N168)),'Cost model'!N168,'Cost model'!M168)</f>
        <v>18.5</v>
      </c>
      <c r="K6430" s="14" t="n">
        <f aca="false">J6430-H6430</f>
        <v>-23.31</v>
      </c>
      <c r="L6430" s="14" t="n">
        <f aca="false">G6430-H6430</f>
        <v>-24.31</v>
      </c>
    </row>
    <row r="6431" customFormat="false" ht="15" hidden="false" customHeight="false" outlineLevel="0" collapsed="false">
      <c r="A6431" s="2" t="s">
        <v>174</v>
      </c>
      <c r="B6431" s="2" t="s">
        <v>205</v>
      </c>
      <c r="C6431" s="2" t="s">
        <v>49</v>
      </c>
      <c r="D6431" s="2" t="s">
        <v>10</v>
      </c>
      <c r="E6431" s="2" t="s">
        <v>74</v>
      </c>
      <c r="F6431" s="2" t="s">
        <v>976</v>
      </c>
      <c r="G6431" s="14" t="n">
        <v>37</v>
      </c>
      <c r="H6431" s="14" t="n">
        <v>70.81</v>
      </c>
      <c r="I6431" s="14" t="n">
        <v>19.5</v>
      </c>
      <c r="J6431" s="23" t="n">
        <f aca="false">IF(AND(E6431="Priority",ISNUMBER('Cost model'!N184)),'Cost model'!N184,'Cost model'!M184)</f>
        <v>24.5</v>
      </c>
      <c r="K6431" s="14" t="n">
        <f aca="false">J6431-H6431</f>
        <v>-46.31</v>
      </c>
      <c r="L6431" s="14" t="n">
        <f aca="false">G6431-H6431</f>
        <v>-33.81</v>
      </c>
    </row>
    <row r="6432" customFormat="false" ht="15" hidden="false" customHeight="false" outlineLevel="0" collapsed="false">
      <c r="A6432" s="2" t="s">
        <v>221</v>
      </c>
      <c r="B6432" s="2" t="s">
        <v>221</v>
      </c>
      <c r="C6432" s="2" t="s">
        <v>47</v>
      </c>
      <c r="D6432" s="2" t="s">
        <v>10</v>
      </c>
      <c r="E6432" s="2" t="s">
        <v>74</v>
      </c>
      <c r="F6432" s="2" t="s">
        <v>977</v>
      </c>
      <c r="G6432" s="14" t="n">
        <v>9.5</v>
      </c>
      <c r="H6432" s="14" t="n">
        <v>7.17</v>
      </c>
      <c r="I6432" s="14" t="n">
        <v>9.5</v>
      </c>
      <c r="J6432" s="23" t="n">
        <f aca="false">IF(AND(E6432="Priority",ISNUMBER('Cost model'!N737)),'Cost model'!N737,'Cost model'!M737)</f>
        <v>8.5</v>
      </c>
      <c r="K6432" s="14" t="n">
        <f aca="false">J6432-H6432</f>
        <v>1.33</v>
      </c>
      <c r="L6432" s="14" t="n">
        <f aca="false">G6432-H6432</f>
        <v>2.33</v>
      </c>
    </row>
    <row r="6433" customFormat="false" ht="15" hidden="false" customHeight="false" outlineLevel="0" collapsed="false">
      <c r="A6433" s="2" t="s">
        <v>142</v>
      </c>
      <c r="B6433" s="2" t="s">
        <v>142</v>
      </c>
      <c r="C6433" s="2" t="s">
        <v>48</v>
      </c>
      <c r="D6433" s="2" t="s">
        <v>10</v>
      </c>
      <c r="E6433" s="2" t="s">
        <v>74</v>
      </c>
      <c r="F6433" s="2" t="s">
        <v>977</v>
      </c>
      <c r="G6433" s="14" t="n">
        <v>9.5</v>
      </c>
      <c r="H6433" s="14" t="n">
        <v>10.48</v>
      </c>
      <c r="I6433" s="14" t="n">
        <v>12.5</v>
      </c>
      <c r="J6433" s="23" t="n">
        <f aca="false">IF(AND(E6433="Priority",ISNUMBER('Cost model'!N633)),'Cost model'!N633,'Cost model'!M633)</f>
        <v>11.5</v>
      </c>
      <c r="K6433" s="14" t="n">
        <f aca="false">J6433-H6433</f>
        <v>1.02</v>
      </c>
      <c r="L6433" s="14" t="n">
        <f aca="false">G6433-H6433</f>
        <v>-0.98</v>
      </c>
    </row>
    <row r="6434" customFormat="false" ht="15" hidden="false" customHeight="false" outlineLevel="0" collapsed="false">
      <c r="A6434" s="2" t="s">
        <v>142</v>
      </c>
      <c r="B6434" s="2" t="s">
        <v>142</v>
      </c>
      <c r="C6434" s="2" t="s">
        <v>47</v>
      </c>
      <c r="D6434" s="2" t="s">
        <v>12</v>
      </c>
      <c r="E6434" s="2" t="s">
        <v>74</v>
      </c>
      <c r="F6434" s="2" t="s">
        <v>977</v>
      </c>
      <c r="G6434" s="14" t="n">
        <v>9.5</v>
      </c>
      <c r="H6434" s="14" t="n">
        <v>7.48</v>
      </c>
      <c r="I6434" s="14" t="n">
        <v>9.5</v>
      </c>
      <c r="J6434" s="23" t="n">
        <f aca="false">IF(AND(E6434="Priority",ISNUMBER('Cost model'!N635)),'Cost model'!N635,'Cost model'!M635)</f>
        <v>30.5</v>
      </c>
      <c r="K6434" s="14" t="n">
        <f aca="false">J6434-H6434</f>
        <v>23.02</v>
      </c>
      <c r="L6434" s="14" t="n">
        <f aca="false">G6434-H6434</f>
        <v>2.02</v>
      </c>
    </row>
    <row r="6435" customFormat="false" ht="15" hidden="false" customHeight="false" outlineLevel="0" collapsed="false">
      <c r="A6435" s="2" t="s">
        <v>158</v>
      </c>
      <c r="B6435" s="2" t="s">
        <v>158</v>
      </c>
      <c r="C6435" s="2" t="s">
        <v>47</v>
      </c>
      <c r="D6435" s="2" t="s">
        <v>12</v>
      </c>
      <c r="E6435" s="2" t="s">
        <v>74</v>
      </c>
      <c r="F6435" s="2" t="s">
        <v>977</v>
      </c>
      <c r="G6435" s="14" t="n">
        <v>9.5</v>
      </c>
      <c r="H6435" s="14" t="n">
        <v>7.12</v>
      </c>
      <c r="I6435" s="14" t="n">
        <v>9.5</v>
      </c>
      <c r="J6435" s="23" t="n">
        <f aca="false">IF(AND(E6435="Priority",ISNUMBER('Cost model'!N425)),'Cost model'!N425,'Cost model'!M425)</f>
        <v>14.5</v>
      </c>
      <c r="K6435" s="14" t="n">
        <f aca="false">J6435-H6435</f>
        <v>7.38</v>
      </c>
      <c r="L6435" s="14" t="n">
        <f aca="false">G6435-H6435</f>
        <v>2.38</v>
      </c>
    </row>
    <row r="6436" customFormat="false" ht="15" hidden="false" customHeight="false" outlineLevel="0" collapsed="false">
      <c r="A6436" s="2" t="s">
        <v>342</v>
      </c>
      <c r="B6436" s="2" t="s">
        <v>158</v>
      </c>
      <c r="C6436" s="2" t="s">
        <v>49</v>
      </c>
      <c r="D6436" s="2" t="s">
        <v>12</v>
      </c>
      <c r="E6436" s="2" t="s">
        <v>74</v>
      </c>
      <c r="F6436" s="2" t="s">
        <v>976</v>
      </c>
      <c r="G6436" s="14" t="n">
        <v>19.5</v>
      </c>
      <c r="H6436" s="14" t="n">
        <v>54.1</v>
      </c>
      <c r="I6436" s="14" t="n">
        <v>24.5</v>
      </c>
      <c r="J6436" s="23" t="n">
        <f aca="false">IF(AND(E6436="Priority",ISNUMBER('Cost model'!N217)),'Cost model'!N217,'Cost model'!M217)</f>
        <v>70</v>
      </c>
      <c r="K6436" s="14" t="n">
        <f aca="false">J6436-H6436</f>
        <v>15.9</v>
      </c>
      <c r="L6436" s="14" t="n">
        <f aca="false">G6436-H6436</f>
        <v>-34.6</v>
      </c>
    </row>
    <row r="6437" customFormat="false" ht="15" hidden="false" customHeight="false" outlineLevel="0" collapsed="false">
      <c r="A6437" s="2" t="s">
        <v>142</v>
      </c>
      <c r="B6437" s="2" t="s">
        <v>124</v>
      </c>
      <c r="C6437" s="2" t="s">
        <v>47</v>
      </c>
      <c r="D6437" s="2" t="s">
        <v>10</v>
      </c>
      <c r="E6437" s="2" t="s">
        <v>74</v>
      </c>
      <c r="F6437" s="2" t="s">
        <v>976</v>
      </c>
      <c r="G6437" s="14" t="n">
        <v>9.5</v>
      </c>
      <c r="H6437" s="14" t="n">
        <v>10.02</v>
      </c>
      <c r="I6437" s="14" t="n">
        <v>14.5</v>
      </c>
      <c r="J6437" s="23" t="n">
        <f aca="false">IF(AND(E6437="Priority",ISNUMBER('Cost model'!N662)),'Cost model'!N662,'Cost model'!M662)</f>
        <v>13.5</v>
      </c>
      <c r="K6437" s="14" t="n">
        <f aca="false">J6437-H6437</f>
        <v>3.48</v>
      </c>
      <c r="L6437" s="14" t="n">
        <f aca="false">G6437-H6437</f>
        <v>-0.52</v>
      </c>
    </row>
    <row r="6438" customFormat="false" ht="15" hidden="false" customHeight="false" outlineLevel="0" collapsed="false">
      <c r="A6438" s="2" t="s">
        <v>124</v>
      </c>
      <c r="B6438" s="2" t="s">
        <v>124</v>
      </c>
      <c r="C6438" s="2" t="s">
        <v>48</v>
      </c>
      <c r="D6438" s="2" t="s">
        <v>10</v>
      </c>
      <c r="E6438" s="2" t="s">
        <v>74</v>
      </c>
      <c r="F6438" s="2" t="s">
        <v>977</v>
      </c>
      <c r="G6438" s="14" t="n">
        <v>12.5</v>
      </c>
      <c r="H6438" s="14" t="n">
        <v>15.08</v>
      </c>
      <c r="I6438" s="14" t="n">
        <v>12.5</v>
      </c>
      <c r="J6438" s="23" t="n">
        <f aca="false">IF(AND(E6438="Priority",ISNUMBER('Cost model'!N318)),'Cost model'!N318,'Cost model'!M318)</f>
        <v>14.5</v>
      </c>
      <c r="K6438" s="14" t="n">
        <f aca="false">J6438-H6438</f>
        <v>-0.58</v>
      </c>
      <c r="L6438" s="14" t="n">
        <f aca="false">G6438-H6438</f>
        <v>-2.58</v>
      </c>
    </row>
    <row r="6439" customFormat="false" ht="15" hidden="false" customHeight="false" outlineLevel="0" collapsed="false">
      <c r="A6439" s="2" t="s">
        <v>174</v>
      </c>
      <c r="B6439" s="2" t="s">
        <v>174</v>
      </c>
      <c r="C6439" s="2" t="s">
        <v>47</v>
      </c>
      <c r="D6439" s="2" t="s">
        <v>12</v>
      </c>
      <c r="E6439" s="2" t="s">
        <v>74</v>
      </c>
      <c r="F6439" s="2" t="s">
        <v>977</v>
      </c>
      <c r="G6439" s="14" t="n">
        <v>49</v>
      </c>
      <c r="H6439" s="14" t="n">
        <v>66.58</v>
      </c>
      <c r="I6439" s="14" t="n">
        <v>9.5</v>
      </c>
      <c r="J6439" s="23" t="n">
        <f aca="false">IF(AND(E6439="Priority",ISNUMBER('Cost model'!N170)),'Cost model'!N170,'Cost model'!M170)</f>
        <v>25.5</v>
      </c>
      <c r="K6439" s="14" t="n">
        <f aca="false">J6439-H6439</f>
        <v>-41.08</v>
      </c>
      <c r="L6439" s="14" t="n">
        <f aca="false">G6439-H6439</f>
        <v>-17.58</v>
      </c>
    </row>
    <row r="6440" customFormat="false" ht="15" hidden="false" customHeight="false" outlineLevel="0" collapsed="false">
      <c r="A6440" s="2" t="s">
        <v>142</v>
      </c>
      <c r="B6440" s="2" t="s">
        <v>142</v>
      </c>
      <c r="C6440" s="2" t="s">
        <v>47</v>
      </c>
      <c r="D6440" s="2" t="s">
        <v>12</v>
      </c>
      <c r="E6440" s="2" t="s">
        <v>74</v>
      </c>
      <c r="F6440" s="2" t="s">
        <v>977</v>
      </c>
      <c r="G6440" s="14" t="n">
        <v>19</v>
      </c>
      <c r="H6440" s="14" t="n">
        <v>28</v>
      </c>
      <c r="I6440" s="14" t="n">
        <v>9.5</v>
      </c>
      <c r="J6440" s="23" t="n">
        <f aca="false">IF(AND(E6440="Priority",ISNUMBER('Cost model'!N635)),'Cost model'!N635,'Cost model'!M635)</f>
        <v>30.5</v>
      </c>
      <c r="K6440" s="14" t="n">
        <f aca="false">J6440-H6440</f>
        <v>2.5</v>
      </c>
      <c r="L6440" s="14" t="n">
        <f aca="false">G6440-H6440</f>
        <v>-9</v>
      </c>
    </row>
    <row r="6441" customFormat="false" ht="15" hidden="false" customHeight="false" outlineLevel="0" collapsed="false">
      <c r="A6441" s="2" t="s">
        <v>124</v>
      </c>
      <c r="B6441" s="2" t="s">
        <v>124</v>
      </c>
      <c r="C6441" s="2" t="s">
        <v>47</v>
      </c>
      <c r="D6441" s="2" t="s">
        <v>12</v>
      </c>
      <c r="E6441" s="2" t="s">
        <v>74</v>
      </c>
      <c r="F6441" s="2" t="s">
        <v>977</v>
      </c>
      <c r="G6441" s="14" t="n">
        <v>9.5</v>
      </c>
      <c r="H6441" s="14" t="n">
        <v>16.14</v>
      </c>
      <c r="I6441" s="14" t="n">
        <v>9.5</v>
      </c>
      <c r="J6441" s="23" t="n">
        <f aca="false">IF(AND(E6441="Priority",ISNUMBER('Cost model'!N320)),'Cost model'!N320,'Cost model'!M320)</f>
        <v>24.5</v>
      </c>
      <c r="K6441" s="14" t="n">
        <f aca="false">J6441-H6441</f>
        <v>8.36</v>
      </c>
      <c r="L6441" s="14" t="n">
        <f aca="false">G6441-H6441</f>
        <v>-6.64</v>
      </c>
    </row>
    <row r="6442" customFormat="false" ht="15" hidden="false" customHeight="false" outlineLevel="0" collapsed="false">
      <c r="A6442" s="2" t="s">
        <v>142</v>
      </c>
      <c r="B6442" s="2" t="s">
        <v>142</v>
      </c>
      <c r="C6442" s="2" t="s">
        <v>47</v>
      </c>
      <c r="D6442" s="2" t="s">
        <v>15</v>
      </c>
      <c r="E6442" s="2" t="s">
        <v>74</v>
      </c>
      <c r="F6442" s="2" t="s">
        <v>977</v>
      </c>
      <c r="G6442" s="14" t="n">
        <v>45</v>
      </c>
      <c r="H6442" s="14" t="n">
        <v>60.65</v>
      </c>
      <c r="I6442" s="14" t="n">
        <v>45</v>
      </c>
      <c r="J6442" s="23" t="n">
        <f aca="false">IF(AND(E6442="Priority",ISNUMBER('Cost model'!N644)),'Cost model'!N644,'Cost model'!M644)</f>
        <v>105</v>
      </c>
      <c r="K6442" s="14" t="n">
        <f aca="false">J6442-H6442</f>
        <v>44.35</v>
      </c>
      <c r="L6442" s="14" t="n">
        <f aca="false">G6442-H6442</f>
        <v>-15.65</v>
      </c>
    </row>
    <row r="6443" customFormat="false" ht="15" hidden="false" customHeight="false" outlineLevel="0" collapsed="false">
      <c r="A6443" s="2" t="s">
        <v>174</v>
      </c>
      <c r="B6443" s="2" t="s">
        <v>174</v>
      </c>
      <c r="C6443" s="2" t="s">
        <v>49</v>
      </c>
      <c r="D6443" s="2" t="s">
        <v>12</v>
      </c>
      <c r="E6443" s="2" t="s">
        <v>74</v>
      </c>
      <c r="F6443" s="2" t="s">
        <v>977</v>
      </c>
      <c r="G6443" s="14" t="n">
        <v>54.5</v>
      </c>
      <c r="H6443" s="14" t="n">
        <v>41.85</v>
      </c>
      <c r="I6443" s="14" t="n">
        <v>19.5</v>
      </c>
      <c r="J6443" s="23" t="n">
        <f aca="false">IF(AND(E6443="Priority",ISNUMBER('Cost model'!N172)),'Cost model'!N172,'Cost model'!M172)</f>
        <v>45</v>
      </c>
      <c r="K6443" s="14" t="n">
        <f aca="false">J6443-H6443</f>
        <v>3.15</v>
      </c>
      <c r="L6443" s="14" t="n">
        <f aca="false">G6443-H6443</f>
        <v>12.65</v>
      </c>
    </row>
    <row r="6444" customFormat="false" ht="15" hidden="false" customHeight="false" outlineLevel="0" collapsed="false">
      <c r="A6444" s="2" t="s">
        <v>174</v>
      </c>
      <c r="B6444" s="2" t="s">
        <v>174</v>
      </c>
      <c r="C6444" s="2" t="s">
        <v>49</v>
      </c>
      <c r="D6444" s="2" t="s">
        <v>10</v>
      </c>
      <c r="E6444" s="2" t="s">
        <v>74</v>
      </c>
      <c r="F6444" s="2" t="s">
        <v>977</v>
      </c>
      <c r="G6444" s="14" t="n">
        <v>17.5</v>
      </c>
      <c r="H6444" s="14" t="n">
        <v>11.04</v>
      </c>
      <c r="I6444" s="14" t="n">
        <v>17.5</v>
      </c>
      <c r="J6444" s="23" t="n">
        <f aca="false">IF(AND(E6444="Priority",ISNUMBER('Cost model'!N169)),'Cost model'!N169,'Cost model'!M169)</f>
        <v>18.5</v>
      </c>
      <c r="K6444" s="14" t="n">
        <f aca="false">J6444-H6444</f>
        <v>7.46</v>
      </c>
      <c r="L6444" s="14" t="n">
        <f aca="false">G6444-H6444</f>
        <v>6.46</v>
      </c>
    </row>
    <row r="6445" customFormat="false" ht="15" hidden="false" customHeight="false" outlineLevel="0" collapsed="false">
      <c r="A6445" s="2" t="s">
        <v>174</v>
      </c>
      <c r="B6445" s="2" t="s">
        <v>174</v>
      </c>
      <c r="C6445" s="2" t="s">
        <v>47</v>
      </c>
      <c r="D6445" s="2" t="s">
        <v>10</v>
      </c>
      <c r="E6445" s="2" t="s">
        <v>74</v>
      </c>
      <c r="F6445" s="2" t="s">
        <v>977</v>
      </c>
      <c r="G6445" s="14" t="n">
        <v>9.5</v>
      </c>
      <c r="H6445" s="14" t="n">
        <v>9.61</v>
      </c>
      <c r="I6445" s="14" t="n">
        <v>9.5</v>
      </c>
      <c r="J6445" s="23" t="n">
        <f aca="false">IF(AND(E6445="Priority",ISNUMBER('Cost model'!N167)),'Cost model'!N167,'Cost model'!M167)</f>
        <v>8.5</v>
      </c>
      <c r="K6445" s="14" t="n">
        <f aca="false">J6445-H6445</f>
        <v>-1.11</v>
      </c>
      <c r="L6445" s="14" t="n">
        <f aca="false">G6445-H6445</f>
        <v>-0.109999999999999</v>
      </c>
    </row>
    <row r="6446" customFormat="false" ht="15" hidden="false" customHeight="false" outlineLevel="0" collapsed="false">
      <c r="A6446" s="2" t="s">
        <v>221</v>
      </c>
      <c r="B6446" s="2" t="s">
        <v>221</v>
      </c>
      <c r="C6446" s="2" t="s">
        <v>47</v>
      </c>
      <c r="D6446" s="2" t="s">
        <v>14</v>
      </c>
      <c r="E6446" s="2" t="s">
        <v>74</v>
      </c>
      <c r="F6446" s="2" t="s">
        <v>977</v>
      </c>
      <c r="G6446" s="14" t="n">
        <v>54</v>
      </c>
      <c r="H6446" s="14" t="n">
        <v>89.52</v>
      </c>
      <c r="I6446" s="14" t="n">
        <v>25</v>
      </c>
      <c r="J6446" s="23" t="n">
        <f aca="false">IF(AND(E6446="Priority",ISNUMBER('Cost model'!N746)),'Cost model'!N746,'Cost model'!M746)</f>
        <v>100</v>
      </c>
      <c r="K6446" s="14" t="n">
        <f aca="false">J6446-H6446</f>
        <v>10.48</v>
      </c>
      <c r="L6446" s="14" t="n">
        <f aca="false">G6446-H6446</f>
        <v>-35.52</v>
      </c>
    </row>
    <row r="6447" customFormat="false" ht="15" hidden="false" customHeight="false" outlineLevel="0" collapsed="false">
      <c r="A6447" s="2" t="s">
        <v>124</v>
      </c>
      <c r="B6447" s="2" t="s">
        <v>124</v>
      </c>
      <c r="C6447" s="2" t="s">
        <v>47</v>
      </c>
      <c r="D6447" s="2" t="s">
        <v>12</v>
      </c>
      <c r="E6447" s="2" t="s">
        <v>74</v>
      </c>
      <c r="F6447" s="2" t="s">
        <v>977</v>
      </c>
      <c r="G6447" s="14" t="n">
        <v>9.5</v>
      </c>
      <c r="H6447" s="14" t="n">
        <v>12.13</v>
      </c>
      <c r="I6447" s="14" t="n">
        <v>9.5</v>
      </c>
      <c r="J6447" s="23" t="n">
        <f aca="false">IF(AND(E6447="Priority",ISNUMBER('Cost model'!N320)),'Cost model'!N320,'Cost model'!M320)</f>
        <v>24.5</v>
      </c>
      <c r="K6447" s="14" t="n">
        <f aca="false">J6447-H6447</f>
        <v>12.37</v>
      </c>
      <c r="L6447" s="14" t="n">
        <f aca="false">G6447-H6447</f>
        <v>-2.63</v>
      </c>
    </row>
    <row r="6448" customFormat="false" ht="15" hidden="false" customHeight="false" outlineLevel="0" collapsed="false">
      <c r="A6448" s="2" t="s">
        <v>174</v>
      </c>
      <c r="B6448" s="2" t="s">
        <v>142</v>
      </c>
      <c r="C6448" s="2" t="s">
        <v>47</v>
      </c>
      <c r="D6448" s="2" t="s">
        <v>15</v>
      </c>
      <c r="E6448" s="2" t="s">
        <v>74</v>
      </c>
      <c r="F6448" s="2" t="s">
        <v>976</v>
      </c>
      <c r="G6448" s="14" t="n">
        <v>125</v>
      </c>
      <c r="H6448" s="14" t="n">
        <v>132.75</v>
      </c>
      <c r="I6448" s="14" t="n">
        <v>45</v>
      </c>
      <c r="J6448" s="23" t="n">
        <f aca="false">IF(AND(E6448="Priority",ISNUMBER('Cost model'!N134)),'Cost model'!N134,'Cost model'!M134)</f>
        <v>135</v>
      </c>
      <c r="K6448" s="14" t="n">
        <f aca="false">J6448-H6448</f>
        <v>2.25</v>
      </c>
      <c r="L6448" s="14" t="n">
        <f aca="false">G6448-H6448</f>
        <v>-7.75</v>
      </c>
    </row>
    <row r="6449" customFormat="false" ht="15" hidden="false" customHeight="false" outlineLevel="0" collapsed="false">
      <c r="A6449" s="2" t="s">
        <v>174</v>
      </c>
      <c r="B6449" s="2" t="s">
        <v>174</v>
      </c>
      <c r="C6449" s="2" t="s">
        <v>48</v>
      </c>
      <c r="D6449" s="2" t="s">
        <v>10</v>
      </c>
      <c r="E6449" s="2" t="s">
        <v>74</v>
      </c>
      <c r="F6449" s="2" t="s">
        <v>977</v>
      </c>
      <c r="G6449" s="14" t="n">
        <v>12.5</v>
      </c>
      <c r="H6449" s="14" t="n">
        <v>20.28</v>
      </c>
      <c r="I6449" s="14" t="n">
        <v>12.5</v>
      </c>
      <c r="J6449" s="23" t="n">
        <f aca="false">IF(AND(E6449="Priority",ISNUMBER('Cost model'!N168)),'Cost model'!N168,'Cost model'!M168)</f>
        <v>13.5</v>
      </c>
      <c r="K6449" s="14" t="n">
        <f aca="false">J6449-H6449</f>
        <v>-6.78</v>
      </c>
      <c r="L6449" s="14" t="n">
        <f aca="false">G6449-H6449</f>
        <v>-7.78</v>
      </c>
    </row>
    <row r="6450" customFormat="false" ht="15" hidden="false" customHeight="false" outlineLevel="0" collapsed="false">
      <c r="A6450" s="2" t="s">
        <v>174</v>
      </c>
      <c r="B6450" s="2" t="s">
        <v>174</v>
      </c>
      <c r="C6450" s="2" t="s">
        <v>47</v>
      </c>
      <c r="D6450" s="2" t="s">
        <v>10</v>
      </c>
      <c r="E6450" s="2" t="s">
        <v>74</v>
      </c>
      <c r="F6450" s="2" t="s">
        <v>977</v>
      </c>
      <c r="G6450" s="14" t="n">
        <v>33.5</v>
      </c>
      <c r="H6450" s="14" t="n">
        <v>25.31</v>
      </c>
      <c r="I6450" s="14" t="n">
        <v>9.5</v>
      </c>
      <c r="J6450" s="23" t="n">
        <f aca="false">IF(AND(E6450="Priority",ISNUMBER('Cost model'!N167)),'Cost model'!N167,'Cost model'!M167)</f>
        <v>8.5</v>
      </c>
      <c r="K6450" s="14" t="n">
        <f aca="false">J6450-H6450</f>
        <v>-16.81</v>
      </c>
      <c r="L6450" s="14" t="n">
        <f aca="false">G6450-H6450</f>
        <v>8.19</v>
      </c>
    </row>
    <row r="6451" customFormat="false" ht="15" hidden="false" customHeight="false" outlineLevel="0" collapsed="false">
      <c r="A6451" s="2" t="s">
        <v>142</v>
      </c>
      <c r="B6451" s="2" t="s">
        <v>142</v>
      </c>
      <c r="C6451" s="2" t="s">
        <v>47</v>
      </c>
      <c r="D6451" s="2" t="s">
        <v>10</v>
      </c>
      <c r="E6451" s="2" t="s">
        <v>83</v>
      </c>
      <c r="F6451" s="2" t="s">
        <v>977</v>
      </c>
      <c r="G6451" s="14" t="n">
        <v>14.5</v>
      </c>
      <c r="H6451" s="14" t="n">
        <v>7.16</v>
      </c>
      <c r="I6451" s="14" t="n">
        <v>14.5</v>
      </c>
      <c r="J6451" s="23" t="n">
        <f aca="false">IF(AND(E6451="Priority",ISNUMBER('Cost model'!N632)),'Cost model'!N632,'Cost model'!M632)</f>
        <v>14.5</v>
      </c>
      <c r="K6451" s="14" t="n">
        <f aca="false">J6451-H6451</f>
        <v>7.34</v>
      </c>
      <c r="L6451" s="14" t="n">
        <f aca="false">G6451-H6451</f>
        <v>7.34</v>
      </c>
    </row>
    <row r="6452" customFormat="false" ht="15" hidden="false" customHeight="false" outlineLevel="0" collapsed="false">
      <c r="A6452" s="2" t="s">
        <v>174</v>
      </c>
      <c r="B6452" s="2" t="s">
        <v>174</v>
      </c>
      <c r="C6452" s="2" t="s">
        <v>47</v>
      </c>
      <c r="D6452" s="2" t="s">
        <v>12</v>
      </c>
      <c r="E6452" s="2" t="s">
        <v>74</v>
      </c>
      <c r="F6452" s="2" t="s">
        <v>977</v>
      </c>
      <c r="G6452" s="14" t="n">
        <v>38</v>
      </c>
      <c r="H6452" s="14" t="n">
        <v>41.81</v>
      </c>
      <c r="I6452" s="14" t="n">
        <v>9.5</v>
      </c>
      <c r="J6452" s="23" t="n">
        <f aca="false">IF(AND(E6452="Priority",ISNUMBER('Cost model'!N170)),'Cost model'!N170,'Cost model'!M170)</f>
        <v>25.5</v>
      </c>
      <c r="K6452" s="14" t="n">
        <f aca="false">J6452-H6452</f>
        <v>-16.31</v>
      </c>
      <c r="L6452" s="14" t="n">
        <f aca="false">G6452-H6452</f>
        <v>-3.81</v>
      </c>
    </row>
    <row r="6453" customFormat="false" ht="15" hidden="false" customHeight="false" outlineLevel="0" collapsed="false">
      <c r="A6453" s="2" t="s">
        <v>221</v>
      </c>
      <c r="B6453" s="2" t="s">
        <v>221</v>
      </c>
      <c r="C6453" s="2" t="s">
        <v>47</v>
      </c>
      <c r="D6453" s="2" t="s">
        <v>10</v>
      </c>
      <c r="E6453" s="2" t="s">
        <v>74</v>
      </c>
      <c r="F6453" s="2" t="s">
        <v>977</v>
      </c>
      <c r="G6453" s="14" t="n">
        <v>9.5</v>
      </c>
      <c r="H6453" s="14" t="n">
        <v>5.84</v>
      </c>
      <c r="I6453" s="14" t="n">
        <v>9.5</v>
      </c>
      <c r="J6453" s="23" t="n">
        <f aca="false">IF(AND(E6453="Priority",ISNUMBER('Cost model'!N737)),'Cost model'!N737,'Cost model'!M737)</f>
        <v>8.5</v>
      </c>
      <c r="K6453" s="14" t="n">
        <f aca="false">J6453-H6453</f>
        <v>2.66</v>
      </c>
      <c r="L6453" s="14" t="n">
        <f aca="false">G6453-H6453</f>
        <v>3.66</v>
      </c>
    </row>
    <row r="6454" customFormat="false" ht="15" hidden="false" customHeight="false" outlineLevel="0" collapsed="false">
      <c r="A6454" s="2" t="s">
        <v>174</v>
      </c>
      <c r="B6454" s="2" t="s">
        <v>205</v>
      </c>
      <c r="C6454" s="2" t="s">
        <v>48</v>
      </c>
      <c r="D6454" s="2" t="s">
        <v>10</v>
      </c>
      <c r="E6454" s="2" t="s">
        <v>74</v>
      </c>
      <c r="F6454" s="2" t="s">
        <v>976</v>
      </c>
      <c r="G6454" s="14" t="n">
        <v>12.5</v>
      </c>
      <c r="H6454" s="14" t="n">
        <v>23.78</v>
      </c>
      <c r="I6454" s="14" t="n">
        <v>19.5</v>
      </c>
      <c r="J6454" s="23" t="n">
        <f aca="false">IF(AND(E6454="Priority",ISNUMBER('Cost model'!N183)),'Cost model'!N183,'Cost model'!M183)</f>
        <v>17.5</v>
      </c>
      <c r="K6454" s="14" t="n">
        <f aca="false">J6454-H6454</f>
        <v>-6.28</v>
      </c>
      <c r="L6454" s="14" t="n">
        <f aca="false">G6454-H6454</f>
        <v>-11.28</v>
      </c>
    </row>
    <row r="6455" customFormat="false" ht="15" hidden="false" customHeight="false" outlineLevel="0" collapsed="false">
      <c r="A6455" s="2" t="s">
        <v>174</v>
      </c>
      <c r="B6455" s="2" t="s">
        <v>174</v>
      </c>
      <c r="C6455" s="2" t="s">
        <v>48</v>
      </c>
      <c r="D6455" s="2" t="s">
        <v>13</v>
      </c>
      <c r="E6455" s="2" t="s">
        <v>74</v>
      </c>
      <c r="F6455" s="2" t="s">
        <v>977</v>
      </c>
      <c r="G6455" s="14" t="n">
        <v>37</v>
      </c>
      <c r="H6455" s="14" t="n">
        <v>74.6</v>
      </c>
      <c r="I6455" s="14" t="n">
        <v>24.5</v>
      </c>
      <c r="J6455" s="23" t="n">
        <f aca="false">IF(AND(E6455="Priority",ISNUMBER('Cost model'!N174)),'Cost model'!N174,'Cost model'!M174)</f>
        <v>70</v>
      </c>
      <c r="K6455" s="14" t="n">
        <f aca="false">J6455-H6455</f>
        <v>-4.59999999999999</v>
      </c>
      <c r="L6455" s="14" t="n">
        <f aca="false">G6455-H6455</f>
        <v>-37.6</v>
      </c>
    </row>
    <row r="6456" customFormat="false" ht="15" hidden="false" customHeight="false" outlineLevel="0" collapsed="false">
      <c r="A6456" s="2" t="s">
        <v>124</v>
      </c>
      <c r="B6456" s="2" t="s">
        <v>124</v>
      </c>
      <c r="C6456" s="2" t="s">
        <v>47</v>
      </c>
      <c r="D6456" s="2" t="s">
        <v>10</v>
      </c>
      <c r="E6456" s="2" t="s">
        <v>74</v>
      </c>
      <c r="F6456" s="2" t="s">
        <v>977</v>
      </c>
      <c r="G6456" s="14" t="n">
        <v>9.5</v>
      </c>
      <c r="H6456" s="14" t="n">
        <v>9.39</v>
      </c>
      <c r="I6456" s="14" t="n">
        <v>9.5</v>
      </c>
      <c r="J6456" s="23" t="n">
        <f aca="false">IF(AND(E6456="Priority",ISNUMBER('Cost model'!N317)),'Cost model'!N317,'Cost model'!M317)</f>
        <v>10.5</v>
      </c>
      <c r="K6456" s="14" t="n">
        <f aca="false">J6456-H6456</f>
        <v>1.11</v>
      </c>
      <c r="L6456" s="14" t="n">
        <f aca="false">G6456-H6456</f>
        <v>0.109999999999999</v>
      </c>
    </row>
    <row r="6457" customFormat="false" ht="15" hidden="false" customHeight="false" outlineLevel="0" collapsed="false">
      <c r="A6457" s="2" t="s">
        <v>124</v>
      </c>
      <c r="B6457" s="2" t="s">
        <v>158</v>
      </c>
      <c r="C6457" s="2" t="s">
        <v>48</v>
      </c>
      <c r="D6457" s="2" t="s">
        <v>12</v>
      </c>
      <c r="E6457" s="2" t="s">
        <v>74</v>
      </c>
      <c r="F6457" s="2" t="s">
        <v>976</v>
      </c>
      <c r="G6457" s="14" t="n">
        <v>19.5</v>
      </c>
      <c r="H6457" s="14" t="n">
        <v>67.54</v>
      </c>
      <c r="I6457" s="14" t="n">
        <v>19.5</v>
      </c>
      <c r="J6457" s="23" t="n">
        <f aca="false">IF(AND(E6457="Priority",ISNUMBER('Cost model'!N351)),'Cost model'!N351,'Cost model'!M351)</f>
        <v>55</v>
      </c>
      <c r="K6457" s="14" t="n">
        <f aca="false">J6457-H6457</f>
        <v>-12.54</v>
      </c>
      <c r="L6457" s="14" t="n">
        <f aca="false">G6457-H6457</f>
        <v>-48.04</v>
      </c>
    </row>
    <row r="6458" customFormat="false" ht="15" hidden="false" customHeight="false" outlineLevel="0" collapsed="false">
      <c r="A6458" s="2" t="s">
        <v>221</v>
      </c>
      <c r="B6458" s="2" t="s">
        <v>221</v>
      </c>
      <c r="C6458" s="2" t="s">
        <v>47</v>
      </c>
      <c r="D6458" s="2" t="s">
        <v>10</v>
      </c>
      <c r="E6458" s="2" t="s">
        <v>83</v>
      </c>
      <c r="F6458" s="2" t="s">
        <v>977</v>
      </c>
      <c r="G6458" s="14" t="n">
        <v>14.5</v>
      </c>
      <c r="H6458" s="14" t="n">
        <v>5.84</v>
      </c>
      <c r="I6458" s="14" t="n">
        <v>14.5</v>
      </c>
      <c r="J6458" s="23" t="n">
        <f aca="false">IF(AND(E6458="Priority",ISNUMBER('Cost model'!N737)),'Cost model'!N737,'Cost model'!M737)</f>
        <v>13.5</v>
      </c>
      <c r="K6458" s="14" t="n">
        <f aca="false">J6458-H6458</f>
        <v>7.66</v>
      </c>
      <c r="L6458" s="14" t="n">
        <f aca="false">G6458-H6458</f>
        <v>8.66</v>
      </c>
    </row>
    <row r="6459" customFormat="false" ht="15" hidden="false" customHeight="false" outlineLevel="0" collapsed="false">
      <c r="A6459" s="2" t="s">
        <v>221</v>
      </c>
      <c r="B6459" s="2" t="s">
        <v>158</v>
      </c>
      <c r="C6459" s="2" t="s">
        <v>47</v>
      </c>
      <c r="D6459" s="2" t="s">
        <v>10</v>
      </c>
      <c r="E6459" s="2" t="s">
        <v>74</v>
      </c>
      <c r="F6459" s="2" t="s">
        <v>976</v>
      </c>
      <c r="G6459" s="14" t="n">
        <v>14.5</v>
      </c>
      <c r="H6459" s="14" t="n">
        <v>14.25</v>
      </c>
      <c r="I6459" s="14" t="n">
        <v>14.5</v>
      </c>
      <c r="J6459" s="23" t="n">
        <f aca="false">IF(AND(E6459="Priority",ISNUMBER('Cost model'!N752)),'Cost model'!N752,'Cost model'!M752)</f>
        <v>12.5</v>
      </c>
      <c r="K6459" s="14" t="n">
        <f aca="false">J6459-H6459</f>
        <v>-1.75</v>
      </c>
      <c r="L6459" s="14" t="n">
        <f aca="false">G6459-H6459</f>
        <v>0.25</v>
      </c>
    </row>
    <row r="6460" customFormat="false" ht="15" hidden="false" customHeight="false" outlineLevel="0" collapsed="false">
      <c r="A6460" s="2" t="s">
        <v>124</v>
      </c>
      <c r="B6460" s="2" t="s">
        <v>124</v>
      </c>
      <c r="C6460" s="2" t="s">
        <v>49</v>
      </c>
      <c r="D6460" s="2" t="s">
        <v>10</v>
      </c>
      <c r="E6460" s="2" t="s">
        <v>74</v>
      </c>
      <c r="F6460" s="2" t="s">
        <v>977</v>
      </c>
      <c r="G6460" s="14" t="n">
        <v>54.5</v>
      </c>
      <c r="H6460" s="14" t="n">
        <v>45.46</v>
      </c>
      <c r="I6460" s="14" t="n">
        <v>17.5</v>
      </c>
      <c r="J6460" s="23" t="n">
        <f aca="false">IF(AND(E6460="Priority",ISNUMBER('Cost model'!N319)),'Cost model'!N319,'Cost model'!M319)</f>
        <v>16.5</v>
      </c>
      <c r="K6460" s="14" t="n">
        <f aca="false">J6460-H6460</f>
        <v>-28.96</v>
      </c>
      <c r="L6460" s="14" t="n">
        <f aca="false">G6460-H6460</f>
        <v>9.04</v>
      </c>
    </row>
    <row r="6461" customFormat="false" ht="15" hidden="false" customHeight="false" outlineLevel="0" collapsed="false">
      <c r="A6461" s="2" t="s">
        <v>142</v>
      </c>
      <c r="B6461" s="2" t="s">
        <v>142</v>
      </c>
      <c r="C6461" s="2" t="s">
        <v>48</v>
      </c>
      <c r="D6461" s="2" t="s">
        <v>12</v>
      </c>
      <c r="E6461" s="2" t="s">
        <v>74</v>
      </c>
      <c r="F6461" s="2" t="s">
        <v>977</v>
      </c>
      <c r="G6461" s="14" t="n">
        <v>52</v>
      </c>
      <c r="H6461" s="14" t="n">
        <v>97.37</v>
      </c>
      <c r="I6461" s="14" t="n">
        <v>12.5</v>
      </c>
      <c r="J6461" s="23" t="n">
        <f aca="false">IF(AND(E6461="Priority",ISNUMBER('Cost model'!N636)),'Cost model'!N636,'Cost model'!M636)</f>
        <v>40</v>
      </c>
      <c r="K6461" s="14" t="n">
        <f aca="false">J6461-H6461</f>
        <v>-57.37</v>
      </c>
      <c r="L6461" s="14" t="n">
        <f aca="false">G6461-H6461</f>
        <v>-45.37</v>
      </c>
    </row>
    <row r="6462" customFormat="false" ht="15" hidden="false" customHeight="false" outlineLevel="0" collapsed="false">
      <c r="A6462" s="2" t="s">
        <v>124</v>
      </c>
      <c r="B6462" s="2" t="s">
        <v>158</v>
      </c>
      <c r="C6462" s="2" t="s">
        <v>47</v>
      </c>
      <c r="D6462" s="2" t="s">
        <v>12</v>
      </c>
      <c r="E6462" s="2" t="s">
        <v>74</v>
      </c>
      <c r="F6462" s="2" t="s">
        <v>976</v>
      </c>
      <c r="G6462" s="14" t="n">
        <v>62.5</v>
      </c>
      <c r="H6462" s="14" t="n">
        <v>77.91</v>
      </c>
      <c r="I6462" s="14" t="n">
        <v>19.5</v>
      </c>
      <c r="J6462" s="23" t="n">
        <f aca="false">IF(AND(E6462="Priority",ISNUMBER('Cost model'!N350)),'Cost model'!N350,'Cost model'!M350)</f>
        <v>50</v>
      </c>
      <c r="K6462" s="14" t="n">
        <f aca="false">J6462-H6462</f>
        <v>-27.91</v>
      </c>
      <c r="L6462" s="14" t="n">
        <f aca="false">G6462-H6462</f>
        <v>-15.41</v>
      </c>
    </row>
    <row r="6463" customFormat="false" ht="15" hidden="false" customHeight="false" outlineLevel="0" collapsed="false">
      <c r="A6463" s="2" t="s">
        <v>174</v>
      </c>
      <c r="B6463" s="2" t="s">
        <v>174</v>
      </c>
      <c r="C6463" s="2" t="s">
        <v>47</v>
      </c>
      <c r="D6463" s="2" t="s">
        <v>10</v>
      </c>
      <c r="E6463" s="2" t="s">
        <v>83</v>
      </c>
      <c r="F6463" s="2" t="s">
        <v>977</v>
      </c>
      <c r="G6463" s="14" t="n">
        <v>14.5</v>
      </c>
      <c r="H6463" s="14" t="n">
        <v>7.48</v>
      </c>
      <c r="I6463" s="14" t="n">
        <v>14.5</v>
      </c>
      <c r="J6463" s="23" t="n">
        <f aca="false">IF(AND(E6463="Priority",ISNUMBER('Cost model'!N167)),'Cost model'!N167,'Cost model'!M167)</f>
        <v>13.5</v>
      </c>
      <c r="K6463" s="14" t="n">
        <f aca="false">J6463-H6463</f>
        <v>6.02</v>
      </c>
      <c r="L6463" s="14" t="n">
        <f aca="false">G6463-H6463</f>
        <v>7.02</v>
      </c>
    </row>
    <row r="6464" customFormat="false" ht="15" hidden="false" customHeight="false" outlineLevel="0" collapsed="false">
      <c r="A6464" s="2" t="s">
        <v>142</v>
      </c>
      <c r="B6464" s="2" t="s">
        <v>142</v>
      </c>
      <c r="C6464" s="2" t="s">
        <v>47</v>
      </c>
      <c r="D6464" s="2" t="s">
        <v>12</v>
      </c>
      <c r="E6464" s="2" t="s">
        <v>74</v>
      </c>
      <c r="F6464" s="2" t="s">
        <v>977</v>
      </c>
      <c r="G6464" s="14" t="n">
        <v>68</v>
      </c>
      <c r="H6464" s="14" t="n">
        <v>41.32</v>
      </c>
      <c r="I6464" s="14" t="n">
        <v>9.5</v>
      </c>
      <c r="J6464" s="23" t="n">
        <f aca="false">IF(AND(E6464="Priority",ISNUMBER('Cost model'!N635)),'Cost model'!N635,'Cost model'!M635)</f>
        <v>30.5</v>
      </c>
      <c r="K6464" s="14" t="n">
        <f aca="false">J6464-H6464</f>
        <v>-10.82</v>
      </c>
      <c r="L6464" s="14" t="n">
        <f aca="false">G6464-H6464</f>
        <v>26.68</v>
      </c>
    </row>
    <row r="6465" customFormat="false" ht="15" hidden="false" customHeight="false" outlineLevel="0" collapsed="false">
      <c r="A6465" s="2" t="s">
        <v>124</v>
      </c>
      <c r="B6465" s="2" t="s">
        <v>124</v>
      </c>
      <c r="C6465" s="2" t="s">
        <v>47</v>
      </c>
      <c r="D6465" s="2" t="s">
        <v>12</v>
      </c>
      <c r="E6465" s="2" t="s">
        <v>74</v>
      </c>
      <c r="F6465" s="2" t="s">
        <v>977</v>
      </c>
      <c r="G6465" s="14" t="n">
        <v>19</v>
      </c>
      <c r="H6465" s="14" t="n">
        <v>23.78</v>
      </c>
      <c r="I6465" s="14" t="n">
        <v>9.5</v>
      </c>
      <c r="J6465" s="23" t="n">
        <f aca="false">IF(AND(E6465="Priority",ISNUMBER('Cost model'!N320)),'Cost model'!N320,'Cost model'!M320)</f>
        <v>24.5</v>
      </c>
      <c r="K6465" s="14" t="n">
        <f aca="false">J6465-H6465</f>
        <v>0.719999999999999</v>
      </c>
      <c r="L6465" s="14" t="n">
        <f aca="false">G6465-H6465</f>
        <v>-4.78</v>
      </c>
    </row>
    <row r="6466" customFormat="false" ht="15" hidden="false" customHeight="false" outlineLevel="0" collapsed="false">
      <c r="A6466" s="2" t="s">
        <v>221</v>
      </c>
      <c r="B6466" s="2" t="s">
        <v>174</v>
      </c>
      <c r="C6466" s="2" t="s">
        <v>48</v>
      </c>
      <c r="D6466" s="2" t="s">
        <v>10</v>
      </c>
      <c r="E6466" s="2" t="s">
        <v>74</v>
      </c>
      <c r="F6466" s="2" t="s">
        <v>976</v>
      </c>
      <c r="G6466" s="14" t="n">
        <v>17.5</v>
      </c>
      <c r="H6466" s="14" t="n">
        <v>10.48</v>
      </c>
      <c r="I6466" s="14" t="n">
        <v>19.5</v>
      </c>
      <c r="J6466" s="23" t="n">
        <f aca="false">IF(AND(E6466="Priority",ISNUMBER('Cost model'!N783)),'Cost model'!N783,'Cost model'!M783)</f>
        <v>12.5</v>
      </c>
      <c r="K6466" s="14" t="n">
        <f aca="false">J6466-H6466</f>
        <v>2.02</v>
      </c>
      <c r="L6466" s="14" t="n">
        <f aca="false">G6466-H6466</f>
        <v>7.02</v>
      </c>
    </row>
    <row r="6467" customFormat="false" ht="15" hidden="false" customHeight="false" outlineLevel="0" collapsed="false">
      <c r="A6467" s="2" t="s">
        <v>174</v>
      </c>
      <c r="B6467" s="2" t="s">
        <v>142</v>
      </c>
      <c r="C6467" s="2" t="s">
        <v>47</v>
      </c>
      <c r="D6467" s="2" t="s">
        <v>14</v>
      </c>
      <c r="E6467" s="2" t="s">
        <v>74</v>
      </c>
      <c r="F6467" s="2" t="s">
        <v>976</v>
      </c>
      <c r="G6467" s="14" t="n">
        <v>44</v>
      </c>
      <c r="H6467" s="14" t="n">
        <v>94.09</v>
      </c>
      <c r="I6467" s="14" t="n">
        <v>25</v>
      </c>
      <c r="J6467" s="23" t="n">
        <f aca="false">IF(AND(E6467="Priority",ISNUMBER('Cost model'!N131)),'Cost model'!N131,'Cost model'!M131)</f>
        <v>95</v>
      </c>
      <c r="K6467" s="14" t="n">
        <f aca="false">J6467-H6467</f>
        <v>0.909999999999997</v>
      </c>
      <c r="L6467" s="14" t="n">
        <f aca="false">G6467-H6467</f>
        <v>-50.09</v>
      </c>
    </row>
    <row r="6468" customFormat="false" ht="15" hidden="false" customHeight="false" outlineLevel="0" collapsed="false">
      <c r="A6468" s="2" t="s">
        <v>174</v>
      </c>
      <c r="B6468" s="2" t="s">
        <v>174</v>
      </c>
      <c r="C6468" s="2" t="s">
        <v>48</v>
      </c>
      <c r="D6468" s="2" t="s">
        <v>10</v>
      </c>
      <c r="E6468" s="2" t="s">
        <v>74</v>
      </c>
      <c r="F6468" s="2" t="s">
        <v>977</v>
      </c>
      <c r="G6468" s="14" t="n">
        <v>12.5</v>
      </c>
      <c r="H6468" s="14" t="n">
        <v>10.65</v>
      </c>
      <c r="I6468" s="14" t="n">
        <v>12.5</v>
      </c>
      <c r="J6468" s="23" t="n">
        <f aca="false">IF(AND(E6468="Priority",ISNUMBER('Cost model'!N168)),'Cost model'!N168,'Cost model'!M168)</f>
        <v>13.5</v>
      </c>
      <c r="K6468" s="14" t="n">
        <f aca="false">J6468-H6468</f>
        <v>2.85</v>
      </c>
      <c r="L6468" s="14" t="n">
        <f aca="false">G6468-H6468</f>
        <v>1.85</v>
      </c>
    </row>
    <row r="6469" customFormat="false" ht="15" hidden="false" customHeight="false" outlineLevel="0" collapsed="false">
      <c r="A6469" s="2" t="s">
        <v>174</v>
      </c>
      <c r="B6469" s="2" t="s">
        <v>124</v>
      </c>
      <c r="C6469" s="2" t="s">
        <v>47</v>
      </c>
      <c r="D6469" s="2" t="s">
        <v>10</v>
      </c>
      <c r="E6469" s="2" t="s">
        <v>74</v>
      </c>
      <c r="F6469" s="2" t="s">
        <v>976</v>
      </c>
      <c r="G6469" s="14" t="n">
        <v>33.5</v>
      </c>
      <c r="H6469" s="14" t="n">
        <v>41.81</v>
      </c>
      <c r="I6469" s="14" t="n">
        <v>9.5</v>
      </c>
      <c r="J6469" s="23" t="n">
        <f aca="false">IF(AND(E6469="Priority",ISNUMBER('Cost model'!N107)),'Cost model'!N107,'Cost model'!M107)</f>
        <v>12.5</v>
      </c>
      <c r="K6469" s="14" t="n">
        <f aca="false">J6469-H6469</f>
        <v>-29.31</v>
      </c>
      <c r="L6469" s="14" t="n">
        <f aca="false">G6469-H6469</f>
        <v>-8.31</v>
      </c>
    </row>
    <row r="6470" customFormat="false" ht="15" hidden="false" customHeight="false" outlineLevel="0" collapsed="false">
      <c r="A6470" s="2" t="s">
        <v>221</v>
      </c>
      <c r="B6470" s="2" t="s">
        <v>221</v>
      </c>
      <c r="C6470" s="2" t="s">
        <v>47</v>
      </c>
      <c r="D6470" s="2" t="s">
        <v>10</v>
      </c>
      <c r="E6470" s="2" t="s">
        <v>74</v>
      </c>
      <c r="F6470" s="2" t="s">
        <v>977</v>
      </c>
      <c r="G6470" s="14" t="n">
        <v>38.5</v>
      </c>
      <c r="H6470" s="14" t="n">
        <v>24.62</v>
      </c>
      <c r="I6470" s="14" t="n">
        <v>9.5</v>
      </c>
      <c r="J6470" s="23" t="n">
        <f aca="false">IF(AND(E6470="Priority",ISNUMBER('Cost model'!N737)),'Cost model'!N737,'Cost model'!M737)</f>
        <v>8.5</v>
      </c>
      <c r="K6470" s="14" t="n">
        <f aca="false">J6470-H6470</f>
        <v>-16.12</v>
      </c>
      <c r="L6470" s="14" t="n">
        <f aca="false">G6470-H6470</f>
        <v>13.88</v>
      </c>
    </row>
    <row r="6471" customFormat="false" ht="15" hidden="false" customHeight="false" outlineLevel="0" collapsed="false">
      <c r="A6471" s="2" t="s">
        <v>174</v>
      </c>
      <c r="B6471" s="2" t="s">
        <v>124</v>
      </c>
      <c r="C6471" s="2" t="s">
        <v>47</v>
      </c>
      <c r="D6471" s="2" t="s">
        <v>10</v>
      </c>
      <c r="E6471" s="2" t="s">
        <v>74</v>
      </c>
      <c r="F6471" s="2" t="s">
        <v>976</v>
      </c>
      <c r="G6471" s="14" t="n">
        <v>9.5</v>
      </c>
      <c r="H6471" s="14" t="n">
        <v>9.02</v>
      </c>
      <c r="I6471" s="14" t="n">
        <v>9.5</v>
      </c>
      <c r="J6471" s="23" t="n">
        <f aca="false">IF(AND(E6471="Priority",ISNUMBER('Cost model'!N107)),'Cost model'!N107,'Cost model'!M107)</f>
        <v>12.5</v>
      </c>
      <c r="K6471" s="14" t="n">
        <f aca="false">J6471-H6471</f>
        <v>3.48</v>
      </c>
      <c r="L6471" s="14" t="n">
        <f aca="false">G6471-H6471</f>
        <v>0.48</v>
      </c>
    </row>
    <row r="6472" customFormat="false" ht="15" hidden="false" customHeight="false" outlineLevel="0" collapsed="false">
      <c r="A6472" s="2" t="s">
        <v>174</v>
      </c>
      <c r="B6472" s="2" t="s">
        <v>142</v>
      </c>
      <c r="C6472" s="2" t="s">
        <v>48</v>
      </c>
      <c r="D6472" s="2" t="s">
        <v>12</v>
      </c>
      <c r="E6472" s="2" t="s">
        <v>74</v>
      </c>
      <c r="F6472" s="2" t="s">
        <v>976</v>
      </c>
      <c r="G6472" s="14" t="n">
        <v>37.5</v>
      </c>
      <c r="H6472" s="14" t="n">
        <v>44.29</v>
      </c>
      <c r="I6472" s="14" t="n">
        <v>12.5</v>
      </c>
      <c r="J6472" s="23" t="n">
        <f aca="false">IF(AND(E6472="Priority",ISNUMBER('Cost model'!N126)),'Cost model'!N126,'Cost model'!M126)</f>
        <v>45</v>
      </c>
      <c r="K6472" s="14" t="n">
        <f aca="false">J6472-H6472</f>
        <v>0.710000000000001</v>
      </c>
      <c r="L6472" s="14" t="n">
        <f aca="false">G6472-H6472</f>
        <v>-6.79</v>
      </c>
    </row>
    <row r="6473" customFormat="false" ht="15" hidden="false" customHeight="false" outlineLevel="0" collapsed="false">
      <c r="A6473" s="2" t="s">
        <v>174</v>
      </c>
      <c r="B6473" s="2" t="s">
        <v>174</v>
      </c>
      <c r="C6473" s="2" t="s">
        <v>48</v>
      </c>
      <c r="D6473" s="2" t="s">
        <v>13</v>
      </c>
      <c r="E6473" s="2" t="s">
        <v>74</v>
      </c>
      <c r="F6473" s="2" t="s">
        <v>977</v>
      </c>
      <c r="G6473" s="14" t="n">
        <v>37</v>
      </c>
      <c r="H6473" s="14" t="n">
        <v>82.32</v>
      </c>
      <c r="I6473" s="14" t="n">
        <v>24.5</v>
      </c>
      <c r="J6473" s="23" t="n">
        <f aca="false">IF(AND(E6473="Priority",ISNUMBER('Cost model'!N174)),'Cost model'!N174,'Cost model'!M174)</f>
        <v>70</v>
      </c>
      <c r="K6473" s="14" t="n">
        <f aca="false">J6473-H6473</f>
        <v>-12.32</v>
      </c>
      <c r="L6473" s="14" t="n">
        <f aca="false">G6473-H6473</f>
        <v>-45.32</v>
      </c>
    </row>
    <row r="6474" customFormat="false" ht="15" hidden="false" customHeight="false" outlineLevel="0" collapsed="false">
      <c r="A6474" s="2" t="s">
        <v>142</v>
      </c>
      <c r="B6474" s="2" t="s">
        <v>142</v>
      </c>
      <c r="C6474" s="2" t="s">
        <v>47</v>
      </c>
      <c r="D6474" s="2" t="s">
        <v>10</v>
      </c>
      <c r="E6474" s="2" t="s">
        <v>74</v>
      </c>
      <c r="F6474" s="2" t="s">
        <v>977</v>
      </c>
      <c r="G6474" s="14" t="n">
        <v>34</v>
      </c>
      <c r="H6474" s="14" t="n">
        <v>25.31</v>
      </c>
      <c r="I6474" s="14" t="n">
        <v>9.5</v>
      </c>
      <c r="J6474" s="23" t="n">
        <f aca="false">IF(AND(E6474="Priority",ISNUMBER('Cost model'!N632)),'Cost model'!N632,'Cost model'!M632)</f>
        <v>9.5</v>
      </c>
      <c r="K6474" s="14" t="n">
        <f aca="false">J6474-H6474</f>
        <v>-15.81</v>
      </c>
      <c r="L6474" s="14" t="n">
        <f aca="false">G6474-H6474</f>
        <v>8.69</v>
      </c>
    </row>
    <row r="6475" customFormat="false" ht="15" hidden="false" customHeight="false" outlineLevel="0" collapsed="false">
      <c r="A6475" s="2" t="s">
        <v>124</v>
      </c>
      <c r="B6475" s="2" t="s">
        <v>124</v>
      </c>
      <c r="C6475" s="2" t="s">
        <v>48</v>
      </c>
      <c r="D6475" s="2" t="s">
        <v>12</v>
      </c>
      <c r="E6475" s="2" t="s">
        <v>83</v>
      </c>
      <c r="F6475" s="2" t="s">
        <v>977</v>
      </c>
      <c r="G6475" s="14" t="n">
        <v>19.5</v>
      </c>
      <c r="H6475" s="14" t="n">
        <v>33.48</v>
      </c>
      <c r="I6475" s="14" t="n">
        <v>19.5</v>
      </c>
      <c r="J6475" s="23" t="n">
        <f aca="false">IF(AND(E6475="Priority",ISNUMBER('Cost model'!N321)),'Cost model'!N321,'Cost model'!M321)</f>
        <v>55</v>
      </c>
      <c r="K6475" s="14" t="n">
        <f aca="false">J6475-H6475</f>
        <v>21.52</v>
      </c>
      <c r="L6475" s="14" t="n">
        <f aca="false">G6475-H6475</f>
        <v>-13.98</v>
      </c>
    </row>
    <row r="6476" customFormat="false" ht="15" hidden="false" customHeight="false" outlineLevel="0" collapsed="false">
      <c r="A6476" s="2" t="s">
        <v>142</v>
      </c>
      <c r="B6476" s="2" t="s">
        <v>142</v>
      </c>
      <c r="C6476" s="2" t="s">
        <v>48</v>
      </c>
      <c r="D6476" s="2" t="s">
        <v>10</v>
      </c>
      <c r="E6476" s="2" t="s">
        <v>74</v>
      </c>
      <c r="F6476" s="2" t="s">
        <v>977</v>
      </c>
      <c r="G6476" s="14" t="n">
        <v>14.5</v>
      </c>
      <c r="H6476" s="14" t="n">
        <v>10.48</v>
      </c>
      <c r="I6476" s="14" t="n">
        <v>12.5</v>
      </c>
      <c r="J6476" s="23" t="n">
        <f aca="false">IF(AND(E6476="Priority",ISNUMBER('Cost model'!N633)),'Cost model'!N633,'Cost model'!M633)</f>
        <v>11.5</v>
      </c>
      <c r="K6476" s="14" t="n">
        <f aca="false">J6476-H6476</f>
        <v>1.02</v>
      </c>
      <c r="L6476" s="14" t="n">
        <f aca="false">G6476-H6476</f>
        <v>4.02</v>
      </c>
    </row>
    <row r="6477" customFormat="false" ht="15" hidden="false" customHeight="false" outlineLevel="0" collapsed="false">
      <c r="A6477" s="2" t="s">
        <v>142</v>
      </c>
      <c r="B6477" s="2" t="s">
        <v>174</v>
      </c>
      <c r="C6477" s="2" t="s">
        <v>48</v>
      </c>
      <c r="D6477" s="2" t="s">
        <v>12</v>
      </c>
      <c r="E6477" s="2" t="s">
        <v>74</v>
      </c>
      <c r="F6477" s="2" t="s">
        <v>976</v>
      </c>
      <c r="G6477" s="14" t="n">
        <v>52</v>
      </c>
      <c r="H6477" s="14" t="n">
        <v>25.34</v>
      </c>
      <c r="I6477" s="14" t="n">
        <v>19.5</v>
      </c>
      <c r="J6477" s="23" t="n">
        <f aca="false">IF(AND(E6477="Priority",ISNUMBER('Cost model'!N696)),'Cost model'!N696,'Cost model'!M696)</f>
        <v>45</v>
      </c>
      <c r="K6477" s="14" t="n">
        <f aca="false">J6477-H6477</f>
        <v>19.66</v>
      </c>
      <c r="L6477" s="14" t="n">
        <f aca="false">G6477-H6477</f>
        <v>26.66</v>
      </c>
    </row>
    <row r="6478" customFormat="false" ht="15" hidden="false" customHeight="false" outlineLevel="0" collapsed="false">
      <c r="A6478" s="2" t="s">
        <v>174</v>
      </c>
      <c r="B6478" s="2" t="s">
        <v>174</v>
      </c>
      <c r="C6478" s="2" t="s">
        <v>49</v>
      </c>
      <c r="D6478" s="2" t="s">
        <v>10</v>
      </c>
      <c r="E6478" s="2" t="s">
        <v>74</v>
      </c>
      <c r="F6478" s="2" t="s">
        <v>977</v>
      </c>
      <c r="G6478" s="14" t="n">
        <v>14.5</v>
      </c>
      <c r="H6478" s="14" t="n">
        <v>11.36</v>
      </c>
      <c r="I6478" s="14" t="n">
        <v>17.5</v>
      </c>
      <c r="J6478" s="23" t="n">
        <f aca="false">IF(AND(E6478="Priority",ISNUMBER('Cost model'!N169)),'Cost model'!N169,'Cost model'!M169)</f>
        <v>18.5</v>
      </c>
      <c r="K6478" s="14" t="n">
        <f aca="false">J6478-H6478</f>
        <v>7.14</v>
      </c>
      <c r="L6478" s="14" t="n">
        <f aca="false">G6478-H6478</f>
        <v>3.14</v>
      </c>
    </row>
    <row r="6479" customFormat="false" ht="15" hidden="false" customHeight="false" outlineLevel="0" collapsed="false">
      <c r="A6479" s="2" t="s">
        <v>174</v>
      </c>
      <c r="B6479" s="2" t="s">
        <v>174</v>
      </c>
      <c r="C6479" s="2" t="s">
        <v>48</v>
      </c>
      <c r="D6479" s="2" t="s">
        <v>10</v>
      </c>
      <c r="E6479" s="2" t="s">
        <v>74</v>
      </c>
      <c r="F6479" s="2" t="s">
        <v>977</v>
      </c>
      <c r="G6479" s="14" t="n">
        <v>9.5</v>
      </c>
      <c r="H6479" s="14" t="n">
        <v>42.62</v>
      </c>
      <c r="I6479" s="14" t="n">
        <v>12.5</v>
      </c>
      <c r="J6479" s="23" t="n">
        <f aca="false">IF(AND(E6479="Priority",ISNUMBER('Cost model'!N168)),'Cost model'!N168,'Cost model'!M168)</f>
        <v>13.5</v>
      </c>
      <c r="K6479" s="14" t="n">
        <f aca="false">J6479-H6479</f>
        <v>-29.12</v>
      </c>
      <c r="L6479" s="14" t="n">
        <f aca="false">G6479-H6479</f>
        <v>-33.12</v>
      </c>
    </row>
    <row r="6480" customFormat="false" ht="15" hidden="false" customHeight="false" outlineLevel="0" collapsed="false">
      <c r="A6480" s="2" t="s">
        <v>142</v>
      </c>
      <c r="B6480" s="2" t="s">
        <v>142</v>
      </c>
      <c r="C6480" s="2" t="s">
        <v>48</v>
      </c>
      <c r="D6480" s="2" t="s">
        <v>10</v>
      </c>
      <c r="E6480" s="2" t="s">
        <v>74</v>
      </c>
      <c r="F6480" s="2" t="s">
        <v>977</v>
      </c>
      <c r="G6480" s="14" t="n">
        <v>12.5</v>
      </c>
      <c r="H6480" s="14" t="n">
        <v>14.29</v>
      </c>
      <c r="I6480" s="14" t="n">
        <v>12.5</v>
      </c>
      <c r="J6480" s="23" t="n">
        <f aca="false">IF(AND(E6480="Priority",ISNUMBER('Cost model'!N633)),'Cost model'!N633,'Cost model'!M633)</f>
        <v>11.5</v>
      </c>
      <c r="K6480" s="14" t="n">
        <f aca="false">J6480-H6480</f>
        <v>-2.79</v>
      </c>
      <c r="L6480" s="14" t="n">
        <f aca="false">G6480-H6480</f>
        <v>-1.79</v>
      </c>
    </row>
    <row r="6481" customFormat="false" ht="15" hidden="false" customHeight="false" outlineLevel="0" collapsed="false">
      <c r="A6481" s="2" t="s">
        <v>174</v>
      </c>
      <c r="B6481" s="2" t="s">
        <v>174</v>
      </c>
      <c r="C6481" s="2" t="s">
        <v>47</v>
      </c>
      <c r="D6481" s="2" t="s">
        <v>10</v>
      </c>
      <c r="E6481" s="2" t="s">
        <v>83</v>
      </c>
      <c r="F6481" s="2" t="s">
        <v>977</v>
      </c>
      <c r="G6481" s="14" t="n">
        <v>14.5</v>
      </c>
      <c r="H6481" s="14" t="n">
        <v>6.7</v>
      </c>
      <c r="I6481" s="14" t="n">
        <v>14.5</v>
      </c>
      <c r="J6481" s="23" t="n">
        <f aca="false">IF(AND(E6481="Priority",ISNUMBER('Cost model'!N167)),'Cost model'!N167,'Cost model'!M167)</f>
        <v>13.5</v>
      </c>
      <c r="K6481" s="14" t="n">
        <f aca="false">J6481-H6481</f>
        <v>6.8</v>
      </c>
      <c r="L6481" s="14" t="n">
        <f aca="false">G6481-H6481</f>
        <v>7.8</v>
      </c>
    </row>
    <row r="6482" customFormat="false" ht="15" hidden="false" customHeight="false" outlineLevel="0" collapsed="false">
      <c r="A6482" s="2" t="s">
        <v>174</v>
      </c>
      <c r="B6482" s="2" t="s">
        <v>124</v>
      </c>
      <c r="C6482" s="2" t="s">
        <v>47</v>
      </c>
      <c r="D6482" s="2" t="s">
        <v>10</v>
      </c>
      <c r="E6482" s="2" t="s">
        <v>74</v>
      </c>
      <c r="F6482" s="2" t="s">
        <v>976</v>
      </c>
      <c r="G6482" s="14" t="n">
        <v>9.5</v>
      </c>
      <c r="H6482" s="14" t="n">
        <v>8.02</v>
      </c>
      <c r="I6482" s="14" t="n">
        <v>9.5</v>
      </c>
      <c r="J6482" s="23" t="n">
        <f aca="false">IF(AND(E6482="Priority",ISNUMBER('Cost model'!N107)),'Cost model'!N107,'Cost model'!M107)</f>
        <v>12.5</v>
      </c>
      <c r="K6482" s="14" t="n">
        <f aca="false">J6482-H6482</f>
        <v>4.48</v>
      </c>
      <c r="L6482" s="14" t="n">
        <f aca="false">G6482-H6482</f>
        <v>1.48</v>
      </c>
    </row>
    <row r="6483" customFormat="false" ht="15" hidden="false" customHeight="false" outlineLevel="0" collapsed="false">
      <c r="A6483" s="2" t="s">
        <v>174</v>
      </c>
      <c r="B6483" s="2" t="s">
        <v>142</v>
      </c>
      <c r="C6483" s="2" t="s">
        <v>47</v>
      </c>
      <c r="D6483" s="2" t="s">
        <v>12</v>
      </c>
      <c r="E6483" s="2" t="s">
        <v>74</v>
      </c>
      <c r="F6483" s="2" t="s">
        <v>976</v>
      </c>
      <c r="G6483" s="14" t="n">
        <v>28.5</v>
      </c>
      <c r="H6483" s="14" t="n">
        <v>42.59</v>
      </c>
      <c r="I6483" s="14" t="n">
        <v>9.5</v>
      </c>
      <c r="J6483" s="23" t="n">
        <f aca="false">IF(AND(E6483="Priority",ISNUMBER('Cost model'!N125)),'Cost model'!N125,'Cost model'!M125)</f>
        <v>40</v>
      </c>
      <c r="K6483" s="14" t="n">
        <f aca="false">J6483-H6483</f>
        <v>-2.59</v>
      </c>
      <c r="L6483" s="14" t="n">
        <f aca="false">G6483-H6483</f>
        <v>-14.09</v>
      </c>
    </row>
    <row r="6484" customFormat="false" ht="15" hidden="false" customHeight="false" outlineLevel="0" collapsed="false">
      <c r="A6484" s="2" t="s">
        <v>174</v>
      </c>
      <c r="B6484" s="2" t="s">
        <v>142</v>
      </c>
      <c r="C6484" s="2" t="s">
        <v>48</v>
      </c>
      <c r="D6484" s="2" t="s">
        <v>12</v>
      </c>
      <c r="E6484" s="2" t="s">
        <v>74</v>
      </c>
      <c r="F6484" s="2" t="s">
        <v>976</v>
      </c>
      <c r="G6484" s="14" t="n">
        <v>50</v>
      </c>
      <c r="H6484" s="14" t="n">
        <v>45.52</v>
      </c>
      <c r="I6484" s="14" t="n">
        <v>12.5</v>
      </c>
      <c r="J6484" s="23" t="n">
        <f aca="false">IF(AND(E6484="Priority",ISNUMBER('Cost model'!N126)),'Cost model'!N126,'Cost model'!M126)</f>
        <v>45</v>
      </c>
      <c r="K6484" s="14" t="n">
        <f aca="false">J6484-H6484</f>
        <v>-0.520000000000003</v>
      </c>
      <c r="L6484" s="14" t="n">
        <f aca="false">G6484-H6484</f>
        <v>4.48</v>
      </c>
    </row>
    <row r="6485" customFormat="false" ht="15" hidden="false" customHeight="false" outlineLevel="0" collapsed="false">
      <c r="A6485" s="2" t="s">
        <v>142</v>
      </c>
      <c r="B6485" s="2" t="s">
        <v>142</v>
      </c>
      <c r="C6485" s="2" t="s">
        <v>49</v>
      </c>
      <c r="D6485" s="2" t="s">
        <v>12</v>
      </c>
      <c r="E6485" s="2" t="s">
        <v>74</v>
      </c>
      <c r="F6485" s="2" t="s">
        <v>977</v>
      </c>
      <c r="G6485" s="14" t="n">
        <v>19.5</v>
      </c>
      <c r="H6485" s="14" t="n">
        <v>29.8</v>
      </c>
      <c r="I6485" s="14" t="n">
        <v>19.5</v>
      </c>
      <c r="J6485" s="23" t="n">
        <f aca="false">IF(AND(E6485="Priority",ISNUMBER('Cost model'!N637)),'Cost model'!N637,'Cost model'!M637)</f>
        <v>45</v>
      </c>
      <c r="K6485" s="14" t="n">
        <f aca="false">J6485-H6485</f>
        <v>15.2</v>
      </c>
      <c r="L6485" s="14" t="n">
        <f aca="false">G6485-H6485</f>
        <v>-10.3</v>
      </c>
    </row>
    <row r="6486" customFormat="false" ht="15" hidden="false" customHeight="false" outlineLevel="0" collapsed="false">
      <c r="A6486" s="2" t="s">
        <v>174</v>
      </c>
      <c r="B6486" s="2" t="s">
        <v>174</v>
      </c>
      <c r="C6486" s="2" t="s">
        <v>47</v>
      </c>
      <c r="D6486" s="2" t="s">
        <v>14</v>
      </c>
      <c r="E6486" s="2" t="s">
        <v>74</v>
      </c>
      <c r="F6486" s="2" t="s">
        <v>977</v>
      </c>
      <c r="G6486" s="14" t="n">
        <v>53.5</v>
      </c>
      <c r="H6486" s="14" t="n">
        <v>215.13</v>
      </c>
      <c r="I6486" s="14" t="n">
        <v>25</v>
      </c>
      <c r="J6486" s="23" t="n">
        <f aca="false">IF(AND(E6486="Priority",ISNUMBER('Cost model'!N176)),'Cost model'!N176,'Cost model'!M176)</f>
        <v>95</v>
      </c>
      <c r="K6486" s="14" t="n">
        <f aca="false">J6486-H6486</f>
        <v>-120.13</v>
      </c>
      <c r="L6486" s="14" t="n">
        <f aca="false">G6486-H6486</f>
        <v>-161.63</v>
      </c>
    </row>
    <row r="6487" customFormat="false" ht="15" hidden="false" customHeight="false" outlineLevel="0" collapsed="false">
      <c r="A6487" s="2" t="s">
        <v>221</v>
      </c>
      <c r="B6487" s="2" t="s">
        <v>221</v>
      </c>
      <c r="C6487" s="2" t="s">
        <v>49</v>
      </c>
      <c r="D6487" s="2" t="s">
        <v>10</v>
      </c>
      <c r="E6487" s="2" t="s">
        <v>74</v>
      </c>
      <c r="F6487" s="2" t="s">
        <v>977</v>
      </c>
      <c r="G6487" s="14" t="n">
        <v>17.5</v>
      </c>
      <c r="H6487" s="14" t="n">
        <v>68.35</v>
      </c>
      <c r="I6487" s="14" t="n">
        <v>17.5</v>
      </c>
      <c r="J6487" s="23" t="n">
        <f aca="false">IF(AND(E6487="Priority",ISNUMBER('Cost model'!N739)),'Cost model'!N739,'Cost model'!M739)</f>
        <v>17.5</v>
      </c>
      <c r="K6487" s="14" t="n">
        <f aca="false">J6487-H6487</f>
        <v>-50.85</v>
      </c>
      <c r="L6487" s="14" t="n">
        <f aca="false">G6487-H6487</f>
        <v>-50.85</v>
      </c>
    </row>
    <row r="6488" customFormat="false" ht="15" hidden="false" customHeight="false" outlineLevel="0" collapsed="false">
      <c r="A6488" s="2" t="s">
        <v>142</v>
      </c>
      <c r="B6488" s="2" t="s">
        <v>142</v>
      </c>
      <c r="C6488" s="2" t="s">
        <v>49</v>
      </c>
      <c r="D6488" s="2" t="s">
        <v>10</v>
      </c>
      <c r="E6488" s="2" t="s">
        <v>74</v>
      </c>
      <c r="F6488" s="2" t="s">
        <v>977</v>
      </c>
      <c r="G6488" s="14" t="n">
        <v>17.5</v>
      </c>
      <c r="H6488" s="14" t="n">
        <v>15.16</v>
      </c>
      <c r="I6488" s="14" t="n">
        <v>17.5</v>
      </c>
      <c r="J6488" s="23" t="n">
        <f aca="false">IF(AND(E6488="Priority",ISNUMBER('Cost model'!N634)),'Cost model'!N634,'Cost model'!M634)</f>
        <v>15.5</v>
      </c>
      <c r="K6488" s="14" t="n">
        <f aca="false">J6488-H6488</f>
        <v>0.34</v>
      </c>
      <c r="L6488" s="14" t="n">
        <f aca="false">G6488-H6488</f>
        <v>2.34</v>
      </c>
    </row>
    <row r="6489" customFormat="false" ht="15" hidden="false" customHeight="false" outlineLevel="0" collapsed="false">
      <c r="A6489" s="2" t="s">
        <v>174</v>
      </c>
      <c r="B6489" s="2" t="s">
        <v>174</v>
      </c>
      <c r="C6489" s="2" t="s">
        <v>48</v>
      </c>
      <c r="D6489" s="2" t="s">
        <v>10</v>
      </c>
      <c r="E6489" s="2" t="s">
        <v>74</v>
      </c>
      <c r="F6489" s="2" t="s">
        <v>977</v>
      </c>
      <c r="G6489" s="14" t="n">
        <v>12.5</v>
      </c>
      <c r="H6489" s="14" t="n">
        <v>11.04</v>
      </c>
      <c r="I6489" s="14" t="n">
        <v>12.5</v>
      </c>
      <c r="J6489" s="23" t="n">
        <f aca="false">IF(AND(E6489="Priority",ISNUMBER('Cost model'!N168)),'Cost model'!N168,'Cost model'!M168)</f>
        <v>13.5</v>
      </c>
      <c r="K6489" s="14" t="n">
        <f aca="false">J6489-H6489</f>
        <v>2.46</v>
      </c>
      <c r="L6489" s="14" t="n">
        <f aca="false">G6489-H6489</f>
        <v>1.46</v>
      </c>
    </row>
    <row r="6490" customFormat="false" ht="15" hidden="false" customHeight="false" outlineLevel="0" collapsed="false">
      <c r="A6490" s="2" t="s">
        <v>174</v>
      </c>
      <c r="B6490" s="2" t="s">
        <v>174</v>
      </c>
      <c r="C6490" s="2" t="s">
        <v>48</v>
      </c>
      <c r="D6490" s="2" t="s">
        <v>12</v>
      </c>
      <c r="E6490" s="2" t="s">
        <v>83</v>
      </c>
      <c r="F6490" s="2" t="s">
        <v>977</v>
      </c>
      <c r="G6490" s="14" t="n">
        <v>19.5</v>
      </c>
      <c r="H6490" s="14" t="n">
        <v>25.31</v>
      </c>
      <c r="I6490" s="14" t="n">
        <v>19.5</v>
      </c>
      <c r="J6490" s="23" t="n">
        <f aca="false">IF(AND(E6490="Priority",ISNUMBER('Cost model'!N171)),'Cost model'!N171,'Cost model'!M171)</f>
        <v>55</v>
      </c>
      <c r="K6490" s="14" t="n">
        <f aca="false">J6490-H6490</f>
        <v>29.69</v>
      </c>
      <c r="L6490" s="14" t="n">
        <f aca="false">G6490-H6490</f>
        <v>-5.81</v>
      </c>
    </row>
    <row r="6491" customFormat="false" ht="15" hidden="false" customHeight="false" outlineLevel="0" collapsed="false">
      <c r="A6491" s="2" t="s">
        <v>174</v>
      </c>
      <c r="B6491" s="2" t="s">
        <v>174</v>
      </c>
      <c r="C6491" s="2" t="s">
        <v>49</v>
      </c>
      <c r="D6491" s="2" t="s">
        <v>12</v>
      </c>
      <c r="E6491" s="2" t="s">
        <v>74</v>
      </c>
      <c r="F6491" s="2" t="s">
        <v>977</v>
      </c>
      <c r="G6491" s="14" t="n">
        <v>37</v>
      </c>
      <c r="H6491" s="14" t="n">
        <v>70.05</v>
      </c>
      <c r="I6491" s="14" t="n">
        <v>19.5</v>
      </c>
      <c r="J6491" s="23" t="n">
        <f aca="false">IF(AND(E6491="Priority",ISNUMBER('Cost model'!N172)),'Cost model'!N172,'Cost model'!M172)</f>
        <v>45</v>
      </c>
      <c r="K6491" s="14" t="n">
        <f aca="false">J6491-H6491</f>
        <v>-25.05</v>
      </c>
      <c r="L6491" s="14" t="n">
        <f aca="false">G6491-H6491</f>
        <v>-33.05</v>
      </c>
    </row>
    <row r="6492" customFormat="false" ht="15" hidden="false" customHeight="false" outlineLevel="0" collapsed="false">
      <c r="A6492" s="2" t="s">
        <v>158</v>
      </c>
      <c r="B6492" s="2" t="s">
        <v>158</v>
      </c>
      <c r="C6492" s="2" t="s">
        <v>47</v>
      </c>
      <c r="D6492" s="2" t="s">
        <v>10</v>
      </c>
      <c r="E6492" s="2" t="s">
        <v>74</v>
      </c>
      <c r="F6492" s="2" t="s">
        <v>977</v>
      </c>
      <c r="G6492" s="14" t="n">
        <v>38</v>
      </c>
      <c r="H6492" s="14" t="n">
        <v>14.5</v>
      </c>
      <c r="I6492" s="14" t="n">
        <v>9.5</v>
      </c>
      <c r="J6492" s="23" t="n">
        <f aca="false">IF(AND(E6492="Priority",ISNUMBER('Cost model'!N422)),'Cost model'!N422,'Cost model'!M422)</f>
        <v>8.5</v>
      </c>
      <c r="K6492" s="14" t="n">
        <f aca="false">J6492-H6492</f>
        <v>-6</v>
      </c>
      <c r="L6492" s="14" t="n">
        <f aca="false">G6492-H6492</f>
        <v>23.5</v>
      </c>
    </row>
    <row r="6493" customFormat="false" ht="15" hidden="false" customHeight="false" outlineLevel="0" collapsed="false">
      <c r="A6493" s="2" t="s">
        <v>124</v>
      </c>
      <c r="B6493" s="2" t="s">
        <v>124</v>
      </c>
      <c r="C6493" s="2" t="s">
        <v>48</v>
      </c>
      <c r="D6493" s="2" t="s">
        <v>14</v>
      </c>
      <c r="E6493" s="2" t="s">
        <v>74</v>
      </c>
      <c r="F6493" s="2" t="s">
        <v>977</v>
      </c>
      <c r="G6493" s="14" t="n">
        <v>82</v>
      </c>
      <c r="H6493" s="14" t="n">
        <v>196.37</v>
      </c>
      <c r="I6493" s="14" t="n">
        <v>45</v>
      </c>
      <c r="J6493" s="23" t="n">
        <f aca="false">IF(AND(E6493="Priority",ISNUMBER('Cost model'!N327)),'Cost model'!N327,'Cost model'!M327)</f>
        <v>130</v>
      </c>
      <c r="K6493" s="14" t="n">
        <f aca="false">J6493-H6493</f>
        <v>-66.37</v>
      </c>
      <c r="L6493" s="14" t="n">
        <f aca="false">G6493-H6493</f>
        <v>-114.37</v>
      </c>
    </row>
    <row r="6494" customFormat="false" ht="15" hidden="false" customHeight="false" outlineLevel="0" collapsed="false">
      <c r="A6494" s="2" t="s">
        <v>174</v>
      </c>
      <c r="B6494" s="2" t="s">
        <v>174</v>
      </c>
      <c r="C6494" s="2" t="s">
        <v>49</v>
      </c>
      <c r="D6494" s="2" t="s">
        <v>14</v>
      </c>
      <c r="E6494" s="2" t="s">
        <v>74</v>
      </c>
      <c r="F6494" s="2" t="s">
        <v>977</v>
      </c>
      <c r="G6494" s="14" t="n">
        <v>152.5</v>
      </c>
      <c r="H6494" s="14" t="n">
        <v>215.13</v>
      </c>
      <c r="I6494" s="14" t="n">
        <v>85</v>
      </c>
      <c r="J6494" s="23" t="n">
        <f aca="false">IF(AND(E6494="Priority",ISNUMBER('Cost model'!N178)),'Cost model'!N178,'Cost model'!M178)</f>
        <v>145</v>
      </c>
      <c r="K6494" s="14" t="n">
        <f aca="false">J6494-H6494</f>
        <v>-70.13</v>
      </c>
      <c r="L6494" s="14" t="n">
        <f aca="false">G6494-H6494</f>
        <v>-62.63</v>
      </c>
    </row>
    <row r="6495" customFormat="false" ht="15" hidden="false" customHeight="false" outlineLevel="0" collapsed="false">
      <c r="A6495" s="2" t="s">
        <v>124</v>
      </c>
      <c r="B6495" s="2" t="s">
        <v>124</v>
      </c>
      <c r="C6495" s="2" t="s">
        <v>48</v>
      </c>
      <c r="D6495" s="2" t="s">
        <v>12</v>
      </c>
      <c r="E6495" s="2" t="s">
        <v>74</v>
      </c>
      <c r="F6495" s="2" t="s">
        <v>977</v>
      </c>
      <c r="G6495" s="14" t="n">
        <v>37.5</v>
      </c>
      <c r="H6495" s="14" t="n">
        <v>30.23</v>
      </c>
      <c r="I6495" s="14" t="n">
        <v>12.5</v>
      </c>
      <c r="J6495" s="23" t="n">
        <f aca="false">IF(AND(E6495="Priority",ISNUMBER('Cost model'!N321)),'Cost model'!N321,'Cost model'!M321)</f>
        <v>40</v>
      </c>
      <c r="K6495" s="14" t="n">
        <f aca="false">J6495-H6495</f>
        <v>9.77</v>
      </c>
      <c r="L6495" s="14" t="n">
        <f aca="false">G6495-H6495</f>
        <v>7.27</v>
      </c>
    </row>
    <row r="6496" customFormat="false" ht="15" hidden="false" customHeight="false" outlineLevel="0" collapsed="false">
      <c r="A6496" s="2" t="s">
        <v>124</v>
      </c>
      <c r="B6496" s="2" t="s">
        <v>124</v>
      </c>
      <c r="C6496" s="2" t="s">
        <v>47</v>
      </c>
      <c r="D6496" s="2" t="s">
        <v>14</v>
      </c>
      <c r="E6496" s="2" t="s">
        <v>74</v>
      </c>
      <c r="F6496" s="2" t="s">
        <v>977</v>
      </c>
      <c r="G6496" s="14" t="n">
        <v>93</v>
      </c>
      <c r="H6496" s="14" t="n">
        <v>179.58</v>
      </c>
      <c r="I6496" s="14" t="n">
        <v>25</v>
      </c>
      <c r="J6496" s="23" t="n">
        <f aca="false">IF(AND(E6496="Priority",ISNUMBER('Cost model'!N326)),'Cost model'!N326,'Cost model'!M326)</f>
        <v>110</v>
      </c>
      <c r="K6496" s="14" t="n">
        <f aca="false">J6496-H6496</f>
        <v>-69.58</v>
      </c>
      <c r="L6496" s="14" t="n">
        <f aca="false">G6496-H6496</f>
        <v>-86.58</v>
      </c>
    </row>
    <row r="6497" customFormat="false" ht="15" hidden="false" customHeight="false" outlineLevel="0" collapsed="false">
      <c r="A6497" s="2" t="s">
        <v>174</v>
      </c>
      <c r="B6497" s="2" t="s">
        <v>174</v>
      </c>
      <c r="C6497" s="2" t="s">
        <v>47</v>
      </c>
      <c r="D6497" s="2" t="s">
        <v>10</v>
      </c>
      <c r="E6497" s="2" t="s">
        <v>74</v>
      </c>
      <c r="F6497" s="2" t="s">
        <v>977</v>
      </c>
      <c r="G6497" s="14" t="n">
        <v>9.5</v>
      </c>
      <c r="H6497" s="14" t="n">
        <v>7.5</v>
      </c>
      <c r="I6497" s="14" t="n">
        <v>9.5</v>
      </c>
      <c r="J6497" s="23" t="n">
        <f aca="false">IF(AND(E6497="Priority",ISNUMBER('Cost model'!N167)),'Cost model'!N167,'Cost model'!M167)</f>
        <v>8.5</v>
      </c>
      <c r="K6497" s="14" t="n">
        <f aca="false">J6497-H6497</f>
        <v>1</v>
      </c>
      <c r="L6497" s="14" t="n">
        <f aca="false">G6497-H6497</f>
        <v>2</v>
      </c>
    </row>
    <row r="6498" customFormat="false" ht="15" hidden="false" customHeight="false" outlineLevel="0" collapsed="false">
      <c r="A6498" s="2" t="s">
        <v>124</v>
      </c>
      <c r="B6498" s="2" t="s">
        <v>124</v>
      </c>
      <c r="C6498" s="2" t="s">
        <v>49</v>
      </c>
      <c r="D6498" s="2" t="s">
        <v>14</v>
      </c>
      <c r="E6498" s="2" t="s">
        <v>74</v>
      </c>
      <c r="F6498" s="2" t="s">
        <v>977</v>
      </c>
      <c r="G6498" s="14" t="n">
        <v>152.5</v>
      </c>
      <c r="H6498" s="14" t="n">
        <v>213.3</v>
      </c>
      <c r="I6498" s="14" t="n">
        <v>85</v>
      </c>
      <c r="J6498" s="23" t="n">
        <f aca="false">IF(AND(E6498="Priority",ISNUMBER('Cost model'!N328)),'Cost model'!N328,'Cost model'!M328)</f>
        <v>175</v>
      </c>
      <c r="K6498" s="14" t="n">
        <f aca="false">J6498-H6498</f>
        <v>-38.3</v>
      </c>
      <c r="L6498" s="14" t="n">
        <f aca="false">G6498-H6498</f>
        <v>-60.8</v>
      </c>
    </row>
    <row r="6499" customFormat="false" ht="15" hidden="false" customHeight="false" outlineLevel="0" collapsed="false">
      <c r="A6499" s="2" t="s">
        <v>174</v>
      </c>
      <c r="B6499" s="2" t="s">
        <v>174</v>
      </c>
      <c r="C6499" s="2" t="s">
        <v>47</v>
      </c>
      <c r="D6499" s="2" t="s">
        <v>15</v>
      </c>
      <c r="E6499" s="2" t="s">
        <v>74</v>
      </c>
      <c r="F6499" s="2" t="s">
        <v>977</v>
      </c>
      <c r="G6499" s="14" t="n">
        <v>45</v>
      </c>
      <c r="H6499" s="14" t="n">
        <v>225.62</v>
      </c>
      <c r="I6499" s="14" t="n">
        <v>45</v>
      </c>
      <c r="J6499" s="23" t="n">
        <f aca="false">IF(AND(E6499="Priority",ISNUMBER('Cost model'!N179)),'Cost model'!N179,'Cost model'!M179)</f>
        <v>135</v>
      </c>
      <c r="K6499" s="14" t="n">
        <f aca="false">J6499-H6499</f>
        <v>-90.62</v>
      </c>
      <c r="L6499" s="14" t="n">
        <f aca="false">G6499-H6499</f>
        <v>-180.62</v>
      </c>
    </row>
    <row r="6500" customFormat="false" ht="15" hidden="false" customHeight="false" outlineLevel="0" collapsed="false">
      <c r="A6500" s="2" t="s">
        <v>174</v>
      </c>
      <c r="B6500" s="2" t="s">
        <v>142</v>
      </c>
      <c r="C6500" s="2" t="s">
        <v>48</v>
      </c>
      <c r="D6500" s="2" t="s">
        <v>10</v>
      </c>
      <c r="E6500" s="2" t="s">
        <v>74</v>
      </c>
      <c r="F6500" s="2" t="s">
        <v>976</v>
      </c>
      <c r="G6500" s="14" t="n">
        <v>12.5</v>
      </c>
      <c r="H6500" s="14" t="n">
        <v>13.27</v>
      </c>
      <c r="I6500" s="14" t="n">
        <v>12.5</v>
      </c>
      <c r="J6500" s="23" t="n">
        <f aca="false">IF(AND(E6500="Priority",ISNUMBER('Cost model'!N123)),'Cost model'!N123,'Cost model'!M123)</f>
        <v>16.5</v>
      </c>
      <c r="K6500" s="14" t="n">
        <f aca="false">J6500-H6500</f>
        <v>3.23</v>
      </c>
      <c r="L6500" s="14" t="n">
        <f aca="false">G6500-H6500</f>
        <v>-0.77</v>
      </c>
    </row>
    <row r="6501" customFormat="false" ht="15" hidden="false" customHeight="false" outlineLevel="0" collapsed="false">
      <c r="A6501" s="2" t="s">
        <v>174</v>
      </c>
      <c r="B6501" s="2" t="s">
        <v>158</v>
      </c>
      <c r="C6501" s="2" t="s">
        <v>49</v>
      </c>
      <c r="D6501" s="2" t="s">
        <v>10</v>
      </c>
      <c r="E6501" s="2" t="s">
        <v>74</v>
      </c>
      <c r="F6501" s="2" t="s">
        <v>976</v>
      </c>
      <c r="G6501" s="14" t="n">
        <v>35</v>
      </c>
      <c r="H6501" s="14" t="n">
        <v>21.01</v>
      </c>
      <c r="I6501" s="14" t="n">
        <v>17.5</v>
      </c>
      <c r="J6501" s="23" t="n">
        <f aca="false">IF(AND(E6501="Priority",ISNUMBER('Cost model'!N139)),'Cost model'!N139,'Cost model'!M139)</f>
        <v>19.5</v>
      </c>
      <c r="K6501" s="14" t="n">
        <f aca="false">J6501-H6501</f>
        <v>-1.51</v>
      </c>
      <c r="L6501" s="14" t="n">
        <f aca="false">G6501-H6501</f>
        <v>13.99</v>
      </c>
    </row>
    <row r="6502" customFormat="false" ht="15" hidden="false" customHeight="false" outlineLevel="0" collapsed="false">
      <c r="A6502" s="2" t="s">
        <v>174</v>
      </c>
      <c r="B6502" s="2" t="s">
        <v>174</v>
      </c>
      <c r="C6502" s="2" t="s">
        <v>48</v>
      </c>
      <c r="D6502" s="2" t="s">
        <v>10</v>
      </c>
      <c r="E6502" s="2" t="s">
        <v>74</v>
      </c>
      <c r="F6502" s="2" t="s">
        <v>977</v>
      </c>
      <c r="G6502" s="14" t="n">
        <v>12.5</v>
      </c>
      <c r="H6502" s="14" t="n">
        <v>10.87</v>
      </c>
      <c r="I6502" s="14" t="n">
        <v>12.5</v>
      </c>
      <c r="J6502" s="23" t="n">
        <f aca="false">IF(AND(E6502="Priority",ISNUMBER('Cost model'!N168)),'Cost model'!N168,'Cost model'!M168)</f>
        <v>13.5</v>
      </c>
      <c r="K6502" s="14" t="n">
        <f aca="false">J6502-H6502</f>
        <v>2.63</v>
      </c>
      <c r="L6502" s="14" t="n">
        <f aca="false">G6502-H6502</f>
        <v>1.63</v>
      </c>
    </row>
    <row r="6503" customFormat="false" ht="15" hidden="false" customHeight="false" outlineLevel="0" collapsed="false">
      <c r="A6503" s="2" t="s">
        <v>142</v>
      </c>
      <c r="B6503" s="2" t="s">
        <v>142</v>
      </c>
      <c r="C6503" s="2" t="s">
        <v>48</v>
      </c>
      <c r="D6503" s="2" t="s">
        <v>10</v>
      </c>
      <c r="E6503" s="2" t="s">
        <v>74</v>
      </c>
      <c r="F6503" s="2" t="s">
        <v>977</v>
      </c>
      <c r="G6503" s="14" t="n">
        <v>12.5</v>
      </c>
      <c r="H6503" s="14" t="n">
        <v>8.75</v>
      </c>
      <c r="I6503" s="14" t="n">
        <v>12.5</v>
      </c>
      <c r="J6503" s="23" t="n">
        <f aca="false">IF(AND(E6503="Priority",ISNUMBER('Cost model'!N633)),'Cost model'!N633,'Cost model'!M633)</f>
        <v>11.5</v>
      </c>
      <c r="K6503" s="14" t="n">
        <f aca="false">J6503-H6503</f>
        <v>2.75</v>
      </c>
      <c r="L6503" s="14" t="n">
        <f aca="false">G6503-H6503</f>
        <v>3.75</v>
      </c>
    </row>
    <row r="6504" customFormat="false" ht="15" hidden="false" customHeight="false" outlineLevel="0" collapsed="false">
      <c r="A6504" s="2" t="s">
        <v>174</v>
      </c>
      <c r="B6504" s="2" t="s">
        <v>174</v>
      </c>
      <c r="C6504" s="2" t="s">
        <v>47</v>
      </c>
      <c r="D6504" s="2" t="s">
        <v>10</v>
      </c>
      <c r="E6504" s="2" t="s">
        <v>74</v>
      </c>
      <c r="F6504" s="2" t="s">
        <v>977</v>
      </c>
      <c r="G6504" s="14" t="n">
        <v>9.5</v>
      </c>
      <c r="H6504" s="14" t="n">
        <v>6.7</v>
      </c>
      <c r="I6504" s="14" t="n">
        <v>9.5</v>
      </c>
      <c r="J6504" s="23" t="n">
        <f aca="false">IF(AND(E6504="Priority",ISNUMBER('Cost model'!N167)),'Cost model'!N167,'Cost model'!M167)</f>
        <v>8.5</v>
      </c>
      <c r="K6504" s="14" t="n">
        <f aca="false">J6504-H6504</f>
        <v>1.8</v>
      </c>
      <c r="L6504" s="14" t="n">
        <f aca="false">G6504-H6504</f>
        <v>2.8</v>
      </c>
    </row>
    <row r="6505" customFormat="false" ht="15" hidden="false" customHeight="false" outlineLevel="0" collapsed="false">
      <c r="A6505" s="2" t="s">
        <v>174</v>
      </c>
      <c r="B6505" s="2" t="s">
        <v>124</v>
      </c>
      <c r="C6505" s="2" t="s">
        <v>48</v>
      </c>
      <c r="D6505" s="2" t="s">
        <v>10</v>
      </c>
      <c r="E6505" s="2" t="s">
        <v>74</v>
      </c>
      <c r="F6505" s="2" t="s">
        <v>976</v>
      </c>
      <c r="G6505" s="14" t="n">
        <v>35</v>
      </c>
      <c r="H6505" s="14" t="n">
        <v>45.77</v>
      </c>
      <c r="I6505" s="14" t="n">
        <v>12.5</v>
      </c>
      <c r="J6505" s="23" t="n">
        <f aca="false">IF(AND(E6505="Priority",ISNUMBER('Cost model'!N108)),'Cost model'!N108,'Cost model'!M108)</f>
        <v>15.5</v>
      </c>
      <c r="K6505" s="14" t="n">
        <f aca="false">J6505-H6505</f>
        <v>-30.27</v>
      </c>
      <c r="L6505" s="14" t="n">
        <f aca="false">G6505-H6505</f>
        <v>-10.77</v>
      </c>
    </row>
    <row r="6506" customFormat="false" ht="15" hidden="false" customHeight="false" outlineLevel="0" collapsed="false">
      <c r="A6506" s="2" t="s">
        <v>174</v>
      </c>
      <c r="B6506" s="2" t="s">
        <v>174</v>
      </c>
      <c r="C6506" s="2" t="s">
        <v>47</v>
      </c>
      <c r="D6506" s="2" t="s">
        <v>12</v>
      </c>
      <c r="E6506" s="2" t="s">
        <v>74</v>
      </c>
      <c r="F6506" s="2" t="s">
        <v>977</v>
      </c>
      <c r="G6506" s="14" t="n">
        <v>28.5</v>
      </c>
      <c r="H6506" s="14" t="n">
        <v>42.2</v>
      </c>
      <c r="I6506" s="14" t="n">
        <v>9.5</v>
      </c>
      <c r="J6506" s="23" t="n">
        <f aca="false">IF(AND(E6506="Priority",ISNUMBER('Cost model'!N170)),'Cost model'!N170,'Cost model'!M170)</f>
        <v>25.5</v>
      </c>
      <c r="K6506" s="14" t="n">
        <f aca="false">J6506-H6506</f>
        <v>-16.7</v>
      </c>
      <c r="L6506" s="14" t="n">
        <f aca="false">G6506-H6506</f>
        <v>-13.7</v>
      </c>
    </row>
    <row r="6507" customFormat="false" ht="15" hidden="false" customHeight="false" outlineLevel="0" collapsed="false">
      <c r="A6507" s="2" t="s">
        <v>142</v>
      </c>
      <c r="B6507" s="2" t="s">
        <v>142</v>
      </c>
      <c r="C6507" s="2" t="s">
        <v>49</v>
      </c>
      <c r="D6507" s="2" t="s">
        <v>12</v>
      </c>
      <c r="E6507" s="2" t="s">
        <v>83</v>
      </c>
      <c r="F6507" s="2" t="s">
        <v>977</v>
      </c>
      <c r="G6507" s="14" t="n">
        <v>29.5</v>
      </c>
      <c r="H6507" s="14" t="n">
        <v>40.28</v>
      </c>
      <c r="I6507" s="14" t="n">
        <v>29.5</v>
      </c>
      <c r="J6507" s="23" t="n">
        <f aca="false">IF(AND(E6507="Priority",ISNUMBER('Cost model'!N637)),'Cost model'!N637,'Cost model'!M637)</f>
        <v>60</v>
      </c>
      <c r="K6507" s="14" t="n">
        <f aca="false">J6507-H6507</f>
        <v>19.72</v>
      </c>
      <c r="L6507" s="14" t="n">
        <f aca="false">G6507-H6507</f>
        <v>-10.78</v>
      </c>
    </row>
    <row r="6508" customFormat="false" ht="15" hidden="false" customHeight="false" outlineLevel="0" collapsed="false">
      <c r="A6508" s="2" t="s">
        <v>174</v>
      </c>
      <c r="B6508" s="2" t="s">
        <v>174</v>
      </c>
      <c r="C6508" s="2" t="s">
        <v>47</v>
      </c>
      <c r="D6508" s="2" t="s">
        <v>12</v>
      </c>
      <c r="E6508" s="2" t="s">
        <v>74</v>
      </c>
      <c r="F6508" s="2" t="s">
        <v>977</v>
      </c>
      <c r="G6508" s="14" t="n">
        <v>28.5</v>
      </c>
      <c r="H6508" s="14" t="n">
        <v>29.23</v>
      </c>
      <c r="I6508" s="14" t="n">
        <v>9.5</v>
      </c>
      <c r="J6508" s="23" t="n">
        <f aca="false">IF(AND(E6508="Priority",ISNUMBER('Cost model'!N170)),'Cost model'!N170,'Cost model'!M170)</f>
        <v>25.5</v>
      </c>
      <c r="K6508" s="14" t="n">
        <f aca="false">J6508-H6508</f>
        <v>-3.73</v>
      </c>
      <c r="L6508" s="14" t="n">
        <f aca="false">G6508-H6508</f>
        <v>-0.73</v>
      </c>
    </row>
    <row r="6509" customFormat="false" ht="15" hidden="false" customHeight="false" outlineLevel="0" collapsed="false">
      <c r="A6509" s="2" t="s">
        <v>142</v>
      </c>
      <c r="B6509" s="2" t="s">
        <v>142</v>
      </c>
      <c r="C6509" s="2" t="s">
        <v>47</v>
      </c>
      <c r="D6509" s="2" t="s">
        <v>12</v>
      </c>
      <c r="E6509" s="2" t="s">
        <v>74</v>
      </c>
      <c r="F6509" s="2" t="s">
        <v>977</v>
      </c>
      <c r="G6509" s="14" t="n">
        <v>9.5</v>
      </c>
      <c r="H6509" s="14" t="n">
        <v>41.81</v>
      </c>
      <c r="I6509" s="14" t="n">
        <v>9.5</v>
      </c>
      <c r="J6509" s="23" t="n">
        <f aca="false">IF(AND(E6509="Priority",ISNUMBER('Cost model'!N635)),'Cost model'!N635,'Cost model'!M635)</f>
        <v>30.5</v>
      </c>
      <c r="K6509" s="14" t="n">
        <f aca="false">J6509-H6509</f>
        <v>-11.31</v>
      </c>
      <c r="L6509" s="14" t="n">
        <f aca="false">G6509-H6509</f>
        <v>-32.31</v>
      </c>
    </row>
    <row r="6510" customFormat="false" ht="15" hidden="false" customHeight="false" outlineLevel="0" collapsed="false">
      <c r="A6510" s="2" t="s">
        <v>174</v>
      </c>
      <c r="B6510" s="2" t="s">
        <v>174</v>
      </c>
      <c r="C6510" s="2" t="s">
        <v>49</v>
      </c>
      <c r="D6510" s="2" t="s">
        <v>12</v>
      </c>
      <c r="E6510" s="2" t="s">
        <v>74</v>
      </c>
      <c r="F6510" s="2" t="s">
        <v>977</v>
      </c>
      <c r="G6510" s="14" t="n">
        <v>78.5</v>
      </c>
      <c r="H6510" s="14" t="n">
        <v>16.31</v>
      </c>
      <c r="I6510" s="14" t="n">
        <v>19.5</v>
      </c>
      <c r="J6510" s="23" t="n">
        <f aca="false">IF(AND(E6510="Priority",ISNUMBER('Cost model'!N172)),'Cost model'!N172,'Cost model'!M172)</f>
        <v>45</v>
      </c>
      <c r="K6510" s="14" t="n">
        <f aca="false">J6510-H6510</f>
        <v>28.69</v>
      </c>
      <c r="L6510" s="14" t="n">
        <f aca="false">G6510-H6510</f>
        <v>62.19</v>
      </c>
    </row>
    <row r="6511" customFormat="false" ht="15" hidden="false" customHeight="false" outlineLevel="0" collapsed="false">
      <c r="A6511" s="2" t="s">
        <v>142</v>
      </c>
      <c r="B6511" s="2" t="s">
        <v>142</v>
      </c>
      <c r="C6511" s="2" t="s">
        <v>47</v>
      </c>
      <c r="D6511" s="2" t="s">
        <v>10</v>
      </c>
      <c r="E6511" s="2" t="s">
        <v>83</v>
      </c>
      <c r="F6511" s="2" t="s">
        <v>977</v>
      </c>
      <c r="G6511" s="14" t="n">
        <v>14.5</v>
      </c>
      <c r="H6511" s="14" t="n">
        <v>7.11</v>
      </c>
      <c r="I6511" s="14" t="n">
        <v>14.5</v>
      </c>
      <c r="J6511" s="23" t="n">
        <f aca="false">IF(AND(E6511="Priority",ISNUMBER('Cost model'!N632)),'Cost model'!N632,'Cost model'!M632)</f>
        <v>14.5</v>
      </c>
      <c r="K6511" s="14" t="n">
        <f aca="false">J6511-H6511</f>
        <v>7.39</v>
      </c>
      <c r="L6511" s="14" t="n">
        <f aca="false">G6511-H6511</f>
        <v>7.39</v>
      </c>
    </row>
    <row r="6512" customFormat="false" ht="15" hidden="false" customHeight="false" outlineLevel="0" collapsed="false">
      <c r="A6512" s="2" t="s">
        <v>174</v>
      </c>
      <c r="B6512" s="2" t="s">
        <v>174</v>
      </c>
      <c r="C6512" s="2" t="s">
        <v>49</v>
      </c>
      <c r="D6512" s="2" t="s">
        <v>10</v>
      </c>
      <c r="E6512" s="2" t="s">
        <v>74</v>
      </c>
      <c r="F6512" s="2" t="s">
        <v>977</v>
      </c>
      <c r="G6512" s="14" t="n">
        <v>35</v>
      </c>
      <c r="H6512" s="14" t="n">
        <v>18.5</v>
      </c>
      <c r="I6512" s="14" t="n">
        <v>17.5</v>
      </c>
      <c r="J6512" s="23" t="n">
        <f aca="false">IF(AND(E6512="Priority",ISNUMBER('Cost model'!N169)),'Cost model'!N169,'Cost model'!M169)</f>
        <v>18.5</v>
      </c>
      <c r="K6512" s="14" t="n">
        <f aca="false">J6512-H6512</f>
        <v>0</v>
      </c>
      <c r="L6512" s="14" t="n">
        <f aca="false">G6512-H6512</f>
        <v>16.5</v>
      </c>
    </row>
    <row r="6513" customFormat="false" ht="15" hidden="false" customHeight="false" outlineLevel="0" collapsed="false">
      <c r="A6513" s="2" t="s">
        <v>174</v>
      </c>
      <c r="B6513" s="2" t="s">
        <v>124</v>
      </c>
      <c r="C6513" s="2" t="s">
        <v>49</v>
      </c>
      <c r="D6513" s="2" t="s">
        <v>12</v>
      </c>
      <c r="E6513" s="2" t="s">
        <v>74</v>
      </c>
      <c r="F6513" s="2" t="s">
        <v>976</v>
      </c>
      <c r="G6513" s="14" t="n">
        <v>71</v>
      </c>
      <c r="H6513" s="14" t="n">
        <v>42.32</v>
      </c>
      <c r="I6513" s="14" t="n">
        <v>19.5</v>
      </c>
      <c r="J6513" s="23" t="n">
        <f aca="false">IF(AND(E6513="Priority",ISNUMBER('Cost model'!N112)),'Cost model'!N112,'Cost model'!M112)</f>
        <v>50</v>
      </c>
      <c r="K6513" s="14" t="n">
        <f aca="false">J6513-H6513</f>
        <v>7.68</v>
      </c>
      <c r="L6513" s="14" t="n">
        <f aca="false">G6513-H6513</f>
        <v>28.68</v>
      </c>
    </row>
    <row r="6514" customFormat="false" ht="15" hidden="false" customHeight="false" outlineLevel="0" collapsed="false">
      <c r="A6514" s="2" t="s">
        <v>174</v>
      </c>
      <c r="B6514" s="2" t="s">
        <v>124</v>
      </c>
      <c r="C6514" s="2" t="s">
        <v>47</v>
      </c>
      <c r="D6514" s="2" t="s">
        <v>12</v>
      </c>
      <c r="E6514" s="2" t="s">
        <v>74</v>
      </c>
      <c r="F6514" s="2" t="s">
        <v>976</v>
      </c>
      <c r="G6514" s="14" t="n">
        <v>19</v>
      </c>
      <c r="H6514" s="14" t="n">
        <v>40.28</v>
      </c>
      <c r="I6514" s="14" t="n">
        <v>9.5</v>
      </c>
      <c r="J6514" s="23" t="n">
        <f aca="false">IF(AND(E6514="Priority",ISNUMBER('Cost model'!N110)),'Cost model'!N110,'Cost model'!M110)</f>
        <v>40</v>
      </c>
      <c r="K6514" s="14" t="n">
        <f aca="false">J6514-H6514</f>
        <v>-0.280000000000001</v>
      </c>
      <c r="L6514" s="14" t="n">
        <f aca="false">G6514-H6514</f>
        <v>-21.28</v>
      </c>
    </row>
    <row r="6515" customFormat="false" ht="15" hidden="false" customHeight="false" outlineLevel="0" collapsed="false">
      <c r="A6515" s="2" t="s">
        <v>221</v>
      </c>
      <c r="B6515" s="2" t="s">
        <v>221</v>
      </c>
      <c r="C6515" s="2" t="s">
        <v>49</v>
      </c>
      <c r="D6515" s="2" t="s">
        <v>10</v>
      </c>
      <c r="E6515" s="2" t="s">
        <v>74</v>
      </c>
      <c r="F6515" s="2" t="s">
        <v>977</v>
      </c>
      <c r="G6515" s="14" t="n">
        <v>10</v>
      </c>
      <c r="H6515" s="14" t="n">
        <v>10.08</v>
      </c>
      <c r="I6515" s="14" t="n">
        <v>17.5</v>
      </c>
      <c r="J6515" s="23" t="n">
        <f aca="false">IF(AND(E6515="Priority",ISNUMBER('Cost model'!N739)),'Cost model'!N739,'Cost model'!M739)</f>
        <v>17.5</v>
      </c>
      <c r="K6515" s="14" t="n">
        <f aca="false">J6515-H6515</f>
        <v>7.42</v>
      </c>
      <c r="L6515" s="14" t="n">
        <f aca="false">G6515-H6515</f>
        <v>-0.0800000000000001</v>
      </c>
    </row>
    <row r="6516" customFormat="false" ht="15" hidden="false" customHeight="false" outlineLevel="0" collapsed="false">
      <c r="A6516" s="2" t="s">
        <v>142</v>
      </c>
      <c r="B6516" s="2" t="s">
        <v>142</v>
      </c>
      <c r="C6516" s="2" t="s">
        <v>47</v>
      </c>
      <c r="D6516" s="2" t="s">
        <v>12</v>
      </c>
      <c r="E6516" s="2" t="s">
        <v>74</v>
      </c>
      <c r="F6516" s="2" t="s">
        <v>977</v>
      </c>
      <c r="G6516" s="14" t="n">
        <v>28.5</v>
      </c>
      <c r="H6516" s="14" t="n">
        <v>27.62</v>
      </c>
      <c r="I6516" s="14" t="n">
        <v>9.5</v>
      </c>
      <c r="J6516" s="23" t="n">
        <f aca="false">IF(AND(E6516="Priority",ISNUMBER('Cost model'!N635)),'Cost model'!N635,'Cost model'!M635)</f>
        <v>30.5</v>
      </c>
      <c r="K6516" s="14" t="n">
        <f aca="false">J6516-H6516</f>
        <v>2.88</v>
      </c>
      <c r="L6516" s="14" t="n">
        <f aca="false">G6516-H6516</f>
        <v>0.879999999999999</v>
      </c>
    </row>
    <row r="6517" customFormat="false" ht="15" hidden="false" customHeight="false" outlineLevel="0" collapsed="false">
      <c r="A6517" s="2" t="s">
        <v>142</v>
      </c>
      <c r="B6517" s="2" t="s">
        <v>142</v>
      </c>
      <c r="C6517" s="2" t="s">
        <v>47</v>
      </c>
      <c r="D6517" s="2" t="s">
        <v>14</v>
      </c>
      <c r="E6517" s="2" t="s">
        <v>74</v>
      </c>
      <c r="F6517" s="2" t="s">
        <v>977</v>
      </c>
      <c r="G6517" s="14" t="n">
        <v>83</v>
      </c>
      <c r="H6517" s="14" t="n">
        <v>65.01</v>
      </c>
      <c r="I6517" s="14" t="n">
        <v>25</v>
      </c>
      <c r="J6517" s="23" t="n">
        <f aca="false">IF(AND(E6517="Priority",ISNUMBER('Cost model'!N641)),'Cost model'!N641,'Cost model'!M641)</f>
        <v>75</v>
      </c>
      <c r="K6517" s="14" t="n">
        <f aca="false">J6517-H6517</f>
        <v>9.99</v>
      </c>
      <c r="L6517" s="14" t="n">
        <f aca="false">G6517-H6517</f>
        <v>17.99</v>
      </c>
    </row>
    <row r="6518" customFormat="false" ht="15" hidden="false" customHeight="false" outlineLevel="0" collapsed="false">
      <c r="A6518" s="2" t="s">
        <v>124</v>
      </c>
      <c r="B6518" s="2" t="s">
        <v>124</v>
      </c>
      <c r="C6518" s="2" t="s">
        <v>48</v>
      </c>
      <c r="D6518" s="2" t="s">
        <v>10</v>
      </c>
      <c r="E6518" s="2" t="s">
        <v>74</v>
      </c>
      <c r="F6518" s="2" t="s">
        <v>977</v>
      </c>
      <c r="G6518" s="14" t="n">
        <v>12.5</v>
      </c>
      <c r="H6518" s="14" t="n">
        <v>7.88</v>
      </c>
      <c r="I6518" s="14" t="n">
        <v>12.5</v>
      </c>
      <c r="J6518" s="23" t="n">
        <f aca="false">IF(AND(E6518="Priority",ISNUMBER('Cost model'!N318)),'Cost model'!N318,'Cost model'!M318)</f>
        <v>14.5</v>
      </c>
      <c r="K6518" s="14" t="n">
        <f aca="false">J6518-H6518</f>
        <v>6.62</v>
      </c>
      <c r="L6518" s="14" t="n">
        <f aca="false">G6518-H6518</f>
        <v>4.62</v>
      </c>
    </row>
    <row r="6519" customFormat="false" ht="15" hidden="false" customHeight="false" outlineLevel="0" collapsed="false">
      <c r="A6519" s="2" t="s">
        <v>174</v>
      </c>
      <c r="B6519" s="2" t="s">
        <v>174</v>
      </c>
      <c r="C6519" s="2" t="s">
        <v>47</v>
      </c>
      <c r="D6519" s="2" t="s">
        <v>10</v>
      </c>
      <c r="E6519" s="2" t="s">
        <v>74</v>
      </c>
      <c r="F6519" s="2" t="s">
        <v>977</v>
      </c>
      <c r="G6519" s="14" t="n">
        <v>9.5</v>
      </c>
      <c r="H6519" s="14" t="n">
        <v>7.5</v>
      </c>
      <c r="I6519" s="14" t="n">
        <v>9.5</v>
      </c>
      <c r="J6519" s="23" t="n">
        <f aca="false">IF(AND(E6519="Priority",ISNUMBER('Cost model'!N167)),'Cost model'!N167,'Cost model'!M167)</f>
        <v>8.5</v>
      </c>
      <c r="K6519" s="14" t="n">
        <f aca="false">J6519-H6519</f>
        <v>1</v>
      </c>
      <c r="L6519" s="14" t="n">
        <f aca="false">G6519-H6519</f>
        <v>2</v>
      </c>
    </row>
    <row r="6520" customFormat="false" ht="15" hidden="false" customHeight="false" outlineLevel="0" collapsed="false">
      <c r="A6520" s="2" t="s">
        <v>174</v>
      </c>
      <c r="B6520" s="2" t="s">
        <v>174</v>
      </c>
      <c r="C6520" s="2" t="s">
        <v>47</v>
      </c>
      <c r="D6520" s="2" t="s">
        <v>14</v>
      </c>
      <c r="E6520" s="2" t="s">
        <v>74</v>
      </c>
      <c r="F6520" s="2" t="s">
        <v>977</v>
      </c>
      <c r="G6520" s="14" t="n">
        <v>34.5</v>
      </c>
      <c r="H6520" s="14" t="n">
        <v>104.73</v>
      </c>
      <c r="I6520" s="14" t="n">
        <v>25</v>
      </c>
      <c r="J6520" s="23" t="n">
        <f aca="false">IF(AND(E6520="Priority",ISNUMBER('Cost model'!N176)),'Cost model'!N176,'Cost model'!M176)</f>
        <v>95</v>
      </c>
      <c r="K6520" s="14" t="n">
        <f aca="false">J6520-H6520</f>
        <v>-9.73</v>
      </c>
      <c r="L6520" s="14" t="n">
        <f aca="false">G6520-H6520</f>
        <v>-70.23</v>
      </c>
    </row>
    <row r="6521" customFormat="false" ht="15" hidden="false" customHeight="false" outlineLevel="0" collapsed="false">
      <c r="A6521" s="2" t="s">
        <v>124</v>
      </c>
      <c r="B6521" s="2" t="s">
        <v>124</v>
      </c>
      <c r="C6521" s="2" t="s">
        <v>48</v>
      </c>
      <c r="D6521" s="2" t="s">
        <v>14</v>
      </c>
      <c r="E6521" s="2" t="s">
        <v>74</v>
      </c>
      <c r="F6521" s="2" t="s">
        <v>977</v>
      </c>
      <c r="G6521" s="14" t="n">
        <v>45</v>
      </c>
      <c r="H6521" s="14" t="n">
        <v>33.72</v>
      </c>
      <c r="I6521" s="14" t="n">
        <v>45</v>
      </c>
      <c r="J6521" s="23" t="n">
        <f aca="false">IF(AND(E6521="Priority",ISNUMBER('Cost model'!N327)),'Cost model'!N327,'Cost model'!M327)</f>
        <v>130</v>
      </c>
      <c r="K6521" s="14" t="n">
        <f aca="false">J6521-H6521</f>
        <v>96.28</v>
      </c>
      <c r="L6521" s="14" t="n">
        <f aca="false">G6521-H6521</f>
        <v>11.28</v>
      </c>
    </row>
    <row r="6522" customFormat="false" ht="15" hidden="false" customHeight="false" outlineLevel="0" collapsed="false">
      <c r="A6522" s="2" t="s">
        <v>124</v>
      </c>
      <c r="B6522" s="2" t="s">
        <v>124</v>
      </c>
      <c r="C6522" s="2" t="s">
        <v>48</v>
      </c>
      <c r="D6522" s="2" t="s">
        <v>12</v>
      </c>
      <c r="E6522" s="2" t="s">
        <v>74</v>
      </c>
      <c r="F6522" s="2" t="s">
        <v>977</v>
      </c>
      <c r="G6522" s="14" t="n">
        <v>24.5</v>
      </c>
      <c r="H6522" s="14" t="n">
        <v>9.78</v>
      </c>
      <c r="I6522" s="14" t="n">
        <v>12.5</v>
      </c>
      <c r="J6522" s="23" t="n">
        <f aca="false">IF(AND(E6522="Priority",ISNUMBER('Cost model'!N321)),'Cost model'!N321,'Cost model'!M321)</f>
        <v>40</v>
      </c>
      <c r="K6522" s="14" t="n">
        <f aca="false">J6522-H6522</f>
        <v>30.22</v>
      </c>
      <c r="L6522" s="14" t="n">
        <f aca="false">G6522-H6522</f>
        <v>14.72</v>
      </c>
    </row>
    <row r="6523" customFormat="false" ht="15" hidden="false" customHeight="false" outlineLevel="0" collapsed="false">
      <c r="A6523" s="2" t="s">
        <v>124</v>
      </c>
      <c r="B6523" s="2" t="s">
        <v>124</v>
      </c>
      <c r="C6523" s="2" t="s">
        <v>47</v>
      </c>
      <c r="D6523" s="2" t="s">
        <v>10</v>
      </c>
      <c r="E6523" s="2" t="s">
        <v>74</v>
      </c>
      <c r="F6523" s="2" t="s">
        <v>977</v>
      </c>
      <c r="G6523" s="14" t="n">
        <v>28.5</v>
      </c>
      <c r="H6523" s="14" t="n">
        <v>27.39</v>
      </c>
      <c r="I6523" s="14" t="n">
        <v>9.5</v>
      </c>
      <c r="J6523" s="23" t="n">
        <f aca="false">IF(AND(E6523="Priority",ISNUMBER('Cost model'!N317)),'Cost model'!N317,'Cost model'!M317)</f>
        <v>10.5</v>
      </c>
      <c r="K6523" s="14" t="n">
        <f aca="false">J6523-H6523</f>
        <v>-16.89</v>
      </c>
      <c r="L6523" s="14" t="n">
        <f aca="false">G6523-H6523</f>
        <v>1.11</v>
      </c>
    </row>
    <row r="6524" customFormat="false" ht="15" hidden="false" customHeight="false" outlineLevel="0" collapsed="false">
      <c r="A6524" s="2" t="s">
        <v>124</v>
      </c>
      <c r="B6524" s="2" t="s">
        <v>124</v>
      </c>
      <c r="C6524" s="2" t="s">
        <v>47</v>
      </c>
      <c r="D6524" s="2" t="s">
        <v>10</v>
      </c>
      <c r="E6524" s="2" t="s">
        <v>83</v>
      </c>
      <c r="F6524" s="2" t="s">
        <v>977</v>
      </c>
      <c r="G6524" s="14" t="n">
        <v>14.5</v>
      </c>
      <c r="H6524" s="14" t="n">
        <v>21.01</v>
      </c>
      <c r="I6524" s="14" t="n">
        <v>14.5</v>
      </c>
      <c r="J6524" s="23" t="n">
        <f aca="false">IF(AND(E6524="Priority",ISNUMBER('Cost model'!N317)),'Cost model'!N317,'Cost model'!M317)</f>
        <v>15.5</v>
      </c>
      <c r="K6524" s="14" t="n">
        <f aca="false">J6524-H6524</f>
        <v>-5.51</v>
      </c>
      <c r="L6524" s="14" t="n">
        <f aca="false">G6524-H6524</f>
        <v>-6.51</v>
      </c>
    </row>
    <row r="6525" customFormat="false" ht="15" hidden="false" customHeight="false" outlineLevel="0" collapsed="false">
      <c r="A6525" s="2" t="s">
        <v>174</v>
      </c>
      <c r="B6525" s="2" t="s">
        <v>174</v>
      </c>
      <c r="C6525" s="2" t="s">
        <v>48</v>
      </c>
      <c r="D6525" s="2" t="s">
        <v>10</v>
      </c>
      <c r="E6525" s="2" t="s">
        <v>74</v>
      </c>
      <c r="F6525" s="2" t="s">
        <v>977</v>
      </c>
      <c r="G6525" s="14" t="n">
        <v>19.5</v>
      </c>
      <c r="H6525" s="14" t="n">
        <v>10.67</v>
      </c>
      <c r="I6525" s="14" t="n">
        <v>12.5</v>
      </c>
      <c r="J6525" s="23" t="n">
        <f aca="false">IF(AND(E6525="Priority",ISNUMBER('Cost model'!N168)),'Cost model'!N168,'Cost model'!M168)</f>
        <v>13.5</v>
      </c>
      <c r="K6525" s="14" t="n">
        <f aca="false">J6525-H6525</f>
        <v>2.83</v>
      </c>
      <c r="L6525" s="14" t="n">
        <f aca="false">G6525-H6525</f>
        <v>8.83</v>
      </c>
    </row>
    <row r="6526" customFormat="false" ht="15" hidden="false" customHeight="false" outlineLevel="0" collapsed="false">
      <c r="A6526" s="2" t="s">
        <v>205</v>
      </c>
      <c r="B6526" s="2" t="s">
        <v>142</v>
      </c>
      <c r="C6526" s="2" t="s">
        <v>48</v>
      </c>
      <c r="D6526" s="2" t="s">
        <v>12</v>
      </c>
      <c r="E6526" s="2" t="s">
        <v>74</v>
      </c>
      <c r="F6526" s="2" t="s">
        <v>976</v>
      </c>
      <c r="G6526" s="14" t="n">
        <v>48.5</v>
      </c>
      <c r="H6526" s="14" t="n">
        <v>69.85</v>
      </c>
      <c r="I6526" s="14" t="n">
        <v>19.5</v>
      </c>
      <c r="J6526" s="23" t="n">
        <f aca="false">IF(AND(E6526="Priority",ISNUMBER('Cost model'!N546)),'Cost model'!N546,'Cost model'!M546)</f>
        <v>60</v>
      </c>
      <c r="K6526" s="14" t="n">
        <f aca="false">J6526-H6526</f>
        <v>-9.84999999999999</v>
      </c>
      <c r="L6526" s="14" t="n">
        <f aca="false">G6526-H6526</f>
        <v>-21.35</v>
      </c>
    </row>
    <row r="6527" customFormat="false" ht="15" hidden="false" customHeight="false" outlineLevel="0" collapsed="false">
      <c r="A6527" s="2" t="s">
        <v>158</v>
      </c>
      <c r="B6527" s="2" t="s">
        <v>158</v>
      </c>
      <c r="C6527" s="2" t="s">
        <v>47</v>
      </c>
      <c r="D6527" s="2" t="s">
        <v>12</v>
      </c>
      <c r="E6527" s="2" t="s">
        <v>74</v>
      </c>
      <c r="F6527" s="2" t="s">
        <v>977</v>
      </c>
      <c r="G6527" s="14" t="n">
        <v>28.5</v>
      </c>
      <c r="H6527" s="14" t="n">
        <v>13.17</v>
      </c>
      <c r="I6527" s="14" t="n">
        <v>9.5</v>
      </c>
      <c r="J6527" s="23" t="n">
        <f aca="false">IF(AND(E6527="Priority",ISNUMBER('Cost model'!N425)),'Cost model'!N425,'Cost model'!M425)</f>
        <v>14.5</v>
      </c>
      <c r="K6527" s="14" t="n">
        <f aca="false">J6527-H6527</f>
        <v>1.33</v>
      </c>
      <c r="L6527" s="14" t="n">
        <f aca="false">G6527-H6527</f>
        <v>15.33</v>
      </c>
    </row>
    <row r="6528" customFormat="false" ht="15" hidden="false" customHeight="false" outlineLevel="0" collapsed="false">
      <c r="A6528" s="2" t="s">
        <v>124</v>
      </c>
      <c r="B6528" s="2" t="s">
        <v>124</v>
      </c>
      <c r="C6528" s="2" t="s">
        <v>48</v>
      </c>
      <c r="D6528" s="2" t="s">
        <v>12</v>
      </c>
      <c r="E6528" s="2" t="s">
        <v>74</v>
      </c>
      <c r="F6528" s="2" t="s">
        <v>977</v>
      </c>
      <c r="G6528" s="14" t="n">
        <v>12.5</v>
      </c>
      <c r="H6528" s="14" t="n">
        <v>8.29</v>
      </c>
      <c r="I6528" s="14" t="n">
        <v>12.5</v>
      </c>
      <c r="J6528" s="23" t="n">
        <f aca="false">IF(AND(E6528="Priority",ISNUMBER('Cost model'!N321)),'Cost model'!N321,'Cost model'!M321)</f>
        <v>40</v>
      </c>
      <c r="K6528" s="14" t="n">
        <f aca="false">J6528-H6528</f>
        <v>31.71</v>
      </c>
      <c r="L6528" s="14" t="n">
        <f aca="false">G6528-H6528</f>
        <v>4.21</v>
      </c>
    </row>
    <row r="6529" customFormat="false" ht="15" hidden="false" customHeight="false" outlineLevel="0" collapsed="false">
      <c r="A6529" s="2" t="s">
        <v>174</v>
      </c>
      <c r="B6529" s="2" t="s">
        <v>174</v>
      </c>
      <c r="C6529" s="2" t="s">
        <v>49</v>
      </c>
      <c r="D6529" s="2" t="s">
        <v>12</v>
      </c>
      <c r="E6529" s="2" t="s">
        <v>74</v>
      </c>
      <c r="F6529" s="2" t="s">
        <v>977</v>
      </c>
      <c r="G6529" s="14" t="n">
        <v>89.5</v>
      </c>
      <c r="H6529" s="14" t="n">
        <v>63.49</v>
      </c>
      <c r="I6529" s="14" t="n">
        <v>19.5</v>
      </c>
      <c r="J6529" s="23" t="n">
        <f aca="false">IF(AND(E6529="Priority",ISNUMBER('Cost model'!N172)),'Cost model'!N172,'Cost model'!M172)</f>
        <v>45</v>
      </c>
      <c r="K6529" s="14" t="n">
        <f aca="false">J6529-H6529</f>
        <v>-18.49</v>
      </c>
      <c r="L6529" s="14" t="n">
        <f aca="false">G6529-H6529</f>
        <v>26.01</v>
      </c>
    </row>
    <row r="6530" customFormat="false" ht="15" hidden="false" customHeight="false" outlineLevel="0" collapsed="false">
      <c r="A6530" s="2" t="s">
        <v>158</v>
      </c>
      <c r="B6530" s="2" t="s">
        <v>158</v>
      </c>
      <c r="C6530" s="2" t="s">
        <v>49</v>
      </c>
      <c r="D6530" s="2" t="s">
        <v>10</v>
      </c>
      <c r="E6530" s="2" t="s">
        <v>83</v>
      </c>
      <c r="F6530" s="2" t="s">
        <v>977</v>
      </c>
      <c r="G6530" s="14" t="n">
        <v>24.5</v>
      </c>
      <c r="H6530" s="14" t="n">
        <v>21.01</v>
      </c>
      <c r="I6530" s="14" t="n">
        <v>24.5</v>
      </c>
      <c r="J6530" s="23" t="n">
        <f aca="false">IF(AND(E6530="Priority",ISNUMBER('Cost model'!N424)),'Cost model'!N424,'Cost model'!M424)</f>
        <v>22.5</v>
      </c>
      <c r="K6530" s="14" t="n">
        <f aca="false">J6530-H6530</f>
        <v>1.49</v>
      </c>
      <c r="L6530" s="14" t="n">
        <f aca="false">G6530-H6530</f>
        <v>3.49</v>
      </c>
    </row>
    <row r="6531" customFormat="false" ht="15" hidden="false" customHeight="false" outlineLevel="0" collapsed="false">
      <c r="A6531" s="2" t="s">
        <v>174</v>
      </c>
      <c r="B6531" s="2" t="s">
        <v>174</v>
      </c>
      <c r="C6531" s="2" t="s">
        <v>47</v>
      </c>
      <c r="D6531" s="2" t="s">
        <v>10</v>
      </c>
      <c r="E6531" s="2" t="s">
        <v>74</v>
      </c>
      <c r="F6531" s="2" t="s">
        <v>977</v>
      </c>
      <c r="G6531" s="14" t="n">
        <v>19</v>
      </c>
      <c r="H6531" s="14" t="n">
        <v>7.5</v>
      </c>
      <c r="I6531" s="14" t="n">
        <v>9.5</v>
      </c>
      <c r="J6531" s="23" t="n">
        <f aca="false">IF(AND(E6531="Priority",ISNUMBER('Cost model'!N167)),'Cost model'!N167,'Cost model'!M167)</f>
        <v>8.5</v>
      </c>
      <c r="K6531" s="14" t="n">
        <f aca="false">J6531-H6531</f>
        <v>1</v>
      </c>
      <c r="L6531" s="14" t="n">
        <f aca="false">G6531-H6531</f>
        <v>11.5</v>
      </c>
    </row>
    <row r="6532" customFormat="false" ht="15" hidden="false" customHeight="false" outlineLevel="0" collapsed="false">
      <c r="A6532" s="2" t="s">
        <v>158</v>
      </c>
      <c r="B6532" s="2" t="s">
        <v>158</v>
      </c>
      <c r="C6532" s="2" t="s">
        <v>47</v>
      </c>
      <c r="D6532" s="2" t="s">
        <v>10</v>
      </c>
      <c r="E6532" s="2" t="s">
        <v>74</v>
      </c>
      <c r="F6532" s="2" t="s">
        <v>977</v>
      </c>
      <c r="G6532" s="14" t="n">
        <v>9.5</v>
      </c>
      <c r="H6532" s="14" t="n">
        <v>7.12</v>
      </c>
      <c r="I6532" s="14" t="n">
        <v>9.5</v>
      </c>
      <c r="J6532" s="23" t="n">
        <f aca="false">IF(AND(E6532="Priority",ISNUMBER('Cost model'!N422)),'Cost model'!N422,'Cost model'!M422)</f>
        <v>8.5</v>
      </c>
      <c r="K6532" s="14" t="n">
        <f aca="false">J6532-H6532</f>
        <v>1.38</v>
      </c>
      <c r="L6532" s="14" t="n">
        <f aca="false">G6532-H6532</f>
        <v>2.38</v>
      </c>
    </row>
    <row r="6533" customFormat="false" ht="15" hidden="false" customHeight="false" outlineLevel="0" collapsed="false">
      <c r="A6533" s="2" t="s">
        <v>142</v>
      </c>
      <c r="B6533" s="2" t="s">
        <v>142</v>
      </c>
      <c r="C6533" s="2" t="s">
        <v>49</v>
      </c>
      <c r="D6533" s="2" t="s">
        <v>10</v>
      </c>
      <c r="E6533" s="2" t="s">
        <v>74</v>
      </c>
      <c r="F6533" s="2" t="s">
        <v>977</v>
      </c>
      <c r="G6533" s="14" t="n">
        <v>29.5</v>
      </c>
      <c r="H6533" s="14" t="n">
        <v>21.01</v>
      </c>
      <c r="I6533" s="14" t="n">
        <v>17.5</v>
      </c>
      <c r="J6533" s="23" t="n">
        <f aca="false">IF(AND(E6533="Priority",ISNUMBER('Cost model'!N634)),'Cost model'!N634,'Cost model'!M634)</f>
        <v>15.5</v>
      </c>
      <c r="K6533" s="14" t="n">
        <f aca="false">J6533-H6533</f>
        <v>-5.51</v>
      </c>
      <c r="L6533" s="14" t="n">
        <f aca="false">G6533-H6533</f>
        <v>8.49</v>
      </c>
    </row>
    <row r="6534" customFormat="false" ht="15" hidden="false" customHeight="false" outlineLevel="0" collapsed="false">
      <c r="A6534" s="2" t="s">
        <v>142</v>
      </c>
      <c r="B6534" s="2" t="s">
        <v>142</v>
      </c>
      <c r="C6534" s="2" t="s">
        <v>48</v>
      </c>
      <c r="D6534" s="2" t="s">
        <v>12</v>
      </c>
      <c r="E6534" s="2" t="s">
        <v>74</v>
      </c>
      <c r="F6534" s="2" t="s">
        <v>977</v>
      </c>
      <c r="G6534" s="14" t="n">
        <v>64.5</v>
      </c>
      <c r="H6534" s="14" t="n">
        <v>59.17</v>
      </c>
      <c r="I6534" s="14" t="n">
        <v>12.5</v>
      </c>
      <c r="J6534" s="23" t="n">
        <f aca="false">IF(AND(E6534="Priority",ISNUMBER('Cost model'!N636)),'Cost model'!N636,'Cost model'!M636)</f>
        <v>40</v>
      </c>
      <c r="K6534" s="14" t="n">
        <f aca="false">J6534-H6534</f>
        <v>-19.17</v>
      </c>
      <c r="L6534" s="14" t="n">
        <f aca="false">G6534-H6534</f>
        <v>5.33</v>
      </c>
    </row>
    <row r="6535" customFormat="false" ht="15" hidden="false" customHeight="false" outlineLevel="0" collapsed="false">
      <c r="A6535" s="2" t="s">
        <v>174</v>
      </c>
      <c r="B6535" s="2" t="s">
        <v>174</v>
      </c>
      <c r="C6535" s="2" t="s">
        <v>48</v>
      </c>
      <c r="D6535" s="2" t="s">
        <v>10</v>
      </c>
      <c r="E6535" s="2" t="s">
        <v>74</v>
      </c>
      <c r="F6535" s="2" t="s">
        <v>977</v>
      </c>
      <c r="G6535" s="14" t="n">
        <v>12.5</v>
      </c>
      <c r="H6535" s="14" t="n">
        <v>9.48</v>
      </c>
      <c r="I6535" s="14" t="n">
        <v>12.5</v>
      </c>
      <c r="J6535" s="23" t="n">
        <f aca="false">IF(AND(E6535="Priority",ISNUMBER('Cost model'!N168)),'Cost model'!N168,'Cost model'!M168)</f>
        <v>13.5</v>
      </c>
      <c r="K6535" s="14" t="n">
        <f aca="false">J6535-H6535</f>
        <v>4.02</v>
      </c>
      <c r="L6535" s="14" t="n">
        <f aca="false">G6535-H6535</f>
        <v>3.02</v>
      </c>
    </row>
    <row r="6536" customFormat="false" ht="15" hidden="false" customHeight="false" outlineLevel="0" collapsed="false">
      <c r="A6536" s="2" t="s">
        <v>205</v>
      </c>
      <c r="B6536" s="2" t="s">
        <v>142</v>
      </c>
      <c r="C6536" s="2" t="s">
        <v>47</v>
      </c>
      <c r="D6536" s="2" t="s">
        <v>14</v>
      </c>
      <c r="E6536" s="2" t="s">
        <v>74</v>
      </c>
      <c r="F6536" s="2" t="s">
        <v>976</v>
      </c>
      <c r="G6536" s="14" t="n">
        <v>85.5</v>
      </c>
      <c r="H6536" s="14" t="n">
        <v>109.69</v>
      </c>
      <c r="I6536" s="14" t="n">
        <v>85</v>
      </c>
      <c r="J6536" s="23" t="n">
        <f aca="false">IF(AND(E6536="Priority",ISNUMBER('Cost model'!N551)),'Cost model'!N551,'Cost model'!M551)</f>
        <v>130</v>
      </c>
      <c r="K6536" s="14" t="n">
        <f aca="false">J6536-H6536</f>
        <v>20.31</v>
      </c>
      <c r="L6536" s="14" t="n">
        <f aca="false">G6536-H6536</f>
        <v>-24.19</v>
      </c>
    </row>
    <row r="6537" customFormat="false" ht="15" hidden="false" customHeight="false" outlineLevel="0" collapsed="false">
      <c r="A6537" s="2" t="s">
        <v>174</v>
      </c>
      <c r="B6537" s="2" t="s">
        <v>174</v>
      </c>
      <c r="C6537" s="2" t="s">
        <v>48</v>
      </c>
      <c r="D6537" s="2" t="s">
        <v>12</v>
      </c>
      <c r="E6537" s="2" t="s">
        <v>74</v>
      </c>
      <c r="F6537" s="2" t="s">
        <v>977</v>
      </c>
      <c r="G6537" s="14" t="n">
        <v>25</v>
      </c>
      <c r="H6537" s="14" t="n">
        <v>41.81</v>
      </c>
      <c r="I6537" s="14" t="n">
        <v>12.5</v>
      </c>
      <c r="J6537" s="23" t="n">
        <f aca="false">IF(AND(E6537="Priority",ISNUMBER('Cost model'!N171)),'Cost model'!N171,'Cost model'!M171)</f>
        <v>40</v>
      </c>
      <c r="K6537" s="14" t="n">
        <f aca="false">J6537-H6537</f>
        <v>-1.81</v>
      </c>
      <c r="L6537" s="14" t="n">
        <f aca="false">G6537-H6537</f>
        <v>-16.81</v>
      </c>
    </row>
    <row r="6538" customFormat="false" ht="15" hidden="false" customHeight="false" outlineLevel="0" collapsed="false">
      <c r="A6538" s="2" t="s">
        <v>142</v>
      </c>
      <c r="B6538" s="2" t="s">
        <v>142</v>
      </c>
      <c r="C6538" s="2" t="s">
        <v>48</v>
      </c>
      <c r="D6538" s="2" t="s">
        <v>14</v>
      </c>
      <c r="E6538" s="2" t="s">
        <v>74</v>
      </c>
      <c r="F6538" s="2" t="s">
        <v>977</v>
      </c>
      <c r="G6538" s="14" t="n">
        <v>84.5</v>
      </c>
      <c r="H6538" s="14" t="n">
        <v>124.62</v>
      </c>
      <c r="I6538" s="14" t="n">
        <v>45</v>
      </c>
      <c r="J6538" s="23" t="n">
        <f aca="false">IF(AND(E6538="Priority",ISNUMBER('Cost model'!N642)),'Cost model'!N642,'Cost model'!M642)</f>
        <v>90</v>
      </c>
      <c r="K6538" s="14" t="n">
        <f aca="false">J6538-H6538</f>
        <v>-34.62</v>
      </c>
      <c r="L6538" s="14" t="n">
        <f aca="false">G6538-H6538</f>
        <v>-40.12</v>
      </c>
    </row>
    <row r="6539" customFormat="false" ht="15" hidden="false" customHeight="false" outlineLevel="0" collapsed="false">
      <c r="A6539" s="2" t="s">
        <v>174</v>
      </c>
      <c r="B6539" s="2" t="s">
        <v>174</v>
      </c>
      <c r="C6539" s="2" t="s">
        <v>47</v>
      </c>
      <c r="D6539" s="2" t="s">
        <v>12</v>
      </c>
      <c r="E6539" s="2" t="s">
        <v>74</v>
      </c>
      <c r="F6539" s="2" t="s">
        <v>977</v>
      </c>
      <c r="G6539" s="14" t="n">
        <v>38</v>
      </c>
      <c r="H6539" s="14" t="n">
        <v>28.93</v>
      </c>
      <c r="I6539" s="14" t="n">
        <v>9.5</v>
      </c>
      <c r="J6539" s="23" t="n">
        <f aca="false">IF(AND(E6539="Priority",ISNUMBER('Cost model'!N170)),'Cost model'!N170,'Cost model'!M170)</f>
        <v>25.5</v>
      </c>
      <c r="K6539" s="14" t="n">
        <f aca="false">J6539-H6539</f>
        <v>-3.43</v>
      </c>
      <c r="L6539" s="14" t="n">
        <f aca="false">G6539-H6539</f>
        <v>9.07</v>
      </c>
    </row>
    <row r="6540" customFormat="false" ht="15" hidden="false" customHeight="false" outlineLevel="0" collapsed="false">
      <c r="A6540" s="2" t="s">
        <v>174</v>
      </c>
      <c r="B6540" s="2" t="s">
        <v>124</v>
      </c>
      <c r="C6540" s="2" t="s">
        <v>48</v>
      </c>
      <c r="D6540" s="2" t="s">
        <v>12</v>
      </c>
      <c r="E6540" s="2" t="s">
        <v>74</v>
      </c>
      <c r="F6540" s="2" t="s">
        <v>976</v>
      </c>
      <c r="G6540" s="14" t="n">
        <v>37.5</v>
      </c>
      <c r="H6540" s="14" t="n">
        <v>43.59</v>
      </c>
      <c r="I6540" s="14" t="n">
        <v>12.5</v>
      </c>
      <c r="J6540" s="23" t="n">
        <f aca="false">IF(AND(E6540="Priority",ISNUMBER('Cost model'!N111)),'Cost model'!N111,'Cost model'!M111)</f>
        <v>45</v>
      </c>
      <c r="K6540" s="14" t="n">
        <f aca="false">J6540-H6540</f>
        <v>1.41</v>
      </c>
      <c r="L6540" s="14" t="n">
        <f aca="false">G6540-H6540</f>
        <v>-6.09</v>
      </c>
    </row>
    <row r="6541" customFormat="false" ht="15" hidden="false" customHeight="false" outlineLevel="0" collapsed="false">
      <c r="A6541" s="2" t="s">
        <v>174</v>
      </c>
      <c r="B6541" s="2" t="s">
        <v>174</v>
      </c>
      <c r="C6541" s="2" t="s">
        <v>48</v>
      </c>
      <c r="D6541" s="2" t="s">
        <v>12</v>
      </c>
      <c r="E6541" s="2" t="s">
        <v>74</v>
      </c>
      <c r="F6541" s="2" t="s">
        <v>977</v>
      </c>
      <c r="G6541" s="14" t="n">
        <v>12.5</v>
      </c>
      <c r="H6541" s="14" t="n">
        <v>11.22</v>
      </c>
      <c r="I6541" s="14" t="n">
        <v>12.5</v>
      </c>
      <c r="J6541" s="23" t="n">
        <f aca="false">IF(AND(E6541="Priority",ISNUMBER('Cost model'!N171)),'Cost model'!N171,'Cost model'!M171)</f>
        <v>40</v>
      </c>
      <c r="K6541" s="14" t="n">
        <f aca="false">J6541-H6541</f>
        <v>28.78</v>
      </c>
      <c r="L6541" s="14" t="n">
        <f aca="false">G6541-H6541</f>
        <v>1.28</v>
      </c>
    </row>
    <row r="6542" customFormat="false" ht="15" hidden="false" customHeight="false" outlineLevel="0" collapsed="false">
      <c r="A6542" s="2" t="s">
        <v>124</v>
      </c>
      <c r="B6542" s="2" t="s">
        <v>124</v>
      </c>
      <c r="C6542" s="2" t="s">
        <v>48</v>
      </c>
      <c r="D6542" s="2" t="s">
        <v>10</v>
      </c>
      <c r="E6542" s="2" t="s">
        <v>74</v>
      </c>
      <c r="F6542" s="2" t="s">
        <v>977</v>
      </c>
      <c r="G6542" s="14" t="n">
        <v>27</v>
      </c>
      <c r="H6542" s="14" t="n">
        <v>16.59</v>
      </c>
      <c r="I6542" s="14" t="n">
        <v>12.5</v>
      </c>
      <c r="J6542" s="23" t="n">
        <f aca="false">IF(AND(E6542="Priority",ISNUMBER('Cost model'!N318)),'Cost model'!N318,'Cost model'!M318)</f>
        <v>14.5</v>
      </c>
      <c r="K6542" s="14" t="n">
        <f aca="false">J6542-H6542</f>
        <v>-2.09</v>
      </c>
      <c r="L6542" s="14" t="n">
        <f aca="false">G6542-H6542</f>
        <v>10.41</v>
      </c>
    </row>
    <row r="6543" customFormat="false" ht="15" hidden="false" customHeight="false" outlineLevel="0" collapsed="false">
      <c r="A6543" s="2" t="s">
        <v>124</v>
      </c>
      <c r="B6543" s="2" t="s">
        <v>124</v>
      </c>
      <c r="C6543" s="2" t="s">
        <v>47</v>
      </c>
      <c r="D6543" s="2" t="s">
        <v>10</v>
      </c>
      <c r="E6543" s="2" t="s">
        <v>74</v>
      </c>
      <c r="F6543" s="2" t="s">
        <v>977</v>
      </c>
      <c r="G6543" s="14" t="n">
        <v>28.5</v>
      </c>
      <c r="H6543" s="14" t="n">
        <v>31.5</v>
      </c>
      <c r="I6543" s="14" t="n">
        <v>9.5</v>
      </c>
      <c r="J6543" s="23" t="n">
        <f aca="false">IF(AND(E6543="Priority",ISNUMBER('Cost model'!N317)),'Cost model'!N317,'Cost model'!M317)</f>
        <v>10.5</v>
      </c>
      <c r="K6543" s="14" t="n">
        <f aca="false">J6543-H6543</f>
        <v>-21</v>
      </c>
      <c r="L6543" s="14" t="n">
        <f aca="false">G6543-H6543</f>
        <v>-3</v>
      </c>
    </row>
    <row r="6544" customFormat="false" ht="15" hidden="false" customHeight="false" outlineLevel="0" collapsed="false">
      <c r="A6544" s="2" t="s">
        <v>142</v>
      </c>
      <c r="B6544" s="2" t="s">
        <v>142</v>
      </c>
      <c r="C6544" s="2" t="s">
        <v>48</v>
      </c>
      <c r="D6544" s="2" t="s">
        <v>12</v>
      </c>
      <c r="E6544" s="2" t="s">
        <v>74</v>
      </c>
      <c r="F6544" s="2" t="s">
        <v>977</v>
      </c>
      <c r="G6544" s="14" t="n">
        <v>12.5</v>
      </c>
      <c r="H6544" s="14" t="n">
        <v>42.06</v>
      </c>
      <c r="I6544" s="14" t="n">
        <v>12.5</v>
      </c>
      <c r="J6544" s="23" t="n">
        <f aca="false">IF(AND(E6544="Priority",ISNUMBER('Cost model'!N636)),'Cost model'!N636,'Cost model'!M636)</f>
        <v>40</v>
      </c>
      <c r="K6544" s="14" t="n">
        <f aca="false">J6544-H6544</f>
        <v>-2.06</v>
      </c>
      <c r="L6544" s="14" t="n">
        <f aca="false">G6544-H6544</f>
        <v>-29.56</v>
      </c>
    </row>
    <row r="6545" customFormat="false" ht="15" hidden="false" customHeight="false" outlineLevel="0" collapsed="false">
      <c r="A6545" s="2" t="s">
        <v>174</v>
      </c>
      <c r="B6545" s="2" t="s">
        <v>124</v>
      </c>
      <c r="C6545" s="2" t="s">
        <v>47</v>
      </c>
      <c r="D6545" s="2" t="s">
        <v>12</v>
      </c>
      <c r="E6545" s="2" t="s">
        <v>74</v>
      </c>
      <c r="F6545" s="2" t="s">
        <v>976</v>
      </c>
      <c r="G6545" s="14" t="n">
        <v>9.5</v>
      </c>
      <c r="H6545" s="14" t="n">
        <v>16.29</v>
      </c>
      <c r="I6545" s="14" t="n">
        <v>9.5</v>
      </c>
      <c r="J6545" s="23" t="n">
        <f aca="false">IF(AND(E6545="Priority",ISNUMBER('Cost model'!N110)),'Cost model'!N110,'Cost model'!M110)</f>
        <v>40</v>
      </c>
      <c r="K6545" s="14" t="n">
        <f aca="false">J6545-H6545</f>
        <v>23.71</v>
      </c>
      <c r="L6545" s="14" t="n">
        <f aca="false">G6545-H6545</f>
        <v>-6.79</v>
      </c>
    </row>
    <row r="6546" customFormat="false" ht="15" hidden="false" customHeight="false" outlineLevel="0" collapsed="false">
      <c r="A6546" s="2" t="s">
        <v>142</v>
      </c>
      <c r="B6546" s="2" t="s">
        <v>142</v>
      </c>
      <c r="C6546" s="2" t="s">
        <v>47</v>
      </c>
      <c r="D6546" s="2" t="s">
        <v>10</v>
      </c>
      <c r="E6546" s="2" t="s">
        <v>74</v>
      </c>
      <c r="F6546" s="2" t="s">
        <v>977</v>
      </c>
      <c r="G6546" s="14" t="n">
        <v>19.5</v>
      </c>
      <c r="H6546" s="14" t="n">
        <v>25.31</v>
      </c>
      <c r="I6546" s="14" t="n">
        <v>9.5</v>
      </c>
      <c r="J6546" s="23" t="n">
        <f aca="false">IF(AND(E6546="Priority",ISNUMBER('Cost model'!N632)),'Cost model'!N632,'Cost model'!M632)</f>
        <v>9.5</v>
      </c>
      <c r="K6546" s="14" t="n">
        <f aca="false">J6546-H6546</f>
        <v>-15.81</v>
      </c>
      <c r="L6546" s="14" t="n">
        <f aca="false">G6546-H6546</f>
        <v>-5.81</v>
      </c>
    </row>
    <row r="6547" customFormat="false" ht="15" hidden="false" customHeight="false" outlineLevel="0" collapsed="false">
      <c r="A6547" s="2" t="s">
        <v>142</v>
      </c>
      <c r="B6547" s="2" t="s">
        <v>142</v>
      </c>
      <c r="C6547" s="2" t="s">
        <v>49</v>
      </c>
      <c r="D6547" s="2" t="s">
        <v>10</v>
      </c>
      <c r="E6547" s="2" t="s">
        <v>83</v>
      </c>
      <c r="F6547" s="2" t="s">
        <v>977</v>
      </c>
      <c r="G6547" s="14" t="n">
        <v>24.5</v>
      </c>
      <c r="H6547" s="14" t="n">
        <v>25.31</v>
      </c>
      <c r="I6547" s="14" t="n">
        <v>24.5</v>
      </c>
      <c r="J6547" s="23" t="n">
        <f aca="false">IF(AND(E6547="Priority",ISNUMBER('Cost model'!N634)),'Cost model'!N634,'Cost model'!M634)</f>
        <v>21.5</v>
      </c>
      <c r="K6547" s="14" t="n">
        <f aca="false">J6547-H6547</f>
        <v>-3.81</v>
      </c>
      <c r="L6547" s="14" t="n">
        <f aca="false">G6547-H6547</f>
        <v>-0.809999999999999</v>
      </c>
    </row>
    <row r="6548" customFormat="false" ht="15" hidden="false" customHeight="false" outlineLevel="0" collapsed="false">
      <c r="A6548" s="2" t="s">
        <v>158</v>
      </c>
      <c r="B6548" s="2" t="s">
        <v>158</v>
      </c>
      <c r="C6548" s="2" t="s">
        <v>47</v>
      </c>
      <c r="D6548" s="2" t="s">
        <v>12</v>
      </c>
      <c r="E6548" s="2" t="s">
        <v>74</v>
      </c>
      <c r="F6548" s="2" t="s">
        <v>977</v>
      </c>
      <c r="G6548" s="14" t="n">
        <v>47.5</v>
      </c>
      <c r="H6548" s="14" t="n">
        <v>13.43</v>
      </c>
      <c r="I6548" s="14" t="n">
        <v>9.5</v>
      </c>
      <c r="J6548" s="23" t="n">
        <f aca="false">IF(AND(E6548="Priority",ISNUMBER('Cost model'!N425)),'Cost model'!N425,'Cost model'!M425)</f>
        <v>14.5</v>
      </c>
      <c r="K6548" s="14" t="n">
        <f aca="false">J6548-H6548</f>
        <v>1.07</v>
      </c>
      <c r="L6548" s="14" t="n">
        <f aca="false">G6548-H6548</f>
        <v>34.07</v>
      </c>
    </row>
    <row r="6549" customFormat="false" ht="15" hidden="false" customHeight="false" outlineLevel="0" collapsed="false">
      <c r="A6549" s="2" t="s">
        <v>174</v>
      </c>
      <c r="B6549" s="2" t="s">
        <v>142</v>
      </c>
      <c r="C6549" s="2" t="s">
        <v>47</v>
      </c>
      <c r="D6549" s="2" t="s">
        <v>12</v>
      </c>
      <c r="E6549" s="2" t="s">
        <v>74</v>
      </c>
      <c r="F6549" s="2" t="s">
        <v>976</v>
      </c>
      <c r="G6549" s="14" t="n">
        <v>9.5</v>
      </c>
      <c r="H6549" s="14" t="n">
        <v>47.72</v>
      </c>
      <c r="I6549" s="14" t="n">
        <v>9.5</v>
      </c>
      <c r="J6549" s="23" t="n">
        <f aca="false">IF(AND(E6549="Priority",ISNUMBER('Cost model'!N125)),'Cost model'!N125,'Cost model'!M125)</f>
        <v>40</v>
      </c>
      <c r="K6549" s="14" t="n">
        <f aca="false">J6549-H6549</f>
        <v>-7.72</v>
      </c>
      <c r="L6549" s="14" t="n">
        <f aca="false">G6549-H6549</f>
        <v>-38.22</v>
      </c>
    </row>
    <row r="6550" customFormat="false" ht="15" hidden="false" customHeight="false" outlineLevel="0" collapsed="false">
      <c r="A6550" s="2" t="s">
        <v>124</v>
      </c>
      <c r="B6550" s="2" t="s">
        <v>124</v>
      </c>
      <c r="C6550" s="2" t="s">
        <v>49</v>
      </c>
      <c r="D6550" s="2" t="s">
        <v>12</v>
      </c>
      <c r="E6550" s="2" t="s">
        <v>74</v>
      </c>
      <c r="F6550" s="2" t="s">
        <v>977</v>
      </c>
      <c r="G6550" s="14" t="n">
        <v>74</v>
      </c>
      <c r="H6550" s="14" t="n">
        <v>43.1</v>
      </c>
      <c r="I6550" s="14" t="n">
        <v>19.5</v>
      </c>
      <c r="J6550" s="23" t="n">
        <f aca="false">IF(AND(E6550="Priority",ISNUMBER('Cost model'!N322)),'Cost model'!N322,'Cost model'!M322)</f>
        <v>50</v>
      </c>
      <c r="K6550" s="14" t="n">
        <f aca="false">J6550-H6550</f>
        <v>6.9</v>
      </c>
      <c r="L6550" s="14" t="n">
        <f aca="false">G6550-H6550</f>
        <v>30.9</v>
      </c>
    </row>
    <row r="6551" customFormat="false" ht="15" hidden="false" customHeight="false" outlineLevel="0" collapsed="false">
      <c r="A6551" s="2" t="s">
        <v>142</v>
      </c>
      <c r="B6551" s="2" t="s">
        <v>158</v>
      </c>
      <c r="C6551" s="2" t="s">
        <v>47</v>
      </c>
      <c r="D6551" s="2" t="s">
        <v>13</v>
      </c>
      <c r="E6551" s="2" t="s">
        <v>74</v>
      </c>
      <c r="F6551" s="2" t="s">
        <v>976</v>
      </c>
      <c r="G6551" s="14" t="n">
        <v>24.5</v>
      </c>
      <c r="H6551" s="14" t="n">
        <v>77.25</v>
      </c>
      <c r="I6551" s="14" t="n">
        <v>24.5</v>
      </c>
      <c r="J6551" s="23" t="n">
        <f aca="false">IF(AND(E6551="Priority",ISNUMBER('Cost model'!N653)),'Cost model'!N653,'Cost model'!M653)</f>
        <v>70</v>
      </c>
      <c r="K6551" s="14" t="n">
        <f aca="false">J6551-H6551</f>
        <v>-7.25</v>
      </c>
      <c r="L6551" s="14" t="n">
        <f aca="false">G6551-H6551</f>
        <v>-52.75</v>
      </c>
    </row>
    <row r="6552" customFormat="false" ht="15" hidden="false" customHeight="false" outlineLevel="0" collapsed="false">
      <c r="A6552" s="2" t="s">
        <v>221</v>
      </c>
      <c r="B6552" s="2" t="s">
        <v>221</v>
      </c>
      <c r="C6552" s="2" t="s">
        <v>49</v>
      </c>
      <c r="D6552" s="2" t="s">
        <v>12</v>
      </c>
      <c r="E6552" s="2" t="s">
        <v>74</v>
      </c>
      <c r="F6552" s="2" t="s">
        <v>977</v>
      </c>
      <c r="G6552" s="14" t="n">
        <v>72</v>
      </c>
      <c r="H6552" s="14" t="n">
        <v>141.97</v>
      </c>
      <c r="I6552" s="14" t="n">
        <v>19.5</v>
      </c>
      <c r="J6552" s="23" t="n">
        <f aca="false">IF(AND(E6552="Priority",ISNUMBER('Cost model'!N742)),'Cost model'!N742,'Cost model'!M742)</f>
        <v>60</v>
      </c>
      <c r="K6552" s="14" t="n">
        <f aca="false">J6552-H6552</f>
        <v>-81.97</v>
      </c>
      <c r="L6552" s="14" t="n">
        <f aca="false">G6552-H6552</f>
        <v>-69.97</v>
      </c>
    </row>
    <row r="6553" customFormat="false" ht="15" hidden="false" customHeight="false" outlineLevel="0" collapsed="false">
      <c r="A6553" s="2" t="s">
        <v>221</v>
      </c>
      <c r="B6553" s="2" t="s">
        <v>158</v>
      </c>
      <c r="C6553" s="2" t="s">
        <v>49</v>
      </c>
      <c r="D6553" s="2" t="s">
        <v>12</v>
      </c>
      <c r="E6553" s="2" t="s">
        <v>74</v>
      </c>
      <c r="F6553" s="2" t="s">
        <v>976</v>
      </c>
      <c r="G6553" s="14" t="n">
        <v>37</v>
      </c>
      <c r="H6553" s="14" t="n">
        <v>23.78</v>
      </c>
      <c r="I6553" s="14" t="n">
        <v>19.5</v>
      </c>
      <c r="J6553" s="23" t="n">
        <f aca="false">IF(AND(E6553="Priority",ISNUMBER('Cost model'!N757)),'Cost model'!N757,'Cost model'!M757)</f>
        <v>65</v>
      </c>
      <c r="K6553" s="14" t="n">
        <f aca="false">J6553-H6553</f>
        <v>41.22</v>
      </c>
      <c r="L6553" s="14" t="n">
        <f aca="false">G6553-H6553</f>
        <v>13.22</v>
      </c>
    </row>
    <row r="6554" customFormat="false" ht="15" hidden="false" customHeight="false" outlineLevel="0" collapsed="false">
      <c r="A6554" s="2" t="s">
        <v>221</v>
      </c>
      <c r="B6554" s="2" t="s">
        <v>221</v>
      </c>
      <c r="C6554" s="2" t="s">
        <v>49</v>
      </c>
      <c r="D6554" s="2" t="s">
        <v>14</v>
      </c>
      <c r="E6554" s="2" t="s">
        <v>74</v>
      </c>
      <c r="F6554" s="2" t="s">
        <v>977</v>
      </c>
      <c r="G6554" s="14" t="n">
        <v>160</v>
      </c>
      <c r="H6554" s="14" t="n">
        <v>194.85</v>
      </c>
      <c r="I6554" s="14" t="n">
        <v>125</v>
      </c>
      <c r="J6554" s="23" t="n">
        <f aca="false">IF(AND(E6554="Priority",ISNUMBER('Cost model'!N748)),'Cost model'!N748,'Cost model'!M748)</f>
        <v>235</v>
      </c>
      <c r="K6554" s="14" t="n">
        <f aca="false">J6554-H6554</f>
        <v>40.15</v>
      </c>
      <c r="L6554" s="14" t="n">
        <f aca="false">G6554-H6554</f>
        <v>-34.85</v>
      </c>
    </row>
    <row r="6555" customFormat="false" ht="15" hidden="false" customHeight="false" outlineLevel="0" collapsed="false">
      <c r="A6555" s="2" t="s">
        <v>142</v>
      </c>
      <c r="B6555" s="2" t="s">
        <v>142</v>
      </c>
      <c r="C6555" s="2" t="s">
        <v>47</v>
      </c>
      <c r="D6555" s="2" t="s">
        <v>10</v>
      </c>
      <c r="E6555" s="2" t="s">
        <v>74</v>
      </c>
      <c r="F6555" s="2" t="s">
        <v>977</v>
      </c>
      <c r="G6555" s="14" t="n">
        <v>9.5</v>
      </c>
      <c r="H6555" s="14" t="n">
        <v>7.11</v>
      </c>
      <c r="I6555" s="14" t="n">
        <v>9.5</v>
      </c>
      <c r="J6555" s="23" t="n">
        <f aca="false">IF(AND(E6555="Priority",ISNUMBER('Cost model'!N632)),'Cost model'!N632,'Cost model'!M632)</f>
        <v>9.5</v>
      </c>
      <c r="K6555" s="14" t="n">
        <f aca="false">J6555-H6555</f>
        <v>2.39</v>
      </c>
      <c r="L6555" s="14" t="n">
        <f aca="false">G6555-H6555</f>
        <v>2.39</v>
      </c>
    </row>
    <row r="6556" customFormat="false" ht="15" hidden="false" customHeight="false" outlineLevel="0" collapsed="false">
      <c r="A6556" s="2" t="s">
        <v>221</v>
      </c>
      <c r="B6556" s="2" t="s">
        <v>221</v>
      </c>
      <c r="C6556" s="2" t="s">
        <v>47</v>
      </c>
      <c r="D6556" s="2" t="s">
        <v>10</v>
      </c>
      <c r="E6556" s="2" t="s">
        <v>74</v>
      </c>
      <c r="F6556" s="2" t="s">
        <v>977</v>
      </c>
      <c r="G6556" s="14" t="n">
        <v>9.5</v>
      </c>
      <c r="H6556" s="14" t="n">
        <v>7.83</v>
      </c>
      <c r="I6556" s="14" t="n">
        <v>9.5</v>
      </c>
      <c r="J6556" s="23" t="n">
        <f aca="false">IF(AND(E6556="Priority",ISNUMBER('Cost model'!N737)),'Cost model'!N737,'Cost model'!M737)</f>
        <v>8.5</v>
      </c>
      <c r="K6556" s="14" t="n">
        <f aca="false">J6556-H6556</f>
        <v>0.67</v>
      </c>
      <c r="L6556" s="14" t="n">
        <f aca="false">G6556-H6556</f>
        <v>1.67</v>
      </c>
    </row>
    <row r="6557" customFormat="false" ht="15" hidden="false" customHeight="false" outlineLevel="0" collapsed="false">
      <c r="A6557" s="2" t="s">
        <v>124</v>
      </c>
      <c r="B6557" s="2" t="s">
        <v>124</v>
      </c>
      <c r="C6557" s="2" t="s">
        <v>48</v>
      </c>
      <c r="D6557" s="2" t="s">
        <v>10</v>
      </c>
      <c r="E6557" s="2" t="s">
        <v>74</v>
      </c>
      <c r="F6557" s="2" t="s">
        <v>977</v>
      </c>
      <c r="G6557" s="14" t="n">
        <v>37.5</v>
      </c>
      <c r="H6557" s="14" t="n">
        <v>39.95</v>
      </c>
      <c r="I6557" s="14" t="n">
        <v>12.5</v>
      </c>
      <c r="J6557" s="23" t="n">
        <f aca="false">IF(AND(E6557="Priority",ISNUMBER('Cost model'!N318)),'Cost model'!N318,'Cost model'!M318)</f>
        <v>14.5</v>
      </c>
      <c r="K6557" s="14" t="n">
        <f aca="false">J6557-H6557</f>
        <v>-25.45</v>
      </c>
      <c r="L6557" s="14" t="n">
        <f aca="false">G6557-H6557</f>
        <v>-2.45</v>
      </c>
    </row>
    <row r="6558" customFormat="false" ht="15" hidden="false" customHeight="false" outlineLevel="0" collapsed="false">
      <c r="A6558" s="2" t="s">
        <v>174</v>
      </c>
      <c r="B6558" s="2" t="s">
        <v>124</v>
      </c>
      <c r="C6558" s="2" t="s">
        <v>47</v>
      </c>
      <c r="D6558" s="2" t="s">
        <v>12</v>
      </c>
      <c r="E6558" s="2" t="s">
        <v>83</v>
      </c>
      <c r="F6558" s="2" t="s">
        <v>976</v>
      </c>
      <c r="G6558" s="14" t="n">
        <v>19.5</v>
      </c>
      <c r="H6558" s="14" t="n">
        <v>58.84</v>
      </c>
      <c r="I6558" s="14" t="n">
        <v>19.5</v>
      </c>
      <c r="J6558" s="23" t="n">
        <f aca="false">IF(AND(E6558="Priority",ISNUMBER('Cost model'!N110)),'Cost model'!N110,'Cost model'!M110)</f>
        <v>55</v>
      </c>
      <c r="K6558" s="14" t="n">
        <f aca="false">J6558-H6558</f>
        <v>-3.84</v>
      </c>
      <c r="L6558" s="14" t="n">
        <f aca="false">G6558-H6558</f>
        <v>-39.34</v>
      </c>
    </row>
    <row r="6559" customFormat="false" ht="15" hidden="false" customHeight="false" outlineLevel="0" collapsed="false">
      <c r="A6559" s="2" t="s">
        <v>221</v>
      </c>
      <c r="B6559" s="2" t="s">
        <v>221</v>
      </c>
      <c r="C6559" s="2" t="s">
        <v>47</v>
      </c>
      <c r="D6559" s="2" t="s">
        <v>10</v>
      </c>
      <c r="E6559" s="2" t="s">
        <v>74</v>
      </c>
      <c r="F6559" s="2" t="s">
        <v>977</v>
      </c>
      <c r="G6559" s="14" t="n">
        <v>39</v>
      </c>
      <c r="H6559" s="14" t="n">
        <v>51.41</v>
      </c>
      <c r="I6559" s="14" t="n">
        <v>9.5</v>
      </c>
      <c r="J6559" s="23" t="n">
        <f aca="false">IF(AND(E6559="Priority",ISNUMBER('Cost model'!N737)),'Cost model'!N737,'Cost model'!M737)</f>
        <v>8.5</v>
      </c>
      <c r="K6559" s="14" t="n">
        <f aca="false">J6559-H6559</f>
        <v>-42.91</v>
      </c>
      <c r="L6559" s="14" t="n">
        <f aca="false">G6559-H6559</f>
        <v>-12.41</v>
      </c>
    </row>
    <row r="6560" customFormat="false" ht="15" hidden="false" customHeight="false" outlineLevel="0" collapsed="false">
      <c r="A6560" s="2" t="s">
        <v>342</v>
      </c>
      <c r="B6560" s="2" t="s">
        <v>158</v>
      </c>
      <c r="C6560" s="2" t="s">
        <v>47</v>
      </c>
      <c r="D6560" s="2" t="s">
        <v>12</v>
      </c>
      <c r="E6560" s="2" t="s">
        <v>74</v>
      </c>
      <c r="F6560" s="2" t="s">
        <v>976</v>
      </c>
      <c r="G6560" s="14" t="n">
        <v>102.5</v>
      </c>
      <c r="H6560" s="14" t="n">
        <v>90.34</v>
      </c>
      <c r="I6560" s="14" t="n">
        <v>24.5</v>
      </c>
      <c r="J6560" s="23" t="n">
        <f aca="false">IF(AND(E6560="Priority",ISNUMBER('Cost model'!N215)),'Cost model'!N215,'Cost model'!M215)</f>
        <v>60</v>
      </c>
      <c r="K6560" s="14" t="n">
        <f aca="false">J6560-H6560</f>
        <v>-30.34</v>
      </c>
      <c r="L6560" s="14" t="n">
        <f aca="false">G6560-H6560</f>
        <v>12.16</v>
      </c>
    </row>
    <row r="6561" customFormat="false" ht="15" hidden="false" customHeight="false" outlineLevel="0" collapsed="false">
      <c r="A6561" s="2" t="s">
        <v>142</v>
      </c>
      <c r="B6561" s="2" t="s">
        <v>158</v>
      </c>
      <c r="C6561" s="2" t="s">
        <v>47</v>
      </c>
      <c r="D6561" s="2" t="s">
        <v>14</v>
      </c>
      <c r="E6561" s="2" t="s">
        <v>74</v>
      </c>
      <c r="F6561" s="2" t="s">
        <v>976</v>
      </c>
      <c r="G6561" s="14" t="n">
        <v>139.5</v>
      </c>
      <c r="H6561" s="14" t="n">
        <v>73.7</v>
      </c>
      <c r="I6561" s="14" t="n">
        <v>85</v>
      </c>
      <c r="J6561" s="23" t="n">
        <f aca="false">IF(AND(E6561="Priority",ISNUMBER('Cost model'!N656)),'Cost model'!N656,'Cost model'!M656)</f>
        <v>100</v>
      </c>
      <c r="K6561" s="14" t="n">
        <f aca="false">J6561-H6561</f>
        <v>26.3</v>
      </c>
      <c r="L6561" s="14" t="n">
        <f aca="false">G6561-H6561</f>
        <v>65.8</v>
      </c>
    </row>
    <row r="6562" customFormat="false" ht="15" hidden="false" customHeight="false" outlineLevel="0" collapsed="false">
      <c r="A6562" s="2" t="s">
        <v>124</v>
      </c>
      <c r="B6562" s="2" t="s">
        <v>124</v>
      </c>
      <c r="C6562" s="2" t="s">
        <v>49</v>
      </c>
      <c r="D6562" s="2" t="s">
        <v>13</v>
      </c>
      <c r="E6562" s="2" t="s">
        <v>74</v>
      </c>
      <c r="F6562" s="2" t="s">
        <v>977</v>
      </c>
      <c r="G6562" s="14" t="n">
        <v>44.99</v>
      </c>
      <c r="H6562" s="14" t="n">
        <v>120.26</v>
      </c>
      <c r="I6562" s="14" t="n">
        <v>50</v>
      </c>
      <c r="J6562" s="23" t="n">
        <f aca="false">IF(AND(E6562="Priority",ISNUMBER('Cost model'!N325)),'Cost model'!N325,'Cost model'!M325)</f>
        <v>110</v>
      </c>
      <c r="K6562" s="14" t="n">
        <f aca="false">J6562-H6562</f>
        <v>-10.26</v>
      </c>
      <c r="L6562" s="14" t="n">
        <f aca="false">G6562-H6562</f>
        <v>-75.27</v>
      </c>
    </row>
    <row r="6563" customFormat="false" ht="15" hidden="false" customHeight="false" outlineLevel="0" collapsed="false">
      <c r="A6563" s="2" t="s">
        <v>205</v>
      </c>
      <c r="B6563" s="2" t="s">
        <v>142</v>
      </c>
      <c r="C6563" s="2" t="s">
        <v>48</v>
      </c>
      <c r="D6563" s="2" t="s">
        <v>12</v>
      </c>
      <c r="E6563" s="2" t="s">
        <v>74</v>
      </c>
      <c r="F6563" s="2" t="s">
        <v>976</v>
      </c>
      <c r="G6563" s="14" t="n">
        <v>19.5</v>
      </c>
      <c r="H6563" s="14" t="n">
        <v>59.79</v>
      </c>
      <c r="I6563" s="14" t="n">
        <v>19.5</v>
      </c>
      <c r="J6563" s="23" t="n">
        <f aca="false">IF(AND(E6563="Priority",ISNUMBER('Cost model'!N546)),'Cost model'!N546,'Cost model'!M546)</f>
        <v>60</v>
      </c>
      <c r="K6563" s="14" t="n">
        <f aca="false">J6563-H6563</f>
        <v>0.210000000000001</v>
      </c>
      <c r="L6563" s="14" t="n">
        <f aca="false">G6563-H6563</f>
        <v>-40.29</v>
      </c>
    </row>
    <row r="6564" customFormat="false" ht="15" hidden="false" customHeight="false" outlineLevel="0" collapsed="false">
      <c r="A6564" s="2" t="s">
        <v>174</v>
      </c>
      <c r="B6564" s="2" t="s">
        <v>174</v>
      </c>
      <c r="C6564" s="2" t="s">
        <v>47</v>
      </c>
      <c r="D6564" s="2" t="s">
        <v>12</v>
      </c>
      <c r="E6564" s="2" t="s">
        <v>74</v>
      </c>
      <c r="F6564" s="2" t="s">
        <v>977</v>
      </c>
      <c r="G6564" s="14" t="n">
        <v>19</v>
      </c>
      <c r="H6564" s="14" t="n">
        <v>25.31</v>
      </c>
      <c r="I6564" s="14" t="n">
        <v>9.5</v>
      </c>
      <c r="J6564" s="23" t="n">
        <f aca="false">IF(AND(E6564="Priority",ISNUMBER('Cost model'!N170)),'Cost model'!N170,'Cost model'!M170)</f>
        <v>25.5</v>
      </c>
      <c r="K6564" s="14" t="n">
        <f aca="false">J6564-H6564</f>
        <v>0.190000000000001</v>
      </c>
      <c r="L6564" s="14" t="n">
        <f aca="false">G6564-H6564</f>
        <v>-6.31</v>
      </c>
    </row>
    <row r="6565" customFormat="false" ht="15" hidden="false" customHeight="false" outlineLevel="0" collapsed="false">
      <c r="A6565" s="2" t="s">
        <v>158</v>
      </c>
      <c r="B6565" s="2" t="s">
        <v>142</v>
      </c>
      <c r="C6565" s="2" t="s">
        <v>47</v>
      </c>
      <c r="D6565" s="2" t="s">
        <v>14</v>
      </c>
      <c r="E6565" s="2" t="s">
        <v>74</v>
      </c>
      <c r="F6565" s="2" t="s">
        <v>976</v>
      </c>
      <c r="G6565" s="14" t="n">
        <v>53.5</v>
      </c>
      <c r="H6565" s="14" t="n">
        <v>136.44</v>
      </c>
      <c r="I6565" s="14" t="n">
        <v>85</v>
      </c>
      <c r="J6565" s="23" t="n">
        <f aca="false">IF(AND(E6565="Priority",ISNUMBER('Cost model'!N446)),'Cost model'!N446,'Cost model'!M446)</f>
        <v>120</v>
      </c>
      <c r="K6565" s="14" t="n">
        <f aca="false">J6565-H6565</f>
        <v>-16.44</v>
      </c>
      <c r="L6565" s="14" t="n">
        <f aca="false">G6565-H6565</f>
        <v>-82.94</v>
      </c>
    </row>
    <row r="6566" customFormat="false" ht="15" hidden="false" customHeight="false" outlineLevel="0" collapsed="false">
      <c r="A6566" s="2" t="s">
        <v>124</v>
      </c>
      <c r="B6566" s="2" t="s">
        <v>124</v>
      </c>
      <c r="C6566" s="2" t="s">
        <v>48</v>
      </c>
      <c r="D6566" s="2" t="s">
        <v>12</v>
      </c>
      <c r="E6566" s="2" t="s">
        <v>74</v>
      </c>
      <c r="F6566" s="2" t="s">
        <v>977</v>
      </c>
      <c r="G6566" s="14" t="n">
        <v>89.5</v>
      </c>
      <c r="H6566" s="14" t="n">
        <v>78.41</v>
      </c>
      <c r="I6566" s="14" t="n">
        <v>12.5</v>
      </c>
      <c r="J6566" s="23" t="n">
        <f aca="false">IF(AND(E6566="Priority",ISNUMBER('Cost model'!N321)),'Cost model'!N321,'Cost model'!M321)</f>
        <v>40</v>
      </c>
      <c r="K6566" s="14" t="n">
        <f aca="false">J6566-H6566</f>
        <v>-38.41</v>
      </c>
      <c r="L6566" s="14" t="n">
        <f aca="false">G6566-H6566</f>
        <v>11.09</v>
      </c>
    </row>
    <row r="6567" customFormat="false" ht="15" hidden="false" customHeight="false" outlineLevel="0" collapsed="false">
      <c r="A6567" s="2" t="s">
        <v>142</v>
      </c>
      <c r="B6567" s="2" t="s">
        <v>124</v>
      </c>
      <c r="C6567" s="2" t="s">
        <v>49</v>
      </c>
      <c r="D6567" s="2" t="s">
        <v>10</v>
      </c>
      <c r="E6567" s="2" t="s">
        <v>74</v>
      </c>
      <c r="F6567" s="2" t="s">
        <v>976</v>
      </c>
      <c r="G6567" s="14" t="n">
        <v>37</v>
      </c>
      <c r="H6567" s="14" t="n">
        <v>47.76</v>
      </c>
      <c r="I6567" s="14" t="n">
        <v>17.5</v>
      </c>
      <c r="J6567" s="23" t="n">
        <f aca="false">IF(AND(E6567="Priority",ISNUMBER('Cost model'!N664)),'Cost model'!N664,'Cost model'!M664)</f>
        <v>19.5</v>
      </c>
      <c r="K6567" s="14" t="n">
        <f aca="false">J6567-H6567</f>
        <v>-28.26</v>
      </c>
      <c r="L6567" s="14" t="n">
        <f aca="false">G6567-H6567</f>
        <v>-10.76</v>
      </c>
    </row>
    <row r="6568" customFormat="false" ht="15" hidden="false" customHeight="false" outlineLevel="0" collapsed="false">
      <c r="A6568" s="2" t="s">
        <v>124</v>
      </c>
      <c r="B6568" s="2" t="s">
        <v>124</v>
      </c>
      <c r="C6568" s="2" t="s">
        <v>48</v>
      </c>
      <c r="D6568" s="2" t="s">
        <v>12</v>
      </c>
      <c r="E6568" s="2" t="s">
        <v>74</v>
      </c>
      <c r="F6568" s="2" t="s">
        <v>977</v>
      </c>
      <c r="G6568" s="14" t="n">
        <v>93.5</v>
      </c>
      <c r="H6568" s="14" t="n">
        <v>41.81</v>
      </c>
      <c r="I6568" s="14" t="n">
        <v>12.5</v>
      </c>
      <c r="J6568" s="23" t="n">
        <f aca="false">IF(AND(E6568="Priority",ISNUMBER('Cost model'!N321)),'Cost model'!N321,'Cost model'!M321)</f>
        <v>40</v>
      </c>
      <c r="K6568" s="14" t="n">
        <f aca="false">J6568-H6568</f>
        <v>-1.81</v>
      </c>
      <c r="L6568" s="14" t="n">
        <f aca="false">G6568-H6568</f>
        <v>51.69</v>
      </c>
    </row>
    <row r="6569" customFormat="false" ht="15" hidden="false" customHeight="false" outlineLevel="0" collapsed="false">
      <c r="A6569" s="2" t="s">
        <v>174</v>
      </c>
      <c r="B6569" s="2" t="s">
        <v>174</v>
      </c>
      <c r="C6569" s="2" t="s">
        <v>49</v>
      </c>
      <c r="D6569" s="2" t="s">
        <v>12</v>
      </c>
      <c r="E6569" s="2" t="s">
        <v>74</v>
      </c>
      <c r="F6569" s="2" t="s">
        <v>977</v>
      </c>
      <c r="G6569" s="14" t="n">
        <v>19.5</v>
      </c>
      <c r="H6569" s="14" t="n">
        <v>61.38</v>
      </c>
      <c r="I6569" s="14" t="n">
        <v>19.5</v>
      </c>
      <c r="J6569" s="23" t="n">
        <f aca="false">IF(AND(E6569="Priority",ISNUMBER('Cost model'!N172)),'Cost model'!N172,'Cost model'!M172)</f>
        <v>45</v>
      </c>
      <c r="K6569" s="14" t="n">
        <f aca="false">J6569-H6569</f>
        <v>-16.38</v>
      </c>
      <c r="L6569" s="14" t="n">
        <f aca="false">G6569-H6569</f>
        <v>-41.88</v>
      </c>
    </row>
    <row r="6570" customFormat="false" ht="15" hidden="false" customHeight="false" outlineLevel="0" collapsed="false">
      <c r="A6570" s="2" t="s">
        <v>174</v>
      </c>
      <c r="B6570" s="2" t="s">
        <v>174</v>
      </c>
      <c r="C6570" s="2" t="s">
        <v>47</v>
      </c>
      <c r="D6570" s="2" t="s">
        <v>10</v>
      </c>
      <c r="E6570" s="2" t="s">
        <v>74</v>
      </c>
      <c r="F6570" s="2" t="s">
        <v>977</v>
      </c>
      <c r="G6570" s="14" t="n">
        <v>9.5</v>
      </c>
      <c r="H6570" s="14" t="n">
        <v>7.5</v>
      </c>
      <c r="I6570" s="14" t="n">
        <v>9.5</v>
      </c>
      <c r="J6570" s="23" t="n">
        <f aca="false">IF(AND(E6570="Priority",ISNUMBER('Cost model'!N167)),'Cost model'!N167,'Cost model'!M167)</f>
        <v>8.5</v>
      </c>
      <c r="K6570" s="14" t="n">
        <f aca="false">J6570-H6570</f>
        <v>1</v>
      </c>
      <c r="L6570" s="14" t="n">
        <f aca="false">G6570-H6570</f>
        <v>2</v>
      </c>
    </row>
    <row r="6571" customFormat="false" ht="15" hidden="false" customHeight="false" outlineLevel="0" collapsed="false">
      <c r="A6571" s="2" t="s">
        <v>221</v>
      </c>
      <c r="B6571" s="2" t="s">
        <v>221</v>
      </c>
      <c r="C6571" s="2" t="s">
        <v>49</v>
      </c>
      <c r="D6571" s="2" t="s">
        <v>13</v>
      </c>
      <c r="E6571" s="2" t="s">
        <v>74</v>
      </c>
      <c r="F6571" s="2" t="s">
        <v>977</v>
      </c>
      <c r="G6571" s="14" t="n">
        <v>122</v>
      </c>
      <c r="H6571" s="14" t="n">
        <v>209</v>
      </c>
      <c r="I6571" s="14" t="n">
        <v>50</v>
      </c>
      <c r="J6571" s="23" t="n">
        <f aca="false">IF(AND(E6571="Priority",ISNUMBER('Cost model'!N745)),'Cost model'!N745,'Cost model'!M745)</f>
        <v>130</v>
      </c>
      <c r="K6571" s="14" t="n">
        <f aca="false">J6571-H6571</f>
        <v>-79</v>
      </c>
      <c r="L6571" s="14" t="n">
        <f aca="false">G6571-H6571</f>
        <v>-87</v>
      </c>
    </row>
    <row r="6572" customFormat="false" ht="15" hidden="false" customHeight="false" outlineLevel="0" collapsed="false">
      <c r="A6572" s="2" t="s">
        <v>124</v>
      </c>
      <c r="B6572" s="2" t="s">
        <v>124</v>
      </c>
      <c r="C6572" s="2" t="s">
        <v>47</v>
      </c>
      <c r="D6572" s="2" t="s">
        <v>12</v>
      </c>
      <c r="E6572" s="2" t="s">
        <v>74</v>
      </c>
      <c r="F6572" s="2" t="s">
        <v>977</v>
      </c>
      <c r="G6572" s="14" t="n">
        <v>19</v>
      </c>
      <c r="H6572" s="14" t="n">
        <v>9.97</v>
      </c>
      <c r="I6572" s="14" t="n">
        <v>9.5</v>
      </c>
      <c r="J6572" s="23" t="n">
        <f aca="false">IF(AND(E6572="Priority",ISNUMBER('Cost model'!N320)),'Cost model'!N320,'Cost model'!M320)</f>
        <v>24.5</v>
      </c>
      <c r="K6572" s="14" t="n">
        <f aca="false">J6572-H6572</f>
        <v>14.53</v>
      </c>
      <c r="L6572" s="14" t="n">
        <f aca="false">G6572-H6572</f>
        <v>9.03</v>
      </c>
    </row>
    <row r="6573" customFormat="false" ht="15" hidden="false" customHeight="false" outlineLevel="0" collapsed="false">
      <c r="A6573" s="2" t="s">
        <v>124</v>
      </c>
      <c r="B6573" s="2" t="s">
        <v>124</v>
      </c>
      <c r="C6573" s="2" t="s">
        <v>49</v>
      </c>
      <c r="D6573" s="2" t="s">
        <v>12</v>
      </c>
      <c r="E6573" s="2" t="s">
        <v>74</v>
      </c>
      <c r="F6573" s="2" t="s">
        <v>977</v>
      </c>
      <c r="G6573" s="14" t="n">
        <v>19.5</v>
      </c>
      <c r="H6573" s="14" t="n">
        <v>23.51</v>
      </c>
      <c r="I6573" s="14" t="n">
        <v>19.5</v>
      </c>
      <c r="J6573" s="23" t="n">
        <f aca="false">IF(AND(E6573="Priority",ISNUMBER('Cost model'!N322)),'Cost model'!N322,'Cost model'!M322)</f>
        <v>50</v>
      </c>
      <c r="K6573" s="14" t="n">
        <f aca="false">J6573-H6573</f>
        <v>26.49</v>
      </c>
      <c r="L6573" s="14" t="n">
        <f aca="false">G6573-H6573</f>
        <v>-4.01</v>
      </c>
    </row>
    <row r="6574" customFormat="false" ht="15" hidden="false" customHeight="false" outlineLevel="0" collapsed="false">
      <c r="A6574" s="2" t="s">
        <v>124</v>
      </c>
      <c r="B6574" s="2" t="s">
        <v>124</v>
      </c>
      <c r="C6574" s="2" t="s">
        <v>48</v>
      </c>
      <c r="D6574" s="2" t="s">
        <v>10</v>
      </c>
      <c r="E6574" s="2" t="s">
        <v>74</v>
      </c>
      <c r="F6574" s="2" t="s">
        <v>977</v>
      </c>
      <c r="G6574" s="14" t="n">
        <v>25</v>
      </c>
      <c r="H6574" s="14" t="n">
        <v>9.8</v>
      </c>
      <c r="I6574" s="14" t="n">
        <v>12.5</v>
      </c>
      <c r="J6574" s="23" t="n">
        <f aca="false">IF(AND(E6574="Priority",ISNUMBER('Cost model'!N318)),'Cost model'!N318,'Cost model'!M318)</f>
        <v>14.5</v>
      </c>
      <c r="K6574" s="14" t="n">
        <f aca="false">J6574-H6574</f>
        <v>4.7</v>
      </c>
      <c r="L6574" s="14" t="n">
        <f aca="false">G6574-H6574</f>
        <v>15.2</v>
      </c>
    </row>
    <row r="6575" customFormat="false" ht="15" hidden="false" customHeight="false" outlineLevel="0" collapsed="false">
      <c r="A6575" s="2" t="s">
        <v>221</v>
      </c>
      <c r="B6575" s="2" t="s">
        <v>221</v>
      </c>
      <c r="C6575" s="2" t="s">
        <v>47</v>
      </c>
      <c r="D6575" s="2" t="s">
        <v>14</v>
      </c>
      <c r="E6575" s="2" t="s">
        <v>74</v>
      </c>
      <c r="F6575" s="2" t="s">
        <v>977</v>
      </c>
      <c r="G6575" s="14" t="n">
        <v>25</v>
      </c>
      <c r="H6575" s="14" t="n">
        <v>89.52</v>
      </c>
      <c r="I6575" s="14" t="n">
        <v>25</v>
      </c>
      <c r="J6575" s="23" t="n">
        <f aca="false">IF(AND(E6575="Priority",ISNUMBER('Cost model'!N746)),'Cost model'!N746,'Cost model'!M746)</f>
        <v>100</v>
      </c>
      <c r="K6575" s="14" t="n">
        <f aca="false">J6575-H6575</f>
        <v>10.48</v>
      </c>
      <c r="L6575" s="14" t="n">
        <f aca="false">G6575-H6575</f>
        <v>-64.52</v>
      </c>
    </row>
    <row r="6576" customFormat="false" ht="15" hidden="false" customHeight="false" outlineLevel="0" collapsed="false">
      <c r="A6576" s="2" t="s">
        <v>124</v>
      </c>
      <c r="B6576" s="2" t="s">
        <v>124</v>
      </c>
      <c r="C6576" s="2" t="s">
        <v>48</v>
      </c>
      <c r="D6576" s="2" t="s">
        <v>14</v>
      </c>
      <c r="E6576" s="2" t="s">
        <v>74</v>
      </c>
      <c r="F6576" s="2" t="s">
        <v>977</v>
      </c>
      <c r="G6576" s="14" t="n">
        <v>69.5</v>
      </c>
      <c r="H6576" s="14" t="n">
        <v>143.96</v>
      </c>
      <c r="I6576" s="14" t="n">
        <v>45</v>
      </c>
      <c r="J6576" s="23" t="n">
        <f aca="false">IF(AND(E6576="Priority",ISNUMBER('Cost model'!N327)),'Cost model'!N327,'Cost model'!M327)</f>
        <v>130</v>
      </c>
      <c r="K6576" s="14" t="n">
        <f aca="false">J6576-H6576</f>
        <v>-13.96</v>
      </c>
      <c r="L6576" s="14" t="n">
        <f aca="false">G6576-H6576</f>
        <v>-74.46</v>
      </c>
    </row>
    <row r="6577" customFormat="false" ht="15" hidden="false" customHeight="false" outlineLevel="0" collapsed="false">
      <c r="A6577" s="2" t="s">
        <v>158</v>
      </c>
      <c r="B6577" s="2" t="s">
        <v>124</v>
      </c>
      <c r="C6577" s="2" t="s">
        <v>49</v>
      </c>
      <c r="D6577" s="2" t="s">
        <v>10</v>
      </c>
      <c r="E6577" s="2" t="s">
        <v>74</v>
      </c>
      <c r="F6577" s="2" t="s">
        <v>976</v>
      </c>
      <c r="G6577" s="14" t="n">
        <v>17.5</v>
      </c>
      <c r="H6577" s="14" t="n">
        <v>18.52</v>
      </c>
      <c r="I6577" s="14" t="n">
        <v>17.5</v>
      </c>
      <c r="J6577" s="23" t="n">
        <f aca="false">IF(AND(E6577="Priority",ISNUMBER('Cost model'!N454)),'Cost model'!N454,'Cost model'!M454)</f>
        <v>19.5</v>
      </c>
      <c r="K6577" s="14" t="n">
        <f aca="false">J6577-H6577</f>
        <v>0.98</v>
      </c>
      <c r="L6577" s="14" t="n">
        <f aca="false">G6577-H6577</f>
        <v>-1.02</v>
      </c>
    </row>
    <row r="6578" customFormat="false" ht="15" hidden="false" customHeight="false" outlineLevel="0" collapsed="false">
      <c r="A6578" s="2" t="s">
        <v>124</v>
      </c>
      <c r="B6578" s="2" t="s">
        <v>124</v>
      </c>
      <c r="C6578" s="2" t="s">
        <v>47</v>
      </c>
      <c r="D6578" s="2" t="s">
        <v>10</v>
      </c>
      <c r="E6578" s="2" t="s">
        <v>74</v>
      </c>
      <c r="F6578" s="2" t="s">
        <v>977</v>
      </c>
      <c r="G6578" s="14" t="n">
        <v>9.5</v>
      </c>
      <c r="H6578" s="14" t="n">
        <v>7.5</v>
      </c>
      <c r="I6578" s="14" t="n">
        <v>9.5</v>
      </c>
      <c r="J6578" s="23" t="n">
        <f aca="false">IF(AND(E6578="Priority",ISNUMBER('Cost model'!N317)),'Cost model'!N317,'Cost model'!M317)</f>
        <v>10.5</v>
      </c>
      <c r="K6578" s="14" t="n">
        <f aca="false">J6578-H6578</f>
        <v>3</v>
      </c>
      <c r="L6578" s="14" t="n">
        <f aca="false">G6578-H6578</f>
        <v>2</v>
      </c>
    </row>
    <row r="6579" customFormat="false" ht="15" hidden="false" customHeight="false" outlineLevel="0" collapsed="false">
      <c r="A6579" s="2" t="s">
        <v>124</v>
      </c>
      <c r="B6579" s="2" t="s">
        <v>174</v>
      </c>
      <c r="C6579" s="2" t="s">
        <v>47</v>
      </c>
      <c r="D6579" s="2" t="s">
        <v>10</v>
      </c>
      <c r="E6579" s="2" t="s">
        <v>74</v>
      </c>
      <c r="F6579" s="2" t="s">
        <v>976</v>
      </c>
      <c r="G6579" s="14" t="n">
        <v>49</v>
      </c>
      <c r="H6579" s="14" t="n">
        <v>128.67</v>
      </c>
      <c r="I6579" s="14" t="n">
        <v>14.5</v>
      </c>
      <c r="J6579" s="23" t="n">
        <f aca="false">IF(AND(E6579="Priority",ISNUMBER('Cost model'!N362)),'Cost model'!N362,'Cost model'!M362)</f>
        <v>10.5</v>
      </c>
      <c r="K6579" s="14" t="n">
        <f aca="false">J6579-H6579</f>
        <v>-118.17</v>
      </c>
      <c r="L6579" s="14" t="n">
        <f aca="false">G6579-H6579</f>
        <v>-79.67</v>
      </c>
    </row>
    <row r="6580" customFormat="false" ht="15" hidden="false" customHeight="false" outlineLevel="0" collapsed="false">
      <c r="A6580" s="2" t="s">
        <v>142</v>
      </c>
      <c r="B6580" s="2" t="s">
        <v>142</v>
      </c>
      <c r="C6580" s="2" t="s">
        <v>49</v>
      </c>
      <c r="D6580" s="2" t="s">
        <v>10</v>
      </c>
      <c r="E6580" s="2" t="s">
        <v>74</v>
      </c>
      <c r="F6580" s="2" t="s">
        <v>977</v>
      </c>
      <c r="G6580" s="14" t="n">
        <v>72</v>
      </c>
      <c r="H6580" s="14" t="n">
        <v>49.12</v>
      </c>
      <c r="I6580" s="14" t="n">
        <v>17.5</v>
      </c>
      <c r="J6580" s="23" t="n">
        <f aca="false">IF(AND(E6580="Priority",ISNUMBER('Cost model'!N634)),'Cost model'!N634,'Cost model'!M634)</f>
        <v>15.5</v>
      </c>
      <c r="K6580" s="14" t="n">
        <f aca="false">J6580-H6580</f>
        <v>-33.62</v>
      </c>
      <c r="L6580" s="14" t="n">
        <f aca="false">G6580-H6580</f>
        <v>22.88</v>
      </c>
    </row>
    <row r="6581" customFormat="false" ht="15" hidden="false" customHeight="false" outlineLevel="0" collapsed="false">
      <c r="A6581" s="2" t="s">
        <v>174</v>
      </c>
      <c r="B6581" s="2" t="s">
        <v>142</v>
      </c>
      <c r="C6581" s="2" t="s">
        <v>47</v>
      </c>
      <c r="D6581" s="2" t="s">
        <v>12</v>
      </c>
      <c r="E6581" s="2" t="s">
        <v>74</v>
      </c>
      <c r="F6581" s="2" t="s">
        <v>976</v>
      </c>
      <c r="G6581" s="14" t="n">
        <v>57.5</v>
      </c>
      <c r="H6581" s="14" t="n">
        <v>29.76</v>
      </c>
      <c r="I6581" s="14" t="n">
        <v>9.5</v>
      </c>
      <c r="J6581" s="23" t="n">
        <f aca="false">IF(AND(E6581="Priority",ISNUMBER('Cost model'!N125)),'Cost model'!N125,'Cost model'!M125)</f>
        <v>40</v>
      </c>
      <c r="K6581" s="14" t="n">
        <f aca="false">J6581-H6581</f>
        <v>10.24</v>
      </c>
      <c r="L6581" s="14" t="n">
        <f aca="false">G6581-H6581</f>
        <v>27.74</v>
      </c>
    </row>
    <row r="6582" customFormat="false" ht="15" hidden="false" customHeight="false" outlineLevel="0" collapsed="false">
      <c r="A6582" s="2" t="s">
        <v>123</v>
      </c>
      <c r="B6582" s="2" t="s">
        <v>124</v>
      </c>
      <c r="C6582" s="2" t="s">
        <v>47</v>
      </c>
      <c r="D6582" s="2" t="s">
        <v>10</v>
      </c>
      <c r="E6582" s="2" t="s">
        <v>74</v>
      </c>
      <c r="F6582" s="2" t="s">
        <v>976</v>
      </c>
      <c r="G6582" s="14" t="n">
        <v>9.5</v>
      </c>
      <c r="H6582" s="14" t="n">
        <v>13.97</v>
      </c>
      <c r="I6582" s="14" t="n">
        <v>14.5</v>
      </c>
      <c r="J6582" s="23" t="n">
        <f aca="false">IF(AND(E6582="Priority",ISNUMBER('Cost model'!N2)),'Cost model'!N2,'Cost model'!M2)</f>
        <v>14.5</v>
      </c>
      <c r="K6582" s="14" t="n">
        <f aca="false">J6582-H6582</f>
        <v>0.529999999999999</v>
      </c>
      <c r="L6582" s="14" t="n">
        <f aca="false">G6582-H6582</f>
        <v>-4.47</v>
      </c>
    </row>
    <row r="6583" customFormat="false" ht="15" hidden="false" customHeight="false" outlineLevel="0" collapsed="false">
      <c r="A6583" s="2" t="s">
        <v>123</v>
      </c>
      <c r="B6583" s="2" t="s">
        <v>174</v>
      </c>
      <c r="C6583" s="2" t="s">
        <v>47</v>
      </c>
      <c r="D6583" s="2" t="s">
        <v>10</v>
      </c>
      <c r="E6583" s="2" t="s">
        <v>74</v>
      </c>
      <c r="F6583" s="2" t="s">
        <v>976</v>
      </c>
      <c r="G6583" s="14" t="n">
        <v>9.5</v>
      </c>
      <c r="H6583" s="14" t="n">
        <v>8.84</v>
      </c>
      <c r="I6583" s="14" t="n">
        <v>14.5</v>
      </c>
      <c r="J6583" s="23" t="n">
        <f aca="false">IF(AND(E6583="Priority",ISNUMBER('Cost model'!N47)),'Cost model'!N47,'Cost model'!M47)</f>
        <v>12.5</v>
      </c>
      <c r="K6583" s="14" t="n">
        <f aca="false">J6583-H6583</f>
        <v>3.66</v>
      </c>
      <c r="L6583" s="14" t="n">
        <f aca="false">G6583-H6583</f>
        <v>0.66</v>
      </c>
    </row>
    <row r="6584" customFormat="false" ht="15" hidden="false" customHeight="false" outlineLevel="0" collapsed="false">
      <c r="A6584" s="2" t="s">
        <v>221</v>
      </c>
      <c r="B6584" s="2" t="s">
        <v>221</v>
      </c>
      <c r="C6584" s="2" t="s">
        <v>47</v>
      </c>
      <c r="D6584" s="2" t="s">
        <v>10</v>
      </c>
      <c r="E6584" s="2" t="s">
        <v>74</v>
      </c>
      <c r="F6584" s="2" t="s">
        <v>977</v>
      </c>
      <c r="G6584" s="14" t="n">
        <v>9.5</v>
      </c>
      <c r="H6584" s="14" t="n">
        <v>7.18</v>
      </c>
      <c r="I6584" s="14" t="n">
        <v>9.5</v>
      </c>
      <c r="J6584" s="23" t="n">
        <f aca="false">IF(AND(E6584="Priority",ISNUMBER('Cost model'!N737)),'Cost model'!N737,'Cost model'!M737)</f>
        <v>8.5</v>
      </c>
      <c r="K6584" s="14" t="n">
        <f aca="false">J6584-H6584</f>
        <v>1.32</v>
      </c>
      <c r="L6584" s="14" t="n">
        <f aca="false">G6584-H6584</f>
        <v>2.32</v>
      </c>
    </row>
    <row r="6585" customFormat="false" ht="15" hidden="false" customHeight="false" outlineLevel="0" collapsed="false">
      <c r="A6585" s="2" t="s">
        <v>124</v>
      </c>
      <c r="B6585" s="2" t="s">
        <v>124</v>
      </c>
      <c r="C6585" s="2" t="s">
        <v>47</v>
      </c>
      <c r="D6585" s="2" t="s">
        <v>10</v>
      </c>
      <c r="E6585" s="2" t="s">
        <v>74</v>
      </c>
      <c r="F6585" s="2" t="s">
        <v>977</v>
      </c>
      <c r="G6585" s="14" t="n">
        <v>9.5</v>
      </c>
      <c r="H6585" s="14" t="n">
        <v>6.07</v>
      </c>
      <c r="I6585" s="14" t="n">
        <v>9.5</v>
      </c>
      <c r="J6585" s="23" t="n">
        <f aca="false">IF(AND(E6585="Priority",ISNUMBER('Cost model'!N317)),'Cost model'!N317,'Cost model'!M317)</f>
        <v>10.5</v>
      </c>
      <c r="K6585" s="14" t="n">
        <f aca="false">J6585-H6585</f>
        <v>4.43</v>
      </c>
      <c r="L6585" s="14" t="n">
        <f aca="false">G6585-H6585</f>
        <v>3.43</v>
      </c>
    </row>
    <row r="6586" customFormat="false" ht="15" hidden="false" customHeight="false" outlineLevel="0" collapsed="false">
      <c r="A6586" s="2" t="s">
        <v>142</v>
      </c>
      <c r="B6586" s="2" t="s">
        <v>124</v>
      </c>
      <c r="C6586" s="2" t="s">
        <v>49</v>
      </c>
      <c r="D6586" s="2" t="s">
        <v>12</v>
      </c>
      <c r="E6586" s="2" t="s">
        <v>74</v>
      </c>
      <c r="F6586" s="2" t="s">
        <v>976</v>
      </c>
      <c r="G6586" s="14" t="n">
        <v>56.5</v>
      </c>
      <c r="H6586" s="14" t="n">
        <v>50.86</v>
      </c>
      <c r="I6586" s="14" t="n">
        <v>19.5</v>
      </c>
      <c r="J6586" s="23" t="n">
        <f aca="false">IF(AND(E6586="Priority",ISNUMBER('Cost model'!N667)),'Cost model'!N667,'Cost model'!M667)</f>
        <v>55</v>
      </c>
      <c r="K6586" s="14" t="n">
        <f aca="false">J6586-H6586</f>
        <v>4.14</v>
      </c>
      <c r="L6586" s="14" t="n">
        <f aca="false">G6586-H6586</f>
        <v>5.64</v>
      </c>
    </row>
    <row r="6587" customFormat="false" ht="15" hidden="false" customHeight="false" outlineLevel="0" collapsed="false">
      <c r="A6587" s="2" t="s">
        <v>142</v>
      </c>
      <c r="B6587" s="2" t="s">
        <v>174</v>
      </c>
      <c r="C6587" s="2" t="s">
        <v>47</v>
      </c>
      <c r="D6587" s="2" t="s">
        <v>12</v>
      </c>
      <c r="E6587" s="2" t="s">
        <v>74</v>
      </c>
      <c r="F6587" s="2" t="s">
        <v>976</v>
      </c>
      <c r="G6587" s="14" t="n">
        <v>19.5</v>
      </c>
      <c r="H6587" s="14" t="n">
        <v>27.26</v>
      </c>
      <c r="I6587" s="14" t="n">
        <v>19.5</v>
      </c>
      <c r="J6587" s="23" t="n">
        <f aca="false">IF(AND(E6587="Priority",ISNUMBER('Cost model'!N695)),'Cost model'!N695,'Cost model'!M695)</f>
        <v>40</v>
      </c>
      <c r="K6587" s="14" t="n">
        <f aca="false">J6587-H6587</f>
        <v>12.74</v>
      </c>
      <c r="L6587" s="14" t="n">
        <f aca="false">G6587-H6587</f>
        <v>-7.76</v>
      </c>
    </row>
    <row r="6588" customFormat="false" ht="15" hidden="false" customHeight="false" outlineLevel="0" collapsed="false">
      <c r="A6588" s="2" t="s">
        <v>174</v>
      </c>
      <c r="B6588" s="2" t="s">
        <v>174</v>
      </c>
      <c r="C6588" s="2" t="s">
        <v>47</v>
      </c>
      <c r="D6588" s="2" t="s">
        <v>10</v>
      </c>
      <c r="E6588" s="2" t="s">
        <v>83</v>
      </c>
      <c r="F6588" s="2" t="s">
        <v>977</v>
      </c>
      <c r="G6588" s="14" t="n">
        <v>14.5</v>
      </c>
      <c r="H6588" s="14" t="n">
        <v>7.5</v>
      </c>
      <c r="I6588" s="14" t="n">
        <v>14.5</v>
      </c>
      <c r="J6588" s="23" t="n">
        <f aca="false">IF(AND(E6588="Priority",ISNUMBER('Cost model'!N167)),'Cost model'!N167,'Cost model'!M167)</f>
        <v>13.5</v>
      </c>
      <c r="K6588" s="14" t="n">
        <f aca="false">J6588-H6588</f>
        <v>6</v>
      </c>
      <c r="L6588" s="14" t="n">
        <f aca="false">G6588-H6588</f>
        <v>7</v>
      </c>
    </row>
    <row r="6589" customFormat="false" ht="15" hidden="false" customHeight="false" outlineLevel="0" collapsed="false">
      <c r="A6589" s="2" t="s">
        <v>174</v>
      </c>
      <c r="B6589" s="2" t="s">
        <v>174</v>
      </c>
      <c r="C6589" s="2" t="s">
        <v>48</v>
      </c>
      <c r="D6589" s="2" t="s">
        <v>12</v>
      </c>
      <c r="E6589" s="2" t="s">
        <v>74</v>
      </c>
      <c r="F6589" s="2" t="s">
        <v>977</v>
      </c>
      <c r="G6589" s="14" t="n">
        <v>27</v>
      </c>
      <c r="H6589" s="14" t="n">
        <v>42.67</v>
      </c>
      <c r="I6589" s="14" t="n">
        <v>12.5</v>
      </c>
      <c r="J6589" s="23" t="n">
        <f aca="false">IF(AND(E6589="Priority",ISNUMBER('Cost model'!N171)),'Cost model'!N171,'Cost model'!M171)</f>
        <v>40</v>
      </c>
      <c r="K6589" s="14" t="n">
        <f aca="false">J6589-H6589</f>
        <v>-2.67</v>
      </c>
      <c r="L6589" s="14" t="n">
        <f aca="false">G6589-H6589</f>
        <v>-15.67</v>
      </c>
    </row>
    <row r="6590" customFormat="false" ht="15" hidden="false" customHeight="false" outlineLevel="0" collapsed="false">
      <c r="A6590" s="2" t="s">
        <v>174</v>
      </c>
      <c r="B6590" s="2" t="s">
        <v>174</v>
      </c>
      <c r="C6590" s="2" t="s">
        <v>48</v>
      </c>
      <c r="D6590" s="2" t="s">
        <v>13</v>
      </c>
      <c r="E6590" s="2" t="s">
        <v>74</v>
      </c>
      <c r="F6590" s="2" t="s">
        <v>977</v>
      </c>
      <c r="G6590" s="14" t="n">
        <v>49.5</v>
      </c>
      <c r="H6590" s="14" t="n">
        <v>67.95</v>
      </c>
      <c r="I6590" s="14" t="n">
        <v>24.5</v>
      </c>
      <c r="J6590" s="23" t="n">
        <f aca="false">IF(AND(E6590="Priority",ISNUMBER('Cost model'!N174)),'Cost model'!N174,'Cost model'!M174)</f>
        <v>70</v>
      </c>
      <c r="K6590" s="14" t="n">
        <f aca="false">J6590-H6590</f>
        <v>2.05</v>
      </c>
      <c r="L6590" s="14" t="n">
        <f aca="false">G6590-H6590</f>
        <v>-18.45</v>
      </c>
    </row>
    <row r="6591" customFormat="false" ht="15" hidden="false" customHeight="false" outlineLevel="0" collapsed="false">
      <c r="A6591" s="2" t="s">
        <v>142</v>
      </c>
      <c r="B6591" s="2" t="s">
        <v>142</v>
      </c>
      <c r="C6591" s="2" t="s">
        <v>48</v>
      </c>
      <c r="D6591" s="2" t="s">
        <v>12</v>
      </c>
      <c r="E6591" s="2" t="s">
        <v>83</v>
      </c>
      <c r="F6591" s="2" t="s">
        <v>977</v>
      </c>
      <c r="G6591" s="14" t="n">
        <v>19.5</v>
      </c>
      <c r="H6591" s="14" t="n">
        <v>25.31</v>
      </c>
      <c r="I6591" s="14" t="n">
        <v>19.5</v>
      </c>
      <c r="J6591" s="23" t="n">
        <f aca="false">IF(AND(E6591="Priority",ISNUMBER('Cost model'!N636)),'Cost model'!N636,'Cost model'!M636)</f>
        <v>55</v>
      </c>
      <c r="K6591" s="14" t="n">
        <f aca="false">J6591-H6591</f>
        <v>29.69</v>
      </c>
      <c r="L6591" s="14" t="n">
        <f aca="false">G6591-H6591</f>
        <v>-5.81</v>
      </c>
    </row>
    <row r="6592" customFormat="false" ht="15" hidden="false" customHeight="false" outlineLevel="0" collapsed="false">
      <c r="A6592" s="2" t="s">
        <v>142</v>
      </c>
      <c r="B6592" s="2" t="s">
        <v>124</v>
      </c>
      <c r="C6592" s="2" t="s">
        <v>47</v>
      </c>
      <c r="D6592" s="2" t="s">
        <v>13</v>
      </c>
      <c r="E6592" s="2" t="s">
        <v>74</v>
      </c>
      <c r="F6592" s="2" t="s">
        <v>976</v>
      </c>
      <c r="G6592" s="14" t="n">
        <v>24.5</v>
      </c>
      <c r="H6592" s="14" t="n">
        <v>66.92</v>
      </c>
      <c r="I6592" s="14" t="n">
        <v>24.5</v>
      </c>
      <c r="J6592" s="23" t="n">
        <f aca="false">IF(AND(E6592="Priority",ISNUMBER('Cost model'!N668)),'Cost model'!N668,'Cost model'!M668)</f>
        <v>75</v>
      </c>
      <c r="K6592" s="14" t="n">
        <f aca="false">J6592-H6592</f>
        <v>8.08</v>
      </c>
      <c r="L6592" s="14" t="n">
        <f aca="false">G6592-H6592</f>
        <v>-42.42</v>
      </c>
    </row>
    <row r="6593" customFormat="false" ht="15" hidden="false" customHeight="false" outlineLevel="0" collapsed="false">
      <c r="A6593" s="2" t="s">
        <v>124</v>
      </c>
      <c r="B6593" s="2" t="s">
        <v>124</v>
      </c>
      <c r="C6593" s="2" t="s">
        <v>47</v>
      </c>
      <c r="D6593" s="2" t="s">
        <v>12</v>
      </c>
      <c r="E6593" s="2" t="s">
        <v>74</v>
      </c>
      <c r="F6593" s="2" t="s">
        <v>977</v>
      </c>
      <c r="G6593" s="14" t="n">
        <v>9.5</v>
      </c>
      <c r="H6593" s="14" t="n">
        <v>29.03</v>
      </c>
      <c r="I6593" s="14" t="n">
        <v>9.5</v>
      </c>
      <c r="J6593" s="23" t="n">
        <f aca="false">IF(AND(E6593="Priority",ISNUMBER('Cost model'!N320)),'Cost model'!N320,'Cost model'!M320)</f>
        <v>24.5</v>
      </c>
      <c r="K6593" s="14" t="n">
        <f aca="false">J6593-H6593</f>
        <v>-4.53</v>
      </c>
      <c r="L6593" s="14" t="n">
        <f aca="false">G6593-H6593</f>
        <v>-19.53</v>
      </c>
    </row>
    <row r="6594" customFormat="false" ht="15" hidden="false" customHeight="false" outlineLevel="0" collapsed="false">
      <c r="A6594" s="2" t="s">
        <v>124</v>
      </c>
      <c r="B6594" s="2" t="s">
        <v>124</v>
      </c>
      <c r="C6594" s="2" t="s">
        <v>49</v>
      </c>
      <c r="D6594" s="2" t="s">
        <v>10</v>
      </c>
      <c r="E6594" s="2" t="s">
        <v>74</v>
      </c>
      <c r="F6594" s="2" t="s">
        <v>977</v>
      </c>
      <c r="G6594" s="14" t="n">
        <v>17.5</v>
      </c>
      <c r="H6594" s="14" t="n">
        <v>10.82</v>
      </c>
      <c r="I6594" s="14" t="n">
        <v>17.5</v>
      </c>
      <c r="J6594" s="23" t="n">
        <f aca="false">IF(AND(E6594="Priority",ISNUMBER('Cost model'!N319)),'Cost model'!N319,'Cost model'!M319)</f>
        <v>16.5</v>
      </c>
      <c r="K6594" s="14" t="n">
        <f aca="false">J6594-H6594</f>
        <v>5.68</v>
      </c>
      <c r="L6594" s="14" t="n">
        <f aca="false">G6594-H6594</f>
        <v>6.68</v>
      </c>
    </row>
    <row r="6595" customFormat="false" ht="15" hidden="false" customHeight="false" outlineLevel="0" collapsed="false">
      <c r="A6595" s="2" t="s">
        <v>221</v>
      </c>
      <c r="B6595" s="2" t="s">
        <v>158</v>
      </c>
      <c r="C6595" s="2" t="s">
        <v>47</v>
      </c>
      <c r="D6595" s="2" t="s">
        <v>15</v>
      </c>
      <c r="E6595" s="2" t="s">
        <v>74</v>
      </c>
      <c r="F6595" s="2" t="s">
        <v>976</v>
      </c>
      <c r="G6595" s="14" t="n">
        <v>45</v>
      </c>
      <c r="H6595" s="14" t="n">
        <v>221.91</v>
      </c>
      <c r="I6595" s="14" t="n">
        <v>250</v>
      </c>
      <c r="J6595" s="23" t="n">
        <f aca="false">IF(AND(E6595="Priority",ISNUMBER('Cost model'!N764)),'Cost model'!N764,'Cost model'!M764)</f>
        <v>195</v>
      </c>
      <c r="K6595" s="14" t="n">
        <f aca="false">J6595-H6595</f>
        <v>-26.91</v>
      </c>
      <c r="L6595" s="14" t="n">
        <f aca="false">G6595-H6595</f>
        <v>-176.91</v>
      </c>
    </row>
    <row r="6596" customFormat="false" ht="15" hidden="false" customHeight="false" outlineLevel="0" collapsed="false">
      <c r="A6596" s="2" t="s">
        <v>174</v>
      </c>
      <c r="B6596" s="2" t="s">
        <v>142</v>
      </c>
      <c r="C6596" s="2" t="s">
        <v>47</v>
      </c>
      <c r="D6596" s="2" t="s">
        <v>12</v>
      </c>
      <c r="E6596" s="2" t="s">
        <v>74</v>
      </c>
      <c r="F6596" s="2" t="s">
        <v>976</v>
      </c>
      <c r="G6596" s="14" t="n">
        <v>28.5</v>
      </c>
      <c r="H6596" s="14" t="n">
        <v>43.32</v>
      </c>
      <c r="I6596" s="14" t="n">
        <v>9.5</v>
      </c>
      <c r="J6596" s="23" t="n">
        <f aca="false">IF(AND(E6596="Priority",ISNUMBER('Cost model'!N125)),'Cost model'!N125,'Cost model'!M125)</f>
        <v>40</v>
      </c>
      <c r="K6596" s="14" t="n">
        <f aca="false">J6596-H6596</f>
        <v>-3.32</v>
      </c>
      <c r="L6596" s="14" t="n">
        <f aca="false">G6596-H6596</f>
        <v>-14.82</v>
      </c>
    </row>
    <row r="6597" customFormat="false" ht="15" hidden="false" customHeight="false" outlineLevel="0" collapsed="false">
      <c r="A6597" s="2" t="s">
        <v>124</v>
      </c>
      <c r="B6597" s="2" t="s">
        <v>124</v>
      </c>
      <c r="C6597" s="2" t="s">
        <v>48</v>
      </c>
      <c r="D6597" s="2" t="s">
        <v>13</v>
      </c>
      <c r="E6597" s="2" t="s">
        <v>74</v>
      </c>
      <c r="F6597" s="2" t="s">
        <v>977</v>
      </c>
      <c r="G6597" s="14" t="n">
        <v>24.5</v>
      </c>
      <c r="H6597" s="14" t="n">
        <v>82.39</v>
      </c>
      <c r="I6597" s="14" t="n">
        <v>24.5</v>
      </c>
      <c r="J6597" s="23" t="n">
        <f aca="false">IF(AND(E6597="Priority",ISNUMBER('Cost model'!N324)),'Cost model'!N324,'Cost model'!M324)</f>
        <v>85</v>
      </c>
      <c r="K6597" s="14" t="n">
        <f aca="false">J6597-H6597</f>
        <v>2.61</v>
      </c>
      <c r="L6597" s="14" t="n">
        <f aca="false">G6597-H6597</f>
        <v>-57.89</v>
      </c>
    </row>
    <row r="6598" customFormat="false" ht="15" hidden="false" customHeight="false" outlineLevel="0" collapsed="false">
      <c r="A6598" s="2" t="s">
        <v>174</v>
      </c>
      <c r="B6598" s="2" t="s">
        <v>124</v>
      </c>
      <c r="C6598" s="2" t="s">
        <v>47</v>
      </c>
      <c r="D6598" s="2" t="s">
        <v>13</v>
      </c>
      <c r="E6598" s="2" t="s">
        <v>74</v>
      </c>
      <c r="F6598" s="2" t="s">
        <v>976</v>
      </c>
      <c r="G6598" s="14" t="n">
        <v>19</v>
      </c>
      <c r="H6598" s="14" t="n">
        <v>59.04</v>
      </c>
      <c r="I6598" s="14" t="n">
        <v>19</v>
      </c>
      <c r="J6598" s="23" t="n">
        <f aca="false">IF(AND(E6598="Priority",ISNUMBER('Cost model'!N113)),'Cost model'!N113,'Cost model'!M113)</f>
        <v>65</v>
      </c>
      <c r="K6598" s="14" t="n">
        <f aca="false">J6598-H6598</f>
        <v>5.96</v>
      </c>
      <c r="L6598" s="14" t="n">
        <f aca="false">G6598-H6598</f>
        <v>-40.04</v>
      </c>
    </row>
    <row r="6599" customFormat="false" ht="15" hidden="false" customHeight="false" outlineLevel="0" collapsed="false">
      <c r="A6599" s="2" t="s">
        <v>174</v>
      </c>
      <c r="B6599" s="2" t="s">
        <v>174</v>
      </c>
      <c r="C6599" s="2" t="s">
        <v>47</v>
      </c>
      <c r="D6599" s="2" t="s">
        <v>10</v>
      </c>
      <c r="E6599" s="2" t="s">
        <v>74</v>
      </c>
      <c r="F6599" s="2" t="s">
        <v>977</v>
      </c>
      <c r="G6599" s="14" t="n">
        <v>9.5</v>
      </c>
      <c r="H6599" s="14" t="n">
        <v>6.71</v>
      </c>
      <c r="I6599" s="14" t="n">
        <v>9.5</v>
      </c>
      <c r="J6599" s="23" t="n">
        <f aca="false">IF(AND(E6599="Priority",ISNUMBER('Cost model'!N167)),'Cost model'!N167,'Cost model'!M167)</f>
        <v>8.5</v>
      </c>
      <c r="K6599" s="14" t="n">
        <f aca="false">J6599-H6599</f>
        <v>1.79</v>
      </c>
      <c r="L6599" s="14" t="n">
        <f aca="false">G6599-H6599</f>
        <v>2.79</v>
      </c>
    </row>
    <row r="6600" customFormat="false" ht="15" hidden="false" customHeight="false" outlineLevel="0" collapsed="false">
      <c r="A6600" s="2" t="s">
        <v>124</v>
      </c>
      <c r="B6600" s="2" t="s">
        <v>124</v>
      </c>
      <c r="C6600" s="2" t="s">
        <v>48</v>
      </c>
      <c r="D6600" s="2" t="s">
        <v>14</v>
      </c>
      <c r="E6600" s="2" t="s">
        <v>74</v>
      </c>
      <c r="F6600" s="2" t="s">
        <v>977</v>
      </c>
      <c r="G6600" s="14" t="n">
        <v>82</v>
      </c>
      <c r="H6600" s="14" t="n">
        <v>134.9</v>
      </c>
      <c r="I6600" s="14" t="n">
        <v>45</v>
      </c>
      <c r="J6600" s="23" t="n">
        <f aca="false">IF(AND(E6600="Priority",ISNUMBER('Cost model'!N327)),'Cost model'!N327,'Cost model'!M327)</f>
        <v>130</v>
      </c>
      <c r="K6600" s="14" t="n">
        <f aca="false">J6600-H6600</f>
        <v>-4.90000000000001</v>
      </c>
      <c r="L6600" s="14" t="n">
        <f aca="false">G6600-H6600</f>
        <v>-52.9</v>
      </c>
    </row>
    <row r="6601" customFormat="false" ht="15" hidden="false" customHeight="false" outlineLevel="0" collapsed="false">
      <c r="A6601" s="2" t="s">
        <v>174</v>
      </c>
      <c r="B6601" s="2" t="s">
        <v>142</v>
      </c>
      <c r="C6601" s="2" t="s">
        <v>47</v>
      </c>
      <c r="D6601" s="2" t="s">
        <v>12</v>
      </c>
      <c r="E6601" s="2" t="s">
        <v>74</v>
      </c>
      <c r="F6601" s="2" t="s">
        <v>976</v>
      </c>
      <c r="G6601" s="14" t="n">
        <v>33.5</v>
      </c>
      <c r="H6601" s="14" t="n">
        <v>42.59</v>
      </c>
      <c r="I6601" s="14" t="n">
        <v>9.5</v>
      </c>
      <c r="J6601" s="23" t="n">
        <f aca="false">IF(AND(E6601="Priority",ISNUMBER('Cost model'!N125)),'Cost model'!N125,'Cost model'!M125)</f>
        <v>40</v>
      </c>
      <c r="K6601" s="14" t="n">
        <f aca="false">J6601-H6601</f>
        <v>-2.59</v>
      </c>
      <c r="L6601" s="14" t="n">
        <f aca="false">G6601-H6601</f>
        <v>-9.09</v>
      </c>
    </row>
    <row r="6602" customFormat="false" ht="15" hidden="false" customHeight="false" outlineLevel="0" collapsed="false">
      <c r="A6602" s="2" t="s">
        <v>174</v>
      </c>
      <c r="B6602" s="2" t="s">
        <v>174</v>
      </c>
      <c r="C6602" s="2" t="s">
        <v>47</v>
      </c>
      <c r="D6602" s="2" t="s">
        <v>10</v>
      </c>
      <c r="E6602" s="2" t="s">
        <v>74</v>
      </c>
      <c r="F6602" s="2" t="s">
        <v>977</v>
      </c>
      <c r="G6602" s="14" t="n">
        <v>9.5</v>
      </c>
      <c r="H6602" s="14" t="n">
        <v>6.71</v>
      </c>
      <c r="I6602" s="14" t="n">
        <v>9.5</v>
      </c>
      <c r="J6602" s="23" t="n">
        <f aca="false">IF(AND(E6602="Priority",ISNUMBER('Cost model'!N167)),'Cost model'!N167,'Cost model'!M167)</f>
        <v>8.5</v>
      </c>
      <c r="K6602" s="14" t="n">
        <f aca="false">J6602-H6602</f>
        <v>1.79</v>
      </c>
      <c r="L6602" s="14" t="n">
        <f aca="false">G6602-H6602</f>
        <v>2.79</v>
      </c>
    </row>
    <row r="6603" customFormat="false" ht="15" hidden="false" customHeight="false" outlineLevel="0" collapsed="false">
      <c r="A6603" s="2" t="s">
        <v>174</v>
      </c>
      <c r="B6603" s="2" t="s">
        <v>174</v>
      </c>
      <c r="C6603" s="2" t="s">
        <v>48</v>
      </c>
      <c r="D6603" s="2" t="s">
        <v>12</v>
      </c>
      <c r="E6603" s="2" t="s">
        <v>74</v>
      </c>
      <c r="F6603" s="2" t="s">
        <v>977</v>
      </c>
      <c r="G6603" s="14" t="n">
        <v>12.5</v>
      </c>
      <c r="H6603" s="14" t="n">
        <v>11.22</v>
      </c>
      <c r="I6603" s="14" t="n">
        <v>12.5</v>
      </c>
      <c r="J6603" s="23" t="n">
        <f aca="false">IF(AND(E6603="Priority",ISNUMBER('Cost model'!N171)),'Cost model'!N171,'Cost model'!M171)</f>
        <v>40</v>
      </c>
      <c r="K6603" s="14" t="n">
        <f aca="false">J6603-H6603</f>
        <v>28.78</v>
      </c>
      <c r="L6603" s="14" t="n">
        <f aca="false">G6603-H6603</f>
        <v>1.28</v>
      </c>
    </row>
    <row r="6604" customFormat="false" ht="15" hidden="false" customHeight="false" outlineLevel="0" collapsed="false">
      <c r="A6604" s="2" t="s">
        <v>174</v>
      </c>
      <c r="B6604" s="2" t="s">
        <v>174</v>
      </c>
      <c r="C6604" s="2" t="s">
        <v>49</v>
      </c>
      <c r="D6604" s="2" t="s">
        <v>12</v>
      </c>
      <c r="E6604" s="2" t="s">
        <v>74</v>
      </c>
      <c r="F6604" s="2" t="s">
        <v>977</v>
      </c>
      <c r="G6604" s="14" t="n">
        <v>72</v>
      </c>
      <c r="H6604" s="14" t="n">
        <v>66.29</v>
      </c>
      <c r="I6604" s="14" t="n">
        <v>19.5</v>
      </c>
      <c r="J6604" s="23" t="n">
        <f aca="false">IF(AND(E6604="Priority",ISNUMBER('Cost model'!N172)),'Cost model'!N172,'Cost model'!M172)</f>
        <v>45</v>
      </c>
      <c r="K6604" s="14" t="n">
        <f aca="false">J6604-H6604</f>
        <v>-21.29</v>
      </c>
      <c r="L6604" s="14" t="n">
        <f aca="false">G6604-H6604</f>
        <v>5.70999999999999</v>
      </c>
    </row>
    <row r="6605" customFormat="false" ht="15" hidden="false" customHeight="false" outlineLevel="0" collapsed="false">
      <c r="A6605" s="2" t="s">
        <v>174</v>
      </c>
      <c r="B6605" s="2" t="s">
        <v>158</v>
      </c>
      <c r="C6605" s="2" t="s">
        <v>48</v>
      </c>
      <c r="D6605" s="2" t="s">
        <v>14</v>
      </c>
      <c r="E6605" s="2" t="s">
        <v>74</v>
      </c>
      <c r="F6605" s="2" t="s">
        <v>976</v>
      </c>
      <c r="G6605" s="14" t="n">
        <v>216.5</v>
      </c>
      <c r="H6605" s="14" t="n">
        <v>201.03</v>
      </c>
      <c r="I6605" s="14" t="n">
        <v>125</v>
      </c>
      <c r="J6605" s="23" t="n">
        <f aca="false">IF(AND(E6605="Priority",ISNUMBER('Cost model'!N147)),'Cost model'!N147,'Cost model'!M147)</f>
        <v>150</v>
      </c>
      <c r="K6605" s="14" t="n">
        <f aca="false">J6605-H6605</f>
        <v>-51.03</v>
      </c>
      <c r="L6605" s="14" t="n">
        <f aca="false">G6605-H6605</f>
        <v>15.47</v>
      </c>
    </row>
    <row r="6606" customFormat="false" ht="15" hidden="false" customHeight="false" outlineLevel="0" collapsed="false">
      <c r="A6606" s="2" t="s">
        <v>124</v>
      </c>
      <c r="B6606" s="2" t="s">
        <v>124</v>
      </c>
      <c r="C6606" s="2" t="s">
        <v>48</v>
      </c>
      <c r="D6606" s="2" t="s">
        <v>10</v>
      </c>
      <c r="E6606" s="2" t="s">
        <v>74</v>
      </c>
      <c r="F6606" s="2" t="s">
        <v>977</v>
      </c>
      <c r="G6606" s="14" t="n">
        <v>12.5</v>
      </c>
      <c r="H6606" s="14" t="n">
        <v>7.88</v>
      </c>
      <c r="I6606" s="14" t="n">
        <v>12.5</v>
      </c>
      <c r="J6606" s="23" t="n">
        <f aca="false">IF(AND(E6606="Priority",ISNUMBER('Cost model'!N318)),'Cost model'!N318,'Cost model'!M318)</f>
        <v>14.5</v>
      </c>
      <c r="K6606" s="14" t="n">
        <f aca="false">J6606-H6606</f>
        <v>6.62</v>
      </c>
      <c r="L6606" s="14" t="n">
        <f aca="false">G6606-H6606</f>
        <v>4.62</v>
      </c>
    </row>
    <row r="6607" customFormat="false" ht="15" hidden="false" customHeight="false" outlineLevel="0" collapsed="false">
      <c r="A6607" s="2" t="s">
        <v>221</v>
      </c>
      <c r="B6607" s="2" t="s">
        <v>221</v>
      </c>
      <c r="C6607" s="2" t="s">
        <v>49</v>
      </c>
      <c r="D6607" s="2" t="s">
        <v>12</v>
      </c>
      <c r="E6607" s="2" t="s">
        <v>74</v>
      </c>
      <c r="F6607" s="2" t="s">
        <v>977</v>
      </c>
      <c r="G6607" s="14" t="n">
        <v>37</v>
      </c>
      <c r="H6607" s="14" t="n">
        <v>109.24</v>
      </c>
      <c r="I6607" s="14" t="n">
        <v>19.5</v>
      </c>
      <c r="J6607" s="23" t="n">
        <f aca="false">IF(AND(E6607="Priority",ISNUMBER('Cost model'!N742)),'Cost model'!N742,'Cost model'!M742)</f>
        <v>60</v>
      </c>
      <c r="K6607" s="14" t="n">
        <f aca="false">J6607-H6607</f>
        <v>-49.24</v>
      </c>
      <c r="L6607" s="14" t="n">
        <f aca="false">G6607-H6607</f>
        <v>-72.24</v>
      </c>
    </row>
    <row r="6608" customFormat="false" ht="15" hidden="false" customHeight="false" outlineLevel="0" collapsed="false">
      <c r="A6608" s="2" t="s">
        <v>221</v>
      </c>
      <c r="B6608" s="2" t="s">
        <v>221</v>
      </c>
      <c r="C6608" s="2" t="s">
        <v>48</v>
      </c>
      <c r="D6608" s="2" t="s">
        <v>15</v>
      </c>
      <c r="E6608" s="2" t="s">
        <v>74</v>
      </c>
      <c r="F6608" s="2" t="s">
        <v>977</v>
      </c>
      <c r="G6608" s="14" t="n">
        <v>122.5</v>
      </c>
      <c r="H6608" s="14" t="n">
        <v>242.33</v>
      </c>
      <c r="I6608" s="14" t="n">
        <v>85</v>
      </c>
      <c r="J6608" s="23" t="n">
        <f aca="false">IF(AND(E6608="Priority",ISNUMBER('Cost model'!N750)),'Cost model'!N750,'Cost model'!M750)</f>
        <v>210</v>
      </c>
      <c r="K6608" s="14" t="n">
        <f aca="false">J6608-H6608</f>
        <v>-32.33</v>
      </c>
      <c r="L6608" s="14" t="n">
        <f aca="false">G6608-H6608</f>
        <v>-119.83</v>
      </c>
    </row>
    <row r="6609" customFormat="false" ht="15" hidden="false" customHeight="false" outlineLevel="0" collapsed="false">
      <c r="A6609" s="2" t="s">
        <v>174</v>
      </c>
      <c r="B6609" s="2" t="s">
        <v>174</v>
      </c>
      <c r="C6609" s="2" t="s">
        <v>48</v>
      </c>
      <c r="D6609" s="2" t="s">
        <v>10</v>
      </c>
      <c r="E6609" s="2" t="s">
        <v>74</v>
      </c>
      <c r="F6609" s="2" t="s">
        <v>977</v>
      </c>
      <c r="G6609" s="14" t="n">
        <v>12.5</v>
      </c>
      <c r="H6609" s="14" t="n">
        <v>10.87</v>
      </c>
      <c r="I6609" s="14" t="n">
        <v>12.5</v>
      </c>
      <c r="J6609" s="23" t="n">
        <f aca="false">IF(AND(E6609="Priority",ISNUMBER('Cost model'!N168)),'Cost model'!N168,'Cost model'!M168)</f>
        <v>13.5</v>
      </c>
      <c r="K6609" s="14" t="n">
        <f aca="false">J6609-H6609</f>
        <v>2.63</v>
      </c>
      <c r="L6609" s="14" t="n">
        <f aca="false">G6609-H6609</f>
        <v>1.63</v>
      </c>
    </row>
    <row r="6610" customFormat="false" ht="15" hidden="false" customHeight="false" outlineLevel="0" collapsed="false">
      <c r="A6610" s="2" t="s">
        <v>174</v>
      </c>
      <c r="B6610" s="2" t="s">
        <v>174</v>
      </c>
      <c r="C6610" s="2" t="s">
        <v>47</v>
      </c>
      <c r="D6610" s="2" t="s">
        <v>10</v>
      </c>
      <c r="E6610" s="2" t="s">
        <v>74</v>
      </c>
      <c r="F6610" s="2" t="s">
        <v>977</v>
      </c>
      <c r="G6610" s="14" t="n">
        <v>19</v>
      </c>
      <c r="H6610" s="14" t="n">
        <v>7.5</v>
      </c>
      <c r="I6610" s="14" t="n">
        <v>9.5</v>
      </c>
      <c r="J6610" s="23" t="n">
        <f aca="false">IF(AND(E6610="Priority",ISNUMBER('Cost model'!N167)),'Cost model'!N167,'Cost model'!M167)</f>
        <v>8.5</v>
      </c>
      <c r="K6610" s="14" t="n">
        <f aca="false">J6610-H6610</f>
        <v>1</v>
      </c>
      <c r="L6610" s="14" t="n">
        <f aca="false">G6610-H6610</f>
        <v>11.5</v>
      </c>
    </row>
    <row r="6611" customFormat="false" ht="15" hidden="false" customHeight="false" outlineLevel="0" collapsed="false">
      <c r="A6611" s="2" t="s">
        <v>174</v>
      </c>
      <c r="B6611" s="2" t="s">
        <v>174</v>
      </c>
      <c r="C6611" s="2" t="s">
        <v>49</v>
      </c>
      <c r="D6611" s="2" t="s">
        <v>14</v>
      </c>
      <c r="E6611" s="2" t="s">
        <v>74</v>
      </c>
      <c r="F6611" s="2" t="s">
        <v>977</v>
      </c>
      <c r="G6611" s="14" t="n">
        <v>154</v>
      </c>
      <c r="H6611" s="14" t="n">
        <v>219.4</v>
      </c>
      <c r="I6611" s="14" t="n">
        <v>85</v>
      </c>
      <c r="J6611" s="23" t="n">
        <f aca="false">IF(AND(E6611="Priority",ISNUMBER('Cost model'!N178)),'Cost model'!N178,'Cost model'!M178)</f>
        <v>145</v>
      </c>
      <c r="K6611" s="14" t="n">
        <f aca="false">J6611-H6611</f>
        <v>-74.4</v>
      </c>
      <c r="L6611" s="14" t="n">
        <f aca="false">G6611-H6611</f>
        <v>-65.4</v>
      </c>
    </row>
    <row r="6612" customFormat="false" ht="15" hidden="false" customHeight="false" outlineLevel="0" collapsed="false">
      <c r="A6612" s="2" t="s">
        <v>142</v>
      </c>
      <c r="B6612" s="2" t="s">
        <v>142</v>
      </c>
      <c r="C6612" s="2" t="s">
        <v>49</v>
      </c>
      <c r="D6612" s="2" t="s">
        <v>10</v>
      </c>
      <c r="E6612" s="2" t="s">
        <v>74</v>
      </c>
      <c r="F6612" s="2" t="s">
        <v>977</v>
      </c>
      <c r="G6612" s="14" t="n">
        <v>35</v>
      </c>
      <c r="H6612" s="14" t="n">
        <v>15.16</v>
      </c>
      <c r="I6612" s="14" t="n">
        <v>17.5</v>
      </c>
      <c r="J6612" s="23" t="n">
        <f aca="false">IF(AND(E6612="Priority",ISNUMBER('Cost model'!N634)),'Cost model'!N634,'Cost model'!M634)</f>
        <v>15.5</v>
      </c>
      <c r="K6612" s="14" t="n">
        <f aca="false">J6612-H6612</f>
        <v>0.34</v>
      </c>
      <c r="L6612" s="14" t="n">
        <f aca="false">G6612-H6612</f>
        <v>19.84</v>
      </c>
    </row>
    <row r="6613" customFormat="false" ht="15" hidden="false" customHeight="false" outlineLevel="0" collapsed="false">
      <c r="A6613" s="2" t="s">
        <v>124</v>
      </c>
      <c r="B6613" s="2" t="s">
        <v>158</v>
      </c>
      <c r="C6613" s="2" t="s">
        <v>47</v>
      </c>
      <c r="D6613" s="2" t="s">
        <v>12</v>
      </c>
      <c r="E6613" s="2" t="s">
        <v>74</v>
      </c>
      <c r="F6613" s="2" t="s">
        <v>976</v>
      </c>
      <c r="G6613" s="14" t="n">
        <v>33.5</v>
      </c>
      <c r="H6613" s="14" t="n">
        <v>56.53</v>
      </c>
      <c r="I6613" s="14" t="n">
        <v>19.5</v>
      </c>
      <c r="J6613" s="23" t="n">
        <f aca="false">IF(AND(E6613="Priority",ISNUMBER('Cost model'!N350)),'Cost model'!N350,'Cost model'!M350)</f>
        <v>50</v>
      </c>
      <c r="K6613" s="14" t="n">
        <f aca="false">J6613-H6613</f>
        <v>-6.53</v>
      </c>
      <c r="L6613" s="14" t="n">
        <f aca="false">G6613-H6613</f>
        <v>-23.03</v>
      </c>
    </row>
    <row r="6614" customFormat="false" ht="15" hidden="false" customHeight="false" outlineLevel="0" collapsed="false">
      <c r="A6614" s="2" t="s">
        <v>221</v>
      </c>
      <c r="B6614" s="2" t="s">
        <v>221</v>
      </c>
      <c r="C6614" s="2" t="s">
        <v>47</v>
      </c>
      <c r="D6614" s="2" t="s">
        <v>12</v>
      </c>
      <c r="E6614" s="2" t="s">
        <v>74</v>
      </c>
      <c r="F6614" s="2" t="s">
        <v>977</v>
      </c>
      <c r="G6614" s="14" t="n">
        <v>9.5</v>
      </c>
      <c r="H6614" s="14" t="n">
        <v>24.62</v>
      </c>
      <c r="I6614" s="14" t="n">
        <v>9.5</v>
      </c>
      <c r="J6614" s="23" t="n">
        <f aca="false">IF(AND(E6614="Priority",ISNUMBER('Cost model'!N740)),'Cost model'!N740,'Cost model'!M740)</f>
        <v>22.5</v>
      </c>
      <c r="K6614" s="14" t="n">
        <f aca="false">J6614-H6614</f>
        <v>-2.12</v>
      </c>
      <c r="L6614" s="14" t="n">
        <f aca="false">G6614-H6614</f>
        <v>-15.12</v>
      </c>
    </row>
    <row r="6615" customFormat="false" ht="15" hidden="false" customHeight="false" outlineLevel="0" collapsed="false">
      <c r="A6615" s="2" t="s">
        <v>205</v>
      </c>
      <c r="B6615" s="2" t="s">
        <v>142</v>
      </c>
      <c r="C6615" s="2" t="s">
        <v>48</v>
      </c>
      <c r="D6615" s="2" t="s">
        <v>12</v>
      </c>
      <c r="E6615" s="2" t="s">
        <v>74</v>
      </c>
      <c r="F6615" s="2" t="s">
        <v>976</v>
      </c>
      <c r="G6615" s="14" t="n">
        <v>34</v>
      </c>
      <c r="H6615" s="14" t="n">
        <v>87.28</v>
      </c>
      <c r="I6615" s="14" t="n">
        <v>19.5</v>
      </c>
      <c r="J6615" s="23" t="n">
        <f aca="false">IF(AND(E6615="Priority",ISNUMBER('Cost model'!N546)),'Cost model'!N546,'Cost model'!M546)</f>
        <v>60</v>
      </c>
      <c r="K6615" s="14" t="n">
        <f aca="false">J6615-H6615</f>
        <v>-27.28</v>
      </c>
      <c r="L6615" s="14" t="n">
        <f aca="false">G6615-H6615</f>
        <v>-53.28</v>
      </c>
    </row>
    <row r="6616" customFormat="false" ht="15" hidden="false" customHeight="false" outlineLevel="0" collapsed="false">
      <c r="A6616" s="2" t="s">
        <v>221</v>
      </c>
      <c r="B6616" s="2" t="s">
        <v>158</v>
      </c>
      <c r="C6616" s="2" t="s">
        <v>47</v>
      </c>
      <c r="D6616" s="2" t="s">
        <v>10</v>
      </c>
      <c r="E6616" s="2" t="s">
        <v>74</v>
      </c>
      <c r="F6616" s="2" t="s">
        <v>976</v>
      </c>
      <c r="G6616" s="14" t="n">
        <v>14.5</v>
      </c>
      <c r="H6616" s="14" t="n">
        <v>11.58</v>
      </c>
      <c r="I6616" s="14" t="n">
        <v>14.5</v>
      </c>
      <c r="J6616" s="23" t="n">
        <f aca="false">IF(AND(E6616="Priority",ISNUMBER('Cost model'!N752)),'Cost model'!N752,'Cost model'!M752)</f>
        <v>12.5</v>
      </c>
      <c r="K6616" s="14" t="n">
        <f aca="false">J6616-H6616</f>
        <v>0.92</v>
      </c>
      <c r="L6616" s="14" t="n">
        <f aca="false">G6616-H6616</f>
        <v>2.92</v>
      </c>
    </row>
    <row r="6617" customFormat="false" ht="15" hidden="false" customHeight="false" outlineLevel="0" collapsed="false">
      <c r="A6617" s="2" t="s">
        <v>142</v>
      </c>
      <c r="B6617" s="2" t="s">
        <v>124</v>
      </c>
      <c r="C6617" s="2" t="s">
        <v>47</v>
      </c>
      <c r="D6617" s="2" t="s">
        <v>12</v>
      </c>
      <c r="E6617" s="2" t="s">
        <v>74</v>
      </c>
      <c r="F6617" s="2" t="s">
        <v>976</v>
      </c>
      <c r="G6617" s="14" t="n">
        <v>12.5</v>
      </c>
      <c r="H6617" s="14" t="n">
        <v>42.76</v>
      </c>
      <c r="I6617" s="14" t="n">
        <v>19.5</v>
      </c>
      <c r="J6617" s="23" t="n">
        <f aca="false">IF(AND(E6617="Priority",ISNUMBER('Cost model'!N665)),'Cost model'!N665,'Cost model'!M665)</f>
        <v>40</v>
      </c>
      <c r="K6617" s="14" t="n">
        <f aca="false">J6617-H6617</f>
        <v>-2.76</v>
      </c>
      <c r="L6617" s="14" t="n">
        <f aca="false">G6617-H6617</f>
        <v>-30.26</v>
      </c>
    </row>
    <row r="6618" customFormat="false" ht="15" hidden="false" customHeight="false" outlineLevel="0" collapsed="false">
      <c r="A6618" s="2" t="s">
        <v>124</v>
      </c>
      <c r="B6618" s="2" t="s">
        <v>124</v>
      </c>
      <c r="C6618" s="2" t="s">
        <v>47</v>
      </c>
      <c r="D6618" s="2" t="s">
        <v>10</v>
      </c>
      <c r="E6618" s="2" t="s">
        <v>74</v>
      </c>
      <c r="F6618" s="2" t="s">
        <v>977</v>
      </c>
      <c r="G6618" s="14" t="n">
        <v>9.5</v>
      </c>
      <c r="H6618" s="14" t="n">
        <v>6.07</v>
      </c>
      <c r="I6618" s="14" t="n">
        <v>9.5</v>
      </c>
      <c r="J6618" s="23" t="n">
        <f aca="false">IF(AND(E6618="Priority",ISNUMBER('Cost model'!N317)),'Cost model'!N317,'Cost model'!M317)</f>
        <v>10.5</v>
      </c>
      <c r="K6618" s="14" t="n">
        <f aca="false">J6618-H6618</f>
        <v>4.43</v>
      </c>
      <c r="L6618" s="14" t="n">
        <f aca="false">G6618-H6618</f>
        <v>3.43</v>
      </c>
    </row>
    <row r="6619" customFormat="false" ht="15" hidden="false" customHeight="false" outlineLevel="0" collapsed="false">
      <c r="A6619" s="2" t="s">
        <v>142</v>
      </c>
      <c r="B6619" s="2" t="s">
        <v>124</v>
      </c>
      <c r="C6619" s="2" t="s">
        <v>49</v>
      </c>
      <c r="D6619" s="2" t="s">
        <v>13</v>
      </c>
      <c r="E6619" s="2" t="s">
        <v>74</v>
      </c>
      <c r="F6619" s="2" t="s">
        <v>976</v>
      </c>
      <c r="G6619" s="14" t="n">
        <v>157</v>
      </c>
      <c r="H6619" s="14" t="n">
        <v>167.03</v>
      </c>
      <c r="I6619" s="14" t="n">
        <v>85</v>
      </c>
      <c r="J6619" s="23" t="n">
        <f aca="false">IF(AND(E6619="Priority",ISNUMBER('Cost model'!N670)),'Cost model'!N670,'Cost model'!M670)</f>
        <v>120</v>
      </c>
      <c r="K6619" s="14" t="n">
        <f aca="false">J6619-H6619</f>
        <v>-47.03</v>
      </c>
      <c r="L6619" s="14" t="n">
        <f aca="false">G6619-H6619</f>
        <v>-10.03</v>
      </c>
    </row>
    <row r="6620" customFormat="false" ht="15" hidden="false" customHeight="false" outlineLevel="0" collapsed="false">
      <c r="A6620" s="2" t="s">
        <v>174</v>
      </c>
      <c r="B6620" s="2" t="s">
        <v>174</v>
      </c>
      <c r="C6620" s="2" t="s">
        <v>47</v>
      </c>
      <c r="D6620" s="2" t="s">
        <v>12</v>
      </c>
      <c r="E6620" s="2" t="s">
        <v>74</v>
      </c>
      <c r="F6620" s="2" t="s">
        <v>977</v>
      </c>
      <c r="G6620" s="14" t="n">
        <v>28.5</v>
      </c>
      <c r="H6620" s="14" t="n">
        <v>28.45</v>
      </c>
      <c r="I6620" s="14" t="n">
        <v>9.5</v>
      </c>
      <c r="J6620" s="23" t="n">
        <f aca="false">IF(AND(E6620="Priority",ISNUMBER('Cost model'!N170)),'Cost model'!N170,'Cost model'!M170)</f>
        <v>25.5</v>
      </c>
      <c r="K6620" s="14" t="n">
        <f aca="false">J6620-H6620</f>
        <v>-2.95</v>
      </c>
      <c r="L6620" s="14" t="n">
        <f aca="false">G6620-H6620</f>
        <v>0.0500000000000007</v>
      </c>
    </row>
    <row r="6621" customFormat="false" ht="15" hidden="false" customHeight="false" outlineLevel="0" collapsed="false">
      <c r="A6621" s="2" t="s">
        <v>124</v>
      </c>
      <c r="B6621" s="2" t="s">
        <v>124</v>
      </c>
      <c r="C6621" s="2" t="s">
        <v>47</v>
      </c>
      <c r="D6621" s="2" t="s">
        <v>10</v>
      </c>
      <c r="E6621" s="2" t="s">
        <v>74</v>
      </c>
      <c r="F6621" s="2" t="s">
        <v>977</v>
      </c>
      <c r="G6621" s="14" t="n">
        <v>9.5</v>
      </c>
      <c r="H6621" s="14" t="n">
        <v>6.71</v>
      </c>
      <c r="I6621" s="14" t="n">
        <v>9.5</v>
      </c>
      <c r="J6621" s="23" t="n">
        <f aca="false">IF(AND(E6621="Priority",ISNUMBER('Cost model'!N317)),'Cost model'!N317,'Cost model'!M317)</f>
        <v>10.5</v>
      </c>
      <c r="K6621" s="14" t="n">
        <f aca="false">J6621-H6621</f>
        <v>3.79</v>
      </c>
      <c r="L6621" s="14" t="n">
        <f aca="false">G6621-H6621</f>
        <v>2.79</v>
      </c>
    </row>
    <row r="6622" customFormat="false" ht="15" hidden="false" customHeight="false" outlineLevel="0" collapsed="false">
      <c r="A6622" s="2" t="s">
        <v>174</v>
      </c>
      <c r="B6622" s="2" t="s">
        <v>174</v>
      </c>
      <c r="C6622" s="2" t="s">
        <v>47</v>
      </c>
      <c r="D6622" s="2" t="s">
        <v>10</v>
      </c>
      <c r="E6622" s="2" t="s">
        <v>74</v>
      </c>
      <c r="F6622" s="2" t="s">
        <v>977</v>
      </c>
      <c r="G6622" s="14" t="n">
        <v>9.5</v>
      </c>
      <c r="H6622" s="14" t="n">
        <v>7.5</v>
      </c>
      <c r="I6622" s="14" t="n">
        <v>9.5</v>
      </c>
      <c r="J6622" s="23" t="n">
        <f aca="false">IF(AND(E6622="Priority",ISNUMBER('Cost model'!N167)),'Cost model'!N167,'Cost model'!M167)</f>
        <v>8.5</v>
      </c>
      <c r="K6622" s="14" t="n">
        <f aca="false">J6622-H6622</f>
        <v>1</v>
      </c>
      <c r="L6622" s="14" t="n">
        <f aca="false">G6622-H6622</f>
        <v>2</v>
      </c>
    </row>
    <row r="6623" customFormat="false" ht="15" hidden="false" customHeight="false" outlineLevel="0" collapsed="false">
      <c r="A6623" s="2" t="s">
        <v>174</v>
      </c>
      <c r="B6623" s="2" t="s">
        <v>174</v>
      </c>
      <c r="C6623" s="2" t="s">
        <v>47</v>
      </c>
      <c r="D6623" s="2" t="s">
        <v>12</v>
      </c>
      <c r="E6623" s="2" t="s">
        <v>74</v>
      </c>
      <c r="F6623" s="2" t="s">
        <v>977</v>
      </c>
      <c r="G6623" s="14" t="n">
        <v>68</v>
      </c>
      <c r="H6623" s="14" t="n">
        <v>45.02</v>
      </c>
      <c r="I6623" s="14" t="n">
        <v>9.5</v>
      </c>
      <c r="J6623" s="23" t="n">
        <f aca="false">IF(AND(E6623="Priority",ISNUMBER('Cost model'!N170)),'Cost model'!N170,'Cost model'!M170)</f>
        <v>25.5</v>
      </c>
      <c r="K6623" s="14" t="n">
        <f aca="false">J6623-H6623</f>
        <v>-19.52</v>
      </c>
      <c r="L6623" s="14" t="n">
        <f aca="false">G6623-H6623</f>
        <v>22.98</v>
      </c>
    </row>
    <row r="6624" customFormat="false" ht="15" hidden="false" customHeight="false" outlineLevel="0" collapsed="false">
      <c r="A6624" s="2" t="s">
        <v>221</v>
      </c>
      <c r="B6624" s="2" t="s">
        <v>221</v>
      </c>
      <c r="C6624" s="2" t="s">
        <v>47</v>
      </c>
      <c r="D6624" s="2" t="s">
        <v>12</v>
      </c>
      <c r="E6624" s="2" t="s">
        <v>74</v>
      </c>
      <c r="F6624" s="2" t="s">
        <v>977</v>
      </c>
      <c r="G6624" s="14" t="n">
        <v>9.5</v>
      </c>
      <c r="H6624" s="14" t="n">
        <v>11.35</v>
      </c>
      <c r="I6624" s="14" t="n">
        <v>9.5</v>
      </c>
      <c r="J6624" s="23" t="n">
        <f aca="false">IF(AND(E6624="Priority",ISNUMBER('Cost model'!N740)),'Cost model'!N740,'Cost model'!M740)</f>
        <v>22.5</v>
      </c>
      <c r="K6624" s="14" t="n">
        <f aca="false">J6624-H6624</f>
        <v>11.15</v>
      </c>
      <c r="L6624" s="14" t="n">
        <f aca="false">G6624-H6624</f>
        <v>-1.85</v>
      </c>
    </row>
    <row r="6625" customFormat="false" ht="15" hidden="false" customHeight="false" outlineLevel="0" collapsed="false">
      <c r="A6625" s="2" t="s">
        <v>174</v>
      </c>
      <c r="B6625" s="2" t="s">
        <v>174</v>
      </c>
      <c r="C6625" s="2" t="s">
        <v>49</v>
      </c>
      <c r="D6625" s="2" t="s">
        <v>10</v>
      </c>
      <c r="E6625" s="2" t="s">
        <v>83</v>
      </c>
      <c r="F6625" s="2" t="s">
        <v>977</v>
      </c>
      <c r="G6625" s="14" t="n">
        <v>24.5</v>
      </c>
      <c r="H6625" s="14" t="n">
        <v>15.76</v>
      </c>
      <c r="I6625" s="14" t="n">
        <v>24.5</v>
      </c>
      <c r="J6625" s="23" t="n">
        <f aca="false">IF(AND(E6625="Priority",ISNUMBER('Cost model'!N169)),'Cost model'!N169,'Cost model'!M169)</f>
        <v>25.5</v>
      </c>
      <c r="K6625" s="14" t="n">
        <f aca="false">J6625-H6625</f>
        <v>9.74</v>
      </c>
      <c r="L6625" s="14" t="n">
        <f aca="false">G6625-H6625</f>
        <v>8.74</v>
      </c>
    </row>
    <row r="6626" customFormat="false" ht="15" hidden="false" customHeight="false" outlineLevel="0" collapsed="false">
      <c r="A6626" s="2" t="s">
        <v>142</v>
      </c>
      <c r="B6626" s="2" t="s">
        <v>142</v>
      </c>
      <c r="C6626" s="2" t="s">
        <v>49</v>
      </c>
      <c r="D6626" s="2" t="s">
        <v>12</v>
      </c>
      <c r="E6626" s="2" t="s">
        <v>74</v>
      </c>
      <c r="F6626" s="2" t="s">
        <v>977</v>
      </c>
      <c r="G6626" s="14" t="n">
        <v>54.5</v>
      </c>
      <c r="H6626" s="14" t="n">
        <v>43.59</v>
      </c>
      <c r="I6626" s="14" t="n">
        <v>19.5</v>
      </c>
      <c r="J6626" s="23" t="n">
        <f aca="false">IF(AND(E6626="Priority",ISNUMBER('Cost model'!N637)),'Cost model'!N637,'Cost model'!M637)</f>
        <v>45</v>
      </c>
      <c r="K6626" s="14" t="n">
        <f aca="false">J6626-H6626</f>
        <v>1.41</v>
      </c>
      <c r="L6626" s="14" t="n">
        <f aca="false">G6626-H6626</f>
        <v>10.91</v>
      </c>
    </row>
    <row r="6627" customFormat="false" ht="15" hidden="false" customHeight="false" outlineLevel="0" collapsed="false">
      <c r="A6627" s="2" t="s">
        <v>205</v>
      </c>
      <c r="B6627" s="2" t="s">
        <v>142</v>
      </c>
      <c r="C6627" s="2" t="s">
        <v>47</v>
      </c>
      <c r="D6627" s="2" t="s">
        <v>12</v>
      </c>
      <c r="E6627" s="2" t="s">
        <v>74</v>
      </c>
      <c r="F6627" s="2" t="s">
        <v>976</v>
      </c>
      <c r="G6627" s="14" t="n">
        <v>63</v>
      </c>
      <c r="H6627" s="14" t="n">
        <v>28.05</v>
      </c>
      <c r="I6627" s="14" t="n">
        <v>19.5</v>
      </c>
      <c r="J6627" s="23" t="n">
        <f aca="false">IF(AND(E6627="Priority",ISNUMBER('Cost model'!N545)),'Cost model'!N545,'Cost model'!M545)</f>
        <v>55</v>
      </c>
      <c r="K6627" s="14" t="n">
        <f aca="false">J6627-H6627</f>
        <v>26.95</v>
      </c>
      <c r="L6627" s="14" t="n">
        <f aca="false">G6627-H6627</f>
        <v>34.95</v>
      </c>
    </row>
    <row r="6628" customFormat="false" ht="15" hidden="false" customHeight="false" outlineLevel="0" collapsed="false">
      <c r="A6628" s="2" t="s">
        <v>142</v>
      </c>
      <c r="B6628" s="2" t="s">
        <v>142</v>
      </c>
      <c r="C6628" s="2" t="s">
        <v>48</v>
      </c>
      <c r="D6628" s="2" t="s">
        <v>12</v>
      </c>
      <c r="E6628" s="2" t="s">
        <v>74</v>
      </c>
      <c r="F6628" s="2" t="s">
        <v>977</v>
      </c>
      <c r="G6628" s="14" t="n">
        <v>72</v>
      </c>
      <c r="H6628" s="14" t="n">
        <v>41.81</v>
      </c>
      <c r="I6628" s="14" t="n">
        <v>12.5</v>
      </c>
      <c r="J6628" s="23" t="n">
        <f aca="false">IF(AND(E6628="Priority",ISNUMBER('Cost model'!N636)),'Cost model'!N636,'Cost model'!M636)</f>
        <v>40</v>
      </c>
      <c r="K6628" s="14" t="n">
        <f aca="false">J6628-H6628</f>
        <v>-1.81</v>
      </c>
      <c r="L6628" s="14" t="n">
        <f aca="false">G6628-H6628</f>
        <v>30.19</v>
      </c>
    </row>
    <row r="6629" customFormat="false" ht="15" hidden="false" customHeight="false" outlineLevel="0" collapsed="false">
      <c r="A6629" s="2" t="s">
        <v>124</v>
      </c>
      <c r="B6629" s="2" t="s">
        <v>124</v>
      </c>
      <c r="C6629" s="2" t="s">
        <v>47</v>
      </c>
      <c r="D6629" s="2" t="s">
        <v>14</v>
      </c>
      <c r="E6629" s="2" t="s">
        <v>74</v>
      </c>
      <c r="F6629" s="2" t="s">
        <v>977</v>
      </c>
      <c r="G6629" s="14" t="n">
        <v>19</v>
      </c>
      <c r="H6629" s="14" t="n">
        <v>70.47</v>
      </c>
      <c r="I6629" s="14" t="n">
        <v>25</v>
      </c>
      <c r="J6629" s="23" t="n">
        <f aca="false">IF(AND(E6629="Priority",ISNUMBER('Cost model'!N326)),'Cost model'!N326,'Cost model'!M326)</f>
        <v>110</v>
      </c>
      <c r="K6629" s="14" t="n">
        <f aca="false">J6629-H6629</f>
        <v>39.53</v>
      </c>
      <c r="L6629" s="14" t="n">
        <f aca="false">G6629-H6629</f>
        <v>-51.47</v>
      </c>
    </row>
    <row r="6630" customFormat="false" ht="15" hidden="false" customHeight="false" outlineLevel="0" collapsed="false">
      <c r="A6630" s="2" t="s">
        <v>124</v>
      </c>
      <c r="B6630" s="2" t="s">
        <v>124</v>
      </c>
      <c r="C6630" s="2" t="s">
        <v>48</v>
      </c>
      <c r="D6630" s="2" t="s">
        <v>14</v>
      </c>
      <c r="E6630" s="2" t="s">
        <v>74</v>
      </c>
      <c r="F6630" s="2" t="s">
        <v>977</v>
      </c>
      <c r="G6630" s="14" t="n">
        <v>70</v>
      </c>
      <c r="H6630" s="14" t="n">
        <v>166.2</v>
      </c>
      <c r="I6630" s="14" t="n">
        <v>45</v>
      </c>
      <c r="J6630" s="23" t="n">
        <f aca="false">IF(AND(E6630="Priority",ISNUMBER('Cost model'!N327)),'Cost model'!N327,'Cost model'!M327)</f>
        <v>130</v>
      </c>
      <c r="K6630" s="14" t="n">
        <f aca="false">J6630-H6630</f>
        <v>-36.2</v>
      </c>
      <c r="L6630" s="14" t="n">
        <f aca="false">G6630-H6630</f>
        <v>-96.2</v>
      </c>
    </row>
    <row r="6631" customFormat="false" ht="15" hidden="false" customHeight="false" outlineLevel="0" collapsed="false">
      <c r="A6631" s="2" t="s">
        <v>142</v>
      </c>
      <c r="B6631" s="2" t="s">
        <v>142</v>
      </c>
      <c r="C6631" s="2" t="s">
        <v>47</v>
      </c>
      <c r="D6631" s="2" t="s">
        <v>12</v>
      </c>
      <c r="E6631" s="2" t="s">
        <v>74</v>
      </c>
      <c r="F6631" s="2" t="s">
        <v>977</v>
      </c>
      <c r="G6631" s="14" t="n">
        <v>9.5</v>
      </c>
      <c r="H6631" s="14" t="n">
        <v>41.81</v>
      </c>
      <c r="I6631" s="14" t="n">
        <v>9.5</v>
      </c>
      <c r="J6631" s="23" t="n">
        <f aca="false">IF(AND(E6631="Priority",ISNUMBER('Cost model'!N635)),'Cost model'!N635,'Cost model'!M635)</f>
        <v>30.5</v>
      </c>
      <c r="K6631" s="14" t="n">
        <f aca="false">J6631-H6631</f>
        <v>-11.31</v>
      </c>
      <c r="L6631" s="14" t="n">
        <f aca="false">G6631-H6631</f>
        <v>-32.31</v>
      </c>
    </row>
    <row r="6632" customFormat="false" ht="15" hidden="false" customHeight="false" outlineLevel="0" collapsed="false">
      <c r="A6632" s="2" t="s">
        <v>142</v>
      </c>
      <c r="B6632" s="2" t="s">
        <v>174</v>
      </c>
      <c r="C6632" s="2" t="s">
        <v>47</v>
      </c>
      <c r="D6632" s="2" t="s">
        <v>15</v>
      </c>
      <c r="E6632" s="2" t="s">
        <v>74</v>
      </c>
      <c r="F6632" s="2" t="s">
        <v>976</v>
      </c>
      <c r="G6632" s="14" t="n">
        <v>121.5</v>
      </c>
      <c r="H6632" s="14" t="n">
        <v>209.61</v>
      </c>
      <c r="I6632" s="14" t="n">
        <v>250</v>
      </c>
      <c r="J6632" s="23" t="n">
        <f aca="false">IF(AND(E6632="Priority",ISNUMBER('Cost model'!N704)),'Cost model'!N704,'Cost model'!M704)</f>
        <v>150</v>
      </c>
      <c r="K6632" s="14" t="n">
        <f aca="false">J6632-H6632</f>
        <v>-59.61</v>
      </c>
      <c r="L6632" s="14" t="n">
        <f aca="false">G6632-H6632</f>
        <v>-88.11</v>
      </c>
    </row>
    <row r="6633" customFormat="false" ht="15" hidden="false" customHeight="false" outlineLevel="0" collapsed="false">
      <c r="A6633" s="2" t="s">
        <v>174</v>
      </c>
      <c r="B6633" s="2" t="s">
        <v>174</v>
      </c>
      <c r="C6633" s="2" t="s">
        <v>48</v>
      </c>
      <c r="D6633" s="2" t="s">
        <v>10</v>
      </c>
      <c r="E6633" s="2" t="s">
        <v>83</v>
      </c>
      <c r="F6633" s="2" t="s">
        <v>977</v>
      </c>
      <c r="G6633" s="14" t="n">
        <v>17.5</v>
      </c>
      <c r="H6633" s="14" t="n">
        <v>23.78</v>
      </c>
      <c r="I6633" s="14" t="n">
        <v>17.5</v>
      </c>
      <c r="J6633" s="23" t="n">
        <f aca="false">IF(AND(E6633="Priority",ISNUMBER('Cost model'!N168)),'Cost model'!N168,'Cost model'!M168)</f>
        <v>18.5</v>
      </c>
      <c r="K6633" s="14" t="n">
        <f aca="false">J6633-H6633</f>
        <v>-5.28</v>
      </c>
      <c r="L6633" s="14" t="n">
        <f aca="false">G6633-H6633</f>
        <v>-6.28</v>
      </c>
    </row>
    <row r="6634" customFormat="false" ht="15" hidden="false" customHeight="false" outlineLevel="0" collapsed="false">
      <c r="A6634" s="2" t="s">
        <v>142</v>
      </c>
      <c r="B6634" s="2" t="s">
        <v>221</v>
      </c>
      <c r="C6634" s="2" t="s">
        <v>48</v>
      </c>
      <c r="D6634" s="2" t="s">
        <v>12</v>
      </c>
      <c r="E6634" s="2" t="s">
        <v>74</v>
      </c>
      <c r="F6634" s="2" t="s">
        <v>976</v>
      </c>
      <c r="G6634" s="14" t="n">
        <v>50</v>
      </c>
      <c r="H6634" s="14" t="n">
        <v>58.23</v>
      </c>
      <c r="I6634" s="14" t="n">
        <v>24.5</v>
      </c>
      <c r="J6634" s="23" t="n">
        <f aca="false">IF(AND(E6634="Priority",ISNUMBER('Cost model'!N681)),'Cost model'!N681,'Cost model'!M681)</f>
        <v>60</v>
      </c>
      <c r="K6634" s="14" t="n">
        <f aca="false">J6634-H6634</f>
        <v>1.77</v>
      </c>
      <c r="L6634" s="14" t="n">
        <f aca="false">G6634-H6634</f>
        <v>-8.23</v>
      </c>
    </row>
    <row r="6635" customFormat="false" ht="15" hidden="false" customHeight="false" outlineLevel="0" collapsed="false">
      <c r="A6635" s="2" t="s">
        <v>174</v>
      </c>
      <c r="B6635" s="2" t="s">
        <v>174</v>
      </c>
      <c r="C6635" s="2" t="s">
        <v>48</v>
      </c>
      <c r="D6635" s="2" t="s">
        <v>12</v>
      </c>
      <c r="E6635" s="2" t="s">
        <v>74</v>
      </c>
      <c r="F6635" s="2" t="s">
        <v>977</v>
      </c>
      <c r="G6635" s="14" t="n">
        <v>57</v>
      </c>
      <c r="H6635" s="14" t="n">
        <v>42.59</v>
      </c>
      <c r="I6635" s="14" t="n">
        <v>12.5</v>
      </c>
      <c r="J6635" s="23" t="n">
        <f aca="false">IF(AND(E6635="Priority",ISNUMBER('Cost model'!N171)),'Cost model'!N171,'Cost model'!M171)</f>
        <v>40</v>
      </c>
      <c r="K6635" s="14" t="n">
        <f aca="false">J6635-H6635</f>
        <v>-2.59</v>
      </c>
      <c r="L6635" s="14" t="n">
        <f aca="false">G6635-H6635</f>
        <v>14.41</v>
      </c>
    </row>
    <row r="6636" customFormat="false" ht="15" hidden="false" customHeight="false" outlineLevel="0" collapsed="false">
      <c r="A6636" s="2" t="s">
        <v>205</v>
      </c>
      <c r="B6636" s="2" t="s">
        <v>124</v>
      </c>
      <c r="C6636" s="2" t="s">
        <v>47</v>
      </c>
      <c r="D6636" s="2" t="s">
        <v>10</v>
      </c>
      <c r="E6636" s="2" t="s">
        <v>74</v>
      </c>
      <c r="F6636" s="2" t="s">
        <v>976</v>
      </c>
      <c r="G6636" s="14" t="n">
        <v>14.5</v>
      </c>
      <c r="H6636" s="14" t="n">
        <v>13.98</v>
      </c>
      <c r="I6636" s="14" t="n">
        <v>19.5</v>
      </c>
      <c r="J6636" s="23" t="n">
        <f aca="false">IF(AND(E6636="Priority",ISNUMBER('Cost model'!N572)),'Cost model'!N572,'Cost model'!M572)</f>
        <v>15.5</v>
      </c>
      <c r="K6636" s="14" t="n">
        <f aca="false">J6636-H6636</f>
        <v>1.52</v>
      </c>
      <c r="L6636" s="14" t="n">
        <f aca="false">G6636-H6636</f>
        <v>0.52</v>
      </c>
    </row>
    <row r="6637" customFormat="false" ht="15" hidden="false" customHeight="false" outlineLevel="0" collapsed="false">
      <c r="A6637" s="2" t="s">
        <v>142</v>
      </c>
      <c r="B6637" s="2" t="s">
        <v>142</v>
      </c>
      <c r="C6637" s="2" t="s">
        <v>47</v>
      </c>
      <c r="D6637" s="2" t="s">
        <v>12</v>
      </c>
      <c r="E6637" s="2" t="s">
        <v>74</v>
      </c>
      <c r="F6637" s="2" t="s">
        <v>977</v>
      </c>
      <c r="G6637" s="14" t="n">
        <v>9.5</v>
      </c>
      <c r="H6637" s="14" t="n">
        <v>41.32</v>
      </c>
      <c r="I6637" s="14" t="n">
        <v>9.5</v>
      </c>
      <c r="J6637" s="23" t="n">
        <f aca="false">IF(AND(E6637="Priority",ISNUMBER('Cost model'!N635)),'Cost model'!N635,'Cost model'!M635)</f>
        <v>30.5</v>
      </c>
      <c r="K6637" s="14" t="n">
        <f aca="false">J6637-H6637</f>
        <v>-10.82</v>
      </c>
      <c r="L6637" s="14" t="n">
        <f aca="false">G6637-H6637</f>
        <v>-31.82</v>
      </c>
    </row>
    <row r="6638" customFormat="false" ht="15" hidden="false" customHeight="false" outlineLevel="0" collapsed="false">
      <c r="A6638" s="2" t="s">
        <v>142</v>
      </c>
      <c r="B6638" s="2" t="s">
        <v>142</v>
      </c>
      <c r="C6638" s="2" t="s">
        <v>48</v>
      </c>
      <c r="D6638" s="2" t="s">
        <v>10</v>
      </c>
      <c r="E6638" s="2" t="s">
        <v>74</v>
      </c>
      <c r="F6638" s="2" t="s">
        <v>977</v>
      </c>
      <c r="G6638" s="14" t="n">
        <v>12.5</v>
      </c>
      <c r="H6638" s="14" t="n">
        <v>10.48</v>
      </c>
      <c r="I6638" s="14" t="n">
        <v>12.5</v>
      </c>
      <c r="J6638" s="23" t="n">
        <f aca="false">IF(AND(E6638="Priority",ISNUMBER('Cost model'!N633)),'Cost model'!N633,'Cost model'!M633)</f>
        <v>11.5</v>
      </c>
      <c r="K6638" s="14" t="n">
        <f aca="false">J6638-H6638</f>
        <v>1.02</v>
      </c>
      <c r="L6638" s="14" t="n">
        <f aca="false">G6638-H6638</f>
        <v>2.02</v>
      </c>
    </row>
    <row r="6639" customFormat="false" ht="15" hidden="false" customHeight="false" outlineLevel="0" collapsed="false">
      <c r="A6639" s="2" t="s">
        <v>221</v>
      </c>
      <c r="B6639" s="2" t="s">
        <v>221</v>
      </c>
      <c r="C6639" s="2" t="s">
        <v>47</v>
      </c>
      <c r="D6639" s="2" t="s">
        <v>10</v>
      </c>
      <c r="E6639" s="2" t="s">
        <v>74</v>
      </c>
      <c r="F6639" s="2" t="s">
        <v>977</v>
      </c>
      <c r="G6639" s="14" t="n">
        <v>9.5</v>
      </c>
      <c r="H6639" s="14" t="n">
        <v>7.18</v>
      </c>
      <c r="I6639" s="14" t="n">
        <v>9.5</v>
      </c>
      <c r="J6639" s="23" t="n">
        <f aca="false">IF(AND(E6639="Priority",ISNUMBER('Cost model'!N737)),'Cost model'!N737,'Cost model'!M737)</f>
        <v>8.5</v>
      </c>
      <c r="K6639" s="14" t="n">
        <f aca="false">J6639-H6639</f>
        <v>1.32</v>
      </c>
      <c r="L6639" s="14" t="n">
        <f aca="false">G6639-H6639</f>
        <v>2.32</v>
      </c>
    </row>
    <row r="6640" customFormat="false" ht="15" hidden="false" customHeight="false" outlineLevel="0" collapsed="false">
      <c r="A6640" s="2" t="s">
        <v>221</v>
      </c>
      <c r="B6640" s="2" t="s">
        <v>221</v>
      </c>
      <c r="C6640" s="2" t="s">
        <v>49</v>
      </c>
      <c r="D6640" s="2" t="s">
        <v>12</v>
      </c>
      <c r="E6640" s="2" t="s">
        <v>74</v>
      </c>
      <c r="F6640" s="2" t="s">
        <v>977</v>
      </c>
      <c r="G6640" s="14" t="n">
        <v>72</v>
      </c>
      <c r="H6640" s="14" t="n">
        <v>57.83</v>
      </c>
      <c r="I6640" s="14" t="n">
        <v>19.5</v>
      </c>
      <c r="J6640" s="23" t="n">
        <f aca="false">IF(AND(E6640="Priority",ISNUMBER('Cost model'!N742)),'Cost model'!N742,'Cost model'!M742)</f>
        <v>60</v>
      </c>
      <c r="K6640" s="14" t="n">
        <f aca="false">J6640-H6640</f>
        <v>2.17</v>
      </c>
      <c r="L6640" s="14" t="n">
        <f aca="false">G6640-H6640</f>
        <v>14.17</v>
      </c>
    </row>
    <row r="6641" customFormat="false" ht="15" hidden="false" customHeight="false" outlineLevel="0" collapsed="false">
      <c r="A6641" s="2" t="s">
        <v>142</v>
      </c>
      <c r="B6641" s="2" t="s">
        <v>142</v>
      </c>
      <c r="C6641" s="2" t="s">
        <v>49</v>
      </c>
      <c r="D6641" s="2" t="s">
        <v>13</v>
      </c>
      <c r="E6641" s="2" t="s">
        <v>74</v>
      </c>
      <c r="F6641" s="2" t="s">
        <v>977</v>
      </c>
      <c r="G6641" s="14" t="n">
        <v>85</v>
      </c>
      <c r="H6641" s="14" t="n">
        <v>82.79</v>
      </c>
      <c r="I6641" s="14" t="n">
        <v>50</v>
      </c>
      <c r="J6641" s="23" t="n">
        <f aca="false">IF(AND(E6641="Priority",ISNUMBER('Cost model'!N640)),'Cost model'!N640,'Cost model'!M640)</f>
        <v>65</v>
      </c>
      <c r="K6641" s="14" t="n">
        <f aca="false">J6641-H6641</f>
        <v>-17.79</v>
      </c>
      <c r="L6641" s="14" t="n">
        <f aca="false">G6641-H6641</f>
        <v>2.20999999999999</v>
      </c>
    </row>
    <row r="6642" customFormat="false" ht="15" hidden="false" customHeight="false" outlineLevel="0" collapsed="false">
      <c r="A6642" s="2" t="s">
        <v>174</v>
      </c>
      <c r="B6642" s="2" t="s">
        <v>124</v>
      </c>
      <c r="C6642" s="2" t="s">
        <v>47</v>
      </c>
      <c r="D6642" s="2" t="s">
        <v>15</v>
      </c>
      <c r="E6642" s="2" t="s">
        <v>74</v>
      </c>
      <c r="F6642" s="2" t="s">
        <v>976</v>
      </c>
      <c r="G6642" s="14" t="n">
        <v>45</v>
      </c>
      <c r="H6642" s="14" t="n">
        <v>154.46</v>
      </c>
      <c r="I6642" s="14" t="n">
        <v>45</v>
      </c>
      <c r="J6642" s="23" t="n">
        <f aca="false">IF(AND(E6642="Priority",ISNUMBER('Cost model'!N119)),'Cost model'!N119,'Cost model'!M119)</f>
        <v>145</v>
      </c>
      <c r="K6642" s="14" t="n">
        <f aca="false">J6642-H6642</f>
        <v>-9.46000000000001</v>
      </c>
      <c r="L6642" s="14" t="n">
        <f aca="false">G6642-H6642</f>
        <v>-109.46</v>
      </c>
    </row>
    <row r="6643" customFormat="false" ht="15" hidden="false" customHeight="false" outlineLevel="0" collapsed="false">
      <c r="A6643" s="2" t="s">
        <v>124</v>
      </c>
      <c r="B6643" s="2" t="s">
        <v>124</v>
      </c>
      <c r="C6643" s="2" t="s">
        <v>49</v>
      </c>
      <c r="D6643" s="2" t="s">
        <v>13</v>
      </c>
      <c r="E6643" s="2" t="s">
        <v>74</v>
      </c>
      <c r="F6643" s="2" t="s">
        <v>977</v>
      </c>
      <c r="G6643" s="14" t="n">
        <v>67.5</v>
      </c>
      <c r="H6643" s="14" t="n">
        <v>115.41</v>
      </c>
      <c r="I6643" s="14" t="n">
        <v>50</v>
      </c>
      <c r="J6643" s="23" t="n">
        <f aca="false">IF(AND(E6643="Priority",ISNUMBER('Cost model'!N325)),'Cost model'!N325,'Cost model'!M325)</f>
        <v>110</v>
      </c>
      <c r="K6643" s="14" t="n">
        <f aca="false">J6643-H6643</f>
        <v>-5.41</v>
      </c>
      <c r="L6643" s="14" t="n">
        <f aca="false">G6643-H6643</f>
        <v>-47.91</v>
      </c>
    </row>
    <row r="6644" customFormat="false" ht="15" hidden="false" customHeight="false" outlineLevel="0" collapsed="false">
      <c r="A6644" s="2" t="s">
        <v>142</v>
      </c>
      <c r="B6644" s="2" t="s">
        <v>142</v>
      </c>
      <c r="C6644" s="2" t="s">
        <v>47</v>
      </c>
      <c r="D6644" s="2" t="s">
        <v>14</v>
      </c>
      <c r="E6644" s="2" t="s">
        <v>74</v>
      </c>
      <c r="F6644" s="2" t="s">
        <v>977</v>
      </c>
      <c r="G6644" s="14" t="n">
        <v>59</v>
      </c>
      <c r="H6644" s="14" t="n">
        <v>158.8</v>
      </c>
      <c r="I6644" s="14" t="n">
        <v>25</v>
      </c>
      <c r="J6644" s="23" t="n">
        <f aca="false">IF(AND(E6644="Priority",ISNUMBER('Cost model'!N641)),'Cost model'!N641,'Cost model'!M641)</f>
        <v>75</v>
      </c>
      <c r="K6644" s="14" t="n">
        <f aca="false">J6644-H6644</f>
        <v>-83.8</v>
      </c>
      <c r="L6644" s="14" t="n">
        <f aca="false">G6644-H6644</f>
        <v>-99.8</v>
      </c>
    </row>
    <row r="6645" customFormat="false" ht="15" hidden="false" customHeight="false" outlineLevel="0" collapsed="false">
      <c r="A6645" s="2" t="s">
        <v>124</v>
      </c>
      <c r="B6645" s="2" t="s">
        <v>124</v>
      </c>
      <c r="C6645" s="2" t="s">
        <v>47</v>
      </c>
      <c r="D6645" s="2" t="s">
        <v>13</v>
      </c>
      <c r="E6645" s="2" t="s">
        <v>74</v>
      </c>
      <c r="F6645" s="2" t="s">
        <v>977</v>
      </c>
      <c r="G6645" s="14" t="n">
        <v>24.5</v>
      </c>
      <c r="H6645" s="14" t="n">
        <v>7.5</v>
      </c>
      <c r="I6645" s="14" t="n">
        <v>19</v>
      </c>
      <c r="J6645" s="23" t="n">
        <f aca="false">IF(AND(E6645="Priority",ISNUMBER('Cost model'!N323)),'Cost model'!N323,'Cost model'!M323)</f>
        <v>60</v>
      </c>
      <c r="K6645" s="14" t="n">
        <f aca="false">J6645-H6645</f>
        <v>52.5</v>
      </c>
      <c r="L6645" s="14" t="n">
        <f aca="false">G6645-H6645</f>
        <v>17</v>
      </c>
    </row>
    <row r="6646" customFormat="false" ht="15" hidden="false" customHeight="false" outlineLevel="0" collapsed="false">
      <c r="A6646" s="2" t="s">
        <v>174</v>
      </c>
      <c r="B6646" s="2" t="s">
        <v>124</v>
      </c>
      <c r="C6646" s="2" t="s">
        <v>48</v>
      </c>
      <c r="D6646" s="2" t="s">
        <v>12</v>
      </c>
      <c r="E6646" s="2" t="s">
        <v>83</v>
      </c>
      <c r="F6646" s="2" t="s">
        <v>976</v>
      </c>
      <c r="G6646" s="14" t="n">
        <v>19.5</v>
      </c>
      <c r="H6646" s="14" t="n">
        <v>17.14</v>
      </c>
      <c r="I6646" s="14" t="n">
        <v>19.5</v>
      </c>
      <c r="J6646" s="23" t="n">
        <f aca="false">IF(AND(E6646="Priority",ISNUMBER('Cost model'!N111)),'Cost model'!N111,'Cost model'!M111)</f>
        <v>60</v>
      </c>
      <c r="K6646" s="14" t="n">
        <f aca="false">J6646-H6646</f>
        <v>42.86</v>
      </c>
      <c r="L6646" s="14" t="n">
        <f aca="false">G6646-H6646</f>
        <v>2.36</v>
      </c>
    </row>
    <row r="6647" customFormat="false" ht="15" hidden="false" customHeight="false" outlineLevel="0" collapsed="false">
      <c r="A6647" s="2" t="s">
        <v>174</v>
      </c>
      <c r="B6647" s="2" t="s">
        <v>174</v>
      </c>
      <c r="C6647" s="2" t="s">
        <v>47</v>
      </c>
      <c r="D6647" s="2" t="s">
        <v>13</v>
      </c>
      <c r="E6647" s="2" t="s">
        <v>74</v>
      </c>
      <c r="F6647" s="2" t="s">
        <v>977</v>
      </c>
      <c r="G6647" s="14" t="n">
        <v>19</v>
      </c>
      <c r="H6647" s="14" t="n">
        <v>68.76</v>
      </c>
      <c r="I6647" s="14" t="n">
        <v>19</v>
      </c>
      <c r="J6647" s="23" t="n">
        <f aca="false">IF(AND(E6647="Priority",ISNUMBER('Cost model'!N173)),'Cost model'!N173,'Cost model'!M173)</f>
        <v>60</v>
      </c>
      <c r="K6647" s="14" t="n">
        <f aca="false">J6647-H6647</f>
        <v>-8.76000000000001</v>
      </c>
      <c r="L6647" s="14" t="n">
        <f aca="false">G6647-H6647</f>
        <v>-49.76</v>
      </c>
    </row>
    <row r="6648" customFormat="false" ht="15" hidden="false" customHeight="false" outlineLevel="0" collapsed="false">
      <c r="A6648" s="2" t="s">
        <v>221</v>
      </c>
      <c r="B6648" s="2" t="s">
        <v>158</v>
      </c>
      <c r="C6648" s="2" t="s">
        <v>47</v>
      </c>
      <c r="D6648" s="2" t="s">
        <v>10</v>
      </c>
      <c r="E6648" s="2" t="s">
        <v>83</v>
      </c>
      <c r="F6648" s="2" t="s">
        <v>976</v>
      </c>
      <c r="G6648" s="14" t="n">
        <v>19.5</v>
      </c>
      <c r="H6648" s="14" t="n">
        <v>21.01</v>
      </c>
      <c r="I6648" s="14" t="n">
        <v>19.5</v>
      </c>
      <c r="J6648" s="23" t="n">
        <f aca="false">IF(AND(E6648="Priority",ISNUMBER('Cost model'!N752)),'Cost model'!N752,'Cost model'!M752)</f>
        <v>17.5</v>
      </c>
      <c r="K6648" s="14" t="n">
        <f aca="false">J6648-H6648</f>
        <v>-3.51</v>
      </c>
      <c r="L6648" s="14" t="n">
        <f aca="false">G6648-H6648</f>
        <v>-1.51</v>
      </c>
    </row>
    <row r="6649" customFormat="false" ht="15" hidden="false" customHeight="false" outlineLevel="0" collapsed="false">
      <c r="A6649" s="2" t="s">
        <v>174</v>
      </c>
      <c r="B6649" s="2" t="s">
        <v>174</v>
      </c>
      <c r="C6649" s="2" t="s">
        <v>47</v>
      </c>
      <c r="D6649" s="2" t="s">
        <v>15</v>
      </c>
      <c r="E6649" s="2" t="s">
        <v>74</v>
      </c>
      <c r="F6649" s="2" t="s">
        <v>977</v>
      </c>
      <c r="G6649" s="14" t="n">
        <v>73.5</v>
      </c>
      <c r="H6649" s="14" t="n">
        <v>239.91</v>
      </c>
      <c r="I6649" s="14" t="n">
        <v>45</v>
      </c>
      <c r="J6649" s="23" t="n">
        <f aca="false">IF(AND(E6649="Priority",ISNUMBER('Cost model'!N179)),'Cost model'!N179,'Cost model'!M179)</f>
        <v>135</v>
      </c>
      <c r="K6649" s="14" t="n">
        <f aca="false">J6649-H6649</f>
        <v>-104.91</v>
      </c>
      <c r="L6649" s="14" t="n">
        <f aca="false">G6649-H6649</f>
        <v>-166.41</v>
      </c>
    </row>
    <row r="6650" customFormat="false" ht="15" hidden="false" customHeight="false" outlineLevel="0" collapsed="false">
      <c r="A6650" s="2" t="s">
        <v>123</v>
      </c>
      <c r="B6650" s="2" t="s">
        <v>174</v>
      </c>
      <c r="C6650" s="2" t="s">
        <v>47</v>
      </c>
      <c r="D6650" s="2" t="s">
        <v>12</v>
      </c>
      <c r="E6650" s="2" t="s">
        <v>74</v>
      </c>
      <c r="F6650" s="2" t="s">
        <v>976</v>
      </c>
      <c r="G6650" s="14" t="n">
        <v>19.5</v>
      </c>
      <c r="H6650" s="14" t="n">
        <v>43.6</v>
      </c>
      <c r="I6650" s="14" t="n">
        <v>19.5</v>
      </c>
      <c r="J6650" s="23" t="n">
        <f aca="false">IF(AND(E6650="Priority",ISNUMBER('Cost model'!N50)),'Cost model'!N50,'Cost model'!M50)</f>
        <v>40</v>
      </c>
      <c r="K6650" s="14" t="n">
        <f aca="false">J6650-H6650</f>
        <v>-3.6</v>
      </c>
      <c r="L6650" s="14" t="n">
        <f aca="false">G6650-H6650</f>
        <v>-24.1</v>
      </c>
    </row>
    <row r="6651" customFormat="false" ht="15" hidden="false" customHeight="false" outlineLevel="0" collapsed="false">
      <c r="A6651" s="2" t="s">
        <v>205</v>
      </c>
      <c r="B6651" s="2" t="s">
        <v>142</v>
      </c>
      <c r="C6651" s="2" t="s">
        <v>48</v>
      </c>
      <c r="D6651" s="2" t="s">
        <v>12</v>
      </c>
      <c r="E6651" s="2" t="s">
        <v>74</v>
      </c>
      <c r="F6651" s="2" t="s">
        <v>976</v>
      </c>
      <c r="G6651" s="14" t="n">
        <v>34</v>
      </c>
      <c r="H6651" s="14" t="n">
        <v>55.2</v>
      </c>
      <c r="I6651" s="14" t="n">
        <v>19.5</v>
      </c>
      <c r="J6651" s="23" t="n">
        <f aca="false">IF(AND(E6651="Priority",ISNUMBER('Cost model'!N546)),'Cost model'!N546,'Cost model'!M546)</f>
        <v>60</v>
      </c>
      <c r="K6651" s="14" t="n">
        <f aca="false">J6651-H6651</f>
        <v>4.8</v>
      </c>
      <c r="L6651" s="14" t="n">
        <f aca="false">G6651-H6651</f>
        <v>-21.2</v>
      </c>
    </row>
    <row r="6652" customFormat="false" ht="15" hidden="false" customHeight="false" outlineLevel="0" collapsed="false">
      <c r="A6652" s="2" t="s">
        <v>123</v>
      </c>
      <c r="B6652" s="2" t="s">
        <v>174</v>
      </c>
      <c r="C6652" s="2" t="s">
        <v>47</v>
      </c>
      <c r="D6652" s="2" t="s">
        <v>10</v>
      </c>
      <c r="E6652" s="2" t="s">
        <v>83</v>
      </c>
      <c r="F6652" s="2" t="s">
        <v>976</v>
      </c>
      <c r="G6652" s="14" t="n">
        <v>19.5</v>
      </c>
      <c r="H6652" s="14" t="n">
        <v>8.84</v>
      </c>
      <c r="I6652" s="14" t="n">
        <v>19.5</v>
      </c>
      <c r="J6652" s="23" t="n">
        <f aca="false">IF(AND(E6652="Priority",ISNUMBER('Cost model'!N47)),'Cost model'!N47,'Cost model'!M47)</f>
        <v>17.5</v>
      </c>
      <c r="K6652" s="14" t="n">
        <f aca="false">J6652-H6652</f>
        <v>8.66</v>
      </c>
      <c r="L6652" s="14" t="n">
        <f aca="false">G6652-H6652</f>
        <v>10.66</v>
      </c>
    </row>
    <row r="6653" customFormat="false" ht="15" hidden="false" customHeight="false" outlineLevel="0" collapsed="false">
      <c r="A6653" s="2" t="s">
        <v>124</v>
      </c>
      <c r="B6653" s="2" t="s">
        <v>124</v>
      </c>
      <c r="C6653" s="2" t="s">
        <v>48</v>
      </c>
      <c r="D6653" s="2" t="s">
        <v>10</v>
      </c>
      <c r="E6653" s="2" t="s">
        <v>74</v>
      </c>
      <c r="F6653" s="2" t="s">
        <v>977</v>
      </c>
      <c r="G6653" s="14" t="n">
        <v>37.5</v>
      </c>
      <c r="H6653" s="14" t="n">
        <v>9.39</v>
      </c>
      <c r="I6653" s="14" t="n">
        <v>12.5</v>
      </c>
      <c r="J6653" s="23" t="n">
        <f aca="false">IF(AND(E6653="Priority",ISNUMBER('Cost model'!N318)),'Cost model'!N318,'Cost model'!M318)</f>
        <v>14.5</v>
      </c>
      <c r="K6653" s="14" t="n">
        <f aca="false">J6653-H6653</f>
        <v>5.11</v>
      </c>
      <c r="L6653" s="14" t="n">
        <f aca="false">G6653-H6653</f>
        <v>28.11</v>
      </c>
    </row>
    <row r="6654" customFormat="false" ht="15" hidden="false" customHeight="false" outlineLevel="0" collapsed="false">
      <c r="A6654" s="2" t="s">
        <v>124</v>
      </c>
      <c r="B6654" s="2" t="s">
        <v>124</v>
      </c>
      <c r="C6654" s="2" t="s">
        <v>47</v>
      </c>
      <c r="D6654" s="2" t="s">
        <v>10</v>
      </c>
      <c r="E6654" s="2" t="s">
        <v>74</v>
      </c>
      <c r="F6654" s="2" t="s">
        <v>977</v>
      </c>
      <c r="G6654" s="14" t="n">
        <v>9.5</v>
      </c>
      <c r="H6654" s="14" t="n">
        <v>6.71</v>
      </c>
      <c r="I6654" s="14" t="n">
        <v>9.5</v>
      </c>
      <c r="J6654" s="23" t="n">
        <f aca="false">IF(AND(E6654="Priority",ISNUMBER('Cost model'!N317)),'Cost model'!N317,'Cost model'!M317)</f>
        <v>10.5</v>
      </c>
      <c r="K6654" s="14" t="n">
        <f aca="false">J6654-H6654</f>
        <v>3.79</v>
      </c>
      <c r="L6654" s="14" t="n">
        <f aca="false">G6654-H6654</f>
        <v>2.79</v>
      </c>
    </row>
    <row r="6655" customFormat="false" ht="15" hidden="false" customHeight="false" outlineLevel="0" collapsed="false">
      <c r="A6655" s="2" t="s">
        <v>124</v>
      </c>
      <c r="B6655" s="2" t="s">
        <v>124</v>
      </c>
      <c r="C6655" s="2" t="s">
        <v>48</v>
      </c>
      <c r="D6655" s="2" t="s">
        <v>12</v>
      </c>
      <c r="E6655" s="2" t="s">
        <v>74</v>
      </c>
      <c r="F6655" s="2" t="s">
        <v>977</v>
      </c>
      <c r="G6655" s="14" t="n">
        <v>12.5</v>
      </c>
      <c r="H6655" s="14" t="n">
        <v>28.16</v>
      </c>
      <c r="I6655" s="14" t="n">
        <v>12.5</v>
      </c>
      <c r="J6655" s="23" t="n">
        <f aca="false">IF(AND(E6655="Priority",ISNUMBER('Cost model'!N321)),'Cost model'!N321,'Cost model'!M321)</f>
        <v>40</v>
      </c>
      <c r="K6655" s="14" t="n">
        <f aca="false">J6655-H6655</f>
        <v>11.84</v>
      </c>
      <c r="L6655" s="14" t="n">
        <f aca="false">G6655-H6655</f>
        <v>-15.66</v>
      </c>
    </row>
    <row r="6656" customFormat="false" ht="15" hidden="false" customHeight="false" outlineLevel="0" collapsed="false">
      <c r="A6656" s="2" t="s">
        <v>174</v>
      </c>
      <c r="B6656" s="2" t="s">
        <v>142</v>
      </c>
      <c r="C6656" s="2" t="s">
        <v>48</v>
      </c>
      <c r="D6656" s="2" t="s">
        <v>12</v>
      </c>
      <c r="E6656" s="2" t="s">
        <v>74</v>
      </c>
      <c r="F6656" s="2" t="s">
        <v>976</v>
      </c>
      <c r="G6656" s="14" t="n">
        <v>25</v>
      </c>
      <c r="H6656" s="14" t="n">
        <v>50.12</v>
      </c>
      <c r="I6656" s="14" t="n">
        <v>12.5</v>
      </c>
      <c r="J6656" s="23" t="n">
        <f aca="false">IF(AND(E6656="Priority",ISNUMBER('Cost model'!N126)),'Cost model'!N126,'Cost model'!M126)</f>
        <v>45</v>
      </c>
      <c r="K6656" s="14" t="n">
        <f aca="false">J6656-H6656</f>
        <v>-5.12</v>
      </c>
      <c r="L6656" s="14" t="n">
        <f aca="false">G6656-H6656</f>
        <v>-25.12</v>
      </c>
    </row>
    <row r="6657" customFormat="false" ht="15" hidden="false" customHeight="false" outlineLevel="0" collapsed="false">
      <c r="A6657" s="2" t="s">
        <v>142</v>
      </c>
      <c r="B6657" s="2" t="s">
        <v>142</v>
      </c>
      <c r="C6657" s="2" t="s">
        <v>48</v>
      </c>
      <c r="D6657" s="2" t="s">
        <v>10</v>
      </c>
      <c r="E6657" s="2" t="s">
        <v>74</v>
      </c>
      <c r="F6657" s="2" t="s">
        <v>977</v>
      </c>
      <c r="G6657" s="14" t="n">
        <v>12.5</v>
      </c>
      <c r="H6657" s="14" t="n">
        <v>14.29</v>
      </c>
      <c r="I6657" s="14" t="n">
        <v>12.5</v>
      </c>
      <c r="J6657" s="23" t="n">
        <f aca="false">IF(AND(E6657="Priority",ISNUMBER('Cost model'!N633)),'Cost model'!N633,'Cost model'!M633)</f>
        <v>11.5</v>
      </c>
      <c r="K6657" s="14" t="n">
        <f aca="false">J6657-H6657</f>
        <v>-2.79</v>
      </c>
      <c r="L6657" s="14" t="n">
        <f aca="false">G6657-H6657</f>
        <v>-1.79</v>
      </c>
    </row>
    <row r="6658" customFormat="false" ht="15" hidden="false" customHeight="false" outlineLevel="0" collapsed="false">
      <c r="A6658" s="2" t="s">
        <v>124</v>
      </c>
      <c r="B6658" s="2" t="s">
        <v>124</v>
      </c>
      <c r="C6658" s="2" t="s">
        <v>47</v>
      </c>
      <c r="D6658" s="2" t="s">
        <v>10</v>
      </c>
      <c r="E6658" s="2" t="s">
        <v>74</v>
      </c>
      <c r="F6658" s="2" t="s">
        <v>977</v>
      </c>
      <c r="G6658" s="14" t="n">
        <v>9.5</v>
      </c>
      <c r="H6658" s="14" t="n">
        <v>7.5</v>
      </c>
      <c r="I6658" s="14" t="n">
        <v>9.5</v>
      </c>
      <c r="J6658" s="23" t="n">
        <f aca="false">IF(AND(E6658="Priority",ISNUMBER('Cost model'!N317)),'Cost model'!N317,'Cost model'!M317)</f>
        <v>10.5</v>
      </c>
      <c r="K6658" s="14" t="n">
        <f aca="false">J6658-H6658</f>
        <v>3</v>
      </c>
      <c r="L6658" s="14" t="n">
        <f aca="false">G6658-H6658</f>
        <v>2</v>
      </c>
    </row>
    <row r="6659" customFormat="false" ht="15" hidden="false" customHeight="false" outlineLevel="0" collapsed="false">
      <c r="A6659" s="2" t="s">
        <v>174</v>
      </c>
      <c r="B6659" s="2" t="s">
        <v>174</v>
      </c>
      <c r="C6659" s="2" t="s">
        <v>47</v>
      </c>
      <c r="D6659" s="2" t="s">
        <v>10</v>
      </c>
      <c r="E6659" s="2" t="s">
        <v>74</v>
      </c>
      <c r="F6659" s="2" t="s">
        <v>977</v>
      </c>
      <c r="G6659" s="14" t="n">
        <v>9.5</v>
      </c>
      <c r="H6659" s="14" t="n">
        <v>8</v>
      </c>
      <c r="I6659" s="14" t="n">
        <v>9.5</v>
      </c>
      <c r="J6659" s="23" t="n">
        <f aca="false">IF(AND(E6659="Priority",ISNUMBER('Cost model'!N167)),'Cost model'!N167,'Cost model'!M167)</f>
        <v>8.5</v>
      </c>
      <c r="K6659" s="14" t="n">
        <f aca="false">J6659-H6659</f>
        <v>0.5</v>
      </c>
      <c r="L6659" s="14" t="n">
        <f aca="false">G6659-H6659</f>
        <v>1.5</v>
      </c>
    </row>
    <row r="6660" customFormat="false" ht="15" hidden="false" customHeight="false" outlineLevel="0" collapsed="false">
      <c r="A6660" s="2" t="s">
        <v>158</v>
      </c>
      <c r="B6660" s="2" t="s">
        <v>158</v>
      </c>
      <c r="C6660" s="2" t="s">
        <v>49</v>
      </c>
      <c r="D6660" s="2" t="s">
        <v>14</v>
      </c>
      <c r="E6660" s="2" t="s">
        <v>74</v>
      </c>
      <c r="F6660" s="2" t="s">
        <v>977</v>
      </c>
      <c r="G6660" s="14" t="n">
        <v>199.5</v>
      </c>
      <c r="H6660" s="14" t="n">
        <v>53.33</v>
      </c>
      <c r="I6660" s="14" t="n">
        <v>85</v>
      </c>
      <c r="J6660" s="23" t="n">
        <f aca="false">IF(AND(E6660="Priority",ISNUMBER('Cost model'!N433)),'Cost model'!N433,'Cost model'!M433)</f>
        <v>75</v>
      </c>
      <c r="K6660" s="14" t="n">
        <f aca="false">J6660-H6660</f>
        <v>21.67</v>
      </c>
      <c r="L6660" s="14" t="n">
        <f aca="false">G6660-H6660</f>
        <v>146.17</v>
      </c>
    </row>
    <row r="6661" customFormat="false" ht="15" hidden="false" customHeight="false" outlineLevel="0" collapsed="false">
      <c r="A6661" s="2" t="s">
        <v>174</v>
      </c>
      <c r="B6661" s="2" t="s">
        <v>174</v>
      </c>
      <c r="C6661" s="2" t="s">
        <v>47</v>
      </c>
      <c r="D6661" s="2" t="s">
        <v>12</v>
      </c>
      <c r="E6661" s="2" t="s">
        <v>74</v>
      </c>
      <c r="F6661" s="2" t="s">
        <v>977</v>
      </c>
      <c r="G6661" s="14" t="n">
        <v>68</v>
      </c>
      <c r="H6661" s="14" t="n">
        <v>28.27</v>
      </c>
      <c r="I6661" s="14" t="n">
        <v>9.5</v>
      </c>
      <c r="J6661" s="23" t="n">
        <f aca="false">IF(AND(E6661="Priority",ISNUMBER('Cost model'!N170)),'Cost model'!N170,'Cost model'!M170)</f>
        <v>25.5</v>
      </c>
      <c r="K6661" s="14" t="n">
        <f aca="false">J6661-H6661</f>
        <v>-2.77</v>
      </c>
      <c r="L6661" s="14" t="n">
        <f aca="false">G6661-H6661</f>
        <v>39.73</v>
      </c>
    </row>
    <row r="6662" customFormat="false" ht="15" hidden="false" customHeight="false" outlineLevel="0" collapsed="false">
      <c r="A6662" s="2" t="s">
        <v>174</v>
      </c>
      <c r="B6662" s="2" t="s">
        <v>174</v>
      </c>
      <c r="C6662" s="2" t="s">
        <v>48</v>
      </c>
      <c r="D6662" s="2" t="s">
        <v>10</v>
      </c>
      <c r="E6662" s="2" t="s">
        <v>74</v>
      </c>
      <c r="F6662" s="2" t="s">
        <v>977</v>
      </c>
      <c r="G6662" s="14" t="n">
        <v>12.5</v>
      </c>
      <c r="H6662" s="14" t="n">
        <v>8.84</v>
      </c>
      <c r="I6662" s="14" t="n">
        <v>12.5</v>
      </c>
      <c r="J6662" s="23" t="n">
        <f aca="false">IF(AND(E6662="Priority",ISNUMBER('Cost model'!N168)),'Cost model'!N168,'Cost model'!M168)</f>
        <v>13.5</v>
      </c>
      <c r="K6662" s="14" t="n">
        <f aca="false">J6662-H6662</f>
        <v>4.66</v>
      </c>
      <c r="L6662" s="14" t="n">
        <f aca="false">G6662-H6662</f>
        <v>3.66</v>
      </c>
    </row>
    <row r="6663" customFormat="false" ht="15" hidden="false" customHeight="false" outlineLevel="0" collapsed="false">
      <c r="A6663" s="2" t="s">
        <v>174</v>
      </c>
      <c r="B6663" s="2" t="s">
        <v>174</v>
      </c>
      <c r="C6663" s="2" t="s">
        <v>47</v>
      </c>
      <c r="D6663" s="2" t="s">
        <v>12</v>
      </c>
      <c r="E6663" s="2" t="s">
        <v>74</v>
      </c>
      <c r="F6663" s="2" t="s">
        <v>977</v>
      </c>
      <c r="G6663" s="14" t="n">
        <v>28.5</v>
      </c>
      <c r="H6663" s="14" t="n">
        <v>28.6</v>
      </c>
      <c r="I6663" s="14" t="n">
        <v>9.5</v>
      </c>
      <c r="J6663" s="23" t="n">
        <f aca="false">IF(AND(E6663="Priority",ISNUMBER('Cost model'!N170)),'Cost model'!N170,'Cost model'!M170)</f>
        <v>25.5</v>
      </c>
      <c r="K6663" s="14" t="n">
        <f aca="false">J6663-H6663</f>
        <v>-3.1</v>
      </c>
      <c r="L6663" s="14" t="n">
        <f aca="false">G6663-H6663</f>
        <v>-0.100000000000001</v>
      </c>
    </row>
    <row r="6664" customFormat="false" ht="15" hidden="false" customHeight="false" outlineLevel="0" collapsed="false">
      <c r="A6664" s="2" t="s">
        <v>142</v>
      </c>
      <c r="B6664" s="2" t="s">
        <v>142</v>
      </c>
      <c r="C6664" s="2" t="s">
        <v>47</v>
      </c>
      <c r="D6664" s="2" t="s">
        <v>12</v>
      </c>
      <c r="E6664" s="2" t="s">
        <v>74</v>
      </c>
      <c r="F6664" s="2" t="s">
        <v>977</v>
      </c>
      <c r="G6664" s="14" t="n">
        <v>38</v>
      </c>
      <c r="H6664" s="14" t="n">
        <v>42.76</v>
      </c>
      <c r="I6664" s="14" t="n">
        <v>9.5</v>
      </c>
      <c r="J6664" s="23" t="n">
        <f aca="false">IF(AND(E6664="Priority",ISNUMBER('Cost model'!N635)),'Cost model'!N635,'Cost model'!M635)</f>
        <v>30.5</v>
      </c>
      <c r="K6664" s="14" t="n">
        <f aca="false">J6664-H6664</f>
        <v>-12.26</v>
      </c>
      <c r="L6664" s="14" t="n">
        <f aca="false">G6664-H6664</f>
        <v>-4.76</v>
      </c>
    </row>
    <row r="6665" customFormat="false" ht="15" hidden="false" customHeight="false" outlineLevel="0" collapsed="false">
      <c r="A6665" s="2" t="s">
        <v>124</v>
      </c>
      <c r="B6665" s="2" t="s">
        <v>124</v>
      </c>
      <c r="C6665" s="2" t="s">
        <v>48</v>
      </c>
      <c r="D6665" s="2" t="s">
        <v>14</v>
      </c>
      <c r="E6665" s="2" t="s">
        <v>74</v>
      </c>
      <c r="F6665" s="2" t="s">
        <v>977</v>
      </c>
      <c r="G6665" s="14" t="n">
        <v>110.5</v>
      </c>
      <c r="H6665" s="14" t="n">
        <v>100.61</v>
      </c>
      <c r="I6665" s="14" t="n">
        <v>45</v>
      </c>
      <c r="J6665" s="23" t="n">
        <f aca="false">IF(AND(E6665="Priority",ISNUMBER('Cost model'!N327)),'Cost model'!N327,'Cost model'!M327)</f>
        <v>130</v>
      </c>
      <c r="K6665" s="14" t="n">
        <f aca="false">J6665-H6665</f>
        <v>29.39</v>
      </c>
      <c r="L6665" s="14" t="n">
        <f aca="false">G6665-H6665</f>
        <v>9.89</v>
      </c>
    </row>
    <row r="6666" customFormat="false" ht="15" hidden="false" customHeight="false" outlineLevel="0" collapsed="false">
      <c r="A6666" s="2" t="s">
        <v>142</v>
      </c>
      <c r="B6666" s="2" t="s">
        <v>142</v>
      </c>
      <c r="C6666" s="2" t="s">
        <v>47</v>
      </c>
      <c r="D6666" s="2" t="s">
        <v>12</v>
      </c>
      <c r="E6666" s="2" t="s">
        <v>74</v>
      </c>
      <c r="F6666" s="2" t="s">
        <v>977</v>
      </c>
      <c r="G6666" s="14" t="n">
        <v>9.5</v>
      </c>
      <c r="H6666" s="14" t="n">
        <v>41.81</v>
      </c>
      <c r="I6666" s="14" t="n">
        <v>9.5</v>
      </c>
      <c r="J6666" s="23" t="n">
        <f aca="false">IF(AND(E6666="Priority",ISNUMBER('Cost model'!N635)),'Cost model'!N635,'Cost model'!M635)</f>
        <v>30.5</v>
      </c>
      <c r="K6666" s="14" t="n">
        <f aca="false">J6666-H6666</f>
        <v>-11.31</v>
      </c>
      <c r="L6666" s="14" t="n">
        <f aca="false">G6666-H6666</f>
        <v>-32.31</v>
      </c>
    </row>
    <row r="6667" customFormat="false" ht="15" hidden="false" customHeight="false" outlineLevel="0" collapsed="false">
      <c r="A6667" s="2" t="s">
        <v>174</v>
      </c>
      <c r="B6667" s="2" t="s">
        <v>174</v>
      </c>
      <c r="C6667" s="2" t="s">
        <v>48</v>
      </c>
      <c r="D6667" s="2" t="s">
        <v>13</v>
      </c>
      <c r="E6667" s="2" t="s">
        <v>74</v>
      </c>
      <c r="F6667" s="2" t="s">
        <v>977</v>
      </c>
      <c r="G6667" s="14" t="n">
        <v>49.5</v>
      </c>
      <c r="H6667" s="14" t="n">
        <v>59.77</v>
      </c>
      <c r="I6667" s="14" t="n">
        <v>24.5</v>
      </c>
      <c r="J6667" s="23" t="n">
        <f aca="false">IF(AND(E6667="Priority",ISNUMBER('Cost model'!N174)),'Cost model'!N174,'Cost model'!M174)</f>
        <v>70</v>
      </c>
      <c r="K6667" s="14" t="n">
        <f aca="false">J6667-H6667</f>
        <v>10.23</v>
      </c>
      <c r="L6667" s="14" t="n">
        <f aca="false">G6667-H6667</f>
        <v>-10.27</v>
      </c>
    </row>
    <row r="6668" customFormat="false" ht="15" hidden="false" customHeight="false" outlineLevel="0" collapsed="false">
      <c r="A6668" s="2" t="s">
        <v>142</v>
      </c>
      <c r="B6668" s="2" t="s">
        <v>142</v>
      </c>
      <c r="C6668" s="2" t="s">
        <v>48</v>
      </c>
      <c r="D6668" s="2" t="s">
        <v>10</v>
      </c>
      <c r="E6668" s="2" t="s">
        <v>74</v>
      </c>
      <c r="F6668" s="2" t="s">
        <v>977</v>
      </c>
      <c r="G6668" s="14" t="n">
        <v>25</v>
      </c>
      <c r="H6668" s="14" t="n">
        <v>23.78</v>
      </c>
      <c r="I6668" s="14" t="n">
        <v>12.5</v>
      </c>
      <c r="J6668" s="23" t="n">
        <f aca="false">IF(AND(E6668="Priority",ISNUMBER('Cost model'!N633)),'Cost model'!N633,'Cost model'!M633)</f>
        <v>11.5</v>
      </c>
      <c r="K6668" s="14" t="n">
        <f aca="false">J6668-H6668</f>
        <v>-12.28</v>
      </c>
      <c r="L6668" s="14" t="n">
        <f aca="false">G6668-H6668</f>
        <v>1.22</v>
      </c>
    </row>
    <row r="6669" customFormat="false" ht="15" hidden="false" customHeight="false" outlineLevel="0" collapsed="false">
      <c r="A6669" s="2" t="s">
        <v>124</v>
      </c>
      <c r="B6669" s="2" t="s">
        <v>124</v>
      </c>
      <c r="C6669" s="2" t="s">
        <v>48</v>
      </c>
      <c r="D6669" s="2" t="s">
        <v>10</v>
      </c>
      <c r="E6669" s="2" t="s">
        <v>74</v>
      </c>
      <c r="F6669" s="2" t="s">
        <v>977</v>
      </c>
      <c r="G6669" s="14" t="n">
        <v>12.5</v>
      </c>
      <c r="H6669" s="14" t="n">
        <v>7.88</v>
      </c>
      <c r="I6669" s="14" t="n">
        <v>12.5</v>
      </c>
      <c r="J6669" s="23" t="n">
        <f aca="false">IF(AND(E6669="Priority",ISNUMBER('Cost model'!N318)),'Cost model'!N318,'Cost model'!M318)</f>
        <v>14.5</v>
      </c>
      <c r="K6669" s="14" t="n">
        <f aca="false">J6669-H6669</f>
        <v>6.62</v>
      </c>
      <c r="L6669" s="14" t="n">
        <f aca="false">G6669-H6669</f>
        <v>4.62</v>
      </c>
    </row>
    <row r="6670" customFormat="false" ht="15" hidden="false" customHeight="false" outlineLevel="0" collapsed="false">
      <c r="A6670" s="2" t="s">
        <v>174</v>
      </c>
      <c r="B6670" s="2" t="s">
        <v>174</v>
      </c>
      <c r="C6670" s="2" t="s">
        <v>47</v>
      </c>
      <c r="D6670" s="2" t="s">
        <v>10</v>
      </c>
      <c r="E6670" s="2" t="s">
        <v>74</v>
      </c>
      <c r="F6670" s="2" t="s">
        <v>977</v>
      </c>
      <c r="G6670" s="14" t="n">
        <v>9.5</v>
      </c>
      <c r="H6670" s="14" t="n">
        <v>7.5</v>
      </c>
      <c r="I6670" s="14" t="n">
        <v>9.5</v>
      </c>
      <c r="J6670" s="23" t="n">
        <f aca="false">IF(AND(E6670="Priority",ISNUMBER('Cost model'!N167)),'Cost model'!N167,'Cost model'!M167)</f>
        <v>8.5</v>
      </c>
      <c r="K6670" s="14" t="n">
        <f aca="false">J6670-H6670</f>
        <v>1</v>
      </c>
      <c r="L6670" s="14" t="n">
        <f aca="false">G6670-H6670</f>
        <v>2</v>
      </c>
    </row>
    <row r="6671" customFormat="false" ht="15" hidden="false" customHeight="false" outlineLevel="0" collapsed="false">
      <c r="A6671" s="2" t="s">
        <v>124</v>
      </c>
      <c r="B6671" s="2" t="s">
        <v>124</v>
      </c>
      <c r="C6671" s="2" t="s">
        <v>48</v>
      </c>
      <c r="D6671" s="2" t="s">
        <v>12</v>
      </c>
      <c r="E6671" s="2" t="s">
        <v>74</v>
      </c>
      <c r="F6671" s="2" t="s">
        <v>977</v>
      </c>
      <c r="G6671" s="14" t="n">
        <v>25</v>
      </c>
      <c r="H6671" s="14" t="n">
        <v>13.04</v>
      </c>
      <c r="I6671" s="14" t="n">
        <v>12.5</v>
      </c>
      <c r="J6671" s="23" t="n">
        <f aca="false">IF(AND(E6671="Priority",ISNUMBER('Cost model'!N321)),'Cost model'!N321,'Cost model'!M321)</f>
        <v>40</v>
      </c>
      <c r="K6671" s="14" t="n">
        <f aca="false">J6671-H6671</f>
        <v>26.96</v>
      </c>
      <c r="L6671" s="14" t="n">
        <f aca="false">G6671-H6671</f>
        <v>11.96</v>
      </c>
    </row>
    <row r="6672" customFormat="false" ht="15" hidden="false" customHeight="false" outlineLevel="0" collapsed="false">
      <c r="A6672" s="2" t="s">
        <v>142</v>
      </c>
      <c r="B6672" s="2" t="s">
        <v>142</v>
      </c>
      <c r="C6672" s="2" t="s">
        <v>47</v>
      </c>
      <c r="D6672" s="2" t="s">
        <v>12</v>
      </c>
      <c r="E6672" s="2" t="s">
        <v>74</v>
      </c>
      <c r="F6672" s="2" t="s">
        <v>977</v>
      </c>
      <c r="G6672" s="14" t="n">
        <v>38</v>
      </c>
      <c r="H6672" s="14" t="n">
        <v>41.81</v>
      </c>
      <c r="I6672" s="14" t="n">
        <v>9.5</v>
      </c>
      <c r="J6672" s="23" t="n">
        <f aca="false">IF(AND(E6672="Priority",ISNUMBER('Cost model'!N635)),'Cost model'!N635,'Cost model'!M635)</f>
        <v>30.5</v>
      </c>
      <c r="K6672" s="14" t="n">
        <f aca="false">J6672-H6672</f>
        <v>-11.31</v>
      </c>
      <c r="L6672" s="14" t="n">
        <f aca="false">G6672-H6672</f>
        <v>-3.81</v>
      </c>
    </row>
    <row r="6673" customFormat="false" ht="15" hidden="false" customHeight="false" outlineLevel="0" collapsed="false">
      <c r="A6673" s="2" t="s">
        <v>158</v>
      </c>
      <c r="B6673" s="2" t="s">
        <v>158</v>
      </c>
      <c r="C6673" s="2" t="s">
        <v>49</v>
      </c>
      <c r="D6673" s="2" t="s">
        <v>10</v>
      </c>
      <c r="E6673" s="2" t="s">
        <v>74</v>
      </c>
      <c r="F6673" s="2" t="s">
        <v>977</v>
      </c>
      <c r="G6673" s="14" t="n">
        <v>17.5</v>
      </c>
      <c r="H6673" s="14" t="n">
        <v>14.01</v>
      </c>
      <c r="I6673" s="14" t="n">
        <v>17.5</v>
      </c>
      <c r="J6673" s="23" t="n">
        <f aca="false">IF(AND(E6673="Priority",ISNUMBER('Cost model'!N424)),'Cost model'!N424,'Cost model'!M424)</f>
        <v>16.5</v>
      </c>
      <c r="K6673" s="14" t="n">
        <f aca="false">J6673-H6673</f>
        <v>2.49</v>
      </c>
      <c r="L6673" s="14" t="n">
        <f aca="false">G6673-H6673</f>
        <v>3.49</v>
      </c>
    </row>
    <row r="6674" customFormat="false" ht="15" hidden="false" customHeight="false" outlineLevel="0" collapsed="false">
      <c r="A6674" s="2" t="s">
        <v>142</v>
      </c>
      <c r="B6674" s="2" t="s">
        <v>142</v>
      </c>
      <c r="C6674" s="2" t="s">
        <v>47</v>
      </c>
      <c r="D6674" s="2" t="s">
        <v>10</v>
      </c>
      <c r="E6674" s="2" t="s">
        <v>83</v>
      </c>
      <c r="F6674" s="2" t="s">
        <v>977</v>
      </c>
      <c r="G6674" s="14" t="n">
        <v>14.5</v>
      </c>
      <c r="H6674" s="14" t="n">
        <v>5.84</v>
      </c>
      <c r="I6674" s="14" t="n">
        <v>14.5</v>
      </c>
      <c r="J6674" s="23" t="n">
        <f aca="false">IF(AND(E6674="Priority",ISNUMBER('Cost model'!N632)),'Cost model'!N632,'Cost model'!M632)</f>
        <v>14.5</v>
      </c>
      <c r="K6674" s="14" t="n">
        <f aca="false">J6674-H6674</f>
        <v>8.66</v>
      </c>
      <c r="L6674" s="14" t="n">
        <f aca="false">G6674-H6674</f>
        <v>8.66</v>
      </c>
    </row>
    <row r="6675" customFormat="false" ht="15" hidden="false" customHeight="false" outlineLevel="0" collapsed="false">
      <c r="A6675" s="2" t="s">
        <v>221</v>
      </c>
      <c r="B6675" s="2" t="s">
        <v>221</v>
      </c>
      <c r="C6675" s="2" t="s">
        <v>47</v>
      </c>
      <c r="D6675" s="2" t="s">
        <v>12</v>
      </c>
      <c r="E6675" s="2" t="s">
        <v>83</v>
      </c>
      <c r="F6675" s="2" t="s">
        <v>977</v>
      </c>
      <c r="G6675" s="14" t="n">
        <v>19.5</v>
      </c>
      <c r="H6675" s="14" t="n">
        <v>24.62</v>
      </c>
      <c r="I6675" s="14" t="n">
        <v>19.5</v>
      </c>
      <c r="J6675" s="23" t="n">
        <f aca="false">IF(AND(E6675="Priority",ISNUMBER('Cost model'!N740)),'Cost model'!N740,'Cost model'!M740)</f>
        <v>28.5</v>
      </c>
      <c r="K6675" s="14" t="n">
        <f aca="false">J6675-H6675</f>
        <v>3.88</v>
      </c>
      <c r="L6675" s="14" t="n">
        <f aca="false">G6675-H6675</f>
        <v>-5.12</v>
      </c>
    </row>
    <row r="6676" customFormat="false" ht="15" hidden="false" customHeight="false" outlineLevel="0" collapsed="false">
      <c r="A6676" s="2" t="s">
        <v>158</v>
      </c>
      <c r="B6676" s="2" t="s">
        <v>221</v>
      </c>
      <c r="C6676" s="2" t="s">
        <v>49</v>
      </c>
      <c r="D6676" s="2" t="s">
        <v>10</v>
      </c>
      <c r="E6676" s="2" t="s">
        <v>74</v>
      </c>
      <c r="F6676" s="2" t="s">
        <v>976</v>
      </c>
      <c r="G6676" s="14" t="n">
        <v>17.5</v>
      </c>
      <c r="H6676" s="14" t="n">
        <v>11.07</v>
      </c>
      <c r="I6676" s="14" t="n">
        <v>19.5</v>
      </c>
      <c r="J6676" s="23" t="n">
        <f aca="false">IF(AND(E6676="Priority",ISNUMBER('Cost model'!N469)),'Cost model'!N469,'Cost model'!M469)</f>
        <v>20.5</v>
      </c>
      <c r="K6676" s="14" t="n">
        <f aca="false">J6676-H6676</f>
        <v>9.43</v>
      </c>
      <c r="L6676" s="14" t="n">
        <f aca="false">G6676-H6676</f>
        <v>6.43</v>
      </c>
    </row>
    <row r="6677" customFormat="false" ht="15" hidden="false" customHeight="false" outlineLevel="0" collapsed="false">
      <c r="A6677" s="2" t="s">
        <v>174</v>
      </c>
      <c r="B6677" s="2" t="s">
        <v>174</v>
      </c>
      <c r="C6677" s="2" t="s">
        <v>47</v>
      </c>
      <c r="D6677" s="2" t="s">
        <v>10</v>
      </c>
      <c r="E6677" s="2" t="s">
        <v>83</v>
      </c>
      <c r="F6677" s="2" t="s">
        <v>977</v>
      </c>
      <c r="G6677" s="14" t="n">
        <v>14.5</v>
      </c>
      <c r="H6677" s="14" t="n">
        <v>6.71</v>
      </c>
      <c r="I6677" s="14" t="n">
        <v>14.5</v>
      </c>
      <c r="J6677" s="23" t="n">
        <f aca="false">IF(AND(E6677="Priority",ISNUMBER('Cost model'!N167)),'Cost model'!N167,'Cost model'!M167)</f>
        <v>13.5</v>
      </c>
      <c r="K6677" s="14" t="n">
        <f aca="false">J6677-H6677</f>
        <v>6.79</v>
      </c>
      <c r="L6677" s="14" t="n">
        <f aca="false">G6677-H6677</f>
        <v>7.79</v>
      </c>
    </row>
    <row r="6678" customFormat="false" ht="15" hidden="false" customHeight="false" outlineLevel="0" collapsed="false">
      <c r="A6678" s="2" t="s">
        <v>124</v>
      </c>
      <c r="B6678" s="2" t="s">
        <v>124</v>
      </c>
      <c r="C6678" s="2" t="s">
        <v>49</v>
      </c>
      <c r="D6678" s="2" t="s">
        <v>12</v>
      </c>
      <c r="E6678" s="2" t="s">
        <v>74</v>
      </c>
      <c r="F6678" s="2" t="s">
        <v>977</v>
      </c>
      <c r="G6678" s="14" t="n">
        <v>37</v>
      </c>
      <c r="H6678" s="14" t="n">
        <v>43.89</v>
      </c>
      <c r="I6678" s="14" t="n">
        <v>19.5</v>
      </c>
      <c r="J6678" s="23" t="n">
        <f aca="false">IF(AND(E6678="Priority",ISNUMBER('Cost model'!N322)),'Cost model'!N322,'Cost model'!M322)</f>
        <v>50</v>
      </c>
      <c r="K6678" s="14" t="n">
        <f aca="false">J6678-H6678</f>
        <v>6.11</v>
      </c>
      <c r="L6678" s="14" t="n">
        <f aca="false">G6678-H6678</f>
        <v>-6.89</v>
      </c>
    </row>
    <row r="6679" customFormat="false" ht="15" hidden="false" customHeight="false" outlineLevel="0" collapsed="false">
      <c r="A6679" s="2" t="s">
        <v>142</v>
      </c>
      <c r="B6679" s="2" t="s">
        <v>142</v>
      </c>
      <c r="C6679" s="2" t="s">
        <v>49</v>
      </c>
      <c r="D6679" s="2" t="s">
        <v>10</v>
      </c>
      <c r="E6679" s="2" t="s">
        <v>74</v>
      </c>
      <c r="F6679" s="2" t="s">
        <v>977</v>
      </c>
      <c r="G6679" s="14" t="n">
        <v>17.5</v>
      </c>
      <c r="H6679" s="14" t="n">
        <v>18.3</v>
      </c>
      <c r="I6679" s="14" t="n">
        <v>17.5</v>
      </c>
      <c r="J6679" s="23" t="n">
        <f aca="false">IF(AND(E6679="Priority",ISNUMBER('Cost model'!N634)),'Cost model'!N634,'Cost model'!M634)</f>
        <v>15.5</v>
      </c>
      <c r="K6679" s="14" t="n">
        <f aca="false">J6679-H6679</f>
        <v>-2.8</v>
      </c>
      <c r="L6679" s="14" t="n">
        <f aca="false">G6679-H6679</f>
        <v>-0.800000000000001</v>
      </c>
    </row>
    <row r="6680" customFormat="false" ht="15" hidden="false" customHeight="false" outlineLevel="0" collapsed="false">
      <c r="A6680" s="2" t="s">
        <v>174</v>
      </c>
      <c r="B6680" s="2" t="s">
        <v>174</v>
      </c>
      <c r="C6680" s="2" t="s">
        <v>47</v>
      </c>
      <c r="D6680" s="2" t="s">
        <v>12</v>
      </c>
      <c r="E6680" s="2" t="s">
        <v>74</v>
      </c>
      <c r="F6680" s="2" t="s">
        <v>977</v>
      </c>
      <c r="G6680" s="14" t="n">
        <v>38</v>
      </c>
      <c r="H6680" s="14" t="n">
        <v>29.11</v>
      </c>
      <c r="I6680" s="14" t="n">
        <v>9.5</v>
      </c>
      <c r="J6680" s="23" t="n">
        <f aca="false">IF(AND(E6680="Priority",ISNUMBER('Cost model'!N170)),'Cost model'!N170,'Cost model'!M170)</f>
        <v>25.5</v>
      </c>
      <c r="K6680" s="14" t="n">
        <f aca="false">J6680-H6680</f>
        <v>-3.61</v>
      </c>
      <c r="L6680" s="14" t="n">
        <f aca="false">G6680-H6680</f>
        <v>8.89</v>
      </c>
    </row>
    <row r="6681" customFormat="false" ht="15" hidden="false" customHeight="false" outlineLevel="0" collapsed="false">
      <c r="A6681" s="2" t="s">
        <v>174</v>
      </c>
      <c r="B6681" s="2" t="s">
        <v>174</v>
      </c>
      <c r="C6681" s="2" t="s">
        <v>48</v>
      </c>
      <c r="D6681" s="2" t="s">
        <v>12</v>
      </c>
      <c r="E6681" s="2" t="s">
        <v>74</v>
      </c>
      <c r="F6681" s="2" t="s">
        <v>977</v>
      </c>
      <c r="G6681" s="14" t="n">
        <v>50</v>
      </c>
      <c r="H6681" s="14" t="n">
        <v>46.04</v>
      </c>
      <c r="I6681" s="14" t="n">
        <v>12.5</v>
      </c>
      <c r="J6681" s="23" t="n">
        <f aca="false">IF(AND(E6681="Priority",ISNUMBER('Cost model'!N171)),'Cost model'!N171,'Cost model'!M171)</f>
        <v>40</v>
      </c>
      <c r="K6681" s="14" t="n">
        <f aca="false">J6681-H6681</f>
        <v>-6.04</v>
      </c>
      <c r="L6681" s="14" t="n">
        <f aca="false">G6681-H6681</f>
        <v>3.96</v>
      </c>
    </row>
    <row r="6682" customFormat="false" ht="15" hidden="false" customHeight="false" outlineLevel="0" collapsed="false">
      <c r="A6682" s="2" t="s">
        <v>174</v>
      </c>
      <c r="B6682" s="2" t="s">
        <v>174</v>
      </c>
      <c r="C6682" s="2" t="s">
        <v>47</v>
      </c>
      <c r="D6682" s="2" t="s">
        <v>10</v>
      </c>
      <c r="E6682" s="2" t="s">
        <v>74</v>
      </c>
      <c r="F6682" s="2" t="s">
        <v>977</v>
      </c>
      <c r="G6682" s="14" t="n">
        <v>38</v>
      </c>
      <c r="H6682" s="14" t="n">
        <v>28.17</v>
      </c>
      <c r="I6682" s="14" t="n">
        <v>9.5</v>
      </c>
      <c r="J6682" s="23" t="n">
        <f aca="false">IF(AND(E6682="Priority",ISNUMBER('Cost model'!N167)),'Cost model'!N167,'Cost model'!M167)</f>
        <v>8.5</v>
      </c>
      <c r="K6682" s="14" t="n">
        <f aca="false">J6682-H6682</f>
        <v>-19.67</v>
      </c>
      <c r="L6682" s="14" t="n">
        <f aca="false">G6682-H6682</f>
        <v>9.83</v>
      </c>
    </row>
    <row r="6683" customFormat="false" ht="15" hidden="false" customHeight="false" outlineLevel="0" collapsed="false">
      <c r="A6683" s="2" t="s">
        <v>174</v>
      </c>
      <c r="B6683" s="2" t="s">
        <v>174</v>
      </c>
      <c r="C6683" s="2" t="s">
        <v>48</v>
      </c>
      <c r="D6683" s="2" t="s">
        <v>10</v>
      </c>
      <c r="E6683" s="2" t="s">
        <v>74</v>
      </c>
      <c r="F6683" s="2" t="s">
        <v>977</v>
      </c>
      <c r="G6683" s="14" t="n">
        <v>12.5</v>
      </c>
      <c r="H6683" s="14" t="n">
        <v>8.84</v>
      </c>
      <c r="I6683" s="14" t="n">
        <v>12.5</v>
      </c>
      <c r="J6683" s="23" t="n">
        <f aca="false">IF(AND(E6683="Priority",ISNUMBER('Cost model'!N168)),'Cost model'!N168,'Cost model'!M168)</f>
        <v>13.5</v>
      </c>
      <c r="K6683" s="14" t="n">
        <f aca="false">J6683-H6683</f>
        <v>4.66</v>
      </c>
      <c r="L6683" s="14" t="n">
        <f aca="false">G6683-H6683</f>
        <v>3.66</v>
      </c>
    </row>
    <row r="6684" customFormat="false" ht="15" hidden="false" customHeight="false" outlineLevel="0" collapsed="false">
      <c r="A6684" s="2" t="s">
        <v>174</v>
      </c>
      <c r="B6684" s="2" t="s">
        <v>174</v>
      </c>
      <c r="C6684" s="2" t="s">
        <v>47</v>
      </c>
      <c r="D6684" s="2" t="s">
        <v>10</v>
      </c>
      <c r="E6684" s="2" t="s">
        <v>74</v>
      </c>
      <c r="F6684" s="2" t="s">
        <v>977</v>
      </c>
      <c r="G6684" s="14" t="n">
        <v>9.5</v>
      </c>
      <c r="H6684" s="14" t="n">
        <v>8</v>
      </c>
      <c r="I6684" s="14" t="n">
        <v>9.5</v>
      </c>
      <c r="J6684" s="23" t="n">
        <f aca="false">IF(AND(E6684="Priority",ISNUMBER('Cost model'!N167)),'Cost model'!N167,'Cost model'!M167)</f>
        <v>8.5</v>
      </c>
      <c r="K6684" s="14" t="n">
        <f aca="false">J6684-H6684</f>
        <v>0.5</v>
      </c>
      <c r="L6684" s="14" t="n">
        <f aca="false">G6684-H6684</f>
        <v>1.5</v>
      </c>
    </row>
    <row r="6685" customFormat="false" ht="15" hidden="false" customHeight="false" outlineLevel="0" collapsed="false">
      <c r="A6685" s="2" t="s">
        <v>142</v>
      </c>
      <c r="B6685" s="2" t="s">
        <v>142</v>
      </c>
      <c r="C6685" s="2" t="s">
        <v>47</v>
      </c>
      <c r="D6685" s="2" t="s">
        <v>10</v>
      </c>
      <c r="E6685" s="2" t="s">
        <v>74</v>
      </c>
      <c r="F6685" s="2" t="s">
        <v>977</v>
      </c>
      <c r="G6685" s="14" t="n">
        <v>9.5</v>
      </c>
      <c r="H6685" s="14" t="n">
        <v>7.16</v>
      </c>
      <c r="I6685" s="14" t="n">
        <v>9.5</v>
      </c>
      <c r="J6685" s="23" t="n">
        <f aca="false">IF(AND(E6685="Priority",ISNUMBER('Cost model'!N632)),'Cost model'!N632,'Cost model'!M632)</f>
        <v>9.5</v>
      </c>
      <c r="K6685" s="14" t="n">
        <f aca="false">J6685-H6685</f>
        <v>2.34</v>
      </c>
      <c r="L6685" s="14" t="n">
        <f aca="false">G6685-H6685</f>
        <v>2.34</v>
      </c>
    </row>
    <row r="6686" customFormat="false" ht="15" hidden="false" customHeight="false" outlineLevel="0" collapsed="false">
      <c r="A6686" s="2" t="s">
        <v>124</v>
      </c>
      <c r="B6686" s="2" t="s">
        <v>124</v>
      </c>
      <c r="C6686" s="2" t="s">
        <v>47</v>
      </c>
      <c r="D6686" s="2" t="s">
        <v>15</v>
      </c>
      <c r="E6686" s="2" t="s">
        <v>74</v>
      </c>
      <c r="F6686" s="2" t="s">
        <v>977</v>
      </c>
      <c r="G6686" s="14" t="n">
        <v>73.5</v>
      </c>
      <c r="H6686" s="14" t="n">
        <v>125.92</v>
      </c>
      <c r="I6686" s="14" t="n">
        <v>45</v>
      </c>
      <c r="J6686" s="23" t="n">
        <f aca="false">IF(AND(E6686="Priority",ISNUMBER('Cost model'!N329)),'Cost model'!N329,'Cost model'!M329)</f>
        <v>135</v>
      </c>
      <c r="K6686" s="14" t="n">
        <f aca="false">J6686-H6686</f>
        <v>9.08</v>
      </c>
      <c r="L6686" s="14" t="n">
        <f aca="false">G6686-H6686</f>
        <v>-52.42</v>
      </c>
    </row>
    <row r="6687" customFormat="false" ht="15" hidden="false" customHeight="false" outlineLevel="0" collapsed="false">
      <c r="A6687" s="2" t="s">
        <v>174</v>
      </c>
      <c r="B6687" s="2" t="s">
        <v>158</v>
      </c>
      <c r="C6687" s="2" t="s">
        <v>49</v>
      </c>
      <c r="D6687" s="2" t="s">
        <v>12</v>
      </c>
      <c r="E6687" s="2" t="s">
        <v>74</v>
      </c>
      <c r="F6687" s="2" t="s">
        <v>976</v>
      </c>
      <c r="G6687" s="14" t="n">
        <v>74</v>
      </c>
      <c r="H6687" s="14" t="n">
        <v>44.43</v>
      </c>
      <c r="I6687" s="14" t="n">
        <v>19.5</v>
      </c>
      <c r="J6687" s="23" t="n">
        <f aca="false">IF(AND(E6687="Priority",ISNUMBER('Cost model'!N142)),'Cost model'!N142,'Cost model'!M142)</f>
        <v>55</v>
      </c>
      <c r="K6687" s="14" t="n">
        <f aca="false">J6687-H6687</f>
        <v>10.57</v>
      </c>
      <c r="L6687" s="14" t="n">
        <f aca="false">G6687-H6687</f>
        <v>29.57</v>
      </c>
    </row>
    <row r="6688" customFormat="false" ht="15" hidden="false" customHeight="false" outlineLevel="0" collapsed="false">
      <c r="A6688" s="2" t="s">
        <v>174</v>
      </c>
      <c r="B6688" s="2" t="s">
        <v>158</v>
      </c>
      <c r="C6688" s="2" t="s">
        <v>47</v>
      </c>
      <c r="D6688" s="2" t="s">
        <v>10</v>
      </c>
      <c r="E6688" s="2" t="s">
        <v>74</v>
      </c>
      <c r="F6688" s="2" t="s">
        <v>976</v>
      </c>
      <c r="G6688" s="14" t="n">
        <v>14.5</v>
      </c>
      <c r="H6688" s="14" t="n">
        <v>11.58</v>
      </c>
      <c r="I6688" s="14" t="n">
        <v>14.5</v>
      </c>
      <c r="J6688" s="23" t="n">
        <f aca="false">IF(AND(E6688="Priority",ISNUMBER('Cost model'!N137)),'Cost model'!N137,'Cost model'!M137)</f>
        <v>13.5</v>
      </c>
      <c r="K6688" s="14" t="n">
        <f aca="false">J6688-H6688</f>
        <v>1.92</v>
      </c>
      <c r="L6688" s="14" t="n">
        <f aca="false">G6688-H6688</f>
        <v>2.92</v>
      </c>
    </row>
    <row r="6689" customFormat="false" ht="15" hidden="false" customHeight="false" outlineLevel="0" collapsed="false">
      <c r="A6689" s="2" t="s">
        <v>174</v>
      </c>
      <c r="B6689" s="2" t="s">
        <v>174</v>
      </c>
      <c r="C6689" s="2" t="s">
        <v>48</v>
      </c>
      <c r="D6689" s="2" t="s">
        <v>10</v>
      </c>
      <c r="E6689" s="2" t="s">
        <v>83</v>
      </c>
      <c r="F6689" s="2" t="s">
        <v>977</v>
      </c>
      <c r="G6689" s="14" t="n">
        <v>17.5</v>
      </c>
      <c r="H6689" s="14" t="n">
        <v>23.78</v>
      </c>
      <c r="I6689" s="14" t="n">
        <v>17.5</v>
      </c>
      <c r="J6689" s="23" t="n">
        <f aca="false">IF(AND(E6689="Priority",ISNUMBER('Cost model'!N168)),'Cost model'!N168,'Cost model'!M168)</f>
        <v>18.5</v>
      </c>
      <c r="K6689" s="14" t="n">
        <f aca="false">J6689-H6689</f>
        <v>-5.28</v>
      </c>
      <c r="L6689" s="14" t="n">
        <f aca="false">G6689-H6689</f>
        <v>-6.28</v>
      </c>
    </row>
    <row r="6690" customFormat="false" ht="15" hidden="false" customHeight="false" outlineLevel="0" collapsed="false">
      <c r="A6690" s="2" t="s">
        <v>124</v>
      </c>
      <c r="B6690" s="2" t="s">
        <v>174</v>
      </c>
      <c r="C6690" s="2" t="s">
        <v>49</v>
      </c>
      <c r="D6690" s="2" t="s">
        <v>14</v>
      </c>
      <c r="E6690" s="2" t="s">
        <v>74</v>
      </c>
      <c r="F6690" s="2" t="s">
        <v>976</v>
      </c>
      <c r="G6690" s="14" t="n">
        <v>134.5</v>
      </c>
      <c r="H6690" s="14" t="n">
        <v>371.57</v>
      </c>
      <c r="I6690" s="14" t="n">
        <v>199</v>
      </c>
      <c r="J6690" s="23" t="n">
        <f aca="false">IF(AND(E6690="Priority",ISNUMBER('Cost model'!N373)),'Cost model'!N373,'Cost model'!M373)</f>
        <v>215</v>
      </c>
      <c r="K6690" s="14" t="n">
        <f aca="false">J6690-H6690</f>
        <v>-156.57</v>
      </c>
      <c r="L6690" s="14" t="n">
        <f aca="false">G6690-H6690</f>
        <v>-237.07</v>
      </c>
    </row>
    <row r="6691" customFormat="false" ht="15" hidden="false" customHeight="false" outlineLevel="0" collapsed="false">
      <c r="A6691" s="2" t="s">
        <v>174</v>
      </c>
      <c r="B6691" s="2" t="s">
        <v>174</v>
      </c>
      <c r="C6691" s="2" t="s">
        <v>47</v>
      </c>
      <c r="D6691" s="2" t="s">
        <v>12</v>
      </c>
      <c r="E6691" s="2" t="s">
        <v>74</v>
      </c>
      <c r="F6691" s="2" t="s">
        <v>977</v>
      </c>
      <c r="G6691" s="14" t="n">
        <v>24.5</v>
      </c>
      <c r="H6691" s="14" t="n">
        <v>7.5</v>
      </c>
      <c r="I6691" s="14" t="n">
        <v>9.5</v>
      </c>
      <c r="J6691" s="23" t="n">
        <f aca="false">IF(AND(E6691="Priority",ISNUMBER('Cost model'!N170)),'Cost model'!N170,'Cost model'!M170)</f>
        <v>25.5</v>
      </c>
      <c r="K6691" s="14" t="n">
        <f aca="false">J6691-H6691</f>
        <v>18</v>
      </c>
      <c r="L6691" s="14" t="n">
        <f aca="false">G6691-H6691</f>
        <v>17</v>
      </c>
    </row>
    <row r="6692" customFormat="false" ht="15" hidden="false" customHeight="false" outlineLevel="0" collapsed="false">
      <c r="A6692" s="2" t="s">
        <v>174</v>
      </c>
      <c r="B6692" s="2" t="s">
        <v>174</v>
      </c>
      <c r="C6692" s="2" t="s">
        <v>47</v>
      </c>
      <c r="D6692" s="2" t="s">
        <v>12</v>
      </c>
      <c r="E6692" s="2" t="s">
        <v>74</v>
      </c>
      <c r="F6692" s="2" t="s">
        <v>977</v>
      </c>
      <c r="G6692" s="14" t="n">
        <v>9.5</v>
      </c>
      <c r="H6692" s="14" t="n">
        <v>7.5</v>
      </c>
      <c r="I6692" s="14" t="n">
        <v>9.5</v>
      </c>
      <c r="J6692" s="23" t="n">
        <f aca="false">IF(AND(E6692="Priority",ISNUMBER('Cost model'!N170)),'Cost model'!N170,'Cost model'!M170)</f>
        <v>25.5</v>
      </c>
      <c r="K6692" s="14" t="n">
        <f aca="false">J6692-H6692</f>
        <v>18</v>
      </c>
      <c r="L6692" s="14" t="n">
        <f aca="false">G6692-H6692</f>
        <v>2</v>
      </c>
    </row>
    <row r="6693" customFormat="false" ht="15" hidden="false" customHeight="false" outlineLevel="0" collapsed="false">
      <c r="A6693" s="2" t="s">
        <v>142</v>
      </c>
      <c r="B6693" s="2" t="s">
        <v>174</v>
      </c>
      <c r="C6693" s="2" t="s">
        <v>49</v>
      </c>
      <c r="D6693" s="2" t="s">
        <v>10</v>
      </c>
      <c r="E6693" s="2" t="s">
        <v>74</v>
      </c>
      <c r="F6693" s="2" t="s">
        <v>976</v>
      </c>
      <c r="G6693" s="14" t="n">
        <v>17.5</v>
      </c>
      <c r="H6693" s="14" t="n">
        <v>12.38</v>
      </c>
      <c r="I6693" s="14" t="n">
        <v>17.5</v>
      </c>
      <c r="J6693" s="23" t="n">
        <f aca="false">IF(AND(E6693="Priority",ISNUMBER('Cost model'!N694)),'Cost model'!N694,'Cost model'!M694)</f>
        <v>17.5</v>
      </c>
      <c r="K6693" s="14" t="n">
        <f aca="false">J6693-H6693</f>
        <v>5.12</v>
      </c>
      <c r="L6693" s="14" t="n">
        <f aca="false">G6693-H6693</f>
        <v>5.12</v>
      </c>
    </row>
    <row r="6694" customFormat="false" ht="15" hidden="false" customHeight="false" outlineLevel="0" collapsed="false">
      <c r="A6694" s="2" t="s">
        <v>142</v>
      </c>
      <c r="B6694" s="2" t="s">
        <v>142</v>
      </c>
      <c r="C6694" s="2" t="s">
        <v>49</v>
      </c>
      <c r="D6694" s="2" t="s">
        <v>10</v>
      </c>
      <c r="E6694" s="2" t="s">
        <v>83</v>
      </c>
      <c r="F6694" s="2" t="s">
        <v>977</v>
      </c>
      <c r="G6694" s="14" t="n">
        <v>24.5</v>
      </c>
      <c r="H6694" s="14" t="n">
        <v>15.16</v>
      </c>
      <c r="I6694" s="14" t="n">
        <v>24.5</v>
      </c>
      <c r="J6694" s="23" t="n">
        <f aca="false">IF(AND(E6694="Priority",ISNUMBER('Cost model'!N634)),'Cost model'!N634,'Cost model'!M634)</f>
        <v>21.5</v>
      </c>
      <c r="K6694" s="14" t="n">
        <f aca="false">J6694-H6694</f>
        <v>6.34</v>
      </c>
      <c r="L6694" s="14" t="n">
        <f aca="false">G6694-H6694</f>
        <v>9.34</v>
      </c>
    </row>
    <row r="6695" customFormat="false" ht="15" hidden="false" customHeight="false" outlineLevel="0" collapsed="false">
      <c r="A6695" s="2" t="s">
        <v>174</v>
      </c>
      <c r="B6695" s="2" t="s">
        <v>174</v>
      </c>
      <c r="C6695" s="2" t="s">
        <v>47</v>
      </c>
      <c r="D6695" s="2" t="s">
        <v>10</v>
      </c>
      <c r="E6695" s="2" t="s">
        <v>74</v>
      </c>
      <c r="F6695" s="2" t="s">
        <v>977</v>
      </c>
      <c r="G6695" s="14" t="n">
        <v>9.5</v>
      </c>
      <c r="H6695" s="14" t="n">
        <v>11.58</v>
      </c>
      <c r="I6695" s="14" t="n">
        <v>9.5</v>
      </c>
      <c r="J6695" s="23" t="n">
        <f aca="false">IF(AND(E6695="Priority",ISNUMBER('Cost model'!N167)),'Cost model'!N167,'Cost model'!M167)</f>
        <v>8.5</v>
      </c>
      <c r="K6695" s="14" t="n">
        <f aca="false">J6695-H6695</f>
        <v>-3.08</v>
      </c>
      <c r="L6695" s="14" t="n">
        <f aca="false">G6695-H6695</f>
        <v>-2.08</v>
      </c>
    </row>
    <row r="6696" customFormat="false" ht="15" hidden="false" customHeight="false" outlineLevel="0" collapsed="false">
      <c r="A6696" s="2" t="s">
        <v>221</v>
      </c>
      <c r="B6696" s="2" t="s">
        <v>221</v>
      </c>
      <c r="C6696" s="2" t="s">
        <v>47</v>
      </c>
      <c r="D6696" s="2" t="s">
        <v>12</v>
      </c>
      <c r="E6696" s="2" t="s">
        <v>74</v>
      </c>
      <c r="F6696" s="2" t="s">
        <v>977</v>
      </c>
      <c r="G6696" s="14" t="n">
        <v>53.5</v>
      </c>
      <c r="H6696" s="14" t="n">
        <v>35.48</v>
      </c>
      <c r="I6696" s="14" t="n">
        <v>9.5</v>
      </c>
      <c r="J6696" s="23" t="n">
        <f aca="false">IF(AND(E6696="Priority",ISNUMBER('Cost model'!N740)),'Cost model'!N740,'Cost model'!M740)</f>
        <v>22.5</v>
      </c>
      <c r="K6696" s="14" t="n">
        <f aca="false">J6696-H6696</f>
        <v>-12.98</v>
      </c>
      <c r="L6696" s="14" t="n">
        <f aca="false">G6696-H6696</f>
        <v>18.02</v>
      </c>
    </row>
    <row r="6697" customFormat="false" ht="15" hidden="false" customHeight="false" outlineLevel="0" collapsed="false">
      <c r="A6697" s="2" t="s">
        <v>124</v>
      </c>
      <c r="B6697" s="2" t="s">
        <v>174</v>
      </c>
      <c r="C6697" s="2" t="s">
        <v>48</v>
      </c>
      <c r="D6697" s="2" t="s">
        <v>13</v>
      </c>
      <c r="E6697" s="2" t="s">
        <v>74</v>
      </c>
      <c r="F6697" s="2" t="s">
        <v>976</v>
      </c>
      <c r="G6697" s="14" t="n">
        <v>96</v>
      </c>
      <c r="H6697" s="14" t="n">
        <v>165.26</v>
      </c>
      <c r="I6697" s="14" t="n">
        <v>24.5</v>
      </c>
      <c r="J6697" s="23" t="n">
        <f aca="false">IF(AND(E6697="Priority",ISNUMBER('Cost model'!N369)),'Cost model'!N369,'Cost model'!M369)</f>
        <v>100</v>
      </c>
      <c r="K6697" s="14" t="n">
        <f aca="false">J6697-H6697</f>
        <v>-65.26</v>
      </c>
      <c r="L6697" s="14" t="n">
        <f aca="false">G6697-H6697</f>
        <v>-69.26</v>
      </c>
    </row>
    <row r="6698" customFormat="false" ht="15" hidden="false" customHeight="false" outlineLevel="0" collapsed="false">
      <c r="A6698" s="2" t="s">
        <v>174</v>
      </c>
      <c r="B6698" s="2" t="s">
        <v>174</v>
      </c>
      <c r="C6698" s="2" t="s">
        <v>47</v>
      </c>
      <c r="D6698" s="2" t="s">
        <v>12</v>
      </c>
      <c r="E6698" s="2" t="s">
        <v>74</v>
      </c>
      <c r="F6698" s="2" t="s">
        <v>977</v>
      </c>
      <c r="G6698" s="14" t="n">
        <v>9.5</v>
      </c>
      <c r="H6698" s="14" t="n">
        <v>32.55</v>
      </c>
      <c r="I6698" s="14" t="n">
        <v>9.5</v>
      </c>
      <c r="J6698" s="23" t="n">
        <f aca="false">IF(AND(E6698="Priority",ISNUMBER('Cost model'!N170)),'Cost model'!N170,'Cost model'!M170)</f>
        <v>25.5</v>
      </c>
      <c r="K6698" s="14" t="n">
        <f aca="false">J6698-H6698</f>
        <v>-7.05</v>
      </c>
      <c r="L6698" s="14" t="n">
        <f aca="false">G6698-H6698</f>
        <v>-23.05</v>
      </c>
    </row>
    <row r="6699" customFormat="false" ht="15" hidden="false" customHeight="false" outlineLevel="0" collapsed="false">
      <c r="A6699" s="2" t="s">
        <v>174</v>
      </c>
      <c r="B6699" s="2" t="s">
        <v>174</v>
      </c>
      <c r="C6699" s="2" t="s">
        <v>49</v>
      </c>
      <c r="D6699" s="2" t="s">
        <v>10</v>
      </c>
      <c r="E6699" s="2" t="s">
        <v>83</v>
      </c>
      <c r="F6699" s="2" t="s">
        <v>977</v>
      </c>
      <c r="G6699" s="14" t="n">
        <v>24.5</v>
      </c>
      <c r="H6699" s="14" t="n">
        <v>23.25</v>
      </c>
      <c r="I6699" s="14" t="n">
        <v>24.5</v>
      </c>
      <c r="J6699" s="23" t="n">
        <f aca="false">IF(AND(E6699="Priority",ISNUMBER('Cost model'!N169)),'Cost model'!N169,'Cost model'!M169)</f>
        <v>25.5</v>
      </c>
      <c r="K6699" s="14" t="n">
        <f aca="false">J6699-H6699</f>
        <v>2.25</v>
      </c>
      <c r="L6699" s="14" t="n">
        <f aca="false">G6699-H6699</f>
        <v>1.25</v>
      </c>
    </row>
    <row r="6700" customFormat="false" ht="15" hidden="false" customHeight="false" outlineLevel="0" collapsed="false">
      <c r="A6700" s="2" t="s">
        <v>174</v>
      </c>
      <c r="B6700" s="2" t="s">
        <v>174</v>
      </c>
      <c r="C6700" s="2" t="s">
        <v>48</v>
      </c>
      <c r="D6700" s="2" t="s">
        <v>12</v>
      </c>
      <c r="E6700" s="2" t="s">
        <v>74</v>
      </c>
      <c r="F6700" s="2" t="s">
        <v>977</v>
      </c>
      <c r="G6700" s="14" t="n">
        <v>29.5</v>
      </c>
      <c r="H6700" s="14" t="n">
        <v>28.58</v>
      </c>
      <c r="I6700" s="14" t="n">
        <v>12.5</v>
      </c>
      <c r="J6700" s="23" t="n">
        <f aca="false">IF(AND(E6700="Priority",ISNUMBER('Cost model'!N171)),'Cost model'!N171,'Cost model'!M171)</f>
        <v>40</v>
      </c>
      <c r="K6700" s="14" t="n">
        <f aca="false">J6700-H6700</f>
        <v>11.42</v>
      </c>
      <c r="L6700" s="14" t="n">
        <f aca="false">G6700-H6700</f>
        <v>0.920000000000002</v>
      </c>
    </row>
    <row r="6701" customFormat="false" ht="15" hidden="false" customHeight="false" outlineLevel="0" collapsed="false">
      <c r="A6701" s="2" t="s">
        <v>174</v>
      </c>
      <c r="B6701" s="2" t="s">
        <v>174</v>
      </c>
      <c r="C6701" s="2" t="s">
        <v>48</v>
      </c>
      <c r="D6701" s="2" t="s">
        <v>10</v>
      </c>
      <c r="E6701" s="2" t="s">
        <v>74</v>
      </c>
      <c r="F6701" s="2" t="s">
        <v>977</v>
      </c>
      <c r="G6701" s="14" t="n">
        <v>12.5</v>
      </c>
      <c r="H6701" s="14" t="n">
        <v>10.98</v>
      </c>
      <c r="I6701" s="14" t="n">
        <v>12.5</v>
      </c>
      <c r="J6701" s="23" t="n">
        <f aca="false">IF(AND(E6701="Priority",ISNUMBER('Cost model'!N168)),'Cost model'!N168,'Cost model'!M168)</f>
        <v>13.5</v>
      </c>
      <c r="K6701" s="14" t="n">
        <f aca="false">J6701-H6701</f>
        <v>2.52</v>
      </c>
      <c r="L6701" s="14" t="n">
        <f aca="false">G6701-H6701</f>
        <v>1.52</v>
      </c>
    </row>
    <row r="6702" customFormat="false" ht="15" hidden="false" customHeight="false" outlineLevel="0" collapsed="false">
      <c r="A6702" s="2" t="s">
        <v>158</v>
      </c>
      <c r="B6702" s="2" t="s">
        <v>158</v>
      </c>
      <c r="C6702" s="2" t="s">
        <v>47</v>
      </c>
      <c r="D6702" s="2" t="s">
        <v>12</v>
      </c>
      <c r="E6702" s="2" t="s">
        <v>74</v>
      </c>
      <c r="F6702" s="2" t="s">
        <v>977</v>
      </c>
      <c r="G6702" s="14" t="n">
        <v>38</v>
      </c>
      <c r="H6702" s="14" t="n">
        <v>14.23</v>
      </c>
      <c r="I6702" s="14" t="n">
        <v>9.5</v>
      </c>
      <c r="J6702" s="23" t="n">
        <f aca="false">IF(AND(E6702="Priority",ISNUMBER('Cost model'!N425)),'Cost model'!N425,'Cost model'!M425)</f>
        <v>14.5</v>
      </c>
      <c r="K6702" s="14" t="n">
        <f aca="false">J6702-H6702</f>
        <v>0.27</v>
      </c>
      <c r="L6702" s="14" t="n">
        <f aca="false">G6702-H6702</f>
        <v>23.77</v>
      </c>
    </row>
    <row r="6703" customFormat="false" ht="15" hidden="false" customHeight="false" outlineLevel="0" collapsed="false">
      <c r="A6703" s="2" t="s">
        <v>174</v>
      </c>
      <c r="B6703" s="2" t="s">
        <v>174</v>
      </c>
      <c r="C6703" s="2" t="s">
        <v>48</v>
      </c>
      <c r="D6703" s="2" t="s">
        <v>12</v>
      </c>
      <c r="E6703" s="2" t="s">
        <v>74</v>
      </c>
      <c r="F6703" s="2" t="s">
        <v>977</v>
      </c>
      <c r="G6703" s="14" t="n">
        <v>25</v>
      </c>
      <c r="H6703" s="14" t="n">
        <v>64.8</v>
      </c>
      <c r="I6703" s="14" t="n">
        <v>12.5</v>
      </c>
      <c r="J6703" s="23" t="n">
        <f aca="false">IF(AND(E6703="Priority",ISNUMBER('Cost model'!N171)),'Cost model'!N171,'Cost model'!M171)</f>
        <v>40</v>
      </c>
      <c r="K6703" s="14" t="n">
        <f aca="false">J6703-H6703</f>
        <v>-24.8</v>
      </c>
      <c r="L6703" s="14" t="n">
        <f aca="false">G6703-H6703</f>
        <v>-39.8</v>
      </c>
    </row>
    <row r="6704" customFormat="false" ht="15" hidden="false" customHeight="false" outlineLevel="0" collapsed="false">
      <c r="A6704" s="2" t="s">
        <v>124</v>
      </c>
      <c r="B6704" s="2" t="s">
        <v>124</v>
      </c>
      <c r="C6704" s="2" t="s">
        <v>48</v>
      </c>
      <c r="D6704" s="2" t="s">
        <v>10</v>
      </c>
      <c r="E6704" s="2" t="s">
        <v>74</v>
      </c>
      <c r="F6704" s="2" t="s">
        <v>977</v>
      </c>
      <c r="G6704" s="14" t="n">
        <v>19.5</v>
      </c>
      <c r="H6704" s="14" t="n">
        <v>9.32</v>
      </c>
      <c r="I6704" s="14" t="n">
        <v>12.5</v>
      </c>
      <c r="J6704" s="23" t="n">
        <f aca="false">IF(AND(E6704="Priority",ISNUMBER('Cost model'!N318)),'Cost model'!N318,'Cost model'!M318)</f>
        <v>14.5</v>
      </c>
      <c r="K6704" s="14" t="n">
        <f aca="false">J6704-H6704</f>
        <v>5.18</v>
      </c>
      <c r="L6704" s="14" t="n">
        <f aca="false">G6704-H6704</f>
        <v>10.18</v>
      </c>
    </row>
    <row r="6705" customFormat="false" ht="15" hidden="false" customHeight="false" outlineLevel="0" collapsed="false">
      <c r="A6705" s="2" t="s">
        <v>174</v>
      </c>
      <c r="B6705" s="2" t="s">
        <v>174</v>
      </c>
      <c r="C6705" s="2" t="s">
        <v>48</v>
      </c>
      <c r="D6705" s="2" t="s">
        <v>12</v>
      </c>
      <c r="E6705" s="2" t="s">
        <v>74</v>
      </c>
      <c r="F6705" s="2" t="s">
        <v>977</v>
      </c>
      <c r="G6705" s="14" t="n">
        <v>25</v>
      </c>
      <c r="H6705" s="14" t="n">
        <v>31.99</v>
      </c>
      <c r="I6705" s="14" t="n">
        <v>12.5</v>
      </c>
      <c r="J6705" s="23" t="n">
        <f aca="false">IF(AND(E6705="Priority",ISNUMBER('Cost model'!N171)),'Cost model'!N171,'Cost model'!M171)</f>
        <v>40</v>
      </c>
      <c r="K6705" s="14" t="n">
        <f aca="false">J6705-H6705</f>
        <v>8.01</v>
      </c>
      <c r="L6705" s="14" t="n">
        <f aca="false">G6705-H6705</f>
        <v>-6.99</v>
      </c>
    </row>
    <row r="6706" customFormat="false" ht="15" hidden="false" customHeight="false" outlineLevel="0" collapsed="false">
      <c r="A6706" s="2" t="s">
        <v>174</v>
      </c>
      <c r="B6706" s="2" t="s">
        <v>174</v>
      </c>
      <c r="C6706" s="2" t="s">
        <v>47</v>
      </c>
      <c r="D6706" s="2" t="s">
        <v>13</v>
      </c>
      <c r="E6706" s="2" t="s">
        <v>74</v>
      </c>
      <c r="F6706" s="2" t="s">
        <v>977</v>
      </c>
      <c r="G6706" s="14" t="n">
        <v>24.5</v>
      </c>
      <c r="H6706" s="14" t="n">
        <v>141.31</v>
      </c>
      <c r="I6706" s="14" t="n">
        <v>19</v>
      </c>
      <c r="J6706" s="23" t="n">
        <f aca="false">IF(AND(E6706="Priority",ISNUMBER('Cost model'!N173)),'Cost model'!N173,'Cost model'!M173)</f>
        <v>60</v>
      </c>
      <c r="K6706" s="14" t="n">
        <f aca="false">J6706-H6706</f>
        <v>-81.31</v>
      </c>
      <c r="L6706" s="14" t="n">
        <f aca="false">G6706-H6706</f>
        <v>-116.81</v>
      </c>
    </row>
    <row r="6707" customFormat="false" ht="15" hidden="false" customHeight="false" outlineLevel="0" collapsed="false">
      <c r="A6707" s="2" t="s">
        <v>174</v>
      </c>
      <c r="B6707" s="2" t="s">
        <v>174</v>
      </c>
      <c r="C6707" s="2" t="s">
        <v>47</v>
      </c>
      <c r="D6707" s="2" t="s">
        <v>10</v>
      </c>
      <c r="E6707" s="2" t="s">
        <v>74</v>
      </c>
      <c r="F6707" s="2" t="s">
        <v>977</v>
      </c>
      <c r="G6707" s="14" t="n">
        <v>9.5</v>
      </c>
      <c r="H6707" s="14" t="n">
        <v>7.5</v>
      </c>
      <c r="I6707" s="14" t="n">
        <v>9.5</v>
      </c>
      <c r="J6707" s="23" t="n">
        <f aca="false">IF(AND(E6707="Priority",ISNUMBER('Cost model'!N167)),'Cost model'!N167,'Cost model'!M167)</f>
        <v>8.5</v>
      </c>
      <c r="K6707" s="14" t="n">
        <f aca="false">J6707-H6707</f>
        <v>1</v>
      </c>
      <c r="L6707" s="14" t="n">
        <f aca="false">G6707-H6707</f>
        <v>2</v>
      </c>
    </row>
    <row r="6708" customFormat="false" ht="15" hidden="false" customHeight="false" outlineLevel="0" collapsed="false">
      <c r="A6708" s="2" t="s">
        <v>174</v>
      </c>
      <c r="B6708" s="2" t="s">
        <v>174</v>
      </c>
      <c r="C6708" s="2" t="s">
        <v>47</v>
      </c>
      <c r="D6708" s="2" t="s">
        <v>10</v>
      </c>
      <c r="E6708" s="2" t="s">
        <v>74</v>
      </c>
      <c r="F6708" s="2" t="s">
        <v>977</v>
      </c>
      <c r="G6708" s="14" t="n">
        <v>9.5</v>
      </c>
      <c r="H6708" s="14" t="n">
        <v>9.61</v>
      </c>
      <c r="I6708" s="14" t="n">
        <v>9.5</v>
      </c>
      <c r="J6708" s="23" t="n">
        <f aca="false">IF(AND(E6708="Priority",ISNUMBER('Cost model'!N167)),'Cost model'!N167,'Cost model'!M167)</f>
        <v>8.5</v>
      </c>
      <c r="K6708" s="14" t="n">
        <f aca="false">J6708-H6708</f>
        <v>-1.11</v>
      </c>
      <c r="L6708" s="14" t="n">
        <f aca="false">G6708-H6708</f>
        <v>-0.109999999999999</v>
      </c>
    </row>
    <row r="6709" customFormat="false" ht="15" hidden="false" customHeight="false" outlineLevel="0" collapsed="false">
      <c r="A6709" s="2" t="s">
        <v>142</v>
      </c>
      <c r="B6709" s="2" t="s">
        <v>142</v>
      </c>
      <c r="C6709" s="2" t="s">
        <v>47</v>
      </c>
      <c r="D6709" s="2" t="s">
        <v>12</v>
      </c>
      <c r="E6709" s="2" t="s">
        <v>74</v>
      </c>
      <c r="F6709" s="2" t="s">
        <v>977</v>
      </c>
      <c r="G6709" s="14" t="n">
        <v>33.5</v>
      </c>
      <c r="H6709" s="14" t="n">
        <v>26.26</v>
      </c>
      <c r="I6709" s="14" t="n">
        <v>9.5</v>
      </c>
      <c r="J6709" s="23" t="n">
        <f aca="false">IF(AND(E6709="Priority",ISNUMBER('Cost model'!N635)),'Cost model'!N635,'Cost model'!M635)</f>
        <v>30.5</v>
      </c>
      <c r="K6709" s="14" t="n">
        <f aca="false">J6709-H6709</f>
        <v>4.24</v>
      </c>
      <c r="L6709" s="14" t="n">
        <f aca="false">G6709-H6709</f>
        <v>7.24</v>
      </c>
    </row>
    <row r="6710" customFormat="false" ht="15" hidden="false" customHeight="false" outlineLevel="0" collapsed="false">
      <c r="A6710" s="2" t="s">
        <v>174</v>
      </c>
      <c r="B6710" s="2" t="s">
        <v>174</v>
      </c>
      <c r="C6710" s="2" t="s">
        <v>47</v>
      </c>
      <c r="D6710" s="2" t="s">
        <v>12</v>
      </c>
      <c r="E6710" s="2" t="s">
        <v>74</v>
      </c>
      <c r="F6710" s="2" t="s">
        <v>977</v>
      </c>
      <c r="G6710" s="14" t="n">
        <v>48</v>
      </c>
      <c r="H6710" s="14" t="n">
        <v>41.81</v>
      </c>
      <c r="I6710" s="14" t="n">
        <v>9.5</v>
      </c>
      <c r="J6710" s="23" t="n">
        <f aca="false">IF(AND(E6710="Priority",ISNUMBER('Cost model'!N170)),'Cost model'!N170,'Cost model'!M170)</f>
        <v>25.5</v>
      </c>
      <c r="K6710" s="14" t="n">
        <f aca="false">J6710-H6710</f>
        <v>-16.31</v>
      </c>
      <c r="L6710" s="14" t="n">
        <f aca="false">G6710-H6710</f>
        <v>6.19</v>
      </c>
    </row>
    <row r="6711" customFormat="false" ht="15" hidden="false" customHeight="false" outlineLevel="0" collapsed="false">
      <c r="A6711" s="2" t="s">
        <v>142</v>
      </c>
      <c r="B6711" s="2" t="s">
        <v>142</v>
      </c>
      <c r="C6711" s="2" t="s">
        <v>47</v>
      </c>
      <c r="D6711" s="2" t="s">
        <v>12</v>
      </c>
      <c r="E6711" s="2" t="s">
        <v>74</v>
      </c>
      <c r="F6711" s="2" t="s">
        <v>977</v>
      </c>
      <c r="G6711" s="14" t="n">
        <v>9.5</v>
      </c>
      <c r="H6711" s="14" t="n">
        <v>48.96</v>
      </c>
      <c r="I6711" s="14" t="n">
        <v>9.5</v>
      </c>
      <c r="J6711" s="23" t="n">
        <f aca="false">IF(AND(E6711="Priority",ISNUMBER('Cost model'!N635)),'Cost model'!N635,'Cost model'!M635)</f>
        <v>30.5</v>
      </c>
      <c r="K6711" s="14" t="n">
        <f aca="false">J6711-H6711</f>
        <v>-18.46</v>
      </c>
      <c r="L6711" s="14" t="n">
        <f aca="false">G6711-H6711</f>
        <v>-39.46</v>
      </c>
    </row>
    <row r="6712" customFormat="false" ht="15" hidden="false" customHeight="false" outlineLevel="0" collapsed="false">
      <c r="A6712" s="2" t="s">
        <v>124</v>
      </c>
      <c r="B6712" s="2" t="s">
        <v>124</v>
      </c>
      <c r="C6712" s="2" t="s">
        <v>48</v>
      </c>
      <c r="D6712" s="2" t="s">
        <v>12</v>
      </c>
      <c r="E6712" s="2" t="s">
        <v>74</v>
      </c>
      <c r="F6712" s="2" t="s">
        <v>977</v>
      </c>
      <c r="G6712" s="14" t="n">
        <v>35</v>
      </c>
      <c r="H6712" s="14" t="n">
        <v>158.97</v>
      </c>
      <c r="I6712" s="14" t="n">
        <v>12.5</v>
      </c>
      <c r="J6712" s="23" t="n">
        <f aca="false">IF(AND(E6712="Priority",ISNUMBER('Cost model'!N321)),'Cost model'!N321,'Cost model'!M321)</f>
        <v>40</v>
      </c>
      <c r="K6712" s="14" t="n">
        <f aca="false">J6712-H6712</f>
        <v>-118.97</v>
      </c>
      <c r="L6712" s="14" t="n">
        <f aca="false">G6712-H6712</f>
        <v>-123.97</v>
      </c>
    </row>
    <row r="6713" customFormat="false" ht="15" hidden="false" customHeight="false" outlineLevel="0" collapsed="false">
      <c r="A6713" s="2" t="s">
        <v>174</v>
      </c>
      <c r="B6713" s="2" t="s">
        <v>174</v>
      </c>
      <c r="C6713" s="2" t="s">
        <v>49</v>
      </c>
      <c r="D6713" s="2" t="s">
        <v>12</v>
      </c>
      <c r="E6713" s="2" t="s">
        <v>74</v>
      </c>
      <c r="F6713" s="2" t="s">
        <v>977</v>
      </c>
      <c r="G6713" s="14" t="n">
        <v>72</v>
      </c>
      <c r="H6713" s="14" t="n">
        <v>43.89</v>
      </c>
      <c r="I6713" s="14" t="n">
        <v>19.5</v>
      </c>
      <c r="J6713" s="23" t="n">
        <f aca="false">IF(AND(E6713="Priority",ISNUMBER('Cost model'!N172)),'Cost model'!N172,'Cost model'!M172)</f>
        <v>45</v>
      </c>
      <c r="K6713" s="14" t="n">
        <f aca="false">J6713-H6713</f>
        <v>1.11</v>
      </c>
      <c r="L6713" s="14" t="n">
        <f aca="false">G6713-H6713</f>
        <v>28.11</v>
      </c>
    </row>
    <row r="6714" customFormat="false" ht="15" hidden="false" customHeight="false" outlineLevel="0" collapsed="false">
      <c r="A6714" s="2" t="s">
        <v>124</v>
      </c>
      <c r="B6714" s="2" t="s">
        <v>124</v>
      </c>
      <c r="C6714" s="2" t="s">
        <v>47</v>
      </c>
      <c r="D6714" s="2" t="s">
        <v>10</v>
      </c>
      <c r="E6714" s="2" t="s">
        <v>74</v>
      </c>
      <c r="F6714" s="2" t="s">
        <v>977</v>
      </c>
      <c r="G6714" s="14" t="n">
        <v>9.5</v>
      </c>
      <c r="H6714" s="14" t="n">
        <v>6.71</v>
      </c>
      <c r="I6714" s="14" t="n">
        <v>9.5</v>
      </c>
      <c r="J6714" s="23" t="n">
        <f aca="false">IF(AND(E6714="Priority",ISNUMBER('Cost model'!N317)),'Cost model'!N317,'Cost model'!M317)</f>
        <v>10.5</v>
      </c>
      <c r="K6714" s="14" t="n">
        <f aca="false">J6714-H6714</f>
        <v>3.79</v>
      </c>
      <c r="L6714" s="14" t="n">
        <f aca="false">G6714-H6714</f>
        <v>2.79</v>
      </c>
    </row>
    <row r="6715" customFormat="false" ht="15" hidden="false" customHeight="false" outlineLevel="0" collapsed="false">
      <c r="A6715" s="2" t="s">
        <v>142</v>
      </c>
      <c r="B6715" s="2" t="s">
        <v>142</v>
      </c>
      <c r="C6715" s="2" t="s">
        <v>48</v>
      </c>
      <c r="D6715" s="2" t="s">
        <v>15</v>
      </c>
      <c r="E6715" s="2" t="s">
        <v>74</v>
      </c>
      <c r="F6715" s="2" t="s">
        <v>977</v>
      </c>
      <c r="G6715" s="14" t="n">
        <v>135</v>
      </c>
      <c r="H6715" s="14" t="n">
        <v>169.58</v>
      </c>
      <c r="I6715" s="14" t="n">
        <v>85</v>
      </c>
      <c r="J6715" s="23" t="n">
        <f aca="false">IF(AND(E6715="Priority",ISNUMBER('Cost model'!N645)),'Cost model'!N645,'Cost model'!M645)</f>
        <v>135</v>
      </c>
      <c r="K6715" s="14" t="n">
        <f aca="false">J6715-H6715</f>
        <v>-34.58</v>
      </c>
      <c r="L6715" s="14" t="n">
        <f aca="false">G6715-H6715</f>
        <v>-34.58</v>
      </c>
    </row>
    <row r="6716" customFormat="false" ht="15" hidden="false" customHeight="false" outlineLevel="0" collapsed="false">
      <c r="A6716" s="2" t="s">
        <v>174</v>
      </c>
      <c r="B6716" s="2" t="s">
        <v>174</v>
      </c>
      <c r="C6716" s="2" t="s">
        <v>49</v>
      </c>
      <c r="D6716" s="2" t="s">
        <v>14</v>
      </c>
      <c r="E6716" s="2" t="s">
        <v>74</v>
      </c>
      <c r="F6716" s="2" t="s">
        <v>977</v>
      </c>
      <c r="G6716" s="14" t="n">
        <v>141.5</v>
      </c>
      <c r="H6716" s="14" t="n">
        <v>133.85</v>
      </c>
      <c r="I6716" s="14" t="n">
        <v>85</v>
      </c>
      <c r="J6716" s="23" t="n">
        <f aca="false">IF(AND(E6716="Priority",ISNUMBER('Cost model'!N178)),'Cost model'!N178,'Cost model'!M178)</f>
        <v>145</v>
      </c>
      <c r="K6716" s="14" t="n">
        <f aca="false">J6716-H6716</f>
        <v>11.15</v>
      </c>
      <c r="L6716" s="14" t="n">
        <f aca="false">G6716-H6716</f>
        <v>7.65000000000001</v>
      </c>
    </row>
    <row r="6717" customFormat="false" ht="15" hidden="false" customHeight="false" outlineLevel="0" collapsed="false">
      <c r="A6717" s="2" t="s">
        <v>174</v>
      </c>
      <c r="B6717" s="2" t="s">
        <v>142</v>
      </c>
      <c r="C6717" s="2" t="s">
        <v>48</v>
      </c>
      <c r="D6717" s="2" t="s">
        <v>12</v>
      </c>
      <c r="E6717" s="2" t="s">
        <v>74</v>
      </c>
      <c r="F6717" s="2" t="s">
        <v>976</v>
      </c>
      <c r="G6717" s="14" t="n">
        <v>37.5</v>
      </c>
      <c r="H6717" s="14" t="n">
        <v>50.41</v>
      </c>
      <c r="I6717" s="14" t="n">
        <v>12.5</v>
      </c>
      <c r="J6717" s="23" t="n">
        <f aca="false">IF(AND(E6717="Priority",ISNUMBER('Cost model'!N126)),'Cost model'!N126,'Cost model'!M126)</f>
        <v>45</v>
      </c>
      <c r="K6717" s="14" t="n">
        <f aca="false">J6717-H6717</f>
        <v>-5.41</v>
      </c>
      <c r="L6717" s="14" t="n">
        <f aca="false">G6717-H6717</f>
        <v>-12.91</v>
      </c>
    </row>
    <row r="6718" customFormat="false" ht="15" hidden="false" customHeight="false" outlineLevel="0" collapsed="false">
      <c r="A6718" s="2" t="s">
        <v>142</v>
      </c>
      <c r="B6718" s="2" t="s">
        <v>158</v>
      </c>
      <c r="C6718" s="2" t="s">
        <v>47</v>
      </c>
      <c r="D6718" s="2" t="s">
        <v>13</v>
      </c>
      <c r="E6718" s="2" t="s">
        <v>74</v>
      </c>
      <c r="F6718" s="2" t="s">
        <v>976</v>
      </c>
      <c r="G6718" s="14" t="n">
        <v>24.5</v>
      </c>
      <c r="H6718" s="14" t="n">
        <v>75.24</v>
      </c>
      <c r="I6718" s="14" t="n">
        <v>24.5</v>
      </c>
      <c r="J6718" s="23" t="n">
        <f aca="false">IF(AND(E6718="Priority",ISNUMBER('Cost model'!N653)),'Cost model'!N653,'Cost model'!M653)</f>
        <v>70</v>
      </c>
      <c r="K6718" s="14" t="n">
        <f aca="false">J6718-H6718</f>
        <v>-5.24</v>
      </c>
      <c r="L6718" s="14" t="n">
        <f aca="false">G6718-H6718</f>
        <v>-50.74</v>
      </c>
    </row>
    <row r="6719" customFormat="false" ht="15" hidden="false" customHeight="false" outlineLevel="0" collapsed="false">
      <c r="A6719" s="2" t="s">
        <v>174</v>
      </c>
      <c r="B6719" s="2" t="s">
        <v>174</v>
      </c>
      <c r="C6719" s="2" t="s">
        <v>47</v>
      </c>
      <c r="D6719" s="2" t="s">
        <v>13</v>
      </c>
      <c r="E6719" s="2" t="s">
        <v>74</v>
      </c>
      <c r="F6719" s="2" t="s">
        <v>977</v>
      </c>
      <c r="G6719" s="14" t="n">
        <v>28.5</v>
      </c>
      <c r="H6719" s="14" t="n">
        <v>109.15</v>
      </c>
      <c r="I6719" s="14" t="n">
        <v>19</v>
      </c>
      <c r="J6719" s="23" t="n">
        <f aca="false">IF(AND(E6719="Priority",ISNUMBER('Cost model'!N173)),'Cost model'!N173,'Cost model'!M173)</f>
        <v>60</v>
      </c>
      <c r="K6719" s="14" t="n">
        <f aca="false">J6719-H6719</f>
        <v>-49.15</v>
      </c>
      <c r="L6719" s="14" t="n">
        <f aca="false">G6719-H6719</f>
        <v>-80.65</v>
      </c>
    </row>
    <row r="6720" customFormat="false" ht="15" hidden="false" customHeight="false" outlineLevel="0" collapsed="false">
      <c r="A6720" s="2" t="s">
        <v>174</v>
      </c>
      <c r="B6720" s="2" t="s">
        <v>174</v>
      </c>
      <c r="C6720" s="2" t="s">
        <v>47</v>
      </c>
      <c r="D6720" s="2" t="s">
        <v>12</v>
      </c>
      <c r="E6720" s="2" t="s">
        <v>74</v>
      </c>
      <c r="F6720" s="2" t="s">
        <v>977</v>
      </c>
      <c r="G6720" s="14" t="n">
        <v>28.5</v>
      </c>
      <c r="H6720" s="14" t="n">
        <v>42.76</v>
      </c>
      <c r="I6720" s="14" t="n">
        <v>9.5</v>
      </c>
      <c r="J6720" s="23" t="n">
        <f aca="false">IF(AND(E6720="Priority",ISNUMBER('Cost model'!N170)),'Cost model'!N170,'Cost model'!M170)</f>
        <v>25.5</v>
      </c>
      <c r="K6720" s="14" t="n">
        <f aca="false">J6720-H6720</f>
        <v>-17.26</v>
      </c>
      <c r="L6720" s="14" t="n">
        <f aca="false">G6720-H6720</f>
        <v>-14.26</v>
      </c>
    </row>
    <row r="6721" customFormat="false" ht="15" hidden="false" customHeight="false" outlineLevel="0" collapsed="false">
      <c r="A6721" s="2" t="s">
        <v>174</v>
      </c>
      <c r="B6721" s="2" t="s">
        <v>174</v>
      </c>
      <c r="C6721" s="2" t="s">
        <v>47</v>
      </c>
      <c r="D6721" s="2" t="s">
        <v>14</v>
      </c>
      <c r="E6721" s="2" t="s">
        <v>74</v>
      </c>
      <c r="F6721" s="2" t="s">
        <v>977</v>
      </c>
      <c r="G6721" s="14" t="n">
        <v>104</v>
      </c>
      <c r="H6721" s="14" t="n">
        <v>183.55</v>
      </c>
      <c r="I6721" s="14" t="n">
        <v>25</v>
      </c>
      <c r="J6721" s="23" t="n">
        <f aca="false">IF(AND(E6721="Priority",ISNUMBER('Cost model'!N176)),'Cost model'!N176,'Cost model'!M176)</f>
        <v>95</v>
      </c>
      <c r="K6721" s="14" t="n">
        <f aca="false">J6721-H6721</f>
        <v>-88.55</v>
      </c>
      <c r="L6721" s="14" t="n">
        <f aca="false">G6721-H6721</f>
        <v>-79.55</v>
      </c>
    </row>
    <row r="6722" customFormat="false" ht="15" hidden="false" customHeight="false" outlineLevel="0" collapsed="false">
      <c r="A6722" s="2" t="s">
        <v>174</v>
      </c>
      <c r="B6722" s="2" t="s">
        <v>174</v>
      </c>
      <c r="C6722" s="2" t="s">
        <v>47</v>
      </c>
      <c r="D6722" s="2" t="s">
        <v>12</v>
      </c>
      <c r="E6722" s="2" t="s">
        <v>74</v>
      </c>
      <c r="F6722" s="2" t="s">
        <v>977</v>
      </c>
      <c r="G6722" s="14" t="n">
        <v>43</v>
      </c>
      <c r="H6722" s="14" t="n">
        <v>42.2</v>
      </c>
      <c r="I6722" s="14" t="n">
        <v>9.5</v>
      </c>
      <c r="J6722" s="23" t="n">
        <f aca="false">IF(AND(E6722="Priority",ISNUMBER('Cost model'!N170)),'Cost model'!N170,'Cost model'!M170)</f>
        <v>25.5</v>
      </c>
      <c r="K6722" s="14" t="n">
        <f aca="false">J6722-H6722</f>
        <v>-16.7</v>
      </c>
      <c r="L6722" s="14" t="n">
        <f aca="false">G6722-H6722</f>
        <v>0.799999999999997</v>
      </c>
    </row>
    <row r="6723" customFormat="false" ht="15" hidden="false" customHeight="false" outlineLevel="0" collapsed="false">
      <c r="A6723" s="2" t="s">
        <v>142</v>
      </c>
      <c r="B6723" s="2" t="s">
        <v>142</v>
      </c>
      <c r="C6723" s="2" t="s">
        <v>49</v>
      </c>
      <c r="D6723" s="2" t="s">
        <v>14</v>
      </c>
      <c r="E6723" s="2" t="s">
        <v>74</v>
      </c>
      <c r="F6723" s="2" t="s">
        <v>977</v>
      </c>
      <c r="G6723" s="14" t="n">
        <v>141.5</v>
      </c>
      <c r="H6723" s="14" t="n">
        <v>159.5</v>
      </c>
      <c r="I6723" s="14" t="n">
        <v>85</v>
      </c>
      <c r="J6723" s="23" t="n">
        <f aca="false">IF(AND(E6723="Priority",ISNUMBER('Cost model'!N643)),'Cost model'!N643,'Cost model'!M643)</f>
        <v>110</v>
      </c>
      <c r="K6723" s="14" t="n">
        <f aca="false">J6723-H6723</f>
        <v>-49.5</v>
      </c>
      <c r="L6723" s="14" t="n">
        <f aca="false">G6723-H6723</f>
        <v>-18</v>
      </c>
    </row>
    <row r="6724" customFormat="false" ht="15" hidden="false" customHeight="false" outlineLevel="0" collapsed="false">
      <c r="A6724" s="2" t="s">
        <v>174</v>
      </c>
      <c r="B6724" s="2" t="s">
        <v>142</v>
      </c>
      <c r="C6724" s="2" t="s">
        <v>49</v>
      </c>
      <c r="D6724" s="2" t="s">
        <v>12</v>
      </c>
      <c r="E6724" s="2" t="s">
        <v>74</v>
      </c>
      <c r="F6724" s="2" t="s">
        <v>976</v>
      </c>
      <c r="G6724" s="14" t="n">
        <v>39</v>
      </c>
      <c r="H6724" s="14" t="n">
        <v>56.57</v>
      </c>
      <c r="I6724" s="14" t="n">
        <v>19.5</v>
      </c>
      <c r="J6724" s="23" t="n">
        <f aca="false">IF(AND(E6724="Priority",ISNUMBER('Cost model'!N127)),'Cost model'!N127,'Cost model'!M127)</f>
        <v>50</v>
      </c>
      <c r="K6724" s="14" t="n">
        <f aca="false">J6724-H6724</f>
        <v>-6.57</v>
      </c>
      <c r="L6724" s="14" t="n">
        <f aca="false">G6724-H6724</f>
        <v>-17.57</v>
      </c>
    </row>
    <row r="6725" customFormat="false" ht="15" hidden="false" customHeight="false" outlineLevel="0" collapsed="false">
      <c r="A6725" s="2" t="s">
        <v>174</v>
      </c>
      <c r="B6725" s="2" t="s">
        <v>174</v>
      </c>
      <c r="C6725" s="2" t="s">
        <v>47</v>
      </c>
      <c r="D6725" s="2" t="s">
        <v>12</v>
      </c>
      <c r="E6725" s="2" t="s">
        <v>74</v>
      </c>
      <c r="F6725" s="2" t="s">
        <v>977</v>
      </c>
      <c r="G6725" s="14" t="n">
        <v>38</v>
      </c>
      <c r="H6725" s="14" t="n">
        <v>41.81</v>
      </c>
      <c r="I6725" s="14" t="n">
        <v>9.5</v>
      </c>
      <c r="J6725" s="23" t="n">
        <f aca="false">IF(AND(E6725="Priority",ISNUMBER('Cost model'!N170)),'Cost model'!N170,'Cost model'!M170)</f>
        <v>25.5</v>
      </c>
      <c r="K6725" s="14" t="n">
        <f aca="false">J6725-H6725</f>
        <v>-16.31</v>
      </c>
      <c r="L6725" s="14" t="n">
        <f aca="false">G6725-H6725</f>
        <v>-3.81</v>
      </c>
    </row>
    <row r="6726" customFormat="false" ht="15" hidden="false" customHeight="false" outlineLevel="0" collapsed="false">
      <c r="A6726" s="2" t="s">
        <v>124</v>
      </c>
      <c r="B6726" s="2" t="s">
        <v>124</v>
      </c>
      <c r="C6726" s="2" t="s">
        <v>48</v>
      </c>
      <c r="D6726" s="2" t="s">
        <v>12</v>
      </c>
      <c r="E6726" s="2" t="s">
        <v>74</v>
      </c>
      <c r="F6726" s="2" t="s">
        <v>977</v>
      </c>
      <c r="G6726" s="14" t="n">
        <v>12.5</v>
      </c>
      <c r="H6726" s="14" t="n">
        <v>11.7</v>
      </c>
      <c r="I6726" s="14" t="n">
        <v>12.5</v>
      </c>
      <c r="J6726" s="23" t="n">
        <f aca="false">IF(AND(E6726="Priority",ISNUMBER('Cost model'!N321)),'Cost model'!N321,'Cost model'!M321)</f>
        <v>40</v>
      </c>
      <c r="K6726" s="14" t="n">
        <f aca="false">J6726-H6726</f>
        <v>28.3</v>
      </c>
      <c r="L6726" s="14" t="n">
        <f aca="false">G6726-H6726</f>
        <v>0.800000000000001</v>
      </c>
    </row>
    <row r="6727" customFormat="false" ht="15" hidden="false" customHeight="false" outlineLevel="0" collapsed="false">
      <c r="A6727" s="2" t="s">
        <v>174</v>
      </c>
      <c r="B6727" s="2" t="s">
        <v>174</v>
      </c>
      <c r="C6727" s="2" t="s">
        <v>49</v>
      </c>
      <c r="D6727" s="2" t="s">
        <v>12</v>
      </c>
      <c r="E6727" s="2" t="s">
        <v>74</v>
      </c>
      <c r="F6727" s="2" t="s">
        <v>977</v>
      </c>
      <c r="G6727" s="14" t="n">
        <v>74</v>
      </c>
      <c r="H6727" s="14" t="n">
        <v>41.85</v>
      </c>
      <c r="I6727" s="14" t="n">
        <v>19.5</v>
      </c>
      <c r="J6727" s="23" t="n">
        <f aca="false">IF(AND(E6727="Priority",ISNUMBER('Cost model'!N172)),'Cost model'!N172,'Cost model'!M172)</f>
        <v>45</v>
      </c>
      <c r="K6727" s="14" t="n">
        <f aca="false">J6727-H6727</f>
        <v>3.15</v>
      </c>
      <c r="L6727" s="14" t="n">
        <f aca="false">G6727-H6727</f>
        <v>32.15</v>
      </c>
    </row>
    <row r="6728" customFormat="false" ht="15" hidden="false" customHeight="false" outlineLevel="0" collapsed="false">
      <c r="A6728" s="2" t="s">
        <v>174</v>
      </c>
      <c r="B6728" s="2" t="s">
        <v>174</v>
      </c>
      <c r="C6728" s="2" t="s">
        <v>47</v>
      </c>
      <c r="D6728" s="2" t="s">
        <v>12</v>
      </c>
      <c r="E6728" s="2" t="s">
        <v>74</v>
      </c>
      <c r="F6728" s="2" t="s">
        <v>977</v>
      </c>
      <c r="G6728" s="14" t="n">
        <v>19</v>
      </c>
      <c r="H6728" s="14" t="n">
        <v>14.99</v>
      </c>
      <c r="I6728" s="14" t="n">
        <v>9.5</v>
      </c>
      <c r="J6728" s="23" t="n">
        <f aca="false">IF(AND(E6728="Priority",ISNUMBER('Cost model'!N170)),'Cost model'!N170,'Cost model'!M170)</f>
        <v>25.5</v>
      </c>
      <c r="K6728" s="14" t="n">
        <f aca="false">J6728-H6728</f>
        <v>10.51</v>
      </c>
      <c r="L6728" s="14" t="n">
        <f aca="false">G6728-H6728</f>
        <v>4.01</v>
      </c>
    </row>
    <row r="6729" customFormat="false" ht="15" hidden="false" customHeight="false" outlineLevel="0" collapsed="false">
      <c r="A6729" s="2" t="s">
        <v>174</v>
      </c>
      <c r="B6729" s="2" t="s">
        <v>174</v>
      </c>
      <c r="C6729" s="2" t="s">
        <v>47</v>
      </c>
      <c r="D6729" s="2" t="s">
        <v>12</v>
      </c>
      <c r="E6729" s="2" t="s">
        <v>74</v>
      </c>
      <c r="F6729" s="2" t="s">
        <v>977</v>
      </c>
      <c r="G6729" s="14" t="n">
        <v>28.5</v>
      </c>
      <c r="H6729" s="14" t="n">
        <v>27.53</v>
      </c>
      <c r="I6729" s="14" t="n">
        <v>9.5</v>
      </c>
      <c r="J6729" s="23" t="n">
        <f aca="false">IF(AND(E6729="Priority",ISNUMBER('Cost model'!N170)),'Cost model'!N170,'Cost model'!M170)</f>
        <v>25.5</v>
      </c>
      <c r="K6729" s="14" t="n">
        <f aca="false">J6729-H6729</f>
        <v>-2.03</v>
      </c>
      <c r="L6729" s="14" t="n">
        <f aca="false">G6729-H6729</f>
        <v>0.969999999999999</v>
      </c>
    </row>
    <row r="6730" customFormat="false" ht="15" hidden="false" customHeight="false" outlineLevel="0" collapsed="false">
      <c r="A6730" s="2" t="s">
        <v>142</v>
      </c>
      <c r="B6730" s="2" t="s">
        <v>142</v>
      </c>
      <c r="C6730" s="2" t="s">
        <v>47</v>
      </c>
      <c r="D6730" s="2" t="s">
        <v>12</v>
      </c>
      <c r="E6730" s="2" t="s">
        <v>74</v>
      </c>
      <c r="F6730" s="2" t="s">
        <v>977</v>
      </c>
      <c r="G6730" s="14" t="n">
        <v>53.5</v>
      </c>
      <c r="H6730" s="14" t="n">
        <v>43.89</v>
      </c>
      <c r="I6730" s="14" t="n">
        <v>9.5</v>
      </c>
      <c r="J6730" s="23" t="n">
        <f aca="false">IF(AND(E6730="Priority",ISNUMBER('Cost model'!N635)),'Cost model'!N635,'Cost model'!M635)</f>
        <v>30.5</v>
      </c>
      <c r="K6730" s="14" t="n">
        <f aca="false">J6730-H6730</f>
        <v>-13.39</v>
      </c>
      <c r="L6730" s="14" t="n">
        <f aca="false">G6730-H6730</f>
        <v>9.61</v>
      </c>
    </row>
    <row r="6731" customFormat="false" ht="15" hidden="false" customHeight="false" outlineLevel="0" collapsed="false">
      <c r="A6731" s="2" t="s">
        <v>174</v>
      </c>
      <c r="B6731" s="2" t="s">
        <v>124</v>
      </c>
      <c r="C6731" s="2" t="s">
        <v>47</v>
      </c>
      <c r="D6731" s="2" t="s">
        <v>13</v>
      </c>
      <c r="E6731" s="2" t="s">
        <v>74</v>
      </c>
      <c r="F6731" s="2" t="s">
        <v>976</v>
      </c>
      <c r="G6731" s="14" t="n">
        <v>19</v>
      </c>
      <c r="H6731" s="14" t="n">
        <v>37.11</v>
      </c>
      <c r="I6731" s="14" t="n">
        <v>19</v>
      </c>
      <c r="J6731" s="23" t="n">
        <f aca="false">IF(AND(E6731="Priority",ISNUMBER('Cost model'!N113)),'Cost model'!N113,'Cost model'!M113)</f>
        <v>65</v>
      </c>
      <c r="K6731" s="14" t="n">
        <f aca="false">J6731-H6731</f>
        <v>27.89</v>
      </c>
      <c r="L6731" s="14" t="n">
        <f aca="false">G6731-H6731</f>
        <v>-18.11</v>
      </c>
    </row>
    <row r="6732" customFormat="false" ht="15" hidden="false" customHeight="false" outlineLevel="0" collapsed="false">
      <c r="A6732" s="2" t="s">
        <v>142</v>
      </c>
      <c r="B6732" s="2" t="s">
        <v>142</v>
      </c>
      <c r="C6732" s="2" t="s">
        <v>47</v>
      </c>
      <c r="D6732" s="2" t="s">
        <v>12</v>
      </c>
      <c r="E6732" s="2" t="s">
        <v>74</v>
      </c>
      <c r="F6732" s="2" t="s">
        <v>977</v>
      </c>
      <c r="G6732" s="14" t="n">
        <v>19</v>
      </c>
      <c r="H6732" s="14" t="n">
        <v>41.81</v>
      </c>
      <c r="I6732" s="14" t="n">
        <v>9.5</v>
      </c>
      <c r="J6732" s="23" t="n">
        <f aca="false">IF(AND(E6732="Priority",ISNUMBER('Cost model'!N635)),'Cost model'!N635,'Cost model'!M635)</f>
        <v>30.5</v>
      </c>
      <c r="K6732" s="14" t="n">
        <f aca="false">J6732-H6732</f>
        <v>-11.31</v>
      </c>
      <c r="L6732" s="14" t="n">
        <f aca="false">G6732-H6732</f>
        <v>-22.81</v>
      </c>
    </row>
    <row r="6733" customFormat="false" ht="15" hidden="false" customHeight="false" outlineLevel="0" collapsed="false">
      <c r="A6733" s="2" t="s">
        <v>142</v>
      </c>
      <c r="B6733" s="2" t="s">
        <v>124</v>
      </c>
      <c r="C6733" s="2" t="s">
        <v>47</v>
      </c>
      <c r="D6733" s="2" t="s">
        <v>12</v>
      </c>
      <c r="E6733" s="2" t="s">
        <v>74</v>
      </c>
      <c r="F6733" s="2" t="s">
        <v>976</v>
      </c>
      <c r="G6733" s="14" t="n">
        <v>19.5</v>
      </c>
      <c r="H6733" s="14" t="n">
        <v>22.3</v>
      </c>
      <c r="I6733" s="14" t="n">
        <v>19.5</v>
      </c>
      <c r="J6733" s="23" t="n">
        <f aca="false">IF(AND(E6733="Priority",ISNUMBER('Cost model'!N665)),'Cost model'!N665,'Cost model'!M665)</f>
        <v>40</v>
      </c>
      <c r="K6733" s="14" t="n">
        <f aca="false">J6733-H6733</f>
        <v>17.7</v>
      </c>
      <c r="L6733" s="14" t="n">
        <f aca="false">G6733-H6733</f>
        <v>-2.8</v>
      </c>
    </row>
    <row r="6734" customFormat="false" ht="15" hidden="false" customHeight="false" outlineLevel="0" collapsed="false">
      <c r="A6734" s="2" t="s">
        <v>174</v>
      </c>
      <c r="B6734" s="2" t="s">
        <v>124</v>
      </c>
      <c r="C6734" s="2" t="s">
        <v>48</v>
      </c>
      <c r="D6734" s="2" t="s">
        <v>12</v>
      </c>
      <c r="E6734" s="2" t="s">
        <v>83</v>
      </c>
      <c r="F6734" s="2" t="s">
        <v>976</v>
      </c>
      <c r="G6734" s="14" t="n">
        <v>19.5</v>
      </c>
      <c r="H6734" s="14" t="n">
        <v>71.8</v>
      </c>
      <c r="I6734" s="14" t="n">
        <v>19.5</v>
      </c>
      <c r="J6734" s="23" t="n">
        <f aca="false">IF(AND(E6734="Priority",ISNUMBER('Cost model'!N111)),'Cost model'!N111,'Cost model'!M111)</f>
        <v>60</v>
      </c>
      <c r="K6734" s="14" t="n">
        <f aca="false">J6734-H6734</f>
        <v>-11.8</v>
      </c>
      <c r="L6734" s="14" t="n">
        <f aca="false">G6734-H6734</f>
        <v>-52.3</v>
      </c>
    </row>
    <row r="6735" customFormat="false" ht="15" hidden="false" customHeight="false" outlineLevel="0" collapsed="false">
      <c r="A6735" s="2" t="s">
        <v>124</v>
      </c>
      <c r="B6735" s="2" t="s">
        <v>124</v>
      </c>
      <c r="C6735" s="2" t="s">
        <v>48</v>
      </c>
      <c r="D6735" s="2" t="s">
        <v>10</v>
      </c>
      <c r="E6735" s="2" t="s">
        <v>74</v>
      </c>
      <c r="F6735" s="2" t="s">
        <v>977</v>
      </c>
      <c r="G6735" s="14" t="n">
        <v>12.5</v>
      </c>
      <c r="H6735" s="14" t="n">
        <v>7.88</v>
      </c>
      <c r="I6735" s="14" t="n">
        <v>12.5</v>
      </c>
      <c r="J6735" s="23" t="n">
        <f aca="false">IF(AND(E6735="Priority",ISNUMBER('Cost model'!N318)),'Cost model'!N318,'Cost model'!M318)</f>
        <v>14.5</v>
      </c>
      <c r="K6735" s="14" t="n">
        <f aca="false">J6735-H6735</f>
        <v>6.62</v>
      </c>
      <c r="L6735" s="14" t="n">
        <f aca="false">G6735-H6735</f>
        <v>4.62</v>
      </c>
    </row>
    <row r="6736" customFormat="false" ht="15" hidden="false" customHeight="false" outlineLevel="0" collapsed="false">
      <c r="A6736" s="2" t="s">
        <v>124</v>
      </c>
      <c r="B6736" s="2" t="s">
        <v>174</v>
      </c>
      <c r="C6736" s="2" t="s">
        <v>47</v>
      </c>
      <c r="D6736" s="2" t="s">
        <v>10</v>
      </c>
      <c r="E6736" s="2" t="s">
        <v>74</v>
      </c>
      <c r="F6736" s="2" t="s">
        <v>976</v>
      </c>
      <c r="G6736" s="14" t="n">
        <v>9.5</v>
      </c>
      <c r="H6736" s="14" t="n">
        <v>16.26</v>
      </c>
      <c r="I6736" s="14" t="n">
        <v>14.5</v>
      </c>
      <c r="J6736" s="23" t="n">
        <f aca="false">IF(AND(E6736="Priority",ISNUMBER('Cost model'!N362)),'Cost model'!N362,'Cost model'!M362)</f>
        <v>10.5</v>
      </c>
      <c r="K6736" s="14" t="n">
        <f aca="false">J6736-H6736</f>
        <v>-5.76</v>
      </c>
      <c r="L6736" s="14" t="n">
        <f aca="false">G6736-H6736</f>
        <v>-6.76</v>
      </c>
    </row>
    <row r="6737" customFormat="false" ht="15" hidden="false" customHeight="false" outlineLevel="0" collapsed="false">
      <c r="A6737" s="2" t="s">
        <v>142</v>
      </c>
      <c r="B6737" s="2" t="s">
        <v>142</v>
      </c>
      <c r="C6737" s="2" t="s">
        <v>47</v>
      </c>
      <c r="D6737" s="2" t="s">
        <v>12</v>
      </c>
      <c r="E6737" s="2" t="s">
        <v>74</v>
      </c>
      <c r="F6737" s="2" t="s">
        <v>977</v>
      </c>
      <c r="G6737" s="14" t="n">
        <v>9.5</v>
      </c>
      <c r="H6737" s="14" t="n">
        <v>6.4</v>
      </c>
      <c r="I6737" s="14" t="n">
        <v>9.5</v>
      </c>
      <c r="J6737" s="23" t="n">
        <f aca="false">IF(AND(E6737="Priority",ISNUMBER('Cost model'!N635)),'Cost model'!N635,'Cost model'!M635)</f>
        <v>30.5</v>
      </c>
      <c r="K6737" s="14" t="n">
        <f aca="false">J6737-H6737</f>
        <v>24.1</v>
      </c>
      <c r="L6737" s="14" t="n">
        <f aca="false">G6737-H6737</f>
        <v>3.1</v>
      </c>
    </row>
    <row r="6738" customFormat="false" ht="15" hidden="false" customHeight="false" outlineLevel="0" collapsed="false">
      <c r="A6738" s="2" t="s">
        <v>142</v>
      </c>
      <c r="B6738" s="2" t="s">
        <v>142</v>
      </c>
      <c r="C6738" s="2" t="s">
        <v>47</v>
      </c>
      <c r="D6738" s="2" t="s">
        <v>10</v>
      </c>
      <c r="E6738" s="2" t="s">
        <v>83</v>
      </c>
      <c r="F6738" s="2" t="s">
        <v>977</v>
      </c>
      <c r="G6738" s="14" t="n">
        <v>14.5</v>
      </c>
      <c r="H6738" s="14" t="n">
        <v>7.11</v>
      </c>
      <c r="I6738" s="14" t="n">
        <v>14.5</v>
      </c>
      <c r="J6738" s="23" t="n">
        <f aca="false">IF(AND(E6738="Priority",ISNUMBER('Cost model'!N632)),'Cost model'!N632,'Cost model'!M632)</f>
        <v>14.5</v>
      </c>
      <c r="K6738" s="14" t="n">
        <f aca="false">J6738-H6738</f>
        <v>7.39</v>
      </c>
      <c r="L6738" s="14" t="n">
        <f aca="false">G6738-H6738</f>
        <v>7.39</v>
      </c>
    </row>
    <row r="6739" customFormat="false" ht="15" hidden="false" customHeight="false" outlineLevel="0" collapsed="false">
      <c r="A6739" s="2" t="s">
        <v>124</v>
      </c>
      <c r="B6739" s="2" t="s">
        <v>124</v>
      </c>
      <c r="C6739" s="2" t="s">
        <v>48</v>
      </c>
      <c r="D6739" s="2" t="s">
        <v>14</v>
      </c>
      <c r="E6739" s="2" t="s">
        <v>74</v>
      </c>
      <c r="F6739" s="2" t="s">
        <v>977</v>
      </c>
      <c r="G6739" s="14" t="n">
        <v>82</v>
      </c>
      <c r="H6739" s="14" t="n">
        <v>156.83</v>
      </c>
      <c r="I6739" s="14" t="n">
        <v>45</v>
      </c>
      <c r="J6739" s="23" t="n">
        <f aca="false">IF(AND(E6739="Priority",ISNUMBER('Cost model'!N327)),'Cost model'!N327,'Cost model'!M327)</f>
        <v>130</v>
      </c>
      <c r="K6739" s="14" t="n">
        <f aca="false">J6739-H6739</f>
        <v>-26.83</v>
      </c>
      <c r="L6739" s="14" t="n">
        <f aca="false">G6739-H6739</f>
        <v>-74.83</v>
      </c>
    </row>
    <row r="6740" customFormat="false" ht="15" hidden="false" customHeight="false" outlineLevel="0" collapsed="false">
      <c r="A6740" s="2" t="s">
        <v>124</v>
      </c>
      <c r="B6740" s="2" t="s">
        <v>124</v>
      </c>
      <c r="C6740" s="2" t="s">
        <v>48</v>
      </c>
      <c r="D6740" s="2" t="s">
        <v>14</v>
      </c>
      <c r="E6740" s="2" t="s">
        <v>74</v>
      </c>
      <c r="F6740" s="2" t="s">
        <v>977</v>
      </c>
      <c r="G6740" s="14" t="n">
        <v>64.5</v>
      </c>
      <c r="H6740" s="14" t="n">
        <v>126.5</v>
      </c>
      <c r="I6740" s="14" t="n">
        <v>45</v>
      </c>
      <c r="J6740" s="23" t="n">
        <f aca="false">IF(AND(E6740="Priority",ISNUMBER('Cost model'!N327)),'Cost model'!N327,'Cost model'!M327)</f>
        <v>130</v>
      </c>
      <c r="K6740" s="14" t="n">
        <f aca="false">J6740-H6740</f>
        <v>3.5</v>
      </c>
      <c r="L6740" s="14" t="n">
        <f aca="false">G6740-H6740</f>
        <v>-62</v>
      </c>
    </row>
    <row r="6741" customFormat="false" ht="15" hidden="false" customHeight="false" outlineLevel="0" collapsed="false">
      <c r="A6741" s="2" t="s">
        <v>174</v>
      </c>
      <c r="B6741" s="2" t="s">
        <v>174</v>
      </c>
      <c r="C6741" s="2" t="s">
        <v>47</v>
      </c>
      <c r="D6741" s="2" t="s">
        <v>14</v>
      </c>
      <c r="E6741" s="2" t="s">
        <v>74</v>
      </c>
      <c r="F6741" s="2" t="s">
        <v>977</v>
      </c>
      <c r="G6741" s="14" t="n">
        <v>53.5</v>
      </c>
      <c r="H6741" s="14" t="n">
        <v>177.35</v>
      </c>
      <c r="I6741" s="14" t="n">
        <v>25</v>
      </c>
      <c r="J6741" s="23" t="n">
        <f aca="false">IF(AND(E6741="Priority",ISNUMBER('Cost model'!N176)),'Cost model'!N176,'Cost model'!M176)</f>
        <v>95</v>
      </c>
      <c r="K6741" s="14" t="n">
        <f aca="false">J6741-H6741</f>
        <v>-82.35</v>
      </c>
      <c r="L6741" s="14" t="n">
        <f aca="false">G6741-H6741</f>
        <v>-123.85</v>
      </c>
    </row>
    <row r="6742" customFormat="false" ht="15" hidden="false" customHeight="false" outlineLevel="0" collapsed="false">
      <c r="A6742" s="2" t="s">
        <v>174</v>
      </c>
      <c r="B6742" s="2" t="s">
        <v>158</v>
      </c>
      <c r="C6742" s="2" t="s">
        <v>47</v>
      </c>
      <c r="D6742" s="2" t="s">
        <v>10</v>
      </c>
      <c r="E6742" s="2" t="s">
        <v>74</v>
      </c>
      <c r="F6742" s="2" t="s">
        <v>976</v>
      </c>
      <c r="G6742" s="14" t="n">
        <v>19</v>
      </c>
      <c r="H6742" s="14" t="n">
        <v>44.04</v>
      </c>
      <c r="I6742" s="14" t="n">
        <v>14.5</v>
      </c>
      <c r="J6742" s="23" t="n">
        <f aca="false">IF(AND(E6742="Priority",ISNUMBER('Cost model'!N137)),'Cost model'!N137,'Cost model'!M137)</f>
        <v>13.5</v>
      </c>
      <c r="K6742" s="14" t="n">
        <f aca="false">J6742-H6742</f>
        <v>-30.54</v>
      </c>
      <c r="L6742" s="14" t="n">
        <f aca="false">G6742-H6742</f>
        <v>-25.04</v>
      </c>
    </row>
    <row r="6743" customFormat="false" ht="15" hidden="false" customHeight="false" outlineLevel="0" collapsed="false">
      <c r="A6743" s="2" t="s">
        <v>174</v>
      </c>
      <c r="B6743" s="2" t="s">
        <v>205</v>
      </c>
      <c r="C6743" s="2" t="s">
        <v>47</v>
      </c>
      <c r="D6743" s="2" t="s">
        <v>12</v>
      </c>
      <c r="E6743" s="2" t="s">
        <v>74</v>
      </c>
      <c r="F6743" s="2" t="s">
        <v>976</v>
      </c>
      <c r="G6743" s="14" t="n">
        <v>39</v>
      </c>
      <c r="H6743" s="14" t="n">
        <v>58.75</v>
      </c>
      <c r="I6743" s="14" t="n">
        <v>24.5</v>
      </c>
      <c r="J6743" s="23" t="n">
        <f aca="false">IF(AND(E6743="Priority",ISNUMBER('Cost model'!N185)),'Cost model'!N185,'Cost model'!M185)</f>
        <v>50</v>
      </c>
      <c r="K6743" s="14" t="n">
        <f aca="false">J6743-H6743</f>
        <v>-8.75</v>
      </c>
      <c r="L6743" s="14" t="n">
        <f aca="false">G6743-H6743</f>
        <v>-19.75</v>
      </c>
    </row>
    <row r="6744" customFormat="false" ht="15" hidden="false" customHeight="false" outlineLevel="0" collapsed="false">
      <c r="A6744" s="2" t="s">
        <v>142</v>
      </c>
      <c r="B6744" s="2" t="s">
        <v>142</v>
      </c>
      <c r="C6744" s="2" t="s">
        <v>47</v>
      </c>
      <c r="D6744" s="2" t="s">
        <v>10</v>
      </c>
      <c r="E6744" s="2" t="s">
        <v>74</v>
      </c>
      <c r="F6744" s="2" t="s">
        <v>977</v>
      </c>
      <c r="G6744" s="14" t="n">
        <v>9.5</v>
      </c>
      <c r="H6744" s="14" t="n">
        <v>6.4</v>
      </c>
      <c r="I6744" s="14" t="n">
        <v>9.5</v>
      </c>
      <c r="J6744" s="23" t="n">
        <f aca="false">IF(AND(E6744="Priority",ISNUMBER('Cost model'!N632)),'Cost model'!N632,'Cost model'!M632)</f>
        <v>9.5</v>
      </c>
      <c r="K6744" s="14" t="n">
        <f aca="false">J6744-H6744</f>
        <v>3.1</v>
      </c>
      <c r="L6744" s="14" t="n">
        <f aca="false">G6744-H6744</f>
        <v>3.1</v>
      </c>
    </row>
    <row r="6745" customFormat="false" ht="15" hidden="false" customHeight="false" outlineLevel="0" collapsed="false">
      <c r="A6745" s="2" t="s">
        <v>124</v>
      </c>
      <c r="B6745" s="2" t="s">
        <v>174</v>
      </c>
      <c r="C6745" s="2" t="s">
        <v>48</v>
      </c>
      <c r="D6745" s="2" t="s">
        <v>12</v>
      </c>
      <c r="E6745" s="2" t="s">
        <v>74</v>
      </c>
      <c r="F6745" s="2" t="s">
        <v>976</v>
      </c>
      <c r="G6745" s="14" t="n">
        <v>64.5</v>
      </c>
      <c r="H6745" s="14" t="n">
        <v>60.26</v>
      </c>
      <c r="I6745" s="14" t="n">
        <v>19.5</v>
      </c>
      <c r="J6745" s="23" t="n">
        <f aca="false">IF(AND(E6745="Priority",ISNUMBER('Cost model'!N366)),'Cost model'!N366,'Cost model'!M366)</f>
        <v>55</v>
      </c>
      <c r="K6745" s="14" t="n">
        <f aca="false">J6745-H6745</f>
        <v>-5.26</v>
      </c>
      <c r="L6745" s="14" t="n">
        <f aca="false">G6745-H6745</f>
        <v>4.24</v>
      </c>
    </row>
    <row r="6746" customFormat="false" ht="15" hidden="false" customHeight="false" outlineLevel="0" collapsed="false">
      <c r="A6746" s="2" t="s">
        <v>174</v>
      </c>
      <c r="B6746" s="2" t="s">
        <v>174</v>
      </c>
      <c r="C6746" s="2" t="s">
        <v>48</v>
      </c>
      <c r="D6746" s="2" t="s">
        <v>10</v>
      </c>
      <c r="E6746" s="2" t="s">
        <v>74</v>
      </c>
      <c r="F6746" s="2" t="s">
        <v>977</v>
      </c>
      <c r="G6746" s="14" t="n">
        <v>12.5</v>
      </c>
      <c r="H6746" s="14" t="n">
        <v>9.02</v>
      </c>
      <c r="I6746" s="14" t="n">
        <v>12.5</v>
      </c>
      <c r="J6746" s="23" t="n">
        <f aca="false">IF(AND(E6746="Priority",ISNUMBER('Cost model'!N168)),'Cost model'!N168,'Cost model'!M168)</f>
        <v>13.5</v>
      </c>
      <c r="K6746" s="14" t="n">
        <f aca="false">J6746-H6746</f>
        <v>4.48</v>
      </c>
      <c r="L6746" s="14" t="n">
        <f aca="false">G6746-H6746</f>
        <v>3.48</v>
      </c>
    </row>
    <row r="6747" customFormat="false" ht="15" hidden="false" customHeight="false" outlineLevel="0" collapsed="false">
      <c r="A6747" s="2" t="s">
        <v>174</v>
      </c>
      <c r="B6747" s="2" t="s">
        <v>174</v>
      </c>
      <c r="C6747" s="2" t="s">
        <v>48</v>
      </c>
      <c r="D6747" s="2" t="s">
        <v>12</v>
      </c>
      <c r="E6747" s="2" t="s">
        <v>74</v>
      </c>
      <c r="F6747" s="2" t="s">
        <v>977</v>
      </c>
      <c r="G6747" s="14" t="n">
        <v>50</v>
      </c>
      <c r="H6747" s="14" t="n">
        <v>44.48</v>
      </c>
      <c r="I6747" s="14" t="n">
        <v>12.5</v>
      </c>
      <c r="J6747" s="23" t="n">
        <f aca="false">IF(AND(E6747="Priority",ISNUMBER('Cost model'!N171)),'Cost model'!N171,'Cost model'!M171)</f>
        <v>40</v>
      </c>
      <c r="K6747" s="14" t="n">
        <f aca="false">J6747-H6747</f>
        <v>-4.48</v>
      </c>
      <c r="L6747" s="14" t="n">
        <f aca="false">G6747-H6747</f>
        <v>5.52</v>
      </c>
    </row>
    <row r="6748" customFormat="false" ht="15" hidden="false" customHeight="false" outlineLevel="0" collapsed="false">
      <c r="A6748" s="2" t="s">
        <v>158</v>
      </c>
      <c r="B6748" s="2" t="s">
        <v>158</v>
      </c>
      <c r="C6748" s="2" t="s">
        <v>47</v>
      </c>
      <c r="D6748" s="2" t="s">
        <v>12</v>
      </c>
      <c r="E6748" s="2" t="s">
        <v>74</v>
      </c>
      <c r="F6748" s="2" t="s">
        <v>977</v>
      </c>
      <c r="G6748" s="14" t="n">
        <v>9.5</v>
      </c>
      <c r="H6748" s="14" t="n">
        <v>11.85</v>
      </c>
      <c r="I6748" s="14" t="n">
        <v>9.5</v>
      </c>
      <c r="J6748" s="23" t="n">
        <f aca="false">IF(AND(E6748="Priority",ISNUMBER('Cost model'!N425)),'Cost model'!N425,'Cost model'!M425)</f>
        <v>14.5</v>
      </c>
      <c r="K6748" s="14" t="n">
        <f aca="false">J6748-H6748</f>
        <v>2.65</v>
      </c>
      <c r="L6748" s="14" t="n">
        <f aca="false">G6748-H6748</f>
        <v>-2.35</v>
      </c>
    </row>
    <row r="6749" customFormat="false" ht="15" hidden="false" customHeight="false" outlineLevel="0" collapsed="false">
      <c r="A6749" s="2" t="s">
        <v>221</v>
      </c>
      <c r="B6749" s="2" t="s">
        <v>221</v>
      </c>
      <c r="C6749" s="2" t="s">
        <v>47</v>
      </c>
      <c r="D6749" s="2" t="s">
        <v>10</v>
      </c>
      <c r="E6749" s="2" t="s">
        <v>74</v>
      </c>
      <c r="F6749" s="2" t="s">
        <v>977</v>
      </c>
      <c r="G6749" s="14" t="n">
        <v>9.5</v>
      </c>
      <c r="H6749" s="14" t="n">
        <v>7.18</v>
      </c>
      <c r="I6749" s="14" t="n">
        <v>9.5</v>
      </c>
      <c r="J6749" s="23" t="n">
        <f aca="false">IF(AND(E6749="Priority",ISNUMBER('Cost model'!N737)),'Cost model'!N737,'Cost model'!M737)</f>
        <v>8.5</v>
      </c>
      <c r="K6749" s="14" t="n">
        <f aca="false">J6749-H6749</f>
        <v>1.32</v>
      </c>
      <c r="L6749" s="14" t="n">
        <f aca="false">G6749-H6749</f>
        <v>2.32</v>
      </c>
    </row>
    <row r="6750" customFormat="false" ht="15" hidden="false" customHeight="false" outlineLevel="0" collapsed="false">
      <c r="A6750" s="2" t="s">
        <v>124</v>
      </c>
      <c r="B6750" s="2" t="s">
        <v>124</v>
      </c>
      <c r="C6750" s="2" t="s">
        <v>48</v>
      </c>
      <c r="D6750" s="2" t="s">
        <v>12</v>
      </c>
      <c r="E6750" s="2" t="s">
        <v>83</v>
      </c>
      <c r="F6750" s="2" t="s">
        <v>977</v>
      </c>
      <c r="G6750" s="14" t="n">
        <v>19.5</v>
      </c>
      <c r="H6750" s="14" t="n">
        <v>13.29</v>
      </c>
      <c r="I6750" s="14" t="n">
        <v>19.5</v>
      </c>
      <c r="J6750" s="23" t="n">
        <f aca="false">IF(AND(E6750="Priority",ISNUMBER('Cost model'!N321)),'Cost model'!N321,'Cost model'!M321)</f>
        <v>55</v>
      </c>
      <c r="K6750" s="14" t="n">
        <f aca="false">J6750-H6750</f>
        <v>41.71</v>
      </c>
      <c r="L6750" s="14" t="n">
        <f aca="false">G6750-H6750</f>
        <v>6.21</v>
      </c>
    </row>
    <row r="6751" customFormat="false" ht="15" hidden="false" customHeight="false" outlineLevel="0" collapsed="false">
      <c r="A6751" s="2" t="s">
        <v>174</v>
      </c>
      <c r="B6751" s="2" t="s">
        <v>174</v>
      </c>
      <c r="C6751" s="2" t="s">
        <v>48</v>
      </c>
      <c r="D6751" s="2" t="s">
        <v>12</v>
      </c>
      <c r="E6751" s="2" t="s">
        <v>74</v>
      </c>
      <c r="F6751" s="2" t="s">
        <v>977</v>
      </c>
      <c r="G6751" s="14" t="n">
        <v>50</v>
      </c>
      <c r="H6751" s="14" t="n">
        <v>59.79</v>
      </c>
      <c r="I6751" s="14" t="n">
        <v>12.5</v>
      </c>
      <c r="J6751" s="23" t="n">
        <f aca="false">IF(AND(E6751="Priority",ISNUMBER('Cost model'!N171)),'Cost model'!N171,'Cost model'!M171)</f>
        <v>40</v>
      </c>
      <c r="K6751" s="14" t="n">
        <f aca="false">J6751-H6751</f>
        <v>-19.79</v>
      </c>
      <c r="L6751" s="14" t="n">
        <f aca="false">G6751-H6751</f>
        <v>-9.79</v>
      </c>
    </row>
    <row r="6752" customFormat="false" ht="15" hidden="false" customHeight="false" outlineLevel="0" collapsed="false">
      <c r="A6752" s="2" t="s">
        <v>142</v>
      </c>
      <c r="B6752" s="2" t="s">
        <v>142</v>
      </c>
      <c r="C6752" s="2" t="s">
        <v>47</v>
      </c>
      <c r="D6752" s="2" t="s">
        <v>13</v>
      </c>
      <c r="E6752" s="2" t="s">
        <v>74</v>
      </c>
      <c r="F6752" s="2" t="s">
        <v>977</v>
      </c>
      <c r="G6752" s="14" t="n">
        <v>24.5</v>
      </c>
      <c r="H6752" s="14" t="n">
        <v>54.35</v>
      </c>
      <c r="I6752" s="14" t="n">
        <v>19</v>
      </c>
      <c r="J6752" s="23" t="n">
        <f aca="false">IF(AND(E6752="Priority",ISNUMBER('Cost model'!N638)),'Cost model'!N638,'Cost model'!M638)</f>
        <v>50</v>
      </c>
      <c r="K6752" s="14" t="n">
        <f aca="false">J6752-H6752</f>
        <v>-4.35</v>
      </c>
      <c r="L6752" s="14" t="n">
        <f aca="false">G6752-H6752</f>
        <v>-29.85</v>
      </c>
    </row>
    <row r="6753" customFormat="false" ht="15" hidden="false" customHeight="false" outlineLevel="0" collapsed="false">
      <c r="A6753" s="2" t="s">
        <v>221</v>
      </c>
      <c r="B6753" s="2" t="s">
        <v>221</v>
      </c>
      <c r="C6753" s="2" t="s">
        <v>49</v>
      </c>
      <c r="D6753" s="2" t="s">
        <v>10</v>
      </c>
      <c r="E6753" s="2" t="s">
        <v>74</v>
      </c>
      <c r="F6753" s="2" t="s">
        <v>977</v>
      </c>
      <c r="G6753" s="14" t="n">
        <v>17.5</v>
      </c>
      <c r="H6753" s="14" t="n">
        <v>18.3</v>
      </c>
      <c r="I6753" s="14" t="n">
        <v>17.5</v>
      </c>
      <c r="J6753" s="23" t="n">
        <f aca="false">IF(AND(E6753="Priority",ISNUMBER('Cost model'!N739)),'Cost model'!N739,'Cost model'!M739)</f>
        <v>17.5</v>
      </c>
      <c r="K6753" s="14" t="n">
        <f aca="false">J6753-H6753</f>
        <v>-0.800000000000001</v>
      </c>
      <c r="L6753" s="14" t="n">
        <f aca="false">G6753-H6753</f>
        <v>-0.800000000000001</v>
      </c>
    </row>
    <row r="6754" customFormat="false" ht="15" hidden="false" customHeight="false" outlineLevel="0" collapsed="false">
      <c r="A6754" s="2" t="s">
        <v>342</v>
      </c>
      <c r="B6754" s="2" t="s">
        <v>158</v>
      </c>
      <c r="C6754" s="2" t="s">
        <v>47</v>
      </c>
      <c r="D6754" s="2" t="s">
        <v>12</v>
      </c>
      <c r="E6754" s="2" t="s">
        <v>74</v>
      </c>
      <c r="F6754" s="2" t="s">
        <v>976</v>
      </c>
      <c r="G6754" s="14" t="n">
        <v>63.5</v>
      </c>
      <c r="H6754" s="14" t="n">
        <v>90.34</v>
      </c>
      <c r="I6754" s="14" t="n">
        <v>24.5</v>
      </c>
      <c r="J6754" s="23" t="n">
        <f aca="false">IF(AND(E6754="Priority",ISNUMBER('Cost model'!N215)),'Cost model'!N215,'Cost model'!M215)</f>
        <v>60</v>
      </c>
      <c r="K6754" s="14" t="n">
        <f aca="false">J6754-H6754</f>
        <v>-30.34</v>
      </c>
      <c r="L6754" s="14" t="n">
        <f aca="false">G6754-H6754</f>
        <v>-26.84</v>
      </c>
    </row>
    <row r="6755" customFormat="false" ht="15" hidden="false" customHeight="false" outlineLevel="0" collapsed="false">
      <c r="A6755" s="2" t="s">
        <v>174</v>
      </c>
      <c r="B6755" s="2" t="s">
        <v>124</v>
      </c>
      <c r="C6755" s="2" t="s">
        <v>47</v>
      </c>
      <c r="D6755" s="2" t="s">
        <v>12</v>
      </c>
      <c r="E6755" s="2" t="s">
        <v>83</v>
      </c>
      <c r="F6755" s="2" t="s">
        <v>976</v>
      </c>
      <c r="G6755" s="14" t="n">
        <v>19.5</v>
      </c>
      <c r="H6755" s="14" t="n">
        <v>23.78</v>
      </c>
      <c r="I6755" s="14" t="n">
        <v>19.5</v>
      </c>
      <c r="J6755" s="23" t="n">
        <f aca="false">IF(AND(E6755="Priority",ISNUMBER('Cost model'!N110)),'Cost model'!N110,'Cost model'!M110)</f>
        <v>55</v>
      </c>
      <c r="K6755" s="14" t="n">
        <f aca="false">J6755-H6755</f>
        <v>31.22</v>
      </c>
      <c r="L6755" s="14" t="n">
        <f aca="false">G6755-H6755</f>
        <v>-4.28</v>
      </c>
    </row>
    <row r="6756" customFormat="false" ht="15" hidden="false" customHeight="false" outlineLevel="0" collapsed="false">
      <c r="A6756" s="2" t="s">
        <v>174</v>
      </c>
      <c r="B6756" s="2" t="s">
        <v>174</v>
      </c>
      <c r="C6756" s="2" t="s">
        <v>47</v>
      </c>
      <c r="D6756" s="2" t="s">
        <v>10</v>
      </c>
      <c r="E6756" s="2" t="s">
        <v>74</v>
      </c>
      <c r="F6756" s="2" t="s">
        <v>977</v>
      </c>
      <c r="G6756" s="14" t="n">
        <v>9.5</v>
      </c>
      <c r="H6756" s="14" t="n">
        <v>6.71</v>
      </c>
      <c r="I6756" s="14" t="n">
        <v>9.5</v>
      </c>
      <c r="J6756" s="23" t="n">
        <f aca="false">IF(AND(E6756="Priority",ISNUMBER('Cost model'!N167)),'Cost model'!N167,'Cost model'!M167)</f>
        <v>8.5</v>
      </c>
      <c r="K6756" s="14" t="n">
        <f aca="false">J6756-H6756</f>
        <v>1.79</v>
      </c>
      <c r="L6756" s="14" t="n">
        <f aca="false">G6756-H6756</f>
        <v>2.79</v>
      </c>
    </row>
    <row r="6757" customFormat="false" ht="15" hidden="false" customHeight="false" outlineLevel="0" collapsed="false">
      <c r="A6757" s="2" t="s">
        <v>174</v>
      </c>
      <c r="B6757" s="2" t="s">
        <v>158</v>
      </c>
      <c r="C6757" s="2" t="s">
        <v>49</v>
      </c>
      <c r="D6757" s="2" t="s">
        <v>12</v>
      </c>
      <c r="E6757" s="2" t="s">
        <v>74</v>
      </c>
      <c r="F6757" s="2" t="s">
        <v>976</v>
      </c>
      <c r="G6757" s="14" t="n">
        <v>78.5</v>
      </c>
      <c r="H6757" s="14" t="n">
        <v>48.9</v>
      </c>
      <c r="I6757" s="14" t="n">
        <v>19.5</v>
      </c>
      <c r="J6757" s="23" t="n">
        <f aca="false">IF(AND(E6757="Priority",ISNUMBER('Cost model'!N142)),'Cost model'!N142,'Cost model'!M142)</f>
        <v>55</v>
      </c>
      <c r="K6757" s="14" t="n">
        <f aca="false">J6757-H6757</f>
        <v>6.1</v>
      </c>
      <c r="L6757" s="14" t="n">
        <f aca="false">G6757-H6757</f>
        <v>29.6</v>
      </c>
    </row>
    <row r="6758" customFormat="false" ht="15" hidden="false" customHeight="false" outlineLevel="0" collapsed="false">
      <c r="A6758" s="2" t="s">
        <v>221</v>
      </c>
      <c r="B6758" s="2" t="s">
        <v>221</v>
      </c>
      <c r="C6758" s="2" t="s">
        <v>47</v>
      </c>
      <c r="D6758" s="2" t="s">
        <v>14</v>
      </c>
      <c r="E6758" s="2" t="s">
        <v>74</v>
      </c>
      <c r="F6758" s="2" t="s">
        <v>977</v>
      </c>
      <c r="G6758" s="14" t="n">
        <v>59</v>
      </c>
      <c r="H6758" s="14" t="n">
        <v>102.71</v>
      </c>
      <c r="I6758" s="14" t="n">
        <v>25</v>
      </c>
      <c r="J6758" s="23" t="n">
        <f aca="false">IF(AND(E6758="Priority",ISNUMBER('Cost model'!N746)),'Cost model'!N746,'Cost model'!M746)</f>
        <v>100</v>
      </c>
      <c r="K6758" s="14" t="n">
        <f aca="false">J6758-H6758</f>
        <v>-2.70999999999999</v>
      </c>
      <c r="L6758" s="14" t="n">
        <f aca="false">G6758-H6758</f>
        <v>-43.71</v>
      </c>
    </row>
    <row r="6759" customFormat="false" ht="15" hidden="false" customHeight="false" outlineLevel="0" collapsed="false">
      <c r="A6759" s="2" t="s">
        <v>221</v>
      </c>
      <c r="B6759" s="2" t="s">
        <v>158</v>
      </c>
      <c r="C6759" s="2" t="s">
        <v>47</v>
      </c>
      <c r="D6759" s="2" t="s">
        <v>14</v>
      </c>
      <c r="E6759" s="2" t="s">
        <v>74</v>
      </c>
      <c r="F6759" s="2" t="s">
        <v>976</v>
      </c>
      <c r="G6759" s="14" t="n">
        <v>73.5</v>
      </c>
      <c r="H6759" s="14" t="n">
        <v>98.55</v>
      </c>
      <c r="I6759" s="14" t="n">
        <v>85</v>
      </c>
      <c r="J6759" s="23" t="n">
        <f aca="false">IF(AND(E6759="Priority",ISNUMBER('Cost model'!N761)),'Cost model'!N761,'Cost model'!M761)</f>
        <v>130</v>
      </c>
      <c r="K6759" s="14" t="n">
        <f aca="false">J6759-H6759</f>
        <v>31.45</v>
      </c>
      <c r="L6759" s="14" t="n">
        <f aca="false">G6759-H6759</f>
        <v>-25.05</v>
      </c>
    </row>
    <row r="6760" customFormat="false" ht="15" hidden="false" customHeight="false" outlineLevel="0" collapsed="false">
      <c r="A6760" s="2" t="s">
        <v>124</v>
      </c>
      <c r="B6760" s="2" t="s">
        <v>124</v>
      </c>
      <c r="C6760" s="2" t="s">
        <v>48</v>
      </c>
      <c r="D6760" s="2" t="s">
        <v>12</v>
      </c>
      <c r="E6760" s="2" t="s">
        <v>74</v>
      </c>
      <c r="F6760" s="2" t="s">
        <v>977</v>
      </c>
      <c r="G6760" s="14" t="n">
        <v>59.5</v>
      </c>
      <c r="H6760" s="14" t="n">
        <v>44.05</v>
      </c>
      <c r="I6760" s="14" t="n">
        <v>12.5</v>
      </c>
      <c r="J6760" s="23" t="n">
        <f aca="false">IF(AND(E6760="Priority",ISNUMBER('Cost model'!N321)),'Cost model'!N321,'Cost model'!M321)</f>
        <v>40</v>
      </c>
      <c r="K6760" s="14" t="n">
        <f aca="false">J6760-H6760</f>
        <v>-4.05</v>
      </c>
      <c r="L6760" s="14" t="n">
        <f aca="false">G6760-H6760</f>
        <v>15.45</v>
      </c>
    </row>
    <row r="6761" customFormat="false" ht="15" hidden="false" customHeight="false" outlineLevel="0" collapsed="false">
      <c r="A6761" s="2" t="s">
        <v>174</v>
      </c>
      <c r="B6761" s="2" t="s">
        <v>174</v>
      </c>
      <c r="C6761" s="2" t="s">
        <v>47</v>
      </c>
      <c r="D6761" s="2" t="s">
        <v>10</v>
      </c>
      <c r="E6761" s="2" t="s">
        <v>74</v>
      </c>
      <c r="F6761" s="2" t="s">
        <v>977</v>
      </c>
      <c r="G6761" s="14" t="n">
        <v>9.5</v>
      </c>
      <c r="H6761" s="14" t="n">
        <v>7.5</v>
      </c>
      <c r="I6761" s="14" t="n">
        <v>9.5</v>
      </c>
      <c r="J6761" s="23" t="n">
        <f aca="false">IF(AND(E6761="Priority",ISNUMBER('Cost model'!N167)),'Cost model'!N167,'Cost model'!M167)</f>
        <v>8.5</v>
      </c>
      <c r="K6761" s="14" t="n">
        <f aca="false">J6761-H6761</f>
        <v>1</v>
      </c>
      <c r="L6761" s="14" t="n">
        <f aca="false">G6761-H6761</f>
        <v>2</v>
      </c>
    </row>
    <row r="6762" customFormat="false" ht="15" hidden="false" customHeight="false" outlineLevel="0" collapsed="false">
      <c r="A6762" s="2" t="s">
        <v>124</v>
      </c>
      <c r="B6762" s="2" t="s">
        <v>142</v>
      </c>
      <c r="C6762" s="2" t="s">
        <v>48</v>
      </c>
      <c r="D6762" s="2" t="s">
        <v>12</v>
      </c>
      <c r="E6762" s="2" t="s">
        <v>74</v>
      </c>
      <c r="F6762" s="2" t="s">
        <v>976</v>
      </c>
      <c r="G6762" s="14" t="n">
        <v>46.5</v>
      </c>
      <c r="H6762" s="14" t="n">
        <v>71.01</v>
      </c>
      <c r="I6762" s="14" t="n">
        <v>19.5</v>
      </c>
      <c r="J6762" s="23" t="n">
        <f aca="false">IF(AND(E6762="Priority",ISNUMBER('Cost model'!N336)),'Cost model'!N336,'Cost model'!M336)</f>
        <v>50</v>
      </c>
      <c r="K6762" s="14" t="n">
        <f aca="false">J6762-H6762</f>
        <v>-21.01</v>
      </c>
      <c r="L6762" s="14" t="n">
        <f aca="false">G6762-H6762</f>
        <v>-24.51</v>
      </c>
    </row>
    <row r="6763" customFormat="false" ht="15" hidden="false" customHeight="false" outlineLevel="0" collapsed="false">
      <c r="A6763" s="2" t="s">
        <v>124</v>
      </c>
      <c r="B6763" s="2" t="s">
        <v>124</v>
      </c>
      <c r="C6763" s="2" t="s">
        <v>48</v>
      </c>
      <c r="D6763" s="2" t="s">
        <v>15</v>
      </c>
      <c r="E6763" s="2" t="s">
        <v>83</v>
      </c>
      <c r="F6763" s="2" t="s">
        <v>977</v>
      </c>
      <c r="G6763" s="14" t="n">
        <v>125</v>
      </c>
      <c r="H6763" s="14" t="n">
        <v>110.88</v>
      </c>
      <c r="I6763" s="14" t="n">
        <v>125</v>
      </c>
      <c r="J6763" s="23" t="n">
        <f aca="false">IF(AND(E6763="Priority",ISNUMBER('Cost model'!N330)),'Cost model'!N330,'Cost model'!M330)</f>
        <v>220</v>
      </c>
      <c r="K6763" s="14" t="n">
        <f aca="false">J6763-H6763</f>
        <v>109.12</v>
      </c>
      <c r="L6763" s="14" t="n">
        <f aca="false">G6763-H6763</f>
        <v>14.12</v>
      </c>
    </row>
    <row r="6764" customFormat="false" ht="15" hidden="false" customHeight="false" outlineLevel="0" collapsed="false">
      <c r="A6764" s="2" t="s">
        <v>221</v>
      </c>
      <c r="B6764" s="2" t="s">
        <v>221</v>
      </c>
      <c r="C6764" s="2" t="s">
        <v>47</v>
      </c>
      <c r="D6764" s="2" t="s">
        <v>10</v>
      </c>
      <c r="E6764" s="2" t="s">
        <v>74</v>
      </c>
      <c r="F6764" s="2" t="s">
        <v>977</v>
      </c>
      <c r="G6764" s="14" t="n">
        <v>19</v>
      </c>
      <c r="H6764" s="14" t="n">
        <v>7.18</v>
      </c>
      <c r="I6764" s="14" t="n">
        <v>9.5</v>
      </c>
      <c r="J6764" s="23" t="n">
        <f aca="false">IF(AND(E6764="Priority",ISNUMBER('Cost model'!N737)),'Cost model'!N737,'Cost model'!M737)</f>
        <v>8.5</v>
      </c>
      <c r="K6764" s="14" t="n">
        <f aca="false">J6764-H6764</f>
        <v>1.32</v>
      </c>
      <c r="L6764" s="14" t="n">
        <f aca="false">G6764-H6764</f>
        <v>11.82</v>
      </c>
    </row>
    <row r="6765" customFormat="false" ht="15" hidden="false" customHeight="false" outlineLevel="0" collapsed="false">
      <c r="A6765" s="2" t="s">
        <v>174</v>
      </c>
      <c r="B6765" s="2" t="s">
        <v>174</v>
      </c>
      <c r="C6765" s="2" t="s">
        <v>48</v>
      </c>
      <c r="D6765" s="2" t="s">
        <v>12</v>
      </c>
      <c r="E6765" s="2" t="s">
        <v>74</v>
      </c>
      <c r="F6765" s="2" t="s">
        <v>977</v>
      </c>
      <c r="G6765" s="14" t="n">
        <v>25</v>
      </c>
      <c r="H6765" s="14" t="n">
        <v>25.31</v>
      </c>
      <c r="I6765" s="14" t="n">
        <v>12.5</v>
      </c>
      <c r="J6765" s="23" t="n">
        <f aca="false">IF(AND(E6765="Priority",ISNUMBER('Cost model'!N171)),'Cost model'!N171,'Cost model'!M171)</f>
        <v>40</v>
      </c>
      <c r="K6765" s="14" t="n">
        <f aca="false">J6765-H6765</f>
        <v>14.69</v>
      </c>
      <c r="L6765" s="14" t="n">
        <f aca="false">G6765-H6765</f>
        <v>-0.309999999999999</v>
      </c>
    </row>
    <row r="6766" customFormat="false" ht="15" hidden="false" customHeight="false" outlineLevel="0" collapsed="false">
      <c r="A6766" s="2" t="s">
        <v>158</v>
      </c>
      <c r="B6766" s="2" t="s">
        <v>158</v>
      </c>
      <c r="C6766" s="2" t="s">
        <v>47</v>
      </c>
      <c r="D6766" s="2" t="s">
        <v>13</v>
      </c>
      <c r="E6766" s="2" t="s">
        <v>74</v>
      </c>
      <c r="F6766" s="2" t="s">
        <v>977</v>
      </c>
      <c r="G6766" s="14" t="n">
        <v>28.5</v>
      </c>
      <c r="H6766" s="14" t="n">
        <v>11.79</v>
      </c>
      <c r="I6766" s="14" t="n">
        <v>19</v>
      </c>
      <c r="J6766" s="23" t="n">
        <f aca="false">IF(AND(E6766="Priority",ISNUMBER('Cost model'!N428)),'Cost model'!N428,'Cost model'!M428)</f>
        <v>23.5</v>
      </c>
      <c r="K6766" s="14" t="n">
        <f aca="false">J6766-H6766</f>
        <v>11.71</v>
      </c>
      <c r="L6766" s="14" t="n">
        <f aca="false">G6766-H6766</f>
        <v>16.71</v>
      </c>
    </row>
    <row r="6767" customFormat="false" ht="15" hidden="false" customHeight="false" outlineLevel="0" collapsed="false">
      <c r="A6767" s="2" t="s">
        <v>174</v>
      </c>
      <c r="B6767" s="2" t="s">
        <v>174</v>
      </c>
      <c r="C6767" s="2" t="s">
        <v>48</v>
      </c>
      <c r="D6767" s="2" t="s">
        <v>12</v>
      </c>
      <c r="E6767" s="2" t="s">
        <v>74</v>
      </c>
      <c r="F6767" s="2" t="s">
        <v>977</v>
      </c>
      <c r="G6767" s="14" t="n">
        <v>50</v>
      </c>
      <c r="H6767" s="14" t="n">
        <v>58.56</v>
      </c>
      <c r="I6767" s="14" t="n">
        <v>12.5</v>
      </c>
      <c r="J6767" s="23" t="n">
        <f aca="false">IF(AND(E6767="Priority",ISNUMBER('Cost model'!N171)),'Cost model'!N171,'Cost model'!M171)</f>
        <v>40</v>
      </c>
      <c r="K6767" s="14" t="n">
        <f aca="false">J6767-H6767</f>
        <v>-18.56</v>
      </c>
      <c r="L6767" s="14" t="n">
        <f aca="false">G6767-H6767</f>
        <v>-8.56</v>
      </c>
    </row>
    <row r="6768" customFormat="false" ht="15" hidden="false" customHeight="false" outlineLevel="0" collapsed="false">
      <c r="A6768" s="2" t="s">
        <v>124</v>
      </c>
      <c r="B6768" s="2" t="s">
        <v>124</v>
      </c>
      <c r="C6768" s="2" t="s">
        <v>47</v>
      </c>
      <c r="D6768" s="2" t="s">
        <v>10</v>
      </c>
      <c r="E6768" s="2" t="s">
        <v>74</v>
      </c>
      <c r="F6768" s="2" t="s">
        <v>977</v>
      </c>
      <c r="G6768" s="14" t="n">
        <v>9.5</v>
      </c>
      <c r="H6768" s="14" t="n">
        <v>7.5</v>
      </c>
      <c r="I6768" s="14" t="n">
        <v>9.5</v>
      </c>
      <c r="J6768" s="23" t="n">
        <f aca="false">IF(AND(E6768="Priority",ISNUMBER('Cost model'!N317)),'Cost model'!N317,'Cost model'!M317)</f>
        <v>10.5</v>
      </c>
      <c r="K6768" s="14" t="n">
        <f aca="false">J6768-H6768</f>
        <v>3</v>
      </c>
      <c r="L6768" s="14" t="n">
        <f aca="false">G6768-H6768</f>
        <v>2</v>
      </c>
    </row>
    <row r="6769" customFormat="false" ht="15" hidden="false" customHeight="false" outlineLevel="0" collapsed="false">
      <c r="A6769" s="2" t="s">
        <v>142</v>
      </c>
      <c r="B6769" s="2" t="s">
        <v>142</v>
      </c>
      <c r="C6769" s="2" t="s">
        <v>47</v>
      </c>
      <c r="D6769" s="2" t="s">
        <v>12</v>
      </c>
      <c r="E6769" s="2" t="s">
        <v>74</v>
      </c>
      <c r="F6769" s="2" t="s">
        <v>977</v>
      </c>
      <c r="G6769" s="14" t="n">
        <v>28.5</v>
      </c>
      <c r="H6769" s="14" t="n">
        <v>41.81</v>
      </c>
      <c r="I6769" s="14" t="n">
        <v>9.5</v>
      </c>
      <c r="J6769" s="23" t="n">
        <f aca="false">IF(AND(E6769="Priority",ISNUMBER('Cost model'!N635)),'Cost model'!N635,'Cost model'!M635)</f>
        <v>30.5</v>
      </c>
      <c r="K6769" s="14" t="n">
        <f aca="false">J6769-H6769</f>
        <v>-11.31</v>
      </c>
      <c r="L6769" s="14" t="n">
        <f aca="false">G6769-H6769</f>
        <v>-13.31</v>
      </c>
    </row>
    <row r="6770" customFormat="false" ht="15" hidden="false" customHeight="false" outlineLevel="0" collapsed="false">
      <c r="A6770" s="2" t="s">
        <v>174</v>
      </c>
      <c r="B6770" s="2" t="s">
        <v>124</v>
      </c>
      <c r="C6770" s="2" t="s">
        <v>47</v>
      </c>
      <c r="D6770" s="2" t="s">
        <v>10</v>
      </c>
      <c r="E6770" s="2" t="s">
        <v>74</v>
      </c>
      <c r="F6770" s="2" t="s">
        <v>976</v>
      </c>
      <c r="G6770" s="14" t="n">
        <v>9.5</v>
      </c>
      <c r="H6770" s="14" t="n">
        <v>8.02</v>
      </c>
      <c r="I6770" s="14" t="n">
        <v>9.5</v>
      </c>
      <c r="J6770" s="23" t="n">
        <f aca="false">IF(AND(E6770="Priority",ISNUMBER('Cost model'!N107)),'Cost model'!N107,'Cost model'!M107)</f>
        <v>12.5</v>
      </c>
      <c r="K6770" s="14" t="n">
        <f aca="false">J6770-H6770</f>
        <v>4.48</v>
      </c>
      <c r="L6770" s="14" t="n">
        <f aca="false">G6770-H6770</f>
        <v>1.48</v>
      </c>
    </row>
    <row r="6771" customFormat="false" ht="15" hidden="false" customHeight="false" outlineLevel="0" collapsed="false">
      <c r="A6771" s="2" t="s">
        <v>124</v>
      </c>
      <c r="B6771" s="2" t="s">
        <v>124</v>
      </c>
      <c r="C6771" s="2" t="s">
        <v>48</v>
      </c>
      <c r="D6771" s="2" t="s">
        <v>10</v>
      </c>
      <c r="E6771" s="2" t="s">
        <v>74</v>
      </c>
      <c r="F6771" s="2" t="s">
        <v>977</v>
      </c>
      <c r="G6771" s="14" t="n">
        <v>12.5</v>
      </c>
      <c r="H6771" s="14" t="n">
        <v>7.88</v>
      </c>
      <c r="I6771" s="14" t="n">
        <v>12.5</v>
      </c>
      <c r="J6771" s="23" t="n">
        <f aca="false">IF(AND(E6771="Priority",ISNUMBER('Cost model'!N318)),'Cost model'!N318,'Cost model'!M318)</f>
        <v>14.5</v>
      </c>
      <c r="K6771" s="14" t="n">
        <f aca="false">J6771-H6771</f>
        <v>6.62</v>
      </c>
      <c r="L6771" s="14" t="n">
        <f aca="false">G6771-H6771</f>
        <v>4.62</v>
      </c>
    </row>
    <row r="6772" customFormat="false" ht="15" hidden="false" customHeight="false" outlineLevel="0" collapsed="false">
      <c r="A6772" s="2" t="s">
        <v>142</v>
      </c>
      <c r="B6772" s="2" t="s">
        <v>142</v>
      </c>
      <c r="C6772" s="2" t="s">
        <v>49</v>
      </c>
      <c r="D6772" s="2" t="s">
        <v>10</v>
      </c>
      <c r="E6772" s="2" t="s">
        <v>74</v>
      </c>
      <c r="F6772" s="2" t="s">
        <v>977</v>
      </c>
      <c r="G6772" s="14" t="n">
        <v>17.5</v>
      </c>
      <c r="H6772" s="14" t="n">
        <v>23.78</v>
      </c>
      <c r="I6772" s="14" t="n">
        <v>17.5</v>
      </c>
      <c r="J6772" s="23" t="n">
        <f aca="false">IF(AND(E6772="Priority",ISNUMBER('Cost model'!N634)),'Cost model'!N634,'Cost model'!M634)</f>
        <v>15.5</v>
      </c>
      <c r="K6772" s="14" t="n">
        <f aca="false">J6772-H6772</f>
        <v>-8.28</v>
      </c>
      <c r="L6772" s="14" t="n">
        <f aca="false">G6772-H6772</f>
        <v>-6.28</v>
      </c>
    </row>
    <row r="6773" customFormat="false" ht="15" hidden="false" customHeight="false" outlineLevel="0" collapsed="false">
      <c r="A6773" s="2" t="s">
        <v>142</v>
      </c>
      <c r="B6773" s="2" t="s">
        <v>142</v>
      </c>
      <c r="C6773" s="2" t="s">
        <v>47</v>
      </c>
      <c r="D6773" s="2" t="s">
        <v>14</v>
      </c>
      <c r="E6773" s="2" t="s">
        <v>74</v>
      </c>
      <c r="F6773" s="2" t="s">
        <v>977</v>
      </c>
      <c r="G6773" s="14" t="n">
        <v>59</v>
      </c>
      <c r="H6773" s="14" t="n">
        <v>178.67</v>
      </c>
      <c r="I6773" s="14" t="n">
        <v>25</v>
      </c>
      <c r="J6773" s="23" t="n">
        <f aca="false">IF(AND(E6773="Priority",ISNUMBER('Cost model'!N641)),'Cost model'!N641,'Cost model'!M641)</f>
        <v>75</v>
      </c>
      <c r="K6773" s="14" t="n">
        <f aca="false">J6773-H6773</f>
        <v>-103.67</v>
      </c>
      <c r="L6773" s="14" t="n">
        <f aca="false">G6773-H6773</f>
        <v>-119.67</v>
      </c>
    </row>
    <row r="6774" customFormat="false" ht="15" hidden="false" customHeight="false" outlineLevel="0" collapsed="false">
      <c r="A6774" s="2" t="s">
        <v>174</v>
      </c>
      <c r="B6774" s="2" t="s">
        <v>174</v>
      </c>
      <c r="C6774" s="2" t="s">
        <v>48</v>
      </c>
      <c r="D6774" s="2" t="s">
        <v>10</v>
      </c>
      <c r="E6774" s="2" t="s">
        <v>74</v>
      </c>
      <c r="F6774" s="2" t="s">
        <v>977</v>
      </c>
      <c r="G6774" s="14" t="n">
        <v>12.5</v>
      </c>
      <c r="H6774" s="14" t="n">
        <v>10.67</v>
      </c>
      <c r="I6774" s="14" t="n">
        <v>12.5</v>
      </c>
      <c r="J6774" s="23" t="n">
        <f aca="false">IF(AND(E6774="Priority",ISNUMBER('Cost model'!N168)),'Cost model'!N168,'Cost model'!M168)</f>
        <v>13.5</v>
      </c>
      <c r="K6774" s="14" t="n">
        <f aca="false">J6774-H6774</f>
        <v>2.83</v>
      </c>
      <c r="L6774" s="14" t="n">
        <f aca="false">G6774-H6774</f>
        <v>1.83</v>
      </c>
    </row>
    <row r="6775" customFormat="false" ht="15" hidden="false" customHeight="false" outlineLevel="0" collapsed="false">
      <c r="A6775" s="2" t="s">
        <v>124</v>
      </c>
      <c r="B6775" s="2" t="s">
        <v>124</v>
      </c>
      <c r="C6775" s="2" t="s">
        <v>47</v>
      </c>
      <c r="D6775" s="2" t="s">
        <v>12</v>
      </c>
      <c r="E6775" s="2" t="s">
        <v>74</v>
      </c>
      <c r="F6775" s="2" t="s">
        <v>977</v>
      </c>
      <c r="G6775" s="14" t="n">
        <v>19</v>
      </c>
      <c r="H6775" s="14" t="n">
        <v>28.28</v>
      </c>
      <c r="I6775" s="14" t="n">
        <v>9.5</v>
      </c>
      <c r="J6775" s="23" t="n">
        <f aca="false">IF(AND(E6775="Priority",ISNUMBER('Cost model'!N320)),'Cost model'!N320,'Cost model'!M320)</f>
        <v>24.5</v>
      </c>
      <c r="K6775" s="14" t="n">
        <f aca="false">J6775-H6775</f>
        <v>-3.78</v>
      </c>
      <c r="L6775" s="14" t="n">
        <f aca="false">G6775-H6775</f>
        <v>-9.28</v>
      </c>
    </row>
    <row r="6776" customFormat="false" ht="15" hidden="false" customHeight="false" outlineLevel="0" collapsed="false">
      <c r="A6776" s="2" t="s">
        <v>174</v>
      </c>
      <c r="B6776" s="2" t="s">
        <v>174</v>
      </c>
      <c r="C6776" s="2" t="s">
        <v>48</v>
      </c>
      <c r="D6776" s="2" t="s">
        <v>12</v>
      </c>
      <c r="E6776" s="2" t="s">
        <v>74</v>
      </c>
      <c r="F6776" s="2" t="s">
        <v>977</v>
      </c>
      <c r="G6776" s="14" t="n">
        <v>37.5</v>
      </c>
      <c r="H6776" s="14" t="n">
        <v>43.27</v>
      </c>
      <c r="I6776" s="14" t="n">
        <v>12.5</v>
      </c>
      <c r="J6776" s="23" t="n">
        <f aca="false">IF(AND(E6776="Priority",ISNUMBER('Cost model'!N171)),'Cost model'!N171,'Cost model'!M171)</f>
        <v>40</v>
      </c>
      <c r="K6776" s="14" t="n">
        <f aca="false">J6776-H6776</f>
        <v>-3.27</v>
      </c>
      <c r="L6776" s="14" t="n">
        <f aca="false">G6776-H6776</f>
        <v>-5.77</v>
      </c>
    </row>
    <row r="6777" customFormat="false" ht="15" hidden="false" customHeight="false" outlineLevel="0" collapsed="false">
      <c r="A6777" s="2" t="s">
        <v>142</v>
      </c>
      <c r="B6777" s="2" t="s">
        <v>142</v>
      </c>
      <c r="C6777" s="2" t="s">
        <v>48</v>
      </c>
      <c r="D6777" s="2" t="s">
        <v>12</v>
      </c>
      <c r="E6777" s="2" t="s">
        <v>74</v>
      </c>
      <c r="F6777" s="2" t="s">
        <v>977</v>
      </c>
      <c r="G6777" s="14" t="n">
        <v>12.5</v>
      </c>
      <c r="H6777" s="14" t="n">
        <v>33.85</v>
      </c>
      <c r="I6777" s="14" t="n">
        <v>12.5</v>
      </c>
      <c r="J6777" s="23" t="n">
        <f aca="false">IF(AND(E6777="Priority",ISNUMBER('Cost model'!N636)),'Cost model'!N636,'Cost model'!M636)</f>
        <v>40</v>
      </c>
      <c r="K6777" s="14" t="n">
        <f aca="false">J6777-H6777</f>
        <v>6.15</v>
      </c>
      <c r="L6777" s="14" t="n">
        <f aca="false">G6777-H6777</f>
        <v>-21.35</v>
      </c>
    </row>
    <row r="6778" customFormat="false" ht="15" hidden="false" customHeight="false" outlineLevel="0" collapsed="false">
      <c r="A6778" s="2" t="s">
        <v>124</v>
      </c>
      <c r="B6778" s="2" t="s">
        <v>174</v>
      </c>
      <c r="C6778" s="2" t="s">
        <v>49</v>
      </c>
      <c r="D6778" s="2" t="s">
        <v>12</v>
      </c>
      <c r="E6778" s="2" t="s">
        <v>74</v>
      </c>
      <c r="F6778" s="2" t="s">
        <v>976</v>
      </c>
      <c r="G6778" s="14" t="n">
        <v>89.5</v>
      </c>
      <c r="H6778" s="14" t="n">
        <v>56.28</v>
      </c>
      <c r="I6778" s="14" t="n">
        <v>19.5</v>
      </c>
      <c r="J6778" s="23" t="n">
        <f aca="false">IF(AND(E6778="Priority",ISNUMBER('Cost model'!N367)),'Cost model'!N367,'Cost model'!M367)</f>
        <v>60</v>
      </c>
      <c r="K6778" s="14" t="n">
        <f aca="false">J6778-H6778</f>
        <v>3.72</v>
      </c>
      <c r="L6778" s="14" t="n">
        <f aca="false">G6778-H6778</f>
        <v>33.22</v>
      </c>
    </row>
    <row r="6779" customFormat="false" ht="15" hidden="false" customHeight="false" outlineLevel="0" collapsed="false">
      <c r="A6779" s="2" t="s">
        <v>174</v>
      </c>
      <c r="B6779" s="2" t="s">
        <v>174</v>
      </c>
      <c r="C6779" s="2" t="s">
        <v>47</v>
      </c>
      <c r="D6779" s="2" t="s">
        <v>10</v>
      </c>
      <c r="E6779" s="2" t="s">
        <v>74</v>
      </c>
      <c r="F6779" s="2" t="s">
        <v>977</v>
      </c>
      <c r="G6779" s="14" t="n">
        <v>9.5</v>
      </c>
      <c r="H6779" s="14" t="n">
        <v>7.5</v>
      </c>
      <c r="I6779" s="14" t="n">
        <v>9.5</v>
      </c>
      <c r="J6779" s="23" t="n">
        <f aca="false">IF(AND(E6779="Priority",ISNUMBER('Cost model'!N167)),'Cost model'!N167,'Cost model'!M167)</f>
        <v>8.5</v>
      </c>
      <c r="K6779" s="14" t="n">
        <f aca="false">J6779-H6779</f>
        <v>1</v>
      </c>
      <c r="L6779" s="14" t="n">
        <f aca="false">G6779-H6779</f>
        <v>2</v>
      </c>
    </row>
    <row r="6780" customFormat="false" ht="15" hidden="false" customHeight="false" outlineLevel="0" collapsed="false">
      <c r="A6780" s="2" t="s">
        <v>174</v>
      </c>
      <c r="B6780" s="2" t="s">
        <v>174</v>
      </c>
      <c r="C6780" s="2" t="s">
        <v>47</v>
      </c>
      <c r="D6780" s="2" t="s">
        <v>15</v>
      </c>
      <c r="E6780" s="2" t="s">
        <v>74</v>
      </c>
      <c r="F6780" s="2" t="s">
        <v>977</v>
      </c>
      <c r="G6780" s="14" t="n">
        <v>83</v>
      </c>
      <c r="H6780" s="14" t="n">
        <v>190.67</v>
      </c>
      <c r="I6780" s="14" t="n">
        <v>45</v>
      </c>
      <c r="J6780" s="23" t="n">
        <f aca="false">IF(AND(E6780="Priority",ISNUMBER('Cost model'!N179)),'Cost model'!N179,'Cost model'!M179)</f>
        <v>135</v>
      </c>
      <c r="K6780" s="14" t="n">
        <f aca="false">J6780-H6780</f>
        <v>-55.67</v>
      </c>
      <c r="L6780" s="14" t="n">
        <f aca="false">G6780-H6780</f>
        <v>-107.67</v>
      </c>
    </row>
    <row r="6781" customFormat="false" ht="15" hidden="false" customHeight="false" outlineLevel="0" collapsed="false">
      <c r="A6781" s="2" t="s">
        <v>174</v>
      </c>
      <c r="B6781" s="2" t="s">
        <v>174</v>
      </c>
      <c r="C6781" s="2" t="s">
        <v>47</v>
      </c>
      <c r="D6781" s="2" t="s">
        <v>12</v>
      </c>
      <c r="E6781" s="2" t="s">
        <v>74</v>
      </c>
      <c r="F6781" s="2" t="s">
        <v>977</v>
      </c>
      <c r="G6781" s="14" t="n">
        <v>9.5</v>
      </c>
      <c r="H6781" s="14" t="n">
        <v>25.31</v>
      </c>
      <c r="I6781" s="14" t="n">
        <v>9.5</v>
      </c>
      <c r="J6781" s="23" t="n">
        <f aca="false">IF(AND(E6781="Priority",ISNUMBER('Cost model'!N170)),'Cost model'!N170,'Cost model'!M170)</f>
        <v>25.5</v>
      </c>
      <c r="K6781" s="14" t="n">
        <f aca="false">J6781-H6781</f>
        <v>0.190000000000001</v>
      </c>
      <c r="L6781" s="14" t="n">
        <f aca="false">G6781-H6781</f>
        <v>-15.81</v>
      </c>
    </row>
    <row r="6782" customFormat="false" ht="15" hidden="false" customHeight="false" outlineLevel="0" collapsed="false">
      <c r="A6782" s="2" t="s">
        <v>142</v>
      </c>
      <c r="B6782" s="2" t="s">
        <v>142</v>
      </c>
      <c r="C6782" s="2" t="s">
        <v>48</v>
      </c>
      <c r="D6782" s="2" t="s">
        <v>10</v>
      </c>
      <c r="E6782" s="2" t="s">
        <v>83</v>
      </c>
      <c r="F6782" s="2" t="s">
        <v>977</v>
      </c>
      <c r="G6782" s="14" t="n">
        <v>17.5</v>
      </c>
      <c r="H6782" s="14" t="n">
        <v>9.99</v>
      </c>
      <c r="I6782" s="14" t="n">
        <v>17.5</v>
      </c>
      <c r="J6782" s="23" t="n">
        <f aca="false">IF(AND(E6782="Priority",ISNUMBER('Cost model'!N633)),'Cost model'!N633,'Cost model'!M633)</f>
        <v>16.5</v>
      </c>
      <c r="K6782" s="14" t="n">
        <f aca="false">J6782-H6782</f>
        <v>6.51</v>
      </c>
      <c r="L6782" s="14" t="n">
        <f aca="false">G6782-H6782</f>
        <v>7.51</v>
      </c>
    </row>
    <row r="6783" customFormat="false" ht="15" hidden="false" customHeight="false" outlineLevel="0" collapsed="false">
      <c r="A6783" s="2" t="s">
        <v>124</v>
      </c>
      <c r="B6783" s="2" t="s">
        <v>124</v>
      </c>
      <c r="C6783" s="2" t="s">
        <v>47</v>
      </c>
      <c r="D6783" s="2" t="s">
        <v>12</v>
      </c>
      <c r="E6783" s="2" t="s">
        <v>74</v>
      </c>
      <c r="F6783" s="2" t="s">
        <v>977</v>
      </c>
      <c r="G6783" s="14" t="n">
        <v>28.5</v>
      </c>
      <c r="H6783" s="14" t="n">
        <v>28.2</v>
      </c>
      <c r="I6783" s="14" t="n">
        <v>9.5</v>
      </c>
      <c r="J6783" s="23" t="n">
        <f aca="false">IF(AND(E6783="Priority",ISNUMBER('Cost model'!N320)),'Cost model'!N320,'Cost model'!M320)</f>
        <v>24.5</v>
      </c>
      <c r="K6783" s="14" t="n">
        <f aca="false">J6783-H6783</f>
        <v>-3.7</v>
      </c>
      <c r="L6783" s="14" t="n">
        <f aca="false">G6783-H6783</f>
        <v>0.300000000000001</v>
      </c>
    </row>
    <row r="6784" customFormat="false" ht="15" hidden="false" customHeight="false" outlineLevel="0" collapsed="false">
      <c r="A6784" s="2" t="s">
        <v>221</v>
      </c>
      <c r="B6784" s="2" t="s">
        <v>221</v>
      </c>
      <c r="C6784" s="2" t="s">
        <v>47</v>
      </c>
      <c r="D6784" s="2" t="s">
        <v>12</v>
      </c>
      <c r="E6784" s="2" t="s">
        <v>83</v>
      </c>
      <c r="F6784" s="2" t="s">
        <v>977</v>
      </c>
      <c r="G6784" s="14" t="n">
        <v>19.5</v>
      </c>
      <c r="H6784" s="14" t="n">
        <v>13.77</v>
      </c>
      <c r="I6784" s="14" t="n">
        <v>19.5</v>
      </c>
      <c r="J6784" s="23" t="n">
        <f aca="false">IF(AND(E6784="Priority",ISNUMBER('Cost model'!N740)),'Cost model'!N740,'Cost model'!M740)</f>
        <v>28.5</v>
      </c>
      <c r="K6784" s="14" t="n">
        <f aca="false">J6784-H6784</f>
        <v>14.73</v>
      </c>
      <c r="L6784" s="14" t="n">
        <f aca="false">G6784-H6784</f>
        <v>5.73</v>
      </c>
    </row>
    <row r="6785" customFormat="false" ht="15" hidden="false" customHeight="false" outlineLevel="0" collapsed="false">
      <c r="A6785" s="2" t="s">
        <v>142</v>
      </c>
      <c r="B6785" s="2" t="s">
        <v>142</v>
      </c>
      <c r="C6785" s="2" t="s">
        <v>48</v>
      </c>
      <c r="D6785" s="2" t="s">
        <v>15</v>
      </c>
      <c r="E6785" s="2" t="s">
        <v>74</v>
      </c>
      <c r="F6785" s="2" t="s">
        <v>977</v>
      </c>
      <c r="G6785" s="14" t="n">
        <v>158.5</v>
      </c>
      <c r="H6785" s="14" t="n">
        <v>188.9</v>
      </c>
      <c r="I6785" s="14" t="n">
        <v>85</v>
      </c>
      <c r="J6785" s="23" t="n">
        <f aca="false">IF(AND(E6785="Priority",ISNUMBER('Cost model'!N645)),'Cost model'!N645,'Cost model'!M645)</f>
        <v>135</v>
      </c>
      <c r="K6785" s="14" t="n">
        <f aca="false">J6785-H6785</f>
        <v>-53.9</v>
      </c>
      <c r="L6785" s="14" t="n">
        <f aca="false">G6785-H6785</f>
        <v>-30.4</v>
      </c>
    </row>
    <row r="6786" customFormat="false" ht="15" hidden="false" customHeight="false" outlineLevel="0" collapsed="false">
      <c r="A6786" s="2" t="s">
        <v>124</v>
      </c>
      <c r="B6786" s="2" t="s">
        <v>124</v>
      </c>
      <c r="C6786" s="2" t="s">
        <v>48</v>
      </c>
      <c r="D6786" s="2" t="s">
        <v>10</v>
      </c>
      <c r="E6786" s="2" t="s">
        <v>74</v>
      </c>
      <c r="F6786" s="2" t="s">
        <v>977</v>
      </c>
      <c r="G6786" s="14" t="n">
        <v>41.5</v>
      </c>
      <c r="H6786" s="14" t="n">
        <v>21.01</v>
      </c>
      <c r="I6786" s="14" t="n">
        <v>12.5</v>
      </c>
      <c r="J6786" s="23" t="n">
        <f aca="false">IF(AND(E6786="Priority",ISNUMBER('Cost model'!N318)),'Cost model'!N318,'Cost model'!M318)</f>
        <v>14.5</v>
      </c>
      <c r="K6786" s="14" t="n">
        <f aca="false">J6786-H6786</f>
        <v>-6.51</v>
      </c>
      <c r="L6786" s="14" t="n">
        <f aca="false">G6786-H6786</f>
        <v>20.49</v>
      </c>
    </row>
    <row r="6787" customFormat="false" ht="15" hidden="false" customHeight="false" outlineLevel="0" collapsed="false">
      <c r="A6787" s="2" t="s">
        <v>174</v>
      </c>
      <c r="B6787" s="2" t="s">
        <v>174</v>
      </c>
      <c r="C6787" s="2" t="s">
        <v>48</v>
      </c>
      <c r="D6787" s="2" t="s">
        <v>12</v>
      </c>
      <c r="E6787" s="2" t="s">
        <v>74</v>
      </c>
      <c r="F6787" s="2" t="s">
        <v>977</v>
      </c>
      <c r="G6787" s="14" t="n">
        <v>37.5</v>
      </c>
      <c r="H6787" s="14" t="n">
        <v>43.27</v>
      </c>
      <c r="I6787" s="14" t="n">
        <v>12.5</v>
      </c>
      <c r="J6787" s="23" t="n">
        <f aca="false">IF(AND(E6787="Priority",ISNUMBER('Cost model'!N171)),'Cost model'!N171,'Cost model'!M171)</f>
        <v>40</v>
      </c>
      <c r="K6787" s="14" t="n">
        <f aca="false">J6787-H6787</f>
        <v>-3.27</v>
      </c>
      <c r="L6787" s="14" t="n">
        <f aca="false">G6787-H6787</f>
        <v>-5.77</v>
      </c>
    </row>
    <row r="6788" customFormat="false" ht="15" hidden="false" customHeight="false" outlineLevel="0" collapsed="false">
      <c r="A6788" s="2" t="s">
        <v>174</v>
      </c>
      <c r="B6788" s="2" t="s">
        <v>174</v>
      </c>
      <c r="C6788" s="2" t="s">
        <v>48</v>
      </c>
      <c r="D6788" s="2" t="s">
        <v>14</v>
      </c>
      <c r="E6788" s="2" t="s">
        <v>74</v>
      </c>
      <c r="F6788" s="2" t="s">
        <v>977</v>
      </c>
      <c r="G6788" s="14" t="n">
        <v>82</v>
      </c>
      <c r="H6788" s="14" t="n">
        <v>240.58</v>
      </c>
      <c r="I6788" s="14" t="n">
        <v>45</v>
      </c>
      <c r="J6788" s="23" t="n">
        <f aca="false">IF(AND(E6788="Priority",ISNUMBER('Cost model'!N177)),'Cost model'!N177,'Cost model'!M177)</f>
        <v>110</v>
      </c>
      <c r="K6788" s="14" t="n">
        <f aca="false">J6788-H6788</f>
        <v>-130.58</v>
      </c>
      <c r="L6788" s="14" t="n">
        <f aca="false">G6788-H6788</f>
        <v>-158.58</v>
      </c>
    </row>
    <row r="6789" customFormat="false" ht="15" hidden="false" customHeight="false" outlineLevel="0" collapsed="false">
      <c r="A6789" s="2" t="s">
        <v>174</v>
      </c>
      <c r="B6789" s="2" t="s">
        <v>174</v>
      </c>
      <c r="C6789" s="2" t="s">
        <v>49</v>
      </c>
      <c r="D6789" s="2" t="s">
        <v>12</v>
      </c>
      <c r="E6789" s="2" t="s">
        <v>74</v>
      </c>
      <c r="F6789" s="2" t="s">
        <v>977</v>
      </c>
      <c r="G6789" s="14" t="n">
        <v>19.5</v>
      </c>
      <c r="H6789" s="14" t="n">
        <v>49.8</v>
      </c>
      <c r="I6789" s="14" t="n">
        <v>19.5</v>
      </c>
      <c r="J6789" s="23" t="n">
        <f aca="false">IF(AND(E6789="Priority",ISNUMBER('Cost model'!N172)),'Cost model'!N172,'Cost model'!M172)</f>
        <v>45</v>
      </c>
      <c r="K6789" s="14" t="n">
        <f aca="false">J6789-H6789</f>
        <v>-4.8</v>
      </c>
      <c r="L6789" s="14" t="n">
        <f aca="false">G6789-H6789</f>
        <v>-30.3</v>
      </c>
    </row>
    <row r="6790" customFormat="false" ht="15" hidden="false" customHeight="false" outlineLevel="0" collapsed="false">
      <c r="A6790" s="2" t="s">
        <v>174</v>
      </c>
      <c r="B6790" s="2" t="s">
        <v>174</v>
      </c>
      <c r="C6790" s="2" t="s">
        <v>47</v>
      </c>
      <c r="D6790" s="2" t="s">
        <v>10</v>
      </c>
      <c r="E6790" s="2" t="s">
        <v>74</v>
      </c>
      <c r="F6790" s="2" t="s">
        <v>977</v>
      </c>
      <c r="G6790" s="14" t="n">
        <v>19.5</v>
      </c>
      <c r="H6790" s="14" t="n">
        <v>10.62</v>
      </c>
      <c r="I6790" s="14" t="n">
        <v>9.5</v>
      </c>
      <c r="J6790" s="23" t="n">
        <f aca="false">IF(AND(E6790="Priority",ISNUMBER('Cost model'!N167)),'Cost model'!N167,'Cost model'!M167)</f>
        <v>8.5</v>
      </c>
      <c r="K6790" s="14" t="n">
        <f aca="false">J6790-H6790</f>
        <v>-2.12</v>
      </c>
      <c r="L6790" s="14" t="n">
        <f aca="false">G6790-H6790</f>
        <v>8.88</v>
      </c>
    </row>
    <row r="6791" customFormat="false" ht="15" hidden="false" customHeight="false" outlineLevel="0" collapsed="false">
      <c r="A6791" s="2" t="s">
        <v>142</v>
      </c>
      <c r="B6791" s="2" t="s">
        <v>142</v>
      </c>
      <c r="C6791" s="2" t="s">
        <v>49</v>
      </c>
      <c r="D6791" s="2" t="s">
        <v>14</v>
      </c>
      <c r="E6791" s="2" t="s">
        <v>74</v>
      </c>
      <c r="F6791" s="2" t="s">
        <v>977</v>
      </c>
      <c r="G6791" s="14" t="n">
        <v>154.5</v>
      </c>
      <c r="H6791" s="14" t="n">
        <v>173.42</v>
      </c>
      <c r="I6791" s="14" t="n">
        <v>85</v>
      </c>
      <c r="J6791" s="23" t="n">
        <f aca="false">IF(AND(E6791="Priority",ISNUMBER('Cost model'!N643)),'Cost model'!N643,'Cost model'!M643)</f>
        <v>110</v>
      </c>
      <c r="K6791" s="14" t="n">
        <f aca="false">J6791-H6791</f>
        <v>-63.42</v>
      </c>
      <c r="L6791" s="14" t="n">
        <f aca="false">G6791-H6791</f>
        <v>-18.92</v>
      </c>
    </row>
    <row r="6792" customFormat="false" ht="15" hidden="false" customHeight="false" outlineLevel="0" collapsed="false">
      <c r="A6792" s="2" t="s">
        <v>124</v>
      </c>
      <c r="B6792" s="2" t="s">
        <v>174</v>
      </c>
      <c r="C6792" s="2" t="s">
        <v>48</v>
      </c>
      <c r="D6792" s="2" t="s">
        <v>12</v>
      </c>
      <c r="E6792" s="2" t="s">
        <v>74</v>
      </c>
      <c r="F6792" s="2" t="s">
        <v>976</v>
      </c>
      <c r="G6792" s="14" t="n">
        <v>39.5</v>
      </c>
      <c r="H6792" s="14" t="n">
        <v>51.27</v>
      </c>
      <c r="I6792" s="14" t="n">
        <v>19.5</v>
      </c>
      <c r="J6792" s="23" t="n">
        <f aca="false">IF(AND(E6792="Priority",ISNUMBER('Cost model'!N366)),'Cost model'!N366,'Cost model'!M366)</f>
        <v>55</v>
      </c>
      <c r="K6792" s="14" t="n">
        <f aca="false">J6792-H6792</f>
        <v>3.73</v>
      </c>
      <c r="L6792" s="14" t="n">
        <f aca="false">G6792-H6792</f>
        <v>-11.77</v>
      </c>
    </row>
    <row r="6793" customFormat="false" ht="15" hidden="false" customHeight="false" outlineLevel="0" collapsed="false">
      <c r="A6793" s="2" t="s">
        <v>174</v>
      </c>
      <c r="B6793" s="2" t="s">
        <v>174</v>
      </c>
      <c r="C6793" s="2" t="s">
        <v>48</v>
      </c>
      <c r="D6793" s="2" t="s">
        <v>12</v>
      </c>
      <c r="E6793" s="2" t="s">
        <v>74</v>
      </c>
      <c r="F6793" s="2" t="s">
        <v>977</v>
      </c>
      <c r="G6793" s="14" t="n">
        <v>48</v>
      </c>
      <c r="H6793" s="14" t="n">
        <v>41.81</v>
      </c>
      <c r="I6793" s="14" t="n">
        <v>12.5</v>
      </c>
      <c r="J6793" s="23" t="n">
        <f aca="false">IF(AND(E6793="Priority",ISNUMBER('Cost model'!N171)),'Cost model'!N171,'Cost model'!M171)</f>
        <v>40</v>
      </c>
      <c r="K6793" s="14" t="n">
        <f aca="false">J6793-H6793</f>
        <v>-1.81</v>
      </c>
      <c r="L6793" s="14" t="n">
        <f aca="false">G6793-H6793</f>
        <v>6.19</v>
      </c>
    </row>
    <row r="6794" customFormat="false" ht="15" hidden="false" customHeight="false" outlineLevel="0" collapsed="false">
      <c r="A6794" s="2" t="s">
        <v>142</v>
      </c>
      <c r="B6794" s="2" t="s">
        <v>174</v>
      </c>
      <c r="C6794" s="2" t="s">
        <v>47</v>
      </c>
      <c r="D6794" s="2" t="s">
        <v>10</v>
      </c>
      <c r="E6794" s="2" t="s">
        <v>74</v>
      </c>
      <c r="F6794" s="2" t="s">
        <v>976</v>
      </c>
      <c r="G6794" s="14" t="n">
        <v>14.5</v>
      </c>
      <c r="H6794" s="14" t="n">
        <v>7.11</v>
      </c>
      <c r="I6794" s="14" t="n">
        <v>14.5</v>
      </c>
      <c r="J6794" s="23" t="n">
        <f aca="false">IF(AND(E6794="Priority",ISNUMBER('Cost model'!N692)),'Cost model'!N692,'Cost model'!M692)</f>
        <v>9.5</v>
      </c>
      <c r="K6794" s="14" t="n">
        <f aca="false">J6794-H6794</f>
        <v>2.39</v>
      </c>
      <c r="L6794" s="14" t="n">
        <f aca="false">G6794-H6794</f>
        <v>7.39</v>
      </c>
    </row>
    <row r="6795" customFormat="false" ht="15" hidden="false" customHeight="false" outlineLevel="0" collapsed="false">
      <c r="A6795" s="2" t="s">
        <v>174</v>
      </c>
      <c r="B6795" s="2" t="s">
        <v>158</v>
      </c>
      <c r="C6795" s="2" t="s">
        <v>48</v>
      </c>
      <c r="D6795" s="2" t="s">
        <v>13</v>
      </c>
      <c r="E6795" s="2" t="s">
        <v>74</v>
      </c>
      <c r="F6795" s="2" t="s">
        <v>976</v>
      </c>
      <c r="G6795" s="14" t="n">
        <v>24.5</v>
      </c>
      <c r="H6795" s="14" t="n">
        <v>116.78</v>
      </c>
      <c r="I6795" s="14" t="n">
        <v>24.5</v>
      </c>
      <c r="J6795" s="23" t="n">
        <f aca="false">IF(AND(E6795="Priority",ISNUMBER('Cost model'!N144)),'Cost model'!N144,'Cost model'!M144)</f>
        <v>85</v>
      </c>
      <c r="K6795" s="14" t="n">
        <f aca="false">J6795-H6795</f>
        <v>-31.78</v>
      </c>
      <c r="L6795" s="14" t="n">
        <f aca="false">G6795-H6795</f>
        <v>-92.28</v>
      </c>
    </row>
    <row r="6796" customFormat="false" ht="15" hidden="false" customHeight="false" outlineLevel="0" collapsed="false">
      <c r="A6796" s="2" t="s">
        <v>174</v>
      </c>
      <c r="B6796" s="2" t="s">
        <v>174</v>
      </c>
      <c r="C6796" s="2" t="s">
        <v>49</v>
      </c>
      <c r="D6796" s="2" t="s">
        <v>10</v>
      </c>
      <c r="E6796" s="2" t="s">
        <v>83</v>
      </c>
      <c r="F6796" s="2" t="s">
        <v>977</v>
      </c>
      <c r="G6796" s="14" t="n">
        <v>24.5</v>
      </c>
      <c r="H6796" s="14" t="n">
        <v>23.78</v>
      </c>
      <c r="I6796" s="14" t="n">
        <v>24.5</v>
      </c>
      <c r="J6796" s="23" t="n">
        <f aca="false">IF(AND(E6796="Priority",ISNUMBER('Cost model'!N169)),'Cost model'!N169,'Cost model'!M169)</f>
        <v>25.5</v>
      </c>
      <c r="K6796" s="14" t="n">
        <f aca="false">J6796-H6796</f>
        <v>1.72</v>
      </c>
      <c r="L6796" s="14" t="n">
        <f aca="false">G6796-H6796</f>
        <v>0.719999999999999</v>
      </c>
    </row>
    <row r="6797" customFormat="false" ht="15" hidden="false" customHeight="false" outlineLevel="0" collapsed="false">
      <c r="A6797" s="2" t="s">
        <v>142</v>
      </c>
      <c r="B6797" s="2" t="s">
        <v>221</v>
      </c>
      <c r="C6797" s="2" t="s">
        <v>47</v>
      </c>
      <c r="D6797" s="2" t="s">
        <v>13</v>
      </c>
      <c r="E6797" s="2" t="s">
        <v>74</v>
      </c>
      <c r="F6797" s="2" t="s">
        <v>976</v>
      </c>
      <c r="G6797" s="14" t="n">
        <v>45</v>
      </c>
      <c r="H6797" s="14" t="n">
        <v>158.82</v>
      </c>
      <c r="I6797" s="14" t="n">
        <v>45</v>
      </c>
      <c r="J6797" s="23" t="n">
        <f aca="false">IF(AND(E6797="Priority",ISNUMBER('Cost model'!N683)),'Cost model'!N683,'Cost model'!M683)</f>
        <v>85</v>
      </c>
      <c r="K6797" s="14" t="n">
        <f aca="false">J6797-H6797</f>
        <v>-73.82</v>
      </c>
      <c r="L6797" s="14" t="n">
        <f aca="false">G6797-H6797</f>
        <v>-113.82</v>
      </c>
    </row>
    <row r="6798" customFormat="false" ht="15" hidden="false" customHeight="false" outlineLevel="0" collapsed="false">
      <c r="A6798" s="2" t="s">
        <v>124</v>
      </c>
      <c r="B6798" s="2" t="s">
        <v>124</v>
      </c>
      <c r="C6798" s="2" t="s">
        <v>47</v>
      </c>
      <c r="D6798" s="2" t="s">
        <v>12</v>
      </c>
      <c r="E6798" s="2" t="s">
        <v>83</v>
      </c>
      <c r="F6798" s="2" t="s">
        <v>977</v>
      </c>
      <c r="G6798" s="14" t="n">
        <v>19.5</v>
      </c>
      <c r="H6798" s="14" t="n">
        <v>7.5</v>
      </c>
      <c r="I6798" s="14" t="n">
        <v>19.5</v>
      </c>
      <c r="J6798" s="23" t="n">
        <f aca="false">IF(AND(E6798="Priority",ISNUMBER('Cost model'!N320)),'Cost model'!N320,'Cost model'!M320)</f>
        <v>35</v>
      </c>
      <c r="K6798" s="14" t="n">
        <f aca="false">J6798-H6798</f>
        <v>27.5</v>
      </c>
      <c r="L6798" s="14" t="n">
        <f aca="false">G6798-H6798</f>
        <v>12</v>
      </c>
    </row>
    <row r="6799" customFormat="false" ht="15" hidden="false" customHeight="false" outlineLevel="0" collapsed="false">
      <c r="A6799" s="2" t="s">
        <v>124</v>
      </c>
      <c r="B6799" s="2" t="s">
        <v>124</v>
      </c>
      <c r="C6799" s="2" t="s">
        <v>47</v>
      </c>
      <c r="D6799" s="2" t="s">
        <v>10</v>
      </c>
      <c r="E6799" s="2" t="s">
        <v>83</v>
      </c>
      <c r="F6799" s="2" t="s">
        <v>977</v>
      </c>
      <c r="G6799" s="14" t="n">
        <v>14.5</v>
      </c>
      <c r="H6799" s="14" t="n">
        <v>23.78</v>
      </c>
      <c r="I6799" s="14" t="n">
        <v>14.5</v>
      </c>
      <c r="J6799" s="23" t="n">
        <f aca="false">IF(AND(E6799="Priority",ISNUMBER('Cost model'!N317)),'Cost model'!N317,'Cost model'!M317)</f>
        <v>15.5</v>
      </c>
      <c r="K6799" s="14" t="n">
        <f aca="false">J6799-H6799</f>
        <v>-8.28</v>
      </c>
      <c r="L6799" s="14" t="n">
        <f aca="false">G6799-H6799</f>
        <v>-9.28</v>
      </c>
    </row>
    <row r="6800" customFormat="false" ht="15" hidden="false" customHeight="false" outlineLevel="0" collapsed="false">
      <c r="A6800" s="2" t="s">
        <v>142</v>
      </c>
      <c r="B6800" s="2" t="s">
        <v>142</v>
      </c>
      <c r="C6800" s="2" t="s">
        <v>48</v>
      </c>
      <c r="D6800" s="2" t="s">
        <v>10</v>
      </c>
      <c r="E6800" s="2" t="s">
        <v>74</v>
      </c>
      <c r="F6800" s="2" t="s">
        <v>977</v>
      </c>
      <c r="G6800" s="14" t="n">
        <v>12.5</v>
      </c>
      <c r="H6800" s="14" t="n">
        <v>7.83</v>
      </c>
      <c r="I6800" s="14" t="n">
        <v>12.5</v>
      </c>
      <c r="J6800" s="23" t="n">
        <f aca="false">IF(AND(E6800="Priority",ISNUMBER('Cost model'!N633)),'Cost model'!N633,'Cost model'!M633)</f>
        <v>11.5</v>
      </c>
      <c r="K6800" s="14" t="n">
        <f aca="false">J6800-H6800</f>
        <v>3.67</v>
      </c>
      <c r="L6800" s="14" t="n">
        <f aca="false">G6800-H6800</f>
        <v>4.67</v>
      </c>
    </row>
    <row r="6801" customFormat="false" ht="15" hidden="false" customHeight="false" outlineLevel="0" collapsed="false">
      <c r="A6801" s="2" t="s">
        <v>124</v>
      </c>
      <c r="B6801" s="2" t="s">
        <v>124</v>
      </c>
      <c r="C6801" s="2" t="s">
        <v>47</v>
      </c>
      <c r="D6801" s="2" t="s">
        <v>12</v>
      </c>
      <c r="E6801" s="2" t="s">
        <v>74</v>
      </c>
      <c r="F6801" s="2" t="s">
        <v>977</v>
      </c>
      <c r="G6801" s="14" t="n">
        <v>19</v>
      </c>
      <c r="H6801" s="14" t="n">
        <v>27.49</v>
      </c>
      <c r="I6801" s="14" t="n">
        <v>9.5</v>
      </c>
      <c r="J6801" s="23" t="n">
        <f aca="false">IF(AND(E6801="Priority",ISNUMBER('Cost model'!N320)),'Cost model'!N320,'Cost model'!M320)</f>
        <v>24.5</v>
      </c>
      <c r="K6801" s="14" t="n">
        <f aca="false">J6801-H6801</f>
        <v>-2.99</v>
      </c>
      <c r="L6801" s="14" t="n">
        <f aca="false">G6801-H6801</f>
        <v>-8.49</v>
      </c>
    </row>
    <row r="6802" customFormat="false" ht="15" hidden="false" customHeight="false" outlineLevel="0" collapsed="false">
      <c r="A6802" s="2" t="s">
        <v>124</v>
      </c>
      <c r="B6802" s="2" t="s">
        <v>124</v>
      </c>
      <c r="C6802" s="2" t="s">
        <v>47</v>
      </c>
      <c r="D6802" s="2" t="s">
        <v>10</v>
      </c>
      <c r="E6802" s="2" t="s">
        <v>74</v>
      </c>
      <c r="F6802" s="2" t="s">
        <v>977</v>
      </c>
      <c r="G6802" s="14" t="n">
        <v>19.5</v>
      </c>
      <c r="H6802" s="14" t="n">
        <v>21.01</v>
      </c>
      <c r="I6802" s="14" t="n">
        <v>9.5</v>
      </c>
      <c r="J6802" s="23" t="n">
        <f aca="false">IF(AND(E6802="Priority",ISNUMBER('Cost model'!N317)),'Cost model'!N317,'Cost model'!M317)</f>
        <v>10.5</v>
      </c>
      <c r="K6802" s="14" t="n">
        <f aca="false">J6802-H6802</f>
        <v>-10.51</v>
      </c>
      <c r="L6802" s="14" t="n">
        <f aca="false">G6802-H6802</f>
        <v>-1.51</v>
      </c>
    </row>
    <row r="6803" customFormat="false" ht="15" hidden="false" customHeight="false" outlineLevel="0" collapsed="false">
      <c r="A6803" s="2" t="s">
        <v>142</v>
      </c>
      <c r="B6803" s="2" t="s">
        <v>142</v>
      </c>
      <c r="C6803" s="2" t="s">
        <v>49</v>
      </c>
      <c r="D6803" s="2" t="s">
        <v>12</v>
      </c>
      <c r="E6803" s="2" t="s">
        <v>74</v>
      </c>
      <c r="F6803" s="2" t="s">
        <v>977</v>
      </c>
      <c r="G6803" s="14" t="n">
        <v>17.5</v>
      </c>
      <c r="H6803" s="14" t="n">
        <v>43.59</v>
      </c>
      <c r="I6803" s="14" t="n">
        <v>19.5</v>
      </c>
      <c r="J6803" s="23" t="n">
        <f aca="false">IF(AND(E6803="Priority",ISNUMBER('Cost model'!N637)),'Cost model'!N637,'Cost model'!M637)</f>
        <v>45</v>
      </c>
      <c r="K6803" s="14" t="n">
        <f aca="false">J6803-H6803</f>
        <v>1.41</v>
      </c>
      <c r="L6803" s="14" t="n">
        <f aca="false">G6803-H6803</f>
        <v>-26.09</v>
      </c>
    </row>
    <row r="6804" customFormat="false" ht="15" hidden="false" customHeight="false" outlineLevel="0" collapsed="false">
      <c r="A6804" s="2" t="s">
        <v>124</v>
      </c>
      <c r="B6804" s="2" t="s">
        <v>124</v>
      </c>
      <c r="C6804" s="2" t="s">
        <v>47</v>
      </c>
      <c r="D6804" s="2" t="s">
        <v>10</v>
      </c>
      <c r="E6804" s="2" t="s">
        <v>83</v>
      </c>
      <c r="F6804" s="2" t="s">
        <v>977</v>
      </c>
      <c r="G6804" s="14" t="n">
        <v>14.5</v>
      </c>
      <c r="H6804" s="14" t="n">
        <v>16.26</v>
      </c>
      <c r="I6804" s="14" t="n">
        <v>14.5</v>
      </c>
      <c r="J6804" s="23" t="n">
        <f aca="false">IF(AND(E6804="Priority",ISNUMBER('Cost model'!N317)),'Cost model'!N317,'Cost model'!M317)</f>
        <v>15.5</v>
      </c>
      <c r="K6804" s="14" t="n">
        <f aca="false">J6804-H6804</f>
        <v>-0.760000000000002</v>
      </c>
      <c r="L6804" s="14" t="n">
        <f aca="false">G6804-H6804</f>
        <v>-1.76</v>
      </c>
    </row>
    <row r="6805" customFormat="false" ht="15" hidden="false" customHeight="false" outlineLevel="0" collapsed="false">
      <c r="A6805" s="2" t="s">
        <v>142</v>
      </c>
      <c r="B6805" s="2" t="s">
        <v>142</v>
      </c>
      <c r="C6805" s="2" t="s">
        <v>47</v>
      </c>
      <c r="D6805" s="2" t="s">
        <v>12</v>
      </c>
      <c r="E6805" s="2" t="s">
        <v>74</v>
      </c>
      <c r="F6805" s="2" t="s">
        <v>977</v>
      </c>
      <c r="G6805" s="14" t="n">
        <v>9.5</v>
      </c>
      <c r="H6805" s="14" t="n">
        <v>7.5</v>
      </c>
      <c r="I6805" s="14" t="n">
        <v>9.5</v>
      </c>
      <c r="J6805" s="23" t="n">
        <f aca="false">IF(AND(E6805="Priority",ISNUMBER('Cost model'!N635)),'Cost model'!N635,'Cost model'!M635)</f>
        <v>30.5</v>
      </c>
      <c r="K6805" s="14" t="n">
        <f aca="false">J6805-H6805</f>
        <v>23</v>
      </c>
      <c r="L6805" s="14" t="n">
        <f aca="false">G6805-H6805</f>
        <v>2</v>
      </c>
    </row>
    <row r="6806" customFormat="false" ht="15" hidden="false" customHeight="false" outlineLevel="0" collapsed="false">
      <c r="A6806" s="2" t="s">
        <v>124</v>
      </c>
      <c r="B6806" s="2" t="s">
        <v>124</v>
      </c>
      <c r="C6806" s="2" t="s">
        <v>48</v>
      </c>
      <c r="D6806" s="2" t="s">
        <v>12</v>
      </c>
      <c r="E6806" s="2" t="s">
        <v>74</v>
      </c>
      <c r="F6806" s="2" t="s">
        <v>977</v>
      </c>
      <c r="G6806" s="14" t="n">
        <v>25</v>
      </c>
      <c r="H6806" s="14" t="n">
        <v>46.95</v>
      </c>
      <c r="I6806" s="14" t="n">
        <v>12.5</v>
      </c>
      <c r="J6806" s="23" t="n">
        <f aca="false">IF(AND(E6806="Priority",ISNUMBER('Cost model'!N321)),'Cost model'!N321,'Cost model'!M321)</f>
        <v>40</v>
      </c>
      <c r="K6806" s="14" t="n">
        <f aca="false">J6806-H6806</f>
        <v>-6.95</v>
      </c>
      <c r="L6806" s="14" t="n">
        <f aca="false">G6806-H6806</f>
        <v>-21.95</v>
      </c>
    </row>
    <row r="6807" customFormat="false" ht="15" hidden="false" customHeight="false" outlineLevel="0" collapsed="false">
      <c r="A6807" s="2" t="s">
        <v>205</v>
      </c>
      <c r="B6807" s="2" t="s">
        <v>142</v>
      </c>
      <c r="C6807" s="2" t="s">
        <v>47</v>
      </c>
      <c r="D6807" s="2" t="s">
        <v>12</v>
      </c>
      <c r="E6807" s="2" t="s">
        <v>74</v>
      </c>
      <c r="F6807" s="2" t="s">
        <v>976</v>
      </c>
      <c r="G6807" s="14" t="n">
        <v>48.5</v>
      </c>
      <c r="H6807" s="14" t="n">
        <v>74.82</v>
      </c>
      <c r="I6807" s="14" t="n">
        <v>19.5</v>
      </c>
      <c r="J6807" s="23" t="n">
        <f aca="false">IF(AND(E6807="Priority",ISNUMBER('Cost model'!N545)),'Cost model'!N545,'Cost model'!M545)</f>
        <v>55</v>
      </c>
      <c r="K6807" s="14" t="n">
        <f aca="false">J6807-H6807</f>
        <v>-19.82</v>
      </c>
      <c r="L6807" s="14" t="n">
        <f aca="false">G6807-H6807</f>
        <v>-26.32</v>
      </c>
    </row>
    <row r="6808" customFormat="false" ht="15" hidden="false" customHeight="false" outlineLevel="0" collapsed="false">
      <c r="A6808" s="2" t="s">
        <v>174</v>
      </c>
      <c r="B6808" s="2" t="s">
        <v>142</v>
      </c>
      <c r="C6808" s="2" t="s">
        <v>48</v>
      </c>
      <c r="D6808" s="2" t="s">
        <v>12</v>
      </c>
      <c r="E6808" s="2" t="s">
        <v>74</v>
      </c>
      <c r="F6808" s="2" t="s">
        <v>976</v>
      </c>
      <c r="G6808" s="14" t="n">
        <v>37.5</v>
      </c>
      <c r="H6808" s="14" t="n">
        <v>44.04</v>
      </c>
      <c r="I6808" s="14" t="n">
        <v>12.5</v>
      </c>
      <c r="J6808" s="23" t="n">
        <f aca="false">IF(AND(E6808="Priority",ISNUMBER('Cost model'!N126)),'Cost model'!N126,'Cost model'!M126)</f>
        <v>45</v>
      </c>
      <c r="K6808" s="14" t="n">
        <f aca="false">J6808-H6808</f>
        <v>0.960000000000001</v>
      </c>
      <c r="L6808" s="14" t="n">
        <f aca="false">G6808-H6808</f>
        <v>-6.54</v>
      </c>
    </row>
    <row r="6809" customFormat="false" ht="15" hidden="false" customHeight="false" outlineLevel="0" collapsed="false">
      <c r="A6809" s="2" t="s">
        <v>174</v>
      </c>
      <c r="B6809" s="2" t="s">
        <v>174</v>
      </c>
      <c r="C6809" s="2" t="s">
        <v>47</v>
      </c>
      <c r="D6809" s="2" t="s">
        <v>12</v>
      </c>
      <c r="E6809" s="2" t="s">
        <v>74</v>
      </c>
      <c r="F6809" s="2" t="s">
        <v>977</v>
      </c>
      <c r="G6809" s="14" t="n">
        <v>19</v>
      </c>
      <c r="H6809" s="14" t="n">
        <v>80.84</v>
      </c>
      <c r="I6809" s="14" t="n">
        <v>9.5</v>
      </c>
      <c r="J6809" s="23" t="n">
        <f aca="false">IF(AND(E6809="Priority",ISNUMBER('Cost model'!N170)),'Cost model'!N170,'Cost model'!M170)</f>
        <v>25.5</v>
      </c>
      <c r="K6809" s="14" t="n">
        <f aca="false">J6809-H6809</f>
        <v>-55.34</v>
      </c>
      <c r="L6809" s="14" t="n">
        <f aca="false">G6809-H6809</f>
        <v>-61.84</v>
      </c>
    </row>
    <row r="6810" customFormat="false" ht="15" hidden="false" customHeight="false" outlineLevel="0" collapsed="false">
      <c r="A6810" s="2" t="s">
        <v>221</v>
      </c>
      <c r="B6810" s="2" t="s">
        <v>158</v>
      </c>
      <c r="C6810" s="2" t="s">
        <v>47</v>
      </c>
      <c r="D6810" s="2" t="s">
        <v>14</v>
      </c>
      <c r="E6810" s="2" t="s">
        <v>74</v>
      </c>
      <c r="F6810" s="2" t="s">
        <v>976</v>
      </c>
      <c r="G6810" s="14" t="n">
        <v>44</v>
      </c>
      <c r="H6810" s="14" t="n">
        <v>90.34</v>
      </c>
      <c r="I6810" s="14" t="n">
        <v>85</v>
      </c>
      <c r="J6810" s="23" t="n">
        <f aca="false">IF(AND(E6810="Priority",ISNUMBER('Cost model'!N761)),'Cost model'!N761,'Cost model'!M761)</f>
        <v>130</v>
      </c>
      <c r="K6810" s="14" t="n">
        <f aca="false">J6810-H6810</f>
        <v>39.66</v>
      </c>
      <c r="L6810" s="14" t="n">
        <f aca="false">G6810-H6810</f>
        <v>-46.34</v>
      </c>
    </row>
    <row r="6811" customFormat="false" ht="15" hidden="false" customHeight="false" outlineLevel="0" collapsed="false">
      <c r="A6811" s="2" t="s">
        <v>221</v>
      </c>
      <c r="B6811" s="2" t="s">
        <v>221</v>
      </c>
      <c r="C6811" s="2" t="s">
        <v>48</v>
      </c>
      <c r="D6811" s="2" t="s">
        <v>14</v>
      </c>
      <c r="E6811" s="2" t="s">
        <v>74</v>
      </c>
      <c r="F6811" s="2" t="s">
        <v>977</v>
      </c>
      <c r="G6811" s="14" t="n">
        <v>82</v>
      </c>
      <c r="H6811" s="14" t="n">
        <v>239.67</v>
      </c>
      <c r="I6811" s="14" t="n">
        <v>45</v>
      </c>
      <c r="J6811" s="23" t="n">
        <f aca="false">IF(AND(E6811="Priority",ISNUMBER('Cost model'!N747)),'Cost model'!N747,'Cost model'!M747)</f>
        <v>155</v>
      </c>
      <c r="K6811" s="14" t="n">
        <f aca="false">J6811-H6811</f>
        <v>-84.67</v>
      </c>
      <c r="L6811" s="14" t="n">
        <f aca="false">G6811-H6811</f>
        <v>-157.67</v>
      </c>
    </row>
    <row r="6812" customFormat="false" ht="15" hidden="false" customHeight="false" outlineLevel="0" collapsed="false">
      <c r="A6812" s="2" t="s">
        <v>124</v>
      </c>
      <c r="B6812" s="2" t="s">
        <v>124</v>
      </c>
      <c r="C6812" s="2" t="s">
        <v>49</v>
      </c>
      <c r="D6812" s="2" t="s">
        <v>12</v>
      </c>
      <c r="E6812" s="2" t="s">
        <v>74</v>
      </c>
      <c r="F6812" s="2" t="s">
        <v>977</v>
      </c>
      <c r="G6812" s="14" t="n">
        <v>72</v>
      </c>
      <c r="H6812" s="14" t="n">
        <v>72.28</v>
      </c>
      <c r="I6812" s="14" t="n">
        <v>19.5</v>
      </c>
      <c r="J6812" s="23" t="n">
        <f aca="false">IF(AND(E6812="Priority",ISNUMBER('Cost model'!N322)),'Cost model'!N322,'Cost model'!M322)</f>
        <v>50</v>
      </c>
      <c r="K6812" s="14" t="n">
        <f aca="false">J6812-H6812</f>
        <v>-22.28</v>
      </c>
      <c r="L6812" s="14" t="n">
        <f aca="false">G6812-H6812</f>
        <v>-0.280000000000001</v>
      </c>
    </row>
    <row r="6813" customFormat="false" ht="15" hidden="false" customHeight="false" outlineLevel="0" collapsed="false">
      <c r="A6813" s="2" t="s">
        <v>174</v>
      </c>
      <c r="B6813" s="2" t="s">
        <v>174</v>
      </c>
      <c r="C6813" s="2" t="s">
        <v>48</v>
      </c>
      <c r="D6813" s="2" t="s">
        <v>10</v>
      </c>
      <c r="E6813" s="2" t="s">
        <v>74</v>
      </c>
      <c r="F6813" s="2" t="s">
        <v>977</v>
      </c>
      <c r="G6813" s="14" t="n">
        <v>12.5</v>
      </c>
      <c r="H6813" s="14" t="n">
        <v>11.22</v>
      </c>
      <c r="I6813" s="14" t="n">
        <v>12.5</v>
      </c>
      <c r="J6813" s="23" t="n">
        <f aca="false">IF(AND(E6813="Priority",ISNUMBER('Cost model'!N168)),'Cost model'!N168,'Cost model'!M168)</f>
        <v>13.5</v>
      </c>
      <c r="K6813" s="14" t="n">
        <f aca="false">J6813-H6813</f>
        <v>2.28</v>
      </c>
      <c r="L6813" s="14" t="n">
        <f aca="false">G6813-H6813</f>
        <v>1.28</v>
      </c>
    </row>
    <row r="6814" customFormat="false" ht="15" hidden="false" customHeight="false" outlineLevel="0" collapsed="false">
      <c r="A6814" s="2" t="s">
        <v>221</v>
      </c>
      <c r="B6814" s="2" t="s">
        <v>221</v>
      </c>
      <c r="C6814" s="2" t="s">
        <v>47</v>
      </c>
      <c r="D6814" s="2" t="s">
        <v>14</v>
      </c>
      <c r="E6814" s="2" t="s">
        <v>74</v>
      </c>
      <c r="F6814" s="2" t="s">
        <v>977</v>
      </c>
      <c r="G6814" s="14" t="n">
        <v>25</v>
      </c>
      <c r="H6814" s="14" t="n">
        <v>89.52</v>
      </c>
      <c r="I6814" s="14" t="n">
        <v>25</v>
      </c>
      <c r="J6814" s="23" t="n">
        <f aca="false">IF(AND(E6814="Priority",ISNUMBER('Cost model'!N746)),'Cost model'!N746,'Cost model'!M746)</f>
        <v>100</v>
      </c>
      <c r="K6814" s="14" t="n">
        <f aca="false">J6814-H6814</f>
        <v>10.48</v>
      </c>
      <c r="L6814" s="14" t="n">
        <f aca="false">G6814-H6814</f>
        <v>-64.52</v>
      </c>
    </row>
    <row r="6815" customFormat="false" ht="15" hidden="false" customHeight="false" outlineLevel="0" collapsed="false">
      <c r="A6815" s="2" t="s">
        <v>158</v>
      </c>
      <c r="B6815" s="2" t="s">
        <v>221</v>
      </c>
      <c r="C6815" s="2" t="s">
        <v>49</v>
      </c>
      <c r="D6815" s="2" t="s">
        <v>12</v>
      </c>
      <c r="E6815" s="2" t="s">
        <v>74</v>
      </c>
      <c r="F6815" s="2" t="s">
        <v>976</v>
      </c>
      <c r="G6815" s="14" t="n">
        <v>39</v>
      </c>
      <c r="H6815" s="14" t="n">
        <v>23.29</v>
      </c>
      <c r="I6815" s="14" t="n">
        <v>24.5</v>
      </c>
      <c r="J6815" s="23" t="n">
        <f aca="false">IF(AND(E6815="Priority",ISNUMBER('Cost model'!N472)),'Cost model'!N472,'Cost model'!M472)</f>
        <v>60</v>
      </c>
      <c r="K6815" s="14" t="n">
        <f aca="false">J6815-H6815</f>
        <v>36.71</v>
      </c>
      <c r="L6815" s="14" t="n">
        <f aca="false">G6815-H6815</f>
        <v>15.71</v>
      </c>
    </row>
    <row r="6816" customFormat="false" ht="15" hidden="false" customHeight="false" outlineLevel="0" collapsed="false">
      <c r="A6816" s="2" t="s">
        <v>221</v>
      </c>
      <c r="B6816" s="2" t="s">
        <v>221</v>
      </c>
      <c r="C6816" s="2" t="s">
        <v>47</v>
      </c>
      <c r="D6816" s="2" t="s">
        <v>14</v>
      </c>
      <c r="E6816" s="2" t="s">
        <v>74</v>
      </c>
      <c r="F6816" s="2" t="s">
        <v>977</v>
      </c>
      <c r="G6816" s="14" t="n">
        <v>53.5</v>
      </c>
      <c r="H6816" s="14" t="n">
        <v>19.41</v>
      </c>
      <c r="I6816" s="14" t="n">
        <v>25</v>
      </c>
      <c r="J6816" s="23" t="n">
        <f aca="false">IF(AND(E6816="Priority",ISNUMBER('Cost model'!N746)),'Cost model'!N746,'Cost model'!M746)</f>
        <v>100</v>
      </c>
      <c r="K6816" s="14" t="n">
        <f aca="false">J6816-H6816</f>
        <v>80.59</v>
      </c>
      <c r="L6816" s="14" t="n">
        <f aca="false">G6816-H6816</f>
        <v>34.09</v>
      </c>
    </row>
    <row r="6817" customFormat="false" ht="15" hidden="false" customHeight="false" outlineLevel="0" collapsed="false">
      <c r="A6817" s="2" t="s">
        <v>221</v>
      </c>
      <c r="B6817" s="2" t="s">
        <v>221</v>
      </c>
      <c r="C6817" s="2" t="s">
        <v>47</v>
      </c>
      <c r="D6817" s="2" t="s">
        <v>10</v>
      </c>
      <c r="E6817" s="2" t="s">
        <v>83</v>
      </c>
      <c r="F6817" s="2" t="s">
        <v>977</v>
      </c>
      <c r="G6817" s="14" t="n">
        <v>14.5</v>
      </c>
      <c r="H6817" s="14" t="n">
        <v>8.2</v>
      </c>
      <c r="I6817" s="14" t="n">
        <v>14.5</v>
      </c>
      <c r="J6817" s="23" t="n">
        <f aca="false">IF(AND(E6817="Priority",ISNUMBER('Cost model'!N737)),'Cost model'!N737,'Cost model'!M737)</f>
        <v>13.5</v>
      </c>
      <c r="K6817" s="14" t="n">
        <f aca="false">J6817-H6817</f>
        <v>5.3</v>
      </c>
      <c r="L6817" s="14" t="n">
        <f aca="false">G6817-H6817</f>
        <v>6.3</v>
      </c>
    </row>
    <row r="6818" customFormat="false" ht="15" hidden="false" customHeight="false" outlineLevel="0" collapsed="false">
      <c r="A6818" s="2" t="s">
        <v>124</v>
      </c>
      <c r="B6818" s="2" t="s">
        <v>124</v>
      </c>
      <c r="C6818" s="2" t="s">
        <v>47</v>
      </c>
      <c r="D6818" s="2" t="s">
        <v>12</v>
      </c>
      <c r="E6818" s="2" t="s">
        <v>74</v>
      </c>
      <c r="F6818" s="2" t="s">
        <v>977</v>
      </c>
      <c r="G6818" s="14" t="n">
        <v>38.5</v>
      </c>
      <c r="H6818" s="14" t="n">
        <v>29.81</v>
      </c>
      <c r="I6818" s="14" t="n">
        <v>9.5</v>
      </c>
      <c r="J6818" s="23" t="n">
        <f aca="false">IF(AND(E6818="Priority",ISNUMBER('Cost model'!N320)),'Cost model'!N320,'Cost model'!M320)</f>
        <v>24.5</v>
      </c>
      <c r="K6818" s="14" t="n">
        <f aca="false">J6818-H6818</f>
        <v>-5.31</v>
      </c>
      <c r="L6818" s="14" t="n">
        <f aca="false">G6818-H6818</f>
        <v>8.69</v>
      </c>
    </row>
    <row r="6819" customFormat="false" ht="15" hidden="false" customHeight="false" outlineLevel="0" collapsed="false">
      <c r="A6819" s="2" t="s">
        <v>174</v>
      </c>
      <c r="B6819" s="2" t="s">
        <v>174</v>
      </c>
      <c r="C6819" s="2" t="s">
        <v>47</v>
      </c>
      <c r="D6819" s="2" t="s">
        <v>12</v>
      </c>
      <c r="E6819" s="2" t="s">
        <v>74</v>
      </c>
      <c r="F6819" s="2" t="s">
        <v>977</v>
      </c>
      <c r="G6819" s="14" t="n">
        <v>53</v>
      </c>
      <c r="H6819" s="14" t="n">
        <v>10.3</v>
      </c>
      <c r="I6819" s="14" t="n">
        <v>9.5</v>
      </c>
      <c r="J6819" s="23" t="n">
        <f aca="false">IF(AND(E6819="Priority",ISNUMBER('Cost model'!N170)),'Cost model'!N170,'Cost model'!M170)</f>
        <v>25.5</v>
      </c>
      <c r="K6819" s="14" t="n">
        <f aca="false">J6819-H6819</f>
        <v>15.2</v>
      </c>
      <c r="L6819" s="14" t="n">
        <f aca="false">G6819-H6819</f>
        <v>42.7</v>
      </c>
    </row>
    <row r="6820" customFormat="false" ht="15" hidden="false" customHeight="false" outlineLevel="0" collapsed="false">
      <c r="A6820" s="2" t="s">
        <v>142</v>
      </c>
      <c r="B6820" s="2" t="s">
        <v>124</v>
      </c>
      <c r="C6820" s="2" t="s">
        <v>47</v>
      </c>
      <c r="D6820" s="2" t="s">
        <v>12</v>
      </c>
      <c r="E6820" s="2" t="s">
        <v>74</v>
      </c>
      <c r="F6820" s="2" t="s">
        <v>976</v>
      </c>
      <c r="G6820" s="14" t="n">
        <v>34</v>
      </c>
      <c r="H6820" s="14" t="n">
        <v>64.54</v>
      </c>
      <c r="I6820" s="14" t="n">
        <v>19.5</v>
      </c>
      <c r="J6820" s="23" t="n">
        <f aca="false">IF(AND(E6820="Priority",ISNUMBER('Cost model'!N665)),'Cost model'!N665,'Cost model'!M665)</f>
        <v>40</v>
      </c>
      <c r="K6820" s="14" t="n">
        <f aca="false">J6820-H6820</f>
        <v>-24.54</v>
      </c>
      <c r="L6820" s="14" t="n">
        <f aca="false">G6820-H6820</f>
        <v>-30.54</v>
      </c>
    </row>
    <row r="6821" customFormat="false" ht="15" hidden="false" customHeight="false" outlineLevel="0" collapsed="false">
      <c r="A6821" s="2" t="s">
        <v>142</v>
      </c>
      <c r="B6821" s="2" t="s">
        <v>142</v>
      </c>
      <c r="C6821" s="2" t="s">
        <v>48</v>
      </c>
      <c r="D6821" s="2" t="s">
        <v>12</v>
      </c>
      <c r="E6821" s="2" t="s">
        <v>74</v>
      </c>
      <c r="F6821" s="2" t="s">
        <v>977</v>
      </c>
      <c r="G6821" s="14" t="n">
        <v>39.5</v>
      </c>
      <c r="H6821" s="14" t="n">
        <v>41.81</v>
      </c>
      <c r="I6821" s="14" t="n">
        <v>12.5</v>
      </c>
      <c r="J6821" s="23" t="n">
        <f aca="false">IF(AND(E6821="Priority",ISNUMBER('Cost model'!N636)),'Cost model'!N636,'Cost model'!M636)</f>
        <v>40</v>
      </c>
      <c r="K6821" s="14" t="n">
        <f aca="false">J6821-H6821</f>
        <v>-1.81</v>
      </c>
      <c r="L6821" s="14" t="n">
        <f aca="false">G6821-H6821</f>
        <v>-2.31</v>
      </c>
    </row>
    <row r="6822" customFormat="false" ht="15" hidden="false" customHeight="false" outlineLevel="0" collapsed="false">
      <c r="A6822" s="2" t="s">
        <v>174</v>
      </c>
      <c r="B6822" s="2" t="s">
        <v>174</v>
      </c>
      <c r="C6822" s="2" t="s">
        <v>49</v>
      </c>
      <c r="D6822" s="2" t="s">
        <v>12</v>
      </c>
      <c r="E6822" s="2" t="s">
        <v>74</v>
      </c>
      <c r="F6822" s="2" t="s">
        <v>977</v>
      </c>
      <c r="G6822" s="14" t="n">
        <v>72</v>
      </c>
      <c r="H6822" s="14" t="n">
        <v>44.79</v>
      </c>
      <c r="I6822" s="14" t="n">
        <v>19.5</v>
      </c>
      <c r="J6822" s="23" t="n">
        <f aca="false">IF(AND(E6822="Priority",ISNUMBER('Cost model'!N172)),'Cost model'!N172,'Cost model'!M172)</f>
        <v>45</v>
      </c>
      <c r="K6822" s="14" t="n">
        <f aca="false">J6822-H6822</f>
        <v>0.210000000000001</v>
      </c>
      <c r="L6822" s="14" t="n">
        <f aca="false">G6822-H6822</f>
        <v>27.21</v>
      </c>
    </row>
    <row r="6823" customFormat="false" ht="15" hidden="false" customHeight="false" outlineLevel="0" collapsed="false">
      <c r="A6823" s="2" t="s">
        <v>124</v>
      </c>
      <c r="B6823" s="2" t="s">
        <v>124</v>
      </c>
      <c r="C6823" s="2" t="s">
        <v>48</v>
      </c>
      <c r="D6823" s="2" t="s">
        <v>10</v>
      </c>
      <c r="E6823" s="2" t="s">
        <v>83</v>
      </c>
      <c r="F6823" s="2" t="s">
        <v>977</v>
      </c>
      <c r="G6823" s="14" t="n">
        <v>17.5</v>
      </c>
      <c r="H6823" s="14" t="n">
        <v>7.88</v>
      </c>
      <c r="I6823" s="14" t="n">
        <v>17.5</v>
      </c>
      <c r="J6823" s="23" t="n">
        <f aca="false">IF(AND(E6823="Priority",ISNUMBER('Cost model'!N318)),'Cost model'!N318,'Cost model'!M318)</f>
        <v>19.5</v>
      </c>
      <c r="K6823" s="14" t="n">
        <f aca="false">J6823-H6823</f>
        <v>11.62</v>
      </c>
      <c r="L6823" s="14" t="n">
        <f aca="false">G6823-H6823</f>
        <v>9.62</v>
      </c>
    </row>
    <row r="6824" customFormat="false" ht="15" hidden="false" customHeight="false" outlineLevel="0" collapsed="false">
      <c r="A6824" s="2" t="s">
        <v>174</v>
      </c>
      <c r="B6824" s="2" t="s">
        <v>174</v>
      </c>
      <c r="C6824" s="2" t="s">
        <v>48</v>
      </c>
      <c r="D6824" s="2" t="s">
        <v>10</v>
      </c>
      <c r="E6824" s="2" t="s">
        <v>74</v>
      </c>
      <c r="F6824" s="2" t="s">
        <v>977</v>
      </c>
      <c r="G6824" s="14" t="n">
        <v>12.5</v>
      </c>
      <c r="H6824" s="14" t="n">
        <v>15.14</v>
      </c>
      <c r="I6824" s="14" t="n">
        <v>12.5</v>
      </c>
      <c r="J6824" s="23" t="n">
        <f aca="false">IF(AND(E6824="Priority",ISNUMBER('Cost model'!N168)),'Cost model'!N168,'Cost model'!M168)</f>
        <v>13.5</v>
      </c>
      <c r="K6824" s="14" t="n">
        <f aca="false">J6824-H6824</f>
        <v>-1.64</v>
      </c>
      <c r="L6824" s="14" t="n">
        <f aca="false">G6824-H6824</f>
        <v>-2.64</v>
      </c>
    </row>
    <row r="6825" customFormat="false" ht="15" hidden="false" customHeight="false" outlineLevel="0" collapsed="false">
      <c r="A6825" s="2" t="s">
        <v>142</v>
      </c>
      <c r="B6825" s="2" t="s">
        <v>174</v>
      </c>
      <c r="C6825" s="2" t="s">
        <v>49</v>
      </c>
      <c r="D6825" s="2" t="s">
        <v>12</v>
      </c>
      <c r="E6825" s="2" t="s">
        <v>74</v>
      </c>
      <c r="F6825" s="2" t="s">
        <v>976</v>
      </c>
      <c r="G6825" s="14" t="n">
        <v>74</v>
      </c>
      <c r="H6825" s="14" t="n">
        <v>77.72</v>
      </c>
      <c r="I6825" s="14" t="n">
        <v>19.5</v>
      </c>
      <c r="J6825" s="23" t="n">
        <f aca="false">IF(AND(E6825="Priority",ISNUMBER('Cost model'!N697)),'Cost model'!N697,'Cost model'!M697)</f>
        <v>55</v>
      </c>
      <c r="K6825" s="14" t="n">
        <f aca="false">J6825-H6825</f>
        <v>-22.72</v>
      </c>
      <c r="L6825" s="14" t="n">
        <f aca="false">G6825-H6825</f>
        <v>-3.72</v>
      </c>
    </row>
    <row r="6826" customFormat="false" ht="15" hidden="false" customHeight="false" outlineLevel="0" collapsed="false">
      <c r="A6826" s="2" t="s">
        <v>142</v>
      </c>
      <c r="B6826" s="2" t="s">
        <v>158</v>
      </c>
      <c r="C6826" s="2" t="s">
        <v>47</v>
      </c>
      <c r="D6826" s="2" t="s">
        <v>12</v>
      </c>
      <c r="E6826" s="2" t="s">
        <v>74</v>
      </c>
      <c r="F6826" s="2" t="s">
        <v>976</v>
      </c>
      <c r="G6826" s="14" t="n">
        <v>19</v>
      </c>
      <c r="H6826" s="14" t="n">
        <v>61.41</v>
      </c>
      <c r="I6826" s="14" t="n">
        <v>19.5</v>
      </c>
      <c r="J6826" s="23" t="n">
        <f aca="false">IF(AND(E6826="Priority",ISNUMBER('Cost model'!N650)),'Cost model'!N650,'Cost model'!M650)</f>
        <v>40</v>
      </c>
      <c r="K6826" s="14" t="n">
        <f aca="false">J6826-H6826</f>
        <v>-21.41</v>
      </c>
      <c r="L6826" s="14" t="n">
        <f aca="false">G6826-H6826</f>
        <v>-42.41</v>
      </c>
    </row>
    <row r="6827" customFormat="false" ht="15" hidden="false" customHeight="false" outlineLevel="0" collapsed="false">
      <c r="A6827" s="2" t="s">
        <v>158</v>
      </c>
      <c r="B6827" s="2" t="s">
        <v>158</v>
      </c>
      <c r="C6827" s="2" t="s">
        <v>47</v>
      </c>
      <c r="D6827" s="2" t="s">
        <v>12</v>
      </c>
      <c r="E6827" s="2" t="s">
        <v>83</v>
      </c>
      <c r="F6827" s="2" t="s">
        <v>977</v>
      </c>
      <c r="G6827" s="14" t="n">
        <v>19.5</v>
      </c>
      <c r="H6827" s="14" t="n">
        <v>14.28</v>
      </c>
      <c r="I6827" s="14" t="n">
        <v>19.5</v>
      </c>
      <c r="J6827" s="23" t="n">
        <f aca="false">IF(AND(E6827="Priority",ISNUMBER('Cost model'!N425)),'Cost model'!N425,'Cost model'!M425)</f>
        <v>19.5</v>
      </c>
      <c r="K6827" s="14" t="n">
        <f aca="false">J6827-H6827</f>
        <v>5.22</v>
      </c>
      <c r="L6827" s="14" t="n">
        <f aca="false">G6827-H6827</f>
        <v>5.22</v>
      </c>
    </row>
    <row r="6828" customFormat="false" ht="15" hidden="false" customHeight="false" outlineLevel="0" collapsed="false">
      <c r="A6828" s="2" t="s">
        <v>174</v>
      </c>
      <c r="B6828" s="2" t="s">
        <v>174</v>
      </c>
      <c r="C6828" s="2" t="s">
        <v>49</v>
      </c>
      <c r="D6828" s="2" t="s">
        <v>12</v>
      </c>
      <c r="E6828" s="2" t="s">
        <v>74</v>
      </c>
      <c r="F6828" s="2" t="s">
        <v>977</v>
      </c>
      <c r="G6828" s="14" t="n">
        <v>19.5</v>
      </c>
      <c r="H6828" s="14" t="n">
        <v>40.28</v>
      </c>
      <c r="I6828" s="14" t="n">
        <v>19.5</v>
      </c>
      <c r="J6828" s="23" t="n">
        <f aca="false">IF(AND(E6828="Priority",ISNUMBER('Cost model'!N172)),'Cost model'!N172,'Cost model'!M172)</f>
        <v>45</v>
      </c>
      <c r="K6828" s="14" t="n">
        <f aca="false">J6828-H6828</f>
        <v>4.72</v>
      </c>
      <c r="L6828" s="14" t="n">
        <f aca="false">G6828-H6828</f>
        <v>-20.78</v>
      </c>
    </row>
    <row r="6829" customFormat="false" ht="15" hidden="false" customHeight="false" outlineLevel="0" collapsed="false">
      <c r="A6829" s="2" t="s">
        <v>342</v>
      </c>
      <c r="B6829" s="2" t="s">
        <v>158</v>
      </c>
      <c r="C6829" s="2" t="s">
        <v>47</v>
      </c>
      <c r="D6829" s="2" t="s">
        <v>10</v>
      </c>
      <c r="E6829" s="2" t="s">
        <v>83</v>
      </c>
      <c r="F6829" s="2" t="s">
        <v>976</v>
      </c>
      <c r="G6829" s="14" t="n">
        <v>24.5</v>
      </c>
      <c r="H6829" s="14" t="n">
        <v>23.78</v>
      </c>
      <c r="I6829" s="14" t="n">
        <v>24.5</v>
      </c>
      <c r="J6829" s="23" t="n">
        <f aca="false">IF(AND(E6829="Priority",ISNUMBER('Cost model'!N212)),'Cost model'!N212,'Cost model'!M212)</f>
        <v>27.5</v>
      </c>
      <c r="K6829" s="14" t="n">
        <f aca="false">J6829-H6829</f>
        <v>3.72</v>
      </c>
      <c r="L6829" s="14" t="n">
        <f aca="false">G6829-H6829</f>
        <v>0.719999999999999</v>
      </c>
    </row>
    <row r="6830" customFormat="false" ht="15" hidden="false" customHeight="false" outlineLevel="0" collapsed="false">
      <c r="A6830" s="2" t="s">
        <v>124</v>
      </c>
      <c r="B6830" s="2" t="s">
        <v>124</v>
      </c>
      <c r="C6830" s="2" t="s">
        <v>49</v>
      </c>
      <c r="D6830" s="2" t="s">
        <v>12</v>
      </c>
      <c r="E6830" s="2" t="s">
        <v>74</v>
      </c>
      <c r="F6830" s="2" t="s">
        <v>977</v>
      </c>
      <c r="G6830" s="14" t="n">
        <v>54</v>
      </c>
      <c r="H6830" s="14" t="n">
        <v>38.65</v>
      </c>
      <c r="I6830" s="14" t="n">
        <v>19.5</v>
      </c>
      <c r="J6830" s="23" t="n">
        <f aca="false">IF(AND(E6830="Priority",ISNUMBER('Cost model'!N322)),'Cost model'!N322,'Cost model'!M322)</f>
        <v>50</v>
      </c>
      <c r="K6830" s="14" t="n">
        <f aca="false">J6830-H6830</f>
        <v>11.35</v>
      </c>
      <c r="L6830" s="14" t="n">
        <f aca="false">G6830-H6830</f>
        <v>15.35</v>
      </c>
    </row>
    <row r="6831" customFormat="false" ht="15" hidden="false" customHeight="false" outlineLevel="0" collapsed="false">
      <c r="A6831" s="2" t="s">
        <v>174</v>
      </c>
      <c r="B6831" s="2" t="s">
        <v>174</v>
      </c>
      <c r="C6831" s="2" t="s">
        <v>47</v>
      </c>
      <c r="D6831" s="2" t="s">
        <v>10</v>
      </c>
      <c r="E6831" s="2" t="s">
        <v>83</v>
      </c>
      <c r="F6831" s="2" t="s">
        <v>977</v>
      </c>
      <c r="G6831" s="14" t="n">
        <v>14.5</v>
      </c>
      <c r="H6831" s="14" t="n">
        <v>6.71</v>
      </c>
      <c r="I6831" s="14" t="n">
        <v>14.5</v>
      </c>
      <c r="J6831" s="23" t="n">
        <f aca="false">IF(AND(E6831="Priority",ISNUMBER('Cost model'!N167)),'Cost model'!N167,'Cost model'!M167)</f>
        <v>13.5</v>
      </c>
      <c r="K6831" s="14" t="n">
        <f aca="false">J6831-H6831</f>
        <v>6.79</v>
      </c>
      <c r="L6831" s="14" t="n">
        <f aca="false">G6831-H6831</f>
        <v>7.79</v>
      </c>
    </row>
    <row r="6832" customFormat="false" ht="15" hidden="false" customHeight="false" outlineLevel="0" collapsed="false">
      <c r="A6832" s="2" t="s">
        <v>124</v>
      </c>
      <c r="B6832" s="2" t="s">
        <v>174</v>
      </c>
      <c r="C6832" s="2" t="s">
        <v>48</v>
      </c>
      <c r="D6832" s="2" t="s">
        <v>13</v>
      </c>
      <c r="E6832" s="2" t="s">
        <v>74</v>
      </c>
      <c r="F6832" s="2" t="s">
        <v>976</v>
      </c>
      <c r="G6832" s="14" t="n">
        <v>130.5</v>
      </c>
      <c r="H6832" s="14" t="n">
        <v>378.51</v>
      </c>
      <c r="I6832" s="14" t="n">
        <v>24.5</v>
      </c>
      <c r="J6832" s="23" t="n">
        <f aca="false">IF(AND(E6832="Priority",ISNUMBER('Cost model'!N369)),'Cost model'!N369,'Cost model'!M369)</f>
        <v>100</v>
      </c>
      <c r="K6832" s="14" t="n">
        <f aca="false">J6832-H6832</f>
        <v>-278.51</v>
      </c>
      <c r="L6832" s="14" t="n">
        <f aca="false">G6832-H6832</f>
        <v>-248.01</v>
      </c>
    </row>
    <row r="6833" customFormat="false" ht="15" hidden="false" customHeight="false" outlineLevel="0" collapsed="false">
      <c r="A6833" s="2" t="s">
        <v>124</v>
      </c>
      <c r="B6833" s="2" t="s">
        <v>124</v>
      </c>
      <c r="C6833" s="2" t="s">
        <v>47</v>
      </c>
      <c r="D6833" s="2" t="s">
        <v>10</v>
      </c>
      <c r="E6833" s="2" t="s">
        <v>74</v>
      </c>
      <c r="F6833" s="2" t="s">
        <v>977</v>
      </c>
      <c r="G6833" s="14" t="n">
        <v>9.5</v>
      </c>
      <c r="H6833" s="14" t="n">
        <v>7.5</v>
      </c>
      <c r="I6833" s="14" t="n">
        <v>9.5</v>
      </c>
      <c r="J6833" s="23" t="n">
        <f aca="false">IF(AND(E6833="Priority",ISNUMBER('Cost model'!N317)),'Cost model'!N317,'Cost model'!M317)</f>
        <v>10.5</v>
      </c>
      <c r="K6833" s="14" t="n">
        <f aca="false">J6833-H6833</f>
        <v>3</v>
      </c>
      <c r="L6833" s="14" t="n">
        <f aca="false">G6833-H6833</f>
        <v>2</v>
      </c>
    </row>
    <row r="6834" customFormat="false" ht="15" hidden="false" customHeight="false" outlineLevel="0" collapsed="false">
      <c r="A6834" s="2" t="s">
        <v>221</v>
      </c>
      <c r="B6834" s="2" t="s">
        <v>221</v>
      </c>
      <c r="C6834" s="2" t="s">
        <v>47</v>
      </c>
      <c r="D6834" s="2" t="s">
        <v>10</v>
      </c>
      <c r="E6834" s="2" t="s">
        <v>74</v>
      </c>
      <c r="F6834" s="2" t="s">
        <v>977</v>
      </c>
      <c r="G6834" s="14" t="n">
        <v>9.5</v>
      </c>
      <c r="H6834" s="14" t="n">
        <v>7.18</v>
      </c>
      <c r="I6834" s="14" t="n">
        <v>9.5</v>
      </c>
      <c r="J6834" s="23" t="n">
        <f aca="false">IF(AND(E6834="Priority",ISNUMBER('Cost model'!N737)),'Cost model'!N737,'Cost model'!M737)</f>
        <v>8.5</v>
      </c>
      <c r="K6834" s="14" t="n">
        <f aca="false">J6834-H6834</f>
        <v>1.32</v>
      </c>
      <c r="L6834" s="14" t="n">
        <f aca="false">G6834-H6834</f>
        <v>2.32</v>
      </c>
    </row>
    <row r="6835" customFormat="false" ht="15" hidden="false" customHeight="false" outlineLevel="0" collapsed="false">
      <c r="A6835" s="2" t="s">
        <v>158</v>
      </c>
      <c r="B6835" s="2" t="s">
        <v>158</v>
      </c>
      <c r="C6835" s="2" t="s">
        <v>49</v>
      </c>
      <c r="D6835" s="2" t="s">
        <v>10</v>
      </c>
      <c r="E6835" s="2" t="s">
        <v>83</v>
      </c>
      <c r="F6835" s="2" t="s">
        <v>977</v>
      </c>
      <c r="G6835" s="14" t="n">
        <v>24.5</v>
      </c>
      <c r="H6835" s="14" t="n">
        <v>23.78</v>
      </c>
      <c r="I6835" s="14" t="n">
        <v>24.5</v>
      </c>
      <c r="J6835" s="23" t="n">
        <f aca="false">IF(AND(E6835="Priority",ISNUMBER('Cost model'!N424)),'Cost model'!N424,'Cost model'!M424)</f>
        <v>22.5</v>
      </c>
      <c r="K6835" s="14" t="n">
        <f aca="false">J6835-H6835</f>
        <v>-1.28</v>
      </c>
      <c r="L6835" s="14" t="n">
        <f aca="false">G6835-H6835</f>
        <v>0.719999999999999</v>
      </c>
    </row>
    <row r="6836" customFormat="false" ht="15" hidden="false" customHeight="false" outlineLevel="0" collapsed="false">
      <c r="A6836" s="2" t="s">
        <v>142</v>
      </c>
      <c r="B6836" s="2" t="s">
        <v>142</v>
      </c>
      <c r="C6836" s="2" t="s">
        <v>47</v>
      </c>
      <c r="D6836" s="2" t="s">
        <v>12</v>
      </c>
      <c r="E6836" s="2" t="s">
        <v>74</v>
      </c>
      <c r="F6836" s="2" t="s">
        <v>977</v>
      </c>
      <c r="G6836" s="14" t="n">
        <v>28.5</v>
      </c>
      <c r="H6836" s="14" t="n">
        <v>41.81</v>
      </c>
      <c r="I6836" s="14" t="n">
        <v>9.5</v>
      </c>
      <c r="J6836" s="23" t="n">
        <f aca="false">IF(AND(E6836="Priority",ISNUMBER('Cost model'!N635)),'Cost model'!N635,'Cost model'!M635)</f>
        <v>30.5</v>
      </c>
      <c r="K6836" s="14" t="n">
        <f aca="false">J6836-H6836</f>
        <v>-11.31</v>
      </c>
      <c r="L6836" s="14" t="n">
        <f aca="false">G6836-H6836</f>
        <v>-13.31</v>
      </c>
    </row>
    <row r="6837" customFormat="false" ht="15" hidden="false" customHeight="false" outlineLevel="0" collapsed="false">
      <c r="A6837" s="2" t="s">
        <v>142</v>
      </c>
      <c r="B6837" s="2" t="s">
        <v>142</v>
      </c>
      <c r="C6837" s="2" t="s">
        <v>47</v>
      </c>
      <c r="D6837" s="2" t="s">
        <v>10</v>
      </c>
      <c r="E6837" s="2" t="s">
        <v>74</v>
      </c>
      <c r="F6837" s="2" t="s">
        <v>977</v>
      </c>
      <c r="G6837" s="14" t="n">
        <v>19</v>
      </c>
      <c r="H6837" s="14" t="n">
        <v>9.26</v>
      </c>
      <c r="I6837" s="14" t="n">
        <v>9.5</v>
      </c>
      <c r="J6837" s="23" t="n">
        <f aca="false">IF(AND(E6837="Priority",ISNUMBER('Cost model'!N632)),'Cost model'!N632,'Cost model'!M632)</f>
        <v>9.5</v>
      </c>
      <c r="K6837" s="14" t="n">
        <f aca="false">J6837-H6837</f>
        <v>0.24</v>
      </c>
      <c r="L6837" s="14" t="n">
        <f aca="false">G6837-H6837</f>
        <v>9.74</v>
      </c>
    </row>
    <row r="6838" customFormat="false" ht="15" hidden="false" customHeight="false" outlineLevel="0" collapsed="false">
      <c r="A6838" s="2" t="s">
        <v>142</v>
      </c>
      <c r="B6838" s="2" t="s">
        <v>142</v>
      </c>
      <c r="C6838" s="2" t="s">
        <v>47</v>
      </c>
      <c r="D6838" s="2" t="s">
        <v>12</v>
      </c>
      <c r="E6838" s="2" t="s">
        <v>74</v>
      </c>
      <c r="F6838" s="2" t="s">
        <v>977</v>
      </c>
      <c r="G6838" s="14" t="n">
        <v>9.5</v>
      </c>
      <c r="H6838" s="14" t="n">
        <v>7.11</v>
      </c>
      <c r="I6838" s="14" t="n">
        <v>9.5</v>
      </c>
      <c r="J6838" s="23" t="n">
        <f aca="false">IF(AND(E6838="Priority",ISNUMBER('Cost model'!N635)),'Cost model'!N635,'Cost model'!M635)</f>
        <v>30.5</v>
      </c>
      <c r="K6838" s="14" t="n">
        <f aca="false">J6838-H6838</f>
        <v>23.39</v>
      </c>
      <c r="L6838" s="14" t="n">
        <f aca="false">G6838-H6838</f>
        <v>2.39</v>
      </c>
    </row>
    <row r="6839" customFormat="false" ht="15" hidden="false" customHeight="false" outlineLevel="0" collapsed="false">
      <c r="A6839" s="2" t="s">
        <v>174</v>
      </c>
      <c r="B6839" s="2" t="s">
        <v>174</v>
      </c>
      <c r="C6839" s="2" t="s">
        <v>47</v>
      </c>
      <c r="D6839" s="2" t="s">
        <v>13</v>
      </c>
      <c r="E6839" s="2" t="s">
        <v>74</v>
      </c>
      <c r="F6839" s="2" t="s">
        <v>977</v>
      </c>
      <c r="G6839" s="14" t="n">
        <v>38</v>
      </c>
      <c r="H6839" s="14" t="n">
        <v>72.46</v>
      </c>
      <c r="I6839" s="14" t="n">
        <v>19</v>
      </c>
      <c r="J6839" s="23" t="n">
        <f aca="false">IF(AND(E6839="Priority",ISNUMBER('Cost model'!N173)),'Cost model'!N173,'Cost model'!M173)</f>
        <v>60</v>
      </c>
      <c r="K6839" s="14" t="n">
        <f aca="false">J6839-H6839</f>
        <v>-12.46</v>
      </c>
      <c r="L6839" s="14" t="n">
        <f aca="false">G6839-H6839</f>
        <v>-34.46</v>
      </c>
    </row>
    <row r="6840" customFormat="false" ht="15" hidden="false" customHeight="false" outlineLevel="0" collapsed="false">
      <c r="A6840" s="2" t="s">
        <v>221</v>
      </c>
      <c r="B6840" s="2" t="s">
        <v>221</v>
      </c>
      <c r="C6840" s="2" t="s">
        <v>47</v>
      </c>
      <c r="D6840" s="2" t="s">
        <v>12</v>
      </c>
      <c r="E6840" s="2" t="s">
        <v>74</v>
      </c>
      <c r="F6840" s="2" t="s">
        <v>977</v>
      </c>
      <c r="G6840" s="14" t="n">
        <v>47.5</v>
      </c>
      <c r="H6840" s="14" t="n">
        <v>32.98</v>
      </c>
      <c r="I6840" s="14" t="n">
        <v>9.5</v>
      </c>
      <c r="J6840" s="23" t="n">
        <f aca="false">IF(AND(E6840="Priority",ISNUMBER('Cost model'!N740)),'Cost model'!N740,'Cost model'!M740)</f>
        <v>22.5</v>
      </c>
      <c r="K6840" s="14" t="n">
        <f aca="false">J6840-H6840</f>
        <v>-10.48</v>
      </c>
      <c r="L6840" s="14" t="n">
        <f aca="false">G6840-H6840</f>
        <v>14.52</v>
      </c>
    </row>
    <row r="6841" customFormat="false" ht="15" hidden="false" customHeight="false" outlineLevel="0" collapsed="false">
      <c r="A6841" s="2" t="s">
        <v>142</v>
      </c>
      <c r="B6841" s="2" t="s">
        <v>142</v>
      </c>
      <c r="C6841" s="2" t="s">
        <v>47</v>
      </c>
      <c r="D6841" s="2" t="s">
        <v>12</v>
      </c>
      <c r="E6841" s="2" t="s">
        <v>74</v>
      </c>
      <c r="F6841" s="2" t="s">
        <v>977</v>
      </c>
      <c r="G6841" s="14" t="n">
        <v>9.5</v>
      </c>
      <c r="H6841" s="14" t="n">
        <v>16.51</v>
      </c>
      <c r="I6841" s="14" t="n">
        <v>9.5</v>
      </c>
      <c r="J6841" s="23" t="n">
        <f aca="false">IF(AND(E6841="Priority",ISNUMBER('Cost model'!N635)),'Cost model'!N635,'Cost model'!M635)</f>
        <v>30.5</v>
      </c>
      <c r="K6841" s="14" t="n">
        <f aca="false">J6841-H6841</f>
        <v>13.99</v>
      </c>
      <c r="L6841" s="14" t="n">
        <f aca="false">G6841-H6841</f>
        <v>-7.01</v>
      </c>
    </row>
    <row r="6842" customFormat="false" ht="15" hidden="false" customHeight="false" outlineLevel="0" collapsed="false">
      <c r="A6842" s="2" t="s">
        <v>142</v>
      </c>
      <c r="B6842" s="2" t="s">
        <v>142</v>
      </c>
      <c r="C6842" s="2" t="s">
        <v>49</v>
      </c>
      <c r="D6842" s="2" t="s">
        <v>12</v>
      </c>
      <c r="E6842" s="2" t="s">
        <v>74</v>
      </c>
      <c r="F6842" s="2" t="s">
        <v>977</v>
      </c>
      <c r="G6842" s="14" t="n">
        <v>89.5</v>
      </c>
      <c r="H6842" s="14" t="n">
        <v>58.71</v>
      </c>
      <c r="I6842" s="14" t="n">
        <v>19.5</v>
      </c>
      <c r="J6842" s="23" t="n">
        <f aca="false">IF(AND(E6842="Priority",ISNUMBER('Cost model'!N637)),'Cost model'!N637,'Cost model'!M637)</f>
        <v>45</v>
      </c>
      <c r="K6842" s="14" t="n">
        <f aca="false">J6842-H6842</f>
        <v>-13.71</v>
      </c>
      <c r="L6842" s="14" t="n">
        <f aca="false">G6842-H6842</f>
        <v>30.79</v>
      </c>
    </row>
    <row r="6843" customFormat="false" ht="15" hidden="false" customHeight="false" outlineLevel="0" collapsed="false">
      <c r="A6843" s="2" t="s">
        <v>158</v>
      </c>
      <c r="B6843" s="2" t="s">
        <v>158</v>
      </c>
      <c r="C6843" s="2" t="s">
        <v>49</v>
      </c>
      <c r="D6843" s="2" t="s">
        <v>14</v>
      </c>
      <c r="E6843" s="2" t="s">
        <v>74</v>
      </c>
      <c r="F6843" s="2" t="s">
        <v>977</v>
      </c>
      <c r="G6843" s="14" t="n">
        <v>122</v>
      </c>
      <c r="H6843" s="14" t="n">
        <v>39.86</v>
      </c>
      <c r="I6843" s="14" t="n">
        <v>85</v>
      </c>
      <c r="J6843" s="23" t="n">
        <f aca="false">IF(AND(E6843="Priority",ISNUMBER('Cost model'!N433)),'Cost model'!N433,'Cost model'!M433)</f>
        <v>75</v>
      </c>
      <c r="K6843" s="14" t="n">
        <f aca="false">J6843-H6843</f>
        <v>35.14</v>
      </c>
      <c r="L6843" s="14" t="n">
        <f aca="false">G6843-H6843</f>
        <v>82.14</v>
      </c>
    </row>
    <row r="6844" customFormat="false" ht="15" hidden="false" customHeight="false" outlineLevel="0" collapsed="false">
      <c r="A6844" s="2" t="s">
        <v>174</v>
      </c>
      <c r="B6844" s="2" t="s">
        <v>158</v>
      </c>
      <c r="C6844" s="2" t="s">
        <v>48</v>
      </c>
      <c r="D6844" s="2" t="s">
        <v>12</v>
      </c>
      <c r="E6844" s="2" t="s">
        <v>74</v>
      </c>
      <c r="F6844" s="2" t="s">
        <v>976</v>
      </c>
      <c r="G6844" s="14" t="n">
        <v>50</v>
      </c>
      <c r="H6844" s="14" t="n">
        <v>49.38</v>
      </c>
      <c r="I6844" s="14" t="n">
        <v>19.5</v>
      </c>
      <c r="J6844" s="23" t="n">
        <f aca="false">IF(AND(E6844="Priority",ISNUMBER('Cost model'!N141)),'Cost model'!N141,'Cost model'!M141)</f>
        <v>50</v>
      </c>
      <c r="K6844" s="14" t="n">
        <f aca="false">J6844-H6844</f>
        <v>0.619999999999997</v>
      </c>
      <c r="L6844" s="14" t="n">
        <f aca="false">G6844-H6844</f>
        <v>0.619999999999997</v>
      </c>
    </row>
    <row r="6845" customFormat="false" ht="15" hidden="false" customHeight="false" outlineLevel="0" collapsed="false">
      <c r="A6845" s="2" t="s">
        <v>174</v>
      </c>
      <c r="B6845" s="2" t="s">
        <v>174</v>
      </c>
      <c r="C6845" s="2" t="s">
        <v>47</v>
      </c>
      <c r="D6845" s="2" t="s">
        <v>14</v>
      </c>
      <c r="E6845" s="2" t="s">
        <v>74</v>
      </c>
      <c r="F6845" s="2" t="s">
        <v>977</v>
      </c>
      <c r="G6845" s="14" t="n">
        <v>25</v>
      </c>
      <c r="H6845" s="14" t="n">
        <v>66.99</v>
      </c>
      <c r="I6845" s="14" t="n">
        <v>25</v>
      </c>
      <c r="J6845" s="23" t="n">
        <f aca="false">IF(AND(E6845="Priority",ISNUMBER('Cost model'!N176)),'Cost model'!N176,'Cost model'!M176)</f>
        <v>95</v>
      </c>
      <c r="K6845" s="14" t="n">
        <f aca="false">J6845-H6845</f>
        <v>28.01</v>
      </c>
      <c r="L6845" s="14" t="n">
        <f aca="false">G6845-H6845</f>
        <v>-41.99</v>
      </c>
    </row>
    <row r="6846" customFormat="false" ht="15" hidden="false" customHeight="false" outlineLevel="0" collapsed="false">
      <c r="A6846" s="2" t="s">
        <v>142</v>
      </c>
      <c r="B6846" s="2" t="s">
        <v>142</v>
      </c>
      <c r="C6846" s="2" t="s">
        <v>47</v>
      </c>
      <c r="D6846" s="2" t="s">
        <v>10</v>
      </c>
      <c r="E6846" s="2" t="s">
        <v>83</v>
      </c>
      <c r="F6846" s="2" t="s">
        <v>977</v>
      </c>
      <c r="G6846" s="14" t="n">
        <v>14.5</v>
      </c>
      <c r="H6846" s="14" t="n">
        <v>21.01</v>
      </c>
      <c r="I6846" s="14" t="n">
        <v>14.5</v>
      </c>
      <c r="J6846" s="23" t="n">
        <f aca="false">IF(AND(E6846="Priority",ISNUMBER('Cost model'!N632)),'Cost model'!N632,'Cost model'!M632)</f>
        <v>14.5</v>
      </c>
      <c r="K6846" s="14" t="n">
        <f aca="false">J6846-H6846</f>
        <v>-6.51</v>
      </c>
      <c r="L6846" s="14" t="n">
        <f aca="false">G6846-H6846</f>
        <v>-6.51</v>
      </c>
    </row>
    <row r="6847" customFormat="false" ht="15" hidden="false" customHeight="false" outlineLevel="0" collapsed="false">
      <c r="A6847" s="2" t="s">
        <v>124</v>
      </c>
      <c r="B6847" s="2" t="s">
        <v>124</v>
      </c>
      <c r="C6847" s="2" t="s">
        <v>48</v>
      </c>
      <c r="D6847" s="2" t="s">
        <v>13</v>
      </c>
      <c r="E6847" s="2" t="s">
        <v>74</v>
      </c>
      <c r="F6847" s="2" t="s">
        <v>977</v>
      </c>
      <c r="G6847" s="14" t="n">
        <v>84</v>
      </c>
      <c r="H6847" s="14" t="n">
        <v>82.39</v>
      </c>
      <c r="I6847" s="14" t="n">
        <v>24.5</v>
      </c>
      <c r="J6847" s="23" t="n">
        <f aca="false">IF(AND(E6847="Priority",ISNUMBER('Cost model'!N324)),'Cost model'!N324,'Cost model'!M324)</f>
        <v>85</v>
      </c>
      <c r="K6847" s="14" t="n">
        <f aca="false">J6847-H6847</f>
        <v>2.61</v>
      </c>
      <c r="L6847" s="14" t="n">
        <f aca="false">G6847-H6847</f>
        <v>1.61</v>
      </c>
    </row>
    <row r="6848" customFormat="false" ht="15" hidden="false" customHeight="false" outlineLevel="0" collapsed="false">
      <c r="A6848" s="2" t="s">
        <v>174</v>
      </c>
      <c r="B6848" s="2" t="s">
        <v>158</v>
      </c>
      <c r="C6848" s="2" t="s">
        <v>48</v>
      </c>
      <c r="D6848" s="2" t="s">
        <v>10</v>
      </c>
      <c r="E6848" s="2" t="s">
        <v>74</v>
      </c>
      <c r="F6848" s="2" t="s">
        <v>976</v>
      </c>
      <c r="G6848" s="14" t="n">
        <v>14.5</v>
      </c>
      <c r="H6848" s="14" t="n">
        <v>13.26</v>
      </c>
      <c r="I6848" s="14" t="n">
        <v>14.5</v>
      </c>
      <c r="J6848" s="23" t="n">
        <f aca="false">IF(AND(E6848="Priority",ISNUMBER('Cost model'!N138)),'Cost model'!N138,'Cost model'!M138)</f>
        <v>16.5</v>
      </c>
      <c r="K6848" s="14" t="n">
        <f aca="false">J6848-H6848</f>
        <v>3.24</v>
      </c>
      <c r="L6848" s="14" t="n">
        <f aca="false">G6848-H6848</f>
        <v>1.24</v>
      </c>
    </row>
    <row r="6849" customFormat="false" ht="15" hidden="false" customHeight="false" outlineLevel="0" collapsed="false">
      <c r="A6849" s="2" t="s">
        <v>142</v>
      </c>
      <c r="B6849" s="2" t="s">
        <v>142</v>
      </c>
      <c r="C6849" s="2" t="s">
        <v>47</v>
      </c>
      <c r="D6849" s="2" t="s">
        <v>12</v>
      </c>
      <c r="E6849" s="2" t="s">
        <v>74</v>
      </c>
      <c r="F6849" s="2" t="s">
        <v>977</v>
      </c>
      <c r="G6849" s="14" t="n">
        <v>19</v>
      </c>
      <c r="H6849" s="14" t="n">
        <v>29</v>
      </c>
      <c r="I6849" s="14" t="n">
        <v>9.5</v>
      </c>
      <c r="J6849" s="23" t="n">
        <f aca="false">IF(AND(E6849="Priority",ISNUMBER('Cost model'!N635)),'Cost model'!N635,'Cost model'!M635)</f>
        <v>30.5</v>
      </c>
      <c r="K6849" s="14" t="n">
        <f aca="false">J6849-H6849</f>
        <v>1.5</v>
      </c>
      <c r="L6849" s="14" t="n">
        <f aca="false">G6849-H6849</f>
        <v>-10</v>
      </c>
    </row>
    <row r="6850" customFormat="false" ht="15" hidden="false" customHeight="false" outlineLevel="0" collapsed="false">
      <c r="A6850" s="2" t="s">
        <v>142</v>
      </c>
      <c r="B6850" s="2" t="s">
        <v>142</v>
      </c>
      <c r="C6850" s="2" t="s">
        <v>47</v>
      </c>
      <c r="D6850" s="2" t="s">
        <v>10</v>
      </c>
      <c r="E6850" s="2" t="s">
        <v>83</v>
      </c>
      <c r="F6850" s="2" t="s">
        <v>977</v>
      </c>
      <c r="G6850" s="14" t="n">
        <v>14.5</v>
      </c>
      <c r="H6850" s="14" t="n">
        <v>7.11</v>
      </c>
      <c r="I6850" s="14" t="n">
        <v>14.5</v>
      </c>
      <c r="J6850" s="23" t="n">
        <f aca="false">IF(AND(E6850="Priority",ISNUMBER('Cost model'!N632)),'Cost model'!N632,'Cost model'!M632)</f>
        <v>14.5</v>
      </c>
      <c r="K6850" s="14" t="n">
        <f aca="false">J6850-H6850</f>
        <v>7.39</v>
      </c>
      <c r="L6850" s="14" t="n">
        <f aca="false">G6850-H6850</f>
        <v>7.39</v>
      </c>
    </row>
    <row r="6851" customFormat="false" ht="15" hidden="false" customHeight="false" outlineLevel="0" collapsed="false">
      <c r="A6851" s="2" t="s">
        <v>174</v>
      </c>
      <c r="B6851" s="2" t="s">
        <v>124</v>
      </c>
      <c r="C6851" s="2" t="s">
        <v>48</v>
      </c>
      <c r="D6851" s="2" t="s">
        <v>13</v>
      </c>
      <c r="E6851" s="2" t="s">
        <v>74</v>
      </c>
      <c r="F6851" s="2" t="s">
        <v>976</v>
      </c>
      <c r="G6851" s="14" t="n">
        <v>134.5</v>
      </c>
      <c r="H6851" s="14" t="n">
        <v>263.38</v>
      </c>
      <c r="I6851" s="14" t="n">
        <v>24.5</v>
      </c>
      <c r="J6851" s="23" t="n">
        <f aca="false">IF(AND(E6851="Priority",ISNUMBER('Cost model'!N114)),'Cost model'!N114,'Cost model'!M114)</f>
        <v>80</v>
      </c>
      <c r="K6851" s="14" t="n">
        <f aca="false">J6851-H6851</f>
        <v>-183.38</v>
      </c>
      <c r="L6851" s="14" t="n">
        <f aca="false">G6851-H6851</f>
        <v>-128.88</v>
      </c>
    </row>
    <row r="6852" customFormat="false" ht="15" hidden="false" customHeight="false" outlineLevel="0" collapsed="false">
      <c r="A6852" s="2" t="s">
        <v>174</v>
      </c>
      <c r="B6852" s="2" t="s">
        <v>124</v>
      </c>
      <c r="C6852" s="2" t="s">
        <v>49</v>
      </c>
      <c r="D6852" s="2" t="s">
        <v>14</v>
      </c>
      <c r="E6852" s="2" t="s">
        <v>74</v>
      </c>
      <c r="F6852" s="2" t="s">
        <v>976</v>
      </c>
      <c r="G6852" s="14" t="n">
        <v>159</v>
      </c>
      <c r="H6852" s="14" t="n">
        <v>353.1</v>
      </c>
      <c r="I6852" s="14" t="n">
        <v>85</v>
      </c>
      <c r="J6852" s="23" t="n">
        <f aca="false">IF(AND(E6852="Priority",ISNUMBER('Cost model'!N118)),'Cost model'!N118,'Cost model'!M118)</f>
        <v>180</v>
      </c>
      <c r="K6852" s="14" t="n">
        <f aca="false">J6852-H6852</f>
        <v>-173.1</v>
      </c>
      <c r="L6852" s="14" t="n">
        <f aca="false">G6852-H6852</f>
        <v>-194.1</v>
      </c>
    </row>
    <row r="6853" customFormat="false" ht="15" hidden="false" customHeight="false" outlineLevel="0" collapsed="false">
      <c r="A6853" s="2" t="s">
        <v>174</v>
      </c>
      <c r="B6853" s="2" t="s">
        <v>124</v>
      </c>
      <c r="C6853" s="2" t="s">
        <v>48</v>
      </c>
      <c r="D6853" s="2" t="s">
        <v>10</v>
      </c>
      <c r="E6853" s="2" t="s">
        <v>74</v>
      </c>
      <c r="F6853" s="2" t="s">
        <v>976</v>
      </c>
      <c r="G6853" s="14" t="n">
        <v>14.5</v>
      </c>
      <c r="H6853" s="14" t="n">
        <v>15.44</v>
      </c>
      <c r="I6853" s="14" t="n">
        <v>12.5</v>
      </c>
      <c r="J6853" s="23" t="n">
        <f aca="false">IF(AND(E6853="Priority",ISNUMBER('Cost model'!N108)),'Cost model'!N108,'Cost model'!M108)</f>
        <v>15.5</v>
      </c>
      <c r="K6853" s="14" t="n">
        <f aca="false">J6853-H6853</f>
        <v>0.0600000000000005</v>
      </c>
      <c r="L6853" s="14" t="n">
        <f aca="false">G6853-H6853</f>
        <v>-0.94</v>
      </c>
    </row>
    <row r="6854" customFormat="false" ht="15" hidden="false" customHeight="false" outlineLevel="0" collapsed="false">
      <c r="A6854" s="2" t="s">
        <v>174</v>
      </c>
      <c r="B6854" s="2" t="s">
        <v>124</v>
      </c>
      <c r="C6854" s="2" t="s">
        <v>48</v>
      </c>
      <c r="D6854" s="2" t="s">
        <v>12</v>
      </c>
      <c r="E6854" s="2" t="s">
        <v>74</v>
      </c>
      <c r="F6854" s="2" t="s">
        <v>976</v>
      </c>
      <c r="G6854" s="14" t="n">
        <v>12.5</v>
      </c>
      <c r="H6854" s="14" t="n">
        <v>30.34</v>
      </c>
      <c r="I6854" s="14" t="n">
        <v>12.5</v>
      </c>
      <c r="J6854" s="23" t="n">
        <f aca="false">IF(AND(E6854="Priority",ISNUMBER('Cost model'!N111)),'Cost model'!N111,'Cost model'!M111)</f>
        <v>45</v>
      </c>
      <c r="K6854" s="14" t="n">
        <f aca="false">J6854-H6854</f>
        <v>14.66</v>
      </c>
      <c r="L6854" s="14" t="n">
        <f aca="false">G6854-H6854</f>
        <v>-17.84</v>
      </c>
    </row>
    <row r="6855" customFormat="false" ht="15" hidden="false" customHeight="false" outlineLevel="0" collapsed="false">
      <c r="A6855" s="2" t="s">
        <v>221</v>
      </c>
      <c r="B6855" s="2" t="s">
        <v>221</v>
      </c>
      <c r="C6855" s="2" t="s">
        <v>47</v>
      </c>
      <c r="D6855" s="2" t="s">
        <v>14</v>
      </c>
      <c r="E6855" s="2" t="s">
        <v>74</v>
      </c>
      <c r="F6855" s="2" t="s">
        <v>977</v>
      </c>
      <c r="G6855" s="14" t="n">
        <v>25</v>
      </c>
      <c r="H6855" s="14" t="n">
        <v>164.28</v>
      </c>
      <c r="I6855" s="14" t="n">
        <v>25</v>
      </c>
      <c r="J6855" s="23" t="n">
        <f aca="false">IF(AND(E6855="Priority",ISNUMBER('Cost model'!N746)),'Cost model'!N746,'Cost model'!M746)</f>
        <v>100</v>
      </c>
      <c r="K6855" s="14" t="n">
        <f aca="false">J6855-H6855</f>
        <v>-64.28</v>
      </c>
      <c r="L6855" s="14" t="n">
        <f aca="false">G6855-H6855</f>
        <v>-139.28</v>
      </c>
    </row>
    <row r="6856" customFormat="false" ht="15" hidden="false" customHeight="false" outlineLevel="0" collapsed="false">
      <c r="A6856" s="2" t="s">
        <v>221</v>
      </c>
      <c r="B6856" s="2" t="s">
        <v>124</v>
      </c>
      <c r="C6856" s="2" t="s">
        <v>49</v>
      </c>
      <c r="D6856" s="2" t="s">
        <v>10</v>
      </c>
      <c r="E6856" s="2" t="s">
        <v>74</v>
      </c>
      <c r="F6856" s="2" t="s">
        <v>976</v>
      </c>
      <c r="G6856" s="14" t="n">
        <v>14.5</v>
      </c>
      <c r="H6856" s="14" t="n">
        <v>21.01</v>
      </c>
      <c r="I6856" s="14" t="n">
        <v>19.5</v>
      </c>
      <c r="J6856" s="23" t="n">
        <f aca="false">IF(AND(E6856="Priority",ISNUMBER('Cost model'!N799)),'Cost model'!N799,'Cost model'!M799)</f>
        <v>20.5</v>
      </c>
      <c r="K6856" s="14" t="n">
        <f aca="false">J6856-H6856</f>
        <v>-0.510000000000002</v>
      </c>
      <c r="L6856" s="14" t="n">
        <f aca="false">G6856-H6856</f>
        <v>-6.51</v>
      </c>
    </row>
    <row r="6857" customFormat="false" ht="15" hidden="false" customHeight="false" outlineLevel="0" collapsed="false">
      <c r="A6857" s="2" t="s">
        <v>174</v>
      </c>
      <c r="B6857" s="2" t="s">
        <v>124</v>
      </c>
      <c r="C6857" s="2" t="s">
        <v>47</v>
      </c>
      <c r="D6857" s="2" t="s">
        <v>13</v>
      </c>
      <c r="E6857" s="2" t="s">
        <v>74</v>
      </c>
      <c r="F6857" s="2" t="s">
        <v>976</v>
      </c>
      <c r="G6857" s="14" t="n">
        <v>24.5</v>
      </c>
      <c r="H6857" s="14" t="n">
        <v>49.38</v>
      </c>
      <c r="I6857" s="14" t="n">
        <v>19</v>
      </c>
      <c r="J6857" s="23" t="n">
        <f aca="false">IF(AND(E6857="Priority",ISNUMBER('Cost model'!N113)),'Cost model'!N113,'Cost model'!M113)</f>
        <v>65</v>
      </c>
      <c r="K6857" s="14" t="n">
        <f aca="false">J6857-H6857</f>
        <v>15.62</v>
      </c>
      <c r="L6857" s="14" t="n">
        <f aca="false">G6857-H6857</f>
        <v>-24.88</v>
      </c>
    </row>
    <row r="6858" customFormat="false" ht="15" hidden="false" customHeight="false" outlineLevel="0" collapsed="false">
      <c r="A6858" s="2" t="s">
        <v>174</v>
      </c>
      <c r="B6858" s="2" t="s">
        <v>142</v>
      </c>
      <c r="C6858" s="2" t="s">
        <v>47</v>
      </c>
      <c r="D6858" s="2" t="s">
        <v>12</v>
      </c>
      <c r="E6858" s="2" t="s">
        <v>74</v>
      </c>
      <c r="F6858" s="2" t="s">
        <v>976</v>
      </c>
      <c r="G6858" s="14" t="n">
        <v>9.5</v>
      </c>
      <c r="H6858" s="14" t="n">
        <v>52.84</v>
      </c>
      <c r="I6858" s="14" t="n">
        <v>9.5</v>
      </c>
      <c r="J6858" s="23" t="n">
        <f aca="false">IF(AND(E6858="Priority",ISNUMBER('Cost model'!N125)),'Cost model'!N125,'Cost model'!M125)</f>
        <v>40</v>
      </c>
      <c r="K6858" s="14" t="n">
        <f aca="false">J6858-H6858</f>
        <v>-12.84</v>
      </c>
      <c r="L6858" s="14" t="n">
        <f aca="false">G6858-H6858</f>
        <v>-43.34</v>
      </c>
    </row>
    <row r="6859" customFormat="false" ht="15" hidden="false" customHeight="false" outlineLevel="0" collapsed="false">
      <c r="A6859" s="2" t="s">
        <v>174</v>
      </c>
      <c r="B6859" s="2" t="s">
        <v>174</v>
      </c>
      <c r="C6859" s="2" t="s">
        <v>47</v>
      </c>
      <c r="D6859" s="2" t="s">
        <v>12</v>
      </c>
      <c r="E6859" s="2" t="s">
        <v>74</v>
      </c>
      <c r="F6859" s="2" t="s">
        <v>977</v>
      </c>
      <c r="G6859" s="14" t="n">
        <v>28.5</v>
      </c>
      <c r="H6859" s="14" t="n">
        <v>29.13</v>
      </c>
      <c r="I6859" s="14" t="n">
        <v>9.5</v>
      </c>
      <c r="J6859" s="23" t="n">
        <f aca="false">IF(AND(E6859="Priority",ISNUMBER('Cost model'!N170)),'Cost model'!N170,'Cost model'!M170)</f>
        <v>25.5</v>
      </c>
      <c r="K6859" s="14" t="n">
        <f aca="false">J6859-H6859</f>
        <v>-3.63</v>
      </c>
      <c r="L6859" s="14" t="n">
        <f aca="false">G6859-H6859</f>
        <v>-0.629999999999999</v>
      </c>
    </row>
    <row r="6860" customFormat="false" ht="15" hidden="false" customHeight="false" outlineLevel="0" collapsed="false">
      <c r="A6860" s="2" t="s">
        <v>142</v>
      </c>
      <c r="B6860" s="2" t="s">
        <v>142</v>
      </c>
      <c r="C6860" s="2" t="s">
        <v>47</v>
      </c>
      <c r="D6860" s="2" t="s">
        <v>10</v>
      </c>
      <c r="E6860" s="2" t="s">
        <v>74</v>
      </c>
      <c r="F6860" s="2" t="s">
        <v>977</v>
      </c>
      <c r="G6860" s="14" t="n">
        <v>9.5</v>
      </c>
      <c r="H6860" s="14" t="n">
        <v>7.88</v>
      </c>
      <c r="I6860" s="14" t="n">
        <v>9.5</v>
      </c>
      <c r="J6860" s="23" t="n">
        <f aca="false">IF(AND(E6860="Priority",ISNUMBER('Cost model'!N632)),'Cost model'!N632,'Cost model'!M632)</f>
        <v>9.5</v>
      </c>
      <c r="K6860" s="14" t="n">
        <f aca="false">J6860-H6860</f>
        <v>1.62</v>
      </c>
      <c r="L6860" s="14" t="n">
        <f aca="false">G6860-H6860</f>
        <v>1.62</v>
      </c>
    </row>
    <row r="6861" customFormat="false" ht="15" hidden="false" customHeight="false" outlineLevel="0" collapsed="false">
      <c r="A6861" s="2" t="s">
        <v>142</v>
      </c>
      <c r="B6861" s="2" t="s">
        <v>123</v>
      </c>
      <c r="C6861" s="2" t="s">
        <v>48</v>
      </c>
      <c r="D6861" s="2" t="s">
        <v>10</v>
      </c>
      <c r="E6861" s="2" t="s">
        <v>74</v>
      </c>
      <c r="F6861" s="2" t="s">
        <v>976</v>
      </c>
      <c r="G6861" s="14" t="n">
        <v>9.5</v>
      </c>
      <c r="H6861" s="14" t="n">
        <v>21.01</v>
      </c>
      <c r="I6861" s="14" t="n">
        <v>19.5</v>
      </c>
      <c r="J6861" s="23" t="n">
        <f aca="false">IF(AND(E6861="Priority",ISNUMBER('Cost model'!N723)),'Cost model'!N723,'Cost model'!M723)</f>
        <v>15.5</v>
      </c>
      <c r="K6861" s="14" t="n">
        <f aca="false">J6861-H6861</f>
        <v>-5.51</v>
      </c>
      <c r="L6861" s="14" t="n">
        <f aca="false">G6861-H6861</f>
        <v>-11.51</v>
      </c>
    </row>
    <row r="6862" customFormat="false" ht="15" hidden="false" customHeight="false" outlineLevel="0" collapsed="false">
      <c r="A6862" s="2" t="s">
        <v>124</v>
      </c>
      <c r="B6862" s="2" t="s">
        <v>124</v>
      </c>
      <c r="C6862" s="2" t="s">
        <v>48</v>
      </c>
      <c r="D6862" s="2" t="s">
        <v>12</v>
      </c>
      <c r="E6862" s="2" t="s">
        <v>83</v>
      </c>
      <c r="F6862" s="2" t="s">
        <v>977</v>
      </c>
      <c r="G6862" s="14" t="n">
        <v>19.5</v>
      </c>
      <c r="H6862" s="14" t="n">
        <v>25.31</v>
      </c>
      <c r="I6862" s="14" t="n">
        <v>19.5</v>
      </c>
      <c r="J6862" s="23" t="n">
        <f aca="false">IF(AND(E6862="Priority",ISNUMBER('Cost model'!N321)),'Cost model'!N321,'Cost model'!M321)</f>
        <v>55</v>
      </c>
      <c r="K6862" s="14" t="n">
        <f aca="false">J6862-H6862</f>
        <v>29.69</v>
      </c>
      <c r="L6862" s="14" t="n">
        <f aca="false">G6862-H6862</f>
        <v>-5.81</v>
      </c>
    </row>
    <row r="6863" customFormat="false" ht="15" hidden="false" customHeight="false" outlineLevel="0" collapsed="false">
      <c r="A6863" s="2" t="s">
        <v>174</v>
      </c>
      <c r="B6863" s="2" t="s">
        <v>124</v>
      </c>
      <c r="C6863" s="2" t="s">
        <v>47</v>
      </c>
      <c r="D6863" s="2" t="s">
        <v>10</v>
      </c>
      <c r="E6863" s="2" t="s">
        <v>74</v>
      </c>
      <c r="F6863" s="2" t="s">
        <v>976</v>
      </c>
      <c r="G6863" s="14" t="n">
        <v>9.5</v>
      </c>
      <c r="H6863" s="14" t="n">
        <v>10.02</v>
      </c>
      <c r="I6863" s="14" t="n">
        <v>9.5</v>
      </c>
      <c r="J6863" s="23" t="n">
        <f aca="false">IF(AND(E6863="Priority",ISNUMBER('Cost model'!N107)),'Cost model'!N107,'Cost model'!M107)</f>
        <v>12.5</v>
      </c>
      <c r="K6863" s="14" t="n">
        <f aca="false">J6863-H6863</f>
        <v>2.48</v>
      </c>
      <c r="L6863" s="14" t="n">
        <f aca="false">G6863-H6863</f>
        <v>-0.52</v>
      </c>
    </row>
    <row r="6864" customFormat="false" ht="15" hidden="false" customHeight="false" outlineLevel="0" collapsed="false">
      <c r="A6864" s="2" t="s">
        <v>124</v>
      </c>
      <c r="B6864" s="2" t="s">
        <v>124</v>
      </c>
      <c r="C6864" s="2" t="s">
        <v>48</v>
      </c>
      <c r="D6864" s="2" t="s">
        <v>13</v>
      </c>
      <c r="E6864" s="2" t="s">
        <v>74</v>
      </c>
      <c r="F6864" s="2" t="s">
        <v>977</v>
      </c>
      <c r="G6864" s="14" t="n">
        <v>49.5</v>
      </c>
      <c r="H6864" s="14" t="n">
        <v>60.17</v>
      </c>
      <c r="I6864" s="14" t="n">
        <v>24.5</v>
      </c>
      <c r="J6864" s="23" t="n">
        <f aca="false">IF(AND(E6864="Priority",ISNUMBER('Cost model'!N324)),'Cost model'!N324,'Cost model'!M324)</f>
        <v>85</v>
      </c>
      <c r="K6864" s="14" t="n">
        <f aca="false">J6864-H6864</f>
        <v>24.83</v>
      </c>
      <c r="L6864" s="14" t="n">
        <f aca="false">G6864-H6864</f>
        <v>-10.67</v>
      </c>
    </row>
    <row r="6865" customFormat="false" ht="15" hidden="false" customHeight="false" outlineLevel="0" collapsed="false">
      <c r="A6865" s="2" t="s">
        <v>174</v>
      </c>
      <c r="B6865" s="2" t="s">
        <v>158</v>
      </c>
      <c r="C6865" s="2" t="s">
        <v>48</v>
      </c>
      <c r="D6865" s="2" t="s">
        <v>10</v>
      </c>
      <c r="E6865" s="2" t="s">
        <v>74</v>
      </c>
      <c r="F6865" s="2" t="s">
        <v>976</v>
      </c>
      <c r="G6865" s="14" t="n">
        <v>14.5</v>
      </c>
      <c r="H6865" s="14" t="n">
        <v>14.98</v>
      </c>
      <c r="I6865" s="14" t="n">
        <v>14.5</v>
      </c>
      <c r="J6865" s="23" t="n">
        <f aca="false">IF(AND(E6865="Priority",ISNUMBER('Cost model'!N138)),'Cost model'!N138,'Cost model'!M138)</f>
        <v>16.5</v>
      </c>
      <c r="K6865" s="14" t="n">
        <f aca="false">J6865-H6865</f>
        <v>1.52</v>
      </c>
      <c r="L6865" s="14" t="n">
        <f aca="false">G6865-H6865</f>
        <v>-0.48</v>
      </c>
    </row>
    <row r="6866" customFormat="false" ht="15" hidden="false" customHeight="false" outlineLevel="0" collapsed="false">
      <c r="A6866" s="2" t="s">
        <v>124</v>
      </c>
      <c r="B6866" s="2" t="s">
        <v>142</v>
      </c>
      <c r="C6866" s="2" t="s">
        <v>48</v>
      </c>
      <c r="D6866" s="2" t="s">
        <v>12</v>
      </c>
      <c r="E6866" s="2" t="s">
        <v>74</v>
      </c>
      <c r="F6866" s="2" t="s">
        <v>976</v>
      </c>
      <c r="G6866" s="14" t="n">
        <v>19.5</v>
      </c>
      <c r="H6866" s="14" t="n">
        <v>23.78</v>
      </c>
      <c r="I6866" s="14" t="n">
        <v>19.5</v>
      </c>
      <c r="J6866" s="23" t="n">
        <f aca="false">IF(AND(E6866="Priority",ISNUMBER('Cost model'!N336)),'Cost model'!N336,'Cost model'!M336)</f>
        <v>50</v>
      </c>
      <c r="K6866" s="14" t="n">
        <f aca="false">J6866-H6866</f>
        <v>26.22</v>
      </c>
      <c r="L6866" s="14" t="n">
        <f aca="false">G6866-H6866</f>
        <v>-4.28</v>
      </c>
    </row>
    <row r="6867" customFormat="false" ht="15" hidden="false" customHeight="false" outlineLevel="0" collapsed="false">
      <c r="A6867" s="2" t="s">
        <v>221</v>
      </c>
      <c r="B6867" s="2" t="s">
        <v>221</v>
      </c>
      <c r="C6867" s="2" t="s">
        <v>47</v>
      </c>
      <c r="D6867" s="2" t="s">
        <v>12</v>
      </c>
      <c r="E6867" s="2" t="s">
        <v>74</v>
      </c>
      <c r="F6867" s="2" t="s">
        <v>977</v>
      </c>
      <c r="G6867" s="14" t="n">
        <v>9.5</v>
      </c>
      <c r="H6867" s="14" t="n">
        <v>24.62</v>
      </c>
      <c r="I6867" s="14" t="n">
        <v>9.5</v>
      </c>
      <c r="J6867" s="23" t="n">
        <f aca="false">IF(AND(E6867="Priority",ISNUMBER('Cost model'!N740)),'Cost model'!N740,'Cost model'!M740)</f>
        <v>22.5</v>
      </c>
      <c r="K6867" s="14" t="n">
        <f aca="false">J6867-H6867</f>
        <v>-2.12</v>
      </c>
      <c r="L6867" s="14" t="n">
        <f aca="false">G6867-H6867</f>
        <v>-15.12</v>
      </c>
    </row>
    <row r="6868" customFormat="false" ht="15" hidden="false" customHeight="false" outlineLevel="0" collapsed="false">
      <c r="A6868" s="2" t="s">
        <v>221</v>
      </c>
      <c r="B6868" s="2" t="s">
        <v>142</v>
      </c>
      <c r="C6868" s="2" t="s">
        <v>49</v>
      </c>
      <c r="D6868" s="2" t="s">
        <v>14</v>
      </c>
      <c r="E6868" s="2" t="s">
        <v>83</v>
      </c>
      <c r="F6868" s="2" t="s">
        <v>976</v>
      </c>
      <c r="G6868" s="14" t="n">
        <v>195</v>
      </c>
      <c r="H6868" s="14" t="n">
        <v>160.56</v>
      </c>
      <c r="I6868" s="14" t="n">
        <v>195</v>
      </c>
      <c r="J6868" s="23" t="n">
        <f aca="false">IF(AND(E6868="Priority",ISNUMBER('Cost model'!N778)),'Cost model'!N778,'Cost model'!M778)</f>
        <v>285</v>
      </c>
      <c r="K6868" s="14" t="n">
        <f aca="false">J6868-H6868</f>
        <v>124.44</v>
      </c>
      <c r="L6868" s="14" t="n">
        <f aca="false">G6868-H6868</f>
        <v>34.44</v>
      </c>
    </row>
    <row r="6869" customFormat="false" ht="15" hidden="false" customHeight="false" outlineLevel="0" collapsed="false">
      <c r="A6869" s="2" t="s">
        <v>221</v>
      </c>
      <c r="B6869" s="2" t="s">
        <v>221</v>
      </c>
      <c r="C6869" s="2" t="s">
        <v>47</v>
      </c>
      <c r="D6869" s="2" t="s">
        <v>10</v>
      </c>
      <c r="E6869" s="2" t="s">
        <v>74</v>
      </c>
      <c r="F6869" s="2" t="s">
        <v>977</v>
      </c>
      <c r="G6869" s="14" t="n">
        <v>9.5</v>
      </c>
      <c r="H6869" s="14" t="n">
        <v>7.18</v>
      </c>
      <c r="I6869" s="14" t="n">
        <v>9.5</v>
      </c>
      <c r="J6869" s="23" t="n">
        <f aca="false">IF(AND(E6869="Priority",ISNUMBER('Cost model'!N737)),'Cost model'!N737,'Cost model'!M737)</f>
        <v>8.5</v>
      </c>
      <c r="K6869" s="14" t="n">
        <f aca="false">J6869-H6869</f>
        <v>1.32</v>
      </c>
      <c r="L6869" s="14" t="n">
        <f aca="false">G6869-H6869</f>
        <v>2.32</v>
      </c>
    </row>
    <row r="6870" customFormat="false" ht="15" hidden="false" customHeight="false" outlineLevel="0" collapsed="false">
      <c r="A6870" s="2" t="s">
        <v>174</v>
      </c>
      <c r="B6870" s="2" t="s">
        <v>158</v>
      </c>
      <c r="C6870" s="2" t="s">
        <v>49</v>
      </c>
      <c r="D6870" s="2" t="s">
        <v>12</v>
      </c>
      <c r="E6870" s="2" t="s">
        <v>74</v>
      </c>
      <c r="F6870" s="2" t="s">
        <v>976</v>
      </c>
      <c r="G6870" s="14" t="n">
        <v>19.5</v>
      </c>
      <c r="H6870" s="14" t="n">
        <v>19.54</v>
      </c>
      <c r="I6870" s="14" t="n">
        <v>19.5</v>
      </c>
      <c r="J6870" s="23" t="n">
        <f aca="false">IF(AND(E6870="Priority",ISNUMBER('Cost model'!N142)),'Cost model'!N142,'Cost model'!M142)</f>
        <v>55</v>
      </c>
      <c r="K6870" s="14" t="n">
        <f aca="false">J6870-H6870</f>
        <v>35.46</v>
      </c>
      <c r="L6870" s="14" t="n">
        <f aca="false">G6870-H6870</f>
        <v>-0.0399999999999992</v>
      </c>
    </row>
    <row r="6871" customFormat="false" ht="15" hidden="false" customHeight="false" outlineLevel="0" collapsed="false">
      <c r="A6871" s="2" t="s">
        <v>142</v>
      </c>
      <c r="B6871" s="2" t="s">
        <v>142</v>
      </c>
      <c r="C6871" s="2" t="s">
        <v>48</v>
      </c>
      <c r="D6871" s="2" t="s">
        <v>12</v>
      </c>
      <c r="E6871" s="2" t="s">
        <v>74</v>
      </c>
      <c r="F6871" s="2" t="s">
        <v>977</v>
      </c>
      <c r="G6871" s="14" t="n">
        <v>54.5</v>
      </c>
      <c r="H6871" s="14" t="n">
        <v>41.81</v>
      </c>
      <c r="I6871" s="14" t="n">
        <v>12.5</v>
      </c>
      <c r="J6871" s="23" t="n">
        <f aca="false">IF(AND(E6871="Priority",ISNUMBER('Cost model'!N636)),'Cost model'!N636,'Cost model'!M636)</f>
        <v>40</v>
      </c>
      <c r="K6871" s="14" t="n">
        <f aca="false">J6871-H6871</f>
        <v>-1.81</v>
      </c>
      <c r="L6871" s="14" t="n">
        <f aca="false">G6871-H6871</f>
        <v>12.69</v>
      </c>
    </row>
    <row r="6872" customFormat="false" ht="15" hidden="false" customHeight="false" outlineLevel="0" collapsed="false">
      <c r="A6872" s="2" t="s">
        <v>221</v>
      </c>
      <c r="B6872" s="2" t="s">
        <v>123</v>
      </c>
      <c r="C6872" s="2" t="s">
        <v>47</v>
      </c>
      <c r="D6872" s="2" t="s">
        <v>12</v>
      </c>
      <c r="E6872" s="2" t="s">
        <v>74</v>
      </c>
      <c r="F6872" s="2" t="s">
        <v>976</v>
      </c>
      <c r="G6872" s="14" t="n">
        <v>80.71</v>
      </c>
      <c r="H6872" s="14" t="n">
        <v>60.71</v>
      </c>
      <c r="I6872" s="14" t="n">
        <v>24.5</v>
      </c>
      <c r="J6872" s="23" t="n">
        <f aca="false">IF(AND(E6872="Priority",ISNUMBER('Cost model'!N815)),'Cost model'!N815,'Cost model'!M815)</f>
        <v>60</v>
      </c>
      <c r="K6872" s="14" t="n">
        <f aca="false">J6872-H6872</f>
        <v>-0.710000000000001</v>
      </c>
      <c r="L6872" s="14" t="n">
        <f aca="false">G6872-H6872</f>
        <v>20</v>
      </c>
    </row>
    <row r="6873" customFormat="false" ht="15" hidden="false" customHeight="false" outlineLevel="0" collapsed="false">
      <c r="A6873" s="2" t="s">
        <v>142</v>
      </c>
      <c r="B6873" s="2" t="s">
        <v>142</v>
      </c>
      <c r="C6873" s="2" t="s">
        <v>47</v>
      </c>
      <c r="D6873" s="2" t="s">
        <v>10</v>
      </c>
      <c r="E6873" s="2" t="s">
        <v>74</v>
      </c>
      <c r="F6873" s="2" t="s">
        <v>977</v>
      </c>
      <c r="G6873" s="14" t="n">
        <v>9.5</v>
      </c>
      <c r="H6873" s="14" t="n">
        <v>8.13</v>
      </c>
      <c r="I6873" s="14" t="n">
        <v>9.5</v>
      </c>
      <c r="J6873" s="23" t="n">
        <f aca="false">IF(AND(E6873="Priority",ISNUMBER('Cost model'!N632)),'Cost model'!N632,'Cost model'!M632)</f>
        <v>9.5</v>
      </c>
      <c r="K6873" s="14" t="n">
        <f aca="false">J6873-H6873</f>
        <v>1.37</v>
      </c>
      <c r="L6873" s="14" t="n">
        <f aca="false">G6873-H6873</f>
        <v>1.37</v>
      </c>
    </row>
    <row r="6874" customFormat="false" ht="15" hidden="false" customHeight="false" outlineLevel="0" collapsed="false">
      <c r="A6874" s="2" t="s">
        <v>124</v>
      </c>
      <c r="B6874" s="2" t="s">
        <v>124</v>
      </c>
      <c r="C6874" s="2" t="s">
        <v>47</v>
      </c>
      <c r="D6874" s="2" t="s">
        <v>12</v>
      </c>
      <c r="E6874" s="2" t="s">
        <v>74</v>
      </c>
      <c r="F6874" s="2" t="s">
        <v>977</v>
      </c>
      <c r="G6874" s="14" t="n">
        <v>19</v>
      </c>
      <c r="H6874" s="14" t="n">
        <v>41.81</v>
      </c>
      <c r="I6874" s="14" t="n">
        <v>9.5</v>
      </c>
      <c r="J6874" s="23" t="n">
        <f aca="false">IF(AND(E6874="Priority",ISNUMBER('Cost model'!N320)),'Cost model'!N320,'Cost model'!M320)</f>
        <v>24.5</v>
      </c>
      <c r="K6874" s="14" t="n">
        <f aca="false">J6874-H6874</f>
        <v>-17.31</v>
      </c>
      <c r="L6874" s="14" t="n">
        <f aca="false">G6874-H6874</f>
        <v>-22.81</v>
      </c>
    </row>
    <row r="6875" customFormat="false" ht="15" hidden="false" customHeight="false" outlineLevel="0" collapsed="false">
      <c r="A6875" s="2" t="s">
        <v>142</v>
      </c>
      <c r="B6875" s="2" t="s">
        <v>142</v>
      </c>
      <c r="C6875" s="2" t="s">
        <v>49</v>
      </c>
      <c r="D6875" s="2" t="s">
        <v>10</v>
      </c>
      <c r="E6875" s="2" t="s">
        <v>83</v>
      </c>
      <c r="F6875" s="2" t="s">
        <v>977</v>
      </c>
      <c r="G6875" s="14" t="n">
        <v>24.5</v>
      </c>
      <c r="H6875" s="14" t="n">
        <v>23.78</v>
      </c>
      <c r="I6875" s="14" t="n">
        <v>24.5</v>
      </c>
      <c r="J6875" s="23" t="n">
        <f aca="false">IF(AND(E6875="Priority",ISNUMBER('Cost model'!N634)),'Cost model'!N634,'Cost model'!M634)</f>
        <v>21.5</v>
      </c>
      <c r="K6875" s="14" t="n">
        <f aca="false">J6875-H6875</f>
        <v>-2.28</v>
      </c>
      <c r="L6875" s="14" t="n">
        <f aca="false">G6875-H6875</f>
        <v>0.719999999999999</v>
      </c>
    </row>
    <row r="6876" customFormat="false" ht="15" hidden="false" customHeight="false" outlineLevel="0" collapsed="false">
      <c r="A6876" s="2" t="s">
        <v>158</v>
      </c>
      <c r="B6876" s="2" t="s">
        <v>158</v>
      </c>
      <c r="C6876" s="2" t="s">
        <v>48</v>
      </c>
      <c r="D6876" s="2" t="s">
        <v>12</v>
      </c>
      <c r="E6876" s="2" t="s">
        <v>74</v>
      </c>
      <c r="F6876" s="2" t="s">
        <v>977</v>
      </c>
      <c r="G6876" s="14" t="n">
        <v>12.5</v>
      </c>
      <c r="H6876" s="14" t="n">
        <v>13.83</v>
      </c>
      <c r="I6876" s="14" t="n">
        <v>12.5</v>
      </c>
      <c r="J6876" s="23" t="n">
        <f aca="false">IF(AND(E6876="Priority",ISNUMBER('Cost model'!N426)),'Cost model'!N426,'Cost model'!M426)</f>
        <v>21.5</v>
      </c>
      <c r="K6876" s="14" t="n">
        <f aca="false">J6876-H6876</f>
        <v>7.67</v>
      </c>
      <c r="L6876" s="14" t="n">
        <f aca="false">G6876-H6876</f>
        <v>-1.33</v>
      </c>
    </row>
    <row r="6877" customFormat="false" ht="15" hidden="false" customHeight="false" outlineLevel="0" collapsed="false">
      <c r="A6877" s="2" t="s">
        <v>174</v>
      </c>
      <c r="B6877" s="2" t="s">
        <v>124</v>
      </c>
      <c r="C6877" s="2" t="s">
        <v>47</v>
      </c>
      <c r="D6877" s="2" t="s">
        <v>10</v>
      </c>
      <c r="E6877" s="2" t="s">
        <v>74</v>
      </c>
      <c r="F6877" s="2" t="s">
        <v>976</v>
      </c>
      <c r="G6877" s="14" t="n">
        <v>28.5</v>
      </c>
      <c r="H6877" s="14" t="n">
        <v>45.16</v>
      </c>
      <c r="I6877" s="14" t="n">
        <v>9.5</v>
      </c>
      <c r="J6877" s="23" t="n">
        <f aca="false">IF(AND(E6877="Priority",ISNUMBER('Cost model'!N107)),'Cost model'!N107,'Cost model'!M107)</f>
        <v>12.5</v>
      </c>
      <c r="K6877" s="14" t="n">
        <f aca="false">J6877-H6877</f>
        <v>-32.66</v>
      </c>
      <c r="L6877" s="14" t="n">
        <f aca="false">G6877-H6877</f>
        <v>-16.66</v>
      </c>
    </row>
    <row r="6878" customFormat="false" ht="15" hidden="false" customHeight="false" outlineLevel="0" collapsed="false">
      <c r="A6878" s="2" t="s">
        <v>124</v>
      </c>
      <c r="B6878" s="2" t="s">
        <v>124</v>
      </c>
      <c r="C6878" s="2" t="s">
        <v>49</v>
      </c>
      <c r="D6878" s="2" t="s">
        <v>12</v>
      </c>
      <c r="E6878" s="2" t="s">
        <v>74</v>
      </c>
      <c r="F6878" s="2" t="s">
        <v>977</v>
      </c>
      <c r="G6878" s="14" t="n">
        <v>54.5</v>
      </c>
      <c r="H6878" s="14" t="n">
        <v>41.81</v>
      </c>
      <c r="I6878" s="14" t="n">
        <v>19.5</v>
      </c>
      <c r="J6878" s="23" t="n">
        <f aca="false">IF(AND(E6878="Priority",ISNUMBER('Cost model'!N322)),'Cost model'!N322,'Cost model'!M322)</f>
        <v>50</v>
      </c>
      <c r="K6878" s="14" t="n">
        <f aca="false">J6878-H6878</f>
        <v>8.19</v>
      </c>
      <c r="L6878" s="14" t="n">
        <f aca="false">G6878-H6878</f>
        <v>12.69</v>
      </c>
    </row>
    <row r="6879" customFormat="false" ht="15" hidden="false" customHeight="false" outlineLevel="0" collapsed="false">
      <c r="A6879" s="2" t="s">
        <v>221</v>
      </c>
      <c r="B6879" s="2" t="s">
        <v>221</v>
      </c>
      <c r="C6879" s="2" t="s">
        <v>47</v>
      </c>
      <c r="D6879" s="2" t="s">
        <v>13</v>
      </c>
      <c r="E6879" s="2" t="s">
        <v>74</v>
      </c>
      <c r="F6879" s="2" t="s">
        <v>977</v>
      </c>
      <c r="G6879" s="14" t="n">
        <v>19.5</v>
      </c>
      <c r="H6879" s="14" t="n">
        <v>89.52</v>
      </c>
      <c r="I6879" s="14" t="n">
        <v>19.5</v>
      </c>
      <c r="J6879" s="23" t="n">
        <f aca="false">IF(AND(E6879="Priority",ISNUMBER('Cost model'!N743)),'Cost model'!N743,'Cost model'!M743)</f>
        <v>45</v>
      </c>
      <c r="K6879" s="14" t="n">
        <f aca="false">J6879-H6879</f>
        <v>-44.52</v>
      </c>
      <c r="L6879" s="14" t="n">
        <f aca="false">G6879-H6879</f>
        <v>-70.02</v>
      </c>
    </row>
    <row r="6880" customFormat="false" ht="15" hidden="false" customHeight="false" outlineLevel="0" collapsed="false">
      <c r="A6880" s="2" t="s">
        <v>205</v>
      </c>
      <c r="B6880" s="2" t="s">
        <v>158</v>
      </c>
      <c r="C6880" s="2" t="s">
        <v>48</v>
      </c>
      <c r="D6880" s="2" t="s">
        <v>14</v>
      </c>
      <c r="E6880" s="2" t="s">
        <v>74</v>
      </c>
      <c r="F6880" s="2" t="s">
        <v>976</v>
      </c>
      <c r="G6880" s="14" t="n">
        <v>188.5</v>
      </c>
      <c r="H6880" s="14" t="n">
        <v>328.79</v>
      </c>
      <c r="I6880" s="14"/>
      <c r="J6880" s="23" t="n">
        <f aca="false">IF(AND(E6880="Priority",ISNUMBER('Cost model'!N627)),'Cost model'!N627,'Cost model'!M627)</f>
        <v>190</v>
      </c>
      <c r="K6880" s="14" t="n">
        <f aca="false">J6880-H6880</f>
        <v>-138.79</v>
      </c>
      <c r="L6880" s="14" t="n">
        <f aca="false">G6880-H6880</f>
        <v>-140.29</v>
      </c>
    </row>
    <row r="6881" customFormat="false" ht="15" hidden="false" customHeight="false" outlineLevel="0" collapsed="false">
      <c r="A6881" s="2" t="s">
        <v>221</v>
      </c>
      <c r="B6881" s="2" t="s">
        <v>221</v>
      </c>
      <c r="C6881" s="2" t="s">
        <v>47</v>
      </c>
      <c r="D6881" s="2" t="s">
        <v>12</v>
      </c>
      <c r="E6881" s="2" t="s">
        <v>83</v>
      </c>
      <c r="F6881" s="2" t="s">
        <v>977</v>
      </c>
      <c r="G6881" s="14" t="n">
        <v>19.5</v>
      </c>
      <c r="H6881" s="14" t="n">
        <v>13.77</v>
      </c>
      <c r="I6881" s="14" t="n">
        <v>19.5</v>
      </c>
      <c r="J6881" s="23" t="n">
        <f aca="false">IF(AND(E6881="Priority",ISNUMBER('Cost model'!N740)),'Cost model'!N740,'Cost model'!M740)</f>
        <v>28.5</v>
      </c>
      <c r="K6881" s="14" t="n">
        <f aca="false">J6881-H6881</f>
        <v>14.73</v>
      </c>
      <c r="L6881" s="14" t="n">
        <f aca="false">G6881-H6881</f>
        <v>5.73</v>
      </c>
    </row>
    <row r="6882" customFormat="false" ht="15" hidden="false" customHeight="false" outlineLevel="0" collapsed="false">
      <c r="A6882" s="2" t="s">
        <v>174</v>
      </c>
      <c r="B6882" s="2" t="s">
        <v>124</v>
      </c>
      <c r="C6882" s="2" t="s">
        <v>47</v>
      </c>
      <c r="D6882" s="2" t="s">
        <v>12</v>
      </c>
      <c r="E6882" s="2" t="s">
        <v>74</v>
      </c>
      <c r="F6882" s="2" t="s">
        <v>976</v>
      </c>
      <c r="G6882" s="14" t="n">
        <v>9.5</v>
      </c>
      <c r="H6882" s="14" t="n">
        <v>16.29</v>
      </c>
      <c r="I6882" s="14" t="n">
        <v>9.5</v>
      </c>
      <c r="J6882" s="23" t="n">
        <f aca="false">IF(AND(E6882="Priority",ISNUMBER('Cost model'!N110)),'Cost model'!N110,'Cost model'!M110)</f>
        <v>40</v>
      </c>
      <c r="K6882" s="14" t="n">
        <f aca="false">J6882-H6882</f>
        <v>23.71</v>
      </c>
      <c r="L6882" s="14" t="n">
        <f aca="false">G6882-H6882</f>
        <v>-6.79</v>
      </c>
    </row>
    <row r="6883" customFormat="false" ht="15" hidden="false" customHeight="false" outlineLevel="0" collapsed="false">
      <c r="A6883" s="2" t="s">
        <v>124</v>
      </c>
      <c r="B6883" s="2" t="s">
        <v>124</v>
      </c>
      <c r="C6883" s="2" t="s">
        <v>49</v>
      </c>
      <c r="D6883" s="2" t="s">
        <v>12</v>
      </c>
      <c r="E6883" s="2" t="s">
        <v>74</v>
      </c>
      <c r="F6883" s="2" t="s">
        <v>977</v>
      </c>
      <c r="G6883" s="14" t="n">
        <v>19.5</v>
      </c>
      <c r="H6883" s="14" t="n">
        <v>44.68</v>
      </c>
      <c r="I6883" s="14" t="n">
        <v>19.5</v>
      </c>
      <c r="J6883" s="23" t="n">
        <f aca="false">IF(AND(E6883="Priority",ISNUMBER('Cost model'!N322)),'Cost model'!N322,'Cost model'!M322)</f>
        <v>50</v>
      </c>
      <c r="K6883" s="14" t="n">
        <f aca="false">J6883-H6883</f>
        <v>5.32</v>
      </c>
      <c r="L6883" s="14" t="n">
        <f aca="false">G6883-H6883</f>
        <v>-25.18</v>
      </c>
    </row>
    <row r="6884" customFormat="false" ht="15" hidden="false" customHeight="false" outlineLevel="0" collapsed="false">
      <c r="A6884" s="2" t="s">
        <v>142</v>
      </c>
      <c r="B6884" s="2" t="s">
        <v>142</v>
      </c>
      <c r="C6884" s="2" t="s">
        <v>47</v>
      </c>
      <c r="D6884" s="2" t="s">
        <v>12</v>
      </c>
      <c r="E6884" s="2" t="s">
        <v>74</v>
      </c>
      <c r="F6884" s="2" t="s">
        <v>977</v>
      </c>
      <c r="G6884" s="14" t="n">
        <v>9.5</v>
      </c>
      <c r="H6884" s="14" t="n">
        <v>25.1</v>
      </c>
      <c r="I6884" s="14" t="n">
        <v>9.5</v>
      </c>
      <c r="J6884" s="23" t="n">
        <f aca="false">IF(AND(E6884="Priority",ISNUMBER('Cost model'!N635)),'Cost model'!N635,'Cost model'!M635)</f>
        <v>30.5</v>
      </c>
      <c r="K6884" s="14" t="n">
        <f aca="false">J6884-H6884</f>
        <v>5.4</v>
      </c>
      <c r="L6884" s="14" t="n">
        <f aca="false">G6884-H6884</f>
        <v>-15.6</v>
      </c>
    </row>
    <row r="6885" customFormat="false" ht="15" hidden="false" customHeight="false" outlineLevel="0" collapsed="false">
      <c r="A6885" s="2" t="s">
        <v>124</v>
      </c>
      <c r="B6885" s="2" t="s">
        <v>124</v>
      </c>
      <c r="C6885" s="2" t="s">
        <v>49</v>
      </c>
      <c r="D6885" s="2" t="s">
        <v>12</v>
      </c>
      <c r="E6885" s="2" t="s">
        <v>83</v>
      </c>
      <c r="F6885" s="2" t="s">
        <v>977</v>
      </c>
      <c r="G6885" s="14" t="n">
        <v>29.5</v>
      </c>
      <c r="H6885" s="14" t="n">
        <v>25.31</v>
      </c>
      <c r="I6885" s="14" t="n">
        <v>29.5</v>
      </c>
      <c r="J6885" s="23" t="n">
        <f aca="false">IF(AND(E6885="Priority",ISNUMBER('Cost model'!N322)),'Cost model'!N322,'Cost model'!M322)</f>
        <v>65</v>
      </c>
      <c r="K6885" s="14" t="n">
        <f aca="false">J6885-H6885</f>
        <v>39.69</v>
      </c>
      <c r="L6885" s="14" t="n">
        <f aca="false">G6885-H6885</f>
        <v>4.19</v>
      </c>
    </row>
    <row r="6886" customFormat="false" ht="15" hidden="false" customHeight="false" outlineLevel="0" collapsed="false">
      <c r="A6886" s="2" t="s">
        <v>158</v>
      </c>
      <c r="B6886" s="2" t="s">
        <v>158</v>
      </c>
      <c r="C6886" s="2" t="s">
        <v>49</v>
      </c>
      <c r="D6886" s="2" t="s">
        <v>12</v>
      </c>
      <c r="E6886" s="2" t="s">
        <v>74</v>
      </c>
      <c r="F6886" s="2" t="s">
        <v>977</v>
      </c>
      <c r="G6886" s="14" t="n">
        <v>54.5</v>
      </c>
      <c r="H6886" s="14" t="n">
        <v>51.63</v>
      </c>
      <c r="I6886" s="14" t="n">
        <v>19.5</v>
      </c>
      <c r="J6886" s="23" t="n">
        <f aca="false">IF(AND(E6886="Priority",ISNUMBER('Cost model'!N427)),'Cost model'!N427,'Cost model'!M427)</f>
        <v>28.5</v>
      </c>
      <c r="K6886" s="14" t="n">
        <f aca="false">J6886-H6886</f>
        <v>-23.13</v>
      </c>
      <c r="L6886" s="14" t="n">
        <f aca="false">G6886-H6886</f>
        <v>2.87</v>
      </c>
    </row>
    <row r="6887" customFormat="false" ht="15" hidden="false" customHeight="false" outlineLevel="0" collapsed="false">
      <c r="A6887" s="2" t="s">
        <v>174</v>
      </c>
      <c r="B6887" s="2" t="s">
        <v>158</v>
      </c>
      <c r="C6887" s="2" t="s">
        <v>47</v>
      </c>
      <c r="D6887" s="2" t="s">
        <v>12</v>
      </c>
      <c r="E6887" s="2" t="s">
        <v>74</v>
      </c>
      <c r="F6887" s="2" t="s">
        <v>976</v>
      </c>
      <c r="G6887" s="14" t="n">
        <v>28.5</v>
      </c>
      <c r="H6887" s="14" t="n">
        <v>45.44</v>
      </c>
      <c r="I6887" s="14" t="n">
        <v>19.5</v>
      </c>
      <c r="J6887" s="23" t="n">
        <f aca="false">IF(AND(E6887="Priority",ISNUMBER('Cost model'!N140)),'Cost model'!N140,'Cost model'!M140)</f>
        <v>40</v>
      </c>
      <c r="K6887" s="14" t="n">
        <f aca="false">J6887-H6887</f>
        <v>-5.44</v>
      </c>
      <c r="L6887" s="14" t="n">
        <f aca="false">G6887-H6887</f>
        <v>-16.94</v>
      </c>
    </row>
    <row r="6888" customFormat="false" ht="15" hidden="false" customHeight="false" outlineLevel="0" collapsed="false">
      <c r="A6888" s="2" t="s">
        <v>221</v>
      </c>
      <c r="B6888" s="2" t="s">
        <v>221</v>
      </c>
      <c r="C6888" s="2" t="s">
        <v>47</v>
      </c>
      <c r="D6888" s="2" t="s">
        <v>12</v>
      </c>
      <c r="E6888" s="2" t="s">
        <v>83</v>
      </c>
      <c r="F6888" s="2" t="s">
        <v>977</v>
      </c>
      <c r="G6888" s="14" t="n">
        <v>19.5</v>
      </c>
      <c r="H6888" s="14" t="n">
        <v>13.77</v>
      </c>
      <c r="I6888" s="14" t="n">
        <v>19.5</v>
      </c>
      <c r="J6888" s="23" t="n">
        <f aca="false">IF(AND(E6888="Priority",ISNUMBER('Cost model'!N740)),'Cost model'!N740,'Cost model'!M740)</f>
        <v>28.5</v>
      </c>
      <c r="K6888" s="14" t="n">
        <f aca="false">J6888-H6888</f>
        <v>14.73</v>
      </c>
      <c r="L6888" s="14" t="n">
        <f aca="false">G6888-H6888</f>
        <v>5.73</v>
      </c>
    </row>
    <row r="6889" customFormat="false" ht="15" hidden="false" customHeight="false" outlineLevel="0" collapsed="false">
      <c r="A6889" s="2" t="s">
        <v>174</v>
      </c>
      <c r="B6889" s="2" t="s">
        <v>124</v>
      </c>
      <c r="C6889" s="2" t="s">
        <v>48</v>
      </c>
      <c r="D6889" s="2" t="s">
        <v>12</v>
      </c>
      <c r="E6889" s="2" t="s">
        <v>74</v>
      </c>
      <c r="F6889" s="2" t="s">
        <v>976</v>
      </c>
      <c r="G6889" s="14" t="n">
        <v>39.5</v>
      </c>
      <c r="H6889" s="14" t="n">
        <v>44</v>
      </c>
      <c r="I6889" s="14" t="n">
        <v>12.5</v>
      </c>
      <c r="J6889" s="23" t="n">
        <f aca="false">IF(AND(E6889="Priority",ISNUMBER('Cost model'!N111)),'Cost model'!N111,'Cost model'!M111)</f>
        <v>45</v>
      </c>
      <c r="K6889" s="14" t="n">
        <f aca="false">J6889-H6889</f>
        <v>1</v>
      </c>
      <c r="L6889" s="14" t="n">
        <f aca="false">G6889-H6889</f>
        <v>-4.5</v>
      </c>
    </row>
    <row r="6890" customFormat="false" ht="15" hidden="false" customHeight="false" outlineLevel="0" collapsed="false">
      <c r="A6890" s="2" t="s">
        <v>221</v>
      </c>
      <c r="B6890" s="2" t="s">
        <v>221</v>
      </c>
      <c r="C6890" s="2" t="s">
        <v>49</v>
      </c>
      <c r="D6890" s="2" t="s">
        <v>12</v>
      </c>
      <c r="E6890" s="2" t="s">
        <v>74</v>
      </c>
      <c r="F6890" s="2" t="s">
        <v>977</v>
      </c>
      <c r="G6890" s="14" t="n">
        <v>19.5</v>
      </c>
      <c r="H6890" s="14" t="n">
        <v>73.08</v>
      </c>
      <c r="I6890" s="14" t="n">
        <v>19.5</v>
      </c>
      <c r="J6890" s="23" t="n">
        <f aca="false">IF(AND(E6890="Priority",ISNUMBER('Cost model'!N742)),'Cost model'!N742,'Cost model'!M742)</f>
        <v>60</v>
      </c>
      <c r="K6890" s="14" t="n">
        <f aca="false">J6890-H6890</f>
        <v>-13.08</v>
      </c>
      <c r="L6890" s="14" t="n">
        <f aca="false">G6890-H6890</f>
        <v>-53.58</v>
      </c>
    </row>
    <row r="6891" customFormat="false" ht="15" hidden="false" customHeight="false" outlineLevel="0" collapsed="false">
      <c r="A6891" s="2" t="s">
        <v>174</v>
      </c>
      <c r="B6891" s="2" t="s">
        <v>124</v>
      </c>
      <c r="C6891" s="2" t="s">
        <v>48</v>
      </c>
      <c r="D6891" s="2" t="s">
        <v>12</v>
      </c>
      <c r="E6891" s="2" t="s">
        <v>74</v>
      </c>
      <c r="F6891" s="2" t="s">
        <v>976</v>
      </c>
      <c r="G6891" s="14" t="n">
        <v>25</v>
      </c>
      <c r="H6891" s="14" t="n">
        <v>26.02</v>
      </c>
      <c r="I6891" s="14" t="n">
        <v>12.5</v>
      </c>
      <c r="J6891" s="23" t="n">
        <f aca="false">IF(AND(E6891="Priority",ISNUMBER('Cost model'!N111)),'Cost model'!N111,'Cost model'!M111)</f>
        <v>45</v>
      </c>
      <c r="K6891" s="14" t="n">
        <f aca="false">J6891-H6891</f>
        <v>18.98</v>
      </c>
      <c r="L6891" s="14" t="n">
        <f aca="false">G6891-H6891</f>
        <v>-1.02</v>
      </c>
    </row>
    <row r="6892" customFormat="false" ht="15" hidden="false" customHeight="false" outlineLevel="0" collapsed="false">
      <c r="A6892" s="2" t="s">
        <v>174</v>
      </c>
      <c r="B6892" s="2" t="s">
        <v>124</v>
      </c>
      <c r="C6892" s="2" t="s">
        <v>47</v>
      </c>
      <c r="D6892" s="2" t="s">
        <v>10</v>
      </c>
      <c r="E6892" s="2" t="s">
        <v>74</v>
      </c>
      <c r="F6892" s="2" t="s">
        <v>976</v>
      </c>
      <c r="G6892" s="14" t="n">
        <v>9.5</v>
      </c>
      <c r="H6892" s="14" t="n">
        <v>8.02</v>
      </c>
      <c r="I6892" s="14" t="n">
        <v>9.5</v>
      </c>
      <c r="J6892" s="23" t="n">
        <f aca="false">IF(AND(E6892="Priority",ISNUMBER('Cost model'!N107)),'Cost model'!N107,'Cost model'!M107)</f>
        <v>12.5</v>
      </c>
      <c r="K6892" s="14" t="n">
        <f aca="false">J6892-H6892</f>
        <v>4.48</v>
      </c>
      <c r="L6892" s="14" t="n">
        <f aca="false">G6892-H6892</f>
        <v>1.48</v>
      </c>
    </row>
    <row r="6893" customFormat="false" ht="15" hidden="false" customHeight="false" outlineLevel="0" collapsed="false">
      <c r="A6893" s="2" t="s">
        <v>142</v>
      </c>
      <c r="B6893" s="2" t="s">
        <v>124</v>
      </c>
      <c r="C6893" s="2" t="s">
        <v>48</v>
      </c>
      <c r="D6893" s="2" t="s">
        <v>10</v>
      </c>
      <c r="E6893" s="2" t="s">
        <v>74</v>
      </c>
      <c r="F6893" s="2" t="s">
        <v>976</v>
      </c>
      <c r="G6893" s="14" t="n">
        <v>14.5</v>
      </c>
      <c r="H6893" s="14" t="n">
        <v>11.95</v>
      </c>
      <c r="I6893" s="14" t="n">
        <v>14.5</v>
      </c>
      <c r="J6893" s="23" t="n">
        <f aca="false">IF(AND(E6893="Priority",ISNUMBER('Cost model'!N663)),'Cost model'!N663,'Cost model'!M663)</f>
        <v>18.5</v>
      </c>
      <c r="K6893" s="14" t="n">
        <f aca="false">J6893-H6893</f>
        <v>6.55</v>
      </c>
      <c r="L6893" s="14" t="n">
        <f aca="false">G6893-H6893</f>
        <v>2.55</v>
      </c>
    </row>
    <row r="6894" customFormat="false" ht="15" hidden="false" customHeight="false" outlineLevel="0" collapsed="false">
      <c r="A6894" s="2" t="s">
        <v>174</v>
      </c>
      <c r="B6894" s="2" t="s">
        <v>142</v>
      </c>
      <c r="C6894" s="2" t="s">
        <v>49</v>
      </c>
      <c r="D6894" s="2" t="s">
        <v>10</v>
      </c>
      <c r="E6894" s="2" t="s">
        <v>74</v>
      </c>
      <c r="F6894" s="2" t="s">
        <v>976</v>
      </c>
      <c r="G6894" s="14" t="n">
        <v>35</v>
      </c>
      <c r="H6894" s="14" t="n">
        <v>25.34</v>
      </c>
      <c r="I6894" s="14" t="n">
        <v>17.5</v>
      </c>
      <c r="J6894" s="23" t="n">
        <f aca="false">IF(AND(E6894="Priority",ISNUMBER('Cost model'!N124)),'Cost model'!N124,'Cost model'!M124)</f>
        <v>21.5</v>
      </c>
      <c r="K6894" s="14" t="n">
        <f aca="false">J6894-H6894</f>
        <v>-3.84</v>
      </c>
      <c r="L6894" s="14" t="n">
        <f aca="false">G6894-H6894</f>
        <v>9.66</v>
      </c>
    </row>
    <row r="6895" customFormat="false" ht="15" hidden="false" customHeight="false" outlineLevel="0" collapsed="false">
      <c r="A6895" s="2" t="s">
        <v>221</v>
      </c>
      <c r="B6895" s="2" t="s">
        <v>158</v>
      </c>
      <c r="C6895" s="2" t="s">
        <v>47</v>
      </c>
      <c r="D6895" s="2" t="s">
        <v>10</v>
      </c>
      <c r="E6895" s="2" t="s">
        <v>74</v>
      </c>
      <c r="F6895" s="2" t="s">
        <v>976</v>
      </c>
      <c r="G6895" s="14" t="n">
        <v>14.5</v>
      </c>
      <c r="H6895" s="14" t="n">
        <v>10.62</v>
      </c>
      <c r="I6895" s="14" t="n">
        <v>14.5</v>
      </c>
      <c r="J6895" s="23" t="n">
        <f aca="false">IF(AND(E6895="Priority",ISNUMBER('Cost model'!N752)),'Cost model'!N752,'Cost model'!M752)</f>
        <v>12.5</v>
      </c>
      <c r="K6895" s="14" t="n">
        <f aca="false">J6895-H6895</f>
        <v>1.88</v>
      </c>
      <c r="L6895" s="14" t="n">
        <f aca="false">G6895-H6895</f>
        <v>3.88</v>
      </c>
    </row>
    <row r="6896" customFormat="false" ht="15" hidden="false" customHeight="false" outlineLevel="0" collapsed="false">
      <c r="A6896" s="2" t="s">
        <v>174</v>
      </c>
      <c r="B6896" s="2" t="s">
        <v>124</v>
      </c>
      <c r="C6896" s="2" t="s">
        <v>47</v>
      </c>
      <c r="D6896" s="2" t="s">
        <v>10</v>
      </c>
      <c r="E6896" s="2" t="s">
        <v>74</v>
      </c>
      <c r="F6896" s="2" t="s">
        <v>976</v>
      </c>
      <c r="G6896" s="14" t="n">
        <v>9.5</v>
      </c>
      <c r="H6896" s="14" t="n">
        <v>10.02</v>
      </c>
      <c r="I6896" s="14" t="n">
        <v>9.5</v>
      </c>
      <c r="J6896" s="23" t="n">
        <f aca="false">IF(AND(E6896="Priority",ISNUMBER('Cost model'!N107)),'Cost model'!N107,'Cost model'!M107)</f>
        <v>12.5</v>
      </c>
      <c r="K6896" s="14" t="n">
        <f aca="false">J6896-H6896</f>
        <v>2.48</v>
      </c>
      <c r="L6896" s="14" t="n">
        <f aca="false">G6896-H6896</f>
        <v>-0.52</v>
      </c>
    </row>
    <row r="6897" customFormat="false" ht="15" hidden="false" customHeight="false" outlineLevel="0" collapsed="false">
      <c r="A6897" s="2" t="s">
        <v>174</v>
      </c>
      <c r="B6897" s="2" t="s">
        <v>124</v>
      </c>
      <c r="C6897" s="2" t="s">
        <v>48</v>
      </c>
      <c r="D6897" s="2" t="s">
        <v>10</v>
      </c>
      <c r="E6897" s="2" t="s">
        <v>74</v>
      </c>
      <c r="F6897" s="2" t="s">
        <v>976</v>
      </c>
      <c r="G6897" s="14" t="n">
        <v>9.5</v>
      </c>
      <c r="H6897" s="14" t="n">
        <v>13.97</v>
      </c>
      <c r="I6897" s="14" t="n">
        <v>12.5</v>
      </c>
      <c r="J6897" s="23" t="n">
        <f aca="false">IF(AND(E6897="Priority",ISNUMBER('Cost model'!N108)),'Cost model'!N108,'Cost model'!M108)</f>
        <v>15.5</v>
      </c>
      <c r="K6897" s="14" t="n">
        <f aca="false">J6897-H6897</f>
        <v>1.53</v>
      </c>
      <c r="L6897" s="14" t="n">
        <f aca="false">G6897-H6897</f>
        <v>-4.47</v>
      </c>
    </row>
    <row r="6898" customFormat="false" ht="15" hidden="false" customHeight="false" outlineLevel="0" collapsed="false">
      <c r="A6898" s="2" t="s">
        <v>221</v>
      </c>
      <c r="B6898" s="2" t="s">
        <v>221</v>
      </c>
      <c r="C6898" s="2" t="s">
        <v>47</v>
      </c>
      <c r="D6898" s="2" t="s">
        <v>12</v>
      </c>
      <c r="E6898" s="2" t="s">
        <v>74</v>
      </c>
      <c r="F6898" s="2" t="s">
        <v>977</v>
      </c>
      <c r="G6898" s="14" t="n">
        <v>9.5</v>
      </c>
      <c r="H6898" s="14" t="n">
        <v>8.2</v>
      </c>
      <c r="I6898" s="14" t="n">
        <v>9.5</v>
      </c>
      <c r="J6898" s="23" t="n">
        <f aca="false">IF(AND(E6898="Priority",ISNUMBER('Cost model'!N740)),'Cost model'!N740,'Cost model'!M740)</f>
        <v>22.5</v>
      </c>
      <c r="K6898" s="14" t="n">
        <f aca="false">J6898-H6898</f>
        <v>14.3</v>
      </c>
      <c r="L6898" s="14" t="n">
        <f aca="false">G6898-H6898</f>
        <v>1.3</v>
      </c>
    </row>
    <row r="6899" customFormat="false" ht="15" hidden="false" customHeight="false" outlineLevel="0" collapsed="false">
      <c r="A6899" s="2" t="s">
        <v>142</v>
      </c>
      <c r="B6899" s="2" t="s">
        <v>142</v>
      </c>
      <c r="C6899" s="2" t="s">
        <v>47</v>
      </c>
      <c r="D6899" s="2" t="s">
        <v>13</v>
      </c>
      <c r="E6899" s="2" t="s">
        <v>74</v>
      </c>
      <c r="F6899" s="2" t="s">
        <v>977</v>
      </c>
      <c r="G6899" s="14" t="n">
        <v>19</v>
      </c>
      <c r="H6899" s="14" t="n">
        <v>41.32</v>
      </c>
      <c r="I6899" s="14" t="n">
        <v>19</v>
      </c>
      <c r="J6899" s="23" t="n">
        <f aca="false">IF(AND(E6899="Priority",ISNUMBER('Cost model'!N638)),'Cost model'!N638,'Cost model'!M638)</f>
        <v>50</v>
      </c>
      <c r="K6899" s="14" t="n">
        <f aca="false">J6899-H6899</f>
        <v>8.68</v>
      </c>
      <c r="L6899" s="14" t="n">
        <f aca="false">G6899-H6899</f>
        <v>-22.32</v>
      </c>
    </row>
    <row r="6900" customFormat="false" ht="15" hidden="false" customHeight="false" outlineLevel="0" collapsed="false">
      <c r="A6900" s="2" t="s">
        <v>174</v>
      </c>
      <c r="B6900" s="2" t="s">
        <v>158</v>
      </c>
      <c r="C6900" s="2" t="s">
        <v>49</v>
      </c>
      <c r="D6900" s="2" t="s">
        <v>10</v>
      </c>
      <c r="E6900" s="2" t="s">
        <v>74</v>
      </c>
      <c r="F6900" s="2" t="s">
        <v>976</v>
      </c>
      <c r="G6900" s="14" t="n">
        <v>103</v>
      </c>
      <c r="H6900" s="14" t="n">
        <v>62.32</v>
      </c>
      <c r="I6900" s="14" t="n">
        <v>17.5</v>
      </c>
      <c r="J6900" s="23" t="n">
        <f aca="false">IF(AND(E6900="Priority",ISNUMBER('Cost model'!N139)),'Cost model'!N139,'Cost model'!M139)</f>
        <v>19.5</v>
      </c>
      <c r="K6900" s="14" t="n">
        <f aca="false">J6900-H6900</f>
        <v>-42.82</v>
      </c>
      <c r="L6900" s="14" t="n">
        <f aca="false">G6900-H6900</f>
        <v>40.68</v>
      </c>
    </row>
    <row r="6901" customFormat="false" ht="15" hidden="false" customHeight="false" outlineLevel="0" collapsed="false">
      <c r="A6901" s="2" t="s">
        <v>124</v>
      </c>
      <c r="B6901" s="2" t="s">
        <v>124</v>
      </c>
      <c r="C6901" s="2" t="s">
        <v>47</v>
      </c>
      <c r="D6901" s="2" t="s">
        <v>10</v>
      </c>
      <c r="E6901" s="2" t="s">
        <v>83</v>
      </c>
      <c r="F6901" s="2" t="s">
        <v>977</v>
      </c>
      <c r="G6901" s="14" t="n">
        <v>14.5</v>
      </c>
      <c r="H6901" s="14" t="n">
        <v>10.43</v>
      </c>
      <c r="I6901" s="14" t="n">
        <v>14.5</v>
      </c>
      <c r="J6901" s="23" t="n">
        <f aca="false">IF(AND(E6901="Priority",ISNUMBER('Cost model'!N317)),'Cost model'!N317,'Cost model'!M317)</f>
        <v>15.5</v>
      </c>
      <c r="K6901" s="14" t="n">
        <f aca="false">J6901-H6901</f>
        <v>5.07</v>
      </c>
      <c r="L6901" s="14" t="n">
        <f aca="false">G6901-H6901</f>
        <v>4.07</v>
      </c>
    </row>
    <row r="6902" customFormat="false" ht="15" hidden="false" customHeight="false" outlineLevel="0" collapsed="false">
      <c r="A6902" s="2" t="s">
        <v>174</v>
      </c>
      <c r="B6902" s="2" t="s">
        <v>124</v>
      </c>
      <c r="C6902" s="2" t="s">
        <v>49</v>
      </c>
      <c r="D6902" s="2" t="s">
        <v>12</v>
      </c>
      <c r="E6902" s="2" t="s">
        <v>83</v>
      </c>
      <c r="F6902" s="2" t="s">
        <v>976</v>
      </c>
      <c r="G6902" s="14" t="n">
        <v>29.5</v>
      </c>
      <c r="H6902" s="14" t="n">
        <v>20.28</v>
      </c>
      <c r="I6902" s="14" t="n">
        <v>29.5</v>
      </c>
      <c r="J6902" s="23" t="n">
        <f aca="false">IF(AND(E6902="Priority",ISNUMBER('Cost model'!N112)),'Cost model'!N112,'Cost model'!M112)</f>
        <v>65</v>
      </c>
      <c r="K6902" s="14" t="n">
        <f aca="false">J6902-H6902</f>
        <v>44.72</v>
      </c>
      <c r="L6902" s="14" t="n">
        <f aca="false">G6902-H6902</f>
        <v>9.22</v>
      </c>
    </row>
    <row r="6903" customFormat="false" ht="15" hidden="false" customHeight="false" outlineLevel="0" collapsed="false">
      <c r="A6903" s="2" t="s">
        <v>174</v>
      </c>
      <c r="B6903" s="2" t="s">
        <v>158</v>
      </c>
      <c r="C6903" s="2" t="s">
        <v>47</v>
      </c>
      <c r="D6903" s="2" t="s">
        <v>10</v>
      </c>
      <c r="E6903" s="2" t="s">
        <v>74</v>
      </c>
      <c r="F6903" s="2" t="s">
        <v>976</v>
      </c>
      <c r="G6903" s="14" t="n">
        <v>19</v>
      </c>
      <c r="H6903" s="14" t="n">
        <v>10.62</v>
      </c>
      <c r="I6903" s="14" t="n">
        <v>14.5</v>
      </c>
      <c r="J6903" s="23" t="n">
        <f aca="false">IF(AND(E6903="Priority",ISNUMBER('Cost model'!N137)),'Cost model'!N137,'Cost model'!M137)</f>
        <v>13.5</v>
      </c>
      <c r="K6903" s="14" t="n">
        <f aca="false">J6903-H6903</f>
        <v>2.88</v>
      </c>
      <c r="L6903" s="14" t="n">
        <f aca="false">G6903-H6903</f>
        <v>8.38</v>
      </c>
    </row>
    <row r="6904" customFormat="false" ht="15" hidden="false" customHeight="false" outlineLevel="0" collapsed="false">
      <c r="A6904" s="2" t="s">
        <v>174</v>
      </c>
      <c r="B6904" s="2" t="s">
        <v>158</v>
      </c>
      <c r="C6904" s="2" t="s">
        <v>48</v>
      </c>
      <c r="D6904" s="2" t="s">
        <v>10</v>
      </c>
      <c r="E6904" s="2" t="s">
        <v>74</v>
      </c>
      <c r="F6904" s="2" t="s">
        <v>976</v>
      </c>
      <c r="G6904" s="14" t="n">
        <v>9.5</v>
      </c>
      <c r="H6904" s="14" t="n">
        <v>10.87</v>
      </c>
      <c r="I6904" s="14" t="n">
        <v>14.5</v>
      </c>
      <c r="J6904" s="23" t="n">
        <f aca="false">IF(AND(E6904="Priority",ISNUMBER('Cost model'!N138)),'Cost model'!N138,'Cost model'!M138)</f>
        <v>16.5</v>
      </c>
      <c r="K6904" s="14" t="n">
        <f aca="false">J6904-H6904</f>
        <v>5.63</v>
      </c>
      <c r="L6904" s="14" t="n">
        <f aca="false">G6904-H6904</f>
        <v>-1.37</v>
      </c>
    </row>
    <row r="6905" customFormat="false" ht="15" hidden="false" customHeight="false" outlineLevel="0" collapsed="false">
      <c r="A6905" s="2" t="s">
        <v>174</v>
      </c>
      <c r="B6905" s="2" t="s">
        <v>174</v>
      </c>
      <c r="C6905" s="2" t="s">
        <v>47</v>
      </c>
      <c r="D6905" s="2" t="s">
        <v>12</v>
      </c>
      <c r="E6905" s="2" t="s">
        <v>74</v>
      </c>
      <c r="F6905" s="2" t="s">
        <v>977</v>
      </c>
      <c r="G6905" s="14" t="n">
        <v>9.5</v>
      </c>
      <c r="H6905" s="14" t="n">
        <v>28.67</v>
      </c>
      <c r="I6905" s="14" t="n">
        <v>9.5</v>
      </c>
      <c r="J6905" s="23" t="n">
        <f aca="false">IF(AND(E6905="Priority",ISNUMBER('Cost model'!N170)),'Cost model'!N170,'Cost model'!M170)</f>
        <v>25.5</v>
      </c>
      <c r="K6905" s="14" t="n">
        <f aca="false">J6905-H6905</f>
        <v>-3.17</v>
      </c>
      <c r="L6905" s="14" t="n">
        <f aca="false">G6905-H6905</f>
        <v>-19.17</v>
      </c>
    </row>
    <row r="6906" customFormat="false" ht="15" hidden="false" customHeight="false" outlineLevel="0" collapsed="false">
      <c r="A6906" s="2" t="s">
        <v>221</v>
      </c>
      <c r="B6906" s="2" t="s">
        <v>221</v>
      </c>
      <c r="C6906" s="2" t="s">
        <v>47</v>
      </c>
      <c r="D6906" s="2" t="s">
        <v>10</v>
      </c>
      <c r="E6906" s="2" t="s">
        <v>74</v>
      </c>
      <c r="F6906" s="2" t="s">
        <v>977</v>
      </c>
      <c r="G6906" s="14" t="n">
        <v>9.5</v>
      </c>
      <c r="H6906" s="14" t="n">
        <v>7.18</v>
      </c>
      <c r="I6906" s="14" t="n">
        <v>9.5</v>
      </c>
      <c r="J6906" s="23" t="n">
        <f aca="false">IF(AND(E6906="Priority",ISNUMBER('Cost model'!N737)),'Cost model'!N737,'Cost model'!M737)</f>
        <v>8.5</v>
      </c>
      <c r="K6906" s="14" t="n">
        <f aca="false">J6906-H6906</f>
        <v>1.32</v>
      </c>
      <c r="L6906" s="14" t="n">
        <f aca="false">G6906-H6906</f>
        <v>2.32</v>
      </c>
    </row>
    <row r="6907" customFormat="false" ht="15" hidden="false" customHeight="false" outlineLevel="0" collapsed="false">
      <c r="A6907" s="2" t="s">
        <v>158</v>
      </c>
      <c r="B6907" s="2" t="s">
        <v>158</v>
      </c>
      <c r="C6907" s="2" t="s">
        <v>47</v>
      </c>
      <c r="D6907" s="2" t="s">
        <v>10</v>
      </c>
      <c r="E6907" s="2" t="s">
        <v>74</v>
      </c>
      <c r="F6907" s="2" t="s">
        <v>977</v>
      </c>
      <c r="G6907" s="14" t="n">
        <v>9.5</v>
      </c>
      <c r="H6907" s="14" t="n">
        <v>7.16</v>
      </c>
      <c r="I6907" s="14" t="n">
        <v>9.5</v>
      </c>
      <c r="J6907" s="23" t="n">
        <f aca="false">IF(AND(E6907="Priority",ISNUMBER('Cost model'!N422)),'Cost model'!N422,'Cost model'!M422)</f>
        <v>8.5</v>
      </c>
      <c r="K6907" s="14" t="n">
        <f aca="false">J6907-H6907</f>
        <v>1.34</v>
      </c>
      <c r="L6907" s="14" t="n">
        <f aca="false">G6907-H6907</f>
        <v>2.34</v>
      </c>
    </row>
    <row r="6908" customFormat="false" ht="15" hidden="false" customHeight="false" outlineLevel="0" collapsed="false">
      <c r="A6908" s="2" t="s">
        <v>142</v>
      </c>
      <c r="B6908" s="2" t="s">
        <v>142</v>
      </c>
      <c r="C6908" s="2" t="s">
        <v>47</v>
      </c>
      <c r="D6908" s="2" t="s">
        <v>13</v>
      </c>
      <c r="E6908" s="2" t="s">
        <v>74</v>
      </c>
      <c r="F6908" s="2" t="s">
        <v>977</v>
      </c>
      <c r="G6908" s="14" t="n">
        <v>19</v>
      </c>
      <c r="H6908" s="14" t="n">
        <v>46.43</v>
      </c>
      <c r="I6908" s="14" t="n">
        <v>19</v>
      </c>
      <c r="J6908" s="23" t="n">
        <f aca="false">IF(AND(E6908="Priority",ISNUMBER('Cost model'!N638)),'Cost model'!N638,'Cost model'!M638)</f>
        <v>50</v>
      </c>
      <c r="K6908" s="14" t="n">
        <f aca="false">J6908-H6908</f>
        <v>3.57</v>
      </c>
      <c r="L6908" s="14" t="n">
        <f aca="false">G6908-H6908</f>
        <v>-27.43</v>
      </c>
    </row>
    <row r="6909" customFormat="false" ht="15" hidden="false" customHeight="false" outlineLevel="0" collapsed="false">
      <c r="A6909" s="2" t="s">
        <v>124</v>
      </c>
      <c r="B6909" s="2" t="s">
        <v>124</v>
      </c>
      <c r="C6909" s="2" t="s">
        <v>49</v>
      </c>
      <c r="D6909" s="2" t="s">
        <v>13</v>
      </c>
      <c r="E6909" s="2" t="s">
        <v>74</v>
      </c>
      <c r="F6909" s="2" t="s">
        <v>977</v>
      </c>
      <c r="G6909" s="14" t="n">
        <v>69.5</v>
      </c>
      <c r="H6909" s="14" t="n">
        <v>191.65</v>
      </c>
      <c r="I6909" s="14" t="n">
        <v>50</v>
      </c>
      <c r="J6909" s="23" t="n">
        <f aca="false">IF(AND(E6909="Priority",ISNUMBER('Cost model'!N325)),'Cost model'!N325,'Cost model'!M325)</f>
        <v>110</v>
      </c>
      <c r="K6909" s="14" t="n">
        <f aca="false">J6909-H6909</f>
        <v>-81.65</v>
      </c>
      <c r="L6909" s="14" t="n">
        <f aca="false">G6909-H6909</f>
        <v>-122.15</v>
      </c>
    </row>
    <row r="6910" customFormat="false" ht="15" hidden="false" customHeight="false" outlineLevel="0" collapsed="false">
      <c r="A6910" s="2" t="s">
        <v>124</v>
      </c>
      <c r="B6910" s="2" t="s">
        <v>158</v>
      </c>
      <c r="C6910" s="2" t="s">
        <v>47</v>
      </c>
      <c r="D6910" s="2" t="s">
        <v>10</v>
      </c>
      <c r="E6910" s="2" t="s">
        <v>74</v>
      </c>
      <c r="F6910" s="2" t="s">
        <v>976</v>
      </c>
      <c r="G6910" s="14" t="n">
        <v>9.5</v>
      </c>
      <c r="H6910" s="14" t="n">
        <v>8</v>
      </c>
      <c r="I6910" s="14" t="n">
        <v>14.5</v>
      </c>
      <c r="J6910" s="23" t="n">
        <f aca="false">IF(AND(E6910="Priority",ISNUMBER('Cost model'!N347)),'Cost model'!N347,'Cost model'!M347)</f>
        <v>13.5</v>
      </c>
      <c r="K6910" s="14" t="n">
        <f aca="false">J6910-H6910</f>
        <v>5.5</v>
      </c>
      <c r="L6910" s="14" t="n">
        <f aca="false">G6910-H6910</f>
        <v>1.5</v>
      </c>
    </row>
    <row r="6911" customFormat="false" ht="15" hidden="false" customHeight="false" outlineLevel="0" collapsed="false">
      <c r="A6911" s="2" t="s">
        <v>174</v>
      </c>
      <c r="B6911" s="2" t="s">
        <v>142</v>
      </c>
      <c r="C6911" s="2" t="s">
        <v>47</v>
      </c>
      <c r="D6911" s="2" t="s">
        <v>12</v>
      </c>
      <c r="E6911" s="2" t="s">
        <v>74</v>
      </c>
      <c r="F6911" s="2" t="s">
        <v>976</v>
      </c>
      <c r="G6911" s="14" t="n">
        <v>9.5</v>
      </c>
      <c r="H6911" s="14" t="n">
        <v>29.49</v>
      </c>
      <c r="I6911" s="14" t="n">
        <v>9.5</v>
      </c>
      <c r="J6911" s="23" t="n">
        <f aca="false">IF(AND(E6911="Priority",ISNUMBER('Cost model'!N125)),'Cost model'!N125,'Cost model'!M125)</f>
        <v>40</v>
      </c>
      <c r="K6911" s="14" t="n">
        <f aca="false">J6911-H6911</f>
        <v>10.51</v>
      </c>
      <c r="L6911" s="14" t="n">
        <f aca="false">G6911-H6911</f>
        <v>-19.99</v>
      </c>
    </row>
    <row r="6912" customFormat="false" ht="15" hidden="false" customHeight="false" outlineLevel="0" collapsed="false">
      <c r="A6912" s="2" t="s">
        <v>124</v>
      </c>
      <c r="B6912" s="2" t="s">
        <v>124</v>
      </c>
      <c r="C6912" s="2" t="s">
        <v>47</v>
      </c>
      <c r="D6912" s="2" t="s">
        <v>13</v>
      </c>
      <c r="E6912" s="2" t="s">
        <v>74</v>
      </c>
      <c r="F6912" s="2" t="s">
        <v>977</v>
      </c>
      <c r="G6912" s="14" t="n">
        <v>38</v>
      </c>
      <c r="H6912" s="14" t="n">
        <v>75.43</v>
      </c>
      <c r="I6912" s="14" t="n">
        <v>19</v>
      </c>
      <c r="J6912" s="23" t="n">
        <f aca="false">IF(AND(E6912="Priority",ISNUMBER('Cost model'!N323)),'Cost model'!N323,'Cost model'!M323)</f>
        <v>60</v>
      </c>
      <c r="K6912" s="14" t="n">
        <f aca="false">J6912-H6912</f>
        <v>-15.43</v>
      </c>
      <c r="L6912" s="14" t="n">
        <f aca="false">G6912-H6912</f>
        <v>-37.43</v>
      </c>
    </row>
    <row r="6913" customFormat="false" ht="15" hidden="false" customHeight="false" outlineLevel="0" collapsed="false">
      <c r="A6913" s="2" t="s">
        <v>142</v>
      </c>
      <c r="B6913" s="2" t="s">
        <v>142</v>
      </c>
      <c r="C6913" s="2" t="s">
        <v>47</v>
      </c>
      <c r="D6913" s="2" t="s">
        <v>10</v>
      </c>
      <c r="E6913" s="2" t="s">
        <v>74</v>
      </c>
      <c r="F6913" s="2" t="s">
        <v>977</v>
      </c>
      <c r="G6913" s="14" t="n">
        <v>9.5</v>
      </c>
      <c r="H6913" s="14" t="n">
        <v>25.31</v>
      </c>
      <c r="I6913" s="14" t="n">
        <v>9.5</v>
      </c>
      <c r="J6913" s="23" t="n">
        <f aca="false">IF(AND(E6913="Priority",ISNUMBER('Cost model'!N632)),'Cost model'!N632,'Cost model'!M632)</f>
        <v>9.5</v>
      </c>
      <c r="K6913" s="14" t="n">
        <f aca="false">J6913-H6913</f>
        <v>-15.81</v>
      </c>
      <c r="L6913" s="14" t="n">
        <f aca="false">G6913-H6913</f>
        <v>-15.81</v>
      </c>
    </row>
    <row r="6914" customFormat="false" ht="15" hidden="false" customHeight="false" outlineLevel="0" collapsed="false">
      <c r="A6914" s="2" t="s">
        <v>124</v>
      </c>
      <c r="B6914" s="2" t="s">
        <v>174</v>
      </c>
      <c r="C6914" s="2" t="s">
        <v>48</v>
      </c>
      <c r="D6914" s="2" t="s">
        <v>12</v>
      </c>
      <c r="E6914" s="2" t="s">
        <v>74</v>
      </c>
      <c r="F6914" s="2" t="s">
        <v>976</v>
      </c>
      <c r="G6914" s="14" t="n">
        <v>64.5</v>
      </c>
      <c r="H6914" s="14" t="n">
        <v>67.68</v>
      </c>
      <c r="I6914" s="14" t="n">
        <v>19.5</v>
      </c>
      <c r="J6914" s="23" t="n">
        <f aca="false">IF(AND(E6914="Priority",ISNUMBER('Cost model'!N366)),'Cost model'!N366,'Cost model'!M366)</f>
        <v>55</v>
      </c>
      <c r="K6914" s="14" t="n">
        <f aca="false">J6914-H6914</f>
        <v>-12.68</v>
      </c>
      <c r="L6914" s="14" t="n">
        <f aca="false">G6914-H6914</f>
        <v>-3.18000000000001</v>
      </c>
    </row>
    <row r="6915" customFormat="false" ht="15" hidden="false" customHeight="false" outlineLevel="0" collapsed="false">
      <c r="A6915" s="2" t="s">
        <v>142</v>
      </c>
      <c r="B6915" s="2" t="s">
        <v>142</v>
      </c>
      <c r="C6915" s="2" t="s">
        <v>48</v>
      </c>
      <c r="D6915" s="2" t="s">
        <v>12</v>
      </c>
      <c r="E6915" s="2" t="s">
        <v>74</v>
      </c>
      <c r="F6915" s="2" t="s">
        <v>977</v>
      </c>
      <c r="G6915" s="14" t="n">
        <v>62.5</v>
      </c>
      <c r="H6915" s="14" t="n">
        <v>58.05</v>
      </c>
      <c r="I6915" s="14" t="n">
        <v>12.5</v>
      </c>
      <c r="J6915" s="23" t="n">
        <f aca="false">IF(AND(E6915="Priority",ISNUMBER('Cost model'!N636)),'Cost model'!N636,'Cost model'!M636)</f>
        <v>40</v>
      </c>
      <c r="K6915" s="14" t="n">
        <f aca="false">J6915-H6915</f>
        <v>-18.05</v>
      </c>
      <c r="L6915" s="14" t="n">
        <f aca="false">G6915-H6915</f>
        <v>4.45</v>
      </c>
    </row>
    <row r="6916" customFormat="false" ht="15" hidden="false" customHeight="false" outlineLevel="0" collapsed="false">
      <c r="A6916" s="2" t="s">
        <v>174</v>
      </c>
      <c r="B6916" s="2" t="s">
        <v>205</v>
      </c>
      <c r="C6916" s="2" t="s">
        <v>48</v>
      </c>
      <c r="D6916" s="2" t="s">
        <v>12</v>
      </c>
      <c r="E6916" s="2" t="s">
        <v>74</v>
      </c>
      <c r="F6916" s="2" t="s">
        <v>976</v>
      </c>
      <c r="G6916" s="14" t="n">
        <v>12.5</v>
      </c>
      <c r="H6916" s="14" t="n">
        <v>32.85</v>
      </c>
      <c r="I6916" s="14" t="n">
        <v>24.5</v>
      </c>
      <c r="J6916" s="23" t="n">
        <f aca="false">IF(AND(E6916="Priority",ISNUMBER('Cost model'!N186)),'Cost model'!N186,'Cost model'!M186)</f>
        <v>60</v>
      </c>
      <c r="K6916" s="14" t="n">
        <f aca="false">J6916-H6916</f>
        <v>27.15</v>
      </c>
      <c r="L6916" s="14" t="n">
        <f aca="false">G6916-H6916</f>
        <v>-20.35</v>
      </c>
    </row>
    <row r="6917" customFormat="false" ht="15" hidden="false" customHeight="false" outlineLevel="0" collapsed="false">
      <c r="A6917" s="2" t="s">
        <v>174</v>
      </c>
      <c r="B6917" s="2" t="s">
        <v>124</v>
      </c>
      <c r="C6917" s="2" t="s">
        <v>49</v>
      </c>
      <c r="D6917" s="2" t="s">
        <v>10</v>
      </c>
      <c r="E6917" s="2" t="s">
        <v>74</v>
      </c>
      <c r="F6917" s="2" t="s">
        <v>976</v>
      </c>
      <c r="G6917" s="14" t="n">
        <v>17.5</v>
      </c>
      <c r="H6917" s="14" t="n">
        <v>15.44</v>
      </c>
      <c r="I6917" s="14" t="n">
        <v>17.5</v>
      </c>
      <c r="J6917" s="23" t="n">
        <f aca="false">IF(AND(E6917="Priority",ISNUMBER('Cost model'!N109)),'Cost model'!N109,'Cost model'!M109)</f>
        <v>18.5</v>
      </c>
      <c r="K6917" s="14" t="n">
        <f aca="false">J6917-H6917</f>
        <v>3.06</v>
      </c>
      <c r="L6917" s="14" t="n">
        <f aca="false">G6917-H6917</f>
        <v>2.06</v>
      </c>
    </row>
    <row r="6918" customFormat="false" ht="15" hidden="false" customHeight="false" outlineLevel="0" collapsed="false">
      <c r="A6918" s="2" t="s">
        <v>174</v>
      </c>
      <c r="B6918" s="2" t="s">
        <v>142</v>
      </c>
      <c r="C6918" s="2" t="s">
        <v>49</v>
      </c>
      <c r="D6918" s="2" t="s">
        <v>12</v>
      </c>
      <c r="E6918" s="2" t="s">
        <v>74</v>
      </c>
      <c r="F6918" s="2" t="s">
        <v>976</v>
      </c>
      <c r="G6918" s="14" t="n">
        <v>19.5</v>
      </c>
      <c r="H6918" s="14" t="n">
        <v>27.78</v>
      </c>
      <c r="I6918" s="14" t="n">
        <v>19.5</v>
      </c>
      <c r="J6918" s="23" t="n">
        <f aca="false">IF(AND(E6918="Priority",ISNUMBER('Cost model'!N127)),'Cost model'!N127,'Cost model'!M127)</f>
        <v>50</v>
      </c>
      <c r="K6918" s="14" t="n">
        <f aca="false">J6918-H6918</f>
        <v>22.22</v>
      </c>
      <c r="L6918" s="14" t="n">
        <f aca="false">G6918-H6918</f>
        <v>-8.28</v>
      </c>
    </row>
    <row r="6919" customFormat="false" ht="15" hidden="false" customHeight="false" outlineLevel="0" collapsed="false">
      <c r="A6919" s="2" t="s">
        <v>174</v>
      </c>
      <c r="B6919" s="2" t="s">
        <v>123</v>
      </c>
      <c r="C6919" s="2" t="s">
        <v>47</v>
      </c>
      <c r="D6919" s="2" t="s">
        <v>12</v>
      </c>
      <c r="E6919" s="2" t="s">
        <v>74</v>
      </c>
      <c r="F6919" s="2" t="s">
        <v>976</v>
      </c>
      <c r="G6919" s="14" t="n">
        <v>9.5</v>
      </c>
      <c r="H6919" s="14" t="n">
        <v>44.04</v>
      </c>
      <c r="I6919" s="14" t="n">
        <v>24.5</v>
      </c>
      <c r="J6919" s="23" t="n">
        <f aca="false">IF(AND(E6919="Priority",ISNUMBER('Cost model'!N200)),'Cost model'!N200,'Cost model'!M200)</f>
        <v>45</v>
      </c>
      <c r="K6919" s="14" t="n">
        <f aca="false">J6919-H6919</f>
        <v>0.960000000000001</v>
      </c>
      <c r="L6919" s="14" t="n">
        <f aca="false">G6919-H6919</f>
        <v>-34.54</v>
      </c>
    </row>
    <row r="6920" customFormat="false" ht="15" hidden="false" customHeight="false" outlineLevel="0" collapsed="false">
      <c r="A6920" s="2" t="s">
        <v>142</v>
      </c>
      <c r="B6920" s="2" t="s">
        <v>142</v>
      </c>
      <c r="C6920" s="2" t="s">
        <v>49</v>
      </c>
      <c r="D6920" s="2" t="s">
        <v>10</v>
      </c>
      <c r="E6920" s="2" t="s">
        <v>83</v>
      </c>
      <c r="F6920" s="2" t="s">
        <v>977</v>
      </c>
      <c r="G6920" s="14" t="n">
        <v>24.5</v>
      </c>
      <c r="H6920" s="14" t="n">
        <v>23.78</v>
      </c>
      <c r="I6920" s="14" t="n">
        <v>24.5</v>
      </c>
      <c r="J6920" s="23" t="n">
        <f aca="false">IF(AND(E6920="Priority",ISNUMBER('Cost model'!N634)),'Cost model'!N634,'Cost model'!M634)</f>
        <v>21.5</v>
      </c>
      <c r="K6920" s="14" t="n">
        <f aca="false">J6920-H6920</f>
        <v>-2.28</v>
      </c>
      <c r="L6920" s="14" t="n">
        <f aca="false">G6920-H6920</f>
        <v>0.719999999999999</v>
      </c>
    </row>
    <row r="6921" customFormat="false" ht="15" hidden="false" customHeight="false" outlineLevel="0" collapsed="false">
      <c r="A6921" s="2" t="s">
        <v>342</v>
      </c>
      <c r="B6921" s="2" t="s">
        <v>124</v>
      </c>
      <c r="C6921" s="2" t="s">
        <v>47</v>
      </c>
      <c r="D6921" s="2" t="s">
        <v>12</v>
      </c>
      <c r="E6921" s="2" t="s">
        <v>74</v>
      </c>
      <c r="F6921" s="2" t="s">
        <v>976</v>
      </c>
      <c r="G6921" s="14" t="n">
        <v>29.5</v>
      </c>
      <c r="H6921" s="14" t="n">
        <v>49.04</v>
      </c>
      <c r="I6921" s="14" t="n">
        <v>29.5</v>
      </c>
      <c r="J6921" s="23" t="n">
        <f aca="false">IF(AND(E6921="Priority",ISNUMBER('Cost model'!N260)),'Cost model'!N260,'Cost model'!M260)</f>
        <v>55</v>
      </c>
      <c r="K6921" s="14" t="n">
        <f aca="false">J6921-H6921</f>
        <v>5.96</v>
      </c>
      <c r="L6921" s="14" t="n">
        <f aca="false">G6921-H6921</f>
        <v>-19.54</v>
      </c>
    </row>
    <row r="6922" customFormat="false" ht="15" hidden="false" customHeight="false" outlineLevel="0" collapsed="false">
      <c r="A6922" s="2" t="s">
        <v>142</v>
      </c>
      <c r="B6922" s="2" t="s">
        <v>142</v>
      </c>
      <c r="C6922" s="2" t="s">
        <v>47</v>
      </c>
      <c r="D6922" s="2" t="s">
        <v>10</v>
      </c>
      <c r="E6922" s="2" t="s">
        <v>83</v>
      </c>
      <c r="F6922" s="2" t="s">
        <v>977</v>
      </c>
      <c r="G6922" s="14" t="n">
        <v>14.5</v>
      </c>
      <c r="H6922" s="14" t="n">
        <v>10.48</v>
      </c>
      <c r="I6922" s="14" t="n">
        <v>14.5</v>
      </c>
      <c r="J6922" s="23" t="n">
        <f aca="false">IF(AND(E6922="Priority",ISNUMBER('Cost model'!N632)),'Cost model'!N632,'Cost model'!M632)</f>
        <v>14.5</v>
      </c>
      <c r="K6922" s="14" t="n">
        <f aca="false">J6922-H6922</f>
        <v>4.02</v>
      </c>
      <c r="L6922" s="14" t="n">
        <f aca="false">G6922-H6922</f>
        <v>4.02</v>
      </c>
    </row>
    <row r="6923" customFormat="false" ht="15" hidden="false" customHeight="false" outlineLevel="0" collapsed="false">
      <c r="A6923" s="2" t="s">
        <v>174</v>
      </c>
      <c r="B6923" s="2" t="s">
        <v>142</v>
      </c>
      <c r="C6923" s="2" t="s">
        <v>48</v>
      </c>
      <c r="D6923" s="2" t="s">
        <v>12</v>
      </c>
      <c r="E6923" s="2" t="s">
        <v>74</v>
      </c>
      <c r="F6923" s="2" t="s">
        <v>976</v>
      </c>
      <c r="G6923" s="14" t="n">
        <v>50</v>
      </c>
      <c r="H6923" s="14" t="n">
        <v>44.04</v>
      </c>
      <c r="I6923" s="14" t="n">
        <v>12.5</v>
      </c>
      <c r="J6923" s="23" t="n">
        <f aca="false">IF(AND(E6923="Priority",ISNUMBER('Cost model'!N126)),'Cost model'!N126,'Cost model'!M126)</f>
        <v>45</v>
      </c>
      <c r="K6923" s="14" t="n">
        <f aca="false">J6923-H6923</f>
        <v>0.960000000000001</v>
      </c>
      <c r="L6923" s="14" t="n">
        <f aca="false">G6923-H6923</f>
        <v>5.96</v>
      </c>
    </row>
    <row r="6924" customFormat="false" ht="15" hidden="false" customHeight="false" outlineLevel="0" collapsed="false">
      <c r="A6924" s="2" t="s">
        <v>124</v>
      </c>
      <c r="B6924" s="2" t="s">
        <v>124</v>
      </c>
      <c r="C6924" s="2" t="s">
        <v>47</v>
      </c>
      <c r="D6924" s="2" t="s">
        <v>14</v>
      </c>
      <c r="E6924" s="2" t="s">
        <v>74</v>
      </c>
      <c r="F6924" s="2" t="s">
        <v>977</v>
      </c>
      <c r="G6924" s="14" t="n">
        <v>25</v>
      </c>
      <c r="H6924" s="14" t="n">
        <v>31.8</v>
      </c>
      <c r="I6924" s="14" t="n">
        <v>25</v>
      </c>
      <c r="J6924" s="23" t="n">
        <f aca="false">IF(AND(E6924="Priority",ISNUMBER('Cost model'!N326)),'Cost model'!N326,'Cost model'!M326)</f>
        <v>110</v>
      </c>
      <c r="K6924" s="14" t="n">
        <f aca="false">J6924-H6924</f>
        <v>78.2</v>
      </c>
      <c r="L6924" s="14" t="n">
        <f aca="false">G6924-H6924</f>
        <v>-6.8</v>
      </c>
    </row>
    <row r="6925" customFormat="false" ht="15" hidden="false" customHeight="false" outlineLevel="0" collapsed="false">
      <c r="A6925" s="2" t="s">
        <v>221</v>
      </c>
      <c r="B6925" s="2" t="s">
        <v>221</v>
      </c>
      <c r="C6925" s="2" t="s">
        <v>49</v>
      </c>
      <c r="D6925" s="2" t="s">
        <v>10</v>
      </c>
      <c r="E6925" s="2" t="s">
        <v>74</v>
      </c>
      <c r="F6925" s="2" t="s">
        <v>977</v>
      </c>
      <c r="G6925" s="14" t="n">
        <v>14.5</v>
      </c>
      <c r="H6925" s="14" t="n">
        <v>15.18</v>
      </c>
      <c r="I6925" s="14" t="n">
        <v>17.5</v>
      </c>
      <c r="J6925" s="23" t="n">
        <f aca="false">IF(AND(E6925="Priority",ISNUMBER('Cost model'!N739)),'Cost model'!N739,'Cost model'!M739)</f>
        <v>17.5</v>
      </c>
      <c r="K6925" s="14" t="n">
        <f aca="false">J6925-H6925</f>
        <v>2.32</v>
      </c>
      <c r="L6925" s="14" t="n">
        <f aca="false">G6925-H6925</f>
        <v>-0.68</v>
      </c>
    </row>
    <row r="6926" customFormat="false" ht="15" hidden="false" customHeight="false" outlineLevel="0" collapsed="false">
      <c r="A6926" s="2" t="s">
        <v>174</v>
      </c>
      <c r="B6926" s="2" t="s">
        <v>142</v>
      </c>
      <c r="C6926" s="2" t="s">
        <v>47</v>
      </c>
      <c r="D6926" s="2" t="s">
        <v>12</v>
      </c>
      <c r="E6926" s="2" t="s">
        <v>74</v>
      </c>
      <c r="F6926" s="2" t="s">
        <v>976</v>
      </c>
      <c r="G6926" s="14" t="n">
        <v>28.5</v>
      </c>
      <c r="H6926" s="14" t="n">
        <v>45.52</v>
      </c>
      <c r="I6926" s="14" t="n">
        <v>9.5</v>
      </c>
      <c r="J6926" s="23" t="n">
        <f aca="false">IF(AND(E6926="Priority",ISNUMBER('Cost model'!N125)),'Cost model'!N125,'Cost model'!M125)</f>
        <v>40</v>
      </c>
      <c r="K6926" s="14" t="n">
        <f aca="false">J6926-H6926</f>
        <v>-5.52</v>
      </c>
      <c r="L6926" s="14" t="n">
        <f aca="false">G6926-H6926</f>
        <v>-17.02</v>
      </c>
    </row>
    <row r="6927" customFormat="false" ht="15" hidden="false" customHeight="false" outlineLevel="0" collapsed="false">
      <c r="A6927" s="2" t="s">
        <v>174</v>
      </c>
      <c r="B6927" s="2" t="s">
        <v>174</v>
      </c>
      <c r="C6927" s="2" t="s">
        <v>47</v>
      </c>
      <c r="D6927" s="2" t="s">
        <v>14</v>
      </c>
      <c r="E6927" s="2" t="s">
        <v>74</v>
      </c>
      <c r="F6927" s="2" t="s">
        <v>977</v>
      </c>
      <c r="G6927" s="14" t="n">
        <v>85.5</v>
      </c>
      <c r="H6927" s="14" t="n">
        <v>77.12</v>
      </c>
      <c r="I6927" s="14" t="n">
        <v>25</v>
      </c>
      <c r="J6927" s="23" t="n">
        <f aca="false">IF(AND(E6927="Priority",ISNUMBER('Cost model'!N176)),'Cost model'!N176,'Cost model'!M176)</f>
        <v>95</v>
      </c>
      <c r="K6927" s="14" t="n">
        <f aca="false">J6927-H6927</f>
        <v>17.88</v>
      </c>
      <c r="L6927" s="14" t="n">
        <f aca="false">G6927-H6927</f>
        <v>8.38</v>
      </c>
    </row>
    <row r="6928" customFormat="false" ht="15" hidden="false" customHeight="false" outlineLevel="0" collapsed="false">
      <c r="A6928" s="2" t="s">
        <v>174</v>
      </c>
      <c r="B6928" s="2" t="s">
        <v>158</v>
      </c>
      <c r="C6928" s="2" t="s">
        <v>49</v>
      </c>
      <c r="D6928" s="2" t="s">
        <v>10</v>
      </c>
      <c r="E6928" s="2" t="s">
        <v>74</v>
      </c>
      <c r="F6928" s="2" t="s">
        <v>976</v>
      </c>
      <c r="G6928" s="14" t="n">
        <v>17.5</v>
      </c>
      <c r="H6928" s="14" t="n">
        <v>14.98</v>
      </c>
      <c r="I6928" s="14" t="n">
        <v>17.5</v>
      </c>
      <c r="J6928" s="23" t="n">
        <f aca="false">IF(AND(E6928="Priority",ISNUMBER('Cost model'!N139)),'Cost model'!N139,'Cost model'!M139)</f>
        <v>19.5</v>
      </c>
      <c r="K6928" s="14" t="n">
        <f aca="false">J6928-H6928</f>
        <v>4.52</v>
      </c>
      <c r="L6928" s="14" t="n">
        <f aca="false">G6928-H6928</f>
        <v>2.52</v>
      </c>
    </row>
    <row r="6929" customFormat="false" ht="15" hidden="false" customHeight="false" outlineLevel="0" collapsed="false">
      <c r="A6929" s="2" t="s">
        <v>174</v>
      </c>
      <c r="B6929" s="2" t="s">
        <v>158</v>
      </c>
      <c r="C6929" s="2" t="s">
        <v>48</v>
      </c>
      <c r="D6929" s="2" t="s">
        <v>13</v>
      </c>
      <c r="E6929" s="2" t="s">
        <v>74</v>
      </c>
      <c r="F6929" s="2" t="s">
        <v>976</v>
      </c>
      <c r="G6929" s="14" t="n">
        <v>24.5</v>
      </c>
      <c r="H6929" s="14" t="n">
        <v>82.61</v>
      </c>
      <c r="I6929" s="14" t="n">
        <v>24.5</v>
      </c>
      <c r="J6929" s="23" t="n">
        <f aca="false">IF(AND(E6929="Priority",ISNUMBER('Cost model'!N144)),'Cost model'!N144,'Cost model'!M144)</f>
        <v>85</v>
      </c>
      <c r="K6929" s="14" t="n">
        <f aca="false">J6929-H6929</f>
        <v>2.39</v>
      </c>
      <c r="L6929" s="14" t="n">
        <f aca="false">G6929-H6929</f>
        <v>-58.11</v>
      </c>
    </row>
    <row r="6930" customFormat="false" ht="15" hidden="false" customHeight="false" outlineLevel="0" collapsed="false">
      <c r="A6930" s="2" t="s">
        <v>124</v>
      </c>
      <c r="B6930" s="2" t="s">
        <v>124</v>
      </c>
      <c r="C6930" s="2" t="s">
        <v>48</v>
      </c>
      <c r="D6930" s="2" t="s">
        <v>10</v>
      </c>
      <c r="E6930" s="2" t="s">
        <v>74</v>
      </c>
      <c r="F6930" s="2" t="s">
        <v>977</v>
      </c>
      <c r="G6930" s="14" t="n">
        <v>12.5</v>
      </c>
      <c r="H6930" s="14" t="n">
        <v>10.81</v>
      </c>
      <c r="I6930" s="14" t="n">
        <v>12.5</v>
      </c>
      <c r="J6930" s="23" t="n">
        <f aca="false">IF(AND(E6930="Priority",ISNUMBER('Cost model'!N318)),'Cost model'!N318,'Cost model'!M318)</f>
        <v>14.5</v>
      </c>
      <c r="K6930" s="14" t="n">
        <f aca="false">J6930-H6930</f>
        <v>3.69</v>
      </c>
      <c r="L6930" s="14" t="n">
        <f aca="false">G6930-H6930</f>
        <v>1.69</v>
      </c>
    </row>
    <row r="6931" customFormat="false" ht="15" hidden="false" customHeight="false" outlineLevel="0" collapsed="false">
      <c r="A6931" s="2" t="s">
        <v>221</v>
      </c>
      <c r="B6931" s="2" t="s">
        <v>221</v>
      </c>
      <c r="C6931" s="2" t="s">
        <v>47</v>
      </c>
      <c r="D6931" s="2" t="s">
        <v>10</v>
      </c>
      <c r="E6931" s="2" t="s">
        <v>74</v>
      </c>
      <c r="F6931" s="2" t="s">
        <v>977</v>
      </c>
      <c r="G6931" s="14" t="n">
        <v>19.5</v>
      </c>
      <c r="H6931" s="14" t="n">
        <v>9.25</v>
      </c>
      <c r="I6931" s="14" t="n">
        <v>9.5</v>
      </c>
      <c r="J6931" s="23" t="n">
        <f aca="false">IF(AND(E6931="Priority",ISNUMBER('Cost model'!N737)),'Cost model'!N737,'Cost model'!M737)</f>
        <v>8.5</v>
      </c>
      <c r="K6931" s="14" t="n">
        <f aca="false">J6931-H6931</f>
        <v>-0.75</v>
      </c>
      <c r="L6931" s="14" t="n">
        <f aca="false">G6931-H6931</f>
        <v>10.25</v>
      </c>
    </row>
    <row r="6932" customFormat="false" ht="15" hidden="false" customHeight="false" outlineLevel="0" collapsed="false">
      <c r="A6932" s="2" t="s">
        <v>158</v>
      </c>
      <c r="B6932" s="2" t="s">
        <v>158</v>
      </c>
      <c r="C6932" s="2" t="s">
        <v>48</v>
      </c>
      <c r="D6932" s="2" t="s">
        <v>12</v>
      </c>
      <c r="E6932" s="2" t="s">
        <v>74</v>
      </c>
      <c r="F6932" s="2" t="s">
        <v>977</v>
      </c>
      <c r="G6932" s="14" t="n">
        <v>37.5</v>
      </c>
      <c r="H6932" s="14" t="n">
        <v>40.58</v>
      </c>
      <c r="I6932" s="14" t="n">
        <v>12.5</v>
      </c>
      <c r="J6932" s="23" t="n">
        <f aca="false">IF(AND(E6932="Priority",ISNUMBER('Cost model'!N426)),'Cost model'!N426,'Cost model'!M426)</f>
        <v>21.5</v>
      </c>
      <c r="K6932" s="14" t="n">
        <f aca="false">J6932-H6932</f>
        <v>-19.08</v>
      </c>
      <c r="L6932" s="14" t="n">
        <f aca="false">G6932-H6932</f>
        <v>-3.08</v>
      </c>
    </row>
    <row r="6933" customFormat="false" ht="15" hidden="false" customHeight="false" outlineLevel="0" collapsed="false">
      <c r="A6933" s="2" t="s">
        <v>124</v>
      </c>
      <c r="B6933" s="2" t="s">
        <v>124</v>
      </c>
      <c r="C6933" s="2" t="s">
        <v>47</v>
      </c>
      <c r="D6933" s="2" t="s">
        <v>12</v>
      </c>
      <c r="E6933" s="2" t="s">
        <v>74</v>
      </c>
      <c r="F6933" s="2" t="s">
        <v>977</v>
      </c>
      <c r="G6933" s="14" t="n">
        <v>83</v>
      </c>
      <c r="H6933" s="14" t="n">
        <v>162.78</v>
      </c>
      <c r="I6933" s="14" t="n">
        <v>9.5</v>
      </c>
      <c r="J6933" s="23" t="n">
        <f aca="false">IF(AND(E6933="Priority",ISNUMBER('Cost model'!N320)),'Cost model'!N320,'Cost model'!M320)</f>
        <v>24.5</v>
      </c>
      <c r="K6933" s="14" t="n">
        <f aca="false">J6933-H6933</f>
        <v>-138.28</v>
      </c>
      <c r="L6933" s="14" t="n">
        <f aca="false">G6933-H6933</f>
        <v>-79.78</v>
      </c>
    </row>
    <row r="6934" customFormat="false" ht="15" hidden="false" customHeight="false" outlineLevel="0" collapsed="false">
      <c r="A6934" s="2" t="s">
        <v>142</v>
      </c>
      <c r="B6934" s="2" t="s">
        <v>142</v>
      </c>
      <c r="C6934" s="2" t="s">
        <v>48</v>
      </c>
      <c r="D6934" s="2" t="s">
        <v>10</v>
      </c>
      <c r="E6934" s="2" t="s">
        <v>74</v>
      </c>
      <c r="F6934" s="2" t="s">
        <v>977</v>
      </c>
      <c r="G6934" s="14" t="n">
        <v>50</v>
      </c>
      <c r="H6934" s="14" t="n">
        <v>54.1</v>
      </c>
      <c r="I6934" s="14" t="n">
        <v>12.5</v>
      </c>
      <c r="J6934" s="23" t="n">
        <f aca="false">IF(AND(E6934="Priority",ISNUMBER('Cost model'!N633)),'Cost model'!N633,'Cost model'!M633)</f>
        <v>11.5</v>
      </c>
      <c r="K6934" s="14" t="n">
        <f aca="false">J6934-H6934</f>
        <v>-42.6</v>
      </c>
      <c r="L6934" s="14" t="n">
        <f aca="false">G6934-H6934</f>
        <v>-4.1</v>
      </c>
    </row>
    <row r="6935" customFormat="false" ht="15" hidden="false" customHeight="false" outlineLevel="0" collapsed="false">
      <c r="A6935" s="2" t="s">
        <v>124</v>
      </c>
      <c r="B6935" s="2" t="s">
        <v>124</v>
      </c>
      <c r="C6935" s="2" t="s">
        <v>47</v>
      </c>
      <c r="D6935" s="2" t="s">
        <v>10</v>
      </c>
      <c r="E6935" s="2" t="s">
        <v>74</v>
      </c>
      <c r="F6935" s="2" t="s">
        <v>977</v>
      </c>
      <c r="G6935" s="14" t="n">
        <v>9.5</v>
      </c>
      <c r="H6935" s="14" t="n">
        <v>8.87</v>
      </c>
      <c r="I6935" s="14" t="n">
        <v>9.5</v>
      </c>
      <c r="J6935" s="23" t="n">
        <f aca="false">IF(AND(E6935="Priority",ISNUMBER('Cost model'!N317)),'Cost model'!N317,'Cost model'!M317)</f>
        <v>10.5</v>
      </c>
      <c r="K6935" s="14" t="n">
        <f aca="false">J6935-H6935</f>
        <v>1.63</v>
      </c>
      <c r="L6935" s="14" t="n">
        <f aca="false">G6935-H6935</f>
        <v>0.630000000000001</v>
      </c>
    </row>
    <row r="6936" customFormat="false" ht="15" hidden="false" customHeight="false" outlineLevel="0" collapsed="false">
      <c r="A6936" s="2" t="s">
        <v>124</v>
      </c>
      <c r="B6936" s="2" t="s">
        <v>124</v>
      </c>
      <c r="C6936" s="2" t="s">
        <v>47</v>
      </c>
      <c r="D6936" s="2" t="s">
        <v>10</v>
      </c>
      <c r="E6936" s="2" t="s">
        <v>74</v>
      </c>
      <c r="F6936" s="2" t="s">
        <v>977</v>
      </c>
      <c r="G6936" s="14" t="n">
        <v>19.5</v>
      </c>
      <c r="H6936" s="14" t="n">
        <v>16.26</v>
      </c>
      <c r="I6936" s="14" t="n">
        <v>9.5</v>
      </c>
      <c r="J6936" s="23" t="n">
        <f aca="false">IF(AND(E6936="Priority",ISNUMBER('Cost model'!N317)),'Cost model'!N317,'Cost model'!M317)</f>
        <v>10.5</v>
      </c>
      <c r="K6936" s="14" t="n">
        <f aca="false">J6936-H6936</f>
        <v>-5.76</v>
      </c>
      <c r="L6936" s="14" t="n">
        <f aca="false">G6936-H6936</f>
        <v>3.24</v>
      </c>
    </row>
    <row r="6937" customFormat="false" ht="15" hidden="false" customHeight="false" outlineLevel="0" collapsed="false">
      <c r="A6937" s="2" t="s">
        <v>142</v>
      </c>
      <c r="B6937" s="2" t="s">
        <v>142</v>
      </c>
      <c r="C6937" s="2" t="s">
        <v>47</v>
      </c>
      <c r="D6937" s="2" t="s">
        <v>10</v>
      </c>
      <c r="E6937" s="2" t="s">
        <v>74</v>
      </c>
      <c r="F6937" s="2" t="s">
        <v>977</v>
      </c>
      <c r="G6937" s="14" t="n">
        <v>9.5</v>
      </c>
      <c r="H6937" s="14" t="n">
        <v>7.16</v>
      </c>
      <c r="I6937" s="14" t="n">
        <v>9.5</v>
      </c>
      <c r="J6937" s="23" t="n">
        <f aca="false">IF(AND(E6937="Priority",ISNUMBER('Cost model'!N632)),'Cost model'!N632,'Cost model'!M632)</f>
        <v>9.5</v>
      </c>
      <c r="K6937" s="14" t="n">
        <f aca="false">J6937-H6937</f>
        <v>2.34</v>
      </c>
      <c r="L6937" s="14" t="n">
        <f aca="false">G6937-H6937</f>
        <v>2.34</v>
      </c>
    </row>
    <row r="6938" customFormat="false" ht="15" hidden="false" customHeight="false" outlineLevel="0" collapsed="false">
      <c r="A6938" s="2" t="s">
        <v>221</v>
      </c>
      <c r="B6938" s="2" t="s">
        <v>221</v>
      </c>
      <c r="C6938" s="2" t="s">
        <v>49</v>
      </c>
      <c r="D6938" s="2" t="s">
        <v>12</v>
      </c>
      <c r="E6938" s="2" t="s">
        <v>83</v>
      </c>
      <c r="F6938" s="2" t="s">
        <v>977</v>
      </c>
      <c r="G6938" s="14" t="n">
        <v>29.5</v>
      </c>
      <c r="H6938" s="14" t="n">
        <v>21.61</v>
      </c>
      <c r="I6938" s="14" t="n">
        <v>29.5</v>
      </c>
      <c r="J6938" s="23" t="n">
        <f aca="false">IF(AND(E6938="Priority",ISNUMBER('Cost model'!N742)),'Cost model'!N742,'Cost model'!M742)</f>
        <v>80</v>
      </c>
      <c r="K6938" s="14" t="n">
        <f aca="false">J6938-H6938</f>
        <v>58.39</v>
      </c>
      <c r="L6938" s="14" t="n">
        <f aca="false">G6938-H6938</f>
        <v>7.89</v>
      </c>
    </row>
    <row r="6939" customFormat="false" ht="15" hidden="false" customHeight="false" outlineLevel="0" collapsed="false">
      <c r="A6939" s="2" t="s">
        <v>174</v>
      </c>
      <c r="B6939" s="2" t="s">
        <v>174</v>
      </c>
      <c r="C6939" s="2" t="s">
        <v>47</v>
      </c>
      <c r="D6939" s="2" t="s">
        <v>10</v>
      </c>
      <c r="E6939" s="2" t="s">
        <v>74</v>
      </c>
      <c r="F6939" s="2" t="s">
        <v>977</v>
      </c>
      <c r="G6939" s="14" t="n">
        <v>9.5</v>
      </c>
      <c r="H6939" s="14" t="n">
        <v>11.58</v>
      </c>
      <c r="I6939" s="14" t="n">
        <v>9.5</v>
      </c>
      <c r="J6939" s="23" t="n">
        <f aca="false">IF(AND(E6939="Priority",ISNUMBER('Cost model'!N167)),'Cost model'!N167,'Cost model'!M167)</f>
        <v>8.5</v>
      </c>
      <c r="K6939" s="14" t="n">
        <f aca="false">J6939-H6939</f>
        <v>-3.08</v>
      </c>
      <c r="L6939" s="14" t="n">
        <f aca="false">G6939-H6939</f>
        <v>-2.08</v>
      </c>
    </row>
    <row r="6940" customFormat="false" ht="15" hidden="false" customHeight="false" outlineLevel="0" collapsed="false">
      <c r="A6940" s="2" t="s">
        <v>142</v>
      </c>
      <c r="B6940" s="2" t="s">
        <v>142</v>
      </c>
      <c r="C6940" s="2" t="s">
        <v>48</v>
      </c>
      <c r="D6940" s="2" t="s">
        <v>10</v>
      </c>
      <c r="E6940" s="2" t="s">
        <v>74</v>
      </c>
      <c r="F6940" s="2" t="s">
        <v>977</v>
      </c>
      <c r="G6940" s="14" t="n">
        <v>12.5</v>
      </c>
      <c r="H6940" s="14" t="n">
        <v>10.48</v>
      </c>
      <c r="I6940" s="14" t="n">
        <v>12.5</v>
      </c>
      <c r="J6940" s="23" t="n">
        <f aca="false">IF(AND(E6940="Priority",ISNUMBER('Cost model'!N633)),'Cost model'!N633,'Cost model'!M633)</f>
        <v>11.5</v>
      </c>
      <c r="K6940" s="14" t="n">
        <f aca="false">J6940-H6940</f>
        <v>1.02</v>
      </c>
      <c r="L6940" s="14" t="n">
        <f aca="false">G6940-H6940</f>
        <v>2.02</v>
      </c>
    </row>
    <row r="6941" customFormat="false" ht="15" hidden="false" customHeight="false" outlineLevel="0" collapsed="false">
      <c r="A6941" s="2" t="s">
        <v>174</v>
      </c>
      <c r="B6941" s="2" t="s">
        <v>142</v>
      </c>
      <c r="C6941" s="2" t="s">
        <v>48</v>
      </c>
      <c r="D6941" s="2" t="s">
        <v>10</v>
      </c>
      <c r="E6941" s="2" t="s">
        <v>74</v>
      </c>
      <c r="F6941" s="2" t="s">
        <v>976</v>
      </c>
      <c r="G6941" s="14" t="n">
        <v>12.5</v>
      </c>
      <c r="H6941" s="14" t="n">
        <v>21.01</v>
      </c>
      <c r="I6941" s="14" t="n">
        <v>12.5</v>
      </c>
      <c r="J6941" s="23" t="n">
        <f aca="false">IF(AND(E6941="Priority",ISNUMBER('Cost model'!N123)),'Cost model'!N123,'Cost model'!M123)</f>
        <v>16.5</v>
      </c>
      <c r="K6941" s="14" t="n">
        <f aca="false">J6941-H6941</f>
        <v>-4.51</v>
      </c>
      <c r="L6941" s="14" t="n">
        <f aca="false">G6941-H6941</f>
        <v>-8.51</v>
      </c>
    </row>
    <row r="6942" customFormat="false" ht="15" hidden="false" customHeight="false" outlineLevel="0" collapsed="false">
      <c r="A6942" s="2" t="s">
        <v>124</v>
      </c>
      <c r="B6942" s="2" t="s">
        <v>124</v>
      </c>
      <c r="C6942" s="2" t="s">
        <v>47</v>
      </c>
      <c r="D6942" s="2" t="s">
        <v>10</v>
      </c>
      <c r="E6942" s="2" t="s">
        <v>83</v>
      </c>
      <c r="F6942" s="2" t="s">
        <v>977</v>
      </c>
      <c r="G6942" s="14" t="n">
        <v>14.5</v>
      </c>
      <c r="H6942" s="14" t="n">
        <v>7.5</v>
      </c>
      <c r="I6942" s="14" t="n">
        <v>14.5</v>
      </c>
      <c r="J6942" s="23" t="n">
        <f aca="false">IF(AND(E6942="Priority",ISNUMBER('Cost model'!N317)),'Cost model'!N317,'Cost model'!M317)</f>
        <v>15.5</v>
      </c>
      <c r="K6942" s="14" t="n">
        <f aca="false">J6942-H6942</f>
        <v>8</v>
      </c>
      <c r="L6942" s="14" t="n">
        <f aca="false">G6942-H6942</f>
        <v>7</v>
      </c>
    </row>
    <row r="6943" customFormat="false" ht="15" hidden="false" customHeight="false" outlineLevel="0" collapsed="false">
      <c r="A6943" s="2" t="s">
        <v>142</v>
      </c>
      <c r="B6943" s="2" t="s">
        <v>142</v>
      </c>
      <c r="C6943" s="2" t="s">
        <v>47</v>
      </c>
      <c r="D6943" s="2" t="s">
        <v>10</v>
      </c>
      <c r="E6943" s="2" t="s">
        <v>74</v>
      </c>
      <c r="F6943" s="2" t="s">
        <v>977</v>
      </c>
      <c r="G6943" s="14" t="n">
        <v>19</v>
      </c>
      <c r="H6943" s="14" t="n">
        <v>58.34</v>
      </c>
      <c r="I6943" s="14" t="n">
        <v>9.5</v>
      </c>
      <c r="J6943" s="23" t="n">
        <f aca="false">IF(AND(E6943="Priority",ISNUMBER('Cost model'!N632)),'Cost model'!N632,'Cost model'!M632)</f>
        <v>9.5</v>
      </c>
      <c r="K6943" s="14" t="n">
        <f aca="false">J6943-H6943</f>
        <v>-48.84</v>
      </c>
      <c r="L6943" s="14" t="n">
        <f aca="false">G6943-H6943</f>
        <v>-39.34</v>
      </c>
    </row>
    <row r="6944" customFormat="false" ht="15" hidden="false" customHeight="false" outlineLevel="0" collapsed="false">
      <c r="A6944" s="2" t="s">
        <v>124</v>
      </c>
      <c r="B6944" s="2" t="s">
        <v>124</v>
      </c>
      <c r="C6944" s="2" t="s">
        <v>48</v>
      </c>
      <c r="D6944" s="2" t="s">
        <v>10</v>
      </c>
      <c r="E6944" s="2" t="s">
        <v>74</v>
      </c>
      <c r="F6944" s="2" t="s">
        <v>977</v>
      </c>
      <c r="G6944" s="14" t="n">
        <v>14.5</v>
      </c>
      <c r="H6944" s="14" t="n">
        <v>9</v>
      </c>
      <c r="I6944" s="14" t="n">
        <v>12.5</v>
      </c>
      <c r="J6944" s="23" t="n">
        <f aca="false">IF(AND(E6944="Priority",ISNUMBER('Cost model'!N318)),'Cost model'!N318,'Cost model'!M318)</f>
        <v>14.5</v>
      </c>
      <c r="K6944" s="14" t="n">
        <f aca="false">J6944-H6944</f>
        <v>5.5</v>
      </c>
      <c r="L6944" s="14" t="n">
        <f aca="false">G6944-H6944</f>
        <v>5.5</v>
      </c>
    </row>
    <row r="6945" customFormat="false" ht="15" hidden="false" customHeight="false" outlineLevel="0" collapsed="false">
      <c r="A6945" s="2" t="s">
        <v>221</v>
      </c>
      <c r="B6945" s="2" t="s">
        <v>124</v>
      </c>
      <c r="C6945" s="2" t="s">
        <v>47</v>
      </c>
      <c r="D6945" s="2" t="s">
        <v>12</v>
      </c>
      <c r="E6945" s="2" t="s">
        <v>74</v>
      </c>
      <c r="F6945" s="2" t="s">
        <v>976</v>
      </c>
      <c r="G6945" s="14" t="n">
        <v>19.5</v>
      </c>
      <c r="H6945" s="14" t="n">
        <v>54.1</v>
      </c>
      <c r="I6945" s="14" t="n">
        <v>24.5</v>
      </c>
      <c r="J6945" s="23" t="n">
        <f aca="false">IF(AND(E6945="Priority",ISNUMBER('Cost model'!N800)),'Cost model'!N800,'Cost model'!M800)</f>
        <v>45</v>
      </c>
      <c r="K6945" s="14" t="n">
        <f aca="false">J6945-H6945</f>
        <v>-9.1</v>
      </c>
      <c r="L6945" s="14" t="n">
        <f aca="false">G6945-H6945</f>
        <v>-34.6</v>
      </c>
    </row>
    <row r="6946" customFormat="false" ht="15" hidden="false" customHeight="false" outlineLevel="0" collapsed="false">
      <c r="A6946" s="2" t="s">
        <v>174</v>
      </c>
      <c r="B6946" s="2" t="s">
        <v>142</v>
      </c>
      <c r="C6946" s="2" t="s">
        <v>49</v>
      </c>
      <c r="D6946" s="2" t="s">
        <v>10</v>
      </c>
      <c r="E6946" s="2" t="s">
        <v>74</v>
      </c>
      <c r="F6946" s="2" t="s">
        <v>976</v>
      </c>
      <c r="G6946" s="14" t="n">
        <v>54.5</v>
      </c>
      <c r="H6946" s="14" t="n">
        <v>47.84</v>
      </c>
      <c r="I6946" s="14" t="n">
        <v>17.5</v>
      </c>
      <c r="J6946" s="23" t="n">
        <f aca="false">IF(AND(E6946="Priority",ISNUMBER('Cost model'!N124)),'Cost model'!N124,'Cost model'!M124)</f>
        <v>21.5</v>
      </c>
      <c r="K6946" s="14" t="n">
        <f aca="false">J6946-H6946</f>
        <v>-26.34</v>
      </c>
      <c r="L6946" s="14" t="n">
        <f aca="false">G6946-H6946</f>
        <v>6.66</v>
      </c>
    </row>
    <row r="6947" customFormat="false" ht="15" hidden="false" customHeight="false" outlineLevel="0" collapsed="false">
      <c r="A6947" s="2" t="s">
        <v>174</v>
      </c>
      <c r="B6947" s="2" t="s">
        <v>158</v>
      </c>
      <c r="C6947" s="2" t="s">
        <v>49</v>
      </c>
      <c r="D6947" s="2" t="s">
        <v>10</v>
      </c>
      <c r="E6947" s="2" t="s">
        <v>83</v>
      </c>
      <c r="F6947" s="2" t="s">
        <v>976</v>
      </c>
      <c r="G6947" s="14" t="n">
        <v>29.5</v>
      </c>
      <c r="H6947" s="14" t="n">
        <v>21.01</v>
      </c>
      <c r="I6947" s="14" t="n">
        <v>29.5</v>
      </c>
      <c r="J6947" s="23" t="n">
        <f aca="false">IF(AND(E6947="Priority",ISNUMBER('Cost model'!N139)),'Cost model'!N139,'Cost model'!M139)</f>
        <v>26.5</v>
      </c>
      <c r="K6947" s="14" t="n">
        <f aca="false">J6947-H6947</f>
        <v>5.49</v>
      </c>
      <c r="L6947" s="14" t="n">
        <f aca="false">G6947-H6947</f>
        <v>8.49</v>
      </c>
    </row>
    <row r="6948" customFormat="false" ht="15" hidden="false" customHeight="false" outlineLevel="0" collapsed="false">
      <c r="A6948" s="2" t="s">
        <v>174</v>
      </c>
      <c r="B6948" s="2" t="s">
        <v>124</v>
      </c>
      <c r="C6948" s="2" t="s">
        <v>48</v>
      </c>
      <c r="D6948" s="2" t="s">
        <v>12</v>
      </c>
      <c r="E6948" s="2" t="s">
        <v>74</v>
      </c>
      <c r="F6948" s="2" t="s">
        <v>976</v>
      </c>
      <c r="G6948" s="14" t="n">
        <v>76.5</v>
      </c>
      <c r="H6948" s="14" t="n">
        <v>30.5</v>
      </c>
      <c r="I6948" s="14" t="n">
        <v>12.5</v>
      </c>
      <c r="J6948" s="23" t="n">
        <f aca="false">IF(AND(E6948="Priority",ISNUMBER('Cost model'!N111)),'Cost model'!N111,'Cost model'!M111)</f>
        <v>45</v>
      </c>
      <c r="K6948" s="14" t="n">
        <f aca="false">J6948-H6948</f>
        <v>14.5</v>
      </c>
      <c r="L6948" s="14" t="n">
        <f aca="false">G6948-H6948</f>
        <v>46</v>
      </c>
    </row>
    <row r="6949" customFormat="false" ht="15" hidden="false" customHeight="false" outlineLevel="0" collapsed="false">
      <c r="A6949" s="2" t="s">
        <v>174</v>
      </c>
      <c r="B6949" s="2" t="s">
        <v>174</v>
      </c>
      <c r="C6949" s="2" t="s">
        <v>48</v>
      </c>
      <c r="D6949" s="2" t="s">
        <v>12</v>
      </c>
      <c r="E6949" s="2" t="s">
        <v>74</v>
      </c>
      <c r="F6949" s="2" t="s">
        <v>977</v>
      </c>
      <c r="G6949" s="14" t="n">
        <v>25</v>
      </c>
      <c r="H6949" s="14" t="n">
        <v>45.05</v>
      </c>
      <c r="I6949" s="14" t="n">
        <v>12.5</v>
      </c>
      <c r="J6949" s="23" t="n">
        <f aca="false">IF(AND(E6949="Priority",ISNUMBER('Cost model'!N171)),'Cost model'!N171,'Cost model'!M171)</f>
        <v>40</v>
      </c>
      <c r="K6949" s="14" t="n">
        <f aca="false">J6949-H6949</f>
        <v>-5.05</v>
      </c>
      <c r="L6949" s="14" t="n">
        <f aca="false">G6949-H6949</f>
        <v>-20.05</v>
      </c>
    </row>
    <row r="6950" customFormat="false" ht="15" hidden="false" customHeight="false" outlineLevel="0" collapsed="false">
      <c r="A6950" s="2" t="s">
        <v>174</v>
      </c>
      <c r="B6950" s="2" t="s">
        <v>174</v>
      </c>
      <c r="C6950" s="2" t="s">
        <v>49</v>
      </c>
      <c r="D6950" s="2" t="s">
        <v>10</v>
      </c>
      <c r="E6950" s="2" t="s">
        <v>74</v>
      </c>
      <c r="F6950" s="2" t="s">
        <v>977</v>
      </c>
      <c r="G6950" s="14" t="n">
        <v>52.5</v>
      </c>
      <c r="H6950" s="14" t="n">
        <v>20.28</v>
      </c>
      <c r="I6950" s="14" t="n">
        <v>17.5</v>
      </c>
      <c r="J6950" s="23" t="n">
        <f aca="false">IF(AND(E6950="Priority",ISNUMBER('Cost model'!N169)),'Cost model'!N169,'Cost model'!M169)</f>
        <v>18.5</v>
      </c>
      <c r="K6950" s="14" t="n">
        <f aca="false">J6950-H6950</f>
        <v>-1.78</v>
      </c>
      <c r="L6950" s="14" t="n">
        <f aca="false">G6950-H6950</f>
        <v>32.22</v>
      </c>
    </row>
    <row r="6951" customFormat="false" ht="15" hidden="false" customHeight="false" outlineLevel="0" collapsed="false">
      <c r="A6951" s="2" t="s">
        <v>221</v>
      </c>
      <c r="B6951" s="2" t="s">
        <v>142</v>
      </c>
      <c r="C6951" s="2" t="s">
        <v>47</v>
      </c>
      <c r="D6951" s="2" t="s">
        <v>12</v>
      </c>
      <c r="E6951" s="2" t="s">
        <v>74</v>
      </c>
      <c r="F6951" s="2" t="s">
        <v>976</v>
      </c>
      <c r="G6951" s="14" t="n">
        <v>24.5</v>
      </c>
      <c r="H6951" s="14" t="n">
        <v>21.01</v>
      </c>
      <c r="I6951" s="14" t="n">
        <v>24.5</v>
      </c>
      <c r="J6951" s="23" t="n">
        <f aca="false">IF(AND(E6951="Priority",ISNUMBER('Cost model'!N770)),'Cost model'!N770,'Cost model'!M770)</f>
        <v>55</v>
      </c>
      <c r="K6951" s="14" t="n">
        <f aca="false">J6951-H6951</f>
        <v>33.99</v>
      </c>
      <c r="L6951" s="14" t="n">
        <f aca="false">G6951-H6951</f>
        <v>3.49</v>
      </c>
    </row>
    <row r="6952" customFormat="false" ht="15" hidden="false" customHeight="false" outlineLevel="0" collapsed="false">
      <c r="A6952" s="2" t="s">
        <v>142</v>
      </c>
      <c r="B6952" s="2" t="s">
        <v>142</v>
      </c>
      <c r="C6952" s="2" t="s">
        <v>47</v>
      </c>
      <c r="D6952" s="2" t="s">
        <v>10</v>
      </c>
      <c r="E6952" s="2" t="s">
        <v>74</v>
      </c>
      <c r="F6952" s="2" t="s">
        <v>977</v>
      </c>
      <c r="G6952" s="14" t="n">
        <v>19.5</v>
      </c>
      <c r="H6952" s="14" t="n">
        <v>37.6</v>
      </c>
      <c r="I6952" s="14" t="n">
        <v>9.5</v>
      </c>
      <c r="J6952" s="23" t="n">
        <f aca="false">IF(AND(E6952="Priority",ISNUMBER('Cost model'!N632)),'Cost model'!N632,'Cost model'!M632)</f>
        <v>9.5</v>
      </c>
      <c r="K6952" s="14" t="n">
        <f aca="false">J6952-H6952</f>
        <v>-28.1</v>
      </c>
      <c r="L6952" s="14" t="n">
        <f aca="false">G6952-H6952</f>
        <v>-18.1</v>
      </c>
    </row>
    <row r="6953" customFormat="false" ht="15" hidden="false" customHeight="false" outlineLevel="0" collapsed="false">
      <c r="A6953" s="2" t="s">
        <v>142</v>
      </c>
      <c r="B6953" s="2" t="s">
        <v>124</v>
      </c>
      <c r="C6953" s="2" t="s">
        <v>49</v>
      </c>
      <c r="D6953" s="2" t="s">
        <v>10</v>
      </c>
      <c r="E6953" s="2" t="s">
        <v>74</v>
      </c>
      <c r="F6953" s="2" t="s">
        <v>976</v>
      </c>
      <c r="G6953" s="14" t="n">
        <v>14.5</v>
      </c>
      <c r="H6953" s="14" t="n">
        <v>11.36</v>
      </c>
      <c r="I6953" s="14" t="n">
        <v>17.5</v>
      </c>
      <c r="J6953" s="23" t="n">
        <f aca="false">IF(AND(E6953="Priority",ISNUMBER('Cost model'!N664)),'Cost model'!N664,'Cost model'!M664)</f>
        <v>19.5</v>
      </c>
      <c r="K6953" s="14" t="n">
        <f aca="false">J6953-H6953</f>
        <v>8.14</v>
      </c>
      <c r="L6953" s="14" t="n">
        <f aca="false">G6953-H6953</f>
        <v>3.14</v>
      </c>
    </row>
    <row r="6954" customFormat="false" ht="15" hidden="false" customHeight="false" outlineLevel="0" collapsed="false">
      <c r="A6954" s="2" t="s">
        <v>174</v>
      </c>
      <c r="B6954" s="2" t="s">
        <v>124</v>
      </c>
      <c r="C6954" s="2" t="s">
        <v>47</v>
      </c>
      <c r="D6954" s="2" t="s">
        <v>12</v>
      </c>
      <c r="E6954" s="2" t="s">
        <v>74</v>
      </c>
      <c r="F6954" s="2" t="s">
        <v>976</v>
      </c>
      <c r="G6954" s="14" t="n">
        <v>9.5</v>
      </c>
      <c r="H6954" s="14" t="n">
        <v>42.34</v>
      </c>
      <c r="I6954" s="14" t="n">
        <v>9.5</v>
      </c>
      <c r="J6954" s="23" t="n">
        <f aca="false">IF(AND(E6954="Priority",ISNUMBER('Cost model'!N110)),'Cost model'!N110,'Cost model'!M110)</f>
        <v>40</v>
      </c>
      <c r="K6954" s="14" t="n">
        <f aca="false">J6954-H6954</f>
        <v>-2.34</v>
      </c>
      <c r="L6954" s="14" t="n">
        <f aca="false">G6954-H6954</f>
        <v>-32.84</v>
      </c>
    </row>
    <row r="6955" customFormat="false" ht="15" hidden="false" customHeight="false" outlineLevel="0" collapsed="false">
      <c r="A6955" s="2" t="s">
        <v>221</v>
      </c>
      <c r="B6955" s="2" t="s">
        <v>221</v>
      </c>
      <c r="C6955" s="2" t="s">
        <v>48</v>
      </c>
      <c r="D6955" s="2" t="s">
        <v>10</v>
      </c>
      <c r="E6955" s="2" t="s">
        <v>74</v>
      </c>
      <c r="F6955" s="2" t="s">
        <v>977</v>
      </c>
      <c r="G6955" s="14" t="n">
        <v>12.5</v>
      </c>
      <c r="H6955" s="14" t="n">
        <v>7.83</v>
      </c>
      <c r="I6955" s="14" t="n">
        <v>12.5</v>
      </c>
      <c r="J6955" s="23" t="n">
        <f aca="false">IF(AND(E6955="Priority",ISNUMBER('Cost model'!N738)),'Cost model'!N738,'Cost model'!M738)</f>
        <v>11.5</v>
      </c>
      <c r="K6955" s="14" t="n">
        <f aca="false">J6955-H6955</f>
        <v>3.67</v>
      </c>
      <c r="L6955" s="14" t="n">
        <f aca="false">G6955-H6955</f>
        <v>4.67</v>
      </c>
    </row>
    <row r="6956" customFormat="false" ht="15" hidden="false" customHeight="false" outlineLevel="0" collapsed="false">
      <c r="A6956" s="2" t="s">
        <v>174</v>
      </c>
      <c r="B6956" s="2" t="s">
        <v>174</v>
      </c>
      <c r="C6956" s="2" t="s">
        <v>47</v>
      </c>
      <c r="D6956" s="2" t="s">
        <v>12</v>
      </c>
      <c r="E6956" s="2" t="s">
        <v>74</v>
      </c>
      <c r="F6956" s="2" t="s">
        <v>977</v>
      </c>
      <c r="G6956" s="14" t="n">
        <v>38</v>
      </c>
      <c r="H6956" s="14" t="n">
        <v>41.81</v>
      </c>
      <c r="I6956" s="14" t="n">
        <v>9.5</v>
      </c>
      <c r="J6956" s="23" t="n">
        <f aca="false">IF(AND(E6956="Priority",ISNUMBER('Cost model'!N170)),'Cost model'!N170,'Cost model'!M170)</f>
        <v>25.5</v>
      </c>
      <c r="K6956" s="14" t="n">
        <f aca="false">J6956-H6956</f>
        <v>-16.31</v>
      </c>
      <c r="L6956" s="14" t="n">
        <f aca="false">G6956-H6956</f>
        <v>-3.81</v>
      </c>
    </row>
    <row r="6957" customFormat="false" ht="15" hidden="false" customHeight="false" outlineLevel="0" collapsed="false">
      <c r="A6957" s="2" t="s">
        <v>142</v>
      </c>
      <c r="B6957" s="2" t="s">
        <v>142</v>
      </c>
      <c r="C6957" s="2" t="s">
        <v>47</v>
      </c>
      <c r="D6957" s="2" t="s">
        <v>10</v>
      </c>
      <c r="E6957" s="2" t="s">
        <v>83</v>
      </c>
      <c r="F6957" s="2" t="s">
        <v>977</v>
      </c>
      <c r="G6957" s="14" t="n">
        <v>14.5</v>
      </c>
      <c r="H6957" s="14" t="n">
        <v>14.29</v>
      </c>
      <c r="I6957" s="14" t="n">
        <v>14.5</v>
      </c>
      <c r="J6957" s="23" t="n">
        <f aca="false">IF(AND(E6957="Priority",ISNUMBER('Cost model'!N632)),'Cost model'!N632,'Cost model'!M632)</f>
        <v>14.5</v>
      </c>
      <c r="K6957" s="14" t="n">
        <f aca="false">J6957-H6957</f>
        <v>0.210000000000001</v>
      </c>
      <c r="L6957" s="14" t="n">
        <f aca="false">G6957-H6957</f>
        <v>0.210000000000001</v>
      </c>
    </row>
    <row r="6958" customFormat="false" ht="15" hidden="false" customHeight="false" outlineLevel="0" collapsed="false">
      <c r="A6958" s="2" t="s">
        <v>142</v>
      </c>
      <c r="B6958" s="2" t="s">
        <v>142</v>
      </c>
      <c r="C6958" s="2" t="s">
        <v>47</v>
      </c>
      <c r="D6958" s="2" t="s">
        <v>10</v>
      </c>
      <c r="E6958" s="2" t="s">
        <v>74</v>
      </c>
      <c r="F6958" s="2" t="s">
        <v>977</v>
      </c>
      <c r="G6958" s="14" t="n">
        <v>9.5</v>
      </c>
      <c r="H6958" s="14" t="n">
        <v>8.13</v>
      </c>
      <c r="I6958" s="14" t="n">
        <v>9.5</v>
      </c>
      <c r="J6958" s="23" t="n">
        <f aca="false">IF(AND(E6958="Priority",ISNUMBER('Cost model'!N632)),'Cost model'!N632,'Cost model'!M632)</f>
        <v>9.5</v>
      </c>
      <c r="K6958" s="14" t="n">
        <f aca="false">J6958-H6958</f>
        <v>1.37</v>
      </c>
      <c r="L6958" s="14" t="n">
        <f aca="false">G6958-H6958</f>
        <v>1.37</v>
      </c>
    </row>
    <row r="6959" customFormat="false" ht="15" hidden="false" customHeight="false" outlineLevel="0" collapsed="false">
      <c r="A6959" s="2" t="s">
        <v>158</v>
      </c>
      <c r="B6959" s="2" t="s">
        <v>221</v>
      </c>
      <c r="C6959" s="2" t="s">
        <v>47</v>
      </c>
      <c r="D6959" s="2" t="s">
        <v>12</v>
      </c>
      <c r="E6959" s="2" t="s">
        <v>83</v>
      </c>
      <c r="F6959" s="2" t="s">
        <v>976</v>
      </c>
      <c r="G6959" s="14" t="n">
        <v>29.5</v>
      </c>
      <c r="H6959" s="14" t="n">
        <v>11.59</v>
      </c>
      <c r="I6959" s="14" t="n">
        <v>29.5</v>
      </c>
      <c r="J6959" s="23" t="n">
        <f aca="false">IF(AND(E6959="Priority",ISNUMBER('Cost model'!N470)),'Cost model'!N470,'Cost model'!M470)</f>
        <v>60</v>
      </c>
      <c r="K6959" s="14" t="n">
        <f aca="false">J6959-H6959</f>
        <v>48.41</v>
      </c>
      <c r="L6959" s="14" t="n">
        <f aca="false">G6959-H6959</f>
        <v>17.91</v>
      </c>
    </row>
    <row r="6960" customFormat="false" ht="15" hidden="false" customHeight="false" outlineLevel="0" collapsed="false">
      <c r="A6960" s="2" t="s">
        <v>174</v>
      </c>
      <c r="B6960" s="2" t="s">
        <v>174</v>
      </c>
      <c r="C6960" s="2" t="s">
        <v>47</v>
      </c>
      <c r="D6960" s="2" t="s">
        <v>15</v>
      </c>
      <c r="E6960" s="2" t="s">
        <v>74</v>
      </c>
      <c r="F6960" s="2" t="s">
        <v>977</v>
      </c>
      <c r="G6960" s="14" t="n">
        <v>125</v>
      </c>
      <c r="H6960" s="14" t="n">
        <v>213.28</v>
      </c>
      <c r="I6960" s="14" t="n">
        <v>45</v>
      </c>
      <c r="J6960" s="23" t="n">
        <f aca="false">IF(AND(E6960="Priority",ISNUMBER('Cost model'!N179)),'Cost model'!N179,'Cost model'!M179)</f>
        <v>135</v>
      </c>
      <c r="K6960" s="14" t="n">
        <f aca="false">J6960-H6960</f>
        <v>-78.28</v>
      </c>
      <c r="L6960" s="14" t="n">
        <f aca="false">G6960-H6960</f>
        <v>-88.28</v>
      </c>
    </row>
    <row r="6961" customFormat="false" ht="15" hidden="false" customHeight="false" outlineLevel="0" collapsed="false">
      <c r="A6961" s="2" t="s">
        <v>142</v>
      </c>
      <c r="B6961" s="2" t="s">
        <v>124</v>
      </c>
      <c r="C6961" s="2" t="s">
        <v>48</v>
      </c>
      <c r="D6961" s="2" t="s">
        <v>10</v>
      </c>
      <c r="E6961" s="2" t="s">
        <v>83</v>
      </c>
      <c r="F6961" s="2" t="s">
        <v>976</v>
      </c>
      <c r="G6961" s="14" t="n">
        <v>19.5</v>
      </c>
      <c r="H6961" s="14" t="n">
        <v>23.78</v>
      </c>
      <c r="I6961" s="14" t="n">
        <v>19.5</v>
      </c>
      <c r="J6961" s="23" t="n">
        <f aca="false">IF(AND(E6961="Priority",ISNUMBER('Cost model'!N663)),'Cost model'!N663,'Cost model'!M663)</f>
        <v>25.5</v>
      </c>
      <c r="K6961" s="14" t="n">
        <f aca="false">J6961-H6961</f>
        <v>1.72</v>
      </c>
      <c r="L6961" s="14" t="n">
        <f aca="false">G6961-H6961</f>
        <v>-4.28</v>
      </c>
    </row>
    <row r="6962" customFormat="false" ht="15" hidden="false" customHeight="false" outlineLevel="0" collapsed="false">
      <c r="A6962" s="2" t="s">
        <v>124</v>
      </c>
      <c r="B6962" s="2" t="s">
        <v>124</v>
      </c>
      <c r="C6962" s="2" t="s">
        <v>47</v>
      </c>
      <c r="D6962" s="2" t="s">
        <v>12</v>
      </c>
      <c r="E6962" s="2" t="s">
        <v>74</v>
      </c>
      <c r="F6962" s="2" t="s">
        <v>977</v>
      </c>
      <c r="G6962" s="14" t="n">
        <v>48</v>
      </c>
      <c r="H6962" s="14" t="n">
        <v>29.18</v>
      </c>
      <c r="I6962" s="14" t="n">
        <v>9.5</v>
      </c>
      <c r="J6962" s="23" t="n">
        <f aca="false">IF(AND(E6962="Priority",ISNUMBER('Cost model'!N320)),'Cost model'!N320,'Cost model'!M320)</f>
        <v>24.5</v>
      </c>
      <c r="K6962" s="14" t="n">
        <f aca="false">J6962-H6962</f>
        <v>-4.68</v>
      </c>
      <c r="L6962" s="14" t="n">
        <f aca="false">G6962-H6962</f>
        <v>18.82</v>
      </c>
    </row>
    <row r="6963" customFormat="false" ht="15" hidden="false" customHeight="false" outlineLevel="0" collapsed="false">
      <c r="A6963" s="2" t="s">
        <v>142</v>
      </c>
      <c r="B6963" s="2" t="s">
        <v>221</v>
      </c>
      <c r="C6963" s="2" t="s">
        <v>48</v>
      </c>
      <c r="D6963" s="2" t="s">
        <v>10</v>
      </c>
      <c r="E6963" s="2" t="s">
        <v>74</v>
      </c>
      <c r="F6963" s="2" t="s">
        <v>976</v>
      </c>
      <c r="G6963" s="14" t="n">
        <v>14.5</v>
      </c>
      <c r="H6963" s="14" t="n">
        <v>11.07</v>
      </c>
      <c r="I6963" s="14" t="n">
        <v>19.5</v>
      </c>
      <c r="J6963" s="23" t="n">
        <f aca="false">IF(AND(E6963="Priority",ISNUMBER('Cost model'!N678)),'Cost model'!N678,'Cost model'!M678)</f>
        <v>16.5</v>
      </c>
      <c r="K6963" s="14" t="n">
        <f aca="false">J6963-H6963</f>
        <v>5.43</v>
      </c>
      <c r="L6963" s="14" t="n">
        <f aca="false">G6963-H6963</f>
        <v>3.43</v>
      </c>
    </row>
    <row r="6964" customFormat="false" ht="15" hidden="false" customHeight="false" outlineLevel="0" collapsed="false">
      <c r="A6964" s="2" t="s">
        <v>174</v>
      </c>
      <c r="B6964" s="2" t="s">
        <v>174</v>
      </c>
      <c r="C6964" s="2" t="s">
        <v>47</v>
      </c>
      <c r="D6964" s="2" t="s">
        <v>10</v>
      </c>
      <c r="E6964" s="2" t="s">
        <v>74</v>
      </c>
      <c r="F6964" s="2" t="s">
        <v>977</v>
      </c>
      <c r="G6964" s="14" t="n">
        <v>9.5</v>
      </c>
      <c r="H6964" s="14" t="n">
        <v>8</v>
      </c>
      <c r="I6964" s="14" t="n">
        <v>9.5</v>
      </c>
      <c r="J6964" s="23" t="n">
        <f aca="false">IF(AND(E6964="Priority",ISNUMBER('Cost model'!N167)),'Cost model'!N167,'Cost model'!M167)</f>
        <v>8.5</v>
      </c>
      <c r="K6964" s="14" t="n">
        <f aca="false">J6964-H6964</f>
        <v>0.5</v>
      </c>
      <c r="L6964" s="14" t="n">
        <f aca="false">G6964-H6964</f>
        <v>1.5</v>
      </c>
    </row>
    <row r="6965" customFormat="false" ht="15" hidden="false" customHeight="false" outlineLevel="0" collapsed="false">
      <c r="A6965" s="2" t="s">
        <v>124</v>
      </c>
      <c r="B6965" s="2" t="s">
        <v>124</v>
      </c>
      <c r="C6965" s="2" t="s">
        <v>48</v>
      </c>
      <c r="D6965" s="2" t="s">
        <v>12</v>
      </c>
      <c r="E6965" s="2" t="s">
        <v>83</v>
      </c>
      <c r="F6965" s="2" t="s">
        <v>977</v>
      </c>
      <c r="G6965" s="14" t="n">
        <v>19.5</v>
      </c>
      <c r="H6965" s="14" t="n">
        <v>49.02</v>
      </c>
      <c r="I6965" s="14" t="n">
        <v>19.5</v>
      </c>
      <c r="J6965" s="23" t="n">
        <f aca="false">IF(AND(E6965="Priority",ISNUMBER('Cost model'!N321)),'Cost model'!N321,'Cost model'!M321)</f>
        <v>55</v>
      </c>
      <c r="K6965" s="14" t="n">
        <f aca="false">J6965-H6965</f>
        <v>5.98</v>
      </c>
      <c r="L6965" s="14" t="n">
        <f aca="false">G6965-H6965</f>
        <v>-29.52</v>
      </c>
    </row>
    <row r="6966" customFormat="false" ht="15" hidden="false" customHeight="false" outlineLevel="0" collapsed="false">
      <c r="A6966" s="2" t="s">
        <v>124</v>
      </c>
      <c r="B6966" s="2" t="s">
        <v>124</v>
      </c>
      <c r="C6966" s="2" t="s">
        <v>48</v>
      </c>
      <c r="D6966" s="2" t="s">
        <v>12</v>
      </c>
      <c r="E6966" s="2" t="s">
        <v>83</v>
      </c>
      <c r="F6966" s="2" t="s">
        <v>977</v>
      </c>
      <c r="G6966" s="14" t="n">
        <v>19.5</v>
      </c>
      <c r="H6966" s="14" t="n">
        <v>9.39</v>
      </c>
      <c r="I6966" s="14" t="n">
        <v>19.5</v>
      </c>
      <c r="J6966" s="23" t="n">
        <f aca="false">IF(AND(E6966="Priority",ISNUMBER('Cost model'!N321)),'Cost model'!N321,'Cost model'!M321)</f>
        <v>55</v>
      </c>
      <c r="K6966" s="14" t="n">
        <f aca="false">J6966-H6966</f>
        <v>45.61</v>
      </c>
      <c r="L6966" s="14" t="n">
        <f aca="false">G6966-H6966</f>
        <v>10.11</v>
      </c>
    </row>
    <row r="6967" customFormat="false" ht="15" hidden="false" customHeight="false" outlineLevel="0" collapsed="false">
      <c r="A6967" s="2" t="s">
        <v>174</v>
      </c>
      <c r="B6967" s="2" t="s">
        <v>142</v>
      </c>
      <c r="C6967" s="2" t="s">
        <v>47</v>
      </c>
      <c r="D6967" s="2" t="s">
        <v>12</v>
      </c>
      <c r="E6967" s="2" t="s">
        <v>74</v>
      </c>
      <c r="F6967" s="2" t="s">
        <v>976</v>
      </c>
      <c r="G6967" s="14" t="n">
        <v>28.5</v>
      </c>
      <c r="H6967" s="14" t="n">
        <v>41.81</v>
      </c>
      <c r="I6967" s="14" t="n">
        <v>9.5</v>
      </c>
      <c r="J6967" s="23" t="n">
        <f aca="false">IF(AND(E6967="Priority",ISNUMBER('Cost model'!N125)),'Cost model'!N125,'Cost model'!M125)</f>
        <v>40</v>
      </c>
      <c r="K6967" s="14" t="n">
        <f aca="false">J6967-H6967</f>
        <v>-1.81</v>
      </c>
      <c r="L6967" s="14" t="n">
        <f aca="false">G6967-H6967</f>
        <v>-13.31</v>
      </c>
    </row>
    <row r="6968" customFormat="false" ht="15" hidden="false" customHeight="false" outlineLevel="0" collapsed="false">
      <c r="A6968" s="2" t="s">
        <v>174</v>
      </c>
      <c r="B6968" s="2" t="s">
        <v>174</v>
      </c>
      <c r="C6968" s="2" t="s">
        <v>47</v>
      </c>
      <c r="D6968" s="2" t="s">
        <v>12</v>
      </c>
      <c r="E6968" s="2" t="s">
        <v>74</v>
      </c>
      <c r="F6968" s="2" t="s">
        <v>977</v>
      </c>
      <c r="G6968" s="14" t="n">
        <v>28.5</v>
      </c>
      <c r="H6968" s="14" t="n">
        <v>27.95</v>
      </c>
      <c r="I6968" s="14" t="n">
        <v>9.5</v>
      </c>
      <c r="J6968" s="23" t="n">
        <f aca="false">IF(AND(E6968="Priority",ISNUMBER('Cost model'!N170)),'Cost model'!N170,'Cost model'!M170)</f>
        <v>25.5</v>
      </c>
      <c r="K6968" s="14" t="n">
        <f aca="false">J6968-H6968</f>
        <v>-2.45</v>
      </c>
      <c r="L6968" s="14" t="n">
        <f aca="false">G6968-H6968</f>
        <v>0.550000000000001</v>
      </c>
    </row>
    <row r="6969" customFormat="false" ht="15" hidden="false" customHeight="false" outlineLevel="0" collapsed="false">
      <c r="A6969" s="2" t="s">
        <v>142</v>
      </c>
      <c r="B6969" s="2" t="s">
        <v>142</v>
      </c>
      <c r="C6969" s="2" t="s">
        <v>47</v>
      </c>
      <c r="D6969" s="2" t="s">
        <v>10</v>
      </c>
      <c r="E6969" s="2" t="s">
        <v>74</v>
      </c>
      <c r="F6969" s="2" t="s">
        <v>977</v>
      </c>
      <c r="G6969" s="14" t="n">
        <v>19</v>
      </c>
      <c r="H6969" s="14" t="n">
        <v>7.11</v>
      </c>
      <c r="I6969" s="14" t="n">
        <v>9.5</v>
      </c>
      <c r="J6969" s="23" t="n">
        <f aca="false">IF(AND(E6969="Priority",ISNUMBER('Cost model'!N632)),'Cost model'!N632,'Cost model'!M632)</f>
        <v>9.5</v>
      </c>
      <c r="K6969" s="14" t="n">
        <f aca="false">J6969-H6969</f>
        <v>2.39</v>
      </c>
      <c r="L6969" s="14" t="n">
        <f aca="false">G6969-H6969</f>
        <v>11.89</v>
      </c>
    </row>
    <row r="6970" customFormat="false" ht="15" hidden="false" customHeight="false" outlineLevel="0" collapsed="false">
      <c r="A6970" s="2" t="s">
        <v>205</v>
      </c>
      <c r="B6970" s="2" t="s">
        <v>142</v>
      </c>
      <c r="C6970" s="2" t="s">
        <v>47</v>
      </c>
      <c r="D6970" s="2" t="s">
        <v>10</v>
      </c>
      <c r="E6970" s="2" t="s">
        <v>83</v>
      </c>
      <c r="F6970" s="2" t="s">
        <v>976</v>
      </c>
      <c r="G6970" s="14" t="n">
        <v>19.5</v>
      </c>
      <c r="H6970" s="14" t="n">
        <v>8.87</v>
      </c>
      <c r="I6970" s="14" t="n">
        <v>19.5</v>
      </c>
      <c r="J6970" s="23" t="n">
        <f aca="false">IF(AND(E6970="Priority",ISNUMBER('Cost model'!N542)),'Cost model'!N542,'Cost model'!M542)</f>
        <v>21.5</v>
      </c>
      <c r="K6970" s="14" t="n">
        <f aca="false">J6970-H6970</f>
        <v>12.63</v>
      </c>
      <c r="L6970" s="14" t="n">
        <f aca="false">G6970-H6970</f>
        <v>10.63</v>
      </c>
    </row>
    <row r="6971" customFormat="false" ht="15" hidden="false" customHeight="false" outlineLevel="0" collapsed="false">
      <c r="A6971" s="2" t="s">
        <v>221</v>
      </c>
      <c r="B6971" s="2" t="s">
        <v>221</v>
      </c>
      <c r="C6971" s="2" t="s">
        <v>49</v>
      </c>
      <c r="D6971" s="2" t="s">
        <v>12</v>
      </c>
      <c r="E6971" s="2" t="s">
        <v>74</v>
      </c>
      <c r="F6971" s="2" t="s">
        <v>977</v>
      </c>
      <c r="G6971" s="14" t="n">
        <v>72</v>
      </c>
      <c r="H6971" s="14" t="n">
        <v>57.83</v>
      </c>
      <c r="I6971" s="14" t="n">
        <v>19.5</v>
      </c>
      <c r="J6971" s="23" t="n">
        <f aca="false">IF(AND(E6971="Priority",ISNUMBER('Cost model'!N742)),'Cost model'!N742,'Cost model'!M742)</f>
        <v>60</v>
      </c>
      <c r="K6971" s="14" t="n">
        <f aca="false">J6971-H6971</f>
        <v>2.17</v>
      </c>
      <c r="L6971" s="14" t="n">
        <f aca="false">G6971-H6971</f>
        <v>14.17</v>
      </c>
    </row>
    <row r="6972" customFormat="false" ht="15" hidden="false" customHeight="false" outlineLevel="0" collapsed="false">
      <c r="A6972" s="2" t="s">
        <v>158</v>
      </c>
      <c r="B6972" s="2" t="s">
        <v>158</v>
      </c>
      <c r="C6972" s="2" t="s">
        <v>49</v>
      </c>
      <c r="D6972" s="2" t="s">
        <v>10</v>
      </c>
      <c r="E6972" s="2" t="s">
        <v>83</v>
      </c>
      <c r="F6972" s="2" t="s">
        <v>977</v>
      </c>
      <c r="G6972" s="14" t="n">
        <v>24.5</v>
      </c>
      <c r="H6972" s="14" t="n">
        <v>23.78</v>
      </c>
      <c r="I6972" s="14" t="n">
        <v>24.5</v>
      </c>
      <c r="J6972" s="23" t="n">
        <f aca="false">IF(AND(E6972="Priority",ISNUMBER('Cost model'!N424)),'Cost model'!N424,'Cost model'!M424)</f>
        <v>22.5</v>
      </c>
      <c r="K6972" s="14" t="n">
        <f aca="false">J6972-H6972</f>
        <v>-1.28</v>
      </c>
      <c r="L6972" s="14" t="n">
        <f aca="false">G6972-H6972</f>
        <v>0.719999999999999</v>
      </c>
    </row>
    <row r="6973" customFormat="false" ht="15" hidden="false" customHeight="false" outlineLevel="0" collapsed="false">
      <c r="A6973" s="2" t="s">
        <v>174</v>
      </c>
      <c r="B6973" s="2" t="s">
        <v>174</v>
      </c>
      <c r="C6973" s="2" t="s">
        <v>47</v>
      </c>
      <c r="D6973" s="2" t="s">
        <v>13</v>
      </c>
      <c r="E6973" s="2" t="s">
        <v>74</v>
      </c>
      <c r="F6973" s="2" t="s">
        <v>977</v>
      </c>
      <c r="G6973" s="14" t="n">
        <v>19</v>
      </c>
      <c r="H6973" s="14" t="n">
        <v>65.3</v>
      </c>
      <c r="I6973" s="14" t="n">
        <v>19</v>
      </c>
      <c r="J6973" s="23" t="n">
        <f aca="false">IF(AND(E6973="Priority",ISNUMBER('Cost model'!N173)),'Cost model'!N173,'Cost model'!M173)</f>
        <v>60</v>
      </c>
      <c r="K6973" s="14" t="n">
        <f aca="false">J6973-H6973</f>
        <v>-5.3</v>
      </c>
      <c r="L6973" s="14" t="n">
        <f aca="false">G6973-H6973</f>
        <v>-46.3</v>
      </c>
    </row>
    <row r="6974" customFormat="false" ht="15" hidden="false" customHeight="false" outlineLevel="0" collapsed="false">
      <c r="A6974" s="2" t="s">
        <v>174</v>
      </c>
      <c r="B6974" s="2" t="s">
        <v>174</v>
      </c>
      <c r="C6974" s="2" t="s">
        <v>48</v>
      </c>
      <c r="D6974" s="2" t="s">
        <v>10</v>
      </c>
      <c r="E6974" s="2" t="s">
        <v>74</v>
      </c>
      <c r="F6974" s="2" t="s">
        <v>977</v>
      </c>
      <c r="G6974" s="14" t="n">
        <v>12.5</v>
      </c>
      <c r="H6974" s="14" t="n">
        <v>8.84</v>
      </c>
      <c r="I6974" s="14" t="n">
        <v>12.5</v>
      </c>
      <c r="J6974" s="23" t="n">
        <f aca="false">IF(AND(E6974="Priority",ISNUMBER('Cost model'!N168)),'Cost model'!N168,'Cost model'!M168)</f>
        <v>13.5</v>
      </c>
      <c r="K6974" s="14" t="n">
        <f aca="false">J6974-H6974</f>
        <v>4.66</v>
      </c>
      <c r="L6974" s="14" t="n">
        <f aca="false">G6974-H6974</f>
        <v>3.66</v>
      </c>
    </row>
    <row r="6975" customFormat="false" ht="15" hidden="false" customHeight="false" outlineLevel="0" collapsed="false">
      <c r="A6975" s="2" t="s">
        <v>221</v>
      </c>
      <c r="B6975" s="2" t="s">
        <v>221</v>
      </c>
      <c r="C6975" s="2" t="s">
        <v>49</v>
      </c>
      <c r="D6975" s="2" t="s">
        <v>12</v>
      </c>
      <c r="E6975" s="2" t="s">
        <v>74</v>
      </c>
      <c r="F6975" s="2" t="s">
        <v>977</v>
      </c>
      <c r="G6975" s="14" t="n">
        <v>19.5</v>
      </c>
      <c r="H6975" s="14" t="n">
        <v>58.88</v>
      </c>
      <c r="I6975" s="14" t="n">
        <v>19.5</v>
      </c>
      <c r="J6975" s="23" t="n">
        <f aca="false">IF(AND(E6975="Priority",ISNUMBER('Cost model'!N742)),'Cost model'!N742,'Cost model'!M742)</f>
        <v>60</v>
      </c>
      <c r="K6975" s="14" t="n">
        <f aca="false">J6975-H6975</f>
        <v>1.12</v>
      </c>
      <c r="L6975" s="14" t="n">
        <f aca="false">G6975-H6975</f>
        <v>-39.38</v>
      </c>
    </row>
    <row r="6976" customFormat="false" ht="15" hidden="false" customHeight="false" outlineLevel="0" collapsed="false">
      <c r="A6976" s="2" t="s">
        <v>221</v>
      </c>
      <c r="B6976" s="2" t="s">
        <v>158</v>
      </c>
      <c r="C6976" s="2" t="s">
        <v>47</v>
      </c>
      <c r="D6976" s="2" t="s">
        <v>10</v>
      </c>
      <c r="E6976" s="2" t="s">
        <v>74</v>
      </c>
      <c r="F6976" s="2" t="s">
        <v>976</v>
      </c>
      <c r="G6976" s="14" t="n">
        <v>19</v>
      </c>
      <c r="H6976" s="14" t="n">
        <v>19.2</v>
      </c>
      <c r="I6976" s="14" t="n">
        <v>14.5</v>
      </c>
      <c r="J6976" s="23" t="n">
        <f aca="false">IF(AND(E6976="Priority",ISNUMBER('Cost model'!N752)),'Cost model'!N752,'Cost model'!M752)</f>
        <v>12.5</v>
      </c>
      <c r="K6976" s="14" t="n">
        <f aca="false">J6976-H6976</f>
        <v>-6.7</v>
      </c>
      <c r="L6976" s="14" t="n">
        <f aca="false">G6976-H6976</f>
        <v>-0.199999999999999</v>
      </c>
    </row>
    <row r="6977" customFormat="false" ht="15" hidden="false" customHeight="false" outlineLevel="0" collapsed="false">
      <c r="A6977" s="2" t="s">
        <v>158</v>
      </c>
      <c r="B6977" s="2" t="s">
        <v>158</v>
      </c>
      <c r="C6977" s="2" t="s">
        <v>47</v>
      </c>
      <c r="D6977" s="2" t="s">
        <v>12</v>
      </c>
      <c r="E6977" s="2" t="s">
        <v>74</v>
      </c>
      <c r="F6977" s="2" t="s">
        <v>977</v>
      </c>
      <c r="G6977" s="14" t="n">
        <v>19</v>
      </c>
      <c r="H6977" s="14" t="n">
        <v>14.5</v>
      </c>
      <c r="I6977" s="14" t="n">
        <v>9.5</v>
      </c>
      <c r="J6977" s="23" t="n">
        <f aca="false">IF(AND(E6977="Priority",ISNUMBER('Cost model'!N425)),'Cost model'!N425,'Cost model'!M425)</f>
        <v>14.5</v>
      </c>
      <c r="K6977" s="14" t="n">
        <f aca="false">J6977-H6977</f>
        <v>0</v>
      </c>
      <c r="L6977" s="14" t="n">
        <f aca="false">G6977-H6977</f>
        <v>4.5</v>
      </c>
    </row>
    <row r="6978" customFormat="false" ht="15" hidden="false" customHeight="false" outlineLevel="0" collapsed="false">
      <c r="A6978" s="2" t="s">
        <v>142</v>
      </c>
      <c r="B6978" s="2" t="s">
        <v>124</v>
      </c>
      <c r="C6978" s="2" t="s">
        <v>47</v>
      </c>
      <c r="D6978" s="2" t="s">
        <v>10</v>
      </c>
      <c r="E6978" s="2" t="s">
        <v>74</v>
      </c>
      <c r="F6978" s="2" t="s">
        <v>976</v>
      </c>
      <c r="G6978" s="14" t="n">
        <v>14.5</v>
      </c>
      <c r="H6978" s="14" t="n">
        <v>12.42</v>
      </c>
      <c r="I6978" s="14" t="n">
        <v>14.5</v>
      </c>
      <c r="J6978" s="23" t="n">
        <f aca="false">IF(AND(E6978="Priority",ISNUMBER('Cost model'!N662)),'Cost model'!N662,'Cost model'!M662)</f>
        <v>13.5</v>
      </c>
      <c r="K6978" s="14" t="n">
        <f aca="false">J6978-H6978</f>
        <v>1.08</v>
      </c>
      <c r="L6978" s="14" t="n">
        <f aca="false">G6978-H6978</f>
        <v>2.08</v>
      </c>
    </row>
    <row r="6979" customFormat="false" ht="15" hidden="false" customHeight="false" outlineLevel="0" collapsed="false">
      <c r="A6979" s="2" t="s">
        <v>124</v>
      </c>
      <c r="B6979" s="2" t="s">
        <v>174</v>
      </c>
      <c r="C6979" s="2" t="s">
        <v>47</v>
      </c>
      <c r="D6979" s="2" t="s">
        <v>10</v>
      </c>
      <c r="E6979" s="2" t="s">
        <v>74</v>
      </c>
      <c r="F6979" s="2" t="s">
        <v>976</v>
      </c>
      <c r="G6979" s="14" t="n">
        <v>14.5</v>
      </c>
      <c r="H6979" s="14" t="n">
        <v>10.43</v>
      </c>
      <c r="I6979" s="14" t="n">
        <v>14.5</v>
      </c>
      <c r="J6979" s="23" t="n">
        <f aca="false">IF(AND(E6979="Priority",ISNUMBER('Cost model'!N362)),'Cost model'!N362,'Cost model'!M362)</f>
        <v>10.5</v>
      </c>
      <c r="K6979" s="14" t="n">
        <f aca="false">J6979-H6979</f>
        <v>0.0700000000000003</v>
      </c>
      <c r="L6979" s="14" t="n">
        <f aca="false">G6979-H6979</f>
        <v>4.07</v>
      </c>
    </row>
    <row r="6980" customFormat="false" ht="15" hidden="false" customHeight="false" outlineLevel="0" collapsed="false">
      <c r="A6980" s="2" t="s">
        <v>174</v>
      </c>
      <c r="B6980" s="2" t="s">
        <v>174</v>
      </c>
      <c r="C6980" s="2" t="s">
        <v>48</v>
      </c>
      <c r="D6980" s="2" t="s">
        <v>12</v>
      </c>
      <c r="E6980" s="2" t="s">
        <v>74</v>
      </c>
      <c r="F6980" s="2" t="s">
        <v>977</v>
      </c>
      <c r="G6980" s="14" t="n">
        <v>37.5</v>
      </c>
      <c r="H6980" s="14" t="n">
        <v>31.94</v>
      </c>
      <c r="I6980" s="14" t="n">
        <v>12.5</v>
      </c>
      <c r="J6980" s="23" t="n">
        <f aca="false">IF(AND(E6980="Priority",ISNUMBER('Cost model'!N171)),'Cost model'!N171,'Cost model'!M171)</f>
        <v>40</v>
      </c>
      <c r="K6980" s="14" t="n">
        <f aca="false">J6980-H6980</f>
        <v>8.06</v>
      </c>
      <c r="L6980" s="14" t="n">
        <f aca="false">G6980-H6980</f>
        <v>5.56</v>
      </c>
    </row>
    <row r="6981" customFormat="false" ht="15" hidden="false" customHeight="false" outlineLevel="0" collapsed="false">
      <c r="A6981" s="2" t="s">
        <v>174</v>
      </c>
      <c r="B6981" s="2" t="s">
        <v>174</v>
      </c>
      <c r="C6981" s="2" t="s">
        <v>49</v>
      </c>
      <c r="D6981" s="2" t="s">
        <v>12</v>
      </c>
      <c r="E6981" s="2" t="s">
        <v>74</v>
      </c>
      <c r="F6981" s="2" t="s">
        <v>977</v>
      </c>
      <c r="G6981" s="14" t="n">
        <v>37</v>
      </c>
      <c r="H6981" s="14" t="n">
        <v>42.9</v>
      </c>
      <c r="I6981" s="14" t="n">
        <v>19.5</v>
      </c>
      <c r="J6981" s="23" t="n">
        <f aca="false">IF(AND(E6981="Priority",ISNUMBER('Cost model'!N172)),'Cost model'!N172,'Cost model'!M172)</f>
        <v>45</v>
      </c>
      <c r="K6981" s="14" t="n">
        <f aca="false">J6981-H6981</f>
        <v>2.1</v>
      </c>
      <c r="L6981" s="14" t="n">
        <f aca="false">G6981-H6981</f>
        <v>-5.9</v>
      </c>
    </row>
    <row r="6982" customFormat="false" ht="15" hidden="false" customHeight="false" outlineLevel="0" collapsed="false">
      <c r="A6982" s="2" t="s">
        <v>124</v>
      </c>
      <c r="B6982" s="2" t="s">
        <v>174</v>
      </c>
      <c r="C6982" s="2" t="s">
        <v>49</v>
      </c>
      <c r="D6982" s="2" t="s">
        <v>10</v>
      </c>
      <c r="E6982" s="2" t="s">
        <v>74</v>
      </c>
      <c r="F6982" s="2" t="s">
        <v>976</v>
      </c>
      <c r="G6982" s="14" t="n">
        <v>17.5</v>
      </c>
      <c r="H6982" s="14" t="n">
        <v>10.71</v>
      </c>
      <c r="I6982" s="14" t="n">
        <v>17.5</v>
      </c>
      <c r="J6982" s="23" t="n">
        <f aca="false">IF(AND(E6982="Priority",ISNUMBER('Cost model'!N364)),'Cost model'!N364,'Cost model'!M364)</f>
        <v>16.5</v>
      </c>
      <c r="K6982" s="14" t="n">
        <f aca="false">J6982-H6982</f>
        <v>5.79</v>
      </c>
      <c r="L6982" s="14" t="n">
        <f aca="false">G6982-H6982</f>
        <v>6.79</v>
      </c>
    </row>
    <row r="6983" customFormat="false" ht="15" hidden="false" customHeight="false" outlineLevel="0" collapsed="false">
      <c r="A6983" s="2" t="s">
        <v>142</v>
      </c>
      <c r="B6983" s="2" t="s">
        <v>142</v>
      </c>
      <c r="C6983" s="2" t="s">
        <v>47</v>
      </c>
      <c r="D6983" s="2" t="s">
        <v>14</v>
      </c>
      <c r="E6983" s="2" t="s">
        <v>74</v>
      </c>
      <c r="F6983" s="2" t="s">
        <v>977</v>
      </c>
      <c r="G6983" s="14" t="n">
        <v>25</v>
      </c>
      <c r="H6983" s="14" t="n">
        <v>46.43</v>
      </c>
      <c r="I6983" s="14" t="n">
        <v>25</v>
      </c>
      <c r="J6983" s="23" t="n">
        <f aca="false">IF(AND(E6983="Priority",ISNUMBER('Cost model'!N641)),'Cost model'!N641,'Cost model'!M641)</f>
        <v>75</v>
      </c>
      <c r="K6983" s="14" t="n">
        <f aca="false">J6983-H6983</f>
        <v>28.57</v>
      </c>
      <c r="L6983" s="14" t="n">
        <f aca="false">G6983-H6983</f>
        <v>-21.43</v>
      </c>
    </row>
    <row r="6984" customFormat="false" ht="15" hidden="false" customHeight="false" outlineLevel="0" collapsed="false">
      <c r="A6984" s="2" t="s">
        <v>221</v>
      </c>
      <c r="B6984" s="2" t="s">
        <v>221</v>
      </c>
      <c r="C6984" s="2" t="s">
        <v>47</v>
      </c>
      <c r="D6984" s="2" t="s">
        <v>12</v>
      </c>
      <c r="E6984" s="2" t="s">
        <v>74</v>
      </c>
      <c r="F6984" s="2" t="s">
        <v>977</v>
      </c>
      <c r="G6984" s="14" t="n">
        <v>28.5</v>
      </c>
      <c r="H6984" s="14" t="n">
        <v>28.12</v>
      </c>
      <c r="I6984" s="14" t="n">
        <v>9.5</v>
      </c>
      <c r="J6984" s="23" t="n">
        <f aca="false">IF(AND(E6984="Priority",ISNUMBER('Cost model'!N740)),'Cost model'!N740,'Cost model'!M740)</f>
        <v>22.5</v>
      </c>
      <c r="K6984" s="14" t="n">
        <f aca="false">J6984-H6984</f>
        <v>-5.62</v>
      </c>
      <c r="L6984" s="14" t="n">
        <f aca="false">G6984-H6984</f>
        <v>0.379999999999999</v>
      </c>
    </row>
    <row r="6985" customFormat="false" ht="15" hidden="false" customHeight="false" outlineLevel="0" collapsed="false">
      <c r="A6985" s="2" t="s">
        <v>142</v>
      </c>
      <c r="B6985" s="2" t="s">
        <v>142</v>
      </c>
      <c r="C6985" s="2" t="s">
        <v>47</v>
      </c>
      <c r="D6985" s="2" t="s">
        <v>12</v>
      </c>
      <c r="E6985" s="2" t="s">
        <v>83</v>
      </c>
      <c r="F6985" s="2" t="s">
        <v>977</v>
      </c>
      <c r="G6985" s="14" t="n">
        <v>19.5</v>
      </c>
      <c r="H6985" s="14" t="n">
        <v>25.31</v>
      </c>
      <c r="I6985" s="14" t="n">
        <v>19.5</v>
      </c>
      <c r="J6985" s="23" t="n">
        <f aca="false">IF(AND(E6985="Priority",ISNUMBER('Cost model'!N635)),'Cost model'!N635,'Cost model'!M635)</f>
        <v>40</v>
      </c>
      <c r="K6985" s="14" t="n">
        <f aca="false">J6985-H6985</f>
        <v>14.69</v>
      </c>
      <c r="L6985" s="14" t="n">
        <f aca="false">G6985-H6985</f>
        <v>-5.81</v>
      </c>
    </row>
    <row r="6986" customFormat="false" ht="15" hidden="false" customHeight="false" outlineLevel="0" collapsed="false">
      <c r="A6986" s="2" t="s">
        <v>174</v>
      </c>
      <c r="B6986" s="2" t="s">
        <v>174</v>
      </c>
      <c r="C6986" s="2" t="s">
        <v>49</v>
      </c>
      <c r="D6986" s="2" t="s">
        <v>12</v>
      </c>
      <c r="E6986" s="2" t="s">
        <v>74</v>
      </c>
      <c r="F6986" s="2" t="s">
        <v>977</v>
      </c>
      <c r="G6986" s="14" t="n">
        <v>19.5</v>
      </c>
      <c r="H6986" s="14" t="n">
        <v>25.88</v>
      </c>
      <c r="I6986" s="14" t="n">
        <v>19.5</v>
      </c>
      <c r="J6986" s="23" t="n">
        <f aca="false">IF(AND(E6986="Priority",ISNUMBER('Cost model'!N172)),'Cost model'!N172,'Cost model'!M172)</f>
        <v>45</v>
      </c>
      <c r="K6986" s="14" t="n">
        <f aca="false">J6986-H6986</f>
        <v>19.12</v>
      </c>
      <c r="L6986" s="14" t="n">
        <f aca="false">G6986-H6986</f>
        <v>-6.38</v>
      </c>
    </row>
    <row r="6987" customFormat="false" ht="15" hidden="false" customHeight="false" outlineLevel="0" collapsed="false">
      <c r="A6987" s="2" t="s">
        <v>124</v>
      </c>
      <c r="B6987" s="2" t="s">
        <v>124</v>
      </c>
      <c r="C6987" s="2" t="s">
        <v>48</v>
      </c>
      <c r="D6987" s="2" t="s">
        <v>13</v>
      </c>
      <c r="E6987" s="2" t="s">
        <v>74</v>
      </c>
      <c r="F6987" s="2" t="s">
        <v>977</v>
      </c>
      <c r="G6987" s="14" t="n">
        <v>24.5</v>
      </c>
      <c r="H6987" s="14" t="n">
        <v>33.59</v>
      </c>
      <c r="I6987" s="14" t="n">
        <v>24.5</v>
      </c>
      <c r="J6987" s="23" t="n">
        <f aca="false">IF(AND(E6987="Priority",ISNUMBER('Cost model'!N324)),'Cost model'!N324,'Cost model'!M324)</f>
        <v>85</v>
      </c>
      <c r="K6987" s="14" t="n">
        <f aca="false">J6987-H6987</f>
        <v>51.41</v>
      </c>
      <c r="L6987" s="14" t="n">
        <f aca="false">G6987-H6987</f>
        <v>-9.09</v>
      </c>
    </row>
    <row r="6988" customFormat="false" ht="15" hidden="false" customHeight="false" outlineLevel="0" collapsed="false">
      <c r="A6988" s="2" t="s">
        <v>174</v>
      </c>
      <c r="B6988" s="2" t="s">
        <v>174</v>
      </c>
      <c r="C6988" s="2" t="s">
        <v>48</v>
      </c>
      <c r="D6988" s="2" t="s">
        <v>12</v>
      </c>
      <c r="E6988" s="2" t="s">
        <v>74</v>
      </c>
      <c r="F6988" s="2" t="s">
        <v>977</v>
      </c>
      <c r="G6988" s="14" t="n">
        <v>12.5</v>
      </c>
      <c r="H6988" s="14" t="n">
        <v>28.42</v>
      </c>
      <c r="I6988" s="14" t="n">
        <v>12.5</v>
      </c>
      <c r="J6988" s="23" t="n">
        <f aca="false">IF(AND(E6988="Priority",ISNUMBER('Cost model'!N171)),'Cost model'!N171,'Cost model'!M171)</f>
        <v>40</v>
      </c>
      <c r="K6988" s="14" t="n">
        <f aca="false">J6988-H6988</f>
        <v>11.58</v>
      </c>
      <c r="L6988" s="14" t="n">
        <f aca="false">G6988-H6988</f>
        <v>-15.92</v>
      </c>
    </row>
    <row r="6989" customFormat="false" ht="15" hidden="false" customHeight="false" outlineLevel="0" collapsed="false">
      <c r="A6989" s="2" t="s">
        <v>142</v>
      </c>
      <c r="B6989" s="2" t="s">
        <v>142</v>
      </c>
      <c r="C6989" s="2" t="s">
        <v>48</v>
      </c>
      <c r="D6989" s="2" t="s">
        <v>12</v>
      </c>
      <c r="E6989" s="2" t="s">
        <v>74</v>
      </c>
      <c r="F6989" s="2" t="s">
        <v>977</v>
      </c>
      <c r="G6989" s="14" t="n">
        <v>44.5</v>
      </c>
      <c r="H6989" s="14" t="n">
        <v>41.81</v>
      </c>
      <c r="I6989" s="14" t="n">
        <v>12.5</v>
      </c>
      <c r="J6989" s="23" t="n">
        <f aca="false">IF(AND(E6989="Priority",ISNUMBER('Cost model'!N636)),'Cost model'!N636,'Cost model'!M636)</f>
        <v>40</v>
      </c>
      <c r="K6989" s="14" t="n">
        <f aca="false">J6989-H6989</f>
        <v>-1.81</v>
      </c>
      <c r="L6989" s="14" t="n">
        <f aca="false">G6989-H6989</f>
        <v>2.69</v>
      </c>
    </row>
    <row r="6990" customFormat="false" ht="15" hidden="false" customHeight="false" outlineLevel="0" collapsed="false">
      <c r="A6990" s="2" t="s">
        <v>142</v>
      </c>
      <c r="B6990" s="2" t="s">
        <v>142</v>
      </c>
      <c r="C6990" s="2" t="s">
        <v>48</v>
      </c>
      <c r="D6990" s="2" t="s">
        <v>12</v>
      </c>
      <c r="E6990" s="2" t="s">
        <v>74</v>
      </c>
      <c r="F6990" s="2" t="s">
        <v>977</v>
      </c>
      <c r="G6990" s="14" t="n">
        <v>12.5</v>
      </c>
      <c r="H6990" s="14" t="n">
        <v>43.27</v>
      </c>
      <c r="I6990" s="14" t="n">
        <v>12.5</v>
      </c>
      <c r="J6990" s="23" t="n">
        <f aca="false">IF(AND(E6990="Priority",ISNUMBER('Cost model'!N636)),'Cost model'!N636,'Cost model'!M636)</f>
        <v>40</v>
      </c>
      <c r="K6990" s="14" t="n">
        <f aca="false">J6990-H6990</f>
        <v>-3.27</v>
      </c>
      <c r="L6990" s="14" t="n">
        <f aca="false">G6990-H6990</f>
        <v>-30.77</v>
      </c>
    </row>
    <row r="6991" customFormat="false" ht="15" hidden="false" customHeight="false" outlineLevel="0" collapsed="false">
      <c r="A6991" s="2" t="s">
        <v>142</v>
      </c>
      <c r="B6991" s="2" t="s">
        <v>142</v>
      </c>
      <c r="C6991" s="2" t="s">
        <v>48</v>
      </c>
      <c r="D6991" s="2" t="s">
        <v>12</v>
      </c>
      <c r="E6991" s="2" t="s">
        <v>83</v>
      </c>
      <c r="F6991" s="2" t="s">
        <v>977</v>
      </c>
      <c r="G6991" s="14" t="n">
        <v>19.5</v>
      </c>
      <c r="H6991" s="14" t="n">
        <v>25.31</v>
      </c>
      <c r="I6991" s="14" t="n">
        <v>19.5</v>
      </c>
      <c r="J6991" s="23" t="n">
        <f aca="false">IF(AND(E6991="Priority",ISNUMBER('Cost model'!N636)),'Cost model'!N636,'Cost model'!M636)</f>
        <v>55</v>
      </c>
      <c r="K6991" s="14" t="n">
        <f aca="false">J6991-H6991</f>
        <v>29.69</v>
      </c>
      <c r="L6991" s="14" t="n">
        <f aca="false">G6991-H6991</f>
        <v>-5.81</v>
      </c>
    </row>
    <row r="6992" customFormat="false" ht="15" hidden="false" customHeight="false" outlineLevel="0" collapsed="false">
      <c r="A6992" s="2" t="s">
        <v>124</v>
      </c>
      <c r="B6992" s="2" t="s">
        <v>124</v>
      </c>
      <c r="C6992" s="2" t="s">
        <v>49</v>
      </c>
      <c r="D6992" s="2" t="s">
        <v>13</v>
      </c>
      <c r="E6992" s="2" t="s">
        <v>74</v>
      </c>
      <c r="F6992" s="2" t="s">
        <v>977</v>
      </c>
      <c r="G6992" s="14" t="n">
        <v>50</v>
      </c>
      <c r="H6992" s="14" t="n">
        <v>89.45</v>
      </c>
      <c r="I6992" s="14" t="n">
        <v>50</v>
      </c>
      <c r="J6992" s="23" t="n">
        <f aca="false">IF(AND(E6992="Priority",ISNUMBER('Cost model'!N325)),'Cost model'!N325,'Cost model'!M325)</f>
        <v>110</v>
      </c>
      <c r="K6992" s="14" t="n">
        <f aca="false">J6992-H6992</f>
        <v>20.55</v>
      </c>
      <c r="L6992" s="14" t="n">
        <f aca="false">G6992-H6992</f>
        <v>-39.45</v>
      </c>
    </row>
    <row r="6993" customFormat="false" ht="15" hidden="false" customHeight="false" outlineLevel="0" collapsed="false">
      <c r="A6993" s="2" t="s">
        <v>342</v>
      </c>
      <c r="B6993" s="2" t="s">
        <v>158</v>
      </c>
      <c r="C6993" s="2" t="s">
        <v>47</v>
      </c>
      <c r="D6993" s="2" t="s">
        <v>12</v>
      </c>
      <c r="E6993" s="2" t="s">
        <v>74</v>
      </c>
      <c r="F6993" s="2" t="s">
        <v>976</v>
      </c>
      <c r="G6993" s="14" t="n">
        <v>24.5</v>
      </c>
      <c r="H6993" s="14" t="n">
        <v>40.28</v>
      </c>
      <c r="I6993" s="14" t="n">
        <v>24.5</v>
      </c>
      <c r="J6993" s="23" t="n">
        <f aca="false">IF(AND(E6993="Priority",ISNUMBER('Cost model'!N215)),'Cost model'!N215,'Cost model'!M215)</f>
        <v>60</v>
      </c>
      <c r="K6993" s="14" t="n">
        <f aca="false">J6993-H6993</f>
        <v>19.72</v>
      </c>
      <c r="L6993" s="14" t="n">
        <f aca="false">G6993-H6993</f>
        <v>-15.78</v>
      </c>
    </row>
    <row r="6994" customFormat="false" ht="15" hidden="false" customHeight="false" outlineLevel="0" collapsed="false">
      <c r="A6994" s="2" t="s">
        <v>174</v>
      </c>
      <c r="B6994" s="2" t="s">
        <v>174</v>
      </c>
      <c r="C6994" s="2" t="s">
        <v>47</v>
      </c>
      <c r="D6994" s="2" t="s">
        <v>12</v>
      </c>
      <c r="E6994" s="2" t="s">
        <v>74</v>
      </c>
      <c r="F6994" s="2" t="s">
        <v>977</v>
      </c>
      <c r="G6994" s="14" t="n">
        <v>29</v>
      </c>
      <c r="H6994" s="14" t="n">
        <v>27.79</v>
      </c>
      <c r="I6994" s="14" t="n">
        <v>9.5</v>
      </c>
      <c r="J6994" s="23" t="n">
        <f aca="false">IF(AND(E6994="Priority",ISNUMBER('Cost model'!N170)),'Cost model'!N170,'Cost model'!M170)</f>
        <v>25.5</v>
      </c>
      <c r="K6994" s="14" t="n">
        <f aca="false">J6994-H6994</f>
        <v>-2.29</v>
      </c>
      <c r="L6994" s="14" t="n">
        <f aca="false">G6994-H6994</f>
        <v>1.21</v>
      </c>
    </row>
    <row r="6995" customFormat="false" ht="15" hidden="false" customHeight="false" outlineLevel="0" collapsed="false">
      <c r="A6995" s="2" t="s">
        <v>142</v>
      </c>
      <c r="B6995" s="2" t="s">
        <v>142</v>
      </c>
      <c r="C6995" s="2" t="s">
        <v>47</v>
      </c>
      <c r="D6995" s="2" t="s">
        <v>14</v>
      </c>
      <c r="E6995" s="2" t="s">
        <v>74</v>
      </c>
      <c r="F6995" s="2" t="s">
        <v>977</v>
      </c>
      <c r="G6995" s="14" t="n">
        <v>29</v>
      </c>
      <c r="H6995" s="14" t="n">
        <v>33.58</v>
      </c>
      <c r="I6995" s="14" t="n">
        <v>25</v>
      </c>
      <c r="J6995" s="23" t="n">
        <f aca="false">IF(AND(E6995="Priority",ISNUMBER('Cost model'!N641)),'Cost model'!N641,'Cost model'!M641)</f>
        <v>75</v>
      </c>
      <c r="K6995" s="14" t="n">
        <f aca="false">J6995-H6995</f>
        <v>41.42</v>
      </c>
      <c r="L6995" s="14" t="n">
        <f aca="false">G6995-H6995</f>
        <v>-4.58</v>
      </c>
    </row>
    <row r="6996" customFormat="false" ht="15" hidden="false" customHeight="false" outlineLevel="0" collapsed="false">
      <c r="A6996" s="2" t="s">
        <v>174</v>
      </c>
      <c r="B6996" s="2" t="s">
        <v>158</v>
      </c>
      <c r="C6996" s="2" t="s">
        <v>47</v>
      </c>
      <c r="D6996" s="2" t="s">
        <v>12</v>
      </c>
      <c r="E6996" s="2" t="s">
        <v>74</v>
      </c>
      <c r="F6996" s="2" t="s">
        <v>976</v>
      </c>
      <c r="G6996" s="14" t="n">
        <v>9.5</v>
      </c>
      <c r="H6996" s="14" t="n">
        <v>42.83</v>
      </c>
      <c r="I6996" s="14" t="n">
        <v>19.5</v>
      </c>
      <c r="J6996" s="23" t="n">
        <f aca="false">IF(AND(E6996="Priority",ISNUMBER('Cost model'!N140)),'Cost model'!N140,'Cost model'!M140)</f>
        <v>40</v>
      </c>
      <c r="K6996" s="14" t="n">
        <f aca="false">J6996-H6996</f>
        <v>-2.83</v>
      </c>
      <c r="L6996" s="14" t="n">
        <f aca="false">G6996-H6996</f>
        <v>-33.33</v>
      </c>
    </row>
    <row r="6997" customFormat="false" ht="15" hidden="false" customHeight="false" outlineLevel="0" collapsed="false">
      <c r="A6997" s="2" t="s">
        <v>124</v>
      </c>
      <c r="B6997" s="2" t="s">
        <v>124</v>
      </c>
      <c r="C6997" s="2" t="s">
        <v>48</v>
      </c>
      <c r="D6997" s="2" t="s">
        <v>12</v>
      </c>
      <c r="E6997" s="2" t="s">
        <v>74</v>
      </c>
      <c r="F6997" s="2" t="s">
        <v>977</v>
      </c>
      <c r="G6997" s="14" t="n">
        <v>37</v>
      </c>
      <c r="H6997" s="14" t="n">
        <v>48.96</v>
      </c>
      <c r="I6997" s="14" t="n">
        <v>12.5</v>
      </c>
      <c r="J6997" s="23" t="n">
        <f aca="false">IF(AND(E6997="Priority",ISNUMBER('Cost model'!N321)),'Cost model'!N321,'Cost model'!M321)</f>
        <v>40</v>
      </c>
      <c r="K6997" s="14" t="n">
        <f aca="false">J6997-H6997</f>
        <v>-8.96</v>
      </c>
      <c r="L6997" s="14" t="n">
        <f aca="false">G6997-H6997</f>
        <v>-11.96</v>
      </c>
    </row>
    <row r="6998" customFormat="false" ht="15" hidden="false" customHeight="false" outlineLevel="0" collapsed="false">
      <c r="A6998" s="2" t="s">
        <v>174</v>
      </c>
      <c r="B6998" s="2" t="s">
        <v>174</v>
      </c>
      <c r="C6998" s="2" t="s">
        <v>47</v>
      </c>
      <c r="D6998" s="2" t="s">
        <v>12</v>
      </c>
      <c r="E6998" s="2" t="s">
        <v>83</v>
      </c>
      <c r="F6998" s="2" t="s">
        <v>977</v>
      </c>
      <c r="G6998" s="14" t="n">
        <v>19.5</v>
      </c>
      <c r="H6998" s="14" t="n">
        <v>25.31</v>
      </c>
      <c r="I6998" s="14" t="n">
        <v>19.5</v>
      </c>
      <c r="J6998" s="23" t="n">
        <f aca="false">IF(AND(E6998="Priority",ISNUMBER('Cost model'!N170)),'Cost model'!N170,'Cost model'!M170)</f>
        <v>35</v>
      </c>
      <c r="K6998" s="14" t="n">
        <f aca="false">J6998-H6998</f>
        <v>9.69</v>
      </c>
      <c r="L6998" s="14" t="n">
        <f aca="false">G6998-H6998</f>
        <v>-5.81</v>
      </c>
    </row>
    <row r="6999" customFormat="false" ht="15" hidden="false" customHeight="false" outlineLevel="0" collapsed="false">
      <c r="A6999" s="2" t="s">
        <v>174</v>
      </c>
      <c r="B6999" s="2" t="s">
        <v>174</v>
      </c>
      <c r="C6999" s="2" t="s">
        <v>48</v>
      </c>
      <c r="D6999" s="2" t="s">
        <v>12</v>
      </c>
      <c r="E6999" s="2" t="s">
        <v>74</v>
      </c>
      <c r="F6999" s="2" t="s">
        <v>977</v>
      </c>
      <c r="G6999" s="14" t="n">
        <v>50</v>
      </c>
      <c r="H6999" s="14" t="n">
        <v>44.48</v>
      </c>
      <c r="I6999" s="14" t="n">
        <v>12.5</v>
      </c>
      <c r="J6999" s="23" t="n">
        <f aca="false">IF(AND(E6999="Priority",ISNUMBER('Cost model'!N171)),'Cost model'!N171,'Cost model'!M171)</f>
        <v>40</v>
      </c>
      <c r="K6999" s="14" t="n">
        <f aca="false">J6999-H6999</f>
        <v>-4.48</v>
      </c>
      <c r="L6999" s="14" t="n">
        <f aca="false">G6999-H6999</f>
        <v>5.52</v>
      </c>
    </row>
    <row r="7000" customFormat="false" ht="15" hidden="false" customHeight="false" outlineLevel="0" collapsed="false">
      <c r="A7000" s="2" t="s">
        <v>124</v>
      </c>
      <c r="B7000" s="2" t="s">
        <v>124</v>
      </c>
      <c r="C7000" s="2" t="s">
        <v>49</v>
      </c>
      <c r="D7000" s="2" t="s">
        <v>12</v>
      </c>
      <c r="E7000" s="2" t="s">
        <v>74</v>
      </c>
      <c r="F7000" s="2" t="s">
        <v>977</v>
      </c>
      <c r="G7000" s="14" t="n">
        <v>56.5</v>
      </c>
      <c r="H7000" s="14" t="n">
        <v>58.18</v>
      </c>
      <c r="I7000" s="14" t="n">
        <v>19.5</v>
      </c>
      <c r="J7000" s="23" t="n">
        <f aca="false">IF(AND(E7000="Priority",ISNUMBER('Cost model'!N322)),'Cost model'!N322,'Cost model'!M322)</f>
        <v>50</v>
      </c>
      <c r="K7000" s="14" t="n">
        <f aca="false">J7000-H7000</f>
        <v>-8.18</v>
      </c>
      <c r="L7000" s="14" t="n">
        <f aca="false">G7000-H7000</f>
        <v>-1.68</v>
      </c>
    </row>
    <row r="7001" customFormat="false" ht="15" hidden="false" customHeight="false" outlineLevel="0" collapsed="false">
      <c r="A7001" s="2" t="s">
        <v>142</v>
      </c>
      <c r="B7001" s="2" t="s">
        <v>142</v>
      </c>
      <c r="C7001" s="2" t="s">
        <v>47</v>
      </c>
      <c r="D7001" s="2" t="s">
        <v>10</v>
      </c>
      <c r="E7001" s="2" t="s">
        <v>74</v>
      </c>
      <c r="F7001" s="2" t="s">
        <v>977</v>
      </c>
      <c r="G7001" s="14" t="n">
        <v>9.5</v>
      </c>
      <c r="H7001" s="14" t="n">
        <v>7.16</v>
      </c>
      <c r="I7001" s="14" t="n">
        <v>9.5</v>
      </c>
      <c r="J7001" s="23" t="n">
        <f aca="false">IF(AND(E7001="Priority",ISNUMBER('Cost model'!N632)),'Cost model'!N632,'Cost model'!M632)</f>
        <v>9.5</v>
      </c>
      <c r="K7001" s="14" t="n">
        <f aca="false">J7001-H7001</f>
        <v>2.34</v>
      </c>
      <c r="L7001" s="14" t="n">
        <f aca="false">G7001-H7001</f>
        <v>2.34</v>
      </c>
    </row>
    <row r="7002" customFormat="false" ht="15" hidden="false" customHeight="false" outlineLevel="0" collapsed="false">
      <c r="A7002" s="2" t="s">
        <v>174</v>
      </c>
      <c r="B7002" s="2" t="s">
        <v>174</v>
      </c>
      <c r="C7002" s="2" t="s">
        <v>48</v>
      </c>
      <c r="D7002" s="2" t="s">
        <v>10</v>
      </c>
      <c r="E7002" s="2" t="s">
        <v>83</v>
      </c>
      <c r="F7002" s="2" t="s">
        <v>977</v>
      </c>
      <c r="G7002" s="14" t="n">
        <v>17.5</v>
      </c>
      <c r="H7002" s="14" t="n">
        <v>17.63</v>
      </c>
      <c r="I7002" s="14" t="n">
        <v>17.5</v>
      </c>
      <c r="J7002" s="23" t="n">
        <f aca="false">IF(AND(E7002="Priority",ISNUMBER('Cost model'!N168)),'Cost model'!N168,'Cost model'!M168)</f>
        <v>18.5</v>
      </c>
      <c r="K7002" s="14" t="n">
        <f aca="false">J7002-H7002</f>
        <v>0.870000000000001</v>
      </c>
      <c r="L7002" s="14" t="n">
        <f aca="false">G7002-H7002</f>
        <v>-0.129999999999999</v>
      </c>
    </row>
    <row r="7003" customFormat="false" ht="15" hidden="false" customHeight="false" outlineLevel="0" collapsed="false">
      <c r="A7003" s="2" t="s">
        <v>124</v>
      </c>
      <c r="B7003" s="2" t="s">
        <v>124</v>
      </c>
      <c r="C7003" s="2" t="s">
        <v>47</v>
      </c>
      <c r="D7003" s="2" t="s">
        <v>10</v>
      </c>
      <c r="E7003" s="2" t="s">
        <v>74</v>
      </c>
      <c r="F7003" s="2" t="s">
        <v>977</v>
      </c>
      <c r="G7003" s="14" t="n">
        <v>9.5</v>
      </c>
      <c r="H7003" s="14" t="n">
        <v>6.89</v>
      </c>
      <c r="I7003" s="14" t="n">
        <v>9.5</v>
      </c>
      <c r="J7003" s="23" t="n">
        <f aca="false">IF(AND(E7003="Priority",ISNUMBER('Cost model'!N317)),'Cost model'!N317,'Cost model'!M317)</f>
        <v>10.5</v>
      </c>
      <c r="K7003" s="14" t="n">
        <f aca="false">J7003-H7003</f>
        <v>3.61</v>
      </c>
      <c r="L7003" s="14" t="n">
        <f aca="false">G7003-H7003</f>
        <v>2.61</v>
      </c>
    </row>
    <row r="7004" customFormat="false" ht="15" hidden="false" customHeight="false" outlineLevel="0" collapsed="false">
      <c r="A7004" s="2" t="s">
        <v>174</v>
      </c>
      <c r="B7004" s="2" t="s">
        <v>174</v>
      </c>
      <c r="C7004" s="2" t="s">
        <v>48</v>
      </c>
      <c r="D7004" s="2" t="s">
        <v>10</v>
      </c>
      <c r="E7004" s="2" t="s">
        <v>74</v>
      </c>
      <c r="F7004" s="2" t="s">
        <v>977</v>
      </c>
      <c r="G7004" s="14" t="n">
        <v>12.5</v>
      </c>
      <c r="H7004" s="14" t="n">
        <v>19.56</v>
      </c>
      <c r="I7004" s="14" t="n">
        <v>12.5</v>
      </c>
      <c r="J7004" s="23" t="n">
        <f aca="false">IF(AND(E7004="Priority",ISNUMBER('Cost model'!N168)),'Cost model'!N168,'Cost model'!M168)</f>
        <v>13.5</v>
      </c>
      <c r="K7004" s="14" t="n">
        <f aca="false">J7004-H7004</f>
        <v>-6.06</v>
      </c>
      <c r="L7004" s="14" t="n">
        <f aca="false">G7004-H7004</f>
        <v>-7.06</v>
      </c>
    </row>
    <row r="7005" customFormat="false" ht="15" hidden="false" customHeight="false" outlineLevel="0" collapsed="false">
      <c r="A7005" s="2" t="s">
        <v>221</v>
      </c>
      <c r="B7005" s="2" t="s">
        <v>221</v>
      </c>
      <c r="C7005" s="2" t="s">
        <v>49</v>
      </c>
      <c r="D7005" s="2" t="s">
        <v>12</v>
      </c>
      <c r="E7005" s="2" t="s">
        <v>74</v>
      </c>
      <c r="F7005" s="2" t="s">
        <v>977</v>
      </c>
      <c r="G7005" s="14" t="n">
        <v>19.5</v>
      </c>
      <c r="H7005" s="14" t="n">
        <v>18.3</v>
      </c>
      <c r="I7005" s="14" t="n">
        <v>19.5</v>
      </c>
      <c r="J7005" s="23" t="n">
        <f aca="false">IF(AND(E7005="Priority",ISNUMBER('Cost model'!N742)),'Cost model'!N742,'Cost model'!M742)</f>
        <v>60</v>
      </c>
      <c r="K7005" s="14" t="n">
        <f aca="false">J7005-H7005</f>
        <v>41.7</v>
      </c>
      <c r="L7005" s="14" t="n">
        <f aca="false">G7005-H7005</f>
        <v>1.2</v>
      </c>
    </row>
    <row r="7006" customFormat="false" ht="15" hidden="false" customHeight="false" outlineLevel="0" collapsed="false">
      <c r="A7006" s="2" t="s">
        <v>174</v>
      </c>
      <c r="B7006" s="2" t="s">
        <v>174</v>
      </c>
      <c r="C7006" s="2" t="s">
        <v>47</v>
      </c>
      <c r="D7006" s="2" t="s">
        <v>10</v>
      </c>
      <c r="E7006" s="2" t="s">
        <v>74</v>
      </c>
      <c r="F7006" s="2" t="s">
        <v>977</v>
      </c>
      <c r="G7006" s="14" t="n">
        <v>9.5</v>
      </c>
      <c r="H7006" s="14" t="n">
        <v>6.71</v>
      </c>
      <c r="I7006" s="14" t="n">
        <v>9.5</v>
      </c>
      <c r="J7006" s="23" t="n">
        <f aca="false">IF(AND(E7006="Priority",ISNUMBER('Cost model'!N167)),'Cost model'!N167,'Cost model'!M167)</f>
        <v>8.5</v>
      </c>
      <c r="K7006" s="14" t="n">
        <f aca="false">J7006-H7006</f>
        <v>1.79</v>
      </c>
      <c r="L7006" s="14" t="n">
        <f aca="false">G7006-H7006</f>
        <v>2.79</v>
      </c>
    </row>
    <row r="7007" customFormat="false" ht="15" hidden="false" customHeight="false" outlineLevel="0" collapsed="false">
      <c r="A7007" s="2" t="s">
        <v>124</v>
      </c>
      <c r="B7007" s="2" t="s">
        <v>124</v>
      </c>
      <c r="C7007" s="2" t="s">
        <v>47</v>
      </c>
      <c r="D7007" s="2" t="s">
        <v>15</v>
      </c>
      <c r="E7007" s="2" t="s">
        <v>83</v>
      </c>
      <c r="F7007" s="2" t="s">
        <v>977</v>
      </c>
      <c r="G7007" s="14" t="n">
        <v>85</v>
      </c>
      <c r="H7007" s="14" t="n">
        <v>78.03</v>
      </c>
      <c r="I7007" s="14" t="n">
        <v>85</v>
      </c>
      <c r="J7007" s="23" t="n">
        <f aca="false">IF(AND(E7007="Priority",ISNUMBER('Cost model'!N329)),'Cost model'!N329,'Cost model'!M329)</f>
        <v>165</v>
      </c>
      <c r="K7007" s="14" t="n">
        <f aca="false">J7007-H7007</f>
        <v>86.97</v>
      </c>
      <c r="L7007" s="14" t="n">
        <f aca="false">G7007-H7007</f>
        <v>6.97</v>
      </c>
    </row>
    <row r="7008" customFormat="false" ht="15" hidden="false" customHeight="false" outlineLevel="0" collapsed="false">
      <c r="A7008" s="2" t="s">
        <v>221</v>
      </c>
      <c r="B7008" s="2" t="s">
        <v>124</v>
      </c>
      <c r="C7008" s="2" t="s">
        <v>48</v>
      </c>
      <c r="D7008" s="2" t="s">
        <v>10</v>
      </c>
      <c r="E7008" s="2" t="s">
        <v>74</v>
      </c>
      <c r="F7008" s="2" t="s">
        <v>976</v>
      </c>
      <c r="G7008" s="14" t="n">
        <v>14.5</v>
      </c>
      <c r="H7008" s="14" t="n">
        <v>23.78</v>
      </c>
      <c r="I7008" s="14" t="n">
        <v>19.5</v>
      </c>
      <c r="J7008" s="23" t="n">
        <f aca="false">IF(AND(E7008="Priority",ISNUMBER('Cost model'!N798)),'Cost model'!N798,'Cost model'!M798)</f>
        <v>20.5</v>
      </c>
      <c r="K7008" s="14" t="n">
        <f aca="false">J7008-H7008</f>
        <v>-3.28</v>
      </c>
      <c r="L7008" s="14" t="n">
        <f aca="false">G7008-H7008</f>
        <v>-9.28</v>
      </c>
    </row>
    <row r="7009" customFormat="false" ht="15" hidden="false" customHeight="false" outlineLevel="0" collapsed="false">
      <c r="A7009" s="2" t="s">
        <v>124</v>
      </c>
      <c r="B7009" s="2" t="s">
        <v>124</v>
      </c>
      <c r="C7009" s="2" t="s">
        <v>47</v>
      </c>
      <c r="D7009" s="2" t="s">
        <v>10</v>
      </c>
      <c r="E7009" s="2" t="s">
        <v>74</v>
      </c>
      <c r="F7009" s="2" t="s">
        <v>977</v>
      </c>
      <c r="G7009" s="14" t="n">
        <v>9.5</v>
      </c>
      <c r="H7009" s="14" t="n">
        <v>6.89</v>
      </c>
      <c r="I7009" s="14" t="n">
        <v>9.5</v>
      </c>
      <c r="J7009" s="23" t="n">
        <f aca="false">IF(AND(E7009="Priority",ISNUMBER('Cost model'!N317)),'Cost model'!N317,'Cost model'!M317)</f>
        <v>10.5</v>
      </c>
      <c r="K7009" s="14" t="n">
        <f aca="false">J7009-H7009</f>
        <v>3.61</v>
      </c>
      <c r="L7009" s="14" t="n">
        <f aca="false">G7009-H7009</f>
        <v>2.61</v>
      </c>
    </row>
    <row r="7010" customFormat="false" ht="15" hidden="false" customHeight="false" outlineLevel="0" collapsed="false">
      <c r="A7010" s="2" t="s">
        <v>124</v>
      </c>
      <c r="B7010" s="2" t="s">
        <v>124</v>
      </c>
      <c r="C7010" s="2" t="s">
        <v>47</v>
      </c>
      <c r="D7010" s="2" t="s">
        <v>10</v>
      </c>
      <c r="E7010" s="2" t="s">
        <v>83</v>
      </c>
      <c r="F7010" s="2" t="s">
        <v>977</v>
      </c>
      <c r="G7010" s="14" t="n">
        <v>14.5</v>
      </c>
      <c r="H7010" s="14" t="n">
        <v>8.14</v>
      </c>
      <c r="I7010" s="14" t="n">
        <v>14.5</v>
      </c>
      <c r="J7010" s="23" t="n">
        <f aca="false">IF(AND(E7010="Priority",ISNUMBER('Cost model'!N317)),'Cost model'!N317,'Cost model'!M317)</f>
        <v>15.5</v>
      </c>
      <c r="K7010" s="14" t="n">
        <f aca="false">J7010-H7010</f>
        <v>7.36</v>
      </c>
      <c r="L7010" s="14" t="n">
        <f aca="false">G7010-H7010</f>
        <v>6.36</v>
      </c>
    </row>
    <row r="7011" customFormat="false" ht="15" hidden="false" customHeight="false" outlineLevel="0" collapsed="false">
      <c r="A7011" s="2" t="s">
        <v>142</v>
      </c>
      <c r="B7011" s="2" t="s">
        <v>142</v>
      </c>
      <c r="C7011" s="2" t="s">
        <v>49</v>
      </c>
      <c r="D7011" s="2" t="s">
        <v>12</v>
      </c>
      <c r="E7011" s="2" t="s">
        <v>74</v>
      </c>
      <c r="F7011" s="2" t="s">
        <v>977</v>
      </c>
      <c r="G7011" s="14" t="n">
        <v>19.5</v>
      </c>
      <c r="H7011" s="14" t="n">
        <v>41.81</v>
      </c>
      <c r="I7011" s="14" t="n">
        <v>19.5</v>
      </c>
      <c r="J7011" s="23" t="n">
        <f aca="false">IF(AND(E7011="Priority",ISNUMBER('Cost model'!N637)),'Cost model'!N637,'Cost model'!M637)</f>
        <v>45</v>
      </c>
      <c r="K7011" s="14" t="n">
        <f aca="false">J7011-H7011</f>
        <v>3.19</v>
      </c>
      <c r="L7011" s="14" t="n">
        <f aca="false">G7011-H7011</f>
        <v>-22.31</v>
      </c>
    </row>
    <row r="7012" customFormat="false" ht="15" hidden="false" customHeight="false" outlineLevel="0" collapsed="false">
      <c r="A7012" s="2" t="s">
        <v>142</v>
      </c>
      <c r="B7012" s="2" t="s">
        <v>142</v>
      </c>
      <c r="C7012" s="2" t="s">
        <v>48</v>
      </c>
      <c r="D7012" s="2" t="s">
        <v>12</v>
      </c>
      <c r="E7012" s="2" t="s">
        <v>74</v>
      </c>
      <c r="F7012" s="2" t="s">
        <v>977</v>
      </c>
      <c r="G7012" s="14" t="n">
        <v>39.5</v>
      </c>
      <c r="H7012" s="14" t="n">
        <v>42.06</v>
      </c>
      <c r="I7012" s="14" t="n">
        <v>12.5</v>
      </c>
      <c r="J7012" s="23" t="n">
        <f aca="false">IF(AND(E7012="Priority",ISNUMBER('Cost model'!N636)),'Cost model'!N636,'Cost model'!M636)</f>
        <v>40</v>
      </c>
      <c r="K7012" s="14" t="n">
        <f aca="false">J7012-H7012</f>
        <v>-2.06</v>
      </c>
      <c r="L7012" s="14" t="n">
        <f aca="false">G7012-H7012</f>
        <v>-2.56</v>
      </c>
    </row>
    <row r="7013" customFormat="false" ht="15" hidden="false" customHeight="false" outlineLevel="0" collapsed="false">
      <c r="A7013" s="2" t="s">
        <v>174</v>
      </c>
      <c r="B7013" s="2" t="s">
        <v>124</v>
      </c>
      <c r="C7013" s="2" t="s">
        <v>49</v>
      </c>
      <c r="D7013" s="2" t="s">
        <v>10</v>
      </c>
      <c r="E7013" s="2" t="s">
        <v>74</v>
      </c>
      <c r="F7013" s="2" t="s">
        <v>976</v>
      </c>
      <c r="G7013" s="14" t="n">
        <v>14.5</v>
      </c>
      <c r="H7013" s="14" t="n">
        <v>20.28</v>
      </c>
      <c r="I7013" s="14" t="n">
        <v>17.5</v>
      </c>
      <c r="J7013" s="23" t="n">
        <f aca="false">IF(AND(E7013="Priority",ISNUMBER('Cost model'!N109)),'Cost model'!N109,'Cost model'!M109)</f>
        <v>18.5</v>
      </c>
      <c r="K7013" s="14" t="n">
        <f aca="false">J7013-H7013</f>
        <v>-1.78</v>
      </c>
      <c r="L7013" s="14" t="n">
        <f aca="false">G7013-H7013</f>
        <v>-5.78</v>
      </c>
    </row>
    <row r="7014" customFormat="false" ht="15" hidden="false" customHeight="false" outlineLevel="0" collapsed="false">
      <c r="A7014" s="2" t="s">
        <v>124</v>
      </c>
      <c r="B7014" s="2" t="s">
        <v>124</v>
      </c>
      <c r="C7014" s="2" t="s">
        <v>48</v>
      </c>
      <c r="D7014" s="2" t="s">
        <v>10</v>
      </c>
      <c r="E7014" s="2" t="s">
        <v>83</v>
      </c>
      <c r="F7014" s="2" t="s">
        <v>977</v>
      </c>
      <c r="G7014" s="14" t="n">
        <v>17.5</v>
      </c>
      <c r="H7014" s="14" t="n">
        <v>14.2</v>
      </c>
      <c r="I7014" s="14" t="n">
        <v>17.5</v>
      </c>
      <c r="J7014" s="23" t="n">
        <f aca="false">IF(AND(E7014="Priority",ISNUMBER('Cost model'!N318)),'Cost model'!N318,'Cost model'!M318)</f>
        <v>19.5</v>
      </c>
      <c r="K7014" s="14" t="n">
        <f aca="false">J7014-H7014</f>
        <v>5.3</v>
      </c>
      <c r="L7014" s="14" t="n">
        <f aca="false">G7014-H7014</f>
        <v>3.3</v>
      </c>
    </row>
    <row r="7015" customFormat="false" ht="15" hidden="false" customHeight="false" outlineLevel="0" collapsed="false">
      <c r="A7015" s="2" t="s">
        <v>158</v>
      </c>
      <c r="B7015" s="2" t="s">
        <v>158</v>
      </c>
      <c r="C7015" s="2" t="s">
        <v>49</v>
      </c>
      <c r="D7015" s="2" t="s">
        <v>10</v>
      </c>
      <c r="E7015" s="2" t="s">
        <v>74</v>
      </c>
      <c r="F7015" s="2" t="s">
        <v>977</v>
      </c>
      <c r="G7015" s="14" t="n">
        <v>17.5</v>
      </c>
      <c r="H7015" s="14" t="n">
        <v>14.01</v>
      </c>
      <c r="I7015" s="14" t="n">
        <v>17.5</v>
      </c>
      <c r="J7015" s="23" t="n">
        <f aca="false">IF(AND(E7015="Priority",ISNUMBER('Cost model'!N424)),'Cost model'!N424,'Cost model'!M424)</f>
        <v>16.5</v>
      </c>
      <c r="K7015" s="14" t="n">
        <f aca="false">J7015-H7015</f>
        <v>2.49</v>
      </c>
      <c r="L7015" s="14" t="n">
        <f aca="false">G7015-H7015</f>
        <v>3.49</v>
      </c>
    </row>
    <row r="7016" customFormat="false" ht="15" hidden="false" customHeight="false" outlineLevel="0" collapsed="false">
      <c r="A7016" s="2" t="s">
        <v>205</v>
      </c>
      <c r="B7016" s="2" t="s">
        <v>142</v>
      </c>
      <c r="C7016" s="2" t="s">
        <v>48</v>
      </c>
      <c r="D7016" s="2" t="s">
        <v>12</v>
      </c>
      <c r="E7016" s="2" t="s">
        <v>74</v>
      </c>
      <c r="F7016" s="2" t="s">
        <v>976</v>
      </c>
      <c r="G7016" s="14" t="n">
        <v>19.5</v>
      </c>
      <c r="H7016" s="14" t="n">
        <v>76.92</v>
      </c>
      <c r="I7016" s="14" t="n">
        <v>19.5</v>
      </c>
      <c r="J7016" s="23" t="n">
        <f aca="false">IF(AND(E7016="Priority",ISNUMBER('Cost model'!N546)),'Cost model'!N546,'Cost model'!M546)</f>
        <v>60</v>
      </c>
      <c r="K7016" s="14" t="n">
        <f aca="false">J7016-H7016</f>
        <v>-16.92</v>
      </c>
      <c r="L7016" s="14" t="n">
        <f aca="false">G7016-H7016</f>
        <v>-57.42</v>
      </c>
    </row>
    <row r="7017" customFormat="false" ht="15" hidden="false" customHeight="false" outlineLevel="0" collapsed="false">
      <c r="A7017" s="2" t="s">
        <v>142</v>
      </c>
      <c r="B7017" s="2" t="s">
        <v>124</v>
      </c>
      <c r="C7017" s="2" t="s">
        <v>47</v>
      </c>
      <c r="D7017" s="2" t="s">
        <v>13</v>
      </c>
      <c r="E7017" s="2" t="s">
        <v>74</v>
      </c>
      <c r="F7017" s="2" t="s">
        <v>976</v>
      </c>
      <c r="G7017" s="14" t="n">
        <v>24.5</v>
      </c>
      <c r="H7017" s="14" t="n">
        <v>68.75</v>
      </c>
      <c r="I7017" s="14" t="n">
        <v>24.5</v>
      </c>
      <c r="J7017" s="23" t="n">
        <f aca="false">IF(AND(E7017="Priority",ISNUMBER('Cost model'!N668)),'Cost model'!N668,'Cost model'!M668)</f>
        <v>75</v>
      </c>
      <c r="K7017" s="14" t="n">
        <f aca="false">J7017-H7017</f>
        <v>6.25</v>
      </c>
      <c r="L7017" s="14" t="n">
        <f aca="false">G7017-H7017</f>
        <v>-44.25</v>
      </c>
    </row>
    <row r="7018" customFormat="false" ht="15" hidden="false" customHeight="false" outlineLevel="0" collapsed="false">
      <c r="A7018" s="2" t="s">
        <v>174</v>
      </c>
      <c r="B7018" s="2" t="s">
        <v>174</v>
      </c>
      <c r="C7018" s="2" t="s">
        <v>47</v>
      </c>
      <c r="D7018" s="2" t="s">
        <v>10</v>
      </c>
      <c r="E7018" s="2" t="s">
        <v>74</v>
      </c>
      <c r="F7018" s="2" t="s">
        <v>977</v>
      </c>
      <c r="G7018" s="14" t="n">
        <v>9.5</v>
      </c>
      <c r="H7018" s="14" t="n">
        <v>6.71</v>
      </c>
      <c r="I7018" s="14" t="n">
        <v>9.5</v>
      </c>
      <c r="J7018" s="23" t="n">
        <f aca="false">IF(AND(E7018="Priority",ISNUMBER('Cost model'!N167)),'Cost model'!N167,'Cost model'!M167)</f>
        <v>8.5</v>
      </c>
      <c r="K7018" s="14" t="n">
        <f aca="false">J7018-H7018</f>
        <v>1.79</v>
      </c>
      <c r="L7018" s="14" t="n">
        <f aca="false">G7018-H7018</f>
        <v>2.79</v>
      </c>
    </row>
    <row r="7019" customFormat="false" ht="15" hidden="false" customHeight="false" outlineLevel="0" collapsed="false">
      <c r="A7019" s="2" t="s">
        <v>221</v>
      </c>
      <c r="B7019" s="2" t="s">
        <v>221</v>
      </c>
      <c r="C7019" s="2" t="s">
        <v>49</v>
      </c>
      <c r="D7019" s="2" t="s">
        <v>10</v>
      </c>
      <c r="E7019" s="2" t="s">
        <v>74</v>
      </c>
      <c r="F7019" s="2" t="s">
        <v>977</v>
      </c>
      <c r="G7019" s="14" t="n">
        <v>17.5</v>
      </c>
      <c r="H7019" s="14" t="n">
        <v>21.2</v>
      </c>
      <c r="I7019" s="14" t="n">
        <v>17.5</v>
      </c>
      <c r="J7019" s="23" t="n">
        <f aca="false">IF(AND(E7019="Priority",ISNUMBER('Cost model'!N739)),'Cost model'!N739,'Cost model'!M739)</f>
        <v>17.5</v>
      </c>
      <c r="K7019" s="14" t="n">
        <f aca="false">J7019-H7019</f>
        <v>-3.7</v>
      </c>
      <c r="L7019" s="14" t="n">
        <f aca="false">G7019-H7019</f>
        <v>-3.7</v>
      </c>
    </row>
    <row r="7020" customFormat="false" ht="15" hidden="false" customHeight="false" outlineLevel="0" collapsed="false">
      <c r="A7020" s="2" t="s">
        <v>158</v>
      </c>
      <c r="B7020" s="2" t="s">
        <v>158</v>
      </c>
      <c r="C7020" s="2" t="s">
        <v>49</v>
      </c>
      <c r="D7020" s="2" t="s">
        <v>10</v>
      </c>
      <c r="E7020" s="2" t="s">
        <v>83</v>
      </c>
      <c r="F7020" s="2" t="s">
        <v>977</v>
      </c>
      <c r="G7020" s="14" t="n">
        <v>24.5</v>
      </c>
      <c r="H7020" s="14" t="n">
        <v>21.01</v>
      </c>
      <c r="I7020" s="14" t="n">
        <v>24.5</v>
      </c>
      <c r="J7020" s="23" t="n">
        <f aca="false">IF(AND(E7020="Priority",ISNUMBER('Cost model'!N424)),'Cost model'!N424,'Cost model'!M424)</f>
        <v>22.5</v>
      </c>
      <c r="K7020" s="14" t="n">
        <f aca="false">J7020-H7020</f>
        <v>1.49</v>
      </c>
      <c r="L7020" s="14" t="n">
        <f aca="false">G7020-H7020</f>
        <v>3.49</v>
      </c>
    </row>
    <row r="7021" customFormat="false" ht="15" hidden="false" customHeight="false" outlineLevel="0" collapsed="false">
      <c r="A7021" s="2" t="s">
        <v>142</v>
      </c>
      <c r="B7021" s="2" t="s">
        <v>142</v>
      </c>
      <c r="C7021" s="2" t="s">
        <v>47</v>
      </c>
      <c r="D7021" s="2" t="s">
        <v>10</v>
      </c>
      <c r="E7021" s="2" t="s">
        <v>74</v>
      </c>
      <c r="F7021" s="2" t="s">
        <v>977</v>
      </c>
      <c r="G7021" s="14" t="n">
        <v>9.5</v>
      </c>
      <c r="H7021" s="14" t="n">
        <v>8.13</v>
      </c>
      <c r="I7021" s="14" t="n">
        <v>9.5</v>
      </c>
      <c r="J7021" s="23" t="n">
        <f aca="false">IF(AND(E7021="Priority",ISNUMBER('Cost model'!N632)),'Cost model'!N632,'Cost model'!M632)</f>
        <v>9.5</v>
      </c>
      <c r="K7021" s="14" t="n">
        <f aca="false">J7021-H7021</f>
        <v>1.37</v>
      </c>
      <c r="L7021" s="14" t="n">
        <f aca="false">G7021-H7021</f>
        <v>1.37</v>
      </c>
    </row>
    <row r="7022" customFormat="false" ht="15" hidden="false" customHeight="false" outlineLevel="0" collapsed="false">
      <c r="A7022" s="2" t="s">
        <v>174</v>
      </c>
      <c r="B7022" s="2" t="s">
        <v>174</v>
      </c>
      <c r="C7022" s="2" t="s">
        <v>47</v>
      </c>
      <c r="D7022" s="2" t="s">
        <v>15</v>
      </c>
      <c r="E7022" s="2" t="s">
        <v>74</v>
      </c>
      <c r="F7022" s="2" t="s">
        <v>977</v>
      </c>
      <c r="G7022" s="14" t="n">
        <v>250</v>
      </c>
      <c r="H7022" s="14" t="n">
        <v>189.45</v>
      </c>
      <c r="I7022" s="14" t="n">
        <v>45</v>
      </c>
      <c r="J7022" s="23" t="n">
        <f aca="false">IF(AND(E7022="Priority",ISNUMBER('Cost model'!N179)),'Cost model'!N179,'Cost model'!M179)</f>
        <v>135</v>
      </c>
      <c r="K7022" s="14" t="n">
        <f aca="false">J7022-H7022</f>
        <v>-54.45</v>
      </c>
      <c r="L7022" s="14" t="n">
        <f aca="false">G7022-H7022</f>
        <v>60.55</v>
      </c>
    </row>
    <row r="7023" customFormat="false" ht="15" hidden="false" customHeight="false" outlineLevel="0" collapsed="false">
      <c r="A7023" s="2" t="s">
        <v>142</v>
      </c>
      <c r="B7023" s="2" t="s">
        <v>142</v>
      </c>
      <c r="C7023" s="2" t="s">
        <v>47</v>
      </c>
      <c r="D7023" s="2" t="s">
        <v>10</v>
      </c>
      <c r="E7023" s="2" t="s">
        <v>83</v>
      </c>
      <c r="F7023" s="2" t="s">
        <v>977</v>
      </c>
      <c r="G7023" s="14" t="n">
        <v>14.5</v>
      </c>
      <c r="H7023" s="14" t="n">
        <v>21.01</v>
      </c>
      <c r="I7023" s="14" t="n">
        <v>14.5</v>
      </c>
      <c r="J7023" s="23" t="n">
        <f aca="false">IF(AND(E7023="Priority",ISNUMBER('Cost model'!N632)),'Cost model'!N632,'Cost model'!M632)</f>
        <v>14.5</v>
      </c>
      <c r="K7023" s="14" t="n">
        <f aca="false">J7023-H7023</f>
        <v>-6.51</v>
      </c>
      <c r="L7023" s="14" t="n">
        <f aca="false">G7023-H7023</f>
        <v>-6.51</v>
      </c>
    </row>
    <row r="7024" customFormat="false" ht="15" hidden="false" customHeight="false" outlineLevel="0" collapsed="false">
      <c r="A7024" s="2" t="s">
        <v>174</v>
      </c>
      <c r="B7024" s="2" t="s">
        <v>124</v>
      </c>
      <c r="C7024" s="2" t="s">
        <v>48</v>
      </c>
      <c r="D7024" s="2" t="s">
        <v>10</v>
      </c>
      <c r="E7024" s="2" t="s">
        <v>74</v>
      </c>
      <c r="F7024" s="2" t="s">
        <v>976</v>
      </c>
      <c r="G7024" s="14" t="n">
        <v>12.5</v>
      </c>
      <c r="H7024" s="14" t="n">
        <v>13.97</v>
      </c>
      <c r="I7024" s="14" t="n">
        <v>12.5</v>
      </c>
      <c r="J7024" s="23" t="n">
        <f aca="false">IF(AND(E7024="Priority",ISNUMBER('Cost model'!N108)),'Cost model'!N108,'Cost model'!M108)</f>
        <v>15.5</v>
      </c>
      <c r="K7024" s="14" t="n">
        <f aca="false">J7024-H7024</f>
        <v>1.53</v>
      </c>
      <c r="L7024" s="14" t="n">
        <f aca="false">G7024-H7024</f>
        <v>-1.47</v>
      </c>
    </row>
    <row r="7025" customFormat="false" ht="15" hidden="false" customHeight="false" outlineLevel="0" collapsed="false">
      <c r="A7025" s="2" t="s">
        <v>142</v>
      </c>
      <c r="B7025" s="2" t="s">
        <v>158</v>
      </c>
      <c r="C7025" s="2" t="s">
        <v>49</v>
      </c>
      <c r="D7025" s="2" t="s">
        <v>10</v>
      </c>
      <c r="E7025" s="2" t="s">
        <v>74</v>
      </c>
      <c r="F7025" s="2" t="s">
        <v>976</v>
      </c>
      <c r="G7025" s="14" t="n">
        <v>17.5</v>
      </c>
      <c r="H7025" s="14" t="n">
        <v>18.5</v>
      </c>
      <c r="I7025" s="14" t="n">
        <v>17.5</v>
      </c>
      <c r="J7025" s="23" t="n">
        <f aca="false">IF(AND(E7025="Priority",ISNUMBER('Cost model'!N649)),'Cost model'!N649,'Cost model'!M649)</f>
        <v>19.5</v>
      </c>
      <c r="K7025" s="14" t="n">
        <f aca="false">J7025-H7025</f>
        <v>1</v>
      </c>
      <c r="L7025" s="14" t="n">
        <f aca="false">G7025-H7025</f>
        <v>-1</v>
      </c>
    </row>
    <row r="7026" customFormat="false" ht="15" hidden="false" customHeight="false" outlineLevel="0" collapsed="false">
      <c r="A7026" s="2" t="s">
        <v>174</v>
      </c>
      <c r="B7026" s="2" t="s">
        <v>174</v>
      </c>
      <c r="C7026" s="2" t="s">
        <v>48</v>
      </c>
      <c r="D7026" s="2" t="s">
        <v>12</v>
      </c>
      <c r="E7026" s="2" t="s">
        <v>74</v>
      </c>
      <c r="F7026" s="2" t="s">
        <v>977</v>
      </c>
      <c r="G7026" s="14" t="n">
        <v>37.5</v>
      </c>
      <c r="H7026" s="14" t="n">
        <v>43.27</v>
      </c>
      <c r="I7026" s="14" t="n">
        <v>12.5</v>
      </c>
      <c r="J7026" s="23" t="n">
        <f aca="false">IF(AND(E7026="Priority",ISNUMBER('Cost model'!N171)),'Cost model'!N171,'Cost model'!M171)</f>
        <v>40</v>
      </c>
      <c r="K7026" s="14" t="n">
        <f aca="false">J7026-H7026</f>
        <v>-3.27</v>
      </c>
      <c r="L7026" s="14" t="n">
        <f aca="false">G7026-H7026</f>
        <v>-5.77</v>
      </c>
    </row>
    <row r="7027" customFormat="false" ht="15" hidden="false" customHeight="false" outlineLevel="0" collapsed="false">
      <c r="A7027" s="2" t="s">
        <v>124</v>
      </c>
      <c r="B7027" s="2" t="s">
        <v>124</v>
      </c>
      <c r="C7027" s="2" t="s">
        <v>48</v>
      </c>
      <c r="D7027" s="2" t="s">
        <v>12</v>
      </c>
      <c r="E7027" s="2" t="s">
        <v>83</v>
      </c>
      <c r="F7027" s="2" t="s">
        <v>977</v>
      </c>
      <c r="G7027" s="14" t="n">
        <v>19.5</v>
      </c>
      <c r="H7027" s="14" t="n">
        <v>21.01</v>
      </c>
      <c r="I7027" s="14" t="n">
        <v>19.5</v>
      </c>
      <c r="J7027" s="23" t="n">
        <f aca="false">IF(AND(E7027="Priority",ISNUMBER('Cost model'!N321)),'Cost model'!N321,'Cost model'!M321)</f>
        <v>55</v>
      </c>
      <c r="K7027" s="14" t="n">
        <f aca="false">J7027-H7027</f>
        <v>33.99</v>
      </c>
      <c r="L7027" s="14" t="n">
        <f aca="false">G7027-H7027</f>
        <v>-1.51</v>
      </c>
    </row>
    <row r="7028" customFormat="false" ht="15" hidden="false" customHeight="false" outlineLevel="0" collapsed="false">
      <c r="A7028" s="2" t="s">
        <v>124</v>
      </c>
      <c r="B7028" s="2" t="s">
        <v>174</v>
      </c>
      <c r="C7028" s="2" t="s">
        <v>49</v>
      </c>
      <c r="D7028" s="2" t="s">
        <v>12</v>
      </c>
      <c r="E7028" s="2" t="s">
        <v>74</v>
      </c>
      <c r="F7028" s="2" t="s">
        <v>976</v>
      </c>
      <c r="G7028" s="14" t="n">
        <v>29.5</v>
      </c>
      <c r="H7028" s="14" t="n">
        <v>54.1</v>
      </c>
      <c r="I7028" s="14" t="n">
        <v>19.5</v>
      </c>
      <c r="J7028" s="23" t="n">
        <f aca="false">IF(AND(E7028="Priority",ISNUMBER('Cost model'!N367)),'Cost model'!N367,'Cost model'!M367)</f>
        <v>60</v>
      </c>
      <c r="K7028" s="14" t="n">
        <f aca="false">J7028-H7028</f>
        <v>5.9</v>
      </c>
      <c r="L7028" s="14" t="n">
        <f aca="false">G7028-H7028</f>
        <v>-24.6</v>
      </c>
    </row>
    <row r="7029" customFormat="false" ht="15" hidden="false" customHeight="false" outlineLevel="0" collapsed="false">
      <c r="A7029" s="2" t="s">
        <v>124</v>
      </c>
      <c r="B7029" s="2" t="s">
        <v>124</v>
      </c>
      <c r="C7029" s="2" t="s">
        <v>49</v>
      </c>
      <c r="D7029" s="2" t="s">
        <v>12</v>
      </c>
      <c r="E7029" s="2" t="s">
        <v>74</v>
      </c>
      <c r="F7029" s="2" t="s">
        <v>977</v>
      </c>
      <c r="G7029" s="14" t="n">
        <v>19.5</v>
      </c>
      <c r="H7029" s="14" t="n">
        <v>40.28</v>
      </c>
      <c r="I7029" s="14" t="n">
        <v>19.5</v>
      </c>
      <c r="J7029" s="23" t="n">
        <f aca="false">IF(AND(E7029="Priority",ISNUMBER('Cost model'!N322)),'Cost model'!N322,'Cost model'!M322)</f>
        <v>50</v>
      </c>
      <c r="K7029" s="14" t="n">
        <f aca="false">J7029-H7029</f>
        <v>9.72</v>
      </c>
      <c r="L7029" s="14" t="n">
        <f aca="false">G7029-H7029</f>
        <v>-20.78</v>
      </c>
    </row>
    <row r="7030" customFormat="false" ht="15" hidden="false" customHeight="false" outlineLevel="0" collapsed="false">
      <c r="A7030" s="2" t="s">
        <v>221</v>
      </c>
      <c r="B7030" s="2" t="s">
        <v>221</v>
      </c>
      <c r="C7030" s="2" t="s">
        <v>47</v>
      </c>
      <c r="D7030" s="2" t="s">
        <v>10</v>
      </c>
      <c r="E7030" s="2" t="s">
        <v>74</v>
      </c>
      <c r="F7030" s="2" t="s">
        <v>977</v>
      </c>
      <c r="G7030" s="14" t="n">
        <v>9.5</v>
      </c>
      <c r="H7030" s="14" t="n">
        <v>7.83</v>
      </c>
      <c r="I7030" s="14" t="n">
        <v>9.5</v>
      </c>
      <c r="J7030" s="23" t="n">
        <f aca="false">IF(AND(E7030="Priority",ISNUMBER('Cost model'!N737)),'Cost model'!N737,'Cost model'!M737)</f>
        <v>8.5</v>
      </c>
      <c r="K7030" s="14" t="n">
        <f aca="false">J7030-H7030</f>
        <v>0.67</v>
      </c>
      <c r="L7030" s="14" t="n">
        <f aca="false">G7030-H7030</f>
        <v>1.67</v>
      </c>
    </row>
    <row r="7031" customFormat="false" ht="15" hidden="false" customHeight="false" outlineLevel="0" collapsed="false">
      <c r="A7031" s="2" t="s">
        <v>174</v>
      </c>
      <c r="B7031" s="2" t="s">
        <v>174</v>
      </c>
      <c r="C7031" s="2" t="s">
        <v>47</v>
      </c>
      <c r="D7031" s="2" t="s">
        <v>12</v>
      </c>
      <c r="E7031" s="2" t="s">
        <v>74</v>
      </c>
      <c r="F7031" s="2" t="s">
        <v>977</v>
      </c>
      <c r="G7031" s="14" t="n">
        <v>9.5</v>
      </c>
      <c r="H7031" s="14" t="n">
        <v>30.93</v>
      </c>
      <c r="I7031" s="14" t="n">
        <v>9.5</v>
      </c>
      <c r="J7031" s="23" t="n">
        <f aca="false">IF(AND(E7031="Priority",ISNUMBER('Cost model'!N170)),'Cost model'!N170,'Cost model'!M170)</f>
        <v>25.5</v>
      </c>
      <c r="K7031" s="14" t="n">
        <f aca="false">J7031-H7031</f>
        <v>-5.43</v>
      </c>
      <c r="L7031" s="14" t="n">
        <f aca="false">G7031-H7031</f>
        <v>-21.43</v>
      </c>
    </row>
    <row r="7032" customFormat="false" ht="15" hidden="false" customHeight="false" outlineLevel="0" collapsed="false">
      <c r="A7032" s="2" t="s">
        <v>142</v>
      </c>
      <c r="B7032" s="2" t="s">
        <v>174</v>
      </c>
      <c r="C7032" s="2" t="s">
        <v>47</v>
      </c>
      <c r="D7032" s="2" t="s">
        <v>10</v>
      </c>
      <c r="E7032" s="2" t="s">
        <v>74</v>
      </c>
      <c r="F7032" s="2" t="s">
        <v>976</v>
      </c>
      <c r="G7032" s="14" t="n">
        <v>14.5</v>
      </c>
      <c r="H7032" s="14" t="n">
        <v>9.25</v>
      </c>
      <c r="I7032" s="14" t="n">
        <v>14.5</v>
      </c>
      <c r="J7032" s="23" t="n">
        <f aca="false">IF(AND(E7032="Priority",ISNUMBER('Cost model'!N692)),'Cost model'!N692,'Cost model'!M692)</f>
        <v>9.5</v>
      </c>
      <c r="K7032" s="14" t="n">
        <f aca="false">J7032-H7032</f>
        <v>0.25</v>
      </c>
      <c r="L7032" s="14" t="n">
        <f aca="false">G7032-H7032</f>
        <v>5.25</v>
      </c>
    </row>
    <row r="7033" customFormat="false" ht="15" hidden="false" customHeight="false" outlineLevel="0" collapsed="false">
      <c r="A7033" s="2" t="s">
        <v>124</v>
      </c>
      <c r="B7033" s="2" t="s">
        <v>124</v>
      </c>
      <c r="C7033" s="2" t="s">
        <v>47</v>
      </c>
      <c r="D7033" s="2" t="s">
        <v>12</v>
      </c>
      <c r="E7033" s="2" t="s">
        <v>83</v>
      </c>
      <c r="F7033" s="2" t="s">
        <v>977</v>
      </c>
      <c r="G7033" s="14" t="n">
        <v>19.5</v>
      </c>
      <c r="H7033" s="14" t="n">
        <v>27.89</v>
      </c>
      <c r="I7033" s="14" t="n">
        <v>19.5</v>
      </c>
      <c r="J7033" s="23" t="n">
        <f aca="false">IF(AND(E7033="Priority",ISNUMBER('Cost model'!N320)),'Cost model'!N320,'Cost model'!M320)</f>
        <v>35</v>
      </c>
      <c r="K7033" s="14" t="n">
        <f aca="false">J7033-H7033</f>
        <v>7.11</v>
      </c>
      <c r="L7033" s="14" t="n">
        <f aca="false">G7033-H7033</f>
        <v>-8.39</v>
      </c>
    </row>
    <row r="7034" customFormat="false" ht="15" hidden="false" customHeight="false" outlineLevel="0" collapsed="false">
      <c r="A7034" s="2" t="s">
        <v>124</v>
      </c>
      <c r="B7034" s="2" t="s">
        <v>124</v>
      </c>
      <c r="C7034" s="2" t="s">
        <v>47</v>
      </c>
      <c r="D7034" s="2" t="s">
        <v>10</v>
      </c>
      <c r="E7034" s="2" t="s">
        <v>74</v>
      </c>
      <c r="F7034" s="2" t="s">
        <v>977</v>
      </c>
      <c r="G7034" s="14" t="n">
        <v>9.5</v>
      </c>
      <c r="H7034" s="14" t="n">
        <v>7.5</v>
      </c>
      <c r="I7034" s="14" t="n">
        <v>9.5</v>
      </c>
      <c r="J7034" s="23" t="n">
        <f aca="false">IF(AND(E7034="Priority",ISNUMBER('Cost model'!N317)),'Cost model'!N317,'Cost model'!M317)</f>
        <v>10.5</v>
      </c>
      <c r="K7034" s="14" t="n">
        <f aca="false">J7034-H7034</f>
        <v>3</v>
      </c>
      <c r="L7034" s="14" t="n">
        <f aca="false">G7034-H7034</f>
        <v>2</v>
      </c>
    </row>
    <row r="7035" customFormat="false" ht="15" hidden="false" customHeight="false" outlineLevel="0" collapsed="false">
      <c r="A7035" s="2" t="s">
        <v>124</v>
      </c>
      <c r="B7035" s="2" t="s">
        <v>124</v>
      </c>
      <c r="C7035" s="2" t="s">
        <v>48</v>
      </c>
      <c r="D7035" s="2" t="s">
        <v>14</v>
      </c>
      <c r="E7035" s="2" t="s">
        <v>74</v>
      </c>
      <c r="F7035" s="2" t="s">
        <v>977</v>
      </c>
      <c r="G7035" s="14" t="n">
        <v>70</v>
      </c>
      <c r="H7035" s="14" t="n">
        <v>92.09</v>
      </c>
      <c r="I7035" s="14" t="n">
        <v>45</v>
      </c>
      <c r="J7035" s="23" t="n">
        <f aca="false">IF(AND(E7035="Priority",ISNUMBER('Cost model'!N327)),'Cost model'!N327,'Cost model'!M327)</f>
        <v>130</v>
      </c>
      <c r="K7035" s="14" t="n">
        <f aca="false">J7035-H7035</f>
        <v>37.91</v>
      </c>
      <c r="L7035" s="14" t="n">
        <f aca="false">G7035-H7035</f>
        <v>-22.09</v>
      </c>
    </row>
    <row r="7036" customFormat="false" ht="15" hidden="false" customHeight="false" outlineLevel="0" collapsed="false">
      <c r="A7036" s="2" t="s">
        <v>174</v>
      </c>
      <c r="B7036" s="2" t="s">
        <v>174</v>
      </c>
      <c r="C7036" s="2" t="s">
        <v>47</v>
      </c>
      <c r="D7036" s="2" t="s">
        <v>12</v>
      </c>
      <c r="E7036" s="2" t="s">
        <v>74</v>
      </c>
      <c r="F7036" s="2" t="s">
        <v>977</v>
      </c>
      <c r="G7036" s="14" t="n">
        <v>19</v>
      </c>
      <c r="H7036" s="14" t="n">
        <v>28.14</v>
      </c>
      <c r="I7036" s="14" t="n">
        <v>9.5</v>
      </c>
      <c r="J7036" s="23" t="n">
        <f aca="false">IF(AND(E7036="Priority",ISNUMBER('Cost model'!N170)),'Cost model'!N170,'Cost model'!M170)</f>
        <v>25.5</v>
      </c>
      <c r="K7036" s="14" t="n">
        <f aca="false">J7036-H7036</f>
        <v>-2.64</v>
      </c>
      <c r="L7036" s="14" t="n">
        <f aca="false">G7036-H7036</f>
        <v>-9.14</v>
      </c>
    </row>
    <row r="7037" customFormat="false" ht="15" hidden="false" customHeight="false" outlineLevel="0" collapsed="false">
      <c r="A7037" s="2" t="s">
        <v>124</v>
      </c>
      <c r="B7037" s="2" t="s">
        <v>124</v>
      </c>
      <c r="C7037" s="2" t="s">
        <v>47</v>
      </c>
      <c r="D7037" s="2" t="s">
        <v>10</v>
      </c>
      <c r="E7037" s="2" t="s">
        <v>74</v>
      </c>
      <c r="F7037" s="2" t="s">
        <v>977</v>
      </c>
      <c r="G7037" s="14" t="n">
        <v>9.5</v>
      </c>
      <c r="H7037" s="14" t="n">
        <v>9.39</v>
      </c>
      <c r="I7037" s="14" t="n">
        <v>9.5</v>
      </c>
      <c r="J7037" s="23" t="n">
        <f aca="false">IF(AND(E7037="Priority",ISNUMBER('Cost model'!N317)),'Cost model'!N317,'Cost model'!M317)</f>
        <v>10.5</v>
      </c>
      <c r="K7037" s="14" t="n">
        <f aca="false">J7037-H7037</f>
        <v>1.11</v>
      </c>
      <c r="L7037" s="14" t="n">
        <f aca="false">G7037-H7037</f>
        <v>0.109999999999999</v>
      </c>
    </row>
    <row r="7038" customFormat="false" ht="15" hidden="false" customHeight="false" outlineLevel="0" collapsed="false">
      <c r="A7038" s="2" t="s">
        <v>142</v>
      </c>
      <c r="B7038" s="2" t="s">
        <v>142</v>
      </c>
      <c r="C7038" s="2" t="s">
        <v>48</v>
      </c>
      <c r="D7038" s="2" t="s">
        <v>14</v>
      </c>
      <c r="E7038" s="2" t="s">
        <v>74</v>
      </c>
      <c r="F7038" s="2" t="s">
        <v>977</v>
      </c>
      <c r="G7038" s="14" t="n">
        <v>70</v>
      </c>
      <c r="H7038" s="14" t="n">
        <v>86.97</v>
      </c>
      <c r="I7038" s="14" t="n">
        <v>45</v>
      </c>
      <c r="J7038" s="23" t="n">
        <f aca="false">IF(AND(E7038="Priority",ISNUMBER('Cost model'!N642)),'Cost model'!N642,'Cost model'!M642)</f>
        <v>90</v>
      </c>
      <c r="K7038" s="14" t="n">
        <f aca="false">J7038-H7038</f>
        <v>3.03</v>
      </c>
      <c r="L7038" s="14" t="n">
        <f aca="false">G7038-H7038</f>
        <v>-16.97</v>
      </c>
    </row>
    <row r="7039" customFormat="false" ht="15" hidden="false" customHeight="false" outlineLevel="0" collapsed="false">
      <c r="A7039" s="2" t="s">
        <v>221</v>
      </c>
      <c r="B7039" s="2" t="s">
        <v>221</v>
      </c>
      <c r="C7039" s="2" t="s">
        <v>48</v>
      </c>
      <c r="D7039" s="2" t="s">
        <v>12</v>
      </c>
      <c r="E7039" s="2" t="s">
        <v>74</v>
      </c>
      <c r="F7039" s="2" t="s">
        <v>977</v>
      </c>
      <c r="G7039" s="14" t="n">
        <v>29.5</v>
      </c>
      <c r="H7039" s="14" t="n">
        <v>28.77</v>
      </c>
      <c r="I7039" s="14" t="n">
        <v>12.5</v>
      </c>
      <c r="J7039" s="23" t="n">
        <f aca="false">IF(AND(E7039="Priority",ISNUMBER('Cost model'!N741)),'Cost model'!N741,'Cost model'!M741)</f>
        <v>45</v>
      </c>
      <c r="K7039" s="14" t="n">
        <f aca="false">J7039-H7039</f>
        <v>16.23</v>
      </c>
      <c r="L7039" s="14" t="n">
        <f aca="false">G7039-H7039</f>
        <v>0.73</v>
      </c>
    </row>
    <row r="7040" customFormat="false" ht="15" hidden="false" customHeight="false" outlineLevel="0" collapsed="false">
      <c r="A7040" s="2" t="s">
        <v>124</v>
      </c>
      <c r="B7040" s="2" t="s">
        <v>124</v>
      </c>
      <c r="C7040" s="2" t="s">
        <v>49</v>
      </c>
      <c r="D7040" s="2" t="s">
        <v>12</v>
      </c>
      <c r="E7040" s="2" t="s">
        <v>74</v>
      </c>
      <c r="F7040" s="2" t="s">
        <v>977</v>
      </c>
      <c r="G7040" s="14" t="n">
        <v>88.5</v>
      </c>
      <c r="H7040" s="14" t="n">
        <v>59.26</v>
      </c>
      <c r="I7040" s="14" t="n">
        <v>19.5</v>
      </c>
      <c r="J7040" s="23" t="n">
        <f aca="false">IF(AND(E7040="Priority",ISNUMBER('Cost model'!N322)),'Cost model'!N322,'Cost model'!M322)</f>
        <v>50</v>
      </c>
      <c r="K7040" s="14" t="n">
        <f aca="false">J7040-H7040</f>
        <v>-9.26</v>
      </c>
      <c r="L7040" s="14" t="n">
        <f aca="false">G7040-H7040</f>
        <v>29.24</v>
      </c>
    </row>
    <row r="7041" customFormat="false" ht="15" hidden="false" customHeight="false" outlineLevel="0" collapsed="false">
      <c r="A7041" s="2" t="s">
        <v>124</v>
      </c>
      <c r="B7041" s="2" t="s">
        <v>142</v>
      </c>
      <c r="C7041" s="2" t="s">
        <v>48</v>
      </c>
      <c r="D7041" s="2" t="s">
        <v>10</v>
      </c>
      <c r="E7041" s="2" t="s">
        <v>83</v>
      </c>
      <c r="F7041" s="2" t="s">
        <v>976</v>
      </c>
      <c r="G7041" s="14" t="n">
        <v>19.5</v>
      </c>
      <c r="H7041" s="14" t="n">
        <v>23.78</v>
      </c>
      <c r="I7041" s="14" t="n">
        <v>19.5</v>
      </c>
      <c r="J7041" s="23" t="n">
        <f aca="false">IF(AND(E7041="Priority",ISNUMBER('Cost model'!N333)),'Cost model'!N333,'Cost model'!M333)</f>
        <v>25.5</v>
      </c>
      <c r="K7041" s="14" t="n">
        <f aca="false">J7041-H7041</f>
        <v>1.72</v>
      </c>
      <c r="L7041" s="14" t="n">
        <f aca="false">G7041-H7041</f>
        <v>-4.28</v>
      </c>
    </row>
    <row r="7042" customFormat="false" ht="15" hidden="false" customHeight="false" outlineLevel="0" collapsed="false">
      <c r="A7042" s="2" t="s">
        <v>174</v>
      </c>
      <c r="B7042" s="2" t="s">
        <v>174</v>
      </c>
      <c r="C7042" s="2" t="s">
        <v>47</v>
      </c>
      <c r="D7042" s="2" t="s">
        <v>12</v>
      </c>
      <c r="E7042" s="2" t="s">
        <v>74</v>
      </c>
      <c r="F7042" s="2" t="s">
        <v>977</v>
      </c>
      <c r="G7042" s="14" t="n">
        <v>9.5</v>
      </c>
      <c r="H7042" s="14" t="n">
        <v>7.5</v>
      </c>
      <c r="I7042" s="14" t="n">
        <v>9.5</v>
      </c>
      <c r="J7042" s="23" t="n">
        <f aca="false">IF(AND(E7042="Priority",ISNUMBER('Cost model'!N170)),'Cost model'!N170,'Cost model'!M170)</f>
        <v>25.5</v>
      </c>
      <c r="K7042" s="14" t="n">
        <f aca="false">J7042-H7042</f>
        <v>18</v>
      </c>
      <c r="L7042" s="14" t="n">
        <f aca="false">G7042-H7042</f>
        <v>2</v>
      </c>
    </row>
    <row r="7043" customFormat="false" ht="15" hidden="false" customHeight="false" outlineLevel="0" collapsed="false">
      <c r="A7043" s="2" t="s">
        <v>221</v>
      </c>
      <c r="B7043" s="2" t="s">
        <v>158</v>
      </c>
      <c r="C7043" s="2" t="s">
        <v>49</v>
      </c>
      <c r="D7043" s="2" t="s">
        <v>12</v>
      </c>
      <c r="E7043" s="2" t="s">
        <v>83</v>
      </c>
      <c r="F7043" s="2" t="s">
        <v>976</v>
      </c>
      <c r="G7043" s="14" t="n">
        <v>34.5</v>
      </c>
      <c r="H7043" s="14" t="n">
        <v>54.1</v>
      </c>
      <c r="I7043" s="14" t="n">
        <v>34.5</v>
      </c>
      <c r="J7043" s="23" t="n">
        <f aca="false">IF(AND(E7043="Priority",ISNUMBER('Cost model'!N757)),'Cost model'!N757,'Cost model'!M757)</f>
        <v>85</v>
      </c>
      <c r="K7043" s="14" t="n">
        <f aca="false">J7043-H7043</f>
        <v>30.9</v>
      </c>
      <c r="L7043" s="14" t="n">
        <f aca="false">G7043-H7043</f>
        <v>-19.6</v>
      </c>
    </row>
    <row r="7044" customFormat="false" ht="15" hidden="false" customHeight="false" outlineLevel="0" collapsed="false">
      <c r="A7044" s="2" t="s">
        <v>124</v>
      </c>
      <c r="B7044" s="2" t="s">
        <v>124</v>
      </c>
      <c r="C7044" s="2" t="s">
        <v>47</v>
      </c>
      <c r="D7044" s="2" t="s">
        <v>10</v>
      </c>
      <c r="E7044" s="2" t="s">
        <v>74</v>
      </c>
      <c r="F7044" s="2" t="s">
        <v>977</v>
      </c>
      <c r="G7044" s="14" t="n">
        <v>9.5</v>
      </c>
      <c r="H7044" s="14" t="n">
        <v>6.07</v>
      </c>
      <c r="I7044" s="14" t="n">
        <v>9.5</v>
      </c>
      <c r="J7044" s="23" t="n">
        <f aca="false">IF(AND(E7044="Priority",ISNUMBER('Cost model'!N317)),'Cost model'!N317,'Cost model'!M317)</f>
        <v>10.5</v>
      </c>
      <c r="K7044" s="14" t="n">
        <f aca="false">J7044-H7044</f>
        <v>4.43</v>
      </c>
      <c r="L7044" s="14" t="n">
        <f aca="false">G7044-H7044</f>
        <v>3.43</v>
      </c>
    </row>
    <row r="7045" customFormat="false" ht="15" hidden="false" customHeight="false" outlineLevel="0" collapsed="false">
      <c r="A7045" s="2" t="s">
        <v>142</v>
      </c>
      <c r="B7045" s="2" t="s">
        <v>124</v>
      </c>
      <c r="C7045" s="2" t="s">
        <v>47</v>
      </c>
      <c r="D7045" s="2" t="s">
        <v>10</v>
      </c>
      <c r="E7045" s="2" t="s">
        <v>83</v>
      </c>
      <c r="F7045" s="2" t="s">
        <v>976</v>
      </c>
      <c r="G7045" s="14" t="n">
        <v>19.5</v>
      </c>
      <c r="H7045" s="14" t="n">
        <v>10.95</v>
      </c>
      <c r="I7045" s="14" t="n">
        <v>19.5</v>
      </c>
      <c r="J7045" s="23" t="n">
        <f aca="false">IF(AND(E7045="Priority",ISNUMBER('Cost model'!N662)),'Cost model'!N662,'Cost model'!M662)</f>
        <v>18.5</v>
      </c>
      <c r="K7045" s="14" t="n">
        <f aca="false">J7045-H7045</f>
        <v>7.55</v>
      </c>
      <c r="L7045" s="14" t="n">
        <f aca="false">G7045-H7045</f>
        <v>8.55</v>
      </c>
    </row>
    <row r="7046" customFormat="false" ht="15" hidden="false" customHeight="false" outlineLevel="0" collapsed="false">
      <c r="A7046" s="2" t="s">
        <v>174</v>
      </c>
      <c r="B7046" s="2" t="s">
        <v>174</v>
      </c>
      <c r="C7046" s="2" t="s">
        <v>47</v>
      </c>
      <c r="D7046" s="2" t="s">
        <v>10</v>
      </c>
      <c r="E7046" s="2" t="s">
        <v>83</v>
      </c>
      <c r="F7046" s="2" t="s">
        <v>977</v>
      </c>
      <c r="G7046" s="14" t="n">
        <v>14.5</v>
      </c>
      <c r="H7046" s="14" t="n">
        <v>19.2</v>
      </c>
      <c r="I7046" s="14" t="n">
        <v>14.5</v>
      </c>
      <c r="J7046" s="23" t="n">
        <f aca="false">IF(AND(E7046="Priority",ISNUMBER('Cost model'!N167)),'Cost model'!N167,'Cost model'!M167)</f>
        <v>13.5</v>
      </c>
      <c r="K7046" s="14" t="n">
        <f aca="false">J7046-H7046</f>
        <v>-5.7</v>
      </c>
      <c r="L7046" s="14" t="n">
        <f aca="false">G7046-H7046</f>
        <v>-4.7</v>
      </c>
    </row>
    <row r="7047" customFormat="false" ht="15" hidden="false" customHeight="false" outlineLevel="0" collapsed="false">
      <c r="A7047" s="2" t="s">
        <v>174</v>
      </c>
      <c r="B7047" s="2" t="s">
        <v>174</v>
      </c>
      <c r="C7047" s="2" t="s">
        <v>47</v>
      </c>
      <c r="D7047" s="2" t="s">
        <v>12</v>
      </c>
      <c r="E7047" s="2" t="s">
        <v>74</v>
      </c>
      <c r="F7047" s="2" t="s">
        <v>977</v>
      </c>
      <c r="G7047" s="14" t="n">
        <v>111.5</v>
      </c>
      <c r="H7047" s="14" t="n">
        <v>61.52</v>
      </c>
      <c r="I7047" s="14" t="n">
        <v>9.5</v>
      </c>
      <c r="J7047" s="23" t="n">
        <f aca="false">IF(AND(E7047="Priority",ISNUMBER('Cost model'!N170)),'Cost model'!N170,'Cost model'!M170)</f>
        <v>25.5</v>
      </c>
      <c r="K7047" s="14" t="n">
        <f aca="false">J7047-H7047</f>
        <v>-36.02</v>
      </c>
      <c r="L7047" s="14" t="n">
        <f aca="false">G7047-H7047</f>
        <v>49.98</v>
      </c>
    </row>
    <row r="7048" customFormat="false" ht="15" hidden="false" customHeight="false" outlineLevel="0" collapsed="false">
      <c r="A7048" s="2" t="s">
        <v>123</v>
      </c>
      <c r="B7048" s="2" t="s">
        <v>174</v>
      </c>
      <c r="C7048" s="2" t="s">
        <v>47</v>
      </c>
      <c r="D7048" s="2" t="s">
        <v>12</v>
      </c>
      <c r="E7048" s="2" t="s">
        <v>74</v>
      </c>
      <c r="F7048" s="2" t="s">
        <v>976</v>
      </c>
      <c r="G7048" s="14" t="n">
        <v>44</v>
      </c>
      <c r="H7048" s="14" t="n">
        <v>13.26</v>
      </c>
      <c r="I7048" s="14" t="n">
        <v>19.5</v>
      </c>
      <c r="J7048" s="23" t="n">
        <f aca="false">IF(AND(E7048="Priority",ISNUMBER('Cost model'!N50)),'Cost model'!N50,'Cost model'!M50)</f>
        <v>40</v>
      </c>
      <c r="K7048" s="14" t="n">
        <f aca="false">J7048-H7048</f>
        <v>26.74</v>
      </c>
      <c r="L7048" s="14" t="n">
        <f aca="false">G7048-H7048</f>
        <v>30.74</v>
      </c>
    </row>
    <row r="7049" customFormat="false" ht="15" hidden="false" customHeight="false" outlineLevel="0" collapsed="false">
      <c r="A7049" s="2" t="s">
        <v>158</v>
      </c>
      <c r="B7049" s="2" t="s">
        <v>158</v>
      </c>
      <c r="C7049" s="2" t="s">
        <v>47</v>
      </c>
      <c r="D7049" s="2" t="s">
        <v>12</v>
      </c>
      <c r="E7049" s="2" t="s">
        <v>74</v>
      </c>
      <c r="F7049" s="2" t="s">
        <v>977</v>
      </c>
      <c r="G7049" s="14" t="n">
        <v>43</v>
      </c>
      <c r="H7049" s="14" t="n">
        <v>28.6</v>
      </c>
      <c r="I7049" s="14" t="n">
        <v>9.5</v>
      </c>
      <c r="J7049" s="23" t="n">
        <f aca="false">IF(AND(E7049="Priority",ISNUMBER('Cost model'!N425)),'Cost model'!N425,'Cost model'!M425)</f>
        <v>14.5</v>
      </c>
      <c r="K7049" s="14" t="n">
        <f aca="false">J7049-H7049</f>
        <v>-14.1</v>
      </c>
      <c r="L7049" s="14" t="n">
        <f aca="false">G7049-H7049</f>
        <v>14.4</v>
      </c>
    </row>
    <row r="7050" customFormat="false" ht="15" hidden="false" customHeight="false" outlineLevel="0" collapsed="false">
      <c r="A7050" s="2" t="s">
        <v>124</v>
      </c>
      <c r="B7050" s="2" t="s">
        <v>174</v>
      </c>
      <c r="C7050" s="2" t="s">
        <v>48</v>
      </c>
      <c r="D7050" s="2" t="s">
        <v>10</v>
      </c>
      <c r="E7050" s="2" t="s">
        <v>74</v>
      </c>
      <c r="F7050" s="2" t="s">
        <v>976</v>
      </c>
      <c r="G7050" s="14" t="n">
        <v>14.5</v>
      </c>
      <c r="H7050" s="14" t="n">
        <v>16.41</v>
      </c>
      <c r="I7050" s="14" t="n">
        <v>14.5</v>
      </c>
      <c r="J7050" s="23" t="n">
        <f aca="false">IF(AND(E7050="Priority",ISNUMBER('Cost model'!N363)),'Cost model'!N363,'Cost model'!M363)</f>
        <v>15.5</v>
      </c>
      <c r="K7050" s="14" t="n">
        <f aca="false">J7050-H7050</f>
        <v>-0.91</v>
      </c>
      <c r="L7050" s="14" t="n">
        <f aca="false">G7050-H7050</f>
        <v>-1.91</v>
      </c>
    </row>
    <row r="7051" customFormat="false" ht="15" hidden="false" customHeight="false" outlineLevel="0" collapsed="false">
      <c r="A7051" s="2" t="s">
        <v>142</v>
      </c>
      <c r="B7051" s="2" t="s">
        <v>142</v>
      </c>
      <c r="C7051" s="2" t="s">
        <v>48</v>
      </c>
      <c r="D7051" s="2" t="s">
        <v>12</v>
      </c>
      <c r="E7051" s="2" t="s">
        <v>74</v>
      </c>
      <c r="F7051" s="2" t="s">
        <v>977</v>
      </c>
      <c r="G7051" s="14" t="n">
        <v>25</v>
      </c>
      <c r="H7051" s="14" t="n">
        <v>41.81</v>
      </c>
      <c r="I7051" s="14" t="n">
        <v>12.5</v>
      </c>
      <c r="J7051" s="23" t="n">
        <f aca="false">IF(AND(E7051="Priority",ISNUMBER('Cost model'!N636)),'Cost model'!N636,'Cost model'!M636)</f>
        <v>40</v>
      </c>
      <c r="K7051" s="14" t="n">
        <f aca="false">J7051-H7051</f>
        <v>-1.81</v>
      </c>
      <c r="L7051" s="14" t="n">
        <f aca="false">G7051-H7051</f>
        <v>-16.81</v>
      </c>
    </row>
    <row r="7052" customFormat="false" ht="15" hidden="false" customHeight="false" outlineLevel="0" collapsed="false">
      <c r="A7052" s="2" t="s">
        <v>174</v>
      </c>
      <c r="B7052" s="2" t="s">
        <v>174</v>
      </c>
      <c r="C7052" s="2" t="s">
        <v>47</v>
      </c>
      <c r="D7052" s="2" t="s">
        <v>10</v>
      </c>
      <c r="E7052" s="2" t="s">
        <v>74</v>
      </c>
      <c r="F7052" s="2" t="s">
        <v>977</v>
      </c>
      <c r="G7052" s="14" t="n">
        <v>19</v>
      </c>
      <c r="H7052" s="14" t="n">
        <v>7.5</v>
      </c>
      <c r="I7052" s="14" t="n">
        <v>9.5</v>
      </c>
      <c r="J7052" s="23" t="n">
        <f aca="false">IF(AND(E7052="Priority",ISNUMBER('Cost model'!N167)),'Cost model'!N167,'Cost model'!M167)</f>
        <v>8.5</v>
      </c>
      <c r="K7052" s="14" t="n">
        <f aca="false">J7052-H7052</f>
        <v>1</v>
      </c>
      <c r="L7052" s="14" t="n">
        <f aca="false">G7052-H7052</f>
        <v>11.5</v>
      </c>
    </row>
    <row r="7053" customFormat="false" ht="15" hidden="false" customHeight="false" outlineLevel="0" collapsed="false">
      <c r="A7053" s="2" t="s">
        <v>124</v>
      </c>
      <c r="B7053" s="2" t="s">
        <v>124</v>
      </c>
      <c r="C7053" s="2" t="s">
        <v>48</v>
      </c>
      <c r="D7053" s="2" t="s">
        <v>10</v>
      </c>
      <c r="E7053" s="2" t="s">
        <v>74</v>
      </c>
      <c r="F7053" s="2" t="s">
        <v>977</v>
      </c>
      <c r="G7053" s="14" t="n">
        <v>12.5</v>
      </c>
      <c r="H7053" s="14" t="n">
        <v>7.88</v>
      </c>
      <c r="I7053" s="14" t="n">
        <v>12.5</v>
      </c>
      <c r="J7053" s="23" t="n">
        <f aca="false">IF(AND(E7053="Priority",ISNUMBER('Cost model'!N318)),'Cost model'!N318,'Cost model'!M318)</f>
        <v>14.5</v>
      </c>
      <c r="K7053" s="14" t="n">
        <f aca="false">J7053-H7053</f>
        <v>6.62</v>
      </c>
      <c r="L7053" s="14" t="n">
        <f aca="false">G7053-H7053</f>
        <v>4.62</v>
      </c>
    </row>
    <row r="7054" customFormat="false" ht="15" hidden="false" customHeight="false" outlineLevel="0" collapsed="false">
      <c r="A7054" s="2" t="s">
        <v>174</v>
      </c>
      <c r="B7054" s="2" t="s">
        <v>174</v>
      </c>
      <c r="C7054" s="2" t="s">
        <v>49</v>
      </c>
      <c r="D7054" s="2" t="s">
        <v>10</v>
      </c>
      <c r="E7054" s="2" t="s">
        <v>83</v>
      </c>
      <c r="F7054" s="2" t="s">
        <v>977</v>
      </c>
      <c r="G7054" s="14" t="n">
        <v>24.5</v>
      </c>
      <c r="H7054" s="14" t="n">
        <v>21.01</v>
      </c>
      <c r="I7054" s="14" t="n">
        <v>24.5</v>
      </c>
      <c r="J7054" s="23" t="n">
        <f aca="false">IF(AND(E7054="Priority",ISNUMBER('Cost model'!N169)),'Cost model'!N169,'Cost model'!M169)</f>
        <v>25.5</v>
      </c>
      <c r="K7054" s="14" t="n">
        <f aca="false">J7054-H7054</f>
        <v>4.49</v>
      </c>
      <c r="L7054" s="14" t="n">
        <f aca="false">G7054-H7054</f>
        <v>3.49</v>
      </c>
    </row>
    <row r="7055" customFormat="false" ht="15" hidden="false" customHeight="false" outlineLevel="0" collapsed="false">
      <c r="A7055" s="2" t="s">
        <v>174</v>
      </c>
      <c r="B7055" s="2" t="s">
        <v>174</v>
      </c>
      <c r="C7055" s="2" t="s">
        <v>48</v>
      </c>
      <c r="D7055" s="2" t="s">
        <v>12</v>
      </c>
      <c r="E7055" s="2" t="s">
        <v>74</v>
      </c>
      <c r="F7055" s="2" t="s">
        <v>977</v>
      </c>
      <c r="G7055" s="14" t="n">
        <v>37.5</v>
      </c>
      <c r="H7055" s="14" t="n">
        <v>43.27</v>
      </c>
      <c r="I7055" s="14" t="n">
        <v>12.5</v>
      </c>
      <c r="J7055" s="23" t="n">
        <f aca="false">IF(AND(E7055="Priority",ISNUMBER('Cost model'!N171)),'Cost model'!N171,'Cost model'!M171)</f>
        <v>40</v>
      </c>
      <c r="K7055" s="14" t="n">
        <f aca="false">J7055-H7055</f>
        <v>-3.27</v>
      </c>
      <c r="L7055" s="14" t="n">
        <f aca="false">G7055-H7055</f>
        <v>-5.77</v>
      </c>
    </row>
    <row r="7056" customFormat="false" ht="15" hidden="false" customHeight="false" outlineLevel="0" collapsed="false">
      <c r="A7056" s="2" t="s">
        <v>174</v>
      </c>
      <c r="B7056" s="2" t="s">
        <v>174</v>
      </c>
      <c r="C7056" s="2" t="s">
        <v>47</v>
      </c>
      <c r="D7056" s="2" t="s">
        <v>10</v>
      </c>
      <c r="E7056" s="2" t="s">
        <v>74</v>
      </c>
      <c r="F7056" s="2" t="s">
        <v>977</v>
      </c>
      <c r="G7056" s="14" t="n">
        <v>9.5</v>
      </c>
      <c r="H7056" s="14" t="n">
        <v>8</v>
      </c>
      <c r="I7056" s="14" t="n">
        <v>9.5</v>
      </c>
      <c r="J7056" s="23" t="n">
        <f aca="false">IF(AND(E7056="Priority",ISNUMBER('Cost model'!N167)),'Cost model'!N167,'Cost model'!M167)</f>
        <v>8.5</v>
      </c>
      <c r="K7056" s="14" t="n">
        <f aca="false">J7056-H7056</f>
        <v>0.5</v>
      </c>
      <c r="L7056" s="14" t="n">
        <f aca="false">G7056-H7056</f>
        <v>1.5</v>
      </c>
    </row>
    <row r="7057" customFormat="false" ht="15" hidden="false" customHeight="false" outlineLevel="0" collapsed="false">
      <c r="A7057" s="2" t="s">
        <v>174</v>
      </c>
      <c r="B7057" s="2" t="s">
        <v>174</v>
      </c>
      <c r="C7057" s="2" t="s">
        <v>49</v>
      </c>
      <c r="D7057" s="2" t="s">
        <v>10</v>
      </c>
      <c r="E7057" s="2" t="s">
        <v>74</v>
      </c>
      <c r="F7057" s="2" t="s">
        <v>977</v>
      </c>
      <c r="G7057" s="14" t="n">
        <v>17.5</v>
      </c>
      <c r="H7057" s="14" t="n">
        <v>11.04</v>
      </c>
      <c r="I7057" s="14" t="n">
        <v>17.5</v>
      </c>
      <c r="J7057" s="23" t="n">
        <f aca="false">IF(AND(E7057="Priority",ISNUMBER('Cost model'!N169)),'Cost model'!N169,'Cost model'!M169)</f>
        <v>18.5</v>
      </c>
      <c r="K7057" s="14" t="n">
        <f aca="false">J7057-H7057</f>
        <v>7.46</v>
      </c>
      <c r="L7057" s="14" t="n">
        <f aca="false">G7057-H7057</f>
        <v>6.46</v>
      </c>
    </row>
    <row r="7058" customFormat="false" ht="15" hidden="false" customHeight="false" outlineLevel="0" collapsed="false">
      <c r="A7058" s="2" t="s">
        <v>142</v>
      </c>
      <c r="B7058" s="2" t="s">
        <v>124</v>
      </c>
      <c r="C7058" s="2" t="s">
        <v>48</v>
      </c>
      <c r="D7058" s="2" t="s">
        <v>12</v>
      </c>
      <c r="E7058" s="2" t="s">
        <v>74</v>
      </c>
      <c r="F7058" s="2" t="s">
        <v>976</v>
      </c>
      <c r="G7058" s="14" t="n">
        <v>42</v>
      </c>
      <c r="H7058" s="14" t="n">
        <v>56.23</v>
      </c>
      <c r="I7058" s="14" t="n">
        <v>19.5</v>
      </c>
      <c r="J7058" s="23" t="n">
        <f aca="false">IF(AND(E7058="Priority",ISNUMBER('Cost model'!N666)),'Cost model'!N666,'Cost model'!M666)</f>
        <v>45</v>
      </c>
      <c r="K7058" s="14" t="n">
        <f aca="false">J7058-H7058</f>
        <v>-11.23</v>
      </c>
      <c r="L7058" s="14" t="n">
        <f aca="false">G7058-H7058</f>
        <v>-14.23</v>
      </c>
    </row>
    <row r="7059" customFormat="false" ht="15" hidden="false" customHeight="false" outlineLevel="0" collapsed="false">
      <c r="A7059" s="2" t="s">
        <v>174</v>
      </c>
      <c r="B7059" s="2" t="s">
        <v>174</v>
      </c>
      <c r="C7059" s="2" t="s">
        <v>48</v>
      </c>
      <c r="D7059" s="2" t="s">
        <v>12</v>
      </c>
      <c r="E7059" s="2" t="s">
        <v>83</v>
      </c>
      <c r="F7059" s="2" t="s">
        <v>977</v>
      </c>
      <c r="G7059" s="14" t="n">
        <v>19.5</v>
      </c>
      <c r="H7059" s="14" t="n">
        <v>28.64</v>
      </c>
      <c r="I7059" s="14" t="n">
        <v>19.5</v>
      </c>
      <c r="J7059" s="23" t="n">
        <f aca="false">IF(AND(E7059="Priority",ISNUMBER('Cost model'!N171)),'Cost model'!N171,'Cost model'!M171)</f>
        <v>55</v>
      </c>
      <c r="K7059" s="14" t="n">
        <f aca="false">J7059-H7059</f>
        <v>26.36</v>
      </c>
      <c r="L7059" s="14" t="n">
        <f aca="false">G7059-H7059</f>
        <v>-9.14</v>
      </c>
    </row>
    <row r="7060" customFormat="false" ht="15" hidden="false" customHeight="false" outlineLevel="0" collapsed="false">
      <c r="A7060" s="2" t="s">
        <v>221</v>
      </c>
      <c r="B7060" s="2" t="s">
        <v>221</v>
      </c>
      <c r="C7060" s="2" t="s">
        <v>47</v>
      </c>
      <c r="D7060" s="2" t="s">
        <v>10</v>
      </c>
      <c r="E7060" s="2" t="s">
        <v>83</v>
      </c>
      <c r="F7060" s="2" t="s">
        <v>977</v>
      </c>
      <c r="G7060" s="14" t="n">
        <v>14.5</v>
      </c>
      <c r="H7060" s="14" t="n">
        <v>7.18</v>
      </c>
      <c r="I7060" s="14" t="n">
        <v>14.5</v>
      </c>
      <c r="J7060" s="23" t="n">
        <f aca="false">IF(AND(E7060="Priority",ISNUMBER('Cost model'!N737)),'Cost model'!N737,'Cost model'!M737)</f>
        <v>13.5</v>
      </c>
      <c r="K7060" s="14" t="n">
        <f aca="false">J7060-H7060</f>
        <v>6.32</v>
      </c>
      <c r="L7060" s="14" t="n">
        <f aca="false">G7060-H7060</f>
        <v>7.32</v>
      </c>
    </row>
    <row r="7061" customFormat="false" ht="15" hidden="false" customHeight="false" outlineLevel="0" collapsed="false">
      <c r="A7061" s="2" t="s">
        <v>205</v>
      </c>
      <c r="B7061" s="2" t="s">
        <v>158</v>
      </c>
      <c r="C7061" s="2" t="s">
        <v>48</v>
      </c>
      <c r="D7061" s="2" t="s">
        <v>10</v>
      </c>
      <c r="E7061" s="2" t="s">
        <v>74</v>
      </c>
      <c r="F7061" s="2" t="s">
        <v>976</v>
      </c>
      <c r="G7061" s="14" t="n">
        <v>48.5</v>
      </c>
      <c r="H7061" s="14" t="n">
        <v>56.65</v>
      </c>
      <c r="I7061" s="14"/>
      <c r="J7061" s="23" t="n">
        <f aca="false">IF(AND(E7061="Priority",ISNUMBER('Cost model'!N618)),'Cost model'!N618,'Cost model'!M618)</f>
        <v>16.5</v>
      </c>
      <c r="K7061" s="14" t="n">
        <f aca="false">J7061-H7061</f>
        <v>-40.15</v>
      </c>
      <c r="L7061" s="14" t="n">
        <f aca="false">G7061-H7061</f>
        <v>-8.15</v>
      </c>
    </row>
    <row r="7062" customFormat="false" ht="15" hidden="false" customHeight="false" outlineLevel="0" collapsed="false">
      <c r="A7062" s="2" t="s">
        <v>174</v>
      </c>
      <c r="B7062" s="2" t="s">
        <v>124</v>
      </c>
      <c r="C7062" s="2" t="s">
        <v>47</v>
      </c>
      <c r="D7062" s="2" t="s">
        <v>10</v>
      </c>
      <c r="E7062" s="2" t="s">
        <v>74</v>
      </c>
      <c r="F7062" s="2" t="s">
        <v>976</v>
      </c>
      <c r="G7062" s="14" t="n">
        <v>9.5</v>
      </c>
      <c r="H7062" s="14" t="n">
        <v>17.49</v>
      </c>
      <c r="I7062" s="14" t="n">
        <v>9.5</v>
      </c>
      <c r="J7062" s="23" t="n">
        <f aca="false">IF(AND(E7062="Priority",ISNUMBER('Cost model'!N107)),'Cost model'!N107,'Cost model'!M107)</f>
        <v>12.5</v>
      </c>
      <c r="K7062" s="14" t="n">
        <f aca="false">J7062-H7062</f>
        <v>-4.99</v>
      </c>
      <c r="L7062" s="14" t="n">
        <f aca="false">G7062-H7062</f>
        <v>-7.99</v>
      </c>
    </row>
    <row r="7063" customFormat="false" ht="15" hidden="false" customHeight="false" outlineLevel="0" collapsed="false">
      <c r="A7063" s="2" t="s">
        <v>124</v>
      </c>
      <c r="B7063" s="2" t="s">
        <v>124</v>
      </c>
      <c r="C7063" s="2" t="s">
        <v>48</v>
      </c>
      <c r="D7063" s="2" t="s">
        <v>10</v>
      </c>
      <c r="E7063" s="2" t="s">
        <v>74</v>
      </c>
      <c r="F7063" s="2" t="s">
        <v>977</v>
      </c>
      <c r="G7063" s="14" t="n">
        <v>35</v>
      </c>
      <c r="H7063" s="14" t="n">
        <v>48.08</v>
      </c>
      <c r="I7063" s="14" t="n">
        <v>12.5</v>
      </c>
      <c r="J7063" s="23" t="n">
        <f aca="false">IF(AND(E7063="Priority",ISNUMBER('Cost model'!N318)),'Cost model'!N318,'Cost model'!M318)</f>
        <v>14.5</v>
      </c>
      <c r="K7063" s="14" t="n">
        <f aca="false">J7063-H7063</f>
        <v>-33.58</v>
      </c>
      <c r="L7063" s="14" t="n">
        <f aca="false">G7063-H7063</f>
        <v>-13.08</v>
      </c>
    </row>
    <row r="7064" customFormat="false" ht="15" hidden="false" customHeight="false" outlineLevel="0" collapsed="false">
      <c r="A7064" s="2" t="s">
        <v>124</v>
      </c>
      <c r="B7064" s="2" t="s">
        <v>205</v>
      </c>
      <c r="C7064" s="2" t="s">
        <v>48</v>
      </c>
      <c r="D7064" s="2" t="s">
        <v>10</v>
      </c>
      <c r="E7064" s="2" t="s">
        <v>74</v>
      </c>
      <c r="F7064" s="2" t="s">
        <v>976</v>
      </c>
      <c r="G7064" s="14" t="n">
        <v>14.5</v>
      </c>
      <c r="H7064" s="14" t="n">
        <v>23.78</v>
      </c>
      <c r="I7064" s="14" t="n">
        <v>19.5</v>
      </c>
      <c r="J7064" s="23" t="n">
        <f aca="false">IF(AND(E7064="Priority",ISNUMBER('Cost model'!N378)),'Cost model'!N378,'Cost model'!M378)</f>
        <v>18.5</v>
      </c>
      <c r="K7064" s="14" t="n">
        <f aca="false">J7064-H7064</f>
        <v>-5.28</v>
      </c>
      <c r="L7064" s="14" t="n">
        <f aca="false">G7064-H7064</f>
        <v>-9.28</v>
      </c>
    </row>
    <row r="7065" customFormat="false" ht="15" hidden="false" customHeight="false" outlineLevel="0" collapsed="false">
      <c r="A7065" s="2" t="s">
        <v>221</v>
      </c>
      <c r="B7065" s="2" t="s">
        <v>221</v>
      </c>
      <c r="C7065" s="2" t="s">
        <v>47</v>
      </c>
      <c r="D7065" s="2" t="s">
        <v>10</v>
      </c>
      <c r="E7065" s="2" t="s">
        <v>74</v>
      </c>
      <c r="F7065" s="2" t="s">
        <v>977</v>
      </c>
      <c r="G7065" s="14" t="n">
        <v>9.5</v>
      </c>
      <c r="H7065" s="14" t="n">
        <v>7.18</v>
      </c>
      <c r="I7065" s="14" t="n">
        <v>9.5</v>
      </c>
      <c r="J7065" s="23" t="n">
        <f aca="false">IF(AND(E7065="Priority",ISNUMBER('Cost model'!N737)),'Cost model'!N737,'Cost model'!M737)</f>
        <v>8.5</v>
      </c>
      <c r="K7065" s="14" t="n">
        <f aca="false">J7065-H7065</f>
        <v>1.32</v>
      </c>
      <c r="L7065" s="14" t="n">
        <f aca="false">G7065-H7065</f>
        <v>2.32</v>
      </c>
    </row>
    <row r="7066" customFormat="false" ht="15" hidden="false" customHeight="false" outlineLevel="0" collapsed="false">
      <c r="A7066" s="2" t="s">
        <v>174</v>
      </c>
      <c r="B7066" s="2" t="s">
        <v>174</v>
      </c>
      <c r="C7066" s="2" t="s">
        <v>49</v>
      </c>
      <c r="D7066" s="2" t="s">
        <v>12</v>
      </c>
      <c r="E7066" s="2" t="s">
        <v>74</v>
      </c>
      <c r="F7066" s="2" t="s">
        <v>977</v>
      </c>
      <c r="G7066" s="14" t="n">
        <v>19.5</v>
      </c>
      <c r="H7066" s="14" t="n">
        <v>40.28</v>
      </c>
      <c r="I7066" s="14" t="n">
        <v>19.5</v>
      </c>
      <c r="J7066" s="23" t="n">
        <f aca="false">IF(AND(E7066="Priority",ISNUMBER('Cost model'!N172)),'Cost model'!N172,'Cost model'!M172)</f>
        <v>45</v>
      </c>
      <c r="K7066" s="14" t="n">
        <f aca="false">J7066-H7066</f>
        <v>4.72</v>
      </c>
      <c r="L7066" s="14" t="n">
        <f aca="false">G7066-H7066</f>
        <v>-20.78</v>
      </c>
    </row>
    <row r="7067" customFormat="false" ht="15" hidden="false" customHeight="false" outlineLevel="0" collapsed="false">
      <c r="A7067" s="2" t="s">
        <v>174</v>
      </c>
      <c r="B7067" s="2" t="s">
        <v>158</v>
      </c>
      <c r="C7067" s="2" t="s">
        <v>48</v>
      </c>
      <c r="D7067" s="2" t="s">
        <v>10</v>
      </c>
      <c r="E7067" s="2" t="s">
        <v>74</v>
      </c>
      <c r="F7067" s="2" t="s">
        <v>976</v>
      </c>
      <c r="G7067" s="14" t="n">
        <v>37.5</v>
      </c>
      <c r="H7067" s="14" t="n">
        <v>48.9</v>
      </c>
      <c r="I7067" s="14" t="n">
        <v>14.5</v>
      </c>
      <c r="J7067" s="23" t="n">
        <f aca="false">IF(AND(E7067="Priority",ISNUMBER('Cost model'!N138)),'Cost model'!N138,'Cost model'!M138)</f>
        <v>16.5</v>
      </c>
      <c r="K7067" s="14" t="n">
        <f aca="false">J7067-H7067</f>
        <v>-32.4</v>
      </c>
      <c r="L7067" s="14" t="n">
        <f aca="false">G7067-H7067</f>
        <v>-11.4</v>
      </c>
    </row>
    <row r="7068" customFormat="false" ht="15" hidden="false" customHeight="false" outlineLevel="0" collapsed="false">
      <c r="A7068" s="2" t="s">
        <v>205</v>
      </c>
      <c r="B7068" s="2" t="s">
        <v>142</v>
      </c>
      <c r="C7068" s="2" t="s">
        <v>48</v>
      </c>
      <c r="D7068" s="2" t="s">
        <v>10</v>
      </c>
      <c r="E7068" s="2" t="s">
        <v>83</v>
      </c>
      <c r="F7068" s="2" t="s">
        <v>976</v>
      </c>
      <c r="G7068" s="14" t="n">
        <v>19.5</v>
      </c>
      <c r="H7068" s="14" t="n">
        <v>23.78</v>
      </c>
      <c r="I7068" s="14" t="n">
        <v>19.5</v>
      </c>
      <c r="J7068" s="23" t="n">
        <f aca="false">IF(AND(E7068="Priority",ISNUMBER('Cost model'!N543)),'Cost model'!N543,'Cost model'!M543)</f>
        <v>25.5</v>
      </c>
      <c r="K7068" s="14" t="n">
        <f aca="false">J7068-H7068</f>
        <v>1.72</v>
      </c>
      <c r="L7068" s="14" t="n">
        <f aca="false">G7068-H7068</f>
        <v>-4.28</v>
      </c>
    </row>
    <row r="7069" customFormat="false" ht="15" hidden="false" customHeight="false" outlineLevel="0" collapsed="false">
      <c r="A7069" s="2" t="s">
        <v>158</v>
      </c>
      <c r="B7069" s="2" t="s">
        <v>158</v>
      </c>
      <c r="C7069" s="2" t="s">
        <v>47</v>
      </c>
      <c r="D7069" s="2" t="s">
        <v>10</v>
      </c>
      <c r="E7069" s="2" t="s">
        <v>74</v>
      </c>
      <c r="F7069" s="2" t="s">
        <v>977</v>
      </c>
      <c r="G7069" s="14" t="n">
        <v>9.5</v>
      </c>
      <c r="H7069" s="14" t="n">
        <v>7.16</v>
      </c>
      <c r="I7069" s="14" t="n">
        <v>9.5</v>
      </c>
      <c r="J7069" s="23" t="n">
        <f aca="false">IF(AND(E7069="Priority",ISNUMBER('Cost model'!N422)),'Cost model'!N422,'Cost model'!M422)</f>
        <v>8.5</v>
      </c>
      <c r="K7069" s="14" t="n">
        <f aca="false">J7069-H7069</f>
        <v>1.34</v>
      </c>
      <c r="L7069" s="14" t="n">
        <f aca="false">G7069-H7069</f>
        <v>2.34</v>
      </c>
    </row>
    <row r="7070" customFormat="false" ht="15" hidden="false" customHeight="false" outlineLevel="0" collapsed="false">
      <c r="A7070" s="2" t="s">
        <v>205</v>
      </c>
      <c r="B7070" s="2" t="s">
        <v>142</v>
      </c>
      <c r="C7070" s="2" t="s">
        <v>48</v>
      </c>
      <c r="D7070" s="2" t="s">
        <v>12</v>
      </c>
      <c r="E7070" s="2" t="s">
        <v>74</v>
      </c>
      <c r="F7070" s="2" t="s">
        <v>976</v>
      </c>
      <c r="G7070" s="14" t="n">
        <v>82.5</v>
      </c>
      <c r="H7070" s="14" t="n">
        <v>63.54</v>
      </c>
      <c r="I7070" s="14" t="n">
        <v>19.5</v>
      </c>
      <c r="J7070" s="23" t="n">
        <f aca="false">IF(AND(E7070="Priority",ISNUMBER('Cost model'!N546)),'Cost model'!N546,'Cost model'!M546)</f>
        <v>60</v>
      </c>
      <c r="K7070" s="14" t="n">
        <f aca="false">J7070-H7070</f>
        <v>-3.54</v>
      </c>
      <c r="L7070" s="14" t="n">
        <f aca="false">G7070-H7070</f>
        <v>18.96</v>
      </c>
    </row>
    <row r="7071" customFormat="false" ht="15" hidden="false" customHeight="false" outlineLevel="0" collapsed="false">
      <c r="A7071" s="2" t="s">
        <v>174</v>
      </c>
      <c r="B7071" s="2" t="s">
        <v>174</v>
      </c>
      <c r="C7071" s="2" t="s">
        <v>47</v>
      </c>
      <c r="D7071" s="2" t="s">
        <v>12</v>
      </c>
      <c r="E7071" s="2" t="s">
        <v>74</v>
      </c>
      <c r="F7071" s="2" t="s">
        <v>977</v>
      </c>
      <c r="G7071" s="14" t="n">
        <v>38</v>
      </c>
      <c r="H7071" s="14" t="n">
        <v>29.39</v>
      </c>
      <c r="I7071" s="14" t="n">
        <v>9.5</v>
      </c>
      <c r="J7071" s="23" t="n">
        <f aca="false">IF(AND(E7071="Priority",ISNUMBER('Cost model'!N170)),'Cost model'!N170,'Cost model'!M170)</f>
        <v>25.5</v>
      </c>
      <c r="K7071" s="14" t="n">
        <f aca="false">J7071-H7071</f>
        <v>-3.89</v>
      </c>
      <c r="L7071" s="14" t="n">
        <f aca="false">G7071-H7071</f>
        <v>8.61</v>
      </c>
    </row>
    <row r="7072" customFormat="false" ht="15" hidden="false" customHeight="false" outlineLevel="0" collapsed="false">
      <c r="A7072" s="2" t="s">
        <v>142</v>
      </c>
      <c r="B7072" s="2" t="s">
        <v>142</v>
      </c>
      <c r="C7072" s="2" t="s">
        <v>47</v>
      </c>
      <c r="D7072" s="2" t="s">
        <v>12</v>
      </c>
      <c r="E7072" s="2" t="s">
        <v>74</v>
      </c>
      <c r="F7072" s="2" t="s">
        <v>977</v>
      </c>
      <c r="G7072" s="14" t="n">
        <v>9.5</v>
      </c>
      <c r="H7072" s="14" t="n">
        <v>25.31</v>
      </c>
      <c r="I7072" s="14" t="n">
        <v>9.5</v>
      </c>
      <c r="J7072" s="23" t="n">
        <f aca="false">IF(AND(E7072="Priority",ISNUMBER('Cost model'!N635)),'Cost model'!N635,'Cost model'!M635)</f>
        <v>30.5</v>
      </c>
      <c r="K7072" s="14" t="n">
        <f aca="false">J7072-H7072</f>
        <v>5.19</v>
      </c>
      <c r="L7072" s="14" t="n">
        <f aca="false">G7072-H7072</f>
        <v>-15.81</v>
      </c>
    </row>
    <row r="7073" customFormat="false" ht="15" hidden="false" customHeight="false" outlineLevel="0" collapsed="false">
      <c r="A7073" s="2" t="s">
        <v>142</v>
      </c>
      <c r="B7073" s="2" t="s">
        <v>158</v>
      </c>
      <c r="C7073" s="2" t="s">
        <v>47</v>
      </c>
      <c r="D7073" s="2" t="s">
        <v>10</v>
      </c>
      <c r="E7073" s="2" t="s">
        <v>74</v>
      </c>
      <c r="F7073" s="2" t="s">
        <v>976</v>
      </c>
      <c r="G7073" s="14" t="n">
        <v>14.5</v>
      </c>
      <c r="H7073" s="14" t="n">
        <v>10.62</v>
      </c>
      <c r="I7073" s="14" t="n">
        <v>14.5</v>
      </c>
      <c r="J7073" s="23" t="n">
        <f aca="false">IF(AND(E7073="Priority",ISNUMBER('Cost model'!N647)),'Cost model'!N647,'Cost model'!M647)</f>
        <v>13.5</v>
      </c>
      <c r="K7073" s="14" t="n">
        <f aca="false">J7073-H7073</f>
        <v>2.88</v>
      </c>
      <c r="L7073" s="14" t="n">
        <f aca="false">G7073-H7073</f>
        <v>3.88</v>
      </c>
    </row>
    <row r="7074" customFormat="false" ht="15" hidden="false" customHeight="false" outlineLevel="0" collapsed="false">
      <c r="A7074" s="2" t="s">
        <v>142</v>
      </c>
      <c r="B7074" s="2" t="s">
        <v>142</v>
      </c>
      <c r="C7074" s="2" t="s">
        <v>47</v>
      </c>
      <c r="D7074" s="2" t="s">
        <v>12</v>
      </c>
      <c r="E7074" s="2" t="s">
        <v>74</v>
      </c>
      <c r="F7074" s="2" t="s">
        <v>977</v>
      </c>
      <c r="G7074" s="14" t="n">
        <v>29</v>
      </c>
      <c r="H7074" s="14" t="n">
        <v>23.78</v>
      </c>
      <c r="I7074" s="14" t="n">
        <v>9.5</v>
      </c>
      <c r="J7074" s="23" t="n">
        <f aca="false">IF(AND(E7074="Priority",ISNUMBER('Cost model'!N635)),'Cost model'!N635,'Cost model'!M635)</f>
        <v>30.5</v>
      </c>
      <c r="K7074" s="14" t="n">
        <f aca="false">J7074-H7074</f>
        <v>6.72</v>
      </c>
      <c r="L7074" s="14" t="n">
        <f aca="false">G7074-H7074</f>
        <v>5.22</v>
      </c>
    </row>
    <row r="7075" customFormat="false" ht="15" hidden="false" customHeight="false" outlineLevel="0" collapsed="false">
      <c r="A7075" s="2" t="s">
        <v>174</v>
      </c>
      <c r="B7075" s="2" t="s">
        <v>174</v>
      </c>
      <c r="C7075" s="2" t="s">
        <v>49</v>
      </c>
      <c r="D7075" s="2" t="s">
        <v>10</v>
      </c>
      <c r="E7075" s="2" t="s">
        <v>74</v>
      </c>
      <c r="F7075" s="2" t="s">
        <v>977</v>
      </c>
      <c r="G7075" s="14" t="n">
        <v>17.5</v>
      </c>
      <c r="H7075" s="14" t="n">
        <v>11.04</v>
      </c>
      <c r="I7075" s="14" t="n">
        <v>17.5</v>
      </c>
      <c r="J7075" s="23" t="n">
        <f aca="false">IF(AND(E7075="Priority",ISNUMBER('Cost model'!N169)),'Cost model'!N169,'Cost model'!M169)</f>
        <v>18.5</v>
      </c>
      <c r="K7075" s="14" t="n">
        <f aca="false">J7075-H7075</f>
        <v>7.46</v>
      </c>
      <c r="L7075" s="14" t="n">
        <f aca="false">G7075-H7075</f>
        <v>6.46</v>
      </c>
    </row>
    <row r="7076" customFormat="false" ht="15" hidden="false" customHeight="false" outlineLevel="0" collapsed="false">
      <c r="A7076" s="2" t="s">
        <v>124</v>
      </c>
      <c r="B7076" s="2" t="s">
        <v>124</v>
      </c>
      <c r="C7076" s="2" t="s">
        <v>48</v>
      </c>
      <c r="D7076" s="2" t="s">
        <v>13</v>
      </c>
      <c r="E7076" s="2" t="s">
        <v>83</v>
      </c>
      <c r="F7076" s="2" t="s">
        <v>977</v>
      </c>
      <c r="G7076" s="14" t="n">
        <v>45</v>
      </c>
      <c r="H7076" s="14" t="n">
        <v>97.56</v>
      </c>
      <c r="I7076" s="14" t="n">
        <v>45</v>
      </c>
      <c r="J7076" s="23" t="n">
        <f aca="false">IF(AND(E7076="Priority",ISNUMBER('Cost model'!N324)),'Cost model'!N324,'Cost model'!M324)</f>
        <v>115</v>
      </c>
      <c r="K7076" s="14" t="n">
        <f aca="false">J7076-H7076</f>
        <v>17.44</v>
      </c>
      <c r="L7076" s="14" t="n">
        <f aca="false">G7076-H7076</f>
        <v>-52.56</v>
      </c>
    </row>
    <row r="7077" customFormat="false" ht="15" hidden="false" customHeight="false" outlineLevel="0" collapsed="false">
      <c r="A7077" s="2" t="s">
        <v>142</v>
      </c>
      <c r="B7077" s="2" t="s">
        <v>174</v>
      </c>
      <c r="C7077" s="2" t="s">
        <v>48</v>
      </c>
      <c r="D7077" s="2" t="s">
        <v>15</v>
      </c>
      <c r="E7077" s="2" t="s">
        <v>74</v>
      </c>
      <c r="F7077" s="2" t="s">
        <v>976</v>
      </c>
      <c r="G7077" s="14" t="n">
        <v>85</v>
      </c>
      <c r="H7077" s="14" t="n">
        <v>58.74</v>
      </c>
      <c r="I7077" s="14" t="n">
        <v>250</v>
      </c>
      <c r="J7077" s="23" t="n">
        <f aca="false">IF(AND(E7077="Priority",ISNUMBER('Cost model'!N705)),'Cost model'!N705,'Cost model'!M705)</f>
        <v>235</v>
      </c>
      <c r="K7077" s="14" t="n">
        <f aca="false">J7077-H7077</f>
        <v>176.26</v>
      </c>
      <c r="L7077" s="14" t="n">
        <f aca="false">G7077-H7077</f>
        <v>26.26</v>
      </c>
    </row>
    <row r="7078" customFormat="false" ht="15" hidden="false" customHeight="false" outlineLevel="0" collapsed="false">
      <c r="A7078" s="2" t="s">
        <v>174</v>
      </c>
      <c r="B7078" s="2" t="s">
        <v>174</v>
      </c>
      <c r="C7078" s="2" t="s">
        <v>49</v>
      </c>
      <c r="D7078" s="2" t="s">
        <v>10</v>
      </c>
      <c r="E7078" s="2" t="s">
        <v>74</v>
      </c>
      <c r="F7078" s="2" t="s">
        <v>977</v>
      </c>
      <c r="G7078" s="14" t="n">
        <v>17.5</v>
      </c>
      <c r="H7078" s="14" t="n">
        <v>15.44</v>
      </c>
      <c r="I7078" s="14" t="n">
        <v>17.5</v>
      </c>
      <c r="J7078" s="23" t="n">
        <f aca="false">IF(AND(E7078="Priority",ISNUMBER('Cost model'!N169)),'Cost model'!N169,'Cost model'!M169)</f>
        <v>18.5</v>
      </c>
      <c r="K7078" s="14" t="n">
        <f aca="false">J7078-H7078</f>
        <v>3.06</v>
      </c>
      <c r="L7078" s="14" t="n">
        <f aca="false">G7078-H7078</f>
        <v>2.06</v>
      </c>
    </row>
    <row r="7079" customFormat="false" ht="15" hidden="false" customHeight="false" outlineLevel="0" collapsed="false">
      <c r="A7079" s="2" t="s">
        <v>174</v>
      </c>
      <c r="B7079" s="2" t="s">
        <v>174</v>
      </c>
      <c r="C7079" s="2" t="s">
        <v>48</v>
      </c>
      <c r="D7079" s="2" t="s">
        <v>10</v>
      </c>
      <c r="E7079" s="2" t="s">
        <v>74</v>
      </c>
      <c r="F7079" s="2" t="s">
        <v>977</v>
      </c>
      <c r="G7079" s="14" t="n">
        <v>12.5</v>
      </c>
      <c r="H7079" s="14" t="n">
        <v>20.28</v>
      </c>
      <c r="I7079" s="14" t="n">
        <v>12.5</v>
      </c>
      <c r="J7079" s="23" t="n">
        <f aca="false">IF(AND(E7079="Priority",ISNUMBER('Cost model'!N168)),'Cost model'!N168,'Cost model'!M168)</f>
        <v>13.5</v>
      </c>
      <c r="K7079" s="14" t="n">
        <f aca="false">J7079-H7079</f>
        <v>-6.78</v>
      </c>
      <c r="L7079" s="14" t="n">
        <f aca="false">G7079-H7079</f>
        <v>-7.78</v>
      </c>
    </row>
    <row r="7080" customFormat="false" ht="15" hidden="false" customHeight="false" outlineLevel="0" collapsed="false">
      <c r="A7080" s="2" t="s">
        <v>221</v>
      </c>
      <c r="B7080" s="2" t="s">
        <v>158</v>
      </c>
      <c r="C7080" s="2" t="s">
        <v>47</v>
      </c>
      <c r="D7080" s="2" t="s">
        <v>12</v>
      </c>
      <c r="E7080" s="2" t="s">
        <v>74</v>
      </c>
      <c r="F7080" s="2" t="s">
        <v>976</v>
      </c>
      <c r="G7080" s="14" t="n">
        <v>19.5</v>
      </c>
      <c r="H7080" s="14" t="n">
        <v>52.53</v>
      </c>
      <c r="I7080" s="14" t="n">
        <v>19.5</v>
      </c>
      <c r="J7080" s="23" t="n">
        <f aca="false">IF(AND(E7080="Priority",ISNUMBER('Cost model'!N755)),'Cost model'!N755,'Cost model'!M755)</f>
        <v>50</v>
      </c>
      <c r="K7080" s="14" t="n">
        <f aca="false">J7080-H7080</f>
        <v>-2.53</v>
      </c>
      <c r="L7080" s="14" t="n">
        <f aca="false">G7080-H7080</f>
        <v>-33.03</v>
      </c>
    </row>
    <row r="7081" customFormat="false" ht="15" hidden="false" customHeight="false" outlineLevel="0" collapsed="false">
      <c r="A7081" s="2" t="s">
        <v>174</v>
      </c>
      <c r="B7081" s="2" t="s">
        <v>142</v>
      </c>
      <c r="C7081" s="2" t="s">
        <v>47</v>
      </c>
      <c r="D7081" s="2" t="s">
        <v>12</v>
      </c>
      <c r="E7081" s="2" t="s">
        <v>74</v>
      </c>
      <c r="F7081" s="2" t="s">
        <v>976</v>
      </c>
      <c r="G7081" s="14" t="n">
        <v>28.5</v>
      </c>
      <c r="H7081" s="14" t="n">
        <v>44.05</v>
      </c>
      <c r="I7081" s="14" t="n">
        <v>9.5</v>
      </c>
      <c r="J7081" s="23" t="n">
        <f aca="false">IF(AND(E7081="Priority",ISNUMBER('Cost model'!N125)),'Cost model'!N125,'Cost model'!M125)</f>
        <v>40</v>
      </c>
      <c r="K7081" s="14" t="n">
        <f aca="false">J7081-H7081</f>
        <v>-4.05</v>
      </c>
      <c r="L7081" s="14" t="n">
        <f aca="false">G7081-H7081</f>
        <v>-15.55</v>
      </c>
    </row>
    <row r="7082" customFormat="false" ht="15" hidden="false" customHeight="false" outlineLevel="0" collapsed="false">
      <c r="A7082" s="2" t="s">
        <v>124</v>
      </c>
      <c r="B7082" s="2" t="s">
        <v>124</v>
      </c>
      <c r="C7082" s="2" t="s">
        <v>47</v>
      </c>
      <c r="D7082" s="2" t="s">
        <v>12</v>
      </c>
      <c r="E7082" s="2" t="s">
        <v>74</v>
      </c>
      <c r="F7082" s="2" t="s">
        <v>977</v>
      </c>
      <c r="G7082" s="14" t="n">
        <v>9.5</v>
      </c>
      <c r="H7082" s="14" t="n">
        <v>25.1</v>
      </c>
      <c r="I7082" s="14" t="n">
        <v>9.5</v>
      </c>
      <c r="J7082" s="23" t="n">
        <f aca="false">IF(AND(E7082="Priority",ISNUMBER('Cost model'!N320)),'Cost model'!N320,'Cost model'!M320)</f>
        <v>24.5</v>
      </c>
      <c r="K7082" s="14" t="n">
        <f aca="false">J7082-H7082</f>
        <v>-0.600000000000001</v>
      </c>
      <c r="L7082" s="14" t="n">
        <f aca="false">G7082-H7082</f>
        <v>-15.6</v>
      </c>
    </row>
    <row r="7083" customFormat="false" ht="15" hidden="false" customHeight="false" outlineLevel="0" collapsed="false">
      <c r="A7083" s="2" t="s">
        <v>158</v>
      </c>
      <c r="B7083" s="2" t="s">
        <v>158</v>
      </c>
      <c r="C7083" s="2" t="s">
        <v>47</v>
      </c>
      <c r="D7083" s="2" t="s">
        <v>12</v>
      </c>
      <c r="E7083" s="2" t="s">
        <v>74</v>
      </c>
      <c r="F7083" s="2" t="s">
        <v>977</v>
      </c>
      <c r="G7083" s="14" t="n">
        <v>24</v>
      </c>
      <c r="H7083" s="14" t="n">
        <v>11.58</v>
      </c>
      <c r="I7083" s="14" t="n">
        <v>9.5</v>
      </c>
      <c r="J7083" s="23" t="n">
        <f aca="false">IF(AND(E7083="Priority",ISNUMBER('Cost model'!N425)),'Cost model'!N425,'Cost model'!M425)</f>
        <v>14.5</v>
      </c>
      <c r="K7083" s="14" t="n">
        <f aca="false">J7083-H7083</f>
        <v>2.92</v>
      </c>
      <c r="L7083" s="14" t="n">
        <f aca="false">G7083-H7083</f>
        <v>12.42</v>
      </c>
    </row>
    <row r="7084" customFormat="false" ht="15" hidden="false" customHeight="false" outlineLevel="0" collapsed="false">
      <c r="A7084" s="2" t="s">
        <v>124</v>
      </c>
      <c r="B7084" s="2" t="s">
        <v>124</v>
      </c>
      <c r="C7084" s="2" t="s">
        <v>47</v>
      </c>
      <c r="D7084" s="2" t="s">
        <v>10</v>
      </c>
      <c r="E7084" s="2" t="s">
        <v>74</v>
      </c>
      <c r="F7084" s="2" t="s">
        <v>977</v>
      </c>
      <c r="G7084" s="14" t="n">
        <v>9.5</v>
      </c>
      <c r="H7084" s="14" t="n">
        <v>7.5</v>
      </c>
      <c r="I7084" s="14" t="n">
        <v>9.5</v>
      </c>
      <c r="J7084" s="23" t="n">
        <f aca="false">IF(AND(E7084="Priority",ISNUMBER('Cost model'!N317)),'Cost model'!N317,'Cost model'!M317)</f>
        <v>10.5</v>
      </c>
      <c r="K7084" s="14" t="n">
        <f aca="false">J7084-H7084</f>
        <v>3</v>
      </c>
      <c r="L7084" s="14" t="n">
        <f aca="false">G7084-H7084</f>
        <v>2</v>
      </c>
    </row>
    <row r="7085" customFormat="false" ht="15" hidden="false" customHeight="false" outlineLevel="0" collapsed="false">
      <c r="A7085" s="2" t="s">
        <v>174</v>
      </c>
      <c r="B7085" s="2" t="s">
        <v>174</v>
      </c>
      <c r="C7085" s="2" t="s">
        <v>47</v>
      </c>
      <c r="D7085" s="2" t="s">
        <v>10</v>
      </c>
      <c r="E7085" s="2" t="s">
        <v>74</v>
      </c>
      <c r="F7085" s="2" t="s">
        <v>977</v>
      </c>
      <c r="G7085" s="14" t="n">
        <v>9.5</v>
      </c>
      <c r="H7085" s="14" t="n">
        <v>8</v>
      </c>
      <c r="I7085" s="14" t="n">
        <v>9.5</v>
      </c>
      <c r="J7085" s="23" t="n">
        <f aca="false">IF(AND(E7085="Priority",ISNUMBER('Cost model'!N167)),'Cost model'!N167,'Cost model'!M167)</f>
        <v>8.5</v>
      </c>
      <c r="K7085" s="14" t="n">
        <f aca="false">J7085-H7085</f>
        <v>0.5</v>
      </c>
      <c r="L7085" s="14" t="n">
        <f aca="false">G7085-H7085</f>
        <v>1.5</v>
      </c>
    </row>
    <row r="7086" customFormat="false" ht="15" hidden="false" customHeight="false" outlineLevel="0" collapsed="false">
      <c r="A7086" s="2" t="s">
        <v>142</v>
      </c>
      <c r="B7086" s="2" t="s">
        <v>142</v>
      </c>
      <c r="C7086" s="2" t="s">
        <v>47</v>
      </c>
      <c r="D7086" s="2" t="s">
        <v>10</v>
      </c>
      <c r="E7086" s="2" t="s">
        <v>74</v>
      </c>
      <c r="F7086" s="2" t="s">
        <v>977</v>
      </c>
      <c r="G7086" s="14" t="n">
        <v>19.5</v>
      </c>
      <c r="H7086" s="14" t="n">
        <v>7.16</v>
      </c>
      <c r="I7086" s="14" t="n">
        <v>9.5</v>
      </c>
      <c r="J7086" s="23" t="n">
        <f aca="false">IF(AND(E7086="Priority",ISNUMBER('Cost model'!N632)),'Cost model'!N632,'Cost model'!M632)</f>
        <v>9.5</v>
      </c>
      <c r="K7086" s="14" t="n">
        <f aca="false">J7086-H7086</f>
        <v>2.34</v>
      </c>
      <c r="L7086" s="14" t="n">
        <f aca="false">G7086-H7086</f>
        <v>12.34</v>
      </c>
    </row>
    <row r="7087" customFormat="false" ht="15" hidden="false" customHeight="false" outlineLevel="0" collapsed="false">
      <c r="A7087" s="2" t="s">
        <v>124</v>
      </c>
      <c r="B7087" s="2" t="s">
        <v>124</v>
      </c>
      <c r="C7087" s="2" t="s">
        <v>49</v>
      </c>
      <c r="D7087" s="2" t="s">
        <v>14</v>
      </c>
      <c r="E7087" s="2" t="s">
        <v>74</v>
      </c>
      <c r="F7087" s="2" t="s">
        <v>977</v>
      </c>
      <c r="G7087" s="14" t="n">
        <v>122</v>
      </c>
      <c r="H7087" s="14" t="n">
        <v>142.04</v>
      </c>
      <c r="I7087" s="14" t="n">
        <v>85</v>
      </c>
      <c r="J7087" s="23" t="n">
        <f aca="false">IF(AND(E7087="Priority",ISNUMBER('Cost model'!N328)),'Cost model'!N328,'Cost model'!M328)</f>
        <v>175</v>
      </c>
      <c r="K7087" s="14" t="n">
        <f aca="false">J7087-H7087</f>
        <v>32.96</v>
      </c>
      <c r="L7087" s="14" t="n">
        <f aca="false">G7087-H7087</f>
        <v>-20.04</v>
      </c>
    </row>
    <row r="7088" customFormat="false" ht="15" hidden="false" customHeight="false" outlineLevel="0" collapsed="false">
      <c r="A7088" s="2" t="s">
        <v>124</v>
      </c>
      <c r="B7088" s="2" t="s">
        <v>124</v>
      </c>
      <c r="C7088" s="2" t="s">
        <v>47</v>
      </c>
      <c r="D7088" s="2" t="s">
        <v>10</v>
      </c>
      <c r="E7088" s="2" t="s">
        <v>74</v>
      </c>
      <c r="F7088" s="2" t="s">
        <v>977</v>
      </c>
      <c r="G7088" s="14" t="n">
        <v>9.5</v>
      </c>
      <c r="H7088" s="14" t="n">
        <v>9.39</v>
      </c>
      <c r="I7088" s="14" t="n">
        <v>9.5</v>
      </c>
      <c r="J7088" s="23" t="n">
        <f aca="false">IF(AND(E7088="Priority",ISNUMBER('Cost model'!N317)),'Cost model'!N317,'Cost model'!M317)</f>
        <v>10.5</v>
      </c>
      <c r="K7088" s="14" t="n">
        <f aca="false">J7088-H7088</f>
        <v>1.11</v>
      </c>
      <c r="L7088" s="14" t="n">
        <f aca="false">G7088-H7088</f>
        <v>0.109999999999999</v>
      </c>
    </row>
    <row r="7089" customFormat="false" ht="15" hidden="false" customHeight="false" outlineLevel="0" collapsed="false">
      <c r="A7089" s="2" t="s">
        <v>221</v>
      </c>
      <c r="B7089" s="2" t="s">
        <v>221</v>
      </c>
      <c r="C7089" s="2" t="s">
        <v>49</v>
      </c>
      <c r="D7089" s="2" t="s">
        <v>10</v>
      </c>
      <c r="E7089" s="2" t="s">
        <v>74</v>
      </c>
      <c r="F7089" s="2" t="s">
        <v>977</v>
      </c>
      <c r="G7089" s="14" t="n">
        <v>17.5</v>
      </c>
      <c r="H7089" s="14" t="n">
        <v>10.08</v>
      </c>
      <c r="I7089" s="14" t="n">
        <v>17.5</v>
      </c>
      <c r="J7089" s="23" t="n">
        <f aca="false">IF(AND(E7089="Priority",ISNUMBER('Cost model'!N739)),'Cost model'!N739,'Cost model'!M739)</f>
        <v>17.5</v>
      </c>
      <c r="K7089" s="14" t="n">
        <f aca="false">J7089-H7089</f>
        <v>7.42</v>
      </c>
      <c r="L7089" s="14" t="n">
        <f aca="false">G7089-H7089</f>
        <v>7.42</v>
      </c>
    </row>
    <row r="7090" customFormat="false" ht="15" hidden="false" customHeight="false" outlineLevel="0" collapsed="false">
      <c r="A7090" s="2" t="s">
        <v>124</v>
      </c>
      <c r="B7090" s="2" t="s">
        <v>124</v>
      </c>
      <c r="C7090" s="2" t="s">
        <v>48</v>
      </c>
      <c r="D7090" s="2" t="s">
        <v>10</v>
      </c>
      <c r="E7090" s="2" t="s">
        <v>74</v>
      </c>
      <c r="F7090" s="2" t="s">
        <v>977</v>
      </c>
      <c r="G7090" s="14" t="n">
        <v>14.5</v>
      </c>
      <c r="H7090" s="14" t="n">
        <v>16.26</v>
      </c>
      <c r="I7090" s="14" t="n">
        <v>12.5</v>
      </c>
      <c r="J7090" s="23" t="n">
        <f aca="false">IF(AND(E7090="Priority",ISNUMBER('Cost model'!N318)),'Cost model'!N318,'Cost model'!M318)</f>
        <v>14.5</v>
      </c>
      <c r="K7090" s="14" t="n">
        <f aca="false">J7090-H7090</f>
        <v>-1.76</v>
      </c>
      <c r="L7090" s="14" t="n">
        <f aca="false">G7090-H7090</f>
        <v>-1.76</v>
      </c>
    </row>
    <row r="7091" customFormat="false" ht="15" hidden="false" customHeight="false" outlineLevel="0" collapsed="false">
      <c r="A7091" s="2" t="s">
        <v>124</v>
      </c>
      <c r="B7091" s="2" t="s">
        <v>124</v>
      </c>
      <c r="C7091" s="2" t="s">
        <v>47</v>
      </c>
      <c r="D7091" s="2" t="s">
        <v>12</v>
      </c>
      <c r="E7091" s="2" t="s">
        <v>74</v>
      </c>
      <c r="F7091" s="2" t="s">
        <v>977</v>
      </c>
      <c r="G7091" s="14" t="n">
        <v>9.5</v>
      </c>
      <c r="H7091" s="14" t="n">
        <v>10.48</v>
      </c>
      <c r="I7091" s="14" t="n">
        <v>9.5</v>
      </c>
      <c r="J7091" s="23" t="n">
        <f aca="false">IF(AND(E7091="Priority",ISNUMBER('Cost model'!N320)),'Cost model'!N320,'Cost model'!M320)</f>
        <v>24.5</v>
      </c>
      <c r="K7091" s="14" t="n">
        <f aca="false">J7091-H7091</f>
        <v>14.02</v>
      </c>
      <c r="L7091" s="14" t="n">
        <f aca="false">G7091-H7091</f>
        <v>-0.98</v>
      </c>
    </row>
    <row r="7092" customFormat="false" ht="15" hidden="false" customHeight="false" outlineLevel="0" collapsed="false">
      <c r="A7092" s="2" t="s">
        <v>124</v>
      </c>
      <c r="B7092" s="2" t="s">
        <v>174</v>
      </c>
      <c r="C7092" s="2" t="s">
        <v>48</v>
      </c>
      <c r="D7092" s="2" t="s">
        <v>12</v>
      </c>
      <c r="E7092" s="2" t="s">
        <v>74</v>
      </c>
      <c r="F7092" s="2" t="s">
        <v>976</v>
      </c>
      <c r="G7092" s="14" t="n">
        <v>12.5</v>
      </c>
      <c r="H7092" s="14" t="n">
        <v>17.14</v>
      </c>
      <c r="I7092" s="14" t="n">
        <v>19.5</v>
      </c>
      <c r="J7092" s="23" t="n">
        <f aca="false">IF(AND(E7092="Priority",ISNUMBER('Cost model'!N366)),'Cost model'!N366,'Cost model'!M366)</f>
        <v>55</v>
      </c>
      <c r="K7092" s="14" t="n">
        <f aca="false">J7092-H7092</f>
        <v>37.86</v>
      </c>
      <c r="L7092" s="14" t="n">
        <f aca="false">G7092-H7092</f>
        <v>-4.64</v>
      </c>
    </row>
    <row r="7093" customFormat="false" ht="15" hidden="false" customHeight="false" outlineLevel="0" collapsed="false">
      <c r="A7093" s="2" t="s">
        <v>221</v>
      </c>
      <c r="B7093" s="2" t="s">
        <v>221</v>
      </c>
      <c r="C7093" s="2" t="s">
        <v>48</v>
      </c>
      <c r="D7093" s="2" t="s">
        <v>10</v>
      </c>
      <c r="E7093" s="2" t="s">
        <v>74</v>
      </c>
      <c r="F7093" s="2" t="s">
        <v>977</v>
      </c>
      <c r="G7093" s="14" t="n">
        <v>25</v>
      </c>
      <c r="H7093" s="14" t="n">
        <v>18.3</v>
      </c>
      <c r="I7093" s="14" t="n">
        <v>12.5</v>
      </c>
      <c r="J7093" s="23" t="n">
        <f aca="false">IF(AND(E7093="Priority",ISNUMBER('Cost model'!N738)),'Cost model'!N738,'Cost model'!M738)</f>
        <v>11.5</v>
      </c>
      <c r="K7093" s="14" t="n">
        <f aca="false">J7093-H7093</f>
        <v>-6.8</v>
      </c>
      <c r="L7093" s="14" t="n">
        <f aca="false">G7093-H7093</f>
        <v>6.7</v>
      </c>
    </row>
    <row r="7094" customFormat="false" ht="15" hidden="false" customHeight="false" outlineLevel="0" collapsed="false">
      <c r="A7094" s="2" t="s">
        <v>142</v>
      </c>
      <c r="B7094" s="2" t="s">
        <v>124</v>
      </c>
      <c r="C7094" s="2" t="s">
        <v>47</v>
      </c>
      <c r="D7094" s="2" t="s">
        <v>10</v>
      </c>
      <c r="E7094" s="2" t="s">
        <v>83</v>
      </c>
      <c r="F7094" s="2" t="s">
        <v>976</v>
      </c>
      <c r="G7094" s="14" t="n">
        <v>19.5</v>
      </c>
      <c r="H7094" s="14" t="n">
        <v>10.95</v>
      </c>
      <c r="I7094" s="14" t="n">
        <v>19.5</v>
      </c>
      <c r="J7094" s="23" t="n">
        <f aca="false">IF(AND(E7094="Priority",ISNUMBER('Cost model'!N662)),'Cost model'!N662,'Cost model'!M662)</f>
        <v>18.5</v>
      </c>
      <c r="K7094" s="14" t="n">
        <f aca="false">J7094-H7094</f>
        <v>7.55</v>
      </c>
      <c r="L7094" s="14" t="n">
        <f aca="false">G7094-H7094</f>
        <v>8.55</v>
      </c>
    </row>
    <row r="7095" customFormat="false" ht="15" hidden="false" customHeight="false" outlineLevel="0" collapsed="false">
      <c r="A7095" s="2" t="s">
        <v>124</v>
      </c>
      <c r="B7095" s="2" t="s">
        <v>174</v>
      </c>
      <c r="C7095" s="2" t="s">
        <v>48</v>
      </c>
      <c r="D7095" s="2" t="s">
        <v>10</v>
      </c>
      <c r="E7095" s="2" t="s">
        <v>74</v>
      </c>
      <c r="F7095" s="2" t="s">
        <v>976</v>
      </c>
      <c r="G7095" s="14" t="n">
        <v>9.5</v>
      </c>
      <c r="H7095" s="14" t="n">
        <v>9.39</v>
      </c>
      <c r="I7095" s="14" t="n">
        <v>14.5</v>
      </c>
      <c r="J7095" s="23" t="n">
        <f aca="false">IF(AND(E7095="Priority",ISNUMBER('Cost model'!N363)),'Cost model'!N363,'Cost model'!M363)</f>
        <v>15.5</v>
      </c>
      <c r="K7095" s="14" t="n">
        <f aca="false">J7095-H7095</f>
        <v>6.11</v>
      </c>
      <c r="L7095" s="14" t="n">
        <f aca="false">G7095-H7095</f>
        <v>0.109999999999999</v>
      </c>
    </row>
    <row r="7096" customFormat="false" ht="15" hidden="false" customHeight="false" outlineLevel="0" collapsed="false">
      <c r="A7096" s="2" t="s">
        <v>158</v>
      </c>
      <c r="B7096" s="2" t="s">
        <v>158</v>
      </c>
      <c r="C7096" s="2" t="s">
        <v>49</v>
      </c>
      <c r="D7096" s="2" t="s">
        <v>10</v>
      </c>
      <c r="E7096" s="2" t="s">
        <v>83</v>
      </c>
      <c r="F7096" s="2" t="s">
        <v>977</v>
      </c>
      <c r="G7096" s="14" t="n">
        <v>24.5</v>
      </c>
      <c r="H7096" s="14" t="n">
        <v>23.78</v>
      </c>
      <c r="I7096" s="14" t="n">
        <v>24.5</v>
      </c>
      <c r="J7096" s="23" t="n">
        <f aca="false">IF(AND(E7096="Priority",ISNUMBER('Cost model'!N424)),'Cost model'!N424,'Cost model'!M424)</f>
        <v>22.5</v>
      </c>
      <c r="K7096" s="14" t="n">
        <f aca="false">J7096-H7096</f>
        <v>-1.28</v>
      </c>
      <c r="L7096" s="14" t="n">
        <f aca="false">G7096-H7096</f>
        <v>0.719999999999999</v>
      </c>
    </row>
    <row r="7097" customFormat="false" ht="15" hidden="false" customHeight="false" outlineLevel="0" collapsed="false">
      <c r="A7097" s="2" t="s">
        <v>142</v>
      </c>
      <c r="B7097" s="2" t="s">
        <v>142</v>
      </c>
      <c r="C7097" s="2" t="s">
        <v>49</v>
      </c>
      <c r="D7097" s="2" t="s">
        <v>10</v>
      </c>
      <c r="E7097" s="2" t="s">
        <v>83</v>
      </c>
      <c r="F7097" s="2" t="s">
        <v>977</v>
      </c>
      <c r="G7097" s="14" t="n">
        <v>24.5</v>
      </c>
      <c r="H7097" s="14" t="n">
        <v>23.78</v>
      </c>
      <c r="I7097" s="14" t="n">
        <v>24.5</v>
      </c>
      <c r="J7097" s="23" t="n">
        <f aca="false">IF(AND(E7097="Priority",ISNUMBER('Cost model'!N634)),'Cost model'!N634,'Cost model'!M634)</f>
        <v>21.5</v>
      </c>
      <c r="K7097" s="14" t="n">
        <f aca="false">J7097-H7097</f>
        <v>-2.28</v>
      </c>
      <c r="L7097" s="14" t="n">
        <f aca="false">G7097-H7097</f>
        <v>0.719999999999999</v>
      </c>
    </row>
    <row r="7098" customFormat="false" ht="15" hidden="false" customHeight="false" outlineLevel="0" collapsed="false">
      <c r="A7098" s="2" t="s">
        <v>158</v>
      </c>
      <c r="B7098" s="2" t="s">
        <v>221</v>
      </c>
      <c r="C7098" s="2" t="s">
        <v>47</v>
      </c>
      <c r="D7098" s="2" t="s">
        <v>10</v>
      </c>
      <c r="E7098" s="2" t="s">
        <v>83</v>
      </c>
      <c r="F7098" s="2" t="s">
        <v>976</v>
      </c>
      <c r="G7098" s="14" t="n">
        <v>24.5</v>
      </c>
      <c r="H7098" s="14" t="n">
        <v>15.92</v>
      </c>
      <c r="I7098" s="14" t="n">
        <v>24.5</v>
      </c>
      <c r="J7098" s="23" t="n">
        <f aca="false">IF(AND(E7098="Priority",ISNUMBER('Cost model'!N467)),'Cost model'!N467,'Cost model'!M467)</f>
        <v>21.5</v>
      </c>
      <c r="K7098" s="14" t="n">
        <f aca="false">J7098-H7098</f>
        <v>5.58</v>
      </c>
      <c r="L7098" s="14" t="n">
        <f aca="false">G7098-H7098</f>
        <v>8.58</v>
      </c>
    </row>
    <row r="7099" customFormat="false" ht="15" hidden="false" customHeight="false" outlineLevel="0" collapsed="false">
      <c r="A7099" s="2" t="s">
        <v>142</v>
      </c>
      <c r="B7099" s="2" t="s">
        <v>124</v>
      </c>
      <c r="C7099" s="2" t="s">
        <v>47</v>
      </c>
      <c r="D7099" s="2" t="s">
        <v>10</v>
      </c>
      <c r="E7099" s="2" t="s">
        <v>74</v>
      </c>
      <c r="F7099" s="2" t="s">
        <v>976</v>
      </c>
      <c r="G7099" s="14" t="n">
        <v>14.5</v>
      </c>
      <c r="H7099" s="14" t="n">
        <v>11.28</v>
      </c>
      <c r="I7099" s="14" t="n">
        <v>14.5</v>
      </c>
      <c r="J7099" s="23" t="n">
        <f aca="false">IF(AND(E7099="Priority",ISNUMBER('Cost model'!N662)),'Cost model'!N662,'Cost model'!M662)</f>
        <v>13.5</v>
      </c>
      <c r="K7099" s="14" t="n">
        <f aca="false">J7099-H7099</f>
        <v>2.22</v>
      </c>
      <c r="L7099" s="14" t="n">
        <f aca="false">G7099-H7099</f>
        <v>3.22</v>
      </c>
    </row>
    <row r="7100" customFormat="false" ht="15" hidden="false" customHeight="false" outlineLevel="0" collapsed="false">
      <c r="A7100" s="2" t="s">
        <v>142</v>
      </c>
      <c r="B7100" s="2" t="s">
        <v>142</v>
      </c>
      <c r="C7100" s="2" t="s">
        <v>47</v>
      </c>
      <c r="D7100" s="2" t="s">
        <v>13</v>
      </c>
      <c r="E7100" s="2" t="s">
        <v>74</v>
      </c>
      <c r="F7100" s="2" t="s">
        <v>977</v>
      </c>
      <c r="G7100" s="14" t="n">
        <v>24.5</v>
      </c>
      <c r="H7100" s="14" t="n">
        <v>23.78</v>
      </c>
      <c r="I7100" s="14" t="n">
        <v>19</v>
      </c>
      <c r="J7100" s="23" t="n">
        <f aca="false">IF(AND(E7100="Priority",ISNUMBER('Cost model'!N638)),'Cost model'!N638,'Cost model'!M638)</f>
        <v>50</v>
      </c>
      <c r="K7100" s="14" t="n">
        <f aca="false">J7100-H7100</f>
        <v>26.22</v>
      </c>
      <c r="L7100" s="14" t="n">
        <f aca="false">G7100-H7100</f>
        <v>0.719999999999999</v>
      </c>
    </row>
    <row r="7101" customFormat="false" ht="15" hidden="false" customHeight="false" outlineLevel="0" collapsed="false">
      <c r="A7101" s="2" t="s">
        <v>174</v>
      </c>
      <c r="B7101" s="2" t="s">
        <v>174</v>
      </c>
      <c r="C7101" s="2" t="s">
        <v>48</v>
      </c>
      <c r="D7101" s="2" t="s">
        <v>10</v>
      </c>
      <c r="E7101" s="2" t="s">
        <v>74</v>
      </c>
      <c r="F7101" s="2" t="s">
        <v>977</v>
      </c>
      <c r="G7101" s="14" t="n">
        <v>12.5</v>
      </c>
      <c r="H7101" s="14" t="n">
        <v>9.02</v>
      </c>
      <c r="I7101" s="14" t="n">
        <v>12.5</v>
      </c>
      <c r="J7101" s="23" t="n">
        <f aca="false">IF(AND(E7101="Priority",ISNUMBER('Cost model'!N168)),'Cost model'!N168,'Cost model'!M168)</f>
        <v>13.5</v>
      </c>
      <c r="K7101" s="14" t="n">
        <f aca="false">J7101-H7101</f>
        <v>4.48</v>
      </c>
      <c r="L7101" s="14" t="n">
        <f aca="false">G7101-H7101</f>
        <v>3.48</v>
      </c>
    </row>
    <row r="7102" customFormat="false" ht="15" hidden="false" customHeight="false" outlineLevel="0" collapsed="false">
      <c r="A7102" s="2" t="s">
        <v>205</v>
      </c>
      <c r="B7102" s="2" t="s">
        <v>174</v>
      </c>
      <c r="C7102" s="2" t="s">
        <v>48</v>
      </c>
      <c r="D7102" s="2" t="s">
        <v>12</v>
      </c>
      <c r="E7102" s="2" t="s">
        <v>74</v>
      </c>
      <c r="F7102" s="2" t="s">
        <v>976</v>
      </c>
      <c r="G7102" s="14" t="n">
        <v>63</v>
      </c>
      <c r="H7102" s="14" t="n">
        <v>53.02</v>
      </c>
      <c r="I7102" s="14" t="n">
        <v>19.5</v>
      </c>
      <c r="J7102" s="23" t="n">
        <f aca="false">IF(AND(E7102="Priority",ISNUMBER('Cost model'!N561)),'Cost model'!N561,'Cost model'!M561)</f>
        <v>55</v>
      </c>
      <c r="K7102" s="14" t="n">
        <f aca="false">J7102-H7102</f>
        <v>1.98</v>
      </c>
      <c r="L7102" s="14" t="n">
        <f aca="false">G7102-H7102</f>
        <v>9.98</v>
      </c>
    </row>
    <row r="7103" customFormat="false" ht="15" hidden="false" customHeight="false" outlineLevel="0" collapsed="false">
      <c r="A7103" s="2" t="s">
        <v>124</v>
      </c>
      <c r="B7103" s="2" t="s">
        <v>124</v>
      </c>
      <c r="C7103" s="2" t="s">
        <v>47</v>
      </c>
      <c r="D7103" s="2" t="s">
        <v>12</v>
      </c>
      <c r="E7103" s="2" t="s">
        <v>74</v>
      </c>
      <c r="F7103" s="2" t="s">
        <v>977</v>
      </c>
      <c r="G7103" s="14" t="n">
        <v>9.5</v>
      </c>
      <c r="H7103" s="14" t="n">
        <v>19.75</v>
      </c>
      <c r="I7103" s="14" t="n">
        <v>9.5</v>
      </c>
      <c r="J7103" s="23" t="n">
        <f aca="false">IF(AND(E7103="Priority",ISNUMBER('Cost model'!N320)),'Cost model'!N320,'Cost model'!M320)</f>
        <v>24.5</v>
      </c>
      <c r="K7103" s="14" t="n">
        <f aca="false">J7103-H7103</f>
        <v>4.75</v>
      </c>
      <c r="L7103" s="14" t="n">
        <f aca="false">G7103-H7103</f>
        <v>-10.25</v>
      </c>
    </row>
    <row r="7104" customFormat="false" ht="15" hidden="false" customHeight="false" outlineLevel="0" collapsed="false">
      <c r="A7104" s="2" t="s">
        <v>174</v>
      </c>
      <c r="B7104" s="2" t="s">
        <v>174</v>
      </c>
      <c r="C7104" s="2" t="s">
        <v>47</v>
      </c>
      <c r="D7104" s="2" t="s">
        <v>10</v>
      </c>
      <c r="E7104" s="2" t="s">
        <v>74</v>
      </c>
      <c r="F7104" s="2" t="s">
        <v>977</v>
      </c>
      <c r="G7104" s="14" t="n">
        <v>9.5</v>
      </c>
      <c r="H7104" s="14" t="n">
        <v>7.5</v>
      </c>
      <c r="I7104" s="14" t="n">
        <v>9.5</v>
      </c>
      <c r="J7104" s="23" t="n">
        <f aca="false">IF(AND(E7104="Priority",ISNUMBER('Cost model'!N167)),'Cost model'!N167,'Cost model'!M167)</f>
        <v>8.5</v>
      </c>
      <c r="K7104" s="14" t="n">
        <f aca="false">J7104-H7104</f>
        <v>1</v>
      </c>
      <c r="L7104" s="14" t="n">
        <f aca="false">G7104-H7104</f>
        <v>2</v>
      </c>
    </row>
    <row r="7105" customFormat="false" ht="15" hidden="false" customHeight="false" outlineLevel="0" collapsed="false">
      <c r="A7105" s="2" t="s">
        <v>123</v>
      </c>
      <c r="B7105" s="2" t="s">
        <v>174</v>
      </c>
      <c r="C7105" s="2" t="s">
        <v>47</v>
      </c>
      <c r="D7105" s="2" t="s">
        <v>10</v>
      </c>
      <c r="E7105" s="2" t="s">
        <v>74</v>
      </c>
      <c r="F7105" s="2" t="s">
        <v>976</v>
      </c>
      <c r="G7105" s="14" t="n">
        <v>14.5</v>
      </c>
      <c r="H7105" s="14" t="n">
        <v>8.84</v>
      </c>
      <c r="I7105" s="14" t="n">
        <v>14.5</v>
      </c>
      <c r="J7105" s="23" t="n">
        <f aca="false">IF(AND(E7105="Priority",ISNUMBER('Cost model'!N47)),'Cost model'!N47,'Cost model'!M47)</f>
        <v>12.5</v>
      </c>
      <c r="K7105" s="14" t="n">
        <f aca="false">J7105-H7105</f>
        <v>3.66</v>
      </c>
      <c r="L7105" s="14" t="n">
        <f aca="false">G7105-H7105</f>
        <v>5.66</v>
      </c>
    </row>
    <row r="7106" customFormat="false" ht="15" hidden="false" customHeight="false" outlineLevel="0" collapsed="false">
      <c r="A7106" s="2" t="s">
        <v>174</v>
      </c>
      <c r="B7106" s="2" t="s">
        <v>142</v>
      </c>
      <c r="C7106" s="2" t="s">
        <v>48</v>
      </c>
      <c r="D7106" s="2" t="s">
        <v>13</v>
      </c>
      <c r="E7106" s="2" t="s">
        <v>74</v>
      </c>
      <c r="F7106" s="2" t="s">
        <v>976</v>
      </c>
      <c r="G7106" s="14" t="n">
        <v>62</v>
      </c>
      <c r="H7106" s="14" t="n">
        <v>77.1</v>
      </c>
      <c r="I7106" s="14" t="n">
        <v>24.5</v>
      </c>
      <c r="J7106" s="23" t="n">
        <f aca="false">IF(AND(E7106="Priority",ISNUMBER('Cost model'!N129)),'Cost model'!N129,'Cost model'!M129)</f>
        <v>75</v>
      </c>
      <c r="K7106" s="14" t="n">
        <f aca="false">J7106-H7106</f>
        <v>-2.09999999999999</v>
      </c>
      <c r="L7106" s="14" t="n">
        <f aca="false">G7106-H7106</f>
        <v>-15.1</v>
      </c>
    </row>
    <row r="7107" customFormat="false" ht="15" hidden="false" customHeight="false" outlineLevel="0" collapsed="false">
      <c r="A7107" s="2" t="s">
        <v>174</v>
      </c>
      <c r="B7107" s="2" t="s">
        <v>124</v>
      </c>
      <c r="C7107" s="2" t="s">
        <v>47</v>
      </c>
      <c r="D7107" s="2" t="s">
        <v>10</v>
      </c>
      <c r="E7107" s="2" t="s">
        <v>74</v>
      </c>
      <c r="F7107" s="2" t="s">
        <v>976</v>
      </c>
      <c r="G7107" s="14" t="n">
        <v>9.5</v>
      </c>
      <c r="H7107" s="14" t="n">
        <v>8.02</v>
      </c>
      <c r="I7107" s="14" t="n">
        <v>9.5</v>
      </c>
      <c r="J7107" s="23" t="n">
        <f aca="false">IF(AND(E7107="Priority",ISNUMBER('Cost model'!N107)),'Cost model'!N107,'Cost model'!M107)</f>
        <v>12.5</v>
      </c>
      <c r="K7107" s="14" t="n">
        <f aca="false">J7107-H7107</f>
        <v>4.48</v>
      </c>
      <c r="L7107" s="14" t="n">
        <f aca="false">G7107-H7107</f>
        <v>1.48</v>
      </c>
    </row>
    <row r="7108" customFormat="false" ht="15" hidden="false" customHeight="false" outlineLevel="0" collapsed="false">
      <c r="A7108" s="2" t="s">
        <v>124</v>
      </c>
      <c r="B7108" s="2" t="s">
        <v>124</v>
      </c>
      <c r="C7108" s="2" t="s">
        <v>48</v>
      </c>
      <c r="D7108" s="2" t="s">
        <v>10</v>
      </c>
      <c r="E7108" s="2" t="s">
        <v>74</v>
      </c>
      <c r="F7108" s="2" t="s">
        <v>977</v>
      </c>
      <c r="G7108" s="14" t="n">
        <v>12.5</v>
      </c>
      <c r="H7108" s="14" t="n">
        <v>7.88</v>
      </c>
      <c r="I7108" s="14" t="n">
        <v>12.5</v>
      </c>
      <c r="J7108" s="23" t="n">
        <f aca="false">IF(AND(E7108="Priority",ISNUMBER('Cost model'!N318)),'Cost model'!N318,'Cost model'!M318)</f>
        <v>14.5</v>
      </c>
      <c r="K7108" s="14" t="n">
        <f aca="false">J7108-H7108</f>
        <v>6.62</v>
      </c>
      <c r="L7108" s="14" t="n">
        <f aca="false">G7108-H7108</f>
        <v>4.62</v>
      </c>
    </row>
    <row r="7109" customFormat="false" ht="15" hidden="false" customHeight="false" outlineLevel="0" collapsed="false">
      <c r="A7109" s="2" t="s">
        <v>124</v>
      </c>
      <c r="B7109" s="2" t="s">
        <v>124</v>
      </c>
      <c r="C7109" s="2" t="s">
        <v>49</v>
      </c>
      <c r="D7109" s="2" t="s">
        <v>12</v>
      </c>
      <c r="E7109" s="2" t="s">
        <v>74</v>
      </c>
      <c r="F7109" s="2" t="s">
        <v>977</v>
      </c>
      <c r="G7109" s="14" t="n">
        <v>19.5</v>
      </c>
      <c r="H7109" s="14" t="n">
        <v>48.04</v>
      </c>
      <c r="I7109" s="14" t="n">
        <v>19.5</v>
      </c>
      <c r="J7109" s="23" t="n">
        <f aca="false">IF(AND(E7109="Priority",ISNUMBER('Cost model'!N322)),'Cost model'!N322,'Cost model'!M322)</f>
        <v>50</v>
      </c>
      <c r="K7109" s="14" t="n">
        <f aca="false">J7109-H7109</f>
        <v>1.96</v>
      </c>
      <c r="L7109" s="14" t="n">
        <f aca="false">G7109-H7109</f>
        <v>-28.54</v>
      </c>
    </row>
    <row r="7110" customFormat="false" ht="15" hidden="false" customHeight="false" outlineLevel="0" collapsed="false">
      <c r="A7110" s="2" t="s">
        <v>142</v>
      </c>
      <c r="B7110" s="2" t="s">
        <v>142</v>
      </c>
      <c r="C7110" s="2" t="s">
        <v>47</v>
      </c>
      <c r="D7110" s="2" t="s">
        <v>12</v>
      </c>
      <c r="E7110" s="2" t="s">
        <v>74</v>
      </c>
      <c r="F7110" s="2" t="s">
        <v>977</v>
      </c>
      <c r="G7110" s="14" t="n">
        <v>9.5</v>
      </c>
      <c r="H7110" s="14" t="n">
        <v>29.06</v>
      </c>
      <c r="I7110" s="14" t="n">
        <v>9.5</v>
      </c>
      <c r="J7110" s="23" t="n">
        <f aca="false">IF(AND(E7110="Priority",ISNUMBER('Cost model'!N635)),'Cost model'!N635,'Cost model'!M635)</f>
        <v>30.5</v>
      </c>
      <c r="K7110" s="14" t="n">
        <f aca="false">J7110-H7110</f>
        <v>1.44</v>
      </c>
      <c r="L7110" s="14" t="n">
        <f aca="false">G7110-H7110</f>
        <v>-19.56</v>
      </c>
    </row>
    <row r="7111" customFormat="false" ht="15" hidden="false" customHeight="false" outlineLevel="0" collapsed="false">
      <c r="A7111" s="2" t="s">
        <v>142</v>
      </c>
      <c r="B7111" s="2" t="s">
        <v>142</v>
      </c>
      <c r="C7111" s="2" t="s">
        <v>49</v>
      </c>
      <c r="D7111" s="2" t="s">
        <v>12</v>
      </c>
      <c r="E7111" s="2" t="s">
        <v>74</v>
      </c>
      <c r="F7111" s="2" t="s">
        <v>977</v>
      </c>
      <c r="G7111" s="14" t="n">
        <v>74</v>
      </c>
      <c r="H7111" s="14" t="n">
        <v>42.21</v>
      </c>
      <c r="I7111" s="14" t="n">
        <v>19.5</v>
      </c>
      <c r="J7111" s="23" t="n">
        <f aca="false">IF(AND(E7111="Priority",ISNUMBER('Cost model'!N637)),'Cost model'!N637,'Cost model'!M637)</f>
        <v>45</v>
      </c>
      <c r="K7111" s="14" t="n">
        <f aca="false">J7111-H7111</f>
        <v>2.79</v>
      </c>
      <c r="L7111" s="14" t="n">
        <f aca="false">G7111-H7111</f>
        <v>31.79</v>
      </c>
    </row>
    <row r="7112" customFormat="false" ht="15" hidden="false" customHeight="false" outlineLevel="0" collapsed="false">
      <c r="A7112" s="2" t="s">
        <v>174</v>
      </c>
      <c r="B7112" s="2" t="s">
        <v>174</v>
      </c>
      <c r="C7112" s="2" t="s">
        <v>48</v>
      </c>
      <c r="D7112" s="2" t="s">
        <v>12</v>
      </c>
      <c r="E7112" s="2" t="s">
        <v>74</v>
      </c>
      <c r="F7112" s="2" t="s">
        <v>977</v>
      </c>
      <c r="G7112" s="14" t="n">
        <v>37.5</v>
      </c>
      <c r="H7112" s="14" t="n">
        <v>58.31</v>
      </c>
      <c r="I7112" s="14" t="n">
        <v>12.5</v>
      </c>
      <c r="J7112" s="23" t="n">
        <f aca="false">IF(AND(E7112="Priority",ISNUMBER('Cost model'!N171)),'Cost model'!N171,'Cost model'!M171)</f>
        <v>40</v>
      </c>
      <c r="K7112" s="14" t="n">
        <f aca="false">J7112-H7112</f>
        <v>-18.31</v>
      </c>
      <c r="L7112" s="14" t="n">
        <f aca="false">G7112-H7112</f>
        <v>-20.81</v>
      </c>
    </row>
    <row r="7113" customFormat="false" ht="15" hidden="false" customHeight="false" outlineLevel="0" collapsed="false">
      <c r="A7113" s="2" t="s">
        <v>221</v>
      </c>
      <c r="B7113" s="2" t="s">
        <v>158</v>
      </c>
      <c r="C7113" s="2" t="s">
        <v>47</v>
      </c>
      <c r="D7113" s="2" t="s">
        <v>10</v>
      </c>
      <c r="E7113" s="2" t="s">
        <v>74</v>
      </c>
      <c r="F7113" s="2" t="s">
        <v>976</v>
      </c>
      <c r="G7113" s="14" t="n">
        <v>14.5</v>
      </c>
      <c r="H7113" s="14" t="n">
        <v>10.62</v>
      </c>
      <c r="I7113" s="14" t="n">
        <v>14.5</v>
      </c>
      <c r="J7113" s="23" t="n">
        <f aca="false">IF(AND(E7113="Priority",ISNUMBER('Cost model'!N752)),'Cost model'!N752,'Cost model'!M752)</f>
        <v>12.5</v>
      </c>
      <c r="K7113" s="14" t="n">
        <f aca="false">J7113-H7113</f>
        <v>1.88</v>
      </c>
      <c r="L7113" s="14" t="n">
        <f aca="false">G7113-H7113</f>
        <v>3.88</v>
      </c>
    </row>
    <row r="7114" customFormat="false" ht="15" hidden="false" customHeight="false" outlineLevel="0" collapsed="false">
      <c r="A7114" s="2" t="s">
        <v>142</v>
      </c>
      <c r="B7114" s="2" t="s">
        <v>142</v>
      </c>
      <c r="C7114" s="2" t="s">
        <v>48</v>
      </c>
      <c r="D7114" s="2" t="s">
        <v>12</v>
      </c>
      <c r="E7114" s="2" t="s">
        <v>74</v>
      </c>
      <c r="F7114" s="2" t="s">
        <v>977</v>
      </c>
      <c r="G7114" s="14" t="n">
        <v>12.5</v>
      </c>
      <c r="H7114" s="14" t="n">
        <v>43.27</v>
      </c>
      <c r="I7114" s="14" t="n">
        <v>12.5</v>
      </c>
      <c r="J7114" s="23" t="n">
        <f aca="false">IF(AND(E7114="Priority",ISNUMBER('Cost model'!N636)),'Cost model'!N636,'Cost model'!M636)</f>
        <v>40</v>
      </c>
      <c r="K7114" s="14" t="n">
        <f aca="false">J7114-H7114</f>
        <v>-3.27</v>
      </c>
      <c r="L7114" s="14" t="n">
        <f aca="false">G7114-H7114</f>
        <v>-30.77</v>
      </c>
    </row>
    <row r="7115" customFormat="false" ht="15" hidden="false" customHeight="false" outlineLevel="0" collapsed="false">
      <c r="A7115" s="2" t="s">
        <v>142</v>
      </c>
      <c r="B7115" s="2" t="s">
        <v>142</v>
      </c>
      <c r="C7115" s="2" t="s">
        <v>48</v>
      </c>
      <c r="D7115" s="2" t="s">
        <v>12</v>
      </c>
      <c r="E7115" s="2" t="s">
        <v>74</v>
      </c>
      <c r="F7115" s="2" t="s">
        <v>977</v>
      </c>
      <c r="G7115" s="14" t="n">
        <v>39.5</v>
      </c>
      <c r="H7115" s="14" t="n">
        <v>60.37</v>
      </c>
      <c r="I7115" s="14" t="n">
        <v>12.5</v>
      </c>
      <c r="J7115" s="23" t="n">
        <f aca="false">IF(AND(E7115="Priority",ISNUMBER('Cost model'!N636)),'Cost model'!N636,'Cost model'!M636)</f>
        <v>40</v>
      </c>
      <c r="K7115" s="14" t="n">
        <f aca="false">J7115-H7115</f>
        <v>-20.37</v>
      </c>
      <c r="L7115" s="14" t="n">
        <f aca="false">G7115-H7115</f>
        <v>-20.87</v>
      </c>
    </row>
    <row r="7116" customFormat="false" ht="15" hidden="false" customHeight="false" outlineLevel="0" collapsed="false">
      <c r="A7116" s="2" t="s">
        <v>124</v>
      </c>
      <c r="B7116" s="2" t="s">
        <v>124</v>
      </c>
      <c r="C7116" s="2" t="s">
        <v>48</v>
      </c>
      <c r="D7116" s="2" t="s">
        <v>10</v>
      </c>
      <c r="E7116" s="2" t="s">
        <v>74</v>
      </c>
      <c r="F7116" s="2" t="s">
        <v>977</v>
      </c>
      <c r="G7116" s="14" t="n">
        <v>9.5</v>
      </c>
      <c r="H7116" s="14" t="n">
        <v>11.22</v>
      </c>
      <c r="I7116" s="14" t="n">
        <v>12.5</v>
      </c>
      <c r="J7116" s="23" t="n">
        <f aca="false">IF(AND(E7116="Priority",ISNUMBER('Cost model'!N318)),'Cost model'!N318,'Cost model'!M318)</f>
        <v>14.5</v>
      </c>
      <c r="K7116" s="14" t="n">
        <f aca="false">J7116-H7116</f>
        <v>3.28</v>
      </c>
      <c r="L7116" s="14" t="n">
        <f aca="false">G7116-H7116</f>
        <v>-1.72</v>
      </c>
    </row>
    <row r="7117" customFormat="false" ht="15" hidden="false" customHeight="false" outlineLevel="0" collapsed="false">
      <c r="A7117" s="2" t="s">
        <v>158</v>
      </c>
      <c r="B7117" s="2" t="s">
        <v>142</v>
      </c>
      <c r="C7117" s="2" t="s">
        <v>47</v>
      </c>
      <c r="D7117" s="2" t="s">
        <v>12</v>
      </c>
      <c r="E7117" s="2" t="s">
        <v>74</v>
      </c>
      <c r="F7117" s="2" t="s">
        <v>976</v>
      </c>
      <c r="G7117" s="14" t="n">
        <v>28.5</v>
      </c>
      <c r="H7117" s="14" t="n">
        <v>25.34</v>
      </c>
      <c r="I7117" s="14" t="n">
        <v>19.5</v>
      </c>
      <c r="J7117" s="23" t="n">
        <f aca="false">IF(AND(E7117="Priority",ISNUMBER('Cost model'!N440)),'Cost model'!N440,'Cost model'!M440)</f>
        <v>45</v>
      </c>
      <c r="K7117" s="14" t="n">
        <f aca="false">J7117-H7117</f>
        <v>19.66</v>
      </c>
      <c r="L7117" s="14" t="n">
        <f aca="false">G7117-H7117</f>
        <v>3.16</v>
      </c>
    </row>
    <row r="7118" customFormat="false" ht="15" hidden="false" customHeight="false" outlineLevel="0" collapsed="false">
      <c r="A7118" s="2" t="s">
        <v>174</v>
      </c>
      <c r="B7118" s="2" t="s">
        <v>174</v>
      </c>
      <c r="C7118" s="2" t="s">
        <v>47</v>
      </c>
      <c r="D7118" s="2" t="s">
        <v>10</v>
      </c>
      <c r="E7118" s="2" t="s">
        <v>74</v>
      </c>
      <c r="F7118" s="2" t="s">
        <v>977</v>
      </c>
      <c r="G7118" s="14" t="n">
        <v>9.5</v>
      </c>
      <c r="H7118" s="14" t="n">
        <v>6.71</v>
      </c>
      <c r="I7118" s="14" t="n">
        <v>9.5</v>
      </c>
      <c r="J7118" s="23" t="n">
        <f aca="false">IF(AND(E7118="Priority",ISNUMBER('Cost model'!N167)),'Cost model'!N167,'Cost model'!M167)</f>
        <v>8.5</v>
      </c>
      <c r="K7118" s="14" t="n">
        <f aca="false">J7118-H7118</f>
        <v>1.79</v>
      </c>
      <c r="L7118" s="14" t="n">
        <f aca="false">G7118-H7118</f>
        <v>2.79</v>
      </c>
    </row>
    <row r="7119" customFormat="false" ht="15" hidden="false" customHeight="false" outlineLevel="0" collapsed="false">
      <c r="A7119" s="2" t="s">
        <v>124</v>
      </c>
      <c r="B7119" s="2" t="s">
        <v>124</v>
      </c>
      <c r="C7119" s="2" t="s">
        <v>48</v>
      </c>
      <c r="D7119" s="2" t="s">
        <v>12</v>
      </c>
      <c r="E7119" s="2" t="s">
        <v>74</v>
      </c>
      <c r="F7119" s="2" t="s">
        <v>977</v>
      </c>
      <c r="G7119" s="14" t="n">
        <v>24.5</v>
      </c>
      <c r="H7119" s="14" t="n">
        <v>35.3</v>
      </c>
      <c r="I7119" s="14" t="n">
        <v>12.5</v>
      </c>
      <c r="J7119" s="23" t="n">
        <f aca="false">IF(AND(E7119="Priority",ISNUMBER('Cost model'!N321)),'Cost model'!N321,'Cost model'!M321)</f>
        <v>40</v>
      </c>
      <c r="K7119" s="14" t="n">
        <f aca="false">J7119-H7119</f>
        <v>4.7</v>
      </c>
      <c r="L7119" s="14" t="n">
        <f aca="false">G7119-H7119</f>
        <v>-10.8</v>
      </c>
    </row>
    <row r="7120" customFormat="false" ht="15" hidden="false" customHeight="false" outlineLevel="0" collapsed="false">
      <c r="A7120" s="2" t="s">
        <v>142</v>
      </c>
      <c r="B7120" s="2" t="s">
        <v>142</v>
      </c>
      <c r="C7120" s="2" t="s">
        <v>47</v>
      </c>
      <c r="D7120" s="2" t="s">
        <v>10</v>
      </c>
      <c r="E7120" s="2" t="s">
        <v>74</v>
      </c>
      <c r="F7120" s="2" t="s">
        <v>977</v>
      </c>
      <c r="G7120" s="14" t="n">
        <v>9.5</v>
      </c>
      <c r="H7120" s="14" t="n">
        <v>6.4</v>
      </c>
      <c r="I7120" s="14" t="n">
        <v>9.5</v>
      </c>
      <c r="J7120" s="23" t="n">
        <f aca="false">IF(AND(E7120="Priority",ISNUMBER('Cost model'!N632)),'Cost model'!N632,'Cost model'!M632)</f>
        <v>9.5</v>
      </c>
      <c r="K7120" s="14" t="n">
        <f aca="false">J7120-H7120</f>
        <v>3.1</v>
      </c>
      <c r="L7120" s="14" t="n">
        <f aca="false">G7120-H7120</f>
        <v>3.1</v>
      </c>
    </row>
    <row r="7121" customFormat="false" ht="15" hidden="false" customHeight="false" outlineLevel="0" collapsed="false">
      <c r="A7121" s="2" t="s">
        <v>174</v>
      </c>
      <c r="B7121" s="2" t="s">
        <v>174</v>
      </c>
      <c r="C7121" s="2" t="s">
        <v>48</v>
      </c>
      <c r="D7121" s="2" t="s">
        <v>12</v>
      </c>
      <c r="E7121" s="2" t="s">
        <v>74</v>
      </c>
      <c r="F7121" s="2" t="s">
        <v>977</v>
      </c>
      <c r="G7121" s="14" t="n">
        <v>37.5</v>
      </c>
      <c r="H7121" s="14" t="n">
        <v>32.01</v>
      </c>
      <c r="I7121" s="14" t="n">
        <v>12.5</v>
      </c>
      <c r="J7121" s="23" t="n">
        <f aca="false">IF(AND(E7121="Priority",ISNUMBER('Cost model'!N171)),'Cost model'!N171,'Cost model'!M171)</f>
        <v>40</v>
      </c>
      <c r="K7121" s="14" t="n">
        <f aca="false">J7121-H7121</f>
        <v>7.99</v>
      </c>
      <c r="L7121" s="14" t="n">
        <f aca="false">G7121-H7121</f>
        <v>5.49</v>
      </c>
    </row>
    <row r="7122" customFormat="false" ht="15" hidden="false" customHeight="false" outlineLevel="0" collapsed="false">
      <c r="A7122" s="2" t="s">
        <v>174</v>
      </c>
      <c r="B7122" s="2" t="s">
        <v>124</v>
      </c>
      <c r="C7122" s="2" t="s">
        <v>49</v>
      </c>
      <c r="D7122" s="2" t="s">
        <v>10</v>
      </c>
      <c r="E7122" s="2" t="s">
        <v>74</v>
      </c>
      <c r="F7122" s="2" t="s">
        <v>976</v>
      </c>
      <c r="G7122" s="14" t="n">
        <v>14.5</v>
      </c>
      <c r="H7122" s="14" t="n">
        <v>23.78</v>
      </c>
      <c r="I7122" s="14" t="n">
        <v>17.5</v>
      </c>
      <c r="J7122" s="23" t="n">
        <f aca="false">IF(AND(E7122="Priority",ISNUMBER('Cost model'!N109)),'Cost model'!N109,'Cost model'!M109)</f>
        <v>18.5</v>
      </c>
      <c r="K7122" s="14" t="n">
        <f aca="false">J7122-H7122</f>
        <v>-5.28</v>
      </c>
      <c r="L7122" s="14" t="n">
        <f aca="false">G7122-H7122</f>
        <v>-9.28</v>
      </c>
    </row>
    <row r="7123" customFormat="false" ht="15" hidden="false" customHeight="false" outlineLevel="0" collapsed="false">
      <c r="A7123" s="2" t="s">
        <v>124</v>
      </c>
      <c r="B7123" s="2" t="s">
        <v>124</v>
      </c>
      <c r="C7123" s="2" t="s">
        <v>47</v>
      </c>
      <c r="D7123" s="2" t="s">
        <v>12</v>
      </c>
      <c r="E7123" s="2" t="s">
        <v>74</v>
      </c>
      <c r="F7123" s="2" t="s">
        <v>977</v>
      </c>
      <c r="G7123" s="14" t="n">
        <v>9.5</v>
      </c>
      <c r="H7123" s="14" t="n">
        <v>8.29</v>
      </c>
      <c r="I7123" s="14" t="n">
        <v>9.5</v>
      </c>
      <c r="J7123" s="23" t="n">
        <f aca="false">IF(AND(E7123="Priority",ISNUMBER('Cost model'!N320)),'Cost model'!N320,'Cost model'!M320)</f>
        <v>24.5</v>
      </c>
      <c r="K7123" s="14" t="n">
        <f aca="false">J7123-H7123</f>
        <v>16.21</v>
      </c>
      <c r="L7123" s="14" t="n">
        <f aca="false">G7123-H7123</f>
        <v>1.21</v>
      </c>
    </row>
    <row r="7124" customFormat="false" ht="15" hidden="false" customHeight="false" outlineLevel="0" collapsed="false">
      <c r="A7124" s="2" t="s">
        <v>142</v>
      </c>
      <c r="B7124" s="2" t="s">
        <v>142</v>
      </c>
      <c r="C7124" s="2" t="s">
        <v>47</v>
      </c>
      <c r="D7124" s="2" t="s">
        <v>10</v>
      </c>
      <c r="E7124" s="2" t="s">
        <v>74</v>
      </c>
      <c r="F7124" s="2" t="s">
        <v>977</v>
      </c>
      <c r="G7124" s="14" t="n">
        <v>86</v>
      </c>
      <c r="H7124" s="14" t="n">
        <v>56.82</v>
      </c>
      <c r="I7124" s="14" t="n">
        <v>9.5</v>
      </c>
      <c r="J7124" s="23" t="n">
        <f aca="false">IF(AND(E7124="Priority",ISNUMBER('Cost model'!N632)),'Cost model'!N632,'Cost model'!M632)</f>
        <v>9.5</v>
      </c>
      <c r="K7124" s="14" t="n">
        <f aca="false">J7124-H7124</f>
        <v>-47.32</v>
      </c>
      <c r="L7124" s="14" t="n">
        <f aca="false">G7124-H7124</f>
        <v>29.18</v>
      </c>
    </row>
    <row r="7125" customFormat="false" ht="15" hidden="false" customHeight="false" outlineLevel="0" collapsed="false">
      <c r="A7125" s="2" t="s">
        <v>174</v>
      </c>
      <c r="B7125" s="2" t="s">
        <v>124</v>
      </c>
      <c r="C7125" s="2" t="s">
        <v>49</v>
      </c>
      <c r="D7125" s="2" t="s">
        <v>12</v>
      </c>
      <c r="E7125" s="2" t="s">
        <v>74</v>
      </c>
      <c r="F7125" s="2" t="s">
        <v>976</v>
      </c>
      <c r="G7125" s="14" t="n">
        <v>19.5</v>
      </c>
      <c r="H7125" s="14" t="n">
        <v>51.04</v>
      </c>
      <c r="I7125" s="14" t="n">
        <v>19.5</v>
      </c>
      <c r="J7125" s="23" t="n">
        <f aca="false">IF(AND(E7125="Priority",ISNUMBER('Cost model'!N112)),'Cost model'!N112,'Cost model'!M112)</f>
        <v>50</v>
      </c>
      <c r="K7125" s="14" t="n">
        <f aca="false">J7125-H7125</f>
        <v>-1.04</v>
      </c>
      <c r="L7125" s="14" t="n">
        <f aca="false">G7125-H7125</f>
        <v>-31.54</v>
      </c>
    </row>
    <row r="7126" customFormat="false" ht="15" hidden="false" customHeight="false" outlineLevel="0" collapsed="false">
      <c r="A7126" s="2" t="s">
        <v>174</v>
      </c>
      <c r="B7126" s="2" t="s">
        <v>142</v>
      </c>
      <c r="C7126" s="2" t="s">
        <v>47</v>
      </c>
      <c r="D7126" s="2" t="s">
        <v>12</v>
      </c>
      <c r="E7126" s="2" t="s">
        <v>74</v>
      </c>
      <c r="F7126" s="2" t="s">
        <v>976</v>
      </c>
      <c r="G7126" s="14" t="n">
        <v>28.5</v>
      </c>
      <c r="H7126" s="14" t="n">
        <v>41.81</v>
      </c>
      <c r="I7126" s="14" t="n">
        <v>9.5</v>
      </c>
      <c r="J7126" s="23" t="n">
        <f aca="false">IF(AND(E7126="Priority",ISNUMBER('Cost model'!N125)),'Cost model'!N125,'Cost model'!M125)</f>
        <v>40</v>
      </c>
      <c r="K7126" s="14" t="n">
        <f aca="false">J7126-H7126</f>
        <v>-1.81</v>
      </c>
      <c r="L7126" s="14" t="n">
        <f aca="false">G7126-H7126</f>
        <v>-13.31</v>
      </c>
    </row>
    <row r="7127" customFormat="false" ht="15" hidden="false" customHeight="false" outlineLevel="0" collapsed="false">
      <c r="A7127" s="2" t="s">
        <v>174</v>
      </c>
      <c r="B7127" s="2" t="s">
        <v>124</v>
      </c>
      <c r="C7127" s="2" t="s">
        <v>49</v>
      </c>
      <c r="D7127" s="2" t="s">
        <v>10</v>
      </c>
      <c r="E7127" s="2" t="s">
        <v>74</v>
      </c>
      <c r="F7127" s="2" t="s">
        <v>976</v>
      </c>
      <c r="G7127" s="14" t="n">
        <v>37</v>
      </c>
      <c r="H7127" s="14" t="n">
        <v>49.06</v>
      </c>
      <c r="I7127" s="14" t="n">
        <v>17.5</v>
      </c>
      <c r="J7127" s="23" t="n">
        <f aca="false">IF(AND(E7127="Priority",ISNUMBER('Cost model'!N109)),'Cost model'!N109,'Cost model'!M109)</f>
        <v>18.5</v>
      </c>
      <c r="K7127" s="14" t="n">
        <f aca="false">J7127-H7127</f>
        <v>-30.56</v>
      </c>
      <c r="L7127" s="14" t="n">
        <f aca="false">G7127-H7127</f>
        <v>-12.06</v>
      </c>
    </row>
    <row r="7128" customFormat="false" ht="15" hidden="false" customHeight="false" outlineLevel="0" collapsed="false">
      <c r="A7128" s="2" t="s">
        <v>142</v>
      </c>
      <c r="B7128" s="2" t="s">
        <v>142</v>
      </c>
      <c r="C7128" s="2" t="s">
        <v>47</v>
      </c>
      <c r="D7128" s="2" t="s">
        <v>12</v>
      </c>
      <c r="E7128" s="2" t="s">
        <v>74</v>
      </c>
      <c r="F7128" s="2" t="s">
        <v>977</v>
      </c>
      <c r="G7128" s="14" t="n">
        <v>58.5</v>
      </c>
      <c r="H7128" s="14" t="n">
        <v>42.76</v>
      </c>
      <c r="I7128" s="14" t="n">
        <v>9.5</v>
      </c>
      <c r="J7128" s="23" t="n">
        <f aca="false">IF(AND(E7128="Priority",ISNUMBER('Cost model'!N635)),'Cost model'!N635,'Cost model'!M635)</f>
        <v>30.5</v>
      </c>
      <c r="K7128" s="14" t="n">
        <f aca="false">J7128-H7128</f>
        <v>-12.26</v>
      </c>
      <c r="L7128" s="14" t="n">
        <f aca="false">G7128-H7128</f>
        <v>15.74</v>
      </c>
    </row>
    <row r="7129" customFormat="false" ht="15" hidden="false" customHeight="false" outlineLevel="0" collapsed="false">
      <c r="A7129" s="2" t="s">
        <v>174</v>
      </c>
      <c r="B7129" s="2" t="s">
        <v>174</v>
      </c>
      <c r="C7129" s="2" t="s">
        <v>48</v>
      </c>
      <c r="D7129" s="2" t="s">
        <v>12</v>
      </c>
      <c r="E7129" s="2" t="s">
        <v>74</v>
      </c>
      <c r="F7129" s="2" t="s">
        <v>977</v>
      </c>
      <c r="G7129" s="14" t="n">
        <v>27</v>
      </c>
      <c r="H7129" s="14" t="n">
        <v>34.21</v>
      </c>
      <c r="I7129" s="14" t="n">
        <v>12.5</v>
      </c>
      <c r="J7129" s="23" t="n">
        <f aca="false">IF(AND(E7129="Priority",ISNUMBER('Cost model'!N171)),'Cost model'!N171,'Cost model'!M171)</f>
        <v>40</v>
      </c>
      <c r="K7129" s="14" t="n">
        <f aca="false">J7129-H7129</f>
        <v>5.79</v>
      </c>
      <c r="L7129" s="14" t="n">
        <f aca="false">G7129-H7129</f>
        <v>-7.21</v>
      </c>
    </row>
    <row r="7130" customFormat="false" ht="15" hidden="false" customHeight="false" outlineLevel="0" collapsed="false">
      <c r="A7130" s="2" t="s">
        <v>142</v>
      </c>
      <c r="B7130" s="2" t="s">
        <v>142</v>
      </c>
      <c r="C7130" s="2" t="s">
        <v>47</v>
      </c>
      <c r="D7130" s="2" t="s">
        <v>12</v>
      </c>
      <c r="E7130" s="2" t="s">
        <v>74</v>
      </c>
      <c r="F7130" s="2" t="s">
        <v>977</v>
      </c>
      <c r="G7130" s="14" t="n">
        <v>24</v>
      </c>
      <c r="H7130" s="14" t="n">
        <v>42.2</v>
      </c>
      <c r="I7130" s="14" t="n">
        <v>9.5</v>
      </c>
      <c r="J7130" s="23" t="n">
        <f aca="false">IF(AND(E7130="Priority",ISNUMBER('Cost model'!N635)),'Cost model'!N635,'Cost model'!M635)</f>
        <v>30.5</v>
      </c>
      <c r="K7130" s="14" t="n">
        <f aca="false">J7130-H7130</f>
        <v>-11.7</v>
      </c>
      <c r="L7130" s="14" t="n">
        <f aca="false">G7130-H7130</f>
        <v>-18.2</v>
      </c>
    </row>
    <row r="7131" customFormat="false" ht="15" hidden="false" customHeight="false" outlineLevel="0" collapsed="false">
      <c r="A7131" s="2" t="s">
        <v>205</v>
      </c>
      <c r="B7131" s="2" t="s">
        <v>205</v>
      </c>
      <c r="C7131" s="2" t="s">
        <v>48</v>
      </c>
      <c r="D7131" s="2" t="s">
        <v>10</v>
      </c>
      <c r="E7131" s="2" t="s">
        <v>74</v>
      </c>
      <c r="F7131" s="2" t="s">
        <v>977</v>
      </c>
      <c r="G7131" s="14" t="n">
        <v>10</v>
      </c>
      <c r="H7131" s="14" t="n">
        <v>10.67</v>
      </c>
      <c r="I7131" s="14" t="n">
        <v>12.5</v>
      </c>
      <c r="J7131" s="23" t="n">
        <f aca="false">IF(AND(E7131="Priority",ISNUMBER('Cost model'!N528)),'Cost model'!N528,'Cost model'!M528)</f>
        <v>13.5</v>
      </c>
      <c r="K7131" s="14" t="n">
        <f aca="false">J7131-H7131</f>
        <v>2.83</v>
      </c>
      <c r="L7131" s="14" t="n">
        <f aca="false">G7131-H7131</f>
        <v>-0.67</v>
      </c>
    </row>
    <row r="7132" customFormat="false" ht="15" hidden="false" customHeight="false" outlineLevel="0" collapsed="false">
      <c r="A7132" s="2" t="s">
        <v>174</v>
      </c>
      <c r="B7132" s="2" t="s">
        <v>205</v>
      </c>
      <c r="C7132" s="2" t="s">
        <v>47</v>
      </c>
      <c r="D7132" s="2" t="s">
        <v>10</v>
      </c>
      <c r="E7132" s="2" t="s">
        <v>74</v>
      </c>
      <c r="F7132" s="2" t="s">
        <v>976</v>
      </c>
      <c r="G7132" s="14" t="n">
        <v>9.5</v>
      </c>
      <c r="H7132" s="14" t="n">
        <v>10.63</v>
      </c>
      <c r="I7132" s="14" t="n">
        <v>19.5</v>
      </c>
      <c r="J7132" s="23" t="n">
        <f aca="false">IF(AND(E7132="Priority",ISNUMBER('Cost model'!N182)),'Cost model'!N182,'Cost model'!M182)</f>
        <v>14.5</v>
      </c>
      <c r="K7132" s="14" t="n">
        <f aca="false">J7132-H7132</f>
        <v>3.87</v>
      </c>
      <c r="L7132" s="14" t="n">
        <f aca="false">G7132-H7132</f>
        <v>-1.13</v>
      </c>
    </row>
    <row r="7133" customFormat="false" ht="15" hidden="false" customHeight="false" outlineLevel="0" collapsed="false">
      <c r="A7133" s="2" t="s">
        <v>174</v>
      </c>
      <c r="B7133" s="2" t="s">
        <v>174</v>
      </c>
      <c r="C7133" s="2" t="s">
        <v>49</v>
      </c>
      <c r="D7133" s="2" t="s">
        <v>10</v>
      </c>
      <c r="E7133" s="2" t="s">
        <v>74</v>
      </c>
      <c r="F7133" s="2" t="s">
        <v>977</v>
      </c>
      <c r="G7133" s="14" t="n">
        <v>17.5</v>
      </c>
      <c r="H7133" s="14" t="n">
        <v>11.36</v>
      </c>
      <c r="I7133" s="14" t="n">
        <v>17.5</v>
      </c>
      <c r="J7133" s="23" t="n">
        <f aca="false">IF(AND(E7133="Priority",ISNUMBER('Cost model'!N169)),'Cost model'!N169,'Cost model'!M169)</f>
        <v>18.5</v>
      </c>
      <c r="K7133" s="14" t="n">
        <f aca="false">J7133-H7133</f>
        <v>7.14</v>
      </c>
      <c r="L7133" s="14" t="n">
        <f aca="false">G7133-H7133</f>
        <v>6.14</v>
      </c>
    </row>
    <row r="7134" customFormat="false" ht="15" hidden="false" customHeight="false" outlineLevel="0" collapsed="false">
      <c r="A7134" s="2" t="s">
        <v>158</v>
      </c>
      <c r="B7134" s="2" t="s">
        <v>158</v>
      </c>
      <c r="C7134" s="2" t="s">
        <v>49</v>
      </c>
      <c r="D7134" s="2" t="s">
        <v>10</v>
      </c>
      <c r="E7134" s="2" t="s">
        <v>74</v>
      </c>
      <c r="F7134" s="2" t="s">
        <v>977</v>
      </c>
      <c r="G7134" s="14" t="n">
        <v>89.5</v>
      </c>
      <c r="H7134" s="14" t="n">
        <v>51.06</v>
      </c>
      <c r="I7134" s="14" t="n">
        <v>17.5</v>
      </c>
      <c r="J7134" s="23" t="n">
        <f aca="false">IF(AND(E7134="Priority",ISNUMBER('Cost model'!N424)),'Cost model'!N424,'Cost model'!M424)</f>
        <v>16.5</v>
      </c>
      <c r="K7134" s="14" t="n">
        <f aca="false">J7134-H7134</f>
        <v>-34.56</v>
      </c>
      <c r="L7134" s="14" t="n">
        <f aca="false">G7134-H7134</f>
        <v>38.44</v>
      </c>
    </row>
    <row r="7135" customFormat="false" ht="15" hidden="false" customHeight="false" outlineLevel="0" collapsed="false">
      <c r="A7135" s="2" t="s">
        <v>174</v>
      </c>
      <c r="B7135" s="2" t="s">
        <v>174</v>
      </c>
      <c r="C7135" s="2" t="s">
        <v>47</v>
      </c>
      <c r="D7135" s="2" t="s">
        <v>10</v>
      </c>
      <c r="E7135" s="2" t="s">
        <v>83</v>
      </c>
      <c r="F7135" s="2" t="s">
        <v>977</v>
      </c>
      <c r="G7135" s="14" t="n">
        <v>14.5</v>
      </c>
      <c r="H7135" s="14" t="n">
        <v>21.1</v>
      </c>
      <c r="I7135" s="14" t="n">
        <v>14.5</v>
      </c>
      <c r="J7135" s="23" t="n">
        <f aca="false">IF(AND(E7135="Priority",ISNUMBER('Cost model'!N167)),'Cost model'!N167,'Cost model'!M167)</f>
        <v>13.5</v>
      </c>
      <c r="K7135" s="14" t="n">
        <f aca="false">J7135-H7135</f>
        <v>-7.6</v>
      </c>
      <c r="L7135" s="14" t="n">
        <f aca="false">G7135-H7135</f>
        <v>-6.6</v>
      </c>
    </row>
    <row r="7136" customFormat="false" ht="15" hidden="false" customHeight="false" outlineLevel="0" collapsed="false">
      <c r="A7136" s="2" t="s">
        <v>174</v>
      </c>
      <c r="B7136" s="2" t="s">
        <v>174</v>
      </c>
      <c r="C7136" s="2" t="s">
        <v>47</v>
      </c>
      <c r="D7136" s="2" t="s">
        <v>10</v>
      </c>
      <c r="E7136" s="2" t="s">
        <v>83</v>
      </c>
      <c r="F7136" s="2" t="s">
        <v>977</v>
      </c>
      <c r="G7136" s="14" t="n">
        <v>14.5</v>
      </c>
      <c r="H7136" s="14" t="n">
        <v>15.91</v>
      </c>
      <c r="I7136" s="14" t="n">
        <v>14.5</v>
      </c>
      <c r="J7136" s="23" t="n">
        <f aca="false">IF(AND(E7136="Priority",ISNUMBER('Cost model'!N167)),'Cost model'!N167,'Cost model'!M167)</f>
        <v>13.5</v>
      </c>
      <c r="K7136" s="14" t="n">
        <f aca="false">J7136-H7136</f>
        <v>-2.41</v>
      </c>
      <c r="L7136" s="14" t="n">
        <f aca="false">G7136-H7136</f>
        <v>-1.41</v>
      </c>
    </row>
    <row r="7137" customFormat="false" ht="15" hidden="false" customHeight="false" outlineLevel="0" collapsed="false">
      <c r="A7137" s="2" t="s">
        <v>221</v>
      </c>
      <c r="B7137" s="2" t="s">
        <v>221</v>
      </c>
      <c r="C7137" s="2" t="s">
        <v>47</v>
      </c>
      <c r="D7137" s="2" t="s">
        <v>14</v>
      </c>
      <c r="E7137" s="2" t="s">
        <v>74</v>
      </c>
      <c r="F7137" s="2" t="s">
        <v>977</v>
      </c>
      <c r="G7137" s="14" t="n">
        <v>79</v>
      </c>
      <c r="H7137" s="14" t="n">
        <v>163.74</v>
      </c>
      <c r="I7137" s="14" t="n">
        <v>25</v>
      </c>
      <c r="J7137" s="23" t="n">
        <f aca="false">IF(AND(E7137="Priority",ISNUMBER('Cost model'!N746)),'Cost model'!N746,'Cost model'!M746)</f>
        <v>100</v>
      </c>
      <c r="K7137" s="14" t="n">
        <f aca="false">J7137-H7137</f>
        <v>-63.74</v>
      </c>
      <c r="L7137" s="14" t="n">
        <f aca="false">G7137-H7137</f>
        <v>-84.74</v>
      </c>
    </row>
    <row r="7138" customFormat="false" ht="15" hidden="false" customHeight="false" outlineLevel="0" collapsed="false">
      <c r="A7138" s="2" t="s">
        <v>123</v>
      </c>
      <c r="B7138" s="2" t="s">
        <v>174</v>
      </c>
      <c r="C7138" s="2" t="s">
        <v>47</v>
      </c>
      <c r="D7138" s="2" t="s">
        <v>13</v>
      </c>
      <c r="E7138" s="2" t="s">
        <v>74</v>
      </c>
      <c r="F7138" s="2" t="s">
        <v>976</v>
      </c>
      <c r="G7138" s="14" t="n">
        <v>45</v>
      </c>
      <c r="H7138" s="14" t="n">
        <v>13.26</v>
      </c>
      <c r="I7138" s="14" t="n">
        <v>24.5</v>
      </c>
      <c r="J7138" s="23" t="n">
        <f aca="false">IF(AND(E7138="Priority",ISNUMBER('Cost model'!N53)),'Cost model'!N53,'Cost model'!M53)</f>
        <v>75</v>
      </c>
      <c r="K7138" s="14" t="n">
        <f aca="false">J7138-H7138</f>
        <v>61.74</v>
      </c>
      <c r="L7138" s="14" t="n">
        <f aca="false">G7138-H7138</f>
        <v>31.74</v>
      </c>
    </row>
    <row r="7139" customFormat="false" ht="15" hidden="false" customHeight="false" outlineLevel="0" collapsed="false">
      <c r="A7139" s="2" t="s">
        <v>174</v>
      </c>
      <c r="B7139" s="2" t="s">
        <v>124</v>
      </c>
      <c r="C7139" s="2" t="s">
        <v>48</v>
      </c>
      <c r="D7139" s="2" t="s">
        <v>12</v>
      </c>
      <c r="E7139" s="2" t="s">
        <v>74</v>
      </c>
      <c r="F7139" s="2" t="s">
        <v>976</v>
      </c>
      <c r="G7139" s="14" t="n">
        <v>37.5</v>
      </c>
      <c r="H7139" s="14" t="n">
        <v>49.52</v>
      </c>
      <c r="I7139" s="14" t="n">
        <v>12.5</v>
      </c>
      <c r="J7139" s="23" t="n">
        <f aca="false">IF(AND(E7139="Priority",ISNUMBER('Cost model'!N111)),'Cost model'!N111,'Cost model'!M111)</f>
        <v>45</v>
      </c>
      <c r="K7139" s="14" t="n">
        <f aca="false">J7139-H7139</f>
        <v>-4.52</v>
      </c>
      <c r="L7139" s="14" t="n">
        <f aca="false">G7139-H7139</f>
        <v>-12.02</v>
      </c>
    </row>
    <row r="7140" customFormat="false" ht="15" hidden="false" customHeight="false" outlineLevel="0" collapsed="false">
      <c r="A7140" s="2" t="s">
        <v>174</v>
      </c>
      <c r="B7140" s="2" t="s">
        <v>174</v>
      </c>
      <c r="C7140" s="2" t="s">
        <v>47</v>
      </c>
      <c r="D7140" s="2" t="s">
        <v>12</v>
      </c>
      <c r="E7140" s="2" t="s">
        <v>74</v>
      </c>
      <c r="F7140" s="2" t="s">
        <v>977</v>
      </c>
      <c r="G7140" s="14" t="n">
        <v>24.5</v>
      </c>
      <c r="H7140" s="14" t="n">
        <v>7.5</v>
      </c>
      <c r="I7140" s="14" t="n">
        <v>9.5</v>
      </c>
      <c r="J7140" s="23" t="n">
        <f aca="false">IF(AND(E7140="Priority",ISNUMBER('Cost model'!N170)),'Cost model'!N170,'Cost model'!M170)</f>
        <v>25.5</v>
      </c>
      <c r="K7140" s="14" t="n">
        <f aca="false">J7140-H7140</f>
        <v>18</v>
      </c>
      <c r="L7140" s="14" t="n">
        <f aca="false">G7140-H7140</f>
        <v>17</v>
      </c>
    </row>
    <row r="7141" customFormat="false" ht="15" hidden="false" customHeight="false" outlineLevel="0" collapsed="false">
      <c r="A7141" s="2" t="s">
        <v>221</v>
      </c>
      <c r="B7141" s="2" t="s">
        <v>221</v>
      </c>
      <c r="C7141" s="2" t="s">
        <v>47</v>
      </c>
      <c r="D7141" s="2" t="s">
        <v>10</v>
      </c>
      <c r="E7141" s="2" t="s">
        <v>74</v>
      </c>
      <c r="F7141" s="2" t="s">
        <v>977</v>
      </c>
      <c r="G7141" s="14" t="n">
        <v>19.5</v>
      </c>
      <c r="H7141" s="14" t="n">
        <v>8.2</v>
      </c>
      <c r="I7141" s="14" t="n">
        <v>9.5</v>
      </c>
      <c r="J7141" s="23" t="n">
        <f aca="false">IF(AND(E7141="Priority",ISNUMBER('Cost model'!N737)),'Cost model'!N737,'Cost model'!M737)</f>
        <v>8.5</v>
      </c>
      <c r="K7141" s="14" t="n">
        <f aca="false">J7141-H7141</f>
        <v>0.300000000000001</v>
      </c>
      <c r="L7141" s="14" t="n">
        <f aca="false">G7141-H7141</f>
        <v>11.3</v>
      </c>
    </row>
    <row r="7142" customFormat="false" ht="15" hidden="false" customHeight="false" outlineLevel="0" collapsed="false">
      <c r="A7142" s="2" t="s">
        <v>221</v>
      </c>
      <c r="B7142" s="2" t="s">
        <v>221</v>
      </c>
      <c r="C7142" s="2" t="s">
        <v>47</v>
      </c>
      <c r="D7142" s="2" t="s">
        <v>12</v>
      </c>
      <c r="E7142" s="2" t="s">
        <v>74</v>
      </c>
      <c r="F7142" s="2" t="s">
        <v>977</v>
      </c>
      <c r="G7142" s="14" t="n">
        <v>9.5</v>
      </c>
      <c r="H7142" s="14" t="n">
        <v>10.41</v>
      </c>
      <c r="I7142" s="14" t="n">
        <v>9.5</v>
      </c>
      <c r="J7142" s="23" t="n">
        <f aca="false">IF(AND(E7142="Priority",ISNUMBER('Cost model'!N740)),'Cost model'!N740,'Cost model'!M740)</f>
        <v>22.5</v>
      </c>
      <c r="K7142" s="14" t="n">
        <f aca="false">J7142-H7142</f>
        <v>12.09</v>
      </c>
      <c r="L7142" s="14" t="n">
        <f aca="false">G7142-H7142</f>
        <v>-0.91</v>
      </c>
    </row>
    <row r="7143" customFormat="false" ht="15" hidden="false" customHeight="false" outlineLevel="0" collapsed="false">
      <c r="A7143" s="2" t="s">
        <v>174</v>
      </c>
      <c r="B7143" s="2" t="s">
        <v>174</v>
      </c>
      <c r="C7143" s="2" t="s">
        <v>49</v>
      </c>
      <c r="D7143" s="2" t="s">
        <v>12</v>
      </c>
      <c r="E7143" s="2" t="s">
        <v>74</v>
      </c>
      <c r="F7143" s="2" t="s">
        <v>977</v>
      </c>
      <c r="G7143" s="14" t="n">
        <v>37</v>
      </c>
      <c r="H7143" s="14" t="n">
        <v>25.42</v>
      </c>
      <c r="I7143" s="14" t="n">
        <v>19.5</v>
      </c>
      <c r="J7143" s="23" t="n">
        <f aca="false">IF(AND(E7143="Priority",ISNUMBER('Cost model'!N172)),'Cost model'!N172,'Cost model'!M172)</f>
        <v>45</v>
      </c>
      <c r="K7143" s="14" t="n">
        <f aca="false">J7143-H7143</f>
        <v>19.58</v>
      </c>
      <c r="L7143" s="14" t="n">
        <f aca="false">G7143-H7143</f>
        <v>11.58</v>
      </c>
    </row>
    <row r="7144" customFormat="false" ht="15" hidden="false" customHeight="false" outlineLevel="0" collapsed="false">
      <c r="A7144" s="2" t="s">
        <v>142</v>
      </c>
      <c r="B7144" s="2" t="s">
        <v>142</v>
      </c>
      <c r="C7144" s="2" t="s">
        <v>47</v>
      </c>
      <c r="D7144" s="2" t="s">
        <v>10</v>
      </c>
      <c r="E7144" s="2" t="s">
        <v>83</v>
      </c>
      <c r="F7144" s="2" t="s">
        <v>977</v>
      </c>
      <c r="G7144" s="14" t="n">
        <v>14.5</v>
      </c>
      <c r="H7144" s="14" t="n">
        <v>9.25</v>
      </c>
      <c r="I7144" s="14" t="n">
        <v>14.5</v>
      </c>
      <c r="J7144" s="23" t="n">
        <f aca="false">IF(AND(E7144="Priority",ISNUMBER('Cost model'!N632)),'Cost model'!N632,'Cost model'!M632)</f>
        <v>14.5</v>
      </c>
      <c r="K7144" s="14" t="n">
        <f aca="false">J7144-H7144</f>
        <v>5.25</v>
      </c>
      <c r="L7144" s="14" t="n">
        <f aca="false">G7144-H7144</f>
        <v>5.25</v>
      </c>
    </row>
    <row r="7145" customFormat="false" ht="15" hidden="false" customHeight="false" outlineLevel="0" collapsed="false">
      <c r="A7145" s="2" t="s">
        <v>124</v>
      </c>
      <c r="B7145" s="2" t="s">
        <v>124</v>
      </c>
      <c r="C7145" s="2" t="s">
        <v>48</v>
      </c>
      <c r="D7145" s="2" t="s">
        <v>10</v>
      </c>
      <c r="E7145" s="2" t="s">
        <v>74</v>
      </c>
      <c r="F7145" s="2" t="s">
        <v>977</v>
      </c>
      <c r="G7145" s="14" t="n">
        <v>12.5</v>
      </c>
      <c r="H7145" s="14" t="n">
        <v>7.5</v>
      </c>
      <c r="I7145" s="14" t="n">
        <v>12.5</v>
      </c>
      <c r="J7145" s="23" t="n">
        <f aca="false">IF(AND(E7145="Priority",ISNUMBER('Cost model'!N318)),'Cost model'!N318,'Cost model'!M318)</f>
        <v>14.5</v>
      </c>
      <c r="K7145" s="14" t="n">
        <f aca="false">J7145-H7145</f>
        <v>7</v>
      </c>
      <c r="L7145" s="14" t="n">
        <f aca="false">G7145-H7145</f>
        <v>5</v>
      </c>
    </row>
    <row r="7146" customFormat="false" ht="15" hidden="false" customHeight="false" outlineLevel="0" collapsed="false">
      <c r="A7146" s="2" t="s">
        <v>124</v>
      </c>
      <c r="B7146" s="2" t="s">
        <v>124</v>
      </c>
      <c r="C7146" s="2" t="s">
        <v>48</v>
      </c>
      <c r="D7146" s="2" t="s">
        <v>10</v>
      </c>
      <c r="E7146" s="2" t="s">
        <v>74</v>
      </c>
      <c r="F7146" s="2" t="s">
        <v>977</v>
      </c>
      <c r="G7146" s="14" t="n">
        <v>12.5</v>
      </c>
      <c r="H7146" s="14" t="n">
        <v>22.24</v>
      </c>
      <c r="I7146" s="14" t="n">
        <v>12.5</v>
      </c>
      <c r="J7146" s="23" t="n">
        <f aca="false">IF(AND(E7146="Priority",ISNUMBER('Cost model'!N318)),'Cost model'!N318,'Cost model'!M318)</f>
        <v>14.5</v>
      </c>
      <c r="K7146" s="14" t="n">
        <f aca="false">J7146-H7146</f>
        <v>-7.74</v>
      </c>
      <c r="L7146" s="14" t="n">
        <f aca="false">G7146-H7146</f>
        <v>-9.74</v>
      </c>
    </row>
    <row r="7147" customFormat="false" ht="15" hidden="false" customHeight="false" outlineLevel="0" collapsed="false">
      <c r="A7147" s="2" t="s">
        <v>221</v>
      </c>
      <c r="B7147" s="2" t="s">
        <v>221</v>
      </c>
      <c r="C7147" s="2" t="s">
        <v>47</v>
      </c>
      <c r="D7147" s="2" t="s">
        <v>10</v>
      </c>
      <c r="E7147" s="2" t="s">
        <v>83</v>
      </c>
      <c r="F7147" s="2" t="s">
        <v>977</v>
      </c>
      <c r="G7147" s="14" t="n">
        <v>14.5</v>
      </c>
      <c r="H7147" s="14" t="n">
        <v>6.79</v>
      </c>
      <c r="I7147" s="14" t="n">
        <v>14.5</v>
      </c>
      <c r="J7147" s="23" t="n">
        <f aca="false">IF(AND(E7147="Priority",ISNUMBER('Cost model'!N737)),'Cost model'!N737,'Cost model'!M737)</f>
        <v>13.5</v>
      </c>
      <c r="K7147" s="14" t="n">
        <f aca="false">J7147-H7147</f>
        <v>6.71</v>
      </c>
      <c r="L7147" s="14" t="n">
        <f aca="false">G7147-H7147</f>
        <v>7.71</v>
      </c>
    </row>
    <row r="7148" customFormat="false" ht="15" hidden="false" customHeight="false" outlineLevel="0" collapsed="false">
      <c r="A7148" s="2" t="s">
        <v>174</v>
      </c>
      <c r="B7148" s="2" t="s">
        <v>174</v>
      </c>
      <c r="C7148" s="2" t="s">
        <v>47</v>
      </c>
      <c r="D7148" s="2" t="s">
        <v>12</v>
      </c>
      <c r="E7148" s="2" t="s">
        <v>74</v>
      </c>
      <c r="F7148" s="2" t="s">
        <v>977</v>
      </c>
      <c r="G7148" s="14" t="n">
        <v>9.5</v>
      </c>
      <c r="H7148" s="14" t="n">
        <v>6.71</v>
      </c>
      <c r="I7148" s="14" t="n">
        <v>9.5</v>
      </c>
      <c r="J7148" s="23" t="n">
        <f aca="false">IF(AND(E7148="Priority",ISNUMBER('Cost model'!N170)),'Cost model'!N170,'Cost model'!M170)</f>
        <v>25.5</v>
      </c>
      <c r="K7148" s="14" t="n">
        <f aca="false">J7148-H7148</f>
        <v>18.79</v>
      </c>
      <c r="L7148" s="14" t="n">
        <f aca="false">G7148-H7148</f>
        <v>2.79</v>
      </c>
    </row>
    <row r="7149" customFormat="false" ht="15" hidden="false" customHeight="false" outlineLevel="0" collapsed="false">
      <c r="A7149" s="2" t="s">
        <v>174</v>
      </c>
      <c r="B7149" s="2" t="s">
        <v>174</v>
      </c>
      <c r="C7149" s="2" t="s">
        <v>49</v>
      </c>
      <c r="D7149" s="2" t="s">
        <v>12</v>
      </c>
      <c r="E7149" s="2" t="s">
        <v>74</v>
      </c>
      <c r="F7149" s="2" t="s">
        <v>977</v>
      </c>
      <c r="G7149" s="14" t="n">
        <v>19.5</v>
      </c>
      <c r="H7149" s="14" t="n">
        <v>11.84</v>
      </c>
      <c r="I7149" s="14" t="n">
        <v>19.5</v>
      </c>
      <c r="J7149" s="23" t="n">
        <f aca="false">IF(AND(E7149="Priority",ISNUMBER('Cost model'!N172)),'Cost model'!N172,'Cost model'!M172)</f>
        <v>45</v>
      </c>
      <c r="K7149" s="14" t="n">
        <f aca="false">J7149-H7149</f>
        <v>33.16</v>
      </c>
      <c r="L7149" s="14" t="n">
        <f aca="false">G7149-H7149</f>
        <v>7.66</v>
      </c>
    </row>
    <row r="7150" customFormat="false" ht="15" hidden="false" customHeight="false" outlineLevel="0" collapsed="false">
      <c r="A7150" s="2" t="s">
        <v>221</v>
      </c>
      <c r="B7150" s="2" t="s">
        <v>221</v>
      </c>
      <c r="C7150" s="2" t="s">
        <v>47</v>
      </c>
      <c r="D7150" s="2" t="s">
        <v>10</v>
      </c>
      <c r="E7150" s="2" t="s">
        <v>74</v>
      </c>
      <c r="F7150" s="2" t="s">
        <v>977</v>
      </c>
      <c r="G7150" s="14" t="n">
        <v>9.5</v>
      </c>
      <c r="H7150" s="14" t="n">
        <v>6.79</v>
      </c>
      <c r="I7150" s="14" t="n">
        <v>9.5</v>
      </c>
      <c r="J7150" s="23" t="n">
        <f aca="false">IF(AND(E7150="Priority",ISNUMBER('Cost model'!N737)),'Cost model'!N737,'Cost model'!M737)</f>
        <v>8.5</v>
      </c>
      <c r="K7150" s="14" t="n">
        <f aca="false">J7150-H7150</f>
        <v>1.71</v>
      </c>
      <c r="L7150" s="14" t="n">
        <f aca="false">G7150-H7150</f>
        <v>2.71</v>
      </c>
    </row>
    <row r="7151" customFormat="false" ht="15" hidden="false" customHeight="false" outlineLevel="0" collapsed="false">
      <c r="A7151" s="2" t="s">
        <v>174</v>
      </c>
      <c r="B7151" s="2" t="s">
        <v>142</v>
      </c>
      <c r="C7151" s="2" t="s">
        <v>47</v>
      </c>
      <c r="D7151" s="2" t="s">
        <v>10</v>
      </c>
      <c r="E7151" s="2" t="s">
        <v>83</v>
      </c>
      <c r="F7151" s="2" t="s">
        <v>976</v>
      </c>
      <c r="G7151" s="14" t="n">
        <v>14.5</v>
      </c>
      <c r="H7151" s="14" t="n">
        <v>15.92</v>
      </c>
      <c r="I7151" s="14" t="n">
        <v>14.5</v>
      </c>
      <c r="J7151" s="23" t="n">
        <f aca="false">IF(AND(E7151="Priority",ISNUMBER('Cost model'!N122)),'Cost model'!N122,'Cost model'!M122)</f>
        <v>18.5</v>
      </c>
      <c r="K7151" s="14" t="n">
        <f aca="false">J7151-H7151</f>
        <v>2.58</v>
      </c>
      <c r="L7151" s="14" t="n">
        <f aca="false">G7151-H7151</f>
        <v>-1.42</v>
      </c>
    </row>
    <row r="7152" customFormat="false" ht="15" hidden="false" customHeight="false" outlineLevel="0" collapsed="false">
      <c r="A7152" s="2" t="s">
        <v>221</v>
      </c>
      <c r="B7152" s="2" t="s">
        <v>221</v>
      </c>
      <c r="C7152" s="2" t="s">
        <v>47</v>
      </c>
      <c r="D7152" s="2" t="s">
        <v>10</v>
      </c>
      <c r="E7152" s="2" t="s">
        <v>74</v>
      </c>
      <c r="F7152" s="2" t="s">
        <v>977</v>
      </c>
      <c r="G7152" s="14" t="n">
        <v>9.5</v>
      </c>
      <c r="H7152" s="14" t="n">
        <v>6.79</v>
      </c>
      <c r="I7152" s="14" t="n">
        <v>9.5</v>
      </c>
      <c r="J7152" s="23" t="n">
        <f aca="false">IF(AND(E7152="Priority",ISNUMBER('Cost model'!N737)),'Cost model'!N737,'Cost model'!M737)</f>
        <v>8.5</v>
      </c>
      <c r="K7152" s="14" t="n">
        <f aca="false">J7152-H7152</f>
        <v>1.71</v>
      </c>
      <c r="L7152" s="14" t="n">
        <f aca="false">G7152-H7152</f>
        <v>2.71</v>
      </c>
    </row>
    <row r="7153" customFormat="false" ht="15" hidden="false" customHeight="false" outlineLevel="0" collapsed="false">
      <c r="A7153" s="2" t="s">
        <v>174</v>
      </c>
      <c r="B7153" s="2" t="s">
        <v>142</v>
      </c>
      <c r="C7153" s="2" t="s">
        <v>49</v>
      </c>
      <c r="D7153" s="2" t="s">
        <v>12</v>
      </c>
      <c r="E7153" s="2" t="s">
        <v>74</v>
      </c>
      <c r="F7153" s="2" t="s">
        <v>976</v>
      </c>
      <c r="G7153" s="14" t="n">
        <v>54.5</v>
      </c>
      <c r="H7153" s="14" t="n">
        <v>57.34</v>
      </c>
      <c r="I7153" s="14" t="n">
        <v>19.5</v>
      </c>
      <c r="J7153" s="23" t="n">
        <f aca="false">IF(AND(E7153="Priority",ISNUMBER('Cost model'!N127)),'Cost model'!N127,'Cost model'!M127)</f>
        <v>50</v>
      </c>
      <c r="K7153" s="14" t="n">
        <f aca="false">J7153-H7153</f>
        <v>-7.34</v>
      </c>
      <c r="L7153" s="14" t="n">
        <f aca="false">G7153-H7153</f>
        <v>-2.84</v>
      </c>
    </row>
    <row r="7154" customFormat="false" ht="15" hidden="false" customHeight="false" outlineLevel="0" collapsed="false">
      <c r="A7154" s="2" t="s">
        <v>342</v>
      </c>
      <c r="B7154" s="2" t="s">
        <v>158</v>
      </c>
      <c r="C7154" s="2" t="s">
        <v>49</v>
      </c>
      <c r="D7154" s="2" t="s">
        <v>10</v>
      </c>
      <c r="E7154" s="2" t="s">
        <v>83</v>
      </c>
      <c r="F7154" s="2" t="s">
        <v>976</v>
      </c>
      <c r="G7154" s="14" t="n">
        <v>34.5</v>
      </c>
      <c r="H7154" s="14" t="n">
        <v>23.78</v>
      </c>
      <c r="I7154" s="14" t="n">
        <v>34.5</v>
      </c>
      <c r="J7154" s="23" t="n">
        <f aca="false">IF(AND(E7154="Priority",ISNUMBER('Cost model'!N214)),'Cost model'!N214,'Cost model'!M214)</f>
        <v>35</v>
      </c>
      <c r="K7154" s="14" t="n">
        <f aca="false">J7154-H7154</f>
        <v>11.22</v>
      </c>
      <c r="L7154" s="14" t="n">
        <f aca="false">G7154-H7154</f>
        <v>10.72</v>
      </c>
    </row>
    <row r="7155" customFormat="false" ht="15" hidden="false" customHeight="false" outlineLevel="0" collapsed="false">
      <c r="A7155" s="2" t="s">
        <v>221</v>
      </c>
      <c r="B7155" s="2" t="s">
        <v>221</v>
      </c>
      <c r="C7155" s="2" t="s">
        <v>49</v>
      </c>
      <c r="D7155" s="2" t="s">
        <v>12</v>
      </c>
      <c r="E7155" s="2" t="s">
        <v>74</v>
      </c>
      <c r="F7155" s="2" t="s">
        <v>977</v>
      </c>
      <c r="G7155" s="14" t="n">
        <v>126.5</v>
      </c>
      <c r="H7155" s="14" t="n">
        <v>172.52</v>
      </c>
      <c r="I7155" s="14" t="n">
        <v>19.5</v>
      </c>
      <c r="J7155" s="23" t="n">
        <f aca="false">IF(AND(E7155="Priority",ISNUMBER('Cost model'!N742)),'Cost model'!N742,'Cost model'!M742)</f>
        <v>60</v>
      </c>
      <c r="K7155" s="14" t="n">
        <f aca="false">J7155-H7155</f>
        <v>-112.52</v>
      </c>
      <c r="L7155" s="14" t="n">
        <f aca="false">G7155-H7155</f>
        <v>-46.02</v>
      </c>
    </row>
    <row r="7156" customFormat="false" ht="15" hidden="false" customHeight="false" outlineLevel="0" collapsed="false">
      <c r="A7156" s="2" t="s">
        <v>221</v>
      </c>
      <c r="B7156" s="2" t="s">
        <v>221</v>
      </c>
      <c r="C7156" s="2" t="s">
        <v>47</v>
      </c>
      <c r="D7156" s="2" t="s">
        <v>12</v>
      </c>
      <c r="E7156" s="2" t="s">
        <v>74</v>
      </c>
      <c r="F7156" s="2" t="s">
        <v>977</v>
      </c>
      <c r="G7156" s="14" t="n">
        <v>28.5</v>
      </c>
      <c r="H7156" s="14" t="n">
        <v>24.62</v>
      </c>
      <c r="I7156" s="14" t="n">
        <v>9.5</v>
      </c>
      <c r="J7156" s="23" t="n">
        <f aca="false">IF(AND(E7156="Priority",ISNUMBER('Cost model'!N740)),'Cost model'!N740,'Cost model'!M740)</f>
        <v>22.5</v>
      </c>
      <c r="K7156" s="14" t="n">
        <f aca="false">J7156-H7156</f>
        <v>-2.12</v>
      </c>
      <c r="L7156" s="14" t="n">
        <f aca="false">G7156-H7156</f>
        <v>3.88</v>
      </c>
    </row>
    <row r="7157" customFormat="false" ht="15" hidden="false" customHeight="false" outlineLevel="0" collapsed="false">
      <c r="A7157" s="2" t="s">
        <v>221</v>
      </c>
      <c r="B7157" s="2" t="s">
        <v>221</v>
      </c>
      <c r="C7157" s="2" t="s">
        <v>47</v>
      </c>
      <c r="D7157" s="2" t="s">
        <v>10</v>
      </c>
      <c r="E7157" s="2" t="s">
        <v>74</v>
      </c>
      <c r="F7157" s="2" t="s">
        <v>977</v>
      </c>
      <c r="G7157" s="14" t="n">
        <v>9.5</v>
      </c>
      <c r="H7157" s="14" t="n">
        <v>7.18</v>
      </c>
      <c r="I7157" s="14" t="n">
        <v>9.5</v>
      </c>
      <c r="J7157" s="23" t="n">
        <f aca="false">IF(AND(E7157="Priority",ISNUMBER('Cost model'!N737)),'Cost model'!N737,'Cost model'!M737)</f>
        <v>8.5</v>
      </c>
      <c r="K7157" s="14" t="n">
        <f aca="false">J7157-H7157</f>
        <v>1.32</v>
      </c>
      <c r="L7157" s="14" t="n">
        <f aca="false">G7157-H7157</f>
        <v>2.32</v>
      </c>
    </row>
    <row r="7158" customFormat="false" ht="15" hidden="false" customHeight="false" outlineLevel="0" collapsed="false">
      <c r="A7158" s="2" t="s">
        <v>142</v>
      </c>
      <c r="B7158" s="2" t="s">
        <v>142</v>
      </c>
      <c r="C7158" s="2" t="s">
        <v>47</v>
      </c>
      <c r="D7158" s="2" t="s">
        <v>14</v>
      </c>
      <c r="E7158" s="2" t="s">
        <v>74</v>
      </c>
      <c r="F7158" s="2" t="s">
        <v>977</v>
      </c>
      <c r="G7158" s="14" t="n">
        <v>53.5</v>
      </c>
      <c r="H7158" s="14" t="n">
        <v>168.93</v>
      </c>
      <c r="I7158" s="14" t="n">
        <v>25</v>
      </c>
      <c r="J7158" s="23" t="n">
        <f aca="false">IF(AND(E7158="Priority",ISNUMBER('Cost model'!N641)),'Cost model'!N641,'Cost model'!M641)</f>
        <v>75</v>
      </c>
      <c r="K7158" s="14" t="n">
        <f aca="false">J7158-H7158</f>
        <v>-93.93</v>
      </c>
      <c r="L7158" s="14" t="n">
        <f aca="false">G7158-H7158</f>
        <v>-115.43</v>
      </c>
    </row>
    <row r="7159" customFormat="false" ht="15" hidden="false" customHeight="false" outlineLevel="0" collapsed="false">
      <c r="A7159" s="2" t="s">
        <v>221</v>
      </c>
      <c r="B7159" s="2" t="s">
        <v>221</v>
      </c>
      <c r="C7159" s="2" t="s">
        <v>47</v>
      </c>
      <c r="D7159" s="2" t="s">
        <v>10</v>
      </c>
      <c r="E7159" s="2" t="s">
        <v>74</v>
      </c>
      <c r="F7159" s="2" t="s">
        <v>977</v>
      </c>
      <c r="G7159" s="14" t="n">
        <v>9.5</v>
      </c>
      <c r="H7159" s="14" t="n">
        <v>7.18</v>
      </c>
      <c r="I7159" s="14" t="n">
        <v>9.5</v>
      </c>
      <c r="J7159" s="23" t="n">
        <f aca="false">IF(AND(E7159="Priority",ISNUMBER('Cost model'!N737)),'Cost model'!N737,'Cost model'!M737)</f>
        <v>8.5</v>
      </c>
      <c r="K7159" s="14" t="n">
        <f aca="false">J7159-H7159</f>
        <v>1.32</v>
      </c>
      <c r="L7159" s="14" t="n">
        <f aca="false">G7159-H7159</f>
        <v>2.32</v>
      </c>
    </row>
    <row r="7160" customFormat="false" ht="15" hidden="false" customHeight="false" outlineLevel="0" collapsed="false">
      <c r="A7160" s="2" t="s">
        <v>174</v>
      </c>
      <c r="B7160" s="2" t="s">
        <v>124</v>
      </c>
      <c r="C7160" s="2" t="s">
        <v>47</v>
      </c>
      <c r="D7160" s="2" t="s">
        <v>10</v>
      </c>
      <c r="E7160" s="2" t="s">
        <v>83</v>
      </c>
      <c r="F7160" s="2" t="s">
        <v>976</v>
      </c>
      <c r="G7160" s="14" t="n">
        <v>14.5</v>
      </c>
      <c r="H7160" s="14" t="n">
        <v>7.5</v>
      </c>
      <c r="I7160" s="14" t="n">
        <v>14.5</v>
      </c>
      <c r="J7160" s="23" t="n">
        <f aca="false">IF(AND(E7160="Priority",ISNUMBER('Cost model'!N107)),'Cost model'!N107,'Cost model'!M107)</f>
        <v>17.5</v>
      </c>
      <c r="K7160" s="14" t="n">
        <f aca="false">J7160-H7160</f>
        <v>10</v>
      </c>
      <c r="L7160" s="14" t="n">
        <f aca="false">G7160-H7160</f>
        <v>7</v>
      </c>
    </row>
    <row r="7161" customFormat="false" ht="15" hidden="false" customHeight="false" outlineLevel="0" collapsed="false">
      <c r="A7161" s="2" t="s">
        <v>124</v>
      </c>
      <c r="B7161" s="2" t="s">
        <v>124</v>
      </c>
      <c r="C7161" s="2" t="s">
        <v>47</v>
      </c>
      <c r="D7161" s="2" t="s">
        <v>10</v>
      </c>
      <c r="E7161" s="2" t="s">
        <v>83</v>
      </c>
      <c r="F7161" s="2" t="s">
        <v>977</v>
      </c>
      <c r="G7161" s="14" t="n">
        <v>14.5</v>
      </c>
      <c r="H7161" s="14" t="n">
        <v>21.01</v>
      </c>
      <c r="I7161" s="14" t="n">
        <v>14.5</v>
      </c>
      <c r="J7161" s="23" t="n">
        <f aca="false">IF(AND(E7161="Priority",ISNUMBER('Cost model'!N317)),'Cost model'!N317,'Cost model'!M317)</f>
        <v>15.5</v>
      </c>
      <c r="K7161" s="14" t="n">
        <f aca="false">J7161-H7161</f>
        <v>-5.51</v>
      </c>
      <c r="L7161" s="14" t="n">
        <f aca="false">G7161-H7161</f>
        <v>-6.51</v>
      </c>
    </row>
    <row r="7162" customFormat="false" ht="15" hidden="false" customHeight="false" outlineLevel="0" collapsed="false">
      <c r="A7162" s="2" t="s">
        <v>142</v>
      </c>
      <c r="B7162" s="2" t="s">
        <v>142</v>
      </c>
      <c r="C7162" s="2" t="s">
        <v>47</v>
      </c>
      <c r="D7162" s="2" t="s">
        <v>12</v>
      </c>
      <c r="E7162" s="2" t="s">
        <v>74</v>
      </c>
      <c r="F7162" s="2" t="s">
        <v>977</v>
      </c>
      <c r="G7162" s="14" t="n">
        <v>28.5</v>
      </c>
      <c r="H7162" s="14" t="n">
        <v>28.25</v>
      </c>
      <c r="I7162" s="14" t="n">
        <v>9.5</v>
      </c>
      <c r="J7162" s="23" t="n">
        <f aca="false">IF(AND(E7162="Priority",ISNUMBER('Cost model'!N635)),'Cost model'!N635,'Cost model'!M635)</f>
        <v>30.5</v>
      </c>
      <c r="K7162" s="14" t="n">
        <f aca="false">J7162-H7162</f>
        <v>2.25</v>
      </c>
      <c r="L7162" s="14" t="n">
        <f aca="false">G7162-H7162</f>
        <v>0.25</v>
      </c>
    </row>
    <row r="7163" customFormat="false" ht="15" hidden="false" customHeight="false" outlineLevel="0" collapsed="false">
      <c r="A7163" s="2" t="s">
        <v>221</v>
      </c>
      <c r="B7163" s="2" t="s">
        <v>221</v>
      </c>
      <c r="C7163" s="2" t="s">
        <v>49</v>
      </c>
      <c r="D7163" s="2" t="s">
        <v>12</v>
      </c>
      <c r="E7163" s="2" t="s">
        <v>83</v>
      </c>
      <c r="F7163" s="2" t="s">
        <v>977</v>
      </c>
      <c r="G7163" s="14" t="n">
        <v>29.5</v>
      </c>
      <c r="H7163" s="14" t="n">
        <v>40.28</v>
      </c>
      <c r="I7163" s="14" t="n">
        <v>29.5</v>
      </c>
      <c r="J7163" s="23" t="n">
        <f aca="false">IF(AND(E7163="Priority",ISNUMBER('Cost model'!N742)),'Cost model'!N742,'Cost model'!M742)</f>
        <v>80</v>
      </c>
      <c r="K7163" s="14" t="n">
        <f aca="false">J7163-H7163</f>
        <v>39.72</v>
      </c>
      <c r="L7163" s="14" t="n">
        <f aca="false">G7163-H7163</f>
        <v>-10.78</v>
      </c>
    </row>
    <row r="7164" customFormat="false" ht="15" hidden="false" customHeight="false" outlineLevel="0" collapsed="false">
      <c r="A7164" s="2" t="s">
        <v>158</v>
      </c>
      <c r="B7164" s="2" t="s">
        <v>158</v>
      </c>
      <c r="C7164" s="2" t="s">
        <v>49</v>
      </c>
      <c r="D7164" s="2" t="s">
        <v>12</v>
      </c>
      <c r="E7164" s="2" t="s">
        <v>83</v>
      </c>
      <c r="F7164" s="2" t="s">
        <v>977</v>
      </c>
      <c r="G7164" s="14" t="n">
        <v>29.5</v>
      </c>
      <c r="H7164" s="14" t="n">
        <v>23.78</v>
      </c>
      <c r="I7164" s="14" t="n">
        <v>29.5</v>
      </c>
      <c r="J7164" s="23" t="n">
        <f aca="false">IF(AND(E7164="Priority",ISNUMBER('Cost model'!N427)),'Cost model'!N427,'Cost model'!M427)</f>
        <v>40</v>
      </c>
      <c r="K7164" s="14" t="n">
        <f aca="false">J7164-H7164</f>
        <v>16.22</v>
      </c>
      <c r="L7164" s="14" t="n">
        <f aca="false">G7164-H7164</f>
        <v>5.72</v>
      </c>
    </row>
    <row r="7165" customFormat="false" ht="15" hidden="false" customHeight="false" outlineLevel="0" collapsed="false">
      <c r="A7165" s="2" t="s">
        <v>221</v>
      </c>
      <c r="B7165" s="2" t="s">
        <v>221</v>
      </c>
      <c r="C7165" s="2" t="s">
        <v>47</v>
      </c>
      <c r="D7165" s="2" t="s">
        <v>10</v>
      </c>
      <c r="E7165" s="2" t="s">
        <v>74</v>
      </c>
      <c r="F7165" s="2" t="s">
        <v>977</v>
      </c>
      <c r="G7165" s="14" t="n">
        <v>9.5</v>
      </c>
      <c r="H7165" s="14" t="n">
        <v>6.79</v>
      </c>
      <c r="I7165" s="14" t="n">
        <v>9.5</v>
      </c>
      <c r="J7165" s="23" t="n">
        <f aca="false">IF(AND(E7165="Priority",ISNUMBER('Cost model'!N737)),'Cost model'!N737,'Cost model'!M737)</f>
        <v>8.5</v>
      </c>
      <c r="K7165" s="14" t="n">
        <f aca="false">J7165-H7165</f>
        <v>1.71</v>
      </c>
      <c r="L7165" s="14" t="n">
        <f aca="false">G7165-H7165</f>
        <v>2.71</v>
      </c>
    </row>
    <row r="7166" customFormat="false" ht="15" hidden="false" customHeight="false" outlineLevel="0" collapsed="false">
      <c r="A7166" s="2" t="s">
        <v>124</v>
      </c>
      <c r="B7166" s="2" t="s">
        <v>124</v>
      </c>
      <c r="C7166" s="2" t="s">
        <v>49</v>
      </c>
      <c r="D7166" s="2" t="s">
        <v>13</v>
      </c>
      <c r="E7166" s="2" t="s">
        <v>74</v>
      </c>
      <c r="F7166" s="2" t="s">
        <v>977</v>
      </c>
      <c r="G7166" s="14" t="n">
        <v>85</v>
      </c>
      <c r="H7166" s="14" t="n">
        <v>62.37</v>
      </c>
      <c r="I7166" s="14" t="n">
        <v>50</v>
      </c>
      <c r="J7166" s="23" t="n">
        <f aca="false">IF(AND(E7166="Priority",ISNUMBER('Cost model'!N325)),'Cost model'!N325,'Cost model'!M325)</f>
        <v>110</v>
      </c>
      <c r="K7166" s="14" t="n">
        <f aca="false">J7166-H7166</f>
        <v>47.63</v>
      </c>
      <c r="L7166" s="14" t="n">
        <f aca="false">G7166-H7166</f>
        <v>22.63</v>
      </c>
    </row>
    <row r="7167" customFormat="false" ht="15" hidden="false" customHeight="false" outlineLevel="0" collapsed="false">
      <c r="A7167" s="2" t="s">
        <v>124</v>
      </c>
      <c r="B7167" s="2" t="s">
        <v>124</v>
      </c>
      <c r="C7167" s="2" t="s">
        <v>48</v>
      </c>
      <c r="D7167" s="2" t="s">
        <v>12</v>
      </c>
      <c r="E7167" s="2" t="s">
        <v>74</v>
      </c>
      <c r="F7167" s="2" t="s">
        <v>977</v>
      </c>
      <c r="G7167" s="14" t="n">
        <v>12.5</v>
      </c>
      <c r="H7167" s="14" t="n">
        <v>26.92</v>
      </c>
      <c r="I7167" s="14" t="n">
        <v>12.5</v>
      </c>
      <c r="J7167" s="23" t="n">
        <f aca="false">IF(AND(E7167="Priority",ISNUMBER('Cost model'!N321)),'Cost model'!N321,'Cost model'!M321)</f>
        <v>40</v>
      </c>
      <c r="K7167" s="14" t="n">
        <f aca="false">J7167-H7167</f>
        <v>13.08</v>
      </c>
      <c r="L7167" s="14" t="n">
        <f aca="false">G7167-H7167</f>
        <v>-14.42</v>
      </c>
    </row>
    <row r="7168" customFormat="false" ht="15" hidden="false" customHeight="false" outlineLevel="0" collapsed="false">
      <c r="A7168" s="2" t="s">
        <v>174</v>
      </c>
      <c r="B7168" s="2" t="s">
        <v>174</v>
      </c>
      <c r="C7168" s="2" t="s">
        <v>47</v>
      </c>
      <c r="D7168" s="2" t="s">
        <v>12</v>
      </c>
      <c r="E7168" s="2" t="s">
        <v>74</v>
      </c>
      <c r="F7168" s="2" t="s">
        <v>977</v>
      </c>
      <c r="G7168" s="14" t="n">
        <v>44</v>
      </c>
      <c r="H7168" s="14" t="n">
        <v>41.81</v>
      </c>
      <c r="I7168" s="14" t="n">
        <v>9.5</v>
      </c>
      <c r="J7168" s="23" t="n">
        <f aca="false">IF(AND(E7168="Priority",ISNUMBER('Cost model'!N170)),'Cost model'!N170,'Cost model'!M170)</f>
        <v>25.5</v>
      </c>
      <c r="K7168" s="14" t="n">
        <f aca="false">J7168-H7168</f>
        <v>-16.31</v>
      </c>
      <c r="L7168" s="14" t="n">
        <f aca="false">G7168-H7168</f>
        <v>2.19</v>
      </c>
    </row>
    <row r="7169" customFormat="false" ht="15" hidden="false" customHeight="false" outlineLevel="0" collapsed="false">
      <c r="A7169" s="2" t="s">
        <v>221</v>
      </c>
      <c r="B7169" s="2" t="s">
        <v>221</v>
      </c>
      <c r="C7169" s="2" t="s">
        <v>47</v>
      </c>
      <c r="D7169" s="2" t="s">
        <v>13</v>
      </c>
      <c r="E7169" s="2" t="s">
        <v>74</v>
      </c>
      <c r="F7169" s="2" t="s">
        <v>977</v>
      </c>
      <c r="G7169" s="14" t="n">
        <v>19.5</v>
      </c>
      <c r="H7169" s="14" t="n">
        <v>13.77</v>
      </c>
      <c r="I7169" s="14" t="n">
        <v>19.5</v>
      </c>
      <c r="J7169" s="23" t="n">
        <f aca="false">IF(AND(E7169="Priority",ISNUMBER('Cost model'!N743)),'Cost model'!N743,'Cost model'!M743)</f>
        <v>45</v>
      </c>
      <c r="K7169" s="14" t="n">
        <f aca="false">J7169-H7169</f>
        <v>31.23</v>
      </c>
      <c r="L7169" s="14" t="n">
        <f aca="false">G7169-H7169</f>
        <v>5.73</v>
      </c>
    </row>
    <row r="7170" customFormat="false" ht="15" hidden="false" customHeight="false" outlineLevel="0" collapsed="false">
      <c r="A7170" s="2" t="s">
        <v>124</v>
      </c>
      <c r="B7170" s="2" t="s">
        <v>124</v>
      </c>
      <c r="C7170" s="2" t="s">
        <v>48</v>
      </c>
      <c r="D7170" s="2" t="s">
        <v>10</v>
      </c>
      <c r="E7170" s="2" t="s">
        <v>83</v>
      </c>
      <c r="F7170" s="2" t="s">
        <v>977</v>
      </c>
      <c r="G7170" s="14" t="n">
        <v>17.5</v>
      </c>
      <c r="H7170" s="14" t="n">
        <v>21.01</v>
      </c>
      <c r="I7170" s="14" t="n">
        <v>17.5</v>
      </c>
      <c r="J7170" s="23" t="n">
        <f aca="false">IF(AND(E7170="Priority",ISNUMBER('Cost model'!N318)),'Cost model'!N318,'Cost model'!M318)</f>
        <v>19.5</v>
      </c>
      <c r="K7170" s="14" t="n">
        <f aca="false">J7170-H7170</f>
        <v>-1.51</v>
      </c>
      <c r="L7170" s="14" t="n">
        <f aca="false">G7170-H7170</f>
        <v>-3.51</v>
      </c>
    </row>
    <row r="7171" customFormat="false" ht="15" hidden="false" customHeight="false" outlineLevel="0" collapsed="false">
      <c r="A7171" s="2" t="s">
        <v>142</v>
      </c>
      <c r="B7171" s="2" t="s">
        <v>124</v>
      </c>
      <c r="C7171" s="2" t="s">
        <v>48</v>
      </c>
      <c r="D7171" s="2" t="s">
        <v>10</v>
      </c>
      <c r="E7171" s="2" t="s">
        <v>74</v>
      </c>
      <c r="F7171" s="2" t="s">
        <v>976</v>
      </c>
      <c r="G7171" s="14" t="n">
        <v>14.5</v>
      </c>
      <c r="H7171" s="14" t="n">
        <v>11.29</v>
      </c>
      <c r="I7171" s="14" t="n">
        <v>14.5</v>
      </c>
      <c r="J7171" s="23" t="n">
        <f aca="false">IF(AND(E7171="Priority",ISNUMBER('Cost model'!N663)),'Cost model'!N663,'Cost model'!M663)</f>
        <v>18.5</v>
      </c>
      <c r="K7171" s="14" t="n">
        <f aca="false">J7171-H7171</f>
        <v>7.21</v>
      </c>
      <c r="L7171" s="14" t="n">
        <f aca="false">G7171-H7171</f>
        <v>3.21</v>
      </c>
    </row>
    <row r="7172" customFormat="false" ht="15" hidden="false" customHeight="false" outlineLevel="0" collapsed="false">
      <c r="A7172" s="2" t="s">
        <v>174</v>
      </c>
      <c r="B7172" s="2" t="s">
        <v>124</v>
      </c>
      <c r="C7172" s="2" t="s">
        <v>48</v>
      </c>
      <c r="D7172" s="2" t="s">
        <v>10</v>
      </c>
      <c r="E7172" s="2" t="s">
        <v>74</v>
      </c>
      <c r="F7172" s="2" t="s">
        <v>976</v>
      </c>
      <c r="G7172" s="14" t="n">
        <v>85.5</v>
      </c>
      <c r="H7172" s="14" t="n">
        <v>25.31</v>
      </c>
      <c r="I7172" s="14" t="n">
        <v>12.5</v>
      </c>
      <c r="J7172" s="23" t="n">
        <f aca="false">IF(AND(E7172="Priority",ISNUMBER('Cost model'!N108)),'Cost model'!N108,'Cost model'!M108)</f>
        <v>15.5</v>
      </c>
      <c r="K7172" s="14" t="n">
        <f aca="false">J7172-H7172</f>
        <v>-9.81</v>
      </c>
      <c r="L7172" s="14" t="n">
        <f aca="false">G7172-H7172</f>
        <v>60.19</v>
      </c>
    </row>
    <row r="7173" customFormat="false" ht="15" hidden="false" customHeight="false" outlineLevel="0" collapsed="false">
      <c r="A7173" s="2" t="s">
        <v>124</v>
      </c>
      <c r="B7173" s="2" t="s">
        <v>124</v>
      </c>
      <c r="C7173" s="2" t="s">
        <v>49</v>
      </c>
      <c r="D7173" s="2" t="s">
        <v>10</v>
      </c>
      <c r="E7173" s="2" t="s">
        <v>74</v>
      </c>
      <c r="F7173" s="2" t="s">
        <v>977</v>
      </c>
      <c r="G7173" s="14" t="n">
        <v>9.5</v>
      </c>
      <c r="H7173" s="14" t="n">
        <v>21.77</v>
      </c>
      <c r="I7173" s="14" t="n">
        <v>17.5</v>
      </c>
      <c r="J7173" s="23" t="n">
        <f aca="false">IF(AND(E7173="Priority",ISNUMBER('Cost model'!N319)),'Cost model'!N319,'Cost model'!M319)</f>
        <v>16.5</v>
      </c>
      <c r="K7173" s="14" t="n">
        <f aca="false">J7173-H7173</f>
        <v>-5.27</v>
      </c>
      <c r="L7173" s="14" t="n">
        <f aca="false">G7173-H7173</f>
        <v>-12.27</v>
      </c>
    </row>
    <row r="7174" customFormat="false" ht="15" hidden="false" customHeight="false" outlineLevel="0" collapsed="false">
      <c r="A7174" s="2" t="s">
        <v>124</v>
      </c>
      <c r="B7174" s="2" t="s">
        <v>124</v>
      </c>
      <c r="C7174" s="2" t="s">
        <v>48</v>
      </c>
      <c r="D7174" s="2" t="s">
        <v>12</v>
      </c>
      <c r="E7174" s="2" t="s">
        <v>74</v>
      </c>
      <c r="F7174" s="2" t="s">
        <v>977</v>
      </c>
      <c r="G7174" s="14" t="n">
        <v>12.5</v>
      </c>
      <c r="H7174" s="14" t="n">
        <v>29.11</v>
      </c>
      <c r="I7174" s="14" t="n">
        <v>12.5</v>
      </c>
      <c r="J7174" s="23" t="n">
        <f aca="false">IF(AND(E7174="Priority",ISNUMBER('Cost model'!N321)),'Cost model'!N321,'Cost model'!M321)</f>
        <v>40</v>
      </c>
      <c r="K7174" s="14" t="n">
        <f aca="false">J7174-H7174</f>
        <v>10.89</v>
      </c>
      <c r="L7174" s="14" t="n">
        <f aca="false">G7174-H7174</f>
        <v>-16.61</v>
      </c>
    </row>
    <row r="7175" customFormat="false" ht="15" hidden="false" customHeight="false" outlineLevel="0" collapsed="false">
      <c r="A7175" s="2" t="s">
        <v>174</v>
      </c>
      <c r="B7175" s="2" t="s">
        <v>174</v>
      </c>
      <c r="C7175" s="2" t="s">
        <v>48</v>
      </c>
      <c r="D7175" s="2" t="s">
        <v>12</v>
      </c>
      <c r="E7175" s="2" t="s">
        <v>74</v>
      </c>
      <c r="F7175" s="2" t="s">
        <v>977</v>
      </c>
      <c r="G7175" s="14" t="n">
        <v>37.5</v>
      </c>
      <c r="H7175" s="14" t="n">
        <v>32.19</v>
      </c>
      <c r="I7175" s="14" t="n">
        <v>12.5</v>
      </c>
      <c r="J7175" s="23" t="n">
        <f aca="false">IF(AND(E7175="Priority",ISNUMBER('Cost model'!N171)),'Cost model'!N171,'Cost model'!M171)</f>
        <v>40</v>
      </c>
      <c r="K7175" s="14" t="n">
        <f aca="false">J7175-H7175</f>
        <v>7.81</v>
      </c>
      <c r="L7175" s="14" t="n">
        <f aca="false">G7175-H7175</f>
        <v>5.31</v>
      </c>
    </row>
    <row r="7176" customFormat="false" ht="15" hidden="false" customHeight="false" outlineLevel="0" collapsed="false">
      <c r="A7176" s="2" t="s">
        <v>221</v>
      </c>
      <c r="B7176" s="2" t="s">
        <v>221</v>
      </c>
      <c r="C7176" s="2" t="s">
        <v>47</v>
      </c>
      <c r="D7176" s="2" t="s">
        <v>13</v>
      </c>
      <c r="E7176" s="2" t="s">
        <v>74</v>
      </c>
      <c r="F7176" s="2" t="s">
        <v>977</v>
      </c>
      <c r="G7176" s="14" t="n">
        <v>19.5</v>
      </c>
      <c r="H7176" s="14" t="n">
        <v>89.38</v>
      </c>
      <c r="I7176" s="14" t="n">
        <v>19.5</v>
      </c>
      <c r="J7176" s="23" t="n">
        <f aca="false">IF(AND(E7176="Priority",ISNUMBER('Cost model'!N743)),'Cost model'!N743,'Cost model'!M743)</f>
        <v>45</v>
      </c>
      <c r="K7176" s="14" t="n">
        <f aca="false">J7176-H7176</f>
        <v>-44.38</v>
      </c>
      <c r="L7176" s="14" t="n">
        <f aca="false">G7176-H7176</f>
        <v>-69.88</v>
      </c>
    </row>
    <row r="7177" customFormat="false" ht="15" hidden="false" customHeight="false" outlineLevel="0" collapsed="false">
      <c r="A7177" s="2" t="s">
        <v>142</v>
      </c>
      <c r="B7177" s="2" t="s">
        <v>124</v>
      </c>
      <c r="C7177" s="2" t="s">
        <v>47</v>
      </c>
      <c r="D7177" s="2" t="s">
        <v>10</v>
      </c>
      <c r="E7177" s="2" t="s">
        <v>83</v>
      </c>
      <c r="F7177" s="2" t="s">
        <v>976</v>
      </c>
      <c r="G7177" s="14" t="n">
        <v>19.5</v>
      </c>
      <c r="H7177" s="14" t="n">
        <v>11.95</v>
      </c>
      <c r="I7177" s="14" t="n">
        <v>19.5</v>
      </c>
      <c r="J7177" s="23" t="n">
        <f aca="false">IF(AND(E7177="Priority",ISNUMBER('Cost model'!N662)),'Cost model'!N662,'Cost model'!M662)</f>
        <v>18.5</v>
      </c>
      <c r="K7177" s="14" t="n">
        <f aca="false">J7177-H7177</f>
        <v>6.55</v>
      </c>
      <c r="L7177" s="14" t="n">
        <f aca="false">G7177-H7177</f>
        <v>7.55</v>
      </c>
    </row>
    <row r="7178" customFormat="false" ht="15" hidden="false" customHeight="false" outlineLevel="0" collapsed="false">
      <c r="A7178" s="2" t="s">
        <v>221</v>
      </c>
      <c r="B7178" s="2" t="s">
        <v>158</v>
      </c>
      <c r="C7178" s="2" t="s">
        <v>47</v>
      </c>
      <c r="D7178" s="2" t="s">
        <v>14</v>
      </c>
      <c r="E7178" s="2" t="s">
        <v>74</v>
      </c>
      <c r="F7178" s="2" t="s">
        <v>976</v>
      </c>
      <c r="G7178" s="14" t="n">
        <v>189</v>
      </c>
      <c r="H7178" s="14" t="n">
        <v>189.19</v>
      </c>
      <c r="I7178" s="14" t="n">
        <v>85</v>
      </c>
      <c r="J7178" s="23" t="n">
        <f aca="false">IF(AND(E7178="Priority",ISNUMBER('Cost model'!N761)),'Cost model'!N761,'Cost model'!M761)</f>
        <v>130</v>
      </c>
      <c r="K7178" s="14" t="n">
        <f aca="false">J7178-H7178</f>
        <v>-59.19</v>
      </c>
      <c r="L7178" s="14" t="n">
        <f aca="false">G7178-H7178</f>
        <v>-0.189999999999998</v>
      </c>
    </row>
    <row r="7179" customFormat="false" ht="15" hidden="false" customHeight="false" outlineLevel="0" collapsed="false">
      <c r="A7179" s="2" t="s">
        <v>174</v>
      </c>
      <c r="B7179" s="2" t="s">
        <v>221</v>
      </c>
      <c r="C7179" s="2" t="s">
        <v>47</v>
      </c>
      <c r="D7179" s="2" t="s">
        <v>12</v>
      </c>
      <c r="E7179" s="2" t="s">
        <v>74</v>
      </c>
      <c r="F7179" s="2" t="s">
        <v>976</v>
      </c>
      <c r="G7179" s="14" t="n">
        <v>83</v>
      </c>
      <c r="H7179" s="14" t="n">
        <v>97.37</v>
      </c>
      <c r="I7179" s="14" t="n">
        <v>24.5</v>
      </c>
      <c r="J7179" s="23" t="n">
        <f aca="false">IF(AND(E7179="Priority",ISNUMBER('Cost model'!N155)),'Cost model'!N155,'Cost model'!M155)</f>
        <v>50</v>
      </c>
      <c r="K7179" s="14" t="n">
        <f aca="false">J7179-H7179</f>
        <v>-47.37</v>
      </c>
      <c r="L7179" s="14" t="n">
        <f aca="false">G7179-H7179</f>
        <v>-14.37</v>
      </c>
    </row>
    <row r="7180" customFormat="false" ht="15" hidden="false" customHeight="false" outlineLevel="0" collapsed="false">
      <c r="A7180" s="2" t="s">
        <v>142</v>
      </c>
      <c r="B7180" s="2" t="s">
        <v>158</v>
      </c>
      <c r="C7180" s="2" t="s">
        <v>47</v>
      </c>
      <c r="D7180" s="2" t="s">
        <v>14</v>
      </c>
      <c r="E7180" s="2" t="s">
        <v>74</v>
      </c>
      <c r="F7180" s="2" t="s">
        <v>976</v>
      </c>
      <c r="G7180" s="14" t="n">
        <v>39.5</v>
      </c>
      <c r="H7180" s="14" t="n">
        <v>56.64</v>
      </c>
      <c r="I7180" s="14" t="n">
        <v>85</v>
      </c>
      <c r="J7180" s="23" t="n">
        <f aca="false">IF(AND(E7180="Priority",ISNUMBER('Cost model'!N656)),'Cost model'!N656,'Cost model'!M656)</f>
        <v>100</v>
      </c>
      <c r="K7180" s="14" t="n">
        <f aca="false">J7180-H7180</f>
        <v>43.36</v>
      </c>
      <c r="L7180" s="14" t="n">
        <f aca="false">G7180-H7180</f>
        <v>-17.14</v>
      </c>
    </row>
    <row r="7181" customFormat="false" ht="15" hidden="false" customHeight="false" outlineLevel="0" collapsed="false">
      <c r="A7181" s="2" t="s">
        <v>142</v>
      </c>
      <c r="B7181" s="2" t="s">
        <v>142</v>
      </c>
      <c r="C7181" s="2" t="s">
        <v>47</v>
      </c>
      <c r="D7181" s="2" t="s">
        <v>10</v>
      </c>
      <c r="E7181" s="2" t="s">
        <v>83</v>
      </c>
      <c r="F7181" s="2" t="s">
        <v>977</v>
      </c>
      <c r="G7181" s="14" t="n">
        <v>14.5</v>
      </c>
      <c r="H7181" s="14" t="n">
        <v>9.26</v>
      </c>
      <c r="I7181" s="14" t="n">
        <v>14.5</v>
      </c>
      <c r="J7181" s="23" t="n">
        <f aca="false">IF(AND(E7181="Priority",ISNUMBER('Cost model'!N632)),'Cost model'!N632,'Cost model'!M632)</f>
        <v>14.5</v>
      </c>
      <c r="K7181" s="14" t="n">
        <f aca="false">J7181-H7181</f>
        <v>5.24</v>
      </c>
      <c r="L7181" s="14" t="n">
        <f aca="false">G7181-H7181</f>
        <v>5.24</v>
      </c>
    </row>
    <row r="7182" customFormat="false" ht="15" hidden="false" customHeight="false" outlineLevel="0" collapsed="false">
      <c r="A7182" s="2" t="s">
        <v>124</v>
      </c>
      <c r="B7182" s="2" t="s">
        <v>124</v>
      </c>
      <c r="C7182" s="2" t="s">
        <v>49</v>
      </c>
      <c r="D7182" s="2" t="s">
        <v>10</v>
      </c>
      <c r="E7182" s="2" t="s">
        <v>74</v>
      </c>
      <c r="F7182" s="2" t="s">
        <v>977</v>
      </c>
      <c r="G7182" s="14" t="n">
        <v>17.5</v>
      </c>
      <c r="H7182" s="14" t="n">
        <v>19.34</v>
      </c>
      <c r="I7182" s="14" t="n">
        <v>17.5</v>
      </c>
      <c r="J7182" s="23" t="n">
        <f aca="false">IF(AND(E7182="Priority",ISNUMBER('Cost model'!N319)),'Cost model'!N319,'Cost model'!M319)</f>
        <v>16.5</v>
      </c>
      <c r="K7182" s="14" t="n">
        <f aca="false">J7182-H7182</f>
        <v>-2.84</v>
      </c>
      <c r="L7182" s="14" t="n">
        <f aca="false">G7182-H7182</f>
        <v>-1.84</v>
      </c>
    </row>
    <row r="7183" customFormat="false" ht="15" hidden="false" customHeight="false" outlineLevel="0" collapsed="false">
      <c r="A7183" s="2" t="s">
        <v>174</v>
      </c>
      <c r="B7183" s="2" t="s">
        <v>174</v>
      </c>
      <c r="C7183" s="2" t="s">
        <v>49</v>
      </c>
      <c r="D7183" s="2" t="s">
        <v>13</v>
      </c>
      <c r="E7183" s="2" t="s">
        <v>74</v>
      </c>
      <c r="F7183" s="2" t="s">
        <v>977</v>
      </c>
      <c r="G7183" s="14" t="n">
        <v>85</v>
      </c>
      <c r="H7183" s="14" t="n">
        <v>52.29</v>
      </c>
      <c r="I7183" s="14" t="n">
        <v>50</v>
      </c>
      <c r="J7183" s="23" t="n">
        <f aca="false">IF(AND(E7183="Priority",ISNUMBER('Cost model'!N175)),'Cost model'!N175,'Cost model'!M175)</f>
        <v>75</v>
      </c>
      <c r="K7183" s="14" t="n">
        <f aca="false">J7183-H7183</f>
        <v>22.71</v>
      </c>
      <c r="L7183" s="14" t="n">
        <f aca="false">G7183-H7183</f>
        <v>32.71</v>
      </c>
    </row>
    <row r="7184" customFormat="false" ht="15" hidden="false" customHeight="false" outlineLevel="0" collapsed="false">
      <c r="A7184" s="2" t="s">
        <v>174</v>
      </c>
      <c r="B7184" s="2" t="s">
        <v>174</v>
      </c>
      <c r="C7184" s="2" t="s">
        <v>48</v>
      </c>
      <c r="D7184" s="2" t="s">
        <v>12</v>
      </c>
      <c r="E7184" s="2" t="s">
        <v>83</v>
      </c>
      <c r="F7184" s="2" t="s">
        <v>977</v>
      </c>
      <c r="G7184" s="14" t="n">
        <v>19.5</v>
      </c>
      <c r="H7184" s="14" t="n">
        <v>40.28</v>
      </c>
      <c r="I7184" s="14" t="n">
        <v>19.5</v>
      </c>
      <c r="J7184" s="23" t="n">
        <f aca="false">IF(AND(E7184="Priority",ISNUMBER('Cost model'!N171)),'Cost model'!N171,'Cost model'!M171)</f>
        <v>55</v>
      </c>
      <c r="K7184" s="14" t="n">
        <f aca="false">J7184-H7184</f>
        <v>14.72</v>
      </c>
      <c r="L7184" s="14" t="n">
        <f aca="false">G7184-H7184</f>
        <v>-20.78</v>
      </c>
    </row>
    <row r="7185" customFormat="false" ht="15" hidden="false" customHeight="false" outlineLevel="0" collapsed="false">
      <c r="A7185" s="2" t="s">
        <v>221</v>
      </c>
      <c r="B7185" s="2" t="s">
        <v>221</v>
      </c>
      <c r="C7185" s="2" t="s">
        <v>47</v>
      </c>
      <c r="D7185" s="2" t="s">
        <v>10</v>
      </c>
      <c r="E7185" s="2" t="s">
        <v>74</v>
      </c>
      <c r="F7185" s="2" t="s">
        <v>977</v>
      </c>
      <c r="G7185" s="14" t="n">
        <v>9.5</v>
      </c>
      <c r="H7185" s="14" t="n">
        <v>7.18</v>
      </c>
      <c r="I7185" s="14" t="n">
        <v>9.5</v>
      </c>
      <c r="J7185" s="23" t="n">
        <f aca="false">IF(AND(E7185="Priority",ISNUMBER('Cost model'!N737)),'Cost model'!N737,'Cost model'!M737)</f>
        <v>8.5</v>
      </c>
      <c r="K7185" s="14" t="n">
        <f aca="false">J7185-H7185</f>
        <v>1.32</v>
      </c>
      <c r="L7185" s="14" t="n">
        <f aca="false">G7185-H7185</f>
        <v>2.32</v>
      </c>
    </row>
    <row r="7186" customFormat="false" ht="15" hidden="false" customHeight="false" outlineLevel="0" collapsed="false">
      <c r="A7186" s="2" t="s">
        <v>123</v>
      </c>
      <c r="B7186" s="2" t="s">
        <v>174</v>
      </c>
      <c r="C7186" s="2" t="s">
        <v>47</v>
      </c>
      <c r="D7186" s="2" t="s">
        <v>10</v>
      </c>
      <c r="E7186" s="2" t="s">
        <v>74</v>
      </c>
      <c r="F7186" s="2" t="s">
        <v>976</v>
      </c>
      <c r="G7186" s="14" t="n">
        <v>24.5</v>
      </c>
      <c r="H7186" s="14" t="n">
        <v>23.78</v>
      </c>
      <c r="I7186" s="14" t="n">
        <v>14.5</v>
      </c>
      <c r="J7186" s="23" t="n">
        <f aca="false">IF(AND(E7186="Priority",ISNUMBER('Cost model'!N47)),'Cost model'!N47,'Cost model'!M47)</f>
        <v>12.5</v>
      </c>
      <c r="K7186" s="14" t="n">
        <f aca="false">J7186-H7186</f>
        <v>-11.28</v>
      </c>
      <c r="L7186" s="14" t="n">
        <f aca="false">G7186-H7186</f>
        <v>0.719999999999999</v>
      </c>
    </row>
    <row r="7187" customFormat="false" ht="15" hidden="false" customHeight="false" outlineLevel="0" collapsed="false">
      <c r="A7187" s="2" t="s">
        <v>174</v>
      </c>
      <c r="B7187" s="2" t="s">
        <v>174</v>
      </c>
      <c r="C7187" s="2" t="s">
        <v>47</v>
      </c>
      <c r="D7187" s="2" t="s">
        <v>12</v>
      </c>
      <c r="E7187" s="2" t="s">
        <v>74</v>
      </c>
      <c r="F7187" s="2" t="s">
        <v>977</v>
      </c>
      <c r="G7187" s="14" t="n">
        <v>28.5</v>
      </c>
      <c r="H7187" s="14" t="n">
        <v>28.28</v>
      </c>
      <c r="I7187" s="14" t="n">
        <v>9.5</v>
      </c>
      <c r="J7187" s="23" t="n">
        <f aca="false">IF(AND(E7187="Priority",ISNUMBER('Cost model'!N170)),'Cost model'!N170,'Cost model'!M170)</f>
        <v>25.5</v>
      </c>
      <c r="K7187" s="14" t="n">
        <f aca="false">J7187-H7187</f>
        <v>-2.78</v>
      </c>
      <c r="L7187" s="14" t="n">
        <f aca="false">G7187-H7187</f>
        <v>0.219999999999999</v>
      </c>
    </row>
    <row r="7188" customFormat="false" ht="15" hidden="false" customHeight="false" outlineLevel="0" collapsed="false">
      <c r="A7188" s="2" t="s">
        <v>142</v>
      </c>
      <c r="B7188" s="2" t="s">
        <v>124</v>
      </c>
      <c r="C7188" s="2" t="s">
        <v>47</v>
      </c>
      <c r="D7188" s="2" t="s">
        <v>12</v>
      </c>
      <c r="E7188" s="2" t="s">
        <v>74</v>
      </c>
      <c r="F7188" s="2" t="s">
        <v>976</v>
      </c>
      <c r="G7188" s="14" t="n">
        <v>9.5</v>
      </c>
      <c r="H7188" s="14" t="n">
        <v>86.69</v>
      </c>
      <c r="I7188" s="14" t="n">
        <v>19.5</v>
      </c>
      <c r="J7188" s="23" t="n">
        <f aca="false">IF(AND(E7188="Priority",ISNUMBER('Cost model'!N665)),'Cost model'!N665,'Cost model'!M665)</f>
        <v>40</v>
      </c>
      <c r="K7188" s="14" t="n">
        <f aca="false">J7188-H7188</f>
        <v>-46.69</v>
      </c>
      <c r="L7188" s="14" t="n">
        <f aca="false">G7188-H7188</f>
        <v>-77.19</v>
      </c>
    </row>
    <row r="7189" customFormat="false" ht="15" hidden="false" customHeight="false" outlineLevel="0" collapsed="false">
      <c r="A7189" s="2" t="s">
        <v>174</v>
      </c>
      <c r="B7189" s="2" t="s">
        <v>158</v>
      </c>
      <c r="C7189" s="2" t="s">
        <v>48</v>
      </c>
      <c r="D7189" s="2" t="s">
        <v>12</v>
      </c>
      <c r="E7189" s="2" t="s">
        <v>74</v>
      </c>
      <c r="F7189" s="2" t="s">
        <v>976</v>
      </c>
      <c r="G7189" s="14" t="n">
        <v>29.5</v>
      </c>
      <c r="H7189" s="14" t="n">
        <v>27.32</v>
      </c>
      <c r="I7189" s="14" t="n">
        <v>19.5</v>
      </c>
      <c r="J7189" s="23" t="n">
        <f aca="false">IF(AND(E7189="Priority",ISNUMBER('Cost model'!N141)),'Cost model'!N141,'Cost model'!M141)</f>
        <v>50</v>
      </c>
      <c r="K7189" s="14" t="n">
        <f aca="false">J7189-H7189</f>
        <v>22.68</v>
      </c>
      <c r="L7189" s="14" t="n">
        <f aca="false">G7189-H7189</f>
        <v>2.18</v>
      </c>
    </row>
    <row r="7190" customFormat="false" ht="15" hidden="false" customHeight="false" outlineLevel="0" collapsed="false">
      <c r="A7190" s="2" t="s">
        <v>158</v>
      </c>
      <c r="B7190" s="2" t="s">
        <v>158</v>
      </c>
      <c r="C7190" s="2" t="s">
        <v>47</v>
      </c>
      <c r="D7190" s="2" t="s">
        <v>10</v>
      </c>
      <c r="E7190" s="2" t="s">
        <v>83</v>
      </c>
      <c r="F7190" s="2" t="s">
        <v>977</v>
      </c>
      <c r="G7190" s="14" t="n">
        <v>14.5</v>
      </c>
      <c r="H7190" s="14" t="n">
        <v>12.6</v>
      </c>
      <c r="I7190" s="14" t="n">
        <v>14.5</v>
      </c>
      <c r="J7190" s="23" t="n">
        <f aca="false">IF(AND(E7190="Priority",ISNUMBER('Cost model'!N422)),'Cost model'!N422,'Cost model'!M422)</f>
        <v>13.5</v>
      </c>
      <c r="K7190" s="14" t="n">
        <f aca="false">J7190-H7190</f>
        <v>0.9</v>
      </c>
      <c r="L7190" s="14" t="n">
        <f aca="false">G7190-H7190</f>
        <v>1.9</v>
      </c>
    </row>
    <row r="7191" customFormat="false" ht="15" hidden="false" customHeight="false" outlineLevel="0" collapsed="false">
      <c r="A7191" s="2" t="s">
        <v>124</v>
      </c>
      <c r="B7191" s="2" t="s">
        <v>124</v>
      </c>
      <c r="C7191" s="2" t="s">
        <v>47</v>
      </c>
      <c r="D7191" s="2" t="s">
        <v>12</v>
      </c>
      <c r="E7191" s="2" t="s">
        <v>74</v>
      </c>
      <c r="F7191" s="2" t="s">
        <v>977</v>
      </c>
      <c r="G7191" s="14" t="n">
        <v>87</v>
      </c>
      <c r="H7191" s="14" t="n">
        <v>58.76</v>
      </c>
      <c r="I7191" s="14" t="n">
        <v>9.5</v>
      </c>
      <c r="J7191" s="23" t="n">
        <f aca="false">IF(AND(E7191="Priority",ISNUMBER('Cost model'!N320)),'Cost model'!N320,'Cost model'!M320)</f>
        <v>24.5</v>
      </c>
      <c r="K7191" s="14" t="n">
        <f aca="false">J7191-H7191</f>
        <v>-34.26</v>
      </c>
      <c r="L7191" s="14" t="n">
        <f aca="false">G7191-H7191</f>
        <v>28.24</v>
      </c>
    </row>
    <row r="7192" customFormat="false" ht="15" hidden="false" customHeight="false" outlineLevel="0" collapsed="false">
      <c r="A7192" s="2" t="s">
        <v>205</v>
      </c>
      <c r="B7192" s="2" t="s">
        <v>124</v>
      </c>
      <c r="C7192" s="2" t="s">
        <v>48</v>
      </c>
      <c r="D7192" s="2" t="s">
        <v>10</v>
      </c>
      <c r="E7192" s="2" t="s">
        <v>74</v>
      </c>
      <c r="F7192" s="2" t="s">
        <v>976</v>
      </c>
      <c r="G7192" s="14" t="n">
        <v>48.5</v>
      </c>
      <c r="H7192" s="14" t="n">
        <v>23.78</v>
      </c>
      <c r="I7192" s="14" t="n">
        <v>19.5</v>
      </c>
      <c r="J7192" s="23" t="n">
        <f aca="false">IF(AND(E7192="Priority",ISNUMBER('Cost model'!N573)),'Cost model'!N573,'Cost model'!M573)</f>
        <v>18.5</v>
      </c>
      <c r="K7192" s="14" t="n">
        <f aca="false">J7192-H7192</f>
        <v>-5.28</v>
      </c>
      <c r="L7192" s="14" t="n">
        <f aca="false">G7192-H7192</f>
        <v>24.72</v>
      </c>
    </row>
    <row r="7193" customFormat="false" ht="15" hidden="false" customHeight="false" outlineLevel="0" collapsed="false">
      <c r="A7193" s="2" t="s">
        <v>221</v>
      </c>
      <c r="B7193" s="2" t="s">
        <v>221</v>
      </c>
      <c r="C7193" s="2" t="s">
        <v>47</v>
      </c>
      <c r="D7193" s="2" t="s">
        <v>12</v>
      </c>
      <c r="E7193" s="2" t="s">
        <v>74</v>
      </c>
      <c r="F7193" s="2" t="s">
        <v>977</v>
      </c>
      <c r="G7193" s="14" t="n">
        <v>9.5</v>
      </c>
      <c r="H7193" s="14" t="n">
        <v>54.1</v>
      </c>
      <c r="I7193" s="14" t="n">
        <v>9.5</v>
      </c>
      <c r="J7193" s="23" t="n">
        <f aca="false">IF(AND(E7193="Priority",ISNUMBER('Cost model'!N740)),'Cost model'!N740,'Cost model'!M740)</f>
        <v>22.5</v>
      </c>
      <c r="K7193" s="14" t="n">
        <f aca="false">J7193-H7193</f>
        <v>-31.6</v>
      </c>
      <c r="L7193" s="14" t="n">
        <f aca="false">G7193-H7193</f>
        <v>-44.6</v>
      </c>
    </row>
    <row r="7194" customFormat="false" ht="15" hidden="false" customHeight="false" outlineLevel="0" collapsed="false">
      <c r="A7194" s="2" t="s">
        <v>142</v>
      </c>
      <c r="B7194" s="2" t="s">
        <v>142</v>
      </c>
      <c r="C7194" s="2" t="s">
        <v>47</v>
      </c>
      <c r="D7194" s="2" t="s">
        <v>10</v>
      </c>
      <c r="E7194" s="2" t="s">
        <v>74</v>
      </c>
      <c r="F7194" s="2" t="s">
        <v>977</v>
      </c>
      <c r="G7194" s="14" t="n">
        <v>9.5</v>
      </c>
      <c r="H7194" s="14" t="n">
        <v>8.13</v>
      </c>
      <c r="I7194" s="14" t="n">
        <v>9.5</v>
      </c>
      <c r="J7194" s="23" t="n">
        <f aca="false">IF(AND(E7194="Priority",ISNUMBER('Cost model'!N632)),'Cost model'!N632,'Cost model'!M632)</f>
        <v>9.5</v>
      </c>
      <c r="K7194" s="14" t="n">
        <f aca="false">J7194-H7194</f>
        <v>1.37</v>
      </c>
      <c r="L7194" s="14" t="n">
        <f aca="false">G7194-H7194</f>
        <v>1.37</v>
      </c>
    </row>
    <row r="7195" customFormat="false" ht="15" hidden="false" customHeight="false" outlineLevel="0" collapsed="false">
      <c r="A7195" s="2" t="s">
        <v>221</v>
      </c>
      <c r="B7195" s="2" t="s">
        <v>221</v>
      </c>
      <c r="C7195" s="2" t="s">
        <v>47</v>
      </c>
      <c r="D7195" s="2" t="s">
        <v>12</v>
      </c>
      <c r="E7195" s="2" t="s">
        <v>74</v>
      </c>
      <c r="F7195" s="2" t="s">
        <v>977</v>
      </c>
      <c r="G7195" s="14" t="n">
        <v>9.5</v>
      </c>
      <c r="H7195" s="14" t="n">
        <v>24.62</v>
      </c>
      <c r="I7195" s="14" t="n">
        <v>9.5</v>
      </c>
      <c r="J7195" s="23" t="n">
        <f aca="false">IF(AND(E7195="Priority",ISNUMBER('Cost model'!N740)),'Cost model'!N740,'Cost model'!M740)</f>
        <v>22.5</v>
      </c>
      <c r="K7195" s="14" t="n">
        <f aca="false">J7195-H7195</f>
        <v>-2.12</v>
      </c>
      <c r="L7195" s="14" t="n">
        <f aca="false">G7195-H7195</f>
        <v>-15.12</v>
      </c>
    </row>
    <row r="7196" customFormat="false" ht="15" hidden="false" customHeight="false" outlineLevel="0" collapsed="false">
      <c r="A7196" s="2" t="s">
        <v>158</v>
      </c>
      <c r="B7196" s="2" t="s">
        <v>158</v>
      </c>
      <c r="C7196" s="2" t="s">
        <v>47</v>
      </c>
      <c r="D7196" s="2" t="s">
        <v>12</v>
      </c>
      <c r="E7196" s="2" t="s">
        <v>74</v>
      </c>
      <c r="F7196" s="2" t="s">
        <v>977</v>
      </c>
      <c r="G7196" s="14" t="n">
        <v>38.5</v>
      </c>
      <c r="H7196" s="14" t="n">
        <v>17.3</v>
      </c>
      <c r="I7196" s="14" t="n">
        <v>9.5</v>
      </c>
      <c r="J7196" s="23" t="n">
        <f aca="false">IF(AND(E7196="Priority",ISNUMBER('Cost model'!N425)),'Cost model'!N425,'Cost model'!M425)</f>
        <v>14.5</v>
      </c>
      <c r="K7196" s="14" t="n">
        <f aca="false">J7196-H7196</f>
        <v>-2.8</v>
      </c>
      <c r="L7196" s="14" t="n">
        <f aca="false">G7196-H7196</f>
        <v>21.2</v>
      </c>
    </row>
    <row r="7197" customFormat="false" ht="15" hidden="false" customHeight="false" outlineLevel="0" collapsed="false">
      <c r="A7197" s="2" t="s">
        <v>142</v>
      </c>
      <c r="B7197" s="2" t="s">
        <v>124</v>
      </c>
      <c r="C7197" s="2" t="s">
        <v>49</v>
      </c>
      <c r="D7197" s="2" t="s">
        <v>10</v>
      </c>
      <c r="E7197" s="2" t="s">
        <v>83</v>
      </c>
      <c r="F7197" s="2" t="s">
        <v>976</v>
      </c>
      <c r="G7197" s="14" t="n">
        <v>29.5</v>
      </c>
      <c r="H7197" s="14" t="n">
        <v>21.01</v>
      </c>
      <c r="I7197" s="14" t="n">
        <v>29.5</v>
      </c>
      <c r="J7197" s="23" t="n">
        <f aca="false">IF(AND(E7197="Priority",ISNUMBER('Cost model'!N664)),'Cost model'!N664,'Cost model'!M664)</f>
        <v>26.5</v>
      </c>
      <c r="K7197" s="14" t="n">
        <f aca="false">J7197-H7197</f>
        <v>5.49</v>
      </c>
      <c r="L7197" s="14" t="n">
        <f aca="false">G7197-H7197</f>
        <v>8.49</v>
      </c>
    </row>
    <row r="7198" customFormat="false" ht="15" hidden="false" customHeight="false" outlineLevel="0" collapsed="false">
      <c r="A7198" s="2" t="s">
        <v>124</v>
      </c>
      <c r="B7198" s="2" t="s">
        <v>142</v>
      </c>
      <c r="C7198" s="2" t="s">
        <v>49</v>
      </c>
      <c r="D7198" s="2" t="s">
        <v>10</v>
      </c>
      <c r="E7198" s="2" t="s">
        <v>74</v>
      </c>
      <c r="F7198" s="2" t="s">
        <v>976</v>
      </c>
      <c r="G7198" s="14" t="n">
        <v>72</v>
      </c>
      <c r="H7198" s="14" t="n">
        <v>54.1</v>
      </c>
      <c r="I7198" s="14" t="n">
        <v>17.5</v>
      </c>
      <c r="J7198" s="23" t="n">
        <f aca="false">IF(AND(E7198="Priority",ISNUMBER('Cost model'!N334)),'Cost model'!N334,'Cost model'!M334)</f>
        <v>20.5</v>
      </c>
      <c r="K7198" s="14" t="n">
        <f aca="false">J7198-H7198</f>
        <v>-33.6</v>
      </c>
      <c r="L7198" s="14" t="n">
        <f aca="false">G7198-H7198</f>
        <v>17.9</v>
      </c>
    </row>
    <row r="7199" customFormat="false" ht="15" hidden="false" customHeight="false" outlineLevel="0" collapsed="false">
      <c r="A7199" s="2" t="s">
        <v>124</v>
      </c>
      <c r="B7199" s="2" t="s">
        <v>124</v>
      </c>
      <c r="C7199" s="2" t="s">
        <v>49</v>
      </c>
      <c r="D7199" s="2" t="s">
        <v>14</v>
      </c>
      <c r="E7199" s="2" t="s">
        <v>74</v>
      </c>
      <c r="F7199" s="2" t="s">
        <v>977</v>
      </c>
      <c r="G7199" s="14" t="n">
        <v>141.5</v>
      </c>
      <c r="H7199" s="14" t="n">
        <v>212.14</v>
      </c>
      <c r="I7199" s="14" t="n">
        <v>85</v>
      </c>
      <c r="J7199" s="23" t="n">
        <f aca="false">IF(AND(E7199="Priority",ISNUMBER('Cost model'!N328)),'Cost model'!N328,'Cost model'!M328)</f>
        <v>175</v>
      </c>
      <c r="K7199" s="14" t="n">
        <f aca="false">J7199-H7199</f>
        <v>-37.14</v>
      </c>
      <c r="L7199" s="14" t="n">
        <f aca="false">G7199-H7199</f>
        <v>-70.64</v>
      </c>
    </row>
    <row r="7200" customFormat="false" ht="15" hidden="false" customHeight="false" outlineLevel="0" collapsed="false">
      <c r="A7200" s="2" t="s">
        <v>142</v>
      </c>
      <c r="B7200" s="2" t="s">
        <v>142</v>
      </c>
      <c r="C7200" s="2" t="s">
        <v>47</v>
      </c>
      <c r="D7200" s="2" t="s">
        <v>10</v>
      </c>
      <c r="E7200" s="2" t="s">
        <v>83</v>
      </c>
      <c r="F7200" s="2" t="s">
        <v>977</v>
      </c>
      <c r="G7200" s="14" t="n">
        <v>14.5</v>
      </c>
      <c r="H7200" s="14" t="n">
        <v>7.16</v>
      </c>
      <c r="I7200" s="14" t="n">
        <v>14.5</v>
      </c>
      <c r="J7200" s="23" t="n">
        <f aca="false">IF(AND(E7200="Priority",ISNUMBER('Cost model'!N632)),'Cost model'!N632,'Cost model'!M632)</f>
        <v>14.5</v>
      </c>
      <c r="K7200" s="14" t="n">
        <f aca="false">J7200-H7200</f>
        <v>7.34</v>
      </c>
      <c r="L7200" s="14" t="n">
        <f aca="false">G7200-H7200</f>
        <v>7.34</v>
      </c>
    </row>
    <row r="7201" customFormat="false" ht="15" hidden="false" customHeight="false" outlineLevel="0" collapsed="false">
      <c r="A7201" s="2" t="s">
        <v>174</v>
      </c>
      <c r="B7201" s="2" t="s">
        <v>174</v>
      </c>
      <c r="C7201" s="2" t="s">
        <v>47</v>
      </c>
      <c r="D7201" s="2" t="s">
        <v>10</v>
      </c>
      <c r="E7201" s="2" t="s">
        <v>74</v>
      </c>
      <c r="F7201" s="2" t="s">
        <v>977</v>
      </c>
      <c r="G7201" s="14" t="n">
        <v>9.5</v>
      </c>
      <c r="H7201" s="14" t="n">
        <v>7.5</v>
      </c>
      <c r="I7201" s="14" t="n">
        <v>9.5</v>
      </c>
      <c r="J7201" s="23" t="n">
        <f aca="false">IF(AND(E7201="Priority",ISNUMBER('Cost model'!N167)),'Cost model'!N167,'Cost model'!M167)</f>
        <v>8.5</v>
      </c>
      <c r="K7201" s="14" t="n">
        <f aca="false">J7201-H7201</f>
        <v>1</v>
      </c>
      <c r="L7201" s="14" t="n">
        <f aca="false">G7201-H7201</f>
        <v>2</v>
      </c>
    </row>
    <row r="7202" customFormat="false" ht="15" hidden="false" customHeight="false" outlineLevel="0" collapsed="false">
      <c r="A7202" s="2" t="s">
        <v>142</v>
      </c>
      <c r="B7202" s="2" t="s">
        <v>174</v>
      </c>
      <c r="C7202" s="2" t="s">
        <v>47</v>
      </c>
      <c r="D7202" s="2" t="s">
        <v>12</v>
      </c>
      <c r="E7202" s="2" t="s">
        <v>74</v>
      </c>
      <c r="F7202" s="2" t="s">
        <v>976</v>
      </c>
      <c r="G7202" s="14" t="n">
        <v>58.5</v>
      </c>
      <c r="H7202" s="14" t="n">
        <v>43.04</v>
      </c>
      <c r="I7202" s="14" t="n">
        <v>19.5</v>
      </c>
      <c r="J7202" s="23" t="n">
        <f aca="false">IF(AND(E7202="Priority",ISNUMBER('Cost model'!N695)),'Cost model'!N695,'Cost model'!M695)</f>
        <v>40</v>
      </c>
      <c r="K7202" s="14" t="n">
        <f aca="false">J7202-H7202</f>
        <v>-3.04</v>
      </c>
      <c r="L7202" s="14" t="n">
        <f aca="false">G7202-H7202</f>
        <v>15.46</v>
      </c>
    </row>
    <row r="7203" customFormat="false" ht="15" hidden="false" customHeight="false" outlineLevel="0" collapsed="false">
      <c r="A7203" s="2" t="s">
        <v>142</v>
      </c>
      <c r="B7203" s="2" t="s">
        <v>174</v>
      </c>
      <c r="C7203" s="2" t="s">
        <v>48</v>
      </c>
      <c r="D7203" s="2" t="s">
        <v>10</v>
      </c>
      <c r="E7203" s="2" t="s">
        <v>74</v>
      </c>
      <c r="F7203" s="2" t="s">
        <v>976</v>
      </c>
      <c r="G7203" s="14" t="n">
        <v>14.5</v>
      </c>
      <c r="H7203" s="14" t="n">
        <v>7.83</v>
      </c>
      <c r="I7203" s="14" t="n">
        <v>14.5</v>
      </c>
      <c r="J7203" s="23" t="n">
        <f aca="false">IF(AND(E7203="Priority",ISNUMBER('Cost model'!N693)),'Cost model'!N693,'Cost model'!M693)</f>
        <v>11.5</v>
      </c>
      <c r="K7203" s="14" t="n">
        <f aca="false">J7203-H7203</f>
        <v>3.67</v>
      </c>
      <c r="L7203" s="14" t="n">
        <f aca="false">G7203-H7203</f>
        <v>6.67</v>
      </c>
    </row>
    <row r="7204" customFormat="false" ht="15" hidden="false" customHeight="false" outlineLevel="0" collapsed="false">
      <c r="A7204" s="2" t="s">
        <v>124</v>
      </c>
      <c r="B7204" s="2" t="s">
        <v>158</v>
      </c>
      <c r="C7204" s="2" t="s">
        <v>48</v>
      </c>
      <c r="D7204" s="2" t="s">
        <v>10</v>
      </c>
      <c r="E7204" s="2" t="s">
        <v>74</v>
      </c>
      <c r="F7204" s="2" t="s">
        <v>976</v>
      </c>
      <c r="G7204" s="14" t="n">
        <v>12.5</v>
      </c>
      <c r="H7204" s="14" t="n">
        <v>18.5</v>
      </c>
      <c r="I7204" s="14" t="n">
        <v>14.5</v>
      </c>
      <c r="J7204" s="23" t="n">
        <f aca="false">IF(AND(E7204="Priority",ISNUMBER('Cost model'!N348)),'Cost model'!N348,'Cost model'!M348)</f>
        <v>17.5</v>
      </c>
      <c r="K7204" s="14" t="n">
        <f aca="false">J7204-H7204</f>
        <v>-1</v>
      </c>
      <c r="L7204" s="14" t="n">
        <f aca="false">G7204-H7204</f>
        <v>-6</v>
      </c>
    </row>
    <row r="7205" customFormat="false" ht="15" hidden="false" customHeight="false" outlineLevel="0" collapsed="false">
      <c r="A7205" s="2" t="s">
        <v>174</v>
      </c>
      <c r="B7205" s="2" t="s">
        <v>174</v>
      </c>
      <c r="C7205" s="2" t="s">
        <v>47</v>
      </c>
      <c r="D7205" s="2" t="s">
        <v>10</v>
      </c>
      <c r="E7205" s="2" t="s">
        <v>74</v>
      </c>
      <c r="F7205" s="2" t="s">
        <v>977</v>
      </c>
      <c r="G7205" s="14" t="n">
        <v>19.5</v>
      </c>
      <c r="H7205" s="14" t="n">
        <v>23.78</v>
      </c>
      <c r="I7205" s="14" t="n">
        <v>9.5</v>
      </c>
      <c r="J7205" s="23" t="n">
        <f aca="false">IF(AND(E7205="Priority",ISNUMBER('Cost model'!N167)),'Cost model'!N167,'Cost model'!M167)</f>
        <v>8.5</v>
      </c>
      <c r="K7205" s="14" t="n">
        <f aca="false">J7205-H7205</f>
        <v>-15.28</v>
      </c>
      <c r="L7205" s="14" t="n">
        <f aca="false">G7205-H7205</f>
        <v>-4.28</v>
      </c>
    </row>
    <row r="7206" customFormat="false" ht="15" hidden="false" customHeight="false" outlineLevel="0" collapsed="false">
      <c r="A7206" s="2" t="s">
        <v>221</v>
      </c>
      <c r="B7206" s="2" t="s">
        <v>221</v>
      </c>
      <c r="C7206" s="2" t="s">
        <v>47</v>
      </c>
      <c r="D7206" s="2" t="s">
        <v>10</v>
      </c>
      <c r="E7206" s="2" t="s">
        <v>83</v>
      </c>
      <c r="F7206" s="2" t="s">
        <v>977</v>
      </c>
      <c r="G7206" s="14" t="n">
        <v>14.5</v>
      </c>
      <c r="H7206" s="14" t="n">
        <v>5.84</v>
      </c>
      <c r="I7206" s="14" t="n">
        <v>14.5</v>
      </c>
      <c r="J7206" s="23" t="n">
        <f aca="false">IF(AND(E7206="Priority",ISNUMBER('Cost model'!N737)),'Cost model'!N737,'Cost model'!M737)</f>
        <v>13.5</v>
      </c>
      <c r="K7206" s="14" t="n">
        <f aca="false">J7206-H7206</f>
        <v>7.66</v>
      </c>
      <c r="L7206" s="14" t="n">
        <f aca="false">G7206-H7206</f>
        <v>8.66</v>
      </c>
    </row>
    <row r="7207" customFormat="false" ht="15" hidden="false" customHeight="false" outlineLevel="0" collapsed="false">
      <c r="A7207" s="2" t="s">
        <v>124</v>
      </c>
      <c r="B7207" s="2" t="s">
        <v>124</v>
      </c>
      <c r="C7207" s="2" t="s">
        <v>47</v>
      </c>
      <c r="D7207" s="2" t="s">
        <v>10</v>
      </c>
      <c r="E7207" s="2" t="s">
        <v>83</v>
      </c>
      <c r="F7207" s="2" t="s">
        <v>977</v>
      </c>
      <c r="G7207" s="14" t="n">
        <v>14.5</v>
      </c>
      <c r="H7207" s="14" t="n">
        <v>10.43</v>
      </c>
      <c r="I7207" s="14" t="n">
        <v>14.5</v>
      </c>
      <c r="J7207" s="23" t="n">
        <f aca="false">IF(AND(E7207="Priority",ISNUMBER('Cost model'!N317)),'Cost model'!N317,'Cost model'!M317)</f>
        <v>15.5</v>
      </c>
      <c r="K7207" s="14" t="n">
        <f aca="false">J7207-H7207</f>
        <v>5.07</v>
      </c>
      <c r="L7207" s="14" t="n">
        <f aca="false">G7207-H7207</f>
        <v>4.07</v>
      </c>
    </row>
    <row r="7208" customFormat="false" ht="15" hidden="false" customHeight="false" outlineLevel="0" collapsed="false">
      <c r="A7208" s="2" t="s">
        <v>174</v>
      </c>
      <c r="B7208" s="2" t="s">
        <v>142</v>
      </c>
      <c r="C7208" s="2" t="s">
        <v>47</v>
      </c>
      <c r="D7208" s="2" t="s">
        <v>10</v>
      </c>
      <c r="E7208" s="2" t="s">
        <v>83</v>
      </c>
      <c r="F7208" s="2" t="s">
        <v>976</v>
      </c>
      <c r="G7208" s="14" t="n">
        <v>14.5</v>
      </c>
      <c r="H7208" s="14" t="n">
        <v>21.01</v>
      </c>
      <c r="I7208" s="14" t="n">
        <v>14.5</v>
      </c>
      <c r="J7208" s="23" t="n">
        <f aca="false">IF(AND(E7208="Priority",ISNUMBER('Cost model'!N122)),'Cost model'!N122,'Cost model'!M122)</f>
        <v>18.5</v>
      </c>
      <c r="K7208" s="14" t="n">
        <f aca="false">J7208-H7208</f>
        <v>-2.51</v>
      </c>
      <c r="L7208" s="14" t="n">
        <f aca="false">G7208-H7208</f>
        <v>-6.51</v>
      </c>
    </row>
    <row r="7209" customFormat="false" ht="15" hidden="false" customHeight="false" outlineLevel="0" collapsed="false">
      <c r="A7209" s="2" t="s">
        <v>174</v>
      </c>
      <c r="B7209" s="2" t="s">
        <v>174</v>
      </c>
      <c r="C7209" s="2" t="s">
        <v>47</v>
      </c>
      <c r="D7209" s="2" t="s">
        <v>10</v>
      </c>
      <c r="E7209" s="2" t="s">
        <v>83</v>
      </c>
      <c r="F7209" s="2" t="s">
        <v>977</v>
      </c>
      <c r="G7209" s="14" t="n">
        <v>14.5</v>
      </c>
      <c r="H7209" s="14" t="n">
        <v>6.71</v>
      </c>
      <c r="I7209" s="14" t="n">
        <v>14.5</v>
      </c>
      <c r="J7209" s="23" t="n">
        <f aca="false">IF(AND(E7209="Priority",ISNUMBER('Cost model'!N167)),'Cost model'!N167,'Cost model'!M167)</f>
        <v>13.5</v>
      </c>
      <c r="K7209" s="14" t="n">
        <f aca="false">J7209-H7209</f>
        <v>6.79</v>
      </c>
      <c r="L7209" s="14" t="n">
        <f aca="false">G7209-H7209</f>
        <v>7.79</v>
      </c>
    </row>
    <row r="7210" customFormat="false" ht="15" hidden="false" customHeight="false" outlineLevel="0" collapsed="false">
      <c r="A7210" s="2" t="s">
        <v>142</v>
      </c>
      <c r="B7210" s="2" t="s">
        <v>142</v>
      </c>
      <c r="C7210" s="2" t="s">
        <v>48</v>
      </c>
      <c r="D7210" s="2" t="s">
        <v>10</v>
      </c>
      <c r="E7210" s="2" t="s">
        <v>74</v>
      </c>
      <c r="F7210" s="2" t="s">
        <v>977</v>
      </c>
      <c r="G7210" s="14" t="n">
        <v>14.5</v>
      </c>
      <c r="H7210" s="14" t="n">
        <v>12.22</v>
      </c>
      <c r="I7210" s="14" t="n">
        <v>12.5</v>
      </c>
      <c r="J7210" s="23" t="n">
        <f aca="false">IF(AND(E7210="Priority",ISNUMBER('Cost model'!N633)),'Cost model'!N633,'Cost model'!M633)</f>
        <v>11.5</v>
      </c>
      <c r="K7210" s="14" t="n">
        <f aca="false">J7210-H7210</f>
        <v>-0.720000000000001</v>
      </c>
      <c r="L7210" s="14" t="n">
        <f aca="false">G7210-H7210</f>
        <v>2.28</v>
      </c>
    </row>
    <row r="7211" customFormat="false" ht="15" hidden="false" customHeight="false" outlineLevel="0" collapsed="false">
      <c r="A7211" s="2" t="s">
        <v>174</v>
      </c>
      <c r="B7211" s="2" t="s">
        <v>174</v>
      </c>
      <c r="C7211" s="2" t="s">
        <v>47</v>
      </c>
      <c r="D7211" s="2" t="s">
        <v>10</v>
      </c>
      <c r="E7211" s="2" t="s">
        <v>83</v>
      </c>
      <c r="F7211" s="2" t="s">
        <v>977</v>
      </c>
      <c r="G7211" s="14" t="n">
        <v>14.5</v>
      </c>
      <c r="H7211" s="14" t="n">
        <v>8</v>
      </c>
      <c r="I7211" s="14" t="n">
        <v>14.5</v>
      </c>
      <c r="J7211" s="23" t="n">
        <f aca="false">IF(AND(E7211="Priority",ISNUMBER('Cost model'!N167)),'Cost model'!N167,'Cost model'!M167)</f>
        <v>13.5</v>
      </c>
      <c r="K7211" s="14" t="n">
        <f aca="false">J7211-H7211</f>
        <v>5.5</v>
      </c>
      <c r="L7211" s="14" t="n">
        <f aca="false">G7211-H7211</f>
        <v>6.5</v>
      </c>
    </row>
    <row r="7212" customFormat="false" ht="15" hidden="false" customHeight="false" outlineLevel="0" collapsed="false">
      <c r="A7212" s="2" t="s">
        <v>124</v>
      </c>
      <c r="B7212" s="2" t="s">
        <v>124</v>
      </c>
      <c r="C7212" s="2" t="s">
        <v>47</v>
      </c>
      <c r="D7212" s="2" t="s">
        <v>12</v>
      </c>
      <c r="E7212" s="2" t="s">
        <v>74</v>
      </c>
      <c r="F7212" s="2" t="s">
        <v>977</v>
      </c>
      <c r="G7212" s="14" t="n">
        <v>68</v>
      </c>
      <c r="H7212" s="14" t="n">
        <v>25.42</v>
      </c>
      <c r="I7212" s="14" t="n">
        <v>9.5</v>
      </c>
      <c r="J7212" s="23" t="n">
        <f aca="false">IF(AND(E7212="Priority",ISNUMBER('Cost model'!N320)),'Cost model'!N320,'Cost model'!M320)</f>
        <v>24.5</v>
      </c>
      <c r="K7212" s="14" t="n">
        <f aca="false">J7212-H7212</f>
        <v>-0.920000000000002</v>
      </c>
      <c r="L7212" s="14" t="n">
        <f aca="false">G7212-H7212</f>
        <v>42.58</v>
      </c>
    </row>
    <row r="7213" customFormat="false" ht="15" hidden="false" customHeight="false" outlineLevel="0" collapsed="false">
      <c r="A7213" s="2" t="s">
        <v>124</v>
      </c>
      <c r="B7213" s="2" t="s">
        <v>124</v>
      </c>
      <c r="C7213" s="2" t="s">
        <v>48</v>
      </c>
      <c r="D7213" s="2" t="s">
        <v>10</v>
      </c>
      <c r="E7213" s="2" t="s">
        <v>74</v>
      </c>
      <c r="F7213" s="2" t="s">
        <v>977</v>
      </c>
      <c r="G7213" s="14" t="n">
        <v>9.5</v>
      </c>
      <c r="H7213" s="14" t="n">
        <v>7.88</v>
      </c>
      <c r="I7213" s="14" t="n">
        <v>12.5</v>
      </c>
      <c r="J7213" s="23" t="n">
        <f aca="false">IF(AND(E7213="Priority",ISNUMBER('Cost model'!N318)),'Cost model'!N318,'Cost model'!M318)</f>
        <v>14.5</v>
      </c>
      <c r="K7213" s="14" t="n">
        <f aca="false">J7213-H7213</f>
        <v>6.62</v>
      </c>
      <c r="L7213" s="14" t="n">
        <f aca="false">G7213-H7213</f>
        <v>1.62</v>
      </c>
    </row>
    <row r="7214" customFormat="false" ht="15" hidden="false" customHeight="false" outlineLevel="0" collapsed="false">
      <c r="A7214" s="2" t="s">
        <v>174</v>
      </c>
      <c r="B7214" s="2" t="s">
        <v>174</v>
      </c>
      <c r="C7214" s="2" t="s">
        <v>48</v>
      </c>
      <c r="D7214" s="2" t="s">
        <v>10</v>
      </c>
      <c r="E7214" s="2" t="s">
        <v>74</v>
      </c>
      <c r="F7214" s="2" t="s">
        <v>977</v>
      </c>
      <c r="G7214" s="14" t="n">
        <v>14.5</v>
      </c>
      <c r="H7214" s="14" t="n">
        <v>11.84</v>
      </c>
      <c r="I7214" s="14" t="n">
        <v>12.5</v>
      </c>
      <c r="J7214" s="23" t="n">
        <f aca="false">IF(AND(E7214="Priority",ISNUMBER('Cost model'!N168)),'Cost model'!N168,'Cost model'!M168)</f>
        <v>13.5</v>
      </c>
      <c r="K7214" s="14" t="n">
        <f aca="false">J7214-H7214</f>
        <v>1.66</v>
      </c>
      <c r="L7214" s="14" t="n">
        <f aca="false">G7214-H7214</f>
        <v>2.66</v>
      </c>
    </row>
    <row r="7215" customFormat="false" ht="15" hidden="false" customHeight="false" outlineLevel="0" collapsed="false">
      <c r="A7215" s="2" t="s">
        <v>221</v>
      </c>
      <c r="B7215" s="2" t="s">
        <v>221</v>
      </c>
      <c r="C7215" s="2" t="s">
        <v>49</v>
      </c>
      <c r="D7215" s="2" t="s">
        <v>10</v>
      </c>
      <c r="E7215" s="2" t="s">
        <v>74</v>
      </c>
      <c r="F7215" s="2" t="s">
        <v>977</v>
      </c>
      <c r="G7215" s="14" t="n">
        <v>14.5</v>
      </c>
      <c r="H7215" s="14" t="n">
        <v>10.08</v>
      </c>
      <c r="I7215" s="14" t="n">
        <v>17.5</v>
      </c>
      <c r="J7215" s="23" t="n">
        <f aca="false">IF(AND(E7215="Priority",ISNUMBER('Cost model'!N739)),'Cost model'!N739,'Cost model'!M739)</f>
        <v>17.5</v>
      </c>
      <c r="K7215" s="14" t="n">
        <f aca="false">J7215-H7215</f>
        <v>7.42</v>
      </c>
      <c r="L7215" s="14" t="n">
        <f aca="false">G7215-H7215</f>
        <v>4.42</v>
      </c>
    </row>
    <row r="7216" customFormat="false" ht="15" hidden="false" customHeight="false" outlineLevel="0" collapsed="false">
      <c r="A7216" s="2" t="s">
        <v>124</v>
      </c>
      <c r="B7216" s="2" t="s">
        <v>124</v>
      </c>
      <c r="C7216" s="2" t="s">
        <v>48</v>
      </c>
      <c r="D7216" s="2" t="s">
        <v>10</v>
      </c>
      <c r="E7216" s="2" t="s">
        <v>74</v>
      </c>
      <c r="F7216" s="2" t="s">
        <v>977</v>
      </c>
      <c r="G7216" s="14" t="n">
        <v>14.5</v>
      </c>
      <c r="H7216" s="14" t="n">
        <v>11.22</v>
      </c>
      <c r="I7216" s="14" t="n">
        <v>12.5</v>
      </c>
      <c r="J7216" s="23" t="n">
        <f aca="false">IF(AND(E7216="Priority",ISNUMBER('Cost model'!N318)),'Cost model'!N318,'Cost model'!M318)</f>
        <v>14.5</v>
      </c>
      <c r="K7216" s="14" t="n">
        <f aca="false">J7216-H7216</f>
        <v>3.28</v>
      </c>
      <c r="L7216" s="14" t="n">
        <f aca="false">G7216-H7216</f>
        <v>3.28</v>
      </c>
    </row>
    <row r="7217" customFormat="false" ht="15" hidden="false" customHeight="false" outlineLevel="0" collapsed="false">
      <c r="A7217" s="2" t="s">
        <v>174</v>
      </c>
      <c r="B7217" s="2" t="s">
        <v>174</v>
      </c>
      <c r="C7217" s="2" t="s">
        <v>47</v>
      </c>
      <c r="D7217" s="2" t="s">
        <v>10</v>
      </c>
      <c r="E7217" s="2" t="s">
        <v>83</v>
      </c>
      <c r="F7217" s="2" t="s">
        <v>977</v>
      </c>
      <c r="G7217" s="14" t="n">
        <v>14.5</v>
      </c>
      <c r="H7217" s="14" t="n">
        <v>11.58</v>
      </c>
      <c r="I7217" s="14" t="n">
        <v>14.5</v>
      </c>
      <c r="J7217" s="23" t="n">
        <f aca="false">IF(AND(E7217="Priority",ISNUMBER('Cost model'!N167)),'Cost model'!N167,'Cost model'!M167)</f>
        <v>13.5</v>
      </c>
      <c r="K7217" s="14" t="n">
        <f aca="false">J7217-H7217</f>
        <v>1.92</v>
      </c>
      <c r="L7217" s="14" t="n">
        <f aca="false">G7217-H7217</f>
        <v>2.92</v>
      </c>
    </row>
    <row r="7218" customFormat="false" ht="15" hidden="false" customHeight="false" outlineLevel="0" collapsed="false">
      <c r="A7218" s="2" t="s">
        <v>142</v>
      </c>
      <c r="B7218" s="2" t="s">
        <v>142</v>
      </c>
      <c r="C7218" s="2" t="s">
        <v>47</v>
      </c>
      <c r="D7218" s="2" t="s">
        <v>10</v>
      </c>
      <c r="E7218" s="2" t="s">
        <v>83</v>
      </c>
      <c r="F7218" s="2" t="s">
        <v>977</v>
      </c>
      <c r="G7218" s="14" t="n">
        <v>14.5</v>
      </c>
      <c r="H7218" s="14" t="n">
        <v>7.11</v>
      </c>
      <c r="I7218" s="14" t="n">
        <v>14.5</v>
      </c>
      <c r="J7218" s="23" t="n">
        <f aca="false">IF(AND(E7218="Priority",ISNUMBER('Cost model'!N632)),'Cost model'!N632,'Cost model'!M632)</f>
        <v>14.5</v>
      </c>
      <c r="K7218" s="14" t="n">
        <f aca="false">J7218-H7218</f>
        <v>7.39</v>
      </c>
      <c r="L7218" s="14" t="n">
        <f aca="false">G7218-H7218</f>
        <v>7.39</v>
      </c>
    </row>
    <row r="7219" customFormat="false" ht="15" hidden="false" customHeight="false" outlineLevel="0" collapsed="false">
      <c r="A7219" s="2" t="s">
        <v>124</v>
      </c>
      <c r="B7219" s="2" t="s">
        <v>124</v>
      </c>
      <c r="C7219" s="2" t="s">
        <v>49</v>
      </c>
      <c r="D7219" s="2" t="s">
        <v>12</v>
      </c>
      <c r="E7219" s="2" t="s">
        <v>74</v>
      </c>
      <c r="F7219" s="2" t="s">
        <v>977</v>
      </c>
      <c r="G7219" s="14" t="n">
        <v>48.5</v>
      </c>
      <c r="H7219" s="14" t="n">
        <v>51.99</v>
      </c>
      <c r="I7219" s="14" t="n">
        <v>19.5</v>
      </c>
      <c r="J7219" s="23" t="n">
        <f aca="false">IF(AND(E7219="Priority",ISNUMBER('Cost model'!N322)),'Cost model'!N322,'Cost model'!M322)</f>
        <v>50</v>
      </c>
      <c r="K7219" s="14" t="n">
        <f aca="false">J7219-H7219</f>
        <v>-1.99</v>
      </c>
      <c r="L7219" s="14" t="n">
        <f aca="false">G7219-H7219</f>
        <v>-3.49</v>
      </c>
    </row>
    <row r="7220" customFormat="false" ht="15" hidden="false" customHeight="false" outlineLevel="0" collapsed="false">
      <c r="A7220" s="2" t="s">
        <v>158</v>
      </c>
      <c r="B7220" s="2" t="s">
        <v>158</v>
      </c>
      <c r="C7220" s="2" t="s">
        <v>49</v>
      </c>
      <c r="D7220" s="2" t="s">
        <v>12</v>
      </c>
      <c r="E7220" s="2" t="s">
        <v>74</v>
      </c>
      <c r="F7220" s="2" t="s">
        <v>977</v>
      </c>
      <c r="G7220" s="14" t="n">
        <v>19.5</v>
      </c>
      <c r="H7220" s="14" t="n">
        <v>18.26</v>
      </c>
      <c r="I7220" s="14" t="n">
        <v>19.5</v>
      </c>
      <c r="J7220" s="23" t="n">
        <f aca="false">IF(AND(E7220="Priority",ISNUMBER('Cost model'!N427)),'Cost model'!N427,'Cost model'!M427)</f>
        <v>28.5</v>
      </c>
      <c r="K7220" s="14" t="n">
        <f aca="false">J7220-H7220</f>
        <v>10.24</v>
      </c>
      <c r="L7220" s="14" t="n">
        <f aca="false">G7220-H7220</f>
        <v>1.24</v>
      </c>
    </row>
    <row r="7221" customFormat="false" ht="15" hidden="false" customHeight="false" outlineLevel="0" collapsed="false">
      <c r="A7221" s="2" t="s">
        <v>142</v>
      </c>
      <c r="B7221" s="2" t="s">
        <v>142</v>
      </c>
      <c r="C7221" s="2" t="s">
        <v>49</v>
      </c>
      <c r="D7221" s="2" t="s">
        <v>10</v>
      </c>
      <c r="E7221" s="2" t="s">
        <v>74</v>
      </c>
      <c r="F7221" s="2" t="s">
        <v>977</v>
      </c>
      <c r="G7221" s="14" t="n">
        <v>14.5</v>
      </c>
      <c r="H7221" s="14" t="n">
        <v>12.38</v>
      </c>
      <c r="I7221" s="14" t="n">
        <v>17.5</v>
      </c>
      <c r="J7221" s="23" t="n">
        <f aca="false">IF(AND(E7221="Priority",ISNUMBER('Cost model'!N634)),'Cost model'!N634,'Cost model'!M634)</f>
        <v>15.5</v>
      </c>
      <c r="K7221" s="14" t="n">
        <f aca="false">J7221-H7221</f>
        <v>3.12</v>
      </c>
      <c r="L7221" s="14" t="n">
        <f aca="false">G7221-H7221</f>
        <v>2.12</v>
      </c>
    </row>
    <row r="7222" customFormat="false" ht="15" hidden="false" customHeight="false" outlineLevel="0" collapsed="false">
      <c r="A7222" s="2" t="s">
        <v>124</v>
      </c>
      <c r="B7222" s="2" t="s">
        <v>124</v>
      </c>
      <c r="C7222" s="2" t="s">
        <v>48</v>
      </c>
      <c r="D7222" s="2" t="s">
        <v>10</v>
      </c>
      <c r="E7222" s="2" t="s">
        <v>74</v>
      </c>
      <c r="F7222" s="2" t="s">
        <v>977</v>
      </c>
      <c r="G7222" s="14" t="n">
        <v>14.5</v>
      </c>
      <c r="H7222" s="14" t="n">
        <v>7.5</v>
      </c>
      <c r="I7222" s="14" t="n">
        <v>12.5</v>
      </c>
      <c r="J7222" s="23" t="n">
        <f aca="false">IF(AND(E7222="Priority",ISNUMBER('Cost model'!N318)),'Cost model'!N318,'Cost model'!M318)</f>
        <v>14.5</v>
      </c>
      <c r="K7222" s="14" t="n">
        <f aca="false">J7222-H7222</f>
        <v>7</v>
      </c>
      <c r="L7222" s="14" t="n">
        <f aca="false">G7222-H7222</f>
        <v>7</v>
      </c>
    </row>
    <row r="7223" customFormat="false" ht="15" hidden="false" customHeight="false" outlineLevel="0" collapsed="false">
      <c r="A7223" s="2" t="s">
        <v>174</v>
      </c>
      <c r="B7223" s="2" t="s">
        <v>221</v>
      </c>
      <c r="C7223" s="2" t="s">
        <v>48</v>
      </c>
      <c r="D7223" s="2" t="s">
        <v>10</v>
      </c>
      <c r="E7223" s="2" t="s">
        <v>74</v>
      </c>
      <c r="F7223" s="2" t="s">
        <v>976</v>
      </c>
      <c r="G7223" s="14" t="n">
        <v>14.5</v>
      </c>
      <c r="H7223" s="14" t="n">
        <v>13.27</v>
      </c>
      <c r="I7223" s="14" t="n">
        <v>19.5</v>
      </c>
      <c r="J7223" s="23" t="n">
        <f aca="false">IF(AND(E7223="Priority",ISNUMBER('Cost model'!N153)),'Cost model'!N153,'Cost model'!M153)</f>
        <v>15.5</v>
      </c>
      <c r="K7223" s="14" t="n">
        <f aca="false">J7223-H7223</f>
        <v>2.23</v>
      </c>
      <c r="L7223" s="14" t="n">
        <f aca="false">G7223-H7223</f>
        <v>1.23</v>
      </c>
    </row>
    <row r="7224" customFormat="false" ht="15" hidden="false" customHeight="false" outlineLevel="0" collapsed="false">
      <c r="A7224" s="2" t="s">
        <v>174</v>
      </c>
      <c r="B7224" s="2" t="s">
        <v>142</v>
      </c>
      <c r="C7224" s="2" t="s">
        <v>48</v>
      </c>
      <c r="D7224" s="2" t="s">
        <v>15</v>
      </c>
      <c r="E7224" s="2" t="s">
        <v>74</v>
      </c>
      <c r="F7224" s="2" t="s">
        <v>976</v>
      </c>
      <c r="G7224" s="14" t="n">
        <v>309</v>
      </c>
      <c r="H7224" s="14" t="n">
        <v>207.47</v>
      </c>
      <c r="I7224" s="14" t="n">
        <v>85</v>
      </c>
      <c r="J7224" s="23" t="n">
        <f aca="false">IF(AND(E7224="Priority",ISNUMBER('Cost model'!N135)),'Cost model'!N135,'Cost model'!M135)</f>
        <v>240</v>
      </c>
      <c r="K7224" s="14" t="n">
        <f aca="false">J7224-H7224</f>
        <v>32.53</v>
      </c>
      <c r="L7224" s="14" t="n">
        <f aca="false">G7224-H7224</f>
        <v>101.53</v>
      </c>
    </row>
    <row r="7225" customFormat="false" ht="15" hidden="false" customHeight="false" outlineLevel="0" collapsed="false">
      <c r="A7225" s="2" t="s">
        <v>174</v>
      </c>
      <c r="B7225" s="2" t="s">
        <v>142</v>
      </c>
      <c r="C7225" s="2" t="s">
        <v>47</v>
      </c>
      <c r="D7225" s="2" t="s">
        <v>10</v>
      </c>
      <c r="E7225" s="2" t="s">
        <v>83</v>
      </c>
      <c r="F7225" s="2" t="s">
        <v>976</v>
      </c>
      <c r="G7225" s="14" t="n">
        <v>14.5</v>
      </c>
      <c r="H7225" s="14" t="n">
        <v>21.01</v>
      </c>
      <c r="I7225" s="14" t="n">
        <v>14.5</v>
      </c>
      <c r="J7225" s="23" t="n">
        <f aca="false">IF(AND(E7225="Priority",ISNUMBER('Cost model'!N122)),'Cost model'!N122,'Cost model'!M122)</f>
        <v>18.5</v>
      </c>
      <c r="K7225" s="14" t="n">
        <f aca="false">J7225-H7225</f>
        <v>-2.51</v>
      </c>
      <c r="L7225" s="14" t="n">
        <f aca="false">G7225-H7225</f>
        <v>-6.51</v>
      </c>
    </row>
    <row r="7226" customFormat="false" ht="15" hidden="false" customHeight="false" outlineLevel="0" collapsed="false">
      <c r="A7226" s="2" t="s">
        <v>142</v>
      </c>
      <c r="B7226" s="2" t="s">
        <v>142</v>
      </c>
      <c r="C7226" s="2" t="s">
        <v>49</v>
      </c>
      <c r="D7226" s="2" t="s">
        <v>12</v>
      </c>
      <c r="E7226" s="2" t="s">
        <v>74</v>
      </c>
      <c r="F7226" s="2" t="s">
        <v>977</v>
      </c>
      <c r="G7226" s="14" t="n">
        <v>19.5</v>
      </c>
      <c r="H7226" s="14" t="n">
        <v>42.21</v>
      </c>
      <c r="I7226" s="14" t="n">
        <v>19.5</v>
      </c>
      <c r="J7226" s="23" t="n">
        <f aca="false">IF(AND(E7226="Priority",ISNUMBER('Cost model'!N637)),'Cost model'!N637,'Cost model'!M637)</f>
        <v>45</v>
      </c>
      <c r="K7226" s="14" t="n">
        <f aca="false">J7226-H7226</f>
        <v>2.79</v>
      </c>
      <c r="L7226" s="14" t="n">
        <f aca="false">G7226-H7226</f>
        <v>-22.71</v>
      </c>
    </row>
    <row r="7227" customFormat="false" ht="15" hidden="false" customHeight="false" outlineLevel="0" collapsed="false">
      <c r="A7227" s="2" t="s">
        <v>174</v>
      </c>
      <c r="B7227" s="2" t="s">
        <v>174</v>
      </c>
      <c r="C7227" s="2" t="s">
        <v>48</v>
      </c>
      <c r="D7227" s="2" t="s">
        <v>10</v>
      </c>
      <c r="E7227" s="2" t="s">
        <v>74</v>
      </c>
      <c r="F7227" s="2" t="s">
        <v>977</v>
      </c>
      <c r="G7227" s="14" t="n">
        <v>14.5</v>
      </c>
      <c r="H7227" s="14" t="n">
        <v>11.84</v>
      </c>
      <c r="I7227" s="14" t="n">
        <v>12.5</v>
      </c>
      <c r="J7227" s="23" t="n">
        <f aca="false">IF(AND(E7227="Priority",ISNUMBER('Cost model'!N168)),'Cost model'!N168,'Cost model'!M168)</f>
        <v>13.5</v>
      </c>
      <c r="K7227" s="14" t="n">
        <f aca="false">J7227-H7227</f>
        <v>1.66</v>
      </c>
      <c r="L7227" s="14" t="n">
        <f aca="false">G7227-H7227</f>
        <v>2.66</v>
      </c>
    </row>
    <row r="7228" customFormat="false" ht="15" hidden="false" customHeight="false" outlineLevel="0" collapsed="false">
      <c r="A7228" s="2" t="s">
        <v>221</v>
      </c>
      <c r="B7228" s="2" t="s">
        <v>221</v>
      </c>
      <c r="C7228" s="2" t="s">
        <v>47</v>
      </c>
      <c r="D7228" s="2" t="s">
        <v>14</v>
      </c>
      <c r="E7228" s="2" t="s">
        <v>74</v>
      </c>
      <c r="F7228" s="2" t="s">
        <v>977</v>
      </c>
      <c r="G7228" s="14" t="n">
        <v>110</v>
      </c>
      <c r="H7228" s="14" t="n">
        <v>173.91</v>
      </c>
      <c r="I7228" s="14" t="n">
        <v>25</v>
      </c>
      <c r="J7228" s="23" t="n">
        <f aca="false">IF(AND(E7228="Priority",ISNUMBER('Cost model'!N746)),'Cost model'!N746,'Cost model'!M746)</f>
        <v>100</v>
      </c>
      <c r="K7228" s="14" t="n">
        <f aca="false">J7228-H7228</f>
        <v>-73.91</v>
      </c>
      <c r="L7228" s="14" t="n">
        <f aca="false">G7228-H7228</f>
        <v>-63.91</v>
      </c>
    </row>
    <row r="7229" customFormat="false" ht="15" hidden="false" customHeight="false" outlineLevel="0" collapsed="false">
      <c r="A7229" s="2" t="s">
        <v>174</v>
      </c>
      <c r="B7229" s="2" t="s">
        <v>174</v>
      </c>
      <c r="C7229" s="2" t="s">
        <v>49</v>
      </c>
      <c r="D7229" s="2" t="s">
        <v>12</v>
      </c>
      <c r="E7229" s="2" t="s">
        <v>74</v>
      </c>
      <c r="F7229" s="2" t="s">
        <v>977</v>
      </c>
      <c r="G7229" s="14" t="n">
        <v>48.5</v>
      </c>
      <c r="H7229" s="14" t="n">
        <v>44.79</v>
      </c>
      <c r="I7229" s="14" t="n">
        <v>19.5</v>
      </c>
      <c r="J7229" s="23" t="n">
        <f aca="false">IF(AND(E7229="Priority",ISNUMBER('Cost model'!N172)),'Cost model'!N172,'Cost model'!M172)</f>
        <v>45</v>
      </c>
      <c r="K7229" s="14" t="n">
        <f aca="false">J7229-H7229</f>
        <v>0.210000000000001</v>
      </c>
      <c r="L7229" s="14" t="n">
        <f aca="false">G7229-H7229</f>
        <v>3.71</v>
      </c>
    </row>
    <row r="7230" customFormat="false" ht="15" hidden="false" customHeight="false" outlineLevel="0" collapsed="false">
      <c r="A7230" s="2" t="s">
        <v>142</v>
      </c>
      <c r="B7230" s="2" t="s">
        <v>124</v>
      </c>
      <c r="C7230" s="2" t="s">
        <v>47</v>
      </c>
      <c r="D7230" s="2" t="s">
        <v>13</v>
      </c>
      <c r="E7230" s="2" t="s">
        <v>74</v>
      </c>
      <c r="F7230" s="2" t="s">
        <v>976</v>
      </c>
      <c r="G7230" s="14" t="n">
        <v>68</v>
      </c>
      <c r="H7230" s="14" t="n">
        <v>151.82</v>
      </c>
      <c r="I7230" s="14" t="n">
        <v>24.5</v>
      </c>
      <c r="J7230" s="23" t="n">
        <f aca="false">IF(AND(E7230="Priority",ISNUMBER('Cost model'!N668)),'Cost model'!N668,'Cost model'!M668)</f>
        <v>75</v>
      </c>
      <c r="K7230" s="14" t="n">
        <f aca="false">J7230-H7230</f>
        <v>-76.82</v>
      </c>
      <c r="L7230" s="14" t="n">
        <f aca="false">G7230-H7230</f>
        <v>-83.82</v>
      </c>
    </row>
    <row r="7231" customFormat="false" ht="15" hidden="false" customHeight="false" outlineLevel="0" collapsed="false">
      <c r="A7231" s="2" t="s">
        <v>221</v>
      </c>
      <c r="B7231" s="2" t="s">
        <v>221</v>
      </c>
      <c r="C7231" s="2" t="s">
        <v>47</v>
      </c>
      <c r="D7231" s="2" t="s">
        <v>10</v>
      </c>
      <c r="E7231" s="2" t="s">
        <v>83</v>
      </c>
      <c r="F7231" s="2" t="s">
        <v>977</v>
      </c>
      <c r="G7231" s="14" t="n">
        <v>14.5</v>
      </c>
      <c r="H7231" s="14" t="n">
        <v>7.18</v>
      </c>
      <c r="I7231" s="14" t="n">
        <v>14.5</v>
      </c>
      <c r="J7231" s="23" t="n">
        <f aca="false">IF(AND(E7231="Priority",ISNUMBER('Cost model'!N737)),'Cost model'!N737,'Cost model'!M737)</f>
        <v>13.5</v>
      </c>
      <c r="K7231" s="14" t="n">
        <f aca="false">J7231-H7231</f>
        <v>6.32</v>
      </c>
      <c r="L7231" s="14" t="n">
        <f aca="false">G7231-H7231</f>
        <v>7.32</v>
      </c>
    </row>
    <row r="7232" customFormat="false" ht="15" hidden="false" customHeight="false" outlineLevel="0" collapsed="false">
      <c r="A7232" s="2" t="s">
        <v>124</v>
      </c>
      <c r="B7232" s="2" t="s">
        <v>174</v>
      </c>
      <c r="C7232" s="2" t="s">
        <v>49</v>
      </c>
      <c r="D7232" s="2" t="s">
        <v>14</v>
      </c>
      <c r="E7232" s="2" t="s">
        <v>74</v>
      </c>
      <c r="F7232" s="2" t="s">
        <v>976</v>
      </c>
      <c r="G7232" s="14" t="n">
        <v>105</v>
      </c>
      <c r="H7232" s="14" t="n">
        <v>134.03</v>
      </c>
      <c r="I7232" s="14" t="n">
        <v>199</v>
      </c>
      <c r="J7232" s="23" t="n">
        <f aca="false">IF(AND(E7232="Priority",ISNUMBER('Cost model'!N373)),'Cost model'!N373,'Cost model'!M373)</f>
        <v>215</v>
      </c>
      <c r="K7232" s="14" t="n">
        <f aca="false">J7232-H7232</f>
        <v>80.97</v>
      </c>
      <c r="L7232" s="14" t="n">
        <f aca="false">G7232-H7232</f>
        <v>-29.03</v>
      </c>
    </row>
    <row r="7233" customFormat="false" ht="15" hidden="false" customHeight="false" outlineLevel="0" collapsed="false">
      <c r="A7233" s="2" t="s">
        <v>158</v>
      </c>
      <c r="B7233" s="2" t="s">
        <v>174</v>
      </c>
      <c r="C7233" s="2" t="s">
        <v>47</v>
      </c>
      <c r="D7233" s="2" t="s">
        <v>10</v>
      </c>
      <c r="E7233" s="2" t="s">
        <v>74</v>
      </c>
      <c r="F7233" s="2" t="s">
        <v>976</v>
      </c>
      <c r="G7233" s="14" t="n">
        <v>14.5</v>
      </c>
      <c r="H7233" s="14" t="n">
        <v>9.26</v>
      </c>
      <c r="I7233" s="14" t="n">
        <v>14.5</v>
      </c>
      <c r="J7233" s="23" t="n">
        <f aca="false">IF(AND(E7233="Priority",ISNUMBER('Cost model'!N482)),'Cost model'!N482,'Cost model'!M482)</f>
        <v>8.5</v>
      </c>
      <c r="K7233" s="14" t="n">
        <f aca="false">J7233-H7233</f>
        <v>-0.76</v>
      </c>
      <c r="L7233" s="14" t="n">
        <f aca="false">G7233-H7233</f>
        <v>5.24</v>
      </c>
    </row>
    <row r="7234" customFormat="false" ht="15" hidden="false" customHeight="false" outlineLevel="0" collapsed="false">
      <c r="A7234" s="2" t="s">
        <v>221</v>
      </c>
      <c r="B7234" s="2" t="s">
        <v>221</v>
      </c>
      <c r="C7234" s="2" t="s">
        <v>47</v>
      </c>
      <c r="D7234" s="2" t="s">
        <v>14</v>
      </c>
      <c r="E7234" s="2" t="s">
        <v>83</v>
      </c>
      <c r="F7234" s="2" t="s">
        <v>977</v>
      </c>
      <c r="G7234" s="14" t="n">
        <v>85</v>
      </c>
      <c r="H7234" s="14" t="n">
        <v>41.13</v>
      </c>
      <c r="I7234" s="14" t="n">
        <v>85</v>
      </c>
      <c r="J7234" s="23" t="n">
        <f aca="false">IF(AND(E7234="Priority",ISNUMBER('Cost model'!N746)),'Cost model'!N746,'Cost model'!M746)</f>
        <v>120</v>
      </c>
      <c r="K7234" s="14" t="n">
        <f aca="false">J7234-H7234</f>
        <v>78.87</v>
      </c>
      <c r="L7234" s="14" t="n">
        <f aca="false">G7234-H7234</f>
        <v>43.87</v>
      </c>
    </row>
    <row r="7235" customFormat="false" ht="15" hidden="false" customHeight="false" outlineLevel="0" collapsed="false">
      <c r="A7235" s="2" t="s">
        <v>142</v>
      </c>
      <c r="B7235" s="2" t="s">
        <v>142</v>
      </c>
      <c r="C7235" s="2" t="s">
        <v>48</v>
      </c>
      <c r="D7235" s="2" t="s">
        <v>12</v>
      </c>
      <c r="E7235" s="2" t="s">
        <v>83</v>
      </c>
      <c r="F7235" s="2" t="s">
        <v>977</v>
      </c>
      <c r="G7235" s="14" t="n">
        <v>19.5</v>
      </c>
      <c r="H7235" s="14" t="n">
        <v>44.55</v>
      </c>
      <c r="I7235" s="14" t="n">
        <v>19.5</v>
      </c>
      <c r="J7235" s="23" t="n">
        <f aca="false">IF(AND(E7235="Priority",ISNUMBER('Cost model'!N636)),'Cost model'!N636,'Cost model'!M636)</f>
        <v>55</v>
      </c>
      <c r="K7235" s="14" t="n">
        <f aca="false">J7235-H7235</f>
        <v>10.45</v>
      </c>
      <c r="L7235" s="14" t="n">
        <f aca="false">G7235-H7235</f>
        <v>-25.05</v>
      </c>
    </row>
    <row r="7236" customFormat="false" ht="15" hidden="false" customHeight="false" outlineLevel="0" collapsed="false">
      <c r="A7236" s="2" t="s">
        <v>221</v>
      </c>
      <c r="B7236" s="2" t="s">
        <v>221</v>
      </c>
      <c r="C7236" s="2" t="s">
        <v>47</v>
      </c>
      <c r="D7236" s="2" t="s">
        <v>10</v>
      </c>
      <c r="E7236" s="2" t="s">
        <v>74</v>
      </c>
      <c r="F7236" s="2" t="s">
        <v>977</v>
      </c>
      <c r="G7236" s="14" t="n">
        <v>9.5</v>
      </c>
      <c r="H7236" s="14" t="n">
        <v>6.79</v>
      </c>
      <c r="I7236" s="14" t="n">
        <v>9.5</v>
      </c>
      <c r="J7236" s="23" t="n">
        <f aca="false">IF(AND(E7236="Priority",ISNUMBER('Cost model'!N737)),'Cost model'!N737,'Cost model'!M737)</f>
        <v>8.5</v>
      </c>
      <c r="K7236" s="14" t="n">
        <f aca="false">J7236-H7236</f>
        <v>1.71</v>
      </c>
      <c r="L7236" s="14" t="n">
        <f aca="false">G7236-H7236</f>
        <v>2.71</v>
      </c>
    </row>
    <row r="7237" customFormat="false" ht="15" hidden="false" customHeight="false" outlineLevel="0" collapsed="false">
      <c r="A7237" s="2" t="s">
        <v>174</v>
      </c>
      <c r="B7237" s="2" t="s">
        <v>174</v>
      </c>
      <c r="C7237" s="2" t="s">
        <v>47</v>
      </c>
      <c r="D7237" s="2" t="s">
        <v>14</v>
      </c>
      <c r="E7237" s="2" t="s">
        <v>74</v>
      </c>
      <c r="F7237" s="2" t="s">
        <v>977</v>
      </c>
      <c r="G7237" s="14" t="n">
        <v>53.5</v>
      </c>
      <c r="H7237" s="14" t="n">
        <v>192.57</v>
      </c>
      <c r="I7237" s="14" t="n">
        <v>25</v>
      </c>
      <c r="J7237" s="23" t="n">
        <f aca="false">IF(AND(E7237="Priority",ISNUMBER('Cost model'!N176)),'Cost model'!N176,'Cost model'!M176)</f>
        <v>95</v>
      </c>
      <c r="K7237" s="14" t="n">
        <f aca="false">J7237-H7237</f>
        <v>-97.57</v>
      </c>
      <c r="L7237" s="14" t="n">
        <f aca="false">G7237-H7237</f>
        <v>-139.07</v>
      </c>
    </row>
    <row r="7238" customFormat="false" ht="15" hidden="false" customHeight="false" outlineLevel="0" collapsed="false">
      <c r="A7238" s="2" t="s">
        <v>124</v>
      </c>
      <c r="B7238" s="2" t="s">
        <v>124</v>
      </c>
      <c r="C7238" s="2" t="s">
        <v>47</v>
      </c>
      <c r="D7238" s="2" t="s">
        <v>12</v>
      </c>
      <c r="E7238" s="2" t="s">
        <v>74</v>
      </c>
      <c r="F7238" s="2" t="s">
        <v>977</v>
      </c>
      <c r="G7238" s="14" t="n">
        <v>28.5</v>
      </c>
      <c r="H7238" s="14" t="n">
        <v>27.63</v>
      </c>
      <c r="I7238" s="14" t="n">
        <v>9.5</v>
      </c>
      <c r="J7238" s="23" t="n">
        <f aca="false">IF(AND(E7238="Priority",ISNUMBER('Cost model'!N320)),'Cost model'!N320,'Cost model'!M320)</f>
        <v>24.5</v>
      </c>
      <c r="K7238" s="14" t="n">
        <f aca="false">J7238-H7238</f>
        <v>-3.13</v>
      </c>
      <c r="L7238" s="14" t="n">
        <f aca="false">G7238-H7238</f>
        <v>0.870000000000001</v>
      </c>
    </row>
    <row r="7239" customFormat="false" ht="15" hidden="false" customHeight="false" outlineLevel="0" collapsed="false">
      <c r="A7239" s="2" t="s">
        <v>221</v>
      </c>
      <c r="B7239" s="2" t="s">
        <v>221</v>
      </c>
      <c r="C7239" s="2" t="s">
        <v>47</v>
      </c>
      <c r="D7239" s="2" t="s">
        <v>10</v>
      </c>
      <c r="E7239" s="2" t="s">
        <v>83</v>
      </c>
      <c r="F7239" s="2" t="s">
        <v>977</v>
      </c>
      <c r="G7239" s="14" t="n">
        <v>14.5</v>
      </c>
      <c r="H7239" s="14" t="n">
        <v>7.18</v>
      </c>
      <c r="I7239" s="14" t="n">
        <v>14.5</v>
      </c>
      <c r="J7239" s="23" t="n">
        <f aca="false">IF(AND(E7239="Priority",ISNUMBER('Cost model'!N737)),'Cost model'!N737,'Cost model'!M737)</f>
        <v>13.5</v>
      </c>
      <c r="K7239" s="14" t="n">
        <f aca="false">J7239-H7239</f>
        <v>6.32</v>
      </c>
      <c r="L7239" s="14" t="n">
        <f aca="false">G7239-H7239</f>
        <v>7.32</v>
      </c>
    </row>
    <row r="7240" customFormat="false" ht="15" hidden="false" customHeight="false" outlineLevel="0" collapsed="false">
      <c r="A7240" s="2" t="s">
        <v>174</v>
      </c>
      <c r="B7240" s="2" t="s">
        <v>174</v>
      </c>
      <c r="C7240" s="2" t="s">
        <v>48</v>
      </c>
      <c r="D7240" s="2" t="s">
        <v>10</v>
      </c>
      <c r="E7240" s="2" t="s">
        <v>74</v>
      </c>
      <c r="F7240" s="2" t="s">
        <v>977</v>
      </c>
      <c r="G7240" s="14" t="n">
        <v>12.5</v>
      </c>
      <c r="H7240" s="14" t="n">
        <v>9.02</v>
      </c>
      <c r="I7240" s="14" t="n">
        <v>12.5</v>
      </c>
      <c r="J7240" s="23" t="n">
        <f aca="false">IF(AND(E7240="Priority",ISNUMBER('Cost model'!N168)),'Cost model'!N168,'Cost model'!M168)</f>
        <v>13.5</v>
      </c>
      <c r="K7240" s="14" t="n">
        <f aca="false">J7240-H7240</f>
        <v>4.48</v>
      </c>
      <c r="L7240" s="14" t="n">
        <f aca="false">G7240-H7240</f>
        <v>3.48</v>
      </c>
    </row>
    <row r="7241" customFormat="false" ht="15" hidden="false" customHeight="false" outlineLevel="0" collapsed="false">
      <c r="A7241" s="2" t="s">
        <v>174</v>
      </c>
      <c r="B7241" s="2" t="s">
        <v>174</v>
      </c>
      <c r="C7241" s="2" t="s">
        <v>47</v>
      </c>
      <c r="D7241" s="2" t="s">
        <v>12</v>
      </c>
      <c r="E7241" s="2" t="s">
        <v>74</v>
      </c>
      <c r="F7241" s="2" t="s">
        <v>977</v>
      </c>
      <c r="G7241" s="14" t="n">
        <v>47.5</v>
      </c>
      <c r="H7241" s="14" t="n">
        <v>42.76</v>
      </c>
      <c r="I7241" s="14" t="n">
        <v>9.5</v>
      </c>
      <c r="J7241" s="23" t="n">
        <f aca="false">IF(AND(E7241="Priority",ISNUMBER('Cost model'!N170)),'Cost model'!N170,'Cost model'!M170)</f>
        <v>25.5</v>
      </c>
      <c r="K7241" s="14" t="n">
        <f aca="false">J7241-H7241</f>
        <v>-17.26</v>
      </c>
      <c r="L7241" s="14" t="n">
        <f aca="false">G7241-H7241</f>
        <v>4.74</v>
      </c>
    </row>
    <row r="7242" customFormat="false" ht="15" hidden="false" customHeight="false" outlineLevel="0" collapsed="false">
      <c r="A7242" s="2" t="s">
        <v>221</v>
      </c>
      <c r="B7242" s="2" t="s">
        <v>221</v>
      </c>
      <c r="C7242" s="2" t="s">
        <v>49</v>
      </c>
      <c r="D7242" s="2" t="s">
        <v>12</v>
      </c>
      <c r="E7242" s="2" t="s">
        <v>74</v>
      </c>
      <c r="F7242" s="2" t="s">
        <v>977</v>
      </c>
      <c r="G7242" s="14" t="n">
        <v>78.5</v>
      </c>
      <c r="H7242" s="14" t="n">
        <v>97.37</v>
      </c>
      <c r="I7242" s="14" t="n">
        <v>19.5</v>
      </c>
      <c r="J7242" s="23" t="n">
        <f aca="false">IF(AND(E7242="Priority",ISNUMBER('Cost model'!N742)),'Cost model'!N742,'Cost model'!M742)</f>
        <v>60</v>
      </c>
      <c r="K7242" s="14" t="n">
        <f aca="false">J7242-H7242</f>
        <v>-37.37</v>
      </c>
      <c r="L7242" s="14" t="n">
        <f aca="false">G7242-H7242</f>
        <v>-18.87</v>
      </c>
    </row>
    <row r="7243" customFormat="false" ht="15" hidden="false" customHeight="false" outlineLevel="0" collapsed="false">
      <c r="A7243" s="2" t="s">
        <v>142</v>
      </c>
      <c r="B7243" s="2" t="s">
        <v>142</v>
      </c>
      <c r="C7243" s="2" t="s">
        <v>49</v>
      </c>
      <c r="D7243" s="2" t="s">
        <v>10</v>
      </c>
      <c r="E7243" s="2" t="s">
        <v>74</v>
      </c>
      <c r="F7243" s="2" t="s">
        <v>977</v>
      </c>
      <c r="G7243" s="14" t="n">
        <v>17.5</v>
      </c>
      <c r="H7243" s="14" t="n">
        <v>21.01</v>
      </c>
      <c r="I7243" s="14" t="n">
        <v>17.5</v>
      </c>
      <c r="J7243" s="23" t="n">
        <f aca="false">IF(AND(E7243="Priority",ISNUMBER('Cost model'!N634)),'Cost model'!N634,'Cost model'!M634)</f>
        <v>15.5</v>
      </c>
      <c r="K7243" s="14" t="n">
        <f aca="false">J7243-H7243</f>
        <v>-5.51</v>
      </c>
      <c r="L7243" s="14" t="n">
        <f aca="false">G7243-H7243</f>
        <v>-3.51</v>
      </c>
    </row>
    <row r="7244" customFormat="false" ht="15" hidden="false" customHeight="false" outlineLevel="0" collapsed="false">
      <c r="A7244" s="2" t="s">
        <v>124</v>
      </c>
      <c r="B7244" s="2" t="s">
        <v>124</v>
      </c>
      <c r="C7244" s="2" t="s">
        <v>47</v>
      </c>
      <c r="D7244" s="2" t="s">
        <v>15</v>
      </c>
      <c r="E7244" s="2" t="s">
        <v>74</v>
      </c>
      <c r="F7244" s="2" t="s">
        <v>977</v>
      </c>
      <c r="G7244" s="14" t="n">
        <v>73.5</v>
      </c>
      <c r="H7244" s="14" t="n">
        <v>156.12</v>
      </c>
      <c r="I7244" s="14" t="n">
        <v>45</v>
      </c>
      <c r="J7244" s="23" t="n">
        <f aca="false">IF(AND(E7244="Priority",ISNUMBER('Cost model'!N329)),'Cost model'!N329,'Cost model'!M329)</f>
        <v>135</v>
      </c>
      <c r="K7244" s="14" t="n">
        <f aca="false">J7244-H7244</f>
        <v>-21.12</v>
      </c>
      <c r="L7244" s="14" t="n">
        <f aca="false">G7244-H7244</f>
        <v>-82.62</v>
      </c>
    </row>
    <row r="7245" customFormat="false" ht="15" hidden="false" customHeight="false" outlineLevel="0" collapsed="false">
      <c r="A7245" s="2" t="s">
        <v>174</v>
      </c>
      <c r="B7245" s="2" t="s">
        <v>174</v>
      </c>
      <c r="C7245" s="2" t="s">
        <v>47</v>
      </c>
      <c r="D7245" s="2" t="s">
        <v>12</v>
      </c>
      <c r="E7245" s="2" t="s">
        <v>74</v>
      </c>
      <c r="F7245" s="2" t="s">
        <v>977</v>
      </c>
      <c r="G7245" s="14" t="n">
        <v>9.5</v>
      </c>
      <c r="H7245" s="14" t="n">
        <v>42.76</v>
      </c>
      <c r="I7245" s="14" t="n">
        <v>9.5</v>
      </c>
      <c r="J7245" s="23" t="n">
        <f aca="false">IF(AND(E7245="Priority",ISNUMBER('Cost model'!N170)),'Cost model'!N170,'Cost model'!M170)</f>
        <v>25.5</v>
      </c>
      <c r="K7245" s="14" t="n">
        <f aca="false">J7245-H7245</f>
        <v>-17.26</v>
      </c>
      <c r="L7245" s="14" t="n">
        <f aca="false">G7245-H7245</f>
        <v>-33.26</v>
      </c>
    </row>
    <row r="7246" customFormat="false" ht="15" hidden="false" customHeight="false" outlineLevel="0" collapsed="false">
      <c r="A7246" s="2" t="s">
        <v>142</v>
      </c>
      <c r="B7246" s="2" t="s">
        <v>142</v>
      </c>
      <c r="C7246" s="2" t="s">
        <v>48</v>
      </c>
      <c r="D7246" s="2" t="s">
        <v>10</v>
      </c>
      <c r="E7246" s="2" t="s">
        <v>74</v>
      </c>
      <c r="F7246" s="2" t="s">
        <v>977</v>
      </c>
      <c r="G7246" s="14" t="n">
        <v>9.5</v>
      </c>
      <c r="H7246" s="14" t="n">
        <v>10.48</v>
      </c>
      <c r="I7246" s="14" t="n">
        <v>12.5</v>
      </c>
      <c r="J7246" s="23" t="n">
        <f aca="false">IF(AND(E7246="Priority",ISNUMBER('Cost model'!N633)),'Cost model'!N633,'Cost model'!M633)</f>
        <v>11.5</v>
      </c>
      <c r="K7246" s="14" t="n">
        <f aca="false">J7246-H7246</f>
        <v>1.02</v>
      </c>
      <c r="L7246" s="14" t="n">
        <f aca="false">G7246-H7246</f>
        <v>-0.98</v>
      </c>
    </row>
    <row r="7247" customFormat="false" ht="15" hidden="false" customHeight="false" outlineLevel="0" collapsed="false">
      <c r="A7247" s="2" t="s">
        <v>142</v>
      </c>
      <c r="B7247" s="2" t="s">
        <v>142</v>
      </c>
      <c r="C7247" s="2" t="s">
        <v>49</v>
      </c>
      <c r="D7247" s="2" t="s">
        <v>12</v>
      </c>
      <c r="E7247" s="2" t="s">
        <v>74</v>
      </c>
      <c r="F7247" s="2" t="s">
        <v>977</v>
      </c>
      <c r="G7247" s="14" t="n">
        <v>54.5</v>
      </c>
      <c r="H7247" s="14" t="n">
        <v>42.21</v>
      </c>
      <c r="I7247" s="14" t="n">
        <v>19.5</v>
      </c>
      <c r="J7247" s="23" t="n">
        <f aca="false">IF(AND(E7247="Priority",ISNUMBER('Cost model'!N637)),'Cost model'!N637,'Cost model'!M637)</f>
        <v>45</v>
      </c>
      <c r="K7247" s="14" t="n">
        <f aca="false">J7247-H7247</f>
        <v>2.79</v>
      </c>
      <c r="L7247" s="14" t="n">
        <f aca="false">G7247-H7247</f>
        <v>12.29</v>
      </c>
    </row>
    <row r="7248" customFormat="false" ht="15" hidden="false" customHeight="false" outlineLevel="0" collapsed="false">
      <c r="A7248" s="2" t="s">
        <v>174</v>
      </c>
      <c r="B7248" s="2" t="s">
        <v>174</v>
      </c>
      <c r="C7248" s="2" t="s">
        <v>48</v>
      </c>
      <c r="D7248" s="2" t="s">
        <v>12</v>
      </c>
      <c r="E7248" s="2" t="s">
        <v>74</v>
      </c>
      <c r="F7248" s="2" t="s">
        <v>977</v>
      </c>
      <c r="G7248" s="14" t="n">
        <v>12.5</v>
      </c>
      <c r="H7248" s="14" t="n">
        <v>38.17</v>
      </c>
      <c r="I7248" s="14" t="n">
        <v>12.5</v>
      </c>
      <c r="J7248" s="23" t="n">
        <f aca="false">IF(AND(E7248="Priority",ISNUMBER('Cost model'!N171)),'Cost model'!N171,'Cost model'!M171)</f>
        <v>40</v>
      </c>
      <c r="K7248" s="14" t="n">
        <f aca="false">J7248-H7248</f>
        <v>1.83</v>
      </c>
      <c r="L7248" s="14" t="n">
        <f aca="false">G7248-H7248</f>
        <v>-25.67</v>
      </c>
    </row>
    <row r="7249" customFormat="false" ht="15" hidden="false" customHeight="false" outlineLevel="0" collapsed="false">
      <c r="A7249" s="2" t="s">
        <v>174</v>
      </c>
      <c r="B7249" s="2" t="s">
        <v>124</v>
      </c>
      <c r="C7249" s="2" t="s">
        <v>49</v>
      </c>
      <c r="D7249" s="2" t="s">
        <v>10</v>
      </c>
      <c r="E7249" s="2" t="s">
        <v>83</v>
      </c>
      <c r="F7249" s="2" t="s">
        <v>976</v>
      </c>
      <c r="G7249" s="14" t="n">
        <v>24.5</v>
      </c>
      <c r="H7249" s="14" t="n">
        <v>21.01</v>
      </c>
      <c r="I7249" s="14" t="n">
        <v>24.5</v>
      </c>
      <c r="J7249" s="23" t="n">
        <f aca="false">IF(AND(E7249="Priority",ISNUMBER('Cost model'!N109)),'Cost model'!N109,'Cost model'!M109)</f>
        <v>25.5</v>
      </c>
      <c r="K7249" s="14" t="n">
        <f aca="false">J7249-H7249</f>
        <v>4.49</v>
      </c>
      <c r="L7249" s="14" t="n">
        <f aca="false">G7249-H7249</f>
        <v>3.49</v>
      </c>
    </row>
    <row r="7250" customFormat="false" ht="15" hidden="false" customHeight="false" outlineLevel="0" collapsed="false">
      <c r="A7250" s="2" t="s">
        <v>124</v>
      </c>
      <c r="B7250" s="2" t="s">
        <v>124</v>
      </c>
      <c r="C7250" s="2" t="s">
        <v>48</v>
      </c>
      <c r="D7250" s="2" t="s">
        <v>10</v>
      </c>
      <c r="E7250" s="2" t="s">
        <v>74</v>
      </c>
      <c r="F7250" s="2" t="s">
        <v>977</v>
      </c>
      <c r="G7250" s="14" t="n">
        <v>12.5</v>
      </c>
      <c r="H7250" s="14" t="n">
        <v>7.88</v>
      </c>
      <c r="I7250" s="14" t="n">
        <v>12.5</v>
      </c>
      <c r="J7250" s="23" t="n">
        <f aca="false">IF(AND(E7250="Priority",ISNUMBER('Cost model'!N318)),'Cost model'!N318,'Cost model'!M318)</f>
        <v>14.5</v>
      </c>
      <c r="K7250" s="14" t="n">
        <f aca="false">J7250-H7250</f>
        <v>6.62</v>
      </c>
      <c r="L7250" s="14" t="n">
        <f aca="false">G7250-H7250</f>
        <v>4.62</v>
      </c>
    </row>
    <row r="7251" customFormat="false" ht="15" hidden="false" customHeight="false" outlineLevel="0" collapsed="false">
      <c r="A7251" s="2" t="s">
        <v>158</v>
      </c>
      <c r="B7251" s="2" t="s">
        <v>158</v>
      </c>
      <c r="C7251" s="2" t="s">
        <v>47</v>
      </c>
      <c r="D7251" s="2" t="s">
        <v>10</v>
      </c>
      <c r="E7251" s="2" t="s">
        <v>74</v>
      </c>
      <c r="F7251" s="2" t="s">
        <v>977</v>
      </c>
      <c r="G7251" s="14" t="n">
        <v>9.5</v>
      </c>
      <c r="H7251" s="14" t="n">
        <v>7.16</v>
      </c>
      <c r="I7251" s="14" t="n">
        <v>9.5</v>
      </c>
      <c r="J7251" s="23" t="n">
        <f aca="false">IF(AND(E7251="Priority",ISNUMBER('Cost model'!N422)),'Cost model'!N422,'Cost model'!M422)</f>
        <v>8.5</v>
      </c>
      <c r="K7251" s="14" t="n">
        <f aca="false">J7251-H7251</f>
        <v>1.34</v>
      </c>
      <c r="L7251" s="14" t="n">
        <f aca="false">G7251-H7251</f>
        <v>2.34</v>
      </c>
    </row>
    <row r="7252" customFormat="false" ht="15" hidden="false" customHeight="false" outlineLevel="0" collapsed="false">
      <c r="A7252" s="2" t="s">
        <v>124</v>
      </c>
      <c r="B7252" s="2" t="s">
        <v>124</v>
      </c>
      <c r="C7252" s="2" t="s">
        <v>48</v>
      </c>
      <c r="D7252" s="2" t="s">
        <v>12</v>
      </c>
      <c r="E7252" s="2" t="s">
        <v>74</v>
      </c>
      <c r="F7252" s="2" t="s">
        <v>977</v>
      </c>
      <c r="G7252" s="14" t="n">
        <v>50</v>
      </c>
      <c r="H7252" s="14" t="n">
        <v>31.06</v>
      </c>
      <c r="I7252" s="14" t="n">
        <v>12.5</v>
      </c>
      <c r="J7252" s="23" t="n">
        <f aca="false">IF(AND(E7252="Priority",ISNUMBER('Cost model'!N321)),'Cost model'!N321,'Cost model'!M321)</f>
        <v>40</v>
      </c>
      <c r="K7252" s="14" t="n">
        <f aca="false">J7252-H7252</f>
        <v>8.94</v>
      </c>
      <c r="L7252" s="14" t="n">
        <f aca="false">G7252-H7252</f>
        <v>18.94</v>
      </c>
    </row>
    <row r="7253" customFormat="false" ht="15" hidden="false" customHeight="false" outlineLevel="0" collapsed="false">
      <c r="A7253" s="2" t="s">
        <v>124</v>
      </c>
      <c r="B7253" s="2" t="s">
        <v>123</v>
      </c>
      <c r="C7253" s="2" t="s">
        <v>49</v>
      </c>
      <c r="D7253" s="2" t="s">
        <v>10</v>
      </c>
      <c r="E7253" s="2" t="s">
        <v>74</v>
      </c>
      <c r="F7253" s="2" t="s">
        <v>976</v>
      </c>
      <c r="G7253" s="14" t="n">
        <v>35</v>
      </c>
      <c r="H7253" s="14" t="n">
        <v>31.48</v>
      </c>
      <c r="I7253" s="14" t="n">
        <v>19.5</v>
      </c>
      <c r="J7253" s="23" t="n">
        <f aca="false">IF(AND(E7253="Priority",ISNUMBER('Cost model'!N394)),'Cost model'!N394,'Cost model'!M394)</f>
        <v>20.5</v>
      </c>
      <c r="K7253" s="14" t="n">
        <f aca="false">J7253-H7253</f>
        <v>-10.98</v>
      </c>
      <c r="L7253" s="14" t="n">
        <f aca="false">G7253-H7253</f>
        <v>3.52</v>
      </c>
    </row>
    <row r="7254" customFormat="false" ht="15" hidden="false" customHeight="false" outlineLevel="0" collapsed="false">
      <c r="A7254" s="2" t="s">
        <v>124</v>
      </c>
      <c r="B7254" s="2" t="s">
        <v>174</v>
      </c>
      <c r="C7254" s="2" t="s">
        <v>47</v>
      </c>
      <c r="D7254" s="2" t="s">
        <v>10</v>
      </c>
      <c r="E7254" s="2" t="s">
        <v>74</v>
      </c>
      <c r="F7254" s="2" t="s">
        <v>976</v>
      </c>
      <c r="G7254" s="14" t="n">
        <v>9.5</v>
      </c>
      <c r="H7254" s="14" t="n">
        <v>6.07</v>
      </c>
      <c r="I7254" s="14" t="n">
        <v>14.5</v>
      </c>
      <c r="J7254" s="23" t="n">
        <f aca="false">IF(AND(E7254="Priority",ISNUMBER('Cost model'!N362)),'Cost model'!N362,'Cost model'!M362)</f>
        <v>10.5</v>
      </c>
      <c r="K7254" s="14" t="n">
        <f aca="false">J7254-H7254</f>
        <v>4.43</v>
      </c>
      <c r="L7254" s="14" t="n">
        <f aca="false">G7254-H7254</f>
        <v>3.43</v>
      </c>
    </row>
    <row r="7255" customFormat="false" ht="15" hidden="false" customHeight="false" outlineLevel="0" collapsed="false">
      <c r="A7255" s="2" t="s">
        <v>142</v>
      </c>
      <c r="B7255" s="2" t="s">
        <v>142</v>
      </c>
      <c r="C7255" s="2" t="s">
        <v>49</v>
      </c>
      <c r="D7255" s="2" t="s">
        <v>10</v>
      </c>
      <c r="E7255" s="2" t="s">
        <v>83</v>
      </c>
      <c r="F7255" s="2" t="s">
        <v>977</v>
      </c>
      <c r="G7255" s="14" t="n">
        <v>24.5</v>
      </c>
      <c r="H7255" s="14" t="n">
        <v>25.31</v>
      </c>
      <c r="I7255" s="14" t="n">
        <v>24.5</v>
      </c>
      <c r="J7255" s="23" t="n">
        <f aca="false">IF(AND(E7255="Priority",ISNUMBER('Cost model'!N634)),'Cost model'!N634,'Cost model'!M634)</f>
        <v>21.5</v>
      </c>
      <c r="K7255" s="14" t="n">
        <f aca="false">J7255-H7255</f>
        <v>-3.81</v>
      </c>
      <c r="L7255" s="14" t="n">
        <f aca="false">G7255-H7255</f>
        <v>-0.809999999999999</v>
      </c>
    </row>
    <row r="7256" customFormat="false" ht="15" hidden="false" customHeight="false" outlineLevel="0" collapsed="false">
      <c r="A7256" s="2" t="s">
        <v>221</v>
      </c>
      <c r="B7256" s="2" t="s">
        <v>221</v>
      </c>
      <c r="C7256" s="2" t="s">
        <v>47</v>
      </c>
      <c r="D7256" s="2" t="s">
        <v>15</v>
      </c>
      <c r="E7256" s="2" t="s">
        <v>83</v>
      </c>
      <c r="F7256" s="2" t="s">
        <v>977</v>
      </c>
      <c r="G7256" s="14" t="n">
        <v>85</v>
      </c>
      <c r="H7256" s="14" t="n">
        <v>177.12</v>
      </c>
      <c r="I7256" s="14" t="n">
        <v>85</v>
      </c>
      <c r="J7256" s="23" t="n">
        <f aca="false">IF(AND(E7256="Priority",ISNUMBER('Cost model'!N749)),'Cost model'!N749,'Cost model'!M749)</f>
        <v>135</v>
      </c>
      <c r="K7256" s="14" t="n">
        <f aca="false">J7256-H7256</f>
        <v>-42.12</v>
      </c>
      <c r="L7256" s="14" t="n">
        <f aca="false">G7256-H7256</f>
        <v>-92.12</v>
      </c>
    </row>
    <row r="7257" customFormat="false" ht="15" hidden="false" customHeight="false" outlineLevel="0" collapsed="false">
      <c r="A7257" s="2" t="s">
        <v>124</v>
      </c>
      <c r="B7257" s="2" t="s">
        <v>124</v>
      </c>
      <c r="C7257" s="2" t="s">
        <v>47</v>
      </c>
      <c r="D7257" s="2" t="s">
        <v>10</v>
      </c>
      <c r="E7257" s="2" t="s">
        <v>74</v>
      </c>
      <c r="F7257" s="2" t="s">
        <v>977</v>
      </c>
      <c r="G7257" s="14" t="n">
        <v>9.5</v>
      </c>
      <c r="H7257" s="14" t="n">
        <v>7.5</v>
      </c>
      <c r="I7257" s="14" t="n">
        <v>9.5</v>
      </c>
      <c r="J7257" s="23" t="n">
        <f aca="false">IF(AND(E7257="Priority",ISNUMBER('Cost model'!N317)),'Cost model'!N317,'Cost model'!M317)</f>
        <v>10.5</v>
      </c>
      <c r="K7257" s="14" t="n">
        <f aca="false">J7257-H7257</f>
        <v>3</v>
      </c>
      <c r="L7257" s="14" t="n">
        <f aca="false">G7257-H7257</f>
        <v>2</v>
      </c>
    </row>
    <row r="7258" customFormat="false" ht="15" hidden="false" customHeight="false" outlineLevel="0" collapsed="false">
      <c r="A7258" s="2" t="s">
        <v>142</v>
      </c>
      <c r="B7258" s="2" t="s">
        <v>142</v>
      </c>
      <c r="C7258" s="2" t="s">
        <v>49</v>
      </c>
      <c r="D7258" s="2" t="s">
        <v>14</v>
      </c>
      <c r="E7258" s="2" t="s">
        <v>74</v>
      </c>
      <c r="F7258" s="2" t="s">
        <v>977</v>
      </c>
      <c r="G7258" s="14" t="n">
        <v>157</v>
      </c>
      <c r="H7258" s="14" t="n">
        <v>78.78</v>
      </c>
      <c r="I7258" s="14" t="n">
        <v>85</v>
      </c>
      <c r="J7258" s="23" t="n">
        <f aca="false">IF(AND(E7258="Priority",ISNUMBER('Cost model'!N643)),'Cost model'!N643,'Cost model'!M643)</f>
        <v>110</v>
      </c>
      <c r="K7258" s="14" t="n">
        <f aca="false">J7258-H7258</f>
        <v>31.22</v>
      </c>
      <c r="L7258" s="14" t="n">
        <f aca="false">G7258-H7258</f>
        <v>78.22</v>
      </c>
    </row>
    <row r="7259" customFormat="false" ht="15" hidden="false" customHeight="false" outlineLevel="0" collapsed="false">
      <c r="A7259" s="2" t="s">
        <v>221</v>
      </c>
      <c r="B7259" s="2" t="s">
        <v>221</v>
      </c>
      <c r="C7259" s="2" t="s">
        <v>47</v>
      </c>
      <c r="D7259" s="2" t="s">
        <v>12</v>
      </c>
      <c r="E7259" s="2" t="s">
        <v>74</v>
      </c>
      <c r="F7259" s="2" t="s">
        <v>977</v>
      </c>
      <c r="G7259" s="14" t="n">
        <v>9.5</v>
      </c>
      <c r="H7259" s="14" t="n">
        <v>7.18</v>
      </c>
      <c r="I7259" s="14" t="n">
        <v>9.5</v>
      </c>
      <c r="J7259" s="23" t="n">
        <f aca="false">IF(AND(E7259="Priority",ISNUMBER('Cost model'!N740)),'Cost model'!N740,'Cost model'!M740)</f>
        <v>22.5</v>
      </c>
      <c r="K7259" s="14" t="n">
        <f aca="false">J7259-H7259</f>
        <v>15.32</v>
      </c>
      <c r="L7259" s="14" t="n">
        <f aca="false">G7259-H7259</f>
        <v>2.32</v>
      </c>
    </row>
    <row r="7260" customFormat="false" ht="15" hidden="false" customHeight="false" outlineLevel="0" collapsed="false">
      <c r="A7260" s="2" t="s">
        <v>158</v>
      </c>
      <c r="B7260" s="2" t="s">
        <v>124</v>
      </c>
      <c r="C7260" s="2" t="s">
        <v>49</v>
      </c>
      <c r="D7260" s="2" t="s">
        <v>12</v>
      </c>
      <c r="E7260" s="2" t="s">
        <v>74</v>
      </c>
      <c r="F7260" s="2" t="s">
        <v>976</v>
      </c>
      <c r="G7260" s="14" t="n">
        <v>19.5</v>
      </c>
      <c r="H7260" s="14" t="n">
        <v>23.78</v>
      </c>
      <c r="I7260" s="14" t="n">
        <v>19.5</v>
      </c>
      <c r="J7260" s="23" t="n">
        <f aca="false">IF(AND(E7260="Priority",ISNUMBER('Cost model'!N457)),'Cost model'!N457,'Cost model'!M457)</f>
        <v>55</v>
      </c>
      <c r="K7260" s="14" t="n">
        <f aca="false">J7260-H7260</f>
        <v>31.22</v>
      </c>
      <c r="L7260" s="14" t="n">
        <f aca="false">G7260-H7260</f>
        <v>-4.28</v>
      </c>
    </row>
    <row r="7261" customFormat="false" ht="15" hidden="false" customHeight="false" outlineLevel="0" collapsed="false">
      <c r="A7261" s="2" t="s">
        <v>174</v>
      </c>
      <c r="B7261" s="2" t="s">
        <v>158</v>
      </c>
      <c r="C7261" s="2" t="s">
        <v>47</v>
      </c>
      <c r="D7261" s="2" t="s">
        <v>10</v>
      </c>
      <c r="E7261" s="2" t="s">
        <v>74</v>
      </c>
      <c r="F7261" s="2" t="s">
        <v>976</v>
      </c>
      <c r="G7261" s="14" t="n">
        <v>9.5</v>
      </c>
      <c r="H7261" s="14" t="n">
        <v>11.58</v>
      </c>
      <c r="I7261" s="14" t="n">
        <v>14.5</v>
      </c>
      <c r="J7261" s="23" t="n">
        <f aca="false">IF(AND(E7261="Priority",ISNUMBER('Cost model'!N137)),'Cost model'!N137,'Cost model'!M137)</f>
        <v>13.5</v>
      </c>
      <c r="K7261" s="14" t="n">
        <f aca="false">J7261-H7261</f>
        <v>1.92</v>
      </c>
      <c r="L7261" s="14" t="n">
        <f aca="false">G7261-H7261</f>
        <v>-2.08</v>
      </c>
    </row>
    <row r="7262" customFormat="false" ht="15" hidden="false" customHeight="false" outlineLevel="0" collapsed="false">
      <c r="A7262" s="2" t="s">
        <v>124</v>
      </c>
      <c r="B7262" s="2" t="s">
        <v>124</v>
      </c>
      <c r="C7262" s="2" t="s">
        <v>49</v>
      </c>
      <c r="D7262" s="2" t="s">
        <v>12</v>
      </c>
      <c r="E7262" s="2" t="s">
        <v>74</v>
      </c>
      <c r="F7262" s="2" t="s">
        <v>977</v>
      </c>
      <c r="G7262" s="14" t="n">
        <v>72</v>
      </c>
      <c r="H7262" s="14" t="n">
        <v>64.9</v>
      </c>
      <c r="I7262" s="14" t="n">
        <v>19.5</v>
      </c>
      <c r="J7262" s="23" t="n">
        <f aca="false">IF(AND(E7262="Priority",ISNUMBER('Cost model'!N322)),'Cost model'!N322,'Cost model'!M322)</f>
        <v>50</v>
      </c>
      <c r="K7262" s="14" t="n">
        <f aca="false">J7262-H7262</f>
        <v>-14.9</v>
      </c>
      <c r="L7262" s="14" t="n">
        <f aca="false">G7262-H7262</f>
        <v>7.09999999999999</v>
      </c>
    </row>
    <row r="7263" customFormat="false" ht="15" hidden="false" customHeight="false" outlineLevel="0" collapsed="false">
      <c r="A7263" s="2" t="s">
        <v>142</v>
      </c>
      <c r="B7263" s="2" t="s">
        <v>124</v>
      </c>
      <c r="C7263" s="2" t="s">
        <v>47</v>
      </c>
      <c r="D7263" s="2" t="s">
        <v>12</v>
      </c>
      <c r="E7263" s="2" t="s">
        <v>74</v>
      </c>
      <c r="F7263" s="2" t="s">
        <v>976</v>
      </c>
      <c r="G7263" s="14" t="n">
        <v>28.5</v>
      </c>
      <c r="H7263" s="14" t="n">
        <v>25.31</v>
      </c>
      <c r="I7263" s="14" t="n">
        <v>19.5</v>
      </c>
      <c r="J7263" s="23" t="n">
        <f aca="false">IF(AND(E7263="Priority",ISNUMBER('Cost model'!N665)),'Cost model'!N665,'Cost model'!M665)</f>
        <v>40</v>
      </c>
      <c r="K7263" s="14" t="n">
        <f aca="false">J7263-H7263</f>
        <v>14.69</v>
      </c>
      <c r="L7263" s="14" t="n">
        <f aca="false">G7263-H7263</f>
        <v>3.19</v>
      </c>
    </row>
    <row r="7264" customFormat="false" ht="15" hidden="false" customHeight="false" outlineLevel="0" collapsed="false">
      <c r="A7264" s="2" t="s">
        <v>174</v>
      </c>
      <c r="B7264" s="2" t="s">
        <v>158</v>
      </c>
      <c r="C7264" s="2" t="s">
        <v>49</v>
      </c>
      <c r="D7264" s="2" t="s">
        <v>12</v>
      </c>
      <c r="E7264" s="2" t="s">
        <v>74</v>
      </c>
      <c r="F7264" s="2" t="s">
        <v>976</v>
      </c>
      <c r="G7264" s="14" t="n">
        <v>93.5</v>
      </c>
      <c r="H7264" s="14" t="n">
        <v>62.38</v>
      </c>
      <c r="I7264" s="14" t="n">
        <v>19.5</v>
      </c>
      <c r="J7264" s="23" t="n">
        <f aca="false">IF(AND(E7264="Priority",ISNUMBER('Cost model'!N142)),'Cost model'!N142,'Cost model'!M142)</f>
        <v>55</v>
      </c>
      <c r="K7264" s="14" t="n">
        <f aca="false">J7264-H7264</f>
        <v>-7.38</v>
      </c>
      <c r="L7264" s="14" t="n">
        <f aca="false">G7264-H7264</f>
        <v>31.12</v>
      </c>
    </row>
    <row r="7265" customFormat="false" ht="15" hidden="false" customHeight="false" outlineLevel="0" collapsed="false">
      <c r="A7265" s="2" t="s">
        <v>142</v>
      </c>
      <c r="B7265" s="2" t="s">
        <v>142</v>
      </c>
      <c r="C7265" s="2" t="s">
        <v>47</v>
      </c>
      <c r="D7265" s="2" t="s">
        <v>12</v>
      </c>
      <c r="E7265" s="2" t="s">
        <v>74</v>
      </c>
      <c r="F7265" s="2" t="s">
        <v>977</v>
      </c>
      <c r="G7265" s="14" t="n">
        <v>48.5</v>
      </c>
      <c r="H7265" s="14" t="n">
        <v>11.28</v>
      </c>
      <c r="I7265" s="14" t="n">
        <v>9.5</v>
      </c>
      <c r="J7265" s="23" t="n">
        <f aca="false">IF(AND(E7265="Priority",ISNUMBER('Cost model'!N635)),'Cost model'!N635,'Cost model'!M635)</f>
        <v>30.5</v>
      </c>
      <c r="K7265" s="14" t="n">
        <f aca="false">J7265-H7265</f>
        <v>19.22</v>
      </c>
      <c r="L7265" s="14" t="n">
        <f aca="false">G7265-H7265</f>
        <v>37.22</v>
      </c>
    </row>
    <row r="7266" customFormat="false" ht="15" hidden="false" customHeight="false" outlineLevel="0" collapsed="false">
      <c r="A7266" s="2" t="s">
        <v>174</v>
      </c>
      <c r="B7266" s="2" t="s">
        <v>124</v>
      </c>
      <c r="C7266" s="2" t="s">
        <v>47</v>
      </c>
      <c r="D7266" s="2" t="s">
        <v>10</v>
      </c>
      <c r="E7266" s="2" t="s">
        <v>74</v>
      </c>
      <c r="F7266" s="2" t="s">
        <v>976</v>
      </c>
      <c r="G7266" s="14" t="n">
        <v>9.5</v>
      </c>
      <c r="H7266" s="14" t="n">
        <v>10.95</v>
      </c>
      <c r="I7266" s="14" t="n">
        <v>9.5</v>
      </c>
      <c r="J7266" s="23" t="n">
        <f aca="false">IF(AND(E7266="Priority",ISNUMBER('Cost model'!N107)),'Cost model'!N107,'Cost model'!M107)</f>
        <v>12.5</v>
      </c>
      <c r="K7266" s="14" t="n">
        <f aca="false">J7266-H7266</f>
        <v>1.55</v>
      </c>
      <c r="L7266" s="14" t="n">
        <f aca="false">G7266-H7266</f>
        <v>-1.45</v>
      </c>
    </row>
    <row r="7267" customFormat="false" ht="15" hidden="false" customHeight="false" outlineLevel="0" collapsed="false">
      <c r="A7267" s="2" t="s">
        <v>221</v>
      </c>
      <c r="B7267" s="2" t="s">
        <v>221</v>
      </c>
      <c r="C7267" s="2" t="s">
        <v>49</v>
      </c>
      <c r="D7267" s="2" t="s">
        <v>12</v>
      </c>
      <c r="E7267" s="2" t="s">
        <v>83</v>
      </c>
      <c r="F7267" s="2" t="s">
        <v>977</v>
      </c>
      <c r="G7267" s="14" t="n">
        <v>29.5</v>
      </c>
      <c r="H7267" s="14" t="n">
        <v>54.1</v>
      </c>
      <c r="I7267" s="14" t="n">
        <v>29.5</v>
      </c>
      <c r="J7267" s="23" t="n">
        <f aca="false">IF(AND(E7267="Priority",ISNUMBER('Cost model'!N742)),'Cost model'!N742,'Cost model'!M742)</f>
        <v>80</v>
      </c>
      <c r="K7267" s="14" t="n">
        <f aca="false">J7267-H7267</f>
        <v>25.9</v>
      </c>
      <c r="L7267" s="14" t="n">
        <f aca="false">G7267-H7267</f>
        <v>-24.6</v>
      </c>
    </row>
    <row r="7268" customFormat="false" ht="15" hidden="false" customHeight="false" outlineLevel="0" collapsed="false">
      <c r="A7268" s="2" t="s">
        <v>174</v>
      </c>
      <c r="B7268" s="2" t="s">
        <v>124</v>
      </c>
      <c r="C7268" s="2" t="s">
        <v>47</v>
      </c>
      <c r="D7268" s="2" t="s">
        <v>12</v>
      </c>
      <c r="E7268" s="2" t="s">
        <v>74</v>
      </c>
      <c r="F7268" s="2" t="s">
        <v>976</v>
      </c>
      <c r="G7268" s="14" t="n">
        <v>9.5</v>
      </c>
      <c r="H7268" s="14" t="n">
        <v>25.31</v>
      </c>
      <c r="I7268" s="14" t="n">
        <v>9.5</v>
      </c>
      <c r="J7268" s="23" t="n">
        <f aca="false">IF(AND(E7268="Priority",ISNUMBER('Cost model'!N110)),'Cost model'!N110,'Cost model'!M110)</f>
        <v>40</v>
      </c>
      <c r="K7268" s="14" t="n">
        <f aca="false">J7268-H7268</f>
        <v>14.69</v>
      </c>
      <c r="L7268" s="14" t="n">
        <f aca="false">G7268-H7268</f>
        <v>-15.81</v>
      </c>
    </row>
    <row r="7269" customFormat="false" ht="15" hidden="false" customHeight="false" outlineLevel="0" collapsed="false">
      <c r="A7269" s="2" t="s">
        <v>142</v>
      </c>
      <c r="B7269" s="2" t="s">
        <v>142</v>
      </c>
      <c r="C7269" s="2" t="s">
        <v>48</v>
      </c>
      <c r="D7269" s="2" t="s">
        <v>12</v>
      </c>
      <c r="E7269" s="2" t="s">
        <v>83</v>
      </c>
      <c r="F7269" s="2" t="s">
        <v>977</v>
      </c>
      <c r="G7269" s="14" t="n">
        <v>19.5</v>
      </c>
      <c r="H7269" s="14" t="n">
        <v>21.01</v>
      </c>
      <c r="I7269" s="14" t="n">
        <v>19.5</v>
      </c>
      <c r="J7269" s="23" t="n">
        <f aca="false">IF(AND(E7269="Priority",ISNUMBER('Cost model'!N636)),'Cost model'!N636,'Cost model'!M636)</f>
        <v>55</v>
      </c>
      <c r="K7269" s="14" t="n">
        <f aca="false">J7269-H7269</f>
        <v>33.99</v>
      </c>
      <c r="L7269" s="14" t="n">
        <f aca="false">G7269-H7269</f>
        <v>-1.51</v>
      </c>
    </row>
    <row r="7270" customFormat="false" ht="15" hidden="false" customHeight="false" outlineLevel="0" collapsed="false">
      <c r="A7270" s="2" t="s">
        <v>174</v>
      </c>
      <c r="B7270" s="2" t="s">
        <v>142</v>
      </c>
      <c r="C7270" s="2" t="s">
        <v>47</v>
      </c>
      <c r="D7270" s="2" t="s">
        <v>12</v>
      </c>
      <c r="E7270" s="2" t="s">
        <v>74</v>
      </c>
      <c r="F7270" s="2" t="s">
        <v>976</v>
      </c>
      <c r="G7270" s="14" t="n">
        <v>47.5</v>
      </c>
      <c r="H7270" s="14" t="n">
        <v>48.45</v>
      </c>
      <c r="I7270" s="14" t="n">
        <v>9.5</v>
      </c>
      <c r="J7270" s="23" t="n">
        <f aca="false">IF(AND(E7270="Priority",ISNUMBER('Cost model'!N125)),'Cost model'!N125,'Cost model'!M125)</f>
        <v>40</v>
      </c>
      <c r="K7270" s="14" t="n">
        <f aca="false">J7270-H7270</f>
        <v>-8.45</v>
      </c>
      <c r="L7270" s="14" t="n">
        <f aca="false">G7270-H7270</f>
        <v>-0.950000000000003</v>
      </c>
    </row>
    <row r="7271" customFormat="false" ht="15" hidden="false" customHeight="false" outlineLevel="0" collapsed="false">
      <c r="A7271" s="2" t="s">
        <v>174</v>
      </c>
      <c r="B7271" s="2" t="s">
        <v>174</v>
      </c>
      <c r="C7271" s="2" t="s">
        <v>47</v>
      </c>
      <c r="D7271" s="2" t="s">
        <v>12</v>
      </c>
      <c r="E7271" s="2" t="s">
        <v>74</v>
      </c>
      <c r="F7271" s="2" t="s">
        <v>977</v>
      </c>
      <c r="G7271" s="14" t="n">
        <v>9.5</v>
      </c>
      <c r="H7271" s="14" t="n">
        <v>33.51</v>
      </c>
      <c r="I7271" s="14" t="n">
        <v>9.5</v>
      </c>
      <c r="J7271" s="23" t="n">
        <f aca="false">IF(AND(E7271="Priority",ISNUMBER('Cost model'!N170)),'Cost model'!N170,'Cost model'!M170)</f>
        <v>25.5</v>
      </c>
      <c r="K7271" s="14" t="n">
        <f aca="false">J7271-H7271</f>
        <v>-8.01</v>
      </c>
      <c r="L7271" s="14" t="n">
        <f aca="false">G7271-H7271</f>
        <v>-24.01</v>
      </c>
    </row>
    <row r="7272" customFormat="false" ht="15" hidden="false" customHeight="false" outlineLevel="0" collapsed="false">
      <c r="A7272" s="2" t="s">
        <v>174</v>
      </c>
      <c r="B7272" s="2" t="s">
        <v>174</v>
      </c>
      <c r="C7272" s="2" t="s">
        <v>47</v>
      </c>
      <c r="D7272" s="2" t="s">
        <v>10</v>
      </c>
      <c r="E7272" s="2" t="s">
        <v>74</v>
      </c>
      <c r="F7272" s="2" t="s">
        <v>977</v>
      </c>
      <c r="G7272" s="14" t="n">
        <v>9.5</v>
      </c>
      <c r="H7272" s="14" t="n">
        <v>7.5</v>
      </c>
      <c r="I7272" s="14" t="n">
        <v>9.5</v>
      </c>
      <c r="J7272" s="23" t="n">
        <f aca="false">IF(AND(E7272="Priority",ISNUMBER('Cost model'!N167)),'Cost model'!N167,'Cost model'!M167)</f>
        <v>8.5</v>
      </c>
      <c r="K7272" s="14" t="n">
        <f aca="false">J7272-H7272</f>
        <v>1</v>
      </c>
      <c r="L7272" s="14" t="n">
        <f aca="false">G7272-H7272</f>
        <v>2</v>
      </c>
    </row>
    <row r="7273" customFormat="false" ht="15" hidden="false" customHeight="false" outlineLevel="0" collapsed="false">
      <c r="A7273" s="2" t="s">
        <v>174</v>
      </c>
      <c r="B7273" s="2" t="s">
        <v>124</v>
      </c>
      <c r="C7273" s="2" t="s">
        <v>47</v>
      </c>
      <c r="D7273" s="2" t="s">
        <v>10</v>
      </c>
      <c r="E7273" s="2" t="s">
        <v>74</v>
      </c>
      <c r="F7273" s="2" t="s">
        <v>976</v>
      </c>
      <c r="G7273" s="14" t="n">
        <v>9.5</v>
      </c>
      <c r="H7273" s="14" t="n">
        <v>8.02</v>
      </c>
      <c r="I7273" s="14" t="n">
        <v>9.5</v>
      </c>
      <c r="J7273" s="23" t="n">
        <f aca="false">IF(AND(E7273="Priority",ISNUMBER('Cost model'!N107)),'Cost model'!N107,'Cost model'!M107)</f>
        <v>12.5</v>
      </c>
      <c r="K7273" s="14" t="n">
        <f aca="false">J7273-H7273</f>
        <v>4.48</v>
      </c>
      <c r="L7273" s="14" t="n">
        <f aca="false">G7273-H7273</f>
        <v>1.48</v>
      </c>
    </row>
    <row r="7274" customFormat="false" ht="15" hidden="false" customHeight="false" outlineLevel="0" collapsed="false">
      <c r="A7274" s="2" t="s">
        <v>174</v>
      </c>
      <c r="B7274" s="2" t="s">
        <v>174</v>
      </c>
      <c r="C7274" s="2" t="s">
        <v>48</v>
      </c>
      <c r="D7274" s="2" t="s">
        <v>10</v>
      </c>
      <c r="E7274" s="2" t="s">
        <v>74</v>
      </c>
      <c r="F7274" s="2" t="s">
        <v>977</v>
      </c>
      <c r="G7274" s="14" t="n">
        <v>37.5</v>
      </c>
      <c r="H7274" s="14" t="n">
        <v>11.28</v>
      </c>
      <c r="I7274" s="14" t="n">
        <v>12.5</v>
      </c>
      <c r="J7274" s="23" t="n">
        <f aca="false">IF(AND(E7274="Priority",ISNUMBER('Cost model'!N168)),'Cost model'!N168,'Cost model'!M168)</f>
        <v>13.5</v>
      </c>
      <c r="K7274" s="14" t="n">
        <f aca="false">J7274-H7274</f>
        <v>2.22</v>
      </c>
      <c r="L7274" s="14" t="n">
        <f aca="false">G7274-H7274</f>
        <v>26.22</v>
      </c>
    </row>
    <row r="7275" customFormat="false" ht="15" hidden="false" customHeight="false" outlineLevel="0" collapsed="false">
      <c r="A7275" s="2" t="s">
        <v>142</v>
      </c>
      <c r="B7275" s="2" t="s">
        <v>142</v>
      </c>
      <c r="C7275" s="2" t="s">
        <v>47</v>
      </c>
      <c r="D7275" s="2" t="s">
        <v>12</v>
      </c>
      <c r="E7275" s="2" t="s">
        <v>74</v>
      </c>
      <c r="F7275" s="2" t="s">
        <v>977</v>
      </c>
      <c r="G7275" s="14" t="n">
        <v>19</v>
      </c>
      <c r="H7275" s="14" t="n">
        <v>14.98</v>
      </c>
      <c r="I7275" s="14" t="n">
        <v>9.5</v>
      </c>
      <c r="J7275" s="23" t="n">
        <f aca="false">IF(AND(E7275="Priority",ISNUMBER('Cost model'!N635)),'Cost model'!N635,'Cost model'!M635)</f>
        <v>30.5</v>
      </c>
      <c r="K7275" s="14" t="n">
        <f aca="false">J7275-H7275</f>
        <v>15.52</v>
      </c>
      <c r="L7275" s="14" t="n">
        <f aca="false">G7275-H7275</f>
        <v>4.02</v>
      </c>
    </row>
    <row r="7276" customFormat="false" ht="15" hidden="false" customHeight="false" outlineLevel="0" collapsed="false">
      <c r="A7276" s="2" t="s">
        <v>124</v>
      </c>
      <c r="B7276" s="2" t="s">
        <v>124</v>
      </c>
      <c r="C7276" s="2" t="s">
        <v>49</v>
      </c>
      <c r="D7276" s="2" t="s">
        <v>10</v>
      </c>
      <c r="E7276" s="2" t="s">
        <v>74</v>
      </c>
      <c r="F7276" s="2" t="s">
        <v>977</v>
      </c>
      <c r="G7276" s="14" t="n">
        <v>17.5</v>
      </c>
      <c r="H7276" s="14" t="n">
        <v>16.41</v>
      </c>
      <c r="I7276" s="14" t="n">
        <v>17.5</v>
      </c>
      <c r="J7276" s="23" t="n">
        <f aca="false">IF(AND(E7276="Priority",ISNUMBER('Cost model'!N319)),'Cost model'!N319,'Cost model'!M319)</f>
        <v>16.5</v>
      </c>
      <c r="K7276" s="14" t="n">
        <f aca="false">J7276-H7276</f>
        <v>0.0899999999999999</v>
      </c>
      <c r="L7276" s="14" t="n">
        <f aca="false">G7276-H7276</f>
        <v>1.09</v>
      </c>
    </row>
    <row r="7277" customFormat="false" ht="15" hidden="false" customHeight="false" outlineLevel="0" collapsed="false">
      <c r="A7277" s="2" t="s">
        <v>124</v>
      </c>
      <c r="B7277" s="2" t="s">
        <v>124</v>
      </c>
      <c r="C7277" s="2" t="s">
        <v>48</v>
      </c>
      <c r="D7277" s="2" t="s">
        <v>10</v>
      </c>
      <c r="E7277" s="2" t="s">
        <v>83</v>
      </c>
      <c r="F7277" s="2" t="s">
        <v>977</v>
      </c>
      <c r="G7277" s="14" t="n">
        <v>17.5</v>
      </c>
      <c r="H7277" s="14" t="n">
        <v>25.31</v>
      </c>
      <c r="I7277" s="14" t="n">
        <v>17.5</v>
      </c>
      <c r="J7277" s="23" t="n">
        <f aca="false">IF(AND(E7277="Priority",ISNUMBER('Cost model'!N318)),'Cost model'!N318,'Cost model'!M318)</f>
        <v>19.5</v>
      </c>
      <c r="K7277" s="14" t="n">
        <f aca="false">J7277-H7277</f>
        <v>-5.81</v>
      </c>
      <c r="L7277" s="14" t="n">
        <f aca="false">G7277-H7277</f>
        <v>-7.81</v>
      </c>
    </row>
    <row r="7278" customFormat="false" ht="15" hidden="false" customHeight="false" outlineLevel="0" collapsed="false">
      <c r="A7278" s="2" t="s">
        <v>174</v>
      </c>
      <c r="B7278" s="2" t="s">
        <v>174</v>
      </c>
      <c r="C7278" s="2" t="s">
        <v>47</v>
      </c>
      <c r="D7278" s="2" t="s">
        <v>12</v>
      </c>
      <c r="E7278" s="2" t="s">
        <v>74</v>
      </c>
      <c r="F7278" s="2" t="s">
        <v>977</v>
      </c>
      <c r="G7278" s="14" t="n">
        <v>28.5</v>
      </c>
      <c r="H7278" s="14" t="n">
        <v>28.44</v>
      </c>
      <c r="I7278" s="14" t="n">
        <v>9.5</v>
      </c>
      <c r="J7278" s="23" t="n">
        <f aca="false">IF(AND(E7278="Priority",ISNUMBER('Cost model'!N170)),'Cost model'!N170,'Cost model'!M170)</f>
        <v>25.5</v>
      </c>
      <c r="K7278" s="14" t="n">
        <f aca="false">J7278-H7278</f>
        <v>-2.94</v>
      </c>
      <c r="L7278" s="14" t="n">
        <f aca="false">G7278-H7278</f>
        <v>0.0599999999999987</v>
      </c>
    </row>
    <row r="7279" customFormat="false" ht="15" hidden="false" customHeight="false" outlineLevel="0" collapsed="false">
      <c r="A7279" s="2" t="s">
        <v>124</v>
      </c>
      <c r="B7279" s="2" t="s">
        <v>124</v>
      </c>
      <c r="C7279" s="2" t="s">
        <v>49</v>
      </c>
      <c r="D7279" s="2" t="s">
        <v>10</v>
      </c>
      <c r="E7279" s="2" t="s">
        <v>74</v>
      </c>
      <c r="F7279" s="2" t="s">
        <v>977</v>
      </c>
      <c r="G7279" s="14" t="n">
        <v>17.5</v>
      </c>
      <c r="H7279" s="14" t="n">
        <v>16.41</v>
      </c>
      <c r="I7279" s="14" t="n">
        <v>17.5</v>
      </c>
      <c r="J7279" s="23" t="n">
        <f aca="false">IF(AND(E7279="Priority",ISNUMBER('Cost model'!N319)),'Cost model'!N319,'Cost model'!M319)</f>
        <v>16.5</v>
      </c>
      <c r="K7279" s="14" t="n">
        <f aca="false">J7279-H7279</f>
        <v>0.0899999999999999</v>
      </c>
      <c r="L7279" s="14" t="n">
        <f aca="false">G7279-H7279</f>
        <v>1.09</v>
      </c>
    </row>
    <row r="7280" customFormat="false" ht="15" hidden="false" customHeight="false" outlineLevel="0" collapsed="false">
      <c r="A7280" s="2" t="s">
        <v>124</v>
      </c>
      <c r="B7280" s="2" t="s">
        <v>124</v>
      </c>
      <c r="C7280" s="2" t="s">
        <v>47</v>
      </c>
      <c r="D7280" s="2" t="s">
        <v>12</v>
      </c>
      <c r="E7280" s="2" t="s">
        <v>74</v>
      </c>
      <c r="F7280" s="2" t="s">
        <v>977</v>
      </c>
      <c r="G7280" s="14" t="n">
        <v>38</v>
      </c>
      <c r="H7280" s="14" t="n">
        <v>41.81</v>
      </c>
      <c r="I7280" s="14" t="n">
        <v>9.5</v>
      </c>
      <c r="J7280" s="23" t="n">
        <f aca="false">IF(AND(E7280="Priority",ISNUMBER('Cost model'!N320)),'Cost model'!N320,'Cost model'!M320)</f>
        <v>24.5</v>
      </c>
      <c r="K7280" s="14" t="n">
        <f aca="false">J7280-H7280</f>
        <v>-17.31</v>
      </c>
      <c r="L7280" s="14" t="n">
        <f aca="false">G7280-H7280</f>
        <v>-3.81</v>
      </c>
    </row>
    <row r="7281" customFormat="false" ht="15" hidden="false" customHeight="false" outlineLevel="0" collapsed="false">
      <c r="A7281" s="2" t="s">
        <v>174</v>
      </c>
      <c r="B7281" s="2" t="s">
        <v>174</v>
      </c>
      <c r="C7281" s="2" t="s">
        <v>49</v>
      </c>
      <c r="D7281" s="2" t="s">
        <v>12</v>
      </c>
      <c r="E7281" s="2" t="s">
        <v>74</v>
      </c>
      <c r="F7281" s="2" t="s">
        <v>977</v>
      </c>
      <c r="G7281" s="14" t="n">
        <v>19.5</v>
      </c>
      <c r="H7281" s="14" t="n">
        <v>38.24</v>
      </c>
      <c r="I7281" s="14" t="n">
        <v>19.5</v>
      </c>
      <c r="J7281" s="23" t="n">
        <f aca="false">IF(AND(E7281="Priority",ISNUMBER('Cost model'!N172)),'Cost model'!N172,'Cost model'!M172)</f>
        <v>45</v>
      </c>
      <c r="K7281" s="14" t="n">
        <f aca="false">J7281-H7281</f>
        <v>6.76</v>
      </c>
      <c r="L7281" s="14" t="n">
        <f aca="false">G7281-H7281</f>
        <v>-18.74</v>
      </c>
    </row>
    <row r="7282" customFormat="false" ht="15" hidden="false" customHeight="false" outlineLevel="0" collapsed="false">
      <c r="A7282" s="2" t="s">
        <v>142</v>
      </c>
      <c r="B7282" s="2" t="s">
        <v>142</v>
      </c>
      <c r="C7282" s="2" t="s">
        <v>49</v>
      </c>
      <c r="D7282" s="2" t="s">
        <v>12</v>
      </c>
      <c r="E7282" s="2" t="s">
        <v>74</v>
      </c>
      <c r="F7282" s="2" t="s">
        <v>977</v>
      </c>
      <c r="G7282" s="14" t="n">
        <v>54.5</v>
      </c>
      <c r="H7282" s="14" t="n">
        <v>40.54</v>
      </c>
      <c r="I7282" s="14" t="n">
        <v>19.5</v>
      </c>
      <c r="J7282" s="23" t="n">
        <f aca="false">IF(AND(E7282="Priority",ISNUMBER('Cost model'!N637)),'Cost model'!N637,'Cost model'!M637)</f>
        <v>45</v>
      </c>
      <c r="K7282" s="14" t="n">
        <f aca="false">J7282-H7282</f>
        <v>4.46</v>
      </c>
      <c r="L7282" s="14" t="n">
        <f aca="false">G7282-H7282</f>
        <v>13.96</v>
      </c>
    </row>
    <row r="7283" customFormat="false" ht="15" hidden="false" customHeight="false" outlineLevel="0" collapsed="false">
      <c r="A7283" s="2" t="s">
        <v>142</v>
      </c>
      <c r="B7283" s="2" t="s">
        <v>124</v>
      </c>
      <c r="C7283" s="2" t="s">
        <v>48</v>
      </c>
      <c r="D7283" s="2" t="s">
        <v>15</v>
      </c>
      <c r="E7283" s="2" t="s">
        <v>74</v>
      </c>
      <c r="F7283" s="2" t="s">
        <v>976</v>
      </c>
      <c r="G7283" s="14" t="n">
        <v>110</v>
      </c>
      <c r="H7283" s="14" t="n">
        <v>373.48</v>
      </c>
      <c r="I7283" s="14" t="n">
        <v>250</v>
      </c>
      <c r="J7283" s="23" t="n">
        <f aca="false">IF(AND(E7283="Priority",ISNUMBER('Cost model'!N675)),'Cost model'!N675,'Cost model'!M675)</f>
        <v>295</v>
      </c>
      <c r="K7283" s="14" t="n">
        <f aca="false">J7283-H7283</f>
        <v>-78.48</v>
      </c>
      <c r="L7283" s="14" t="n">
        <f aca="false">G7283-H7283</f>
        <v>-263.48</v>
      </c>
    </row>
    <row r="7284" customFormat="false" ht="15" hidden="false" customHeight="false" outlineLevel="0" collapsed="false">
      <c r="A7284" s="2" t="s">
        <v>221</v>
      </c>
      <c r="B7284" s="2" t="s">
        <v>124</v>
      </c>
      <c r="C7284" s="2" t="s">
        <v>47</v>
      </c>
      <c r="D7284" s="2" t="s">
        <v>12</v>
      </c>
      <c r="E7284" s="2" t="s">
        <v>74</v>
      </c>
      <c r="F7284" s="2" t="s">
        <v>976</v>
      </c>
      <c r="G7284" s="14" t="n">
        <v>9.5</v>
      </c>
      <c r="H7284" s="14" t="n">
        <v>54.1</v>
      </c>
      <c r="I7284" s="14" t="n">
        <v>24.5</v>
      </c>
      <c r="J7284" s="23" t="n">
        <f aca="false">IF(AND(E7284="Priority",ISNUMBER('Cost model'!N800)),'Cost model'!N800,'Cost model'!M800)</f>
        <v>45</v>
      </c>
      <c r="K7284" s="14" t="n">
        <f aca="false">J7284-H7284</f>
        <v>-9.1</v>
      </c>
      <c r="L7284" s="14" t="n">
        <f aca="false">G7284-H7284</f>
        <v>-44.6</v>
      </c>
    </row>
    <row r="7285" customFormat="false" ht="15" hidden="false" customHeight="false" outlineLevel="0" collapsed="false">
      <c r="A7285" s="2" t="s">
        <v>124</v>
      </c>
      <c r="B7285" s="2" t="s">
        <v>124</v>
      </c>
      <c r="C7285" s="2" t="s">
        <v>47</v>
      </c>
      <c r="D7285" s="2" t="s">
        <v>10</v>
      </c>
      <c r="E7285" s="2" t="s">
        <v>83</v>
      </c>
      <c r="F7285" s="2" t="s">
        <v>977</v>
      </c>
      <c r="G7285" s="14" t="n">
        <v>14.5</v>
      </c>
      <c r="H7285" s="14" t="n">
        <v>7.5</v>
      </c>
      <c r="I7285" s="14" t="n">
        <v>14.5</v>
      </c>
      <c r="J7285" s="23" t="n">
        <f aca="false">IF(AND(E7285="Priority",ISNUMBER('Cost model'!N317)),'Cost model'!N317,'Cost model'!M317)</f>
        <v>15.5</v>
      </c>
      <c r="K7285" s="14" t="n">
        <f aca="false">J7285-H7285</f>
        <v>8</v>
      </c>
      <c r="L7285" s="14" t="n">
        <f aca="false">G7285-H7285</f>
        <v>7</v>
      </c>
    </row>
    <row r="7286" customFormat="false" ht="15" hidden="false" customHeight="false" outlineLevel="0" collapsed="false">
      <c r="A7286" s="2" t="s">
        <v>221</v>
      </c>
      <c r="B7286" s="2" t="s">
        <v>158</v>
      </c>
      <c r="C7286" s="2" t="s">
        <v>47</v>
      </c>
      <c r="D7286" s="2" t="s">
        <v>13</v>
      </c>
      <c r="E7286" s="2" t="s">
        <v>74</v>
      </c>
      <c r="F7286" s="2" t="s">
        <v>976</v>
      </c>
      <c r="G7286" s="14" t="n">
        <v>19.5</v>
      </c>
      <c r="H7286" s="14" t="n">
        <v>85.69</v>
      </c>
      <c r="I7286" s="14" t="n">
        <v>34.5</v>
      </c>
      <c r="J7286" s="23" t="n">
        <f aca="false">IF(AND(E7286="Priority",ISNUMBER('Cost model'!N758)),'Cost model'!N758,'Cost model'!M758)</f>
        <v>80</v>
      </c>
      <c r="K7286" s="14" t="n">
        <f aca="false">J7286-H7286</f>
        <v>-5.69</v>
      </c>
      <c r="L7286" s="14" t="n">
        <f aca="false">G7286-H7286</f>
        <v>-66.19</v>
      </c>
    </row>
    <row r="7287" customFormat="false" ht="15" hidden="false" customHeight="false" outlineLevel="0" collapsed="false">
      <c r="A7287" s="2" t="s">
        <v>158</v>
      </c>
      <c r="B7287" s="2" t="s">
        <v>142</v>
      </c>
      <c r="C7287" s="2" t="s">
        <v>47</v>
      </c>
      <c r="D7287" s="2" t="s">
        <v>12</v>
      </c>
      <c r="E7287" s="2" t="s">
        <v>74</v>
      </c>
      <c r="F7287" s="2" t="s">
        <v>976</v>
      </c>
      <c r="G7287" s="14" t="n">
        <v>38</v>
      </c>
      <c r="H7287" s="14" t="n">
        <v>55.87</v>
      </c>
      <c r="I7287" s="14" t="n">
        <v>19.5</v>
      </c>
      <c r="J7287" s="23" t="n">
        <f aca="false">IF(AND(E7287="Priority",ISNUMBER('Cost model'!N440)),'Cost model'!N440,'Cost model'!M440)</f>
        <v>45</v>
      </c>
      <c r="K7287" s="14" t="n">
        <f aca="false">J7287-H7287</f>
        <v>-10.87</v>
      </c>
      <c r="L7287" s="14" t="n">
        <f aca="false">G7287-H7287</f>
        <v>-17.87</v>
      </c>
    </row>
    <row r="7288" customFormat="false" ht="15" hidden="false" customHeight="false" outlineLevel="0" collapsed="false">
      <c r="A7288" s="2" t="s">
        <v>124</v>
      </c>
      <c r="B7288" s="2" t="s">
        <v>124</v>
      </c>
      <c r="C7288" s="2" t="s">
        <v>48</v>
      </c>
      <c r="D7288" s="2" t="s">
        <v>12</v>
      </c>
      <c r="E7288" s="2" t="s">
        <v>83</v>
      </c>
      <c r="F7288" s="2" t="s">
        <v>977</v>
      </c>
      <c r="G7288" s="14" t="n">
        <v>19.5</v>
      </c>
      <c r="H7288" s="14" t="n">
        <v>37.75</v>
      </c>
      <c r="I7288" s="14" t="n">
        <v>19.5</v>
      </c>
      <c r="J7288" s="23" t="n">
        <f aca="false">IF(AND(E7288="Priority",ISNUMBER('Cost model'!N321)),'Cost model'!N321,'Cost model'!M321)</f>
        <v>55</v>
      </c>
      <c r="K7288" s="14" t="n">
        <f aca="false">J7288-H7288</f>
        <v>17.25</v>
      </c>
      <c r="L7288" s="14" t="n">
        <f aca="false">G7288-H7288</f>
        <v>-18.25</v>
      </c>
    </row>
    <row r="7289" customFormat="false" ht="15" hidden="false" customHeight="false" outlineLevel="0" collapsed="false">
      <c r="A7289" s="2" t="s">
        <v>174</v>
      </c>
      <c r="B7289" s="2" t="s">
        <v>174</v>
      </c>
      <c r="C7289" s="2" t="s">
        <v>47</v>
      </c>
      <c r="D7289" s="2" t="s">
        <v>12</v>
      </c>
      <c r="E7289" s="2" t="s">
        <v>74</v>
      </c>
      <c r="F7289" s="2" t="s">
        <v>977</v>
      </c>
      <c r="G7289" s="14" t="n">
        <v>38</v>
      </c>
      <c r="H7289" s="14" t="n">
        <v>10.6</v>
      </c>
      <c r="I7289" s="14" t="n">
        <v>9.5</v>
      </c>
      <c r="J7289" s="23" t="n">
        <f aca="false">IF(AND(E7289="Priority",ISNUMBER('Cost model'!N170)),'Cost model'!N170,'Cost model'!M170)</f>
        <v>25.5</v>
      </c>
      <c r="K7289" s="14" t="n">
        <f aca="false">J7289-H7289</f>
        <v>14.9</v>
      </c>
      <c r="L7289" s="14" t="n">
        <f aca="false">G7289-H7289</f>
        <v>27.4</v>
      </c>
    </row>
    <row r="7290" customFormat="false" ht="15" hidden="false" customHeight="false" outlineLevel="0" collapsed="false">
      <c r="A7290" s="2" t="s">
        <v>174</v>
      </c>
      <c r="B7290" s="2" t="s">
        <v>174</v>
      </c>
      <c r="C7290" s="2" t="s">
        <v>49</v>
      </c>
      <c r="D7290" s="2" t="s">
        <v>13</v>
      </c>
      <c r="E7290" s="2" t="s">
        <v>74</v>
      </c>
      <c r="F7290" s="2" t="s">
        <v>977</v>
      </c>
      <c r="G7290" s="14" t="n">
        <v>87</v>
      </c>
      <c r="H7290" s="14" t="n">
        <v>138.51</v>
      </c>
      <c r="I7290" s="14" t="n">
        <v>50</v>
      </c>
      <c r="J7290" s="23" t="n">
        <f aca="false">IF(AND(E7290="Priority",ISNUMBER('Cost model'!N175)),'Cost model'!N175,'Cost model'!M175)</f>
        <v>75</v>
      </c>
      <c r="K7290" s="14" t="n">
        <f aca="false">J7290-H7290</f>
        <v>-63.51</v>
      </c>
      <c r="L7290" s="14" t="n">
        <f aca="false">G7290-H7290</f>
        <v>-51.51</v>
      </c>
    </row>
    <row r="7291" customFormat="false" ht="15" hidden="false" customHeight="false" outlineLevel="0" collapsed="false">
      <c r="A7291" s="2" t="s">
        <v>142</v>
      </c>
      <c r="B7291" s="2" t="s">
        <v>142</v>
      </c>
      <c r="C7291" s="2" t="s">
        <v>48</v>
      </c>
      <c r="D7291" s="2" t="s">
        <v>10</v>
      </c>
      <c r="E7291" s="2" t="s">
        <v>74</v>
      </c>
      <c r="F7291" s="2" t="s">
        <v>977</v>
      </c>
      <c r="G7291" s="14" t="n">
        <v>12.5</v>
      </c>
      <c r="H7291" s="14" t="n">
        <v>9.99</v>
      </c>
      <c r="I7291" s="14" t="n">
        <v>12.5</v>
      </c>
      <c r="J7291" s="23" t="n">
        <f aca="false">IF(AND(E7291="Priority",ISNUMBER('Cost model'!N633)),'Cost model'!N633,'Cost model'!M633)</f>
        <v>11.5</v>
      </c>
      <c r="K7291" s="14" t="n">
        <f aca="false">J7291-H7291</f>
        <v>1.51</v>
      </c>
      <c r="L7291" s="14" t="n">
        <f aca="false">G7291-H7291</f>
        <v>2.51</v>
      </c>
    </row>
    <row r="7292" customFormat="false" ht="15" hidden="false" customHeight="false" outlineLevel="0" collapsed="false">
      <c r="A7292" s="2" t="s">
        <v>174</v>
      </c>
      <c r="B7292" s="2" t="s">
        <v>174</v>
      </c>
      <c r="C7292" s="2" t="s">
        <v>49</v>
      </c>
      <c r="D7292" s="2" t="s">
        <v>12</v>
      </c>
      <c r="E7292" s="2" t="s">
        <v>83</v>
      </c>
      <c r="F7292" s="2" t="s">
        <v>977</v>
      </c>
      <c r="G7292" s="14" t="n">
        <v>29.5</v>
      </c>
      <c r="H7292" s="14" t="n">
        <v>25.34</v>
      </c>
      <c r="I7292" s="14" t="n">
        <v>29.5</v>
      </c>
      <c r="J7292" s="23" t="n">
        <f aca="false">IF(AND(E7292="Priority",ISNUMBER('Cost model'!N172)),'Cost model'!N172,'Cost model'!M172)</f>
        <v>60</v>
      </c>
      <c r="K7292" s="14" t="n">
        <f aca="false">J7292-H7292</f>
        <v>34.66</v>
      </c>
      <c r="L7292" s="14" t="n">
        <f aca="false">G7292-H7292</f>
        <v>4.16</v>
      </c>
    </row>
    <row r="7293" customFormat="false" ht="15" hidden="false" customHeight="false" outlineLevel="0" collapsed="false">
      <c r="A7293" s="2" t="s">
        <v>124</v>
      </c>
      <c r="B7293" s="2" t="s">
        <v>158</v>
      </c>
      <c r="C7293" s="2" t="s">
        <v>49</v>
      </c>
      <c r="D7293" s="2" t="s">
        <v>10</v>
      </c>
      <c r="E7293" s="2" t="s">
        <v>74</v>
      </c>
      <c r="F7293" s="2" t="s">
        <v>976</v>
      </c>
      <c r="G7293" s="14" t="n">
        <v>24.5</v>
      </c>
      <c r="H7293" s="14" t="n">
        <v>21.01</v>
      </c>
      <c r="I7293" s="14" t="n">
        <v>17.5</v>
      </c>
      <c r="J7293" s="23" t="n">
        <f aca="false">IF(AND(E7293="Priority",ISNUMBER('Cost model'!N349)),'Cost model'!N349,'Cost model'!M349)</f>
        <v>20.5</v>
      </c>
      <c r="K7293" s="14" t="n">
        <f aca="false">J7293-H7293</f>
        <v>-0.510000000000002</v>
      </c>
      <c r="L7293" s="14" t="n">
        <f aca="false">G7293-H7293</f>
        <v>3.49</v>
      </c>
    </row>
    <row r="7294" customFormat="false" ht="15" hidden="false" customHeight="false" outlineLevel="0" collapsed="false">
      <c r="A7294" s="2" t="s">
        <v>142</v>
      </c>
      <c r="B7294" s="2" t="s">
        <v>158</v>
      </c>
      <c r="C7294" s="2" t="s">
        <v>48</v>
      </c>
      <c r="D7294" s="2" t="s">
        <v>13</v>
      </c>
      <c r="E7294" s="2" t="s">
        <v>74</v>
      </c>
      <c r="F7294" s="2" t="s">
        <v>976</v>
      </c>
      <c r="G7294" s="14" t="n">
        <v>24.5</v>
      </c>
      <c r="H7294" s="14" t="n">
        <v>78.65</v>
      </c>
      <c r="I7294" s="14" t="n">
        <v>24.5</v>
      </c>
      <c r="J7294" s="23" t="n">
        <f aca="false">IF(AND(E7294="Priority",ISNUMBER('Cost model'!N654)),'Cost model'!N654,'Cost model'!M654)</f>
        <v>70</v>
      </c>
      <c r="K7294" s="14" t="n">
        <f aca="false">J7294-H7294</f>
        <v>-8.65000000000001</v>
      </c>
      <c r="L7294" s="14" t="n">
        <f aca="false">G7294-H7294</f>
        <v>-54.15</v>
      </c>
    </row>
    <row r="7295" customFormat="false" ht="15" hidden="false" customHeight="false" outlineLevel="0" collapsed="false">
      <c r="A7295" s="2" t="s">
        <v>124</v>
      </c>
      <c r="B7295" s="2" t="s">
        <v>124</v>
      </c>
      <c r="C7295" s="2" t="s">
        <v>47</v>
      </c>
      <c r="D7295" s="2" t="s">
        <v>10</v>
      </c>
      <c r="E7295" s="2" t="s">
        <v>74</v>
      </c>
      <c r="F7295" s="2" t="s">
        <v>977</v>
      </c>
      <c r="G7295" s="14" t="n">
        <v>9.5</v>
      </c>
      <c r="H7295" s="14" t="n">
        <v>10.43</v>
      </c>
      <c r="I7295" s="14" t="n">
        <v>9.5</v>
      </c>
      <c r="J7295" s="23" t="n">
        <f aca="false">IF(AND(E7295="Priority",ISNUMBER('Cost model'!N317)),'Cost model'!N317,'Cost model'!M317)</f>
        <v>10.5</v>
      </c>
      <c r="K7295" s="14" t="n">
        <f aca="false">J7295-H7295</f>
        <v>0.0700000000000003</v>
      </c>
      <c r="L7295" s="14" t="n">
        <f aca="false">G7295-H7295</f>
        <v>-0.93</v>
      </c>
    </row>
    <row r="7296" customFormat="false" ht="15" hidden="false" customHeight="false" outlineLevel="0" collapsed="false">
      <c r="A7296" s="2" t="s">
        <v>174</v>
      </c>
      <c r="B7296" s="2" t="s">
        <v>174</v>
      </c>
      <c r="C7296" s="2" t="s">
        <v>47</v>
      </c>
      <c r="D7296" s="2" t="s">
        <v>12</v>
      </c>
      <c r="E7296" s="2" t="s">
        <v>74</v>
      </c>
      <c r="F7296" s="2" t="s">
        <v>977</v>
      </c>
      <c r="G7296" s="14" t="n">
        <v>28.5</v>
      </c>
      <c r="H7296" s="14" t="n">
        <v>29.34</v>
      </c>
      <c r="I7296" s="14" t="n">
        <v>9.5</v>
      </c>
      <c r="J7296" s="23" t="n">
        <f aca="false">IF(AND(E7296="Priority",ISNUMBER('Cost model'!N170)),'Cost model'!N170,'Cost model'!M170)</f>
        <v>25.5</v>
      </c>
      <c r="K7296" s="14" t="n">
        <f aca="false">J7296-H7296</f>
        <v>-3.84</v>
      </c>
      <c r="L7296" s="14" t="n">
        <f aca="false">G7296-H7296</f>
        <v>-0.84</v>
      </c>
    </row>
    <row r="7297" customFormat="false" ht="15" hidden="false" customHeight="false" outlineLevel="0" collapsed="false">
      <c r="A7297" s="2" t="s">
        <v>221</v>
      </c>
      <c r="B7297" s="2" t="s">
        <v>221</v>
      </c>
      <c r="C7297" s="2" t="s">
        <v>47</v>
      </c>
      <c r="D7297" s="2" t="s">
        <v>10</v>
      </c>
      <c r="E7297" s="2" t="s">
        <v>74</v>
      </c>
      <c r="F7297" s="2" t="s">
        <v>977</v>
      </c>
      <c r="G7297" s="14" t="n">
        <v>28.5</v>
      </c>
      <c r="H7297" s="14" t="n">
        <v>24.95</v>
      </c>
      <c r="I7297" s="14" t="n">
        <v>9.5</v>
      </c>
      <c r="J7297" s="23" t="n">
        <f aca="false">IF(AND(E7297="Priority",ISNUMBER('Cost model'!N737)),'Cost model'!N737,'Cost model'!M737)</f>
        <v>8.5</v>
      </c>
      <c r="K7297" s="14" t="n">
        <f aca="false">J7297-H7297</f>
        <v>-16.45</v>
      </c>
      <c r="L7297" s="14" t="n">
        <f aca="false">G7297-H7297</f>
        <v>3.55</v>
      </c>
    </row>
    <row r="7298" customFormat="false" ht="15" hidden="false" customHeight="false" outlineLevel="0" collapsed="false">
      <c r="A7298" s="2" t="s">
        <v>174</v>
      </c>
      <c r="B7298" s="2" t="s">
        <v>174</v>
      </c>
      <c r="C7298" s="2" t="s">
        <v>48</v>
      </c>
      <c r="D7298" s="2" t="s">
        <v>10</v>
      </c>
      <c r="E7298" s="2" t="s">
        <v>74</v>
      </c>
      <c r="F7298" s="2" t="s">
        <v>977</v>
      </c>
      <c r="G7298" s="14" t="n">
        <v>12.5</v>
      </c>
      <c r="H7298" s="14" t="n">
        <v>10.82</v>
      </c>
      <c r="I7298" s="14" t="n">
        <v>12.5</v>
      </c>
      <c r="J7298" s="23" t="n">
        <f aca="false">IF(AND(E7298="Priority",ISNUMBER('Cost model'!N168)),'Cost model'!N168,'Cost model'!M168)</f>
        <v>13.5</v>
      </c>
      <c r="K7298" s="14" t="n">
        <f aca="false">J7298-H7298</f>
        <v>2.68</v>
      </c>
      <c r="L7298" s="14" t="n">
        <f aca="false">G7298-H7298</f>
        <v>1.68</v>
      </c>
    </row>
    <row r="7299" customFormat="false" ht="15" hidden="false" customHeight="false" outlineLevel="0" collapsed="false">
      <c r="A7299" s="2" t="s">
        <v>221</v>
      </c>
      <c r="B7299" s="2" t="s">
        <v>221</v>
      </c>
      <c r="C7299" s="2" t="s">
        <v>47</v>
      </c>
      <c r="D7299" s="2" t="s">
        <v>12</v>
      </c>
      <c r="E7299" s="2" t="s">
        <v>74</v>
      </c>
      <c r="F7299" s="2" t="s">
        <v>977</v>
      </c>
      <c r="G7299" s="14" t="n">
        <v>38</v>
      </c>
      <c r="H7299" s="14" t="n">
        <v>34.47</v>
      </c>
      <c r="I7299" s="14" t="n">
        <v>9.5</v>
      </c>
      <c r="J7299" s="23" t="n">
        <f aca="false">IF(AND(E7299="Priority",ISNUMBER('Cost model'!N740)),'Cost model'!N740,'Cost model'!M740)</f>
        <v>22.5</v>
      </c>
      <c r="K7299" s="14" t="n">
        <f aca="false">J7299-H7299</f>
        <v>-11.97</v>
      </c>
      <c r="L7299" s="14" t="n">
        <f aca="false">G7299-H7299</f>
        <v>3.53</v>
      </c>
    </row>
    <row r="7300" customFormat="false" ht="15" hidden="false" customHeight="false" outlineLevel="0" collapsed="false">
      <c r="A7300" s="2" t="s">
        <v>221</v>
      </c>
      <c r="B7300" s="2" t="s">
        <v>221</v>
      </c>
      <c r="C7300" s="2" t="s">
        <v>47</v>
      </c>
      <c r="D7300" s="2" t="s">
        <v>14</v>
      </c>
      <c r="E7300" s="2" t="s">
        <v>74</v>
      </c>
      <c r="F7300" s="2" t="s">
        <v>977</v>
      </c>
      <c r="G7300" s="14" t="n">
        <v>144.5</v>
      </c>
      <c r="H7300" s="14" t="n">
        <v>140.86</v>
      </c>
      <c r="I7300" s="14" t="n">
        <v>25</v>
      </c>
      <c r="J7300" s="23" t="n">
        <f aca="false">IF(AND(E7300="Priority",ISNUMBER('Cost model'!N746)),'Cost model'!N746,'Cost model'!M746)</f>
        <v>100</v>
      </c>
      <c r="K7300" s="14" t="n">
        <f aca="false">J7300-H7300</f>
        <v>-40.86</v>
      </c>
      <c r="L7300" s="14" t="n">
        <f aca="false">G7300-H7300</f>
        <v>3.63999999999999</v>
      </c>
    </row>
    <row r="7301" customFormat="false" ht="15" hidden="false" customHeight="false" outlineLevel="0" collapsed="false">
      <c r="A7301" s="2" t="s">
        <v>221</v>
      </c>
      <c r="B7301" s="2" t="s">
        <v>221</v>
      </c>
      <c r="C7301" s="2" t="s">
        <v>49</v>
      </c>
      <c r="D7301" s="2" t="s">
        <v>10</v>
      </c>
      <c r="E7301" s="2" t="s">
        <v>83</v>
      </c>
      <c r="F7301" s="2" t="s">
        <v>977</v>
      </c>
      <c r="G7301" s="14" t="n">
        <v>24.5</v>
      </c>
      <c r="H7301" s="14" t="n">
        <v>23.78</v>
      </c>
      <c r="I7301" s="14" t="n">
        <v>24.5</v>
      </c>
      <c r="J7301" s="23" t="n">
        <f aca="false">IF(AND(E7301="Priority",ISNUMBER('Cost model'!N739)),'Cost model'!N739,'Cost model'!M739)</f>
        <v>23.5</v>
      </c>
      <c r="K7301" s="14" t="n">
        <f aca="false">J7301-H7301</f>
        <v>-0.280000000000001</v>
      </c>
      <c r="L7301" s="14" t="n">
        <f aca="false">G7301-H7301</f>
        <v>0.719999999999999</v>
      </c>
    </row>
    <row r="7302" customFormat="false" ht="15" hidden="false" customHeight="false" outlineLevel="0" collapsed="false">
      <c r="A7302" s="2" t="s">
        <v>174</v>
      </c>
      <c r="B7302" s="2" t="s">
        <v>174</v>
      </c>
      <c r="C7302" s="2" t="s">
        <v>49</v>
      </c>
      <c r="D7302" s="2" t="s">
        <v>12</v>
      </c>
      <c r="E7302" s="2" t="s">
        <v>83</v>
      </c>
      <c r="F7302" s="2" t="s">
        <v>977</v>
      </c>
      <c r="G7302" s="14" t="n">
        <v>29.5</v>
      </c>
      <c r="H7302" s="14" t="n">
        <v>28.38</v>
      </c>
      <c r="I7302" s="14" t="n">
        <v>29.5</v>
      </c>
      <c r="J7302" s="23" t="n">
        <f aca="false">IF(AND(E7302="Priority",ISNUMBER('Cost model'!N172)),'Cost model'!N172,'Cost model'!M172)</f>
        <v>60</v>
      </c>
      <c r="K7302" s="14" t="n">
        <f aca="false">J7302-H7302</f>
        <v>31.62</v>
      </c>
      <c r="L7302" s="14" t="n">
        <f aca="false">G7302-H7302</f>
        <v>1.12</v>
      </c>
    </row>
    <row r="7303" customFormat="false" ht="15" hidden="false" customHeight="false" outlineLevel="0" collapsed="false">
      <c r="A7303" s="2" t="s">
        <v>142</v>
      </c>
      <c r="B7303" s="2" t="s">
        <v>142</v>
      </c>
      <c r="C7303" s="2" t="s">
        <v>47</v>
      </c>
      <c r="D7303" s="2" t="s">
        <v>10</v>
      </c>
      <c r="E7303" s="2" t="s">
        <v>74</v>
      </c>
      <c r="F7303" s="2" t="s">
        <v>977</v>
      </c>
      <c r="G7303" s="14" t="n">
        <v>9.5</v>
      </c>
      <c r="H7303" s="14" t="n">
        <v>6.4</v>
      </c>
      <c r="I7303" s="14" t="n">
        <v>9.5</v>
      </c>
      <c r="J7303" s="23" t="n">
        <f aca="false">IF(AND(E7303="Priority",ISNUMBER('Cost model'!N632)),'Cost model'!N632,'Cost model'!M632)</f>
        <v>9.5</v>
      </c>
      <c r="K7303" s="14" t="n">
        <f aca="false">J7303-H7303</f>
        <v>3.1</v>
      </c>
      <c r="L7303" s="14" t="n">
        <f aca="false">G7303-H7303</f>
        <v>3.1</v>
      </c>
    </row>
    <row r="7304" customFormat="false" ht="15" hidden="false" customHeight="false" outlineLevel="0" collapsed="false">
      <c r="A7304" s="2" t="s">
        <v>174</v>
      </c>
      <c r="B7304" s="2" t="s">
        <v>174</v>
      </c>
      <c r="C7304" s="2" t="s">
        <v>48</v>
      </c>
      <c r="D7304" s="2" t="s">
        <v>10</v>
      </c>
      <c r="E7304" s="2" t="s">
        <v>74</v>
      </c>
      <c r="F7304" s="2" t="s">
        <v>977</v>
      </c>
      <c r="G7304" s="14" t="n">
        <v>9.5</v>
      </c>
      <c r="H7304" s="14" t="n">
        <v>16.04</v>
      </c>
      <c r="I7304" s="14" t="n">
        <v>12.5</v>
      </c>
      <c r="J7304" s="23" t="n">
        <f aca="false">IF(AND(E7304="Priority",ISNUMBER('Cost model'!N168)),'Cost model'!N168,'Cost model'!M168)</f>
        <v>13.5</v>
      </c>
      <c r="K7304" s="14" t="n">
        <f aca="false">J7304-H7304</f>
        <v>-2.54</v>
      </c>
      <c r="L7304" s="14" t="n">
        <f aca="false">G7304-H7304</f>
        <v>-6.54</v>
      </c>
    </row>
    <row r="7305" customFormat="false" ht="15" hidden="false" customHeight="false" outlineLevel="0" collapsed="false">
      <c r="A7305" s="2" t="s">
        <v>221</v>
      </c>
      <c r="B7305" s="2" t="s">
        <v>221</v>
      </c>
      <c r="C7305" s="2" t="s">
        <v>47</v>
      </c>
      <c r="D7305" s="2" t="s">
        <v>14</v>
      </c>
      <c r="E7305" s="2" t="s">
        <v>74</v>
      </c>
      <c r="F7305" s="2" t="s">
        <v>977</v>
      </c>
      <c r="G7305" s="14" t="n">
        <v>54</v>
      </c>
      <c r="H7305" s="14" t="n">
        <v>108.12</v>
      </c>
      <c r="I7305" s="14" t="n">
        <v>25</v>
      </c>
      <c r="J7305" s="23" t="n">
        <f aca="false">IF(AND(E7305="Priority",ISNUMBER('Cost model'!N746)),'Cost model'!N746,'Cost model'!M746)</f>
        <v>100</v>
      </c>
      <c r="K7305" s="14" t="n">
        <f aca="false">J7305-H7305</f>
        <v>-8.12000000000001</v>
      </c>
      <c r="L7305" s="14" t="n">
        <f aca="false">G7305-H7305</f>
        <v>-54.12</v>
      </c>
    </row>
    <row r="7306" customFormat="false" ht="15" hidden="false" customHeight="false" outlineLevel="0" collapsed="false">
      <c r="A7306" s="2" t="s">
        <v>142</v>
      </c>
      <c r="B7306" s="2" t="s">
        <v>142</v>
      </c>
      <c r="C7306" s="2" t="s">
        <v>47</v>
      </c>
      <c r="D7306" s="2" t="s">
        <v>10</v>
      </c>
      <c r="E7306" s="2" t="s">
        <v>74</v>
      </c>
      <c r="F7306" s="2" t="s">
        <v>977</v>
      </c>
      <c r="G7306" s="14" t="n">
        <v>9.5</v>
      </c>
      <c r="H7306" s="14" t="n">
        <v>10.48</v>
      </c>
      <c r="I7306" s="14" t="n">
        <v>9.5</v>
      </c>
      <c r="J7306" s="23" t="n">
        <f aca="false">IF(AND(E7306="Priority",ISNUMBER('Cost model'!N632)),'Cost model'!N632,'Cost model'!M632)</f>
        <v>9.5</v>
      </c>
      <c r="K7306" s="14" t="n">
        <f aca="false">J7306-H7306</f>
        <v>-0.98</v>
      </c>
      <c r="L7306" s="14" t="n">
        <f aca="false">G7306-H7306</f>
        <v>-0.98</v>
      </c>
    </row>
    <row r="7307" customFormat="false" ht="15" hidden="false" customHeight="false" outlineLevel="0" collapsed="false">
      <c r="A7307" s="2" t="s">
        <v>124</v>
      </c>
      <c r="B7307" s="2" t="s">
        <v>124</v>
      </c>
      <c r="C7307" s="2" t="s">
        <v>47</v>
      </c>
      <c r="D7307" s="2" t="s">
        <v>12</v>
      </c>
      <c r="E7307" s="2" t="s">
        <v>74</v>
      </c>
      <c r="F7307" s="2" t="s">
        <v>977</v>
      </c>
      <c r="G7307" s="14" t="n">
        <v>38</v>
      </c>
      <c r="H7307" s="14" t="n">
        <v>28.48</v>
      </c>
      <c r="I7307" s="14" t="n">
        <v>9.5</v>
      </c>
      <c r="J7307" s="23" t="n">
        <f aca="false">IF(AND(E7307="Priority",ISNUMBER('Cost model'!N320)),'Cost model'!N320,'Cost model'!M320)</f>
        <v>24.5</v>
      </c>
      <c r="K7307" s="14" t="n">
        <f aca="false">J7307-H7307</f>
        <v>-3.98</v>
      </c>
      <c r="L7307" s="14" t="n">
        <f aca="false">G7307-H7307</f>
        <v>9.52</v>
      </c>
    </row>
    <row r="7308" customFormat="false" ht="15" hidden="false" customHeight="false" outlineLevel="0" collapsed="false">
      <c r="A7308" s="2" t="s">
        <v>174</v>
      </c>
      <c r="B7308" s="2" t="s">
        <v>174</v>
      </c>
      <c r="C7308" s="2" t="s">
        <v>47</v>
      </c>
      <c r="D7308" s="2" t="s">
        <v>12</v>
      </c>
      <c r="E7308" s="2" t="s">
        <v>74</v>
      </c>
      <c r="F7308" s="2" t="s">
        <v>977</v>
      </c>
      <c r="G7308" s="14" t="n">
        <v>9.5</v>
      </c>
      <c r="H7308" s="14" t="n">
        <v>8.29</v>
      </c>
      <c r="I7308" s="14" t="n">
        <v>9.5</v>
      </c>
      <c r="J7308" s="23" t="n">
        <f aca="false">IF(AND(E7308="Priority",ISNUMBER('Cost model'!N170)),'Cost model'!N170,'Cost model'!M170)</f>
        <v>25.5</v>
      </c>
      <c r="K7308" s="14" t="n">
        <f aca="false">J7308-H7308</f>
        <v>17.21</v>
      </c>
      <c r="L7308" s="14" t="n">
        <f aca="false">G7308-H7308</f>
        <v>1.21</v>
      </c>
    </row>
    <row r="7309" customFormat="false" ht="15" hidden="false" customHeight="false" outlineLevel="0" collapsed="false">
      <c r="A7309" s="2" t="s">
        <v>124</v>
      </c>
      <c r="B7309" s="2" t="s">
        <v>124</v>
      </c>
      <c r="C7309" s="2" t="s">
        <v>47</v>
      </c>
      <c r="D7309" s="2" t="s">
        <v>10</v>
      </c>
      <c r="E7309" s="2" t="s">
        <v>74</v>
      </c>
      <c r="F7309" s="2" t="s">
        <v>977</v>
      </c>
      <c r="G7309" s="14" t="n">
        <v>9.5</v>
      </c>
      <c r="H7309" s="14" t="n">
        <v>6.07</v>
      </c>
      <c r="I7309" s="14" t="n">
        <v>9.5</v>
      </c>
      <c r="J7309" s="23" t="n">
        <f aca="false">IF(AND(E7309="Priority",ISNUMBER('Cost model'!N317)),'Cost model'!N317,'Cost model'!M317)</f>
        <v>10.5</v>
      </c>
      <c r="K7309" s="14" t="n">
        <f aca="false">J7309-H7309</f>
        <v>4.43</v>
      </c>
      <c r="L7309" s="14" t="n">
        <f aca="false">G7309-H7309</f>
        <v>3.43</v>
      </c>
    </row>
    <row r="7310" customFormat="false" ht="15" hidden="false" customHeight="false" outlineLevel="0" collapsed="false">
      <c r="A7310" s="2" t="s">
        <v>142</v>
      </c>
      <c r="B7310" s="2" t="s">
        <v>142</v>
      </c>
      <c r="C7310" s="2" t="s">
        <v>49</v>
      </c>
      <c r="D7310" s="2" t="s">
        <v>10</v>
      </c>
      <c r="E7310" s="2" t="s">
        <v>74</v>
      </c>
      <c r="F7310" s="2" t="s">
        <v>977</v>
      </c>
      <c r="G7310" s="14" t="n">
        <v>54.5</v>
      </c>
      <c r="H7310" s="14" t="n">
        <v>41.81</v>
      </c>
      <c r="I7310" s="14" t="n">
        <v>17.5</v>
      </c>
      <c r="J7310" s="23" t="n">
        <f aca="false">IF(AND(E7310="Priority",ISNUMBER('Cost model'!N634)),'Cost model'!N634,'Cost model'!M634)</f>
        <v>15.5</v>
      </c>
      <c r="K7310" s="14" t="n">
        <f aca="false">J7310-H7310</f>
        <v>-26.31</v>
      </c>
      <c r="L7310" s="14" t="n">
        <f aca="false">G7310-H7310</f>
        <v>12.69</v>
      </c>
    </row>
    <row r="7311" customFormat="false" ht="15" hidden="false" customHeight="false" outlineLevel="0" collapsed="false">
      <c r="A7311" s="2" t="s">
        <v>174</v>
      </c>
      <c r="B7311" s="2" t="s">
        <v>174</v>
      </c>
      <c r="C7311" s="2" t="s">
        <v>47</v>
      </c>
      <c r="D7311" s="2" t="s">
        <v>10</v>
      </c>
      <c r="E7311" s="2" t="s">
        <v>83</v>
      </c>
      <c r="F7311" s="2" t="s">
        <v>977</v>
      </c>
      <c r="G7311" s="14" t="n">
        <v>14.5</v>
      </c>
      <c r="H7311" s="14" t="n">
        <v>10.95</v>
      </c>
      <c r="I7311" s="14" t="n">
        <v>14.5</v>
      </c>
      <c r="J7311" s="23" t="n">
        <f aca="false">IF(AND(E7311="Priority",ISNUMBER('Cost model'!N167)),'Cost model'!N167,'Cost model'!M167)</f>
        <v>13.5</v>
      </c>
      <c r="K7311" s="14" t="n">
        <f aca="false">J7311-H7311</f>
        <v>2.55</v>
      </c>
      <c r="L7311" s="14" t="n">
        <f aca="false">G7311-H7311</f>
        <v>3.55</v>
      </c>
    </row>
    <row r="7312" customFormat="false" ht="15" hidden="false" customHeight="false" outlineLevel="0" collapsed="false">
      <c r="A7312" s="2" t="s">
        <v>124</v>
      </c>
      <c r="B7312" s="2" t="s">
        <v>124</v>
      </c>
      <c r="C7312" s="2" t="s">
        <v>48</v>
      </c>
      <c r="D7312" s="2" t="s">
        <v>13</v>
      </c>
      <c r="E7312" s="2" t="s">
        <v>74</v>
      </c>
      <c r="F7312" s="2" t="s">
        <v>977</v>
      </c>
      <c r="G7312" s="14" t="n">
        <v>49.5</v>
      </c>
      <c r="H7312" s="14" t="n">
        <v>136.91</v>
      </c>
      <c r="I7312" s="14" t="n">
        <v>24.5</v>
      </c>
      <c r="J7312" s="23" t="n">
        <f aca="false">IF(AND(E7312="Priority",ISNUMBER('Cost model'!N324)),'Cost model'!N324,'Cost model'!M324)</f>
        <v>85</v>
      </c>
      <c r="K7312" s="14" t="n">
        <f aca="false">J7312-H7312</f>
        <v>-51.91</v>
      </c>
      <c r="L7312" s="14" t="n">
        <f aca="false">G7312-H7312</f>
        <v>-87.41</v>
      </c>
    </row>
    <row r="7313" customFormat="false" ht="15" hidden="false" customHeight="false" outlineLevel="0" collapsed="false">
      <c r="A7313" s="2" t="s">
        <v>174</v>
      </c>
      <c r="B7313" s="2" t="s">
        <v>174</v>
      </c>
      <c r="C7313" s="2" t="s">
        <v>48</v>
      </c>
      <c r="D7313" s="2" t="s">
        <v>10</v>
      </c>
      <c r="E7313" s="2" t="s">
        <v>74</v>
      </c>
      <c r="F7313" s="2" t="s">
        <v>977</v>
      </c>
      <c r="G7313" s="14" t="n">
        <v>12.5</v>
      </c>
      <c r="H7313" s="14" t="n">
        <v>23.88</v>
      </c>
      <c r="I7313" s="14" t="n">
        <v>12.5</v>
      </c>
      <c r="J7313" s="23" t="n">
        <f aca="false">IF(AND(E7313="Priority",ISNUMBER('Cost model'!N168)),'Cost model'!N168,'Cost model'!M168)</f>
        <v>13.5</v>
      </c>
      <c r="K7313" s="14" t="n">
        <f aca="false">J7313-H7313</f>
        <v>-10.38</v>
      </c>
      <c r="L7313" s="14" t="n">
        <f aca="false">G7313-H7313</f>
        <v>-11.38</v>
      </c>
    </row>
    <row r="7314" customFormat="false" ht="15" hidden="false" customHeight="false" outlineLevel="0" collapsed="false">
      <c r="A7314" s="2" t="s">
        <v>221</v>
      </c>
      <c r="B7314" s="2" t="s">
        <v>174</v>
      </c>
      <c r="C7314" s="2" t="s">
        <v>47</v>
      </c>
      <c r="D7314" s="2" t="s">
        <v>10</v>
      </c>
      <c r="E7314" s="2" t="s">
        <v>74</v>
      </c>
      <c r="F7314" s="2" t="s">
        <v>976</v>
      </c>
      <c r="G7314" s="14" t="n">
        <v>14.5</v>
      </c>
      <c r="H7314" s="14" t="n">
        <v>21.01</v>
      </c>
      <c r="I7314" s="14" t="n">
        <v>19.5</v>
      </c>
      <c r="J7314" s="23" t="n">
        <f aca="false">IF(AND(E7314="Priority",ISNUMBER('Cost model'!N782)),'Cost model'!N782,'Cost model'!M782)</f>
        <v>11.5</v>
      </c>
      <c r="K7314" s="14" t="n">
        <f aca="false">J7314-H7314</f>
        <v>-9.51</v>
      </c>
      <c r="L7314" s="14" t="n">
        <f aca="false">G7314-H7314</f>
        <v>-6.51</v>
      </c>
    </row>
    <row r="7315" customFormat="false" ht="15" hidden="false" customHeight="false" outlineLevel="0" collapsed="false">
      <c r="A7315" s="2" t="s">
        <v>174</v>
      </c>
      <c r="B7315" s="2" t="s">
        <v>124</v>
      </c>
      <c r="C7315" s="2" t="s">
        <v>47</v>
      </c>
      <c r="D7315" s="2" t="s">
        <v>10</v>
      </c>
      <c r="E7315" s="2" t="s">
        <v>83</v>
      </c>
      <c r="F7315" s="2" t="s">
        <v>976</v>
      </c>
      <c r="G7315" s="14" t="n">
        <v>14.5</v>
      </c>
      <c r="H7315" s="14" t="n">
        <v>23.78</v>
      </c>
      <c r="I7315" s="14" t="n">
        <v>14.5</v>
      </c>
      <c r="J7315" s="23" t="n">
        <f aca="false">IF(AND(E7315="Priority",ISNUMBER('Cost model'!N107)),'Cost model'!N107,'Cost model'!M107)</f>
        <v>17.5</v>
      </c>
      <c r="K7315" s="14" t="n">
        <f aca="false">J7315-H7315</f>
        <v>-6.28</v>
      </c>
      <c r="L7315" s="14" t="n">
        <f aca="false">G7315-H7315</f>
        <v>-9.28</v>
      </c>
    </row>
    <row r="7316" customFormat="false" ht="15" hidden="false" customHeight="false" outlineLevel="0" collapsed="false">
      <c r="A7316" s="2" t="s">
        <v>174</v>
      </c>
      <c r="B7316" s="2" t="s">
        <v>174</v>
      </c>
      <c r="C7316" s="2" t="s">
        <v>48</v>
      </c>
      <c r="D7316" s="2" t="s">
        <v>12</v>
      </c>
      <c r="E7316" s="2" t="s">
        <v>74</v>
      </c>
      <c r="F7316" s="2" t="s">
        <v>977</v>
      </c>
      <c r="G7316" s="14" t="n">
        <v>37.5</v>
      </c>
      <c r="H7316" s="14" t="n">
        <v>41.81</v>
      </c>
      <c r="I7316" s="14" t="n">
        <v>12.5</v>
      </c>
      <c r="J7316" s="23" t="n">
        <f aca="false">IF(AND(E7316="Priority",ISNUMBER('Cost model'!N171)),'Cost model'!N171,'Cost model'!M171)</f>
        <v>40</v>
      </c>
      <c r="K7316" s="14" t="n">
        <f aca="false">J7316-H7316</f>
        <v>-1.81</v>
      </c>
      <c r="L7316" s="14" t="n">
        <f aca="false">G7316-H7316</f>
        <v>-4.31</v>
      </c>
    </row>
    <row r="7317" customFormat="false" ht="15" hidden="false" customHeight="false" outlineLevel="0" collapsed="false">
      <c r="A7317" s="2" t="s">
        <v>221</v>
      </c>
      <c r="B7317" s="2" t="s">
        <v>221</v>
      </c>
      <c r="C7317" s="2" t="s">
        <v>47</v>
      </c>
      <c r="D7317" s="2" t="s">
        <v>10</v>
      </c>
      <c r="E7317" s="2" t="s">
        <v>74</v>
      </c>
      <c r="F7317" s="2" t="s">
        <v>977</v>
      </c>
      <c r="G7317" s="14" t="n">
        <v>9.5</v>
      </c>
      <c r="H7317" s="14" t="n">
        <v>6.79</v>
      </c>
      <c r="I7317" s="14" t="n">
        <v>9.5</v>
      </c>
      <c r="J7317" s="23" t="n">
        <f aca="false">IF(AND(E7317="Priority",ISNUMBER('Cost model'!N737)),'Cost model'!N737,'Cost model'!M737)</f>
        <v>8.5</v>
      </c>
      <c r="K7317" s="14" t="n">
        <f aca="false">J7317-H7317</f>
        <v>1.71</v>
      </c>
      <c r="L7317" s="14" t="n">
        <f aca="false">G7317-H7317</f>
        <v>2.71</v>
      </c>
    </row>
    <row r="7318" customFormat="false" ht="15" hidden="false" customHeight="false" outlineLevel="0" collapsed="false">
      <c r="A7318" s="2" t="s">
        <v>174</v>
      </c>
      <c r="B7318" s="2" t="s">
        <v>174</v>
      </c>
      <c r="C7318" s="2" t="s">
        <v>48</v>
      </c>
      <c r="D7318" s="2" t="s">
        <v>12</v>
      </c>
      <c r="E7318" s="2" t="s">
        <v>74</v>
      </c>
      <c r="F7318" s="2" t="s">
        <v>977</v>
      </c>
      <c r="G7318" s="14" t="n">
        <v>12.5</v>
      </c>
      <c r="H7318" s="14" t="n">
        <v>25.31</v>
      </c>
      <c r="I7318" s="14" t="n">
        <v>12.5</v>
      </c>
      <c r="J7318" s="23" t="n">
        <f aca="false">IF(AND(E7318="Priority",ISNUMBER('Cost model'!N171)),'Cost model'!N171,'Cost model'!M171)</f>
        <v>40</v>
      </c>
      <c r="K7318" s="14" t="n">
        <f aca="false">J7318-H7318</f>
        <v>14.69</v>
      </c>
      <c r="L7318" s="14" t="n">
        <f aca="false">G7318-H7318</f>
        <v>-12.81</v>
      </c>
    </row>
    <row r="7319" customFormat="false" ht="15" hidden="false" customHeight="false" outlineLevel="0" collapsed="false">
      <c r="A7319" s="2" t="s">
        <v>124</v>
      </c>
      <c r="B7319" s="2" t="s">
        <v>124</v>
      </c>
      <c r="C7319" s="2" t="s">
        <v>47</v>
      </c>
      <c r="D7319" s="2" t="s">
        <v>10</v>
      </c>
      <c r="E7319" s="2" t="s">
        <v>83</v>
      </c>
      <c r="F7319" s="2" t="s">
        <v>977</v>
      </c>
      <c r="G7319" s="14" t="n">
        <v>14.5</v>
      </c>
      <c r="H7319" s="14" t="n">
        <v>10.81</v>
      </c>
      <c r="I7319" s="14" t="n">
        <v>14.5</v>
      </c>
      <c r="J7319" s="23" t="n">
        <f aca="false">IF(AND(E7319="Priority",ISNUMBER('Cost model'!N317)),'Cost model'!N317,'Cost model'!M317)</f>
        <v>15.5</v>
      </c>
      <c r="K7319" s="14" t="n">
        <f aca="false">J7319-H7319</f>
        <v>4.69</v>
      </c>
      <c r="L7319" s="14" t="n">
        <f aca="false">G7319-H7319</f>
        <v>3.69</v>
      </c>
    </row>
    <row r="7320" customFormat="false" ht="15" hidden="false" customHeight="false" outlineLevel="0" collapsed="false">
      <c r="A7320" s="2" t="s">
        <v>174</v>
      </c>
      <c r="B7320" s="2" t="s">
        <v>174</v>
      </c>
      <c r="C7320" s="2" t="s">
        <v>48</v>
      </c>
      <c r="D7320" s="2" t="s">
        <v>12</v>
      </c>
      <c r="E7320" s="2" t="s">
        <v>74</v>
      </c>
      <c r="F7320" s="2" t="s">
        <v>977</v>
      </c>
      <c r="G7320" s="14" t="n">
        <v>37.5</v>
      </c>
      <c r="H7320" s="14" t="n">
        <v>48.53</v>
      </c>
      <c r="I7320" s="14" t="n">
        <v>12.5</v>
      </c>
      <c r="J7320" s="23" t="n">
        <f aca="false">IF(AND(E7320="Priority",ISNUMBER('Cost model'!N171)),'Cost model'!N171,'Cost model'!M171)</f>
        <v>40</v>
      </c>
      <c r="K7320" s="14" t="n">
        <f aca="false">J7320-H7320</f>
        <v>-8.53</v>
      </c>
      <c r="L7320" s="14" t="n">
        <f aca="false">G7320-H7320</f>
        <v>-11.03</v>
      </c>
    </row>
    <row r="7321" customFormat="false" ht="15" hidden="false" customHeight="false" outlineLevel="0" collapsed="false">
      <c r="A7321" s="2" t="s">
        <v>174</v>
      </c>
      <c r="B7321" s="2" t="s">
        <v>174</v>
      </c>
      <c r="C7321" s="2" t="s">
        <v>49</v>
      </c>
      <c r="D7321" s="2" t="s">
        <v>13</v>
      </c>
      <c r="E7321" s="2" t="s">
        <v>74</v>
      </c>
      <c r="F7321" s="2" t="s">
        <v>977</v>
      </c>
      <c r="G7321" s="14" t="n">
        <v>50</v>
      </c>
      <c r="H7321" s="14" t="n">
        <v>101.18</v>
      </c>
      <c r="I7321" s="14" t="n">
        <v>50</v>
      </c>
      <c r="J7321" s="23" t="n">
        <f aca="false">IF(AND(E7321="Priority",ISNUMBER('Cost model'!N175)),'Cost model'!N175,'Cost model'!M175)</f>
        <v>75</v>
      </c>
      <c r="K7321" s="14" t="n">
        <f aca="false">J7321-H7321</f>
        <v>-26.18</v>
      </c>
      <c r="L7321" s="14" t="n">
        <f aca="false">G7321-H7321</f>
        <v>-51.18</v>
      </c>
    </row>
    <row r="7322" customFormat="false" ht="15" hidden="false" customHeight="false" outlineLevel="0" collapsed="false">
      <c r="A7322" s="2" t="s">
        <v>174</v>
      </c>
      <c r="B7322" s="2" t="s">
        <v>174</v>
      </c>
      <c r="C7322" s="2" t="s">
        <v>49</v>
      </c>
      <c r="D7322" s="2" t="s">
        <v>12</v>
      </c>
      <c r="E7322" s="2" t="s">
        <v>74</v>
      </c>
      <c r="F7322" s="2" t="s">
        <v>977</v>
      </c>
      <c r="G7322" s="14" t="n">
        <v>89.5</v>
      </c>
      <c r="H7322" s="14" t="n">
        <v>41.85</v>
      </c>
      <c r="I7322" s="14" t="n">
        <v>19.5</v>
      </c>
      <c r="J7322" s="23" t="n">
        <f aca="false">IF(AND(E7322="Priority",ISNUMBER('Cost model'!N172)),'Cost model'!N172,'Cost model'!M172)</f>
        <v>45</v>
      </c>
      <c r="K7322" s="14" t="n">
        <f aca="false">J7322-H7322</f>
        <v>3.15</v>
      </c>
      <c r="L7322" s="14" t="n">
        <f aca="false">G7322-H7322</f>
        <v>47.65</v>
      </c>
    </row>
    <row r="7323" customFormat="false" ht="15" hidden="false" customHeight="false" outlineLevel="0" collapsed="false">
      <c r="A7323" s="2" t="s">
        <v>142</v>
      </c>
      <c r="B7323" s="2" t="s">
        <v>205</v>
      </c>
      <c r="C7323" s="2" t="s">
        <v>47</v>
      </c>
      <c r="D7323" s="2" t="s">
        <v>12</v>
      </c>
      <c r="E7323" s="2" t="s">
        <v>74</v>
      </c>
      <c r="F7323" s="2" t="s">
        <v>976</v>
      </c>
      <c r="G7323" s="14" t="n">
        <v>19.5</v>
      </c>
      <c r="H7323" s="14" t="n">
        <v>34.05</v>
      </c>
      <c r="I7323" s="14" t="n">
        <v>24.5</v>
      </c>
      <c r="J7323" s="23" t="n">
        <f aca="false">IF(AND(E7323="Priority",ISNUMBER('Cost model'!N710)),'Cost model'!N710,'Cost model'!M710)</f>
        <v>45</v>
      </c>
      <c r="K7323" s="14" t="n">
        <f aca="false">J7323-H7323</f>
        <v>10.95</v>
      </c>
      <c r="L7323" s="14" t="n">
        <f aca="false">G7323-H7323</f>
        <v>-14.55</v>
      </c>
    </row>
    <row r="7324" customFormat="false" ht="15" hidden="false" customHeight="false" outlineLevel="0" collapsed="false">
      <c r="A7324" s="2" t="s">
        <v>174</v>
      </c>
      <c r="B7324" s="2" t="s">
        <v>174</v>
      </c>
      <c r="C7324" s="2" t="s">
        <v>48</v>
      </c>
      <c r="D7324" s="2" t="s">
        <v>10</v>
      </c>
      <c r="E7324" s="2" t="s">
        <v>74</v>
      </c>
      <c r="F7324" s="2" t="s">
        <v>977</v>
      </c>
      <c r="G7324" s="14" t="n">
        <v>12.5</v>
      </c>
      <c r="H7324" s="14" t="n">
        <v>10.82</v>
      </c>
      <c r="I7324" s="14" t="n">
        <v>12.5</v>
      </c>
      <c r="J7324" s="23" t="n">
        <f aca="false">IF(AND(E7324="Priority",ISNUMBER('Cost model'!N168)),'Cost model'!N168,'Cost model'!M168)</f>
        <v>13.5</v>
      </c>
      <c r="K7324" s="14" t="n">
        <f aca="false">J7324-H7324</f>
        <v>2.68</v>
      </c>
      <c r="L7324" s="14" t="n">
        <f aca="false">G7324-H7324</f>
        <v>1.68</v>
      </c>
    </row>
    <row r="7325" customFormat="false" ht="15" hidden="false" customHeight="false" outlineLevel="0" collapsed="false">
      <c r="A7325" s="2" t="s">
        <v>142</v>
      </c>
      <c r="B7325" s="2" t="s">
        <v>142</v>
      </c>
      <c r="C7325" s="2" t="s">
        <v>49</v>
      </c>
      <c r="D7325" s="2" t="s">
        <v>10</v>
      </c>
      <c r="E7325" s="2" t="s">
        <v>83</v>
      </c>
      <c r="F7325" s="2" t="s">
        <v>977</v>
      </c>
      <c r="G7325" s="14" t="n">
        <v>24.5</v>
      </c>
      <c r="H7325" s="14" t="n">
        <v>23.78</v>
      </c>
      <c r="I7325" s="14" t="n">
        <v>24.5</v>
      </c>
      <c r="J7325" s="23" t="n">
        <f aca="false">IF(AND(E7325="Priority",ISNUMBER('Cost model'!N634)),'Cost model'!N634,'Cost model'!M634)</f>
        <v>21.5</v>
      </c>
      <c r="K7325" s="14" t="n">
        <f aca="false">J7325-H7325</f>
        <v>-2.28</v>
      </c>
      <c r="L7325" s="14" t="n">
        <f aca="false">G7325-H7325</f>
        <v>0.719999999999999</v>
      </c>
    </row>
    <row r="7326" customFormat="false" ht="15" hidden="false" customHeight="false" outlineLevel="0" collapsed="false">
      <c r="A7326" s="2" t="s">
        <v>221</v>
      </c>
      <c r="B7326" s="2" t="s">
        <v>221</v>
      </c>
      <c r="C7326" s="2" t="s">
        <v>49</v>
      </c>
      <c r="D7326" s="2" t="s">
        <v>10</v>
      </c>
      <c r="E7326" s="2" t="s">
        <v>74</v>
      </c>
      <c r="F7326" s="2" t="s">
        <v>977</v>
      </c>
      <c r="G7326" s="14" t="n">
        <v>17.5</v>
      </c>
      <c r="H7326" s="14" t="n">
        <v>15.16</v>
      </c>
      <c r="I7326" s="14" t="n">
        <v>17.5</v>
      </c>
      <c r="J7326" s="23" t="n">
        <f aca="false">IF(AND(E7326="Priority",ISNUMBER('Cost model'!N739)),'Cost model'!N739,'Cost model'!M739)</f>
        <v>17.5</v>
      </c>
      <c r="K7326" s="14" t="n">
        <f aca="false">J7326-H7326</f>
        <v>2.34</v>
      </c>
      <c r="L7326" s="14" t="n">
        <f aca="false">G7326-H7326</f>
        <v>2.34</v>
      </c>
    </row>
    <row r="7327" customFormat="false" ht="15" hidden="false" customHeight="false" outlineLevel="0" collapsed="false">
      <c r="A7327" s="2" t="s">
        <v>124</v>
      </c>
      <c r="B7327" s="2" t="s">
        <v>124</v>
      </c>
      <c r="C7327" s="2" t="s">
        <v>48</v>
      </c>
      <c r="D7327" s="2" t="s">
        <v>14</v>
      </c>
      <c r="E7327" s="2" t="s">
        <v>74</v>
      </c>
      <c r="F7327" s="2" t="s">
        <v>977</v>
      </c>
      <c r="G7327" s="14" t="n">
        <v>82.5</v>
      </c>
      <c r="H7327" s="14" t="n">
        <v>283.01</v>
      </c>
      <c r="I7327" s="14" t="n">
        <v>45</v>
      </c>
      <c r="J7327" s="23" t="n">
        <f aca="false">IF(AND(E7327="Priority",ISNUMBER('Cost model'!N327)),'Cost model'!N327,'Cost model'!M327)</f>
        <v>130</v>
      </c>
      <c r="K7327" s="14" t="n">
        <f aca="false">J7327-H7327</f>
        <v>-153.01</v>
      </c>
      <c r="L7327" s="14" t="n">
        <f aca="false">G7327-H7327</f>
        <v>-200.51</v>
      </c>
    </row>
    <row r="7328" customFormat="false" ht="15" hidden="false" customHeight="false" outlineLevel="0" collapsed="false">
      <c r="A7328" s="2" t="s">
        <v>174</v>
      </c>
      <c r="B7328" s="2" t="s">
        <v>142</v>
      </c>
      <c r="C7328" s="2" t="s">
        <v>47</v>
      </c>
      <c r="D7328" s="2" t="s">
        <v>10</v>
      </c>
      <c r="E7328" s="2" t="s">
        <v>74</v>
      </c>
      <c r="F7328" s="2" t="s">
        <v>976</v>
      </c>
      <c r="G7328" s="14" t="n">
        <v>9.5</v>
      </c>
      <c r="H7328" s="14" t="n">
        <v>10.63</v>
      </c>
      <c r="I7328" s="14" t="n">
        <v>9.5</v>
      </c>
      <c r="J7328" s="23" t="n">
        <f aca="false">IF(AND(E7328="Priority",ISNUMBER('Cost model'!N122)),'Cost model'!N122,'Cost model'!M122)</f>
        <v>13.5</v>
      </c>
      <c r="K7328" s="14" t="n">
        <f aca="false">J7328-H7328</f>
        <v>2.87</v>
      </c>
      <c r="L7328" s="14" t="n">
        <f aca="false">G7328-H7328</f>
        <v>-1.13</v>
      </c>
    </row>
    <row r="7329" customFormat="false" ht="15" hidden="false" customHeight="false" outlineLevel="0" collapsed="false">
      <c r="A7329" s="2" t="s">
        <v>174</v>
      </c>
      <c r="B7329" s="2" t="s">
        <v>174</v>
      </c>
      <c r="C7329" s="2" t="s">
        <v>47</v>
      </c>
      <c r="D7329" s="2" t="s">
        <v>12</v>
      </c>
      <c r="E7329" s="2" t="s">
        <v>74</v>
      </c>
      <c r="F7329" s="2" t="s">
        <v>977</v>
      </c>
      <c r="G7329" s="14" t="n">
        <v>38</v>
      </c>
      <c r="H7329" s="14" t="n">
        <v>28.05</v>
      </c>
      <c r="I7329" s="14" t="n">
        <v>9.5</v>
      </c>
      <c r="J7329" s="23" t="n">
        <f aca="false">IF(AND(E7329="Priority",ISNUMBER('Cost model'!N170)),'Cost model'!N170,'Cost model'!M170)</f>
        <v>25.5</v>
      </c>
      <c r="K7329" s="14" t="n">
        <f aca="false">J7329-H7329</f>
        <v>-2.55</v>
      </c>
      <c r="L7329" s="14" t="n">
        <f aca="false">G7329-H7329</f>
        <v>9.95</v>
      </c>
    </row>
    <row r="7330" customFormat="false" ht="15" hidden="false" customHeight="false" outlineLevel="0" collapsed="false">
      <c r="A7330" s="2" t="s">
        <v>124</v>
      </c>
      <c r="B7330" s="2" t="s">
        <v>124</v>
      </c>
      <c r="C7330" s="2" t="s">
        <v>47</v>
      </c>
      <c r="D7330" s="2" t="s">
        <v>12</v>
      </c>
      <c r="E7330" s="2" t="s">
        <v>74</v>
      </c>
      <c r="F7330" s="2" t="s">
        <v>977</v>
      </c>
      <c r="G7330" s="14" t="n">
        <v>38</v>
      </c>
      <c r="H7330" s="14" t="n">
        <v>66.06</v>
      </c>
      <c r="I7330" s="14" t="n">
        <v>9.5</v>
      </c>
      <c r="J7330" s="23" t="n">
        <f aca="false">IF(AND(E7330="Priority",ISNUMBER('Cost model'!N320)),'Cost model'!N320,'Cost model'!M320)</f>
        <v>24.5</v>
      </c>
      <c r="K7330" s="14" t="n">
        <f aca="false">J7330-H7330</f>
        <v>-41.56</v>
      </c>
      <c r="L7330" s="14" t="n">
        <f aca="false">G7330-H7330</f>
        <v>-28.06</v>
      </c>
    </row>
    <row r="7331" customFormat="false" ht="15" hidden="false" customHeight="false" outlineLevel="0" collapsed="false">
      <c r="A7331" s="2" t="s">
        <v>174</v>
      </c>
      <c r="B7331" s="2" t="s">
        <v>221</v>
      </c>
      <c r="C7331" s="2" t="s">
        <v>47</v>
      </c>
      <c r="D7331" s="2" t="s">
        <v>12</v>
      </c>
      <c r="E7331" s="2" t="s">
        <v>74</v>
      </c>
      <c r="F7331" s="2" t="s">
        <v>976</v>
      </c>
      <c r="G7331" s="14" t="n">
        <v>38</v>
      </c>
      <c r="H7331" s="14" t="n">
        <v>33.59</v>
      </c>
      <c r="I7331" s="14" t="n">
        <v>24.5</v>
      </c>
      <c r="J7331" s="23" t="n">
        <f aca="false">IF(AND(E7331="Priority",ISNUMBER('Cost model'!N155)),'Cost model'!N155,'Cost model'!M155)</f>
        <v>50</v>
      </c>
      <c r="K7331" s="14" t="n">
        <f aca="false">J7331-H7331</f>
        <v>16.41</v>
      </c>
      <c r="L7331" s="14" t="n">
        <f aca="false">G7331-H7331</f>
        <v>4.41</v>
      </c>
    </row>
    <row r="7332" customFormat="false" ht="15" hidden="false" customHeight="false" outlineLevel="0" collapsed="false">
      <c r="A7332" s="2" t="s">
        <v>174</v>
      </c>
      <c r="B7332" s="2" t="s">
        <v>174</v>
      </c>
      <c r="C7332" s="2" t="s">
        <v>47</v>
      </c>
      <c r="D7332" s="2" t="s">
        <v>12</v>
      </c>
      <c r="E7332" s="2" t="s">
        <v>74</v>
      </c>
      <c r="F7332" s="2" t="s">
        <v>977</v>
      </c>
      <c r="G7332" s="14" t="n">
        <v>63</v>
      </c>
      <c r="H7332" s="14" t="n">
        <v>61.52</v>
      </c>
      <c r="I7332" s="14" t="n">
        <v>9.5</v>
      </c>
      <c r="J7332" s="23" t="n">
        <f aca="false">IF(AND(E7332="Priority",ISNUMBER('Cost model'!N170)),'Cost model'!N170,'Cost model'!M170)</f>
        <v>25.5</v>
      </c>
      <c r="K7332" s="14" t="n">
        <f aca="false">J7332-H7332</f>
        <v>-36.02</v>
      </c>
      <c r="L7332" s="14" t="n">
        <f aca="false">G7332-H7332</f>
        <v>1.48</v>
      </c>
    </row>
    <row r="7333" customFormat="false" ht="15" hidden="false" customHeight="false" outlineLevel="0" collapsed="false">
      <c r="A7333" s="2" t="s">
        <v>174</v>
      </c>
      <c r="B7333" s="2" t="s">
        <v>174</v>
      </c>
      <c r="C7333" s="2" t="s">
        <v>47</v>
      </c>
      <c r="D7333" s="2" t="s">
        <v>12</v>
      </c>
      <c r="E7333" s="2" t="s">
        <v>74</v>
      </c>
      <c r="F7333" s="2" t="s">
        <v>977</v>
      </c>
      <c r="G7333" s="14" t="n">
        <v>28.5</v>
      </c>
      <c r="H7333" s="14" t="n">
        <v>32.59</v>
      </c>
      <c r="I7333" s="14" t="n">
        <v>9.5</v>
      </c>
      <c r="J7333" s="23" t="n">
        <f aca="false">IF(AND(E7333="Priority",ISNUMBER('Cost model'!N170)),'Cost model'!N170,'Cost model'!M170)</f>
        <v>25.5</v>
      </c>
      <c r="K7333" s="14" t="n">
        <f aca="false">J7333-H7333</f>
        <v>-7.09</v>
      </c>
      <c r="L7333" s="14" t="n">
        <f aca="false">G7333-H7333</f>
        <v>-4.09</v>
      </c>
    </row>
    <row r="7334" customFormat="false" ht="15" hidden="false" customHeight="false" outlineLevel="0" collapsed="false">
      <c r="A7334" s="2" t="s">
        <v>158</v>
      </c>
      <c r="B7334" s="2" t="s">
        <v>221</v>
      </c>
      <c r="C7334" s="2" t="s">
        <v>48</v>
      </c>
      <c r="D7334" s="2" t="s">
        <v>10</v>
      </c>
      <c r="E7334" s="2" t="s">
        <v>74</v>
      </c>
      <c r="F7334" s="2" t="s">
        <v>976</v>
      </c>
      <c r="G7334" s="14" t="n">
        <v>12.5</v>
      </c>
      <c r="H7334" s="14" t="n">
        <v>13.27</v>
      </c>
      <c r="I7334" s="14" t="n">
        <v>19.5</v>
      </c>
      <c r="J7334" s="23" t="n">
        <f aca="false">IF(AND(E7334="Priority",ISNUMBER('Cost model'!N468)),'Cost model'!N468,'Cost model'!M468)</f>
        <v>16.5</v>
      </c>
      <c r="K7334" s="14" t="n">
        <f aca="false">J7334-H7334</f>
        <v>3.23</v>
      </c>
      <c r="L7334" s="14" t="n">
        <f aca="false">G7334-H7334</f>
        <v>-0.77</v>
      </c>
    </row>
    <row r="7335" customFormat="false" ht="15" hidden="false" customHeight="false" outlineLevel="0" collapsed="false">
      <c r="A7335" s="2" t="s">
        <v>142</v>
      </c>
      <c r="B7335" s="2" t="s">
        <v>142</v>
      </c>
      <c r="C7335" s="2" t="s">
        <v>47</v>
      </c>
      <c r="D7335" s="2" t="s">
        <v>10</v>
      </c>
      <c r="E7335" s="2" t="s">
        <v>83</v>
      </c>
      <c r="F7335" s="2" t="s">
        <v>977</v>
      </c>
      <c r="G7335" s="14" t="n">
        <v>14.5</v>
      </c>
      <c r="H7335" s="14" t="n">
        <v>8.86</v>
      </c>
      <c r="I7335" s="14" t="n">
        <v>14.5</v>
      </c>
      <c r="J7335" s="23" t="n">
        <f aca="false">IF(AND(E7335="Priority",ISNUMBER('Cost model'!N632)),'Cost model'!N632,'Cost model'!M632)</f>
        <v>14.5</v>
      </c>
      <c r="K7335" s="14" t="n">
        <f aca="false">J7335-H7335</f>
        <v>5.64</v>
      </c>
      <c r="L7335" s="14" t="n">
        <f aca="false">G7335-H7335</f>
        <v>5.64</v>
      </c>
    </row>
    <row r="7336" customFormat="false" ht="15" hidden="false" customHeight="false" outlineLevel="0" collapsed="false">
      <c r="A7336" s="2" t="s">
        <v>124</v>
      </c>
      <c r="B7336" s="2" t="s">
        <v>124</v>
      </c>
      <c r="C7336" s="2" t="s">
        <v>49</v>
      </c>
      <c r="D7336" s="2" t="s">
        <v>10</v>
      </c>
      <c r="E7336" s="2" t="s">
        <v>83</v>
      </c>
      <c r="F7336" s="2" t="s">
        <v>977</v>
      </c>
      <c r="G7336" s="14" t="n">
        <v>24.5</v>
      </c>
      <c r="H7336" s="14" t="n">
        <v>27.78</v>
      </c>
      <c r="I7336" s="14" t="n">
        <v>24.5</v>
      </c>
      <c r="J7336" s="23" t="n">
        <f aca="false">IF(AND(E7336="Priority",ISNUMBER('Cost model'!N319)),'Cost model'!N319,'Cost model'!M319)</f>
        <v>22.5</v>
      </c>
      <c r="K7336" s="14" t="n">
        <f aca="false">J7336-H7336</f>
        <v>-5.28</v>
      </c>
      <c r="L7336" s="14" t="n">
        <f aca="false">G7336-H7336</f>
        <v>-3.28</v>
      </c>
    </row>
    <row r="7337" customFormat="false" ht="15" hidden="false" customHeight="false" outlineLevel="0" collapsed="false">
      <c r="A7337" s="2" t="s">
        <v>174</v>
      </c>
      <c r="B7337" s="2" t="s">
        <v>174</v>
      </c>
      <c r="C7337" s="2" t="s">
        <v>48</v>
      </c>
      <c r="D7337" s="2" t="s">
        <v>10</v>
      </c>
      <c r="E7337" s="2" t="s">
        <v>74</v>
      </c>
      <c r="F7337" s="2" t="s">
        <v>977</v>
      </c>
      <c r="G7337" s="14" t="n">
        <v>12.5</v>
      </c>
      <c r="H7337" s="14" t="n">
        <v>13.26</v>
      </c>
      <c r="I7337" s="14" t="n">
        <v>12.5</v>
      </c>
      <c r="J7337" s="23" t="n">
        <f aca="false">IF(AND(E7337="Priority",ISNUMBER('Cost model'!N168)),'Cost model'!N168,'Cost model'!M168)</f>
        <v>13.5</v>
      </c>
      <c r="K7337" s="14" t="n">
        <f aca="false">J7337-H7337</f>
        <v>0.24</v>
      </c>
      <c r="L7337" s="14" t="n">
        <f aca="false">G7337-H7337</f>
        <v>-0.76</v>
      </c>
    </row>
    <row r="7338" customFormat="false" ht="15" hidden="false" customHeight="false" outlineLevel="0" collapsed="false">
      <c r="A7338" s="2" t="s">
        <v>124</v>
      </c>
      <c r="B7338" s="2" t="s">
        <v>124</v>
      </c>
      <c r="C7338" s="2" t="s">
        <v>49</v>
      </c>
      <c r="D7338" s="2" t="s">
        <v>12</v>
      </c>
      <c r="E7338" s="2" t="s">
        <v>74</v>
      </c>
      <c r="F7338" s="2" t="s">
        <v>977</v>
      </c>
      <c r="G7338" s="14" t="n">
        <v>19.5</v>
      </c>
      <c r="H7338" s="14" t="n">
        <v>26.82</v>
      </c>
      <c r="I7338" s="14" t="n">
        <v>19.5</v>
      </c>
      <c r="J7338" s="23" t="n">
        <f aca="false">IF(AND(E7338="Priority",ISNUMBER('Cost model'!N322)),'Cost model'!N322,'Cost model'!M322)</f>
        <v>50</v>
      </c>
      <c r="K7338" s="14" t="n">
        <f aca="false">J7338-H7338</f>
        <v>23.18</v>
      </c>
      <c r="L7338" s="14" t="n">
        <f aca="false">G7338-H7338</f>
        <v>-7.32</v>
      </c>
    </row>
    <row r="7339" customFormat="false" ht="15" hidden="false" customHeight="false" outlineLevel="0" collapsed="false">
      <c r="A7339" s="2" t="s">
        <v>123</v>
      </c>
      <c r="B7339" s="2" t="s">
        <v>174</v>
      </c>
      <c r="C7339" s="2" t="s">
        <v>47</v>
      </c>
      <c r="D7339" s="2" t="s">
        <v>13</v>
      </c>
      <c r="E7339" s="2" t="s">
        <v>83</v>
      </c>
      <c r="F7339" s="2" t="s">
        <v>976</v>
      </c>
      <c r="G7339" s="14" t="n">
        <v>75</v>
      </c>
      <c r="H7339" s="14" t="n">
        <v>69.6</v>
      </c>
      <c r="I7339" s="14" t="n">
        <v>75</v>
      </c>
      <c r="J7339" s="23" t="n">
        <f aca="false">IF(AND(E7339="Priority",ISNUMBER('Cost model'!N53)),'Cost model'!N53,'Cost model'!M53)</f>
        <v>105</v>
      </c>
      <c r="K7339" s="14" t="n">
        <f aca="false">J7339-H7339</f>
        <v>35.4</v>
      </c>
      <c r="L7339" s="14" t="n">
        <f aca="false">G7339-H7339</f>
        <v>5.40000000000001</v>
      </c>
    </row>
    <row r="7340" customFormat="false" ht="15" hidden="false" customHeight="false" outlineLevel="0" collapsed="false">
      <c r="A7340" s="2" t="s">
        <v>221</v>
      </c>
      <c r="B7340" s="2" t="s">
        <v>221</v>
      </c>
      <c r="C7340" s="2" t="s">
        <v>47</v>
      </c>
      <c r="D7340" s="2" t="s">
        <v>12</v>
      </c>
      <c r="E7340" s="2" t="s">
        <v>74</v>
      </c>
      <c r="F7340" s="2" t="s">
        <v>977</v>
      </c>
      <c r="G7340" s="14" t="n">
        <v>28.5</v>
      </c>
      <c r="H7340" s="14" t="n">
        <v>24.95</v>
      </c>
      <c r="I7340" s="14" t="n">
        <v>9.5</v>
      </c>
      <c r="J7340" s="23" t="n">
        <f aca="false">IF(AND(E7340="Priority",ISNUMBER('Cost model'!N740)),'Cost model'!N740,'Cost model'!M740)</f>
        <v>22.5</v>
      </c>
      <c r="K7340" s="14" t="n">
        <f aca="false">J7340-H7340</f>
        <v>-2.45</v>
      </c>
      <c r="L7340" s="14" t="n">
        <f aca="false">G7340-H7340</f>
        <v>3.55</v>
      </c>
    </row>
    <row r="7341" customFormat="false" ht="15" hidden="false" customHeight="false" outlineLevel="0" collapsed="false">
      <c r="A7341" s="2" t="s">
        <v>205</v>
      </c>
      <c r="B7341" s="2" t="s">
        <v>142</v>
      </c>
      <c r="C7341" s="2" t="s">
        <v>48</v>
      </c>
      <c r="D7341" s="2" t="s">
        <v>10</v>
      </c>
      <c r="E7341" s="2" t="s">
        <v>74</v>
      </c>
      <c r="F7341" s="2" t="s">
        <v>976</v>
      </c>
      <c r="G7341" s="14" t="n">
        <v>14.5</v>
      </c>
      <c r="H7341" s="14" t="n">
        <v>32.92</v>
      </c>
      <c r="I7341" s="14" t="n">
        <v>14.5</v>
      </c>
      <c r="J7341" s="23" t="n">
        <f aca="false">IF(AND(E7341="Priority",ISNUMBER('Cost model'!N543)),'Cost model'!N543,'Cost model'!M543)</f>
        <v>18.5</v>
      </c>
      <c r="K7341" s="14" t="n">
        <f aca="false">J7341-H7341</f>
        <v>-14.42</v>
      </c>
      <c r="L7341" s="14" t="n">
        <f aca="false">G7341-H7341</f>
        <v>-18.42</v>
      </c>
    </row>
    <row r="7342" customFormat="false" ht="15" hidden="false" customHeight="false" outlineLevel="0" collapsed="false">
      <c r="A7342" s="2" t="s">
        <v>124</v>
      </c>
      <c r="B7342" s="2" t="s">
        <v>124</v>
      </c>
      <c r="C7342" s="2" t="s">
        <v>48</v>
      </c>
      <c r="D7342" s="2" t="s">
        <v>12</v>
      </c>
      <c r="E7342" s="2" t="s">
        <v>74</v>
      </c>
      <c r="F7342" s="2" t="s">
        <v>977</v>
      </c>
      <c r="G7342" s="14" t="n">
        <v>44.99</v>
      </c>
      <c r="H7342" s="14" t="n">
        <v>21.77</v>
      </c>
      <c r="I7342" s="14" t="n">
        <v>12.5</v>
      </c>
      <c r="J7342" s="23" t="n">
        <f aca="false">IF(AND(E7342="Priority",ISNUMBER('Cost model'!N321)),'Cost model'!N321,'Cost model'!M321)</f>
        <v>40</v>
      </c>
      <c r="K7342" s="14" t="n">
        <f aca="false">J7342-H7342</f>
        <v>18.23</v>
      </c>
      <c r="L7342" s="14" t="n">
        <f aca="false">G7342-H7342</f>
        <v>23.22</v>
      </c>
    </row>
    <row r="7343" customFormat="false" ht="15" hidden="false" customHeight="false" outlineLevel="0" collapsed="false">
      <c r="A7343" s="2" t="s">
        <v>174</v>
      </c>
      <c r="B7343" s="2" t="s">
        <v>174</v>
      </c>
      <c r="C7343" s="2" t="s">
        <v>47</v>
      </c>
      <c r="D7343" s="2" t="s">
        <v>12</v>
      </c>
      <c r="E7343" s="2" t="s">
        <v>74</v>
      </c>
      <c r="F7343" s="2" t="s">
        <v>977</v>
      </c>
      <c r="G7343" s="14" t="n">
        <v>19</v>
      </c>
      <c r="H7343" s="14" t="n">
        <v>25.31</v>
      </c>
      <c r="I7343" s="14" t="n">
        <v>9.5</v>
      </c>
      <c r="J7343" s="23" t="n">
        <f aca="false">IF(AND(E7343="Priority",ISNUMBER('Cost model'!N170)),'Cost model'!N170,'Cost model'!M170)</f>
        <v>25.5</v>
      </c>
      <c r="K7343" s="14" t="n">
        <f aca="false">J7343-H7343</f>
        <v>0.190000000000001</v>
      </c>
      <c r="L7343" s="14" t="n">
        <f aca="false">G7343-H7343</f>
        <v>-6.31</v>
      </c>
    </row>
    <row r="7344" customFormat="false" ht="15" hidden="false" customHeight="false" outlineLevel="0" collapsed="false">
      <c r="A7344" s="2" t="s">
        <v>221</v>
      </c>
      <c r="B7344" s="2" t="s">
        <v>221</v>
      </c>
      <c r="C7344" s="2" t="s">
        <v>48</v>
      </c>
      <c r="D7344" s="2" t="s">
        <v>10</v>
      </c>
      <c r="E7344" s="2" t="s">
        <v>74</v>
      </c>
      <c r="F7344" s="2" t="s">
        <v>977</v>
      </c>
      <c r="G7344" s="14" t="n">
        <v>12.5</v>
      </c>
      <c r="H7344" s="14" t="n">
        <v>9.99</v>
      </c>
      <c r="I7344" s="14" t="n">
        <v>12.5</v>
      </c>
      <c r="J7344" s="23" t="n">
        <f aca="false">IF(AND(E7344="Priority",ISNUMBER('Cost model'!N738)),'Cost model'!N738,'Cost model'!M738)</f>
        <v>11.5</v>
      </c>
      <c r="K7344" s="14" t="n">
        <f aca="false">J7344-H7344</f>
        <v>1.51</v>
      </c>
      <c r="L7344" s="14" t="n">
        <f aca="false">G7344-H7344</f>
        <v>2.51</v>
      </c>
    </row>
    <row r="7345" customFormat="false" ht="15" hidden="false" customHeight="false" outlineLevel="0" collapsed="false">
      <c r="A7345" s="2" t="s">
        <v>221</v>
      </c>
      <c r="B7345" s="2" t="s">
        <v>221</v>
      </c>
      <c r="C7345" s="2" t="s">
        <v>47</v>
      </c>
      <c r="D7345" s="2" t="s">
        <v>10</v>
      </c>
      <c r="E7345" s="2" t="s">
        <v>74</v>
      </c>
      <c r="F7345" s="2" t="s">
        <v>977</v>
      </c>
      <c r="G7345" s="14" t="n">
        <v>9.5</v>
      </c>
      <c r="H7345" s="14" t="n">
        <v>7.18</v>
      </c>
      <c r="I7345" s="14" t="n">
        <v>9.5</v>
      </c>
      <c r="J7345" s="23" t="n">
        <f aca="false">IF(AND(E7345="Priority",ISNUMBER('Cost model'!N737)),'Cost model'!N737,'Cost model'!M737)</f>
        <v>8.5</v>
      </c>
      <c r="K7345" s="14" t="n">
        <f aca="false">J7345-H7345</f>
        <v>1.32</v>
      </c>
      <c r="L7345" s="14" t="n">
        <f aca="false">G7345-H7345</f>
        <v>2.32</v>
      </c>
    </row>
    <row r="7346" customFormat="false" ht="15" hidden="false" customHeight="false" outlineLevel="0" collapsed="false">
      <c r="A7346" s="2" t="s">
        <v>174</v>
      </c>
      <c r="B7346" s="2" t="s">
        <v>174</v>
      </c>
      <c r="C7346" s="2" t="s">
        <v>47</v>
      </c>
      <c r="D7346" s="2" t="s">
        <v>10</v>
      </c>
      <c r="E7346" s="2" t="s">
        <v>74</v>
      </c>
      <c r="F7346" s="2" t="s">
        <v>977</v>
      </c>
      <c r="G7346" s="14" t="n">
        <v>9.5</v>
      </c>
      <c r="H7346" s="14" t="n">
        <v>7.5</v>
      </c>
      <c r="I7346" s="14" t="n">
        <v>9.5</v>
      </c>
      <c r="J7346" s="23" t="n">
        <f aca="false">IF(AND(E7346="Priority",ISNUMBER('Cost model'!N167)),'Cost model'!N167,'Cost model'!M167)</f>
        <v>8.5</v>
      </c>
      <c r="K7346" s="14" t="n">
        <f aca="false">J7346-H7346</f>
        <v>1</v>
      </c>
      <c r="L7346" s="14" t="n">
        <f aca="false">G7346-H7346</f>
        <v>2</v>
      </c>
    </row>
    <row r="7347" customFormat="false" ht="15" hidden="false" customHeight="false" outlineLevel="0" collapsed="false">
      <c r="A7347" s="2" t="s">
        <v>205</v>
      </c>
      <c r="B7347" s="2" t="s">
        <v>142</v>
      </c>
      <c r="C7347" s="2" t="s">
        <v>48</v>
      </c>
      <c r="D7347" s="2" t="s">
        <v>10</v>
      </c>
      <c r="E7347" s="2" t="s">
        <v>83</v>
      </c>
      <c r="F7347" s="2" t="s">
        <v>976</v>
      </c>
      <c r="G7347" s="14" t="n">
        <v>19.5</v>
      </c>
      <c r="H7347" s="14" t="n">
        <v>21.1</v>
      </c>
      <c r="I7347" s="14" t="n">
        <v>19.5</v>
      </c>
      <c r="J7347" s="23" t="n">
        <f aca="false">IF(AND(E7347="Priority",ISNUMBER('Cost model'!N543)),'Cost model'!N543,'Cost model'!M543)</f>
        <v>25.5</v>
      </c>
      <c r="K7347" s="14" t="n">
        <f aca="false">J7347-H7347</f>
        <v>4.4</v>
      </c>
      <c r="L7347" s="14" t="n">
        <f aca="false">G7347-H7347</f>
        <v>-1.6</v>
      </c>
    </row>
    <row r="7348" customFormat="false" ht="15" hidden="false" customHeight="false" outlineLevel="0" collapsed="false">
      <c r="A7348" s="2" t="s">
        <v>174</v>
      </c>
      <c r="B7348" s="2" t="s">
        <v>174</v>
      </c>
      <c r="C7348" s="2" t="s">
        <v>48</v>
      </c>
      <c r="D7348" s="2" t="s">
        <v>12</v>
      </c>
      <c r="E7348" s="2" t="s">
        <v>83</v>
      </c>
      <c r="F7348" s="2" t="s">
        <v>977</v>
      </c>
      <c r="G7348" s="14" t="n">
        <v>19.5</v>
      </c>
      <c r="H7348" s="14" t="n">
        <v>25.31</v>
      </c>
      <c r="I7348" s="14" t="n">
        <v>19.5</v>
      </c>
      <c r="J7348" s="23" t="n">
        <f aca="false">IF(AND(E7348="Priority",ISNUMBER('Cost model'!N171)),'Cost model'!N171,'Cost model'!M171)</f>
        <v>55</v>
      </c>
      <c r="K7348" s="14" t="n">
        <f aca="false">J7348-H7348</f>
        <v>29.69</v>
      </c>
      <c r="L7348" s="14" t="n">
        <f aca="false">G7348-H7348</f>
        <v>-5.81</v>
      </c>
    </row>
    <row r="7349" customFormat="false" ht="15" hidden="false" customHeight="false" outlineLevel="0" collapsed="false">
      <c r="A7349" s="2" t="s">
        <v>174</v>
      </c>
      <c r="B7349" s="2" t="s">
        <v>174</v>
      </c>
      <c r="C7349" s="2" t="s">
        <v>47</v>
      </c>
      <c r="D7349" s="2" t="s">
        <v>12</v>
      </c>
      <c r="E7349" s="2" t="s">
        <v>74</v>
      </c>
      <c r="F7349" s="2" t="s">
        <v>977</v>
      </c>
      <c r="G7349" s="14" t="n">
        <v>9.5</v>
      </c>
      <c r="H7349" s="14" t="n">
        <v>7.5</v>
      </c>
      <c r="I7349" s="14" t="n">
        <v>9.5</v>
      </c>
      <c r="J7349" s="23" t="n">
        <f aca="false">IF(AND(E7349="Priority",ISNUMBER('Cost model'!N170)),'Cost model'!N170,'Cost model'!M170)</f>
        <v>25.5</v>
      </c>
      <c r="K7349" s="14" t="n">
        <f aca="false">J7349-H7349</f>
        <v>18</v>
      </c>
      <c r="L7349" s="14" t="n">
        <f aca="false">G7349-H7349</f>
        <v>2</v>
      </c>
    </row>
    <row r="7350" customFormat="false" ht="15" hidden="false" customHeight="false" outlineLevel="0" collapsed="false">
      <c r="A7350" s="2" t="s">
        <v>174</v>
      </c>
      <c r="B7350" s="2" t="s">
        <v>174</v>
      </c>
      <c r="C7350" s="2" t="s">
        <v>49</v>
      </c>
      <c r="D7350" s="2" t="s">
        <v>12</v>
      </c>
      <c r="E7350" s="2" t="s">
        <v>74</v>
      </c>
      <c r="F7350" s="2" t="s">
        <v>977</v>
      </c>
      <c r="G7350" s="14" t="n">
        <v>54.5</v>
      </c>
      <c r="H7350" s="14" t="n">
        <v>65.32</v>
      </c>
      <c r="I7350" s="14" t="n">
        <v>19.5</v>
      </c>
      <c r="J7350" s="23" t="n">
        <f aca="false">IF(AND(E7350="Priority",ISNUMBER('Cost model'!N172)),'Cost model'!N172,'Cost model'!M172)</f>
        <v>45</v>
      </c>
      <c r="K7350" s="14" t="n">
        <f aca="false">J7350-H7350</f>
        <v>-20.32</v>
      </c>
      <c r="L7350" s="14" t="n">
        <f aca="false">G7350-H7350</f>
        <v>-10.82</v>
      </c>
    </row>
    <row r="7351" customFormat="false" ht="15" hidden="false" customHeight="false" outlineLevel="0" collapsed="false">
      <c r="A7351" s="2" t="s">
        <v>174</v>
      </c>
      <c r="B7351" s="2" t="s">
        <v>174</v>
      </c>
      <c r="C7351" s="2" t="s">
        <v>48</v>
      </c>
      <c r="D7351" s="2" t="s">
        <v>10</v>
      </c>
      <c r="E7351" s="2" t="s">
        <v>74</v>
      </c>
      <c r="F7351" s="2" t="s">
        <v>977</v>
      </c>
      <c r="G7351" s="14" t="n">
        <v>12.5</v>
      </c>
      <c r="H7351" s="14" t="n">
        <v>10.67</v>
      </c>
      <c r="I7351" s="14" t="n">
        <v>12.5</v>
      </c>
      <c r="J7351" s="23" t="n">
        <f aca="false">IF(AND(E7351="Priority",ISNUMBER('Cost model'!N168)),'Cost model'!N168,'Cost model'!M168)</f>
        <v>13.5</v>
      </c>
      <c r="K7351" s="14" t="n">
        <f aca="false">J7351-H7351</f>
        <v>2.83</v>
      </c>
      <c r="L7351" s="14" t="n">
        <f aca="false">G7351-H7351</f>
        <v>1.83</v>
      </c>
    </row>
    <row r="7352" customFormat="false" ht="15" hidden="false" customHeight="false" outlineLevel="0" collapsed="false">
      <c r="A7352" s="2" t="s">
        <v>142</v>
      </c>
      <c r="B7352" s="2" t="s">
        <v>174</v>
      </c>
      <c r="C7352" s="2" t="s">
        <v>49</v>
      </c>
      <c r="D7352" s="2" t="s">
        <v>12</v>
      </c>
      <c r="E7352" s="2" t="s">
        <v>74</v>
      </c>
      <c r="F7352" s="2" t="s">
        <v>976</v>
      </c>
      <c r="G7352" s="14" t="n">
        <v>103</v>
      </c>
      <c r="H7352" s="14" t="n">
        <v>62.99</v>
      </c>
      <c r="I7352" s="14" t="n">
        <v>19.5</v>
      </c>
      <c r="J7352" s="23" t="n">
        <f aca="false">IF(AND(E7352="Priority",ISNUMBER('Cost model'!N697)),'Cost model'!N697,'Cost model'!M697)</f>
        <v>55</v>
      </c>
      <c r="K7352" s="14" t="n">
        <f aca="false">J7352-H7352</f>
        <v>-7.99</v>
      </c>
      <c r="L7352" s="14" t="n">
        <f aca="false">G7352-H7352</f>
        <v>40.01</v>
      </c>
    </row>
    <row r="7353" customFormat="false" ht="15" hidden="false" customHeight="false" outlineLevel="0" collapsed="false">
      <c r="A7353" s="2" t="s">
        <v>124</v>
      </c>
      <c r="B7353" s="2" t="s">
        <v>124</v>
      </c>
      <c r="C7353" s="2" t="s">
        <v>48</v>
      </c>
      <c r="D7353" s="2" t="s">
        <v>12</v>
      </c>
      <c r="E7353" s="2" t="s">
        <v>83</v>
      </c>
      <c r="F7353" s="2" t="s">
        <v>977</v>
      </c>
      <c r="G7353" s="14" t="n">
        <v>19.5</v>
      </c>
      <c r="H7353" s="14" t="n">
        <v>37.51</v>
      </c>
      <c r="I7353" s="14" t="n">
        <v>19.5</v>
      </c>
      <c r="J7353" s="23" t="n">
        <f aca="false">IF(AND(E7353="Priority",ISNUMBER('Cost model'!N321)),'Cost model'!N321,'Cost model'!M321)</f>
        <v>55</v>
      </c>
      <c r="K7353" s="14" t="n">
        <f aca="false">J7353-H7353</f>
        <v>17.49</v>
      </c>
      <c r="L7353" s="14" t="n">
        <f aca="false">G7353-H7353</f>
        <v>-18.01</v>
      </c>
    </row>
    <row r="7354" customFormat="false" ht="15" hidden="false" customHeight="false" outlineLevel="0" collapsed="false">
      <c r="A7354" s="2" t="s">
        <v>142</v>
      </c>
      <c r="B7354" s="2" t="s">
        <v>142</v>
      </c>
      <c r="C7354" s="2" t="s">
        <v>49</v>
      </c>
      <c r="D7354" s="2" t="s">
        <v>13</v>
      </c>
      <c r="E7354" s="2" t="s">
        <v>83</v>
      </c>
      <c r="F7354" s="2" t="s">
        <v>977</v>
      </c>
      <c r="G7354" s="14" t="n">
        <v>95</v>
      </c>
      <c r="H7354" s="14" t="n">
        <v>40.7</v>
      </c>
      <c r="I7354" s="14" t="n">
        <v>95</v>
      </c>
      <c r="J7354" s="23" t="n">
        <f aca="false">IF(AND(E7354="Priority",ISNUMBER('Cost model'!N640)),'Cost model'!N640,'Cost model'!M640)</f>
        <v>90</v>
      </c>
      <c r="K7354" s="14" t="n">
        <f aca="false">J7354-H7354</f>
        <v>49.3</v>
      </c>
      <c r="L7354" s="14" t="n">
        <f aca="false">G7354-H7354</f>
        <v>54.3</v>
      </c>
    </row>
    <row r="7355" customFormat="false" ht="15" hidden="false" customHeight="false" outlineLevel="0" collapsed="false">
      <c r="A7355" s="2" t="s">
        <v>142</v>
      </c>
      <c r="B7355" s="2" t="s">
        <v>142</v>
      </c>
      <c r="C7355" s="2" t="s">
        <v>47</v>
      </c>
      <c r="D7355" s="2" t="s">
        <v>10</v>
      </c>
      <c r="E7355" s="2" t="s">
        <v>74</v>
      </c>
      <c r="F7355" s="2" t="s">
        <v>977</v>
      </c>
      <c r="G7355" s="14" t="n">
        <v>9.5</v>
      </c>
      <c r="H7355" s="14" t="n">
        <v>21.18</v>
      </c>
      <c r="I7355" s="14" t="n">
        <v>9.5</v>
      </c>
      <c r="J7355" s="23" t="n">
        <f aca="false">IF(AND(E7355="Priority",ISNUMBER('Cost model'!N632)),'Cost model'!N632,'Cost model'!M632)</f>
        <v>9.5</v>
      </c>
      <c r="K7355" s="14" t="n">
        <f aca="false">J7355-H7355</f>
        <v>-11.68</v>
      </c>
      <c r="L7355" s="14" t="n">
        <f aca="false">G7355-H7355</f>
        <v>-11.68</v>
      </c>
    </row>
    <row r="7356" customFormat="false" ht="15" hidden="false" customHeight="false" outlineLevel="0" collapsed="false">
      <c r="A7356" s="2" t="s">
        <v>174</v>
      </c>
      <c r="B7356" s="2" t="s">
        <v>174</v>
      </c>
      <c r="C7356" s="2" t="s">
        <v>48</v>
      </c>
      <c r="D7356" s="2" t="s">
        <v>10</v>
      </c>
      <c r="E7356" s="2" t="s">
        <v>74</v>
      </c>
      <c r="F7356" s="2" t="s">
        <v>977</v>
      </c>
      <c r="G7356" s="14" t="n">
        <v>12.5</v>
      </c>
      <c r="H7356" s="14" t="n">
        <v>9.48</v>
      </c>
      <c r="I7356" s="14" t="n">
        <v>12.5</v>
      </c>
      <c r="J7356" s="23" t="n">
        <f aca="false">IF(AND(E7356="Priority",ISNUMBER('Cost model'!N168)),'Cost model'!N168,'Cost model'!M168)</f>
        <v>13.5</v>
      </c>
      <c r="K7356" s="14" t="n">
        <f aca="false">J7356-H7356</f>
        <v>4.02</v>
      </c>
      <c r="L7356" s="14" t="n">
        <f aca="false">G7356-H7356</f>
        <v>3.02</v>
      </c>
    </row>
    <row r="7357" customFormat="false" ht="15" hidden="false" customHeight="false" outlineLevel="0" collapsed="false">
      <c r="A7357" s="2" t="s">
        <v>174</v>
      </c>
      <c r="B7357" s="2" t="s">
        <v>174</v>
      </c>
      <c r="C7357" s="2" t="s">
        <v>48</v>
      </c>
      <c r="D7357" s="2" t="s">
        <v>12</v>
      </c>
      <c r="E7357" s="2" t="s">
        <v>74</v>
      </c>
      <c r="F7357" s="2" t="s">
        <v>977</v>
      </c>
      <c r="G7357" s="14" t="n">
        <v>37.5</v>
      </c>
      <c r="H7357" s="14" t="n">
        <v>44.05</v>
      </c>
      <c r="I7357" s="14" t="n">
        <v>12.5</v>
      </c>
      <c r="J7357" s="23" t="n">
        <f aca="false">IF(AND(E7357="Priority",ISNUMBER('Cost model'!N171)),'Cost model'!N171,'Cost model'!M171)</f>
        <v>40</v>
      </c>
      <c r="K7357" s="14" t="n">
        <f aca="false">J7357-H7357</f>
        <v>-4.05</v>
      </c>
      <c r="L7357" s="14" t="n">
        <f aca="false">G7357-H7357</f>
        <v>-6.55</v>
      </c>
    </row>
    <row r="7358" customFormat="false" ht="15" hidden="false" customHeight="false" outlineLevel="0" collapsed="false">
      <c r="A7358" s="2" t="s">
        <v>174</v>
      </c>
      <c r="B7358" s="2" t="s">
        <v>174</v>
      </c>
      <c r="C7358" s="2" t="s">
        <v>48</v>
      </c>
      <c r="D7358" s="2" t="s">
        <v>10</v>
      </c>
      <c r="E7358" s="2" t="s">
        <v>83</v>
      </c>
      <c r="F7358" s="2" t="s">
        <v>977</v>
      </c>
      <c r="G7358" s="14" t="n">
        <v>17.5</v>
      </c>
      <c r="H7358" s="14" t="n">
        <v>7.5</v>
      </c>
      <c r="I7358" s="14" t="n">
        <v>17.5</v>
      </c>
      <c r="J7358" s="23" t="n">
        <f aca="false">IF(AND(E7358="Priority",ISNUMBER('Cost model'!N168)),'Cost model'!N168,'Cost model'!M168)</f>
        <v>18.5</v>
      </c>
      <c r="K7358" s="14" t="n">
        <f aca="false">J7358-H7358</f>
        <v>11</v>
      </c>
      <c r="L7358" s="14" t="n">
        <f aca="false">G7358-H7358</f>
        <v>10</v>
      </c>
    </row>
    <row r="7359" customFormat="false" ht="15" hidden="false" customHeight="false" outlineLevel="0" collapsed="false">
      <c r="A7359" s="2" t="s">
        <v>142</v>
      </c>
      <c r="B7359" s="2" t="s">
        <v>142</v>
      </c>
      <c r="C7359" s="2" t="s">
        <v>47</v>
      </c>
      <c r="D7359" s="2" t="s">
        <v>10</v>
      </c>
      <c r="E7359" s="2" t="s">
        <v>74</v>
      </c>
      <c r="F7359" s="2" t="s">
        <v>977</v>
      </c>
      <c r="G7359" s="14" t="n">
        <v>9.5</v>
      </c>
      <c r="H7359" s="14" t="n">
        <v>8.8</v>
      </c>
      <c r="I7359" s="14" t="n">
        <v>9.5</v>
      </c>
      <c r="J7359" s="23" t="n">
        <f aca="false">IF(AND(E7359="Priority",ISNUMBER('Cost model'!N632)),'Cost model'!N632,'Cost model'!M632)</f>
        <v>9.5</v>
      </c>
      <c r="K7359" s="14" t="n">
        <f aca="false">J7359-H7359</f>
        <v>0.699999999999999</v>
      </c>
      <c r="L7359" s="14" t="n">
        <f aca="false">G7359-H7359</f>
        <v>0.699999999999999</v>
      </c>
    </row>
    <row r="7360" customFormat="false" ht="15" hidden="false" customHeight="false" outlineLevel="0" collapsed="false">
      <c r="A7360" s="2" t="s">
        <v>142</v>
      </c>
      <c r="B7360" s="2" t="s">
        <v>174</v>
      </c>
      <c r="C7360" s="2" t="s">
        <v>47</v>
      </c>
      <c r="D7360" s="2" t="s">
        <v>10</v>
      </c>
      <c r="E7360" s="2" t="s">
        <v>74</v>
      </c>
      <c r="F7360" s="2" t="s">
        <v>976</v>
      </c>
      <c r="G7360" s="14" t="n">
        <v>9.5</v>
      </c>
      <c r="H7360" s="14" t="n">
        <v>7.11</v>
      </c>
      <c r="I7360" s="14" t="n">
        <v>14.5</v>
      </c>
      <c r="J7360" s="23" t="n">
        <f aca="false">IF(AND(E7360="Priority",ISNUMBER('Cost model'!N692)),'Cost model'!N692,'Cost model'!M692)</f>
        <v>9.5</v>
      </c>
      <c r="K7360" s="14" t="n">
        <f aca="false">J7360-H7360</f>
        <v>2.39</v>
      </c>
      <c r="L7360" s="14" t="n">
        <f aca="false">G7360-H7360</f>
        <v>2.39</v>
      </c>
    </row>
    <row r="7361" customFormat="false" ht="15" hidden="false" customHeight="false" outlineLevel="0" collapsed="false">
      <c r="A7361" s="2" t="s">
        <v>174</v>
      </c>
      <c r="B7361" s="2" t="s">
        <v>174</v>
      </c>
      <c r="C7361" s="2" t="s">
        <v>48</v>
      </c>
      <c r="D7361" s="2" t="s">
        <v>10</v>
      </c>
      <c r="E7361" s="2" t="s">
        <v>74</v>
      </c>
      <c r="F7361" s="2" t="s">
        <v>977</v>
      </c>
      <c r="G7361" s="14" t="n">
        <v>12.5</v>
      </c>
      <c r="H7361" s="14" t="n">
        <v>8.84</v>
      </c>
      <c r="I7361" s="14" t="n">
        <v>12.5</v>
      </c>
      <c r="J7361" s="23" t="n">
        <f aca="false">IF(AND(E7361="Priority",ISNUMBER('Cost model'!N168)),'Cost model'!N168,'Cost model'!M168)</f>
        <v>13.5</v>
      </c>
      <c r="K7361" s="14" t="n">
        <f aca="false">J7361-H7361</f>
        <v>4.66</v>
      </c>
      <c r="L7361" s="14" t="n">
        <f aca="false">G7361-H7361</f>
        <v>3.66</v>
      </c>
    </row>
    <row r="7362" customFormat="false" ht="15" hidden="false" customHeight="false" outlineLevel="0" collapsed="false">
      <c r="A7362" s="2" t="s">
        <v>174</v>
      </c>
      <c r="B7362" s="2" t="s">
        <v>174</v>
      </c>
      <c r="C7362" s="2" t="s">
        <v>48</v>
      </c>
      <c r="D7362" s="2" t="s">
        <v>10</v>
      </c>
      <c r="E7362" s="2" t="s">
        <v>74</v>
      </c>
      <c r="F7362" s="2" t="s">
        <v>977</v>
      </c>
      <c r="G7362" s="14" t="n">
        <v>12.5</v>
      </c>
      <c r="H7362" s="14" t="n">
        <v>8.84</v>
      </c>
      <c r="I7362" s="14" t="n">
        <v>12.5</v>
      </c>
      <c r="J7362" s="23" t="n">
        <f aca="false">IF(AND(E7362="Priority",ISNUMBER('Cost model'!N168)),'Cost model'!N168,'Cost model'!M168)</f>
        <v>13.5</v>
      </c>
      <c r="K7362" s="14" t="n">
        <f aca="false">J7362-H7362</f>
        <v>4.66</v>
      </c>
      <c r="L7362" s="14" t="n">
        <f aca="false">G7362-H7362</f>
        <v>3.66</v>
      </c>
    </row>
    <row r="7363" customFormat="false" ht="15" hidden="false" customHeight="false" outlineLevel="0" collapsed="false">
      <c r="A7363" s="2" t="s">
        <v>174</v>
      </c>
      <c r="B7363" s="2" t="s">
        <v>174</v>
      </c>
      <c r="C7363" s="2" t="s">
        <v>47</v>
      </c>
      <c r="D7363" s="2" t="s">
        <v>10</v>
      </c>
      <c r="E7363" s="2" t="s">
        <v>83</v>
      </c>
      <c r="F7363" s="2" t="s">
        <v>977</v>
      </c>
      <c r="G7363" s="14" t="n">
        <v>14.5</v>
      </c>
      <c r="H7363" s="14" t="n">
        <v>10.62</v>
      </c>
      <c r="I7363" s="14" t="n">
        <v>14.5</v>
      </c>
      <c r="J7363" s="23" t="n">
        <f aca="false">IF(AND(E7363="Priority",ISNUMBER('Cost model'!N167)),'Cost model'!N167,'Cost model'!M167)</f>
        <v>13.5</v>
      </c>
      <c r="K7363" s="14" t="n">
        <f aca="false">J7363-H7363</f>
        <v>2.88</v>
      </c>
      <c r="L7363" s="14" t="n">
        <f aca="false">G7363-H7363</f>
        <v>3.88</v>
      </c>
    </row>
    <row r="7364" customFormat="false" ht="15" hidden="false" customHeight="false" outlineLevel="0" collapsed="false">
      <c r="A7364" s="2" t="s">
        <v>221</v>
      </c>
      <c r="B7364" s="2" t="s">
        <v>221</v>
      </c>
      <c r="C7364" s="2" t="s">
        <v>47</v>
      </c>
      <c r="D7364" s="2" t="s">
        <v>12</v>
      </c>
      <c r="E7364" s="2" t="s">
        <v>74</v>
      </c>
      <c r="F7364" s="2" t="s">
        <v>977</v>
      </c>
      <c r="G7364" s="14" t="n">
        <v>28.5</v>
      </c>
      <c r="H7364" s="14" t="n">
        <v>24.95</v>
      </c>
      <c r="I7364" s="14" t="n">
        <v>9.5</v>
      </c>
      <c r="J7364" s="23" t="n">
        <f aca="false">IF(AND(E7364="Priority",ISNUMBER('Cost model'!N740)),'Cost model'!N740,'Cost model'!M740)</f>
        <v>22.5</v>
      </c>
      <c r="K7364" s="14" t="n">
        <f aca="false">J7364-H7364</f>
        <v>-2.45</v>
      </c>
      <c r="L7364" s="14" t="n">
        <f aca="false">G7364-H7364</f>
        <v>3.55</v>
      </c>
    </row>
    <row r="7365" customFormat="false" ht="15" hidden="false" customHeight="false" outlineLevel="0" collapsed="false">
      <c r="A7365" s="2" t="s">
        <v>124</v>
      </c>
      <c r="B7365" s="2" t="s">
        <v>124</v>
      </c>
      <c r="C7365" s="2" t="s">
        <v>47</v>
      </c>
      <c r="D7365" s="2" t="s">
        <v>10</v>
      </c>
      <c r="E7365" s="2" t="s">
        <v>83</v>
      </c>
      <c r="F7365" s="2" t="s">
        <v>977</v>
      </c>
      <c r="G7365" s="14" t="n">
        <v>14.5</v>
      </c>
      <c r="H7365" s="14" t="n">
        <v>6.71</v>
      </c>
      <c r="I7365" s="14" t="n">
        <v>14.5</v>
      </c>
      <c r="J7365" s="23" t="n">
        <f aca="false">IF(AND(E7365="Priority",ISNUMBER('Cost model'!N317)),'Cost model'!N317,'Cost model'!M317)</f>
        <v>15.5</v>
      </c>
      <c r="K7365" s="14" t="n">
        <f aca="false">J7365-H7365</f>
        <v>8.79</v>
      </c>
      <c r="L7365" s="14" t="n">
        <f aca="false">G7365-H7365</f>
        <v>7.79</v>
      </c>
    </row>
    <row r="7366" customFormat="false" ht="15" hidden="false" customHeight="false" outlineLevel="0" collapsed="false">
      <c r="A7366" s="2" t="s">
        <v>174</v>
      </c>
      <c r="B7366" s="2" t="s">
        <v>174</v>
      </c>
      <c r="C7366" s="2" t="s">
        <v>48</v>
      </c>
      <c r="D7366" s="2" t="s">
        <v>12</v>
      </c>
      <c r="E7366" s="2" t="s">
        <v>74</v>
      </c>
      <c r="F7366" s="2" t="s">
        <v>977</v>
      </c>
      <c r="G7366" s="14" t="n">
        <v>37.5</v>
      </c>
      <c r="H7366" s="14" t="n">
        <v>48.53</v>
      </c>
      <c r="I7366" s="14" t="n">
        <v>12.5</v>
      </c>
      <c r="J7366" s="23" t="n">
        <f aca="false">IF(AND(E7366="Priority",ISNUMBER('Cost model'!N171)),'Cost model'!N171,'Cost model'!M171)</f>
        <v>40</v>
      </c>
      <c r="K7366" s="14" t="n">
        <f aca="false">J7366-H7366</f>
        <v>-8.53</v>
      </c>
      <c r="L7366" s="14" t="n">
        <f aca="false">G7366-H7366</f>
        <v>-11.03</v>
      </c>
    </row>
    <row r="7367" customFormat="false" ht="15" hidden="false" customHeight="false" outlineLevel="0" collapsed="false">
      <c r="A7367" s="2" t="s">
        <v>124</v>
      </c>
      <c r="B7367" s="2" t="s">
        <v>124</v>
      </c>
      <c r="C7367" s="2" t="s">
        <v>48</v>
      </c>
      <c r="D7367" s="2" t="s">
        <v>10</v>
      </c>
      <c r="E7367" s="2" t="s">
        <v>74</v>
      </c>
      <c r="F7367" s="2" t="s">
        <v>977</v>
      </c>
      <c r="G7367" s="14" t="n">
        <v>12.5</v>
      </c>
      <c r="H7367" s="14" t="n">
        <v>10.81</v>
      </c>
      <c r="I7367" s="14" t="n">
        <v>12.5</v>
      </c>
      <c r="J7367" s="23" t="n">
        <f aca="false">IF(AND(E7367="Priority",ISNUMBER('Cost model'!N318)),'Cost model'!N318,'Cost model'!M318)</f>
        <v>14.5</v>
      </c>
      <c r="K7367" s="14" t="n">
        <f aca="false">J7367-H7367</f>
        <v>3.69</v>
      </c>
      <c r="L7367" s="14" t="n">
        <f aca="false">G7367-H7367</f>
        <v>1.69</v>
      </c>
    </row>
    <row r="7368" customFormat="false" ht="15" hidden="false" customHeight="false" outlineLevel="0" collapsed="false">
      <c r="A7368" s="2" t="s">
        <v>221</v>
      </c>
      <c r="B7368" s="2" t="s">
        <v>142</v>
      </c>
      <c r="C7368" s="2" t="s">
        <v>47</v>
      </c>
      <c r="D7368" s="2" t="s">
        <v>12</v>
      </c>
      <c r="E7368" s="2" t="s">
        <v>74</v>
      </c>
      <c r="F7368" s="2" t="s">
        <v>976</v>
      </c>
      <c r="G7368" s="14" t="n">
        <v>19</v>
      </c>
      <c r="H7368" s="14" t="n">
        <v>51.58</v>
      </c>
      <c r="I7368" s="14" t="n">
        <v>24.5</v>
      </c>
      <c r="J7368" s="23" t="n">
        <f aca="false">IF(AND(E7368="Priority",ISNUMBER('Cost model'!N770)),'Cost model'!N770,'Cost model'!M770)</f>
        <v>55</v>
      </c>
      <c r="K7368" s="14" t="n">
        <f aca="false">J7368-H7368</f>
        <v>3.42</v>
      </c>
      <c r="L7368" s="14" t="n">
        <f aca="false">G7368-H7368</f>
        <v>-32.58</v>
      </c>
    </row>
    <row r="7369" customFormat="false" ht="15" hidden="false" customHeight="false" outlineLevel="0" collapsed="false">
      <c r="A7369" s="2" t="s">
        <v>205</v>
      </c>
      <c r="B7369" s="2" t="s">
        <v>142</v>
      </c>
      <c r="C7369" s="2" t="s">
        <v>48</v>
      </c>
      <c r="D7369" s="2" t="s">
        <v>10</v>
      </c>
      <c r="E7369" s="2" t="s">
        <v>83</v>
      </c>
      <c r="F7369" s="2" t="s">
        <v>976</v>
      </c>
      <c r="G7369" s="14" t="n">
        <v>19.5</v>
      </c>
      <c r="H7369" s="14" t="n">
        <v>25.08</v>
      </c>
      <c r="I7369" s="14" t="n">
        <v>19.5</v>
      </c>
      <c r="J7369" s="23" t="n">
        <f aca="false">IF(AND(E7369="Priority",ISNUMBER('Cost model'!N543)),'Cost model'!N543,'Cost model'!M543)</f>
        <v>25.5</v>
      </c>
      <c r="K7369" s="14" t="n">
        <f aca="false">J7369-H7369</f>
        <v>0.420000000000002</v>
      </c>
      <c r="L7369" s="14" t="n">
        <f aca="false">G7369-H7369</f>
        <v>-5.58</v>
      </c>
    </row>
    <row r="7370" customFormat="false" ht="15" hidden="false" customHeight="false" outlineLevel="0" collapsed="false">
      <c r="A7370" s="2" t="s">
        <v>158</v>
      </c>
      <c r="B7370" s="2" t="s">
        <v>158</v>
      </c>
      <c r="C7370" s="2" t="s">
        <v>47</v>
      </c>
      <c r="D7370" s="2" t="s">
        <v>10</v>
      </c>
      <c r="E7370" s="2" t="s">
        <v>74</v>
      </c>
      <c r="F7370" s="2" t="s">
        <v>977</v>
      </c>
      <c r="G7370" s="14" t="n">
        <v>9.5</v>
      </c>
      <c r="H7370" s="14" t="n">
        <v>9.27</v>
      </c>
      <c r="I7370" s="14" t="n">
        <v>9.5</v>
      </c>
      <c r="J7370" s="23" t="n">
        <f aca="false">IF(AND(E7370="Priority",ISNUMBER('Cost model'!N422)),'Cost model'!N422,'Cost model'!M422)</f>
        <v>8.5</v>
      </c>
      <c r="K7370" s="14" t="n">
        <f aca="false">J7370-H7370</f>
        <v>-0.77</v>
      </c>
      <c r="L7370" s="14" t="n">
        <f aca="false">G7370-H7370</f>
        <v>0.23</v>
      </c>
    </row>
    <row r="7371" customFormat="false" ht="15" hidden="false" customHeight="false" outlineLevel="0" collapsed="false">
      <c r="A7371" s="2" t="s">
        <v>124</v>
      </c>
      <c r="B7371" s="2" t="s">
        <v>124</v>
      </c>
      <c r="C7371" s="2" t="s">
        <v>48</v>
      </c>
      <c r="D7371" s="2" t="s">
        <v>12</v>
      </c>
      <c r="E7371" s="2" t="s">
        <v>74</v>
      </c>
      <c r="F7371" s="2" t="s">
        <v>977</v>
      </c>
      <c r="G7371" s="14" t="n">
        <v>12.5</v>
      </c>
      <c r="H7371" s="14" t="n">
        <v>8.29</v>
      </c>
      <c r="I7371" s="14" t="n">
        <v>12.5</v>
      </c>
      <c r="J7371" s="23" t="n">
        <f aca="false">IF(AND(E7371="Priority",ISNUMBER('Cost model'!N321)),'Cost model'!N321,'Cost model'!M321)</f>
        <v>40</v>
      </c>
      <c r="K7371" s="14" t="n">
        <f aca="false">J7371-H7371</f>
        <v>31.71</v>
      </c>
      <c r="L7371" s="14" t="n">
        <f aca="false">G7371-H7371</f>
        <v>4.21</v>
      </c>
    </row>
    <row r="7372" customFormat="false" ht="15" hidden="false" customHeight="false" outlineLevel="0" collapsed="false">
      <c r="A7372" s="2" t="s">
        <v>174</v>
      </c>
      <c r="B7372" s="2" t="s">
        <v>142</v>
      </c>
      <c r="C7372" s="2" t="s">
        <v>47</v>
      </c>
      <c r="D7372" s="2" t="s">
        <v>14</v>
      </c>
      <c r="E7372" s="2" t="s">
        <v>74</v>
      </c>
      <c r="F7372" s="2" t="s">
        <v>976</v>
      </c>
      <c r="G7372" s="14" t="n">
        <v>50</v>
      </c>
      <c r="H7372" s="14" t="n">
        <v>119.12</v>
      </c>
      <c r="I7372" s="14" t="n">
        <v>25</v>
      </c>
      <c r="J7372" s="23" t="n">
        <f aca="false">IF(AND(E7372="Priority",ISNUMBER('Cost model'!N131)),'Cost model'!N131,'Cost model'!M131)</f>
        <v>95</v>
      </c>
      <c r="K7372" s="14" t="n">
        <f aca="false">J7372-H7372</f>
        <v>-24.12</v>
      </c>
      <c r="L7372" s="14" t="n">
        <f aca="false">G7372-H7372</f>
        <v>-69.12</v>
      </c>
    </row>
    <row r="7373" customFormat="false" ht="15" hidden="false" customHeight="false" outlineLevel="0" collapsed="false">
      <c r="A7373" s="2" t="s">
        <v>124</v>
      </c>
      <c r="B7373" s="2" t="s">
        <v>142</v>
      </c>
      <c r="C7373" s="2" t="s">
        <v>48</v>
      </c>
      <c r="D7373" s="2" t="s">
        <v>12</v>
      </c>
      <c r="E7373" s="2" t="s">
        <v>74</v>
      </c>
      <c r="F7373" s="2" t="s">
        <v>976</v>
      </c>
      <c r="G7373" s="14" t="n">
        <v>19.5</v>
      </c>
      <c r="H7373" s="14" t="n">
        <v>44.04</v>
      </c>
      <c r="I7373" s="14" t="n">
        <v>19.5</v>
      </c>
      <c r="J7373" s="23" t="n">
        <f aca="false">IF(AND(E7373="Priority",ISNUMBER('Cost model'!N336)),'Cost model'!N336,'Cost model'!M336)</f>
        <v>50</v>
      </c>
      <c r="K7373" s="14" t="n">
        <f aca="false">J7373-H7373</f>
        <v>5.96</v>
      </c>
      <c r="L7373" s="14" t="n">
        <f aca="false">G7373-H7373</f>
        <v>-24.54</v>
      </c>
    </row>
    <row r="7374" customFormat="false" ht="15" hidden="false" customHeight="false" outlineLevel="0" collapsed="false">
      <c r="A7374" s="2" t="s">
        <v>124</v>
      </c>
      <c r="B7374" s="2" t="s">
        <v>158</v>
      </c>
      <c r="C7374" s="2" t="s">
        <v>47</v>
      </c>
      <c r="D7374" s="2" t="s">
        <v>12</v>
      </c>
      <c r="E7374" s="2" t="s">
        <v>74</v>
      </c>
      <c r="F7374" s="2" t="s">
        <v>976</v>
      </c>
      <c r="G7374" s="14" t="n">
        <v>19</v>
      </c>
      <c r="H7374" s="14" t="n">
        <v>25.95</v>
      </c>
      <c r="I7374" s="14" t="n">
        <v>19.5</v>
      </c>
      <c r="J7374" s="23" t="n">
        <f aca="false">IF(AND(E7374="Priority",ISNUMBER('Cost model'!N350)),'Cost model'!N350,'Cost model'!M350)</f>
        <v>50</v>
      </c>
      <c r="K7374" s="14" t="n">
        <f aca="false">J7374-H7374</f>
        <v>24.05</v>
      </c>
      <c r="L7374" s="14" t="n">
        <f aca="false">G7374-H7374</f>
        <v>-6.95</v>
      </c>
    </row>
    <row r="7375" customFormat="false" ht="15" hidden="false" customHeight="false" outlineLevel="0" collapsed="false">
      <c r="A7375" s="2" t="s">
        <v>342</v>
      </c>
      <c r="B7375" s="2" t="s">
        <v>158</v>
      </c>
      <c r="C7375" s="2" t="s">
        <v>47</v>
      </c>
      <c r="D7375" s="2" t="s">
        <v>12</v>
      </c>
      <c r="E7375" s="2" t="s">
        <v>83</v>
      </c>
      <c r="F7375" s="2" t="s">
        <v>976</v>
      </c>
      <c r="G7375" s="14" t="n">
        <v>29.5</v>
      </c>
      <c r="H7375" s="14" t="n">
        <v>23.78</v>
      </c>
      <c r="I7375" s="14" t="n">
        <v>29.5</v>
      </c>
      <c r="J7375" s="23" t="n">
        <f aca="false">IF(AND(E7375="Priority",ISNUMBER('Cost model'!N215)),'Cost model'!N215,'Cost model'!M215)</f>
        <v>80</v>
      </c>
      <c r="K7375" s="14" t="n">
        <f aca="false">J7375-H7375</f>
        <v>56.22</v>
      </c>
      <c r="L7375" s="14" t="n">
        <f aca="false">G7375-H7375</f>
        <v>5.72</v>
      </c>
    </row>
    <row r="7376" customFormat="false" ht="15" hidden="false" customHeight="false" outlineLevel="0" collapsed="false">
      <c r="A7376" s="2" t="s">
        <v>174</v>
      </c>
      <c r="B7376" s="2" t="s">
        <v>174</v>
      </c>
      <c r="C7376" s="2" t="s">
        <v>47</v>
      </c>
      <c r="D7376" s="2" t="s">
        <v>10</v>
      </c>
      <c r="E7376" s="2" t="s">
        <v>74</v>
      </c>
      <c r="F7376" s="2" t="s">
        <v>977</v>
      </c>
      <c r="G7376" s="14" t="n">
        <v>9.5</v>
      </c>
      <c r="H7376" s="14" t="n">
        <v>7.5</v>
      </c>
      <c r="I7376" s="14" t="n">
        <v>9.5</v>
      </c>
      <c r="J7376" s="23" t="n">
        <f aca="false">IF(AND(E7376="Priority",ISNUMBER('Cost model'!N167)),'Cost model'!N167,'Cost model'!M167)</f>
        <v>8.5</v>
      </c>
      <c r="K7376" s="14" t="n">
        <f aca="false">J7376-H7376</f>
        <v>1</v>
      </c>
      <c r="L7376" s="14" t="n">
        <f aca="false">G7376-H7376</f>
        <v>2</v>
      </c>
    </row>
    <row r="7377" customFormat="false" ht="15" hidden="false" customHeight="false" outlineLevel="0" collapsed="false">
      <c r="A7377" s="2" t="s">
        <v>158</v>
      </c>
      <c r="B7377" s="2" t="s">
        <v>158</v>
      </c>
      <c r="C7377" s="2" t="s">
        <v>47</v>
      </c>
      <c r="D7377" s="2" t="s">
        <v>10</v>
      </c>
      <c r="E7377" s="2" t="s">
        <v>83</v>
      </c>
      <c r="F7377" s="2" t="s">
        <v>977</v>
      </c>
      <c r="G7377" s="14" t="n">
        <v>14.5</v>
      </c>
      <c r="H7377" s="14" t="n">
        <v>10.46</v>
      </c>
      <c r="I7377" s="14" t="n">
        <v>14.5</v>
      </c>
      <c r="J7377" s="23" t="n">
        <f aca="false">IF(AND(E7377="Priority",ISNUMBER('Cost model'!N422)),'Cost model'!N422,'Cost model'!M422)</f>
        <v>13.5</v>
      </c>
      <c r="K7377" s="14" t="n">
        <f aca="false">J7377-H7377</f>
        <v>3.04</v>
      </c>
      <c r="L7377" s="14" t="n">
        <f aca="false">G7377-H7377</f>
        <v>4.04</v>
      </c>
    </row>
    <row r="7378" customFormat="false" ht="15" hidden="false" customHeight="false" outlineLevel="0" collapsed="false">
      <c r="A7378" s="2" t="s">
        <v>124</v>
      </c>
      <c r="B7378" s="2" t="s">
        <v>158</v>
      </c>
      <c r="C7378" s="2" t="s">
        <v>48</v>
      </c>
      <c r="D7378" s="2" t="s">
        <v>12</v>
      </c>
      <c r="E7378" s="2" t="s">
        <v>74</v>
      </c>
      <c r="F7378" s="2" t="s">
        <v>976</v>
      </c>
      <c r="G7378" s="14" t="n">
        <v>25</v>
      </c>
      <c r="H7378" s="14" t="n">
        <v>52.75</v>
      </c>
      <c r="I7378" s="14" t="n">
        <v>19.5</v>
      </c>
      <c r="J7378" s="23" t="n">
        <f aca="false">IF(AND(E7378="Priority",ISNUMBER('Cost model'!N351)),'Cost model'!N351,'Cost model'!M351)</f>
        <v>55</v>
      </c>
      <c r="K7378" s="14" t="n">
        <f aca="false">J7378-H7378</f>
        <v>2.25</v>
      </c>
      <c r="L7378" s="14" t="n">
        <f aca="false">G7378-H7378</f>
        <v>-27.75</v>
      </c>
    </row>
    <row r="7379" customFormat="false" ht="15" hidden="false" customHeight="false" outlineLevel="0" collapsed="false">
      <c r="A7379" s="2" t="s">
        <v>142</v>
      </c>
      <c r="B7379" s="2" t="s">
        <v>142</v>
      </c>
      <c r="C7379" s="2" t="s">
        <v>49</v>
      </c>
      <c r="D7379" s="2" t="s">
        <v>12</v>
      </c>
      <c r="E7379" s="2" t="s">
        <v>74</v>
      </c>
      <c r="F7379" s="2" t="s">
        <v>977</v>
      </c>
      <c r="G7379" s="14" t="n">
        <v>54.5</v>
      </c>
      <c r="H7379" s="14" t="n">
        <v>42.21</v>
      </c>
      <c r="I7379" s="14" t="n">
        <v>19.5</v>
      </c>
      <c r="J7379" s="23" t="n">
        <f aca="false">IF(AND(E7379="Priority",ISNUMBER('Cost model'!N637)),'Cost model'!N637,'Cost model'!M637)</f>
        <v>45</v>
      </c>
      <c r="K7379" s="14" t="n">
        <f aca="false">J7379-H7379</f>
        <v>2.79</v>
      </c>
      <c r="L7379" s="14" t="n">
        <f aca="false">G7379-H7379</f>
        <v>12.29</v>
      </c>
    </row>
    <row r="7380" customFormat="false" ht="15" hidden="false" customHeight="false" outlineLevel="0" collapsed="false">
      <c r="A7380" s="2" t="s">
        <v>174</v>
      </c>
      <c r="B7380" s="2" t="s">
        <v>174</v>
      </c>
      <c r="C7380" s="2" t="s">
        <v>49</v>
      </c>
      <c r="D7380" s="2" t="s">
        <v>10</v>
      </c>
      <c r="E7380" s="2" t="s">
        <v>74</v>
      </c>
      <c r="F7380" s="2" t="s">
        <v>977</v>
      </c>
      <c r="G7380" s="14" t="n">
        <v>17.5</v>
      </c>
      <c r="H7380" s="14" t="n">
        <v>10.82</v>
      </c>
      <c r="I7380" s="14" t="n">
        <v>17.5</v>
      </c>
      <c r="J7380" s="23" t="n">
        <f aca="false">IF(AND(E7380="Priority",ISNUMBER('Cost model'!N169)),'Cost model'!N169,'Cost model'!M169)</f>
        <v>18.5</v>
      </c>
      <c r="K7380" s="14" t="n">
        <f aca="false">J7380-H7380</f>
        <v>7.68</v>
      </c>
      <c r="L7380" s="14" t="n">
        <f aca="false">G7380-H7380</f>
        <v>6.68</v>
      </c>
    </row>
    <row r="7381" customFormat="false" ht="15" hidden="false" customHeight="false" outlineLevel="0" collapsed="false">
      <c r="A7381" s="2" t="s">
        <v>221</v>
      </c>
      <c r="B7381" s="2" t="s">
        <v>158</v>
      </c>
      <c r="C7381" s="2" t="s">
        <v>47</v>
      </c>
      <c r="D7381" s="2" t="s">
        <v>10</v>
      </c>
      <c r="E7381" s="2" t="s">
        <v>74</v>
      </c>
      <c r="F7381" s="2" t="s">
        <v>976</v>
      </c>
      <c r="G7381" s="14" t="n">
        <v>14.5</v>
      </c>
      <c r="H7381" s="14" t="n">
        <v>10.62</v>
      </c>
      <c r="I7381" s="14" t="n">
        <v>14.5</v>
      </c>
      <c r="J7381" s="23" t="n">
        <f aca="false">IF(AND(E7381="Priority",ISNUMBER('Cost model'!N752)),'Cost model'!N752,'Cost model'!M752)</f>
        <v>12.5</v>
      </c>
      <c r="K7381" s="14" t="n">
        <f aca="false">J7381-H7381</f>
        <v>1.88</v>
      </c>
      <c r="L7381" s="14" t="n">
        <f aca="false">G7381-H7381</f>
        <v>3.88</v>
      </c>
    </row>
    <row r="7382" customFormat="false" ht="15" hidden="false" customHeight="false" outlineLevel="0" collapsed="false">
      <c r="A7382" s="2" t="s">
        <v>174</v>
      </c>
      <c r="B7382" s="2" t="s">
        <v>124</v>
      </c>
      <c r="C7382" s="2" t="s">
        <v>48</v>
      </c>
      <c r="D7382" s="2" t="s">
        <v>10</v>
      </c>
      <c r="E7382" s="2" t="s">
        <v>74</v>
      </c>
      <c r="F7382" s="2" t="s">
        <v>976</v>
      </c>
      <c r="G7382" s="14" t="n">
        <v>12.5</v>
      </c>
      <c r="H7382" s="14" t="n">
        <v>11.95</v>
      </c>
      <c r="I7382" s="14" t="n">
        <v>12.5</v>
      </c>
      <c r="J7382" s="23" t="n">
        <f aca="false">IF(AND(E7382="Priority",ISNUMBER('Cost model'!N108)),'Cost model'!N108,'Cost model'!M108)</f>
        <v>15.5</v>
      </c>
      <c r="K7382" s="14" t="n">
        <f aca="false">J7382-H7382</f>
        <v>3.55</v>
      </c>
      <c r="L7382" s="14" t="n">
        <f aca="false">G7382-H7382</f>
        <v>0.550000000000001</v>
      </c>
    </row>
    <row r="7383" customFormat="false" ht="15" hidden="false" customHeight="false" outlineLevel="0" collapsed="false">
      <c r="A7383" s="2" t="s">
        <v>221</v>
      </c>
      <c r="B7383" s="2" t="s">
        <v>158</v>
      </c>
      <c r="C7383" s="2" t="s">
        <v>47</v>
      </c>
      <c r="D7383" s="2" t="s">
        <v>10</v>
      </c>
      <c r="E7383" s="2" t="s">
        <v>74</v>
      </c>
      <c r="F7383" s="2" t="s">
        <v>976</v>
      </c>
      <c r="G7383" s="14" t="n">
        <v>9.5</v>
      </c>
      <c r="H7383" s="14" t="n">
        <v>10.62</v>
      </c>
      <c r="I7383" s="14" t="n">
        <v>14.5</v>
      </c>
      <c r="J7383" s="23" t="n">
        <f aca="false">IF(AND(E7383="Priority",ISNUMBER('Cost model'!N752)),'Cost model'!N752,'Cost model'!M752)</f>
        <v>12.5</v>
      </c>
      <c r="K7383" s="14" t="n">
        <f aca="false">J7383-H7383</f>
        <v>1.88</v>
      </c>
      <c r="L7383" s="14" t="n">
        <f aca="false">G7383-H7383</f>
        <v>-1.12</v>
      </c>
    </row>
    <row r="7384" customFormat="false" ht="15" hidden="false" customHeight="false" outlineLevel="0" collapsed="false">
      <c r="A7384" s="2" t="s">
        <v>174</v>
      </c>
      <c r="B7384" s="2" t="s">
        <v>124</v>
      </c>
      <c r="C7384" s="2" t="s">
        <v>49</v>
      </c>
      <c r="D7384" s="2" t="s">
        <v>12</v>
      </c>
      <c r="E7384" s="2" t="s">
        <v>74</v>
      </c>
      <c r="F7384" s="2" t="s">
        <v>976</v>
      </c>
      <c r="G7384" s="14" t="n">
        <v>54.5</v>
      </c>
      <c r="H7384" s="14" t="n">
        <v>54.35</v>
      </c>
      <c r="I7384" s="14" t="n">
        <v>19.5</v>
      </c>
      <c r="J7384" s="23" t="n">
        <f aca="false">IF(AND(E7384="Priority",ISNUMBER('Cost model'!N112)),'Cost model'!N112,'Cost model'!M112)</f>
        <v>50</v>
      </c>
      <c r="K7384" s="14" t="n">
        <f aca="false">J7384-H7384</f>
        <v>-4.35</v>
      </c>
      <c r="L7384" s="14" t="n">
        <f aca="false">G7384-H7384</f>
        <v>0.149999999999999</v>
      </c>
    </row>
    <row r="7385" customFormat="false" ht="15" hidden="false" customHeight="false" outlineLevel="0" collapsed="false">
      <c r="A7385" s="2" t="s">
        <v>221</v>
      </c>
      <c r="B7385" s="2" t="s">
        <v>221</v>
      </c>
      <c r="C7385" s="2" t="s">
        <v>47</v>
      </c>
      <c r="D7385" s="2" t="s">
        <v>13</v>
      </c>
      <c r="E7385" s="2" t="s">
        <v>74</v>
      </c>
      <c r="F7385" s="2" t="s">
        <v>977</v>
      </c>
      <c r="G7385" s="14" t="n">
        <v>19.5</v>
      </c>
      <c r="H7385" s="14" t="n">
        <v>30.01</v>
      </c>
      <c r="I7385" s="14" t="n">
        <v>19.5</v>
      </c>
      <c r="J7385" s="23" t="n">
        <f aca="false">IF(AND(E7385="Priority",ISNUMBER('Cost model'!N743)),'Cost model'!N743,'Cost model'!M743)</f>
        <v>45</v>
      </c>
      <c r="K7385" s="14" t="n">
        <f aca="false">J7385-H7385</f>
        <v>14.99</v>
      </c>
      <c r="L7385" s="14" t="n">
        <f aca="false">G7385-H7385</f>
        <v>-10.51</v>
      </c>
    </row>
    <row r="7386" customFormat="false" ht="15" hidden="false" customHeight="false" outlineLevel="0" collapsed="false">
      <c r="A7386" s="2" t="s">
        <v>221</v>
      </c>
      <c r="B7386" s="2" t="s">
        <v>221</v>
      </c>
      <c r="C7386" s="2" t="s">
        <v>47</v>
      </c>
      <c r="D7386" s="2" t="s">
        <v>13</v>
      </c>
      <c r="E7386" s="2" t="s">
        <v>74</v>
      </c>
      <c r="F7386" s="2" t="s">
        <v>977</v>
      </c>
      <c r="G7386" s="14" t="n">
        <v>48</v>
      </c>
      <c r="H7386" s="14" t="n">
        <v>35.8</v>
      </c>
      <c r="I7386" s="14" t="n">
        <v>19.5</v>
      </c>
      <c r="J7386" s="23" t="n">
        <f aca="false">IF(AND(E7386="Priority",ISNUMBER('Cost model'!N743)),'Cost model'!N743,'Cost model'!M743)</f>
        <v>45</v>
      </c>
      <c r="K7386" s="14" t="n">
        <f aca="false">J7386-H7386</f>
        <v>9.2</v>
      </c>
      <c r="L7386" s="14" t="n">
        <f aca="false">G7386-H7386</f>
        <v>12.2</v>
      </c>
    </row>
    <row r="7387" customFormat="false" ht="15" hidden="false" customHeight="false" outlineLevel="0" collapsed="false">
      <c r="A7387" s="2" t="s">
        <v>142</v>
      </c>
      <c r="B7387" s="2" t="s">
        <v>124</v>
      </c>
      <c r="C7387" s="2" t="s">
        <v>48</v>
      </c>
      <c r="D7387" s="2" t="s">
        <v>12</v>
      </c>
      <c r="E7387" s="2" t="s">
        <v>74</v>
      </c>
      <c r="F7387" s="2" t="s">
        <v>976</v>
      </c>
      <c r="G7387" s="14" t="n">
        <v>19.5</v>
      </c>
      <c r="H7387" s="14" t="n">
        <v>21.01</v>
      </c>
      <c r="I7387" s="14" t="n">
        <v>19.5</v>
      </c>
      <c r="J7387" s="23" t="n">
        <f aca="false">IF(AND(E7387="Priority",ISNUMBER('Cost model'!N666)),'Cost model'!N666,'Cost model'!M666)</f>
        <v>45</v>
      </c>
      <c r="K7387" s="14" t="n">
        <f aca="false">J7387-H7387</f>
        <v>23.99</v>
      </c>
      <c r="L7387" s="14" t="n">
        <f aca="false">G7387-H7387</f>
        <v>-1.51</v>
      </c>
    </row>
    <row r="7388" customFormat="false" ht="15" hidden="false" customHeight="false" outlineLevel="0" collapsed="false">
      <c r="A7388" s="2" t="s">
        <v>142</v>
      </c>
      <c r="B7388" s="2" t="s">
        <v>142</v>
      </c>
      <c r="C7388" s="2" t="s">
        <v>47</v>
      </c>
      <c r="D7388" s="2" t="s">
        <v>10</v>
      </c>
      <c r="E7388" s="2" t="s">
        <v>74</v>
      </c>
      <c r="F7388" s="2" t="s">
        <v>977</v>
      </c>
      <c r="G7388" s="14" t="n">
        <v>38</v>
      </c>
      <c r="H7388" s="14" t="n">
        <v>60.02</v>
      </c>
      <c r="I7388" s="14" t="n">
        <v>9.5</v>
      </c>
      <c r="J7388" s="23" t="n">
        <f aca="false">IF(AND(E7388="Priority",ISNUMBER('Cost model'!N632)),'Cost model'!N632,'Cost model'!M632)</f>
        <v>9.5</v>
      </c>
      <c r="K7388" s="14" t="n">
        <f aca="false">J7388-H7388</f>
        <v>-50.52</v>
      </c>
      <c r="L7388" s="14" t="n">
        <f aca="false">G7388-H7388</f>
        <v>-22.02</v>
      </c>
    </row>
    <row r="7389" customFormat="false" ht="15" hidden="false" customHeight="false" outlineLevel="0" collapsed="false">
      <c r="A7389" s="2" t="s">
        <v>158</v>
      </c>
      <c r="B7389" s="2" t="s">
        <v>158</v>
      </c>
      <c r="C7389" s="2" t="s">
        <v>47</v>
      </c>
      <c r="D7389" s="2" t="s">
        <v>10</v>
      </c>
      <c r="E7389" s="2" t="s">
        <v>74</v>
      </c>
      <c r="F7389" s="2" t="s">
        <v>977</v>
      </c>
      <c r="G7389" s="14" t="n">
        <v>9.5</v>
      </c>
      <c r="H7389" s="14" t="n">
        <v>7.16</v>
      </c>
      <c r="I7389" s="14" t="n">
        <v>9.5</v>
      </c>
      <c r="J7389" s="23" t="n">
        <f aca="false">IF(AND(E7389="Priority",ISNUMBER('Cost model'!N422)),'Cost model'!N422,'Cost model'!M422)</f>
        <v>8.5</v>
      </c>
      <c r="K7389" s="14" t="n">
        <f aca="false">J7389-H7389</f>
        <v>1.34</v>
      </c>
      <c r="L7389" s="14" t="n">
        <f aca="false">G7389-H7389</f>
        <v>2.34</v>
      </c>
    </row>
    <row r="7390" customFormat="false" ht="15" hidden="false" customHeight="false" outlineLevel="0" collapsed="false">
      <c r="A7390" s="2" t="s">
        <v>174</v>
      </c>
      <c r="B7390" s="2" t="s">
        <v>158</v>
      </c>
      <c r="C7390" s="2" t="s">
        <v>47</v>
      </c>
      <c r="D7390" s="2" t="s">
        <v>12</v>
      </c>
      <c r="E7390" s="2" t="s">
        <v>74</v>
      </c>
      <c r="F7390" s="2" t="s">
        <v>976</v>
      </c>
      <c r="G7390" s="14" t="n">
        <v>28.5</v>
      </c>
      <c r="H7390" s="14" t="n">
        <v>44.04</v>
      </c>
      <c r="I7390" s="14" t="n">
        <v>19.5</v>
      </c>
      <c r="J7390" s="23" t="n">
        <f aca="false">IF(AND(E7390="Priority",ISNUMBER('Cost model'!N140)),'Cost model'!N140,'Cost model'!M140)</f>
        <v>40</v>
      </c>
      <c r="K7390" s="14" t="n">
        <f aca="false">J7390-H7390</f>
        <v>-4.04</v>
      </c>
      <c r="L7390" s="14" t="n">
        <f aca="false">G7390-H7390</f>
        <v>-15.54</v>
      </c>
    </row>
    <row r="7391" customFormat="false" ht="15" hidden="false" customHeight="false" outlineLevel="0" collapsed="false">
      <c r="A7391" s="2" t="s">
        <v>174</v>
      </c>
      <c r="B7391" s="2" t="s">
        <v>174</v>
      </c>
      <c r="C7391" s="2" t="s">
        <v>47</v>
      </c>
      <c r="D7391" s="2" t="s">
        <v>10</v>
      </c>
      <c r="E7391" s="2" t="s">
        <v>74</v>
      </c>
      <c r="F7391" s="2" t="s">
        <v>977</v>
      </c>
      <c r="G7391" s="14" t="n">
        <v>9.5</v>
      </c>
      <c r="H7391" s="14" t="n">
        <v>6.71</v>
      </c>
      <c r="I7391" s="14" t="n">
        <v>9.5</v>
      </c>
      <c r="J7391" s="23" t="n">
        <f aca="false">IF(AND(E7391="Priority",ISNUMBER('Cost model'!N167)),'Cost model'!N167,'Cost model'!M167)</f>
        <v>8.5</v>
      </c>
      <c r="K7391" s="14" t="n">
        <f aca="false">J7391-H7391</f>
        <v>1.79</v>
      </c>
      <c r="L7391" s="14" t="n">
        <f aca="false">G7391-H7391</f>
        <v>2.79</v>
      </c>
    </row>
    <row r="7392" customFormat="false" ht="15" hidden="false" customHeight="false" outlineLevel="0" collapsed="false">
      <c r="A7392" s="2" t="s">
        <v>142</v>
      </c>
      <c r="B7392" s="2" t="s">
        <v>174</v>
      </c>
      <c r="C7392" s="2" t="s">
        <v>48</v>
      </c>
      <c r="D7392" s="2" t="s">
        <v>12</v>
      </c>
      <c r="E7392" s="2" t="s">
        <v>74</v>
      </c>
      <c r="F7392" s="2" t="s">
        <v>976</v>
      </c>
      <c r="G7392" s="14" t="n">
        <v>19.5</v>
      </c>
      <c r="H7392" s="14" t="n">
        <v>25.46</v>
      </c>
      <c r="I7392" s="14" t="n">
        <v>19.5</v>
      </c>
      <c r="J7392" s="23" t="n">
        <f aca="false">IF(AND(E7392="Priority",ISNUMBER('Cost model'!N696)),'Cost model'!N696,'Cost model'!M696)</f>
        <v>45</v>
      </c>
      <c r="K7392" s="14" t="n">
        <f aca="false">J7392-H7392</f>
        <v>19.54</v>
      </c>
      <c r="L7392" s="14" t="n">
        <f aca="false">G7392-H7392</f>
        <v>-5.96</v>
      </c>
    </row>
    <row r="7393" customFormat="false" ht="15" hidden="false" customHeight="false" outlineLevel="0" collapsed="false">
      <c r="A7393" s="2" t="s">
        <v>174</v>
      </c>
      <c r="B7393" s="2" t="s">
        <v>124</v>
      </c>
      <c r="C7393" s="2" t="s">
        <v>47</v>
      </c>
      <c r="D7393" s="2" t="s">
        <v>13</v>
      </c>
      <c r="E7393" s="2" t="s">
        <v>74</v>
      </c>
      <c r="F7393" s="2" t="s">
        <v>976</v>
      </c>
      <c r="G7393" s="14" t="n">
        <v>19</v>
      </c>
      <c r="H7393" s="14" t="n">
        <v>30.78</v>
      </c>
      <c r="I7393" s="14" t="n">
        <v>19</v>
      </c>
      <c r="J7393" s="23" t="n">
        <f aca="false">IF(AND(E7393="Priority",ISNUMBER('Cost model'!N113)),'Cost model'!N113,'Cost model'!M113)</f>
        <v>65</v>
      </c>
      <c r="K7393" s="14" t="n">
        <f aca="false">J7393-H7393</f>
        <v>34.22</v>
      </c>
      <c r="L7393" s="14" t="n">
        <f aca="false">G7393-H7393</f>
        <v>-11.78</v>
      </c>
    </row>
    <row r="7394" customFormat="false" ht="15" hidden="false" customHeight="false" outlineLevel="0" collapsed="false">
      <c r="A7394" s="2" t="s">
        <v>174</v>
      </c>
      <c r="B7394" s="2" t="s">
        <v>142</v>
      </c>
      <c r="C7394" s="2" t="s">
        <v>47</v>
      </c>
      <c r="D7394" s="2" t="s">
        <v>14</v>
      </c>
      <c r="E7394" s="2" t="s">
        <v>74</v>
      </c>
      <c r="F7394" s="2" t="s">
        <v>976</v>
      </c>
      <c r="G7394" s="14" t="n">
        <v>25</v>
      </c>
      <c r="H7394" s="14" t="n">
        <v>85.05</v>
      </c>
      <c r="I7394" s="14" t="n">
        <v>25</v>
      </c>
      <c r="J7394" s="23" t="n">
        <f aca="false">IF(AND(E7394="Priority",ISNUMBER('Cost model'!N131)),'Cost model'!N131,'Cost model'!M131)</f>
        <v>95</v>
      </c>
      <c r="K7394" s="14" t="n">
        <f aca="false">J7394-H7394</f>
        <v>9.95</v>
      </c>
      <c r="L7394" s="14" t="n">
        <f aca="false">G7394-H7394</f>
        <v>-60.05</v>
      </c>
    </row>
    <row r="7395" customFormat="false" ht="15" hidden="false" customHeight="false" outlineLevel="0" collapsed="false">
      <c r="A7395" s="2" t="s">
        <v>174</v>
      </c>
      <c r="B7395" s="2" t="s">
        <v>174</v>
      </c>
      <c r="C7395" s="2" t="s">
        <v>49</v>
      </c>
      <c r="D7395" s="2" t="s">
        <v>12</v>
      </c>
      <c r="E7395" s="2" t="s">
        <v>74</v>
      </c>
      <c r="F7395" s="2" t="s">
        <v>977</v>
      </c>
      <c r="G7395" s="14" t="n">
        <v>19.5</v>
      </c>
      <c r="H7395" s="14" t="n">
        <v>40.28</v>
      </c>
      <c r="I7395" s="14" t="n">
        <v>19.5</v>
      </c>
      <c r="J7395" s="23" t="n">
        <f aca="false">IF(AND(E7395="Priority",ISNUMBER('Cost model'!N172)),'Cost model'!N172,'Cost model'!M172)</f>
        <v>45</v>
      </c>
      <c r="K7395" s="14" t="n">
        <f aca="false">J7395-H7395</f>
        <v>4.72</v>
      </c>
      <c r="L7395" s="14" t="n">
        <f aca="false">G7395-H7395</f>
        <v>-20.78</v>
      </c>
    </row>
    <row r="7396" customFormat="false" ht="15" hidden="false" customHeight="false" outlineLevel="0" collapsed="false">
      <c r="A7396" s="2" t="s">
        <v>142</v>
      </c>
      <c r="B7396" s="2" t="s">
        <v>158</v>
      </c>
      <c r="C7396" s="2" t="s">
        <v>47</v>
      </c>
      <c r="D7396" s="2" t="s">
        <v>12</v>
      </c>
      <c r="E7396" s="2" t="s">
        <v>74</v>
      </c>
      <c r="F7396" s="2" t="s">
        <v>976</v>
      </c>
      <c r="G7396" s="14" t="n">
        <v>14.5</v>
      </c>
      <c r="H7396" s="14" t="n">
        <v>13.02</v>
      </c>
      <c r="I7396" s="14" t="n">
        <v>19.5</v>
      </c>
      <c r="J7396" s="23" t="n">
        <f aca="false">IF(AND(E7396="Priority",ISNUMBER('Cost model'!N650)),'Cost model'!N650,'Cost model'!M650)</f>
        <v>40</v>
      </c>
      <c r="K7396" s="14" t="n">
        <f aca="false">J7396-H7396</f>
        <v>26.98</v>
      </c>
      <c r="L7396" s="14" t="n">
        <f aca="false">G7396-H7396</f>
        <v>1.48</v>
      </c>
    </row>
    <row r="7397" customFormat="false" ht="15" hidden="false" customHeight="false" outlineLevel="0" collapsed="false">
      <c r="A7397" s="2" t="s">
        <v>221</v>
      </c>
      <c r="B7397" s="2" t="s">
        <v>142</v>
      </c>
      <c r="C7397" s="2" t="s">
        <v>49</v>
      </c>
      <c r="D7397" s="2" t="s">
        <v>10</v>
      </c>
      <c r="E7397" s="2" t="s">
        <v>74</v>
      </c>
      <c r="F7397" s="2" t="s">
        <v>976</v>
      </c>
      <c r="G7397" s="14" t="n">
        <v>24.5</v>
      </c>
      <c r="H7397" s="14" t="n">
        <v>18.52</v>
      </c>
      <c r="I7397" s="14" t="n">
        <v>19.5</v>
      </c>
      <c r="J7397" s="23" t="n">
        <f aca="false">IF(AND(E7397="Priority",ISNUMBER('Cost model'!N769)),'Cost model'!N769,'Cost model'!M769)</f>
        <v>24.5</v>
      </c>
      <c r="K7397" s="14" t="n">
        <f aca="false">J7397-H7397</f>
        <v>5.98</v>
      </c>
      <c r="L7397" s="14" t="n">
        <f aca="false">G7397-H7397</f>
        <v>5.98</v>
      </c>
    </row>
    <row r="7398" customFormat="false" ht="15" hidden="false" customHeight="false" outlineLevel="0" collapsed="false">
      <c r="A7398" s="2" t="s">
        <v>123</v>
      </c>
      <c r="B7398" s="2" t="s">
        <v>174</v>
      </c>
      <c r="C7398" s="2" t="s">
        <v>47</v>
      </c>
      <c r="D7398" s="2" t="s">
        <v>12</v>
      </c>
      <c r="E7398" s="2" t="s">
        <v>74</v>
      </c>
      <c r="F7398" s="2" t="s">
        <v>976</v>
      </c>
      <c r="G7398" s="14" t="n">
        <v>19.5</v>
      </c>
      <c r="H7398" s="14" t="n">
        <v>40.28</v>
      </c>
      <c r="I7398" s="14" t="n">
        <v>19.5</v>
      </c>
      <c r="J7398" s="23" t="n">
        <f aca="false">IF(AND(E7398="Priority",ISNUMBER('Cost model'!N50)),'Cost model'!N50,'Cost model'!M50)</f>
        <v>40</v>
      </c>
      <c r="K7398" s="14" t="n">
        <f aca="false">J7398-H7398</f>
        <v>-0.280000000000001</v>
      </c>
      <c r="L7398" s="14" t="n">
        <f aca="false">G7398-H7398</f>
        <v>-20.78</v>
      </c>
    </row>
    <row r="7399" customFormat="false" ht="15" hidden="false" customHeight="false" outlineLevel="0" collapsed="false">
      <c r="A7399" s="2" t="s">
        <v>221</v>
      </c>
      <c r="B7399" s="2" t="s">
        <v>221</v>
      </c>
      <c r="C7399" s="2" t="s">
        <v>49</v>
      </c>
      <c r="D7399" s="2" t="s">
        <v>12</v>
      </c>
      <c r="E7399" s="2" t="s">
        <v>83</v>
      </c>
      <c r="F7399" s="2" t="s">
        <v>977</v>
      </c>
      <c r="G7399" s="14" t="n">
        <v>29.5</v>
      </c>
      <c r="H7399" s="14" t="n">
        <v>40.28</v>
      </c>
      <c r="I7399" s="14" t="n">
        <v>29.5</v>
      </c>
      <c r="J7399" s="23" t="n">
        <f aca="false">IF(AND(E7399="Priority",ISNUMBER('Cost model'!N742)),'Cost model'!N742,'Cost model'!M742)</f>
        <v>80</v>
      </c>
      <c r="K7399" s="14" t="n">
        <f aca="false">J7399-H7399</f>
        <v>39.72</v>
      </c>
      <c r="L7399" s="14" t="n">
        <f aca="false">G7399-H7399</f>
        <v>-10.78</v>
      </c>
    </row>
    <row r="7400" customFormat="false" ht="15" hidden="false" customHeight="false" outlineLevel="0" collapsed="false">
      <c r="A7400" s="2" t="s">
        <v>174</v>
      </c>
      <c r="B7400" s="2" t="s">
        <v>174</v>
      </c>
      <c r="C7400" s="2" t="s">
        <v>49</v>
      </c>
      <c r="D7400" s="2" t="s">
        <v>10</v>
      </c>
      <c r="E7400" s="2" t="s">
        <v>83</v>
      </c>
      <c r="F7400" s="2" t="s">
        <v>977</v>
      </c>
      <c r="G7400" s="14" t="n">
        <v>24.5</v>
      </c>
      <c r="H7400" s="14" t="n">
        <v>23.78</v>
      </c>
      <c r="I7400" s="14" t="n">
        <v>24.5</v>
      </c>
      <c r="J7400" s="23" t="n">
        <f aca="false">IF(AND(E7400="Priority",ISNUMBER('Cost model'!N169)),'Cost model'!N169,'Cost model'!M169)</f>
        <v>25.5</v>
      </c>
      <c r="K7400" s="14" t="n">
        <f aca="false">J7400-H7400</f>
        <v>1.72</v>
      </c>
      <c r="L7400" s="14" t="n">
        <f aca="false">G7400-H7400</f>
        <v>0.719999999999999</v>
      </c>
    </row>
    <row r="7401" customFormat="false" ht="15" hidden="false" customHeight="false" outlineLevel="0" collapsed="false">
      <c r="A7401" s="2" t="s">
        <v>142</v>
      </c>
      <c r="B7401" s="2" t="s">
        <v>142</v>
      </c>
      <c r="C7401" s="2" t="s">
        <v>49</v>
      </c>
      <c r="D7401" s="2" t="s">
        <v>10</v>
      </c>
      <c r="E7401" s="2" t="s">
        <v>74</v>
      </c>
      <c r="F7401" s="2" t="s">
        <v>977</v>
      </c>
      <c r="G7401" s="14" t="n">
        <v>17.5</v>
      </c>
      <c r="H7401" s="14" t="n">
        <v>23.78</v>
      </c>
      <c r="I7401" s="14" t="n">
        <v>17.5</v>
      </c>
      <c r="J7401" s="23" t="n">
        <f aca="false">IF(AND(E7401="Priority",ISNUMBER('Cost model'!N634)),'Cost model'!N634,'Cost model'!M634)</f>
        <v>15.5</v>
      </c>
      <c r="K7401" s="14" t="n">
        <f aca="false">J7401-H7401</f>
        <v>-8.28</v>
      </c>
      <c r="L7401" s="14" t="n">
        <f aca="false">G7401-H7401</f>
        <v>-6.28</v>
      </c>
    </row>
    <row r="7402" customFormat="false" ht="15" hidden="false" customHeight="false" outlineLevel="0" collapsed="false">
      <c r="A7402" s="2" t="s">
        <v>174</v>
      </c>
      <c r="B7402" s="2" t="s">
        <v>174</v>
      </c>
      <c r="C7402" s="2" t="s">
        <v>48</v>
      </c>
      <c r="D7402" s="2" t="s">
        <v>10</v>
      </c>
      <c r="E7402" s="2" t="s">
        <v>83</v>
      </c>
      <c r="F7402" s="2" t="s">
        <v>977</v>
      </c>
      <c r="G7402" s="14" t="n">
        <v>17.5</v>
      </c>
      <c r="H7402" s="14" t="n">
        <v>10.67</v>
      </c>
      <c r="I7402" s="14" t="n">
        <v>17.5</v>
      </c>
      <c r="J7402" s="23" t="n">
        <f aca="false">IF(AND(E7402="Priority",ISNUMBER('Cost model'!N168)),'Cost model'!N168,'Cost model'!M168)</f>
        <v>18.5</v>
      </c>
      <c r="K7402" s="14" t="n">
        <f aca="false">J7402-H7402</f>
        <v>7.83</v>
      </c>
      <c r="L7402" s="14" t="n">
        <f aca="false">G7402-H7402</f>
        <v>6.83</v>
      </c>
    </row>
    <row r="7403" customFormat="false" ht="15" hidden="false" customHeight="false" outlineLevel="0" collapsed="false">
      <c r="A7403" s="2" t="s">
        <v>174</v>
      </c>
      <c r="B7403" s="2" t="s">
        <v>174</v>
      </c>
      <c r="C7403" s="2" t="s">
        <v>47</v>
      </c>
      <c r="D7403" s="2" t="s">
        <v>12</v>
      </c>
      <c r="E7403" s="2" t="s">
        <v>74</v>
      </c>
      <c r="F7403" s="2" t="s">
        <v>977</v>
      </c>
      <c r="G7403" s="14" t="n">
        <v>9.5</v>
      </c>
      <c r="H7403" s="14" t="n">
        <v>7.5</v>
      </c>
      <c r="I7403" s="14" t="n">
        <v>9.5</v>
      </c>
      <c r="J7403" s="23" t="n">
        <f aca="false">IF(AND(E7403="Priority",ISNUMBER('Cost model'!N170)),'Cost model'!N170,'Cost model'!M170)</f>
        <v>25.5</v>
      </c>
      <c r="K7403" s="14" t="n">
        <f aca="false">J7403-H7403</f>
        <v>18</v>
      </c>
      <c r="L7403" s="14" t="n">
        <f aca="false">G7403-H7403</f>
        <v>2</v>
      </c>
    </row>
    <row r="7404" customFormat="false" ht="15" hidden="false" customHeight="false" outlineLevel="0" collapsed="false">
      <c r="A7404" s="2" t="s">
        <v>142</v>
      </c>
      <c r="B7404" s="2" t="s">
        <v>142</v>
      </c>
      <c r="C7404" s="2" t="s">
        <v>47</v>
      </c>
      <c r="D7404" s="2" t="s">
        <v>10</v>
      </c>
      <c r="E7404" s="2" t="s">
        <v>83</v>
      </c>
      <c r="F7404" s="2" t="s">
        <v>977</v>
      </c>
      <c r="G7404" s="14" t="n">
        <v>14.5</v>
      </c>
      <c r="H7404" s="14" t="n">
        <v>6.4</v>
      </c>
      <c r="I7404" s="14" t="n">
        <v>14.5</v>
      </c>
      <c r="J7404" s="23" t="n">
        <f aca="false">IF(AND(E7404="Priority",ISNUMBER('Cost model'!N632)),'Cost model'!N632,'Cost model'!M632)</f>
        <v>14.5</v>
      </c>
      <c r="K7404" s="14" t="n">
        <f aca="false">J7404-H7404</f>
        <v>8.1</v>
      </c>
      <c r="L7404" s="14" t="n">
        <f aca="false">G7404-H7404</f>
        <v>8.1</v>
      </c>
    </row>
    <row r="7405" customFormat="false" ht="15" hidden="false" customHeight="false" outlineLevel="0" collapsed="false">
      <c r="A7405" s="2" t="s">
        <v>174</v>
      </c>
      <c r="B7405" s="2" t="s">
        <v>124</v>
      </c>
      <c r="C7405" s="2" t="s">
        <v>48</v>
      </c>
      <c r="D7405" s="2" t="s">
        <v>12</v>
      </c>
      <c r="E7405" s="2" t="s">
        <v>74</v>
      </c>
      <c r="F7405" s="2" t="s">
        <v>976</v>
      </c>
      <c r="G7405" s="14" t="n">
        <v>37</v>
      </c>
      <c r="H7405" s="14" t="n">
        <v>23.57</v>
      </c>
      <c r="I7405" s="14" t="n">
        <v>12.5</v>
      </c>
      <c r="J7405" s="23" t="n">
        <f aca="false">IF(AND(E7405="Priority",ISNUMBER('Cost model'!N111)),'Cost model'!N111,'Cost model'!M111)</f>
        <v>45</v>
      </c>
      <c r="K7405" s="14" t="n">
        <f aca="false">J7405-H7405</f>
        <v>21.43</v>
      </c>
      <c r="L7405" s="14" t="n">
        <f aca="false">G7405-H7405</f>
        <v>13.43</v>
      </c>
    </row>
    <row r="7406" customFormat="false" ht="15" hidden="false" customHeight="false" outlineLevel="0" collapsed="false">
      <c r="A7406" s="2" t="s">
        <v>142</v>
      </c>
      <c r="B7406" s="2" t="s">
        <v>142</v>
      </c>
      <c r="C7406" s="2" t="s">
        <v>47</v>
      </c>
      <c r="D7406" s="2" t="s">
        <v>12</v>
      </c>
      <c r="E7406" s="2" t="s">
        <v>74</v>
      </c>
      <c r="F7406" s="2" t="s">
        <v>977</v>
      </c>
      <c r="G7406" s="14" t="n">
        <v>19</v>
      </c>
      <c r="H7406" s="14" t="n">
        <v>28.16</v>
      </c>
      <c r="I7406" s="14" t="n">
        <v>9.5</v>
      </c>
      <c r="J7406" s="23" t="n">
        <f aca="false">IF(AND(E7406="Priority",ISNUMBER('Cost model'!N635)),'Cost model'!N635,'Cost model'!M635)</f>
        <v>30.5</v>
      </c>
      <c r="K7406" s="14" t="n">
        <f aca="false">J7406-H7406</f>
        <v>2.34</v>
      </c>
      <c r="L7406" s="14" t="n">
        <f aca="false">G7406-H7406</f>
        <v>-9.16</v>
      </c>
    </row>
    <row r="7407" customFormat="false" ht="15" hidden="false" customHeight="false" outlineLevel="0" collapsed="false">
      <c r="A7407" s="2" t="s">
        <v>124</v>
      </c>
      <c r="B7407" s="2" t="s">
        <v>124</v>
      </c>
      <c r="C7407" s="2" t="s">
        <v>48</v>
      </c>
      <c r="D7407" s="2" t="s">
        <v>14</v>
      </c>
      <c r="E7407" s="2" t="s">
        <v>74</v>
      </c>
      <c r="F7407" s="2" t="s">
        <v>977</v>
      </c>
      <c r="G7407" s="14" t="n">
        <v>45</v>
      </c>
      <c r="H7407" s="14" t="n">
        <v>151.71</v>
      </c>
      <c r="I7407" s="14" t="n">
        <v>45</v>
      </c>
      <c r="J7407" s="23" t="n">
        <f aca="false">IF(AND(E7407="Priority",ISNUMBER('Cost model'!N327)),'Cost model'!N327,'Cost model'!M327)</f>
        <v>130</v>
      </c>
      <c r="K7407" s="14" t="n">
        <f aca="false">J7407-H7407</f>
        <v>-21.71</v>
      </c>
      <c r="L7407" s="14" t="n">
        <f aca="false">G7407-H7407</f>
        <v>-106.71</v>
      </c>
    </row>
    <row r="7408" customFormat="false" ht="15" hidden="false" customHeight="false" outlineLevel="0" collapsed="false">
      <c r="A7408" s="2" t="s">
        <v>124</v>
      </c>
      <c r="B7408" s="2" t="s">
        <v>124</v>
      </c>
      <c r="C7408" s="2" t="s">
        <v>48</v>
      </c>
      <c r="D7408" s="2" t="s">
        <v>10</v>
      </c>
      <c r="E7408" s="2" t="s">
        <v>74</v>
      </c>
      <c r="F7408" s="2" t="s">
        <v>977</v>
      </c>
      <c r="G7408" s="14" t="n">
        <v>9.5</v>
      </c>
      <c r="H7408" s="14" t="n">
        <v>9</v>
      </c>
      <c r="I7408" s="14" t="n">
        <v>12.5</v>
      </c>
      <c r="J7408" s="23" t="n">
        <f aca="false">IF(AND(E7408="Priority",ISNUMBER('Cost model'!N318)),'Cost model'!N318,'Cost model'!M318)</f>
        <v>14.5</v>
      </c>
      <c r="K7408" s="14" t="n">
        <f aca="false">J7408-H7408</f>
        <v>5.5</v>
      </c>
      <c r="L7408" s="14" t="n">
        <f aca="false">G7408-H7408</f>
        <v>0.5</v>
      </c>
    </row>
    <row r="7409" customFormat="false" ht="15" hidden="false" customHeight="false" outlineLevel="0" collapsed="false">
      <c r="A7409" s="2" t="s">
        <v>142</v>
      </c>
      <c r="B7409" s="2" t="s">
        <v>174</v>
      </c>
      <c r="C7409" s="2" t="s">
        <v>47</v>
      </c>
      <c r="D7409" s="2" t="s">
        <v>10</v>
      </c>
      <c r="E7409" s="2" t="s">
        <v>74</v>
      </c>
      <c r="F7409" s="2" t="s">
        <v>976</v>
      </c>
      <c r="G7409" s="14" t="n">
        <v>9.5</v>
      </c>
      <c r="H7409" s="14" t="n">
        <v>5.84</v>
      </c>
      <c r="I7409" s="14" t="n">
        <v>14.5</v>
      </c>
      <c r="J7409" s="23" t="n">
        <f aca="false">IF(AND(E7409="Priority",ISNUMBER('Cost model'!N692)),'Cost model'!N692,'Cost model'!M692)</f>
        <v>9.5</v>
      </c>
      <c r="K7409" s="14" t="n">
        <f aca="false">J7409-H7409</f>
        <v>3.66</v>
      </c>
      <c r="L7409" s="14" t="n">
        <f aca="false">G7409-H7409</f>
        <v>3.66</v>
      </c>
    </row>
    <row r="7410" customFormat="false" ht="15" hidden="false" customHeight="false" outlineLevel="0" collapsed="false">
      <c r="A7410" s="2" t="s">
        <v>124</v>
      </c>
      <c r="B7410" s="2" t="s">
        <v>124</v>
      </c>
      <c r="C7410" s="2" t="s">
        <v>48</v>
      </c>
      <c r="D7410" s="2" t="s">
        <v>10</v>
      </c>
      <c r="E7410" s="2" t="s">
        <v>74</v>
      </c>
      <c r="F7410" s="2" t="s">
        <v>977</v>
      </c>
      <c r="G7410" s="14" t="n">
        <v>12.5</v>
      </c>
      <c r="H7410" s="14" t="n">
        <v>10.81</v>
      </c>
      <c r="I7410" s="14" t="n">
        <v>12.5</v>
      </c>
      <c r="J7410" s="23" t="n">
        <f aca="false">IF(AND(E7410="Priority",ISNUMBER('Cost model'!N318)),'Cost model'!N318,'Cost model'!M318)</f>
        <v>14.5</v>
      </c>
      <c r="K7410" s="14" t="n">
        <f aca="false">J7410-H7410</f>
        <v>3.69</v>
      </c>
      <c r="L7410" s="14" t="n">
        <f aca="false">G7410-H7410</f>
        <v>1.69</v>
      </c>
    </row>
    <row r="7411" customFormat="false" ht="15" hidden="false" customHeight="false" outlineLevel="0" collapsed="false">
      <c r="A7411" s="2" t="s">
        <v>174</v>
      </c>
      <c r="B7411" s="2" t="s">
        <v>174</v>
      </c>
      <c r="C7411" s="2" t="s">
        <v>48</v>
      </c>
      <c r="D7411" s="2" t="s">
        <v>12</v>
      </c>
      <c r="E7411" s="2" t="s">
        <v>83</v>
      </c>
      <c r="F7411" s="2" t="s">
        <v>977</v>
      </c>
      <c r="G7411" s="14" t="n">
        <v>19.5</v>
      </c>
      <c r="H7411" s="14" t="n">
        <v>23.78</v>
      </c>
      <c r="I7411" s="14" t="n">
        <v>19.5</v>
      </c>
      <c r="J7411" s="23" t="n">
        <f aca="false">IF(AND(E7411="Priority",ISNUMBER('Cost model'!N171)),'Cost model'!N171,'Cost model'!M171)</f>
        <v>55</v>
      </c>
      <c r="K7411" s="14" t="n">
        <f aca="false">J7411-H7411</f>
        <v>31.22</v>
      </c>
      <c r="L7411" s="14" t="n">
        <f aca="false">G7411-H7411</f>
        <v>-4.28</v>
      </c>
    </row>
    <row r="7412" customFormat="false" ht="15" hidden="false" customHeight="false" outlineLevel="0" collapsed="false">
      <c r="A7412" s="2" t="s">
        <v>221</v>
      </c>
      <c r="B7412" s="2" t="s">
        <v>221</v>
      </c>
      <c r="C7412" s="2" t="s">
        <v>49</v>
      </c>
      <c r="D7412" s="2" t="s">
        <v>10</v>
      </c>
      <c r="E7412" s="2" t="s">
        <v>83</v>
      </c>
      <c r="F7412" s="2" t="s">
        <v>977</v>
      </c>
      <c r="G7412" s="14" t="n">
        <v>24.5</v>
      </c>
      <c r="H7412" s="14" t="n">
        <v>21.01</v>
      </c>
      <c r="I7412" s="14" t="n">
        <v>24.5</v>
      </c>
      <c r="J7412" s="23" t="n">
        <f aca="false">IF(AND(E7412="Priority",ISNUMBER('Cost model'!N739)),'Cost model'!N739,'Cost model'!M739)</f>
        <v>23.5</v>
      </c>
      <c r="K7412" s="14" t="n">
        <f aca="false">J7412-H7412</f>
        <v>2.49</v>
      </c>
      <c r="L7412" s="14" t="n">
        <f aca="false">G7412-H7412</f>
        <v>3.49</v>
      </c>
    </row>
    <row r="7413" customFormat="false" ht="15" hidden="false" customHeight="false" outlineLevel="0" collapsed="false">
      <c r="A7413" s="2" t="s">
        <v>142</v>
      </c>
      <c r="B7413" s="2" t="s">
        <v>142</v>
      </c>
      <c r="C7413" s="2" t="s">
        <v>47</v>
      </c>
      <c r="D7413" s="2" t="s">
        <v>10</v>
      </c>
      <c r="E7413" s="2" t="s">
        <v>74</v>
      </c>
      <c r="F7413" s="2" t="s">
        <v>977</v>
      </c>
      <c r="G7413" s="14" t="n">
        <v>9.5</v>
      </c>
      <c r="H7413" s="14" t="n">
        <v>7.11</v>
      </c>
      <c r="I7413" s="14" t="n">
        <v>9.5</v>
      </c>
      <c r="J7413" s="23" t="n">
        <f aca="false">IF(AND(E7413="Priority",ISNUMBER('Cost model'!N632)),'Cost model'!N632,'Cost model'!M632)</f>
        <v>9.5</v>
      </c>
      <c r="K7413" s="14" t="n">
        <f aca="false">J7413-H7413</f>
        <v>2.39</v>
      </c>
      <c r="L7413" s="14" t="n">
        <f aca="false">G7413-H7413</f>
        <v>2.39</v>
      </c>
    </row>
    <row r="7414" customFormat="false" ht="15" hidden="false" customHeight="false" outlineLevel="0" collapsed="false">
      <c r="A7414" s="2" t="s">
        <v>221</v>
      </c>
      <c r="B7414" s="2" t="s">
        <v>221</v>
      </c>
      <c r="C7414" s="2" t="s">
        <v>47</v>
      </c>
      <c r="D7414" s="2" t="s">
        <v>12</v>
      </c>
      <c r="E7414" s="2" t="s">
        <v>74</v>
      </c>
      <c r="F7414" s="2" t="s">
        <v>977</v>
      </c>
      <c r="G7414" s="14" t="n">
        <v>38</v>
      </c>
      <c r="H7414" s="14" t="n">
        <v>27.71</v>
      </c>
      <c r="I7414" s="14" t="n">
        <v>9.5</v>
      </c>
      <c r="J7414" s="23" t="n">
        <f aca="false">IF(AND(E7414="Priority",ISNUMBER('Cost model'!N740)),'Cost model'!N740,'Cost model'!M740)</f>
        <v>22.5</v>
      </c>
      <c r="K7414" s="14" t="n">
        <f aca="false">J7414-H7414</f>
        <v>-5.21</v>
      </c>
      <c r="L7414" s="14" t="n">
        <f aca="false">G7414-H7414</f>
        <v>10.29</v>
      </c>
    </row>
    <row r="7415" customFormat="false" ht="15" hidden="false" customHeight="false" outlineLevel="0" collapsed="false">
      <c r="A7415" s="2" t="s">
        <v>124</v>
      </c>
      <c r="B7415" s="2" t="s">
        <v>124</v>
      </c>
      <c r="C7415" s="2" t="s">
        <v>48</v>
      </c>
      <c r="D7415" s="2" t="s">
        <v>10</v>
      </c>
      <c r="E7415" s="2" t="s">
        <v>74</v>
      </c>
      <c r="F7415" s="2" t="s">
        <v>977</v>
      </c>
      <c r="G7415" s="14" t="n">
        <v>12.5</v>
      </c>
      <c r="H7415" s="14" t="n">
        <v>9.32</v>
      </c>
      <c r="I7415" s="14" t="n">
        <v>12.5</v>
      </c>
      <c r="J7415" s="23" t="n">
        <f aca="false">IF(AND(E7415="Priority",ISNUMBER('Cost model'!N318)),'Cost model'!N318,'Cost model'!M318)</f>
        <v>14.5</v>
      </c>
      <c r="K7415" s="14" t="n">
        <f aca="false">J7415-H7415</f>
        <v>5.18</v>
      </c>
      <c r="L7415" s="14" t="n">
        <f aca="false">G7415-H7415</f>
        <v>3.18</v>
      </c>
    </row>
    <row r="7416" customFormat="false" ht="15" hidden="false" customHeight="false" outlineLevel="0" collapsed="false">
      <c r="A7416" s="2" t="s">
        <v>124</v>
      </c>
      <c r="B7416" s="2" t="s">
        <v>124</v>
      </c>
      <c r="C7416" s="2" t="s">
        <v>49</v>
      </c>
      <c r="D7416" s="2" t="s">
        <v>10</v>
      </c>
      <c r="E7416" s="2" t="s">
        <v>74</v>
      </c>
      <c r="F7416" s="2" t="s">
        <v>977</v>
      </c>
      <c r="G7416" s="14" t="n">
        <v>35</v>
      </c>
      <c r="H7416" s="14" t="n">
        <v>23.78</v>
      </c>
      <c r="I7416" s="14" t="n">
        <v>17.5</v>
      </c>
      <c r="J7416" s="23" t="n">
        <f aca="false">IF(AND(E7416="Priority",ISNUMBER('Cost model'!N319)),'Cost model'!N319,'Cost model'!M319)</f>
        <v>16.5</v>
      </c>
      <c r="K7416" s="14" t="n">
        <f aca="false">J7416-H7416</f>
        <v>-7.28</v>
      </c>
      <c r="L7416" s="14" t="n">
        <f aca="false">G7416-H7416</f>
        <v>11.22</v>
      </c>
    </row>
    <row r="7417" customFormat="false" ht="15" hidden="false" customHeight="false" outlineLevel="0" collapsed="false">
      <c r="A7417" s="2" t="s">
        <v>124</v>
      </c>
      <c r="B7417" s="2" t="s">
        <v>124</v>
      </c>
      <c r="C7417" s="2" t="s">
        <v>49</v>
      </c>
      <c r="D7417" s="2" t="s">
        <v>12</v>
      </c>
      <c r="E7417" s="2" t="s">
        <v>74</v>
      </c>
      <c r="F7417" s="2" t="s">
        <v>977</v>
      </c>
      <c r="G7417" s="14" t="n">
        <v>19.5</v>
      </c>
      <c r="H7417" s="14" t="n">
        <v>20.02</v>
      </c>
      <c r="I7417" s="14" t="n">
        <v>19.5</v>
      </c>
      <c r="J7417" s="23" t="n">
        <f aca="false">IF(AND(E7417="Priority",ISNUMBER('Cost model'!N322)),'Cost model'!N322,'Cost model'!M322)</f>
        <v>50</v>
      </c>
      <c r="K7417" s="14" t="n">
        <f aca="false">J7417-H7417</f>
        <v>29.98</v>
      </c>
      <c r="L7417" s="14" t="n">
        <f aca="false">G7417-H7417</f>
        <v>-0.52</v>
      </c>
    </row>
    <row r="7418" customFormat="false" ht="15" hidden="false" customHeight="false" outlineLevel="0" collapsed="false">
      <c r="A7418" s="2" t="s">
        <v>205</v>
      </c>
      <c r="B7418" s="2" t="s">
        <v>142</v>
      </c>
      <c r="C7418" s="2" t="s">
        <v>47</v>
      </c>
      <c r="D7418" s="2" t="s">
        <v>10</v>
      </c>
      <c r="E7418" s="2" t="s">
        <v>74</v>
      </c>
      <c r="F7418" s="2" t="s">
        <v>976</v>
      </c>
      <c r="G7418" s="14" t="n">
        <v>14.5</v>
      </c>
      <c r="H7418" s="14" t="n">
        <v>11.54</v>
      </c>
      <c r="I7418" s="14" t="n">
        <v>14.5</v>
      </c>
      <c r="J7418" s="23" t="n">
        <f aca="false">IF(AND(E7418="Priority",ISNUMBER('Cost model'!N542)),'Cost model'!N542,'Cost model'!M542)</f>
        <v>15.5</v>
      </c>
      <c r="K7418" s="14" t="n">
        <f aca="false">J7418-H7418</f>
        <v>3.96</v>
      </c>
      <c r="L7418" s="14" t="n">
        <f aca="false">G7418-H7418</f>
        <v>2.96</v>
      </c>
    </row>
    <row r="7419" customFormat="false" ht="15" hidden="false" customHeight="false" outlineLevel="0" collapsed="false">
      <c r="A7419" s="2" t="s">
        <v>174</v>
      </c>
      <c r="B7419" s="2" t="s">
        <v>124</v>
      </c>
      <c r="C7419" s="2" t="s">
        <v>47</v>
      </c>
      <c r="D7419" s="2" t="s">
        <v>10</v>
      </c>
      <c r="E7419" s="2" t="s">
        <v>83</v>
      </c>
      <c r="F7419" s="2" t="s">
        <v>976</v>
      </c>
      <c r="G7419" s="14" t="n">
        <v>14.5</v>
      </c>
      <c r="H7419" s="14" t="n">
        <v>17.49</v>
      </c>
      <c r="I7419" s="14" t="n">
        <v>14.5</v>
      </c>
      <c r="J7419" s="23" t="n">
        <f aca="false">IF(AND(E7419="Priority",ISNUMBER('Cost model'!N107)),'Cost model'!N107,'Cost model'!M107)</f>
        <v>17.5</v>
      </c>
      <c r="K7419" s="14" t="n">
        <f aca="false">J7419-H7419</f>
        <v>0.0100000000000016</v>
      </c>
      <c r="L7419" s="14" t="n">
        <f aca="false">G7419-H7419</f>
        <v>-2.99</v>
      </c>
    </row>
    <row r="7420" customFormat="false" ht="15" hidden="false" customHeight="false" outlineLevel="0" collapsed="false">
      <c r="A7420" s="2" t="s">
        <v>174</v>
      </c>
      <c r="B7420" s="2" t="s">
        <v>174</v>
      </c>
      <c r="C7420" s="2" t="s">
        <v>49</v>
      </c>
      <c r="D7420" s="2" t="s">
        <v>12</v>
      </c>
      <c r="E7420" s="2" t="s">
        <v>74</v>
      </c>
      <c r="F7420" s="2" t="s">
        <v>977</v>
      </c>
      <c r="G7420" s="14" t="n">
        <v>19.5</v>
      </c>
      <c r="H7420" s="14" t="n">
        <v>25.98</v>
      </c>
      <c r="I7420" s="14" t="n">
        <v>19.5</v>
      </c>
      <c r="J7420" s="23" t="n">
        <f aca="false">IF(AND(E7420="Priority",ISNUMBER('Cost model'!N172)),'Cost model'!N172,'Cost model'!M172)</f>
        <v>45</v>
      </c>
      <c r="K7420" s="14" t="n">
        <f aca="false">J7420-H7420</f>
        <v>19.02</v>
      </c>
      <c r="L7420" s="14" t="n">
        <f aca="false">G7420-H7420</f>
        <v>-6.48</v>
      </c>
    </row>
    <row r="7421" customFormat="false" ht="15" hidden="false" customHeight="false" outlineLevel="0" collapsed="false">
      <c r="A7421" s="2" t="s">
        <v>124</v>
      </c>
      <c r="B7421" s="2" t="s">
        <v>124</v>
      </c>
      <c r="C7421" s="2" t="s">
        <v>48</v>
      </c>
      <c r="D7421" s="2" t="s">
        <v>10</v>
      </c>
      <c r="E7421" s="2" t="s">
        <v>74</v>
      </c>
      <c r="F7421" s="2" t="s">
        <v>977</v>
      </c>
      <c r="G7421" s="14" t="n">
        <v>54.5</v>
      </c>
      <c r="H7421" s="14" t="n">
        <v>41.81</v>
      </c>
      <c r="I7421" s="14" t="n">
        <v>12.5</v>
      </c>
      <c r="J7421" s="23" t="n">
        <f aca="false">IF(AND(E7421="Priority",ISNUMBER('Cost model'!N318)),'Cost model'!N318,'Cost model'!M318)</f>
        <v>14.5</v>
      </c>
      <c r="K7421" s="14" t="n">
        <f aca="false">J7421-H7421</f>
        <v>-27.31</v>
      </c>
      <c r="L7421" s="14" t="n">
        <f aca="false">G7421-H7421</f>
        <v>12.69</v>
      </c>
    </row>
    <row r="7422" customFormat="false" ht="15" hidden="false" customHeight="false" outlineLevel="0" collapsed="false">
      <c r="A7422" s="2" t="s">
        <v>174</v>
      </c>
      <c r="B7422" s="2" t="s">
        <v>174</v>
      </c>
      <c r="C7422" s="2" t="s">
        <v>47</v>
      </c>
      <c r="D7422" s="2" t="s">
        <v>12</v>
      </c>
      <c r="E7422" s="2" t="s">
        <v>74</v>
      </c>
      <c r="F7422" s="2" t="s">
        <v>977</v>
      </c>
      <c r="G7422" s="14" t="n">
        <v>28.5</v>
      </c>
      <c r="H7422" s="14" t="n">
        <v>41.81</v>
      </c>
      <c r="I7422" s="14" t="n">
        <v>9.5</v>
      </c>
      <c r="J7422" s="23" t="n">
        <f aca="false">IF(AND(E7422="Priority",ISNUMBER('Cost model'!N170)),'Cost model'!N170,'Cost model'!M170)</f>
        <v>25.5</v>
      </c>
      <c r="K7422" s="14" t="n">
        <f aca="false">J7422-H7422</f>
        <v>-16.31</v>
      </c>
      <c r="L7422" s="14" t="n">
        <f aca="false">G7422-H7422</f>
        <v>-13.31</v>
      </c>
    </row>
    <row r="7423" customFormat="false" ht="15" hidden="false" customHeight="false" outlineLevel="0" collapsed="false">
      <c r="A7423" s="2" t="s">
        <v>221</v>
      </c>
      <c r="B7423" s="2" t="s">
        <v>221</v>
      </c>
      <c r="C7423" s="2" t="s">
        <v>49</v>
      </c>
      <c r="D7423" s="2" t="s">
        <v>10</v>
      </c>
      <c r="E7423" s="2" t="s">
        <v>74</v>
      </c>
      <c r="F7423" s="2" t="s">
        <v>977</v>
      </c>
      <c r="G7423" s="14" t="n">
        <v>17.5</v>
      </c>
      <c r="H7423" s="14" t="n">
        <v>10.08</v>
      </c>
      <c r="I7423" s="14" t="n">
        <v>17.5</v>
      </c>
      <c r="J7423" s="23" t="n">
        <f aca="false">IF(AND(E7423="Priority",ISNUMBER('Cost model'!N739)),'Cost model'!N739,'Cost model'!M739)</f>
        <v>17.5</v>
      </c>
      <c r="K7423" s="14" t="n">
        <f aca="false">J7423-H7423</f>
        <v>7.42</v>
      </c>
      <c r="L7423" s="14" t="n">
        <f aca="false">G7423-H7423</f>
        <v>7.42</v>
      </c>
    </row>
    <row r="7424" customFormat="false" ht="15" hidden="false" customHeight="false" outlineLevel="0" collapsed="false">
      <c r="A7424" s="2" t="s">
        <v>124</v>
      </c>
      <c r="B7424" s="2" t="s">
        <v>124</v>
      </c>
      <c r="C7424" s="2" t="s">
        <v>48</v>
      </c>
      <c r="D7424" s="2" t="s">
        <v>12</v>
      </c>
      <c r="E7424" s="2" t="s">
        <v>74</v>
      </c>
      <c r="F7424" s="2" t="s">
        <v>977</v>
      </c>
      <c r="G7424" s="14" t="n">
        <v>12.5</v>
      </c>
      <c r="H7424" s="14" t="n">
        <v>65.46</v>
      </c>
      <c r="I7424" s="14" t="n">
        <v>12.5</v>
      </c>
      <c r="J7424" s="23" t="n">
        <f aca="false">IF(AND(E7424="Priority",ISNUMBER('Cost model'!N321)),'Cost model'!N321,'Cost model'!M321)</f>
        <v>40</v>
      </c>
      <c r="K7424" s="14" t="n">
        <f aca="false">J7424-H7424</f>
        <v>-25.46</v>
      </c>
      <c r="L7424" s="14" t="n">
        <f aca="false">G7424-H7424</f>
        <v>-52.96</v>
      </c>
    </row>
    <row r="7425" customFormat="false" ht="15" hidden="false" customHeight="false" outlineLevel="0" collapsed="false">
      <c r="A7425" s="2" t="s">
        <v>142</v>
      </c>
      <c r="B7425" s="2" t="s">
        <v>124</v>
      </c>
      <c r="C7425" s="2" t="s">
        <v>47</v>
      </c>
      <c r="D7425" s="2" t="s">
        <v>12</v>
      </c>
      <c r="E7425" s="2" t="s">
        <v>74</v>
      </c>
      <c r="F7425" s="2" t="s">
        <v>976</v>
      </c>
      <c r="G7425" s="14" t="n">
        <v>28.5</v>
      </c>
      <c r="H7425" s="14" t="n">
        <v>43.74</v>
      </c>
      <c r="I7425" s="14" t="n">
        <v>19.5</v>
      </c>
      <c r="J7425" s="23" t="n">
        <f aca="false">IF(AND(E7425="Priority",ISNUMBER('Cost model'!N665)),'Cost model'!N665,'Cost model'!M665)</f>
        <v>40</v>
      </c>
      <c r="K7425" s="14" t="n">
        <f aca="false">J7425-H7425</f>
        <v>-3.74</v>
      </c>
      <c r="L7425" s="14" t="n">
        <f aca="false">G7425-H7425</f>
        <v>-15.24</v>
      </c>
    </row>
    <row r="7426" customFormat="false" ht="15" hidden="false" customHeight="false" outlineLevel="0" collapsed="false">
      <c r="A7426" s="2" t="s">
        <v>221</v>
      </c>
      <c r="B7426" s="2" t="s">
        <v>221</v>
      </c>
      <c r="C7426" s="2" t="s">
        <v>47</v>
      </c>
      <c r="D7426" s="2" t="s">
        <v>12</v>
      </c>
      <c r="E7426" s="2" t="s">
        <v>74</v>
      </c>
      <c r="F7426" s="2" t="s">
        <v>977</v>
      </c>
      <c r="G7426" s="14" t="n">
        <v>9.5</v>
      </c>
      <c r="H7426" s="14" t="n">
        <v>10.08</v>
      </c>
      <c r="I7426" s="14" t="n">
        <v>9.5</v>
      </c>
      <c r="J7426" s="23" t="n">
        <f aca="false">IF(AND(E7426="Priority",ISNUMBER('Cost model'!N740)),'Cost model'!N740,'Cost model'!M740)</f>
        <v>22.5</v>
      </c>
      <c r="K7426" s="14" t="n">
        <f aca="false">J7426-H7426</f>
        <v>12.42</v>
      </c>
      <c r="L7426" s="14" t="n">
        <f aca="false">G7426-H7426</f>
        <v>-0.58</v>
      </c>
    </row>
    <row r="7427" customFormat="false" ht="15" hidden="false" customHeight="false" outlineLevel="0" collapsed="false">
      <c r="A7427" s="2" t="s">
        <v>142</v>
      </c>
      <c r="B7427" s="2" t="s">
        <v>142</v>
      </c>
      <c r="C7427" s="2" t="s">
        <v>48</v>
      </c>
      <c r="D7427" s="2" t="s">
        <v>10</v>
      </c>
      <c r="E7427" s="2" t="s">
        <v>74</v>
      </c>
      <c r="F7427" s="2" t="s">
        <v>977</v>
      </c>
      <c r="G7427" s="14" t="n">
        <v>12.5</v>
      </c>
      <c r="H7427" s="14" t="n">
        <v>6.71</v>
      </c>
      <c r="I7427" s="14" t="n">
        <v>12.5</v>
      </c>
      <c r="J7427" s="23" t="n">
        <f aca="false">IF(AND(E7427="Priority",ISNUMBER('Cost model'!N633)),'Cost model'!N633,'Cost model'!M633)</f>
        <v>11.5</v>
      </c>
      <c r="K7427" s="14" t="n">
        <f aca="false">J7427-H7427</f>
        <v>4.79</v>
      </c>
      <c r="L7427" s="14" t="n">
        <f aca="false">G7427-H7427</f>
        <v>5.79</v>
      </c>
    </row>
    <row r="7428" customFormat="false" ht="15" hidden="false" customHeight="false" outlineLevel="0" collapsed="false">
      <c r="A7428" s="2" t="s">
        <v>124</v>
      </c>
      <c r="B7428" s="2" t="s">
        <v>205</v>
      </c>
      <c r="C7428" s="2" t="s">
        <v>47</v>
      </c>
      <c r="D7428" s="2" t="s">
        <v>10</v>
      </c>
      <c r="E7428" s="2" t="s">
        <v>74</v>
      </c>
      <c r="F7428" s="2" t="s">
        <v>976</v>
      </c>
      <c r="G7428" s="14" t="n">
        <v>9.5</v>
      </c>
      <c r="H7428" s="14" t="n">
        <v>7.56</v>
      </c>
      <c r="I7428" s="14" t="n">
        <v>19.5</v>
      </c>
      <c r="J7428" s="23" t="n">
        <f aca="false">IF(AND(E7428="Priority",ISNUMBER('Cost model'!N377)),'Cost model'!N377,'Cost model'!M377)</f>
        <v>15.5</v>
      </c>
      <c r="K7428" s="14" t="n">
        <f aca="false">J7428-H7428</f>
        <v>7.94</v>
      </c>
      <c r="L7428" s="14" t="n">
        <f aca="false">G7428-H7428</f>
        <v>1.94</v>
      </c>
    </row>
    <row r="7429" customFormat="false" ht="15" hidden="false" customHeight="false" outlineLevel="0" collapsed="false">
      <c r="A7429" s="2" t="s">
        <v>174</v>
      </c>
      <c r="B7429" s="2" t="s">
        <v>174</v>
      </c>
      <c r="C7429" s="2" t="s">
        <v>47</v>
      </c>
      <c r="D7429" s="2" t="s">
        <v>10</v>
      </c>
      <c r="E7429" s="2" t="s">
        <v>74</v>
      </c>
      <c r="F7429" s="2" t="s">
        <v>977</v>
      </c>
      <c r="G7429" s="14" t="n">
        <v>9.5</v>
      </c>
      <c r="H7429" s="14" t="n">
        <v>7.5</v>
      </c>
      <c r="I7429" s="14" t="n">
        <v>9.5</v>
      </c>
      <c r="J7429" s="23" t="n">
        <f aca="false">IF(AND(E7429="Priority",ISNUMBER('Cost model'!N167)),'Cost model'!N167,'Cost model'!M167)</f>
        <v>8.5</v>
      </c>
      <c r="K7429" s="14" t="n">
        <f aca="false">J7429-H7429</f>
        <v>1</v>
      </c>
      <c r="L7429" s="14" t="n">
        <f aca="false">G7429-H7429</f>
        <v>2</v>
      </c>
    </row>
    <row r="7430" customFormat="false" ht="15" hidden="false" customHeight="false" outlineLevel="0" collapsed="false">
      <c r="A7430" s="2" t="s">
        <v>123</v>
      </c>
      <c r="B7430" s="2" t="s">
        <v>174</v>
      </c>
      <c r="C7430" s="2" t="s">
        <v>47</v>
      </c>
      <c r="D7430" s="2" t="s">
        <v>10</v>
      </c>
      <c r="E7430" s="2" t="s">
        <v>74</v>
      </c>
      <c r="F7430" s="2" t="s">
        <v>976</v>
      </c>
      <c r="G7430" s="14" t="n">
        <v>14.5</v>
      </c>
      <c r="H7430" s="14" t="n">
        <v>21.1</v>
      </c>
      <c r="I7430" s="14" t="n">
        <v>14.5</v>
      </c>
      <c r="J7430" s="23" t="n">
        <f aca="false">IF(AND(E7430="Priority",ISNUMBER('Cost model'!N47)),'Cost model'!N47,'Cost model'!M47)</f>
        <v>12.5</v>
      </c>
      <c r="K7430" s="14" t="n">
        <f aca="false">J7430-H7430</f>
        <v>-8.6</v>
      </c>
      <c r="L7430" s="14" t="n">
        <f aca="false">G7430-H7430</f>
        <v>-6.6</v>
      </c>
    </row>
    <row r="7431" customFormat="false" ht="15" hidden="false" customHeight="false" outlineLevel="0" collapsed="false">
      <c r="A7431" s="2" t="s">
        <v>124</v>
      </c>
      <c r="B7431" s="2" t="s">
        <v>124</v>
      </c>
      <c r="C7431" s="2" t="s">
        <v>49</v>
      </c>
      <c r="D7431" s="2" t="s">
        <v>10</v>
      </c>
      <c r="E7431" s="2" t="s">
        <v>74</v>
      </c>
      <c r="F7431" s="2" t="s">
        <v>977</v>
      </c>
      <c r="G7431" s="14" t="n">
        <v>54</v>
      </c>
      <c r="H7431" s="14" t="n">
        <v>87.88</v>
      </c>
      <c r="I7431" s="14" t="n">
        <v>17.5</v>
      </c>
      <c r="J7431" s="23" t="n">
        <f aca="false">IF(AND(E7431="Priority",ISNUMBER('Cost model'!N319)),'Cost model'!N319,'Cost model'!M319)</f>
        <v>16.5</v>
      </c>
      <c r="K7431" s="14" t="n">
        <f aca="false">J7431-H7431</f>
        <v>-71.38</v>
      </c>
      <c r="L7431" s="14" t="n">
        <f aca="false">G7431-H7431</f>
        <v>-33.88</v>
      </c>
    </row>
    <row r="7432" customFormat="false" ht="15" hidden="false" customHeight="false" outlineLevel="0" collapsed="false">
      <c r="A7432" s="2" t="s">
        <v>174</v>
      </c>
      <c r="B7432" s="2" t="s">
        <v>174</v>
      </c>
      <c r="C7432" s="2" t="s">
        <v>47</v>
      </c>
      <c r="D7432" s="2" t="s">
        <v>10</v>
      </c>
      <c r="E7432" s="2" t="s">
        <v>83</v>
      </c>
      <c r="F7432" s="2" t="s">
        <v>977</v>
      </c>
      <c r="G7432" s="14" t="n">
        <v>14.5</v>
      </c>
      <c r="H7432" s="14" t="n">
        <v>7.5</v>
      </c>
      <c r="I7432" s="14" t="n">
        <v>14.5</v>
      </c>
      <c r="J7432" s="23" t="n">
        <f aca="false">IF(AND(E7432="Priority",ISNUMBER('Cost model'!N167)),'Cost model'!N167,'Cost model'!M167)</f>
        <v>13.5</v>
      </c>
      <c r="K7432" s="14" t="n">
        <f aca="false">J7432-H7432</f>
        <v>6</v>
      </c>
      <c r="L7432" s="14" t="n">
        <f aca="false">G7432-H7432</f>
        <v>7</v>
      </c>
    </row>
    <row r="7433" customFormat="false" ht="15" hidden="false" customHeight="false" outlineLevel="0" collapsed="false">
      <c r="A7433" s="2" t="s">
        <v>142</v>
      </c>
      <c r="B7433" s="2" t="s">
        <v>142</v>
      </c>
      <c r="C7433" s="2" t="s">
        <v>47</v>
      </c>
      <c r="D7433" s="2" t="s">
        <v>10</v>
      </c>
      <c r="E7433" s="2" t="s">
        <v>83</v>
      </c>
      <c r="F7433" s="2" t="s">
        <v>977</v>
      </c>
      <c r="G7433" s="14" t="n">
        <v>14.5</v>
      </c>
      <c r="H7433" s="14" t="n">
        <v>25.31</v>
      </c>
      <c r="I7433" s="14" t="n">
        <v>14.5</v>
      </c>
      <c r="J7433" s="23" t="n">
        <f aca="false">IF(AND(E7433="Priority",ISNUMBER('Cost model'!N632)),'Cost model'!N632,'Cost model'!M632)</f>
        <v>14.5</v>
      </c>
      <c r="K7433" s="14" t="n">
        <f aca="false">J7433-H7433</f>
        <v>-10.81</v>
      </c>
      <c r="L7433" s="14" t="n">
        <f aca="false">G7433-H7433</f>
        <v>-10.81</v>
      </c>
    </row>
    <row r="7434" customFormat="false" ht="15" hidden="false" customHeight="false" outlineLevel="0" collapsed="false">
      <c r="A7434" s="2" t="s">
        <v>174</v>
      </c>
      <c r="B7434" s="2" t="s">
        <v>174</v>
      </c>
      <c r="C7434" s="2" t="s">
        <v>47</v>
      </c>
      <c r="D7434" s="2" t="s">
        <v>10</v>
      </c>
      <c r="E7434" s="2" t="s">
        <v>83</v>
      </c>
      <c r="F7434" s="2" t="s">
        <v>977</v>
      </c>
      <c r="G7434" s="14" t="n">
        <v>14.5</v>
      </c>
      <c r="H7434" s="14" t="n">
        <v>23.78</v>
      </c>
      <c r="I7434" s="14" t="n">
        <v>14.5</v>
      </c>
      <c r="J7434" s="23" t="n">
        <f aca="false">IF(AND(E7434="Priority",ISNUMBER('Cost model'!N167)),'Cost model'!N167,'Cost model'!M167)</f>
        <v>13.5</v>
      </c>
      <c r="K7434" s="14" t="n">
        <f aca="false">J7434-H7434</f>
        <v>-10.28</v>
      </c>
      <c r="L7434" s="14" t="n">
        <f aca="false">G7434-H7434</f>
        <v>-9.28</v>
      </c>
    </row>
    <row r="7435" customFormat="false" ht="15" hidden="false" customHeight="false" outlineLevel="0" collapsed="false">
      <c r="A7435" s="2" t="s">
        <v>124</v>
      </c>
      <c r="B7435" s="2" t="s">
        <v>124</v>
      </c>
      <c r="C7435" s="2" t="s">
        <v>48</v>
      </c>
      <c r="D7435" s="2" t="s">
        <v>12</v>
      </c>
      <c r="E7435" s="2" t="s">
        <v>83</v>
      </c>
      <c r="F7435" s="2" t="s">
        <v>977</v>
      </c>
      <c r="G7435" s="14" t="n">
        <v>19.5</v>
      </c>
      <c r="H7435" s="14" t="n">
        <v>9.32</v>
      </c>
      <c r="I7435" s="14" t="n">
        <v>19.5</v>
      </c>
      <c r="J7435" s="23" t="n">
        <f aca="false">IF(AND(E7435="Priority",ISNUMBER('Cost model'!N321)),'Cost model'!N321,'Cost model'!M321)</f>
        <v>55</v>
      </c>
      <c r="K7435" s="14" t="n">
        <f aca="false">J7435-H7435</f>
        <v>45.68</v>
      </c>
      <c r="L7435" s="14" t="n">
        <f aca="false">G7435-H7435</f>
        <v>10.18</v>
      </c>
    </row>
    <row r="7436" customFormat="false" ht="15" hidden="false" customHeight="false" outlineLevel="0" collapsed="false">
      <c r="A7436" s="2" t="s">
        <v>174</v>
      </c>
      <c r="B7436" s="2" t="s">
        <v>124</v>
      </c>
      <c r="C7436" s="2" t="s">
        <v>48</v>
      </c>
      <c r="D7436" s="2" t="s">
        <v>12</v>
      </c>
      <c r="E7436" s="2" t="s">
        <v>83</v>
      </c>
      <c r="F7436" s="2" t="s">
        <v>976</v>
      </c>
      <c r="G7436" s="14" t="n">
        <v>19.5</v>
      </c>
      <c r="H7436" s="14" t="n">
        <v>30.78</v>
      </c>
      <c r="I7436" s="14" t="n">
        <v>19.5</v>
      </c>
      <c r="J7436" s="23" t="n">
        <f aca="false">IF(AND(E7436="Priority",ISNUMBER('Cost model'!N111)),'Cost model'!N111,'Cost model'!M111)</f>
        <v>60</v>
      </c>
      <c r="K7436" s="14" t="n">
        <f aca="false">J7436-H7436</f>
        <v>29.22</v>
      </c>
      <c r="L7436" s="14" t="n">
        <f aca="false">G7436-H7436</f>
        <v>-11.28</v>
      </c>
    </row>
    <row r="7437" customFormat="false" ht="15" hidden="false" customHeight="false" outlineLevel="0" collapsed="false">
      <c r="A7437" s="2" t="s">
        <v>142</v>
      </c>
      <c r="B7437" s="2" t="s">
        <v>124</v>
      </c>
      <c r="C7437" s="2" t="s">
        <v>47</v>
      </c>
      <c r="D7437" s="2" t="s">
        <v>12</v>
      </c>
      <c r="E7437" s="2" t="s">
        <v>74</v>
      </c>
      <c r="F7437" s="2" t="s">
        <v>976</v>
      </c>
      <c r="G7437" s="14" t="n">
        <v>19.5</v>
      </c>
      <c r="H7437" s="14" t="n">
        <v>33.25</v>
      </c>
      <c r="I7437" s="14" t="n">
        <v>19.5</v>
      </c>
      <c r="J7437" s="23" t="n">
        <f aca="false">IF(AND(E7437="Priority",ISNUMBER('Cost model'!N665)),'Cost model'!N665,'Cost model'!M665)</f>
        <v>40</v>
      </c>
      <c r="K7437" s="14" t="n">
        <f aca="false">J7437-H7437</f>
        <v>6.75</v>
      </c>
      <c r="L7437" s="14" t="n">
        <f aca="false">G7437-H7437</f>
        <v>-13.75</v>
      </c>
    </row>
    <row r="7438" customFormat="false" ht="15" hidden="false" customHeight="false" outlineLevel="0" collapsed="false">
      <c r="A7438" s="2" t="s">
        <v>142</v>
      </c>
      <c r="B7438" s="2" t="s">
        <v>174</v>
      </c>
      <c r="C7438" s="2" t="s">
        <v>47</v>
      </c>
      <c r="D7438" s="2" t="s">
        <v>12</v>
      </c>
      <c r="E7438" s="2" t="s">
        <v>74</v>
      </c>
      <c r="F7438" s="2" t="s">
        <v>976</v>
      </c>
      <c r="G7438" s="14" t="n">
        <v>19.5</v>
      </c>
      <c r="H7438" s="14" t="n">
        <v>10.67</v>
      </c>
      <c r="I7438" s="14" t="n">
        <v>19.5</v>
      </c>
      <c r="J7438" s="23" t="n">
        <f aca="false">IF(AND(E7438="Priority",ISNUMBER('Cost model'!N695)),'Cost model'!N695,'Cost model'!M695)</f>
        <v>40</v>
      </c>
      <c r="K7438" s="14" t="n">
        <f aca="false">J7438-H7438</f>
        <v>29.33</v>
      </c>
      <c r="L7438" s="14" t="n">
        <f aca="false">G7438-H7438</f>
        <v>8.83</v>
      </c>
    </row>
    <row r="7439" customFormat="false" ht="15" hidden="false" customHeight="false" outlineLevel="0" collapsed="false">
      <c r="A7439" s="2" t="s">
        <v>124</v>
      </c>
      <c r="B7439" s="2" t="s">
        <v>158</v>
      </c>
      <c r="C7439" s="2" t="s">
        <v>49</v>
      </c>
      <c r="D7439" s="2" t="s">
        <v>10</v>
      </c>
      <c r="E7439" s="2" t="s">
        <v>74</v>
      </c>
      <c r="F7439" s="2" t="s">
        <v>976</v>
      </c>
      <c r="G7439" s="14" t="n">
        <v>17.5</v>
      </c>
      <c r="H7439" s="14" t="n">
        <v>18.5</v>
      </c>
      <c r="I7439" s="14" t="n">
        <v>17.5</v>
      </c>
      <c r="J7439" s="23" t="n">
        <f aca="false">IF(AND(E7439="Priority",ISNUMBER('Cost model'!N349)),'Cost model'!N349,'Cost model'!M349)</f>
        <v>20.5</v>
      </c>
      <c r="K7439" s="14" t="n">
        <f aca="false">J7439-H7439</f>
        <v>2</v>
      </c>
      <c r="L7439" s="14" t="n">
        <f aca="false">G7439-H7439</f>
        <v>-1</v>
      </c>
    </row>
    <row r="7440" customFormat="false" ht="15" hidden="false" customHeight="false" outlineLevel="0" collapsed="false">
      <c r="A7440" s="2" t="s">
        <v>124</v>
      </c>
      <c r="B7440" s="2" t="s">
        <v>124</v>
      </c>
      <c r="C7440" s="2" t="s">
        <v>47</v>
      </c>
      <c r="D7440" s="2" t="s">
        <v>10</v>
      </c>
      <c r="E7440" s="2" t="s">
        <v>83</v>
      </c>
      <c r="F7440" s="2" t="s">
        <v>977</v>
      </c>
      <c r="G7440" s="14" t="n">
        <v>14.5</v>
      </c>
      <c r="H7440" s="14" t="n">
        <v>23.78</v>
      </c>
      <c r="I7440" s="14" t="n">
        <v>14.5</v>
      </c>
      <c r="J7440" s="23" t="n">
        <f aca="false">IF(AND(E7440="Priority",ISNUMBER('Cost model'!N317)),'Cost model'!N317,'Cost model'!M317)</f>
        <v>15.5</v>
      </c>
      <c r="K7440" s="14" t="n">
        <f aca="false">J7440-H7440</f>
        <v>-8.28</v>
      </c>
      <c r="L7440" s="14" t="n">
        <f aca="false">G7440-H7440</f>
        <v>-9.28</v>
      </c>
    </row>
    <row r="7441" customFormat="false" ht="15" hidden="false" customHeight="false" outlineLevel="0" collapsed="false">
      <c r="A7441" s="2" t="s">
        <v>142</v>
      </c>
      <c r="B7441" s="2" t="s">
        <v>142</v>
      </c>
      <c r="C7441" s="2" t="s">
        <v>48</v>
      </c>
      <c r="D7441" s="2" t="s">
        <v>12</v>
      </c>
      <c r="E7441" s="2" t="s">
        <v>83</v>
      </c>
      <c r="F7441" s="2" t="s">
        <v>977</v>
      </c>
      <c r="G7441" s="14" t="n">
        <v>19.5</v>
      </c>
      <c r="H7441" s="14" t="n">
        <v>14.03</v>
      </c>
      <c r="I7441" s="14" t="n">
        <v>19.5</v>
      </c>
      <c r="J7441" s="23" t="n">
        <f aca="false">IF(AND(E7441="Priority",ISNUMBER('Cost model'!N636)),'Cost model'!N636,'Cost model'!M636)</f>
        <v>55</v>
      </c>
      <c r="K7441" s="14" t="n">
        <f aca="false">J7441-H7441</f>
        <v>40.97</v>
      </c>
      <c r="L7441" s="14" t="n">
        <f aca="false">G7441-H7441</f>
        <v>5.47</v>
      </c>
    </row>
    <row r="7442" customFormat="false" ht="15" hidden="false" customHeight="false" outlineLevel="0" collapsed="false">
      <c r="A7442" s="2" t="s">
        <v>174</v>
      </c>
      <c r="B7442" s="2" t="s">
        <v>174</v>
      </c>
      <c r="C7442" s="2" t="s">
        <v>47</v>
      </c>
      <c r="D7442" s="2" t="s">
        <v>10</v>
      </c>
      <c r="E7442" s="2" t="s">
        <v>74</v>
      </c>
      <c r="F7442" s="2" t="s">
        <v>977</v>
      </c>
      <c r="G7442" s="14" t="n">
        <v>9.5</v>
      </c>
      <c r="H7442" s="14" t="n">
        <v>7.5</v>
      </c>
      <c r="I7442" s="14" t="n">
        <v>9.5</v>
      </c>
      <c r="J7442" s="23" t="n">
        <f aca="false">IF(AND(E7442="Priority",ISNUMBER('Cost model'!N167)),'Cost model'!N167,'Cost model'!M167)</f>
        <v>8.5</v>
      </c>
      <c r="K7442" s="14" t="n">
        <f aca="false">J7442-H7442</f>
        <v>1</v>
      </c>
      <c r="L7442" s="14" t="n">
        <f aca="false">G7442-H7442</f>
        <v>2</v>
      </c>
    </row>
    <row r="7443" customFormat="false" ht="15" hidden="false" customHeight="false" outlineLevel="0" collapsed="false">
      <c r="A7443" s="2" t="s">
        <v>221</v>
      </c>
      <c r="B7443" s="2" t="s">
        <v>142</v>
      </c>
      <c r="C7443" s="2" t="s">
        <v>49</v>
      </c>
      <c r="D7443" s="2" t="s">
        <v>12</v>
      </c>
      <c r="E7443" s="2" t="s">
        <v>74</v>
      </c>
      <c r="F7443" s="2" t="s">
        <v>976</v>
      </c>
      <c r="G7443" s="14" t="n">
        <v>91.5</v>
      </c>
      <c r="H7443" s="14" t="n">
        <v>130.67</v>
      </c>
      <c r="I7443" s="14" t="n">
        <v>29.5</v>
      </c>
      <c r="J7443" s="23" t="n">
        <f aca="false">IF(AND(E7443="Priority",ISNUMBER('Cost model'!N772)),'Cost model'!N772,'Cost model'!M772)</f>
        <v>70</v>
      </c>
      <c r="K7443" s="14" t="n">
        <f aca="false">J7443-H7443</f>
        <v>-60.67</v>
      </c>
      <c r="L7443" s="14" t="n">
        <f aca="false">G7443-H7443</f>
        <v>-39.17</v>
      </c>
    </row>
    <row r="7444" customFormat="false" ht="15" hidden="false" customHeight="false" outlineLevel="0" collapsed="false">
      <c r="A7444" s="2" t="s">
        <v>142</v>
      </c>
      <c r="B7444" s="2" t="s">
        <v>142</v>
      </c>
      <c r="C7444" s="2" t="s">
        <v>47</v>
      </c>
      <c r="D7444" s="2" t="s">
        <v>10</v>
      </c>
      <c r="E7444" s="2" t="s">
        <v>83</v>
      </c>
      <c r="F7444" s="2" t="s">
        <v>977</v>
      </c>
      <c r="G7444" s="14" t="n">
        <v>14.5</v>
      </c>
      <c r="H7444" s="14" t="n">
        <v>23.78</v>
      </c>
      <c r="I7444" s="14" t="n">
        <v>14.5</v>
      </c>
      <c r="J7444" s="23" t="n">
        <f aca="false">IF(AND(E7444="Priority",ISNUMBER('Cost model'!N632)),'Cost model'!N632,'Cost model'!M632)</f>
        <v>14.5</v>
      </c>
      <c r="K7444" s="14" t="n">
        <f aca="false">J7444-H7444</f>
        <v>-9.28</v>
      </c>
      <c r="L7444" s="14" t="n">
        <f aca="false">G7444-H7444</f>
        <v>-9.28</v>
      </c>
    </row>
    <row r="7445" customFormat="false" ht="15" hidden="false" customHeight="false" outlineLevel="0" collapsed="false">
      <c r="A7445" s="2" t="s">
        <v>142</v>
      </c>
      <c r="B7445" s="2" t="s">
        <v>142</v>
      </c>
      <c r="C7445" s="2" t="s">
        <v>47</v>
      </c>
      <c r="D7445" s="2" t="s">
        <v>12</v>
      </c>
      <c r="E7445" s="2" t="s">
        <v>83</v>
      </c>
      <c r="F7445" s="2" t="s">
        <v>977</v>
      </c>
      <c r="G7445" s="14" t="n">
        <v>19.5</v>
      </c>
      <c r="H7445" s="14" t="n">
        <v>25.74</v>
      </c>
      <c r="I7445" s="14" t="n">
        <v>19.5</v>
      </c>
      <c r="J7445" s="23" t="n">
        <f aca="false">IF(AND(E7445="Priority",ISNUMBER('Cost model'!N635)),'Cost model'!N635,'Cost model'!M635)</f>
        <v>40</v>
      </c>
      <c r="K7445" s="14" t="n">
        <f aca="false">J7445-H7445</f>
        <v>14.26</v>
      </c>
      <c r="L7445" s="14" t="n">
        <f aca="false">G7445-H7445</f>
        <v>-6.24</v>
      </c>
    </row>
    <row r="7446" customFormat="false" ht="15" hidden="false" customHeight="false" outlineLevel="0" collapsed="false">
      <c r="A7446" s="2" t="s">
        <v>174</v>
      </c>
      <c r="B7446" s="2" t="s">
        <v>174</v>
      </c>
      <c r="C7446" s="2" t="s">
        <v>47</v>
      </c>
      <c r="D7446" s="2" t="s">
        <v>10</v>
      </c>
      <c r="E7446" s="2" t="s">
        <v>74</v>
      </c>
      <c r="F7446" s="2" t="s">
        <v>977</v>
      </c>
      <c r="G7446" s="14" t="n">
        <v>9.5</v>
      </c>
      <c r="H7446" s="14" t="n">
        <v>7.5</v>
      </c>
      <c r="I7446" s="14" t="n">
        <v>9.5</v>
      </c>
      <c r="J7446" s="23" t="n">
        <f aca="false">IF(AND(E7446="Priority",ISNUMBER('Cost model'!N167)),'Cost model'!N167,'Cost model'!M167)</f>
        <v>8.5</v>
      </c>
      <c r="K7446" s="14" t="n">
        <f aca="false">J7446-H7446</f>
        <v>1</v>
      </c>
      <c r="L7446" s="14" t="n">
        <f aca="false">G7446-H7446</f>
        <v>2</v>
      </c>
    </row>
    <row r="7447" customFormat="false" ht="15" hidden="false" customHeight="false" outlineLevel="0" collapsed="false">
      <c r="A7447" s="2" t="s">
        <v>142</v>
      </c>
      <c r="B7447" s="2" t="s">
        <v>142</v>
      </c>
      <c r="C7447" s="2" t="s">
        <v>48</v>
      </c>
      <c r="D7447" s="2" t="s">
        <v>10</v>
      </c>
      <c r="E7447" s="2" t="s">
        <v>83</v>
      </c>
      <c r="F7447" s="2" t="s">
        <v>977</v>
      </c>
      <c r="G7447" s="14" t="n">
        <v>17.5</v>
      </c>
      <c r="H7447" s="14" t="n">
        <v>9.99</v>
      </c>
      <c r="I7447" s="14" t="n">
        <v>17.5</v>
      </c>
      <c r="J7447" s="23" t="n">
        <f aca="false">IF(AND(E7447="Priority",ISNUMBER('Cost model'!N633)),'Cost model'!N633,'Cost model'!M633)</f>
        <v>16.5</v>
      </c>
      <c r="K7447" s="14" t="n">
        <f aca="false">J7447-H7447</f>
        <v>6.51</v>
      </c>
      <c r="L7447" s="14" t="n">
        <f aca="false">G7447-H7447</f>
        <v>7.51</v>
      </c>
    </row>
    <row r="7448" customFormat="false" ht="15" hidden="false" customHeight="false" outlineLevel="0" collapsed="false">
      <c r="A7448" s="2" t="s">
        <v>123</v>
      </c>
      <c r="B7448" s="2" t="s">
        <v>174</v>
      </c>
      <c r="C7448" s="2" t="s">
        <v>47</v>
      </c>
      <c r="D7448" s="2" t="s">
        <v>12</v>
      </c>
      <c r="E7448" s="2" t="s">
        <v>83</v>
      </c>
      <c r="F7448" s="2" t="s">
        <v>976</v>
      </c>
      <c r="G7448" s="14" t="n">
        <v>24.5</v>
      </c>
      <c r="H7448" s="14" t="n">
        <v>42.34</v>
      </c>
      <c r="I7448" s="14" t="n">
        <v>24.5</v>
      </c>
      <c r="J7448" s="23" t="n">
        <f aca="false">IF(AND(E7448="Priority",ISNUMBER('Cost model'!N50)),'Cost model'!N50,'Cost model'!M50)</f>
        <v>55</v>
      </c>
      <c r="K7448" s="14" t="n">
        <f aca="false">J7448-H7448</f>
        <v>12.66</v>
      </c>
      <c r="L7448" s="14" t="n">
        <f aca="false">G7448-H7448</f>
        <v>-17.84</v>
      </c>
    </row>
    <row r="7449" customFormat="false" ht="15" hidden="false" customHeight="false" outlineLevel="0" collapsed="false">
      <c r="A7449" s="2" t="s">
        <v>142</v>
      </c>
      <c r="B7449" s="2" t="s">
        <v>142</v>
      </c>
      <c r="C7449" s="2" t="s">
        <v>47</v>
      </c>
      <c r="D7449" s="2" t="s">
        <v>12</v>
      </c>
      <c r="E7449" s="2" t="s">
        <v>74</v>
      </c>
      <c r="F7449" s="2" t="s">
        <v>977</v>
      </c>
      <c r="G7449" s="14" t="n">
        <v>9.5</v>
      </c>
      <c r="H7449" s="14" t="n">
        <v>10.08</v>
      </c>
      <c r="I7449" s="14" t="n">
        <v>9.5</v>
      </c>
      <c r="J7449" s="23" t="n">
        <f aca="false">IF(AND(E7449="Priority",ISNUMBER('Cost model'!N635)),'Cost model'!N635,'Cost model'!M635)</f>
        <v>30.5</v>
      </c>
      <c r="K7449" s="14" t="n">
        <f aca="false">J7449-H7449</f>
        <v>20.42</v>
      </c>
      <c r="L7449" s="14" t="n">
        <f aca="false">G7449-H7449</f>
        <v>-0.58</v>
      </c>
    </row>
    <row r="7450" customFormat="false" ht="15" hidden="false" customHeight="false" outlineLevel="0" collapsed="false">
      <c r="A7450" s="2" t="s">
        <v>158</v>
      </c>
      <c r="B7450" s="2" t="s">
        <v>158</v>
      </c>
      <c r="C7450" s="2" t="s">
        <v>48</v>
      </c>
      <c r="D7450" s="2" t="s">
        <v>12</v>
      </c>
      <c r="E7450" s="2" t="s">
        <v>74</v>
      </c>
      <c r="F7450" s="2" t="s">
        <v>977</v>
      </c>
      <c r="G7450" s="14" t="n">
        <v>37.5</v>
      </c>
      <c r="H7450" s="14" t="n">
        <v>40.58</v>
      </c>
      <c r="I7450" s="14" t="n">
        <v>12.5</v>
      </c>
      <c r="J7450" s="23" t="n">
        <f aca="false">IF(AND(E7450="Priority",ISNUMBER('Cost model'!N426)),'Cost model'!N426,'Cost model'!M426)</f>
        <v>21.5</v>
      </c>
      <c r="K7450" s="14" t="n">
        <f aca="false">J7450-H7450</f>
        <v>-19.08</v>
      </c>
      <c r="L7450" s="14" t="n">
        <f aca="false">G7450-H7450</f>
        <v>-3.08</v>
      </c>
    </row>
    <row r="7451" customFormat="false" ht="15" hidden="false" customHeight="false" outlineLevel="0" collapsed="false">
      <c r="A7451" s="2" t="s">
        <v>142</v>
      </c>
      <c r="B7451" s="2" t="s">
        <v>174</v>
      </c>
      <c r="C7451" s="2" t="s">
        <v>47</v>
      </c>
      <c r="D7451" s="2" t="s">
        <v>10</v>
      </c>
      <c r="E7451" s="2" t="s">
        <v>74</v>
      </c>
      <c r="F7451" s="2" t="s">
        <v>976</v>
      </c>
      <c r="G7451" s="14" t="n">
        <v>9.5</v>
      </c>
      <c r="H7451" s="14" t="n">
        <v>5.84</v>
      </c>
      <c r="I7451" s="14" t="n">
        <v>14.5</v>
      </c>
      <c r="J7451" s="23" t="n">
        <f aca="false">IF(AND(E7451="Priority",ISNUMBER('Cost model'!N692)),'Cost model'!N692,'Cost model'!M692)</f>
        <v>9.5</v>
      </c>
      <c r="K7451" s="14" t="n">
        <f aca="false">J7451-H7451</f>
        <v>3.66</v>
      </c>
      <c r="L7451" s="14" t="n">
        <f aca="false">G7451-H7451</f>
        <v>3.66</v>
      </c>
    </row>
    <row r="7452" customFormat="false" ht="15" hidden="false" customHeight="false" outlineLevel="0" collapsed="false">
      <c r="A7452" s="2" t="s">
        <v>174</v>
      </c>
      <c r="B7452" s="2" t="s">
        <v>174</v>
      </c>
      <c r="C7452" s="2" t="s">
        <v>47</v>
      </c>
      <c r="D7452" s="2" t="s">
        <v>12</v>
      </c>
      <c r="E7452" s="2" t="s">
        <v>74</v>
      </c>
      <c r="F7452" s="2" t="s">
        <v>977</v>
      </c>
      <c r="G7452" s="14" t="n">
        <v>9.5</v>
      </c>
      <c r="H7452" s="14" t="n">
        <v>25.31</v>
      </c>
      <c r="I7452" s="14" t="n">
        <v>9.5</v>
      </c>
      <c r="J7452" s="23" t="n">
        <f aca="false">IF(AND(E7452="Priority",ISNUMBER('Cost model'!N170)),'Cost model'!N170,'Cost model'!M170)</f>
        <v>25.5</v>
      </c>
      <c r="K7452" s="14" t="n">
        <f aca="false">J7452-H7452</f>
        <v>0.190000000000001</v>
      </c>
      <c r="L7452" s="14" t="n">
        <f aca="false">G7452-H7452</f>
        <v>-15.81</v>
      </c>
    </row>
    <row r="7453" customFormat="false" ht="15" hidden="false" customHeight="false" outlineLevel="0" collapsed="false">
      <c r="A7453" s="2" t="s">
        <v>158</v>
      </c>
      <c r="B7453" s="2" t="s">
        <v>158</v>
      </c>
      <c r="C7453" s="2" t="s">
        <v>47</v>
      </c>
      <c r="D7453" s="2" t="s">
        <v>13</v>
      </c>
      <c r="E7453" s="2" t="s">
        <v>74</v>
      </c>
      <c r="F7453" s="2" t="s">
        <v>977</v>
      </c>
      <c r="G7453" s="14" t="n">
        <v>108</v>
      </c>
      <c r="H7453" s="14" t="n">
        <v>90.08</v>
      </c>
      <c r="I7453" s="14" t="n">
        <v>19</v>
      </c>
      <c r="J7453" s="23" t="n">
        <f aca="false">IF(AND(E7453="Priority",ISNUMBER('Cost model'!N428)),'Cost model'!N428,'Cost model'!M428)</f>
        <v>23.5</v>
      </c>
      <c r="K7453" s="14" t="n">
        <f aca="false">J7453-H7453</f>
        <v>-66.58</v>
      </c>
      <c r="L7453" s="14" t="n">
        <f aca="false">G7453-H7453</f>
        <v>17.92</v>
      </c>
    </row>
    <row r="7454" customFormat="false" ht="15" hidden="false" customHeight="false" outlineLevel="0" collapsed="false">
      <c r="A7454" s="2" t="s">
        <v>142</v>
      </c>
      <c r="B7454" s="2" t="s">
        <v>142</v>
      </c>
      <c r="C7454" s="2" t="s">
        <v>47</v>
      </c>
      <c r="D7454" s="2" t="s">
        <v>12</v>
      </c>
      <c r="E7454" s="2" t="s">
        <v>74</v>
      </c>
      <c r="F7454" s="2" t="s">
        <v>977</v>
      </c>
      <c r="G7454" s="14" t="n">
        <v>19</v>
      </c>
      <c r="H7454" s="14" t="n">
        <v>46.43</v>
      </c>
      <c r="I7454" s="14" t="n">
        <v>9.5</v>
      </c>
      <c r="J7454" s="23" t="n">
        <f aca="false">IF(AND(E7454="Priority",ISNUMBER('Cost model'!N635)),'Cost model'!N635,'Cost model'!M635)</f>
        <v>30.5</v>
      </c>
      <c r="K7454" s="14" t="n">
        <f aca="false">J7454-H7454</f>
        <v>-15.93</v>
      </c>
      <c r="L7454" s="14" t="n">
        <f aca="false">G7454-H7454</f>
        <v>-27.43</v>
      </c>
    </row>
    <row r="7455" customFormat="false" ht="15" hidden="false" customHeight="false" outlineLevel="0" collapsed="false">
      <c r="A7455" s="2" t="s">
        <v>174</v>
      </c>
      <c r="B7455" s="2" t="s">
        <v>124</v>
      </c>
      <c r="C7455" s="2" t="s">
        <v>48</v>
      </c>
      <c r="D7455" s="2" t="s">
        <v>12</v>
      </c>
      <c r="E7455" s="2" t="s">
        <v>74</v>
      </c>
      <c r="F7455" s="2" t="s">
        <v>976</v>
      </c>
      <c r="G7455" s="14" t="n">
        <v>37.5</v>
      </c>
      <c r="H7455" s="14" t="n">
        <v>75.64</v>
      </c>
      <c r="I7455" s="14" t="n">
        <v>12.5</v>
      </c>
      <c r="J7455" s="23" t="n">
        <f aca="false">IF(AND(E7455="Priority",ISNUMBER('Cost model'!N111)),'Cost model'!N111,'Cost model'!M111)</f>
        <v>45</v>
      </c>
      <c r="K7455" s="14" t="n">
        <f aca="false">J7455-H7455</f>
        <v>-30.64</v>
      </c>
      <c r="L7455" s="14" t="n">
        <f aca="false">G7455-H7455</f>
        <v>-38.14</v>
      </c>
    </row>
    <row r="7456" customFormat="false" ht="15" hidden="false" customHeight="false" outlineLevel="0" collapsed="false">
      <c r="A7456" s="2" t="s">
        <v>174</v>
      </c>
      <c r="B7456" s="2" t="s">
        <v>124</v>
      </c>
      <c r="C7456" s="2" t="s">
        <v>47</v>
      </c>
      <c r="D7456" s="2" t="s">
        <v>10</v>
      </c>
      <c r="E7456" s="2" t="s">
        <v>74</v>
      </c>
      <c r="F7456" s="2" t="s">
        <v>976</v>
      </c>
      <c r="G7456" s="14" t="n">
        <v>9.5</v>
      </c>
      <c r="H7456" s="14" t="n">
        <v>8.02</v>
      </c>
      <c r="I7456" s="14" t="n">
        <v>9.5</v>
      </c>
      <c r="J7456" s="23" t="n">
        <f aca="false">IF(AND(E7456="Priority",ISNUMBER('Cost model'!N107)),'Cost model'!N107,'Cost model'!M107)</f>
        <v>12.5</v>
      </c>
      <c r="K7456" s="14" t="n">
        <f aca="false">J7456-H7456</f>
        <v>4.48</v>
      </c>
      <c r="L7456" s="14" t="n">
        <f aca="false">G7456-H7456</f>
        <v>1.48</v>
      </c>
    </row>
    <row r="7457" customFormat="false" ht="15" hidden="false" customHeight="false" outlineLevel="0" collapsed="false">
      <c r="A7457" s="2" t="s">
        <v>174</v>
      </c>
      <c r="B7457" s="2" t="s">
        <v>158</v>
      </c>
      <c r="C7457" s="2" t="s">
        <v>48</v>
      </c>
      <c r="D7457" s="2" t="s">
        <v>12</v>
      </c>
      <c r="E7457" s="2" t="s">
        <v>74</v>
      </c>
      <c r="F7457" s="2" t="s">
        <v>976</v>
      </c>
      <c r="G7457" s="14" t="n">
        <v>25</v>
      </c>
      <c r="H7457" s="14" t="n">
        <v>51.87</v>
      </c>
      <c r="I7457" s="14" t="n">
        <v>19.5</v>
      </c>
      <c r="J7457" s="23" t="n">
        <f aca="false">IF(AND(E7457="Priority",ISNUMBER('Cost model'!N141)),'Cost model'!N141,'Cost model'!M141)</f>
        <v>50</v>
      </c>
      <c r="K7457" s="14" t="n">
        <f aca="false">J7457-H7457</f>
        <v>-1.87</v>
      </c>
      <c r="L7457" s="14" t="n">
        <f aca="false">G7457-H7457</f>
        <v>-26.87</v>
      </c>
    </row>
    <row r="7458" customFormat="false" ht="15" hidden="false" customHeight="false" outlineLevel="0" collapsed="false">
      <c r="A7458" s="2" t="s">
        <v>142</v>
      </c>
      <c r="B7458" s="2" t="s">
        <v>174</v>
      </c>
      <c r="C7458" s="2" t="s">
        <v>47</v>
      </c>
      <c r="D7458" s="2" t="s">
        <v>15</v>
      </c>
      <c r="E7458" s="2" t="s">
        <v>74</v>
      </c>
      <c r="F7458" s="2" t="s">
        <v>976</v>
      </c>
      <c r="G7458" s="14" t="n">
        <v>148</v>
      </c>
      <c r="H7458" s="14" t="n">
        <v>307.13</v>
      </c>
      <c r="I7458" s="14" t="n">
        <v>250</v>
      </c>
      <c r="J7458" s="23" t="n">
        <f aca="false">IF(AND(E7458="Priority",ISNUMBER('Cost model'!N704)),'Cost model'!N704,'Cost model'!M704)</f>
        <v>150</v>
      </c>
      <c r="K7458" s="14" t="n">
        <f aca="false">J7458-H7458</f>
        <v>-157.13</v>
      </c>
      <c r="L7458" s="14" t="n">
        <f aca="false">G7458-H7458</f>
        <v>-159.13</v>
      </c>
    </row>
    <row r="7459" customFormat="false" ht="15" hidden="false" customHeight="false" outlineLevel="0" collapsed="false">
      <c r="A7459" s="2" t="s">
        <v>142</v>
      </c>
      <c r="B7459" s="2" t="s">
        <v>158</v>
      </c>
      <c r="C7459" s="2" t="s">
        <v>47</v>
      </c>
      <c r="D7459" s="2" t="s">
        <v>14</v>
      </c>
      <c r="E7459" s="2" t="s">
        <v>74</v>
      </c>
      <c r="F7459" s="2" t="s">
        <v>976</v>
      </c>
      <c r="G7459" s="14" t="n">
        <v>49</v>
      </c>
      <c r="H7459" s="14" t="n">
        <v>79.22</v>
      </c>
      <c r="I7459" s="14" t="n">
        <v>85</v>
      </c>
      <c r="J7459" s="23" t="n">
        <f aca="false">IF(AND(E7459="Priority",ISNUMBER('Cost model'!N656)),'Cost model'!N656,'Cost model'!M656)</f>
        <v>100</v>
      </c>
      <c r="K7459" s="14" t="n">
        <f aca="false">J7459-H7459</f>
        <v>20.78</v>
      </c>
      <c r="L7459" s="14" t="n">
        <f aca="false">G7459-H7459</f>
        <v>-30.22</v>
      </c>
    </row>
    <row r="7460" customFormat="false" ht="15" hidden="false" customHeight="false" outlineLevel="0" collapsed="false">
      <c r="A7460" s="2" t="s">
        <v>174</v>
      </c>
      <c r="B7460" s="2" t="s">
        <v>124</v>
      </c>
      <c r="C7460" s="2" t="s">
        <v>48</v>
      </c>
      <c r="D7460" s="2" t="s">
        <v>10</v>
      </c>
      <c r="E7460" s="2" t="s">
        <v>83</v>
      </c>
      <c r="F7460" s="2" t="s">
        <v>976</v>
      </c>
      <c r="G7460" s="14" t="n">
        <v>17.5</v>
      </c>
      <c r="H7460" s="14" t="n">
        <v>21.01</v>
      </c>
      <c r="I7460" s="14" t="n">
        <v>17.5</v>
      </c>
      <c r="J7460" s="23" t="n">
        <f aca="false">IF(AND(E7460="Priority",ISNUMBER('Cost model'!N108)),'Cost model'!N108,'Cost model'!M108)</f>
        <v>21.5</v>
      </c>
      <c r="K7460" s="14" t="n">
        <f aca="false">J7460-H7460</f>
        <v>0.489999999999998</v>
      </c>
      <c r="L7460" s="14" t="n">
        <f aca="false">G7460-H7460</f>
        <v>-3.51</v>
      </c>
    </row>
    <row r="7461" customFormat="false" ht="15" hidden="false" customHeight="false" outlineLevel="0" collapsed="false">
      <c r="A7461" s="2" t="s">
        <v>142</v>
      </c>
      <c r="B7461" s="2" t="s">
        <v>142</v>
      </c>
      <c r="C7461" s="2" t="s">
        <v>48</v>
      </c>
      <c r="D7461" s="2" t="s">
        <v>12</v>
      </c>
      <c r="E7461" s="2" t="s">
        <v>74</v>
      </c>
      <c r="F7461" s="2" t="s">
        <v>977</v>
      </c>
      <c r="G7461" s="14" t="n">
        <v>37.5</v>
      </c>
      <c r="H7461" s="14" t="n">
        <v>43.59</v>
      </c>
      <c r="I7461" s="14" t="n">
        <v>12.5</v>
      </c>
      <c r="J7461" s="23" t="n">
        <f aca="false">IF(AND(E7461="Priority",ISNUMBER('Cost model'!N636)),'Cost model'!N636,'Cost model'!M636)</f>
        <v>40</v>
      </c>
      <c r="K7461" s="14" t="n">
        <f aca="false">J7461-H7461</f>
        <v>-3.59</v>
      </c>
      <c r="L7461" s="14" t="n">
        <f aca="false">G7461-H7461</f>
        <v>-6.09</v>
      </c>
    </row>
    <row r="7462" customFormat="false" ht="15" hidden="false" customHeight="false" outlineLevel="0" collapsed="false">
      <c r="A7462" s="2" t="s">
        <v>205</v>
      </c>
      <c r="B7462" s="2" t="s">
        <v>142</v>
      </c>
      <c r="C7462" s="2" t="s">
        <v>48</v>
      </c>
      <c r="D7462" s="2" t="s">
        <v>10</v>
      </c>
      <c r="E7462" s="2" t="s">
        <v>83</v>
      </c>
      <c r="F7462" s="2" t="s">
        <v>976</v>
      </c>
      <c r="G7462" s="14" t="n">
        <v>19.5</v>
      </c>
      <c r="H7462" s="14" t="n">
        <v>11.54</v>
      </c>
      <c r="I7462" s="14" t="n">
        <v>19.5</v>
      </c>
      <c r="J7462" s="23" t="n">
        <f aca="false">IF(AND(E7462="Priority",ISNUMBER('Cost model'!N543)),'Cost model'!N543,'Cost model'!M543)</f>
        <v>25.5</v>
      </c>
      <c r="K7462" s="14" t="n">
        <f aca="false">J7462-H7462</f>
        <v>13.96</v>
      </c>
      <c r="L7462" s="14" t="n">
        <f aca="false">G7462-H7462</f>
        <v>7.96</v>
      </c>
    </row>
    <row r="7463" customFormat="false" ht="15" hidden="false" customHeight="false" outlineLevel="0" collapsed="false">
      <c r="A7463" s="2" t="s">
        <v>174</v>
      </c>
      <c r="B7463" s="2" t="s">
        <v>174</v>
      </c>
      <c r="C7463" s="2" t="s">
        <v>49</v>
      </c>
      <c r="D7463" s="2" t="s">
        <v>10</v>
      </c>
      <c r="E7463" s="2" t="s">
        <v>83</v>
      </c>
      <c r="F7463" s="2" t="s">
        <v>977</v>
      </c>
      <c r="G7463" s="14" t="n">
        <v>24.5</v>
      </c>
      <c r="H7463" s="14" t="n">
        <v>21.01</v>
      </c>
      <c r="I7463" s="14" t="n">
        <v>24.5</v>
      </c>
      <c r="J7463" s="23" t="n">
        <f aca="false">IF(AND(E7463="Priority",ISNUMBER('Cost model'!N169)),'Cost model'!N169,'Cost model'!M169)</f>
        <v>25.5</v>
      </c>
      <c r="K7463" s="14" t="n">
        <f aca="false">J7463-H7463</f>
        <v>4.49</v>
      </c>
      <c r="L7463" s="14" t="n">
        <f aca="false">G7463-H7463</f>
        <v>3.49</v>
      </c>
    </row>
    <row r="7464" customFormat="false" ht="15" hidden="false" customHeight="false" outlineLevel="0" collapsed="false">
      <c r="A7464" s="2" t="s">
        <v>142</v>
      </c>
      <c r="B7464" s="2" t="s">
        <v>142</v>
      </c>
      <c r="C7464" s="2" t="s">
        <v>47</v>
      </c>
      <c r="D7464" s="2" t="s">
        <v>12</v>
      </c>
      <c r="E7464" s="2" t="s">
        <v>74</v>
      </c>
      <c r="F7464" s="2" t="s">
        <v>977</v>
      </c>
      <c r="G7464" s="14" t="n">
        <v>9.5</v>
      </c>
      <c r="H7464" s="14" t="n">
        <v>30.58</v>
      </c>
      <c r="I7464" s="14" t="n">
        <v>9.5</v>
      </c>
      <c r="J7464" s="23" t="n">
        <f aca="false">IF(AND(E7464="Priority",ISNUMBER('Cost model'!N635)),'Cost model'!N635,'Cost model'!M635)</f>
        <v>30.5</v>
      </c>
      <c r="K7464" s="14" t="n">
        <f aca="false">J7464-H7464</f>
        <v>-0.0799999999999983</v>
      </c>
      <c r="L7464" s="14" t="n">
        <f aca="false">G7464-H7464</f>
        <v>-21.08</v>
      </c>
    </row>
    <row r="7465" customFormat="false" ht="15" hidden="false" customHeight="false" outlineLevel="0" collapsed="false">
      <c r="A7465" s="2" t="s">
        <v>174</v>
      </c>
      <c r="B7465" s="2" t="s">
        <v>158</v>
      </c>
      <c r="C7465" s="2" t="s">
        <v>47</v>
      </c>
      <c r="D7465" s="2" t="s">
        <v>13</v>
      </c>
      <c r="E7465" s="2" t="s">
        <v>74</v>
      </c>
      <c r="F7465" s="2" t="s">
        <v>976</v>
      </c>
      <c r="G7465" s="14" t="n">
        <v>59.5</v>
      </c>
      <c r="H7465" s="14" t="n">
        <v>86.98</v>
      </c>
      <c r="I7465" s="14" t="n">
        <v>24.5</v>
      </c>
      <c r="J7465" s="23" t="n">
        <f aca="false">IF(AND(E7465="Priority",ISNUMBER('Cost model'!N143)),'Cost model'!N143,'Cost model'!M143)</f>
        <v>70</v>
      </c>
      <c r="K7465" s="14" t="n">
        <f aca="false">J7465-H7465</f>
        <v>-16.98</v>
      </c>
      <c r="L7465" s="14" t="n">
        <f aca="false">G7465-H7465</f>
        <v>-27.48</v>
      </c>
    </row>
    <row r="7466" customFormat="false" ht="15" hidden="false" customHeight="false" outlineLevel="0" collapsed="false">
      <c r="A7466" s="2" t="s">
        <v>221</v>
      </c>
      <c r="B7466" s="2" t="s">
        <v>158</v>
      </c>
      <c r="C7466" s="2" t="s">
        <v>49</v>
      </c>
      <c r="D7466" s="2" t="s">
        <v>14</v>
      </c>
      <c r="E7466" s="2" t="s">
        <v>74</v>
      </c>
      <c r="F7466" s="2" t="s">
        <v>976</v>
      </c>
      <c r="G7466" s="14" t="n">
        <v>481.5</v>
      </c>
      <c r="H7466" s="14" t="n">
        <v>520.56</v>
      </c>
      <c r="I7466" s="14" t="n">
        <v>195</v>
      </c>
      <c r="J7466" s="23" t="n">
        <f aca="false">IF(AND(E7466="Priority",ISNUMBER('Cost model'!N763)),'Cost model'!N763,'Cost model'!M763)</f>
        <v>255</v>
      </c>
      <c r="K7466" s="14" t="n">
        <f aca="false">J7466-H7466</f>
        <v>-265.56</v>
      </c>
      <c r="L7466" s="14" t="n">
        <f aca="false">G7466-H7466</f>
        <v>-39.0599999999999</v>
      </c>
    </row>
    <row r="7467" customFormat="false" ht="15" hidden="false" customHeight="false" outlineLevel="0" collapsed="false">
      <c r="A7467" s="2" t="s">
        <v>142</v>
      </c>
      <c r="B7467" s="2" t="s">
        <v>174</v>
      </c>
      <c r="C7467" s="2" t="s">
        <v>48</v>
      </c>
      <c r="D7467" s="2" t="s">
        <v>12</v>
      </c>
      <c r="E7467" s="2" t="s">
        <v>74</v>
      </c>
      <c r="F7467" s="2" t="s">
        <v>976</v>
      </c>
      <c r="G7467" s="14" t="n">
        <v>37.5</v>
      </c>
      <c r="H7467" s="14" t="n">
        <v>44.04</v>
      </c>
      <c r="I7467" s="14" t="n">
        <v>19.5</v>
      </c>
      <c r="J7467" s="23" t="n">
        <f aca="false">IF(AND(E7467="Priority",ISNUMBER('Cost model'!N696)),'Cost model'!N696,'Cost model'!M696)</f>
        <v>45</v>
      </c>
      <c r="K7467" s="14" t="n">
        <f aca="false">J7467-H7467</f>
        <v>0.960000000000001</v>
      </c>
      <c r="L7467" s="14" t="n">
        <f aca="false">G7467-H7467</f>
        <v>-6.54</v>
      </c>
    </row>
    <row r="7468" customFormat="false" ht="15" hidden="false" customHeight="false" outlineLevel="0" collapsed="false">
      <c r="A7468" s="2" t="s">
        <v>124</v>
      </c>
      <c r="B7468" s="2" t="s">
        <v>124</v>
      </c>
      <c r="C7468" s="2" t="s">
        <v>48</v>
      </c>
      <c r="D7468" s="2" t="s">
        <v>10</v>
      </c>
      <c r="E7468" s="2" t="s">
        <v>74</v>
      </c>
      <c r="F7468" s="2" t="s">
        <v>977</v>
      </c>
      <c r="G7468" s="14" t="n">
        <v>12.5</v>
      </c>
      <c r="H7468" s="14" t="n">
        <v>34.08</v>
      </c>
      <c r="I7468" s="14" t="n">
        <v>12.5</v>
      </c>
      <c r="J7468" s="23" t="n">
        <f aca="false">IF(AND(E7468="Priority",ISNUMBER('Cost model'!N318)),'Cost model'!N318,'Cost model'!M318)</f>
        <v>14.5</v>
      </c>
      <c r="K7468" s="14" t="n">
        <f aca="false">J7468-H7468</f>
        <v>-19.58</v>
      </c>
      <c r="L7468" s="14" t="n">
        <f aca="false">G7468-H7468</f>
        <v>-21.58</v>
      </c>
    </row>
    <row r="7469" customFormat="false" ht="15" hidden="false" customHeight="false" outlineLevel="0" collapsed="false">
      <c r="A7469" s="2" t="s">
        <v>174</v>
      </c>
      <c r="B7469" s="2" t="s">
        <v>174</v>
      </c>
      <c r="C7469" s="2" t="s">
        <v>48</v>
      </c>
      <c r="D7469" s="2" t="s">
        <v>12</v>
      </c>
      <c r="E7469" s="2" t="s">
        <v>83</v>
      </c>
      <c r="F7469" s="2" t="s">
        <v>977</v>
      </c>
      <c r="G7469" s="14" t="n">
        <v>19.5</v>
      </c>
      <c r="H7469" s="14" t="n">
        <v>25.46</v>
      </c>
      <c r="I7469" s="14" t="n">
        <v>19.5</v>
      </c>
      <c r="J7469" s="23" t="n">
        <f aca="false">IF(AND(E7469="Priority",ISNUMBER('Cost model'!N171)),'Cost model'!N171,'Cost model'!M171)</f>
        <v>55</v>
      </c>
      <c r="K7469" s="14" t="n">
        <f aca="false">J7469-H7469</f>
        <v>29.54</v>
      </c>
      <c r="L7469" s="14" t="n">
        <f aca="false">G7469-H7469</f>
        <v>-5.96</v>
      </c>
    </row>
    <row r="7470" customFormat="false" ht="15" hidden="false" customHeight="false" outlineLevel="0" collapsed="false">
      <c r="A7470" s="2" t="s">
        <v>174</v>
      </c>
      <c r="B7470" s="2" t="s">
        <v>174</v>
      </c>
      <c r="C7470" s="2" t="s">
        <v>48</v>
      </c>
      <c r="D7470" s="2" t="s">
        <v>10</v>
      </c>
      <c r="E7470" s="2" t="s">
        <v>74</v>
      </c>
      <c r="F7470" s="2" t="s">
        <v>977</v>
      </c>
      <c r="G7470" s="14" t="n">
        <v>12.5</v>
      </c>
      <c r="H7470" s="14" t="n">
        <v>10.82</v>
      </c>
      <c r="I7470" s="14" t="n">
        <v>12.5</v>
      </c>
      <c r="J7470" s="23" t="n">
        <f aca="false">IF(AND(E7470="Priority",ISNUMBER('Cost model'!N168)),'Cost model'!N168,'Cost model'!M168)</f>
        <v>13.5</v>
      </c>
      <c r="K7470" s="14" t="n">
        <f aca="false">J7470-H7470</f>
        <v>2.68</v>
      </c>
      <c r="L7470" s="14" t="n">
        <f aca="false">G7470-H7470</f>
        <v>1.68</v>
      </c>
    </row>
    <row r="7471" customFormat="false" ht="15" hidden="false" customHeight="false" outlineLevel="0" collapsed="false">
      <c r="A7471" s="2" t="s">
        <v>174</v>
      </c>
      <c r="B7471" s="2" t="s">
        <v>174</v>
      </c>
      <c r="C7471" s="2" t="s">
        <v>47</v>
      </c>
      <c r="D7471" s="2" t="s">
        <v>10</v>
      </c>
      <c r="E7471" s="2" t="s">
        <v>83</v>
      </c>
      <c r="F7471" s="2" t="s">
        <v>977</v>
      </c>
      <c r="G7471" s="14" t="n">
        <v>14.5</v>
      </c>
      <c r="H7471" s="14" t="n">
        <v>6.82</v>
      </c>
      <c r="I7471" s="14" t="n">
        <v>14.5</v>
      </c>
      <c r="J7471" s="23" t="n">
        <f aca="false">IF(AND(E7471="Priority",ISNUMBER('Cost model'!N167)),'Cost model'!N167,'Cost model'!M167)</f>
        <v>13.5</v>
      </c>
      <c r="K7471" s="14" t="n">
        <f aca="false">J7471-H7471</f>
        <v>6.68</v>
      </c>
      <c r="L7471" s="14" t="n">
        <f aca="false">G7471-H7471</f>
        <v>7.68</v>
      </c>
    </row>
    <row r="7472" customFormat="false" ht="15" hidden="false" customHeight="false" outlineLevel="0" collapsed="false">
      <c r="A7472" s="2" t="s">
        <v>174</v>
      </c>
      <c r="B7472" s="2" t="s">
        <v>158</v>
      </c>
      <c r="C7472" s="2" t="s">
        <v>47</v>
      </c>
      <c r="D7472" s="2" t="s">
        <v>13</v>
      </c>
      <c r="E7472" s="2" t="s">
        <v>74</v>
      </c>
      <c r="F7472" s="2" t="s">
        <v>976</v>
      </c>
      <c r="G7472" s="14" t="n">
        <v>19</v>
      </c>
      <c r="H7472" s="14" t="n">
        <v>19.2</v>
      </c>
      <c r="I7472" s="14" t="n">
        <v>24.5</v>
      </c>
      <c r="J7472" s="23" t="n">
        <f aca="false">IF(AND(E7472="Priority",ISNUMBER('Cost model'!N143)),'Cost model'!N143,'Cost model'!M143)</f>
        <v>70</v>
      </c>
      <c r="K7472" s="14" t="n">
        <f aca="false">J7472-H7472</f>
        <v>50.8</v>
      </c>
      <c r="L7472" s="14" t="n">
        <f aca="false">G7472-H7472</f>
        <v>-0.199999999999999</v>
      </c>
    </row>
    <row r="7473" customFormat="false" ht="15" hidden="false" customHeight="false" outlineLevel="0" collapsed="false">
      <c r="A7473" s="2" t="s">
        <v>221</v>
      </c>
      <c r="B7473" s="2" t="s">
        <v>221</v>
      </c>
      <c r="C7473" s="2" t="s">
        <v>49</v>
      </c>
      <c r="D7473" s="2" t="s">
        <v>12</v>
      </c>
      <c r="E7473" s="2" t="s">
        <v>74</v>
      </c>
      <c r="F7473" s="2" t="s">
        <v>977</v>
      </c>
      <c r="G7473" s="14" t="n">
        <v>24.5</v>
      </c>
      <c r="H7473" s="14" t="n">
        <v>131.08</v>
      </c>
      <c r="I7473" s="14" t="n">
        <v>19.5</v>
      </c>
      <c r="J7473" s="23" t="n">
        <f aca="false">IF(AND(E7473="Priority",ISNUMBER('Cost model'!N742)),'Cost model'!N742,'Cost model'!M742)</f>
        <v>60</v>
      </c>
      <c r="K7473" s="14" t="n">
        <f aca="false">J7473-H7473</f>
        <v>-71.08</v>
      </c>
      <c r="L7473" s="14" t="n">
        <f aca="false">G7473-H7473</f>
        <v>-106.58</v>
      </c>
    </row>
    <row r="7474" customFormat="false" ht="15" hidden="false" customHeight="false" outlineLevel="0" collapsed="false">
      <c r="A7474" s="2" t="s">
        <v>142</v>
      </c>
      <c r="B7474" s="2" t="s">
        <v>221</v>
      </c>
      <c r="C7474" s="2" t="s">
        <v>48</v>
      </c>
      <c r="D7474" s="2" t="s">
        <v>12</v>
      </c>
      <c r="E7474" s="2" t="s">
        <v>74</v>
      </c>
      <c r="F7474" s="2" t="s">
        <v>976</v>
      </c>
      <c r="G7474" s="14" t="n">
        <v>19.5</v>
      </c>
      <c r="H7474" s="14" t="n">
        <v>21.39</v>
      </c>
      <c r="I7474" s="14" t="n">
        <v>24.5</v>
      </c>
      <c r="J7474" s="23" t="n">
        <f aca="false">IF(AND(E7474="Priority",ISNUMBER('Cost model'!N681)),'Cost model'!N681,'Cost model'!M681)</f>
        <v>60</v>
      </c>
      <c r="K7474" s="14" t="n">
        <f aca="false">J7474-H7474</f>
        <v>38.61</v>
      </c>
      <c r="L7474" s="14" t="n">
        <f aca="false">G7474-H7474</f>
        <v>-1.89</v>
      </c>
    </row>
    <row r="7475" customFormat="false" ht="15" hidden="false" customHeight="false" outlineLevel="0" collapsed="false">
      <c r="A7475" s="2" t="s">
        <v>142</v>
      </c>
      <c r="B7475" s="2" t="s">
        <v>124</v>
      </c>
      <c r="C7475" s="2" t="s">
        <v>47</v>
      </c>
      <c r="D7475" s="2" t="s">
        <v>10</v>
      </c>
      <c r="E7475" s="2" t="s">
        <v>74</v>
      </c>
      <c r="F7475" s="2" t="s">
        <v>976</v>
      </c>
      <c r="G7475" s="14" t="n">
        <v>14.5</v>
      </c>
      <c r="H7475" s="14" t="n">
        <v>13.92</v>
      </c>
      <c r="I7475" s="14" t="n">
        <v>14.5</v>
      </c>
      <c r="J7475" s="23" t="n">
        <f aca="false">IF(AND(E7475="Priority",ISNUMBER('Cost model'!N662)),'Cost model'!N662,'Cost model'!M662)</f>
        <v>13.5</v>
      </c>
      <c r="K7475" s="14" t="n">
        <f aca="false">J7475-H7475</f>
        <v>-0.42</v>
      </c>
      <c r="L7475" s="14" t="n">
        <f aca="false">G7475-H7475</f>
        <v>0.58</v>
      </c>
    </row>
    <row r="7476" customFormat="false" ht="15" hidden="false" customHeight="false" outlineLevel="0" collapsed="false">
      <c r="A7476" s="2" t="s">
        <v>124</v>
      </c>
      <c r="B7476" s="2" t="s">
        <v>124</v>
      </c>
      <c r="C7476" s="2" t="s">
        <v>47</v>
      </c>
      <c r="D7476" s="2" t="s">
        <v>12</v>
      </c>
      <c r="E7476" s="2" t="s">
        <v>74</v>
      </c>
      <c r="F7476" s="2" t="s">
        <v>977</v>
      </c>
      <c r="G7476" s="14" t="n">
        <v>19</v>
      </c>
      <c r="H7476" s="14" t="n">
        <v>25.76</v>
      </c>
      <c r="I7476" s="14" t="n">
        <v>9.5</v>
      </c>
      <c r="J7476" s="23" t="n">
        <f aca="false">IF(AND(E7476="Priority",ISNUMBER('Cost model'!N320)),'Cost model'!N320,'Cost model'!M320)</f>
        <v>24.5</v>
      </c>
      <c r="K7476" s="14" t="n">
        <f aca="false">J7476-H7476</f>
        <v>-1.26</v>
      </c>
      <c r="L7476" s="14" t="n">
        <f aca="false">G7476-H7476</f>
        <v>-6.76</v>
      </c>
    </row>
    <row r="7477" customFormat="false" ht="15" hidden="false" customHeight="false" outlineLevel="0" collapsed="false">
      <c r="A7477" s="2" t="s">
        <v>142</v>
      </c>
      <c r="B7477" s="2" t="s">
        <v>142</v>
      </c>
      <c r="C7477" s="2" t="s">
        <v>49</v>
      </c>
      <c r="D7477" s="2" t="s">
        <v>10</v>
      </c>
      <c r="E7477" s="2" t="s">
        <v>74</v>
      </c>
      <c r="F7477" s="2" t="s">
        <v>977</v>
      </c>
      <c r="G7477" s="14" t="n">
        <v>17.5</v>
      </c>
      <c r="H7477" s="14" t="n">
        <v>10.08</v>
      </c>
      <c r="I7477" s="14" t="n">
        <v>17.5</v>
      </c>
      <c r="J7477" s="23" t="n">
        <f aca="false">IF(AND(E7477="Priority",ISNUMBER('Cost model'!N634)),'Cost model'!N634,'Cost model'!M634)</f>
        <v>15.5</v>
      </c>
      <c r="K7477" s="14" t="n">
        <f aca="false">J7477-H7477</f>
        <v>5.42</v>
      </c>
      <c r="L7477" s="14" t="n">
        <f aca="false">G7477-H7477</f>
        <v>7.42</v>
      </c>
    </row>
    <row r="7478" customFormat="false" ht="15" hidden="false" customHeight="false" outlineLevel="0" collapsed="false">
      <c r="A7478" s="2" t="s">
        <v>124</v>
      </c>
      <c r="B7478" s="2" t="s">
        <v>158</v>
      </c>
      <c r="C7478" s="2" t="s">
        <v>47</v>
      </c>
      <c r="D7478" s="2" t="s">
        <v>10</v>
      </c>
      <c r="E7478" s="2" t="s">
        <v>74</v>
      </c>
      <c r="F7478" s="2" t="s">
        <v>976</v>
      </c>
      <c r="G7478" s="14" t="n">
        <v>9.5</v>
      </c>
      <c r="H7478" s="14" t="n">
        <v>9.61</v>
      </c>
      <c r="I7478" s="14" t="n">
        <v>14.5</v>
      </c>
      <c r="J7478" s="23" t="n">
        <f aca="false">IF(AND(E7478="Priority",ISNUMBER('Cost model'!N347)),'Cost model'!N347,'Cost model'!M347)</f>
        <v>13.5</v>
      </c>
      <c r="K7478" s="14" t="n">
        <f aca="false">J7478-H7478</f>
        <v>3.89</v>
      </c>
      <c r="L7478" s="14" t="n">
        <f aca="false">G7478-H7478</f>
        <v>-0.109999999999999</v>
      </c>
    </row>
    <row r="7479" customFormat="false" ht="15" hidden="false" customHeight="false" outlineLevel="0" collapsed="false">
      <c r="A7479" s="2" t="s">
        <v>124</v>
      </c>
      <c r="B7479" s="2" t="s">
        <v>124</v>
      </c>
      <c r="C7479" s="2" t="s">
        <v>48</v>
      </c>
      <c r="D7479" s="2" t="s">
        <v>12</v>
      </c>
      <c r="E7479" s="2" t="s">
        <v>74</v>
      </c>
      <c r="F7479" s="2" t="s">
        <v>977</v>
      </c>
      <c r="G7479" s="14" t="n">
        <v>-12.5</v>
      </c>
      <c r="H7479" s="14" t="n">
        <v>63.84</v>
      </c>
      <c r="I7479" s="14" t="n">
        <v>12.5</v>
      </c>
      <c r="J7479" s="23" t="n">
        <f aca="false">IF(AND(E7479="Priority",ISNUMBER('Cost model'!N321)),'Cost model'!N321,'Cost model'!M321)</f>
        <v>40</v>
      </c>
      <c r="K7479" s="14" t="n">
        <f aca="false">J7479-H7479</f>
        <v>-23.84</v>
      </c>
      <c r="L7479" s="14" t="n">
        <f aca="false">G7479-H7479</f>
        <v>-76.34</v>
      </c>
    </row>
    <row r="7480" customFormat="false" ht="15" hidden="false" customHeight="false" outlineLevel="0" collapsed="false">
      <c r="A7480" s="2" t="s">
        <v>142</v>
      </c>
      <c r="B7480" s="2" t="s">
        <v>142</v>
      </c>
      <c r="C7480" s="2" t="s">
        <v>49</v>
      </c>
      <c r="D7480" s="2" t="s">
        <v>10</v>
      </c>
      <c r="E7480" s="2" t="s">
        <v>74</v>
      </c>
      <c r="F7480" s="2" t="s">
        <v>977</v>
      </c>
      <c r="G7480" s="14" t="n">
        <v>17.5</v>
      </c>
      <c r="H7480" s="14" t="n">
        <v>10.08</v>
      </c>
      <c r="I7480" s="14" t="n">
        <v>17.5</v>
      </c>
      <c r="J7480" s="23" t="n">
        <f aca="false">IF(AND(E7480="Priority",ISNUMBER('Cost model'!N634)),'Cost model'!N634,'Cost model'!M634)</f>
        <v>15.5</v>
      </c>
      <c r="K7480" s="14" t="n">
        <f aca="false">J7480-H7480</f>
        <v>5.42</v>
      </c>
      <c r="L7480" s="14" t="n">
        <f aca="false">G7480-H7480</f>
        <v>7.42</v>
      </c>
    </row>
    <row r="7481" customFormat="false" ht="15" hidden="false" customHeight="false" outlineLevel="0" collapsed="false">
      <c r="A7481" s="2" t="s">
        <v>142</v>
      </c>
      <c r="B7481" s="2" t="s">
        <v>142</v>
      </c>
      <c r="C7481" s="2" t="s">
        <v>47</v>
      </c>
      <c r="D7481" s="2" t="s">
        <v>10</v>
      </c>
      <c r="E7481" s="2" t="s">
        <v>83</v>
      </c>
      <c r="F7481" s="2" t="s">
        <v>977</v>
      </c>
      <c r="G7481" s="14" t="n">
        <v>14.5</v>
      </c>
      <c r="H7481" s="14" t="n">
        <v>7.16</v>
      </c>
      <c r="I7481" s="14" t="n">
        <v>14.5</v>
      </c>
      <c r="J7481" s="23" t="n">
        <f aca="false">IF(AND(E7481="Priority",ISNUMBER('Cost model'!N632)),'Cost model'!N632,'Cost model'!M632)</f>
        <v>14.5</v>
      </c>
      <c r="K7481" s="14" t="n">
        <f aca="false">J7481-H7481</f>
        <v>7.34</v>
      </c>
      <c r="L7481" s="14" t="n">
        <f aca="false">G7481-H7481</f>
        <v>7.34</v>
      </c>
    </row>
    <row r="7482" customFormat="false" ht="15" hidden="false" customHeight="false" outlineLevel="0" collapsed="false">
      <c r="A7482" s="2" t="s">
        <v>174</v>
      </c>
      <c r="B7482" s="2" t="s">
        <v>174</v>
      </c>
      <c r="C7482" s="2" t="s">
        <v>48</v>
      </c>
      <c r="D7482" s="2" t="s">
        <v>12</v>
      </c>
      <c r="E7482" s="2" t="s">
        <v>74</v>
      </c>
      <c r="F7482" s="2" t="s">
        <v>977</v>
      </c>
      <c r="G7482" s="14" t="n">
        <v>25</v>
      </c>
      <c r="H7482" s="14" t="n">
        <v>10.82</v>
      </c>
      <c r="I7482" s="14" t="n">
        <v>12.5</v>
      </c>
      <c r="J7482" s="23" t="n">
        <f aca="false">IF(AND(E7482="Priority",ISNUMBER('Cost model'!N171)),'Cost model'!N171,'Cost model'!M171)</f>
        <v>40</v>
      </c>
      <c r="K7482" s="14" t="n">
        <f aca="false">J7482-H7482</f>
        <v>29.18</v>
      </c>
      <c r="L7482" s="14" t="n">
        <f aca="false">G7482-H7482</f>
        <v>14.18</v>
      </c>
    </row>
    <row r="7483" customFormat="false" ht="15" hidden="false" customHeight="false" outlineLevel="0" collapsed="false">
      <c r="A7483" s="2" t="s">
        <v>174</v>
      </c>
      <c r="B7483" s="2" t="s">
        <v>142</v>
      </c>
      <c r="C7483" s="2" t="s">
        <v>47</v>
      </c>
      <c r="D7483" s="2" t="s">
        <v>12</v>
      </c>
      <c r="E7483" s="2" t="s">
        <v>74</v>
      </c>
      <c r="F7483" s="2" t="s">
        <v>976</v>
      </c>
      <c r="G7483" s="14" t="n">
        <v>73.5</v>
      </c>
      <c r="H7483" s="14" t="n">
        <v>138.05</v>
      </c>
      <c r="I7483" s="14" t="n">
        <v>9.5</v>
      </c>
      <c r="J7483" s="23" t="n">
        <f aca="false">IF(AND(E7483="Priority",ISNUMBER('Cost model'!N125)),'Cost model'!N125,'Cost model'!M125)</f>
        <v>40</v>
      </c>
      <c r="K7483" s="14" t="n">
        <f aca="false">J7483-H7483</f>
        <v>-98.05</v>
      </c>
      <c r="L7483" s="14" t="n">
        <f aca="false">G7483-H7483</f>
        <v>-64.55</v>
      </c>
    </row>
    <row r="7484" customFormat="false" ht="15" hidden="false" customHeight="false" outlineLevel="0" collapsed="false">
      <c r="A7484" s="2" t="s">
        <v>174</v>
      </c>
      <c r="B7484" s="2" t="s">
        <v>174</v>
      </c>
      <c r="C7484" s="2" t="s">
        <v>49</v>
      </c>
      <c r="D7484" s="2" t="s">
        <v>10</v>
      </c>
      <c r="E7484" s="2" t="s">
        <v>74</v>
      </c>
      <c r="F7484" s="2" t="s">
        <v>977</v>
      </c>
      <c r="G7484" s="14" t="n">
        <v>49</v>
      </c>
      <c r="H7484" s="14" t="n">
        <v>23.78</v>
      </c>
      <c r="I7484" s="14" t="n">
        <v>17.5</v>
      </c>
      <c r="J7484" s="23" t="n">
        <f aca="false">IF(AND(E7484="Priority",ISNUMBER('Cost model'!N169)),'Cost model'!N169,'Cost model'!M169)</f>
        <v>18.5</v>
      </c>
      <c r="K7484" s="14" t="n">
        <f aca="false">J7484-H7484</f>
        <v>-5.28</v>
      </c>
      <c r="L7484" s="14" t="n">
        <f aca="false">G7484-H7484</f>
        <v>25.22</v>
      </c>
    </row>
    <row r="7485" customFormat="false" ht="15" hidden="false" customHeight="false" outlineLevel="0" collapsed="false">
      <c r="A7485" s="2" t="s">
        <v>142</v>
      </c>
      <c r="B7485" s="2" t="s">
        <v>205</v>
      </c>
      <c r="C7485" s="2" t="s">
        <v>47</v>
      </c>
      <c r="D7485" s="2" t="s">
        <v>12</v>
      </c>
      <c r="E7485" s="2" t="s">
        <v>74</v>
      </c>
      <c r="F7485" s="2" t="s">
        <v>976</v>
      </c>
      <c r="G7485" s="14" t="n">
        <v>19.5</v>
      </c>
      <c r="H7485" s="14" t="n">
        <v>49.79</v>
      </c>
      <c r="I7485" s="14" t="n">
        <v>24.5</v>
      </c>
      <c r="J7485" s="23" t="n">
        <f aca="false">IF(AND(E7485="Priority",ISNUMBER('Cost model'!N710)),'Cost model'!N710,'Cost model'!M710)</f>
        <v>45</v>
      </c>
      <c r="K7485" s="14" t="n">
        <f aca="false">J7485-H7485</f>
        <v>-4.79</v>
      </c>
      <c r="L7485" s="14" t="n">
        <f aca="false">G7485-H7485</f>
        <v>-30.29</v>
      </c>
    </row>
    <row r="7486" customFormat="false" ht="15" hidden="false" customHeight="false" outlineLevel="0" collapsed="false">
      <c r="A7486" s="2" t="s">
        <v>142</v>
      </c>
      <c r="B7486" s="2" t="s">
        <v>124</v>
      </c>
      <c r="C7486" s="2" t="s">
        <v>47</v>
      </c>
      <c r="D7486" s="2" t="s">
        <v>13</v>
      </c>
      <c r="E7486" s="2" t="s">
        <v>74</v>
      </c>
      <c r="F7486" s="2" t="s">
        <v>976</v>
      </c>
      <c r="G7486" s="14" t="n">
        <v>45</v>
      </c>
      <c r="H7486" s="14" t="n">
        <v>94.41</v>
      </c>
      <c r="I7486" s="14" t="n">
        <v>24.5</v>
      </c>
      <c r="J7486" s="23" t="n">
        <f aca="false">IF(AND(E7486="Priority",ISNUMBER('Cost model'!N668)),'Cost model'!N668,'Cost model'!M668)</f>
        <v>75</v>
      </c>
      <c r="K7486" s="14" t="n">
        <f aca="false">J7486-H7486</f>
        <v>-19.41</v>
      </c>
      <c r="L7486" s="14" t="n">
        <f aca="false">G7486-H7486</f>
        <v>-49.41</v>
      </c>
    </row>
    <row r="7487" customFormat="false" ht="15" hidden="false" customHeight="false" outlineLevel="0" collapsed="false">
      <c r="A7487" s="2" t="s">
        <v>174</v>
      </c>
      <c r="B7487" s="2" t="s">
        <v>174</v>
      </c>
      <c r="C7487" s="2" t="s">
        <v>48</v>
      </c>
      <c r="D7487" s="2" t="s">
        <v>12</v>
      </c>
      <c r="E7487" s="2" t="s">
        <v>74</v>
      </c>
      <c r="F7487" s="2" t="s">
        <v>977</v>
      </c>
      <c r="G7487" s="14" t="n">
        <v>12.5</v>
      </c>
      <c r="H7487" s="14" t="n">
        <v>25.31</v>
      </c>
      <c r="I7487" s="14" t="n">
        <v>12.5</v>
      </c>
      <c r="J7487" s="23" t="n">
        <f aca="false">IF(AND(E7487="Priority",ISNUMBER('Cost model'!N171)),'Cost model'!N171,'Cost model'!M171)</f>
        <v>40</v>
      </c>
      <c r="K7487" s="14" t="n">
        <f aca="false">J7487-H7487</f>
        <v>14.69</v>
      </c>
      <c r="L7487" s="14" t="n">
        <f aca="false">G7487-H7487</f>
        <v>-12.81</v>
      </c>
    </row>
    <row r="7488" customFormat="false" ht="15" hidden="false" customHeight="false" outlineLevel="0" collapsed="false">
      <c r="A7488" s="2" t="s">
        <v>158</v>
      </c>
      <c r="B7488" s="2" t="s">
        <v>158</v>
      </c>
      <c r="C7488" s="2" t="s">
        <v>49</v>
      </c>
      <c r="D7488" s="2" t="s">
        <v>10</v>
      </c>
      <c r="E7488" s="2" t="s">
        <v>74</v>
      </c>
      <c r="F7488" s="2" t="s">
        <v>977</v>
      </c>
      <c r="G7488" s="14" t="n">
        <v>35</v>
      </c>
      <c r="H7488" s="14" t="n">
        <v>12.36</v>
      </c>
      <c r="I7488" s="14" t="n">
        <v>17.5</v>
      </c>
      <c r="J7488" s="23" t="n">
        <f aca="false">IF(AND(E7488="Priority",ISNUMBER('Cost model'!N424)),'Cost model'!N424,'Cost model'!M424)</f>
        <v>16.5</v>
      </c>
      <c r="K7488" s="14" t="n">
        <f aca="false">J7488-H7488</f>
        <v>4.14</v>
      </c>
      <c r="L7488" s="14" t="n">
        <f aca="false">G7488-H7488</f>
        <v>22.64</v>
      </c>
    </row>
    <row r="7489" customFormat="false" ht="15" hidden="false" customHeight="false" outlineLevel="0" collapsed="false">
      <c r="A7489" s="2" t="s">
        <v>142</v>
      </c>
      <c r="B7489" s="2" t="s">
        <v>124</v>
      </c>
      <c r="C7489" s="2" t="s">
        <v>47</v>
      </c>
      <c r="D7489" s="2" t="s">
        <v>12</v>
      </c>
      <c r="E7489" s="2" t="s">
        <v>74</v>
      </c>
      <c r="F7489" s="2" t="s">
        <v>976</v>
      </c>
      <c r="G7489" s="14" t="n">
        <v>28.5</v>
      </c>
      <c r="H7489" s="14" t="n">
        <v>42.01</v>
      </c>
      <c r="I7489" s="14" t="n">
        <v>19.5</v>
      </c>
      <c r="J7489" s="23" t="n">
        <f aca="false">IF(AND(E7489="Priority",ISNUMBER('Cost model'!N665)),'Cost model'!N665,'Cost model'!M665)</f>
        <v>40</v>
      </c>
      <c r="K7489" s="14" t="n">
        <f aca="false">J7489-H7489</f>
        <v>-2.01</v>
      </c>
      <c r="L7489" s="14" t="n">
        <f aca="false">G7489-H7489</f>
        <v>-13.51</v>
      </c>
    </row>
    <row r="7490" customFormat="false" ht="15" hidden="false" customHeight="false" outlineLevel="0" collapsed="false">
      <c r="A7490" s="2" t="s">
        <v>174</v>
      </c>
      <c r="B7490" s="2" t="s">
        <v>124</v>
      </c>
      <c r="C7490" s="2" t="s">
        <v>49</v>
      </c>
      <c r="D7490" s="2" t="s">
        <v>10</v>
      </c>
      <c r="E7490" s="2" t="s">
        <v>83</v>
      </c>
      <c r="F7490" s="2" t="s">
        <v>976</v>
      </c>
      <c r="G7490" s="14" t="n">
        <v>24.5</v>
      </c>
      <c r="H7490" s="14" t="n">
        <v>21.29</v>
      </c>
      <c r="I7490" s="14" t="n">
        <v>24.5</v>
      </c>
      <c r="J7490" s="23" t="n">
        <f aca="false">IF(AND(E7490="Priority",ISNUMBER('Cost model'!N109)),'Cost model'!N109,'Cost model'!M109)</f>
        <v>25.5</v>
      </c>
      <c r="K7490" s="14" t="n">
        <f aca="false">J7490-H7490</f>
        <v>4.21</v>
      </c>
      <c r="L7490" s="14" t="n">
        <f aca="false">G7490-H7490</f>
        <v>3.21</v>
      </c>
    </row>
    <row r="7491" customFormat="false" ht="15" hidden="false" customHeight="false" outlineLevel="0" collapsed="false">
      <c r="A7491" s="2" t="s">
        <v>205</v>
      </c>
      <c r="B7491" s="2" t="s">
        <v>142</v>
      </c>
      <c r="C7491" s="2" t="s">
        <v>48</v>
      </c>
      <c r="D7491" s="2" t="s">
        <v>10</v>
      </c>
      <c r="E7491" s="2" t="s">
        <v>74</v>
      </c>
      <c r="F7491" s="2" t="s">
        <v>976</v>
      </c>
      <c r="G7491" s="14" t="n">
        <v>14.5</v>
      </c>
      <c r="H7491" s="14" t="n">
        <v>11.54</v>
      </c>
      <c r="I7491" s="14" t="n">
        <v>14.5</v>
      </c>
      <c r="J7491" s="23" t="n">
        <f aca="false">IF(AND(E7491="Priority",ISNUMBER('Cost model'!N543)),'Cost model'!N543,'Cost model'!M543)</f>
        <v>18.5</v>
      </c>
      <c r="K7491" s="14" t="n">
        <f aca="false">J7491-H7491</f>
        <v>6.96</v>
      </c>
      <c r="L7491" s="14" t="n">
        <f aca="false">G7491-H7491</f>
        <v>2.96</v>
      </c>
    </row>
    <row r="7492" customFormat="false" ht="15" hidden="false" customHeight="false" outlineLevel="0" collapsed="false">
      <c r="A7492" s="2" t="s">
        <v>142</v>
      </c>
      <c r="B7492" s="2" t="s">
        <v>174</v>
      </c>
      <c r="C7492" s="2" t="s">
        <v>49</v>
      </c>
      <c r="D7492" s="2" t="s">
        <v>13</v>
      </c>
      <c r="E7492" s="2" t="s">
        <v>74</v>
      </c>
      <c r="F7492" s="2" t="s">
        <v>976</v>
      </c>
      <c r="G7492" s="14" t="n">
        <v>50</v>
      </c>
      <c r="H7492" s="14" t="n">
        <v>69.67</v>
      </c>
      <c r="I7492" s="14" t="n">
        <v>85</v>
      </c>
      <c r="J7492" s="23" t="n">
        <f aca="false">IF(AND(E7492="Priority",ISNUMBER('Cost model'!N700)),'Cost model'!N700,'Cost model'!M700)</f>
        <v>100</v>
      </c>
      <c r="K7492" s="14" t="n">
        <f aca="false">J7492-H7492</f>
        <v>30.33</v>
      </c>
      <c r="L7492" s="14" t="n">
        <f aca="false">G7492-H7492</f>
        <v>-19.67</v>
      </c>
    </row>
    <row r="7493" customFormat="false" ht="15" hidden="false" customHeight="false" outlineLevel="0" collapsed="false">
      <c r="A7493" s="2" t="s">
        <v>174</v>
      </c>
      <c r="B7493" s="2" t="s">
        <v>174</v>
      </c>
      <c r="C7493" s="2" t="s">
        <v>48</v>
      </c>
      <c r="D7493" s="2" t="s">
        <v>10</v>
      </c>
      <c r="E7493" s="2" t="s">
        <v>83</v>
      </c>
      <c r="F7493" s="2" t="s">
        <v>977</v>
      </c>
      <c r="G7493" s="14" t="n">
        <v>17.5</v>
      </c>
      <c r="H7493" s="14" t="n">
        <v>11.52</v>
      </c>
      <c r="I7493" s="14" t="n">
        <v>17.5</v>
      </c>
      <c r="J7493" s="23" t="n">
        <f aca="false">IF(AND(E7493="Priority",ISNUMBER('Cost model'!N168)),'Cost model'!N168,'Cost model'!M168)</f>
        <v>18.5</v>
      </c>
      <c r="K7493" s="14" t="n">
        <f aca="false">J7493-H7493</f>
        <v>6.98</v>
      </c>
      <c r="L7493" s="14" t="n">
        <f aca="false">G7493-H7493</f>
        <v>5.98</v>
      </c>
    </row>
    <row r="7494" customFormat="false" ht="15" hidden="false" customHeight="false" outlineLevel="0" collapsed="false">
      <c r="A7494" s="2" t="s">
        <v>142</v>
      </c>
      <c r="B7494" s="2" t="s">
        <v>174</v>
      </c>
      <c r="C7494" s="2" t="s">
        <v>47</v>
      </c>
      <c r="D7494" s="2" t="s">
        <v>10</v>
      </c>
      <c r="E7494" s="2" t="s">
        <v>74</v>
      </c>
      <c r="F7494" s="2" t="s">
        <v>976</v>
      </c>
      <c r="G7494" s="14" t="n">
        <v>29</v>
      </c>
      <c r="H7494" s="14" t="n">
        <v>37.6</v>
      </c>
      <c r="I7494" s="14" t="n">
        <v>14.5</v>
      </c>
      <c r="J7494" s="23" t="n">
        <f aca="false">IF(AND(E7494="Priority",ISNUMBER('Cost model'!N692)),'Cost model'!N692,'Cost model'!M692)</f>
        <v>9.5</v>
      </c>
      <c r="K7494" s="14" t="n">
        <f aca="false">J7494-H7494</f>
        <v>-28.1</v>
      </c>
      <c r="L7494" s="14" t="n">
        <f aca="false">G7494-H7494</f>
        <v>-8.6</v>
      </c>
    </row>
    <row r="7495" customFormat="false" ht="15" hidden="false" customHeight="false" outlineLevel="0" collapsed="false">
      <c r="A7495" s="2" t="s">
        <v>174</v>
      </c>
      <c r="B7495" s="2" t="s">
        <v>124</v>
      </c>
      <c r="C7495" s="2" t="s">
        <v>48</v>
      </c>
      <c r="D7495" s="2" t="s">
        <v>12</v>
      </c>
      <c r="E7495" s="2" t="s">
        <v>74</v>
      </c>
      <c r="F7495" s="2" t="s">
        <v>976</v>
      </c>
      <c r="G7495" s="14" t="n">
        <v>17.5</v>
      </c>
      <c r="H7495" s="14" t="n">
        <v>59.65</v>
      </c>
      <c r="I7495" s="14" t="n">
        <v>12.5</v>
      </c>
      <c r="J7495" s="23" t="n">
        <f aca="false">IF(AND(E7495="Priority",ISNUMBER('Cost model'!N111)),'Cost model'!N111,'Cost model'!M111)</f>
        <v>45</v>
      </c>
      <c r="K7495" s="14" t="n">
        <f aca="false">J7495-H7495</f>
        <v>-14.65</v>
      </c>
      <c r="L7495" s="14" t="n">
        <f aca="false">G7495-H7495</f>
        <v>-42.15</v>
      </c>
    </row>
    <row r="7496" customFormat="false" ht="15" hidden="false" customHeight="false" outlineLevel="0" collapsed="false">
      <c r="A7496" s="2" t="s">
        <v>142</v>
      </c>
      <c r="B7496" s="2" t="s">
        <v>174</v>
      </c>
      <c r="C7496" s="2" t="s">
        <v>47</v>
      </c>
      <c r="D7496" s="2" t="s">
        <v>10</v>
      </c>
      <c r="E7496" s="2" t="s">
        <v>74</v>
      </c>
      <c r="F7496" s="2" t="s">
        <v>976</v>
      </c>
      <c r="G7496" s="14" t="n">
        <v>9.5</v>
      </c>
      <c r="H7496" s="14" t="n">
        <v>7.83</v>
      </c>
      <c r="I7496" s="14" t="n">
        <v>14.5</v>
      </c>
      <c r="J7496" s="23" t="n">
        <f aca="false">IF(AND(E7496="Priority",ISNUMBER('Cost model'!N692)),'Cost model'!N692,'Cost model'!M692)</f>
        <v>9.5</v>
      </c>
      <c r="K7496" s="14" t="n">
        <f aca="false">J7496-H7496</f>
        <v>1.67</v>
      </c>
      <c r="L7496" s="14" t="n">
        <f aca="false">G7496-H7496</f>
        <v>1.67</v>
      </c>
    </row>
    <row r="7497" customFormat="false" ht="15" hidden="false" customHeight="false" outlineLevel="0" collapsed="false">
      <c r="A7497" s="2" t="s">
        <v>174</v>
      </c>
      <c r="B7497" s="2" t="s">
        <v>142</v>
      </c>
      <c r="C7497" s="2" t="s">
        <v>49</v>
      </c>
      <c r="D7497" s="2" t="s">
        <v>10</v>
      </c>
      <c r="E7497" s="2" t="s">
        <v>83</v>
      </c>
      <c r="F7497" s="2" t="s">
        <v>976</v>
      </c>
      <c r="G7497" s="14" t="n">
        <v>24.5</v>
      </c>
      <c r="H7497" s="14" t="n">
        <v>21.01</v>
      </c>
      <c r="I7497" s="14" t="n">
        <v>24.5</v>
      </c>
      <c r="J7497" s="23" t="n">
        <f aca="false">IF(AND(E7497="Priority",ISNUMBER('Cost model'!N124)),'Cost model'!N124,'Cost model'!M124)</f>
        <v>29.5</v>
      </c>
      <c r="K7497" s="14" t="n">
        <f aca="false">J7497-H7497</f>
        <v>8.49</v>
      </c>
      <c r="L7497" s="14" t="n">
        <f aca="false">G7497-H7497</f>
        <v>3.49</v>
      </c>
    </row>
    <row r="7498" customFormat="false" ht="15" hidden="false" customHeight="false" outlineLevel="0" collapsed="false">
      <c r="A7498" s="2" t="s">
        <v>174</v>
      </c>
      <c r="B7498" s="2" t="s">
        <v>142</v>
      </c>
      <c r="C7498" s="2" t="s">
        <v>47</v>
      </c>
      <c r="D7498" s="2" t="s">
        <v>10</v>
      </c>
      <c r="E7498" s="2" t="s">
        <v>83</v>
      </c>
      <c r="F7498" s="2" t="s">
        <v>976</v>
      </c>
      <c r="G7498" s="14" t="n">
        <v>14.5</v>
      </c>
      <c r="H7498" s="14" t="n">
        <v>21.01</v>
      </c>
      <c r="I7498" s="14" t="n">
        <v>14.5</v>
      </c>
      <c r="J7498" s="23" t="n">
        <f aca="false">IF(AND(E7498="Priority",ISNUMBER('Cost model'!N122)),'Cost model'!N122,'Cost model'!M122)</f>
        <v>18.5</v>
      </c>
      <c r="K7498" s="14" t="n">
        <f aca="false">J7498-H7498</f>
        <v>-2.51</v>
      </c>
      <c r="L7498" s="14" t="n">
        <f aca="false">G7498-H7498</f>
        <v>-6.51</v>
      </c>
    </row>
    <row r="7499" customFormat="false" ht="15" hidden="false" customHeight="false" outlineLevel="0" collapsed="false">
      <c r="A7499" s="2" t="s">
        <v>221</v>
      </c>
      <c r="B7499" s="2" t="s">
        <v>221</v>
      </c>
      <c r="C7499" s="2" t="s">
        <v>47</v>
      </c>
      <c r="D7499" s="2" t="s">
        <v>10</v>
      </c>
      <c r="E7499" s="2" t="s">
        <v>74</v>
      </c>
      <c r="F7499" s="2" t="s">
        <v>977</v>
      </c>
      <c r="G7499" s="14" t="n">
        <v>9.5</v>
      </c>
      <c r="H7499" s="14" t="n">
        <v>10.41</v>
      </c>
      <c r="I7499" s="14" t="n">
        <v>9.5</v>
      </c>
      <c r="J7499" s="23" t="n">
        <f aca="false">IF(AND(E7499="Priority",ISNUMBER('Cost model'!N737)),'Cost model'!N737,'Cost model'!M737)</f>
        <v>8.5</v>
      </c>
      <c r="K7499" s="14" t="n">
        <f aca="false">J7499-H7499</f>
        <v>-1.91</v>
      </c>
      <c r="L7499" s="14" t="n">
        <f aca="false">G7499-H7499</f>
        <v>-0.91</v>
      </c>
    </row>
    <row r="7500" customFormat="false" ht="15" hidden="false" customHeight="false" outlineLevel="0" collapsed="false">
      <c r="A7500" s="2" t="s">
        <v>221</v>
      </c>
      <c r="B7500" s="2" t="s">
        <v>158</v>
      </c>
      <c r="C7500" s="2" t="s">
        <v>47</v>
      </c>
      <c r="D7500" s="2" t="s">
        <v>12</v>
      </c>
      <c r="E7500" s="2" t="s">
        <v>74</v>
      </c>
      <c r="F7500" s="2" t="s">
        <v>976</v>
      </c>
      <c r="G7500" s="14" t="n">
        <v>9.5</v>
      </c>
      <c r="H7500" s="14" t="n">
        <v>71.73</v>
      </c>
      <c r="I7500" s="14" t="n">
        <v>19.5</v>
      </c>
      <c r="J7500" s="23" t="n">
        <f aca="false">IF(AND(E7500="Priority",ISNUMBER('Cost model'!N755)),'Cost model'!N755,'Cost model'!M755)</f>
        <v>50</v>
      </c>
      <c r="K7500" s="14" t="n">
        <f aca="false">J7500-H7500</f>
        <v>-21.73</v>
      </c>
      <c r="L7500" s="14" t="n">
        <f aca="false">G7500-H7500</f>
        <v>-62.23</v>
      </c>
    </row>
    <row r="7501" customFormat="false" ht="15" hidden="false" customHeight="false" outlineLevel="0" collapsed="false">
      <c r="A7501" s="2" t="s">
        <v>158</v>
      </c>
      <c r="B7501" s="2" t="s">
        <v>158</v>
      </c>
      <c r="C7501" s="2" t="s">
        <v>47</v>
      </c>
      <c r="D7501" s="2" t="s">
        <v>12</v>
      </c>
      <c r="E7501" s="2" t="s">
        <v>74</v>
      </c>
      <c r="F7501" s="2" t="s">
        <v>977</v>
      </c>
      <c r="G7501" s="14" t="n">
        <v>57</v>
      </c>
      <c r="H7501" s="14" t="n">
        <v>14.49</v>
      </c>
      <c r="I7501" s="14" t="n">
        <v>9.5</v>
      </c>
      <c r="J7501" s="23" t="n">
        <f aca="false">IF(AND(E7501="Priority",ISNUMBER('Cost model'!N425)),'Cost model'!N425,'Cost model'!M425)</f>
        <v>14.5</v>
      </c>
      <c r="K7501" s="14" t="n">
        <f aca="false">J7501-H7501</f>
        <v>0.00999999999999979</v>
      </c>
      <c r="L7501" s="14" t="n">
        <f aca="false">G7501-H7501</f>
        <v>42.51</v>
      </c>
    </row>
    <row r="7502" customFormat="false" ht="15" hidden="false" customHeight="false" outlineLevel="0" collapsed="false">
      <c r="A7502" s="2" t="s">
        <v>124</v>
      </c>
      <c r="B7502" s="2" t="s">
        <v>124</v>
      </c>
      <c r="C7502" s="2" t="s">
        <v>47</v>
      </c>
      <c r="D7502" s="2" t="s">
        <v>12</v>
      </c>
      <c r="E7502" s="2" t="s">
        <v>74</v>
      </c>
      <c r="F7502" s="2" t="s">
        <v>977</v>
      </c>
      <c r="G7502" s="14" t="n">
        <v>19</v>
      </c>
      <c r="H7502" s="14" t="n">
        <v>7.5</v>
      </c>
      <c r="I7502" s="14" t="n">
        <v>9.5</v>
      </c>
      <c r="J7502" s="23" t="n">
        <f aca="false">IF(AND(E7502="Priority",ISNUMBER('Cost model'!N320)),'Cost model'!N320,'Cost model'!M320)</f>
        <v>24.5</v>
      </c>
      <c r="K7502" s="14" t="n">
        <f aca="false">J7502-H7502</f>
        <v>17</v>
      </c>
      <c r="L7502" s="14" t="n">
        <f aca="false">G7502-H7502</f>
        <v>11.5</v>
      </c>
    </row>
    <row r="7503" customFormat="false" ht="15" hidden="false" customHeight="false" outlineLevel="0" collapsed="false">
      <c r="A7503" s="2" t="s">
        <v>174</v>
      </c>
      <c r="B7503" s="2" t="s">
        <v>174</v>
      </c>
      <c r="C7503" s="2" t="s">
        <v>47</v>
      </c>
      <c r="D7503" s="2" t="s">
        <v>10</v>
      </c>
      <c r="E7503" s="2" t="s">
        <v>74</v>
      </c>
      <c r="F7503" s="2" t="s">
        <v>977</v>
      </c>
      <c r="G7503" s="14" t="n">
        <v>9.5</v>
      </c>
      <c r="H7503" s="14" t="n">
        <v>10.62</v>
      </c>
      <c r="I7503" s="14" t="n">
        <v>9.5</v>
      </c>
      <c r="J7503" s="23" t="n">
        <f aca="false">IF(AND(E7503="Priority",ISNUMBER('Cost model'!N167)),'Cost model'!N167,'Cost model'!M167)</f>
        <v>8.5</v>
      </c>
      <c r="K7503" s="14" t="n">
        <f aca="false">J7503-H7503</f>
        <v>-2.12</v>
      </c>
      <c r="L7503" s="14" t="n">
        <f aca="false">G7503-H7503</f>
        <v>-1.12</v>
      </c>
    </row>
    <row r="7504" customFormat="false" ht="15" hidden="false" customHeight="false" outlineLevel="0" collapsed="false">
      <c r="A7504" s="2" t="s">
        <v>142</v>
      </c>
      <c r="B7504" s="2" t="s">
        <v>142</v>
      </c>
      <c r="C7504" s="2" t="s">
        <v>49</v>
      </c>
      <c r="D7504" s="2" t="s">
        <v>13</v>
      </c>
      <c r="E7504" s="2" t="s">
        <v>74</v>
      </c>
      <c r="F7504" s="2" t="s">
        <v>977</v>
      </c>
      <c r="G7504" s="14" t="n">
        <v>67.5</v>
      </c>
      <c r="H7504" s="14" t="n">
        <v>49.86</v>
      </c>
      <c r="I7504" s="14" t="n">
        <v>50</v>
      </c>
      <c r="J7504" s="23" t="n">
        <f aca="false">IF(AND(E7504="Priority",ISNUMBER('Cost model'!N640)),'Cost model'!N640,'Cost model'!M640)</f>
        <v>65</v>
      </c>
      <c r="K7504" s="14" t="n">
        <f aca="false">J7504-H7504</f>
        <v>15.14</v>
      </c>
      <c r="L7504" s="14" t="n">
        <f aca="false">G7504-H7504</f>
        <v>17.64</v>
      </c>
    </row>
    <row r="7505" customFormat="false" ht="15" hidden="false" customHeight="false" outlineLevel="0" collapsed="false">
      <c r="A7505" s="2" t="s">
        <v>142</v>
      </c>
      <c r="B7505" s="2" t="s">
        <v>142</v>
      </c>
      <c r="C7505" s="2" t="s">
        <v>47</v>
      </c>
      <c r="D7505" s="2" t="s">
        <v>10</v>
      </c>
      <c r="E7505" s="2" t="s">
        <v>74</v>
      </c>
      <c r="F7505" s="2" t="s">
        <v>977</v>
      </c>
      <c r="G7505" s="14" t="n">
        <v>9.5</v>
      </c>
      <c r="H7505" s="14" t="n">
        <v>10.48</v>
      </c>
      <c r="I7505" s="14" t="n">
        <v>9.5</v>
      </c>
      <c r="J7505" s="23" t="n">
        <f aca="false">IF(AND(E7505="Priority",ISNUMBER('Cost model'!N632)),'Cost model'!N632,'Cost model'!M632)</f>
        <v>9.5</v>
      </c>
      <c r="K7505" s="14" t="n">
        <f aca="false">J7505-H7505</f>
        <v>-0.98</v>
      </c>
      <c r="L7505" s="14" t="n">
        <f aca="false">G7505-H7505</f>
        <v>-0.98</v>
      </c>
    </row>
    <row r="7506" customFormat="false" ht="15" hidden="false" customHeight="false" outlineLevel="0" collapsed="false">
      <c r="A7506" s="2" t="s">
        <v>174</v>
      </c>
      <c r="B7506" s="2" t="s">
        <v>174</v>
      </c>
      <c r="C7506" s="2" t="s">
        <v>49</v>
      </c>
      <c r="D7506" s="2" t="s">
        <v>14</v>
      </c>
      <c r="E7506" s="2" t="s">
        <v>74</v>
      </c>
      <c r="F7506" s="2" t="s">
        <v>977</v>
      </c>
      <c r="G7506" s="14" t="n">
        <v>199</v>
      </c>
      <c r="H7506" s="14" t="n">
        <v>165.29</v>
      </c>
      <c r="I7506" s="14" t="n">
        <v>85</v>
      </c>
      <c r="J7506" s="23" t="n">
        <f aca="false">IF(AND(E7506="Priority",ISNUMBER('Cost model'!N178)),'Cost model'!N178,'Cost model'!M178)</f>
        <v>145</v>
      </c>
      <c r="K7506" s="14" t="n">
        <f aca="false">J7506-H7506</f>
        <v>-20.29</v>
      </c>
      <c r="L7506" s="14" t="n">
        <f aca="false">G7506-H7506</f>
        <v>33.71</v>
      </c>
    </row>
    <row r="7507" customFormat="false" ht="15" hidden="false" customHeight="false" outlineLevel="0" collapsed="false">
      <c r="A7507" s="2" t="s">
        <v>174</v>
      </c>
      <c r="B7507" s="2" t="s">
        <v>142</v>
      </c>
      <c r="C7507" s="2" t="s">
        <v>47</v>
      </c>
      <c r="D7507" s="2" t="s">
        <v>10</v>
      </c>
      <c r="E7507" s="2" t="s">
        <v>74</v>
      </c>
      <c r="F7507" s="2" t="s">
        <v>976</v>
      </c>
      <c r="G7507" s="14" t="n">
        <v>9.5</v>
      </c>
      <c r="H7507" s="14" t="n">
        <v>13.04</v>
      </c>
      <c r="I7507" s="14" t="n">
        <v>9.5</v>
      </c>
      <c r="J7507" s="23" t="n">
        <f aca="false">IF(AND(E7507="Priority",ISNUMBER('Cost model'!N122)),'Cost model'!N122,'Cost model'!M122)</f>
        <v>13.5</v>
      </c>
      <c r="K7507" s="14" t="n">
        <f aca="false">J7507-H7507</f>
        <v>0.460000000000001</v>
      </c>
      <c r="L7507" s="14" t="n">
        <f aca="false">G7507-H7507</f>
        <v>-3.54</v>
      </c>
    </row>
    <row r="7508" customFormat="false" ht="15" hidden="false" customHeight="false" outlineLevel="0" collapsed="false">
      <c r="A7508" s="2" t="s">
        <v>174</v>
      </c>
      <c r="B7508" s="2" t="s">
        <v>174</v>
      </c>
      <c r="C7508" s="2" t="s">
        <v>47</v>
      </c>
      <c r="D7508" s="2" t="s">
        <v>12</v>
      </c>
      <c r="E7508" s="2" t="s">
        <v>74</v>
      </c>
      <c r="F7508" s="2" t="s">
        <v>977</v>
      </c>
      <c r="G7508" s="14" t="n">
        <v>38</v>
      </c>
      <c r="H7508" s="14" t="n">
        <v>48.96</v>
      </c>
      <c r="I7508" s="14" t="n">
        <v>9.5</v>
      </c>
      <c r="J7508" s="23" t="n">
        <f aca="false">IF(AND(E7508="Priority",ISNUMBER('Cost model'!N170)),'Cost model'!N170,'Cost model'!M170)</f>
        <v>25.5</v>
      </c>
      <c r="K7508" s="14" t="n">
        <f aca="false">J7508-H7508</f>
        <v>-23.46</v>
      </c>
      <c r="L7508" s="14" t="n">
        <f aca="false">G7508-H7508</f>
        <v>-10.96</v>
      </c>
    </row>
    <row r="7509" customFormat="false" ht="15" hidden="false" customHeight="false" outlineLevel="0" collapsed="false">
      <c r="A7509" s="2" t="s">
        <v>174</v>
      </c>
      <c r="B7509" s="2" t="s">
        <v>174</v>
      </c>
      <c r="C7509" s="2" t="s">
        <v>47</v>
      </c>
      <c r="D7509" s="2" t="s">
        <v>10</v>
      </c>
      <c r="E7509" s="2" t="s">
        <v>74</v>
      </c>
      <c r="F7509" s="2" t="s">
        <v>977</v>
      </c>
      <c r="G7509" s="14" t="n">
        <v>9.5</v>
      </c>
      <c r="H7509" s="14" t="n">
        <v>7.5</v>
      </c>
      <c r="I7509" s="14" t="n">
        <v>9.5</v>
      </c>
      <c r="J7509" s="23" t="n">
        <f aca="false">IF(AND(E7509="Priority",ISNUMBER('Cost model'!N167)),'Cost model'!N167,'Cost model'!M167)</f>
        <v>8.5</v>
      </c>
      <c r="K7509" s="14" t="n">
        <f aca="false">J7509-H7509</f>
        <v>1</v>
      </c>
      <c r="L7509" s="14" t="n">
        <f aca="false">G7509-H7509</f>
        <v>2</v>
      </c>
    </row>
    <row r="7510" customFormat="false" ht="15" hidden="false" customHeight="false" outlineLevel="0" collapsed="false">
      <c r="A7510" s="2" t="s">
        <v>174</v>
      </c>
      <c r="B7510" s="2" t="s">
        <v>124</v>
      </c>
      <c r="C7510" s="2" t="s">
        <v>49</v>
      </c>
      <c r="D7510" s="2" t="s">
        <v>14</v>
      </c>
      <c r="E7510" s="2" t="s">
        <v>74</v>
      </c>
      <c r="F7510" s="2" t="s">
        <v>976</v>
      </c>
      <c r="G7510" s="14" t="n">
        <v>122</v>
      </c>
      <c r="H7510" s="14" t="n">
        <v>130.94</v>
      </c>
      <c r="I7510" s="14" t="n">
        <v>85</v>
      </c>
      <c r="J7510" s="23" t="n">
        <f aca="false">IF(AND(E7510="Priority",ISNUMBER('Cost model'!N118)),'Cost model'!N118,'Cost model'!M118)</f>
        <v>180</v>
      </c>
      <c r="K7510" s="14" t="n">
        <f aca="false">J7510-H7510</f>
        <v>49.06</v>
      </c>
      <c r="L7510" s="14" t="n">
        <f aca="false">G7510-H7510</f>
        <v>-8.94</v>
      </c>
    </row>
    <row r="7511" customFormat="false" ht="15" hidden="false" customHeight="false" outlineLevel="0" collapsed="false">
      <c r="A7511" s="2" t="s">
        <v>174</v>
      </c>
      <c r="B7511" s="2" t="s">
        <v>142</v>
      </c>
      <c r="C7511" s="2" t="s">
        <v>48</v>
      </c>
      <c r="D7511" s="2" t="s">
        <v>10</v>
      </c>
      <c r="E7511" s="2" t="s">
        <v>74</v>
      </c>
      <c r="F7511" s="2" t="s">
        <v>976</v>
      </c>
      <c r="G7511" s="14" t="n">
        <v>12.5</v>
      </c>
      <c r="H7511" s="14" t="n">
        <v>11.54</v>
      </c>
      <c r="I7511" s="14" t="n">
        <v>12.5</v>
      </c>
      <c r="J7511" s="23" t="n">
        <f aca="false">IF(AND(E7511="Priority",ISNUMBER('Cost model'!N123)),'Cost model'!N123,'Cost model'!M123)</f>
        <v>16.5</v>
      </c>
      <c r="K7511" s="14" t="n">
        <f aca="false">J7511-H7511</f>
        <v>4.96</v>
      </c>
      <c r="L7511" s="14" t="n">
        <f aca="false">G7511-H7511</f>
        <v>0.960000000000001</v>
      </c>
    </row>
    <row r="7512" customFormat="false" ht="15" hidden="false" customHeight="false" outlineLevel="0" collapsed="false">
      <c r="A7512" s="2" t="s">
        <v>174</v>
      </c>
      <c r="B7512" s="2" t="s">
        <v>221</v>
      </c>
      <c r="C7512" s="2" t="s">
        <v>48</v>
      </c>
      <c r="D7512" s="2" t="s">
        <v>12</v>
      </c>
      <c r="E7512" s="2" t="s">
        <v>74</v>
      </c>
      <c r="F7512" s="2" t="s">
        <v>976</v>
      </c>
      <c r="G7512" s="14" t="n">
        <v>12.5</v>
      </c>
      <c r="H7512" s="14" t="n">
        <v>55.47</v>
      </c>
      <c r="I7512" s="14" t="n">
        <v>24.5</v>
      </c>
      <c r="J7512" s="23" t="n">
        <f aca="false">IF(AND(E7512="Priority",ISNUMBER('Cost model'!N156)),'Cost model'!N156,'Cost model'!M156)</f>
        <v>60</v>
      </c>
      <c r="K7512" s="14" t="n">
        <f aca="false">J7512-H7512</f>
        <v>4.53</v>
      </c>
      <c r="L7512" s="14" t="n">
        <f aca="false">G7512-H7512</f>
        <v>-42.97</v>
      </c>
    </row>
    <row r="7513" customFormat="false" ht="15" hidden="false" customHeight="false" outlineLevel="0" collapsed="false">
      <c r="A7513" s="2" t="s">
        <v>174</v>
      </c>
      <c r="B7513" s="2" t="s">
        <v>174</v>
      </c>
      <c r="C7513" s="2" t="s">
        <v>48</v>
      </c>
      <c r="D7513" s="2" t="s">
        <v>10</v>
      </c>
      <c r="E7513" s="2" t="s">
        <v>74</v>
      </c>
      <c r="F7513" s="2" t="s">
        <v>977</v>
      </c>
      <c r="G7513" s="14" t="n">
        <v>12.5</v>
      </c>
      <c r="H7513" s="14" t="n">
        <v>10.98</v>
      </c>
      <c r="I7513" s="14" t="n">
        <v>12.5</v>
      </c>
      <c r="J7513" s="23" t="n">
        <f aca="false">IF(AND(E7513="Priority",ISNUMBER('Cost model'!N168)),'Cost model'!N168,'Cost model'!M168)</f>
        <v>13.5</v>
      </c>
      <c r="K7513" s="14" t="n">
        <f aca="false">J7513-H7513</f>
        <v>2.52</v>
      </c>
      <c r="L7513" s="14" t="n">
        <f aca="false">G7513-H7513</f>
        <v>1.52</v>
      </c>
    </row>
    <row r="7514" customFormat="false" ht="15" hidden="false" customHeight="false" outlineLevel="0" collapsed="false">
      <c r="A7514" s="2" t="s">
        <v>174</v>
      </c>
      <c r="B7514" s="2" t="s">
        <v>174</v>
      </c>
      <c r="C7514" s="2" t="s">
        <v>49</v>
      </c>
      <c r="D7514" s="2" t="s">
        <v>10</v>
      </c>
      <c r="E7514" s="2" t="s">
        <v>74</v>
      </c>
      <c r="F7514" s="2" t="s">
        <v>977</v>
      </c>
      <c r="G7514" s="14" t="n">
        <v>17.5</v>
      </c>
      <c r="H7514" s="14" t="n">
        <v>20.28</v>
      </c>
      <c r="I7514" s="14" t="n">
        <v>17.5</v>
      </c>
      <c r="J7514" s="23" t="n">
        <f aca="false">IF(AND(E7514="Priority",ISNUMBER('Cost model'!N169)),'Cost model'!N169,'Cost model'!M169)</f>
        <v>18.5</v>
      </c>
      <c r="K7514" s="14" t="n">
        <f aca="false">J7514-H7514</f>
        <v>-1.78</v>
      </c>
      <c r="L7514" s="14" t="n">
        <f aca="false">G7514-H7514</f>
        <v>-2.78</v>
      </c>
    </row>
    <row r="7515" customFormat="false" ht="15" hidden="false" customHeight="false" outlineLevel="0" collapsed="false">
      <c r="A7515" s="2" t="s">
        <v>174</v>
      </c>
      <c r="B7515" s="2" t="s">
        <v>174</v>
      </c>
      <c r="C7515" s="2" t="s">
        <v>49</v>
      </c>
      <c r="D7515" s="2" t="s">
        <v>12</v>
      </c>
      <c r="E7515" s="2" t="s">
        <v>74</v>
      </c>
      <c r="F7515" s="2" t="s">
        <v>977</v>
      </c>
      <c r="G7515" s="14" t="n">
        <v>54.5</v>
      </c>
      <c r="H7515" s="14" t="n">
        <v>42.9</v>
      </c>
      <c r="I7515" s="14" t="n">
        <v>19.5</v>
      </c>
      <c r="J7515" s="23" t="n">
        <f aca="false">IF(AND(E7515="Priority",ISNUMBER('Cost model'!N172)),'Cost model'!N172,'Cost model'!M172)</f>
        <v>45</v>
      </c>
      <c r="K7515" s="14" t="n">
        <f aca="false">J7515-H7515</f>
        <v>2.1</v>
      </c>
      <c r="L7515" s="14" t="n">
        <f aca="false">G7515-H7515</f>
        <v>11.6</v>
      </c>
    </row>
    <row r="7516" customFormat="false" ht="15" hidden="false" customHeight="false" outlineLevel="0" collapsed="false">
      <c r="A7516" s="2" t="s">
        <v>124</v>
      </c>
      <c r="B7516" s="2" t="s">
        <v>124</v>
      </c>
      <c r="C7516" s="2" t="s">
        <v>49</v>
      </c>
      <c r="D7516" s="2" t="s">
        <v>10</v>
      </c>
      <c r="E7516" s="2" t="s">
        <v>74</v>
      </c>
      <c r="F7516" s="2" t="s">
        <v>977</v>
      </c>
      <c r="G7516" s="14" t="n">
        <v>17.5</v>
      </c>
      <c r="H7516" s="14" t="n">
        <v>23.78</v>
      </c>
      <c r="I7516" s="14" t="n">
        <v>17.5</v>
      </c>
      <c r="J7516" s="23" t="n">
        <f aca="false">IF(AND(E7516="Priority",ISNUMBER('Cost model'!N319)),'Cost model'!N319,'Cost model'!M319)</f>
        <v>16.5</v>
      </c>
      <c r="K7516" s="14" t="n">
        <f aca="false">J7516-H7516</f>
        <v>-7.28</v>
      </c>
      <c r="L7516" s="14" t="n">
        <f aca="false">G7516-H7516</f>
        <v>-6.28</v>
      </c>
    </row>
    <row r="7517" customFormat="false" ht="15" hidden="false" customHeight="false" outlineLevel="0" collapsed="false">
      <c r="A7517" s="2" t="s">
        <v>174</v>
      </c>
      <c r="B7517" s="2" t="s">
        <v>174</v>
      </c>
      <c r="C7517" s="2" t="s">
        <v>49</v>
      </c>
      <c r="D7517" s="2" t="s">
        <v>10</v>
      </c>
      <c r="E7517" s="2" t="s">
        <v>83</v>
      </c>
      <c r="F7517" s="2" t="s">
        <v>977</v>
      </c>
      <c r="G7517" s="14" t="n">
        <v>24.5</v>
      </c>
      <c r="H7517" s="14" t="n">
        <v>21.01</v>
      </c>
      <c r="I7517" s="14" t="n">
        <v>24.5</v>
      </c>
      <c r="J7517" s="23" t="n">
        <f aca="false">IF(AND(E7517="Priority",ISNUMBER('Cost model'!N169)),'Cost model'!N169,'Cost model'!M169)</f>
        <v>25.5</v>
      </c>
      <c r="K7517" s="14" t="n">
        <f aca="false">J7517-H7517</f>
        <v>4.49</v>
      </c>
      <c r="L7517" s="14" t="n">
        <f aca="false">G7517-H7517</f>
        <v>3.49</v>
      </c>
    </row>
    <row r="7518" customFormat="false" ht="15" hidden="false" customHeight="false" outlineLevel="0" collapsed="false">
      <c r="A7518" s="2" t="s">
        <v>142</v>
      </c>
      <c r="B7518" s="2" t="s">
        <v>142</v>
      </c>
      <c r="C7518" s="2" t="s">
        <v>48</v>
      </c>
      <c r="D7518" s="2" t="s">
        <v>12</v>
      </c>
      <c r="E7518" s="2" t="s">
        <v>74</v>
      </c>
      <c r="F7518" s="2" t="s">
        <v>977</v>
      </c>
      <c r="G7518" s="14" t="n">
        <v>12.5</v>
      </c>
      <c r="H7518" s="14" t="n">
        <v>46.35</v>
      </c>
      <c r="I7518" s="14" t="n">
        <v>12.5</v>
      </c>
      <c r="J7518" s="23" t="n">
        <f aca="false">IF(AND(E7518="Priority",ISNUMBER('Cost model'!N636)),'Cost model'!N636,'Cost model'!M636)</f>
        <v>40</v>
      </c>
      <c r="K7518" s="14" t="n">
        <f aca="false">J7518-H7518</f>
        <v>-6.35</v>
      </c>
      <c r="L7518" s="14" t="n">
        <f aca="false">G7518-H7518</f>
        <v>-33.85</v>
      </c>
    </row>
    <row r="7519" customFormat="false" ht="15" hidden="false" customHeight="false" outlineLevel="0" collapsed="false">
      <c r="A7519" s="2" t="s">
        <v>174</v>
      </c>
      <c r="B7519" s="2" t="s">
        <v>174</v>
      </c>
      <c r="C7519" s="2" t="s">
        <v>48</v>
      </c>
      <c r="D7519" s="2" t="s">
        <v>10</v>
      </c>
      <c r="E7519" s="2" t="s">
        <v>74</v>
      </c>
      <c r="F7519" s="2" t="s">
        <v>977</v>
      </c>
      <c r="G7519" s="14" t="n">
        <v>12.5</v>
      </c>
      <c r="H7519" s="14" t="n">
        <v>10.98</v>
      </c>
      <c r="I7519" s="14" t="n">
        <v>12.5</v>
      </c>
      <c r="J7519" s="23" t="n">
        <f aca="false">IF(AND(E7519="Priority",ISNUMBER('Cost model'!N168)),'Cost model'!N168,'Cost model'!M168)</f>
        <v>13.5</v>
      </c>
      <c r="K7519" s="14" t="n">
        <f aca="false">J7519-H7519</f>
        <v>2.52</v>
      </c>
      <c r="L7519" s="14" t="n">
        <f aca="false">G7519-H7519</f>
        <v>1.52</v>
      </c>
    </row>
    <row r="7520" customFormat="false" ht="15" hidden="false" customHeight="false" outlineLevel="0" collapsed="false">
      <c r="A7520" s="2" t="s">
        <v>142</v>
      </c>
      <c r="B7520" s="2" t="s">
        <v>142</v>
      </c>
      <c r="C7520" s="2" t="s">
        <v>47</v>
      </c>
      <c r="D7520" s="2" t="s">
        <v>10</v>
      </c>
      <c r="E7520" s="2" t="s">
        <v>83</v>
      </c>
      <c r="F7520" s="2" t="s">
        <v>977</v>
      </c>
      <c r="G7520" s="14" t="n">
        <v>14.5</v>
      </c>
      <c r="H7520" s="14" t="n">
        <v>43.34</v>
      </c>
      <c r="I7520" s="14" t="n">
        <v>14.5</v>
      </c>
      <c r="J7520" s="23" t="n">
        <f aca="false">IF(AND(E7520="Priority",ISNUMBER('Cost model'!N632)),'Cost model'!N632,'Cost model'!M632)</f>
        <v>14.5</v>
      </c>
      <c r="K7520" s="14" t="n">
        <f aca="false">J7520-H7520</f>
        <v>-28.84</v>
      </c>
      <c r="L7520" s="14" t="n">
        <f aca="false">G7520-H7520</f>
        <v>-28.84</v>
      </c>
    </row>
    <row r="7521" customFormat="false" ht="15" hidden="false" customHeight="false" outlineLevel="0" collapsed="false">
      <c r="A7521" s="2" t="s">
        <v>174</v>
      </c>
      <c r="B7521" s="2" t="s">
        <v>174</v>
      </c>
      <c r="C7521" s="2" t="s">
        <v>49</v>
      </c>
      <c r="D7521" s="2" t="s">
        <v>12</v>
      </c>
      <c r="E7521" s="2" t="s">
        <v>83</v>
      </c>
      <c r="F7521" s="2" t="s">
        <v>977</v>
      </c>
      <c r="G7521" s="14" t="n">
        <v>29.5</v>
      </c>
      <c r="H7521" s="14" t="n">
        <v>29.04</v>
      </c>
      <c r="I7521" s="14" t="n">
        <v>29.5</v>
      </c>
      <c r="J7521" s="23" t="n">
        <f aca="false">IF(AND(E7521="Priority",ISNUMBER('Cost model'!N172)),'Cost model'!N172,'Cost model'!M172)</f>
        <v>60</v>
      </c>
      <c r="K7521" s="14" t="n">
        <f aca="false">J7521-H7521</f>
        <v>30.96</v>
      </c>
      <c r="L7521" s="14" t="n">
        <f aca="false">G7521-H7521</f>
        <v>0.460000000000001</v>
      </c>
    </row>
    <row r="7522" customFormat="false" ht="15" hidden="false" customHeight="false" outlineLevel="0" collapsed="false">
      <c r="A7522" s="2" t="s">
        <v>174</v>
      </c>
      <c r="B7522" s="2" t="s">
        <v>174</v>
      </c>
      <c r="C7522" s="2" t="s">
        <v>48</v>
      </c>
      <c r="D7522" s="2" t="s">
        <v>12</v>
      </c>
      <c r="E7522" s="2" t="s">
        <v>74</v>
      </c>
      <c r="F7522" s="2" t="s">
        <v>977</v>
      </c>
      <c r="G7522" s="14" t="n">
        <v>54.5</v>
      </c>
      <c r="H7522" s="14" t="n">
        <v>61.59</v>
      </c>
      <c r="I7522" s="14" t="n">
        <v>12.5</v>
      </c>
      <c r="J7522" s="23" t="n">
        <f aca="false">IF(AND(E7522="Priority",ISNUMBER('Cost model'!N171)),'Cost model'!N171,'Cost model'!M171)</f>
        <v>40</v>
      </c>
      <c r="K7522" s="14" t="n">
        <f aca="false">J7522-H7522</f>
        <v>-21.59</v>
      </c>
      <c r="L7522" s="14" t="n">
        <f aca="false">G7522-H7522</f>
        <v>-7.09</v>
      </c>
    </row>
    <row r="7523" customFormat="false" ht="15" hidden="false" customHeight="false" outlineLevel="0" collapsed="false">
      <c r="A7523" s="2" t="s">
        <v>174</v>
      </c>
      <c r="B7523" s="2" t="s">
        <v>174</v>
      </c>
      <c r="C7523" s="2" t="s">
        <v>48</v>
      </c>
      <c r="D7523" s="2" t="s">
        <v>10</v>
      </c>
      <c r="E7523" s="2" t="s">
        <v>83</v>
      </c>
      <c r="F7523" s="2" t="s">
        <v>977</v>
      </c>
      <c r="G7523" s="14" t="n">
        <v>17.5</v>
      </c>
      <c r="H7523" s="14" t="n">
        <v>37.6</v>
      </c>
      <c r="I7523" s="14" t="n">
        <v>17.5</v>
      </c>
      <c r="J7523" s="23" t="n">
        <f aca="false">IF(AND(E7523="Priority",ISNUMBER('Cost model'!N168)),'Cost model'!N168,'Cost model'!M168)</f>
        <v>18.5</v>
      </c>
      <c r="K7523" s="14" t="n">
        <f aca="false">J7523-H7523</f>
        <v>-19.1</v>
      </c>
      <c r="L7523" s="14" t="n">
        <f aca="false">G7523-H7523</f>
        <v>-20.1</v>
      </c>
    </row>
    <row r="7524" customFormat="false" ht="15" hidden="false" customHeight="false" outlineLevel="0" collapsed="false">
      <c r="A7524" s="2" t="s">
        <v>221</v>
      </c>
      <c r="B7524" s="2" t="s">
        <v>221</v>
      </c>
      <c r="C7524" s="2" t="s">
        <v>49</v>
      </c>
      <c r="D7524" s="2" t="s">
        <v>12</v>
      </c>
      <c r="E7524" s="2" t="s">
        <v>74</v>
      </c>
      <c r="F7524" s="2" t="s">
        <v>977</v>
      </c>
      <c r="G7524" s="14" t="n">
        <v>54.5</v>
      </c>
      <c r="H7524" s="14" t="n">
        <v>54.1</v>
      </c>
      <c r="I7524" s="14" t="n">
        <v>19.5</v>
      </c>
      <c r="J7524" s="23" t="n">
        <f aca="false">IF(AND(E7524="Priority",ISNUMBER('Cost model'!N742)),'Cost model'!N742,'Cost model'!M742)</f>
        <v>60</v>
      </c>
      <c r="K7524" s="14" t="n">
        <f aca="false">J7524-H7524</f>
        <v>5.9</v>
      </c>
      <c r="L7524" s="14" t="n">
        <f aca="false">G7524-H7524</f>
        <v>0.399999999999999</v>
      </c>
    </row>
    <row r="7525" customFormat="false" ht="15" hidden="false" customHeight="false" outlineLevel="0" collapsed="false">
      <c r="A7525" s="2" t="s">
        <v>174</v>
      </c>
      <c r="B7525" s="2" t="s">
        <v>174</v>
      </c>
      <c r="C7525" s="2" t="s">
        <v>48</v>
      </c>
      <c r="D7525" s="2" t="s">
        <v>10</v>
      </c>
      <c r="E7525" s="2" t="s">
        <v>74</v>
      </c>
      <c r="F7525" s="2" t="s">
        <v>977</v>
      </c>
      <c r="G7525" s="14" t="n">
        <v>50</v>
      </c>
      <c r="H7525" s="14" t="n">
        <v>42.06</v>
      </c>
      <c r="I7525" s="14" t="n">
        <v>12.5</v>
      </c>
      <c r="J7525" s="23" t="n">
        <f aca="false">IF(AND(E7525="Priority",ISNUMBER('Cost model'!N168)),'Cost model'!N168,'Cost model'!M168)</f>
        <v>13.5</v>
      </c>
      <c r="K7525" s="14" t="n">
        <f aca="false">J7525-H7525</f>
        <v>-28.56</v>
      </c>
      <c r="L7525" s="14" t="n">
        <f aca="false">G7525-H7525</f>
        <v>7.94</v>
      </c>
    </row>
    <row r="7526" customFormat="false" ht="15" hidden="false" customHeight="false" outlineLevel="0" collapsed="false">
      <c r="A7526" s="2" t="s">
        <v>142</v>
      </c>
      <c r="B7526" s="2" t="s">
        <v>142</v>
      </c>
      <c r="C7526" s="2" t="s">
        <v>47</v>
      </c>
      <c r="D7526" s="2" t="s">
        <v>10</v>
      </c>
      <c r="E7526" s="2" t="s">
        <v>74</v>
      </c>
      <c r="F7526" s="2" t="s">
        <v>977</v>
      </c>
      <c r="G7526" s="14" t="n">
        <v>9.5</v>
      </c>
      <c r="H7526" s="14" t="n">
        <v>6.4</v>
      </c>
      <c r="I7526" s="14" t="n">
        <v>9.5</v>
      </c>
      <c r="J7526" s="23" t="n">
        <f aca="false">IF(AND(E7526="Priority",ISNUMBER('Cost model'!N632)),'Cost model'!N632,'Cost model'!M632)</f>
        <v>9.5</v>
      </c>
      <c r="K7526" s="14" t="n">
        <f aca="false">J7526-H7526</f>
        <v>3.1</v>
      </c>
      <c r="L7526" s="14" t="n">
        <f aca="false">G7526-H7526</f>
        <v>3.1</v>
      </c>
    </row>
    <row r="7527" customFormat="false" ht="15" hidden="false" customHeight="false" outlineLevel="0" collapsed="false">
      <c r="A7527" s="2" t="s">
        <v>124</v>
      </c>
      <c r="B7527" s="2" t="s">
        <v>158</v>
      </c>
      <c r="C7527" s="2" t="s">
        <v>48</v>
      </c>
      <c r="D7527" s="2" t="s">
        <v>10</v>
      </c>
      <c r="E7527" s="2" t="s">
        <v>74</v>
      </c>
      <c r="F7527" s="2" t="s">
        <v>976</v>
      </c>
      <c r="G7527" s="14" t="n">
        <v>12.5</v>
      </c>
      <c r="H7527" s="14" t="n">
        <v>8.84</v>
      </c>
      <c r="I7527" s="14" t="n">
        <v>14.5</v>
      </c>
      <c r="J7527" s="23" t="n">
        <f aca="false">IF(AND(E7527="Priority",ISNUMBER('Cost model'!N348)),'Cost model'!N348,'Cost model'!M348)</f>
        <v>17.5</v>
      </c>
      <c r="K7527" s="14" t="n">
        <f aca="false">J7527-H7527</f>
        <v>8.66</v>
      </c>
      <c r="L7527" s="14" t="n">
        <f aca="false">G7527-H7527</f>
        <v>3.66</v>
      </c>
    </row>
    <row r="7528" customFormat="false" ht="15" hidden="false" customHeight="false" outlineLevel="0" collapsed="false">
      <c r="A7528" s="2" t="s">
        <v>142</v>
      </c>
      <c r="B7528" s="2" t="s">
        <v>124</v>
      </c>
      <c r="C7528" s="2" t="s">
        <v>48</v>
      </c>
      <c r="D7528" s="2" t="s">
        <v>10</v>
      </c>
      <c r="E7528" s="2" t="s">
        <v>74</v>
      </c>
      <c r="F7528" s="2" t="s">
        <v>976</v>
      </c>
      <c r="G7528" s="14" t="n">
        <v>12.5</v>
      </c>
      <c r="H7528" s="14" t="n">
        <v>11.95</v>
      </c>
      <c r="I7528" s="14" t="n">
        <v>14.5</v>
      </c>
      <c r="J7528" s="23" t="n">
        <f aca="false">IF(AND(E7528="Priority",ISNUMBER('Cost model'!N663)),'Cost model'!N663,'Cost model'!M663)</f>
        <v>18.5</v>
      </c>
      <c r="K7528" s="14" t="n">
        <f aca="false">J7528-H7528</f>
        <v>6.55</v>
      </c>
      <c r="L7528" s="14" t="n">
        <f aca="false">G7528-H7528</f>
        <v>0.550000000000001</v>
      </c>
    </row>
    <row r="7529" customFormat="false" ht="15" hidden="false" customHeight="false" outlineLevel="0" collapsed="false">
      <c r="A7529" s="2" t="s">
        <v>174</v>
      </c>
      <c r="B7529" s="2" t="s">
        <v>174</v>
      </c>
      <c r="C7529" s="2" t="s">
        <v>49</v>
      </c>
      <c r="D7529" s="2" t="s">
        <v>10</v>
      </c>
      <c r="E7529" s="2" t="s">
        <v>83</v>
      </c>
      <c r="F7529" s="2" t="s">
        <v>977</v>
      </c>
      <c r="G7529" s="14" t="n">
        <v>24.5</v>
      </c>
      <c r="H7529" s="14" t="n">
        <v>11.04</v>
      </c>
      <c r="I7529" s="14" t="n">
        <v>24.5</v>
      </c>
      <c r="J7529" s="23" t="n">
        <f aca="false">IF(AND(E7529="Priority",ISNUMBER('Cost model'!N169)),'Cost model'!N169,'Cost model'!M169)</f>
        <v>25.5</v>
      </c>
      <c r="K7529" s="14" t="n">
        <f aca="false">J7529-H7529</f>
        <v>14.46</v>
      </c>
      <c r="L7529" s="14" t="n">
        <f aca="false">G7529-H7529</f>
        <v>13.46</v>
      </c>
    </row>
    <row r="7530" customFormat="false" ht="15" hidden="false" customHeight="false" outlineLevel="0" collapsed="false">
      <c r="A7530" s="2" t="s">
        <v>174</v>
      </c>
      <c r="B7530" s="2" t="s">
        <v>174</v>
      </c>
      <c r="C7530" s="2" t="s">
        <v>47</v>
      </c>
      <c r="D7530" s="2" t="s">
        <v>12</v>
      </c>
      <c r="E7530" s="2" t="s">
        <v>74</v>
      </c>
      <c r="F7530" s="2" t="s">
        <v>977</v>
      </c>
      <c r="G7530" s="14" t="n">
        <v>38</v>
      </c>
      <c r="H7530" s="14" t="n">
        <v>28.31</v>
      </c>
      <c r="I7530" s="14" t="n">
        <v>9.5</v>
      </c>
      <c r="J7530" s="23" t="n">
        <f aca="false">IF(AND(E7530="Priority",ISNUMBER('Cost model'!N170)),'Cost model'!N170,'Cost model'!M170)</f>
        <v>25.5</v>
      </c>
      <c r="K7530" s="14" t="n">
        <f aca="false">J7530-H7530</f>
        <v>-2.81</v>
      </c>
      <c r="L7530" s="14" t="n">
        <f aca="false">G7530-H7530</f>
        <v>9.69</v>
      </c>
    </row>
    <row r="7531" customFormat="false" ht="15" hidden="false" customHeight="false" outlineLevel="0" collapsed="false">
      <c r="A7531" s="2" t="s">
        <v>174</v>
      </c>
      <c r="B7531" s="2" t="s">
        <v>174</v>
      </c>
      <c r="C7531" s="2" t="s">
        <v>47</v>
      </c>
      <c r="D7531" s="2" t="s">
        <v>10</v>
      </c>
      <c r="E7531" s="2" t="s">
        <v>74</v>
      </c>
      <c r="F7531" s="2" t="s">
        <v>977</v>
      </c>
      <c r="G7531" s="14" t="n">
        <v>9.5</v>
      </c>
      <c r="H7531" s="14" t="n">
        <v>7.5</v>
      </c>
      <c r="I7531" s="14" t="n">
        <v>9.5</v>
      </c>
      <c r="J7531" s="23" t="n">
        <f aca="false">IF(AND(E7531="Priority",ISNUMBER('Cost model'!N167)),'Cost model'!N167,'Cost model'!M167)</f>
        <v>8.5</v>
      </c>
      <c r="K7531" s="14" t="n">
        <f aca="false">J7531-H7531</f>
        <v>1</v>
      </c>
      <c r="L7531" s="14" t="n">
        <f aca="false">G7531-H7531</f>
        <v>2</v>
      </c>
    </row>
    <row r="7532" customFormat="false" ht="15" hidden="false" customHeight="false" outlineLevel="0" collapsed="false">
      <c r="A7532" s="2" t="s">
        <v>142</v>
      </c>
      <c r="B7532" s="2" t="s">
        <v>142</v>
      </c>
      <c r="C7532" s="2" t="s">
        <v>48</v>
      </c>
      <c r="D7532" s="2" t="s">
        <v>12</v>
      </c>
      <c r="E7532" s="2" t="s">
        <v>74</v>
      </c>
      <c r="F7532" s="2" t="s">
        <v>977</v>
      </c>
      <c r="G7532" s="14" t="n">
        <v>12.5</v>
      </c>
      <c r="H7532" s="14" t="n">
        <v>25.31</v>
      </c>
      <c r="I7532" s="14" t="n">
        <v>12.5</v>
      </c>
      <c r="J7532" s="23" t="n">
        <f aca="false">IF(AND(E7532="Priority",ISNUMBER('Cost model'!N636)),'Cost model'!N636,'Cost model'!M636)</f>
        <v>40</v>
      </c>
      <c r="K7532" s="14" t="n">
        <f aca="false">J7532-H7532</f>
        <v>14.69</v>
      </c>
      <c r="L7532" s="14" t="n">
        <f aca="false">G7532-H7532</f>
        <v>-12.81</v>
      </c>
    </row>
    <row r="7533" customFormat="false" ht="15" hidden="false" customHeight="false" outlineLevel="0" collapsed="false">
      <c r="A7533" s="2" t="s">
        <v>174</v>
      </c>
      <c r="B7533" s="2" t="s">
        <v>123</v>
      </c>
      <c r="C7533" s="2" t="s">
        <v>49</v>
      </c>
      <c r="D7533" s="2" t="s">
        <v>12</v>
      </c>
      <c r="E7533" s="2" t="s">
        <v>74</v>
      </c>
      <c r="F7533" s="2" t="s">
        <v>976</v>
      </c>
      <c r="G7533" s="14" t="n">
        <v>56.5</v>
      </c>
      <c r="H7533" s="14" t="n">
        <v>64.56</v>
      </c>
      <c r="I7533" s="14" t="n">
        <v>24.5</v>
      </c>
      <c r="J7533" s="23" t="n">
        <f aca="false">IF(AND(E7533="Priority",ISNUMBER('Cost model'!N202)),'Cost model'!N202,'Cost model'!M202)</f>
        <v>65</v>
      </c>
      <c r="K7533" s="14" t="n">
        <f aca="false">J7533-H7533</f>
        <v>0.439999999999998</v>
      </c>
      <c r="L7533" s="14" t="n">
        <f aca="false">G7533-H7533</f>
        <v>-8.06</v>
      </c>
    </row>
    <row r="7534" customFormat="false" ht="15" hidden="false" customHeight="false" outlineLevel="0" collapsed="false">
      <c r="A7534" s="2" t="s">
        <v>174</v>
      </c>
      <c r="B7534" s="2" t="s">
        <v>142</v>
      </c>
      <c r="C7534" s="2" t="s">
        <v>48</v>
      </c>
      <c r="D7534" s="2" t="s">
        <v>13</v>
      </c>
      <c r="E7534" s="2" t="s">
        <v>74</v>
      </c>
      <c r="F7534" s="2" t="s">
        <v>976</v>
      </c>
      <c r="G7534" s="14" t="n">
        <v>37</v>
      </c>
      <c r="H7534" s="14" t="n">
        <v>76.38</v>
      </c>
      <c r="I7534" s="14" t="n">
        <v>24.5</v>
      </c>
      <c r="J7534" s="23" t="n">
        <f aca="false">IF(AND(E7534="Priority",ISNUMBER('Cost model'!N129)),'Cost model'!N129,'Cost model'!M129)</f>
        <v>75</v>
      </c>
      <c r="K7534" s="14" t="n">
        <f aca="false">J7534-H7534</f>
        <v>-1.38</v>
      </c>
      <c r="L7534" s="14" t="n">
        <f aca="false">G7534-H7534</f>
        <v>-39.38</v>
      </c>
    </row>
    <row r="7535" customFormat="false" ht="15" hidden="false" customHeight="false" outlineLevel="0" collapsed="false">
      <c r="A7535" s="2" t="s">
        <v>174</v>
      </c>
      <c r="B7535" s="2" t="s">
        <v>174</v>
      </c>
      <c r="C7535" s="2" t="s">
        <v>48</v>
      </c>
      <c r="D7535" s="2" t="s">
        <v>10</v>
      </c>
      <c r="E7535" s="2" t="s">
        <v>74</v>
      </c>
      <c r="F7535" s="2" t="s">
        <v>977</v>
      </c>
      <c r="G7535" s="14" t="n">
        <v>12.5</v>
      </c>
      <c r="H7535" s="14" t="n">
        <v>15.44</v>
      </c>
      <c r="I7535" s="14" t="n">
        <v>12.5</v>
      </c>
      <c r="J7535" s="23" t="n">
        <f aca="false">IF(AND(E7535="Priority",ISNUMBER('Cost model'!N168)),'Cost model'!N168,'Cost model'!M168)</f>
        <v>13.5</v>
      </c>
      <c r="K7535" s="14" t="n">
        <f aca="false">J7535-H7535</f>
        <v>-1.94</v>
      </c>
      <c r="L7535" s="14" t="n">
        <f aca="false">G7535-H7535</f>
        <v>-2.94</v>
      </c>
    </row>
    <row r="7536" customFormat="false" ht="15" hidden="false" customHeight="false" outlineLevel="0" collapsed="false">
      <c r="A7536" s="2" t="s">
        <v>124</v>
      </c>
      <c r="B7536" s="2" t="s">
        <v>124</v>
      </c>
      <c r="C7536" s="2" t="s">
        <v>48</v>
      </c>
      <c r="D7536" s="2" t="s">
        <v>10</v>
      </c>
      <c r="E7536" s="2" t="s">
        <v>83</v>
      </c>
      <c r="F7536" s="2" t="s">
        <v>977</v>
      </c>
      <c r="G7536" s="14" t="n">
        <v>17.5</v>
      </c>
      <c r="H7536" s="14" t="n">
        <v>19.75</v>
      </c>
      <c r="I7536" s="14" t="n">
        <v>17.5</v>
      </c>
      <c r="J7536" s="23" t="n">
        <f aca="false">IF(AND(E7536="Priority",ISNUMBER('Cost model'!N318)),'Cost model'!N318,'Cost model'!M318)</f>
        <v>19.5</v>
      </c>
      <c r="K7536" s="14" t="n">
        <f aca="false">J7536-H7536</f>
        <v>-0.25</v>
      </c>
      <c r="L7536" s="14" t="n">
        <f aca="false">G7536-H7536</f>
        <v>-2.25</v>
      </c>
    </row>
    <row r="7537" customFormat="false" ht="15" hidden="false" customHeight="false" outlineLevel="0" collapsed="false">
      <c r="A7537" s="2" t="s">
        <v>174</v>
      </c>
      <c r="B7537" s="2" t="s">
        <v>142</v>
      </c>
      <c r="C7537" s="2" t="s">
        <v>47</v>
      </c>
      <c r="D7537" s="2" t="s">
        <v>12</v>
      </c>
      <c r="E7537" s="2" t="s">
        <v>74</v>
      </c>
      <c r="F7537" s="2" t="s">
        <v>976</v>
      </c>
      <c r="G7537" s="14" t="n">
        <v>28.5</v>
      </c>
      <c r="H7537" s="14" t="n">
        <v>41.85</v>
      </c>
      <c r="I7537" s="14" t="n">
        <v>9.5</v>
      </c>
      <c r="J7537" s="23" t="n">
        <f aca="false">IF(AND(E7537="Priority",ISNUMBER('Cost model'!N125)),'Cost model'!N125,'Cost model'!M125)</f>
        <v>40</v>
      </c>
      <c r="K7537" s="14" t="n">
        <f aca="false">J7537-H7537</f>
        <v>-1.85</v>
      </c>
      <c r="L7537" s="14" t="n">
        <f aca="false">G7537-H7537</f>
        <v>-13.35</v>
      </c>
    </row>
    <row r="7538" customFormat="false" ht="15" hidden="false" customHeight="false" outlineLevel="0" collapsed="false">
      <c r="A7538" s="2" t="s">
        <v>124</v>
      </c>
      <c r="B7538" s="2" t="s">
        <v>221</v>
      </c>
      <c r="C7538" s="2" t="s">
        <v>47</v>
      </c>
      <c r="D7538" s="2" t="s">
        <v>10</v>
      </c>
      <c r="E7538" s="2" t="s">
        <v>74</v>
      </c>
      <c r="F7538" s="2" t="s">
        <v>976</v>
      </c>
      <c r="G7538" s="14" t="n">
        <v>14.5</v>
      </c>
      <c r="H7538" s="14" t="n">
        <v>11.59</v>
      </c>
      <c r="I7538" s="14" t="n">
        <v>19.5</v>
      </c>
      <c r="J7538" s="23" t="n">
        <f aca="false">IF(AND(E7538="Priority",ISNUMBER('Cost model'!N407)),'Cost model'!N407,'Cost model'!M407)</f>
        <v>12.5</v>
      </c>
      <c r="K7538" s="14" t="n">
        <f aca="false">J7538-H7538</f>
        <v>0.91</v>
      </c>
      <c r="L7538" s="14" t="n">
        <f aca="false">G7538-H7538</f>
        <v>2.91</v>
      </c>
    </row>
    <row r="7539" customFormat="false" ht="15" hidden="false" customHeight="false" outlineLevel="0" collapsed="false">
      <c r="A7539" s="2" t="s">
        <v>221</v>
      </c>
      <c r="B7539" s="2" t="s">
        <v>158</v>
      </c>
      <c r="C7539" s="2" t="s">
        <v>47</v>
      </c>
      <c r="D7539" s="2" t="s">
        <v>10</v>
      </c>
      <c r="E7539" s="2" t="s">
        <v>74</v>
      </c>
      <c r="F7539" s="2" t="s">
        <v>976</v>
      </c>
      <c r="G7539" s="14" t="n">
        <v>9.5</v>
      </c>
      <c r="H7539" s="14" t="n">
        <v>8</v>
      </c>
      <c r="I7539" s="14" t="n">
        <v>14.5</v>
      </c>
      <c r="J7539" s="23" t="n">
        <f aca="false">IF(AND(E7539="Priority",ISNUMBER('Cost model'!N752)),'Cost model'!N752,'Cost model'!M752)</f>
        <v>12.5</v>
      </c>
      <c r="K7539" s="14" t="n">
        <f aca="false">J7539-H7539</f>
        <v>4.5</v>
      </c>
      <c r="L7539" s="14" t="n">
        <f aca="false">G7539-H7539</f>
        <v>1.5</v>
      </c>
    </row>
    <row r="7540" customFormat="false" ht="15" hidden="false" customHeight="false" outlineLevel="0" collapsed="false">
      <c r="A7540" s="2" t="s">
        <v>124</v>
      </c>
      <c r="B7540" s="2" t="s">
        <v>124</v>
      </c>
      <c r="C7540" s="2" t="s">
        <v>48</v>
      </c>
      <c r="D7540" s="2" t="s">
        <v>12</v>
      </c>
      <c r="E7540" s="2" t="s">
        <v>74</v>
      </c>
      <c r="F7540" s="2" t="s">
        <v>977</v>
      </c>
      <c r="G7540" s="14" t="n">
        <v>50</v>
      </c>
      <c r="H7540" s="14" t="n">
        <v>45.02</v>
      </c>
      <c r="I7540" s="14" t="n">
        <v>12.5</v>
      </c>
      <c r="J7540" s="23" t="n">
        <f aca="false">IF(AND(E7540="Priority",ISNUMBER('Cost model'!N321)),'Cost model'!N321,'Cost model'!M321)</f>
        <v>40</v>
      </c>
      <c r="K7540" s="14" t="n">
        <f aca="false">J7540-H7540</f>
        <v>-5.02</v>
      </c>
      <c r="L7540" s="14" t="n">
        <f aca="false">G7540-H7540</f>
        <v>4.98</v>
      </c>
    </row>
    <row r="7541" customFormat="false" ht="15" hidden="false" customHeight="false" outlineLevel="0" collapsed="false">
      <c r="A7541" s="2" t="s">
        <v>174</v>
      </c>
      <c r="B7541" s="2" t="s">
        <v>174</v>
      </c>
      <c r="C7541" s="2" t="s">
        <v>47</v>
      </c>
      <c r="D7541" s="2" t="s">
        <v>12</v>
      </c>
      <c r="E7541" s="2" t="s">
        <v>74</v>
      </c>
      <c r="F7541" s="2" t="s">
        <v>977</v>
      </c>
      <c r="G7541" s="14" t="n">
        <v>38</v>
      </c>
      <c r="H7541" s="14" t="n">
        <v>42.2</v>
      </c>
      <c r="I7541" s="14" t="n">
        <v>9.5</v>
      </c>
      <c r="J7541" s="23" t="n">
        <f aca="false">IF(AND(E7541="Priority",ISNUMBER('Cost model'!N170)),'Cost model'!N170,'Cost model'!M170)</f>
        <v>25.5</v>
      </c>
      <c r="K7541" s="14" t="n">
        <f aca="false">J7541-H7541</f>
        <v>-16.7</v>
      </c>
      <c r="L7541" s="14" t="n">
        <f aca="false">G7541-H7541</f>
        <v>-4.2</v>
      </c>
    </row>
    <row r="7542" customFormat="false" ht="15" hidden="false" customHeight="false" outlineLevel="0" collapsed="false">
      <c r="A7542" s="2" t="s">
        <v>124</v>
      </c>
      <c r="B7542" s="2" t="s">
        <v>124</v>
      </c>
      <c r="C7542" s="2" t="s">
        <v>47</v>
      </c>
      <c r="D7542" s="2" t="s">
        <v>10</v>
      </c>
      <c r="E7542" s="2" t="s">
        <v>83</v>
      </c>
      <c r="F7542" s="2" t="s">
        <v>977</v>
      </c>
      <c r="G7542" s="14" t="n">
        <v>14.5</v>
      </c>
      <c r="H7542" s="14" t="n">
        <v>12.9</v>
      </c>
      <c r="I7542" s="14" t="n">
        <v>14.5</v>
      </c>
      <c r="J7542" s="23" t="n">
        <f aca="false">IF(AND(E7542="Priority",ISNUMBER('Cost model'!N317)),'Cost model'!N317,'Cost model'!M317)</f>
        <v>15.5</v>
      </c>
      <c r="K7542" s="14" t="n">
        <f aca="false">J7542-H7542</f>
        <v>2.6</v>
      </c>
      <c r="L7542" s="14" t="n">
        <f aca="false">G7542-H7542</f>
        <v>1.6</v>
      </c>
    </row>
    <row r="7543" customFormat="false" ht="15" hidden="false" customHeight="false" outlineLevel="0" collapsed="false">
      <c r="A7543" s="2" t="s">
        <v>124</v>
      </c>
      <c r="B7543" s="2" t="s">
        <v>124</v>
      </c>
      <c r="C7543" s="2" t="s">
        <v>48</v>
      </c>
      <c r="D7543" s="2" t="s">
        <v>12</v>
      </c>
      <c r="E7543" s="2" t="s">
        <v>74</v>
      </c>
      <c r="F7543" s="2" t="s">
        <v>977</v>
      </c>
      <c r="G7543" s="14" t="n">
        <v>12.5</v>
      </c>
      <c r="H7543" s="14" t="n">
        <v>12.04</v>
      </c>
      <c r="I7543" s="14" t="n">
        <v>12.5</v>
      </c>
      <c r="J7543" s="23" t="n">
        <f aca="false">IF(AND(E7543="Priority",ISNUMBER('Cost model'!N321)),'Cost model'!N321,'Cost model'!M321)</f>
        <v>40</v>
      </c>
      <c r="K7543" s="14" t="n">
        <f aca="false">J7543-H7543</f>
        <v>27.96</v>
      </c>
      <c r="L7543" s="14" t="n">
        <f aca="false">G7543-H7543</f>
        <v>0.460000000000001</v>
      </c>
    </row>
    <row r="7544" customFormat="false" ht="15" hidden="false" customHeight="false" outlineLevel="0" collapsed="false">
      <c r="A7544" s="2" t="s">
        <v>124</v>
      </c>
      <c r="B7544" s="2" t="s">
        <v>124</v>
      </c>
      <c r="C7544" s="2" t="s">
        <v>47</v>
      </c>
      <c r="D7544" s="2" t="s">
        <v>12</v>
      </c>
      <c r="E7544" s="2" t="s">
        <v>74</v>
      </c>
      <c r="F7544" s="2" t="s">
        <v>977</v>
      </c>
      <c r="G7544" s="14" t="n">
        <v>28.5</v>
      </c>
      <c r="H7544" s="14" t="n">
        <v>41.81</v>
      </c>
      <c r="I7544" s="14" t="n">
        <v>9.5</v>
      </c>
      <c r="J7544" s="23" t="n">
        <f aca="false">IF(AND(E7544="Priority",ISNUMBER('Cost model'!N320)),'Cost model'!N320,'Cost model'!M320)</f>
        <v>24.5</v>
      </c>
      <c r="K7544" s="14" t="n">
        <f aca="false">J7544-H7544</f>
        <v>-17.31</v>
      </c>
      <c r="L7544" s="14" t="n">
        <f aca="false">G7544-H7544</f>
        <v>-13.31</v>
      </c>
    </row>
    <row r="7545" customFormat="false" ht="15" hidden="false" customHeight="false" outlineLevel="0" collapsed="false">
      <c r="A7545" s="2" t="s">
        <v>158</v>
      </c>
      <c r="B7545" s="2" t="s">
        <v>142</v>
      </c>
      <c r="C7545" s="2" t="s">
        <v>47</v>
      </c>
      <c r="D7545" s="2" t="s">
        <v>10</v>
      </c>
      <c r="E7545" s="2" t="s">
        <v>74</v>
      </c>
      <c r="F7545" s="2" t="s">
        <v>976</v>
      </c>
      <c r="G7545" s="14" t="n">
        <v>9.5</v>
      </c>
      <c r="H7545" s="14" t="n">
        <v>19.26</v>
      </c>
      <c r="I7545" s="14" t="n">
        <v>14.5</v>
      </c>
      <c r="J7545" s="23" t="n">
        <f aca="false">IF(AND(E7545="Priority",ISNUMBER('Cost model'!N437)),'Cost model'!N437,'Cost model'!M437)</f>
        <v>13.5</v>
      </c>
      <c r="K7545" s="14" t="n">
        <f aca="false">J7545-H7545</f>
        <v>-5.76</v>
      </c>
      <c r="L7545" s="14" t="n">
        <f aca="false">G7545-H7545</f>
        <v>-9.76</v>
      </c>
    </row>
    <row r="7546" customFormat="false" ht="15" hidden="false" customHeight="false" outlineLevel="0" collapsed="false">
      <c r="A7546" s="2" t="s">
        <v>174</v>
      </c>
      <c r="B7546" s="2" t="s">
        <v>174</v>
      </c>
      <c r="C7546" s="2" t="s">
        <v>47</v>
      </c>
      <c r="D7546" s="2" t="s">
        <v>10</v>
      </c>
      <c r="E7546" s="2" t="s">
        <v>74</v>
      </c>
      <c r="F7546" s="2" t="s">
        <v>977</v>
      </c>
      <c r="G7546" s="14" t="n">
        <v>12.5</v>
      </c>
      <c r="H7546" s="14" t="n">
        <v>6.71</v>
      </c>
      <c r="I7546" s="14" t="n">
        <v>9.5</v>
      </c>
      <c r="J7546" s="23" t="n">
        <f aca="false">IF(AND(E7546="Priority",ISNUMBER('Cost model'!N167)),'Cost model'!N167,'Cost model'!M167)</f>
        <v>8.5</v>
      </c>
      <c r="K7546" s="14" t="n">
        <f aca="false">J7546-H7546</f>
        <v>1.79</v>
      </c>
      <c r="L7546" s="14" t="n">
        <f aca="false">G7546-H7546</f>
        <v>5.79</v>
      </c>
    </row>
    <row r="7547" customFormat="false" ht="15" hidden="false" customHeight="false" outlineLevel="0" collapsed="false">
      <c r="A7547" s="2" t="s">
        <v>174</v>
      </c>
      <c r="B7547" s="2" t="s">
        <v>124</v>
      </c>
      <c r="C7547" s="2" t="s">
        <v>47</v>
      </c>
      <c r="D7547" s="2" t="s">
        <v>10</v>
      </c>
      <c r="E7547" s="2" t="s">
        <v>74</v>
      </c>
      <c r="F7547" s="2" t="s">
        <v>976</v>
      </c>
      <c r="G7547" s="14" t="n">
        <v>9.5</v>
      </c>
      <c r="H7547" s="14" t="n">
        <v>12.42</v>
      </c>
      <c r="I7547" s="14" t="n">
        <v>9.5</v>
      </c>
      <c r="J7547" s="23" t="n">
        <f aca="false">IF(AND(E7547="Priority",ISNUMBER('Cost model'!N107)),'Cost model'!N107,'Cost model'!M107)</f>
        <v>12.5</v>
      </c>
      <c r="K7547" s="14" t="n">
        <f aca="false">J7547-H7547</f>
        <v>0.0800000000000001</v>
      </c>
      <c r="L7547" s="14" t="n">
        <f aca="false">G7547-H7547</f>
        <v>-2.92</v>
      </c>
    </row>
    <row r="7548" customFormat="false" ht="15" hidden="false" customHeight="false" outlineLevel="0" collapsed="false">
      <c r="A7548" s="2" t="s">
        <v>142</v>
      </c>
      <c r="B7548" s="2" t="s">
        <v>142</v>
      </c>
      <c r="C7548" s="2" t="s">
        <v>47</v>
      </c>
      <c r="D7548" s="2" t="s">
        <v>10</v>
      </c>
      <c r="E7548" s="2" t="s">
        <v>74</v>
      </c>
      <c r="F7548" s="2" t="s">
        <v>977</v>
      </c>
      <c r="G7548" s="14" t="n">
        <v>9.5</v>
      </c>
      <c r="H7548" s="14" t="n">
        <v>8.13</v>
      </c>
      <c r="I7548" s="14" t="n">
        <v>9.5</v>
      </c>
      <c r="J7548" s="23" t="n">
        <f aca="false">IF(AND(E7548="Priority",ISNUMBER('Cost model'!N632)),'Cost model'!N632,'Cost model'!M632)</f>
        <v>9.5</v>
      </c>
      <c r="K7548" s="14" t="n">
        <f aca="false">J7548-H7548</f>
        <v>1.37</v>
      </c>
      <c r="L7548" s="14" t="n">
        <f aca="false">G7548-H7548</f>
        <v>1.37</v>
      </c>
    </row>
    <row r="7549" customFormat="false" ht="15" hidden="false" customHeight="false" outlineLevel="0" collapsed="false">
      <c r="A7549" s="2" t="s">
        <v>174</v>
      </c>
      <c r="B7549" s="2" t="s">
        <v>174</v>
      </c>
      <c r="C7549" s="2" t="s">
        <v>48</v>
      </c>
      <c r="D7549" s="2" t="s">
        <v>12</v>
      </c>
      <c r="E7549" s="2" t="s">
        <v>74</v>
      </c>
      <c r="F7549" s="2" t="s">
        <v>977</v>
      </c>
      <c r="G7549" s="14" t="n">
        <v>37.5</v>
      </c>
      <c r="H7549" s="14" t="n">
        <v>41.81</v>
      </c>
      <c r="I7549" s="14" t="n">
        <v>12.5</v>
      </c>
      <c r="J7549" s="23" t="n">
        <f aca="false">IF(AND(E7549="Priority",ISNUMBER('Cost model'!N171)),'Cost model'!N171,'Cost model'!M171)</f>
        <v>40</v>
      </c>
      <c r="K7549" s="14" t="n">
        <f aca="false">J7549-H7549</f>
        <v>-1.81</v>
      </c>
      <c r="L7549" s="14" t="n">
        <f aca="false">G7549-H7549</f>
        <v>-4.31</v>
      </c>
    </row>
    <row r="7550" customFormat="false" ht="15" hidden="false" customHeight="false" outlineLevel="0" collapsed="false">
      <c r="A7550" s="2" t="s">
        <v>174</v>
      </c>
      <c r="B7550" s="2" t="s">
        <v>174</v>
      </c>
      <c r="C7550" s="2" t="s">
        <v>48</v>
      </c>
      <c r="D7550" s="2" t="s">
        <v>14</v>
      </c>
      <c r="E7550" s="2" t="s">
        <v>74</v>
      </c>
      <c r="F7550" s="2" t="s">
        <v>977</v>
      </c>
      <c r="G7550" s="14" t="n">
        <v>70</v>
      </c>
      <c r="H7550" s="14" t="n">
        <v>97.78</v>
      </c>
      <c r="I7550" s="14" t="n">
        <v>45</v>
      </c>
      <c r="J7550" s="23" t="n">
        <f aca="false">IF(AND(E7550="Priority",ISNUMBER('Cost model'!N177)),'Cost model'!N177,'Cost model'!M177)</f>
        <v>110</v>
      </c>
      <c r="K7550" s="14" t="n">
        <f aca="false">J7550-H7550</f>
        <v>12.22</v>
      </c>
      <c r="L7550" s="14" t="n">
        <f aca="false">G7550-H7550</f>
        <v>-27.78</v>
      </c>
    </row>
    <row r="7551" customFormat="false" ht="15" hidden="false" customHeight="false" outlineLevel="0" collapsed="false">
      <c r="A7551" s="2" t="s">
        <v>174</v>
      </c>
      <c r="B7551" s="2" t="s">
        <v>124</v>
      </c>
      <c r="C7551" s="2" t="s">
        <v>47</v>
      </c>
      <c r="D7551" s="2" t="s">
        <v>10</v>
      </c>
      <c r="E7551" s="2" t="s">
        <v>83</v>
      </c>
      <c r="F7551" s="2" t="s">
        <v>976</v>
      </c>
      <c r="G7551" s="14" t="n">
        <v>14.5</v>
      </c>
      <c r="H7551" s="14" t="n">
        <v>13.92</v>
      </c>
      <c r="I7551" s="14" t="n">
        <v>14.5</v>
      </c>
      <c r="J7551" s="23" t="n">
        <f aca="false">IF(AND(E7551="Priority",ISNUMBER('Cost model'!N107)),'Cost model'!N107,'Cost model'!M107)</f>
        <v>17.5</v>
      </c>
      <c r="K7551" s="14" t="n">
        <f aca="false">J7551-H7551</f>
        <v>3.58</v>
      </c>
      <c r="L7551" s="14" t="n">
        <f aca="false">G7551-H7551</f>
        <v>0.58</v>
      </c>
    </row>
    <row r="7552" customFormat="false" ht="15" hidden="false" customHeight="false" outlineLevel="0" collapsed="false">
      <c r="A7552" s="2" t="s">
        <v>221</v>
      </c>
      <c r="B7552" s="2" t="s">
        <v>221</v>
      </c>
      <c r="C7552" s="2" t="s">
        <v>49</v>
      </c>
      <c r="D7552" s="2" t="s">
        <v>12</v>
      </c>
      <c r="E7552" s="2" t="s">
        <v>74</v>
      </c>
      <c r="F7552" s="2" t="s">
        <v>977</v>
      </c>
      <c r="G7552" s="14" t="n">
        <v>19.5</v>
      </c>
      <c r="H7552" s="14" t="n">
        <v>18.3</v>
      </c>
      <c r="I7552" s="14" t="n">
        <v>19.5</v>
      </c>
      <c r="J7552" s="23" t="n">
        <f aca="false">IF(AND(E7552="Priority",ISNUMBER('Cost model'!N742)),'Cost model'!N742,'Cost model'!M742)</f>
        <v>60</v>
      </c>
      <c r="K7552" s="14" t="n">
        <f aca="false">J7552-H7552</f>
        <v>41.7</v>
      </c>
      <c r="L7552" s="14" t="n">
        <f aca="false">G7552-H7552</f>
        <v>1.2</v>
      </c>
    </row>
    <row r="7553" customFormat="false" ht="15" hidden="false" customHeight="false" outlineLevel="0" collapsed="false">
      <c r="A7553" s="2" t="s">
        <v>174</v>
      </c>
      <c r="B7553" s="2" t="s">
        <v>174</v>
      </c>
      <c r="C7553" s="2" t="s">
        <v>48</v>
      </c>
      <c r="D7553" s="2" t="s">
        <v>10</v>
      </c>
      <c r="E7553" s="2" t="s">
        <v>83</v>
      </c>
      <c r="F7553" s="2" t="s">
        <v>977</v>
      </c>
      <c r="G7553" s="14" t="n">
        <v>17.5</v>
      </c>
      <c r="H7553" s="14" t="n">
        <v>21.01</v>
      </c>
      <c r="I7553" s="14" t="n">
        <v>17.5</v>
      </c>
      <c r="J7553" s="23" t="n">
        <f aca="false">IF(AND(E7553="Priority",ISNUMBER('Cost model'!N168)),'Cost model'!N168,'Cost model'!M168)</f>
        <v>18.5</v>
      </c>
      <c r="K7553" s="14" t="n">
        <f aca="false">J7553-H7553</f>
        <v>-2.51</v>
      </c>
      <c r="L7553" s="14" t="n">
        <f aca="false">G7553-H7553</f>
        <v>-3.51</v>
      </c>
    </row>
    <row r="7554" customFormat="false" ht="15" hidden="false" customHeight="false" outlineLevel="0" collapsed="false">
      <c r="A7554" s="2" t="s">
        <v>174</v>
      </c>
      <c r="B7554" s="2" t="s">
        <v>124</v>
      </c>
      <c r="C7554" s="2" t="s">
        <v>47</v>
      </c>
      <c r="D7554" s="2" t="s">
        <v>10</v>
      </c>
      <c r="E7554" s="2" t="s">
        <v>74</v>
      </c>
      <c r="F7554" s="2" t="s">
        <v>976</v>
      </c>
      <c r="G7554" s="14" t="n">
        <v>9.5</v>
      </c>
      <c r="H7554" s="14" t="n">
        <v>10.02</v>
      </c>
      <c r="I7554" s="14" t="n">
        <v>9.5</v>
      </c>
      <c r="J7554" s="23" t="n">
        <f aca="false">IF(AND(E7554="Priority",ISNUMBER('Cost model'!N107)),'Cost model'!N107,'Cost model'!M107)</f>
        <v>12.5</v>
      </c>
      <c r="K7554" s="14" t="n">
        <f aca="false">J7554-H7554</f>
        <v>2.48</v>
      </c>
      <c r="L7554" s="14" t="n">
        <f aca="false">G7554-H7554</f>
        <v>-0.52</v>
      </c>
    </row>
    <row r="7555" customFormat="false" ht="15" hidden="false" customHeight="false" outlineLevel="0" collapsed="false">
      <c r="A7555" s="2" t="s">
        <v>174</v>
      </c>
      <c r="B7555" s="2" t="s">
        <v>142</v>
      </c>
      <c r="C7555" s="2" t="s">
        <v>49</v>
      </c>
      <c r="D7555" s="2" t="s">
        <v>12</v>
      </c>
      <c r="E7555" s="2" t="s">
        <v>74</v>
      </c>
      <c r="F7555" s="2" t="s">
        <v>976</v>
      </c>
      <c r="G7555" s="14" t="n">
        <v>37</v>
      </c>
      <c r="H7555" s="14" t="n">
        <v>45.42</v>
      </c>
      <c r="I7555" s="14" t="n">
        <v>19.5</v>
      </c>
      <c r="J7555" s="23" t="n">
        <f aca="false">IF(AND(E7555="Priority",ISNUMBER('Cost model'!N127)),'Cost model'!N127,'Cost model'!M127)</f>
        <v>50</v>
      </c>
      <c r="K7555" s="14" t="n">
        <f aca="false">J7555-H7555</f>
        <v>4.58</v>
      </c>
      <c r="L7555" s="14" t="n">
        <f aca="false">G7555-H7555</f>
        <v>-8.42</v>
      </c>
    </row>
    <row r="7556" customFormat="false" ht="15" hidden="false" customHeight="false" outlineLevel="0" collapsed="false">
      <c r="A7556" s="2" t="s">
        <v>174</v>
      </c>
      <c r="B7556" s="2" t="s">
        <v>142</v>
      </c>
      <c r="C7556" s="2" t="s">
        <v>48</v>
      </c>
      <c r="D7556" s="2" t="s">
        <v>12</v>
      </c>
      <c r="E7556" s="2" t="s">
        <v>74</v>
      </c>
      <c r="F7556" s="2" t="s">
        <v>976</v>
      </c>
      <c r="G7556" s="14" t="n">
        <v>19</v>
      </c>
      <c r="H7556" s="14" t="n">
        <v>44.04</v>
      </c>
      <c r="I7556" s="14" t="n">
        <v>12.5</v>
      </c>
      <c r="J7556" s="23" t="n">
        <f aca="false">IF(AND(E7556="Priority",ISNUMBER('Cost model'!N126)),'Cost model'!N126,'Cost model'!M126)</f>
        <v>45</v>
      </c>
      <c r="K7556" s="14" t="n">
        <f aca="false">J7556-H7556</f>
        <v>0.960000000000001</v>
      </c>
      <c r="L7556" s="14" t="n">
        <f aca="false">G7556-H7556</f>
        <v>-25.04</v>
      </c>
    </row>
    <row r="7557" customFormat="false" ht="15" hidden="false" customHeight="false" outlineLevel="0" collapsed="false">
      <c r="A7557" s="2" t="s">
        <v>221</v>
      </c>
      <c r="B7557" s="2" t="s">
        <v>221</v>
      </c>
      <c r="C7557" s="2" t="s">
        <v>47</v>
      </c>
      <c r="D7557" s="2" t="s">
        <v>14</v>
      </c>
      <c r="E7557" s="2" t="s">
        <v>74</v>
      </c>
      <c r="F7557" s="2" t="s">
        <v>977</v>
      </c>
      <c r="G7557" s="14" t="n">
        <v>34.5</v>
      </c>
      <c r="H7557" s="14" t="n">
        <v>99.37</v>
      </c>
      <c r="I7557" s="14" t="n">
        <v>25</v>
      </c>
      <c r="J7557" s="23" t="n">
        <f aca="false">IF(AND(E7557="Priority",ISNUMBER('Cost model'!N746)),'Cost model'!N746,'Cost model'!M746)</f>
        <v>100</v>
      </c>
      <c r="K7557" s="14" t="n">
        <f aca="false">J7557-H7557</f>
        <v>0.629999999999996</v>
      </c>
      <c r="L7557" s="14" t="n">
        <f aca="false">G7557-H7557</f>
        <v>-64.87</v>
      </c>
    </row>
    <row r="7558" customFormat="false" ht="15" hidden="false" customHeight="false" outlineLevel="0" collapsed="false">
      <c r="A7558" s="2" t="s">
        <v>221</v>
      </c>
      <c r="B7558" s="2" t="s">
        <v>221</v>
      </c>
      <c r="C7558" s="2" t="s">
        <v>47</v>
      </c>
      <c r="D7558" s="2" t="s">
        <v>12</v>
      </c>
      <c r="E7558" s="2" t="s">
        <v>74</v>
      </c>
      <c r="F7558" s="2" t="s">
        <v>977</v>
      </c>
      <c r="G7558" s="14" t="n">
        <v>38</v>
      </c>
      <c r="H7558" s="14" t="n">
        <v>32.98</v>
      </c>
      <c r="I7558" s="14" t="n">
        <v>9.5</v>
      </c>
      <c r="J7558" s="23" t="n">
        <f aca="false">IF(AND(E7558="Priority",ISNUMBER('Cost model'!N740)),'Cost model'!N740,'Cost model'!M740)</f>
        <v>22.5</v>
      </c>
      <c r="K7558" s="14" t="n">
        <f aca="false">J7558-H7558</f>
        <v>-10.48</v>
      </c>
      <c r="L7558" s="14" t="n">
        <f aca="false">G7558-H7558</f>
        <v>5.02</v>
      </c>
    </row>
    <row r="7559" customFormat="false" ht="15" hidden="false" customHeight="false" outlineLevel="0" collapsed="false">
      <c r="A7559" s="2" t="s">
        <v>174</v>
      </c>
      <c r="B7559" s="2" t="s">
        <v>124</v>
      </c>
      <c r="C7559" s="2" t="s">
        <v>47</v>
      </c>
      <c r="D7559" s="2" t="s">
        <v>10</v>
      </c>
      <c r="E7559" s="2" t="s">
        <v>74</v>
      </c>
      <c r="F7559" s="2" t="s">
        <v>976</v>
      </c>
      <c r="G7559" s="14" t="n">
        <v>9.5</v>
      </c>
      <c r="H7559" s="14" t="n">
        <v>10.02</v>
      </c>
      <c r="I7559" s="14" t="n">
        <v>9.5</v>
      </c>
      <c r="J7559" s="23" t="n">
        <f aca="false">IF(AND(E7559="Priority",ISNUMBER('Cost model'!N107)),'Cost model'!N107,'Cost model'!M107)</f>
        <v>12.5</v>
      </c>
      <c r="K7559" s="14" t="n">
        <f aca="false">J7559-H7559</f>
        <v>2.48</v>
      </c>
      <c r="L7559" s="14" t="n">
        <f aca="false">G7559-H7559</f>
        <v>-0.52</v>
      </c>
    </row>
    <row r="7560" customFormat="false" ht="15" hidden="false" customHeight="false" outlineLevel="0" collapsed="false">
      <c r="A7560" s="2" t="s">
        <v>158</v>
      </c>
      <c r="B7560" s="2" t="s">
        <v>142</v>
      </c>
      <c r="C7560" s="2" t="s">
        <v>49</v>
      </c>
      <c r="D7560" s="2" t="s">
        <v>12</v>
      </c>
      <c r="E7560" s="2" t="s">
        <v>74</v>
      </c>
      <c r="F7560" s="2" t="s">
        <v>976</v>
      </c>
      <c r="G7560" s="14" t="n">
        <v>19.5</v>
      </c>
      <c r="H7560" s="14" t="n">
        <v>40.28</v>
      </c>
      <c r="I7560" s="14" t="n">
        <v>19.5</v>
      </c>
      <c r="J7560" s="23" t="n">
        <f aca="false">IF(AND(E7560="Priority",ISNUMBER('Cost model'!N442)),'Cost model'!N442,'Cost model'!M442)</f>
        <v>60</v>
      </c>
      <c r="K7560" s="14" t="n">
        <f aca="false">J7560-H7560</f>
        <v>19.72</v>
      </c>
      <c r="L7560" s="14" t="n">
        <f aca="false">G7560-H7560</f>
        <v>-20.78</v>
      </c>
    </row>
    <row r="7561" customFormat="false" ht="15" hidden="false" customHeight="false" outlineLevel="0" collapsed="false">
      <c r="A7561" s="2" t="s">
        <v>221</v>
      </c>
      <c r="B7561" s="2" t="s">
        <v>221</v>
      </c>
      <c r="C7561" s="2" t="s">
        <v>47</v>
      </c>
      <c r="D7561" s="2" t="s">
        <v>12</v>
      </c>
      <c r="E7561" s="2" t="s">
        <v>74</v>
      </c>
      <c r="F7561" s="2" t="s">
        <v>977</v>
      </c>
      <c r="G7561" s="14" t="n">
        <v>9.5</v>
      </c>
      <c r="H7561" s="14" t="n">
        <v>24.95</v>
      </c>
      <c r="I7561" s="14" t="n">
        <v>9.5</v>
      </c>
      <c r="J7561" s="23" t="n">
        <f aca="false">IF(AND(E7561="Priority",ISNUMBER('Cost model'!N740)),'Cost model'!N740,'Cost model'!M740)</f>
        <v>22.5</v>
      </c>
      <c r="K7561" s="14" t="n">
        <f aca="false">J7561-H7561</f>
        <v>-2.45</v>
      </c>
      <c r="L7561" s="14" t="n">
        <f aca="false">G7561-H7561</f>
        <v>-15.45</v>
      </c>
    </row>
    <row r="7562" customFormat="false" ht="15" hidden="false" customHeight="false" outlineLevel="0" collapsed="false">
      <c r="A7562" s="2" t="s">
        <v>174</v>
      </c>
      <c r="B7562" s="2" t="s">
        <v>174</v>
      </c>
      <c r="C7562" s="2" t="s">
        <v>47</v>
      </c>
      <c r="D7562" s="2" t="s">
        <v>10</v>
      </c>
      <c r="E7562" s="2" t="s">
        <v>74</v>
      </c>
      <c r="F7562" s="2" t="s">
        <v>977</v>
      </c>
      <c r="G7562" s="14" t="n">
        <v>9.5</v>
      </c>
      <c r="H7562" s="14" t="n">
        <v>11.58</v>
      </c>
      <c r="I7562" s="14" t="n">
        <v>9.5</v>
      </c>
      <c r="J7562" s="23" t="n">
        <f aca="false">IF(AND(E7562="Priority",ISNUMBER('Cost model'!N167)),'Cost model'!N167,'Cost model'!M167)</f>
        <v>8.5</v>
      </c>
      <c r="K7562" s="14" t="n">
        <f aca="false">J7562-H7562</f>
        <v>-3.08</v>
      </c>
      <c r="L7562" s="14" t="n">
        <f aca="false">G7562-H7562</f>
        <v>-2.08</v>
      </c>
    </row>
    <row r="7563" customFormat="false" ht="15" hidden="false" customHeight="false" outlineLevel="0" collapsed="false">
      <c r="A7563" s="2" t="s">
        <v>174</v>
      </c>
      <c r="B7563" s="2" t="s">
        <v>124</v>
      </c>
      <c r="C7563" s="2" t="s">
        <v>49</v>
      </c>
      <c r="D7563" s="2" t="s">
        <v>10</v>
      </c>
      <c r="E7563" s="2" t="s">
        <v>74</v>
      </c>
      <c r="F7563" s="2" t="s">
        <v>976</v>
      </c>
      <c r="G7563" s="14" t="n">
        <v>17.5</v>
      </c>
      <c r="H7563" s="14" t="n">
        <v>15.44</v>
      </c>
      <c r="I7563" s="14" t="n">
        <v>17.5</v>
      </c>
      <c r="J7563" s="23" t="n">
        <f aca="false">IF(AND(E7563="Priority",ISNUMBER('Cost model'!N109)),'Cost model'!N109,'Cost model'!M109)</f>
        <v>18.5</v>
      </c>
      <c r="K7563" s="14" t="n">
        <f aca="false">J7563-H7563</f>
        <v>3.06</v>
      </c>
      <c r="L7563" s="14" t="n">
        <f aca="false">G7563-H7563</f>
        <v>2.06</v>
      </c>
    </row>
    <row r="7564" customFormat="false" ht="15" hidden="false" customHeight="false" outlineLevel="0" collapsed="false">
      <c r="A7564" s="2" t="s">
        <v>174</v>
      </c>
      <c r="B7564" s="2" t="s">
        <v>174</v>
      </c>
      <c r="C7564" s="2" t="s">
        <v>48</v>
      </c>
      <c r="D7564" s="2" t="s">
        <v>14</v>
      </c>
      <c r="E7564" s="2" t="s">
        <v>74</v>
      </c>
      <c r="F7564" s="2" t="s">
        <v>977</v>
      </c>
      <c r="G7564" s="14" t="n">
        <v>45</v>
      </c>
      <c r="H7564" s="14" t="n">
        <v>75.22</v>
      </c>
      <c r="I7564" s="14" t="n">
        <v>45</v>
      </c>
      <c r="J7564" s="23" t="n">
        <f aca="false">IF(AND(E7564="Priority",ISNUMBER('Cost model'!N177)),'Cost model'!N177,'Cost model'!M177)</f>
        <v>110</v>
      </c>
      <c r="K7564" s="14" t="n">
        <f aca="false">J7564-H7564</f>
        <v>34.78</v>
      </c>
      <c r="L7564" s="14" t="n">
        <f aca="false">G7564-H7564</f>
        <v>-30.22</v>
      </c>
    </row>
    <row r="7565" customFormat="false" ht="15" hidden="false" customHeight="false" outlineLevel="0" collapsed="false">
      <c r="A7565" s="2" t="s">
        <v>221</v>
      </c>
      <c r="B7565" s="2" t="s">
        <v>158</v>
      </c>
      <c r="C7565" s="2" t="s">
        <v>49</v>
      </c>
      <c r="D7565" s="2" t="s">
        <v>10</v>
      </c>
      <c r="E7565" s="2" t="s">
        <v>74</v>
      </c>
      <c r="F7565" s="2" t="s">
        <v>976</v>
      </c>
      <c r="G7565" s="14" t="n">
        <v>17.5</v>
      </c>
      <c r="H7565" s="14" t="n">
        <v>11.04</v>
      </c>
      <c r="I7565" s="14" t="n">
        <v>17.5</v>
      </c>
      <c r="J7565" s="23" t="n">
        <f aca="false">IF(AND(E7565="Priority",ISNUMBER('Cost model'!N754)),'Cost model'!N754,'Cost model'!M754)</f>
        <v>23.5</v>
      </c>
      <c r="K7565" s="14" t="n">
        <f aca="false">J7565-H7565</f>
        <v>12.46</v>
      </c>
      <c r="L7565" s="14" t="n">
        <f aca="false">G7565-H7565</f>
        <v>6.46</v>
      </c>
    </row>
    <row r="7566" customFormat="false" ht="15" hidden="false" customHeight="false" outlineLevel="0" collapsed="false">
      <c r="A7566" s="2" t="s">
        <v>174</v>
      </c>
      <c r="B7566" s="2" t="s">
        <v>174</v>
      </c>
      <c r="C7566" s="2" t="s">
        <v>48</v>
      </c>
      <c r="D7566" s="2" t="s">
        <v>10</v>
      </c>
      <c r="E7566" s="2" t="s">
        <v>74</v>
      </c>
      <c r="F7566" s="2" t="s">
        <v>977</v>
      </c>
      <c r="G7566" s="14" t="n">
        <v>12.5</v>
      </c>
      <c r="H7566" s="14" t="n">
        <v>10.82</v>
      </c>
      <c r="I7566" s="14" t="n">
        <v>12.5</v>
      </c>
      <c r="J7566" s="23" t="n">
        <f aca="false">IF(AND(E7566="Priority",ISNUMBER('Cost model'!N168)),'Cost model'!N168,'Cost model'!M168)</f>
        <v>13.5</v>
      </c>
      <c r="K7566" s="14" t="n">
        <f aca="false">J7566-H7566</f>
        <v>2.68</v>
      </c>
      <c r="L7566" s="14" t="n">
        <f aca="false">G7566-H7566</f>
        <v>1.68</v>
      </c>
    </row>
    <row r="7567" customFormat="false" ht="15" hidden="false" customHeight="false" outlineLevel="0" collapsed="false">
      <c r="A7567" s="2" t="s">
        <v>142</v>
      </c>
      <c r="B7567" s="2" t="s">
        <v>142</v>
      </c>
      <c r="C7567" s="2" t="s">
        <v>49</v>
      </c>
      <c r="D7567" s="2" t="s">
        <v>10</v>
      </c>
      <c r="E7567" s="2" t="s">
        <v>74</v>
      </c>
      <c r="F7567" s="2" t="s">
        <v>977</v>
      </c>
      <c r="G7567" s="14" t="n">
        <v>17.5</v>
      </c>
      <c r="H7567" s="14" t="n">
        <v>10.08</v>
      </c>
      <c r="I7567" s="14" t="n">
        <v>17.5</v>
      </c>
      <c r="J7567" s="23" t="n">
        <f aca="false">IF(AND(E7567="Priority",ISNUMBER('Cost model'!N634)),'Cost model'!N634,'Cost model'!M634)</f>
        <v>15.5</v>
      </c>
      <c r="K7567" s="14" t="n">
        <f aca="false">J7567-H7567</f>
        <v>5.42</v>
      </c>
      <c r="L7567" s="14" t="n">
        <f aca="false">G7567-H7567</f>
        <v>7.42</v>
      </c>
    </row>
    <row r="7568" customFormat="false" ht="15" hidden="false" customHeight="false" outlineLevel="0" collapsed="false">
      <c r="A7568" s="2" t="s">
        <v>174</v>
      </c>
      <c r="B7568" s="2" t="s">
        <v>174</v>
      </c>
      <c r="C7568" s="2" t="s">
        <v>47</v>
      </c>
      <c r="D7568" s="2" t="s">
        <v>10</v>
      </c>
      <c r="E7568" s="2" t="s">
        <v>74</v>
      </c>
      <c r="F7568" s="2" t="s">
        <v>977</v>
      </c>
      <c r="G7568" s="14" t="n">
        <v>9.5</v>
      </c>
      <c r="H7568" s="14" t="n">
        <v>10.63</v>
      </c>
      <c r="I7568" s="14" t="n">
        <v>9.5</v>
      </c>
      <c r="J7568" s="23" t="n">
        <f aca="false">IF(AND(E7568="Priority",ISNUMBER('Cost model'!N167)),'Cost model'!N167,'Cost model'!M167)</f>
        <v>8.5</v>
      </c>
      <c r="K7568" s="14" t="n">
        <f aca="false">J7568-H7568</f>
        <v>-2.13</v>
      </c>
      <c r="L7568" s="14" t="n">
        <f aca="false">G7568-H7568</f>
        <v>-1.13</v>
      </c>
    </row>
    <row r="7569" customFormat="false" ht="15" hidden="false" customHeight="false" outlineLevel="0" collapsed="false">
      <c r="A7569" s="2" t="s">
        <v>221</v>
      </c>
      <c r="B7569" s="2" t="s">
        <v>221</v>
      </c>
      <c r="C7569" s="2" t="s">
        <v>47</v>
      </c>
      <c r="D7569" s="2" t="s">
        <v>12</v>
      </c>
      <c r="E7569" s="2" t="s">
        <v>74</v>
      </c>
      <c r="F7569" s="2" t="s">
        <v>977</v>
      </c>
      <c r="G7569" s="14" t="n">
        <v>9.5</v>
      </c>
      <c r="H7569" s="14" t="n">
        <v>7.18</v>
      </c>
      <c r="I7569" s="14" t="n">
        <v>9.5</v>
      </c>
      <c r="J7569" s="23" t="n">
        <f aca="false">IF(AND(E7569="Priority",ISNUMBER('Cost model'!N740)),'Cost model'!N740,'Cost model'!M740)</f>
        <v>22.5</v>
      </c>
      <c r="K7569" s="14" t="n">
        <f aca="false">J7569-H7569</f>
        <v>15.32</v>
      </c>
      <c r="L7569" s="14" t="n">
        <f aca="false">G7569-H7569</f>
        <v>2.32</v>
      </c>
    </row>
    <row r="7570" customFormat="false" ht="15" hidden="false" customHeight="false" outlineLevel="0" collapsed="false">
      <c r="A7570" s="2" t="s">
        <v>174</v>
      </c>
      <c r="B7570" s="2" t="s">
        <v>174</v>
      </c>
      <c r="C7570" s="2" t="s">
        <v>48</v>
      </c>
      <c r="D7570" s="2" t="s">
        <v>13</v>
      </c>
      <c r="E7570" s="2" t="s">
        <v>74</v>
      </c>
      <c r="F7570" s="2" t="s">
        <v>977</v>
      </c>
      <c r="G7570" s="14" t="n">
        <v>24.5</v>
      </c>
      <c r="H7570" s="14" t="n">
        <v>58.56</v>
      </c>
      <c r="I7570" s="14" t="n">
        <v>24.5</v>
      </c>
      <c r="J7570" s="23" t="n">
        <f aca="false">IF(AND(E7570="Priority",ISNUMBER('Cost model'!N174)),'Cost model'!N174,'Cost model'!M174)</f>
        <v>70</v>
      </c>
      <c r="K7570" s="14" t="n">
        <f aca="false">J7570-H7570</f>
        <v>11.44</v>
      </c>
      <c r="L7570" s="14" t="n">
        <f aca="false">G7570-H7570</f>
        <v>-34.06</v>
      </c>
    </row>
    <row r="7571" customFormat="false" ht="15" hidden="false" customHeight="false" outlineLevel="0" collapsed="false">
      <c r="A7571" s="2" t="s">
        <v>124</v>
      </c>
      <c r="B7571" s="2" t="s">
        <v>124</v>
      </c>
      <c r="C7571" s="2" t="s">
        <v>48</v>
      </c>
      <c r="D7571" s="2" t="s">
        <v>12</v>
      </c>
      <c r="E7571" s="2" t="s">
        <v>74</v>
      </c>
      <c r="F7571" s="2" t="s">
        <v>977</v>
      </c>
      <c r="G7571" s="14" t="n">
        <v>50</v>
      </c>
      <c r="H7571" s="14" t="n">
        <v>50.59</v>
      </c>
      <c r="I7571" s="14" t="n">
        <v>12.5</v>
      </c>
      <c r="J7571" s="23" t="n">
        <f aca="false">IF(AND(E7571="Priority",ISNUMBER('Cost model'!N321)),'Cost model'!N321,'Cost model'!M321)</f>
        <v>40</v>
      </c>
      <c r="K7571" s="14" t="n">
        <f aca="false">J7571-H7571</f>
        <v>-10.59</v>
      </c>
      <c r="L7571" s="14" t="n">
        <f aca="false">G7571-H7571</f>
        <v>-0.590000000000003</v>
      </c>
    </row>
    <row r="7572" customFormat="false" ht="15" hidden="false" customHeight="false" outlineLevel="0" collapsed="false">
      <c r="A7572" s="2" t="s">
        <v>123</v>
      </c>
      <c r="B7572" s="2" t="s">
        <v>174</v>
      </c>
      <c r="C7572" s="2" t="s">
        <v>47</v>
      </c>
      <c r="D7572" s="2" t="s">
        <v>10</v>
      </c>
      <c r="E7572" s="2" t="s">
        <v>74</v>
      </c>
      <c r="F7572" s="2" t="s">
        <v>976</v>
      </c>
      <c r="G7572" s="14" t="n">
        <v>29</v>
      </c>
      <c r="H7572" s="14" t="n">
        <v>8.84</v>
      </c>
      <c r="I7572" s="14" t="n">
        <v>14.5</v>
      </c>
      <c r="J7572" s="23" t="n">
        <f aca="false">IF(AND(E7572="Priority",ISNUMBER('Cost model'!N47)),'Cost model'!N47,'Cost model'!M47)</f>
        <v>12.5</v>
      </c>
      <c r="K7572" s="14" t="n">
        <f aca="false">J7572-H7572</f>
        <v>3.66</v>
      </c>
      <c r="L7572" s="14" t="n">
        <f aca="false">G7572-H7572</f>
        <v>20.16</v>
      </c>
    </row>
    <row r="7573" customFormat="false" ht="15" hidden="false" customHeight="false" outlineLevel="0" collapsed="false">
      <c r="A7573" s="2" t="s">
        <v>124</v>
      </c>
      <c r="B7573" s="2" t="s">
        <v>124</v>
      </c>
      <c r="C7573" s="2" t="s">
        <v>47</v>
      </c>
      <c r="D7573" s="2" t="s">
        <v>10</v>
      </c>
      <c r="E7573" s="2" t="s">
        <v>74</v>
      </c>
      <c r="F7573" s="2" t="s">
        <v>977</v>
      </c>
      <c r="G7573" s="14" t="n">
        <v>9.5</v>
      </c>
      <c r="H7573" s="14" t="n">
        <v>8.87</v>
      </c>
      <c r="I7573" s="14" t="n">
        <v>9.5</v>
      </c>
      <c r="J7573" s="23" t="n">
        <f aca="false">IF(AND(E7573="Priority",ISNUMBER('Cost model'!N317)),'Cost model'!N317,'Cost model'!M317)</f>
        <v>10.5</v>
      </c>
      <c r="K7573" s="14" t="n">
        <f aca="false">J7573-H7573</f>
        <v>1.63</v>
      </c>
      <c r="L7573" s="14" t="n">
        <f aca="false">G7573-H7573</f>
        <v>0.630000000000001</v>
      </c>
    </row>
    <row r="7574" customFormat="false" ht="15" hidden="false" customHeight="false" outlineLevel="0" collapsed="false">
      <c r="A7574" s="2" t="s">
        <v>174</v>
      </c>
      <c r="B7574" s="2" t="s">
        <v>142</v>
      </c>
      <c r="C7574" s="2" t="s">
        <v>49</v>
      </c>
      <c r="D7574" s="2" t="s">
        <v>12</v>
      </c>
      <c r="E7574" s="2" t="s">
        <v>74</v>
      </c>
      <c r="F7574" s="2" t="s">
        <v>976</v>
      </c>
      <c r="G7574" s="14" t="n">
        <v>74</v>
      </c>
      <c r="H7574" s="14" t="n">
        <v>66.56</v>
      </c>
      <c r="I7574" s="14" t="n">
        <v>19.5</v>
      </c>
      <c r="J7574" s="23" t="n">
        <f aca="false">IF(AND(E7574="Priority",ISNUMBER('Cost model'!N127)),'Cost model'!N127,'Cost model'!M127)</f>
        <v>50</v>
      </c>
      <c r="K7574" s="14" t="n">
        <f aca="false">J7574-H7574</f>
        <v>-16.56</v>
      </c>
      <c r="L7574" s="14" t="n">
        <f aca="false">G7574-H7574</f>
        <v>7.44</v>
      </c>
    </row>
    <row r="7575" customFormat="false" ht="15" hidden="false" customHeight="false" outlineLevel="0" collapsed="false">
      <c r="A7575" s="2" t="s">
        <v>221</v>
      </c>
      <c r="B7575" s="2" t="s">
        <v>158</v>
      </c>
      <c r="C7575" s="2" t="s">
        <v>47</v>
      </c>
      <c r="D7575" s="2" t="s">
        <v>10</v>
      </c>
      <c r="E7575" s="2" t="s">
        <v>74</v>
      </c>
      <c r="F7575" s="2" t="s">
        <v>976</v>
      </c>
      <c r="G7575" s="14" t="n">
        <v>14.5</v>
      </c>
      <c r="H7575" s="14" t="n">
        <v>10.62</v>
      </c>
      <c r="I7575" s="14" t="n">
        <v>14.5</v>
      </c>
      <c r="J7575" s="23" t="n">
        <f aca="false">IF(AND(E7575="Priority",ISNUMBER('Cost model'!N752)),'Cost model'!N752,'Cost model'!M752)</f>
        <v>12.5</v>
      </c>
      <c r="K7575" s="14" t="n">
        <f aca="false">J7575-H7575</f>
        <v>1.88</v>
      </c>
      <c r="L7575" s="14" t="n">
        <f aca="false">G7575-H7575</f>
        <v>3.88</v>
      </c>
    </row>
    <row r="7576" customFormat="false" ht="15" hidden="false" customHeight="false" outlineLevel="0" collapsed="false">
      <c r="A7576" s="2" t="s">
        <v>124</v>
      </c>
      <c r="B7576" s="2" t="s">
        <v>174</v>
      </c>
      <c r="C7576" s="2" t="s">
        <v>47</v>
      </c>
      <c r="D7576" s="2" t="s">
        <v>12</v>
      </c>
      <c r="E7576" s="2" t="s">
        <v>74</v>
      </c>
      <c r="F7576" s="2" t="s">
        <v>976</v>
      </c>
      <c r="G7576" s="14" t="n">
        <v>28.5</v>
      </c>
      <c r="H7576" s="14" t="n">
        <v>63.04</v>
      </c>
      <c r="I7576" s="14" t="n">
        <v>19.5</v>
      </c>
      <c r="J7576" s="23" t="n">
        <f aca="false">IF(AND(E7576="Priority",ISNUMBER('Cost model'!N365)),'Cost model'!N365,'Cost model'!M365)</f>
        <v>45</v>
      </c>
      <c r="K7576" s="14" t="n">
        <f aca="false">J7576-H7576</f>
        <v>-18.04</v>
      </c>
      <c r="L7576" s="14" t="n">
        <f aca="false">G7576-H7576</f>
        <v>-34.54</v>
      </c>
    </row>
    <row r="7577" customFormat="false" ht="15" hidden="false" customHeight="false" outlineLevel="0" collapsed="false">
      <c r="A7577" s="2" t="s">
        <v>142</v>
      </c>
      <c r="B7577" s="2" t="s">
        <v>142</v>
      </c>
      <c r="C7577" s="2" t="s">
        <v>48</v>
      </c>
      <c r="D7577" s="2" t="s">
        <v>10</v>
      </c>
      <c r="E7577" s="2" t="s">
        <v>74</v>
      </c>
      <c r="F7577" s="2" t="s">
        <v>977</v>
      </c>
      <c r="G7577" s="14" t="n">
        <v>12.5</v>
      </c>
      <c r="H7577" s="14" t="n">
        <v>10.48</v>
      </c>
      <c r="I7577" s="14" t="n">
        <v>12.5</v>
      </c>
      <c r="J7577" s="23" t="n">
        <f aca="false">IF(AND(E7577="Priority",ISNUMBER('Cost model'!N633)),'Cost model'!N633,'Cost model'!M633)</f>
        <v>11.5</v>
      </c>
      <c r="K7577" s="14" t="n">
        <f aca="false">J7577-H7577</f>
        <v>1.02</v>
      </c>
      <c r="L7577" s="14" t="n">
        <f aca="false">G7577-H7577</f>
        <v>2.02</v>
      </c>
    </row>
    <row r="7578" customFormat="false" ht="15" hidden="false" customHeight="false" outlineLevel="0" collapsed="false">
      <c r="A7578" s="2" t="s">
        <v>124</v>
      </c>
      <c r="B7578" s="2" t="s">
        <v>124</v>
      </c>
      <c r="C7578" s="2" t="s">
        <v>47</v>
      </c>
      <c r="D7578" s="2" t="s">
        <v>10</v>
      </c>
      <c r="E7578" s="2" t="s">
        <v>74</v>
      </c>
      <c r="F7578" s="2" t="s">
        <v>977</v>
      </c>
      <c r="G7578" s="14" t="n">
        <v>33.5</v>
      </c>
      <c r="H7578" s="14" t="n">
        <v>41.81</v>
      </c>
      <c r="I7578" s="14" t="n">
        <v>9.5</v>
      </c>
      <c r="J7578" s="23" t="n">
        <f aca="false">IF(AND(E7578="Priority",ISNUMBER('Cost model'!N317)),'Cost model'!N317,'Cost model'!M317)</f>
        <v>10.5</v>
      </c>
      <c r="K7578" s="14" t="n">
        <f aca="false">J7578-H7578</f>
        <v>-31.31</v>
      </c>
      <c r="L7578" s="14" t="n">
        <f aca="false">G7578-H7578</f>
        <v>-8.31</v>
      </c>
    </row>
    <row r="7579" customFormat="false" ht="15" hidden="false" customHeight="false" outlineLevel="0" collapsed="false">
      <c r="A7579" s="2" t="s">
        <v>124</v>
      </c>
      <c r="B7579" s="2" t="s">
        <v>124</v>
      </c>
      <c r="C7579" s="2" t="s">
        <v>48</v>
      </c>
      <c r="D7579" s="2" t="s">
        <v>10</v>
      </c>
      <c r="E7579" s="2" t="s">
        <v>74</v>
      </c>
      <c r="F7579" s="2" t="s">
        <v>977</v>
      </c>
      <c r="G7579" s="14" t="n">
        <v>12.5</v>
      </c>
      <c r="H7579" s="14" t="n">
        <v>20.03</v>
      </c>
      <c r="I7579" s="14" t="n">
        <v>12.5</v>
      </c>
      <c r="J7579" s="23" t="n">
        <f aca="false">IF(AND(E7579="Priority",ISNUMBER('Cost model'!N318)),'Cost model'!N318,'Cost model'!M318)</f>
        <v>14.5</v>
      </c>
      <c r="K7579" s="14" t="n">
        <f aca="false">J7579-H7579</f>
        <v>-5.53</v>
      </c>
      <c r="L7579" s="14" t="n">
        <f aca="false">G7579-H7579</f>
        <v>-7.53</v>
      </c>
    </row>
    <row r="7580" customFormat="false" ht="15" hidden="false" customHeight="false" outlineLevel="0" collapsed="false">
      <c r="A7580" s="2" t="s">
        <v>174</v>
      </c>
      <c r="B7580" s="2" t="s">
        <v>174</v>
      </c>
      <c r="C7580" s="2" t="s">
        <v>48</v>
      </c>
      <c r="D7580" s="2" t="s">
        <v>12</v>
      </c>
      <c r="E7580" s="2" t="s">
        <v>74</v>
      </c>
      <c r="F7580" s="2" t="s">
        <v>977</v>
      </c>
      <c r="G7580" s="14" t="n">
        <v>25</v>
      </c>
      <c r="H7580" s="14" t="n">
        <v>41.81</v>
      </c>
      <c r="I7580" s="14" t="n">
        <v>12.5</v>
      </c>
      <c r="J7580" s="23" t="n">
        <f aca="false">IF(AND(E7580="Priority",ISNUMBER('Cost model'!N171)),'Cost model'!N171,'Cost model'!M171)</f>
        <v>40</v>
      </c>
      <c r="K7580" s="14" t="n">
        <f aca="false">J7580-H7580</f>
        <v>-1.81</v>
      </c>
      <c r="L7580" s="14" t="n">
        <f aca="false">G7580-H7580</f>
        <v>-16.81</v>
      </c>
    </row>
    <row r="7581" customFormat="false" ht="15" hidden="false" customHeight="false" outlineLevel="0" collapsed="false">
      <c r="A7581" s="2" t="s">
        <v>174</v>
      </c>
      <c r="B7581" s="2" t="s">
        <v>174</v>
      </c>
      <c r="C7581" s="2" t="s">
        <v>48</v>
      </c>
      <c r="D7581" s="2" t="s">
        <v>14</v>
      </c>
      <c r="E7581" s="2" t="s">
        <v>74</v>
      </c>
      <c r="F7581" s="2" t="s">
        <v>977</v>
      </c>
      <c r="G7581" s="14" t="n">
        <v>82</v>
      </c>
      <c r="H7581" s="14" t="n">
        <v>183.81</v>
      </c>
      <c r="I7581" s="14" t="n">
        <v>45</v>
      </c>
      <c r="J7581" s="23" t="n">
        <f aca="false">IF(AND(E7581="Priority",ISNUMBER('Cost model'!N177)),'Cost model'!N177,'Cost model'!M177)</f>
        <v>110</v>
      </c>
      <c r="K7581" s="14" t="n">
        <f aca="false">J7581-H7581</f>
        <v>-73.81</v>
      </c>
      <c r="L7581" s="14" t="n">
        <f aca="false">G7581-H7581</f>
        <v>-101.81</v>
      </c>
    </row>
    <row r="7582" customFormat="false" ht="15" hidden="false" customHeight="false" outlineLevel="0" collapsed="false">
      <c r="A7582" s="2" t="s">
        <v>142</v>
      </c>
      <c r="B7582" s="2" t="s">
        <v>174</v>
      </c>
      <c r="C7582" s="2" t="s">
        <v>49</v>
      </c>
      <c r="D7582" s="2" t="s">
        <v>10</v>
      </c>
      <c r="E7582" s="2" t="s">
        <v>74</v>
      </c>
      <c r="F7582" s="2" t="s">
        <v>976</v>
      </c>
      <c r="G7582" s="14" t="n">
        <v>17.5</v>
      </c>
      <c r="H7582" s="14" t="n">
        <v>10.08</v>
      </c>
      <c r="I7582" s="14" t="n">
        <v>17.5</v>
      </c>
      <c r="J7582" s="23" t="n">
        <f aca="false">IF(AND(E7582="Priority",ISNUMBER('Cost model'!N694)),'Cost model'!N694,'Cost model'!M694)</f>
        <v>17.5</v>
      </c>
      <c r="K7582" s="14" t="n">
        <f aca="false">J7582-H7582</f>
        <v>7.42</v>
      </c>
      <c r="L7582" s="14" t="n">
        <f aca="false">G7582-H7582</f>
        <v>7.42</v>
      </c>
    </row>
    <row r="7583" customFormat="false" ht="15" hidden="false" customHeight="false" outlineLevel="0" collapsed="false">
      <c r="A7583" s="2" t="s">
        <v>221</v>
      </c>
      <c r="B7583" s="2" t="s">
        <v>221</v>
      </c>
      <c r="C7583" s="2" t="s">
        <v>47</v>
      </c>
      <c r="D7583" s="2" t="s">
        <v>10</v>
      </c>
      <c r="E7583" s="2" t="s">
        <v>74</v>
      </c>
      <c r="F7583" s="2" t="s">
        <v>977</v>
      </c>
      <c r="G7583" s="14" t="n">
        <v>19</v>
      </c>
      <c r="H7583" s="14" t="n">
        <v>7.18</v>
      </c>
      <c r="I7583" s="14" t="n">
        <v>9.5</v>
      </c>
      <c r="J7583" s="23" t="n">
        <f aca="false">IF(AND(E7583="Priority",ISNUMBER('Cost model'!N737)),'Cost model'!N737,'Cost model'!M737)</f>
        <v>8.5</v>
      </c>
      <c r="K7583" s="14" t="n">
        <f aca="false">J7583-H7583</f>
        <v>1.32</v>
      </c>
      <c r="L7583" s="14" t="n">
        <f aca="false">G7583-H7583</f>
        <v>11.82</v>
      </c>
    </row>
    <row r="7584" customFormat="false" ht="15" hidden="false" customHeight="false" outlineLevel="0" collapsed="false">
      <c r="A7584" s="2" t="s">
        <v>174</v>
      </c>
      <c r="B7584" s="2" t="s">
        <v>142</v>
      </c>
      <c r="C7584" s="2" t="s">
        <v>48</v>
      </c>
      <c r="D7584" s="2" t="s">
        <v>13</v>
      </c>
      <c r="E7584" s="2" t="s">
        <v>74</v>
      </c>
      <c r="F7584" s="2" t="s">
        <v>976</v>
      </c>
      <c r="G7584" s="14" t="n">
        <v>80</v>
      </c>
      <c r="H7584" s="14" t="n">
        <v>52.78</v>
      </c>
      <c r="I7584" s="14" t="n">
        <v>24.5</v>
      </c>
      <c r="J7584" s="23" t="n">
        <f aca="false">IF(AND(E7584="Priority",ISNUMBER('Cost model'!N129)),'Cost model'!N129,'Cost model'!M129)</f>
        <v>75</v>
      </c>
      <c r="K7584" s="14" t="n">
        <f aca="false">J7584-H7584</f>
        <v>22.22</v>
      </c>
      <c r="L7584" s="14" t="n">
        <f aca="false">G7584-H7584</f>
        <v>27.22</v>
      </c>
    </row>
    <row r="7585" customFormat="false" ht="15" hidden="false" customHeight="false" outlineLevel="0" collapsed="false">
      <c r="A7585" s="2" t="s">
        <v>174</v>
      </c>
      <c r="B7585" s="2" t="s">
        <v>174</v>
      </c>
      <c r="C7585" s="2" t="s">
        <v>48</v>
      </c>
      <c r="D7585" s="2" t="s">
        <v>12</v>
      </c>
      <c r="E7585" s="2" t="s">
        <v>83</v>
      </c>
      <c r="F7585" s="2" t="s">
        <v>977</v>
      </c>
      <c r="G7585" s="14" t="n">
        <v>19.5</v>
      </c>
      <c r="H7585" s="14" t="n">
        <v>66.29</v>
      </c>
      <c r="I7585" s="14" t="n">
        <v>19.5</v>
      </c>
      <c r="J7585" s="23" t="n">
        <f aca="false">IF(AND(E7585="Priority",ISNUMBER('Cost model'!N171)),'Cost model'!N171,'Cost model'!M171)</f>
        <v>55</v>
      </c>
      <c r="K7585" s="14" t="n">
        <f aca="false">J7585-H7585</f>
        <v>-11.29</v>
      </c>
      <c r="L7585" s="14" t="n">
        <f aca="false">G7585-H7585</f>
        <v>-46.79</v>
      </c>
    </row>
    <row r="7586" customFormat="false" ht="15" hidden="false" customHeight="false" outlineLevel="0" collapsed="false">
      <c r="A7586" s="2" t="s">
        <v>174</v>
      </c>
      <c r="B7586" s="2" t="s">
        <v>174</v>
      </c>
      <c r="C7586" s="2" t="s">
        <v>49</v>
      </c>
      <c r="D7586" s="2" t="s">
        <v>12</v>
      </c>
      <c r="E7586" s="2" t="s">
        <v>83</v>
      </c>
      <c r="F7586" s="2" t="s">
        <v>977</v>
      </c>
      <c r="G7586" s="14" t="n">
        <v>29.5</v>
      </c>
      <c r="H7586" s="14" t="n">
        <v>48.53</v>
      </c>
      <c r="I7586" s="14" t="n">
        <v>29.5</v>
      </c>
      <c r="J7586" s="23" t="n">
        <f aca="false">IF(AND(E7586="Priority",ISNUMBER('Cost model'!N172)),'Cost model'!N172,'Cost model'!M172)</f>
        <v>60</v>
      </c>
      <c r="K7586" s="14" t="n">
        <f aca="false">J7586-H7586</f>
        <v>11.47</v>
      </c>
      <c r="L7586" s="14" t="n">
        <f aca="false">G7586-H7586</f>
        <v>-19.03</v>
      </c>
    </row>
    <row r="7587" customFormat="false" ht="15" hidden="false" customHeight="false" outlineLevel="0" collapsed="false">
      <c r="A7587" s="2" t="s">
        <v>174</v>
      </c>
      <c r="B7587" s="2" t="s">
        <v>174</v>
      </c>
      <c r="C7587" s="2" t="s">
        <v>47</v>
      </c>
      <c r="D7587" s="2" t="s">
        <v>10</v>
      </c>
      <c r="E7587" s="2" t="s">
        <v>74</v>
      </c>
      <c r="F7587" s="2" t="s">
        <v>977</v>
      </c>
      <c r="G7587" s="14" t="n">
        <v>9.5</v>
      </c>
      <c r="H7587" s="14" t="n">
        <v>19.22</v>
      </c>
      <c r="I7587" s="14" t="n">
        <v>9.5</v>
      </c>
      <c r="J7587" s="23" t="n">
        <f aca="false">IF(AND(E7587="Priority",ISNUMBER('Cost model'!N167)),'Cost model'!N167,'Cost model'!M167)</f>
        <v>8.5</v>
      </c>
      <c r="K7587" s="14" t="n">
        <f aca="false">J7587-H7587</f>
        <v>-10.72</v>
      </c>
      <c r="L7587" s="14" t="n">
        <f aca="false">G7587-H7587</f>
        <v>-9.72</v>
      </c>
    </row>
    <row r="7588" customFormat="false" ht="15" hidden="false" customHeight="false" outlineLevel="0" collapsed="false">
      <c r="A7588" s="2" t="s">
        <v>221</v>
      </c>
      <c r="B7588" s="2" t="s">
        <v>123</v>
      </c>
      <c r="C7588" s="2" t="s">
        <v>47</v>
      </c>
      <c r="D7588" s="2" t="s">
        <v>10</v>
      </c>
      <c r="E7588" s="2" t="s">
        <v>74</v>
      </c>
      <c r="F7588" s="2" t="s">
        <v>976</v>
      </c>
      <c r="G7588" s="14" t="n">
        <v>14.5</v>
      </c>
      <c r="H7588" s="14" t="n">
        <v>23.78</v>
      </c>
      <c r="I7588" s="14" t="n">
        <v>19.5</v>
      </c>
      <c r="J7588" s="23" t="n">
        <f aca="false">IF(AND(E7588="Priority",ISNUMBER('Cost model'!N812)),'Cost model'!N812,'Cost model'!M812)</f>
        <v>25.5</v>
      </c>
      <c r="K7588" s="14" t="n">
        <f aca="false">J7588-H7588</f>
        <v>1.72</v>
      </c>
      <c r="L7588" s="14" t="n">
        <f aca="false">G7588-H7588</f>
        <v>-9.28</v>
      </c>
    </row>
    <row r="7589" customFormat="false" ht="15" hidden="false" customHeight="false" outlineLevel="0" collapsed="false">
      <c r="A7589" s="2" t="s">
        <v>174</v>
      </c>
      <c r="B7589" s="2" t="s">
        <v>174</v>
      </c>
      <c r="C7589" s="2" t="s">
        <v>48</v>
      </c>
      <c r="D7589" s="2" t="s">
        <v>14</v>
      </c>
      <c r="E7589" s="2" t="s">
        <v>74</v>
      </c>
      <c r="F7589" s="2" t="s">
        <v>977</v>
      </c>
      <c r="G7589" s="14" t="n">
        <v>45</v>
      </c>
      <c r="H7589" s="14" t="n">
        <v>133.24</v>
      </c>
      <c r="I7589" s="14" t="n">
        <v>45</v>
      </c>
      <c r="J7589" s="23" t="n">
        <f aca="false">IF(AND(E7589="Priority",ISNUMBER('Cost model'!N177)),'Cost model'!N177,'Cost model'!M177)</f>
        <v>110</v>
      </c>
      <c r="K7589" s="14" t="n">
        <f aca="false">J7589-H7589</f>
        <v>-23.24</v>
      </c>
      <c r="L7589" s="14" t="n">
        <f aca="false">G7589-H7589</f>
        <v>-88.24</v>
      </c>
    </row>
    <row r="7590" customFormat="false" ht="15" hidden="false" customHeight="false" outlineLevel="0" collapsed="false">
      <c r="A7590" s="2" t="s">
        <v>124</v>
      </c>
      <c r="B7590" s="2" t="s">
        <v>124</v>
      </c>
      <c r="C7590" s="2" t="s">
        <v>49</v>
      </c>
      <c r="D7590" s="2" t="s">
        <v>10</v>
      </c>
      <c r="E7590" s="2" t="s">
        <v>74</v>
      </c>
      <c r="F7590" s="2" t="s">
        <v>977</v>
      </c>
      <c r="G7590" s="14" t="n">
        <v>17.5</v>
      </c>
      <c r="H7590" s="14" t="n">
        <v>13.31</v>
      </c>
      <c r="I7590" s="14" t="n">
        <v>17.5</v>
      </c>
      <c r="J7590" s="23" t="n">
        <f aca="false">IF(AND(E7590="Priority",ISNUMBER('Cost model'!N319)),'Cost model'!N319,'Cost model'!M319)</f>
        <v>16.5</v>
      </c>
      <c r="K7590" s="14" t="n">
        <f aca="false">J7590-H7590</f>
        <v>3.19</v>
      </c>
      <c r="L7590" s="14" t="n">
        <f aca="false">G7590-H7590</f>
        <v>4.19</v>
      </c>
    </row>
    <row r="7591" customFormat="false" ht="15" hidden="false" customHeight="false" outlineLevel="0" collapsed="false">
      <c r="A7591" s="2" t="s">
        <v>124</v>
      </c>
      <c r="B7591" s="2" t="s">
        <v>124</v>
      </c>
      <c r="C7591" s="2" t="s">
        <v>47</v>
      </c>
      <c r="D7591" s="2" t="s">
        <v>10</v>
      </c>
      <c r="E7591" s="2" t="s">
        <v>83</v>
      </c>
      <c r="F7591" s="2" t="s">
        <v>977</v>
      </c>
      <c r="G7591" s="14" t="n">
        <v>14.5</v>
      </c>
      <c r="H7591" s="14" t="n">
        <v>21.01</v>
      </c>
      <c r="I7591" s="14" t="n">
        <v>14.5</v>
      </c>
      <c r="J7591" s="23" t="n">
        <f aca="false">IF(AND(E7591="Priority",ISNUMBER('Cost model'!N317)),'Cost model'!N317,'Cost model'!M317)</f>
        <v>15.5</v>
      </c>
      <c r="K7591" s="14" t="n">
        <f aca="false">J7591-H7591</f>
        <v>-5.51</v>
      </c>
      <c r="L7591" s="14" t="n">
        <f aca="false">G7591-H7591</f>
        <v>-6.51</v>
      </c>
    </row>
    <row r="7592" customFormat="false" ht="15" hidden="false" customHeight="false" outlineLevel="0" collapsed="false">
      <c r="A7592" s="2" t="s">
        <v>158</v>
      </c>
      <c r="B7592" s="2" t="s">
        <v>158</v>
      </c>
      <c r="C7592" s="2" t="s">
        <v>47</v>
      </c>
      <c r="D7592" s="2" t="s">
        <v>10</v>
      </c>
      <c r="E7592" s="2" t="s">
        <v>83</v>
      </c>
      <c r="F7592" s="2" t="s">
        <v>977</v>
      </c>
      <c r="G7592" s="14" t="n">
        <v>14.5</v>
      </c>
      <c r="H7592" s="14" t="n">
        <v>7.16</v>
      </c>
      <c r="I7592" s="14" t="n">
        <v>14.5</v>
      </c>
      <c r="J7592" s="23" t="n">
        <f aca="false">IF(AND(E7592="Priority",ISNUMBER('Cost model'!N422)),'Cost model'!N422,'Cost model'!M422)</f>
        <v>13.5</v>
      </c>
      <c r="K7592" s="14" t="n">
        <f aca="false">J7592-H7592</f>
        <v>6.34</v>
      </c>
      <c r="L7592" s="14" t="n">
        <f aca="false">G7592-H7592</f>
        <v>7.34</v>
      </c>
    </row>
    <row r="7593" customFormat="false" ht="15" hidden="false" customHeight="false" outlineLevel="0" collapsed="false">
      <c r="A7593" s="2" t="s">
        <v>142</v>
      </c>
      <c r="B7593" s="2" t="s">
        <v>142</v>
      </c>
      <c r="C7593" s="2" t="s">
        <v>47</v>
      </c>
      <c r="D7593" s="2" t="s">
        <v>12</v>
      </c>
      <c r="E7593" s="2" t="s">
        <v>74</v>
      </c>
      <c r="F7593" s="2" t="s">
        <v>977</v>
      </c>
      <c r="G7593" s="14" t="n">
        <v>9.5</v>
      </c>
      <c r="H7593" s="14" t="n">
        <v>9.25</v>
      </c>
      <c r="I7593" s="14" t="n">
        <v>9.5</v>
      </c>
      <c r="J7593" s="23" t="n">
        <f aca="false">IF(AND(E7593="Priority",ISNUMBER('Cost model'!N635)),'Cost model'!N635,'Cost model'!M635)</f>
        <v>30.5</v>
      </c>
      <c r="K7593" s="14" t="n">
        <f aca="false">J7593-H7593</f>
        <v>21.25</v>
      </c>
      <c r="L7593" s="14" t="n">
        <f aca="false">G7593-H7593</f>
        <v>0.25</v>
      </c>
    </row>
    <row r="7594" customFormat="false" ht="15" hidden="false" customHeight="false" outlineLevel="0" collapsed="false">
      <c r="A7594" s="2" t="s">
        <v>174</v>
      </c>
      <c r="B7594" s="2" t="s">
        <v>124</v>
      </c>
      <c r="C7594" s="2" t="s">
        <v>47</v>
      </c>
      <c r="D7594" s="2" t="s">
        <v>10</v>
      </c>
      <c r="E7594" s="2" t="s">
        <v>74</v>
      </c>
      <c r="F7594" s="2" t="s">
        <v>976</v>
      </c>
      <c r="G7594" s="14" t="n">
        <v>9.5</v>
      </c>
      <c r="H7594" s="14" t="n">
        <v>8.02</v>
      </c>
      <c r="I7594" s="14" t="n">
        <v>9.5</v>
      </c>
      <c r="J7594" s="23" t="n">
        <f aca="false">IF(AND(E7594="Priority",ISNUMBER('Cost model'!N107)),'Cost model'!N107,'Cost model'!M107)</f>
        <v>12.5</v>
      </c>
      <c r="K7594" s="14" t="n">
        <f aca="false">J7594-H7594</f>
        <v>4.48</v>
      </c>
      <c r="L7594" s="14" t="n">
        <f aca="false">G7594-H7594</f>
        <v>1.48</v>
      </c>
    </row>
    <row r="7595" customFormat="false" ht="15" hidden="false" customHeight="false" outlineLevel="0" collapsed="false">
      <c r="A7595" s="2" t="s">
        <v>174</v>
      </c>
      <c r="B7595" s="2" t="s">
        <v>174</v>
      </c>
      <c r="C7595" s="2" t="s">
        <v>47</v>
      </c>
      <c r="D7595" s="2" t="s">
        <v>15</v>
      </c>
      <c r="E7595" s="2" t="s">
        <v>74</v>
      </c>
      <c r="F7595" s="2" t="s">
        <v>977</v>
      </c>
      <c r="G7595" s="14" t="n">
        <v>45</v>
      </c>
      <c r="H7595" s="14" t="n">
        <v>183.91</v>
      </c>
      <c r="I7595" s="14" t="n">
        <v>45</v>
      </c>
      <c r="J7595" s="23" t="n">
        <f aca="false">IF(AND(E7595="Priority",ISNUMBER('Cost model'!N179)),'Cost model'!N179,'Cost model'!M179)</f>
        <v>135</v>
      </c>
      <c r="K7595" s="14" t="n">
        <f aca="false">J7595-H7595</f>
        <v>-48.91</v>
      </c>
      <c r="L7595" s="14" t="n">
        <f aca="false">G7595-H7595</f>
        <v>-138.91</v>
      </c>
    </row>
    <row r="7596" customFormat="false" ht="15" hidden="false" customHeight="false" outlineLevel="0" collapsed="false">
      <c r="A7596" s="2" t="s">
        <v>174</v>
      </c>
      <c r="B7596" s="2" t="s">
        <v>174</v>
      </c>
      <c r="C7596" s="2" t="s">
        <v>47</v>
      </c>
      <c r="D7596" s="2" t="s">
        <v>12</v>
      </c>
      <c r="E7596" s="2" t="s">
        <v>74</v>
      </c>
      <c r="F7596" s="2" t="s">
        <v>977</v>
      </c>
      <c r="G7596" s="14" t="n">
        <v>9.5</v>
      </c>
      <c r="H7596" s="14" t="n">
        <v>7.5</v>
      </c>
      <c r="I7596" s="14" t="n">
        <v>9.5</v>
      </c>
      <c r="J7596" s="23" t="n">
        <f aca="false">IF(AND(E7596="Priority",ISNUMBER('Cost model'!N170)),'Cost model'!N170,'Cost model'!M170)</f>
        <v>25.5</v>
      </c>
      <c r="K7596" s="14" t="n">
        <f aca="false">J7596-H7596</f>
        <v>18</v>
      </c>
      <c r="L7596" s="14" t="n">
        <f aca="false">G7596-H7596</f>
        <v>2</v>
      </c>
    </row>
    <row r="7597" customFormat="false" ht="15" hidden="false" customHeight="false" outlineLevel="0" collapsed="false">
      <c r="A7597" s="2" t="s">
        <v>142</v>
      </c>
      <c r="B7597" s="2" t="s">
        <v>142</v>
      </c>
      <c r="C7597" s="2" t="s">
        <v>49</v>
      </c>
      <c r="D7597" s="2" t="s">
        <v>12</v>
      </c>
      <c r="E7597" s="2" t="s">
        <v>74</v>
      </c>
      <c r="F7597" s="2" t="s">
        <v>977</v>
      </c>
      <c r="G7597" s="14" t="n">
        <v>37</v>
      </c>
      <c r="H7597" s="14" t="n">
        <v>44.97</v>
      </c>
      <c r="I7597" s="14" t="n">
        <v>19.5</v>
      </c>
      <c r="J7597" s="23" t="n">
        <f aca="false">IF(AND(E7597="Priority",ISNUMBER('Cost model'!N637)),'Cost model'!N637,'Cost model'!M637)</f>
        <v>45</v>
      </c>
      <c r="K7597" s="14" t="n">
        <f aca="false">J7597-H7597</f>
        <v>0.0300000000000011</v>
      </c>
      <c r="L7597" s="14" t="n">
        <f aca="false">G7597-H7597</f>
        <v>-7.97</v>
      </c>
    </row>
    <row r="7598" customFormat="false" ht="15" hidden="false" customHeight="false" outlineLevel="0" collapsed="false">
      <c r="A7598" s="2" t="s">
        <v>174</v>
      </c>
      <c r="B7598" s="2" t="s">
        <v>174</v>
      </c>
      <c r="C7598" s="2" t="s">
        <v>47</v>
      </c>
      <c r="D7598" s="2" t="s">
        <v>10</v>
      </c>
      <c r="E7598" s="2" t="s">
        <v>74</v>
      </c>
      <c r="F7598" s="2" t="s">
        <v>977</v>
      </c>
      <c r="G7598" s="14" t="n">
        <v>9.5</v>
      </c>
      <c r="H7598" s="14" t="n">
        <v>8</v>
      </c>
      <c r="I7598" s="14" t="n">
        <v>9.5</v>
      </c>
      <c r="J7598" s="23" t="n">
        <f aca="false">IF(AND(E7598="Priority",ISNUMBER('Cost model'!N167)),'Cost model'!N167,'Cost model'!M167)</f>
        <v>8.5</v>
      </c>
      <c r="K7598" s="14" t="n">
        <f aca="false">J7598-H7598</f>
        <v>0.5</v>
      </c>
      <c r="L7598" s="14" t="n">
        <f aca="false">G7598-H7598</f>
        <v>1.5</v>
      </c>
    </row>
    <row r="7599" customFormat="false" ht="15" hidden="false" customHeight="false" outlineLevel="0" collapsed="false">
      <c r="A7599" s="2" t="s">
        <v>142</v>
      </c>
      <c r="B7599" s="2" t="s">
        <v>124</v>
      </c>
      <c r="C7599" s="2" t="s">
        <v>49</v>
      </c>
      <c r="D7599" s="2" t="s">
        <v>12</v>
      </c>
      <c r="E7599" s="2" t="s">
        <v>74</v>
      </c>
      <c r="F7599" s="2" t="s">
        <v>976</v>
      </c>
      <c r="G7599" s="14" t="n">
        <v>29.5</v>
      </c>
      <c r="H7599" s="14" t="n">
        <v>37.51</v>
      </c>
      <c r="I7599" s="14" t="n">
        <v>19.5</v>
      </c>
      <c r="J7599" s="23" t="n">
        <f aca="false">IF(AND(E7599="Priority",ISNUMBER('Cost model'!N667)),'Cost model'!N667,'Cost model'!M667)</f>
        <v>55</v>
      </c>
      <c r="K7599" s="14" t="n">
        <f aca="false">J7599-H7599</f>
        <v>17.49</v>
      </c>
      <c r="L7599" s="14" t="n">
        <f aca="false">G7599-H7599</f>
        <v>-8.01</v>
      </c>
    </row>
    <row r="7600" customFormat="false" ht="15" hidden="false" customHeight="false" outlineLevel="0" collapsed="false">
      <c r="A7600" s="2" t="s">
        <v>142</v>
      </c>
      <c r="B7600" s="2" t="s">
        <v>142</v>
      </c>
      <c r="C7600" s="2" t="s">
        <v>47</v>
      </c>
      <c r="D7600" s="2" t="s">
        <v>12</v>
      </c>
      <c r="E7600" s="2" t="s">
        <v>74</v>
      </c>
      <c r="F7600" s="2" t="s">
        <v>977</v>
      </c>
      <c r="G7600" s="14" t="n">
        <v>9.5</v>
      </c>
      <c r="H7600" s="14" t="n">
        <v>28.67</v>
      </c>
      <c r="I7600" s="14" t="n">
        <v>9.5</v>
      </c>
      <c r="J7600" s="23" t="n">
        <f aca="false">IF(AND(E7600="Priority",ISNUMBER('Cost model'!N635)),'Cost model'!N635,'Cost model'!M635)</f>
        <v>30.5</v>
      </c>
      <c r="K7600" s="14" t="n">
        <f aca="false">J7600-H7600</f>
        <v>1.83</v>
      </c>
      <c r="L7600" s="14" t="n">
        <f aca="false">G7600-H7600</f>
        <v>-19.17</v>
      </c>
    </row>
    <row r="7601" customFormat="false" ht="15" hidden="false" customHeight="false" outlineLevel="0" collapsed="false">
      <c r="A7601" s="2" t="s">
        <v>174</v>
      </c>
      <c r="B7601" s="2" t="s">
        <v>174</v>
      </c>
      <c r="C7601" s="2" t="s">
        <v>47</v>
      </c>
      <c r="D7601" s="2" t="s">
        <v>12</v>
      </c>
      <c r="E7601" s="2" t="s">
        <v>83</v>
      </c>
      <c r="F7601" s="2" t="s">
        <v>977</v>
      </c>
      <c r="G7601" s="14" t="n">
        <v>19.5</v>
      </c>
      <c r="H7601" s="14" t="n">
        <v>40.28</v>
      </c>
      <c r="I7601" s="14" t="n">
        <v>19.5</v>
      </c>
      <c r="J7601" s="23" t="n">
        <f aca="false">IF(AND(E7601="Priority",ISNUMBER('Cost model'!N170)),'Cost model'!N170,'Cost model'!M170)</f>
        <v>35</v>
      </c>
      <c r="K7601" s="14" t="n">
        <f aca="false">J7601-H7601</f>
        <v>-5.28</v>
      </c>
      <c r="L7601" s="14" t="n">
        <f aca="false">G7601-H7601</f>
        <v>-20.78</v>
      </c>
    </row>
    <row r="7602" customFormat="false" ht="15" hidden="false" customHeight="false" outlineLevel="0" collapsed="false">
      <c r="A7602" s="2" t="s">
        <v>142</v>
      </c>
      <c r="B7602" s="2" t="s">
        <v>142</v>
      </c>
      <c r="C7602" s="2" t="s">
        <v>47</v>
      </c>
      <c r="D7602" s="2" t="s">
        <v>10</v>
      </c>
      <c r="E7602" s="2" t="s">
        <v>83</v>
      </c>
      <c r="F7602" s="2" t="s">
        <v>977</v>
      </c>
      <c r="G7602" s="14" t="n">
        <v>14.5</v>
      </c>
      <c r="H7602" s="14" t="n">
        <v>23.78</v>
      </c>
      <c r="I7602" s="14" t="n">
        <v>14.5</v>
      </c>
      <c r="J7602" s="23" t="n">
        <f aca="false">IF(AND(E7602="Priority",ISNUMBER('Cost model'!N632)),'Cost model'!N632,'Cost model'!M632)</f>
        <v>14.5</v>
      </c>
      <c r="K7602" s="14" t="n">
        <f aca="false">J7602-H7602</f>
        <v>-9.28</v>
      </c>
      <c r="L7602" s="14" t="n">
        <f aca="false">G7602-H7602</f>
        <v>-9.28</v>
      </c>
    </row>
    <row r="7603" customFormat="false" ht="15" hidden="false" customHeight="false" outlineLevel="0" collapsed="false">
      <c r="A7603" s="2" t="s">
        <v>174</v>
      </c>
      <c r="B7603" s="2" t="s">
        <v>174</v>
      </c>
      <c r="C7603" s="2" t="s">
        <v>48</v>
      </c>
      <c r="D7603" s="2" t="s">
        <v>12</v>
      </c>
      <c r="E7603" s="2" t="s">
        <v>74</v>
      </c>
      <c r="F7603" s="2" t="s">
        <v>977</v>
      </c>
      <c r="G7603" s="14" t="n">
        <v>50</v>
      </c>
      <c r="H7603" s="14" t="n">
        <v>41.81</v>
      </c>
      <c r="I7603" s="14" t="n">
        <v>12.5</v>
      </c>
      <c r="J7603" s="23" t="n">
        <f aca="false">IF(AND(E7603="Priority",ISNUMBER('Cost model'!N171)),'Cost model'!N171,'Cost model'!M171)</f>
        <v>40</v>
      </c>
      <c r="K7603" s="14" t="n">
        <f aca="false">J7603-H7603</f>
        <v>-1.81</v>
      </c>
      <c r="L7603" s="14" t="n">
        <f aca="false">G7603-H7603</f>
        <v>8.19</v>
      </c>
    </row>
    <row r="7604" customFormat="false" ht="15" hidden="false" customHeight="false" outlineLevel="0" collapsed="false">
      <c r="A7604" s="2" t="s">
        <v>174</v>
      </c>
      <c r="B7604" s="2" t="s">
        <v>174</v>
      </c>
      <c r="C7604" s="2" t="s">
        <v>48</v>
      </c>
      <c r="D7604" s="2" t="s">
        <v>12</v>
      </c>
      <c r="E7604" s="2" t="s">
        <v>74</v>
      </c>
      <c r="F7604" s="2" t="s">
        <v>977</v>
      </c>
      <c r="G7604" s="14" t="n">
        <v>62.5</v>
      </c>
      <c r="H7604" s="14" t="n">
        <v>62.8</v>
      </c>
      <c r="I7604" s="14" t="n">
        <v>12.5</v>
      </c>
      <c r="J7604" s="23" t="n">
        <f aca="false">IF(AND(E7604="Priority",ISNUMBER('Cost model'!N171)),'Cost model'!N171,'Cost model'!M171)</f>
        <v>40</v>
      </c>
      <c r="K7604" s="14" t="n">
        <f aca="false">J7604-H7604</f>
        <v>-22.8</v>
      </c>
      <c r="L7604" s="14" t="n">
        <f aca="false">G7604-H7604</f>
        <v>-0.299999999999997</v>
      </c>
    </row>
    <row r="7605" customFormat="false" ht="15" hidden="false" customHeight="false" outlineLevel="0" collapsed="false">
      <c r="A7605" s="2" t="s">
        <v>221</v>
      </c>
      <c r="B7605" s="2" t="s">
        <v>221</v>
      </c>
      <c r="C7605" s="2" t="s">
        <v>47</v>
      </c>
      <c r="D7605" s="2" t="s">
        <v>12</v>
      </c>
      <c r="E7605" s="2" t="s">
        <v>74</v>
      </c>
      <c r="F7605" s="2" t="s">
        <v>977</v>
      </c>
      <c r="G7605" s="14" t="n">
        <v>9.5</v>
      </c>
      <c r="H7605" s="14" t="n">
        <v>9.87</v>
      </c>
      <c r="I7605" s="14" t="n">
        <v>9.5</v>
      </c>
      <c r="J7605" s="23" t="n">
        <f aca="false">IF(AND(E7605="Priority",ISNUMBER('Cost model'!N740)),'Cost model'!N740,'Cost model'!M740)</f>
        <v>22.5</v>
      </c>
      <c r="K7605" s="14" t="n">
        <f aca="false">J7605-H7605</f>
        <v>12.63</v>
      </c>
      <c r="L7605" s="14" t="n">
        <f aca="false">G7605-H7605</f>
        <v>-0.369999999999999</v>
      </c>
    </row>
    <row r="7606" customFormat="false" ht="15" hidden="false" customHeight="false" outlineLevel="0" collapsed="false">
      <c r="A7606" s="2" t="s">
        <v>142</v>
      </c>
      <c r="B7606" s="2" t="s">
        <v>124</v>
      </c>
      <c r="C7606" s="2" t="s">
        <v>47</v>
      </c>
      <c r="D7606" s="2" t="s">
        <v>10</v>
      </c>
      <c r="E7606" s="2" t="s">
        <v>74</v>
      </c>
      <c r="F7606" s="2" t="s">
        <v>976</v>
      </c>
      <c r="G7606" s="14" t="n">
        <v>9.5</v>
      </c>
      <c r="H7606" s="14" t="n">
        <v>8.02</v>
      </c>
      <c r="I7606" s="14" t="n">
        <v>14.5</v>
      </c>
      <c r="J7606" s="23" t="n">
        <f aca="false">IF(AND(E7606="Priority",ISNUMBER('Cost model'!N662)),'Cost model'!N662,'Cost model'!M662)</f>
        <v>13.5</v>
      </c>
      <c r="K7606" s="14" t="n">
        <f aca="false">J7606-H7606</f>
        <v>5.48</v>
      </c>
      <c r="L7606" s="14" t="n">
        <f aca="false">G7606-H7606</f>
        <v>1.48</v>
      </c>
    </row>
    <row r="7607" customFormat="false" ht="15" hidden="false" customHeight="false" outlineLevel="0" collapsed="false">
      <c r="A7607" s="2" t="s">
        <v>221</v>
      </c>
      <c r="B7607" s="2" t="s">
        <v>221</v>
      </c>
      <c r="C7607" s="2" t="s">
        <v>49</v>
      </c>
      <c r="D7607" s="2" t="s">
        <v>14</v>
      </c>
      <c r="E7607" s="2" t="s">
        <v>74</v>
      </c>
      <c r="F7607" s="2" t="s">
        <v>977</v>
      </c>
      <c r="G7607" s="14" t="n">
        <v>125</v>
      </c>
      <c r="H7607" s="14" t="n">
        <v>165.61</v>
      </c>
      <c r="I7607" s="14" t="n">
        <v>125</v>
      </c>
      <c r="J7607" s="23" t="n">
        <f aca="false">IF(AND(E7607="Priority",ISNUMBER('Cost model'!N748)),'Cost model'!N748,'Cost model'!M748)</f>
        <v>235</v>
      </c>
      <c r="K7607" s="14" t="n">
        <f aca="false">J7607-H7607</f>
        <v>69.39</v>
      </c>
      <c r="L7607" s="14" t="n">
        <f aca="false">G7607-H7607</f>
        <v>-40.61</v>
      </c>
    </row>
    <row r="7608" customFormat="false" ht="15" hidden="false" customHeight="false" outlineLevel="0" collapsed="false">
      <c r="A7608" s="2" t="s">
        <v>142</v>
      </c>
      <c r="B7608" s="2" t="s">
        <v>142</v>
      </c>
      <c r="C7608" s="2" t="s">
        <v>48</v>
      </c>
      <c r="D7608" s="2" t="s">
        <v>10</v>
      </c>
      <c r="E7608" s="2" t="s">
        <v>74</v>
      </c>
      <c r="F7608" s="2" t="s">
        <v>977</v>
      </c>
      <c r="G7608" s="14" t="n">
        <v>89.5</v>
      </c>
      <c r="H7608" s="14" t="n">
        <v>33.59</v>
      </c>
      <c r="I7608" s="14" t="n">
        <v>12.5</v>
      </c>
      <c r="J7608" s="23" t="n">
        <f aca="false">IF(AND(E7608="Priority",ISNUMBER('Cost model'!N633)),'Cost model'!N633,'Cost model'!M633)</f>
        <v>11.5</v>
      </c>
      <c r="K7608" s="14" t="n">
        <f aca="false">J7608-H7608</f>
        <v>-22.09</v>
      </c>
      <c r="L7608" s="14" t="n">
        <f aca="false">G7608-H7608</f>
        <v>55.91</v>
      </c>
    </row>
    <row r="7609" customFormat="false" ht="15" hidden="false" customHeight="false" outlineLevel="0" collapsed="false">
      <c r="A7609" s="2" t="s">
        <v>221</v>
      </c>
      <c r="B7609" s="2" t="s">
        <v>158</v>
      </c>
      <c r="C7609" s="2" t="s">
        <v>49</v>
      </c>
      <c r="D7609" s="2" t="s">
        <v>10</v>
      </c>
      <c r="E7609" s="2" t="s">
        <v>74</v>
      </c>
      <c r="F7609" s="2" t="s">
        <v>976</v>
      </c>
      <c r="G7609" s="14" t="n">
        <v>17.5</v>
      </c>
      <c r="H7609" s="14" t="n">
        <v>18.5</v>
      </c>
      <c r="I7609" s="14" t="n">
        <v>17.5</v>
      </c>
      <c r="J7609" s="23" t="n">
        <f aca="false">IF(AND(E7609="Priority",ISNUMBER('Cost model'!N754)),'Cost model'!N754,'Cost model'!M754)</f>
        <v>23.5</v>
      </c>
      <c r="K7609" s="14" t="n">
        <f aca="false">J7609-H7609</f>
        <v>5</v>
      </c>
      <c r="L7609" s="14" t="n">
        <f aca="false">G7609-H7609</f>
        <v>-1</v>
      </c>
    </row>
    <row r="7610" customFormat="false" ht="15" hidden="false" customHeight="false" outlineLevel="0" collapsed="false">
      <c r="A7610" s="2" t="s">
        <v>142</v>
      </c>
      <c r="B7610" s="2" t="s">
        <v>142</v>
      </c>
      <c r="C7610" s="2" t="s">
        <v>49</v>
      </c>
      <c r="D7610" s="2" t="s">
        <v>10</v>
      </c>
      <c r="E7610" s="2" t="s">
        <v>74</v>
      </c>
      <c r="F7610" s="2" t="s">
        <v>977</v>
      </c>
      <c r="G7610" s="14" t="n">
        <v>35</v>
      </c>
      <c r="H7610" s="14" t="n">
        <v>23.78</v>
      </c>
      <c r="I7610" s="14" t="n">
        <v>17.5</v>
      </c>
      <c r="J7610" s="23" t="n">
        <f aca="false">IF(AND(E7610="Priority",ISNUMBER('Cost model'!N634)),'Cost model'!N634,'Cost model'!M634)</f>
        <v>15.5</v>
      </c>
      <c r="K7610" s="14" t="n">
        <f aca="false">J7610-H7610</f>
        <v>-8.28</v>
      </c>
      <c r="L7610" s="14" t="n">
        <f aca="false">G7610-H7610</f>
        <v>11.22</v>
      </c>
    </row>
    <row r="7611" customFormat="false" ht="15" hidden="false" customHeight="false" outlineLevel="0" collapsed="false">
      <c r="A7611" s="2" t="s">
        <v>158</v>
      </c>
      <c r="B7611" s="2" t="s">
        <v>158</v>
      </c>
      <c r="C7611" s="2" t="s">
        <v>48</v>
      </c>
      <c r="D7611" s="2" t="s">
        <v>10</v>
      </c>
      <c r="E7611" s="2" t="s">
        <v>74</v>
      </c>
      <c r="F7611" s="2" t="s">
        <v>977</v>
      </c>
      <c r="G7611" s="14" t="n">
        <v>12.5</v>
      </c>
      <c r="H7611" s="14" t="n">
        <v>8.8</v>
      </c>
      <c r="I7611" s="14" t="n">
        <v>12.5</v>
      </c>
      <c r="J7611" s="23" t="n">
        <f aca="false">IF(AND(E7611="Priority",ISNUMBER('Cost model'!N423)),'Cost model'!N423,'Cost model'!M423)</f>
        <v>11.5</v>
      </c>
      <c r="K7611" s="14" t="n">
        <f aca="false">J7611-H7611</f>
        <v>2.7</v>
      </c>
      <c r="L7611" s="14" t="n">
        <f aca="false">G7611-H7611</f>
        <v>3.7</v>
      </c>
    </row>
    <row r="7612" customFormat="false" ht="15" hidden="false" customHeight="false" outlineLevel="0" collapsed="false">
      <c r="A7612" s="2" t="s">
        <v>221</v>
      </c>
      <c r="B7612" s="2" t="s">
        <v>221</v>
      </c>
      <c r="C7612" s="2" t="s">
        <v>47</v>
      </c>
      <c r="D7612" s="2" t="s">
        <v>10</v>
      </c>
      <c r="E7612" s="2" t="s">
        <v>74</v>
      </c>
      <c r="F7612" s="2" t="s">
        <v>977</v>
      </c>
      <c r="G7612" s="14" t="n">
        <v>9.5</v>
      </c>
      <c r="H7612" s="14" t="n">
        <v>7.18</v>
      </c>
      <c r="I7612" s="14" t="n">
        <v>9.5</v>
      </c>
      <c r="J7612" s="23" t="n">
        <f aca="false">IF(AND(E7612="Priority",ISNUMBER('Cost model'!N737)),'Cost model'!N737,'Cost model'!M737)</f>
        <v>8.5</v>
      </c>
      <c r="K7612" s="14" t="n">
        <f aca="false">J7612-H7612</f>
        <v>1.32</v>
      </c>
      <c r="L7612" s="14" t="n">
        <f aca="false">G7612-H7612</f>
        <v>2.32</v>
      </c>
    </row>
    <row r="7613" customFormat="false" ht="15" hidden="false" customHeight="false" outlineLevel="0" collapsed="false">
      <c r="A7613" s="2" t="s">
        <v>124</v>
      </c>
      <c r="B7613" s="2" t="s">
        <v>124</v>
      </c>
      <c r="C7613" s="2" t="s">
        <v>47</v>
      </c>
      <c r="D7613" s="2" t="s">
        <v>12</v>
      </c>
      <c r="E7613" s="2" t="s">
        <v>74</v>
      </c>
      <c r="F7613" s="2" t="s">
        <v>977</v>
      </c>
      <c r="G7613" s="14" t="n">
        <v>28.5</v>
      </c>
      <c r="H7613" s="14" t="n">
        <v>28.97</v>
      </c>
      <c r="I7613" s="14" t="n">
        <v>9.5</v>
      </c>
      <c r="J7613" s="23" t="n">
        <f aca="false">IF(AND(E7613="Priority",ISNUMBER('Cost model'!N320)),'Cost model'!N320,'Cost model'!M320)</f>
        <v>24.5</v>
      </c>
      <c r="K7613" s="14" t="n">
        <f aca="false">J7613-H7613</f>
        <v>-4.47</v>
      </c>
      <c r="L7613" s="14" t="n">
        <f aca="false">G7613-H7613</f>
        <v>-0.469999999999999</v>
      </c>
    </row>
    <row r="7614" customFormat="false" ht="15" hidden="false" customHeight="false" outlineLevel="0" collapsed="false">
      <c r="A7614" s="2" t="s">
        <v>142</v>
      </c>
      <c r="B7614" s="2" t="s">
        <v>142</v>
      </c>
      <c r="C7614" s="2" t="s">
        <v>48</v>
      </c>
      <c r="D7614" s="2" t="s">
        <v>10</v>
      </c>
      <c r="E7614" s="2" t="s">
        <v>74</v>
      </c>
      <c r="F7614" s="2" t="s">
        <v>977</v>
      </c>
      <c r="G7614" s="14" t="n">
        <v>12.5</v>
      </c>
      <c r="H7614" s="14" t="n">
        <v>14.29</v>
      </c>
      <c r="I7614" s="14" t="n">
        <v>12.5</v>
      </c>
      <c r="J7614" s="23" t="n">
        <f aca="false">IF(AND(E7614="Priority",ISNUMBER('Cost model'!N633)),'Cost model'!N633,'Cost model'!M633)</f>
        <v>11.5</v>
      </c>
      <c r="K7614" s="14" t="n">
        <f aca="false">J7614-H7614</f>
        <v>-2.79</v>
      </c>
      <c r="L7614" s="14" t="n">
        <f aca="false">G7614-H7614</f>
        <v>-1.79</v>
      </c>
    </row>
    <row r="7615" customFormat="false" ht="15" hidden="false" customHeight="false" outlineLevel="0" collapsed="false">
      <c r="A7615" s="2" t="s">
        <v>158</v>
      </c>
      <c r="B7615" s="2" t="s">
        <v>124</v>
      </c>
      <c r="C7615" s="2" t="s">
        <v>47</v>
      </c>
      <c r="D7615" s="2" t="s">
        <v>10</v>
      </c>
      <c r="E7615" s="2" t="s">
        <v>74</v>
      </c>
      <c r="F7615" s="2" t="s">
        <v>976</v>
      </c>
      <c r="G7615" s="14" t="n">
        <v>9.5</v>
      </c>
      <c r="H7615" s="14" t="n">
        <v>9.02</v>
      </c>
      <c r="I7615" s="14" t="n">
        <v>14.5</v>
      </c>
      <c r="J7615" s="23" t="n">
        <f aca="false">IF(AND(E7615="Priority",ISNUMBER('Cost model'!N452)),'Cost model'!N452,'Cost model'!M452)</f>
        <v>13.5</v>
      </c>
      <c r="K7615" s="14" t="n">
        <f aca="false">J7615-H7615</f>
        <v>4.48</v>
      </c>
      <c r="L7615" s="14" t="n">
        <f aca="false">G7615-H7615</f>
        <v>0.48</v>
      </c>
    </row>
    <row r="7616" customFormat="false" ht="15" hidden="false" customHeight="false" outlineLevel="0" collapsed="false">
      <c r="A7616" s="2" t="s">
        <v>174</v>
      </c>
      <c r="B7616" s="2" t="s">
        <v>174</v>
      </c>
      <c r="C7616" s="2" t="s">
        <v>48</v>
      </c>
      <c r="D7616" s="2" t="s">
        <v>10</v>
      </c>
      <c r="E7616" s="2" t="s">
        <v>83</v>
      </c>
      <c r="F7616" s="2" t="s">
        <v>977</v>
      </c>
      <c r="G7616" s="14" t="n">
        <v>17.5</v>
      </c>
      <c r="H7616" s="14" t="n">
        <v>11.52</v>
      </c>
      <c r="I7616" s="14" t="n">
        <v>17.5</v>
      </c>
      <c r="J7616" s="23" t="n">
        <f aca="false">IF(AND(E7616="Priority",ISNUMBER('Cost model'!N168)),'Cost model'!N168,'Cost model'!M168)</f>
        <v>18.5</v>
      </c>
      <c r="K7616" s="14" t="n">
        <f aca="false">J7616-H7616</f>
        <v>6.98</v>
      </c>
      <c r="L7616" s="14" t="n">
        <f aca="false">G7616-H7616</f>
        <v>5.98</v>
      </c>
    </row>
    <row r="7617" customFormat="false" ht="15" hidden="false" customHeight="false" outlineLevel="0" collapsed="false">
      <c r="A7617" s="2" t="s">
        <v>205</v>
      </c>
      <c r="B7617" s="2" t="s">
        <v>142</v>
      </c>
      <c r="C7617" s="2" t="s">
        <v>48</v>
      </c>
      <c r="D7617" s="2" t="s">
        <v>10</v>
      </c>
      <c r="E7617" s="2" t="s">
        <v>83</v>
      </c>
      <c r="F7617" s="2" t="s">
        <v>976</v>
      </c>
      <c r="G7617" s="14" t="n">
        <v>19.5</v>
      </c>
      <c r="H7617" s="14" t="n">
        <v>21.01</v>
      </c>
      <c r="I7617" s="14" t="n">
        <v>19.5</v>
      </c>
      <c r="J7617" s="23" t="n">
        <f aca="false">IF(AND(E7617="Priority",ISNUMBER('Cost model'!N543)),'Cost model'!N543,'Cost model'!M543)</f>
        <v>25.5</v>
      </c>
      <c r="K7617" s="14" t="n">
        <f aca="false">J7617-H7617</f>
        <v>4.49</v>
      </c>
      <c r="L7617" s="14" t="n">
        <f aca="false">G7617-H7617</f>
        <v>-1.51</v>
      </c>
    </row>
    <row r="7618" customFormat="false" ht="15" hidden="false" customHeight="false" outlineLevel="0" collapsed="false">
      <c r="A7618" s="2" t="s">
        <v>142</v>
      </c>
      <c r="B7618" s="2" t="s">
        <v>124</v>
      </c>
      <c r="C7618" s="2" t="s">
        <v>48</v>
      </c>
      <c r="D7618" s="2" t="s">
        <v>12</v>
      </c>
      <c r="E7618" s="2" t="s">
        <v>74</v>
      </c>
      <c r="F7618" s="2" t="s">
        <v>976</v>
      </c>
      <c r="G7618" s="14" t="n">
        <v>25</v>
      </c>
      <c r="H7618" s="14" t="n">
        <v>78.2</v>
      </c>
      <c r="I7618" s="14" t="n">
        <v>19.5</v>
      </c>
      <c r="J7618" s="23" t="n">
        <f aca="false">IF(AND(E7618="Priority",ISNUMBER('Cost model'!N666)),'Cost model'!N666,'Cost model'!M666)</f>
        <v>45</v>
      </c>
      <c r="K7618" s="14" t="n">
        <f aca="false">J7618-H7618</f>
        <v>-33.2</v>
      </c>
      <c r="L7618" s="14" t="n">
        <f aca="false">G7618-H7618</f>
        <v>-53.2</v>
      </c>
    </row>
    <row r="7619" customFormat="false" ht="15" hidden="false" customHeight="false" outlineLevel="0" collapsed="false">
      <c r="A7619" s="2" t="s">
        <v>158</v>
      </c>
      <c r="B7619" s="2" t="s">
        <v>158</v>
      </c>
      <c r="C7619" s="2" t="s">
        <v>47</v>
      </c>
      <c r="D7619" s="2" t="s">
        <v>10</v>
      </c>
      <c r="E7619" s="2" t="s">
        <v>74</v>
      </c>
      <c r="F7619" s="2" t="s">
        <v>977</v>
      </c>
      <c r="G7619" s="14" t="n">
        <v>9.5</v>
      </c>
      <c r="H7619" s="14" t="n">
        <v>5.81</v>
      </c>
      <c r="I7619" s="14" t="n">
        <v>9.5</v>
      </c>
      <c r="J7619" s="23" t="n">
        <f aca="false">IF(AND(E7619="Priority",ISNUMBER('Cost model'!N422)),'Cost model'!N422,'Cost model'!M422)</f>
        <v>8.5</v>
      </c>
      <c r="K7619" s="14" t="n">
        <f aca="false">J7619-H7619</f>
        <v>2.69</v>
      </c>
      <c r="L7619" s="14" t="n">
        <f aca="false">G7619-H7619</f>
        <v>3.69</v>
      </c>
    </row>
    <row r="7620" customFormat="false" ht="15" hidden="false" customHeight="false" outlineLevel="0" collapsed="false">
      <c r="A7620" s="2" t="s">
        <v>174</v>
      </c>
      <c r="B7620" s="2" t="s">
        <v>174</v>
      </c>
      <c r="C7620" s="2" t="s">
        <v>47</v>
      </c>
      <c r="D7620" s="2" t="s">
        <v>12</v>
      </c>
      <c r="E7620" s="2" t="s">
        <v>74</v>
      </c>
      <c r="F7620" s="2" t="s">
        <v>977</v>
      </c>
      <c r="G7620" s="14" t="n">
        <v>28.5</v>
      </c>
      <c r="H7620" s="14" t="n">
        <v>41.81</v>
      </c>
      <c r="I7620" s="14" t="n">
        <v>9.5</v>
      </c>
      <c r="J7620" s="23" t="n">
        <f aca="false">IF(AND(E7620="Priority",ISNUMBER('Cost model'!N170)),'Cost model'!N170,'Cost model'!M170)</f>
        <v>25.5</v>
      </c>
      <c r="K7620" s="14" t="n">
        <f aca="false">J7620-H7620</f>
        <v>-16.31</v>
      </c>
      <c r="L7620" s="14" t="n">
        <f aca="false">G7620-H7620</f>
        <v>-13.31</v>
      </c>
    </row>
    <row r="7621" customFormat="false" ht="15" hidden="false" customHeight="false" outlineLevel="0" collapsed="false">
      <c r="A7621" s="2" t="s">
        <v>174</v>
      </c>
      <c r="B7621" s="2" t="s">
        <v>174</v>
      </c>
      <c r="C7621" s="2" t="s">
        <v>47</v>
      </c>
      <c r="D7621" s="2" t="s">
        <v>10</v>
      </c>
      <c r="E7621" s="2" t="s">
        <v>83</v>
      </c>
      <c r="F7621" s="2" t="s">
        <v>977</v>
      </c>
      <c r="G7621" s="14" t="n">
        <v>14.5</v>
      </c>
      <c r="H7621" s="14" t="n">
        <v>23.78</v>
      </c>
      <c r="I7621" s="14" t="n">
        <v>14.5</v>
      </c>
      <c r="J7621" s="23" t="n">
        <f aca="false">IF(AND(E7621="Priority",ISNUMBER('Cost model'!N167)),'Cost model'!N167,'Cost model'!M167)</f>
        <v>13.5</v>
      </c>
      <c r="K7621" s="14" t="n">
        <f aca="false">J7621-H7621</f>
        <v>-10.28</v>
      </c>
      <c r="L7621" s="14" t="n">
        <f aca="false">G7621-H7621</f>
        <v>-9.28</v>
      </c>
    </row>
    <row r="7622" customFormat="false" ht="15" hidden="false" customHeight="false" outlineLevel="0" collapsed="false">
      <c r="A7622" s="2" t="s">
        <v>221</v>
      </c>
      <c r="B7622" s="2" t="s">
        <v>221</v>
      </c>
      <c r="C7622" s="2" t="s">
        <v>47</v>
      </c>
      <c r="D7622" s="2" t="s">
        <v>10</v>
      </c>
      <c r="E7622" s="2" t="s">
        <v>74</v>
      </c>
      <c r="F7622" s="2" t="s">
        <v>977</v>
      </c>
      <c r="G7622" s="14" t="n">
        <v>9.5</v>
      </c>
      <c r="H7622" s="14" t="n">
        <v>7.07</v>
      </c>
      <c r="I7622" s="14" t="n">
        <v>9.5</v>
      </c>
      <c r="J7622" s="23" t="n">
        <f aca="false">IF(AND(E7622="Priority",ISNUMBER('Cost model'!N737)),'Cost model'!N737,'Cost model'!M737)</f>
        <v>8.5</v>
      </c>
      <c r="K7622" s="14" t="n">
        <f aca="false">J7622-H7622</f>
        <v>1.43</v>
      </c>
      <c r="L7622" s="14" t="n">
        <f aca="false">G7622-H7622</f>
        <v>2.43</v>
      </c>
    </row>
    <row r="7623" customFormat="false" ht="15" hidden="false" customHeight="false" outlineLevel="0" collapsed="false">
      <c r="A7623" s="2" t="s">
        <v>174</v>
      </c>
      <c r="B7623" s="2" t="s">
        <v>174</v>
      </c>
      <c r="C7623" s="2" t="s">
        <v>47</v>
      </c>
      <c r="D7623" s="2" t="s">
        <v>12</v>
      </c>
      <c r="E7623" s="2" t="s">
        <v>74</v>
      </c>
      <c r="F7623" s="2" t="s">
        <v>977</v>
      </c>
      <c r="G7623" s="14" t="n">
        <v>28.5</v>
      </c>
      <c r="H7623" s="14" t="n">
        <v>41.81</v>
      </c>
      <c r="I7623" s="14" t="n">
        <v>9.5</v>
      </c>
      <c r="J7623" s="23" t="n">
        <f aca="false">IF(AND(E7623="Priority",ISNUMBER('Cost model'!N170)),'Cost model'!N170,'Cost model'!M170)</f>
        <v>25.5</v>
      </c>
      <c r="K7623" s="14" t="n">
        <f aca="false">J7623-H7623</f>
        <v>-16.31</v>
      </c>
      <c r="L7623" s="14" t="n">
        <f aca="false">G7623-H7623</f>
        <v>-13.31</v>
      </c>
    </row>
    <row r="7624" customFormat="false" ht="15" hidden="false" customHeight="false" outlineLevel="0" collapsed="false">
      <c r="A7624" s="2" t="s">
        <v>205</v>
      </c>
      <c r="B7624" s="2" t="s">
        <v>205</v>
      </c>
      <c r="C7624" s="2" t="s">
        <v>48</v>
      </c>
      <c r="D7624" s="2" t="s">
        <v>10</v>
      </c>
      <c r="E7624" s="2" t="s">
        <v>74</v>
      </c>
      <c r="F7624" s="2" t="s">
        <v>977</v>
      </c>
      <c r="G7624" s="14" t="n">
        <v>19.5</v>
      </c>
      <c r="H7624" s="14" t="n">
        <v>11.52</v>
      </c>
      <c r="I7624" s="14" t="n">
        <v>12.5</v>
      </c>
      <c r="J7624" s="23" t="n">
        <f aca="false">IF(AND(E7624="Priority",ISNUMBER('Cost model'!N528)),'Cost model'!N528,'Cost model'!M528)</f>
        <v>13.5</v>
      </c>
      <c r="K7624" s="14" t="n">
        <f aca="false">J7624-H7624</f>
        <v>1.98</v>
      </c>
      <c r="L7624" s="14" t="n">
        <f aca="false">G7624-H7624</f>
        <v>7.98</v>
      </c>
    </row>
    <row r="7625" customFormat="false" ht="15" hidden="false" customHeight="false" outlineLevel="0" collapsed="false">
      <c r="A7625" s="2" t="s">
        <v>174</v>
      </c>
      <c r="B7625" s="2" t="s">
        <v>174</v>
      </c>
      <c r="C7625" s="2" t="s">
        <v>47</v>
      </c>
      <c r="D7625" s="2" t="s">
        <v>10</v>
      </c>
      <c r="E7625" s="2" t="s">
        <v>74</v>
      </c>
      <c r="F7625" s="2" t="s">
        <v>977</v>
      </c>
      <c r="G7625" s="14" t="n">
        <v>9.5</v>
      </c>
      <c r="H7625" s="14" t="n">
        <v>13.26</v>
      </c>
      <c r="I7625" s="14" t="n">
        <v>9.5</v>
      </c>
      <c r="J7625" s="23" t="n">
        <f aca="false">IF(AND(E7625="Priority",ISNUMBER('Cost model'!N167)),'Cost model'!N167,'Cost model'!M167)</f>
        <v>8.5</v>
      </c>
      <c r="K7625" s="14" t="n">
        <f aca="false">J7625-H7625</f>
        <v>-4.76</v>
      </c>
      <c r="L7625" s="14" t="n">
        <f aca="false">G7625-H7625</f>
        <v>-3.76</v>
      </c>
    </row>
    <row r="7626" customFormat="false" ht="15" hidden="false" customHeight="false" outlineLevel="0" collapsed="false">
      <c r="A7626" s="2" t="s">
        <v>123</v>
      </c>
      <c r="B7626" s="2" t="s">
        <v>174</v>
      </c>
      <c r="C7626" s="2" t="s">
        <v>47</v>
      </c>
      <c r="D7626" s="2" t="s">
        <v>10</v>
      </c>
      <c r="E7626" s="2" t="s">
        <v>83</v>
      </c>
      <c r="F7626" s="2" t="s">
        <v>976</v>
      </c>
      <c r="G7626" s="14" t="n">
        <v>19.5</v>
      </c>
      <c r="H7626" s="14" t="n">
        <v>21.1</v>
      </c>
      <c r="I7626" s="14" t="n">
        <v>19.5</v>
      </c>
      <c r="J7626" s="23" t="n">
        <f aca="false">IF(AND(E7626="Priority",ISNUMBER('Cost model'!N47)),'Cost model'!N47,'Cost model'!M47)</f>
        <v>17.5</v>
      </c>
      <c r="K7626" s="14" t="n">
        <f aca="false">J7626-H7626</f>
        <v>-3.6</v>
      </c>
      <c r="L7626" s="14" t="n">
        <f aca="false">G7626-H7626</f>
        <v>-1.6</v>
      </c>
    </row>
    <row r="7627" customFormat="false" ht="15" hidden="false" customHeight="false" outlineLevel="0" collapsed="false">
      <c r="A7627" s="2" t="s">
        <v>142</v>
      </c>
      <c r="B7627" s="2" t="s">
        <v>142</v>
      </c>
      <c r="C7627" s="2" t="s">
        <v>47</v>
      </c>
      <c r="D7627" s="2" t="s">
        <v>10</v>
      </c>
      <c r="E7627" s="2" t="s">
        <v>83</v>
      </c>
      <c r="F7627" s="2" t="s">
        <v>977</v>
      </c>
      <c r="G7627" s="14" t="n">
        <v>14.5</v>
      </c>
      <c r="H7627" s="14" t="n">
        <v>21.01</v>
      </c>
      <c r="I7627" s="14" t="n">
        <v>14.5</v>
      </c>
      <c r="J7627" s="23" t="n">
        <f aca="false">IF(AND(E7627="Priority",ISNUMBER('Cost model'!N632)),'Cost model'!N632,'Cost model'!M632)</f>
        <v>14.5</v>
      </c>
      <c r="K7627" s="14" t="n">
        <f aca="false">J7627-H7627</f>
        <v>-6.51</v>
      </c>
      <c r="L7627" s="14" t="n">
        <f aca="false">G7627-H7627</f>
        <v>-6.51</v>
      </c>
    </row>
    <row r="7628" customFormat="false" ht="15" hidden="false" customHeight="false" outlineLevel="0" collapsed="false">
      <c r="A7628" s="2" t="s">
        <v>174</v>
      </c>
      <c r="B7628" s="2" t="s">
        <v>174</v>
      </c>
      <c r="C7628" s="2" t="s">
        <v>49</v>
      </c>
      <c r="D7628" s="2" t="s">
        <v>10</v>
      </c>
      <c r="E7628" s="2" t="s">
        <v>83</v>
      </c>
      <c r="F7628" s="2" t="s">
        <v>977</v>
      </c>
      <c r="G7628" s="14" t="n">
        <v>24.5</v>
      </c>
      <c r="H7628" s="14" t="n">
        <v>21.01</v>
      </c>
      <c r="I7628" s="14" t="n">
        <v>24.5</v>
      </c>
      <c r="J7628" s="23" t="n">
        <f aca="false">IF(AND(E7628="Priority",ISNUMBER('Cost model'!N169)),'Cost model'!N169,'Cost model'!M169)</f>
        <v>25.5</v>
      </c>
      <c r="K7628" s="14" t="n">
        <f aca="false">J7628-H7628</f>
        <v>4.49</v>
      </c>
      <c r="L7628" s="14" t="n">
        <f aca="false">G7628-H7628</f>
        <v>3.49</v>
      </c>
    </row>
    <row r="7629" customFormat="false" ht="15" hidden="false" customHeight="false" outlineLevel="0" collapsed="false">
      <c r="A7629" s="2" t="s">
        <v>124</v>
      </c>
      <c r="B7629" s="2" t="s">
        <v>124</v>
      </c>
      <c r="C7629" s="2" t="s">
        <v>48</v>
      </c>
      <c r="D7629" s="2" t="s">
        <v>12</v>
      </c>
      <c r="E7629" s="2" t="s">
        <v>74</v>
      </c>
      <c r="F7629" s="2" t="s">
        <v>977</v>
      </c>
      <c r="G7629" s="14" t="n">
        <v>37.5</v>
      </c>
      <c r="H7629" s="14" t="n">
        <v>43.89</v>
      </c>
      <c r="I7629" s="14" t="n">
        <v>12.5</v>
      </c>
      <c r="J7629" s="23" t="n">
        <f aca="false">IF(AND(E7629="Priority",ISNUMBER('Cost model'!N321)),'Cost model'!N321,'Cost model'!M321)</f>
        <v>40</v>
      </c>
      <c r="K7629" s="14" t="n">
        <f aca="false">J7629-H7629</f>
        <v>-3.89</v>
      </c>
      <c r="L7629" s="14" t="n">
        <f aca="false">G7629-H7629</f>
        <v>-6.39</v>
      </c>
    </row>
    <row r="7630" customFormat="false" ht="15" hidden="false" customHeight="false" outlineLevel="0" collapsed="false">
      <c r="A7630" s="2" t="s">
        <v>174</v>
      </c>
      <c r="B7630" s="2" t="s">
        <v>124</v>
      </c>
      <c r="C7630" s="2" t="s">
        <v>47</v>
      </c>
      <c r="D7630" s="2" t="s">
        <v>10</v>
      </c>
      <c r="E7630" s="2" t="s">
        <v>74</v>
      </c>
      <c r="F7630" s="2" t="s">
        <v>976</v>
      </c>
      <c r="G7630" s="14" t="n">
        <v>19</v>
      </c>
      <c r="H7630" s="14" t="n">
        <v>8.02</v>
      </c>
      <c r="I7630" s="14" t="n">
        <v>9.5</v>
      </c>
      <c r="J7630" s="23" t="n">
        <f aca="false">IF(AND(E7630="Priority",ISNUMBER('Cost model'!N107)),'Cost model'!N107,'Cost model'!M107)</f>
        <v>12.5</v>
      </c>
      <c r="K7630" s="14" t="n">
        <f aca="false">J7630-H7630</f>
        <v>4.48</v>
      </c>
      <c r="L7630" s="14" t="n">
        <f aca="false">G7630-H7630</f>
        <v>10.98</v>
      </c>
    </row>
    <row r="7631" customFormat="false" ht="15" hidden="false" customHeight="false" outlineLevel="0" collapsed="false">
      <c r="A7631" s="2" t="s">
        <v>142</v>
      </c>
      <c r="B7631" s="2" t="s">
        <v>174</v>
      </c>
      <c r="C7631" s="2" t="s">
        <v>48</v>
      </c>
      <c r="D7631" s="2" t="s">
        <v>13</v>
      </c>
      <c r="E7631" s="2" t="s">
        <v>74</v>
      </c>
      <c r="F7631" s="2" t="s">
        <v>976</v>
      </c>
      <c r="G7631" s="14" t="n">
        <v>152.5</v>
      </c>
      <c r="H7631" s="14" t="n">
        <v>285.82</v>
      </c>
      <c r="I7631" s="14" t="n">
        <v>24.5</v>
      </c>
      <c r="J7631" s="23" t="n">
        <f aca="false">IF(AND(E7631="Priority",ISNUMBER('Cost model'!N699)),'Cost model'!N699,'Cost model'!M699)</f>
        <v>85</v>
      </c>
      <c r="K7631" s="14" t="n">
        <f aca="false">J7631-H7631</f>
        <v>-200.82</v>
      </c>
      <c r="L7631" s="14" t="n">
        <f aca="false">G7631-H7631</f>
        <v>-133.32</v>
      </c>
    </row>
    <row r="7632" customFormat="false" ht="15" hidden="false" customHeight="false" outlineLevel="0" collapsed="false">
      <c r="A7632" s="2" t="s">
        <v>142</v>
      </c>
      <c r="B7632" s="2" t="s">
        <v>142</v>
      </c>
      <c r="C7632" s="2" t="s">
        <v>49</v>
      </c>
      <c r="D7632" s="2" t="s">
        <v>10</v>
      </c>
      <c r="E7632" s="2" t="s">
        <v>74</v>
      </c>
      <c r="F7632" s="2" t="s">
        <v>977</v>
      </c>
      <c r="G7632" s="14" t="n">
        <v>35</v>
      </c>
      <c r="H7632" s="14" t="n">
        <v>23.78</v>
      </c>
      <c r="I7632" s="14" t="n">
        <v>17.5</v>
      </c>
      <c r="J7632" s="23" t="n">
        <f aca="false">IF(AND(E7632="Priority",ISNUMBER('Cost model'!N634)),'Cost model'!N634,'Cost model'!M634)</f>
        <v>15.5</v>
      </c>
      <c r="K7632" s="14" t="n">
        <f aca="false">J7632-H7632</f>
        <v>-8.28</v>
      </c>
      <c r="L7632" s="14" t="n">
        <f aca="false">G7632-H7632</f>
        <v>11.22</v>
      </c>
    </row>
    <row r="7633" customFormat="false" ht="15" hidden="false" customHeight="false" outlineLevel="0" collapsed="false">
      <c r="A7633" s="2" t="s">
        <v>205</v>
      </c>
      <c r="B7633" s="2" t="s">
        <v>142</v>
      </c>
      <c r="C7633" s="2" t="s">
        <v>47</v>
      </c>
      <c r="D7633" s="2" t="s">
        <v>12</v>
      </c>
      <c r="E7633" s="2" t="s">
        <v>74</v>
      </c>
      <c r="F7633" s="2" t="s">
        <v>976</v>
      </c>
      <c r="G7633" s="14" t="n">
        <v>34</v>
      </c>
      <c r="H7633" s="14" t="n">
        <v>70.96</v>
      </c>
      <c r="I7633" s="14" t="n">
        <v>19.5</v>
      </c>
      <c r="J7633" s="23" t="n">
        <f aca="false">IF(AND(E7633="Priority",ISNUMBER('Cost model'!N545)),'Cost model'!N545,'Cost model'!M545)</f>
        <v>55</v>
      </c>
      <c r="K7633" s="14" t="n">
        <f aca="false">J7633-H7633</f>
        <v>-15.96</v>
      </c>
      <c r="L7633" s="14" t="n">
        <f aca="false">G7633-H7633</f>
        <v>-36.96</v>
      </c>
    </row>
    <row r="7634" customFormat="false" ht="15" hidden="false" customHeight="false" outlineLevel="0" collapsed="false">
      <c r="A7634" s="2" t="s">
        <v>174</v>
      </c>
      <c r="B7634" s="2" t="s">
        <v>174</v>
      </c>
      <c r="C7634" s="2" t="s">
        <v>48</v>
      </c>
      <c r="D7634" s="2" t="s">
        <v>12</v>
      </c>
      <c r="E7634" s="2" t="s">
        <v>74</v>
      </c>
      <c r="F7634" s="2" t="s">
        <v>977</v>
      </c>
      <c r="G7634" s="14" t="n">
        <v>12.5</v>
      </c>
      <c r="H7634" s="14" t="n">
        <v>25.31</v>
      </c>
      <c r="I7634" s="14" t="n">
        <v>12.5</v>
      </c>
      <c r="J7634" s="23" t="n">
        <f aca="false">IF(AND(E7634="Priority",ISNUMBER('Cost model'!N171)),'Cost model'!N171,'Cost model'!M171)</f>
        <v>40</v>
      </c>
      <c r="K7634" s="14" t="n">
        <f aca="false">J7634-H7634</f>
        <v>14.69</v>
      </c>
      <c r="L7634" s="14" t="n">
        <f aca="false">G7634-H7634</f>
        <v>-12.81</v>
      </c>
    </row>
    <row r="7635" customFormat="false" ht="15" hidden="false" customHeight="false" outlineLevel="0" collapsed="false">
      <c r="A7635" s="2" t="s">
        <v>142</v>
      </c>
      <c r="B7635" s="2" t="s">
        <v>142</v>
      </c>
      <c r="C7635" s="2" t="s">
        <v>47</v>
      </c>
      <c r="D7635" s="2" t="s">
        <v>10</v>
      </c>
      <c r="E7635" s="2" t="s">
        <v>74</v>
      </c>
      <c r="F7635" s="2" t="s">
        <v>977</v>
      </c>
      <c r="G7635" s="14" t="n">
        <v>9.5</v>
      </c>
      <c r="H7635" s="14" t="n">
        <v>6.4</v>
      </c>
      <c r="I7635" s="14" t="n">
        <v>9.5</v>
      </c>
      <c r="J7635" s="23" t="n">
        <f aca="false">IF(AND(E7635="Priority",ISNUMBER('Cost model'!N632)),'Cost model'!N632,'Cost model'!M632)</f>
        <v>9.5</v>
      </c>
      <c r="K7635" s="14" t="n">
        <f aca="false">J7635-H7635</f>
        <v>3.1</v>
      </c>
      <c r="L7635" s="14" t="n">
        <f aca="false">G7635-H7635</f>
        <v>3.1</v>
      </c>
    </row>
    <row r="7636" customFormat="false" ht="15" hidden="false" customHeight="false" outlineLevel="0" collapsed="false">
      <c r="A7636" s="2" t="s">
        <v>174</v>
      </c>
      <c r="B7636" s="2" t="s">
        <v>174</v>
      </c>
      <c r="C7636" s="2" t="s">
        <v>49</v>
      </c>
      <c r="D7636" s="2" t="s">
        <v>12</v>
      </c>
      <c r="E7636" s="2" t="s">
        <v>74</v>
      </c>
      <c r="F7636" s="2" t="s">
        <v>977</v>
      </c>
      <c r="G7636" s="14" t="n">
        <v>72</v>
      </c>
      <c r="H7636" s="14" t="n">
        <v>81.78</v>
      </c>
      <c r="I7636" s="14" t="n">
        <v>19.5</v>
      </c>
      <c r="J7636" s="23" t="n">
        <f aca="false">IF(AND(E7636="Priority",ISNUMBER('Cost model'!N172)),'Cost model'!N172,'Cost model'!M172)</f>
        <v>45</v>
      </c>
      <c r="K7636" s="14" t="n">
        <f aca="false">J7636-H7636</f>
        <v>-36.78</v>
      </c>
      <c r="L7636" s="14" t="n">
        <f aca="false">G7636-H7636</f>
        <v>-9.78</v>
      </c>
    </row>
    <row r="7637" customFormat="false" ht="15" hidden="false" customHeight="false" outlineLevel="0" collapsed="false">
      <c r="A7637" s="2" t="s">
        <v>142</v>
      </c>
      <c r="B7637" s="2" t="s">
        <v>124</v>
      </c>
      <c r="C7637" s="2" t="s">
        <v>47</v>
      </c>
      <c r="D7637" s="2" t="s">
        <v>12</v>
      </c>
      <c r="E7637" s="2" t="s">
        <v>74</v>
      </c>
      <c r="F7637" s="2" t="s">
        <v>976</v>
      </c>
      <c r="G7637" s="14" t="n">
        <v>28.5</v>
      </c>
      <c r="H7637" s="14" t="n">
        <v>63.06</v>
      </c>
      <c r="I7637" s="14" t="n">
        <v>19.5</v>
      </c>
      <c r="J7637" s="23" t="n">
        <f aca="false">IF(AND(E7637="Priority",ISNUMBER('Cost model'!N665)),'Cost model'!N665,'Cost model'!M665)</f>
        <v>40</v>
      </c>
      <c r="K7637" s="14" t="n">
        <f aca="false">J7637-H7637</f>
        <v>-23.06</v>
      </c>
      <c r="L7637" s="14" t="n">
        <f aca="false">G7637-H7637</f>
        <v>-34.56</v>
      </c>
    </row>
    <row r="7638" customFormat="false" ht="15" hidden="false" customHeight="false" outlineLevel="0" collapsed="false">
      <c r="A7638" s="2" t="s">
        <v>205</v>
      </c>
      <c r="B7638" s="2" t="s">
        <v>142</v>
      </c>
      <c r="C7638" s="2" t="s">
        <v>48</v>
      </c>
      <c r="D7638" s="2" t="s">
        <v>12</v>
      </c>
      <c r="E7638" s="2" t="s">
        <v>74</v>
      </c>
      <c r="F7638" s="2" t="s">
        <v>976</v>
      </c>
      <c r="G7638" s="14" t="n">
        <v>83</v>
      </c>
      <c r="H7638" s="14" t="n">
        <v>54.1</v>
      </c>
      <c r="I7638" s="14" t="n">
        <v>19.5</v>
      </c>
      <c r="J7638" s="23" t="n">
        <f aca="false">IF(AND(E7638="Priority",ISNUMBER('Cost model'!N546)),'Cost model'!N546,'Cost model'!M546)</f>
        <v>60</v>
      </c>
      <c r="K7638" s="14" t="n">
        <f aca="false">J7638-H7638</f>
        <v>5.9</v>
      </c>
      <c r="L7638" s="14" t="n">
        <f aca="false">G7638-H7638</f>
        <v>28.9</v>
      </c>
    </row>
    <row r="7639" customFormat="false" ht="15" hidden="false" customHeight="false" outlineLevel="0" collapsed="false">
      <c r="A7639" s="2" t="s">
        <v>142</v>
      </c>
      <c r="B7639" s="2" t="s">
        <v>142</v>
      </c>
      <c r="C7639" s="2" t="s">
        <v>49</v>
      </c>
      <c r="D7639" s="2" t="s">
        <v>10</v>
      </c>
      <c r="E7639" s="2" t="s">
        <v>83</v>
      </c>
      <c r="F7639" s="2" t="s">
        <v>977</v>
      </c>
      <c r="G7639" s="14" t="n">
        <v>24.5</v>
      </c>
      <c r="H7639" s="14" t="n">
        <v>21.01</v>
      </c>
      <c r="I7639" s="14" t="n">
        <v>24.5</v>
      </c>
      <c r="J7639" s="23" t="n">
        <f aca="false">IF(AND(E7639="Priority",ISNUMBER('Cost model'!N634)),'Cost model'!N634,'Cost model'!M634)</f>
        <v>21.5</v>
      </c>
      <c r="K7639" s="14" t="n">
        <f aca="false">J7639-H7639</f>
        <v>0.489999999999998</v>
      </c>
      <c r="L7639" s="14" t="n">
        <f aca="false">G7639-H7639</f>
        <v>3.49</v>
      </c>
    </row>
    <row r="7640" customFormat="false" ht="15" hidden="false" customHeight="false" outlineLevel="0" collapsed="false">
      <c r="A7640" s="2" t="s">
        <v>123</v>
      </c>
      <c r="B7640" s="2" t="s">
        <v>142</v>
      </c>
      <c r="C7640" s="2" t="s">
        <v>47</v>
      </c>
      <c r="D7640" s="2" t="s">
        <v>12</v>
      </c>
      <c r="E7640" s="2" t="s">
        <v>74</v>
      </c>
      <c r="F7640" s="2" t="s">
        <v>976</v>
      </c>
      <c r="G7640" s="14" t="n">
        <v>19.5</v>
      </c>
      <c r="H7640" s="14" t="n">
        <v>13.27</v>
      </c>
      <c r="I7640" s="14" t="n">
        <v>19.5</v>
      </c>
      <c r="J7640" s="23" t="n">
        <f aca="false">IF(AND(E7640="Priority",ISNUMBER('Cost model'!N20)),'Cost model'!N20,'Cost model'!M20)</f>
        <v>35</v>
      </c>
      <c r="K7640" s="14" t="n">
        <f aca="false">J7640-H7640</f>
        <v>21.73</v>
      </c>
      <c r="L7640" s="14" t="n">
        <f aca="false">G7640-H7640</f>
        <v>6.23</v>
      </c>
    </row>
    <row r="7641" customFormat="false" ht="15" hidden="false" customHeight="false" outlineLevel="0" collapsed="false">
      <c r="A7641" s="2" t="s">
        <v>174</v>
      </c>
      <c r="B7641" s="2" t="s">
        <v>174</v>
      </c>
      <c r="C7641" s="2" t="s">
        <v>48</v>
      </c>
      <c r="D7641" s="2" t="s">
        <v>10</v>
      </c>
      <c r="E7641" s="2" t="s">
        <v>74</v>
      </c>
      <c r="F7641" s="2" t="s">
        <v>977</v>
      </c>
      <c r="G7641" s="14" t="n">
        <v>12.5</v>
      </c>
      <c r="H7641" s="14" t="n">
        <v>10.67</v>
      </c>
      <c r="I7641" s="14" t="n">
        <v>12.5</v>
      </c>
      <c r="J7641" s="23" t="n">
        <f aca="false">IF(AND(E7641="Priority",ISNUMBER('Cost model'!N168)),'Cost model'!N168,'Cost model'!M168)</f>
        <v>13.5</v>
      </c>
      <c r="K7641" s="14" t="n">
        <f aca="false">J7641-H7641</f>
        <v>2.83</v>
      </c>
      <c r="L7641" s="14" t="n">
        <f aca="false">G7641-H7641</f>
        <v>1.83</v>
      </c>
    </row>
    <row r="7642" customFormat="false" ht="15" hidden="false" customHeight="false" outlineLevel="0" collapsed="false">
      <c r="A7642" s="2" t="s">
        <v>174</v>
      </c>
      <c r="B7642" s="2" t="s">
        <v>174</v>
      </c>
      <c r="C7642" s="2" t="s">
        <v>48</v>
      </c>
      <c r="D7642" s="2" t="s">
        <v>12</v>
      </c>
      <c r="E7642" s="2" t="s">
        <v>74</v>
      </c>
      <c r="F7642" s="2" t="s">
        <v>977</v>
      </c>
      <c r="G7642" s="14" t="n">
        <v>50</v>
      </c>
      <c r="H7642" s="14" t="n">
        <v>41.81</v>
      </c>
      <c r="I7642" s="14" t="n">
        <v>12.5</v>
      </c>
      <c r="J7642" s="23" t="n">
        <f aca="false">IF(AND(E7642="Priority",ISNUMBER('Cost model'!N171)),'Cost model'!N171,'Cost model'!M171)</f>
        <v>40</v>
      </c>
      <c r="K7642" s="14" t="n">
        <f aca="false">J7642-H7642</f>
        <v>-1.81</v>
      </c>
      <c r="L7642" s="14" t="n">
        <f aca="false">G7642-H7642</f>
        <v>8.19</v>
      </c>
    </row>
    <row r="7643" customFormat="false" ht="15" hidden="false" customHeight="false" outlineLevel="0" collapsed="false">
      <c r="A7643" s="2" t="s">
        <v>174</v>
      </c>
      <c r="B7643" s="2" t="s">
        <v>174</v>
      </c>
      <c r="C7643" s="2" t="s">
        <v>47</v>
      </c>
      <c r="D7643" s="2" t="s">
        <v>10</v>
      </c>
      <c r="E7643" s="2" t="s">
        <v>74</v>
      </c>
      <c r="F7643" s="2" t="s">
        <v>977</v>
      </c>
      <c r="G7643" s="14" t="n">
        <v>9.5</v>
      </c>
      <c r="H7643" s="14" t="n">
        <v>7.5</v>
      </c>
      <c r="I7643" s="14" t="n">
        <v>9.5</v>
      </c>
      <c r="J7643" s="23" t="n">
        <f aca="false">IF(AND(E7643="Priority",ISNUMBER('Cost model'!N167)),'Cost model'!N167,'Cost model'!M167)</f>
        <v>8.5</v>
      </c>
      <c r="K7643" s="14" t="n">
        <f aca="false">J7643-H7643</f>
        <v>1</v>
      </c>
      <c r="L7643" s="14" t="n">
        <f aca="false">G7643-H7643</f>
        <v>2</v>
      </c>
    </row>
    <row r="7644" customFormat="false" ht="15" hidden="false" customHeight="false" outlineLevel="0" collapsed="false">
      <c r="A7644" s="2" t="s">
        <v>174</v>
      </c>
      <c r="B7644" s="2" t="s">
        <v>158</v>
      </c>
      <c r="C7644" s="2" t="s">
        <v>47</v>
      </c>
      <c r="D7644" s="2" t="s">
        <v>12</v>
      </c>
      <c r="E7644" s="2" t="s">
        <v>74</v>
      </c>
      <c r="F7644" s="2" t="s">
        <v>976</v>
      </c>
      <c r="G7644" s="14" t="n">
        <v>19</v>
      </c>
      <c r="H7644" s="14" t="n">
        <v>26.92</v>
      </c>
      <c r="I7644" s="14" t="n">
        <v>19.5</v>
      </c>
      <c r="J7644" s="23" t="n">
        <f aca="false">IF(AND(E7644="Priority",ISNUMBER('Cost model'!N140)),'Cost model'!N140,'Cost model'!M140)</f>
        <v>40</v>
      </c>
      <c r="K7644" s="14" t="n">
        <f aca="false">J7644-H7644</f>
        <v>13.08</v>
      </c>
      <c r="L7644" s="14" t="n">
        <f aca="false">G7644-H7644</f>
        <v>-7.92</v>
      </c>
    </row>
    <row r="7645" customFormat="false" ht="15" hidden="false" customHeight="false" outlineLevel="0" collapsed="false">
      <c r="A7645" s="2" t="s">
        <v>142</v>
      </c>
      <c r="B7645" s="2" t="s">
        <v>142</v>
      </c>
      <c r="C7645" s="2" t="s">
        <v>49</v>
      </c>
      <c r="D7645" s="2" t="s">
        <v>12</v>
      </c>
      <c r="E7645" s="2" t="s">
        <v>74</v>
      </c>
      <c r="F7645" s="2" t="s">
        <v>977</v>
      </c>
      <c r="G7645" s="14" t="n">
        <v>54.5</v>
      </c>
      <c r="H7645" s="14" t="n">
        <v>28.47</v>
      </c>
      <c r="I7645" s="14" t="n">
        <v>19.5</v>
      </c>
      <c r="J7645" s="23" t="n">
        <f aca="false">IF(AND(E7645="Priority",ISNUMBER('Cost model'!N637)),'Cost model'!N637,'Cost model'!M637)</f>
        <v>45</v>
      </c>
      <c r="K7645" s="14" t="n">
        <f aca="false">J7645-H7645</f>
        <v>16.53</v>
      </c>
      <c r="L7645" s="14" t="n">
        <f aca="false">G7645-H7645</f>
        <v>26.03</v>
      </c>
    </row>
    <row r="7646" customFormat="false" ht="15" hidden="false" customHeight="false" outlineLevel="0" collapsed="false">
      <c r="A7646" s="2" t="s">
        <v>142</v>
      </c>
      <c r="B7646" s="2" t="s">
        <v>142</v>
      </c>
      <c r="C7646" s="2" t="s">
        <v>47</v>
      </c>
      <c r="D7646" s="2" t="s">
        <v>12</v>
      </c>
      <c r="E7646" s="2" t="s">
        <v>74</v>
      </c>
      <c r="F7646" s="2" t="s">
        <v>977</v>
      </c>
      <c r="G7646" s="14" t="n">
        <v>9.5</v>
      </c>
      <c r="H7646" s="14" t="n">
        <v>25.31</v>
      </c>
      <c r="I7646" s="14" t="n">
        <v>9.5</v>
      </c>
      <c r="J7646" s="23" t="n">
        <f aca="false">IF(AND(E7646="Priority",ISNUMBER('Cost model'!N635)),'Cost model'!N635,'Cost model'!M635)</f>
        <v>30.5</v>
      </c>
      <c r="K7646" s="14" t="n">
        <f aca="false">J7646-H7646</f>
        <v>5.19</v>
      </c>
      <c r="L7646" s="14" t="n">
        <f aca="false">G7646-H7646</f>
        <v>-15.81</v>
      </c>
    </row>
    <row r="7647" customFormat="false" ht="15" hidden="false" customHeight="false" outlineLevel="0" collapsed="false">
      <c r="A7647" s="2" t="s">
        <v>124</v>
      </c>
      <c r="B7647" s="2" t="s">
        <v>124</v>
      </c>
      <c r="C7647" s="2" t="s">
        <v>47</v>
      </c>
      <c r="D7647" s="2" t="s">
        <v>12</v>
      </c>
      <c r="E7647" s="2" t="s">
        <v>74</v>
      </c>
      <c r="F7647" s="2" t="s">
        <v>977</v>
      </c>
      <c r="G7647" s="14" t="n">
        <v>47.5</v>
      </c>
      <c r="H7647" s="14" t="n">
        <v>42.26</v>
      </c>
      <c r="I7647" s="14" t="n">
        <v>9.5</v>
      </c>
      <c r="J7647" s="23" t="n">
        <f aca="false">IF(AND(E7647="Priority",ISNUMBER('Cost model'!N320)),'Cost model'!N320,'Cost model'!M320)</f>
        <v>24.5</v>
      </c>
      <c r="K7647" s="14" t="n">
        <f aca="false">J7647-H7647</f>
        <v>-17.76</v>
      </c>
      <c r="L7647" s="14" t="n">
        <f aca="false">G7647-H7647</f>
        <v>5.24</v>
      </c>
    </row>
    <row r="7648" customFormat="false" ht="15" hidden="false" customHeight="false" outlineLevel="0" collapsed="false">
      <c r="A7648" s="2" t="s">
        <v>221</v>
      </c>
      <c r="B7648" s="2" t="s">
        <v>221</v>
      </c>
      <c r="C7648" s="2" t="s">
        <v>49</v>
      </c>
      <c r="D7648" s="2" t="s">
        <v>13</v>
      </c>
      <c r="E7648" s="2" t="s">
        <v>74</v>
      </c>
      <c r="F7648" s="2" t="s">
        <v>977</v>
      </c>
      <c r="G7648" s="14" t="n">
        <v>50</v>
      </c>
      <c r="H7648" s="14" t="n">
        <v>161.16</v>
      </c>
      <c r="I7648" s="14" t="n">
        <v>50</v>
      </c>
      <c r="J7648" s="23" t="n">
        <f aca="false">IF(AND(E7648="Priority",ISNUMBER('Cost model'!N745)),'Cost model'!N745,'Cost model'!M745)</f>
        <v>130</v>
      </c>
      <c r="K7648" s="14" t="n">
        <f aca="false">J7648-H7648</f>
        <v>-31.16</v>
      </c>
      <c r="L7648" s="14" t="n">
        <f aca="false">G7648-H7648</f>
        <v>-111.16</v>
      </c>
    </row>
    <row r="7649" customFormat="false" ht="15" hidden="false" customHeight="false" outlineLevel="0" collapsed="false">
      <c r="A7649" s="2" t="s">
        <v>142</v>
      </c>
      <c r="B7649" s="2" t="s">
        <v>124</v>
      </c>
      <c r="C7649" s="2" t="s">
        <v>48</v>
      </c>
      <c r="D7649" s="2" t="s">
        <v>10</v>
      </c>
      <c r="E7649" s="2" t="s">
        <v>74</v>
      </c>
      <c r="F7649" s="2" t="s">
        <v>976</v>
      </c>
      <c r="G7649" s="14" t="n">
        <v>12.5</v>
      </c>
      <c r="H7649" s="14" t="n">
        <v>25.98</v>
      </c>
      <c r="I7649" s="14" t="n">
        <v>14.5</v>
      </c>
      <c r="J7649" s="23" t="n">
        <f aca="false">IF(AND(E7649="Priority",ISNUMBER('Cost model'!N663)),'Cost model'!N663,'Cost model'!M663)</f>
        <v>18.5</v>
      </c>
      <c r="K7649" s="14" t="n">
        <f aca="false">J7649-H7649</f>
        <v>-7.48</v>
      </c>
      <c r="L7649" s="14" t="n">
        <f aca="false">G7649-H7649</f>
        <v>-13.48</v>
      </c>
    </row>
    <row r="7650" customFormat="false" ht="15" hidden="false" customHeight="false" outlineLevel="0" collapsed="false">
      <c r="A7650" s="2" t="s">
        <v>221</v>
      </c>
      <c r="B7650" s="2" t="s">
        <v>158</v>
      </c>
      <c r="C7650" s="2" t="s">
        <v>47</v>
      </c>
      <c r="D7650" s="2" t="s">
        <v>13</v>
      </c>
      <c r="E7650" s="2" t="s">
        <v>74</v>
      </c>
      <c r="F7650" s="2" t="s">
        <v>976</v>
      </c>
      <c r="G7650" s="14" t="n">
        <v>19.5</v>
      </c>
      <c r="H7650" s="14" t="n">
        <v>18.68</v>
      </c>
      <c r="I7650" s="14" t="n">
        <v>34.5</v>
      </c>
      <c r="J7650" s="23" t="n">
        <f aca="false">IF(AND(E7650="Priority",ISNUMBER('Cost model'!N758)),'Cost model'!N758,'Cost model'!M758)</f>
        <v>80</v>
      </c>
      <c r="K7650" s="14" t="n">
        <f aca="false">J7650-H7650</f>
        <v>61.32</v>
      </c>
      <c r="L7650" s="14" t="n">
        <f aca="false">G7650-H7650</f>
        <v>0.82</v>
      </c>
    </row>
    <row r="7651" customFormat="false" ht="15" hidden="false" customHeight="false" outlineLevel="0" collapsed="false">
      <c r="A7651" s="2" t="s">
        <v>174</v>
      </c>
      <c r="B7651" s="2" t="s">
        <v>124</v>
      </c>
      <c r="C7651" s="2" t="s">
        <v>47</v>
      </c>
      <c r="D7651" s="2" t="s">
        <v>10</v>
      </c>
      <c r="E7651" s="2" t="s">
        <v>74</v>
      </c>
      <c r="F7651" s="2" t="s">
        <v>976</v>
      </c>
      <c r="G7651" s="14" t="n">
        <v>9.5</v>
      </c>
      <c r="H7651" s="14" t="n">
        <v>12.42</v>
      </c>
      <c r="I7651" s="14" t="n">
        <v>9.5</v>
      </c>
      <c r="J7651" s="23" t="n">
        <f aca="false">IF(AND(E7651="Priority",ISNUMBER('Cost model'!N107)),'Cost model'!N107,'Cost model'!M107)</f>
        <v>12.5</v>
      </c>
      <c r="K7651" s="14" t="n">
        <f aca="false">J7651-H7651</f>
        <v>0.0800000000000001</v>
      </c>
      <c r="L7651" s="14" t="n">
        <f aca="false">G7651-H7651</f>
        <v>-2.92</v>
      </c>
    </row>
    <row r="7652" customFormat="false" ht="15" hidden="false" customHeight="false" outlineLevel="0" collapsed="false">
      <c r="A7652" s="2" t="s">
        <v>221</v>
      </c>
      <c r="B7652" s="2" t="s">
        <v>221</v>
      </c>
      <c r="C7652" s="2" t="s">
        <v>47</v>
      </c>
      <c r="D7652" s="2" t="s">
        <v>10</v>
      </c>
      <c r="E7652" s="2" t="s">
        <v>83</v>
      </c>
      <c r="F7652" s="2" t="s">
        <v>977</v>
      </c>
      <c r="G7652" s="14" t="n">
        <v>14.5</v>
      </c>
      <c r="H7652" s="14" t="n">
        <v>21.1</v>
      </c>
      <c r="I7652" s="14" t="n">
        <v>14.5</v>
      </c>
      <c r="J7652" s="23" t="n">
        <f aca="false">IF(AND(E7652="Priority",ISNUMBER('Cost model'!N737)),'Cost model'!N737,'Cost model'!M737)</f>
        <v>13.5</v>
      </c>
      <c r="K7652" s="14" t="n">
        <f aca="false">J7652-H7652</f>
        <v>-7.6</v>
      </c>
      <c r="L7652" s="14" t="n">
        <f aca="false">G7652-H7652</f>
        <v>-6.6</v>
      </c>
    </row>
    <row r="7653" customFormat="false" ht="15" hidden="false" customHeight="false" outlineLevel="0" collapsed="false">
      <c r="A7653" s="2" t="s">
        <v>142</v>
      </c>
      <c r="B7653" s="2" t="s">
        <v>142</v>
      </c>
      <c r="C7653" s="2" t="s">
        <v>47</v>
      </c>
      <c r="D7653" s="2" t="s">
        <v>12</v>
      </c>
      <c r="E7653" s="2" t="s">
        <v>74</v>
      </c>
      <c r="F7653" s="2" t="s">
        <v>977</v>
      </c>
      <c r="G7653" s="14" t="n">
        <v>9.5</v>
      </c>
      <c r="H7653" s="14" t="n">
        <v>25.31</v>
      </c>
      <c r="I7653" s="14" t="n">
        <v>9.5</v>
      </c>
      <c r="J7653" s="23" t="n">
        <f aca="false">IF(AND(E7653="Priority",ISNUMBER('Cost model'!N635)),'Cost model'!N635,'Cost model'!M635)</f>
        <v>30.5</v>
      </c>
      <c r="K7653" s="14" t="n">
        <f aca="false">J7653-H7653</f>
        <v>5.19</v>
      </c>
      <c r="L7653" s="14" t="n">
        <f aca="false">G7653-H7653</f>
        <v>-15.81</v>
      </c>
    </row>
    <row r="7654" customFormat="false" ht="15" hidden="false" customHeight="false" outlineLevel="0" collapsed="false">
      <c r="A7654" s="2" t="s">
        <v>142</v>
      </c>
      <c r="B7654" s="2" t="s">
        <v>142</v>
      </c>
      <c r="C7654" s="2" t="s">
        <v>49</v>
      </c>
      <c r="D7654" s="2" t="s">
        <v>12</v>
      </c>
      <c r="E7654" s="2" t="s">
        <v>74</v>
      </c>
      <c r="F7654" s="2" t="s">
        <v>977</v>
      </c>
      <c r="G7654" s="14" t="n">
        <v>54.5</v>
      </c>
      <c r="H7654" s="14" t="n">
        <v>45.66</v>
      </c>
      <c r="I7654" s="14" t="n">
        <v>19.5</v>
      </c>
      <c r="J7654" s="23" t="n">
        <f aca="false">IF(AND(E7654="Priority",ISNUMBER('Cost model'!N637)),'Cost model'!N637,'Cost model'!M637)</f>
        <v>45</v>
      </c>
      <c r="K7654" s="14" t="n">
        <f aca="false">J7654-H7654</f>
        <v>-0.659999999999997</v>
      </c>
      <c r="L7654" s="14" t="n">
        <f aca="false">G7654-H7654</f>
        <v>8.84</v>
      </c>
    </row>
    <row r="7655" customFormat="false" ht="15" hidden="false" customHeight="false" outlineLevel="0" collapsed="false">
      <c r="A7655" s="2" t="s">
        <v>142</v>
      </c>
      <c r="B7655" s="2" t="s">
        <v>142</v>
      </c>
      <c r="C7655" s="2" t="s">
        <v>49</v>
      </c>
      <c r="D7655" s="2" t="s">
        <v>10</v>
      </c>
      <c r="E7655" s="2" t="s">
        <v>74</v>
      </c>
      <c r="F7655" s="2" t="s">
        <v>977</v>
      </c>
      <c r="G7655" s="14" t="n">
        <v>17.5</v>
      </c>
      <c r="H7655" s="14" t="n">
        <v>10.09</v>
      </c>
      <c r="I7655" s="14" t="n">
        <v>17.5</v>
      </c>
      <c r="J7655" s="23" t="n">
        <f aca="false">IF(AND(E7655="Priority",ISNUMBER('Cost model'!N634)),'Cost model'!N634,'Cost model'!M634)</f>
        <v>15.5</v>
      </c>
      <c r="K7655" s="14" t="n">
        <f aca="false">J7655-H7655</f>
        <v>5.41</v>
      </c>
      <c r="L7655" s="14" t="n">
        <f aca="false">G7655-H7655</f>
        <v>7.41</v>
      </c>
    </row>
    <row r="7656" customFormat="false" ht="15" hidden="false" customHeight="false" outlineLevel="0" collapsed="false">
      <c r="A7656" s="2" t="s">
        <v>221</v>
      </c>
      <c r="B7656" s="2" t="s">
        <v>142</v>
      </c>
      <c r="C7656" s="2" t="s">
        <v>47</v>
      </c>
      <c r="D7656" s="2" t="s">
        <v>12</v>
      </c>
      <c r="E7656" s="2" t="s">
        <v>74</v>
      </c>
      <c r="F7656" s="2" t="s">
        <v>976</v>
      </c>
      <c r="G7656" s="14" t="n">
        <v>9.5</v>
      </c>
      <c r="H7656" s="14" t="n">
        <v>23.78</v>
      </c>
      <c r="I7656" s="14" t="n">
        <v>24.5</v>
      </c>
      <c r="J7656" s="23" t="n">
        <f aca="false">IF(AND(E7656="Priority",ISNUMBER('Cost model'!N770)),'Cost model'!N770,'Cost model'!M770)</f>
        <v>55</v>
      </c>
      <c r="K7656" s="14" t="n">
        <f aca="false">J7656-H7656</f>
        <v>31.22</v>
      </c>
      <c r="L7656" s="14" t="n">
        <f aca="false">G7656-H7656</f>
        <v>-14.28</v>
      </c>
    </row>
    <row r="7657" customFormat="false" ht="15" hidden="false" customHeight="false" outlineLevel="0" collapsed="false">
      <c r="A7657" s="2" t="s">
        <v>142</v>
      </c>
      <c r="B7657" s="2" t="s">
        <v>142</v>
      </c>
      <c r="C7657" s="2" t="s">
        <v>47</v>
      </c>
      <c r="D7657" s="2" t="s">
        <v>10</v>
      </c>
      <c r="E7657" s="2" t="s">
        <v>74</v>
      </c>
      <c r="F7657" s="2" t="s">
        <v>977</v>
      </c>
      <c r="G7657" s="14" t="n">
        <v>9.5</v>
      </c>
      <c r="H7657" s="14" t="n">
        <v>6.4</v>
      </c>
      <c r="I7657" s="14" t="n">
        <v>9.5</v>
      </c>
      <c r="J7657" s="23" t="n">
        <f aca="false">IF(AND(E7657="Priority",ISNUMBER('Cost model'!N632)),'Cost model'!N632,'Cost model'!M632)</f>
        <v>9.5</v>
      </c>
      <c r="K7657" s="14" t="n">
        <f aca="false">J7657-H7657</f>
        <v>3.1</v>
      </c>
      <c r="L7657" s="14" t="n">
        <f aca="false">G7657-H7657</f>
        <v>3.1</v>
      </c>
    </row>
    <row r="7658" customFormat="false" ht="15" hidden="false" customHeight="false" outlineLevel="0" collapsed="false">
      <c r="A7658" s="2" t="s">
        <v>221</v>
      </c>
      <c r="B7658" s="2" t="s">
        <v>221</v>
      </c>
      <c r="C7658" s="2" t="s">
        <v>47</v>
      </c>
      <c r="D7658" s="2" t="s">
        <v>14</v>
      </c>
      <c r="E7658" s="2" t="s">
        <v>74</v>
      </c>
      <c r="F7658" s="2" t="s">
        <v>977</v>
      </c>
      <c r="G7658" s="14" t="n">
        <v>53.5</v>
      </c>
      <c r="H7658" s="14" t="n">
        <v>99.37</v>
      </c>
      <c r="I7658" s="14" t="n">
        <v>25</v>
      </c>
      <c r="J7658" s="23" t="n">
        <f aca="false">IF(AND(E7658="Priority",ISNUMBER('Cost model'!N746)),'Cost model'!N746,'Cost model'!M746)</f>
        <v>100</v>
      </c>
      <c r="K7658" s="14" t="n">
        <f aca="false">J7658-H7658</f>
        <v>0.629999999999996</v>
      </c>
      <c r="L7658" s="14" t="n">
        <f aca="false">G7658-H7658</f>
        <v>-45.87</v>
      </c>
    </row>
    <row r="7659" customFormat="false" ht="15" hidden="false" customHeight="false" outlineLevel="0" collapsed="false">
      <c r="A7659" s="2" t="s">
        <v>221</v>
      </c>
      <c r="B7659" s="2" t="s">
        <v>221</v>
      </c>
      <c r="C7659" s="2" t="s">
        <v>47</v>
      </c>
      <c r="D7659" s="2" t="s">
        <v>12</v>
      </c>
      <c r="E7659" s="2" t="s">
        <v>74</v>
      </c>
      <c r="F7659" s="2" t="s">
        <v>977</v>
      </c>
      <c r="G7659" s="14" t="n">
        <v>38</v>
      </c>
      <c r="H7659" s="14" t="n">
        <v>24.95</v>
      </c>
      <c r="I7659" s="14" t="n">
        <v>9.5</v>
      </c>
      <c r="J7659" s="23" t="n">
        <f aca="false">IF(AND(E7659="Priority",ISNUMBER('Cost model'!N740)),'Cost model'!N740,'Cost model'!M740)</f>
        <v>22.5</v>
      </c>
      <c r="K7659" s="14" t="n">
        <f aca="false">J7659-H7659</f>
        <v>-2.45</v>
      </c>
      <c r="L7659" s="14" t="n">
        <f aca="false">G7659-H7659</f>
        <v>13.05</v>
      </c>
    </row>
    <row r="7660" customFormat="false" ht="15" hidden="false" customHeight="false" outlineLevel="0" collapsed="false">
      <c r="A7660" s="2" t="s">
        <v>221</v>
      </c>
      <c r="B7660" s="2" t="s">
        <v>158</v>
      </c>
      <c r="C7660" s="2" t="s">
        <v>47</v>
      </c>
      <c r="D7660" s="2" t="s">
        <v>10</v>
      </c>
      <c r="E7660" s="2" t="s">
        <v>74</v>
      </c>
      <c r="F7660" s="2" t="s">
        <v>976</v>
      </c>
      <c r="G7660" s="14" t="n">
        <v>14.5</v>
      </c>
      <c r="H7660" s="14" t="n">
        <v>10.62</v>
      </c>
      <c r="I7660" s="14" t="n">
        <v>14.5</v>
      </c>
      <c r="J7660" s="23" t="n">
        <f aca="false">IF(AND(E7660="Priority",ISNUMBER('Cost model'!N752)),'Cost model'!N752,'Cost model'!M752)</f>
        <v>12.5</v>
      </c>
      <c r="K7660" s="14" t="n">
        <f aca="false">J7660-H7660</f>
        <v>1.88</v>
      </c>
      <c r="L7660" s="14" t="n">
        <f aca="false">G7660-H7660</f>
        <v>3.88</v>
      </c>
    </row>
    <row r="7661" customFormat="false" ht="15" hidden="false" customHeight="false" outlineLevel="0" collapsed="false">
      <c r="A7661" s="2" t="s">
        <v>174</v>
      </c>
      <c r="B7661" s="2" t="s">
        <v>174</v>
      </c>
      <c r="C7661" s="2" t="s">
        <v>47</v>
      </c>
      <c r="D7661" s="2" t="s">
        <v>12</v>
      </c>
      <c r="E7661" s="2" t="s">
        <v>74</v>
      </c>
      <c r="F7661" s="2" t="s">
        <v>977</v>
      </c>
      <c r="G7661" s="14" t="n">
        <v>28.5</v>
      </c>
      <c r="H7661" s="14" t="n">
        <v>28.48</v>
      </c>
      <c r="I7661" s="14" t="n">
        <v>9.5</v>
      </c>
      <c r="J7661" s="23" t="n">
        <f aca="false">IF(AND(E7661="Priority",ISNUMBER('Cost model'!N170)),'Cost model'!N170,'Cost model'!M170)</f>
        <v>25.5</v>
      </c>
      <c r="K7661" s="14" t="n">
        <f aca="false">J7661-H7661</f>
        <v>-2.98</v>
      </c>
      <c r="L7661" s="14" t="n">
        <f aca="false">G7661-H7661</f>
        <v>0.0199999999999996</v>
      </c>
    </row>
    <row r="7662" customFormat="false" ht="15" hidden="false" customHeight="false" outlineLevel="0" collapsed="false">
      <c r="A7662" s="2" t="s">
        <v>174</v>
      </c>
      <c r="B7662" s="2" t="s">
        <v>174</v>
      </c>
      <c r="C7662" s="2" t="s">
        <v>48</v>
      </c>
      <c r="D7662" s="2" t="s">
        <v>10</v>
      </c>
      <c r="E7662" s="2" t="s">
        <v>74</v>
      </c>
      <c r="F7662" s="2" t="s">
        <v>977</v>
      </c>
      <c r="G7662" s="14" t="n">
        <v>12.5</v>
      </c>
      <c r="H7662" s="14" t="n">
        <v>8.84</v>
      </c>
      <c r="I7662" s="14" t="n">
        <v>12.5</v>
      </c>
      <c r="J7662" s="23" t="n">
        <f aca="false">IF(AND(E7662="Priority",ISNUMBER('Cost model'!N168)),'Cost model'!N168,'Cost model'!M168)</f>
        <v>13.5</v>
      </c>
      <c r="K7662" s="14" t="n">
        <f aca="false">J7662-H7662</f>
        <v>4.66</v>
      </c>
      <c r="L7662" s="14" t="n">
        <f aca="false">G7662-H7662</f>
        <v>3.66</v>
      </c>
    </row>
    <row r="7663" customFormat="false" ht="15" hidden="false" customHeight="false" outlineLevel="0" collapsed="false">
      <c r="A7663" s="2" t="s">
        <v>124</v>
      </c>
      <c r="B7663" s="2" t="s">
        <v>124</v>
      </c>
      <c r="C7663" s="2" t="s">
        <v>48</v>
      </c>
      <c r="D7663" s="2" t="s">
        <v>10</v>
      </c>
      <c r="E7663" s="2" t="s">
        <v>74</v>
      </c>
      <c r="F7663" s="2" t="s">
        <v>977</v>
      </c>
      <c r="G7663" s="14" t="n">
        <v>12.5</v>
      </c>
      <c r="H7663" s="14" t="n">
        <v>9.41</v>
      </c>
      <c r="I7663" s="14" t="n">
        <v>12.5</v>
      </c>
      <c r="J7663" s="23" t="n">
        <f aca="false">IF(AND(E7663="Priority",ISNUMBER('Cost model'!N318)),'Cost model'!N318,'Cost model'!M318)</f>
        <v>14.5</v>
      </c>
      <c r="K7663" s="14" t="n">
        <f aca="false">J7663-H7663</f>
        <v>5.09</v>
      </c>
      <c r="L7663" s="14" t="n">
        <f aca="false">G7663-H7663</f>
        <v>3.09</v>
      </c>
    </row>
    <row r="7664" customFormat="false" ht="15" hidden="false" customHeight="false" outlineLevel="0" collapsed="false">
      <c r="A7664" s="2" t="s">
        <v>174</v>
      </c>
      <c r="B7664" s="2" t="s">
        <v>174</v>
      </c>
      <c r="C7664" s="2" t="s">
        <v>48</v>
      </c>
      <c r="D7664" s="2" t="s">
        <v>12</v>
      </c>
      <c r="E7664" s="2" t="s">
        <v>83</v>
      </c>
      <c r="F7664" s="2" t="s">
        <v>977</v>
      </c>
      <c r="G7664" s="14" t="n">
        <v>19.5</v>
      </c>
      <c r="H7664" s="14" t="n">
        <v>57.11</v>
      </c>
      <c r="I7664" s="14" t="n">
        <v>19.5</v>
      </c>
      <c r="J7664" s="23" t="n">
        <f aca="false">IF(AND(E7664="Priority",ISNUMBER('Cost model'!N171)),'Cost model'!N171,'Cost model'!M171)</f>
        <v>55</v>
      </c>
      <c r="K7664" s="14" t="n">
        <f aca="false">J7664-H7664</f>
        <v>-2.11</v>
      </c>
      <c r="L7664" s="14" t="n">
        <f aca="false">G7664-H7664</f>
        <v>-37.61</v>
      </c>
    </row>
    <row r="7665" customFormat="false" ht="15" hidden="false" customHeight="false" outlineLevel="0" collapsed="false">
      <c r="A7665" s="2" t="s">
        <v>221</v>
      </c>
      <c r="B7665" s="2" t="s">
        <v>221</v>
      </c>
      <c r="C7665" s="2" t="s">
        <v>49</v>
      </c>
      <c r="D7665" s="2" t="s">
        <v>12</v>
      </c>
      <c r="E7665" s="2" t="s">
        <v>74</v>
      </c>
      <c r="F7665" s="2" t="s">
        <v>977</v>
      </c>
      <c r="G7665" s="14" t="n">
        <v>55</v>
      </c>
      <c r="H7665" s="14" t="n">
        <v>69.81</v>
      </c>
      <c r="I7665" s="14" t="n">
        <v>19.5</v>
      </c>
      <c r="J7665" s="23" t="n">
        <f aca="false">IF(AND(E7665="Priority",ISNUMBER('Cost model'!N742)),'Cost model'!N742,'Cost model'!M742)</f>
        <v>60</v>
      </c>
      <c r="K7665" s="14" t="n">
        <f aca="false">J7665-H7665</f>
        <v>-9.81</v>
      </c>
      <c r="L7665" s="14" t="n">
        <f aca="false">G7665-H7665</f>
        <v>-14.81</v>
      </c>
    </row>
    <row r="7666" customFormat="false" ht="15" hidden="false" customHeight="false" outlineLevel="0" collapsed="false">
      <c r="A7666" s="2" t="s">
        <v>174</v>
      </c>
      <c r="B7666" s="2" t="s">
        <v>174</v>
      </c>
      <c r="C7666" s="2" t="s">
        <v>47</v>
      </c>
      <c r="D7666" s="2" t="s">
        <v>13</v>
      </c>
      <c r="E7666" s="2" t="s">
        <v>74</v>
      </c>
      <c r="F7666" s="2" t="s">
        <v>977</v>
      </c>
      <c r="G7666" s="14" t="n">
        <v>19</v>
      </c>
      <c r="H7666" s="14" t="n">
        <v>68.76</v>
      </c>
      <c r="I7666" s="14" t="n">
        <v>19</v>
      </c>
      <c r="J7666" s="23" t="n">
        <f aca="false">IF(AND(E7666="Priority",ISNUMBER('Cost model'!N173)),'Cost model'!N173,'Cost model'!M173)</f>
        <v>60</v>
      </c>
      <c r="K7666" s="14" t="n">
        <f aca="false">J7666-H7666</f>
        <v>-8.76000000000001</v>
      </c>
      <c r="L7666" s="14" t="n">
        <f aca="false">G7666-H7666</f>
        <v>-49.76</v>
      </c>
    </row>
    <row r="7667" customFormat="false" ht="15" hidden="false" customHeight="false" outlineLevel="0" collapsed="false">
      <c r="A7667" s="2" t="s">
        <v>124</v>
      </c>
      <c r="B7667" s="2" t="s">
        <v>124</v>
      </c>
      <c r="C7667" s="2" t="s">
        <v>48</v>
      </c>
      <c r="D7667" s="2" t="s">
        <v>10</v>
      </c>
      <c r="E7667" s="2" t="s">
        <v>74</v>
      </c>
      <c r="F7667" s="2" t="s">
        <v>977</v>
      </c>
      <c r="G7667" s="14" t="n">
        <v>12.5</v>
      </c>
      <c r="H7667" s="14" t="n">
        <v>10.81</v>
      </c>
      <c r="I7667" s="14" t="n">
        <v>12.5</v>
      </c>
      <c r="J7667" s="23" t="n">
        <f aca="false">IF(AND(E7667="Priority",ISNUMBER('Cost model'!N318)),'Cost model'!N318,'Cost model'!M318)</f>
        <v>14.5</v>
      </c>
      <c r="K7667" s="14" t="n">
        <f aca="false">J7667-H7667</f>
        <v>3.69</v>
      </c>
      <c r="L7667" s="14" t="n">
        <f aca="false">G7667-H7667</f>
        <v>1.69</v>
      </c>
    </row>
    <row r="7668" customFormat="false" ht="15" hidden="false" customHeight="false" outlineLevel="0" collapsed="false">
      <c r="A7668" s="2" t="s">
        <v>221</v>
      </c>
      <c r="B7668" s="2" t="s">
        <v>221</v>
      </c>
      <c r="C7668" s="2" t="s">
        <v>49</v>
      </c>
      <c r="D7668" s="2" t="s">
        <v>12</v>
      </c>
      <c r="E7668" s="2" t="s">
        <v>74</v>
      </c>
      <c r="F7668" s="2" t="s">
        <v>977</v>
      </c>
      <c r="G7668" s="14" t="n">
        <v>19.5</v>
      </c>
      <c r="H7668" s="14" t="n">
        <v>40.28</v>
      </c>
      <c r="I7668" s="14" t="n">
        <v>19.5</v>
      </c>
      <c r="J7668" s="23" t="n">
        <f aca="false">IF(AND(E7668="Priority",ISNUMBER('Cost model'!N742)),'Cost model'!N742,'Cost model'!M742)</f>
        <v>60</v>
      </c>
      <c r="K7668" s="14" t="n">
        <f aca="false">J7668-H7668</f>
        <v>19.72</v>
      </c>
      <c r="L7668" s="14" t="n">
        <f aca="false">G7668-H7668</f>
        <v>-20.78</v>
      </c>
    </row>
    <row r="7669" customFormat="false" ht="15" hidden="false" customHeight="false" outlineLevel="0" collapsed="false">
      <c r="A7669" s="2" t="s">
        <v>174</v>
      </c>
      <c r="B7669" s="2" t="s">
        <v>142</v>
      </c>
      <c r="C7669" s="2" t="s">
        <v>49</v>
      </c>
      <c r="D7669" s="2" t="s">
        <v>12</v>
      </c>
      <c r="E7669" s="2" t="s">
        <v>74</v>
      </c>
      <c r="F7669" s="2" t="s">
        <v>976</v>
      </c>
      <c r="G7669" s="14" t="n">
        <v>132.5</v>
      </c>
      <c r="H7669" s="14" t="n">
        <v>37.06</v>
      </c>
      <c r="I7669" s="14" t="n">
        <v>19.5</v>
      </c>
      <c r="J7669" s="23" t="n">
        <f aca="false">IF(AND(E7669="Priority",ISNUMBER('Cost model'!N127)),'Cost model'!N127,'Cost model'!M127)</f>
        <v>50</v>
      </c>
      <c r="K7669" s="14" t="n">
        <f aca="false">J7669-H7669</f>
        <v>12.94</v>
      </c>
      <c r="L7669" s="14" t="n">
        <f aca="false">G7669-H7669</f>
        <v>95.44</v>
      </c>
    </row>
    <row r="7670" customFormat="false" ht="15" hidden="false" customHeight="false" outlineLevel="0" collapsed="false">
      <c r="A7670" s="2" t="s">
        <v>221</v>
      </c>
      <c r="B7670" s="2" t="s">
        <v>142</v>
      </c>
      <c r="C7670" s="2" t="s">
        <v>47</v>
      </c>
      <c r="D7670" s="2" t="s">
        <v>10</v>
      </c>
      <c r="E7670" s="2" t="s">
        <v>74</v>
      </c>
      <c r="F7670" s="2" t="s">
        <v>976</v>
      </c>
      <c r="G7670" s="14" t="n">
        <v>9.5</v>
      </c>
      <c r="H7670" s="14" t="n">
        <v>13.04</v>
      </c>
      <c r="I7670" s="14" t="n">
        <v>19.5</v>
      </c>
      <c r="J7670" s="23" t="n">
        <f aca="false">IF(AND(E7670="Priority",ISNUMBER('Cost model'!N767)),'Cost model'!N767,'Cost model'!M767)</f>
        <v>15.5</v>
      </c>
      <c r="K7670" s="14" t="n">
        <f aca="false">J7670-H7670</f>
        <v>2.46</v>
      </c>
      <c r="L7670" s="14" t="n">
        <f aca="false">G7670-H7670</f>
        <v>-3.54</v>
      </c>
    </row>
    <row r="7671" customFormat="false" ht="15" hidden="false" customHeight="false" outlineLevel="0" collapsed="false">
      <c r="A7671" s="2" t="s">
        <v>142</v>
      </c>
      <c r="B7671" s="2" t="s">
        <v>142</v>
      </c>
      <c r="C7671" s="2" t="s">
        <v>47</v>
      </c>
      <c r="D7671" s="2" t="s">
        <v>10</v>
      </c>
      <c r="E7671" s="2" t="s">
        <v>83</v>
      </c>
      <c r="F7671" s="2" t="s">
        <v>977</v>
      </c>
      <c r="G7671" s="14" t="n">
        <v>14.5</v>
      </c>
      <c r="H7671" s="14" t="n">
        <v>23.78</v>
      </c>
      <c r="I7671" s="14" t="n">
        <v>14.5</v>
      </c>
      <c r="J7671" s="23" t="n">
        <f aca="false">IF(AND(E7671="Priority",ISNUMBER('Cost model'!N632)),'Cost model'!N632,'Cost model'!M632)</f>
        <v>14.5</v>
      </c>
      <c r="K7671" s="14" t="n">
        <f aca="false">J7671-H7671</f>
        <v>-9.28</v>
      </c>
      <c r="L7671" s="14" t="n">
        <f aca="false">G7671-H7671</f>
        <v>-9.28</v>
      </c>
    </row>
    <row r="7672" customFormat="false" ht="15" hidden="false" customHeight="false" outlineLevel="0" collapsed="false">
      <c r="A7672" s="2" t="s">
        <v>142</v>
      </c>
      <c r="B7672" s="2" t="s">
        <v>142</v>
      </c>
      <c r="C7672" s="2" t="s">
        <v>47</v>
      </c>
      <c r="D7672" s="2" t="s">
        <v>12</v>
      </c>
      <c r="E7672" s="2" t="s">
        <v>74</v>
      </c>
      <c r="F7672" s="2" t="s">
        <v>977</v>
      </c>
      <c r="G7672" s="14" t="n">
        <v>38</v>
      </c>
      <c r="H7672" s="14" t="n">
        <v>10.08</v>
      </c>
      <c r="I7672" s="14" t="n">
        <v>9.5</v>
      </c>
      <c r="J7672" s="23" t="n">
        <f aca="false">IF(AND(E7672="Priority",ISNUMBER('Cost model'!N635)),'Cost model'!N635,'Cost model'!M635)</f>
        <v>30.5</v>
      </c>
      <c r="K7672" s="14" t="n">
        <f aca="false">J7672-H7672</f>
        <v>20.42</v>
      </c>
      <c r="L7672" s="14" t="n">
        <f aca="false">G7672-H7672</f>
        <v>27.92</v>
      </c>
    </row>
    <row r="7673" customFormat="false" ht="15" hidden="false" customHeight="false" outlineLevel="0" collapsed="false">
      <c r="A7673" s="2" t="s">
        <v>174</v>
      </c>
      <c r="B7673" s="2" t="s">
        <v>124</v>
      </c>
      <c r="C7673" s="2" t="s">
        <v>48</v>
      </c>
      <c r="D7673" s="2" t="s">
        <v>12</v>
      </c>
      <c r="E7673" s="2" t="s">
        <v>83</v>
      </c>
      <c r="F7673" s="2" t="s">
        <v>976</v>
      </c>
      <c r="G7673" s="14" t="n">
        <v>19.5</v>
      </c>
      <c r="H7673" s="14" t="n">
        <v>68.76</v>
      </c>
      <c r="I7673" s="14" t="n">
        <v>19.5</v>
      </c>
      <c r="J7673" s="23" t="n">
        <f aca="false">IF(AND(E7673="Priority",ISNUMBER('Cost model'!N111)),'Cost model'!N111,'Cost model'!M111)</f>
        <v>60</v>
      </c>
      <c r="K7673" s="14" t="n">
        <f aca="false">J7673-H7673</f>
        <v>-8.76000000000001</v>
      </c>
      <c r="L7673" s="14" t="n">
        <f aca="false">G7673-H7673</f>
        <v>-49.26</v>
      </c>
    </row>
    <row r="7674" customFormat="false" ht="15" hidden="false" customHeight="false" outlineLevel="0" collapsed="false">
      <c r="A7674" s="2" t="s">
        <v>174</v>
      </c>
      <c r="B7674" s="2" t="s">
        <v>174</v>
      </c>
      <c r="C7674" s="2" t="s">
        <v>48</v>
      </c>
      <c r="D7674" s="2" t="s">
        <v>12</v>
      </c>
      <c r="E7674" s="2" t="s">
        <v>74</v>
      </c>
      <c r="F7674" s="2" t="s">
        <v>977</v>
      </c>
      <c r="G7674" s="14" t="n">
        <v>25</v>
      </c>
      <c r="H7674" s="14" t="n">
        <v>41.81</v>
      </c>
      <c r="I7674" s="14" t="n">
        <v>12.5</v>
      </c>
      <c r="J7674" s="23" t="n">
        <f aca="false">IF(AND(E7674="Priority",ISNUMBER('Cost model'!N171)),'Cost model'!N171,'Cost model'!M171)</f>
        <v>40</v>
      </c>
      <c r="K7674" s="14" t="n">
        <f aca="false">J7674-H7674</f>
        <v>-1.81</v>
      </c>
      <c r="L7674" s="14" t="n">
        <f aca="false">G7674-H7674</f>
        <v>-16.81</v>
      </c>
    </row>
    <row r="7675" customFormat="false" ht="15" hidden="false" customHeight="false" outlineLevel="0" collapsed="false">
      <c r="A7675" s="2" t="s">
        <v>174</v>
      </c>
      <c r="B7675" s="2" t="s">
        <v>174</v>
      </c>
      <c r="C7675" s="2" t="s">
        <v>47</v>
      </c>
      <c r="D7675" s="2" t="s">
        <v>10</v>
      </c>
      <c r="E7675" s="2" t="s">
        <v>74</v>
      </c>
      <c r="F7675" s="2" t="s">
        <v>977</v>
      </c>
      <c r="G7675" s="14" t="n">
        <v>9.5</v>
      </c>
      <c r="H7675" s="14" t="n">
        <v>6.71</v>
      </c>
      <c r="I7675" s="14" t="n">
        <v>9.5</v>
      </c>
      <c r="J7675" s="23" t="n">
        <f aca="false">IF(AND(E7675="Priority",ISNUMBER('Cost model'!N167)),'Cost model'!N167,'Cost model'!M167)</f>
        <v>8.5</v>
      </c>
      <c r="K7675" s="14" t="n">
        <f aca="false">J7675-H7675</f>
        <v>1.79</v>
      </c>
      <c r="L7675" s="14" t="n">
        <f aca="false">G7675-H7675</f>
        <v>2.79</v>
      </c>
    </row>
    <row r="7676" customFormat="false" ht="15" hidden="false" customHeight="false" outlineLevel="0" collapsed="false">
      <c r="A7676" s="2" t="s">
        <v>174</v>
      </c>
      <c r="B7676" s="2" t="s">
        <v>221</v>
      </c>
      <c r="C7676" s="2" t="s">
        <v>48</v>
      </c>
      <c r="D7676" s="2" t="s">
        <v>12</v>
      </c>
      <c r="E7676" s="2" t="s">
        <v>74</v>
      </c>
      <c r="F7676" s="2" t="s">
        <v>976</v>
      </c>
      <c r="G7676" s="14" t="n">
        <v>37.5</v>
      </c>
      <c r="H7676" s="14" t="n">
        <v>55.56</v>
      </c>
      <c r="I7676" s="14" t="n">
        <v>24.5</v>
      </c>
      <c r="J7676" s="23" t="n">
        <f aca="false">IF(AND(E7676="Priority",ISNUMBER('Cost model'!N156)),'Cost model'!N156,'Cost model'!M156)</f>
        <v>60</v>
      </c>
      <c r="K7676" s="14" t="n">
        <f aca="false">J7676-H7676</f>
        <v>4.44</v>
      </c>
      <c r="L7676" s="14" t="n">
        <f aca="false">G7676-H7676</f>
        <v>-18.06</v>
      </c>
    </row>
    <row r="7677" customFormat="false" ht="15" hidden="false" customHeight="false" outlineLevel="0" collapsed="false">
      <c r="A7677" s="2" t="s">
        <v>174</v>
      </c>
      <c r="B7677" s="2" t="s">
        <v>174</v>
      </c>
      <c r="C7677" s="2" t="s">
        <v>48</v>
      </c>
      <c r="D7677" s="2" t="s">
        <v>12</v>
      </c>
      <c r="E7677" s="2" t="s">
        <v>74</v>
      </c>
      <c r="F7677" s="2" t="s">
        <v>977</v>
      </c>
      <c r="G7677" s="14" t="n">
        <v>37.5</v>
      </c>
      <c r="H7677" s="14" t="n">
        <v>41.81</v>
      </c>
      <c r="I7677" s="14" t="n">
        <v>12.5</v>
      </c>
      <c r="J7677" s="23" t="n">
        <f aca="false">IF(AND(E7677="Priority",ISNUMBER('Cost model'!N171)),'Cost model'!N171,'Cost model'!M171)</f>
        <v>40</v>
      </c>
      <c r="K7677" s="14" t="n">
        <f aca="false">J7677-H7677</f>
        <v>-1.81</v>
      </c>
      <c r="L7677" s="14" t="n">
        <f aca="false">G7677-H7677</f>
        <v>-4.31</v>
      </c>
    </row>
    <row r="7678" customFormat="false" ht="15" hidden="false" customHeight="false" outlineLevel="0" collapsed="false">
      <c r="A7678" s="2" t="s">
        <v>124</v>
      </c>
      <c r="B7678" s="2" t="s">
        <v>124</v>
      </c>
      <c r="C7678" s="2" t="s">
        <v>48</v>
      </c>
      <c r="D7678" s="2" t="s">
        <v>10</v>
      </c>
      <c r="E7678" s="2" t="s">
        <v>74</v>
      </c>
      <c r="F7678" s="2" t="s">
        <v>977</v>
      </c>
      <c r="G7678" s="14" t="n">
        <v>12.5</v>
      </c>
      <c r="H7678" s="14" t="n">
        <v>10.71</v>
      </c>
      <c r="I7678" s="14" t="n">
        <v>12.5</v>
      </c>
      <c r="J7678" s="23" t="n">
        <f aca="false">IF(AND(E7678="Priority",ISNUMBER('Cost model'!N318)),'Cost model'!N318,'Cost model'!M318)</f>
        <v>14.5</v>
      </c>
      <c r="K7678" s="14" t="n">
        <f aca="false">J7678-H7678</f>
        <v>3.79</v>
      </c>
      <c r="L7678" s="14" t="n">
        <f aca="false">G7678-H7678</f>
        <v>1.79</v>
      </c>
    </row>
    <row r="7679" customFormat="false" ht="15" hidden="false" customHeight="false" outlineLevel="0" collapsed="false">
      <c r="A7679" s="2" t="s">
        <v>142</v>
      </c>
      <c r="B7679" s="2" t="s">
        <v>142</v>
      </c>
      <c r="C7679" s="2" t="s">
        <v>47</v>
      </c>
      <c r="D7679" s="2" t="s">
        <v>12</v>
      </c>
      <c r="E7679" s="2" t="s">
        <v>74</v>
      </c>
      <c r="F7679" s="2" t="s">
        <v>977</v>
      </c>
      <c r="G7679" s="14" t="n">
        <v>34</v>
      </c>
      <c r="H7679" s="14" t="n">
        <v>25.31</v>
      </c>
      <c r="I7679" s="14" t="n">
        <v>9.5</v>
      </c>
      <c r="J7679" s="23" t="n">
        <f aca="false">IF(AND(E7679="Priority",ISNUMBER('Cost model'!N635)),'Cost model'!N635,'Cost model'!M635)</f>
        <v>30.5</v>
      </c>
      <c r="K7679" s="14" t="n">
        <f aca="false">J7679-H7679</f>
        <v>5.19</v>
      </c>
      <c r="L7679" s="14" t="n">
        <f aca="false">G7679-H7679</f>
        <v>8.69</v>
      </c>
    </row>
    <row r="7680" customFormat="false" ht="15" hidden="false" customHeight="false" outlineLevel="0" collapsed="false">
      <c r="A7680" s="2" t="s">
        <v>142</v>
      </c>
      <c r="B7680" s="2" t="s">
        <v>124</v>
      </c>
      <c r="C7680" s="2" t="s">
        <v>49</v>
      </c>
      <c r="D7680" s="2" t="s">
        <v>10</v>
      </c>
      <c r="E7680" s="2" t="s">
        <v>74</v>
      </c>
      <c r="F7680" s="2" t="s">
        <v>976</v>
      </c>
      <c r="G7680" s="14" t="n">
        <v>24.5</v>
      </c>
      <c r="H7680" s="14" t="n">
        <v>29.71</v>
      </c>
      <c r="I7680" s="14" t="n">
        <v>17.5</v>
      </c>
      <c r="J7680" s="23" t="n">
        <f aca="false">IF(AND(E7680="Priority",ISNUMBER('Cost model'!N664)),'Cost model'!N664,'Cost model'!M664)</f>
        <v>19.5</v>
      </c>
      <c r="K7680" s="14" t="n">
        <f aca="false">J7680-H7680</f>
        <v>-10.21</v>
      </c>
      <c r="L7680" s="14" t="n">
        <f aca="false">G7680-H7680</f>
        <v>-5.21</v>
      </c>
    </row>
    <row r="7681" customFormat="false" ht="15" hidden="false" customHeight="false" outlineLevel="0" collapsed="false">
      <c r="A7681" s="2" t="s">
        <v>142</v>
      </c>
      <c r="B7681" s="2" t="s">
        <v>174</v>
      </c>
      <c r="C7681" s="2" t="s">
        <v>47</v>
      </c>
      <c r="D7681" s="2" t="s">
        <v>10</v>
      </c>
      <c r="E7681" s="2" t="s">
        <v>74</v>
      </c>
      <c r="F7681" s="2" t="s">
        <v>976</v>
      </c>
      <c r="G7681" s="14" t="n">
        <v>9.5</v>
      </c>
      <c r="H7681" s="14" t="n">
        <v>7.88</v>
      </c>
      <c r="I7681" s="14" t="n">
        <v>14.5</v>
      </c>
      <c r="J7681" s="23" t="n">
        <f aca="false">IF(AND(E7681="Priority",ISNUMBER('Cost model'!N692)),'Cost model'!N692,'Cost model'!M692)</f>
        <v>9.5</v>
      </c>
      <c r="K7681" s="14" t="n">
        <f aca="false">J7681-H7681</f>
        <v>1.62</v>
      </c>
      <c r="L7681" s="14" t="n">
        <f aca="false">G7681-H7681</f>
        <v>1.62</v>
      </c>
    </row>
    <row r="7682" customFormat="false" ht="15" hidden="false" customHeight="false" outlineLevel="0" collapsed="false">
      <c r="A7682" s="2" t="s">
        <v>174</v>
      </c>
      <c r="B7682" s="2" t="s">
        <v>142</v>
      </c>
      <c r="C7682" s="2" t="s">
        <v>49</v>
      </c>
      <c r="D7682" s="2" t="s">
        <v>12</v>
      </c>
      <c r="E7682" s="2" t="s">
        <v>74</v>
      </c>
      <c r="F7682" s="2" t="s">
        <v>976</v>
      </c>
      <c r="G7682" s="14" t="n">
        <v>78.5</v>
      </c>
      <c r="H7682" s="14" t="n">
        <v>51.84</v>
      </c>
      <c r="I7682" s="14" t="n">
        <v>19.5</v>
      </c>
      <c r="J7682" s="23" t="n">
        <f aca="false">IF(AND(E7682="Priority",ISNUMBER('Cost model'!N127)),'Cost model'!N127,'Cost model'!M127)</f>
        <v>50</v>
      </c>
      <c r="K7682" s="14" t="n">
        <f aca="false">J7682-H7682</f>
        <v>-1.84</v>
      </c>
      <c r="L7682" s="14" t="n">
        <f aca="false">G7682-H7682</f>
        <v>26.66</v>
      </c>
    </row>
    <row r="7683" customFormat="false" ht="15" hidden="false" customHeight="false" outlineLevel="0" collapsed="false">
      <c r="A7683" s="2" t="s">
        <v>124</v>
      </c>
      <c r="B7683" s="2" t="s">
        <v>124</v>
      </c>
      <c r="C7683" s="2" t="s">
        <v>48</v>
      </c>
      <c r="D7683" s="2" t="s">
        <v>10</v>
      </c>
      <c r="E7683" s="2" t="s">
        <v>74</v>
      </c>
      <c r="F7683" s="2" t="s">
        <v>977</v>
      </c>
      <c r="G7683" s="14" t="n">
        <v>12.5</v>
      </c>
      <c r="H7683" s="14" t="n">
        <v>16.42</v>
      </c>
      <c r="I7683" s="14" t="n">
        <v>12.5</v>
      </c>
      <c r="J7683" s="23" t="n">
        <f aca="false">IF(AND(E7683="Priority",ISNUMBER('Cost model'!N318)),'Cost model'!N318,'Cost model'!M318)</f>
        <v>14.5</v>
      </c>
      <c r="K7683" s="14" t="n">
        <f aca="false">J7683-H7683</f>
        <v>-1.92</v>
      </c>
      <c r="L7683" s="14" t="n">
        <f aca="false">G7683-H7683</f>
        <v>-3.92</v>
      </c>
    </row>
    <row r="7684" customFormat="false" ht="15" hidden="false" customHeight="false" outlineLevel="0" collapsed="false">
      <c r="A7684" s="2" t="s">
        <v>174</v>
      </c>
      <c r="B7684" s="2" t="s">
        <v>174</v>
      </c>
      <c r="C7684" s="2" t="s">
        <v>49</v>
      </c>
      <c r="D7684" s="2" t="s">
        <v>12</v>
      </c>
      <c r="E7684" s="2" t="s">
        <v>74</v>
      </c>
      <c r="F7684" s="2" t="s">
        <v>977</v>
      </c>
      <c r="G7684" s="14" t="n">
        <v>19.5</v>
      </c>
      <c r="H7684" s="14" t="n">
        <v>58.31</v>
      </c>
      <c r="I7684" s="14" t="n">
        <v>19.5</v>
      </c>
      <c r="J7684" s="23" t="n">
        <f aca="false">IF(AND(E7684="Priority",ISNUMBER('Cost model'!N172)),'Cost model'!N172,'Cost model'!M172)</f>
        <v>45</v>
      </c>
      <c r="K7684" s="14" t="n">
        <f aca="false">J7684-H7684</f>
        <v>-13.31</v>
      </c>
      <c r="L7684" s="14" t="n">
        <f aca="false">G7684-H7684</f>
        <v>-38.81</v>
      </c>
    </row>
    <row r="7685" customFormat="false" ht="15" hidden="false" customHeight="false" outlineLevel="0" collapsed="false">
      <c r="A7685" s="2" t="s">
        <v>205</v>
      </c>
      <c r="B7685" s="2" t="s">
        <v>142</v>
      </c>
      <c r="C7685" s="2" t="s">
        <v>47</v>
      </c>
      <c r="D7685" s="2" t="s">
        <v>10</v>
      </c>
      <c r="E7685" s="2" t="s">
        <v>74</v>
      </c>
      <c r="F7685" s="2" t="s">
        <v>976</v>
      </c>
      <c r="G7685" s="14" t="n">
        <v>14.5</v>
      </c>
      <c r="H7685" s="14" t="n">
        <v>16.07</v>
      </c>
      <c r="I7685" s="14" t="n">
        <v>14.5</v>
      </c>
      <c r="J7685" s="23" t="n">
        <f aca="false">IF(AND(E7685="Priority",ISNUMBER('Cost model'!N542)),'Cost model'!N542,'Cost model'!M542)</f>
        <v>15.5</v>
      </c>
      <c r="K7685" s="14" t="n">
        <f aca="false">J7685-H7685</f>
        <v>-0.57</v>
      </c>
      <c r="L7685" s="14" t="n">
        <f aca="false">G7685-H7685</f>
        <v>-1.57</v>
      </c>
    </row>
    <row r="7686" customFormat="false" ht="15" hidden="false" customHeight="false" outlineLevel="0" collapsed="false">
      <c r="A7686" s="2" t="s">
        <v>205</v>
      </c>
      <c r="B7686" s="2" t="s">
        <v>158</v>
      </c>
      <c r="C7686" s="2" t="s">
        <v>48</v>
      </c>
      <c r="D7686" s="2" t="s">
        <v>12</v>
      </c>
      <c r="E7686" s="2" t="s">
        <v>74</v>
      </c>
      <c r="F7686" s="2" t="s">
        <v>976</v>
      </c>
      <c r="G7686" s="14" t="n">
        <v>19.5</v>
      </c>
      <c r="H7686" s="14" t="n">
        <v>64.9</v>
      </c>
      <c r="I7686" s="14"/>
      <c r="J7686" s="23" t="n">
        <f aca="false">IF(AND(E7686="Priority",ISNUMBER('Cost model'!N621)),'Cost model'!N621,'Cost model'!M621)</f>
        <v>60</v>
      </c>
      <c r="K7686" s="14" t="n">
        <f aca="false">J7686-H7686</f>
        <v>-4.90000000000001</v>
      </c>
      <c r="L7686" s="14" t="n">
        <f aca="false">G7686-H7686</f>
        <v>-45.4</v>
      </c>
    </row>
    <row r="7687" customFormat="false" ht="15" hidden="false" customHeight="false" outlineLevel="0" collapsed="false">
      <c r="A7687" s="2" t="s">
        <v>174</v>
      </c>
      <c r="B7687" s="2" t="s">
        <v>174</v>
      </c>
      <c r="C7687" s="2" t="s">
        <v>48</v>
      </c>
      <c r="D7687" s="2" t="s">
        <v>10</v>
      </c>
      <c r="E7687" s="2" t="s">
        <v>74</v>
      </c>
      <c r="F7687" s="2" t="s">
        <v>977</v>
      </c>
      <c r="G7687" s="14" t="n">
        <v>12.5</v>
      </c>
      <c r="H7687" s="14" t="n">
        <v>11.04</v>
      </c>
      <c r="I7687" s="14" t="n">
        <v>12.5</v>
      </c>
      <c r="J7687" s="23" t="n">
        <f aca="false">IF(AND(E7687="Priority",ISNUMBER('Cost model'!N168)),'Cost model'!N168,'Cost model'!M168)</f>
        <v>13.5</v>
      </c>
      <c r="K7687" s="14" t="n">
        <f aca="false">J7687-H7687</f>
        <v>2.46</v>
      </c>
      <c r="L7687" s="14" t="n">
        <f aca="false">G7687-H7687</f>
        <v>1.46</v>
      </c>
    </row>
    <row r="7688" customFormat="false" ht="15" hidden="false" customHeight="false" outlineLevel="0" collapsed="false">
      <c r="A7688" s="2" t="s">
        <v>142</v>
      </c>
      <c r="B7688" s="2" t="s">
        <v>142</v>
      </c>
      <c r="C7688" s="2" t="s">
        <v>49</v>
      </c>
      <c r="D7688" s="2" t="s">
        <v>12</v>
      </c>
      <c r="E7688" s="2" t="s">
        <v>74</v>
      </c>
      <c r="F7688" s="2" t="s">
        <v>977</v>
      </c>
      <c r="G7688" s="14" t="n">
        <v>19.5</v>
      </c>
      <c r="H7688" s="14" t="n">
        <v>25.31</v>
      </c>
      <c r="I7688" s="14" t="n">
        <v>19.5</v>
      </c>
      <c r="J7688" s="23" t="n">
        <f aca="false">IF(AND(E7688="Priority",ISNUMBER('Cost model'!N637)),'Cost model'!N637,'Cost model'!M637)</f>
        <v>45</v>
      </c>
      <c r="K7688" s="14" t="n">
        <f aca="false">J7688-H7688</f>
        <v>19.69</v>
      </c>
      <c r="L7688" s="14" t="n">
        <f aca="false">G7688-H7688</f>
        <v>-5.81</v>
      </c>
    </row>
    <row r="7689" customFormat="false" ht="15" hidden="false" customHeight="false" outlineLevel="0" collapsed="false">
      <c r="A7689" s="2" t="s">
        <v>124</v>
      </c>
      <c r="B7689" s="2" t="s">
        <v>124</v>
      </c>
      <c r="C7689" s="2" t="s">
        <v>49</v>
      </c>
      <c r="D7689" s="2" t="s">
        <v>12</v>
      </c>
      <c r="E7689" s="2" t="s">
        <v>74</v>
      </c>
      <c r="F7689" s="2" t="s">
        <v>977</v>
      </c>
      <c r="G7689" s="14" t="n">
        <v>78.5</v>
      </c>
      <c r="H7689" s="14" t="n">
        <v>48.04</v>
      </c>
      <c r="I7689" s="14" t="n">
        <v>19.5</v>
      </c>
      <c r="J7689" s="23" t="n">
        <f aca="false">IF(AND(E7689="Priority",ISNUMBER('Cost model'!N322)),'Cost model'!N322,'Cost model'!M322)</f>
        <v>50</v>
      </c>
      <c r="K7689" s="14" t="n">
        <f aca="false">J7689-H7689</f>
        <v>1.96</v>
      </c>
      <c r="L7689" s="14" t="n">
        <f aca="false">G7689-H7689</f>
        <v>30.46</v>
      </c>
    </row>
    <row r="7690" customFormat="false" ht="15" hidden="false" customHeight="false" outlineLevel="0" collapsed="false">
      <c r="A7690" s="2" t="s">
        <v>142</v>
      </c>
      <c r="B7690" s="2" t="s">
        <v>142</v>
      </c>
      <c r="C7690" s="2" t="s">
        <v>47</v>
      </c>
      <c r="D7690" s="2" t="s">
        <v>12</v>
      </c>
      <c r="E7690" s="2" t="s">
        <v>74</v>
      </c>
      <c r="F7690" s="2" t="s">
        <v>977</v>
      </c>
      <c r="G7690" s="14" t="n">
        <v>28.5</v>
      </c>
      <c r="H7690" s="14" t="n">
        <v>27.6</v>
      </c>
      <c r="I7690" s="14" t="n">
        <v>9.5</v>
      </c>
      <c r="J7690" s="23" t="n">
        <f aca="false">IF(AND(E7690="Priority",ISNUMBER('Cost model'!N635)),'Cost model'!N635,'Cost model'!M635)</f>
        <v>30.5</v>
      </c>
      <c r="K7690" s="14" t="n">
        <f aca="false">J7690-H7690</f>
        <v>2.9</v>
      </c>
      <c r="L7690" s="14" t="n">
        <f aca="false">G7690-H7690</f>
        <v>0.899999999999999</v>
      </c>
    </row>
    <row r="7691" customFormat="false" ht="15" hidden="false" customHeight="false" outlineLevel="0" collapsed="false">
      <c r="A7691" s="2" t="s">
        <v>124</v>
      </c>
      <c r="B7691" s="2" t="s">
        <v>124</v>
      </c>
      <c r="C7691" s="2" t="s">
        <v>48</v>
      </c>
      <c r="D7691" s="2" t="s">
        <v>12</v>
      </c>
      <c r="E7691" s="2" t="s">
        <v>74</v>
      </c>
      <c r="F7691" s="2" t="s">
        <v>977</v>
      </c>
      <c r="G7691" s="14" t="n">
        <v>12.5</v>
      </c>
      <c r="H7691" s="14" t="n">
        <v>12.08</v>
      </c>
      <c r="I7691" s="14" t="n">
        <v>12.5</v>
      </c>
      <c r="J7691" s="23" t="n">
        <f aca="false">IF(AND(E7691="Priority",ISNUMBER('Cost model'!N321)),'Cost model'!N321,'Cost model'!M321)</f>
        <v>40</v>
      </c>
      <c r="K7691" s="14" t="n">
        <f aca="false">J7691-H7691</f>
        <v>27.92</v>
      </c>
      <c r="L7691" s="14" t="n">
        <f aca="false">G7691-H7691</f>
        <v>0.42</v>
      </c>
    </row>
    <row r="7692" customFormat="false" ht="15" hidden="false" customHeight="false" outlineLevel="0" collapsed="false">
      <c r="A7692" s="2" t="s">
        <v>174</v>
      </c>
      <c r="B7692" s="2" t="s">
        <v>174</v>
      </c>
      <c r="C7692" s="2" t="s">
        <v>48</v>
      </c>
      <c r="D7692" s="2" t="s">
        <v>14</v>
      </c>
      <c r="E7692" s="2" t="s">
        <v>74</v>
      </c>
      <c r="F7692" s="2" t="s">
        <v>977</v>
      </c>
      <c r="G7692" s="14" t="n">
        <v>187.5</v>
      </c>
      <c r="H7692" s="14" t="n">
        <v>118.4</v>
      </c>
      <c r="I7692" s="14" t="n">
        <v>45</v>
      </c>
      <c r="J7692" s="23" t="n">
        <f aca="false">IF(AND(E7692="Priority",ISNUMBER('Cost model'!N177)),'Cost model'!N177,'Cost model'!M177)</f>
        <v>110</v>
      </c>
      <c r="K7692" s="14" t="n">
        <f aca="false">J7692-H7692</f>
        <v>-8.40000000000001</v>
      </c>
      <c r="L7692" s="14" t="n">
        <f aca="false">G7692-H7692</f>
        <v>69.1</v>
      </c>
    </row>
    <row r="7693" customFormat="false" ht="15" hidden="false" customHeight="false" outlineLevel="0" collapsed="false">
      <c r="A7693" s="2" t="s">
        <v>142</v>
      </c>
      <c r="B7693" s="2" t="s">
        <v>142</v>
      </c>
      <c r="C7693" s="2" t="s">
        <v>48</v>
      </c>
      <c r="D7693" s="2" t="s">
        <v>12</v>
      </c>
      <c r="E7693" s="2" t="s">
        <v>74</v>
      </c>
      <c r="F7693" s="2" t="s">
        <v>977</v>
      </c>
      <c r="G7693" s="14" t="n">
        <v>74</v>
      </c>
      <c r="H7693" s="14" t="n">
        <v>41.81</v>
      </c>
      <c r="I7693" s="14" t="n">
        <v>12.5</v>
      </c>
      <c r="J7693" s="23" t="n">
        <f aca="false">IF(AND(E7693="Priority",ISNUMBER('Cost model'!N636)),'Cost model'!N636,'Cost model'!M636)</f>
        <v>40</v>
      </c>
      <c r="K7693" s="14" t="n">
        <f aca="false">J7693-H7693</f>
        <v>-1.81</v>
      </c>
      <c r="L7693" s="14" t="n">
        <f aca="false">G7693-H7693</f>
        <v>32.19</v>
      </c>
    </row>
    <row r="7694" customFormat="false" ht="15" hidden="false" customHeight="false" outlineLevel="0" collapsed="false">
      <c r="A7694" s="2" t="s">
        <v>174</v>
      </c>
      <c r="B7694" s="2" t="s">
        <v>174</v>
      </c>
      <c r="C7694" s="2" t="s">
        <v>48</v>
      </c>
      <c r="D7694" s="2" t="s">
        <v>12</v>
      </c>
      <c r="E7694" s="2" t="s">
        <v>74</v>
      </c>
      <c r="F7694" s="2" t="s">
        <v>977</v>
      </c>
      <c r="G7694" s="14" t="n">
        <v>54.5</v>
      </c>
      <c r="H7694" s="14" t="n">
        <v>42.59</v>
      </c>
      <c r="I7694" s="14" t="n">
        <v>12.5</v>
      </c>
      <c r="J7694" s="23" t="n">
        <f aca="false">IF(AND(E7694="Priority",ISNUMBER('Cost model'!N171)),'Cost model'!N171,'Cost model'!M171)</f>
        <v>40</v>
      </c>
      <c r="K7694" s="14" t="n">
        <f aca="false">J7694-H7694</f>
        <v>-2.59</v>
      </c>
      <c r="L7694" s="14" t="n">
        <f aca="false">G7694-H7694</f>
        <v>11.91</v>
      </c>
    </row>
    <row r="7695" customFormat="false" ht="15" hidden="false" customHeight="false" outlineLevel="0" collapsed="false">
      <c r="A7695" s="2" t="s">
        <v>205</v>
      </c>
      <c r="B7695" s="2" t="s">
        <v>174</v>
      </c>
      <c r="C7695" s="2" t="s">
        <v>48</v>
      </c>
      <c r="D7695" s="2" t="s">
        <v>10</v>
      </c>
      <c r="E7695" s="2" t="s">
        <v>83</v>
      </c>
      <c r="F7695" s="2" t="s">
        <v>976</v>
      </c>
      <c r="G7695" s="14" t="n">
        <v>19.5</v>
      </c>
      <c r="H7695" s="14" t="n">
        <v>23.78</v>
      </c>
      <c r="I7695" s="14" t="n">
        <v>19.5</v>
      </c>
      <c r="J7695" s="23" t="n">
        <f aca="false">IF(AND(E7695="Priority",ISNUMBER('Cost model'!N558)),'Cost model'!N558,'Cost model'!M558)</f>
        <v>22.5</v>
      </c>
      <c r="K7695" s="14" t="n">
        <f aca="false">J7695-H7695</f>
        <v>-1.28</v>
      </c>
      <c r="L7695" s="14" t="n">
        <f aca="false">G7695-H7695</f>
        <v>-4.28</v>
      </c>
    </row>
    <row r="7696" customFormat="false" ht="15" hidden="false" customHeight="false" outlineLevel="0" collapsed="false">
      <c r="A7696" s="2" t="s">
        <v>174</v>
      </c>
      <c r="B7696" s="2" t="s">
        <v>124</v>
      </c>
      <c r="C7696" s="2" t="s">
        <v>49</v>
      </c>
      <c r="D7696" s="2" t="s">
        <v>10</v>
      </c>
      <c r="E7696" s="2" t="s">
        <v>74</v>
      </c>
      <c r="F7696" s="2" t="s">
        <v>976</v>
      </c>
      <c r="G7696" s="14" t="n">
        <v>35</v>
      </c>
      <c r="H7696" s="14" t="n">
        <v>21.01</v>
      </c>
      <c r="I7696" s="14" t="n">
        <v>17.5</v>
      </c>
      <c r="J7696" s="23" t="n">
        <f aca="false">IF(AND(E7696="Priority",ISNUMBER('Cost model'!N109)),'Cost model'!N109,'Cost model'!M109)</f>
        <v>18.5</v>
      </c>
      <c r="K7696" s="14" t="n">
        <f aca="false">J7696-H7696</f>
        <v>-2.51</v>
      </c>
      <c r="L7696" s="14" t="n">
        <f aca="false">G7696-H7696</f>
        <v>13.99</v>
      </c>
    </row>
    <row r="7697" customFormat="false" ht="15" hidden="false" customHeight="false" outlineLevel="0" collapsed="false">
      <c r="A7697" s="2" t="s">
        <v>174</v>
      </c>
      <c r="B7697" s="2" t="s">
        <v>174</v>
      </c>
      <c r="C7697" s="2" t="s">
        <v>48</v>
      </c>
      <c r="D7697" s="2" t="s">
        <v>10</v>
      </c>
      <c r="E7697" s="2" t="s">
        <v>74</v>
      </c>
      <c r="F7697" s="2" t="s">
        <v>977</v>
      </c>
      <c r="G7697" s="14" t="n">
        <v>12.5</v>
      </c>
      <c r="H7697" s="14" t="n">
        <v>11.55</v>
      </c>
      <c r="I7697" s="14" t="n">
        <v>12.5</v>
      </c>
      <c r="J7697" s="23" t="n">
        <f aca="false">IF(AND(E7697="Priority",ISNUMBER('Cost model'!N168)),'Cost model'!N168,'Cost model'!M168)</f>
        <v>13.5</v>
      </c>
      <c r="K7697" s="14" t="n">
        <f aca="false">J7697-H7697</f>
        <v>1.95</v>
      </c>
      <c r="L7697" s="14" t="n">
        <f aca="false">G7697-H7697</f>
        <v>0.949999999999999</v>
      </c>
    </row>
    <row r="7698" customFormat="false" ht="15" hidden="false" customHeight="false" outlineLevel="0" collapsed="false">
      <c r="A7698" s="2" t="s">
        <v>124</v>
      </c>
      <c r="B7698" s="2" t="s">
        <v>124</v>
      </c>
      <c r="C7698" s="2" t="s">
        <v>48</v>
      </c>
      <c r="D7698" s="2" t="s">
        <v>12</v>
      </c>
      <c r="E7698" s="2" t="s">
        <v>74</v>
      </c>
      <c r="F7698" s="2" t="s">
        <v>977</v>
      </c>
      <c r="G7698" s="14" t="n">
        <v>12.5</v>
      </c>
      <c r="H7698" s="14" t="n">
        <v>21.19</v>
      </c>
      <c r="I7698" s="14" t="n">
        <v>12.5</v>
      </c>
      <c r="J7698" s="23" t="n">
        <f aca="false">IF(AND(E7698="Priority",ISNUMBER('Cost model'!N321)),'Cost model'!N321,'Cost model'!M321)</f>
        <v>40</v>
      </c>
      <c r="K7698" s="14" t="n">
        <f aca="false">J7698-H7698</f>
        <v>18.81</v>
      </c>
      <c r="L7698" s="14" t="n">
        <f aca="false">G7698-H7698</f>
        <v>-8.69</v>
      </c>
    </row>
    <row r="7699" customFormat="false" ht="15" hidden="false" customHeight="false" outlineLevel="0" collapsed="false">
      <c r="A7699" s="2" t="s">
        <v>174</v>
      </c>
      <c r="B7699" s="2" t="s">
        <v>174</v>
      </c>
      <c r="C7699" s="2" t="s">
        <v>49</v>
      </c>
      <c r="D7699" s="2" t="s">
        <v>12</v>
      </c>
      <c r="E7699" s="2" t="s">
        <v>74</v>
      </c>
      <c r="F7699" s="2" t="s">
        <v>977</v>
      </c>
      <c r="G7699" s="14" t="n">
        <v>89.5</v>
      </c>
      <c r="H7699" s="14" t="n">
        <v>48.53</v>
      </c>
      <c r="I7699" s="14" t="n">
        <v>19.5</v>
      </c>
      <c r="J7699" s="23" t="n">
        <f aca="false">IF(AND(E7699="Priority",ISNUMBER('Cost model'!N172)),'Cost model'!N172,'Cost model'!M172)</f>
        <v>45</v>
      </c>
      <c r="K7699" s="14" t="n">
        <f aca="false">J7699-H7699</f>
        <v>-3.53</v>
      </c>
      <c r="L7699" s="14" t="n">
        <f aca="false">G7699-H7699</f>
        <v>40.97</v>
      </c>
    </row>
    <row r="7700" customFormat="false" ht="15" hidden="false" customHeight="false" outlineLevel="0" collapsed="false">
      <c r="A7700" s="2" t="s">
        <v>142</v>
      </c>
      <c r="B7700" s="2" t="s">
        <v>142</v>
      </c>
      <c r="C7700" s="2" t="s">
        <v>47</v>
      </c>
      <c r="D7700" s="2" t="s">
        <v>10</v>
      </c>
      <c r="E7700" s="2" t="s">
        <v>74</v>
      </c>
      <c r="F7700" s="2" t="s">
        <v>977</v>
      </c>
      <c r="G7700" s="14" t="n">
        <v>9.5</v>
      </c>
      <c r="H7700" s="14" t="n">
        <v>6.4</v>
      </c>
      <c r="I7700" s="14" t="n">
        <v>9.5</v>
      </c>
      <c r="J7700" s="23" t="n">
        <f aca="false">IF(AND(E7700="Priority",ISNUMBER('Cost model'!N632)),'Cost model'!N632,'Cost model'!M632)</f>
        <v>9.5</v>
      </c>
      <c r="K7700" s="14" t="n">
        <f aca="false">J7700-H7700</f>
        <v>3.1</v>
      </c>
      <c r="L7700" s="14" t="n">
        <f aca="false">G7700-H7700</f>
        <v>3.1</v>
      </c>
    </row>
    <row r="7701" customFormat="false" ht="15" hidden="false" customHeight="false" outlineLevel="0" collapsed="false">
      <c r="A7701" s="2" t="s">
        <v>174</v>
      </c>
      <c r="B7701" s="2" t="s">
        <v>174</v>
      </c>
      <c r="C7701" s="2" t="s">
        <v>47</v>
      </c>
      <c r="D7701" s="2" t="s">
        <v>12</v>
      </c>
      <c r="E7701" s="2" t="s">
        <v>74</v>
      </c>
      <c r="F7701" s="2" t="s">
        <v>977</v>
      </c>
      <c r="G7701" s="14" t="n">
        <v>38</v>
      </c>
      <c r="H7701" s="14" t="n">
        <v>41.81</v>
      </c>
      <c r="I7701" s="14" t="n">
        <v>9.5</v>
      </c>
      <c r="J7701" s="23" t="n">
        <f aca="false">IF(AND(E7701="Priority",ISNUMBER('Cost model'!N170)),'Cost model'!N170,'Cost model'!M170)</f>
        <v>25.5</v>
      </c>
      <c r="K7701" s="14" t="n">
        <f aca="false">J7701-H7701</f>
        <v>-16.31</v>
      </c>
      <c r="L7701" s="14" t="n">
        <f aca="false">G7701-H7701</f>
        <v>-3.81</v>
      </c>
    </row>
    <row r="7702" customFormat="false" ht="15" hidden="false" customHeight="false" outlineLevel="0" collapsed="false">
      <c r="A7702" s="2" t="s">
        <v>174</v>
      </c>
      <c r="B7702" s="2" t="s">
        <v>174</v>
      </c>
      <c r="C7702" s="2" t="s">
        <v>47</v>
      </c>
      <c r="D7702" s="2" t="s">
        <v>15</v>
      </c>
      <c r="E7702" s="2" t="s">
        <v>83</v>
      </c>
      <c r="F7702" s="2" t="s">
        <v>977</v>
      </c>
      <c r="G7702" s="14" t="n">
        <v>85</v>
      </c>
      <c r="H7702" s="14" t="n">
        <v>89.06</v>
      </c>
      <c r="I7702" s="14" t="n">
        <v>85</v>
      </c>
      <c r="J7702" s="23" t="n">
        <f aca="false">IF(AND(E7702="Priority",ISNUMBER('Cost model'!N179)),'Cost model'!N179,'Cost model'!M179)</f>
        <v>165</v>
      </c>
      <c r="K7702" s="14" t="n">
        <f aca="false">J7702-H7702</f>
        <v>75.94</v>
      </c>
      <c r="L7702" s="14" t="n">
        <f aca="false">G7702-H7702</f>
        <v>-4.06</v>
      </c>
    </row>
    <row r="7703" customFormat="false" ht="15" hidden="false" customHeight="false" outlineLevel="0" collapsed="false">
      <c r="A7703" s="2" t="s">
        <v>174</v>
      </c>
      <c r="B7703" s="2" t="s">
        <v>174</v>
      </c>
      <c r="C7703" s="2" t="s">
        <v>47</v>
      </c>
      <c r="D7703" s="2" t="s">
        <v>10</v>
      </c>
      <c r="E7703" s="2" t="s">
        <v>74</v>
      </c>
      <c r="F7703" s="2" t="s">
        <v>977</v>
      </c>
      <c r="G7703" s="14" t="n">
        <v>9.5</v>
      </c>
      <c r="H7703" s="14" t="n">
        <v>7.5</v>
      </c>
      <c r="I7703" s="14" t="n">
        <v>9.5</v>
      </c>
      <c r="J7703" s="23" t="n">
        <f aca="false">IF(AND(E7703="Priority",ISNUMBER('Cost model'!N167)),'Cost model'!N167,'Cost model'!M167)</f>
        <v>8.5</v>
      </c>
      <c r="K7703" s="14" t="n">
        <f aca="false">J7703-H7703</f>
        <v>1</v>
      </c>
      <c r="L7703" s="14" t="n">
        <f aca="false">G7703-H7703</f>
        <v>2</v>
      </c>
    </row>
    <row r="7704" customFormat="false" ht="15" hidden="false" customHeight="false" outlineLevel="0" collapsed="false">
      <c r="A7704" s="2" t="s">
        <v>174</v>
      </c>
      <c r="B7704" s="2" t="s">
        <v>124</v>
      </c>
      <c r="C7704" s="2" t="s">
        <v>47</v>
      </c>
      <c r="D7704" s="2" t="s">
        <v>10</v>
      </c>
      <c r="E7704" s="2" t="s">
        <v>74</v>
      </c>
      <c r="F7704" s="2" t="s">
        <v>976</v>
      </c>
      <c r="G7704" s="14" t="n">
        <v>9.5</v>
      </c>
      <c r="H7704" s="14" t="n">
        <v>8.02</v>
      </c>
      <c r="I7704" s="14" t="n">
        <v>9.5</v>
      </c>
      <c r="J7704" s="23" t="n">
        <f aca="false">IF(AND(E7704="Priority",ISNUMBER('Cost model'!N107)),'Cost model'!N107,'Cost model'!M107)</f>
        <v>12.5</v>
      </c>
      <c r="K7704" s="14" t="n">
        <f aca="false">J7704-H7704</f>
        <v>4.48</v>
      </c>
      <c r="L7704" s="14" t="n">
        <f aca="false">G7704-H7704</f>
        <v>1.48</v>
      </c>
    </row>
    <row r="7705" customFormat="false" ht="15" hidden="false" customHeight="false" outlineLevel="0" collapsed="false">
      <c r="A7705" s="2" t="s">
        <v>123</v>
      </c>
      <c r="B7705" s="2" t="s">
        <v>158</v>
      </c>
      <c r="C7705" s="2" t="s">
        <v>47</v>
      </c>
      <c r="D7705" s="2" t="s">
        <v>10</v>
      </c>
      <c r="E7705" s="2" t="s">
        <v>74</v>
      </c>
      <c r="F7705" s="2" t="s">
        <v>976</v>
      </c>
      <c r="G7705" s="14" t="n">
        <v>19.5</v>
      </c>
      <c r="H7705" s="14" t="n">
        <v>17.6</v>
      </c>
      <c r="I7705" s="14" t="n">
        <v>19.5</v>
      </c>
      <c r="J7705" s="23" t="n">
        <f aca="false">IF(AND(E7705="Priority",ISNUMBER('Cost model'!N32)),'Cost model'!N32,'Cost model'!M32)</f>
        <v>15.5</v>
      </c>
      <c r="K7705" s="14" t="n">
        <f aca="false">J7705-H7705</f>
        <v>-2.1</v>
      </c>
      <c r="L7705" s="14" t="n">
        <f aca="false">G7705-H7705</f>
        <v>1.9</v>
      </c>
    </row>
    <row r="7706" customFormat="false" ht="15" hidden="false" customHeight="false" outlineLevel="0" collapsed="false">
      <c r="A7706" s="2" t="s">
        <v>174</v>
      </c>
      <c r="B7706" s="2" t="s">
        <v>124</v>
      </c>
      <c r="C7706" s="2" t="s">
        <v>47</v>
      </c>
      <c r="D7706" s="2" t="s">
        <v>12</v>
      </c>
      <c r="E7706" s="2" t="s">
        <v>74</v>
      </c>
      <c r="F7706" s="2" t="s">
        <v>976</v>
      </c>
      <c r="G7706" s="14" t="n">
        <v>28.5</v>
      </c>
      <c r="H7706" s="14" t="n">
        <v>41.81</v>
      </c>
      <c r="I7706" s="14" t="n">
        <v>9.5</v>
      </c>
      <c r="J7706" s="23" t="n">
        <f aca="false">IF(AND(E7706="Priority",ISNUMBER('Cost model'!N110)),'Cost model'!N110,'Cost model'!M110)</f>
        <v>40</v>
      </c>
      <c r="K7706" s="14" t="n">
        <f aca="false">J7706-H7706</f>
        <v>-1.81</v>
      </c>
      <c r="L7706" s="14" t="n">
        <f aca="false">G7706-H7706</f>
        <v>-13.31</v>
      </c>
    </row>
    <row r="7707" customFormat="false" ht="15" hidden="false" customHeight="false" outlineLevel="0" collapsed="false">
      <c r="A7707" s="2" t="s">
        <v>123</v>
      </c>
      <c r="B7707" s="2" t="s">
        <v>142</v>
      </c>
      <c r="C7707" s="2" t="s">
        <v>47</v>
      </c>
      <c r="D7707" s="2" t="s">
        <v>12</v>
      </c>
      <c r="E7707" s="2" t="s">
        <v>74</v>
      </c>
      <c r="F7707" s="2" t="s">
        <v>976</v>
      </c>
      <c r="G7707" s="14" t="n">
        <v>82.5</v>
      </c>
      <c r="H7707" s="14" t="n">
        <v>25.36</v>
      </c>
      <c r="I7707" s="14" t="n">
        <v>19.5</v>
      </c>
      <c r="J7707" s="23" t="n">
        <f aca="false">IF(AND(E7707="Priority",ISNUMBER('Cost model'!N20)),'Cost model'!N20,'Cost model'!M20)</f>
        <v>35</v>
      </c>
      <c r="K7707" s="14" t="n">
        <f aca="false">J7707-H7707</f>
        <v>9.64</v>
      </c>
      <c r="L7707" s="14" t="n">
        <f aca="false">G7707-H7707</f>
        <v>57.14</v>
      </c>
    </row>
    <row r="7708" customFormat="false" ht="15" hidden="false" customHeight="false" outlineLevel="0" collapsed="false">
      <c r="A7708" s="2" t="s">
        <v>142</v>
      </c>
      <c r="B7708" s="2" t="s">
        <v>142</v>
      </c>
      <c r="C7708" s="2" t="s">
        <v>47</v>
      </c>
      <c r="D7708" s="2" t="s">
        <v>12</v>
      </c>
      <c r="E7708" s="2" t="s">
        <v>74</v>
      </c>
      <c r="F7708" s="2" t="s">
        <v>977</v>
      </c>
      <c r="G7708" s="14" t="n">
        <v>38</v>
      </c>
      <c r="H7708" s="14" t="n">
        <v>42.76</v>
      </c>
      <c r="I7708" s="14" t="n">
        <v>9.5</v>
      </c>
      <c r="J7708" s="23" t="n">
        <f aca="false">IF(AND(E7708="Priority",ISNUMBER('Cost model'!N635)),'Cost model'!N635,'Cost model'!M635)</f>
        <v>30.5</v>
      </c>
      <c r="K7708" s="14" t="n">
        <f aca="false">J7708-H7708</f>
        <v>-12.26</v>
      </c>
      <c r="L7708" s="14" t="n">
        <f aca="false">G7708-H7708</f>
        <v>-4.76</v>
      </c>
    </row>
    <row r="7709" customFormat="false" ht="15" hidden="false" customHeight="false" outlineLevel="0" collapsed="false">
      <c r="A7709" s="2" t="s">
        <v>124</v>
      </c>
      <c r="B7709" s="2" t="s">
        <v>124</v>
      </c>
      <c r="C7709" s="2" t="s">
        <v>47</v>
      </c>
      <c r="D7709" s="2" t="s">
        <v>10</v>
      </c>
      <c r="E7709" s="2" t="s">
        <v>74</v>
      </c>
      <c r="F7709" s="2" t="s">
        <v>977</v>
      </c>
      <c r="G7709" s="14" t="n">
        <v>9.5</v>
      </c>
      <c r="H7709" s="14" t="n">
        <v>7.88</v>
      </c>
      <c r="I7709" s="14" t="n">
        <v>9.5</v>
      </c>
      <c r="J7709" s="23" t="n">
        <f aca="false">IF(AND(E7709="Priority",ISNUMBER('Cost model'!N317)),'Cost model'!N317,'Cost model'!M317)</f>
        <v>10.5</v>
      </c>
      <c r="K7709" s="14" t="n">
        <f aca="false">J7709-H7709</f>
        <v>2.62</v>
      </c>
      <c r="L7709" s="14" t="n">
        <f aca="false">G7709-H7709</f>
        <v>1.62</v>
      </c>
    </row>
    <row r="7710" customFormat="false" ht="15" hidden="false" customHeight="false" outlineLevel="0" collapsed="false">
      <c r="A7710" s="2" t="s">
        <v>124</v>
      </c>
      <c r="B7710" s="2" t="s">
        <v>124</v>
      </c>
      <c r="C7710" s="2" t="s">
        <v>48</v>
      </c>
      <c r="D7710" s="2" t="s">
        <v>10</v>
      </c>
      <c r="E7710" s="2" t="s">
        <v>74</v>
      </c>
      <c r="F7710" s="2" t="s">
        <v>977</v>
      </c>
      <c r="G7710" s="14" t="n">
        <v>9.5</v>
      </c>
      <c r="H7710" s="14" t="n">
        <v>7.88</v>
      </c>
      <c r="I7710" s="14" t="n">
        <v>12.5</v>
      </c>
      <c r="J7710" s="23" t="n">
        <f aca="false">IF(AND(E7710="Priority",ISNUMBER('Cost model'!N318)),'Cost model'!N318,'Cost model'!M318)</f>
        <v>14.5</v>
      </c>
      <c r="K7710" s="14" t="n">
        <f aca="false">J7710-H7710</f>
        <v>6.62</v>
      </c>
      <c r="L7710" s="14" t="n">
        <f aca="false">G7710-H7710</f>
        <v>1.62</v>
      </c>
    </row>
    <row r="7711" customFormat="false" ht="15" hidden="false" customHeight="false" outlineLevel="0" collapsed="false">
      <c r="A7711" s="2" t="s">
        <v>142</v>
      </c>
      <c r="B7711" s="2" t="s">
        <v>142</v>
      </c>
      <c r="C7711" s="2" t="s">
        <v>49</v>
      </c>
      <c r="D7711" s="2" t="s">
        <v>13</v>
      </c>
      <c r="E7711" s="2" t="s">
        <v>74</v>
      </c>
      <c r="F7711" s="2" t="s">
        <v>977</v>
      </c>
      <c r="G7711" s="14" t="n">
        <v>102.5</v>
      </c>
      <c r="H7711" s="14" t="n">
        <v>61.79</v>
      </c>
      <c r="I7711" s="14" t="n">
        <v>50</v>
      </c>
      <c r="J7711" s="23" t="n">
        <f aca="false">IF(AND(E7711="Priority",ISNUMBER('Cost model'!N640)),'Cost model'!N640,'Cost model'!M640)</f>
        <v>65</v>
      </c>
      <c r="K7711" s="14" t="n">
        <f aca="false">J7711-H7711</f>
        <v>3.21</v>
      </c>
      <c r="L7711" s="14" t="n">
        <f aca="false">G7711-H7711</f>
        <v>40.71</v>
      </c>
    </row>
    <row r="7712" customFormat="false" ht="15" hidden="false" customHeight="false" outlineLevel="0" collapsed="false">
      <c r="A7712" s="2" t="s">
        <v>142</v>
      </c>
      <c r="B7712" s="2" t="s">
        <v>142</v>
      </c>
      <c r="C7712" s="2" t="s">
        <v>47</v>
      </c>
      <c r="D7712" s="2" t="s">
        <v>12</v>
      </c>
      <c r="E7712" s="2" t="s">
        <v>74</v>
      </c>
      <c r="F7712" s="2" t="s">
        <v>977</v>
      </c>
      <c r="G7712" s="14" t="n">
        <v>48.5</v>
      </c>
      <c r="H7712" s="14" t="n">
        <v>41.81</v>
      </c>
      <c r="I7712" s="14" t="n">
        <v>9.5</v>
      </c>
      <c r="J7712" s="23" t="n">
        <f aca="false">IF(AND(E7712="Priority",ISNUMBER('Cost model'!N635)),'Cost model'!N635,'Cost model'!M635)</f>
        <v>30.5</v>
      </c>
      <c r="K7712" s="14" t="n">
        <f aca="false">J7712-H7712</f>
        <v>-11.31</v>
      </c>
      <c r="L7712" s="14" t="n">
        <f aca="false">G7712-H7712</f>
        <v>6.69</v>
      </c>
    </row>
    <row r="7713" customFormat="false" ht="15" hidden="false" customHeight="false" outlineLevel="0" collapsed="false">
      <c r="A7713" s="2" t="s">
        <v>124</v>
      </c>
      <c r="B7713" s="2" t="s">
        <v>124</v>
      </c>
      <c r="C7713" s="2" t="s">
        <v>48</v>
      </c>
      <c r="D7713" s="2" t="s">
        <v>10</v>
      </c>
      <c r="E7713" s="2" t="s">
        <v>74</v>
      </c>
      <c r="F7713" s="2" t="s">
        <v>977</v>
      </c>
      <c r="G7713" s="14" t="n">
        <v>12.5</v>
      </c>
      <c r="H7713" s="14" t="n">
        <v>13.32</v>
      </c>
      <c r="I7713" s="14" t="n">
        <v>12.5</v>
      </c>
      <c r="J7713" s="23" t="n">
        <f aca="false">IF(AND(E7713="Priority",ISNUMBER('Cost model'!N318)),'Cost model'!N318,'Cost model'!M318)</f>
        <v>14.5</v>
      </c>
      <c r="K7713" s="14" t="n">
        <f aca="false">J7713-H7713</f>
        <v>1.18</v>
      </c>
      <c r="L7713" s="14" t="n">
        <f aca="false">G7713-H7713</f>
        <v>-0.82</v>
      </c>
    </row>
    <row r="7714" customFormat="false" ht="15" hidden="false" customHeight="false" outlineLevel="0" collapsed="false">
      <c r="A7714" s="2" t="s">
        <v>221</v>
      </c>
      <c r="B7714" s="2" t="s">
        <v>221</v>
      </c>
      <c r="C7714" s="2" t="s">
        <v>47</v>
      </c>
      <c r="D7714" s="2" t="s">
        <v>10</v>
      </c>
      <c r="E7714" s="2" t="s">
        <v>83</v>
      </c>
      <c r="F7714" s="2" t="s">
        <v>977</v>
      </c>
      <c r="G7714" s="14" t="n">
        <v>14.5</v>
      </c>
      <c r="H7714" s="14" t="n">
        <v>21.01</v>
      </c>
      <c r="I7714" s="14" t="n">
        <v>14.5</v>
      </c>
      <c r="J7714" s="23" t="n">
        <f aca="false">IF(AND(E7714="Priority",ISNUMBER('Cost model'!N737)),'Cost model'!N737,'Cost model'!M737)</f>
        <v>13.5</v>
      </c>
      <c r="K7714" s="14" t="n">
        <f aca="false">J7714-H7714</f>
        <v>-7.51</v>
      </c>
      <c r="L7714" s="14" t="n">
        <f aca="false">G7714-H7714</f>
        <v>-6.51</v>
      </c>
    </row>
    <row r="7715" customFormat="false" ht="15" hidden="false" customHeight="false" outlineLevel="0" collapsed="false">
      <c r="A7715" s="2" t="s">
        <v>124</v>
      </c>
      <c r="B7715" s="2" t="s">
        <v>124</v>
      </c>
      <c r="C7715" s="2" t="s">
        <v>48</v>
      </c>
      <c r="D7715" s="2" t="s">
        <v>14</v>
      </c>
      <c r="E7715" s="2" t="s">
        <v>74</v>
      </c>
      <c r="F7715" s="2" t="s">
        <v>977</v>
      </c>
      <c r="G7715" s="14" t="n">
        <v>162</v>
      </c>
      <c r="H7715" s="14" t="n">
        <v>130.37</v>
      </c>
      <c r="I7715" s="14" t="n">
        <v>45</v>
      </c>
      <c r="J7715" s="23" t="n">
        <f aca="false">IF(AND(E7715="Priority",ISNUMBER('Cost model'!N327)),'Cost model'!N327,'Cost model'!M327)</f>
        <v>130</v>
      </c>
      <c r="K7715" s="14" t="n">
        <f aca="false">J7715-H7715</f>
        <v>-0.370000000000005</v>
      </c>
      <c r="L7715" s="14" t="n">
        <f aca="false">G7715-H7715</f>
        <v>31.63</v>
      </c>
    </row>
    <row r="7716" customFormat="false" ht="15" hidden="false" customHeight="false" outlineLevel="0" collapsed="false">
      <c r="A7716" s="2" t="s">
        <v>174</v>
      </c>
      <c r="B7716" s="2" t="s">
        <v>174</v>
      </c>
      <c r="C7716" s="2" t="s">
        <v>49</v>
      </c>
      <c r="D7716" s="2" t="s">
        <v>12</v>
      </c>
      <c r="E7716" s="2" t="s">
        <v>74</v>
      </c>
      <c r="F7716" s="2" t="s">
        <v>977</v>
      </c>
      <c r="G7716" s="14" t="n">
        <v>74</v>
      </c>
      <c r="H7716" s="14" t="n">
        <v>46.04</v>
      </c>
      <c r="I7716" s="14" t="n">
        <v>19.5</v>
      </c>
      <c r="J7716" s="23" t="n">
        <f aca="false">IF(AND(E7716="Priority",ISNUMBER('Cost model'!N172)),'Cost model'!N172,'Cost model'!M172)</f>
        <v>45</v>
      </c>
      <c r="K7716" s="14" t="n">
        <f aca="false">J7716-H7716</f>
        <v>-1.04</v>
      </c>
      <c r="L7716" s="14" t="n">
        <f aca="false">G7716-H7716</f>
        <v>27.96</v>
      </c>
    </row>
    <row r="7717" customFormat="false" ht="15" hidden="false" customHeight="false" outlineLevel="0" collapsed="false">
      <c r="A7717" s="2" t="s">
        <v>158</v>
      </c>
      <c r="B7717" s="2" t="s">
        <v>158</v>
      </c>
      <c r="C7717" s="2" t="s">
        <v>49</v>
      </c>
      <c r="D7717" s="2" t="s">
        <v>10</v>
      </c>
      <c r="E7717" s="2" t="s">
        <v>83</v>
      </c>
      <c r="F7717" s="2" t="s">
        <v>977</v>
      </c>
      <c r="G7717" s="14" t="n">
        <v>24.5</v>
      </c>
      <c r="H7717" s="14" t="n">
        <v>21.6</v>
      </c>
      <c r="I7717" s="14" t="n">
        <v>24.5</v>
      </c>
      <c r="J7717" s="23" t="n">
        <f aca="false">IF(AND(E7717="Priority",ISNUMBER('Cost model'!N424)),'Cost model'!N424,'Cost model'!M424)</f>
        <v>22.5</v>
      </c>
      <c r="K7717" s="14" t="n">
        <f aca="false">J7717-H7717</f>
        <v>0.899999999999999</v>
      </c>
      <c r="L7717" s="14" t="n">
        <f aca="false">G7717-H7717</f>
        <v>2.9</v>
      </c>
    </row>
    <row r="7718" customFormat="false" ht="15" hidden="false" customHeight="false" outlineLevel="0" collapsed="false">
      <c r="A7718" s="2" t="s">
        <v>174</v>
      </c>
      <c r="B7718" s="2" t="s">
        <v>158</v>
      </c>
      <c r="C7718" s="2" t="s">
        <v>49</v>
      </c>
      <c r="D7718" s="2" t="s">
        <v>10</v>
      </c>
      <c r="E7718" s="2" t="s">
        <v>74</v>
      </c>
      <c r="F7718" s="2" t="s">
        <v>976</v>
      </c>
      <c r="G7718" s="14" t="n">
        <v>24.5</v>
      </c>
      <c r="H7718" s="14" t="n">
        <v>21.19</v>
      </c>
      <c r="I7718" s="14" t="n">
        <v>17.5</v>
      </c>
      <c r="J7718" s="23" t="n">
        <f aca="false">IF(AND(E7718="Priority",ISNUMBER('Cost model'!N139)),'Cost model'!N139,'Cost model'!M139)</f>
        <v>19.5</v>
      </c>
      <c r="K7718" s="14" t="n">
        <f aca="false">J7718-H7718</f>
        <v>-1.69</v>
      </c>
      <c r="L7718" s="14" t="n">
        <f aca="false">G7718-H7718</f>
        <v>3.31</v>
      </c>
    </row>
    <row r="7719" customFormat="false" ht="15" hidden="false" customHeight="false" outlineLevel="0" collapsed="false">
      <c r="A7719" s="2" t="s">
        <v>174</v>
      </c>
      <c r="B7719" s="2" t="s">
        <v>124</v>
      </c>
      <c r="C7719" s="2" t="s">
        <v>47</v>
      </c>
      <c r="D7719" s="2" t="s">
        <v>10</v>
      </c>
      <c r="E7719" s="2" t="s">
        <v>83</v>
      </c>
      <c r="F7719" s="2" t="s">
        <v>976</v>
      </c>
      <c r="G7719" s="14" t="n">
        <v>14.5</v>
      </c>
      <c r="H7719" s="14" t="n">
        <v>17.49</v>
      </c>
      <c r="I7719" s="14" t="n">
        <v>14.5</v>
      </c>
      <c r="J7719" s="23" t="n">
        <f aca="false">IF(AND(E7719="Priority",ISNUMBER('Cost model'!N107)),'Cost model'!N107,'Cost model'!M107)</f>
        <v>17.5</v>
      </c>
      <c r="K7719" s="14" t="n">
        <f aca="false">J7719-H7719</f>
        <v>0.0100000000000016</v>
      </c>
      <c r="L7719" s="14" t="n">
        <f aca="false">G7719-H7719</f>
        <v>-2.99</v>
      </c>
    </row>
    <row r="7720" customFormat="false" ht="15" hidden="false" customHeight="false" outlineLevel="0" collapsed="false">
      <c r="A7720" s="2" t="s">
        <v>174</v>
      </c>
      <c r="B7720" s="2" t="s">
        <v>174</v>
      </c>
      <c r="C7720" s="2" t="s">
        <v>48</v>
      </c>
      <c r="D7720" s="2" t="s">
        <v>12</v>
      </c>
      <c r="E7720" s="2" t="s">
        <v>74</v>
      </c>
      <c r="F7720" s="2" t="s">
        <v>977</v>
      </c>
      <c r="G7720" s="14" t="n">
        <v>37.5</v>
      </c>
      <c r="H7720" s="14" t="n">
        <v>59.17</v>
      </c>
      <c r="I7720" s="14" t="n">
        <v>12.5</v>
      </c>
      <c r="J7720" s="23" t="n">
        <f aca="false">IF(AND(E7720="Priority",ISNUMBER('Cost model'!N171)),'Cost model'!N171,'Cost model'!M171)</f>
        <v>40</v>
      </c>
      <c r="K7720" s="14" t="n">
        <f aca="false">J7720-H7720</f>
        <v>-19.17</v>
      </c>
      <c r="L7720" s="14" t="n">
        <f aca="false">G7720-H7720</f>
        <v>-21.67</v>
      </c>
    </row>
    <row r="7721" customFormat="false" ht="15" hidden="false" customHeight="false" outlineLevel="0" collapsed="false">
      <c r="A7721" s="2" t="s">
        <v>124</v>
      </c>
      <c r="B7721" s="2" t="s">
        <v>124</v>
      </c>
      <c r="C7721" s="2" t="s">
        <v>47</v>
      </c>
      <c r="D7721" s="2" t="s">
        <v>10</v>
      </c>
      <c r="E7721" s="2" t="s">
        <v>74</v>
      </c>
      <c r="F7721" s="2" t="s">
        <v>977</v>
      </c>
      <c r="G7721" s="14" t="n">
        <v>9.5</v>
      </c>
      <c r="H7721" s="14" t="n">
        <v>7.5</v>
      </c>
      <c r="I7721" s="14" t="n">
        <v>9.5</v>
      </c>
      <c r="J7721" s="23" t="n">
        <f aca="false">IF(AND(E7721="Priority",ISNUMBER('Cost model'!N317)),'Cost model'!N317,'Cost model'!M317)</f>
        <v>10.5</v>
      </c>
      <c r="K7721" s="14" t="n">
        <f aca="false">J7721-H7721</f>
        <v>3</v>
      </c>
      <c r="L7721" s="14" t="n">
        <f aca="false">G7721-H7721</f>
        <v>2</v>
      </c>
    </row>
    <row r="7722" customFormat="false" ht="15" hidden="false" customHeight="false" outlineLevel="0" collapsed="false">
      <c r="A7722" s="2" t="s">
        <v>221</v>
      </c>
      <c r="B7722" s="2" t="s">
        <v>221</v>
      </c>
      <c r="C7722" s="2" t="s">
        <v>47</v>
      </c>
      <c r="D7722" s="2" t="s">
        <v>13</v>
      </c>
      <c r="E7722" s="2" t="s">
        <v>74</v>
      </c>
      <c r="F7722" s="2" t="s">
        <v>977</v>
      </c>
      <c r="G7722" s="14" t="n">
        <v>19.5</v>
      </c>
      <c r="H7722" s="14" t="n">
        <v>14.1</v>
      </c>
      <c r="I7722" s="14" t="n">
        <v>19.5</v>
      </c>
      <c r="J7722" s="23" t="n">
        <f aca="false">IF(AND(E7722="Priority",ISNUMBER('Cost model'!N743)),'Cost model'!N743,'Cost model'!M743)</f>
        <v>45</v>
      </c>
      <c r="K7722" s="14" t="n">
        <f aca="false">J7722-H7722</f>
        <v>30.9</v>
      </c>
      <c r="L7722" s="14" t="n">
        <f aca="false">G7722-H7722</f>
        <v>5.4</v>
      </c>
    </row>
    <row r="7723" customFormat="false" ht="15" hidden="false" customHeight="false" outlineLevel="0" collapsed="false">
      <c r="A7723" s="2" t="s">
        <v>124</v>
      </c>
      <c r="B7723" s="2" t="s">
        <v>124</v>
      </c>
      <c r="C7723" s="2" t="s">
        <v>47</v>
      </c>
      <c r="D7723" s="2" t="s">
        <v>10</v>
      </c>
      <c r="E7723" s="2" t="s">
        <v>74</v>
      </c>
      <c r="F7723" s="2" t="s">
        <v>977</v>
      </c>
      <c r="G7723" s="14" t="n">
        <v>9.5</v>
      </c>
      <c r="H7723" s="14" t="n">
        <v>7.87</v>
      </c>
      <c r="I7723" s="14" t="n">
        <v>9.5</v>
      </c>
      <c r="J7723" s="23" t="n">
        <f aca="false">IF(AND(E7723="Priority",ISNUMBER('Cost model'!N317)),'Cost model'!N317,'Cost model'!M317)</f>
        <v>10.5</v>
      </c>
      <c r="K7723" s="14" t="n">
        <f aca="false">J7723-H7723</f>
        <v>2.63</v>
      </c>
      <c r="L7723" s="14" t="n">
        <f aca="false">G7723-H7723</f>
        <v>1.63</v>
      </c>
    </row>
    <row r="7724" customFormat="false" ht="15" hidden="false" customHeight="false" outlineLevel="0" collapsed="false">
      <c r="A7724" s="2" t="s">
        <v>142</v>
      </c>
      <c r="B7724" s="2" t="s">
        <v>142</v>
      </c>
      <c r="C7724" s="2" t="s">
        <v>48</v>
      </c>
      <c r="D7724" s="2" t="s">
        <v>10</v>
      </c>
      <c r="E7724" s="2" t="s">
        <v>74</v>
      </c>
      <c r="F7724" s="2" t="s">
        <v>977</v>
      </c>
      <c r="G7724" s="14" t="n">
        <v>37.5</v>
      </c>
      <c r="H7724" s="14" t="n">
        <v>28.37</v>
      </c>
      <c r="I7724" s="14" t="n">
        <v>12.5</v>
      </c>
      <c r="J7724" s="23" t="n">
        <f aca="false">IF(AND(E7724="Priority",ISNUMBER('Cost model'!N633)),'Cost model'!N633,'Cost model'!M633)</f>
        <v>11.5</v>
      </c>
      <c r="K7724" s="14" t="n">
        <f aca="false">J7724-H7724</f>
        <v>-16.87</v>
      </c>
      <c r="L7724" s="14" t="n">
        <f aca="false">G7724-H7724</f>
        <v>9.13</v>
      </c>
    </row>
    <row r="7725" customFormat="false" ht="15" hidden="false" customHeight="false" outlineLevel="0" collapsed="false">
      <c r="A7725" s="2" t="s">
        <v>174</v>
      </c>
      <c r="B7725" s="2" t="s">
        <v>174</v>
      </c>
      <c r="C7725" s="2" t="s">
        <v>47</v>
      </c>
      <c r="D7725" s="2" t="s">
        <v>10</v>
      </c>
      <c r="E7725" s="2" t="s">
        <v>74</v>
      </c>
      <c r="F7725" s="2" t="s">
        <v>977</v>
      </c>
      <c r="G7725" s="14" t="n">
        <v>9.5</v>
      </c>
      <c r="H7725" s="14" t="n">
        <v>6.71</v>
      </c>
      <c r="I7725" s="14" t="n">
        <v>9.5</v>
      </c>
      <c r="J7725" s="23" t="n">
        <f aca="false">IF(AND(E7725="Priority",ISNUMBER('Cost model'!N167)),'Cost model'!N167,'Cost model'!M167)</f>
        <v>8.5</v>
      </c>
      <c r="K7725" s="14" t="n">
        <f aca="false">J7725-H7725</f>
        <v>1.79</v>
      </c>
      <c r="L7725" s="14" t="n">
        <f aca="false">G7725-H7725</f>
        <v>2.79</v>
      </c>
    </row>
    <row r="7726" customFormat="false" ht="15" hidden="false" customHeight="false" outlineLevel="0" collapsed="false">
      <c r="A7726" s="2" t="s">
        <v>142</v>
      </c>
      <c r="B7726" s="2" t="s">
        <v>142</v>
      </c>
      <c r="C7726" s="2" t="s">
        <v>48</v>
      </c>
      <c r="D7726" s="2" t="s">
        <v>10</v>
      </c>
      <c r="E7726" s="2" t="s">
        <v>74</v>
      </c>
      <c r="F7726" s="2" t="s">
        <v>977</v>
      </c>
      <c r="G7726" s="14" t="n">
        <v>25</v>
      </c>
      <c r="H7726" s="14" t="n">
        <v>18.3</v>
      </c>
      <c r="I7726" s="14" t="n">
        <v>12.5</v>
      </c>
      <c r="J7726" s="23" t="n">
        <f aca="false">IF(AND(E7726="Priority",ISNUMBER('Cost model'!N633)),'Cost model'!N633,'Cost model'!M633)</f>
        <v>11.5</v>
      </c>
      <c r="K7726" s="14" t="n">
        <f aca="false">J7726-H7726</f>
        <v>-6.8</v>
      </c>
      <c r="L7726" s="14" t="n">
        <f aca="false">G7726-H7726</f>
        <v>6.7</v>
      </c>
    </row>
    <row r="7727" customFormat="false" ht="15" hidden="false" customHeight="false" outlineLevel="0" collapsed="false">
      <c r="A7727" s="2" t="s">
        <v>174</v>
      </c>
      <c r="B7727" s="2" t="s">
        <v>174</v>
      </c>
      <c r="C7727" s="2" t="s">
        <v>49</v>
      </c>
      <c r="D7727" s="2" t="s">
        <v>12</v>
      </c>
      <c r="E7727" s="2" t="s">
        <v>74</v>
      </c>
      <c r="F7727" s="2" t="s">
        <v>977</v>
      </c>
      <c r="G7727" s="14" t="n">
        <v>59</v>
      </c>
      <c r="H7727" s="14" t="n">
        <v>29.02</v>
      </c>
      <c r="I7727" s="14" t="n">
        <v>19.5</v>
      </c>
      <c r="J7727" s="23" t="n">
        <f aca="false">IF(AND(E7727="Priority",ISNUMBER('Cost model'!N172)),'Cost model'!N172,'Cost model'!M172)</f>
        <v>45</v>
      </c>
      <c r="K7727" s="14" t="n">
        <f aca="false">J7727-H7727</f>
        <v>15.98</v>
      </c>
      <c r="L7727" s="14" t="n">
        <f aca="false">G7727-H7727</f>
        <v>29.98</v>
      </c>
    </row>
    <row r="7728" customFormat="false" ht="15" hidden="false" customHeight="false" outlineLevel="0" collapsed="false">
      <c r="A7728" s="2" t="s">
        <v>142</v>
      </c>
      <c r="B7728" s="2" t="s">
        <v>174</v>
      </c>
      <c r="C7728" s="2" t="s">
        <v>48</v>
      </c>
      <c r="D7728" s="2" t="s">
        <v>10</v>
      </c>
      <c r="E7728" s="2" t="s">
        <v>74</v>
      </c>
      <c r="F7728" s="2" t="s">
        <v>976</v>
      </c>
      <c r="G7728" s="14" t="n">
        <v>12.5</v>
      </c>
      <c r="H7728" s="14" t="n">
        <v>10.48</v>
      </c>
      <c r="I7728" s="14" t="n">
        <v>14.5</v>
      </c>
      <c r="J7728" s="23" t="n">
        <f aca="false">IF(AND(E7728="Priority",ISNUMBER('Cost model'!N693)),'Cost model'!N693,'Cost model'!M693)</f>
        <v>11.5</v>
      </c>
      <c r="K7728" s="14" t="n">
        <f aca="false">J7728-H7728</f>
        <v>1.02</v>
      </c>
      <c r="L7728" s="14" t="n">
        <f aca="false">G7728-H7728</f>
        <v>2.02</v>
      </c>
    </row>
    <row r="7729" customFormat="false" ht="15" hidden="false" customHeight="false" outlineLevel="0" collapsed="false">
      <c r="A7729" s="2" t="s">
        <v>142</v>
      </c>
      <c r="B7729" s="2" t="s">
        <v>158</v>
      </c>
      <c r="C7729" s="2" t="s">
        <v>47</v>
      </c>
      <c r="D7729" s="2" t="s">
        <v>12</v>
      </c>
      <c r="E7729" s="2" t="s">
        <v>74</v>
      </c>
      <c r="F7729" s="2" t="s">
        <v>976</v>
      </c>
      <c r="G7729" s="14" t="n">
        <v>19.5</v>
      </c>
      <c r="H7729" s="14" t="n">
        <v>33.59</v>
      </c>
      <c r="I7729" s="14" t="n">
        <v>19.5</v>
      </c>
      <c r="J7729" s="23" t="n">
        <f aca="false">IF(AND(E7729="Priority",ISNUMBER('Cost model'!N650)),'Cost model'!N650,'Cost model'!M650)</f>
        <v>40</v>
      </c>
      <c r="K7729" s="14" t="n">
        <f aca="false">J7729-H7729</f>
        <v>6.41</v>
      </c>
      <c r="L7729" s="14" t="n">
        <f aca="false">G7729-H7729</f>
        <v>-14.09</v>
      </c>
    </row>
    <row r="7730" customFormat="false" ht="15" hidden="false" customHeight="false" outlineLevel="0" collapsed="false">
      <c r="A7730" s="2" t="s">
        <v>174</v>
      </c>
      <c r="B7730" s="2" t="s">
        <v>142</v>
      </c>
      <c r="C7730" s="2" t="s">
        <v>48</v>
      </c>
      <c r="D7730" s="2" t="s">
        <v>10</v>
      </c>
      <c r="E7730" s="2" t="s">
        <v>74</v>
      </c>
      <c r="F7730" s="2" t="s">
        <v>976</v>
      </c>
      <c r="G7730" s="14" t="n">
        <v>12.5</v>
      </c>
      <c r="H7730" s="14" t="n">
        <v>11.54</v>
      </c>
      <c r="I7730" s="14" t="n">
        <v>12.5</v>
      </c>
      <c r="J7730" s="23" t="n">
        <f aca="false">IF(AND(E7730="Priority",ISNUMBER('Cost model'!N123)),'Cost model'!N123,'Cost model'!M123)</f>
        <v>16.5</v>
      </c>
      <c r="K7730" s="14" t="n">
        <f aca="false">J7730-H7730</f>
        <v>4.96</v>
      </c>
      <c r="L7730" s="14" t="n">
        <f aca="false">G7730-H7730</f>
        <v>0.960000000000001</v>
      </c>
    </row>
    <row r="7731" customFormat="false" ht="15" hidden="false" customHeight="false" outlineLevel="0" collapsed="false">
      <c r="A7731" s="2" t="s">
        <v>174</v>
      </c>
      <c r="B7731" s="2" t="s">
        <v>174</v>
      </c>
      <c r="C7731" s="2" t="s">
        <v>49</v>
      </c>
      <c r="D7731" s="2" t="s">
        <v>12</v>
      </c>
      <c r="E7731" s="2" t="s">
        <v>74</v>
      </c>
      <c r="F7731" s="2" t="s">
        <v>977</v>
      </c>
      <c r="G7731" s="14" t="n">
        <v>54.5</v>
      </c>
      <c r="H7731" s="14" t="n">
        <v>66.29</v>
      </c>
      <c r="I7731" s="14" t="n">
        <v>19.5</v>
      </c>
      <c r="J7731" s="23" t="n">
        <f aca="false">IF(AND(E7731="Priority",ISNUMBER('Cost model'!N172)),'Cost model'!N172,'Cost model'!M172)</f>
        <v>45</v>
      </c>
      <c r="K7731" s="14" t="n">
        <f aca="false">J7731-H7731</f>
        <v>-21.29</v>
      </c>
      <c r="L7731" s="14" t="n">
        <f aca="false">G7731-H7731</f>
        <v>-11.79</v>
      </c>
    </row>
    <row r="7732" customFormat="false" ht="15" hidden="false" customHeight="false" outlineLevel="0" collapsed="false">
      <c r="A7732" s="2" t="s">
        <v>174</v>
      </c>
      <c r="B7732" s="2" t="s">
        <v>174</v>
      </c>
      <c r="C7732" s="2" t="s">
        <v>47</v>
      </c>
      <c r="D7732" s="2" t="s">
        <v>10</v>
      </c>
      <c r="E7732" s="2" t="s">
        <v>83</v>
      </c>
      <c r="F7732" s="2" t="s">
        <v>977</v>
      </c>
      <c r="G7732" s="14" t="n">
        <v>14.5</v>
      </c>
      <c r="H7732" s="14" t="n">
        <v>10.62</v>
      </c>
      <c r="I7732" s="14" t="n">
        <v>14.5</v>
      </c>
      <c r="J7732" s="23" t="n">
        <f aca="false">IF(AND(E7732="Priority",ISNUMBER('Cost model'!N167)),'Cost model'!N167,'Cost model'!M167)</f>
        <v>13.5</v>
      </c>
      <c r="K7732" s="14" t="n">
        <f aca="false">J7732-H7732</f>
        <v>2.88</v>
      </c>
      <c r="L7732" s="14" t="n">
        <f aca="false">G7732-H7732</f>
        <v>3.88</v>
      </c>
    </row>
    <row r="7733" customFormat="false" ht="15" hidden="false" customHeight="false" outlineLevel="0" collapsed="false">
      <c r="A7733" s="2" t="s">
        <v>124</v>
      </c>
      <c r="B7733" s="2" t="s">
        <v>124</v>
      </c>
      <c r="C7733" s="2" t="s">
        <v>49</v>
      </c>
      <c r="D7733" s="2" t="s">
        <v>12</v>
      </c>
      <c r="E7733" s="2" t="s">
        <v>74</v>
      </c>
      <c r="F7733" s="2" t="s">
        <v>977</v>
      </c>
      <c r="G7733" s="14" t="n">
        <v>37</v>
      </c>
      <c r="H7733" s="14" t="n">
        <v>68.04</v>
      </c>
      <c r="I7733" s="14" t="n">
        <v>19.5</v>
      </c>
      <c r="J7733" s="23" t="n">
        <f aca="false">IF(AND(E7733="Priority",ISNUMBER('Cost model'!N322)),'Cost model'!N322,'Cost model'!M322)</f>
        <v>50</v>
      </c>
      <c r="K7733" s="14" t="n">
        <f aca="false">J7733-H7733</f>
        <v>-18.04</v>
      </c>
      <c r="L7733" s="14" t="n">
        <f aca="false">G7733-H7733</f>
        <v>-31.04</v>
      </c>
    </row>
    <row r="7734" customFormat="false" ht="15" hidden="false" customHeight="false" outlineLevel="0" collapsed="false">
      <c r="A7734" s="2" t="s">
        <v>142</v>
      </c>
      <c r="B7734" s="2" t="s">
        <v>142</v>
      </c>
      <c r="C7734" s="2" t="s">
        <v>49</v>
      </c>
      <c r="D7734" s="2" t="s">
        <v>10</v>
      </c>
      <c r="E7734" s="2" t="s">
        <v>83</v>
      </c>
      <c r="F7734" s="2" t="s">
        <v>977</v>
      </c>
      <c r="G7734" s="14" t="n">
        <v>24.5</v>
      </c>
      <c r="H7734" s="14" t="n">
        <v>25.71</v>
      </c>
      <c r="I7734" s="14" t="n">
        <v>24.5</v>
      </c>
      <c r="J7734" s="23" t="n">
        <f aca="false">IF(AND(E7734="Priority",ISNUMBER('Cost model'!N634)),'Cost model'!N634,'Cost model'!M634)</f>
        <v>21.5</v>
      </c>
      <c r="K7734" s="14" t="n">
        <f aca="false">J7734-H7734</f>
        <v>-4.21</v>
      </c>
      <c r="L7734" s="14" t="n">
        <f aca="false">G7734-H7734</f>
        <v>-1.21</v>
      </c>
    </row>
    <row r="7735" customFormat="false" ht="15" hidden="false" customHeight="false" outlineLevel="0" collapsed="false">
      <c r="A7735" s="2" t="s">
        <v>174</v>
      </c>
      <c r="B7735" s="2" t="s">
        <v>158</v>
      </c>
      <c r="C7735" s="2" t="s">
        <v>47</v>
      </c>
      <c r="D7735" s="2" t="s">
        <v>12</v>
      </c>
      <c r="E7735" s="2" t="s">
        <v>74</v>
      </c>
      <c r="F7735" s="2" t="s">
        <v>976</v>
      </c>
      <c r="G7735" s="14" t="n">
        <v>9.5</v>
      </c>
      <c r="H7735" s="14" t="n">
        <v>33.59</v>
      </c>
      <c r="I7735" s="14" t="n">
        <v>19.5</v>
      </c>
      <c r="J7735" s="23" t="n">
        <f aca="false">IF(AND(E7735="Priority",ISNUMBER('Cost model'!N140)),'Cost model'!N140,'Cost model'!M140)</f>
        <v>40</v>
      </c>
      <c r="K7735" s="14" t="n">
        <f aca="false">J7735-H7735</f>
        <v>6.41</v>
      </c>
      <c r="L7735" s="14" t="n">
        <f aca="false">G7735-H7735</f>
        <v>-24.09</v>
      </c>
    </row>
    <row r="7736" customFormat="false" ht="15" hidden="false" customHeight="false" outlineLevel="0" collapsed="false">
      <c r="A7736" s="2" t="s">
        <v>205</v>
      </c>
      <c r="B7736" s="2" t="s">
        <v>142</v>
      </c>
      <c r="C7736" s="2" t="s">
        <v>48</v>
      </c>
      <c r="D7736" s="2" t="s">
        <v>12</v>
      </c>
      <c r="E7736" s="2" t="s">
        <v>74</v>
      </c>
      <c r="F7736" s="2" t="s">
        <v>976</v>
      </c>
      <c r="G7736" s="14" t="n">
        <v>34</v>
      </c>
      <c r="H7736" s="14" t="n">
        <v>72.09</v>
      </c>
      <c r="I7736" s="14" t="n">
        <v>19.5</v>
      </c>
      <c r="J7736" s="23" t="n">
        <f aca="false">IF(AND(E7736="Priority",ISNUMBER('Cost model'!N546)),'Cost model'!N546,'Cost model'!M546)</f>
        <v>60</v>
      </c>
      <c r="K7736" s="14" t="n">
        <f aca="false">J7736-H7736</f>
        <v>-12.09</v>
      </c>
      <c r="L7736" s="14" t="n">
        <f aca="false">G7736-H7736</f>
        <v>-38.09</v>
      </c>
    </row>
    <row r="7737" customFormat="false" ht="15" hidden="false" customHeight="false" outlineLevel="0" collapsed="false">
      <c r="A7737" s="2" t="s">
        <v>124</v>
      </c>
      <c r="B7737" s="2" t="s">
        <v>124</v>
      </c>
      <c r="C7737" s="2" t="s">
        <v>47</v>
      </c>
      <c r="D7737" s="2" t="s">
        <v>12</v>
      </c>
      <c r="E7737" s="2" t="s">
        <v>74</v>
      </c>
      <c r="F7737" s="2" t="s">
        <v>977</v>
      </c>
      <c r="G7737" s="14" t="n">
        <v>48</v>
      </c>
      <c r="H7737" s="14" t="n">
        <v>27.39</v>
      </c>
      <c r="I7737" s="14" t="n">
        <v>9.5</v>
      </c>
      <c r="J7737" s="23" t="n">
        <f aca="false">IF(AND(E7737="Priority",ISNUMBER('Cost model'!N320)),'Cost model'!N320,'Cost model'!M320)</f>
        <v>24.5</v>
      </c>
      <c r="K7737" s="14" t="n">
        <f aca="false">J7737-H7737</f>
        <v>-2.89</v>
      </c>
      <c r="L7737" s="14" t="n">
        <f aca="false">G7737-H7737</f>
        <v>20.61</v>
      </c>
    </row>
    <row r="7738" customFormat="false" ht="15" hidden="false" customHeight="false" outlineLevel="0" collapsed="false">
      <c r="A7738" s="2" t="s">
        <v>205</v>
      </c>
      <c r="B7738" s="2" t="s">
        <v>124</v>
      </c>
      <c r="C7738" s="2" t="s">
        <v>47</v>
      </c>
      <c r="D7738" s="2" t="s">
        <v>10</v>
      </c>
      <c r="E7738" s="2" t="s">
        <v>74</v>
      </c>
      <c r="F7738" s="2" t="s">
        <v>976</v>
      </c>
      <c r="G7738" s="14" t="n">
        <v>14.5</v>
      </c>
      <c r="H7738" s="14" t="n">
        <v>11.95</v>
      </c>
      <c r="I7738" s="14" t="n">
        <v>19.5</v>
      </c>
      <c r="J7738" s="23" t="n">
        <f aca="false">IF(AND(E7738="Priority",ISNUMBER('Cost model'!N572)),'Cost model'!N572,'Cost model'!M572)</f>
        <v>15.5</v>
      </c>
      <c r="K7738" s="14" t="n">
        <f aca="false">J7738-H7738</f>
        <v>3.55</v>
      </c>
      <c r="L7738" s="14" t="n">
        <f aca="false">G7738-H7738</f>
        <v>2.55</v>
      </c>
    </row>
    <row r="7739" customFormat="false" ht="15" hidden="false" customHeight="false" outlineLevel="0" collapsed="false">
      <c r="A7739" s="2" t="s">
        <v>142</v>
      </c>
      <c r="B7739" s="2" t="s">
        <v>124</v>
      </c>
      <c r="C7739" s="2" t="s">
        <v>47</v>
      </c>
      <c r="D7739" s="2" t="s">
        <v>10</v>
      </c>
      <c r="E7739" s="2" t="s">
        <v>74</v>
      </c>
      <c r="F7739" s="2" t="s">
        <v>976</v>
      </c>
      <c r="G7739" s="14" t="n">
        <v>14.5</v>
      </c>
      <c r="H7739" s="14" t="n">
        <v>11.95</v>
      </c>
      <c r="I7739" s="14" t="n">
        <v>14.5</v>
      </c>
      <c r="J7739" s="23" t="n">
        <f aca="false">IF(AND(E7739="Priority",ISNUMBER('Cost model'!N662)),'Cost model'!N662,'Cost model'!M662)</f>
        <v>13.5</v>
      </c>
      <c r="K7739" s="14" t="n">
        <f aca="false">J7739-H7739</f>
        <v>1.55</v>
      </c>
      <c r="L7739" s="14" t="n">
        <f aca="false">G7739-H7739</f>
        <v>2.55</v>
      </c>
    </row>
    <row r="7740" customFormat="false" ht="15" hidden="false" customHeight="false" outlineLevel="0" collapsed="false">
      <c r="A7740" s="2" t="s">
        <v>142</v>
      </c>
      <c r="B7740" s="2" t="s">
        <v>158</v>
      </c>
      <c r="C7740" s="2" t="s">
        <v>47</v>
      </c>
      <c r="D7740" s="2" t="s">
        <v>12</v>
      </c>
      <c r="E7740" s="2" t="s">
        <v>74</v>
      </c>
      <c r="F7740" s="2" t="s">
        <v>976</v>
      </c>
      <c r="G7740" s="14" t="n">
        <v>9.5</v>
      </c>
      <c r="H7740" s="14" t="n">
        <v>22.46</v>
      </c>
      <c r="I7740" s="14" t="n">
        <v>19.5</v>
      </c>
      <c r="J7740" s="23" t="n">
        <f aca="false">IF(AND(E7740="Priority",ISNUMBER('Cost model'!N650)),'Cost model'!N650,'Cost model'!M650)</f>
        <v>40</v>
      </c>
      <c r="K7740" s="14" t="n">
        <f aca="false">J7740-H7740</f>
        <v>17.54</v>
      </c>
      <c r="L7740" s="14" t="n">
        <f aca="false">G7740-H7740</f>
        <v>-12.96</v>
      </c>
    </row>
    <row r="7741" customFormat="false" ht="15" hidden="false" customHeight="false" outlineLevel="0" collapsed="false">
      <c r="A7741" s="2" t="s">
        <v>124</v>
      </c>
      <c r="B7741" s="2" t="s">
        <v>124</v>
      </c>
      <c r="C7741" s="2" t="s">
        <v>48</v>
      </c>
      <c r="D7741" s="2" t="s">
        <v>10</v>
      </c>
      <c r="E7741" s="2" t="s">
        <v>74</v>
      </c>
      <c r="F7741" s="2" t="s">
        <v>977</v>
      </c>
      <c r="G7741" s="14" t="n">
        <v>12.5</v>
      </c>
      <c r="H7741" s="14" t="n">
        <v>10.81</v>
      </c>
      <c r="I7741" s="14" t="n">
        <v>12.5</v>
      </c>
      <c r="J7741" s="23" t="n">
        <f aca="false">IF(AND(E7741="Priority",ISNUMBER('Cost model'!N318)),'Cost model'!N318,'Cost model'!M318)</f>
        <v>14.5</v>
      </c>
      <c r="K7741" s="14" t="n">
        <f aca="false">J7741-H7741</f>
        <v>3.69</v>
      </c>
      <c r="L7741" s="14" t="n">
        <f aca="false">G7741-H7741</f>
        <v>1.69</v>
      </c>
    </row>
    <row r="7742" customFormat="false" ht="15" hidden="false" customHeight="false" outlineLevel="0" collapsed="false">
      <c r="A7742" s="2" t="s">
        <v>174</v>
      </c>
      <c r="B7742" s="2" t="s">
        <v>174</v>
      </c>
      <c r="C7742" s="2" t="s">
        <v>47</v>
      </c>
      <c r="D7742" s="2" t="s">
        <v>12</v>
      </c>
      <c r="E7742" s="2" t="s">
        <v>74</v>
      </c>
      <c r="F7742" s="2" t="s">
        <v>977</v>
      </c>
      <c r="G7742" s="14" t="n">
        <v>9.5</v>
      </c>
      <c r="H7742" s="14" t="n">
        <v>28.19</v>
      </c>
      <c r="I7742" s="14" t="n">
        <v>9.5</v>
      </c>
      <c r="J7742" s="23" t="n">
        <f aca="false">IF(AND(E7742="Priority",ISNUMBER('Cost model'!N170)),'Cost model'!N170,'Cost model'!M170)</f>
        <v>25.5</v>
      </c>
      <c r="K7742" s="14" t="n">
        <f aca="false">J7742-H7742</f>
        <v>-2.69</v>
      </c>
      <c r="L7742" s="14" t="n">
        <f aca="false">G7742-H7742</f>
        <v>-18.69</v>
      </c>
    </row>
    <row r="7743" customFormat="false" ht="15" hidden="false" customHeight="false" outlineLevel="0" collapsed="false">
      <c r="A7743" s="2" t="s">
        <v>124</v>
      </c>
      <c r="B7743" s="2" t="s">
        <v>174</v>
      </c>
      <c r="C7743" s="2" t="s">
        <v>47</v>
      </c>
      <c r="D7743" s="2" t="s">
        <v>10</v>
      </c>
      <c r="E7743" s="2" t="s">
        <v>74</v>
      </c>
      <c r="F7743" s="2" t="s">
        <v>976</v>
      </c>
      <c r="G7743" s="14" t="n">
        <v>9.5</v>
      </c>
      <c r="H7743" s="14" t="n">
        <v>10.81</v>
      </c>
      <c r="I7743" s="14" t="n">
        <v>14.5</v>
      </c>
      <c r="J7743" s="23" t="n">
        <f aca="false">IF(AND(E7743="Priority",ISNUMBER('Cost model'!N362)),'Cost model'!N362,'Cost model'!M362)</f>
        <v>10.5</v>
      </c>
      <c r="K7743" s="14" t="n">
        <f aca="false">J7743-H7743</f>
        <v>-0.310000000000001</v>
      </c>
      <c r="L7743" s="14" t="n">
        <f aca="false">G7743-H7743</f>
        <v>-1.31</v>
      </c>
    </row>
    <row r="7744" customFormat="false" ht="15" hidden="false" customHeight="false" outlineLevel="0" collapsed="false">
      <c r="A7744" s="2" t="s">
        <v>124</v>
      </c>
      <c r="B7744" s="2" t="s">
        <v>124</v>
      </c>
      <c r="C7744" s="2" t="s">
        <v>47</v>
      </c>
      <c r="D7744" s="2" t="s">
        <v>10</v>
      </c>
      <c r="E7744" s="2" t="s">
        <v>83</v>
      </c>
      <c r="F7744" s="2" t="s">
        <v>977</v>
      </c>
      <c r="G7744" s="14" t="n">
        <v>14.5</v>
      </c>
      <c r="H7744" s="14" t="n">
        <v>7.5</v>
      </c>
      <c r="I7744" s="14" t="n">
        <v>14.5</v>
      </c>
      <c r="J7744" s="23" t="n">
        <f aca="false">IF(AND(E7744="Priority",ISNUMBER('Cost model'!N317)),'Cost model'!N317,'Cost model'!M317)</f>
        <v>15.5</v>
      </c>
      <c r="K7744" s="14" t="n">
        <f aca="false">J7744-H7744</f>
        <v>8</v>
      </c>
      <c r="L7744" s="14" t="n">
        <f aca="false">G7744-H7744</f>
        <v>7</v>
      </c>
    </row>
    <row r="7745" customFormat="false" ht="15" hidden="false" customHeight="false" outlineLevel="0" collapsed="false">
      <c r="A7745" s="2" t="s">
        <v>174</v>
      </c>
      <c r="B7745" s="2" t="s">
        <v>174</v>
      </c>
      <c r="C7745" s="2" t="s">
        <v>47</v>
      </c>
      <c r="D7745" s="2" t="s">
        <v>14</v>
      </c>
      <c r="E7745" s="2" t="s">
        <v>74</v>
      </c>
      <c r="F7745" s="2" t="s">
        <v>977</v>
      </c>
      <c r="G7745" s="14" t="n">
        <v>53.5</v>
      </c>
      <c r="H7745" s="14" t="n">
        <v>105.46</v>
      </c>
      <c r="I7745" s="14" t="n">
        <v>25</v>
      </c>
      <c r="J7745" s="23" t="n">
        <f aca="false">IF(AND(E7745="Priority",ISNUMBER('Cost model'!N176)),'Cost model'!N176,'Cost model'!M176)</f>
        <v>95</v>
      </c>
      <c r="K7745" s="14" t="n">
        <f aca="false">J7745-H7745</f>
        <v>-10.46</v>
      </c>
      <c r="L7745" s="14" t="n">
        <f aca="false">G7745-H7745</f>
        <v>-51.96</v>
      </c>
    </row>
    <row r="7746" customFormat="false" ht="15" hidden="false" customHeight="false" outlineLevel="0" collapsed="false">
      <c r="A7746" s="2" t="s">
        <v>142</v>
      </c>
      <c r="B7746" s="2" t="s">
        <v>158</v>
      </c>
      <c r="C7746" s="2" t="s">
        <v>48</v>
      </c>
      <c r="D7746" s="2" t="s">
        <v>12</v>
      </c>
      <c r="E7746" s="2" t="s">
        <v>74</v>
      </c>
      <c r="F7746" s="2" t="s">
        <v>976</v>
      </c>
      <c r="G7746" s="14" t="n">
        <v>12.5</v>
      </c>
      <c r="H7746" s="14" t="n">
        <v>29.91</v>
      </c>
      <c r="I7746" s="14" t="n">
        <v>19.5</v>
      </c>
      <c r="J7746" s="23" t="n">
        <f aca="false">IF(AND(E7746="Priority",ISNUMBER('Cost model'!N651)),'Cost model'!N651,'Cost model'!M651)</f>
        <v>45</v>
      </c>
      <c r="K7746" s="14" t="n">
        <f aca="false">J7746-H7746</f>
        <v>15.09</v>
      </c>
      <c r="L7746" s="14" t="n">
        <f aca="false">G7746-H7746</f>
        <v>-17.41</v>
      </c>
    </row>
    <row r="7747" customFormat="false" ht="15" hidden="false" customHeight="false" outlineLevel="0" collapsed="false">
      <c r="A7747" s="2" t="s">
        <v>142</v>
      </c>
      <c r="B7747" s="2" t="s">
        <v>142</v>
      </c>
      <c r="C7747" s="2" t="s">
        <v>48</v>
      </c>
      <c r="D7747" s="2" t="s">
        <v>12</v>
      </c>
      <c r="E7747" s="2" t="s">
        <v>74</v>
      </c>
      <c r="F7747" s="2" t="s">
        <v>977</v>
      </c>
      <c r="G7747" s="14" t="n">
        <v>25</v>
      </c>
      <c r="H7747" s="14" t="n">
        <v>80.45</v>
      </c>
      <c r="I7747" s="14" t="n">
        <v>12.5</v>
      </c>
      <c r="J7747" s="23" t="n">
        <f aca="false">IF(AND(E7747="Priority",ISNUMBER('Cost model'!N636)),'Cost model'!N636,'Cost model'!M636)</f>
        <v>40</v>
      </c>
      <c r="K7747" s="14" t="n">
        <f aca="false">J7747-H7747</f>
        <v>-40.45</v>
      </c>
      <c r="L7747" s="14" t="n">
        <f aca="false">G7747-H7747</f>
        <v>-55.45</v>
      </c>
    </row>
    <row r="7748" customFormat="false" ht="15" hidden="false" customHeight="false" outlineLevel="0" collapsed="false">
      <c r="A7748" s="2" t="s">
        <v>174</v>
      </c>
      <c r="B7748" s="2" t="s">
        <v>174</v>
      </c>
      <c r="C7748" s="2" t="s">
        <v>47</v>
      </c>
      <c r="D7748" s="2" t="s">
        <v>12</v>
      </c>
      <c r="E7748" s="2" t="s">
        <v>74</v>
      </c>
      <c r="F7748" s="2" t="s">
        <v>977</v>
      </c>
      <c r="G7748" s="14" t="n">
        <v>28.5</v>
      </c>
      <c r="H7748" s="14" t="n">
        <v>31.33</v>
      </c>
      <c r="I7748" s="14" t="n">
        <v>9.5</v>
      </c>
      <c r="J7748" s="23" t="n">
        <f aca="false">IF(AND(E7748="Priority",ISNUMBER('Cost model'!N170)),'Cost model'!N170,'Cost model'!M170)</f>
        <v>25.5</v>
      </c>
      <c r="K7748" s="14" t="n">
        <f aca="false">J7748-H7748</f>
        <v>-5.83</v>
      </c>
      <c r="L7748" s="14" t="n">
        <f aca="false">G7748-H7748</f>
        <v>-2.83</v>
      </c>
    </row>
    <row r="7749" customFormat="false" ht="15" hidden="false" customHeight="false" outlineLevel="0" collapsed="false">
      <c r="A7749" s="2" t="s">
        <v>158</v>
      </c>
      <c r="B7749" s="2" t="s">
        <v>158</v>
      </c>
      <c r="C7749" s="2" t="s">
        <v>47</v>
      </c>
      <c r="D7749" s="2" t="s">
        <v>12</v>
      </c>
      <c r="E7749" s="2" t="s">
        <v>74</v>
      </c>
      <c r="F7749" s="2" t="s">
        <v>977</v>
      </c>
      <c r="G7749" s="14" t="n">
        <v>48.5</v>
      </c>
      <c r="H7749" s="14" t="n">
        <v>13.41</v>
      </c>
      <c r="I7749" s="14" t="n">
        <v>9.5</v>
      </c>
      <c r="J7749" s="23" t="n">
        <f aca="false">IF(AND(E7749="Priority",ISNUMBER('Cost model'!N425)),'Cost model'!N425,'Cost model'!M425)</f>
        <v>14.5</v>
      </c>
      <c r="K7749" s="14" t="n">
        <f aca="false">J7749-H7749</f>
        <v>1.09</v>
      </c>
      <c r="L7749" s="14" t="n">
        <f aca="false">G7749-H7749</f>
        <v>35.09</v>
      </c>
    </row>
    <row r="7750" customFormat="false" ht="15" hidden="false" customHeight="false" outlineLevel="0" collapsed="false">
      <c r="A7750" s="2" t="s">
        <v>123</v>
      </c>
      <c r="B7750" s="2" t="s">
        <v>174</v>
      </c>
      <c r="C7750" s="2" t="s">
        <v>47</v>
      </c>
      <c r="D7750" s="2" t="s">
        <v>12</v>
      </c>
      <c r="E7750" s="2" t="s">
        <v>83</v>
      </c>
      <c r="F7750" s="2" t="s">
        <v>976</v>
      </c>
      <c r="G7750" s="14" t="n">
        <v>24.5</v>
      </c>
      <c r="H7750" s="14" t="n">
        <v>40.28</v>
      </c>
      <c r="I7750" s="14" t="n">
        <v>24.5</v>
      </c>
      <c r="J7750" s="23" t="n">
        <f aca="false">IF(AND(E7750="Priority",ISNUMBER('Cost model'!N50)),'Cost model'!N50,'Cost model'!M50)</f>
        <v>55</v>
      </c>
      <c r="K7750" s="14" t="n">
        <f aca="false">J7750-H7750</f>
        <v>14.72</v>
      </c>
      <c r="L7750" s="14" t="n">
        <f aca="false">G7750-H7750</f>
        <v>-15.78</v>
      </c>
    </row>
    <row r="7751" customFormat="false" ht="15" hidden="false" customHeight="false" outlineLevel="0" collapsed="false">
      <c r="A7751" s="2" t="s">
        <v>174</v>
      </c>
      <c r="B7751" s="2" t="s">
        <v>174</v>
      </c>
      <c r="C7751" s="2" t="s">
        <v>47</v>
      </c>
      <c r="D7751" s="2" t="s">
        <v>10</v>
      </c>
      <c r="E7751" s="2" t="s">
        <v>74</v>
      </c>
      <c r="F7751" s="2" t="s">
        <v>977</v>
      </c>
      <c r="G7751" s="14" t="n">
        <v>9.5</v>
      </c>
      <c r="H7751" s="14" t="n">
        <v>10.63</v>
      </c>
      <c r="I7751" s="14" t="n">
        <v>9.5</v>
      </c>
      <c r="J7751" s="23" t="n">
        <f aca="false">IF(AND(E7751="Priority",ISNUMBER('Cost model'!N167)),'Cost model'!N167,'Cost model'!M167)</f>
        <v>8.5</v>
      </c>
      <c r="K7751" s="14" t="n">
        <f aca="false">J7751-H7751</f>
        <v>-2.13</v>
      </c>
      <c r="L7751" s="14" t="n">
        <f aca="false">G7751-H7751</f>
        <v>-1.13</v>
      </c>
    </row>
    <row r="7752" customFormat="false" ht="15" hidden="false" customHeight="false" outlineLevel="0" collapsed="false">
      <c r="A7752" s="2" t="s">
        <v>142</v>
      </c>
      <c r="B7752" s="2" t="s">
        <v>142</v>
      </c>
      <c r="C7752" s="2" t="s">
        <v>47</v>
      </c>
      <c r="D7752" s="2" t="s">
        <v>10</v>
      </c>
      <c r="E7752" s="2" t="s">
        <v>74</v>
      </c>
      <c r="F7752" s="2" t="s">
        <v>977</v>
      </c>
      <c r="G7752" s="14" t="n">
        <v>9.5</v>
      </c>
      <c r="H7752" s="14" t="n">
        <v>7.16</v>
      </c>
      <c r="I7752" s="14" t="n">
        <v>9.5</v>
      </c>
      <c r="J7752" s="23" t="n">
        <f aca="false">IF(AND(E7752="Priority",ISNUMBER('Cost model'!N632)),'Cost model'!N632,'Cost model'!M632)</f>
        <v>9.5</v>
      </c>
      <c r="K7752" s="14" t="n">
        <f aca="false">J7752-H7752</f>
        <v>2.34</v>
      </c>
      <c r="L7752" s="14" t="n">
        <f aca="false">G7752-H7752</f>
        <v>2.34</v>
      </c>
    </row>
    <row r="7753" customFormat="false" ht="15" hidden="false" customHeight="false" outlineLevel="0" collapsed="false">
      <c r="A7753" s="2" t="s">
        <v>142</v>
      </c>
      <c r="B7753" s="2" t="s">
        <v>142</v>
      </c>
      <c r="C7753" s="2" t="s">
        <v>47</v>
      </c>
      <c r="D7753" s="2" t="s">
        <v>12</v>
      </c>
      <c r="E7753" s="2" t="s">
        <v>74</v>
      </c>
      <c r="F7753" s="2" t="s">
        <v>977</v>
      </c>
      <c r="G7753" s="14" t="n">
        <v>9.5</v>
      </c>
      <c r="H7753" s="14" t="n">
        <v>46.71</v>
      </c>
      <c r="I7753" s="14" t="n">
        <v>9.5</v>
      </c>
      <c r="J7753" s="23" t="n">
        <f aca="false">IF(AND(E7753="Priority",ISNUMBER('Cost model'!N635)),'Cost model'!N635,'Cost model'!M635)</f>
        <v>30.5</v>
      </c>
      <c r="K7753" s="14" t="n">
        <f aca="false">J7753-H7753</f>
        <v>-16.21</v>
      </c>
      <c r="L7753" s="14" t="n">
        <f aca="false">G7753-H7753</f>
        <v>-37.21</v>
      </c>
    </row>
    <row r="7754" customFormat="false" ht="15" hidden="false" customHeight="false" outlineLevel="0" collapsed="false">
      <c r="A7754" s="2" t="s">
        <v>221</v>
      </c>
      <c r="B7754" s="2" t="s">
        <v>221</v>
      </c>
      <c r="C7754" s="2" t="s">
        <v>49</v>
      </c>
      <c r="D7754" s="2" t="s">
        <v>10</v>
      </c>
      <c r="E7754" s="2" t="s">
        <v>74</v>
      </c>
      <c r="F7754" s="2" t="s">
        <v>977</v>
      </c>
      <c r="G7754" s="14" t="n">
        <v>17.5</v>
      </c>
      <c r="H7754" s="14" t="n">
        <v>10.08</v>
      </c>
      <c r="I7754" s="14" t="n">
        <v>17.5</v>
      </c>
      <c r="J7754" s="23" t="n">
        <f aca="false">IF(AND(E7754="Priority",ISNUMBER('Cost model'!N739)),'Cost model'!N739,'Cost model'!M739)</f>
        <v>17.5</v>
      </c>
      <c r="K7754" s="14" t="n">
        <f aca="false">J7754-H7754</f>
        <v>7.42</v>
      </c>
      <c r="L7754" s="14" t="n">
        <f aca="false">G7754-H7754</f>
        <v>7.42</v>
      </c>
    </row>
    <row r="7755" customFormat="false" ht="15" hidden="false" customHeight="false" outlineLevel="0" collapsed="false">
      <c r="A7755" s="2" t="s">
        <v>142</v>
      </c>
      <c r="B7755" s="2" t="s">
        <v>174</v>
      </c>
      <c r="C7755" s="2" t="s">
        <v>47</v>
      </c>
      <c r="D7755" s="2" t="s">
        <v>12</v>
      </c>
      <c r="E7755" s="2" t="s">
        <v>74</v>
      </c>
      <c r="F7755" s="2" t="s">
        <v>976</v>
      </c>
      <c r="G7755" s="14" t="n">
        <v>19.5</v>
      </c>
      <c r="H7755" s="14" t="n">
        <v>23.78</v>
      </c>
      <c r="I7755" s="14" t="n">
        <v>19.5</v>
      </c>
      <c r="J7755" s="23" t="n">
        <f aca="false">IF(AND(E7755="Priority",ISNUMBER('Cost model'!N695)),'Cost model'!N695,'Cost model'!M695)</f>
        <v>40</v>
      </c>
      <c r="K7755" s="14" t="n">
        <f aca="false">J7755-H7755</f>
        <v>16.22</v>
      </c>
      <c r="L7755" s="14" t="n">
        <f aca="false">G7755-H7755</f>
        <v>-4.28</v>
      </c>
    </row>
    <row r="7756" customFormat="false" ht="15" hidden="false" customHeight="false" outlineLevel="0" collapsed="false">
      <c r="A7756" s="2" t="s">
        <v>124</v>
      </c>
      <c r="B7756" s="2" t="s">
        <v>124</v>
      </c>
      <c r="C7756" s="2" t="s">
        <v>47</v>
      </c>
      <c r="D7756" s="2" t="s">
        <v>10</v>
      </c>
      <c r="E7756" s="2" t="s">
        <v>83</v>
      </c>
      <c r="F7756" s="2" t="s">
        <v>977</v>
      </c>
      <c r="G7756" s="14" t="n">
        <v>14.5</v>
      </c>
      <c r="H7756" s="14" t="n">
        <v>6.71</v>
      </c>
      <c r="I7756" s="14" t="n">
        <v>14.5</v>
      </c>
      <c r="J7756" s="23" t="n">
        <f aca="false">IF(AND(E7756="Priority",ISNUMBER('Cost model'!N317)),'Cost model'!N317,'Cost model'!M317)</f>
        <v>15.5</v>
      </c>
      <c r="K7756" s="14" t="n">
        <f aca="false">J7756-H7756</f>
        <v>8.79</v>
      </c>
      <c r="L7756" s="14" t="n">
        <f aca="false">G7756-H7756</f>
        <v>7.79</v>
      </c>
    </row>
    <row r="7757" customFormat="false" ht="15" hidden="false" customHeight="false" outlineLevel="0" collapsed="false">
      <c r="A7757" s="2" t="s">
        <v>221</v>
      </c>
      <c r="B7757" s="2" t="s">
        <v>221</v>
      </c>
      <c r="C7757" s="2" t="s">
        <v>47</v>
      </c>
      <c r="D7757" s="2" t="s">
        <v>13</v>
      </c>
      <c r="E7757" s="2" t="s">
        <v>74</v>
      </c>
      <c r="F7757" s="2" t="s">
        <v>977</v>
      </c>
      <c r="G7757" s="14" t="n">
        <v>67</v>
      </c>
      <c r="H7757" s="14" t="n">
        <v>24.95</v>
      </c>
      <c r="I7757" s="14" t="n">
        <v>19.5</v>
      </c>
      <c r="J7757" s="23" t="n">
        <f aca="false">IF(AND(E7757="Priority",ISNUMBER('Cost model'!N743)),'Cost model'!N743,'Cost model'!M743)</f>
        <v>45</v>
      </c>
      <c r="K7757" s="14" t="n">
        <f aca="false">J7757-H7757</f>
        <v>20.05</v>
      </c>
      <c r="L7757" s="14" t="n">
        <f aca="false">G7757-H7757</f>
        <v>42.05</v>
      </c>
    </row>
    <row r="7758" customFormat="false" ht="15" hidden="false" customHeight="false" outlineLevel="0" collapsed="false">
      <c r="A7758" s="2" t="s">
        <v>174</v>
      </c>
      <c r="B7758" s="2" t="s">
        <v>174</v>
      </c>
      <c r="C7758" s="2" t="s">
        <v>49</v>
      </c>
      <c r="D7758" s="2" t="s">
        <v>12</v>
      </c>
      <c r="E7758" s="2" t="s">
        <v>74</v>
      </c>
      <c r="F7758" s="2" t="s">
        <v>977</v>
      </c>
      <c r="G7758" s="14" t="n">
        <v>54.5</v>
      </c>
      <c r="H7758" s="14" t="n">
        <v>43.32</v>
      </c>
      <c r="I7758" s="14" t="n">
        <v>19.5</v>
      </c>
      <c r="J7758" s="23" t="n">
        <f aca="false">IF(AND(E7758="Priority",ISNUMBER('Cost model'!N172)),'Cost model'!N172,'Cost model'!M172)</f>
        <v>45</v>
      </c>
      <c r="K7758" s="14" t="n">
        <f aca="false">J7758-H7758</f>
        <v>1.68</v>
      </c>
      <c r="L7758" s="14" t="n">
        <f aca="false">G7758-H7758</f>
        <v>11.18</v>
      </c>
    </row>
    <row r="7759" customFormat="false" ht="15" hidden="false" customHeight="false" outlineLevel="0" collapsed="false">
      <c r="A7759" s="2" t="s">
        <v>142</v>
      </c>
      <c r="B7759" s="2" t="s">
        <v>174</v>
      </c>
      <c r="C7759" s="2" t="s">
        <v>47</v>
      </c>
      <c r="D7759" s="2" t="s">
        <v>10</v>
      </c>
      <c r="E7759" s="2" t="s">
        <v>74</v>
      </c>
      <c r="F7759" s="2" t="s">
        <v>976</v>
      </c>
      <c r="G7759" s="14" t="n">
        <v>9.5</v>
      </c>
      <c r="H7759" s="14" t="n">
        <v>14.91</v>
      </c>
      <c r="I7759" s="14" t="n">
        <v>14.5</v>
      </c>
      <c r="J7759" s="23" t="n">
        <f aca="false">IF(AND(E7759="Priority",ISNUMBER('Cost model'!N692)),'Cost model'!N692,'Cost model'!M692)</f>
        <v>9.5</v>
      </c>
      <c r="K7759" s="14" t="n">
        <f aca="false">J7759-H7759</f>
        <v>-5.41</v>
      </c>
      <c r="L7759" s="14" t="n">
        <f aca="false">G7759-H7759</f>
        <v>-5.41</v>
      </c>
    </row>
    <row r="7760" customFormat="false" ht="15" hidden="false" customHeight="false" outlineLevel="0" collapsed="false">
      <c r="A7760" s="2" t="s">
        <v>124</v>
      </c>
      <c r="B7760" s="2" t="s">
        <v>124</v>
      </c>
      <c r="C7760" s="2" t="s">
        <v>48</v>
      </c>
      <c r="D7760" s="2" t="s">
        <v>10</v>
      </c>
      <c r="E7760" s="2" t="s">
        <v>74</v>
      </c>
      <c r="F7760" s="2" t="s">
        <v>977</v>
      </c>
      <c r="G7760" s="14" t="n">
        <v>12.5</v>
      </c>
      <c r="H7760" s="14" t="n">
        <v>20.02</v>
      </c>
      <c r="I7760" s="14" t="n">
        <v>12.5</v>
      </c>
      <c r="J7760" s="23" t="n">
        <f aca="false">IF(AND(E7760="Priority",ISNUMBER('Cost model'!N318)),'Cost model'!N318,'Cost model'!M318)</f>
        <v>14.5</v>
      </c>
      <c r="K7760" s="14" t="n">
        <f aca="false">J7760-H7760</f>
        <v>-5.52</v>
      </c>
      <c r="L7760" s="14" t="n">
        <f aca="false">G7760-H7760</f>
        <v>-7.52</v>
      </c>
    </row>
    <row r="7761" customFormat="false" ht="15" hidden="false" customHeight="false" outlineLevel="0" collapsed="false">
      <c r="A7761" s="2" t="s">
        <v>123</v>
      </c>
      <c r="B7761" s="2" t="s">
        <v>142</v>
      </c>
      <c r="C7761" s="2" t="s">
        <v>47</v>
      </c>
      <c r="D7761" s="2" t="s">
        <v>12</v>
      </c>
      <c r="E7761" s="2" t="s">
        <v>74</v>
      </c>
      <c r="F7761" s="2" t="s">
        <v>976</v>
      </c>
      <c r="G7761" s="14" t="n">
        <v>83</v>
      </c>
      <c r="H7761" s="14" t="n">
        <v>97.37</v>
      </c>
      <c r="I7761" s="14" t="n">
        <v>19.5</v>
      </c>
      <c r="J7761" s="23" t="n">
        <f aca="false">IF(AND(E7761="Priority",ISNUMBER('Cost model'!N20)),'Cost model'!N20,'Cost model'!M20)</f>
        <v>35</v>
      </c>
      <c r="K7761" s="14" t="n">
        <f aca="false">J7761-H7761</f>
        <v>-62.37</v>
      </c>
      <c r="L7761" s="14" t="n">
        <f aca="false">G7761-H7761</f>
        <v>-14.37</v>
      </c>
    </row>
    <row r="7762" customFormat="false" ht="15" hidden="false" customHeight="false" outlineLevel="0" collapsed="false">
      <c r="A7762" s="2" t="s">
        <v>221</v>
      </c>
      <c r="B7762" s="2" t="s">
        <v>221</v>
      </c>
      <c r="C7762" s="2" t="s">
        <v>47</v>
      </c>
      <c r="D7762" s="2" t="s">
        <v>14</v>
      </c>
      <c r="E7762" s="2" t="s">
        <v>74</v>
      </c>
      <c r="F7762" s="2" t="s">
        <v>977</v>
      </c>
      <c r="G7762" s="14" t="n">
        <v>44</v>
      </c>
      <c r="H7762" s="14" t="n">
        <v>24.95</v>
      </c>
      <c r="I7762" s="14" t="n">
        <v>25</v>
      </c>
      <c r="J7762" s="23" t="n">
        <f aca="false">IF(AND(E7762="Priority",ISNUMBER('Cost model'!N746)),'Cost model'!N746,'Cost model'!M746)</f>
        <v>100</v>
      </c>
      <c r="K7762" s="14" t="n">
        <f aca="false">J7762-H7762</f>
        <v>75.05</v>
      </c>
      <c r="L7762" s="14" t="n">
        <f aca="false">G7762-H7762</f>
        <v>19.05</v>
      </c>
    </row>
    <row r="7763" customFormat="false" ht="15" hidden="false" customHeight="false" outlineLevel="0" collapsed="false">
      <c r="A7763" s="2" t="s">
        <v>174</v>
      </c>
      <c r="B7763" s="2" t="s">
        <v>142</v>
      </c>
      <c r="C7763" s="2" t="s">
        <v>47</v>
      </c>
      <c r="D7763" s="2" t="s">
        <v>10</v>
      </c>
      <c r="E7763" s="2" t="s">
        <v>83</v>
      </c>
      <c r="F7763" s="2" t="s">
        <v>976</v>
      </c>
      <c r="G7763" s="14" t="n">
        <v>14.5</v>
      </c>
      <c r="H7763" s="14" t="n">
        <v>23.78</v>
      </c>
      <c r="I7763" s="14" t="n">
        <v>14.5</v>
      </c>
      <c r="J7763" s="23" t="n">
        <f aca="false">IF(AND(E7763="Priority",ISNUMBER('Cost model'!N122)),'Cost model'!N122,'Cost model'!M122)</f>
        <v>18.5</v>
      </c>
      <c r="K7763" s="14" t="n">
        <f aca="false">J7763-H7763</f>
        <v>-5.28</v>
      </c>
      <c r="L7763" s="14" t="n">
        <f aca="false">G7763-H7763</f>
        <v>-9.28</v>
      </c>
    </row>
    <row r="7764" customFormat="false" ht="15" hidden="false" customHeight="false" outlineLevel="0" collapsed="false">
      <c r="A7764" s="2" t="s">
        <v>174</v>
      </c>
      <c r="B7764" s="2" t="s">
        <v>174</v>
      </c>
      <c r="C7764" s="2" t="s">
        <v>48</v>
      </c>
      <c r="D7764" s="2" t="s">
        <v>12</v>
      </c>
      <c r="E7764" s="2" t="s">
        <v>74</v>
      </c>
      <c r="F7764" s="2" t="s">
        <v>977</v>
      </c>
      <c r="G7764" s="14" t="n">
        <v>37</v>
      </c>
      <c r="H7764" s="14" t="n">
        <v>58.56</v>
      </c>
      <c r="I7764" s="14" t="n">
        <v>12.5</v>
      </c>
      <c r="J7764" s="23" t="n">
        <f aca="false">IF(AND(E7764="Priority",ISNUMBER('Cost model'!N171)),'Cost model'!N171,'Cost model'!M171)</f>
        <v>40</v>
      </c>
      <c r="K7764" s="14" t="n">
        <f aca="false">J7764-H7764</f>
        <v>-18.56</v>
      </c>
      <c r="L7764" s="14" t="n">
        <f aca="false">G7764-H7764</f>
        <v>-21.56</v>
      </c>
    </row>
    <row r="7765" customFormat="false" ht="15" hidden="false" customHeight="false" outlineLevel="0" collapsed="false">
      <c r="A7765" s="2" t="s">
        <v>174</v>
      </c>
      <c r="B7765" s="2" t="s">
        <v>174</v>
      </c>
      <c r="C7765" s="2" t="s">
        <v>48</v>
      </c>
      <c r="D7765" s="2" t="s">
        <v>10</v>
      </c>
      <c r="E7765" s="2" t="s">
        <v>83</v>
      </c>
      <c r="F7765" s="2" t="s">
        <v>977</v>
      </c>
      <c r="G7765" s="14" t="n">
        <v>17.5</v>
      </c>
      <c r="H7765" s="14" t="n">
        <v>25.31</v>
      </c>
      <c r="I7765" s="14" t="n">
        <v>17.5</v>
      </c>
      <c r="J7765" s="23" t="n">
        <f aca="false">IF(AND(E7765="Priority",ISNUMBER('Cost model'!N168)),'Cost model'!N168,'Cost model'!M168)</f>
        <v>18.5</v>
      </c>
      <c r="K7765" s="14" t="n">
        <f aca="false">J7765-H7765</f>
        <v>-6.81</v>
      </c>
      <c r="L7765" s="14" t="n">
        <f aca="false">G7765-H7765</f>
        <v>-7.81</v>
      </c>
    </row>
    <row r="7766" customFormat="false" ht="15" hidden="false" customHeight="false" outlineLevel="0" collapsed="false">
      <c r="A7766" s="2" t="s">
        <v>123</v>
      </c>
      <c r="B7766" s="2" t="s">
        <v>174</v>
      </c>
      <c r="C7766" s="2" t="s">
        <v>47</v>
      </c>
      <c r="D7766" s="2" t="s">
        <v>12</v>
      </c>
      <c r="E7766" s="2" t="s">
        <v>74</v>
      </c>
      <c r="F7766" s="2" t="s">
        <v>976</v>
      </c>
      <c r="G7766" s="14" t="n">
        <v>83</v>
      </c>
      <c r="H7766" s="14" t="n">
        <v>44.88</v>
      </c>
      <c r="I7766" s="14" t="n">
        <v>19.5</v>
      </c>
      <c r="J7766" s="23" t="n">
        <f aca="false">IF(AND(E7766="Priority",ISNUMBER('Cost model'!N50)),'Cost model'!N50,'Cost model'!M50)</f>
        <v>40</v>
      </c>
      <c r="K7766" s="14" t="n">
        <f aca="false">J7766-H7766</f>
        <v>-4.88</v>
      </c>
      <c r="L7766" s="14" t="n">
        <f aca="false">G7766-H7766</f>
        <v>38.12</v>
      </c>
    </row>
    <row r="7767" customFormat="false" ht="15" hidden="false" customHeight="false" outlineLevel="0" collapsed="false">
      <c r="A7767" s="2" t="s">
        <v>221</v>
      </c>
      <c r="B7767" s="2" t="s">
        <v>221</v>
      </c>
      <c r="C7767" s="2" t="s">
        <v>49</v>
      </c>
      <c r="D7767" s="2" t="s">
        <v>12</v>
      </c>
      <c r="E7767" s="2" t="s">
        <v>74</v>
      </c>
      <c r="F7767" s="2" t="s">
        <v>977</v>
      </c>
      <c r="G7767" s="14" t="n">
        <v>83.5</v>
      </c>
      <c r="H7767" s="14" t="n">
        <v>103.95</v>
      </c>
      <c r="I7767" s="14" t="n">
        <v>19.5</v>
      </c>
      <c r="J7767" s="23" t="n">
        <f aca="false">IF(AND(E7767="Priority",ISNUMBER('Cost model'!N742)),'Cost model'!N742,'Cost model'!M742)</f>
        <v>60</v>
      </c>
      <c r="K7767" s="14" t="n">
        <f aca="false">J7767-H7767</f>
        <v>-43.95</v>
      </c>
      <c r="L7767" s="14" t="n">
        <f aca="false">G7767-H7767</f>
        <v>-20.45</v>
      </c>
    </row>
    <row r="7768" customFormat="false" ht="15" hidden="false" customHeight="false" outlineLevel="0" collapsed="false">
      <c r="A7768" s="2" t="s">
        <v>174</v>
      </c>
      <c r="B7768" s="2" t="s">
        <v>174</v>
      </c>
      <c r="C7768" s="2" t="s">
        <v>48</v>
      </c>
      <c r="D7768" s="2" t="s">
        <v>10</v>
      </c>
      <c r="E7768" s="2" t="s">
        <v>74</v>
      </c>
      <c r="F7768" s="2" t="s">
        <v>977</v>
      </c>
      <c r="G7768" s="14" t="n">
        <v>12.5</v>
      </c>
      <c r="H7768" s="14" t="n">
        <v>14.99</v>
      </c>
      <c r="I7768" s="14" t="n">
        <v>12.5</v>
      </c>
      <c r="J7768" s="23" t="n">
        <f aca="false">IF(AND(E7768="Priority",ISNUMBER('Cost model'!N168)),'Cost model'!N168,'Cost model'!M168)</f>
        <v>13.5</v>
      </c>
      <c r="K7768" s="14" t="n">
        <f aca="false">J7768-H7768</f>
        <v>-1.49</v>
      </c>
      <c r="L7768" s="14" t="n">
        <f aca="false">G7768-H7768</f>
        <v>-2.49</v>
      </c>
    </row>
    <row r="7769" customFormat="false" ht="15" hidden="false" customHeight="false" outlineLevel="0" collapsed="false">
      <c r="A7769" s="2" t="s">
        <v>142</v>
      </c>
      <c r="B7769" s="2" t="s">
        <v>142</v>
      </c>
      <c r="C7769" s="2" t="s">
        <v>48</v>
      </c>
      <c r="D7769" s="2" t="s">
        <v>10</v>
      </c>
      <c r="E7769" s="2" t="s">
        <v>83</v>
      </c>
      <c r="F7769" s="2" t="s">
        <v>977</v>
      </c>
      <c r="G7769" s="14" t="n">
        <v>17.5</v>
      </c>
      <c r="H7769" s="14" t="n">
        <v>21.01</v>
      </c>
      <c r="I7769" s="14" t="n">
        <v>17.5</v>
      </c>
      <c r="J7769" s="23" t="n">
        <f aca="false">IF(AND(E7769="Priority",ISNUMBER('Cost model'!N633)),'Cost model'!N633,'Cost model'!M633)</f>
        <v>16.5</v>
      </c>
      <c r="K7769" s="14" t="n">
        <f aca="false">J7769-H7769</f>
        <v>-4.51</v>
      </c>
      <c r="L7769" s="14" t="n">
        <f aca="false">G7769-H7769</f>
        <v>-3.51</v>
      </c>
    </row>
    <row r="7770" customFormat="false" ht="15" hidden="false" customHeight="false" outlineLevel="0" collapsed="false">
      <c r="A7770" s="2" t="s">
        <v>142</v>
      </c>
      <c r="B7770" s="2" t="s">
        <v>174</v>
      </c>
      <c r="C7770" s="2" t="s">
        <v>47</v>
      </c>
      <c r="D7770" s="2" t="s">
        <v>10</v>
      </c>
      <c r="E7770" s="2" t="s">
        <v>74</v>
      </c>
      <c r="F7770" s="2" t="s">
        <v>976</v>
      </c>
      <c r="G7770" s="14" t="n">
        <v>14.5</v>
      </c>
      <c r="H7770" s="14" t="n">
        <v>7.16</v>
      </c>
      <c r="I7770" s="14" t="n">
        <v>14.5</v>
      </c>
      <c r="J7770" s="23" t="n">
        <f aca="false">IF(AND(E7770="Priority",ISNUMBER('Cost model'!N692)),'Cost model'!N692,'Cost model'!M692)</f>
        <v>9.5</v>
      </c>
      <c r="K7770" s="14" t="n">
        <f aca="false">J7770-H7770</f>
        <v>2.34</v>
      </c>
      <c r="L7770" s="14" t="n">
        <f aca="false">G7770-H7770</f>
        <v>7.34</v>
      </c>
    </row>
    <row r="7771" customFormat="false" ht="15" hidden="false" customHeight="false" outlineLevel="0" collapsed="false">
      <c r="A7771" s="2" t="s">
        <v>124</v>
      </c>
      <c r="B7771" s="2" t="s">
        <v>124</v>
      </c>
      <c r="C7771" s="2" t="s">
        <v>48</v>
      </c>
      <c r="D7771" s="2" t="s">
        <v>13</v>
      </c>
      <c r="E7771" s="2" t="s">
        <v>74</v>
      </c>
      <c r="F7771" s="2" t="s">
        <v>977</v>
      </c>
      <c r="G7771" s="14" t="n">
        <v>87</v>
      </c>
      <c r="H7771" s="14" t="n">
        <v>180.02</v>
      </c>
      <c r="I7771" s="14" t="n">
        <v>24.5</v>
      </c>
      <c r="J7771" s="23" t="n">
        <f aca="false">IF(AND(E7771="Priority",ISNUMBER('Cost model'!N324)),'Cost model'!N324,'Cost model'!M324)</f>
        <v>85</v>
      </c>
      <c r="K7771" s="14" t="n">
        <f aca="false">J7771-H7771</f>
        <v>-95.02</v>
      </c>
      <c r="L7771" s="14" t="n">
        <f aca="false">G7771-H7771</f>
        <v>-93.02</v>
      </c>
    </row>
    <row r="7772" customFormat="false" ht="15" hidden="false" customHeight="false" outlineLevel="0" collapsed="false">
      <c r="A7772" s="2" t="s">
        <v>174</v>
      </c>
      <c r="B7772" s="2" t="s">
        <v>174</v>
      </c>
      <c r="C7772" s="2" t="s">
        <v>47</v>
      </c>
      <c r="D7772" s="2" t="s">
        <v>12</v>
      </c>
      <c r="E7772" s="2" t="s">
        <v>74</v>
      </c>
      <c r="F7772" s="2" t="s">
        <v>977</v>
      </c>
      <c r="G7772" s="14" t="n">
        <v>9.5</v>
      </c>
      <c r="H7772" s="14" t="n">
        <v>7.5</v>
      </c>
      <c r="I7772" s="14" t="n">
        <v>9.5</v>
      </c>
      <c r="J7772" s="23" t="n">
        <f aca="false">IF(AND(E7772="Priority",ISNUMBER('Cost model'!N170)),'Cost model'!N170,'Cost model'!M170)</f>
        <v>25.5</v>
      </c>
      <c r="K7772" s="14" t="n">
        <f aca="false">J7772-H7772</f>
        <v>18</v>
      </c>
      <c r="L7772" s="14" t="n">
        <f aca="false">G7772-H7772</f>
        <v>2</v>
      </c>
    </row>
    <row r="7773" customFormat="false" ht="15" hidden="false" customHeight="false" outlineLevel="0" collapsed="false">
      <c r="A7773" s="2" t="s">
        <v>158</v>
      </c>
      <c r="B7773" s="2" t="s">
        <v>221</v>
      </c>
      <c r="C7773" s="2" t="s">
        <v>47</v>
      </c>
      <c r="D7773" s="2" t="s">
        <v>12</v>
      </c>
      <c r="E7773" s="2" t="s">
        <v>74</v>
      </c>
      <c r="F7773" s="2" t="s">
        <v>976</v>
      </c>
      <c r="G7773" s="14" t="n">
        <v>9.5</v>
      </c>
      <c r="H7773" s="14" t="n">
        <v>13.84</v>
      </c>
      <c r="I7773" s="14" t="n">
        <v>24.5</v>
      </c>
      <c r="J7773" s="23" t="n">
        <f aca="false">IF(AND(E7773="Priority",ISNUMBER('Cost model'!N470)),'Cost model'!N470,'Cost model'!M470)</f>
        <v>45</v>
      </c>
      <c r="K7773" s="14" t="n">
        <f aca="false">J7773-H7773</f>
        <v>31.16</v>
      </c>
      <c r="L7773" s="14" t="n">
        <f aca="false">G7773-H7773</f>
        <v>-4.34</v>
      </c>
    </row>
    <row r="7774" customFormat="false" ht="15" hidden="false" customHeight="false" outlineLevel="0" collapsed="false">
      <c r="A7774" s="2" t="s">
        <v>174</v>
      </c>
      <c r="B7774" s="2" t="s">
        <v>174</v>
      </c>
      <c r="C7774" s="2" t="s">
        <v>48</v>
      </c>
      <c r="D7774" s="2" t="s">
        <v>12</v>
      </c>
      <c r="E7774" s="2" t="s">
        <v>74</v>
      </c>
      <c r="F7774" s="2" t="s">
        <v>977</v>
      </c>
      <c r="G7774" s="14" t="n">
        <v>62.5</v>
      </c>
      <c r="H7774" s="14" t="n">
        <v>26.77</v>
      </c>
      <c r="I7774" s="14" t="n">
        <v>12.5</v>
      </c>
      <c r="J7774" s="23" t="n">
        <f aca="false">IF(AND(E7774="Priority",ISNUMBER('Cost model'!N171)),'Cost model'!N171,'Cost model'!M171)</f>
        <v>40</v>
      </c>
      <c r="K7774" s="14" t="n">
        <f aca="false">J7774-H7774</f>
        <v>13.23</v>
      </c>
      <c r="L7774" s="14" t="n">
        <f aca="false">G7774-H7774</f>
        <v>35.73</v>
      </c>
    </row>
    <row r="7775" customFormat="false" ht="15" hidden="false" customHeight="false" outlineLevel="0" collapsed="false">
      <c r="A7775" s="2" t="s">
        <v>221</v>
      </c>
      <c r="B7775" s="2" t="s">
        <v>221</v>
      </c>
      <c r="C7775" s="2" t="s">
        <v>49</v>
      </c>
      <c r="D7775" s="2" t="s">
        <v>10</v>
      </c>
      <c r="E7775" s="2" t="s">
        <v>74</v>
      </c>
      <c r="F7775" s="2" t="s">
        <v>977</v>
      </c>
      <c r="G7775" s="14" t="n">
        <v>17.5</v>
      </c>
      <c r="H7775" s="14" t="n">
        <v>21.01</v>
      </c>
      <c r="I7775" s="14" t="n">
        <v>17.5</v>
      </c>
      <c r="J7775" s="23" t="n">
        <f aca="false">IF(AND(E7775="Priority",ISNUMBER('Cost model'!N739)),'Cost model'!N739,'Cost model'!M739)</f>
        <v>17.5</v>
      </c>
      <c r="K7775" s="14" t="n">
        <f aca="false">J7775-H7775</f>
        <v>-3.51</v>
      </c>
      <c r="L7775" s="14" t="n">
        <f aca="false">G7775-H7775</f>
        <v>-3.51</v>
      </c>
    </row>
    <row r="7776" customFormat="false" ht="15" hidden="false" customHeight="false" outlineLevel="0" collapsed="false">
      <c r="A7776" s="2" t="s">
        <v>124</v>
      </c>
      <c r="B7776" s="2" t="s">
        <v>124</v>
      </c>
      <c r="C7776" s="2" t="s">
        <v>48</v>
      </c>
      <c r="D7776" s="2" t="s">
        <v>12</v>
      </c>
      <c r="E7776" s="2" t="s">
        <v>83</v>
      </c>
      <c r="F7776" s="2" t="s">
        <v>977</v>
      </c>
      <c r="G7776" s="14" t="n">
        <v>19.5</v>
      </c>
      <c r="H7776" s="14" t="n">
        <v>57.06</v>
      </c>
      <c r="I7776" s="14" t="n">
        <v>19.5</v>
      </c>
      <c r="J7776" s="23" t="n">
        <f aca="false">IF(AND(E7776="Priority",ISNUMBER('Cost model'!N321)),'Cost model'!N321,'Cost model'!M321)</f>
        <v>55</v>
      </c>
      <c r="K7776" s="14" t="n">
        <f aca="false">J7776-H7776</f>
        <v>-2.06</v>
      </c>
      <c r="L7776" s="14" t="n">
        <f aca="false">G7776-H7776</f>
        <v>-37.56</v>
      </c>
    </row>
    <row r="7777" customFormat="false" ht="15" hidden="false" customHeight="false" outlineLevel="0" collapsed="false">
      <c r="A7777" s="2" t="s">
        <v>142</v>
      </c>
      <c r="B7777" s="2" t="s">
        <v>142</v>
      </c>
      <c r="C7777" s="2" t="s">
        <v>49</v>
      </c>
      <c r="D7777" s="2" t="s">
        <v>12</v>
      </c>
      <c r="E7777" s="2" t="s">
        <v>74</v>
      </c>
      <c r="F7777" s="2" t="s">
        <v>977</v>
      </c>
      <c r="G7777" s="14" t="n">
        <v>19.5</v>
      </c>
      <c r="H7777" s="14" t="n">
        <v>10.08</v>
      </c>
      <c r="I7777" s="14" t="n">
        <v>19.5</v>
      </c>
      <c r="J7777" s="23" t="n">
        <f aca="false">IF(AND(E7777="Priority",ISNUMBER('Cost model'!N637)),'Cost model'!N637,'Cost model'!M637)</f>
        <v>45</v>
      </c>
      <c r="K7777" s="14" t="n">
        <f aca="false">J7777-H7777</f>
        <v>34.92</v>
      </c>
      <c r="L7777" s="14" t="n">
        <f aca="false">G7777-H7777</f>
        <v>9.42</v>
      </c>
    </row>
    <row r="7778" customFormat="false" ht="15" hidden="false" customHeight="false" outlineLevel="0" collapsed="false">
      <c r="A7778" s="2" t="s">
        <v>174</v>
      </c>
      <c r="B7778" s="2" t="s">
        <v>174</v>
      </c>
      <c r="C7778" s="2" t="s">
        <v>47</v>
      </c>
      <c r="D7778" s="2" t="s">
        <v>10</v>
      </c>
      <c r="E7778" s="2" t="s">
        <v>74</v>
      </c>
      <c r="F7778" s="2" t="s">
        <v>977</v>
      </c>
      <c r="G7778" s="14" t="n">
        <v>29</v>
      </c>
      <c r="H7778" s="14" t="n">
        <v>7.5</v>
      </c>
      <c r="I7778" s="14" t="n">
        <v>9.5</v>
      </c>
      <c r="J7778" s="23" t="n">
        <f aca="false">IF(AND(E7778="Priority",ISNUMBER('Cost model'!N167)),'Cost model'!N167,'Cost model'!M167)</f>
        <v>8.5</v>
      </c>
      <c r="K7778" s="14" t="n">
        <f aca="false">J7778-H7778</f>
        <v>1</v>
      </c>
      <c r="L7778" s="14" t="n">
        <f aca="false">G7778-H7778</f>
        <v>21.5</v>
      </c>
    </row>
    <row r="7779" customFormat="false" ht="15" hidden="false" customHeight="false" outlineLevel="0" collapsed="false">
      <c r="A7779" s="2" t="s">
        <v>142</v>
      </c>
      <c r="B7779" s="2" t="s">
        <v>142</v>
      </c>
      <c r="C7779" s="2" t="s">
        <v>47</v>
      </c>
      <c r="D7779" s="2" t="s">
        <v>10</v>
      </c>
      <c r="E7779" s="2" t="s">
        <v>74</v>
      </c>
      <c r="F7779" s="2" t="s">
        <v>977</v>
      </c>
      <c r="G7779" s="14" t="n">
        <v>19</v>
      </c>
      <c r="H7779" s="14" t="n">
        <v>23.88</v>
      </c>
      <c r="I7779" s="14" t="n">
        <v>9.5</v>
      </c>
      <c r="J7779" s="23" t="n">
        <f aca="false">IF(AND(E7779="Priority",ISNUMBER('Cost model'!N632)),'Cost model'!N632,'Cost model'!M632)</f>
        <v>9.5</v>
      </c>
      <c r="K7779" s="14" t="n">
        <f aca="false">J7779-H7779</f>
        <v>-14.38</v>
      </c>
      <c r="L7779" s="14" t="n">
        <f aca="false">G7779-H7779</f>
        <v>-4.88</v>
      </c>
    </row>
    <row r="7780" customFormat="false" ht="15" hidden="false" customHeight="false" outlineLevel="0" collapsed="false">
      <c r="A7780" s="2" t="s">
        <v>174</v>
      </c>
      <c r="B7780" s="2" t="s">
        <v>124</v>
      </c>
      <c r="C7780" s="2" t="s">
        <v>47</v>
      </c>
      <c r="D7780" s="2" t="s">
        <v>10</v>
      </c>
      <c r="E7780" s="2" t="s">
        <v>74</v>
      </c>
      <c r="F7780" s="2" t="s">
        <v>976</v>
      </c>
      <c r="G7780" s="14" t="n">
        <v>9.5</v>
      </c>
      <c r="H7780" s="14" t="n">
        <v>17.49</v>
      </c>
      <c r="I7780" s="14" t="n">
        <v>9.5</v>
      </c>
      <c r="J7780" s="23" t="n">
        <f aca="false">IF(AND(E7780="Priority",ISNUMBER('Cost model'!N107)),'Cost model'!N107,'Cost model'!M107)</f>
        <v>12.5</v>
      </c>
      <c r="K7780" s="14" t="n">
        <f aca="false">J7780-H7780</f>
        <v>-4.99</v>
      </c>
      <c r="L7780" s="14" t="n">
        <f aca="false">G7780-H7780</f>
        <v>-7.99</v>
      </c>
    </row>
    <row r="7781" customFormat="false" ht="15" hidden="false" customHeight="false" outlineLevel="0" collapsed="false">
      <c r="A7781" s="2" t="s">
        <v>124</v>
      </c>
      <c r="B7781" s="2" t="s">
        <v>124</v>
      </c>
      <c r="C7781" s="2" t="s">
        <v>48</v>
      </c>
      <c r="D7781" s="2" t="s">
        <v>14</v>
      </c>
      <c r="E7781" s="2" t="s">
        <v>74</v>
      </c>
      <c r="F7781" s="2" t="s">
        <v>977</v>
      </c>
      <c r="G7781" s="14" t="n">
        <v>82.5</v>
      </c>
      <c r="H7781" s="14" t="n">
        <v>142</v>
      </c>
      <c r="I7781" s="14" t="n">
        <v>45</v>
      </c>
      <c r="J7781" s="23" t="n">
        <f aca="false">IF(AND(E7781="Priority",ISNUMBER('Cost model'!N327)),'Cost model'!N327,'Cost model'!M327)</f>
        <v>130</v>
      </c>
      <c r="K7781" s="14" t="n">
        <f aca="false">J7781-H7781</f>
        <v>-12</v>
      </c>
      <c r="L7781" s="14" t="n">
        <f aca="false">G7781-H7781</f>
        <v>-59.5</v>
      </c>
    </row>
    <row r="7782" customFormat="false" ht="15" hidden="false" customHeight="false" outlineLevel="0" collapsed="false">
      <c r="A7782" s="2" t="s">
        <v>124</v>
      </c>
      <c r="B7782" s="2" t="s">
        <v>124</v>
      </c>
      <c r="C7782" s="2" t="s">
        <v>48</v>
      </c>
      <c r="D7782" s="2" t="s">
        <v>12</v>
      </c>
      <c r="E7782" s="2" t="s">
        <v>74</v>
      </c>
      <c r="F7782" s="2" t="s">
        <v>977</v>
      </c>
      <c r="G7782" s="14" t="n">
        <v>12.5</v>
      </c>
      <c r="H7782" s="14" t="n">
        <v>13.35</v>
      </c>
      <c r="I7782" s="14" t="n">
        <v>12.5</v>
      </c>
      <c r="J7782" s="23" t="n">
        <f aca="false">IF(AND(E7782="Priority",ISNUMBER('Cost model'!N321)),'Cost model'!N321,'Cost model'!M321)</f>
        <v>40</v>
      </c>
      <c r="K7782" s="14" t="n">
        <f aca="false">J7782-H7782</f>
        <v>26.65</v>
      </c>
      <c r="L7782" s="14" t="n">
        <f aca="false">G7782-H7782</f>
        <v>-0.85</v>
      </c>
    </row>
    <row r="7783" customFormat="false" ht="15" hidden="false" customHeight="false" outlineLevel="0" collapsed="false">
      <c r="A7783" s="2" t="s">
        <v>221</v>
      </c>
      <c r="B7783" s="2" t="s">
        <v>221</v>
      </c>
      <c r="C7783" s="2" t="s">
        <v>47</v>
      </c>
      <c r="D7783" s="2" t="s">
        <v>12</v>
      </c>
      <c r="E7783" s="2" t="s">
        <v>74</v>
      </c>
      <c r="F7783" s="2" t="s">
        <v>977</v>
      </c>
      <c r="G7783" s="14" t="n">
        <v>9.5</v>
      </c>
      <c r="H7783" s="14" t="n">
        <v>24.78</v>
      </c>
      <c r="I7783" s="14" t="n">
        <v>9.5</v>
      </c>
      <c r="J7783" s="23" t="n">
        <f aca="false">IF(AND(E7783="Priority",ISNUMBER('Cost model'!N740)),'Cost model'!N740,'Cost model'!M740)</f>
        <v>22.5</v>
      </c>
      <c r="K7783" s="14" t="n">
        <f aca="false">J7783-H7783</f>
        <v>-2.28</v>
      </c>
      <c r="L7783" s="14" t="n">
        <f aca="false">G7783-H7783</f>
        <v>-15.28</v>
      </c>
    </row>
    <row r="7784" customFormat="false" ht="15" hidden="false" customHeight="false" outlineLevel="0" collapsed="false">
      <c r="A7784" s="2" t="s">
        <v>124</v>
      </c>
      <c r="B7784" s="2" t="s">
        <v>124</v>
      </c>
      <c r="C7784" s="2" t="s">
        <v>49</v>
      </c>
      <c r="D7784" s="2" t="s">
        <v>10</v>
      </c>
      <c r="E7784" s="2" t="s">
        <v>74</v>
      </c>
      <c r="F7784" s="2" t="s">
        <v>977</v>
      </c>
      <c r="G7784" s="14" t="n">
        <v>17.5</v>
      </c>
      <c r="H7784" s="14" t="n">
        <v>16.41</v>
      </c>
      <c r="I7784" s="14" t="n">
        <v>17.5</v>
      </c>
      <c r="J7784" s="23" t="n">
        <f aca="false">IF(AND(E7784="Priority",ISNUMBER('Cost model'!N319)),'Cost model'!N319,'Cost model'!M319)</f>
        <v>16.5</v>
      </c>
      <c r="K7784" s="14" t="n">
        <f aca="false">J7784-H7784</f>
        <v>0.0899999999999999</v>
      </c>
      <c r="L7784" s="14" t="n">
        <f aca="false">G7784-H7784</f>
        <v>1.09</v>
      </c>
    </row>
    <row r="7785" customFormat="false" ht="15" hidden="false" customHeight="false" outlineLevel="0" collapsed="false">
      <c r="A7785" s="2" t="s">
        <v>221</v>
      </c>
      <c r="B7785" s="2" t="s">
        <v>221</v>
      </c>
      <c r="C7785" s="2" t="s">
        <v>48</v>
      </c>
      <c r="D7785" s="2" t="s">
        <v>12</v>
      </c>
      <c r="E7785" s="2" t="s">
        <v>74</v>
      </c>
      <c r="F7785" s="2" t="s">
        <v>977</v>
      </c>
      <c r="G7785" s="14" t="n">
        <v>54.5</v>
      </c>
      <c r="H7785" s="14" t="n">
        <v>81.97</v>
      </c>
      <c r="I7785" s="14" t="n">
        <v>12.5</v>
      </c>
      <c r="J7785" s="23" t="n">
        <f aca="false">IF(AND(E7785="Priority",ISNUMBER('Cost model'!N741)),'Cost model'!N741,'Cost model'!M741)</f>
        <v>45</v>
      </c>
      <c r="K7785" s="14" t="n">
        <f aca="false">J7785-H7785</f>
        <v>-36.97</v>
      </c>
      <c r="L7785" s="14" t="n">
        <f aca="false">G7785-H7785</f>
        <v>-27.47</v>
      </c>
    </row>
    <row r="7786" customFormat="false" ht="15" hidden="false" customHeight="false" outlineLevel="0" collapsed="false">
      <c r="A7786" s="2" t="s">
        <v>174</v>
      </c>
      <c r="B7786" s="2" t="s">
        <v>123</v>
      </c>
      <c r="C7786" s="2" t="s">
        <v>49</v>
      </c>
      <c r="D7786" s="2" t="s">
        <v>12</v>
      </c>
      <c r="E7786" s="2" t="s">
        <v>74</v>
      </c>
      <c r="F7786" s="2" t="s">
        <v>976</v>
      </c>
      <c r="G7786" s="14" t="n">
        <v>139.5</v>
      </c>
      <c r="H7786" s="14" t="n">
        <v>152.69</v>
      </c>
      <c r="I7786" s="14" t="n">
        <v>24.5</v>
      </c>
      <c r="J7786" s="23" t="n">
        <f aca="false">IF(AND(E7786="Priority",ISNUMBER('Cost model'!N202)),'Cost model'!N202,'Cost model'!M202)</f>
        <v>65</v>
      </c>
      <c r="K7786" s="14" t="n">
        <f aca="false">J7786-H7786</f>
        <v>-87.69</v>
      </c>
      <c r="L7786" s="14" t="n">
        <f aca="false">G7786-H7786</f>
        <v>-13.19</v>
      </c>
    </row>
    <row r="7787" customFormat="false" ht="15" hidden="false" customHeight="false" outlineLevel="0" collapsed="false">
      <c r="A7787" s="2" t="s">
        <v>124</v>
      </c>
      <c r="B7787" s="2" t="s">
        <v>142</v>
      </c>
      <c r="C7787" s="2" t="s">
        <v>48</v>
      </c>
      <c r="D7787" s="2" t="s">
        <v>12</v>
      </c>
      <c r="E7787" s="2" t="s">
        <v>74</v>
      </c>
      <c r="F7787" s="2" t="s">
        <v>976</v>
      </c>
      <c r="G7787" s="14" t="n">
        <v>37.5</v>
      </c>
      <c r="H7787" s="14" t="n">
        <v>46.94</v>
      </c>
      <c r="I7787" s="14" t="n">
        <v>19.5</v>
      </c>
      <c r="J7787" s="23" t="n">
        <f aca="false">IF(AND(E7787="Priority",ISNUMBER('Cost model'!N336)),'Cost model'!N336,'Cost model'!M336)</f>
        <v>50</v>
      </c>
      <c r="K7787" s="14" t="n">
        <f aca="false">J7787-H7787</f>
        <v>3.06</v>
      </c>
      <c r="L7787" s="14" t="n">
        <f aca="false">G7787-H7787</f>
        <v>-9.44</v>
      </c>
    </row>
    <row r="7788" customFormat="false" ht="15" hidden="false" customHeight="false" outlineLevel="0" collapsed="false">
      <c r="A7788" s="2" t="s">
        <v>142</v>
      </c>
      <c r="B7788" s="2" t="s">
        <v>142</v>
      </c>
      <c r="C7788" s="2" t="s">
        <v>48</v>
      </c>
      <c r="D7788" s="2" t="s">
        <v>12</v>
      </c>
      <c r="E7788" s="2" t="s">
        <v>83</v>
      </c>
      <c r="F7788" s="2" t="s">
        <v>977</v>
      </c>
      <c r="G7788" s="14" t="n">
        <v>19.5</v>
      </c>
      <c r="H7788" s="14" t="n">
        <v>43.59</v>
      </c>
      <c r="I7788" s="14" t="n">
        <v>19.5</v>
      </c>
      <c r="J7788" s="23" t="n">
        <f aca="false">IF(AND(E7788="Priority",ISNUMBER('Cost model'!N636)),'Cost model'!N636,'Cost model'!M636)</f>
        <v>55</v>
      </c>
      <c r="K7788" s="14" t="n">
        <f aca="false">J7788-H7788</f>
        <v>11.41</v>
      </c>
      <c r="L7788" s="14" t="n">
        <f aca="false">G7788-H7788</f>
        <v>-24.09</v>
      </c>
    </row>
    <row r="7789" customFormat="false" ht="15" hidden="false" customHeight="false" outlineLevel="0" collapsed="false">
      <c r="A7789" s="2" t="s">
        <v>158</v>
      </c>
      <c r="B7789" s="2" t="s">
        <v>158</v>
      </c>
      <c r="C7789" s="2" t="s">
        <v>49</v>
      </c>
      <c r="D7789" s="2" t="s">
        <v>14</v>
      </c>
      <c r="E7789" s="2" t="s">
        <v>74</v>
      </c>
      <c r="F7789" s="2" t="s">
        <v>977</v>
      </c>
      <c r="G7789" s="14" t="n">
        <v>122</v>
      </c>
      <c r="H7789" s="14" t="n">
        <v>55.02</v>
      </c>
      <c r="I7789" s="14" t="n">
        <v>85</v>
      </c>
      <c r="J7789" s="23" t="n">
        <f aca="false">IF(AND(E7789="Priority",ISNUMBER('Cost model'!N433)),'Cost model'!N433,'Cost model'!M433)</f>
        <v>75</v>
      </c>
      <c r="K7789" s="14" t="n">
        <f aca="false">J7789-H7789</f>
        <v>19.98</v>
      </c>
      <c r="L7789" s="14" t="n">
        <f aca="false">G7789-H7789</f>
        <v>66.98</v>
      </c>
    </row>
    <row r="7790" customFormat="false" ht="15" hidden="false" customHeight="false" outlineLevel="0" collapsed="false">
      <c r="A7790" s="2" t="s">
        <v>142</v>
      </c>
      <c r="B7790" s="2" t="s">
        <v>142</v>
      </c>
      <c r="C7790" s="2" t="s">
        <v>47</v>
      </c>
      <c r="D7790" s="2" t="s">
        <v>10</v>
      </c>
      <c r="E7790" s="2" t="s">
        <v>74</v>
      </c>
      <c r="F7790" s="2" t="s">
        <v>977</v>
      </c>
      <c r="G7790" s="14" t="n">
        <v>9.5</v>
      </c>
      <c r="H7790" s="14" t="n">
        <v>5.84</v>
      </c>
      <c r="I7790" s="14" t="n">
        <v>9.5</v>
      </c>
      <c r="J7790" s="23" t="n">
        <f aca="false">IF(AND(E7790="Priority",ISNUMBER('Cost model'!N632)),'Cost model'!N632,'Cost model'!M632)</f>
        <v>9.5</v>
      </c>
      <c r="K7790" s="14" t="n">
        <f aca="false">J7790-H7790</f>
        <v>3.66</v>
      </c>
      <c r="L7790" s="14" t="n">
        <f aca="false">G7790-H7790</f>
        <v>3.66</v>
      </c>
    </row>
    <row r="7791" customFormat="false" ht="15" hidden="false" customHeight="false" outlineLevel="0" collapsed="false">
      <c r="A7791" s="2" t="s">
        <v>174</v>
      </c>
      <c r="B7791" s="2" t="s">
        <v>174</v>
      </c>
      <c r="C7791" s="2" t="s">
        <v>49</v>
      </c>
      <c r="D7791" s="2" t="s">
        <v>12</v>
      </c>
      <c r="E7791" s="2" t="s">
        <v>74</v>
      </c>
      <c r="F7791" s="2" t="s">
        <v>977</v>
      </c>
      <c r="G7791" s="14" t="n">
        <v>39</v>
      </c>
      <c r="H7791" s="14" t="n">
        <v>33.3</v>
      </c>
      <c r="I7791" s="14" t="n">
        <v>19.5</v>
      </c>
      <c r="J7791" s="23" t="n">
        <f aca="false">IF(AND(E7791="Priority",ISNUMBER('Cost model'!N172)),'Cost model'!N172,'Cost model'!M172)</f>
        <v>45</v>
      </c>
      <c r="K7791" s="14" t="n">
        <f aca="false">J7791-H7791</f>
        <v>11.7</v>
      </c>
      <c r="L7791" s="14" t="n">
        <f aca="false">G7791-H7791</f>
        <v>5.7</v>
      </c>
    </row>
    <row r="7792" customFormat="false" ht="15" hidden="false" customHeight="false" outlineLevel="0" collapsed="false">
      <c r="A7792" s="2" t="s">
        <v>124</v>
      </c>
      <c r="B7792" s="2" t="s">
        <v>124</v>
      </c>
      <c r="C7792" s="2" t="s">
        <v>47</v>
      </c>
      <c r="D7792" s="2" t="s">
        <v>12</v>
      </c>
      <c r="E7792" s="2" t="s">
        <v>74</v>
      </c>
      <c r="F7792" s="2" t="s">
        <v>977</v>
      </c>
      <c r="G7792" s="14" t="n">
        <v>19</v>
      </c>
      <c r="H7792" s="14" t="n">
        <v>29.69</v>
      </c>
      <c r="I7792" s="14" t="n">
        <v>9.5</v>
      </c>
      <c r="J7792" s="23" t="n">
        <f aca="false">IF(AND(E7792="Priority",ISNUMBER('Cost model'!N320)),'Cost model'!N320,'Cost model'!M320)</f>
        <v>24.5</v>
      </c>
      <c r="K7792" s="14" t="n">
        <f aca="false">J7792-H7792</f>
        <v>-5.19</v>
      </c>
      <c r="L7792" s="14" t="n">
        <f aca="false">G7792-H7792</f>
        <v>-10.69</v>
      </c>
    </row>
    <row r="7793" customFormat="false" ht="15" hidden="false" customHeight="false" outlineLevel="0" collapsed="false">
      <c r="A7793" s="2" t="s">
        <v>221</v>
      </c>
      <c r="B7793" s="2" t="s">
        <v>221</v>
      </c>
      <c r="C7793" s="2" t="s">
        <v>47</v>
      </c>
      <c r="D7793" s="2" t="s">
        <v>12</v>
      </c>
      <c r="E7793" s="2" t="s">
        <v>74</v>
      </c>
      <c r="F7793" s="2" t="s">
        <v>977</v>
      </c>
      <c r="G7793" s="14" t="n">
        <v>19</v>
      </c>
      <c r="H7793" s="14" t="n">
        <v>8.2</v>
      </c>
      <c r="I7793" s="14" t="n">
        <v>9.5</v>
      </c>
      <c r="J7793" s="23" t="n">
        <f aca="false">IF(AND(E7793="Priority",ISNUMBER('Cost model'!N740)),'Cost model'!N740,'Cost model'!M740)</f>
        <v>22.5</v>
      </c>
      <c r="K7793" s="14" t="n">
        <f aca="false">J7793-H7793</f>
        <v>14.3</v>
      </c>
      <c r="L7793" s="14" t="n">
        <f aca="false">G7793-H7793</f>
        <v>10.8</v>
      </c>
    </row>
    <row r="7794" customFormat="false" ht="15" hidden="false" customHeight="false" outlineLevel="0" collapsed="false">
      <c r="A7794" s="2" t="s">
        <v>221</v>
      </c>
      <c r="B7794" s="2" t="s">
        <v>221</v>
      </c>
      <c r="C7794" s="2" t="s">
        <v>47</v>
      </c>
      <c r="D7794" s="2" t="s">
        <v>12</v>
      </c>
      <c r="E7794" s="2" t="s">
        <v>74</v>
      </c>
      <c r="F7794" s="2" t="s">
        <v>977</v>
      </c>
      <c r="G7794" s="14" t="n">
        <v>9.5</v>
      </c>
      <c r="H7794" s="14" t="n">
        <v>29.38</v>
      </c>
      <c r="I7794" s="14" t="n">
        <v>9.5</v>
      </c>
      <c r="J7794" s="23" t="n">
        <f aca="false">IF(AND(E7794="Priority",ISNUMBER('Cost model'!N740)),'Cost model'!N740,'Cost model'!M740)</f>
        <v>22.5</v>
      </c>
      <c r="K7794" s="14" t="n">
        <f aca="false">J7794-H7794</f>
        <v>-6.88</v>
      </c>
      <c r="L7794" s="14" t="n">
        <f aca="false">G7794-H7794</f>
        <v>-19.88</v>
      </c>
    </row>
    <row r="7795" customFormat="false" ht="15" hidden="false" customHeight="false" outlineLevel="0" collapsed="false">
      <c r="A7795" s="2" t="s">
        <v>221</v>
      </c>
      <c r="B7795" s="2" t="s">
        <v>124</v>
      </c>
      <c r="C7795" s="2" t="s">
        <v>47</v>
      </c>
      <c r="D7795" s="2" t="s">
        <v>10</v>
      </c>
      <c r="E7795" s="2" t="s">
        <v>74</v>
      </c>
      <c r="F7795" s="2" t="s">
        <v>976</v>
      </c>
      <c r="G7795" s="14" t="n">
        <v>9.5</v>
      </c>
      <c r="H7795" s="14" t="n">
        <v>21.1</v>
      </c>
      <c r="I7795" s="14" t="n">
        <v>19.5</v>
      </c>
      <c r="J7795" s="23" t="n">
        <f aca="false">IF(AND(E7795="Priority",ISNUMBER('Cost model'!N797)),'Cost model'!N797,'Cost model'!M797)</f>
        <v>14.5</v>
      </c>
      <c r="K7795" s="14" t="n">
        <f aca="false">J7795-H7795</f>
        <v>-6.6</v>
      </c>
      <c r="L7795" s="14" t="n">
        <f aca="false">G7795-H7795</f>
        <v>-11.6</v>
      </c>
    </row>
    <row r="7796" customFormat="false" ht="15" hidden="false" customHeight="false" outlineLevel="0" collapsed="false">
      <c r="A7796" s="2" t="s">
        <v>205</v>
      </c>
      <c r="B7796" s="2" t="s">
        <v>158</v>
      </c>
      <c r="C7796" s="2" t="s">
        <v>47</v>
      </c>
      <c r="D7796" s="2" t="s">
        <v>10</v>
      </c>
      <c r="E7796" s="2" t="s">
        <v>74</v>
      </c>
      <c r="F7796" s="2" t="s">
        <v>976</v>
      </c>
      <c r="G7796" s="14" t="n">
        <v>19.5</v>
      </c>
      <c r="H7796" s="14" t="n">
        <v>14.98</v>
      </c>
      <c r="I7796" s="14"/>
      <c r="J7796" s="23" t="n">
        <f aca="false">IF(AND(E7796="Priority",ISNUMBER('Cost model'!N617)),'Cost model'!N617,'Cost model'!M617)</f>
        <v>14.5</v>
      </c>
      <c r="K7796" s="14" t="n">
        <f aca="false">J7796-H7796</f>
        <v>-0.48</v>
      </c>
      <c r="L7796" s="14" t="n">
        <f aca="false">G7796-H7796</f>
        <v>4.52</v>
      </c>
    </row>
    <row r="7797" customFormat="false" ht="15" hidden="false" customHeight="false" outlineLevel="0" collapsed="false">
      <c r="A7797" s="2" t="s">
        <v>174</v>
      </c>
      <c r="B7797" s="2" t="s">
        <v>174</v>
      </c>
      <c r="C7797" s="2" t="s">
        <v>48</v>
      </c>
      <c r="D7797" s="2" t="s">
        <v>10</v>
      </c>
      <c r="E7797" s="2" t="s">
        <v>74</v>
      </c>
      <c r="F7797" s="2" t="s">
        <v>977</v>
      </c>
      <c r="G7797" s="14" t="n">
        <v>12.5</v>
      </c>
      <c r="H7797" s="14" t="n">
        <v>10.67</v>
      </c>
      <c r="I7797" s="14" t="n">
        <v>12.5</v>
      </c>
      <c r="J7797" s="23" t="n">
        <f aca="false">IF(AND(E7797="Priority",ISNUMBER('Cost model'!N168)),'Cost model'!N168,'Cost model'!M168)</f>
        <v>13.5</v>
      </c>
      <c r="K7797" s="14" t="n">
        <f aca="false">J7797-H7797</f>
        <v>2.83</v>
      </c>
      <c r="L7797" s="14" t="n">
        <f aca="false">G7797-H7797</f>
        <v>1.83</v>
      </c>
    </row>
    <row r="7798" customFormat="false" ht="15" hidden="false" customHeight="false" outlineLevel="0" collapsed="false">
      <c r="A7798" s="2" t="s">
        <v>174</v>
      </c>
      <c r="B7798" s="2" t="s">
        <v>174</v>
      </c>
      <c r="C7798" s="2" t="s">
        <v>48</v>
      </c>
      <c r="D7798" s="2" t="s">
        <v>12</v>
      </c>
      <c r="E7798" s="2" t="s">
        <v>74</v>
      </c>
      <c r="F7798" s="2" t="s">
        <v>977</v>
      </c>
      <c r="G7798" s="14" t="n">
        <v>12.5</v>
      </c>
      <c r="H7798" s="14" t="n">
        <v>25.56</v>
      </c>
      <c r="I7798" s="14" t="n">
        <v>12.5</v>
      </c>
      <c r="J7798" s="23" t="n">
        <f aca="false">IF(AND(E7798="Priority",ISNUMBER('Cost model'!N171)),'Cost model'!N171,'Cost model'!M171)</f>
        <v>40</v>
      </c>
      <c r="K7798" s="14" t="n">
        <f aca="false">J7798-H7798</f>
        <v>14.44</v>
      </c>
      <c r="L7798" s="14" t="n">
        <f aca="false">G7798-H7798</f>
        <v>-13.06</v>
      </c>
    </row>
    <row r="7799" customFormat="false" ht="15" hidden="false" customHeight="false" outlineLevel="0" collapsed="false">
      <c r="A7799" s="2" t="s">
        <v>124</v>
      </c>
      <c r="B7799" s="2" t="s">
        <v>124</v>
      </c>
      <c r="C7799" s="2" t="s">
        <v>48</v>
      </c>
      <c r="D7799" s="2" t="s">
        <v>12</v>
      </c>
      <c r="E7799" s="2" t="s">
        <v>74</v>
      </c>
      <c r="F7799" s="2" t="s">
        <v>977</v>
      </c>
      <c r="G7799" s="14" t="n">
        <v>62.5</v>
      </c>
      <c r="H7799" s="14" t="n">
        <v>58.31</v>
      </c>
      <c r="I7799" s="14" t="n">
        <v>12.5</v>
      </c>
      <c r="J7799" s="23" t="n">
        <f aca="false">IF(AND(E7799="Priority",ISNUMBER('Cost model'!N321)),'Cost model'!N321,'Cost model'!M321)</f>
        <v>40</v>
      </c>
      <c r="K7799" s="14" t="n">
        <f aca="false">J7799-H7799</f>
        <v>-18.31</v>
      </c>
      <c r="L7799" s="14" t="n">
        <f aca="false">G7799-H7799</f>
        <v>4.19</v>
      </c>
    </row>
    <row r="7800" customFormat="false" ht="15" hidden="false" customHeight="false" outlineLevel="0" collapsed="false">
      <c r="A7800" s="2" t="s">
        <v>124</v>
      </c>
      <c r="B7800" s="2" t="s">
        <v>124</v>
      </c>
      <c r="C7800" s="2" t="s">
        <v>49</v>
      </c>
      <c r="D7800" s="2" t="s">
        <v>10</v>
      </c>
      <c r="E7800" s="2" t="s">
        <v>74</v>
      </c>
      <c r="F7800" s="2" t="s">
        <v>977</v>
      </c>
      <c r="G7800" s="14" t="n">
        <v>17.5</v>
      </c>
      <c r="H7800" s="14" t="n">
        <v>10.71</v>
      </c>
      <c r="I7800" s="14" t="n">
        <v>17.5</v>
      </c>
      <c r="J7800" s="23" t="n">
        <f aca="false">IF(AND(E7800="Priority",ISNUMBER('Cost model'!N319)),'Cost model'!N319,'Cost model'!M319)</f>
        <v>16.5</v>
      </c>
      <c r="K7800" s="14" t="n">
        <f aca="false">J7800-H7800</f>
        <v>5.79</v>
      </c>
      <c r="L7800" s="14" t="n">
        <f aca="false">G7800-H7800</f>
        <v>6.79</v>
      </c>
    </row>
    <row r="7801" customFormat="false" ht="15" hidden="false" customHeight="false" outlineLevel="0" collapsed="false">
      <c r="A7801" s="2" t="s">
        <v>142</v>
      </c>
      <c r="B7801" s="2" t="s">
        <v>142</v>
      </c>
      <c r="C7801" s="2" t="s">
        <v>47</v>
      </c>
      <c r="D7801" s="2" t="s">
        <v>12</v>
      </c>
      <c r="E7801" s="2" t="s">
        <v>83</v>
      </c>
      <c r="F7801" s="2" t="s">
        <v>977</v>
      </c>
      <c r="G7801" s="14" t="n">
        <v>19.5</v>
      </c>
      <c r="H7801" s="14" t="n">
        <v>41.81</v>
      </c>
      <c r="I7801" s="14" t="n">
        <v>19.5</v>
      </c>
      <c r="J7801" s="23" t="n">
        <f aca="false">IF(AND(E7801="Priority",ISNUMBER('Cost model'!N635)),'Cost model'!N635,'Cost model'!M635)</f>
        <v>40</v>
      </c>
      <c r="K7801" s="14" t="n">
        <f aca="false">J7801-H7801</f>
        <v>-1.81</v>
      </c>
      <c r="L7801" s="14" t="n">
        <f aca="false">G7801-H7801</f>
        <v>-22.31</v>
      </c>
    </row>
    <row r="7802" customFormat="false" ht="15" hidden="false" customHeight="false" outlineLevel="0" collapsed="false">
      <c r="A7802" s="2" t="s">
        <v>142</v>
      </c>
      <c r="B7802" s="2" t="s">
        <v>124</v>
      </c>
      <c r="C7802" s="2" t="s">
        <v>47</v>
      </c>
      <c r="D7802" s="2" t="s">
        <v>10</v>
      </c>
      <c r="E7802" s="2" t="s">
        <v>74</v>
      </c>
      <c r="F7802" s="2" t="s">
        <v>976</v>
      </c>
      <c r="G7802" s="14" t="n">
        <v>14.5</v>
      </c>
      <c r="H7802" s="14" t="n">
        <v>23.78</v>
      </c>
      <c r="I7802" s="14" t="n">
        <v>14.5</v>
      </c>
      <c r="J7802" s="23" t="n">
        <f aca="false">IF(AND(E7802="Priority",ISNUMBER('Cost model'!N662)),'Cost model'!N662,'Cost model'!M662)</f>
        <v>13.5</v>
      </c>
      <c r="K7802" s="14" t="n">
        <f aca="false">J7802-H7802</f>
        <v>-10.28</v>
      </c>
      <c r="L7802" s="14" t="n">
        <f aca="false">G7802-H7802</f>
        <v>-9.28</v>
      </c>
    </row>
    <row r="7803" customFormat="false" ht="15" hidden="false" customHeight="false" outlineLevel="0" collapsed="false">
      <c r="A7803" s="2" t="s">
        <v>124</v>
      </c>
      <c r="B7803" s="2" t="s">
        <v>124</v>
      </c>
      <c r="C7803" s="2" t="s">
        <v>47</v>
      </c>
      <c r="D7803" s="2" t="s">
        <v>10</v>
      </c>
      <c r="E7803" s="2" t="s">
        <v>74</v>
      </c>
      <c r="F7803" s="2" t="s">
        <v>977</v>
      </c>
      <c r="G7803" s="14" t="n">
        <v>9.5</v>
      </c>
      <c r="H7803" s="14" t="n">
        <v>7.5</v>
      </c>
      <c r="I7803" s="14" t="n">
        <v>9.5</v>
      </c>
      <c r="J7803" s="23" t="n">
        <f aca="false">IF(AND(E7803="Priority",ISNUMBER('Cost model'!N317)),'Cost model'!N317,'Cost model'!M317)</f>
        <v>10.5</v>
      </c>
      <c r="K7803" s="14" t="n">
        <f aca="false">J7803-H7803</f>
        <v>3</v>
      </c>
      <c r="L7803" s="14" t="n">
        <f aca="false">G7803-H7803</f>
        <v>2</v>
      </c>
    </row>
    <row r="7804" customFormat="false" ht="15" hidden="false" customHeight="false" outlineLevel="0" collapsed="false">
      <c r="A7804" s="2" t="s">
        <v>205</v>
      </c>
      <c r="B7804" s="2" t="s">
        <v>124</v>
      </c>
      <c r="C7804" s="2" t="s">
        <v>48</v>
      </c>
      <c r="D7804" s="2" t="s">
        <v>10</v>
      </c>
      <c r="E7804" s="2" t="s">
        <v>74</v>
      </c>
      <c r="F7804" s="2" t="s">
        <v>976</v>
      </c>
      <c r="G7804" s="14" t="n">
        <v>14.5</v>
      </c>
      <c r="H7804" s="14" t="n">
        <v>9.02</v>
      </c>
      <c r="I7804" s="14" t="n">
        <v>19.5</v>
      </c>
      <c r="J7804" s="23" t="n">
        <f aca="false">IF(AND(E7804="Priority",ISNUMBER('Cost model'!N573)),'Cost model'!N573,'Cost model'!M573)</f>
        <v>18.5</v>
      </c>
      <c r="K7804" s="14" t="n">
        <f aca="false">J7804-H7804</f>
        <v>9.48</v>
      </c>
      <c r="L7804" s="14" t="n">
        <f aca="false">G7804-H7804</f>
        <v>5.48</v>
      </c>
    </row>
    <row r="7805" customFormat="false" ht="15" hidden="false" customHeight="false" outlineLevel="0" collapsed="false">
      <c r="A7805" s="2" t="s">
        <v>124</v>
      </c>
      <c r="B7805" s="2" t="s">
        <v>124</v>
      </c>
      <c r="C7805" s="2" t="s">
        <v>48</v>
      </c>
      <c r="D7805" s="2" t="s">
        <v>12</v>
      </c>
      <c r="E7805" s="2" t="s">
        <v>74</v>
      </c>
      <c r="F7805" s="2" t="s">
        <v>977</v>
      </c>
      <c r="G7805" s="14" t="n">
        <v>37.5</v>
      </c>
      <c r="H7805" s="14" t="n">
        <v>30.21</v>
      </c>
      <c r="I7805" s="14" t="n">
        <v>12.5</v>
      </c>
      <c r="J7805" s="23" t="n">
        <f aca="false">IF(AND(E7805="Priority",ISNUMBER('Cost model'!N321)),'Cost model'!N321,'Cost model'!M321)</f>
        <v>40</v>
      </c>
      <c r="K7805" s="14" t="n">
        <f aca="false">J7805-H7805</f>
        <v>9.79</v>
      </c>
      <c r="L7805" s="14" t="n">
        <f aca="false">G7805-H7805</f>
        <v>7.29</v>
      </c>
    </row>
    <row r="7806" customFormat="false" ht="15" hidden="false" customHeight="false" outlineLevel="0" collapsed="false">
      <c r="A7806" s="2" t="s">
        <v>221</v>
      </c>
      <c r="B7806" s="2" t="s">
        <v>142</v>
      </c>
      <c r="C7806" s="2" t="s">
        <v>49</v>
      </c>
      <c r="D7806" s="2" t="s">
        <v>12</v>
      </c>
      <c r="E7806" s="2" t="s">
        <v>74</v>
      </c>
      <c r="F7806" s="2" t="s">
        <v>976</v>
      </c>
      <c r="G7806" s="14" t="n">
        <v>19.5</v>
      </c>
      <c r="H7806" s="14" t="n">
        <v>23.88</v>
      </c>
      <c r="I7806" s="14" t="n">
        <v>29.5</v>
      </c>
      <c r="J7806" s="23" t="n">
        <f aca="false">IF(AND(E7806="Priority",ISNUMBER('Cost model'!N772)),'Cost model'!N772,'Cost model'!M772)</f>
        <v>70</v>
      </c>
      <c r="K7806" s="14" t="n">
        <f aca="false">J7806-H7806</f>
        <v>46.12</v>
      </c>
      <c r="L7806" s="14" t="n">
        <f aca="false">G7806-H7806</f>
        <v>-4.38</v>
      </c>
    </row>
    <row r="7807" customFormat="false" ht="15" hidden="false" customHeight="false" outlineLevel="0" collapsed="false">
      <c r="A7807" s="2" t="s">
        <v>142</v>
      </c>
      <c r="B7807" s="2" t="s">
        <v>124</v>
      </c>
      <c r="C7807" s="2" t="s">
        <v>48</v>
      </c>
      <c r="D7807" s="2" t="s">
        <v>10</v>
      </c>
      <c r="E7807" s="2" t="s">
        <v>74</v>
      </c>
      <c r="F7807" s="2" t="s">
        <v>976</v>
      </c>
      <c r="G7807" s="14" t="n">
        <v>12.5</v>
      </c>
      <c r="H7807" s="14" t="n">
        <v>11.95</v>
      </c>
      <c r="I7807" s="14" t="n">
        <v>14.5</v>
      </c>
      <c r="J7807" s="23" t="n">
        <f aca="false">IF(AND(E7807="Priority",ISNUMBER('Cost model'!N663)),'Cost model'!N663,'Cost model'!M663)</f>
        <v>18.5</v>
      </c>
      <c r="K7807" s="14" t="n">
        <f aca="false">J7807-H7807</f>
        <v>6.55</v>
      </c>
      <c r="L7807" s="14" t="n">
        <f aca="false">G7807-H7807</f>
        <v>0.550000000000001</v>
      </c>
    </row>
    <row r="7808" customFormat="false" ht="15" hidden="false" customHeight="false" outlineLevel="0" collapsed="false">
      <c r="A7808" s="2" t="s">
        <v>221</v>
      </c>
      <c r="B7808" s="2" t="s">
        <v>221</v>
      </c>
      <c r="C7808" s="2" t="s">
        <v>47</v>
      </c>
      <c r="D7808" s="2" t="s">
        <v>12</v>
      </c>
      <c r="E7808" s="2" t="s">
        <v>83</v>
      </c>
      <c r="F7808" s="2" t="s">
        <v>977</v>
      </c>
      <c r="G7808" s="14" t="n">
        <v>19.5</v>
      </c>
      <c r="H7808" s="14" t="n">
        <v>29.45</v>
      </c>
      <c r="I7808" s="14" t="n">
        <v>19.5</v>
      </c>
      <c r="J7808" s="23" t="n">
        <f aca="false">IF(AND(E7808="Priority",ISNUMBER('Cost model'!N740)),'Cost model'!N740,'Cost model'!M740)</f>
        <v>28.5</v>
      </c>
      <c r="K7808" s="14" t="n">
        <f aca="false">J7808-H7808</f>
        <v>-0.949999999999999</v>
      </c>
      <c r="L7808" s="14" t="n">
        <f aca="false">G7808-H7808</f>
        <v>-9.95</v>
      </c>
    </row>
    <row r="7809" customFormat="false" ht="15" hidden="false" customHeight="false" outlineLevel="0" collapsed="false">
      <c r="A7809" s="2" t="s">
        <v>142</v>
      </c>
      <c r="B7809" s="2" t="s">
        <v>158</v>
      </c>
      <c r="C7809" s="2" t="s">
        <v>47</v>
      </c>
      <c r="D7809" s="2" t="s">
        <v>10</v>
      </c>
      <c r="E7809" s="2" t="s">
        <v>74</v>
      </c>
      <c r="F7809" s="2" t="s">
        <v>976</v>
      </c>
      <c r="G7809" s="14" t="n">
        <v>14.5</v>
      </c>
      <c r="H7809" s="14" t="n">
        <v>13.82</v>
      </c>
      <c r="I7809" s="14" t="n">
        <v>14.5</v>
      </c>
      <c r="J7809" s="23" t="n">
        <f aca="false">IF(AND(E7809="Priority",ISNUMBER('Cost model'!N647)),'Cost model'!N647,'Cost model'!M647)</f>
        <v>13.5</v>
      </c>
      <c r="K7809" s="14" t="n">
        <f aca="false">J7809-H7809</f>
        <v>-0.32</v>
      </c>
      <c r="L7809" s="14" t="n">
        <f aca="false">G7809-H7809</f>
        <v>0.68</v>
      </c>
    </row>
    <row r="7810" customFormat="false" ht="15" hidden="false" customHeight="false" outlineLevel="0" collapsed="false">
      <c r="A7810" s="2" t="s">
        <v>142</v>
      </c>
      <c r="B7810" s="2" t="s">
        <v>142</v>
      </c>
      <c r="C7810" s="2" t="s">
        <v>47</v>
      </c>
      <c r="D7810" s="2" t="s">
        <v>10</v>
      </c>
      <c r="E7810" s="2" t="s">
        <v>83</v>
      </c>
      <c r="F7810" s="2" t="s">
        <v>977</v>
      </c>
      <c r="G7810" s="14" t="n">
        <v>14.5</v>
      </c>
      <c r="H7810" s="14" t="n">
        <v>7.88</v>
      </c>
      <c r="I7810" s="14" t="n">
        <v>14.5</v>
      </c>
      <c r="J7810" s="23" t="n">
        <f aca="false">IF(AND(E7810="Priority",ISNUMBER('Cost model'!N632)),'Cost model'!N632,'Cost model'!M632)</f>
        <v>14.5</v>
      </c>
      <c r="K7810" s="14" t="n">
        <f aca="false">J7810-H7810</f>
        <v>6.62</v>
      </c>
      <c r="L7810" s="14" t="n">
        <f aca="false">G7810-H7810</f>
        <v>6.62</v>
      </c>
    </row>
    <row r="7811" customFormat="false" ht="15" hidden="false" customHeight="false" outlineLevel="0" collapsed="false">
      <c r="A7811" s="2" t="s">
        <v>174</v>
      </c>
      <c r="B7811" s="2" t="s">
        <v>124</v>
      </c>
      <c r="C7811" s="2" t="s">
        <v>47</v>
      </c>
      <c r="D7811" s="2" t="s">
        <v>10</v>
      </c>
      <c r="E7811" s="2" t="s">
        <v>74</v>
      </c>
      <c r="F7811" s="2" t="s">
        <v>976</v>
      </c>
      <c r="G7811" s="14" t="n">
        <v>9.5</v>
      </c>
      <c r="H7811" s="14" t="n">
        <v>10.02</v>
      </c>
      <c r="I7811" s="14" t="n">
        <v>9.5</v>
      </c>
      <c r="J7811" s="23" t="n">
        <f aca="false">IF(AND(E7811="Priority",ISNUMBER('Cost model'!N107)),'Cost model'!N107,'Cost model'!M107)</f>
        <v>12.5</v>
      </c>
      <c r="K7811" s="14" t="n">
        <f aca="false">J7811-H7811</f>
        <v>2.48</v>
      </c>
      <c r="L7811" s="14" t="n">
        <f aca="false">G7811-H7811</f>
        <v>-0.52</v>
      </c>
    </row>
    <row r="7812" customFormat="false" ht="15" hidden="false" customHeight="false" outlineLevel="0" collapsed="false">
      <c r="A7812" s="2" t="s">
        <v>221</v>
      </c>
      <c r="B7812" s="2" t="s">
        <v>221</v>
      </c>
      <c r="C7812" s="2" t="s">
        <v>47</v>
      </c>
      <c r="D7812" s="2" t="s">
        <v>12</v>
      </c>
      <c r="E7812" s="2" t="s">
        <v>74</v>
      </c>
      <c r="F7812" s="2" t="s">
        <v>977</v>
      </c>
      <c r="G7812" s="14" t="n">
        <v>9.5</v>
      </c>
      <c r="H7812" s="14" t="n">
        <v>29.14</v>
      </c>
      <c r="I7812" s="14" t="n">
        <v>9.5</v>
      </c>
      <c r="J7812" s="23" t="n">
        <f aca="false">IF(AND(E7812="Priority",ISNUMBER('Cost model'!N740)),'Cost model'!N740,'Cost model'!M740)</f>
        <v>22.5</v>
      </c>
      <c r="K7812" s="14" t="n">
        <f aca="false">J7812-H7812</f>
        <v>-6.64</v>
      </c>
      <c r="L7812" s="14" t="n">
        <f aca="false">G7812-H7812</f>
        <v>-19.64</v>
      </c>
    </row>
    <row r="7813" customFormat="false" ht="15" hidden="false" customHeight="false" outlineLevel="0" collapsed="false">
      <c r="A7813" s="2" t="s">
        <v>142</v>
      </c>
      <c r="B7813" s="2" t="s">
        <v>174</v>
      </c>
      <c r="C7813" s="2" t="s">
        <v>47</v>
      </c>
      <c r="D7813" s="2" t="s">
        <v>12</v>
      </c>
      <c r="E7813" s="2" t="s">
        <v>74</v>
      </c>
      <c r="F7813" s="2" t="s">
        <v>976</v>
      </c>
      <c r="G7813" s="14" t="n">
        <v>19.5</v>
      </c>
      <c r="H7813" s="14" t="n">
        <v>37.6</v>
      </c>
      <c r="I7813" s="14" t="n">
        <v>19.5</v>
      </c>
      <c r="J7813" s="23" t="n">
        <f aca="false">IF(AND(E7813="Priority",ISNUMBER('Cost model'!N695)),'Cost model'!N695,'Cost model'!M695)</f>
        <v>40</v>
      </c>
      <c r="K7813" s="14" t="n">
        <f aca="false">J7813-H7813</f>
        <v>2.4</v>
      </c>
      <c r="L7813" s="14" t="n">
        <f aca="false">G7813-H7813</f>
        <v>-18.1</v>
      </c>
    </row>
    <row r="7814" customFormat="false" ht="15" hidden="false" customHeight="false" outlineLevel="0" collapsed="false">
      <c r="A7814" s="2" t="s">
        <v>221</v>
      </c>
      <c r="B7814" s="2" t="s">
        <v>221</v>
      </c>
      <c r="C7814" s="2" t="s">
        <v>49</v>
      </c>
      <c r="D7814" s="2" t="s">
        <v>12</v>
      </c>
      <c r="E7814" s="2" t="s">
        <v>74</v>
      </c>
      <c r="F7814" s="2" t="s">
        <v>977</v>
      </c>
      <c r="G7814" s="14" t="n">
        <v>19.5</v>
      </c>
      <c r="H7814" s="14" t="n">
        <v>18.3</v>
      </c>
      <c r="I7814" s="14" t="n">
        <v>19.5</v>
      </c>
      <c r="J7814" s="23" t="n">
        <f aca="false">IF(AND(E7814="Priority",ISNUMBER('Cost model'!N742)),'Cost model'!N742,'Cost model'!M742)</f>
        <v>60</v>
      </c>
      <c r="K7814" s="14" t="n">
        <f aca="false">J7814-H7814</f>
        <v>41.7</v>
      </c>
      <c r="L7814" s="14" t="n">
        <f aca="false">G7814-H7814</f>
        <v>1.2</v>
      </c>
    </row>
    <row r="7815" customFormat="false" ht="15" hidden="false" customHeight="false" outlineLevel="0" collapsed="false">
      <c r="A7815" s="2" t="s">
        <v>174</v>
      </c>
      <c r="B7815" s="2" t="s">
        <v>142</v>
      </c>
      <c r="C7815" s="2" t="s">
        <v>47</v>
      </c>
      <c r="D7815" s="2" t="s">
        <v>12</v>
      </c>
      <c r="E7815" s="2" t="s">
        <v>74</v>
      </c>
      <c r="F7815" s="2" t="s">
        <v>976</v>
      </c>
      <c r="G7815" s="14" t="n">
        <v>19</v>
      </c>
      <c r="H7815" s="14" t="n">
        <v>31.22</v>
      </c>
      <c r="I7815" s="14" t="n">
        <v>9.5</v>
      </c>
      <c r="J7815" s="23" t="n">
        <f aca="false">IF(AND(E7815="Priority",ISNUMBER('Cost model'!N125)),'Cost model'!N125,'Cost model'!M125)</f>
        <v>40</v>
      </c>
      <c r="K7815" s="14" t="n">
        <f aca="false">J7815-H7815</f>
        <v>8.78</v>
      </c>
      <c r="L7815" s="14" t="n">
        <f aca="false">G7815-H7815</f>
        <v>-12.22</v>
      </c>
    </row>
    <row r="7816" customFormat="false" ht="15" hidden="false" customHeight="false" outlineLevel="0" collapsed="false">
      <c r="A7816" s="2" t="s">
        <v>142</v>
      </c>
      <c r="B7816" s="2" t="s">
        <v>174</v>
      </c>
      <c r="C7816" s="2" t="s">
        <v>48</v>
      </c>
      <c r="D7816" s="2" t="s">
        <v>12</v>
      </c>
      <c r="E7816" s="2" t="s">
        <v>74</v>
      </c>
      <c r="F7816" s="2" t="s">
        <v>976</v>
      </c>
      <c r="G7816" s="14" t="n">
        <v>19.5</v>
      </c>
      <c r="H7816" s="14" t="n">
        <v>21.01</v>
      </c>
      <c r="I7816" s="14" t="n">
        <v>19.5</v>
      </c>
      <c r="J7816" s="23" t="n">
        <f aca="false">IF(AND(E7816="Priority",ISNUMBER('Cost model'!N696)),'Cost model'!N696,'Cost model'!M696)</f>
        <v>45</v>
      </c>
      <c r="K7816" s="14" t="n">
        <f aca="false">J7816-H7816</f>
        <v>23.99</v>
      </c>
      <c r="L7816" s="14" t="n">
        <f aca="false">G7816-H7816</f>
        <v>-1.51</v>
      </c>
    </row>
    <row r="7817" customFormat="false" ht="15" hidden="false" customHeight="false" outlineLevel="0" collapsed="false">
      <c r="A7817" s="2" t="s">
        <v>174</v>
      </c>
      <c r="B7817" s="2" t="s">
        <v>174</v>
      </c>
      <c r="C7817" s="2" t="s">
        <v>48</v>
      </c>
      <c r="D7817" s="2" t="s">
        <v>10</v>
      </c>
      <c r="E7817" s="2" t="s">
        <v>74</v>
      </c>
      <c r="F7817" s="2" t="s">
        <v>977</v>
      </c>
      <c r="G7817" s="14" t="n">
        <v>12.5</v>
      </c>
      <c r="H7817" s="14" t="n">
        <v>8.84</v>
      </c>
      <c r="I7817" s="14" t="n">
        <v>12.5</v>
      </c>
      <c r="J7817" s="23" t="n">
        <f aca="false">IF(AND(E7817="Priority",ISNUMBER('Cost model'!N168)),'Cost model'!N168,'Cost model'!M168)</f>
        <v>13.5</v>
      </c>
      <c r="K7817" s="14" t="n">
        <f aca="false">J7817-H7817</f>
        <v>4.66</v>
      </c>
      <c r="L7817" s="14" t="n">
        <f aca="false">G7817-H7817</f>
        <v>3.66</v>
      </c>
    </row>
    <row r="7818" customFormat="false" ht="15" hidden="false" customHeight="false" outlineLevel="0" collapsed="false">
      <c r="A7818" s="2" t="s">
        <v>142</v>
      </c>
      <c r="B7818" s="2" t="s">
        <v>142</v>
      </c>
      <c r="C7818" s="2" t="s">
        <v>47</v>
      </c>
      <c r="D7818" s="2" t="s">
        <v>10</v>
      </c>
      <c r="E7818" s="2" t="s">
        <v>74</v>
      </c>
      <c r="F7818" s="2" t="s">
        <v>977</v>
      </c>
      <c r="G7818" s="14" t="n">
        <v>9.5</v>
      </c>
      <c r="H7818" s="14" t="n">
        <v>7.16</v>
      </c>
      <c r="I7818" s="14" t="n">
        <v>9.5</v>
      </c>
      <c r="J7818" s="23" t="n">
        <f aca="false">IF(AND(E7818="Priority",ISNUMBER('Cost model'!N632)),'Cost model'!N632,'Cost model'!M632)</f>
        <v>9.5</v>
      </c>
      <c r="K7818" s="14" t="n">
        <f aca="false">J7818-H7818</f>
        <v>2.34</v>
      </c>
      <c r="L7818" s="14" t="n">
        <f aca="false">G7818-H7818</f>
        <v>2.34</v>
      </c>
    </row>
    <row r="7819" customFormat="false" ht="15" hidden="false" customHeight="false" outlineLevel="0" collapsed="false">
      <c r="A7819" s="2" t="s">
        <v>174</v>
      </c>
      <c r="B7819" s="2" t="s">
        <v>124</v>
      </c>
      <c r="C7819" s="2" t="s">
        <v>48</v>
      </c>
      <c r="D7819" s="2" t="s">
        <v>12</v>
      </c>
      <c r="E7819" s="2" t="s">
        <v>74</v>
      </c>
      <c r="F7819" s="2" t="s">
        <v>976</v>
      </c>
      <c r="G7819" s="14" t="n">
        <v>37.5</v>
      </c>
      <c r="H7819" s="14" t="n">
        <v>43.59</v>
      </c>
      <c r="I7819" s="14" t="n">
        <v>12.5</v>
      </c>
      <c r="J7819" s="23" t="n">
        <f aca="false">IF(AND(E7819="Priority",ISNUMBER('Cost model'!N111)),'Cost model'!N111,'Cost model'!M111)</f>
        <v>45</v>
      </c>
      <c r="K7819" s="14" t="n">
        <f aca="false">J7819-H7819</f>
        <v>1.41</v>
      </c>
      <c r="L7819" s="14" t="n">
        <f aca="false">G7819-H7819</f>
        <v>-6.09</v>
      </c>
    </row>
    <row r="7820" customFormat="false" ht="15" hidden="false" customHeight="false" outlineLevel="0" collapsed="false">
      <c r="A7820" s="2" t="s">
        <v>142</v>
      </c>
      <c r="B7820" s="2" t="s">
        <v>142</v>
      </c>
      <c r="C7820" s="2" t="s">
        <v>47</v>
      </c>
      <c r="D7820" s="2" t="s">
        <v>10</v>
      </c>
      <c r="E7820" s="2" t="s">
        <v>83</v>
      </c>
      <c r="F7820" s="2" t="s">
        <v>977</v>
      </c>
      <c r="G7820" s="14" t="n">
        <v>14.5</v>
      </c>
      <c r="H7820" s="14" t="n">
        <v>7.89</v>
      </c>
      <c r="I7820" s="14" t="n">
        <v>14.5</v>
      </c>
      <c r="J7820" s="23" t="n">
        <f aca="false">IF(AND(E7820="Priority",ISNUMBER('Cost model'!N632)),'Cost model'!N632,'Cost model'!M632)</f>
        <v>14.5</v>
      </c>
      <c r="K7820" s="14" t="n">
        <f aca="false">J7820-H7820</f>
        <v>6.61</v>
      </c>
      <c r="L7820" s="14" t="n">
        <f aca="false">G7820-H7820</f>
        <v>6.61</v>
      </c>
    </row>
    <row r="7821" customFormat="false" ht="15" hidden="false" customHeight="false" outlineLevel="0" collapsed="false">
      <c r="A7821" s="2" t="s">
        <v>124</v>
      </c>
      <c r="B7821" s="2" t="s">
        <v>124</v>
      </c>
      <c r="C7821" s="2" t="s">
        <v>47</v>
      </c>
      <c r="D7821" s="2" t="s">
        <v>10</v>
      </c>
      <c r="E7821" s="2" t="s">
        <v>74</v>
      </c>
      <c r="F7821" s="2" t="s">
        <v>977</v>
      </c>
      <c r="G7821" s="14" t="n">
        <v>9.5</v>
      </c>
      <c r="H7821" s="14" t="n">
        <v>9.39</v>
      </c>
      <c r="I7821" s="14" t="n">
        <v>9.5</v>
      </c>
      <c r="J7821" s="23" t="n">
        <f aca="false">IF(AND(E7821="Priority",ISNUMBER('Cost model'!N317)),'Cost model'!N317,'Cost model'!M317)</f>
        <v>10.5</v>
      </c>
      <c r="K7821" s="14" t="n">
        <f aca="false">J7821-H7821</f>
        <v>1.11</v>
      </c>
      <c r="L7821" s="14" t="n">
        <f aca="false">G7821-H7821</f>
        <v>0.109999999999999</v>
      </c>
    </row>
    <row r="7822" customFormat="false" ht="15" hidden="false" customHeight="false" outlineLevel="0" collapsed="false">
      <c r="A7822" s="2" t="s">
        <v>174</v>
      </c>
      <c r="B7822" s="2" t="s">
        <v>124</v>
      </c>
      <c r="C7822" s="2" t="s">
        <v>47</v>
      </c>
      <c r="D7822" s="2" t="s">
        <v>10</v>
      </c>
      <c r="E7822" s="2" t="s">
        <v>83</v>
      </c>
      <c r="F7822" s="2" t="s">
        <v>976</v>
      </c>
      <c r="G7822" s="14" t="n">
        <v>14.5</v>
      </c>
      <c r="H7822" s="14" t="n">
        <v>21.01</v>
      </c>
      <c r="I7822" s="14" t="n">
        <v>14.5</v>
      </c>
      <c r="J7822" s="23" t="n">
        <f aca="false">IF(AND(E7822="Priority",ISNUMBER('Cost model'!N107)),'Cost model'!N107,'Cost model'!M107)</f>
        <v>17.5</v>
      </c>
      <c r="K7822" s="14" t="n">
        <f aca="false">J7822-H7822</f>
        <v>-3.51</v>
      </c>
      <c r="L7822" s="14" t="n">
        <f aca="false">G7822-H7822</f>
        <v>-6.51</v>
      </c>
    </row>
    <row r="7823" customFormat="false" ht="15" hidden="false" customHeight="false" outlineLevel="0" collapsed="false">
      <c r="A7823" s="2" t="s">
        <v>174</v>
      </c>
      <c r="B7823" s="2" t="s">
        <v>174</v>
      </c>
      <c r="C7823" s="2" t="s">
        <v>49</v>
      </c>
      <c r="D7823" s="2" t="s">
        <v>13</v>
      </c>
      <c r="E7823" s="2" t="s">
        <v>74</v>
      </c>
      <c r="F7823" s="2" t="s">
        <v>977</v>
      </c>
      <c r="G7823" s="14" t="n">
        <v>85</v>
      </c>
      <c r="H7823" s="14" t="n">
        <v>65.32</v>
      </c>
      <c r="I7823" s="14" t="n">
        <v>50</v>
      </c>
      <c r="J7823" s="23" t="n">
        <f aca="false">IF(AND(E7823="Priority",ISNUMBER('Cost model'!N175)),'Cost model'!N175,'Cost model'!M175)</f>
        <v>75</v>
      </c>
      <c r="K7823" s="14" t="n">
        <f aca="false">J7823-H7823</f>
        <v>9.68000000000001</v>
      </c>
      <c r="L7823" s="14" t="n">
        <f aca="false">G7823-H7823</f>
        <v>19.68</v>
      </c>
    </row>
    <row r="7824" customFormat="false" ht="15" hidden="false" customHeight="false" outlineLevel="0" collapsed="false">
      <c r="A7824" s="2" t="s">
        <v>174</v>
      </c>
      <c r="B7824" s="2" t="s">
        <v>174</v>
      </c>
      <c r="C7824" s="2" t="s">
        <v>47</v>
      </c>
      <c r="D7824" s="2" t="s">
        <v>10</v>
      </c>
      <c r="E7824" s="2" t="s">
        <v>74</v>
      </c>
      <c r="F7824" s="2" t="s">
        <v>977</v>
      </c>
      <c r="G7824" s="14" t="n">
        <v>9.5</v>
      </c>
      <c r="H7824" s="14" t="n">
        <v>11.58</v>
      </c>
      <c r="I7824" s="14" t="n">
        <v>9.5</v>
      </c>
      <c r="J7824" s="23" t="n">
        <f aca="false">IF(AND(E7824="Priority",ISNUMBER('Cost model'!N167)),'Cost model'!N167,'Cost model'!M167)</f>
        <v>8.5</v>
      </c>
      <c r="K7824" s="14" t="n">
        <f aca="false">J7824-H7824</f>
        <v>-3.08</v>
      </c>
      <c r="L7824" s="14" t="n">
        <f aca="false">G7824-H7824</f>
        <v>-2.08</v>
      </c>
    </row>
    <row r="7825" customFormat="false" ht="15" hidden="false" customHeight="false" outlineLevel="0" collapsed="false">
      <c r="A7825" s="2" t="s">
        <v>221</v>
      </c>
      <c r="B7825" s="2" t="s">
        <v>158</v>
      </c>
      <c r="C7825" s="2" t="s">
        <v>49</v>
      </c>
      <c r="D7825" s="2" t="s">
        <v>12</v>
      </c>
      <c r="E7825" s="2" t="s">
        <v>74</v>
      </c>
      <c r="F7825" s="2" t="s">
        <v>976</v>
      </c>
      <c r="G7825" s="14" t="n">
        <v>37</v>
      </c>
      <c r="H7825" s="14" t="n">
        <v>70.28</v>
      </c>
      <c r="I7825" s="14" t="n">
        <v>19.5</v>
      </c>
      <c r="J7825" s="23" t="n">
        <f aca="false">IF(AND(E7825="Priority",ISNUMBER('Cost model'!N757)),'Cost model'!N757,'Cost model'!M757)</f>
        <v>65</v>
      </c>
      <c r="K7825" s="14" t="n">
        <f aca="false">J7825-H7825</f>
        <v>-5.28</v>
      </c>
      <c r="L7825" s="14" t="n">
        <f aca="false">G7825-H7825</f>
        <v>-33.28</v>
      </c>
    </row>
    <row r="7826" customFormat="false" ht="15" hidden="false" customHeight="false" outlineLevel="0" collapsed="false">
      <c r="A7826" s="2" t="s">
        <v>174</v>
      </c>
      <c r="B7826" s="2" t="s">
        <v>174</v>
      </c>
      <c r="C7826" s="2" t="s">
        <v>47</v>
      </c>
      <c r="D7826" s="2" t="s">
        <v>12</v>
      </c>
      <c r="E7826" s="2" t="s">
        <v>74</v>
      </c>
      <c r="F7826" s="2" t="s">
        <v>977</v>
      </c>
      <c r="G7826" s="14" t="n">
        <v>28.5</v>
      </c>
      <c r="H7826" s="14" t="n">
        <v>29.34</v>
      </c>
      <c r="I7826" s="14" t="n">
        <v>9.5</v>
      </c>
      <c r="J7826" s="23" t="n">
        <f aca="false">IF(AND(E7826="Priority",ISNUMBER('Cost model'!N170)),'Cost model'!N170,'Cost model'!M170)</f>
        <v>25.5</v>
      </c>
      <c r="K7826" s="14" t="n">
        <f aca="false">J7826-H7826</f>
        <v>-3.84</v>
      </c>
      <c r="L7826" s="14" t="n">
        <f aca="false">G7826-H7826</f>
        <v>-0.84</v>
      </c>
    </row>
    <row r="7827" customFormat="false" ht="15" hidden="false" customHeight="false" outlineLevel="0" collapsed="false">
      <c r="A7827" s="2" t="s">
        <v>174</v>
      </c>
      <c r="B7827" s="2" t="s">
        <v>174</v>
      </c>
      <c r="C7827" s="2" t="s">
        <v>47</v>
      </c>
      <c r="D7827" s="2" t="s">
        <v>12</v>
      </c>
      <c r="E7827" s="2" t="s">
        <v>74</v>
      </c>
      <c r="F7827" s="2" t="s">
        <v>977</v>
      </c>
      <c r="G7827" s="14" t="n">
        <v>9.5</v>
      </c>
      <c r="H7827" s="14" t="n">
        <v>6.71</v>
      </c>
      <c r="I7827" s="14" t="n">
        <v>9.5</v>
      </c>
      <c r="J7827" s="23" t="n">
        <f aca="false">IF(AND(E7827="Priority",ISNUMBER('Cost model'!N170)),'Cost model'!N170,'Cost model'!M170)</f>
        <v>25.5</v>
      </c>
      <c r="K7827" s="14" t="n">
        <f aca="false">J7827-H7827</f>
        <v>18.79</v>
      </c>
      <c r="L7827" s="14" t="n">
        <f aca="false">G7827-H7827</f>
        <v>2.79</v>
      </c>
    </row>
    <row r="7828" customFormat="false" ht="15" hidden="false" customHeight="false" outlineLevel="0" collapsed="false">
      <c r="A7828" s="2" t="s">
        <v>123</v>
      </c>
      <c r="B7828" s="2" t="s">
        <v>174</v>
      </c>
      <c r="C7828" s="2" t="s">
        <v>47</v>
      </c>
      <c r="D7828" s="2" t="s">
        <v>12</v>
      </c>
      <c r="E7828" s="2" t="s">
        <v>74</v>
      </c>
      <c r="F7828" s="2" t="s">
        <v>976</v>
      </c>
      <c r="G7828" s="14" t="n">
        <v>19.5</v>
      </c>
      <c r="H7828" s="14" t="n">
        <v>41.81</v>
      </c>
      <c r="I7828" s="14" t="n">
        <v>19.5</v>
      </c>
      <c r="J7828" s="23" t="n">
        <f aca="false">IF(AND(E7828="Priority",ISNUMBER('Cost model'!N50)),'Cost model'!N50,'Cost model'!M50)</f>
        <v>40</v>
      </c>
      <c r="K7828" s="14" t="n">
        <f aca="false">J7828-H7828</f>
        <v>-1.81</v>
      </c>
      <c r="L7828" s="14" t="n">
        <f aca="false">G7828-H7828</f>
        <v>-22.31</v>
      </c>
    </row>
    <row r="7829" customFormat="false" ht="15" hidden="false" customHeight="false" outlineLevel="0" collapsed="false">
      <c r="A7829" s="2" t="s">
        <v>124</v>
      </c>
      <c r="B7829" s="2" t="s">
        <v>124</v>
      </c>
      <c r="C7829" s="2" t="s">
        <v>48</v>
      </c>
      <c r="D7829" s="2" t="s">
        <v>12</v>
      </c>
      <c r="E7829" s="2" t="s">
        <v>83</v>
      </c>
      <c r="F7829" s="2" t="s">
        <v>977</v>
      </c>
      <c r="G7829" s="14" t="n">
        <v>19.5</v>
      </c>
      <c r="H7829" s="14" t="n">
        <v>25.89</v>
      </c>
      <c r="I7829" s="14" t="n">
        <v>19.5</v>
      </c>
      <c r="J7829" s="23" t="n">
        <f aca="false">IF(AND(E7829="Priority",ISNUMBER('Cost model'!N321)),'Cost model'!N321,'Cost model'!M321)</f>
        <v>55</v>
      </c>
      <c r="K7829" s="14" t="n">
        <f aca="false">J7829-H7829</f>
        <v>29.11</v>
      </c>
      <c r="L7829" s="14" t="n">
        <f aca="false">G7829-H7829</f>
        <v>-6.39</v>
      </c>
    </row>
    <row r="7830" customFormat="false" ht="15" hidden="false" customHeight="false" outlineLevel="0" collapsed="false">
      <c r="A7830" s="2" t="s">
        <v>142</v>
      </c>
      <c r="B7830" s="2" t="s">
        <v>142</v>
      </c>
      <c r="C7830" s="2" t="s">
        <v>47</v>
      </c>
      <c r="D7830" s="2" t="s">
        <v>12</v>
      </c>
      <c r="E7830" s="2" t="s">
        <v>74</v>
      </c>
      <c r="F7830" s="2" t="s">
        <v>977</v>
      </c>
      <c r="G7830" s="14" t="n">
        <v>25</v>
      </c>
      <c r="H7830" s="14" t="n">
        <v>48.76</v>
      </c>
      <c r="I7830" s="14" t="n">
        <v>9.5</v>
      </c>
      <c r="J7830" s="23" t="n">
        <f aca="false">IF(AND(E7830="Priority",ISNUMBER('Cost model'!N635)),'Cost model'!N635,'Cost model'!M635)</f>
        <v>30.5</v>
      </c>
      <c r="K7830" s="14" t="n">
        <f aca="false">J7830-H7830</f>
        <v>-18.26</v>
      </c>
      <c r="L7830" s="14" t="n">
        <f aca="false">G7830-H7830</f>
        <v>-23.76</v>
      </c>
    </row>
    <row r="7831" customFormat="false" ht="15" hidden="false" customHeight="false" outlineLevel="0" collapsed="false">
      <c r="A7831" s="2" t="s">
        <v>124</v>
      </c>
      <c r="B7831" s="2" t="s">
        <v>124</v>
      </c>
      <c r="C7831" s="2" t="s">
        <v>48</v>
      </c>
      <c r="D7831" s="2" t="s">
        <v>10</v>
      </c>
      <c r="E7831" s="2" t="s">
        <v>74</v>
      </c>
      <c r="F7831" s="2" t="s">
        <v>977</v>
      </c>
      <c r="G7831" s="14" t="n">
        <v>12.5</v>
      </c>
      <c r="H7831" s="14" t="n">
        <v>16.19</v>
      </c>
      <c r="I7831" s="14" t="n">
        <v>12.5</v>
      </c>
      <c r="J7831" s="23" t="n">
        <f aca="false">IF(AND(E7831="Priority",ISNUMBER('Cost model'!N318)),'Cost model'!N318,'Cost model'!M318)</f>
        <v>14.5</v>
      </c>
      <c r="K7831" s="14" t="n">
        <f aca="false">J7831-H7831</f>
        <v>-1.69</v>
      </c>
      <c r="L7831" s="14" t="n">
        <f aca="false">G7831-H7831</f>
        <v>-3.69</v>
      </c>
    </row>
    <row r="7832" customFormat="false" ht="15" hidden="false" customHeight="false" outlineLevel="0" collapsed="false">
      <c r="A7832" s="2" t="s">
        <v>221</v>
      </c>
      <c r="B7832" s="2" t="s">
        <v>221</v>
      </c>
      <c r="C7832" s="2" t="s">
        <v>47</v>
      </c>
      <c r="D7832" s="2" t="s">
        <v>12</v>
      </c>
      <c r="E7832" s="2" t="s">
        <v>74</v>
      </c>
      <c r="F7832" s="2" t="s">
        <v>977</v>
      </c>
      <c r="G7832" s="14" t="n">
        <v>9.5</v>
      </c>
      <c r="H7832" s="14" t="n">
        <v>14.1</v>
      </c>
      <c r="I7832" s="14" t="n">
        <v>9.5</v>
      </c>
      <c r="J7832" s="23" t="n">
        <f aca="false">IF(AND(E7832="Priority",ISNUMBER('Cost model'!N740)),'Cost model'!N740,'Cost model'!M740)</f>
        <v>22.5</v>
      </c>
      <c r="K7832" s="14" t="n">
        <f aca="false">J7832-H7832</f>
        <v>8.4</v>
      </c>
      <c r="L7832" s="14" t="n">
        <f aca="false">G7832-H7832</f>
        <v>-4.6</v>
      </c>
    </row>
    <row r="7833" customFormat="false" ht="15" hidden="false" customHeight="false" outlineLevel="0" collapsed="false">
      <c r="A7833" s="2" t="s">
        <v>142</v>
      </c>
      <c r="B7833" s="2" t="s">
        <v>142</v>
      </c>
      <c r="C7833" s="2" t="s">
        <v>47</v>
      </c>
      <c r="D7833" s="2" t="s">
        <v>14</v>
      </c>
      <c r="E7833" s="2" t="s">
        <v>74</v>
      </c>
      <c r="F7833" s="2" t="s">
        <v>977</v>
      </c>
      <c r="G7833" s="14" t="n">
        <v>25</v>
      </c>
      <c r="H7833" s="14" t="n">
        <v>92.86</v>
      </c>
      <c r="I7833" s="14" t="n">
        <v>25</v>
      </c>
      <c r="J7833" s="23" t="n">
        <f aca="false">IF(AND(E7833="Priority",ISNUMBER('Cost model'!N641)),'Cost model'!N641,'Cost model'!M641)</f>
        <v>75</v>
      </c>
      <c r="K7833" s="14" t="n">
        <f aca="false">J7833-H7833</f>
        <v>-17.86</v>
      </c>
      <c r="L7833" s="14" t="n">
        <f aca="false">G7833-H7833</f>
        <v>-67.86</v>
      </c>
    </row>
    <row r="7834" customFormat="false" ht="15" hidden="false" customHeight="false" outlineLevel="0" collapsed="false">
      <c r="A7834" s="2" t="s">
        <v>174</v>
      </c>
      <c r="B7834" s="2" t="s">
        <v>174</v>
      </c>
      <c r="C7834" s="2" t="s">
        <v>49</v>
      </c>
      <c r="D7834" s="2" t="s">
        <v>12</v>
      </c>
      <c r="E7834" s="2" t="s">
        <v>74</v>
      </c>
      <c r="F7834" s="2" t="s">
        <v>977</v>
      </c>
      <c r="G7834" s="14" t="n">
        <v>19.5</v>
      </c>
      <c r="H7834" s="14" t="n">
        <v>44.88</v>
      </c>
      <c r="I7834" s="14" t="n">
        <v>19.5</v>
      </c>
      <c r="J7834" s="23" t="n">
        <f aca="false">IF(AND(E7834="Priority",ISNUMBER('Cost model'!N172)),'Cost model'!N172,'Cost model'!M172)</f>
        <v>45</v>
      </c>
      <c r="K7834" s="14" t="n">
        <f aca="false">J7834-H7834</f>
        <v>0.119999999999997</v>
      </c>
      <c r="L7834" s="14" t="n">
        <f aca="false">G7834-H7834</f>
        <v>-25.38</v>
      </c>
    </row>
    <row r="7835" customFormat="false" ht="15" hidden="false" customHeight="false" outlineLevel="0" collapsed="false">
      <c r="A7835" s="2" t="s">
        <v>174</v>
      </c>
      <c r="B7835" s="2" t="s">
        <v>158</v>
      </c>
      <c r="C7835" s="2" t="s">
        <v>48</v>
      </c>
      <c r="D7835" s="2" t="s">
        <v>10</v>
      </c>
      <c r="E7835" s="2" t="s">
        <v>74</v>
      </c>
      <c r="F7835" s="2" t="s">
        <v>976</v>
      </c>
      <c r="G7835" s="14" t="n">
        <v>12.5</v>
      </c>
      <c r="H7835" s="14" t="n">
        <v>18.5</v>
      </c>
      <c r="I7835" s="14" t="n">
        <v>14.5</v>
      </c>
      <c r="J7835" s="23" t="n">
        <f aca="false">IF(AND(E7835="Priority",ISNUMBER('Cost model'!N138)),'Cost model'!N138,'Cost model'!M138)</f>
        <v>16.5</v>
      </c>
      <c r="K7835" s="14" t="n">
        <f aca="false">J7835-H7835</f>
        <v>-2</v>
      </c>
      <c r="L7835" s="14" t="n">
        <f aca="false">G7835-H7835</f>
        <v>-6</v>
      </c>
    </row>
    <row r="7836" customFormat="false" ht="15" hidden="false" customHeight="false" outlineLevel="0" collapsed="false">
      <c r="A7836" s="2" t="s">
        <v>142</v>
      </c>
      <c r="B7836" s="2" t="s">
        <v>142</v>
      </c>
      <c r="C7836" s="2" t="s">
        <v>47</v>
      </c>
      <c r="D7836" s="2" t="s">
        <v>10</v>
      </c>
      <c r="E7836" s="2" t="s">
        <v>74</v>
      </c>
      <c r="F7836" s="2" t="s">
        <v>977</v>
      </c>
      <c r="G7836" s="14" t="n">
        <v>9.5</v>
      </c>
      <c r="H7836" s="14" t="n">
        <v>7.16</v>
      </c>
      <c r="I7836" s="14" t="n">
        <v>9.5</v>
      </c>
      <c r="J7836" s="23" t="n">
        <f aca="false">IF(AND(E7836="Priority",ISNUMBER('Cost model'!N632)),'Cost model'!N632,'Cost model'!M632)</f>
        <v>9.5</v>
      </c>
      <c r="K7836" s="14" t="n">
        <f aca="false">J7836-H7836</f>
        <v>2.34</v>
      </c>
      <c r="L7836" s="14" t="n">
        <f aca="false">G7836-H7836</f>
        <v>2.34</v>
      </c>
    </row>
    <row r="7837" customFormat="false" ht="15" hidden="false" customHeight="false" outlineLevel="0" collapsed="false">
      <c r="A7837" s="2" t="s">
        <v>174</v>
      </c>
      <c r="B7837" s="2" t="s">
        <v>174</v>
      </c>
      <c r="C7837" s="2" t="s">
        <v>47</v>
      </c>
      <c r="D7837" s="2" t="s">
        <v>10</v>
      </c>
      <c r="E7837" s="2" t="s">
        <v>74</v>
      </c>
      <c r="F7837" s="2" t="s">
        <v>977</v>
      </c>
      <c r="G7837" s="14" t="n">
        <v>9.5</v>
      </c>
      <c r="H7837" s="14" t="n">
        <v>10.63</v>
      </c>
      <c r="I7837" s="14" t="n">
        <v>9.5</v>
      </c>
      <c r="J7837" s="23" t="n">
        <f aca="false">IF(AND(E7837="Priority",ISNUMBER('Cost model'!N167)),'Cost model'!N167,'Cost model'!M167)</f>
        <v>8.5</v>
      </c>
      <c r="K7837" s="14" t="n">
        <f aca="false">J7837-H7837</f>
        <v>-2.13</v>
      </c>
      <c r="L7837" s="14" t="n">
        <f aca="false">G7837-H7837</f>
        <v>-1.13</v>
      </c>
    </row>
    <row r="7838" customFormat="false" ht="15" hidden="false" customHeight="false" outlineLevel="0" collapsed="false">
      <c r="A7838" s="2" t="s">
        <v>174</v>
      </c>
      <c r="B7838" s="2" t="s">
        <v>142</v>
      </c>
      <c r="C7838" s="2" t="s">
        <v>47</v>
      </c>
      <c r="D7838" s="2" t="s">
        <v>12</v>
      </c>
      <c r="E7838" s="2" t="s">
        <v>74</v>
      </c>
      <c r="F7838" s="2" t="s">
        <v>976</v>
      </c>
      <c r="G7838" s="14" t="n">
        <v>9.5</v>
      </c>
      <c r="H7838" s="14" t="n">
        <v>42.59</v>
      </c>
      <c r="I7838" s="14" t="n">
        <v>9.5</v>
      </c>
      <c r="J7838" s="23" t="n">
        <f aca="false">IF(AND(E7838="Priority",ISNUMBER('Cost model'!N125)),'Cost model'!N125,'Cost model'!M125)</f>
        <v>40</v>
      </c>
      <c r="K7838" s="14" t="n">
        <f aca="false">J7838-H7838</f>
        <v>-2.59</v>
      </c>
      <c r="L7838" s="14" t="n">
        <f aca="false">G7838-H7838</f>
        <v>-33.09</v>
      </c>
    </row>
    <row r="7839" customFormat="false" ht="15" hidden="false" customHeight="false" outlineLevel="0" collapsed="false">
      <c r="A7839" s="2" t="s">
        <v>158</v>
      </c>
      <c r="B7839" s="2" t="s">
        <v>158</v>
      </c>
      <c r="C7839" s="2" t="s">
        <v>47</v>
      </c>
      <c r="D7839" s="2" t="s">
        <v>10</v>
      </c>
      <c r="E7839" s="2" t="s">
        <v>74</v>
      </c>
      <c r="F7839" s="2" t="s">
        <v>977</v>
      </c>
      <c r="G7839" s="14" t="n">
        <v>9.5</v>
      </c>
      <c r="H7839" s="14" t="n">
        <v>7.89</v>
      </c>
      <c r="I7839" s="14" t="n">
        <v>9.5</v>
      </c>
      <c r="J7839" s="23" t="n">
        <f aca="false">IF(AND(E7839="Priority",ISNUMBER('Cost model'!N422)),'Cost model'!N422,'Cost model'!M422)</f>
        <v>8.5</v>
      </c>
      <c r="K7839" s="14" t="n">
        <f aca="false">J7839-H7839</f>
        <v>0.61</v>
      </c>
      <c r="L7839" s="14" t="n">
        <f aca="false">G7839-H7839</f>
        <v>1.61</v>
      </c>
    </row>
    <row r="7840" customFormat="false" ht="15" hidden="false" customHeight="false" outlineLevel="0" collapsed="false">
      <c r="A7840" s="2" t="s">
        <v>124</v>
      </c>
      <c r="B7840" s="2" t="s">
        <v>174</v>
      </c>
      <c r="C7840" s="2" t="s">
        <v>48</v>
      </c>
      <c r="D7840" s="2" t="s">
        <v>10</v>
      </c>
      <c r="E7840" s="2" t="s">
        <v>74</v>
      </c>
      <c r="F7840" s="2" t="s">
        <v>976</v>
      </c>
      <c r="G7840" s="14" t="n">
        <v>17.5</v>
      </c>
      <c r="H7840" s="14" t="n">
        <v>23.78</v>
      </c>
      <c r="I7840" s="14" t="n">
        <v>14.5</v>
      </c>
      <c r="J7840" s="23" t="n">
        <f aca="false">IF(AND(E7840="Priority",ISNUMBER('Cost model'!N363)),'Cost model'!N363,'Cost model'!M363)</f>
        <v>15.5</v>
      </c>
      <c r="K7840" s="14" t="n">
        <f aca="false">J7840-H7840</f>
        <v>-8.28</v>
      </c>
      <c r="L7840" s="14" t="n">
        <f aca="false">G7840-H7840</f>
        <v>-6.28</v>
      </c>
    </row>
    <row r="7841" customFormat="false" ht="15" hidden="false" customHeight="false" outlineLevel="0" collapsed="false">
      <c r="A7841" s="2" t="s">
        <v>123</v>
      </c>
      <c r="B7841" s="2" t="s">
        <v>174</v>
      </c>
      <c r="C7841" s="2" t="s">
        <v>47</v>
      </c>
      <c r="D7841" s="2" t="s">
        <v>10</v>
      </c>
      <c r="E7841" s="2" t="s">
        <v>74</v>
      </c>
      <c r="F7841" s="2" t="s">
        <v>976</v>
      </c>
      <c r="G7841" s="14" t="n">
        <v>14.5</v>
      </c>
      <c r="H7841" s="14" t="n">
        <v>8.84</v>
      </c>
      <c r="I7841" s="14" t="n">
        <v>14.5</v>
      </c>
      <c r="J7841" s="23" t="n">
        <f aca="false">IF(AND(E7841="Priority",ISNUMBER('Cost model'!N47)),'Cost model'!N47,'Cost model'!M47)</f>
        <v>12.5</v>
      </c>
      <c r="K7841" s="14" t="n">
        <f aca="false">J7841-H7841</f>
        <v>3.66</v>
      </c>
      <c r="L7841" s="14" t="n">
        <f aca="false">G7841-H7841</f>
        <v>5.66</v>
      </c>
    </row>
    <row r="7842" customFormat="false" ht="15" hidden="false" customHeight="false" outlineLevel="0" collapsed="false">
      <c r="A7842" s="2" t="s">
        <v>174</v>
      </c>
      <c r="B7842" s="2" t="s">
        <v>142</v>
      </c>
      <c r="C7842" s="2" t="s">
        <v>47</v>
      </c>
      <c r="D7842" s="2" t="s">
        <v>10</v>
      </c>
      <c r="E7842" s="2" t="s">
        <v>74</v>
      </c>
      <c r="F7842" s="2" t="s">
        <v>976</v>
      </c>
      <c r="G7842" s="14" t="n">
        <v>9.5</v>
      </c>
      <c r="H7842" s="14" t="n">
        <v>8</v>
      </c>
      <c r="I7842" s="14" t="n">
        <v>9.5</v>
      </c>
      <c r="J7842" s="23" t="n">
        <f aca="false">IF(AND(E7842="Priority",ISNUMBER('Cost model'!N122)),'Cost model'!N122,'Cost model'!M122)</f>
        <v>13.5</v>
      </c>
      <c r="K7842" s="14" t="n">
        <f aca="false">J7842-H7842</f>
        <v>5.5</v>
      </c>
      <c r="L7842" s="14" t="n">
        <f aca="false">G7842-H7842</f>
        <v>1.5</v>
      </c>
    </row>
    <row r="7843" customFormat="false" ht="15" hidden="false" customHeight="false" outlineLevel="0" collapsed="false">
      <c r="A7843" s="2" t="s">
        <v>205</v>
      </c>
      <c r="B7843" s="2" t="s">
        <v>142</v>
      </c>
      <c r="C7843" s="2" t="s">
        <v>48</v>
      </c>
      <c r="D7843" s="2" t="s">
        <v>10</v>
      </c>
      <c r="E7843" s="2" t="s">
        <v>83</v>
      </c>
      <c r="F7843" s="2" t="s">
        <v>976</v>
      </c>
      <c r="G7843" s="14" t="n">
        <v>19.5</v>
      </c>
      <c r="H7843" s="14" t="n">
        <v>11.54</v>
      </c>
      <c r="I7843" s="14" t="n">
        <v>19.5</v>
      </c>
      <c r="J7843" s="23" t="n">
        <f aca="false">IF(AND(E7843="Priority",ISNUMBER('Cost model'!N543)),'Cost model'!N543,'Cost model'!M543)</f>
        <v>25.5</v>
      </c>
      <c r="K7843" s="14" t="n">
        <f aca="false">J7843-H7843</f>
        <v>13.96</v>
      </c>
      <c r="L7843" s="14" t="n">
        <f aca="false">G7843-H7843</f>
        <v>7.96</v>
      </c>
    </row>
    <row r="7844" customFormat="false" ht="15" hidden="false" customHeight="false" outlineLevel="0" collapsed="false">
      <c r="A7844" s="2" t="s">
        <v>124</v>
      </c>
      <c r="B7844" s="2" t="s">
        <v>124</v>
      </c>
      <c r="C7844" s="2" t="s">
        <v>47</v>
      </c>
      <c r="D7844" s="2" t="s">
        <v>10</v>
      </c>
      <c r="E7844" s="2" t="s">
        <v>74</v>
      </c>
      <c r="F7844" s="2" t="s">
        <v>977</v>
      </c>
      <c r="G7844" s="14" t="n">
        <v>9.5</v>
      </c>
      <c r="H7844" s="14" t="n">
        <v>7.5</v>
      </c>
      <c r="I7844" s="14" t="n">
        <v>9.5</v>
      </c>
      <c r="J7844" s="23" t="n">
        <f aca="false">IF(AND(E7844="Priority",ISNUMBER('Cost model'!N317)),'Cost model'!N317,'Cost model'!M317)</f>
        <v>10.5</v>
      </c>
      <c r="K7844" s="14" t="n">
        <f aca="false">J7844-H7844</f>
        <v>3</v>
      </c>
      <c r="L7844" s="14" t="n">
        <f aca="false">G7844-H7844</f>
        <v>2</v>
      </c>
    </row>
    <row r="7845" customFormat="false" ht="15" hidden="false" customHeight="false" outlineLevel="0" collapsed="false">
      <c r="A7845" s="2" t="s">
        <v>124</v>
      </c>
      <c r="B7845" s="2" t="s">
        <v>124</v>
      </c>
      <c r="C7845" s="2" t="s">
        <v>47</v>
      </c>
      <c r="D7845" s="2" t="s">
        <v>10</v>
      </c>
      <c r="E7845" s="2" t="s">
        <v>83</v>
      </c>
      <c r="F7845" s="2" t="s">
        <v>977</v>
      </c>
      <c r="G7845" s="14" t="n">
        <v>14.5</v>
      </c>
      <c r="H7845" s="14" t="n">
        <v>21.01</v>
      </c>
      <c r="I7845" s="14" t="n">
        <v>14.5</v>
      </c>
      <c r="J7845" s="23" t="n">
        <f aca="false">IF(AND(E7845="Priority",ISNUMBER('Cost model'!N317)),'Cost model'!N317,'Cost model'!M317)</f>
        <v>15.5</v>
      </c>
      <c r="K7845" s="14" t="n">
        <f aca="false">J7845-H7845</f>
        <v>-5.51</v>
      </c>
      <c r="L7845" s="14" t="n">
        <f aca="false">G7845-H7845</f>
        <v>-6.51</v>
      </c>
    </row>
    <row r="7846" customFormat="false" ht="15" hidden="false" customHeight="false" outlineLevel="0" collapsed="false">
      <c r="A7846" s="2" t="s">
        <v>174</v>
      </c>
      <c r="B7846" s="2" t="s">
        <v>174</v>
      </c>
      <c r="C7846" s="2" t="s">
        <v>47</v>
      </c>
      <c r="D7846" s="2" t="s">
        <v>12</v>
      </c>
      <c r="E7846" s="2" t="s">
        <v>74</v>
      </c>
      <c r="F7846" s="2" t="s">
        <v>977</v>
      </c>
      <c r="G7846" s="14" t="n">
        <v>9.5</v>
      </c>
      <c r="H7846" s="14" t="n">
        <v>13.26</v>
      </c>
      <c r="I7846" s="14" t="n">
        <v>9.5</v>
      </c>
      <c r="J7846" s="23" t="n">
        <f aca="false">IF(AND(E7846="Priority",ISNUMBER('Cost model'!N170)),'Cost model'!N170,'Cost model'!M170)</f>
        <v>25.5</v>
      </c>
      <c r="K7846" s="14" t="n">
        <f aca="false">J7846-H7846</f>
        <v>12.24</v>
      </c>
      <c r="L7846" s="14" t="n">
        <f aca="false">G7846-H7846</f>
        <v>-3.76</v>
      </c>
    </row>
    <row r="7847" customFormat="false" ht="15" hidden="false" customHeight="false" outlineLevel="0" collapsed="false">
      <c r="A7847" s="2" t="s">
        <v>124</v>
      </c>
      <c r="B7847" s="2" t="s">
        <v>124</v>
      </c>
      <c r="C7847" s="2" t="s">
        <v>48</v>
      </c>
      <c r="D7847" s="2" t="s">
        <v>10</v>
      </c>
      <c r="E7847" s="2" t="s">
        <v>74</v>
      </c>
      <c r="F7847" s="2" t="s">
        <v>977</v>
      </c>
      <c r="G7847" s="14" t="n">
        <v>12.5</v>
      </c>
      <c r="H7847" s="14" t="n">
        <v>9.32</v>
      </c>
      <c r="I7847" s="14" t="n">
        <v>12.5</v>
      </c>
      <c r="J7847" s="23" t="n">
        <f aca="false">IF(AND(E7847="Priority",ISNUMBER('Cost model'!N318)),'Cost model'!N318,'Cost model'!M318)</f>
        <v>14.5</v>
      </c>
      <c r="K7847" s="14" t="n">
        <f aca="false">J7847-H7847</f>
        <v>5.18</v>
      </c>
      <c r="L7847" s="14" t="n">
        <f aca="false">G7847-H7847</f>
        <v>3.18</v>
      </c>
    </row>
    <row r="7848" customFormat="false" ht="15" hidden="false" customHeight="false" outlineLevel="0" collapsed="false">
      <c r="A7848" s="2" t="s">
        <v>174</v>
      </c>
      <c r="B7848" s="2" t="s">
        <v>124</v>
      </c>
      <c r="C7848" s="2" t="s">
        <v>49</v>
      </c>
      <c r="D7848" s="2" t="s">
        <v>10</v>
      </c>
      <c r="E7848" s="2" t="s">
        <v>74</v>
      </c>
      <c r="F7848" s="2" t="s">
        <v>976</v>
      </c>
      <c r="G7848" s="14" t="n">
        <v>17.5</v>
      </c>
      <c r="H7848" s="14" t="n">
        <v>21.01</v>
      </c>
      <c r="I7848" s="14" t="n">
        <v>17.5</v>
      </c>
      <c r="J7848" s="23" t="n">
        <f aca="false">IF(AND(E7848="Priority",ISNUMBER('Cost model'!N109)),'Cost model'!N109,'Cost model'!M109)</f>
        <v>18.5</v>
      </c>
      <c r="K7848" s="14" t="n">
        <f aca="false">J7848-H7848</f>
        <v>-2.51</v>
      </c>
      <c r="L7848" s="14" t="n">
        <f aca="false">G7848-H7848</f>
        <v>-3.51</v>
      </c>
    </row>
    <row r="7849" customFormat="false" ht="15" hidden="false" customHeight="false" outlineLevel="0" collapsed="false">
      <c r="A7849" s="2" t="s">
        <v>174</v>
      </c>
      <c r="B7849" s="2" t="s">
        <v>174</v>
      </c>
      <c r="C7849" s="2" t="s">
        <v>47</v>
      </c>
      <c r="D7849" s="2" t="s">
        <v>12</v>
      </c>
      <c r="E7849" s="2" t="s">
        <v>74</v>
      </c>
      <c r="F7849" s="2" t="s">
        <v>977</v>
      </c>
      <c r="G7849" s="14" t="n">
        <v>9.5</v>
      </c>
      <c r="H7849" s="14" t="n">
        <v>29.08</v>
      </c>
      <c r="I7849" s="14" t="n">
        <v>9.5</v>
      </c>
      <c r="J7849" s="23" t="n">
        <f aca="false">IF(AND(E7849="Priority",ISNUMBER('Cost model'!N170)),'Cost model'!N170,'Cost model'!M170)</f>
        <v>25.5</v>
      </c>
      <c r="K7849" s="14" t="n">
        <f aca="false">J7849-H7849</f>
        <v>-3.58</v>
      </c>
      <c r="L7849" s="14" t="n">
        <f aca="false">G7849-H7849</f>
        <v>-19.58</v>
      </c>
    </row>
    <row r="7850" customFormat="false" ht="15" hidden="false" customHeight="false" outlineLevel="0" collapsed="false">
      <c r="A7850" s="2" t="s">
        <v>158</v>
      </c>
      <c r="B7850" s="2" t="s">
        <v>158</v>
      </c>
      <c r="C7850" s="2" t="s">
        <v>49</v>
      </c>
      <c r="D7850" s="2" t="s">
        <v>12</v>
      </c>
      <c r="E7850" s="2" t="s">
        <v>74</v>
      </c>
      <c r="F7850" s="2" t="s">
        <v>977</v>
      </c>
      <c r="G7850" s="14" t="n">
        <v>19.5</v>
      </c>
      <c r="H7850" s="14" t="n">
        <v>24.2</v>
      </c>
      <c r="I7850" s="14" t="n">
        <v>19.5</v>
      </c>
      <c r="J7850" s="23" t="n">
        <f aca="false">IF(AND(E7850="Priority",ISNUMBER('Cost model'!N427)),'Cost model'!N427,'Cost model'!M427)</f>
        <v>28.5</v>
      </c>
      <c r="K7850" s="14" t="n">
        <f aca="false">J7850-H7850</f>
        <v>4.3</v>
      </c>
      <c r="L7850" s="14" t="n">
        <f aca="false">G7850-H7850</f>
        <v>-4.7</v>
      </c>
    </row>
    <row r="7851" customFormat="false" ht="15" hidden="false" customHeight="false" outlineLevel="0" collapsed="false">
      <c r="A7851" s="2" t="s">
        <v>221</v>
      </c>
      <c r="B7851" s="2" t="s">
        <v>158</v>
      </c>
      <c r="C7851" s="2" t="s">
        <v>47</v>
      </c>
      <c r="D7851" s="2" t="s">
        <v>14</v>
      </c>
      <c r="E7851" s="2" t="s">
        <v>74</v>
      </c>
      <c r="F7851" s="2" t="s">
        <v>976</v>
      </c>
      <c r="G7851" s="14" t="n">
        <v>25</v>
      </c>
      <c r="H7851" s="14" t="n">
        <v>108.55</v>
      </c>
      <c r="I7851" s="14" t="n">
        <v>85</v>
      </c>
      <c r="J7851" s="23" t="n">
        <f aca="false">IF(AND(E7851="Priority",ISNUMBER('Cost model'!N761)),'Cost model'!N761,'Cost model'!M761)</f>
        <v>130</v>
      </c>
      <c r="K7851" s="14" t="n">
        <f aca="false">J7851-H7851</f>
        <v>21.45</v>
      </c>
      <c r="L7851" s="14" t="n">
        <f aca="false">G7851-H7851</f>
        <v>-83.55</v>
      </c>
    </row>
    <row r="7852" customFormat="false" ht="15" hidden="false" customHeight="false" outlineLevel="0" collapsed="false">
      <c r="A7852" s="2" t="s">
        <v>124</v>
      </c>
      <c r="B7852" s="2" t="s">
        <v>124</v>
      </c>
      <c r="C7852" s="2" t="s">
        <v>47</v>
      </c>
      <c r="D7852" s="2" t="s">
        <v>14</v>
      </c>
      <c r="E7852" s="2" t="s">
        <v>74</v>
      </c>
      <c r="F7852" s="2" t="s">
        <v>977</v>
      </c>
      <c r="G7852" s="14" t="n">
        <v>25</v>
      </c>
      <c r="H7852" s="14" t="n">
        <v>60.9</v>
      </c>
      <c r="I7852" s="14" t="n">
        <v>25</v>
      </c>
      <c r="J7852" s="23" t="n">
        <f aca="false">IF(AND(E7852="Priority",ISNUMBER('Cost model'!N326)),'Cost model'!N326,'Cost model'!M326)</f>
        <v>110</v>
      </c>
      <c r="K7852" s="14" t="n">
        <f aca="false">J7852-H7852</f>
        <v>49.1</v>
      </c>
      <c r="L7852" s="14" t="n">
        <f aca="false">G7852-H7852</f>
        <v>-35.9</v>
      </c>
    </row>
    <row r="7853" customFormat="false" ht="15" hidden="false" customHeight="false" outlineLevel="0" collapsed="false">
      <c r="A7853" s="2" t="s">
        <v>174</v>
      </c>
      <c r="B7853" s="2" t="s">
        <v>142</v>
      </c>
      <c r="C7853" s="2" t="s">
        <v>49</v>
      </c>
      <c r="D7853" s="2" t="s">
        <v>12</v>
      </c>
      <c r="E7853" s="2" t="s">
        <v>74</v>
      </c>
      <c r="F7853" s="2" t="s">
        <v>976</v>
      </c>
      <c r="G7853" s="14" t="n">
        <v>19.5</v>
      </c>
      <c r="H7853" s="14" t="n">
        <v>31.41</v>
      </c>
      <c r="I7853" s="14" t="n">
        <v>19.5</v>
      </c>
      <c r="J7853" s="23" t="n">
        <f aca="false">IF(AND(E7853="Priority",ISNUMBER('Cost model'!N127)),'Cost model'!N127,'Cost model'!M127)</f>
        <v>50</v>
      </c>
      <c r="K7853" s="14" t="n">
        <f aca="false">J7853-H7853</f>
        <v>18.59</v>
      </c>
      <c r="L7853" s="14" t="n">
        <f aca="false">G7853-H7853</f>
        <v>-11.91</v>
      </c>
    </row>
    <row r="7854" customFormat="false" ht="15" hidden="false" customHeight="false" outlineLevel="0" collapsed="false">
      <c r="A7854" s="2" t="s">
        <v>174</v>
      </c>
      <c r="B7854" s="2" t="s">
        <v>124</v>
      </c>
      <c r="C7854" s="2" t="s">
        <v>47</v>
      </c>
      <c r="D7854" s="2" t="s">
        <v>14</v>
      </c>
      <c r="E7854" s="2" t="s">
        <v>74</v>
      </c>
      <c r="F7854" s="2" t="s">
        <v>976</v>
      </c>
      <c r="G7854" s="14" t="n">
        <v>25</v>
      </c>
      <c r="H7854" s="14" t="n">
        <v>216.72</v>
      </c>
      <c r="I7854" s="14" t="n">
        <v>25</v>
      </c>
      <c r="J7854" s="23" t="n">
        <f aca="false">IF(AND(E7854="Priority",ISNUMBER('Cost model'!N116)),'Cost model'!N116,'Cost model'!M116)</f>
        <v>120</v>
      </c>
      <c r="K7854" s="14" t="n">
        <f aca="false">J7854-H7854</f>
        <v>-96.72</v>
      </c>
      <c r="L7854" s="14" t="n">
        <f aca="false">G7854-H7854</f>
        <v>-191.72</v>
      </c>
    </row>
    <row r="7855" customFormat="false" ht="15" hidden="false" customHeight="false" outlineLevel="0" collapsed="false">
      <c r="A7855" s="2" t="s">
        <v>174</v>
      </c>
      <c r="B7855" s="2" t="s">
        <v>174</v>
      </c>
      <c r="C7855" s="2" t="s">
        <v>47</v>
      </c>
      <c r="D7855" s="2" t="s">
        <v>10</v>
      </c>
      <c r="E7855" s="2" t="s">
        <v>74</v>
      </c>
      <c r="F7855" s="2" t="s">
        <v>977</v>
      </c>
      <c r="G7855" s="14" t="n">
        <v>25</v>
      </c>
      <c r="H7855" s="14" t="n">
        <v>75.71</v>
      </c>
      <c r="I7855" s="14" t="n">
        <v>9.5</v>
      </c>
      <c r="J7855" s="23" t="n">
        <f aca="false">IF(AND(E7855="Priority",ISNUMBER('Cost model'!N167)),'Cost model'!N167,'Cost model'!M167)</f>
        <v>8.5</v>
      </c>
      <c r="K7855" s="14" t="n">
        <f aca="false">J7855-H7855</f>
        <v>-67.21</v>
      </c>
      <c r="L7855" s="14" t="n">
        <f aca="false">G7855-H7855</f>
        <v>-50.71</v>
      </c>
    </row>
    <row r="7856" customFormat="false" ht="15" hidden="false" customHeight="false" outlineLevel="0" collapsed="false">
      <c r="A7856" s="2" t="s">
        <v>158</v>
      </c>
      <c r="B7856" s="2" t="s">
        <v>158</v>
      </c>
      <c r="C7856" s="2" t="s">
        <v>49</v>
      </c>
      <c r="D7856" s="2" t="s">
        <v>14</v>
      </c>
      <c r="E7856" s="2" t="s">
        <v>74</v>
      </c>
      <c r="F7856" s="2" t="s">
        <v>977</v>
      </c>
      <c r="G7856" s="14" t="n">
        <v>85</v>
      </c>
      <c r="H7856" s="14" t="n">
        <v>51.08</v>
      </c>
      <c r="I7856" s="14" t="n">
        <v>85</v>
      </c>
      <c r="J7856" s="23" t="n">
        <f aca="false">IF(AND(E7856="Priority",ISNUMBER('Cost model'!N433)),'Cost model'!N433,'Cost model'!M433)</f>
        <v>75</v>
      </c>
      <c r="K7856" s="14" t="n">
        <f aca="false">J7856-H7856</f>
        <v>23.92</v>
      </c>
      <c r="L7856" s="14" t="n">
        <f aca="false">G7856-H7856</f>
        <v>33.92</v>
      </c>
    </row>
    <row r="7857" customFormat="false" ht="15" hidden="false" customHeight="false" outlineLevel="0" collapsed="false">
      <c r="A7857" s="2" t="s">
        <v>174</v>
      </c>
      <c r="B7857" s="2" t="s">
        <v>174</v>
      </c>
      <c r="C7857" s="2" t="s">
        <v>48</v>
      </c>
      <c r="D7857" s="2" t="s">
        <v>12</v>
      </c>
      <c r="E7857" s="2" t="s">
        <v>74</v>
      </c>
      <c r="F7857" s="2" t="s">
        <v>977</v>
      </c>
      <c r="G7857" s="14" t="n">
        <v>12.5</v>
      </c>
      <c r="H7857" s="14" t="n">
        <v>25.31</v>
      </c>
      <c r="I7857" s="14" t="n">
        <v>12.5</v>
      </c>
      <c r="J7857" s="23" t="n">
        <f aca="false">IF(AND(E7857="Priority",ISNUMBER('Cost model'!N171)),'Cost model'!N171,'Cost model'!M171)</f>
        <v>40</v>
      </c>
      <c r="K7857" s="14" t="n">
        <f aca="false">J7857-H7857</f>
        <v>14.69</v>
      </c>
      <c r="L7857" s="14" t="n">
        <f aca="false">G7857-H7857</f>
        <v>-12.81</v>
      </c>
    </row>
    <row r="7858" customFormat="false" ht="15" hidden="false" customHeight="false" outlineLevel="0" collapsed="false">
      <c r="A7858" s="2" t="s">
        <v>174</v>
      </c>
      <c r="B7858" s="2" t="s">
        <v>123</v>
      </c>
      <c r="C7858" s="2" t="s">
        <v>49</v>
      </c>
      <c r="D7858" s="2" t="s">
        <v>10</v>
      </c>
      <c r="E7858" s="2" t="s">
        <v>74</v>
      </c>
      <c r="F7858" s="2" t="s">
        <v>976</v>
      </c>
      <c r="G7858" s="14" t="n">
        <v>24.5</v>
      </c>
      <c r="H7858" s="14" t="n">
        <v>21.1</v>
      </c>
      <c r="I7858" s="14" t="n">
        <v>19.5</v>
      </c>
      <c r="J7858" s="23" t="n">
        <f aca="false">IF(AND(E7858="Priority",ISNUMBER('Cost model'!N199)),'Cost model'!N199,'Cost model'!M199)</f>
        <v>23.5</v>
      </c>
      <c r="K7858" s="14" t="n">
        <f aca="false">J7858-H7858</f>
        <v>2.4</v>
      </c>
      <c r="L7858" s="14" t="n">
        <f aca="false">G7858-H7858</f>
        <v>3.4</v>
      </c>
    </row>
    <row r="7859" customFormat="false" ht="15" hidden="false" customHeight="false" outlineLevel="0" collapsed="false">
      <c r="A7859" s="2" t="s">
        <v>158</v>
      </c>
      <c r="B7859" s="2" t="s">
        <v>158</v>
      </c>
      <c r="C7859" s="2" t="s">
        <v>47</v>
      </c>
      <c r="D7859" s="2" t="s">
        <v>13</v>
      </c>
      <c r="E7859" s="2" t="s">
        <v>74</v>
      </c>
      <c r="F7859" s="2" t="s">
        <v>977</v>
      </c>
      <c r="G7859" s="14" t="n">
        <v>19</v>
      </c>
      <c r="H7859" s="14" t="n">
        <v>13.95</v>
      </c>
      <c r="I7859" s="14" t="n">
        <v>19</v>
      </c>
      <c r="J7859" s="23" t="n">
        <f aca="false">IF(AND(E7859="Priority",ISNUMBER('Cost model'!N428)),'Cost model'!N428,'Cost model'!M428)</f>
        <v>23.5</v>
      </c>
      <c r="K7859" s="14" t="n">
        <f aca="false">J7859-H7859</f>
        <v>9.55</v>
      </c>
      <c r="L7859" s="14" t="n">
        <f aca="false">G7859-H7859</f>
        <v>5.05</v>
      </c>
    </row>
    <row r="7860" customFormat="false" ht="15" hidden="false" customHeight="false" outlineLevel="0" collapsed="false">
      <c r="A7860" s="2" t="s">
        <v>142</v>
      </c>
      <c r="B7860" s="2" t="s">
        <v>142</v>
      </c>
      <c r="C7860" s="2" t="s">
        <v>47</v>
      </c>
      <c r="D7860" s="2" t="s">
        <v>10</v>
      </c>
      <c r="E7860" s="2" t="s">
        <v>83</v>
      </c>
      <c r="F7860" s="2" t="s">
        <v>977</v>
      </c>
      <c r="G7860" s="14" t="n">
        <v>14.5</v>
      </c>
      <c r="H7860" s="14" t="n">
        <v>10.48</v>
      </c>
      <c r="I7860" s="14" t="n">
        <v>14.5</v>
      </c>
      <c r="J7860" s="23" t="n">
        <f aca="false">IF(AND(E7860="Priority",ISNUMBER('Cost model'!N632)),'Cost model'!N632,'Cost model'!M632)</f>
        <v>14.5</v>
      </c>
      <c r="K7860" s="14" t="n">
        <f aca="false">J7860-H7860</f>
        <v>4.02</v>
      </c>
      <c r="L7860" s="14" t="n">
        <f aca="false">G7860-H7860</f>
        <v>4.02</v>
      </c>
    </row>
    <row r="7861" customFormat="false" ht="15" hidden="false" customHeight="false" outlineLevel="0" collapsed="false">
      <c r="A7861" s="2" t="s">
        <v>221</v>
      </c>
      <c r="B7861" s="2" t="s">
        <v>221</v>
      </c>
      <c r="C7861" s="2" t="s">
        <v>47</v>
      </c>
      <c r="D7861" s="2" t="s">
        <v>10</v>
      </c>
      <c r="E7861" s="2" t="s">
        <v>83</v>
      </c>
      <c r="F7861" s="2" t="s">
        <v>977</v>
      </c>
      <c r="G7861" s="14" t="n">
        <v>14.5</v>
      </c>
      <c r="H7861" s="14" t="n">
        <v>14.1</v>
      </c>
      <c r="I7861" s="14" t="n">
        <v>14.5</v>
      </c>
      <c r="J7861" s="23" t="n">
        <f aca="false">IF(AND(E7861="Priority",ISNUMBER('Cost model'!N737)),'Cost model'!N737,'Cost model'!M737)</f>
        <v>13.5</v>
      </c>
      <c r="K7861" s="14" t="n">
        <f aca="false">J7861-H7861</f>
        <v>-0.6</v>
      </c>
      <c r="L7861" s="14" t="n">
        <f aca="false">G7861-H7861</f>
        <v>0.4</v>
      </c>
    </row>
    <row r="7862" customFormat="false" ht="15" hidden="false" customHeight="false" outlineLevel="0" collapsed="false">
      <c r="A7862" s="2" t="s">
        <v>142</v>
      </c>
      <c r="B7862" s="2" t="s">
        <v>142</v>
      </c>
      <c r="C7862" s="2" t="s">
        <v>49</v>
      </c>
      <c r="D7862" s="2" t="s">
        <v>12</v>
      </c>
      <c r="E7862" s="2" t="s">
        <v>74</v>
      </c>
      <c r="F7862" s="2" t="s">
        <v>977</v>
      </c>
      <c r="G7862" s="14" t="n">
        <v>19.5</v>
      </c>
      <c r="H7862" s="14" t="n">
        <v>41.81</v>
      </c>
      <c r="I7862" s="14" t="n">
        <v>19.5</v>
      </c>
      <c r="J7862" s="23" t="n">
        <f aca="false">IF(AND(E7862="Priority",ISNUMBER('Cost model'!N637)),'Cost model'!N637,'Cost model'!M637)</f>
        <v>45</v>
      </c>
      <c r="K7862" s="14" t="n">
        <f aca="false">J7862-H7862</f>
        <v>3.19</v>
      </c>
      <c r="L7862" s="14" t="n">
        <f aca="false">G7862-H7862</f>
        <v>-22.31</v>
      </c>
    </row>
    <row r="7863" customFormat="false" ht="15" hidden="false" customHeight="false" outlineLevel="0" collapsed="false">
      <c r="A7863" s="2" t="s">
        <v>142</v>
      </c>
      <c r="B7863" s="2" t="s">
        <v>142</v>
      </c>
      <c r="C7863" s="2" t="s">
        <v>48</v>
      </c>
      <c r="D7863" s="2" t="s">
        <v>12</v>
      </c>
      <c r="E7863" s="2" t="s">
        <v>74</v>
      </c>
      <c r="F7863" s="2" t="s">
        <v>977</v>
      </c>
      <c r="G7863" s="14" t="n">
        <v>12.5</v>
      </c>
      <c r="H7863" s="14" t="n">
        <v>41.81</v>
      </c>
      <c r="I7863" s="14" t="n">
        <v>12.5</v>
      </c>
      <c r="J7863" s="23" t="n">
        <f aca="false">IF(AND(E7863="Priority",ISNUMBER('Cost model'!N636)),'Cost model'!N636,'Cost model'!M636)</f>
        <v>40</v>
      </c>
      <c r="K7863" s="14" t="n">
        <f aca="false">J7863-H7863</f>
        <v>-1.81</v>
      </c>
      <c r="L7863" s="14" t="n">
        <f aca="false">G7863-H7863</f>
        <v>-29.31</v>
      </c>
    </row>
    <row r="7864" customFormat="false" ht="15" hidden="false" customHeight="false" outlineLevel="0" collapsed="false">
      <c r="A7864" s="2" t="s">
        <v>174</v>
      </c>
      <c r="B7864" s="2" t="s">
        <v>158</v>
      </c>
      <c r="C7864" s="2" t="s">
        <v>49</v>
      </c>
      <c r="D7864" s="2" t="s">
        <v>13</v>
      </c>
      <c r="E7864" s="2" t="s">
        <v>74</v>
      </c>
      <c r="F7864" s="2" t="s">
        <v>976</v>
      </c>
      <c r="G7864" s="14" t="n">
        <v>50</v>
      </c>
      <c r="H7864" s="14" t="n">
        <v>242.75</v>
      </c>
      <c r="I7864" s="14" t="n">
        <v>85</v>
      </c>
      <c r="J7864" s="23" t="n">
        <f aca="false">IF(AND(E7864="Priority",ISNUMBER('Cost model'!N145)),'Cost model'!N145,'Cost model'!M145)</f>
        <v>115</v>
      </c>
      <c r="K7864" s="14" t="n">
        <f aca="false">J7864-H7864</f>
        <v>-127.75</v>
      </c>
      <c r="L7864" s="14" t="n">
        <f aca="false">G7864-H7864</f>
        <v>-192.75</v>
      </c>
    </row>
    <row r="7865" customFormat="false" ht="15" hidden="false" customHeight="false" outlineLevel="0" collapsed="false">
      <c r="A7865" s="2" t="s">
        <v>142</v>
      </c>
      <c r="B7865" s="2" t="s">
        <v>174</v>
      </c>
      <c r="C7865" s="2" t="s">
        <v>47</v>
      </c>
      <c r="D7865" s="2" t="s">
        <v>14</v>
      </c>
      <c r="E7865" s="2" t="s">
        <v>74</v>
      </c>
      <c r="F7865" s="2" t="s">
        <v>976</v>
      </c>
      <c r="G7865" s="14" t="n">
        <v>25</v>
      </c>
      <c r="H7865" s="14" t="n">
        <v>185.25</v>
      </c>
      <c r="I7865" s="14" t="n">
        <v>85</v>
      </c>
      <c r="J7865" s="23" t="n">
        <f aca="false">IF(AND(E7865="Priority",ISNUMBER('Cost model'!N701)),'Cost model'!N701,'Cost model'!M701)</f>
        <v>110</v>
      </c>
      <c r="K7865" s="14" t="n">
        <f aca="false">J7865-H7865</f>
        <v>-75.25</v>
      </c>
      <c r="L7865" s="14" t="n">
        <f aca="false">G7865-H7865</f>
        <v>-160.25</v>
      </c>
    </row>
    <row r="7866" customFormat="false" ht="15" hidden="false" customHeight="false" outlineLevel="0" collapsed="false">
      <c r="A7866" s="2" t="s">
        <v>174</v>
      </c>
      <c r="B7866" s="2" t="s">
        <v>174</v>
      </c>
      <c r="C7866" s="2" t="s">
        <v>47</v>
      </c>
      <c r="D7866" s="2" t="s">
        <v>12</v>
      </c>
      <c r="E7866" s="2" t="s">
        <v>74</v>
      </c>
      <c r="F7866" s="2" t="s">
        <v>977</v>
      </c>
      <c r="G7866" s="14" t="n">
        <v>9.5</v>
      </c>
      <c r="H7866" s="14" t="n">
        <v>10.27</v>
      </c>
      <c r="I7866" s="14" t="n">
        <v>9.5</v>
      </c>
      <c r="J7866" s="23" t="n">
        <f aca="false">IF(AND(E7866="Priority",ISNUMBER('Cost model'!N170)),'Cost model'!N170,'Cost model'!M170)</f>
        <v>25.5</v>
      </c>
      <c r="K7866" s="14" t="n">
        <f aca="false">J7866-H7866</f>
        <v>15.23</v>
      </c>
      <c r="L7866" s="14" t="n">
        <f aca="false">G7866-H7866</f>
        <v>-0.77</v>
      </c>
    </row>
    <row r="7867" customFormat="false" ht="15" hidden="false" customHeight="false" outlineLevel="0" collapsed="false">
      <c r="A7867" s="2" t="s">
        <v>174</v>
      </c>
      <c r="B7867" s="2" t="s">
        <v>142</v>
      </c>
      <c r="C7867" s="2" t="s">
        <v>49</v>
      </c>
      <c r="D7867" s="2" t="s">
        <v>10</v>
      </c>
      <c r="E7867" s="2" t="s">
        <v>74</v>
      </c>
      <c r="F7867" s="2" t="s">
        <v>976</v>
      </c>
      <c r="G7867" s="14" t="n">
        <v>17.5</v>
      </c>
      <c r="H7867" s="14" t="n">
        <v>23.88</v>
      </c>
      <c r="I7867" s="14" t="n">
        <v>17.5</v>
      </c>
      <c r="J7867" s="23" t="n">
        <f aca="false">IF(AND(E7867="Priority",ISNUMBER('Cost model'!N124)),'Cost model'!N124,'Cost model'!M124)</f>
        <v>21.5</v>
      </c>
      <c r="K7867" s="14" t="n">
        <f aca="false">J7867-H7867</f>
        <v>-2.38</v>
      </c>
      <c r="L7867" s="14" t="n">
        <f aca="false">G7867-H7867</f>
        <v>-6.38</v>
      </c>
    </row>
    <row r="7868" customFormat="false" ht="15" hidden="false" customHeight="false" outlineLevel="0" collapsed="false">
      <c r="A7868" s="2" t="s">
        <v>158</v>
      </c>
      <c r="B7868" s="2" t="s">
        <v>142</v>
      </c>
      <c r="C7868" s="2" t="s">
        <v>47</v>
      </c>
      <c r="D7868" s="2" t="s">
        <v>12</v>
      </c>
      <c r="E7868" s="2" t="s">
        <v>74</v>
      </c>
      <c r="F7868" s="2" t="s">
        <v>976</v>
      </c>
      <c r="G7868" s="14" t="n">
        <v>9.5</v>
      </c>
      <c r="H7868" s="14" t="n">
        <v>43.1</v>
      </c>
      <c r="I7868" s="14" t="n">
        <v>19.5</v>
      </c>
      <c r="J7868" s="23" t="n">
        <f aca="false">IF(AND(E7868="Priority",ISNUMBER('Cost model'!N440)),'Cost model'!N440,'Cost model'!M440)</f>
        <v>45</v>
      </c>
      <c r="K7868" s="14" t="n">
        <f aca="false">J7868-H7868</f>
        <v>1.9</v>
      </c>
      <c r="L7868" s="14" t="n">
        <f aca="false">G7868-H7868</f>
        <v>-33.6</v>
      </c>
    </row>
    <row r="7869" customFormat="false" ht="15" hidden="false" customHeight="false" outlineLevel="0" collapsed="false">
      <c r="A7869" s="2" t="s">
        <v>124</v>
      </c>
      <c r="B7869" s="2" t="s">
        <v>158</v>
      </c>
      <c r="C7869" s="2" t="s">
        <v>48</v>
      </c>
      <c r="D7869" s="2" t="s">
        <v>12</v>
      </c>
      <c r="E7869" s="2" t="s">
        <v>74</v>
      </c>
      <c r="F7869" s="2" t="s">
        <v>976</v>
      </c>
      <c r="G7869" s="14" t="n">
        <v>12.5</v>
      </c>
      <c r="H7869" s="14" t="n">
        <v>49.35</v>
      </c>
      <c r="I7869" s="14" t="n">
        <v>19.5</v>
      </c>
      <c r="J7869" s="23" t="n">
        <f aca="false">IF(AND(E7869="Priority",ISNUMBER('Cost model'!N351)),'Cost model'!N351,'Cost model'!M351)</f>
        <v>55</v>
      </c>
      <c r="K7869" s="14" t="n">
        <f aca="false">J7869-H7869</f>
        <v>5.65</v>
      </c>
      <c r="L7869" s="14" t="n">
        <f aca="false">G7869-H7869</f>
        <v>-36.85</v>
      </c>
    </row>
    <row r="7870" customFormat="false" ht="15" hidden="false" customHeight="false" outlineLevel="0" collapsed="false">
      <c r="A7870" s="2" t="s">
        <v>205</v>
      </c>
      <c r="B7870" s="2" t="s">
        <v>142</v>
      </c>
      <c r="C7870" s="2" t="s">
        <v>48</v>
      </c>
      <c r="D7870" s="2" t="s">
        <v>10</v>
      </c>
      <c r="E7870" s="2" t="s">
        <v>74</v>
      </c>
      <c r="F7870" s="2" t="s">
        <v>976</v>
      </c>
      <c r="G7870" s="14" t="n">
        <v>14.5</v>
      </c>
      <c r="H7870" s="14" t="n">
        <v>11.54</v>
      </c>
      <c r="I7870" s="14" t="n">
        <v>14.5</v>
      </c>
      <c r="J7870" s="23" t="n">
        <f aca="false">IF(AND(E7870="Priority",ISNUMBER('Cost model'!N543)),'Cost model'!N543,'Cost model'!M543)</f>
        <v>18.5</v>
      </c>
      <c r="K7870" s="14" t="n">
        <f aca="false">J7870-H7870</f>
        <v>6.96</v>
      </c>
      <c r="L7870" s="14" t="n">
        <f aca="false">G7870-H7870</f>
        <v>2.96</v>
      </c>
    </row>
    <row r="7871" customFormat="false" ht="15" hidden="false" customHeight="false" outlineLevel="0" collapsed="false">
      <c r="A7871" s="2" t="s">
        <v>124</v>
      </c>
      <c r="B7871" s="2" t="s">
        <v>174</v>
      </c>
      <c r="C7871" s="2" t="s">
        <v>48</v>
      </c>
      <c r="D7871" s="2" t="s">
        <v>14</v>
      </c>
      <c r="E7871" s="2" t="s">
        <v>74</v>
      </c>
      <c r="F7871" s="2" t="s">
        <v>976</v>
      </c>
      <c r="G7871" s="14" t="n">
        <v>45</v>
      </c>
      <c r="H7871" s="14" t="n">
        <v>117.5</v>
      </c>
      <c r="I7871" s="14" t="n">
        <v>125</v>
      </c>
      <c r="J7871" s="23" t="n">
        <f aca="false">IF(AND(E7871="Priority",ISNUMBER('Cost model'!N372)),'Cost model'!N372,'Cost model'!M372)</f>
        <v>165</v>
      </c>
      <c r="K7871" s="14" t="n">
        <f aca="false">J7871-H7871</f>
        <v>47.5</v>
      </c>
      <c r="L7871" s="14" t="n">
        <f aca="false">G7871-H7871</f>
        <v>-72.5</v>
      </c>
    </row>
    <row r="7872" customFormat="false" ht="15" hidden="false" customHeight="false" outlineLevel="0" collapsed="false">
      <c r="A7872" s="2" t="s">
        <v>142</v>
      </c>
      <c r="B7872" s="2" t="s">
        <v>142</v>
      </c>
      <c r="C7872" s="2" t="s">
        <v>49</v>
      </c>
      <c r="D7872" s="2" t="s">
        <v>10</v>
      </c>
      <c r="E7872" s="2" t="s">
        <v>74</v>
      </c>
      <c r="F7872" s="2" t="s">
        <v>977</v>
      </c>
      <c r="G7872" s="14" t="n">
        <v>17.5</v>
      </c>
      <c r="H7872" s="14" t="n">
        <v>12.38</v>
      </c>
      <c r="I7872" s="14" t="n">
        <v>17.5</v>
      </c>
      <c r="J7872" s="23" t="n">
        <f aca="false">IF(AND(E7872="Priority",ISNUMBER('Cost model'!N634)),'Cost model'!N634,'Cost model'!M634)</f>
        <v>15.5</v>
      </c>
      <c r="K7872" s="14" t="n">
        <f aca="false">J7872-H7872</f>
        <v>3.12</v>
      </c>
      <c r="L7872" s="14" t="n">
        <f aca="false">G7872-H7872</f>
        <v>5.12</v>
      </c>
    </row>
    <row r="7873" customFormat="false" ht="15" hidden="false" customHeight="false" outlineLevel="0" collapsed="false">
      <c r="A7873" s="2" t="s">
        <v>124</v>
      </c>
      <c r="B7873" s="2" t="s">
        <v>124</v>
      </c>
      <c r="C7873" s="2" t="s">
        <v>49</v>
      </c>
      <c r="D7873" s="2" t="s">
        <v>14</v>
      </c>
      <c r="E7873" s="2" t="s">
        <v>74</v>
      </c>
      <c r="F7873" s="2" t="s">
        <v>977</v>
      </c>
      <c r="G7873" s="14" t="n">
        <v>85</v>
      </c>
      <c r="H7873" s="14" t="n">
        <v>163.67</v>
      </c>
      <c r="I7873" s="14" t="n">
        <v>85</v>
      </c>
      <c r="J7873" s="23" t="n">
        <f aca="false">IF(AND(E7873="Priority",ISNUMBER('Cost model'!N328)),'Cost model'!N328,'Cost model'!M328)</f>
        <v>175</v>
      </c>
      <c r="K7873" s="14" t="n">
        <f aca="false">J7873-H7873</f>
        <v>11.33</v>
      </c>
      <c r="L7873" s="14" t="n">
        <f aca="false">G7873-H7873</f>
        <v>-78.67</v>
      </c>
    </row>
    <row r="7874" customFormat="false" ht="15" hidden="false" customHeight="false" outlineLevel="0" collapsed="false">
      <c r="A7874" s="2" t="s">
        <v>142</v>
      </c>
      <c r="B7874" s="2" t="s">
        <v>124</v>
      </c>
      <c r="C7874" s="2" t="s">
        <v>47</v>
      </c>
      <c r="D7874" s="2" t="s">
        <v>12</v>
      </c>
      <c r="E7874" s="2" t="s">
        <v>74</v>
      </c>
      <c r="F7874" s="2" t="s">
        <v>976</v>
      </c>
      <c r="G7874" s="14" t="n">
        <v>9.5</v>
      </c>
      <c r="H7874" s="14" t="n">
        <v>54.86</v>
      </c>
      <c r="I7874" s="14" t="n">
        <v>19.5</v>
      </c>
      <c r="J7874" s="23" t="n">
        <f aca="false">IF(AND(E7874="Priority",ISNUMBER('Cost model'!N665)),'Cost model'!N665,'Cost model'!M665)</f>
        <v>40</v>
      </c>
      <c r="K7874" s="14" t="n">
        <f aca="false">J7874-H7874</f>
        <v>-14.86</v>
      </c>
      <c r="L7874" s="14" t="n">
        <f aca="false">G7874-H7874</f>
        <v>-45.36</v>
      </c>
    </row>
    <row r="7875" customFormat="false" ht="15" hidden="false" customHeight="false" outlineLevel="0" collapsed="false">
      <c r="A7875" s="2" t="s">
        <v>142</v>
      </c>
      <c r="B7875" s="2" t="s">
        <v>142</v>
      </c>
      <c r="C7875" s="2" t="s">
        <v>47</v>
      </c>
      <c r="D7875" s="2" t="s">
        <v>10</v>
      </c>
      <c r="E7875" s="2" t="s">
        <v>74</v>
      </c>
      <c r="F7875" s="2" t="s">
        <v>977</v>
      </c>
      <c r="G7875" s="14" t="n">
        <v>9.5</v>
      </c>
      <c r="H7875" s="14" t="n">
        <v>6.4</v>
      </c>
      <c r="I7875" s="14" t="n">
        <v>9.5</v>
      </c>
      <c r="J7875" s="23" t="n">
        <f aca="false">IF(AND(E7875="Priority",ISNUMBER('Cost model'!N632)),'Cost model'!N632,'Cost model'!M632)</f>
        <v>9.5</v>
      </c>
      <c r="K7875" s="14" t="n">
        <f aca="false">J7875-H7875</f>
        <v>3.1</v>
      </c>
      <c r="L7875" s="14" t="n">
        <f aca="false">G7875-H7875</f>
        <v>3.1</v>
      </c>
    </row>
    <row r="7876" customFormat="false" ht="15" hidden="false" customHeight="false" outlineLevel="0" collapsed="false">
      <c r="A7876" s="2" t="s">
        <v>124</v>
      </c>
      <c r="B7876" s="2" t="s">
        <v>124</v>
      </c>
      <c r="C7876" s="2" t="s">
        <v>48</v>
      </c>
      <c r="D7876" s="2" t="s">
        <v>10</v>
      </c>
      <c r="E7876" s="2" t="s">
        <v>74</v>
      </c>
      <c r="F7876" s="2" t="s">
        <v>977</v>
      </c>
      <c r="G7876" s="14" t="n">
        <v>12.5</v>
      </c>
      <c r="H7876" s="14" t="n">
        <v>10.73</v>
      </c>
      <c r="I7876" s="14" t="n">
        <v>12.5</v>
      </c>
      <c r="J7876" s="23" t="n">
        <f aca="false">IF(AND(E7876="Priority",ISNUMBER('Cost model'!N318)),'Cost model'!N318,'Cost model'!M318)</f>
        <v>14.5</v>
      </c>
      <c r="K7876" s="14" t="n">
        <f aca="false">J7876-H7876</f>
        <v>3.77</v>
      </c>
      <c r="L7876" s="14" t="n">
        <f aca="false">G7876-H7876</f>
        <v>1.77</v>
      </c>
    </row>
    <row r="7877" customFormat="false" ht="15" hidden="false" customHeight="false" outlineLevel="0" collapsed="false">
      <c r="A7877" s="2" t="s">
        <v>174</v>
      </c>
      <c r="B7877" s="2" t="s">
        <v>124</v>
      </c>
      <c r="C7877" s="2" t="s">
        <v>49</v>
      </c>
      <c r="D7877" s="2" t="s">
        <v>12</v>
      </c>
      <c r="E7877" s="2" t="s">
        <v>74</v>
      </c>
      <c r="F7877" s="2" t="s">
        <v>976</v>
      </c>
      <c r="G7877" s="14" t="n">
        <v>19.5</v>
      </c>
      <c r="H7877" s="14" t="n">
        <v>26</v>
      </c>
      <c r="I7877" s="14" t="n">
        <v>19.5</v>
      </c>
      <c r="J7877" s="23" t="n">
        <f aca="false">IF(AND(E7877="Priority",ISNUMBER('Cost model'!N112)),'Cost model'!N112,'Cost model'!M112)</f>
        <v>50</v>
      </c>
      <c r="K7877" s="14" t="n">
        <f aca="false">J7877-H7877</f>
        <v>24</v>
      </c>
      <c r="L7877" s="14" t="n">
        <f aca="false">G7877-H7877</f>
        <v>-6.5</v>
      </c>
    </row>
    <row r="7878" customFormat="false" ht="15" hidden="false" customHeight="false" outlineLevel="0" collapsed="false">
      <c r="A7878" s="2" t="s">
        <v>124</v>
      </c>
      <c r="B7878" s="2" t="s">
        <v>124</v>
      </c>
      <c r="C7878" s="2" t="s">
        <v>48</v>
      </c>
      <c r="D7878" s="2" t="s">
        <v>13</v>
      </c>
      <c r="E7878" s="2" t="s">
        <v>74</v>
      </c>
      <c r="F7878" s="2" t="s">
        <v>977</v>
      </c>
      <c r="G7878" s="14" t="n">
        <v>24.5</v>
      </c>
      <c r="H7878" s="14" t="n">
        <v>30.57</v>
      </c>
      <c r="I7878" s="14" t="n">
        <v>24.5</v>
      </c>
      <c r="J7878" s="23" t="n">
        <f aca="false">IF(AND(E7878="Priority",ISNUMBER('Cost model'!N324)),'Cost model'!N324,'Cost model'!M324)</f>
        <v>85</v>
      </c>
      <c r="K7878" s="14" t="n">
        <f aca="false">J7878-H7878</f>
        <v>54.43</v>
      </c>
      <c r="L7878" s="14" t="n">
        <f aca="false">G7878-H7878</f>
        <v>-6.07</v>
      </c>
    </row>
    <row r="7879" customFormat="false" ht="15" hidden="false" customHeight="false" outlineLevel="0" collapsed="false">
      <c r="A7879" s="2" t="s">
        <v>123</v>
      </c>
      <c r="B7879" s="2" t="s">
        <v>174</v>
      </c>
      <c r="C7879" s="2" t="s">
        <v>47</v>
      </c>
      <c r="D7879" s="2" t="s">
        <v>10</v>
      </c>
      <c r="E7879" s="2" t="s">
        <v>74</v>
      </c>
      <c r="F7879" s="2" t="s">
        <v>976</v>
      </c>
      <c r="G7879" s="14" t="n">
        <v>14.5</v>
      </c>
      <c r="H7879" s="14" t="n">
        <v>10.87</v>
      </c>
      <c r="I7879" s="14" t="n">
        <v>14.5</v>
      </c>
      <c r="J7879" s="23" t="n">
        <f aca="false">IF(AND(E7879="Priority",ISNUMBER('Cost model'!N47)),'Cost model'!N47,'Cost model'!M47)</f>
        <v>12.5</v>
      </c>
      <c r="K7879" s="14" t="n">
        <f aca="false">J7879-H7879</f>
        <v>1.63</v>
      </c>
      <c r="L7879" s="14" t="n">
        <f aca="false">G7879-H7879</f>
        <v>3.63</v>
      </c>
    </row>
    <row r="7880" customFormat="false" ht="15" hidden="false" customHeight="false" outlineLevel="0" collapsed="false">
      <c r="A7880" s="2" t="s">
        <v>174</v>
      </c>
      <c r="B7880" s="2" t="s">
        <v>174</v>
      </c>
      <c r="C7880" s="2" t="s">
        <v>48</v>
      </c>
      <c r="D7880" s="2" t="s">
        <v>12</v>
      </c>
      <c r="E7880" s="2" t="s">
        <v>74</v>
      </c>
      <c r="F7880" s="2" t="s">
        <v>977</v>
      </c>
      <c r="G7880" s="14" t="n">
        <v>12.5</v>
      </c>
      <c r="H7880" s="14" t="n">
        <v>41.81</v>
      </c>
      <c r="I7880" s="14" t="n">
        <v>12.5</v>
      </c>
      <c r="J7880" s="23" t="n">
        <f aca="false">IF(AND(E7880="Priority",ISNUMBER('Cost model'!N171)),'Cost model'!N171,'Cost model'!M171)</f>
        <v>40</v>
      </c>
      <c r="K7880" s="14" t="n">
        <f aca="false">J7880-H7880</f>
        <v>-1.81</v>
      </c>
      <c r="L7880" s="14" t="n">
        <f aca="false">G7880-H7880</f>
        <v>-29.31</v>
      </c>
    </row>
    <row r="7881" customFormat="false" ht="15" hidden="false" customHeight="false" outlineLevel="0" collapsed="false">
      <c r="A7881" s="2" t="s">
        <v>124</v>
      </c>
      <c r="B7881" s="2" t="s">
        <v>124</v>
      </c>
      <c r="C7881" s="2" t="s">
        <v>48</v>
      </c>
      <c r="D7881" s="2" t="s">
        <v>10</v>
      </c>
      <c r="E7881" s="2" t="s">
        <v>74</v>
      </c>
      <c r="F7881" s="2" t="s">
        <v>977</v>
      </c>
      <c r="G7881" s="14" t="n">
        <v>12.5</v>
      </c>
      <c r="H7881" s="14" t="n">
        <v>20.03</v>
      </c>
      <c r="I7881" s="14" t="n">
        <v>12.5</v>
      </c>
      <c r="J7881" s="23" t="n">
        <f aca="false">IF(AND(E7881="Priority",ISNUMBER('Cost model'!N318)),'Cost model'!N318,'Cost model'!M318)</f>
        <v>14.5</v>
      </c>
      <c r="K7881" s="14" t="n">
        <f aca="false">J7881-H7881</f>
        <v>-5.53</v>
      </c>
      <c r="L7881" s="14" t="n">
        <f aca="false">G7881-H7881</f>
        <v>-7.53</v>
      </c>
    </row>
    <row r="7882" customFormat="false" ht="15" hidden="false" customHeight="false" outlineLevel="0" collapsed="false">
      <c r="A7882" s="2" t="s">
        <v>174</v>
      </c>
      <c r="B7882" s="2" t="s">
        <v>174</v>
      </c>
      <c r="C7882" s="2" t="s">
        <v>48</v>
      </c>
      <c r="D7882" s="2" t="s">
        <v>10</v>
      </c>
      <c r="E7882" s="2" t="s">
        <v>74</v>
      </c>
      <c r="F7882" s="2" t="s">
        <v>977</v>
      </c>
      <c r="G7882" s="14" t="n">
        <v>12.5</v>
      </c>
      <c r="H7882" s="14" t="n">
        <v>8.87</v>
      </c>
      <c r="I7882" s="14" t="n">
        <v>12.5</v>
      </c>
      <c r="J7882" s="23" t="n">
        <f aca="false">IF(AND(E7882="Priority",ISNUMBER('Cost model'!N168)),'Cost model'!N168,'Cost model'!M168)</f>
        <v>13.5</v>
      </c>
      <c r="K7882" s="14" t="n">
        <f aca="false">J7882-H7882</f>
        <v>4.63</v>
      </c>
      <c r="L7882" s="14" t="n">
        <f aca="false">G7882-H7882</f>
        <v>3.63</v>
      </c>
    </row>
    <row r="7883" customFormat="false" ht="15" hidden="false" customHeight="false" outlineLevel="0" collapsed="false">
      <c r="A7883" s="2" t="s">
        <v>142</v>
      </c>
      <c r="B7883" s="2" t="s">
        <v>142</v>
      </c>
      <c r="C7883" s="2" t="s">
        <v>48</v>
      </c>
      <c r="D7883" s="2" t="s">
        <v>12</v>
      </c>
      <c r="E7883" s="2" t="s">
        <v>74</v>
      </c>
      <c r="F7883" s="2" t="s">
        <v>977</v>
      </c>
      <c r="G7883" s="14" t="n">
        <v>12.5</v>
      </c>
      <c r="H7883" s="14" t="n">
        <v>25.56</v>
      </c>
      <c r="I7883" s="14" t="n">
        <v>12.5</v>
      </c>
      <c r="J7883" s="23" t="n">
        <f aca="false">IF(AND(E7883="Priority",ISNUMBER('Cost model'!N636)),'Cost model'!N636,'Cost model'!M636)</f>
        <v>40</v>
      </c>
      <c r="K7883" s="14" t="n">
        <f aca="false">J7883-H7883</f>
        <v>14.44</v>
      </c>
      <c r="L7883" s="14" t="n">
        <f aca="false">G7883-H7883</f>
        <v>-13.06</v>
      </c>
    </row>
    <row r="7884" customFormat="false" ht="15" hidden="false" customHeight="false" outlineLevel="0" collapsed="false">
      <c r="A7884" s="2" t="s">
        <v>221</v>
      </c>
      <c r="B7884" s="2" t="s">
        <v>158</v>
      </c>
      <c r="C7884" s="2" t="s">
        <v>49</v>
      </c>
      <c r="D7884" s="2" t="s">
        <v>12</v>
      </c>
      <c r="E7884" s="2" t="s">
        <v>74</v>
      </c>
      <c r="F7884" s="2" t="s">
        <v>976</v>
      </c>
      <c r="G7884" s="14" t="n">
        <v>29.5</v>
      </c>
      <c r="H7884" s="14" t="n">
        <v>76.53</v>
      </c>
      <c r="I7884" s="14" t="n">
        <v>19.5</v>
      </c>
      <c r="J7884" s="23" t="n">
        <f aca="false">IF(AND(E7884="Priority",ISNUMBER('Cost model'!N757)),'Cost model'!N757,'Cost model'!M757)</f>
        <v>65</v>
      </c>
      <c r="K7884" s="14" t="n">
        <f aca="false">J7884-H7884</f>
        <v>-11.53</v>
      </c>
      <c r="L7884" s="14" t="n">
        <f aca="false">G7884-H7884</f>
        <v>-47.03</v>
      </c>
    </row>
    <row r="7885" customFormat="false" ht="15" hidden="false" customHeight="false" outlineLevel="0" collapsed="false">
      <c r="A7885" s="2" t="s">
        <v>124</v>
      </c>
      <c r="B7885" s="2" t="s">
        <v>124</v>
      </c>
      <c r="C7885" s="2" t="s">
        <v>49</v>
      </c>
      <c r="D7885" s="2" t="s">
        <v>12</v>
      </c>
      <c r="E7885" s="2" t="s">
        <v>74</v>
      </c>
      <c r="F7885" s="2" t="s">
        <v>977</v>
      </c>
      <c r="G7885" s="14" t="n">
        <v>19.5</v>
      </c>
      <c r="H7885" s="14" t="n">
        <v>44.28</v>
      </c>
      <c r="I7885" s="14" t="n">
        <v>19.5</v>
      </c>
      <c r="J7885" s="23" t="n">
        <f aca="false">IF(AND(E7885="Priority",ISNUMBER('Cost model'!N322)),'Cost model'!N322,'Cost model'!M322)</f>
        <v>50</v>
      </c>
      <c r="K7885" s="14" t="n">
        <f aca="false">J7885-H7885</f>
        <v>5.72</v>
      </c>
      <c r="L7885" s="14" t="n">
        <f aca="false">G7885-H7885</f>
        <v>-24.78</v>
      </c>
    </row>
    <row r="7886" customFormat="false" ht="15" hidden="false" customHeight="false" outlineLevel="0" collapsed="false">
      <c r="A7886" s="2" t="s">
        <v>124</v>
      </c>
      <c r="B7886" s="2" t="s">
        <v>174</v>
      </c>
      <c r="C7886" s="2" t="s">
        <v>49</v>
      </c>
      <c r="D7886" s="2" t="s">
        <v>12</v>
      </c>
      <c r="E7886" s="2" t="s">
        <v>74</v>
      </c>
      <c r="F7886" s="2" t="s">
        <v>976</v>
      </c>
      <c r="G7886" s="14" t="n">
        <v>19.5</v>
      </c>
      <c r="H7886" s="14" t="n">
        <v>50.07</v>
      </c>
      <c r="I7886" s="14" t="n">
        <v>19.5</v>
      </c>
      <c r="J7886" s="23" t="n">
        <f aca="false">IF(AND(E7886="Priority",ISNUMBER('Cost model'!N367)),'Cost model'!N367,'Cost model'!M367)</f>
        <v>60</v>
      </c>
      <c r="K7886" s="14" t="n">
        <f aca="false">J7886-H7886</f>
        <v>9.93</v>
      </c>
      <c r="L7886" s="14" t="n">
        <f aca="false">G7886-H7886</f>
        <v>-30.57</v>
      </c>
    </row>
    <row r="7887" customFormat="false" ht="15" hidden="false" customHeight="false" outlineLevel="0" collapsed="false">
      <c r="A7887" s="2" t="s">
        <v>124</v>
      </c>
      <c r="B7887" s="2" t="s">
        <v>124</v>
      </c>
      <c r="C7887" s="2" t="s">
        <v>47</v>
      </c>
      <c r="D7887" s="2" t="s">
        <v>12</v>
      </c>
      <c r="E7887" s="2" t="s">
        <v>74</v>
      </c>
      <c r="F7887" s="2" t="s">
        <v>977</v>
      </c>
      <c r="G7887" s="14" t="n">
        <v>9.5</v>
      </c>
      <c r="H7887" s="14" t="n">
        <v>27.56</v>
      </c>
      <c r="I7887" s="14" t="n">
        <v>9.5</v>
      </c>
      <c r="J7887" s="23" t="n">
        <f aca="false">IF(AND(E7887="Priority",ISNUMBER('Cost model'!N320)),'Cost model'!N320,'Cost model'!M320)</f>
        <v>24.5</v>
      </c>
      <c r="K7887" s="14" t="n">
        <f aca="false">J7887-H7887</f>
        <v>-3.06</v>
      </c>
      <c r="L7887" s="14" t="n">
        <f aca="false">G7887-H7887</f>
        <v>-18.06</v>
      </c>
    </row>
    <row r="7888" customFormat="false" ht="15" hidden="false" customHeight="false" outlineLevel="0" collapsed="false">
      <c r="A7888" s="2" t="s">
        <v>174</v>
      </c>
      <c r="B7888" s="2" t="s">
        <v>174</v>
      </c>
      <c r="C7888" s="2" t="s">
        <v>48</v>
      </c>
      <c r="D7888" s="2" t="s">
        <v>13</v>
      </c>
      <c r="E7888" s="2" t="s">
        <v>74</v>
      </c>
      <c r="F7888" s="2" t="s">
        <v>977</v>
      </c>
      <c r="G7888" s="14" t="n">
        <v>24.5</v>
      </c>
      <c r="H7888" s="14" t="n">
        <v>70.68</v>
      </c>
      <c r="I7888" s="14" t="n">
        <v>24.5</v>
      </c>
      <c r="J7888" s="23" t="n">
        <f aca="false">IF(AND(E7888="Priority",ISNUMBER('Cost model'!N174)),'Cost model'!N174,'Cost model'!M174)</f>
        <v>70</v>
      </c>
      <c r="K7888" s="14" t="n">
        <f aca="false">J7888-H7888</f>
        <v>-0.680000000000007</v>
      </c>
      <c r="L7888" s="14" t="n">
        <f aca="false">G7888-H7888</f>
        <v>-46.18</v>
      </c>
    </row>
    <row r="7889" customFormat="false" ht="15" hidden="false" customHeight="false" outlineLevel="0" collapsed="false">
      <c r="A7889" s="2" t="s">
        <v>124</v>
      </c>
      <c r="B7889" s="2" t="s">
        <v>124</v>
      </c>
      <c r="C7889" s="2" t="s">
        <v>49</v>
      </c>
      <c r="D7889" s="2" t="s">
        <v>10</v>
      </c>
      <c r="E7889" s="2" t="s">
        <v>74</v>
      </c>
      <c r="F7889" s="2" t="s">
        <v>977</v>
      </c>
      <c r="G7889" s="14" t="n">
        <v>9.5</v>
      </c>
      <c r="H7889" s="14" t="n">
        <v>16.41</v>
      </c>
      <c r="I7889" s="14" t="n">
        <v>17.5</v>
      </c>
      <c r="J7889" s="23" t="n">
        <f aca="false">IF(AND(E7889="Priority",ISNUMBER('Cost model'!N319)),'Cost model'!N319,'Cost model'!M319)</f>
        <v>16.5</v>
      </c>
      <c r="K7889" s="14" t="n">
        <f aca="false">J7889-H7889</f>
        <v>0.0899999999999999</v>
      </c>
      <c r="L7889" s="14" t="n">
        <f aca="false">G7889-H7889</f>
        <v>-6.91</v>
      </c>
    </row>
    <row r="7890" customFormat="false" ht="15" hidden="false" customHeight="false" outlineLevel="0" collapsed="false">
      <c r="A7890" s="2" t="s">
        <v>174</v>
      </c>
      <c r="B7890" s="2" t="s">
        <v>174</v>
      </c>
      <c r="C7890" s="2" t="s">
        <v>49</v>
      </c>
      <c r="D7890" s="2" t="s">
        <v>12</v>
      </c>
      <c r="E7890" s="2" t="s">
        <v>74</v>
      </c>
      <c r="F7890" s="2" t="s">
        <v>977</v>
      </c>
      <c r="G7890" s="14" t="n">
        <v>19.5</v>
      </c>
      <c r="H7890" s="14" t="n">
        <v>49.8</v>
      </c>
      <c r="I7890" s="14" t="n">
        <v>19.5</v>
      </c>
      <c r="J7890" s="23" t="n">
        <f aca="false">IF(AND(E7890="Priority",ISNUMBER('Cost model'!N172)),'Cost model'!N172,'Cost model'!M172)</f>
        <v>45</v>
      </c>
      <c r="K7890" s="14" t="n">
        <f aca="false">J7890-H7890</f>
        <v>-4.8</v>
      </c>
      <c r="L7890" s="14" t="n">
        <f aca="false">G7890-H7890</f>
        <v>-30.3</v>
      </c>
    </row>
    <row r="7891" customFormat="false" ht="15" hidden="false" customHeight="false" outlineLevel="0" collapsed="false">
      <c r="A7891" s="2" t="s">
        <v>174</v>
      </c>
      <c r="B7891" s="2" t="s">
        <v>174</v>
      </c>
      <c r="C7891" s="2" t="s">
        <v>48</v>
      </c>
      <c r="D7891" s="2" t="s">
        <v>12</v>
      </c>
      <c r="E7891" s="2" t="s">
        <v>74</v>
      </c>
      <c r="F7891" s="2" t="s">
        <v>977</v>
      </c>
      <c r="G7891" s="14" t="n">
        <v>12.5</v>
      </c>
      <c r="H7891" s="14" t="n">
        <v>41.81</v>
      </c>
      <c r="I7891" s="14" t="n">
        <v>12.5</v>
      </c>
      <c r="J7891" s="23" t="n">
        <f aca="false">IF(AND(E7891="Priority",ISNUMBER('Cost model'!N171)),'Cost model'!N171,'Cost model'!M171)</f>
        <v>40</v>
      </c>
      <c r="K7891" s="14" t="n">
        <f aca="false">J7891-H7891</f>
        <v>-1.81</v>
      </c>
      <c r="L7891" s="14" t="n">
        <f aca="false">G7891-H7891</f>
        <v>-29.31</v>
      </c>
    </row>
    <row r="7892" customFormat="false" ht="15" hidden="false" customHeight="false" outlineLevel="0" collapsed="false">
      <c r="A7892" s="2" t="s">
        <v>174</v>
      </c>
      <c r="B7892" s="2" t="s">
        <v>124</v>
      </c>
      <c r="C7892" s="2" t="s">
        <v>48</v>
      </c>
      <c r="D7892" s="2" t="s">
        <v>12</v>
      </c>
      <c r="E7892" s="2" t="s">
        <v>74</v>
      </c>
      <c r="F7892" s="2" t="s">
        <v>976</v>
      </c>
      <c r="G7892" s="14" t="n">
        <v>12.5</v>
      </c>
      <c r="H7892" s="14" t="n">
        <v>43.89</v>
      </c>
      <c r="I7892" s="14" t="n">
        <v>12.5</v>
      </c>
      <c r="J7892" s="23" t="n">
        <f aca="false">IF(AND(E7892="Priority",ISNUMBER('Cost model'!N111)),'Cost model'!N111,'Cost model'!M111)</f>
        <v>45</v>
      </c>
      <c r="K7892" s="14" t="n">
        <f aca="false">J7892-H7892</f>
        <v>1.11</v>
      </c>
      <c r="L7892" s="14" t="n">
        <f aca="false">G7892-H7892</f>
        <v>-31.39</v>
      </c>
    </row>
    <row r="7893" customFormat="false" ht="15" hidden="false" customHeight="false" outlineLevel="0" collapsed="false">
      <c r="A7893" s="2" t="s">
        <v>142</v>
      </c>
      <c r="B7893" s="2" t="s">
        <v>142</v>
      </c>
      <c r="C7893" s="2" t="s">
        <v>47</v>
      </c>
      <c r="D7893" s="2" t="s">
        <v>12</v>
      </c>
      <c r="E7893" s="2" t="s">
        <v>74</v>
      </c>
      <c r="F7893" s="2" t="s">
        <v>977</v>
      </c>
      <c r="G7893" s="14" t="n">
        <v>9.5</v>
      </c>
      <c r="H7893" s="14" t="n">
        <v>43.87</v>
      </c>
      <c r="I7893" s="14" t="n">
        <v>9.5</v>
      </c>
      <c r="J7893" s="23" t="n">
        <f aca="false">IF(AND(E7893="Priority",ISNUMBER('Cost model'!N635)),'Cost model'!N635,'Cost model'!M635)</f>
        <v>30.5</v>
      </c>
      <c r="K7893" s="14" t="n">
        <f aca="false">J7893-H7893</f>
        <v>-13.37</v>
      </c>
      <c r="L7893" s="14" t="n">
        <f aca="false">G7893-H7893</f>
        <v>-34.37</v>
      </c>
    </row>
    <row r="7894" customFormat="false" ht="15" hidden="false" customHeight="false" outlineLevel="0" collapsed="false">
      <c r="A7894" s="2" t="s">
        <v>174</v>
      </c>
      <c r="B7894" s="2" t="s">
        <v>174</v>
      </c>
      <c r="C7894" s="2" t="s">
        <v>49</v>
      </c>
      <c r="D7894" s="2" t="s">
        <v>10</v>
      </c>
      <c r="E7894" s="2" t="s">
        <v>74</v>
      </c>
      <c r="F7894" s="2" t="s">
        <v>977</v>
      </c>
      <c r="G7894" s="14" t="n">
        <v>17.5</v>
      </c>
      <c r="H7894" s="14" t="n">
        <v>11.36</v>
      </c>
      <c r="I7894" s="14" t="n">
        <v>17.5</v>
      </c>
      <c r="J7894" s="23" t="n">
        <f aca="false">IF(AND(E7894="Priority",ISNUMBER('Cost model'!N169)),'Cost model'!N169,'Cost model'!M169)</f>
        <v>18.5</v>
      </c>
      <c r="K7894" s="14" t="n">
        <f aca="false">J7894-H7894</f>
        <v>7.14</v>
      </c>
      <c r="L7894" s="14" t="n">
        <f aca="false">G7894-H7894</f>
        <v>6.14</v>
      </c>
    </row>
    <row r="7895" customFormat="false" ht="15" hidden="false" customHeight="false" outlineLevel="0" collapsed="false">
      <c r="A7895" s="2" t="s">
        <v>221</v>
      </c>
      <c r="B7895" s="2" t="s">
        <v>221</v>
      </c>
      <c r="C7895" s="2" t="s">
        <v>49</v>
      </c>
      <c r="D7895" s="2" t="s">
        <v>12</v>
      </c>
      <c r="E7895" s="2" t="s">
        <v>83</v>
      </c>
      <c r="F7895" s="2" t="s">
        <v>977</v>
      </c>
      <c r="G7895" s="14" t="n">
        <v>29.5</v>
      </c>
      <c r="H7895" s="14" t="n">
        <v>68.37</v>
      </c>
      <c r="I7895" s="14" t="n">
        <v>29.5</v>
      </c>
      <c r="J7895" s="23" t="n">
        <f aca="false">IF(AND(E7895="Priority",ISNUMBER('Cost model'!N742)),'Cost model'!N742,'Cost model'!M742)</f>
        <v>80</v>
      </c>
      <c r="K7895" s="14" t="n">
        <f aca="false">J7895-H7895</f>
        <v>11.63</v>
      </c>
      <c r="L7895" s="14" t="n">
        <f aca="false">G7895-H7895</f>
        <v>-38.87</v>
      </c>
    </row>
    <row r="7896" customFormat="false" ht="15" hidden="false" customHeight="false" outlineLevel="0" collapsed="false">
      <c r="A7896" s="2" t="s">
        <v>158</v>
      </c>
      <c r="B7896" s="2" t="s">
        <v>158</v>
      </c>
      <c r="C7896" s="2" t="s">
        <v>49</v>
      </c>
      <c r="D7896" s="2" t="s">
        <v>10</v>
      </c>
      <c r="E7896" s="2" t="s">
        <v>74</v>
      </c>
      <c r="F7896" s="2" t="s">
        <v>977</v>
      </c>
      <c r="G7896" s="14" t="n">
        <v>17.5</v>
      </c>
      <c r="H7896" s="14" t="n">
        <v>15.13</v>
      </c>
      <c r="I7896" s="14" t="n">
        <v>17.5</v>
      </c>
      <c r="J7896" s="23" t="n">
        <f aca="false">IF(AND(E7896="Priority",ISNUMBER('Cost model'!N424)),'Cost model'!N424,'Cost model'!M424)</f>
        <v>16.5</v>
      </c>
      <c r="K7896" s="14" t="n">
        <f aca="false">J7896-H7896</f>
        <v>1.37</v>
      </c>
      <c r="L7896" s="14" t="n">
        <f aca="false">G7896-H7896</f>
        <v>2.37</v>
      </c>
    </row>
    <row r="7897" customFormat="false" ht="15" hidden="false" customHeight="false" outlineLevel="0" collapsed="false">
      <c r="A7897" s="2" t="s">
        <v>124</v>
      </c>
      <c r="B7897" s="2" t="s">
        <v>124</v>
      </c>
      <c r="C7897" s="2" t="s">
        <v>48</v>
      </c>
      <c r="D7897" s="2" t="s">
        <v>10</v>
      </c>
      <c r="E7897" s="2" t="s">
        <v>74</v>
      </c>
      <c r="F7897" s="2" t="s">
        <v>977</v>
      </c>
      <c r="G7897" s="14" t="n">
        <v>12.5</v>
      </c>
      <c r="H7897" s="14" t="n">
        <v>9.78</v>
      </c>
      <c r="I7897" s="14" t="n">
        <v>12.5</v>
      </c>
      <c r="J7897" s="23" t="n">
        <f aca="false">IF(AND(E7897="Priority",ISNUMBER('Cost model'!N318)),'Cost model'!N318,'Cost model'!M318)</f>
        <v>14.5</v>
      </c>
      <c r="K7897" s="14" t="n">
        <f aca="false">J7897-H7897</f>
        <v>4.72</v>
      </c>
      <c r="L7897" s="14" t="n">
        <f aca="false">G7897-H7897</f>
        <v>2.72</v>
      </c>
    </row>
    <row r="7898" customFormat="false" ht="15" hidden="false" customHeight="false" outlineLevel="0" collapsed="false">
      <c r="A7898" s="2" t="s">
        <v>221</v>
      </c>
      <c r="B7898" s="2" t="s">
        <v>221</v>
      </c>
      <c r="C7898" s="2" t="s">
        <v>47</v>
      </c>
      <c r="D7898" s="2" t="s">
        <v>12</v>
      </c>
      <c r="E7898" s="2" t="s">
        <v>74</v>
      </c>
      <c r="F7898" s="2" t="s">
        <v>977</v>
      </c>
      <c r="G7898" s="14" t="n">
        <v>9.5</v>
      </c>
      <c r="H7898" s="14" t="n">
        <v>24.95</v>
      </c>
      <c r="I7898" s="14" t="n">
        <v>9.5</v>
      </c>
      <c r="J7898" s="23" t="n">
        <f aca="false">IF(AND(E7898="Priority",ISNUMBER('Cost model'!N740)),'Cost model'!N740,'Cost model'!M740)</f>
        <v>22.5</v>
      </c>
      <c r="K7898" s="14" t="n">
        <f aca="false">J7898-H7898</f>
        <v>-2.45</v>
      </c>
      <c r="L7898" s="14" t="n">
        <f aca="false">G7898-H7898</f>
        <v>-15.45</v>
      </c>
    </row>
    <row r="7899" customFormat="false" ht="15" hidden="false" customHeight="false" outlineLevel="0" collapsed="false">
      <c r="A7899" s="2" t="s">
        <v>174</v>
      </c>
      <c r="B7899" s="2" t="s">
        <v>174</v>
      </c>
      <c r="C7899" s="2" t="s">
        <v>48</v>
      </c>
      <c r="D7899" s="2" t="s">
        <v>12</v>
      </c>
      <c r="E7899" s="2" t="s">
        <v>74</v>
      </c>
      <c r="F7899" s="2" t="s">
        <v>977</v>
      </c>
      <c r="G7899" s="14" t="n">
        <v>12.5</v>
      </c>
      <c r="H7899" s="14" t="n">
        <v>26.13</v>
      </c>
      <c r="I7899" s="14" t="n">
        <v>12.5</v>
      </c>
      <c r="J7899" s="23" t="n">
        <f aca="false">IF(AND(E7899="Priority",ISNUMBER('Cost model'!N171)),'Cost model'!N171,'Cost model'!M171)</f>
        <v>40</v>
      </c>
      <c r="K7899" s="14" t="n">
        <f aca="false">J7899-H7899</f>
        <v>13.87</v>
      </c>
      <c r="L7899" s="14" t="n">
        <f aca="false">G7899-H7899</f>
        <v>-13.63</v>
      </c>
    </row>
    <row r="7900" customFormat="false" ht="15" hidden="false" customHeight="false" outlineLevel="0" collapsed="false">
      <c r="A7900" s="2" t="s">
        <v>174</v>
      </c>
      <c r="B7900" s="2" t="s">
        <v>124</v>
      </c>
      <c r="C7900" s="2" t="s">
        <v>47</v>
      </c>
      <c r="D7900" s="2" t="s">
        <v>10</v>
      </c>
      <c r="E7900" s="2" t="s">
        <v>74</v>
      </c>
      <c r="F7900" s="2" t="s">
        <v>976</v>
      </c>
      <c r="G7900" s="14" t="n">
        <v>9.5</v>
      </c>
      <c r="H7900" s="14" t="n">
        <v>8.02</v>
      </c>
      <c r="I7900" s="14" t="n">
        <v>9.5</v>
      </c>
      <c r="J7900" s="23" t="n">
        <f aca="false">IF(AND(E7900="Priority",ISNUMBER('Cost model'!N107)),'Cost model'!N107,'Cost model'!M107)</f>
        <v>12.5</v>
      </c>
      <c r="K7900" s="14" t="n">
        <f aca="false">J7900-H7900</f>
        <v>4.48</v>
      </c>
      <c r="L7900" s="14" t="n">
        <f aca="false">G7900-H7900</f>
        <v>1.48</v>
      </c>
    </row>
    <row r="7901" customFormat="false" ht="15" hidden="false" customHeight="false" outlineLevel="0" collapsed="false">
      <c r="A7901" s="2" t="s">
        <v>142</v>
      </c>
      <c r="B7901" s="2" t="s">
        <v>142</v>
      </c>
      <c r="C7901" s="2" t="s">
        <v>47</v>
      </c>
      <c r="D7901" s="2" t="s">
        <v>13</v>
      </c>
      <c r="E7901" s="2" t="s">
        <v>74</v>
      </c>
      <c r="F7901" s="2" t="s">
        <v>977</v>
      </c>
      <c r="G7901" s="14" t="n">
        <v>19</v>
      </c>
      <c r="H7901" s="14" t="n">
        <v>25.1</v>
      </c>
      <c r="I7901" s="14" t="n">
        <v>19</v>
      </c>
      <c r="J7901" s="23" t="n">
        <f aca="false">IF(AND(E7901="Priority",ISNUMBER('Cost model'!N638)),'Cost model'!N638,'Cost model'!M638)</f>
        <v>50</v>
      </c>
      <c r="K7901" s="14" t="n">
        <f aca="false">J7901-H7901</f>
        <v>24.9</v>
      </c>
      <c r="L7901" s="14" t="n">
        <f aca="false">G7901-H7901</f>
        <v>-6.1</v>
      </c>
    </row>
    <row r="7902" customFormat="false" ht="15" hidden="false" customHeight="false" outlineLevel="0" collapsed="false">
      <c r="A7902" s="2" t="s">
        <v>124</v>
      </c>
      <c r="B7902" s="2" t="s">
        <v>124</v>
      </c>
      <c r="C7902" s="2" t="s">
        <v>48</v>
      </c>
      <c r="D7902" s="2" t="s">
        <v>12</v>
      </c>
      <c r="E7902" s="2" t="s">
        <v>74</v>
      </c>
      <c r="F7902" s="2" t="s">
        <v>977</v>
      </c>
      <c r="G7902" s="14" t="n">
        <v>12.5</v>
      </c>
      <c r="H7902" s="14" t="n">
        <v>11.69</v>
      </c>
      <c r="I7902" s="14" t="n">
        <v>12.5</v>
      </c>
      <c r="J7902" s="23" t="n">
        <f aca="false">IF(AND(E7902="Priority",ISNUMBER('Cost model'!N321)),'Cost model'!N321,'Cost model'!M321)</f>
        <v>40</v>
      </c>
      <c r="K7902" s="14" t="n">
        <f aca="false">J7902-H7902</f>
        <v>28.31</v>
      </c>
      <c r="L7902" s="14" t="n">
        <f aca="false">G7902-H7902</f>
        <v>0.810000000000001</v>
      </c>
    </row>
    <row r="7903" customFormat="false" ht="15" hidden="false" customHeight="false" outlineLevel="0" collapsed="false">
      <c r="A7903" s="2" t="s">
        <v>174</v>
      </c>
      <c r="B7903" s="2" t="s">
        <v>221</v>
      </c>
      <c r="C7903" s="2" t="s">
        <v>47</v>
      </c>
      <c r="D7903" s="2" t="s">
        <v>12</v>
      </c>
      <c r="E7903" s="2" t="s">
        <v>74</v>
      </c>
      <c r="F7903" s="2" t="s">
        <v>976</v>
      </c>
      <c r="G7903" s="14" t="n">
        <v>9.5</v>
      </c>
      <c r="H7903" s="14" t="n">
        <v>58.09</v>
      </c>
      <c r="I7903" s="14" t="n">
        <v>24.5</v>
      </c>
      <c r="J7903" s="23" t="n">
        <f aca="false">IF(AND(E7903="Priority",ISNUMBER('Cost model'!N155)),'Cost model'!N155,'Cost model'!M155)</f>
        <v>50</v>
      </c>
      <c r="K7903" s="14" t="n">
        <f aca="false">J7903-H7903</f>
        <v>-8.09</v>
      </c>
      <c r="L7903" s="14" t="n">
        <f aca="false">G7903-H7903</f>
        <v>-48.59</v>
      </c>
    </row>
    <row r="7904" customFormat="false" ht="15" hidden="false" customHeight="false" outlineLevel="0" collapsed="false">
      <c r="A7904" s="2" t="s">
        <v>221</v>
      </c>
      <c r="B7904" s="2" t="s">
        <v>221</v>
      </c>
      <c r="C7904" s="2" t="s">
        <v>47</v>
      </c>
      <c r="D7904" s="2" t="s">
        <v>14</v>
      </c>
      <c r="E7904" s="2" t="s">
        <v>74</v>
      </c>
      <c r="F7904" s="2" t="s">
        <v>977</v>
      </c>
      <c r="G7904" s="14" t="n">
        <v>25</v>
      </c>
      <c r="H7904" s="14" t="n">
        <v>31.99</v>
      </c>
      <c r="I7904" s="14" t="n">
        <v>25</v>
      </c>
      <c r="J7904" s="23" t="n">
        <f aca="false">IF(AND(E7904="Priority",ISNUMBER('Cost model'!N746)),'Cost model'!N746,'Cost model'!M746)</f>
        <v>100</v>
      </c>
      <c r="K7904" s="14" t="n">
        <f aca="false">J7904-H7904</f>
        <v>68.01</v>
      </c>
      <c r="L7904" s="14" t="n">
        <f aca="false">G7904-H7904</f>
        <v>-6.99</v>
      </c>
    </row>
    <row r="7905" customFormat="false" ht="15" hidden="false" customHeight="false" outlineLevel="0" collapsed="false">
      <c r="A7905" s="2" t="s">
        <v>124</v>
      </c>
      <c r="B7905" s="2" t="s">
        <v>124</v>
      </c>
      <c r="C7905" s="2" t="s">
        <v>48</v>
      </c>
      <c r="D7905" s="2" t="s">
        <v>10</v>
      </c>
      <c r="E7905" s="2" t="s">
        <v>74</v>
      </c>
      <c r="F7905" s="2" t="s">
        <v>977</v>
      </c>
      <c r="G7905" s="14" t="n">
        <v>12.5</v>
      </c>
      <c r="H7905" s="14" t="n">
        <v>13.35</v>
      </c>
      <c r="I7905" s="14" t="n">
        <v>12.5</v>
      </c>
      <c r="J7905" s="23" t="n">
        <f aca="false">IF(AND(E7905="Priority",ISNUMBER('Cost model'!N318)),'Cost model'!N318,'Cost model'!M318)</f>
        <v>14.5</v>
      </c>
      <c r="K7905" s="14" t="n">
        <f aca="false">J7905-H7905</f>
        <v>1.15</v>
      </c>
      <c r="L7905" s="14" t="n">
        <f aca="false">G7905-H7905</f>
        <v>-0.85</v>
      </c>
    </row>
    <row r="7906" customFormat="false" ht="15" hidden="false" customHeight="false" outlineLevel="0" collapsed="false">
      <c r="A7906" s="2" t="s">
        <v>174</v>
      </c>
      <c r="B7906" s="2" t="s">
        <v>174</v>
      </c>
      <c r="C7906" s="2" t="s">
        <v>49</v>
      </c>
      <c r="D7906" s="2" t="s">
        <v>12</v>
      </c>
      <c r="E7906" s="2" t="s">
        <v>74</v>
      </c>
      <c r="F7906" s="2" t="s">
        <v>977</v>
      </c>
      <c r="G7906" s="14" t="n">
        <v>19.5</v>
      </c>
      <c r="H7906" s="14" t="n">
        <v>43.89</v>
      </c>
      <c r="I7906" s="14" t="n">
        <v>19.5</v>
      </c>
      <c r="J7906" s="23" t="n">
        <f aca="false">IF(AND(E7906="Priority",ISNUMBER('Cost model'!N172)),'Cost model'!N172,'Cost model'!M172)</f>
        <v>45</v>
      </c>
      <c r="K7906" s="14" t="n">
        <f aca="false">J7906-H7906</f>
        <v>1.11</v>
      </c>
      <c r="L7906" s="14" t="n">
        <f aca="false">G7906-H7906</f>
        <v>-24.39</v>
      </c>
    </row>
    <row r="7907" customFormat="false" ht="15" hidden="false" customHeight="false" outlineLevel="0" collapsed="false">
      <c r="A7907" s="2" t="s">
        <v>142</v>
      </c>
      <c r="B7907" s="2" t="s">
        <v>142</v>
      </c>
      <c r="C7907" s="2" t="s">
        <v>47</v>
      </c>
      <c r="D7907" s="2" t="s">
        <v>12</v>
      </c>
      <c r="E7907" s="2" t="s">
        <v>74</v>
      </c>
      <c r="F7907" s="2" t="s">
        <v>977</v>
      </c>
      <c r="G7907" s="14" t="n">
        <v>9.5</v>
      </c>
      <c r="H7907" s="14" t="n">
        <v>41.81</v>
      </c>
      <c r="I7907" s="14" t="n">
        <v>9.5</v>
      </c>
      <c r="J7907" s="23" t="n">
        <f aca="false">IF(AND(E7907="Priority",ISNUMBER('Cost model'!N635)),'Cost model'!N635,'Cost model'!M635)</f>
        <v>30.5</v>
      </c>
      <c r="K7907" s="14" t="n">
        <f aca="false">J7907-H7907</f>
        <v>-11.31</v>
      </c>
      <c r="L7907" s="14" t="n">
        <f aca="false">G7907-H7907</f>
        <v>-32.31</v>
      </c>
    </row>
    <row r="7908" customFormat="false" ht="15" hidden="false" customHeight="false" outlineLevel="0" collapsed="false">
      <c r="A7908" s="2" t="s">
        <v>221</v>
      </c>
      <c r="B7908" s="2" t="s">
        <v>221</v>
      </c>
      <c r="C7908" s="2" t="s">
        <v>49</v>
      </c>
      <c r="D7908" s="2" t="s">
        <v>13</v>
      </c>
      <c r="E7908" s="2" t="s">
        <v>74</v>
      </c>
      <c r="F7908" s="2" t="s">
        <v>977</v>
      </c>
      <c r="G7908" s="14" t="n">
        <v>50</v>
      </c>
      <c r="H7908" s="14" t="n">
        <v>58.6</v>
      </c>
      <c r="I7908" s="14" t="n">
        <v>50</v>
      </c>
      <c r="J7908" s="23" t="n">
        <f aca="false">IF(AND(E7908="Priority",ISNUMBER('Cost model'!N745)),'Cost model'!N745,'Cost model'!M745)</f>
        <v>130</v>
      </c>
      <c r="K7908" s="14" t="n">
        <f aca="false">J7908-H7908</f>
        <v>71.4</v>
      </c>
      <c r="L7908" s="14" t="n">
        <f aca="false">G7908-H7908</f>
        <v>-8.6</v>
      </c>
    </row>
    <row r="7909" customFormat="false" ht="15" hidden="false" customHeight="false" outlineLevel="0" collapsed="false">
      <c r="A7909" s="2" t="s">
        <v>174</v>
      </c>
      <c r="B7909" s="2" t="s">
        <v>174</v>
      </c>
      <c r="C7909" s="2" t="s">
        <v>48</v>
      </c>
      <c r="D7909" s="2" t="s">
        <v>12</v>
      </c>
      <c r="E7909" s="2" t="s">
        <v>74</v>
      </c>
      <c r="F7909" s="2" t="s">
        <v>977</v>
      </c>
      <c r="G7909" s="14" t="n">
        <v>12.5</v>
      </c>
      <c r="H7909" s="14" t="n">
        <v>45.69</v>
      </c>
      <c r="I7909" s="14" t="n">
        <v>12.5</v>
      </c>
      <c r="J7909" s="23" t="n">
        <f aca="false">IF(AND(E7909="Priority",ISNUMBER('Cost model'!N171)),'Cost model'!N171,'Cost model'!M171)</f>
        <v>40</v>
      </c>
      <c r="K7909" s="14" t="n">
        <f aca="false">J7909-H7909</f>
        <v>-5.69</v>
      </c>
      <c r="L7909" s="14" t="n">
        <f aca="false">G7909-H7909</f>
        <v>-33.19</v>
      </c>
    </row>
    <row r="7910" customFormat="false" ht="15" hidden="false" customHeight="false" outlineLevel="0" collapsed="false">
      <c r="A7910" s="2" t="s">
        <v>142</v>
      </c>
      <c r="B7910" s="2" t="s">
        <v>221</v>
      </c>
      <c r="C7910" s="2" t="s">
        <v>48</v>
      </c>
      <c r="D7910" s="2" t="s">
        <v>12</v>
      </c>
      <c r="E7910" s="2" t="s">
        <v>74</v>
      </c>
      <c r="F7910" s="2" t="s">
        <v>976</v>
      </c>
      <c r="G7910" s="14" t="n">
        <v>19.5</v>
      </c>
      <c r="H7910" s="14" t="n">
        <v>52.29</v>
      </c>
      <c r="I7910" s="14" t="n">
        <v>24.5</v>
      </c>
      <c r="J7910" s="23" t="n">
        <f aca="false">IF(AND(E7910="Priority",ISNUMBER('Cost model'!N681)),'Cost model'!N681,'Cost model'!M681)</f>
        <v>60</v>
      </c>
      <c r="K7910" s="14" t="n">
        <f aca="false">J7910-H7910</f>
        <v>7.71</v>
      </c>
      <c r="L7910" s="14" t="n">
        <f aca="false">G7910-H7910</f>
        <v>-32.79</v>
      </c>
    </row>
    <row r="7911" customFormat="false" ht="15" hidden="false" customHeight="false" outlineLevel="0" collapsed="false">
      <c r="A7911" s="2" t="s">
        <v>142</v>
      </c>
      <c r="B7911" s="2" t="s">
        <v>142</v>
      </c>
      <c r="C7911" s="2" t="s">
        <v>47</v>
      </c>
      <c r="D7911" s="2" t="s">
        <v>10</v>
      </c>
      <c r="E7911" s="2" t="s">
        <v>74</v>
      </c>
      <c r="F7911" s="2" t="s">
        <v>977</v>
      </c>
      <c r="G7911" s="14" t="n">
        <v>9.5</v>
      </c>
      <c r="H7911" s="14" t="n">
        <v>7.88</v>
      </c>
      <c r="I7911" s="14" t="n">
        <v>9.5</v>
      </c>
      <c r="J7911" s="23" t="n">
        <f aca="false">IF(AND(E7911="Priority",ISNUMBER('Cost model'!N632)),'Cost model'!N632,'Cost model'!M632)</f>
        <v>9.5</v>
      </c>
      <c r="K7911" s="14" t="n">
        <f aca="false">J7911-H7911</f>
        <v>1.62</v>
      </c>
      <c r="L7911" s="14" t="n">
        <f aca="false">G7911-H7911</f>
        <v>1.62</v>
      </c>
    </row>
    <row r="7912" customFormat="false" ht="15" hidden="false" customHeight="false" outlineLevel="0" collapsed="false">
      <c r="A7912" s="2" t="s">
        <v>174</v>
      </c>
      <c r="B7912" s="2" t="s">
        <v>174</v>
      </c>
      <c r="C7912" s="2" t="s">
        <v>47</v>
      </c>
      <c r="D7912" s="2" t="s">
        <v>10</v>
      </c>
      <c r="E7912" s="2" t="s">
        <v>74</v>
      </c>
      <c r="F7912" s="2" t="s">
        <v>977</v>
      </c>
      <c r="G7912" s="14" t="n">
        <v>9.5</v>
      </c>
      <c r="H7912" s="14" t="n">
        <v>7.5</v>
      </c>
      <c r="I7912" s="14" t="n">
        <v>9.5</v>
      </c>
      <c r="J7912" s="23" t="n">
        <f aca="false">IF(AND(E7912="Priority",ISNUMBER('Cost model'!N167)),'Cost model'!N167,'Cost model'!M167)</f>
        <v>8.5</v>
      </c>
      <c r="K7912" s="14" t="n">
        <f aca="false">J7912-H7912</f>
        <v>1</v>
      </c>
      <c r="L7912" s="14" t="n">
        <f aca="false">G7912-H7912</f>
        <v>2</v>
      </c>
    </row>
    <row r="7913" customFormat="false" ht="15" hidden="false" customHeight="false" outlineLevel="0" collapsed="false">
      <c r="A7913" s="2" t="s">
        <v>221</v>
      </c>
      <c r="B7913" s="2" t="s">
        <v>174</v>
      </c>
      <c r="C7913" s="2" t="s">
        <v>47</v>
      </c>
      <c r="D7913" s="2" t="s">
        <v>10</v>
      </c>
      <c r="E7913" s="2" t="s">
        <v>74</v>
      </c>
      <c r="F7913" s="2" t="s">
        <v>976</v>
      </c>
      <c r="G7913" s="14" t="n">
        <v>9.5</v>
      </c>
      <c r="H7913" s="14" t="n">
        <v>23.78</v>
      </c>
      <c r="I7913" s="14" t="n">
        <v>19.5</v>
      </c>
      <c r="J7913" s="23" t="n">
        <f aca="false">IF(AND(E7913="Priority",ISNUMBER('Cost model'!N782)),'Cost model'!N782,'Cost model'!M782)</f>
        <v>11.5</v>
      </c>
      <c r="K7913" s="14" t="n">
        <f aca="false">J7913-H7913</f>
        <v>-12.28</v>
      </c>
      <c r="L7913" s="14" t="n">
        <f aca="false">G7913-H7913</f>
        <v>-14.28</v>
      </c>
    </row>
    <row r="7914" customFormat="false" ht="15" hidden="false" customHeight="false" outlineLevel="0" collapsed="false">
      <c r="A7914" s="2" t="s">
        <v>221</v>
      </c>
      <c r="B7914" s="2" t="s">
        <v>221</v>
      </c>
      <c r="C7914" s="2" t="s">
        <v>47</v>
      </c>
      <c r="D7914" s="2" t="s">
        <v>10</v>
      </c>
      <c r="E7914" s="2" t="s">
        <v>74</v>
      </c>
      <c r="F7914" s="2" t="s">
        <v>977</v>
      </c>
      <c r="G7914" s="14" t="n">
        <v>9.5</v>
      </c>
      <c r="H7914" s="14" t="n">
        <v>7.18</v>
      </c>
      <c r="I7914" s="14" t="n">
        <v>9.5</v>
      </c>
      <c r="J7914" s="23" t="n">
        <f aca="false">IF(AND(E7914="Priority",ISNUMBER('Cost model'!N737)),'Cost model'!N737,'Cost model'!M737)</f>
        <v>8.5</v>
      </c>
      <c r="K7914" s="14" t="n">
        <f aca="false">J7914-H7914</f>
        <v>1.32</v>
      </c>
      <c r="L7914" s="14" t="n">
        <f aca="false">G7914-H7914</f>
        <v>2.32</v>
      </c>
    </row>
    <row r="7915" customFormat="false" ht="15" hidden="false" customHeight="false" outlineLevel="0" collapsed="false">
      <c r="A7915" s="2" t="s">
        <v>124</v>
      </c>
      <c r="B7915" s="2" t="s">
        <v>124</v>
      </c>
      <c r="C7915" s="2" t="s">
        <v>49</v>
      </c>
      <c r="D7915" s="2" t="s">
        <v>14</v>
      </c>
      <c r="E7915" s="2" t="s">
        <v>74</v>
      </c>
      <c r="F7915" s="2" t="s">
        <v>977</v>
      </c>
      <c r="G7915" s="14" t="n">
        <v>85</v>
      </c>
      <c r="H7915" s="14" t="n">
        <v>139.13</v>
      </c>
      <c r="I7915" s="14" t="n">
        <v>85</v>
      </c>
      <c r="J7915" s="23" t="n">
        <f aca="false">IF(AND(E7915="Priority",ISNUMBER('Cost model'!N328)),'Cost model'!N328,'Cost model'!M328)</f>
        <v>175</v>
      </c>
      <c r="K7915" s="14" t="n">
        <f aca="false">J7915-H7915</f>
        <v>35.87</v>
      </c>
      <c r="L7915" s="14" t="n">
        <f aca="false">G7915-H7915</f>
        <v>-54.13</v>
      </c>
    </row>
    <row r="7916" customFormat="false" ht="15" hidden="false" customHeight="false" outlineLevel="0" collapsed="false">
      <c r="A7916" s="2" t="s">
        <v>174</v>
      </c>
      <c r="B7916" s="2" t="s">
        <v>124</v>
      </c>
      <c r="C7916" s="2" t="s">
        <v>47</v>
      </c>
      <c r="D7916" s="2" t="s">
        <v>12</v>
      </c>
      <c r="E7916" s="2" t="s">
        <v>74</v>
      </c>
      <c r="F7916" s="2" t="s">
        <v>976</v>
      </c>
      <c r="G7916" s="14" t="n">
        <v>9.5</v>
      </c>
      <c r="H7916" s="14" t="n">
        <v>31.47</v>
      </c>
      <c r="I7916" s="14" t="n">
        <v>9.5</v>
      </c>
      <c r="J7916" s="23" t="n">
        <f aca="false">IF(AND(E7916="Priority",ISNUMBER('Cost model'!N110)),'Cost model'!N110,'Cost model'!M110)</f>
        <v>40</v>
      </c>
      <c r="K7916" s="14" t="n">
        <f aca="false">J7916-H7916</f>
        <v>8.53</v>
      </c>
      <c r="L7916" s="14" t="n">
        <f aca="false">G7916-H7916</f>
        <v>-21.97</v>
      </c>
    </row>
    <row r="7917" customFormat="false" ht="15" hidden="false" customHeight="false" outlineLevel="0" collapsed="false">
      <c r="A7917" s="2" t="s">
        <v>124</v>
      </c>
      <c r="B7917" s="2" t="s">
        <v>124</v>
      </c>
      <c r="C7917" s="2" t="s">
        <v>47</v>
      </c>
      <c r="D7917" s="2" t="s">
        <v>13</v>
      </c>
      <c r="E7917" s="2" t="s">
        <v>74</v>
      </c>
      <c r="F7917" s="2" t="s">
        <v>977</v>
      </c>
      <c r="G7917" s="14" t="n">
        <v>19</v>
      </c>
      <c r="H7917" s="14" t="n">
        <v>28.37</v>
      </c>
      <c r="I7917" s="14" t="n">
        <v>19</v>
      </c>
      <c r="J7917" s="23" t="n">
        <f aca="false">IF(AND(E7917="Priority",ISNUMBER('Cost model'!N323)),'Cost model'!N323,'Cost model'!M323)</f>
        <v>60</v>
      </c>
      <c r="K7917" s="14" t="n">
        <f aca="false">J7917-H7917</f>
        <v>31.63</v>
      </c>
      <c r="L7917" s="14" t="n">
        <f aca="false">G7917-H7917</f>
        <v>-9.37</v>
      </c>
    </row>
    <row r="7918" customFormat="false" ht="15" hidden="false" customHeight="false" outlineLevel="0" collapsed="false">
      <c r="A7918" s="2" t="s">
        <v>221</v>
      </c>
      <c r="B7918" s="2" t="s">
        <v>158</v>
      </c>
      <c r="C7918" s="2" t="s">
        <v>47</v>
      </c>
      <c r="D7918" s="2" t="s">
        <v>12</v>
      </c>
      <c r="E7918" s="2" t="s">
        <v>74</v>
      </c>
      <c r="F7918" s="2" t="s">
        <v>976</v>
      </c>
      <c r="G7918" s="14" t="n">
        <v>19.5</v>
      </c>
      <c r="H7918" s="14" t="n">
        <v>46.5</v>
      </c>
      <c r="I7918" s="14" t="n">
        <v>19.5</v>
      </c>
      <c r="J7918" s="23" t="n">
        <f aca="false">IF(AND(E7918="Priority",ISNUMBER('Cost model'!N755)),'Cost model'!N755,'Cost model'!M755)</f>
        <v>50</v>
      </c>
      <c r="K7918" s="14" t="n">
        <f aca="false">J7918-H7918</f>
        <v>3.5</v>
      </c>
      <c r="L7918" s="14" t="n">
        <f aca="false">G7918-H7918</f>
        <v>-27</v>
      </c>
    </row>
    <row r="7919" customFormat="false" ht="15" hidden="false" customHeight="false" outlineLevel="0" collapsed="false">
      <c r="A7919" s="2" t="s">
        <v>142</v>
      </c>
      <c r="B7919" s="2" t="s">
        <v>142</v>
      </c>
      <c r="C7919" s="2" t="s">
        <v>47</v>
      </c>
      <c r="D7919" s="2" t="s">
        <v>10</v>
      </c>
      <c r="E7919" s="2" t="s">
        <v>74</v>
      </c>
      <c r="F7919" s="2" t="s">
        <v>977</v>
      </c>
      <c r="G7919" s="14" t="n">
        <v>9.5</v>
      </c>
      <c r="H7919" s="14" t="n">
        <v>8.13</v>
      </c>
      <c r="I7919" s="14" t="n">
        <v>9.5</v>
      </c>
      <c r="J7919" s="23" t="n">
        <f aca="false">IF(AND(E7919="Priority",ISNUMBER('Cost model'!N632)),'Cost model'!N632,'Cost model'!M632)</f>
        <v>9.5</v>
      </c>
      <c r="K7919" s="14" t="n">
        <f aca="false">J7919-H7919</f>
        <v>1.37</v>
      </c>
      <c r="L7919" s="14" t="n">
        <f aca="false">G7919-H7919</f>
        <v>1.37</v>
      </c>
    </row>
    <row r="7920" customFormat="false" ht="15" hidden="false" customHeight="false" outlineLevel="0" collapsed="false">
      <c r="A7920" s="2" t="s">
        <v>142</v>
      </c>
      <c r="B7920" s="2" t="s">
        <v>142</v>
      </c>
      <c r="C7920" s="2" t="s">
        <v>47</v>
      </c>
      <c r="D7920" s="2" t="s">
        <v>10</v>
      </c>
      <c r="E7920" s="2" t="s">
        <v>74</v>
      </c>
      <c r="F7920" s="2" t="s">
        <v>977</v>
      </c>
      <c r="G7920" s="14" t="n">
        <v>9.5</v>
      </c>
      <c r="H7920" s="14" t="n">
        <v>6.4</v>
      </c>
      <c r="I7920" s="14" t="n">
        <v>9.5</v>
      </c>
      <c r="J7920" s="23" t="n">
        <f aca="false">IF(AND(E7920="Priority",ISNUMBER('Cost model'!N632)),'Cost model'!N632,'Cost model'!M632)</f>
        <v>9.5</v>
      </c>
      <c r="K7920" s="14" t="n">
        <f aca="false">J7920-H7920</f>
        <v>3.1</v>
      </c>
      <c r="L7920" s="14" t="n">
        <f aca="false">G7920-H7920</f>
        <v>3.1</v>
      </c>
    </row>
    <row r="7921" customFormat="false" ht="15" hidden="false" customHeight="false" outlineLevel="0" collapsed="false">
      <c r="A7921" s="2" t="s">
        <v>174</v>
      </c>
      <c r="B7921" s="2" t="s">
        <v>174</v>
      </c>
      <c r="C7921" s="2" t="s">
        <v>47</v>
      </c>
      <c r="D7921" s="2" t="s">
        <v>10</v>
      </c>
      <c r="E7921" s="2" t="s">
        <v>74</v>
      </c>
      <c r="F7921" s="2" t="s">
        <v>977</v>
      </c>
      <c r="G7921" s="14" t="n">
        <v>9.5</v>
      </c>
      <c r="H7921" s="14" t="n">
        <v>6.71</v>
      </c>
      <c r="I7921" s="14" t="n">
        <v>9.5</v>
      </c>
      <c r="J7921" s="23" t="n">
        <f aca="false">IF(AND(E7921="Priority",ISNUMBER('Cost model'!N167)),'Cost model'!N167,'Cost model'!M167)</f>
        <v>8.5</v>
      </c>
      <c r="K7921" s="14" t="n">
        <f aca="false">J7921-H7921</f>
        <v>1.79</v>
      </c>
      <c r="L7921" s="14" t="n">
        <f aca="false">G7921-H7921</f>
        <v>2.79</v>
      </c>
    </row>
    <row r="7922" customFormat="false" ht="15" hidden="false" customHeight="false" outlineLevel="0" collapsed="false">
      <c r="A7922" s="2" t="s">
        <v>221</v>
      </c>
      <c r="B7922" s="2" t="s">
        <v>221</v>
      </c>
      <c r="C7922" s="2" t="s">
        <v>49</v>
      </c>
      <c r="D7922" s="2" t="s">
        <v>12</v>
      </c>
      <c r="E7922" s="2" t="s">
        <v>74</v>
      </c>
      <c r="F7922" s="2" t="s">
        <v>977</v>
      </c>
      <c r="G7922" s="14" t="n">
        <v>19.5</v>
      </c>
      <c r="H7922" s="14" t="n">
        <v>38.64</v>
      </c>
      <c r="I7922" s="14" t="n">
        <v>19.5</v>
      </c>
      <c r="J7922" s="23" t="n">
        <f aca="false">IF(AND(E7922="Priority",ISNUMBER('Cost model'!N742)),'Cost model'!N742,'Cost model'!M742)</f>
        <v>60</v>
      </c>
      <c r="K7922" s="14" t="n">
        <f aca="false">J7922-H7922</f>
        <v>21.36</v>
      </c>
      <c r="L7922" s="14" t="n">
        <f aca="false">G7922-H7922</f>
        <v>-19.14</v>
      </c>
    </row>
    <row r="7923" customFormat="false" ht="15" hidden="false" customHeight="false" outlineLevel="0" collapsed="false">
      <c r="A7923" s="2" t="s">
        <v>174</v>
      </c>
      <c r="B7923" s="2" t="s">
        <v>142</v>
      </c>
      <c r="C7923" s="2" t="s">
        <v>48</v>
      </c>
      <c r="D7923" s="2" t="s">
        <v>12</v>
      </c>
      <c r="E7923" s="2" t="s">
        <v>74</v>
      </c>
      <c r="F7923" s="2" t="s">
        <v>976</v>
      </c>
      <c r="G7923" s="14" t="n">
        <v>12.5</v>
      </c>
      <c r="H7923" s="14" t="n">
        <v>45.62</v>
      </c>
      <c r="I7923" s="14" t="n">
        <v>12.5</v>
      </c>
      <c r="J7923" s="23" t="n">
        <f aca="false">IF(AND(E7923="Priority",ISNUMBER('Cost model'!N126)),'Cost model'!N126,'Cost model'!M126)</f>
        <v>45</v>
      </c>
      <c r="K7923" s="14" t="n">
        <f aca="false">J7923-H7923</f>
        <v>-0.619999999999997</v>
      </c>
      <c r="L7923" s="14" t="n">
        <f aca="false">G7923-H7923</f>
        <v>-33.12</v>
      </c>
    </row>
    <row r="7924" customFormat="false" ht="15" hidden="false" customHeight="false" outlineLevel="0" collapsed="false">
      <c r="A7924" s="2" t="s">
        <v>124</v>
      </c>
      <c r="B7924" s="2" t="s">
        <v>124</v>
      </c>
      <c r="C7924" s="2" t="s">
        <v>48</v>
      </c>
      <c r="D7924" s="2" t="s">
        <v>12</v>
      </c>
      <c r="E7924" s="2" t="s">
        <v>83</v>
      </c>
      <c r="F7924" s="2" t="s">
        <v>977</v>
      </c>
      <c r="G7924" s="14" t="n">
        <v>19.5</v>
      </c>
      <c r="H7924" s="14" t="n">
        <v>41.81</v>
      </c>
      <c r="I7924" s="14" t="n">
        <v>19.5</v>
      </c>
      <c r="J7924" s="23" t="n">
        <f aca="false">IF(AND(E7924="Priority",ISNUMBER('Cost model'!N321)),'Cost model'!N321,'Cost model'!M321)</f>
        <v>55</v>
      </c>
      <c r="K7924" s="14" t="n">
        <f aca="false">J7924-H7924</f>
        <v>13.19</v>
      </c>
      <c r="L7924" s="14" t="n">
        <f aca="false">G7924-H7924</f>
        <v>-22.31</v>
      </c>
    </row>
    <row r="7925" customFormat="false" ht="15" hidden="false" customHeight="false" outlineLevel="0" collapsed="false">
      <c r="A7925" s="2" t="s">
        <v>174</v>
      </c>
      <c r="B7925" s="2" t="s">
        <v>124</v>
      </c>
      <c r="C7925" s="2" t="s">
        <v>49</v>
      </c>
      <c r="D7925" s="2" t="s">
        <v>12</v>
      </c>
      <c r="E7925" s="2" t="s">
        <v>74</v>
      </c>
      <c r="F7925" s="2" t="s">
        <v>976</v>
      </c>
      <c r="G7925" s="14" t="n">
        <v>19.5</v>
      </c>
      <c r="H7925" s="14" t="n">
        <v>20.28</v>
      </c>
      <c r="I7925" s="14" t="n">
        <v>19.5</v>
      </c>
      <c r="J7925" s="23" t="n">
        <f aca="false">IF(AND(E7925="Priority",ISNUMBER('Cost model'!N112)),'Cost model'!N112,'Cost model'!M112)</f>
        <v>50</v>
      </c>
      <c r="K7925" s="14" t="n">
        <f aca="false">J7925-H7925</f>
        <v>29.72</v>
      </c>
      <c r="L7925" s="14" t="n">
        <f aca="false">G7925-H7925</f>
        <v>-0.780000000000001</v>
      </c>
    </row>
    <row r="7926" customFormat="false" ht="15" hidden="false" customHeight="false" outlineLevel="0" collapsed="false">
      <c r="A7926" s="2" t="s">
        <v>221</v>
      </c>
      <c r="B7926" s="2" t="s">
        <v>124</v>
      </c>
      <c r="C7926" s="2" t="s">
        <v>48</v>
      </c>
      <c r="D7926" s="2" t="s">
        <v>10</v>
      </c>
      <c r="E7926" s="2" t="s">
        <v>74</v>
      </c>
      <c r="F7926" s="2" t="s">
        <v>976</v>
      </c>
      <c r="G7926" s="14" t="n">
        <v>17.5</v>
      </c>
      <c r="H7926" s="14" t="n">
        <v>76.37</v>
      </c>
      <c r="I7926" s="14" t="n">
        <v>19.5</v>
      </c>
      <c r="J7926" s="23" t="n">
        <f aca="false">IF(AND(E7926="Priority",ISNUMBER('Cost model'!N798)),'Cost model'!N798,'Cost model'!M798)</f>
        <v>20.5</v>
      </c>
      <c r="K7926" s="14" t="n">
        <f aca="false">J7926-H7926</f>
        <v>-55.87</v>
      </c>
      <c r="L7926" s="14" t="n">
        <f aca="false">G7926-H7926</f>
        <v>-58.87</v>
      </c>
    </row>
    <row r="7927" customFormat="false" ht="15" hidden="false" customHeight="false" outlineLevel="0" collapsed="false">
      <c r="A7927" s="2" t="s">
        <v>174</v>
      </c>
      <c r="B7927" s="2" t="s">
        <v>124</v>
      </c>
      <c r="C7927" s="2" t="s">
        <v>47</v>
      </c>
      <c r="D7927" s="2" t="s">
        <v>10</v>
      </c>
      <c r="E7927" s="2" t="s">
        <v>74</v>
      </c>
      <c r="F7927" s="2" t="s">
        <v>976</v>
      </c>
      <c r="G7927" s="14" t="n">
        <v>9.5</v>
      </c>
      <c r="H7927" s="14" t="n">
        <v>8.02</v>
      </c>
      <c r="I7927" s="14" t="n">
        <v>9.5</v>
      </c>
      <c r="J7927" s="23" t="n">
        <f aca="false">IF(AND(E7927="Priority",ISNUMBER('Cost model'!N107)),'Cost model'!N107,'Cost model'!M107)</f>
        <v>12.5</v>
      </c>
      <c r="K7927" s="14" t="n">
        <f aca="false">J7927-H7927</f>
        <v>4.48</v>
      </c>
      <c r="L7927" s="14" t="n">
        <f aca="false">G7927-H7927</f>
        <v>1.48</v>
      </c>
    </row>
    <row r="7928" customFormat="false" ht="15" hidden="false" customHeight="false" outlineLevel="0" collapsed="false">
      <c r="A7928" s="2" t="s">
        <v>221</v>
      </c>
      <c r="B7928" s="2" t="s">
        <v>221</v>
      </c>
      <c r="C7928" s="2" t="s">
        <v>47</v>
      </c>
      <c r="D7928" s="2" t="s">
        <v>12</v>
      </c>
      <c r="E7928" s="2" t="s">
        <v>74</v>
      </c>
      <c r="F7928" s="2" t="s">
        <v>977</v>
      </c>
      <c r="G7928" s="14" t="n">
        <v>9.5</v>
      </c>
      <c r="H7928" s="14" t="n">
        <v>31.98</v>
      </c>
      <c r="I7928" s="14" t="n">
        <v>9.5</v>
      </c>
      <c r="J7928" s="23" t="n">
        <f aca="false">IF(AND(E7928="Priority",ISNUMBER('Cost model'!N740)),'Cost model'!N740,'Cost model'!M740)</f>
        <v>22.5</v>
      </c>
      <c r="K7928" s="14" t="n">
        <f aca="false">J7928-H7928</f>
        <v>-9.48</v>
      </c>
      <c r="L7928" s="14" t="n">
        <f aca="false">G7928-H7928</f>
        <v>-22.48</v>
      </c>
    </row>
    <row r="7929" customFormat="false" ht="15" hidden="false" customHeight="false" outlineLevel="0" collapsed="false">
      <c r="A7929" s="2" t="s">
        <v>221</v>
      </c>
      <c r="B7929" s="2" t="s">
        <v>221</v>
      </c>
      <c r="C7929" s="2" t="s">
        <v>47</v>
      </c>
      <c r="D7929" s="2" t="s">
        <v>10</v>
      </c>
      <c r="E7929" s="2" t="s">
        <v>74</v>
      </c>
      <c r="F7929" s="2" t="s">
        <v>977</v>
      </c>
      <c r="G7929" s="14" t="n">
        <v>9.5</v>
      </c>
      <c r="H7929" s="14" t="n">
        <v>6.79</v>
      </c>
      <c r="I7929" s="14" t="n">
        <v>9.5</v>
      </c>
      <c r="J7929" s="23" t="n">
        <f aca="false">IF(AND(E7929="Priority",ISNUMBER('Cost model'!N737)),'Cost model'!N737,'Cost model'!M737)</f>
        <v>8.5</v>
      </c>
      <c r="K7929" s="14" t="n">
        <f aca="false">J7929-H7929</f>
        <v>1.71</v>
      </c>
      <c r="L7929" s="14" t="n">
        <f aca="false">G7929-H7929</f>
        <v>2.71</v>
      </c>
    </row>
    <row r="7930" customFormat="false" ht="15" hidden="false" customHeight="false" outlineLevel="0" collapsed="false">
      <c r="A7930" s="2" t="s">
        <v>124</v>
      </c>
      <c r="B7930" s="2" t="s">
        <v>142</v>
      </c>
      <c r="C7930" s="2" t="s">
        <v>47</v>
      </c>
      <c r="D7930" s="2" t="s">
        <v>10</v>
      </c>
      <c r="E7930" s="2" t="s">
        <v>74</v>
      </c>
      <c r="F7930" s="2" t="s">
        <v>976</v>
      </c>
      <c r="G7930" s="14" t="n">
        <v>14.5</v>
      </c>
      <c r="H7930" s="14" t="n">
        <v>8.87</v>
      </c>
      <c r="I7930" s="14" t="n">
        <v>14.5</v>
      </c>
      <c r="J7930" s="23" t="n">
        <f aca="false">IF(AND(E7930="Priority",ISNUMBER('Cost model'!N332)),'Cost model'!N332,'Cost model'!M332)</f>
        <v>16.5</v>
      </c>
      <c r="K7930" s="14" t="n">
        <f aca="false">J7930-H7930</f>
        <v>7.63</v>
      </c>
      <c r="L7930" s="14" t="n">
        <f aca="false">G7930-H7930</f>
        <v>5.63</v>
      </c>
    </row>
    <row r="7931" customFormat="false" ht="15" hidden="false" customHeight="false" outlineLevel="0" collapsed="false">
      <c r="A7931" s="2" t="s">
        <v>124</v>
      </c>
      <c r="B7931" s="2" t="s">
        <v>124</v>
      </c>
      <c r="C7931" s="2" t="s">
        <v>47</v>
      </c>
      <c r="D7931" s="2" t="s">
        <v>12</v>
      </c>
      <c r="E7931" s="2" t="s">
        <v>74</v>
      </c>
      <c r="F7931" s="2" t="s">
        <v>977</v>
      </c>
      <c r="G7931" s="14" t="n">
        <v>9.5</v>
      </c>
      <c r="H7931" s="14" t="n">
        <v>25.1</v>
      </c>
      <c r="I7931" s="14" t="n">
        <v>9.5</v>
      </c>
      <c r="J7931" s="23" t="n">
        <f aca="false">IF(AND(E7931="Priority",ISNUMBER('Cost model'!N320)),'Cost model'!N320,'Cost model'!M320)</f>
        <v>24.5</v>
      </c>
      <c r="K7931" s="14" t="n">
        <f aca="false">J7931-H7931</f>
        <v>-0.600000000000001</v>
      </c>
      <c r="L7931" s="14" t="n">
        <f aca="false">G7931-H7931</f>
        <v>-15.6</v>
      </c>
    </row>
    <row r="7932" customFormat="false" ht="15" hidden="false" customHeight="false" outlineLevel="0" collapsed="false">
      <c r="A7932" s="2" t="s">
        <v>174</v>
      </c>
      <c r="B7932" s="2" t="s">
        <v>142</v>
      </c>
      <c r="C7932" s="2" t="s">
        <v>48</v>
      </c>
      <c r="D7932" s="2" t="s">
        <v>12</v>
      </c>
      <c r="E7932" s="2" t="s">
        <v>74</v>
      </c>
      <c r="F7932" s="2" t="s">
        <v>976</v>
      </c>
      <c r="G7932" s="14" t="n">
        <v>12.5</v>
      </c>
      <c r="H7932" s="14" t="n">
        <v>45.62</v>
      </c>
      <c r="I7932" s="14" t="n">
        <v>12.5</v>
      </c>
      <c r="J7932" s="23" t="n">
        <f aca="false">IF(AND(E7932="Priority",ISNUMBER('Cost model'!N126)),'Cost model'!N126,'Cost model'!M126)</f>
        <v>45</v>
      </c>
      <c r="K7932" s="14" t="n">
        <f aca="false">J7932-H7932</f>
        <v>-0.619999999999997</v>
      </c>
      <c r="L7932" s="14" t="n">
        <f aca="false">G7932-H7932</f>
        <v>-33.12</v>
      </c>
    </row>
    <row r="7933" customFormat="false" ht="15" hidden="false" customHeight="false" outlineLevel="0" collapsed="false">
      <c r="A7933" s="2" t="s">
        <v>174</v>
      </c>
      <c r="B7933" s="2" t="s">
        <v>174</v>
      </c>
      <c r="C7933" s="2" t="s">
        <v>48</v>
      </c>
      <c r="D7933" s="2" t="s">
        <v>10</v>
      </c>
      <c r="E7933" s="2" t="s">
        <v>83</v>
      </c>
      <c r="F7933" s="2" t="s">
        <v>977</v>
      </c>
      <c r="G7933" s="14" t="n">
        <v>17.5</v>
      </c>
      <c r="H7933" s="14" t="n">
        <v>21.01</v>
      </c>
      <c r="I7933" s="14" t="n">
        <v>17.5</v>
      </c>
      <c r="J7933" s="23" t="n">
        <f aca="false">IF(AND(E7933="Priority",ISNUMBER('Cost model'!N168)),'Cost model'!N168,'Cost model'!M168)</f>
        <v>18.5</v>
      </c>
      <c r="K7933" s="14" t="n">
        <f aca="false">J7933-H7933</f>
        <v>-2.51</v>
      </c>
      <c r="L7933" s="14" t="n">
        <f aca="false">G7933-H7933</f>
        <v>-3.51</v>
      </c>
    </row>
    <row r="7934" customFormat="false" ht="15" hidden="false" customHeight="false" outlineLevel="0" collapsed="false">
      <c r="A7934" s="2" t="s">
        <v>158</v>
      </c>
      <c r="B7934" s="2" t="s">
        <v>158</v>
      </c>
      <c r="C7934" s="2" t="s">
        <v>47</v>
      </c>
      <c r="D7934" s="2" t="s">
        <v>10</v>
      </c>
      <c r="E7934" s="2" t="s">
        <v>74</v>
      </c>
      <c r="F7934" s="2" t="s">
        <v>977</v>
      </c>
      <c r="G7934" s="14" t="n">
        <v>9.5</v>
      </c>
      <c r="H7934" s="14" t="n">
        <v>5.81</v>
      </c>
      <c r="I7934" s="14" t="n">
        <v>9.5</v>
      </c>
      <c r="J7934" s="23" t="n">
        <f aca="false">IF(AND(E7934="Priority",ISNUMBER('Cost model'!N422)),'Cost model'!N422,'Cost model'!M422)</f>
        <v>8.5</v>
      </c>
      <c r="K7934" s="14" t="n">
        <f aca="false">J7934-H7934</f>
        <v>2.69</v>
      </c>
      <c r="L7934" s="14" t="n">
        <f aca="false">G7934-H7934</f>
        <v>3.69</v>
      </c>
    </row>
    <row r="7935" customFormat="false" ht="15" hidden="false" customHeight="false" outlineLevel="0" collapsed="false">
      <c r="A7935" s="2" t="s">
        <v>174</v>
      </c>
      <c r="B7935" s="2" t="s">
        <v>174</v>
      </c>
      <c r="C7935" s="2" t="s">
        <v>48</v>
      </c>
      <c r="D7935" s="2" t="s">
        <v>12</v>
      </c>
      <c r="E7935" s="2" t="s">
        <v>74</v>
      </c>
      <c r="F7935" s="2" t="s">
        <v>977</v>
      </c>
      <c r="G7935" s="14" t="n">
        <v>12.5</v>
      </c>
      <c r="H7935" s="14" t="n">
        <v>41.81</v>
      </c>
      <c r="I7935" s="14" t="n">
        <v>12.5</v>
      </c>
      <c r="J7935" s="23" t="n">
        <f aca="false">IF(AND(E7935="Priority",ISNUMBER('Cost model'!N171)),'Cost model'!N171,'Cost model'!M171)</f>
        <v>40</v>
      </c>
      <c r="K7935" s="14" t="n">
        <f aca="false">J7935-H7935</f>
        <v>-1.81</v>
      </c>
      <c r="L7935" s="14" t="n">
        <f aca="false">G7935-H7935</f>
        <v>-29.31</v>
      </c>
    </row>
    <row r="7936" customFormat="false" ht="15" hidden="false" customHeight="false" outlineLevel="0" collapsed="false">
      <c r="A7936" s="2" t="s">
        <v>174</v>
      </c>
      <c r="B7936" s="2" t="s">
        <v>174</v>
      </c>
      <c r="C7936" s="2" t="s">
        <v>48</v>
      </c>
      <c r="D7936" s="2" t="s">
        <v>10</v>
      </c>
      <c r="E7936" s="2" t="s">
        <v>74</v>
      </c>
      <c r="F7936" s="2" t="s">
        <v>977</v>
      </c>
      <c r="G7936" s="14" t="n">
        <v>12.5</v>
      </c>
      <c r="H7936" s="14" t="n">
        <v>21.1</v>
      </c>
      <c r="I7936" s="14" t="n">
        <v>12.5</v>
      </c>
      <c r="J7936" s="23" t="n">
        <f aca="false">IF(AND(E7936="Priority",ISNUMBER('Cost model'!N168)),'Cost model'!N168,'Cost model'!M168)</f>
        <v>13.5</v>
      </c>
      <c r="K7936" s="14" t="n">
        <f aca="false">J7936-H7936</f>
        <v>-7.6</v>
      </c>
      <c r="L7936" s="14" t="n">
        <f aca="false">G7936-H7936</f>
        <v>-8.6</v>
      </c>
    </row>
    <row r="7937" customFormat="false" ht="15" hidden="false" customHeight="false" outlineLevel="0" collapsed="false">
      <c r="A7937" s="2" t="s">
        <v>174</v>
      </c>
      <c r="B7937" s="2" t="s">
        <v>174</v>
      </c>
      <c r="C7937" s="2" t="s">
        <v>47</v>
      </c>
      <c r="D7937" s="2" t="s">
        <v>10</v>
      </c>
      <c r="E7937" s="2" t="s">
        <v>74</v>
      </c>
      <c r="F7937" s="2" t="s">
        <v>977</v>
      </c>
      <c r="G7937" s="14" t="n">
        <v>9.5</v>
      </c>
      <c r="H7937" s="14" t="n">
        <v>19.22</v>
      </c>
      <c r="I7937" s="14" t="n">
        <v>9.5</v>
      </c>
      <c r="J7937" s="23" t="n">
        <f aca="false">IF(AND(E7937="Priority",ISNUMBER('Cost model'!N167)),'Cost model'!N167,'Cost model'!M167)</f>
        <v>8.5</v>
      </c>
      <c r="K7937" s="14" t="n">
        <f aca="false">J7937-H7937</f>
        <v>-10.72</v>
      </c>
      <c r="L7937" s="14" t="n">
        <f aca="false">G7937-H7937</f>
        <v>-9.72</v>
      </c>
    </row>
    <row r="7938" customFormat="false" ht="15" hidden="false" customHeight="false" outlineLevel="0" collapsed="false">
      <c r="A7938" s="2" t="s">
        <v>124</v>
      </c>
      <c r="B7938" s="2" t="s">
        <v>124</v>
      </c>
      <c r="C7938" s="2" t="s">
        <v>48</v>
      </c>
      <c r="D7938" s="2" t="s">
        <v>12</v>
      </c>
      <c r="E7938" s="2" t="s">
        <v>83</v>
      </c>
      <c r="F7938" s="2" t="s">
        <v>977</v>
      </c>
      <c r="G7938" s="14" t="n">
        <v>19.5</v>
      </c>
      <c r="H7938" s="14" t="n">
        <v>75.95</v>
      </c>
      <c r="I7938" s="14" t="n">
        <v>19.5</v>
      </c>
      <c r="J7938" s="23" t="n">
        <f aca="false">IF(AND(E7938="Priority",ISNUMBER('Cost model'!N321)),'Cost model'!N321,'Cost model'!M321)</f>
        <v>55</v>
      </c>
      <c r="K7938" s="14" t="n">
        <f aca="false">J7938-H7938</f>
        <v>-20.95</v>
      </c>
      <c r="L7938" s="14" t="n">
        <f aca="false">G7938-H7938</f>
        <v>-56.45</v>
      </c>
    </row>
    <row r="7939" customFormat="false" ht="15" hidden="false" customHeight="false" outlineLevel="0" collapsed="false">
      <c r="A7939" s="2" t="s">
        <v>221</v>
      </c>
      <c r="B7939" s="2" t="s">
        <v>221</v>
      </c>
      <c r="C7939" s="2" t="s">
        <v>47</v>
      </c>
      <c r="D7939" s="2" t="s">
        <v>10</v>
      </c>
      <c r="E7939" s="2" t="s">
        <v>74</v>
      </c>
      <c r="F7939" s="2" t="s">
        <v>977</v>
      </c>
      <c r="G7939" s="14" t="n">
        <v>9.5</v>
      </c>
      <c r="H7939" s="14" t="n">
        <v>7.18</v>
      </c>
      <c r="I7939" s="14" t="n">
        <v>9.5</v>
      </c>
      <c r="J7939" s="23" t="n">
        <f aca="false">IF(AND(E7939="Priority",ISNUMBER('Cost model'!N737)),'Cost model'!N737,'Cost model'!M737)</f>
        <v>8.5</v>
      </c>
      <c r="K7939" s="14" t="n">
        <f aca="false">J7939-H7939</f>
        <v>1.32</v>
      </c>
      <c r="L7939" s="14" t="n">
        <f aca="false">G7939-H7939</f>
        <v>2.32</v>
      </c>
    </row>
    <row r="7940" customFormat="false" ht="15" hidden="false" customHeight="false" outlineLevel="0" collapsed="false">
      <c r="A7940" s="2" t="s">
        <v>221</v>
      </c>
      <c r="B7940" s="2" t="s">
        <v>221</v>
      </c>
      <c r="C7940" s="2" t="s">
        <v>49</v>
      </c>
      <c r="D7940" s="2" t="s">
        <v>14</v>
      </c>
      <c r="E7940" s="2" t="s">
        <v>74</v>
      </c>
      <c r="F7940" s="2" t="s">
        <v>977</v>
      </c>
      <c r="G7940" s="14" t="n">
        <v>125</v>
      </c>
      <c r="H7940" s="14" t="n">
        <v>69.53</v>
      </c>
      <c r="I7940" s="14" t="n">
        <v>125</v>
      </c>
      <c r="J7940" s="23" t="n">
        <f aca="false">IF(AND(E7940="Priority",ISNUMBER('Cost model'!N748)),'Cost model'!N748,'Cost model'!M748)</f>
        <v>235</v>
      </c>
      <c r="K7940" s="14" t="n">
        <f aca="false">J7940-H7940</f>
        <v>165.47</v>
      </c>
      <c r="L7940" s="14" t="n">
        <f aca="false">G7940-H7940</f>
        <v>55.47</v>
      </c>
    </row>
    <row r="7941" customFormat="false" ht="15" hidden="false" customHeight="false" outlineLevel="0" collapsed="false">
      <c r="A7941" s="2" t="s">
        <v>124</v>
      </c>
      <c r="B7941" s="2" t="s">
        <v>124</v>
      </c>
      <c r="C7941" s="2" t="s">
        <v>48</v>
      </c>
      <c r="D7941" s="2" t="s">
        <v>12</v>
      </c>
      <c r="E7941" s="2" t="s">
        <v>74</v>
      </c>
      <c r="F7941" s="2" t="s">
        <v>977</v>
      </c>
      <c r="G7941" s="14" t="n">
        <v>12.5</v>
      </c>
      <c r="H7941" s="14" t="n">
        <v>41.81</v>
      </c>
      <c r="I7941" s="14" t="n">
        <v>12.5</v>
      </c>
      <c r="J7941" s="23" t="n">
        <f aca="false">IF(AND(E7941="Priority",ISNUMBER('Cost model'!N321)),'Cost model'!N321,'Cost model'!M321)</f>
        <v>40</v>
      </c>
      <c r="K7941" s="14" t="n">
        <f aca="false">J7941-H7941</f>
        <v>-1.81</v>
      </c>
      <c r="L7941" s="14" t="n">
        <f aca="false">G7941-H7941</f>
        <v>-29.31</v>
      </c>
    </row>
    <row r="7942" customFormat="false" ht="15" hidden="false" customHeight="false" outlineLevel="0" collapsed="false">
      <c r="A7942" s="2" t="s">
        <v>174</v>
      </c>
      <c r="B7942" s="2" t="s">
        <v>174</v>
      </c>
      <c r="C7942" s="2" t="s">
        <v>47</v>
      </c>
      <c r="D7942" s="2" t="s">
        <v>12</v>
      </c>
      <c r="E7942" s="2" t="s">
        <v>74</v>
      </c>
      <c r="F7942" s="2" t="s">
        <v>977</v>
      </c>
      <c r="G7942" s="14" t="n">
        <v>9.5</v>
      </c>
      <c r="H7942" s="14" t="n">
        <v>26.37</v>
      </c>
      <c r="I7942" s="14" t="n">
        <v>9.5</v>
      </c>
      <c r="J7942" s="23" t="n">
        <f aca="false">IF(AND(E7942="Priority",ISNUMBER('Cost model'!N170)),'Cost model'!N170,'Cost model'!M170)</f>
        <v>25.5</v>
      </c>
      <c r="K7942" s="14" t="n">
        <f aca="false">J7942-H7942</f>
        <v>-0.870000000000001</v>
      </c>
      <c r="L7942" s="14" t="n">
        <f aca="false">G7942-H7942</f>
        <v>-16.87</v>
      </c>
    </row>
    <row r="7943" customFormat="false" ht="15" hidden="false" customHeight="false" outlineLevel="0" collapsed="false">
      <c r="A7943" s="2" t="s">
        <v>205</v>
      </c>
      <c r="B7943" s="2" t="s">
        <v>142</v>
      </c>
      <c r="C7943" s="2" t="s">
        <v>48</v>
      </c>
      <c r="D7943" s="2" t="s">
        <v>12</v>
      </c>
      <c r="E7943" s="2" t="s">
        <v>83</v>
      </c>
      <c r="F7943" s="2" t="s">
        <v>976</v>
      </c>
      <c r="G7943" s="14" t="n">
        <v>24.5</v>
      </c>
      <c r="H7943" s="14" t="n">
        <v>48.99</v>
      </c>
      <c r="I7943" s="14" t="n">
        <v>24.5</v>
      </c>
      <c r="J7943" s="23" t="n">
        <f aca="false">IF(AND(E7943="Priority",ISNUMBER('Cost model'!N546)),'Cost model'!N546,'Cost model'!M546)</f>
        <v>80</v>
      </c>
      <c r="K7943" s="14" t="n">
        <f aca="false">J7943-H7943</f>
        <v>31.01</v>
      </c>
      <c r="L7943" s="14" t="n">
        <f aca="false">G7943-H7943</f>
        <v>-24.49</v>
      </c>
    </row>
    <row r="7944" customFormat="false" ht="15" hidden="false" customHeight="false" outlineLevel="0" collapsed="false">
      <c r="A7944" s="2" t="s">
        <v>174</v>
      </c>
      <c r="B7944" s="2" t="s">
        <v>221</v>
      </c>
      <c r="C7944" s="2" t="s">
        <v>47</v>
      </c>
      <c r="D7944" s="2" t="s">
        <v>14</v>
      </c>
      <c r="E7944" s="2" t="s">
        <v>74</v>
      </c>
      <c r="F7944" s="2" t="s">
        <v>976</v>
      </c>
      <c r="G7944" s="14" t="n">
        <v>85</v>
      </c>
      <c r="H7944" s="14" t="n">
        <v>166.76</v>
      </c>
      <c r="I7944" s="14" t="n">
        <v>99</v>
      </c>
      <c r="J7944" s="23" t="n">
        <f aca="false">IF(AND(E7944="Priority",ISNUMBER('Cost model'!N161)),'Cost model'!N161,'Cost model'!M161)</f>
        <v>145</v>
      </c>
      <c r="K7944" s="14" t="n">
        <f aca="false">J7944-H7944</f>
        <v>-21.76</v>
      </c>
      <c r="L7944" s="14" t="n">
        <f aca="false">G7944-H7944</f>
        <v>-81.76</v>
      </c>
    </row>
    <row r="7945" customFormat="false" ht="15" hidden="false" customHeight="false" outlineLevel="0" collapsed="false">
      <c r="A7945" s="2" t="s">
        <v>174</v>
      </c>
      <c r="B7945" s="2" t="s">
        <v>142</v>
      </c>
      <c r="C7945" s="2" t="s">
        <v>47</v>
      </c>
      <c r="D7945" s="2" t="s">
        <v>10</v>
      </c>
      <c r="E7945" s="2" t="s">
        <v>74</v>
      </c>
      <c r="F7945" s="2" t="s">
        <v>976</v>
      </c>
      <c r="G7945" s="14" t="n">
        <v>9.5</v>
      </c>
      <c r="H7945" s="14" t="n">
        <v>8</v>
      </c>
      <c r="I7945" s="14" t="n">
        <v>9.5</v>
      </c>
      <c r="J7945" s="23" t="n">
        <f aca="false">IF(AND(E7945="Priority",ISNUMBER('Cost model'!N122)),'Cost model'!N122,'Cost model'!M122)</f>
        <v>13.5</v>
      </c>
      <c r="K7945" s="14" t="n">
        <f aca="false">J7945-H7945</f>
        <v>5.5</v>
      </c>
      <c r="L7945" s="14" t="n">
        <f aca="false">G7945-H7945</f>
        <v>1.5</v>
      </c>
    </row>
    <row r="7946" customFormat="false" ht="15" hidden="false" customHeight="false" outlineLevel="0" collapsed="false">
      <c r="A7946" s="2" t="s">
        <v>124</v>
      </c>
      <c r="B7946" s="2" t="s">
        <v>124</v>
      </c>
      <c r="C7946" s="2" t="s">
        <v>48</v>
      </c>
      <c r="D7946" s="2" t="s">
        <v>12</v>
      </c>
      <c r="E7946" s="2" t="s">
        <v>83</v>
      </c>
      <c r="F7946" s="2" t="s">
        <v>977</v>
      </c>
      <c r="G7946" s="14" t="n">
        <v>19.5</v>
      </c>
      <c r="H7946" s="14" t="n">
        <v>58.31</v>
      </c>
      <c r="I7946" s="14" t="n">
        <v>19.5</v>
      </c>
      <c r="J7946" s="23" t="n">
        <f aca="false">IF(AND(E7946="Priority",ISNUMBER('Cost model'!N321)),'Cost model'!N321,'Cost model'!M321)</f>
        <v>55</v>
      </c>
      <c r="K7946" s="14" t="n">
        <f aca="false">J7946-H7946</f>
        <v>-3.31</v>
      </c>
      <c r="L7946" s="14" t="n">
        <f aca="false">G7946-H7946</f>
        <v>-38.81</v>
      </c>
    </row>
    <row r="7947" customFormat="false" ht="15" hidden="false" customHeight="false" outlineLevel="0" collapsed="false">
      <c r="A7947" s="2" t="s">
        <v>221</v>
      </c>
      <c r="B7947" s="2" t="s">
        <v>221</v>
      </c>
      <c r="C7947" s="2" t="s">
        <v>47</v>
      </c>
      <c r="D7947" s="2" t="s">
        <v>10</v>
      </c>
      <c r="E7947" s="2" t="s">
        <v>74</v>
      </c>
      <c r="F7947" s="2" t="s">
        <v>977</v>
      </c>
      <c r="G7947" s="14" t="n">
        <v>9.5</v>
      </c>
      <c r="H7947" s="14" t="n">
        <v>7.07</v>
      </c>
      <c r="I7947" s="14" t="n">
        <v>9.5</v>
      </c>
      <c r="J7947" s="23" t="n">
        <f aca="false">IF(AND(E7947="Priority",ISNUMBER('Cost model'!N737)),'Cost model'!N737,'Cost model'!M737)</f>
        <v>8.5</v>
      </c>
      <c r="K7947" s="14" t="n">
        <f aca="false">J7947-H7947</f>
        <v>1.43</v>
      </c>
      <c r="L7947" s="14" t="n">
        <f aca="false">G7947-H7947</f>
        <v>2.43</v>
      </c>
    </row>
    <row r="7948" customFormat="false" ht="15" hidden="false" customHeight="false" outlineLevel="0" collapsed="false">
      <c r="A7948" s="2" t="s">
        <v>124</v>
      </c>
      <c r="B7948" s="2" t="s">
        <v>124</v>
      </c>
      <c r="C7948" s="2" t="s">
        <v>49</v>
      </c>
      <c r="D7948" s="2" t="s">
        <v>10</v>
      </c>
      <c r="E7948" s="2" t="s">
        <v>74</v>
      </c>
      <c r="F7948" s="2" t="s">
        <v>977</v>
      </c>
      <c r="G7948" s="14" t="n">
        <v>17.5</v>
      </c>
      <c r="H7948" s="14" t="n">
        <v>13.31</v>
      </c>
      <c r="I7948" s="14" t="n">
        <v>17.5</v>
      </c>
      <c r="J7948" s="23" t="n">
        <f aca="false">IF(AND(E7948="Priority",ISNUMBER('Cost model'!N319)),'Cost model'!N319,'Cost model'!M319)</f>
        <v>16.5</v>
      </c>
      <c r="K7948" s="14" t="n">
        <f aca="false">J7948-H7948</f>
        <v>3.19</v>
      </c>
      <c r="L7948" s="14" t="n">
        <f aca="false">G7948-H7948</f>
        <v>4.19</v>
      </c>
    </row>
    <row r="7949" customFormat="false" ht="15" hidden="false" customHeight="false" outlineLevel="0" collapsed="false">
      <c r="A7949" s="2" t="s">
        <v>221</v>
      </c>
      <c r="B7949" s="2" t="s">
        <v>158</v>
      </c>
      <c r="C7949" s="2" t="s">
        <v>47</v>
      </c>
      <c r="D7949" s="2" t="s">
        <v>10</v>
      </c>
      <c r="E7949" s="2" t="s">
        <v>74</v>
      </c>
      <c r="F7949" s="2" t="s">
        <v>976</v>
      </c>
      <c r="G7949" s="14" t="n">
        <v>9.5</v>
      </c>
      <c r="H7949" s="14" t="n">
        <v>14.82</v>
      </c>
      <c r="I7949" s="14" t="n">
        <v>14.5</v>
      </c>
      <c r="J7949" s="23" t="n">
        <f aca="false">IF(AND(E7949="Priority",ISNUMBER('Cost model'!N752)),'Cost model'!N752,'Cost model'!M752)</f>
        <v>12.5</v>
      </c>
      <c r="K7949" s="14" t="n">
        <f aca="false">J7949-H7949</f>
        <v>-2.32</v>
      </c>
      <c r="L7949" s="14" t="n">
        <f aca="false">G7949-H7949</f>
        <v>-5.32</v>
      </c>
    </row>
    <row r="7950" customFormat="false" ht="15" hidden="false" customHeight="false" outlineLevel="0" collapsed="false">
      <c r="A7950" s="2" t="s">
        <v>124</v>
      </c>
      <c r="B7950" s="2" t="s">
        <v>124</v>
      </c>
      <c r="C7950" s="2" t="s">
        <v>48</v>
      </c>
      <c r="D7950" s="2" t="s">
        <v>12</v>
      </c>
      <c r="E7950" s="2" t="s">
        <v>74</v>
      </c>
      <c r="F7950" s="2" t="s">
        <v>977</v>
      </c>
      <c r="G7950" s="14" t="n">
        <v>12.5</v>
      </c>
      <c r="H7950" s="14" t="n">
        <v>42.95</v>
      </c>
      <c r="I7950" s="14" t="n">
        <v>12.5</v>
      </c>
      <c r="J7950" s="23" t="n">
        <f aca="false">IF(AND(E7950="Priority",ISNUMBER('Cost model'!N321)),'Cost model'!N321,'Cost model'!M321)</f>
        <v>40</v>
      </c>
      <c r="K7950" s="14" t="n">
        <f aca="false">J7950-H7950</f>
        <v>-2.95</v>
      </c>
      <c r="L7950" s="14" t="n">
        <f aca="false">G7950-H7950</f>
        <v>-30.45</v>
      </c>
    </row>
    <row r="7951" customFormat="false" ht="15" hidden="false" customHeight="false" outlineLevel="0" collapsed="false">
      <c r="A7951" s="2" t="s">
        <v>142</v>
      </c>
      <c r="B7951" s="2" t="s">
        <v>124</v>
      </c>
      <c r="C7951" s="2" t="s">
        <v>47</v>
      </c>
      <c r="D7951" s="2" t="s">
        <v>10</v>
      </c>
      <c r="E7951" s="2" t="s">
        <v>74</v>
      </c>
      <c r="F7951" s="2" t="s">
        <v>976</v>
      </c>
      <c r="G7951" s="14" t="n">
        <v>9.5</v>
      </c>
      <c r="H7951" s="14" t="n">
        <v>10.02</v>
      </c>
      <c r="I7951" s="14" t="n">
        <v>14.5</v>
      </c>
      <c r="J7951" s="23" t="n">
        <f aca="false">IF(AND(E7951="Priority",ISNUMBER('Cost model'!N662)),'Cost model'!N662,'Cost model'!M662)</f>
        <v>13.5</v>
      </c>
      <c r="K7951" s="14" t="n">
        <f aca="false">J7951-H7951</f>
        <v>3.48</v>
      </c>
      <c r="L7951" s="14" t="n">
        <f aca="false">G7951-H7951</f>
        <v>-0.52</v>
      </c>
    </row>
    <row r="7952" customFormat="false" ht="15" hidden="false" customHeight="false" outlineLevel="0" collapsed="false">
      <c r="A7952" s="2" t="s">
        <v>221</v>
      </c>
      <c r="B7952" s="2" t="s">
        <v>158</v>
      </c>
      <c r="C7952" s="2" t="s">
        <v>47</v>
      </c>
      <c r="D7952" s="2" t="s">
        <v>12</v>
      </c>
      <c r="E7952" s="2" t="s">
        <v>74</v>
      </c>
      <c r="F7952" s="2" t="s">
        <v>976</v>
      </c>
      <c r="G7952" s="14" t="n">
        <v>19.5</v>
      </c>
      <c r="H7952" s="14" t="n">
        <v>54.1</v>
      </c>
      <c r="I7952" s="14" t="n">
        <v>19.5</v>
      </c>
      <c r="J7952" s="23" t="n">
        <f aca="false">IF(AND(E7952="Priority",ISNUMBER('Cost model'!N755)),'Cost model'!N755,'Cost model'!M755)</f>
        <v>50</v>
      </c>
      <c r="K7952" s="14" t="n">
        <f aca="false">J7952-H7952</f>
        <v>-4.1</v>
      </c>
      <c r="L7952" s="14" t="n">
        <f aca="false">G7952-H7952</f>
        <v>-34.6</v>
      </c>
    </row>
    <row r="7953" customFormat="false" ht="15" hidden="false" customHeight="false" outlineLevel="0" collapsed="false">
      <c r="A7953" s="2" t="s">
        <v>174</v>
      </c>
      <c r="B7953" s="2" t="s">
        <v>142</v>
      </c>
      <c r="C7953" s="2" t="s">
        <v>47</v>
      </c>
      <c r="D7953" s="2" t="s">
        <v>10</v>
      </c>
      <c r="E7953" s="2" t="s">
        <v>74</v>
      </c>
      <c r="F7953" s="2" t="s">
        <v>976</v>
      </c>
      <c r="G7953" s="14" t="n">
        <v>9.5</v>
      </c>
      <c r="H7953" s="14" t="n">
        <v>9.62</v>
      </c>
      <c r="I7953" s="14" t="n">
        <v>9.5</v>
      </c>
      <c r="J7953" s="23" t="n">
        <f aca="false">IF(AND(E7953="Priority",ISNUMBER('Cost model'!N122)),'Cost model'!N122,'Cost model'!M122)</f>
        <v>13.5</v>
      </c>
      <c r="K7953" s="14" t="n">
        <f aca="false">J7953-H7953</f>
        <v>3.88</v>
      </c>
      <c r="L7953" s="14" t="n">
        <f aca="false">G7953-H7953</f>
        <v>-0.119999999999999</v>
      </c>
    </row>
    <row r="7954" customFormat="false" ht="15" hidden="false" customHeight="false" outlineLevel="0" collapsed="false">
      <c r="A7954" s="2" t="s">
        <v>174</v>
      </c>
      <c r="B7954" s="2" t="s">
        <v>174</v>
      </c>
      <c r="C7954" s="2" t="s">
        <v>49</v>
      </c>
      <c r="D7954" s="2" t="s">
        <v>10</v>
      </c>
      <c r="E7954" s="2" t="s">
        <v>83</v>
      </c>
      <c r="F7954" s="2" t="s">
        <v>977</v>
      </c>
      <c r="G7954" s="14" t="n">
        <v>24.5</v>
      </c>
      <c r="H7954" s="14" t="n">
        <v>21.1</v>
      </c>
      <c r="I7954" s="14" t="n">
        <v>24.5</v>
      </c>
      <c r="J7954" s="23" t="n">
        <f aca="false">IF(AND(E7954="Priority",ISNUMBER('Cost model'!N169)),'Cost model'!N169,'Cost model'!M169)</f>
        <v>25.5</v>
      </c>
      <c r="K7954" s="14" t="n">
        <f aca="false">J7954-H7954</f>
        <v>4.4</v>
      </c>
      <c r="L7954" s="14" t="n">
        <f aca="false">G7954-H7954</f>
        <v>3.4</v>
      </c>
    </row>
    <row r="7955" customFormat="false" ht="15" hidden="false" customHeight="false" outlineLevel="0" collapsed="false">
      <c r="A7955" s="2" t="s">
        <v>142</v>
      </c>
      <c r="B7955" s="2" t="s">
        <v>142</v>
      </c>
      <c r="C7955" s="2" t="s">
        <v>47</v>
      </c>
      <c r="D7955" s="2" t="s">
        <v>10</v>
      </c>
      <c r="E7955" s="2" t="s">
        <v>74</v>
      </c>
      <c r="F7955" s="2" t="s">
        <v>977</v>
      </c>
      <c r="G7955" s="14" t="n">
        <v>9.5</v>
      </c>
      <c r="H7955" s="14" t="n">
        <v>7.11</v>
      </c>
      <c r="I7955" s="14" t="n">
        <v>9.5</v>
      </c>
      <c r="J7955" s="23" t="n">
        <f aca="false">IF(AND(E7955="Priority",ISNUMBER('Cost model'!N632)),'Cost model'!N632,'Cost model'!M632)</f>
        <v>9.5</v>
      </c>
      <c r="K7955" s="14" t="n">
        <f aca="false">J7955-H7955</f>
        <v>2.39</v>
      </c>
      <c r="L7955" s="14" t="n">
        <f aca="false">G7955-H7955</f>
        <v>2.39</v>
      </c>
    </row>
    <row r="7956" customFormat="false" ht="15" hidden="false" customHeight="false" outlineLevel="0" collapsed="false">
      <c r="A7956" s="2" t="s">
        <v>221</v>
      </c>
      <c r="B7956" s="2" t="s">
        <v>221</v>
      </c>
      <c r="C7956" s="2" t="s">
        <v>47</v>
      </c>
      <c r="D7956" s="2" t="s">
        <v>12</v>
      </c>
      <c r="E7956" s="2" t="s">
        <v>74</v>
      </c>
      <c r="F7956" s="2" t="s">
        <v>977</v>
      </c>
      <c r="G7956" s="14" t="n">
        <v>9.5</v>
      </c>
      <c r="H7956" s="14" t="n">
        <v>28.34</v>
      </c>
      <c r="I7956" s="14" t="n">
        <v>9.5</v>
      </c>
      <c r="J7956" s="23" t="n">
        <f aca="false">IF(AND(E7956="Priority",ISNUMBER('Cost model'!N740)),'Cost model'!N740,'Cost model'!M740)</f>
        <v>22.5</v>
      </c>
      <c r="K7956" s="14" t="n">
        <f aca="false">J7956-H7956</f>
        <v>-5.84</v>
      </c>
      <c r="L7956" s="14" t="n">
        <f aca="false">G7956-H7956</f>
        <v>-18.84</v>
      </c>
    </row>
    <row r="7957" customFormat="false" ht="15" hidden="false" customHeight="false" outlineLevel="0" collapsed="false">
      <c r="A7957" s="2" t="s">
        <v>174</v>
      </c>
      <c r="B7957" s="2" t="s">
        <v>174</v>
      </c>
      <c r="C7957" s="2" t="s">
        <v>48</v>
      </c>
      <c r="D7957" s="2" t="s">
        <v>12</v>
      </c>
      <c r="E7957" s="2" t="s">
        <v>83</v>
      </c>
      <c r="F7957" s="2" t="s">
        <v>977</v>
      </c>
      <c r="G7957" s="14" t="n">
        <v>19.5</v>
      </c>
      <c r="H7957" s="14" t="n">
        <v>25.31</v>
      </c>
      <c r="I7957" s="14" t="n">
        <v>19.5</v>
      </c>
      <c r="J7957" s="23" t="n">
        <f aca="false">IF(AND(E7957="Priority",ISNUMBER('Cost model'!N171)),'Cost model'!N171,'Cost model'!M171)</f>
        <v>55</v>
      </c>
      <c r="K7957" s="14" t="n">
        <f aca="false">J7957-H7957</f>
        <v>29.69</v>
      </c>
      <c r="L7957" s="14" t="n">
        <f aca="false">G7957-H7957</f>
        <v>-5.81</v>
      </c>
    </row>
    <row r="7958" customFormat="false" ht="15" hidden="false" customHeight="false" outlineLevel="0" collapsed="false">
      <c r="A7958" s="2" t="s">
        <v>142</v>
      </c>
      <c r="B7958" s="2" t="s">
        <v>174</v>
      </c>
      <c r="C7958" s="2" t="s">
        <v>48</v>
      </c>
      <c r="D7958" s="2" t="s">
        <v>10</v>
      </c>
      <c r="E7958" s="2" t="s">
        <v>74</v>
      </c>
      <c r="F7958" s="2" t="s">
        <v>976</v>
      </c>
      <c r="G7958" s="14" t="n">
        <v>12.5</v>
      </c>
      <c r="H7958" s="14" t="n">
        <v>7.83</v>
      </c>
      <c r="I7958" s="14" t="n">
        <v>14.5</v>
      </c>
      <c r="J7958" s="23" t="n">
        <f aca="false">IF(AND(E7958="Priority",ISNUMBER('Cost model'!N693)),'Cost model'!N693,'Cost model'!M693)</f>
        <v>11.5</v>
      </c>
      <c r="K7958" s="14" t="n">
        <f aca="false">J7958-H7958</f>
        <v>3.67</v>
      </c>
      <c r="L7958" s="14" t="n">
        <f aca="false">G7958-H7958</f>
        <v>4.67</v>
      </c>
    </row>
    <row r="7959" customFormat="false" ht="15" hidden="false" customHeight="false" outlineLevel="0" collapsed="false">
      <c r="A7959" s="2" t="s">
        <v>174</v>
      </c>
      <c r="B7959" s="2" t="s">
        <v>174</v>
      </c>
      <c r="C7959" s="2" t="s">
        <v>49</v>
      </c>
      <c r="D7959" s="2" t="s">
        <v>10</v>
      </c>
      <c r="E7959" s="2" t="s">
        <v>74</v>
      </c>
      <c r="F7959" s="2" t="s">
        <v>977</v>
      </c>
      <c r="G7959" s="14" t="n">
        <v>17.5</v>
      </c>
      <c r="H7959" s="14" t="n">
        <v>10.67</v>
      </c>
      <c r="I7959" s="14" t="n">
        <v>17.5</v>
      </c>
      <c r="J7959" s="23" t="n">
        <f aca="false">IF(AND(E7959="Priority",ISNUMBER('Cost model'!N169)),'Cost model'!N169,'Cost model'!M169)</f>
        <v>18.5</v>
      </c>
      <c r="K7959" s="14" t="n">
        <f aca="false">J7959-H7959</f>
        <v>7.83</v>
      </c>
      <c r="L7959" s="14" t="n">
        <f aca="false">G7959-H7959</f>
        <v>6.83</v>
      </c>
    </row>
    <row r="7960" customFormat="false" ht="15" hidden="false" customHeight="false" outlineLevel="0" collapsed="false">
      <c r="A7960" s="2" t="s">
        <v>174</v>
      </c>
      <c r="B7960" s="2" t="s">
        <v>221</v>
      </c>
      <c r="C7960" s="2" t="s">
        <v>47</v>
      </c>
      <c r="D7960" s="2" t="s">
        <v>12</v>
      </c>
      <c r="E7960" s="2" t="s">
        <v>74</v>
      </c>
      <c r="F7960" s="2" t="s">
        <v>976</v>
      </c>
      <c r="G7960" s="14" t="n">
        <v>9.5</v>
      </c>
      <c r="H7960" s="14" t="n">
        <v>52.39</v>
      </c>
      <c r="I7960" s="14" t="n">
        <v>24.5</v>
      </c>
      <c r="J7960" s="23" t="n">
        <f aca="false">IF(AND(E7960="Priority",ISNUMBER('Cost model'!N155)),'Cost model'!N155,'Cost model'!M155)</f>
        <v>50</v>
      </c>
      <c r="K7960" s="14" t="n">
        <f aca="false">J7960-H7960</f>
        <v>-2.39</v>
      </c>
      <c r="L7960" s="14" t="n">
        <f aca="false">G7960-H7960</f>
        <v>-42.89</v>
      </c>
    </row>
    <row r="7961" customFormat="false" ht="15" hidden="false" customHeight="false" outlineLevel="0" collapsed="false">
      <c r="A7961" s="2" t="s">
        <v>174</v>
      </c>
      <c r="B7961" s="2" t="s">
        <v>124</v>
      </c>
      <c r="C7961" s="2" t="s">
        <v>47</v>
      </c>
      <c r="D7961" s="2" t="s">
        <v>10</v>
      </c>
      <c r="E7961" s="2" t="s">
        <v>74</v>
      </c>
      <c r="F7961" s="2" t="s">
        <v>976</v>
      </c>
      <c r="G7961" s="14" t="n">
        <v>9.5</v>
      </c>
      <c r="H7961" s="14" t="n">
        <v>8.02</v>
      </c>
      <c r="I7961" s="14" t="n">
        <v>9.5</v>
      </c>
      <c r="J7961" s="23" t="n">
        <f aca="false">IF(AND(E7961="Priority",ISNUMBER('Cost model'!N107)),'Cost model'!N107,'Cost model'!M107)</f>
        <v>12.5</v>
      </c>
      <c r="K7961" s="14" t="n">
        <f aca="false">J7961-H7961</f>
        <v>4.48</v>
      </c>
      <c r="L7961" s="14" t="n">
        <f aca="false">G7961-H7961</f>
        <v>1.48</v>
      </c>
    </row>
    <row r="7962" customFormat="false" ht="15" hidden="false" customHeight="false" outlineLevel="0" collapsed="false">
      <c r="A7962" s="2" t="s">
        <v>142</v>
      </c>
      <c r="B7962" s="2" t="s">
        <v>142</v>
      </c>
      <c r="C7962" s="2" t="s">
        <v>48</v>
      </c>
      <c r="D7962" s="2" t="s">
        <v>14</v>
      </c>
      <c r="E7962" s="2" t="s">
        <v>74</v>
      </c>
      <c r="F7962" s="2" t="s">
        <v>977</v>
      </c>
      <c r="G7962" s="14" t="n">
        <v>45</v>
      </c>
      <c r="H7962" s="14" t="n">
        <v>173.11</v>
      </c>
      <c r="I7962" s="14" t="n">
        <v>45</v>
      </c>
      <c r="J7962" s="23" t="n">
        <f aca="false">IF(AND(E7962="Priority",ISNUMBER('Cost model'!N642)),'Cost model'!N642,'Cost model'!M642)</f>
        <v>90</v>
      </c>
      <c r="K7962" s="14" t="n">
        <f aca="false">J7962-H7962</f>
        <v>-83.11</v>
      </c>
      <c r="L7962" s="14" t="n">
        <f aca="false">G7962-H7962</f>
        <v>-128.11</v>
      </c>
    </row>
    <row r="7963" customFormat="false" ht="15" hidden="false" customHeight="false" outlineLevel="0" collapsed="false">
      <c r="A7963" s="2" t="s">
        <v>174</v>
      </c>
      <c r="B7963" s="2" t="s">
        <v>174</v>
      </c>
      <c r="C7963" s="2" t="s">
        <v>47</v>
      </c>
      <c r="D7963" s="2" t="s">
        <v>10</v>
      </c>
      <c r="E7963" s="2" t="s">
        <v>83</v>
      </c>
      <c r="F7963" s="2" t="s">
        <v>977</v>
      </c>
      <c r="G7963" s="14" t="n">
        <v>14.5</v>
      </c>
      <c r="H7963" s="14" t="n">
        <v>10.62</v>
      </c>
      <c r="I7963" s="14" t="n">
        <v>14.5</v>
      </c>
      <c r="J7963" s="23" t="n">
        <f aca="false">IF(AND(E7963="Priority",ISNUMBER('Cost model'!N167)),'Cost model'!N167,'Cost model'!M167)</f>
        <v>13.5</v>
      </c>
      <c r="K7963" s="14" t="n">
        <f aca="false">J7963-H7963</f>
        <v>2.88</v>
      </c>
      <c r="L7963" s="14" t="n">
        <f aca="false">G7963-H7963</f>
        <v>3.88</v>
      </c>
    </row>
    <row r="7964" customFormat="false" ht="15" hidden="false" customHeight="false" outlineLevel="0" collapsed="false">
      <c r="A7964" s="2" t="s">
        <v>142</v>
      </c>
      <c r="B7964" s="2" t="s">
        <v>174</v>
      </c>
      <c r="C7964" s="2" t="s">
        <v>47</v>
      </c>
      <c r="D7964" s="2" t="s">
        <v>10</v>
      </c>
      <c r="E7964" s="2" t="s">
        <v>74</v>
      </c>
      <c r="F7964" s="2" t="s">
        <v>976</v>
      </c>
      <c r="G7964" s="14" t="n">
        <v>9.5</v>
      </c>
      <c r="H7964" s="14" t="n">
        <v>5.84</v>
      </c>
      <c r="I7964" s="14" t="n">
        <v>14.5</v>
      </c>
      <c r="J7964" s="23" t="n">
        <f aca="false">IF(AND(E7964="Priority",ISNUMBER('Cost model'!N692)),'Cost model'!N692,'Cost model'!M692)</f>
        <v>9.5</v>
      </c>
      <c r="K7964" s="14" t="n">
        <f aca="false">J7964-H7964</f>
        <v>3.66</v>
      </c>
      <c r="L7964" s="14" t="n">
        <f aca="false">G7964-H7964</f>
        <v>3.66</v>
      </c>
    </row>
    <row r="7965" customFormat="false" ht="15" hidden="false" customHeight="false" outlineLevel="0" collapsed="false">
      <c r="A7965" s="2" t="s">
        <v>124</v>
      </c>
      <c r="B7965" s="2" t="s">
        <v>124</v>
      </c>
      <c r="C7965" s="2" t="s">
        <v>47</v>
      </c>
      <c r="D7965" s="2" t="s">
        <v>12</v>
      </c>
      <c r="E7965" s="2" t="s">
        <v>74</v>
      </c>
      <c r="F7965" s="2" t="s">
        <v>977</v>
      </c>
      <c r="G7965" s="14" t="n">
        <v>19</v>
      </c>
      <c r="H7965" s="14" t="n">
        <v>58.31</v>
      </c>
      <c r="I7965" s="14" t="n">
        <v>9.5</v>
      </c>
      <c r="J7965" s="23" t="n">
        <f aca="false">IF(AND(E7965="Priority",ISNUMBER('Cost model'!N320)),'Cost model'!N320,'Cost model'!M320)</f>
        <v>24.5</v>
      </c>
      <c r="K7965" s="14" t="n">
        <f aca="false">J7965-H7965</f>
        <v>-33.81</v>
      </c>
      <c r="L7965" s="14" t="n">
        <f aca="false">G7965-H7965</f>
        <v>-39.31</v>
      </c>
    </row>
    <row r="7966" customFormat="false" ht="15" hidden="false" customHeight="false" outlineLevel="0" collapsed="false">
      <c r="A7966" s="2" t="s">
        <v>142</v>
      </c>
      <c r="B7966" s="2" t="s">
        <v>142</v>
      </c>
      <c r="C7966" s="2" t="s">
        <v>47</v>
      </c>
      <c r="D7966" s="2" t="s">
        <v>10</v>
      </c>
      <c r="E7966" s="2" t="s">
        <v>74</v>
      </c>
      <c r="F7966" s="2" t="s">
        <v>977</v>
      </c>
      <c r="G7966" s="14" t="n">
        <v>9.5</v>
      </c>
      <c r="H7966" s="14" t="n">
        <v>5.84</v>
      </c>
      <c r="I7966" s="14" t="n">
        <v>9.5</v>
      </c>
      <c r="J7966" s="23" t="n">
        <f aca="false">IF(AND(E7966="Priority",ISNUMBER('Cost model'!N632)),'Cost model'!N632,'Cost model'!M632)</f>
        <v>9.5</v>
      </c>
      <c r="K7966" s="14" t="n">
        <f aca="false">J7966-H7966</f>
        <v>3.66</v>
      </c>
      <c r="L7966" s="14" t="n">
        <f aca="false">G7966-H7966</f>
        <v>3.66</v>
      </c>
    </row>
    <row r="7967" customFormat="false" ht="15" hidden="false" customHeight="false" outlineLevel="0" collapsed="false">
      <c r="A7967" s="2" t="s">
        <v>124</v>
      </c>
      <c r="B7967" s="2" t="s">
        <v>124</v>
      </c>
      <c r="C7967" s="2" t="s">
        <v>48</v>
      </c>
      <c r="D7967" s="2" t="s">
        <v>10</v>
      </c>
      <c r="E7967" s="2" t="s">
        <v>74</v>
      </c>
      <c r="F7967" s="2" t="s">
        <v>977</v>
      </c>
      <c r="G7967" s="14" t="n">
        <v>9.5</v>
      </c>
      <c r="H7967" s="14" t="n">
        <v>9.39</v>
      </c>
      <c r="I7967" s="14" t="n">
        <v>12.5</v>
      </c>
      <c r="J7967" s="23" t="n">
        <f aca="false">IF(AND(E7967="Priority",ISNUMBER('Cost model'!N318)),'Cost model'!N318,'Cost model'!M318)</f>
        <v>14.5</v>
      </c>
      <c r="K7967" s="14" t="n">
        <f aca="false">J7967-H7967</f>
        <v>5.11</v>
      </c>
      <c r="L7967" s="14" t="n">
        <f aca="false">G7967-H7967</f>
        <v>0.109999999999999</v>
      </c>
    </row>
    <row r="7968" customFormat="false" ht="15" hidden="false" customHeight="false" outlineLevel="0" collapsed="false">
      <c r="A7968" s="2" t="s">
        <v>142</v>
      </c>
      <c r="B7968" s="2" t="s">
        <v>174</v>
      </c>
      <c r="C7968" s="2" t="s">
        <v>49</v>
      </c>
      <c r="D7968" s="2" t="s">
        <v>10</v>
      </c>
      <c r="E7968" s="2" t="s">
        <v>83</v>
      </c>
      <c r="F7968" s="2" t="s">
        <v>976</v>
      </c>
      <c r="G7968" s="14" t="n">
        <v>29.5</v>
      </c>
      <c r="H7968" s="14" t="n">
        <v>27.78</v>
      </c>
      <c r="I7968" s="14" t="n">
        <v>29.5</v>
      </c>
      <c r="J7968" s="23" t="n">
        <f aca="false">IF(AND(E7968="Priority",ISNUMBER('Cost model'!N694)),'Cost model'!N694,'Cost model'!M694)</f>
        <v>23.5</v>
      </c>
      <c r="K7968" s="14" t="n">
        <f aca="false">J7968-H7968</f>
        <v>-4.28</v>
      </c>
      <c r="L7968" s="14" t="n">
        <f aca="false">G7968-H7968</f>
        <v>1.72</v>
      </c>
    </row>
    <row r="7969" customFormat="false" ht="15" hidden="false" customHeight="false" outlineLevel="0" collapsed="false">
      <c r="A7969" s="2" t="s">
        <v>174</v>
      </c>
      <c r="B7969" s="2" t="s">
        <v>124</v>
      </c>
      <c r="C7969" s="2" t="s">
        <v>47</v>
      </c>
      <c r="D7969" s="2" t="s">
        <v>10</v>
      </c>
      <c r="E7969" s="2" t="s">
        <v>74</v>
      </c>
      <c r="F7969" s="2" t="s">
        <v>976</v>
      </c>
      <c r="G7969" s="14" t="n">
        <v>9.5</v>
      </c>
      <c r="H7969" s="14" t="n">
        <v>41.81</v>
      </c>
      <c r="I7969" s="14" t="n">
        <v>9.5</v>
      </c>
      <c r="J7969" s="23" t="n">
        <f aca="false">IF(AND(E7969="Priority",ISNUMBER('Cost model'!N107)),'Cost model'!N107,'Cost model'!M107)</f>
        <v>12.5</v>
      </c>
      <c r="K7969" s="14" t="n">
        <f aca="false">J7969-H7969</f>
        <v>-29.31</v>
      </c>
      <c r="L7969" s="14" t="n">
        <f aca="false">G7969-H7969</f>
        <v>-32.31</v>
      </c>
    </row>
    <row r="7970" customFormat="false" ht="15" hidden="false" customHeight="false" outlineLevel="0" collapsed="false">
      <c r="A7970" s="2" t="s">
        <v>174</v>
      </c>
      <c r="B7970" s="2" t="s">
        <v>174</v>
      </c>
      <c r="C7970" s="2" t="s">
        <v>47</v>
      </c>
      <c r="D7970" s="2" t="s">
        <v>10</v>
      </c>
      <c r="E7970" s="2" t="s">
        <v>74</v>
      </c>
      <c r="F7970" s="2" t="s">
        <v>977</v>
      </c>
      <c r="G7970" s="14" t="n">
        <v>9.5</v>
      </c>
      <c r="H7970" s="14" t="n">
        <v>8</v>
      </c>
      <c r="I7970" s="14" t="n">
        <v>9.5</v>
      </c>
      <c r="J7970" s="23" t="n">
        <f aca="false">IF(AND(E7970="Priority",ISNUMBER('Cost model'!N167)),'Cost model'!N167,'Cost model'!M167)</f>
        <v>8.5</v>
      </c>
      <c r="K7970" s="14" t="n">
        <f aca="false">J7970-H7970</f>
        <v>0.5</v>
      </c>
      <c r="L7970" s="14" t="n">
        <f aca="false">G7970-H7970</f>
        <v>1.5</v>
      </c>
    </row>
    <row r="7971" customFormat="false" ht="15" hidden="false" customHeight="false" outlineLevel="0" collapsed="false">
      <c r="A7971" s="2" t="s">
        <v>124</v>
      </c>
      <c r="B7971" s="2" t="s">
        <v>124</v>
      </c>
      <c r="C7971" s="2" t="s">
        <v>48</v>
      </c>
      <c r="D7971" s="2" t="s">
        <v>10</v>
      </c>
      <c r="E7971" s="2" t="s">
        <v>74</v>
      </c>
      <c r="F7971" s="2" t="s">
        <v>977</v>
      </c>
      <c r="G7971" s="14" t="n">
        <v>12.5</v>
      </c>
      <c r="H7971" s="14" t="n">
        <v>16.5</v>
      </c>
      <c r="I7971" s="14" t="n">
        <v>12.5</v>
      </c>
      <c r="J7971" s="23" t="n">
        <f aca="false">IF(AND(E7971="Priority",ISNUMBER('Cost model'!N318)),'Cost model'!N318,'Cost model'!M318)</f>
        <v>14.5</v>
      </c>
      <c r="K7971" s="14" t="n">
        <f aca="false">J7971-H7971</f>
        <v>-2</v>
      </c>
      <c r="L7971" s="14" t="n">
        <f aca="false">G7971-H7971</f>
        <v>-4</v>
      </c>
    </row>
    <row r="7972" customFormat="false" ht="15" hidden="false" customHeight="false" outlineLevel="0" collapsed="false">
      <c r="A7972" s="2" t="s">
        <v>142</v>
      </c>
      <c r="B7972" s="2" t="s">
        <v>142</v>
      </c>
      <c r="C7972" s="2" t="s">
        <v>49</v>
      </c>
      <c r="D7972" s="2" t="s">
        <v>12</v>
      </c>
      <c r="E7972" s="2" t="s">
        <v>74</v>
      </c>
      <c r="F7972" s="2" t="s">
        <v>977</v>
      </c>
      <c r="G7972" s="14" t="n">
        <v>19.5</v>
      </c>
      <c r="H7972" s="14" t="n">
        <v>42.9</v>
      </c>
      <c r="I7972" s="14" t="n">
        <v>19.5</v>
      </c>
      <c r="J7972" s="23" t="n">
        <f aca="false">IF(AND(E7972="Priority",ISNUMBER('Cost model'!N637)),'Cost model'!N637,'Cost model'!M637)</f>
        <v>45</v>
      </c>
      <c r="K7972" s="14" t="n">
        <f aca="false">J7972-H7972</f>
        <v>2.1</v>
      </c>
      <c r="L7972" s="14" t="n">
        <f aca="false">G7972-H7972</f>
        <v>-23.4</v>
      </c>
    </row>
    <row r="7973" customFormat="false" ht="15" hidden="false" customHeight="false" outlineLevel="0" collapsed="false">
      <c r="A7973" s="2" t="s">
        <v>142</v>
      </c>
      <c r="B7973" s="2" t="s">
        <v>124</v>
      </c>
      <c r="C7973" s="2" t="s">
        <v>48</v>
      </c>
      <c r="D7973" s="2" t="s">
        <v>10</v>
      </c>
      <c r="E7973" s="2" t="s">
        <v>74</v>
      </c>
      <c r="F7973" s="2" t="s">
        <v>976</v>
      </c>
      <c r="G7973" s="14" t="n">
        <v>12.5</v>
      </c>
      <c r="H7973" s="14" t="n">
        <v>52.4</v>
      </c>
      <c r="I7973" s="14" t="n">
        <v>14.5</v>
      </c>
      <c r="J7973" s="23" t="n">
        <f aca="false">IF(AND(E7973="Priority",ISNUMBER('Cost model'!N663)),'Cost model'!N663,'Cost model'!M663)</f>
        <v>18.5</v>
      </c>
      <c r="K7973" s="14" t="n">
        <f aca="false">J7973-H7973</f>
        <v>-33.9</v>
      </c>
      <c r="L7973" s="14" t="n">
        <f aca="false">G7973-H7973</f>
        <v>-39.9</v>
      </c>
    </row>
    <row r="7974" customFormat="false" ht="15" hidden="false" customHeight="false" outlineLevel="0" collapsed="false">
      <c r="A7974" s="2" t="s">
        <v>174</v>
      </c>
      <c r="B7974" s="2" t="s">
        <v>174</v>
      </c>
      <c r="C7974" s="2" t="s">
        <v>48</v>
      </c>
      <c r="D7974" s="2" t="s">
        <v>10</v>
      </c>
      <c r="E7974" s="2" t="s">
        <v>74</v>
      </c>
      <c r="F7974" s="2" t="s">
        <v>977</v>
      </c>
      <c r="G7974" s="14" t="n">
        <v>12.5</v>
      </c>
      <c r="H7974" s="14" t="n">
        <v>23.88</v>
      </c>
      <c r="I7974" s="14" t="n">
        <v>12.5</v>
      </c>
      <c r="J7974" s="23" t="n">
        <f aca="false">IF(AND(E7974="Priority",ISNUMBER('Cost model'!N168)),'Cost model'!N168,'Cost model'!M168)</f>
        <v>13.5</v>
      </c>
      <c r="K7974" s="14" t="n">
        <f aca="false">J7974-H7974</f>
        <v>-10.38</v>
      </c>
      <c r="L7974" s="14" t="n">
        <f aca="false">G7974-H7974</f>
        <v>-11.38</v>
      </c>
    </row>
    <row r="7975" customFormat="false" ht="15" hidden="false" customHeight="false" outlineLevel="0" collapsed="false">
      <c r="A7975" s="2" t="s">
        <v>142</v>
      </c>
      <c r="B7975" s="2" t="s">
        <v>142</v>
      </c>
      <c r="C7975" s="2" t="s">
        <v>49</v>
      </c>
      <c r="D7975" s="2" t="s">
        <v>10</v>
      </c>
      <c r="E7975" s="2" t="s">
        <v>83</v>
      </c>
      <c r="F7975" s="2" t="s">
        <v>977</v>
      </c>
      <c r="G7975" s="14" t="n">
        <v>24.5</v>
      </c>
      <c r="H7975" s="14" t="n">
        <v>40.28</v>
      </c>
      <c r="I7975" s="14" t="n">
        <v>24.5</v>
      </c>
      <c r="J7975" s="23" t="n">
        <f aca="false">IF(AND(E7975="Priority",ISNUMBER('Cost model'!N634)),'Cost model'!N634,'Cost model'!M634)</f>
        <v>21.5</v>
      </c>
      <c r="K7975" s="14" t="n">
        <f aca="false">J7975-H7975</f>
        <v>-18.78</v>
      </c>
      <c r="L7975" s="14" t="n">
        <f aca="false">G7975-H7975</f>
        <v>-15.78</v>
      </c>
    </row>
    <row r="7976" customFormat="false" ht="15" hidden="false" customHeight="false" outlineLevel="0" collapsed="false">
      <c r="A7976" s="2" t="s">
        <v>142</v>
      </c>
      <c r="B7976" s="2" t="s">
        <v>142</v>
      </c>
      <c r="C7976" s="2" t="s">
        <v>49</v>
      </c>
      <c r="D7976" s="2" t="s">
        <v>12</v>
      </c>
      <c r="E7976" s="2" t="s">
        <v>83</v>
      </c>
      <c r="F7976" s="2" t="s">
        <v>977</v>
      </c>
      <c r="G7976" s="14" t="n">
        <v>29.5</v>
      </c>
      <c r="H7976" s="14" t="n">
        <v>42.9</v>
      </c>
      <c r="I7976" s="14" t="n">
        <v>29.5</v>
      </c>
      <c r="J7976" s="23" t="n">
        <f aca="false">IF(AND(E7976="Priority",ISNUMBER('Cost model'!N637)),'Cost model'!N637,'Cost model'!M637)</f>
        <v>60</v>
      </c>
      <c r="K7976" s="14" t="n">
        <f aca="false">J7976-H7976</f>
        <v>17.1</v>
      </c>
      <c r="L7976" s="14" t="n">
        <f aca="false">G7976-H7976</f>
        <v>-13.4</v>
      </c>
    </row>
    <row r="7977" customFormat="false" ht="15" hidden="false" customHeight="false" outlineLevel="0" collapsed="false">
      <c r="A7977" s="2" t="s">
        <v>174</v>
      </c>
      <c r="B7977" s="2" t="s">
        <v>174</v>
      </c>
      <c r="C7977" s="2" t="s">
        <v>47</v>
      </c>
      <c r="D7977" s="2" t="s">
        <v>10</v>
      </c>
      <c r="E7977" s="2" t="s">
        <v>74</v>
      </c>
      <c r="F7977" s="2" t="s">
        <v>977</v>
      </c>
      <c r="G7977" s="14" t="n">
        <v>9.5</v>
      </c>
      <c r="H7977" s="14" t="n">
        <v>8</v>
      </c>
      <c r="I7977" s="14" t="n">
        <v>9.5</v>
      </c>
      <c r="J7977" s="23" t="n">
        <f aca="false">IF(AND(E7977="Priority",ISNUMBER('Cost model'!N167)),'Cost model'!N167,'Cost model'!M167)</f>
        <v>8.5</v>
      </c>
      <c r="K7977" s="14" t="n">
        <f aca="false">J7977-H7977</f>
        <v>0.5</v>
      </c>
      <c r="L7977" s="14" t="n">
        <f aca="false">G7977-H7977</f>
        <v>1.5</v>
      </c>
    </row>
    <row r="7978" customFormat="false" ht="15" hidden="false" customHeight="false" outlineLevel="0" collapsed="false">
      <c r="A7978" s="2" t="s">
        <v>124</v>
      </c>
      <c r="B7978" s="2" t="s">
        <v>124</v>
      </c>
      <c r="C7978" s="2" t="s">
        <v>47</v>
      </c>
      <c r="D7978" s="2" t="s">
        <v>10</v>
      </c>
      <c r="E7978" s="2" t="s">
        <v>74</v>
      </c>
      <c r="F7978" s="2" t="s">
        <v>977</v>
      </c>
      <c r="G7978" s="14" t="n">
        <v>9.5</v>
      </c>
      <c r="H7978" s="14" t="n">
        <v>6.71</v>
      </c>
      <c r="I7978" s="14" t="n">
        <v>9.5</v>
      </c>
      <c r="J7978" s="23" t="n">
        <f aca="false">IF(AND(E7978="Priority",ISNUMBER('Cost model'!N317)),'Cost model'!N317,'Cost model'!M317)</f>
        <v>10.5</v>
      </c>
      <c r="K7978" s="14" t="n">
        <f aca="false">J7978-H7978</f>
        <v>3.79</v>
      </c>
      <c r="L7978" s="14" t="n">
        <f aca="false">G7978-H7978</f>
        <v>2.79</v>
      </c>
    </row>
    <row r="7979" customFormat="false" ht="15" hidden="false" customHeight="false" outlineLevel="0" collapsed="false">
      <c r="A7979" s="2" t="s">
        <v>174</v>
      </c>
      <c r="B7979" s="2" t="s">
        <v>174</v>
      </c>
      <c r="C7979" s="2" t="s">
        <v>48</v>
      </c>
      <c r="D7979" s="2" t="s">
        <v>12</v>
      </c>
      <c r="E7979" s="2" t="s">
        <v>74</v>
      </c>
      <c r="F7979" s="2" t="s">
        <v>977</v>
      </c>
      <c r="G7979" s="14" t="n">
        <v>12.5</v>
      </c>
      <c r="H7979" s="14" t="n">
        <v>44.48</v>
      </c>
      <c r="I7979" s="14" t="n">
        <v>12.5</v>
      </c>
      <c r="J7979" s="23" t="n">
        <f aca="false">IF(AND(E7979="Priority",ISNUMBER('Cost model'!N171)),'Cost model'!N171,'Cost model'!M171)</f>
        <v>40</v>
      </c>
      <c r="K7979" s="14" t="n">
        <f aca="false">J7979-H7979</f>
        <v>-4.48</v>
      </c>
      <c r="L7979" s="14" t="n">
        <f aca="false">G7979-H7979</f>
        <v>-31.98</v>
      </c>
    </row>
    <row r="7980" customFormat="false" ht="15" hidden="false" customHeight="false" outlineLevel="0" collapsed="false">
      <c r="A7980" s="2" t="s">
        <v>124</v>
      </c>
      <c r="B7980" s="2" t="s">
        <v>124</v>
      </c>
      <c r="C7980" s="2" t="s">
        <v>48</v>
      </c>
      <c r="D7980" s="2" t="s">
        <v>12</v>
      </c>
      <c r="E7980" s="2" t="s">
        <v>83</v>
      </c>
      <c r="F7980" s="2" t="s">
        <v>977</v>
      </c>
      <c r="G7980" s="14" t="n">
        <v>19.5</v>
      </c>
      <c r="H7980" s="14" t="n">
        <v>79.08</v>
      </c>
      <c r="I7980" s="14" t="n">
        <v>19.5</v>
      </c>
      <c r="J7980" s="23" t="n">
        <f aca="false">IF(AND(E7980="Priority",ISNUMBER('Cost model'!N321)),'Cost model'!N321,'Cost model'!M321)</f>
        <v>55</v>
      </c>
      <c r="K7980" s="14" t="n">
        <f aca="false">J7980-H7980</f>
        <v>-24.08</v>
      </c>
      <c r="L7980" s="14" t="n">
        <f aca="false">G7980-H7980</f>
        <v>-59.58</v>
      </c>
    </row>
    <row r="7981" customFormat="false" ht="15" hidden="false" customHeight="false" outlineLevel="0" collapsed="false">
      <c r="A7981" s="2" t="s">
        <v>124</v>
      </c>
      <c r="B7981" s="2" t="s">
        <v>124</v>
      </c>
      <c r="C7981" s="2" t="s">
        <v>47</v>
      </c>
      <c r="D7981" s="2" t="s">
        <v>10</v>
      </c>
      <c r="E7981" s="2" t="s">
        <v>83</v>
      </c>
      <c r="F7981" s="2" t="s">
        <v>977</v>
      </c>
      <c r="G7981" s="14" t="n">
        <v>14.5</v>
      </c>
      <c r="H7981" s="14" t="n">
        <v>23.78</v>
      </c>
      <c r="I7981" s="14" t="n">
        <v>14.5</v>
      </c>
      <c r="J7981" s="23" t="n">
        <f aca="false">IF(AND(E7981="Priority",ISNUMBER('Cost model'!N317)),'Cost model'!N317,'Cost model'!M317)</f>
        <v>15.5</v>
      </c>
      <c r="K7981" s="14" t="n">
        <f aca="false">J7981-H7981</f>
        <v>-8.28</v>
      </c>
      <c r="L7981" s="14" t="n">
        <f aca="false">G7981-H7981</f>
        <v>-9.28</v>
      </c>
    </row>
    <row r="7982" customFormat="false" ht="15" hidden="false" customHeight="false" outlineLevel="0" collapsed="false">
      <c r="A7982" s="2" t="s">
        <v>174</v>
      </c>
      <c r="B7982" s="2" t="s">
        <v>174</v>
      </c>
      <c r="C7982" s="2" t="s">
        <v>48</v>
      </c>
      <c r="D7982" s="2" t="s">
        <v>10</v>
      </c>
      <c r="E7982" s="2" t="s">
        <v>83</v>
      </c>
      <c r="F7982" s="2" t="s">
        <v>977</v>
      </c>
      <c r="G7982" s="14" t="n">
        <v>17.5</v>
      </c>
      <c r="H7982" s="14" t="n">
        <v>23.78</v>
      </c>
      <c r="I7982" s="14" t="n">
        <v>17.5</v>
      </c>
      <c r="J7982" s="23" t="n">
        <f aca="false">IF(AND(E7982="Priority",ISNUMBER('Cost model'!N168)),'Cost model'!N168,'Cost model'!M168)</f>
        <v>18.5</v>
      </c>
      <c r="K7982" s="14" t="n">
        <f aca="false">J7982-H7982</f>
        <v>-5.28</v>
      </c>
      <c r="L7982" s="14" t="n">
        <f aca="false">G7982-H7982</f>
        <v>-6.28</v>
      </c>
    </row>
    <row r="7983" customFormat="false" ht="15" hidden="false" customHeight="false" outlineLevel="0" collapsed="false">
      <c r="A7983" s="2" t="s">
        <v>174</v>
      </c>
      <c r="B7983" s="2" t="s">
        <v>174</v>
      </c>
      <c r="C7983" s="2" t="s">
        <v>48</v>
      </c>
      <c r="D7983" s="2" t="s">
        <v>10</v>
      </c>
      <c r="E7983" s="2" t="s">
        <v>74</v>
      </c>
      <c r="F7983" s="2" t="s">
        <v>977</v>
      </c>
      <c r="G7983" s="14" t="n">
        <v>12.5</v>
      </c>
      <c r="H7983" s="14" t="n">
        <v>8.84</v>
      </c>
      <c r="I7983" s="14" t="n">
        <v>12.5</v>
      </c>
      <c r="J7983" s="23" t="n">
        <f aca="false">IF(AND(E7983="Priority",ISNUMBER('Cost model'!N168)),'Cost model'!N168,'Cost model'!M168)</f>
        <v>13.5</v>
      </c>
      <c r="K7983" s="14" t="n">
        <f aca="false">J7983-H7983</f>
        <v>4.66</v>
      </c>
      <c r="L7983" s="14" t="n">
        <f aca="false">G7983-H7983</f>
        <v>3.66</v>
      </c>
    </row>
    <row r="7984" customFormat="false" ht="15" hidden="false" customHeight="false" outlineLevel="0" collapsed="false">
      <c r="A7984" s="2" t="s">
        <v>174</v>
      </c>
      <c r="B7984" s="2" t="s">
        <v>142</v>
      </c>
      <c r="C7984" s="2" t="s">
        <v>48</v>
      </c>
      <c r="D7984" s="2" t="s">
        <v>12</v>
      </c>
      <c r="E7984" s="2" t="s">
        <v>83</v>
      </c>
      <c r="F7984" s="2" t="s">
        <v>976</v>
      </c>
      <c r="G7984" s="14" t="n">
        <v>19.5</v>
      </c>
      <c r="H7984" s="14" t="n">
        <v>73.81</v>
      </c>
      <c r="I7984" s="14" t="n">
        <v>19.5</v>
      </c>
      <c r="J7984" s="23" t="n">
        <f aca="false">IF(AND(E7984="Priority",ISNUMBER('Cost model'!N126)),'Cost model'!N126,'Cost model'!M126)</f>
        <v>60</v>
      </c>
      <c r="K7984" s="14" t="n">
        <f aca="false">J7984-H7984</f>
        <v>-13.81</v>
      </c>
      <c r="L7984" s="14" t="n">
        <f aca="false">G7984-H7984</f>
        <v>-54.31</v>
      </c>
    </row>
    <row r="7985" customFormat="false" ht="15" hidden="false" customHeight="false" outlineLevel="0" collapsed="false">
      <c r="A7985" s="2" t="s">
        <v>174</v>
      </c>
      <c r="B7985" s="2" t="s">
        <v>124</v>
      </c>
      <c r="C7985" s="2" t="s">
        <v>48</v>
      </c>
      <c r="D7985" s="2" t="s">
        <v>10</v>
      </c>
      <c r="E7985" s="2" t="s">
        <v>83</v>
      </c>
      <c r="F7985" s="2" t="s">
        <v>976</v>
      </c>
      <c r="G7985" s="14" t="n">
        <v>17.5</v>
      </c>
      <c r="H7985" s="14" t="n">
        <v>19.07</v>
      </c>
      <c r="I7985" s="14" t="n">
        <v>17.5</v>
      </c>
      <c r="J7985" s="23" t="n">
        <f aca="false">IF(AND(E7985="Priority",ISNUMBER('Cost model'!N108)),'Cost model'!N108,'Cost model'!M108)</f>
        <v>21.5</v>
      </c>
      <c r="K7985" s="14" t="n">
        <f aca="false">J7985-H7985</f>
        <v>2.43</v>
      </c>
      <c r="L7985" s="14" t="n">
        <f aca="false">G7985-H7985</f>
        <v>-1.57</v>
      </c>
    </row>
    <row r="7986" customFormat="false" ht="15" hidden="false" customHeight="false" outlineLevel="0" collapsed="false">
      <c r="A7986" s="2" t="s">
        <v>342</v>
      </c>
      <c r="B7986" s="2" t="s">
        <v>158</v>
      </c>
      <c r="C7986" s="2" t="s">
        <v>49</v>
      </c>
      <c r="D7986" s="2" t="s">
        <v>12</v>
      </c>
      <c r="E7986" s="2" t="s">
        <v>74</v>
      </c>
      <c r="F7986" s="2" t="s">
        <v>976</v>
      </c>
      <c r="G7986" s="14" t="n">
        <v>24.5</v>
      </c>
      <c r="H7986" s="14" t="n">
        <v>113.87</v>
      </c>
      <c r="I7986" s="14" t="n">
        <v>24.5</v>
      </c>
      <c r="J7986" s="23" t="n">
        <f aca="false">IF(AND(E7986="Priority",ISNUMBER('Cost model'!N217)),'Cost model'!N217,'Cost model'!M217)</f>
        <v>70</v>
      </c>
      <c r="K7986" s="14" t="n">
        <f aca="false">J7986-H7986</f>
        <v>-43.87</v>
      </c>
      <c r="L7986" s="14" t="n">
        <f aca="false">G7986-H7986</f>
        <v>-89.37</v>
      </c>
    </row>
    <row r="7987" customFormat="false" ht="15" hidden="false" customHeight="false" outlineLevel="0" collapsed="false">
      <c r="A7987" s="2" t="s">
        <v>221</v>
      </c>
      <c r="B7987" s="2" t="s">
        <v>124</v>
      </c>
      <c r="C7987" s="2" t="s">
        <v>49</v>
      </c>
      <c r="D7987" s="2" t="s">
        <v>10</v>
      </c>
      <c r="E7987" s="2" t="s">
        <v>74</v>
      </c>
      <c r="F7987" s="2" t="s">
        <v>976</v>
      </c>
      <c r="G7987" s="14" t="n">
        <v>17.5</v>
      </c>
      <c r="H7987" s="14" t="n">
        <v>15.62</v>
      </c>
      <c r="I7987" s="14" t="n">
        <v>19.5</v>
      </c>
      <c r="J7987" s="23" t="n">
        <f aca="false">IF(AND(E7987="Priority",ISNUMBER('Cost model'!N799)),'Cost model'!N799,'Cost model'!M799)</f>
        <v>20.5</v>
      </c>
      <c r="K7987" s="14" t="n">
        <f aca="false">J7987-H7987</f>
        <v>4.88</v>
      </c>
      <c r="L7987" s="14" t="n">
        <f aca="false">G7987-H7987</f>
        <v>1.88</v>
      </c>
    </row>
    <row r="7988" customFormat="false" ht="15" hidden="false" customHeight="false" outlineLevel="0" collapsed="false">
      <c r="A7988" s="2" t="s">
        <v>142</v>
      </c>
      <c r="B7988" s="2" t="s">
        <v>142</v>
      </c>
      <c r="C7988" s="2" t="s">
        <v>49</v>
      </c>
      <c r="D7988" s="2" t="s">
        <v>12</v>
      </c>
      <c r="E7988" s="2" t="s">
        <v>83</v>
      </c>
      <c r="F7988" s="2" t="s">
        <v>977</v>
      </c>
      <c r="G7988" s="14" t="n">
        <v>29.5</v>
      </c>
      <c r="H7988" s="14" t="n">
        <v>10.08</v>
      </c>
      <c r="I7988" s="14" t="n">
        <v>29.5</v>
      </c>
      <c r="J7988" s="23" t="n">
        <f aca="false">IF(AND(E7988="Priority",ISNUMBER('Cost model'!N637)),'Cost model'!N637,'Cost model'!M637)</f>
        <v>60</v>
      </c>
      <c r="K7988" s="14" t="n">
        <f aca="false">J7988-H7988</f>
        <v>49.92</v>
      </c>
      <c r="L7988" s="14" t="n">
        <f aca="false">G7988-H7988</f>
        <v>19.42</v>
      </c>
    </row>
    <row r="7989" customFormat="false" ht="15" hidden="false" customHeight="false" outlineLevel="0" collapsed="false">
      <c r="A7989" s="2" t="s">
        <v>124</v>
      </c>
      <c r="B7989" s="2" t="s">
        <v>124</v>
      </c>
      <c r="C7989" s="2" t="s">
        <v>47</v>
      </c>
      <c r="D7989" s="2" t="s">
        <v>13</v>
      </c>
      <c r="E7989" s="2" t="s">
        <v>74</v>
      </c>
      <c r="F7989" s="2" t="s">
        <v>977</v>
      </c>
      <c r="G7989" s="14" t="n">
        <v>19</v>
      </c>
      <c r="H7989" s="14" t="n">
        <v>62.05</v>
      </c>
      <c r="I7989" s="14" t="n">
        <v>19</v>
      </c>
      <c r="J7989" s="23" t="n">
        <f aca="false">IF(AND(E7989="Priority",ISNUMBER('Cost model'!N323)),'Cost model'!N323,'Cost model'!M323)</f>
        <v>60</v>
      </c>
      <c r="K7989" s="14" t="n">
        <f aca="false">J7989-H7989</f>
        <v>-2.05</v>
      </c>
      <c r="L7989" s="14" t="n">
        <f aca="false">G7989-H7989</f>
        <v>-43.05</v>
      </c>
    </row>
    <row r="7990" customFormat="false" ht="15" hidden="false" customHeight="false" outlineLevel="0" collapsed="false">
      <c r="A7990" s="2" t="s">
        <v>205</v>
      </c>
      <c r="B7990" s="2" t="s">
        <v>142</v>
      </c>
      <c r="C7990" s="2" t="s">
        <v>48</v>
      </c>
      <c r="D7990" s="2" t="s">
        <v>13</v>
      </c>
      <c r="E7990" s="2" t="s">
        <v>83</v>
      </c>
      <c r="F7990" s="2" t="s">
        <v>976</v>
      </c>
      <c r="G7990" s="14" t="n">
        <v>75</v>
      </c>
      <c r="H7990" s="14" t="n">
        <v>104.79</v>
      </c>
      <c r="I7990" s="14" t="n">
        <v>75</v>
      </c>
      <c r="J7990" s="23" t="n">
        <f aca="false">IF(AND(E7990="Priority",ISNUMBER('Cost model'!N549)),'Cost model'!N549,'Cost model'!M549)</f>
        <v>135</v>
      </c>
      <c r="K7990" s="14" t="n">
        <f aca="false">J7990-H7990</f>
        <v>30.21</v>
      </c>
      <c r="L7990" s="14" t="n">
        <f aca="false">G7990-H7990</f>
        <v>-29.79</v>
      </c>
    </row>
    <row r="7991" customFormat="false" ht="15" hidden="false" customHeight="false" outlineLevel="0" collapsed="false">
      <c r="A7991" s="2" t="s">
        <v>174</v>
      </c>
      <c r="B7991" s="2" t="s">
        <v>142</v>
      </c>
      <c r="C7991" s="2" t="s">
        <v>48</v>
      </c>
      <c r="D7991" s="2" t="s">
        <v>10</v>
      </c>
      <c r="E7991" s="2" t="s">
        <v>74</v>
      </c>
      <c r="F7991" s="2" t="s">
        <v>976</v>
      </c>
      <c r="G7991" s="14" t="n">
        <v>12.5</v>
      </c>
      <c r="H7991" s="14" t="n">
        <v>23.88</v>
      </c>
      <c r="I7991" s="14" t="n">
        <v>12.5</v>
      </c>
      <c r="J7991" s="23" t="n">
        <f aca="false">IF(AND(E7991="Priority",ISNUMBER('Cost model'!N123)),'Cost model'!N123,'Cost model'!M123)</f>
        <v>16.5</v>
      </c>
      <c r="K7991" s="14" t="n">
        <f aca="false">J7991-H7991</f>
        <v>-7.38</v>
      </c>
      <c r="L7991" s="14" t="n">
        <f aca="false">G7991-H7991</f>
        <v>-11.38</v>
      </c>
    </row>
    <row r="7992" customFormat="false" ht="15" hidden="false" customHeight="false" outlineLevel="0" collapsed="false">
      <c r="A7992" s="2" t="s">
        <v>174</v>
      </c>
      <c r="B7992" s="2" t="s">
        <v>174</v>
      </c>
      <c r="C7992" s="2" t="s">
        <v>49</v>
      </c>
      <c r="D7992" s="2" t="s">
        <v>12</v>
      </c>
      <c r="E7992" s="2" t="s">
        <v>74</v>
      </c>
      <c r="F7992" s="2" t="s">
        <v>977</v>
      </c>
      <c r="G7992" s="14" t="n">
        <v>19.5</v>
      </c>
      <c r="H7992" s="14" t="n">
        <v>119.72</v>
      </c>
      <c r="I7992" s="14" t="n">
        <v>19.5</v>
      </c>
      <c r="J7992" s="23" t="n">
        <f aca="false">IF(AND(E7992="Priority",ISNUMBER('Cost model'!N172)),'Cost model'!N172,'Cost model'!M172)</f>
        <v>45</v>
      </c>
      <c r="K7992" s="14" t="n">
        <f aca="false">J7992-H7992</f>
        <v>-74.72</v>
      </c>
      <c r="L7992" s="14" t="n">
        <f aca="false">G7992-H7992</f>
        <v>-100.22</v>
      </c>
    </row>
    <row r="7993" customFormat="false" ht="15" hidden="false" customHeight="false" outlineLevel="0" collapsed="false">
      <c r="A7993" s="2" t="s">
        <v>142</v>
      </c>
      <c r="B7993" s="2" t="s">
        <v>142</v>
      </c>
      <c r="C7993" s="2" t="s">
        <v>48</v>
      </c>
      <c r="D7993" s="2" t="s">
        <v>12</v>
      </c>
      <c r="E7993" s="2" t="s">
        <v>74</v>
      </c>
      <c r="F7993" s="2" t="s">
        <v>977</v>
      </c>
      <c r="G7993" s="14" t="n">
        <v>12.5</v>
      </c>
      <c r="H7993" s="14" t="n">
        <v>43.27</v>
      </c>
      <c r="I7993" s="14" t="n">
        <v>12.5</v>
      </c>
      <c r="J7993" s="23" t="n">
        <f aca="false">IF(AND(E7993="Priority",ISNUMBER('Cost model'!N636)),'Cost model'!N636,'Cost model'!M636)</f>
        <v>40</v>
      </c>
      <c r="K7993" s="14" t="n">
        <f aca="false">J7993-H7993</f>
        <v>-3.27</v>
      </c>
      <c r="L7993" s="14" t="n">
        <f aca="false">G7993-H7993</f>
        <v>-30.77</v>
      </c>
    </row>
    <row r="7994" customFormat="false" ht="15" hidden="false" customHeight="false" outlineLevel="0" collapsed="false">
      <c r="A7994" s="2" t="s">
        <v>124</v>
      </c>
      <c r="B7994" s="2" t="s">
        <v>124</v>
      </c>
      <c r="C7994" s="2" t="s">
        <v>49</v>
      </c>
      <c r="D7994" s="2" t="s">
        <v>12</v>
      </c>
      <c r="E7994" s="2" t="s">
        <v>74</v>
      </c>
      <c r="F7994" s="2" t="s">
        <v>977</v>
      </c>
      <c r="G7994" s="14" t="n">
        <v>19.5</v>
      </c>
      <c r="H7994" s="14" t="n">
        <v>60.72</v>
      </c>
      <c r="I7994" s="14" t="n">
        <v>19.5</v>
      </c>
      <c r="J7994" s="23" t="n">
        <f aca="false">IF(AND(E7994="Priority",ISNUMBER('Cost model'!N322)),'Cost model'!N322,'Cost model'!M322)</f>
        <v>50</v>
      </c>
      <c r="K7994" s="14" t="n">
        <f aca="false">J7994-H7994</f>
        <v>-10.72</v>
      </c>
      <c r="L7994" s="14" t="n">
        <f aca="false">G7994-H7994</f>
        <v>-41.22</v>
      </c>
    </row>
    <row r="7995" customFormat="false" ht="15" hidden="false" customHeight="false" outlineLevel="0" collapsed="false">
      <c r="A7995" s="2" t="s">
        <v>174</v>
      </c>
      <c r="B7995" s="2" t="s">
        <v>174</v>
      </c>
      <c r="C7995" s="2" t="s">
        <v>49</v>
      </c>
      <c r="D7995" s="2" t="s">
        <v>13</v>
      </c>
      <c r="E7995" s="2" t="s">
        <v>74</v>
      </c>
      <c r="F7995" s="2" t="s">
        <v>977</v>
      </c>
      <c r="G7995" s="14" t="n">
        <v>50</v>
      </c>
      <c r="H7995" s="14" t="n">
        <v>56.7</v>
      </c>
      <c r="I7995" s="14" t="n">
        <v>50</v>
      </c>
      <c r="J7995" s="23" t="n">
        <f aca="false">IF(AND(E7995="Priority",ISNUMBER('Cost model'!N175)),'Cost model'!N175,'Cost model'!M175)</f>
        <v>75</v>
      </c>
      <c r="K7995" s="14" t="n">
        <f aca="false">J7995-H7995</f>
        <v>18.3</v>
      </c>
      <c r="L7995" s="14" t="n">
        <f aca="false">G7995-H7995</f>
        <v>-6.7</v>
      </c>
    </row>
    <row r="7996" customFormat="false" ht="15" hidden="false" customHeight="false" outlineLevel="0" collapsed="false">
      <c r="A7996" s="2" t="s">
        <v>158</v>
      </c>
      <c r="B7996" s="2" t="s">
        <v>158</v>
      </c>
      <c r="C7996" s="2" t="s">
        <v>47</v>
      </c>
      <c r="D7996" s="2" t="s">
        <v>10</v>
      </c>
      <c r="E7996" s="2" t="s">
        <v>74</v>
      </c>
      <c r="F7996" s="2" t="s">
        <v>977</v>
      </c>
      <c r="G7996" s="14" t="n">
        <v>9.5</v>
      </c>
      <c r="H7996" s="14" t="n">
        <v>7.16</v>
      </c>
      <c r="I7996" s="14" t="n">
        <v>9.5</v>
      </c>
      <c r="J7996" s="23" t="n">
        <f aca="false">IF(AND(E7996="Priority",ISNUMBER('Cost model'!N422)),'Cost model'!N422,'Cost model'!M422)</f>
        <v>8.5</v>
      </c>
      <c r="K7996" s="14" t="n">
        <f aca="false">J7996-H7996</f>
        <v>1.34</v>
      </c>
      <c r="L7996" s="14" t="n">
        <f aca="false">G7996-H7996</f>
        <v>2.34</v>
      </c>
    </row>
    <row r="7997" customFormat="false" ht="15" hidden="false" customHeight="false" outlineLevel="0" collapsed="false">
      <c r="A7997" s="2" t="s">
        <v>124</v>
      </c>
      <c r="B7997" s="2" t="s">
        <v>124</v>
      </c>
      <c r="C7997" s="2" t="s">
        <v>49</v>
      </c>
      <c r="D7997" s="2" t="s">
        <v>10</v>
      </c>
      <c r="E7997" s="2" t="s">
        <v>83</v>
      </c>
      <c r="F7997" s="2" t="s">
        <v>977</v>
      </c>
      <c r="G7997" s="14" t="n">
        <v>24.5</v>
      </c>
      <c r="H7997" s="14" t="n">
        <v>10.73</v>
      </c>
      <c r="I7997" s="14" t="n">
        <v>24.5</v>
      </c>
      <c r="J7997" s="23" t="n">
        <f aca="false">IF(AND(E7997="Priority",ISNUMBER('Cost model'!N319)),'Cost model'!N319,'Cost model'!M319)</f>
        <v>22.5</v>
      </c>
      <c r="K7997" s="14" t="n">
        <f aca="false">J7997-H7997</f>
        <v>11.77</v>
      </c>
      <c r="L7997" s="14" t="n">
        <f aca="false">G7997-H7997</f>
        <v>13.77</v>
      </c>
    </row>
    <row r="7998" customFormat="false" ht="15" hidden="false" customHeight="false" outlineLevel="0" collapsed="false">
      <c r="A7998" s="2" t="s">
        <v>174</v>
      </c>
      <c r="B7998" s="2" t="s">
        <v>174</v>
      </c>
      <c r="C7998" s="2" t="s">
        <v>48</v>
      </c>
      <c r="D7998" s="2" t="s">
        <v>12</v>
      </c>
      <c r="E7998" s="2" t="s">
        <v>74</v>
      </c>
      <c r="F7998" s="2" t="s">
        <v>977</v>
      </c>
      <c r="G7998" s="14" t="n">
        <v>12.5</v>
      </c>
      <c r="H7998" s="14" t="n">
        <v>11.22</v>
      </c>
      <c r="I7998" s="14" t="n">
        <v>12.5</v>
      </c>
      <c r="J7998" s="23" t="n">
        <f aca="false">IF(AND(E7998="Priority",ISNUMBER('Cost model'!N171)),'Cost model'!N171,'Cost model'!M171)</f>
        <v>40</v>
      </c>
      <c r="K7998" s="14" t="n">
        <f aca="false">J7998-H7998</f>
        <v>28.78</v>
      </c>
      <c r="L7998" s="14" t="n">
        <f aca="false">G7998-H7998</f>
        <v>1.28</v>
      </c>
    </row>
    <row r="7999" customFormat="false" ht="15" hidden="false" customHeight="false" outlineLevel="0" collapsed="false">
      <c r="A7999" s="2" t="s">
        <v>124</v>
      </c>
      <c r="B7999" s="2" t="s">
        <v>124</v>
      </c>
      <c r="C7999" s="2" t="s">
        <v>48</v>
      </c>
      <c r="D7999" s="2" t="s">
        <v>10</v>
      </c>
      <c r="E7999" s="2" t="s">
        <v>74</v>
      </c>
      <c r="F7999" s="2" t="s">
        <v>977</v>
      </c>
      <c r="G7999" s="14" t="n">
        <v>9.5</v>
      </c>
      <c r="H7999" s="14" t="n">
        <v>7.88</v>
      </c>
      <c r="I7999" s="14" t="n">
        <v>12.5</v>
      </c>
      <c r="J7999" s="23" t="n">
        <f aca="false">IF(AND(E7999="Priority",ISNUMBER('Cost model'!N318)),'Cost model'!N318,'Cost model'!M318)</f>
        <v>14.5</v>
      </c>
      <c r="K7999" s="14" t="n">
        <f aca="false">J7999-H7999</f>
        <v>6.62</v>
      </c>
      <c r="L7999" s="14" t="n">
        <f aca="false">G7999-H7999</f>
        <v>1.62</v>
      </c>
    </row>
    <row r="8000" customFormat="false" ht="15" hidden="false" customHeight="false" outlineLevel="0" collapsed="false">
      <c r="A8000" s="2" t="s">
        <v>142</v>
      </c>
      <c r="B8000" s="2" t="s">
        <v>142</v>
      </c>
      <c r="C8000" s="2" t="s">
        <v>47</v>
      </c>
      <c r="D8000" s="2" t="s">
        <v>12</v>
      </c>
      <c r="E8000" s="2" t="s">
        <v>74</v>
      </c>
      <c r="F8000" s="2" t="s">
        <v>977</v>
      </c>
      <c r="G8000" s="14" t="n">
        <v>9.5</v>
      </c>
      <c r="H8000" s="14" t="n">
        <v>42.67</v>
      </c>
      <c r="I8000" s="14" t="n">
        <v>9.5</v>
      </c>
      <c r="J8000" s="23" t="n">
        <f aca="false">IF(AND(E8000="Priority",ISNUMBER('Cost model'!N635)),'Cost model'!N635,'Cost model'!M635)</f>
        <v>30.5</v>
      </c>
      <c r="K8000" s="14" t="n">
        <f aca="false">J8000-H8000</f>
        <v>-12.17</v>
      </c>
      <c r="L8000" s="14" t="n">
        <f aca="false">G8000-H8000</f>
        <v>-33.17</v>
      </c>
    </row>
    <row r="8001" customFormat="false" ht="15" hidden="false" customHeight="false" outlineLevel="0" collapsed="false">
      <c r="A8001" s="2" t="s">
        <v>174</v>
      </c>
      <c r="B8001" s="2" t="s">
        <v>174</v>
      </c>
      <c r="C8001" s="2" t="s">
        <v>49</v>
      </c>
      <c r="D8001" s="2" t="s">
        <v>12</v>
      </c>
      <c r="E8001" s="2" t="s">
        <v>74</v>
      </c>
      <c r="F8001" s="2" t="s">
        <v>977</v>
      </c>
      <c r="G8001" s="14" t="n">
        <v>19.5</v>
      </c>
      <c r="H8001" s="14" t="n">
        <v>67.3</v>
      </c>
      <c r="I8001" s="14" t="n">
        <v>19.5</v>
      </c>
      <c r="J8001" s="23" t="n">
        <f aca="false">IF(AND(E8001="Priority",ISNUMBER('Cost model'!N172)),'Cost model'!N172,'Cost model'!M172)</f>
        <v>45</v>
      </c>
      <c r="K8001" s="14" t="n">
        <f aca="false">J8001-H8001</f>
        <v>-22.3</v>
      </c>
      <c r="L8001" s="14" t="n">
        <f aca="false">G8001-H8001</f>
        <v>-47.8</v>
      </c>
    </row>
    <row r="8002" customFormat="false" ht="15" hidden="false" customHeight="false" outlineLevel="0" collapsed="false">
      <c r="A8002" s="2" t="s">
        <v>142</v>
      </c>
      <c r="B8002" s="2" t="s">
        <v>142</v>
      </c>
      <c r="C8002" s="2" t="s">
        <v>47</v>
      </c>
      <c r="D8002" s="2" t="s">
        <v>12</v>
      </c>
      <c r="E8002" s="2" t="s">
        <v>74</v>
      </c>
      <c r="F8002" s="2" t="s">
        <v>977</v>
      </c>
      <c r="G8002" s="14" t="n">
        <v>9.5</v>
      </c>
      <c r="H8002" s="14" t="n">
        <v>7.88</v>
      </c>
      <c r="I8002" s="14" t="n">
        <v>9.5</v>
      </c>
      <c r="J8002" s="23" t="n">
        <f aca="false">IF(AND(E8002="Priority",ISNUMBER('Cost model'!N635)),'Cost model'!N635,'Cost model'!M635)</f>
        <v>30.5</v>
      </c>
      <c r="K8002" s="14" t="n">
        <f aca="false">J8002-H8002</f>
        <v>22.62</v>
      </c>
      <c r="L8002" s="14" t="n">
        <f aca="false">G8002-H8002</f>
        <v>1.62</v>
      </c>
    </row>
    <row r="8003" customFormat="false" ht="15" hidden="false" customHeight="false" outlineLevel="0" collapsed="false">
      <c r="A8003" s="2" t="s">
        <v>221</v>
      </c>
      <c r="B8003" s="2" t="s">
        <v>221</v>
      </c>
      <c r="C8003" s="2" t="s">
        <v>47</v>
      </c>
      <c r="D8003" s="2" t="s">
        <v>12</v>
      </c>
      <c r="E8003" s="2" t="s">
        <v>74</v>
      </c>
      <c r="F8003" s="2" t="s">
        <v>977</v>
      </c>
      <c r="G8003" s="14" t="n">
        <v>9.5</v>
      </c>
      <c r="H8003" s="14" t="n">
        <v>32.98</v>
      </c>
      <c r="I8003" s="14" t="n">
        <v>9.5</v>
      </c>
      <c r="J8003" s="23" t="n">
        <f aca="false">IF(AND(E8003="Priority",ISNUMBER('Cost model'!N740)),'Cost model'!N740,'Cost model'!M740)</f>
        <v>22.5</v>
      </c>
      <c r="K8003" s="14" t="n">
        <f aca="false">J8003-H8003</f>
        <v>-10.48</v>
      </c>
      <c r="L8003" s="14" t="n">
        <f aca="false">G8003-H8003</f>
        <v>-23.48</v>
      </c>
    </row>
    <row r="8004" customFormat="false" ht="15" hidden="false" customHeight="false" outlineLevel="0" collapsed="false">
      <c r="A8004" s="2" t="s">
        <v>205</v>
      </c>
      <c r="B8004" s="2" t="s">
        <v>142</v>
      </c>
      <c r="C8004" s="2" t="s">
        <v>48</v>
      </c>
      <c r="D8004" s="2" t="s">
        <v>12</v>
      </c>
      <c r="E8004" s="2" t="s">
        <v>74</v>
      </c>
      <c r="F8004" s="2" t="s">
        <v>976</v>
      </c>
      <c r="G8004" s="14" t="n">
        <v>19.5</v>
      </c>
      <c r="H8004" s="14" t="n">
        <v>47.7</v>
      </c>
      <c r="I8004" s="14" t="n">
        <v>19.5</v>
      </c>
      <c r="J8004" s="23" t="n">
        <f aca="false">IF(AND(E8004="Priority",ISNUMBER('Cost model'!N546)),'Cost model'!N546,'Cost model'!M546)</f>
        <v>60</v>
      </c>
      <c r="K8004" s="14" t="n">
        <f aca="false">J8004-H8004</f>
        <v>12.3</v>
      </c>
      <c r="L8004" s="14" t="n">
        <f aca="false">G8004-H8004</f>
        <v>-28.2</v>
      </c>
    </row>
    <row r="8005" customFormat="false" ht="15" hidden="false" customHeight="false" outlineLevel="0" collapsed="false">
      <c r="A8005" s="2" t="s">
        <v>142</v>
      </c>
      <c r="B8005" s="2" t="s">
        <v>174</v>
      </c>
      <c r="C8005" s="2" t="s">
        <v>49</v>
      </c>
      <c r="D8005" s="2" t="s">
        <v>12</v>
      </c>
      <c r="E8005" s="2" t="s">
        <v>74</v>
      </c>
      <c r="F8005" s="2" t="s">
        <v>976</v>
      </c>
      <c r="G8005" s="14" t="n">
        <v>19.5</v>
      </c>
      <c r="H8005" s="14" t="n">
        <v>47.84</v>
      </c>
      <c r="I8005" s="14" t="n">
        <v>19.5</v>
      </c>
      <c r="J8005" s="23" t="n">
        <f aca="false">IF(AND(E8005="Priority",ISNUMBER('Cost model'!N697)),'Cost model'!N697,'Cost model'!M697)</f>
        <v>55</v>
      </c>
      <c r="K8005" s="14" t="n">
        <f aca="false">J8005-H8005</f>
        <v>7.16</v>
      </c>
      <c r="L8005" s="14" t="n">
        <f aca="false">G8005-H8005</f>
        <v>-28.34</v>
      </c>
    </row>
    <row r="8006" customFormat="false" ht="15" hidden="false" customHeight="false" outlineLevel="0" collapsed="false">
      <c r="A8006" s="2" t="s">
        <v>174</v>
      </c>
      <c r="B8006" s="2" t="s">
        <v>174</v>
      </c>
      <c r="C8006" s="2" t="s">
        <v>47</v>
      </c>
      <c r="D8006" s="2" t="s">
        <v>12</v>
      </c>
      <c r="E8006" s="2" t="s">
        <v>74</v>
      </c>
      <c r="F8006" s="2" t="s">
        <v>977</v>
      </c>
      <c r="G8006" s="14" t="n">
        <v>9.5</v>
      </c>
      <c r="H8006" s="14" t="n">
        <v>43.89</v>
      </c>
      <c r="I8006" s="14" t="n">
        <v>9.5</v>
      </c>
      <c r="J8006" s="23" t="n">
        <f aca="false">IF(AND(E8006="Priority",ISNUMBER('Cost model'!N170)),'Cost model'!N170,'Cost model'!M170)</f>
        <v>25.5</v>
      </c>
      <c r="K8006" s="14" t="n">
        <f aca="false">J8006-H8006</f>
        <v>-18.39</v>
      </c>
      <c r="L8006" s="14" t="n">
        <f aca="false">G8006-H8006</f>
        <v>-34.39</v>
      </c>
    </row>
    <row r="8007" customFormat="false" ht="15" hidden="false" customHeight="false" outlineLevel="0" collapsed="false">
      <c r="A8007" s="2" t="s">
        <v>158</v>
      </c>
      <c r="B8007" s="2" t="s">
        <v>221</v>
      </c>
      <c r="C8007" s="2" t="s">
        <v>47</v>
      </c>
      <c r="D8007" s="2" t="s">
        <v>12</v>
      </c>
      <c r="E8007" s="2" t="s">
        <v>74</v>
      </c>
      <c r="F8007" s="2" t="s">
        <v>976</v>
      </c>
      <c r="G8007" s="14" t="n">
        <v>9.5</v>
      </c>
      <c r="H8007" s="14" t="n">
        <v>52.29</v>
      </c>
      <c r="I8007" s="14" t="n">
        <v>24.5</v>
      </c>
      <c r="J8007" s="23" t="n">
        <f aca="false">IF(AND(E8007="Priority",ISNUMBER('Cost model'!N470)),'Cost model'!N470,'Cost model'!M470)</f>
        <v>45</v>
      </c>
      <c r="K8007" s="14" t="n">
        <f aca="false">J8007-H8007</f>
        <v>-7.29</v>
      </c>
      <c r="L8007" s="14" t="n">
        <f aca="false">G8007-H8007</f>
        <v>-42.79</v>
      </c>
    </row>
    <row r="8008" customFormat="false" ht="15" hidden="false" customHeight="false" outlineLevel="0" collapsed="false">
      <c r="A8008" s="2" t="s">
        <v>142</v>
      </c>
      <c r="B8008" s="2" t="s">
        <v>158</v>
      </c>
      <c r="C8008" s="2" t="s">
        <v>47</v>
      </c>
      <c r="D8008" s="2" t="s">
        <v>12</v>
      </c>
      <c r="E8008" s="2" t="s">
        <v>74</v>
      </c>
      <c r="F8008" s="2" t="s">
        <v>976</v>
      </c>
      <c r="G8008" s="14" t="n">
        <v>9.5</v>
      </c>
      <c r="H8008" s="14" t="n">
        <v>63.49</v>
      </c>
      <c r="I8008" s="14" t="n">
        <v>19.5</v>
      </c>
      <c r="J8008" s="23" t="n">
        <f aca="false">IF(AND(E8008="Priority",ISNUMBER('Cost model'!N650)),'Cost model'!N650,'Cost model'!M650)</f>
        <v>40</v>
      </c>
      <c r="K8008" s="14" t="n">
        <f aca="false">J8008-H8008</f>
        <v>-23.49</v>
      </c>
      <c r="L8008" s="14" t="n">
        <f aca="false">G8008-H8008</f>
        <v>-53.99</v>
      </c>
    </row>
    <row r="8009" customFormat="false" ht="15" hidden="false" customHeight="false" outlineLevel="0" collapsed="false">
      <c r="A8009" s="2" t="s">
        <v>142</v>
      </c>
      <c r="B8009" s="2" t="s">
        <v>174</v>
      </c>
      <c r="C8009" s="2" t="s">
        <v>49</v>
      </c>
      <c r="D8009" s="2" t="s">
        <v>10</v>
      </c>
      <c r="E8009" s="2" t="s">
        <v>74</v>
      </c>
      <c r="F8009" s="2" t="s">
        <v>976</v>
      </c>
      <c r="G8009" s="14" t="n">
        <v>17.5</v>
      </c>
      <c r="H8009" s="14" t="n">
        <v>12.38</v>
      </c>
      <c r="I8009" s="14" t="n">
        <v>17.5</v>
      </c>
      <c r="J8009" s="23" t="n">
        <f aca="false">IF(AND(E8009="Priority",ISNUMBER('Cost model'!N694)),'Cost model'!N694,'Cost model'!M694)</f>
        <v>17.5</v>
      </c>
      <c r="K8009" s="14" t="n">
        <f aca="false">J8009-H8009</f>
        <v>5.12</v>
      </c>
      <c r="L8009" s="14" t="n">
        <f aca="false">G8009-H8009</f>
        <v>5.12</v>
      </c>
    </row>
    <row r="8010" customFormat="false" ht="15" hidden="false" customHeight="false" outlineLevel="0" collapsed="false">
      <c r="A8010" s="2" t="s">
        <v>221</v>
      </c>
      <c r="B8010" s="2" t="s">
        <v>221</v>
      </c>
      <c r="C8010" s="2" t="s">
        <v>47</v>
      </c>
      <c r="D8010" s="2" t="s">
        <v>12</v>
      </c>
      <c r="E8010" s="2" t="s">
        <v>74</v>
      </c>
      <c r="F8010" s="2" t="s">
        <v>977</v>
      </c>
      <c r="G8010" s="14" t="n">
        <v>9.5</v>
      </c>
      <c r="H8010" s="14" t="n">
        <v>24.95</v>
      </c>
      <c r="I8010" s="14" t="n">
        <v>9.5</v>
      </c>
      <c r="J8010" s="23" t="n">
        <f aca="false">IF(AND(E8010="Priority",ISNUMBER('Cost model'!N740)),'Cost model'!N740,'Cost model'!M740)</f>
        <v>22.5</v>
      </c>
      <c r="K8010" s="14" t="n">
        <f aca="false">J8010-H8010</f>
        <v>-2.45</v>
      </c>
      <c r="L8010" s="14" t="n">
        <f aca="false">G8010-H8010</f>
        <v>-15.45</v>
      </c>
    </row>
    <row r="8011" customFormat="false" ht="15" hidden="false" customHeight="false" outlineLevel="0" collapsed="false">
      <c r="A8011" s="2" t="s">
        <v>221</v>
      </c>
      <c r="B8011" s="2" t="s">
        <v>158</v>
      </c>
      <c r="C8011" s="2" t="s">
        <v>47</v>
      </c>
      <c r="D8011" s="2" t="s">
        <v>10</v>
      </c>
      <c r="E8011" s="2" t="s">
        <v>74</v>
      </c>
      <c r="F8011" s="2" t="s">
        <v>976</v>
      </c>
      <c r="G8011" s="14" t="n">
        <v>9.5</v>
      </c>
      <c r="H8011" s="14" t="n">
        <v>11.58</v>
      </c>
      <c r="I8011" s="14" t="n">
        <v>14.5</v>
      </c>
      <c r="J8011" s="23" t="n">
        <f aca="false">IF(AND(E8011="Priority",ISNUMBER('Cost model'!N752)),'Cost model'!N752,'Cost model'!M752)</f>
        <v>12.5</v>
      </c>
      <c r="K8011" s="14" t="n">
        <f aca="false">J8011-H8011</f>
        <v>0.92</v>
      </c>
      <c r="L8011" s="14" t="n">
        <f aca="false">G8011-H8011</f>
        <v>-2.08</v>
      </c>
    </row>
    <row r="8012" customFormat="false" ht="15" hidden="false" customHeight="false" outlineLevel="0" collapsed="false">
      <c r="A8012" s="2" t="s">
        <v>174</v>
      </c>
      <c r="B8012" s="2" t="s">
        <v>174</v>
      </c>
      <c r="C8012" s="2" t="s">
        <v>47</v>
      </c>
      <c r="D8012" s="2" t="s">
        <v>12</v>
      </c>
      <c r="E8012" s="2" t="s">
        <v>74</v>
      </c>
      <c r="F8012" s="2" t="s">
        <v>977</v>
      </c>
      <c r="G8012" s="14" t="n">
        <v>9.5</v>
      </c>
      <c r="H8012" s="14" t="n">
        <v>28.17</v>
      </c>
      <c r="I8012" s="14" t="n">
        <v>9.5</v>
      </c>
      <c r="J8012" s="23" t="n">
        <f aca="false">IF(AND(E8012="Priority",ISNUMBER('Cost model'!N170)),'Cost model'!N170,'Cost model'!M170)</f>
        <v>25.5</v>
      </c>
      <c r="K8012" s="14" t="n">
        <f aca="false">J8012-H8012</f>
        <v>-2.67</v>
      </c>
      <c r="L8012" s="14" t="n">
        <f aca="false">G8012-H8012</f>
        <v>-18.67</v>
      </c>
    </row>
    <row r="8013" customFormat="false" ht="15" hidden="false" customHeight="false" outlineLevel="0" collapsed="false">
      <c r="A8013" s="2" t="s">
        <v>221</v>
      </c>
      <c r="B8013" s="2" t="s">
        <v>221</v>
      </c>
      <c r="C8013" s="2" t="s">
        <v>49</v>
      </c>
      <c r="D8013" s="2" t="s">
        <v>10</v>
      </c>
      <c r="E8013" s="2" t="s">
        <v>83</v>
      </c>
      <c r="F8013" s="2" t="s">
        <v>977</v>
      </c>
      <c r="G8013" s="14" t="n">
        <v>24.5</v>
      </c>
      <c r="H8013" s="14" t="n">
        <v>21.1</v>
      </c>
      <c r="I8013" s="14" t="n">
        <v>24.5</v>
      </c>
      <c r="J8013" s="23" t="n">
        <f aca="false">IF(AND(E8013="Priority",ISNUMBER('Cost model'!N739)),'Cost model'!N739,'Cost model'!M739)</f>
        <v>23.5</v>
      </c>
      <c r="K8013" s="14" t="n">
        <f aca="false">J8013-H8013</f>
        <v>2.4</v>
      </c>
      <c r="L8013" s="14" t="n">
        <f aca="false">G8013-H8013</f>
        <v>3.4</v>
      </c>
    </row>
    <row r="8014" customFormat="false" ht="15" hidden="false" customHeight="false" outlineLevel="0" collapsed="false">
      <c r="A8014" s="2" t="s">
        <v>221</v>
      </c>
      <c r="B8014" s="2" t="s">
        <v>221</v>
      </c>
      <c r="C8014" s="2" t="s">
        <v>47</v>
      </c>
      <c r="D8014" s="2" t="s">
        <v>10</v>
      </c>
      <c r="E8014" s="2" t="s">
        <v>74</v>
      </c>
      <c r="F8014" s="2" t="s">
        <v>977</v>
      </c>
      <c r="G8014" s="14" t="n">
        <v>9.5</v>
      </c>
      <c r="H8014" s="14" t="n">
        <v>7.18</v>
      </c>
      <c r="I8014" s="14" t="n">
        <v>9.5</v>
      </c>
      <c r="J8014" s="23" t="n">
        <f aca="false">IF(AND(E8014="Priority",ISNUMBER('Cost model'!N737)),'Cost model'!N737,'Cost model'!M737)</f>
        <v>8.5</v>
      </c>
      <c r="K8014" s="14" t="n">
        <f aca="false">J8014-H8014</f>
        <v>1.32</v>
      </c>
      <c r="L8014" s="14" t="n">
        <f aca="false">G8014-H8014</f>
        <v>2.32</v>
      </c>
    </row>
    <row r="8015" customFormat="false" ht="15" hidden="false" customHeight="false" outlineLevel="0" collapsed="false">
      <c r="A8015" s="2" t="s">
        <v>221</v>
      </c>
      <c r="B8015" s="2" t="s">
        <v>221</v>
      </c>
      <c r="C8015" s="2" t="s">
        <v>49</v>
      </c>
      <c r="D8015" s="2" t="s">
        <v>12</v>
      </c>
      <c r="E8015" s="2" t="s">
        <v>74</v>
      </c>
      <c r="F8015" s="2" t="s">
        <v>977</v>
      </c>
      <c r="G8015" s="14" t="n">
        <v>19.5</v>
      </c>
      <c r="H8015" s="14" t="n">
        <v>106.59</v>
      </c>
      <c r="I8015" s="14" t="n">
        <v>19.5</v>
      </c>
      <c r="J8015" s="23" t="n">
        <f aca="false">IF(AND(E8015="Priority",ISNUMBER('Cost model'!N742)),'Cost model'!N742,'Cost model'!M742)</f>
        <v>60</v>
      </c>
      <c r="K8015" s="14" t="n">
        <f aca="false">J8015-H8015</f>
        <v>-46.59</v>
      </c>
      <c r="L8015" s="14" t="n">
        <f aca="false">G8015-H8015</f>
        <v>-87.09</v>
      </c>
    </row>
    <row r="8016" customFormat="false" ht="15" hidden="false" customHeight="false" outlineLevel="0" collapsed="false">
      <c r="A8016" s="2" t="s">
        <v>174</v>
      </c>
      <c r="B8016" s="2" t="s">
        <v>174</v>
      </c>
      <c r="C8016" s="2" t="s">
        <v>47</v>
      </c>
      <c r="D8016" s="2" t="s">
        <v>12</v>
      </c>
      <c r="E8016" s="2" t="s">
        <v>74</v>
      </c>
      <c r="F8016" s="2" t="s">
        <v>977</v>
      </c>
      <c r="G8016" s="14" t="n">
        <v>9.5</v>
      </c>
      <c r="H8016" s="14" t="n">
        <v>25.31</v>
      </c>
      <c r="I8016" s="14" t="n">
        <v>9.5</v>
      </c>
      <c r="J8016" s="23" t="n">
        <f aca="false">IF(AND(E8016="Priority",ISNUMBER('Cost model'!N170)),'Cost model'!N170,'Cost model'!M170)</f>
        <v>25.5</v>
      </c>
      <c r="K8016" s="14" t="n">
        <f aca="false">J8016-H8016</f>
        <v>0.190000000000001</v>
      </c>
      <c r="L8016" s="14" t="n">
        <f aca="false">G8016-H8016</f>
        <v>-15.81</v>
      </c>
    </row>
    <row r="8017" customFormat="false" ht="15" hidden="false" customHeight="false" outlineLevel="0" collapsed="false">
      <c r="A8017" s="2" t="s">
        <v>124</v>
      </c>
      <c r="B8017" s="2" t="s">
        <v>124</v>
      </c>
      <c r="C8017" s="2" t="s">
        <v>49</v>
      </c>
      <c r="D8017" s="2" t="s">
        <v>10</v>
      </c>
      <c r="E8017" s="2" t="s">
        <v>74</v>
      </c>
      <c r="F8017" s="2" t="s">
        <v>977</v>
      </c>
      <c r="G8017" s="14" t="n">
        <v>17.5</v>
      </c>
      <c r="H8017" s="14" t="n">
        <v>13.31</v>
      </c>
      <c r="I8017" s="14" t="n">
        <v>17.5</v>
      </c>
      <c r="J8017" s="23" t="n">
        <f aca="false">IF(AND(E8017="Priority",ISNUMBER('Cost model'!N319)),'Cost model'!N319,'Cost model'!M319)</f>
        <v>16.5</v>
      </c>
      <c r="K8017" s="14" t="n">
        <f aca="false">J8017-H8017</f>
        <v>3.19</v>
      </c>
      <c r="L8017" s="14" t="n">
        <f aca="false">G8017-H8017</f>
        <v>4.19</v>
      </c>
    </row>
    <row r="8018" customFormat="false" ht="15" hidden="false" customHeight="false" outlineLevel="0" collapsed="false">
      <c r="A8018" s="2" t="s">
        <v>174</v>
      </c>
      <c r="B8018" s="2" t="s">
        <v>174</v>
      </c>
      <c r="C8018" s="2" t="s">
        <v>47</v>
      </c>
      <c r="D8018" s="2" t="s">
        <v>10</v>
      </c>
      <c r="E8018" s="2" t="s">
        <v>74</v>
      </c>
      <c r="F8018" s="2" t="s">
        <v>977</v>
      </c>
      <c r="G8018" s="14" t="n">
        <v>9.5</v>
      </c>
      <c r="H8018" s="14" t="n">
        <v>25.31</v>
      </c>
      <c r="I8018" s="14" t="n">
        <v>9.5</v>
      </c>
      <c r="J8018" s="23" t="n">
        <f aca="false">IF(AND(E8018="Priority",ISNUMBER('Cost model'!N167)),'Cost model'!N167,'Cost model'!M167)</f>
        <v>8.5</v>
      </c>
      <c r="K8018" s="14" t="n">
        <f aca="false">J8018-H8018</f>
        <v>-16.81</v>
      </c>
      <c r="L8018" s="14" t="n">
        <f aca="false">G8018-H8018</f>
        <v>-15.81</v>
      </c>
    </row>
    <row r="8019" customFormat="false" ht="15" hidden="false" customHeight="false" outlineLevel="0" collapsed="false">
      <c r="A8019" s="2" t="s">
        <v>174</v>
      </c>
      <c r="B8019" s="2" t="s">
        <v>174</v>
      </c>
      <c r="C8019" s="2" t="s">
        <v>48</v>
      </c>
      <c r="D8019" s="2" t="s">
        <v>12</v>
      </c>
      <c r="E8019" s="2" t="s">
        <v>74</v>
      </c>
      <c r="F8019" s="2" t="s">
        <v>977</v>
      </c>
      <c r="G8019" s="14" t="n">
        <v>12.5</v>
      </c>
      <c r="H8019" s="14" t="n">
        <v>41.81</v>
      </c>
      <c r="I8019" s="14" t="n">
        <v>12.5</v>
      </c>
      <c r="J8019" s="23" t="n">
        <f aca="false">IF(AND(E8019="Priority",ISNUMBER('Cost model'!N171)),'Cost model'!N171,'Cost model'!M171)</f>
        <v>40</v>
      </c>
      <c r="K8019" s="14" t="n">
        <f aca="false">J8019-H8019</f>
        <v>-1.81</v>
      </c>
      <c r="L8019" s="14" t="n">
        <f aca="false">G8019-H8019</f>
        <v>-29.31</v>
      </c>
    </row>
    <row r="8020" customFormat="false" ht="15" hidden="false" customHeight="false" outlineLevel="0" collapsed="false">
      <c r="A8020" s="2" t="s">
        <v>124</v>
      </c>
      <c r="B8020" s="2" t="s">
        <v>174</v>
      </c>
      <c r="C8020" s="2" t="s">
        <v>47</v>
      </c>
      <c r="D8020" s="2" t="s">
        <v>12</v>
      </c>
      <c r="E8020" s="2" t="s">
        <v>74</v>
      </c>
      <c r="F8020" s="2" t="s">
        <v>976</v>
      </c>
      <c r="G8020" s="14" t="n">
        <v>19</v>
      </c>
      <c r="H8020" s="14" t="n">
        <v>48.45</v>
      </c>
      <c r="I8020" s="14" t="n">
        <v>19.5</v>
      </c>
      <c r="J8020" s="23" t="n">
        <f aca="false">IF(AND(E8020="Priority",ISNUMBER('Cost model'!N365)),'Cost model'!N365,'Cost model'!M365)</f>
        <v>45</v>
      </c>
      <c r="K8020" s="14" t="n">
        <f aca="false">J8020-H8020</f>
        <v>-3.45</v>
      </c>
      <c r="L8020" s="14" t="n">
        <f aca="false">G8020-H8020</f>
        <v>-29.45</v>
      </c>
    </row>
    <row r="8021" customFormat="false" ht="15" hidden="false" customHeight="false" outlineLevel="0" collapsed="false">
      <c r="A8021" s="2" t="s">
        <v>174</v>
      </c>
      <c r="B8021" s="2" t="s">
        <v>174</v>
      </c>
      <c r="C8021" s="2" t="s">
        <v>47</v>
      </c>
      <c r="D8021" s="2" t="s">
        <v>12</v>
      </c>
      <c r="E8021" s="2" t="s">
        <v>74</v>
      </c>
      <c r="F8021" s="2" t="s">
        <v>977</v>
      </c>
      <c r="G8021" s="14" t="n">
        <v>9.5</v>
      </c>
      <c r="H8021" s="14" t="n">
        <v>28.91</v>
      </c>
      <c r="I8021" s="14" t="n">
        <v>9.5</v>
      </c>
      <c r="J8021" s="23" t="n">
        <f aca="false">IF(AND(E8021="Priority",ISNUMBER('Cost model'!N170)),'Cost model'!N170,'Cost model'!M170)</f>
        <v>25.5</v>
      </c>
      <c r="K8021" s="14" t="n">
        <f aca="false">J8021-H8021</f>
        <v>-3.41</v>
      </c>
      <c r="L8021" s="14" t="n">
        <f aca="false">G8021-H8021</f>
        <v>-19.41</v>
      </c>
    </row>
    <row r="8022" customFormat="false" ht="15" hidden="false" customHeight="false" outlineLevel="0" collapsed="false">
      <c r="A8022" s="2" t="s">
        <v>174</v>
      </c>
      <c r="B8022" s="2" t="s">
        <v>124</v>
      </c>
      <c r="C8022" s="2" t="s">
        <v>48</v>
      </c>
      <c r="D8022" s="2" t="s">
        <v>12</v>
      </c>
      <c r="E8022" s="2" t="s">
        <v>74</v>
      </c>
      <c r="F8022" s="2" t="s">
        <v>976</v>
      </c>
      <c r="G8022" s="14" t="n">
        <v>12.5</v>
      </c>
      <c r="H8022" s="14" t="n">
        <v>51.78</v>
      </c>
      <c r="I8022" s="14" t="n">
        <v>12.5</v>
      </c>
      <c r="J8022" s="23" t="n">
        <f aca="false">IF(AND(E8022="Priority",ISNUMBER('Cost model'!N111)),'Cost model'!N111,'Cost model'!M111)</f>
        <v>45</v>
      </c>
      <c r="K8022" s="14" t="n">
        <f aca="false">J8022-H8022</f>
        <v>-6.78</v>
      </c>
      <c r="L8022" s="14" t="n">
        <f aca="false">G8022-H8022</f>
        <v>-39.28</v>
      </c>
    </row>
    <row r="8023" customFormat="false" ht="15" hidden="false" customHeight="false" outlineLevel="0" collapsed="false">
      <c r="A8023" s="2" t="s">
        <v>174</v>
      </c>
      <c r="B8023" s="2" t="s">
        <v>174</v>
      </c>
      <c r="C8023" s="2" t="s">
        <v>48</v>
      </c>
      <c r="D8023" s="2" t="s">
        <v>12</v>
      </c>
      <c r="E8023" s="2" t="s">
        <v>74</v>
      </c>
      <c r="F8023" s="2" t="s">
        <v>977</v>
      </c>
      <c r="G8023" s="14" t="n">
        <v>12.5</v>
      </c>
      <c r="H8023" s="14" t="n">
        <v>41.81</v>
      </c>
      <c r="I8023" s="14" t="n">
        <v>12.5</v>
      </c>
      <c r="J8023" s="23" t="n">
        <f aca="false">IF(AND(E8023="Priority",ISNUMBER('Cost model'!N171)),'Cost model'!N171,'Cost model'!M171)</f>
        <v>40</v>
      </c>
      <c r="K8023" s="14" t="n">
        <f aca="false">J8023-H8023</f>
        <v>-1.81</v>
      </c>
      <c r="L8023" s="14" t="n">
        <f aca="false">G8023-H8023</f>
        <v>-29.31</v>
      </c>
    </row>
    <row r="8024" customFormat="false" ht="15" hidden="false" customHeight="false" outlineLevel="0" collapsed="false">
      <c r="A8024" s="2" t="s">
        <v>221</v>
      </c>
      <c r="B8024" s="2" t="s">
        <v>221</v>
      </c>
      <c r="C8024" s="2" t="s">
        <v>47</v>
      </c>
      <c r="D8024" s="2" t="s">
        <v>12</v>
      </c>
      <c r="E8024" s="2" t="s">
        <v>74</v>
      </c>
      <c r="F8024" s="2" t="s">
        <v>977</v>
      </c>
      <c r="G8024" s="14" t="n">
        <v>9.5</v>
      </c>
      <c r="H8024" s="14" t="n">
        <v>29.67</v>
      </c>
      <c r="I8024" s="14" t="n">
        <v>9.5</v>
      </c>
      <c r="J8024" s="23" t="n">
        <f aca="false">IF(AND(E8024="Priority",ISNUMBER('Cost model'!N740)),'Cost model'!N740,'Cost model'!M740)</f>
        <v>22.5</v>
      </c>
      <c r="K8024" s="14" t="n">
        <f aca="false">J8024-H8024</f>
        <v>-7.17</v>
      </c>
      <c r="L8024" s="14" t="n">
        <f aca="false">G8024-H8024</f>
        <v>-20.17</v>
      </c>
    </row>
    <row r="8025" customFormat="false" ht="15" hidden="false" customHeight="false" outlineLevel="0" collapsed="false">
      <c r="A8025" s="2" t="s">
        <v>174</v>
      </c>
      <c r="B8025" s="2" t="s">
        <v>174</v>
      </c>
      <c r="C8025" s="2" t="s">
        <v>48</v>
      </c>
      <c r="D8025" s="2" t="s">
        <v>10</v>
      </c>
      <c r="E8025" s="2" t="s">
        <v>74</v>
      </c>
      <c r="F8025" s="2" t="s">
        <v>977</v>
      </c>
      <c r="G8025" s="14" t="n">
        <v>12.5</v>
      </c>
      <c r="H8025" s="14" t="n">
        <v>41.81</v>
      </c>
      <c r="I8025" s="14" t="n">
        <v>12.5</v>
      </c>
      <c r="J8025" s="23" t="n">
        <f aca="false">IF(AND(E8025="Priority",ISNUMBER('Cost model'!N168)),'Cost model'!N168,'Cost model'!M168)</f>
        <v>13.5</v>
      </c>
      <c r="K8025" s="14" t="n">
        <f aca="false">J8025-H8025</f>
        <v>-28.31</v>
      </c>
      <c r="L8025" s="14" t="n">
        <f aca="false">G8025-H8025</f>
        <v>-29.31</v>
      </c>
    </row>
    <row r="8026" customFormat="false" ht="15" hidden="false" customHeight="false" outlineLevel="0" collapsed="false">
      <c r="A8026" s="2" t="s">
        <v>221</v>
      </c>
      <c r="B8026" s="2" t="s">
        <v>158</v>
      </c>
      <c r="C8026" s="2" t="s">
        <v>47</v>
      </c>
      <c r="D8026" s="2" t="s">
        <v>10</v>
      </c>
      <c r="E8026" s="2" t="s">
        <v>74</v>
      </c>
      <c r="F8026" s="2" t="s">
        <v>976</v>
      </c>
      <c r="G8026" s="14" t="n">
        <v>14.5</v>
      </c>
      <c r="H8026" s="14" t="n">
        <v>19.2</v>
      </c>
      <c r="I8026" s="14" t="n">
        <v>14.5</v>
      </c>
      <c r="J8026" s="23" t="n">
        <f aca="false">IF(AND(E8026="Priority",ISNUMBER('Cost model'!N752)),'Cost model'!N752,'Cost model'!M752)</f>
        <v>12.5</v>
      </c>
      <c r="K8026" s="14" t="n">
        <f aca="false">J8026-H8026</f>
        <v>-6.7</v>
      </c>
      <c r="L8026" s="14" t="n">
        <f aca="false">G8026-H8026</f>
        <v>-4.7</v>
      </c>
    </row>
    <row r="8027" customFormat="false" ht="15" hidden="false" customHeight="false" outlineLevel="0" collapsed="false">
      <c r="A8027" s="2" t="s">
        <v>174</v>
      </c>
      <c r="B8027" s="2" t="s">
        <v>174</v>
      </c>
      <c r="C8027" s="2" t="s">
        <v>48</v>
      </c>
      <c r="D8027" s="2" t="s">
        <v>10</v>
      </c>
      <c r="E8027" s="2" t="s">
        <v>83</v>
      </c>
      <c r="F8027" s="2" t="s">
        <v>977</v>
      </c>
      <c r="G8027" s="14" t="n">
        <v>17.5</v>
      </c>
      <c r="H8027" s="14" t="n">
        <v>21.01</v>
      </c>
      <c r="I8027" s="14" t="n">
        <v>17.5</v>
      </c>
      <c r="J8027" s="23" t="n">
        <f aca="false">IF(AND(E8027="Priority",ISNUMBER('Cost model'!N168)),'Cost model'!N168,'Cost model'!M168)</f>
        <v>18.5</v>
      </c>
      <c r="K8027" s="14" t="n">
        <f aca="false">J8027-H8027</f>
        <v>-2.51</v>
      </c>
      <c r="L8027" s="14" t="n">
        <f aca="false">G8027-H8027</f>
        <v>-3.51</v>
      </c>
    </row>
    <row r="8028" customFormat="false" ht="15" hidden="false" customHeight="false" outlineLevel="0" collapsed="false">
      <c r="A8028" s="2" t="s">
        <v>123</v>
      </c>
      <c r="B8028" s="2" t="s">
        <v>124</v>
      </c>
      <c r="C8028" s="2" t="s">
        <v>47</v>
      </c>
      <c r="D8028" s="2" t="s">
        <v>12</v>
      </c>
      <c r="E8028" s="2" t="s">
        <v>83</v>
      </c>
      <c r="F8028" s="2" t="s">
        <v>976</v>
      </c>
      <c r="G8028" s="14" t="n">
        <v>24.5</v>
      </c>
      <c r="H8028" s="14" t="n">
        <v>47.41</v>
      </c>
      <c r="I8028" s="14" t="n">
        <v>24.5</v>
      </c>
      <c r="J8028" s="23" t="n">
        <f aca="false">IF(AND(E8028="Priority",ISNUMBER('Cost model'!N5)),'Cost model'!N5,'Cost model'!M5)</f>
        <v>45</v>
      </c>
      <c r="K8028" s="14" t="n">
        <f aca="false">J8028-H8028</f>
        <v>-2.41</v>
      </c>
      <c r="L8028" s="14" t="n">
        <f aca="false">G8028-H8028</f>
        <v>-22.91</v>
      </c>
    </row>
    <row r="8029" customFormat="false" ht="15" hidden="false" customHeight="false" outlineLevel="0" collapsed="false">
      <c r="A8029" s="2" t="s">
        <v>174</v>
      </c>
      <c r="B8029" s="2" t="s">
        <v>174</v>
      </c>
      <c r="C8029" s="2" t="s">
        <v>49</v>
      </c>
      <c r="D8029" s="2" t="s">
        <v>12</v>
      </c>
      <c r="E8029" s="2" t="s">
        <v>74</v>
      </c>
      <c r="F8029" s="2" t="s">
        <v>977</v>
      </c>
      <c r="G8029" s="14" t="n">
        <v>19.5</v>
      </c>
      <c r="H8029" s="14" t="n">
        <v>66.29</v>
      </c>
      <c r="I8029" s="14" t="n">
        <v>19.5</v>
      </c>
      <c r="J8029" s="23" t="n">
        <f aca="false">IF(AND(E8029="Priority",ISNUMBER('Cost model'!N172)),'Cost model'!N172,'Cost model'!M172)</f>
        <v>45</v>
      </c>
      <c r="K8029" s="14" t="n">
        <f aca="false">J8029-H8029</f>
        <v>-21.29</v>
      </c>
      <c r="L8029" s="14" t="n">
        <f aca="false">G8029-H8029</f>
        <v>-46.79</v>
      </c>
    </row>
    <row r="8030" customFormat="false" ht="15" hidden="false" customHeight="false" outlineLevel="0" collapsed="false">
      <c r="A8030" s="2" t="s">
        <v>205</v>
      </c>
      <c r="B8030" s="2" t="s">
        <v>124</v>
      </c>
      <c r="C8030" s="2" t="s">
        <v>48</v>
      </c>
      <c r="D8030" s="2" t="s">
        <v>12</v>
      </c>
      <c r="E8030" s="2" t="s">
        <v>74</v>
      </c>
      <c r="F8030" s="2" t="s">
        <v>976</v>
      </c>
      <c r="G8030" s="14" t="n">
        <v>24.5</v>
      </c>
      <c r="H8030" s="14" t="n">
        <v>150.55</v>
      </c>
      <c r="I8030" s="14" t="n">
        <v>24.5</v>
      </c>
      <c r="J8030" s="23" t="n">
        <f aca="false">IF(AND(E8030="Priority",ISNUMBER('Cost model'!N576)),'Cost model'!N576,'Cost model'!M576)</f>
        <v>70</v>
      </c>
      <c r="K8030" s="14" t="n">
        <f aca="false">J8030-H8030</f>
        <v>-80.55</v>
      </c>
      <c r="L8030" s="14" t="n">
        <f aca="false">G8030-H8030</f>
        <v>-126.05</v>
      </c>
    </row>
    <row r="8031" customFormat="false" ht="15" hidden="false" customHeight="false" outlineLevel="0" collapsed="false">
      <c r="A8031" s="2" t="s">
        <v>142</v>
      </c>
      <c r="B8031" s="2" t="s">
        <v>158</v>
      </c>
      <c r="C8031" s="2" t="s">
        <v>49</v>
      </c>
      <c r="D8031" s="2" t="s">
        <v>10</v>
      </c>
      <c r="E8031" s="2" t="s">
        <v>74</v>
      </c>
      <c r="F8031" s="2" t="s">
        <v>976</v>
      </c>
      <c r="G8031" s="14" t="n">
        <v>24.5</v>
      </c>
      <c r="H8031" s="14" t="n">
        <v>27.34</v>
      </c>
      <c r="I8031" s="14" t="n">
        <v>17.5</v>
      </c>
      <c r="J8031" s="23" t="n">
        <f aca="false">IF(AND(E8031="Priority",ISNUMBER('Cost model'!N649)),'Cost model'!N649,'Cost model'!M649)</f>
        <v>19.5</v>
      </c>
      <c r="K8031" s="14" t="n">
        <f aca="false">J8031-H8031</f>
        <v>-7.84</v>
      </c>
      <c r="L8031" s="14" t="n">
        <f aca="false">G8031-H8031</f>
        <v>-2.84</v>
      </c>
    </row>
    <row r="8032" customFormat="false" ht="15" hidden="false" customHeight="false" outlineLevel="0" collapsed="false">
      <c r="A8032" s="2" t="s">
        <v>123</v>
      </c>
      <c r="B8032" s="2" t="s">
        <v>174</v>
      </c>
      <c r="C8032" s="2" t="s">
        <v>47</v>
      </c>
      <c r="D8032" s="2" t="s">
        <v>12</v>
      </c>
      <c r="E8032" s="2" t="s">
        <v>74</v>
      </c>
      <c r="F8032" s="2" t="s">
        <v>976</v>
      </c>
      <c r="G8032" s="14" t="n">
        <v>19.5</v>
      </c>
      <c r="H8032" s="14" t="n">
        <v>41.81</v>
      </c>
      <c r="I8032" s="14" t="n">
        <v>19.5</v>
      </c>
      <c r="J8032" s="23" t="n">
        <f aca="false">IF(AND(E8032="Priority",ISNUMBER('Cost model'!N50)),'Cost model'!N50,'Cost model'!M50)</f>
        <v>40</v>
      </c>
      <c r="K8032" s="14" t="n">
        <f aca="false">J8032-H8032</f>
        <v>-1.81</v>
      </c>
      <c r="L8032" s="14" t="n">
        <f aca="false">G8032-H8032</f>
        <v>-22.31</v>
      </c>
    </row>
    <row r="8033" customFormat="false" ht="15" hidden="false" customHeight="false" outlineLevel="0" collapsed="false">
      <c r="A8033" s="2" t="s">
        <v>124</v>
      </c>
      <c r="B8033" s="2" t="s">
        <v>174</v>
      </c>
      <c r="C8033" s="2" t="s">
        <v>48</v>
      </c>
      <c r="D8033" s="2" t="s">
        <v>10</v>
      </c>
      <c r="E8033" s="2" t="s">
        <v>74</v>
      </c>
      <c r="F8033" s="2" t="s">
        <v>976</v>
      </c>
      <c r="G8033" s="14" t="n">
        <v>12.5</v>
      </c>
      <c r="H8033" s="14" t="n">
        <v>20.28</v>
      </c>
      <c r="I8033" s="14" t="n">
        <v>14.5</v>
      </c>
      <c r="J8033" s="23" t="n">
        <f aca="false">IF(AND(E8033="Priority",ISNUMBER('Cost model'!N363)),'Cost model'!N363,'Cost model'!M363)</f>
        <v>15.5</v>
      </c>
      <c r="K8033" s="14" t="n">
        <f aca="false">J8033-H8033</f>
        <v>-4.78</v>
      </c>
      <c r="L8033" s="14" t="n">
        <f aca="false">G8033-H8033</f>
        <v>-7.78</v>
      </c>
    </row>
    <row r="8034" customFormat="false" ht="15" hidden="false" customHeight="false" outlineLevel="0" collapsed="false">
      <c r="A8034" s="2" t="s">
        <v>142</v>
      </c>
      <c r="B8034" s="2" t="s">
        <v>142</v>
      </c>
      <c r="C8034" s="2" t="s">
        <v>48</v>
      </c>
      <c r="D8034" s="2" t="s">
        <v>12</v>
      </c>
      <c r="E8034" s="2" t="s">
        <v>74</v>
      </c>
      <c r="F8034" s="2" t="s">
        <v>977</v>
      </c>
      <c r="G8034" s="14" t="n">
        <v>12.5</v>
      </c>
      <c r="H8034" s="14" t="n">
        <v>41.81</v>
      </c>
      <c r="I8034" s="14" t="n">
        <v>12.5</v>
      </c>
      <c r="J8034" s="23" t="n">
        <f aca="false">IF(AND(E8034="Priority",ISNUMBER('Cost model'!N636)),'Cost model'!N636,'Cost model'!M636)</f>
        <v>40</v>
      </c>
      <c r="K8034" s="14" t="n">
        <f aca="false">J8034-H8034</f>
        <v>-1.81</v>
      </c>
      <c r="L8034" s="14" t="n">
        <f aca="false">G8034-H8034</f>
        <v>-29.31</v>
      </c>
    </row>
    <row r="8035" customFormat="false" ht="15" hidden="false" customHeight="false" outlineLevel="0" collapsed="false">
      <c r="A8035" s="2" t="s">
        <v>221</v>
      </c>
      <c r="B8035" s="2" t="s">
        <v>221</v>
      </c>
      <c r="C8035" s="2" t="s">
        <v>47</v>
      </c>
      <c r="D8035" s="2" t="s">
        <v>12</v>
      </c>
      <c r="E8035" s="2" t="s">
        <v>83</v>
      </c>
      <c r="F8035" s="2" t="s">
        <v>977</v>
      </c>
      <c r="G8035" s="14" t="n">
        <v>19.5</v>
      </c>
      <c r="H8035" s="14" t="n">
        <v>10.15</v>
      </c>
      <c r="I8035" s="14" t="n">
        <v>19.5</v>
      </c>
      <c r="J8035" s="23" t="n">
        <f aca="false">IF(AND(E8035="Priority",ISNUMBER('Cost model'!N740)),'Cost model'!N740,'Cost model'!M740)</f>
        <v>28.5</v>
      </c>
      <c r="K8035" s="14" t="n">
        <f aca="false">J8035-H8035</f>
        <v>18.35</v>
      </c>
      <c r="L8035" s="14" t="n">
        <f aca="false">G8035-H8035</f>
        <v>9.35</v>
      </c>
    </row>
    <row r="8036" customFormat="false" ht="15" hidden="false" customHeight="false" outlineLevel="0" collapsed="false">
      <c r="A8036" s="2" t="s">
        <v>174</v>
      </c>
      <c r="B8036" s="2" t="s">
        <v>221</v>
      </c>
      <c r="C8036" s="2" t="s">
        <v>49</v>
      </c>
      <c r="D8036" s="2" t="s">
        <v>12</v>
      </c>
      <c r="E8036" s="2" t="s">
        <v>74</v>
      </c>
      <c r="F8036" s="2" t="s">
        <v>976</v>
      </c>
      <c r="G8036" s="14" t="n">
        <v>29.5</v>
      </c>
      <c r="H8036" s="14" t="n">
        <v>63.42</v>
      </c>
      <c r="I8036" s="14" t="n">
        <v>24.5</v>
      </c>
      <c r="J8036" s="23" t="n">
        <f aca="false">IF(AND(E8036="Priority",ISNUMBER('Cost model'!N157)),'Cost model'!N157,'Cost model'!M157)</f>
        <v>65</v>
      </c>
      <c r="K8036" s="14" t="n">
        <f aca="false">J8036-H8036</f>
        <v>1.58</v>
      </c>
      <c r="L8036" s="14" t="n">
        <f aca="false">G8036-H8036</f>
        <v>-33.92</v>
      </c>
    </row>
    <row r="8037" customFormat="false" ht="15" hidden="false" customHeight="false" outlineLevel="0" collapsed="false">
      <c r="A8037" s="2" t="s">
        <v>174</v>
      </c>
      <c r="B8037" s="2" t="s">
        <v>174</v>
      </c>
      <c r="C8037" s="2" t="s">
        <v>48</v>
      </c>
      <c r="D8037" s="2" t="s">
        <v>10</v>
      </c>
      <c r="E8037" s="2" t="s">
        <v>74</v>
      </c>
      <c r="F8037" s="2" t="s">
        <v>977</v>
      </c>
      <c r="G8037" s="14" t="n">
        <v>12.5</v>
      </c>
      <c r="H8037" s="14" t="n">
        <v>11.28</v>
      </c>
      <c r="I8037" s="14" t="n">
        <v>12.5</v>
      </c>
      <c r="J8037" s="23" t="n">
        <f aca="false">IF(AND(E8037="Priority",ISNUMBER('Cost model'!N168)),'Cost model'!N168,'Cost model'!M168)</f>
        <v>13.5</v>
      </c>
      <c r="K8037" s="14" t="n">
        <f aca="false">J8037-H8037</f>
        <v>2.22</v>
      </c>
      <c r="L8037" s="14" t="n">
        <f aca="false">G8037-H8037</f>
        <v>1.22</v>
      </c>
    </row>
    <row r="8038" customFormat="false" ht="15" hidden="false" customHeight="false" outlineLevel="0" collapsed="false">
      <c r="A8038" s="2" t="s">
        <v>174</v>
      </c>
      <c r="B8038" s="2" t="s">
        <v>174</v>
      </c>
      <c r="C8038" s="2" t="s">
        <v>48</v>
      </c>
      <c r="D8038" s="2" t="s">
        <v>12</v>
      </c>
      <c r="E8038" s="2" t="s">
        <v>74</v>
      </c>
      <c r="F8038" s="2" t="s">
        <v>977</v>
      </c>
      <c r="G8038" s="14" t="n">
        <v>12.5</v>
      </c>
      <c r="H8038" s="14" t="n">
        <v>25.31</v>
      </c>
      <c r="I8038" s="14" t="n">
        <v>12.5</v>
      </c>
      <c r="J8038" s="23" t="n">
        <f aca="false">IF(AND(E8038="Priority",ISNUMBER('Cost model'!N171)),'Cost model'!N171,'Cost model'!M171)</f>
        <v>40</v>
      </c>
      <c r="K8038" s="14" t="n">
        <f aca="false">J8038-H8038</f>
        <v>14.69</v>
      </c>
      <c r="L8038" s="14" t="n">
        <f aca="false">G8038-H8038</f>
        <v>-12.81</v>
      </c>
    </row>
    <row r="8039" customFormat="false" ht="15" hidden="false" customHeight="false" outlineLevel="0" collapsed="false">
      <c r="A8039" s="2" t="s">
        <v>221</v>
      </c>
      <c r="B8039" s="2" t="s">
        <v>221</v>
      </c>
      <c r="C8039" s="2" t="s">
        <v>47</v>
      </c>
      <c r="D8039" s="2" t="s">
        <v>10</v>
      </c>
      <c r="E8039" s="2" t="s">
        <v>74</v>
      </c>
      <c r="F8039" s="2" t="s">
        <v>977</v>
      </c>
      <c r="G8039" s="14" t="n">
        <v>9.5</v>
      </c>
      <c r="H8039" s="14" t="n">
        <v>7.18</v>
      </c>
      <c r="I8039" s="14" t="n">
        <v>9.5</v>
      </c>
      <c r="J8039" s="23" t="n">
        <f aca="false">IF(AND(E8039="Priority",ISNUMBER('Cost model'!N737)),'Cost model'!N737,'Cost model'!M737)</f>
        <v>8.5</v>
      </c>
      <c r="K8039" s="14" t="n">
        <f aca="false">J8039-H8039</f>
        <v>1.32</v>
      </c>
      <c r="L8039" s="14" t="n">
        <f aca="false">G8039-H8039</f>
        <v>2.32</v>
      </c>
    </row>
    <row r="8040" customFormat="false" ht="15" hidden="false" customHeight="false" outlineLevel="0" collapsed="false">
      <c r="A8040" s="2" t="s">
        <v>124</v>
      </c>
      <c r="B8040" s="2" t="s">
        <v>124</v>
      </c>
      <c r="C8040" s="2" t="s">
        <v>48</v>
      </c>
      <c r="D8040" s="2" t="s">
        <v>10</v>
      </c>
      <c r="E8040" s="2" t="s">
        <v>74</v>
      </c>
      <c r="F8040" s="2" t="s">
        <v>977</v>
      </c>
      <c r="G8040" s="14" t="n">
        <v>12.5</v>
      </c>
      <c r="H8040" s="14" t="n">
        <v>13.38</v>
      </c>
      <c r="I8040" s="14" t="n">
        <v>12.5</v>
      </c>
      <c r="J8040" s="23" t="n">
        <f aca="false">IF(AND(E8040="Priority",ISNUMBER('Cost model'!N318)),'Cost model'!N318,'Cost model'!M318)</f>
        <v>14.5</v>
      </c>
      <c r="K8040" s="14" t="n">
        <f aca="false">J8040-H8040</f>
        <v>1.12</v>
      </c>
      <c r="L8040" s="14" t="n">
        <f aca="false">G8040-H8040</f>
        <v>-0.880000000000001</v>
      </c>
    </row>
    <row r="8041" customFormat="false" ht="15" hidden="false" customHeight="false" outlineLevel="0" collapsed="false">
      <c r="A8041" s="2" t="s">
        <v>221</v>
      </c>
      <c r="B8041" s="2" t="s">
        <v>124</v>
      </c>
      <c r="C8041" s="2" t="s">
        <v>47</v>
      </c>
      <c r="D8041" s="2" t="s">
        <v>10</v>
      </c>
      <c r="E8041" s="2" t="s">
        <v>74</v>
      </c>
      <c r="F8041" s="2" t="s">
        <v>976</v>
      </c>
      <c r="G8041" s="14" t="n">
        <v>9.5</v>
      </c>
      <c r="H8041" s="14" t="n">
        <v>10.03</v>
      </c>
      <c r="I8041" s="14" t="n">
        <v>19.5</v>
      </c>
      <c r="J8041" s="23" t="n">
        <f aca="false">IF(AND(E8041="Priority",ISNUMBER('Cost model'!N797)),'Cost model'!N797,'Cost model'!M797)</f>
        <v>14.5</v>
      </c>
      <c r="K8041" s="14" t="n">
        <f aca="false">J8041-H8041</f>
        <v>4.47</v>
      </c>
      <c r="L8041" s="14" t="n">
        <f aca="false">G8041-H8041</f>
        <v>-0.529999999999999</v>
      </c>
    </row>
    <row r="8042" customFormat="false" ht="15" hidden="false" customHeight="false" outlineLevel="0" collapsed="false">
      <c r="A8042" s="2" t="s">
        <v>174</v>
      </c>
      <c r="B8042" s="2" t="s">
        <v>174</v>
      </c>
      <c r="C8042" s="2" t="s">
        <v>48</v>
      </c>
      <c r="D8042" s="2" t="s">
        <v>12</v>
      </c>
      <c r="E8042" s="2" t="s">
        <v>83</v>
      </c>
      <c r="F8042" s="2" t="s">
        <v>977</v>
      </c>
      <c r="G8042" s="14" t="n">
        <v>19.5</v>
      </c>
      <c r="H8042" s="14" t="n">
        <v>41.81</v>
      </c>
      <c r="I8042" s="14" t="n">
        <v>19.5</v>
      </c>
      <c r="J8042" s="23" t="n">
        <f aca="false">IF(AND(E8042="Priority",ISNUMBER('Cost model'!N171)),'Cost model'!N171,'Cost model'!M171)</f>
        <v>55</v>
      </c>
      <c r="K8042" s="14" t="n">
        <f aca="false">J8042-H8042</f>
        <v>13.19</v>
      </c>
      <c r="L8042" s="14" t="n">
        <f aca="false">G8042-H8042</f>
        <v>-22.31</v>
      </c>
    </row>
    <row r="8043" customFormat="false" ht="15" hidden="false" customHeight="false" outlineLevel="0" collapsed="false">
      <c r="A8043" s="2" t="s">
        <v>124</v>
      </c>
      <c r="B8043" s="2" t="s">
        <v>124</v>
      </c>
      <c r="C8043" s="2" t="s">
        <v>48</v>
      </c>
      <c r="D8043" s="2" t="s">
        <v>10</v>
      </c>
      <c r="E8043" s="2" t="s">
        <v>74</v>
      </c>
      <c r="F8043" s="2" t="s">
        <v>977</v>
      </c>
      <c r="G8043" s="14" t="n">
        <v>12.5</v>
      </c>
      <c r="H8043" s="14" t="n">
        <v>9.32</v>
      </c>
      <c r="I8043" s="14" t="n">
        <v>12.5</v>
      </c>
      <c r="J8043" s="23" t="n">
        <f aca="false">IF(AND(E8043="Priority",ISNUMBER('Cost model'!N318)),'Cost model'!N318,'Cost model'!M318)</f>
        <v>14.5</v>
      </c>
      <c r="K8043" s="14" t="n">
        <f aca="false">J8043-H8043</f>
        <v>5.18</v>
      </c>
      <c r="L8043" s="14" t="n">
        <f aca="false">G8043-H8043</f>
        <v>3.18</v>
      </c>
    </row>
    <row r="8044" customFormat="false" ht="15" hidden="false" customHeight="false" outlineLevel="0" collapsed="false">
      <c r="A8044" s="2" t="s">
        <v>174</v>
      </c>
      <c r="B8044" s="2" t="s">
        <v>174</v>
      </c>
      <c r="C8044" s="2" t="s">
        <v>47</v>
      </c>
      <c r="D8044" s="2" t="s">
        <v>10</v>
      </c>
      <c r="E8044" s="2" t="s">
        <v>74</v>
      </c>
      <c r="F8044" s="2" t="s">
        <v>977</v>
      </c>
      <c r="G8044" s="14" t="n">
        <v>9.5</v>
      </c>
      <c r="H8044" s="14" t="n">
        <v>7.62</v>
      </c>
      <c r="I8044" s="14" t="n">
        <v>9.5</v>
      </c>
      <c r="J8044" s="23" t="n">
        <f aca="false">IF(AND(E8044="Priority",ISNUMBER('Cost model'!N167)),'Cost model'!N167,'Cost model'!M167)</f>
        <v>8.5</v>
      </c>
      <c r="K8044" s="14" t="n">
        <f aca="false">J8044-H8044</f>
        <v>0.88</v>
      </c>
      <c r="L8044" s="14" t="n">
        <f aca="false">G8044-H8044</f>
        <v>1.88</v>
      </c>
    </row>
    <row r="8045" customFormat="false" ht="15" hidden="false" customHeight="false" outlineLevel="0" collapsed="false">
      <c r="A8045" s="2" t="s">
        <v>174</v>
      </c>
      <c r="B8045" s="2" t="s">
        <v>124</v>
      </c>
      <c r="C8045" s="2" t="s">
        <v>48</v>
      </c>
      <c r="D8045" s="2" t="s">
        <v>10</v>
      </c>
      <c r="E8045" s="2" t="s">
        <v>74</v>
      </c>
      <c r="F8045" s="2" t="s">
        <v>976</v>
      </c>
      <c r="G8045" s="14" t="n">
        <v>12.5</v>
      </c>
      <c r="H8045" s="14" t="n">
        <v>13.97</v>
      </c>
      <c r="I8045" s="14" t="n">
        <v>12.5</v>
      </c>
      <c r="J8045" s="23" t="n">
        <f aca="false">IF(AND(E8045="Priority",ISNUMBER('Cost model'!N108)),'Cost model'!N108,'Cost model'!M108)</f>
        <v>15.5</v>
      </c>
      <c r="K8045" s="14" t="n">
        <f aca="false">J8045-H8045</f>
        <v>1.53</v>
      </c>
      <c r="L8045" s="14" t="n">
        <f aca="false">G8045-H8045</f>
        <v>-1.47</v>
      </c>
    </row>
    <row r="8046" customFormat="false" ht="15" hidden="false" customHeight="false" outlineLevel="0" collapsed="false">
      <c r="A8046" s="2" t="s">
        <v>142</v>
      </c>
      <c r="B8046" s="2" t="s">
        <v>142</v>
      </c>
      <c r="C8046" s="2" t="s">
        <v>49</v>
      </c>
      <c r="D8046" s="2" t="s">
        <v>10</v>
      </c>
      <c r="E8046" s="2" t="s">
        <v>83</v>
      </c>
      <c r="F8046" s="2" t="s">
        <v>977</v>
      </c>
      <c r="G8046" s="14" t="n">
        <v>24.5</v>
      </c>
      <c r="H8046" s="14" t="n">
        <v>21.01</v>
      </c>
      <c r="I8046" s="14" t="n">
        <v>24.5</v>
      </c>
      <c r="J8046" s="23" t="n">
        <f aca="false">IF(AND(E8046="Priority",ISNUMBER('Cost model'!N634)),'Cost model'!N634,'Cost model'!M634)</f>
        <v>21.5</v>
      </c>
      <c r="K8046" s="14" t="n">
        <f aca="false">J8046-H8046</f>
        <v>0.489999999999998</v>
      </c>
      <c r="L8046" s="14" t="n">
        <f aca="false">G8046-H8046</f>
        <v>3.49</v>
      </c>
    </row>
    <row r="8047" customFormat="false" ht="15" hidden="false" customHeight="false" outlineLevel="0" collapsed="false">
      <c r="A8047" s="2" t="s">
        <v>174</v>
      </c>
      <c r="B8047" s="2" t="s">
        <v>174</v>
      </c>
      <c r="C8047" s="2" t="s">
        <v>49</v>
      </c>
      <c r="D8047" s="2" t="s">
        <v>10</v>
      </c>
      <c r="E8047" s="2" t="s">
        <v>74</v>
      </c>
      <c r="F8047" s="2" t="s">
        <v>977</v>
      </c>
      <c r="G8047" s="14" t="n">
        <v>19.5</v>
      </c>
      <c r="H8047" s="14" t="n">
        <v>42.9</v>
      </c>
      <c r="I8047" s="14" t="n">
        <v>17.5</v>
      </c>
      <c r="J8047" s="23" t="n">
        <f aca="false">IF(AND(E8047="Priority",ISNUMBER('Cost model'!N169)),'Cost model'!N169,'Cost model'!M169)</f>
        <v>18.5</v>
      </c>
      <c r="K8047" s="14" t="n">
        <f aca="false">J8047-H8047</f>
        <v>-24.4</v>
      </c>
      <c r="L8047" s="14" t="n">
        <f aca="false">G8047-H8047</f>
        <v>-23.4</v>
      </c>
    </row>
    <row r="8048" customFormat="false" ht="15" hidden="false" customHeight="false" outlineLevel="0" collapsed="false">
      <c r="A8048" s="2" t="s">
        <v>142</v>
      </c>
      <c r="B8048" s="2" t="s">
        <v>124</v>
      </c>
      <c r="C8048" s="2" t="s">
        <v>47</v>
      </c>
      <c r="D8048" s="2" t="s">
        <v>12</v>
      </c>
      <c r="E8048" s="2" t="s">
        <v>74</v>
      </c>
      <c r="F8048" s="2" t="s">
        <v>976</v>
      </c>
      <c r="G8048" s="14" t="n">
        <v>9.5</v>
      </c>
      <c r="H8048" s="14" t="n">
        <v>42.88</v>
      </c>
      <c r="I8048" s="14" t="n">
        <v>19.5</v>
      </c>
      <c r="J8048" s="23" t="n">
        <f aca="false">IF(AND(E8048="Priority",ISNUMBER('Cost model'!N665)),'Cost model'!N665,'Cost model'!M665)</f>
        <v>40</v>
      </c>
      <c r="K8048" s="14" t="n">
        <f aca="false">J8048-H8048</f>
        <v>-2.88</v>
      </c>
      <c r="L8048" s="14" t="n">
        <f aca="false">G8048-H8048</f>
        <v>-33.38</v>
      </c>
    </row>
    <row r="8049" customFormat="false" ht="15" hidden="false" customHeight="false" outlineLevel="0" collapsed="false">
      <c r="A8049" s="2" t="s">
        <v>124</v>
      </c>
      <c r="B8049" s="2" t="s">
        <v>124</v>
      </c>
      <c r="C8049" s="2" t="s">
        <v>49</v>
      </c>
      <c r="D8049" s="2" t="s">
        <v>12</v>
      </c>
      <c r="E8049" s="2" t="s">
        <v>74</v>
      </c>
      <c r="F8049" s="2" t="s">
        <v>977</v>
      </c>
      <c r="G8049" s="14" t="n">
        <v>19.5</v>
      </c>
      <c r="H8049" s="14" t="n">
        <v>36.94</v>
      </c>
      <c r="I8049" s="14" t="n">
        <v>19.5</v>
      </c>
      <c r="J8049" s="23" t="n">
        <f aca="false">IF(AND(E8049="Priority",ISNUMBER('Cost model'!N322)),'Cost model'!N322,'Cost model'!M322)</f>
        <v>50</v>
      </c>
      <c r="K8049" s="14" t="n">
        <f aca="false">J8049-H8049</f>
        <v>13.06</v>
      </c>
      <c r="L8049" s="14" t="n">
        <f aca="false">G8049-H8049</f>
        <v>-17.44</v>
      </c>
    </row>
    <row r="8050" customFormat="false" ht="15" hidden="false" customHeight="false" outlineLevel="0" collapsed="false">
      <c r="A8050" s="2" t="s">
        <v>174</v>
      </c>
      <c r="B8050" s="2" t="s">
        <v>174</v>
      </c>
      <c r="C8050" s="2" t="s">
        <v>48</v>
      </c>
      <c r="D8050" s="2" t="s">
        <v>10</v>
      </c>
      <c r="E8050" s="2" t="s">
        <v>74</v>
      </c>
      <c r="F8050" s="2" t="s">
        <v>977</v>
      </c>
      <c r="G8050" s="14" t="n">
        <v>14.5</v>
      </c>
      <c r="H8050" s="14" t="n">
        <v>11.95</v>
      </c>
      <c r="I8050" s="14" t="n">
        <v>12.5</v>
      </c>
      <c r="J8050" s="23" t="n">
        <f aca="false">IF(AND(E8050="Priority",ISNUMBER('Cost model'!N168)),'Cost model'!N168,'Cost model'!M168)</f>
        <v>13.5</v>
      </c>
      <c r="K8050" s="14" t="n">
        <f aca="false">J8050-H8050</f>
        <v>1.55</v>
      </c>
      <c r="L8050" s="14" t="n">
        <f aca="false">G8050-H8050</f>
        <v>2.55</v>
      </c>
    </row>
    <row r="8051" customFormat="false" ht="15" hidden="false" customHeight="false" outlineLevel="0" collapsed="false">
      <c r="A8051" s="2" t="s">
        <v>158</v>
      </c>
      <c r="B8051" s="2" t="s">
        <v>158</v>
      </c>
      <c r="C8051" s="2" t="s">
        <v>49</v>
      </c>
      <c r="D8051" s="2" t="s">
        <v>12</v>
      </c>
      <c r="E8051" s="2" t="s">
        <v>74</v>
      </c>
      <c r="F8051" s="2" t="s">
        <v>977</v>
      </c>
      <c r="G8051" s="14" t="n">
        <v>19.5</v>
      </c>
      <c r="H8051" s="14" t="n">
        <v>24.84</v>
      </c>
      <c r="I8051" s="14" t="n">
        <v>19.5</v>
      </c>
      <c r="J8051" s="23" t="n">
        <f aca="false">IF(AND(E8051="Priority",ISNUMBER('Cost model'!N427)),'Cost model'!N427,'Cost model'!M427)</f>
        <v>28.5</v>
      </c>
      <c r="K8051" s="14" t="n">
        <f aca="false">J8051-H8051</f>
        <v>3.66</v>
      </c>
      <c r="L8051" s="14" t="n">
        <f aca="false">G8051-H8051</f>
        <v>-5.34</v>
      </c>
    </row>
    <row r="8052" customFormat="false" ht="15" hidden="false" customHeight="false" outlineLevel="0" collapsed="false">
      <c r="A8052" s="2" t="s">
        <v>124</v>
      </c>
      <c r="B8052" s="2" t="s">
        <v>174</v>
      </c>
      <c r="C8052" s="2" t="s">
        <v>48</v>
      </c>
      <c r="D8052" s="2" t="s">
        <v>10</v>
      </c>
      <c r="E8052" s="2" t="s">
        <v>74</v>
      </c>
      <c r="F8052" s="2" t="s">
        <v>976</v>
      </c>
      <c r="G8052" s="14" t="n">
        <v>12.5</v>
      </c>
      <c r="H8052" s="14" t="n">
        <v>16.41</v>
      </c>
      <c r="I8052" s="14" t="n">
        <v>14.5</v>
      </c>
      <c r="J8052" s="23" t="n">
        <f aca="false">IF(AND(E8052="Priority",ISNUMBER('Cost model'!N363)),'Cost model'!N363,'Cost model'!M363)</f>
        <v>15.5</v>
      </c>
      <c r="K8052" s="14" t="n">
        <f aca="false">J8052-H8052</f>
        <v>-0.91</v>
      </c>
      <c r="L8052" s="14" t="n">
        <f aca="false">G8052-H8052</f>
        <v>-3.91</v>
      </c>
    </row>
    <row r="8053" customFormat="false" ht="15" hidden="false" customHeight="false" outlineLevel="0" collapsed="false">
      <c r="A8053" s="2" t="s">
        <v>221</v>
      </c>
      <c r="B8053" s="2" t="s">
        <v>221</v>
      </c>
      <c r="C8053" s="2" t="s">
        <v>49</v>
      </c>
      <c r="D8053" s="2" t="s">
        <v>14</v>
      </c>
      <c r="E8053" s="2" t="s">
        <v>74</v>
      </c>
      <c r="F8053" s="2" t="s">
        <v>977</v>
      </c>
      <c r="G8053" s="14" t="n">
        <v>125</v>
      </c>
      <c r="H8053" s="14" t="n">
        <v>178.73</v>
      </c>
      <c r="I8053" s="14" t="n">
        <v>125</v>
      </c>
      <c r="J8053" s="23" t="n">
        <f aca="false">IF(AND(E8053="Priority",ISNUMBER('Cost model'!N748)),'Cost model'!N748,'Cost model'!M748)</f>
        <v>235</v>
      </c>
      <c r="K8053" s="14" t="n">
        <f aca="false">J8053-H8053</f>
        <v>56.27</v>
      </c>
      <c r="L8053" s="14" t="n">
        <f aca="false">G8053-H8053</f>
        <v>-53.73</v>
      </c>
    </row>
    <row r="8054" customFormat="false" ht="15" hidden="false" customHeight="false" outlineLevel="0" collapsed="false">
      <c r="A8054" s="2" t="s">
        <v>142</v>
      </c>
      <c r="B8054" s="2" t="s">
        <v>142</v>
      </c>
      <c r="C8054" s="2" t="s">
        <v>48</v>
      </c>
      <c r="D8054" s="2" t="s">
        <v>12</v>
      </c>
      <c r="E8054" s="2" t="s">
        <v>83</v>
      </c>
      <c r="F8054" s="2" t="s">
        <v>977</v>
      </c>
      <c r="G8054" s="14" t="n">
        <v>19.5</v>
      </c>
      <c r="H8054" s="14" t="n">
        <v>36.32</v>
      </c>
      <c r="I8054" s="14" t="n">
        <v>19.5</v>
      </c>
      <c r="J8054" s="23" t="n">
        <f aca="false">IF(AND(E8054="Priority",ISNUMBER('Cost model'!N636)),'Cost model'!N636,'Cost model'!M636)</f>
        <v>55</v>
      </c>
      <c r="K8054" s="14" t="n">
        <f aca="false">J8054-H8054</f>
        <v>18.68</v>
      </c>
      <c r="L8054" s="14" t="n">
        <f aca="false">G8054-H8054</f>
        <v>-16.82</v>
      </c>
    </row>
    <row r="8055" customFormat="false" ht="15" hidden="false" customHeight="false" outlineLevel="0" collapsed="false">
      <c r="A8055" s="2" t="s">
        <v>221</v>
      </c>
      <c r="B8055" s="2" t="s">
        <v>221</v>
      </c>
      <c r="C8055" s="2" t="s">
        <v>47</v>
      </c>
      <c r="D8055" s="2" t="s">
        <v>10</v>
      </c>
      <c r="E8055" s="2" t="s">
        <v>74</v>
      </c>
      <c r="F8055" s="2" t="s">
        <v>977</v>
      </c>
      <c r="G8055" s="14" t="n">
        <v>9.5</v>
      </c>
      <c r="H8055" s="14" t="n">
        <v>7.07</v>
      </c>
      <c r="I8055" s="14" t="n">
        <v>9.5</v>
      </c>
      <c r="J8055" s="23" t="n">
        <f aca="false">IF(AND(E8055="Priority",ISNUMBER('Cost model'!N737)),'Cost model'!N737,'Cost model'!M737)</f>
        <v>8.5</v>
      </c>
      <c r="K8055" s="14" t="n">
        <f aca="false">J8055-H8055</f>
        <v>1.43</v>
      </c>
      <c r="L8055" s="14" t="n">
        <f aca="false">G8055-H8055</f>
        <v>2.43</v>
      </c>
    </row>
    <row r="8056" customFormat="false" ht="15" hidden="false" customHeight="false" outlineLevel="0" collapsed="false">
      <c r="A8056" s="2" t="s">
        <v>174</v>
      </c>
      <c r="B8056" s="2" t="s">
        <v>174</v>
      </c>
      <c r="C8056" s="2" t="s">
        <v>48</v>
      </c>
      <c r="D8056" s="2" t="s">
        <v>10</v>
      </c>
      <c r="E8056" s="2" t="s">
        <v>74</v>
      </c>
      <c r="F8056" s="2" t="s">
        <v>977</v>
      </c>
      <c r="G8056" s="14" t="n">
        <v>12.5</v>
      </c>
      <c r="H8056" s="14" t="n">
        <v>8.84</v>
      </c>
      <c r="I8056" s="14" t="n">
        <v>12.5</v>
      </c>
      <c r="J8056" s="23" t="n">
        <f aca="false">IF(AND(E8056="Priority",ISNUMBER('Cost model'!N168)),'Cost model'!N168,'Cost model'!M168)</f>
        <v>13.5</v>
      </c>
      <c r="K8056" s="14" t="n">
        <f aca="false">J8056-H8056</f>
        <v>4.66</v>
      </c>
      <c r="L8056" s="14" t="n">
        <f aca="false">G8056-H8056</f>
        <v>3.66</v>
      </c>
    </row>
    <row r="8057" customFormat="false" ht="15" hidden="false" customHeight="false" outlineLevel="0" collapsed="false">
      <c r="A8057" s="2" t="s">
        <v>142</v>
      </c>
      <c r="B8057" s="2" t="s">
        <v>142</v>
      </c>
      <c r="C8057" s="2" t="s">
        <v>47</v>
      </c>
      <c r="D8057" s="2" t="s">
        <v>12</v>
      </c>
      <c r="E8057" s="2" t="s">
        <v>83</v>
      </c>
      <c r="F8057" s="2" t="s">
        <v>977</v>
      </c>
      <c r="G8057" s="14" t="n">
        <v>19.5</v>
      </c>
      <c r="H8057" s="14" t="n">
        <v>42.2</v>
      </c>
      <c r="I8057" s="14" t="n">
        <v>19.5</v>
      </c>
      <c r="J8057" s="23" t="n">
        <f aca="false">IF(AND(E8057="Priority",ISNUMBER('Cost model'!N635)),'Cost model'!N635,'Cost model'!M635)</f>
        <v>40</v>
      </c>
      <c r="K8057" s="14" t="n">
        <f aca="false">J8057-H8057</f>
        <v>-2.2</v>
      </c>
      <c r="L8057" s="14" t="n">
        <f aca="false">G8057-H8057</f>
        <v>-22.7</v>
      </c>
    </row>
    <row r="8058" customFormat="false" ht="15" hidden="false" customHeight="false" outlineLevel="0" collapsed="false">
      <c r="A8058" s="2" t="s">
        <v>174</v>
      </c>
      <c r="B8058" s="2" t="s">
        <v>174</v>
      </c>
      <c r="C8058" s="2" t="s">
        <v>47</v>
      </c>
      <c r="D8058" s="2" t="s">
        <v>14</v>
      </c>
      <c r="E8058" s="2" t="s">
        <v>74</v>
      </c>
      <c r="F8058" s="2" t="s">
        <v>977</v>
      </c>
      <c r="G8058" s="14" t="n">
        <v>25</v>
      </c>
      <c r="H8058" s="14" t="n">
        <v>189.73</v>
      </c>
      <c r="I8058" s="14" t="n">
        <v>25</v>
      </c>
      <c r="J8058" s="23" t="n">
        <f aca="false">IF(AND(E8058="Priority",ISNUMBER('Cost model'!N176)),'Cost model'!N176,'Cost model'!M176)</f>
        <v>95</v>
      </c>
      <c r="K8058" s="14" t="n">
        <f aca="false">J8058-H8058</f>
        <v>-94.73</v>
      </c>
      <c r="L8058" s="14" t="n">
        <f aca="false">G8058-H8058</f>
        <v>-164.73</v>
      </c>
    </row>
    <row r="8059" customFormat="false" ht="15" hidden="false" customHeight="false" outlineLevel="0" collapsed="false">
      <c r="A8059" s="2" t="s">
        <v>174</v>
      </c>
      <c r="B8059" s="2" t="s">
        <v>174</v>
      </c>
      <c r="C8059" s="2" t="s">
        <v>49</v>
      </c>
      <c r="D8059" s="2" t="s">
        <v>12</v>
      </c>
      <c r="E8059" s="2" t="s">
        <v>83</v>
      </c>
      <c r="F8059" s="2" t="s">
        <v>977</v>
      </c>
      <c r="G8059" s="14" t="n">
        <v>29.5</v>
      </c>
      <c r="H8059" s="14" t="n">
        <v>63.34</v>
      </c>
      <c r="I8059" s="14" t="n">
        <v>29.5</v>
      </c>
      <c r="J8059" s="23" t="n">
        <f aca="false">IF(AND(E8059="Priority",ISNUMBER('Cost model'!N172)),'Cost model'!N172,'Cost model'!M172)</f>
        <v>60</v>
      </c>
      <c r="K8059" s="14" t="n">
        <f aca="false">J8059-H8059</f>
        <v>-3.34</v>
      </c>
      <c r="L8059" s="14" t="n">
        <f aca="false">G8059-H8059</f>
        <v>-33.84</v>
      </c>
    </row>
    <row r="8060" customFormat="false" ht="15" hidden="false" customHeight="false" outlineLevel="0" collapsed="false">
      <c r="A8060" s="2" t="s">
        <v>221</v>
      </c>
      <c r="B8060" s="2" t="s">
        <v>124</v>
      </c>
      <c r="C8060" s="2" t="s">
        <v>47</v>
      </c>
      <c r="D8060" s="2" t="s">
        <v>10</v>
      </c>
      <c r="E8060" s="2" t="s">
        <v>74</v>
      </c>
      <c r="F8060" s="2" t="s">
        <v>976</v>
      </c>
      <c r="G8060" s="14" t="n">
        <v>9.5</v>
      </c>
      <c r="H8060" s="14" t="n">
        <v>8.02</v>
      </c>
      <c r="I8060" s="14" t="n">
        <v>19.5</v>
      </c>
      <c r="J8060" s="23" t="n">
        <f aca="false">IF(AND(E8060="Priority",ISNUMBER('Cost model'!N797)),'Cost model'!N797,'Cost model'!M797)</f>
        <v>14.5</v>
      </c>
      <c r="K8060" s="14" t="n">
        <f aca="false">J8060-H8060</f>
        <v>6.48</v>
      </c>
      <c r="L8060" s="14" t="n">
        <f aca="false">G8060-H8060</f>
        <v>1.48</v>
      </c>
    </row>
    <row r="8061" customFormat="false" ht="15" hidden="false" customHeight="false" outlineLevel="0" collapsed="false">
      <c r="A8061" s="2" t="s">
        <v>124</v>
      </c>
      <c r="B8061" s="2" t="s">
        <v>124</v>
      </c>
      <c r="C8061" s="2" t="s">
        <v>48</v>
      </c>
      <c r="D8061" s="2" t="s">
        <v>12</v>
      </c>
      <c r="E8061" s="2" t="s">
        <v>74</v>
      </c>
      <c r="F8061" s="2" t="s">
        <v>977</v>
      </c>
      <c r="G8061" s="14" t="n">
        <v>12.5</v>
      </c>
      <c r="H8061" s="14" t="n">
        <v>29.47</v>
      </c>
      <c r="I8061" s="14" t="n">
        <v>12.5</v>
      </c>
      <c r="J8061" s="23" t="n">
        <f aca="false">IF(AND(E8061="Priority",ISNUMBER('Cost model'!N321)),'Cost model'!N321,'Cost model'!M321)</f>
        <v>40</v>
      </c>
      <c r="K8061" s="14" t="n">
        <f aca="false">J8061-H8061</f>
        <v>10.53</v>
      </c>
      <c r="L8061" s="14" t="n">
        <f aca="false">G8061-H8061</f>
        <v>-16.97</v>
      </c>
    </row>
    <row r="8062" customFormat="false" ht="15" hidden="false" customHeight="false" outlineLevel="0" collapsed="false">
      <c r="A8062" s="2" t="s">
        <v>174</v>
      </c>
      <c r="B8062" s="2" t="s">
        <v>174</v>
      </c>
      <c r="C8062" s="2" t="s">
        <v>47</v>
      </c>
      <c r="D8062" s="2" t="s">
        <v>12</v>
      </c>
      <c r="E8062" s="2" t="s">
        <v>74</v>
      </c>
      <c r="F8062" s="2" t="s">
        <v>977</v>
      </c>
      <c r="G8062" s="14" t="n">
        <v>9.5</v>
      </c>
      <c r="H8062" s="14" t="n">
        <v>74.04</v>
      </c>
      <c r="I8062" s="14" t="n">
        <v>9.5</v>
      </c>
      <c r="J8062" s="23" t="n">
        <f aca="false">IF(AND(E8062="Priority",ISNUMBER('Cost model'!N170)),'Cost model'!N170,'Cost model'!M170)</f>
        <v>25.5</v>
      </c>
      <c r="K8062" s="14" t="n">
        <f aca="false">J8062-H8062</f>
        <v>-48.54</v>
      </c>
      <c r="L8062" s="14" t="n">
        <f aca="false">G8062-H8062</f>
        <v>-64.54</v>
      </c>
    </row>
    <row r="8063" customFormat="false" ht="15" hidden="false" customHeight="false" outlineLevel="0" collapsed="false">
      <c r="A8063" s="2" t="s">
        <v>221</v>
      </c>
      <c r="B8063" s="2" t="s">
        <v>221</v>
      </c>
      <c r="C8063" s="2" t="s">
        <v>49</v>
      </c>
      <c r="D8063" s="2" t="s">
        <v>12</v>
      </c>
      <c r="E8063" s="2" t="s">
        <v>74</v>
      </c>
      <c r="F8063" s="2" t="s">
        <v>977</v>
      </c>
      <c r="G8063" s="14" t="n">
        <v>19.5</v>
      </c>
      <c r="H8063" s="14" t="n">
        <v>38.64</v>
      </c>
      <c r="I8063" s="14" t="n">
        <v>19.5</v>
      </c>
      <c r="J8063" s="23" t="n">
        <f aca="false">IF(AND(E8063="Priority",ISNUMBER('Cost model'!N742)),'Cost model'!N742,'Cost model'!M742)</f>
        <v>60</v>
      </c>
      <c r="K8063" s="14" t="n">
        <f aca="false">J8063-H8063</f>
        <v>21.36</v>
      </c>
      <c r="L8063" s="14" t="n">
        <f aca="false">G8063-H8063</f>
        <v>-19.14</v>
      </c>
    </row>
    <row r="8064" customFormat="false" ht="15" hidden="false" customHeight="false" outlineLevel="0" collapsed="false">
      <c r="A8064" s="2" t="s">
        <v>174</v>
      </c>
      <c r="B8064" s="2" t="s">
        <v>124</v>
      </c>
      <c r="C8064" s="2" t="s">
        <v>47</v>
      </c>
      <c r="D8064" s="2" t="s">
        <v>10</v>
      </c>
      <c r="E8064" s="2" t="s">
        <v>83</v>
      </c>
      <c r="F8064" s="2" t="s">
        <v>976</v>
      </c>
      <c r="G8064" s="14" t="n">
        <v>14.5</v>
      </c>
      <c r="H8064" s="14" t="n">
        <v>25.31</v>
      </c>
      <c r="I8064" s="14" t="n">
        <v>14.5</v>
      </c>
      <c r="J8064" s="23" t="n">
        <f aca="false">IF(AND(E8064="Priority",ISNUMBER('Cost model'!N107)),'Cost model'!N107,'Cost model'!M107)</f>
        <v>17.5</v>
      </c>
      <c r="K8064" s="14" t="n">
        <f aca="false">J8064-H8064</f>
        <v>-7.81</v>
      </c>
      <c r="L8064" s="14" t="n">
        <f aca="false">G8064-H8064</f>
        <v>-10.81</v>
      </c>
    </row>
    <row r="8065" customFormat="false" ht="15" hidden="false" customHeight="false" outlineLevel="0" collapsed="false">
      <c r="A8065" s="2" t="s">
        <v>124</v>
      </c>
      <c r="B8065" s="2" t="s">
        <v>124</v>
      </c>
      <c r="C8065" s="2" t="s">
        <v>47</v>
      </c>
      <c r="D8065" s="2" t="s">
        <v>12</v>
      </c>
      <c r="E8065" s="2" t="s">
        <v>74</v>
      </c>
      <c r="F8065" s="2" t="s">
        <v>977</v>
      </c>
      <c r="G8065" s="14" t="n">
        <v>9.5</v>
      </c>
      <c r="H8065" s="14" t="n">
        <v>25.31</v>
      </c>
      <c r="I8065" s="14" t="n">
        <v>9.5</v>
      </c>
      <c r="J8065" s="23" t="n">
        <f aca="false">IF(AND(E8065="Priority",ISNUMBER('Cost model'!N320)),'Cost model'!N320,'Cost model'!M320)</f>
        <v>24.5</v>
      </c>
      <c r="K8065" s="14" t="n">
        <f aca="false">J8065-H8065</f>
        <v>-0.809999999999999</v>
      </c>
      <c r="L8065" s="14" t="n">
        <f aca="false">G8065-H8065</f>
        <v>-15.81</v>
      </c>
    </row>
    <row r="8066" customFormat="false" ht="15" hidden="false" customHeight="false" outlineLevel="0" collapsed="false">
      <c r="A8066" s="2" t="s">
        <v>124</v>
      </c>
      <c r="B8066" s="2" t="s">
        <v>124</v>
      </c>
      <c r="C8066" s="2" t="s">
        <v>48</v>
      </c>
      <c r="D8066" s="2" t="s">
        <v>12</v>
      </c>
      <c r="E8066" s="2" t="s">
        <v>83</v>
      </c>
      <c r="F8066" s="2" t="s">
        <v>977</v>
      </c>
      <c r="G8066" s="14" t="n">
        <v>19.5</v>
      </c>
      <c r="H8066" s="14" t="n">
        <v>58.67</v>
      </c>
      <c r="I8066" s="14" t="n">
        <v>19.5</v>
      </c>
      <c r="J8066" s="23" t="n">
        <f aca="false">IF(AND(E8066="Priority",ISNUMBER('Cost model'!N321)),'Cost model'!N321,'Cost model'!M321)</f>
        <v>55</v>
      </c>
      <c r="K8066" s="14" t="n">
        <f aca="false">J8066-H8066</f>
        <v>-3.67</v>
      </c>
      <c r="L8066" s="14" t="n">
        <f aca="false">G8066-H8066</f>
        <v>-39.17</v>
      </c>
    </row>
    <row r="8067" customFormat="false" ht="15" hidden="false" customHeight="false" outlineLevel="0" collapsed="false">
      <c r="A8067" s="2" t="s">
        <v>221</v>
      </c>
      <c r="B8067" s="2" t="s">
        <v>221</v>
      </c>
      <c r="C8067" s="2" t="s">
        <v>48</v>
      </c>
      <c r="D8067" s="2" t="s">
        <v>10</v>
      </c>
      <c r="E8067" s="2" t="s">
        <v>83</v>
      </c>
      <c r="F8067" s="2" t="s">
        <v>977</v>
      </c>
      <c r="G8067" s="14" t="n">
        <v>17.5</v>
      </c>
      <c r="H8067" s="14" t="n">
        <v>21.1</v>
      </c>
      <c r="I8067" s="14" t="n">
        <v>17.5</v>
      </c>
      <c r="J8067" s="23" t="n">
        <f aca="false">IF(AND(E8067="Priority",ISNUMBER('Cost model'!N738)),'Cost model'!N738,'Cost model'!M738)</f>
        <v>16.5</v>
      </c>
      <c r="K8067" s="14" t="n">
        <f aca="false">J8067-H8067</f>
        <v>-4.6</v>
      </c>
      <c r="L8067" s="14" t="n">
        <f aca="false">G8067-H8067</f>
        <v>-3.6</v>
      </c>
    </row>
    <row r="8068" customFormat="false" ht="15" hidden="false" customHeight="false" outlineLevel="0" collapsed="false">
      <c r="A8068" s="2" t="s">
        <v>221</v>
      </c>
      <c r="B8068" s="2" t="s">
        <v>221</v>
      </c>
      <c r="C8068" s="2" t="s">
        <v>49</v>
      </c>
      <c r="D8068" s="2" t="s">
        <v>12</v>
      </c>
      <c r="E8068" s="2" t="s">
        <v>74</v>
      </c>
      <c r="F8068" s="2" t="s">
        <v>977</v>
      </c>
      <c r="G8068" s="14" t="n">
        <v>19.5</v>
      </c>
      <c r="H8068" s="14" t="n">
        <v>15.16</v>
      </c>
      <c r="I8068" s="14" t="n">
        <v>19.5</v>
      </c>
      <c r="J8068" s="23" t="n">
        <f aca="false">IF(AND(E8068="Priority",ISNUMBER('Cost model'!N742)),'Cost model'!N742,'Cost model'!M742)</f>
        <v>60</v>
      </c>
      <c r="K8068" s="14" t="n">
        <f aca="false">J8068-H8068</f>
        <v>44.84</v>
      </c>
      <c r="L8068" s="14" t="n">
        <f aca="false">G8068-H8068</f>
        <v>4.34</v>
      </c>
    </row>
    <row r="8069" customFormat="false" ht="15" hidden="false" customHeight="false" outlineLevel="0" collapsed="false">
      <c r="A8069" s="2" t="s">
        <v>174</v>
      </c>
      <c r="B8069" s="2" t="s">
        <v>174</v>
      </c>
      <c r="C8069" s="2" t="s">
        <v>48</v>
      </c>
      <c r="D8069" s="2" t="s">
        <v>12</v>
      </c>
      <c r="E8069" s="2" t="s">
        <v>74</v>
      </c>
      <c r="F8069" s="2" t="s">
        <v>977</v>
      </c>
      <c r="G8069" s="14" t="n">
        <v>12.5</v>
      </c>
      <c r="H8069" s="14" t="n">
        <v>41.81</v>
      </c>
      <c r="I8069" s="14" t="n">
        <v>12.5</v>
      </c>
      <c r="J8069" s="23" t="n">
        <f aca="false">IF(AND(E8069="Priority",ISNUMBER('Cost model'!N171)),'Cost model'!N171,'Cost model'!M171)</f>
        <v>40</v>
      </c>
      <c r="K8069" s="14" t="n">
        <f aca="false">J8069-H8069</f>
        <v>-1.81</v>
      </c>
      <c r="L8069" s="14" t="n">
        <f aca="false">G8069-H8069</f>
        <v>-29.31</v>
      </c>
    </row>
    <row r="8070" customFormat="false" ht="15" hidden="false" customHeight="false" outlineLevel="0" collapsed="false">
      <c r="A8070" s="2" t="s">
        <v>174</v>
      </c>
      <c r="B8070" s="2" t="s">
        <v>174</v>
      </c>
      <c r="C8070" s="2" t="s">
        <v>47</v>
      </c>
      <c r="D8070" s="2" t="s">
        <v>10</v>
      </c>
      <c r="E8070" s="2" t="s">
        <v>74</v>
      </c>
      <c r="F8070" s="2" t="s">
        <v>977</v>
      </c>
      <c r="G8070" s="14" t="n">
        <v>9.5</v>
      </c>
      <c r="H8070" s="14" t="n">
        <v>7.5</v>
      </c>
      <c r="I8070" s="14" t="n">
        <v>9.5</v>
      </c>
      <c r="J8070" s="23" t="n">
        <f aca="false">IF(AND(E8070="Priority",ISNUMBER('Cost model'!N167)),'Cost model'!N167,'Cost model'!M167)</f>
        <v>8.5</v>
      </c>
      <c r="K8070" s="14" t="n">
        <f aca="false">J8070-H8070</f>
        <v>1</v>
      </c>
      <c r="L8070" s="14" t="n">
        <f aca="false">G8070-H8070</f>
        <v>2</v>
      </c>
    </row>
    <row r="8071" customFormat="false" ht="15" hidden="false" customHeight="false" outlineLevel="0" collapsed="false">
      <c r="A8071" s="2" t="s">
        <v>123</v>
      </c>
      <c r="B8071" s="2" t="s">
        <v>174</v>
      </c>
      <c r="C8071" s="2" t="s">
        <v>47</v>
      </c>
      <c r="D8071" s="2" t="s">
        <v>12</v>
      </c>
      <c r="E8071" s="2" t="s">
        <v>83</v>
      </c>
      <c r="F8071" s="2" t="s">
        <v>976</v>
      </c>
      <c r="G8071" s="14" t="n">
        <v>24.5</v>
      </c>
      <c r="H8071" s="14" t="n">
        <v>41.81</v>
      </c>
      <c r="I8071" s="14" t="n">
        <v>24.5</v>
      </c>
      <c r="J8071" s="23" t="n">
        <f aca="false">IF(AND(E8071="Priority",ISNUMBER('Cost model'!N50)),'Cost model'!N50,'Cost model'!M50)</f>
        <v>55</v>
      </c>
      <c r="K8071" s="14" t="n">
        <f aca="false">J8071-H8071</f>
        <v>13.19</v>
      </c>
      <c r="L8071" s="14" t="n">
        <f aca="false">G8071-H8071</f>
        <v>-17.31</v>
      </c>
    </row>
    <row r="8072" customFormat="false" ht="15" hidden="false" customHeight="false" outlineLevel="0" collapsed="false">
      <c r="A8072" s="2" t="s">
        <v>124</v>
      </c>
      <c r="B8072" s="2" t="s">
        <v>124</v>
      </c>
      <c r="C8072" s="2" t="s">
        <v>49</v>
      </c>
      <c r="D8072" s="2" t="s">
        <v>10</v>
      </c>
      <c r="E8072" s="2" t="s">
        <v>83</v>
      </c>
      <c r="F8072" s="2" t="s">
        <v>977</v>
      </c>
      <c r="G8072" s="14" t="n">
        <v>24.5</v>
      </c>
      <c r="H8072" s="14" t="n">
        <v>21.01</v>
      </c>
      <c r="I8072" s="14" t="n">
        <v>24.5</v>
      </c>
      <c r="J8072" s="23" t="n">
        <f aca="false">IF(AND(E8072="Priority",ISNUMBER('Cost model'!N319)),'Cost model'!N319,'Cost model'!M319)</f>
        <v>22.5</v>
      </c>
      <c r="K8072" s="14" t="n">
        <f aca="false">J8072-H8072</f>
        <v>1.49</v>
      </c>
      <c r="L8072" s="14" t="n">
        <f aca="false">G8072-H8072</f>
        <v>3.49</v>
      </c>
    </row>
    <row r="8073" customFormat="false" ht="15" hidden="false" customHeight="false" outlineLevel="0" collapsed="false">
      <c r="A8073" s="2" t="s">
        <v>221</v>
      </c>
      <c r="B8073" s="2" t="s">
        <v>124</v>
      </c>
      <c r="C8073" s="2" t="s">
        <v>47</v>
      </c>
      <c r="D8073" s="2" t="s">
        <v>10</v>
      </c>
      <c r="E8073" s="2" t="s">
        <v>74</v>
      </c>
      <c r="F8073" s="2" t="s">
        <v>976</v>
      </c>
      <c r="G8073" s="14" t="n">
        <v>9.5</v>
      </c>
      <c r="H8073" s="14" t="n">
        <v>8.02</v>
      </c>
      <c r="I8073" s="14" t="n">
        <v>19.5</v>
      </c>
      <c r="J8073" s="23" t="n">
        <f aca="false">IF(AND(E8073="Priority",ISNUMBER('Cost model'!N797)),'Cost model'!N797,'Cost model'!M797)</f>
        <v>14.5</v>
      </c>
      <c r="K8073" s="14" t="n">
        <f aca="false">J8073-H8073</f>
        <v>6.48</v>
      </c>
      <c r="L8073" s="14" t="n">
        <f aca="false">G8073-H8073</f>
        <v>1.48</v>
      </c>
    </row>
    <row r="8074" customFormat="false" ht="15" hidden="false" customHeight="false" outlineLevel="0" collapsed="false">
      <c r="A8074" s="2" t="s">
        <v>124</v>
      </c>
      <c r="B8074" s="2" t="s">
        <v>142</v>
      </c>
      <c r="C8074" s="2" t="s">
        <v>47</v>
      </c>
      <c r="D8074" s="2" t="s">
        <v>10</v>
      </c>
      <c r="E8074" s="2" t="s">
        <v>74</v>
      </c>
      <c r="F8074" s="2" t="s">
        <v>976</v>
      </c>
      <c r="G8074" s="14" t="n">
        <v>14.5</v>
      </c>
      <c r="H8074" s="14" t="n">
        <v>23.88</v>
      </c>
      <c r="I8074" s="14" t="n">
        <v>14.5</v>
      </c>
      <c r="J8074" s="23" t="n">
        <f aca="false">IF(AND(E8074="Priority",ISNUMBER('Cost model'!N332)),'Cost model'!N332,'Cost model'!M332)</f>
        <v>16.5</v>
      </c>
      <c r="K8074" s="14" t="n">
        <f aca="false">J8074-H8074</f>
        <v>-7.38</v>
      </c>
      <c r="L8074" s="14" t="n">
        <f aca="false">G8074-H8074</f>
        <v>-9.38</v>
      </c>
    </row>
    <row r="8075" customFormat="false" ht="15" hidden="false" customHeight="false" outlineLevel="0" collapsed="false">
      <c r="A8075" s="2" t="s">
        <v>142</v>
      </c>
      <c r="B8075" s="2" t="s">
        <v>142</v>
      </c>
      <c r="C8075" s="2" t="s">
        <v>49</v>
      </c>
      <c r="D8075" s="2" t="s">
        <v>12</v>
      </c>
      <c r="E8075" s="2" t="s">
        <v>74</v>
      </c>
      <c r="F8075" s="2" t="s">
        <v>977</v>
      </c>
      <c r="G8075" s="14" t="n">
        <v>19.5</v>
      </c>
      <c r="H8075" s="14" t="n">
        <v>49.12</v>
      </c>
      <c r="I8075" s="14" t="n">
        <v>19.5</v>
      </c>
      <c r="J8075" s="23" t="n">
        <f aca="false">IF(AND(E8075="Priority",ISNUMBER('Cost model'!N637)),'Cost model'!N637,'Cost model'!M637)</f>
        <v>45</v>
      </c>
      <c r="K8075" s="14" t="n">
        <f aca="false">J8075-H8075</f>
        <v>-4.12</v>
      </c>
      <c r="L8075" s="14" t="n">
        <f aca="false">G8075-H8075</f>
        <v>-29.62</v>
      </c>
    </row>
    <row r="8076" customFormat="false" ht="15" hidden="false" customHeight="false" outlineLevel="0" collapsed="false">
      <c r="A8076" s="2" t="s">
        <v>221</v>
      </c>
      <c r="B8076" s="2" t="s">
        <v>221</v>
      </c>
      <c r="C8076" s="2" t="s">
        <v>47</v>
      </c>
      <c r="D8076" s="2" t="s">
        <v>10</v>
      </c>
      <c r="E8076" s="2" t="s">
        <v>74</v>
      </c>
      <c r="F8076" s="2" t="s">
        <v>977</v>
      </c>
      <c r="G8076" s="14" t="n">
        <v>9.5</v>
      </c>
      <c r="H8076" s="14" t="n">
        <v>7.07</v>
      </c>
      <c r="I8076" s="14" t="n">
        <v>9.5</v>
      </c>
      <c r="J8076" s="23" t="n">
        <f aca="false">IF(AND(E8076="Priority",ISNUMBER('Cost model'!N737)),'Cost model'!N737,'Cost model'!M737)</f>
        <v>8.5</v>
      </c>
      <c r="K8076" s="14" t="n">
        <f aca="false">J8076-H8076</f>
        <v>1.43</v>
      </c>
      <c r="L8076" s="14" t="n">
        <f aca="false">G8076-H8076</f>
        <v>2.43</v>
      </c>
    </row>
    <row r="8077" customFormat="false" ht="15" hidden="false" customHeight="false" outlineLevel="0" collapsed="false">
      <c r="A8077" s="2" t="s">
        <v>221</v>
      </c>
      <c r="B8077" s="2" t="s">
        <v>174</v>
      </c>
      <c r="C8077" s="2" t="s">
        <v>47</v>
      </c>
      <c r="D8077" s="2" t="s">
        <v>12</v>
      </c>
      <c r="E8077" s="2" t="s">
        <v>74</v>
      </c>
      <c r="F8077" s="2" t="s">
        <v>976</v>
      </c>
      <c r="G8077" s="14" t="n">
        <v>9.5</v>
      </c>
      <c r="H8077" s="14" t="n">
        <v>57.9</v>
      </c>
      <c r="I8077" s="14" t="n">
        <v>24.5</v>
      </c>
      <c r="J8077" s="23" t="n">
        <f aca="false">IF(AND(E8077="Priority",ISNUMBER('Cost model'!N785)),'Cost model'!N785,'Cost model'!M785)</f>
        <v>50</v>
      </c>
      <c r="K8077" s="14" t="n">
        <f aca="false">J8077-H8077</f>
        <v>-7.9</v>
      </c>
      <c r="L8077" s="14" t="n">
        <f aca="false">G8077-H8077</f>
        <v>-48.4</v>
      </c>
    </row>
    <row r="8078" customFormat="false" ht="15" hidden="false" customHeight="false" outlineLevel="0" collapsed="false">
      <c r="A8078" s="2" t="s">
        <v>124</v>
      </c>
      <c r="B8078" s="2" t="s">
        <v>124</v>
      </c>
      <c r="C8078" s="2" t="s">
        <v>48</v>
      </c>
      <c r="D8078" s="2" t="s">
        <v>12</v>
      </c>
      <c r="E8078" s="2" t="s">
        <v>74</v>
      </c>
      <c r="F8078" s="2" t="s">
        <v>977</v>
      </c>
      <c r="G8078" s="14" t="n">
        <v>12.5</v>
      </c>
      <c r="H8078" s="14" t="n">
        <v>39.88</v>
      </c>
      <c r="I8078" s="14" t="n">
        <v>12.5</v>
      </c>
      <c r="J8078" s="23" t="n">
        <f aca="false">IF(AND(E8078="Priority",ISNUMBER('Cost model'!N321)),'Cost model'!N321,'Cost model'!M321)</f>
        <v>40</v>
      </c>
      <c r="K8078" s="14" t="n">
        <f aca="false">J8078-H8078</f>
        <v>0.119999999999997</v>
      </c>
      <c r="L8078" s="14" t="n">
        <f aca="false">G8078-H8078</f>
        <v>-27.38</v>
      </c>
    </row>
    <row r="8079" customFormat="false" ht="15" hidden="false" customHeight="false" outlineLevel="0" collapsed="false">
      <c r="A8079" s="2" t="s">
        <v>174</v>
      </c>
      <c r="B8079" s="2" t="s">
        <v>174</v>
      </c>
      <c r="C8079" s="2" t="s">
        <v>47</v>
      </c>
      <c r="D8079" s="2" t="s">
        <v>10</v>
      </c>
      <c r="E8079" s="2" t="s">
        <v>74</v>
      </c>
      <c r="F8079" s="2" t="s">
        <v>977</v>
      </c>
      <c r="G8079" s="14" t="n">
        <v>9.5</v>
      </c>
      <c r="H8079" s="14" t="n">
        <v>7.5</v>
      </c>
      <c r="I8079" s="14" t="n">
        <v>9.5</v>
      </c>
      <c r="J8079" s="23" t="n">
        <f aca="false">IF(AND(E8079="Priority",ISNUMBER('Cost model'!N167)),'Cost model'!N167,'Cost model'!M167)</f>
        <v>8.5</v>
      </c>
      <c r="K8079" s="14" t="n">
        <f aca="false">J8079-H8079</f>
        <v>1</v>
      </c>
      <c r="L8079" s="14" t="n">
        <f aca="false">G8079-H8079</f>
        <v>2</v>
      </c>
    </row>
    <row r="8080" customFormat="false" ht="15" hidden="false" customHeight="false" outlineLevel="0" collapsed="false">
      <c r="A8080" s="2" t="s">
        <v>123</v>
      </c>
      <c r="B8080" s="2" t="s">
        <v>174</v>
      </c>
      <c r="C8080" s="2" t="s">
        <v>47</v>
      </c>
      <c r="D8080" s="2" t="s">
        <v>10</v>
      </c>
      <c r="E8080" s="2" t="s">
        <v>74</v>
      </c>
      <c r="F8080" s="2" t="s">
        <v>976</v>
      </c>
      <c r="G8080" s="14" t="n">
        <v>14.5</v>
      </c>
      <c r="H8080" s="14" t="n">
        <v>11.53</v>
      </c>
      <c r="I8080" s="14" t="n">
        <v>14.5</v>
      </c>
      <c r="J8080" s="23" t="n">
        <f aca="false">IF(AND(E8080="Priority",ISNUMBER('Cost model'!N47)),'Cost model'!N47,'Cost model'!M47)</f>
        <v>12.5</v>
      </c>
      <c r="K8080" s="14" t="n">
        <f aca="false">J8080-H8080</f>
        <v>0.970000000000001</v>
      </c>
      <c r="L8080" s="14" t="n">
        <f aca="false">G8080-H8080</f>
        <v>2.97</v>
      </c>
    </row>
    <row r="8081" customFormat="false" ht="15" hidden="false" customHeight="false" outlineLevel="0" collapsed="false">
      <c r="A8081" s="2" t="s">
        <v>221</v>
      </c>
      <c r="B8081" s="2" t="s">
        <v>142</v>
      </c>
      <c r="C8081" s="2" t="s">
        <v>47</v>
      </c>
      <c r="D8081" s="2" t="s">
        <v>10</v>
      </c>
      <c r="E8081" s="2" t="s">
        <v>74</v>
      </c>
      <c r="F8081" s="2" t="s">
        <v>976</v>
      </c>
      <c r="G8081" s="14" t="n">
        <v>14.5</v>
      </c>
      <c r="H8081" s="14" t="n">
        <v>21.1</v>
      </c>
      <c r="I8081" s="14" t="n">
        <v>19.5</v>
      </c>
      <c r="J8081" s="23" t="n">
        <f aca="false">IF(AND(E8081="Priority",ISNUMBER('Cost model'!N767)),'Cost model'!N767,'Cost model'!M767)</f>
        <v>15.5</v>
      </c>
      <c r="K8081" s="14" t="n">
        <f aca="false">J8081-H8081</f>
        <v>-5.6</v>
      </c>
      <c r="L8081" s="14" t="n">
        <f aca="false">G8081-H8081</f>
        <v>-6.6</v>
      </c>
    </row>
    <row r="8082" customFormat="false" ht="15" hidden="false" customHeight="false" outlineLevel="0" collapsed="false">
      <c r="A8082" s="2" t="s">
        <v>174</v>
      </c>
      <c r="B8082" s="2" t="s">
        <v>174</v>
      </c>
      <c r="C8082" s="2" t="s">
        <v>47</v>
      </c>
      <c r="D8082" s="2" t="s">
        <v>10</v>
      </c>
      <c r="E8082" s="2" t="s">
        <v>74</v>
      </c>
      <c r="F8082" s="2" t="s">
        <v>977</v>
      </c>
      <c r="G8082" s="14" t="n">
        <v>9.5</v>
      </c>
      <c r="H8082" s="14" t="n">
        <v>19.22</v>
      </c>
      <c r="I8082" s="14" t="n">
        <v>9.5</v>
      </c>
      <c r="J8082" s="23" t="n">
        <f aca="false">IF(AND(E8082="Priority",ISNUMBER('Cost model'!N167)),'Cost model'!N167,'Cost model'!M167)</f>
        <v>8.5</v>
      </c>
      <c r="K8082" s="14" t="n">
        <f aca="false">J8082-H8082</f>
        <v>-10.72</v>
      </c>
      <c r="L8082" s="14" t="n">
        <f aca="false">G8082-H8082</f>
        <v>-9.72</v>
      </c>
    </row>
    <row r="8083" customFormat="false" ht="15" hidden="false" customHeight="false" outlineLevel="0" collapsed="false">
      <c r="A8083" s="2" t="s">
        <v>124</v>
      </c>
      <c r="B8083" s="2" t="s">
        <v>142</v>
      </c>
      <c r="C8083" s="2" t="s">
        <v>47</v>
      </c>
      <c r="D8083" s="2" t="s">
        <v>10</v>
      </c>
      <c r="E8083" s="2" t="s">
        <v>74</v>
      </c>
      <c r="F8083" s="2" t="s">
        <v>976</v>
      </c>
      <c r="G8083" s="14" t="n">
        <v>9.5</v>
      </c>
      <c r="H8083" s="14" t="n">
        <v>10.64</v>
      </c>
      <c r="I8083" s="14" t="n">
        <v>14.5</v>
      </c>
      <c r="J8083" s="23" t="n">
        <f aca="false">IF(AND(E8083="Priority",ISNUMBER('Cost model'!N332)),'Cost model'!N332,'Cost model'!M332)</f>
        <v>16.5</v>
      </c>
      <c r="K8083" s="14" t="n">
        <f aca="false">J8083-H8083</f>
        <v>5.86</v>
      </c>
      <c r="L8083" s="14" t="n">
        <f aca="false">G8083-H8083</f>
        <v>-1.14</v>
      </c>
    </row>
    <row r="8084" customFormat="false" ht="15" hidden="false" customHeight="false" outlineLevel="0" collapsed="false">
      <c r="A8084" s="2" t="s">
        <v>142</v>
      </c>
      <c r="B8084" s="2" t="s">
        <v>142</v>
      </c>
      <c r="C8084" s="2" t="s">
        <v>48</v>
      </c>
      <c r="D8084" s="2" t="s">
        <v>10</v>
      </c>
      <c r="E8084" s="2" t="s">
        <v>83</v>
      </c>
      <c r="F8084" s="2" t="s">
        <v>977</v>
      </c>
      <c r="G8084" s="14" t="n">
        <v>17.5</v>
      </c>
      <c r="H8084" s="14" t="n">
        <v>9.71</v>
      </c>
      <c r="I8084" s="14" t="n">
        <v>17.5</v>
      </c>
      <c r="J8084" s="23" t="n">
        <f aca="false">IF(AND(E8084="Priority",ISNUMBER('Cost model'!N633)),'Cost model'!N633,'Cost model'!M633)</f>
        <v>16.5</v>
      </c>
      <c r="K8084" s="14" t="n">
        <f aca="false">J8084-H8084</f>
        <v>6.79</v>
      </c>
      <c r="L8084" s="14" t="n">
        <f aca="false">G8084-H8084</f>
        <v>7.79</v>
      </c>
    </row>
    <row r="8085" customFormat="false" ht="15" hidden="false" customHeight="false" outlineLevel="0" collapsed="false">
      <c r="A8085" s="2" t="s">
        <v>221</v>
      </c>
      <c r="B8085" s="2" t="s">
        <v>221</v>
      </c>
      <c r="C8085" s="2" t="s">
        <v>49</v>
      </c>
      <c r="D8085" s="2" t="s">
        <v>10</v>
      </c>
      <c r="E8085" s="2" t="s">
        <v>83</v>
      </c>
      <c r="F8085" s="2" t="s">
        <v>977</v>
      </c>
      <c r="G8085" s="14" t="n">
        <v>24.5</v>
      </c>
      <c r="H8085" s="14" t="n">
        <v>14.03</v>
      </c>
      <c r="I8085" s="14" t="n">
        <v>24.5</v>
      </c>
      <c r="J8085" s="23" t="n">
        <f aca="false">IF(AND(E8085="Priority",ISNUMBER('Cost model'!N739)),'Cost model'!N739,'Cost model'!M739)</f>
        <v>23.5</v>
      </c>
      <c r="K8085" s="14" t="n">
        <f aca="false">J8085-H8085</f>
        <v>9.47</v>
      </c>
      <c r="L8085" s="14" t="n">
        <f aca="false">G8085-H8085</f>
        <v>10.47</v>
      </c>
    </row>
    <row r="8086" customFormat="false" ht="15" hidden="false" customHeight="false" outlineLevel="0" collapsed="false">
      <c r="A8086" s="2" t="s">
        <v>174</v>
      </c>
      <c r="B8086" s="2" t="s">
        <v>174</v>
      </c>
      <c r="C8086" s="2" t="s">
        <v>48</v>
      </c>
      <c r="D8086" s="2" t="s">
        <v>10</v>
      </c>
      <c r="E8086" s="2" t="s">
        <v>83</v>
      </c>
      <c r="F8086" s="2" t="s">
        <v>977</v>
      </c>
      <c r="G8086" s="14" t="n">
        <v>17.5</v>
      </c>
      <c r="H8086" s="14" t="n">
        <v>21.01</v>
      </c>
      <c r="I8086" s="14" t="n">
        <v>17.5</v>
      </c>
      <c r="J8086" s="23" t="n">
        <f aca="false">IF(AND(E8086="Priority",ISNUMBER('Cost model'!N168)),'Cost model'!N168,'Cost model'!M168)</f>
        <v>18.5</v>
      </c>
      <c r="K8086" s="14" t="n">
        <f aca="false">J8086-H8086</f>
        <v>-2.51</v>
      </c>
      <c r="L8086" s="14" t="n">
        <f aca="false">G8086-H8086</f>
        <v>-3.51</v>
      </c>
    </row>
    <row r="8087" customFormat="false" ht="15" hidden="false" customHeight="false" outlineLevel="0" collapsed="false">
      <c r="A8087" s="2" t="s">
        <v>142</v>
      </c>
      <c r="B8087" s="2" t="s">
        <v>142</v>
      </c>
      <c r="C8087" s="2" t="s">
        <v>47</v>
      </c>
      <c r="D8087" s="2" t="s">
        <v>12</v>
      </c>
      <c r="E8087" s="2" t="s">
        <v>74</v>
      </c>
      <c r="F8087" s="2" t="s">
        <v>977</v>
      </c>
      <c r="G8087" s="14" t="n">
        <v>9.5</v>
      </c>
      <c r="H8087" s="14" t="n">
        <v>41.81</v>
      </c>
      <c r="I8087" s="14" t="n">
        <v>9.5</v>
      </c>
      <c r="J8087" s="23" t="n">
        <f aca="false">IF(AND(E8087="Priority",ISNUMBER('Cost model'!N635)),'Cost model'!N635,'Cost model'!M635)</f>
        <v>30.5</v>
      </c>
      <c r="K8087" s="14" t="n">
        <f aca="false">J8087-H8087</f>
        <v>-11.31</v>
      </c>
      <c r="L8087" s="14" t="n">
        <f aca="false">G8087-H8087</f>
        <v>-32.31</v>
      </c>
    </row>
    <row r="8088" customFormat="false" ht="15" hidden="false" customHeight="false" outlineLevel="0" collapsed="false">
      <c r="A8088" s="2" t="s">
        <v>142</v>
      </c>
      <c r="B8088" s="2" t="s">
        <v>142</v>
      </c>
      <c r="C8088" s="2" t="s">
        <v>49</v>
      </c>
      <c r="D8088" s="2" t="s">
        <v>12</v>
      </c>
      <c r="E8088" s="2" t="s">
        <v>74</v>
      </c>
      <c r="F8088" s="2" t="s">
        <v>977</v>
      </c>
      <c r="G8088" s="14" t="n">
        <v>19.5</v>
      </c>
      <c r="H8088" s="14" t="n">
        <v>41.81</v>
      </c>
      <c r="I8088" s="14" t="n">
        <v>19.5</v>
      </c>
      <c r="J8088" s="23" t="n">
        <f aca="false">IF(AND(E8088="Priority",ISNUMBER('Cost model'!N637)),'Cost model'!N637,'Cost model'!M637)</f>
        <v>45</v>
      </c>
      <c r="K8088" s="14" t="n">
        <f aca="false">J8088-H8088</f>
        <v>3.19</v>
      </c>
      <c r="L8088" s="14" t="n">
        <f aca="false">G8088-H8088</f>
        <v>-22.31</v>
      </c>
    </row>
    <row r="8089" customFormat="false" ht="15" hidden="false" customHeight="false" outlineLevel="0" collapsed="false">
      <c r="A8089" s="2" t="s">
        <v>124</v>
      </c>
      <c r="B8089" s="2" t="s">
        <v>124</v>
      </c>
      <c r="C8089" s="2" t="s">
        <v>48</v>
      </c>
      <c r="D8089" s="2" t="s">
        <v>12</v>
      </c>
      <c r="E8089" s="2" t="s">
        <v>74</v>
      </c>
      <c r="F8089" s="2" t="s">
        <v>977</v>
      </c>
      <c r="G8089" s="14" t="n">
        <v>12.5</v>
      </c>
      <c r="H8089" s="14" t="n">
        <v>37.03</v>
      </c>
      <c r="I8089" s="14" t="n">
        <v>12.5</v>
      </c>
      <c r="J8089" s="23" t="n">
        <f aca="false">IF(AND(E8089="Priority",ISNUMBER('Cost model'!N321)),'Cost model'!N321,'Cost model'!M321)</f>
        <v>40</v>
      </c>
      <c r="K8089" s="14" t="n">
        <f aca="false">J8089-H8089</f>
        <v>2.97</v>
      </c>
      <c r="L8089" s="14" t="n">
        <f aca="false">G8089-H8089</f>
        <v>-24.53</v>
      </c>
    </row>
    <row r="8090" customFormat="false" ht="15" hidden="false" customHeight="false" outlineLevel="0" collapsed="false">
      <c r="A8090" s="2" t="s">
        <v>221</v>
      </c>
      <c r="B8090" s="2" t="s">
        <v>221</v>
      </c>
      <c r="C8090" s="2" t="s">
        <v>49</v>
      </c>
      <c r="D8090" s="2" t="s">
        <v>10</v>
      </c>
      <c r="E8090" s="2" t="s">
        <v>83</v>
      </c>
      <c r="F8090" s="2" t="s">
        <v>977</v>
      </c>
      <c r="G8090" s="14" t="n">
        <v>24.5</v>
      </c>
      <c r="H8090" s="14" t="n">
        <v>21.61</v>
      </c>
      <c r="I8090" s="14" t="n">
        <v>24.5</v>
      </c>
      <c r="J8090" s="23" t="n">
        <f aca="false">IF(AND(E8090="Priority",ISNUMBER('Cost model'!N739)),'Cost model'!N739,'Cost model'!M739)</f>
        <v>23.5</v>
      </c>
      <c r="K8090" s="14" t="n">
        <f aca="false">J8090-H8090</f>
        <v>1.89</v>
      </c>
      <c r="L8090" s="14" t="n">
        <f aca="false">G8090-H8090</f>
        <v>2.89</v>
      </c>
    </row>
    <row r="8091" customFormat="false" ht="15" hidden="false" customHeight="false" outlineLevel="0" collapsed="false">
      <c r="A8091" s="2" t="s">
        <v>342</v>
      </c>
      <c r="B8091" s="2" t="s">
        <v>142</v>
      </c>
      <c r="C8091" s="2" t="s">
        <v>49</v>
      </c>
      <c r="D8091" s="2" t="s">
        <v>12</v>
      </c>
      <c r="E8091" s="2" t="s">
        <v>74</v>
      </c>
      <c r="F8091" s="2" t="s">
        <v>976</v>
      </c>
      <c r="G8091" s="14" t="n">
        <v>24.5</v>
      </c>
      <c r="H8091" s="14" t="n">
        <v>80.96</v>
      </c>
      <c r="I8091" s="14" t="n">
        <v>24.5</v>
      </c>
      <c r="J8091" s="23" t="n">
        <f aca="false">IF(AND(E8091="Priority",ISNUMBER('Cost model'!N232)),'Cost model'!N232,'Cost model'!M232)</f>
        <v>80</v>
      </c>
      <c r="K8091" s="14" t="n">
        <f aca="false">J8091-H8091</f>
        <v>-0.959999999999994</v>
      </c>
      <c r="L8091" s="14" t="n">
        <f aca="false">G8091-H8091</f>
        <v>-56.46</v>
      </c>
    </row>
    <row r="8092" customFormat="false" ht="15" hidden="false" customHeight="false" outlineLevel="0" collapsed="false">
      <c r="A8092" s="2" t="s">
        <v>124</v>
      </c>
      <c r="B8092" s="2" t="s">
        <v>124</v>
      </c>
      <c r="C8092" s="2" t="s">
        <v>48</v>
      </c>
      <c r="D8092" s="2" t="s">
        <v>12</v>
      </c>
      <c r="E8092" s="2" t="s">
        <v>83</v>
      </c>
      <c r="F8092" s="2" t="s">
        <v>977</v>
      </c>
      <c r="G8092" s="14" t="n">
        <v>19.5</v>
      </c>
      <c r="H8092" s="14" t="n">
        <v>41.81</v>
      </c>
      <c r="I8092" s="14" t="n">
        <v>19.5</v>
      </c>
      <c r="J8092" s="23" t="n">
        <f aca="false">IF(AND(E8092="Priority",ISNUMBER('Cost model'!N321)),'Cost model'!N321,'Cost model'!M321)</f>
        <v>55</v>
      </c>
      <c r="K8092" s="14" t="n">
        <f aca="false">J8092-H8092</f>
        <v>13.19</v>
      </c>
      <c r="L8092" s="14" t="n">
        <f aca="false">G8092-H8092</f>
        <v>-22.31</v>
      </c>
    </row>
    <row r="8093" customFormat="false" ht="15" hidden="false" customHeight="false" outlineLevel="0" collapsed="false">
      <c r="A8093" s="2" t="s">
        <v>174</v>
      </c>
      <c r="B8093" s="2" t="s">
        <v>174</v>
      </c>
      <c r="C8093" s="2" t="s">
        <v>47</v>
      </c>
      <c r="D8093" s="2" t="s">
        <v>10</v>
      </c>
      <c r="E8093" s="2" t="s">
        <v>83</v>
      </c>
      <c r="F8093" s="2" t="s">
        <v>977</v>
      </c>
      <c r="G8093" s="14" t="n">
        <v>14.5</v>
      </c>
      <c r="H8093" s="14" t="n">
        <v>21.1</v>
      </c>
      <c r="I8093" s="14" t="n">
        <v>14.5</v>
      </c>
      <c r="J8093" s="23" t="n">
        <f aca="false">IF(AND(E8093="Priority",ISNUMBER('Cost model'!N167)),'Cost model'!N167,'Cost model'!M167)</f>
        <v>13.5</v>
      </c>
      <c r="K8093" s="14" t="n">
        <f aca="false">J8093-H8093</f>
        <v>-7.6</v>
      </c>
      <c r="L8093" s="14" t="n">
        <f aca="false">G8093-H8093</f>
        <v>-6.6</v>
      </c>
    </row>
    <row r="8094" customFormat="false" ht="15" hidden="false" customHeight="false" outlineLevel="0" collapsed="false">
      <c r="A8094" s="2" t="s">
        <v>174</v>
      </c>
      <c r="B8094" s="2" t="s">
        <v>124</v>
      </c>
      <c r="C8094" s="2" t="s">
        <v>48</v>
      </c>
      <c r="D8094" s="2" t="s">
        <v>10</v>
      </c>
      <c r="E8094" s="2" t="s">
        <v>74</v>
      </c>
      <c r="F8094" s="2" t="s">
        <v>976</v>
      </c>
      <c r="G8094" s="14" t="n">
        <v>12.5</v>
      </c>
      <c r="H8094" s="14" t="n">
        <v>15.46</v>
      </c>
      <c r="I8094" s="14" t="n">
        <v>12.5</v>
      </c>
      <c r="J8094" s="23" t="n">
        <f aca="false">IF(AND(E8094="Priority",ISNUMBER('Cost model'!N108)),'Cost model'!N108,'Cost model'!M108)</f>
        <v>15.5</v>
      </c>
      <c r="K8094" s="14" t="n">
        <f aca="false">J8094-H8094</f>
        <v>0.0399999999999992</v>
      </c>
      <c r="L8094" s="14" t="n">
        <f aca="false">G8094-H8094</f>
        <v>-2.96</v>
      </c>
    </row>
    <row r="8095" customFormat="false" ht="15" hidden="false" customHeight="false" outlineLevel="0" collapsed="false">
      <c r="A8095" s="2" t="s">
        <v>221</v>
      </c>
      <c r="B8095" s="2" t="s">
        <v>221</v>
      </c>
      <c r="C8095" s="2" t="s">
        <v>48</v>
      </c>
      <c r="D8095" s="2" t="s">
        <v>12</v>
      </c>
      <c r="E8095" s="2" t="s">
        <v>74</v>
      </c>
      <c r="F8095" s="2" t="s">
        <v>977</v>
      </c>
      <c r="G8095" s="14" t="n">
        <v>12.5</v>
      </c>
      <c r="H8095" s="14" t="n">
        <v>14.78</v>
      </c>
      <c r="I8095" s="14" t="n">
        <v>12.5</v>
      </c>
      <c r="J8095" s="23" t="n">
        <f aca="false">IF(AND(E8095="Priority",ISNUMBER('Cost model'!N741)),'Cost model'!N741,'Cost model'!M741)</f>
        <v>45</v>
      </c>
      <c r="K8095" s="14" t="n">
        <f aca="false">J8095-H8095</f>
        <v>30.22</v>
      </c>
      <c r="L8095" s="14" t="n">
        <f aca="false">G8095-H8095</f>
        <v>-2.28</v>
      </c>
    </row>
    <row r="8096" customFormat="false" ht="15" hidden="false" customHeight="false" outlineLevel="0" collapsed="false">
      <c r="A8096" s="2" t="s">
        <v>123</v>
      </c>
      <c r="B8096" s="2" t="s">
        <v>174</v>
      </c>
      <c r="C8096" s="2" t="s">
        <v>47</v>
      </c>
      <c r="D8096" s="2" t="s">
        <v>12</v>
      </c>
      <c r="E8096" s="2" t="s">
        <v>83</v>
      </c>
      <c r="F8096" s="2" t="s">
        <v>976</v>
      </c>
      <c r="G8096" s="14" t="n">
        <v>24.5</v>
      </c>
      <c r="H8096" s="14" t="n">
        <v>21.1</v>
      </c>
      <c r="I8096" s="14" t="n">
        <v>24.5</v>
      </c>
      <c r="J8096" s="23" t="n">
        <f aca="false">IF(AND(E8096="Priority",ISNUMBER('Cost model'!N50)),'Cost model'!N50,'Cost model'!M50)</f>
        <v>55</v>
      </c>
      <c r="K8096" s="14" t="n">
        <f aca="false">J8096-H8096</f>
        <v>33.9</v>
      </c>
      <c r="L8096" s="14" t="n">
        <f aca="false">G8096-H8096</f>
        <v>3.4</v>
      </c>
    </row>
    <row r="8097" customFormat="false" ht="15" hidden="false" customHeight="false" outlineLevel="0" collapsed="false">
      <c r="A8097" s="2" t="s">
        <v>124</v>
      </c>
      <c r="B8097" s="2" t="s">
        <v>124</v>
      </c>
      <c r="C8097" s="2" t="s">
        <v>48</v>
      </c>
      <c r="D8097" s="2" t="s">
        <v>12</v>
      </c>
      <c r="E8097" s="2" t="s">
        <v>83</v>
      </c>
      <c r="F8097" s="2" t="s">
        <v>977</v>
      </c>
      <c r="G8097" s="14" t="n">
        <v>19.5</v>
      </c>
      <c r="H8097" s="14" t="n">
        <v>53.26</v>
      </c>
      <c r="I8097" s="14" t="n">
        <v>19.5</v>
      </c>
      <c r="J8097" s="23" t="n">
        <f aca="false">IF(AND(E8097="Priority",ISNUMBER('Cost model'!N321)),'Cost model'!N321,'Cost model'!M321)</f>
        <v>55</v>
      </c>
      <c r="K8097" s="14" t="n">
        <f aca="false">J8097-H8097</f>
        <v>1.74</v>
      </c>
      <c r="L8097" s="14" t="n">
        <f aca="false">G8097-H8097</f>
        <v>-33.76</v>
      </c>
    </row>
    <row r="8098" customFormat="false" ht="15" hidden="false" customHeight="false" outlineLevel="0" collapsed="false">
      <c r="A8098" s="2" t="s">
        <v>174</v>
      </c>
      <c r="B8098" s="2" t="s">
        <v>174</v>
      </c>
      <c r="C8098" s="2" t="s">
        <v>48</v>
      </c>
      <c r="D8098" s="2" t="s">
        <v>10</v>
      </c>
      <c r="E8098" s="2" t="s">
        <v>74</v>
      </c>
      <c r="F8098" s="2" t="s">
        <v>977</v>
      </c>
      <c r="G8098" s="14" t="n">
        <v>12.5</v>
      </c>
      <c r="H8098" s="14" t="n">
        <v>9.02</v>
      </c>
      <c r="I8098" s="14" t="n">
        <v>12.5</v>
      </c>
      <c r="J8098" s="23" t="n">
        <f aca="false">IF(AND(E8098="Priority",ISNUMBER('Cost model'!N168)),'Cost model'!N168,'Cost model'!M168)</f>
        <v>13.5</v>
      </c>
      <c r="K8098" s="14" t="n">
        <f aca="false">J8098-H8098</f>
        <v>4.48</v>
      </c>
      <c r="L8098" s="14" t="n">
        <f aca="false">G8098-H8098</f>
        <v>3.48</v>
      </c>
    </row>
    <row r="8099" customFormat="false" ht="15" hidden="false" customHeight="false" outlineLevel="0" collapsed="false">
      <c r="A8099" s="2" t="s">
        <v>174</v>
      </c>
      <c r="B8099" s="2" t="s">
        <v>174</v>
      </c>
      <c r="C8099" s="2" t="s">
        <v>48</v>
      </c>
      <c r="D8099" s="2" t="s">
        <v>12</v>
      </c>
      <c r="E8099" s="2" t="s">
        <v>74</v>
      </c>
      <c r="F8099" s="2" t="s">
        <v>977</v>
      </c>
      <c r="G8099" s="14" t="n">
        <v>12.5</v>
      </c>
      <c r="H8099" s="14" t="n">
        <v>41.81</v>
      </c>
      <c r="I8099" s="14" t="n">
        <v>12.5</v>
      </c>
      <c r="J8099" s="23" t="n">
        <f aca="false">IF(AND(E8099="Priority",ISNUMBER('Cost model'!N171)),'Cost model'!N171,'Cost model'!M171)</f>
        <v>40</v>
      </c>
      <c r="K8099" s="14" t="n">
        <f aca="false">J8099-H8099</f>
        <v>-1.81</v>
      </c>
      <c r="L8099" s="14" t="n">
        <f aca="false">G8099-H8099</f>
        <v>-29.31</v>
      </c>
    </row>
    <row r="8100" customFormat="false" ht="15" hidden="false" customHeight="false" outlineLevel="0" collapsed="false">
      <c r="A8100" s="2" t="s">
        <v>174</v>
      </c>
      <c r="B8100" s="2" t="s">
        <v>174</v>
      </c>
      <c r="C8100" s="2" t="s">
        <v>47</v>
      </c>
      <c r="D8100" s="2" t="s">
        <v>12</v>
      </c>
      <c r="E8100" s="2" t="s">
        <v>74</v>
      </c>
      <c r="F8100" s="2" t="s">
        <v>977</v>
      </c>
      <c r="G8100" s="14" t="n">
        <v>9.5</v>
      </c>
      <c r="H8100" s="14" t="n">
        <v>9.98</v>
      </c>
      <c r="I8100" s="14" t="n">
        <v>9.5</v>
      </c>
      <c r="J8100" s="23" t="n">
        <f aca="false">IF(AND(E8100="Priority",ISNUMBER('Cost model'!N170)),'Cost model'!N170,'Cost model'!M170)</f>
        <v>25.5</v>
      </c>
      <c r="K8100" s="14" t="n">
        <f aca="false">J8100-H8100</f>
        <v>15.52</v>
      </c>
      <c r="L8100" s="14" t="n">
        <f aca="false">G8100-H8100</f>
        <v>-0.48</v>
      </c>
    </row>
    <row r="8101" customFormat="false" ht="15" hidden="false" customHeight="false" outlineLevel="0" collapsed="false">
      <c r="A8101" s="2" t="s">
        <v>142</v>
      </c>
      <c r="B8101" s="2" t="s">
        <v>142</v>
      </c>
      <c r="C8101" s="2" t="s">
        <v>49</v>
      </c>
      <c r="D8101" s="2" t="s">
        <v>10</v>
      </c>
      <c r="E8101" s="2" t="s">
        <v>74</v>
      </c>
      <c r="F8101" s="2" t="s">
        <v>977</v>
      </c>
      <c r="G8101" s="14" t="n">
        <v>17.5</v>
      </c>
      <c r="H8101" s="14" t="n">
        <v>17.48</v>
      </c>
      <c r="I8101" s="14" t="n">
        <v>17.5</v>
      </c>
      <c r="J8101" s="23" t="n">
        <f aca="false">IF(AND(E8101="Priority",ISNUMBER('Cost model'!N634)),'Cost model'!N634,'Cost model'!M634)</f>
        <v>15.5</v>
      </c>
      <c r="K8101" s="14" t="n">
        <f aca="false">J8101-H8101</f>
        <v>-1.98</v>
      </c>
      <c r="L8101" s="14" t="n">
        <f aca="false">G8101-H8101</f>
        <v>0.0199999999999996</v>
      </c>
    </row>
    <row r="8102" customFormat="false" ht="15" hidden="false" customHeight="false" outlineLevel="0" collapsed="false">
      <c r="A8102" s="2" t="s">
        <v>221</v>
      </c>
      <c r="B8102" s="2" t="s">
        <v>221</v>
      </c>
      <c r="C8102" s="2" t="s">
        <v>49</v>
      </c>
      <c r="D8102" s="2" t="s">
        <v>10</v>
      </c>
      <c r="E8102" s="2" t="s">
        <v>74</v>
      </c>
      <c r="F8102" s="2" t="s">
        <v>977</v>
      </c>
      <c r="G8102" s="14" t="n">
        <v>17.5</v>
      </c>
      <c r="H8102" s="14" t="n">
        <v>10.09</v>
      </c>
      <c r="I8102" s="14" t="n">
        <v>17.5</v>
      </c>
      <c r="J8102" s="23" t="n">
        <f aca="false">IF(AND(E8102="Priority",ISNUMBER('Cost model'!N739)),'Cost model'!N739,'Cost model'!M739)</f>
        <v>17.5</v>
      </c>
      <c r="K8102" s="14" t="n">
        <f aca="false">J8102-H8102</f>
        <v>7.41</v>
      </c>
      <c r="L8102" s="14" t="n">
        <f aca="false">G8102-H8102</f>
        <v>7.41</v>
      </c>
    </row>
    <row r="8103" customFormat="false" ht="15" hidden="false" customHeight="false" outlineLevel="0" collapsed="false">
      <c r="A8103" s="2" t="s">
        <v>124</v>
      </c>
      <c r="B8103" s="2" t="s">
        <v>124</v>
      </c>
      <c r="C8103" s="2" t="s">
        <v>49</v>
      </c>
      <c r="D8103" s="2" t="s">
        <v>12</v>
      </c>
      <c r="E8103" s="2" t="s">
        <v>74</v>
      </c>
      <c r="F8103" s="2" t="s">
        <v>977</v>
      </c>
      <c r="G8103" s="14" t="n">
        <v>19.5</v>
      </c>
      <c r="H8103" s="14" t="n">
        <v>37.35</v>
      </c>
      <c r="I8103" s="14" t="n">
        <v>19.5</v>
      </c>
      <c r="J8103" s="23" t="n">
        <f aca="false">IF(AND(E8103="Priority",ISNUMBER('Cost model'!N322)),'Cost model'!N322,'Cost model'!M322)</f>
        <v>50</v>
      </c>
      <c r="K8103" s="14" t="n">
        <f aca="false">J8103-H8103</f>
        <v>12.65</v>
      </c>
      <c r="L8103" s="14" t="n">
        <f aca="false">G8103-H8103</f>
        <v>-17.85</v>
      </c>
    </row>
    <row r="8104" customFormat="false" ht="15" hidden="false" customHeight="false" outlineLevel="0" collapsed="false">
      <c r="A8104" s="2" t="s">
        <v>124</v>
      </c>
      <c r="B8104" s="2" t="s">
        <v>124</v>
      </c>
      <c r="C8104" s="2" t="s">
        <v>48</v>
      </c>
      <c r="D8104" s="2" t="s">
        <v>12</v>
      </c>
      <c r="E8104" s="2" t="s">
        <v>74</v>
      </c>
      <c r="F8104" s="2" t="s">
        <v>977</v>
      </c>
      <c r="G8104" s="14" t="n">
        <v>12.5</v>
      </c>
      <c r="H8104" s="14" t="n">
        <v>89.79</v>
      </c>
      <c r="I8104" s="14" t="n">
        <v>12.5</v>
      </c>
      <c r="J8104" s="23" t="n">
        <f aca="false">IF(AND(E8104="Priority",ISNUMBER('Cost model'!N321)),'Cost model'!N321,'Cost model'!M321)</f>
        <v>40</v>
      </c>
      <c r="K8104" s="14" t="n">
        <f aca="false">J8104-H8104</f>
        <v>-49.79</v>
      </c>
      <c r="L8104" s="14" t="n">
        <f aca="false">G8104-H8104</f>
        <v>-77.29</v>
      </c>
    </row>
    <row r="8105" customFormat="false" ht="15" hidden="false" customHeight="false" outlineLevel="0" collapsed="false">
      <c r="A8105" s="2" t="s">
        <v>221</v>
      </c>
      <c r="B8105" s="2" t="s">
        <v>158</v>
      </c>
      <c r="C8105" s="2" t="s">
        <v>47</v>
      </c>
      <c r="D8105" s="2" t="s">
        <v>10</v>
      </c>
      <c r="E8105" s="2" t="s">
        <v>74</v>
      </c>
      <c r="F8105" s="2" t="s">
        <v>976</v>
      </c>
      <c r="G8105" s="14" t="n">
        <v>9.5</v>
      </c>
      <c r="H8105" s="14" t="n">
        <v>11.59</v>
      </c>
      <c r="I8105" s="14" t="n">
        <v>14.5</v>
      </c>
      <c r="J8105" s="23" t="n">
        <f aca="false">IF(AND(E8105="Priority",ISNUMBER('Cost model'!N752)),'Cost model'!N752,'Cost model'!M752)</f>
        <v>12.5</v>
      </c>
      <c r="K8105" s="14" t="n">
        <f aca="false">J8105-H8105</f>
        <v>0.91</v>
      </c>
      <c r="L8105" s="14" t="n">
        <f aca="false">G8105-H8105</f>
        <v>-2.09</v>
      </c>
    </row>
    <row r="8106" customFormat="false" ht="15" hidden="false" customHeight="false" outlineLevel="0" collapsed="false">
      <c r="A8106" s="2" t="s">
        <v>124</v>
      </c>
      <c r="B8106" s="2" t="s">
        <v>124</v>
      </c>
      <c r="C8106" s="2" t="s">
        <v>49</v>
      </c>
      <c r="D8106" s="2" t="s">
        <v>10</v>
      </c>
      <c r="E8106" s="2" t="s">
        <v>74</v>
      </c>
      <c r="F8106" s="2" t="s">
        <v>977</v>
      </c>
      <c r="G8106" s="14" t="n">
        <v>19.5</v>
      </c>
      <c r="H8106" s="14" t="n">
        <v>68.04</v>
      </c>
      <c r="I8106" s="14" t="n">
        <v>17.5</v>
      </c>
      <c r="J8106" s="23" t="n">
        <f aca="false">IF(AND(E8106="Priority",ISNUMBER('Cost model'!N319)),'Cost model'!N319,'Cost model'!M319)</f>
        <v>16.5</v>
      </c>
      <c r="K8106" s="14" t="n">
        <f aca="false">J8106-H8106</f>
        <v>-51.54</v>
      </c>
      <c r="L8106" s="14" t="n">
        <f aca="false">G8106-H8106</f>
        <v>-48.54</v>
      </c>
    </row>
    <row r="8107" customFormat="false" ht="15" hidden="false" customHeight="false" outlineLevel="0" collapsed="false">
      <c r="A8107" s="2" t="s">
        <v>124</v>
      </c>
      <c r="B8107" s="2" t="s">
        <v>124</v>
      </c>
      <c r="C8107" s="2" t="s">
        <v>48</v>
      </c>
      <c r="D8107" s="2" t="s">
        <v>14</v>
      </c>
      <c r="E8107" s="2" t="s">
        <v>74</v>
      </c>
      <c r="F8107" s="2" t="s">
        <v>977</v>
      </c>
      <c r="G8107" s="14" t="n">
        <v>45</v>
      </c>
      <c r="H8107" s="14" t="n">
        <v>82.03</v>
      </c>
      <c r="I8107" s="14" t="n">
        <v>45</v>
      </c>
      <c r="J8107" s="23" t="n">
        <f aca="false">IF(AND(E8107="Priority",ISNUMBER('Cost model'!N327)),'Cost model'!N327,'Cost model'!M327)</f>
        <v>130</v>
      </c>
      <c r="K8107" s="14" t="n">
        <f aca="false">J8107-H8107</f>
        <v>47.97</v>
      </c>
      <c r="L8107" s="14" t="n">
        <f aca="false">G8107-H8107</f>
        <v>-37.03</v>
      </c>
    </row>
    <row r="8108" customFormat="false" ht="15" hidden="false" customHeight="false" outlineLevel="0" collapsed="false">
      <c r="A8108" s="2" t="s">
        <v>124</v>
      </c>
      <c r="B8108" s="2" t="s">
        <v>124</v>
      </c>
      <c r="C8108" s="2" t="s">
        <v>49</v>
      </c>
      <c r="D8108" s="2" t="s">
        <v>10</v>
      </c>
      <c r="E8108" s="2" t="s">
        <v>74</v>
      </c>
      <c r="F8108" s="2" t="s">
        <v>977</v>
      </c>
      <c r="G8108" s="14" t="n">
        <v>9.5</v>
      </c>
      <c r="H8108" s="14" t="n">
        <v>13.31</v>
      </c>
      <c r="I8108" s="14" t="n">
        <v>17.5</v>
      </c>
      <c r="J8108" s="23" t="n">
        <f aca="false">IF(AND(E8108="Priority",ISNUMBER('Cost model'!N319)),'Cost model'!N319,'Cost model'!M319)</f>
        <v>16.5</v>
      </c>
      <c r="K8108" s="14" t="n">
        <f aca="false">J8108-H8108</f>
        <v>3.19</v>
      </c>
      <c r="L8108" s="14" t="n">
        <f aca="false">G8108-H8108</f>
        <v>-3.81</v>
      </c>
    </row>
    <row r="8109" customFormat="false" ht="15" hidden="false" customHeight="false" outlineLevel="0" collapsed="false">
      <c r="A8109" s="2" t="s">
        <v>174</v>
      </c>
      <c r="B8109" s="2" t="s">
        <v>142</v>
      </c>
      <c r="C8109" s="2" t="s">
        <v>48</v>
      </c>
      <c r="D8109" s="2" t="s">
        <v>14</v>
      </c>
      <c r="E8109" s="2" t="s">
        <v>74</v>
      </c>
      <c r="F8109" s="2" t="s">
        <v>976</v>
      </c>
      <c r="G8109" s="14" t="n">
        <v>24.5</v>
      </c>
      <c r="H8109" s="14" t="n">
        <v>151.21</v>
      </c>
      <c r="I8109" s="14" t="n">
        <v>45</v>
      </c>
      <c r="J8109" s="23" t="n">
        <f aca="false">IF(AND(E8109="Priority",ISNUMBER('Cost model'!N132)),'Cost model'!N132,'Cost model'!M132)</f>
        <v>145</v>
      </c>
      <c r="K8109" s="14" t="n">
        <f aca="false">J8109-H8109</f>
        <v>-6.21000000000001</v>
      </c>
      <c r="L8109" s="14" t="n">
        <f aca="false">G8109-H8109</f>
        <v>-126.71</v>
      </c>
    </row>
    <row r="8110" customFormat="false" ht="15" hidden="false" customHeight="false" outlineLevel="0" collapsed="false">
      <c r="A8110" s="2" t="s">
        <v>174</v>
      </c>
      <c r="B8110" s="2" t="s">
        <v>174</v>
      </c>
      <c r="C8110" s="2" t="s">
        <v>47</v>
      </c>
      <c r="D8110" s="2" t="s">
        <v>12</v>
      </c>
      <c r="E8110" s="2" t="s">
        <v>74</v>
      </c>
      <c r="F8110" s="2" t="s">
        <v>977</v>
      </c>
      <c r="G8110" s="14" t="n">
        <v>9.5</v>
      </c>
      <c r="H8110" s="14" t="n">
        <v>42.76</v>
      </c>
      <c r="I8110" s="14" t="n">
        <v>9.5</v>
      </c>
      <c r="J8110" s="23" t="n">
        <f aca="false">IF(AND(E8110="Priority",ISNUMBER('Cost model'!N170)),'Cost model'!N170,'Cost model'!M170)</f>
        <v>25.5</v>
      </c>
      <c r="K8110" s="14" t="n">
        <f aca="false">J8110-H8110</f>
        <v>-17.26</v>
      </c>
      <c r="L8110" s="14" t="n">
        <f aca="false">G8110-H8110</f>
        <v>-33.26</v>
      </c>
    </row>
    <row r="8111" customFormat="false" ht="15" hidden="false" customHeight="false" outlineLevel="0" collapsed="false">
      <c r="A8111" s="2" t="s">
        <v>124</v>
      </c>
      <c r="B8111" s="2" t="s">
        <v>174</v>
      </c>
      <c r="C8111" s="2" t="s">
        <v>47</v>
      </c>
      <c r="D8111" s="2" t="s">
        <v>10</v>
      </c>
      <c r="E8111" s="2" t="s">
        <v>74</v>
      </c>
      <c r="F8111" s="2" t="s">
        <v>976</v>
      </c>
      <c r="G8111" s="14" t="n">
        <v>14.5</v>
      </c>
      <c r="H8111" s="14" t="n">
        <v>10.43</v>
      </c>
      <c r="I8111" s="14" t="n">
        <v>14.5</v>
      </c>
      <c r="J8111" s="23" t="n">
        <f aca="false">IF(AND(E8111="Priority",ISNUMBER('Cost model'!N362)),'Cost model'!N362,'Cost model'!M362)</f>
        <v>10.5</v>
      </c>
      <c r="K8111" s="14" t="n">
        <f aca="false">J8111-H8111</f>
        <v>0.0700000000000003</v>
      </c>
      <c r="L8111" s="14" t="n">
        <f aca="false">G8111-H8111</f>
        <v>4.07</v>
      </c>
    </row>
    <row r="8112" customFormat="false" ht="15" hidden="false" customHeight="false" outlineLevel="0" collapsed="false">
      <c r="A8112" s="2" t="s">
        <v>221</v>
      </c>
      <c r="B8112" s="2" t="s">
        <v>124</v>
      </c>
      <c r="C8112" s="2" t="s">
        <v>47</v>
      </c>
      <c r="D8112" s="2" t="s">
        <v>10</v>
      </c>
      <c r="E8112" s="2" t="s">
        <v>74</v>
      </c>
      <c r="F8112" s="2" t="s">
        <v>976</v>
      </c>
      <c r="G8112" s="14" t="n">
        <v>14.5</v>
      </c>
      <c r="H8112" s="14" t="n">
        <v>8.03</v>
      </c>
      <c r="I8112" s="14" t="n">
        <v>19.5</v>
      </c>
      <c r="J8112" s="23" t="n">
        <f aca="false">IF(AND(E8112="Priority",ISNUMBER('Cost model'!N797)),'Cost model'!N797,'Cost model'!M797)</f>
        <v>14.5</v>
      </c>
      <c r="K8112" s="14" t="n">
        <f aca="false">J8112-H8112</f>
        <v>6.47</v>
      </c>
      <c r="L8112" s="14" t="n">
        <f aca="false">G8112-H8112</f>
        <v>6.47</v>
      </c>
    </row>
    <row r="8113" customFormat="false" ht="15" hidden="false" customHeight="false" outlineLevel="0" collapsed="false">
      <c r="A8113" s="2" t="s">
        <v>124</v>
      </c>
      <c r="B8113" s="2" t="s">
        <v>124</v>
      </c>
      <c r="C8113" s="2" t="s">
        <v>48</v>
      </c>
      <c r="D8113" s="2" t="s">
        <v>10</v>
      </c>
      <c r="E8113" s="2" t="s">
        <v>74</v>
      </c>
      <c r="F8113" s="2" t="s">
        <v>977</v>
      </c>
      <c r="G8113" s="14" t="n">
        <v>12.5</v>
      </c>
      <c r="H8113" s="14" t="n">
        <v>30.73</v>
      </c>
      <c r="I8113" s="14" t="n">
        <v>12.5</v>
      </c>
      <c r="J8113" s="23" t="n">
        <f aca="false">IF(AND(E8113="Priority",ISNUMBER('Cost model'!N318)),'Cost model'!N318,'Cost model'!M318)</f>
        <v>14.5</v>
      </c>
      <c r="K8113" s="14" t="n">
        <f aca="false">J8113-H8113</f>
        <v>-16.23</v>
      </c>
      <c r="L8113" s="14" t="n">
        <f aca="false">G8113-H8113</f>
        <v>-18.23</v>
      </c>
    </row>
    <row r="8114" customFormat="false" ht="15" hidden="false" customHeight="false" outlineLevel="0" collapsed="false">
      <c r="A8114" s="2" t="s">
        <v>221</v>
      </c>
      <c r="B8114" s="2" t="s">
        <v>124</v>
      </c>
      <c r="C8114" s="2" t="s">
        <v>47</v>
      </c>
      <c r="D8114" s="2" t="s">
        <v>10</v>
      </c>
      <c r="E8114" s="2" t="s">
        <v>74</v>
      </c>
      <c r="F8114" s="2" t="s">
        <v>976</v>
      </c>
      <c r="G8114" s="14" t="n">
        <v>9.5</v>
      </c>
      <c r="H8114" s="14" t="n">
        <v>8.03</v>
      </c>
      <c r="I8114" s="14" t="n">
        <v>19.5</v>
      </c>
      <c r="J8114" s="23" t="n">
        <f aca="false">IF(AND(E8114="Priority",ISNUMBER('Cost model'!N797)),'Cost model'!N797,'Cost model'!M797)</f>
        <v>14.5</v>
      </c>
      <c r="K8114" s="14" t="n">
        <f aca="false">J8114-H8114</f>
        <v>6.47</v>
      </c>
      <c r="L8114" s="14" t="n">
        <f aca="false">G8114-H8114</f>
        <v>1.47</v>
      </c>
    </row>
    <row r="8115" customFormat="false" ht="15" hidden="false" customHeight="false" outlineLevel="0" collapsed="false">
      <c r="A8115" s="2" t="s">
        <v>174</v>
      </c>
      <c r="B8115" s="2" t="s">
        <v>174</v>
      </c>
      <c r="C8115" s="2" t="s">
        <v>48</v>
      </c>
      <c r="D8115" s="2" t="s">
        <v>12</v>
      </c>
      <c r="E8115" s="2" t="s">
        <v>74</v>
      </c>
      <c r="F8115" s="2" t="s">
        <v>977</v>
      </c>
      <c r="G8115" s="14" t="n">
        <v>12.5</v>
      </c>
      <c r="H8115" s="14" t="n">
        <v>44.48</v>
      </c>
      <c r="I8115" s="14" t="n">
        <v>12.5</v>
      </c>
      <c r="J8115" s="23" t="n">
        <f aca="false">IF(AND(E8115="Priority",ISNUMBER('Cost model'!N171)),'Cost model'!N171,'Cost model'!M171)</f>
        <v>40</v>
      </c>
      <c r="K8115" s="14" t="n">
        <f aca="false">J8115-H8115</f>
        <v>-4.48</v>
      </c>
      <c r="L8115" s="14" t="n">
        <f aca="false">G8115-H8115</f>
        <v>-31.98</v>
      </c>
    </row>
    <row r="8116" customFormat="false" ht="15" hidden="false" customHeight="false" outlineLevel="0" collapsed="false">
      <c r="A8116" s="2" t="s">
        <v>174</v>
      </c>
      <c r="B8116" s="2" t="s">
        <v>124</v>
      </c>
      <c r="C8116" s="2" t="s">
        <v>47</v>
      </c>
      <c r="D8116" s="2" t="s">
        <v>10</v>
      </c>
      <c r="E8116" s="2" t="s">
        <v>74</v>
      </c>
      <c r="F8116" s="2" t="s">
        <v>976</v>
      </c>
      <c r="G8116" s="14" t="n">
        <v>9.5</v>
      </c>
      <c r="H8116" s="14" t="n">
        <v>8.02</v>
      </c>
      <c r="I8116" s="14" t="n">
        <v>9.5</v>
      </c>
      <c r="J8116" s="23" t="n">
        <f aca="false">IF(AND(E8116="Priority",ISNUMBER('Cost model'!N107)),'Cost model'!N107,'Cost model'!M107)</f>
        <v>12.5</v>
      </c>
      <c r="K8116" s="14" t="n">
        <f aca="false">J8116-H8116</f>
        <v>4.48</v>
      </c>
      <c r="L8116" s="14" t="n">
        <f aca="false">G8116-H8116</f>
        <v>1.48</v>
      </c>
    </row>
    <row r="8117" customFormat="false" ht="15" hidden="false" customHeight="false" outlineLevel="0" collapsed="false">
      <c r="A8117" s="2" t="s">
        <v>174</v>
      </c>
      <c r="B8117" s="2" t="s">
        <v>174</v>
      </c>
      <c r="C8117" s="2" t="s">
        <v>47</v>
      </c>
      <c r="D8117" s="2" t="s">
        <v>10</v>
      </c>
      <c r="E8117" s="2" t="s">
        <v>74</v>
      </c>
      <c r="F8117" s="2" t="s">
        <v>977</v>
      </c>
      <c r="G8117" s="14" t="n">
        <v>9.5</v>
      </c>
      <c r="H8117" s="14" t="n">
        <v>7.5</v>
      </c>
      <c r="I8117" s="14" t="n">
        <v>9.5</v>
      </c>
      <c r="J8117" s="23" t="n">
        <f aca="false">IF(AND(E8117="Priority",ISNUMBER('Cost model'!N167)),'Cost model'!N167,'Cost model'!M167)</f>
        <v>8.5</v>
      </c>
      <c r="K8117" s="14" t="n">
        <f aca="false">J8117-H8117</f>
        <v>1</v>
      </c>
      <c r="L8117" s="14" t="n">
        <f aca="false">G8117-H8117</f>
        <v>2</v>
      </c>
    </row>
    <row r="8118" customFormat="false" ht="15" hidden="false" customHeight="false" outlineLevel="0" collapsed="false">
      <c r="A8118" s="2" t="s">
        <v>124</v>
      </c>
      <c r="B8118" s="2" t="s">
        <v>124</v>
      </c>
      <c r="C8118" s="2" t="s">
        <v>48</v>
      </c>
      <c r="D8118" s="2" t="s">
        <v>12</v>
      </c>
      <c r="E8118" s="2" t="s">
        <v>83</v>
      </c>
      <c r="F8118" s="2" t="s">
        <v>977</v>
      </c>
      <c r="G8118" s="14" t="n">
        <v>19.5</v>
      </c>
      <c r="H8118" s="14" t="n">
        <v>44.28</v>
      </c>
      <c r="I8118" s="14" t="n">
        <v>19.5</v>
      </c>
      <c r="J8118" s="23" t="n">
        <f aca="false">IF(AND(E8118="Priority",ISNUMBER('Cost model'!N321)),'Cost model'!N321,'Cost model'!M321)</f>
        <v>55</v>
      </c>
      <c r="K8118" s="14" t="n">
        <f aca="false">J8118-H8118</f>
        <v>10.72</v>
      </c>
      <c r="L8118" s="14" t="n">
        <f aca="false">G8118-H8118</f>
        <v>-24.78</v>
      </c>
    </row>
    <row r="8119" customFormat="false" ht="15" hidden="false" customHeight="false" outlineLevel="0" collapsed="false">
      <c r="A8119" s="2" t="s">
        <v>174</v>
      </c>
      <c r="B8119" s="2" t="s">
        <v>158</v>
      </c>
      <c r="C8119" s="2" t="s">
        <v>48</v>
      </c>
      <c r="D8119" s="2" t="s">
        <v>14</v>
      </c>
      <c r="E8119" s="2" t="s">
        <v>74</v>
      </c>
      <c r="F8119" s="2" t="s">
        <v>976</v>
      </c>
      <c r="G8119" s="14" t="n">
        <v>24.5</v>
      </c>
      <c r="H8119" s="14" t="n">
        <v>153.49</v>
      </c>
      <c r="I8119" s="14" t="n">
        <v>125</v>
      </c>
      <c r="J8119" s="23" t="n">
        <f aca="false">IF(AND(E8119="Priority",ISNUMBER('Cost model'!N147)),'Cost model'!N147,'Cost model'!M147)</f>
        <v>150</v>
      </c>
      <c r="K8119" s="14" t="n">
        <f aca="false">J8119-H8119</f>
        <v>-3.49000000000001</v>
      </c>
      <c r="L8119" s="14" t="n">
        <f aca="false">G8119-H8119</f>
        <v>-128.99</v>
      </c>
    </row>
    <row r="8120" customFormat="false" ht="15" hidden="false" customHeight="false" outlineLevel="0" collapsed="false">
      <c r="A8120" s="2" t="s">
        <v>174</v>
      </c>
      <c r="B8120" s="2" t="s">
        <v>174</v>
      </c>
      <c r="C8120" s="2" t="s">
        <v>48</v>
      </c>
      <c r="D8120" s="2" t="s">
        <v>10</v>
      </c>
      <c r="E8120" s="2" t="s">
        <v>83</v>
      </c>
      <c r="F8120" s="2" t="s">
        <v>977</v>
      </c>
      <c r="G8120" s="14" t="n">
        <v>17.5</v>
      </c>
      <c r="H8120" s="14" t="n">
        <v>27.82</v>
      </c>
      <c r="I8120" s="14" t="n">
        <v>17.5</v>
      </c>
      <c r="J8120" s="23" t="n">
        <f aca="false">IF(AND(E8120="Priority",ISNUMBER('Cost model'!N168)),'Cost model'!N168,'Cost model'!M168)</f>
        <v>18.5</v>
      </c>
      <c r="K8120" s="14" t="n">
        <f aca="false">J8120-H8120</f>
        <v>-9.32</v>
      </c>
      <c r="L8120" s="14" t="n">
        <f aca="false">G8120-H8120</f>
        <v>-10.32</v>
      </c>
    </row>
    <row r="8121" customFormat="false" ht="15" hidden="false" customHeight="false" outlineLevel="0" collapsed="false">
      <c r="A8121" s="2" t="s">
        <v>174</v>
      </c>
      <c r="B8121" s="2" t="s">
        <v>221</v>
      </c>
      <c r="C8121" s="2" t="s">
        <v>47</v>
      </c>
      <c r="D8121" s="2" t="s">
        <v>12</v>
      </c>
      <c r="E8121" s="2" t="s">
        <v>74</v>
      </c>
      <c r="F8121" s="2" t="s">
        <v>976</v>
      </c>
      <c r="G8121" s="14" t="n">
        <v>9.5</v>
      </c>
      <c r="H8121" s="14" t="n">
        <v>13.86</v>
      </c>
      <c r="I8121" s="14" t="n">
        <v>24.5</v>
      </c>
      <c r="J8121" s="23" t="n">
        <f aca="false">IF(AND(E8121="Priority",ISNUMBER('Cost model'!N155)),'Cost model'!N155,'Cost model'!M155)</f>
        <v>50</v>
      </c>
      <c r="K8121" s="14" t="n">
        <f aca="false">J8121-H8121</f>
        <v>36.14</v>
      </c>
      <c r="L8121" s="14" t="n">
        <f aca="false">G8121-H8121</f>
        <v>-4.36</v>
      </c>
    </row>
    <row r="8122" customFormat="false" ht="15" hidden="false" customHeight="false" outlineLevel="0" collapsed="false">
      <c r="A8122" s="2" t="s">
        <v>174</v>
      </c>
      <c r="B8122" s="2" t="s">
        <v>174</v>
      </c>
      <c r="C8122" s="2" t="s">
        <v>47</v>
      </c>
      <c r="D8122" s="2" t="s">
        <v>10</v>
      </c>
      <c r="E8122" s="2" t="s">
        <v>83</v>
      </c>
      <c r="F8122" s="2" t="s">
        <v>977</v>
      </c>
      <c r="G8122" s="14" t="n">
        <v>14.5</v>
      </c>
      <c r="H8122" s="14" t="n">
        <v>10.63</v>
      </c>
      <c r="I8122" s="14" t="n">
        <v>14.5</v>
      </c>
      <c r="J8122" s="23" t="n">
        <f aca="false">IF(AND(E8122="Priority",ISNUMBER('Cost model'!N167)),'Cost model'!N167,'Cost model'!M167)</f>
        <v>13.5</v>
      </c>
      <c r="K8122" s="14" t="n">
        <f aca="false">J8122-H8122</f>
        <v>2.87</v>
      </c>
      <c r="L8122" s="14" t="n">
        <f aca="false">G8122-H8122</f>
        <v>3.87</v>
      </c>
    </row>
    <row r="8123" customFormat="false" ht="15" hidden="false" customHeight="false" outlineLevel="0" collapsed="false">
      <c r="A8123" s="2" t="s">
        <v>142</v>
      </c>
      <c r="B8123" s="2" t="s">
        <v>142</v>
      </c>
      <c r="C8123" s="2" t="s">
        <v>47</v>
      </c>
      <c r="D8123" s="2" t="s">
        <v>12</v>
      </c>
      <c r="E8123" s="2" t="s">
        <v>74</v>
      </c>
      <c r="F8123" s="2" t="s">
        <v>977</v>
      </c>
      <c r="G8123" s="14" t="n">
        <v>9.5</v>
      </c>
      <c r="H8123" s="14" t="n">
        <v>26.17</v>
      </c>
      <c r="I8123" s="14" t="n">
        <v>9.5</v>
      </c>
      <c r="J8123" s="23" t="n">
        <f aca="false">IF(AND(E8123="Priority",ISNUMBER('Cost model'!N635)),'Cost model'!N635,'Cost model'!M635)</f>
        <v>30.5</v>
      </c>
      <c r="K8123" s="14" t="n">
        <f aca="false">J8123-H8123</f>
        <v>4.33</v>
      </c>
      <c r="L8123" s="14" t="n">
        <f aca="false">G8123-H8123</f>
        <v>-16.67</v>
      </c>
    </row>
    <row r="8124" customFormat="false" ht="15" hidden="false" customHeight="false" outlineLevel="0" collapsed="false">
      <c r="A8124" s="2" t="s">
        <v>124</v>
      </c>
      <c r="B8124" s="2" t="s">
        <v>124</v>
      </c>
      <c r="C8124" s="2" t="s">
        <v>48</v>
      </c>
      <c r="D8124" s="2" t="s">
        <v>13</v>
      </c>
      <c r="E8124" s="2" t="s">
        <v>83</v>
      </c>
      <c r="F8124" s="2" t="s">
        <v>977</v>
      </c>
      <c r="G8124" s="14" t="n">
        <v>44.99</v>
      </c>
      <c r="H8124" s="14" t="n">
        <v>141.88</v>
      </c>
      <c r="I8124" s="14" t="n">
        <v>45</v>
      </c>
      <c r="J8124" s="23" t="n">
        <f aca="false">IF(AND(E8124="Priority",ISNUMBER('Cost model'!N324)),'Cost model'!N324,'Cost model'!M324)</f>
        <v>115</v>
      </c>
      <c r="K8124" s="14" t="n">
        <f aca="false">J8124-H8124</f>
        <v>-26.88</v>
      </c>
      <c r="L8124" s="14" t="n">
        <f aca="false">G8124-H8124</f>
        <v>-96.89</v>
      </c>
    </row>
    <row r="8125" customFormat="false" ht="15" hidden="false" customHeight="false" outlineLevel="0" collapsed="false">
      <c r="A8125" s="2" t="s">
        <v>174</v>
      </c>
      <c r="B8125" s="2" t="s">
        <v>174</v>
      </c>
      <c r="C8125" s="2" t="s">
        <v>47</v>
      </c>
      <c r="D8125" s="2" t="s">
        <v>12</v>
      </c>
      <c r="E8125" s="2" t="s">
        <v>74</v>
      </c>
      <c r="F8125" s="2" t="s">
        <v>977</v>
      </c>
      <c r="G8125" s="14" t="n">
        <v>9.5</v>
      </c>
      <c r="H8125" s="14" t="n">
        <v>41.81</v>
      </c>
      <c r="I8125" s="14" t="n">
        <v>9.5</v>
      </c>
      <c r="J8125" s="23" t="n">
        <f aca="false">IF(AND(E8125="Priority",ISNUMBER('Cost model'!N170)),'Cost model'!N170,'Cost model'!M170)</f>
        <v>25.5</v>
      </c>
      <c r="K8125" s="14" t="n">
        <f aca="false">J8125-H8125</f>
        <v>-16.31</v>
      </c>
      <c r="L8125" s="14" t="n">
        <f aca="false">G8125-H8125</f>
        <v>-32.31</v>
      </c>
    </row>
    <row r="8126" customFormat="false" ht="15" hidden="false" customHeight="false" outlineLevel="0" collapsed="false">
      <c r="A8126" s="2" t="s">
        <v>142</v>
      </c>
      <c r="B8126" s="2" t="s">
        <v>142</v>
      </c>
      <c r="C8126" s="2" t="s">
        <v>48</v>
      </c>
      <c r="D8126" s="2" t="s">
        <v>12</v>
      </c>
      <c r="E8126" s="2" t="s">
        <v>74</v>
      </c>
      <c r="F8126" s="2" t="s">
        <v>977</v>
      </c>
      <c r="G8126" s="14" t="n">
        <v>12.5</v>
      </c>
      <c r="H8126" s="14" t="n">
        <v>56.82</v>
      </c>
      <c r="I8126" s="14" t="n">
        <v>12.5</v>
      </c>
      <c r="J8126" s="23" t="n">
        <f aca="false">IF(AND(E8126="Priority",ISNUMBER('Cost model'!N636)),'Cost model'!N636,'Cost model'!M636)</f>
        <v>40</v>
      </c>
      <c r="K8126" s="14" t="n">
        <f aca="false">J8126-H8126</f>
        <v>-16.82</v>
      </c>
      <c r="L8126" s="14" t="n">
        <f aca="false">G8126-H8126</f>
        <v>-44.32</v>
      </c>
    </row>
    <row r="8127" customFormat="false" ht="15" hidden="false" customHeight="false" outlineLevel="0" collapsed="false">
      <c r="A8127" s="2" t="s">
        <v>124</v>
      </c>
      <c r="B8127" s="2" t="s">
        <v>124</v>
      </c>
      <c r="C8127" s="2" t="s">
        <v>49</v>
      </c>
      <c r="D8127" s="2" t="s">
        <v>10</v>
      </c>
      <c r="E8127" s="2" t="s">
        <v>74</v>
      </c>
      <c r="F8127" s="2" t="s">
        <v>977</v>
      </c>
      <c r="G8127" s="14" t="n">
        <v>17.5</v>
      </c>
      <c r="H8127" s="14" t="n">
        <v>10.71</v>
      </c>
      <c r="I8127" s="14" t="n">
        <v>17.5</v>
      </c>
      <c r="J8127" s="23" t="n">
        <f aca="false">IF(AND(E8127="Priority",ISNUMBER('Cost model'!N319)),'Cost model'!N319,'Cost model'!M319)</f>
        <v>16.5</v>
      </c>
      <c r="K8127" s="14" t="n">
        <f aca="false">J8127-H8127</f>
        <v>5.79</v>
      </c>
      <c r="L8127" s="14" t="n">
        <f aca="false">G8127-H8127</f>
        <v>6.79</v>
      </c>
    </row>
    <row r="8128" customFormat="false" ht="15" hidden="false" customHeight="false" outlineLevel="0" collapsed="false">
      <c r="A8128" s="2" t="s">
        <v>174</v>
      </c>
      <c r="B8128" s="2" t="s">
        <v>221</v>
      </c>
      <c r="C8128" s="2" t="s">
        <v>48</v>
      </c>
      <c r="D8128" s="2" t="s">
        <v>13</v>
      </c>
      <c r="E8128" s="2" t="s">
        <v>74</v>
      </c>
      <c r="F8128" s="2" t="s">
        <v>976</v>
      </c>
      <c r="G8128" s="14" t="n">
        <v>24.5</v>
      </c>
      <c r="H8128" s="14" t="n">
        <v>20.09</v>
      </c>
      <c r="I8128" s="14" t="n">
        <v>45</v>
      </c>
      <c r="J8128" s="23" t="n">
        <f aca="false">IF(AND(E8128="Priority",ISNUMBER('Cost model'!N159)),'Cost model'!N159,'Cost model'!M159)</f>
        <v>100</v>
      </c>
      <c r="K8128" s="14" t="n">
        <f aca="false">J8128-H8128</f>
        <v>79.91</v>
      </c>
      <c r="L8128" s="14" t="n">
        <f aca="false">G8128-H8128</f>
        <v>4.41</v>
      </c>
    </row>
    <row r="8129" customFormat="false" ht="15" hidden="false" customHeight="false" outlineLevel="0" collapsed="false">
      <c r="A8129" s="2" t="s">
        <v>124</v>
      </c>
      <c r="B8129" s="2" t="s">
        <v>124</v>
      </c>
      <c r="C8129" s="2" t="s">
        <v>49</v>
      </c>
      <c r="D8129" s="2" t="s">
        <v>14</v>
      </c>
      <c r="E8129" s="2" t="s">
        <v>74</v>
      </c>
      <c r="F8129" s="2" t="s">
        <v>977</v>
      </c>
      <c r="G8129" s="14" t="n">
        <v>85</v>
      </c>
      <c r="H8129" s="14" t="n">
        <v>93.58</v>
      </c>
      <c r="I8129" s="14" t="n">
        <v>85</v>
      </c>
      <c r="J8129" s="23" t="n">
        <f aca="false">IF(AND(E8129="Priority",ISNUMBER('Cost model'!N328)),'Cost model'!N328,'Cost model'!M328)</f>
        <v>175</v>
      </c>
      <c r="K8129" s="14" t="n">
        <f aca="false">J8129-H8129</f>
        <v>81.42</v>
      </c>
      <c r="L8129" s="14" t="n">
        <f aca="false">G8129-H8129</f>
        <v>-8.58</v>
      </c>
    </row>
    <row r="8130" customFormat="false" ht="15" hidden="false" customHeight="false" outlineLevel="0" collapsed="false">
      <c r="A8130" s="2" t="s">
        <v>124</v>
      </c>
      <c r="B8130" s="2" t="s">
        <v>124</v>
      </c>
      <c r="C8130" s="2" t="s">
        <v>47</v>
      </c>
      <c r="D8130" s="2" t="s">
        <v>10</v>
      </c>
      <c r="E8130" s="2" t="s">
        <v>74</v>
      </c>
      <c r="F8130" s="2" t="s">
        <v>977</v>
      </c>
      <c r="G8130" s="14" t="n">
        <v>9.5</v>
      </c>
      <c r="H8130" s="14" t="n">
        <v>11.23</v>
      </c>
      <c r="I8130" s="14" t="n">
        <v>9.5</v>
      </c>
      <c r="J8130" s="23" t="n">
        <f aca="false">IF(AND(E8130="Priority",ISNUMBER('Cost model'!N317)),'Cost model'!N317,'Cost model'!M317)</f>
        <v>10.5</v>
      </c>
      <c r="K8130" s="14" t="n">
        <f aca="false">J8130-H8130</f>
        <v>-0.73</v>
      </c>
      <c r="L8130" s="14" t="n">
        <f aca="false">G8130-H8130</f>
        <v>-1.73</v>
      </c>
    </row>
    <row r="8131" customFormat="false" ht="15" hidden="false" customHeight="false" outlineLevel="0" collapsed="false">
      <c r="A8131" s="2" t="s">
        <v>174</v>
      </c>
      <c r="B8131" s="2" t="s">
        <v>142</v>
      </c>
      <c r="C8131" s="2" t="s">
        <v>48</v>
      </c>
      <c r="D8131" s="2" t="s">
        <v>14</v>
      </c>
      <c r="E8131" s="2" t="s">
        <v>74</v>
      </c>
      <c r="F8131" s="2" t="s">
        <v>976</v>
      </c>
      <c r="G8131" s="14" t="n">
        <v>45</v>
      </c>
      <c r="H8131" s="14" t="n">
        <v>56.36</v>
      </c>
      <c r="I8131" s="14" t="n">
        <v>45</v>
      </c>
      <c r="J8131" s="23" t="n">
        <f aca="false">IF(AND(E8131="Priority",ISNUMBER('Cost model'!N132)),'Cost model'!N132,'Cost model'!M132)</f>
        <v>145</v>
      </c>
      <c r="K8131" s="14" t="n">
        <f aca="false">J8131-H8131</f>
        <v>88.64</v>
      </c>
      <c r="L8131" s="14" t="n">
        <f aca="false">G8131-H8131</f>
        <v>-11.36</v>
      </c>
    </row>
    <row r="8132" customFormat="false" ht="15" hidden="false" customHeight="false" outlineLevel="0" collapsed="false">
      <c r="A8132" s="2" t="s">
        <v>142</v>
      </c>
      <c r="B8132" s="2" t="s">
        <v>142</v>
      </c>
      <c r="C8132" s="2" t="s">
        <v>48</v>
      </c>
      <c r="D8132" s="2" t="s">
        <v>10</v>
      </c>
      <c r="E8132" s="2" t="s">
        <v>74</v>
      </c>
      <c r="F8132" s="2" t="s">
        <v>977</v>
      </c>
      <c r="G8132" s="14" t="n">
        <v>12.5</v>
      </c>
      <c r="H8132" s="14" t="n">
        <v>10.48</v>
      </c>
      <c r="I8132" s="14" t="n">
        <v>12.5</v>
      </c>
      <c r="J8132" s="23" t="n">
        <f aca="false">IF(AND(E8132="Priority",ISNUMBER('Cost model'!N633)),'Cost model'!N633,'Cost model'!M633)</f>
        <v>11.5</v>
      </c>
      <c r="K8132" s="14" t="n">
        <f aca="false">J8132-H8132</f>
        <v>1.02</v>
      </c>
      <c r="L8132" s="14" t="n">
        <f aca="false">G8132-H8132</f>
        <v>2.02</v>
      </c>
    </row>
    <row r="8133" customFormat="false" ht="15" hidden="false" customHeight="false" outlineLevel="0" collapsed="false">
      <c r="A8133" s="2" t="s">
        <v>142</v>
      </c>
      <c r="B8133" s="2" t="s">
        <v>124</v>
      </c>
      <c r="C8133" s="2" t="s">
        <v>47</v>
      </c>
      <c r="D8133" s="2" t="s">
        <v>12</v>
      </c>
      <c r="E8133" s="2" t="s">
        <v>74</v>
      </c>
      <c r="F8133" s="2" t="s">
        <v>976</v>
      </c>
      <c r="G8133" s="14" t="n">
        <v>20</v>
      </c>
      <c r="H8133" s="14" t="n">
        <v>47.17</v>
      </c>
      <c r="I8133" s="14" t="n">
        <v>19.5</v>
      </c>
      <c r="J8133" s="23" t="n">
        <f aca="false">IF(AND(E8133="Priority",ISNUMBER('Cost model'!N665)),'Cost model'!N665,'Cost model'!M665)</f>
        <v>40</v>
      </c>
      <c r="K8133" s="14" t="n">
        <f aca="false">J8133-H8133</f>
        <v>-7.17</v>
      </c>
      <c r="L8133" s="14" t="n">
        <f aca="false">G8133-H8133</f>
        <v>-27.17</v>
      </c>
    </row>
    <row r="8134" customFormat="false" ht="15" hidden="false" customHeight="false" outlineLevel="0" collapsed="false">
      <c r="A8134" s="2" t="s">
        <v>142</v>
      </c>
      <c r="B8134" s="2" t="s">
        <v>142</v>
      </c>
      <c r="C8134" s="2" t="s">
        <v>48</v>
      </c>
      <c r="D8134" s="2" t="s">
        <v>12</v>
      </c>
      <c r="E8134" s="2" t="s">
        <v>74</v>
      </c>
      <c r="F8134" s="2" t="s">
        <v>977</v>
      </c>
      <c r="G8134" s="14" t="n">
        <v>12.5</v>
      </c>
      <c r="H8134" s="14" t="n">
        <v>44.48</v>
      </c>
      <c r="I8134" s="14" t="n">
        <v>12.5</v>
      </c>
      <c r="J8134" s="23" t="n">
        <f aca="false">IF(AND(E8134="Priority",ISNUMBER('Cost model'!N636)),'Cost model'!N636,'Cost model'!M636)</f>
        <v>40</v>
      </c>
      <c r="K8134" s="14" t="n">
        <f aca="false">J8134-H8134</f>
        <v>-4.48</v>
      </c>
      <c r="L8134" s="14" t="n">
        <f aca="false">G8134-H8134</f>
        <v>-31.98</v>
      </c>
    </row>
    <row r="8135" customFormat="false" ht="15" hidden="false" customHeight="false" outlineLevel="0" collapsed="false">
      <c r="A8135" s="2" t="s">
        <v>142</v>
      </c>
      <c r="B8135" s="2" t="s">
        <v>124</v>
      </c>
      <c r="C8135" s="2" t="s">
        <v>49</v>
      </c>
      <c r="D8135" s="2" t="s">
        <v>10</v>
      </c>
      <c r="E8135" s="2" t="s">
        <v>74</v>
      </c>
      <c r="F8135" s="2" t="s">
        <v>976</v>
      </c>
      <c r="G8135" s="14" t="n">
        <v>24.5</v>
      </c>
      <c r="H8135" s="14" t="n">
        <v>21.1</v>
      </c>
      <c r="I8135" s="14" t="n">
        <v>17.5</v>
      </c>
      <c r="J8135" s="23" t="n">
        <f aca="false">IF(AND(E8135="Priority",ISNUMBER('Cost model'!N664)),'Cost model'!N664,'Cost model'!M664)</f>
        <v>19.5</v>
      </c>
      <c r="K8135" s="14" t="n">
        <f aca="false">J8135-H8135</f>
        <v>-1.6</v>
      </c>
      <c r="L8135" s="14" t="n">
        <f aca="false">G8135-H8135</f>
        <v>3.4</v>
      </c>
    </row>
    <row r="8136" customFormat="false" ht="15" hidden="false" customHeight="false" outlineLevel="0" collapsed="false">
      <c r="A8136" s="2" t="s">
        <v>221</v>
      </c>
      <c r="B8136" s="2" t="s">
        <v>221</v>
      </c>
      <c r="C8136" s="2" t="s">
        <v>47</v>
      </c>
      <c r="D8136" s="2" t="s">
        <v>12</v>
      </c>
      <c r="E8136" s="2" t="s">
        <v>74</v>
      </c>
      <c r="F8136" s="2" t="s">
        <v>977</v>
      </c>
      <c r="G8136" s="14" t="n">
        <v>9.5</v>
      </c>
      <c r="H8136" s="14" t="n">
        <v>7.18</v>
      </c>
      <c r="I8136" s="14" t="n">
        <v>9.5</v>
      </c>
      <c r="J8136" s="23" t="n">
        <f aca="false">IF(AND(E8136="Priority",ISNUMBER('Cost model'!N740)),'Cost model'!N740,'Cost model'!M740)</f>
        <v>22.5</v>
      </c>
      <c r="K8136" s="14" t="n">
        <f aca="false">J8136-H8136</f>
        <v>15.32</v>
      </c>
      <c r="L8136" s="14" t="n">
        <f aca="false">G8136-H8136</f>
        <v>2.32</v>
      </c>
    </row>
    <row r="8137" customFormat="false" ht="15" hidden="false" customHeight="false" outlineLevel="0" collapsed="false">
      <c r="A8137" s="2" t="s">
        <v>142</v>
      </c>
      <c r="B8137" s="2" t="s">
        <v>124</v>
      </c>
      <c r="C8137" s="2" t="s">
        <v>47</v>
      </c>
      <c r="D8137" s="2" t="s">
        <v>10</v>
      </c>
      <c r="E8137" s="2" t="s">
        <v>74</v>
      </c>
      <c r="F8137" s="2" t="s">
        <v>976</v>
      </c>
      <c r="G8137" s="14" t="n">
        <v>9.5</v>
      </c>
      <c r="H8137" s="14" t="n">
        <v>12.43</v>
      </c>
      <c r="I8137" s="14" t="n">
        <v>14.5</v>
      </c>
      <c r="J8137" s="23" t="n">
        <f aca="false">IF(AND(E8137="Priority",ISNUMBER('Cost model'!N662)),'Cost model'!N662,'Cost model'!M662)</f>
        <v>13.5</v>
      </c>
      <c r="K8137" s="14" t="n">
        <f aca="false">J8137-H8137</f>
        <v>1.07</v>
      </c>
      <c r="L8137" s="14" t="n">
        <f aca="false">G8137-H8137</f>
        <v>-2.93</v>
      </c>
    </row>
    <row r="8138" customFormat="false" ht="15" hidden="false" customHeight="false" outlineLevel="0" collapsed="false">
      <c r="A8138" s="2" t="s">
        <v>221</v>
      </c>
      <c r="B8138" s="2" t="s">
        <v>221</v>
      </c>
      <c r="C8138" s="2" t="s">
        <v>48</v>
      </c>
      <c r="D8138" s="2" t="s">
        <v>14</v>
      </c>
      <c r="E8138" s="2" t="s">
        <v>74</v>
      </c>
      <c r="F8138" s="2" t="s">
        <v>977</v>
      </c>
      <c r="G8138" s="14" t="n">
        <v>45</v>
      </c>
      <c r="H8138" s="14" t="n">
        <v>197.1</v>
      </c>
      <c r="I8138" s="14" t="n">
        <v>45</v>
      </c>
      <c r="J8138" s="23" t="n">
        <f aca="false">IF(AND(E8138="Priority",ISNUMBER('Cost model'!N747)),'Cost model'!N747,'Cost model'!M747)</f>
        <v>155</v>
      </c>
      <c r="K8138" s="14" t="n">
        <f aca="false">J8138-H8138</f>
        <v>-42.1</v>
      </c>
      <c r="L8138" s="14" t="n">
        <f aca="false">G8138-H8138</f>
        <v>-152.1</v>
      </c>
    </row>
    <row r="8139" customFormat="false" ht="15" hidden="false" customHeight="false" outlineLevel="0" collapsed="false">
      <c r="A8139" s="2" t="s">
        <v>174</v>
      </c>
      <c r="B8139" s="2" t="s">
        <v>221</v>
      </c>
      <c r="C8139" s="2" t="s">
        <v>48</v>
      </c>
      <c r="D8139" s="2" t="s">
        <v>12</v>
      </c>
      <c r="E8139" s="2" t="s">
        <v>74</v>
      </c>
      <c r="F8139" s="2" t="s">
        <v>976</v>
      </c>
      <c r="G8139" s="14" t="n">
        <v>12.5</v>
      </c>
      <c r="H8139" s="14" t="n">
        <v>86.88</v>
      </c>
      <c r="I8139" s="14" t="n">
        <v>24.5</v>
      </c>
      <c r="J8139" s="23" t="n">
        <f aca="false">IF(AND(E8139="Priority",ISNUMBER('Cost model'!N156)),'Cost model'!N156,'Cost model'!M156)</f>
        <v>60</v>
      </c>
      <c r="K8139" s="14" t="n">
        <f aca="false">J8139-H8139</f>
        <v>-26.88</v>
      </c>
      <c r="L8139" s="14" t="n">
        <f aca="false">G8139-H8139</f>
        <v>-74.38</v>
      </c>
    </row>
    <row r="8140" customFormat="false" ht="15" hidden="false" customHeight="false" outlineLevel="0" collapsed="false">
      <c r="A8140" s="2" t="s">
        <v>221</v>
      </c>
      <c r="B8140" s="2" t="s">
        <v>158</v>
      </c>
      <c r="C8140" s="2" t="s">
        <v>47</v>
      </c>
      <c r="D8140" s="2" t="s">
        <v>12</v>
      </c>
      <c r="E8140" s="2" t="s">
        <v>74</v>
      </c>
      <c r="F8140" s="2" t="s">
        <v>976</v>
      </c>
      <c r="G8140" s="14" t="n">
        <v>9.5</v>
      </c>
      <c r="H8140" s="14" t="n">
        <v>64.75</v>
      </c>
      <c r="I8140" s="14" t="n">
        <v>19.5</v>
      </c>
      <c r="J8140" s="23" t="n">
        <f aca="false">IF(AND(E8140="Priority",ISNUMBER('Cost model'!N755)),'Cost model'!N755,'Cost model'!M755)</f>
        <v>50</v>
      </c>
      <c r="K8140" s="14" t="n">
        <f aca="false">J8140-H8140</f>
        <v>-14.75</v>
      </c>
      <c r="L8140" s="14" t="n">
        <f aca="false">G8140-H8140</f>
        <v>-55.25</v>
      </c>
    </row>
    <row r="8141" customFormat="false" ht="15" hidden="false" customHeight="false" outlineLevel="0" collapsed="false">
      <c r="A8141" s="2" t="s">
        <v>174</v>
      </c>
      <c r="B8141" s="2" t="s">
        <v>174</v>
      </c>
      <c r="C8141" s="2" t="s">
        <v>47</v>
      </c>
      <c r="D8141" s="2" t="s">
        <v>12</v>
      </c>
      <c r="E8141" s="2" t="s">
        <v>74</v>
      </c>
      <c r="F8141" s="2" t="s">
        <v>977</v>
      </c>
      <c r="G8141" s="14" t="n">
        <v>9.5</v>
      </c>
      <c r="H8141" s="14" t="n">
        <v>43.29</v>
      </c>
      <c r="I8141" s="14" t="n">
        <v>9.5</v>
      </c>
      <c r="J8141" s="23" t="n">
        <f aca="false">IF(AND(E8141="Priority",ISNUMBER('Cost model'!N170)),'Cost model'!N170,'Cost model'!M170)</f>
        <v>25.5</v>
      </c>
      <c r="K8141" s="14" t="n">
        <f aca="false">J8141-H8141</f>
        <v>-17.79</v>
      </c>
      <c r="L8141" s="14" t="n">
        <f aca="false">G8141-H8141</f>
        <v>-33.79</v>
      </c>
    </row>
    <row r="8142" customFormat="false" ht="15" hidden="false" customHeight="false" outlineLevel="0" collapsed="false">
      <c r="A8142" s="2" t="s">
        <v>205</v>
      </c>
      <c r="B8142" s="2" t="s">
        <v>174</v>
      </c>
      <c r="C8142" s="2" t="s">
        <v>48</v>
      </c>
      <c r="D8142" s="2" t="s">
        <v>12</v>
      </c>
      <c r="E8142" s="2" t="s">
        <v>83</v>
      </c>
      <c r="F8142" s="2" t="s">
        <v>976</v>
      </c>
      <c r="G8142" s="14" t="n">
        <v>24.5</v>
      </c>
      <c r="H8142" s="14" t="n">
        <v>21.1</v>
      </c>
      <c r="I8142" s="14" t="n">
        <v>24.5</v>
      </c>
      <c r="J8142" s="23" t="n">
        <f aca="false">IF(AND(E8142="Priority",ISNUMBER('Cost model'!N561)),'Cost model'!N561,'Cost model'!M561)</f>
        <v>70</v>
      </c>
      <c r="K8142" s="14" t="n">
        <f aca="false">J8142-H8142</f>
        <v>48.9</v>
      </c>
      <c r="L8142" s="14" t="n">
        <f aca="false">G8142-H8142</f>
        <v>3.4</v>
      </c>
    </row>
    <row r="8143" customFormat="false" ht="15" hidden="false" customHeight="false" outlineLevel="0" collapsed="false">
      <c r="A8143" s="2" t="s">
        <v>142</v>
      </c>
      <c r="B8143" s="2" t="s">
        <v>142</v>
      </c>
      <c r="C8143" s="2" t="s">
        <v>47</v>
      </c>
      <c r="D8143" s="2" t="s">
        <v>10</v>
      </c>
      <c r="E8143" s="2" t="s">
        <v>74</v>
      </c>
      <c r="F8143" s="2" t="s">
        <v>977</v>
      </c>
      <c r="G8143" s="14" t="n">
        <v>9.5</v>
      </c>
      <c r="H8143" s="14" t="n">
        <v>7.12</v>
      </c>
      <c r="I8143" s="14" t="n">
        <v>9.5</v>
      </c>
      <c r="J8143" s="23" t="n">
        <f aca="false">IF(AND(E8143="Priority",ISNUMBER('Cost model'!N632)),'Cost model'!N632,'Cost model'!M632)</f>
        <v>9.5</v>
      </c>
      <c r="K8143" s="14" t="n">
        <f aca="false">J8143-H8143</f>
        <v>2.38</v>
      </c>
      <c r="L8143" s="14" t="n">
        <f aca="false">G8143-H8143</f>
        <v>2.38</v>
      </c>
    </row>
    <row r="8144" customFormat="false" ht="15" hidden="false" customHeight="false" outlineLevel="0" collapsed="false">
      <c r="A8144" s="2" t="s">
        <v>123</v>
      </c>
      <c r="B8144" s="2" t="s">
        <v>174</v>
      </c>
      <c r="C8144" s="2" t="s">
        <v>47</v>
      </c>
      <c r="D8144" s="2" t="s">
        <v>12</v>
      </c>
      <c r="E8144" s="2" t="s">
        <v>83</v>
      </c>
      <c r="F8144" s="2" t="s">
        <v>976</v>
      </c>
      <c r="G8144" s="14" t="n">
        <v>24.5</v>
      </c>
      <c r="H8144" s="14" t="n">
        <v>44.24</v>
      </c>
      <c r="I8144" s="14" t="n">
        <v>24.5</v>
      </c>
      <c r="J8144" s="23" t="n">
        <f aca="false">IF(AND(E8144="Priority",ISNUMBER('Cost model'!N50)),'Cost model'!N50,'Cost model'!M50)</f>
        <v>55</v>
      </c>
      <c r="K8144" s="14" t="n">
        <f aca="false">J8144-H8144</f>
        <v>10.76</v>
      </c>
      <c r="L8144" s="14" t="n">
        <f aca="false">G8144-H8144</f>
        <v>-19.74</v>
      </c>
    </row>
    <row r="8145" customFormat="false" ht="15" hidden="false" customHeight="false" outlineLevel="0" collapsed="false">
      <c r="A8145" s="2" t="s">
        <v>124</v>
      </c>
      <c r="B8145" s="2" t="s">
        <v>124</v>
      </c>
      <c r="C8145" s="2" t="s">
        <v>49</v>
      </c>
      <c r="D8145" s="2" t="s">
        <v>10</v>
      </c>
      <c r="E8145" s="2" t="s">
        <v>83</v>
      </c>
      <c r="F8145" s="2" t="s">
        <v>977</v>
      </c>
      <c r="G8145" s="14" t="n">
        <v>24.5</v>
      </c>
      <c r="H8145" s="14" t="n">
        <v>21.1</v>
      </c>
      <c r="I8145" s="14" t="n">
        <v>24.5</v>
      </c>
      <c r="J8145" s="23" t="n">
        <f aca="false">IF(AND(E8145="Priority",ISNUMBER('Cost model'!N319)),'Cost model'!N319,'Cost model'!M319)</f>
        <v>22.5</v>
      </c>
      <c r="K8145" s="14" t="n">
        <f aca="false">J8145-H8145</f>
        <v>1.4</v>
      </c>
      <c r="L8145" s="14" t="n">
        <f aca="false">G8145-H8145</f>
        <v>3.4</v>
      </c>
    </row>
    <row r="8146" customFormat="false" ht="15" hidden="false" customHeight="false" outlineLevel="0" collapsed="false">
      <c r="A8146" s="2" t="s">
        <v>221</v>
      </c>
      <c r="B8146" s="2" t="s">
        <v>221</v>
      </c>
      <c r="C8146" s="2" t="s">
        <v>49</v>
      </c>
      <c r="D8146" s="2" t="s">
        <v>12</v>
      </c>
      <c r="E8146" s="2" t="s">
        <v>74</v>
      </c>
      <c r="F8146" s="2" t="s">
        <v>977</v>
      </c>
      <c r="G8146" s="14" t="n">
        <v>19.5</v>
      </c>
      <c r="H8146" s="14" t="n">
        <v>58.88</v>
      </c>
      <c r="I8146" s="14" t="n">
        <v>19.5</v>
      </c>
      <c r="J8146" s="23" t="n">
        <f aca="false">IF(AND(E8146="Priority",ISNUMBER('Cost model'!N742)),'Cost model'!N742,'Cost model'!M742)</f>
        <v>60</v>
      </c>
      <c r="K8146" s="14" t="n">
        <f aca="false">J8146-H8146</f>
        <v>1.12</v>
      </c>
      <c r="L8146" s="14" t="n">
        <f aca="false">G8146-H8146</f>
        <v>-39.38</v>
      </c>
    </row>
    <row r="8147" customFormat="false" ht="15" hidden="false" customHeight="false" outlineLevel="0" collapsed="false">
      <c r="A8147" s="2" t="s">
        <v>124</v>
      </c>
      <c r="B8147" s="2" t="s">
        <v>124</v>
      </c>
      <c r="C8147" s="2" t="s">
        <v>48</v>
      </c>
      <c r="D8147" s="2" t="s">
        <v>10</v>
      </c>
      <c r="E8147" s="2" t="s">
        <v>74</v>
      </c>
      <c r="F8147" s="2" t="s">
        <v>977</v>
      </c>
      <c r="G8147" s="14" t="n">
        <v>9.5</v>
      </c>
      <c r="H8147" s="14" t="n">
        <v>9.32</v>
      </c>
      <c r="I8147" s="14" t="n">
        <v>12.5</v>
      </c>
      <c r="J8147" s="23" t="n">
        <f aca="false">IF(AND(E8147="Priority",ISNUMBER('Cost model'!N318)),'Cost model'!N318,'Cost model'!M318)</f>
        <v>14.5</v>
      </c>
      <c r="K8147" s="14" t="n">
        <f aca="false">J8147-H8147</f>
        <v>5.18</v>
      </c>
      <c r="L8147" s="14" t="n">
        <f aca="false">G8147-H8147</f>
        <v>0.18</v>
      </c>
    </row>
    <row r="8148" customFormat="false" ht="15" hidden="false" customHeight="false" outlineLevel="0" collapsed="false">
      <c r="A8148" s="2" t="s">
        <v>142</v>
      </c>
      <c r="B8148" s="2" t="s">
        <v>174</v>
      </c>
      <c r="C8148" s="2" t="s">
        <v>47</v>
      </c>
      <c r="D8148" s="2" t="s">
        <v>12</v>
      </c>
      <c r="E8148" s="2" t="s">
        <v>74</v>
      </c>
      <c r="F8148" s="2" t="s">
        <v>976</v>
      </c>
      <c r="G8148" s="14" t="n">
        <v>9.5</v>
      </c>
      <c r="H8148" s="14" t="n">
        <v>44.14</v>
      </c>
      <c r="I8148" s="14" t="n">
        <v>19.5</v>
      </c>
      <c r="J8148" s="23" t="n">
        <f aca="false">IF(AND(E8148="Priority",ISNUMBER('Cost model'!N695)),'Cost model'!N695,'Cost model'!M695)</f>
        <v>40</v>
      </c>
      <c r="K8148" s="14" t="n">
        <f aca="false">J8148-H8148</f>
        <v>-4.14</v>
      </c>
      <c r="L8148" s="14" t="n">
        <f aca="false">G8148-H8148</f>
        <v>-34.64</v>
      </c>
    </row>
    <row r="8149" customFormat="false" ht="15" hidden="false" customHeight="false" outlineLevel="0" collapsed="false">
      <c r="A8149" s="2" t="s">
        <v>221</v>
      </c>
      <c r="B8149" s="2" t="s">
        <v>221</v>
      </c>
      <c r="C8149" s="2" t="s">
        <v>47</v>
      </c>
      <c r="D8149" s="2" t="s">
        <v>10</v>
      </c>
      <c r="E8149" s="2" t="s">
        <v>74</v>
      </c>
      <c r="F8149" s="2" t="s">
        <v>977</v>
      </c>
      <c r="G8149" s="14" t="n">
        <v>9.5</v>
      </c>
      <c r="H8149" s="14" t="n">
        <v>6.79</v>
      </c>
      <c r="I8149" s="14" t="n">
        <v>9.5</v>
      </c>
      <c r="J8149" s="23" t="n">
        <f aca="false">IF(AND(E8149="Priority",ISNUMBER('Cost model'!N737)),'Cost model'!N737,'Cost model'!M737)</f>
        <v>8.5</v>
      </c>
      <c r="K8149" s="14" t="n">
        <f aca="false">J8149-H8149</f>
        <v>1.71</v>
      </c>
      <c r="L8149" s="14" t="n">
        <f aca="false">G8149-H8149</f>
        <v>2.71</v>
      </c>
    </row>
    <row r="8150" customFormat="false" ht="15" hidden="false" customHeight="false" outlineLevel="0" collapsed="false">
      <c r="A8150" s="2" t="s">
        <v>221</v>
      </c>
      <c r="B8150" s="2" t="s">
        <v>221</v>
      </c>
      <c r="C8150" s="2" t="s">
        <v>47</v>
      </c>
      <c r="D8150" s="2" t="s">
        <v>12</v>
      </c>
      <c r="E8150" s="2" t="s">
        <v>74</v>
      </c>
      <c r="F8150" s="2" t="s">
        <v>977</v>
      </c>
      <c r="G8150" s="14" t="n">
        <v>9.5</v>
      </c>
      <c r="H8150" s="14" t="n">
        <v>25.8</v>
      </c>
      <c r="I8150" s="14" t="n">
        <v>9.5</v>
      </c>
      <c r="J8150" s="23" t="n">
        <f aca="false">IF(AND(E8150="Priority",ISNUMBER('Cost model'!N740)),'Cost model'!N740,'Cost model'!M740)</f>
        <v>22.5</v>
      </c>
      <c r="K8150" s="14" t="n">
        <f aca="false">J8150-H8150</f>
        <v>-3.3</v>
      </c>
      <c r="L8150" s="14" t="n">
        <f aca="false">G8150-H8150</f>
        <v>-16.3</v>
      </c>
    </row>
    <row r="8151" customFormat="false" ht="15" hidden="false" customHeight="false" outlineLevel="0" collapsed="false">
      <c r="A8151" s="2" t="s">
        <v>221</v>
      </c>
      <c r="B8151" s="2" t="s">
        <v>221</v>
      </c>
      <c r="C8151" s="2" t="s">
        <v>47</v>
      </c>
      <c r="D8151" s="2" t="s">
        <v>12</v>
      </c>
      <c r="E8151" s="2" t="s">
        <v>83</v>
      </c>
      <c r="F8151" s="2" t="s">
        <v>977</v>
      </c>
      <c r="G8151" s="14" t="n">
        <v>19.5</v>
      </c>
      <c r="H8151" s="14" t="n">
        <v>7.18</v>
      </c>
      <c r="I8151" s="14" t="n">
        <v>19.5</v>
      </c>
      <c r="J8151" s="23" t="n">
        <f aca="false">IF(AND(E8151="Priority",ISNUMBER('Cost model'!N740)),'Cost model'!N740,'Cost model'!M740)</f>
        <v>28.5</v>
      </c>
      <c r="K8151" s="14" t="n">
        <f aca="false">J8151-H8151</f>
        <v>21.32</v>
      </c>
      <c r="L8151" s="14" t="n">
        <f aca="false">G8151-H8151</f>
        <v>12.32</v>
      </c>
    </row>
    <row r="8152" customFormat="false" ht="15" hidden="false" customHeight="false" outlineLevel="0" collapsed="false">
      <c r="A8152" s="2" t="s">
        <v>174</v>
      </c>
      <c r="B8152" s="2" t="s">
        <v>174</v>
      </c>
      <c r="C8152" s="2" t="s">
        <v>47</v>
      </c>
      <c r="D8152" s="2" t="s">
        <v>12</v>
      </c>
      <c r="E8152" s="2" t="s">
        <v>74</v>
      </c>
      <c r="F8152" s="2" t="s">
        <v>977</v>
      </c>
      <c r="G8152" s="14" t="n">
        <v>9.5</v>
      </c>
      <c r="H8152" s="14" t="n">
        <v>27.46</v>
      </c>
      <c r="I8152" s="14" t="n">
        <v>9.5</v>
      </c>
      <c r="J8152" s="23" t="n">
        <f aca="false">IF(AND(E8152="Priority",ISNUMBER('Cost model'!N170)),'Cost model'!N170,'Cost model'!M170)</f>
        <v>25.5</v>
      </c>
      <c r="K8152" s="14" t="n">
        <f aca="false">J8152-H8152</f>
        <v>-1.96</v>
      </c>
      <c r="L8152" s="14" t="n">
        <f aca="false">G8152-H8152</f>
        <v>-17.96</v>
      </c>
    </row>
    <row r="8153" customFormat="false" ht="15" hidden="false" customHeight="false" outlineLevel="0" collapsed="false">
      <c r="A8153" s="2" t="s">
        <v>174</v>
      </c>
      <c r="B8153" s="2" t="s">
        <v>174</v>
      </c>
      <c r="C8153" s="2" t="s">
        <v>48</v>
      </c>
      <c r="D8153" s="2" t="s">
        <v>12</v>
      </c>
      <c r="E8153" s="2" t="s">
        <v>74</v>
      </c>
      <c r="F8153" s="2" t="s">
        <v>977</v>
      </c>
      <c r="G8153" s="14" t="n">
        <v>12.5</v>
      </c>
      <c r="H8153" s="14" t="n">
        <v>27.46</v>
      </c>
      <c r="I8153" s="14" t="n">
        <v>12.5</v>
      </c>
      <c r="J8153" s="23" t="n">
        <f aca="false">IF(AND(E8153="Priority",ISNUMBER('Cost model'!N171)),'Cost model'!N171,'Cost model'!M171)</f>
        <v>40</v>
      </c>
      <c r="K8153" s="14" t="n">
        <f aca="false">J8153-H8153</f>
        <v>12.54</v>
      </c>
      <c r="L8153" s="14" t="n">
        <f aca="false">G8153-H8153</f>
        <v>-14.96</v>
      </c>
    </row>
    <row r="8154" customFormat="false" ht="15" hidden="false" customHeight="false" outlineLevel="0" collapsed="false">
      <c r="A8154" s="2" t="s">
        <v>124</v>
      </c>
      <c r="B8154" s="2" t="s">
        <v>124</v>
      </c>
      <c r="C8154" s="2" t="s">
        <v>49</v>
      </c>
      <c r="D8154" s="2" t="s">
        <v>10</v>
      </c>
      <c r="E8154" s="2" t="s">
        <v>74</v>
      </c>
      <c r="F8154" s="2" t="s">
        <v>977</v>
      </c>
      <c r="G8154" s="14" t="n">
        <v>19.5</v>
      </c>
      <c r="H8154" s="14" t="n">
        <v>54.05</v>
      </c>
      <c r="I8154" s="14" t="n">
        <v>17.5</v>
      </c>
      <c r="J8154" s="23" t="n">
        <f aca="false">IF(AND(E8154="Priority",ISNUMBER('Cost model'!N319)),'Cost model'!N319,'Cost model'!M319)</f>
        <v>16.5</v>
      </c>
      <c r="K8154" s="14" t="n">
        <f aca="false">J8154-H8154</f>
        <v>-37.55</v>
      </c>
      <c r="L8154" s="14" t="n">
        <f aca="false">G8154-H8154</f>
        <v>-34.55</v>
      </c>
    </row>
    <row r="8155" customFormat="false" ht="15" hidden="false" customHeight="false" outlineLevel="0" collapsed="false">
      <c r="A8155" s="2" t="s">
        <v>221</v>
      </c>
      <c r="B8155" s="2" t="s">
        <v>221</v>
      </c>
      <c r="C8155" s="2" t="s">
        <v>47</v>
      </c>
      <c r="D8155" s="2" t="s">
        <v>12</v>
      </c>
      <c r="E8155" s="2" t="s">
        <v>74</v>
      </c>
      <c r="F8155" s="2" t="s">
        <v>977</v>
      </c>
      <c r="G8155" s="14" t="n">
        <v>9.5</v>
      </c>
      <c r="H8155" s="14" t="n">
        <v>10.99</v>
      </c>
      <c r="I8155" s="14" t="n">
        <v>9.5</v>
      </c>
      <c r="J8155" s="23" t="n">
        <f aca="false">IF(AND(E8155="Priority",ISNUMBER('Cost model'!N740)),'Cost model'!N740,'Cost model'!M740)</f>
        <v>22.5</v>
      </c>
      <c r="K8155" s="14" t="n">
        <f aca="false">J8155-H8155</f>
        <v>11.51</v>
      </c>
      <c r="L8155" s="14" t="n">
        <f aca="false">G8155-H8155</f>
        <v>-1.49</v>
      </c>
    </row>
    <row r="8156" customFormat="false" ht="15" hidden="false" customHeight="false" outlineLevel="0" collapsed="false">
      <c r="A8156" s="2" t="s">
        <v>174</v>
      </c>
      <c r="B8156" s="2" t="s">
        <v>124</v>
      </c>
      <c r="C8156" s="2" t="s">
        <v>48</v>
      </c>
      <c r="D8156" s="2" t="s">
        <v>12</v>
      </c>
      <c r="E8156" s="2" t="s">
        <v>74</v>
      </c>
      <c r="F8156" s="2" t="s">
        <v>976</v>
      </c>
      <c r="G8156" s="14" t="n">
        <v>12.5</v>
      </c>
      <c r="H8156" s="14" t="n">
        <v>25.31</v>
      </c>
      <c r="I8156" s="14" t="n">
        <v>12.5</v>
      </c>
      <c r="J8156" s="23" t="n">
        <f aca="false">IF(AND(E8156="Priority",ISNUMBER('Cost model'!N111)),'Cost model'!N111,'Cost model'!M111)</f>
        <v>45</v>
      </c>
      <c r="K8156" s="14" t="n">
        <f aca="false">J8156-H8156</f>
        <v>19.69</v>
      </c>
      <c r="L8156" s="14" t="n">
        <f aca="false">G8156-H8156</f>
        <v>-12.81</v>
      </c>
    </row>
    <row r="8157" customFormat="false" ht="15" hidden="false" customHeight="false" outlineLevel="0" collapsed="false">
      <c r="A8157" s="2" t="s">
        <v>142</v>
      </c>
      <c r="B8157" s="2" t="s">
        <v>221</v>
      </c>
      <c r="C8157" s="2" t="s">
        <v>47</v>
      </c>
      <c r="D8157" s="2" t="s">
        <v>12</v>
      </c>
      <c r="E8157" s="2" t="s">
        <v>74</v>
      </c>
      <c r="F8157" s="2" t="s">
        <v>976</v>
      </c>
      <c r="G8157" s="14" t="n">
        <v>9.5</v>
      </c>
      <c r="H8157" s="14" t="n">
        <v>31.08</v>
      </c>
      <c r="I8157" s="14" t="n">
        <v>24.5</v>
      </c>
      <c r="J8157" s="23" t="n">
        <f aca="false">IF(AND(E8157="Priority",ISNUMBER('Cost model'!N680)),'Cost model'!N680,'Cost model'!M680)</f>
        <v>50</v>
      </c>
      <c r="K8157" s="14" t="n">
        <f aca="false">J8157-H8157</f>
        <v>18.92</v>
      </c>
      <c r="L8157" s="14" t="n">
        <f aca="false">G8157-H8157</f>
        <v>-21.58</v>
      </c>
    </row>
    <row r="8158" customFormat="false" ht="15" hidden="false" customHeight="false" outlineLevel="0" collapsed="false">
      <c r="A8158" s="2" t="s">
        <v>174</v>
      </c>
      <c r="B8158" s="2" t="s">
        <v>174</v>
      </c>
      <c r="C8158" s="2" t="s">
        <v>49</v>
      </c>
      <c r="D8158" s="2" t="s">
        <v>13</v>
      </c>
      <c r="E8158" s="2" t="s">
        <v>74</v>
      </c>
      <c r="F8158" s="2" t="s">
        <v>977</v>
      </c>
      <c r="G8158" s="14" t="n">
        <v>50</v>
      </c>
      <c r="H8158" s="14" t="n">
        <v>87.26</v>
      </c>
      <c r="I8158" s="14" t="n">
        <v>50</v>
      </c>
      <c r="J8158" s="23" t="n">
        <f aca="false">IF(AND(E8158="Priority",ISNUMBER('Cost model'!N175)),'Cost model'!N175,'Cost model'!M175)</f>
        <v>75</v>
      </c>
      <c r="K8158" s="14" t="n">
        <f aca="false">J8158-H8158</f>
        <v>-12.26</v>
      </c>
      <c r="L8158" s="14" t="n">
        <f aca="false">G8158-H8158</f>
        <v>-37.26</v>
      </c>
    </row>
    <row r="8159" customFormat="false" ht="15" hidden="false" customHeight="false" outlineLevel="0" collapsed="false">
      <c r="A8159" s="2" t="s">
        <v>124</v>
      </c>
      <c r="B8159" s="2" t="s">
        <v>174</v>
      </c>
      <c r="C8159" s="2" t="s">
        <v>48</v>
      </c>
      <c r="D8159" s="2" t="s">
        <v>10</v>
      </c>
      <c r="E8159" s="2" t="s">
        <v>74</v>
      </c>
      <c r="F8159" s="2" t="s">
        <v>976</v>
      </c>
      <c r="G8159" s="14" t="n">
        <v>12.5</v>
      </c>
      <c r="H8159" s="14" t="n">
        <v>10.82</v>
      </c>
      <c r="I8159" s="14" t="n">
        <v>14.5</v>
      </c>
      <c r="J8159" s="23" t="n">
        <f aca="false">IF(AND(E8159="Priority",ISNUMBER('Cost model'!N363)),'Cost model'!N363,'Cost model'!M363)</f>
        <v>15.5</v>
      </c>
      <c r="K8159" s="14" t="n">
        <f aca="false">J8159-H8159</f>
        <v>4.68</v>
      </c>
      <c r="L8159" s="14" t="n">
        <f aca="false">G8159-H8159</f>
        <v>1.68</v>
      </c>
    </row>
    <row r="8160" customFormat="false" ht="15" hidden="false" customHeight="false" outlineLevel="0" collapsed="false">
      <c r="A8160" s="2" t="s">
        <v>124</v>
      </c>
      <c r="B8160" s="2" t="s">
        <v>124</v>
      </c>
      <c r="C8160" s="2" t="s">
        <v>48</v>
      </c>
      <c r="D8160" s="2" t="s">
        <v>10</v>
      </c>
      <c r="E8160" s="2" t="s">
        <v>83</v>
      </c>
      <c r="F8160" s="2" t="s">
        <v>977</v>
      </c>
      <c r="G8160" s="14" t="n">
        <v>17.5</v>
      </c>
      <c r="H8160" s="14" t="n">
        <v>21.1</v>
      </c>
      <c r="I8160" s="14" t="n">
        <v>17.5</v>
      </c>
      <c r="J8160" s="23" t="n">
        <f aca="false">IF(AND(E8160="Priority",ISNUMBER('Cost model'!N318)),'Cost model'!N318,'Cost model'!M318)</f>
        <v>19.5</v>
      </c>
      <c r="K8160" s="14" t="n">
        <f aca="false">J8160-H8160</f>
        <v>-1.6</v>
      </c>
      <c r="L8160" s="14" t="n">
        <f aca="false">G8160-H8160</f>
        <v>-3.6</v>
      </c>
    </row>
    <row r="8161" customFormat="false" ht="15" hidden="false" customHeight="false" outlineLevel="0" collapsed="false">
      <c r="A8161" s="2" t="s">
        <v>124</v>
      </c>
      <c r="B8161" s="2" t="s">
        <v>124</v>
      </c>
      <c r="C8161" s="2" t="s">
        <v>48</v>
      </c>
      <c r="D8161" s="2" t="s">
        <v>10</v>
      </c>
      <c r="E8161" s="2" t="s">
        <v>74</v>
      </c>
      <c r="F8161" s="2" t="s">
        <v>977</v>
      </c>
      <c r="G8161" s="14" t="n">
        <v>12.5</v>
      </c>
      <c r="H8161" s="14" t="n">
        <v>7.89</v>
      </c>
      <c r="I8161" s="14" t="n">
        <v>12.5</v>
      </c>
      <c r="J8161" s="23" t="n">
        <f aca="false">IF(AND(E8161="Priority",ISNUMBER('Cost model'!N318)),'Cost model'!N318,'Cost model'!M318)</f>
        <v>14.5</v>
      </c>
      <c r="K8161" s="14" t="n">
        <f aca="false">J8161-H8161</f>
        <v>6.61</v>
      </c>
      <c r="L8161" s="14" t="n">
        <f aca="false">G8161-H8161</f>
        <v>4.61</v>
      </c>
    </row>
    <row r="8162" customFormat="false" ht="15" hidden="false" customHeight="false" outlineLevel="0" collapsed="false">
      <c r="A8162" s="2" t="s">
        <v>124</v>
      </c>
      <c r="B8162" s="2" t="s">
        <v>124</v>
      </c>
      <c r="C8162" s="2" t="s">
        <v>49</v>
      </c>
      <c r="D8162" s="2" t="s">
        <v>10</v>
      </c>
      <c r="E8162" s="2" t="s">
        <v>74</v>
      </c>
      <c r="F8162" s="2" t="s">
        <v>977</v>
      </c>
      <c r="G8162" s="14" t="n">
        <v>17.5</v>
      </c>
      <c r="H8162" s="14" t="n">
        <v>15.09</v>
      </c>
      <c r="I8162" s="14" t="n">
        <v>17.5</v>
      </c>
      <c r="J8162" s="23" t="n">
        <f aca="false">IF(AND(E8162="Priority",ISNUMBER('Cost model'!N319)),'Cost model'!N319,'Cost model'!M319)</f>
        <v>16.5</v>
      </c>
      <c r="K8162" s="14" t="n">
        <f aca="false">J8162-H8162</f>
        <v>1.41</v>
      </c>
      <c r="L8162" s="14" t="n">
        <f aca="false">G8162-H8162</f>
        <v>2.41</v>
      </c>
    </row>
    <row r="8163" customFormat="false" ht="15" hidden="false" customHeight="false" outlineLevel="0" collapsed="false">
      <c r="A8163" s="2" t="s">
        <v>174</v>
      </c>
      <c r="B8163" s="2" t="s">
        <v>174</v>
      </c>
      <c r="C8163" s="2" t="s">
        <v>48</v>
      </c>
      <c r="D8163" s="2" t="s">
        <v>10</v>
      </c>
      <c r="E8163" s="2" t="s">
        <v>74</v>
      </c>
      <c r="F8163" s="2" t="s">
        <v>977</v>
      </c>
      <c r="G8163" s="14" t="n">
        <v>12.5</v>
      </c>
      <c r="H8163" s="14" t="n">
        <v>9.03</v>
      </c>
      <c r="I8163" s="14" t="n">
        <v>12.5</v>
      </c>
      <c r="J8163" s="23" t="n">
        <f aca="false">IF(AND(E8163="Priority",ISNUMBER('Cost model'!N168)),'Cost model'!N168,'Cost model'!M168)</f>
        <v>13.5</v>
      </c>
      <c r="K8163" s="14" t="n">
        <f aca="false">J8163-H8163</f>
        <v>4.47</v>
      </c>
      <c r="L8163" s="14" t="n">
        <f aca="false">G8163-H8163</f>
        <v>3.47</v>
      </c>
    </row>
    <row r="8164" customFormat="false" ht="15" hidden="false" customHeight="false" outlineLevel="0" collapsed="false">
      <c r="A8164" s="2" t="s">
        <v>174</v>
      </c>
      <c r="B8164" s="2" t="s">
        <v>124</v>
      </c>
      <c r="C8164" s="2" t="s">
        <v>49</v>
      </c>
      <c r="D8164" s="2" t="s">
        <v>10</v>
      </c>
      <c r="E8164" s="2" t="s">
        <v>74</v>
      </c>
      <c r="F8164" s="2" t="s">
        <v>976</v>
      </c>
      <c r="G8164" s="14" t="n">
        <v>17.5</v>
      </c>
      <c r="H8164" s="14" t="n">
        <v>15.46</v>
      </c>
      <c r="I8164" s="14" t="n">
        <v>17.5</v>
      </c>
      <c r="J8164" s="23" t="n">
        <f aca="false">IF(AND(E8164="Priority",ISNUMBER('Cost model'!N109)),'Cost model'!N109,'Cost model'!M109)</f>
        <v>18.5</v>
      </c>
      <c r="K8164" s="14" t="n">
        <f aca="false">J8164-H8164</f>
        <v>3.04</v>
      </c>
      <c r="L8164" s="14" t="n">
        <f aca="false">G8164-H8164</f>
        <v>2.04</v>
      </c>
    </row>
    <row r="8165" customFormat="false" ht="15" hidden="false" customHeight="false" outlineLevel="0" collapsed="false">
      <c r="A8165" s="2" t="s">
        <v>174</v>
      </c>
      <c r="B8165" s="2" t="s">
        <v>174</v>
      </c>
      <c r="C8165" s="2" t="s">
        <v>47</v>
      </c>
      <c r="D8165" s="2" t="s">
        <v>10</v>
      </c>
      <c r="E8165" s="2" t="s">
        <v>74</v>
      </c>
      <c r="F8165" s="2" t="s">
        <v>977</v>
      </c>
      <c r="G8165" s="14" t="n">
        <v>9.5</v>
      </c>
      <c r="H8165" s="14" t="n">
        <v>6.71</v>
      </c>
      <c r="I8165" s="14" t="n">
        <v>9.5</v>
      </c>
      <c r="J8165" s="23" t="n">
        <f aca="false">IF(AND(E8165="Priority",ISNUMBER('Cost model'!N167)),'Cost model'!N167,'Cost model'!M167)</f>
        <v>8.5</v>
      </c>
      <c r="K8165" s="14" t="n">
        <f aca="false">J8165-H8165</f>
        <v>1.79</v>
      </c>
      <c r="L8165" s="14" t="n">
        <f aca="false">G8165-H8165</f>
        <v>2.79</v>
      </c>
    </row>
    <row r="8166" customFormat="false" ht="15" hidden="false" customHeight="false" outlineLevel="0" collapsed="false">
      <c r="A8166" s="2" t="s">
        <v>174</v>
      </c>
      <c r="B8166" s="2" t="s">
        <v>174</v>
      </c>
      <c r="C8166" s="2" t="s">
        <v>48</v>
      </c>
      <c r="D8166" s="2" t="s">
        <v>10</v>
      </c>
      <c r="E8166" s="2" t="s">
        <v>83</v>
      </c>
      <c r="F8166" s="2" t="s">
        <v>977</v>
      </c>
      <c r="G8166" s="14" t="n">
        <v>17.5</v>
      </c>
      <c r="H8166" s="14" t="n">
        <v>37.75</v>
      </c>
      <c r="I8166" s="14" t="n">
        <v>17.5</v>
      </c>
      <c r="J8166" s="23" t="n">
        <f aca="false">IF(AND(E8166="Priority",ISNUMBER('Cost model'!N168)),'Cost model'!N168,'Cost model'!M168)</f>
        <v>18.5</v>
      </c>
      <c r="K8166" s="14" t="n">
        <f aca="false">J8166-H8166</f>
        <v>-19.25</v>
      </c>
      <c r="L8166" s="14" t="n">
        <f aca="false">G8166-H8166</f>
        <v>-20.25</v>
      </c>
    </row>
    <row r="8167" customFormat="false" ht="15" hidden="false" customHeight="false" outlineLevel="0" collapsed="false">
      <c r="A8167" s="2" t="s">
        <v>124</v>
      </c>
      <c r="B8167" s="2" t="s">
        <v>174</v>
      </c>
      <c r="C8167" s="2" t="s">
        <v>48</v>
      </c>
      <c r="D8167" s="2" t="s">
        <v>10</v>
      </c>
      <c r="E8167" s="2" t="s">
        <v>74</v>
      </c>
      <c r="F8167" s="2" t="s">
        <v>976</v>
      </c>
      <c r="G8167" s="14" t="n">
        <v>12.5</v>
      </c>
      <c r="H8167" s="14" t="n">
        <v>16.27</v>
      </c>
      <c r="I8167" s="14" t="n">
        <v>14.5</v>
      </c>
      <c r="J8167" s="23" t="n">
        <f aca="false">IF(AND(E8167="Priority",ISNUMBER('Cost model'!N363)),'Cost model'!N363,'Cost model'!M363)</f>
        <v>15.5</v>
      </c>
      <c r="K8167" s="14" t="n">
        <f aca="false">J8167-H8167</f>
        <v>-0.77</v>
      </c>
      <c r="L8167" s="14" t="n">
        <f aca="false">G8167-H8167</f>
        <v>-3.77</v>
      </c>
    </row>
    <row r="8168" customFormat="false" ht="15" hidden="false" customHeight="false" outlineLevel="0" collapsed="false">
      <c r="A8168" s="2" t="s">
        <v>174</v>
      </c>
      <c r="B8168" s="2" t="s">
        <v>174</v>
      </c>
      <c r="C8168" s="2" t="s">
        <v>47</v>
      </c>
      <c r="D8168" s="2" t="s">
        <v>12</v>
      </c>
      <c r="E8168" s="2" t="s">
        <v>74</v>
      </c>
      <c r="F8168" s="2" t="s">
        <v>977</v>
      </c>
      <c r="G8168" s="14" t="n">
        <v>9.5</v>
      </c>
      <c r="H8168" s="14" t="n">
        <v>7.5</v>
      </c>
      <c r="I8168" s="14" t="n">
        <v>9.5</v>
      </c>
      <c r="J8168" s="23" t="n">
        <f aca="false">IF(AND(E8168="Priority",ISNUMBER('Cost model'!N170)),'Cost model'!N170,'Cost model'!M170)</f>
        <v>25.5</v>
      </c>
      <c r="K8168" s="14" t="n">
        <f aca="false">J8168-H8168</f>
        <v>18</v>
      </c>
      <c r="L8168" s="14" t="n">
        <f aca="false">G8168-H8168</f>
        <v>2</v>
      </c>
    </row>
    <row r="8169" customFormat="false" ht="15" hidden="false" customHeight="false" outlineLevel="0" collapsed="false">
      <c r="A8169" s="2" t="s">
        <v>221</v>
      </c>
      <c r="B8169" s="2" t="s">
        <v>221</v>
      </c>
      <c r="C8169" s="2" t="s">
        <v>47</v>
      </c>
      <c r="D8169" s="2" t="s">
        <v>10</v>
      </c>
      <c r="E8169" s="2" t="s">
        <v>74</v>
      </c>
      <c r="F8169" s="2" t="s">
        <v>977</v>
      </c>
      <c r="G8169" s="14" t="n">
        <v>9.5</v>
      </c>
      <c r="H8169" s="14" t="n">
        <v>7.07</v>
      </c>
      <c r="I8169" s="14" t="n">
        <v>9.5</v>
      </c>
      <c r="J8169" s="23" t="n">
        <f aca="false">IF(AND(E8169="Priority",ISNUMBER('Cost model'!N737)),'Cost model'!N737,'Cost model'!M737)</f>
        <v>8.5</v>
      </c>
      <c r="K8169" s="14" t="n">
        <f aca="false">J8169-H8169</f>
        <v>1.43</v>
      </c>
      <c r="L8169" s="14" t="n">
        <f aca="false">G8169-H8169</f>
        <v>2.43</v>
      </c>
    </row>
    <row r="8170" customFormat="false" ht="15" hidden="false" customHeight="false" outlineLevel="0" collapsed="false">
      <c r="A8170" s="2" t="s">
        <v>142</v>
      </c>
      <c r="B8170" s="2" t="s">
        <v>142</v>
      </c>
      <c r="C8170" s="2" t="s">
        <v>48</v>
      </c>
      <c r="D8170" s="2" t="s">
        <v>12</v>
      </c>
      <c r="E8170" s="2" t="s">
        <v>74</v>
      </c>
      <c r="F8170" s="2" t="s">
        <v>977</v>
      </c>
      <c r="G8170" s="14" t="n">
        <v>12.5</v>
      </c>
      <c r="H8170" s="14" t="n">
        <v>41.45</v>
      </c>
      <c r="I8170" s="14" t="n">
        <v>12.5</v>
      </c>
      <c r="J8170" s="23" t="n">
        <f aca="false">IF(AND(E8170="Priority",ISNUMBER('Cost model'!N636)),'Cost model'!N636,'Cost model'!M636)</f>
        <v>40</v>
      </c>
      <c r="K8170" s="14" t="n">
        <f aca="false">J8170-H8170</f>
        <v>-1.45</v>
      </c>
      <c r="L8170" s="14" t="n">
        <f aca="false">G8170-H8170</f>
        <v>-28.95</v>
      </c>
    </row>
    <row r="8171" customFormat="false" ht="15" hidden="false" customHeight="false" outlineLevel="0" collapsed="false">
      <c r="A8171" s="2" t="s">
        <v>158</v>
      </c>
      <c r="B8171" s="2" t="s">
        <v>142</v>
      </c>
      <c r="C8171" s="2" t="s">
        <v>49</v>
      </c>
      <c r="D8171" s="2" t="s">
        <v>12</v>
      </c>
      <c r="E8171" s="2" t="s">
        <v>74</v>
      </c>
      <c r="F8171" s="2" t="s">
        <v>976</v>
      </c>
      <c r="G8171" s="14" t="n">
        <v>19.5</v>
      </c>
      <c r="H8171" s="14" t="n">
        <v>56.34</v>
      </c>
      <c r="I8171" s="14" t="n">
        <v>19.5</v>
      </c>
      <c r="J8171" s="23" t="n">
        <f aca="false">IF(AND(E8171="Priority",ISNUMBER('Cost model'!N442)),'Cost model'!N442,'Cost model'!M442)</f>
        <v>60</v>
      </c>
      <c r="K8171" s="14" t="n">
        <f aca="false">J8171-H8171</f>
        <v>3.66</v>
      </c>
      <c r="L8171" s="14" t="n">
        <f aca="false">G8171-H8171</f>
        <v>-36.84</v>
      </c>
    </row>
    <row r="8172" customFormat="false" ht="15" hidden="false" customHeight="false" outlineLevel="0" collapsed="false">
      <c r="A8172" s="2" t="s">
        <v>174</v>
      </c>
      <c r="B8172" s="2" t="s">
        <v>174</v>
      </c>
      <c r="C8172" s="2" t="s">
        <v>47</v>
      </c>
      <c r="D8172" s="2" t="s">
        <v>10</v>
      </c>
      <c r="E8172" s="2" t="s">
        <v>74</v>
      </c>
      <c r="F8172" s="2" t="s">
        <v>977</v>
      </c>
      <c r="G8172" s="14" t="n">
        <v>9.5</v>
      </c>
      <c r="H8172" s="14" t="n">
        <v>6.71</v>
      </c>
      <c r="I8172" s="14" t="n">
        <v>9.5</v>
      </c>
      <c r="J8172" s="23" t="n">
        <f aca="false">IF(AND(E8172="Priority",ISNUMBER('Cost model'!N167)),'Cost model'!N167,'Cost model'!M167)</f>
        <v>8.5</v>
      </c>
      <c r="K8172" s="14" t="n">
        <f aca="false">J8172-H8172</f>
        <v>1.79</v>
      </c>
      <c r="L8172" s="14" t="n">
        <f aca="false">G8172-H8172</f>
        <v>2.79</v>
      </c>
    </row>
    <row r="8173" customFormat="false" ht="15" hidden="false" customHeight="false" outlineLevel="0" collapsed="false">
      <c r="A8173" s="2" t="s">
        <v>174</v>
      </c>
      <c r="B8173" s="2" t="s">
        <v>124</v>
      </c>
      <c r="C8173" s="2" t="s">
        <v>49</v>
      </c>
      <c r="D8173" s="2" t="s">
        <v>10</v>
      </c>
      <c r="E8173" s="2" t="s">
        <v>74</v>
      </c>
      <c r="F8173" s="2" t="s">
        <v>976</v>
      </c>
      <c r="G8173" s="14" t="n">
        <v>17.5</v>
      </c>
      <c r="H8173" s="14" t="n">
        <v>26</v>
      </c>
      <c r="I8173" s="14" t="n">
        <v>17.5</v>
      </c>
      <c r="J8173" s="23" t="n">
        <f aca="false">IF(AND(E8173="Priority",ISNUMBER('Cost model'!N109)),'Cost model'!N109,'Cost model'!M109)</f>
        <v>18.5</v>
      </c>
      <c r="K8173" s="14" t="n">
        <f aca="false">J8173-H8173</f>
        <v>-7.5</v>
      </c>
      <c r="L8173" s="14" t="n">
        <f aca="false">G8173-H8173</f>
        <v>-8.5</v>
      </c>
    </row>
    <row r="8174" customFormat="false" ht="15" hidden="false" customHeight="false" outlineLevel="0" collapsed="false">
      <c r="A8174" s="2" t="s">
        <v>124</v>
      </c>
      <c r="B8174" s="2" t="s">
        <v>124</v>
      </c>
      <c r="C8174" s="2" t="s">
        <v>47</v>
      </c>
      <c r="D8174" s="2" t="s">
        <v>13</v>
      </c>
      <c r="E8174" s="2" t="s">
        <v>74</v>
      </c>
      <c r="F8174" s="2" t="s">
        <v>977</v>
      </c>
      <c r="G8174" s="14" t="n">
        <v>19</v>
      </c>
      <c r="H8174" s="14" t="n">
        <v>80.76</v>
      </c>
      <c r="I8174" s="14" t="n">
        <v>19</v>
      </c>
      <c r="J8174" s="23" t="n">
        <f aca="false">IF(AND(E8174="Priority",ISNUMBER('Cost model'!N323)),'Cost model'!N323,'Cost model'!M323)</f>
        <v>60</v>
      </c>
      <c r="K8174" s="14" t="n">
        <f aca="false">J8174-H8174</f>
        <v>-20.76</v>
      </c>
      <c r="L8174" s="14" t="n">
        <f aca="false">G8174-H8174</f>
        <v>-61.76</v>
      </c>
    </row>
    <row r="8175" customFormat="false" ht="15" hidden="false" customHeight="false" outlineLevel="0" collapsed="false">
      <c r="A8175" s="2" t="s">
        <v>124</v>
      </c>
      <c r="B8175" s="2" t="s">
        <v>124</v>
      </c>
      <c r="C8175" s="2" t="s">
        <v>47</v>
      </c>
      <c r="D8175" s="2" t="s">
        <v>12</v>
      </c>
      <c r="E8175" s="2" t="s">
        <v>74</v>
      </c>
      <c r="F8175" s="2" t="s">
        <v>977</v>
      </c>
      <c r="G8175" s="14" t="n">
        <v>9.5</v>
      </c>
      <c r="H8175" s="14" t="n">
        <v>11.08</v>
      </c>
      <c r="I8175" s="14" t="n">
        <v>9.5</v>
      </c>
      <c r="J8175" s="23" t="n">
        <f aca="false">IF(AND(E8175="Priority",ISNUMBER('Cost model'!N320)),'Cost model'!N320,'Cost model'!M320)</f>
        <v>24.5</v>
      </c>
      <c r="K8175" s="14" t="n">
        <f aca="false">J8175-H8175</f>
        <v>13.42</v>
      </c>
      <c r="L8175" s="14" t="n">
        <f aca="false">G8175-H8175</f>
        <v>-1.58</v>
      </c>
    </row>
    <row r="8176" customFormat="false" ht="15" hidden="false" customHeight="false" outlineLevel="0" collapsed="false">
      <c r="A8176" s="2" t="s">
        <v>174</v>
      </c>
      <c r="B8176" s="2" t="s">
        <v>174</v>
      </c>
      <c r="C8176" s="2" t="s">
        <v>49</v>
      </c>
      <c r="D8176" s="2" t="s">
        <v>10</v>
      </c>
      <c r="E8176" s="2" t="s">
        <v>74</v>
      </c>
      <c r="F8176" s="2" t="s">
        <v>977</v>
      </c>
      <c r="G8176" s="14" t="n">
        <v>17.5</v>
      </c>
      <c r="H8176" s="14" t="n">
        <v>21.1</v>
      </c>
      <c r="I8176" s="14" t="n">
        <v>17.5</v>
      </c>
      <c r="J8176" s="23" t="n">
        <f aca="false">IF(AND(E8176="Priority",ISNUMBER('Cost model'!N169)),'Cost model'!N169,'Cost model'!M169)</f>
        <v>18.5</v>
      </c>
      <c r="K8176" s="14" t="n">
        <f aca="false">J8176-H8176</f>
        <v>-2.6</v>
      </c>
      <c r="L8176" s="14" t="n">
        <f aca="false">G8176-H8176</f>
        <v>-3.6</v>
      </c>
    </row>
    <row r="8177" customFormat="false" ht="15" hidden="false" customHeight="false" outlineLevel="0" collapsed="false">
      <c r="A8177" s="2" t="s">
        <v>142</v>
      </c>
      <c r="B8177" s="2" t="s">
        <v>142</v>
      </c>
      <c r="C8177" s="2" t="s">
        <v>47</v>
      </c>
      <c r="D8177" s="2" t="s">
        <v>12</v>
      </c>
      <c r="E8177" s="2" t="s">
        <v>74</v>
      </c>
      <c r="F8177" s="2" t="s">
        <v>977</v>
      </c>
      <c r="G8177" s="14" t="n">
        <v>9.5</v>
      </c>
      <c r="H8177" s="14" t="n">
        <v>27.4</v>
      </c>
      <c r="I8177" s="14" t="n">
        <v>9.5</v>
      </c>
      <c r="J8177" s="23" t="n">
        <f aca="false">IF(AND(E8177="Priority",ISNUMBER('Cost model'!N635)),'Cost model'!N635,'Cost model'!M635)</f>
        <v>30.5</v>
      </c>
      <c r="K8177" s="14" t="n">
        <f aca="false">J8177-H8177</f>
        <v>3.1</v>
      </c>
      <c r="L8177" s="14" t="n">
        <f aca="false">G8177-H8177</f>
        <v>-17.9</v>
      </c>
    </row>
    <row r="8178" customFormat="false" ht="15" hidden="false" customHeight="false" outlineLevel="0" collapsed="false">
      <c r="A8178" s="2" t="s">
        <v>142</v>
      </c>
      <c r="B8178" s="2" t="s">
        <v>142</v>
      </c>
      <c r="C8178" s="2" t="s">
        <v>48</v>
      </c>
      <c r="D8178" s="2" t="s">
        <v>10</v>
      </c>
      <c r="E8178" s="2" t="s">
        <v>74</v>
      </c>
      <c r="F8178" s="2" t="s">
        <v>977</v>
      </c>
      <c r="G8178" s="14" t="n">
        <v>12.5</v>
      </c>
      <c r="H8178" s="14" t="n">
        <v>23.88</v>
      </c>
      <c r="I8178" s="14" t="n">
        <v>12.5</v>
      </c>
      <c r="J8178" s="23" t="n">
        <f aca="false">IF(AND(E8178="Priority",ISNUMBER('Cost model'!N633)),'Cost model'!N633,'Cost model'!M633)</f>
        <v>11.5</v>
      </c>
      <c r="K8178" s="14" t="n">
        <f aca="false">J8178-H8178</f>
        <v>-12.38</v>
      </c>
      <c r="L8178" s="14" t="n">
        <f aca="false">G8178-H8178</f>
        <v>-11.38</v>
      </c>
    </row>
    <row r="8179" customFormat="false" ht="15" hidden="false" customHeight="false" outlineLevel="0" collapsed="false">
      <c r="A8179" s="2" t="s">
        <v>174</v>
      </c>
      <c r="B8179" s="2" t="s">
        <v>174</v>
      </c>
      <c r="C8179" s="2" t="s">
        <v>48</v>
      </c>
      <c r="D8179" s="2" t="s">
        <v>10</v>
      </c>
      <c r="E8179" s="2" t="s">
        <v>83</v>
      </c>
      <c r="F8179" s="2" t="s">
        <v>977</v>
      </c>
      <c r="G8179" s="14" t="n">
        <v>17.5</v>
      </c>
      <c r="H8179" s="14" t="n">
        <v>21.1</v>
      </c>
      <c r="I8179" s="14" t="n">
        <v>17.5</v>
      </c>
      <c r="J8179" s="23" t="n">
        <f aca="false">IF(AND(E8179="Priority",ISNUMBER('Cost model'!N168)),'Cost model'!N168,'Cost model'!M168)</f>
        <v>18.5</v>
      </c>
      <c r="K8179" s="14" t="n">
        <f aca="false">J8179-H8179</f>
        <v>-2.6</v>
      </c>
      <c r="L8179" s="14" t="n">
        <f aca="false">G8179-H8179</f>
        <v>-3.6</v>
      </c>
    </row>
    <row r="8180" customFormat="false" ht="15" hidden="false" customHeight="false" outlineLevel="0" collapsed="false">
      <c r="A8180" s="2" t="s">
        <v>142</v>
      </c>
      <c r="B8180" s="2" t="s">
        <v>142</v>
      </c>
      <c r="C8180" s="2" t="s">
        <v>49</v>
      </c>
      <c r="D8180" s="2" t="s">
        <v>12</v>
      </c>
      <c r="E8180" s="2" t="s">
        <v>74</v>
      </c>
      <c r="F8180" s="2" t="s">
        <v>977</v>
      </c>
      <c r="G8180" s="14" t="n">
        <v>19.5</v>
      </c>
      <c r="H8180" s="14" t="n">
        <v>49.8</v>
      </c>
      <c r="I8180" s="14" t="n">
        <v>19.5</v>
      </c>
      <c r="J8180" s="23" t="n">
        <f aca="false">IF(AND(E8180="Priority",ISNUMBER('Cost model'!N637)),'Cost model'!N637,'Cost model'!M637)</f>
        <v>45</v>
      </c>
      <c r="K8180" s="14" t="n">
        <f aca="false">J8180-H8180</f>
        <v>-4.8</v>
      </c>
      <c r="L8180" s="14" t="n">
        <f aca="false">G8180-H8180</f>
        <v>-30.3</v>
      </c>
    </row>
    <row r="8181" customFormat="false" ht="15" hidden="false" customHeight="false" outlineLevel="0" collapsed="false">
      <c r="A8181" s="2" t="s">
        <v>158</v>
      </c>
      <c r="B8181" s="2" t="s">
        <v>158</v>
      </c>
      <c r="C8181" s="2" t="s">
        <v>47</v>
      </c>
      <c r="D8181" s="2" t="s">
        <v>10</v>
      </c>
      <c r="E8181" s="2" t="s">
        <v>74</v>
      </c>
      <c r="F8181" s="2" t="s">
        <v>977</v>
      </c>
      <c r="G8181" s="14" t="n">
        <v>9.5</v>
      </c>
      <c r="H8181" s="14" t="n">
        <v>8.14</v>
      </c>
      <c r="I8181" s="14" t="n">
        <v>9.5</v>
      </c>
      <c r="J8181" s="23" t="n">
        <f aca="false">IF(AND(E8181="Priority",ISNUMBER('Cost model'!N422)),'Cost model'!N422,'Cost model'!M422)</f>
        <v>8.5</v>
      </c>
      <c r="K8181" s="14" t="n">
        <f aca="false">J8181-H8181</f>
        <v>0.359999999999999</v>
      </c>
      <c r="L8181" s="14" t="n">
        <f aca="false">G8181-H8181</f>
        <v>1.36</v>
      </c>
    </row>
    <row r="8182" customFormat="false" ht="15" hidden="false" customHeight="false" outlineLevel="0" collapsed="false">
      <c r="A8182" s="2" t="s">
        <v>142</v>
      </c>
      <c r="B8182" s="2" t="s">
        <v>142</v>
      </c>
      <c r="C8182" s="2" t="s">
        <v>48</v>
      </c>
      <c r="D8182" s="2" t="s">
        <v>12</v>
      </c>
      <c r="E8182" s="2" t="s">
        <v>74</v>
      </c>
      <c r="F8182" s="2" t="s">
        <v>977</v>
      </c>
      <c r="G8182" s="14" t="n">
        <v>12.5</v>
      </c>
      <c r="H8182" s="14" t="n">
        <v>41.81</v>
      </c>
      <c r="I8182" s="14" t="n">
        <v>12.5</v>
      </c>
      <c r="J8182" s="23" t="n">
        <f aca="false">IF(AND(E8182="Priority",ISNUMBER('Cost model'!N636)),'Cost model'!N636,'Cost model'!M636)</f>
        <v>40</v>
      </c>
      <c r="K8182" s="14" t="n">
        <f aca="false">J8182-H8182</f>
        <v>-1.81</v>
      </c>
      <c r="L8182" s="14" t="n">
        <f aca="false">G8182-H8182</f>
        <v>-29.31</v>
      </c>
    </row>
    <row r="8183" customFormat="false" ht="15" hidden="false" customHeight="false" outlineLevel="0" collapsed="false">
      <c r="A8183" s="2" t="s">
        <v>124</v>
      </c>
      <c r="B8183" s="2" t="s">
        <v>124</v>
      </c>
      <c r="C8183" s="2" t="s">
        <v>48</v>
      </c>
      <c r="D8183" s="2" t="s">
        <v>10</v>
      </c>
      <c r="E8183" s="2" t="s">
        <v>74</v>
      </c>
      <c r="F8183" s="2" t="s">
        <v>977</v>
      </c>
      <c r="G8183" s="14" t="n">
        <v>12.5</v>
      </c>
      <c r="H8183" s="14" t="n">
        <v>14.2</v>
      </c>
      <c r="I8183" s="14" t="n">
        <v>12.5</v>
      </c>
      <c r="J8183" s="23" t="n">
        <f aca="false">IF(AND(E8183="Priority",ISNUMBER('Cost model'!N318)),'Cost model'!N318,'Cost model'!M318)</f>
        <v>14.5</v>
      </c>
      <c r="K8183" s="14" t="n">
        <f aca="false">J8183-H8183</f>
        <v>0.300000000000001</v>
      </c>
      <c r="L8183" s="14" t="n">
        <f aca="false">G8183-H8183</f>
        <v>-1.7</v>
      </c>
    </row>
    <row r="8184" customFormat="false" ht="15" hidden="false" customHeight="false" outlineLevel="0" collapsed="false">
      <c r="A8184" s="2" t="s">
        <v>174</v>
      </c>
      <c r="B8184" s="2" t="s">
        <v>174</v>
      </c>
      <c r="C8184" s="2" t="s">
        <v>49</v>
      </c>
      <c r="D8184" s="2" t="s">
        <v>12</v>
      </c>
      <c r="E8184" s="2" t="s">
        <v>74</v>
      </c>
      <c r="F8184" s="2" t="s">
        <v>977</v>
      </c>
      <c r="G8184" s="14" t="n">
        <v>19.5</v>
      </c>
      <c r="H8184" s="14" t="n">
        <v>41.85</v>
      </c>
      <c r="I8184" s="14" t="n">
        <v>19.5</v>
      </c>
      <c r="J8184" s="23" t="n">
        <f aca="false">IF(AND(E8184="Priority",ISNUMBER('Cost model'!N172)),'Cost model'!N172,'Cost model'!M172)</f>
        <v>45</v>
      </c>
      <c r="K8184" s="14" t="n">
        <f aca="false">J8184-H8184</f>
        <v>3.15</v>
      </c>
      <c r="L8184" s="14" t="n">
        <f aca="false">G8184-H8184</f>
        <v>-22.35</v>
      </c>
    </row>
    <row r="8185" customFormat="false" ht="15" hidden="false" customHeight="false" outlineLevel="0" collapsed="false">
      <c r="A8185" s="2" t="s">
        <v>124</v>
      </c>
      <c r="B8185" s="2" t="s">
        <v>158</v>
      </c>
      <c r="C8185" s="2" t="s">
        <v>48</v>
      </c>
      <c r="D8185" s="2" t="s">
        <v>10</v>
      </c>
      <c r="E8185" s="2" t="s">
        <v>74</v>
      </c>
      <c r="F8185" s="2" t="s">
        <v>976</v>
      </c>
      <c r="G8185" s="14" t="n">
        <v>12.5</v>
      </c>
      <c r="H8185" s="14" t="n">
        <v>10.88</v>
      </c>
      <c r="I8185" s="14" t="n">
        <v>14.5</v>
      </c>
      <c r="J8185" s="23" t="n">
        <f aca="false">IF(AND(E8185="Priority",ISNUMBER('Cost model'!N348)),'Cost model'!N348,'Cost model'!M348)</f>
        <v>17.5</v>
      </c>
      <c r="K8185" s="14" t="n">
        <f aca="false">J8185-H8185</f>
        <v>6.62</v>
      </c>
      <c r="L8185" s="14" t="n">
        <f aca="false">G8185-H8185</f>
        <v>1.62</v>
      </c>
    </row>
    <row r="8186" customFormat="false" ht="15" hidden="false" customHeight="false" outlineLevel="0" collapsed="false">
      <c r="A8186" s="2" t="s">
        <v>124</v>
      </c>
      <c r="B8186" s="2" t="s">
        <v>124</v>
      </c>
      <c r="C8186" s="2" t="s">
        <v>48</v>
      </c>
      <c r="D8186" s="2" t="s">
        <v>10</v>
      </c>
      <c r="E8186" s="2" t="s">
        <v>74</v>
      </c>
      <c r="F8186" s="2" t="s">
        <v>977</v>
      </c>
      <c r="G8186" s="14" t="n">
        <v>12.5</v>
      </c>
      <c r="H8186" s="14" t="n">
        <v>9.17</v>
      </c>
      <c r="I8186" s="14" t="n">
        <v>12.5</v>
      </c>
      <c r="J8186" s="23" t="n">
        <f aca="false">IF(AND(E8186="Priority",ISNUMBER('Cost model'!N318)),'Cost model'!N318,'Cost model'!M318)</f>
        <v>14.5</v>
      </c>
      <c r="K8186" s="14" t="n">
        <f aca="false">J8186-H8186</f>
        <v>5.33</v>
      </c>
      <c r="L8186" s="14" t="n">
        <f aca="false">G8186-H8186</f>
        <v>3.33</v>
      </c>
    </row>
    <row r="8187" customFormat="false" ht="15" hidden="false" customHeight="false" outlineLevel="0" collapsed="false">
      <c r="A8187" s="2" t="s">
        <v>142</v>
      </c>
      <c r="B8187" s="2" t="s">
        <v>124</v>
      </c>
      <c r="C8187" s="2" t="s">
        <v>49</v>
      </c>
      <c r="D8187" s="2" t="s">
        <v>10</v>
      </c>
      <c r="E8187" s="2" t="s">
        <v>74</v>
      </c>
      <c r="F8187" s="2" t="s">
        <v>976</v>
      </c>
      <c r="G8187" s="14" t="n">
        <v>19.5</v>
      </c>
      <c r="H8187" s="14" t="n">
        <v>49.39</v>
      </c>
      <c r="I8187" s="14" t="n">
        <v>17.5</v>
      </c>
      <c r="J8187" s="23" t="n">
        <f aca="false">IF(AND(E8187="Priority",ISNUMBER('Cost model'!N664)),'Cost model'!N664,'Cost model'!M664)</f>
        <v>19.5</v>
      </c>
      <c r="K8187" s="14" t="n">
        <f aca="false">J8187-H8187</f>
        <v>-29.89</v>
      </c>
      <c r="L8187" s="14" t="n">
        <f aca="false">G8187-H8187</f>
        <v>-29.89</v>
      </c>
    </row>
    <row r="8188" customFormat="false" ht="15" hidden="false" customHeight="false" outlineLevel="0" collapsed="false">
      <c r="A8188" s="2" t="s">
        <v>174</v>
      </c>
      <c r="B8188" s="2" t="s">
        <v>174</v>
      </c>
      <c r="C8188" s="2" t="s">
        <v>48</v>
      </c>
      <c r="D8188" s="2" t="s">
        <v>10</v>
      </c>
      <c r="E8188" s="2" t="s">
        <v>83</v>
      </c>
      <c r="F8188" s="2" t="s">
        <v>977</v>
      </c>
      <c r="G8188" s="14" t="n">
        <v>17.5</v>
      </c>
      <c r="H8188" s="14" t="n">
        <v>21.1</v>
      </c>
      <c r="I8188" s="14" t="n">
        <v>17.5</v>
      </c>
      <c r="J8188" s="23" t="n">
        <f aca="false">IF(AND(E8188="Priority",ISNUMBER('Cost model'!N168)),'Cost model'!N168,'Cost model'!M168)</f>
        <v>18.5</v>
      </c>
      <c r="K8188" s="14" t="n">
        <f aca="false">J8188-H8188</f>
        <v>-2.6</v>
      </c>
      <c r="L8188" s="14" t="n">
        <f aca="false">G8188-H8188</f>
        <v>-3.6</v>
      </c>
    </row>
    <row r="8189" customFormat="false" ht="15" hidden="false" customHeight="false" outlineLevel="0" collapsed="false">
      <c r="A8189" s="2" t="s">
        <v>124</v>
      </c>
      <c r="B8189" s="2" t="s">
        <v>124</v>
      </c>
      <c r="C8189" s="2" t="s">
        <v>47</v>
      </c>
      <c r="D8189" s="2" t="s">
        <v>12</v>
      </c>
      <c r="E8189" s="2" t="s">
        <v>74</v>
      </c>
      <c r="F8189" s="2" t="s">
        <v>977</v>
      </c>
      <c r="G8189" s="14" t="n">
        <v>9.5</v>
      </c>
      <c r="H8189" s="14" t="n">
        <v>14.05</v>
      </c>
      <c r="I8189" s="14" t="n">
        <v>9.5</v>
      </c>
      <c r="J8189" s="23" t="n">
        <f aca="false">IF(AND(E8189="Priority",ISNUMBER('Cost model'!N320)),'Cost model'!N320,'Cost model'!M320)</f>
        <v>24.5</v>
      </c>
      <c r="K8189" s="14" t="n">
        <f aca="false">J8189-H8189</f>
        <v>10.45</v>
      </c>
      <c r="L8189" s="14" t="n">
        <f aca="false">G8189-H8189</f>
        <v>-4.55</v>
      </c>
    </row>
    <row r="8190" customFormat="false" ht="15" hidden="false" customHeight="false" outlineLevel="0" collapsed="false">
      <c r="A8190" s="2" t="s">
        <v>174</v>
      </c>
      <c r="B8190" s="2" t="s">
        <v>124</v>
      </c>
      <c r="C8190" s="2" t="s">
        <v>48</v>
      </c>
      <c r="D8190" s="2" t="s">
        <v>10</v>
      </c>
      <c r="E8190" s="2" t="s">
        <v>74</v>
      </c>
      <c r="F8190" s="2" t="s">
        <v>976</v>
      </c>
      <c r="G8190" s="14" t="n">
        <v>12.5</v>
      </c>
      <c r="H8190" s="14" t="n">
        <v>13.98</v>
      </c>
      <c r="I8190" s="14" t="n">
        <v>12.5</v>
      </c>
      <c r="J8190" s="23" t="n">
        <f aca="false">IF(AND(E8190="Priority",ISNUMBER('Cost model'!N108)),'Cost model'!N108,'Cost model'!M108)</f>
        <v>15.5</v>
      </c>
      <c r="K8190" s="14" t="n">
        <f aca="false">J8190-H8190</f>
        <v>1.52</v>
      </c>
      <c r="L8190" s="14" t="n">
        <f aca="false">G8190-H8190</f>
        <v>-1.48</v>
      </c>
    </row>
    <row r="8191" customFormat="false" ht="15" hidden="false" customHeight="false" outlineLevel="0" collapsed="false">
      <c r="A8191" s="2" t="s">
        <v>174</v>
      </c>
      <c r="B8191" s="2" t="s">
        <v>142</v>
      </c>
      <c r="C8191" s="2" t="s">
        <v>48</v>
      </c>
      <c r="D8191" s="2" t="s">
        <v>12</v>
      </c>
      <c r="E8191" s="2" t="s">
        <v>74</v>
      </c>
      <c r="F8191" s="2" t="s">
        <v>976</v>
      </c>
      <c r="G8191" s="14" t="n">
        <v>12.5</v>
      </c>
      <c r="H8191" s="14" t="n">
        <v>45.99</v>
      </c>
      <c r="I8191" s="14" t="n">
        <v>12.5</v>
      </c>
      <c r="J8191" s="23" t="n">
        <f aca="false">IF(AND(E8191="Priority",ISNUMBER('Cost model'!N126)),'Cost model'!N126,'Cost model'!M126)</f>
        <v>45</v>
      </c>
      <c r="K8191" s="14" t="n">
        <f aca="false">J8191-H8191</f>
        <v>-0.990000000000002</v>
      </c>
      <c r="L8191" s="14" t="n">
        <f aca="false">G8191-H8191</f>
        <v>-33.49</v>
      </c>
    </row>
    <row r="8192" customFormat="false" ht="15" hidden="false" customHeight="false" outlineLevel="0" collapsed="false">
      <c r="A8192" s="2" t="s">
        <v>124</v>
      </c>
      <c r="B8192" s="2" t="s">
        <v>142</v>
      </c>
      <c r="C8192" s="2" t="s">
        <v>48</v>
      </c>
      <c r="D8192" s="2" t="s">
        <v>12</v>
      </c>
      <c r="E8192" s="2" t="s">
        <v>74</v>
      </c>
      <c r="F8192" s="2" t="s">
        <v>976</v>
      </c>
      <c r="G8192" s="14" t="n">
        <v>12.5</v>
      </c>
      <c r="H8192" s="14" t="n">
        <v>62.45</v>
      </c>
      <c r="I8192" s="14" t="n">
        <v>19.5</v>
      </c>
      <c r="J8192" s="23" t="n">
        <f aca="false">IF(AND(E8192="Priority",ISNUMBER('Cost model'!N336)),'Cost model'!N336,'Cost model'!M336)</f>
        <v>50</v>
      </c>
      <c r="K8192" s="14" t="n">
        <f aca="false">J8192-H8192</f>
        <v>-12.45</v>
      </c>
      <c r="L8192" s="14" t="n">
        <f aca="false">G8192-H8192</f>
        <v>-49.95</v>
      </c>
    </row>
    <row r="8193" customFormat="false" ht="15" hidden="false" customHeight="false" outlineLevel="0" collapsed="false">
      <c r="A8193" s="2" t="s">
        <v>174</v>
      </c>
      <c r="B8193" s="2" t="s">
        <v>174</v>
      </c>
      <c r="C8193" s="2" t="s">
        <v>48</v>
      </c>
      <c r="D8193" s="2" t="s">
        <v>10</v>
      </c>
      <c r="E8193" s="2" t="s">
        <v>83</v>
      </c>
      <c r="F8193" s="2" t="s">
        <v>977</v>
      </c>
      <c r="G8193" s="14" t="n">
        <v>17.5</v>
      </c>
      <c r="H8193" s="14" t="n">
        <v>21.1</v>
      </c>
      <c r="I8193" s="14" t="n">
        <v>17.5</v>
      </c>
      <c r="J8193" s="23" t="n">
        <f aca="false">IF(AND(E8193="Priority",ISNUMBER('Cost model'!N168)),'Cost model'!N168,'Cost model'!M168)</f>
        <v>18.5</v>
      </c>
      <c r="K8193" s="14" t="n">
        <f aca="false">J8193-H8193</f>
        <v>-2.6</v>
      </c>
      <c r="L8193" s="14" t="n">
        <f aca="false">G8193-H8193</f>
        <v>-3.6</v>
      </c>
    </row>
    <row r="8194" customFormat="false" ht="15" hidden="false" customHeight="false" outlineLevel="0" collapsed="false">
      <c r="A8194" s="2" t="s">
        <v>174</v>
      </c>
      <c r="B8194" s="2" t="s">
        <v>174</v>
      </c>
      <c r="C8194" s="2" t="s">
        <v>48</v>
      </c>
      <c r="D8194" s="2" t="s">
        <v>10</v>
      </c>
      <c r="E8194" s="2" t="s">
        <v>74</v>
      </c>
      <c r="F8194" s="2" t="s">
        <v>977</v>
      </c>
      <c r="G8194" s="14" t="n">
        <v>12.5</v>
      </c>
      <c r="H8194" s="14" t="n">
        <v>11.37</v>
      </c>
      <c r="I8194" s="14" t="n">
        <v>12.5</v>
      </c>
      <c r="J8194" s="23" t="n">
        <f aca="false">IF(AND(E8194="Priority",ISNUMBER('Cost model'!N168)),'Cost model'!N168,'Cost model'!M168)</f>
        <v>13.5</v>
      </c>
      <c r="K8194" s="14" t="n">
        <f aca="false">J8194-H8194</f>
        <v>2.13</v>
      </c>
      <c r="L8194" s="14" t="n">
        <f aca="false">G8194-H8194</f>
        <v>1.13</v>
      </c>
    </row>
    <row r="8195" customFormat="false" ht="15" hidden="false" customHeight="false" outlineLevel="0" collapsed="false">
      <c r="A8195" s="2" t="s">
        <v>221</v>
      </c>
      <c r="B8195" s="2" t="s">
        <v>158</v>
      </c>
      <c r="C8195" s="2" t="s">
        <v>49</v>
      </c>
      <c r="D8195" s="2" t="s">
        <v>12</v>
      </c>
      <c r="E8195" s="2" t="s">
        <v>74</v>
      </c>
      <c r="F8195" s="2" t="s">
        <v>976</v>
      </c>
      <c r="G8195" s="14" t="n">
        <v>19.5</v>
      </c>
      <c r="H8195" s="14" t="n">
        <v>70.6</v>
      </c>
      <c r="I8195" s="14" t="n">
        <v>19.5</v>
      </c>
      <c r="J8195" s="23" t="n">
        <f aca="false">IF(AND(E8195="Priority",ISNUMBER('Cost model'!N757)),'Cost model'!N757,'Cost model'!M757)</f>
        <v>65</v>
      </c>
      <c r="K8195" s="14" t="n">
        <f aca="false">J8195-H8195</f>
        <v>-5.59999999999999</v>
      </c>
      <c r="L8195" s="14" t="n">
        <f aca="false">G8195-H8195</f>
        <v>-51.1</v>
      </c>
    </row>
    <row r="8196" customFormat="false" ht="15" hidden="false" customHeight="false" outlineLevel="0" collapsed="false">
      <c r="A8196" s="2" t="s">
        <v>124</v>
      </c>
      <c r="B8196" s="2" t="s">
        <v>124</v>
      </c>
      <c r="C8196" s="2" t="s">
        <v>48</v>
      </c>
      <c r="D8196" s="2" t="s">
        <v>12</v>
      </c>
      <c r="E8196" s="2" t="s">
        <v>74</v>
      </c>
      <c r="F8196" s="2" t="s">
        <v>977</v>
      </c>
      <c r="G8196" s="14" t="n">
        <v>9.5</v>
      </c>
      <c r="H8196" s="14" t="n">
        <v>9</v>
      </c>
      <c r="I8196" s="14" t="n">
        <v>12.5</v>
      </c>
      <c r="J8196" s="23" t="n">
        <f aca="false">IF(AND(E8196="Priority",ISNUMBER('Cost model'!N321)),'Cost model'!N321,'Cost model'!M321)</f>
        <v>40</v>
      </c>
      <c r="K8196" s="14" t="n">
        <f aca="false">J8196-H8196</f>
        <v>31</v>
      </c>
      <c r="L8196" s="14" t="n">
        <f aca="false">G8196-H8196</f>
        <v>0.5</v>
      </c>
    </row>
    <row r="8197" customFormat="false" ht="15" hidden="false" customHeight="false" outlineLevel="0" collapsed="false">
      <c r="A8197" s="2" t="s">
        <v>124</v>
      </c>
      <c r="B8197" s="2" t="s">
        <v>124</v>
      </c>
      <c r="C8197" s="2" t="s">
        <v>47</v>
      </c>
      <c r="D8197" s="2" t="s">
        <v>10</v>
      </c>
      <c r="E8197" s="2" t="s">
        <v>83</v>
      </c>
      <c r="F8197" s="2" t="s">
        <v>977</v>
      </c>
      <c r="G8197" s="14" t="n">
        <v>14.5</v>
      </c>
      <c r="H8197" s="14" t="n">
        <v>21.1</v>
      </c>
      <c r="I8197" s="14" t="n">
        <v>14.5</v>
      </c>
      <c r="J8197" s="23" t="n">
        <f aca="false">IF(AND(E8197="Priority",ISNUMBER('Cost model'!N317)),'Cost model'!N317,'Cost model'!M317)</f>
        <v>15.5</v>
      </c>
      <c r="K8197" s="14" t="n">
        <f aca="false">J8197-H8197</f>
        <v>-5.6</v>
      </c>
      <c r="L8197" s="14" t="n">
        <f aca="false">G8197-H8197</f>
        <v>-6.6</v>
      </c>
    </row>
    <row r="8198" customFormat="false" ht="15" hidden="false" customHeight="false" outlineLevel="0" collapsed="false">
      <c r="A8198" s="2" t="s">
        <v>124</v>
      </c>
      <c r="B8198" s="2" t="s">
        <v>124</v>
      </c>
      <c r="C8198" s="2" t="s">
        <v>47</v>
      </c>
      <c r="D8198" s="2" t="s">
        <v>10</v>
      </c>
      <c r="E8198" s="2" t="s">
        <v>74</v>
      </c>
      <c r="F8198" s="2" t="s">
        <v>977</v>
      </c>
      <c r="G8198" s="14" t="n">
        <v>9.5</v>
      </c>
      <c r="H8198" s="14" t="n">
        <v>7.5</v>
      </c>
      <c r="I8198" s="14" t="n">
        <v>9.5</v>
      </c>
      <c r="J8198" s="23" t="n">
        <f aca="false">IF(AND(E8198="Priority",ISNUMBER('Cost model'!N317)),'Cost model'!N317,'Cost model'!M317)</f>
        <v>10.5</v>
      </c>
      <c r="K8198" s="14" t="n">
        <f aca="false">J8198-H8198</f>
        <v>3</v>
      </c>
      <c r="L8198" s="14" t="n">
        <f aca="false">G8198-H8198</f>
        <v>2</v>
      </c>
    </row>
    <row r="8199" customFormat="false" ht="15" hidden="false" customHeight="false" outlineLevel="0" collapsed="false">
      <c r="A8199" s="2" t="s">
        <v>174</v>
      </c>
      <c r="B8199" s="2" t="s">
        <v>174</v>
      </c>
      <c r="C8199" s="2" t="s">
        <v>47</v>
      </c>
      <c r="D8199" s="2" t="s">
        <v>10</v>
      </c>
      <c r="E8199" s="2" t="s">
        <v>74</v>
      </c>
      <c r="F8199" s="2" t="s">
        <v>977</v>
      </c>
      <c r="G8199" s="14" t="n">
        <v>9.5</v>
      </c>
      <c r="H8199" s="14" t="n">
        <v>7.5</v>
      </c>
      <c r="I8199" s="14" t="n">
        <v>9.5</v>
      </c>
      <c r="J8199" s="23" t="n">
        <f aca="false">IF(AND(E8199="Priority",ISNUMBER('Cost model'!N167)),'Cost model'!N167,'Cost model'!M167)</f>
        <v>8.5</v>
      </c>
      <c r="K8199" s="14" t="n">
        <f aca="false">J8199-H8199</f>
        <v>1</v>
      </c>
      <c r="L8199" s="14" t="n">
        <f aca="false">G8199-H8199</f>
        <v>2</v>
      </c>
    </row>
    <row r="8200" customFormat="false" ht="15" hidden="false" customHeight="false" outlineLevel="0" collapsed="false">
      <c r="A8200" s="2" t="s">
        <v>124</v>
      </c>
      <c r="B8200" s="2" t="s">
        <v>123</v>
      </c>
      <c r="C8200" s="2" t="s">
        <v>48</v>
      </c>
      <c r="D8200" s="2" t="s">
        <v>10</v>
      </c>
      <c r="E8200" s="2" t="s">
        <v>74</v>
      </c>
      <c r="F8200" s="2" t="s">
        <v>976</v>
      </c>
      <c r="G8200" s="14" t="n">
        <v>12.5</v>
      </c>
      <c r="H8200" s="14" t="n">
        <v>23.88</v>
      </c>
      <c r="I8200" s="14" t="n">
        <v>19.5</v>
      </c>
      <c r="J8200" s="23" t="n">
        <f aca="false">IF(AND(E8200="Priority",ISNUMBER('Cost model'!N393)),'Cost model'!N393,'Cost model'!M393)</f>
        <v>18.5</v>
      </c>
      <c r="K8200" s="14" t="n">
        <f aca="false">J8200-H8200</f>
        <v>-5.38</v>
      </c>
      <c r="L8200" s="14" t="n">
        <f aca="false">G8200-H8200</f>
        <v>-11.38</v>
      </c>
    </row>
    <row r="8201" customFormat="false" ht="15" hidden="false" customHeight="false" outlineLevel="0" collapsed="false">
      <c r="A8201" s="2" t="s">
        <v>174</v>
      </c>
      <c r="B8201" s="2" t="s">
        <v>174</v>
      </c>
      <c r="C8201" s="2" t="s">
        <v>49</v>
      </c>
      <c r="D8201" s="2" t="s">
        <v>10</v>
      </c>
      <c r="E8201" s="2" t="s">
        <v>83</v>
      </c>
      <c r="F8201" s="2" t="s">
        <v>977</v>
      </c>
      <c r="G8201" s="14" t="n">
        <v>24.5</v>
      </c>
      <c r="H8201" s="14" t="n">
        <v>21.1</v>
      </c>
      <c r="I8201" s="14" t="n">
        <v>24.5</v>
      </c>
      <c r="J8201" s="23" t="n">
        <f aca="false">IF(AND(E8201="Priority",ISNUMBER('Cost model'!N169)),'Cost model'!N169,'Cost model'!M169)</f>
        <v>25.5</v>
      </c>
      <c r="K8201" s="14" t="n">
        <f aca="false">J8201-H8201</f>
        <v>4.4</v>
      </c>
      <c r="L8201" s="14" t="n">
        <f aca="false">G8201-H8201</f>
        <v>3.4</v>
      </c>
    </row>
    <row r="8202" customFormat="false" ht="15" hidden="false" customHeight="false" outlineLevel="0" collapsed="false">
      <c r="A8202" s="2" t="s">
        <v>174</v>
      </c>
      <c r="B8202" s="2" t="s">
        <v>174</v>
      </c>
      <c r="C8202" s="2" t="s">
        <v>48</v>
      </c>
      <c r="D8202" s="2" t="s">
        <v>10</v>
      </c>
      <c r="E8202" s="2" t="s">
        <v>74</v>
      </c>
      <c r="F8202" s="2" t="s">
        <v>977</v>
      </c>
      <c r="G8202" s="14" t="n">
        <v>12.5</v>
      </c>
      <c r="H8202" s="14" t="n">
        <v>11.37</v>
      </c>
      <c r="I8202" s="14" t="n">
        <v>12.5</v>
      </c>
      <c r="J8202" s="23" t="n">
        <f aca="false">IF(AND(E8202="Priority",ISNUMBER('Cost model'!N168)),'Cost model'!N168,'Cost model'!M168)</f>
        <v>13.5</v>
      </c>
      <c r="K8202" s="14" t="n">
        <f aca="false">J8202-H8202</f>
        <v>2.13</v>
      </c>
      <c r="L8202" s="14" t="n">
        <f aca="false">G8202-H8202</f>
        <v>1.13</v>
      </c>
    </row>
    <row r="8203" customFormat="false" ht="15" hidden="false" customHeight="false" outlineLevel="0" collapsed="false">
      <c r="A8203" s="2" t="s">
        <v>124</v>
      </c>
      <c r="B8203" s="2" t="s">
        <v>142</v>
      </c>
      <c r="C8203" s="2" t="s">
        <v>48</v>
      </c>
      <c r="D8203" s="2" t="s">
        <v>10</v>
      </c>
      <c r="E8203" s="2" t="s">
        <v>74</v>
      </c>
      <c r="F8203" s="2" t="s">
        <v>976</v>
      </c>
      <c r="G8203" s="14" t="n">
        <v>12.5</v>
      </c>
      <c r="H8203" s="14" t="n">
        <v>14.3</v>
      </c>
      <c r="I8203" s="14" t="n">
        <v>14.5</v>
      </c>
      <c r="J8203" s="23" t="n">
        <f aca="false">IF(AND(E8203="Priority",ISNUMBER('Cost model'!N333)),'Cost model'!N333,'Cost model'!M333)</f>
        <v>18.5</v>
      </c>
      <c r="K8203" s="14" t="n">
        <f aca="false">J8203-H8203</f>
        <v>4.2</v>
      </c>
      <c r="L8203" s="14" t="n">
        <f aca="false">G8203-H8203</f>
        <v>-1.8</v>
      </c>
    </row>
    <row r="8204" customFormat="false" ht="15" hidden="false" customHeight="false" outlineLevel="0" collapsed="false">
      <c r="A8204" s="2" t="s">
        <v>221</v>
      </c>
      <c r="B8204" s="2" t="s">
        <v>221</v>
      </c>
      <c r="C8204" s="2" t="s">
        <v>47</v>
      </c>
      <c r="D8204" s="2" t="s">
        <v>10</v>
      </c>
      <c r="E8204" s="2" t="s">
        <v>83</v>
      </c>
      <c r="F8204" s="2" t="s">
        <v>977</v>
      </c>
      <c r="G8204" s="14" t="n">
        <v>14.5</v>
      </c>
      <c r="H8204" s="14" t="n">
        <v>21.1</v>
      </c>
      <c r="I8204" s="14" t="n">
        <v>14.5</v>
      </c>
      <c r="J8204" s="23" t="n">
        <f aca="false">IF(AND(E8204="Priority",ISNUMBER('Cost model'!N737)),'Cost model'!N737,'Cost model'!M737)</f>
        <v>13.5</v>
      </c>
      <c r="K8204" s="14" t="n">
        <f aca="false">J8204-H8204</f>
        <v>-7.6</v>
      </c>
      <c r="L8204" s="14" t="n">
        <f aca="false">G8204-H8204</f>
        <v>-6.6</v>
      </c>
    </row>
    <row r="8205" customFormat="false" ht="15" hidden="false" customHeight="false" outlineLevel="0" collapsed="false">
      <c r="A8205" s="2" t="s">
        <v>174</v>
      </c>
      <c r="B8205" s="2" t="s">
        <v>174</v>
      </c>
      <c r="C8205" s="2" t="s">
        <v>48</v>
      </c>
      <c r="D8205" s="2" t="s">
        <v>12</v>
      </c>
      <c r="E8205" s="2" t="s">
        <v>74</v>
      </c>
      <c r="F8205" s="2" t="s">
        <v>977</v>
      </c>
      <c r="G8205" s="14" t="n">
        <v>12.5</v>
      </c>
      <c r="H8205" s="14" t="n">
        <v>41.81</v>
      </c>
      <c r="I8205" s="14" t="n">
        <v>12.5</v>
      </c>
      <c r="J8205" s="23" t="n">
        <f aca="false">IF(AND(E8205="Priority",ISNUMBER('Cost model'!N171)),'Cost model'!N171,'Cost model'!M171)</f>
        <v>40</v>
      </c>
      <c r="K8205" s="14" t="n">
        <f aca="false">J8205-H8205</f>
        <v>-1.81</v>
      </c>
      <c r="L8205" s="14" t="n">
        <f aca="false">G8205-H8205</f>
        <v>-29.31</v>
      </c>
    </row>
    <row r="8206" customFormat="false" ht="15" hidden="false" customHeight="false" outlineLevel="0" collapsed="false">
      <c r="A8206" s="2" t="s">
        <v>174</v>
      </c>
      <c r="B8206" s="2" t="s">
        <v>174</v>
      </c>
      <c r="C8206" s="2" t="s">
        <v>48</v>
      </c>
      <c r="D8206" s="2" t="s">
        <v>10</v>
      </c>
      <c r="E8206" s="2" t="s">
        <v>74</v>
      </c>
      <c r="F8206" s="2" t="s">
        <v>977</v>
      </c>
      <c r="G8206" s="14" t="n">
        <v>12.5</v>
      </c>
      <c r="H8206" s="14" t="n">
        <v>11.37</v>
      </c>
      <c r="I8206" s="14" t="n">
        <v>12.5</v>
      </c>
      <c r="J8206" s="23" t="n">
        <f aca="false">IF(AND(E8206="Priority",ISNUMBER('Cost model'!N168)),'Cost model'!N168,'Cost model'!M168)</f>
        <v>13.5</v>
      </c>
      <c r="K8206" s="14" t="n">
        <f aca="false">J8206-H8206</f>
        <v>2.13</v>
      </c>
      <c r="L8206" s="14" t="n">
        <f aca="false">G8206-H8206</f>
        <v>1.13</v>
      </c>
    </row>
    <row r="8207" customFormat="false" ht="15" hidden="false" customHeight="false" outlineLevel="0" collapsed="false">
      <c r="A8207" s="2" t="s">
        <v>124</v>
      </c>
      <c r="B8207" s="2" t="s">
        <v>124</v>
      </c>
      <c r="C8207" s="2" t="s">
        <v>48</v>
      </c>
      <c r="D8207" s="2" t="s">
        <v>12</v>
      </c>
      <c r="E8207" s="2" t="s">
        <v>74</v>
      </c>
      <c r="F8207" s="2" t="s">
        <v>977</v>
      </c>
      <c r="G8207" s="14" t="n">
        <v>12.5</v>
      </c>
      <c r="H8207" s="14" t="n">
        <v>41.81</v>
      </c>
      <c r="I8207" s="14" t="n">
        <v>12.5</v>
      </c>
      <c r="J8207" s="23" t="n">
        <f aca="false">IF(AND(E8207="Priority",ISNUMBER('Cost model'!N321)),'Cost model'!N321,'Cost model'!M321)</f>
        <v>40</v>
      </c>
      <c r="K8207" s="14" t="n">
        <f aca="false">J8207-H8207</f>
        <v>-1.81</v>
      </c>
      <c r="L8207" s="14" t="n">
        <f aca="false">G8207-H8207</f>
        <v>-29.31</v>
      </c>
    </row>
    <row r="8208" customFormat="false" ht="15" hidden="false" customHeight="false" outlineLevel="0" collapsed="false">
      <c r="A8208" s="2" t="s">
        <v>142</v>
      </c>
      <c r="B8208" s="2" t="s">
        <v>142</v>
      </c>
      <c r="C8208" s="2" t="s">
        <v>49</v>
      </c>
      <c r="D8208" s="2" t="s">
        <v>10</v>
      </c>
      <c r="E8208" s="2" t="s">
        <v>74</v>
      </c>
      <c r="F8208" s="2" t="s">
        <v>977</v>
      </c>
      <c r="G8208" s="14" t="n">
        <v>17.5</v>
      </c>
      <c r="H8208" s="14" t="n">
        <v>23.88</v>
      </c>
      <c r="I8208" s="14" t="n">
        <v>17.5</v>
      </c>
      <c r="J8208" s="23" t="n">
        <f aca="false">IF(AND(E8208="Priority",ISNUMBER('Cost model'!N634)),'Cost model'!N634,'Cost model'!M634)</f>
        <v>15.5</v>
      </c>
      <c r="K8208" s="14" t="n">
        <f aca="false">J8208-H8208</f>
        <v>-8.38</v>
      </c>
      <c r="L8208" s="14" t="n">
        <f aca="false">G8208-H8208</f>
        <v>-6.38</v>
      </c>
    </row>
    <row r="8209" customFormat="false" ht="15" hidden="false" customHeight="false" outlineLevel="0" collapsed="false">
      <c r="A8209" s="2" t="s">
        <v>124</v>
      </c>
      <c r="B8209" s="2" t="s">
        <v>124</v>
      </c>
      <c r="C8209" s="2" t="s">
        <v>48</v>
      </c>
      <c r="D8209" s="2" t="s">
        <v>13</v>
      </c>
      <c r="E8209" s="2" t="s">
        <v>74</v>
      </c>
      <c r="F8209" s="2" t="s">
        <v>977</v>
      </c>
      <c r="G8209" s="14" t="n">
        <v>24.5</v>
      </c>
      <c r="H8209" s="14" t="n">
        <v>111.76</v>
      </c>
      <c r="I8209" s="14" t="n">
        <v>24.5</v>
      </c>
      <c r="J8209" s="23" t="n">
        <f aca="false">IF(AND(E8209="Priority",ISNUMBER('Cost model'!N324)),'Cost model'!N324,'Cost model'!M324)</f>
        <v>85</v>
      </c>
      <c r="K8209" s="14" t="n">
        <f aca="false">J8209-H8209</f>
        <v>-26.76</v>
      </c>
      <c r="L8209" s="14" t="n">
        <f aca="false">G8209-H8209</f>
        <v>-87.26</v>
      </c>
    </row>
    <row r="8210" customFormat="false" ht="15" hidden="false" customHeight="false" outlineLevel="0" collapsed="false">
      <c r="A8210" s="2" t="s">
        <v>221</v>
      </c>
      <c r="B8210" s="2" t="s">
        <v>221</v>
      </c>
      <c r="C8210" s="2" t="s">
        <v>49</v>
      </c>
      <c r="D8210" s="2" t="s">
        <v>12</v>
      </c>
      <c r="E8210" s="2" t="s">
        <v>83</v>
      </c>
      <c r="F8210" s="2" t="s">
        <v>977</v>
      </c>
      <c r="G8210" s="14" t="n">
        <v>29.5</v>
      </c>
      <c r="H8210" s="14" t="n">
        <v>38.64</v>
      </c>
      <c r="I8210" s="14" t="n">
        <v>29.5</v>
      </c>
      <c r="J8210" s="23" t="n">
        <f aca="false">IF(AND(E8210="Priority",ISNUMBER('Cost model'!N742)),'Cost model'!N742,'Cost model'!M742)</f>
        <v>80</v>
      </c>
      <c r="K8210" s="14" t="n">
        <f aca="false">J8210-H8210</f>
        <v>41.36</v>
      </c>
      <c r="L8210" s="14" t="n">
        <f aca="false">G8210-H8210</f>
        <v>-9.14</v>
      </c>
    </row>
    <row r="8211" customFormat="false" ht="15" hidden="false" customHeight="false" outlineLevel="0" collapsed="false">
      <c r="A8211" s="2" t="s">
        <v>174</v>
      </c>
      <c r="B8211" s="2" t="s">
        <v>174</v>
      </c>
      <c r="C8211" s="2" t="s">
        <v>48</v>
      </c>
      <c r="D8211" s="2" t="s">
        <v>10</v>
      </c>
      <c r="E8211" s="2" t="s">
        <v>83</v>
      </c>
      <c r="F8211" s="2" t="s">
        <v>977</v>
      </c>
      <c r="G8211" s="14" t="n">
        <v>17.5</v>
      </c>
      <c r="H8211" s="14" t="n">
        <v>21.1</v>
      </c>
      <c r="I8211" s="14" t="n">
        <v>17.5</v>
      </c>
      <c r="J8211" s="23" t="n">
        <f aca="false">IF(AND(E8211="Priority",ISNUMBER('Cost model'!N168)),'Cost model'!N168,'Cost model'!M168)</f>
        <v>18.5</v>
      </c>
      <c r="K8211" s="14" t="n">
        <f aca="false">J8211-H8211</f>
        <v>-2.6</v>
      </c>
      <c r="L8211" s="14" t="n">
        <f aca="false">G8211-H8211</f>
        <v>-3.6</v>
      </c>
    </row>
    <row r="8212" customFormat="false" ht="15" hidden="false" customHeight="false" outlineLevel="0" collapsed="false">
      <c r="A8212" s="2" t="s">
        <v>142</v>
      </c>
      <c r="B8212" s="2" t="s">
        <v>124</v>
      </c>
      <c r="C8212" s="2" t="s">
        <v>47</v>
      </c>
      <c r="D8212" s="2" t="s">
        <v>10</v>
      </c>
      <c r="E8212" s="2" t="s">
        <v>74</v>
      </c>
      <c r="F8212" s="2" t="s">
        <v>976</v>
      </c>
      <c r="G8212" s="14" t="n">
        <v>9.5</v>
      </c>
      <c r="H8212" s="14" t="n">
        <v>9.03</v>
      </c>
      <c r="I8212" s="14" t="n">
        <v>14.5</v>
      </c>
      <c r="J8212" s="23" t="n">
        <f aca="false">IF(AND(E8212="Priority",ISNUMBER('Cost model'!N662)),'Cost model'!N662,'Cost model'!M662)</f>
        <v>13.5</v>
      </c>
      <c r="K8212" s="14" t="n">
        <f aca="false">J8212-H8212</f>
        <v>4.47</v>
      </c>
      <c r="L8212" s="14" t="n">
        <f aca="false">G8212-H8212</f>
        <v>0.470000000000001</v>
      </c>
    </row>
    <row r="8213" customFormat="false" ht="15" hidden="false" customHeight="false" outlineLevel="0" collapsed="false">
      <c r="A8213" s="2" t="s">
        <v>142</v>
      </c>
      <c r="B8213" s="2" t="s">
        <v>142</v>
      </c>
      <c r="C8213" s="2" t="s">
        <v>47</v>
      </c>
      <c r="D8213" s="2" t="s">
        <v>10</v>
      </c>
      <c r="E8213" s="2" t="s">
        <v>74</v>
      </c>
      <c r="F8213" s="2" t="s">
        <v>977</v>
      </c>
      <c r="G8213" s="14" t="n">
        <v>9.5</v>
      </c>
      <c r="H8213" s="14" t="n">
        <v>21.1</v>
      </c>
      <c r="I8213" s="14" t="n">
        <v>9.5</v>
      </c>
      <c r="J8213" s="23" t="n">
        <f aca="false">IF(AND(E8213="Priority",ISNUMBER('Cost model'!N632)),'Cost model'!N632,'Cost model'!M632)</f>
        <v>9.5</v>
      </c>
      <c r="K8213" s="14" t="n">
        <f aca="false">J8213-H8213</f>
        <v>-11.6</v>
      </c>
      <c r="L8213" s="14" t="n">
        <f aca="false">G8213-H8213</f>
        <v>-11.6</v>
      </c>
    </row>
    <row r="8214" customFormat="false" ht="15" hidden="false" customHeight="false" outlineLevel="0" collapsed="false">
      <c r="A8214" s="2" t="s">
        <v>124</v>
      </c>
      <c r="B8214" s="2" t="s">
        <v>124</v>
      </c>
      <c r="C8214" s="2" t="s">
        <v>49</v>
      </c>
      <c r="D8214" s="2" t="s">
        <v>10</v>
      </c>
      <c r="E8214" s="2" t="s">
        <v>74</v>
      </c>
      <c r="F8214" s="2" t="s">
        <v>977</v>
      </c>
      <c r="G8214" s="14" t="n">
        <v>17.5</v>
      </c>
      <c r="H8214" s="14" t="n">
        <v>13.38</v>
      </c>
      <c r="I8214" s="14" t="n">
        <v>17.5</v>
      </c>
      <c r="J8214" s="23" t="n">
        <f aca="false">IF(AND(E8214="Priority",ISNUMBER('Cost model'!N319)),'Cost model'!N319,'Cost model'!M319)</f>
        <v>16.5</v>
      </c>
      <c r="K8214" s="14" t="n">
        <f aca="false">J8214-H8214</f>
        <v>3.12</v>
      </c>
      <c r="L8214" s="14" t="n">
        <f aca="false">G8214-H8214</f>
        <v>4.12</v>
      </c>
    </row>
    <row r="8215" customFormat="false" ht="15" hidden="false" customHeight="false" outlineLevel="0" collapsed="false">
      <c r="A8215" s="2" t="s">
        <v>174</v>
      </c>
      <c r="B8215" s="2" t="s">
        <v>174</v>
      </c>
      <c r="C8215" s="2" t="s">
        <v>49</v>
      </c>
      <c r="D8215" s="2" t="s">
        <v>14</v>
      </c>
      <c r="E8215" s="2" t="s">
        <v>74</v>
      </c>
      <c r="F8215" s="2" t="s">
        <v>977</v>
      </c>
      <c r="G8215" s="14" t="n">
        <v>85</v>
      </c>
      <c r="H8215" s="14" t="n">
        <v>211.46</v>
      </c>
      <c r="I8215" s="14" t="n">
        <v>85</v>
      </c>
      <c r="J8215" s="23" t="n">
        <f aca="false">IF(AND(E8215="Priority",ISNUMBER('Cost model'!N178)),'Cost model'!N178,'Cost model'!M178)</f>
        <v>145</v>
      </c>
      <c r="K8215" s="14" t="n">
        <f aca="false">J8215-H8215</f>
        <v>-66.46</v>
      </c>
      <c r="L8215" s="14" t="n">
        <f aca="false">G8215-H8215</f>
        <v>-126.46</v>
      </c>
    </row>
    <row r="8216" customFormat="false" ht="15" hidden="false" customHeight="false" outlineLevel="0" collapsed="false">
      <c r="A8216" s="2" t="s">
        <v>142</v>
      </c>
      <c r="B8216" s="2" t="s">
        <v>142</v>
      </c>
      <c r="C8216" s="2" t="s">
        <v>47</v>
      </c>
      <c r="D8216" s="2" t="s">
        <v>12</v>
      </c>
      <c r="E8216" s="2" t="s">
        <v>74</v>
      </c>
      <c r="F8216" s="2" t="s">
        <v>977</v>
      </c>
      <c r="G8216" s="14" t="n">
        <v>9.5</v>
      </c>
      <c r="H8216" s="14" t="n">
        <v>10.99</v>
      </c>
      <c r="I8216" s="14" t="n">
        <v>9.5</v>
      </c>
      <c r="J8216" s="23" t="n">
        <f aca="false">IF(AND(E8216="Priority",ISNUMBER('Cost model'!N635)),'Cost model'!N635,'Cost model'!M635)</f>
        <v>30.5</v>
      </c>
      <c r="K8216" s="14" t="n">
        <f aca="false">J8216-H8216</f>
        <v>19.51</v>
      </c>
      <c r="L8216" s="14" t="n">
        <f aca="false">G8216-H8216</f>
        <v>-1.49</v>
      </c>
    </row>
    <row r="8217" customFormat="false" ht="15" hidden="false" customHeight="false" outlineLevel="0" collapsed="false">
      <c r="A8217" s="2" t="s">
        <v>174</v>
      </c>
      <c r="B8217" s="2" t="s">
        <v>174</v>
      </c>
      <c r="C8217" s="2" t="s">
        <v>48</v>
      </c>
      <c r="D8217" s="2" t="s">
        <v>12</v>
      </c>
      <c r="E8217" s="2" t="s">
        <v>74</v>
      </c>
      <c r="F8217" s="2" t="s">
        <v>977</v>
      </c>
      <c r="G8217" s="14" t="n">
        <v>12.5</v>
      </c>
      <c r="H8217" s="14" t="n">
        <v>26.17</v>
      </c>
      <c r="I8217" s="14" t="n">
        <v>12.5</v>
      </c>
      <c r="J8217" s="23" t="n">
        <f aca="false">IF(AND(E8217="Priority",ISNUMBER('Cost model'!N171)),'Cost model'!N171,'Cost model'!M171)</f>
        <v>40</v>
      </c>
      <c r="K8217" s="14" t="n">
        <f aca="false">J8217-H8217</f>
        <v>13.83</v>
      </c>
      <c r="L8217" s="14" t="n">
        <f aca="false">G8217-H8217</f>
        <v>-13.67</v>
      </c>
    </row>
    <row r="8218" customFormat="false" ht="15" hidden="false" customHeight="false" outlineLevel="0" collapsed="false">
      <c r="A8218" s="2" t="s">
        <v>174</v>
      </c>
      <c r="B8218" s="2" t="s">
        <v>158</v>
      </c>
      <c r="C8218" s="2" t="s">
        <v>47</v>
      </c>
      <c r="D8218" s="2" t="s">
        <v>12</v>
      </c>
      <c r="E8218" s="2" t="s">
        <v>74</v>
      </c>
      <c r="F8218" s="2" t="s">
        <v>976</v>
      </c>
      <c r="G8218" s="14" t="n">
        <v>9.5</v>
      </c>
      <c r="H8218" s="14" t="n">
        <v>9.62</v>
      </c>
      <c r="I8218" s="14" t="n">
        <v>19.5</v>
      </c>
      <c r="J8218" s="23" t="n">
        <f aca="false">IF(AND(E8218="Priority",ISNUMBER('Cost model'!N140)),'Cost model'!N140,'Cost model'!M140)</f>
        <v>40</v>
      </c>
      <c r="K8218" s="14" t="n">
        <f aca="false">J8218-H8218</f>
        <v>30.38</v>
      </c>
      <c r="L8218" s="14" t="n">
        <f aca="false">G8218-H8218</f>
        <v>-0.119999999999999</v>
      </c>
    </row>
    <row r="8219" customFormat="false" ht="15" hidden="false" customHeight="false" outlineLevel="0" collapsed="false">
      <c r="A8219" s="2" t="s">
        <v>124</v>
      </c>
      <c r="B8219" s="2" t="s">
        <v>124</v>
      </c>
      <c r="C8219" s="2" t="s">
        <v>48</v>
      </c>
      <c r="D8219" s="2" t="s">
        <v>12</v>
      </c>
      <c r="E8219" s="2" t="s">
        <v>74</v>
      </c>
      <c r="F8219" s="2" t="s">
        <v>977</v>
      </c>
      <c r="G8219" s="14" t="n">
        <v>12.5</v>
      </c>
      <c r="H8219" s="14" t="n">
        <v>43.32</v>
      </c>
      <c r="I8219" s="14" t="n">
        <v>12.5</v>
      </c>
      <c r="J8219" s="23" t="n">
        <f aca="false">IF(AND(E8219="Priority",ISNUMBER('Cost model'!N321)),'Cost model'!N321,'Cost model'!M321)</f>
        <v>40</v>
      </c>
      <c r="K8219" s="14" t="n">
        <f aca="false">J8219-H8219</f>
        <v>-3.32</v>
      </c>
      <c r="L8219" s="14" t="n">
        <f aca="false">G8219-H8219</f>
        <v>-30.82</v>
      </c>
    </row>
    <row r="8220" customFormat="false" ht="15" hidden="false" customHeight="false" outlineLevel="0" collapsed="false">
      <c r="A8220" s="2" t="s">
        <v>221</v>
      </c>
      <c r="B8220" s="2" t="s">
        <v>221</v>
      </c>
      <c r="C8220" s="2" t="s">
        <v>49</v>
      </c>
      <c r="D8220" s="2" t="s">
        <v>10</v>
      </c>
      <c r="E8220" s="2" t="s">
        <v>74</v>
      </c>
      <c r="F8220" s="2" t="s">
        <v>977</v>
      </c>
      <c r="G8220" s="14" t="n">
        <v>17.5</v>
      </c>
      <c r="H8220" s="14" t="n">
        <v>12.39</v>
      </c>
      <c r="I8220" s="14" t="n">
        <v>17.5</v>
      </c>
      <c r="J8220" s="23" t="n">
        <f aca="false">IF(AND(E8220="Priority",ISNUMBER('Cost model'!N739)),'Cost model'!N739,'Cost model'!M739)</f>
        <v>17.5</v>
      </c>
      <c r="K8220" s="14" t="n">
        <f aca="false">J8220-H8220</f>
        <v>5.11</v>
      </c>
      <c r="L8220" s="14" t="n">
        <f aca="false">G8220-H8220</f>
        <v>5.11</v>
      </c>
    </row>
    <row r="8221" customFormat="false" ht="15" hidden="false" customHeight="false" outlineLevel="0" collapsed="false">
      <c r="A8221" s="2" t="s">
        <v>221</v>
      </c>
      <c r="B8221" s="2" t="s">
        <v>158</v>
      </c>
      <c r="C8221" s="2" t="s">
        <v>47</v>
      </c>
      <c r="D8221" s="2" t="s">
        <v>10</v>
      </c>
      <c r="E8221" s="2" t="s">
        <v>74</v>
      </c>
      <c r="F8221" s="2" t="s">
        <v>976</v>
      </c>
      <c r="G8221" s="14" t="n">
        <v>9.5</v>
      </c>
      <c r="H8221" s="14" t="n">
        <v>58.29</v>
      </c>
      <c r="I8221" s="14" t="n">
        <v>14.5</v>
      </c>
      <c r="J8221" s="23" t="n">
        <f aca="false">IF(AND(E8221="Priority",ISNUMBER('Cost model'!N752)),'Cost model'!N752,'Cost model'!M752)</f>
        <v>12.5</v>
      </c>
      <c r="K8221" s="14" t="n">
        <f aca="false">J8221-H8221</f>
        <v>-45.79</v>
      </c>
      <c r="L8221" s="14" t="n">
        <f aca="false">G8221-H8221</f>
        <v>-48.79</v>
      </c>
    </row>
    <row r="8222" customFormat="false" ht="15" hidden="false" customHeight="false" outlineLevel="0" collapsed="false">
      <c r="A8222" s="2" t="s">
        <v>221</v>
      </c>
      <c r="B8222" s="2" t="s">
        <v>221</v>
      </c>
      <c r="C8222" s="2" t="s">
        <v>47</v>
      </c>
      <c r="D8222" s="2" t="s">
        <v>10</v>
      </c>
      <c r="E8222" s="2" t="s">
        <v>74</v>
      </c>
      <c r="F8222" s="2" t="s">
        <v>977</v>
      </c>
      <c r="G8222" s="14" t="n">
        <v>9.5</v>
      </c>
      <c r="H8222" s="14" t="n">
        <v>6.79</v>
      </c>
      <c r="I8222" s="14" t="n">
        <v>9.5</v>
      </c>
      <c r="J8222" s="23" t="n">
        <f aca="false">IF(AND(E8222="Priority",ISNUMBER('Cost model'!N737)),'Cost model'!N737,'Cost model'!M737)</f>
        <v>8.5</v>
      </c>
      <c r="K8222" s="14" t="n">
        <f aca="false">J8222-H8222</f>
        <v>1.71</v>
      </c>
      <c r="L8222" s="14" t="n">
        <f aca="false">G8222-H8222</f>
        <v>2.71</v>
      </c>
    </row>
    <row r="8223" customFormat="false" ht="15" hidden="false" customHeight="false" outlineLevel="0" collapsed="false">
      <c r="A8223" s="2" t="s">
        <v>142</v>
      </c>
      <c r="B8223" s="2" t="s">
        <v>174</v>
      </c>
      <c r="C8223" s="2" t="s">
        <v>47</v>
      </c>
      <c r="D8223" s="2" t="s">
        <v>10</v>
      </c>
      <c r="E8223" s="2" t="s">
        <v>74</v>
      </c>
      <c r="F8223" s="2" t="s">
        <v>976</v>
      </c>
      <c r="G8223" s="14" t="n">
        <v>9.5</v>
      </c>
      <c r="H8223" s="14" t="n">
        <v>8.14</v>
      </c>
      <c r="I8223" s="14" t="n">
        <v>14.5</v>
      </c>
      <c r="J8223" s="23" t="n">
        <f aca="false">IF(AND(E8223="Priority",ISNUMBER('Cost model'!N692)),'Cost model'!N692,'Cost model'!M692)</f>
        <v>9.5</v>
      </c>
      <c r="K8223" s="14" t="n">
        <f aca="false">J8223-H8223</f>
        <v>1.36</v>
      </c>
      <c r="L8223" s="14" t="n">
        <f aca="false">G8223-H8223</f>
        <v>1.36</v>
      </c>
    </row>
    <row r="8224" customFormat="false" ht="15" hidden="false" customHeight="false" outlineLevel="0" collapsed="false">
      <c r="A8224" s="2" t="s">
        <v>124</v>
      </c>
      <c r="B8224" s="2" t="s">
        <v>174</v>
      </c>
      <c r="C8224" s="2" t="s">
        <v>47</v>
      </c>
      <c r="D8224" s="2" t="s">
        <v>10</v>
      </c>
      <c r="E8224" s="2" t="s">
        <v>74</v>
      </c>
      <c r="F8224" s="2" t="s">
        <v>976</v>
      </c>
      <c r="G8224" s="14" t="n">
        <v>9.5</v>
      </c>
      <c r="H8224" s="14" t="n">
        <v>8.88</v>
      </c>
      <c r="I8224" s="14" t="n">
        <v>14.5</v>
      </c>
      <c r="J8224" s="23" t="n">
        <f aca="false">IF(AND(E8224="Priority",ISNUMBER('Cost model'!N362)),'Cost model'!N362,'Cost model'!M362)</f>
        <v>10.5</v>
      </c>
      <c r="K8224" s="14" t="n">
        <f aca="false">J8224-H8224</f>
        <v>1.62</v>
      </c>
      <c r="L8224" s="14" t="n">
        <f aca="false">G8224-H8224</f>
        <v>0.619999999999999</v>
      </c>
    </row>
    <row r="8225" customFormat="false" ht="15" hidden="false" customHeight="false" outlineLevel="0" collapsed="false">
      <c r="A8225" s="2" t="s">
        <v>221</v>
      </c>
      <c r="B8225" s="2" t="s">
        <v>221</v>
      </c>
      <c r="C8225" s="2" t="s">
        <v>49</v>
      </c>
      <c r="D8225" s="2" t="s">
        <v>10</v>
      </c>
      <c r="E8225" s="2" t="s">
        <v>83</v>
      </c>
      <c r="F8225" s="2" t="s">
        <v>977</v>
      </c>
      <c r="G8225" s="14" t="n">
        <v>24.5</v>
      </c>
      <c r="H8225" s="14" t="n">
        <v>23.88</v>
      </c>
      <c r="I8225" s="14" t="n">
        <v>24.5</v>
      </c>
      <c r="J8225" s="23" t="n">
        <f aca="false">IF(AND(E8225="Priority",ISNUMBER('Cost model'!N739)),'Cost model'!N739,'Cost model'!M739)</f>
        <v>23.5</v>
      </c>
      <c r="K8225" s="14" t="n">
        <f aca="false">J8225-H8225</f>
        <v>-0.379999999999999</v>
      </c>
      <c r="L8225" s="14" t="n">
        <f aca="false">G8225-H8225</f>
        <v>0.620000000000001</v>
      </c>
    </row>
    <row r="8226" customFormat="false" ht="15" hidden="false" customHeight="false" outlineLevel="0" collapsed="false">
      <c r="A8226" s="2" t="s">
        <v>221</v>
      </c>
      <c r="B8226" s="2" t="s">
        <v>221</v>
      </c>
      <c r="C8226" s="2" t="s">
        <v>49</v>
      </c>
      <c r="D8226" s="2" t="s">
        <v>12</v>
      </c>
      <c r="E8226" s="2" t="s">
        <v>74</v>
      </c>
      <c r="F8226" s="2" t="s">
        <v>977</v>
      </c>
      <c r="G8226" s="14" t="n">
        <v>19.5</v>
      </c>
      <c r="H8226" s="14" t="n">
        <v>58.6</v>
      </c>
      <c r="I8226" s="14" t="n">
        <v>19.5</v>
      </c>
      <c r="J8226" s="23" t="n">
        <f aca="false">IF(AND(E8226="Priority",ISNUMBER('Cost model'!N742)),'Cost model'!N742,'Cost model'!M742)</f>
        <v>60</v>
      </c>
      <c r="K8226" s="14" t="n">
        <f aca="false">J8226-H8226</f>
        <v>1.4</v>
      </c>
      <c r="L8226" s="14" t="n">
        <f aca="false">G8226-H8226</f>
        <v>-39.1</v>
      </c>
    </row>
    <row r="8227" customFormat="false" ht="15" hidden="false" customHeight="false" outlineLevel="0" collapsed="false">
      <c r="A8227" s="2" t="s">
        <v>221</v>
      </c>
      <c r="B8227" s="2" t="s">
        <v>221</v>
      </c>
      <c r="C8227" s="2" t="s">
        <v>49</v>
      </c>
      <c r="D8227" s="2" t="s">
        <v>10</v>
      </c>
      <c r="E8227" s="2" t="s">
        <v>74</v>
      </c>
      <c r="F8227" s="2" t="s">
        <v>977</v>
      </c>
      <c r="G8227" s="14" t="n">
        <v>17.5</v>
      </c>
      <c r="H8227" s="14" t="n">
        <v>28.02</v>
      </c>
      <c r="I8227" s="14" t="n">
        <v>17.5</v>
      </c>
      <c r="J8227" s="23" t="n">
        <f aca="false">IF(AND(E8227="Priority",ISNUMBER('Cost model'!N739)),'Cost model'!N739,'Cost model'!M739)</f>
        <v>17.5</v>
      </c>
      <c r="K8227" s="14" t="n">
        <f aca="false">J8227-H8227</f>
        <v>-10.52</v>
      </c>
      <c r="L8227" s="14" t="n">
        <f aca="false">G8227-H8227</f>
        <v>-10.52</v>
      </c>
    </row>
    <row r="8228" customFormat="false" ht="15" hidden="false" customHeight="false" outlineLevel="0" collapsed="false">
      <c r="A8228" s="2" t="s">
        <v>124</v>
      </c>
      <c r="B8228" s="2" t="s">
        <v>124</v>
      </c>
      <c r="C8228" s="2" t="s">
        <v>48</v>
      </c>
      <c r="D8228" s="2" t="s">
        <v>12</v>
      </c>
      <c r="E8228" s="2" t="s">
        <v>74</v>
      </c>
      <c r="F8228" s="2" t="s">
        <v>977</v>
      </c>
      <c r="G8228" s="14" t="n">
        <v>12.5</v>
      </c>
      <c r="H8228" s="14" t="n">
        <v>9.94</v>
      </c>
      <c r="I8228" s="14" t="n">
        <v>12.5</v>
      </c>
      <c r="J8228" s="23" t="n">
        <f aca="false">IF(AND(E8228="Priority",ISNUMBER('Cost model'!N321)),'Cost model'!N321,'Cost model'!M321)</f>
        <v>40</v>
      </c>
      <c r="K8228" s="14" t="n">
        <f aca="false">J8228-H8228</f>
        <v>30.06</v>
      </c>
      <c r="L8228" s="14" t="n">
        <f aca="false">G8228-H8228</f>
        <v>2.56</v>
      </c>
    </row>
    <row r="8229" customFormat="false" ht="15" hidden="false" customHeight="false" outlineLevel="0" collapsed="false">
      <c r="A8229" s="2" t="s">
        <v>174</v>
      </c>
      <c r="B8229" s="2" t="s">
        <v>174</v>
      </c>
      <c r="C8229" s="2" t="s">
        <v>48</v>
      </c>
      <c r="D8229" s="2" t="s">
        <v>12</v>
      </c>
      <c r="E8229" s="2" t="s">
        <v>83</v>
      </c>
      <c r="F8229" s="2" t="s">
        <v>977</v>
      </c>
      <c r="G8229" s="14" t="n">
        <v>19.5</v>
      </c>
      <c r="H8229" s="14" t="n">
        <v>27.37</v>
      </c>
      <c r="I8229" s="14" t="n">
        <v>19.5</v>
      </c>
      <c r="J8229" s="23" t="n">
        <f aca="false">IF(AND(E8229="Priority",ISNUMBER('Cost model'!N171)),'Cost model'!N171,'Cost model'!M171)</f>
        <v>55</v>
      </c>
      <c r="K8229" s="14" t="n">
        <f aca="false">J8229-H8229</f>
        <v>27.63</v>
      </c>
      <c r="L8229" s="14" t="n">
        <f aca="false">G8229-H8229</f>
        <v>-7.87</v>
      </c>
    </row>
    <row r="8230" customFormat="false" ht="15" hidden="false" customHeight="false" outlineLevel="0" collapsed="false">
      <c r="A8230" s="2" t="s">
        <v>221</v>
      </c>
      <c r="B8230" s="2" t="s">
        <v>221</v>
      </c>
      <c r="C8230" s="2" t="s">
        <v>49</v>
      </c>
      <c r="D8230" s="2" t="s">
        <v>12</v>
      </c>
      <c r="E8230" s="2" t="s">
        <v>83</v>
      </c>
      <c r="F8230" s="2" t="s">
        <v>977</v>
      </c>
      <c r="G8230" s="14" t="n">
        <v>29.5</v>
      </c>
      <c r="H8230" s="14" t="n">
        <v>33.39</v>
      </c>
      <c r="I8230" s="14" t="n">
        <v>29.5</v>
      </c>
      <c r="J8230" s="23" t="n">
        <f aca="false">IF(AND(E8230="Priority",ISNUMBER('Cost model'!N742)),'Cost model'!N742,'Cost model'!M742)</f>
        <v>80</v>
      </c>
      <c r="K8230" s="14" t="n">
        <f aca="false">J8230-H8230</f>
        <v>46.61</v>
      </c>
      <c r="L8230" s="14" t="n">
        <f aca="false">G8230-H8230</f>
        <v>-3.89</v>
      </c>
    </row>
    <row r="8231" customFormat="false" ht="15" hidden="false" customHeight="false" outlineLevel="0" collapsed="false">
      <c r="A8231" s="2" t="s">
        <v>221</v>
      </c>
      <c r="B8231" s="2" t="s">
        <v>221</v>
      </c>
      <c r="C8231" s="2" t="s">
        <v>47</v>
      </c>
      <c r="D8231" s="2" t="s">
        <v>12</v>
      </c>
      <c r="E8231" s="2" t="s">
        <v>74</v>
      </c>
      <c r="F8231" s="2" t="s">
        <v>977</v>
      </c>
      <c r="G8231" s="14" t="n">
        <v>9.5</v>
      </c>
      <c r="H8231" s="14" t="n">
        <v>24.95</v>
      </c>
      <c r="I8231" s="14" t="n">
        <v>9.5</v>
      </c>
      <c r="J8231" s="23" t="n">
        <f aca="false">IF(AND(E8231="Priority",ISNUMBER('Cost model'!N740)),'Cost model'!N740,'Cost model'!M740)</f>
        <v>22.5</v>
      </c>
      <c r="K8231" s="14" t="n">
        <f aca="false">J8231-H8231</f>
        <v>-2.45</v>
      </c>
      <c r="L8231" s="14" t="n">
        <f aca="false">G8231-H8231</f>
        <v>-15.45</v>
      </c>
    </row>
    <row r="8232" customFormat="false" ht="15" hidden="false" customHeight="false" outlineLevel="0" collapsed="false">
      <c r="A8232" s="2" t="s">
        <v>158</v>
      </c>
      <c r="B8232" s="2" t="s">
        <v>158</v>
      </c>
      <c r="C8232" s="2" t="s">
        <v>47</v>
      </c>
      <c r="D8232" s="2" t="s">
        <v>10</v>
      </c>
      <c r="E8232" s="2" t="s">
        <v>74</v>
      </c>
      <c r="F8232" s="2" t="s">
        <v>977</v>
      </c>
      <c r="G8232" s="14" t="n">
        <v>9.5</v>
      </c>
      <c r="H8232" s="14" t="n">
        <v>5.84</v>
      </c>
      <c r="I8232" s="14" t="n">
        <v>9.5</v>
      </c>
      <c r="J8232" s="23" t="n">
        <f aca="false">IF(AND(E8232="Priority",ISNUMBER('Cost model'!N422)),'Cost model'!N422,'Cost model'!M422)</f>
        <v>8.5</v>
      </c>
      <c r="K8232" s="14" t="n">
        <f aca="false">J8232-H8232</f>
        <v>2.66</v>
      </c>
      <c r="L8232" s="14" t="n">
        <f aca="false">G8232-H8232</f>
        <v>3.66</v>
      </c>
    </row>
    <row r="8233" customFormat="false" ht="15" hidden="false" customHeight="false" outlineLevel="0" collapsed="false">
      <c r="A8233" s="2" t="s">
        <v>124</v>
      </c>
      <c r="B8233" s="2" t="s">
        <v>124</v>
      </c>
      <c r="C8233" s="2" t="s">
        <v>48</v>
      </c>
      <c r="D8233" s="2" t="s">
        <v>10</v>
      </c>
      <c r="E8233" s="2" t="s">
        <v>74</v>
      </c>
      <c r="F8233" s="2" t="s">
        <v>977</v>
      </c>
      <c r="G8233" s="14" t="n">
        <v>12.5</v>
      </c>
      <c r="H8233" s="14" t="n">
        <v>9.41</v>
      </c>
      <c r="I8233" s="14" t="n">
        <v>12.5</v>
      </c>
      <c r="J8233" s="23" t="n">
        <f aca="false">IF(AND(E8233="Priority",ISNUMBER('Cost model'!N318)),'Cost model'!N318,'Cost model'!M318)</f>
        <v>14.5</v>
      </c>
      <c r="K8233" s="14" t="n">
        <f aca="false">J8233-H8233</f>
        <v>5.09</v>
      </c>
      <c r="L8233" s="14" t="n">
        <f aca="false">G8233-H8233</f>
        <v>3.09</v>
      </c>
    </row>
    <row r="8234" customFormat="false" ht="15" hidden="false" customHeight="false" outlineLevel="0" collapsed="false">
      <c r="A8234" s="2" t="s">
        <v>142</v>
      </c>
      <c r="B8234" s="2" t="s">
        <v>142</v>
      </c>
      <c r="C8234" s="2" t="s">
        <v>49</v>
      </c>
      <c r="D8234" s="2" t="s">
        <v>12</v>
      </c>
      <c r="E8234" s="2" t="s">
        <v>74</v>
      </c>
      <c r="F8234" s="2" t="s">
        <v>977</v>
      </c>
      <c r="G8234" s="14" t="n">
        <v>19.5</v>
      </c>
      <c r="H8234" s="14" t="n">
        <v>40.38</v>
      </c>
      <c r="I8234" s="14" t="n">
        <v>19.5</v>
      </c>
      <c r="J8234" s="23" t="n">
        <f aca="false">IF(AND(E8234="Priority",ISNUMBER('Cost model'!N637)),'Cost model'!N637,'Cost model'!M637)</f>
        <v>45</v>
      </c>
      <c r="K8234" s="14" t="n">
        <f aca="false">J8234-H8234</f>
        <v>4.62</v>
      </c>
      <c r="L8234" s="14" t="n">
        <f aca="false">G8234-H8234</f>
        <v>-20.88</v>
      </c>
    </row>
    <row r="8235" customFormat="false" ht="15" hidden="false" customHeight="false" outlineLevel="0" collapsed="false">
      <c r="A8235" s="2" t="s">
        <v>123</v>
      </c>
      <c r="B8235" s="2" t="s">
        <v>174</v>
      </c>
      <c r="C8235" s="2" t="s">
        <v>47</v>
      </c>
      <c r="D8235" s="2" t="s">
        <v>12</v>
      </c>
      <c r="E8235" s="2" t="s">
        <v>74</v>
      </c>
      <c r="F8235" s="2" t="s">
        <v>976</v>
      </c>
      <c r="G8235" s="14" t="n">
        <v>19.5</v>
      </c>
      <c r="H8235" s="14" t="n">
        <v>8.86</v>
      </c>
      <c r="I8235" s="14" t="n">
        <v>19.5</v>
      </c>
      <c r="J8235" s="23" t="n">
        <f aca="false">IF(AND(E8235="Priority",ISNUMBER('Cost model'!N50)),'Cost model'!N50,'Cost model'!M50)</f>
        <v>40</v>
      </c>
      <c r="K8235" s="14" t="n">
        <f aca="false">J8235-H8235</f>
        <v>31.14</v>
      </c>
      <c r="L8235" s="14" t="n">
        <f aca="false">G8235-H8235</f>
        <v>10.64</v>
      </c>
    </row>
    <row r="8236" customFormat="false" ht="15" hidden="false" customHeight="false" outlineLevel="0" collapsed="false">
      <c r="A8236" s="2" t="s">
        <v>174</v>
      </c>
      <c r="B8236" s="2" t="s">
        <v>124</v>
      </c>
      <c r="C8236" s="2" t="s">
        <v>47</v>
      </c>
      <c r="D8236" s="2" t="s">
        <v>10</v>
      </c>
      <c r="E8236" s="2" t="s">
        <v>83</v>
      </c>
      <c r="F8236" s="2" t="s">
        <v>976</v>
      </c>
      <c r="G8236" s="14" t="n">
        <v>14.5</v>
      </c>
      <c r="H8236" s="14" t="n">
        <v>21.1</v>
      </c>
      <c r="I8236" s="14" t="n">
        <v>14.5</v>
      </c>
      <c r="J8236" s="23" t="n">
        <f aca="false">IF(AND(E8236="Priority",ISNUMBER('Cost model'!N107)),'Cost model'!N107,'Cost model'!M107)</f>
        <v>17.5</v>
      </c>
      <c r="K8236" s="14" t="n">
        <f aca="false">J8236-H8236</f>
        <v>-3.6</v>
      </c>
      <c r="L8236" s="14" t="n">
        <f aca="false">G8236-H8236</f>
        <v>-6.6</v>
      </c>
    </row>
    <row r="8237" customFormat="false" ht="15" hidden="false" customHeight="false" outlineLevel="0" collapsed="false">
      <c r="A8237" s="2" t="s">
        <v>124</v>
      </c>
      <c r="B8237" s="2" t="s">
        <v>124</v>
      </c>
      <c r="C8237" s="2" t="s">
        <v>48</v>
      </c>
      <c r="D8237" s="2" t="s">
        <v>10</v>
      </c>
      <c r="E8237" s="2" t="s">
        <v>74</v>
      </c>
      <c r="F8237" s="2" t="s">
        <v>977</v>
      </c>
      <c r="G8237" s="14" t="n">
        <v>12.5</v>
      </c>
      <c r="H8237" s="14" t="n">
        <v>7.89</v>
      </c>
      <c r="I8237" s="14" t="n">
        <v>12.5</v>
      </c>
      <c r="J8237" s="23" t="n">
        <f aca="false">IF(AND(E8237="Priority",ISNUMBER('Cost model'!N318)),'Cost model'!N318,'Cost model'!M318)</f>
        <v>14.5</v>
      </c>
      <c r="K8237" s="14" t="n">
        <f aca="false">J8237-H8237</f>
        <v>6.61</v>
      </c>
      <c r="L8237" s="14" t="n">
        <f aca="false">G8237-H8237</f>
        <v>4.61</v>
      </c>
    </row>
    <row r="8238" customFormat="false" ht="15" hidden="false" customHeight="false" outlineLevel="0" collapsed="false">
      <c r="A8238" s="2" t="s">
        <v>174</v>
      </c>
      <c r="B8238" s="2" t="s">
        <v>142</v>
      </c>
      <c r="C8238" s="2" t="s">
        <v>48</v>
      </c>
      <c r="D8238" s="2" t="s">
        <v>12</v>
      </c>
      <c r="E8238" s="2" t="s">
        <v>74</v>
      </c>
      <c r="F8238" s="2" t="s">
        <v>976</v>
      </c>
      <c r="G8238" s="14" t="n">
        <v>12.5</v>
      </c>
      <c r="H8238" s="14" t="n">
        <v>25.89</v>
      </c>
      <c r="I8238" s="14" t="n">
        <v>12.5</v>
      </c>
      <c r="J8238" s="23" t="n">
        <f aca="false">IF(AND(E8238="Priority",ISNUMBER('Cost model'!N126)),'Cost model'!N126,'Cost model'!M126)</f>
        <v>45</v>
      </c>
      <c r="K8238" s="14" t="n">
        <f aca="false">J8238-H8238</f>
        <v>19.11</v>
      </c>
      <c r="L8238" s="14" t="n">
        <f aca="false">G8238-H8238</f>
        <v>-13.39</v>
      </c>
    </row>
    <row r="8239" customFormat="false" ht="15" hidden="false" customHeight="false" outlineLevel="0" collapsed="false">
      <c r="A8239" s="2" t="s">
        <v>174</v>
      </c>
      <c r="B8239" s="2" t="s">
        <v>124</v>
      </c>
      <c r="C8239" s="2" t="s">
        <v>48</v>
      </c>
      <c r="D8239" s="2" t="s">
        <v>12</v>
      </c>
      <c r="E8239" s="2" t="s">
        <v>74</v>
      </c>
      <c r="F8239" s="2" t="s">
        <v>976</v>
      </c>
      <c r="G8239" s="14" t="n">
        <v>12.5</v>
      </c>
      <c r="H8239" s="14" t="n">
        <v>54.35</v>
      </c>
      <c r="I8239" s="14" t="n">
        <v>12.5</v>
      </c>
      <c r="J8239" s="23" t="n">
        <f aca="false">IF(AND(E8239="Priority",ISNUMBER('Cost model'!N111)),'Cost model'!N111,'Cost model'!M111)</f>
        <v>45</v>
      </c>
      <c r="K8239" s="14" t="n">
        <f aca="false">J8239-H8239</f>
        <v>-9.35</v>
      </c>
      <c r="L8239" s="14" t="n">
        <f aca="false">G8239-H8239</f>
        <v>-41.85</v>
      </c>
    </row>
    <row r="8240" customFormat="false" ht="15" hidden="false" customHeight="false" outlineLevel="0" collapsed="false">
      <c r="A8240" s="2" t="s">
        <v>174</v>
      </c>
      <c r="B8240" s="2" t="s">
        <v>174</v>
      </c>
      <c r="C8240" s="2" t="s">
        <v>47</v>
      </c>
      <c r="D8240" s="2" t="s">
        <v>10</v>
      </c>
      <c r="E8240" s="2" t="s">
        <v>74</v>
      </c>
      <c r="F8240" s="2" t="s">
        <v>977</v>
      </c>
      <c r="G8240" s="14" t="n">
        <v>9.5</v>
      </c>
      <c r="H8240" s="14" t="n">
        <v>7.5</v>
      </c>
      <c r="I8240" s="14" t="n">
        <v>9.5</v>
      </c>
      <c r="J8240" s="23" t="n">
        <f aca="false">IF(AND(E8240="Priority",ISNUMBER('Cost model'!N167)),'Cost model'!N167,'Cost model'!M167)</f>
        <v>8.5</v>
      </c>
      <c r="K8240" s="14" t="n">
        <f aca="false">J8240-H8240</f>
        <v>1</v>
      </c>
      <c r="L8240" s="14" t="n">
        <f aca="false">G8240-H8240</f>
        <v>2</v>
      </c>
    </row>
    <row r="8241" customFormat="false" ht="15" hidden="false" customHeight="false" outlineLevel="0" collapsed="false">
      <c r="A8241" s="2" t="s">
        <v>142</v>
      </c>
      <c r="B8241" s="2" t="s">
        <v>124</v>
      </c>
      <c r="C8241" s="2" t="s">
        <v>47</v>
      </c>
      <c r="D8241" s="2" t="s">
        <v>10</v>
      </c>
      <c r="E8241" s="2" t="s">
        <v>74</v>
      </c>
      <c r="F8241" s="2" t="s">
        <v>976</v>
      </c>
      <c r="G8241" s="14" t="n">
        <v>14.5</v>
      </c>
      <c r="H8241" s="14" t="n">
        <v>10.96</v>
      </c>
      <c r="I8241" s="14" t="n">
        <v>14.5</v>
      </c>
      <c r="J8241" s="23" t="n">
        <f aca="false">IF(AND(E8241="Priority",ISNUMBER('Cost model'!N662)),'Cost model'!N662,'Cost model'!M662)</f>
        <v>13.5</v>
      </c>
      <c r="K8241" s="14" t="n">
        <f aca="false">J8241-H8241</f>
        <v>2.54</v>
      </c>
      <c r="L8241" s="14" t="n">
        <f aca="false">G8241-H8241</f>
        <v>3.54</v>
      </c>
    </row>
    <row r="8242" customFormat="false" ht="15" hidden="false" customHeight="false" outlineLevel="0" collapsed="false">
      <c r="A8242" s="2" t="s">
        <v>174</v>
      </c>
      <c r="B8242" s="2" t="s">
        <v>174</v>
      </c>
      <c r="C8242" s="2" t="s">
        <v>49</v>
      </c>
      <c r="D8242" s="2" t="s">
        <v>13</v>
      </c>
      <c r="E8242" s="2" t="s">
        <v>83</v>
      </c>
      <c r="F8242" s="2" t="s">
        <v>977</v>
      </c>
      <c r="G8242" s="14" t="n">
        <v>95</v>
      </c>
      <c r="H8242" s="14" t="n">
        <v>78.21</v>
      </c>
      <c r="I8242" s="14" t="n">
        <v>95</v>
      </c>
      <c r="J8242" s="23" t="n">
        <f aca="false">IF(AND(E8242="Priority",ISNUMBER('Cost model'!N175)),'Cost model'!N175,'Cost model'!M175)</f>
        <v>105</v>
      </c>
      <c r="K8242" s="14" t="n">
        <f aca="false">J8242-H8242</f>
        <v>26.79</v>
      </c>
      <c r="L8242" s="14" t="n">
        <f aca="false">G8242-H8242</f>
        <v>16.79</v>
      </c>
    </row>
    <row r="8243" customFormat="false" ht="15" hidden="false" customHeight="false" outlineLevel="0" collapsed="false">
      <c r="A8243" s="2" t="s">
        <v>142</v>
      </c>
      <c r="B8243" s="2" t="s">
        <v>142</v>
      </c>
      <c r="C8243" s="2" t="s">
        <v>49</v>
      </c>
      <c r="D8243" s="2" t="s">
        <v>12</v>
      </c>
      <c r="E8243" s="2" t="s">
        <v>74</v>
      </c>
      <c r="F8243" s="2" t="s">
        <v>977</v>
      </c>
      <c r="G8243" s="14" t="n">
        <v>19.5</v>
      </c>
      <c r="H8243" s="14" t="n">
        <v>26.32</v>
      </c>
      <c r="I8243" s="14" t="n">
        <v>19.5</v>
      </c>
      <c r="J8243" s="23" t="n">
        <f aca="false">IF(AND(E8243="Priority",ISNUMBER('Cost model'!N637)),'Cost model'!N637,'Cost model'!M637)</f>
        <v>45</v>
      </c>
      <c r="K8243" s="14" t="n">
        <f aca="false">J8243-H8243</f>
        <v>18.68</v>
      </c>
      <c r="L8243" s="14" t="n">
        <f aca="false">G8243-H8243</f>
        <v>-6.82</v>
      </c>
    </row>
    <row r="8244" customFormat="false" ht="15" hidden="false" customHeight="false" outlineLevel="0" collapsed="false">
      <c r="A8244" s="2" t="s">
        <v>158</v>
      </c>
      <c r="B8244" s="2" t="s">
        <v>221</v>
      </c>
      <c r="C8244" s="2" t="s">
        <v>47</v>
      </c>
      <c r="D8244" s="2" t="s">
        <v>10</v>
      </c>
      <c r="E8244" s="2" t="s">
        <v>74</v>
      </c>
      <c r="F8244" s="2" t="s">
        <v>976</v>
      </c>
      <c r="G8244" s="14" t="n">
        <v>9.5</v>
      </c>
      <c r="H8244" s="14" t="n">
        <v>79.7</v>
      </c>
      <c r="I8244" s="14" t="n">
        <v>19.5</v>
      </c>
      <c r="J8244" s="23" t="n">
        <f aca="false">IF(AND(E8244="Priority",ISNUMBER('Cost model'!N467)),'Cost model'!N467,'Cost model'!M467)</f>
        <v>15.5</v>
      </c>
      <c r="K8244" s="14" t="n">
        <f aca="false">J8244-H8244</f>
        <v>-64.2</v>
      </c>
      <c r="L8244" s="14" t="n">
        <f aca="false">G8244-H8244</f>
        <v>-70.2</v>
      </c>
    </row>
    <row r="8245" customFormat="false" ht="15" hidden="false" customHeight="false" outlineLevel="0" collapsed="false">
      <c r="A8245" s="2" t="s">
        <v>142</v>
      </c>
      <c r="B8245" s="2" t="s">
        <v>142</v>
      </c>
      <c r="C8245" s="2" t="s">
        <v>47</v>
      </c>
      <c r="D8245" s="2" t="s">
        <v>12</v>
      </c>
      <c r="E8245" s="2" t="s">
        <v>83</v>
      </c>
      <c r="F8245" s="2" t="s">
        <v>977</v>
      </c>
      <c r="G8245" s="14" t="n">
        <v>19.5</v>
      </c>
      <c r="H8245" s="14" t="n">
        <v>51.22</v>
      </c>
      <c r="I8245" s="14" t="n">
        <v>19.5</v>
      </c>
      <c r="J8245" s="23" t="n">
        <f aca="false">IF(AND(E8245="Priority",ISNUMBER('Cost model'!N635)),'Cost model'!N635,'Cost model'!M635)</f>
        <v>40</v>
      </c>
      <c r="K8245" s="14" t="n">
        <f aca="false">J8245-H8245</f>
        <v>-11.22</v>
      </c>
      <c r="L8245" s="14" t="n">
        <f aca="false">G8245-H8245</f>
        <v>-31.72</v>
      </c>
    </row>
    <row r="8246" customFormat="false" ht="15" hidden="false" customHeight="false" outlineLevel="0" collapsed="false">
      <c r="A8246" s="2" t="s">
        <v>221</v>
      </c>
      <c r="B8246" s="2" t="s">
        <v>221</v>
      </c>
      <c r="C8246" s="2" t="s">
        <v>47</v>
      </c>
      <c r="D8246" s="2" t="s">
        <v>10</v>
      </c>
      <c r="E8246" s="2" t="s">
        <v>83</v>
      </c>
      <c r="F8246" s="2" t="s">
        <v>977</v>
      </c>
      <c r="G8246" s="14" t="n">
        <v>14.5</v>
      </c>
      <c r="H8246" s="14" t="n">
        <v>7.18</v>
      </c>
      <c r="I8246" s="14" t="n">
        <v>14.5</v>
      </c>
      <c r="J8246" s="23" t="n">
        <f aca="false">IF(AND(E8246="Priority",ISNUMBER('Cost model'!N737)),'Cost model'!N737,'Cost model'!M737)</f>
        <v>13.5</v>
      </c>
      <c r="K8246" s="14" t="n">
        <f aca="false">J8246-H8246</f>
        <v>6.32</v>
      </c>
      <c r="L8246" s="14" t="n">
        <f aca="false">G8246-H8246</f>
        <v>7.32</v>
      </c>
    </row>
    <row r="8247" customFormat="false" ht="15" hidden="false" customHeight="false" outlineLevel="0" collapsed="false">
      <c r="A8247" s="2" t="s">
        <v>142</v>
      </c>
      <c r="B8247" s="2" t="s">
        <v>174</v>
      </c>
      <c r="C8247" s="2" t="s">
        <v>47</v>
      </c>
      <c r="D8247" s="2" t="s">
        <v>10</v>
      </c>
      <c r="E8247" s="2" t="s">
        <v>74</v>
      </c>
      <c r="F8247" s="2" t="s">
        <v>976</v>
      </c>
      <c r="G8247" s="14" t="n">
        <v>9.5</v>
      </c>
      <c r="H8247" s="14" t="n">
        <v>10.48</v>
      </c>
      <c r="I8247" s="14" t="n">
        <v>14.5</v>
      </c>
      <c r="J8247" s="23" t="n">
        <f aca="false">IF(AND(E8247="Priority",ISNUMBER('Cost model'!N692)),'Cost model'!N692,'Cost model'!M692)</f>
        <v>9.5</v>
      </c>
      <c r="K8247" s="14" t="n">
        <f aca="false">J8247-H8247</f>
        <v>-0.98</v>
      </c>
      <c r="L8247" s="14" t="n">
        <f aca="false">G8247-H8247</f>
        <v>-0.98</v>
      </c>
    </row>
    <row r="8248" customFormat="false" ht="15" hidden="false" customHeight="false" outlineLevel="0" collapsed="false">
      <c r="A8248" s="2" t="s">
        <v>142</v>
      </c>
      <c r="B8248" s="2" t="s">
        <v>174</v>
      </c>
      <c r="C8248" s="2" t="s">
        <v>48</v>
      </c>
      <c r="D8248" s="2" t="s">
        <v>10</v>
      </c>
      <c r="E8248" s="2" t="s">
        <v>74</v>
      </c>
      <c r="F8248" s="2" t="s">
        <v>976</v>
      </c>
      <c r="G8248" s="14" t="n">
        <v>12.5</v>
      </c>
      <c r="H8248" s="14" t="n">
        <v>10.09</v>
      </c>
      <c r="I8248" s="14" t="n">
        <v>14.5</v>
      </c>
      <c r="J8248" s="23" t="n">
        <f aca="false">IF(AND(E8248="Priority",ISNUMBER('Cost model'!N693)),'Cost model'!N693,'Cost model'!M693)</f>
        <v>11.5</v>
      </c>
      <c r="K8248" s="14" t="n">
        <f aca="false">J8248-H8248</f>
        <v>1.41</v>
      </c>
      <c r="L8248" s="14" t="n">
        <f aca="false">G8248-H8248</f>
        <v>2.41</v>
      </c>
    </row>
    <row r="8249" customFormat="false" ht="15" hidden="false" customHeight="false" outlineLevel="0" collapsed="false">
      <c r="A8249" s="2" t="s">
        <v>174</v>
      </c>
      <c r="B8249" s="2" t="s">
        <v>174</v>
      </c>
      <c r="C8249" s="2" t="s">
        <v>48</v>
      </c>
      <c r="D8249" s="2" t="s">
        <v>10</v>
      </c>
      <c r="E8249" s="2" t="s">
        <v>74</v>
      </c>
      <c r="F8249" s="2" t="s">
        <v>977</v>
      </c>
      <c r="G8249" s="14" t="n">
        <v>12.5</v>
      </c>
      <c r="H8249" s="14" t="n">
        <v>11.29</v>
      </c>
      <c r="I8249" s="14" t="n">
        <v>12.5</v>
      </c>
      <c r="J8249" s="23" t="n">
        <f aca="false">IF(AND(E8249="Priority",ISNUMBER('Cost model'!N168)),'Cost model'!N168,'Cost model'!M168)</f>
        <v>13.5</v>
      </c>
      <c r="K8249" s="14" t="n">
        <f aca="false">J8249-H8249</f>
        <v>2.21</v>
      </c>
      <c r="L8249" s="14" t="n">
        <f aca="false">G8249-H8249</f>
        <v>1.21</v>
      </c>
    </row>
    <row r="8250" customFormat="false" ht="15" hidden="false" customHeight="false" outlineLevel="0" collapsed="false">
      <c r="A8250" s="2" t="s">
        <v>124</v>
      </c>
      <c r="B8250" s="2" t="s">
        <v>124</v>
      </c>
      <c r="C8250" s="2" t="s">
        <v>47</v>
      </c>
      <c r="D8250" s="2" t="s">
        <v>12</v>
      </c>
      <c r="E8250" s="2" t="s">
        <v>74</v>
      </c>
      <c r="F8250" s="2" t="s">
        <v>977</v>
      </c>
      <c r="G8250" s="14" t="n">
        <v>9.5</v>
      </c>
      <c r="H8250" s="14" t="n">
        <v>7.5</v>
      </c>
      <c r="I8250" s="14" t="n">
        <v>9.5</v>
      </c>
      <c r="J8250" s="23" t="n">
        <f aca="false">IF(AND(E8250="Priority",ISNUMBER('Cost model'!N320)),'Cost model'!N320,'Cost model'!M320)</f>
        <v>24.5</v>
      </c>
      <c r="K8250" s="14" t="n">
        <f aca="false">J8250-H8250</f>
        <v>17</v>
      </c>
      <c r="L8250" s="14" t="n">
        <f aca="false">G8250-H8250</f>
        <v>2</v>
      </c>
    </row>
    <row r="8251" customFormat="false" ht="15" hidden="false" customHeight="false" outlineLevel="0" collapsed="false">
      <c r="A8251" s="2" t="s">
        <v>205</v>
      </c>
      <c r="B8251" s="2" t="s">
        <v>142</v>
      </c>
      <c r="C8251" s="2" t="s">
        <v>48</v>
      </c>
      <c r="D8251" s="2" t="s">
        <v>10</v>
      </c>
      <c r="E8251" s="2" t="s">
        <v>74</v>
      </c>
      <c r="F8251" s="2" t="s">
        <v>976</v>
      </c>
      <c r="G8251" s="14" t="n">
        <v>14.5</v>
      </c>
      <c r="H8251" s="14" t="n">
        <v>37.6</v>
      </c>
      <c r="I8251" s="14" t="n">
        <v>14.5</v>
      </c>
      <c r="J8251" s="23" t="n">
        <f aca="false">IF(AND(E8251="Priority",ISNUMBER('Cost model'!N543)),'Cost model'!N543,'Cost model'!M543)</f>
        <v>18.5</v>
      </c>
      <c r="K8251" s="14" t="n">
        <f aca="false">J8251-H8251</f>
        <v>-19.1</v>
      </c>
      <c r="L8251" s="14" t="n">
        <f aca="false">G8251-H8251</f>
        <v>-23.1</v>
      </c>
    </row>
    <row r="8252" customFormat="false" ht="15" hidden="false" customHeight="false" outlineLevel="0" collapsed="false">
      <c r="A8252" s="2" t="s">
        <v>174</v>
      </c>
      <c r="B8252" s="2" t="s">
        <v>174</v>
      </c>
      <c r="C8252" s="2" t="s">
        <v>48</v>
      </c>
      <c r="D8252" s="2" t="s">
        <v>12</v>
      </c>
      <c r="E8252" s="2" t="s">
        <v>74</v>
      </c>
      <c r="F8252" s="2" t="s">
        <v>977</v>
      </c>
      <c r="G8252" s="14" t="n">
        <v>12.5</v>
      </c>
      <c r="H8252" s="14" t="n">
        <v>41.81</v>
      </c>
      <c r="I8252" s="14" t="n">
        <v>12.5</v>
      </c>
      <c r="J8252" s="23" t="n">
        <f aca="false">IF(AND(E8252="Priority",ISNUMBER('Cost model'!N171)),'Cost model'!N171,'Cost model'!M171)</f>
        <v>40</v>
      </c>
      <c r="K8252" s="14" t="n">
        <f aca="false">J8252-H8252</f>
        <v>-1.81</v>
      </c>
      <c r="L8252" s="14" t="n">
        <f aca="false">G8252-H8252</f>
        <v>-29.31</v>
      </c>
    </row>
    <row r="8253" customFormat="false" ht="15" hidden="false" customHeight="false" outlineLevel="0" collapsed="false">
      <c r="A8253" s="2" t="s">
        <v>124</v>
      </c>
      <c r="B8253" s="2" t="s">
        <v>124</v>
      </c>
      <c r="C8253" s="2" t="s">
        <v>49</v>
      </c>
      <c r="D8253" s="2" t="s">
        <v>12</v>
      </c>
      <c r="E8253" s="2" t="s">
        <v>74</v>
      </c>
      <c r="F8253" s="2" t="s">
        <v>977</v>
      </c>
      <c r="G8253" s="14" t="n">
        <v>19.5</v>
      </c>
      <c r="H8253" s="14" t="n">
        <v>55.36</v>
      </c>
      <c r="I8253" s="14" t="n">
        <v>19.5</v>
      </c>
      <c r="J8253" s="23" t="n">
        <f aca="false">IF(AND(E8253="Priority",ISNUMBER('Cost model'!N322)),'Cost model'!N322,'Cost model'!M322)</f>
        <v>50</v>
      </c>
      <c r="K8253" s="14" t="n">
        <f aca="false">J8253-H8253</f>
        <v>-5.36</v>
      </c>
      <c r="L8253" s="14" t="n">
        <f aca="false">G8253-H8253</f>
        <v>-35.86</v>
      </c>
    </row>
    <row r="8254" customFormat="false" ht="15" hidden="false" customHeight="false" outlineLevel="0" collapsed="false">
      <c r="A8254" s="2" t="s">
        <v>174</v>
      </c>
      <c r="B8254" s="2" t="s">
        <v>174</v>
      </c>
      <c r="C8254" s="2" t="s">
        <v>48</v>
      </c>
      <c r="D8254" s="2" t="s">
        <v>12</v>
      </c>
      <c r="E8254" s="2" t="s">
        <v>74</v>
      </c>
      <c r="F8254" s="2" t="s">
        <v>977</v>
      </c>
      <c r="G8254" s="14" t="n">
        <v>12.5</v>
      </c>
      <c r="H8254" s="14" t="n">
        <v>42.06</v>
      </c>
      <c r="I8254" s="14" t="n">
        <v>12.5</v>
      </c>
      <c r="J8254" s="23" t="n">
        <f aca="false">IF(AND(E8254="Priority",ISNUMBER('Cost model'!N171)),'Cost model'!N171,'Cost model'!M171)</f>
        <v>40</v>
      </c>
      <c r="K8254" s="14" t="n">
        <f aca="false">J8254-H8254</f>
        <v>-2.06</v>
      </c>
      <c r="L8254" s="14" t="n">
        <f aca="false">G8254-H8254</f>
        <v>-29.56</v>
      </c>
    </row>
    <row r="8255" customFormat="false" ht="15" hidden="false" customHeight="false" outlineLevel="0" collapsed="false">
      <c r="A8255" s="2" t="s">
        <v>174</v>
      </c>
      <c r="B8255" s="2" t="s">
        <v>174</v>
      </c>
      <c r="C8255" s="2" t="s">
        <v>49</v>
      </c>
      <c r="D8255" s="2" t="s">
        <v>12</v>
      </c>
      <c r="E8255" s="2" t="s">
        <v>74</v>
      </c>
      <c r="F8255" s="2" t="s">
        <v>977</v>
      </c>
      <c r="G8255" s="14" t="n">
        <v>19.5</v>
      </c>
      <c r="H8255" s="14" t="n">
        <v>41.85</v>
      </c>
      <c r="I8255" s="14" t="n">
        <v>19.5</v>
      </c>
      <c r="J8255" s="23" t="n">
        <f aca="false">IF(AND(E8255="Priority",ISNUMBER('Cost model'!N172)),'Cost model'!N172,'Cost model'!M172)</f>
        <v>45</v>
      </c>
      <c r="K8255" s="14" t="n">
        <f aca="false">J8255-H8255</f>
        <v>3.15</v>
      </c>
      <c r="L8255" s="14" t="n">
        <f aca="false">G8255-H8255</f>
        <v>-22.35</v>
      </c>
    </row>
    <row r="8256" customFormat="false" ht="15" hidden="false" customHeight="false" outlineLevel="0" collapsed="false">
      <c r="A8256" s="2" t="s">
        <v>221</v>
      </c>
      <c r="B8256" s="2" t="s">
        <v>158</v>
      </c>
      <c r="C8256" s="2" t="s">
        <v>47</v>
      </c>
      <c r="D8256" s="2" t="s">
        <v>12</v>
      </c>
      <c r="E8256" s="2" t="s">
        <v>74</v>
      </c>
      <c r="F8256" s="2" t="s">
        <v>976</v>
      </c>
      <c r="G8256" s="14" t="n">
        <v>9.5</v>
      </c>
      <c r="H8256" s="14" t="n">
        <v>45.53</v>
      </c>
      <c r="I8256" s="14" t="n">
        <v>19.5</v>
      </c>
      <c r="J8256" s="23" t="n">
        <f aca="false">IF(AND(E8256="Priority",ISNUMBER('Cost model'!N755)),'Cost model'!N755,'Cost model'!M755)</f>
        <v>50</v>
      </c>
      <c r="K8256" s="14" t="n">
        <f aca="false">J8256-H8256</f>
        <v>4.47</v>
      </c>
      <c r="L8256" s="14" t="n">
        <f aca="false">G8256-H8256</f>
        <v>-36.03</v>
      </c>
    </row>
    <row r="8257" customFormat="false" ht="15" hidden="false" customHeight="false" outlineLevel="0" collapsed="false">
      <c r="A8257" s="2" t="s">
        <v>124</v>
      </c>
      <c r="B8257" s="2" t="s">
        <v>124</v>
      </c>
      <c r="C8257" s="2" t="s">
        <v>48</v>
      </c>
      <c r="D8257" s="2" t="s">
        <v>10</v>
      </c>
      <c r="E8257" s="2" t="s">
        <v>74</v>
      </c>
      <c r="F8257" s="2" t="s">
        <v>977</v>
      </c>
      <c r="G8257" s="14" t="n">
        <v>12.5</v>
      </c>
      <c r="H8257" s="14" t="n">
        <v>21.1</v>
      </c>
      <c r="I8257" s="14" t="n">
        <v>12.5</v>
      </c>
      <c r="J8257" s="23" t="n">
        <f aca="false">IF(AND(E8257="Priority",ISNUMBER('Cost model'!N318)),'Cost model'!N318,'Cost model'!M318)</f>
        <v>14.5</v>
      </c>
      <c r="K8257" s="14" t="n">
        <f aca="false">J8257-H8257</f>
        <v>-6.6</v>
      </c>
      <c r="L8257" s="14" t="n">
        <f aca="false">G8257-H8257</f>
        <v>-8.6</v>
      </c>
    </row>
    <row r="8258" customFormat="false" ht="15" hidden="false" customHeight="false" outlineLevel="0" collapsed="false">
      <c r="A8258" s="2" t="s">
        <v>174</v>
      </c>
      <c r="B8258" s="2" t="s">
        <v>174</v>
      </c>
      <c r="C8258" s="2" t="s">
        <v>48</v>
      </c>
      <c r="D8258" s="2" t="s">
        <v>10</v>
      </c>
      <c r="E8258" s="2" t="s">
        <v>74</v>
      </c>
      <c r="F8258" s="2" t="s">
        <v>977</v>
      </c>
      <c r="G8258" s="14" t="n">
        <v>12.5</v>
      </c>
      <c r="H8258" s="14" t="n">
        <v>11.37</v>
      </c>
      <c r="I8258" s="14" t="n">
        <v>12.5</v>
      </c>
      <c r="J8258" s="23" t="n">
        <f aca="false">IF(AND(E8258="Priority",ISNUMBER('Cost model'!N168)),'Cost model'!N168,'Cost model'!M168)</f>
        <v>13.5</v>
      </c>
      <c r="K8258" s="14" t="n">
        <f aca="false">J8258-H8258</f>
        <v>2.13</v>
      </c>
      <c r="L8258" s="14" t="n">
        <f aca="false">G8258-H8258</f>
        <v>1.13</v>
      </c>
    </row>
    <row r="8259" customFormat="false" ht="15" hidden="false" customHeight="false" outlineLevel="0" collapsed="false">
      <c r="A8259" s="2" t="s">
        <v>174</v>
      </c>
      <c r="B8259" s="2" t="s">
        <v>158</v>
      </c>
      <c r="C8259" s="2" t="s">
        <v>47</v>
      </c>
      <c r="D8259" s="2" t="s">
        <v>12</v>
      </c>
      <c r="E8259" s="2" t="s">
        <v>74</v>
      </c>
      <c r="F8259" s="2" t="s">
        <v>976</v>
      </c>
      <c r="G8259" s="14" t="n">
        <v>9.5</v>
      </c>
      <c r="H8259" s="14" t="n">
        <v>13.82</v>
      </c>
      <c r="I8259" s="14" t="n">
        <v>19.5</v>
      </c>
      <c r="J8259" s="23" t="n">
        <f aca="false">IF(AND(E8259="Priority",ISNUMBER('Cost model'!N140)),'Cost model'!N140,'Cost model'!M140)</f>
        <v>40</v>
      </c>
      <c r="K8259" s="14" t="n">
        <f aca="false">J8259-H8259</f>
        <v>26.18</v>
      </c>
      <c r="L8259" s="14" t="n">
        <f aca="false">G8259-H8259</f>
        <v>-4.32</v>
      </c>
    </row>
    <row r="8260" customFormat="false" ht="15" hidden="false" customHeight="false" outlineLevel="0" collapsed="false">
      <c r="A8260" s="2" t="s">
        <v>124</v>
      </c>
      <c r="B8260" s="2" t="s">
        <v>124</v>
      </c>
      <c r="C8260" s="2" t="s">
        <v>47</v>
      </c>
      <c r="D8260" s="2" t="s">
        <v>10</v>
      </c>
      <c r="E8260" s="2" t="s">
        <v>74</v>
      </c>
      <c r="F8260" s="2" t="s">
        <v>977</v>
      </c>
      <c r="G8260" s="14" t="n">
        <v>9.5</v>
      </c>
      <c r="H8260" s="14" t="n">
        <v>6.71</v>
      </c>
      <c r="I8260" s="14" t="n">
        <v>9.5</v>
      </c>
      <c r="J8260" s="23" t="n">
        <f aca="false">IF(AND(E8260="Priority",ISNUMBER('Cost model'!N317)),'Cost model'!N317,'Cost model'!M317)</f>
        <v>10.5</v>
      </c>
      <c r="K8260" s="14" t="n">
        <f aca="false">J8260-H8260</f>
        <v>3.79</v>
      </c>
      <c r="L8260" s="14" t="n">
        <f aca="false">G8260-H8260</f>
        <v>2.79</v>
      </c>
    </row>
    <row r="8261" customFormat="false" ht="15" hidden="false" customHeight="false" outlineLevel="0" collapsed="false">
      <c r="A8261" s="2" t="s">
        <v>142</v>
      </c>
      <c r="B8261" s="2" t="s">
        <v>142</v>
      </c>
      <c r="C8261" s="2" t="s">
        <v>47</v>
      </c>
      <c r="D8261" s="2" t="s">
        <v>12</v>
      </c>
      <c r="E8261" s="2" t="s">
        <v>74</v>
      </c>
      <c r="F8261" s="2" t="s">
        <v>977</v>
      </c>
      <c r="G8261" s="14" t="n">
        <v>9.5</v>
      </c>
      <c r="H8261" s="14" t="n">
        <v>43.87</v>
      </c>
      <c r="I8261" s="14" t="n">
        <v>9.5</v>
      </c>
      <c r="J8261" s="23" t="n">
        <f aca="false">IF(AND(E8261="Priority",ISNUMBER('Cost model'!N635)),'Cost model'!N635,'Cost model'!M635)</f>
        <v>30.5</v>
      </c>
      <c r="K8261" s="14" t="n">
        <f aca="false">J8261-H8261</f>
        <v>-13.37</v>
      </c>
      <c r="L8261" s="14" t="n">
        <f aca="false">G8261-H8261</f>
        <v>-34.37</v>
      </c>
    </row>
    <row r="8262" customFormat="false" ht="15" hidden="false" customHeight="false" outlineLevel="0" collapsed="false">
      <c r="A8262" s="2" t="s">
        <v>174</v>
      </c>
      <c r="B8262" s="2" t="s">
        <v>124</v>
      </c>
      <c r="C8262" s="2" t="s">
        <v>48</v>
      </c>
      <c r="D8262" s="2" t="s">
        <v>10</v>
      </c>
      <c r="E8262" s="2" t="s">
        <v>83</v>
      </c>
      <c r="F8262" s="2" t="s">
        <v>976</v>
      </c>
      <c r="G8262" s="14" t="n">
        <v>17.5</v>
      </c>
      <c r="H8262" s="14" t="n">
        <v>21.1</v>
      </c>
      <c r="I8262" s="14" t="n">
        <v>17.5</v>
      </c>
      <c r="J8262" s="23" t="n">
        <f aca="false">IF(AND(E8262="Priority",ISNUMBER('Cost model'!N108)),'Cost model'!N108,'Cost model'!M108)</f>
        <v>21.5</v>
      </c>
      <c r="K8262" s="14" t="n">
        <f aca="false">J8262-H8262</f>
        <v>0.399999999999999</v>
      </c>
      <c r="L8262" s="14" t="n">
        <f aca="false">G8262-H8262</f>
        <v>-3.6</v>
      </c>
    </row>
    <row r="8263" customFormat="false" ht="15" hidden="false" customHeight="false" outlineLevel="0" collapsed="false">
      <c r="A8263" s="2" t="s">
        <v>174</v>
      </c>
      <c r="B8263" s="2" t="s">
        <v>124</v>
      </c>
      <c r="C8263" s="2" t="s">
        <v>48</v>
      </c>
      <c r="D8263" s="2" t="s">
        <v>12</v>
      </c>
      <c r="E8263" s="2" t="s">
        <v>74</v>
      </c>
      <c r="F8263" s="2" t="s">
        <v>976</v>
      </c>
      <c r="G8263" s="14" t="n">
        <v>12.5</v>
      </c>
      <c r="H8263" s="14" t="n">
        <v>45.77</v>
      </c>
      <c r="I8263" s="14" t="n">
        <v>12.5</v>
      </c>
      <c r="J8263" s="23" t="n">
        <f aca="false">IF(AND(E8263="Priority",ISNUMBER('Cost model'!N111)),'Cost model'!N111,'Cost model'!M111)</f>
        <v>45</v>
      </c>
      <c r="K8263" s="14" t="n">
        <f aca="false">J8263-H8263</f>
        <v>-0.770000000000003</v>
      </c>
      <c r="L8263" s="14" t="n">
        <f aca="false">G8263-H8263</f>
        <v>-33.27</v>
      </c>
    </row>
    <row r="8264" customFormat="false" ht="15" hidden="false" customHeight="false" outlineLevel="0" collapsed="false">
      <c r="A8264" s="2" t="s">
        <v>174</v>
      </c>
      <c r="B8264" s="2" t="s">
        <v>174</v>
      </c>
      <c r="C8264" s="2" t="s">
        <v>49</v>
      </c>
      <c r="D8264" s="2" t="s">
        <v>10</v>
      </c>
      <c r="E8264" s="2" t="s">
        <v>74</v>
      </c>
      <c r="F8264" s="2" t="s">
        <v>977</v>
      </c>
      <c r="G8264" s="14" t="n">
        <v>17.5</v>
      </c>
      <c r="H8264" s="14" t="n">
        <v>15.77</v>
      </c>
      <c r="I8264" s="14" t="n">
        <v>17.5</v>
      </c>
      <c r="J8264" s="23" t="n">
        <f aca="false">IF(AND(E8264="Priority",ISNUMBER('Cost model'!N169)),'Cost model'!N169,'Cost model'!M169)</f>
        <v>18.5</v>
      </c>
      <c r="K8264" s="14" t="n">
        <f aca="false">J8264-H8264</f>
        <v>2.73</v>
      </c>
      <c r="L8264" s="14" t="n">
        <f aca="false">G8264-H8264</f>
        <v>1.73</v>
      </c>
    </row>
    <row r="8265" customFormat="false" ht="15" hidden="false" customHeight="false" outlineLevel="0" collapsed="false">
      <c r="A8265" s="2" t="s">
        <v>142</v>
      </c>
      <c r="B8265" s="2" t="s">
        <v>221</v>
      </c>
      <c r="C8265" s="2" t="s">
        <v>49</v>
      </c>
      <c r="D8265" s="2" t="s">
        <v>10</v>
      </c>
      <c r="E8265" s="2" t="s">
        <v>74</v>
      </c>
      <c r="F8265" s="2" t="s">
        <v>976</v>
      </c>
      <c r="G8265" s="14" t="n">
        <v>24.5</v>
      </c>
      <c r="H8265" s="14" t="n">
        <v>21.1</v>
      </c>
      <c r="I8265" s="14" t="n">
        <v>19.5</v>
      </c>
      <c r="J8265" s="23" t="n">
        <f aca="false">IF(AND(E8265="Priority",ISNUMBER('Cost model'!N679)),'Cost model'!N679,'Cost model'!M679)</f>
        <v>19.5</v>
      </c>
      <c r="K8265" s="14" t="n">
        <f aca="false">J8265-H8265</f>
        <v>-1.6</v>
      </c>
      <c r="L8265" s="14" t="n">
        <f aca="false">G8265-H8265</f>
        <v>3.4</v>
      </c>
    </row>
    <row r="8266" customFormat="false" ht="15" hidden="false" customHeight="false" outlineLevel="0" collapsed="false">
      <c r="A8266" s="2" t="s">
        <v>174</v>
      </c>
      <c r="B8266" s="2" t="s">
        <v>174</v>
      </c>
      <c r="C8266" s="2" t="s">
        <v>48</v>
      </c>
      <c r="D8266" s="2" t="s">
        <v>10</v>
      </c>
      <c r="E8266" s="2" t="s">
        <v>74</v>
      </c>
      <c r="F8266" s="2" t="s">
        <v>977</v>
      </c>
      <c r="G8266" s="14" t="n">
        <v>12.5</v>
      </c>
      <c r="H8266" s="14" t="n">
        <v>20.31</v>
      </c>
      <c r="I8266" s="14" t="n">
        <v>12.5</v>
      </c>
      <c r="J8266" s="23" t="n">
        <f aca="false">IF(AND(E8266="Priority",ISNUMBER('Cost model'!N168)),'Cost model'!N168,'Cost model'!M168)</f>
        <v>13.5</v>
      </c>
      <c r="K8266" s="14" t="n">
        <f aca="false">J8266-H8266</f>
        <v>-6.81</v>
      </c>
      <c r="L8266" s="14" t="n">
        <f aca="false">G8266-H8266</f>
        <v>-7.81</v>
      </c>
    </row>
    <row r="8267" customFormat="false" ht="15" hidden="false" customHeight="false" outlineLevel="0" collapsed="false">
      <c r="A8267" s="2" t="s">
        <v>124</v>
      </c>
      <c r="B8267" s="2" t="s">
        <v>124</v>
      </c>
      <c r="C8267" s="2" t="s">
        <v>48</v>
      </c>
      <c r="D8267" s="2" t="s">
        <v>13</v>
      </c>
      <c r="E8267" s="2" t="s">
        <v>74</v>
      </c>
      <c r="F8267" s="2" t="s">
        <v>977</v>
      </c>
      <c r="G8267" s="14" t="n">
        <v>24.5</v>
      </c>
      <c r="H8267" s="14" t="n">
        <v>84.76</v>
      </c>
      <c r="I8267" s="14" t="n">
        <v>24.5</v>
      </c>
      <c r="J8267" s="23" t="n">
        <f aca="false">IF(AND(E8267="Priority",ISNUMBER('Cost model'!N324)),'Cost model'!N324,'Cost model'!M324)</f>
        <v>85</v>
      </c>
      <c r="K8267" s="14" t="n">
        <f aca="false">J8267-H8267</f>
        <v>0.239999999999995</v>
      </c>
      <c r="L8267" s="14" t="n">
        <f aca="false">G8267-H8267</f>
        <v>-60.26</v>
      </c>
    </row>
    <row r="8268" customFormat="false" ht="15" hidden="false" customHeight="false" outlineLevel="0" collapsed="false">
      <c r="A8268" s="2" t="s">
        <v>142</v>
      </c>
      <c r="B8268" s="2" t="s">
        <v>142</v>
      </c>
      <c r="C8268" s="2" t="s">
        <v>47</v>
      </c>
      <c r="D8268" s="2" t="s">
        <v>10</v>
      </c>
      <c r="E8268" s="2" t="s">
        <v>74</v>
      </c>
      <c r="F8268" s="2" t="s">
        <v>977</v>
      </c>
      <c r="G8268" s="14" t="n">
        <v>9.5</v>
      </c>
      <c r="H8268" s="14" t="n">
        <v>9.26</v>
      </c>
      <c r="I8268" s="14" t="n">
        <v>9.5</v>
      </c>
      <c r="J8268" s="23" t="n">
        <f aca="false">IF(AND(E8268="Priority",ISNUMBER('Cost model'!N632)),'Cost model'!N632,'Cost model'!M632)</f>
        <v>9.5</v>
      </c>
      <c r="K8268" s="14" t="n">
        <f aca="false">J8268-H8268</f>
        <v>0.24</v>
      </c>
      <c r="L8268" s="14" t="n">
        <f aca="false">G8268-H8268</f>
        <v>0.24</v>
      </c>
    </row>
    <row r="8269" customFormat="false" ht="15" hidden="false" customHeight="false" outlineLevel="0" collapsed="false">
      <c r="A8269" s="2" t="s">
        <v>158</v>
      </c>
      <c r="B8269" s="2" t="s">
        <v>158</v>
      </c>
      <c r="C8269" s="2" t="s">
        <v>47</v>
      </c>
      <c r="D8269" s="2" t="s">
        <v>10</v>
      </c>
      <c r="E8269" s="2" t="s">
        <v>74</v>
      </c>
      <c r="F8269" s="2" t="s">
        <v>977</v>
      </c>
      <c r="G8269" s="14" t="n">
        <v>9.5</v>
      </c>
      <c r="H8269" s="14" t="n">
        <v>7.83</v>
      </c>
      <c r="I8269" s="14" t="n">
        <v>9.5</v>
      </c>
      <c r="J8269" s="23" t="n">
        <f aca="false">IF(AND(E8269="Priority",ISNUMBER('Cost model'!N422)),'Cost model'!N422,'Cost model'!M422)</f>
        <v>8.5</v>
      </c>
      <c r="K8269" s="14" t="n">
        <f aca="false">J8269-H8269</f>
        <v>0.67</v>
      </c>
      <c r="L8269" s="14" t="n">
        <f aca="false">G8269-H8269</f>
        <v>1.67</v>
      </c>
    </row>
    <row r="8270" customFormat="false" ht="15" hidden="false" customHeight="false" outlineLevel="0" collapsed="false">
      <c r="A8270" s="2" t="s">
        <v>124</v>
      </c>
      <c r="B8270" s="2" t="s">
        <v>124</v>
      </c>
      <c r="C8270" s="2" t="s">
        <v>48</v>
      </c>
      <c r="D8270" s="2" t="s">
        <v>13</v>
      </c>
      <c r="E8270" s="2" t="s">
        <v>74</v>
      </c>
      <c r="F8270" s="2" t="s">
        <v>977</v>
      </c>
      <c r="G8270" s="14" t="n">
        <v>24.5</v>
      </c>
      <c r="H8270" s="14" t="n">
        <v>96.23</v>
      </c>
      <c r="I8270" s="14" t="n">
        <v>24.5</v>
      </c>
      <c r="J8270" s="23" t="n">
        <f aca="false">IF(AND(E8270="Priority",ISNUMBER('Cost model'!N324)),'Cost model'!N324,'Cost model'!M324)</f>
        <v>85</v>
      </c>
      <c r="K8270" s="14" t="n">
        <f aca="false">J8270-H8270</f>
        <v>-11.23</v>
      </c>
      <c r="L8270" s="14" t="n">
        <f aca="false">G8270-H8270</f>
        <v>-71.73</v>
      </c>
    </row>
    <row r="8271" customFormat="false" ht="15" hidden="false" customHeight="false" outlineLevel="0" collapsed="false">
      <c r="A8271" s="2" t="s">
        <v>174</v>
      </c>
      <c r="B8271" s="2" t="s">
        <v>124</v>
      </c>
      <c r="C8271" s="2" t="s">
        <v>48</v>
      </c>
      <c r="D8271" s="2" t="s">
        <v>10</v>
      </c>
      <c r="E8271" s="2" t="s">
        <v>74</v>
      </c>
      <c r="F8271" s="2" t="s">
        <v>976</v>
      </c>
      <c r="G8271" s="14" t="n">
        <v>12.5</v>
      </c>
      <c r="H8271" s="14" t="n">
        <v>9.03</v>
      </c>
      <c r="I8271" s="14" t="n">
        <v>12.5</v>
      </c>
      <c r="J8271" s="23" t="n">
        <f aca="false">IF(AND(E8271="Priority",ISNUMBER('Cost model'!N108)),'Cost model'!N108,'Cost model'!M108)</f>
        <v>15.5</v>
      </c>
      <c r="K8271" s="14" t="n">
        <f aca="false">J8271-H8271</f>
        <v>6.47</v>
      </c>
      <c r="L8271" s="14" t="n">
        <f aca="false">G8271-H8271</f>
        <v>3.47</v>
      </c>
    </row>
    <row r="8272" customFormat="false" ht="15" hidden="false" customHeight="false" outlineLevel="0" collapsed="false">
      <c r="A8272" s="2" t="s">
        <v>158</v>
      </c>
      <c r="B8272" s="2" t="s">
        <v>158</v>
      </c>
      <c r="C8272" s="2" t="s">
        <v>47</v>
      </c>
      <c r="D8272" s="2" t="s">
        <v>12</v>
      </c>
      <c r="E8272" s="2" t="s">
        <v>74</v>
      </c>
      <c r="F8272" s="2" t="s">
        <v>977</v>
      </c>
      <c r="G8272" s="14" t="n">
        <v>9.5</v>
      </c>
      <c r="H8272" s="14" t="n">
        <v>13.13</v>
      </c>
      <c r="I8272" s="14" t="n">
        <v>9.5</v>
      </c>
      <c r="J8272" s="23" t="n">
        <f aca="false">IF(AND(E8272="Priority",ISNUMBER('Cost model'!N425)),'Cost model'!N425,'Cost model'!M425)</f>
        <v>14.5</v>
      </c>
      <c r="K8272" s="14" t="n">
        <f aca="false">J8272-H8272</f>
        <v>1.37</v>
      </c>
      <c r="L8272" s="14" t="n">
        <f aca="false">G8272-H8272</f>
        <v>-3.63</v>
      </c>
    </row>
    <row r="8273" customFormat="false" ht="15" hidden="false" customHeight="false" outlineLevel="0" collapsed="false">
      <c r="A8273" s="2" t="s">
        <v>221</v>
      </c>
      <c r="B8273" s="2" t="s">
        <v>221</v>
      </c>
      <c r="C8273" s="2" t="s">
        <v>47</v>
      </c>
      <c r="D8273" s="2" t="s">
        <v>13</v>
      </c>
      <c r="E8273" s="2" t="s">
        <v>74</v>
      </c>
      <c r="F8273" s="2" t="s">
        <v>977</v>
      </c>
      <c r="G8273" s="14" t="n">
        <v>19.5</v>
      </c>
      <c r="H8273" s="14" t="n">
        <v>24.95</v>
      </c>
      <c r="I8273" s="14" t="n">
        <v>19.5</v>
      </c>
      <c r="J8273" s="23" t="n">
        <f aca="false">IF(AND(E8273="Priority",ISNUMBER('Cost model'!N743)),'Cost model'!N743,'Cost model'!M743)</f>
        <v>45</v>
      </c>
      <c r="K8273" s="14" t="n">
        <f aca="false">J8273-H8273</f>
        <v>20.05</v>
      </c>
      <c r="L8273" s="14" t="n">
        <f aca="false">G8273-H8273</f>
        <v>-5.45</v>
      </c>
    </row>
    <row r="8274" customFormat="false" ht="15" hidden="false" customHeight="false" outlineLevel="0" collapsed="false">
      <c r="A8274" s="2" t="s">
        <v>221</v>
      </c>
      <c r="B8274" s="2" t="s">
        <v>221</v>
      </c>
      <c r="C8274" s="2" t="s">
        <v>47</v>
      </c>
      <c r="D8274" s="2" t="s">
        <v>10</v>
      </c>
      <c r="E8274" s="2" t="s">
        <v>83</v>
      </c>
      <c r="F8274" s="2" t="s">
        <v>977</v>
      </c>
      <c r="G8274" s="14" t="n">
        <v>14.5</v>
      </c>
      <c r="H8274" s="14" t="n">
        <v>14.1</v>
      </c>
      <c r="I8274" s="14" t="n">
        <v>14.5</v>
      </c>
      <c r="J8274" s="23" t="n">
        <f aca="false">IF(AND(E8274="Priority",ISNUMBER('Cost model'!N737)),'Cost model'!N737,'Cost model'!M737)</f>
        <v>13.5</v>
      </c>
      <c r="K8274" s="14" t="n">
        <f aca="false">J8274-H8274</f>
        <v>-0.6</v>
      </c>
      <c r="L8274" s="14" t="n">
        <f aca="false">G8274-H8274</f>
        <v>0.4</v>
      </c>
    </row>
    <row r="8275" customFormat="false" ht="15" hidden="false" customHeight="false" outlineLevel="0" collapsed="false">
      <c r="A8275" s="2" t="s">
        <v>342</v>
      </c>
      <c r="B8275" s="2" t="s">
        <v>158</v>
      </c>
      <c r="C8275" s="2" t="s">
        <v>47</v>
      </c>
      <c r="D8275" s="2" t="s">
        <v>12</v>
      </c>
      <c r="E8275" s="2" t="s">
        <v>74</v>
      </c>
      <c r="F8275" s="2" t="s">
        <v>976</v>
      </c>
      <c r="G8275" s="14" t="n">
        <v>24.5</v>
      </c>
      <c r="H8275" s="14" t="n">
        <v>57.12</v>
      </c>
      <c r="I8275" s="14" t="n">
        <v>24.5</v>
      </c>
      <c r="J8275" s="23" t="n">
        <f aca="false">IF(AND(E8275="Priority",ISNUMBER('Cost model'!N215)),'Cost model'!N215,'Cost model'!M215)</f>
        <v>60</v>
      </c>
      <c r="K8275" s="14" t="n">
        <f aca="false">J8275-H8275</f>
        <v>2.88</v>
      </c>
      <c r="L8275" s="14" t="n">
        <f aca="false">G8275-H8275</f>
        <v>-32.62</v>
      </c>
    </row>
    <row r="8276" customFormat="false" ht="15" hidden="false" customHeight="false" outlineLevel="0" collapsed="false">
      <c r="A8276" s="2" t="s">
        <v>174</v>
      </c>
      <c r="B8276" s="2" t="s">
        <v>124</v>
      </c>
      <c r="C8276" s="2" t="s">
        <v>48</v>
      </c>
      <c r="D8276" s="2" t="s">
        <v>10</v>
      </c>
      <c r="E8276" s="2" t="s">
        <v>74</v>
      </c>
      <c r="F8276" s="2" t="s">
        <v>976</v>
      </c>
      <c r="G8276" s="14" t="n">
        <v>12.5</v>
      </c>
      <c r="H8276" s="14" t="n">
        <v>15.46</v>
      </c>
      <c r="I8276" s="14" t="n">
        <v>12.5</v>
      </c>
      <c r="J8276" s="23" t="n">
        <f aca="false">IF(AND(E8276="Priority",ISNUMBER('Cost model'!N108)),'Cost model'!N108,'Cost model'!M108)</f>
        <v>15.5</v>
      </c>
      <c r="K8276" s="14" t="n">
        <f aca="false">J8276-H8276</f>
        <v>0.0399999999999992</v>
      </c>
      <c r="L8276" s="14" t="n">
        <f aca="false">G8276-H8276</f>
        <v>-2.96</v>
      </c>
    </row>
    <row r="8277" customFormat="false" ht="15" hidden="false" customHeight="false" outlineLevel="0" collapsed="false">
      <c r="A8277" s="2" t="s">
        <v>174</v>
      </c>
      <c r="B8277" s="2" t="s">
        <v>158</v>
      </c>
      <c r="C8277" s="2" t="s">
        <v>48</v>
      </c>
      <c r="D8277" s="2" t="s">
        <v>12</v>
      </c>
      <c r="E8277" s="2" t="s">
        <v>74</v>
      </c>
      <c r="F8277" s="2" t="s">
        <v>976</v>
      </c>
      <c r="G8277" s="14" t="n">
        <v>12.5</v>
      </c>
      <c r="H8277" s="14" t="n">
        <v>66.76</v>
      </c>
      <c r="I8277" s="14" t="n">
        <v>19.5</v>
      </c>
      <c r="J8277" s="23" t="n">
        <f aca="false">IF(AND(E8277="Priority",ISNUMBER('Cost model'!N141)),'Cost model'!N141,'Cost model'!M141)</f>
        <v>50</v>
      </c>
      <c r="K8277" s="14" t="n">
        <f aca="false">J8277-H8277</f>
        <v>-16.76</v>
      </c>
      <c r="L8277" s="14" t="n">
        <f aca="false">G8277-H8277</f>
        <v>-54.26</v>
      </c>
    </row>
    <row r="8278" customFormat="false" ht="15" hidden="false" customHeight="false" outlineLevel="0" collapsed="false">
      <c r="A8278" s="2" t="s">
        <v>205</v>
      </c>
      <c r="B8278" s="2" t="s">
        <v>142</v>
      </c>
      <c r="C8278" s="2" t="s">
        <v>47</v>
      </c>
      <c r="D8278" s="2" t="s">
        <v>12</v>
      </c>
      <c r="E8278" s="2" t="s">
        <v>83</v>
      </c>
      <c r="F8278" s="2" t="s">
        <v>976</v>
      </c>
      <c r="G8278" s="14" t="n">
        <v>24.5</v>
      </c>
      <c r="H8278" s="14" t="n">
        <v>37.75</v>
      </c>
      <c r="I8278" s="14" t="n">
        <v>24.5</v>
      </c>
      <c r="J8278" s="23" t="n">
        <f aca="false">IF(AND(E8278="Priority",ISNUMBER('Cost model'!N545)),'Cost model'!N545,'Cost model'!M545)</f>
        <v>70</v>
      </c>
      <c r="K8278" s="14" t="n">
        <f aca="false">J8278-H8278</f>
        <v>32.25</v>
      </c>
      <c r="L8278" s="14" t="n">
        <f aca="false">G8278-H8278</f>
        <v>-13.25</v>
      </c>
    </row>
    <row r="8279" customFormat="false" ht="15" hidden="false" customHeight="false" outlineLevel="0" collapsed="false">
      <c r="A8279" s="2" t="s">
        <v>221</v>
      </c>
      <c r="B8279" s="2" t="s">
        <v>158</v>
      </c>
      <c r="C8279" s="2" t="s">
        <v>49</v>
      </c>
      <c r="D8279" s="2" t="s">
        <v>10</v>
      </c>
      <c r="E8279" s="2" t="s">
        <v>74</v>
      </c>
      <c r="F8279" s="2" t="s">
        <v>976</v>
      </c>
      <c r="G8279" s="14" t="n">
        <v>24.5</v>
      </c>
      <c r="H8279" s="14" t="n">
        <v>14.99</v>
      </c>
      <c r="I8279" s="14" t="n">
        <v>17.5</v>
      </c>
      <c r="J8279" s="23" t="n">
        <f aca="false">IF(AND(E8279="Priority",ISNUMBER('Cost model'!N754)),'Cost model'!N754,'Cost model'!M754)</f>
        <v>23.5</v>
      </c>
      <c r="K8279" s="14" t="n">
        <f aca="false">J8279-H8279</f>
        <v>8.51</v>
      </c>
      <c r="L8279" s="14" t="n">
        <f aca="false">G8279-H8279</f>
        <v>9.51</v>
      </c>
    </row>
    <row r="8280" customFormat="false" ht="15" hidden="false" customHeight="false" outlineLevel="0" collapsed="false">
      <c r="A8280" s="2" t="s">
        <v>221</v>
      </c>
      <c r="B8280" s="2" t="s">
        <v>221</v>
      </c>
      <c r="C8280" s="2" t="s">
        <v>47</v>
      </c>
      <c r="D8280" s="2" t="s">
        <v>12</v>
      </c>
      <c r="E8280" s="2" t="s">
        <v>74</v>
      </c>
      <c r="F8280" s="2" t="s">
        <v>977</v>
      </c>
      <c r="G8280" s="14" t="n">
        <v>9.5</v>
      </c>
      <c r="H8280" s="14" t="n">
        <v>13.31</v>
      </c>
      <c r="I8280" s="14" t="n">
        <v>9.5</v>
      </c>
      <c r="J8280" s="23" t="n">
        <f aca="false">IF(AND(E8280="Priority",ISNUMBER('Cost model'!N740)),'Cost model'!N740,'Cost model'!M740)</f>
        <v>22.5</v>
      </c>
      <c r="K8280" s="14" t="n">
        <f aca="false">J8280-H8280</f>
        <v>9.19</v>
      </c>
      <c r="L8280" s="14" t="n">
        <f aca="false">G8280-H8280</f>
        <v>-3.81</v>
      </c>
    </row>
    <row r="8281" customFormat="false" ht="15" hidden="false" customHeight="false" outlineLevel="0" collapsed="false">
      <c r="A8281" s="2" t="s">
        <v>174</v>
      </c>
      <c r="B8281" s="2" t="s">
        <v>174</v>
      </c>
      <c r="C8281" s="2" t="s">
        <v>49</v>
      </c>
      <c r="D8281" s="2" t="s">
        <v>12</v>
      </c>
      <c r="E8281" s="2" t="s">
        <v>74</v>
      </c>
      <c r="F8281" s="2" t="s">
        <v>977</v>
      </c>
      <c r="G8281" s="14" t="n">
        <v>19.5</v>
      </c>
      <c r="H8281" s="14" t="n">
        <v>29.44</v>
      </c>
      <c r="I8281" s="14" t="n">
        <v>19.5</v>
      </c>
      <c r="J8281" s="23" t="n">
        <f aca="false">IF(AND(E8281="Priority",ISNUMBER('Cost model'!N172)),'Cost model'!N172,'Cost model'!M172)</f>
        <v>45</v>
      </c>
      <c r="K8281" s="14" t="n">
        <f aca="false">J8281-H8281</f>
        <v>15.56</v>
      </c>
      <c r="L8281" s="14" t="n">
        <f aca="false">G8281-H8281</f>
        <v>-9.94</v>
      </c>
    </row>
    <row r="8282" customFormat="false" ht="15" hidden="false" customHeight="false" outlineLevel="0" collapsed="false">
      <c r="A8282" s="2" t="s">
        <v>221</v>
      </c>
      <c r="B8282" s="2" t="s">
        <v>221</v>
      </c>
      <c r="C8282" s="2" t="s">
        <v>49</v>
      </c>
      <c r="D8282" s="2" t="s">
        <v>12</v>
      </c>
      <c r="E8282" s="2" t="s">
        <v>83</v>
      </c>
      <c r="F8282" s="2" t="s">
        <v>977</v>
      </c>
      <c r="G8282" s="14" t="n">
        <v>29.5</v>
      </c>
      <c r="H8282" s="14" t="n">
        <v>143.51</v>
      </c>
      <c r="I8282" s="14" t="n">
        <v>29.5</v>
      </c>
      <c r="J8282" s="23" t="n">
        <f aca="false">IF(AND(E8282="Priority",ISNUMBER('Cost model'!N742)),'Cost model'!N742,'Cost model'!M742)</f>
        <v>80</v>
      </c>
      <c r="K8282" s="14" t="n">
        <f aca="false">J8282-H8282</f>
        <v>-63.51</v>
      </c>
      <c r="L8282" s="14" t="n">
        <f aca="false">G8282-H8282</f>
        <v>-114.01</v>
      </c>
    </row>
    <row r="8283" customFormat="false" ht="15" hidden="false" customHeight="false" outlineLevel="0" collapsed="false">
      <c r="A8283" s="2" t="s">
        <v>174</v>
      </c>
      <c r="B8283" s="2" t="s">
        <v>174</v>
      </c>
      <c r="C8283" s="2" t="s">
        <v>49</v>
      </c>
      <c r="D8283" s="2" t="s">
        <v>12</v>
      </c>
      <c r="E8283" s="2" t="s">
        <v>83</v>
      </c>
      <c r="F8283" s="2" t="s">
        <v>977</v>
      </c>
      <c r="G8283" s="14" t="n">
        <v>29.5</v>
      </c>
      <c r="H8283" s="14" t="n">
        <v>64.34</v>
      </c>
      <c r="I8283" s="14" t="n">
        <v>29.5</v>
      </c>
      <c r="J8283" s="23" t="n">
        <f aca="false">IF(AND(E8283="Priority",ISNUMBER('Cost model'!N172)),'Cost model'!N172,'Cost model'!M172)</f>
        <v>60</v>
      </c>
      <c r="K8283" s="14" t="n">
        <f aca="false">J8283-H8283</f>
        <v>-4.34</v>
      </c>
      <c r="L8283" s="14" t="n">
        <f aca="false">G8283-H8283</f>
        <v>-34.84</v>
      </c>
    </row>
    <row r="8284" customFormat="false" ht="15" hidden="false" customHeight="false" outlineLevel="0" collapsed="false">
      <c r="A8284" s="2" t="s">
        <v>142</v>
      </c>
      <c r="B8284" s="2" t="s">
        <v>142</v>
      </c>
      <c r="C8284" s="2" t="s">
        <v>49</v>
      </c>
      <c r="D8284" s="2" t="s">
        <v>12</v>
      </c>
      <c r="E8284" s="2" t="s">
        <v>74</v>
      </c>
      <c r="F8284" s="2" t="s">
        <v>977</v>
      </c>
      <c r="G8284" s="14" t="n">
        <v>19.5</v>
      </c>
      <c r="H8284" s="14" t="n">
        <v>23.88</v>
      </c>
      <c r="I8284" s="14" t="n">
        <v>19.5</v>
      </c>
      <c r="J8284" s="23" t="n">
        <f aca="false">IF(AND(E8284="Priority",ISNUMBER('Cost model'!N637)),'Cost model'!N637,'Cost model'!M637)</f>
        <v>45</v>
      </c>
      <c r="K8284" s="14" t="n">
        <f aca="false">J8284-H8284</f>
        <v>21.12</v>
      </c>
      <c r="L8284" s="14" t="n">
        <f aca="false">G8284-H8284</f>
        <v>-4.38</v>
      </c>
    </row>
    <row r="8285" customFormat="false" ht="15" hidden="false" customHeight="false" outlineLevel="0" collapsed="false">
      <c r="A8285" s="2" t="s">
        <v>221</v>
      </c>
      <c r="B8285" s="2" t="s">
        <v>221</v>
      </c>
      <c r="C8285" s="2" t="s">
        <v>49</v>
      </c>
      <c r="D8285" s="2" t="s">
        <v>12</v>
      </c>
      <c r="E8285" s="2" t="s">
        <v>74</v>
      </c>
      <c r="F8285" s="2" t="s">
        <v>977</v>
      </c>
      <c r="G8285" s="14" t="n">
        <v>19.5</v>
      </c>
      <c r="H8285" s="14" t="n">
        <v>58.6</v>
      </c>
      <c r="I8285" s="14" t="n">
        <v>19.5</v>
      </c>
      <c r="J8285" s="23" t="n">
        <f aca="false">IF(AND(E8285="Priority",ISNUMBER('Cost model'!N742)),'Cost model'!N742,'Cost model'!M742)</f>
        <v>60</v>
      </c>
      <c r="K8285" s="14" t="n">
        <f aca="false">J8285-H8285</f>
        <v>1.4</v>
      </c>
      <c r="L8285" s="14" t="n">
        <f aca="false">G8285-H8285</f>
        <v>-39.1</v>
      </c>
    </row>
    <row r="8286" customFormat="false" ht="15" hidden="false" customHeight="false" outlineLevel="0" collapsed="false">
      <c r="A8286" s="2" t="s">
        <v>124</v>
      </c>
      <c r="B8286" s="2" t="s">
        <v>124</v>
      </c>
      <c r="C8286" s="2" t="s">
        <v>49</v>
      </c>
      <c r="D8286" s="2" t="s">
        <v>10</v>
      </c>
      <c r="E8286" s="2" t="s">
        <v>74</v>
      </c>
      <c r="F8286" s="2" t="s">
        <v>977</v>
      </c>
      <c r="G8286" s="14" t="n">
        <v>19</v>
      </c>
      <c r="H8286" s="14" t="n">
        <v>15.09</v>
      </c>
      <c r="I8286" s="14" t="n">
        <v>17.5</v>
      </c>
      <c r="J8286" s="23" t="n">
        <f aca="false">IF(AND(E8286="Priority",ISNUMBER('Cost model'!N319)),'Cost model'!N319,'Cost model'!M319)</f>
        <v>16.5</v>
      </c>
      <c r="K8286" s="14" t="n">
        <f aca="false">J8286-H8286</f>
        <v>1.41</v>
      </c>
      <c r="L8286" s="14" t="n">
        <f aca="false">G8286-H8286</f>
        <v>3.91</v>
      </c>
    </row>
    <row r="8287" customFormat="false" ht="15" hidden="false" customHeight="false" outlineLevel="0" collapsed="false">
      <c r="A8287" s="2" t="s">
        <v>221</v>
      </c>
      <c r="B8287" s="2" t="s">
        <v>221</v>
      </c>
      <c r="C8287" s="2" t="s">
        <v>47</v>
      </c>
      <c r="D8287" s="2" t="s">
        <v>12</v>
      </c>
      <c r="E8287" s="2" t="s">
        <v>74</v>
      </c>
      <c r="F8287" s="2" t="s">
        <v>977</v>
      </c>
      <c r="G8287" s="14" t="n">
        <v>9.5</v>
      </c>
      <c r="H8287" s="14" t="n">
        <v>28.02</v>
      </c>
      <c r="I8287" s="14" t="n">
        <v>9.5</v>
      </c>
      <c r="J8287" s="23" t="n">
        <f aca="false">IF(AND(E8287="Priority",ISNUMBER('Cost model'!N740)),'Cost model'!N740,'Cost model'!M740)</f>
        <v>22.5</v>
      </c>
      <c r="K8287" s="14" t="n">
        <f aca="false">J8287-H8287</f>
        <v>-5.52</v>
      </c>
      <c r="L8287" s="14" t="n">
        <f aca="false">G8287-H8287</f>
        <v>-18.52</v>
      </c>
    </row>
    <row r="8288" customFormat="false" ht="15" hidden="false" customHeight="false" outlineLevel="0" collapsed="false">
      <c r="A8288" s="2" t="s">
        <v>174</v>
      </c>
      <c r="B8288" s="2" t="s">
        <v>174</v>
      </c>
      <c r="C8288" s="2" t="s">
        <v>47</v>
      </c>
      <c r="D8288" s="2" t="s">
        <v>12</v>
      </c>
      <c r="E8288" s="2" t="s">
        <v>74</v>
      </c>
      <c r="F8288" s="2" t="s">
        <v>977</v>
      </c>
      <c r="G8288" s="14" t="n">
        <v>9.5</v>
      </c>
      <c r="H8288" s="14" t="n">
        <v>28.2</v>
      </c>
      <c r="I8288" s="14" t="n">
        <v>9.5</v>
      </c>
      <c r="J8288" s="23" t="n">
        <f aca="false">IF(AND(E8288="Priority",ISNUMBER('Cost model'!N170)),'Cost model'!N170,'Cost model'!M170)</f>
        <v>25.5</v>
      </c>
      <c r="K8288" s="14" t="n">
        <f aca="false">J8288-H8288</f>
        <v>-2.7</v>
      </c>
      <c r="L8288" s="14" t="n">
        <f aca="false">G8288-H8288</f>
        <v>-18.7</v>
      </c>
    </row>
    <row r="8289" customFormat="false" ht="15" hidden="false" customHeight="false" outlineLevel="0" collapsed="false">
      <c r="A8289" s="2" t="s">
        <v>124</v>
      </c>
      <c r="B8289" s="2" t="s">
        <v>205</v>
      </c>
      <c r="C8289" s="2" t="s">
        <v>48</v>
      </c>
      <c r="D8289" s="2" t="s">
        <v>10</v>
      </c>
      <c r="E8289" s="2" t="s">
        <v>74</v>
      </c>
      <c r="F8289" s="2" t="s">
        <v>976</v>
      </c>
      <c r="G8289" s="14" t="n">
        <v>12.5</v>
      </c>
      <c r="H8289" s="14" t="n">
        <v>99.59</v>
      </c>
      <c r="I8289" s="14" t="n">
        <v>19.5</v>
      </c>
      <c r="J8289" s="23" t="n">
        <f aca="false">IF(AND(E8289="Priority",ISNUMBER('Cost model'!N378)),'Cost model'!N378,'Cost model'!M378)</f>
        <v>18.5</v>
      </c>
      <c r="K8289" s="14" t="n">
        <f aca="false">J8289-H8289</f>
        <v>-81.09</v>
      </c>
      <c r="L8289" s="14" t="n">
        <f aca="false">G8289-H8289</f>
        <v>-87.09</v>
      </c>
    </row>
    <row r="8290" customFormat="false" ht="15" hidden="false" customHeight="false" outlineLevel="0" collapsed="false">
      <c r="A8290" s="2" t="s">
        <v>174</v>
      </c>
      <c r="B8290" s="2" t="s">
        <v>142</v>
      </c>
      <c r="C8290" s="2" t="s">
        <v>48</v>
      </c>
      <c r="D8290" s="2" t="s">
        <v>10</v>
      </c>
      <c r="E8290" s="2" t="s">
        <v>74</v>
      </c>
      <c r="F8290" s="2" t="s">
        <v>976</v>
      </c>
      <c r="G8290" s="14" t="n">
        <v>12.5</v>
      </c>
      <c r="H8290" s="14" t="n">
        <v>11.55</v>
      </c>
      <c r="I8290" s="14" t="n">
        <v>12.5</v>
      </c>
      <c r="J8290" s="23" t="n">
        <f aca="false">IF(AND(E8290="Priority",ISNUMBER('Cost model'!N123)),'Cost model'!N123,'Cost model'!M123)</f>
        <v>16.5</v>
      </c>
      <c r="K8290" s="14" t="n">
        <f aca="false">J8290-H8290</f>
        <v>4.95</v>
      </c>
      <c r="L8290" s="14" t="n">
        <f aca="false">G8290-H8290</f>
        <v>0.949999999999999</v>
      </c>
    </row>
    <row r="8291" customFormat="false" ht="15" hidden="false" customHeight="false" outlineLevel="0" collapsed="false">
      <c r="A8291" s="2" t="s">
        <v>174</v>
      </c>
      <c r="B8291" s="2" t="s">
        <v>174</v>
      </c>
      <c r="C8291" s="2" t="s">
        <v>49</v>
      </c>
      <c r="D8291" s="2" t="s">
        <v>13</v>
      </c>
      <c r="E8291" s="2" t="s">
        <v>74</v>
      </c>
      <c r="F8291" s="2" t="s">
        <v>977</v>
      </c>
      <c r="G8291" s="14" t="n">
        <v>50</v>
      </c>
      <c r="H8291" s="14" t="n">
        <v>81.82</v>
      </c>
      <c r="I8291" s="14" t="n">
        <v>50</v>
      </c>
      <c r="J8291" s="23" t="n">
        <f aca="false">IF(AND(E8291="Priority",ISNUMBER('Cost model'!N175)),'Cost model'!N175,'Cost model'!M175)</f>
        <v>75</v>
      </c>
      <c r="K8291" s="14" t="n">
        <f aca="false">J8291-H8291</f>
        <v>-6.81999999999999</v>
      </c>
      <c r="L8291" s="14" t="n">
        <f aca="false">G8291-H8291</f>
        <v>-31.82</v>
      </c>
    </row>
    <row r="8292" customFormat="false" ht="15" hidden="false" customHeight="false" outlineLevel="0" collapsed="false">
      <c r="A8292" s="2" t="s">
        <v>142</v>
      </c>
      <c r="B8292" s="2" t="s">
        <v>158</v>
      </c>
      <c r="C8292" s="2" t="s">
        <v>48</v>
      </c>
      <c r="D8292" s="2" t="s">
        <v>10</v>
      </c>
      <c r="E8292" s="2" t="s">
        <v>74</v>
      </c>
      <c r="F8292" s="2" t="s">
        <v>976</v>
      </c>
      <c r="G8292" s="14" t="n">
        <v>12.5</v>
      </c>
      <c r="H8292" s="14" t="n">
        <v>18.69</v>
      </c>
      <c r="I8292" s="14" t="n">
        <v>14.5</v>
      </c>
      <c r="J8292" s="23" t="n">
        <f aca="false">IF(AND(E8292="Priority",ISNUMBER('Cost model'!N648)),'Cost model'!N648,'Cost model'!M648)</f>
        <v>13.5</v>
      </c>
      <c r="K8292" s="14" t="n">
        <f aca="false">J8292-H8292</f>
        <v>-5.19</v>
      </c>
      <c r="L8292" s="14" t="n">
        <f aca="false">G8292-H8292</f>
        <v>-6.19</v>
      </c>
    </row>
    <row r="8293" customFormat="false" ht="15" hidden="false" customHeight="false" outlineLevel="0" collapsed="false">
      <c r="A8293" s="2" t="s">
        <v>124</v>
      </c>
      <c r="B8293" s="2" t="s">
        <v>124</v>
      </c>
      <c r="C8293" s="2" t="s">
        <v>47</v>
      </c>
      <c r="D8293" s="2" t="s">
        <v>13</v>
      </c>
      <c r="E8293" s="2" t="s">
        <v>74</v>
      </c>
      <c r="F8293" s="2" t="s">
        <v>977</v>
      </c>
      <c r="G8293" s="14" t="n">
        <v>19</v>
      </c>
      <c r="H8293" s="14" t="n">
        <v>42.17</v>
      </c>
      <c r="I8293" s="14" t="n">
        <v>19</v>
      </c>
      <c r="J8293" s="23" t="n">
        <f aca="false">IF(AND(E8293="Priority",ISNUMBER('Cost model'!N323)),'Cost model'!N323,'Cost model'!M323)</f>
        <v>60</v>
      </c>
      <c r="K8293" s="14" t="n">
        <f aca="false">J8293-H8293</f>
        <v>17.83</v>
      </c>
      <c r="L8293" s="14" t="n">
        <f aca="false">G8293-H8293</f>
        <v>-23.17</v>
      </c>
    </row>
    <row r="8294" customFormat="false" ht="15" hidden="false" customHeight="false" outlineLevel="0" collapsed="false">
      <c r="A8294" s="2" t="s">
        <v>221</v>
      </c>
      <c r="B8294" s="2" t="s">
        <v>221</v>
      </c>
      <c r="C8294" s="2" t="s">
        <v>49</v>
      </c>
      <c r="D8294" s="2" t="s">
        <v>10</v>
      </c>
      <c r="E8294" s="2" t="s">
        <v>74</v>
      </c>
      <c r="F8294" s="2" t="s">
        <v>977</v>
      </c>
      <c r="G8294" s="14" t="n">
        <v>17.5</v>
      </c>
      <c r="H8294" s="14" t="n">
        <v>23.98</v>
      </c>
      <c r="I8294" s="14" t="n">
        <v>17.5</v>
      </c>
      <c r="J8294" s="23" t="n">
        <f aca="false">IF(AND(E8294="Priority",ISNUMBER('Cost model'!N739)),'Cost model'!N739,'Cost model'!M739)</f>
        <v>17.5</v>
      </c>
      <c r="K8294" s="14" t="n">
        <f aca="false">J8294-H8294</f>
        <v>-6.48</v>
      </c>
      <c r="L8294" s="14" t="n">
        <f aca="false">G8294-H8294</f>
        <v>-6.48</v>
      </c>
    </row>
    <row r="8295" customFormat="false" ht="15" hidden="false" customHeight="false" outlineLevel="0" collapsed="false">
      <c r="A8295" s="2" t="s">
        <v>124</v>
      </c>
      <c r="B8295" s="2" t="s">
        <v>158</v>
      </c>
      <c r="C8295" s="2" t="s">
        <v>48</v>
      </c>
      <c r="D8295" s="2" t="s">
        <v>12</v>
      </c>
      <c r="E8295" s="2" t="s">
        <v>74</v>
      </c>
      <c r="F8295" s="2" t="s">
        <v>976</v>
      </c>
      <c r="G8295" s="14" t="n">
        <v>12.5</v>
      </c>
      <c r="H8295" s="14" t="n">
        <v>16.05</v>
      </c>
      <c r="I8295" s="14" t="n">
        <v>19.5</v>
      </c>
      <c r="J8295" s="23" t="n">
        <f aca="false">IF(AND(E8295="Priority",ISNUMBER('Cost model'!N351)),'Cost model'!N351,'Cost model'!M351)</f>
        <v>55</v>
      </c>
      <c r="K8295" s="14" t="n">
        <f aca="false">J8295-H8295</f>
        <v>38.95</v>
      </c>
      <c r="L8295" s="14" t="n">
        <f aca="false">G8295-H8295</f>
        <v>-3.55</v>
      </c>
    </row>
    <row r="8296" customFormat="false" ht="15" hidden="false" customHeight="false" outlineLevel="0" collapsed="false">
      <c r="A8296" s="2" t="s">
        <v>174</v>
      </c>
      <c r="B8296" s="2" t="s">
        <v>174</v>
      </c>
      <c r="C8296" s="2" t="s">
        <v>48</v>
      </c>
      <c r="D8296" s="2" t="s">
        <v>10</v>
      </c>
      <c r="E8296" s="2" t="s">
        <v>74</v>
      </c>
      <c r="F8296" s="2" t="s">
        <v>977</v>
      </c>
      <c r="G8296" s="14" t="n">
        <v>12.5</v>
      </c>
      <c r="H8296" s="14" t="n">
        <v>11.53</v>
      </c>
      <c r="I8296" s="14" t="n">
        <v>12.5</v>
      </c>
      <c r="J8296" s="23" t="n">
        <f aca="false">IF(AND(E8296="Priority",ISNUMBER('Cost model'!N168)),'Cost model'!N168,'Cost model'!M168)</f>
        <v>13.5</v>
      </c>
      <c r="K8296" s="14" t="n">
        <f aca="false">J8296-H8296</f>
        <v>1.97</v>
      </c>
      <c r="L8296" s="14" t="n">
        <f aca="false">G8296-H8296</f>
        <v>0.970000000000001</v>
      </c>
    </row>
    <row r="8297" customFormat="false" ht="15" hidden="false" customHeight="false" outlineLevel="0" collapsed="false">
      <c r="A8297" s="2" t="s">
        <v>174</v>
      </c>
      <c r="B8297" s="2" t="s">
        <v>158</v>
      </c>
      <c r="C8297" s="2" t="s">
        <v>47</v>
      </c>
      <c r="D8297" s="2" t="s">
        <v>10</v>
      </c>
      <c r="E8297" s="2" t="s">
        <v>74</v>
      </c>
      <c r="F8297" s="2" t="s">
        <v>976</v>
      </c>
      <c r="G8297" s="14" t="n">
        <v>9.5</v>
      </c>
      <c r="H8297" s="14" t="n">
        <v>28.6</v>
      </c>
      <c r="I8297" s="14" t="n">
        <v>14.5</v>
      </c>
      <c r="J8297" s="23" t="n">
        <f aca="false">IF(AND(E8297="Priority",ISNUMBER('Cost model'!N137)),'Cost model'!N137,'Cost model'!M137)</f>
        <v>13.5</v>
      </c>
      <c r="K8297" s="14" t="n">
        <f aca="false">J8297-H8297</f>
        <v>-15.1</v>
      </c>
      <c r="L8297" s="14" t="n">
        <f aca="false">G8297-H8297</f>
        <v>-19.1</v>
      </c>
    </row>
    <row r="8298" customFormat="false" ht="15" hidden="false" customHeight="false" outlineLevel="0" collapsed="false">
      <c r="A8298" s="2" t="s">
        <v>174</v>
      </c>
      <c r="B8298" s="2" t="s">
        <v>174</v>
      </c>
      <c r="C8298" s="2" t="s">
        <v>47</v>
      </c>
      <c r="D8298" s="2" t="s">
        <v>10</v>
      </c>
      <c r="E8298" s="2" t="s">
        <v>74</v>
      </c>
      <c r="F8298" s="2" t="s">
        <v>977</v>
      </c>
      <c r="G8298" s="14" t="n">
        <v>9.5</v>
      </c>
      <c r="H8298" s="14" t="n">
        <v>6.71</v>
      </c>
      <c r="I8298" s="14" t="n">
        <v>9.5</v>
      </c>
      <c r="J8298" s="23" t="n">
        <f aca="false">IF(AND(E8298="Priority",ISNUMBER('Cost model'!N167)),'Cost model'!N167,'Cost model'!M167)</f>
        <v>8.5</v>
      </c>
      <c r="K8298" s="14" t="n">
        <f aca="false">J8298-H8298</f>
        <v>1.79</v>
      </c>
      <c r="L8298" s="14" t="n">
        <f aca="false">G8298-H8298</f>
        <v>2.79</v>
      </c>
    </row>
    <row r="8299" customFormat="false" ht="15" hidden="false" customHeight="false" outlineLevel="0" collapsed="false">
      <c r="A8299" s="2" t="s">
        <v>142</v>
      </c>
      <c r="B8299" s="2" t="s">
        <v>158</v>
      </c>
      <c r="C8299" s="2" t="s">
        <v>47</v>
      </c>
      <c r="D8299" s="2" t="s">
        <v>12</v>
      </c>
      <c r="E8299" s="2" t="s">
        <v>74</v>
      </c>
      <c r="F8299" s="2" t="s">
        <v>976</v>
      </c>
      <c r="G8299" s="14" t="n">
        <v>9.5</v>
      </c>
      <c r="H8299" s="14" t="n">
        <v>42.83</v>
      </c>
      <c r="I8299" s="14" t="n">
        <v>19.5</v>
      </c>
      <c r="J8299" s="23" t="n">
        <f aca="false">IF(AND(E8299="Priority",ISNUMBER('Cost model'!N650)),'Cost model'!N650,'Cost model'!M650)</f>
        <v>40</v>
      </c>
      <c r="K8299" s="14" t="n">
        <f aca="false">J8299-H8299</f>
        <v>-2.83</v>
      </c>
      <c r="L8299" s="14" t="n">
        <f aca="false">G8299-H8299</f>
        <v>-33.33</v>
      </c>
    </row>
    <row r="8300" customFormat="false" ht="15" hidden="false" customHeight="false" outlineLevel="0" collapsed="false">
      <c r="A8300" s="2" t="s">
        <v>221</v>
      </c>
      <c r="B8300" s="2" t="s">
        <v>221</v>
      </c>
      <c r="C8300" s="2" t="s">
        <v>49</v>
      </c>
      <c r="D8300" s="2" t="s">
        <v>12</v>
      </c>
      <c r="E8300" s="2" t="s">
        <v>74</v>
      </c>
      <c r="F8300" s="2" t="s">
        <v>977</v>
      </c>
      <c r="G8300" s="14" t="n">
        <v>19.5</v>
      </c>
      <c r="H8300" s="14" t="n">
        <v>63.76</v>
      </c>
      <c r="I8300" s="14" t="n">
        <v>19.5</v>
      </c>
      <c r="J8300" s="23" t="n">
        <f aca="false">IF(AND(E8300="Priority",ISNUMBER('Cost model'!N742)),'Cost model'!N742,'Cost model'!M742)</f>
        <v>60</v>
      </c>
      <c r="K8300" s="14" t="n">
        <f aca="false">J8300-H8300</f>
        <v>-3.76</v>
      </c>
      <c r="L8300" s="14" t="n">
        <f aca="false">G8300-H8300</f>
        <v>-44.26</v>
      </c>
    </row>
    <row r="8301" customFormat="false" ht="15" hidden="false" customHeight="false" outlineLevel="0" collapsed="false">
      <c r="A8301" s="2" t="s">
        <v>142</v>
      </c>
      <c r="B8301" s="2" t="s">
        <v>142</v>
      </c>
      <c r="C8301" s="2" t="s">
        <v>48</v>
      </c>
      <c r="D8301" s="2" t="s">
        <v>12</v>
      </c>
      <c r="E8301" s="2" t="s">
        <v>74</v>
      </c>
      <c r="F8301" s="2" t="s">
        <v>977</v>
      </c>
      <c r="G8301" s="14" t="n">
        <v>12.5</v>
      </c>
      <c r="H8301" s="14" t="n">
        <v>8.14</v>
      </c>
      <c r="I8301" s="14" t="n">
        <v>12.5</v>
      </c>
      <c r="J8301" s="23" t="n">
        <f aca="false">IF(AND(E8301="Priority",ISNUMBER('Cost model'!N636)),'Cost model'!N636,'Cost model'!M636)</f>
        <v>40</v>
      </c>
      <c r="K8301" s="14" t="n">
        <f aca="false">J8301-H8301</f>
        <v>31.86</v>
      </c>
      <c r="L8301" s="14" t="n">
        <f aca="false">G8301-H8301</f>
        <v>4.36</v>
      </c>
    </row>
    <row r="8302" customFormat="false" ht="15" hidden="false" customHeight="false" outlineLevel="0" collapsed="false">
      <c r="A8302" s="2" t="s">
        <v>142</v>
      </c>
      <c r="B8302" s="2" t="s">
        <v>124</v>
      </c>
      <c r="C8302" s="2" t="s">
        <v>48</v>
      </c>
      <c r="D8302" s="2" t="s">
        <v>10</v>
      </c>
      <c r="E8302" s="2" t="s">
        <v>74</v>
      </c>
      <c r="F8302" s="2" t="s">
        <v>976</v>
      </c>
      <c r="G8302" s="14" t="n">
        <v>12.5</v>
      </c>
      <c r="H8302" s="14" t="n">
        <v>21.1</v>
      </c>
      <c r="I8302" s="14" t="n">
        <v>14.5</v>
      </c>
      <c r="J8302" s="23" t="n">
        <f aca="false">IF(AND(E8302="Priority",ISNUMBER('Cost model'!N663)),'Cost model'!N663,'Cost model'!M663)</f>
        <v>18.5</v>
      </c>
      <c r="K8302" s="14" t="n">
        <f aca="false">J8302-H8302</f>
        <v>-2.6</v>
      </c>
      <c r="L8302" s="14" t="n">
        <f aca="false">G8302-H8302</f>
        <v>-8.6</v>
      </c>
    </row>
    <row r="8303" customFormat="false" ht="15" hidden="false" customHeight="false" outlineLevel="0" collapsed="false">
      <c r="A8303" s="2" t="s">
        <v>174</v>
      </c>
      <c r="B8303" s="2" t="s">
        <v>174</v>
      </c>
      <c r="C8303" s="2" t="s">
        <v>48</v>
      </c>
      <c r="D8303" s="2" t="s">
        <v>10</v>
      </c>
      <c r="E8303" s="2" t="s">
        <v>74</v>
      </c>
      <c r="F8303" s="2" t="s">
        <v>977</v>
      </c>
      <c r="G8303" s="14" t="n">
        <v>12.5</v>
      </c>
      <c r="H8303" s="14" t="n">
        <v>9.03</v>
      </c>
      <c r="I8303" s="14" t="n">
        <v>12.5</v>
      </c>
      <c r="J8303" s="23" t="n">
        <f aca="false">IF(AND(E8303="Priority",ISNUMBER('Cost model'!N168)),'Cost model'!N168,'Cost model'!M168)</f>
        <v>13.5</v>
      </c>
      <c r="K8303" s="14" t="n">
        <f aca="false">J8303-H8303</f>
        <v>4.47</v>
      </c>
      <c r="L8303" s="14" t="n">
        <f aca="false">G8303-H8303</f>
        <v>3.47</v>
      </c>
    </row>
    <row r="8304" customFormat="false" ht="15" hidden="false" customHeight="false" outlineLevel="0" collapsed="false">
      <c r="A8304" s="2" t="s">
        <v>174</v>
      </c>
      <c r="B8304" s="2" t="s">
        <v>174</v>
      </c>
      <c r="C8304" s="2" t="s">
        <v>47</v>
      </c>
      <c r="D8304" s="2" t="s">
        <v>12</v>
      </c>
      <c r="E8304" s="2" t="s">
        <v>74</v>
      </c>
      <c r="F8304" s="2" t="s">
        <v>977</v>
      </c>
      <c r="G8304" s="14" t="n">
        <v>9.5</v>
      </c>
      <c r="H8304" s="14" t="n">
        <v>7.62</v>
      </c>
      <c r="I8304" s="14" t="n">
        <v>9.5</v>
      </c>
      <c r="J8304" s="23" t="n">
        <f aca="false">IF(AND(E8304="Priority",ISNUMBER('Cost model'!N170)),'Cost model'!N170,'Cost model'!M170)</f>
        <v>25.5</v>
      </c>
      <c r="K8304" s="14" t="n">
        <f aca="false">J8304-H8304</f>
        <v>17.88</v>
      </c>
      <c r="L8304" s="14" t="n">
        <f aca="false">G8304-H8304</f>
        <v>1.88</v>
      </c>
    </row>
    <row r="8305" customFormat="false" ht="15" hidden="false" customHeight="false" outlineLevel="0" collapsed="false">
      <c r="A8305" s="2" t="s">
        <v>174</v>
      </c>
      <c r="B8305" s="2" t="s">
        <v>142</v>
      </c>
      <c r="C8305" s="2" t="s">
        <v>48</v>
      </c>
      <c r="D8305" s="2" t="s">
        <v>10</v>
      </c>
      <c r="E8305" s="2" t="s">
        <v>74</v>
      </c>
      <c r="F8305" s="2" t="s">
        <v>976</v>
      </c>
      <c r="G8305" s="14" t="n">
        <v>12.5</v>
      </c>
      <c r="H8305" s="14" t="n">
        <v>25.44</v>
      </c>
      <c r="I8305" s="14" t="n">
        <v>12.5</v>
      </c>
      <c r="J8305" s="23" t="n">
        <f aca="false">IF(AND(E8305="Priority",ISNUMBER('Cost model'!N123)),'Cost model'!N123,'Cost model'!M123)</f>
        <v>16.5</v>
      </c>
      <c r="K8305" s="14" t="n">
        <f aca="false">J8305-H8305</f>
        <v>-8.94</v>
      </c>
      <c r="L8305" s="14" t="n">
        <f aca="false">G8305-H8305</f>
        <v>-12.94</v>
      </c>
    </row>
    <row r="8306" customFormat="false" ht="15" hidden="false" customHeight="false" outlineLevel="0" collapsed="false">
      <c r="A8306" s="2" t="s">
        <v>221</v>
      </c>
      <c r="B8306" s="2" t="s">
        <v>221</v>
      </c>
      <c r="C8306" s="2" t="s">
        <v>47</v>
      </c>
      <c r="D8306" s="2" t="s">
        <v>12</v>
      </c>
      <c r="E8306" s="2" t="s">
        <v>74</v>
      </c>
      <c r="F8306" s="2" t="s">
        <v>977</v>
      </c>
      <c r="G8306" s="14" t="n">
        <v>9.5</v>
      </c>
      <c r="H8306" s="14" t="n">
        <v>29.45</v>
      </c>
      <c r="I8306" s="14" t="n">
        <v>9.5</v>
      </c>
      <c r="J8306" s="23" t="n">
        <f aca="false">IF(AND(E8306="Priority",ISNUMBER('Cost model'!N740)),'Cost model'!N740,'Cost model'!M740)</f>
        <v>22.5</v>
      </c>
      <c r="K8306" s="14" t="n">
        <f aca="false">J8306-H8306</f>
        <v>-6.95</v>
      </c>
      <c r="L8306" s="14" t="n">
        <f aca="false">G8306-H8306</f>
        <v>-19.95</v>
      </c>
    </row>
    <row r="8307" customFormat="false" ht="15" hidden="false" customHeight="false" outlineLevel="0" collapsed="false">
      <c r="A8307" s="2" t="s">
        <v>174</v>
      </c>
      <c r="B8307" s="2" t="s">
        <v>174</v>
      </c>
      <c r="C8307" s="2" t="s">
        <v>47</v>
      </c>
      <c r="D8307" s="2" t="s">
        <v>10</v>
      </c>
      <c r="E8307" s="2" t="s">
        <v>74</v>
      </c>
      <c r="F8307" s="2" t="s">
        <v>977</v>
      </c>
      <c r="G8307" s="14" t="n">
        <v>9.5</v>
      </c>
      <c r="H8307" s="14" t="n">
        <v>6.71</v>
      </c>
      <c r="I8307" s="14" t="n">
        <v>9.5</v>
      </c>
      <c r="J8307" s="23" t="n">
        <f aca="false">IF(AND(E8307="Priority",ISNUMBER('Cost model'!N167)),'Cost model'!N167,'Cost model'!M167)</f>
        <v>8.5</v>
      </c>
      <c r="K8307" s="14" t="n">
        <f aca="false">J8307-H8307</f>
        <v>1.79</v>
      </c>
      <c r="L8307" s="14" t="n">
        <f aca="false">G8307-H8307</f>
        <v>2.79</v>
      </c>
    </row>
    <row r="8308" customFormat="false" ht="15" hidden="false" customHeight="false" outlineLevel="0" collapsed="false">
      <c r="A8308" s="2" t="s">
        <v>174</v>
      </c>
      <c r="B8308" s="2" t="s">
        <v>158</v>
      </c>
      <c r="C8308" s="2" t="s">
        <v>48</v>
      </c>
      <c r="D8308" s="2" t="s">
        <v>12</v>
      </c>
      <c r="E8308" s="2" t="s">
        <v>74</v>
      </c>
      <c r="F8308" s="2" t="s">
        <v>976</v>
      </c>
      <c r="G8308" s="14" t="n">
        <v>12.5</v>
      </c>
      <c r="H8308" s="14" t="n">
        <v>16.05</v>
      </c>
      <c r="I8308" s="14" t="n">
        <v>19.5</v>
      </c>
      <c r="J8308" s="23" t="n">
        <f aca="false">IF(AND(E8308="Priority",ISNUMBER('Cost model'!N141)),'Cost model'!N141,'Cost model'!M141)</f>
        <v>50</v>
      </c>
      <c r="K8308" s="14" t="n">
        <f aca="false">J8308-H8308</f>
        <v>33.95</v>
      </c>
      <c r="L8308" s="14" t="n">
        <f aca="false">G8308-H8308</f>
        <v>-3.55</v>
      </c>
    </row>
    <row r="8309" customFormat="false" ht="15" hidden="false" customHeight="false" outlineLevel="0" collapsed="false">
      <c r="A8309" s="2" t="s">
        <v>205</v>
      </c>
      <c r="B8309" s="2" t="s">
        <v>142</v>
      </c>
      <c r="C8309" s="2" t="s">
        <v>48</v>
      </c>
      <c r="D8309" s="2" t="s">
        <v>12</v>
      </c>
      <c r="E8309" s="2" t="s">
        <v>83</v>
      </c>
      <c r="F8309" s="2" t="s">
        <v>976</v>
      </c>
      <c r="G8309" s="14" t="n">
        <v>24.5</v>
      </c>
      <c r="H8309" s="14" t="n">
        <v>69.06</v>
      </c>
      <c r="I8309" s="14" t="n">
        <v>24.5</v>
      </c>
      <c r="J8309" s="23" t="n">
        <f aca="false">IF(AND(E8309="Priority",ISNUMBER('Cost model'!N546)),'Cost model'!N546,'Cost model'!M546)</f>
        <v>80</v>
      </c>
      <c r="K8309" s="14" t="n">
        <f aca="false">J8309-H8309</f>
        <v>10.94</v>
      </c>
      <c r="L8309" s="14" t="n">
        <f aca="false">G8309-H8309</f>
        <v>-44.56</v>
      </c>
    </row>
    <row r="8310" customFormat="false" ht="15" hidden="false" customHeight="false" outlineLevel="0" collapsed="false">
      <c r="A8310" s="2" t="s">
        <v>174</v>
      </c>
      <c r="B8310" s="2" t="s">
        <v>124</v>
      </c>
      <c r="C8310" s="2" t="s">
        <v>48</v>
      </c>
      <c r="D8310" s="2" t="s">
        <v>10</v>
      </c>
      <c r="E8310" s="2" t="s">
        <v>74</v>
      </c>
      <c r="F8310" s="2" t="s">
        <v>976</v>
      </c>
      <c r="G8310" s="14" t="n">
        <v>12.5</v>
      </c>
      <c r="H8310" s="14" t="n">
        <v>11.96</v>
      </c>
      <c r="I8310" s="14" t="n">
        <v>12.5</v>
      </c>
      <c r="J8310" s="23" t="n">
        <f aca="false">IF(AND(E8310="Priority",ISNUMBER('Cost model'!N108)),'Cost model'!N108,'Cost model'!M108)</f>
        <v>15.5</v>
      </c>
      <c r="K8310" s="14" t="n">
        <f aca="false">J8310-H8310</f>
        <v>3.54</v>
      </c>
      <c r="L8310" s="14" t="n">
        <f aca="false">G8310-H8310</f>
        <v>0.539999999999999</v>
      </c>
    </row>
    <row r="8311" customFormat="false" ht="15" hidden="false" customHeight="false" outlineLevel="0" collapsed="false">
      <c r="A8311" s="2" t="s">
        <v>142</v>
      </c>
      <c r="B8311" s="2" t="s">
        <v>142</v>
      </c>
      <c r="C8311" s="2" t="s">
        <v>47</v>
      </c>
      <c r="D8311" s="2" t="s">
        <v>12</v>
      </c>
      <c r="E8311" s="2" t="s">
        <v>74</v>
      </c>
      <c r="F8311" s="2" t="s">
        <v>977</v>
      </c>
      <c r="G8311" s="14" t="n">
        <v>9.5</v>
      </c>
      <c r="H8311" s="14" t="n">
        <v>7.38</v>
      </c>
      <c r="I8311" s="14" t="n">
        <v>9.5</v>
      </c>
      <c r="J8311" s="23" t="n">
        <f aca="false">IF(AND(E8311="Priority",ISNUMBER('Cost model'!N635)),'Cost model'!N635,'Cost model'!M635)</f>
        <v>30.5</v>
      </c>
      <c r="K8311" s="14" t="n">
        <f aca="false">J8311-H8311</f>
        <v>23.12</v>
      </c>
      <c r="L8311" s="14" t="n">
        <f aca="false">G8311-H8311</f>
        <v>2.12</v>
      </c>
    </row>
    <row r="8312" customFormat="false" ht="15" hidden="false" customHeight="false" outlineLevel="0" collapsed="false">
      <c r="A8312" s="2" t="s">
        <v>124</v>
      </c>
      <c r="B8312" s="2" t="s">
        <v>124</v>
      </c>
      <c r="C8312" s="2" t="s">
        <v>47</v>
      </c>
      <c r="D8312" s="2" t="s">
        <v>10</v>
      </c>
      <c r="E8312" s="2" t="s">
        <v>74</v>
      </c>
      <c r="F8312" s="2" t="s">
        <v>977</v>
      </c>
      <c r="G8312" s="14" t="n">
        <v>9.5</v>
      </c>
      <c r="H8312" s="14" t="n">
        <v>6.07</v>
      </c>
      <c r="I8312" s="14" t="n">
        <v>9.5</v>
      </c>
      <c r="J8312" s="23" t="n">
        <f aca="false">IF(AND(E8312="Priority",ISNUMBER('Cost model'!N317)),'Cost model'!N317,'Cost model'!M317)</f>
        <v>10.5</v>
      </c>
      <c r="K8312" s="14" t="n">
        <f aca="false">J8312-H8312</f>
        <v>4.43</v>
      </c>
      <c r="L8312" s="14" t="n">
        <f aca="false">G8312-H8312</f>
        <v>3.43</v>
      </c>
    </row>
    <row r="8313" customFormat="false" ht="15" hidden="false" customHeight="false" outlineLevel="0" collapsed="false">
      <c r="A8313" s="2" t="s">
        <v>174</v>
      </c>
      <c r="B8313" s="2" t="s">
        <v>174</v>
      </c>
      <c r="C8313" s="2" t="s">
        <v>47</v>
      </c>
      <c r="D8313" s="2" t="s">
        <v>10</v>
      </c>
      <c r="E8313" s="2" t="s">
        <v>74</v>
      </c>
      <c r="F8313" s="2" t="s">
        <v>977</v>
      </c>
      <c r="G8313" s="14" t="n">
        <v>9.5</v>
      </c>
      <c r="H8313" s="14" t="n">
        <v>6.71</v>
      </c>
      <c r="I8313" s="14" t="n">
        <v>9.5</v>
      </c>
      <c r="J8313" s="23" t="n">
        <f aca="false">IF(AND(E8313="Priority",ISNUMBER('Cost model'!N167)),'Cost model'!N167,'Cost model'!M167)</f>
        <v>8.5</v>
      </c>
      <c r="K8313" s="14" t="n">
        <f aca="false">J8313-H8313</f>
        <v>1.79</v>
      </c>
      <c r="L8313" s="14" t="n">
        <f aca="false">G8313-H8313</f>
        <v>2.79</v>
      </c>
    </row>
    <row r="8314" customFormat="false" ht="15" hidden="false" customHeight="false" outlineLevel="0" collapsed="false">
      <c r="A8314" s="2" t="s">
        <v>174</v>
      </c>
      <c r="B8314" s="2" t="s">
        <v>142</v>
      </c>
      <c r="C8314" s="2" t="s">
        <v>48</v>
      </c>
      <c r="D8314" s="2" t="s">
        <v>12</v>
      </c>
      <c r="E8314" s="2" t="s">
        <v>74</v>
      </c>
      <c r="F8314" s="2" t="s">
        <v>976</v>
      </c>
      <c r="G8314" s="14" t="n">
        <v>12.5</v>
      </c>
      <c r="H8314" s="14" t="n">
        <v>46.27</v>
      </c>
      <c r="I8314" s="14" t="n">
        <v>12.5</v>
      </c>
      <c r="J8314" s="23" t="n">
        <f aca="false">IF(AND(E8314="Priority",ISNUMBER('Cost model'!N126)),'Cost model'!N126,'Cost model'!M126)</f>
        <v>45</v>
      </c>
      <c r="K8314" s="14" t="n">
        <f aca="false">J8314-H8314</f>
        <v>-1.27</v>
      </c>
      <c r="L8314" s="14" t="n">
        <f aca="false">G8314-H8314</f>
        <v>-33.77</v>
      </c>
    </row>
    <row r="8315" customFormat="false" ht="15" hidden="false" customHeight="false" outlineLevel="0" collapsed="false">
      <c r="A8315" s="2" t="s">
        <v>174</v>
      </c>
      <c r="B8315" s="2" t="s">
        <v>124</v>
      </c>
      <c r="C8315" s="2" t="s">
        <v>48</v>
      </c>
      <c r="D8315" s="2" t="s">
        <v>10</v>
      </c>
      <c r="E8315" s="2" t="s">
        <v>74</v>
      </c>
      <c r="F8315" s="2" t="s">
        <v>976</v>
      </c>
      <c r="G8315" s="14" t="n">
        <v>12.5</v>
      </c>
      <c r="H8315" s="14" t="n">
        <v>45.02</v>
      </c>
      <c r="I8315" s="14" t="n">
        <v>12.5</v>
      </c>
      <c r="J8315" s="23" t="n">
        <f aca="false">IF(AND(E8315="Priority",ISNUMBER('Cost model'!N108)),'Cost model'!N108,'Cost model'!M108)</f>
        <v>15.5</v>
      </c>
      <c r="K8315" s="14" t="n">
        <f aca="false">J8315-H8315</f>
        <v>-29.52</v>
      </c>
      <c r="L8315" s="14" t="n">
        <f aca="false">G8315-H8315</f>
        <v>-32.52</v>
      </c>
    </row>
    <row r="8316" customFormat="false" ht="15" hidden="false" customHeight="false" outlineLevel="0" collapsed="false">
      <c r="A8316" s="2" t="s">
        <v>142</v>
      </c>
      <c r="B8316" s="2" t="s">
        <v>142</v>
      </c>
      <c r="C8316" s="2" t="s">
        <v>47</v>
      </c>
      <c r="D8316" s="2" t="s">
        <v>12</v>
      </c>
      <c r="E8316" s="2" t="s">
        <v>74</v>
      </c>
      <c r="F8316" s="2" t="s">
        <v>977</v>
      </c>
      <c r="G8316" s="14" t="n">
        <v>9.5</v>
      </c>
      <c r="H8316" s="14" t="n">
        <v>43.32</v>
      </c>
      <c r="I8316" s="14" t="n">
        <v>9.5</v>
      </c>
      <c r="J8316" s="23" t="n">
        <f aca="false">IF(AND(E8316="Priority",ISNUMBER('Cost model'!N635)),'Cost model'!N635,'Cost model'!M635)</f>
        <v>30.5</v>
      </c>
      <c r="K8316" s="14" t="n">
        <f aca="false">J8316-H8316</f>
        <v>-12.82</v>
      </c>
      <c r="L8316" s="14" t="n">
        <f aca="false">G8316-H8316</f>
        <v>-33.82</v>
      </c>
    </row>
    <row r="8317" customFormat="false" ht="15" hidden="false" customHeight="false" outlineLevel="0" collapsed="false">
      <c r="A8317" s="2" t="s">
        <v>174</v>
      </c>
      <c r="B8317" s="2" t="s">
        <v>174</v>
      </c>
      <c r="C8317" s="2" t="s">
        <v>48</v>
      </c>
      <c r="D8317" s="2" t="s">
        <v>10</v>
      </c>
      <c r="E8317" s="2" t="s">
        <v>74</v>
      </c>
      <c r="F8317" s="2" t="s">
        <v>977</v>
      </c>
      <c r="G8317" s="14" t="n">
        <v>12.5</v>
      </c>
      <c r="H8317" s="14" t="n">
        <v>23.98</v>
      </c>
      <c r="I8317" s="14" t="n">
        <v>12.5</v>
      </c>
      <c r="J8317" s="23" t="n">
        <f aca="false">IF(AND(E8317="Priority",ISNUMBER('Cost model'!N168)),'Cost model'!N168,'Cost model'!M168)</f>
        <v>13.5</v>
      </c>
      <c r="K8317" s="14" t="n">
        <f aca="false">J8317-H8317</f>
        <v>-10.48</v>
      </c>
      <c r="L8317" s="14" t="n">
        <f aca="false">G8317-H8317</f>
        <v>-11.48</v>
      </c>
    </row>
    <row r="8318" customFormat="false" ht="15" hidden="false" customHeight="false" outlineLevel="0" collapsed="false">
      <c r="A8318" s="2" t="s">
        <v>158</v>
      </c>
      <c r="B8318" s="2" t="s">
        <v>158</v>
      </c>
      <c r="C8318" s="2" t="s">
        <v>49</v>
      </c>
      <c r="D8318" s="2" t="s">
        <v>10</v>
      </c>
      <c r="E8318" s="2" t="s">
        <v>74</v>
      </c>
      <c r="F8318" s="2" t="s">
        <v>977</v>
      </c>
      <c r="G8318" s="14" t="n">
        <v>17.5</v>
      </c>
      <c r="H8318" s="14" t="n">
        <v>15.21</v>
      </c>
      <c r="I8318" s="14" t="n">
        <v>17.5</v>
      </c>
      <c r="J8318" s="23" t="n">
        <f aca="false">IF(AND(E8318="Priority",ISNUMBER('Cost model'!N424)),'Cost model'!N424,'Cost model'!M424)</f>
        <v>16.5</v>
      </c>
      <c r="K8318" s="14" t="n">
        <f aca="false">J8318-H8318</f>
        <v>1.29</v>
      </c>
      <c r="L8318" s="14" t="n">
        <f aca="false">G8318-H8318</f>
        <v>2.29</v>
      </c>
    </row>
    <row r="8319" customFormat="false" ht="15" hidden="false" customHeight="false" outlineLevel="0" collapsed="false">
      <c r="A8319" s="2" t="s">
        <v>174</v>
      </c>
      <c r="B8319" s="2" t="s">
        <v>142</v>
      </c>
      <c r="C8319" s="2" t="s">
        <v>48</v>
      </c>
      <c r="D8319" s="2" t="s">
        <v>13</v>
      </c>
      <c r="E8319" s="2" t="s">
        <v>74</v>
      </c>
      <c r="F8319" s="2" t="s">
        <v>976</v>
      </c>
      <c r="G8319" s="14" t="n">
        <v>24.5</v>
      </c>
      <c r="H8319" s="14" t="n">
        <v>158.66</v>
      </c>
      <c r="I8319" s="14" t="n">
        <v>24.5</v>
      </c>
      <c r="J8319" s="23" t="n">
        <f aca="false">IF(AND(E8319="Priority",ISNUMBER('Cost model'!N129)),'Cost model'!N129,'Cost model'!M129)</f>
        <v>75</v>
      </c>
      <c r="K8319" s="14" t="n">
        <f aca="false">J8319-H8319</f>
        <v>-83.66</v>
      </c>
      <c r="L8319" s="14" t="n">
        <f aca="false">G8319-H8319</f>
        <v>-134.16</v>
      </c>
    </row>
    <row r="8320" customFormat="false" ht="15" hidden="false" customHeight="false" outlineLevel="0" collapsed="false">
      <c r="A8320" s="2" t="s">
        <v>142</v>
      </c>
      <c r="B8320" s="2" t="s">
        <v>142</v>
      </c>
      <c r="C8320" s="2" t="s">
        <v>48</v>
      </c>
      <c r="D8320" s="2" t="s">
        <v>10</v>
      </c>
      <c r="E8320" s="2" t="s">
        <v>74</v>
      </c>
      <c r="F8320" s="2" t="s">
        <v>977</v>
      </c>
      <c r="G8320" s="14" t="n">
        <v>12.5</v>
      </c>
      <c r="H8320" s="14" t="n">
        <v>28.97</v>
      </c>
      <c r="I8320" s="14" t="n">
        <v>12.5</v>
      </c>
      <c r="J8320" s="23" t="n">
        <f aca="false">IF(AND(E8320="Priority",ISNUMBER('Cost model'!N633)),'Cost model'!N633,'Cost model'!M633)</f>
        <v>11.5</v>
      </c>
      <c r="K8320" s="14" t="n">
        <f aca="false">J8320-H8320</f>
        <v>-17.47</v>
      </c>
      <c r="L8320" s="14" t="n">
        <f aca="false">G8320-H8320</f>
        <v>-16.47</v>
      </c>
    </row>
    <row r="8321" customFormat="false" ht="15" hidden="false" customHeight="false" outlineLevel="0" collapsed="false">
      <c r="A8321" s="2" t="s">
        <v>124</v>
      </c>
      <c r="B8321" s="2" t="s">
        <v>124</v>
      </c>
      <c r="C8321" s="2" t="s">
        <v>49</v>
      </c>
      <c r="D8321" s="2" t="s">
        <v>10</v>
      </c>
      <c r="E8321" s="2" t="s">
        <v>74</v>
      </c>
      <c r="F8321" s="2" t="s">
        <v>977</v>
      </c>
      <c r="G8321" s="14" t="n">
        <v>17.5</v>
      </c>
      <c r="H8321" s="14" t="n">
        <v>15.09</v>
      </c>
      <c r="I8321" s="14" t="n">
        <v>17.5</v>
      </c>
      <c r="J8321" s="23" t="n">
        <f aca="false">IF(AND(E8321="Priority",ISNUMBER('Cost model'!N319)),'Cost model'!N319,'Cost model'!M319)</f>
        <v>16.5</v>
      </c>
      <c r="K8321" s="14" t="n">
        <f aca="false">J8321-H8321</f>
        <v>1.41</v>
      </c>
      <c r="L8321" s="14" t="n">
        <f aca="false">G8321-H8321</f>
        <v>2.41</v>
      </c>
    </row>
    <row r="8322" customFormat="false" ht="15" hidden="false" customHeight="false" outlineLevel="0" collapsed="false">
      <c r="A8322" s="2" t="s">
        <v>174</v>
      </c>
      <c r="B8322" s="2" t="s">
        <v>174</v>
      </c>
      <c r="C8322" s="2" t="s">
        <v>48</v>
      </c>
      <c r="D8322" s="2" t="s">
        <v>10</v>
      </c>
      <c r="E8322" s="2" t="s">
        <v>74</v>
      </c>
      <c r="F8322" s="2" t="s">
        <v>977</v>
      </c>
      <c r="G8322" s="14" t="n">
        <v>12.5</v>
      </c>
      <c r="H8322" s="14" t="n">
        <v>11.96</v>
      </c>
      <c r="I8322" s="14" t="n">
        <v>12.5</v>
      </c>
      <c r="J8322" s="23" t="n">
        <f aca="false">IF(AND(E8322="Priority",ISNUMBER('Cost model'!N168)),'Cost model'!N168,'Cost model'!M168)</f>
        <v>13.5</v>
      </c>
      <c r="K8322" s="14" t="n">
        <f aca="false">J8322-H8322</f>
        <v>1.54</v>
      </c>
      <c r="L8322" s="14" t="n">
        <f aca="false">G8322-H8322</f>
        <v>0.539999999999999</v>
      </c>
    </row>
    <row r="8323" customFormat="false" ht="15" hidden="false" customHeight="false" outlineLevel="0" collapsed="false">
      <c r="A8323" s="2" t="s">
        <v>205</v>
      </c>
      <c r="B8323" s="2" t="s">
        <v>174</v>
      </c>
      <c r="C8323" s="2" t="s">
        <v>48</v>
      </c>
      <c r="D8323" s="2" t="s">
        <v>12</v>
      </c>
      <c r="E8323" s="2" t="s">
        <v>74</v>
      </c>
      <c r="F8323" s="2" t="s">
        <v>976</v>
      </c>
      <c r="G8323" s="14" t="n">
        <v>19.5</v>
      </c>
      <c r="H8323" s="14" t="n">
        <v>97</v>
      </c>
      <c r="I8323" s="14" t="n">
        <v>19.5</v>
      </c>
      <c r="J8323" s="23" t="n">
        <f aca="false">IF(AND(E8323="Priority",ISNUMBER('Cost model'!N561)),'Cost model'!N561,'Cost model'!M561)</f>
        <v>55</v>
      </c>
      <c r="K8323" s="14" t="n">
        <f aca="false">J8323-H8323</f>
        <v>-42</v>
      </c>
      <c r="L8323" s="14" t="n">
        <f aca="false">G8323-H8323</f>
        <v>-77.5</v>
      </c>
    </row>
    <row r="8324" customFormat="false" ht="15" hidden="false" customHeight="false" outlineLevel="0" collapsed="false">
      <c r="A8324" s="2" t="s">
        <v>158</v>
      </c>
      <c r="B8324" s="2" t="s">
        <v>158</v>
      </c>
      <c r="C8324" s="2" t="s">
        <v>47</v>
      </c>
      <c r="D8324" s="2" t="s">
        <v>10</v>
      </c>
      <c r="E8324" s="2" t="s">
        <v>74</v>
      </c>
      <c r="F8324" s="2" t="s">
        <v>977</v>
      </c>
      <c r="G8324" s="14" t="n">
        <v>9.5</v>
      </c>
      <c r="H8324" s="14" t="n">
        <v>5.82</v>
      </c>
      <c r="I8324" s="14" t="n">
        <v>9.5</v>
      </c>
      <c r="J8324" s="23" t="n">
        <f aca="false">IF(AND(E8324="Priority",ISNUMBER('Cost model'!N422)),'Cost model'!N422,'Cost model'!M422)</f>
        <v>8.5</v>
      </c>
      <c r="K8324" s="14" t="n">
        <f aca="false">J8324-H8324</f>
        <v>2.68</v>
      </c>
      <c r="L8324" s="14" t="n">
        <f aca="false">G8324-H8324</f>
        <v>3.68</v>
      </c>
    </row>
    <row r="8325" customFormat="false" ht="15" hidden="false" customHeight="false" outlineLevel="0" collapsed="false">
      <c r="A8325" s="2" t="s">
        <v>142</v>
      </c>
      <c r="B8325" s="2" t="s">
        <v>124</v>
      </c>
      <c r="C8325" s="2" t="s">
        <v>47</v>
      </c>
      <c r="D8325" s="2" t="s">
        <v>12</v>
      </c>
      <c r="E8325" s="2" t="s">
        <v>74</v>
      </c>
      <c r="F8325" s="2" t="s">
        <v>976</v>
      </c>
      <c r="G8325" s="14" t="n">
        <v>19.5</v>
      </c>
      <c r="H8325" s="14" t="n">
        <v>42.01</v>
      </c>
      <c r="I8325" s="14" t="n">
        <v>19.5</v>
      </c>
      <c r="J8325" s="23" t="n">
        <f aca="false">IF(AND(E8325="Priority",ISNUMBER('Cost model'!N665)),'Cost model'!N665,'Cost model'!M665)</f>
        <v>40</v>
      </c>
      <c r="K8325" s="14" t="n">
        <f aca="false">J8325-H8325</f>
        <v>-2.01</v>
      </c>
      <c r="L8325" s="14" t="n">
        <f aca="false">G8325-H8325</f>
        <v>-22.51</v>
      </c>
    </row>
    <row r="8326" customFormat="false" ht="15" hidden="false" customHeight="false" outlineLevel="0" collapsed="false">
      <c r="A8326" s="2" t="s">
        <v>124</v>
      </c>
      <c r="B8326" s="2" t="s">
        <v>124</v>
      </c>
      <c r="C8326" s="2" t="s">
        <v>47</v>
      </c>
      <c r="D8326" s="2" t="s">
        <v>13</v>
      </c>
      <c r="E8326" s="2" t="s">
        <v>74</v>
      </c>
      <c r="F8326" s="2" t="s">
        <v>977</v>
      </c>
      <c r="G8326" s="14" t="n">
        <v>19</v>
      </c>
      <c r="H8326" s="14" t="n">
        <v>31.59</v>
      </c>
      <c r="I8326" s="14" t="n">
        <v>19</v>
      </c>
      <c r="J8326" s="23" t="n">
        <f aca="false">IF(AND(E8326="Priority",ISNUMBER('Cost model'!N323)),'Cost model'!N323,'Cost model'!M323)</f>
        <v>60</v>
      </c>
      <c r="K8326" s="14" t="n">
        <f aca="false">J8326-H8326</f>
        <v>28.41</v>
      </c>
      <c r="L8326" s="14" t="n">
        <f aca="false">G8326-H8326</f>
        <v>-12.59</v>
      </c>
    </row>
    <row r="8327" customFormat="false" ht="15" hidden="false" customHeight="false" outlineLevel="0" collapsed="false">
      <c r="A8327" s="2" t="s">
        <v>124</v>
      </c>
      <c r="B8327" s="2" t="s">
        <v>124</v>
      </c>
      <c r="C8327" s="2" t="s">
        <v>48</v>
      </c>
      <c r="D8327" s="2" t="s">
        <v>13</v>
      </c>
      <c r="E8327" s="2" t="s">
        <v>74</v>
      </c>
      <c r="F8327" s="2" t="s">
        <v>977</v>
      </c>
      <c r="G8327" s="14" t="n">
        <v>24.5</v>
      </c>
      <c r="H8327" s="14" t="n">
        <v>59.32</v>
      </c>
      <c r="I8327" s="14" t="n">
        <v>24.5</v>
      </c>
      <c r="J8327" s="23" t="n">
        <f aca="false">IF(AND(E8327="Priority",ISNUMBER('Cost model'!N324)),'Cost model'!N324,'Cost model'!M324)</f>
        <v>85</v>
      </c>
      <c r="K8327" s="14" t="n">
        <f aca="false">J8327-H8327</f>
        <v>25.68</v>
      </c>
      <c r="L8327" s="14" t="n">
        <f aca="false">G8327-H8327</f>
        <v>-34.82</v>
      </c>
    </row>
    <row r="8328" customFormat="false" ht="15" hidden="false" customHeight="false" outlineLevel="0" collapsed="false">
      <c r="A8328" s="2" t="s">
        <v>174</v>
      </c>
      <c r="B8328" s="2" t="s">
        <v>124</v>
      </c>
      <c r="C8328" s="2" t="s">
        <v>47</v>
      </c>
      <c r="D8328" s="2" t="s">
        <v>12</v>
      </c>
      <c r="E8328" s="2" t="s">
        <v>74</v>
      </c>
      <c r="F8328" s="2" t="s">
        <v>976</v>
      </c>
      <c r="G8328" s="14" t="n">
        <v>9.5</v>
      </c>
      <c r="H8328" s="14" t="n">
        <v>41.81</v>
      </c>
      <c r="I8328" s="14" t="n">
        <v>9.5</v>
      </c>
      <c r="J8328" s="23" t="n">
        <f aca="false">IF(AND(E8328="Priority",ISNUMBER('Cost model'!N110)),'Cost model'!N110,'Cost model'!M110)</f>
        <v>40</v>
      </c>
      <c r="K8328" s="14" t="n">
        <f aca="false">J8328-H8328</f>
        <v>-1.81</v>
      </c>
      <c r="L8328" s="14" t="n">
        <f aca="false">G8328-H8328</f>
        <v>-32.31</v>
      </c>
    </row>
    <row r="8329" customFormat="false" ht="15" hidden="false" customHeight="false" outlineLevel="0" collapsed="false">
      <c r="A8329" s="2" t="s">
        <v>174</v>
      </c>
      <c r="B8329" s="2" t="s">
        <v>124</v>
      </c>
      <c r="C8329" s="2" t="s">
        <v>49</v>
      </c>
      <c r="D8329" s="2" t="s">
        <v>12</v>
      </c>
      <c r="E8329" s="2" t="s">
        <v>74</v>
      </c>
      <c r="F8329" s="2" t="s">
        <v>976</v>
      </c>
      <c r="G8329" s="14" t="n">
        <v>19.5</v>
      </c>
      <c r="H8329" s="14" t="n">
        <v>92.93</v>
      </c>
      <c r="I8329" s="14" t="n">
        <v>19.5</v>
      </c>
      <c r="J8329" s="23" t="n">
        <f aca="false">IF(AND(E8329="Priority",ISNUMBER('Cost model'!N112)),'Cost model'!N112,'Cost model'!M112)</f>
        <v>50</v>
      </c>
      <c r="K8329" s="14" t="n">
        <f aca="false">J8329-H8329</f>
        <v>-42.93</v>
      </c>
      <c r="L8329" s="14" t="n">
        <f aca="false">G8329-H8329</f>
        <v>-73.43</v>
      </c>
    </row>
    <row r="8330" customFormat="false" ht="15" hidden="false" customHeight="false" outlineLevel="0" collapsed="false">
      <c r="A8330" s="2" t="s">
        <v>142</v>
      </c>
      <c r="B8330" s="2" t="s">
        <v>142</v>
      </c>
      <c r="C8330" s="2" t="s">
        <v>47</v>
      </c>
      <c r="D8330" s="2" t="s">
        <v>12</v>
      </c>
      <c r="E8330" s="2" t="s">
        <v>74</v>
      </c>
      <c r="F8330" s="2" t="s">
        <v>977</v>
      </c>
      <c r="G8330" s="14" t="n">
        <v>9.5</v>
      </c>
      <c r="H8330" s="14" t="n">
        <v>43.32</v>
      </c>
      <c r="I8330" s="14" t="n">
        <v>9.5</v>
      </c>
      <c r="J8330" s="23" t="n">
        <f aca="false">IF(AND(E8330="Priority",ISNUMBER('Cost model'!N635)),'Cost model'!N635,'Cost model'!M635)</f>
        <v>30.5</v>
      </c>
      <c r="K8330" s="14" t="n">
        <f aca="false">J8330-H8330</f>
        <v>-12.82</v>
      </c>
      <c r="L8330" s="14" t="n">
        <f aca="false">G8330-H8330</f>
        <v>-33.82</v>
      </c>
    </row>
    <row r="8331" customFormat="false" ht="15" hidden="false" customHeight="false" outlineLevel="0" collapsed="false">
      <c r="A8331" s="2" t="s">
        <v>221</v>
      </c>
      <c r="B8331" s="2" t="s">
        <v>221</v>
      </c>
      <c r="C8331" s="2" t="s">
        <v>47</v>
      </c>
      <c r="D8331" s="2" t="s">
        <v>12</v>
      </c>
      <c r="E8331" s="2" t="s">
        <v>74</v>
      </c>
      <c r="F8331" s="2" t="s">
        <v>977</v>
      </c>
      <c r="G8331" s="14" t="n">
        <v>9.5</v>
      </c>
      <c r="H8331" s="14" t="n">
        <v>8.2</v>
      </c>
      <c r="I8331" s="14" t="n">
        <v>9.5</v>
      </c>
      <c r="J8331" s="23" t="n">
        <f aca="false">IF(AND(E8331="Priority",ISNUMBER('Cost model'!N740)),'Cost model'!N740,'Cost model'!M740)</f>
        <v>22.5</v>
      </c>
      <c r="K8331" s="14" t="n">
        <f aca="false">J8331-H8331</f>
        <v>14.3</v>
      </c>
      <c r="L8331" s="14" t="n">
        <f aca="false">G8331-H8331</f>
        <v>1.3</v>
      </c>
    </row>
    <row r="8332" customFormat="false" ht="15" hidden="false" customHeight="false" outlineLevel="0" collapsed="false">
      <c r="A8332" s="2" t="s">
        <v>158</v>
      </c>
      <c r="B8332" s="2" t="s">
        <v>158</v>
      </c>
      <c r="C8332" s="2" t="s">
        <v>49</v>
      </c>
      <c r="D8332" s="2" t="s">
        <v>10</v>
      </c>
      <c r="E8332" s="2" t="s">
        <v>74</v>
      </c>
      <c r="F8332" s="2" t="s">
        <v>977</v>
      </c>
      <c r="G8332" s="14" t="n">
        <v>17.5</v>
      </c>
      <c r="H8332" s="14" t="n">
        <v>23.88</v>
      </c>
      <c r="I8332" s="14" t="n">
        <v>17.5</v>
      </c>
      <c r="J8332" s="23" t="n">
        <f aca="false">IF(AND(E8332="Priority",ISNUMBER('Cost model'!N424)),'Cost model'!N424,'Cost model'!M424)</f>
        <v>16.5</v>
      </c>
      <c r="K8332" s="14" t="n">
        <f aca="false">J8332-H8332</f>
        <v>-7.38</v>
      </c>
      <c r="L8332" s="14" t="n">
        <f aca="false">G8332-H8332</f>
        <v>-6.38</v>
      </c>
    </row>
    <row r="8333" customFormat="false" ht="15" hidden="false" customHeight="false" outlineLevel="0" collapsed="false">
      <c r="A8333" s="2" t="s">
        <v>142</v>
      </c>
      <c r="B8333" s="2" t="s">
        <v>142</v>
      </c>
      <c r="C8333" s="2" t="s">
        <v>49</v>
      </c>
      <c r="D8333" s="2" t="s">
        <v>12</v>
      </c>
      <c r="E8333" s="2" t="s">
        <v>74</v>
      </c>
      <c r="F8333" s="2" t="s">
        <v>977</v>
      </c>
      <c r="G8333" s="14" t="n">
        <v>19.5</v>
      </c>
      <c r="H8333" s="14" t="n">
        <v>42.21</v>
      </c>
      <c r="I8333" s="14" t="n">
        <v>19.5</v>
      </c>
      <c r="J8333" s="23" t="n">
        <f aca="false">IF(AND(E8333="Priority",ISNUMBER('Cost model'!N637)),'Cost model'!N637,'Cost model'!M637)</f>
        <v>45</v>
      </c>
      <c r="K8333" s="14" t="n">
        <f aca="false">J8333-H8333</f>
        <v>2.79</v>
      </c>
      <c r="L8333" s="14" t="n">
        <f aca="false">G8333-H8333</f>
        <v>-22.71</v>
      </c>
    </row>
    <row r="8334" customFormat="false" ht="15" hidden="false" customHeight="false" outlineLevel="0" collapsed="false">
      <c r="A8334" s="2" t="s">
        <v>124</v>
      </c>
      <c r="B8334" s="2" t="s">
        <v>124</v>
      </c>
      <c r="C8334" s="2" t="s">
        <v>49</v>
      </c>
      <c r="D8334" s="2" t="s">
        <v>12</v>
      </c>
      <c r="E8334" s="2" t="s">
        <v>74</v>
      </c>
      <c r="F8334" s="2" t="s">
        <v>977</v>
      </c>
      <c r="G8334" s="14" t="n">
        <v>19.5</v>
      </c>
      <c r="H8334" s="14" t="n">
        <v>52.73</v>
      </c>
      <c r="I8334" s="14" t="n">
        <v>19.5</v>
      </c>
      <c r="J8334" s="23" t="n">
        <f aca="false">IF(AND(E8334="Priority",ISNUMBER('Cost model'!N322)),'Cost model'!N322,'Cost model'!M322)</f>
        <v>50</v>
      </c>
      <c r="K8334" s="14" t="n">
        <f aca="false">J8334-H8334</f>
        <v>-2.73</v>
      </c>
      <c r="L8334" s="14" t="n">
        <f aca="false">G8334-H8334</f>
        <v>-33.23</v>
      </c>
    </row>
    <row r="8335" customFormat="false" ht="15" hidden="false" customHeight="false" outlineLevel="0" collapsed="false">
      <c r="A8335" s="2" t="s">
        <v>221</v>
      </c>
      <c r="B8335" s="2" t="s">
        <v>221</v>
      </c>
      <c r="C8335" s="2" t="s">
        <v>47</v>
      </c>
      <c r="D8335" s="2" t="s">
        <v>10</v>
      </c>
      <c r="E8335" s="2" t="s">
        <v>74</v>
      </c>
      <c r="F8335" s="2" t="s">
        <v>977</v>
      </c>
      <c r="G8335" s="14" t="n">
        <v>9.5</v>
      </c>
      <c r="H8335" s="14" t="n">
        <v>7.12</v>
      </c>
      <c r="I8335" s="14" t="n">
        <v>9.5</v>
      </c>
      <c r="J8335" s="23" t="n">
        <f aca="false">IF(AND(E8335="Priority",ISNUMBER('Cost model'!N737)),'Cost model'!N737,'Cost model'!M737)</f>
        <v>8.5</v>
      </c>
      <c r="K8335" s="14" t="n">
        <f aca="false">J8335-H8335</f>
        <v>1.38</v>
      </c>
      <c r="L8335" s="14" t="n">
        <f aca="false">G8335-H8335</f>
        <v>2.38</v>
      </c>
    </row>
    <row r="8336" customFormat="false" ht="15" hidden="false" customHeight="false" outlineLevel="0" collapsed="false">
      <c r="A8336" s="2" t="s">
        <v>124</v>
      </c>
      <c r="B8336" s="2" t="s">
        <v>124</v>
      </c>
      <c r="C8336" s="2" t="s">
        <v>48</v>
      </c>
      <c r="D8336" s="2" t="s">
        <v>12</v>
      </c>
      <c r="E8336" s="2" t="s">
        <v>74</v>
      </c>
      <c r="F8336" s="2" t="s">
        <v>977</v>
      </c>
      <c r="G8336" s="14" t="n">
        <v>12.5</v>
      </c>
      <c r="H8336" s="14" t="n">
        <v>19.04</v>
      </c>
      <c r="I8336" s="14" t="n">
        <v>12.5</v>
      </c>
      <c r="J8336" s="23" t="n">
        <f aca="false">IF(AND(E8336="Priority",ISNUMBER('Cost model'!N321)),'Cost model'!N321,'Cost model'!M321)</f>
        <v>40</v>
      </c>
      <c r="K8336" s="14" t="n">
        <f aca="false">J8336-H8336</f>
        <v>20.96</v>
      </c>
      <c r="L8336" s="14" t="n">
        <f aca="false">G8336-H8336</f>
        <v>-6.54</v>
      </c>
    </row>
    <row r="8337" customFormat="false" ht="15" hidden="false" customHeight="false" outlineLevel="0" collapsed="false">
      <c r="A8337" s="2" t="s">
        <v>174</v>
      </c>
      <c r="B8337" s="2" t="s">
        <v>124</v>
      </c>
      <c r="C8337" s="2" t="s">
        <v>48</v>
      </c>
      <c r="D8337" s="2" t="s">
        <v>10</v>
      </c>
      <c r="E8337" s="2" t="s">
        <v>74</v>
      </c>
      <c r="F8337" s="2" t="s">
        <v>976</v>
      </c>
      <c r="G8337" s="14" t="n">
        <v>12.5</v>
      </c>
      <c r="H8337" s="14" t="n">
        <v>11.37</v>
      </c>
      <c r="I8337" s="14" t="n">
        <v>12.5</v>
      </c>
      <c r="J8337" s="23" t="n">
        <f aca="false">IF(AND(E8337="Priority",ISNUMBER('Cost model'!N108)),'Cost model'!N108,'Cost model'!M108)</f>
        <v>15.5</v>
      </c>
      <c r="K8337" s="14" t="n">
        <f aca="false">J8337-H8337</f>
        <v>4.13</v>
      </c>
      <c r="L8337" s="14" t="n">
        <f aca="false">G8337-H8337</f>
        <v>1.13</v>
      </c>
    </row>
    <row r="8338" customFormat="false" ht="15" hidden="false" customHeight="false" outlineLevel="0" collapsed="false">
      <c r="A8338" s="2" t="s">
        <v>205</v>
      </c>
      <c r="B8338" s="2" t="s">
        <v>124</v>
      </c>
      <c r="C8338" s="2" t="s">
        <v>47</v>
      </c>
      <c r="D8338" s="2" t="s">
        <v>10</v>
      </c>
      <c r="E8338" s="2" t="s">
        <v>74</v>
      </c>
      <c r="F8338" s="2" t="s">
        <v>976</v>
      </c>
      <c r="G8338" s="14" t="n">
        <v>19.5</v>
      </c>
      <c r="H8338" s="14" t="n">
        <v>21.1</v>
      </c>
      <c r="I8338" s="14" t="n">
        <v>19.5</v>
      </c>
      <c r="J8338" s="23" t="n">
        <f aca="false">IF(AND(E8338="Priority",ISNUMBER('Cost model'!N572)),'Cost model'!N572,'Cost model'!M572)</f>
        <v>15.5</v>
      </c>
      <c r="K8338" s="14" t="n">
        <f aca="false">J8338-H8338</f>
        <v>-5.6</v>
      </c>
      <c r="L8338" s="14" t="n">
        <f aca="false">G8338-H8338</f>
        <v>-1.6</v>
      </c>
    </row>
    <row r="8339" customFormat="false" ht="15" hidden="false" customHeight="false" outlineLevel="0" collapsed="false">
      <c r="A8339" s="2" t="s">
        <v>174</v>
      </c>
      <c r="B8339" s="2" t="s">
        <v>142</v>
      </c>
      <c r="C8339" s="2" t="s">
        <v>47</v>
      </c>
      <c r="D8339" s="2" t="s">
        <v>10</v>
      </c>
      <c r="E8339" s="2" t="s">
        <v>74</v>
      </c>
      <c r="F8339" s="2" t="s">
        <v>976</v>
      </c>
      <c r="G8339" s="14" t="n">
        <v>9.5</v>
      </c>
      <c r="H8339" s="14" t="n">
        <v>21.1</v>
      </c>
      <c r="I8339" s="14" t="n">
        <v>9.5</v>
      </c>
      <c r="J8339" s="23" t="n">
        <f aca="false">IF(AND(E8339="Priority",ISNUMBER('Cost model'!N122)),'Cost model'!N122,'Cost model'!M122)</f>
        <v>13.5</v>
      </c>
      <c r="K8339" s="14" t="n">
        <f aca="false">J8339-H8339</f>
        <v>-7.6</v>
      </c>
      <c r="L8339" s="14" t="n">
        <f aca="false">G8339-H8339</f>
        <v>-11.6</v>
      </c>
    </row>
    <row r="8340" customFormat="false" ht="15" hidden="false" customHeight="false" outlineLevel="0" collapsed="false">
      <c r="A8340" s="2" t="s">
        <v>142</v>
      </c>
      <c r="B8340" s="2" t="s">
        <v>142</v>
      </c>
      <c r="C8340" s="2" t="s">
        <v>49</v>
      </c>
      <c r="D8340" s="2" t="s">
        <v>12</v>
      </c>
      <c r="E8340" s="2" t="s">
        <v>83</v>
      </c>
      <c r="F8340" s="2" t="s">
        <v>977</v>
      </c>
      <c r="G8340" s="14" t="n">
        <v>29.5</v>
      </c>
      <c r="H8340" s="14" t="n">
        <v>21.1</v>
      </c>
      <c r="I8340" s="14" t="n">
        <v>29.5</v>
      </c>
      <c r="J8340" s="23" t="n">
        <f aca="false">IF(AND(E8340="Priority",ISNUMBER('Cost model'!N637)),'Cost model'!N637,'Cost model'!M637)</f>
        <v>60</v>
      </c>
      <c r="K8340" s="14" t="n">
        <f aca="false">J8340-H8340</f>
        <v>38.9</v>
      </c>
      <c r="L8340" s="14" t="n">
        <f aca="false">G8340-H8340</f>
        <v>8.4</v>
      </c>
    </row>
    <row r="8341" customFormat="false" ht="15" hidden="false" customHeight="false" outlineLevel="0" collapsed="false">
      <c r="A8341" s="2" t="s">
        <v>174</v>
      </c>
      <c r="B8341" s="2" t="s">
        <v>124</v>
      </c>
      <c r="C8341" s="2" t="s">
        <v>47</v>
      </c>
      <c r="D8341" s="2" t="s">
        <v>10</v>
      </c>
      <c r="E8341" s="2" t="s">
        <v>74</v>
      </c>
      <c r="F8341" s="2" t="s">
        <v>976</v>
      </c>
      <c r="G8341" s="14" t="n">
        <v>9.5</v>
      </c>
      <c r="H8341" s="14" t="n">
        <v>41.81</v>
      </c>
      <c r="I8341" s="14" t="n">
        <v>9.5</v>
      </c>
      <c r="J8341" s="23" t="n">
        <f aca="false">IF(AND(E8341="Priority",ISNUMBER('Cost model'!N107)),'Cost model'!N107,'Cost model'!M107)</f>
        <v>12.5</v>
      </c>
      <c r="K8341" s="14" t="n">
        <f aca="false">J8341-H8341</f>
        <v>-29.31</v>
      </c>
      <c r="L8341" s="14" t="n">
        <f aca="false">G8341-H8341</f>
        <v>-32.31</v>
      </c>
    </row>
    <row r="8342" customFormat="false" ht="15" hidden="false" customHeight="false" outlineLevel="0" collapsed="false">
      <c r="A8342" s="2" t="s">
        <v>174</v>
      </c>
      <c r="B8342" s="2" t="s">
        <v>124</v>
      </c>
      <c r="C8342" s="2" t="s">
        <v>47</v>
      </c>
      <c r="D8342" s="2" t="s">
        <v>10</v>
      </c>
      <c r="E8342" s="2" t="s">
        <v>83</v>
      </c>
      <c r="F8342" s="2" t="s">
        <v>976</v>
      </c>
      <c r="G8342" s="14" t="n">
        <v>14.5</v>
      </c>
      <c r="H8342" s="14" t="n">
        <v>21.1</v>
      </c>
      <c r="I8342" s="14" t="n">
        <v>14.5</v>
      </c>
      <c r="J8342" s="23" t="n">
        <f aca="false">IF(AND(E8342="Priority",ISNUMBER('Cost model'!N107)),'Cost model'!N107,'Cost model'!M107)</f>
        <v>17.5</v>
      </c>
      <c r="K8342" s="14" t="n">
        <f aca="false">J8342-H8342</f>
        <v>-3.6</v>
      </c>
      <c r="L8342" s="14" t="n">
        <f aca="false">G8342-H8342</f>
        <v>-6.6</v>
      </c>
    </row>
    <row r="8343" customFormat="false" ht="15" hidden="false" customHeight="false" outlineLevel="0" collapsed="false">
      <c r="A8343" s="2" t="s">
        <v>174</v>
      </c>
      <c r="B8343" s="2" t="s">
        <v>174</v>
      </c>
      <c r="C8343" s="2" t="s">
        <v>48</v>
      </c>
      <c r="D8343" s="2" t="s">
        <v>10</v>
      </c>
      <c r="E8343" s="2" t="s">
        <v>83</v>
      </c>
      <c r="F8343" s="2" t="s">
        <v>977</v>
      </c>
      <c r="G8343" s="14" t="n">
        <v>17.5</v>
      </c>
      <c r="H8343" s="14" t="n">
        <v>21.1</v>
      </c>
      <c r="I8343" s="14" t="n">
        <v>17.5</v>
      </c>
      <c r="J8343" s="23" t="n">
        <f aca="false">IF(AND(E8343="Priority",ISNUMBER('Cost model'!N168)),'Cost model'!N168,'Cost model'!M168)</f>
        <v>18.5</v>
      </c>
      <c r="K8343" s="14" t="n">
        <f aca="false">J8343-H8343</f>
        <v>-2.6</v>
      </c>
      <c r="L8343" s="14" t="n">
        <f aca="false">G8343-H8343</f>
        <v>-3.6</v>
      </c>
    </row>
    <row r="8344" customFormat="false" ht="15" hidden="false" customHeight="false" outlineLevel="0" collapsed="false">
      <c r="A8344" s="2" t="s">
        <v>124</v>
      </c>
      <c r="B8344" s="2" t="s">
        <v>124</v>
      </c>
      <c r="C8344" s="2" t="s">
        <v>48</v>
      </c>
      <c r="D8344" s="2" t="s">
        <v>12</v>
      </c>
      <c r="E8344" s="2" t="s">
        <v>74</v>
      </c>
      <c r="F8344" s="2" t="s">
        <v>977</v>
      </c>
      <c r="G8344" s="14" t="n">
        <v>12.5</v>
      </c>
      <c r="H8344" s="14" t="n">
        <v>41.81</v>
      </c>
      <c r="I8344" s="14" t="n">
        <v>12.5</v>
      </c>
      <c r="J8344" s="23" t="n">
        <f aca="false">IF(AND(E8344="Priority",ISNUMBER('Cost model'!N321)),'Cost model'!N321,'Cost model'!M321)</f>
        <v>40</v>
      </c>
      <c r="K8344" s="14" t="n">
        <f aca="false">J8344-H8344</f>
        <v>-1.81</v>
      </c>
      <c r="L8344" s="14" t="n">
        <f aca="false">G8344-H8344</f>
        <v>-29.31</v>
      </c>
    </row>
    <row r="8345" customFormat="false" ht="15" hidden="false" customHeight="false" outlineLevel="0" collapsed="false">
      <c r="A8345" s="2" t="s">
        <v>174</v>
      </c>
      <c r="B8345" s="2" t="s">
        <v>124</v>
      </c>
      <c r="C8345" s="2" t="s">
        <v>48</v>
      </c>
      <c r="D8345" s="2" t="s">
        <v>10</v>
      </c>
      <c r="E8345" s="2" t="s">
        <v>74</v>
      </c>
      <c r="F8345" s="2" t="s">
        <v>976</v>
      </c>
      <c r="G8345" s="14" t="n">
        <v>12.5</v>
      </c>
      <c r="H8345" s="14" t="n">
        <v>11.37</v>
      </c>
      <c r="I8345" s="14" t="n">
        <v>12.5</v>
      </c>
      <c r="J8345" s="23" t="n">
        <f aca="false">IF(AND(E8345="Priority",ISNUMBER('Cost model'!N108)),'Cost model'!N108,'Cost model'!M108)</f>
        <v>15.5</v>
      </c>
      <c r="K8345" s="14" t="n">
        <f aca="false">J8345-H8345</f>
        <v>4.13</v>
      </c>
      <c r="L8345" s="14" t="n">
        <f aca="false">G8345-H8345</f>
        <v>1.13</v>
      </c>
    </row>
    <row r="8346" customFormat="false" ht="15" hidden="false" customHeight="false" outlineLevel="0" collapsed="false">
      <c r="A8346" s="2" t="s">
        <v>142</v>
      </c>
      <c r="B8346" s="2" t="s">
        <v>142</v>
      </c>
      <c r="C8346" s="2" t="s">
        <v>48</v>
      </c>
      <c r="D8346" s="2" t="s">
        <v>10</v>
      </c>
      <c r="E8346" s="2" t="s">
        <v>74</v>
      </c>
      <c r="F8346" s="2" t="s">
        <v>977</v>
      </c>
      <c r="G8346" s="14" t="n">
        <v>9.5</v>
      </c>
      <c r="H8346" s="14" t="n">
        <v>14.31</v>
      </c>
      <c r="I8346" s="14" t="n">
        <v>12.5</v>
      </c>
      <c r="J8346" s="23" t="n">
        <f aca="false">IF(AND(E8346="Priority",ISNUMBER('Cost model'!N633)),'Cost model'!N633,'Cost model'!M633)</f>
        <v>11.5</v>
      </c>
      <c r="K8346" s="14" t="n">
        <f aca="false">J8346-H8346</f>
        <v>-2.81</v>
      </c>
      <c r="L8346" s="14" t="n">
        <f aca="false">G8346-H8346</f>
        <v>-4.81</v>
      </c>
    </row>
    <row r="8347" customFormat="false" ht="15" hidden="false" customHeight="false" outlineLevel="0" collapsed="false">
      <c r="A8347" s="2" t="s">
        <v>174</v>
      </c>
      <c r="B8347" s="2" t="s">
        <v>174</v>
      </c>
      <c r="C8347" s="2" t="s">
        <v>47</v>
      </c>
      <c r="D8347" s="2" t="s">
        <v>10</v>
      </c>
      <c r="E8347" s="2" t="s">
        <v>74</v>
      </c>
      <c r="F8347" s="2" t="s">
        <v>977</v>
      </c>
      <c r="G8347" s="14" t="n">
        <v>9.5</v>
      </c>
      <c r="H8347" s="14" t="n">
        <v>7.5</v>
      </c>
      <c r="I8347" s="14" t="n">
        <v>9.5</v>
      </c>
      <c r="J8347" s="23" t="n">
        <f aca="false">IF(AND(E8347="Priority",ISNUMBER('Cost model'!N167)),'Cost model'!N167,'Cost model'!M167)</f>
        <v>8.5</v>
      </c>
      <c r="K8347" s="14" t="n">
        <f aca="false">J8347-H8347</f>
        <v>1</v>
      </c>
      <c r="L8347" s="14" t="n">
        <f aca="false">G8347-H8347</f>
        <v>2</v>
      </c>
    </row>
    <row r="8348" customFormat="false" ht="15" hidden="false" customHeight="false" outlineLevel="0" collapsed="false">
      <c r="A8348" s="2" t="s">
        <v>205</v>
      </c>
      <c r="B8348" s="2" t="s">
        <v>142</v>
      </c>
      <c r="C8348" s="2" t="s">
        <v>48</v>
      </c>
      <c r="D8348" s="2" t="s">
        <v>12</v>
      </c>
      <c r="E8348" s="2" t="s">
        <v>74</v>
      </c>
      <c r="F8348" s="2" t="s">
        <v>976</v>
      </c>
      <c r="G8348" s="14" t="n">
        <v>19.5</v>
      </c>
      <c r="H8348" s="14" t="n">
        <v>8.88</v>
      </c>
      <c r="I8348" s="14" t="n">
        <v>19.5</v>
      </c>
      <c r="J8348" s="23" t="n">
        <f aca="false">IF(AND(E8348="Priority",ISNUMBER('Cost model'!N546)),'Cost model'!N546,'Cost model'!M546)</f>
        <v>60</v>
      </c>
      <c r="K8348" s="14" t="n">
        <f aca="false">J8348-H8348</f>
        <v>51.12</v>
      </c>
      <c r="L8348" s="14" t="n">
        <f aca="false">G8348-H8348</f>
        <v>10.62</v>
      </c>
    </row>
    <row r="8349" customFormat="false" ht="15" hidden="false" customHeight="false" outlineLevel="0" collapsed="false">
      <c r="A8349" s="2" t="s">
        <v>124</v>
      </c>
      <c r="B8349" s="2" t="s">
        <v>124</v>
      </c>
      <c r="C8349" s="2" t="s">
        <v>49</v>
      </c>
      <c r="D8349" s="2" t="s">
        <v>13</v>
      </c>
      <c r="E8349" s="2" t="s">
        <v>74</v>
      </c>
      <c r="F8349" s="2" t="s">
        <v>977</v>
      </c>
      <c r="G8349" s="14" t="n">
        <v>50</v>
      </c>
      <c r="H8349" s="14" t="n">
        <v>37.45</v>
      </c>
      <c r="I8349" s="14" t="n">
        <v>50</v>
      </c>
      <c r="J8349" s="23" t="n">
        <f aca="false">IF(AND(E8349="Priority",ISNUMBER('Cost model'!N325)),'Cost model'!N325,'Cost model'!M325)</f>
        <v>110</v>
      </c>
      <c r="K8349" s="14" t="n">
        <f aca="false">J8349-H8349</f>
        <v>72.55</v>
      </c>
      <c r="L8349" s="14" t="n">
        <f aca="false">G8349-H8349</f>
        <v>12.55</v>
      </c>
    </row>
    <row r="8350" customFormat="false" ht="15" hidden="false" customHeight="false" outlineLevel="0" collapsed="false">
      <c r="A8350" s="2" t="s">
        <v>205</v>
      </c>
      <c r="B8350" s="2" t="s">
        <v>124</v>
      </c>
      <c r="C8350" s="2" t="s">
        <v>48</v>
      </c>
      <c r="D8350" s="2" t="s">
        <v>12</v>
      </c>
      <c r="E8350" s="2" t="s">
        <v>74</v>
      </c>
      <c r="F8350" s="2" t="s">
        <v>976</v>
      </c>
      <c r="G8350" s="14" t="n">
        <v>19.5</v>
      </c>
      <c r="H8350" s="14" t="n">
        <v>56.43</v>
      </c>
      <c r="I8350" s="14" t="n">
        <v>24.5</v>
      </c>
      <c r="J8350" s="23" t="n">
        <f aca="false">IF(AND(E8350="Priority",ISNUMBER('Cost model'!N576)),'Cost model'!N576,'Cost model'!M576)</f>
        <v>70</v>
      </c>
      <c r="K8350" s="14" t="n">
        <f aca="false">J8350-H8350</f>
        <v>13.57</v>
      </c>
      <c r="L8350" s="14" t="n">
        <f aca="false">G8350-H8350</f>
        <v>-36.93</v>
      </c>
    </row>
    <row r="8351" customFormat="false" ht="15" hidden="false" customHeight="false" outlineLevel="0" collapsed="false">
      <c r="A8351" s="2" t="s">
        <v>142</v>
      </c>
      <c r="B8351" s="2" t="s">
        <v>124</v>
      </c>
      <c r="C8351" s="2" t="s">
        <v>47</v>
      </c>
      <c r="D8351" s="2" t="s">
        <v>14</v>
      </c>
      <c r="E8351" s="2" t="s">
        <v>74</v>
      </c>
      <c r="F8351" s="2" t="s">
        <v>976</v>
      </c>
      <c r="G8351" s="14" t="n">
        <v>85</v>
      </c>
      <c r="H8351" s="14" t="n">
        <v>66.92</v>
      </c>
      <c r="I8351" s="14" t="n">
        <v>85</v>
      </c>
      <c r="J8351" s="23" t="n">
        <f aca="false">IF(AND(E8351="Priority",ISNUMBER('Cost model'!N671)),'Cost model'!N671,'Cost model'!M671)</f>
        <v>125</v>
      </c>
      <c r="K8351" s="14" t="n">
        <f aca="false">J8351-H8351</f>
        <v>58.08</v>
      </c>
      <c r="L8351" s="14" t="n">
        <f aca="false">G8351-H8351</f>
        <v>18.08</v>
      </c>
    </row>
    <row r="8352" customFormat="false" ht="15" hidden="false" customHeight="false" outlineLevel="0" collapsed="false">
      <c r="A8352" s="2" t="s">
        <v>174</v>
      </c>
      <c r="B8352" s="2" t="s">
        <v>142</v>
      </c>
      <c r="C8352" s="2" t="s">
        <v>47</v>
      </c>
      <c r="D8352" s="2" t="s">
        <v>12</v>
      </c>
      <c r="E8352" s="2" t="s">
        <v>74</v>
      </c>
      <c r="F8352" s="2" t="s">
        <v>976</v>
      </c>
      <c r="G8352" s="14" t="n">
        <v>9.5</v>
      </c>
      <c r="H8352" s="14" t="n">
        <v>25.31</v>
      </c>
      <c r="I8352" s="14" t="n">
        <v>9.5</v>
      </c>
      <c r="J8352" s="23" t="n">
        <f aca="false">IF(AND(E8352="Priority",ISNUMBER('Cost model'!N125)),'Cost model'!N125,'Cost model'!M125)</f>
        <v>40</v>
      </c>
      <c r="K8352" s="14" t="n">
        <f aca="false">J8352-H8352</f>
        <v>14.69</v>
      </c>
      <c r="L8352" s="14" t="n">
        <f aca="false">G8352-H8352</f>
        <v>-15.81</v>
      </c>
    </row>
    <row r="8353" customFormat="false" ht="15" hidden="false" customHeight="false" outlineLevel="0" collapsed="false">
      <c r="A8353" s="2" t="s">
        <v>142</v>
      </c>
      <c r="B8353" s="2" t="s">
        <v>142</v>
      </c>
      <c r="C8353" s="2" t="s">
        <v>47</v>
      </c>
      <c r="D8353" s="2" t="s">
        <v>14</v>
      </c>
      <c r="E8353" s="2" t="s">
        <v>74</v>
      </c>
      <c r="F8353" s="2" t="s">
        <v>977</v>
      </c>
      <c r="G8353" s="14" t="n">
        <v>25</v>
      </c>
      <c r="H8353" s="14" t="n">
        <v>142.63</v>
      </c>
      <c r="I8353" s="14" t="n">
        <v>25</v>
      </c>
      <c r="J8353" s="23" t="n">
        <f aca="false">IF(AND(E8353="Priority",ISNUMBER('Cost model'!N641)),'Cost model'!N641,'Cost model'!M641)</f>
        <v>75</v>
      </c>
      <c r="K8353" s="14" t="n">
        <f aca="false">J8353-H8353</f>
        <v>-67.63</v>
      </c>
      <c r="L8353" s="14" t="n">
        <f aca="false">G8353-H8353</f>
        <v>-117.63</v>
      </c>
    </row>
    <row r="8354" customFormat="false" ht="15" hidden="false" customHeight="false" outlineLevel="0" collapsed="false">
      <c r="A8354" s="2" t="s">
        <v>174</v>
      </c>
      <c r="B8354" s="2" t="s">
        <v>174</v>
      </c>
      <c r="C8354" s="2" t="s">
        <v>48</v>
      </c>
      <c r="D8354" s="2" t="s">
        <v>12</v>
      </c>
      <c r="E8354" s="2" t="s">
        <v>74</v>
      </c>
      <c r="F8354" s="2" t="s">
        <v>977</v>
      </c>
      <c r="G8354" s="14" t="n">
        <v>12.5</v>
      </c>
      <c r="H8354" s="14" t="n">
        <v>25.31</v>
      </c>
      <c r="I8354" s="14" t="n">
        <v>12.5</v>
      </c>
      <c r="J8354" s="23" t="n">
        <f aca="false">IF(AND(E8354="Priority",ISNUMBER('Cost model'!N171)),'Cost model'!N171,'Cost model'!M171)</f>
        <v>40</v>
      </c>
      <c r="K8354" s="14" t="n">
        <f aca="false">J8354-H8354</f>
        <v>14.69</v>
      </c>
      <c r="L8354" s="14" t="n">
        <f aca="false">G8354-H8354</f>
        <v>-12.81</v>
      </c>
    </row>
    <row r="8355" customFormat="false" ht="15" hidden="false" customHeight="false" outlineLevel="0" collapsed="false">
      <c r="A8355" s="2" t="s">
        <v>142</v>
      </c>
      <c r="B8355" s="2" t="s">
        <v>142</v>
      </c>
      <c r="C8355" s="2" t="s">
        <v>47</v>
      </c>
      <c r="D8355" s="2" t="s">
        <v>10</v>
      </c>
      <c r="E8355" s="2" t="s">
        <v>74</v>
      </c>
      <c r="F8355" s="2" t="s">
        <v>977</v>
      </c>
      <c r="G8355" s="14" t="n">
        <v>9.5</v>
      </c>
      <c r="H8355" s="14" t="n">
        <v>7.17</v>
      </c>
      <c r="I8355" s="14" t="n">
        <v>9.5</v>
      </c>
      <c r="J8355" s="23" t="n">
        <f aca="false">IF(AND(E8355="Priority",ISNUMBER('Cost model'!N632)),'Cost model'!N632,'Cost model'!M632)</f>
        <v>9.5</v>
      </c>
      <c r="K8355" s="14" t="n">
        <f aca="false">J8355-H8355</f>
        <v>2.33</v>
      </c>
      <c r="L8355" s="14" t="n">
        <f aca="false">G8355-H8355</f>
        <v>2.33</v>
      </c>
    </row>
    <row r="8356" customFormat="false" ht="15" hidden="false" customHeight="false" outlineLevel="0" collapsed="false">
      <c r="A8356" s="2" t="s">
        <v>174</v>
      </c>
      <c r="B8356" s="2" t="s">
        <v>174</v>
      </c>
      <c r="C8356" s="2" t="s">
        <v>48</v>
      </c>
      <c r="D8356" s="2" t="s">
        <v>10</v>
      </c>
      <c r="E8356" s="2" t="s">
        <v>74</v>
      </c>
      <c r="F8356" s="2" t="s">
        <v>977</v>
      </c>
      <c r="G8356" s="14" t="n">
        <v>12.5</v>
      </c>
      <c r="H8356" s="14" t="n">
        <v>8.86</v>
      </c>
      <c r="I8356" s="14" t="n">
        <v>12.5</v>
      </c>
      <c r="J8356" s="23" t="n">
        <f aca="false">IF(AND(E8356="Priority",ISNUMBER('Cost model'!N168)),'Cost model'!N168,'Cost model'!M168)</f>
        <v>13.5</v>
      </c>
      <c r="K8356" s="14" t="n">
        <f aca="false">J8356-H8356</f>
        <v>4.64</v>
      </c>
      <c r="L8356" s="14" t="n">
        <f aca="false">G8356-H8356</f>
        <v>3.64</v>
      </c>
    </row>
    <row r="8357" customFormat="false" ht="15" hidden="false" customHeight="false" outlineLevel="0" collapsed="false">
      <c r="A8357" s="2" t="s">
        <v>174</v>
      </c>
      <c r="B8357" s="2" t="s">
        <v>174</v>
      </c>
      <c r="C8357" s="2" t="s">
        <v>47</v>
      </c>
      <c r="D8357" s="2" t="s">
        <v>10</v>
      </c>
      <c r="E8357" s="2" t="s">
        <v>74</v>
      </c>
      <c r="F8357" s="2" t="s">
        <v>977</v>
      </c>
      <c r="G8357" s="14" t="n">
        <v>9.5</v>
      </c>
      <c r="H8357" s="14" t="n">
        <v>6.71</v>
      </c>
      <c r="I8357" s="14" t="n">
        <v>9.5</v>
      </c>
      <c r="J8357" s="23" t="n">
        <f aca="false">IF(AND(E8357="Priority",ISNUMBER('Cost model'!N167)),'Cost model'!N167,'Cost model'!M167)</f>
        <v>8.5</v>
      </c>
      <c r="K8357" s="14" t="n">
        <f aca="false">J8357-H8357</f>
        <v>1.79</v>
      </c>
      <c r="L8357" s="14" t="n">
        <f aca="false">G8357-H8357</f>
        <v>2.79</v>
      </c>
    </row>
    <row r="8358" customFormat="false" ht="15" hidden="false" customHeight="false" outlineLevel="0" collapsed="false">
      <c r="A8358" s="2" t="s">
        <v>174</v>
      </c>
      <c r="B8358" s="2" t="s">
        <v>174</v>
      </c>
      <c r="C8358" s="2" t="s">
        <v>49</v>
      </c>
      <c r="D8358" s="2" t="s">
        <v>10</v>
      </c>
      <c r="E8358" s="2" t="s">
        <v>74</v>
      </c>
      <c r="F8358" s="2" t="s">
        <v>977</v>
      </c>
      <c r="G8358" s="14" t="n">
        <v>12.5</v>
      </c>
      <c r="H8358" s="14" t="n">
        <v>11.06</v>
      </c>
      <c r="I8358" s="14" t="n">
        <v>17.5</v>
      </c>
      <c r="J8358" s="23" t="n">
        <f aca="false">IF(AND(E8358="Priority",ISNUMBER('Cost model'!N169)),'Cost model'!N169,'Cost model'!M169)</f>
        <v>18.5</v>
      </c>
      <c r="K8358" s="14" t="n">
        <f aca="false">J8358-H8358</f>
        <v>7.44</v>
      </c>
      <c r="L8358" s="14" t="n">
        <f aca="false">G8358-H8358</f>
        <v>1.44</v>
      </c>
    </row>
    <row r="8359" customFormat="false" ht="15" hidden="false" customHeight="false" outlineLevel="0" collapsed="false">
      <c r="A8359" s="2" t="s">
        <v>124</v>
      </c>
      <c r="B8359" s="2" t="s">
        <v>124</v>
      </c>
      <c r="C8359" s="2" t="s">
        <v>48</v>
      </c>
      <c r="D8359" s="2" t="s">
        <v>13</v>
      </c>
      <c r="E8359" s="2" t="s">
        <v>74</v>
      </c>
      <c r="F8359" s="2" t="s">
        <v>977</v>
      </c>
      <c r="G8359" s="14" t="n">
        <v>24.5</v>
      </c>
      <c r="H8359" s="14" t="n">
        <v>119.7</v>
      </c>
      <c r="I8359" s="14" t="n">
        <v>24.5</v>
      </c>
      <c r="J8359" s="23" t="n">
        <f aca="false">IF(AND(E8359="Priority",ISNUMBER('Cost model'!N324)),'Cost model'!N324,'Cost model'!M324)</f>
        <v>85</v>
      </c>
      <c r="K8359" s="14" t="n">
        <f aca="false">J8359-H8359</f>
        <v>-34.7</v>
      </c>
      <c r="L8359" s="14" t="n">
        <f aca="false">G8359-H8359</f>
        <v>-95.2</v>
      </c>
    </row>
    <row r="8360" customFormat="false" ht="15" hidden="false" customHeight="false" outlineLevel="0" collapsed="false">
      <c r="A8360" s="2" t="s">
        <v>174</v>
      </c>
      <c r="B8360" s="2" t="s">
        <v>174</v>
      </c>
      <c r="C8360" s="2" t="s">
        <v>47</v>
      </c>
      <c r="D8360" s="2" t="s">
        <v>10</v>
      </c>
      <c r="E8360" s="2" t="s">
        <v>74</v>
      </c>
      <c r="F8360" s="2" t="s">
        <v>977</v>
      </c>
      <c r="G8360" s="14" t="n">
        <v>-14.5</v>
      </c>
      <c r="H8360" s="14" t="n">
        <v>21.1</v>
      </c>
      <c r="I8360" s="14" t="n">
        <v>9.5</v>
      </c>
      <c r="J8360" s="23" t="n">
        <f aca="false">IF(AND(E8360="Priority",ISNUMBER('Cost model'!N167)),'Cost model'!N167,'Cost model'!M167)</f>
        <v>8.5</v>
      </c>
      <c r="K8360" s="14" t="n">
        <f aca="false">J8360-H8360</f>
        <v>-12.6</v>
      </c>
      <c r="L8360" s="14" t="n">
        <f aca="false">G8360-H8360</f>
        <v>-35.6</v>
      </c>
    </row>
    <row r="8361" customFormat="false" ht="15" hidden="false" customHeight="false" outlineLevel="0" collapsed="false">
      <c r="A8361" s="2" t="s">
        <v>174</v>
      </c>
      <c r="B8361" s="2" t="s">
        <v>124</v>
      </c>
      <c r="C8361" s="2" t="s">
        <v>47</v>
      </c>
      <c r="D8361" s="2" t="s">
        <v>10</v>
      </c>
      <c r="E8361" s="2" t="s">
        <v>74</v>
      </c>
      <c r="F8361" s="2" t="s">
        <v>976</v>
      </c>
      <c r="G8361" s="14" t="n">
        <v>9.5</v>
      </c>
      <c r="H8361" s="14" t="n">
        <v>8.03</v>
      </c>
      <c r="I8361" s="14" t="n">
        <v>9.5</v>
      </c>
      <c r="J8361" s="23" t="n">
        <f aca="false">IF(AND(E8361="Priority",ISNUMBER('Cost model'!N107)),'Cost model'!N107,'Cost model'!M107)</f>
        <v>12.5</v>
      </c>
      <c r="K8361" s="14" t="n">
        <f aca="false">J8361-H8361</f>
        <v>4.47</v>
      </c>
      <c r="L8361" s="14" t="n">
        <f aca="false">G8361-H8361</f>
        <v>1.47</v>
      </c>
    </row>
    <row r="8362" customFormat="false" ht="15" hidden="false" customHeight="false" outlineLevel="0" collapsed="false">
      <c r="A8362" s="2" t="s">
        <v>142</v>
      </c>
      <c r="B8362" s="2" t="s">
        <v>142</v>
      </c>
      <c r="C8362" s="2" t="s">
        <v>48</v>
      </c>
      <c r="D8362" s="2" t="s">
        <v>10</v>
      </c>
      <c r="E8362" s="2" t="s">
        <v>74</v>
      </c>
      <c r="F8362" s="2" t="s">
        <v>977</v>
      </c>
      <c r="G8362" s="14" t="n">
        <v>12.5</v>
      </c>
      <c r="H8362" s="14" t="n">
        <v>10.09</v>
      </c>
      <c r="I8362" s="14" t="n">
        <v>12.5</v>
      </c>
      <c r="J8362" s="23" t="n">
        <f aca="false">IF(AND(E8362="Priority",ISNUMBER('Cost model'!N633)),'Cost model'!N633,'Cost model'!M633)</f>
        <v>11.5</v>
      </c>
      <c r="K8362" s="14" t="n">
        <f aca="false">J8362-H8362</f>
        <v>1.41</v>
      </c>
      <c r="L8362" s="14" t="n">
        <f aca="false">G8362-H8362</f>
        <v>2.41</v>
      </c>
    </row>
    <row r="8363" customFormat="false" ht="15" hidden="false" customHeight="false" outlineLevel="0" collapsed="false">
      <c r="A8363" s="2" t="s">
        <v>124</v>
      </c>
      <c r="B8363" s="2" t="s">
        <v>124</v>
      </c>
      <c r="C8363" s="2" t="s">
        <v>49</v>
      </c>
      <c r="D8363" s="2" t="s">
        <v>13</v>
      </c>
      <c r="E8363" s="2" t="s">
        <v>74</v>
      </c>
      <c r="F8363" s="2" t="s">
        <v>977</v>
      </c>
      <c r="G8363" s="14" t="n">
        <v>50</v>
      </c>
      <c r="H8363" s="14" t="n">
        <v>142.27</v>
      </c>
      <c r="I8363" s="14" t="n">
        <v>50</v>
      </c>
      <c r="J8363" s="23" t="n">
        <f aca="false">IF(AND(E8363="Priority",ISNUMBER('Cost model'!N325)),'Cost model'!N325,'Cost model'!M325)</f>
        <v>110</v>
      </c>
      <c r="K8363" s="14" t="n">
        <f aca="false">J8363-H8363</f>
        <v>-32.27</v>
      </c>
      <c r="L8363" s="14" t="n">
        <f aca="false">G8363-H8363</f>
        <v>-92.27</v>
      </c>
    </row>
    <row r="8364" customFormat="false" ht="15" hidden="false" customHeight="false" outlineLevel="0" collapsed="false">
      <c r="A8364" s="2" t="s">
        <v>142</v>
      </c>
      <c r="B8364" s="2" t="s">
        <v>142</v>
      </c>
      <c r="C8364" s="2" t="s">
        <v>47</v>
      </c>
      <c r="D8364" s="2" t="s">
        <v>10</v>
      </c>
      <c r="E8364" s="2" t="s">
        <v>74</v>
      </c>
      <c r="F8364" s="2" t="s">
        <v>977</v>
      </c>
      <c r="G8364" s="14" t="n">
        <v>9.5</v>
      </c>
      <c r="H8364" s="14" t="n">
        <v>5.84</v>
      </c>
      <c r="I8364" s="14" t="n">
        <v>9.5</v>
      </c>
      <c r="J8364" s="23" t="n">
        <f aca="false">IF(AND(E8364="Priority",ISNUMBER('Cost model'!N632)),'Cost model'!N632,'Cost model'!M632)</f>
        <v>9.5</v>
      </c>
      <c r="K8364" s="14" t="n">
        <f aca="false">J8364-H8364</f>
        <v>3.66</v>
      </c>
      <c r="L8364" s="14" t="n">
        <f aca="false">G8364-H8364</f>
        <v>3.66</v>
      </c>
    </row>
    <row r="8365" customFormat="false" ht="15" hidden="false" customHeight="false" outlineLevel="0" collapsed="false">
      <c r="A8365" s="2" t="s">
        <v>124</v>
      </c>
      <c r="B8365" s="2" t="s">
        <v>124</v>
      </c>
      <c r="C8365" s="2" t="s">
        <v>48</v>
      </c>
      <c r="D8365" s="2" t="s">
        <v>12</v>
      </c>
      <c r="E8365" s="2" t="s">
        <v>74</v>
      </c>
      <c r="F8365" s="2" t="s">
        <v>977</v>
      </c>
      <c r="G8365" s="14" t="n">
        <v>12.5</v>
      </c>
      <c r="H8365" s="14" t="n">
        <v>42.26</v>
      </c>
      <c r="I8365" s="14" t="n">
        <v>12.5</v>
      </c>
      <c r="J8365" s="23" t="n">
        <f aca="false">IF(AND(E8365="Priority",ISNUMBER('Cost model'!N321)),'Cost model'!N321,'Cost model'!M321)</f>
        <v>40</v>
      </c>
      <c r="K8365" s="14" t="n">
        <f aca="false">J8365-H8365</f>
        <v>-2.26</v>
      </c>
      <c r="L8365" s="14" t="n">
        <f aca="false">G8365-H8365</f>
        <v>-29.76</v>
      </c>
    </row>
    <row r="8366" customFormat="false" ht="15" hidden="false" customHeight="false" outlineLevel="0" collapsed="false">
      <c r="A8366" s="2" t="s">
        <v>221</v>
      </c>
      <c r="B8366" s="2" t="s">
        <v>221</v>
      </c>
      <c r="C8366" s="2" t="s">
        <v>49</v>
      </c>
      <c r="D8366" s="2" t="s">
        <v>12</v>
      </c>
      <c r="E8366" s="2" t="s">
        <v>83</v>
      </c>
      <c r="F8366" s="2" t="s">
        <v>977</v>
      </c>
      <c r="G8366" s="14" t="n">
        <v>29.5</v>
      </c>
      <c r="H8366" s="14" t="n">
        <v>72.56</v>
      </c>
      <c r="I8366" s="14" t="n">
        <v>29.5</v>
      </c>
      <c r="J8366" s="23" t="n">
        <f aca="false">IF(AND(E8366="Priority",ISNUMBER('Cost model'!N742)),'Cost model'!N742,'Cost model'!M742)</f>
        <v>80</v>
      </c>
      <c r="K8366" s="14" t="n">
        <f aca="false">J8366-H8366</f>
        <v>7.44</v>
      </c>
      <c r="L8366" s="14" t="n">
        <f aca="false">G8366-H8366</f>
        <v>-43.06</v>
      </c>
    </row>
    <row r="8367" customFormat="false" ht="15" hidden="false" customHeight="false" outlineLevel="0" collapsed="false">
      <c r="A8367" s="2" t="s">
        <v>142</v>
      </c>
      <c r="B8367" s="2" t="s">
        <v>142</v>
      </c>
      <c r="C8367" s="2" t="s">
        <v>49</v>
      </c>
      <c r="D8367" s="2" t="s">
        <v>10</v>
      </c>
      <c r="E8367" s="2" t="s">
        <v>83</v>
      </c>
      <c r="F8367" s="2" t="s">
        <v>977</v>
      </c>
      <c r="G8367" s="14" t="n">
        <v>24.5</v>
      </c>
      <c r="H8367" s="14" t="n">
        <v>23.88</v>
      </c>
      <c r="I8367" s="14" t="n">
        <v>24.5</v>
      </c>
      <c r="J8367" s="23" t="n">
        <f aca="false">IF(AND(E8367="Priority",ISNUMBER('Cost model'!N634)),'Cost model'!N634,'Cost model'!M634)</f>
        <v>21.5</v>
      </c>
      <c r="K8367" s="14" t="n">
        <f aca="false">J8367-H8367</f>
        <v>-2.38</v>
      </c>
      <c r="L8367" s="14" t="n">
        <f aca="false">G8367-H8367</f>
        <v>0.620000000000001</v>
      </c>
    </row>
    <row r="8368" customFormat="false" ht="15" hidden="false" customHeight="false" outlineLevel="0" collapsed="false">
      <c r="A8368" s="2" t="s">
        <v>174</v>
      </c>
      <c r="B8368" s="2" t="s">
        <v>174</v>
      </c>
      <c r="C8368" s="2" t="s">
        <v>48</v>
      </c>
      <c r="D8368" s="2" t="s">
        <v>13</v>
      </c>
      <c r="E8368" s="2" t="s">
        <v>74</v>
      </c>
      <c r="F8368" s="2" t="s">
        <v>977</v>
      </c>
      <c r="G8368" s="14" t="n">
        <v>24.5</v>
      </c>
      <c r="H8368" s="14" t="n">
        <v>118.4</v>
      </c>
      <c r="I8368" s="14" t="n">
        <v>24.5</v>
      </c>
      <c r="J8368" s="23" t="n">
        <f aca="false">IF(AND(E8368="Priority",ISNUMBER('Cost model'!N174)),'Cost model'!N174,'Cost model'!M174)</f>
        <v>70</v>
      </c>
      <c r="K8368" s="14" t="n">
        <f aca="false">J8368-H8368</f>
        <v>-48.4</v>
      </c>
      <c r="L8368" s="14" t="n">
        <f aca="false">G8368-H8368</f>
        <v>-93.9</v>
      </c>
    </row>
    <row r="8369" customFormat="false" ht="15" hidden="false" customHeight="false" outlineLevel="0" collapsed="false">
      <c r="A8369" s="2" t="s">
        <v>221</v>
      </c>
      <c r="B8369" s="2" t="s">
        <v>174</v>
      </c>
      <c r="C8369" s="2" t="s">
        <v>47</v>
      </c>
      <c r="D8369" s="2" t="s">
        <v>10</v>
      </c>
      <c r="E8369" s="2" t="s">
        <v>74</v>
      </c>
      <c r="F8369" s="2" t="s">
        <v>976</v>
      </c>
      <c r="G8369" s="14" t="n">
        <v>9.5</v>
      </c>
      <c r="H8369" s="14" t="n">
        <v>7.17</v>
      </c>
      <c r="I8369" s="14" t="n">
        <v>19.5</v>
      </c>
      <c r="J8369" s="23" t="n">
        <f aca="false">IF(AND(E8369="Priority",ISNUMBER('Cost model'!N782)),'Cost model'!N782,'Cost model'!M782)</f>
        <v>11.5</v>
      </c>
      <c r="K8369" s="14" t="n">
        <f aca="false">J8369-H8369</f>
        <v>4.33</v>
      </c>
      <c r="L8369" s="14" t="n">
        <f aca="false">G8369-H8369</f>
        <v>2.33</v>
      </c>
    </row>
    <row r="8370" customFormat="false" ht="15" hidden="false" customHeight="false" outlineLevel="0" collapsed="false">
      <c r="A8370" s="2" t="s">
        <v>158</v>
      </c>
      <c r="B8370" s="2" t="s">
        <v>158</v>
      </c>
      <c r="C8370" s="2" t="s">
        <v>47</v>
      </c>
      <c r="D8370" s="2" t="s">
        <v>10</v>
      </c>
      <c r="E8370" s="2" t="s">
        <v>74</v>
      </c>
      <c r="F8370" s="2" t="s">
        <v>977</v>
      </c>
      <c r="G8370" s="14" t="n">
        <v>9.5</v>
      </c>
      <c r="H8370" s="14" t="n">
        <v>7.13</v>
      </c>
      <c r="I8370" s="14" t="n">
        <v>9.5</v>
      </c>
      <c r="J8370" s="23" t="n">
        <f aca="false">IF(AND(E8370="Priority",ISNUMBER('Cost model'!N422)),'Cost model'!N422,'Cost model'!M422)</f>
        <v>8.5</v>
      </c>
      <c r="K8370" s="14" t="n">
        <f aca="false">J8370-H8370</f>
        <v>1.37</v>
      </c>
      <c r="L8370" s="14" t="n">
        <f aca="false">G8370-H8370</f>
        <v>2.37</v>
      </c>
    </row>
    <row r="8371" customFormat="false" ht="15" hidden="false" customHeight="false" outlineLevel="0" collapsed="false">
      <c r="A8371" s="2" t="s">
        <v>174</v>
      </c>
      <c r="B8371" s="2" t="s">
        <v>174</v>
      </c>
      <c r="C8371" s="2" t="s">
        <v>49</v>
      </c>
      <c r="D8371" s="2" t="s">
        <v>10</v>
      </c>
      <c r="E8371" s="2" t="s">
        <v>74</v>
      </c>
      <c r="F8371" s="2" t="s">
        <v>977</v>
      </c>
      <c r="G8371" s="14" t="n">
        <v>17.5</v>
      </c>
      <c r="H8371" s="14" t="n">
        <v>23.88</v>
      </c>
      <c r="I8371" s="14" t="n">
        <v>17.5</v>
      </c>
      <c r="J8371" s="23" t="n">
        <f aca="false">IF(AND(E8371="Priority",ISNUMBER('Cost model'!N169)),'Cost model'!N169,'Cost model'!M169)</f>
        <v>18.5</v>
      </c>
      <c r="K8371" s="14" t="n">
        <f aca="false">J8371-H8371</f>
        <v>-5.38</v>
      </c>
      <c r="L8371" s="14" t="n">
        <f aca="false">G8371-H8371</f>
        <v>-6.38</v>
      </c>
    </row>
    <row r="8372" customFormat="false" ht="15" hidden="false" customHeight="false" outlineLevel="0" collapsed="false">
      <c r="A8372" s="2" t="s">
        <v>142</v>
      </c>
      <c r="B8372" s="2" t="s">
        <v>142</v>
      </c>
      <c r="C8372" s="2" t="s">
        <v>49</v>
      </c>
      <c r="D8372" s="2" t="s">
        <v>10</v>
      </c>
      <c r="E8372" s="2" t="s">
        <v>83</v>
      </c>
      <c r="F8372" s="2" t="s">
        <v>977</v>
      </c>
      <c r="G8372" s="14" t="n">
        <v>24.5</v>
      </c>
      <c r="H8372" s="14" t="n">
        <v>23.88</v>
      </c>
      <c r="I8372" s="14" t="n">
        <v>24.5</v>
      </c>
      <c r="J8372" s="23" t="n">
        <f aca="false">IF(AND(E8372="Priority",ISNUMBER('Cost model'!N634)),'Cost model'!N634,'Cost model'!M634)</f>
        <v>21.5</v>
      </c>
      <c r="K8372" s="14" t="n">
        <f aca="false">J8372-H8372</f>
        <v>-2.38</v>
      </c>
      <c r="L8372" s="14" t="n">
        <f aca="false">G8372-H8372</f>
        <v>0.620000000000001</v>
      </c>
    </row>
    <row r="8373" customFormat="false" ht="15" hidden="false" customHeight="false" outlineLevel="0" collapsed="false">
      <c r="A8373" s="2" t="s">
        <v>124</v>
      </c>
      <c r="B8373" s="2" t="s">
        <v>124</v>
      </c>
      <c r="C8373" s="2" t="s">
        <v>47</v>
      </c>
      <c r="D8373" s="2" t="s">
        <v>10</v>
      </c>
      <c r="E8373" s="2" t="s">
        <v>74</v>
      </c>
      <c r="F8373" s="2" t="s">
        <v>977</v>
      </c>
      <c r="G8373" s="14" t="n">
        <v>9.5</v>
      </c>
      <c r="H8373" s="14" t="n">
        <v>9.5</v>
      </c>
      <c r="I8373" s="14" t="n">
        <v>9.5</v>
      </c>
      <c r="J8373" s="23" t="n">
        <f aca="false">IF(AND(E8373="Priority",ISNUMBER('Cost model'!N317)),'Cost model'!N317,'Cost model'!M317)</f>
        <v>10.5</v>
      </c>
      <c r="K8373" s="14" t="n">
        <f aca="false">J8373-H8373</f>
        <v>1</v>
      </c>
      <c r="L8373" s="14" t="n">
        <f aca="false">G8373-H8373</f>
        <v>0</v>
      </c>
    </row>
    <row r="8374" customFormat="false" ht="15" hidden="false" customHeight="false" outlineLevel="0" collapsed="false">
      <c r="A8374" s="2" t="s">
        <v>174</v>
      </c>
      <c r="B8374" s="2" t="s">
        <v>174</v>
      </c>
      <c r="C8374" s="2" t="s">
        <v>48</v>
      </c>
      <c r="D8374" s="2" t="s">
        <v>10</v>
      </c>
      <c r="E8374" s="2" t="s">
        <v>83</v>
      </c>
      <c r="F8374" s="2" t="s">
        <v>977</v>
      </c>
      <c r="G8374" s="14" t="n">
        <v>17.5</v>
      </c>
      <c r="H8374" s="14" t="n">
        <v>23.88</v>
      </c>
      <c r="I8374" s="14" t="n">
        <v>17.5</v>
      </c>
      <c r="J8374" s="23" t="n">
        <f aca="false">IF(AND(E8374="Priority",ISNUMBER('Cost model'!N168)),'Cost model'!N168,'Cost model'!M168)</f>
        <v>18.5</v>
      </c>
      <c r="K8374" s="14" t="n">
        <f aca="false">J8374-H8374</f>
        <v>-5.38</v>
      </c>
      <c r="L8374" s="14" t="n">
        <f aca="false">G8374-H8374</f>
        <v>-6.38</v>
      </c>
    </row>
    <row r="8375" customFormat="false" ht="15" hidden="false" customHeight="false" outlineLevel="0" collapsed="false">
      <c r="A8375" s="2" t="s">
        <v>174</v>
      </c>
      <c r="B8375" s="2" t="s">
        <v>174</v>
      </c>
      <c r="C8375" s="2" t="s">
        <v>47</v>
      </c>
      <c r="D8375" s="2" t="s">
        <v>12</v>
      </c>
      <c r="E8375" s="2" t="s">
        <v>74</v>
      </c>
      <c r="F8375" s="2" t="s">
        <v>977</v>
      </c>
      <c r="G8375" s="14" t="n">
        <v>9.5</v>
      </c>
      <c r="H8375" s="14" t="n">
        <v>25.31</v>
      </c>
      <c r="I8375" s="14" t="n">
        <v>9.5</v>
      </c>
      <c r="J8375" s="23" t="n">
        <f aca="false">IF(AND(E8375="Priority",ISNUMBER('Cost model'!N170)),'Cost model'!N170,'Cost model'!M170)</f>
        <v>25.5</v>
      </c>
      <c r="K8375" s="14" t="n">
        <f aca="false">J8375-H8375</f>
        <v>0.190000000000001</v>
      </c>
      <c r="L8375" s="14" t="n">
        <f aca="false">G8375-H8375</f>
        <v>-15.81</v>
      </c>
    </row>
    <row r="8376" customFormat="false" ht="15" hidden="false" customHeight="false" outlineLevel="0" collapsed="false">
      <c r="A8376" s="2" t="s">
        <v>174</v>
      </c>
      <c r="B8376" s="2" t="s">
        <v>174</v>
      </c>
      <c r="C8376" s="2" t="s">
        <v>47</v>
      </c>
      <c r="D8376" s="2" t="s">
        <v>10</v>
      </c>
      <c r="E8376" s="2" t="s">
        <v>74</v>
      </c>
      <c r="F8376" s="2" t="s">
        <v>977</v>
      </c>
      <c r="G8376" s="14" t="n">
        <v>9.5</v>
      </c>
      <c r="H8376" s="14" t="n">
        <v>19.22</v>
      </c>
      <c r="I8376" s="14" t="n">
        <v>9.5</v>
      </c>
      <c r="J8376" s="23" t="n">
        <f aca="false">IF(AND(E8376="Priority",ISNUMBER('Cost model'!N167)),'Cost model'!N167,'Cost model'!M167)</f>
        <v>8.5</v>
      </c>
      <c r="K8376" s="14" t="n">
        <f aca="false">J8376-H8376</f>
        <v>-10.72</v>
      </c>
      <c r="L8376" s="14" t="n">
        <f aca="false">G8376-H8376</f>
        <v>-9.72</v>
      </c>
    </row>
    <row r="8377" customFormat="false" ht="15" hidden="false" customHeight="false" outlineLevel="0" collapsed="false">
      <c r="A8377" s="2" t="s">
        <v>142</v>
      </c>
      <c r="B8377" s="2" t="s">
        <v>142</v>
      </c>
      <c r="C8377" s="2" t="s">
        <v>49</v>
      </c>
      <c r="D8377" s="2" t="s">
        <v>10</v>
      </c>
      <c r="E8377" s="2" t="s">
        <v>83</v>
      </c>
      <c r="F8377" s="2" t="s">
        <v>977</v>
      </c>
      <c r="G8377" s="14" t="n">
        <v>24.5</v>
      </c>
      <c r="H8377" s="14" t="n">
        <v>23.88</v>
      </c>
      <c r="I8377" s="14" t="n">
        <v>24.5</v>
      </c>
      <c r="J8377" s="23" t="n">
        <f aca="false">IF(AND(E8377="Priority",ISNUMBER('Cost model'!N634)),'Cost model'!N634,'Cost model'!M634)</f>
        <v>21.5</v>
      </c>
      <c r="K8377" s="14" t="n">
        <f aca="false">J8377-H8377</f>
        <v>-2.38</v>
      </c>
      <c r="L8377" s="14" t="n">
        <f aca="false">G8377-H8377</f>
        <v>0.620000000000001</v>
      </c>
    </row>
    <row r="8378" customFormat="false" ht="15" hidden="false" customHeight="false" outlineLevel="0" collapsed="false">
      <c r="A8378" s="2" t="s">
        <v>142</v>
      </c>
      <c r="B8378" s="2" t="s">
        <v>142</v>
      </c>
      <c r="C8378" s="2" t="s">
        <v>47</v>
      </c>
      <c r="D8378" s="2" t="s">
        <v>10</v>
      </c>
      <c r="E8378" s="2" t="s">
        <v>83</v>
      </c>
      <c r="F8378" s="2" t="s">
        <v>977</v>
      </c>
      <c r="G8378" s="14" t="n">
        <v>14.5</v>
      </c>
      <c r="H8378" s="14" t="n">
        <v>7.17</v>
      </c>
      <c r="I8378" s="14" t="n">
        <v>14.5</v>
      </c>
      <c r="J8378" s="23" t="n">
        <f aca="false">IF(AND(E8378="Priority",ISNUMBER('Cost model'!N632)),'Cost model'!N632,'Cost model'!M632)</f>
        <v>14.5</v>
      </c>
      <c r="K8378" s="14" t="n">
        <f aca="false">J8378-H8378</f>
        <v>7.33</v>
      </c>
      <c r="L8378" s="14" t="n">
        <f aca="false">G8378-H8378</f>
        <v>7.33</v>
      </c>
    </row>
    <row r="8379" customFormat="false" ht="15" hidden="false" customHeight="false" outlineLevel="0" collapsed="false">
      <c r="A8379" s="2" t="s">
        <v>158</v>
      </c>
      <c r="B8379" s="2" t="s">
        <v>142</v>
      </c>
      <c r="C8379" s="2" t="s">
        <v>49</v>
      </c>
      <c r="D8379" s="2" t="s">
        <v>12</v>
      </c>
      <c r="E8379" s="2" t="s">
        <v>74</v>
      </c>
      <c r="F8379" s="2" t="s">
        <v>976</v>
      </c>
      <c r="G8379" s="14" t="n">
        <v>19.5</v>
      </c>
      <c r="H8379" s="14" t="n">
        <v>31.79</v>
      </c>
      <c r="I8379" s="14" t="n">
        <v>19.5</v>
      </c>
      <c r="J8379" s="23" t="n">
        <f aca="false">IF(AND(E8379="Priority",ISNUMBER('Cost model'!N442)),'Cost model'!N442,'Cost model'!M442)</f>
        <v>60</v>
      </c>
      <c r="K8379" s="14" t="n">
        <f aca="false">J8379-H8379</f>
        <v>28.21</v>
      </c>
      <c r="L8379" s="14" t="n">
        <f aca="false">G8379-H8379</f>
        <v>-12.29</v>
      </c>
    </row>
    <row r="8380" customFormat="false" ht="15" hidden="false" customHeight="false" outlineLevel="0" collapsed="false">
      <c r="A8380" s="2" t="s">
        <v>221</v>
      </c>
      <c r="B8380" s="2" t="s">
        <v>221</v>
      </c>
      <c r="C8380" s="2" t="s">
        <v>47</v>
      </c>
      <c r="D8380" s="2" t="s">
        <v>12</v>
      </c>
      <c r="E8380" s="2" t="s">
        <v>74</v>
      </c>
      <c r="F8380" s="2" t="s">
        <v>977</v>
      </c>
      <c r="G8380" s="14" t="n">
        <v>9.5</v>
      </c>
      <c r="H8380" s="14" t="n">
        <v>27.63</v>
      </c>
      <c r="I8380" s="14" t="n">
        <v>9.5</v>
      </c>
      <c r="J8380" s="23" t="n">
        <f aca="false">IF(AND(E8380="Priority",ISNUMBER('Cost model'!N740)),'Cost model'!N740,'Cost model'!M740)</f>
        <v>22.5</v>
      </c>
      <c r="K8380" s="14" t="n">
        <f aca="false">J8380-H8380</f>
        <v>-5.13</v>
      </c>
      <c r="L8380" s="14" t="n">
        <f aca="false">G8380-H8380</f>
        <v>-18.13</v>
      </c>
    </row>
    <row r="8381" customFormat="false" ht="15" hidden="false" customHeight="false" outlineLevel="0" collapsed="false">
      <c r="A8381" s="2" t="s">
        <v>124</v>
      </c>
      <c r="B8381" s="2" t="s">
        <v>124</v>
      </c>
      <c r="C8381" s="2" t="s">
        <v>48</v>
      </c>
      <c r="D8381" s="2" t="s">
        <v>10</v>
      </c>
      <c r="E8381" s="2" t="s">
        <v>74</v>
      </c>
      <c r="F8381" s="2" t="s">
        <v>977</v>
      </c>
      <c r="G8381" s="14" t="n">
        <v>12.5</v>
      </c>
      <c r="H8381" s="14" t="n">
        <v>11.23</v>
      </c>
      <c r="I8381" s="14" t="n">
        <v>12.5</v>
      </c>
      <c r="J8381" s="23" t="n">
        <f aca="false">IF(AND(E8381="Priority",ISNUMBER('Cost model'!N318)),'Cost model'!N318,'Cost model'!M318)</f>
        <v>14.5</v>
      </c>
      <c r="K8381" s="14" t="n">
        <f aca="false">J8381-H8381</f>
        <v>3.27</v>
      </c>
      <c r="L8381" s="14" t="n">
        <f aca="false">G8381-H8381</f>
        <v>1.27</v>
      </c>
    </row>
    <row r="8382" customFormat="false" ht="15" hidden="false" customHeight="false" outlineLevel="0" collapsed="false">
      <c r="A8382" s="2" t="s">
        <v>158</v>
      </c>
      <c r="B8382" s="2" t="s">
        <v>221</v>
      </c>
      <c r="C8382" s="2" t="s">
        <v>47</v>
      </c>
      <c r="D8382" s="2" t="s">
        <v>10</v>
      </c>
      <c r="E8382" s="2" t="s">
        <v>74</v>
      </c>
      <c r="F8382" s="2" t="s">
        <v>976</v>
      </c>
      <c r="G8382" s="14" t="n">
        <v>9.5</v>
      </c>
      <c r="H8382" s="14" t="n">
        <v>9.64</v>
      </c>
      <c r="I8382" s="14" t="n">
        <v>19.5</v>
      </c>
      <c r="J8382" s="23" t="n">
        <f aca="false">IF(AND(E8382="Priority",ISNUMBER('Cost model'!N467)),'Cost model'!N467,'Cost model'!M467)</f>
        <v>15.5</v>
      </c>
      <c r="K8382" s="14" t="n">
        <f aca="false">J8382-H8382</f>
        <v>5.86</v>
      </c>
      <c r="L8382" s="14" t="n">
        <f aca="false">G8382-H8382</f>
        <v>-0.140000000000001</v>
      </c>
    </row>
    <row r="8383" customFormat="false" ht="15" hidden="false" customHeight="false" outlineLevel="0" collapsed="false">
      <c r="A8383" s="2" t="s">
        <v>124</v>
      </c>
      <c r="B8383" s="2" t="s">
        <v>124</v>
      </c>
      <c r="C8383" s="2" t="s">
        <v>49</v>
      </c>
      <c r="D8383" s="2" t="s">
        <v>10</v>
      </c>
      <c r="E8383" s="2" t="s">
        <v>74</v>
      </c>
      <c r="F8383" s="2" t="s">
        <v>977</v>
      </c>
      <c r="G8383" s="14" t="n">
        <v>19.5</v>
      </c>
      <c r="H8383" s="14" t="n">
        <v>52.33</v>
      </c>
      <c r="I8383" s="14" t="n">
        <v>17.5</v>
      </c>
      <c r="J8383" s="23" t="n">
        <f aca="false">IF(AND(E8383="Priority",ISNUMBER('Cost model'!N319)),'Cost model'!N319,'Cost model'!M319)</f>
        <v>16.5</v>
      </c>
      <c r="K8383" s="14" t="n">
        <f aca="false">J8383-H8383</f>
        <v>-35.83</v>
      </c>
      <c r="L8383" s="14" t="n">
        <f aca="false">G8383-H8383</f>
        <v>-32.83</v>
      </c>
    </row>
    <row r="8384" customFormat="false" ht="15" hidden="false" customHeight="false" outlineLevel="0" collapsed="false">
      <c r="A8384" s="2" t="s">
        <v>124</v>
      </c>
      <c r="B8384" s="2" t="s">
        <v>124</v>
      </c>
      <c r="C8384" s="2" t="s">
        <v>48</v>
      </c>
      <c r="D8384" s="2" t="s">
        <v>13</v>
      </c>
      <c r="E8384" s="2" t="s">
        <v>74</v>
      </c>
      <c r="F8384" s="2" t="s">
        <v>977</v>
      </c>
      <c r="G8384" s="14" t="n">
        <v>24.5</v>
      </c>
      <c r="H8384" s="14" t="n">
        <v>116.01</v>
      </c>
      <c r="I8384" s="14" t="n">
        <v>24.5</v>
      </c>
      <c r="J8384" s="23" t="n">
        <f aca="false">IF(AND(E8384="Priority",ISNUMBER('Cost model'!N324)),'Cost model'!N324,'Cost model'!M324)</f>
        <v>85</v>
      </c>
      <c r="K8384" s="14" t="n">
        <f aca="false">J8384-H8384</f>
        <v>-31.01</v>
      </c>
      <c r="L8384" s="14" t="n">
        <f aca="false">G8384-H8384</f>
        <v>-91.51</v>
      </c>
    </row>
    <row r="8385" customFormat="false" ht="15" hidden="false" customHeight="false" outlineLevel="0" collapsed="false">
      <c r="A8385" s="2" t="s">
        <v>174</v>
      </c>
      <c r="B8385" s="2" t="s">
        <v>174</v>
      </c>
      <c r="C8385" s="2" t="s">
        <v>47</v>
      </c>
      <c r="D8385" s="2" t="s">
        <v>12</v>
      </c>
      <c r="E8385" s="2" t="s">
        <v>74</v>
      </c>
      <c r="F8385" s="2" t="s">
        <v>977</v>
      </c>
      <c r="G8385" s="14" t="n">
        <v>9.5</v>
      </c>
      <c r="H8385" s="14" t="n">
        <v>25.1</v>
      </c>
      <c r="I8385" s="14" t="n">
        <v>9.5</v>
      </c>
      <c r="J8385" s="23" t="n">
        <f aca="false">IF(AND(E8385="Priority",ISNUMBER('Cost model'!N170)),'Cost model'!N170,'Cost model'!M170)</f>
        <v>25.5</v>
      </c>
      <c r="K8385" s="14" t="n">
        <f aca="false">J8385-H8385</f>
        <v>0.399999999999999</v>
      </c>
      <c r="L8385" s="14" t="n">
        <f aca="false">G8385-H8385</f>
        <v>-15.6</v>
      </c>
    </row>
    <row r="8386" customFormat="false" ht="15" hidden="false" customHeight="false" outlineLevel="0" collapsed="false">
      <c r="A8386" s="2" t="s">
        <v>142</v>
      </c>
      <c r="B8386" s="2" t="s">
        <v>142</v>
      </c>
      <c r="C8386" s="2" t="s">
        <v>48</v>
      </c>
      <c r="D8386" s="2" t="s">
        <v>12</v>
      </c>
      <c r="E8386" s="2" t="s">
        <v>74</v>
      </c>
      <c r="F8386" s="2" t="s">
        <v>977</v>
      </c>
      <c r="G8386" s="14" t="n">
        <v>12.5</v>
      </c>
      <c r="H8386" s="14" t="n">
        <v>41.81</v>
      </c>
      <c r="I8386" s="14" t="n">
        <v>12.5</v>
      </c>
      <c r="J8386" s="23" t="n">
        <f aca="false">IF(AND(E8386="Priority",ISNUMBER('Cost model'!N636)),'Cost model'!N636,'Cost model'!M636)</f>
        <v>40</v>
      </c>
      <c r="K8386" s="14" t="n">
        <f aca="false">J8386-H8386</f>
        <v>-1.81</v>
      </c>
      <c r="L8386" s="14" t="n">
        <f aca="false">G8386-H8386</f>
        <v>-29.31</v>
      </c>
    </row>
    <row r="8387" customFormat="false" ht="15" hidden="false" customHeight="false" outlineLevel="0" collapsed="false">
      <c r="A8387" s="2" t="s">
        <v>174</v>
      </c>
      <c r="B8387" s="2" t="s">
        <v>174</v>
      </c>
      <c r="C8387" s="2" t="s">
        <v>47</v>
      </c>
      <c r="D8387" s="2" t="s">
        <v>10</v>
      </c>
      <c r="E8387" s="2" t="s">
        <v>74</v>
      </c>
      <c r="F8387" s="2" t="s">
        <v>977</v>
      </c>
      <c r="G8387" s="14" t="n">
        <v>9.5</v>
      </c>
      <c r="H8387" s="14" t="n">
        <v>7.5</v>
      </c>
      <c r="I8387" s="14" t="n">
        <v>9.5</v>
      </c>
      <c r="J8387" s="23" t="n">
        <f aca="false">IF(AND(E8387="Priority",ISNUMBER('Cost model'!N167)),'Cost model'!N167,'Cost model'!M167)</f>
        <v>8.5</v>
      </c>
      <c r="K8387" s="14" t="n">
        <f aca="false">J8387-H8387</f>
        <v>1</v>
      </c>
      <c r="L8387" s="14" t="n">
        <f aca="false">G8387-H8387</f>
        <v>2</v>
      </c>
    </row>
    <row r="8388" customFormat="false" ht="15" hidden="false" customHeight="false" outlineLevel="0" collapsed="false">
      <c r="A8388" s="2" t="s">
        <v>142</v>
      </c>
      <c r="B8388" s="2" t="s">
        <v>158</v>
      </c>
      <c r="C8388" s="2" t="s">
        <v>47</v>
      </c>
      <c r="D8388" s="2" t="s">
        <v>12</v>
      </c>
      <c r="E8388" s="2" t="s">
        <v>74</v>
      </c>
      <c r="F8388" s="2" t="s">
        <v>976</v>
      </c>
      <c r="G8388" s="14" t="n">
        <v>19.5</v>
      </c>
      <c r="H8388" s="14" t="n">
        <v>36.88</v>
      </c>
      <c r="I8388" s="14" t="n">
        <v>19.5</v>
      </c>
      <c r="J8388" s="23" t="n">
        <f aca="false">IF(AND(E8388="Priority",ISNUMBER('Cost model'!N650)),'Cost model'!N650,'Cost model'!M650)</f>
        <v>40</v>
      </c>
      <c r="K8388" s="14" t="n">
        <f aca="false">J8388-H8388</f>
        <v>3.12</v>
      </c>
      <c r="L8388" s="14" t="n">
        <f aca="false">G8388-H8388</f>
        <v>-17.38</v>
      </c>
    </row>
    <row r="8389" customFormat="false" ht="15" hidden="false" customHeight="false" outlineLevel="0" collapsed="false">
      <c r="A8389" s="2" t="s">
        <v>221</v>
      </c>
      <c r="B8389" s="2" t="s">
        <v>221</v>
      </c>
      <c r="C8389" s="2" t="s">
        <v>47</v>
      </c>
      <c r="D8389" s="2" t="s">
        <v>10</v>
      </c>
      <c r="E8389" s="2" t="s">
        <v>74</v>
      </c>
      <c r="F8389" s="2" t="s">
        <v>977</v>
      </c>
      <c r="G8389" s="14" t="n">
        <v>9.5</v>
      </c>
      <c r="H8389" s="14" t="n">
        <v>6.79</v>
      </c>
      <c r="I8389" s="14" t="n">
        <v>9.5</v>
      </c>
      <c r="J8389" s="23" t="n">
        <f aca="false">IF(AND(E8389="Priority",ISNUMBER('Cost model'!N737)),'Cost model'!N737,'Cost model'!M737)</f>
        <v>8.5</v>
      </c>
      <c r="K8389" s="14" t="n">
        <f aca="false">J8389-H8389</f>
        <v>1.71</v>
      </c>
      <c r="L8389" s="14" t="n">
        <f aca="false">G8389-H8389</f>
        <v>2.71</v>
      </c>
    </row>
    <row r="8390" customFormat="false" ht="15" hidden="false" customHeight="false" outlineLevel="0" collapsed="false">
      <c r="A8390" s="2" t="s">
        <v>124</v>
      </c>
      <c r="B8390" s="2" t="s">
        <v>124</v>
      </c>
      <c r="C8390" s="2" t="s">
        <v>47</v>
      </c>
      <c r="D8390" s="2" t="s">
        <v>14</v>
      </c>
      <c r="E8390" s="2" t="s">
        <v>74</v>
      </c>
      <c r="F8390" s="2" t="s">
        <v>977</v>
      </c>
      <c r="G8390" s="14" t="n">
        <v>25</v>
      </c>
      <c r="H8390" s="14" t="n">
        <v>39.82</v>
      </c>
      <c r="I8390" s="14" t="n">
        <v>25</v>
      </c>
      <c r="J8390" s="23" t="n">
        <f aca="false">IF(AND(E8390="Priority",ISNUMBER('Cost model'!N326)),'Cost model'!N326,'Cost model'!M326)</f>
        <v>110</v>
      </c>
      <c r="K8390" s="14" t="n">
        <f aca="false">J8390-H8390</f>
        <v>70.18</v>
      </c>
      <c r="L8390" s="14" t="n">
        <f aca="false">G8390-H8390</f>
        <v>-14.82</v>
      </c>
    </row>
    <row r="8391" customFormat="false" ht="15" hidden="false" customHeight="false" outlineLevel="0" collapsed="false">
      <c r="A8391" s="2" t="s">
        <v>124</v>
      </c>
      <c r="B8391" s="2" t="s">
        <v>124</v>
      </c>
      <c r="C8391" s="2" t="s">
        <v>49</v>
      </c>
      <c r="D8391" s="2" t="s">
        <v>10</v>
      </c>
      <c r="E8391" s="2" t="s">
        <v>74</v>
      </c>
      <c r="F8391" s="2" t="s">
        <v>977</v>
      </c>
      <c r="G8391" s="14" t="n">
        <v>17.5</v>
      </c>
      <c r="H8391" s="14" t="n">
        <v>11.44</v>
      </c>
      <c r="I8391" s="14" t="n">
        <v>17.5</v>
      </c>
      <c r="J8391" s="23" t="n">
        <f aca="false">IF(AND(E8391="Priority",ISNUMBER('Cost model'!N319)),'Cost model'!N319,'Cost model'!M319)</f>
        <v>16.5</v>
      </c>
      <c r="K8391" s="14" t="n">
        <f aca="false">J8391-H8391</f>
        <v>5.06</v>
      </c>
      <c r="L8391" s="14" t="n">
        <f aca="false">G8391-H8391</f>
        <v>6.06</v>
      </c>
    </row>
    <row r="8392" customFormat="false" ht="15" hidden="false" customHeight="false" outlineLevel="0" collapsed="false">
      <c r="A8392" s="2" t="s">
        <v>158</v>
      </c>
      <c r="B8392" s="2" t="s">
        <v>142</v>
      </c>
      <c r="C8392" s="2" t="s">
        <v>49</v>
      </c>
      <c r="D8392" s="2" t="s">
        <v>10</v>
      </c>
      <c r="E8392" s="2" t="s">
        <v>74</v>
      </c>
      <c r="F8392" s="2" t="s">
        <v>976</v>
      </c>
      <c r="G8392" s="14" t="n">
        <v>17.5</v>
      </c>
      <c r="H8392" s="14" t="n">
        <v>19.59</v>
      </c>
      <c r="I8392" s="14" t="n">
        <v>17.5</v>
      </c>
      <c r="J8392" s="23" t="n">
        <f aca="false">IF(AND(E8392="Priority",ISNUMBER('Cost model'!N439)),'Cost model'!N439,'Cost model'!M439)</f>
        <v>20.5</v>
      </c>
      <c r="K8392" s="14" t="n">
        <f aca="false">J8392-H8392</f>
        <v>0.91</v>
      </c>
      <c r="L8392" s="14" t="n">
        <f aca="false">G8392-H8392</f>
        <v>-2.09</v>
      </c>
    </row>
    <row r="8393" customFormat="false" ht="15" hidden="false" customHeight="false" outlineLevel="0" collapsed="false">
      <c r="A8393" s="2" t="s">
        <v>174</v>
      </c>
      <c r="B8393" s="2" t="s">
        <v>142</v>
      </c>
      <c r="C8393" s="2" t="s">
        <v>49</v>
      </c>
      <c r="D8393" s="2" t="s">
        <v>10</v>
      </c>
      <c r="E8393" s="2" t="s">
        <v>74</v>
      </c>
      <c r="F8393" s="2" t="s">
        <v>976</v>
      </c>
      <c r="G8393" s="14" t="n">
        <v>17.5</v>
      </c>
      <c r="H8393" s="14" t="n">
        <v>27.78</v>
      </c>
      <c r="I8393" s="14" t="n">
        <v>17.5</v>
      </c>
      <c r="J8393" s="23" t="n">
        <f aca="false">IF(AND(E8393="Priority",ISNUMBER('Cost model'!N124)),'Cost model'!N124,'Cost model'!M124)</f>
        <v>21.5</v>
      </c>
      <c r="K8393" s="14" t="n">
        <f aca="false">J8393-H8393</f>
        <v>-6.28</v>
      </c>
      <c r="L8393" s="14" t="n">
        <f aca="false">G8393-H8393</f>
        <v>-10.28</v>
      </c>
    </row>
    <row r="8394" customFormat="false" ht="15" hidden="false" customHeight="false" outlineLevel="0" collapsed="false">
      <c r="A8394" s="2" t="s">
        <v>174</v>
      </c>
      <c r="B8394" s="2" t="s">
        <v>174</v>
      </c>
      <c r="C8394" s="2" t="s">
        <v>49</v>
      </c>
      <c r="D8394" s="2" t="s">
        <v>12</v>
      </c>
      <c r="E8394" s="2" t="s">
        <v>74</v>
      </c>
      <c r="F8394" s="2" t="s">
        <v>977</v>
      </c>
      <c r="G8394" s="14" t="n">
        <v>19.5</v>
      </c>
      <c r="H8394" s="14" t="n">
        <v>65.03</v>
      </c>
      <c r="I8394" s="14" t="n">
        <v>19.5</v>
      </c>
      <c r="J8394" s="23" t="n">
        <f aca="false">IF(AND(E8394="Priority",ISNUMBER('Cost model'!N172)),'Cost model'!N172,'Cost model'!M172)</f>
        <v>45</v>
      </c>
      <c r="K8394" s="14" t="n">
        <f aca="false">J8394-H8394</f>
        <v>-20.03</v>
      </c>
      <c r="L8394" s="14" t="n">
        <f aca="false">G8394-H8394</f>
        <v>-45.53</v>
      </c>
    </row>
    <row r="8395" customFormat="false" ht="15" hidden="false" customHeight="false" outlineLevel="0" collapsed="false">
      <c r="A8395" s="2" t="s">
        <v>221</v>
      </c>
      <c r="B8395" s="2" t="s">
        <v>123</v>
      </c>
      <c r="C8395" s="2" t="s">
        <v>49</v>
      </c>
      <c r="D8395" s="2" t="s">
        <v>10</v>
      </c>
      <c r="E8395" s="2" t="s">
        <v>74</v>
      </c>
      <c r="F8395" s="2" t="s">
        <v>976</v>
      </c>
      <c r="G8395" s="14" t="n">
        <v>17.5</v>
      </c>
      <c r="H8395" s="14" t="n">
        <v>15.02</v>
      </c>
      <c r="I8395" s="14" t="n">
        <v>19.5</v>
      </c>
      <c r="J8395" s="23" t="n">
        <f aca="false">IF(AND(E8395="Priority",ISNUMBER('Cost model'!N814)),'Cost model'!N814,'Cost model'!M814)</f>
        <v>27.5</v>
      </c>
      <c r="K8395" s="14" t="n">
        <f aca="false">J8395-H8395</f>
        <v>12.48</v>
      </c>
      <c r="L8395" s="14" t="n">
        <f aca="false">G8395-H8395</f>
        <v>2.48</v>
      </c>
    </row>
    <row r="8396" customFormat="false" ht="15" hidden="false" customHeight="false" outlineLevel="0" collapsed="false">
      <c r="A8396" s="2" t="s">
        <v>124</v>
      </c>
      <c r="B8396" s="2" t="s">
        <v>124</v>
      </c>
      <c r="C8396" s="2" t="s">
        <v>47</v>
      </c>
      <c r="D8396" s="2" t="s">
        <v>10</v>
      </c>
      <c r="E8396" s="2" t="s">
        <v>74</v>
      </c>
      <c r="F8396" s="2" t="s">
        <v>977</v>
      </c>
      <c r="G8396" s="14" t="n">
        <v>9.5</v>
      </c>
      <c r="H8396" s="14" t="n">
        <v>6.07</v>
      </c>
      <c r="I8396" s="14" t="n">
        <v>9.5</v>
      </c>
      <c r="J8396" s="23" t="n">
        <f aca="false">IF(AND(E8396="Priority",ISNUMBER('Cost model'!N317)),'Cost model'!N317,'Cost model'!M317)</f>
        <v>10.5</v>
      </c>
      <c r="K8396" s="14" t="n">
        <f aca="false">J8396-H8396</f>
        <v>4.43</v>
      </c>
      <c r="L8396" s="14" t="n">
        <f aca="false">G8396-H8396</f>
        <v>3.43</v>
      </c>
    </row>
    <row r="8397" customFormat="false" ht="15" hidden="false" customHeight="false" outlineLevel="0" collapsed="false">
      <c r="A8397" s="2" t="s">
        <v>158</v>
      </c>
      <c r="B8397" s="2" t="s">
        <v>174</v>
      </c>
      <c r="C8397" s="2" t="s">
        <v>47</v>
      </c>
      <c r="D8397" s="2" t="s">
        <v>13</v>
      </c>
      <c r="E8397" s="2" t="s">
        <v>74</v>
      </c>
      <c r="F8397" s="2" t="s">
        <v>976</v>
      </c>
      <c r="G8397" s="14" t="n">
        <v>19</v>
      </c>
      <c r="H8397" s="14" t="n">
        <v>34.51</v>
      </c>
      <c r="I8397" s="14" t="n">
        <v>24.5</v>
      </c>
      <c r="J8397" s="23" t="n">
        <f aca="false">IF(AND(E8397="Priority",ISNUMBER('Cost model'!N488)),'Cost model'!N488,'Cost model'!M488)</f>
        <v>60</v>
      </c>
      <c r="K8397" s="14" t="n">
        <f aca="false">J8397-H8397</f>
        <v>25.49</v>
      </c>
      <c r="L8397" s="14" t="n">
        <f aca="false">G8397-H8397</f>
        <v>-15.51</v>
      </c>
    </row>
    <row r="8398" customFormat="false" ht="15" hidden="false" customHeight="false" outlineLevel="0" collapsed="false">
      <c r="A8398" s="2" t="s">
        <v>158</v>
      </c>
      <c r="B8398" s="2" t="s">
        <v>158</v>
      </c>
      <c r="C8398" s="2" t="s">
        <v>47</v>
      </c>
      <c r="D8398" s="2" t="s">
        <v>10</v>
      </c>
      <c r="E8398" s="2" t="s">
        <v>74</v>
      </c>
      <c r="F8398" s="2" t="s">
        <v>977</v>
      </c>
      <c r="G8398" s="14" t="n">
        <v>9.5</v>
      </c>
      <c r="H8398" s="14" t="n">
        <v>11.53</v>
      </c>
      <c r="I8398" s="14" t="n">
        <v>9.5</v>
      </c>
      <c r="J8398" s="23" t="n">
        <f aca="false">IF(AND(E8398="Priority",ISNUMBER('Cost model'!N422)),'Cost model'!N422,'Cost model'!M422)</f>
        <v>8.5</v>
      </c>
      <c r="K8398" s="14" t="n">
        <f aca="false">J8398-H8398</f>
        <v>-3.03</v>
      </c>
      <c r="L8398" s="14" t="n">
        <f aca="false">G8398-H8398</f>
        <v>-2.03</v>
      </c>
    </row>
    <row r="8399" customFormat="false" ht="15" hidden="false" customHeight="false" outlineLevel="0" collapsed="false">
      <c r="A8399" s="2" t="s">
        <v>221</v>
      </c>
      <c r="B8399" s="2" t="s">
        <v>158</v>
      </c>
      <c r="C8399" s="2" t="s">
        <v>48</v>
      </c>
      <c r="D8399" s="2" t="s">
        <v>10</v>
      </c>
      <c r="E8399" s="2" t="s">
        <v>83</v>
      </c>
      <c r="F8399" s="2" t="s">
        <v>976</v>
      </c>
      <c r="G8399" s="14" t="n">
        <v>19.5</v>
      </c>
      <c r="H8399" s="14" t="n">
        <v>97.7</v>
      </c>
      <c r="I8399" s="14" t="n">
        <v>19.5</v>
      </c>
      <c r="J8399" s="23" t="n">
        <f aca="false">IF(AND(E8399="Priority",ISNUMBER('Cost model'!N753)),'Cost model'!N753,'Cost model'!M753)</f>
        <v>35</v>
      </c>
      <c r="K8399" s="14" t="n">
        <f aca="false">J8399-H8399</f>
        <v>-62.7</v>
      </c>
      <c r="L8399" s="14" t="n">
        <f aca="false">G8399-H8399</f>
        <v>-78.2</v>
      </c>
    </row>
    <row r="8400" customFormat="false" ht="15" hidden="false" customHeight="false" outlineLevel="0" collapsed="false">
      <c r="A8400" s="2" t="s">
        <v>221</v>
      </c>
      <c r="B8400" s="2" t="s">
        <v>221</v>
      </c>
      <c r="C8400" s="2" t="s">
        <v>47</v>
      </c>
      <c r="D8400" s="2" t="s">
        <v>12</v>
      </c>
      <c r="E8400" s="2" t="s">
        <v>74</v>
      </c>
      <c r="F8400" s="2" t="s">
        <v>977</v>
      </c>
      <c r="G8400" s="14" t="n">
        <v>9.5</v>
      </c>
      <c r="H8400" s="14" t="n">
        <v>37.15</v>
      </c>
      <c r="I8400" s="14" t="n">
        <v>9.5</v>
      </c>
      <c r="J8400" s="23" t="n">
        <f aca="false">IF(AND(E8400="Priority",ISNUMBER('Cost model'!N740)),'Cost model'!N740,'Cost model'!M740)</f>
        <v>22.5</v>
      </c>
      <c r="K8400" s="14" t="n">
        <f aca="false">J8400-H8400</f>
        <v>-14.65</v>
      </c>
      <c r="L8400" s="14" t="n">
        <f aca="false">G8400-H8400</f>
        <v>-27.65</v>
      </c>
    </row>
    <row r="8401" customFormat="false" ht="15" hidden="false" customHeight="false" outlineLevel="0" collapsed="false">
      <c r="A8401" s="2" t="s">
        <v>124</v>
      </c>
      <c r="B8401" s="2" t="s">
        <v>124</v>
      </c>
      <c r="C8401" s="2" t="s">
        <v>47</v>
      </c>
      <c r="D8401" s="2" t="s">
        <v>12</v>
      </c>
      <c r="E8401" s="2" t="s">
        <v>74</v>
      </c>
      <c r="F8401" s="2" t="s">
        <v>977</v>
      </c>
      <c r="G8401" s="14" t="n">
        <v>9.5</v>
      </c>
      <c r="H8401" s="14" t="n">
        <v>41.81</v>
      </c>
      <c r="I8401" s="14" t="n">
        <v>9.5</v>
      </c>
      <c r="J8401" s="23" t="n">
        <f aca="false">IF(AND(E8401="Priority",ISNUMBER('Cost model'!N320)),'Cost model'!N320,'Cost model'!M320)</f>
        <v>24.5</v>
      </c>
      <c r="K8401" s="14" t="n">
        <f aca="false">J8401-H8401</f>
        <v>-17.31</v>
      </c>
      <c r="L8401" s="14" t="n">
        <f aca="false">G8401-H8401</f>
        <v>-32.31</v>
      </c>
    </row>
    <row r="8402" customFormat="false" ht="15" hidden="false" customHeight="false" outlineLevel="0" collapsed="false">
      <c r="A8402" s="2" t="s">
        <v>142</v>
      </c>
      <c r="B8402" s="2" t="s">
        <v>142</v>
      </c>
      <c r="C8402" s="2" t="s">
        <v>47</v>
      </c>
      <c r="D8402" s="2" t="s">
        <v>12</v>
      </c>
      <c r="E8402" s="2" t="s">
        <v>74</v>
      </c>
      <c r="F8402" s="2" t="s">
        <v>977</v>
      </c>
      <c r="G8402" s="14" t="n">
        <v>9.5</v>
      </c>
      <c r="H8402" s="14" t="n">
        <v>7.12</v>
      </c>
      <c r="I8402" s="14" t="n">
        <v>9.5</v>
      </c>
      <c r="J8402" s="23" t="n">
        <f aca="false">IF(AND(E8402="Priority",ISNUMBER('Cost model'!N635)),'Cost model'!N635,'Cost model'!M635)</f>
        <v>30.5</v>
      </c>
      <c r="K8402" s="14" t="n">
        <f aca="false">J8402-H8402</f>
        <v>23.38</v>
      </c>
      <c r="L8402" s="14" t="n">
        <f aca="false">G8402-H8402</f>
        <v>2.38</v>
      </c>
    </row>
    <row r="8403" customFormat="false" ht="15" hidden="false" customHeight="false" outlineLevel="0" collapsed="false">
      <c r="A8403" s="2" t="s">
        <v>124</v>
      </c>
      <c r="B8403" s="2" t="s">
        <v>142</v>
      </c>
      <c r="C8403" s="2" t="s">
        <v>48</v>
      </c>
      <c r="D8403" s="2" t="s">
        <v>12</v>
      </c>
      <c r="E8403" s="2" t="s">
        <v>74</v>
      </c>
      <c r="F8403" s="2" t="s">
        <v>976</v>
      </c>
      <c r="G8403" s="14" t="n">
        <v>12.5</v>
      </c>
      <c r="H8403" s="14" t="n">
        <v>50.27</v>
      </c>
      <c r="I8403" s="14" t="n">
        <v>19.5</v>
      </c>
      <c r="J8403" s="23" t="n">
        <f aca="false">IF(AND(E8403="Priority",ISNUMBER('Cost model'!N336)),'Cost model'!N336,'Cost model'!M336)</f>
        <v>50</v>
      </c>
      <c r="K8403" s="14" t="n">
        <f aca="false">J8403-H8403</f>
        <v>-0.270000000000003</v>
      </c>
      <c r="L8403" s="14" t="n">
        <f aca="false">G8403-H8403</f>
        <v>-37.77</v>
      </c>
    </row>
    <row r="8404" customFormat="false" ht="15" hidden="false" customHeight="false" outlineLevel="0" collapsed="false">
      <c r="A8404" s="2" t="s">
        <v>142</v>
      </c>
      <c r="B8404" s="2" t="s">
        <v>142</v>
      </c>
      <c r="C8404" s="2" t="s">
        <v>49</v>
      </c>
      <c r="D8404" s="2" t="s">
        <v>10</v>
      </c>
      <c r="E8404" s="2" t="s">
        <v>83</v>
      </c>
      <c r="F8404" s="2" t="s">
        <v>977</v>
      </c>
      <c r="G8404" s="14" t="n">
        <v>24.5</v>
      </c>
      <c r="H8404" s="14" t="n">
        <v>23.88</v>
      </c>
      <c r="I8404" s="14" t="n">
        <v>24.5</v>
      </c>
      <c r="J8404" s="23" t="n">
        <f aca="false">IF(AND(E8404="Priority",ISNUMBER('Cost model'!N634)),'Cost model'!N634,'Cost model'!M634)</f>
        <v>21.5</v>
      </c>
      <c r="K8404" s="14" t="n">
        <f aca="false">J8404-H8404</f>
        <v>-2.38</v>
      </c>
      <c r="L8404" s="14" t="n">
        <f aca="false">G8404-H8404</f>
        <v>0.620000000000001</v>
      </c>
    </row>
    <row r="8405" customFormat="false" ht="15" hidden="false" customHeight="false" outlineLevel="0" collapsed="false">
      <c r="A8405" s="2" t="s">
        <v>124</v>
      </c>
      <c r="B8405" s="2" t="s">
        <v>124</v>
      </c>
      <c r="C8405" s="2" t="s">
        <v>48</v>
      </c>
      <c r="D8405" s="2" t="s">
        <v>12</v>
      </c>
      <c r="E8405" s="2" t="s">
        <v>74</v>
      </c>
      <c r="F8405" s="2" t="s">
        <v>977</v>
      </c>
      <c r="G8405" s="14" t="n">
        <v>12.5</v>
      </c>
      <c r="H8405" s="14" t="n">
        <v>50.59</v>
      </c>
      <c r="I8405" s="14" t="n">
        <v>12.5</v>
      </c>
      <c r="J8405" s="23" t="n">
        <f aca="false">IF(AND(E8405="Priority",ISNUMBER('Cost model'!N321)),'Cost model'!N321,'Cost model'!M321)</f>
        <v>40</v>
      </c>
      <c r="K8405" s="14" t="n">
        <f aca="false">J8405-H8405</f>
        <v>-10.59</v>
      </c>
      <c r="L8405" s="14" t="n">
        <f aca="false">G8405-H8405</f>
        <v>-38.09</v>
      </c>
    </row>
    <row r="8406" customFormat="false" ht="15" hidden="false" customHeight="false" outlineLevel="0" collapsed="false">
      <c r="A8406" s="2" t="s">
        <v>221</v>
      </c>
      <c r="B8406" s="2" t="s">
        <v>142</v>
      </c>
      <c r="C8406" s="2" t="s">
        <v>47</v>
      </c>
      <c r="D8406" s="2" t="s">
        <v>14</v>
      </c>
      <c r="E8406" s="2" t="s">
        <v>74</v>
      </c>
      <c r="F8406" s="2" t="s">
        <v>976</v>
      </c>
      <c r="G8406" s="14" t="n">
        <v>25</v>
      </c>
      <c r="H8406" s="14" t="n">
        <v>96.31</v>
      </c>
      <c r="I8406" s="14" t="n">
        <v>125</v>
      </c>
      <c r="J8406" s="23" t="n">
        <f aca="false">IF(AND(E8406="Priority",ISNUMBER('Cost model'!N776)),'Cost model'!N776,'Cost model'!M776)</f>
        <v>145</v>
      </c>
      <c r="K8406" s="14" t="n">
        <f aca="false">J8406-H8406</f>
        <v>48.69</v>
      </c>
      <c r="L8406" s="14" t="n">
        <f aca="false">G8406-H8406</f>
        <v>-71.31</v>
      </c>
    </row>
    <row r="8407" customFormat="false" ht="15" hidden="false" customHeight="false" outlineLevel="0" collapsed="false">
      <c r="A8407" s="2" t="s">
        <v>124</v>
      </c>
      <c r="B8407" s="2" t="s">
        <v>124</v>
      </c>
      <c r="C8407" s="2" t="s">
        <v>47</v>
      </c>
      <c r="D8407" s="2" t="s">
        <v>13</v>
      </c>
      <c r="E8407" s="2" t="s">
        <v>83</v>
      </c>
      <c r="F8407" s="2" t="s">
        <v>977</v>
      </c>
      <c r="G8407" s="14" t="n">
        <v>45</v>
      </c>
      <c r="H8407" s="14" t="n">
        <v>27.72</v>
      </c>
      <c r="I8407" s="14" t="n">
        <v>45</v>
      </c>
      <c r="J8407" s="23" t="n">
        <f aca="false">IF(AND(E8407="Priority",ISNUMBER('Cost model'!N323)),'Cost model'!N323,'Cost model'!M323)</f>
        <v>85</v>
      </c>
      <c r="K8407" s="14" t="n">
        <f aca="false">J8407-H8407</f>
        <v>57.28</v>
      </c>
      <c r="L8407" s="14" t="n">
        <f aca="false">G8407-H8407</f>
        <v>17.28</v>
      </c>
    </row>
    <row r="8408" customFormat="false" ht="15" hidden="false" customHeight="false" outlineLevel="0" collapsed="false">
      <c r="A8408" s="2" t="s">
        <v>174</v>
      </c>
      <c r="B8408" s="2" t="s">
        <v>124</v>
      </c>
      <c r="C8408" s="2" t="s">
        <v>49</v>
      </c>
      <c r="D8408" s="2" t="s">
        <v>14</v>
      </c>
      <c r="E8408" s="2" t="s">
        <v>83</v>
      </c>
      <c r="F8408" s="2" t="s">
        <v>976</v>
      </c>
      <c r="G8408" s="14" t="n">
        <v>150</v>
      </c>
      <c r="H8408" s="14" t="n">
        <v>131.18</v>
      </c>
      <c r="I8408" s="14" t="n">
        <v>150</v>
      </c>
      <c r="J8408" s="23" t="n">
        <f aca="false">IF(AND(E8408="Priority",ISNUMBER('Cost model'!N118)),'Cost model'!N118,'Cost model'!M118)</f>
        <v>220</v>
      </c>
      <c r="K8408" s="14" t="n">
        <f aca="false">J8408-H8408</f>
        <v>88.82</v>
      </c>
      <c r="L8408" s="14" t="n">
        <f aca="false">G8408-H8408</f>
        <v>18.82</v>
      </c>
    </row>
    <row r="8409" customFormat="false" ht="15" hidden="false" customHeight="false" outlineLevel="0" collapsed="false">
      <c r="A8409" s="2" t="s">
        <v>221</v>
      </c>
      <c r="B8409" s="2" t="s">
        <v>221</v>
      </c>
      <c r="C8409" s="2" t="s">
        <v>48</v>
      </c>
      <c r="D8409" s="2" t="s">
        <v>10</v>
      </c>
      <c r="E8409" s="2" t="s">
        <v>74</v>
      </c>
      <c r="F8409" s="2" t="s">
        <v>977</v>
      </c>
      <c r="G8409" s="14" t="n">
        <v>12.5</v>
      </c>
      <c r="H8409" s="14" t="n">
        <v>15.18</v>
      </c>
      <c r="I8409" s="14" t="n">
        <v>12.5</v>
      </c>
      <c r="J8409" s="23" t="n">
        <f aca="false">IF(AND(E8409="Priority",ISNUMBER('Cost model'!N738)),'Cost model'!N738,'Cost model'!M738)</f>
        <v>11.5</v>
      </c>
      <c r="K8409" s="14" t="n">
        <f aca="false">J8409-H8409</f>
        <v>-3.68</v>
      </c>
      <c r="L8409" s="14" t="n">
        <f aca="false">G8409-H8409</f>
        <v>-2.68</v>
      </c>
    </row>
    <row r="8410" customFormat="false" ht="15" hidden="false" customHeight="false" outlineLevel="0" collapsed="false">
      <c r="A8410" s="2" t="s">
        <v>221</v>
      </c>
      <c r="B8410" s="2" t="s">
        <v>221</v>
      </c>
      <c r="C8410" s="2" t="s">
        <v>49</v>
      </c>
      <c r="D8410" s="2" t="s">
        <v>12</v>
      </c>
      <c r="E8410" s="2" t="s">
        <v>74</v>
      </c>
      <c r="F8410" s="2" t="s">
        <v>977</v>
      </c>
      <c r="G8410" s="14" t="n">
        <v>19.5</v>
      </c>
      <c r="H8410" s="14" t="n">
        <v>33.12</v>
      </c>
      <c r="I8410" s="14" t="n">
        <v>19.5</v>
      </c>
      <c r="J8410" s="23" t="n">
        <f aca="false">IF(AND(E8410="Priority",ISNUMBER('Cost model'!N742)),'Cost model'!N742,'Cost model'!M742)</f>
        <v>60</v>
      </c>
      <c r="K8410" s="14" t="n">
        <f aca="false">J8410-H8410</f>
        <v>26.88</v>
      </c>
      <c r="L8410" s="14" t="n">
        <f aca="false">G8410-H8410</f>
        <v>-13.62</v>
      </c>
    </row>
    <row r="8411" customFormat="false" ht="15" hidden="false" customHeight="false" outlineLevel="0" collapsed="false">
      <c r="A8411" s="2" t="s">
        <v>158</v>
      </c>
      <c r="B8411" s="2" t="s">
        <v>174</v>
      </c>
      <c r="C8411" s="2" t="s">
        <v>49</v>
      </c>
      <c r="D8411" s="2" t="s">
        <v>12</v>
      </c>
      <c r="E8411" s="2" t="s">
        <v>74</v>
      </c>
      <c r="F8411" s="2" t="s">
        <v>976</v>
      </c>
      <c r="G8411" s="14" t="n">
        <v>19.5</v>
      </c>
      <c r="H8411" s="14" t="n">
        <v>65.78</v>
      </c>
      <c r="I8411" s="14" t="n">
        <v>19.5</v>
      </c>
      <c r="J8411" s="23" t="n">
        <f aca="false">IF(AND(E8411="Priority",ISNUMBER('Cost model'!N487)),'Cost model'!N487,'Cost model'!M487)</f>
        <v>55</v>
      </c>
      <c r="K8411" s="14" t="n">
        <f aca="false">J8411-H8411</f>
        <v>-10.78</v>
      </c>
      <c r="L8411" s="14" t="n">
        <f aca="false">G8411-H8411</f>
        <v>-46.28</v>
      </c>
    </row>
    <row r="8412" customFormat="false" ht="15" hidden="false" customHeight="false" outlineLevel="0" collapsed="false">
      <c r="A8412" s="2" t="s">
        <v>174</v>
      </c>
      <c r="B8412" s="2" t="s">
        <v>124</v>
      </c>
      <c r="C8412" s="2" t="s">
        <v>48</v>
      </c>
      <c r="D8412" s="2" t="s">
        <v>10</v>
      </c>
      <c r="E8412" s="2" t="s">
        <v>74</v>
      </c>
      <c r="F8412" s="2" t="s">
        <v>976</v>
      </c>
      <c r="G8412" s="14" t="n">
        <v>12.5</v>
      </c>
      <c r="H8412" s="14" t="n">
        <v>11.29</v>
      </c>
      <c r="I8412" s="14" t="n">
        <v>12.5</v>
      </c>
      <c r="J8412" s="23" t="n">
        <f aca="false">IF(AND(E8412="Priority",ISNUMBER('Cost model'!N108)),'Cost model'!N108,'Cost model'!M108)</f>
        <v>15.5</v>
      </c>
      <c r="K8412" s="14" t="n">
        <f aca="false">J8412-H8412</f>
        <v>4.21</v>
      </c>
      <c r="L8412" s="14" t="n">
        <f aca="false">G8412-H8412</f>
        <v>1.21</v>
      </c>
    </row>
    <row r="8413" customFormat="false" ht="15" hidden="false" customHeight="false" outlineLevel="0" collapsed="false">
      <c r="A8413" s="2" t="s">
        <v>142</v>
      </c>
      <c r="B8413" s="2" t="s">
        <v>142</v>
      </c>
      <c r="C8413" s="2" t="s">
        <v>48</v>
      </c>
      <c r="D8413" s="2" t="s">
        <v>12</v>
      </c>
      <c r="E8413" s="2" t="s">
        <v>83</v>
      </c>
      <c r="F8413" s="2" t="s">
        <v>977</v>
      </c>
      <c r="G8413" s="14" t="n">
        <v>19.5</v>
      </c>
      <c r="H8413" s="14" t="n">
        <v>25.31</v>
      </c>
      <c r="I8413" s="14" t="n">
        <v>19.5</v>
      </c>
      <c r="J8413" s="23" t="n">
        <f aca="false">IF(AND(E8413="Priority",ISNUMBER('Cost model'!N636)),'Cost model'!N636,'Cost model'!M636)</f>
        <v>55</v>
      </c>
      <c r="K8413" s="14" t="n">
        <f aca="false">J8413-H8413</f>
        <v>29.69</v>
      </c>
      <c r="L8413" s="14" t="n">
        <f aca="false">G8413-H8413</f>
        <v>-5.81</v>
      </c>
    </row>
    <row r="8414" customFormat="false" ht="15" hidden="false" customHeight="false" outlineLevel="0" collapsed="false">
      <c r="A8414" s="2" t="s">
        <v>124</v>
      </c>
      <c r="B8414" s="2" t="s">
        <v>158</v>
      </c>
      <c r="C8414" s="2" t="s">
        <v>48</v>
      </c>
      <c r="D8414" s="2" t="s">
        <v>10</v>
      </c>
      <c r="E8414" s="2" t="s">
        <v>74</v>
      </c>
      <c r="F8414" s="2" t="s">
        <v>976</v>
      </c>
      <c r="G8414" s="14" t="n">
        <v>12.5</v>
      </c>
      <c r="H8414" s="14" t="n">
        <v>11.06</v>
      </c>
      <c r="I8414" s="14" t="n">
        <v>14.5</v>
      </c>
      <c r="J8414" s="23" t="n">
        <f aca="false">IF(AND(E8414="Priority",ISNUMBER('Cost model'!N348)),'Cost model'!N348,'Cost model'!M348)</f>
        <v>17.5</v>
      </c>
      <c r="K8414" s="14" t="n">
        <f aca="false">J8414-H8414</f>
        <v>6.44</v>
      </c>
      <c r="L8414" s="14" t="n">
        <f aca="false">G8414-H8414</f>
        <v>1.44</v>
      </c>
    </row>
    <row r="8415" customFormat="false" ht="15" hidden="false" customHeight="false" outlineLevel="0" collapsed="false">
      <c r="A8415" s="2" t="s">
        <v>174</v>
      </c>
      <c r="B8415" s="2" t="s">
        <v>174</v>
      </c>
      <c r="C8415" s="2" t="s">
        <v>47</v>
      </c>
      <c r="D8415" s="2" t="s">
        <v>10</v>
      </c>
      <c r="E8415" s="2" t="s">
        <v>74</v>
      </c>
      <c r="F8415" s="2" t="s">
        <v>977</v>
      </c>
      <c r="G8415" s="14" t="n">
        <v>9.5</v>
      </c>
      <c r="H8415" s="14" t="n">
        <v>7.5</v>
      </c>
      <c r="I8415" s="14" t="n">
        <v>9.5</v>
      </c>
      <c r="J8415" s="23" t="n">
        <f aca="false">IF(AND(E8415="Priority",ISNUMBER('Cost model'!N167)),'Cost model'!N167,'Cost model'!M167)</f>
        <v>8.5</v>
      </c>
      <c r="K8415" s="14" t="n">
        <f aca="false">J8415-H8415</f>
        <v>1</v>
      </c>
      <c r="L8415" s="14" t="n">
        <f aca="false">G8415-H8415</f>
        <v>2</v>
      </c>
    </row>
    <row r="8416" customFormat="false" ht="15" hidden="false" customHeight="false" outlineLevel="0" collapsed="false">
      <c r="A8416" s="2" t="s">
        <v>142</v>
      </c>
      <c r="B8416" s="2" t="s">
        <v>174</v>
      </c>
      <c r="C8416" s="2" t="s">
        <v>49</v>
      </c>
      <c r="D8416" s="2" t="s">
        <v>12</v>
      </c>
      <c r="E8416" s="2" t="s">
        <v>74</v>
      </c>
      <c r="F8416" s="2" t="s">
        <v>976</v>
      </c>
      <c r="G8416" s="14" t="n">
        <v>19.5</v>
      </c>
      <c r="H8416" s="14" t="n">
        <v>50.9</v>
      </c>
      <c r="I8416" s="14" t="n">
        <v>19.5</v>
      </c>
      <c r="J8416" s="23" t="n">
        <f aca="false">IF(AND(E8416="Priority",ISNUMBER('Cost model'!N697)),'Cost model'!N697,'Cost model'!M697)</f>
        <v>55</v>
      </c>
      <c r="K8416" s="14" t="n">
        <f aca="false">J8416-H8416</f>
        <v>4.1</v>
      </c>
      <c r="L8416" s="14" t="n">
        <f aca="false">G8416-H8416</f>
        <v>-31.4</v>
      </c>
    </row>
    <row r="8417" customFormat="false" ht="15" hidden="false" customHeight="false" outlineLevel="0" collapsed="false">
      <c r="A8417" s="2" t="s">
        <v>174</v>
      </c>
      <c r="B8417" s="2" t="s">
        <v>124</v>
      </c>
      <c r="C8417" s="2" t="s">
        <v>47</v>
      </c>
      <c r="D8417" s="2" t="s">
        <v>12</v>
      </c>
      <c r="E8417" s="2" t="s">
        <v>74</v>
      </c>
      <c r="F8417" s="2" t="s">
        <v>976</v>
      </c>
      <c r="G8417" s="14" t="n">
        <v>9.5</v>
      </c>
      <c r="H8417" s="14" t="n">
        <v>104.91</v>
      </c>
      <c r="I8417" s="14" t="n">
        <v>9.5</v>
      </c>
      <c r="J8417" s="23" t="n">
        <f aca="false">IF(AND(E8417="Priority",ISNUMBER('Cost model'!N110)),'Cost model'!N110,'Cost model'!M110)</f>
        <v>40</v>
      </c>
      <c r="K8417" s="14" t="n">
        <f aca="false">J8417-H8417</f>
        <v>-64.91</v>
      </c>
      <c r="L8417" s="14" t="n">
        <f aca="false">G8417-H8417</f>
        <v>-95.41</v>
      </c>
    </row>
    <row r="8418" customFormat="false" ht="15" hidden="false" customHeight="false" outlineLevel="0" collapsed="false">
      <c r="A8418" s="2" t="s">
        <v>124</v>
      </c>
      <c r="B8418" s="2" t="s">
        <v>124</v>
      </c>
      <c r="C8418" s="2" t="s">
        <v>49</v>
      </c>
      <c r="D8418" s="2" t="s">
        <v>10</v>
      </c>
      <c r="E8418" s="2" t="s">
        <v>83</v>
      </c>
      <c r="F8418" s="2" t="s">
        <v>977</v>
      </c>
      <c r="G8418" s="14" t="n">
        <v>24.5</v>
      </c>
      <c r="H8418" s="14" t="n">
        <v>27.78</v>
      </c>
      <c r="I8418" s="14" t="n">
        <v>24.5</v>
      </c>
      <c r="J8418" s="23" t="n">
        <f aca="false">IF(AND(E8418="Priority",ISNUMBER('Cost model'!N319)),'Cost model'!N319,'Cost model'!M319)</f>
        <v>22.5</v>
      </c>
      <c r="K8418" s="14" t="n">
        <f aca="false">J8418-H8418</f>
        <v>-5.28</v>
      </c>
      <c r="L8418" s="14" t="n">
        <f aca="false">G8418-H8418</f>
        <v>-3.28</v>
      </c>
    </row>
    <row r="8419" customFormat="false" ht="15" hidden="false" customHeight="false" outlineLevel="0" collapsed="false">
      <c r="A8419" s="2" t="s">
        <v>174</v>
      </c>
      <c r="B8419" s="2" t="s">
        <v>174</v>
      </c>
      <c r="C8419" s="2" t="s">
        <v>48</v>
      </c>
      <c r="D8419" s="2" t="s">
        <v>13</v>
      </c>
      <c r="E8419" s="2" t="s">
        <v>74</v>
      </c>
      <c r="F8419" s="2" t="s">
        <v>977</v>
      </c>
      <c r="G8419" s="14" t="n">
        <v>24.5</v>
      </c>
      <c r="H8419" s="14" t="n">
        <v>82.98</v>
      </c>
      <c r="I8419" s="14" t="n">
        <v>24.5</v>
      </c>
      <c r="J8419" s="23" t="n">
        <f aca="false">IF(AND(E8419="Priority",ISNUMBER('Cost model'!N174)),'Cost model'!N174,'Cost model'!M174)</f>
        <v>70</v>
      </c>
      <c r="K8419" s="14" t="n">
        <f aca="false">J8419-H8419</f>
        <v>-12.98</v>
      </c>
      <c r="L8419" s="14" t="n">
        <f aca="false">G8419-H8419</f>
        <v>-58.48</v>
      </c>
    </row>
    <row r="8420" customFormat="false" ht="15" hidden="false" customHeight="false" outlineLevel="0" collapsed="false">
      <c r="A8420" s="2" t="s">
        <v>124</v>
      </c>
      <c r="B8420" s="2" t="s">
        <v>158</v>
      </c>
      <c r="C8420" s="2" t="s">
        <v>49</v>
      </c>
      <c r="D8420" s="2" t="s">
        <v>10</v>
      </c>
      <c r="E8420" s="2" t="s">
        <v>74</v>
      </c>
      <c r="F8420" s="2" t="s">
        <v>976</v>
      </c>
      <c r="G8420" s="14" t="n">
        <v>17.5</v>
      </c>
      <c r="H8420" s="14" t="n">
        <v>11.06</v>
      </c>
      <c r="I8420" s="14" t="n">
        <v>17.5</v>
      </c>
      <c r="J8420" s="23" t="n">
        <f aca="false">IF(AND(E8420="Priority",ISNUMBER('Cost model'!N349)),'Cost model'!N349,'Cost model'!M349)</f>
        <v>20.5</v>
      </c>
      <c r="K8420" s="14" t="n">
        <f aca="false">J8420-H8420</f>
        <v>9.44</v>
      </c>
      <c r="L8420" s="14" t="n">
        <f aca="false">G8420-H8420</f>
        <v>6.44</v>
      </c>
    </row>
    <row r="8421" customFormat="false" ht="15" hidden="false" customHeight="false" outlineLevel="0" collapsed="false">
      <c r="A8421" s="2" t="s">
        <v>142</v>
      </c>
      <c r="B8421" s="2" t="s">
        <v>142</v>
      </c>
      <c r="C8421" s="2" t="s">
        <v>47</v>
      </c>
      <c r="D8421" s="2" t="s">
        <v>12</v>
      </c>
      <c r="E8421" s="2" t="s">
        <v>74</v>
      </c>
      <c r="F8421" s="2" t="s">
        <v>977</v>
      </c>
      <c r="G8421" s="14" t="n">
        <v>9.5</v>
      </c>
      <c r="H8421" s="14" t="n">
        <v>46.43</v>
      </c>
      <c r="I8421" s="14" t="n">
        <v>9.5</v>
      </c>
      <c r="J8421" s="23" t="n">
        <f aca="false">IF(AND(E8421="Priority",ISNUMBER('Cost model'!N635)),'Cost model'!N635,'Cost model'!M635)</f>
        <v>30.5</v>
      </c>
      <c r="K8421" s="14" t="n">
        <f aca="false">J8421-H8421</f>
        <v>-15.93</v>
      </c>
      <c r="L8421" s="14" t="n">
        <f aca="false">G8421-H8421</f>
        <v>-36.93</v>
      </c>
    </row>
    <row r="8422" customFormat="false" ht="15" hidden="false" customHeight="false" outlineLevel="0" collapsed="false">
      <c r="A8422" s="2" t="s">
        <v>221</v>
      </c>
      <c r="B8422" s="2" t="s">
        <v>221</v>
      </c>
      <c r="C8422" s="2" t="s">
        <v>49</v>
      </c>
      <c r="D8422" s="2" t="s">
        <v>10</v>
      </c>
      <c r="E8422" s="2" t="s">
        <v>74</v>
      </c>
      <c r="F8422" s="2" t="s">
        <v>977</v>
      </c>
      <c r="G8422" s="14" t="n">
        <v>17.5</v>
      </c>
      <c r="H8422" s="14" t="n">
        <v>23.88</v>
      </c>
      <c r="I8422" s="14" t="n">
        <v>17.5</v>
      </c>
      <c r="J8422" s="23" t="n">
        <f aca="false">IF(AND(E8422="Priority",ISNUMBER('Cost model'!N739)),'Cost model'!N739,'Cost model'!M739)</f>
        <v>17.5</v>
      </c>
      <c r="K8422" s="14" t="n">
        <f aca="false">J8422-H8422</f>
        <v>-6.38</v>
      </c>
      <c r="L8422" s="14" t="n">
        <f aca="false">G8422-H8422</f>
        <v>-6.38</v>
      </c>
    </row>
    <row r="8423" customFormat="false" ht="15" hidden="false" customHeight="false" outlineLevel="0" collapsed="false">
      <c r="A8423" s="2" t="s">
        <v>205</v>
      </c>
      <c r="B8423" s="2" t="s">
        <v>142</v>
      </c>
      <c r="C8423" s="2" t="s">
        <v>48</v>
      </c>
      <c r="D8423" s="2" t="s">
        <v>10</v>
      </c>
      <c r="E8423" s="2" t="s">
        <v>83</v>
      </c>
      <c r="F8423" s="2" t="s">
        <v>976</v>
      </c>
      <c r="G8423" s="14" t="n">
        <v>19.5</v>
      </c>
      <c r="H8423" s="14" t="n">
        <v>23.88</v>
      </c>
      <c r="I8423" s="14" t="n">
        <v>19.5</v>
      </c>
      <c r="J8423" s="23" t="n">
        <f aca="false">IF(AND(E8423="Priority",ISNUMBER('Cost model'!N543)),'Cost model'!N543,'Cost model'!M543)</f>
        <v>25.5</v>
      </c>
      <c r="K8423" s="14" t="n">
        <f aca="false">J8423-H8423</f>
        <v>1.62</v>
      </c>
      <c r="L8423" s="14" t="n">
        <f aca="false">G8423-H8423</f>
        <v>-4.38</v>
      </c>
    </row>
    <row r="8424" customFormat="false" ht="15" hidden="false" customHeight="false" outlineLevel="0" collapsed="false">
      <c r="A8424" s="2" t="s">
        <v>142</v>
      </c>
      <c r="B8424" s="2" t="s">
        <v>142</v>
      </c>
      <c r="C8424" s="2" t="s">
        <v>48</v>
      </c>
      <c r="D8424" s="2" t="s">
        <v>12</v>
      </c>
      <c r="E8424" s="2" t="s">
        <v>74</v>
      </c>
      <c r="F8424" s="2" t="s">
        <v>977</v>
      </c>
      <c r="G8424" s="14" t="n">
        <v>12.5</v>
      </c>
      <c r="H8424" s="14" t="n">
        <v>25.31</v>
      </c>
      <c r="I8424" s="14" t="n">
        <v>12.5</v>
      </c>
      <c r="J8424" s="23" t="n">
        <f aca="false">IF(AND(E8424="Priority",ISNUMBER('Cost model'!N636)),'Cost model'!N636,'Cost model'!M636)</f>
        <v>40</v>
      </c>
      <c r="K8424" s="14" t="n">
        <f aca="false">J8424-H8424</f>
        <v>14.69</v>
      </c>
      <c r="L8424" s="14" t="n">
        <f aca="false">G8424-H8424</f>
        <v>-12.81</v>
      </c>
    </row>
    <row r="8425" customFormat="false" ht="15" hidden="false" customHeight="false" outlineLevel="0" collapsed="false">
      <c r="A8425" s="2" t="s">
        <v>142</v>
      </c>
      <c r="B8425" s="2" t="s">
        <v>124</v>
      </c>
      <c r="C8425" s="2" t="s">
        <v>48</v>
      </c>
      <c r="D8425" s="2" t="s">
        <v>10</v>
      </c>
      <c r="E8425" s="2" t="s">
        <v>74</v>
      </c>
      <c r="F8425" s="2" t="s">
        <v>976</v>
      </c>
      <c r="G8425" s="14" t="n">
        <v>17.5</v>
      </c>
      <c r="H8425" s="14" t="n">
        <v>9.03</v>
      </c>
      <c r="I8425" s="14" t="n">
        <v>14.5</v>
      </c>
      <c r="J8425" s="23" t="n">
        <f aca="false">IF(AND(E8425="Priority",ISNUMBER('Cost model'!N663)),'Cost model'!N663,'Cost model'!M663)</f>
        <v>18.5</v>
      </c>
      <c r="K8425" s="14" t="n">
        <f aca="false">J8425-H8425</f>
        <v>9.47</v>
      </c>
      <c r="L8425" s="14" t="n">
        <f aca="false">G8425-H8425</f>
        <v>8.47</v>
      </c>
    </row>
    <row r="8426" customFormat="false" ht="15" hidden="false" customHeight="false" outlineLevel="0" collapsed="false">
      <c r="A8426" s="2" t="s">
        <v>174</v>
      </c>
      <c r="B8426" s="2" t="s">
        <v>174</v>
      </c>
      <c r="C8426" s="2" t="s">
        <v>48</v>
      </c>
      <c r="D8426" s="2" t="s">
        <v>13</v>
      </c>
      <c r="E8426" s="2" t="s">
        <v>74</v>
      </c>
      <c r="F8426" s="2" t="s">
        <v>977</v>
      </c>
      <c r="G8426" s="14" t="n">
        <v>24.5</v>
      </c>
      <c r="H8426" s="14" t="n">
        <v>68.76</v>
      </c>
      <c r="I8426" s="14" t="n">
        <v>24.5</v>
      </c>
      <c r="J8426" s="23" t="n">
        <f aca="false">IF(AND(E8426="Priority",ISNUMBER('Cost model'!N174)),'Cost model'!N174,'Cost model'!M174)</f>
        <v>70</v>
      </c>
      <c r="K8426" s="14" t="n">
        <f aca="false">J8426-H8426</f>
        <v>1.23999999999999</v>
      </c>
      <c r="L8426" s="14" t="n">
        <f aca="false">G8426-H8426</f>
        <v>-44.26</v>
      </c>
    </row>
    <row r="8427" customFormat="false" ht="15" hidden="false" customHeight="false" outlineLevel="0" collapsed="false">
      <c r="A8427" s="2" t="s">
        <v>174</v>
      </c>
      <c r="B8427" s="2" t="s">
        <v>158</v>
      </c>
      <c r="C8427" s="2" t="s">
        <v>47</v>
      </c>
      <c r="D8427" s="2" t="s">
        <v>12</v>
      </c>
      <c r="E8427" s="2" t="s">
        <v>74</v>
      </c>
      <c r="F8427" s="2" t="s">
        <v>976</v>
      </c>
      <c r="G8427" s="14" t="n">
        <v>9.5</v>
      </c>
      <c r="H8427" s="14" t="n">
        <v>13.82</v>
      </c>
      <c r="I8427" s="14" t="n">
        <v>19.5</v>
      </c>
      <c r="J8427" s="23" t="n">
        <f aca="false">IF(AND(E8427="Priority",ISNUMBER('Cost model'!N140)),'Cost model'!N140,'Cost model'!M140)</f>
        <v>40</v>
      </c>
      <c r="K8427" s="14" t="n">
        <f aca="false">J8427-H8427</f>
        <v>26.18</v>
      </c>
      <c r="L8427" s="14" t="n">
        <f aca="false">G8427-H8427</f>
        <v>-4.32</v>
      </c>
    </row>
    <row r="8428" customFormat="false" ht="15" hidden="false" customHeight="false" outlineLevel="0" collapsed="false">
      <c r="A8428" s="2" t="s">
        <v>174</v>
      </c>
      <c r="B8428" s="2" t="s">
        <v>174</v>
      </c>
      <c r="C8428" s="2" t="s">
        <v>48</v>
      </c>
      <c r="D8428" s="2" t="s">
        <v>10</v>
      </c>
      <c r="E8428" s="2" t="s">
        <v>74</v>
      </c>
      <c r="F8428" s="2" t="s">
        <v>977</v>
      </c>
      <c r="G8428" s="14" t="n">
        <v>12.5</v>
      </c>
      <c r="H8428" s="14" t="n">
        <v>9.03</v>
      </c>
      <c r="I8428" s="14" t="n">
        <v>12.5</v>
      </c>
      <c r="J8428" s="23" t="n">
        <f aca="false">IF(AND(E8428="Priority",ISNUMBER('Cost model'!N168)),'Cost model'!N168,'Cost model'!M168)</f>
        <v>13.5</v>
      </c>
      <c r="K8428" s="14" t="n">
        <f aca="false">J8428-H8428</f>
        <v>4.47</v>
      </c>
      <c r="L8428" s="14" t="n">
        <f aca="false">G8428-H8428</f>
        <v>3.47</v>
      </c>
    </row>
    <row r="8429" customFormat="false" ht="15" hidden="false" customHeight="false" outlineLevel="0" collapsed="false">
      <c r="A8429" s="2" t="s">
        <v>124</v>
      </c>
      <c r="B8429" s="2" t="s">
        <v>174</v>
      </c>
      <c r="C8429" s="2" t="s">
        <v>48</v>
      </c>
      <c r="D8429" s="2" t="s">
        <v>10</v>
      </c>
      <c r="E8429" s="2" t="s">
        <v>74</v>
      </c>
      <c r="F8429" s="2" t="s">
        <v>976</v>
      </c>
      <c r="G8429" s="14" t="n">
        <v>12.5</v>
      </c>
      <c r="H8429" s="14" t="n">
        <v>11.37</v>
      </c>
      <c r="I8429" s="14" t="n">
        <v>14.5</v>
      </c>
      <c r="J8429" s="23" t="n">
        <f aca="false">IF(AND(E8429="Priority",ISNUMBER('Cost model'!N363)),'Cost model'!N363,'Cost model'!M363)</f>
        <v>15.5</v>
      </c>
      <c r="K8429" s="14" t="n">
        <f aca="false">J8429-H8429</f>
        <v>4.13</v>
      </c>
      <c r="L8429" s="14" t="n">
        <f aca="false">G8429-H8429</f>
        <v>1.13</v>
      </c>
    </row>
    <row r="8430" customFormat="false" ht="15" hidden="false" customHeight="false" outlineLevel="0" collapsed="false">
      <c r="A8430" s="2" t="s">
        <v>174</v>
      </c>
      <c r="B8430" s="2" t="s">
        <v>174</v>
      </c>
      <c r="C8430" s="2" t="s">
        <v>48</v>
      </c>
      <c r="D8430" s="2" t="s">
        <v>12</v>
      </c>
      <c r="E8430" s="2" t="s">
        <v>74</v>
      </c>
      <c r="F8430" s="2" t="s">
        <v>977</v>
      </c>
      <c r="G8430" s="14" t="n">
        <v>12.5</v>
      </c>
      <c r="H8430" s="14" t="n">
        <v>59.09</v>
      </c>
      <c r="I8430" s="14" t="n">
        <v>12.5</v>
      </c>
      <c r="J8430" s="23" t="n">
        <f aca="false">IF(AND(E8430="Priority",ISNUMBER('Cost model'!N171)),'Cost model'!N171,'Cost model'!M171)</f>
        <v>40</v>
      </c>
      <c r="K8430" s="14" t="n">
        <f aca="false">J8430-H8430</f>
        <v>-19.09</v>
      </c>
      <c r="L8430" s="14" t="n">
        <f aca="false">G8430-H8430</f>
        <v>-46.59</v>
      </c>
    </row>
    <row r="8431" customFormat="false" ht="15" hidden="false" customHeight="false" outlineLevel="0" collapsed="false">
      <c r="A8431" s="2" t="s">
        <v>142</v>
      </c>
      <c r="B8431" s="2" t="s">
        <v>174</v>
      </c>
      <c r="C8431" s="2" t="s">
        <v>47</v>
      </c>
      <c r="D8431" s="2" t="s">
        <v>10</v>
      </c>
      <c r="E8431" s="2" t="s">
        <v>74</v>
      </c>
      <c r="F8431" s="2" t="s">
        <v>976</v>
      </c>
      <c r="G8431" s="14" t="n">
        <v>14.5</v>
      </c>
      <c r="H8431" s="14" t="n">
        <v>7.17</v>
      </c>
      <c r="I8431" s="14" t="n">
        <v>14.5</v>
      </c>
      <c r="J8431" s="23" t="n">
        <f aca="false">IF(AND(E8431="Priority",ISNUMBER('Cost model'!N692)),'Cost model'!N692,'Cost model'!M692)</f>
        <v>9.5</v>
      </c>
      <c r="K8431" s="14" t="n">
        <f aca="false">J8431-H8431</f>
        <v>2.33</v>
      </c>
      <c r="L8431" s="14" t="n">
        <f aca="false">G8431-H8431</f>
        <v>7.33</v>
      </c>
    </row>
    <row r="8432" customFormat="false" ht="15" hidden="false" customHeight="false" outlineLevel="0" collapsed="false">
      <c r="A8432" s="2" t="s">
        <v>174</v>
      </c>
      <c r="B8432" s="2" t="s">
        <v>124</v>
      </c>
      <c r="C8432" s="2" t="s">
        <v>47</v>
      </c>
      <c r="D8432" s="2" t="s">
        <v>10</v>
      </c>
      <c r="E8432" s="2" t="s">
        <v>74</v>
      </c>
      <c r="F8432" s="2" t="s">
        <v>976</v>
      </c>
      <c r="G8432" s="14" t="n">
        <v>9.5</v>
      </c>
      <c r="H8432" s="14" t="n">
        <v>12.43</v>
      </c>
      <c r="I8432" s="14" t="n">
        <v>9.5</v>
      </c>
      <c r="J8432" s="23" t="n">
        <f aca="false">IF(AND(E8432="Priority",ISNUMBER('Cost model'!N107)),'Cost model'!N107,'Cost model'!M107)</f>
        <v>12.5</v>
      </c>
      <c r="K8432" s="14" t="n">
        <f aca="false">J8432-H8432</f>
        <v>0.0700000000000003</v>
      </c>
      <c r="L8432" s="14" t="n">
        <f aca="false">G8432-H8432</f>
        <v>-2.93</v>
      </c>
    </row>
    <row r="8433" customFormat="false" ht="15" hidden="false" customHeight="false" outlineLevel="0" collapsed="false">
      <c r="A8433" s="2" t="s">
        <v>174</v>
      </c>
      <c r="B8433" s="2" t="s">
        <v>174</v>
      </c>
      <c r="C8433" s="2" t="s">
        <v>49</v>
      </c>
      <c r="D8433" s="2" t="s">
        <v>12</v>
      </c>
      <c r="E8433" s="2" t="s">
        <v>74</v>
      </c>
      <c r="F8433" s="2" t="s">
        <v>977</v>
      </c>
      <c r="G8433" s="14" t="n">
        <v>19.5</v>
      </c>
      <c r="H8433" s="14" t="n">
        <v>36.28</v>
      </c>
      <c r="I8433" s="14" t="n">
        <v>19.5</v>
      </c>
      <c r="J8433" s="23" t="n">
        <f aca="false">IF(AND(E8433="Priority",ISNUMBER('Cost model'!N172)),'Cost model'!N172,'Cost model'!M172)</f>
        <v>45</v>
      </c>
      <c r="K8433" s="14" t="n">
        <f aca="false">J8433-H8433</f>
        <v>8.72</v>
      </c>
      <c r="L8433" s="14" t="n">
        <f aca="false">G8433-H8433</f>
        <v>-16.78</v>
      </c>
    </row>
    <row r="8434" customFormat="false" ht="15" hidden="false" customHeight="false" outlineLevel="0" collapsed="false">
      <c r="A8434" s="2" t="s">
        <v>158</v>
      </c>
      <c r="B8434" s="2" t="s">
        <v>158</v>
      </c>
      <c r="C8434" s="2" t="s">
        <v>49</v>
      </c>
      <c r="D8434" s="2" t="s">
        <v>12</v>
      </c>
      <c r="E8434" s="2" t="s">
        <v>83</v>
      </c>
      <c r="F8434" s="2" t="s">
        <v>977</v>
      </c>
      <c r="G8434" s="14" t="n">
        <v>29.5</v>
      </c>
      <c r="H8434" s="14" t="n">
        <v>16.95</v>
      </c>
      <c r="I8434" s="14" t="n">
        <v>29.5</v>
      </c>
      <c r="J8434" s="23" t="n">
        <f aca="false">IF(AND(E8434="Priority",ISNUMBER('Cost model'!N427)),'Cost model'!N427,'Cost model'!M427)</f>
        <v>40</v>
      </c>
      <c r="K8434" s="14" t="n">
        <f aca="false">J8434-H8434</f>
        <v>23.05</v>
      </c>
      <c r="L8434" s="14" t="n">
        <f aca="false">G8434-H8434</f>
        <v>12.55</v>
      </c>
    </row>
    <row r="8435" customFormat="false" ht="15" hidden="false" customHeight="false" outlineLevel="0" collapsed="false">
      <c r="A8435" s="2" t="s">
        <v>124</v>
      </c>
      <c r="B8435" s="2" t="s">
        <v>124</v>
      </c>
      <c r="C8435" s="2" t="s">
        <v>48</v>
      </c>
      <c r="D8435" s="2" t="s">
        <v>10</v>
      </c>
      <c r="E8435" s="2" t="s">
        <v>74</v>
      </c>
      <c r="F8435" s="2" t="s">
        <v>977</v>
      </c>
      <c r="G8435" s="14" t="n">
        <v>12.5</v>
      </c>
      <c r="H8435" s="14" t="n">
        <v>13.35</v>
      </c>
      <c r="I8435" s="14" t="n">
        <v>12.5</v>
      </c>
      <c r="J8435" s="23" t="n">
        <f aca="false">IF(AND(E8435="Priority",ISNUMBER('Cost model'!N318)),'Cost model'!N318,'Cost model'!M318)</f>
        <v>14.5</v>
      </c>
      <c r="K8435" s="14" t="n">
        <f aca="false">J8435-H8435</f>
        <v>1.15</v>
      </c>
      <c r="L8435" s="14" t="n">
        <f aca="false">G8435-H8435</f>
        <v>-0.85</v>
      </c>
    </row>
    <row r="8436" customFormat="false" ht="15" hidden="false" customHeight="false" outlineLevel="0" collapsed="false">
      <c r="A8436" s="2" t="s">
        <v>124</v>
      </c>
      <c r="B8436" s="2" t="s">
        <v>124</v>
      </c>
      <c r="C8436" s="2" t="s">
        <v>49</v>
      </c>
      <c r="D8436" s="2" t="s">
        <v>14</v>
      </c>
      <c r="E8436" s="2" t="s">
        <v>74</v>
      </c>
      <c r="F8436" s="2" t="s">
        <v>977</v>
      </c>
      <c r="G8436" s="14" t="n">
        <v>85</v>
      </c>
      <c r="H8436" s="14" t="n">
        <v>156.21</v>
      </c>
      <c r="I8436" s="14" t="n">
        <v>85</v>
      </c>
      <c r="J8436" s="23" t="n">
        <f aca="false">IF(AND(E8436="Priority",ISNUMBER('Cost model'!N328)),'Cost model'!N328,'Cost model'!M328)</f>
        <v>175</v>
      </c>
      <c r="K8436" s="14" t="n">
        <f aca="false">J8436-H8436</f>
        <v>18.79</v>
      </c>
      <c r="L8436" s="14" t="n">
        <f aca="false">G8436-H8436</f>
        <v>-71.21</v>
      </c>
    </row>
    <row r="8437" customFormat="false" ht="15" hidden="false" customHeight="false" outlineLevel="0" collapsed="false">
      <c r="A8437" s="2" t="s">
        <v>174</v>
      </c>
      <c r="B8437" s="2" t="s">
        <v>174</v>
      </c>
      <c r="C8437" s="2" t="s">
        <v>47</v>
      </c>
      <c r="D8437" s="2" t="s">
        <v>12</v>
      </c>
      <c r="E8437" s="2" t="s">
        <v>74</v>
      </c>
      <c r="F8437" s="2" t="s">
        <v>977</v>
      </c>
      <c r="G8437" s="14" t="n">
        <v>9.5</v>
      </c>
      <c r="H8437" s="14" t="n">
        <v>30.78</v>
      </c>
      <c r="I8437" s="14" t="n">
        <v>9.5</v>
      </c>
      <c r="J8437" s="23" t="n">
        <f aca="false">IF(AND(E8437="Priority",ISNUMBER('Cost model'!N170)),'Cost model'!N170,'Cost model'!M170)</f>
        <v>25.5</v>
      </c>
      <c r="K8437" s="14" t="n">
        <f aca="false">J8437-H8437</f>
        <v>-5.28</v>
      </c>
      <c r="L8437" s="14" t="n">
        <f aca="false">G8437-H8437</f>
        <v>-21.28</v>
      </c>
    </row>
    <row r="8438" customFormat="false" ht="15" hidden="false" customHeight="false" outlineLevel="0" collapsed="false">
      <c r="A8438" s="2" t="s">
        <v>142</v>
      </c>
      <c r="B8438" s="2" t="s">
        <v>142</v>
      </c>
      <c r="C8438" s="2" t="s">
        <v>49</v>
      </c>
      <c r="D8438" s="2" t="s">
        <v>10</v>
      </c>
      <c r="E8438" s="2" t="s">
        <v>83</v>
      </c>
      <c r="F8438" s="2" t="s">
        <v>977</v>
      </c>
      <c r="G8438" s="14" t="n">
        <v>24.5</v>
      </c>
      <c r="H8438" s="14" t="n">
        <v>23.88</v>
      </c>
      <c r="I8438" s="14" t="n">
        <v>24.5</v>
      </c>
      <c r="J8438" s="23" t="n">
        <f aca="false">IF(AND(E8438="Priority",ISNUMBER('Cost model'!N634)),'Cost model'!N634,'Cost model'!M634)</f>
        <v>21.5</v>
      </c>
      <c r="K8438" s="14" t="n">
        <f aca="false">J8438-H8438</f>
        <v>-2.38</v>
      </c>
      <c r="L8438" s="14" t="n">
        <f aca="false">G8438-H8438</f>
        <v>0.620000000000001</v>
      </c>
    </row>
    <row r="8439" customFormat="false" ht="15" hidden="false" customHeight="false" outlineLevel="0" collapsed="false">
      <c r="A8439" s="2" t="s">
        <v>124</v>
      </c>
      <c r="B8439" s="2" t="s">
        <v>124</v>
      </c>
      <c r="C8439" s="2" t="s">
        <v>49</v>
      </c>
      <c r="D8439" s="2" t="s">
        <v>12</v>
      </c>
      <c r="E8439" s="2" t="s">
        <v>74</v>
      </c>
      <c r="F8439" s="2" t="s">
        <v>977</v>
      </c>
      <c r="G8439" s="14" t="n">
        <v>19.5</v>
      </c>
      <c r="H8439" s="14" t="n">
        <v>52.11</v>
      </c>
      <c r="I8439" s="14" t="n">
        <v>19.5</v>
      </c>
      <c r="J8439" s="23" t="n">
        <f aca="false">IF(AND(E8439="Priority",ISNUMBER('Cost model'!N322)),'Cost model'!N322,'Cost model'!M322)</f>
        <v>50</v>
      </c>
      <c r="K8439" s="14" t="n">
        <f aca="false">J8439-H8439</f>
        <v>-2.11</v>
      </c>
      <c r="L8439" s="14" t="n">
        <f aca="false">G8439-H8439</f>
        <v>-32.61</v>
      </c>
    </row>
    <row r="8440" customFormat="false" ht="15" hidden="false" customHeight="false" outlineLevel="0" collapsed="false">
      <c r="A8440" s="2" t="s">
        <v>174</v>
      </c>
      <c r="B8440" s="2" t="s">
        <v>174</v>
      </c>
      <c r="C8440" s="2" t="s">
        <v>48</v>
      </c>
      <c r="D8440" s="2" t="s">
        <v>10</v>
      </c>
      <c r="E8440" s="2" t="s">
        <v>74</v>
      </c>
      <c r="F8440" s="2" t="s">
        <v>977</v>
      </c>
      <c r="G8440" s="14" t="n">
        <v>12.5</v>
      </c>
      <c r="H8440" s="14" t="n">
        <v>9.03</v>
      </c>
      <c r="I8440" s="14" t="n">
        <v>12.5</v>
      </c>
      <c r="J8440" s="23" t="n">
        <f aca="false">IF(AND(E8440="Priority",ISNUMBER('Cost model'!N168)),'Cost model'!N168,'Cost model'!M168)</f>
        <v>13.5</v>
      </c>
      <c r="K8440" s="14" t="n">
        <f aca="false">J8440-H8440</f>
        <v>4.47</v>
      </c>
      <c r="L8440" s="14" t="n">
        <f aca="false">G8440-H8440</f>
        <v>3.47</v>
      </c>
    </row>
    <row r="8441" customFormat="false" ht="15" hidden="false" customHeight="false" outlineLevel="0" collapsed="false">
      <c r="A8441" s="2" t="s">
        <v>221</v>
      </c>
      <c r="B8441" s="2" t="s">
        <v>158</v>
      </c>
      <c r="C8441" s="2" t="s">
        <v>47</v>
      </c>
      <c r="D8441" s="2" t="s">
        <v>12</v>
      </c>
      <c r="E8441" s="2" t="s">
        <v>74</v>
      </c>
      <c r="F8441" s="2" t="s">
        <v>976</v>
      </c>
      <c r="G8441" s="14" t="n">
        <v>9.5</v>
      </c>
      <c r="H8441" s="14" t="n">
        <v>11.59</v>
      </c>
      <c r="I8441" s="14" t="n">
        <v>19.5</v>
      </c>
      <c r="J8441" s="23" t="n">
        <f aca="false">IF(AND(E8441="Priority",ISNUMBER('Cost model'!N755)),'Cost model'!N755,'Cost model'!M755)</f>
        <v>50</v>
      </c>
      <c r="K8441" s="14" t="n">
        <f aca="false">J8441-H8441</f>
        <v>38.41</v>
      </c>
      <c r="L8441" s="14" t="n">
        <f aca="false">G8441-H8441</f>
        <v>-2.09</v>
      </c>
    </row>
    <row r="8442" customFormat="false" ht="15" hidden="false" customHeight="false" outlineLevel="0" collapsed="false">
      <c r="A8442" s="2" t="s">
        <v>174</v>
      </c>
      <c r="B8442" s="2" t="s">
        <v>174</v>
      </c>
      <c r="C8442" s="2" t="s">
        <v>49</v>
      </c>
      <c r="D8442" s="2" t="s">
        <v>12</v>
      </c>
      <c r="E8442" s="2" t="s">
        <v>83</v>
      </c>
      <c r="F8442" s="2" t="s">
        <v>977</v>
      </c>
      <c r="G8442" s="14" t="n">
        <v>29.5</v>
      </c>
      <c r="H8442" s="14" t="n">
        <v>43.32</v>
      </c>
      <c r="I8442" s="14" t="n">
        <v>29.5</v>
      </c>
      <c r="J8442" s="23" t="n">
        <f aca="false">IF(AND(E8442="Priority",ISNUMBER('Cost model'!N172)),'Cost model'!N172,'Cost model'!M172)</f>
        <v>60</v>
      </c>
      <c r="K8442" s="14" t="n">
        <f aca="false">J8442-H8442</f>
        <v>16.68</v>
      </c>
      <c r="L8442" s="14" t="n">
        <f aca="false">G8442-H8442</f>
        <v>-13.82</v>
      </c>
    </row>
    <row r="8443" customFormat="false" ht="15" hidden="false" customHeight="false" outlineLevel="0" collapsed="false">
      <c r="A8443" s="2" t="s">
        <v>142</v>
      </c>
      <c r="B8443" s="2" t="s">
        <v>142</v>
      </c>
      <c r="C8443" s="2" t="s">
        <v>49</v>
      </c>
      <c r="D8443" s="2" t="s">
        <v>10</v>
      </c>
      <c r="E8443" s="2" t="s">
        <v>83</v>
      </c>
      <c r="F8443" s="2" t="s">
        <v>977</v>
      </c>
      <c r="G8443" s="14" t="n">
        <v>24.5</v>
      </c>
      <c r="H8443" s="14" t="n">
        <v>23.88</v>
      </c>
      <c r="I8443" s="14" t="n">
        <v>24.5</v>
      </c>
      <c r="J8443" s="23" t="n">
        <f aca="false">IF(AND(E8443="Priority",ISNUMBER('Cost model'!N634)),'Cost model'!N634,'Cost model'!M634)</f>
        <v>21.5</v>
      </c>
      <c r="K8443" s="14" t="n">
        <f aca="false">J8443-H8443</f>
        <v>-2.38</v>
      </c>
      <c r="L8443" s="14" t="n">
        <f aca="false">G8443-H8443</f>
        <v>0.620000000000001</v>
      </c>
    </row>
    <row r="8444" customFormat="false" ht="15" hidden="false" customHeight="false" outlineLevel="0" collapsed="false">
      <c r="A8444" s="2" t="s">
        <v>142</v>
      </c>
      <c r="B8444" s="2" t="s">
        <v>142</v>
      </c>
      <c r="C8444" s="2" t="s">
        <v>47</v>
      </c>
      <c r="D8444" s="2" t="s">
        <v>10</v>
      </c>
      <c r="E8444" s="2" t="s">
        <v>74</v>
      </c>
      <c r="F8444" s="2" t="s">
        <v>977</v>
      </c>
      <c r="G8444" s="14" t="n">
        <v>9.5</v>
      </c>
      <c r="H8444" s="14" t="n">
        <v>9.31</v>
      </c>
      <c r="I8444" s="14" t="n">
        <v>9.5</v>
      </c>
      <c r="J8444" s="23" t="n">
        <f aca="false">IF(AND(E8444="Priority",ISNUMBER('Cost model'!N632)),'Cost model'!N632,'Cost model'!M632)</f>
        <v>9.5</v>
      </c>
      <c r="K8444" s="14" t="n">
        <f aca="false">J8444-H8444</f>
        <v>0.19</v>
      </c>
      <c r="L8444" s="14" t="n">
        <f aca="false">G8444-H8444</f>
        <v>0.19</v>
      </c>
    </row>
    <row r="8445" customFormat="false" ht="15" hidden="false" customHeight="false" outlineLevel="0" collapsed="false">
      <c r="A8445" s="2" t="s">
        <v>124</v>
      </c>
      <c r="B8445" s="2" t="s">
        <v>124</v>
      </c>
      <c r="C8445" s="2" t="s">
        <v>47</v>
      </c>
      <c r="D8445" s="2" t="s">
        <v>10</v>
      </c>
      <c r="E8445" s="2" t="s">
        <v>83</v>
      </c>
      <c r="F8445" s="2" t="s">
        <v>977</v>
      </c>
      <c r="G8445" s="14" t="n">
        <v>14.5</v>
      </c>
      <c r="H8445" s="14" t="n">
        <v>23.88</v>
      </c>
      <c r="I8445" s="14" t="n">
        <v>14.5</v>
      </c>
      <c r="J8445" s="23" t="n">
        <f aca="false">IF(AND(E8445="Priority",ISNUMBER('Cost model'!N317)),'Cost model'!N317,'Cost model'!M317)</f>
        <v>15.5</v>
      </c>
      <c r="K8445" s="14" t="n">
        <f aca="false">J8445-H8445</f>
        <v>-8.38</v>
      </c>
      <c r="L8445" s="14" t="n">
        <f aca="false">G8445-H8445</f>
        <v>-9.38</v>
      </c>
    </row>
    <row r="8446" customFormat="false" ht="15" hidden="false" customHeight="false" outlineLevel="0" collapsed="false">
      <c r="A8446" s="2" t="s">
        <v>142</v>
      </c>
      <c r="B8446" s="2" t="s">
        <v>142</v>
      </c>
      <c r="C8446" s="2" t="s">
        <v>47</v>
      </c>
      <c r="D8446" s="2" t="s">
        <v>12</v>
      </c>
      <c r="E8446" s="2" t="s">
        <v>83</v>
      </c>
      <c r="F8446" s="2" t="s">
        <v>977</v>
      </c>
      <c r="G8446" s="14" t="n">
        <v>19.5</v>
      </c>
      <c r="H8446" s="14" t="n">
        <v>43.89</v>
      </c>
      <c r="I8446" s="14" t="n">
        <v>19.5</v>
      </c>
      <c r="J8446" s="23" t="n">
        <f aca="false">IF(AND(E8446="Priority",ISNUMBER('Cost model'!N635)),'Cost model'!N635,'Cost model'!M635)</f>
        <v>40</v>
      </c>
      <c r="K8446" s="14" t="n">
        <f aca="false">J8446-H8446</f>
        <v>-3.89</v>
      </c>
      <c r="L8446" s="14" t="n">
        <f aca="false">G8446-H8446</f>
        <v>-24.39</v>
      </c>
    </row>
    <row r="8447" customFormat="false" ht="15" hidden="false" customHeight="false" outlineLevel="0" collapsed="false">
      <c r="A8447" s="2" t="s">
        <v>174</v>
      </c>
      <c r="B8447" s="2" t="s">
        <v>174</v>
      </c>
      <c r="C8447" s="2" t="s">
        <v>49</v>
      </c>
      <c r="D8447" s="2" t="s">
        <v>10</v>
      </c>
      <c r="E8447" s="2" t="s">
        <v>74</v>
      </c>
      <c r="F8447" s="2" t="s">
        <v>977</v>
      </c>
      <c r="G8447" s="14" t="n">
        <v>17.5</v>
      </c>
      <c r="H8447" s="14" t="n">
        <v>11.06</v>
      </c>
      <c r="I8447" s="14" t="n">
        <v>17.5</v>
      </c>
      <c r="J8447" s="23" t="n">
        <f aca="false">IF(AND(E8447="Priority",ISNUMBER('Cost model'!N169)),'Cost model'!N169,'Cost model'!M169)</f>
        <v>18.5</v>
      </c>
      <c r="K8447" s="14" t="n">
        <f aca="false">J8447-H8447</f>
        <v>7.44</v>
      </c>
      <c r="L8447" s="14" t="n">
        <f aca="false">G8447-H8447</f>
        <v>6.44</v>
      </c>
    </row>
    <row r="8448" customFormat="false" ht="15" hidden="false" customHeight="false" outlineLevel="0" collapsed="false">
      <c r="A8448" s="2" t="s">
        <v>158</v>
      </c>
      <c r="B8448" s="2" t="s">
        <v>158</v>
      </c>
      <c r="C8448" s="2" t="s">
        <v>47</v>
      </c>
      <c r="D8448" s="2" t="s">
        <v>12</v>
      </c>
      <c r="E8448" s="2" t="s">
        <v>74</v>
      </c>
      <c r="F8448" s="2" t="s">
        <v>977</v>
      </c>
      <c r="G8448" s="14" t="n">
        <v>9.5</v>
      </c>
      <c r="H8448" s="14" t="n">
        <v>5.82</v>
      </c>
      <c r="I8448" s="14" t="n">
        <v>9.5</v>
      </c>
      <c r="J8448" s="23" t="n">
        <f aca="false">IF(AND(E8448="Priority",ISNUMBER('Cost model'!N425)),'Cost model'!N425,'Cost model'!M425)</f>
        <v>14.5</v>
      </c>
      <c r="K8448" s="14" t="n">
        <f aca="false">J8448-H8448</f>
        <v>8.68</v>
      </c>
      <c r="L8448" s="14" t="n">
        <f aca="false">G8448-H8448</f>
        <v>3.68</v>
      </c>
    </row>
    <row r="8449" customFormat="false" ht="15" hidden="false" customHeight="false" outlineLevel="0" collapsed="false">
      <c r="A8449" s="2" t="s">
        <v>158</v>
      </c>
      <c r="B8449" s="2" t="s">
        <v>174</v>
      </c>
      <c r="C8449" s="2" t="s">
        <v>47</v>
      </c>
      <c r="D8449" s="2" t="s">
        <v>12</v>
      </c>
      <c r="E8449" s="2" t="s">
        <v>74</v>
      </c>
      <c r="F8449" s="2" t="s">
        <v>976</v>
      </c>
      <c r="G8449" s="14" t="n">
        <v>9.5</v>
      </c>
      <c r="H8449" s="14" t="n">
        <v>16.72</v>
      </c>
      <c r="I8449" s="14" t="n">
        <v>19.5</v>
      </c>
      <c r="J8449" s="23" t="n">
        <f aca="false">IF(AND(E8449="Priority",ISNUMBER('Cost model'!N485)),'Cost model'!N485,'Cost model'!M485)</f>
        <v>40</v>
      </c>
      <c r="K8449" s="14" t="n">
        <f aca="false">J8449-H8449</f>
        <v>23.28</v>
      </c>
      <c r="L8449" s="14" t="n">
        <f aca="false">G8449-H8449</f>
        <v>-7.22</v>
      </c>
    </row>
    <row r="8450" customFormat="false" ht="15" hidden="false" customHeight="false" outlineLevel="0" collapsed="false">
      <c r="A8450" s="2" t="s">
        <v>174</v>
      </c>
      <c r="B8450" s="2" t="s">
        <v>174</v>
      </c>
      <c r="C8450" s="2" t="s">
        <v>48</v>
      </c>
      <c r="D8450" s="2" t="s">
        <v>12</v>
      </c>
      <c r="E8450" s="2" t="s">
        <v>74</v>
      </c>
      <c r="F8450" s="2" t="s">
        <v>977</v>
      </c>
      <c r="G8450" s="14" t="n">
        <v>12.5</v>
      </c>
      <c r="H8450" s="14" t="n">
        <v>42.06</v>
      </c>
      <c r="I8450" s="14" t="n">
        <v>12.5</v>
      </c>
      <c r="J8450" s="23" t="n">
        <f aca="false">IF(AND(E8450="Priority",ISNUMBER('Cost model'!N171)),'Cost model'!N171,'Cost model'!M171)</f>
        <v>40</v>
      </c>
      <c r="K8450" s="14" t="n">
        <f aca="false">J8450-H8450</f>
        <v>-2.06</v>
      </c>
      <c r="L8450" s="14" t="n">
        <f aca="false">G8450-H8450</f>
        <v>-29.56</v>
      </c>
    </row>
    <row r="8451" customFormat="false" ht="15" hidden="false" customHeight="false" outlineLevel="0" collapsed="false">
      <c r="A8451" s="2" t="s">
        <v>124</v>
      </c>
      <c r="B8451" s="2" t="s">
        <v>124</v>
      </c>
      <c r="C8451" s="2" t="s">
        <v>48</v>
      </c>
      <c r="D8451" s="2" t="s">
        <v>12</v>
      </c>
      <c r="E8451" s="2" t="s">
        <v>83</v>
      </c>
      <c r="F8451" s="2" t="s">
        <v>977</v>
      </c>
      <c r="G8451" s="14" t="n">
        <v>19.5</v>
      </c>
      <c r="H8451" s="14" t="n">
        <v>48.96</v>
      </c>
      <c r="I8451" s="14" t="n">
        <v>19.5</v>
      </c>
      <c r="J8451" s="23" t="n">
        <f aca="false">IF(AND(E8451="Priority",ISNUMBER('Cost model'!N321)),'Cost model'!N321,'Cost model'!M321)</f>
        <v>55</v>
      </c>
      <c r="K8451" s="14" t="n">
        <f aca="false">J8451-H8451</f>
        <v>6.04</v>
      </c>
      <c r="L8451" s="14" t="n">
        <f aca="false">G8451-H8451</f>
        <v>-29.46</v>
      </c>
    </row>
    <row r="8452" customFormat="false" ht="15" hidden="false" customHeight="false" outlineLevel="0" collapsed="false">
      <c r="A8452" s="2" t="s">
        <v>142</v>
      </c>
      <c r="B8452" s="2" t="s">
        <v>142</v>
      </c>
      <c r="C8452" s="2" t="s">
        <v>49</v>
      </c>
      <c r="D8452" s="2" t="s">
        <v>10</v>
      </c>
      <c r="E8452" s="2" t="s">
        <v>83</v>
      </c>
      <c r="F8452" s="2" t="s">
        <v>977</v>
      </c>
      <c r="G8452" s="14" t="n">
        <v>24.5</v>
      </c>
      <c r="H8452" s="14" t="n">
        <v>21.1</v>
      </c>
      <c r="I8452" s="14" t="n">
        <v>24.5</v>
      </c>
      <c r="J8452" s="23" t="n">
        <f aca="false">IF(AND(E8452="Priority",ISNUMBER('Cost model'!N634)),'Cost model'!N634,'Cost model'!M634)</f>
        <v>21.5</v>
      </c>
      <c r="K8452" s="14" t="n">
        <f aca="false">J8452-H8452</f>
        <v>0.399999999999999</v>
      </c>
      <c r="L8452" s="14" t="n">
        <f aca="false">G8452-H8452</f>
        <v>3.4</v>
      </c>
    </row>
    <row r="8453" customFormat="false" ht="15" hidden="false" customHeight="false" outlineLevel="0" collapsed="false">
      <c r="A8453" s="2" t="s">
        <v>342</v>
      </c>
      <c r="B8453" s="2" t="s">
        <v>158</v>
      </c>
      <c r="C8453" s="2" t="s">
        <v>49</v>
      </c>
      <c r="D8453" s="2" t="s">
        <v>10</v>
      </c>
      <c r="E8453" s="2" t="s">
        <v>74</v>
      </c>
      <c r="F8453" s="2" t="s">
        <v>976</v>
      </c>
      <c r="G8453" s="14" t="n">
        <v>19.5</v>
      </c>
      <c r="H8453" s="14" t="n">
        <v>19.55</v>
      </c>
      <c r="I8453" s="14" t="n">
        <v>19.5</v>
      </c>
      <c r="J8453" s="23" t="n">
        <f aca="false">IF(AND(E8453="Priority",ISNUMBER('Cost model'!N214)),'Cost model'!N214,'Cost model'!M214)</f>
        <v>24.5</v>
      </c>
      <c r="K8453" s="14" t="n">
        <f aca="false">J8453-H8453</f>
        <v>4.95</v>
      </c>
      <c r="L8453" s="14" t="n">
        <f aca="false">G8453-H8453</f>
        <v>-0.0500000000000007</v>
      </c>
    </row>
    <row r="8454" customFormat="false" ht="15" hidden="false" customHeight="false" outlineLevel="0" collapsed="false">
      <c r="A8454" s="2" t="s">
        <v>174</v>
      </c>
      <c r="B8454" s="2" t="s">
        <v>174</v>
      </c>
      <c r="C8454" s="2" t="s">
        <v>47</v>
      </c>
      <c r="D8454" s="2" t="s">
        <v>10</v>
      </c>
      <c r="E8454" s="2" t="s">
        <v>74</v>
      </c>
      <c r="F8454" s="2" t="s">
        <v>977</v>
      </c>
      <c r="G8454" s="14" t="n">
        <v>9.5</v>
      </c>
      <c r="H8454" s="14" t="n">
        <v>7.5</v>
      </c>
      <c r="I8454" s="14" t="n">
        <v>9.5</v>
      </c>
      <c r="J8454" s="23" t="n">
        <f aca="false">IF(AND(E8454="Priority",ISNUMBER('Cost model'!N167)),'Cost model'!N167,'Cost model'!M167)</f>
        <v>8.5</v>
      </c>
      <c r="K8454" s="14" t="n">
        <f aca="false">J8454-H8454</f>
        <v>1</v>
      </c>
      <c r="L8454" s="14" t="n">
        <f aca="false">G8454-H8454</f>
        <v>2</v>
      </c>
    </row>
    <row r="8455" customFormat="false" ht="15" hidden="false" customHeight="false" outlineLevel="0" collapsed="false">
      <c r="A8455" s="2" t="s">
        <v>142</v>
      </c>
      <c r="B8455" s="2" t="s">
        <v>142</v>
      </c>
      <c r="C8455" s="2" t="s">
        <v>48</v>
      </c>
      <c r="D8455" s="2" t="s">
        <v>10</v>
      </c>
      <c r="E8455" s="2" t="s">
        <v>74</v>
      </c>
      <c r="F8455" s="2" t="s">
        <v>977</v>
      </c>
      <c r="G8455" s="14" t="n">
        <v>12.5</v>
      </c>
      <c r="H8455" s="14" t="n">
        <v>7.35</v>
      </c>
      <c r="I8455" s="14" t="n">
        <v>12.5</v>
      </c>
      <c r="J8455" s="23" t="n">
        <f aca="false">IF(AND(E8455="Priority",ISNUMBER('Cost model'!N633)),'Cost model'!N633,'Cost model'!M633)</f>
        <v>11.5</v>
      </c>
      <c r="K8455" s="14" t="n">
        <f aca="false">J8455-H8455</f>
        <v>4.15</v>
      </c>
      <c r="L8455" s="14" t="n">
        <f aca="false">G8455-H8455</f>
        <v>5.15</v>
      </c>
    </row>
    <row r="8456" customFormat="false" ht="15" hidden="false" customHeight="false" outlineLevel="0" collapsed="false">
      <c r="A8456" s="2" t="s">
        <v>142</v>
      </c>
      <c r="B8456" s="2" t="s">
        <v>174</v>
      </c>
      <c r="C8456" s="2" t="s">
        <v>48</v>
      </c>
      <c r="D8456" s="2" t="s">
        <v>10</v>
      </c>
      <c r="E8456" s="2" t="s">
        <v>74</v>
      </c>
      <c r="F8456" s="2" t="s">
        <v>976</v>
      </c>
      <c r="G8456" s="14" t="n">
        <v>12.5</v>
      </c>
      <c r="H8456" s="14" t="n">
        <v>11.35</v>
      </c>
      <c r="I8456" s="14" t="n">
        <v>14.5</v>
      </c>
      <c r="J8456" s="23" t="n">
        <f aca="false">IF(AND(E8456="Priority",ISNUMBER('Cost model'!N693)),'Cost model'!N693,'Cost model'!M693)</f>
        <v>11.5</v>
      </c>
      <c r="K8456" s="14" t="n">
        <f aca="false">J8456-H8456</f>
        <v>0.15</v>
      </c>
      <c r="L8456" s="14" t="n">
        <f aca="false">G8456-H8456</f>
        <v>1.15</v>
      </c>
    </row>
    <row r="8457" customFormat="false" ht="15" hidden="false" customHeight="false" outlineLevel="0" collapsed="false">
      <c r="A8457" s="2" t="s">
        <v>174</v>
      </c>
      <c r="B8457" s="2" t="s">
        <v>174</v>
      </c>
      <c r="C8457" s="2" t="s">
        <v>48</v>
      </c>
      <c r="D8457" s="2" t="s">
        <v>10</v>
      </c>
      <c r="E8457" s="2" t="s">
        <v>74</v>
      </c>
      <c r="F8457" s="2" t="s">
        <v>977</v>
      </c>
      <c r="G8457" s="14" t="n">
        <v>12.5</v>
      </c>
      <c r="H8457" s="14" t="n">
        <v>28.27</v>
      </c>
      <c r="I8457" s="14" t="n">
        <v>12.5</v>
      </c>
      <c r="J8457" s="23" t="n">
        <f aca="false">IF(AND(E8457="Priority",ISNUMBER('Cost model'!N168)),'Cost model'!N168,'Cost model'!M168)</f>
        <v>13.5</v>
      </c>
      <c r="K8457" s="14" t="n">
        <f aca="false">J8457-H8457</f>
        <v>-14.77</v>
      </c>
      <c r="L8457" s="14" t="n">
        <f aca="false">G8457-H8457</f>
        <v>-15.77</v>
      </c>
    </row>
    <row r="8458" customFormat="false" ht="15" hidden="false" customHeight="false" outlineLevel="0" collapsed="false">
      <c r="A8458" s="2" t="s">
        <v>142</v>
      </c>
      <c r="B8458" s="2" t="s">
        <v>174</v>
      </c>
      <c r="C8458" s="2" t="s">
        <v>48</v>
      </c>
      <c r="D8458" s="2" t="s">
        <v>12</v>
      </c>
      <c r="E8458" s="2" t="s">
        <v>74</v>
      </c>
      <c r="F8458" s="2" t="s">
        <v>976</v>
      </c>
      <c r="G8458" s="14" t="n">
        <v>12.5</v>
      </c>
      <c r="H8458" s="14" t="n">
        <v>45.38</v>
      </c>
      <c r="I8458" s="14" t="n">
        <v>19.5</v>
      </c>
      <c r="J8458" s="23" t="n">
        <f aca="false">IF(AND(E8458="Priority",ISNUMBER('Cost model'!N696)),'Cost model'!N696,'Cost model'!M696)</f>
        <v>45</v>
      </c>
      <c r="K8458" s="14" t="n">
        <f aca="false">J8458-H8458</f>
        <v>-0.380000000000003</v>
      </c>
      <c r="L8458" s="14" t="n">
        <f aca="false">G8458-H8458</f>
        <v>-32.88</v>
      </c>
    </row>
    <row r="8459" customFormat="false" ht="15" hidden="false" customHeight="false" outlineLevel="0" collapsed="false">
      <c r="A8459" s="2" t="s">
        <v>174</v>
      </c>
      <c r="B8459" s="2" t="s">
        <v>174</v>
      </c>
      <c r="C8459" s="2" t="s">
        <v>48</v>
      </c>
      <c r="D8459" s="2" t="s">
        <v>10</v>
      </c>
      <c r="E8459" s="2" t="s">
        <v>74</v>
      </c>
      <c r="F8459" s="2" t="s">
        <v>977</v>
      </c>
      <c r="G8459" s="14" t="n">
        <v>12.5</v>
      </c>
      <c r="H8459" s="14" t="n">
        <v>17.15</v>
      </c>
      <c r="I8459" s="14" t="n">
        <v>12.5</v>
      </c>
      <c r="J8459" s="23" t="n">
        <f aca="false">IF(AND(E8459="Priority",ISNUMBER('Cost model'!N168)),'Cost model'!N168,'Cost model'!M168)</f>
        <v>13.5</v>
      </c>
      <c r="K8459" s="14" t="n">
        <f aca="false">J8459-H8459</f>
        <v>-3.65</v>
      </c>
      <c r="L8459" s="14" t="n">
        <f aca="false">G8459-H8459</f>
        <v>-4.65</v>
      </c>
    </row>
    <row r="8460" customFormat="false" ht="15" hidden="false" customHeight="false" outlineLevel="0" collapsed="false">
      <c r="A8460" s="2" t="s">
        <v>174</v>
      </c>
      <c r="B8460" s="2" t="s">
        <v>174</v>
      </c>
      <c r="C8460" s="2" t="s">
        <v>47</v>
      </c>
      <c r="D8460" s="2" t="s">
        <v>12</v>
      </c>
      <c r="E8460" s="2" t="s">
        <v>74</v>
      </c>
      <c r="F8460" s="2" t="s">
        <v>977</v>
      </c>
      <c r="G8460" s="14" t="n">
        <v>9.5</v>
      </c>
      <c r="H8460" s="14" t="n">
        <v>25.1</v>
      </c>
      <c r="I8460" s="14" t="n">
        <v>9.5</v>
      </c>
      <c r="J8460" s="23" t="n">
        <f aca="false">IF(AND(E8460="Priority",ISNUMBER('Cost model'!N170)),'Cost model'!N170,'Cost model'!M170)</f>
        <v>25.5</v>
      </c>
      <c r="K8460" s="14" t="n">
        <f aca="false">J8460-H8460</f>
        <v>0.399999999999999</v>
      </c>
      <c r="L8460" s="14" t="n">
        <f aca="false">G8460-H8460</f>
        <v>-15.6</v>
      </c>
    </row>
    <row r="8461" customFormat="false" ht="15" hidden="false" customHeight="false" outlineLevel="0" collapsed="false">
      <c r="A8461" s="2" t="s">
        <v>174</v>
      </c>
      <c r="B8461" s="2" t="s">
        <v>124</v>
      </c>
      <c r="C8461" s="2" t="s">
        <v>48</v>
      </c>
      <c r="D8461" s="2" t="s">
        <v>12</v>
      </c>
      <c r="E8461" s="2" t="s">
        <v>74</v>
      </c>
      <c r="F8461" s="2" t="s">
        <v>976</v>
      </c>
      <c r="G8461" s="14" t="n">
        <v>12.5</v>
      </c>
      <c r="H8461" s="14" t="n">
        <v>29.65</v>
      </c>
      <c r="I8461" s="14" t="n">
        <v>12.5</v>
      </c>
      <c r="J8461" s="23" t="n">
        <f aca="false">IF(AND(E8461="Priority",ISNUMBER('Cost model'!N111)),'Cost model'!N111,'Cost model'!M111)</f>
        <v>45</v>
      </c>
      <c r="K8461" s="14" t="n">
        <f aca="false">J8461-H8461</f>
        <v>15.35</v>
      </c>
      <c r="L8461" s="14" t="n">
        <f aca="false">G8461-H8461</f>
        <v>-17.15</v>
      </c>
    </row>
    <row r="8462" customFormat="false" ht="15" hidden="false" customHeight="false" outlineLevel="0" collapsed="false">
      <c r="A8462" s="2" t="s">
        <v>142</v>
      </c>
      <c r="B8462" s="2" t="s">
        <v>142</v>
      </c>
      <c r="C8462" s="2" t="s">
        <v>47</v>
      </c>
      <c r="D8462" s="2" t="s">
        <v>12</v>
      </c>
      <c r="E8462" s="2" t="s">
        <v>74</v>
      </c>
      <c r="F8462" s="2" t="s">
        <v>977</v>
      </c>
      <c r="G8462" s="14" t="n">
        <v>9.5</v>
      </c>
      <c r="H8462" s="14" t="n">
        <v>48.4</v>
      </c>
      <c r="I8462" s="14" t="n">
        <v>9.5</v>
      </c>
      <c r="J8462" s="23" t="n">
        <f aca="false">IF(AND(E8462="Priority",ISNUMBER('Cost model'!N635)),'Cost model'!N635,'Cost model'!M635)</f>
        <v>30.5</v>
      </c>
      <c r="K8462" s="14" t="n">
        <f aca="false">J8462-H8462</f>
        <v>-17.9</v>
      </c>
      <c r="L8462" s="14" t="n">
        <f aca="false">G8462-H8462</f>
        <v>-38.9</v>
      </c>
    </row>
    <row r="8463" customFormat="false" ht="15" hidden="false" customHeight="false" outlineLevel="0" collapsed="false">
      <c r="A8463" s="2" t="s">
        <v>142</v>
      </c>
      <c r="B8463" s="2" t="s">
        <v>124</v>
      </c>
      <c r="C8463" s="2" t="s">
        <v>47</v>
      </c>
      <c r="D8463" s="2" t="s">
        <v>12</v>
      </c>
      <c r="E8463" s="2" t="s">
        <v>74</v>
      </c>
      <c r="F8463" s="2" t="s">
        <v>976</v>
      </c>
      <c r="G8463" s="14" t="n">
        <v>9.5</v>
      </c>
      <c r="H8463" s="14" t="n">
        <v>52.39</v>
      </c>
      <c r="I8463" s="14" t="n">
        <v>19.5</v>
      </c>
      <c r="J8463" s="23" t="n">
        <f aca="false">IF(AND(E8463="Priority",ISNUMBER('Cost model'!N665)),'Cost model'!N665,'Cost model'!M665)</f>
        <v>40</v>
      </c>
      <c r="K8463" s="14" t="n">
        <f aca="false">J8463-H8463</f>
        <v>-12.39</v>
      </c>
      <c r="L8463" s="14" t="n">
        <f aca="false">G8463-H8463</f>
        <v>-42.89</v>
      </c>
    </row>
    <row r="8464" customFormat="false" ht="15" hidden="false" customHeight="false" outlineLevel="0" collapsed="false">
      <c r="A8464" s="2" t="s">
        <v>221</v>
      </c>
      <c r="B8464" s="2" t="s">
        <v>221</v>
      </c>
      <c r="C8464" s="2" t="s">
        <v>47</v>
      </c>
      <c r="D8464" s="2" t="s">
        <v>10</v>
      </c>
      <c r="E8464" s="2" t="s">
        <v>74</v>
      </c>
      <c r="F8464" s="2" t="s">
        <v>977</v>
      </c>
      <c r="G8464" s="14" t="n">
        <v>9.5</v>
      </c>
      <c r="H8464" s="14" t="n">
        <v>6.79</v>
      </c>
      <c r="I8464" s="14" t="n">
        <v>9.5</v>
      </c>
      <c r="J8464" s="23" t="n">
        <f aca="false">IF(AND(E8464="Priority",ISNUMBER('Cost model'!N737)),'Cost model'!N737,'Cost model'!M737)</f>
        <v>8.5</v>
      </c>
      <c r="K8464" s="14" t="n">
        <f aca="false">J8464-H8464</f>
        <v>1.71</v>
      </c>
      <c r="L8464" s="14" t="n">
        <f aca="false">G8464-H8464</f>
        <v>2.71</v>
      </c>
    </row>
    <row r="8465" customFormat="false" ht="15" hidden="false" customHeight="false" outlineLevel="0" collapsed="false">
      <c r="A8465" s="2" t="s">
        <v>174</v>
      </c>
      <c r="B8465" s="2" t="s">
        <v>174</v>
      </c>
      <c r="C8465" s="2" t="s">
        <v>47</v>
      </c>
      <c r="D8465" s="2" t="s">
        <v>10</v>
      </c>
      <c r="E8465" s="2" t="s">
        <v>83</v>
      </c>
      <c r="F8465" s="2" t="s">
        <v>977</v>
      </c>
      <c r="G8465" s="14" t="n">
        <v>14.5</v>
      </c>
      <c r="H8465" s="14" t="n">
        <v>23.88</v>
      </c>
      <c r="I8465" s="14" t="n">
        <v>14.5</v>
      </c>
      <c r="J8465" s="23" t="n">
        <f aca="false">IF(AND(E8465="Priority",ISNUMBER('Cost model'!N167)),'Cost model'!N167,'Cost model'!M167)</f>
        <v>13.5</v>
      </c>
      <c r="K8465" s="14" t="n">
        <f aca="false">J8465-H8465</f>
        <v>-10.38</v>
      </c>
      <c r="L8465" s="14" t="n">
        <f aca="false">G8465-H8465</f>
        <v>-9.38</v>
      </c>
    </row>
    <row r="8466" customFormat="false" ht="15" hidden="false" customHeight="false" outlineLevel="0" collapsed="false">
      <c r="A8466" s="2" t="s">
        <v>124</v>
      </c>
      <c r="B8466" s="2" t="s">
        <v>124</v>
      </c>
      <c r="C8466" s="2" t="s">
        <v>47</v>
      </c>
      <c r="D8466" s="2" t="s">
        <v>10</v>
      </c>
      <c r="E8466" s="2" t="s">
        <v>74</v>
      </c>
      <c r="F8466" s="2" t="s">
        <v>977</v>
      </c>
      <c r="G8466" s="14" t="n">
        <v>9.5</v>
      </c>
      <c r="H8466" s="14" t="n">
        <v>7.5</v>
      </c>
      <c r="I8466" s="14" t="n">
        <v>9.5</v>
      </c>
      <c r="J8466" s="23" t="n">
        <f aca="false">IF(AND(E8466="Priority",ISNUMBER('Cost model'!N317)),'Cost model'!N317,'Cost model'!M317)</f>
        <v>10.5</v>
      </c>
      <c r="K8466" s="14" t="n">
        <f aca="false">J8466-H8466</f>
        <v>3</v>
      </c>
      <c r="L8466" s="14" t="n">
        <f aca="false">G8466-H8466</f>
        <v>2</v>
      </c>
    </row>
    <row r="8467" customFormat="false" ht="15" hidden="false" customHeight="false" outlineLevel="0" collapsed="false">
      <c r="A8467" s="2" t="s">
        <v>124</v>
      </c>
      <c r="B8467" s="2" t="s">
        <v>124</v>
      </c>
      <c r="C8467" s="2" t="s">
        <v>47</v>
      </c>
      <c r="D8467" s="2" t="s">
        <v>12</v>
      </c>
      <c r="E8467" s="2" t="s">
        <v>74</v>
      </c>
      <c r="F8467" s="2" t="s">
        <v>977</v>
      </c>
      <c r="G8467" s="14" t="n">
        <v>9.5</v>
      </c>
      <c r="H8467" s="14" t="n">
        <v>30.28</v>
      </c>
      <c r="I8467" s="14" t="n">
        <v>9.5</v>
      </c>
      <c r="J8467" s="23" t="n">
        <f aca="false">IF(AND(E8467="Priority",ISNUMBER('Cost model'!N320)),'Cost model'!N320,'Cost model'!M320)</f>
        <v>24.5</v>
      </c>
      <c r="K8467" s="14" t="n">
        <f aca="false">J8467-H8467</f>
        <v>-5.78</v>
      </c>
      <c r="L8467" s="14" t="n">
        <f aca="false">G8467-H8467</f>
        <v>-20.78</v>
      </c>
    </row>
    <row r="8468" customFormat="false" ht="15" hidden="false" customHeight="false" outlineLevel="0" collapsed="false">
      <c r="A8468" s="2" t="s">
        <v>124</v>
      </c>
      <c r="B8468" s="2" t="s">
        <v>221</v>
      </c>
      <c r="C8468" s="2" t="s">
        <v>47</v>
      </c>
      <c r="D8468" s="2" t="s">
        <v>10</v>
      </c>
      <c r="E8468" s="2" t="s">
        <v>74</v>
      </c>
      <c r="F8468" s="2" t="s">
        <v>976</v>
      </c>
      <c r="G8468" s="14" t="n">
        <v>9.5</v>
      </c>
      <c r="H8468" s="14" t="n">
        <v>9.64</v>
      </c>
      <c r="I8468" s="14" t="n">
        <v>19.5</v>
      </c>
      <c r="J8468" s="23" t="n">
        <f aca="false">IF(AND(E8468="Priority",ISNUMBER('Cost model'!N407)),'Cost model'!N407,'Cost model'!M407)</f>
        <v>12.5</v>
      </c>
      <c r="K8468" s="14" t="n">
        <f aca="false">J8468-H8468</f>
        <v>2.86</v>
      </c>
      <c r="L8468" s="14" t="n">
        <f aca="false">G8468-H8468</f>
        <v>-0.140000000000001</v>
      </c>
    </row>
    <row r="8469" customFormat="false" ht="15" hidden="false" customHeight="false" outlineLevel="0" collapsed="false">
      <c r="A8469" s="2" t="s">
        <v>124</v>
      </c>
      <c r="B8469" s="2" t="s">
        <v>124</v>
      </c>
      <c r="C8469" s="2" t="s">
        <v>48</v>
      </c>
      <c r="D8469" s="2" t="s">
        <v>13</v>
      </c>
      <c r="E8469" s="2" t="s">
        <v>83</v>
      </c>
      <c r="F8469" s="2" t="s">
        <v>977</v>
      </c>
      <c r="G8469" s="14" t="n">
        <v>45</v>
      </c>
      <c r="H8469" s="14" t="n">
        <v>41.68</v>
      </c>
      <c r="I8469" s="14" t="n">
        <v>45</v>
      </c>
      <c r="J8469" s="23" t="n">
        <f aca="false">IF(AND(E8469="Priority",ISNUMBER('Cost model'!N324)),'Cost model'!N324,'Cost model'!M324)</f>
        <v>115</v>
      </c>
      <c r="K8469" s="14" t="n">
        <f aca="false">J8469-H8469</f>
        <v>73.32</v>
      </c>
      <c r="L8469" s="14" t="n">
        <f aca="false">G8469-H8469</f>
        <v>3.32</v>
      </c>
    </row>
    <row r="8470" customFormat="false" ht="15" hidden="false" customHeight="false" outlineLevel="0" collapsed="false">
      <c r="A8470" s="2" t="s">
        <v>142</v>
      </c>
      <c r="B8470" s="2" t="s">
        <v>142</v>
      </c>
      <c r="C8470" s="2" t="s">
        <v>47</v>
      </c>
      <c r="D8470" s="2" t="s">
        <v>10</v>
      </c>
      <c r="E8470" s="2" t="s">
        <v>83</v>
      </c>
      <c r="F8470" s="2" t="s">
        <v>977</v>
      </c>
      <c r="G8470" s="14" t="n">
        <v>14.5</v>
      </c>
      <c r="H8470" s="14" t="n">
        <v>23.88</v>
      </c>
      <c r="I8470" s="14" t="n">
        <v>14.5</v>
      </c>
      <c r="J8470" s="23" t="n">
        <f aca="false">IF(AND(E8470="Priority",ISNUMBER('Cost model'!N632)),'Cost model'!N632,'Cost model'!M632)</f>
        <v>14.5</v>
      </c>
      <c r="K8470" s="14" t="n">
        <f aca="false">J8470-H8470</f>
        <v>-9.38</v>
      </c>
      <c r="L8470" s="14" t="n">
        <f aca="false">G8470-H8470</f>
        <v>-9.38</v>
      </c>
    </row>
    <row r="8471" customFormat="false" ht="15" hidden="false" customHeight="false" outlineLevel="0" collapsed="false">
      <c r="A8471" s="2" t="s">
        <v>174</v>
      </c>
      <c r="B8471" s="2" t="s">
        <v>174</v>
      </c>
      <c r="C8471" s="2" t="s">
        <v>48</v>
      </c>
      <c r="D8471" s="2" t="s">
        <v>10</v>
      </c>
      <c r="E8471" s="2" t="s">
        <v>74</v>
      </c>
      <c r="F8471" s="2" t="s">
        <v>977</v>
      </c>
      <c r="G8471" s="14" t="n">
        <v>12.5</v>
      </c>
      <c r="H8471" s="14" t="n">
        <v>9.03</v>
      </c>
      <c r="I8471" s="14" t="n">
        <v>12.5</v>
      </c>
      <c r="J8471" s="23" t="n">
        <f aca="false">IF(AND(E8471="Priority",ISNUMBER('Cost model'!N168)),'Cost model'!N168,'Cost model'!M168)</f>
        <v>13.5</v>
      </c>
      <c r="K8471" s="14" t="n">
        <f aca="false">J8471-H8471</f>
        <v>4.47</v>
      </c>
      <c r="L8471" s="14" t="n">
        <f aca="false">G8471-H8471</f>
        <v>3.47</v>
      </c>
    </row>
    <row r="8472" customFormat="false" ht="15" hidden="false" customHeight="false" outlineLevel="0" collapsed="false">
      <c r="A8472" s="2" t="s">
        <v>174</v>
      </c>
      <c r="B8472" s="2" t="s">
        <v>174</v>
      </c>
      <c r="C8472" s="2" t="s">
        <v>47</v>
      </c>
      <c r="D8472" s="2" t="s">
        <v>12</v>
      </c>
      <c r="E8472" s="2" t="s">
        <v>74</v>
      </c>
      <c r="F8472" s="2" t="s">
        <v>977</v>
      </c>
      <c r="G8472" s="14" t="n">
        <v>9.5</v>
      </c>
      <c r="H8472" s="14" t="n">
        <v>25.1</v>
      </c>
      <c r="I8472" s="14" t="n">
        <v>9.5</v>
      </c>
      <c r="J8472" s="23" t="n">
        <f aca="false">IF(AND(E8472="Priority",ISNUMBER('Cost model'!N170)),'Cost model'!N170,'Cost model'!M170)</f>
        <v>25.5</v>
      </c>
      <c r="K8472" s="14" t="n">
        <f aca="false">J8472-H8472</f>
        <v>0.399999999999999</v>
      </c>
      <c r="L8472" s="14" t="n">
        <f aca="false">G8472-H8472</f>
        <v>-15.6</v>
      </c>
    </row>
    <row r="8473" customFormat="false" ht="15" hidden="false" customHeight="false" outlineLevel="0" collapsed="false">
      <c r="A8473" s="2" t="s">
        <v>123</v>
      </c>
      <c r="B8473" s="2" t="s">
        <v>174</v>
      </c>
      <c r="C8473" s="2" t="s">
        <v>47</v>
      </c>
      <c r="D8473" s="2" t="s">
        <v>10</v>
      </c>
      <c r="E8473" s="2" t="s">
        <v>74</v>
      </c>
      <c r="F8473" s="2" t="s">
        <v>976</v>
      </c>
      <c r="G8473" s="14" t="n">
        <v>14.5</v>
      </c>
      <c r="H8473" s="14" t="n">
        <v>8.86</v>
      </c>
      <c r="I8473" s="14" t="n">
        <v>14.5</v>
      </c>
      <c r="J8473" s="23" t="n">
        <f aca="false">IF(AND(E8473="Priority",ISNUMBER('Cost model'!N47)),'Cost model'!N47,'Cost model'!M47)</f>
        <v>12.5</v>
      </c>
      <c r="K8473" s="14" t="n">
        <f aca="false">J8473-H8473</f>
        <v>3.64</v>
      </c>
      <c r="L8473" s="14" t="n">
        <f aca="false">G8473-H8473</f>
        <v>5.64</v>
      </c>
    </row>
    <row r="8474" customFormat="false" ht="15" hidden="false" customHeight="false" outlineLevel="0" collapsed="false">
      <c r="A8474" s="2" t="s">
        <v>124</v>
      </c>
      <c r="B8474" s="2" t="s">
        <v>142</v>
      </c>
      <c r="C8474" s="2" t="s">
        <v>48</v>
      </c>
      <c r="D8474" s="2" t="s">
        <v>12</v>
      </c>
      <c r="E8474" s="2" t="s">
        <v>74</v>
      </c>
      <c r="F8474" s="2" t="s">
        <v>976</v>
      </c>
      <c r="G8474" s="14" t="n">
        <v>12.5</v>
      </c>
      <c r="H8474" s="14" t="n">
        <v>49.66</v>
      </c>
      <c r="I8474" s="14" t="n">
        <v>19.5</v>
      </c>
      <c r="J8474" s="23" t="n">
        <f aca="false">IF(AND(E8474="Priority",ISNUMBER('Cost model'!N336)),'Cost model'!N336,'Cost model'!M336)</f>
        <v>50</v>
      </c>
      <c r="K8474" s="14" t="n">
        <f aca="false">J8474-H8474</f>
        <v>0.340000000000003</v>
      </c>
      <c r="L8474" s="14" t="n">
        <f aca="false">G8474-H8474</f>
        <v>-37.16</v>
      </c>
    </row>
    <row r="8475" customFormat="false" ht="15" hidden="false" customHeight="false" outlineLevel="0" collapsed="false">
      <c r="A8475" s="2" t="s">
        <v>142</v>
      </c>
      <c r="B8475" s="2" t="s">
        <v>142</v>
      </c>
      <c r="C8475" s="2" t="s">
        <v>47</v>
      </c>
      <c r="D8475" s="2" t="s">
        <v>10</v>
      </c>
      <c r="E8475" s="2" t="s">
        <v>74</v>
      </c>
      <c r="F8475" s="2" t="s">
        <v>977</v>
      </c>
      <c r="G8475" s="14" t="n">
        <v>9.5</v>
      </c>
      <c r="H8475" s="14" t="n">
        <v>7.5</v>
      </c>
      <c r="I8475" s="14" t="n">
        <v>9.5</v>
      </c>
      <c r="J8475" s="23" t="n">
        <f aca="false">IF(AND(E8475="Priority",ISNUMBER('Cost model'!N632)),'Cost model'!N632,'Cost model'!M632)</f>
        <v>9.5</v>
      </c>
      <c r="K8475" s="14" t="n">
        <f aca="false">J8475-H8475</f>
        <v>2</v>
      </c>
      <c r="L8475" s="14" t="n">
        <f aca="false">G8475-H8475</f>
        <v>2</v>
      </c>
    </row>
    <row r="8476" customFormat="false" ht="15" hidden="false" customHeight="false" outlineLevel="0" collapsed="false">
      <c r="A8476" s="2" t="s">
        <v>142</v>
      </c>
      <c r="B8476" s="2" t="s">
        <v>142</v>
      </c>
      <c r="C8476" s="2" t="s">
        <v>48</v>
      </c>
      <c r="D8476" s="2" t="s">
        <v>10</v>
      </c>
      <c r="E8476" s="2" t="s">
        <v>74</v>
      </c>
      <c r="F8476" s="2" t="s">
        <v>977</v>
      </c>
      <c r="G8476" s="14" t="n">
        <v>12.5</v>
      </c>
      <c r="H8476" s="14" t="n">
        <v>10</v>
      </c>
      <c r="I8476" s="14" t="n">
        <v>12.5</v>
      </c>
      <c r="J8476" s="23" t="n">
        <f aca="false">IF(AND(E8476="Priority",ISNUMBER('Cost model'!N633)),'Cost model'!N633,'Cost model'!M633)</f>
        <v>11.5</v>
      </c>
      <c r="K8476" s="14" t="n">
        <f aca="false">J8476-H8476</f>
        <v>1.5</v>
      </c>
      <c r="L8476" s="14" t="n">
        <f aca="false">G8476-H8476</f>
        <v>2.5</v>
      </c>
    </row>
    <row r="8477" customFormat="false" ht="15" hidden="false" customHeight="false" outlineLevel="0" collapsed="false">
      <c r="A8477" s="2" t="s">
        <v>174</v>
      </c>
      <c r="B8477" s="2" t="s">
        <v>124</v>
      </c>
      <c r="C8477" s="2" t="s">
        <v>47</v>
      </c>
      <c r="D8477" s="2" t="s">
        <v>10</v>
      </c>
      <c r="E8477" s="2" t="s">
        <v>83</v>
      </c>
      <c r="F8477" s="2" t="s">
        <v>976</v>
      </c>
      <c r="G8477" s="14" t="n">
        <v>14.5</v>
      </c>
      <c r="H8477" s="14" t="n">
        <v>10.96</v>
      </c>
      <c r="I8477" s="14" t="n">
        <v>14.5</v>
      </c>
      <c r="J8477" s="23" t="n">
        <f aca="false">IF(AND(E8477="Priority",ISNUMBER('Cost model'!N107)),'Cost model'!N107,'Cost model'!M107)</f>
        <v>17.5</v>
      </c>
      <c r="K8477" s="14" t="n">
        <f aca="false">J8477-H8477</f>
        <v>6.54</v>
      </c>
      <c r="L8477" s="14" t="n">
        <f aca="false">G8477-H8477</f>
        <v>3.54</v>
      </c>
    </row>
    <row r="8478" customFormat="false" ht="15" hidden="false" customHeight="false" outlineLevel="0" collapsed="false">
      <c r="A8478" s="2" t="s">
        <v>142</v>
      </c>
      <c r="B8478" s="2" t="s">
        <v>124</v>
      </c>
      <c r="C8478" s="2" t="s">
        <v>47</v>
      </c>
      <c r="D8478" s="2" t="s">
        <v>10</v>
      </c>
      <c r="E8478" s="2" t="s">
        <v>74</v>
      </c>
      <c r="F8478" s="2" t="s">
        <v>976</v>
      </c>
      <c r="G8478" s="14" t="n">
        <v>9.5</v>
      </c>
      <c r="H8478" s="14" t="n">
        <v>10.96</v>
      </c>
      <c r="I8478" s="14" t="n">
        <v>14.5</v>
      </c>
      <c r="J8478" s="23" t="n">
        <f aca="false">IF(AND(E8478="Priority",ISNUMBER('Cost model'!N662)),'Cost model'!N662,'Cost model'!M662)</f>
        <v>13.5</v>
      </c>
      <c r="K8478" s="14" t="n">
        <f aca="false">J8478-H8478</f>
        <v>2.54</v>
      </c>
      <c r="L8478" s="14" t="n">
        <f aca="false">G8478-H8478</f>
        <v>-1.46</v>
      </c>
    </row>
    <row r="8479" customFormat="false" ht="15" hidden="false" customHeight="false" outlineLevel="0" collapsed="false">
      <c r="A8479" s="2" t="s">
        <v>174</v>
      </c>
      <c r="B8479" s="2" t="s">
        <v>174</v>
      </c>
      <c r="C8479" s="2" t="s">
        <v>47</v>
      </c>
      <c r="D8479" s="2" t="s">
        <v>12</v>
      </c>
      <c r="E8479" s="2" t="s">
        <v>83</v>
      </c>
      <c r="F8479" s="2" t="s">
        <v>977</v>
      </c>
      <c r="G8479" s="14" t="n">
        <v>19.5</v>
      </c>
      <c r="H8479" s="14" t="n">
        <v>41.81</v>
      </c>
      <c r="I8479" s="14" t="n">
        <v>19.5</v>
      </c>
      <c r="J8479" s="23" t="n">
        <f aca="false">IF(AND(E8479="Priority",ISNUMBER('Cost model'!N170)),'Cost model'!N170,'Cost model'!M170)</f>
        <v>35</v>
      </c>
      <c r="K8479" s="14" t="n">
        <f aca="false">J8479-H8479</f>
        <v>-6.81</v>
      </c>
      <c r="L8479" s="14" t="n">
        <f aca="false">G8479-H8479</f>
        <v>-22.31</v>
      </c>
    </row>
    <row r="8480" customFormat="false" ht="15" hidden="false" customHeight="false" outlineLevel="0" collapsed="false">
      <c r="A8480" s="2" t="s">
        <v>174</v>
      </c>
      <c r="B8480" s="2" t="s">
        <v>174</v>
      </c>
      <c r="C8480" s="2" t="s">
        <v>48</v>
      </c>
      <c r="D8480" s="2" t="s">
        <v>12</v>
      </c>
      <c r="E8480" s="2" t="s">
        <v>74</v>
      </c>
      <c r="F8480" s="2" t="s">
        <v>977</v>
      </c>
      <c r="G8480" s="14" t="n">
        <v>12.5</v>
      </c>
      <c r="H8480" s="14" t="n">
        <v>44.52</v>
      </c>
      <c r="I8480" s="14" t="n">
        <v>12.5</v>
      </c>
      <c r="J8480" s="23" t="n">
        <f aca="false">IF(AND(E8480="Priority",ISNUMBER('Cost model'!N171)),'Cost model'!N171,'Cost model'!M171)</f>
        <v>40</v>
      </c>
      <c r="K8480" s="14" t="n">
        <f aca="false">J8480-H8480</f>
        <v>-4.52</v>
      </c>
      <c r="L8480" s="14" t="n">
        <f aca="false">G8480-H8480</f>
        <v>-32.02</v>
      </c>
    </row>
    <row r="8481" customFormat="false" ht="15" hidden="false" customHeight="false" outlineLevel="0" collapsed="false">
      <c r="A8481" s="2" t="s">
        <v>124</v>
      </c>
      <c r="B8481" s="2" t="s">
        <v>124</v>
      </c>
      <c r="C8481" s="2" t="s">
        <v>47</v>
      </c>
      <c r="D8481" s="2" t="s">
        <v>10</v>
      </c>
      <c r="E8481" s="2" t="s">
        <v>74</v>
      </c>
      <c r="F8481" s="2" t="s">
        <v>977</v>
      </c>
      <c r="G8481" s="14" t="n">
        <v>9.5</v>
      </c>
      <c r="H8481" s="14" t="n">
        <v>16.27</v>
      </c>
      <c r="I8481" s="14" t="n">
        <v>9.5</v>
      </c>
      <c r="J8481" s="23" t="n">
        <f aca="false">IF(AND(E8481="Priority",ISNUMBER('Cost model'!N317)),'Cost model'!N317,'Cost model'!M317)</f>
        <v>10.5</v>
      </c>
      <c r="K8481" s="14" t="n">
        <f aca="false">J8481-H8481</f>
        <v>-5.77</v>
      </c>
      <c r="L8481" s="14" t="n">
        <f aca="false">G8481-H8481</f>
        <v>-6.77</v>
      </c>
    </row>
    <row r="8482" customFormat="false" ht="15" hidden="false" customHeight="false" outlineLevel="0" collapsed="false">
      <c r="A8482" s="2" t="s">
        <v>124</v>
      </c>
      <c r="B8482" s="2" t="s">
        <v>124</v>
      </c>
      <c r="C8482" s="2" t="s">
        <v>48</v>
      </c>
      <c r="D8482" s="2" t="s">
        <v>10</v>
      </c>
      <c r="E8482" s="2" t="s">
        <v>74</v>
      </c>
      <c r="F8482" s="2" t="s">
        <v>977</v>
      </c>
      <c r="G8482" s="14" t="n">
        <v>9.5</v>
      </c>
      <c r="H8482" s="14" t="n">
        <v>16.42</v>
      </c>
      <c r="I8482" s="14" t="n">
        <v>12.5</v>
      </c>
      <c r="J8482" s="23" t="n">
        <f aca="false">IF(AND(E8482="Priority",ISNUMBER('Cost model'!N318)),'Cost model'!N318,'Cost model'!M318)</f>
        <v>14.5</v>
      </c>
      <c r="K8482" s="14" t="n">
        <f aca="false">J8482-H8482</f>
        <v>-1.92</v>
      </c>
      <c r="L8482" s="14" t="n">
        <f aca="false">G8482-H8482</f>
        <v>-6.92</v>
      </c>
    </row>
    <row r="8483" customFormat="false" ht="15" hidden="false" customHeight="false" outlineLevel="0" collapsed="false">
      <c r="A8483" s="2" t="s">
        <v>174</v>
      </c>
      <c r="B8483" s="2" t="s">
        <v>174</v>
      </c>
      <c r="C8483" s="2" t="s">
        <v>49</v>
      </c>
      <c r="D8483" s="2" t="s">
        <v>10</v>
      </c>
      <c r="E8483" s="2" t="s">
        <v>74</v>
      </c>
      <c r="F8483" s="2" t="s">
        <v>977</v>
      </c>
      <c r="G8483" s="14" t="n">
        <v>17.5</v>
      </c>
      <c r="H8483" s="14" t="n">
        <v>11.22</v>
      </c>
      <c r="I8483" s="14" t="n">
        <v>17.5</v>
      </c>
      <c r="J8483" s="23" t="n">
        <f aca="false">IF(AND(E8483="Priority",ISNUMBER('Cost model'!N169)),'Cost model'!N169,'Cost model'!M169)</f>
        <v>18.5</v>
      </c>
      <c r="K8483" s="14" t="n">
        <f aca="false">J8483-H8483</f>
        <v>7.28</v>
      </c>
      <c r="L8483" s="14" t="n">
        <f aca="false">G8483-H8483</f>
        <v>6.28</v>
      </c>
    </row>
    <row r="8484" customFormat="false" ht="15" hidden="false" customHeight="false" outlineLevel="0" collapsed="false">
      <c r="A8484" s="2" t="s">
        <v>158</v>
      </c>
      <c r="B8484" s="2" t="s">
        <v>158</v>
      </c>
      <c r="C8484" s="2" t="s">
        <v>47</v>
      </c>
      <c r="D8484" s="2" t="s">
        <v>10</v>
      </c>
      <c r="E8484" s="2" t="s">
        <v>74</v>
      </c>
      <c r="F8484" s="2" t="s">
        <v>977</v>
      </c>
      <c r="G8484" s="14" t="n">
        <v>9.5</v>
      </c>
      <c r="H8484" s="14" t="n">
        <v>5.82</v>
      </c>
      <c r="I8484" s="14" t="n">
        <v>9.5</v>
      </c>
      <c r="J8484" s="23" t="n">
        <f aca="false">IF(AND(E8484="Priority",ISNUMBER('Cost model'!N422)),'Cost model'!N422,'Cost model'!M422)</f>
        <v>8.5</v>
      </c>
      <c r="K8484" s="14" t="n">
        <f aca="false">J8484-H8484</f>
        <v>2.68</v>
      </c>
      <c r="L8484" s="14" t="n">
        <f aca="false">G8484-H8484</f>
        <v>3.68</v>
      </c>
    </row>
    <row r="8485" customFormat="false" ht="15" hidden="false" customHeight="false" outlineLevel="0" collapsed="false">
      <c r="A8485" s="2" t="s">
        <v>158</v>
      </c>
      <c r="B8485" s="2" t="s">
        <v>158</v>
      </c>
      <c r="C8485" s="2" t="s">
        <v>47</v>
      </c>
      <c r="D8485" s="2" t="s">
        <v>10</v>
      </c>
      <c r="E8485" s="2" t="s">
        <v>74</v>
      </c>
      <c r="F8485" s="2" t="s">
        <v>977</v>
      </c>
      <c r="G8485" s="14" t="n">
        <v>19</v>
      </c>
      <c r="H8485" s="14" t="n">
        <v>8.14</v>
      </c>
      <c r="I8485" s="14" t="n">
        <v>9.5</v>
      </c>
      <c r="J8485" s="23" t="n">
        <f aca="false">IF(AND(E8485="Priority",ISNUMBER('Cost model'!N422)),'Cost model'!N422,'Cost model'!M422)</f>
        <v>8.5</v>
      </c>
      <c r="K8485" s="14" t="n">
        <f aca="false">J8485-H8485</f>
        <v>0.359999999999999</v>
      </c>
      <c r="L8485" s="14" t="n">
        <f aca="false">G8485-H8485</f>
        <v>10.86</v>
      </c>
    </row>
    <row r="8486" customFormat="false" ht="15" hidden="false" customHeight="false" outlineLevel="0" collapsed="false">
      <c r="A8486" s="2" t="s">
        <v>221</v>
      </c>
      <c r="B8486" s="2" t="s">
        <v>158</v>
      </c>
      <c r="C8486" s="2" t="s">
        <v>47</v>
      </c>
      <c r="D8486" s="2" t="s">
        <v>12</v>
      </c>
      <c r="E8486" s="2" t="s">
        <v>74</v>
      </c>
      <c r="F8486" s="2" t="s">
        <v>976</v>
      </c>
      <c r="G8486" s="14" t="n">
        <v>9.5</v>
      </c>
      <c r="H8486" s="14" t="n">
        <v>59.5</v>
      </c>
      <c r="I8486" s="14" t="n">
        <v>19.5</v>
      </c>
      <c r="J8486" s="23" t="n">
        <f aca="false">IF(AND(E8486="Priority",ISNUMBER('Cost model'!N755)),'Cost model'!N755,'Cost model'!M755)</f>
        <v>50</v>
      </c>
      <c r="K8486" s="14" t="n">
        <f aca="false">J8486-H8486</f>
        <v>-9.5</v>
      </c>
      <c r="L8486" s="14" t="n">
        <f aca="false">G8486-H8486</f>
        <v>-50</v>
      </c>
    </row>
    <row r="8487" customFormat="false" ht="15" hidden="false" customHeight="false" outlineLevel="0" collapsed="false">
      <c r="A8487" s="2" t="s">
        <v>221</v>
      </c>
      <c r="B8487" s="2" t="s">
        <v>221</v>
      </c>
      <c r="C8487" s="2" t="s">
        <v>47</v>
      </c>
      <c r="D8487" s="2" t="s">
        <v>10</v>
      </c>
      <c r="E8487" s="2" t="s">
        <v>74</v>
      </c>
      <c r="F8487" s="2" t="s">
        <v>977</v>
      </c>
      <c r="G8487" s="14" t="n">
        <v>9.5</v>
      </c>
      <c r="H8487" s="14" t="n">
        <v>7.18</v>
      </c>
      <c r="I8487" s="14" t="n">
        <v>9.5</v>
      </c>
      <c r="J8487" s="23" t="n">
        <f aca="false">IF(AND(E8487="Priority",ISNUMBER('Cost model'!N737)),'Cost model'!N737,'Cost model'!M737)</f>
        <v>8.5</v>
      </c>
      <c r="K8487" s="14" t="n">
        <f aca="false">J8487-H8487</f>
        <v>1.32</v>
      </c>
      <c r="L8487" s="14" t="n">
        <f aca="false">G8487-H8487</f>
        <v>2.32</v>
      </c>
    </row>
    <row r="8488" customFormat="false" ht="15" hidden="false" customHeight="false" outlineLevel="0" collapsed="false">
      <c r="A8488" s="2" t="s">
        <v>221</v>
      </c>
      <c r="B8488" s="2" t="s">
        <v>221</v>
      </c>
      <c r="C8488" s="2" t="s">
        <v>47</v>
      </c>
      <c r="D8488" s="2" t="s">
        <v>12</v>
      </c>
      <c r="E8488" s="2" t="s">
        <v>74</v>
      </c>
      <c r="F8488" s="2" t="s">
        <v>977</v>
      </c>
      <c r="G8488" s="14" t="n">
        <v>9.5</v>
      </c>
      <c r="H8488" s="14" t="n">
        <v>24.95</v>
      </c>
      <c r="I8488" s="14" t="n">
        <v>9.5</v>
      </c>
      <c r="J8488" s="23" t="n">
        <f aca="false">IF(AND(E8488="Priority",ISNUMBER('Cost model'!N740)),'Cost model'!N740,'Cost model'!M740)</f>
        <v>22.5</v>
      </c>
      <c r="K8488" s="14" t="n">
        <f aca="false">J8488-H8488</f>
        <v>-2.45</v>
      </c>
      <c r="L8488" s="14" t="n">
        <f aca="false">G8488-H8488</f>
        <v>-15.45</v>
      </c>
    </row>
    <row r="8489" customFormat="false" ht="15" hidden="false" customHeight="false" outlineLevel="0" collapsed="false">
      <c r="A8489" s="2" t="s">
        <v>174</v>
      </c>
      <c r="B8489" s="2" t="s">
        <v>124</v>
      </c>
      <c r="C8489" s="2" t="s">
        <v>47</v>
      </c>
      <c r="D8489" s="2" t="s">
        <v>12</v>
      </c>
      <c r="E8489" s="2" t="s">
        <v>74</v>
      </c>
      <c r="F8489" s="2" t="s">
        <v>976</v>
      </c>
      <c r="G8489" s="14" t="n">
        <v>9.5</v>
      </c>
      <c r="H8489" s="14" t="n">
        <v>42.34</v>
      </c>
      <c r="I8489" s="14" t="n">
        <v>9.5</v>
      </c>
      <c r="J8489" s="23" t="n">
        <f aca="false">IF(AND(E8489="Priority",ISNUMBER('Cost model'!N110)),'Cost model'!N110,'Cost model'!M110)</f>
        <v>40</v>
      </c>
      <c r="K8489" s="14" t="n">
        <f aca="false">J8489-H8489</f>
        <v>-2.34</v>
      </c>
      <c r="L8489" s="14" t="n">
        <f aca="false">G8489-H8489</f>
        <v>-32.84</v>
      </c>
    </row>
    <row r="8490" customFormat="false" ht="15" hidden="false" customHeight="false" outlineLevel="0" collapsed="false">
      <c r="A8490" s="2" t="s">
        <v>205</v>
      </c>
      <c r="B8490" s="2" t="s">
        <v>205</v>
      </c>
      <c r="C8490" s="2" t="s">
        <v>48</v>
      </c>
      <c r="D8490" s="2" t="s">
        <v>10</v>
      </c>
      <c r="E8490" s="2" t="s">
        <v>74</v>
      </c>
      <c r="F8490" s="2" t="s">
        <v>977</v>
      </c>
      <c r="G8490" s="14" t="n">
        <v>19.5</v>
      </c>
      <c r="H8490" s="14" t="n">
        <v>23.88</v>
      </c>
      <c r="I8490" s="14" t="n">
        <v>12.5</v>
      </c>
      <c r="J8490" s="23" t="n">
        <f aca="false">IF(AND(E8490="Priority",ISNUMBER('Cost model'!N528)),'Cost model'!N528,'Cost model'!M528)</f>
        <v>13.5</v>
      </c>
      <c r="K8490" s="14" t="n">
        <f aca="false">J8490-H8490</f>
        <v>-10.38</v>
      </c>
      <c r="L8490" s="14" t="n">
        <f aca="false">G8490-H8490</f>
        <v>-4.38</v>
      </c>
    </row>
    <row r="8491" customFormat="false" ht="15" hidden="false" customHeight="false" outlineLevel="0" collapsed="false">
      <c r="A8491" s="2" t="s">
        <v>124</v>
      </c>
      <c r="B8491" s="2" t="s">
        <v>124</v>
      </c>
      <c r="C8491" s="2" t="s">
        <v>48</v>
      </c>
      <c r="D8491" s="2" t="s">
        <v>10</v>
      </c>
      <c r="E8491" s="2" t="s">
        <v>74</v>
      </c>
      <c r="F8491" s="2" t="s">
        <v>977</v>
      </c>
      <c r="G8491" s="14" t="n">
        <v>12.5</v>
      </c>
      <c r="H8491" s="14" t="n">
        <v>16.42</v>
      </c>
      <c r="I8491" s="14" t="n">
        <v>12.5</v>
      </c>
      <c r="J8491" s="23" t="n">
        <f aca="false">IF(AND(E8491="Priority",ISNUMBER('Cost model'!N318)),'Cost model'!N318,'Cost model'!M318)</f>
        <v>14.5</v>
      </c>
      <c r="K8491" s="14" t="n">
        <f aca="false">J8491-H8491</f>
        <v>-1.92</v>
      </c>
      <c r="L8491" s="14" t="n">
        <f aca="false">G8491-H8491</f>
        <v>-3.92</v>
      </c>
    </row>
    <row r="8492" customFormat="false" ht="15" hidden="false" customHeight="false" outlineLevel="0" collapsed="false">
      <c r="A8492" s="2" t="s">
        <v>174</v>
      </c>
      <c r="B8492" s="2" t="s">
        <v>174</v>
      </c>
      <c r="C8492" s="2" t="s">
        <v>49</v>
      </c>
      <c r="D8492" s="2" t="s">
        <v>10</v>
      </c>
      <c r="E8492" s="2" t="s">
        <v>74</v>
      </c>
      <c r="F8492" s="2" t="s">
        <v>977</v>
      </c>
      <c r="G8492" s="14" t="n">
        <v>17.5</v>
      </c>
      <c r="H8492" s="14" t="n">
        <v>20.31</v>
      </c>
      <c r="I8492" s="14" t="n">
        <v>17.5</v>
      </c>
      <c r="J8492" s="23" t="n">
        <f aca="false">IF(AND(E8492="Priority",ISNUMBER('Cost model'!N169)),'Cost model'!N169,'Cost model'!M169)</f>
        <v>18.5</v>
      </c>
      <c r="K8492" s="14" t="n">
        <f aca="false">J8492-H8492</f>
        <v>-1.81</v>
      </c>
      <c r="L8492" s="14" t="n">
        <f aca="false">G8492-H8492</f>
        <v>-2.81</v>
      </c>
    </row>
    <row r="8493" customFormat="false" ht="15" hidden="false" customHeight="false" outlineLevel="0" collapsed="false">
      <c r="A8493" s="2" t="s">
        <v>158</v>
      </c>
      <c r="B8493" s="2" t="s">
        <v>158</v>
      </c>
      <c r="C8493" s="2" t="s">
        <v>49</v>
      </c>
      <c r="D8493" s="2" t="s">
        <v>10</v>
      </c>
      <c r="E8493" s="2" t="s">
        <v>83</v>
      </c>
      <c r="F8493" s="2" t="s">
        <v>977</v>
      </c>
      <c r="G8493" s="14" t="n">
        <v>24.5</v>
      </c>
      <c r="H8493" s="14" t="n">
        <v>15</v>
      </c>
      <c r="I8493" s="14" t="n">
        <v>24.5</v>
      </c>
      <c r="J8493" s="23" t="n">
        <f aca="false">IF(AND(E8493="Priority",ISNUMBER('Cost model'!N424)),'Cost model'!N424,'Cost model'!M424)</f>
        <v>22.5</v>
      </c>
      <c r="K8493" s="14" t="n">
        <f aca="false">J8493-H8493</f>
        <v>7.5</v>
      </c>
      <c r="L8493" s="14" t="n">
        <f aca="false">G8493-H8493</f>
        <v>9.5</v>
      </c>
    </row>
    <row r="8494" customFormat="false" ht="15" hidden="false" customHeight="false" outlineLevel="0" collapsed="false">
      <c r="A8494" s="2" t="s">
        <v>142</v>
      </c>
      <c r="B8494" s="2" t="s">
        <v>142</v>
      </c>
      <c r="C8494" s="2" t="s">
        <v>48</v>
      </c>
      <c r="D8494" s="2" t="s">
        <v>10</v>
      </c>
      <c r="E8494" s="2" t="s">
        <v>83</v>
      </c>
      <c r="F8494" s="2" t="s">
        <v>977</v>
      </c>
      <c r="G8494" s="14" t="n">
        <v>17.5</v>
      </c>
      <c r="H8494" s="14" t="n">
        <v>23.88</v>
      </c>
      <c r="I8494" s="14" t="n">
        <v>17.5</v>
      </c>
      <c r="J8494" s="23" t="n">
        <f aca="false">IF(AND(E8494="Priority",ISNUMBER('Cost model'!N633)),'Cost model'!N633,'Cost model'!M633)</f>
        <v>16.5</v>
      </c>
      <c r="K8494" s="14" t="n">
        <f aca="false">J8494-H8494</f>
        <v>-7.38</v>
      </c>
      <c r="L8494" s="14" t="n">
        <f aca="false">G8494-H8494</f>
        <v>-6.38</v>
      </c>
    </row>
    <row r="8495" customFormat="false" ht="15" hidden="false" customHeight="false" outlineLevel="0" collapsed="false">
      <c r="A8495" s="2" t="s">
        <v>221</v>
      </c>
      <c r="B8495" s="2" t="s">
        <v>221</v>
      </c>
      <c r="C8495" s="2" t="s">
        <v>48</v>
      </c>
      <c r="D8495" s="2" t="s">
        <v>10</v>
      </c>
      <c r="E8495" s="2" t="s">
        <v>74</v>
      </c>
      <c r="F8495" s="2" t="s">
        <v>977</v>
      </c>
      <c r="G8495" s="14" t="n">
        <v>12.5</v>
      </c>
      <c r="H8495" s="14" t="n">
        <v>10</v>
      </c>
      <c r="I8495" s="14" t="n">
        <v>12.5</v>
      </c>
      <c r="J8495" s="23" t="n">
        <f aca="false">IF(AND(E8495="Priority",ISNUMBER('Cost model'!N738)),'Cost model'!N738,'Cost model'!M738)</f>
        <v>11.5</v>
      </c>
      <c r="K8495" s="14" t="n">
        <f aca="false">J8495-H8495</f>
        <v>1.5</v>
      </c>
      <c r="L8495" s="14" t="n">
        <f aca="false">G8495-H8495</f>
        <v>2.5</v>
      </c>
    </row>
    <row r="8496" customFormat="false" ht="15" hidden="false" customHeight="false" outlineLevel="0" collapsed="false">
      <c r="A8496" s="2" t="s">
        <v>205</v>
      </c>
      <c r="B8496" s="2" t="s">
        <v>142</v>
      </c>
      <c r="C8496" s="2" t="s">
        <v>48</v>
      </c>
      <c r="D8496" s="2" t="s">
        <v>10</v>
      </c>
      <c r="E8496" s="2" t="s">
        <v>83</v>
      </c>
      <c r="F8496" s="2" t="s">
        <v>976</v>
      </c>
      <c r="G8496" s="14" t="n">
        <v>19.5</v>
      </c>
      <c r="H8496" s="14" t="n">
        <v>13.28</v>
      </c>
      <c r="I8496" s="14" t="n">
        <v>19.5</v>
      </c>
      <c r="J8496" s="23" t="n">
        <f aca="false">IF(AND(E8496="Priority",ISNUMBER('Cost model'!N543)),'Cost model'!N543,'Cost model'!M543)</f>
        <v>25.5</v>
      </c>
      <c r="K8496" s="14" t="n">
        <f aca="false">J8496-H8496</f>
        <v>12.22</v>
      </c>
      <c r="L8496" s="14" t="n">
        <f aca="false">G8496-H8496</f>
        <v>6.22</v>
      </c>
    </row>
    <row r="8497" customFormat="false" ht="15" hidden="false" customHeight="false" outlineLevel="0" collapsed="false">
      <c r="A8497" s="2" t="s">
        <v>124</v>
      </c>
      <c r="B8497" s="2" t="s">
        <v>124</v>
      </c>
      <c r="C8497" s="2" t="s">
        <v>47</v>
      </c>
      <c r="D8497" s="2" t="s">
        <v>12</v>
      </c>
      <c r="E8497" s="2" t="s">
        <v>74</v>
      </c>
      <c r="F8497" s="2" t="s">
        <v>977</v>
      </c>
      <c r="G8497" s="14" t="n">
        <v>9.5</v>
      </c>
      <c r="H8497" s="14" t="n">
        <v>29.92</v>
      </c>
      <c r="I8497" s="14" t="n">
        <v>9.5</v>
      </c>
      <c r="J8497" s="23" t="n">
        <f aca="false">IF(AND(E8497="Priority",ISNUMBER('Cost model'!N320)),'Cost model'!N320,'Cost model'!M320)</f>
        <v>24.5</v>
      </c>
      <c r="K8497" s="14" t="n">
        <f aca="false">J8497-H8497</f>
        <v>-5.42</v>
      </c>
      <c r="L8497" s="14" t="n">
        <f aca="false">G8497-H8497</f>
        <v>-20.42</v>
      </c>
    </row>
    <row r="8498" customFormat="false" ht="15" hidden="false" customHeight="false" outlineLevel="0" collapsed="false">
      <c r="A8498" s="2" t="s">
        <v>158</v>
      </c>
      <c r="B8498" s="2" t="s">
        <v>158</v>
      </c>
      <c r="C8498" s="2" t="s">
        <v>47</v>
      </c>
      <c r="D8498" s="2" t="s">
        <v>10</v>
      </c>
      <c r="E8498" s="2" t="s">
        <v>74</v>
      </c>
      <c r="F8498" s="2" t="s">
        <v>977</v>
      </c>
      <c r="G8498" s="14" t="n">
        <v>9.5</v>
      </c>
      <c r="H8498" s="14" t="n">
        <v>7.16</v>
      </c>
      <c r="I8498" s="14" t="n">
        <v>9.5</v>
      </c>
      <c r="J8498" s="23" t="n">
        <f aca="false">IF(AND(E8498="Priority",ISNUMBER('Cost model'!N422)),'Cost model'!N422,'Cost model'!M422)</f>
        <v>8.5</v>
      </c>
      <c r="K8498" s="14" t="n">
        <f aca="false">J8498-H8498</f>
        <v>1.34</v>
      </c>
      <c r="L8498" s="14" t="n">
        <f aca="false">G8498-H8498</f>
        <v>2.34</v>
      </c>
    </row>
    <row r="8499" customFormat="false" ht="15" hidden="false" customHeight="false" outlineLevel="0" collapsed="false">
      <c r="A8499" s="2" t="s">
        <v>174</v>
      </c>
      <c r="B8499" s="2" t="s">
        <v>174</v>
      </c>
      <c r="C8499" s="2" t="s">
        <v>48</v>
      </c>
      <c r="D8499" s="2" t="s">
        <v>12</v>
      </c>
      <c r="E8499" s="2" t="s">
        <v>83</v>
      </c>
      <c r="F8499" s="2" t="s">
        <v>977</v>
      </c>
      <c r="G8499" s="14" t="n">
        <v>19.5</v>
      </c>
      <c r="H8499" s="14" t="n">
        <v>23.88</v>
      </c>
      <c r="I8499" s="14" t="n">
        <v>19.5</v>
      </c>
      <c r="J8499" s="23" t="n">
        <f aca="false">IF(AND(E8499="Priority",ISNUMBER('Cost model'!N171)),'Cost model'!N171,'Cost model'!M171)</f>
        <v>55</v>
      </c>
      <c r="K8499" s="14" t="n">
        <f aca="false">J8499-H8499</f>
        <v>31.12</v>
      </c>
      <c r="L8499" s="14" t="n">
        <f aca="false">G8499-H8499</f>
        <v>-4.38</v>
      </c>
    </row>
    <row r="8500" customFormat="false" ht="15" hidden="false" customHeight="false" outlineLevel="0" collapsed="false">
      <c r="A8500" s="2" t="s">
        <v>142</v>
      </c>
      <c r="B8500" s="2" t="s">
        <v>158</v>
      </c>
      <c r="C8500" s="2" t="s">
        <v>47</v>
      </c>
      <c r="D8500" s="2" t="s">
        <v>13</v>
      </c>
      <c r="E8500" s="2" t="s">
        <v>74</v>
      </c>
      <c r="F8500" s="2" t="s">
        <v>976</v>
      </c>
      <c r="G8500" s="14" t="n">
        <v>19</v>
      </c>
      <c r="H8500" s="14" t="n">
        <v>93.91</v>
      </c>
      <c r="I8500" s="14" t="n">
        <v>24.5</v>
      </c>
      <c r="J8500" s="23" t="n">
        <f aca="false">IF(AND(E8500="Priority",ISNUMBER('Cost model'!N653)),'Cost model'!N653,'Cost model'!M653)</f>
        <v>70</v>
      </c>
      <c r="K8500" s="14" t="n">
        <f aca="false">J8500-H8500</f>
        <v>-23.91</v>
      </c>
      <c r="L8500" s="14" t="n">
        <f aca="false">G8500-H8500</f>
        <v>-74.91</v>
      </c>
    </row>
    <row r="8501" customFormat="false" ht="15" hidden="false" customHeight="false" outlineLevel="0" collapsed="false">
      <c r="A8501" s="2" t="s">
        <v>158</v>
      </c>
      <c r="B8501" s="2" t="s">
        <v>158</v>
      </c>
      <c r="C8501" s="2" t="s">
        <v>47</v>
      </c>
      <c r="D8501" s="2" t="s">
        <v>12</v>
      </c>
      <c r="E8501" s="2" t="s">
        <v>74</v>
      </c>
      <c r="F8501" s="2" t="s">
        <v>977</v>
      </c>
      <c r="G8501" s="14" t="n">
        <v>9.5</v>
      </c>
      <c r="H8501" s="14" t="n">
        <v>15.16</v>
      </c>
      <c r="I8501" s="14" t="n">
        <v>9.5</v>
      </c>
      <c r="J8501" s="23" t="n">
        <f aca="false">IF(AND(E8501="Priority",ISNUMBER('Cost model'!N425)),'Cost model'!N425,'Cost model'!M425)</f>
        <v>14.5</v>
      </c>
      <c r="K8501" s="14" t="n">
        <f aca="false">J8501-H8501</f>
        <v>-0.66</v>
      </c>
      <c r="L8501" s="14" t="n">
        <f aca="false">G8501-H8501</f>
        <v>-5.66</v>
      </c>
    </row>
    <row r="8502" customFormat="false" ht="15" hidden="false" customHeight="false" outlineLevel="0" collapsed="false">
      <c r="A8502" s="2" t="s">
        <v>174</v>
      </c>
      <c r="B8502" s="2" t="s">
        <v>124</v>
      </c>
      <c r="C8502" s="2" t="s">
        <v>47</v>
      </c>
      <c r="D8502" s="2" t="s">
        <v>12</v>
      </c>
      <c r="E8502" s="2" t="s">
        <v>74</v>
      </c>
      <c r="F8502" s="2" t="s">
        <v>976</v>
      </c>
      <c r="G8502" s="14" t="n">
        <v>9.5</v>
      </c>
      <c r="H8502" s="14" t="n">
        <v>51.63</v>
      </c>
      <c r="I8502" s="14" t="n">
        <v>9.5</v>
      </c>
      <c r="J8502" s="23" t="n">
        <f aca="false">IF(AND(E8502="Priority",ISNUMBER('Cost model'!N110)),'Cost model'!N110,'Cost model'!M110)</f>
        <v>40</v>
      </c>
      <c r="K8502" s="14" t="n">
        <f aca="false">J8502-H8502</f>
        <v>-11.63</v>
      </c>
      <c r="L8502" s="14" t="n">
        <f aca="false">G8502-H8502</f>
        <v>-42.13</v>
      </c>
    </row>
    <row r="8503" customFormat="false" ht="15" hidden="false" customHeight="false" outlineLevel="0" collapsed="false">
      <c r="A8503" s="2" t="s">
        <v>342</v>
      </c>
      <c r="B8503" s="2" t="s">
        <v>158</v>
      </c>
      <c r="C8503" s="2" t="s">
        <v>49</v>
      </c>
      <c r="D8503" s="2" t="s">
        <v>12</v>
      </c>
      <c r="E8503" s="2" t="s">
        <v>74</v>
      </c>
      <c r="F8503" s="2" t="s">
        <v>976</v>
      </c>
      <c r="G8503" s="14" t="n">
        <v>24.5</v>
      </c>
      <c r="H8503" s="14" t="n">
        <v>55.47</v>
      </c>
      <c r="I8503" s="14" t="n">
        <v>24.5</v>
      </c>
      <c r="J8503" s="23" t="n">
        <f aca="false">IF(AND(E8503="Priority",ISNUMBER('Cost model'!N217)),'Cost model'!N217,'Cost model'!M217)</f>
        <v>70</v>
      </c>
      <c r="K8503" s="14" t="n">
        <f aca="false">J8503-H8503</f>
        <v>14.53</v>
      </c>
      <c r="L8503" s="14" t="n">
        <f aca="false">G8503-H8503</f>
        <v>-30.97</v>
      </c>
    </row>
    <row r="8504" customFormat="false" ht="15" hidden="false" customHeight="false" outlineLevel="0" collapsed="false">
      <c r="A8504" s="2" t="s">
        <v>158</v>
      </c>
      <c r="B8504" s="2" t="s">
        <v>158</v>
      </c>
      <c r="C8504" s="2" t="s">
        <v>47</v>
      </c>
      <c r="D8504" s="2" t="s">
        <v>10</v>
      </c>
      <c r="E8504" s="2" t="s">
        <v>74</v>
      </c>
      <c r="F8504" s="2" t="s">
        <v>977</v>
      </c>
      <c r="G8504" s="14" t="n">
        <v>9.5</v>
      </c>
      <c r="H8504" s="14" t="n">
        <v>5.82</v>
      </c>
      <c r="I8504" s="14" t="n">
        <v>9.5</v>
      </c>
      <c r="J8504" s="23" t="n">
        <f aca="false">IF(AND(E8504="Priority",ISNUMBER('Cost model'!N422)),'Cost model'!N422,'Cost model'!M422)</f>
        <v>8.5</v>
      </c>
      <c r="K8504" s="14" t="n">
        <f aca="false">J8504-H8504</f>
        <v>2.68</v>
      </c>
      <c r="L8504" s="14" t="n">
        <f aca="false">G8504-H8504</f>
        <v>3.68</v>
      </c>
    </row>
    <row r="8505" customFormat="false" ht="15" hidden="false" customHeight="false" outlineLevel="0" collapsed="false">
      <c r="A8505" s="2" t="s">
        <v>174</v>
      </c>
      <c r="B8505" s="2" t="s">
        <v>174</v>
      </c>
      <c r="C8505" s="2" t="s">
        <v>49</v>
      </c>
      <c r="D8505" s="2" t="s">
        <v>12</v>
      </c>
      <c r="E8505" s="2" t="s">
        <v>83</v>
      </c>
      <c r="F8505" s="2" t="s">
        <v>977</v>
      </c>
      <c r="G8505" s="14" t="n">
        <v>29.5</v>
      </c>
      <c r="H8505" s="14" t="n">
        <v>94.19</v>
      </c>
      <c r="I8505" s="14" t="n">
        <v>29.5</v>
      </c>
      <c r="J8505" s="23" t="n">
        <f aca="false">IF(AND(E8505="Priority",ISNUMBER('Cost model'!N172)),'Cost model'!N172,'Cost model'!M172)</f>
        <v>60</v>
      </c>
      <c r="K8505" s="14" t="n">
        <f aca="false">J8505-H8505</f>
        <v>-34.19</v>
      </c>
      <c r="L8505" s="14" t="n">
        <f aca="false">G8505-H8505</f>
        <v>-64.69</v>
      </c>
    </row>
    <row r="8506" customFormat="false" ht="15" hidden="false" customHeight="false" outlineLevel="0" collapsed="false">
      <c r="A8506" s="2" t="s">
        <v>174</v>
      </c>
      <c r="B8506" s="2" t="s">
        <v>124</v>
      </c>
      <c r="C8506" s="2" t="s">
        <v>49</v>
      </c>
      <c r="D8506" s="2" t="s">
        <v>10</v>
      </c>
      <c r="E8506" s="2" t="s">
        <v>74</v>
      </c>
      <c r="F8506" s="2" t="s">
        <v>976</v>
      </c>
      <c r="G8506" s="14" t="n">
        <v>17.5</v>
      </c>
      <c r="H8506" s="14" t="n">
        <v>11.37</v>
      </c>
      <c r="I8506" s="14" t="n">
        <v>17.5</v>
      </c>
      <c r="J8506" s="23" t="n">
        <f aca="false">IF(AND(E8506="Priority",ISNUMBER('Cost model'!N109)),'Cost model'!N109,'Cost model'!M109)</f>
        <v>18.5</v>
      </c>
      <c r="K8506" s="14" t="n">
        <f aca="false">J8506-H8506</f>
        <v>7.13</v>
      </c>
      <c r="L8506" s="14" t="n">
        <f aca="false">G8506-H8506</f>
        <v>6.13</v>
      </c>
    </row>
    <row r="8507" customFormat="false" ht="15" hidden="false" customHeight="false" outlineLevel="0" collapsed="false">
      <c r="A8507" s="2" t="s">
        <v>221</v>
      </c>
      <c r="B8507" s="2" t="s">
        <v>221</v>
      </c>
      <c r="C8507" s="2" t="s">
        <v>49</v>
      </c>
      <c r="D8507" s="2" t="s">
        <v>15</v>
      </c>
      <c r="E8507" s="2" t="s">
        <v>74</v>
      </c>
      <c r="F8507" s="2" t="s">
        <v>977</v>
      </c>
      <c r="G8507" s="14" t="n">
        <v>250</v>
      </c>
      <c r="H8507" s="14" t="n">
        <v>646.03</v>
      </c>
      <c r="I8507" s="14" t="n">
        <v>250</v>
      </c>
      <c r="J8507" s="23" t="n">
        <f aca="false">IF(AND(E8507="Priority",ISNUMBER('Cost model'!N751)),'Cost model'!N751,'Cost model'!M751)</f>
        <v>305</v>
      </c>
      <c r="K8507" s="14" t="n">
        <f aca="false">J8507-H8507</f>
        <v>-341.03</v>
      </c>
      <c r="L8507" s="14" t="n">
        <f aca="false">G8507-H8507</f>
        <v>-396.03</v>
      </c>
    </row>
    <row r="8508" customFormat="false" ht="15" hidden="false" customHeight="false" outlineLevel="0" collapsed="false">
      <c r="A8508" s="2" t="s">
        <v>174</v>
      </c>
      <c r="B8508" s="2" t="s">
        <v>174</v>
      </c>
      <c r="C8508" s="2" t="s">
        <v>47</v>
      </c>
      <c r="D8508" s="2" t="s">
        <v>12</v>
      </c>
      <c r="E8508" s="2" t="s">
        <v>83</v>
      </c>
      <c r="F8508" s="2" t="s">
        <v>977</v>
      </c>
      <c r="G8508" s="14" t="n">
        <v>19.5</v>
      </c>
      <c r="H8508" s="14" t="n">
        <v>26.82</v>
      </c>
      <c r="I8508" s="14" t="n">
        <v>19.5</v>
      </c>
      <c r="J8508" s="23" t="n">
        <f aca="false">IF(AND(E8508="Priority",ISNUMBER('Cost model'!N170)),'Cost model'!N170,'Cost model'!M170)</f>
        <v>35</v>
      </c>
      <c r="K8508" s="14" t="n">
        <f aca="false">J8508-H8508</f>
        <v>8.18</v>
      </c>
      <c r="L8508" s="14" t="n">
        <f aca="false">G8508-H8508</f>
        <v>-7.32</v>
      </c>
    </row>
    <row r="8509" customFormat="false" ht="15" hidden="false" customHeight="false" outlineLevel="0" collapsed="false">
      <c r="A8509" s="2" t="s">
        <v>221</v>
      </c>
      <c r="B8509" s="2" t="s">
        <v>221</v>
      </c>
      <c r="C8509" s="2" t="s">
        <v>49</v>
      </c>
      <c r="D8509" s="2" t="s">
        <v>10</v>
      </c>
      <c r="E8509" s="2" t="s">
        <v>74</v>
      </c>
      <c r="F8509" s="2" t="s">
        <v>977</v>
      </c>
      <c r="G8509" s="14" t="n">
        <v>17.5</v>
      </c>
      <c r="H8509" s="14" t="n">
        <v>10.09</v>
      </c>
      <c r="I8509" s="14" t="n">
        <v>17.5</v>
      </c>
      <c r="J8509" s="23" t="n">
        <f aca="false">IF(AND(E8509="Priority",ISNUMBER('Cost model'!N739)),'Cost model'!N739,'Cost model'!M739)</f>
        <v>17.5</v>
      </c>
      <c r="K8509" s="14" t="n">
        <f aca="false">J8509-H8509</f>
        <v>7.41</v>
      </c>
      <c r="L8509" s="14" t="n">
        <f aca="false">G8509-H8509</f>
        <v>7.41</v>
      </c>
    </row>
    <row r="8510" customFormat="false" ht="15" hidden="false" customHeight="false" outlineLevel="0" collapsed="false">
      <c r="A8510" s="2" t="s">
        <v>174</v>
      </c>
      <c r="B8510" s="2" t="s">
        <v>174</v>
      </c>
      <c r="C8510" s="2" t="s">
        <v>47</v>
      </c>
      <c r="D8510" s="2" t="s">
        <v>12</v>
      </c>
      <c r="E8510" s="2" t="s">
        <v>74</v>
      </c>
      <c r="F8510" s="2" t="s">
        <v>977</v>
      </c>
      <c r="G8510" s="14" t="n">
        <v>9.5</v>
      </c>
      <c r="H8510" s="14" t="n">
        <v>19.22</v>
      </c>
      <c r="I8510" s="14" t="n">
        <v>9.5</v>
      </c>
      <c r="J8510" s="23" t="n">
        <f aca="false">IF(AND(E8510="Priority",ISNUMBER('Cost model'!N170)),'Cost model'!N170,'Cost model'!M170)</f>
        <v>25.5</v>
      </c>
      <c r="K8510" s="14" t="n">
        <f aca="false">J8510-H8510</f>
        <v>6.28</v>
      </c>
      <c r="L8510" s="14" t="n">
        <f aca="false">G8510-H8510</f>
        <v>-9.72</v>
      </c>
    </row>
    <row r="8511" customFormat="false" ht="15" hidden="false" customHeight="false" outlineLevel="0" collapsed="false">
      <c r="A8511" s="2" t="s">
        <v>124</v>
      </c>
      <c r="B8511" s="2" t="s">
        <v>124</v>
      </c>
      <c r="C8511" s="2" t="s">
        <v>48</v>
      </c>
      <c r="D8511" s="2" t="s">
        <v>10</v>
      </c>
      <c r="E8511" s="2" t="s">
        <v>74</v>
      </c>
      <c r="F8511" s="2" t="s">
        <v>977</v>
      </c>
      <c r="G8511" s="14" t="n">
        <v>12.5</v>
      </c>
      <c r="H8511" s="14" t="n">
        <v>9.32</v>
      </c>
      <c r="I8511" s="14" t="n">
        <v>12.5</v>
      </c>
      <c r="J8511" s="23" t="n">
        <f aca="false">IF(AND(E8511="Priority",ISNUMBER('Cost model'!N318)),'Cost model'!N318,'Cost model'!M318)</f>
        <v>14.5</v>
      </c>
      <c r="K8511" s="14" t="n">
        <f aca="false">J8511-H8511</f>
        <v>5.18</v>
      </c>
      <c r="L8511" s="14" t="n">
        <f aca="false">G8511-H8511</f>
        <v>3.18</v>
      </c>
    </row>
    <row r="8512" customFormat="false" ht="15" hidden="false" customHeight="false" outlineLevel="0" collapsed="false">
      <c r="A8512" s="2" t="s">
        <v>124</v>
      </c>
      <c r="B8512" s="2" t="s">
        <v>124</v>
      </c>
      <c r="C8512" s="2" t="s">
        <v>47</v>
      </c>
      <c r="D8512" s="2" t="s">
        <v>10</v>
      </c>
      <c r="E8512" s="2" t="s">
        <v>74</v>
      </c>
      <c r="F8512" s="2" t="s">
        <v>977</v>
      </c>
      <c r="G8512" s="14" t="n">
        <v>9.5</v>
      </c>
      <c r="H8512" s="14" t="n">
        <v>9.41</v>
      </c>
      <c r="I8512" s="14" t="n">
        <v>9.5</v>
      </c>
      <c r="J8512" s="23" t="n">
        <f aca="false">IF(AND(E8512="Priority",ISNUMBER('Cost model'!N317)),'Cost model'!N317,'Cost model'!M317)</f>
        <v>10.5</v>
      </c>
      <c r="K8512" s="14" t="n">
        <f aca="false">J8512-H8512</f>
        <v>1.09</v>
      </c>
      <c r="L8512" s="14" t="n">
        <f aca="false">G8512-H8512</f>
        <v>0.0899999999999999</v>
      </c>
    </row>
    <row r="8513" customFormat="false" ht="15" hidden="false" customHeight="false" outlineLevel="0" collapsed="false">
      <c r="A8513" s="2" t="s">
        <v>221</v>
      </c>
      <c r="B8513" s="2" t="s">
        <v>174</v>
      </c>
      <c r="C8513" s="2" t="s">
        <v>47</v>
      </c>
      <c r="D8513" s="2" t="s">
        <v>14</v>
      </c>
      <c r="E8513" s="2" t="s">
        <v>74</v>
      </c>
      <c r="F8513" s="2" t="s">
        <v>976</v>
      </c>
      <c r="G8513" s="14" t="n">
        <v>25</v>
      </c>
      <c r="H8513" s="14" t="n">
        <v>259.62</v>
      </c>
      <c r="I8513" s="14" t="n">
        <v>125</v>
      </c>
      <c r="J8513" s="23" t="n">
        <f aca="false">IF(AND(E8513="Priority",ISNUMBER('Cost model'!N791)),'Cost model'!N791,'Cost model'!M791)</f>
        <v>150</v>
      </c>
      <c r="K8513" s="14" t="n">
        <f aca="false">J8513-H8513</f>
        <v>-109.62</v>
      </c>
      <c r="L8513" s="14" t="n">
        <f aca="false">G8513-H8513</f>
        <v>-234.62</v>
      </c>
    </row>
    <row r="8514" customFormat="false" ht="15" hidden="false" customHeight="false" outlineLevel="0" collapsed="false">
      <c r="A8514" s="2" t="s">
        <v>221</v>
      </c>
      <c r="B8514" s="2" t="s">
        <v>221</v>
      </c>
      <c r="C8514" s="2" t="s">
        <v>49</v>
      </c>
      <c r="D8514" s="2" t="s">
        <v>10</v>
      </c>
      <c r="E8514" s="2" t="s">
        <v>83</v>
      </c>
      <c r="F8514" s="2" t="s">
        <v>977</v>
      </c>
      <c r="G8514" s="14" t="n">
        <v>24.5</v>
      </c>
      <c r="H8514" s="14" t="n">
        <v>21.1</v>
      </c>
      <c r="I8514" s="14" t="n">
        <v>24.5</v>
      </c>
      <c r="J8514" s="23" t="n">
        <f aca="false">IF(AND(E8514="Priority",ISNUMBER('Cost model'!N739)),'Cost model'!N739,'Cost model'!M739)</f>
        <v>23.5</v>
      </c>
      <c r="K8514" s="14" t="n">
        <f aca="false">J8514-H8514</f>
        <v>2.4</v>
      </c>
      <c r="L8514" s="14" t="n">
        <f aca="false">G8514-H8514</f>
        <v>3.4</v>
      </c>
    </row>
    <row r="8515" customFormat="false" ht="15" hidden="false" customHeight="false" outlineLevel="0" collapsed="false">
      <c r="A8515" s="2" t="s">
        <v>142</v>
      </c>
      <c r="B8515" s="2" t="s">
        <v>174</v>
      </c>
      <c r="C8515" s="2" t="s">
        <v>47</v>
      </c>
      <c r="D8515" s="2" t="s">
        <v>10</v>
      </c>
      <c r="E8515" s="2" t="s">
        <v>74</v>
      </c>
      <c r="F8515" s="2" t="s">
        <v>976</v>
      </c>
      <c r="G8515" s="14" t="n">
        <v>14.5</v>
      </c>
      <c r="H8515" s="14" t="n">
        <v>21.1</v>
      </c>
      <c r="I8515" s="14" t="n">
        <v>14.5</v>
      </c>
      <c r="J8515" s="23" t="n">
        <f aca="false">IF(AND(E8515="Priority",ISNUMBER('Cost model'!N692)),'Cost model'!N692,'Cost model'!M692)</f>
        <v>9.5</v>
      </c>
      <c r="K8515" s="14" t="n">
        <f aca="false">J8515-H8515</f>
        <v>-11.6</v>
      </c>
      <c r="L8515" s="14" t="n">
        <f aca="false">G8515-H8515</f>
        <v>-6.6</v>
      </c>
    </row>
    <row r="8516" customFormat="false" ht="15" hidden="false" customHeight="false" outlineLevel="0" collapsed="false">
      <c r="A8516" s="2" t="s">
        <v>221</v>
      </c>
      <c r="B8516" s="2" t="s">
        <v>221</v>
      </c>
      <c r="C8516" s="2" t="s">
        <v>47</v>
      </c>
      <c r="D8516" s="2" t="s">
        <v>10</v>
      </c>
      <c r="E8516" s="2" t="s">
        <v>74</v>
      </c>
      <c r="F8516" s="2" t="s">
        <v>977</v>
      </c>
      <c r="G8516" s="14" t="n">
        <v>9.5</v>
      </c>
      <c r="H8516" s="14" t="n">
        <v>6.79</v>
      </c>
      <c r="I8516" s="14" t="n">
        <v>9.5</v>
      </c>
      <c r="J8516" s="23" t="n">
        <f aca="false">IF(AND(E8516="Priority",ISNUMBER('Cost model'!N737)),'Cost model'!N737,'Cost model'!M737)</f>
        <v>8.5</v>
      </c>
      <c r="K8516" s="14" t="n">
        <f aca="false">J8516-H8516</f>
        <v>1.71</v>
      </c>
      <c r="L8516" s="14" t="n">
        <f aca="false">G8516-H8516</f>
        <v>2.71</v>
      </c>
    </row>
    <row r="8517" customFormat="false" ht="15" hidden="false" customHeight="false" outlineLevel="0" collapsed="false">
      <c r="A8517" s="2" t="s">
        <v>124</v>
      </c>
      <c r="B8517" s="2" t="s">
        <v>124</v>
      </c>
      <c r="C8517" s="2" t="s">
        <v>48</v>
      </c>
      <c r="D8517" s="2" t="s">
        <v>12</v>
      </c>
      <c r="E8517" s="2" t="s">
        <v>74</v>
      </c>
      <c r="F8517" s="2" t="s">
        <v>977</v>
      </c>
      <c r="G8517" s="14" t="n">
        <v>12.5</v>
      </c>
      <c r="H8517" s="14" t="n">
        <v>27.75</v>
      </c>
      <c r="I8517" s="14" t="n">
        <v>12.5</v>
      </c>
      <c r="J8517" s="23" t="n">
        <f aca="false">IF(AND(E8517="Priority",ISNUMBER('Cost model'!N321)),'Cost model'!N321,'Cost model'!M321)</f>
        <v>40</v>
      </c>
      <c r="K8517" s="14" t="n">
        <f aca="false">J8517-H8517</f>
        <v>12.25</v>
      </c>
      <c r="L8517" s="14" t="n">
        <f aca="false">G8517-H8517</f>
        <v>-15.25</v>
      </c>
    </row>
    <row r="8518" customFormat="false" ht="15" hidden="false" customHeight="false" outlineLevel="0" collapsed="false">
      <c r="A8518" s="2" t="s">
        <v>124</v>
      </c>
      <c r="B8518" s="2" t="s">
        <v>142</v>
      </c>
      <c r="C8518" s="2" t="s">
        <v>49</v>
      </c>
      <c r="D8518" s="2" t="s">
        <v>10</v>
      </c>
      <c r="E8518" s="2" t="s">
        <v>74</v>
      </c>
      <c r="F8518" s="2" t="s">
        <v>976</v>
      </c>
      <c r="G8518" s="14" t="n">
        <v>19</v>
      </c>
      <c r="H8518" s="14" t="n">
        <v>23.88</v>
      </c>
      <c r="I8518" s="14" t="n">
        <v>17.5</v>
      </c>
      <c r="J8518" s="23" t="n">
        <f aca="false">IF(AND(E8518="Priority",ISNUMBER('Cost model'!N334)),'Cost model'!N334,'Cost model'!M334)</f>
        <v>20.5</v>
      </c>
      <c r="K8518" s="14" t="n">
        <f aca="false">J8518-H8518</f>
        <v>-3.38</v>
      </c>
      <c r="L8518" s="14" t="n">
        <f aca="false">G8518-H8518</f>
        <v>-4.88</v>
      </c>
    </row>
    <row r="8519" customFormat="false" ht="15" hidden="false" customHeight="false" outlineLevel="0" collapsed="false">
      <c r="A8519" s="2" t="s">
        <v>174</v>
      </c>
      <c r="B8519" s="2" t="s">
        <v>174</v>
      </c>
      <c r="C8519" s="2" t="s">
        <v>48</v>
      </c>
      <c r="D8519" s="2" t="s">
        <v>10</v>
      </c>
      <c r="E8519" s="2" t="s">
        <v>74</v>
      </c>
      <c r="F8519" s="2" t="s">
        <v>977</v>
      </c>
      <c r="G8519" s="14" t="n">
        <v>12.5</v>
      </c>
      <c r="H8519" s="14" t="n">
        <v>8.86</v>
      </c>
      <c r="I8519" s="14" t="n">
        <v>12.5</v>
      </c>
      <c r="J8519" s="23" t="n">
        <f aca="false">IF(AND(E8519="Priority",ISNUMBER('Cost model'!N168)),'Cost model'!N168,'Cost model'!M168)</f>
        <v>13.5</v>
      </c>
      <c r="K8519" s="14" t="n">
        <f aca="false">J8519-H8519</f>
        <v>4.64</v>
      </c>
      <c r="L8519" s="14" t="n">
        <f aca="false">G8519-H8519</f>
        <v>3.64</v>
      </c>
    </row>
    <row r="8520" customFormat="false" ht="15" hidden="false" customHeight="false" outlineLevel="0" collapsed="false">
      <c r="A8520" s="2" t="s">
        <v>205</v>
      </c>
      <c r="B8520" s="2" t="s">
        <v>174</v>
      </c>
      <c r="C8520" s="2" t="s">
        <v>48</v>
      </c>
      <c r="D8520" s="2" t="s">
        <v>12</v>
      </c>
      <c r="E8520" s="2" t="s">
        <v>83</v>
      </c>
      <c r="F8520" s="2" t="s">
        <v>976</v>
      </c>
      <c r="G8520" s="14" t="n">
        <v>24.5</v>
      </c>
      <c r="H8520" s="14" t="n">
        <v>67.97</v>
      </c>
      <c r="I8520" s="14" t="n">
        <v>24.5</v>
      </c>
      <c r="J8520" s="23" t="n">
        <f aca="false">IF(AND(E8520="Priority",ISNUMBER('Cost model'!N561)),'Cost model'!N561,'Cost model'!M561)</f>
        <v>70</v>
      </c>
      <c r="K8520" s="14" t="n">
        <f aca="false">J8520-H8520</f>
        <v>2.03</v>
      </c>
      <c r="L8520" s="14" t="n">
        <f aca="false">G8520-H8520</f>
        <v>-43.47</v>
      </c>
    </row>
    <row r="8521" customFormat="false" ht="15" hidden="false" customHeight="false" outlineLevel="0" collapsed="false">
      <c r="A8521" s="2" t="s">
        <v>124</v>
      </c>
      <c r="B8521" s="2" t="s">
        <v>124</v>
      </c>
      <c r="C8521" s="2" t="s">
        <v>48</v>
      </c>
      <c r="D8521" s="2" t="s">
        <v>10</v>
      </c>
      <c r="E8521" s="2" t="s">
        <v>74</v>
      </c>
      <c r="F8521" s="2" t="s">
        <v>977</v>
      </c>
      <c r="G8521" s="14" t="n">
        <v>12.5</v>
      </c>
      <c r="H8521" s="14" t="n">
        <v>13.32</v>
      </c>
      <c r="I8521" s="14" t="n">
        <v>12.5</v>
      </c>
      <c r="J8521" s="23" t="n">
        <f aca="false">IF(AND(E8521="Priority",ISNUMBER('Cost model'!N318)),'Cost model'!N318,'Cost model'!M318)</f>
        <v>14.5</v>
      </c>
      <c r="K8521" s="14" t="n">
        <f aca="false">J8521-H8521</f>
        <v>1.18</v>
      </c>
      <c r="L8521" s="14" t="n">
        <f aca="false">G8521-H8521</f>
        <v>-0.82</v>
      </c>
    </row>
    <row r="8522" customFormat="false" ht="15" hidden="false" customHeight="false" outlineLevel="0" collapsed="false">
      <c r="A8522" s="2" t="s">
        <v>158</v>
      </c>
      <c r="B8522" s="2" t="s">
        <v>124</v>
      </c>
      <c r="C8522" s="2" t="s">
        <v>49</v>
      </c>
      <c r="D8522" s="2" t="s">
        <v>13</v>
      </c>
      <c r="E8522" s="2" t="s">
        <v>74</v>
      </c>
      <c r="F8522" s="2" t="s">
        <v>976</v>
      </c>
      <c r="G8522" s="14" t="n">
        <v>50</v>
      </c>
      <c r="H8522" s="14" t="n">
        <v>473.3</v>
      </c>
      <c r="I8522" s="14" t="n">
        <v>85</v>
      </c>
      <c r="J8522" s="23" t="n">
        <f aca="false">IF(AND(E8522="Priority",ISNUMBER('Cost model'!N460)),'Cost model'!N460,'Cost model'!M460)</f>
        <v>135</v>
      </c>
      <c r="K8522" s="14" t="n">
        <f aca="false">J8522-H8522</f>
        <v>-338.3</v>
      </c>
      <c r="L8522" s="14" t="n">
        <f aca="false">G8522-H8522</f>
        <v>-423.3</v>
      </c>
    </row>
    <row r="8523" customFormat="false" ht="15" hidden="false" customHeight="false" outlineLevel="0" collapsed="false">
      <c r="A8523" s="2" t="s">
        <v>221</v>
      </c>
      <c r="B8523" s="2" t="s">
        <v>174</v>
      </c>
      <c r="C8523" s="2" t="s">
        <v>47</v>
      </c>
      <c r="D8523" s="2" t="s">
        <v>10</v>
      </c>
      <c r="E8523" s="2" t="s">
        <v>74</v>
      </c>
      <c r="F8523" s="2" t="s">
        <v>976</v>
      </c>
      <c r="G8523" s="14" t="n">
        <v>9.5</v>
      </c>
      <c r="H8523" s="14" t="n">
        <v>8.14</v>
      </c>
      <c r="I8523" s="14" t="n">
        <v>19.5</v>
      </c>
      <c r="J8523" s="23" t="n">
        <f aca="false">IF(AND(E8523="Priority",ISNUMBER('Cost model'!N782)),'Cost model'!N782,'Cost model'!M782)</f>
        <v>11.5</v>
      </c>
      <c r="K8523" s="14" t="n">
        <f aca="false">J8523-H8523</f>
        <v>3.36</v>
      </c>
      <c r="L8523" s="14" t="n">
        <f aca="false">G8523-H8523</f>
        <v>1.36</v>
      </c>
    </row>
    <row r="8524" customFormat="false" ht="15" hidden="false" customHeight="false" outlineLevel="0" collapsed="false">
      <c r="A8524" s="2" t="s">
        <v>174</v>
      </c>
      <c r="B8524" s="2" t="s">
        <v>174</v>
      </c>
      <c r="C8524" s="2" t="s">
        <v>48</v>
      </c>
      <c r="D8524" s="2" t="s">
        <v>14</v>
      </c>
      <c r="E8524" s="2" t="s">
        <v>74</v>
      </c>
      <c r="F8524" s="2" t="s">
        <v>977</v>
      </c>
      <c r="G8524" s="14" t="n">
        <v>45</v>
      </c>
      <c r="H8524" s="14" t="n">
        <v>75.49</v>
      </c>
      <c r="I8524" s="14" t="n">
        <v>45</v>
      </c>
      <c r="J8524" s="23" t="n">
        <f aca="false">IF(AND(E8524="Priority",ISNUMBER('Cost model'!N177)),'Cost model'!N177,'Cost model'!M177)</f>
        <v>110</v>
      </c>
      <c r="K8524" s="14" t="n">
        <f aca="false">J8524-H8524</f>
        <v>34.51</v>
      </c>
      <c r="L8524" s="14" t="n">
        <f aca="false">G8524-H8524</f>
        <v>-30.49</v>
      </c>
    </row>
    <row r="8525" customFormat="false" ht="15" hidden="false" customHeight="false" outlineLevel="0" collapsed="false">
      <c r="A8525" s="2" t="s">
        <v>142</v>
      </c>
      <c r="B8525" s="2" t="s">
        <v>174</v>
      </c>
      <c r="C8525" s="2" t="s">
        <v>48</v>
      </c>
      <c r="D8525" s="2" t="s">
        <v>10</v>
      </c>
      <c r="E8525" s="2" t="s">
        <v>74</v>
      </c>
      <c r="F8525" s="2" t="s">
        <v>976</v>
      </c>
      <c r="G8525" s="14" t="n">
        <v>12.5</v>
      </c>
      <c r="H8525" s="14" t="n">
        <v>15.25</v>
      </c>
      <c r="I8525" s="14" t="n">
        <v>14.5</v>
      </c>
      <c r="J8525" s="23" t="n">
        <f aca="false">IF(AND(E8525="Priority",ISNUMBER('Cost model'!N693)),'Cost model'!N693,'Cost model'!M693)</f>
        <v>11.5</v>
      </c>
      <c r="K8525" s="14" t="n">
        <f aca="false">J8525-H8525</f>
        <v>-3.75</v>
      </c>
      <c r="L8525" s="14" t="n">
        <f aca="false">G8525-H8525</f>
        <v>-2.75</v>
      </c>
    </row>
    <row r="8526" customFormat="false" ht="15" hidden="false" customHeight="false" outlineLevel="0" collapsed="false">
      <c r="A8526" s="2" t="s">
        <v>174</v>
      </c>
      <c r="B8526" s="2" t="s">
        <v>124</v>
      </c>
      <c r="C8526" s="2" t="s">
        <v>48</v>
      </c>
      <c r="D8526" s="2" t="s">
        <v>10</v>
      </c>
      <c r="E8526" s="2" t="s">
        <v>74</v>
      </c>
      <c r="F8526" s="2" t="s">
        <v>976</v>
      </c>
      <c r="G8526" s="14" t="n">
        <v>12.5</v>
      </c>
      <c r="H8526" s="14" t="n">
        <v>9.03</v>
      </c>
      <c r="I8526" s="14" t="n">
        <v>12.5</v>
      </c>
      <c r="J8526" s="23" t="n">
        <f aca="false">IF(AND(E8526="Priority",ISNUMBER('Cost model'!N108)),'Cost model'!N108,'Cost model'!M108)</f>
        <v>15.5</v>
      </c>
      <c r="K8526" s="14" t="n">
        <f aca="false">J8526-H8526</f>
        <v>6.47</v>
      </c>
      <c r="L8526" s="14" t="n">
        <f aca="false">G8526-H8526</f>
        <v>3.47</v>
      </c>
    </row>
    <row r="8527" customFormat="false" ht="15" hidden="false" customHeight="false" outlineLevel="0" collapsed="false">
      <c r="A8527" s="2" t="s">
        <v>174</v>
      </c>
      <c r="B8527" s="2" t="s">
        <v>174</v>
      </c>
      <c r="C8527" s="2" t="s">
        <v>48</v>
      </c>
      <c r="D8527" s="2" t="s">
        <v>13</v>
      </c>
      <c r="E8527" s="2" t="s">
        <v>74</v>
      </c>
      <c r="F8527" s="2" t="s">
        <v>977</v>
      </c>
      <c r="G8527" s="14" t="n">
        <v>24.5</v>
      </c>
      <c r="H8527" s="14" t="n">
        <v>34.39</v>
      </c>
      <c r="I8527" s="14" t="n">
        <v>24.5</v>
      </c>
      <c r="J8527" s="23" t="n">
        <f aca="false">IF(AND(E8527="Priority",ISNUMBER('Cost model'!N174)),'Cost model'!N174,'Cost model'!M174)</f>
        <v>70</v>
      </c>
      <c r="K8527" s="14" t="n">
        <f aca="false">J8527-H8527</f>
        <v>35.61</v>
      </c>
      <c r="L8527" s="14" t="n">
        <f aca="false">G8527-H8527</f>
        <v>-9.89</v>
      </c>
    </row>
    <row r="8528" customFormat="false" ht="15" hidden="false" customHeight="false" outlineLevel="0" collapsed="false">
      <c r="A8528" s="2" t="s">
        <v>174</v>
      </c>
      <c r="B8528" s="2" t="s">
        <v>174</v>
      </c>
      <c r="C8528" s="2" t="s">
        <v>48</v>
      </c>
      <c r="D8528" s="2" t="s">
        <v>12</v>
      </c>
      <c r="E8528" s="2" t="s">
        <v>74</v>
      </c>
      <c r="F8528" s="2" t="s">
        <v>977</v>
      </c>
      <c r="G8528" s="14" t="n">
        <v>12.5</v>
      </c>
      <c r="H8528" s="14" t="n">
        <v>31.78</v>
      </c>
      <c r="I8528" s="14" t="n">
        <v>12.5</v>
      </c>
      <c r="J8528" s="23" t="n">
        <f aca="false">IF(AND(E8528="Priority",ISNUMBER('Cost model'!N171)),'Cost model'!N171,'Cost model'!M171)</f>
        <v>40</v>
      </c>
      <c r="K8528" s="14" t="n">
        <f aca="false">J8528-H8528</f>
        <v>8.22</v>
      </c>
      <c r="L8528" s="14" t="n">
        <f aca="false">G8528-H8528</f>
        <v>-19.28</v>
      </c>
    </row>
    <row r="8529" customFormat="false" ht="15" hidden="false" customHeight="false" outlineLevel="0" collapsed="false">
      <c r="A8529" s="2" t="s">
        <v>124</v>
      </c>
      <c r="B8529" s="2" t="s">
        <v>124</v>
      </c>
      <c r="C8529" s="2" t="s">
        <v>48</v>
      </c>
      <c r="D8529" s="2" t="s">
        <v>10</v>
      </c>
      <c r="E8529" s="2" t="s">
        <v>74</v>
      </c>
      <c r="F8529" s="2" t="s">
        <v>977</v>
      </c>
      <c r="G8529" s="14" t="n">
        <v>12.5</v>
      </c>
      <c r="H8529" s="14" t="n">
        <v>9.41</v>
      </c>
      <c r="I8529" s="14" t="n">
        <v>12.5</v>
      </c>
      <c r="J8529" s="23" t="n">
        <f aca="false">IF(AND(E8529="Priority",ISNUMBER('Cost model'!N318)),'Cost model'!N318,'Cost model'!M318)</f>
        <v>14.5</v>
      </c>
      <c r="K8529" s="14" t="n">
        <f aca="false">J8529-H8529</f>
        <v>5.09</v>
      </c>
      <c r="L8529" s="14" t="n">
        <f aca="false">G8529-H8529</f>
        <v>3.09</v>
      </c>
    </row>
    <row r="8530" customFormat="false" ht="15" hidden="false" customHeight="false" outlineLevel="0" collapsed="false">
      <c r="A8530" s="2" t="s">
        <v>174</v>
      </c>
      <c r="B8530" s="2" t="s">
        <v>174</v>
      </c>
      <c r="C8530" s="2" t="s">
        <v>49</v>
      </c>
      <c r="D8530" s="2" t="s">
        <v>14</v>
      </c>
      <c r="E8530" s="2" t="s">
        <v>74</v>
      </c>
      <c r="F8530" s="2" t="s">
        <v>977</v>
      </c>
      <c r="G8530" s="14" t="n">
        <v>85</v>
      </c>
      <c r="H8530" s="14" t="n">
        <v>133.12</v>
      </c>
      <c r="I8530" s="14" t="n">
        <v>85</v>
      </c>
      <c r="J8530" s="23" t="n">
        <f aca="false">IF(AND(E8530="Priority",ISNUMBER('Cost model'!N178)),'Cost model'!N178,'Cost model'!M178)</f>
        <v>145</v>
      </c>
      <c r="K8530" s="14" t="n">
        <f aca="false">J8530-H8530</f>
        <v>11.88</v>
      </c>
      <c r="L8530" s="14" t="n">
        <f aca="false">G8530-H8530</f>
        <v>-48.12</v>
      </c>
    </row>
    <row r="8531" customFormat="false" ht="15" hidden="false" customHeight="false" outlineLevel="0" collapsed="false">
      <c r="A8531" s="2" t="s">
        <v>221</v>
      </c>
      <c r="B8531" s="2" t="s">
        <v>174</v>
      </c>
      <c r="C8531" s="2" t="s">
        <v>47</v>
      </c>
      <c r="D8531" s="2" t="s">
        <v>12</v>
      </c>
      <c r="E8531" s="2" t="s">
        <v>74</v>
      </c>
      <c r="F8531" s="2" t="s">
        <v>976</v>
      </c>
      <c r="G8531" s="14" t="n">
        <v>9.5</v>
      </c>
      <c r="H8531" s="14" t="n">
        <v>60.23</v>
      </c>
      <c r="I8531" s="14" t="n">
        <v>24.5</v>
      </c>
      <c r="J8531" s="23" t="n">
        <f aca="false">IF(AND(E8531="Priority",ISNUMBER('Cost model'!N785)),'Cost model'!N785,'Cost model'!M785)</f>
        <v>50</v>
      </c>
      <c r="K8531" s="14" t="n">
        <f aca="false">J8531-H8531</f>
        <v>-10.23</v>
      </c>
      <c r="L8531" s="14" t="n">
        <f aca="false">G8531-H8531</f>
        <v>-50.73</v>
      </c>
    </row>
    <row r="8532" customFormat="false" ht="15" hidden="false" customHeight="false" outlineLevel="0" collapsed="false">
      <c r="A8532" s="2" t="s">
        <v>174</v>
      </c>
      <c r="B8532" s="2" t="s">
        <v>174</v>
      </c>
      <c r="C8532" s="2" t="s">
        <v>47</v>
      </c>
      <c r="D8532" s="2" t="s">
        <v>10</v>
      </c>
      <c r="E8532" s="2" t="s">
        <v>74</v>
      </c>
      <c r="F8532" s="2" t="s">
        <v>977</v>
      </c>
      <c r="G8532" s="14" t="n">
        <v>9.5</v>
      </c>
      <c r="H8532" s="14" t="n">
        <v>42.2</v>
      </c>
      <c r="I8532" s="14" t="n">
        <v>9.5</v>
      </c>
      <c r="J8532" s="23" t="n">
        <f aca="false">IF(AND(E8532="Priority",ISNUMBER('Cost model'!N167)),'Cost model'!N167,'Cost model'!M167)</f>
        <v>8.5</v>
      </c>
      <c r="K8532" s="14" t="n">
        <f aca="false">J8532-H8532</f>
        <v>-33.7</v>
      </c>
      <c r="L8532" s="14" t="n">
        <f aca="false">G8532-H8532</f>
        <v>-32.7</v>
      </c>
    </row>
    <row r="8533" customFormat="false" ht="15" hidden="false" customHeight="false" outlineLevel="0" collapsed="false">
      <c r="A8533" s="2" t="s">
        <v>124</v>
      </c>
      <c r="B8533" s="2" t="s">
        <v>124</v>
      </c>
      <c r="C8533" s="2" t="s">
        <v>47</v>
      </c>
      <c r="D8533" s="2" t="s">
        <v>12</v>
      </c>
      <c r="E8533" s="2" t="s">
        <v>74</v>
      </c>
      <c r="F8533" s="2" t="s">
        <v>977</v>
      </c>
      <c r="G8533" s="14" t="n">
        <v>9.5</v>
      </c>
      <c r="H8533" s="14" t="n">
        <v>29.44</v>
      </c>
      <c r="I8533" s="14" t="n">
        <v>9.5</v>
      </c>
      <c r="J8533" s="23" t="n">
        <f aca="false">IF(AND(E8533="Priority",ISNUMBER('Cost model'!N320)),'Cost model'!N320,'Cost model'!M320)</f>
        <v>24.5</v>
      </c>
      <c r="K8533" s="14" t="n">
        <f aca="false">J8533-H8533</f>
        <v>-4.94</v>
      </c>
      <c r="L8533" s="14" t="n">
        <f aca="false">G8533-H8533</f>
        <v>-19.94</v>
      </c>
    </row>
    <row r="8534" customFormat="false" ht="15" hidden="false" customHeight="false" outlineLevel="0" collapsed="false">
      <c r="A8534" s="2" t="s">
        <v>158</v>
      </c>
      <c r="B8534" s="2" t="s">
        <v>158</v>
      </c>
      <c r="C8534" s="2" t="s">
        <v>47</v>
      </c>
      <c r="D8534" s="2" t="s">
        <v>10</v>
      </c>
      <c r="E8534" s="2" t="s">
        <v>74</v>
      </c>
      <c r="F8534" s="2" t="s">
        <v>977</v>
      </c>
      <c r="G8534" s="14" t="n">
        <v>9.5</v>
      </c>
      <c r="H8534" s="14" t="n">
        <v>5.82</v>
      </c>
      <c r="I8534" s="14" t="n">
        <v>9.5</v>
      </c>
      <c r="J8534" s="23" t="n">
        <f aca="false">IF(AND(E8534="Priority",ISNUMBER('Cost model'!N422)),'Cost model'!N422,'Cost model'!M422)</f>
        <v>8.5</v>
      </c>
      <c r="K8534" s="14" t="n">
        <f aca="false">J8534-H8534</f>
        <v>2.68</v>
      </c>
      <c r="L8534" s="14" t="n">
        <f aca="false">G8534-H8534</f>
        <v>3.68</v>
      </c>
    </row>
    <row r="8535" customFormat="false" ht="15" hidden="false" customHeight="false" outlineLevel="0" collapsed="false">
      <c r="A8535" s="2" t="s">
        <v>123</v>
      </c>
      <c r="B8535" s="2" t="s">
        <v>174</v>
      </c>
      <c r="C8535" s="2" t="s">
        <v>47</v>
      </c>
      <c r="D8535" s="2" t="s">
        <v>12</v>
      </c>
      <c r="E8535" s="2" t="s">
        <v>74</v>
      </c>
      <c r="F8535" s="2" t="s">
        <v>976</v>
      </c>
      <c r="G8535" s="14" t="n">
        <v>19.5</v>
      </c>
      <c r="H8535" s="14" t="n">
        <v>11.53</v>
      </c>
      <c r="I8535" s="14" t="n">
        <v>19.5</v>
      </c>
      <c r="J8535" s="23" t="n">
        <f aca="false">IF(AND(E8535="Priority",ISNUMBER('Cost model'!N50)),'Cost model'!N50,'Cost model'!M50)</f>
        <v>40</v>
      </c>
      <c r="K8535" s="14" t="n">
        <f aca="false">J8535-H8535</f>
        <v>28.47</v>
      </c>
      <c r="L8535" s="14" t="n">
        <f aca="false">G8535-H8535</f>
        <v>7.97</v>
      </c>
    </row>
    <row r="8536" customFormat="false" ht="15" hidden="false" customHeight="false" outlineLevel="0" collapsed="false">
      <c r="A8536" s="2" t="s">
        <v>124</v>
      </c>
      <c r="B8536" s="2" t="s">
        <v>124</v>
      </c>
      <c r="C8536" s="2" t="s">
        <v>47</v>
      </c>
      <c r="D8536" s="2" t="s">
        <v>10</v>
      </c>
      <c r="E8536" s="2" t="s">
        <v>74</v>
      </c>
      <c r="F8536" s="2" t="s">
        <v>977</v>
      </c>
      <c r="G8536" s="14" t="n">
        <v>9.5</v>
      </c>
      <c r="H8536" s="14" t="n">
        <v>7.5</v>
      </c>
      <c r="I8536" s="14" t="n">
        <v>9.5</v>
      </c>
      <c r="J8536" s="23" t="n">
        <f aca="false">IF(AND(E8536="Priority",ISNUMBER('Cost model'!N317)),'Cost model'!N317,'Cost model'!M317)</f>
        <v>10.5</v>
      </c>
      <c r="K8536" s="14" t="n">
        <f aca="false">J8536-H8536</f>
        <v>3</v>
      </c>
      <c r="L8536" s="14" t="n">
        <f aca="false">G8536-H8536</f>
        <v>2</v>
      </c>
    </row>
    <row r="8537" customFormat="false" ht="15" hidden="false" customHeight="false" outlineLevel="0" collapsed="false">
      <c r="A8537" s="2" t="s">
        <v>124</v>
      </c>
      <c r="B8537" s="2" t="s">
        <v>124</v>
      </c>
      <c r="C8537" s="2" t="s">
        <v>47</v>
      </c>
      <c r="D8537" s="2" t="s">
        <v>10</v>
      </c>
      <c r="E8537" s="2" t="s">
        <v>83</v>
      </c>
      <c r="F8537" s="2" t="s">
        <v>977</v>
      </c>
      <c r="G8537" s="14" t="n">
        <v>14.5</v>
      </c>
      <c r="H8537" s="14" t="n">
        <v>6.07</v>
      </c>
      <c r="I8537" s="14" t="n">
        <v>14.5</v>
      </c>
      <c r="J8537" s="23" t="n">
        <f aca="false">IF(AND(E8537="Priority",ISNUMBER('Cost model'!N317)),'Cost model'!N317,'Cost model'!M317)</f>
        <v>15.5</v>
      </c>
      <c r="K8537" s="14" t="n">
        <f aca="false">J8537-H8537</f>
        <v>9.43</v>
      </c>
      <c r="L8537" s="14" t="n">
        <f aca="false">G8537-H8537</f>
        <v>8.43</v>
      </c>
    </row>
    <row r="8538" customFormat="false" ht="15" hidden="false" customHeight="false" outlineLevel="0" collapsed="false">
      <c r="A8538" s="2" t="s">
        <v>124</v>
      </c>
      <c r="B8538" s="2" t="s">
        <v>124</v>
      </c>
      <c r="C8538" s="2" t="s">
        <v>47</v>
      </c>
      <c r="D8538" s="2" t="s">
        <v>12</v>
      </c>
      <c r="E8538" s="2" t="s">
        <v>74</v>
      </c>
      <c r="F8538" s="2" t="s">
        <v>977</v>
      </c>
      <c r="G8538" s="14" t="n">
        <v>9.5</v>
      </c>
      <c r="H8538" s="14" t="n">
        <v>28.62</v>
      </c>
      <c r="I8538" s="14" t="n">
        <v>9.5</v>
      </c>
      <c r="J8538" s="23" t="n">
        <f aca="false">IF(AND(E8538="Priority",ISNUMBER('Cost model'!N320)),'Cost model'!N320,'Cost model'!M320)</f>
        <v>24.5</v>
      </c>
      <c r="K8538" s="14" t="n">
        <f aca="false">J8538-H8538</f>
        <v>-4.12</v>
      </c>
      <c r="L8538" s="14" t="n">
        <f aca="false">G8538-H8538</f>
        <v>-19.12</v>
      </c>
    </row>
    <row r="8539" customFormat="false" ht="15" hidden="false" customHeight="false" outlineLevel="0" collapsed="false">
      <c r="A8539" s="2" t="s">
        <v>174</v>
      </c>
      <c r="B8539" s="2" t="s">
        <v>174</v>
      </c>
      <c r="C8539" s="2" t="s">
        <v>48</v>
      </c>
      <c r="D8539" s="2" t="s">
        <v>13</v>
      </c>
      <c r="E8539" s="2" t="s">
        <v>83</v>
      </c>
      <c r="F8539" s="2" t="s">
        <v>977</v>
      </c>
      <c r="G8539" s="14" t="n">
        <v>45</v>
      </c>
      <c r="H8539" s="14" t="n">
        <v>65.03</v>
      </c>
      <c r="I8539" s="14" t="n">
        <v>45</v>
      </c>
      <c r="J8539" s="23" t="n">
        <f aca="false">IF(AND(E8539="Priority",ISNUMBER('Cost model'!N174)),'Cost model'!N174,'Cost model'!M174)</f>
        <v>95</v>
      </c>
      <c r="K8539" s="14" t="n">
        <f aca="false">J8539-H8539</f>
        <v>29.97</v>
      </c>
      <c r="L8539" s="14" t="n">
        <f aca="false">G8539-H8539</f>
        <v>-20.03</v>
      </c>
    </row>
    <row r="8540" customFormat="false" ht="15" hidden="false" customHeight="false" outlineLevel="0" collapsed="false">
      <c r="A8540" s="2" t="s">
        <v>124</v>
      </c>
      <c r="B8540" s="2" t="s">
        <v>124</v>
      </c>
      <c r="C8540" s="2" t="s">
        <v>47</v>
      </c>
      <c r="D8540" s="2" t="s">
        <v>10</v>
      </c>
      <c r="E8540" s="2" t="s">
        <v>83</v>
      </c>
      <c r="F8540" s="2" t="s">
        <v>977</v>
      </c>
      <c r="G8540" s="14" t="n">
        <v>14.5</v>
      </c>
      <c r="H8540" s="14" t="n">
        <v>37.75</v>
      </c>
      <c r="I8540" s="14" t="n">
        <v>14.5</v>
      </c>
      <c r="J8540" s="23" t="n">
        <f aca="false">IF(AND(E8540="Priority",ISNUMBER('Cost model'!N317)),'Cost model'!N317,'Cost model'!M317)</f>
        <v>15.5</v>
      </c>
      <c r="K8540" s="14" t="n">
        <f aca="false">J8540-H8540</f>
        <v>-22.25</v>
      </c>
      <c r="L8540" s="14" t="n">
        <f aca="false">G8540-H8540</f>
        <v>-23.25</v>
      </c>
    </row>
    <row r="8541" customFormat="false" ht="15" hidden="false" customHeight="false" outlineLevel="0" collapsed="false">
      <c r="A8541" s="2" t="s">
        <v>174</v>
      </c>
      <c r="B8541" s="2" t="s">
        <v>174</v>
      </c>
      <c r="C8541" s="2" t="s">
        <v>49</v>
      </c>
      <c r="D8541" s="2" t="s">
        <v>12</v>
      </c>
      <c r="E8541" s="2" t="s">
        <v>83</v>
      </c>
      <c r="F8541" s="2" t="s">
        <v>977</v>
      </c>
      <c r="G8541" s="14" t="n">
        <v>29.5</v>
      </c>
      <c r="H8541" s="14" t="n">
        <v>62.54</v>
      </c>
      <c r="I8541" s="14" t="n">
        <v>29.5</v>
      </c>
      <c r="J8541" s="23" t="n">
        <f aca="false">IF(AND(E8541="Priority",ISNUMBER('Cost model'!N172)),'Cost model'!N172,'Cost model'!M172)</f>
        <v>60</v>
      </c>
      <c r="K8541" s="14" t="n">
        <f aca="false">J8541-H8541</f>
        <v>-2.54</v>
      </c>
      <c r="L8541" s="14" t="n">
        <f aca="false">G8541-H8541</f>
        <v>-33.04</v>
      </c>
    </row>
    <row r="8542" customFormat="false" ht="15" hidden="false" customHeight="false" outlineLevel="0" collapsed="false">
      <c r="A8542" s="2" t="s">
        <v>174</v>
      </c>
      <c r="B8542" s="2" t="s">
        <v>142</v>
      </c>
      <c r="C8542" s="2" t="s">
        <v>47</v>
      </c>
      <c r="D8542" s="2" t="s">
        <v>10</v>
      </c>
      <c r="E8542" s="2" t="s">
        <v>74</v>
      </c>
      <c r="F8542" s="2" t="s">
        <v>976</v>
      </c>
      <c r="G8542" s="14" t="n">
        <v>9.5</v>
      </c>
      <c r="H8542" s="14" t="n">
        <v>15.93</v>
      </c>
      <c r="I8542" s="14" t="n">
        <v>9.5</v>
      </c>
      <c r="J8542" s="23" t="n">
        <f aca="false">IF(AND(E8542="Priority",ISNUMBER('Cost model'!N122)),'Cost model'!N122,'Cost model'!M122)</f>
        <v>13.5</v>
      </c>
      <c r="K8542" s="14" t="n">
        <f aca="false">J8542-H8542</f>
        <v>-2.43</v>
      </c>
      <c r="L8542" s="14" t="n">
        <f aca="false">G8542-H8542</f>
        <v>-6.43</v>
      </c>
    </row>
    <row r="8543" customFormat="false" ht="15" hidden="false" customHeight="false" outlineLevel="0" collapsed="false">
      <c r="A8543" s="2" t="s">
        <v>174</v>
      </c>
      <c r="B8543" s="2" t="s">
        <v>174</v>
      </c>
      <c r="C8543" s="2" t="s">
        <v>49</v>
      </c>
      <c r="D8543" s="2" t="s">
        <v>12</v>
      </c>
      <c r="E8543" s="2" t="s">
        <v>74</v>
      </c>
      <c r="F8543" s="2" t="s">
        <v>977</v>
      </c>
      <c r="G8543" s="14" t="n">
        <v>19.5</v>
      </c>
      <c r="H8543" s="14" t="n">
        <v>55.33</v>
      </c>
      <c r="I8543" s="14" t="n">
        <v>19.5</v>
      </c>
      <c r="J8543" s="23" t="n">
        <f aca="false">IF(AND(E8543="Priority",ISNUMBER('Cost model'!N172)),'Cost model'!N172,'Cost model'!M172)</f>
        <v>45</v>
      </c>
      <c r="K8543" s="14" t="n">
        <f aca="false">J8543-H8543</f>
        <v>-10.33</v>
      </c>
      <c r="L8543" s="14" t="n">
        <f aca="false">G8543-H8543</f>
        <v>-35.83</v>
      </c>
    </row>
    <row r="8544" customFormat="false" ht="15" hidden="false" customHeight="false" outlineLevel="0" collapsed="false">
      <c r="A8544" s="2" t="s">
        <v>174</v>
      </c>
      <c r="B8544" s="2" t="s">
        <v>124</v>
      </c>
      <c r="C8544" s="2" t="s">
        <v>48</v>
      </c>
      <c r="D8544" s="2" t="s">
        <v>14</v>
      </c>
      <c r="E8544" s="2" t="s">
        <v>74</v>
      </c>
      <c r="F8544" s="2" t="s">
        <v>976</v>
      </c>
      <c r="G8544" s="14" t="n">
        <v>45</v>
      </c>
      <c r="H8544" s="14" t="n">
        <v>148.25</v>
      </c>
      <c r="I8544" s="14" t="n">
        <v>45</v>
      </c>
      <c r="J8544" s="23" t="n">
        <f aca="false">IF(AND(E8544="Priority",ISNUMBER('Cost model'!N117)),'Cost model'!N117,'Cost model'!M117)</f>
        <v>135</v>
      </c>
      <c r="K8544" s="14" t="n">
        <f aca="false">J8544-H8544</f>
        <v>-13.25</v>
      </c>
      <c r="L8544" s="14" t="n">
        <f aca="false">G8544-H8544</f>
        <v>-103.25</v>
      </c>
    </row>
    <row r="8545" customFormat="false" ht="15" hidden="false" customHeight="false" outlineLevel="0" collapsed="false">
      <c r="A8545" s="2" t="s">
        <v>174</v>
      </c>
      <c r="B8545" s="2" t="s">
        <v>174</v>
      </c>
      <c r="C8545" s="2" t="s">
        <v>47</v>
      </c>
      <c r="D8545" s="2" t="s">
        <v>10</v>
      </c>
      <c r="E8545" s="2" t="s">
        <v>74</v>
      </c>
      <c r="F8545" s="2" t="s">
        <v>977</v>
      </c>
      <c r="G8545" s="14" t="n">
        <v>9.5</v>
      </c>
      <c r="H8545" s="14" t="n">
        <v>28.48</v>
      </c>
      <c r="I8545" s="14" t="n">
        <v>9.5</v>
      </c>
      <c r="J8545" s="23" t="n">
        <f aca="false">IF(AND(E8545="Priority",ISNUMBER('Cost model'!N167)),'Cost model'!N167,'Cost model'!M167)</f>
        <v>8.5</v>
      </c>
      <c r="K8545" s="14" t="n">
        <f aca="false">J8545-H8545</f>
        <v>-19.98</v>
      </c>
      <c r="L8545" s="14" t="n">
        <f aca="false">G8545-H8545</f>
        <v>-18.98</v>
      </c>
    </row>
    <row r="8546" customFormat="false" ht="15" hidden="false" customHeight="false" outlineLevel="0" collapsed="false">
      <c r="A8546" s="2" t="s">
        <v>158</v>
      </c>
      <c r="B8546" s="2" t="s">
        <v>158</v>
      </c>
      <c r="C8546" s="2" t="s">
        <v>49</v>
      </c>
      <c r="D8546" s="2" t="s">
        <v>10</v>
      </c>
      <c r="E8546" s="2" t="s">
        <v>74</v>
      </c>
      <c r="F8546" s="2" t="s">
        <v>977</v>
      </c>
      <c r="G8546" s="14" t="n">
        <v>19.5</v>
      </c>
      <c r="H8546" s="14" t="n">
        <v>97.7</v>
      </c>
      <c r="I8546" s="14" t="n">
        <v>17.5</v>
      </c>
      <c r="J8546" s="23" t="n">
        <f aca="false">IF(AND(E8546="Priority",ISNUMBER('Cost model'!N424)),'Cost model'!N424,'Cost model'!M424)</f>
        <v>16.5</v>
      </c>
      <c r="K8546" s="14" t="n">
        <f aca="false">J8546-H8546</f>
        <v>-81.2</v>
      </c>
      <c r="L8546" s="14" t="n">
        <f aca="false">G8546-H8546</f>
        <v>-78.2</v>
      </c>
    </row>
    <row r="8547" customFormat="false" ht="15" hidden="false" customHeight="false" outlineLevel="0" collapsed="false">
      <c r="A8547" s="2" t="s">
        <v>174</v>
      </c>
      <c r="B8547" s="2" t="s">
        <v>142</v>
      </c>
      <c r="C8547" s="2" t="s">
        <v>47</v>
      </c>
      <c r="D8547" s="2" t="s">
        <v>12</v>
      </c>
      <c r="E8547" s="2" t="s">
        <v>74</v>
      </c>
      <c r="F8547" s="2" t="s">
        <v>976</v>
      </c>
      <c r="G8547" s="14" t="n">
        <v>9.5</v>
      </c>
      <c r="H8547" s="14" t="n">
        <v>44.05</v>
      </c>
      <c r="I8547" s="14" t="n">
        <v>9.5</v>
      </c>
      <c r="J8547" s="23" t="n">
        <f aca="false">IF(AND(E8547="Priority",ISNUMBER('Cost model'!N125)),'Cost model'!N125,'Cost model'!M125)</f>
        <v>40</v>
      </c>
      <c r="K8547" s="14" t="n">
        <f aca="false">J8547-H8547</f>
        <v>-4.05</v>
      </c>
      <c r="L8547" s="14" t="n">
        <f aca="false">G8547-H8547</f>
        <v>-34.55</v>
      </c>
    </row>
    <row r="8548" customFormat="false" ht="15" hidden="false" customHeight="false" outlineLevel="0" collapsed="false">
      <c r="A8548" s="2" t="s">
        <v>174</v>
      </c>
      <c r="B8548" s="2" t="s">
        <v>142</v>
      </c>
      <c r="C8548" s="2" t="s">
        <v>49</v>
      </c>
      <c r="D8548" s="2" t="s">
        <v>12</v>
      </c>
      <c r="E8548" s="2" t="s">
        <v>74</v>
      </c>
      <c r="F8548" s="2" t="s">
        <v>976</v>
      </c>
      <c r="G8548" s="14" t="n">
        <v>19.5</v>
      </c>
      <c r="H8548" s="14" t="n">
        <v>67.31</v>
      </c>
      <c r="I8548" s="14" t="n">
        <v>19.5</v>
      </c>
      <c r="J8548" s="23" t="n">
        <f aca="false">IF(AND(E8548="Priority",ISNUMBER('Cost model'!N127)),'Cost model'!N127,'Cost model'!M127)</f>
        <v>50</v>
      </c>
      <c r="K8548" s="14" t="n">
        <f aca="false">J8548-H8548</f>
        <v>-17.31</v>
      </c>
      <c r="L8548" s="14" t="n">
        <f aca="false">G8548-H8548</f>
        <v>-47.81</v>
      </c>
    </row>
    <row r="8549" customFormat="false" ht="15" hidden="false" customHeight="false" outlineLevel="0" collapsed="false">
      <c r="A8549" s="2" t="s">
        <v>142</v>
      </c>
      <c r="B8549" s="2" t="s">
        <v>142</v>
      </c>
      <c r="C8549" s="2" t="s">
        <v>47</v>
      </c>
      <c r="D8549" s="2" t="s">
        <v>12</v>
      </c>
      <c r="E8549" s="2" t="s">
        <v>83</v>
      </c>
      <c r="F8549" s="2" t="s">
        <v>977</v>
      </c>
      <c r="G8549" s="14" t="n">
        <v>19.5</v>
      </c>
      <c r="H8549" s="14" t="n">
        <v>21.1</v>
      </c>
      <c r="I8549" s="14" t="n">
        <v>19.5</v>
      </c>
      <c r="J8549" s="23" t="n">
        <f aca="false">IF(AND(E8549="Priority",ISNUMBER('Cost model'!N635)),'Cost model'!N635,'Cost model'!M635)</f>
        <v>40</v>
      </c>
      <c r="K8549" s="14" t="n">
        <f aca="false">J8549-H8549</f>
        <v>18.9</v>
      </c>
      <c r="L8549" s="14" t="n">
        <f aca="false">G8549-H8549</f>
        <v>-1.6</v>
      </c>
    </row>
    <row r="8550" customFormat="false" ht="15" hidden="false" customHeight="false" outlineLevel="0" collapsed="false">
      <c r="A8550" s="2" t="s">
        <v>221</v>
      </c>
      <c r="B8550" s="2" t="s">
        <v>221</v>
      </c>
      <c r="C8550" s="2" t="s">
        <v>47</v>
      </c>
      <c r="D8550" s="2" t="s">
        <v>12</v>
      </c>
      <c r="E8550" s="2" t="s">
        <v>83</v>
      </c>
      <c r="F8550" s="2" t="s">
        <v>977</v>
      </c>
      <c r="G8550" s="14" t="n">
        <v>19.5</v>
      </c>
      <c r="H8550" s="14" t="n">
        <v>27.26</v>
      </c>
      <c r="I8550" s="14" t="n">
        <v>19.5</v>
      </c>
      <c r="J8550" s="23" t="n">
        <f aca="false">IF(AND(E8550="Priority",ISNUMBER('Cost model'!N740)),'Cost model'!N740,'Cost model'!M740)</f>
        <v>28.5</v>
      </c>
      <c r="K8550" s="14" t="n">
        <f aca="false">J8550-H8550</f>
        <v>1.24</v>
      </c>
      <c r="L8550" s="14" t="n">
        <f aca="false">G8550-H8550</f>
        <v>-7.76</v>
      </c>
    </row>
    <row r="8551" customFormat="false" ht="15" hidden="false" customHeight="false" outlineLevel="0" collapsed="false">
      <c r="A8551" s="2" t="s">
        <v>124</v>
      </c>
      <c r="B8551" s="2" t="s">
        <v>124</v>
      </c>
      <c r="C8551" s="2" t="s">
        <v>48</v>
      </c>
      <c r="D8551" s="2" t="s">
        <v>10</v>
      </c>
      <c r="E8551" s="2" t="s">
        <v>74</v>
      </c>
      <c r="F8551" s="2" t="s">
        <v>977</v>
      </c>
      <c r="G8551" s="14" t="n">
        <v>12.5</v>
      </c>
      <c r="H8551" s="14" t="n">
        <v>8.83</v>
      </c>
      <c r="I8551" s="14" t="n">
        <v>12.5</v>
      </c>
      <c r="J8551" s="23" t="n">
        <f aca="false">IF(AND(E8551="Priority",ISNUMBER('Cost model'!N318)),'Cost model'!N318,'Cost model'!M318)</f>
        <v>14.5</v>
      </c>
      <c r="K8551" s="14" t="n">
        <f aca="false">J8551-H8551</f>
        <v>5.67</v>
      </c>
      <c r="L8551" s="14" t="n">
        <f aca="false">G8551-H8551</f>
        <v>3.67</v>
      </c>
    </row>
    <row r="8552" customFormat="false" ht="15" hidden="false" customHeight="false" outlineLevel="0" collapsed="false">
      <c r="A8552" s="2" t="s">
        <v>174</v>
      </c>
      <c r="B8552" s="2" t="s">
        <v>174</v>
      </c>
      <c r="C8552" s="2" t="s">
        <v>47</v>
      </c>
      <c r="D8552" s="2" t="s">
        <v>13</v>
      </c>
      <c r="E8552" s="2" t="s">
        <v>74</v>
      </c>
      <c r="F8552" s="2" t="s">
        <v>977</v>
      </c>
      <c r="G8552" s="14" t="n">
        <v>19</v>
      </c>
      <c r="H8552" s="14" t="n">
        <v>30.21</v>
      </c>
      <c r="I8552" s="14" t="n">
        <v>19</v>
      </c>
      <c r="J8552" s="23" t="n">
        <f aca="false">IF(AND(E8552="Priority",ISNUMBER('Cost model'!N173)),'Cost model'!N173,'Cost model'!M173)</f>
        <v>60</v>
      </c>
      <c r="K8552" s="14" t="n">
        <f aca="false">J8552-H8552</f>
        <v>29.79</v>
      </c>
      <c r="L8552" s="14" t="n">
        <f aca="false">G8552-H8552</f>
        <v>-11.21</v>
      </c>
    </row>
    <row r="8553" customFormat="false" ht="15" hidden="false" customHeight="false" outlineLevel="0" collapsed="false">
      <c r="A8553" s="2" t="s">
        <v>124</v>
      </c>
      <c r="B8553" s="2" t="s">
        <v>124</v>
      </c>
      <c r="C8553" s="2" t="s">
        <v>49</v>
      </c>
      <c r="D8553" s="2" t="s">
        <v>10</v>
      </c>
      <c r="E8553" s="2" t="s">
        <v>74</v>
      </c>
      <c r="F8553" s="2" t="s">
        <v>977</v>
      </c>
      <c r="G8553" s="14" t="n">
        <v>17.5</v>
      </c>
      <c r="H8553" s="14" t="n">
        <v>20.03</v>
      </c>
      <c r="I8553" s="14" t="n">
        <v>17.5</v>
      </c>
      <c r="J8553" s="23" t="n">
        <f aca="false">IF(AND(E8553="Priority",ISNUMBER('Cost model'!N319)),'Cost model'!N319,'Cost model'!M319)</f>
        <v>16.5</v>
      </c>
      <c r="K8553" s="14" t="n">
        <f aca="false">J8553-H8553</f>
        <v>-3.53</v>
      </c>
      <c r="L8553" s="14" t="n">
        <f aca="false">G8553-H8553</f>
        <v>-2.53</v>
      </c>
    </row>
    <row r="8554" customFormat="false" ht="15" hidden="false" customHeight="false" outlineLevel="0" collapsed="false">
      <c r="A8554" s="2" t="s">
        <v>174</v>
      </c>
      <c r="B8554" s="2" t="s">
        <v>174</v>
      </c>
      <c r="C8554" s="2" t="s">
        <v>49</v>
      </c>
      <c r="D8554" s="2" t="s">
        <v>13</v>
      </c>
      <c r="E8554" s="2" t="s">
        <v>74</v>
      </c>
      <c r="F8554" s="2" t="s">
        <v>977</v>
      </c>
      <c r="G8554" s="14" t="n">
        <v>50</v>
      </c>
      <c r="H8554" s="14" t="n">
        <v>58.77</v>
      </c>
      <c r="I8554" s="14" t="n">
        <v>50</v>
      </c>
      <c r="J8554" s="23" t="n">
        <f aca="false">IF(AND(E8554="Priority",ISNUMBER('Cost model'!N175)),'Cost model'!N175,'Cost model'!M175)</f>
        <v>75</v>
      </c>
      <c r="K8554" s="14" t="n">
        <f aca="false">J8554-H8554</f>
        <v>16.23</v>
      </c>
      <c r="L8554" s="14" t="n">
        <f aca="false">G8554-H8554</f>
        <v>-8.77</v>
      </c>
    </row>
    <row r="8555" customFormat="false" ht="15" hidden="false" customHeight="false" outlineLevel="0" collapsed="false">
      <c r="A8555" s="2" t="s">
        <v>221</v>
      </c>
      <c r="B8555" s="2" t="s">
        <v>221</v>
      </c>
      <c r="C8555" s="2" t="s">
        <v>49</v>
      </c>
      <c r="D8555" s="2" t="s">
        <v>12</v>
      </c>
      <c r="E8555" s="2" t="s">
        <v>74</v>
      </c>
      <c r="F8555" s="2" t="s">
        <v>977</v>
      </c>
      <c r="G8555" s="14" t="n">
        <v>19.5</v>
      </c>
      <c r="H8555" s="14" t="n">
        <v>88.44</v>
      </c>
      <c r="I8555" s="14" t="n">
        <v>19.5</v>
      </c>
      <c r="J8555" s="23" t="n">
        <f aca="false">IF(AND(E8555="Priority",ISNUMBER('Cost model'!N742)),'Cost model'!N742,'Cost model'!M742)</f>
        <v>60</v>
      </c>
      <c r="K8555" s="14" t="n">
        <f aca="false">J8555-H8555</f>
        <v>-28.44</v>
      </c>
      <c r="L8555" s="14" t="n">
        <f aca="false">G8555-H8555</f>
        <v>-68.94</v>
      </c>
    </row>
    <row r="8556" customFormat="false" ht="15" hidden="false" customHeight="false" outlineLevel="0" collapsed="false">
      <c r="A8556" s="2" t="s">
        <v>124</v>
      </c>
      <c r="B8556" s="2" t="s">
        <v>124</v>
      </c>
      <c r="C8556" s="2" t="s">
        <v>48</v>
      </c>
      <c r="D8556" s="2" t="s">
        <v>10</v>
      </c>
      <c r="E8556" s="2" t="s">
        <v>74</v>
      </c>
      <c r="F8556" s="2" t="s">
        <v>977</v>
      </c>
      <c r="G8556" s="14" t="n">
        <v>12.5</v>
      </c>
      <c r="H8556" s="14" t="n">
        <v>12.08</v>
      </c>
      <c r="I8556" s="14" t="n">
        <v>12.5</v>
      </c>
      <c r="J8556" s="23" t="n">
        <f aca="false">IF(AND(E8556="Priority",ISNUMBER('Cost model'!N318)),'Cost model'!N318,'Cost model'!M318)</f>
        <v>14.5</v>
      </c>
      <c r="K8556" s="14" t="n">
        <f aca="false">J8556-H8556</f>
        <v>2.42</v>
      </c>
      <c r="L8556" s="14" t="n">
        <f aca="false">G8556-H8556</f>
        <v>0.42</v>
      </c>
    </row>
    <row r="8557" customFormat="false" ht="15" hidden="false" customHeight="false" outlineLevel="0" collapsed="false">
      <c r="A8557" s="2" t="s">
        <v>221</v>
      </c>
      <c r="B8557" s="2" t="s">
        <v>221</v>
      </c>
      <c r="C8557" s="2" t="s">
        <v>47</v>
      </c>
      <c r="D8557" s="2" t="s">
        <v>12</v>
      </c>
      <c r="E8557" s="2" t="s">
        <v>74</v>
      </c>
      <c r="F8557" s="2" t="s">
        <v>977</v>
      </c>
      <c r="G8557" s="14" t="n">
        <v>9.5</v>
      </c>
      <c r="H8557" s="14" t="n">
        <v>7.18</v>
      </c>
      <c r="I8557" s="14" t="n">
        <v>9.5</v>
      </c>
      <c r="J8557" s="23" t="n">
        <f aca="false">IF(AND(E8557="Priority",ISNUMBER('Cost model'!N740)),'Cost model'!N740,'Cost model'!M740)</f>
        <v>22.5</v>
      </c>
      <c r="K8557" s="14" t="n">
        <f aca="false">J8557-H8557</f>
        <v>15.32</v>
      </c>
      <c r="L8557" s="14" t="n">
        <f aca="false">G8557-H8557</f>
        <v>2.32</v>
      </c>
    </row>
    <row r="8558" customFormat="false" ht="15" hidden="false" customHeight="false" outlineLevel="0" collapsed="false">
      <c r="A8558" s="2" t="s">
        <v>123</v>
      </c>
      <c r="B8558" s="2" t="s">
        <v>123</v>
      </c>
      <c r="C8558" s="2" t="s">
        <v>47</v>
      </c>
      <c r="D8558" s="2" t="s">
        <v>10</v>
      </c>
      <c r="E8558" s="2" t="s">
        <v>74</v>
      </c>
      <c r="F8558" s="2" t="s">
        <v>977</v>
      </c>
      <c r="G8558" s="14" t="n">
        <v>9.5</v>
      </c>
      <c r="H8558" s="14" t="n">
        <v>8.86</v>
      </c>
      <c r="I8558" s="14" t="n">
        <v>9.5</v>
      </c>
      <c r="J8558" s="23" t="n">
        <f aca="false">IF(AND(E8558="Priority",ISNUMBER('Cost model'!N62)),'Cost model'!N62,'Cost model'!M62)</f>
        <v>12.5</v>
      </c>
      <c r="K8558" s="14" t="n">
        <f aca="false">J8558-H8558</f>
        <v>3.64</v>
      </c>
      <c r="L8558" s="14" t="n">
        <f aca="false">G8558-H8558</f>
        <v>0.640000000000001</v>
      </c>
    </row>
    <row r="8559" customFormat="false" ht="15" hidden="false" customHeight="false" outlineLevel="0" collapsed="false">
      <c r="A8559" s="2" t="s">
        <v>174</v>
      </c>
      <c r="B8559" s="2" t="s">
        <v>174</v>
      </c>
      <c r="C8559" s="2" t="s">
        <v>48</v>
      </c>
      <c r="D8559" s="2" t="s">
        <v>12</v>
      </c>
      <c r="E8559" s="2" t="s">
        <v>74</v>
      </c>
      <c r="F8559" s="2" t="s">
        <v>977</v>
      </c>
      <c r="G8559" s="14" t="n">
        <v>12.5</v>
      </c>
      <c r="H8559" s="14" t="n">
        <v>42.67</v>
      </c>
      <c r="I8559" s="14" t="n">
        <v>12.5</v>
      </c>
      <c r="J8559" s="23" t="n">
        <f aca="false">IF(AND(E8559="Priority",ISNUMBER('Cost model'!N171)),'Cost model'!N171,'Cost model'!M171)</f>
        <v>40</v>
      </c>
      <c r="K8559" s="14" t="n">
        <f aca="false">J8559-H8559</f>
        <v>-2.67</v>
      </c>
      <c r="L8559" s="14" t="n">
        <f aca="false">G8559-H8559</f>
        <v>-30.17</v>
      </c>
    </row>
    <row r="8560" customFormat="false" ht="15" hidden="false" customHeight="false" outlineLevel="0" collapsed="false">
      <c r="A8560" s="2" t="s">
        <v>174</v>
      </c>
      <c r="B8560" s="2" t="s">
        <v>124</v>
      </c>
      <c r="C8560" s="2" t="s">
        <v>47</v>
      </c>
      <c r="D8560" s="2" t="s">
        <v>10</v>
      </c>
      <c r="E8560" s="2" t="s">
        <v>74</v>
      </c>
      <c r="F8560" s="2" t="s">
        <v>976</v>
      </c>
      <c r="G8560" s="14" t="n">
        <v>9.5</v>
      </c>
      <c r="H8560" s="14" t="n">
        <v>8.03</v>
      </c>
      <c r="I8560" s="14" t="n">
        <v>9.5</v>
      </c>
      <c r="J8560" s="23" t="n">
        <f aca="false">IF(AND(E8560="Priority",ISNUMBER('Cost model'!N107)),'Cost model'!N107,'Cost model'!M107)</f>
        <v>12.5</v>
      </c>
      <c r="K8560" s="14" t="n">
        <f aca="false">J8560-H8560</f>
        <v>4.47</v>
      </c>
      <c r="L8560" s="14" t="n">
        <f aca="false">G8560-H8560</f>
        <v>1.47</v>
      </c>
    </row>
    <row r="8561" customFormat="false" ht="15" hidden="false" customHeight="false" outlineLevel="0" collapsed="false">
      <c r="A8561" s="2" t="s">
        <v>142</v>
      </c>
      <c r="B8561" s="2" t="s">
        <v>124</v>
      </c>
      <c r="C8561" s="2" t="s">
        <v>48</v>
      </c>
      <c r="D8561" s="2" t="s">
        <v>12</v>
      </c>
      <c r="E8561" s="2" t="s">
        <v>74</v>
      </c>
      <c r="F8561" s="2" t="s">
        <v>976</v>
      </c>
      <c r="G8561" s="14" t="n">
        <v>12.5</v>
      </c>
      <c r="H8561" s="14" t="n">
        <v>20.11</v>
      </c>
      <c r="I8561" s="14" t="n">
        <v>19.5</v>
      </c>
      <c r="J8561" s="23" t="n">
        <f aca="false">IF(AND(E8561="Priority",ISNUMBER('Cost model'!N666)),'Cost model'!N666,'Cost model'!M666)</f>
        <v>45</v>
      </c>
      <c r="K8561" s="14" t="n">
        <f aca="false">J8561-H8561</f>
        <v>24.89</v>
      </c>
      <c r="L8561" s="14" t="n">
        <f aca="false">G8561-H8561</f>
        <v>-7.61</v>
      </c>
    </row>
    <row r="8562" customFormat="false" ht="15" hidden="false" customHeight="false" outlineLevel="0" collapsed="false">
      <c r="A8562" s="2" t="s">
        <v>221</v>
      </c>
      <c r="B8562" s="2" t="s">
        <v>221</v>
      </c>
      <c r="C8562" s="2" t="s">
        <v>49</v>
      </c>
      <c r="D8562" s="2" t="s">
        <v>12</v>
      </c>
      <c r="E8562" s="2" t="s">
        <v>83</v>
      </c>
      <c r="F8562" s="2" t="s">
        <v>977</v>
      </c>
      <c r="G8562" s="14" t="n">
        <v>29.5</v>
      </c>
      <c r="H8562" s="14" t="n">
        <v>68.37</v>
      </c>
      <c r="I8562" s="14" t="n">
        <v>29.5</v>
      </c>
      <c r="J8562" s="23" t="n">
        <f aca="false">IF(AND(E8562="Priority",ISNUMBER('Cost model'!N742)),'Cost model'!N742,'Cost model'!M742)</f>
        <v>80</v>
      </c>
      <c r="K8562" s="14" t="n">
        <f aca="false">J8562-H8562</f>
        <v>11.63</v>
      </c>
      <c r="L8562" s="14" t="n">
        <f aca="false">G8562-H8562</f>
        <v>-38.87</v>
      </c>
    </row>
    <row r="8563" customFormat="false" ht="15" hidden="false" customHeight="false" outlineLevel="0" collapsed="false">
      <c r="A8563" s="2" t="s">
        <v>221</v>
      </c>
      <c r="B8563" s="2" t="s">
        <v>221</v>
      </c>
      <c r="C8563" s="2" t="s">
        <v>47</v>
      </c>
      <c r="D8563" s="2" t="s">
        <v>13</v>
      </c>
      <c r="E8563" s="2" t="s">
        <v>83</v>
      </c>
      <c r="F8563" s="2" t="s">
        <v>977</v>
      </c>
      <c r="G8563" s="14" t="n">
        <v>45</v>
      </c>
      <c r="H8563" s="14" t="n">
        <v>19.16</v>
      </c>
      <c r="I8563" s="14" t="n">
        <v>45</v>
      </c>
      <c r="J8563" s="23" t="n">
        <f aca="false">IF(AND(E8563="Priority",ISNUMBER('Cost model'!N743)),'Cost model'!N743,'Cost model'!M743)</f>
        <v>65</v>
      </c>
      <c r="K8563" s="14" t="n">
        <f aca="false">J8563-H8563</f>
        <v>45.84</v>
      </c>
      <c r="L8563" s="14" t="n">
        <f aca="false">G8563-H8563</f>
        <v>25.84</v>
      </c>
    </row>
    <row r="8564" customFormat="false" ht="15" hidden="false" customHeight="false" outlineLevel="0" collapsed="false">
      <c r="A8564" s="2" t="s">
        <v>221</v>
      </c>
      <c r="B8564" s="2" t="s">
        <v>221</v>
      </c>
      <c r="C8564" s="2" t="s">
        <v>49</v>
      </c>
      <c r="D8564" s="2" t="s">
        <v>10</v>
      </c>
      <c r="E8564" s="2" t="s">
        <v>74</v>
      </c>
      <c r="F8564" s="2" t="s">
        <v>977</v>
      </c>
      <c r="G8564" s="14" t="n">
        <v>17.5</v>
      </c>
      <c r="H8564" s="14" t="n">
        <v>21.1</v>
      </c>
      <c r="I8564" s="14" t="n">
        <v>17.5</v>
      </c>
      <c r="J8564" s="23" t="n">
        <f aca="false">IF(AND(E8564="Priority",ISNUMBER('Cost model'!N739)),'Cost model'!N739,'Cost model'!M739)</f>
        <v>17.5</v>
      </c>
      <c r="K8564" s="14" t="n">
        <f aca="false">J8564-H8564</f>
        <v>-3.6</v>
      </c>
      <c r="L8564" s="14" t="n">
        <f aca="false">G8564-H8564</f>
        <v>-3.6</v>
      </c>
    </row>
    <row r="8565" customFormat="false" ht="15" hidden="false" customHeight="false" outlineLevel="0" collapsed="false">
      <c r="A8565" s="2" t="s">
        <v>124</v>
      </c>
      <c r="B8565" s="2" t="s">
        <v>158</v>
      </c>
      <c r="C8565" s="2" t="s">
        <v>47</v>
      </c>
      <c r="D8565" s="2" t="s">
        <v>12</v>
      </c>
      <c r="E8565" s="2" t="s">
        <v>74</v>
      </c>
      <c r="F8565" s="2" t="s">
        <v>976</v>
      </c>
      <c r="G8565" s="14" t="n">
        <v>19.5</v>
      </c>
      <c r="H8565" s="14" t="n">
        <v>80.01</v>
      </c>
      <c r="I8565" s="14" t="n">
        <v>19.5</v>
      </c>
      <c r="J8565" s="23" t="n">
        <f aca="false">IF(AND(E8565="Priority",ISNUMBER('Cost model'!N350)),'Cost model'!N350,'Cost model'!M350)</f>
        <v>50</v>
      </c>
      <c r="K8565" s="14" t="n">
        <f aca="false">J8565-H8565</f>
        <v>-30.01</v>
      </c>
      <c r="L8565" s="14" t="n">
        <f aca="false">G8565-H8565</f>
        <v>-60.51</v>
      </c>
    </row>
    <row r="8566" customFormat="false" ht="15" hidden="false" customHeight="false" outlineLevel="0" collapsed="false">
      <c r="A8566" s="2" t="s">
        <v>205</v>
      </c>
      <c r="B8566" s="2" t="s">
        <v>205</v>
      </c>
      <c r="C8566" s="2" t="s">
        <v>48</v>
      </c>
      <c r="D8566" s="2" t="s">
        <v>10</v>
      </c>
      <c r="E8566" s="2" t="s">
        <v>74</v>
      </c>
      <c r="F8566" s="2" t="s">
        <v>977</v>
      </c>
      <c r="G8566" s="14" t="n">
        <v>14.5</v>
      </c>
      <c r="H8566" s="14" t="n">
        <v>11.53</v>
      </c>
      <c r="I8566" s="14" t="n">
        <v>12.5</v>
      </c>
      <c r="J8566" s="23" t="n">
        <f aca="false">IF(AND(E8566="Priority",ISNUMBER('Cost model'!N528)),'Cost model'!N528,'Cost model'!M528)</f>
        <v>13.5</v>
      </c>
      <c r="K8566" s="14" t="n">
        <f aca="false">J8566-H8566</f>
        <v>1.97</v>
      </c>
      <c r="L8566" s="14" t="n">
        <f aca="false">G8566-H8566</f>
        <v>2.97</v>
      </c>
    </row>
    <row r="8567" customFormat="false" ht="15" hidden="false" customHeight="false" outlineLevel="0" collapsed="false">
      <c r="A8567" s="2" t="s">
        <v>174</v>
      </c>
      <c r="B8567" s="2" t="s">
        <v>142</v>
      </c>
      <c r="C8567" s="2" t="s">
        <v>48</v>
      </c>
      <c r="D8567" s="2" t="s">
        <v>12</v>
      </c>
      <c r="E8567" s="2" t="s">
        <v>74</v>
      </c>
      <c r="F8567" s="2" t="s">
        <v>976</v>
      </c>
      <c r="G8567" s="14" t="n">
        <v>12.5</v>
      </c>
      <c r="H8567" s="14" t="n">
        <v>25.44</v>
      </c>
      <c r="I8567" s="14" t="n">
        <v>12.5</v>
      </c>
      <c r="J8567" s="23" t="n">
        <f aca="false">IF(AND(E8567="Priority",ISNUMBER('Cost model'!N126)),'Cost model'!N126,'Cost model'!M126)</f>
        <v>45</v>
      </c>
      <c r="K8567" s="14" t="n">
        <f aca="false">J8567-H8567</f>
        <v>19.56</v>
      </c>
      <c r="L8567" s="14" t="n">
        <f aca="false">G8567-H8567</f>
        <v>-12.94</v>
      </c>
    </row>
    <row r="8568" customFormat="false" ht="15" hidden="false" customHeight="false" outlineLevel="0" collapsed="false">
      <c r="A8568" s="2" t="s">
        <v>174</v>
      </c>
      <c r="B8568" s="2" t="s">
        <v>174</v>
      </c>
      <c r="C8568" s="2" t="s">
        <v>47</v>
      </c>
      <c r="D8568" s="2" t="s">
        <v>13</v>
      </c>
      <c r="E8568" s="2" t="s">
        <v>74</v>
      </c>
      <c r="F8568" s="2" t="s">
        <v>977</v>
      </c>
      <c r="G8568" s="14" t="n">
        <v>19</v>
      </c>
      <c r="H8568" s="14" t="n">
        <v>7.38</v>
      </c>
      <c r="I8568" s="14" t="n">
        <v>19</v>
      </c>
      <c r="J8568" s="23" t="n">
        <f aca="false">IF(AND(E8568="Priority",ISNUMBER('Cost model'!N173)),'Cost model'!N173,'Cost model'!M173)</f>
        <v>60</v>
      </c>
      <c r="K8568" s="14" t="n">
        <f aca="false">J8568-H8568</f>
        <v>52.62</v>
      </c>
      <c r="L8568" s="14" t="n">
        <f aca="false">G8568-H8568</f>
        <v>11.62</v>
      </c>
    </row>
    <row r="8569" customFormat="false" ht="15" hidden="false" customHeight="false" outlineLevel="0" collapsed="false">
      <c r="A8569" s="2" t="s">
        <v>124</v>
      </c>
      <c r="B8569" s="2" t="s">
        <v>142</v>
      </c>
      <c r="C8569" s="2" t="s">
        <v>48</v>
      </c>
      <c r="D8569" s="2" t="s">
        <v>12</v>
      </c>
      <c r="E8569" s="2" t="s">
        <v>74</v>
      </c>
      <c r="F8569" s="2" t="s">
        <v>976</v>
      </c>
      <c r="G8569" s="14" t="n">
        <v>19.5</v>
      </c>
      <c r="H8569" s="14" t="n">
        <v>40.38</v>
      </c>
      <c r="I8569" s="14" t="n">
        <v>19.5</v>
      </c>
      <c r="J8569" s="23" t="n">
        <f aca="false">IF(AND(E8569="Priority",ISNUMBER('Cost model'!N336)),'Cost model'!N336,'Cost model'!M336)</f>
        <v>50</v>
      </c>
      <c r="K8569" s="14" t="n">
        <f aca="false">J8569-H8569</f>
        <v>9.62</v>
      </c>
      <c r="L8569" s="14" t="n">
        <f aca="false">G8569-H8569</f>
        <v>-20.88</v>
      </c>
    </row>
    <row r="8570" customFormat="false" ht="15" hidden="false" customHeight="false" outlineLevel="0" collapsed="false">
      <c r="A8570" s="2" t="s">
        <v>158</v>
      </c>
      <c r="B8570" s="2" t="s">
        <v>124</v>
      </c>
      <c r="C8570" s="2" t="s">
        <v>47</v>
      </c>
      <c r="D8570" s="2" t="s">
        <v>10</v>
      </c>
      <c r="E8570" s="2" t="s">
        <v>74</v>
      </c>
      <c r="F8570" s="2" t="s">
        <v>976</v>
      </c>
      <c r="G8570" s="14" t="n">
        <v>9.5</v>
      </c>
      <c r="H8570" s="14" t="n">
        <v>12.43</v>
      </c>
      <c r="I8570" s="14" t="n">
        <v>14.5</v>
      </c>
      <c r="J8570" s="23" t="n">
        <f aca="false">IF(AND(E8570="Priority",ISNUMBER('Cost model'!N452)),'Cost model'!N452,'Cost model'!M452)</f>
        <v>13.5</v>
      </c>
      <c r="K8570" s="14" t="n">
        <f aca="false">J8570-H8570</f>
        <v>1.07</v>
      </c>
      <c r="L8570" s="14" t="n">
        <f aca="false">G8570-H8570</f>
        <v>-2.93</v>
      </c>
    </row>
    <row r="8571" customFormat="false" ht="15" hidden="false" customHeight="false" outlineLevel="0" collapsed="false">
      <c r="A8571" s="2" t="s">
        <v>221</v>
      </c>
      <c r="B8571" s="2" t="s">
        <v>142</v>
      </c>
      <c r="C8571" s="2" t="s">
        <v>47</v>
      </c>
      <c r="D8571" s="2" t="s">
        <v>10</v>
      </c>
      <c r="E8571" s="2" t="s">
        <v>74</v>
      </c>
      <c r="F8571" s="2" t="s">
        <v>976</v>
      </c>
      <c r="G8571" s="14" t="n">
        <v>9.5</v>
      </c>
      <c r="H8571" s="14" t="n">
        <v>15.93</v>
      </c>
      <c r="I8571" s="14" t="n">
        <v>19.5</v>
      </c>
      <c r="J8571" s="23" t="n">
        <f aca="false">IF(AND(E8571="Priority",ISNUMBER('Cost model'!N767)),'Cost model'!N767,'Cost model'!M767)</f>
        <v>15.5</v>
      </c>
      <c r="K8571" s="14" t="n">
        <f aca="false">J8571-H8571</f>
        <v>-0.43</v>
      </c>
      <c r="L8571" s="14" t="n">
        <f aca="false">G8571-H8571</f>
        <v>-6.43</v>
      </c>
    </row>
    <row r="8572" customFormat="false" ht="15" hidden="false" customHeight="false" outlineLevel="0" collapsed="false">
      <c r="A8572" s="2" t="s">
        <v>174</v>
      </c>
      <c r="B8572" s="2" t="s">
        <v>124</v>
      </c>
      <c r="C8572" s="2" t="s">
        <v>49</v>
      </c>
      <c r="D8572" s="2" t="s">
        <v>10</v>
      </c>
      <c r="E8572" s="2" t="s">
        <v>74</v>
      </c>
      <c r="F8572" s="2" t="s">
        <v>976</v>
      </c>
      <c r="G8572" s="14" t="n">
        <v>17.5</v>
      </c>
      <c r="H8572" s="14" t="n">
        <v>15.46</v>
      </c>
      <c r="I8572" s="14" t="n">
        <v>17.5</v>
      </c>
      <c r="J8572" s="23" t="n">
        <f aca="false">IF(AND(E8572="Priority",ISNUMBER('Cost model'!N109)),'Cost model'!N109,'Cost model'!M109)</f>
        <v>18.5</v>
      </c>
      <c r="K8572" s="14" t="n">
        <f aca="false">J8572-H8572</f>
        <v>3.04</v>
      </c>
      <c r="L8572" s="14" t="n">
        <f aca="false">G8572-H8572</f>
        <v>2.04</v>
      </c>
    </row>
    <row r="8573" customFormat="false" ht="15" hidden="false" customHeight="false" outlineLevel="0" collapsed="false">
      <c r="A8573" s="2" t="s">
        <v>124</v>
      </c>
      <c r="B8573" s="2" t="s">
        <v>124</v>
      </c>
      <c r="C8573" s="2" t="s">
        <v>49</v>
      </c>
      <c r="D8573" s="2" t="s">
        <v>14</v>
      </c>
      <c r="E8573" s="2" t="s">
        <v>74</v>
      </c>
      <c r="F8573" s="2" t="s">
        <v>977</v>
      </c>
      <c r="G8573" s="14" t="n">
        <v>85</v>
      </c>
      <c r="H8573" s="14" t="n">
        <v>271.81</v>
      </c>
      <c r="I8573" s="14" t="n">
        <v>85</v>
      </c>
      <c r="J8573" s="23" t="n">
        <f aca="false">IF(AND(E8573="Priority",ISNUMBER('Cost model'!N328)),'Cost model'!N328,'Cost model'!M328)</f>
        <v>175</v>
      </c>
      <c r="K8573" s="14" t="n">
        <f aca="false">J8573-H8573</f>
        <v>-96.81</v>
      </c>
      <c r="L8573" s="14" t="n">
        <f aca="false">G8573-H8573</f>
        <v>-186.81</v>
      </c>
    </row>
    <row r="8574" customFormat="false" ht="15" hidden="false" customHeight="false" outlineLevel="0" collapsed="false">
      <c r="A8574" s="2" t="s">
        <v>174</v>
      </c>
      <c r="B8574" s="2" t="s">
        <v>174</v>
      </c>
      <c r="C8574" s="2" t="s">
        <v>49</v>
      </c>
      <c r="D8574" s="2" t="s">
        <v>12</v>
      </c>
      <c r="E8574" s="2" t="s">
        <v>83</v>
      </c>
      <c r="F8574" s="2" t="s">
        <v>977</v>
      </c>
      <c r="G8574" s="14" t="n">
        <v>29.5</v>
      </c>
      <c r="H8574" s="14" t="n">
        <v>40.38</v>
      </c>
      <c r="I8574" s="14" t="n">
        <v>29.5</v>
      </c>
      <c r="J8574" s="23" t="n">
        <f aca="false">IF(AND(E8574="Priority",ISNUMBER('Cost model'!N172)),'Cost model'!N172,'Cost model'!M172)</f>
        <v>60</v>
      </c>
      <c r="K8574" s="14" t="n">
        <f aca="false">J8574-H8574</f>
        <v>19.62</v>
      </c>
      <c r="L8574" s="14" t="n">
        <f aca="false">G8574-H8574</f>
        <v>-10.88</v>
      </c>
    </row>
    <row r="8575" customFormat="false" ht="15" hidden="false" customHeight="false" outlineLevel="0" collapsed="false">
      <c r="A8575" s="2" t="s">
        <v>142</v>
      </c>
      <c r="B8575" s="2" t="s">
        <v>174</v>
      </c>
      <c r="C8575" s="2" t="s">
        <v>47</v>
      </c>
      <c r="D8575" s="2" t="s">
        <v>10</v>
      </c>
      <c r="E8575" s="2" t="s">
        <v>74</v>
      </c>
      <c r="F8575" s="2" t="s">
        <v>976</v>
      </c>
      <c r="G8575" s="14" t="n">
        <v>9.5</v>
      </c>
      <c r="H8575" s="14" t="n">
        <v>12.23</v>
      </c>
      <c r="I8575" s="14" t="n">
        <v>14.5</v>
      </c>
      <c r="J8575" s="23" t="n">
        <f aca="false">IF(AND(E8575="Priority",ISNUMBER('Cost model'!N692)),'Cost model'!N692,'Cost model'!M692)</f>
        <v>9.5</v>
      </c>
      <c r="K8575" s="14" t="n">
        <f aca="false">J8575-H8575</f>
        <v>-2.73</v>
      </c>
      <c r="L8575" s="14" t="n">
        <f aca="false">G8575-H8575</f>
        <v>-2.73</v>
      </c>
    </row>
    <row r="8576" customFormat="false" ht="15" hidden="false" customHeight="false" outlineLevel="0" collapsed="false">
      <c r="A8576" s="2" t="s">
        <v>221</v>
      </c>
      <c r="B8576" s="2" t="s">
        <v>221</v>
      </c>
      <c r="C8576" s="2" t="s">
        <v>48</v>
      </c>
      <c r="D8576" s="2" t="s">
        <v>12</v>
      </c>
      <c r="E8576" s="2" t="s">
        <v>83</v>
      </c>
      <c r="F8576" s="2" t="s">
        <v>977</v>
      </c>
      <c r="G8576" s="14" t="n">
        <v>19.5</v>
      </c>
      <c r="H8576" s="14" t="n">
        <v>34.57</v>
      </c>
      <c r="I8576" s="14" t="n">
        <v>19.5</v>
      </c>
      <c r="J8576" s="23" t="n">
        <f aca="false">IF(AND(E8576="Priority",ISNUMBER('Cost model'!N741)),'Cost model'!N741,'Cost model'!M741)</f>
        <v>60</v>
      </c>
      <c r="K8576" s="14" t="n">
        <f aca="false">J8576-H8576</f>
        <v>25.43</v>
      </c>
      <c r="L8576" s="14" t="n">
        <f aca="false">G8576-H8576</f>
        <v>-15.07</v>
      </c>
    </row>
    <row r="8577" customFormat="false" ht="15" hidden="false" customHeight="false" outlineLevel="0" collapsed="false">
      <c r="A8577" s="2" t="s">
        <v>142</v>
      </c>
      <c r="B8577" s="2" t="s">
        <v>142</v>
      </c>
      <c r="C8577" s="2" t="s">
        <v>47</v>
      </c>
      <c r="D8577" s="2" t="s">
        <v>12</v>
      </c>
      <c r="E8577" s="2" t="s">
        <v>74</v>
      </c>
      <c r="F8577" s="2" t="s">
        <v>977</v>
      </c>
      <c r="G8577" s="14" t="n">
        <v>9.5</v>
      </c>
      <c r="H8577" s="14" t="n">
        <v>25.31</v>
      </c>
      <c r="I8577" s="14" t="n">
        <v>9.5</v>
      </c>
      <c r="J8577" s="23" t="n">
        <f aca="false">IF(AND(E8577="Priority",ISNUMBER('Cost model'!N635)),'Cost model'!N635,'Cost model'!M635)</f>
        <v>30.5</v>
      </c>
      <c r="K8577" s="14" t="n">
        <f aca="false">J8577-H8577</f>
        <v>5.19</v>
      </c>
      <c r="L8577" s="14" t="n">
        <f aca="false">G8577-H8577</f>
        <v>-15.81</v>
      </c>
    </row>
    <row r="8578" customFormat="false" ht="15" hidden="false" customHeight="false" outlineLevel="0" collapsed="false">
      <c r="A8578" s="2" t="s">
        <v>142</v>
      </c>
      <c r="B8578" s="2" t="s">
        <v>142</v>
      </c>
      <c r="C8578" s="2" t="s">
        <v>48</v>
      </c>
      <c r="D8578" s="2" t="s">
        <v>14</v>
      </c>
      <c r="E8578" s="2" t="s">
        <v>74</v>
      </c>
      <c r="F8578" s="2" t="s">
        <v>977</v>
      </c>
      <c r="G8578" s="14" t="n">
        <v>45</v>
      </c>
      <c r="H8578" s="14" t="n">
        <v>116.24</v>
      </c>
      <c r="I8578" s="14" t="n">
        <v>45</v>
      </c>
      <c r="J8578" s="23" t="n">
        <f aca="false">IF(AND(E8578="Priority",ISNUMBER('Cost model'!N642)),'Cost model'!N642,'Cost model'!M642)</f>
        <v>90</v>
      </c>
      <c r="K8578" s="14" t="n">
        <f aca="false">J8578-H8578</f>
        <v>-26.24</v>
      </c>
      <c r="L8578" s="14" t="n">
        <f aca="false">G8578-H8578</f>
        <v>-71.24</v>
      </c>
    </row>
    <row r="8579" customFormat="false" ht="15" hidden="false" customHeight="false" outlineLevel="0" collapsed="false">
      <c r="A8579" s="2" t="s">
        <v>174</v>
      </c>
      <c r="B8579" s="2" t="s">
        <v>124</v>
      </c>
      <c r="C8579" s="2" t="s">
        <v>47</v>
      </c>
      <c r="D8579" s="2" t="s">
        <v>12</v>
      </c>
      <c r="E8579" s="2" t="s">
        <v>74</v>
      </c>
      <c r="F8579" s="2" t="s">
        <v>976</v>
      </c>
      <c r="G8579" s="14" t="n">
        <v>9.5</v>
      </c>
      <c r="H8579" s="14" t="n">
        <v>48.68</v>
      </c>
      <c r="I8579" s="14" t="n">
        <v>9.5</v>
      </c>
      <c r="J8579" s="23" t="n">
        <f aca="false">IF(AND(E8579="Priority",ISNUMBER('Cost model'!N110)),'Cost model'!N110,'Cost model'!M110)</f>
        <v>40</v>
      </c>
      <c r="K8579" s="14" t="n">
        <f aca="false">J8579-H8579</f>
        <v>-8.68</v>
      </c>
      <c r="L8579" s="14" t="n">
        <f aca="false">G8579-H8579</f>
        <v>-39.18</v>
      </c>
    </row>
    <row r="8580" customFormat="false" ht="15" hidden="false" customHeight="false" outlineLevel="0" collapsed="false">
      <c r="A8580" s="2" t="s">
        <v>174</v>
      </c>
      <c r="B8580" s="2" t="s">
        <v>142</v>
      </c>
      <c r="C8580" s="2" t="s">
        <v>48</v>
      </c>
      <c r="D8580" s="2" t="s">
        <v>10</v>
      </c>
      <c r="E8580" s="2" t="s">
        <v>74</v>
      </c>
      <c r="F8580" s="2" t="s">
        <v>976</v>
      </c>
      <c r="G8580" s="14" t="n">
        <v>12.5</v>
      </c>
      <c r="H8580" s="14" t="n">
        <v>23.31</v>
      </c>
      <c r="I8580" s="14" t="n">
        <v>12.5</v>
      </c>
      <c r="J8580" s="23" t="n">
        <f aca="false">IF(AND(E8580="Priority",ISNUMBER('Cost model'!N123)),'Cost model'!N123,'Cost model'!M123)</f>
        <v>16.5</v>
      </c>
      <c r="K8580" s="14" t="n">
        <f aca="false">J8580-H8580</f>
        <v>-6.81</v>
      </c>
      <c r="L8580" s="14" t="n">
        <f aca="false">G8580-H8580</f>
        <v>-10.81</v>
      </c>
    </row>
    <row r="8581" customFormat="false" ht="15" hidden="false" customHeight="false" outlineLevel="0" collapsed="false">
      <c r="A8581" s="2" t="s">
        <v>174</v>
      </c>
      <c r="B8581" s="2" t="s">
        <v>174</v>
      </c>
      <c r="C8581" s="2" t="s">
        <v>47</v>
      </c>
      <c r="D8581" s="2" t="s">
        <v>10</v>
      </c>
      <c r="E8581" s="2" t="s">
        <v>83</v>
      </c>
      <c r="F8581" s="2" t="s">
        <v>977</v>
      </c>
      <c r="G8581" s="14" t="n">
        <v>14.5</v>
      </c>
      <c r="H8581" s="14" t="n">
        <v>6.71</v>
      </c>
      <c r="I8581" s="14" t="n">
        <v>14.5</v>
      </c>
      <c r="J8581" s="23" t="n">
        <f aca="false">IF(AND(E8581="Priority",ISNUMBER('Cost model'!N167)),'Cost model'!N167,'Cost model'!M167)</f>
        <v>13.5</v>
      </c>
      <c r="K8581" s="14" t="n">
        <f aca="false">J8581-H8581</f>
        <v>6.79</v>
      </c>
      <c r="L8581" s="14" t="n">
        <f aca="false">G8581-H8581</f>
        <v>7.79</v>
      </c>
    </row>
    <row r="8582" customFormat="false" ht="15" hidden="false" customHeight="false" outlineLevel="0" collapsed="false">
      <c r="A8582" s="2" t="s">
        <v>142</v>
      </c>
      <c r="B8582" s="2" t="s">
        <v>142</v>
      </c>
      <c r="C8582" s="2" t="s">
        <v>49</v>
      </c>
      <c r="D8582" s="2" t="s">
        <v>10</v>
      </c>
      <c r="E8582" s="2" t="s">
        <v>74</v>
      </c>
      <c r="F8582" s="2" t="s">
        <v>977</v>
      </c>
      <c r="G8582" s="14" t="n">
        <v>17.5</v>
      </c>
      <c r="H8582" s="14" t="n">
        <v>10.09</v>
      </c>
      <c r="I8582" s="14" t="n">
        <v>17.5</v>
      </c>
      <c r="J8582" s="23" t="n">
        <f aca="false">IF(AND(E8582="Priority",ISNUMBER('Cost model'!N634)),'Cost model'!N634,'Cost model'!M634)</f>
        <v>15.5</v>
      </c>
      <c r="K8582" s="14" t="n">
        <f aca="false">J8582-H8582</f>
        <v>5.41</v>
      </c>
      <c r="L8582" s="14" t="n">
        <f aca="false">G8582-H8582</f>
        <v>7.41</v>
      </c>
    </row>
    <row r="8583" customFormat="false" ht="15" hidden="false" customHeight="false" outlineLevel="0" collapsed="false">
      <c r="A8583" s="2" t="s">
        <v>142</v>
      </c>
      <c r="B8583" s="2" t="s">
        <v>142</v>
      </c>
      <c r="C8583" s="2" t="s">
        <v>48</v>
      </c>
      <c r="D8583" s="2" t="s">
        <v>10</v>
      </c>
      <c r="E8583" s="2" t="s">
        <v>74</v>
      </c>
      <c r="F8583" s="2" t="s">
        <v>977</v>
      </c>
      <c r="G8583" s="14" t="n">
        <v>12.5</v>
      </c>
      <c r="H8583" s="14" t="n">
        <v>41.81</v>
      </c>
      <c r="I8583" s="14" t="n">
        <v>12.5</v>
      </c>
      <c r="J8583" s="23" t="n">
        <f aca="false">IF(AND(E8583="Priority",ISNUMBER('Cost model'!N633)),'Cost model'!N633,'Cost model'!M633)</f>
        <v>11.5</v>
      </c>
      <c r="K8583" s="14" t="n">
        <f aca="false">J8583-H8583</f>
        <v>-30.31</v>
      </c>
      <c r="L8583" s="14" t="n">
        <f aca="false">G8583-H8583</f>
        <v>-29.31</v>
      </c>
    </row>
    <row r="8584" customFormat="false" ht="15" hidden="false" customHeight="false" outlineLevel="0" collapsed="false">
      <c r="A8584" s="2" t="s">
        <v>221</v>
      </c>
      <c r="B8584" s="2" t="s">
        <v>158</v>
      </c>
      <c r="C8584" s="2" t="s">
        <v>47</v>
      </c>
      <c r="D8584" s="2" t="s">
        <v>12</v>
      </c>
      <c r="E8584" s="2" t="s">
        <v>74</v>
      </c>
      <c r="F8584" s="2" t="s">
        <v>976</v>
      </c>
      <c r="G8584" s="14" t="n">
        <v>9.5</v>
      </c>
      <c r="H8584" s="14" t="n">
        <v>13.82</v>
      </c>
      <c r="I8584" s="14" t="n">
        <v>19.5</v>
      </c>
      <c r="J8584" s="23" t="n">
        <f aca="false">IF(AND(E8584="Priority",ISNUMBER('Cost model'!N755)),'Cost model'!N755,'Cost model'!M755)</f>
        <v>50</v>
      </c>
      <c r="K8584" s="14" t="n">
        <f aca="false">J8584-H8584</f>
        <v>36.18</v>
      </c>
      <c r="L8584" s="14" t="n">
        <f aca="false">G8584-H8584</f>
        <v>-4.32</v>
      </c>
    </row>
    <row r="8585" customFormat="false" ht="15" hidden="false" customHeight="false" outlineLevel="0" collapsed="false">
      <c r="A8585" s="2" t="s">
        <v>174</v>
      </c>
      <c r="B8585" s="2" t="s">
        <v>174</v>
      </c>
      <c r="C8585" s="2" t="s">
        <v>49</v>
      </c>
      <c r="D8585" s="2" t="s">
        <v>10</v>
      </c>
      <c r="E8585" s="2" t="s">
        <v>74</v>
      </c>
      <c r="F8585" s="2" t="s">
        <v>977</v>
      </c>
      <c r="G8585" s="14" t="n">
        <v>17.5</v>
      </c>
      <c r="H8585" s="14" t="n">
        <v>18.54</v>
      </c>
      <c r="I8585" s="14" t="n">
        <v>17.5</v>
      </c>
      <c r="J8585" s="23" t="n">
        <f aca="false">IF(AND(E8585="Priority",ISNUMBER('Cost model'!N169)),'Cost model'!N169,'Cost model'!M169)</f>
        <v>18.5</v>
      </c>
      <c r="K8585" s="14" t="n">
        <f aca="false">J8585-H8585</f>
        <v>-0.0399999999999992</v>
      </c>
      <c r="L8585" s="14" t="n">
        <f aca="false">G8585-H8585</f>
        <v>-1.04</v>
      </c>
    </row>
    <row r="8586" customFormat="false" ht="15" hidden="false" customHeight="false" outlineLevel="0" collapsed="false">
      <c r="A8586" s="2" t="s">
        <v>174</v>
      </c>
      <c r="B8586" s="2" t="s">
        <v>174</v>
      </c>
      <c r="C8586" s="2" t="s">
        <v>47</v>
      </c>
      <c r="D8586" s="2" t="s">
        <v>10</v>
      </c>
      <c r="E8586" s="2" t="s">
        <v>83</v>
      </c>
      <c r="F8586" s="2" t="s">
        <v>977</v>
      </c>
      <c r="G8586" s="14" t="n">
        <v>14.5</v>
      </c>
      <c r="H8586" s="14" t="n">
        <v>6.71</v>
      </c>
      <c r="I8586" s="14" t="n">
        <v>14.5</v>
      </c>
      <c r="J8586" s="23" t="n">
        <f aca="false">IF(AND(E8586="Priority",ISNUMBER('Cost model'!N167)),'Cost model'!N167,'Cost model'!M167)</f>
        <v>13.5</v>
      </c>
      <c r="K8586" s="14" t="n">
        <f aca="false">J8586-H8586</f>
        <v>6.79</v>
      </c>
      <c r="L8586" s="14" t="n">
        <f aca="false">G8586-H8586</f>
        <v>7.79</v>
      </c>
    </row>
    <row r="8587" customFormat="false" ht="15" hidden="false" customHeight="false" outlineLevel="0" collapsed="false">
      <c r="A8587" s="2" t="s">
        <v>124</v>
      </c>
      <c r="B8587" s="2" t="s">
        <v>124</v>
      </c>
      <c r="C8587" s="2" t="s">
        <v>47</v>
      </c>
      <c r="D8587" s="2" t="s">
        <v>12</v>
      </c>
      <c r="E8587" s="2" t="s">
        <v>74</v>
      </c>
      <c r="F8587" s="2" t="s">
        <v>977</v>
      </c>
      <c r="G8587" s="14" t="n">
        <v>9.5</v>
      </c>
      <c r="H8587" s="14" t="n">
        <v>25.1</v>
      </c>
      <c r="I8587" s="14" t="n">
        <v>9.5</v>
      </c>
      <c r="J8587" s="23" t="n">
        <f aca="false">IF(AND(E8587="Priority",ISNUMBER('Cost model'!N320)),'Cost model'!N320,'Cost model'!M320)</f>
        <v>24.5</v>
      </c>
      <c r="K8587" s="14" t="n">
        <f aca="false">J8587-H8587</f>
        <v>-0.600000000000001</v>
      </c>
      <c r="L8587" s="14" t="n">
        <f aca="false">G8587-H8587</f>
        <v>-15.6</v>
      </c>
    </row>
    <row r="8588" customFormat="false" ht="15" hidden="false" customHeight="false" outlineLevel="0" collapsed="false">
      <c r="A8588" s="2" t="s">
        <v>174</v>
      </c>
      <c r="B8588" s="2" t="s">
        <v>174</v>
      </c>
      <c r="C8588" s="2" t="s">
        <v>49</v>
      </c>
      <c r="D8588" s="2" t="s">
        <v>10</v>
      </c>
      <c r="E8588" s="2" t="s">
        <v>74</v>
      </c>
      <c r="F8588" s="2" t="s">
        <v>977</v>
      </c>
      <c r="G8588" s="14" t="n">
        <v>17.5</v>
      </c>
      <c r="H8588" s="14" t="n">
        <v>21.1</v>
      </c>
      <c r="I8588" s="14" t="n">
        <v>17.5</v>
      </c>
      <c r="J8588" s="23" t="n">
        <f aca="false">IF(AND(E8588="Priority",ISNUMBER('Cost model'!N169)),'Cost model'!N169,'Cost model'!M169)</f>
        <v>18.5</v>
      </c>
      <c r="K8588" s="14" t="n">
        <f aca="false">J8588-H8588</f>
        <v>-2.6</v>
      </c>
      <c r="L8588" s="14" t="n">
        <f aca="false">G8588-H8588</f>
        <v>-3.6</v>
      </c>
    </row>
    <row r="8589" customFormat="false" ht="15" hidden="false" customHeight="false" outlineLevel="0" collapsed="false">
      <c r="A8589" s="2" t="s">
        <v>124</v>
      </c>
      <c r="B8589" s="2" t="s">
        <v>124</v>
      </c>
      <c r="C8589" s="2" t="s">
        <v>47</v>
      </c>
      <c r="D8589" s="2" t="s">
        <v>12</v>
      </c>
      <c r="E8589" s="2" t="s">
        <v>83</v>
      </c>
      <c r="F8589" s="2" t="s">
        <v>977</v>
      </c>
      <c r="G8589" s="14" t="n">
        <v>19.5</v>
      </c>
      <c r="H8589" s="14" t="n">
        <v>28.37</v>
      </c>
      <c r="I8589" s="14" t="n">
        <v>19.5</v>
      </c>
      <c r="J8589" s="23" t="n">
        <f aca="false">IF(AND(E8589="Priority",ISNUMBER('Cost model'!N320)),'Cost model'!N320,'Cost model'!M320)</f>
        <v>35</v>
      </c>
      <c r="K8589" s="14" t="n">
        <f aca="false">J8589-H8589</f>
        <v>6.63</v>
      </c>
      <c r="L8589" s="14" t="n">
        <f aca="false">G8589-H8589</f>
        <v>-8.87</v>
      </c>
    </row>
    <row r="8590" customFormat="false" ht="15" hidden="false" customHeight="false" outlineLevel="0" collapsed="false">
      <c r="A8590" s="2" t="s">
        <v>174</v>
      </c>
      <c r="B8590" s="2" t="s">
        <v>205</v>
      </c>
      <c r="C8590" s="2" t="s">
        <v>47</v>
      </c>
      <c r="D8590" s="2" t="s">
        <v>10</v>
      </c>
      <c r="E8590" s="2" t="s">
        <v>74</v>
      </c>
      <c r="F8590" s="2" t="s">
        <v>976</v>
      </c>
      <c r="G8590" s="14" t="n">
        <v>9.5</v>
      </c>
      <c r="H8590" s="14" t="n">
        <v>23.88</v>
      </c>
      <c r="I8590" s="14" t="n">
        <v>19.5</v>
      </c>
      <c r="J8590" s="23" t="n">
        <f aca="false">IF(AND(E8590="Priority",ISNUMBER('Cost model'!N182)),'Cost model'!N182,'Cost model'!M182)</f>
        <v>14.5</v>
      </c>
      <c r="K8590" s="14" t="n">
        <f aca="false">J8590-H8590</f>
        <v>-9.38</v>
      </c>
      <c r="L8590" s="14" t="n">
        <f aca="false">G8590-H8590</f>
        <v>-14.38</v>
      </c>
    </row>
    <row r="8591" customFormat="false" ht="15" hidden="false" customHeight="false" outlineLevel="0" collapsed="false">
      <c r="A8591" s="2" t="s">
        <v>142</v>
      </c>
      <c r="B8591" s="2" t="s">
        <v>174</v>
      </c>
      <c r="C8591" s="2" t="s">
        <v>49</v>
      </c>
      <c r="D8591" s="2" t="s">
        <v>10</v>
      </c>
      <c r="E8591" s="2" t="s">
        <v>74</v>
      </c>
      <c r="F8591" s="2" t="s">
        <v>976</v>
      </c>
      <c r="G8591" s="14" t="n">
        <v>24.5</v>
      </c>
      <c r="H8591" s="14" t="n">
        <v>18.32</v>
      </c>
      <c r="I8591" s="14" t="n">
        <v>17.5</v>
      </c>
      <c r="J8591" s="23" t="n">
        <f aca="false">IF(AND(E8591="Priority",ISNUMBER('Cost model'!N694)),'Cost model'!N694,'Cost model'!M694)</f>
        <v>17.5</v>
      </c>
      <c r="K8591" s="14" t="n">
        <f aca="false">J8591-H8591</f>
        <v>-0.82</v>
      </c>
      <c r="L8591" s="14" t="n">
        <f aca="false">G8591-H8591</f>
        <v>6.18</v>
      </c>
    </row>
    <row r="8592" customFormat="false" ht="15" hidden="false" customHeight="false" outlineLevel="0" collapsed="false">
      <c r="A8592" s="2" t="s">
        <v>142</v>
      </c>
      <c r="B8592" s="2" t="s">
        <v>142</v>
      </c>
      <c r="C8592" s="2" t="s">
        <v>47</v>
      </c>
      <c r="D8592" s="2" t="s">
        <v>10</v>
      </c>
      <c r="E8592" s="2" t="s">
        <v>83</v>
      </c>
      <c r="F8592" s="2" t="s">
        <v>977</v>
      </c>
      <c r="G8592" s="14" t="n">
        <v>14.5</v>
      </c>
      <c r="H8592" s="14" t="n">
        <v>25.31</v>
      </c>
      <c r="I8592" s="14" t="n">
        <v>14.5</v>
      </c>
      <c r="J8592" s="23" t="n">
        <f aca="false">IF(AND(E8592="Priority",ISNUMBER('Cost model'!N632)),'Cost model'!N632,'Cost model'!M632)</f>
        <v>14.5</v>
      </c>
      <c r="K8592" s="14" t="n">
        <f aca="false">J8592-H8592</f>
        <v>-10.81</v>
      </c>
      <c r="L8592" s="14" t="n">
        <f aca="false">G8592-H8592</f>
        <v>-10.81</v>
      </c>
    </row>
    <row r="8593" customFormat="false" ht="15" hidden="false" customHeight="false" outlineLevel="0" collapsed="false">
      <c r="A8593" s="2" t="s">
        <v>221</v>
      </c>
      <c r="B8593" s="2" t="s">
        <v>221</v>
      </c>
      <c r="C8593" s="2" t="s">
        <v>47</v>
      </c>
      <c r="D8593" s="2" t="s">
        <v>12</v>
      </c>
      <c r="E8593" s="2" t="s">
        <v>83</v>
      </c>
      <c r="F8593" s="2" t="s">
        <v>977</v>
      </c>
      <c r="G8593" s="14" t="n">
        <v>19.5</v>
      </c>
      <c r="H8593" s="14" t="n">
        <v>23.88</v>
      </c>
      <c r="I8593" s="14" t="n">
        <v>19.5</v>
      </c>
      <c r="J8593" s="23" t="n">
        <f aca="false">IF(AND(E8593="Priority",ISNUMBER('Cost model'!N740)),'Cost model'!N740,'Cost model'!M740)</f>
        <v>28.5</v>
      </c>
      <c r="K8593" s="14" t="n">
        <f aca="false">J8593-H8593</f>
        <v>4.62</v>
      </c>
      <c r="L8593" s="14" t="n">
        <f aca="false">G8593-H8593</f>
        <v>-4.38</v>
      </c>
    </row>
    <row r="8594" customFormat="false" ht="15" hidden="false" customHeight="false" outlineLevel="0" collapsed="false">
      <c r="A8594" s="2" t="s">
        <v>124</v>
      </c>
      <c r="B8594" s="2" t="s">
        <v>124</v>
      </c>
      <c r="C8594" s="2" t="s">
        <v>47</v>
      </c>
      <c r="D8594" s="2" t="s">
        <v>10</v>
      </c>
      <c r="E8594" s="2" t="s">
        <v>74</v>
      </c>
      <c r="F8594" s="2" t="s">
        <v>977</v>
      </c>
      <c r="G8594" s="14" t="n">
        <v>9.5</v>
      </c>
      <c r="H8594" s="14" t="n">
        <v>7.89</v>
      </c>
      <c r="I8594" s="14" t="n">
        <v>9.5</v>
      </c>
      <c r="J8594" s="23" t="n">
        <f aca="false">IF(AND(E8594="Priority",ISNUMBER('Cost model'!N317)),'Cost model'!N317,'Cost model'!M317)</f>
        <v>10.5</v>
      </c>
      <c r="K8594" s="14" t="n">
        <f aca="false">J8594-H8594</f>
        <v>2.61</v>
      </c>
      <c r="L8594" s="14" t="n">
        <f aca="false">G8594-H8594</f>
        <v>1.61</v>
      </c>
    </row>
    <row r="8595" customFormat="false" ht="15" hidden="false" customHeight="false" outlineLevel="0" collapsed="false">
      <c r="A8595" s="2" t="s">
        <v>174</v>
      </c>
      <c r="B8595" s="2" t="s">
        <v>174</v>
      </c>
      <c r="C8595" s="2" t="s">
        <v>47</v>
      </c>
      <c r="D8595" s="2" t="s">
        <v>10</v>
      </c>
      <c r="E8595" s="2" t="s">
        <v>74</v>
      </c>
      <c r="F8595" s="2" t="s">
        <v>977</v>
      </c>
      <c r="G8595" s="14" t="n">
        <v>9.5</v>
      </c>
      <c r="H8595" s="14" t="n">
        <v>11.59</v>
      </c>
      <c r="I8595" s="14" t="n">
        <v>9.5</v>
      </c>
      <c r="J8595" s="23" t="n">
        <f aca="false">IF(AND(E8595="Priority",ISNUMBER('Cost model'!N167)),'Cost model'!N167,'Cost model'!M167)</f>
        <v>8.5</v>
      </c>
      <c r="K8595" s="14" t="n">
        <f aca="false">J8595-H8595</f>
        <v>-3.09</v>
      </c>
      <c r="L8595" s="14" t="n">
        <f aca="false">G8595-H8595</f>
        <v>-2.09</v>
      </c>
    </row>
    <row r="8596" customFormat="false" ht="15" hidden="false" customHeight="false" outlineLevel="0" collapsed="false">
      <c r="A8596" s="2" t="s">
        <v>142</v>
      </c>
      <c r="B8596" s="2" t="s">
        <v>174</v>
      </c>
      <c r="C8596" s="2" t="s">
        <v>48</v>
      </c>
      <c r="D8596" s="2" t="s">
        <v>10</v>
      </c>
      <c r="E8596" s="2" t="s">
        <v>74</v>
      </c>
      <c r="F8596" s="2" t="s">
        <v>976</v>
      </c>
      <c r="G8596" s="14" t="n">
        <v>12.5</v>
      </c>
      <c r="H8596" s="14" t="n">
        <v>10.48</v>
      </c>
      <c r="I8596" s="14" t="n">
        <v>14.5</v>
      </c>
      <c r="J8596" s="23" t="n">
        <f aca="false">IF(AND(E8596="Priority",ISNUMBER('Cost model'!N693)),'Cost model'!N693,'Cost model'!M693)</f>
        <v>11.5</v>
      </c>
      <c r="K8596" s="14" t="n">
        <f aca="false">J8596-H8596</f>
        <v>1.02</v>
      </c>
      <c r="L8596" s="14" t="n">
        <f aca="false">G8596-H8596</f>
        <v>2.02</v>
      </c>
    </row>
    <row r="8597" customFormat="false" ht="15" hidden="false" customHeight="false" outlineLevel="0" collapsed="false">
      <c r="A8597" s="2" t="s">
        <v>221</v>
      </c>
      <c r="B8597" s="2" t="s">
        <v>221</v>
      </c>
      <c r="C8597" s="2" t="s">
        <v>47</v>
      </c>
      <c r="D8597" s="2" t="s">
        <v>10</v>
      </c>
      <c r="E8597" s="2" t="s">
        <v>83</v>
      </c>
      <c r="F8597" s="2" t="s">
        <v>977</v>
      </c>
      <c r="G8597" s="14" t="n">
        <v>14.5</v>
      </c>
      <c r="H8597" s="14" t="n">
        <v>21.1</v>
      </c>
      <c r="I8597" s="14" t="n">
        <v>14.5</v>
      </c>
      <c r="J8597" s="23" t="n">
        <f aca="false">IF(AND(E8597="Priority",ISNUMBER('Cost model'!N737)),'Cost model'!N737,'Cost model'!M737)</f>
        <v>13.5</v>
      </c>
      <c r="K8597" s="14" t="n">
        <f aca="false">J8597-H8597</f>
        <v>-7.6</v>
      </c>
      <c r="L8597" s="14" t="n">
        <f aca="false">G8597-H8597</f>
        <v>-6.6</v>
      </c>
    </row>
    <row r="8598" customFormat="false" ht="15" hidden="false" customHeight="false" outlineLevel="0" collapsed="false">
      <c r="A8598" s="2" t="s">
        <v>221</v>
      </c>
      <c r="B8598" s="2" t="s">
        <v>174</v>
      </c>
      <c r="C8598" s="2" t="s">
        <v>47</v>
      </c>
      <c r="D8598" s="2" t="s">
        <v>10</v>
      </c>
      <c r="E8598" s="2" t="s">
        <v>74</v>
      </c>
      <c r="F8598" s="2" t="s">
        <v>976</v>
      </c>
      <c r="G8598" s="14" t="n">
        <v>9.5</v>
      </c>
      <c r="H8598" s="14" t="n">
        <v>21.1</v>
      </c>
      <c r="I8598" s="14" t="n">
        <v>19.5</v>
      </c>
      <c r="J8598" s="23" t="n">
        <f aca="false">IF(AND(E8598="Priority",ISNUMBER('Cost model'!N782)),'Cost model'!N782,'Cost model'!M782)</f>
        <v>11.5</v>
      </c>
      <c r="K8598" s="14" t="n">
        <f aca="false">J8598-H8598</f>
        <v>-9.6</v>
      </c>
      <c r="L8598" s="14" t="n">
        <f aca="false">G8598-H8598</f>
        <v>-11.6</v>
      </c>
    </row>
    <row r="8599" customFormat="false" ht="15" hidden="false" customHeight="false" outlineLevel="0" collapsed="false">
      <c r="A8599" s="2" t="s">
        <v>124</v>
      </c>
      <c r="B8599" s="2" t="s">
        <v>124</v>
      </c>
      <c r="C8599" s="2" t="s">
        <v>48</v>
      </c>
      <c r="D8599" s="2" t="s">
        <v>12</v>
      </c>
      <c r="E8599" s="2" t="s">
        <v>83</v>
      </c>
      <c r="F8599" s="2" t="s">
        <v>977</v>
      </c>
      <c r="G8599" s="14" t="n">
        <v>19.5</v>
      </c>
      <c r="H8599" s="14" t="n">
        <v>34.38</v>
      </c>
      <c r="I8599" s="14" t="n">
        <v>19.5</v>
      </c>
      <c r="J8599" s="23" t="n">
        <f aca="false">IF(AND(E8599="Priority",ISNUMBER('Cost model'!N321)),'Cost model'!N321,'Cost model'!M321)</f>
        <v>55</v>
      </c>
      <c r="K8599" s="14" t="n">
        <f aca="false">J8599-H8599</f>
        <v>20.62</v>
      </c>
      <c r="L8599" s="14" t="n">
        <f aca="false">G8599-H8599</f>
        <v>-14.88</v>
      </c>
    </row>
    <row r="8600" customFormat="false" ht="15" hidden="false" customHeight="false" outlineLevel="0" collapsed="false">
      <c r="A8600" s="2" t="s">
        <v>174</v>
      </c>
      <c r="B8600" s="2" t="s">
        <v>174</v>
      </c>
      <c r="C8600" s="2" t="s">
        <v>47</v>
      </c>
      <c r="D8600" s="2" t="s">
        <v>10</v>
      </c>
      <c r="E8600" s="2" t="s">
        <v>74</v>
      </c>
      <c r="F8600" s="2" t="s">
        <v>977</v>
      </c>
      <c r="G8600" s="14" t="n">
        <v>9.5</v>
      </c>
      <c r="H8600" s="14" t="n">
        <v>6.71</v>
      </c>
      <c r="I8600" s="14" t="n">
        <v>9.5</v>
      </c>
      <c r="J8600" s="23" t="n">
        <f aca="false">IF(AND(E8600="Priority",ISNUMBER('Cost model'!N167)),'Cost model'!N167,'Cost model'!M167)</f>
        <v>8.5</v>
      </c>
      <c r="K8600" s="14" t="n">
        <f aca="false">J8600-H8600</f>
        <v>1.79</v>
      </c>
      <c r="L8600" s="14" t="n">
        <f aca="false">G8600-H8600</f>
        <v>2.79</v>
      </c>
    </row>
    <row r="8601" customFormat="false" ht="15" hidden="false" customHeight="false" outlineLevel="0" collapsed="false">
      <c r="A8601" s="2" t="s">
        <v>124</v>
      </c>
      <c r="B8601" s="2" t="s">
        <v>124</v>
      </c>
      <c r="C8601" s="2" t="s">
        <v>48</v>
      </c>
      <c r="D8601" s="2" t="s">
        <v>10</v>
      </c>
      <c r="E8601" s="2" t="s">
        <v>74</v>
      </c>
      <c r="F8601" s="2" t="s">
        <v>977</v>
      </c>
      <c r="G8601" s="14" t="n">
        <v>12.5</v>
      </c>
      <c r="H8601" s="14" t="n">
        <v>10.82</v>
      </c>
      <c r="I8601" s="14" t="n">
        <v>12.5</v>
      </c>
      <c r="J8601" s="23" t="n">
        <f aca="false">IF(AND(E8601="Priority",ISNUMBER('Cost model'!N318)),'Cost model'!N318,'Cost model'!M318)</f>
        <v>14.5</v>
      </c>
      <c r="K8601" s="14" t="n">
        <f aca="false">J8601-H8601</f>
        <v>3.68</v>
      </c>
      <c r="L8601" s="14" t="n">
        <f aca="false">G8601-H8601</f>
        <v>1.68</v>
      </c>
    </row>
    <row r="8602" customFormat="false" ht="15" hidden="false" customHeight="false" outlineLevel="0" collapsed="false">
      <c r="A8602" s="2" t="s">
        <v>124</v>
      </c>
      <c r="B8602" s="2" t="s">
        <v>124</v>
      </c>
      <c r="C8602" s="2" t="s">
        <v>47</v>
      </c>
      <c r="D8602" s="2" t="s">
        <v>10</v>
      </c>
      <c r="E8602" s="2" t="s">
        <v>74</v>
      </c>
      <c r="F8602" s="2" t="s">
        <v>977</v>
      </c>
      <c r="G8602" s="14" t="n">
        <v>9.5</v>
      </c>
      <c r="H8602" s="14" t="n">
        <v>6.07</v>
      </c>
      <c r="I8602" s="14" t="n">
        <v>9.5</v>
      </c>
      <c r="J8602" s="23" t="n">
        <f aca="false">IF(AND(E8602="Priority",ISNUMBER('Cost model'!N317)),'Cost model'!N317,'Cost model'!M317)</f>
        <v>10.5</v>
      </c>
      <c r="K8602" s="14" t="n">
        <f aca="false">J8602-H8602</f>
        <v>4.43</v>
      </c>
      <c r="L8602" s="14" t="n">
        <f aca="false">G8602-H8602</f>
        <v>3.43</v>
      </c>
    </row>
    <row r="8603" customFormat="false" ht="15" hidden="false" customHeight="false" outlineLevel="0" collapsed="false">
      <c r="A8603" s="2" t="s">
        <v>142</v>
      </c>
      <c r="B8603" s="2" t="s">
        <v>142</v>
      </c>
      <c r="C8603" s="2" t="s">
        <v>47</v>
      </c>
      <c r="D8603" s="2" t="s">
        <v>10</v>
      </c>
      <c r="E8603" s="2" t="s">
        <v>74</v>
      </c>
      <c r="F8603" s="2" t="s">
        <v>977</v>
      </c>
      <c r="G8603" s="14" t="n">
        <v>9.5</v>
      </c>
      <c r="H8603" s="14" t="n">
        <v>10.48</v>
      </c>
      <c r="I8603" s="14" t="n">
        <v>9.5</v>
      </c>
      <c r="J8603" s="23" t="n">
        <f aca="false">IF(AND(E8603="Priority",ISNUMBER('Cost model'!N632)),'Cost model'!N632,'Cost model'!M632)</f>
        <v>9.5</v>
      </c>
      <c r="K8603" s="14" t="n">
        <f aca="false">J8603-H8603</f>
        <v>-0.98</v>
      </c>
      <c r="L8603" s="14" t="n">
        <f aca="false">G8603-H8603</f>
        <v>-0.98</v>
      </c>
    </row>
    <row r="8604" customFormat="false" ht="15" hidden="false" customHeight="false" outlineLevel="0" collapsed="false">
      <c r="A8604" s="2" t="s">
        <v>205</v>
      </c>
      <c r="B8604" s="2" t="s">
        <v>158</v>
      </c>
      <c r="C8604" s="2" t="s">
        <v>48</v>
      </c>
      <c r="D8604" s="2" t="s">
        <v>10</v>
      </c>
      <c r="E8604" s="2" t="s">
        <v>74</v>
      </c>
      <c r="F8604" s="2" t="s">
        <v>976</v>
      </c>
      <c r="G8604" s="14" t="n">
        <v>14.5</v>
      </c>
      <c r="H8604" s="14" t="n">
        <v>11.53</v>
      </c>
      <c r="I8604" s="14"/>
      <c r="J8604" s="23" t="n">
        <f aca="false">IF(AND(E8604="Priority",ISNUMBER('Cost model'!N618)),'Cost model'!N618,'Cost model'!M618)</f>
        <v>16.5</v>
      </c>
      <c r="K8604" s="14" t="n">
        <f aca="false">J8604-H8604</f>
        <v>4.97</v>
      </c>
      <c r="L8604" s="14" t="n">
        <f aca="false">G8604-H8604</f>
        <v>2.97</v>
      </c>
    </row>
    <row r="8605" customFormat="false" ht="15" hidden="false" customHeight="false" outlineLevel="0" collapsed="false">
      <c r="A8605" s="2" t="s">
        <v>174</v>
      </c>
      <c r="B8605" s="2" t="s">
        <v>142</v>
      </c>
      <c r="C8605" s="2" t="s">
        <v>47</v>
      </c>
      <c r="D8605" s="2" t="s">
        <v>12</v>
      </c>
      <c r="E8605" s="2" t="s">
        <v>74</v>
      </c>
      <c r="F8605" s="2" t="s">
        <v>976</v>
      </c>
      <c r="G8605" s="14" t="n">
        <v>9.5</v>
      </c>
      <c r="H8605" s="14" t="n">
        <v>41.81</v>
      </c>
      <c r="I8605" s="14" t="n">
        <v>9.5</v>
      </c>
      <c r="J8605" s="23" t="n">
        <f aca="false">IF(AND(E8605="Priority",ISNUMBER('Cost model'!N125)),'Cost model'!N125,'Cost model'!M125)</f>
        <v>40</v>
      </c>
      <c r="K8605" s="14" t="n">
        <f aca="false">J8605-H8605</f>
        <v>-1.81</v>
      </c>
      <c r="L8605" s="14" t="n">
        <f aca="false">G8605-H8605</f>
        <v>-32.31</v>
      </c>
    </row>
    <row r="8606" customFormat="false" ht="15" hidden="false" customHeight="false" outlineLevel="0" collapsed="false">
      <c r="A8606" s="2" t="s">
        <v>142</v>
      </c>
      <c r="B8606" s="2" t="s">
        <v>142</v>
      </c>
      <c r="C8606" s="2" t="s">
        <v>47</v>
      </c>
      <c r="D8606" s="2" t="s">
        <v>10</v>
      </c>
      <c r="E8606" s="2" t="s">
        <v>74</v>
      </c>
      <c r="F8606" s="2" t="s">
        <v>977</v>
      </c>
      <c r="G8606" s="14" t="n">
        <v>9.5</v>
      </c>
      <c r="H8606" s="14" t="n">
        <v>14.31</v>
      </c>
      <c r="I8606" s="14" t="n">
        <v>9.5</v>
      </c>
      <c r="J8606" s="23" t="n">
        <f aca="false">IF(AND(E8606="Priority",ISNUMBER('Cost model'!N632)),'Cost model'!N632,'Cost model'!M632)</f>
        <v>9.5</v>
      </c>
      <c r="K8606" s="14" t="n">
        <f aca="false">J8606-H8606</f>
        <v>-4.81</v>
      </c>
      <c r="L8606" s="14" t="n">
        <f aca="false">G8606-H8606</f>
        <v>-4.81</v>
      </c>
    </row>
    <row r="8607" customFormat="false" ht="15" hidden="false" customHeight="false" outlineLevel="0" collapsed="false">
      <c r="A8607" s="2" t="s">
        <v>221</v>
      </c>
      <c r="B8607" s="2" t="s">
        <v>221</v>
      </c>
      <c r="C8607" s="2" t="s">
        <v>47</v>
      </c>
      <c r="D8607" s="2" t="s">
        <v>12</v>
      </c>
      <c r="E8607" s="2" t="s">
        <v>74</v>
      </c>
      <c r="F8607" s="2" t="s">
        <v>977</v>
      </c>
      <c r="G8607" s="14" t="n">
        <v>9.5</v>
      </c>
      <c r="H8607" s="14" t="n">
        <v>24.95</v>
      </c>
      <c r="I8607" s="14" t="n">
        <v>9.5</v>
      </c>
      <c r="J8607" s="23" t="n">
        <f aca="false">IF(AND(E8607="Priority",ISNUMBER('Cost model'!N740)),'Cost model'!N740,'Cost model'!M740)</f>
        <v>22.5</v>
      </c>
      <c r="K8607" s="14" t="n">
        <f aca="false">J8607-H8607</f>
        <v>-2.45</v>
      </c>
      <c r="L8607" s="14" t="n">
        <f aca="false">G8607-H8607</f>
        <v>-15.45</v>
      </c>
    </row>
    <row r="8608" customFormat="false" ht="15" hidden="false" customHeight="false" outlineLevel="0" collapsed="false">
      <c r="A8608" s="2" t="s">
        <v>174</v>
      </c>
      <c r="B8608" s="2" t="s">
        <v>174</v>
      </c>
      <c r="C8608" s="2" t="s">
        <v>48</v>
      </c>
      <c r="D8608" s="2" t="s">
        <v>12</v>
      </c>
      <c r="E8608" s="2" t="s">
        <v>74</v>
      </c>
      <c r="F8608" s="2" t="s">
        <v>977</v>
      </c>
      <c r="G8608" s="14" t="n">
        <v>12.5</v>
      </c>
      <c r="H8608" s="14" t="n">
        <v>46.04</v>
      </c>
      <c r="I8608" s="14" t="n">
        <v>12.5</v>
      </c>
      <c r="J8608" s="23" t="n">
        <f aca="false">IF(AND(E8608="Priority",ISNUMBER('Cost model'!N171)),'Cost model'!N171,'Cost model'!M171)</f>
        <v>40</v>
      </c>
      <c r="K8608" s="14" t="n">
        <f aca="false">J8608-H8608</f>
        <v>-6.04</v>
      </c>
      <c r="L8608" s="14" t="n">
        <f aca="false">G8608-H8608</f>
        <v>-33.54</v>
      </c>
    </row>
    <row r="8609" customFormat="false" ht="15" hidden="false" customHeight="false" outlineLevel="0" collapsed="false">
      <c r="A8609" s="2" t="s">
        <v>142</v>
      </c>
      <c r="B8609" s="2" t="s">
        <v>142</v>
      </c>
      <c r="C8609" s="2" t="s">
        <v>47</v>
      </c>
      <c r="D8609" s="2" t="s">
        <v>10</v>
      </c>
      <c r="E8609" s="2" t="s">
        <v>74</v>
      </c>
      <c r="F8609" s="2" t="s">
        <v>977</v>
      </c>
      <c r="G8609" s="14" t="n">
        <v>9.5</v>
      </c>
      <c r="H8609" s="14" t="n">
        <v>7.12</v>
      </c>
      <c r="I8609" s="14" t="n">
        <v>9.5</v>
      </c>
      <c r="J8609" s="23" t="n">
        <f aca="false">IF(AND(E8609="Priority",ISNUMBER('Cost model'!N632)),'Cost model'!N632,'Cost model'!M632)</f>
        <v>9.5</v>
      </c>
      <c r="K8609" s="14" t="n">
        <f aca="false">J8609-H8609</f>
        <v>2.38</v>
      </c>
      <c r="L8609" s="14" t="n">
        <f aca="false">G8609-H8609</f>
        <v>2.38</v>
      </c>
    </row>
    <row r="8610" customFormat="false" ht="15" hidden="false" customHeight="false" outlineLevel="0" collapsed="false">
      <c r="A8610" s="2" t="s">
        <v>142</v>
      </c>
      <c r="B8610" s="2" t="s">
        <v>142</v>
      </c>
      <c r="C8610" s="2" t="s">
        <v>48</v>
      </c>
      <c r="D8610" s="2" t="s">
        <v>10</v>
      </c>
      <c r="E8610" s="2" t="s">
        <v>74</v>
      </c>
      <c r="F8610" s="2" t="s">
        <v>977</v>
      </c>
      <c r="G8610" s="14" t="n">
        <v>12.5</v>
      </c>
      <c r="H8610" s="14" t="n">
        <v>12.23</v>
      </c>
      <c r="I8610" s="14" t="n">
        <v>12.5</v>
      </c>
      <c r="J8610" s="23" t="n">
        <f aca="false">IF(AND(E8610="Priority",ISNUMBER('Cost model'!N633)),'Cost model'!N633,'Cost model'!M633)</f>
        <v>11.5</v>
      </c>
      <c r="K8610" s="14" t="n">
        <f aca="false">J8610-H8610</f>
        <v>-0.73</v>
      </c>
      <c r="L8610" s="14" t="n">
        <f aca="false">G8610-H8610</f>
        <v>0.27</v>
      </c>
    </row>
    <row r="8611" customFormat="false" ht="15" hidden="false" customHeight="false" outlineLevel="0" collapsed="false">
      <c r="A8611" s="2" t="s">
        <v>142</v>
      </c>
      <c r="B8611" s="2" t="s">
        <v>174</v>
      </c>
      <c r="C8611" s="2" t="s">
        <v>47</v>
      </c>
      <c r="D8611" s="2" t="s">
        <v>12</v>
      </c>
      <c r="E8611" s="2" t="s">
        <v>74</v>
      </c>
      <c r="F8611" s="2" t="s">
        <v>976</v>
      </c>
      <c r="G8611" s="14" t="n">
        <v>19.5</v>
      </c>
      <c r="H8611" s="14" t="n">
        <v>43.04</v>
      </c>
      <c r="I8611" s="14" t="n">
        <v>19.5</v>
      </c>
      <c r="J8611" s="23" t="n">
        <f aca="false">IF(AND(E8611="Priority",ISNUMBER('Cost model'!N695)),'Cost model'!N695,'Cost model'!M695)</f>
        <v>40</v>
      </c>
      <c r="K8611" s="14" t="n">
        <f aca="false">J8611-H8611</f>
        <v>-3.04</v>
      </c>
      <c r="L8611" s="14" t="n">
        <f aca="false">G8611-H8611</f>
        <v>-23.54</v>
      </c>
    </row>
    <row r="8612" customFormat="false" ht="15" hidden="false" customHeight="false" outlineLevel="0" collapsed="false">
      <c r="A8612" s="2" t="s">
        <v>123</v>
      </c>
      <c r="B8612" s="2" t="s">
        <v>174</v>
      </c>
      <c r="C8612" s="2" t="s">
        <v>47</v>
      </c>
      <c r="D8612" s="2" t="s">
        <v>10</v>
      </c>
      <c r="E8612" s="2" t="s">
        <v>83</v>
      </c>
      <c r="F8612" s="2" t="s">
        <v>976</v>
      </c>
      <c r="G8612" s="14" t="n">
        <v>19.5</v>
      </c>
      <c r="H8612" s="14" t="n">
        <v>25.31</v>
      </c>
      <c r="I8612" s="14" t="n">
        <v>19.5</v>
      </c>
      <c r="J8612" s="23" t="n">
        <f aca="false">IF(AND(E8612="Priority",ISNUMBER('Cost model'!N47)),'Cost model'!N47,'Cost model'!M47)</f>
        <v>17.5</v>
      </c>
      <c r="K8612" s="14" t="n">
        <f aca="false">J8612-H8612</f>
        <v>-7.81</v>
      </c>
      <c r="L8612" s="14" t="n">
        <f aca="false">G8612-H8612</f>
        <v>-5.81</v>
      </c>
    </row>
    <row r="8613" customFormat="false" ht="15" hidden="false" customHeight="false" outlineLevel="0" collapsed="false">
      <c r="A8613" s="2" t="s">
        <v>124</v>
      </c>
      <c r="B8613" s="2" t="s">
        <v>124</v>
      </c>
      <c r="C8613" s="2" t="s">
        <v>49</v>
      </c>
      <c r="D8613" s="2" t="s">
        <v>10</v>
      </c>
      <c r="E8613" s="2" t="s">
        <v>74</v>
      </c>
      <c r="F8613" s="2" t="s">
        <v>977</v>
      </c>
      <c r="G8613" s="14" t="n">
        <v>17.5</v>
      </c>
      <c r="H8613" s="14" t="n">
        <v>13.32</v>
      </c>
      <c r="I8613" s="14" t="n">
        <v>17.5</v>
      </c>
      <c r="J8613" s="23" t="n">
        <f aca="false">IF(AND(E8613="Priority",ISNUMBER('Cost model'!N319)),'Cost model'!N319,'Cost model'!M319)</f>
        <v>16.5</v>
      </c>
      <c r="K8613" s="14" t="n">
        <f aca="false">J8613-H8613</f>
        <v>3.18</v>
      </c>
      <c r="L8613" s="14" t="n">
        <f aca="false">G8613-H8613</f>
        <v>4.18</v>
      </c>
    </row>
    <row r="8614" customFormat="false" ht="15" hidden="false" customHeight="false" outlineLevel="0" collapsed="false">
      <c r="A8614" s="2" t="s">
        <v>124</v>
      </c>
      <c r="B8614" s="2" t="s">
        <v>124</v>
      </c>
      <c r="C8614" s="2" t="s">
        <v>49</v>
      </c>
      <c r="D8614" s="2" t="s">
        <v>12</v>
      </c>
      <c r="E8614" s="2" t="s">
        <v>74</v>
      </c>
      <c r="F8614" s="2" t="s">
        <v>977</v>
      </c>
      <c r="G8614" s="14" t="n">
        <v>19.5</v>
      </c>
      <c r="H8614" s="14" t="n">
        <v>21.79</v>
      </c>
      <c r="I8614" s="14" t="n">
        <v>19.5</v>
      </c>
      <c r="J8614" s="23" t="n">
        <f aca="false">IF(AND(E8614="Priority",ISNUMBER('Cost model'!N322)),'Cost model'!N322,'Cost model'!M322)</f>
        <v>50</v>
      </c>
      <c r="K8614" s="14" t="n">
        <f aca="false">J8614-H8614</f>
        <v>28.21</v>
      </c>
      <c r="L8614" s="14" t="n">
        <f aca="false">G8614-H8614</f>
        <v>-2.29</v>
      </c>
    </row>
    <row r="8615" customFormat="false" ht="15" hidden="false" customHeight="false" outlineLevel="0" collapsed="false">
      <c r="A8615" s="2" t="s">
        <v>221</v>
      </c>
      <c r="B8615" s="2" t="s">
        <v>221</v>
      </c>
      <c r="C8615" s="2" t="s">
        <v>47</v>
      </c>
      <c r="D8615" s="2" t="s">
        <v>12</v>
      </c>
      <c r="E8615" s="2" t="s">
        <v>74</v>
      </c>
      <c r="F8615" s="2" t="s">
        <v>977</v>
      </c>
      <c r="G8615" s="14" t="n">
        <v>9.5</v>
      </c>
      <c r="H8615" s="14" t="n">
        <v>24.95</v>
      </c>
      <c r="I8615" s="14" t="n">
        <v>9.5</v>
      </c>
      <c r="J8615" s="23" t="n">
        <f aca="false">IF(AND(E8615="Priority",ISNUMBER('Cost model'!N740)),'Cost model'!N740,'Cost model'!M740)</f>
        <v>22.5</v>
      </c>
      <c r="K8615" s="14" t="n">
        <f aca="false">J8615-H8615</f>
        <v>-2.45</v>
      </c>
      <c r="L8615" s="14" t="n">
        <f aca="false">G8615-H8615</f>
        <v>-15.45</v>
      </c>
    </row>
    <row r="8616" customFormat="false" ht="15" hidden="false" customHeight="false" outlineLevel="0" collapsed="false">
      <c r="A8616" s="2" t="s">
        <v>142</v>
      </c>
      <c r="B8616" s="2" t="s">
        <v>142</v>
      </c>
      <c r="C8616" s="2" t="s">
        <v>47</v>
      </c>
      <c r="D8616" s="2" t="s">
        <v>10</v>
      </c>
      <c r="E8616" s="2" t="s">
        <v>74</v>
      </c>
      <c r="F8616" s="2" t="s">
        <v>977</v>
      </c>
      <c r="G8616" s="14" t="n">
        <v>9.5</v>
      </c>
      <c r="H8616" s="14" t="n">
        <v>41.81</v>
      </c>
      <c r="I8616" s="14" t="n">
        <v>9.5</v>
      </c>
      <c r="J8616" s="23" t="n">
        <f aca="false">IF(AND(E8616="Priority",ISNUMBER('Cost model'!N632)),'Cost model'!N632,'Cost model'!M632)</f>
        <v>9.5</v>
      </c>
      <c r="K8616" s="14" t="n">
        <f aca="false">J8616-H8616</f>
        <v>-32.31</v>
      </c>
      <c r="L8616" s="14" t="n">
        <f aca="false">G8616-H8616</f>
        <v>-32.31</v>
      </c>
    </row>
    <row r="8617" customFormat="false" ht="15" hidden="false" customHeight="false" outlineLevel="0" collapsed="false">
      <c r="A8617" s="2" t="s">
        <v>174</v>
      </c>
      <c r="B8617" s="2" t="s">
        <v>174</v>
      </c>
      <c r="C8617" s="2" t="s">
        <v>47</v>
      </c>
      <c r="D8617" s="2" t="s">
        <v>12</v>
      </c>
      <c r="E8617" s="2" t="s">
        <v>83</v>
      </c>
      <c r="F8617" s="2" t="s">
        <v>977</v>
      </c>
      <c r="G8617" s="14" t="n">
        <v>19.5</v>
      </c>
      <c r="H8617" s="14" t="n">
        <v>10.63</v>
      </c>
      <c r="I8617" s="14" t="n">
        <v>19.5</v>
      </c>
      <c r="J8617" s="23" t="n">
        <f aca="false">IF(AND(E8617="Priority",ISNUMBER('Cost model'!N170)),'Cost model'!N170,'Cost model'!M170)</f>
        <v>35</v>
      </c>
      <c r="K8617" s="14" t="n">
        <f aca="false">J8617-H8617</f>
        <v>24.37</v>
      </c>
      <c r="L8617" s="14" t="n">
        <f aca="false">G8617-H8617</f>
        <v>8.87</v>
      </c>
    </row>
    <row r="8618" customFormat="false" ht="15" hidden="false" customHeight="false" outlineLevel="0" collapsed="false">
      <c r="A8618" s="2" t="s">
        <v>124</v>
      </c>
      <c r="B8618" s="2" t="s">
        <v>124</v>
      </c>
      <c r="C8618" s="2" t="s">
        <v>48</v>
      </c>
      <c r="D8618" s="2" t="s">
        <v>12</v>
      </c>
      <c r="E8618" s="2" t="s">
        <v>74</v>
      </c>
      <c r="F8618" s="2" t="s">
        <v>977</v>
      </c>
      <c r="G8618" s="14" t="n">
        <v>12.5</v>
      </c>
      <c r="H8618" s="14" t="n">
        <v>45.02</v>
      </c>
      <c r="I8618" s="14" t="n">
        <v>12.5</v>
      </c>
      <c r="J8618" s="23" t="n">
        <f aca="false">IF(AND(E8618="Priority",ISNUMBER('Cost model'!N321)),'Cost model'!N321,'Cost model'!M321)</f>
        <v>40</v>
      </c>
      <c r="K8618" s="14" t="n">
        <f aca="false">J8618-H8618</f>
        <v>-5.02</v>
      </c>
      <c r="L8618" s="14" t="n">
        <f aca="false">G8618-H8618</f>
        <v>-32.52</v>
      </c>
    </row>
    <row r="8619" customFormat="false" ht="15" hidden="false" customHeight="false" outlineLevel="0" collapsed="false">
      <c r="A8619" s="2" t="s">
        <v>174</v>
      </c>
      <c r="B8619" s="2" t="s">
        <v>174</v>
      </c>
      <c r="C8619" s="2" t="s">
        <v>47</v>
      </c>
      <c r="D8619" s="2" t="s">
        <v>10</v>
      </c>
      <c r="E8619" s="2" t="s">
        <v>74</v>
      </c>
      <c r="F8619" s="2" t="s">
        <v>977</v>
      </c>
      <c r="G8619" s="14" t="n">
        <v>9.5</v>
      </c>
      <c r="H8619" s="14" t="n">
        <v>6.71</v>
      </c>
      <c r="I8619" s="14" t="n">
        <v>9.5</v>
      </c>
      <c r="J8619" s="23" t="n">
        <f aca="false">IF(AND(E8619="Priority",ISNUMBER('Cost model'!N167)),'Cost model'!N167,'Cost model'!M167)</f>
        <v>8.5</v>
      </c>
      <c r="K8619" s="14" t="n">
        <f aca="false">J8619-H8619</f>
        <v>1.79</v>
      </c>
      <c r="L8619" s="14" t="n">
        <f aca="false">G8619-H8619</f>
        <v>2.79</v>
      </c>
    </row>
    <row r="8620" customFormat="false" ht="15" hidden="false" customHeight="false" outlineLevel="0" collapsed="false">
      <c r="A8620" s="2" t="s">
        <v>221</v>
      </c>
      <c r="B8620" s="2" t="s">
        <v>221</v>
      </c>
      <c r="C8620" s="2" t="s">
        <v>47</v>
      </c>
      <c r="D8620" s="2" t="s">
        <v>10</v>
      </c>
      <c r="E8620" s="2" t="s">
        <v>74</v>
      </c>
      <c r="F8620" s="2" t="s">
        <v>977</v>
      </c>
      <c r="G8620" s="14" t="n">
        <v>9.5</v>
      </c>
      <c r="H8620" s="14" t="n">
        <v>7.07</v>
      </c>
      <c r="I8620" s="14" t="n">
        <v>9.5</v>
      </c>
      <c r="J8620" s="23" t="n">
        <f aca="false">IF(AND(E8620="Priority",ISNUMBER('Cost model'!N737)),'Cost model'!N737,'Cost model'!M737)</f>
        <v>8.5</v>
      </c>
      <c r="K8620" s="14" t="n">
        <f aca="false">J8620-H8620</f>
        <v>1.43</v>
      </c>
      <c r="L8620" s="14" t="n">
        <f aca="false">G8620-H8620</f>
        <v>2.43</v>
      </c>
    </row>
    <row r="8621" customFormat="false" ht="15" hidden="false" customHeight="false" outlineLevel="0" collapsed="false">
      <c r="A8621" s="2" t="s">
        <v>142</v>
      </c>
      <c r="B8621" s="2" t="s">
        <v>158</v>
      </c>
      <c r="C8621" s="2" t="s">
        <v>47</v>
      </c>
      <c r="D8621" s="2" t="s">
        <v>14</v>
      </c>
      <c r="E8621" s="2" t="s">
        <v>74</v>
      </c>
      <c r="F8621" s="2" t="s">
        <v>976</v>
      </c>
      <c r="G8621" s="14" t="n">
        <v>25</v>
      </c>
      <c r="H8621" s="14" t="n">
        <v>47.19</v>
      </c>
      <c r="I8621" s="14" t="n">
        <v>85</v>
      </c>
      <c r="J8621" s="23" t="n">
        <f aca="false">IF(AND(E8621="Priority",ISNUMBER('Cost model'!N656)),'Cost model'!N656,'Cost model'!M656)</f>
        <v>100</v>
      </c>
      <c r="K8621" s="14" t="n">
        <f aca="false">J8621-H8621</f>
        <v>52.81</v>
      </c>
      <c r="L8621" s="14" t="n">
        <f aca="false">G8621-H8621</f>
        <v>-22.19</v>
      </c>
    </row>
    <row r="8622" customFormat="false" ht="15" hidden="false" customHeight="false" outlineLevel="0" collapsed="false">
      <c r="A8622" s="2" t="s">
        <v>174</v>
      </c>
      <c r="B8622" s="2" t="s">
        <v>174</v>
      </c>
      <c r="C8622" s="2" t="s">
        <v>48</v>
      </c>
      <c r="D8622" s="2" t="s">
        <v>12</v>
      </c>
      <c r="E8622" s="2" t="s">
        <v>74</v>
      </c>
      <c r="F8622" s="2" t="s">
        <v>977</v>
      </c>
      <c r="G8622" s="14" t="n">
        <v>12.5</v>
      </c>
      <c r="H8622" s="14" t="n">
        <v>47.84</v>
      </c>
      <c r="I8622" s="14" t="n">
        <v>12.5</v>
      </c>
      <c r="J8622" s="23" t="n">
        <f aca="false">IF(AND(E8622="Priority",ISNUMBER('Cost model'!N171)),'Cost model'!N171,'Cost model'!M171)</f>
        <v>40</v>
      </c>
      <c r="K8622" s="14" t="n">
        <f aca="false">J8622-H8622</f>
        <v>-7.84</v>
      </c>
      <c r="L8622" s="14" t="n">
        <f aca="false">G8622-H8622</f>
        <v>-35.34</v>
      </c>
    </row>
    <row r="8623" customFormat="false" ht="15" hidden="false" customHeight="false" outlineLevel="0" collapsed="false">
      <c r="A8623" s="2" t="s">
        <v>221</v>
      </c>
      <c r="B8623" s="2" t="s">
        <v>221</v>
      </c>
      <c r="C8623" s="2" t="s">
        <v>47</v>
      </c>
      <c r="D8623" s="2" t="s">
        <v>12</v>
      </c>
      <c r="E8623" s="2" t="s">
        <v>74</v>
      </c>
      <c r="F8623" s="2" t="s">
        <v>977</v>
      </c>
      <c r="G8623" s="14" t="n">
        <v>9.5</v>
      </c>
      <c r="H8623" s="14" t="n">
        <v>7.07</v>
      </c>
      <c r="I8623" s="14" t="n">
        <v>9.5</v>
      </c>
      <c r="J8623" s="23" t="n">
        <f aca="false">IF(AND(E8623="Priority",ISNUMBER('Cost model'!N740)),'Cost model'!N740,'Cost model'!M740)</f>
        <v>22.5</v>
      </c>
      <c r="K8623" s="14" t="n">
        <f aca="false">J8623-H8623</f>
        <v>15.43</v>
      </c>
      <c r="L8623" s="14" t="n">
        <f aca="false">G8623-H8623</f>
        <v>2.43</v>
      </c>
    </row>
    <row r="8624" customFormat="false" ht="15" hidden="false" customHeight="false" outlineLevel="0" collapsed="false">
      <c r="A8624" s="2" t="s">
        <v>174</v>
      </c>
      <c r="B8624" s="2" t="s">
        <v>124</v>
      </c>
      <c r="C8624" s="2" t="s">
        <v>47</v>
      </c>
      <c r="D8624" s="2" t="s">
        <v>12</v>
      </c>
      <c r="E8624" s="2" t="s">
        <v>74</v>
      </c>
      <c r="F8624" s="2" t="s">
        <v>976</v>
      </c>
      <c r="G8624" s="14" t="n">
        <v>9.5</v>
      </c>
      <c r="H8624" s="14" t="n">
        <v>8.03</v>
      </c>
      <c r="I8624" s="14" t="n">
        <v>9.5</v>
      </c>
      <c r="J8624" s="23" t="n">
        <f aca="false">IF(AND(E8624="Priority",ISNUMBER('Cost model'!N110)),'Cost model'!N110,'Cost model'!M110)</f>
        <v>40</v>
      </c>
      <c r="K8624" s="14" t="n">
        <f aca="false">J8624-H8624</f>
        <v>31.97</v>
      </c>
      <c r="L8624" s="14" t="n">
        <f aca="false">G8624-H8624</f>
        <v>1.47</v>
      </c>
    </row>
    <row r="8625" customFormat="false" ht="15" hidden="false" customHeight="false" outlineLevel="0" collapsed="false">
      <c r="A8625" s="2" t="s">
        <v>124</v>
      </c>
      <c r="B8625" s="2" t="s">
        <v>124</v>
      </c>
      <c r="C8625" s="2" t="s">
        <v>47</v>
      </c>
      <c r="D8625" s="2" t="s">
        <v>10</v>
      </c>
      <c r="E8625" s="2" t="s">
        <v>74</v>
      </c>
      <c r="F8625" s="2" t="s">
        <v>977</v>
      </c>
      <c r="G8625" s="14" t="n">
        <v>9.5</v>
      </c>
      <c r="H8625" s="14" t="n">
        <v>7.38</v>
      </c>
      <c r="I8625" s="14" t="n">
        <v>9.5</v>
      </c>
      <c r="J8625" s="23" t="n">
        <f aca="false">IF(AND(E8625="Priority",ISNUMBER('Cost model'!N317)),'Cost model'!N317,'Cost model'!M317)</f>
        <v>10.5</v>
      </c>
      <c r="K8625" s="14" t="n">
        <f aca="false">J8625-H8625</f>
        <v>3.12</v>
      </c>
      <c r="L8625" s="14" t="n">
        <f aca="false">G8625-H8625</f>
        <v>2.12</v>
      </c>
    </row>
    <row r="8626" customFormat="false" ht="15" hidden="false" customHeight="false" outlineLevel="0" collapsed="false">
      <c r="A8626" s="2" t="s">
        <v>142</v>
      </c>
      <c r="B8626" s="2" t="s">
        <v>174</v>
      </c>
      <c r="C8626" s="2" t="s">
        <v>47</v>
      </c>
      <c r="D8626" s="2" t="s">
        <v>10</v>
      </c>
      <c r="E8626" s="2" t="s">
        <v>74</v>
      </c>
      <c r="F8626" s="2" t="s">
        <v>976</v>
      </c>
      <c r="G8626" s="14" t="n">
        <v>14.5</v>
      </c>
      <c r="H8626" s="14" t="n">
        <v>10.48</v>
      </c>
      <c r="I8626" s="14" t="n">
        <v>14.5</v>
      </c>
      <c r="J8626" s="23" t="n">
        <f aca="false">IF(AND(E8626="Priority",ISNUMBER('Cost model'!N692)),'Cost model'!N692,'Cost model'!M692)</f>
        <v>9.5</v>
      </c>
      <c r="K8626" s="14" t="n">
        <f aca="false">J8626-H8626</f>
        <v>-0.98</v>
      </c>
      <c r="L8626" s="14" t="n">
        <f aca="false">G8626-H8626</f>
        <v>4.02</v>
      </c>
    </row>
    <row r="8627" customFormat="false" ht="15" hidden="false" customHeight="false" outlineLevel="0" collapsed="false">
      <c r="A8627" s="2" t="s">
        <v>124</v>
      </c>
      <c r="B8627" s="2" t="s">
        <v>124</v>
      </c>
      <c r="C8627" s="2" t="s">
        <v>48</v>
      </c>
      <c r="D8627" s="2" t="s">
        <v>12</v>
      </c>
      <c r="E8627" s="2" t="s">
        <v>74</v>
      </c>
      <c r="F8627" s="2" t="s">
        <v>977</v>
      </c>
      <c r="G8627" s="14" t="n">
        <v>12.5</v>
      </c>
      <c r="H8627" s="14" t="n">
        <v>44.28</v>
      </c>
      <c r="I8627" s="14" t="n">
        <v>12.5</v>
      </c>
      <c r="J8627" s="23" t="n">
        <f aca="false">IF(AND(E8627="Priority",ISNUMBER('Cost model'!N321)),'Cost model'!N321,'Cost model'!M321)</f>
        <v>40</v>
      </c>
      <c r="K8627" s="14" t="n">
        <f aca="false">J8627-H8627</f>
        <v>-4.28</v>
      </c>
      <c r="L8627" s="14" t="n">
        <f aca="false">G8627-H8627</f>
        <v>-31.78</v>
      </c>
    </row>
    <row r="8628" customFormat="false" ht="15" hidden="false" customHeight="false" outlineLevel="0" collapsed="false">
      <c r="A8628" s="2" t="s">
        <v>142</v>
      </c>
      <c r="B8628" s="2" t="s">
        <v>142</v>
      </c>
      <c r="C8628" s="2" t="s">
        <v>48</v>
      </c>
      <c r="D8628" s="2" t="s">
        <v>10</v>
      </c>
      <c r="E8628" s="2" t="s">
        <v>74</v>
      </c>
      <c r="F8628" s="2" t="s">
        <v>977</v>
      </c>
      <c r="G8628" s="14" t="n">
        <v>12.5</v>
      </c>
      <c r="H8628" s="14" t="n">
        <v>7.84</v>
      </c>
      <c r="I8628" s="14" t="n">
        <v>12.5</v>
      </c>
      <c r="J8628" s="23" t="n">
        <f aca="false">IF(AND(E8628="Priority",ISNUMBER('Cost model'!N633)),'Cost model'!N633,'Cost model'!M633)</f>
        <v>11.5</v>
      </c>
      <c r="K8628" s="14" t="n">
        <f aca="false">J8628-H8628</f>
        <v>3.66</v>
      </c>
      <c r="L8628" s="14" t="n">
        <f aca="false">G8628-H8628</f>
        <v>4.66</v>
      </c>
    </row>
    <row r="8629" customFormat="false" ht="15" hidden="false" customHeight="false" outlineLevel="0" collapsed="false">
      <c r="A8629" s="2" t="s">
        <v>124</v>
      </c>
      <c r="B8629" s="2" t="s">
        <v>124</v>
      </c>
      <c r="C8629" s="2" t="s">
        <v>47</v>
      </c>
      <c r="D8629" s="2" t="s">
        <v>10</v>
      </c>
      <c r="E8629" s="2" t="s">
        <v>83</v>
      </c>
      <c r="F8629" s="2" t="s">
        <v>977</v>
      </c>
      <c r="G8629" s="14" t="n">
        <v>14.5</v>
      </c>
      <c r="H8629" s="14" t="n">
        <v>7.57</v>
      </c>
      <c r="I8629" s="14" t="n">
        <v>14.5</v>
      </c>
      <c r="J8629" s="23" t="n">
        <f aca="false">IF(AND(E8629="Priority",ISNUMBER('Cost model'!N317)),'Cost model'!N317,'Cost model'!M317)</f>
        <v>15.5</v>
      </c>
      <c r="K8629" s="14" t="n">
        <f aca="false">J8629-H8629</f>
        <v>7.93</v>
      </c>
      <c r="L8629" s="14" t="n">
        <f aca="false">G8629-H8629</f>
        <v>6.93</v>
      </c>
    </row>
    <row r="8630" customFormat="false" ht="15" hidden="false" customHeight="false" outlineLevel="0" collapsed="false">
      <c r="A8630" s="2" t="s">
        <v>124</v>
      </c>
      <c r="B8630" s="2" t="s">
        <v>124</v>
      </c>
      <c r="C8630" s="2" t="s">
        <v>49</v>
      </c>
      <c r="D8630" s="2" t="s">
        <v>10</v>
      </c>
      <c r="E8630" s="2" t="s">
        <v>74</v>
      </c>
      <c r="F8630" s="2" t="s">
        <v>977</v>
      </c>
      <c r="G8630" s="14" t="n">
        <v>17.5</v>
      </c>
      <c r="H8630" s="14" t="n">
        <v>9.16</v>
      </c>
      <c r="I8630" s="14" t="n">
        <v>17.5</v>
      </c>
      <c r="J8630" s="23" t="n">
        <f aca="false">IF(AND(E8630="Priority",ISNUMBER('Cost model'!N319)),'Cost model'!N319,'Cost model'!M319)</f>
        <v>16.5</v>
      </c>
      <c r="K8630" s="14" t="n">
        <f aca="false">J8630-H8630</f>
        <v>7.34</v>
      </c>
      <c r="L8630" s="14" t="n">
        <f aca="false">G8630-H8630</f>
        <v>8.34</v>
      </c>
    </row>
    <row r="8631" customFormat="false" ht="15" hidden="false" customHeight="false" outlineLevel="0" collapsed="false">
      <c r="A8631" s="2" t="s">
        <v>221</v>
      </c>
      <c r="B8631" s="2" t="s">
        <v>221</v>
      </c>
      <c r="C8631" s="2" t="s">
        <v>49</v>
      </c>
      <c r="D8631" s="2" t="s">
        <v>12</v>
      </c>
      <c r="E8631" s="2" t="s">
        <v>74</v>
      </c>
      <c r="F8631" s="2" t="s">
        <v>977</v>
      </c>
      <c r="G8631" s="14" t="n">
        <v>19.5</v>
      </c>
      <c r="H8631" s="14" t="n">
        <v>23.88</v>
      </c>
      <c r="I8631" s="14" t="n">
        <v>19.5</v>
      </c>
      <c r="J8631" s="23" t="n">
        <f aca="false">IF(AND(E8631="Priority",ISNUMBER('Cost model'!N742)),'Cost model'!N742,'Cost model'!M742)</f>
        <v>60</v>
      </c>
      <c r="K8631" s="14" t="n">
        <f aca="false">J8631-H8631</f>
        <v>36.12</v>
      </c>
      <c r="L8631" s="14" t="n">
        <f aca="false">G8631-H8631</f>
        <v>-4.38</v>
      </c>
    </row>
    <row r="8632" customFormat="false" ht="15" hidden="false" customHeight="false" outlineLevel="0" collapsed="false">
      <c r="A8632" s="2" t="s">
        <v>142</v>
      </c>
      <c r="B8632" s="2" t="s">
        <v>142</v>
      </c>
      <c r="C8632" s="2" t="s">
        <v>47</v>
      </c>
      <c r="D8632" s="2" t="s">
        <v>10</v>
      </c>
      <c r="E8632" s="2" t="s">
        <v>74</v>
      </c>
      <c r="F8632" s="2" t="s">
        <v>977</v>
      </c>
      <c r="G8632" s="14" t="n">
        <v>9.5</v>
      </c>
      <c r="H8632" s="14" t="n">
        <v>12.23</v>
      </c>
      <c r="I8632" s="14" t="n">
        <v>9.5</v>
      </c>
      <c r="J8632" s="23" t="n">
        <f aca="false">IF(AND(E8632="Priority",ISNUMBER('Cost model'!N632)),'Cost model'!N632,'Cost model'!M632)</f>
        <v>9.5</v>
      </c>
      <c r="K8632" s="14" t="n">
        <f aca="false">J8632-H8632</f>
        <v>-2.73</v>
      </c>
      <c r="L8632" s="14" t="n">
        <f aca="false">G8632-H8632</f>
        <v>-2.73</v>
      </c>
    </row>
    <row r="8633" customFormat="false" ht="15" hidden="false" customHeight="false" outlineLevel="0" collapsed="false">
      <c r="A8633" s="2" t="s">
        <v>142</v>
      </c>
      <c r="B8633" s="2" t="s">
        <v>142</v>
      </c>
      <c r="C8633" s="2" t="s">
        <v>47</v>
      </c>
      <c r="D8633" s="2" t="s">
        <v>10</v>
      </c>
      <c r="E8633" s="2" t="s">
        <v>74</v>
      </c>
      <c r="F8633" s="2" t="s">
        <v>977</v>
      </c>
      <c r="G8633" s="14" t="n">
        <v>9.5</v>
      </c>
      <c r="H8633" s="14" t="n">
        <v>7.17</v>
      </c>
      <c r="I8633" s="14" t="n">
        <v>9.5</v>
      </c>
      <c r="J8633" s="23" t="n">
        <f aca="false">IF(AND(E8633="Priority",ISNUMBER('Cost model'!N632)),'Cost model'!N632,'Cost model'!M632)</f>
        <v>9.5</v>
      </c>
      <c r="K8633" s="14" t="n">
        <f aca="false">J8633-H8633</f>
        <v>2.33</v>
      </c>
      <c r="L8633" s="14" t="n">
        <f aca="false">G8633-H8633</f>
        <v>2.33</v>
      </c>
    </row>
    <row r="8634" customFormat="false" ht="15" hidden="false" customHeight="false" outlineLevel="0" collapsed="false">
      <c r="A8634" s="2" t="s">
        <v>174</v>
      </c>
      <c r="B8634" s="2" t="s">
        <v>174</v>
      </c>
      <c r="C8634" s="2" t="s">
        <v>47</v>
      </c>
      <c r="D8634" s="2" t="s">
        <v>12</v>
      </c>
      <c r="E8634" s="2" t="s">
        <v>83</v>
      </c>
      <c r="F8634" s="2" t="s">
        <v>977</v>
      </c>
      <c r="G8634" s="14" t="n">
        <v>19.5</v>
      </c>
      <c r="H8634" s="14" t="n">
        <v>58.31</v>
      </c>
      <c r="I8634" s="14" t="n">
        <v>19.5</v>
      </c>
      <c r="J8634" s="23" t="n">
        <f aca="false">IF(AND(E8634="Priority",ISNUMBER('Cost model'!N170)),'Cost model'!N170,'Cost model'!M170)</f>
        <v>35</v>
      </c>
      <c r="K8634" s="14" t="n">
        <f aca="false">J8634-H8634</f>
        <v>-23.31</v>
      </c>
      <c r="L8634" s="14" t="n">
        <f aca="false">G8634-H8634</f>
        <v>-38.81</v>
      </c>
    </row>
    <row r="8635" customFormat="false" ht="15" hidden="false" customHeight="false" outlineLevel="0" collapsed="false">
      <c r="A8635" s="2" t="s">
        <v>142</v>
      </c>
      <c r="B8635" s="2" t="s">
        <v>142</v>
      </c>
      <c r="C8635" s="2" t="s">
        <v>47</v>
      </c>
      <c r="D8635" s="2" t="s">
        <v>10</v>
      </c>
      <c r="E8635" s="2" t="s">
        <v>74</v>
      </c>
      <c r="F8635" s="2" t="s">
        <v>977</v>
      </c>
      <c r="G8635" s="14" t="n">
        <v>9.5</v>
      </c>
      <c r="H8635" s="14" t="n">
        <v>7.17</v>
      </c>
      <c r="I8635" s="14" t="n">
        <v>9.5</v>
      </c>
      <c r="J8635" s="23" t="n">
        <f aca="false">IF(AND(E8635="Priority",ISNUMBER('Cost model'!N632)),'Cost model'!N632,'Cost model'!M632)</f>
        <v>9.5</v>
      </c>
      <c r="K8635" s="14" t="n">
        <f aca="false">J8635-H8635</f>
        <v>2.33</v>
      </c>
      <c r="L8635" s="14" t="n">
        <f aca="false">G8635-H8635</f>
        <v>2.33</v>
      </c>
    </row>
    <row r="8636" customFormat="false" ht="15" hidden="false" customHeight="false" outlineLevel="0" collapsed="false">
      <c r="A8636" s="2" t="s">
        <v>124</v>
      </c>
      <c r="B8636" s="2" t="s">
        <v>124</v>
      </c>
      <c r="C8636" s="2" t="s">
        <v>48</v>
      </c>
      <c r="D8636" s="2" t="s">
        <v>10</v>
      </c>
      <c r="E8636" s="2" t="s">
        <v>74</v>
      </c>
      <c r="F8636" s="2" t="s">
        <v>977</v>
      </c>
      <c r="G8636" s="14" t="n">
        <v>12.5</v>
      </c>
      <c r="H8636" s="14" t="n">
        <v>7.89</v>
      </c>
      <c r="I8636" s="14" t="n">
        <v>12.5</v>
      </c>
      <c r="J8636" s="23" t="n">
        <f aca="false">IF(AND(E8636="Priority",ISNUMBER('Cost model'!N318)),'Cost model'!N318,'Cost model'!M318)</f>
        <v>14.5</v>
      </c>
      <c r="K8636" s="14" t="n">
        <f aca="false">J8636-H8636</f>
        <v>6.61</v>
      </c>
      <c r="L8636" s="14" t="n">
        <f aca="false">G8636-H8636</f>
        <v>4.61</v>
      </c>
    </row>
    <row r="8637" customFormat="false" ht="15" hidden="false" customHeight="false" outlineLevel="0" collapsed="false">
      <c r="A8637" s="2" t="s">
        <v>142</v>
      </c>
      <c r="B8637" s="2" t="s">
        <v>142</v>
      </c>
      <c r="C8637" s="2" t="s">
        <v>48</v>
      </c>
      <c r="D8637" s="2" t="s">
        <v>10</v>
      </c>
      <c r="E8637" s="2" t="s">
        <v>83</v>
      </c>
      <c r="F8637" s="2" t="s">
        <v>977</v>
      </c>
      <c r="G8637" s="14" t="n">
        <v>17.5</v>
      </c>
      <c r="H8637" s="14" t="n">
        <v>23.88</v>
      </c>
      <c r="I8637" s="14" t="n">
        <v>17.5</v>
      </c>
      <c r="J8637" s="23" t="n">
        <f aca="false">IF(AND(E8637="Priority",ISNUMBER('Cost model'!N633)),'Cost model'!N633,'Cost model'!M633)</f>
        <v>16.5</v>
      </c>
      <c r="K8637" s="14" t="n">
        <f aca="false">J8637-H8637</f>
        <v>-7.38</v>
      </c>
      <c r="L8637" s="14" t="n">
        <f aca="false">G8637-H8637</f>
        <v>-6.38</v>
      </c>
    </row>
    <row r="8638" customFormat="false" ht="15" hidden="false" customHeight="false" outlineLevel="0" collapsed="false">
      <c r="A8638" s="2" t="s">
        <v>142</v>
      </c>
      <c r="B8638" s="2" t="s">
        <v>124</v>
      </c>
      <c r="C8638" s="2" t="s">
        <v>47</v>
      </c>
      <c r="D8638" s="2" t="s">
        <v>14</v>
      </c>
      <c r="E8638" s="2" t="s">
        <v>74</v>
      </c>
      <c r="F8638" s="2" t="s">
        <v>976</v>
      </c>
      <c r="G8638" s="14" t="n">
        <v>25</v>
      </c>
      <c r="H8638" s="14" t="n">
        <v>89.62</v>
      </c>
      <c r="I8638" s="14" t="n">
        <v>85</v>
      </c>
      <c r="J8638" s="23" t="n">
        <f aca="false">IF(AND(E8638="Priority",ISNUMBER('Cost model'!N671)),'Cost model'!N671,'Cost model'!M671)</f>
        <v>125</v>
      </c>
      <c r="K8638" s="14" t="n">
        <f aca="false">J8638-H8638</f>
        <v>35.38</v>
      </c>
      <c r="L8638" s="14" t="n">
        <f aca="false">G8638-H8638</f>
        <v>-64.62</v>
      </c>
    </row>
    <row r="8639" customFormat="false" ht="15" hidden="false" customHeight="false" outlineLevel="0" collapsed="false">
      <c r="A8639" s="2" t="s">
        <v>174</v>
      </c>
      <c r="B8639" s="2" t="s">
        <v>142</v>
      </c>
      <c r="C8639" s="2" t="s">
        <v>47</v>
      </c>
      <c r="D8639" s="2" t="s">
        <v>12</v>
      </c>
      <c r="E8639" s="2" t="s">
        <v>74</v>
      </c>
      <c r="F8639" s="2" t="s">
        <v>976</v>
      </c>
      <c r="G8639" s="14" t="n">
        <v>9.5</v>
      </c>
      <c r="H8639" s="14" t="n">
        <v>41.81</v>
      </c>
      <c r="I8639" s="14" t="n">
        <v>9.5</v>
      </c>
      <c r="J8639" s="23" t="n">
        <f aca="false">IF(AND(E8639="Priority",ISNUMBER('Cost model'!N125)),'Cost model'!N125,'Cost model'!M125)</f>
        <v>40</v>
      </c>
      <c r="K8639" s="14" t="n">
        <f aca="false">J8639-H8639</f>
        <v>-1.81</v>
      </c>
      <c r="L8639" s="14" t="n">
        <f aca="false">G8639-H8639</f>
        <v>-32.31</v>
      </c>
    </row>
    <row r="8640" customFormat="false" ht="15" hidden="false" customHeight="false" outlineLevel="0" collapsed="false">
      <c r="A8640" s="2" t="s">
        <v>142</v>
      </c>
      <c r="B8640" s="2" t="s">
        <v>142</v>
      </c>
      <c r="C8640" s="2" t="s">
        <v>49</v>
      </c>
      <c r="D8640" s="2" t="s">
        <v>10</v>
      </c>
      <c r="E8640" s="2" t="s">
        <v>74</v>
      </c>
      <c r="F8640" s="2" t="s">
        <v>977</v>
      </c>
      <c r="G8640" s="14" t="n">
        <v>17.5</v>
      </c>
      <c r="H8640" s="14" t="n">
        <v>10.09</v>
      </c>
      <c r="I8640" s="14" t="n">
        <v>17.5</v>
      </c>
      <c r="J8640" s="23" t="n">
        <f aca="false">IF(AND(E8640="Priority",ISNUMBER('Cost model'!N634)),'Cost model'!N634,'Cost model'!M634)</f>
        <v>15.5</v>
      </c>
      <c r="K8640" s="14" t="n">
        <f aca="false">J8640-H8640</f>
        <v>5.41</v>
      </c>
      <c r="L8640" s="14" t="n">
        <f aca="false">G8640-H8640</f>
        <v>7.41</v>
      </c>
    </row>
    <row r="8641" customFormat="false" ht="15" hidden="false" customHeight="false" outlineLevel="0" collapsed="false">
      <c r="A8641" s="2" t="s">
        <v>221</v>
      </c>
      <c r="B8641" s="2" t="s">
        <v>221</v>
      </c>
      <c r="C8641" s="2" t="s">
        <v>47</v>
      </c>
      <c r="D8641" s="2" t="s">
        <v>10</v>
      </c>
      <c r="E8641" s="2" t="s">
        <v>74</v>
      </c>
      <c r="F8641" s="2" t="s">
        <v>977</v>
      </c>
      <c r="G8641" s="14" t="n">
        <v>9.5</v>
      </c>
      <c r="H8641" s="14" t="n">
        <v>7.18</v>
      </c>
      <c r="I8641" s="14" t="n">
        <v>9.5</v>
      </c>
      <c r="J8641" s="23" t="n">
        <f aca="false">IF(AND(E8641="Priority",ISNUMBER('Cost model'!N737)),'Cost model'!N737,'Cost model'!M737)</f>
        <v>8.5</v>
      </c>
      <c r="K8641" s="14" t="n">
        <f aca="false">J8641-H8641</f>
        <v>1.32</v>
      </c>
      <c r="L8641" s="14" t="n">
        <f aca="false">G8641-H8641</f>
        <v>2.32</v>
      </c>
    </row>
    <row r="8642" customFormat="false" ht="15" hidden="false" customHeight="false" outlineLevel="0" collapsed="false">
      <c r="A8642" s="2" t="s">
        <v>142</v>
      </c>
      <c r="B8642" s="2" t="s">
        <v>158</v>
      </c>
      <c r="C8642" s="2" t="s">
        <v>47</v>
      </c>
      <c r="D8642" s="2" t="s">
        <v>10</v>
      </c>
      <c r="E8642" s="2" t="s">
        <v>74</v>
      </c>
      <c r="F8642" s="2" t="s">
        <v>976</v>
      </c>
      <c r="G8642" s="14" t="n">
        <v>9.5</v>
      </c>
      <c r="H8642" s="14" t="n">
        <v>44.14</v>
      </c>
      <c r="I8642" s="14" t="n">
        <v>14.5</v>
      </c>
      <c r="J8642" s="23" t="n">
        <f aca="false">IF(AND(E8642="Priority",ISNUMBER('Cost model'!N647)),'Cost model'!N647,'Cost model'!M647)</f>
        <v>13.5</v>
      </c>
      <c r="K8642" s="14" t="n">
        <f aca="false">J8642-H8642</f>
        <v>-30.64</v>
      </c>
      <c r="L8642" s="14" t="n">
        <f aca="false">G8642-H8642</f>
        <v>-34.64</v>
      </c>
    </row>
    <row r="8643" customFormat="false" ht="15" hidden="false" customHeight="false" outlineLevel="0" collapsed="false">
      <c r="A8643" s="2" t="s">
        <v>174</v>
      </c>
      <c r="B8643" s="2" t="s">
        <v>205</v>
      </c>
      <c r="C8643" s="2" t="s">
        <v>48</v>
      </c>
      <c r="D8643" s="2" t="s">
        <v>12</v>
      </c>
      <c r="E8643" s="2" t="s">
        <v>74</v>
      </c>
      <c r="F8643" s="2" t="s">
        <v>976</v>
      </c>
      <c r="G8643" s="14" t="n">
        <v>12.5</v>
      </c>
      <c r="H8643" s="14" t="n">
        <v>40.38</v>
      </c>
      <c r="I8643" s="14" t="n">
        <v>24.5</v>
      </c>
      <c r="J8643" s="23" t="n">
        <f aca="false">IF(AND(E8643="Priority",ISNUMBER('Cost model'!N186)),'Cost model'!N186,'Cost model'!M186)</f>
        <v>60</v>
      </c>
      <c r="K8643" s="14" t="n">
        <f aca="false">J8643-H8643</f>
        <v>19.62</v>
      </c>
      <c r="L8643" s="14" t="n">
        <f aca="false">G8643-H8643</f>
        <v>-27.88</v>
      </c>
    </row>
    <row r="8644" customFormat="false" ht="15" hidden="false" customHeight="false" outlineLevel="0" collapsed="false">
      <c r="A8644" s="2" t="s">
        <v>124</v>
      </c>
      <c r="B8644" s="2" t="s">
        <v>158</v>
      </c>
      <c r="C8644" s="2" t="s">
        <v>48</v>
      </c>
      <c r="D8644" s="2" t="s">
        <v>10</v>
      </c>
      <c r="E8644" s="2" t="s">
        <v>74</v>
      </c>
      <c r="F8644" s="2" t="s">
        <v>976</v>
      </c>
      <c r="G8644" s="14" t="n">
        <v>12.5</v>
      </c>
      <c r="H8644" s="14" t="n">
        <v>18.51</v>
      </c>
      <c r="I8644" s="14" t="n">
        <v>14.5</v>
      </c>
      <c r="J8644" s="23" t="n">
        <f aca="false">IF(AND(E8644="Priority",ISNUMBER('Cost model'!N348)),'Cost model'!N348,'Cost model'!M348)</f>
        <v>17.5</v>
      </c>
      <c r="K8644" s="14" t="n">
        <f aca="false">J8644-H8644</f>
        <v>-1.01</v>
      </c>
      <c r="L8644" s="14" t="n">
        <f aca="false">G8644-H8644</f>
        <v>-6.01</v>
      </c>
    </row>
    <row r="8645" customFormat="false" ht="15" hidden="false" customHeight="false" outlineLevel="0" collapsed="false">
      <c r="A8645" s="2" t="s">
        <v>124</v>
      </c>
      <c r="B8645" s="2" t="s">
        <v>124</v>
      </c>
      <c r="C8645" s="2" t="s">
        <v>47</v>
      </c>
      <c r="D8645" s="2" t="s">
        <v>10</v>
      </c>
      <c r="E8645" s="2" t="s">
        <v>74</v>
      </c>
      <c r="F8645" s="2" t="s">
        <v>977</v>
      </c>
      <c r="G8645" s="14" t="n">
        <v>9.5</v>
      </c>
      <c r="H8645" s="14" t="n">
        <v>7.38</v>
      </c>
      <c r="I8645" s="14" t="n">
        <v>9.5</v>
      </c>
      <c r="J8645" s="23" t="n">
        <f aca="false">IF(AND(E8645="Priority",ISNUMBER('Cost model'!N317)),'Cost model'!N317,'Cost model'!M317)</f>
        <v>10.5</v>
      </c>
      <c r="K8645" s="14" t="n">
        <f aca="false">J8645-H8645</f>
        <v>3.12</v>
      </c>
      <c r="L8645" s="14" t="n">
        <f aca="false">G8645-H8645</f>
        <v>2.12</v>
      </c>
    </row>
    <row r="8646" customFormat="false" ht="15" hidden="false" customHeight="false" outlineLevel="0" collapsed="false">
      <c r="A8646" s="2" t="s">
        <v>174</v>
      </c>
      <c r="B8646" s="2" t="s">
        <v>174</v>
      </c>
      <c r="C8646" s="2" t="s">
        <v>48</v>
      </c>
      <c r="D8646" s="2" t="s">
        <v>10</v>
      </c>
      <c r="E8646" s="2" t="s">
        <v>74</v>
      </c>
      <c r="F8646" s="2" t="s">
        <v>977</v>
      </c>
      <c r="G8646" s="14" t="n">
        <v>12.5</v>
      </c>
      <c r="H8646" s="14" t="n">
        <v>23.31</v>
      </c>
      <c r="I8646" s="14" t="n">
        <v>12.5</v>
      </c>
      <c r="J8646" s="23" t="n">
        <f aca="false">IF(AND(E8646="Priority",ISNUMBER('Cost model'!N168)),'Cost model'!N168,'Cost model'!M168)</f>
        <v>13.5</v>
      </c>
      <c r="K8646" s="14" t="n">
        <f aca="false">J8646-H8646</f>
        <v>-9.81</v>
      </c>
      <c r="L8646" s="14" t="n">
        <f aca="false">G8646-H8646</f>
        <v>-10.81</v>
      </c>
    </row>
    <row r="8647" customFormat="false" ht="15" hidden="false" customHeight="false" outlineLevel="0" collapsed="false">
      <c r="A8647" s="2" t="s">
        <v>142</v>
      </c>
      <c r="B8647" s="2" t="s">
        <v>174</v>
      </c>
      <c r="C8647" s="2" t="s">
        <v>48</v>
      </c>
      <c r="D8647" s="2" t="s">
        <v>12</v>
      </c>
      <c r="E8647" s="2" t="s">
        <v>74</v>
      </c>
      <c r="F8647" s="2" t="s">
        <v>976</v>
      </c>
      <c r="G8647" s="14" t="n">
        <v>12.5</v>
      </c>
      <c r="H8647" s="14" t="n">
        <v>12.23</v>
      </c>
      <c r="I8647" s="14" t="n">
        <v>19.5</v>
      </c>
      <c r="J8647" s="23" t="n">
        <f aca="false">IF(AND(E8647="Priority",ISNUMBER('Cost model'!N696)),'Cost model'!N696,'Cost model'!M696)</f>
        <v>45</v>
      </c>
      <c r="K8647" s="14" t="n">
        <f aca="false">J8647-H8647</f>
        <v>32.77</v>
      </c>
      <c r="L8647" s="14" t="n">
        <f aca="false">G8647-H8647</f>
        <v>0.27</v>
      </c>
    </row>
    <row r="8648" customFormat="false" ht="15" hidden="false" customHeight="false" outlineLevel="0" collapsed="false">
      <c r="A8648" s="2" t="s">
        <v>221</v>
      </c>
      <c r="B8648" s="2" t="s">
        <v>158</v>
      </c>
      <c r="C8648" s="2" t="s">
        <v>47</v>
      </c>
      <c r="D8648" s="2" t="s">
        <v>12</v>
      </c>
      <c r="E8648" s="2" t="s">
        <v>74</v>
      </c>
      <c r="F8648" s="2" t="s">
        <v>976</v>
      </c>
      <c r="G8648" s="14" t="n">
        <v>9.5</v>
      </c>
      <c r="H8648" s="14" t="n">
        <v>11.59</v>
      </c>
      <c r="I8648" s="14" t="n">
        <v>19.5</v>
      </c>
      <c r="J8648" s="23" t="n">
        <f aca="false">IF(AND(E8648="Priority",ISNUMBER('Cost model'!N755)),'Cost model'!N755,'Cost model'!M755)</f>
        <v>50</v>
      </c>
      <c r="K8648" s="14" t="n">
        <f aca="false">J8648-H8648</f>
        <v>38.41</v>
      </c>
      <c r="L8648" s="14" t="n">
        <f aca="false">G8648-H8648</f>
        <v>-2.09</v>
      </c>
    </row>
    <row r="8649" customFormat="false" ht="15" hidden="false" customHeight="false" outlineLevel="0" collapsed="false">
      <c r="A8649" s="2" t="s">
        <v>221</v>
      </c>
      <c r="B8649" s="2" t="s">
        <v>221</v>
      </c>
      <c r="C8649" s="2" t="s">
        <v>47</v>
      </c>
      <c r="D8649" s="2" t="s">
        <v>10</v>
      </c>
      <c r="E8649" s="2" t="s">
        <v>74</v>
      </c>
      <c r="F8649" s="2" t="s">
        <v>977</v>
      </c>
      <c r="G8649" s="14" t="n">
        <v>9.5</v>
      </c>
      <c r="H8649" s="14" t="n">
        <v>6.69</v>
      </c>
      <c r="I8649" s="14" t="n">
        <v>9.5</v>
      </c>
      <c r="J8649" s="23" t="n">
        <f aca="false">IF(AND(E8649="Priority",ISNUMBER('Cost model'!N737)),'Cost model'!N737,'Cost model'!M737)</f>
        <v>8.5</v>
      </c>
      <c r="K8649" s="14" t="n">
        <f aca="false">J8649-H8649</f>
        <v>1.81</v>
      </c>
      <c r="L8649" s="14" t="n">
        <f aca="false">G8649-H8649</f>
        <v>2.81</v>
      </c>
    </row>
    <row r="8650" customFormat="false" ht="15" hidden="false" customHeight="false" outlineLevel="0" collapsed="false">
      <c r="A8650" s="2" t="s">
        <v>158</v>
      </c>
      <c r="B8650" s="2" t="s">
        <v>158</v>
      </c>
      <c r="C8650" s="2" t="s">
        <v>49</v>
      </c>
      <c r="D8650" s="2" t="s">
        <v>12</v>
      </c>
      <c r="E8650" s="2" t="s">
        <v>74</v>
      </c>
      <c r="F8650" s="2" t="s">
        <v>977</v>
      </c>
      <c r="G8650" s="14" t="n">
        <v>19.5</v>
      </c>
      <c r="H8650" s="14" t="n">
        <v>57.08</v>
      </c>
      <c r="I8650" s="14" t="n">
        <v>19.5</v>
      </c>
      <c r="J8650" s="23" t="n">
        <f aca="false">IF(AND(E8650="Priority",ISNUMBER('Cost model'!N427)),'Cost model'!N427,'Cost model'!M427)</f>
        <v>28.5</v>
      </c>
      <c r="K8650" s="14" t="n">
        <f aca="false">J8650-H8650</f>
        <v>-28.58</v>
      </c>
      <c r="L8650" s="14" t="n">
        <f aca="false">G8650-H8650</f>
        <v>-37.58</v>
      </c>
    </row>
    <row r="8651" customFormat="false" ht="15" hidden="false" customHeight="false" outlineLevel="0" collapsed="false">
      <c r="A8651" s="2" t="s">
        <v>174</v>
      </c>
      <c r="B8651" s="2" t="s">
        <v>174</v>
      </c>
      <c r="C8651" s="2" t="s">
        <v>47</v>
      </c>
      <c r="D8651" s="2" t="s">
        <v>10</v>
      </c>
      <c r="E8651" s="2" t="s">
        <v>83</v>
      </c>
      <c r="F8651" s="2" t="s">
        <v>977</v>
      </c>
      <c r="G8651" s="14" t="n">
        <v>14.5</v>
      </c>
      <c r="H8651" s="14" t="n">
        <v>13.04</v>
      </c>
      <c r="I8651" s="14" t="n">
        <v>14.5</v>
      </c>
      <c r="J8651" s="23" t="n">
        <f aca="false">IF(AND(E8651="Priority",ISNUMBER('Cost model'!N167)),'Cost model'!N167,'Cost model'!M167)</f>
        <v>13.5</v>
      </c>
      <c r="K8651" s="14" t="n">
        <f aca="false">J8651-H8651</f>
        <v>0.460000000000001</v>
      </c>
      <c r="L8651" s="14" t="n">
        <f aca="false">G8651-H8651</f>
        <v>1.46</v>
      </c>
    </row>
    <row r="8652" customFormat="false" ht="15" hidden="false" customHeight="false" outlineLevel="0" collapsed="false">
      <c r="A8652" s="2" t="s">
        <v>142</v>
      </c>
      <c r="B8652" s="2" t="s">
        <v>142</v>
      </c>
      <c r="C8652" s="2" t="s">
        <v>47</v>
      </c>
      <c r="D8652" s="2" t="s">
        <v>10</v>
      </c>
      <c r="E8652" s="2" t="s">
        <v>74</v>
      </c>
      <c r="F8652" s="2" t="s">
        <v>977</v>
      </c>
      <c r="G8652" s="14" t="n">
        <v>9.5</v>
      </c>
      <c r="H8652" s="14" t="n">
        <v>5.84</v>
      </c>
      <c r="I8652" s="14" t="n">
        <v>9.5</v>
      </c>
      <c r="J8652" s="23" t="n">
        <f aca="false">IF(AND(E8652="Priority",ISNUMBER('Cost model'!N632)),'Cost model'!N632,'Cost model'!M632)</f>
        <v>9.5</v>
      </c>
      <c r="K8652" s="14" t="n">
        <f aca="false">J8652-H8652</f>
        <v>3.66</v>
      </c>
      <c r="L8652" s="14" t="n">
        <f aca="false">G8652-H8652</f>
        <v>3.66</v>
      </c>
    </row>
    <row r="8653" customFormat="false" ht="15" hidden="false" customHeight="false" outlineLevel="0" collapsed="false">
      <c r="A8653" s="2" t="s">
        <v>158</v>
      </c>
      <c r="B8653" s="2" t="s">
        <v>158</v>
      </c>
      <c r="C8653" s="2" t="s">
        <v>49</v>
      </c>
      <c r="D8653" s="2" t="s">
        <v>14</v>
      </c>
      <c r="E8653" s="2" t="s">
        <v>74</v>
      </c>
      <c r="F8653" s="2" t="s">
        <v>977</v>
      </c>
      <c r="G8653" s="14" t="n">
        <v>85</v>
      </c>
      <c r="H8653" s="14" t="n">
        <v>60.26</v>
      </c>
      <c r="I8653" s="14" t="n">
        <v>85</v>
      </c>
      <c r="J8653" s="23" t="n">
        <f aca="false">IF(AND(E8653="Priority",ISNUMBER('Cost model'!N433)),'Cost model'!N433,'Cost model'!M433)</f>
        <v>75</v>
      </c>
      <c r="K8653" s="14" t="n">
        <f aca="false">J8653-H8653</f>
        <v>14.74</v>
      </c>
      <c r="L8653" s="14" t="n">
        <f aca="false">G8653-H8653</f>
        <v>24.74</v>
      </c>
    </row>
    <row r="8654" customFormat="false" ht="15" hidden="false" customHeight="false" outlineLevel="0" collapsed="false">
      <c r="A8654" s="2" t="s">
        <v>142</v>
      </c>
      <c r="B8654" s="2" t="s">
        <v>124</v>
      </c>
      <c r="C8654" s="2" t="s">
        <v>47</v>
      </c>
      <c r="D8654" s="2" t="s">
        <v>13</v>
      </c>
      <c r="E8654" s="2" t="s">
        <v>74</v>
      </c>
      <c r="F8654" s="2" t="s">
        <v>976</v>
      </c>
      <c r="G8654" s="14" t="n">
        <v>19</v>
      </c>
      <c r="H8654" s="14" t="n">
        <v>30.67</v>
      </c>
      <c r="I8654" s="14" t="n">
        <v>24.5</v>
      </c>
      <c r="J8654" s="23" t="n">
        <f aca="false">IF(AND(E8654="Priority",ISNUMBER('Cost model'!N668)),'Cost model'!N668,'Cost model'!M668)</f>
        <v>75</v>
      </c>
      <c r="K8654" s="14" t="n">
        <f aca="false">J8654-H8654</f>
        <v>44.33</v>
      </c>
      <c r="L8654" s="14" t="n">
        <f aca="false">G8654-H8654</f>
        <v>-11.67</v>
      </c>
    </row>
    <row r="8655" customFormat="false" ht="15" hidden="false" customHeight="false" outlineLevel="0" collapsed="false">
      <c r="A8655" s="2" t="s">
        <v>174</v>
      </c>
      <c r="B8655" s="2" t="s">
        <v>142</v>
      </c>
      <c r="C8655" s="2" t="s">
        <v>48</v>
      </c>
      <c r="D8655" s="2" t="s">
        <v>10</v>
      </c>
      <c r="E8655" s="2" t="s">
        <v>74</v>
      </c>
      <c r="F8655" s="2" t="s">
        <v>976</v>
      </c>
      <c r="G8655" s="14" t="n">
        <v>12.5</v>
      </c>
      <c r="H8655" s="14" t="n">
        <v>21.1</v>
      </c>
      <c r="I8655" s="14" t="n">
        <v>12.5</v>
      </c>
      <c r="J8655" s="23" t="n">
        <f aca="false">IF(AND(E8655="Priority",ISNUMBER('Cost model'!N123)),'Cost model'!N123,'Cost model'!M123)</f>
        <v>16.5</v>
      </c>
      <c r="K8655" s="14" t="n">
        <f aca="false">J8655-H8655</f>
        <v>-4.6</v>
      </c>
      <c r="L8655" s="14" t="n">
        <f aca="false">G8655-H8655</f>
        <v>-8.6</v>
      </c>
    </row>
    <row r="8656" customFormat="false" ht="15" hidden="false" customHeight="false" outlineLevel="0" collapsed="false">
      <c r="A8656" s="2" t="s">
        <v>174</v>
      </c>
      <c r="B8656" s="2" t="s">
        <v>174</v>
      </c>
      <c r="C8656" s="2" t="s">
        <v>47</v>
      </c>
      <c r="D8656" s="2" t="s">
        <v>12</v>
      </c>
      <c r="E8656" s="2" t="s">
        <v>83</v>
      </c>
      <c r="F8656" s="2" t="s">
        <v>977</v>
      </c>
      <c r="G8656" s="14" t="n">
        <v>19.5</v>
      </c>
      <c r="H8656" s="14" t="n">
        <v>25.1</v>
      </c>
      <c r="I8656" s="14" t="n">
        <v>19.5</v>
      </c>
      <c r="J8656" s="23" t="n">
        <f aca="false">IF(AND(E8656="Priority",ISNUMBER('Cost model'!N170)),'Cost model'!N170,'Cost model'!M170)</f>
        <v>35</v>
      </c>
      <c r="K8656" s="14" t="n">
        <f aca="false">J8656-H8656</f>
        <v>9.9</v>
      </c>
      <c r="L8656" s="14" t="n">
        <f aca="false">G8656-H8656</f>
        <v>-5.6</v>
      </c>
    </row>
    <row r="8657" customFormat="false" ht="15" hidden="false" customHeight="false" outlineLevel="0" collapsed="false">
      <c r="A8657" s="2" t="s">
        <v>174</v>
      </c>
      <c r="B8657" s="2" t="s">
        <v>142</v>
      </c>
      <c r="C8657" s="2" t="s">
        <v>49</v>
      </c>
      <c r="D8657" s="2" t="s">
        <v>12</v>
      </c>
      <c r="E8657" s="2" t="s">
        <v>74</v>
      </c>
      <c r="F8657" s="2" t="s">
        <v>976</v>
      </c>
      <c r="G8657" s="14" t="n">
        <v>19.5</v>
      </c>
      <c r="H8657" s="14" t="n">
        <v>61.14</v>
      </c>
      <c r="I8657" s="14" t="n">
        <v>19.5</v>
      </c>
      <c r="J8657" s="23" t="n">
        <f aca="false">IF(AND(E8657="Priority",ISNUMBER('Cost model'!N127)),'Cost model'!N127,'Cost model'!M127)</f>
        <v>50</v>
      </c>
      <c r="K8657" s="14" t="n">
        <f aca="false">J8657-H8657</f>
        <v>-11.14</v>
      </c>
      <c r="L8657" s="14" t="n">
        <f aca="false">G8657-H8657</f>
        <v>-41.64</v>
      </c>
    </row>
    <row r="8658" customFormat="false" ht="15" hidden="false" customHeight="false" outlineLevel="0" collapsed="false">
      <c r="A8658" s="2" t="s">
        <v>221</v>
      </c>
      <c r="B8658" s="2" t="s">
        <v>221</v>
      </c>
      <c r="C8658" s="2" t="s">
        <v>49</v>
      </c>
      <c r="D8658" s="2" t="s">
        <v>12</v>
      </c>
      <c r="E8658" s="2" t="s">
        <v>83</v>
      </c>
      <c r="F8658" s="2" t="s">
        <v>977</v>
      </c>
      <c r="G8658" s="14" t="n">
        <v>29.5</v>
      </c>
      <c r="H8658" s="14" t="n">
        <v>37.75</v>
      </c>
      <c r="I8658" s="14" t="n">
        <v>29.5</v>
      </c>
      <c r="J8658" s="23" t="n">
        <f aca="false">IF(AND(E8658="Priority",ISNUMBER('Cost model'!N742)),'Cost model'!N742,'Cost model'!M742)</f>
        <v>80</v>
      </c>
      <c r="K8658" s="14" t="n">
        <f aca="false">J8658-H8658</f>
        <v>42.25</v>
      </c>
      <c r="L8658" s="14" t="n">
        <f aca="false">G8658-H8658</f>
        <v>-8.25</v>
      </c>
    </row>
    <row r="8659" customFormat="false" ht="15" hidden="false" customHeight="false" outlineLevel="0" collapsed="false">
      <c r="A8659" s="2" t="s">
        <v>124</v>
      </c>
      <c r="B8659" s="2" t="s">
        <v>124</v>
      </c>
      <c r="C8659" s="2" t="s">
        <v>48</v>
      </c>
      <c r="D8659" s="2" t="s">
        <v>10</v>
      </c>
      <c r="E8659" s="2" t="s">
        <v>74</v>
      </c>
      <c r="F8659" s="2" t="s">
        <v>977</v>
      </c>
      <c r="G8659" s="14" t="n">
        <v>12.5</v>
      </c>
      <c r="H8659" s="14" t="n">
        <v>9.41</v>
      </c>
      <c r="I8659" s="14" t="n">
        <v>12.5</v>
      </c>
      <c r="J8659" s="23" t="n">
        <f aca="false">IF(AND(E8659="Priority",ISNUMBER('Cost model'!N318)),'Cost model'!N318,'Cost model'!M318)</f>
        <v>14.5</v>
      </c>
      <c r="K8659" s="14" t="n">
        <f aca="false">J8659-H8659</f>
        <v>5.09</v>
      </c>
      <c r="L8659" s="14" t="n">
        <f aca="false">G8659-H8659</f>
        <v>3.09</v>
      </c>
    </row>
    <row r="8660" customFormat="false" ht="15" hidden="false" customHeight="false" outlineLevel="0" collapsed="false">
      <c r="A8660" s="2" t="s">
        <v>142</v>
      </c>
      <c r="B8660" s="2" t="s">
        <v>142</v>
      </c>
      <c r="C8660" s="2" t="s">
        <v>48</v>
      </c>
      <c r="D8660" s="2" t="s">
        <v>10</v>
      </c>
      <c r="E8660" s="2" t="s">
        <v>83</v>
      </c>
      <c r="F8660" s="2" t="s">
        <v>977</v>
      </c>
      <c r="G8660" s="14" t="n">
        <v>17.5</v>
      </c>
      <c r="H8660" s="14" t="n">
        <v>21.1</v>
      </c>
      <c r="I8660" s="14" t="n">
        <v>17.5</v>
      </c>
      <c r="J8660" s="23" t="n">
        <f aca="false">IF(AND(E8660="Priority",ISNUMBER('Cost model'!N633)),'Cost model'!N633,'Cost model'!M633)</f>
        <v>16.5</v>
      </c>
      <c r="K8660" s="14" t="n">
        <f aca="false">J8660-H8660</f>
        <v>-4.6</v>
      </c>
      <c r="L8660" s="14" t="n">
        <f aca="false">G8660-H8660</f>
        <v>-3.6</v>
      </c>
    </row>
    <row r="8661" customFormat="false" ht="15" hidden="false" customHeight="false" outlineLevel="0" collapsed="false">
      <c r="A8661" s="2" t="s">
        <v>174</v>
      </c>
      <c r="B8661" s="2" t="s">
        <v>124</v>
      </c>
      <c r="C8661" s="2" t="s">
        <v>48</v>
      </c>
      <c r="D8661" s="2" t="s">
        <v>10</v>
      </c>
      <c r="E8661" s="2" t="s">
        <v>74</v>
      </c>
      <c r="F8661" s="2" t="s">
        <v>976</v>
      </c>
      <c r="G8661" s="14" t="n">
        <v>12.5</v>
      </c>
      <c r="H8661" s="14" t="n">
        <v>17.15</v>
      </c>
      <c r="I8661" s="14" t="n">
        <v>12.5</v>
      </c>
      <c r="J8661" s="23" t="n">
        <f aca="false">IF(AND(E8661="Priority",ISNUMBER('Cost model'!N108)),'Cost model'!N108,'Cost model'!M108)</f>
        <v>15.5</v>
      </c>
      <c r="K8661" s="14" t="n">
        <f aca="false">J8661-H8661</f>
        <v>-1.65</v>
      </c>
      <c r="L8661" s="14" t="n">
        <f aca="false">G8661-H8661</f>
        <v>-4.65</v>
      </c>
    </row>
    <row r="8662" customFormat="false" ht="15" hidden="false" customHeight="false" outlineLevel="0" collapsed="false">
      <c r="A8662" s="2" t="s">
        <v>221</v>
      </c>
      <c r="B8662" s="2" t="s">
        <v>221</v>
      </c>
      <c r="C8662" s="2" t="s">
        <v>47</v>
      </c>
      <c r="D8662" s="2" t="s">
        <v>10</v>
      </c>
      <c r="E8662" s="2" t="s">
        <v>74</v>
      </c>
      <c r="F8662" s="2" t="s">
        <v>977</v>
      </c>
      <c r="G8662" s="14" t="n">
        <v>9.5</v>
      </c>
      <c r="H8662" s="14" t="n">
        <v>7.07</v>
      </c>
      <c r="I8662" s="14" t="n">
        <v>9.5</v>
      </c>
      <c r="J8662" s="23" t="n">
        <f aca="false">IF(AND(E8662="Priority",ISNUMBER('Cost model'!N737)),'Cost model'!N737,'Cost model'!M737)</f>
        <v>8.5</v>
      </c>
      <c r="K8662" s="14" t="n">
        <f aca="false">J8662-H8662</f>
        <v>1.43</v>
      </c>
      <c r="L8662" s="14" t="n">
        <f aca="false">G8662-H8662</f>
        <v>2.43</v>
      </c>
    </row>
    <row r="8663" customFormat="false" ht="15" hidden="false" customHeight="false" outlineLevel="0" collapsed="false">
      <c r="A8663" s="2" t="s">
        <v>142</v>
      </c>
      <c r="B8663" s="2" t="s">
        <v>142</v>
      </c>
      <c r="C8663" s="2" t="s">
        <v>49</v>
      </c>
      <c r="D8663" s="2" t="s">
        <v>10</v>
      </c>
      <c r="E8663" s="2" t="s">
        <v>83</v>
      </c>
      <c r="F8663" s="2" t="s">
        <v>977</v>
      </c>
      <c r="G8663" s="14" t="n">
        <v>24.5</v>
      </c>
      <c r="H8663" s="14" t="n">
        <v>10.09</v>
      </c>
      <c r="I8663" s="14" t="n">
        <v>24.5</v>
      </c>
      <c r="J8663" s="23" t="n">
        <f aca="false">IF(AND(E8663="Priority",ISNUMBER('Cost model'!N634)),'Cost model'!N634,'Cost model'!M634)</f>
        <v>21.5</v>
      </c>
      <c r="K8663" s="14" t="n">
        <f aca="false">J8663-H8663</f>
        <v>11.41</v>
      </c>
      <c r="L8663" s="14" t="n">
        <f aca="false">G8663-H8663</f>
        <v>14.41</v>
      </c>
    </row>
    <row r="8664" customFormat="false" ht="15" hidden="false" customHeight="false" outlineLevel="0" collapsed="false">
      <c r="A8664" s="2" t="s">
        <v>142</v>
      </c>
      <c r="B8664" s="2" t="s">
        <v>174</v>
      </c>
      <c r="C8664" s="2" t="s">
        <v>49</v>
      </c>
      <c r="D8664" s="2" t="s">
        <v>10</v>
      </c>
      <c r="E8664" s="2" t="s">
        <v>74</v>
      </c>
      <c r="F8664" s="2" t="s">
        <v>976</v>
      </c>
      <c r="G8664" s="14" t="n">
        <v>17.5</v>
      </c>
      <c r="H8664" s="14" t="n">
        <v>10.09</v>
      </c>
      <c r="I8664" s="14" t="n">
        <v>17.5</v>
      </c>
      <c r="J8664" s="23" t="n">
        <f aca="false">IF(AND(E8664="Priority",ISNUMBER('Cost model'!N694)),'Cost model'!N694,'Cost model'!M694)</f>
        <v>17.5</v>
      </c>
      <c r="K8664" s="14" t="n">
        <f aca="false">J8664-H8664</f>
        <v>7.41</v>
      </c>
      <c r="L8664" s="14" t="n">
        <f aca="false">G8664-H8664</f>
        <v>7.41</v>
      </c>
    </row>
    <row r="8665" customFormat="false" ht="15" hidden="false" customHeight="false" outlineLevel="0" collapsed="false">
      <c r="A8665" s="2" t="s">
        <v>174</v>
      </c>
      <c r="B8665" s="2" t="s">
        <v>174</v>
      </c>
      <c r="C8665" s="2" t="s">
        <v>48</v>
      </c>
      <c r="D8665" s="2" t="s">
        <v>10</v>
      </c>
      <c r="E8665" s="2" t="s">
        <v>74</v>
      </c>
      <c r="F8665" s="2" t="s">
        <v>977</v>
      </c>
      <c r="G8665" s="14" t="n">
        <v>12.5</v>
      </c>
      <c r="H8665" s="14" t="n">
        <v>23.98</v>
      </c>
      <c r="I8665" s="14" t="n">
        <v>12.5</v>
      </c>
      <c r="J8665" s="23" t="n">
        <f aca="false">IF(AND(E8665="Priority",ISNUMBER('Cost model'!N168)),'Cost model'!N168,'Cost model'!M168)</f>
        <v>13.5</v>
      </c>
      <c r="K8665" s="14" t="n">
        <f aca="false">J8665-H8665</f>
        <v>-10.48</v>
      </c>
      <c r="L8665" s="14" t="n">
        <f aca="false">G8665-H8665</f>
        <v>-11.48</v>
      </c>
    </row>
    <row r="8666" customFormat="false" ht="15" hidden="false" customHeight="false" outlineLevel="0" collapsed="false">
      <c r="A8666" s="2" t="s">
        <v>221</v>
      </c>
      <c r="B8666" s="2" t="s">
        <v>221</v>
      </c>
      <c r="C8666" s="2" t="s">
        <v>48</v>
      </c>
      <c r="D8666" s="2" t="s">
        <v>12</v>
      </c>
      <c r="E8666" s="2" t="s">
        <v>74</v>
      </c>
      <c r="F8666" s="2" t="s">
        <v>977</v>
      </c>
      <c r="G8666" s="14" t="n">
        <v>12.5</v>
      </c>
      <c r="H8666" s="14" t="n">
        <v>18.32</v>
      </c>
      <c r="I8666" s="14" t="n">
        <v>12.5</v>
      </c>
      <c r="J8666" s="23" t="n">
        <f aca="false">IF(AND(E8666="Priority",ISNUMBER('Cost model'!N741)),'Cost model'!N741,'Cost model'!M741)</f>
        <v>45</v>
      </c>
      <c r="K8666" s="14" t="n">
        <f aca="false">J8666-H8666</f>
        <v>26.68</v>
      </c>
      <c r="L8666" s="14" t="n">
        <f aca="false">G8666-H8666</f>
        <v>-5.82</v>
      </c>
    </row>
    <row r="8667" customFormat="false" ht="15" hidden="false" customHeight="false" outlineLevel="0" collapsed="false">
      <c r="A8667" s="2" t="s">
        <v>174</v>
      </c>
      <c r="B8667" s="2" t="s">
        <v>124</v>
      </c>
      <c r="C8667" s="2" t="s">
        <v>48</v>
      </c>
      <c r="D8667" s="2" t="s">
        <v>10</v>
      </c>
      <c r="E8667" s="2" t="s">
        <v>74</v>
      </c>
      <c r="F8667" s="2" t="s">
        <v>976</v>
      </c>
      <c r="G8667" s="14" t="n">
        <v>12.5</v>
      </c>
      <c r="H8667" s="14" t="n">
        <v>11.37</v>
      </c>
      <c r="I8667" s="14" t="n">
        <v>12.5</v>
      </c>
      <c r="J8667" s="23" t="n">
        <f aca="false">IF(AND(E8667="Priority",ISNUMBER('Cost model'!N108)),'Cost model'!N108,'Cost model'!M108)</f>
        <v>15.5</v>
      </c>
      <c r="K8667" s="14" t="n">
        <f aca="false">J8667-H8667</f>
        <v>4.13</v>
      </c>
      <c r="L8667" s="14" t="n">
        <f aca="false">G8667-H8667</f>
        <v>1.13</v>
      </c>
    </row>
    <row r="8668" customFormat="false" ht="15" hidden="false" customHeight="false" outlineLevel="0" collapsed="false">
      <c r="A8668" s="2" t="s">
        <v>174</v>
      </c>
      <c r="B8668" s="2" t="s">
        <v>174</v>
      </c>
      <c r="C8668" s="2" t="s">
        <v>47</v>
      </c>
      <c r="D8668" s="2" t="s">
        <v>10</v>
      </c>
      <c r="E8668" s="2" t="s">
        <v>74</v>
      </c>
      <c r="F8668" s="2" t="s">
        <v>977</v>
      </c>
      <c r="G8668" s="14" t="n">
        <v>9.5</v>
      </c>
      <c r="H8668" s="14" t="n">
        <v>8</v>
      </c>
      <c r="I8668" s="14" t="n">
        <v>9.5</v>
      </c>
      <c r="J8668" s="23" t="n">
        <f aca="false">IF(AND(E8668="Priority",ISNUMBER('Cost model'!N167)),'Cost model'!N167,'Cost model'!M167)</f>
        <v>8.5</v>
      </c>
      <c r="K8668" s="14" t="n">
        <f aca="false">J8668-H8668</f>
        <v>0.5</v>
      </c>
      <c r="L8668" s="14" t="n">
        <f aca="false">G8668-H8668</f>
        <v>1.5</v>
      </c>
    </row>
    <row r="8669" customFormat="false" ht="15" hidden="false" customHeight="false" outlineLevel="0" collapsed="false">
      <c r="A8669" s="2" t="s">
        <v>174</v>
      </c>
      <c r="B8669" s="2" t="s">
        <v>174</v>
      </c>
      <c r="C8669" s="2" t="s">
        <v>47</v>
      </c>
      <c r="D8669" s="2" t="s">
        <v>10</v>
      </c>
      <c r="E8669" s="2" t="s">
        <v>74</v>
      </c>
      <c r="F8669" s="2" t="s">
        <v>977</v>
      </c>
      <c r="G8669" s="14" t="n">
        <v>9.5</v>
      </c>
      <c r="H8669" s="14" t="n">
        <v>7.5</v>
      </c>
      <c r="I8669" s="14" t="n">
        <v>9.5</v>
      </c>
      <c r="J8669" s="23" t="n">
        <f aca="false">IF(AND(E8669="Priority",ISNUMBER('Cost model'!N167)),'Cost model'!N167,'Cost model'!M167)</f>
        <v>8.5</v>
      </c>
      <c r="K8669" s="14" t="n">
        <f aca="false">J8669-H8669</f>
        <v>1</v>
      </c>
      <c r="L8669" s="14" t="n">
        <f aca="false">G8669-H8669</f>
        <v>2</v>
      </c>
    </row>
    <row r="8670" customFormat="false" ht="15" hidden="false" customHeight="false" outlineLevel="0" collapsed="false">
      <c r="A8670" s="2" t="s">
        <v>174</v>
      </c>
      <c r="B8670" s="2" t="s">
        <v>174</v>
      </c>
      <c r="C8670" s="2" t="s">
        <v>48</v>
      </c>
      <c r="D8670" s="2" t="s">
        <v>10</v>
      </c>
      <c r="E8670" s="2" t="s">
        <v>74</v>
      </c>
      <c r="F8670" s="2" t="s">
        <v>977</v>
      </c>
      <c r="G8670" s="14" t="n">
        <v>9.5</v>
      </c>
      <c r="H8670" s="14" t="n">
        <v>9.03</v>
      </c>
      <c r="I8670" s="14" t="n">
        <v>12.5</v>
      </c>
      <c r="J8670" s="23" t="n">
        <f aca="false">IF(AND(E8670="Priority",ISNUMBER('Cost model'!N168)),'Cost model'!N168,'Cost model'!M168)</f>
        <v>13.5</v>
      </c>
      <c r="K8670" s="14" t="n">
        <f aca="false">J8670-H8670</f>
        <v>4.47</v>
      </c>
      <c r="L8670" s="14" t="n">
        <f aca="false">G8670-H8670</f>
        <v>0.470000000000001</v>
      </c>
    </row>
    <row r="8671" customFormat="false" ht="15" hidden="false" customHeight="false" outlineLevel="0" collapsed="false">
      <c r="A8671" s="2" t="s">
        <v>174</v>
      </c>
      <c r="B8671" s="2" t="s">
        <v>174</v>
      </c>
      <c r="C8671" s="2" t="s">
        <v>48</v>
      </c>
      <c r="D8671" s="2" t="s">
        <v>10</v>
      </c>
      <c r="E8671" s="2" t="s">
        <v>74</v>
      </c>
      <c r="F8671" s="2" t="s">
        <v>977</v>
      </c>
      <c r="G8671" s="14" t="n">
        <v>9.5</v>
      </c>
      <c r="H8671" s="14" t="n">
        <v>9.03</v>
      </c>
      <c r="I8671" s="14" t="n">
        <v>12.5</v>
      </c>
      <c r="J8671" s="23" t="n">
        <f aca="false">IF(AND(E8671="Priority",ISNUMBER('Cost model'!N168)),'Cost model'!N168,'Cost model'!M168)</f>
        <v>13.5</v>
      </c>
      <c r="K8671" s="14" t="n">
        <f aca="false">J8671-H8671</f>
        <v>4.47</v>
      </c>
      <c r="L8671" s="14" t="n">
        <f aca="false">G8671-H8671</f>
        <v>0.470000000000001</v>
      </c>
    </row>
    <row r="8672" customFormat="false" ht="15" hidden="false" customHeight="false" outlineLevel="0" collapsed="false">
      <c r="A8672" s="2" t="s">
        <v>174</v>
      </c>
      <c r="B8672" s="2" t="s">
        <v>174</v>
      </c>
      <c r="C8672" s="2" t="s">
        <v>47</v>
      </c>
      <c r="D8672" s="2" t="s">
        <v>10</v>
      </c>
      <c r="E8672" s="2" t="s">
        <v>83</v>
      </c>
      <c r="F8672" s="2" t="s">
        <v>977</v>
      </c>
      <c r="G8672" s="14" t="n">
        <v>14.5</v>
      </c>
      <c r="H8672" s="14" t="n">
        <v>23.88</v>
      </c>
      <c r="I8672" s="14" t="n">
        <v>14.5</v>
      </c>
      <c r="J8672" s="23" t="n">
        <f aca="false">IF(AND(E8672="Priority",ISNUMBER('Cost model'!N167)),'Cost model'!N167,'Cost model'!M167)</f>
        <v>13.5</v>
      </c>
      <c r="K8672" s="14" t="n">
        <f aca="false">J8672-H8672</f>
        <v>-10.38</v>
      </c>
      <c r="L8672" s="14" t="n">
        <f aca="false">G8672-H8672</f>
        <v>-9.38</v>
      </c>
    </row>
    <row r="8673" customFormat="false" ht="15" hidden="false" customHeight="false" outlineLevel="0" collapsed="false">
      <c r="A8673" s="2" t="s">
        <v>124</v>
      </c>
      <c r="B8673" s="2" t="s">
        <v>124</v>
      </c>
      <c r="C8673" s="2" t="s">
        <v>49</v>
      </c>
      <c r="D8673" s="2" t="s">
        <v>10</v>
      </c>
      <c r="E8673" s="2" t="s">
        <v>83</v>
      </c>
      <c r="F8673" s="2" t="s">
        <v>977</v>
      </c>
      <c r="G8673" s="14" t="n">
        <v>24.5</v>
      </c>
      <c r="H8673" s="14" t="n">
        <v>13.42</v>
      </c>
      <c r="I8673" s="14" t="n">
        <v>24.5</v>
      </c>
      <c r="J8673" s="23" t="n">
        <f aca="false">IF(AND(E8673="Priority",ISNUMBER('Cost model'!N319)),'Cost model'!N319,'Cost model'!M319)</f>
        <v>22.5</v>
      </c>
      <c r="K8673" s="14" t="n">
        <f aca="false">J8673-H8673</f>
        <v>9.08</v>
      </c>
      <c r="L8673" s="14" t="n">
        <f aca="false">G8673-H8673</f>
        <v>11.08</v>
      </c>
    </row>
    <row r="8674" customFormat="false" ht="15" hidden="false" customHeight="false" outlineLevel="0" collapsed="false">
      <c r="A8674" s="2" t="s">
        <v>124</v>
      </c>
      <c r="B8674" s="2" t="s">
        <v>124</v>
      </c>
      <c r="C8674" s="2" t="s">
        <v>48</v>
      </c>
      <c r="D8674" s="2" t="s">
        <v>10</v>
      </c>
      <c r="E8674" s="2" t="s">
        <v>74</v>
      </c>
      <c r="F8674" s="2" t="s">
        <v>977</v>
      </c>
      <c r="G8674" s="14" t="n">
        <v>12.5</v>
      </c>
      <c r="H8674" s="14" t="n">
        <v>10.73</v>
      </c>
      <c r="I8674" s="14" t="n">
        <v>12.5</v>
      </c>
      <c r="J8674" s="23" t="n">
        <f aca="false">IF(AND(E8674="Priority",ISNUMBER('Cost model'!N318)),'Cost model'!N318,'Cost model'!M318)</f>
        <v>14.5</v>
      </c>
      <c r="K8674" s="14" t="n">
        <f aca="false">J8674-H8674</f>
        <v>3.77</v>
      </c>
      <c r="L8674" s="14" t="n">
        <f aca="false">G8674-H8674</f>
        <v>1.77</v>
      </c>
    </row>
    <row r="8675" customFormat="false" ht="15" hidden="false" customHeight="false" outlineLevel="0" collapsed="false">
      <c r="A8675" s="2" t="s">
        <v>124</v>
      </c>
      <c r="B8675" s="2" t="s">
        <v>124</v>
      </c>
      <c r="C8675" s="2" t="s">
        <v>48</v>
      </c>
      <c r="D8675" s="2" t="s">
        <v>10</v>
      </c>
      <c r="E8675" s="2" t="s">
        <v>74</v>
      </c>
      <c r="F8675" s="2" t="s">
        <v>977</v>
      </c>
      <c r="G8675" s="14" t="n">
        <v>12.5</v>
      </c>
      <c r="H8675" s="14" t="n">
        <v>7.38</v>
      </c>
      <c r="I8675" s="14" t="n">
        <v>12.5</v>
      </c>
      <c r="J8675" s="23" t="n">
        <f aca="false">IF(AND(E8675="Priority",ISNUMBER('Cost model'!N318)),'Cost model'!N318,'Cost model'!M318)</f>
        <v>14.5</v>
      </c>
      <c r="K8675" s="14" t="n">
        <f aca="false">J8675-H8675</f>
        <v>7.12</v>
      </c>
      <c r="L8675" s="14" t="n">
        <f aca="false">G8675-H8675</f>
        <v>5.12</v>
      </c>
    </row>
    <row r="8676" customFormat="false" ht="15" hidden="false" customHeight="false" outlineLevel="0" collapsed="false">
      <c r="A8676" s="2" t="s">
        <v>174</v>
      </c>
      <c r="B8676" s="2" t="s">
        <v>174</v>
      </c>
      <c r="C8676" s="2" t="s">
        <v>48</v>
      </c>
      <c r="D8676" s="2" t="s">
        <v>10</v>
      </c>
      <c r="E8676" s="2" t="s">
        <v>83</v>
      </c>
      <c r="F8676" s="2" t="s">
        <v>977</v>
      </c>
      <c r="G8676" s="14" t="n">
        <v>17.5</v>
      </c>
      <c r="H8676" s="14" t="n">
        <v>25.31</v>
      </c>
      <c r="I8676" s="14" t="n">
        <v>17.5</v>
      </c>
      <c r="J8676" s="23" t="n">
        <f aca="false">IF(AND(E8676="Priority",ISNUMBER('Cost model'!N168)),'Cost model'!N168,'Cost model'!M168)</f>
        <v>18.5</v>
      </c>
      <c r="K8676" s="14" t="n">
        <f aca="false">J8676-H8676</f>
        <v>-6.81</v>
      </c>
      <c r="L8676" s="14" t="n">
        <f aca="false">G8676-H8676</f>
        <v>-7.81</v>
      </c>
    </row>
    <row r="8677" customFormat="false" ht="15" hidden="false" customHeight="false" outlineLevel="0" collapsed="false">
      <c r="A8677" s="2" t="s">
        <v>158</v>
      </c>
      <c r="B8677" s="2" t="s">
        <v>158</v>
      </c>
      <c r="C8677" s="2" t="s">
        <v>47</v>
      </c>
      <c r="D8677" s="2" t="s">
        <v>12</v>
      </c>
      <c r="E8677" s="2" t="s">
        <v>74</v>
      </c>
      <c r="F8677" s="2" t="s">
        <v>977</v>
      </c>
      <c r="G8677" s="14" t="n">
        <v>9.5</v>
      </c>
      <c r="H8677" s="14" t="n">
        <v>14.75</v>
      </c>
      <c r="I8677" s="14" t="n">
        <v>9.5</v>
      </c>
      <c r="J8677" s="23" t="n">
        <f aca="false">IF(AND(E8677="Priority",ISNUMBER('Cost model'!N425)),'Cost model'!N425,'Cost model'!M425)</f>
        <v>14.5</v>
      </c>
      <c r="K8677" s="14" t="n">
        <f aca="false">J8677-H8677</f>
        <v>-0.25</v>
      </c>
      <c r="L8677" s="14" t="n">
        <f aca="false">G8677-H8677</f>
        <v>-5.25</v>
      </c>
    </row>
    <row r="8678" customFormat="false" ht="15" hidden="false" customHeight="false" outlineLevel="0" collapsed="false">
      <c r="A8678" s="2" t="s">
        <v>174</v>
      </c>
      <c r="B8678" s="2" t="s">
        <v>174</v>
      </c>
      <c r="C8678" s="2" t="s">
        <v>47</v>
      </c>
      <c r="D8678" s="2" t="s">
        <v>10</v>
      </c>
      <c r="E8678" s="2" t="s">
        <v>74</v>
      </c>
      <c r="F8678" s="2" t="s">
        <v>977</v>
      </c>
      <c r="G8678" s="14" t="n">
        <v>9.5</v>
      </c>
      <c r="H8678" s="14" t="n">
        <v>7.5</v>
      </c>
      <c r="I8678" s="14" t="n">
        <v>9.5</v>
      </c>
      <c r="J8678" s="23" t="n">
        <f aca="false">IF(AND(E8678="Priority",ISNUMBER('Cost model'!N167)),'Cost model'!N167,'Cost model'!M167)</f>
        <v>8.5</v>
      </c>
      <c r="K8678" s="14" t="n">
        <f aca="false">J8678-H8678</f>
        <v>1</v>
      </c>
      <c r="L8678" s="14" t="n">
        <f aca="false">G8678-H8678</f>
        <v>2</v>
      </c>
    </row>
    <row r="8679" customFormat="false" ht="15" hidden="false" customHeight="false" outlineLevel="0" collapsed="false">
      <c r="A8679" s="2" t="s">
        <v>158</v>
      </c>
      <c r="B8679" s="2" t="s">
        <v>158</v>
      </c>
      <c r="C8679" s="2" t="s">
        <v>47</v>
      </c>
      <c r="D8679" s="2" t="s">
        <v>10</v>
      </c>
      <c r="E8679" s="2" t="s">
        <v>83</v>
      </c>
      <c r="F8679" s="2" t="s">
        <v>977</v>
      </c>
      <c r="G8679" s="14" t="n">
        <v>14.5</v>
      </c>
      <c r="H8679" s="14" t="n">
        <v>9.27</v>
      </c>
      <c r="I8679" s="14" t="n">
        <v>14.5</v>
      </c>
      <c r="J8679" s="23" t="n">
        <f aca="false">IF(AND(E8679="Priority",ISNUMBER('Cost model'!N422)),'Cost model'!N422,'Cost model'!M422)</f>
        <v>13.5</v>
      </c>
      <c r="K8679" s="14" t="n">
        <f aca="false">J8679-H8679</f>
        <v>4.23</v>
      </c>
      <c r="L8679" s="14" t="n">
        <f aca="false">G8679-H8679</f>
        <v>5.23</v>
      </c>
    </row>
    <row r="8680" customFormat="false" ht="15" hidden="false" customHeight="false" outlineLevel="0" collapsed="false">
      <c r="A8680" s="2" t="s">
        <v>174</v>
      </c>
      <c r="B8680" s="2" t="s">
        <v>124</v>
      </c>
      <c r="C8680" s="2" t="s">
        <v>47</v>
      </c>
      <c r="D8680" s="2" t="s">
        <v>10</v>
      </c>
      <c r="E8680" s="2" t="s">
        <v>74</v>
      </c>
      <c r="F8680" s="2" t="s">
        <v>976</v>
      </c>
      <c r="G8680" s="14" t="n">
        <v>9.5</v>
      </c>
      <c r="H8680" s="14" t="n">
        <v>12.43</v>
      </c>
      <c r="I8680" s="14" t="n">
        <v>9.5</v>
      </c>
      <c r="J8680" s="23" t="n">
        <f aca="false">IF(AND(E8680="Priority",ISNUMBER('Cost model'!N107)),'Cost model'!N107,'Cost model'!M107)</f>
        <v>12.5</v>
      </c>
      <c r="K8680" s="14" t="n">
        <f aca="false">J8680-H8680</f>
        <v>0.0700000000000003</v>
      </c>
      <c r="L8680" s="14" t="n">
        <f aca="false">G8680-H8680</f>
        <v>-2.93</v>
      </c>
    </row>
    <row r="8681" customFormat="false" ht="15" hidden="false" customHeight="false" outlineLevel="0" collapsed="false">
      <c r="A8681" s="2" t="s">
        <v>174</v>
      </c>
      <c r="B8681" s="2" t="s">
        <v>142</v>
      </c>
      <c r="C8681" s="2" t="s">
        <v>48</v>
      </c>
      <c r="D8681" s="2" t="s">
        <v>10</v>
      </c>
      <c r="E8681" s="2" t="s">
        <v>74</v>
      </c>
      <c r="F8681" s="2" t="s">
        <v>976</v>
      </c>
      <c r="G8681" s="14" t="n">
        <v>12.5</v>
      </c>
      <c r="H8681" s="14" t="n">
        <v>11.61</v>
      </c>
      <c r="I8681" s="14" t="n">
        <v>12.5</v>
      </c>
      <c r="J8681" s="23" t="n">
        <f aca="false">IF(AND(E8681="Priority",ISNUMBER('Cost model'!N123)),'Cost model'!N123,'Cost model'!M123)</f>
        <v>16.5</v>
      </c>
      <c r="K8681" s="14" t="n">
        <f aca="false">J8681-H8681</f>
        <v>4.89</v>
      </c>
      <c r="L8681" s="14" t="n">
        <f aca="false">G8681-H8681</f>
        <v>0.890000000000001</v>
      </c>
    </row>
    <row r="8682" customFormat="false" ht="15" hidden="false" customHeight="false" outlineLevel="0" collapsed="false">
      <c r="A8682" s="2" t="s">
        <v>142</v>
      </c>
      <c r="B8682" s="2" t="s">
        <v>174</v>
      </c>
      <c r="C8682" s="2" t="s">
        <v>48</v>
      </c>
      <c r="D8682" s="2" t="s">
        <v>12</v>
      </c>
      <c r="E8682" s="2" t="s">
        <v>74</v>
      </c>
      <c r="F8682" s="2" t="s">
        <v>976</v>
      </c>
      <c r="G8682" s="14" t="n">
        <v>12.5</v>
      </c>
      <c r="H8682" s="14" t="n">
        <v>16.78</v>
      </c>
      <c r="I8682" s="14" t="n">
        <v>19.5</v>
      </c>
      <c r="J8682" s="23" t="n">
        <f aca="false">IF(AND(E8682="Priority",ISNUMBER('Cost model'!N696)),'Cost model'!N696,'Cost model'!M696)</f>
        <v>45</v>
      </c>
      <c r="K8682" s="14" t="n">
        <f aca="false">J8682-H8682</f>
        <v>28.22</v>
      </c>
      <c r="L8682" s="14" t="n">
        <f aca="false">G8682-H8682</f>
        <v>-4.28</v>
      </c>
    </row>
    <row r="8683" customFormat="false" ht="15" hidden="false" customHeight="false" outlineLevel="0" collapsed="false">
      <c r="A8683" s="2" t="s">
        <v>124</v>
      </c>
      <c r="B8683" s="2" t="s">
        <v>124</v>
      </c>
      <c r="C8683" s="2" t="s">
        <v>49</v>
      </c>
      <c r="D8683" s="2" t="s">
        <v>12</v>
      </c>
      <c r="E8683" s="2" t="s">
        <v>74</v>
      </c>
      <c r="F8683" s="2" t="s">
        <v>977</v>
      </c>
      <c r="G8683" s="14" t="n">
        <v>19.5</v>
      </c>
      <c r="H8683" s="14" t="n">
        <v>46.34</v>
      </c>
      <c r="I8683" s="14" t="n">
        <v>19.5</v>
      </c>
      <c r="J8683" s="23" t="n">
        <f aca="false">IF(AND(E8683="Priority",ISNUMBER('Cost model'!N322)),'Cost model'!N322,'Cost model'!M322)</f>
        <v>50</v>
      </c>
      <c r="K8683" s="14" t="n">
        <f aca="false">J8683-H8683</f>
        <v>3.66</v>
      </c>
      <c r="L8683" s="14" t="n">
        <f aca="false">G8683-H8683</f>
        <v>-26.84</v>
      </c>
    </row>
    <row r="8684" customFormat="false" ht="15" hidden="false" customHeight="false" outlineLevel="0" collapsed="false">
      <c r="A8684" s="2" t="s">
        <v>174</v>
      </c>
      <c r="B8684" s="2" t="s">
        <v>174</v>
      </c>
      <c r="C8684" s="2" t="s">
        <v>48</v>
      </c>
      <c r="D8684" s="2" t="s">
        <v>10</v>
      </c>
      <c r="E8684" s="2" t="s">
        <v>74</v>
      </c>
      <c r="F8684" s="2" t="s">
        <v>977</v>
      </c>
      <c r="G8684" s="14" t="n">
        <v>12.5</v>
      </c>
      <c r="H8684" s="14" t="n">
        <v>9.48</v>
      </c>
      <c r="I8684" s="14" t="n">
        <v>12.5</v>
      </c>
      <c r="J8684" s="23" t="n">
        <f aca="false">IF(AND(E8684="Priority",ISNUMBER('Cost model'!N168)),'Cost model'!N168,'Cost model'!M168)</f>
        <v>13.5</v>
      </c>
      <c r="K8684" s="14" t="n">
        <f aca="false">J8684-H8684</f>
        <v>4.02</v>
      </c>
      <c r="L8684" s="14" t="n">
        <f aca="false">G8684-H8684</f>
        <v>3.02</v>
      </c>
    </row>
    <row r="8685" customFormat="false" ht="15" hidden="false" customHeight="false" outlineLevel="0" collapsed="false">
      <c r="A8685" s="2" t="s">
        <v>174</v>
      </c>
      <c r="B8685" s="2" t="s">
        <v>174</v>
      </c>
      <c r="C8685" s="2" t="s">
        <v>48</v>
      </c>
      <c r="D8685" s="2" t="s">
        <v>10</v>
      </c>
      <c r="E8685" s="2" t="s">
        <v>74</v>
      </c>
      <c r="F8685" s="2" t="s">
        <v>977</v>
      </c>
      <c r="G8685" s="14" t="n">
        <v>12.5</v>
      </c>
      <c r="H8685" s="14" t="n">
        <v>11.37</v>
      </c>
      <c r="I8685" s="14" t="n">
        <v>12.5</v>
      </c>
      <c r="J8685" s="23" t="n">
        <f aca="false">IF(AND(E8685="Priority",ISNUMBER('Cost model'!N168)),'Cost model'!N168,'Cost model'!M168)</f>
        <v>13.5</v>
      </c>
      <c r="K8685" s="14" t="n">
        <f aca="false">J8685-H8685</f>
        <v>2.13</v>
      </c>
      <c r="L8685" s="14" t="n">
        <f aca="false">G8685-H8685</f>
        <v>1.13</v>
      </c>
    </row>
    <row r="8686" customFormat="false" ht="15" hidden="false" customHeight="false" outlineLevel="0" collapsed="false">
      <c r="A8686" s="2" t="s">
        <v>174</v>
      </c>
      <c r="B8686" s="2" t="s">
        <v>174</v>
      </c>
      <c r="C8686" s="2" t="s">
        <v>49</v>
      </c>
      <c r="D8686" s="2" t="s">
        <v>10</v>
      </c>
      <c r="E8686" s="2" t="s">
        <v>74</v>
      </c>
      <c r="F8686" s="2" t="s">
        <v>977</v>
      </c>
      <c r="G8686" s="14" t="n">
        <v>17.5</v>
      </c>
      <c r="H8686" s="14" t="n">
        <v>23.88</v>
      </c>
      <c r="I8686" s="14" t="n">
        <v>17.5</v>
      </c>
      <c r="J8686" s="23" t="n">
        <f aca="false">IF(AND(E8686="Priority",ISNUMBER('Cost model'!N169)),'Cost model'!N169,'Cost model'!M169)</f>
        <v>18.5</v>
      </c>
      <c r="K8686" s="14" t="n">
        <f aca="false">J8686-H8686</f>
        <v>-5.38</v>
      </c>
      <c r="L8686" s="14" t="n">
        <f aca="false">G8686-H8686</f>
        <v>-6.38</v>
      </c>
    </row>
    <row r="8687" customFormat="false" ht="15" hidden="false" customHeight="false" outlineLevel="0" collapsed="false">
      <c r="A8687" s="2" t="s">
        <v>142</v>
      </c>
      <c r="B8687" s="2" t="s">
        <v>142</v>
      </c>
      <c r="C8687" s="2" t="s">
        <v>47</v>
      </c>
      <c r="D8687" s="2" t="s">
        <v>14</v>
      </c>
      <c r="E8687" s="2" t="s">
        <v>74</v>
      </c>
      <c r="F8687" s="2" t="s">
        <v>977</v>
      </c>
      <c r="G8687" s="14" t="n">
        <v>25</v>
      </c>
      <c r="H8687" s="14" t="n">
        <v>131.53</v>
      </c>
      <c r="I8687" s="14" t="n">
        <v>25</v>
      </c>
      <c r="J8687" s="23" t="n">
        <f aca="false">IF(AND(E8687="Priority",ISNUMBER('Cost model'!N641)),'Cost model'!N641,'Cost model'!M641)</f>
        <v>75</v>
      </c>
      <c r="K8687" s="14" t="n">
        <f aca="false">J8687-H8687</f>
        <v>-56.53</v>
      </c>
      <c r="L8687" s="14" t="n">
        <f aca="false">G8687-H8687</f>
        <v>-106.53</v>
      </c>
    </row>
    <row r="8688" customFormat="false" ht="15" hidden="false" customHeight="false" outlineLevel="0" collapsed="false">
      <c r="A8688" s="2" t="s">
        <v>221</v>
      </c>
      <c r="B8688" s="2" t="s">
        <v>221</v>
      </c>
      <c r="C8688" s="2" t="s">
        <v>47</v>
      </c>
      <c r="D8688" s="2" t="s">
        <v>12</v>
      </c>
      <c r="E8688" s="2" t="s">
        <v>74</v>
      </c>
      <c r="F8688" s="2" t="s">
        <v>977</v>
      </c>
      <c r="G8688" s="14" t="n">
        <v>9.5</v>
      </c>
      <c r="H8688" s="14" t="n">
        <v>14.14</v>
      </c>
      <c r="I8688" s="14" t="n">
        <v>9.5</v>
      </c>
      <c r="J8688" s="23" t="n">
        <f aca="false">IF(AND(E8688="Priority",ISNUMBER('Cost model'!N740)),'Cost model'!N740,'Cost model'!M740)</f>
        <v>22.5</v>
      </c>
      <c r="K8688" s="14" t="n">
        <f aca="false">J8688-H8688</f>
        <v>8.36</v>
      </c>
      <c r="L8688" s="14" t="n">
        <f aca="false">G8688-H8688</f>
        <v>-4.64</v>
      </c>
    </row>
    <row r="8689" customFormat="false" ht="15" hidden="false" customHeight="false" outlineLevel="0" collapsed="false">
      <c r="A8689" s="2" t="s">
        <v>174</v>
      </c>
      <c r="B8689" s="2" t="s">
        <v>174</v>
      </c>
      <c r="C8689" s="2" t="s">
        <v>47</v>
      </c>
      <c r="D8689" s="2" t="s">
        <v>12</v>
      </c>
      <c r="E8689" s="2" t="s">
        <v>83</v>
      </c>
      <c r="F8689" s="2" t="s">
        <v>977</v>
      </c>
      <c r="G8689" s="14" t="n">
        <v>19.5</v>
      </c>
      <c r="H8689" s="14" t="n">
        <v>41.81</v>
      </c>
      <c r="I8689" s="14" t="n">
        <v>19.5</v>
      </c>
      <c r="J8689" s="23" t="n">
        <f aca="false">IF(AND(E8689="Priority",ISNUMBER('Cost model'!N170)),'Cost model'!N170,'Cost model'!M170)</f>
        <v>35</v>
      </c>
      <c r="K8689" s="14" t="n">
        <f aca="false">J8689-H8689</f>
        <v>-6.81</v>
      </c>
      <c r="L8689" s="14" t="n">
        <f aca="false">G8689-H8689</f>
        <v>-22.31</v>
      </c>
    </row>
    <row r="8690" customFormat="false" ht="15" hidden="false" customHeight="false" outlineLevel="0" collapsed="false">
      <c r="A8690" s="2" t="s">
        <v>124</v>
      </c>
      <c r="B8690" s="2" t="s">
        <v>124</v>
      </c>
      <c r="C8690" s="2" t="s">
        <v>48</v>
      </c>
      <c r="D8690" s="2" t="s">
        <v>10</v>
      </c>
      <c r="E8690" s="2" t="s">
        <v>83</v>
      </c>
      <c r="F8690" s="2" t="s">
        <v>977</v>
      </c>
      <c r="G8690" s="14" t="n">
        <v>17.5</v>
      </c>
      <c r="H8690" s="14" t="n">
        <v>14.2</v>
      </c>
      <c r="I8690" s="14" t="n">
        <v>17.5</v>
      </c>
      <c r="J8690" s="23" t="n">
        <f aca="false">IF(AND(E8690="Priority",ISNUMBER('Cost model'!N318)),'Cost model'!N318,'Cost model'!M318)</f>
        <v>19.5</v>
      </c>
      <c r="K8690" s="14" t="n">
        <f aca="false">J8690-H8690</f>
        <v>5.3</v>
      </c>
      <c r="L8690" s="14" t="n">
        <f aca="false">G8690-H8690</f>
        <v>3.3</v>
      </c>
    </row>
    <row r="8691" customFormat="false" ht="15" hidden="false" customHeight="false" outlineLevel="0" collapsed="false">
      <c r="A8691" s="2" t="s">
        <v>174</v>
      </c>
      <c r="B8691" s="2" t="s">
        <v>174</v>
      </c>
      <c r="C8691" s="2" t="s">
        <v>47</v>
      </c>
      <c r="D8691" s="2" t="s">
        <v>12</v>
      </c>
      <c r="E8691" s="2" t="s">
        <v>74</v>
      </c>
      <c r="F8691" s="2" t="s">
        <v>977</v>
      </c>
      <c r="G8691" s="14" t="n">
        <v>9.5</v>
      </c>
      <c r="H8691" s="14" t="n">
        <v>61.52</v>
      </c>
      <c r="I8691" s="14" t="n">
        <v>9.5</v>
      </c>
      <c r="J8691" s="23" t="n">
        <f aca="false">IF(AND(E8691="Priority",ISNUMBER('Cost model'!N170)),'Cost model'!N170,'Cost model'!M170)</f>
        <v>25.5</v>
      </c>
      <c r="K8691" s="14" t="n">
        <f aca="false">J8691-H8691</f>
        <v>-36.02</v>
      </c>
      <c r="L8691" s="14" t="n">
        <f aca="false">G8691-H8691</f>
        <v>-52.02</v>
      </c>
    </row>
    <row r="8692" customFormat="false" ht="15" hidden="false" customHeight="false" outlineLevel="0" collapsed="false">
      <c r="A8692" s="2" t="s">
        <v>124</v>
      </c>
      <c r="B8692" s="2" t="s">
        <v>142</v>
      </c>
      <c r="C8692" s="2" t="s">
        <v>47</v>
      </c>
      <c r="D8692" s="2" t="s">
        <v>14</v>
      </c>
      <c r="E8692" s="2" t="s">
        <v>74</v>
      </c>
      <c r="F8692" s="2" t="s">
        <v>976</v>
      </c>
      <c r="G8692" s="14" t="n">
        <v>85</v>
      </c>
      <c r="H8692" s="14" t="n">
        <v>196.48</v>
      </c>
      <c r="I8692" s="14" t="n">
        <v>85</v>
      </c>
      <c r="J8692" s="23" t="n">
        <f aca="false">IF(AND(E8692="Priority",ISNUMBER('Cost model'!N341)),'Cost model'!N341,'Cost model'!M341)</f>
        <v>130</v>
      </c>
      <c r="K8692" s="14" t="n">
        <f aca="false">J8692-H8692</f>
        <v>-66.48</v>
      </c>
      <c r="L8692" s="14" t="n">
        <f aca="false">G8692-H8692</f>
        <v>-111.48</v>
      </c>
    </row>
    <row r="8693" customFormat="false" ht="15" hidden="false" customHeight="false" outlineLevel="0" collapsed="false">
      <c r="A8693" s="2" t="s">
        <v>174</v>
      </c>
      <c r="B8693" s="2" t="s">
        <v>174</v>
      </c>
      <c r="C8693" s="2" t="s">
        <v>47</v>
      </c>
      <c r="D8693" s="2" t="s">
        <v>10</v>
      </c>
      <c r="E8693" s="2" t="s">
        <v>74</v>
      </c>
      <c r="F8693" s="2" t="s">
        <v>977</v>
      </c>
      <c r="G8693" s="14" t="n">
        <v>9.5</v>
      </c>
      <c r="H8693" s="14" t="n">
        <v>6.71</v>
      </c>
      <c r="I8693" s="14" t="n">
        <v>9.5</v>
      </c>
      <c r="J8693" s="23" t="n">
        <f aca="false">IF(AND(E8693="Priority",ISNUMBER('Cost model'!N167)),'Cost model'!N167,'Cost model'!M167)</f>
        <v>8.5</v>
      </c>
      <c r="K8693" s="14" t="n">
        <f aca="false">J8693-H8693</f>
        <v>1.79</v>
      </c>
      <c r="L8693" s="14" t="n">
        <f aca="false">G8693-H8693</f>
        <v>2.79</v>
      </c>
    </row>
    <row r="8694" customFormat="false" ht="15" hidden="false" customHeight="false" outlineLevel="0" collapsed="false">
      <c r="A8694" s="2" t="s">
        <v>142</v>
      </c>
      <c r="B8694" s="2" t="s">
        <v>142</v>
      </c>
      <c r="C8694" s="2" t="s">
        <v>47</v>
      </c>
      <c r="D8694" s="2" t="s">
        <v>12</v>
      </c>
      <c r="E8694" s="2" t="s">
        <v>74</v>
      </c>
      <c r="F8694" s="2" t="s">
        <v>977</v>
      </c>
      <c r="G8694" s="14" t="n">
        <v>9.5</v>
      </c>
      <c r="H8694" s="14" t="n">
        <v>25.31</v>
      </c>
      <c r="I8694" s="14" t="n">
        <v>9.5</v>
      </c>
      <c r="J8694" s="23" t="n">
        <f aca="false">IF(AND(E8694="Priority",ISNUMBER('Cost model'!N635)),'Cost model'!N635,'Cost model'!M635)</f>
        <v>30.5</v>
      </c>
      <c r="K8694" s="14" t="n">
        <f aca="false">J8694-H8694</f>
        <v>5.19</v>
      </c>
      <c r="L8694" s="14" t="n">
        <f aca="false">G8694-H8694</f>
        <v>-15.81</v>
      </c>
    </row>
    <row r="8695" customFormat="false" ht="15" hidden="false" customHeight="false" outlineLevel="0" collapsed="false">
      <c r="A8695" s="2" t="s">
        <v>174</v>
      </c>
      <c r="B8695" s="2" t="s">
        <v>174</v>
      </c>
      <c r="C8695" s="2" t="s">
        <v>47</v>
      </c>
      <c r="D8695" s="2" t="s">
        <v>10</v>
      </c>
      <c r="E8695" s="2" t="s">
        <v>83</v>
      </c>
      <c r="F8695" s="2" t="s">
        <v>977</v>
      </c>
      <c r="G8695" s="14" t="n">
        <v>14.5</v>
      </c>
      <c r="H8695" s="14" t="n">
        <v>10.63</v>
      </c>
      <c r="I8695" s="14" t="n">
        <v>14.5</v>
      </c>
      <c r="J8695" s="23" t="n">
        <f aca="false">IF(AND(E8695="Priority",ISNUMBER('Cost model'!N167)),'Cost model'!N167,'Cost model'!M167)</f>
        <v>13.5</v>
      </c>
      <c r="K8695" s="14" t="n">
        <f aca="false">J8695-H8695</f>
        <v>2.87</v>
      </c>
      <c r="L8695" s="14" t="n">
        <f aca="false">G8695-H8695</f>
        <v>3.87</v>
      </c>
    </row>
    <row r="8696" customFormat="false" ht="15" hidden="false" customHeight="false" outlineLevel="0" collapsed="false">
      <c r="A8696" s="2" t="s">
        <v>174</v>
      </c>
      <c r="B8696" s="2" t="s">
        <v>174</v>
      </c>
      <c r="C8696" s="2" t="s">
        <v>49</v>
      </c>
      <c r="D8696" s="2" t="s">
        <v>10</v>
      </c>
      <c r="E8696" s="2" t="s">
        <v>74</v>
      </c>
      <c r="F8696" s="2" t="s">
        <v>977</v>
      </c>
      <c r="G8696" s="14" t="n">
        <v>17.5</v>
      </c>
      <c r="H8696" s="14" t="n">
        <v>23.28</v>
      </c>
      <c r="I8696" s="14" t="n">
        <v>17.5</v>
      </c>
      <c r="J8696" s="23" t="n">
        <f aca="false">IF(AND(E8696="Priority",ISNUMBER('Cost model'!N169)),'Cost model'!N169,'Cost model'!M169)</f>
        <v>18.5</v>
      </c>
      <c r="K8696" s="14" t="n">
        <f aca="false">J8696-H8696</f>
        <v>-4.78</v>
      </c>
      <c r="L8696" s="14" t="n">
        <f aca="false">G8696-H8696</f>
        <v>-5.78</v>
      </c>
    </row>
    <row r="8697" customFormat="false" ht="15" hidden="false" customHeight="false" outlineLevel="0" collapsed="false">
      <c r="A8697" s="2" t="s">
        <v>174</v>
      </c>
      <c r="B8697" s="2" t="s">
        <v>174</v>
      </c>
      <c r="C8697" s="2" t="s">
        <v>47</v>
      </c>
      <c r="D8697" s="2" t="s">
        <v>12</v>
      </c>
      <c r="E8697" s="2" t="s">
        <v>74</v>
      </c>
      <c r="F8697" s="2" t="s">
        <v>977</v>
      </c>
      <c r="G8697" s="14" t="n">
        <v>9.5</v>
      </c>
      <c r="H8697" s="14" t="n">
        <v>6.6</v>
      </c>
      <c r="I8697" s="14" t="n">
        <v>9.5</v>
      </c>
      <c r="J8697" s="23" t="n">
        <f aca="false">IF(AND(E8697="Priority",ISNUMBER('Cost model'!N170)),'Cost model'!N170,'Cost model'!M170)</f>
        <v>25.5</v>
      </c>
      <c r="K8697" s="14" t="n">
        <f aca="false">J8697-H8697</f>
        <v>18.9</v>
      </c>
      <c r="L8697" s="14" t="n">
        <f aca="false">G8697-H8697</f>
        <v>2.9</v>
      </c>
    </row>
    <row r="8698" customFormat="false" ht="15" hidden="false" customHeight="false" outlineLevel="0" collapsed="false">
      <c r="A8698" s="2" t="s">
        <v>142</v>
      </c>
      <c r="B8698" s="2" t="s">
        <v>142</v>
      </c>
      <c r="C8698" s="2" t="s">
        <v>49</v>
      </c>
      <c r="D8698" s="2" t="s">
        <v>10</v>
      </c>
      <c r="E8698" s="2" t="s">
        <v>74</v>
      </c>
      <c r="F8698" s="2" t="s">
        <v>977</v>
      </c>
      <c r="G8698" s="14" t="n">
        <v>17.5</v>
      </c>
      <c r="H8698" s="14" t="n">
        <v>10.09</v>
      </c>
      <c r="I8698" s="14" t="n">
        <v>17.5</v>
      </c>
      <c r="J8698" s="23" t="n">
        <f aca="false">IF(AND(E8698="Priority",ISNUMBER('Cost model'!N634)),'Cost model'!N634,'Cost model'!M634)</f>
        <v>15.5</v>
      </c>
      <c r="K8698" s="14" t="n">
        <f aca="false">J8698-H8698</f>
        <v>5.41</v>
      </c>
      <c r="L8698" s="14" t="n">
        <f aca="false">G8698-H8698</f>
        <v>7.41</v>
      </c>
    </row>
    <row r="8699" customFormat="false" ht="15" hidden="false" customHeight="false" outlineLevel="0" collapsed="false">
      <c r="A8699" s="2" t="s">
        <v>124</v>
      </c>
      <c r="B8699" s="2" t="s">
        <v>124</v>
      </c>
      <c r="C8699" s="2" t="s">
        <v>48</v>
      </c>
      <c r="D8699" s="2" t="s">
        <v>10</v>
      </c>
      <c r="E8699" s="2" t="s">
        <v>83</v>
      </c>
      <c r="F8699" s="2" t="s">
        <v>977</v>
      </c>
      <c r="G8699" s="14" t="n">
        <v>17.5</v>
      </c>
      <c r="H8699" s="14" t="n">
        <v>25.31</v>
      </c>
      <c r="I8699" s="14" t="n">
        <v>17.5</v>
      </c>
      <c r="J8699" s="23" t="n">
        <f aca="false">IF(AND(E8699="Priority",ISNUMBER('Cost model'!N318)),'Cost model'!N318,'Cost model'!M318)</f>
        <v>19.5</v>
      </c>
      <c r="K8699" s="14" t="n">
        <f aca="false">J8699-H8699</f>
        <v>-5.81</v>
      </c>
      <c r="L8699" s="14" t="n">
        <f aca="false">G8699-H8699</f>
        <v>-7.81</v>
      </c>
    </row>
    <row r="8700" customFormat="false" ht="15" hidden="false" customHeight="false" outlineLevel="0" collapsed="false">
      <c r="A8700" s="2" t="s">
        <v>174</v>
      </c>
      <c r="B8700" s="2" t="s">
        <v>142</v>
      </c>
      <c r="C8700" s="2" t="s">
        <v>49</v>
      </c>
      <c r="D8700" s="2" t="s">
        <v>10</v>
      </c>
      <c r="E8700" s="2" t="s">
        <v>83</v>
      </c>
      <c r="F8700" s="2" t="s">
        <v>976</v>
      </c>
      <c r="G8700" s="14" t="n">
        <v>24.5</v>
      </c>
      <c r="H8700" s="14" t="n">
        <v>37.75</v>
      </c>
      <c r="I8700" s="14" t="n">
        <v>24.5</v>
      </c>
      <c r="J8700" s="23" t="n">
        <f aca="false">IF(AND(E8700="Priority",ISNUMBER('Cost model'!N124)),'Cost model'!N124,'Cost model'!M124)</f>
        <v>29.5</v>
      </c>
      <c r="K8700" s="14" t="n">
        <f aca="false">J8700-H8700</f>
        <v>-8.25</v>
      </c>
      <c r="L8700" s="14" t="n">
        <f aca="false">G8700-H8700</f>
        <v>-13.25</v>
      </c>
    </row>
    <row r="8701" customFormat="false" ht="15" hidden="false" customHeight="false" outlineLevel="0" collapsed="false">
      <c r="A8701" s="2" t="s">
        <v>221</v>
      </c>
      <c r="B8701" s="2" t="s">
        <v>221</v>
      </c>
      <c r="C8701" s="2" t="s">
        <v>47</v>
      </c>
      <c r="D8701" s="2" t="s">
        <v>12</v>
      </c>
      <c r="E8701" s="2" t="s">
        <v>74</v>
      </c>
      <c r="F8701" s="2" t="s">
        <v>977</v>
      </c>
      <c r="G8701" s="14" t="n">
        <v>9.5</v>
      </c>
      <c r="H8701" s="14" t="n">
        <v>7.07</v>
      </c>
      <c r="I8701" s="14" t="n">
        <v>9.5</v>
      </c>
      <c r="J8701" s="23" t="n">
        <f aca="false">IF(AND(E8701="Priority",ISNUMBER('Cost model'!N740)),'Cost model'!N740,'Cost model'!M740)</f>
        <v>22.5</v>
      </c>
      <c r="K8701" s="14" t="n">
        <f aca="false">J8701-H8701</f>
        <v>15.43</v>
      </c>
      <c r="L8701" s="14" t="n">
        <f aca="false">G8701-H8701</f>
        <v>2.43</v>
      </c>
    </row>
    <row r="8702" customFormat="false" ht="15" hidden="false" customHeight="false" outlineLevel="0" collapsed="false">
      <c r="A8702" s="2" t="s">
        <v>124</v>
      </c>
      <c r="B8702" s="2" t="s">
        <v>142</v>
      </c>
      <c r="C8702" s="2" t="s">
        <v>48</v>
      </c>
      <c r="D8702" s="2" t="s">
        <v>13</v>
      </c>
      <c r="E8702" s="2" t="s">
        <v>74</v>
      </c>
      <c r="F8702" s="2" t="s">
        <v>976</v>
      </c>
      <c r="G8702" s="14" t="n">
        <v>24.5</v>
      </c>
      <c r="H8702" s="14" t="n">
        <v>70.33</v>
      </c>
      <c r="I8702" s="14" t="n">
        <v>24.5</v>
      </c>
      <c r="J8702" s="23" t="n">
        <f aca="false">IF(AND(E8702="Priority",ISNUMBER('Cost model'!N339)),'Cost model'!N339,'Cost model'!M339)</f>
        <v>85</v>
      </c>
      <c r="K8702" s="14" t="n">
        <f aca="false">J8702-H8702</f>
        <v>14.67</v>
      </c>
      <c r="L8702" s="14" t="n">
        <f aca="false">G8702-H8702</f>
        <v>-45.83</v>
      </c>
    </row>
    <row r="8703" customFormat="false" ht="15" hidden="false" customHeight="false" outlineLevel="0" collapsed="false">
      <c r="A8703" s="2" t="s">
        <v>221</v>
      </c>
      <c r="B8703" s="2" t="s">
        <v>221</v>
      </c>
      <c r="C8703" s="2" t="s">
        <v>49</v>
      </c>
      <c r="D8703" s="2" t="s">
        <v>12</v>
      </c>
      <c r="E8703" s="2" t="s">
        <v>74</v>
      </c>
      <c r="F8703" s="2" t="s">
        <v>977</v>
      </c>
      <c r="G8703" s="14" t="n">
        <v>19.5</v>
      </c>
      <c r="H8703" s="14" t="n">
        <v>58.6</v>
      </c>
      <c r="I8703" s="14" t="n">
        <v>19.5</v>
      </c>
      <c r="J8703" s="23" t="n">
        <f aca="false">IF(AND(E8703="Priority",ISNUMBER('Cost model'!N742)),'Cost model'!N742,'Cost model'!M742)</f>
        <v>60</v>
      </c>
      <c r="K8703" s="14" t="n">
        <f aca="false">J8703-H8703</f>
        <v>1.4</v>
      </c>
      <c r="L8703" s="14" t="n">
        <f aca="false">G8703-H8703</f>
        <v>-39.1</v>
      </c>
    </row>
    <row r="8704" customFormat="false" ht="15" hidden="false" customHeight="false" outlineLevel="0" collapsed="false">
      <c r="A8704" s="2" t="s">
        <v>124</v>
      </c>
      <c r="B8704" s="2" t="s">
        <v>124</v>
      </c>
      <c r="C8704" s="2" t="s">
        <v>48</v>
      </c>
      <c r="D8704" s="2" t="s">
        <v>10</v>
      </c>
      <c r="E8704" s="2" t="s">
        <v>74</v>
      </c>
      <c r="F8704" s="2" t="s">
        <v>977</v>
      </c>
      <c r="G8704" s="14" t="n">
        <v>12.5</v>
      </c>
      <c r="H8704" s="14" t="n">
        <v>10.73</v>
      </c>
      <c r="I8704" s="14" t="n">
        <v>12.5</v>
      </c>
      <c r="J8704" s="23" t="n">
        <f aca="false">IF(AND(E8704="Priority",ISNUMBER('Cost model'!N318)),'Cost model'!N318,'Cost model'!M318)</f>
        <v>14.5</v>
      </c>
      <c r="K8704" s="14" t="n">
        <f aca="false">J8704-H8704</f>
        <v>3.77</v>
      </c>
      <c r="L8704" s="14" t="n">
        <f aca="false">G8704-H8704</f>
        <v>1.77</v>
      </c>
    </row>
    <row r="8705" customFormat="false" ht="15" hidden="false" customHeight="false" outlineLevel="0" collapsed="false">
      <c r="A8705" s="2" t="s">
        <v>142</v>
      </c>
      <c r="B8705" s="2" t="s">
        <v>142</v>
      </c>
      <c r="C8705" s="2" t="s">
        <v>47</v>
      </c>
      <c r="D8705" s="2" t="s">
        <v>10</v>
      </c>
      <c r="E8705" s="2" t="s">
        <v>74</v>
      </c>
      <c r="F8705" s="2" t="s">
        <v>977</v>
      </c>
      <c r="G8705" s="14" t="n">
        <v>9.5</v>
      </c>
      <c r="H8705" s="14" t="n">
        <v>21.1</v>
      </c>
      <c r="I8705" s="14" t="n">
        <v>9.5</v>
      </c>
      <c r="J8705" s="23" t="n">
        <f aca="false">IF(AND(E8705="Priority",ISNUMBER('Cost model'!N632)),'Cost model'!N632,'Cost model'!M632)</f>
        <v>9.5</v>
      </c>
      <c r="K8705" s="14" t="n">
        <f aca="false">J8705-H8705</f>
        <v>-11.6</v>
      </c>
      <c r="L8705" s="14" t="n">
        <f aca="false">G8705-H8705</f>
        <v>-11.6</v>
      </c>
    </row>
    <row r="8706" customFormat="false" ht="15" hidden="false" customHeight="false" outlineLevel="0" collapsed="false">
      <c r="A8706" s="2" t="s">
        <v>142</v>
      </c>
      <c r="B8706" s="2" t="s">
        <v>142</v>
      </c>
      <c r="C8706" s="2" t="s">
        <v>47</v>
      </c>
      <c r="D8706" s="2" t="s">
        <v>10</v>
      </c>
      <c r="E8706" s="2" t="s">
        <v>74</v>
      </c>
      <c r="F8706" s="2" t="s">
        <v>977</v>
      </c>
      <c r="G8706" s="14" t="n">
        <v>9.5</v>
      </c>
      <c r="H8706" s="14" t="n">
        <v>7.17</v>
      </c>
      <c r="I8706" s="14" t="n">
        <v>9.5</v>
      </c>
      <c r="J8706" s="23" t="n">
        <f aca="false">IF(AND(E8706="Priority",ISNUMBER('Cost model'!N632)),'Cost model'!N632,'Cost model'!M632)</f>
        <v>9.5</v>
      </c>
      <c r="K8706" s="14" t="n">
        <f aca="false">J8706-H8706</f>
        <v>2.33</v>
      </c>
      <c r="L8706" s="14" t="n">
        <f aca="false">G8706-H8706</f>
        <v>2.33</v>
      </c>
    </row>
    <row r="8707" customFormat="false" ht="15" hidden="false" customHeight="false" outlineLevel="0" collapsed="false">
      <c r="A8707" s="2" t="s">
        <v>124</v>
      </c>
      <c r="B8707" s="2" t="s">
        <v>124</v>
      </c>
      <c r="C8707" s="2" t="s">
        <v>47</v>
      </c>
      <c r="D8707" s="2" t="s">
        <v>10</v>
      </c>
      <c r="E8707" s="2" t="s">
        <v>83</v>
      </c>
      <c r="F8707" s="2" t="s">
        <v>977</v>
      </c>
      <c r="G8707" s="14" t="n">
        <v>14.5</v>
      </c>
      <c r="H8707" s="14" t="n">
        <v>6.71</v>
      </c>
      <c r="I8707" s="14" t="n">
        <v>14.5</v>
      </c>
      <c r="J8707" s="23" t="n">
        <f aca="false">IF(AND(E8707="Priority",ISNUMBER('Cost model'!N317)),'Cost model'!N317,'Cost model'!M317)</f>
        <v>15.5</v>
      </c>
      <c r="K8707" s="14" t="n">
        <f aca="false">J8707-H8707</f>
        <v>8.79</v>
      </c>
      <c r="L8707" s="14" t="n">
        <f aca="false">G8707-H8707</f>
        <v>7.79</v>
      </c>
    </row>
    <row r="8708" customFormat="false" ht="15" hidden="false" customHeight="false" outlineLevel="0" collapsed="false">
      <c r="A8708" s="2" t="s">
        <v>124</v>
      </c>
      <c r="B8708" s="2" t="s">
        <v>124</v>
      </c>
      <c r="C8708" s="2" t="s">
        <v>49</v>
      </c>
      <c r="D8708" s="2" t="s">
        <v>12</v>
      </c>
      <c r="E8708" s="2" t="s">
        <v>74</v>
      </c>
      <c r="F8708" s="2" t="s">
        <v>977</v>
      </c>
      <c r="G8708" s="14" t="n">
        <v>19.5</v>
      </c>
      <c r="H8708" s="14" t="n">
        <v>13.32</v>
      </c>
      <c r="I8708" s="14" t="n">
        <v>19.5</v>
      </c>
      <c r="J8708" s="23" t="n">
        <f aca="false">IF(AND(E8708="Priority",ISNUMBER('Cost model'!N322)),'Cost model'!N322,'Cost model'!M322)</f>
        <v>50</v>
      </c>
      <c r="K8708" s="14" t="n">
        <f aca="false">J8708-H8708</f>
        <v>36.68</v>
      </c>
      <c r="L8708" s="14" t="n">
        <f aca="false">G8708-H8708</f>
        <v>6.18</v>
      </c>
    </row>
    <row r="8709" customFormat="false" ht="15" hidden="false" customHeight="false" outlineLevel="0" collapsed="false">
      <c r="A8709" s="2" t="s">
        <v>174</v>
      </c>
      <c r="B8709" s="2" t="s">
        <v>142</v>
      </c>
      <c r="C8709" s="2" t="s">
        <v>47</v>
      </c>
      <c r="D8709" s="2" t="s">
        <v>12</v>
      </c>
      <c r="E8709" s="2" t="s">
        <v>74</v>
      </c>
      <c r="F8709" s="2" t="s">
        <v>976</v>
      </c>
      <c r="G8709" s="14" t="n">
        <v>9.5</v>
      </c>
      <c r="H8709" s="14" t="n">
        <v>41.81</v>
      </c>
      <c r="I8709" s="14" t="n">
        <v>9.5</v>
      </c>
      <c r="J8709" s="23" t="n">
        <f aca="false">IF(AND(E8709="Priority",ISNUMBER('Cost model'!N125)),'Cost model'!N125,'Cost model'!M125)</f>
        <v>40</v>
      </c>
      <c r="K8709" s="14" t="n">
        <f aca="false">J8709-H8709</f>
        <v>-1.81</v>
      </c>
      <c r="L8709" s="14" t="n">
        <f aca="false">G8709-H8709</f>
        <v>-32.31</v>
      </c>
    </row>
    <row r="8710" customFormat="false" ht="15" hidden="false" customHeight="false" outlineLevel="0" collapsed="false">
      <c r="A8710" s="2" t="s">
        <v>124</v>
      </c>
      <c r="B8710" s="2" t="s">
        <v>124</v>
      </c>
      <c r="C8710" s="2" t="s">
        <v>47</v>
      </c>
      <c r="D8710" s="2" t="s">
        <v>12</v>
      </c>
      <c r="E8710" s="2" t="s">
        <v>74</v>
      </c>
      <c r="F8710" s="2" t="s">
        <v>977</v>
      </c>
      <c r="G8710" s="14" t="n">
        <v>9.5</v>
      </c>
      <c r="H8710" s="14" t="n">
        <v>29.78</v>
      </c>
      <c r="I8710" s="14" t="n">
        <v>9.5</v>
      </c>
      <c r="J8710" s="23" t="n">
        <f aca="false">IF(AND(E8710="Priority",ISNUMBER('Cost model'!N320)),'Cost model'!N320,'Cost model'!M320)</f>
        <v>24.5</v>
      </c>
      <c r="K8710" s="14" t="n">
        <f aca="false">J8710-H8710</f>
        <v>-5.28</v>
      </c>
      <c r="L8710" s="14" t="n">
        <f aca="false">G8710-H8710</f>
        <v>-20.28</v>
      </c>
    </row>
    <row r="8711" customFormat="false" ht="15" hidden="false" customHeight="false" outlineLevel="0" collapsed="false">
      <c r="A8711" s="2" t="s">
        <v>158</v>
      </c>
      <c r="B8711" s="2" t="s">
        <v>158</v>
      </c>
      <c r="C8711" s="2" t="s">
        <v>47</v>
      </c>
      <c r="D8711" s="2" t="s">
        <v>12</v>
      </c>
      <c r="E8711" s="2" t="s">
        <v>83</v>
      </c>
      <c r="F8711" s="2" t="s">
        <v>977</v>
      </c>
      <c r="G8711" s="14" t="n">
        <v>19.5</v>
      </c>
      <c r="H8711" s="14" t="n">
        <v>13.67</v>
      </c>
      <c r="I8711" s="14" t="n">
        <v>19.5</v>
      </c>
      <c r="J8711" s="23" t="n">
        <f aca="false">IF(AND(E8711="Priority",ISNUMBER('Cost model'!N425)),'Cost model'!N425,'Cost model'!M425)</f>
        <v>19.5</v>
      </c>
      <c r="K8711" s="14" t="n">
        <f aca="false">J8711-H8711</f>
        <v>5.83</v>
      </c>
      <c r="L8711" s="14" t="n">
        <f aca="false">G8711-H8711</f>
        <v>5.83</v>
      </c>
    </row>
    <row r="8712" customFormat="false" ht="15" hidden="false" customHeight="false" outlineLevel="0" collapsed="false">
      <c r="A8712" s="2" t="s">
        <v>124</v>
      </c>
      <c r="B8712" s="2" t="s">
        <v>124</v>
      </c>
      <c r="C8712" s="2" t="s">
        <v>48</v>
      </c>
      <c r="D8712" s="2" t="s">
        <v>10</v>
      </c>
      <c r="E8712" s="2" t="s">
        <v>74</v>
      </c>
      <c r="F8712" s="2" t="s">
        <v>977</v>
      </c>
      <c r="G8712" s="14" t="n">
        <v>9.5</v>
      </c>
      <c r="H8712" s="14" t="n">
        <v>9.41</v>
      </c>
      <c r="I8712" s="14" t="n">
        <v>12.5</v>
      </c>
      <c r="J8712" s="23" t="n">
        <f aca="false">IF(AND(E8712="Priority",ISNUMBER('Cost model'!N318)),'Cost model'!N318,'Cost model'!M318)</f>
        <v>14.5</v>
      </c>
      <c r="K8712" s="14" t="n">
        <f aca="false">J8712-H8712</f>
        <v>5.09</v>
      </c>
      <c r="L8712" s="14" t="n">
        <f aca="false">G8712-H8712</f>
        <v>0.0899999999999999</v>
      </c>
    </row>
    <row r="8713" customFormat="false" ht="15" hidden="false" customHeight="false" outlineLevel="0" collapsed="false">
      <c r="A8713" s="2" t="s">
        <v>142</v>
      </c>
      <c r="B8713" s="2" t="s">
        <v>142</v>
      </c>
      <c r="C8713" s="2" t="s">
        <v>47</v>
      </c>
      <c r="D8713" s="2" t="s">
        <v>10</v>
      </c>
      <c r="E8713" s="2" t="s">
        <v>74</v>
      </c>
      <c r="F8713" s="2" t="s">
        <v>977</v>
      </c>
      <c r="G8713" s="14" t="n">
        <v>9.5</v>
      </c>
      <c r="H8713" s="14" t="n">
        <v>8.14</v>
      </c>
      <c r="I8713" s="14" t="n">
        <v>9.5</v>
      </c>
      <c r="J8713" s="23" t="n">
        <f aca="false">IF(AND(E8713="Priority",ISNUMBER('Cost model'!N632)),'Cost model'!N632,'Cost model'!M632)</f>
        <v>9.5</v>
      </c>
      <c r="K8713" s="14" t="n">
        <f aca="false">J8713-H8713</f>
        <v>1.36</v>
      </c>
      <c r="L8713" s="14" t="n">
        <f aca="false">G8713-H8713</f>
        <v>1.36</v>
      </c>
    </row>
    <row r="8714" customFormat="false" ht="15" hidden="false" customHeight="false" outlineLevel="0" collapsed="false">
      <c r="A8714" s="2" t="s">
        <v>124</v>
      </c>
      <c r="B8714" s="2" t="s">
        <v>124</v>
      </c>
      <c r="C8714" s="2" t="s">
        <v>48</v>
      </c>
      <c r="D8714" s="2" t="s">
        <v>12</v>
      </c>
      <c r="E8714" s="2" t="s">
        <v>74</v>
      </c>
      <c r="F8714" s="2" t="s">
        <v>977</v>
      </c>
      <c r="G8714" s="14" t="n">
        <v>12.5</v>
      </c>
      <c r="H8714" s="14" t="n">
        <v>45.3</v>
      </c>
      <c r="I8714" s="14" t="n">
        <v>12.5</v>
      </c>
      <c r="J8714" s="23" t="n">
        <f aca="false">IF(AND(E8714="Priority",ISNUMBER('Cost model'!N321)),'Cost model'!N321,'Cost model'!M321)</f>
        <v>40</v>
      </c>
      <c r="K8714" s="14" t="n">
        <f aca="false">J8714-H8714</f>
        <v>-5.3</v>
      </c>
      <c r="L8714" s="14" t="n">
        <f aca="false">G8714-H8714</f>
        <v>-32.8</v>
      </c>
    </row>
    <row r="8715" customFormat="false" ht="15" hidden="false" customHeight="false" outlineLevel="0" collapsed="false">
      <c r="A8715" s="2" t="s">
        <v>174</v>
      </c>
      <c r="B8715" s="2" t="s">
        <v>174</v>
      </c>
      <c r="C8715" s="2" t="s">
        <v>47</v>
      </c>
      <c r="D8715" s="2" t="s">
        <v>10</v>
      </c>
      <c r="E8715" s="2" t="s">
        <v>83</v>
      </c>
      <c r="F8715" s="2" t="s">
        <v>977</v>
      </c>
      <c r="G8715" s="14" t="n">
        <v>14.5</v>
      </c>
      <c r="H8715" s="14" t="n">
        <v>6.71</v>
      </c>
      <c r="I8715" s="14" t="n">
        <v>14.5</v>
      </c>
      <c r="J8715" s="23" t="n">
        <f aca="false">IF(AND(E8715="Priority",ISNUMBER('Cost model'!N167)),'Cost model'!N167,'Cost model'!M167)</f>
        <v>13.5</v>
      </c>
      <c r="K8715" s="14" t="n">
        <f aca="false">J8715-H8715</f>
        <v>6.79</v>
      </c>
      <c r="L8715" s="14" t="n">
        <f aca="false">G8715-H8715</f>
        <v>7.79</v>
      </c>
    </row>
    <row r="8716" customFormat="false" ht="15" hidden="false" customHeight="false" outlineLevel="0" collapsed="false">
      <c r="A8716" s="2" t="s">
        <v>174</v>
      </c>
      <c r="B8716" s="2" t="s">
        <v>174</v>
      </c>
      <c r="C8716" s="2" t="s">
        <v>47</v>
      </c>
      <c r="D8716" s="2" t="s">
        <v>12</v>
      </c>
      <c r="E8716" s="2" t="s">
        <v>74</v>
      </c>
      <c r="F8716" s="2" t="s">
        <v>977</v>
      </c>
      <c r="G8716" s="14" t="n">
        <v>9.5</v>
      </c>
      <c r="H8716" s="14" t="n">
        <v>27.23</v>
      </c>
      <c r="I8716" s="14" t="n">
        <v>9.5</v>
      </c>
      <c r="J8716" s="23" t="n">
        <f aca="false">IF(AND(E8716="Priority",ISNUMBER('Cost model'!N170)),'Cost model'!N170,'Cost model'!M170)</f>
        <v>25.5</v>
      </c>
      <c r="K8716" s="14" t="n">
        <f aca="false">J8716-H8716</f>
        <v>-1.73</v>
      </c>
      <c r="L8716" s="14" t="n">
        <f aca="false">G8716-H8716</f>
        <v>-17.73</v>
      </c>
    </row>
    <row r="8717" customFormat="false" ht="15" hidden="false" customHeight="false" outlineLevel="0" collapsed="false">
      <c r="A8717" s="2" t="s">
        <v>142</v>
      </c>
      <c r="B8717" s="2" t="s">
        <v>158</v>
      </c>
      <c r="C8717" s="2" t="s">
        <v>47</v>
      </c>
      <c r="D8717" s="2" t="s">
        <v>10</v>
      </c>
      <c r="E8717" s="2" t="s">
        <v>74</v>
      </c>
      <c r="F8717" s="2" t="s">
        <v>976</v>
      </c>
      <c r="G8717" s="14" t="n">
        <v>9.5</v>
      </c>
      <c r="H8717" s="14" t="n">
        <v>8.86</v>
      </c>
      <c r="I8717" s="14" t="n">
        <v>14.5</v>
      </c>
      <c r="J8717" s="23" t="n">
        <f aca="false">IF(AND(E8717="Priority",ISNUMBER('Cost model'!N647)),'Cost model'!N647,'Cost model'!M647)</f>
        <v>13.5</v>
      </c>
      <c r="K8717" s="14" t="n">
        <f aca="false">J8717-H8717</f>
        <v>4.64</v>
      </c>
      <c r="L8717" s="14" t="n">
        <f aca="false">G8717-H8717</f>
        <v>0.640000000000001</v>
      </c>
    </row>
    <row r="8718" customFormat="false" ht="15" hidden="false" customHeight="false" outlineLevel="0" collapsed="false">
      <c r="A8718" s="2" t="s">
        <v>142</v>
      </c>
      <c r="B8718" s="2" t="s">
        <v>142</v>
      </c>
      <c r="C8718" s="2" t="s">
        <v>48</v>
      </c>
      <c r="D8718" s="2" t="s">
        <v>10</v>
      </c>
      <c r="E8718" s="2" t="s">
        <v>83</v>
      </c>
      <c r="F8718" s="2" t="s">
        <v>977</v>
      </c>
      <c r="G8718" s="14" t="n">
        <v>17.5</v>
      </c>
      <c r="H8718" s="14" t="n">
        <v>23.88</v>
      </c>
      <c r="I8718" s="14" t="n">
        <v>17.5</v>
      </c>
      <c r="J8718" s="23" t="n">
        <f aca="false">IF(AND(E8718="Priority",ISNUMBER('Cost model'!N633)),'Cost model'!N633,'Cost model'!M633)</f>
        <v>16.5</v>
      </c>
      <c r="K8718" s="14" t="n">
        <f aca="false">J8718-H8718</f>
        <v>-7.38</v>
      </c>
      <c r="L8718" s="14" t="n">
        <f aca="false">G8718-H8718</f>
        <v>-6.38</v>
      </c>
    </row>
    <row r="8719" customFormat="false" ht="15" hidden="false" customHeight="false" outlineLevel="0" collapsed="false">
      <c r="A8719" s="2" t="s">
        <v>174</v>
      </c>
      <c r="B8719" s="2" t="s">
        <v>174</v>
      </c>
      <c r="C8719" s="2" t="s">
        <v>49</v>
      </c>
      <c r="D8719" s="2" t="s">
        <v>12</v>
      </c>
      <c r="E8719" s="2" t="s">
        <v>74</v>
      </c>
      <c r="F8719" s="2" t="s">
        <v>977</v>
      </c>
      <c r="G8719" s="14" t="n">
        <v>19.5</v>
      </c>
      <c r="H8719" s="14" t="n">
        <v>42.9</v>
      </c>
      <c r="I8719" s="14" t="n">
        <v>19.5</v>
      </c>
      <c r="J8719" s="23" t="n">
        <f aca="false">IF(AND(E8719="Priority",ISNUMBER('Cost model'!N172)),'Cost model'!N172,'Cost model'!M172)</f>
        <v>45</v>
      </c>
      <c r="K8719" s="14" t="n">
        <f aca="false">J8719-H8719</f>
        <v>2.1</v>
      </c>
      <c r="L8719" s="14" t="n">
        <f aca="false">G8719-H8719</f>
        <v>-23.4</v>
      </c>
    </row>
    <row r="8720" customFormat="false" ht="15" hidden="false" customHeight="false" outlineLevel="0" collapsed="false">
      <c r="A8720" s="2" t="s">
        <v>124</v>
      </c>
      <c r="B8720" s="2" t="s">
        <v>124</v>
      </c>
      <c r="C8720" s="2" t="s">
        <v>47</v>
      </c>
      <c r="D8720" s="2" t="s">
        <v>15</v>
      </c>
      <c r="E8720" s="2" t="s">
        <v>83</v>
      </c>
      <c r="F8720" s="2" t="s">
        <v>977</v>
      </c>
      <c r="G8720" s="14" t="n">
        <v>85</v>
      </c>
      <c r="H8720" s="14" t="n">
        <v>161.34</v>
      </c>
      <c r="I8720" s="14" t="n">
        <v>85</v>
      </c>
      <c r="J8720" s="23" t="n">
        <f aca="false">IF(AND(E8720="Priority",ISNUMBER('Cost model'!N329)),'Cost model'!N329,'Cost model'!M329)</f>
        <v>165</v>
      </c>
      <c r="K8720" s="14" t="n">
        <f aca="false">J8720-H8720</f>
        <v>3.66</v>
      </c>
      <c r="L8720" s="14" t="n">
        <f aca="false">G8720-H8720</f>
        <v>-76.34</v>
      </c>
    </row>
    <row r="8721" customFormat="false" ht="15" hidden="false" customHeight="false" outlineLevel="0" collapsed="false">
      <c r="A8721" s="2" t="s">
        <v>174</v>
      </c>
      <c r="B8721" s="2" t="s">
        <v>124</v>
      </c>
      <c r="C8721" s="2" t="s">
        <v>47</v>
      </c>
      <c r="D8721" s="2" t="s">
        <v>10</v>
      </c>
      <c r="E8721" s="2" t="s">
        <v>74</v>
      </c>
      <c r="F8721" s="2" t="s">
        <v>976</v>
      </c>
      <c r="G8721" s="14" t="n">
        <v>9.5</v>
      </c>
      <c r="H8721" s="14" t="n">
        <v>10.09</v>
      </c>
      <c r="I8721" s="14" t="n">
        <v>9.5</v>
      </c>
      <c r="J8721" s="23" t="n">
        <f aca="false">IF(AND(E8721="Priority",ISNUMBER('Cost model'!N107)),'Cost model'!N107,'Cost model'!M107)</f>
        <v>12.5</v>
      </c>
      <c r="K8721" s="14" t="n">
        <f aca="false">J8721-H8721</f>
        <v>2.41</v>
      </c>
      <c r="L8721" s="14" t="n">
        <f aca="false">G8721-H8721</f>
        <v>-0.59</v>
      </c>
    </row>
    <row r="8722" customFormat="false" ht="15" hidden="false" customHeight="false" outlineLevel="0" collapsed="false">
      <c r="A8722" s="2" t="s">
        <v>142</v>
      </c>
      <c r="B8722" s="2" t="s">
        <v>158</v>
      </c>
      <c r="C8722" s="2" t="s">
        <v>47</v>
      </c>
      <c r="D8722" s="2" t="s">
        <v>10</v>
      </c>
      <c r="E8722" s="2" t="s">
        <v>74</v>
      </c>
      <c r="F8722" s="2" t="s">
        <v>976</v>
      </c>
      <c r="G8722" s="14" t="n">
        <v>9.5</v>
      </c>
      <c r="H8722" s="14" t="n">
        <v>8.04</v>
      </c>
      <c r="I8722" s="14" t="n">
        <v>14.5</v>
      </c>
      <c r="J8722" s="23" t="n">
        <f aca="false">IF(AND(E8722="Priority",ISNUMBER('Cost model'!N647)),'Cost model'!N647,'Cost model'!M647)</f>
        <v>13.5</v>
      </c>
      <c r="K8722" s="14" t="n">
        <f aca="false">J8722-H8722</f>
        <v>5.46</v>
      </c>
      <c r="L8722" s="14" t="n">
        <f aca="false">G8722-H8722</f>
        <v>1.46</v>
      </c>
    </row>
    <row r="8723" customFormat="false" ht="15" hidden="false" customHeight="false" outlineLevel="0" collapsed="false">
      <c r="A8723" s="2" t="s">
        <v>174</v>
      </c>
      <c r="B8723" s="2" t="s">
        <v>124</v>
      </c>
      <c r="C8723" s="2" t="s">
        <v>47</v>
      </c>
      <c r="D8723" s="2" t="s">
        <v>12</v>
      </c>
      <c r="E8723" s="2" t="s">
        <v>74</v>
      </c>
      <c r="F8723" s="2" t="s">
        <v>976</v>
      </c>
      <c r="G8723" s="14" t="n">
        <v>9.5</v>
      </c>
      <c r="H8723" s="14" t="n">
        <v>41.81</v>
      </c>
      <c r="I8723" s="14" t="n">
        <v>9.5</v>
      </c>
      <c r="J8723" s="23" t="n">
        <f aca="false">IF(AND(E8723="Priority",ISNUMBER('Cost model'!N110)),'Cost model'!N110,'Cost model'!M110)</f>
        <v>40</v>
      </c>
      <c r="K8723" s="14" t="n">
        <f aca="false">J8723-H8723</f>
        <v>-1.81</v>
      </c>
      <c r="L8723" s="14" t="n">
        <f aca="false">G8723-H8723</f>
        <v>-32.31</v>
      </c>
    </row>
    <row r="8724" customFormat="false" ht="15" hidden="false" customHeight="false" outlineLevel="0" collapsed="false">
      <c r="A8724" s="2" t="s">
        <v>174</v>
      </c>
      <c r="B8724" s="2" t="s">
        <v>174</v>
      </c>
      <c r="C8724" s="2" t="s">
        <v>47</v>
      </c>
      <c r="D8724" s="2" t="s">
        <v>12</v>
      </c>
      <c r="E8724" s="2" t="s">
        <v>74</v>
      </c>
      <c r="F8724" s="2" t="s">
        <v>977</v>
      </c>
      <c r="G8724" s="14" t="n">
        <v>9.5</v>
      </c>
      <c r="H8724" s="14" t="n">
        <v>28.08</v>
      </c>
      <c r="I8724" s="14" t="n">
        <v>9.5</v>
      </c>
      <c r="J8724" s="23" t="n">
        <f aca="false">IF(AND(E8724="Priority",ISNUMBER('Cost model'!N170)),'Cost model'!N170,'Cost model'!M170)</f>
        <v>25.5</v>
      </c>
      <c r="K8724" s="14" t="n">
        <f aca="false">J8724-H8724</f>
        <v>-2.58</v>
      </c>
      <c r="L8724" s="14" t="n">
        <f aca="false">G8724-H8724</f>
        <v>-18.58</v>
      </c>
    </row>
    <row r="8725" customFormat="false" ht="15" hidden="false" customHeight="false" outlineLevel="0" collapsed="false">
      <c r="A8725" s="2" t="s">
        <v>142</v>
      </c>
      <c r="B8725" s="2" t="s">
        <v>124</v>
      </c>
      <c r="C8725" s="2" t="s">
        <v>49</v>
      </c>
      <c r="D8725" s="2" t="s">
        <v>10</v>
      </c>
      <c r="E8725" s="2" t="s">
        <v>74</v>
      </c>
      <c r="F8725" s="2" t="s">
        <v>976</v>
      </c>
      <c r="G8725" s="14" t="n">
        <v>19.5</v>
      </c>
      <c r="H8725" s="14" t="n">
        <v>26</v>
      </c>
      <c r="I8725" s="14" t="n">
        <v>17.5</v>
      </c>
      <c r="J8725" s="23" t="n">
        <f aca="false">IF(AND(E8725="Priority",ISNUMBER('Cost model'!N664)),'Cost model'!N664,'Cost model'!M664)</f>
        <v>19.5</v>
      </c>
      <c r="K8725" s="14" t="n">
        <f aca="false">J8725-H8725</f>
        <v>-6.5</v>
      </c>
      <c r="L8725" s="14" t="n">
        <f aca="false">G8725-H8725</f>
        <v>-6.5</v>
      </c>
    </row>
    <row r="8726" customFormat="false" ht="15" hidden="false" customHeight="false" outlineLevel="0" collapsed="false">
      <c r="A8726" s="2" t="s">
        <v>174</v>
      </c>
      <c r="B8726" s="2" t="s">
        <v>174</v>
      </c>
      <c r="C8726" s="2" t="s">
        <v>49</v>
      </c>
      <c r="D8726" s="2" t="s">
        <v>10</v>
      </c>
      <c r="E8726" s="2" t="s">
        <v>74</v>
      </c>
      <c r="F8726" s="2" t="s">
        <v>977</v>
      </c>
      <c r="G8726" s="14" t="n">
        <v>17.5</v>
      </c>
      <c r="H8726" s="14" t="n">
        <v>14.84</v>
      </c>
      <c r="I8726" s="14" t="n">
        <v>17.5</v>
      </c>
      <c r="J8726" s="23" t="n">
        <f aca="false">IF(AND(E8726="Priority",ISNUMBER('Cost model'!N169)),'Cost model'!N169,'Cost model'!M169)</f>
        <v>18.5</v>
      </c>
      <c r="K8726" s="14" t="n">
        <f aca="false">J8726-H8726</f>
        <v>3.66</v>
      </c>
      <c r="L8726" s="14" t="n">
        <f aca="false">G8726-H8726</f>
        <v>2.66</v>
      </c>
    </row>
    <row r="8727" customFormat="false" ht="15" hidden="false" customHeight="false" outlineLevel="0" collapsed="false">
      <c r="A8727" s="2" t="s">
        <v>142</v>
      </c>
      <c r="B8727" s="2" t="s">
        <v>142</v>
      </c>
      <c r="C8727" s="2" t="s">
        <v>47</v>
      </c>
      <c r="D8727" s="2" t="s">
        <v>10</v>
      </c>
      <c r="E8727" s="2" t="s">
        <v>74</v>
      </c>
      <c r="F8727" s="2" t="s">
        <v>977</v>
      </c>
      <c r="G8727" s="14" t="n">
        <v>9.5</v>
      </c>
      <c r="H8727" s="14" t="n">
        <v>7.17</v>
      </c>
      <c r="I8727" s="14" t="n">
        <v>9.5</v>
      </c>
      <c r="J8727" s="23" t="n">
        <f aca="false">IF(AND(E8727="Priority",ISNUMBER('Cost model'!N632)),'Cost model'!N632,'Cost model'!M632)</f>
        <v>9.5</v>
      </c>
      <c r="K8727" s="14" t="n">
        <f aca="false">J8727-H8727</f>
        <v>2.33</v>
      </c>
      <c r="L8727" s="14" t="n">
        <f aca="false">G8727-H8727</f>
        <v>2.33</v>
      </c>
    </row>
    <row r="8728" customFormat="false" ht="15" hidden="false" customHeight="false" outlineLevel="0" collapsed="false">
      <c r="A8728" s="2" t="s">
        <v>174</v>
      </c>
      <c r="B8728" s="2" t="s">
        <v>174</v>
      </c>
      <c r="C8728" s="2" t="s">
        <v>47</v>
      </c>
      <c r="D8728" s="2" t="s">
        <v>10</v>
      </c>
      <c r="E8728" s="2" t="s">
        <v>74</v>
      </c>
      <c r="F8728" s="2" t="s">
        <v>977</v>
      </c>
      <c r="G8728" s="14" t="n">
        <v>9.5</v>
      </c>
      <c r="H8728" s="14" t="n">
        <v>6.6</v>
      </c>
      <c r="I8728" s="14" t="n">
        <v>9.5</v>
      </c>
      <c r="J8728" s="23" t="n">
        <f aca="false">IF(AND(E8728="Priority",ISNUMBER('Cost model'!N167)),'Cost model'!N167,'Cost model'!M167)</f>
        <v>8.5</v>
      </c>
      <c r="K8728" s="14" t="n">
        <f aca="false">J8728-H8728</f>
        <v>1.9</v>
      </c>
      <c r="L8728" s="14" t="n">
        <f aca="false">G8728-H8728</f>
        <v>2.9</v>
      </c>
    </row>
    <row r="8729" customFormat="false" ht="15" hidden="false" customHeight="false" outlineLevel="0" collapsed="false">
      <c r="A8729" s="2" t="s">
        <v>124</v>
      </c>
      <c r="B8729" s="2" t="s">
        <v>124</v>
      </c>
      <c r="C8729" s="2" t="s">
        <v>47</v>
      </c>
      <c r="D8729" s="2" t="s">
        <v>14</v>
      </c>
      <c r="E8729" s="2" t="s">
        <v>74</v>
      </c>
      <c r="F8729" s="2" t="s">
        <v>977</v>
      </c>
      <c r="G8729" s="14" t="n">
        <v>25</v>
      </c>
      <c r="H8729" s="14" t="n">
        <v>108.94</v>
      </c>
      <c r="I8729" s="14" t="n">
        <v>25</v>
      </c>
      <c r="J8729" s="23" t="n">
        <f aca="false">IF(AND(E8729="Priority",ISNUMBER('Cost model'!N326)),'Cost model'!N326,'Cost model'!M326)</f>
        <v>110</v>
      </c>
      <c r="K8729" s="14" t="n">
        <f aca="false">J8729-H8729</f>
        <v>1.06</v>
      </c>
      <c r="L8729" s="14" t="n">
        <f aca="false">G8729-H8729</f>
        <v>-83.94</v>
      </c>
    </row>
    <row r="8730" customFormat="false" ht="15" hidden="false" customHeight="false" outlineLevel="0" collapsed="false">
      <c r="A8730" s="2" t="s">
        <v>174</v>
      </c>
      <c r="B8730" s="2" t="s">
        <v>174</v>
      </c>
      <c r="C8730" s="2" t="s">
        <v>48</v>
      </c>
      <c r="D8730" s="2" t="s">
        <v>10</v>
      </c>
      <c r="E8730" s="2" t="s">
        <v>74</v>
      </c>
      <c r="F8730" s="2" t="s">
        <v>977</v>
      </c>
      <c r="G8730" s="14" t="n">
        <v>12.5</v>
      </c>
      <c r="H8730" s="14" t="n">
        <v>9.03</v>
      </c>
      <c r="I8730" s="14" t="n">
        <v>12.5</v>
      </c>
      <c r="J8730" s="23" t="n">
        <f aca="false">IF(AND(E8730="Priority",ISNUMBER('Cost model'!N168)),'Cost model'!N168,'Cost model'!M168)</f>
        <v>13.5</v>
      </c>
      <c r="K8730" s="14" t="n">
        <f aca="false">J8730-H8730</f>
        <v>4.47</v>
      </c>
      <c r="L8730" s="14" t="n">
        <f aca="false">G8730-H8730</f>
        <v>3.47</v>
      </c>
    </row>
    <row r="8731" customFormat="false" ht="15" hidden="false" customHeight="false" outlineLevel="0" collapsed="false">
      <c r="A8731" s="2" t="s">
        <v>174</v>
      </c>
      <c r="B8731" s="2" t="s">
        <v>174</v>
      </c>
      <c r="C8731" s="2" t="s">
        <v>48</v>
      </c>
      <c r="D8731" s="2" t="s">
        <v>10</v>
      </c>
      <c r="E8731" s="2" t="s">
        <v>74</v>
      </c>
      <c r="F8731" s="2" t="s">
        <v>977</v>
      </c>
      <c r="G8731" s="14" t="n">
        <v>12.5</v>
      </c>
      <c r="H8731" s="14" t="n">
        <v>21.19</v>
      </c>
      <c r="I8731" s="14" t="n">
        <v>12.5</v>
      </c>
      <c r="J8731" s="23" t="n">
        <f aca="false">IF(AND(E8731="Priority",ISNUMBER('Cost model'!N168)),'Cost model'!N168,'Cost model'!M168)</f>
        <v>13.5</v>
      </c>
      <c r="K8731" s="14" t="n">
        <f aca="false">J8731-H8731</f>
        <v>-7.69</v>
      </c>
      <c r="L8731" s="14" t="n">
        <f aca="false">G8731-H8731</f>
        <v>-8.69</v>
      </c>
    </row>
    <row r="8732" customFormat="false" ht="15" hidden="false" customHeight="false" outlineLevel="0" collapsed="false">
      <c r="A8732" s="2" t="s">
        <v>174</v>
      </c>
      <c r="B8732" s="2" t="s">
        <v>174</v>
      </c>
      <c r="C8732" s="2" t="s">
        <v>48</v>
      </c>
      <c r="D8732" s="2" t="s">
        <v>12</v>
      </c>
      <c r="E8732" s="2" t="s">
        <v>74</v>
      </c>
      <c r="F8732" s="2" t="s">
        <v>977</v>
      </c>
      <c r="G8732" s="14" t="n">
        <v>12.5</v>
      </c>
      <c r="H8732" s="14" t="n">
        <v>14.99</v>
      </c>
      <c r="I8732" s="14" t="n">
        <v>12.5</v>
      </c>
      <c r="J8732" s="23" t="n">
        <f aca="false">IF(AND(E8732="Priority",ISNUMBER('Cost model'!N171)),'Cost model'!N171,'Cost model'!M171)</f>
        <v>40</v>
      </c>
      <c r="K8732" s="14" t="n">
        <f aca="false">J8732-H8732</f>
        <v>25.01</v>
      </c>
      <c r="L8732" s="14" t="n">
        <f aca="false">G8732-H8732</f>
        <v>-2.49</v>
      </c>
    </row>
    <row r="8733" customFormat="false" ht="15" hidden="false" customHeight="false" outlineLevel="0" collapsed="false">
      <c r="A8733" s="2" t="s">
        <v>142</v>
      </c>
      <c r="B8733" s="2" t="s">
        <v>124</v>
      </c>
      <c r="C8733" s="2" t="s">
        <v>48</v>
      </c>
      <c r="D8733" s="2" t="s">
        <v>10</v>
      </c>
      <c r="E8733" s="2" t="s">
        <v>74</v>
      </c>
      <c r="F8733" s="2" t="s">
        <v>976</v>
      </c>
      <c r="G8733" s="14" t="n">
        <v>17.5</v>
      </c>
      <c r="H8733" s="14" t="n">
        <v>11.96</v>
      </c>
      <c r="I8733" s="14" t="n">
        <v>14.5</v>
      </c>
      <c r="J8733" s="23" t="n">
        <f aca="false">IF(AND(E8733="Priority",ISNUMBER('Cost model'!N663)),'Cost model'!N663,'Cost model'!M663)</f>
        <v>18.5</v>
      </c>
      <c r="K8733" s="14" t="n">
        <f aca="false">J8733-H8733</f>
        <v>6.54</v>
      </c>
      <c r="L8733" s="14" t="n">
        <f aca="false">G8733-H8733</f>
        <v>5.54</v>
      </c>
    </row>
    <row r="8734" customFormat="false" ht="15" hidden="false" customHeight="false" outlineLevel="0" collapsed="false">
      <c r="A8734" s="2" t="s">
        <v>174</v>
      </c>
      <c r="B8734" s="2" t="s">
        <v>142</v>
      </c>
      <c r="C8734" s="2" t="s">
        <v>48</v>
      </c>
      <c r="D8734" s="2" t="s">
        <v>14</v>
      </c>
      <c r="E8734" s="2" t="s">
        <v>74</v>
      </c>
      <c r="F8734" s="2" t="s">
        <v>976</v>
      </c>
      <c r="G8734" s="14" t="n">
        <v>45</v>
      </c>
      <c r="H8734" s="14" t="n">
        <v>88.44</v>
      </c>
      <c r="I8734" s="14" t="n">
        <v>45</v>
      </c>
      <c r="J8734" s="23" t="n">
        <f aca="false">IF(AND(E8734="Priority",ISNUMBER('Cost model'!N132)),'Cost model'!N132,'Cost model'!M132)</f>
        <v>145</v>
      </c>
      <c r="K8734" s="14" t="n">
        <f aca="false">J8734-H8734</f>
        <v>56.56</v>
      </c>
      <c r="L8734" s="14" t="n">
        <f aca="false">G8734-H8734</f>
        <v>-43.44</v>
      </c>
    </row>
    <row r="8735" customFormat="false" ht="15" hidden="false" customHeight="false" outlineLevel="0" collapsed="false">
      <c r="A8735" s="2" t="s">
        <v>124</v>
      </c>
      <c r="B8735" s="2" t="s">
        <v>124</v>
      </c>
      <c r="C8735" s="2" t="s">
        <v>48</v>
      </c>
      <c r="D8735" s="2" t="s">
        <v>12</v>
      </c>
      <c r="E8735" s="2" t="s">
        <v>74</v>
      </c>
      <c r="F8735" s="2" t="s">
        <v>977</v>
      </c>
      <c r="G8735" s="14" t="n">
        <v>12.5</v>
      </c>
      <c r="H8735" s="14" t="n">
        <v>34.71</v>
      </c>
      <c r="I8735" s="14" t="n">
        <v>12.5</v>
      </c>
      <c r="J8735" s="23" t="n">
        <f aca="false">IF(AND(E8735="Priority",ISNUMBER('Cost model'!N321)),'Cost model'!N321,'Cost model'!M321)</f>
        <v>40</v>
      </c>
      <c r="K8735" s="14" t="n">
        <f aca="false">J8735-H8735</f>
        <v>5.29</v>
      </c>
      <c r="L8735" s="14" t="n">
        <f aca="false">G8735-H8735</f>
        <v>-22.21</v>
      </c>
    </row>
    <row r="8736" customFormat="false" ht="15" hidden="false" customHeight="false" outlineLevel="0" collapsed="false">
      <c r="A8736" s="2" t="s">
        <v>158</v>
      </c>
      <c r="B8736" s="2" t="s">
        <v>158</v>
      </c>
      <c r="C8736" s="2" t="s">
        <v>49</v>
      </c>
      <c r="D8736" s="2" t="s">
        <v>10</v>
      </c>
      <c r="E8736" s="2" t="s">
        <v>74</v>
      </c>
      <c r="F8736" s="2" t="s">
        <v>977</v>
      </c>
      <c r="G8736" s="14" t="n">
        <v>17.5</v>
      </c>
      <c r="H8736" s="14" t="n">
        <v>17.47</v>
      </c>
      <c r="I8736" s="14" t="n">
        <v>17.5</v>
      </c>
      <c r="J8736" s="23" t="n">
        <f aca="false">IF(AND(E8736="Priority",ISNUMBER('Cost model'!N424)),'Cost model'!N424,'Cost model'!M424)</f>
        <v>16.5</v>
      </c>
      <c r="K8736" s="14" t="n">
        <f aca="false">J8736-H8736</f>
        <v>-0.969999999999999</v>
      </c>
      <c r="L8736" s="14" t="n">
        <f aca="false">G8736-H8736</f>
        <v>0.0300000000000011</v>
      </c>
    </row>
    <row r="8737" customFormat="false" ht="15" hidden="false" customHeight="false" outlineLevel="0" collapsed="false">
      <c r="A8737" s="2" t="s">
        <v>221</v>
      </c>
      <c r="B8737" s="2" t="s">
        <v>221</v>
      </c>
      <c r="C8737" s="2" t="s">
        <v>47</v>
      </c>
      <c r="D8737" s="2" t="s">
        <v>12</v>
      </c>
      <c r="E8737" s="2" t="s">
        <v>74</v>
      </c>
      <c r="F8737" s="2" t="s">
        <v>977</v>
      </c>
      <c r="G8737" s="14" t="n">
        <v>9.5</v>
      </c>
      <c r="H8737" s="14" t="n">
        <v>24.95</v>
      </c>
      <c r="I8737" s="14" t="n">
        <v>9.5</v>
      </c>
      <c r="J8737" s="23" t="n">
        <f aca="false">IF(AND(E8737="Priority",ISNUMBER('Cost model'!N740)),'Cost model'!N740,'Cost model'!M740)</f>
        <v>22.5</v>
      </c>
      <c r="K8737" s="14" t="n">
        <f aca="false">J8737-H8737</f>
        <v>-2.45</v>
      </c>
      <c r="L8737" s="14" t="n">
        <f aca="false">G8737-H8737</f>
        <v>-15.45</v>
      </c>
    </row>
    <row r="8738" customFormat="false" ht="15" hidden="false" customHeight="false" outlineLevel="0" collapsed="false">
      <c r="A8738" s="2" t="s">
        <v>123</v>
      </c>
      <c r="B8738" s="2" t="s">
        <v>123</v>
      </c>
      <c r="C8738" s="2" t="s">
        <v>47</v>
      </c>
      <c r="D8738" s="2" t="s">
        <v>12</v>
      </c>
      <c r="E8738" s="2" t="s">
        <v>83</v>
      </c>
      <c r="F8738" s="2" t="s">
        <v>977</v>
      </c>
      <c r="G8738" s="14" t="n">
        <v>19.5</v>
      </c>
      <c r="H8738" s="14" t="n">
        <v>44.32</v>
      </c>
      <c r="I8738" s="14" t="n">
        <v>19.5</v>
      </c>
      <c r="J8738" s="23" t="n">
        <f aca="false">IF(AND(E8738="Priority",ISNUMBER('Cost model'!N65)),'Cost model'!N65,'Cost model'!M65)</f>
        <v>45</v>
      </c>
      <c r="K8738" s="14" t="n">
        <f aca="false">J8738-H8738</f>
        <v>0.68</v>
      </c>
      <c r="L8738" s="14" t="n">
        <f aca="false">G8738-H8738</f>
        <v>-24.82</v>
      </c>
    </row>
    <row r="8739" customFormat="false" ht="15" hidden="false" customHeight="false" outlineLevel="0" collapsed="false">
      <c r="A8739" s="2" t="s">
        <v>174</v>
      </c>
      <c r="B8739" s="2" t="s">
        <v>174</v>
      </c>
      <c r="C8739" s="2" t="s">
        <v>48</v>
      </c>
      <c r="D8739" s="2" t="s">
        <v>10</v>
      </c>
      <c r="E8739" s="2" t="s">
        <v>74</v>
      </c>
      <c r="F8739" s="2" t="s">
        <v>977</v>
      </c>
      <c r="G8739" s="14" t="n">
        <v>12.5</v>
      </c>
      <c r="H8739" s="14" t="n">
        <v>8.9</v>
      </c>
      <c r="I8739" s="14" t="n">
        <v>12.5</v>
      </c>
      <c r="J8739" s="23" t="n">
        <f aca="false">IF(AND(E8739="Priority",ISNUMBER('Cost model'!N168)),'Cost model'!N168,'Cost model'!M168)</f>
        <v>13.5</v>
      </c>
      <c r="K8739" s="14" t="n">
        <f aca="false">J8739-H8739</f>
        <v>4.6</v>
      </c>
      <c r="L8739" s="14" t="n">
        <f aca="false">G8739-H8739</f>
        <v>3.6</v>
      </c>
    </row>
    <row r="8740" customFormat="false" ht="15" hidden="false" customHeight="false" outlineLevel="0" collapsed="false">
      <c r="A8740" s="2" t="s">
        <v>142</v>
      </c>
      <c r="B8740" s="2" t="s">
        <v>142</v>
      </c>
      <c r="C8740" s="2" t="s">
        <v>47</v>
      </c>
      <c r="D8740" s="2" t="s">
        <v>10</v>
      </c>
      <c r="E8740" s="2" t="s">
        <v>83</v>
      </c>
      <c r="F8740" s="2" t="s">
        <v>977</v>
      </c>
      <c r="G8740" s="14" t="n">
        <v>14.5</v>
      </c>
      <c r="H8740" s="14" t="n">
        <v>25.31</v>
      </c>
      <c r="I8740" s="14" t="n">
        <v>14.5</v>
      </c>
      <c r="J8740" s="23" t="n">
        <f aca="false">IF(AND(E8740="Priority",ISNUMBER('Cost model'!N632)),'Cost model'!N632,'Cost model'!M632)</f>
        <v>14.5</v>
      </c>
      <c r="K8740" s="14" t="n">
        <f aca="false">J8740-H8740</f>
        <v>-10.81</v>
      </c>
      <c r="L8740" s="14" t="n">
        <f aca="false">G8740-H8740</f>
        <v>-10.81</v>
      </c>
    </row>
    <row r="8741" customFormat="false" ht="15" hidden="false" customHeight="false" outlineLevel="0" collapsed="false">
      <c r="A8741" s="2" t="s">
        <v>221</v>
      </c>
      <c r="B8741" s="2" t="s">
        <v>158</v>
      </c>
      <c r="C8741" s="2" t="s">
        <v>47</v>
      </c>
      <c r="D8741" s="2" t="s">
        <v>10</v>
      </c>
      <c r="E8741" s="2" t="s">
        <v>74</v>
      </c>
      <c r="F8741" s="2" t="s">
        <v>976</v>
      </c>
      <c r="G8741" s="14" t="n">
        <v>9.5</v>
      </c>
      <c r="H8741" s="14" t="n">
        <v>8</v>
      </c>
      <c r="I8741" s="14" t="n">
        <v>14.5</v>
      </c>
      <c r="J8741" s="23" t="n">
        <f aca="false">IF(AND(E8741="Priority",ISNUMBER('Cost model'!N752)),'Cost model'!N752,'Cost model'!M752)</f>
        <v>12.5</v>
      </c>
      <c r="K8741" s="14" t="n">
        <f aca="false">J8741-H8741</f>
        <v>4.5</v>
      </c>
      <c r="L8741" s="14" t="n">
        <f aca="false">G8741-H8741</f>
        <v>1.5</v>
      </c>
    </row>
    <row r="8742" customFormat="false" ht="15" hidden="false" customHeight="false" outlineLevel="0" collapsed="false">
      <c r="A8742" s="2" t="s">
        <v>174</v>
      </c>
      <c r="B8742" s="2" t="s">
        <v>174</v>
      </c>
      <c r="C8742" s="2" t="s">
        <v>49</v>
      </c>
      <c r="D8742" s="2" t="s">
        <v>14</v>
      </c>
      <c r="E8742" s="2" t="s">
        <v>83</v>
      </c>
      <c r="F8742" s="2" t="s">
        <v>977</v>
      </c>
      <c r="G8742" s="14" t="n">
        <v>150</v>
      </c>
      <c r="H8742" s="14" t="n">
        <v>260.6</v>
      </c>
      <c r="I8742" s="14" t="n">
        <v>150</v>
      </c>
      <c r="J8742" s="23" t="n">
        <f aca="false">IF(AND(E8742="Priority",ISNUMBER('Cost model'!N178)),'Cost model'!N178,'Cost model'!M178)</f>
        <v>175</v>
      </c>
      <c r="K8742" s="14" t="n">
        <f aca="false">J8742-H8742</f>
        <v>-85.6</v>
      </c>
      <c r="L8742" s="14" t="n">
        <f aca="false">G8742-H8742</f>
        <v>-110.6</v>
      </c>
    </row>
    <row r="8743" customFormat="false" ht="15" hidden="false" customHeight="false" outlineLevel="0" collapsed="false">
      <c r="A8743" s="2" t="s">
        <v>142</v>
      </c>
      <c r="B8743" s="2" t="s">
        <v>124</v>
      </c>
      <c r="C8743" s="2" t="s">
        <v>48</v>
      </c>
      <c r="D8743" s="2" t="s">
        <v>10</v>
      </c>
      <c r="E8743" s="2" t="s">
        <v>74</v>
      </c>
      <c r="F8743" s="2" t="s">
        <v>976</v>
      </c>
      <c r="G8743" s="14" t="n">
        <v>12.5</v>
      </c>
      <c r="H8743" s="14" t="n">
        <v>52.13</v>
      </c>
      <c r="I8743" s="14" t="n">
        <v>14.5</v>
      </c>
      <c r="J8743" s="23" t="n">
        <f aca="false">IF(AND(E8743="Priority",ISNUMBER('Cost model'!N663)),'Cost model'!N663,'Cost model'!M663)</f>
        <v>18.5</v>
      </c>
      <c r="K8743" s="14" t="n">
        <f aca="false">J8743-H8743</f>
        <v>-33.63</v>
      </c>
      <c r="L8743" s="14" t="n">
        <f aca="false">G8743-H8743</f>
        <v>-39.63</v>
      </c>
    </row>
    <row r="8744" customFormat="false" ht="15" hidden="false" customHeight="false" outlineLevel="0" collapsed="false">
      <c r="A8744" s="2" t="s">
        <v>158</v>
      </c>
      <c r="B8744" s="2" t="s">
        <v>158</v>
      </c>
      <c r="C8744" s="2" t="s">
        <v>47</v>
      </c>
      <c r="D8744" s="2" t="s">
        <v>10</v>
      </c>
      <c r="E8744" s="2" t="s">
        <v>83</v>
      </c>
      <c r="F8744" s="2" t="s">
        <v>977</v>
      </c>
      <c r="G8744" s="14" t="n">
        <v>14.5</v>
      </c>
      <c r="H8744" s="14" t="n">
        <v>9.27</v>
      </c>
      <c r="I8744" s="14" t="n">
        <v>14.5</v>
      </c>
      <c r="J8744" s="23" t="n">
        <f aca="false">IF(AND(E8744="Priority",ISNUMBER('Cost model'!N422)),'Cost model'!N422,'Cost model'!M422)</f>
        <v>13.5</v>
      </c>
      <c r="K8744" s="14" t="n">
        <f aca="false">J8744-H8744</f>
        <v>4.23</v>
      </c>
      <c r="L8744" s="14" t="n">
        <f aca="false">G8744-H8744</f>
        <v>5.23</v>
      </c>
    </row>
    <row r="8745" customFormat="false" ht="15" hidden="false" customHeight="false" outlineLevel="0" collapsed="false">
      <c r="A8745" s="2" t="s">
        <v>124</v>
      </c>
      <c r="B8745" s="2" t="s">
        <v>124</v>
      </c>
      <c r="C8745" s="2" t="s">
        <v>48</v>
      </c>
      <c r="D8745" s="2" t="s">
        <v>14</v>
      </c>
      <c r="E8745" s="2" t="s">
        <v>74</v>
      </c>
      <c r="F8745" s="2" t="s">
        <v>977</v>
      </c>
      <c r="G8745" s="14" t="n">
        <v>45</v>
      </c>
      <c r="H8745" s="14" t="n">
        <v>145.68</v>
      </c>
      <c r="I8745" s="14" t="n">
        <v>45</v>
      </c>
      <c r="J8745" s="23" t="n">
        <f aca="false">IF(AND(E8745="Priority",ISNUMBER('Cost model'!N327)),'Cost model'!N327,'Cost model'!M327)</f>
        <v>130</v>
      </c>
      <c r="K8745" s="14" t="n">
        <f aca="false">J8745-H8745</f>
        <v>-15.68</v>
      </c>
      <c r="L8745" s="14" t="n">
        <f aca="false">G8745-H8745</f>
        <v>-100.68</v>
      </c>
    </row>
    <row r="8746" customFormat="false" ht="15" hidden="false" customHeight="false" outlineLevel="0" collapsed="false">
      <c r="A8746" s="2" t="s">
        <v>174</v>
      </c>
      <c r="B8746" s="2" t="s">
        <v>174</v>
      </c>
      <c r="C8746" s="2" t="s">
        <v>47</v>
      </c>
      <c r="D8746" s="2" t="s">
        <v>10</v>
      </c>
      <c r="E8746" s="2" t="s">
        <v>74</v>
      </c>
      <c r="F8746" s="2" t="s">
        <v>977</v>
      </c>
      <c r="G8746" s="14" t="n">
        <v>9.5</v>
      </c>
      <c r="H8746" s="14" t="n">
        <v>7.62</v>
      </c>
      <c r="I8746" s="14" t="n">
        <v>9.5</v>
      </c>
      <c r="J8746" s="23" t="n">
        <f aca="false">IF(AND(E8746="Priority",ISNUMBER('Cost model'!N167)),'Cost model'!N167,'Cost model'!M167)</f>
        <v>8.5</v>
      </c>
      <c r="K8746" s="14" t="n">
        <f aca="false">J8746-H8746</f>
        <v>0.88</v>
      </c>
      <c r="L8746" s="14" t="n">
        <f aca="false">G8746-H8746</f>
        <v>1.88</v>
      </c>
    </row>
    <row r="8747" customFormat="false" ht="15" hidden="false" customHeight="false" outlineLevel="0" collapsed="false">
      <c r="A8747" s="2" t="s">
        <v>142</v>
      </c>
      <c r="B8747" s="2" t="s">
        <v>142</v>
      </c>
      <c r="C8747" s="2" t="s">
        <v>47</v>
      </c>
      <c r="D8747" s="2" t="s">
        <v>12</v>
      </c>
      <c r="E8747" s="2" t="s">
        <v>83</v>
      </c>
      <c r="F8747" s="2" t="s">
        <v>977</v>
      </c>
      <c r="G8747" s="14" t="n">
        <v>19.5</v>
      </c>
      <c r="H8747" s="14" t="n">
        <v>41.81</v>
      </c>
      <c r="I8747" s="14" t="n">
        <v>19.5</v>
      </c>
      <c r="J8747" s="23" t="n">
        <f aca="false">IF(AND(E8747="Priority",ISNUMBER('Cost model'!N635)),'Cost model'!N635,'Cost model'!M635)</f>
        <v>40</v>
      </c>
      <c r="K8747" s="14" t="n">
        <f aca="false">J8747-H8747</f>
        <v>-1.81</v>
      </c>
      <c r="L8747" s="14" t="n">
        <f aca="false">G8747-H8747</f>
        <v>-22.31</v>
      </c>
    </row>
    <row r="8748" customFormat="false" ht="15" hidden="false" customHeight="false" outlineLevel="0" collapsed="false">
      <c r="A8748" s="2" t="s">
        <v>174</v>
      </c>
      <c r="B8748" s="2" t="s">
        <v>174</v>
      </c>
      <c r="C8748" s="2" t="s">
        <v>47</v>
      </c>
      <c r="D8748" s="2" t="s">
        <v>12</v>
      </c>
      <c r="E8748" s="2" t="s">
        <v>74</v>
      </c>
      <c r="F8748" s="2" t="s">
        <v>977</v>
      </c>
      <c r="G8748" s="14" t="n">
        <v>9.5</v>
      </c>
      <c r="H8748" s="14" t="n">
        <v>27.39</v>
      </c>
      <c r="I8748" s="14" t="n">
        <v>9.5</v>
      </c>
      <c r="J8748" s="23" t="n">
        <f aca="false">IF(AND(E8748="Priority",ISNUMBER('Cost model'!N170)),'Cost model'!N170,'Cost model'!M170)</f>
        <v>25.5</v>
      </c>
      <c r="K8748" s="14" t="n">
        <f aca="false">J8748-H8748</f>
        <v>-1.89</v>
      </c>
      <c r="L8748" s="14" t="n">
        <f aca="false">G8748-H8748</f>
        <v>-17.89</v>
      </c>
    </row>
    <row r="8749" customFormat="false" ht="15" hidden="false" customHeight="false" outlineLevel="0" collapsed="false">
      <c r="A8749" s="2" t="s">
        <v>124</v>
      </c>
      <c r="B8749" s="2" t="s">
        <v>124</v>
      </c>
      <c r="C8749" s="2" t="s">
        <v>48</v>
      </c>
      <c r="D8749" s="2" t="s">
        <v>10</v>
      </c>
      <c r="E8749" s="2" t="s">
        <v>74</v>
      </c>
      <c r="F8749" s="2" t="s">
        <v>977</v>
      </c>
      <c r="G8749" s="14" t="n">
        <v>12.5</v>
      </c>
      <c r="H8749" s="14" t="n">
        <v>11.23</v>
      </c>
      <c r="I8749" s="14" t="n">
        <v>12.5</v>
      </c>
      <c r="J8749" s="23" t="n">
        <f aca="false">IF(AND(E8749="Priority",ISNUMBER('Cost model'!N318)),'Cost model'!N318,'Cost model'!M318)</f>
        <v>14.5</v>
      </c>
      <c r="K8749" s="14" t="n">
        <f aca="false">J8749-H8749</f>
        <v>3.27</v>
      </c>
      <c r="L8749" s="14" t="n">
        <f aca="false">G8749-H8749</f>
        <v>1.27</v>
      </c>
    </row>
    <row r="8750" customFormat="false" ht="15" hidden="false" customHeight="false" outlineLevel="0" collapsed="false">
      <c r="A8750" s="2" t="s">
        <v>174</v>
      </c>
      <c r="B8750" s="2" t="s">
        <v>174</v>
      </c>
      <c r="C8750" s="2" t="s">
        <v>49</v>
      </c>
      <c r="D8750" s="2" t="s">
        <v>10</v>
      </c>
      <c r="E8750" s="2" t="s">
        <v>83</v>
      </c>
      <c r="F8750" s="2" t="s">
        <v>977</v>
      </c>
      <c r="G8750" s="14" t="n">
        <v>24.5</v>
      </c>
      <c r="H8750" s="14" t="n">
        <v>23.98</v>
      </c>
      <c r="I8750" s="14" t="n">
        <v>24.5</v>
      </c>
      <c r="J8750" s="23" t="n">
        <f aca="false">IF(AND(E8750="Priority",ISNUMBER('Cost model'!N169)),'Cost model'!N169,'Cost model'!M169)</f>
        <v>25.5</v>
      </c>
      <c r="K8750" s="14" t="n">
        <f aca="false">J8750-H8750</f>
        <v>1.52</v>
      </c>
      <c r="L8750" s="14" t="n">
        <f aca="false">G8750-H8750</f>
        <v>0.52</v>
      </c>
    </row>
    <row r="8751" customFormat="false" ht="15" hidden="false" customHeight="false" outlineLevel="0" collapsed="false">
      <c r="A8751" s="2" t="s">
        <v>174</v>
      </c>
      <c r="B8751" s="2" t="s">
        <v>174</v>
      </c>
      <c r="C8751" s="2" t="s">
        <v>47</v>
      </c>
      <c r="D8751" s="2" t="s">
        <v>12</v>
      </c>
      <c r="E8751" s="2" t="s">
        <v>74</v>
      </c>
      <c r="F8751" s="2" t="s">
        <v>977</v>
      </c>
      <c r="G8751" s="14" t="n">
        <v>9.5</v>
      </c>
      <c r="H8751" s="14" t="n">
        <v>21.41</v>
      </c>
      <c r="I8751" s="14" t="n">
        <v>9.5</v>
      </c>
      <c r="J8751" s="23" t="n">
        <f aca="false">IF(AND(E8751="Priority",ISNUMBER('Cost model'!N170)),'Cost model'!N170,'Cost model'!M170)</f>
        <v>25.5</v>
      </c>
      <c r="K8751" s="14" t="n">
        <f aca="false">J8751-H8751</f>
        <v>4.09</v>
      </c>
      <c r="L8751" s="14" t="n">
        <f aca="false">G8751-H8751</f>
        <v>-11.91</v>
      </c>
    </row>
    <row r="8752" customFormat="false" ht="15" hidden="false" customHeight="false" outlineLevel="0" collapsed="false">
      <c r="A8752" s="2" t="s">
        <v>221</v>
      </c>
      <c r="B8752" s="2" t="s">
        <v>221</v>
      </c>
      <c r="C8752" s="2" t="s">
        <v>49</v>
      </c>
      <c r="D8752" s="2" t="s">
        <v>12</v>
      </c>
      <c r="E8752" s="2" t="s">
        <v>74</v>
      </c>
      <c r="F8752" s="2" t="s">
        <v>977</v>
      </c>
      <c r="G8752" s="14" t="n">
        <v>19.5</v>
      </c>
      <c r="H8752" s="14" t="n">
        <v>73.7</v>
      </c>
      <c r="I8752" s="14" t="n">
        <v>19.5</v>
      </c>
      <c r="J8752" s="23" t="n">
        <f aca="false">IF(AND(E8752="Priority",ISNUMBER('Cost model'!N742)),'Cost model'!N742,'Cost model'!M742)</f>
        <v>60</v>
      </c>
      <c r="K8752" s="14" t="n">
        <f aca="false">J8752-H8752</f>
        <v>-13.7</v>
      </c>
      <c r="L8752" s="14" t="n">
        <f aca="false">G8752-H8752</f>
        <v>-54.2</v>
      </c>
    </row>
    <row r="8753" customFormat="false" ht="15" hidden="false" customHeight="false" outlineLevel="0" collapsed="false">
      <c r="A8753" s="2" t="s">
        <v>174</v>
      </c>
      <c r="B8753" s="2" t="s">
        <v>142</v>
      </c>
      <c r="C8753" s="2" t="s">
        <v>47</v>
      </c>
      <c r="D8753" s="2" t="s">
        <v>12</v>
      </c>
      <c r="E8753" s="2" t="s">
        <v>74</v>
      </c>
      <c r="F8753" s="2" t="s">
        <v>976</v>
      </c>
      <c r="G8753" s="14" t="n">
        <v>9.5</v>
      </c>
      <c r="H8753" s="14" t="n">
        <v>41.81</v>
      </c>
      <c r="I8753" s="14" t="n">
        <v>9.5</v>
      </c>
      <c r="J8753" s="23" t="n">
        <f aca="false">IF(AND(E8753="Priority",ISNUMBER('Cost model'!N125)),'Cost model'!N125,'Cost model'!M125)</f>
        <v>40</v>
      </c>
      <c r="K8753" s="14" t="n">
        <f aca="false">J8753-H8753</f>
        <v>-1.81</v>
      </c>
      <c r="L8753" s="14" t="n">
        <f aca="false">G8753-H8753</f>
        <v>-32.31</v>
      </c>
    </row>
    <row r="8754" customFormat="false" ht="15" hidden="false" customHeight="false" outlineLevel="0" collapsed="false">
      <c r="A8754" s="2" t="s">
        <v>158</v>
      </c>
      <c r="B8754" s="2" t="s">
        <v>158</v>
      </c>
      <c r="C8754" s="2" t="s">
        <v>47</v>
      </c>
      <c r="D8754" s="2" t="s">
        <v>10</v>
      </c>
      <c r="E8754" s="2" t="s">
        <v>74</v>
      </c>
      <c r="F8754" s="2" t="s">
        <v>977</v>
      </c>
      <c r="G8754" s="14" t="n">
        <v>9.5</v>
      </c>
      <c r="H8754" s="14" t="n">
        <v>7.17</v>
      </c>
      <c r="I8754" s="14" t="n">
        <v>9.5</v>
      </c>
      <c r="J8754" s="23" t="n">
        <f aca="false">IF(AND(E8754="Priority",ISNUMBER('Cost model'!N422)),'Cost model'!N422,'Cost model'!M422)</f>
        <v>8.5</v>
      </c>
      <c r="K8754" s="14" t="n">
        <f aca="false">J8754-H8754</f>
        <v>1.33</v>
      </c>
      <c r="L8754" s="14" t="n">
        <f aca="false">G8754-H8754</f>
        <v>2.33</v>
      </c>
    </row>
    <row r="8755" customFormat="false" ht="15" hidden="false" customHeight="false" outlineLevel="0" collapsed="false">
      <c r="A8755" s="2" t="s">
        <v>124</v>
      </c>
      <c r="B8755" s="2" t="s">
        <v>124</v>
      </c>
      <c r="C8755" s="2" t="s">
        <v>48</v>
      </c>
      <c r="D8755" s="2" t="s">
        <v>12</v>
      </c>
      <c r="E8755" s="2" t="s">
        <v>74</v>
      </c>
      <c r="F8755" s="2" t="s">
        <v>977</v>
      </c>
      <c r="G8755" s="14" t="n">
        <v>12.5</v>
      </c>
      <c r="H8755" s="14" t="n">
        <v>27.84</v>
      </c>
      <c r="I8755" s="14" t="n">
        <v>12.5</v>
      </c>
      <c r="J8755" s="23" t="n">
        <f aca="false">IF(AND(E8755="Priority",ISNUMBER('Cost model'!N321)),'Cost model'!N321,'Cost model'!M321)</f>
        <v>40</v>
      </c>
      <c r="K8755" s="14" t="n">
        <f aca="false">J8755-H8755</f>
        <v>12.16</v>
      </c>
      <c r="L8755" s="14" t="n">
        <f aca="false">G8755-H8755</f>
        <v>-15.34</v>
      </c>
    </row>
    <row r="8756" customFormat="false" ht="15" hidden="false" customHeight="false" outlineLevel="0" collapsed="false">
      <c r="A8756" s="2" t="s">
        <v>174</v>
      </c>
      <c r="B8756" s="2" t="s">
        <v>174</v>
      </c>
      <c r="C8756" s="2" t="s">
        <v>47</v>
      </c>
      <c r="D8756" s="2" t="s">
        <v>10</v>
      </c>
      <c r="E8756" s="2" t="s">
        <v>83</v>
      </c>
      <c r="F8756" s="2" t="s">
        <v>977</v>
      </c>
      <c r="G8756" s="14" t="n">
        <v>14.5</v>
      </c>
      <c r="H8756" s="14" t="n">
        <v>23.88</v>
      </c>
      <c r="I8756" s="14" t="n">
        <v>14.5</v>
      </c>
      <c r="J8756" s="23" t="n">
        <f aca="false">IF(AND(E8756="Priority",ISNUMBER('Cost model'!N167)),'Cost model'!N167,'Cost model'!M167)</f>
        <v>13.5</v>
      </c>
      <c r="K8756" s="14" t="n">
        <f aca="false">J8756-H8756</f>
        <v>-10.38</v>
      </c>
      <c r="L8756" s="14" t="n">
        <f aca="false">G8756-H8756</f>
        <v>-9.38</v>
      </c>
    </row>
    <row r="8757" customFormat="false" ht="15" hidden="false" customHeight="false" outlineLevel="0" collapsed="false">
      <c r="A8757" s="2" t="s">
        <v>342</v>
      </c>
      <c r="B8757" s="2" t="s">
        <v>158</v>
      </c>
      <c r="C8757" s="2" t="s">
        <v>49</v>
      </c>
      <c r="D8757" s="2" t="s">
        <v>10</v>
      </c>
      <c r="E8757" s="2" t="s">
        <v>74</v>
      </c>
      <c r="F8757" s="2" t="s">
        <v>976</v>
      </c>
      <c r="G8757" s="14" t="n">
        <v>19.5</v>
      </c>
      <c r="H8757" s="14" t="n">
        <v>21.1</v>
      </c>
      <c r="I8757" s="14" t="n">
        <v>19.5</v>
      </c>
      <c r="J8757" s="23" t="n">
        <f aca="false">IF(AND(E8757="Priority",ISNUMBER('Cost model'!N214)),'Cost model'!N214,'Cost model'!M214)</f>
        <v>24.5</v>
      </c>
      <c r="K8757" s="14" t="n">
        <f aca="false">J8757-H8757</f>
        <v>3.4</v>
      </c>
      <c r="L8757" s="14" t="n">
        <f aca="false">G8757-H8757</f>
        <v>-1.6</v>
      </c>
    </row>
    <row r="8758" customFormat="false" ht="15" hidden="false" customHeight="false" outlineLevel="0" collapsed="false">
      <c r="A8758" s="2" t="s">
        <v>142</v>
      </c>
      <c r="B8758" s="2" t="s">
        <v>142</v>
      </c>
      <c r="C8758" s="2" t="s">
        <v>48</v>
      </c>
      <c r="D8758" s="2" t="s">
        <v>10</v>
      </c>
      <c r="E8758" s="2" t="s">
        <v>74</v>
      </c>
      <c r="F8758" s="2" t="s">
        <v>977</v>
      </c>
      <c r="G8758" s="14" t="n">
        <v>12.5</v>
      </c>
      <c r="H8758" s="14" t="n">
        <v>10.09</v>
      </c>
      <c r="I8758" s="14" t="n">
        <v>12.5</v>
      </c>
      <c r="J8758" s="23" t="n">
        <f aca="false">IF(AND(E8758="Priority",ISNUMBER('Cost model'!N633)),'Cost model'!N633,'Cost model'!M633)</f>
        <v>11.5</v>
      </c>
      <c r="K8758" s="14" t="n">
        <f aca="false">J8758-H8758</f>
        <v>1.41</v>
      </c>
      <c r="L8758" s="14" t="n">
        <f aca="false">G8758-H8758</f>
        <v>2.41</v>
      </c>
    </row>
    <row r="8759" customFormat="false" ht="15" hidden="false" customHeight="false" outlineLevel="0" collapsed="false">
      <c r="A8759" s="2" t="s">
        <v>158</v>
      </c>
      <c r="B8759" s="2" t="s">
        <v>158</v>
      </c>
      <c r="C8759" s="2" t="s">
        <v>49</v>
      </c>
      <c r="D8759" s="2" t="s">
        <v>12</v>
      </c>
      <c r="E8759" s="2" t="s">
        <v>74</v>
      </c>
      <c r="F8759" s="2" t="s">
        <v>977</v>
      </c>
      <c r="G8759" s="14" t="n">
        <v>19.5</v>
      </c>
      <c r="H8759" s="14" t="n">
        <v>26.71</v>
      </c>
      <c r="I8759" s="14" t="n">
        <v>19.5</v>
      </c>
      <c r="J8759" s="23" t="n">
        <f aca="false">IF(AND(E8759="Priority",ISNUMBER('Cost model'!N427)),'Cost model'!N427,'Cost model'!M427)</f>
        <v>28.5</v>
      </c>
      <c r="K8759" s="14" t="n">
        <f aca="false">J8759-H8759</f>
        <v>1.79</v>
      </c>
      <c r="L8759" s="14" t="n">
        <f aca="false">G8759-H8759</f>
        <v>-7.21</v>
      </c>
    </row>
    <row r="8760" customFormat="false" ht="15" hidden="false" customHeight="false" outlineLevel="0" collapsed="false">
      <c r="A8760" s="2" t="s">
        <v>124</v>
      </c>
      <c r="B8760" s="2" t="s">
        <v>124</v>
      </c>
      <c r="C8760" s="2" t="s">
        <v>49</v>
      </c>
      <c r="D8760" s="2" t="s">
        <v>12</v>
      </c>
      <c r="E8760" s="2" t="s">
        <v>74</v>
      </c>
      <c r="F8760" s="2" t="s">
        <v>977</v>
      </c>
      <c r="G8760" s="14" t="n">
        <v>19.5</v>
      </c>
      <c r="H8760" s="14" t="n">
        <v>60.98</v>
      </c>
      <c r="I8760" s="14" t="n">
        <v>19.5</v>
      </c>
      <c r="J8760" s="23" t="n">
        <f aca="false">IF(AND(E8760="Priority",ISNUMBER('Cost model'!N322)),'Cost model'!N322,'Cost model'!M322)</f>
        <v>50</v>
      </c>
      <c r="K8760" s="14" t="n">
        <f aca="false">J8760-H8760</f>
        <v>-10.98</v>
      </c>
      <c r="L8760" s="14" t="n">
        <f aca="false">G8760-H8760</f>
        <v>-41.48</v>
      </c>
    </row>
    <row r="8761" customFormat="false" ht="15" hidden="false" customHeight="false" outlineLevel="0" collapsed="false">
      <c r="A8761" s="2" t="s">
        <v>174</v>
      </c>
      <c r="B8761" s="2" t="s">
        <v>174</v>
      </c>
      <c r="C8761" s="2" t="s">
        <v>48</v>
      </c>
      <c r="D8761" s="2" t="s">
        <v>12</v>
      </c>
      <c r="E8761" s="2" t="s">
        <v>83</v>
      </c>
      <c r="F8761" s="2" t="s">
        <v>977</v>
      </c>
      <c r="G8761" s="14" t="n">
        <v>19.5</v>
      </c>
      <c r="H8761" s="14" t="n">
        <v>46.26</v>
      </c>
      <c r="I8761" s="14" t="n">
        <v>19.5</v>
      </c>
      <c r="J8761" s="23" t="n">
        <f aca="false">IF(AND(E8761="Priority",ISNUMBER('Cost model'!N171)),'Cost model'!N171,'Cost model'!M171)</f>
        <v>55</v>
      </c>
      <c r="K8761" s="14" t="n">
        <f aca="false">J8761-H8761</f>
        <v>8.74</v>
      </c>
      <c r="L8761" s="14" t="n">
        <f aca="false">G8761-H8761</f>
        <v>-26.76</v>
      </c>
    </row>
    <row r="8762" customFormat="false" ht="15" hidden="false" customHeight="false" outlineLevel="0" collapsed="false">
      <c r="A8762" s="2" t="s">
        <v>221</v>
      </c>
      <c r="B8762" s="2" t="s">
        <v>158</v>
      </c>
      <c r="C8762" s="2" t="s">
        <v>49</v>
      </c>
      <c r="D8762" s="2" t="s">
        <v>12</v>
      </c>
      <c r="E8762" s="2" t="s">
        <v>74</v>
      </c>
      <c r="F8762" s="2" t="s">
        <v>976</v>
      </c>
      <c r="G8762" s="14" t="n">
        <v>29.5</v>
      </c>
      <c r="H8762" s="14" t="n">
        <v>33.9</v>
      </c>
      <c r="I8762" s="14" t="n">
        <v>19.5</v>
      </c>
      <c r="J8762" s="23" t="n">
        <f aca="false">IF(AND(E8762="Priority",ISNUMBER('Cost model'!N757)),'Cost model'!N757,'Cost model'!M757)</f>
        <v>65</v>
      </c>
      <c r="K8762" s="14" t="n">
        <f aca="false">J8762-H8762</f>
        <v>31.1</v>
      </c>
      <c r="L8762" s="14" t="n">
        <f aca="false">G8762-H8762</f>
        <v>-4.4</v>
      </c>
    </row>
    <row r="8763" customFormat="false" ht="15" hidden="false" customHeight="false" outlineLevel="0" collapsed="false">
      <c r="A8763" s="2" t="s">
        <v>124</v>
      </c>
      <c r="B8763" s="2" t="s">
        <v>124</v>
      </c>
      <c r="C8763" s="2" t="s">
        <v>48</v>
      </c>
      <c r="D8763" s="2" t="s">
        <v>12</v>
      </c>
      <c r="E8763" s="2" t="s">
        <v>74</v>
      </c>
      <c r="F8763" s="2" t="s">
        <v>977</v>
      </c>
      <c r="G8763" s="14" t="n">
        <v>12.5</v>
      </c>
      <c r="H8763" s="14" t="n">
        <v>37.3</v>
      </c>
      <c r="I8763" s="14" t="n">
        <v>12.5</v>
      </c>
      <c r="J8763" s="23" t="n">
        <f aca="false">IF(AND(E8763="Priority",ISNUMBER('Cost model'!N321)),'Cost model'!N321,'Cost model'!M321)</f>
        <v>40</v>
      </c>
      <c r="K8763" s="14" t="n">
        <f aca="false">J8763-H8763</f>
        <v>2.7</v>
      </c>
      <c r="L8763" s="14" t="n">
        <f aca="false">G8763-H8763</f>
        <v>-24.8</v>
      </c>
    </row>
    <row r="8764" customFormat="false" ht="15" hidden="false" customHeight="false" outlineLevel="0" collapsed="false">
      <c r="A8764" s="2" t="s">
        <v>174</v>
      </c>
      <c r="B8764" s="2" t="s">
        <v>174</v>
      </c>
      <c r="C8764" s="2" t="s">
        <v>49</v>
      </c>
      <c r="D8764" s="2" t="s">
        <v>12</v>
      </c>
      <c r="E8764" s="2" t="s">
        <v>83</v>
      </c>
      <c r="F8764" s="2" t="s">
        <v>977</v>
      </c>
      <c r="G8764" s="14" t="n">
        <v>29.5</v>
      </c>
      <c r="H8764" s="14" t="n">
        <v>66.29</v>
      </c>
      <c r="I8764" s="14" t="n">
        <v>29.5</v>
      </c>
      <c r="J8764" s="23" t="n">
        <f aca="false">IF(AND(E8764="Priority",ISNUMBER('Cost model'!N172)),'Cost model'!N172,'Cost model'!M172)</f>
        <v>60</v>
      </c>
      <c r="K8764" s="14" t="n">
        <f aca="false">J8764-H8764</f>
        <v>-6.29000000000001</v>
      </c>
      <c r="L8764" s="14" t="n">
        <f aca="false">G8764-H8764</f>
        <v>-36.79</v>
      </c>
    </row>
    <row r="8765" customFormat="false" ht="15" hidden="false" customHeight="false" outlineLevel="0" collapsed="false">
      <c r="A8765" s="2" t="s">
        <v>142</v>
      </c>
      <c r="B8765" s="2" t="s">
        <v>142</v>
      </c>
      <c r="C8765" s="2" t="s">
        <v>47</v>
      </c>
      <c r="D8765" s="2" t="s">
        <v>10</v>
      </c>
      <c r="E8765" s="2" t="s">
        <v>74</v>
      </c>
      <c r="F8765" s="2" t="s">
        <v>977</v>
      </c>
      <c r="G8765" s="14" t="n">
        <v>9.5</v>
      </c>
      <c r="H8765" s="14" t="n">
        <v>7.12</v>
      </c>
      <c r="I8765" s="14" t="n">
        <v>9.5</v>
      </c>
      <c r="J8765" s="23" t="n">
        <f aca="false">IF(AND(E8765="Priority",ISNUMBER('Cost model'!N632)),'Cost model'!N632,'Cost model'!M632)</f>
        <v>9.5</v>
      </c>
      <c r="K8765" s="14" t="n">
        <f aca="false">J8765-H8765</f>
        <v>2.38</v>
      </c>
      <c r="L8765" s="14" t="n">
        <f aca="false">G8765-H8765</f>
        <v>2.38</v>
      </c>
    </row>
    <row r="8766" customFormat="false" ht="15" hidden="false" customHeight="false" outlineLevel="0" collapsed="false">
      <c r="A8766" s="2" t="s">
        <v>174</v>
      </c>
      <c r="B8766" s="2" t="s">
        <v>174</v>
      </c>
      <c r="C8766" s="2" t="s">
        <v>49</v>
      </c>
      <c r="D8766" s="2" t="s">
        <v>12</v>
      </c>
      <c r="E8766" s="2" t="s">
        <v>83</v>
      </c>
      <c r="F8766" s="2" t="s">
        <v>977</v>
      </c>
      <c r="G8766" s="14" t="n">
        <v>29.5</v>
      </c>
      <c r="H8766" s="14" t="n">
        <v>28.38</v>
      </c>
      <c r="I8766" s="14" t="n">
        <v>29.5</v>
      </c>
      <c r="J8766" s="23" t="n">
        <f aca="false">IF(AND(E8766="Priority",ISNUMBER('Cost model'!N172)),'Cost model'!N172,'Cost model'!M172)</f>
        <v>60</v>
      </c>
      <c r="K8766" s="14" t="n">
        <f aca="false">J8766-H8766</f>
        <v>31.62</v>
      </c>
      <c r="L8766" s="14" t="n">
        <f aca="false">G8766-H8766</f>
        <v>1.12</v>
      </c>
    </row>
    <row r="8767" customFormat="false" ht="15" hidden="false" customHeight="false" outlineLevel="0" collapsed="false">
      <c r="A8767" s="2" t="s">
        <v>124</v>
      </c>
      <c r="B8767" s="2" t="s">
        <v>124</v>
      </c>
      <c r="C8767" s="2" t="s">
        <v>48</v>
      </c>
      <c r="D8767" s="2" t="s">
        <v>10</v>
      </c>
      <c r="E8767" s="2" t="s">
        <v>74</v>
      </c>
      <c r="F8767" s="2" t="s">
        <v>977</v>
      </c>
      <c r="G8767" s="14" t="n">
        <v>12.5</v>
      </c>
      <c r="H8767" s="14" t="n">
        <v>7.38</v>
      </c>
      <c r="I8767" s="14" t="n">
        <v>12.5</v>
      </c>
      <c r="J8767" s="23" t="n">
        <f aca="false">IF(AND(E8767="Priority",ISNUMBER('Cost model'!N318)),'Cost model'!N318,'Cost model'!M318)</f>
        <v>14.5</v>
      </c>
      <c r="K8767" s="14" t="n">
        <f aca="false">J8767-H8767</f>
        <v>7.12</v>
      </c>
      <c r="L8767" s="14" t="n">
        <f aca="false">G8767-H8767</f>
        <v>5.12</v>
      </c>
    </row>
    <row r="8768" customFormat="false" ht="15" hidden="false" customHeight="false" outlineLevel="0" collapsed="false">
      <c r="A8768" s="2" t="s">
        <v>221</v>
      </c>
      <c r="B8768" s="2" t="s">
        <v>221</v>
      </c>
      <c r="C8768" s="2" t="s">
        <v>49</v>
      </c>
      <c r="D8768" s="2" t="s">
        <v>12</v>
      </c>
      <c r="E8768" s="2" t="s">
        <v>74</v>
      </c>
      <c r="F8768" s="2" t="s">
        <v>977</v>
      </c>
      <c r="G8768" s="14" t="n">
        <v>19.5</v>
      </c>
      <c r="H8768" s="14" t="n">
        <v>97.7</v>
      </c>
      <c r="I8768" s="14" t="n">
        <v>19.5</v>
      </c>
      <c r="J8768" s="23" t="n">
        <f aca="false">IF(AND(E8768="Priority",ISNUMBER('Cost model'!N742)),'Cost model'!N742,'Cost model'!M742)</f>
        <v>60</v>
      </c>
      <c r="K8768" s="14" t="n">
        <f aca="false">J8768-H8768</f>
        <v>-37.7</v>
      </c>
      <c r="L8768" s="14" t="n">
        <f aca="false">G8768-H8768</f>
        <v>-78.2</v>
      </c>
    </row>
    <row r="8769" customFormat="false" ht="15" hidden="false" customHeight="false" outlineLevel="0" collapsed="false">
      <c r="A8769" s="2" t="s">
        <v>174</v>
      </c>
      <c r="B8769" s="2" t="s">
        <v>158</v>
      </c>
      <c r="C8769" s="2" t="s">
        <v>47</v>
      </c>
      <c r="D8769" s="2" t="s">
        <v>12</v>
      </c>
      <c r="E8769" s="2" t="s">
        <v>74</v>
      </c>
      <c r="F8769" s="2" t="s">
        <v>976</v>
      </c>
      <c r="G8769" s="14" t="n">
        <v>9.5</v>
      </c>
      <c r="H8769" s="14" t="n">
        <v>43.42</v>
      </c>
      <c r="I8769" s="14" t="n">
        <v>19.5</v>
      </c>
      <c r="J8769" s="23" t="n">
        <f aca="false">IF(AND(E8769="Priority",ISNUMBER('Cost model'!N140)),'Cost model'!N140,'Cost model'!M140)</f>
        <v>40</v>
      </c>
      <c r="K8769" s="14" t="n">
        <f aca="false">J8769-H8769</f>
        <v>-3.42</v>
      </c>
      <c r="L8769" s="14" t="n">
        <f aca="false">G8769-H8769</f>
        <v>-33.92</v>
      </c>
    </row>
    <row r="8770" customFormat="false" ht="15" hidden="false" customHeight="false" outlineLevel="0" collapsed="false">
      <c r="A8770" s="2" t="s">
        <v>174</v>
      </c>
      <c r="B8770" s="2" t="s">
        <v>124</v>
      </c>
      <c r="C8770" s="2" t="s">
        <v>48</v>
      </c>
      <c r="D8770" s="2" t="s">
        <v>10</v>
      </c>
      <c r="E8770" s="2" t="s">
        <v>74</v>
      </c>
      <c r="F8770" s="2" t="s">
        <v>976</v>
      </c>
      <c r="G8770" s="14" t="n">
        <v>12.5</v>
      </c>
      <c r="H8770" s="14" t="n">
        <v>11.37</v>
      </c>
      <c r="I8770" s="14" t="n">
        <v>12.5</v>
      </c>
      <c r="J8770" s="23" t="n">
        <f aca="false">IF(AND(E8770="Priority",ISNUMBER('Cost model'!N108)),'Cost model'!N108,'Cost model'!M108)</f>
        <v>15.5</v>
      </c>
      <c r="K8770" s="14" t="n">
        <f aca="false">J8770-H8770</f>
        <v>4.13</v>
      </c>
      <c r="L8770" s="14" t="n">
        <f aca="false">G8770-H8770</f>
        <v>1.13</v>
      </c>
    </row>
    <row r="8771" customFormat="false" ht="15" hidden="false" customHeight="false" outlineLevel="0" collapsed="false">
      <c r="A8771" s="2" t="s">
        <v>142</v>
      </c>
      <c r="B8771" s="2" t="s">
        <v>174</v>
      </c>
      <c r="C8771" s="2" t="s">
        <v>49</v>
      </c>
      <c r="D8771" s="2" t="s">
        <v>12</v>
      </c>
      <c r="E8771" s="2" t="s">
        <v>74</v>
      </c>
      <c r="F8771" s="2" t="s">
        <v>976</v>
      </c>
      <c r="G8771" s="14" t="n">
        <v>19.5</v>
      </c>
      <c r="H8771" s="14" t="n">
        <v>52.15</v>
      </c>
      <c r="I8771" s="14" t="n">
        <v>19.5</v>
      </c>
      <c r="J8771" s="23" t="n">
        <f aca="false">IF(AND(E8771="Priority",ISNUMBER('Cost model'!N697)),'Cost model'!N697,'Cost model'!M697)</f>
        <v>55</v>
      </c>
      <c r="K8771" s="14" t="n">
        <f aca="false">J8771-H8771</f>
        <v>2.85</v>
      </c>
      <c r="L8771" s="14" t="n">
        <f aca="false">G8771-H8771</f>
        <v>-32.65</v>
      </c>
    </row>
    <row r="8772" customFormat="false" ht="15" hidden="false" customHeight="false" outlineLevel="0" collapsed="false">
      <c r="A8772" s="2" t="s">
        <v>174</v>
      </c>
      <c r="B8772" s="2" t="s">
        <v>174</v>
      </c>
      <c r="C8772" s="2" t="s">
        <v>47</v>
      </c>
      <c r="D8772" s="2" t="s">
        <v>12</v>
      </c>
      <c r="E8772" s="2" t="s">
        <v>74</v>
      </c>
      <c r="F8772" s="2" t="s">
        <v>977</v>
      </c>
      <c r="G8772" s="14" t="n">
        <v>9.5</v>
      </c>
      <c r="H8772" s="14" t="n">
        <v>42.76</v>
      </c>
      <c r="I8772" s="14" t="n">
        <v>9.5</v>
      </c>
      <c r="J8772" s="23" t="n">
        <f aca="false">IF(AND(E8772="Priority",ISNUMBER('Cost model'!N170)),'Cost model'!N170,'Cost model'!M170)</f>
        <v>25.5</v>
      </c>
      <c r="K8772" s="14" t="n">
        <f aca="false">J8772-H8772</f>
        <v>-17.26</v>
      </c>
      <c r="L8772" s="14" t="n">
        <f aca="false">G8772-H8772</f>
        <v>-33.26</v>
      </c>
    </row>
    <row r="8773" customFormat="false" ht="15" hidden="false" customHeight="false" outlineLevel="0" collapsed="false">
      <c r="A8773" s="2" t="s">
        <v>124</v>
      </c>
      <c r="B8773" s="2" t="s">
        <v>124</v>
      </c>
      <c r="C8773" s="2" t="s">
        <v>47</v>
      </c>
      <c r="D8773" s="2" t="s">
        <v>12</v>
      </c>
      <c r="E8773" s="2" t="s">
        <v>74</v>
      </c>
      <c r="F8773" s="2" t="s">
        <v>977</v>
      </c>
      <c r="G8773" s="14" t="n">
        <v>9.5</v>
      </c>
      <c r="H8773" s="14" t="n">
        <v>10.45</v>
      </c>
      <c r="I8773" s="14" t="n">
        <v>9.5</v>
      </c>
      <c r="J8773" s="23" t="n">
        <f aca="false">IF(AND(E8773="Priority",ISNUMBER('Cost model'!N320)),'Cost model'!N320,'Cost model'!M320)</f>
        <v>24.5</v>
      </c>
      <c r="K8773" s="14" t="n">
        <f aca="false">J8773-H8773</f>
        <v>14.05</v>
      </c>
      <c r="L8773" s="14" t="n">
        <f aca="false">G8773-H8773</f>
        <v>-0.949999999999999</v>
      </c>
    </row>
    <row r="8774" customFormat="false" ht="15" hidden="false" customHeight="false" outlineLevel="0" collapsed="false">
      <c r="A8774" s="2" t="s">
        <v>142</v>
      </c>
      <c r="B8774" s="2" t="s">
        <v>124</v>
      </c>
      <c r="C8774" s="2" t="s">
        <v>49</v>
      </c>
      <c r="D8774" s="2" t="s">
        <v>12</v>
      </c>
      <c r="E8774" s="2" t="s">
        <v>74</v>
      </c>
      <c r="F8774" s="2" t="s">
        <v>976</v>
      </c>
      <c r="G8774" s="14" t="n">
        <v>19.5</v>
      </c>
      <c r="H8774" s="14" t="n">
        <v>15.46</v>
      </c>
      <c r="I8774" s="14" t="n">
        <v>19.5</v>
      </c>
      <c r="J8774" s="23" t="n">
        <f aca="false">IF(AND(E8774="Priority",ISNUMBER('Cost model'!N667)),'Cost model'!N667,'Cost model'!M667)</f>
        <v>55</v>
      </c>
      <c r="K8774" s="14" t="n">
        <f aca="false">J8774-H8774</f>
        <v>39.54</v>
      </c>
      <c r="L8774" s="14" t="n">
        <f aca="false">G8774-H8774</f>
        <v>4.04</v>
      </c>
    </row>
    <row r="8775" customFormat="false" ht="15" hidden="false" customHeight="false" outlineLevel="0" collapsed="false">
      <c r="A8775" s="2" t="s">
        <v>124</v>
      </c>
      <c r="B8775" s="2" t="s">
        <v>142</v>
      </c>
      <c r="C8775" s="2" t="s">
        <v>47</v>
      </c>
      <c r="D8775" s="2" t="s">
        <v>10</v>
      </c>
      <c r="E8775" s="2" t="s">
        <v>74</v>
      </c>
      <c r="F8775" s="2" t="s">
        <v>976</v>
      </c>
      <c r="G8775" s="14" t="n">
        <v>9.5</v>
      </c>
      <c r="H8775" s="14" t="n">
        <v>16.08</v>
      </c>
      <c r="I8775" s="14" t="n">
        <v>14.5</v>
      </c>
      <c r="J8775" s="23" t="n">
        <f aca="false">IF(AND(E8775="Priority",ISNUMBER('Cost model'!N332)),'Cost model'!N332,'Cost model'!M332)</f>
        <v>16.5</v>
      </c>
      <c r="K8775" s="14" t="n">
        <f aca="false">J8775-H8775</f>
        <v>0.420000000000002</v>
      </c>
      <c r="L8775" s="14" t="n">
        <f aca="false">G8775-H8775</f>
        <v>-6.58</v>
      </c>
    </row>
    <row r="8776" customFormat="false" ht="15" hidden="false" customHeight="false" outlineLevel="0" collapsed="false">
      <c r="A8776" s="2" t="s">
        <v>174</v>
      </c>
      <c r="B8776" s="2" t="s">
        <v>174</v>
      </c>
      <c r="C8776" s="2" t="s">
        <v>47</v>
      </c>
      <c r="D8776" s="2" t="s">
        <v>12</v>
      </c>
      <c r="E8776" s="2" t="s">
        <v>74</v>
      </c>
      <c r="F8776" s="2" t="s">
        <v>977</v>
      </c>
      <c r="G8776" s="14" t="n">
        <v>9.5</v>
      </c>
      <c r="H8776" s="14" t="n">
        <v>12.49</v>
      </c>
      <c r="I8776" s="14" t="n">
        <v>9.5</v>
      </c>
      <c r="J8776" s="23" t="n">
        <f aca="false">IF(AND(E8776="Priority",ISNUMBER('Cost model'!N170)),'Cost model'!N170,'Cost model'!M170)</f>
        <v>25.5</v>
      </c>
      <c r="K8776" s="14" t="n">
        <f aca="false">J8776-H8776</f>
        <v>13.01</v>
      </c>
      <c r="L8776" s="14" t="n">
        <f aca="false">G8776-H8776</f>
        <v>-2.99</v>
      </c>
    </row>
    <row r="8777" customFormat="false" ht="15" hidden="false" customHeight="false" outlineLevel="0" collapsed="false">
      <c r="A8777" s="2" t="s">
        <v>158</v>
      </c>
      <c r="B8777" s="2" t="s">
        <v>174</v>
      </c>
      <c r="C8777" s="2" t="s">
        <v>47</v>
      </c>
      <c r="D8777" s="2" t="s">
        <v>12</v>
      </c>
      <c r="E8777" s="2" t="s">
        <v>74</v>
      </c>
      <c r="F8777" s="2" t="s">
        <v>976</v>
      </c>
      <c r="G8777" s="14" t="n">
        <v>9.5</v>
      </c>
      <c r="H8777" s="14" t="n">
        <v>21.81</v>
      </c>
      <c r="I8777" s="14" t="n">
        <v>19.5</v>
      </c>
      <c r="J8777" s="23" t="n">
        <f aca="false">IF(AND(E8777="Priority",ISNUMBER('Cost model'!N485)),'Cost model'!N485,'Cost model'!M485)</f>
        <v>40</v>
      </c>
      <c r="K8777" s="14" t="n">
        <f aca="false">J8777-H8777</f>
        <v>18.19</v>
      </c>
      <c r="L8777" s="14" t="n">
        <f aca="false">G8777-H8777</f>
        <v>-12.31</v>
      </c>
    </row>
    <row r="8778" customFormat="false" ht="15" hidden="false" customHeight="false" outlineLevel="0" collapsed="false">
      <c r="A8778" s="2" t="s">
        <v>221</v>
      </c>
      <c r="B8778" s="2" t="s">
        <v>221</v>
      </c>
      <c r="C8778" s="2" t="s">
        <v>47</v>
      </c>
      <c r="D8778" s="2" t="s">
        <v>10</v>
      </c>
      <c r="E8778" s="2" t="s">
        <v>74</v>
      </c>
      <c r="F8778" s="2" t="s">
        <v>977</v>
      </c>
      <c r="G8778" s="14" t="n">
        <v>9.5</v>
      </c>
      <c r="H8778" s="14" t="n">
        <v>27.9</v>
      </c>
      <c r="I8778" s="14" t="n">
        <v>9.5</v>
      </c>
      <c r="J8778" s="23" t="n">
        <f aca="false">IF(AND(E8778="Priority",ISNUMBER('Cost model'!N737)),'Cost model'!N737,'Cost model'!M737)</f>
        <v>8.5</v>
      </c>
      <c r="K8778" s="14" t="n">
        <f aca="false">J8778-H8778</f>
        <v>-19.4</v>
      </c>
      <c r="L8778" s="14" t="n">
        <f aca="false">G8778-H8778</f>
        <v>-18.4</v>
      </c>
    </row>
    <row r="8779" customFormat="false" ht="15" hidden="false" customHeight="false" outlineLevel="0" collapsed="false">
      <c r="A8779" s="2" t="s">
        <v>142</v>
      </c>
      <c r="B8779" s="2" t="s">
        <v>142</v>
      </c>
      <c r="C8779" s="2" t="s">
        <v>47</v>
      </c>
      <c r="D8779" s="2" t="s">
        <v>10</v>
      </c>
      <c r="E8779" s="2" t="s">
        <v>74</v>
      </c>
      <c r="F8779" s="2" t="s">
        <v>977</v>
      </c>
      <c r="G8779" s="14" t="n">
        <v>9.5</v>
      </c>
      <c r="H8779" s="14" t="n">
        <v>7.17</v>
      </c>
      <c r="I8779" s="14" t="n">
        <v>9.5</v>
      </c>
      <c r="J8779" s="23" t="n">
        <f aca="false">IF(AND(E8779="Priority",ISNUMBER('Cost model'!N632)),'Cost model'!N632,'Cost model'!M632)</f>
        <v>9.5</v>
      </c>
      <c r="K8779" s="14" t="n">
        <f aca="false">J8779-H8779</f>
        <v>2.33</v>
      </c>
      <c r="L8779" s="14" t="n">
        <f aca="false">G8779-H8779</f>
        <v>2.33</v>
      </c>
    </row>
    <row r="8780" customFormat="false" ht="15" hidden="false" customHeight="false" outlineLevel="0" collapsed="false">
      <c r="A8780" s="2" t="s">
        <v>142</v>
      </c>
      <c r="B8780" s="2" t="s">
        <v>142</v>
      </c>
      <c r="C8780" s="2" t="s">
        <v>48</v>
      </c>
      <c r="D8780" s="2" t="s">
        <v>10</v>
      </c>
      <c r="E8780" s="2" t="s">
        <v>74</v>
      </c>
      <c r="F8780" s="2" t="s">
        <v>977</v>
      </c>
      <c r="G8780" s="14" t="n">
        <v>12.5</v>
      </c>
      <c r="H8780" s="14" t="n">
        <v>10</v>
      </c>
      <c r="I8780" s="14" t="n">
        <v>12.5</v>
      </c>
      <c r="J8780" s="23" t="n">
        <f aca="false">IF(AND(E8780="Priority",ISNUMBER('Cost model'!N633)),'Cost model'!N633,'Cost model'!M633)</f>
        <v>11.5</v>
      </c>
      <c r="K8780" s="14" t="n">
        <f aca="false">J8780-H8780</f>
        <v>1.5</v>
      </c>
      <c r="L8780" s="14" t="n">
        <f aca="false">G8780-H8780</f>
        <v>2.5</v>
      </c>
    </row>
    <row r="8781" customFormat="false" ht="15" hidden="false" customHeight="false" outlineLevel="0" collapsed="false">
      <c r="A8781" s="2" t="s">
        <v>221</v>
      </c>
      <c r="B8781" s="2" t="s">
        <v>142</v>
      </c>
      <c r="C8781" s="2" t="s">
        <v>49</v>
      </c>
      <c r="D8781" s="2" t="s">
        <v>10</v>
      </c>
      <c r="E8781" s="2" t="s">
        <v>74</v>
      </c>
      <c r="F8781" s="2" t="s">
        <v>976</v>
      </c>
      <c r="G8781" s="14" t="n">
        <v>17.5</v>
      </c>
      <c r="H8781" s="14" t="n">
        <v>14.47</v>
      </c>
      <c r="I8781" s="14" t="n">
        <v>19.5</v>
      </c>
      <c r="J8781" s="23" t="n">
        <f aca="false">IF(AND(E8781="Priority",ISNUMBER('Cost model'!N769)),'Cost model'!N769,'Cost model'!M769)</f>
        <v>24.5</v>
      </c>
      <c r="K8781" s="14" t="n">
        <f aca="false">J8781-H8781</f>
        <v>10.03</v>
      </c>
      <c r="L8781" s="14" t="n">
        <f aca="false">G8781-H8781</f>
        <v>3.03</v>
      </c>
    </row>
    <row r="8782" customFormat="false" ht="15" hidden="false" customHeight="false" outlineLevel="0" collapsed="false">
      <c r="A8782" s="2" t="s">
        <v>221</v>
      </c>
      <c r="B8782" s="2" t="s">
        <v>158</v>
      </c>
      <c r="C8782" s="2" t="s">
        <v>47</v>
      </c>
      <c r="D8782" s="2" t="s">
        <v>10</v>
      </c>
      <c r="E8782" s="2" t="s">
        <v>74</v>
      </c>
      <c r="F8782" s="2" t="s">
        <v>976</v>
      </c>
      <c r="G8782" s="14" t="n">
        <v>14.5</v>
      </c>
      <c r="H8782" s="14" t="n">
        <v>10.63</v>
      </c>
      <c r="I8782" s="14" t="n">
        <v>14.5</v>
      </c>
      <c r="J8782" s="23" t="n">
        <f aca="false">IF(AND(E8782="Priority",ISNUMBER('Cost model'!N752)),'Cost model'!N752,'Cost model'!M752)</f>
        <v>12.5</v>
      </c>
      <c r="K8782" s="14" t="n">
        <f aca="false">J8782-H8782</f>
        <v>1.87</v>
      </c>
      <c r="L8782" s="14" t="n">
        <f aca="false">G8782-H8782</f>
        <v>3.87</v>
      </c>
    </row>
    <row r="8783" customFormat="false" ht="15" hidden="false" customHeight="false" outlineLevel="0" collapsed="false">
      <c r="A8783" s="2" t="s">
        <v>142</v>
      </c>
      <c r="B8783" s="2" t="s">
        <v>142</v>
      </c>
      <c r="C8783" s="2" t="s">
        <v>47</v>
      </c>
      <c r="D8783" s="2" t="s">
        <v>12</v>
      </c>
      <c r="E8783" s="2" t="s">
        <v>74</v>
      </c>
      <c r="F8783" s="2" t="s">
        <v>977</v>
      </c>
      <c r="G8783" s="14" t="n">
        <v>9.5</v>
      </c>
      <c r="H8783" s="14" t="n">
        <v>25.31</v>
      </c>
      <c r="I8783" s="14" t="n">
        <v>9.5</v>
      </c>
      <c r="J8783" s="23" t="n">
        <f aca="false">IF(AND(E8783="Priority",ISNUMBER('Cost model'!N635)),'Cost model'!N635,'Cost model'!M635)</f>
        <v>30.5</v>
      </c>
      <c r="K8783" s="14" t="n">
        <f aca="false">J8783-H8783</f>
        <v>5.19</v>
      </c>
      <c r="L8783" s="14" t="n">
        <f aca="false">G8783-H8783</f>
        <v>-15.81</v>
      </c>
    </row>
    <row r="8784" customFormat="false" ht="15" hidden="false" customHeight="false" outlineLevel="0" collapsed="false">
      <c r="A8784" s="2" t="s">
        <v>124</v>
      </c>
      <c r="B8784" s="2" t="s">
        <v>124</v>
      </c>
      <c r="C8784" s="2" t="s">
        <v>48</v>
      </c>
      <c r="D8784" s="2" t="s">
        <v>12</v>
      </c>
      <c r="E8784" s="2" t="s">
        <v>83</v>
      </c>
      <c r="F8784" s="2" t="s">
        <v>977</v>
      </c>
      <c r="G8784" s="14" t="n">
        <v>19.5</v>
      </c>
      <c r="H8784" s="14" t="n">
        <v>16.27</v>
      </c>
      <c r="I8784" s="14" t="n">
        <v>19.5</v>
      </c>
      <c r="J8784" s="23" t="n">
        <f aca="false">IF(AND(E8784="Priority",ISNUMBER('Cost model'!N321)),'Cost model'!N321,'Cost model'!M321)</f>
        <v>55</v>
      </c>
      <c r="K8784" s="14" t="n">
        <f aca="false">J8784-H8784</f>
        <v>38.73</v>
      </c>
      <c r="L8784" s="14" t="n">
        <f aca="false">G8784-H8784</f>
        <v>3.23</v>
      </c>
    </row>
    <row r="8785" customFormat="false" ht="15" hidden="false" customHeight="false" outlineLevel="0" collapsed="false">
      <c r="A8785" s="2" t="s">
        <v>142</v>
      </c>
      <c r="B8785" s="2" t="s">
        <v>142</v>
      </c>
      <c r="C8785" s="2" t="s">
        <v>47</v>
      </c>
      <c r="D8785" s="2" t="s">
        <v>10</v>
      </c>
      <c r="E8785" s="2" t="s">
        <v>74</v>
      </c>
      <c r="F8785" s="2" t="s">
        <v>977</v>
      </c>
      <c r="G8785" s="14" t="n">
        <v>9.5</v>
      </c>
      <c r="H8785" s="14" t="n">
        <v>7.17</v>
      </c>
      <c r="I8785" s="14" t="n">
        <v>9.5</v>
      </c>
      <c r="J8785" s="23" t="n">
        <f aca="false">IF(AND(E8785="Priority",ISNUMBER('Cost model'!N632)),'Cost model'!N632,'Cost model'!M632)</f>
        <v>9.5</v>
      </c>
      <c r="K8785" s="14" t="n">
        <f aca="false">J8785-H8785</f>
        <v>2.33</v>
      </c>
      <c r="L8785" s="14" t="n">
        <f aca="false">G8785-H8785</f>
        <v>2.33</v>
      </c>
    </row>
    <row r="8786" customFormat="false" ht="15" hidden="false" customHeight="false" outlineLevel="0" collapsed="false">
      <c r="A8786" s="2" t="s">
        <v>174</v>
      </c>
      <c r="B8786" s="2" t="s">
        <v>174</v>
      </c>
      <c r="C8786" s="2" t="s">
        <v>48</v>
      </c>
      <c r="D8786" s="2" t="s">
        <v>10</v>
      </c>
      <c r="E8786" s="2" t="s">
        <v>74</v>
      </c>
      <c r="F8786" s="2" t="s">
        <v>977</v>
      </c>
      <c r="G8786" s="14" t="n">
        <v>12.5</v>
      </c>
      <c r="H8786" s="14" t="n">
        <v>8.9</v>
      </c>
      <c r="I8786" s="14" t="n">
        <v>12.5</v>
      </c>
      <c r="J8786" s="23" t="n">
        <f aca="false">IF(AND(E8786="Priority",ISNUMBER('Cost model'!N168)),'Cost model'!N168,'Cost model'!M168)</f>
        <v>13.5</v>
      </c>
      <c r="K8786" s="14" t="n">
        <f aca="false">J8786-H8786</f>
        <v>4.6</v>
      </c>
      <c r="L8786" s="14" t="n">
        <f aca="false">G8786-H8786</f>
        <v>3.6</v>
      </c>
    </row>
    <row r="8787" customFormat="false" ht="15" hidden="false" customHeight="false" outlineLevel="0" collapsed="false">
      <c r="A8787" s="2" t="s">
        <v>124</v>
      </c>
      <c r="B8787" s="2" t="s">
        <v>124</v>
      </c>
      <c r="C8787" s="2" t="s">
        <v>47</v>
      </c>
      <c r="D8787" s="2" t="s">
        <v>10</v>
      </c>
      <c r="E8787" s="2" t="s">
        <v>74</v>
      </c>
      <c r="F8787" s="2" t="s">
        <v>977</v>
      </c>
      <c r="G8787" s="14" t="n">
        <v>9.5</v>
      </c>
      <c r="H8787" s="14" t="n">
        <v>7.38</v>
      </c>
      <c r="I8787" s="14" t="n">
        <v>9.5</v>
      </c>
      <c r="J8787" s="23" t="n">
        <f aca="false">IF(AND(E8787="Priority",ISNUMBER('Cost model'!N317)),'Cost model'!N317,'Cost model'!M317)</f>
        <v>10.5</v>
      </c>
      <c r="K8787" s="14" t="n">
        <f aca="false">J8787-H8787</f>
        <v>3.12</v>
      </c>
      <c r="L8787" s="14" t="n">
        <f aca="false">G8787-H8787</f>
        <v>2.12</v>
      </c>
    </row>
    <row r="8788" customFormat="false" ht="15" hidden="false" customHeight="false" outlineLevel="0" collapsed="false">
      <c r="A8788" s="2" t="s">
        <v>221</v>
      </c>
      <c r="B8788" s="2" t="s">
        <v>158</v>
      </c>
      <c r="C8788" s="2" t="s">
        <v>47</v>
      </c>
      <c r="D8788" s="2" t="s">
        <v>10</v>
      </c>
      <c r="E8788" s="2" t="s">
        <v>74</v>
      </c>
      <c r="F8788" s="2" t="s">
        <v>976</v>
      </c>
      <c r="G8788" s="14" t="n">
        <v>14.5</v>
      </c>
      <c r="H8788" s="14" t="n">
        <v>15.92</v>
      </c>
      <c r="I8788" s="14" t="n">
        <v>14.5</v>
      </c>
      <c r="J8788" s="23" t="n">
        <f aca="false">IF(AND(E8788="Priority",ISNUMBER('Cost model'!N752)),'Cost model'!N752,'Cost model'!M752)</f>
        <v>12.5</v>
      </c>
      <c r="K8788" s="14" t="n">
        <f aca="false">J8788-H8788</f>
        <v>-3.42</v>
      </c>
      <c r="L8788" s="14" t="n">
        <f aca="false">G8788-H8788</f>
        <v>-1.42</v>
      </c>
    </row>
    <row r="8789" customFormat="false" ht="15" hidden="false" customHeight="false" outlineLevel="0" collapsed="false">
      <c r="A8789" s="2" t="s">
        <v>174</v>
      </c>
      <c r="B8789" s="2" t="s">
        <v>142</v>
      </c>
      <c r="C8789" s="2" t="s">
        <v>48</v>
      </c>
      <c r="D8789" s="2" t="s">
        <v>10</v>
      </c>
      <c r="E8789" s="2" t="s">
        <v>74</v>
      </c>
      <c r="F8789" s="2" t="s">
        <v>976</v>
      </c>
      <c r="G8789" s="14" t="n">
        <v>12.5</v>
      </c>
      <c r="H8789" s="14" t="n">
        <v>10.9</v>
      </c>
      <c r="I8789" s="14" t="n">
        <v>12.5</v>
      </c>
      <c r="J8789" s="23" t="n">
        <f aca="false">IF(AND(E8789="Priority",ISNUMBER('Cost model'!N123)),'Cost model'!N123,'Cost model'!M123)</f>
        <v>16.5</v>
      </c>
      <c r="K8789" s="14" t="n">
        <f aca="false">J8789-H8789</f>
        <v>5.6</v>
      </c>
      <c r="L8789" s="14" t="n">
        <f aca="false">G8789-H8789</f>
        <v>1.6</v>
      </c>
    </row>
    <row r="8790" customFormat="false" ht="15" hidden="false" customHeight="false" outlineLevel="0" collapsed="false">
      <c r="A8790" s="2" t="s">
        <v>174</v>
      </c>
      <c r="B8790" s="2" t="s">
        <v>174</v>
      </c>
      <c r="C8790" s="2" t="s">
        <v>47</v>
      </c>
      <c r="D8790" s="2" t="s">
        <v>10</v>
      </c>
      <c r="E8790" s="2" t="s">
        <v>74</v>
      </c>
      <c r="F8790" s="2" t="s">
        <v>977</v>
      </c>
      <c r="G8790" s="14" t="n">
        <v>9.5</v>
      </c>
      <c r="H8790" s="14" t="n">
        <v>6.6</v>
      </c>
      <c r="I8790" s="14" t="n">
        <v>9.5</v>
      </c>
      <c r="J8790" s="23" t="n">
        <f aca="false">IF(AND(E8790="Priority",ISNUMBER('Cost model'!N167)),'Cost model'!N167,'Cost model'!M167)</f>
        <v>8.5</v>
      </c>
      <c r="K8790" s="14" t="n">
        <f aca="false">J8790-H8790</f>
        <v>1.9</v>
      </c>
      <c r="L8790" s="14" t="n">
        <f aca="false">G8790-H8790</f>
        <v>2.9</v>
      </c>
    </row>
    <row r="8791" customFormat="false" ht="15" hidden="false" customHeight="false" outlineLevel="0" collapsed="false">
      <c r="A8791" s="2" t="s">
        <v>142</v>
      </c>
      <c r="B8791" s="2" t="s">
        <v>142</v>
      </c>
      <c r="C8791" s="2" t="s">
        <v>47</v>
      </c>
      <c r="D8791" s="2" t="s">
        <v>10</v>
      </c>
      <c r="E8791" s="2" t="s">
        <v>83</v>
      </c>
      <c r="F8791" s="2" t="s">
        <v>977</v>
      </c>
      <c r="G8791" s="14" t="n">
        <v>14.5</v>
      </c>
      <c r="H8791" s="14" t="n">
        <v>5.84</v>
      </c>
      <c r="I8791" s="14" t="n">
        <v>14.5</v>
      </c>
      <c r="J8791" s="23" t="n">
        <f aca="false">IF(AND(E8791="Priority",ISNUMBER('Cost model'!N632)),'Cost model'!N632,'Cost model'!M632)</f>
        <v>14.5</v>
      </c>
      <c r="K8791" s="14" t="n">
        <f aca="false">J8791-H8791</f>
        <v>8.66</v>
      </c>
      <c r="L8791" s="14" t="n">
        <f aca="false">G8791-H8791</f>
        <v>8.66</v>
      </c>
    </row>
    <row r="8792" customFormat="false" ht="15" hidden="false" customHeight="false" outlineLevel="0" collapsed="false">
      <c r="A8792" s="2" t="s">
        <v>174</v>
      </c>
      <c r="B8792" s="2" t="s">
        <v>124</v>
      </c>
      <c r="C8792" s="2" t="s">
        <v>48</v>
      </c>
      <c r="D8792" s="2" t="s">
        <v>12</v>
      </c>
      <c r="E8792" s="2" t="s">
        <v>83</v>
      </c>
      <c r="F8792" s="2" t="s">
        <v>976</v>
      </c>
      <c r="G8792" s="14" t="n">
        <v>19.5</v>
      </c>
      <c r="H8792" s="14" t="n">
        <v>60.24</v>
      </c>
      <c r="I8792" s="14" t="n">
        <v>19.5</v>
      </c>
      <c r="J8792" s="23" t="n">
        <f aca="false">IF(AND(E8792="Priority",ISNUMBER('Cost model'!N111)),'Cost model'!N111,'Cost model'!M111)</f>
        <v>60</v>
      </c>
      <c r="K8792" s="14" t="n">
        <f aca="false">J8792-H8792</f>
        <v>-0.240000000000002</v>
      </c>
      <c r="L8792" s="14" t="n">
        <f aca="false">G8792-H8792</f>
        <v>-40.74</v>
      </c>
    </row>
    <row r="8793" customFormat="false" ht="15" hidden="false" customHeight="false" outlineLevel="0" collapsed="false">
      <c r="A8793" s="2" t="s">
        <v>142</v>
      </c>
      <c r="B8793" s="2" t="s">
        <v>142</v>
      </c>
      <c r="C8793" s="2" t="s">
        <v>49</v>
      </c>
      <c r="D8793" s="2" t="s">
        <v>10</v>
      </c>
      <c r="E8793" s="2" t="s">
        <v>74</v>
      </c>
      <c r="F8793" s="2" t="s">
        <v>977</v>
      </c>
      <c r="G8793" s="14" t="n">
        <v>17.5</v>
      </c>
      <c r="H8793" s="14" t="n">
        <v>12.39</v>
      </c>
      <c r="I8793" s="14" t="n">
        <v>17.5</v>
      </c>
      <c r="J8793" s="23" t="n">
        <f aca="false">IF(AND(E8793="Priority",ISNUMBER('Cost model'!N634)),'Cost model'!N634,'Cost model'!M634)</f>
        <v>15.5</v>
      </c>
      <c r="K8793" s="14" t="n">
        <f aca="false">J8793-H8793</f>
        <v>3.11</v>
      </c>
      <c r="L8793" s="14" t="n">
        <f aca="false">G8793-H8793</f>
        <v>5.11</v>
      </c>
    </row>
    <row r="8794" customFormat="false" ht="15" hidden="false" customHeight="false" outlineLevel="0" collapsed="false">
      <c r="A8794" s="2" t="s">
        <v>174</v>
      </c>
      <c r="B8794" s="2" t="s">
        <v>124</v>
      </c>
      <c r="C8794" s="2" t="s">
        <v>49</v>
      </c>
      <c r="D8794" s="2" t="s">
        <v>10</v>
      </c>
      <c r="E8794" s="2" t="s">
        <v>74</v>
      </c>
      <c r="F8794" s="2" t="s">
        <v>976</v>
      </c>
      <c r="G8794" s="14" t="n">
        <v>17.5</v>
      </c>
      <c r="H8794" s="14" t="n">
        <v>11.37</v>
      </c>
      <c r="I8794" s="14" t="n">
        <v>17.5</v>
      </c>
      <c r="J8794" s="23" t="n">
        <f aca="false">IF(AND(E8794="Priority",ISNUMBER('Cost model'!N109)),'Cost model'!N109,'Cost model'!M109)</f>
        <v>18.5</v>
      </c>
      <c r="K8794" s="14" t="n">
        <f aca="false">J8794-H8794</f>
        <v>7.13</v>
      </c>
      <c r="L8794" s="14" t="n">
        <f aca="false">G8794-H8794</f>
        <v>6.13</v>
      </c>
    </row>
    <row r="8795" customFormat="false" ht="15" hidden="false" customHeight="false" outlineLevel="0" collapsed="false">
      <c r="A8795" s="2" t="s">
        <v>221</v>
      </c>
      <c r="B8795" s="2" t="s">
        <v>158</v>
      </c>
      <c r="C8795" s="2" t="s">
        <v>47</v>
      </c>
      <c r="D8795" s="2" t="s">
        <v>10</v>
      </c>
      <c r="E8795" s="2" t="s">
        <v>74</v>
      </c>
      <c r="F8795" s="2" t="s">
        <v>976</v>
      </c>
      <c r="G8795" s="14" t="n">
        <v>14.5</v>
      </c>
      <c r="H8795" s="14" t="n">
        <v>13.04</v>
      </c>
      <c r="I8795" s="14" t="n">
        <v>14.5</v>
      </c>
      <c r="J8795" s="23" t="n">
        <f aca="false">IF(AND(E8795="Priority",ISNUMBER('Cost model'!N752)),'Cost model'!N752,'Cost model'!M752)</f>
        <v>12.5</v>
      </c>
      <c r="K8795" s="14" t="n">
        <f aca="false">J8795-H8795</f>
        <v>-0.539999999999999</v>
      </c>
      <c r="L8795" s="14" t="n">
        <f aca="false">G8795-H8795</f>
        <v>1.46</v>
      </c>
    </row>
    <row r="8796" customFormat="false" ht="15" hidden="false" customHeight="false" outlineLevel="0" collapsed="false">
      <c r="A8796" s="2" t="s">
        <v>174</v>
      </c>
      <c r="B8796" s="2" t="s">
        <v>124</v>
      </c>
      <c r="C8796" s="2" t="s">
        <v>47</v>
      </c>
      <c r="D8796" s="2" t="s">
        <v>10</v>
      </c>
      <c r="E8796" s="2" t="s">
        <v>74</v>
      </c>
      <c r="F8796" s="2" t="s">
        <v>976</v>
      </c>
      <c r="G8796" s="14" t="n">
        <v>9.5</v>
      </c>
      <c r="H8796" s="14" t="n">
        <v>10.96</v>
      </c>
      <c r="I8796" s="14" t="n">
        <v>9.5</v>
      </c>
      <c r="J8796" s="23" t="n">
        <f aca="false">IF(AND(E8796="Priority",ISNUMBER('Cost model'!N107)),'Cost model'!N107,'Cost model'!M107)</f>
        <v>12.5</v>
      </c>
      <c r="K8796" s="14" t="n">
        <f aca="false">J8796-H8796</f>
        <v>1.54</v>
      </c>
      <c r="L8796" s="14" t="n">
        <f aca="false">G8796-H8796</f>
        <v>-1.46</v>
      </c>
    </row>
    <row r="8797" customFormat="false" ht="15" hidden="false" customHeight="false" outlineLevel="0" collapsed="false">
      <c r="A8797" s="2" t="s">
        <v>221</v>
      </c>
      <c r="B8797" s="2" t="s">
        <v>158</v>
      </c>
      <c r="C8797" s="2" t="s">
        <v>49</v>
      </c>
      <c r="D8797" s="2" t="s">
        <v>10</v>
      </c>
      <c r="E8797" s="2" t="s">
        <v>74</v>
      </c>
      <c r="F8797" s="2" t="s">
        <v>976</v>
      </c>
      <c r="G8797" s="14" t="n">
        <v>19.5</v>
      </c>
      <c r="H8797" s="14" t="n">
        <v>54.25</v>
      </c>
      <c r="I8797" s="14" t="n">
        <v>17.5</v>
      </c>
      <c r="J8797" s="23" t="n">
        <f aca="false">IF(AND(E8797="Priority",ISNUMBER('Cost model'!N754)),'Cost model'!N754,'Cost model'!M754)</f>
        <v>23.5</v>
      </c>
      <c r="K8797" s="14" t="n">
        <f aca="false">J8797-H8797</f>
        <v>-30.75</v>
      </c>
      <c r="L8797" s="14" t="n">
        <f aca="false">G8797-H8797</f>
        <v>-34.75</v>
      </c>
    </row>
    <row r="8798" customFormat="false" ht="15" hidden="false" customHeight="false" outlineLevel="0" collapsed="false">
      <c r="A8798" s="2" t="s">
        <v>174</v>
      </c>
      <c r="B8798" s="2" t="s">
        <v>174</v>
      </c>
      <c r="C8798" s="2" t="s">
        <v>47</v>
      </c>
      <c r="D8798" s="2" t="s">
        <v>10</v>
      </c>
      <c r="E8798" s="2" t="s">
        <v>74</v>
      </c>
      <c r="F8798" s="2" t="s">
        <v>977</v>
      </c>
      <c r="G8798" s="14" t="n">
        <v>9.5</v>
      </c>
      <c r="H8798" s="14" t="n">
        <v>27.24</v>
      </c>
      <c r="I8798" s="14" t="n">
        <v>9.5</v>
      </c>
      <c r="J8798" s="23" t="n">
        <f aca="false">IF(AND(E8798="Priority",ISNUMBER('Cost model'!N167)),'Cost model'!N167,'Cost model'!M167)</f>
        <v>8.5</v>
      </c>
      <c r="K8798" s="14" t="n">
        <f aca="false">J8798-H8798</f>
        <v>-18.74</v>
      </c>
      <c r="L8798" s="14" t="n">
        <f aca="false">G8798-H8798</f>
        <v>-17.74</v>
      </c>
    </row>
    <row r="8799" customFormat="false" ht="15" hidden="false" customHeight="false" outlineLevel="0" collapsed="false">
      <c r="A8799" s="2" t="s">
        <v>174</v>
      </c>
      <c r="B8799" s="2" t="s">
        <v>142</v>
      </c>
      <c r="C8799" s="2" t="s">
        <v>49</v>
      </c>
      <c r="D8799" s="2" t="s">
        <v>12</v>
      </c>
      <c r="E8799" s="2" t="s">
        <v>74</v>
      </c>
      <c r="F8799" s="2" t="s">
        <v>976</v>
      </c>
      <c r="G8799" s="14" t="n">
        <v>19.5</v>
      </c>
      <c r="H8799" s="14" t="n">
        <v>27.32</v>
      </c>
      <c r="I8799" s="14" t="n">
        <v>19.5</v>
      </c>
      <c r="J8799" s="23" t="n">
        <f aca="false">IF(AND(E8799="Priority",ISNUMBER('Cost model'!N127)),'Cost model'!N127,'Cost model'!M127)</f>
        <v>50</v>
      </c>
      <c r="K8799" s="14" t="n">
        <f aca="false">J8799-H8799</f>
        <v>22.68</v>
      </c>
      <c r="L8799" s="14" t="n">
        <f aca="false">G8799-H8799</f>
        <v>-7.82</v>
      </c>
    </row>
    <row r="8800" customFormat="false" ht="15" hidden="false" customHeight="false" outlineLevel="0" collapsed="false">
      <c r="A8800" s="2" t="s">
        <v>123</v>
      </c>
      <c r="B8800" s="2" t="s">
        <v>123</v>
      </c>
      <c r="C8800" s="2" t="s">
        <v>47</v>
      </c>
      <c r="D8800" s="2" t="s">
        <v>10</v>
      </c>
      <c r="E8800" s="2" t="s">
        <v>83</v>
      </c>
      <c r="F8800" s="2" t="s">
        <v>977</v>
      </c>
      <c r="G8800" s="14" t="n">
        <v>14.5</v>
      </c>
      <c r="H8800" s="14" t="n">
        <v>11.96</v>
      </c>
      <c r="I8800" s="14" t="n">
        <v>14.5</v>
      </c>
      <c r="J8800" s="23" t="n">
        <f aca="false">IF(AND(E8800="Priority",ISNUMBER('Cost model'!N62)),'Cost model'!N62,'Cost model'!M62)</f>
        <v>17.5</v>
      </c>
      <c r="K8800" s="14" t="n">
        <f aca="false">J8800-H8800</f>
        <v>5.54</v>
      </c>
      <c r="L8800" s="14" t="n">
        <f aca="false">G8800-H8800</f>
        <v>2.54</v>
      </c>
    </row>
    <row r="8801" customFormat="false" ht="15" hidden="false" customHeight="false" outlineLevel="0" collapsed="false">
      <c r="A8801" s="2" t="s">
        <v>174</v>
      </c>
      <c r="B8801" s="2" t="s">
        <v>174</v>
      </c>
      <c r="C8801" s="2" t="s">
        <v>48</v>
      </c>
      <c r="D8801" s="2" t="s">
        <v>12</v>
      </c>
      <c r="E8801" s="2" t="s">
        <v>74</v>
      </c>
      <c r="F8801" s="2" t="s">
        <v>977</v>
      </c>
      <c r="G8801" s="14" t="n">
        <v>12.5</v>
      </c>
      <c r="H8801" s="14" t="n">
        <v>11.29</v>
      </c>
      <c r="I8801" s="14" t="n">
        <v>12.5</v>
      </c>
      <c r="J8801" s="23" t="n">
        <f aca="false">IF(AND(E8801="Priority",ISNUMBER('Cost model'!N171)),'Cost model'!N171,'Cost model'!M171)</f>
        <v>40</v>
      </c>
      <c r="K8801" s="14" t="n">
        <f aca="false">J8801-H8801</f>
        <v>28.71</v>
      </c>
      <c r="L8801" s="14" t="n">
        <f aca="false">G8801-H8801</f>
        <v>1.21</v>
      </c>
    </row>
    <row r="8802" customFormat="false" ht="15" hidden="false" customHeight="false" outlineLevel="0" collapsed="false">
      <c r="A8802" s="2" t="s">
        <v>124</v>
      </c>
      <c r="B8802" s="2" t="s">
        <v>142</v>
      </c>
      <c r="C8802" s="2" t="s">
        <v>47</v>
      </c>
      <c r="D8802" s="2" t="s">
        <v>12</v>
      </c>
      <c r="E8802" s="2" t="s">
        <v>74</v>
      </c>
      <c r="F8802" s="2" t="s">
        <v>976</v>
      </c>
      <c r="G8802" s="14" t="n">
        <v>9.5</v>
      </c>
      <c r="H8802" s="14" t="n">
        <v>34.33</v>
      </c>
      <c r="I8802" s="14" t="n">
        <v>19.5</v>
      </c>
      <c r="J8802" s="23" t="n">
        <f aca="false">IF(AND(E8802="Priority",ISNUMBER('Cost model'!N335)),'Cost model'!N335,'Cost model'!M335)</f>
        <v>45</v>
      </c>
      <c r="K8802" s="14" t="n">
        <f aca="false">J8802-H8802</f>
        <v>10.67</v>
      </c>
      <c r="L8802" s="14" t="n">
        <f aca="false">G8802-H8802</f>
        <v>-24.83</v>
      </c>
    </row>
    <row r="8803" customFormat="false" ht="15" hidden="false" customHeight="false" outlineLevel="0" collapsed="false">
      <c r="A8803" s="2" t="s">
        <v>142</v>
      </c>
      <c r="B8803" s="2" t="s">
        <v>124</v>
      </c>
      <c r="C8803" s="2" t="s">
        <v>47</v>
      </c>
      <c r="D8803" s="2" t="s">
        <v>10</v>
      </c>
      <c r="E8803" s="2" t="s">
        <v>74</v>
      </c>
      <c r="F8803" s="2" t="s">
        <v>976</v>
      </c>
      <c r="G8803" s="14" t="n">
        <v>14.5</v>
      </c>
      <c r="H8803" s="14" t="n">
        <v>10.96</v>
      </c>
      <c r="I8803" s="14" t="n">
        <v>14.5</v>
      </c>
      <c r="J8803" s="23" t="n">
        <f aca="false">IF(AND(E8803="Priority",ISNUMBER('Cost model'!N662)),'Cost model'!N662,'Cost model'!M662)</f>
        <v>13.5</v>
      </c>
      <c r="K8803" s="14" t="n">
        <f aca="false">J8803-H8803</f>
        <v>2.54</v>
      </c>
      <c r="L8803" s="14" t="n">
        <f aca="false">G8803-H8803</f>
        <v>3.54</v>
      </c>
    </row>
    <row r="8804" customFormat="false" ht="15" hidden="false" customHeight="false" outlineLevel="0" collapsed="false">
      <c r="A8804" s="2" t="s">
        <v>174</v>
      </c>
      <c r="B8804" s="2" t="s">
        <v>174</v>
      </c>
      <c r="C8804" s="2" t="s">
        <v>48</v>
      </c>
      <c r="D8804" s="2" t="s">
        <v>10</v>
      </c>
      <c r="E8804" s="2" t="s">
        <v>74</v>
      </c>
      <c r="F8804" s="2" t="s">
        <v>977</v>
      </c>
      <c r="G8804" s="14" t="n">
        <v>9.5</v>
      </c>
      <c r="H8804" s="14" t="n">
        <v>10.88</v>
      </c>
      <c r="I8804" s="14" t="n">
        <v>12.5</v>
      </c>
      <c r="J8804" s="23" t="n">
        <f aca="false">IF(AND(E8804="Priority",ISNUMBER('Cost model'!N168)),'Cost model'!N168,'Cost model'!M168)</f>
        <v>13.5</v>
      </c>
      <c r="K8804" s="14" t="n">
        <f aca="false">J8804-H8804</f>
        <v>2.62</v>
      </c>
      <c r="L8804" s="14" t="n">
        <f aca="false">G8804-H8804</f>
        <v>-1.38</v>
      </c>
    </row>
    <row r="8805" customFormat="false" ht="15" hidden="false" customHeight="false" outlineLevel="0" collapsed="false">
      <c r="A8805" s="2" t="s">
        <v>142</v>
      </c>
      <c r="B8805" s="2" t="s">
        <v>142</v>
      </c>
      <c r="C8805" s="2" t="s">
        <v>49</v>
      </c>
      <c r="D8805" s="2" t="s">
        <v>12</v>
      </c>
      <c r="E8805" s="2" t="s">
        <v>74</v>
      </c>
      <c r="F8805" s="2" t="s">
        <v>977</v>
      </c>
      <c r="G8805" s="14" t="n">
        <v>19.5</v>
      </c>
      <c r="H8805" s="14" t="n">
        <v>61.59</v>
      </c>
      <c r="I8805" s="14" t="n">
        <v>19.5</v>
      </c>
      <c r="J8805" s="23" t="n">
        <f aca="false">IF(AND(E8805="Priority",ISNUMBER('Cost model'!N637)),'Cost model'!N637,'Cost model'!M637)</f>
        <v>45</v>
      </c>
      <c r="K8805" s="14" t="n">
        <f aca="false">J8805-H8805</f>
        <v>-16.59</v>
      </c>
      <c r="L8805" s="14" t="n">
        <f aca="false">G8805-H8805</f>
        <v>-42.09</v>
      </c>
    </row>
    <row r="8806" customFormat="false" ht="15" hidden="false" customHeight="false" outlineLevel="0" collapsed="false">
      <c r="A8806" s="2" t="s">
        <v>221</v>
      </c>
      <c r="B8806" s="2" t="s">
        <v>221</v>
      </c>
      <c r="C8806" s="2" t="s">
        <v>47</v>
      </c>
      <c r="D8806" s="2" t="s">
        <v>12</v>
      </c>
      <c r="E8806" s="2" t="s">
        <v>74</v>
      </c>
      <c r="F8806" s="2" t="s">
        <v>977</v>
      </c>
      <c r="G8806" s="14" t="n">
        <v>9.5</v>
      </c>
      <c r="H8806" s="14" t="n">
        <v>9.9</v>
      </c>
      <c r="I8806" s="14" t="n">
        <v>9.5</v>
      </c>
      <c r="J8806" s="23" t="n">
        <f aca="false">IF(AND(E8806="Priority",ISNUMBER('Cost model'!N740)),'Cost model'!N740,'Cost model'!M740)</f>
        <v>22.5</v>
      </c>
      <c r="K8806" s="14" t="n">
        <f aca="false">J8806-H8806</f>
        <v>12.6</v>
      </c>
      <c r="L8806" s="14" t="n">
        <f aca="false">G8806-H8806</f>
        <v>-0.4</v>
      </c>
    </row>
    <row r="8807" customFormat="false" ht="15" hidden="false" customHeight="false" outlineLevel="0" collapsed="false">
      <c r="A8807" s="2" t="s">
        <v>124</v>
      </c>
      <c r="B8807" s="2" t="s">
        <v>124</v>
      </c>
      <c r="C8807" s="2" t="s">
        <v>48</v>
      </c>
      <c r="D8807" s="2" t="s">
        <v>10</v>
      </c>
      <c r="E8807" s="2" t="s">
        <v>83</v>
      </c>
      <c r="F8807" s="2" t="s">
        <v>977</v>
      </c>
      <c r="G8807" s="14" t="n">
        <v>17.5</v>
      </c>
      <c r="H8807" s="14" t="n">
        <v>21.1</v>
      </c>
      <c r="I8807" s="14" t="n">
        <v>17.5</v>
      </c>
      <c r="J8807" s="23" t="n">
        <f aca="false">IF(AND(E8807="Priority",ISNUMBER('Cost model'!N318)),'Cost model'!N318,'Cost model'!M318)</f>
        <v>19.5</v>
      </c>
      <c r="K8807" s="14" t="n">
        <f aca="false">J8807-H8807</f>
        <v>-1.6</v>
      </c>
      <c r="L8807" s="14" t="n">
        <f aca="false">G8807-H8807</f>
        <v>-3.6</v>
      </c>
    </row>
    <row r="8808" customFormat="false" ht="15" hidden="false" customHeight="false" outlineLevel="0" collapsed="false">
      <c r="A8808" s="2" t="s">
        <v>174</v>
      </c>
      <c r="B8808" s="2" t="s">
        <v>142</v>
      </c>
      <c r="C8808" s="2" t="s">
        <v>47</v>
      </c>
      <c r="D8808" s="2" t="s">
        <v>12</v>
      </c>
      <c r="E8808" s="2" t="s">
        <v>74</v>
      </c>
      <c r="F8808" s="2" t="s">
        <v>976</v>
      </c>
      <c r="G8808" s="14" t="n">
        <v>9.5</v>
      </c>
      <c r="H8808" s="14" t="n">
        <v>42.37</v>
      </c>
      <c r="I8808" s="14" t="n">
        <v>9.5</v>
      </c>
      <c r="J8808" s="23" t="n">
        <f aca="false">IF(AND(E8808="Priority",ISNUMBER('Cost model'!N125)),'Cost model'!N125,'Cost model'!M125)</f>
        <v>40</v>
      </c>
      <c r="K8808" s="14" t="n">
        <f aca="false">J8808-H8808</f>
        <v>-2.37</v>
      </c>
      <c r="L8808" s="14" t="n">
        <f aca="false">G8808-H8808</f>
        <v>-32.87</v>
      </c>
    </row>
    <row r="8809" customFormat="false" ht="15" hidden="false" customHeight="false" outlineLevel="0" collapsed="false">
      <c r="A8809" s="2" t="s">
        <v>124</v>
      </c>
      <c r="B8809" s="2" t="s">
        <v>124</v>
      </c>
      <c r="C8809" s="2" t="s">
        <v>47</v>
      </c>
      <c r="D8809" s="2" t="s">
        <v>13</v>
      </c>
      <c r="E8809" s="2" t="s">
        <v>74</v>
      </c>
      <c r="F8809" s="2" t="s">
        <v>977</v>
      </c>
      <c r="G8809" s="14" t="n">
        <v>19</v>
      </c>
      <c r="H8809" s="14" t="n">
        <v>91.4</v>
      </c>
      <c r="I8809" s="14" t="n">
        <v>19</v>
      </c>
      <c r="J8809" s="23" t="n">
        <f aca="false">IF(AND(E8809="Priority",ISNUMBER('Cost model'!N323)),'Cost model'!N323,'Cost model'!M323)</f>
        <v>60</v>
      </c>
      <c r="K8809" s="14" t="n">
        <f aca="false">J8809-H8809</f>
        <v>-31.4</v>
      </c>
      <c r="L8809" s="14" t="n">
        <f aca="false">G8809-H8809</f>
        <v>-72.4</v>
      </c>
    </row>
    <row r="8810" customFormat="false" ht="15" hidden="false" customHeight="false" outlineLevel="0" collapsed="false">
      <c r="A8810" s="2" t="s">
        <v>221</v>
      </c>
      <c r="B8810" s="2" t="s">
        <v>221</v>
      </c>
      <c r="C8810" s="2" t="s">
        <v>47</v>
      </c>
      <c r="D8810" s="2" t="s">
        <v>12</v>
      </c>
      <c r="E8810" s="2" t="s">
        <v>74</v>
      </c>
      <c r="F8810" s="2" t="s">
        <v>977</v>
      </c>
      <c r="G8810" s="14" t="n">
        <v>9.5</v>
      </c>
      <c r="H8810" s="14" t="n">
        <v>9.71</v>
      </c>
      <c r="I8810" s="14" t="n">
        <v>9.5</v>
      </c>
      <c r="J8810" s="23" t="n">
        <f aca="false">IF(AND(E8810="Priority",ISNUMBER('Cost model'!N740)),'Cost model'!N740,'Cost model'!M740)</f>
        <v>22.5</v>
      </c>
      <c r="K8810" s="14" t="n">
        <f aca="false">J8810-H8810</f>
        <v>12.79</v>
      </c>
      <c r="L8810" s="14" t="n">
        <f aca="false">G8810-H8810</f>
        <v>-0.210000000000001</v>
      </c>
    </row>
    <row r="8811" customFormat="false" ht="15" hidden="false" customHeight="false" outlineLevel="0" collapsed="false">
      <c r="A8811" s="2" t="s">
        <v>142</v>
      </c>
      <c r="B8811" s="2" t="s">
        <v>174</v>
      </c>
      <c r="C8811" s="2" t="s">
        <v>48</v>
      </c>
      <c r="D8811" s="2" t="s">
        <v>12</v>
      </c>
      <c r="E8811" s="2" t="s">
        <v>74</v>
      </c>
      <c r="F8811" s="2" t="s">
        <v>976</v>
      </c>
      <c r="G8811" s="14" t="n">
        <v>12.5</v>
      </c>
      <c r="H8811" s="14" t="n">
        <v>23.88</v>
      </c>
      <c r="I8811" s="14" t="n">
        <v>19.5</v>
      </c>
      <c r="J8811" s="23" t="n">
        <f aca="false">IF(AND(E8811="Priority",ISNUMBER('Cost model'!N696)),'Cost model'!N696,'Cost model'!M696)</f>
        <v>45</v>
      </c>
      <c r="K8811" s="14" t="n">
        <f aca="false">J8811-H8811</f>
        <v>21.12</v>
      </c>
      <c r="L8811" s="14" t="n">
        <f aca="false">G8811-H8811</f>
        <v>-11.38</v>
      </c>
    </row>
    <row r="8812" customFormat="false" ht="15" hidden="false" customHeight="false" outlineLevel="0" collapsed="false">
      <c r="A8812" s="2" t="s">
        <v>174</v>
      </c>
      <c r="B8812" s="2" t="s">
        <v>124</v>
      </c>
      <c r="C8812" s="2" t="s">
        <v>49</v>
      </c>
      <c r="D8812" s="2" t="s">
        <v>10</v>
      </c>
      <c r="E8812" s="2" t="s">
        <v>74</v>
      </c>
      <c r="F8812" s="2" t="s">
        <v>976</v>
      </c>
      <c r="G8812" s="14" t="n">
        <v>17.5</v>
      </c>
      <c r="H8812" s="14" t="n">
        <v>21.1</v>
      </c>
      <c r="I8812" s="14" t="n">
        <v>17.5</v>
      </c>
      <c r="J8812" s="23" t="n">
        <f aca="false">IF(AND(E8812="Priority",ISNUMBER('Cost model'!N109)),'Cost model'!N109,'Cost model'!M109)</f>
        <v>18.5</v>
      </c>
      <c r="K8812" s="14" t="n">
        <f aca="false">J8812-H8812</f>
        <v>-2.6</v>
      </c>
      <c r="L8812" s="14" t="n">
        <f aca="false">G8812-H8812</f>
        <v>-3.6</v>
      </c>
    </row>
    <row r="8813" customFormat="false" ht="15" hidden="false" customHeight="false" outlineLevel="0" collapsed="false">
      <c r="A8813" s="2" t="s">
        <v>221</v>
      </c>
      <c r="B8813" s="2" t="s">
        <v>221</v>
      </c>
      <c r="C8813" s="2" t="s">
        <v>47</v>
      </c>
      <c r="D8813" s="2" t="s">
        <v>10</v>
      </c>
      <c r="E8813" s="2" t="s">
        <v>83</v>
      </c>
      <c r="F8813" s="2" t="s">
        <v>977</v>
      </c>
      <c r="G8813" s="14" t="n">
        <v>14.5</v>
      </c>
      <c r="H8813" s="14" t="n">
        <v>14.1</v>
      </c>
      <c r="I8813" s="14" t="n">
        <v>14.5</v>
      </c>
      <c r="J8813" s="23" t="n">
        <f aca="false">IF(AND(E8813="Priority",ISNUMBER('Cost model'!N737)),'Cost model'!N737,'Cost model'!M737)</f>
        <v>13.5</v>
      </c>
      <c r="K8813" s="14" t="n">
        <f aca="false">J8813-H8813</f>
        <v>-0.6</v>
      </c>
      <c r="L8813" s="14" t="n">
        <f aca="false">G8813-H8813</f>
        <v>0.4</v>
      </c>
    </row>
    <row r="8814" customFormat="false" ht="15" hidden="false" customHeight="false" outlineLevel="0" collapsed="false">
      <c r="A8814" s="2" t="s">
        <v>174</v>
      </c>
      <c r="B8814" s="2" t="s">
        <v>174</v>
      </c>
      <c r="C8814" s="2" t="s">
        <v>47</v>
      </c>
      <c r="D8814" s="2" t="s">
        <v>10</v>
      </c>
      <c r="E8814" s="2" t="s">
        <v>74</v>
      </c>
      <c r="F8814" s="2" t="s">
        <v>977</v>
      </c>
      <c r="G8814" s="14" t="n">
        <v>9.5</v>
      </c>
      <c r="H8814" s="14" t="n">
        <v>6.6</v>
      </c>
      <c r="I8814" s="14" t="n">
        <v>9.5</v>
      </c>
      <c r="J8814" s="23" t="n">
        <f aca="false">IF(AND(E8814="Priority",ISNUMBER('Cost model'!N167)),'Cost model'!N167,'Cost model'!M167)</f>
        <v>8.5</v>
      </c>
      <c r="K8814" s="14" t="n">
        <f aca="false">J8814-H8814</f>
        <v>1.9</v>
      </c>
      <c r="L8814" s="14" t="n">
        <f aca="false">G8814-H8814</f>
        <v>2.9</v>
      </c>
    </row>
    <row r="8815" customFormat="false" ht="15" hidden="false" customHeight="false" outlineLevel="0" collapsed="false">
      <c r="A8815" s="2" t="s">
        <v>124</v>
      </c>
      <c r="B8815" s="2" t="s">
        <v>124</v>
      </c>
      <c r="C8815" s="2" t="s">
        <v>47</v>
      </c>
      <c r="D8815" s="2" t="s">
        <v>10</v>
      </c>
      <c r="E8815" s="2" t="s">
        <v>83</v>
      </c>
      <c r="F8815" s="2" t="s">
        <v>977</v>
      </c>
      <c r="G8815" s="14" t="n">
        <v>14.5</v>
      </c>
      <c r="H8815" s="14" t="n">
        <v>23.88</v>
      </c>
      <c r="I8815" s="14" t="n">
        <v>14.5</v>
      </c>
      <c r="J8815" s="23" t="n">
        <f aca="false">IF(AND(E8815="Priority",ISNUMBER('Cost model'!N317)),'Cost model'!N317,'Cost model'!M317)</f>
        <v>15.5</v>
      </c>
      <c r="K8815" s="14" t="n">
        <f aca="false">J8815-H8815</f>
        <v>-8.38</v>
      </c>
      <c r="L8815" s="14" t="n">
        <f aca="false">G8815-H8815</f>
        <v>-9.38</v>
      </c>
    </row>
    <row r="8816" customFormat="false" ht="15" hidden="false" customHeight="false" outlineLevel="0" collapsed="false">
      <c r="A8816" s="2" t="s">
        <v>221</v>
      </c>
      <c r="B8816" s="2" t="s">
        <v>221</v>
      </c>
      <c r="C8816" s="2" t="s">
        <v>47</v>
      </c>
      <c r="D8816" s="2" t="s">
        <v>12</v>
      </c>
      <c r="E8816" s="2" t="s">
        <v>74</v>
      </c>
      <c r="F8816" s="2" t="s">
        <v>977</v>
      </c>
      <c r="G8816" s="14" t="n">
        <v>9.5</v>
      </c>
      <c r="H8816" s="14" t="n">
        <v>16.89</v>
      </c>
      <c r="I8816" s="14" t="n">
        <v>9.5</v>
      </c>
      <c r="J8816" s="23" t="n">
        <f aca="false">IF(AND(E8816="Priority",ISNUMBER('Cost model'!N740)),'Cost model'!N740,'Cost model'!M740)</f>
        <v>22.5</v>
      </c>
      <c r="K8816" s="14" t="n">
        <f aca="false">J8816-H8816</f>
        <v>5.61</v>
      </c>
      <c r="L8816" s="14" t="n">
        <f aca="false">G8816-H8816</f>
        <v>-7.39</v>
      </c>
    </row>
    <row r="8817" customFormat="false" ht="15" hidden="false" customHeight="false" outlineLevel="0" collapsed="false">
      <c r="A8817" s="2" t="s">
        <v>158</v>
      </c>
      <c r="B8817" s="2" t="s">
        <v>124</v>
      </c>
      <c r="C8817" s="2" t="s">
        <v>47</v>
      </c>
      <c r="D8817" s="2" t="s">
        <v>10</v>
      </c>
      <c r="E8817" s="2" t="s">
        <v>74</v>
      </c>
      <c r="F8817" s="2" t="s">
        <v>976</v>
      </c>
      <c r="G8817" s="14" t="n">
        <v>9.5</v>
      </c>
      <c r="H8817" s="14" t="n">
        <v>10.96</v>
      </c>
      <c r="I8817" s="14" t="n">
        <v>14.5</v>
      </c>
      <c r="J8817" s="23" t="n">
        <f aca="false">IF(AND(E8817="Priority",ISNUMBER('Cost model'!N452)),'Cost model'!N452,'Cost model'!M452)</f>
        <v>13.5</v>
      </c>
      <c r="K8817" s="14" t="n">
        <f aca="false">J8817-H8817</f>
        <v>2.54</v>
      </c>
      <c r="L8817" s="14" t="n">
        <f aca="false">G8817-H8817</f>
        <v>-1.46</v>
      </c>
    </row>
    <row r="8818" customFormat="false" ht="15" hidden="false" customHeight="false" outlineLevel="0" collapsed="false">
      <c r="A8818" s="2" t="s">
        <v>142</v>
      </c>
      <c r="B8818" s="2" t="s">
        <v>142</v>
      </c>
      <c r="C8818" s="2" t="s">
        <v>47</v>
      </c>
      <c r="D8818" s="2" t="s">
        <v>10</v>
      </c>
      <c r="E8818" s="2" t="s">
        <v>74</v>
      </c>
      <c r="F8818" s="2" t="s">
        <v>977</v>
      </c>
      <c r="G8818" s="14" t="n">
        <v>9.5</v>
      </c>
      <c r="H8818" s="14" t="n">
        <v>7.17</v>
      </c>
      <c r="I8818" s="14" t="n">
        <v>9.5</v>
      </c>
      <c r="J8818" s="23" t="n">
        <f aca="false">IF(AND(E8818="Priority",ISNUMBER('Cost model'!N632)),'Cost model'!N632,'Cost model'!M632)</f>
        <v>9.5</v>
      </c>
      <c r="K8818" s="14" t="n">
        <f aca="false">J8818-H8818</f>
        <v>2.33</v>
      </c>
      <c r="L8818" s="14" t="n">
        <f aca="false">G8818-H8818</f>
        <v>2.33</v>
      </c>
    </row>
    <row r="8819" customFormat="false" ht="15" hidden="false" customHeight="false" outlineLevel="0" collapsed="false">
      <c r="A8819" s="2" t="s">
        <v>174</v>
      </c>
      <c r="B8819" s="2" t="s">
        <v>174</v>
      </c>
      <c r="C8819" s="2" t="s">
        <v>49</v>
      </c>
      <c r="D8819" s="2" t="s">
        <v>12</v>
      </c>
      <c r="E8819" s="2" t="s">
        <v>74</v>
      </c>
      <c r="F8819" s="2" t="s">
        <v>977</v>
      </c>
      <c r="G8819" s="14" t="n">
        <v>19.5</v>
      </c>
      <c r="H8819" s="14" t="n">
        <v>25.31</v>
      </c>
      <c r="I8819" s="14" t="n">
        <v>19.5</v>
      </c>
      <c r="J8819" s="23" t="n">
        <f aca="false">IF(AND(E8819="Priority",ISNUMBER('Cost model'!N172)),'Cost model'!N172,'Cost model'!M172)</f>
        <v>45</v>
      </c>
      <c r="K8819" s="14" t="n">
        <f aca="false">J8819-H8819</f>
        <v>19.69</v>
      </c>
      <c r="L8819" s="14" t="n">
        <f aca="false">G8819-H8819</f>
        <v>-5.81</v>
      </c>
    </row>
    <row r="8820" customFormat="false" ht="15" hidden="false" customHeight="false" outlineLevel="0" collapsed="false">
      <c r="A8820" s="2" t="s">
        <v>174</v>
      </c>
      <c r="B8820" s="2" t="s">
        <v>124</v>
      </c>
      <c r="C8820" s="2" t="s">
        <v>47</v>
      </c>
      <c r="D8820" s="2" t="s">
        <v>12</v>
      </c>
      <c r="E8820" s="2" t="s">
        <v>74</v>
      </c>
      <c r="F8820" s="2" t="s">
        <v>976</v>
      </c>
      <c r="G8820" s="14" t="n">
        <v>9.5</v>
      </c>
      <c r="H8820" s="14" t="n">
        <v>44.46</v>
      </c>
      <c r="I8820" s="14" t="n">
        <v>9.5</v>
      </c>
      <c r="J8820" s="23" t="n">
        <f aca="false">IF(AND(E8820="Priority",ISNUMBER('Cost model'!N110)),'Cost model'!N110,'Cost model'!M110)</f>
        <v>40</v>
      </c>
      <c r="K8820" s="14" t="n">
        <f aca="false">J8820-H8820</f>
        <v>-4.46</v>
      </c>
      <c r="L8820" s="14" t="n">
        <f aca="false">G8820-H8820</f>
        <v>-34.96</v>
      </c>
    </row>
    <row r="8821" customFormat="false" ht="15" hidden="false" customHeight="false" outlineLevel="0" collapsed="false">
      <c r="A8821" s="2" t="s">
        <v>221</v>
      </c>
      <c r="B8821" s="2" t="s">
        <v>221</v>
      </c>
      <c r="C8821" s="2" t="s">
        <v>47</v>
      </c>
      <c r="D8821" s="2" t="s">
        <v>12</v>
      </c>
      <c r="E8821" s="2" t="s">
        <v>74</v>
      </c>
      <c r="F8821" s="2" t="s">
        <v>977</v>
      </c>
      <c r="G8821" s="14" t="n">
        <v>9.5</v>
      </c>
      <c r="H8821" s="14" t="n">
        <v>7.07</v>
      </c>
      <c r="I8821" s="14" t="n">
        <v>9.5</v>
      </c>
      <c r="J8821" s="23" t="n">
        <f aca="false">IF(AND(E8821="Priority",ISNUMBER('Cost model'!N740)),'Cost model'!N740,'Cost model'!M740)</f>
        <v>22.5</v>
      </c>
      <c r="K8821" s="14" t="n">
        <f aca="false">J8821-H8821</f>
        <v>15.43</v>
      </c>
      <c r="L8821" s="14" t="n">
        <f aca="false">G8821-H8821</f>
        <v>2.43</v>
      </c>
    </row>
    <row r="8822" customFormat="false" ht="15" hidden="false" customHeight="false" outlineLevel="0" collapsed="false">
      <c r="A8822" s="2" t="s">
        <v>221</v>
      </c>
      <c r="B8822" s="2" t="s">
        <v>221</v>
      </c>
      <c r="C8822" s="2" t="s">
        <v>47</v>
      </c>
      <c r="D8822" s="2" t="s">
        <v>12</v>
      </c>
      <c r="E8822" s="2" t="s">
        <v>83</v>
      </c>
      <c r="F8822" s="2" t="s">
        <v>977</v>
      </c>
      <c r="G8822" s="14" t="n">
        <v>19.5</v>
      </c>
      <c r="H8822" s="14" t="n">
        <v>52.1</v>
      </c>
      <c r="I8822" s="14" t="n">
        <v>19.5</v>
      </c>
      <c r="J8822" s="23" t="n">
        <f aca="false">IF(AND(E8822="Priority",ISNUMBER('Cost model'!N740)),'Cost model'!N740,'Cost model'!M740)</f>
        <v>28.5</v>
      </c>
      <c r="K8822" s="14" t="n">
        <f aca="false">J8822-H8822</f>
        <v>-23.6</v>
      </c>
      <c r="L8822" s="14" t="n">
        <f aca="false">G8822-H8822</f>
        <v>-32.6</v>
      </c>
    </row>
    <row r="8823" customFormat="false" ht="15" hidden="false" customHeight="false" outlineLevel="0" collapsed="false">
      <c r="A8823" s="2" t="s">
        <v>142</v>
      </c>
      <c r="B8823" s="2" t="s">
        <v>174</v>
      </c>
      <c r="C8823" s="2" t="s">
        <v>49</v>
      </c>
      <c r="D8823" s="2" t="s">
        <v>12</v>
      </c>
      <c r="E8823" s="2" t="s">
        <v>74</v>
      </c>
      <c r="F8823" s="2" t="s">
        <v>976</v>
      </c>
      <c r="G8823" s="14" t="n">
        <v>29.5</v>
      </c>
      <c r="H8823" s="14" t="n">
        <v>59.15</v>
      </c>
      <c r="I8823" s="14" t="n">
        <v>19.5</v>
      </c>
      <c r="J8823" s="23" t="n">
        <f aca="false">IF(AND(E8823="Priority",ISNUMBER('Cost model'!N697)),'Cost model'!N697,'Cost model'!M697)</f>
        <v>55</v>
      </c>
      <c r="K8823" s="14" t="n">
        <f aca="false">J8823-H8823</f>
        <v>-4.15</v>
      </c>
      <c r="L8823" s="14" t="n">
        <f aca="false">G8823-H8823</f>
        <v>-29.65</v>
      </c>
    </row>
    <row r="8824" customFormat="false" ht="15" hidden="false" customHeight="false" outlineLevel="0" collapsed="false">
      <c r="A8824" s="2" t="s">
        <v>174</v>
      </c>
      <c r="B8824" s="2" t="s">
        <v>174</v>
      </c>
      <c r="C8824" s="2" t="s">
        <v>47</v>
      </c>
      <c r="D8824" s="2" t="s">
        <v>10</v>
      </c>
      <c r="E8824" s="2" t="s">
        <v>74</v>
      </c>
      <c r="F8824" s="2" t="s">
        <v>977</v>
      </c>
      <c r="G8824" s="14" t="n">
        <v>9.5</v>
      </c>
      <c r="H8824" s="14" t="n">
        <v>6.6</v>
      </c>
      <c r="I8824" s="14" t="n">
        <v>9.5</v>
      </c>
      <c r="J8824" s="23" t="n">
        <f aca="false">IF(AND(E8824="Priority",ISNUMBER('Cost model'!N167)),'Cost model'!N167,'Cost model'!M167)</f>
        <v>8.5</v>
      </c>
      <c r="K8824" s="14" t="n">
        <f aca="false">J8824-H8824</f>
        <v>1.9</v>
      </c>
      <c r="L8824" s="14" t="n">
        <f aca="false">G8824-H8824</f>
        <v>2.9</v>
      </c>
    </row>
    <row r="8825" customFormat="false" ht="15" hidden="false" customHeight="false" outlineLevel="0" collapsed="false">
      <c r="A8825" s="2" t="s">
        <v>174</v>
      </c>
      <c r="B8825" s="2" t="s">
        <v>174</v>
      </c>
      <c r="C8825" s="2" t="s">
        <v>49</v>
      </c>
      <c r="D8825" s="2" t="s">
        <v>10</v>
      </c>
      <c r="E8825" s="2" t="s">
        <v>74</v>
      </c>
      <c r="F8825" s="2" t="s">
        <v>977</v>
      </c>
      <c r="G8825" s="14" t="n">
        <v>17.5</v>
      </c>
      <c r="H8825" s="14" t="n">
        <v>18.51</v>
      </c>
      <c r="I8825" s="14" t="n">
        <v>17.5</v>
      </c>
      <c r="J8825" s="23" t="n">
        <f aca="false">IF(AND(E8825="Priority",ISNUMBER('Cost model'!N169)),'Cost model'!N169,'Cost model'!M169)</f>
        <v>18.5</v>
      </c>
      <c r="K8825" s="14" t="n">
        <f aca="false">J8825-H8825</f>
        <v>-0.0100000000000016</v>
      </c>
      <c r="L8825" s="14" t="n">
        <f aca="false">G8825-H8825</f>
        <v>-1.01</v>
      </c>
    </row>
    <row r="8826" customFormat="false" ht="15" hidden="false" customHeight="false" outlineLevel="0" collapsed="false">
      <c r="A8826" s="2" t="s">
        <v>142</v>
      </c>
      <c r="B8826" s="2" t="s">
        <v>142</v>
      </c>
      <c r="C8826" s="2" t="s">
        <v>47</v>
      </c>
      <c r="D8826" s="2" t="s">
        <v>10</v>
      </c>
      <c r="E8826" s="2" t="s">
        <v>74</v>
      </c>
      <c r="F8826" s="2" t="s">
        <v>977</v>
      </c>
      <c r="G8826" s="14" t="n">
        <v>9.5</v>
      </c>
      <c r="H8826" s="14" t="n">
        <v>7.21</v>
      </c>
      <c r="I8826" s="14" t="n">
        <v>9.5</v>
      </c>
      <c r="J8826" s="23" t="n">
        <f aca="false">IF(AND(E8826="Priority",ISNUMBER('Cost model'!N632)),'Cost model'!N632,'Cost model'!M632)</f>
        <v>9.5</v>
      </c>
      <c r="K8826" s="14" t="n">
        <f aca="false">J8826-H8826</f>
        <v>2.29</v>
      </c>
      <c r="L8826" s="14" t="n">
        <f aca="false">G8826-H8826</f>
        <v>2.29</v>
      </c>
    </row>
    <row r="8827" customFormat="false" ht="15" hidden="false" customHeight="false" outlineLevel="0" collapsed="false">
      <c r="A8827" s="2" t="s">
        <v>174</v>
      </c>
      <c r="B8827" s="2" t="s">
        <v>142</v>
      </c>
      <c r="C8827" s="2" t="s">
        <v>49</v>
      </c>
      <c r="D8827" s="2" t="s">
        <v>10</v>
      </c>
      <c r="E8827" s="2" t="s">
        <v>74</v>
      </c>
      <c r="F8827" s="2" t="s">
        <v>976</v>
      </c>
      <c r="G8827" s="14" t="n">
        <v>17.5</v>
      </c>
      <c r="H8827" s="14" t="n">
        <v>23.88</v>
      </c>
      <c r="I8827" s="14" t="n">
        <v>17.5</v>
      </c>
      <c r="J8827" s="23" t="n">
        <f aca="false">IF(AND(E8827="Priority",ISNUMBER('Cost model'!N124)),'Cost model'!N124,'Cost model'!M124)</f>
        <v>21.5</v>
      </c>
      <c r="K8827" s="14" t="n">
        <f aca="false">J8827-H8827</f>
        <v>-2.38</v>
      </c>
      <c r="L8827" s="14" t="n">
        <f aca="false">G8827-H8827</f>
        <v>-6.38</v>
      </c>
    </row>
    <row r="8828" customFormat="false" ht="15" hidden="false" customHeight="false" outlineLevel="0" collapsed="false">
      <c r="A8828" s="2" t="s">
        <v>142</v>
      </c>
      <c r="B8828" s="2" t="s">
        <v>124</v>
      </c>
      <c r="C8828" s="2" t="s">
        <v>47</v>
      </c>
      <c r="D8828" s="2" t="s">
        <v>10</v>
      </c>
      <c r="E8828" s="2" t="s">
        <v>74</v>
      </c>
      <c r="F8828" s="2" t="s">
        <v>976</v>
      </c>
      <c r="G8828" s="14" t="n">
        <v>14.5</v>
      </c>
      <c r="H8828" s="14" t="n">
        <v>21.1</v>
      </c>
      <c r="I8828" s="14" t="n">
        <v>14.5</v>
      </c>
      <c r="J8828" s="23" t="n">
        <f aca="false">IF(AND(E8828="Priority",ISNUMBER('Cost model'!N662)),'Cost model'!N662,'Cost model'!M662)</f>
        <v>13.5</v>
      </c>
      <c r="K8828" s="14" t="n">
        <f aca="false">J8828-H8828</f>
        <v>-7.6</v>
      </c>
      <c r="L8828" s="14" t="n">
        <f aca="false">G8828-H8828</f>
        <v>-6.6</v>
      </c>
    </row>
    <row r="8829" customFormat="false" ht="15" hidden="false" customHeight="false" outlineLevel="0" collapsed="false">
      <c r="A8829" s="2" t="s">
        <v>174</v>
      </c>
      <c r="B8829" s="2" t="s">
        <v>174</v>
      </c>
      <c r="C8829" s="2" t="s">
        <v>48</v>
      </c>
      <c r="D8829" s="2" t="s">
        <v>12</v>
      </c>
      <c r="E8829" s="2" t="s">
        <v>74</v>
      </c>
      <c r="F8829" s="2" t="s">
        <v>977</v>
      </c>
      <c r="G8829" s="14" t="n">
        <v>12.5</v>
      </c>
      <c r="H8829" s="14" t="n">
        <v>42.06</v>
      </c>
      <c r="I8829" s="14" t="n">
        <v>12.5</v>
      </c>
      <c r="J8829" s="23" t="n">
        <f aca="false">IF(AND(E8829="Priority",ISNUMBER('Cost model'!N171)),'Cost model'!N171,'Cost model'!M171)</f>
        <v>40</v>
      </c>
      <c r="K8829" s="14" t="n">
        <f aca="false">J8829-H8829</f>
        <v>-2.06</v>
      </c>
      <c r="L8829" s="14" t="n">
        <f aca="false">G8829-H8829</f>
        <v>-29.56</v>
      </c>
    </row>
    <row r="8830" customFormat="false" ht="15" hidden="false" customHeight="false" outlineLevel="0" collapsed="false">
      <c r="A8830" s="2" t="s">
        <v>124</v>
      </c>
      <c r="B8830" s="2" t="s">
        <v>124</v>
      </c>
      <c r="C8830" s="2" t="s">
        <v>49</v>
      </c>
      <c r="D8830" s="2" t="s">
        <v>10</v>
      </c>
      <c r="E8830" s="2" t="s">
        <v>74</v>
      </c>
      <c r="F8830" s="2" t="s">
        <v>977</v>
      </c>
      <c r="G8830" s="14" t="n">
        <v>17.5</v>
      </c>
      <c r="H8830" s="14" t="n">
        <v>13.32</v>
      </c>
      <c r="I8830" s="14" t="n">
        <v>17.5</v>
      </c>
      <c r="J8830" s="23" t="n">
        <f aca="false">IF(AND(E8830="Priority",ISNUMBER('Cost model'!N319)),'Cost model'!N319,'Cost model'!M319)</f>
        <v>16.5</v>
      </c>
      <c r="K8830" s="14" t="n">
        <f aca="false">J8830-H8830</f>
        <v>3.18</v>
      </c>
      <c r="L8830" s="14" t="n">
        <f aca="false">G8830-H8830</f>
        <v>4.18</v>
      </c>
    </row>
    <row r="8831" customFormat="false" ht="15" hidden="false" customHeight="false" outlineLevel="0" collapsed="false">
      <c r="A8831" s="2" t="s">
        <v>174</v>
      </c>
      <c r="B8831" s="2" t="s">
        <v>174</v>
      </c>
      <c r="C8831" s="2" t="s">
        <v>49</v>
      </c>
      <c r="D8831" s="2" t="s">
        <v>12</v>
      </c>
      <c r="E8831" s="2" t="s">
        <v>74</v>
      </c>
      <c r="F8831" s="2" t="s">
        <v>977</v>
      </c>
      <c r="G8831" s="14" t="n">
        <v>19.5</v>
      </c>
      <c r="H8831" s="14" t="n">
        <v>62.02</v>
      </c>
      <c r="I8831" s="14" t="n">
        <v>19.5</v>
      </c>
      <c r="J8831" s="23" t="n">
        <f aca="false">IF(AND(E8831="Priority",ISNUMBER('Cost model'!N172)),'Cost model'!N172,'Cost model'!M172)</f>
        <v>45</v>
      </c>
      <c r="K8831" s="14" t="n">
        <f aca="false">J8831-H8831</f>
        <v>-17.02</v>
      </c>
      <c r="L8831" s="14" t="n">
        <f aca="false">G8831-H8831</f>
        <v>-42.52</v>
      </c>
    </row>
    <row r="8832" customFormat="false" ht="15" hidden="false" customHeight="false" outlineLevel="0" collapsed="false">
      <c r="A8832" s="2" t="s">
        <v>221</v>
      </c>
      <c r="B8832" s="2" t="s">
        <v>221</v>
      </c>
      <c r="C8832" s="2" t="s">
        <v>47</v>
      </c>
      <c r="D8832" s="2" t="s">
        <v>10</v>
      </c>
      <c r="E8832" s="2" t="s">
        <v>74</v>
      </c>
      <c r="F8832" s="2" t="s">
        <v>977</v>
      </c>
      <c r="G8832" s="14" t="n">
        <v>9.5</v>
      </c>
      <c r="H8832" s="14" t="n">
        <v>6.69</v>
      </c>
      <c r="I8832" s="14" t="n">
        <v>9.5</v>
      </c>
      <c r="J8832" s="23" t="n">
        <f aca="false">IF(AND(E8832="Priority",ISNUMBER('Cost model'!N737)),'Cost model'!N737,'Cost model'!M737)</f>
        <v>8.5</v>
      </c>
      <c r="K8832" s="14" t="n">
        <f aca="false">J8832-H8832</f>
        <v>1.81</v>
      </c>
      <c r="L8832" s="14" t="n">
        <f aca="false">G8832-H8832</f>
        <v>2.81</v>
      </c>
    </row>
    <row r="8833" customFormat="false" ht="15" hidden="false" customHeight="false" outlineLevel="0" collapsed="false">
      <c r="A8833" s="2" t="s">
        <v>123</v>
      </c>
      <c r="B8833" s="2" t="s">
        <v>174</v>
      </c>
      <c r="C8833" s="2" t="s">
        <v>47</v>
      </c>
      <c r="D8833" s="2" t="s">
        <v>10</v>
      </c>
      <c r="E8833" s="2" t="s">
        <v>83</v>
      </c>
      <c r="F8833" s="2" t="s">
        <v>976</v>
      </c>
      <c r="G8833" s="14" t="n">
        <v>19.5</v>
      </c>
      <c r="H8833" s="14" t="n">
        <v>21.1</v>
      </c>
      <c r="I8833" s="14" t="n">
        <v>19.5</v>
      </c>
      <c r="J8833" s="23" t="n">
        <f aca="false">IF(AND(E8833="Priority",ISNUMBER('Cost model'!N47)),'Cost model'!N47,'Cost model'!M47)</f>
        <v>17.5</v>
      </c>
      <c r="K8833" s="14" t="n">
        <f aca="false">J8833-H8833</f>
        <v>-3.6</v>
      </c>
      <c r="L8833" s="14" t="n">
        <f aca="false">G8833-H8833</f>
        <v>-1.6</v>
      </c>
    </row>
    <row r="8834" customFormat="false" ht="15" hidden="false" customHeight="false" outlineLevel="0" collapsed="false">
      <c r="A8834" s="2" t="s">
        <v>342</v>
      </c>
      <c r="B8834" s="2" t="s">
        <v>158</v>
      </c>
      <c r="C8834" s="2" t="s">
        <v>49</v>
      </c>
      <c r="D8834" s="2" t="s">
        <v>14</v>
      </c>
      <c r="E8834" s="2" t="s">
        <v>74</v>
      </c>
      <c r="F8834" s="2" t="s">
        <v>976</v>
      </c>
      <c r="G8834" s="14" t="n">
        <v>150</v>
      </c>
      <c r="H8834" s="14" t="n">
        <v>115.42</v>
      </c>
      <c r="I8834" s="14" t="n">
        <v>250</v>
      </c>
      <c r="J8834" s="23" t="n">
        <f aca="false">IF(AND(E8834="Priority",ISNUMBER('Cost model'!N223)),'Cost model'!N223,'Cost model'!M223)</f>
        <v>225</v>
      </c>
      <c r="K8834" s="14" t="n">
        <f aca="false">J8834-H8834</f>
        <v>109.58</v>
      </c>
      <c r="L8834" s="14" t="n">
        <f aca="false">G8834-H8834</f>
        <v>34.58</v>
      </c>
    </row>
    <row r="8835" customFormat="false" ht="15" hidden="false" customHeight="false" outlineLevel="0" collapsed="false">
      <c r="A8835" s="2" t="s">
        <v>142</v>
      </c>
      <c r="B8835" s="2" t="s">
        <v>174</v>
      </c>
      <c r="C8835" s="2" t="s">
        <v>48</v>
      </c>
      <c r="D8835" s="2" t="s">
        <v>12</v>
      </c>
      <c r="E8835" s="2" t="s">
        <v>74</v>
      </c>
      <c r="F8835" s="2" t="s">
        <v>976</v>
      </c>
      <c r="G8835" s="14" t="n">
        <v>12.5</v>
      </c>
      <c r="H8835" s="14" t="n">
        <v>44.14</v>
      </c>
      <c r="I8835" s="14" t="n">
        <v>19.5</v>
      </c>
      <c r="J8835" s="23" t="n">
        <f aca="false">IF(AND(E8835="Priority",ISNUMBER('Cost model'!N696)),'Cost model'!N696,'Cost model'!M696)</f>
        <v>45</v>
      </c>
      <c r="K8835" s="14" t="n">
        <f aca="false">J8835-H8835</f>
        <v>0.859999999999999</v>
      </c>
      <c r="L8835" s="14" t="n">
        <f aca="false">G8835-H8835</f>
        <v>-31.64</v>
      </c>
    </row>
    <row r="8836" customFormat="false" ht="15" hidden="false" customHeight="false" outlineLevel="0" collapsed="false">
      <c r="A8836" s="2" t="s">
        <v>174</v>
      </c>
      <c r="B8836" s="2" t="s">
        <v>174</v>
      </c>
      <c r="C8836" s="2" t="s">
        <v>49</v>
      </c>
      <c r="D8836" s="2" t="s">
        <v>10</v>
      </c>
      <c r="E8836" s="2" t="s">
        <v>74</v>
      </c>
      <c r="F8836" s="2" t="s">
        <v>977</v>
      </c>
      <c r="G8836" s="14" t="n">
        <v>17.5</v>
      </c>
      <c r="H8836" s="14" t="n">
        <v>21.1</v>
      </c>
      <c r="I8836" s="14" t="n">
        <v>17.5</v>
      </c>
      <c r="J8836" s="23" t="n">
        <f aca="false">IF(AND(E8836="Priority",ISNUMBER('Cost model'!N169)),'Cost model'!N169,'Cost model'!M169)</f>
        <v>18.5</v>
      </c>
      <c r="K8836" s="14" t="n">
        <f aca="false">J8836-H8836</f>
        <v>-2.6</v>
      </c>
      <c r="L8836" s="14" t="n">
        <f aca="false">G8836-H8836</f>
        <v>-3.6</v>
      </c>
    </row>
    <row r="8837" customFormat="false" ht="15" hidden="false" customHeight="false" outlineLevel="0" collapsed="false">
      <c r="A8837" s="2" t="s">
        <v>221</v>
      </c>
      <c r="B8837" s="2" t="s">
        <v>221</v>
      </c>
      <c r="C8837" s="2" t="s">
        <v>49</v>
      </c>
      <c r="D8837" s="2" t="s">
        <v>10</v>
      </c>
      <c r="E8837" s="2" t="s">
        <v>74</v>
      </c>
      <c r="F8837" s="2" t="s">
        <v>977</v>
      </c>
      <c r="G8837" s="14" t="n">
        <v>17.5</v>
      </c>
      <c r="H8837" s="14" t="n">
        <v>10.09</v>
      </c>
      <c r="I8837" s="14" t="n">
        <v>17.5</v>
      </c>
      <c r="J8837" s="23" t="n">
        <f aca="false">IF(AND(E8837="Priority",ISNUMBER('Cost model'!N739)),'Cost model'!N739,'Cost model'!M739)</f>
        <v>17.5</v>
      </c>
      <c r="K8837" s="14" t="n">
        <f aca="false">J8837-H8837</f>
        <v>7.41</v>
      </c>
      <c r="L8837" s="14" t="n">
        <f aca="false">G8837-H8837</f>
        <v>7.41</v>
      </c>
    </row>
    <row r="8838" customFormat="false" ht="15" hidden="false" customHeight="false" outlineLevel="0" collapsed="false">
      <c r="A8838" s="2" t="s">
        <v>124</v>
      </c>
      <c r="B8838" s="2" t="s">
        <v>124</v>
      </c>
      <c r="C8838" s="2" t="s">
        <v>47</v>
      </c>
      <c r="D8838" s="2" t="s">
        <v>10</v>
      </c>
      <c r="E8838" s="2" t="s">
        <v>74</v>
      </c>
      <c r="F8838" s="2" t="s">
        <v>977</v>
      </c>
      <c r="G8838" s="14" t="n">
        <v>9.5</v>
      </c>
      <c r="H8838" s="14" t="n">
        <v>7.38</v>
      </c>
      <c r="I8838" s="14" t="n">
        <v>9.5</v>
      </c>
      <c r="J8838" s="23" t="n">
        <f aca="false">IF(AND(E8838="Priority",ISNUMBER('Cost model'!N317)),'Cost model'!N317,'Cost model'!M317)</f>
        <v>10.5</v>
      </c>
      <c r="K8838" s="14" t="n">
        <f aca="false">J8838-H8838</f>
        <v>3.12</v>
      </c>
      <c r="L8838" s="14" t="n">
        <f aca="false">G8838-H8838</f>
        <v>2.12</v>
      </c>
    </row>
    <row r="8839" customFormat="false" ht="15" hidden="false" customHeight="false" outlineLevel="0" collapsed="false">
      <c r="A8839" s="2" t="s">
        <v>221</v>
      </c>
      <c r="B8839" s="2" t="s">
        <v>221</v>
      </c>
      <c r="C8839" s="2" t="s">
        <v>47</v>
      </c>
      <c r="D8839" s="2" t="s">
        <v>12</v>
      </c>
      <c r="E8839" s="2" t="s">
        <v>83</v>
      </c>
      <c r="F8839" s="2" t="s">
        <v>977</v>
      </c>
      <c r="G8839" s="14" t="n">
        <v>19.5</v>
      </c>
      <c r="H8839" s="14" t="n">
        <v>24.95</v>
      </c>
      <c r="I8839" s="14" t="n">
        <v>19.5</v>
      </c>
      <c r="J8839" s="23" t="n">
        <f aca="false">IF(AND(E8839="Priority",ISNUMBER('Cost model'!N740)),'Cost model'!N740,'Cost model'!M740)</f>
        <v>28.5</v>
      </c>
      <c r="K8839" s="14" t="n">
        <f aca="false">J8839-H8839</f>
        <v>3.55</v>
      </c>
      <c r="L8839" s="14" t="n">
        <f aca="false">G8839-H8839</f>
        <v>-5.45</v>
      </c>
    </row>
    <row r="8840" customFormat="false" ht="15" hidden="false" customHeight="false" outlineLevel="0" collapsed="false">
      <c r="A8840" s="2" t="s">
        <v>142</v>
      </c>
      <c r="B8840" s="2" t="s">
        <v>142</v>
      </c>
      <c r="C8840" s="2" t="s">
        <v>47</v>
      </c>
      <c r="D8840" s="2" t="s">
        <v>10</v>
      </c>
      <c r="E8840" s="2" t="s">
        <v>83</v>
      </c>
      <c r="F8840" s="2" t="s">
        <v>977</v>
      </c>
      <c r="G8840" s="14" t="n">
        <v>14.5</v>
      </c>
      <c r="H8840" s="14" t="n">
        <v>7.17</v>
      </c>
      <c r="I8840" s="14" t="n">
        <v>14.5</v>
      </c>
      <c r="J8840" s="23" t="n">
        <f aca="false">IF(AND(E8840="Priority",ISNUMBER('Cost model'!N632)),'Cost model'!N632,'Cost model'!M632)</f>
        <v>14.5</v>
      </c>
      <c r="K8840" s="14" t="n">
        <f aca="false">J8840-H8840</f>
        <v>7.33</v>
      </c>
      <c r="L8840" s="14" t="n">
        <f aca="false">G8840-H8840</f>
        <v>7.33</v>
      </c>
    </row>
    <row r="8841" customFormat="false" ht="15" hidden="false" customHeight="false" outlineLevel="0" collapsed="false">
      <c r="A8841" s="2" t="s">
        <v>174</v>
      </c>
      <c r="B8841" s="2" t="s">
        <v>174</v>
      </c>
      <c r="C8841" s="2" t="s">
        <v>48</v>
      </c>
      <c r="D8841" s="2" t="s">
        <v>10</v>
      </c>
      <c r="E8841" s="2" t="s">
        <v>74</v>
      </c>
      <c r="F8841" s="2" t="s">
        <v>977</v>
      </c>
      <c r="G8841" s="14" t="n">
        <v>12.5</v>
      </c>
      <c r="H8841" s="14" t="n">
        <v>17.61</v>
      </c>
      <c r="I8841" s="14" t="n">
        <v>12.5</v>
      </c>
      <c r="J8841" s="23" t="n">
        <f aca="false">IF(AND(E8841="Priority",ISNUMBER('Cost model'!N168)),'Cost model'!N168,'Cost model'!M168)</f>
        <v>13.5</v>
      </c>
      <c r="K8841" s="14" t="n">
        <f aca="false">J8841-H8841</f>
        <v>-4.11</v>
      </c>
      <c r="L8841" s="14" t="n">
        <f aca="false">G8841-H8841</f>
        <v>-5.11</v>
      </c>
    </row>
    <row r="8842" customFormat="false" ht="15" hidden="false" customHeight="false" outlineLevel="0" collapsed="false">
      <c r="A8842" s="2" t="s">
        <v>124</v>
      </c>
      <c r="B8842" s="2" t="s">
        <v>124</v>
      </c>
      <c r="C8842" s="2" t="s">
        <v>48</v>
      </c>
      <c r="D8842" s="2" t="s">
        <v>12</v>
      </c>
      <c r="E8842" s="2" t="s">
        <v>74</v>
      </c>
      <c r="F8842" s="2" t="s">
        <v>977</v>
      </c>
      <c r="G8842" s="14" t="n">
        <v>12.5</v>
      </c>
      <c r="H8842" s="14" t="n">
        <v>27.7</v>
      </c>
      <c r="I8842" s="14" t="n">
        <v>12.5</v>
      </c>
      <c r="J8842" s="23" t="n">
        <f aca="false">IF(AND(E8842="Priority",ISNUMBER('Cost model'!N321)),'Cost model'!N321,'Cost model'!M321)</f>
        <v>40</v>
      </c>
      <c r="K8842" s="14" t="n">
        <f aca="false">J8842-H8842</f>
        <v>12.3</v>
      </c>
      <c r="L8842" s="14" t="n">
        <f aca="false">G8842-H8842</f>
        <v>-15.2</v>
      </c>
    </row>
    <row r="8843" customFormat="false" ht="15" hidden="false" customHeight="false" outlineLevel="0" collapsed="false">
      <c r="A8843" s="2" t="s">
        <v>142</v>
      </c>
      <c r="B8843" s="2" t="s">
        <v>142</v>
      </c>
      <c r="C8843" s="2" t="s">
        <v>47</v>
      </c>
      <c r="D8843" s="2" t="s">
        <v>10</v>
      </c>
      <c r="E8843" s="2" t="s">
        <v>74</v>
      </c>
      <c r="F8843" s="2" t="s">
        <v>977</v>
      </c>
      <c r="G8843" s="14" t="n">
        <v>9.5</v>
      </c>
      <c r="H8843" s="14" t="n">
        <v>7.17</v>
      </c>
      <c r="I8843" s="14" t="n">
        <v>9.5</v>
      </c>
      <c r="J8843" s="23" t="n">
        <f aca="false">IF(AND(E8843="Priority",ISNUMBER('Cost model'!N632)),'Cost model'!N632,'Cost model'!M632)</f>
        <v>9.5</v>
      </c>
      <c r="K8843" s="14" t="n">
        <f aca="false">J8843-H8843</f>
        <v>2.33</v>
      </c>
      <c r="L8843" s="14" t="n">
        <f aca="false">G8843-H8843</f>
        <v>2.33</v>
      </c>
    </row>
    <row r="8844" customFormat="false" ht="15" hidden="false" customHeight="false" outlineLevel="0" collapsed="false">
      <c r="A8844" s="2" t="s">
        <v>221</v>
      </c>
      <c r="B8844" s="2" t="s">
        <v>158</v>
      </c>
      <c r="C8844" s="2" t="s">
        <v>49</v>
      </c>
      <c r="D8844" s="2" t="s">
        <v>12</v>
      </c>
      <c r="E8844" s="2" t="s">
        <v>74</v>
      </c>
      <c r="F8844" s="2" t="s">
        <v>976</v>
      </c>
      <c r="G8844" s="14" t="n">
        <v>19.5</v>
      </c>
      <c r="H8844" s="14" t="n">
        <v>23.28</v>
      </c>
      <c r="I8844" s="14" t="n">
        <v>19.5</v>
      </c>
      <c r="J8844" s="23" t="n">
        <f aca="false">IF(AND(E8844="Priority",ISNUMBER('Cost model'!N757)),'Cost model'!N757,'Cost model'!M757)</f>
        <v>65</v>
      </c>
      <c r="K8844" s="14" t="n">
        <f aca="false">J8844-H8844</f>
        <v>41.72</v>
      </c>
      <c r="L8844" s="14" t="n">
        <f aca="false">G8844-H8844</f>
        <v>-3.78</v>
      </c>
    </row>
    <row r="8845" customFormat="false" ht="15" hidden="false" customHeight="false" outlineLevel="0" collapsed="false">
      <c r="A8845" s="2" t="s">
        <v>221</v>
      </c>
      <c r="B8845" s="2" t="s">
        <v>174</v>
      </c>
      <c r="C8845" s="2" t="s">
        <v>47</v>
      </c>
      <c r="D8845" s="2" t="s">
        <v>13</v>
      </c>
      <c r="E8845" s="2" t="s">
        <v>74</v>
      </c>
      <c r="F8845" s="2" t="s">
        <v>976</v>
      </c>
      <c r="G8845" s="14" t="n">
        <v>19.5</v>
      </c>
      <c r="H8845" s="14" t="n">
        <v>79.73</v>
      </c>
      <c r="I8845" s="14" t="n">
        <v>45</v>
      </c>
      <c r="J8845" s="23" t="n">
        <f aca="false">IF(AND(E8845="Priority",ISNUMBER('Cost model'!N788)),'Cost model'!N788,'Cost model'!M788)</f>
        <v>85</v>
      </c>
      <c r="K8845" s="14" t="n">
        <f aca="false">J8845-H8845</f>
        <v>5.27</v>
      </c>
      <c r="L8845" s="14" t="n">
        <f aca="false">G8845-H8845</f>
        <v>-60.23</v>
      </c>
    </row>
    <row r="8846" customFormat="false" ht="15" hidden="false" customHeight="false" outlineLevel="0" collapsed="false">
      <c r="A8846" s="2" t="s">
        <v>124</v>
      </c>
      <c r="B8846" s="2" t="s">
        <v>124</v>
      </c>
      <c r="C8846" s="2" t="s">
        <v>47</v>
      </c>
      <c r="D8846" s="2" t="s">
        <v>12</v>
      </c>
      <c r="E8846" s="2" t="s">
        <v>74</v>
      </c>
      <c r="F8846" s="2" t="s">
        <v>977</v>
      </c>
      <c r="G8846" s="14" t="n">
        <v>9.5</v>
      </c>
      <c r="H8846" s="14" t="n">
        <v>46.95</v>
      </c>
      <c r="I8846" s="14" t="n">
        <v>9.5</v>
      </c>
      <c r="J8846" s="23" t="n">
        <f aca="false">IF(AND(E8846="Priority",ISNUMBER('Cost model'!N320)),'Cost model'!N320,'Cost model'!M320)</f>
        <v>24.5</v>
      </c>
      <c r="K8846" s="14" t="n">
        <f aca="false">J8846-H8846</f>
        <v>-22.45</v>
      </c>
      <c r="L8846" s="14" t="n">
        <f aca="false">G8846-H8846</f>
        <v>-37.45</v>
      </c>
    </row>
    <row r="8847" customFormat="false" ht="15" hidden="false" customHeight="false" outlineLevel="0" collapsed="false">
      <c r="A8847" s="2" t="s">
        <v>142</v>
      </c>
      <c r="B8847" s="2" t="s">
        <v>158</v>
      </c>
      <c r="C8847" s="2" t="s">
        <v>47</v>
      </c>
      <c r="D8847" s="2" t="s">
        <v>12</v>
      </c>
      <c r="E8847" s="2" t="s">
        <v>74</v>
      </c>
      <c r="F8847" s="2" t="s">
        <v>976</v>
      </c>
      <c r="G8847" s="14" t="n">
        <v>9.5</v>
      </c>
      <c r="H8847" s="14" t="n">
        <v>42.83</v>
      </c>
      <c r="I8847" s="14" t="n">
        <v>19.5</v>
      </c>
      <c r="J8847" s="23" t="n">
        <f aca="false">IF(AND(E8847="Priority",ISNUMBER('Cost model'!N650)),'Cost model'!N650,'Cost model'!M650)</f>
        <v>40</v>
      </c>
      <c r="K8847" s="14" t="n">
        <f aca="false">J8847-H8847</f>
        <v>-2.83</v>
      </c>
      <c r="L8847" s="14" t="n">
        <f aca="false">G8847-H8847</f>
        <v>-33.33</v>
      </c>
    </row>
    <row r="8848" customFormat="false" ht="15" hidden="false" customHeight="false" outlineLevel="0" collapsed="false">
      <c r="A8848" s="2" t="s">
        <v>174</v>
      </c>
      <c r="B8848" s="2" t="s">
        <v>174</v>
      </c>
      <c r="C8848" s="2" t="s">
        <v>47</v>
      </c>
      <c r="D8848" s="2" t="s">
        <v>12</v>
      </c>
      <c r="E8848" s="2" t="s">
        <v>74</v>
      </c>
      <c r="F8848" s="2" t="s">
        <v>977</v>
      </c>
      <c r="G8848" s="14" t="n">
        <v>9.5</v>
      </c>
      <c r="H8848" s="14" t="n">
        <v>6.6</v>
      </c>
      <c r="I8848" s="14" t="n">
        <v>9.5</v>
      </c>
      <c r="J8848" s="23" t="n">
        <f aca="false">IF(AND(E8848="Priority",ISNUMBER('Cost model'!N170)),'Cost model'!N170,'Cost model'!M170)</f>
        <v>25.5</v>
      </c>
      <c r="K8848" s="14" t="n">
        <f aca="false">J8848-H8848</f>
        <v>18.9</v>
      </c>
      <c r="L8848" s="14" t="n">
        <f aca="false">G8848-H8848</f>
        <v>2.9</v>
      </c>
    </row>
    <row r="8849" customFormat="false" ht="15" hidden="false" customHeight="false" outlineLevel="0" collapsed="false">
      <c r="A8849" s="2" t="s">
        <v>158</v>
      </c>
      <c r="B8849" s="2" t="s">
        <v>158</v>
      </c>
      <c r="C8849" s="2" t="s">
        <v>47</v>
      </c>
      <c r="D8849" s="2" t="s">
        <v>10</v>
      </c>
      <c r="E8849" s="2" t="s">
        <v>74</v>
      </c>
      <c r="F8849" s="2" t="s">
        <v>977</v>
      </c>
      <c r="G8849" s="14" t="n">
        <v>9.5</v>
      </c>
      <c r="H8849" s="14" t="n">
        <v>8.14</v>
      </c>
      <c r="I8849" s="14" t="n">
        <v>9.5</v>
      </c>
      <c r="J8849" s="23" t="n">
        <f aca="false">IF(AND(E8849="Priority",ISNUMBER('Cost model'!N422)),'Cost model'!N422,'Cost model'!M422)</f>
        <v>8.5</v>
      </c>
      <c r="K8849" s="14" t="n">
        <f aca="false">J8849-H8849</f>
        <v>0.359999999999999</v>
      </c>
      <c r="L8849" s="14" t="n">
        <f aca="false">G8849-H8849</f>
        <v>1.36</v>
      </c>
    </row>
    <row r="8850" customFormat="false" ht="15" hidden="false" customHeight="false" outlineLevel="0" collapsed="false">
      <c r="A8850" s="2" t="s">
        <v>174</v>
      </c>
      <c r="B8850" s="2" t="s">
        <v>174</v>
      </c>
      <c r="C8850" s="2" t="s">
        <v>48</v>
      </c>
      <c r="D8850" s="2" t="s">
        <v>12</v>
      </c>
      <c r="E8850" s="2" t="s">
        <v>74</v>
      </c>
      <c r="F8850" s="2" t="s">
        <v>977</v>
      </c>
      <c r="G8850" s="14" t="n">
        <v>12.5</v>
      </c>
      <c r="H8850" s="14" t="n">
        <v>28.86</v>
      </c>
      <c r="I8850" s="14" t="n">
        <v>12.5</v>
      </c>
      <c r="J8850" s="23" t="n">
        <f aca="false">IF(AND(E8850="Priority",ISNUMBER('Cost model'!N171)),'Cost model'!N171,'Cost model'!M171)</f>
        <v>40</v>
      </c>
      <c r="K8850" s="14" t="n">
        <f aca="false">J8850-H8850</f>
        <v>11.14</v>
      </c>
      <c r="L8850" s="14" t="n">
        <f aca="false">G8850-H8850</f>
        <v>-16.36</v>
      </c>
    </row>
    <row r="8851" customFormat="false" ht="15" hidden="false" customHeight="false" outlineLevel="0" collapsed="false">
      <c r="A8851" s="2" t="s">
        <v>124</v>
      </c>
      <c r="B8851" s="2" t="s">
        <v>124</v>
      </c>
      <c r="C8851" s="2" t="s">
        <v>47</v>
      </c>
      <c r="D8851" s="2" t="s">
        <v>14</v>
      </c>
      <c r="E8851" s="2" t="s">
        <v>74</v>
      </c>
      <c r="F8851" s="2" t="s">
        <v>977</v>
      </c>
      <c r="G8851" s="14" t="n">
        <v>25</v>
      </c>
      <c r="H8851" s="14" t="n">
        <v>137.9</v>
      </c>
      <c r="I8851" s="14" t="n">
        <v>25</v>
      </c>
      <c r="J8851" s="23" t="n">
        <f aca="false">IF(AND(E8851="Priority",ISNUMBER('Cost model'!N326)),'Cost model'!N326,'Cost model'!M326)</f>
        <v>110</v>
      </c>
      <c r="K8851" s="14" t="n">
        <f aca="false">J8851-H8851</f>
        <v>-27.9</v>
      </c>
      <c r="L8851" s="14" t="n">
        <f aca="false">G8851-H8851</f>
        <v>-112.9</v>
      </c>
    </row>
    <row r="8852" customFormat="false" ht="15" hidden="false" customHeight="false" outlineLevel="0" collapsed="false">
      <c r="A8852" s="2" t="s">
        <v>142</v>
      </c>
      <c r="B8852" s="2" t="s">
        <v>142</v>
      </c>
      <c r="C8852" s="2" t="s">
        <v>48</v>
      </c>
      <c r="D8852" s="2" t="s">
        <v>12</v>
      </c>
      <c r="E8852" s="2" t="s">
        <v>74</v>
      </c>
      <c r="F8852" s="2" t="s">
        <v>977</v>
      </c>
      <c r="G8852" s="14" t="n">
        <v>12.5</v>
      </c>
      <c r="H8852" s="14" t="n">
        <v>40.38</v>
      </c>
      <c r="I8852" s="14" t="n">
        <v>12.5</v>
      </c>
      <c r="J8852" s="23" t="n">
        <f aca="false">IF(AND(E8852="Priority",ISNUMBER('Cost model'!N636)),'Cost model'!N636,'Cost model'!M636)</f>
        <v>40</v>
      </c>
      <c r="K8852" s="14" t="n">
        <f aca="false">J8852-H8852</f>
        <v>-0.380000000000003</v>
      </c>
      <c r="L8852" s="14" t="n">
        <f aca="false">G8852-H8852</f>
        <v>-27.88</v>
      </c>
    </row>
    <row r="8853" customFormat="false" ht="15" hidden="false" customHeight="false" outlineLevel="0" collapsed="false">
      <c r="A8853" s="2" t="s">
        <v>124</v>
      </c>
      <c r="B8853" s="2" t="s">
        <v>124</v>
      </c>
      <c r="C8853" s="2" t="s">
        <v>47</v>
      </c>
      <c r="D8853" s="2" t="s">
        <v>12</v>
      </c>
      <c r="E8853" s="2" t="s">
        <v>74</v>
      </c>
      <c r="F8853" s="2" t="s">
        <v>977</v>
      </c>
      <c r="G8853" s="14" t="n">
        <v>9.5</v>
      </c>
      <c r="H8853" s="14" t="n">
        <v>10.31</v>
      </c>
      <c r="I8853" s="14" t="n">
        <v>9.5</v>
      </c>
      <c r="J8853" s="23" t="n">
        <f aca="false">IF(AND(E8853="Priority",ISNUMBER('Cost model'!N320)),'Cost model'!N320,'Cost model'!M320)</f>
        <v>24.5</v>
      </c>
      <c r="K8853" s="14" t="n">
        <f aca="false">J8853-H8853</f>
        <v>14.19</v>
      </c>
      <c r="L8853" s="14" t="n">
        <f aca="false">G8853-H8853</f>
        <v>-0.810000000000001</v>
      </c>
    </row>
    <row r="8854" customFormat="false" ht="15" hidden="false" customHeight="false" outlineLevel="0" collapsed="false">
      <c r="A8854" s="2" t="s">
        <v>174</v>
      </c>
      <c r="B8854" s="2" t="s">
        <v>174</v>
      </c>
      <c r="C8854" s="2" t="s">
        <v>47</v>
      </c>
      <c r="D8854" s="2" t="s">
        <v>10</v>
      </c>
      <c r="E8854" s="2" t="s">
        <v>74</v>
      </c>
      <c r="F8854" s="2" t="s">
        <v>977</v>
      </c>
      <c r="G8854" s="14" t="n">
        <v>9.5</v>
      </c>
      <c r="H8854" s="14" t="n">
        <v>6.6</v>
      </c>
      <c r="I8854" s="14" t="n">
        <v>9.5</v>
      </c>
      <c r="J8854" s="23" t="n">
        <f aca="false">IF(AND(E8854="Priority",ISNUMBER('Cost model'!N167)),'Cost model'!N167,'Cost model'!M167)</f>
        <v>8.5</v>
      </c>
      <c r="K8854" s="14" t="n">
        <f aca="false">J8854-H8854</f>
        <v>1.9</v>
      </c>
      <c r="L8854" s="14" t="n">
        <f aca="false">G8854-H8854</f>
        <v>2.9</v>
      </c>
    </row>
    <row r="8855" customFormat="false" ht="15" hidden="false" customHeight="false" outlineLevel="0" collapsed="false">
      <c r="A8855" s="2" t="s">
        <v>174</v>
      </c>
      <c r="B8855" s="2" t="s">
        <v>158</v>
      </c>
      <c r="C8855" s="2" t="s">
        <v>47</v>
      </c>
      <c r="D8855" s="2" t="s">
        <v>10</v>
      </c>
      <c r="E8855" s="2" t="s">
        <v>74</v>
      </c>
      <c r="F8855" s="2" t="s">
        <v>976</v>
      </c>
      <c r="G8855" s="14" t="n">
        <v>9.5</v>
      </c>
      <c r="H8855" s="14" t="n">
        <v>11.59</v>
      </c>
      <c r="I8855" s="14" t="n">
        <v>14.5</v>
      </c>
      <c r="J8855" s="23" t="n">
        <f aca="false">IF(AND(E8855="Priority",ISNUMBER('Cost model'!N137)),'Cost model'!N137,'Cost model'!M137)</f>
        <v>13.5</v>
      </c>
      <c r="K8855" s="14" t="n">
        <f aca="false">J8855-H8855</f>
        <v>1.91</v>
      </c>
      <c r="L8855" s="14" t="n">
        <f aca="false">G8855-H8855</f>
        <v>-2.09</v>
      </c>
    </row>
    <row r="8856" customFormat="false" ht="15" hidden="false" customHeight="false" outlineLevel="0" collapsed="false">
      <c r="A8856" s="2" t="s">
        <v>174</v>
      </c>
      <c r="B8856" s="2" t="s">
        <v>174</v>
      </c>
      <c r="C8856" s="2" t="s">
        <v>48</v>
      </c>
      <c r="D8856" s="2" t="s">
        <v>10</v>
      </c>
      <c r="E8856" s="2" t="s">
        <v>74</v>
      </c>
      <c r="F8856" s="2" t="s">
        <v>977</v>
      </c>
      <c r="G8856" s="14" t="n">
        <v>12.5</v>
      </c>
      <c r="H8856" s="14" t="n">
        <v>19.09</v>
      </c>
      <c r="I8856" s="14" t="n">
        <v>12.5</v>
      </c>
      <c r="J8856" s="23" t="n">
        <f aca="false">IF(AND(E8856="Priority",ISNUMBER('Cost model'!N168)),'Cost model'!N168,'Cost model'!M168)</f>
        <v>13.5</v>
      </c>
      <c r="K8856" s="14" t="n">
        <f aca="false">J8856-H8856</f>
        <v>-5.59</v>
      </c>
      <c r="L8856" s="14" t="n">
        <f aca="false">G8856-H8856</f>
        <v>-6.59</v>
      </c>
    </row>
    <row r="8857" customFormat="false" ht="15" hidden="false" customHeight="false" outlineLevel="0" collapsed="false">
      <c r="A8857" s="2" t="s">
        <v>124</v>
      </c>
      <c r="B8857" s="2" t="s">
        <v>124</v>
      </c>
      <c r="C8857" s="2" t="s">
        <v>48</v>
      </c>
      <c r="D8857" s="2" t="s">
        <v>10</v>
      </c>
      <c r="E8857" s="2" t="s">
        <v>74</v>
      </c>
      <c r="F8857" s="2" t="s">
        <v>977</v>
      </c>
      <c r="G8857" s="14" t="n">
        <v>12.5</v>
      </c>
      <c r="H8857" s="14" t="n">
        <v>11.23</v>
      </c>
      <c r="I8857" s="14" t="n">
        <v>12.5</v>
      </c>
      <c r="J8857" s="23" t="n">
        <f aca="false">IF(AND(E8857="Priority",ISNUMBER('Cost model'!N318)),'Cost model'!N318,'Cost model'!M318)</f>
        <v>14.5</v>
      </c>
      <c r="K8857" s="14" t="n">
        <f aca="false">J8857-H8857</f>
        <v>3.27</v>
      </c>
      <c r="L8857" s="14" t="n">
        <f aca="false">G8857-H8857</f>
        <v>1.27</v>
      </c>
    </row>
    <row r="8858" customFormat="false" ht="15" hidden="false" customHeight="false" outlineLevel="0" collapsed="false">
      <c r="A8858" s="2" t="s">
        <v>174</v>
      </c>
      <c r="B8858" s="2" t="s">
        <v>174</v>
      </c>
      <c r="C8858" s="2" t="s">
        <v>48</v>
      </c>
      <c r="D8858" s="2" t="s">
        <v>10</v>
      </c>
      <c r="E8858" s="2" t="s">
        <v>74</v>
      </c>
      <c r="F8858" s="2" t="s">
        <v>977</v>
      </c>
      <c r="G8858" s="14" t="n">
        <v>12.5</v>
      </c>
      <c r="H8858" s="14" t="n">
        <v>10.49</v>
      </c>
      <c r="I8858" s="14" t="n">
        <v>12.5</v>
      </c>
      <c r="J8858" s="23" t="n">
        <f aca="false">IF(AND(E8858="Priority",ISNUMBER('Cost model'!N168)),'Cost model'!N168,'Cost model'!M168)</f>
        <v>13.5</v>
      </c>
      <c r="K8858" s="14" t="n">
        <f aca="false">J8858-H8858</f>
        <v>3.01</v>
      </c>
      <c r="L8858" s="14" t="n">
        <f aca="false">G8858-H8858</f>
        <v>2.01</v>
      </c>
    </row>
    <row r="8859" customFormat="false" ht="15" hidden="false" customHeight="false" outlineLevel="0" collapsed="false">
      <c r="A8859" s="2" t="s">
        <v>174</v>
      </c>
      <c r="B8859" s="2" t="s">
        <v>174</v>
      </c>
      <c r="C8859" s="2" t="s">
        <v>47</v>
      </c>
      <c r="D8859" s="2" t="s">
        <v>12</v>
      </c>
      <c r="E8859" s="2" t="s">
        <v>74</v>
      </c>
      <c r="F8859" s="2" t="s">
        <v>977</v>
      </c>
      <c r="G8859" s="14" t="n">
        <v>9.5</v>
      </c>
      <c r="H8859" s="14" t="n">
        <v>43.32</v>
      </c>
      <c r="I8859" s="14" t="n">
        <v>9.5</v>
      </c>
      <c r="J8859" s="23" t="n">
        <f aca="false">IF(AND(E8859="Priority",ISNUMBER('Cost model'!N170)),'Cost model'!N170,'Cost model'!M170)</f>
        <v>25.5</v>
      </c>
      <c r="K8859" s="14" t="n">
        <f aca="false">J8859-H8859</f>
        <v>-17.82</v>
      </c>
      <c r="L8859" s="14" t="n">
        <f aca="false">G8859-H8859</f>
        <v>-33.82</v>
      </c>
    </row>
    <row r="8860" customFormat="false" ht="15" hidden="false" customHeight="false" outlineLevel="0" collapsed="false">
      <c r="A8860" s="2" t="s">
        <v>174</v>
      </c>
      <c r="B8860" s="2" t="s">
        <v>174</v>
      </c>
      <c r="C8860" s="2" t="s">
        <v>49</v>
      </c>
      <c r="D8860" s="2" t="s">
        <v>10</v>
      </c>
      <c r="E8860" s="2" t="s">
        <v>74</v>
      </c>
      <c r="F8860" s="2" t="s">
        <v>977</v>
      </c>
      <c r="G8860" s="14" t="n">
        <v>17.5</v>
      </c>
      <c r="H8860" s="14" t="n">
        <v>25.04</v>
      </c>
      <c r="I8860" s="14" t="n">
        <v>17.5</v>
      </c>
      <c r="J8860" s="23" t="n">
        <f aca="false">IF(AND(E8860="Priority",ISNUMBER('Cost model'!N169)),'Cost model'!N169,'Cost model'!M169)</f>
        <v>18.5</v>
      </c>
      <c r="K8860" s="14" t="n">
        <f aca="false">J8860-H8860</f>
        <v>-6.54</v>
      </c>
      <c r="L8860" s="14" t="n">
        <f aca="false">G8860-H8860</f>
        <v>-7.54</v>
      </c>
    </row>
    <row r="8861" customFormat="false" ht="15" hidden="false" customHeight="false" outlineLevel="0" collapsed="false">
      <c r="A8861" s="2" t="s">
        <v>124</v>
      </c>
      <c r="B8861" s="2" t="s">
        <v>124</v>
      </c>
      <c r="C8861" s="2" t="s">
        <v>47</v>
      </c>
      <c r="D8861" s="2" t="s">
        <v>12</v>
      </c>
      <c r="E8861" s="2" t="s">
        <v>74</v>
      </c>
      <c r="F8861" s="2" t="s">
        <v>977</v>
      </c>
      <c r="G8861" s="14" t="n">
        <v>9.5</v>
      </c>
      <c r="H8861" s="14" t="n">
        <v>41.81</v>
      </c>
      <c r="I8861" s="14" t="n">
        <v>9.5</v>
      </c>
      <c r="J8861" s="23" t="n">
        <f aca="false">IF(AND(E8861="Priority",ISNUMBER('Cost model'!N320)),'Cost model'!N320,'Cost model'!M320)</f>
        <v>24.5</v>
      </c>
      <c r="K8861" s="14" t="n">
        <f aca="false">J8861-H8861</f>
        <v>-17.31</v>
      </c>
      <c r="L8861" s="14" t="n">
        <f aca="false">G8861-H8861</f>
        <v>-32.31</v>
      </c>
    </row>
    <row r="8862" customFormat="false" ht="15" hidden="false" customHeight="false" outlineLevel="0" collapsed="false">
      <c r="A8862" s="2" t="s">
        <v>142</v>
      </c>
      <c r="B8862" s="2" t="s">
        <v>158</v>
      </c>
      <c r="C8862" s="2" t="s">
        <v>47</v>
      </c>
      <c r="D8862" s="2" t="s">
        <v>12</v>
      </c>
      <c r="E8862" s="2" t="s">
        <v>74</v>
      </c>
      <c r="F8862" s="2" t="s">
        <v>976</v>
      </c>
      <c r="G8862" s="14" t="n">
        <v>9.5</v>
      </c>
      <c r="H8862" s="14" t="n">
        <v>44.14</v>
      </c>
      <c r="I8862" s="14" t="n">
        <v>19.5</v>
      </c>
      <c r="J8862" s="23" t="n">
        <f aca="false">IF(AND(E8862="Priority",ISNUMBER('Cost model'!N650)),'Cost model'!N650,'Cost model'!M650)</f>
        <v>40</v>
      </c>
      <c r="K8862" s="14" t="n">
        <f aca="false">J8862-H8862</f>
        <v>-4.14</v>
      </c>
      <c r="L8862" s="14" t="n">
        <f aca="false">G8862-H8862</f>
        <v>-34.64</v>
      </c>
    </row>
    <row r="8863" customFormat="false" ht="15" hidden="false" customHeight="false" outlineLevel="0" collapsed="false">
      <c r="A8863" s="2" t="s">
        <v>124</v>
      </c>
      <c r="B8863" s="2" t="s">
        <v>124</v>
      </c>
      <c r="C8863" s="2" t="s">
        <v>49</v>
      </c>
      <c r="D8863" s="2" t="s">
        <v>10</v>
      </c>
      <c r="E8863" s="2" t="s">
        <v>83</v>
      </c>
      <c r="F8863" s="2" t="s">
        <v>977</v>
      </c>
      <c r="G8863" s="14" t="n">
        <v>24.5</v>
      </c>
      <c r="H8863" s="14" t="n">
        <v>35.83</v>
      </c>
      <c r="I8863" s="14" t="n">
        <v>24.5</v>
      </c>
      <c r="J8863" s="23" t="n">
        <f aca="false">IF(AND(E8863="Priority",ISNUMBER('Cost model'!N319)),'Cost model'!N319,'Cost model'!M319)</f>
        <v>22.5</v>
      </c>
      <c r="K8863" s="14" t="n">
        <f aca="false">J8863-H8863</f>
        <v>-13.33</v>
      </c>
      <c r="L8863" s="14" t="n">
        <f aca="false">G8863-H8863</f>
        <v>-11.33</v>
      </c>
    </row>
    <row r="8864" customFormat="false" ht="15" hidden="false" customHeight="false" outlineLevel="0" collapsed="false">
      <c r="A8864" s="2" t="s">
        <v>174</v>
      </c>
      <c r="B8864" s="2" t="s">
        <v>142</v>
      </c>
      <c r="C8864" s="2" t="s">
        <v>48</v>
      </c>
      <c r="D8864" s="2" t="s">
        <v>12</v>
      </c>
      <c r="E8864" s="2" t="s">
        <v>74</v>
      </c>
      <c r="F8864" s="2" t="s">
        <v>976</v>
      </c>
      <c r="G8864" s="14" t="n">
        <v>12.5</v>
      </c>
      <c r="H8864" s="14" t="n">
        <v>46.27</v>
      </c>
      <c r="I8864" s="14" t="n">
        <v>12.5</v>
      </c>
      <c r="J8864" s="23" t="n">
        <f aca="false">IF(AND(E8864="Priority",ISNUMBER('Cost model'!N126)),'Cost model'!N126,'Cost model'!M126)</f>
        <v>45</v>
      </c>
      <c r="K8864" s="14" t="n">
        <f aca="false">J8864-H8864</f>
        <v>-1.27</v>
      </c>
      <c r="L8864" s="14" t="n">
        <f aca="false">G8864-H8864</f>
        <v>-33.77</v>
      </c>
    </row>
    <row r="8865" customFormat="false" ht="15" hidden="false" customHeight="false" outlineLevel="0" collapsed="false">
      <c r="A8865" s="2" t="s">
        <v>142</v>
      </c>
      <c r="B8865" s="2" t="s">
        <v>142</v>
      </c>
      <c r="C8865" s="2" t="s">
        <v>48</v>
      </c>
      <c r="D8865" s="2" t="s">
        <v>10</v>
      </c>
      <c r="E8865" s="2" t="s">
        <v>83</v>
      </c>
      <c r="F8865" s="2" t="s">
        <v>977</v>
      </c>
      <c r="G8865" s="14" t="n">
        <v>17.5</v>
      </c>
      <c r="H8865" s="14" t="n">
        <v>33.76</v>
      </c>
      <c r="I8865" s="14" t="n">
        <v>17.5</v>
      </c>
      <c r="J8865" s="23" t="n">
        <f aca="false">IF(AND(E8865="Priority",ISNUMBER('Cost model'!N633)),'Cost model'!N633,'Cost model'!M633)</f>
        <v>16.5</v>
      </c>
      <c r="K8865" s="14" t="n">
        <f aca="false">J8865-H8865</f>
        <v>-17.26</v>
      </c>
      <c r="L8865" s="14" t="n">
        <f aca="false">G8865-H8865</f>
        <v>-16.26</v>
      </c>
    </row>
    <row r="8866" customFormat="false" ht="15" hidden="false" customHeight="false" outlineLevel="0" collapsed="false">
      <c r="A8866" s="2" t="s">
        <v>174</v>
      </c>
      <c r="B8866" s="2" t="s">
        <v>174</v>
      </c>
      <c r="C8866" s="2" t="s">
        <v>47</v>
      </c>
      <c r="D8866" s="2" t="s">
        <v>12</v>
      </c>
      <c r="E8866" s="2" t="s">
        <v>74</v>
      </c>
      <c r="F8866" s="2" t="s">
        <v>977</v>
      </c>
      <c r="G8866" s="14" t="n">
        <v>9.5</v>
      </c>
      <c r="H8866" s="14" t="n">
        <v>54.27</v>
      </c>
      <c r="I8866" s="14" t="n">
        <v>9.5</v>
      </c>
      <c r="J8866" s="23" t="n">
        <f aca="false">IF(AND(E8866="Priority",ISNUMBER('Cost model'!N170)),'Cost model'!N170,'Cost model'!M170)</f>
        <v>25.5</v>
      </c>
      <c r="K8866" s="14" t="n">
        <f aca="false">J8866-H8866</f>
        <v>-28.77</v>
      </c>
      <c r="L8866" s="14" t="n">
        <f aca="false">G8866-H8866</f>
        <v>-44.77</v>
      </c>
    </row>
    <row r="8867" customFormat="false" ht="15" hidden="false" customHeight="false" outlineLevel="0" collapsed="false">
      <c r="A8867" s="2" t="s">
        <v>124</v>
      </c>
      <c r="B8867" s="2" t="s">
        <v>124</v>
      </c>
      <c r="C8867" s="2" t="s">
        <v>49</v>
      </c>
      <c r="D8867" s="2" t="s">
        <v>10</v>
      </c>
      <c r="E8867" s="2" t="s">
        <v>83</v>
      </c>
      <c r="F8867" s="2" t="s">
        <v>977</v>
      </c>
      <c r="G8867" s="14" t="n">
        <v>24.5</v>
      </c>
      <c r="H8867" s="14" t="n">
        <v>21.1</v>
      </c>
      <c r="I8867" s="14" t="n">
        <v>24.5</v>
      </c>
      <c r="J8867" s="23" t="n">
        <f aca="false">IF(AND(E8867="Priority",ISNUMBER('Cost model'!N319)),'Cost model'!N319,'Cost model'!M319)</f>
        <v>22.5</v>
      </c>
      <c r="K8867" s="14" t="n">
        <f aca="false">J8867-H8867</f>
        <v>1.4</v>
      </c>
      <c r="L8867" s="14" t="n">
        <f aca="false">G8867-H8867</f>
        <v>3.4</v>
      </c>
    </row>
    <row r="8868" customFormat="false" ht="15" hidden="false" customHeight="false" outlineLevel="0" collapsed="false">
      <c r="A8868" s="2" t="s">
        <v>142</v>
      </c>
      <c r="B8868" s="2" t="s">
        <v>142</v>
      </c>
      <c r="C8868" s="2" t="s">
        <v>47</v>
      </c>
      <c r="D8868" s="2" t="s">
        <v>10</v>
      </c>
      <c r="E8868" s="2" t="s">
        <v>74</v>
      </c>
      <c r="F8868" s="2" t="s">
        <v>977</v>
      </c>
      <c r="G8868" s="14" t="n">
        <v>9.5</v>
      </c>
      <c r="H8868" s="14" t="n">
        <v>6.41</v>
      </c>
      <c r="I8868" s="14" t="n">
        <v>9.5</v>
      </c>
      <c r="J8868" s="23" t="n">
        <f aca="false">IF(AND(E8868="Priority",ISNUMBER('Cost model'!N632)),'Cost model'!N632,'Cost model'!M632)</f>
        <v>9.5</v>
      </c>
      <c r="K8868" s="14" t="n">
        <f aca="false">J8868-H8868</f>
        <v>3.09</v>
      </c>
      <c r="L8868" s="14" t="n">
        <f aca="false">G8868-H8868</f>
        <v>3.09</v>
      </c>
    </row>
    <row r="8869" customFormat="false" ht="15" hidden="false" customHeight="false" outlineLevel="0" collapsed="false">
      <c r="A8869" s="2" t="s">
        <v>124</v>
      </c>
      <c r="B8869" s="2" t="s">
        <v>124</v>
      </c>
      <c r="C8869" s="2" t="s">
        <v>48</v>
      </c>
      <c r="D8869" s="2" t="s">
        <v>10</v>
      </c>
      <c r="E8869" s="2" t="s">
        <v>74</v>
      </c>
      <c r="F8869" s="2" t="s">
        <v>977</v>
      </c>
      <c r="G8869" s="14" t="n">
        <v>12.5</v>
      </c>
      <c r="H8869" s="14" t="n">
        <v>10.73</v>
      </c>
      <c r="I8869" s="14" t="n">
        <v>12.5</v>
      </c>
      <c r="J8869" s="23" t="n">
        <f aca="false">IF(AND(E8869="Priority",ISNUMBER('Cost model'!N318)),'Cost model'!N318,'Cost model'!M318)</f>
        <v>14.5</v>
      </c>
      <c r="K8869" s="14" t="n">
        <f aca="false">J8869-H8869</f>
        <v>3.77</v>
      </c>
      <c r="L8869" s="14" t="n">
        <f aca="false">G8869-H8869</f>
        <v>1.77</v>
      </c>
    </row>
    <row r="8870" customFormat="false" ht="15" hidden="false" customHeight="false" outlineLevel="0" collapsed="false">
      <c r="A8870" s="2" t="s">
        <v>142</v>
      </c>
      <c r="B8870" s="2" t="s">
        <v>142</v>
      </c>
      <c r="C8870" s="2" t="s">
        <v>47</v>
      </c>
      <c r="D8870" s="2" t="s">
        <v>10</v>
      </c>
      <c r="E8870" s="2" t="s">
        <v>74</v>
      </c>
      <c r="F8870" s="2" t="s">
        <v>977</v>
      </c>
      <c r="G8870" s="14" t="n">
        <v>9.5</v>
      </c>
      <c r="H8870" s="14" t="n">
        <v>23.88</v>
      </c>
      <c r="I8870" s="14" t="n">
        <v>9.5</v>
      </c>
      <c r="J8870" s="23" t="n">
        <f aca="false">IF(AND(E8870="Priority",ISNUMBER('Cost model'!N632)),'Cost model'!N632,'Cost model'!M632)</f>
        <v>9.5</v>
      </c>
      <c r="K8870" s="14" t="n">
        <f aca="false">J8870-H8870</f>
        <v>-14.38</v>
      </c>
      <c r="L8870" s="14" t="n">
        <f aca="false">G8870-H8870</f>
        <v>-14.38</v>
      </c>
    </row>
    <row r="8871" customFormat="false" ht="15" hidden="false" customHeight="false" outlineLevel="0" collapsed="false">
      <c r="A8871" s="2" t="s">
        <v>142</v>
      </c>
      <c r="B8871" s="2" t="s">
        <v>142</v>
      </c>
      <c r="C8871" s="2" t="s">
        <v>48</v>
      </c>
      <c r="D8871" s="2" t="s">
        <v>10</v>
      </c>
      <c r="E8871" s="2" t="s">
        <v>74</v>
      </c>
      <c r="F8871" s="2" t="s">
        <v>977</v>
      </c>
      <c r="G8871" s="14" t="n">
        <v>12.5</v>
      </c>
      <c r="H8871" s="14" t="n">
        <v>10.48</v>
      </c>
      <c r="I8871" s="14" t="n">
        <v>12.5</v>
      </c>
      <c r="J8871" s="23" t="n">
        <f aca="false">IF(AND(E8871="Priority",ISNUMBER('Cost model'!N633)),'Cost model'!N633,'Cost model'!M633)</f>
        <v>11.5</v>
      </c>
      <c r="K8871" s="14" t="n">
        <f aca="false">J8871-H8871</f>
        <v>1.02</v>
      </c>
      <c r="L8871" s="14" t="n">
        <f aca="false">G8871-H8871</f>
        <v>2.02</v>
      </c>
    </row>
    <row r="8872" customFormat="false" ht="15" hidden="false" customHeight="false" outlineLevel="0" collapsed="false">
      <c r="A8872" s="2" t="s">
        <v>142</v>
      </c>
      <c r="B8872" s="2" t="s">
        <v>142</v>
      </c>
      <c r="C8872" s="2" t="s">
        <v>48</v>
      </c>
      <c r="D8872" s="2" t="s">
        <v>12</v>
      </c>
      <c r="E8872" s="2" t="s">
        <v>74</v>
      </c>
      <c r="F8872" s="2" t="s">
        <v>977</v>
      </c>
      <c r="G8872" s="14" t="n">
        <v>12.5</v>
      </c>
      <c r="H8872" s="14" t="n">
        <v>25.56</v>
      </c>
      <c r="I8872" s="14" t="n">
        <v>12.5</v>
      </c>
      <c r="J8872" s="23" t="n">
        <f aca="false">IF(AND(E8872="Priority",ISNUMBER('Cost model'!N636)),'Cost model'!N636,'Cost model'!M636)</f>
        <v>40</v>
      </c>
      <c r="K8872" s="14" t="n">
        <f aca="false">J8872-H8872</f>
        <v>14.44</v>
      </c>
      <c r="L8872" s="14" t="n">
        <f aca="false">G8872-H8872</f>
        <v>-13.06</v>
      </c>
    </row>
    <row r="8873" customFormat="false" ht="15" hidden="false" customHeight="false" outlineLevel="0" collapsed="false">
      <c r="A8873" s="2" t="s">
        <v>174</v>
      </c>
      <c r="B8873" s="2" t="s">
        <v>174</v>
      </c>
      <c r="C8873" s="2" t="s">
        <v>48</v>
      </c>
      <c r="D8873" s="2" t="s">
        <v>13</v>
      </c>
      <c r="E8873" s="2" t="s">
        <v>74</v>
      </c>
      <c r="F8873" s="2" t="s">
        <v>977</v>
      </c>
      <c r="G8873" s="14" t="n">
        <v>24.5</v>
      </c>
      <c r="H8873" s="14" t="n">
        <v>78.43</v>
      </c>
      <c r="I8873" s="14" t="n">
        <v>24.5</v>
      </c>
      <c r="J8873" s="23" t="n">
        <f aca="false">IF(AND(E8873="Priority",ISNUMBER('Cost model'!N174)),'Cost model'!N174,'Cost model'!M174)</f>
        <v>70</v>
      </c>
      <c r="K8873" s="14" t="n">
        <f aca="false">J8873-H8873</f>
        <v>-8.43000000000001</v>
      </c>
      <c r="L8873" s="14" t="n">
        <f aca="false">G8873-H8873</f>
        <v>-53.93</v>
      </c>
    </row>
    <row r="8874" customFormat="false" ht="15" hidden="false" customHeight="false" outlineLevel="0" collapsed="false">
      <c r="A8874" s="2" t="s">
        <v>142</v>
      </c>
      <c r="B8874" s="2" t="s">
        <v>124</v>
      </c>
      <c r="C8874" s="2" t="s">
        <v>47</v>
      </c>
      <c r="D8874" s="2" t="s">
        <v>12</v>
      </c>
      <c r="E8874" s="2" t="s">
        <v>74</v>
      </c>
      <c r="F8874" s="2" t="s">
        <v>976</v>
      </c>
      <c r="G8874" s="14" t="n">
        <v>19.5</v>
      </c>
      <c r="H8874" s="14" t="n">
        <v>50.61</v>
      </c>
      <c r="I8874" s="14" t="n">
        <v>19.5</v>
      </c>
      <c r="J8874" s="23" t="n">
        <f aca="false">IF(AND(E8874="Priority",ISNUMBER('Cost model'!N665)),'Cost model'!N665,'Cost model'!M665)</f>
        <v>40</v>
      </c>
      <c r="K8874" s="14" t="n">
        <f aca="false">J8874-H8874</f>
        <v>-10.61</v>
      </c>
      <c r="L8874" s="14" t="n">
        <f aca="false">G8874-H8874</f>
        <v>-31.11</v>
      </c>
    </row>
    <row r="8875" customFormat="false" ht="15" hidden="false" customHeight="false" outlineLevel="0" collapsed="false">
      <c r="A8875" s="2" t="s">
        <v>174</v>
      </c>
      <c r="B8875" s="2" t="s">
        <v>124</v>
      </c>
      <c r="C8875" s="2" t="s">
        <v>48</v>
      </c>
      <c r="D8875" s="2" t="s">
        <v>12</v>
      </c>
      <c r="E8875" s="2" t="s">
        <v>74</v>
      </c>
      <c r="F8875" s="2" t="s">
        <v>976</v>
      </c>
      <c r="G8875" s="14" t="n">
        <v>12.5</v>
      </c>
      <c r="H8875" s="14" t="n">
        <v>46.15</v>
      </c>
      <c r="I8875" s="14" t="n">
        <v>12.5</v>
      </c>
      <c r="J8875" s="23" t="n">
        <f aca="false">IF(AND(E8875="Priority",ISNUMBER('Cost model'!N111)),'Cost model'!N111,'Cost model'!M111)</f>
        <v>45</v>
      </c>
      <c r="K8875" s="14" t="n">
        <f aca="false">J8875-H8875</f>
        <v>-1.15</v>
      </c>
      <c r="L8875" s="14" t="n">
        <f aca="false">G8875-H8875</f>
        <v>-33.65</v>
      </c>
    </row>
    <row r="8876" customFormat="false" ht="15" hidden="false" customHeight="false" outlineLevel="0" collapsed="false">
      <c r="A8876" s="2" t="s">
        <v>174</v>
      </c>
      <c r="B8876" s="2" t="s">
        <v>142</v>
      </c>
      <c r="C8876" s="2" t="s">
        <v>47</v>
      </c>
      <c r="D8876" s="2" t="s">
        <v>10</v>
      </c>
      <c r="E8876" s="2" t="s">
        <v>74</v>
      </c>
      <c r="F8876" s="2" t="s">
        <v>976</v>
      </c>
      <c r="G8876" s="14" t="n">
        <v>9.5</v>
      </c>
      <c r="H8876" s="14" t="n">
        <v>21.19</v>
      </c>
      <c r="I8876" s="14" t="n">
        <v>9.5</v>
      </c>
      <c r="J8876" s="23" t="n">
        <f aca="false">IF(AND(E8876="Priority",ISNUMBER('Cost model'!N122)),'Cost model'!N122,'Cost model'!M122)</f>
        <v>13.5</v>
      </c>
      <c r="K8876" s="14" t="n">
        <f aca="false">J8876-H8876</f>
        <v>-7.69</v>
      </c>
      <c r="L8876" s="14" t="n">
        <f aca="false">G8876-H8876</f>
        <v>-11.69</v>
      </c>
    </row>
    <row r="8877" customFormat="false" ht="15" hidden="false" customHeight="false" outlineLevel="0" collapsed="false">
      <c r="A8877" s="2" t="s">
        <v>142</v>
      </c>
      <c r="B8877" s="2" t="s">
        <v>142</v>
      </c>
      <c r="C8877" s="2" t="s">
        <v>49</v>
      </c>
      <c r="D8877" s="2" t="s">
        <v>12</v>
      </c>
      <c r="E8877" s="2" t="s">
        <v>83</v>
      </c>
      <c r="F8877" s="2" t="s">
        <v>977</v>
      </c>
      <c r="G8877" s="14" t="n">
        <v>29.5</v>
      </c>
      <c r="H8877" s="14" t="n">
        <v>26.44</v>
      </c>
      <c r="I8877" s="14" t="n">
        <v>29.5</v>
      </c>
      <c r="J8877" s="23" t="n">
        <f aca="false">IF(AND(E8877="Priority",ISNUMBER('Cost model'!N637)),'Cost model'!N637,'Cost model'!M637)</f>
        <v>60</v>
      </c>
      <c r="K8877" s="14" t="n">
        <f aca="false">J8877-H8877</f>
        <v>33.56</v>
      </c>
      <c r="L8877" s="14" t="n">
        <f aca="false">G8877-H8877</f>
        <v>3.06</v>
      </c>
    </row>
    <row r="8878" customFormat="false" ht="15" hidden="false" customHeight="false" outlineLevel="0" collapsed="false">
      <c r="A8878" s="2" t="s">
        <v>142</v>
      </c>
      <c r="B8878" s="2" t="s">
        <v>142</v>
      </c>
      <c r="C8878" s="2" t="s">
        <v>47</v>
      </c>
      <c r="D8878" s="2" t="s">
        <v>10</v>
      </c>
      <c r="E8878" s="2" t="s">
        <v>74</v>
      </c>
      <c r="F8878" s="2" t="s">
        <v>977</v>
      </c>
      <c r="G8878" s="14" t="n">
        <v>9.5</v>
      </c>
      <c r="H8878" s="14" t="n">
        <v>25.31</v>
      </c>
      <c r="I8878" s="14" t="n">
        <v>9.5</v>
      </c>
      <c r="J8878" s="23" t="n">
        <f aca="false">IF(AND(E8878="Priority",ISNUMBER('Cost model'!N632)),'Cost model'!N632,'Cost model'!M632)</f>
        <v>9.5</v>
      </c>
      <c r="K8878" s="14" t="n">
        <f aca="false">J8878-H8878</f>
        <v>-15.81</v>
      </c>
      <c r="L8878" s="14" t="n">
        <f aca="false">G8878-H8878</f>
        <v>-15.81</v>
      </c>
    </row>
    <row r="8879" customFormat="false" ht="15" hidden="false" customHeight="false" outlineLevel="0" collapsed="false">
      <c r="A8879" s="2" t="s">
        <v>174</v>
      </c>
      <c r="B8879" s="2" t="s">
        <v>174</v>
      </c>
      <c r="C8879" s="2" t="s">
        <v>47</v>
      </c>
      <c r="D8879" s="2" t="s">
        <v>10</v>
      </c>
      <c r="E8879" s="2" t="s">
        <v>74</v>
      </c>
      <c r="F8879" s="2" t="s">
        <v>977</v>
      </c>
      <c r="G8879" s="14" t="n">
        <v>9.5</v>
      </c>
      <c r="H8879" s="14" t="n">
        <v>7.38</v>
      </c>
      <c r="I8879" s="14" t="n">
        <v>9.5</v>
      </c>
      <c r="J8879" s="23" t="n">
        <f aca="false">IF(AND(E8879="Priority",ISNUMBER('Cost model'!N167)),'Cost model'!N167,'Cost model'!M167)</f>
        <v>8.5</v>
      </c>
      <c r="K8879" s="14" t="n">
        <f aca="false">J8879-H8879</f>
        <v>1.12</v>
      </c>
      <c r="L8879" s="14" t="n">
        <f aca="false">G8879-H8879</f>
        <v>2.12</v>
      </c>
    </row>
    <row r="8880" customFormat="false" ht="15" hidden="false" customHeight="false" outlineLevel="0" collapsed="false">
      <c r="A8880" s="2" t="s">
        <v>158</v>
      </c>
      <c r="B8880" s="2" t="s">
        <v>158</v>
      </c>
      <c r="C8880" s="2" t="s">
        <v>49</v>
      </c>
      <c r="D8880" s="2" t="s">
        <v>15</v>
      </c>
      <c r="E8880" s="2" t="s">
        <v>74</v>
      </c>
      <c r="F8880" s="2" t="s">
        <v>977</v>
      </c>
      <c r="G8880" s="14" t="n">
        <v>250</v>
      </c>
      <c r="H8880" s="14" t="n">
        <v>195.17</v>
      </c>
      <c r="I8880" s="14" t="n">
        <v>250</v>
      </c>
      <c r="J8880" s="23" t="n">
        <f aca="false">IF(AND(E8880="Priority",ISNUMBER('Cost model'!N436)),'Cost model'!N436,'Cost model'!M436)</f>
        <v>155</v>
      </c>
      <c r="K8880" s="14" t="n">
        <f aca="false">J8880-H8880</f>
        <v>-40.17</v>
      </c>
      <c r="L8880" s="14" t="n">
        <f aca="false">G8880-H8880</f>
        <v>54.83</v>
      </c>
    </row>
    <row r="8881" customFormat="false" ht="15" hidden="false" customHeight="false" outlineLevel="0" collapsed="false">
      <c r="A8881" s="2" t="s">
        <v>142</v>
      </c>
      <c r="B8881" s="2" t="s">
        <v>142</v>
      </c>
      <c r="C8881" s="2" t="s">
        <v>49</v>
      </c>
      <c r="D8881" s="2" t="s">
        <v>14</v>
      </c>
      <c r="E8881" s="2" t="s">
        <v>74</v>
      </c>
      <c r="F8881" s="2" t="s">
        <v>977</v>
      </c>
      <c r="G8881" s="14" t="n">
        <v>85</v>
      </c>
      <c r="H8881" s="14" t="n">
        <v>105.52</v>
      </c>
      <c r="I8881" s="14" t="n">
        <v>85</v>
      </c>
      <c r="J8881" s="23" t="n">
        <f aca="false">IF(AND(E8881="Priority",ISNUMBER('Cost model'!N643)),'Cost model'!N643,'Cost model'!M643)</f>
        <v>110</v>
      </c>
      <c r="K8881" s="14" t="n">
        <f aca="false">J8881-H8881</f>
        <v>4.48</v>
      </c>
      <c r="L8881" s="14" t="n">
        <f aca="false">G8881-H8881</f>
        <v>-20.52</v>
      </c>
    </row>
    <row r="8882" customFormat="false" ht="15" hidden="false" customHeight="false" outlineLevel="0" collapsed="false">
      <c r="A8882" s="2" t="s">
        <v>174</v>
      </c>
      <c r="B8882" s="2" t="s">
        <v>174</v>
      </c>
      <c r="C8882" s="2" t="s">
        <v>47</v>
      </c>
      <c r="D8882" s="2" t="s">
        <v>12</v>
      </c>
      <c r="E8882" s="2" t="s">
        <v>74</v>
      </c>
      <c r="F8882" s="2" t="s">
        <v>977</v>
      </c>
      <c r="G8882" s="14" t="n">
        <v>9.5</v>
      </c>
      <c r="H8882" s="14" t="n">
        <v>9.62</v>
      </c>
      <c r="I8882" s="14" t="n">
        <v>9.5</v>
      </c>
      <c r="J8882" s="23" t="n">
        <f aca="false">IF(AND(E8882="Priority",ISNUMBER('Cost model'!N170)),'Cost model'!N170,'Cost model'!M170)</f>
        <v>25.5</v>
      </c>
      <c r="K8882" s="14" t="n">
        <f aca="false">J8882-H8882</f>
        <v>15.88</v>
      </c>
      <c r="L8882" s="14" t="n">
        <f aca="false">G8882-H8882</f>
        <v>-0.119999999999999</v>
      </c>
    </row>
    <row r="8883" customFormat="false" ht="15" hidden="false" customHeight="false" outlineLevel="0" collapsed="false">
      <c r="A8883" s="2" t="s">
        <v>174</v>
      </c>
      <c r="B8883" s="2" t="s">
        <v>174</v>
      </c>
      <c r="C8883" s="2" t="s">
        <v>47</v>
      </c>
      <c r="D8883" s="2" t="s">
        <v>10</v>
      </c>
      <c r="E8883" s="2" t="s">
        <v>74</v>
      </c>
      <c r="F8883" s="2" t="s">
        <v>977</v>
      </c>
      <c r="G8883" s="14" t="n">
        <v>9.5</v>
      </c>
      <c r="H8883" s="14" t="n">
        <v>9.62</v>
      </c>
      <c r="I8883" s="14" t="n">
        <v>9.5</v>
      </c>
      <c r="J8883" s="23" t="n">
        <f aca="false">IF(AND(E8883="Priority",ISNUMBER('Cost model'!N167)),'Cost model'!N167,'Cost model'!M167)</f>
        <v>8.5</v>
      </c>
      <c r="K8883" s="14" t="n">
        <f aca="false">J8883-H8883</f>
        <v>-1.12</v>
      </c>
      <c r="L8883" s="14" t="n">
        <f aca="false">G8883-H8883</f>
        <v>-0.119999999999999</v>
      </c>
    </row>
    <row r="8884" customFormat="false" ht="15" hidden="false" customHeight="false" outlineLevel="0" collapsed="false">
      <c r="A8884" s="2" t="s">
        <v>221</v>
      </c>
      <c r="B8884" s="2" t="s">
        <v>221</v>
      </c>
      <c r="C8884" s="2" t="s">
        <v>47</v>
      </c>
      <c r="D8884" s="2" t="s">
        <v>12</v>
      </c>
      <c r="E8884" s="2" t="s">
        <v>74</v>
      </c>
      <c r="F8884" s="2" t="s">
        <v>977</v>
      </c>
      <c r="G8884" s="14" t="n">
        <v>9.5</v>
      </c>
      <c r="H8884" s="14" t="n">
        <v>10.22</v>
      </c>
      <c r="I8884" s="14" t="n">
        <v>9.5</v>
      </c>
      <c r="J8884" s="23" t="n">
        <f aca="false">IF(AND(E8884="Priority",ISNUMBER('Cost model'!N740)),'Cost model'!N740,'Cost model'!M740)</f>
        <v>22.5</v>
      </c>
      <c r="K8884" s="14" t="n">
        <f aca="false">J8884-H8884</f>
        <v>12.28</v>
      </c>
      <c r="L8884" s="14" t="n">
        <f aca="false">G8884-H8884</f>
        <v>-0.720000000000001</v>
      </c>
    </row>
    <row r="8885" customFormat="false" ht="15" hidden="false" customHeight="false" outlineLevel="0" collapsed="false">
      <c r="A8885" s="2" t="s">
        <v>124</v>
      </c>
      <c r="B8885" s="2" t="s">
        <v>124</v>
      </c>
      <c r="C8885" s="2" t="s">
        <v>47</v>
      </c>
      <c r="D8885" s="2" t="s">
        <v>10</v>
      </c>
      <c r="E8885" s="2" t="s">
        <v>83</v>
      </c>
      <c r="F8885" s="2" t="s">
        <v>977</v>
      </c>
      <c r="G8885" s="14" t="n">
        <v>14.5</v>
      </c>
      <c r="H8885" s="14" t="n">
        <v>21.1</v>
      </c>
      <c r="I8885" s="14" t="n">
        <v>14.5</v>
      </c>
      <c r="J8885" s="23" t="n">
        <f aca="false">IF(AND(E8885="Priority",ISNUMBER('Cost model'!N317)),'Cost model'!N317,'Cost model'!M317)</f>
        <v>15.5</v>
      </c>
      <c r="K8885" s="14" t="n">
        <f aca="false">J8885-H8885</f>
        <v>-5.6</v>
      </c>
      <c r="L8885" s="14" t="n">
        <f aca="false">G8885-H8885</f>
        <v>-6.6</v>
      </c>
    </row>
    <row r="8886" customFormat="false" ht="15" hidden="false" customHeight="false" outlineLevel="0" collapsed="false">
      <c r="A8886" s="2" t="s">
        <v>142</v>
      </c>
      <c r="B8886" s="2" t="s">
        <v>174</v>
      </c>
      <c r="C8886" s="2" t="s">
        <v>48</v>
      </c>
      <c r="D8886" s="2" t="s">
        <v>12</v>
      </c>
      <c r="E8886" s="2" t="s">
        <v>74</v>
      </c>
      <c r="F8886" s="2" t="s">
        <v>976</v>
      </c>
      <c r="G8886" s="14" t="n">
        <v>12.5</v>
      </c>
      <c r="H8886" s="14" t="n">
        <v>26.22</v>
      </c>
      <c r="I8886" s="14" t="n">
        <v>19.5</v>
      </c>
      <c r="J8886" s="23" t="n">
        <f aca="false">IF(AND(E8886="Priority",ISNUMBER('Cost model'!N696)),'Cost model'!N696,'Cost model'!M696)</f>
        <v>45</v>
      </c>
      <c r="K8886" s="14" t="n">
        <f aca="false">J8886-H8886</f>
        <v>18.78</v>
      </c>
      <c r="L8886" s="14" t="n">
        <f aca="false">G8886-H8886</f>
        <v>-13.72</v>
      </c>
    </row>
    <row r="8887" customFormat="false" ht="15" hidden="false" customHeight="false" outlineLevel="0" collapsed="false">
      <c r="A8887" s="2" t="s">
        <v>174</v>
      </c>
      <c r="B8887" s="2" t="s">
        <v>174</v>
      </c>
      <c r="C8887" s="2" t="s">
        <v>48</v>
      </c>
      <c r="D8887" s="2" t="s">
        <v>12</v>
      </c>
      <c r="E8887" s="2" t="s">
        <v>74</v>
      </c>
      <c r="F8887" s="2" t="s">
        <v>977</v>
      </c>
      <c r="G8887" s="14" t="n">
        <v>12.5</v>
      </c>
      <c r="H8887" s="14" t="n">
        <v>48.53</v>
      </c>
      <c r="I8887" s="14" t="n">
        <v>12.5</v>
      </c>
      <c r="J8887" s="23" t="n">
        <f aca="false">IF(AND(E8887="Priority",ISNUMBER('Cost model'!N171)),'Cost model'!N171,'Cost model'!M171)</f>
        <v>40</v>
      </c>
      <c r="K8887" s="14" t="n">
        <f aca="false">J8887-H8887</f>
        <v>-8.53</v>
      </c>
      <c r="L8887" s="14" t="n">
        <f aca="false">G8887-H8887</f>
        <v>-36.03</v>
      </c>
    </row>
    <row r="8888" customFormat="false" ht="15" hidden="false" customHeight="false" outlineLevel="0" collapsed="false">
      <c r="A8888" s="2" t="s">
        <v>124</v>
      </c>
      <c r="B8888" s="2" t="s">
        <v>124</v>
      </c>
      <c r="C8888" s="2" t="s">
        <v>47</v>
      </c>
      <c r="D8888" s="2" t="s">
        <v>12</v>
      </c>
      <c r="E8888" s="2" t="s">
        <v>83</v>
      </c>
      <c r="F8888" s="2" t="s">
        <v>977</v>
      </c>
      <c r="G8888" s="14" t="n">
        <v>19.5</v>
      </c>
      <c r="H8888" s="14" t="n">
        <v>58.31</v>
      </c>
      <c r="I8888" s="14" t="n">
        <v>19.5</v>
      </c>
      <c r="J8888" s="23" t="n">
        <f aca="false">IF(AND(E8888="Priority",ISNUMBER('Cost model'!N320)),'Cost model'!N320,'Cost model'!M320)</f>
        <v>35</v>
      </c>
      <c r="K8888" s="14" t="n">
        <f aca="false">J8888-H8888</f>
        <v>-23.31</v>
      </c>
      <c r="L8888" s="14" t="n">
        <f aca="false">G8888-H8888</f>
        <v>-38.81</v>
      </c>
    </row>
    <row r="8889" customFormat="false" ht="15" hidden="false" customHeight="false" outlineLevel="0" collapsed="false">
      <c r="A8889" s="2" t="s">
        <v>124</v>
      </c>
      <c r="B8889" s="2" t="s">
        <v>124</v>
      </c>
      <c r="C8889" s="2" t="s">
        <v>47</v>
      </c>
      <c r="D8889" s="2" t="s">
        <v>14</v>
      </c>
      <c r="E8889" s="2" t="s">
        <v>74</v>
      </c>
      <c r="F8889" s="2" t="s">
        <v>977</v>
      </c>
      <c r="G8889" s="14" t="n">
        <v>25</v>
      </c>
      <c r="H8889" s="14" t="n">
        <v>88.79</v>
      </c>
      <c r="I8889" s="14" t="n">
        <v>25</v>
      </c>
      <c r="J8889" s="23" t="n">
        <f aca="false">IF(AND(E8889="Priority",ISNUMBER('Cost model'!N326)),'Cost model'!N326,'Cost model'!M326)</f>
        <v>110</v>
      </c>
      <c r="K8889" s="14" t="n">
        <f aca="false">J8889-H8889</f>
        <v>21.21</v>
      </c>
      <c r="L8889" s="14" t="n">
        <f aca="false">G8889-H8889</f>
        <v>-63.79</v>
      </c>
    </row>
    <row r="8890" customFormat="false" ht="15" hidden="false" customHeight="false" outlineLevel="0" collapsed="false">
      <c r="A8890" s="2" t="s">
        <v>174</v>
      </c>
      <c r="B8890" s="2" t="s">
        <v>124</v>
      </c>
      <c r="C8890" s="2" t="s">
        <v>48</v>
      </c>
      <c r="D8890" s="2" t="s">
        <v>10</v>
      </c>
      <c r="E8890" s="2" t="s">
        <v>74</v>
      </c>
      <c r="F8890" s="2" t="s">
        <v>976</v>
      </c>
      <c r="G8890" s="14" t="n">
        <v>12.5</v>
      </c>
      <c r="H8890" s="14" t="n">
        <v>11.37</v>
      </c>
      <c r="I8890" s="14" t="n">
        <v>12.5</v>
      </c>
      <c r="J8890" s="23" t="n">
        <f aca="false">IF(AND(E8890="Priority",ISNUMBER('Cost model'!N108)),'Cost model'!N108,'Cost model'!M108)</f>
        <v>15.5</v>
      </c>
      <c r="K8890" s="14" t="n">
        <f aca="false">J8890-H8890</f>
        <v>4.13</v>
      </c>
      <c r="L8890" s="14" t="n">
        <f aca="false">G8890-H8890</f>
        <v>1.13</v>
      </c>
    </row>
    <row r="8891" customFormat="false" ht="15" hidden="false" customHeight="false" outlineLevel="0" collapsed="false">
      <c r="A8891" s="2" t="s">
        <v>221</v>
      </c>
      <c r="B8891" s="2" t="s">
        <v>221</v>
      </c>
      <c r="C8891" s="2" t="s">
        <v>48</v>
      </c>
      <c r="D8891" s="2" t="s">
        <v>10</v>
      </c>
      <c r="E8891" s="2" t="s">
        <v>83</v>
      </c>
      <c r="F8891" s="2" t="s">
        <v>977</v>
      </c>
      <c r="G8891" s="14" t="n">
        <v>17.5</v>
      </c>
      <c r="H8891" s="14" t="n">
        <v>23.88</v>
      </c>
      <c r="I8891" s="14" t="n">
        <v>17.5</v>
      </c>
      <c r="J8891" s="23" t="n">
        <f aca="false">IF(AND(E8891="Priority",ISNUMBER('Cost model'!N738)),'Cost model'!N738,'Cost model'!M738)</f>
        <v>16.5</v>
      </c>
      <c r="K8891" s="14" t="n">
        <f aca="false">J8891-H8891</f>
        <v>-7.38</v>
      </c>
      <c r="L8891" s="14" t="n">
        <f aca="false">G8891-H8891</f>
        <v>-6.38</v>
      </c>
    </row>
    <row r="8892" customFormat="false" ht="15" hidden="false" customHeight="false" outlineLevel="0" collapsed="false">
      <c r="A8892" s="2" t="s">
        <v>221</v>
      </c>
      <c r="B8892" s="2" t="s">
        <v>221</v>
      </c>
      <c r="C8892" s="2" t="s">
        <v>49</v>
      </c>
      <c r="D8892" s="2" t="s">
        <v>12</v>
      </c>
      <c r="E8892" s="2" t="s">
        <v>83</v>
      </c>
      <c r="F8892" s="2" t="s">
        <v>977</v>
      </c>
      <c r="G8892" s="14" t="n">
        <v>29.5</v>
      </c>
      <c r="H8892" s="14" t="n">
        <v>33.39</v>
      </c>
      <c r="I8892" s="14" t="n">
        <v>29.5</v>
      </c>
      <c r="J8892" s="23" t="n">
        <f aca="false">IF(AND(E8892="Priority",ISNUMBER('Cost model'!N742)),'Cost model'!N742,'Cost model'!M742)</f>
        <v>80</v>
      </c>
      <c r="K8892" s="14" t="n">
        <f aca="false">J8892-H8892</f>
        <v>46.61</v>
      </c>
      <c r="L8892" s="14" t="n">
        <f aca="false">G8892-H8892</f>
        <v>-3.89</v>
      </c>
    </row>
    <row r="8893" customFormat="false" ht="15" hidden="false" customHeight="false" outlineLevel="0" collapsed="false">
      <c r="A8893" s="2" t="s">
        <v>174</v>
      </c>
      <c r="B8893" s="2" t="s">
        <v>174</v>
      </c>
      <c r="C8893" s="2" t="s">
        <v>49</v>
      </c>
      <c r="D8893" s="2" t="s">
        <v>10</v>
      </c>
      <c r="E8893" s="2" t="s">
        <v>74</v>
      </c>
      <c r="F8893" s="2" t="s">
        <v>977</v>
      </c>
      <c r="G8893" s="14" t="n">
        <v>17.5</v>
      </c>
      <c r="H8893" s="14" t="n">
        <v>15.46</v>
      </c>
      <c r="I8893" s="14" t="n">
        <v>17.5</v>
      </c>
      <c r="J8893" s="23" t="n">
        <f aca="false">IF(AND(E8893="Priority",ISNUMBER('Cost model'!N169)),'Cost model'!N169,'Cost model'!M169)</f>
        <v>18.5</v>
      </c>
      <c r="K8893" s="14" t="n">
        <f aca="false">J8893-H8893</f>
        <v>3.04</v>
      </c>
      <c r="L8893" s="14" t="n">
        <f aca="false">G8893-H8893</f>
        <v>2.04</v>
      </c>
    </row>
    <row r="8894" customFormat="false" ht="15" hidden="false" customHeight="false" outlineLevel="0" collapsed="false">
      <c r="A8894" s="2" t="s">
        <v>174</v>
      </c>
      <c r="B8894" s="2" t="s">
        <v>174</v>
      </c>
      <c r="C8894" s="2" t="s">
        <v>49</v>
      </c>
      <c r="D8894" s="2" t="s">
        <v>10</v>
      </c>
      <c r="E8894" s="2" t="s">
        <v>74</v>
      </c>
      <c r="F8894" s="2" t="s">
        <v>977</v>
      </c>
      <c r="G8894" s="14" t="n">
        <v>17.5</v>
      </c>
      <c r="H8894" s="14" t="n">
        <v>14.45</v>
      </c>
      <c r="I8894" s="14" t="n">
        <v>17.5</v>
      </c>
      <c r="J8894" s="23" t="n">
        <f aca="false">IF(AND(E8894="Priority",ISNUMBER('Cost model'!N169)),'Cost model'!N169,'Cost model'!M169)</f>
        <v>18.5</v>
      </c>
      <c r="K8894" s="14" t="n">
        <f aca="false">J8894-H8894</f>
        <v>4.05</v>
      </c>
      <c r="L8894" s="14" t="n">
        <f aca="false">G8894-H8894</f>
        <v>3.05</v>
      </c>
    </row>
    <row r="8895" customFormat="false" ht="15" hidden="false" customHeight="false" outlineLevel="0" collapsed="false">
      <c r="A8895" s="2" t="s">
        <v>124</v>
      </c>
      <c r="B8895" s="2" t="s">
        <v>124</v>
      </c>
      <c r="C8895" s="2" t="s">
        <v>47</v>
      </c>
      <c r="D8895" s="2" t="s">
        <v>12</v>
      </c>
      <c r="E8895" s="2" t="s">
        <v>74</v>
      </c>
      <c r="F8895" s="2" t="s">
        <v>977</v>
      </c>
      <c r="G8895" s="14" t="n">
        <v>9.5</v>
      </c>
      <c r="H8895" s="14" t="n">
        <v>27.42</v>
      </c>
      <c r="I8895" s="14" t="n">
        <v>9.5</v>
      </c>
      <c r="J8895" s="23" t="n">
        <f aca="false">IF(AND(E8895="Priority",ISNUMBER('Cost model'!N320)),'Cost model'!N320,'Cost model'!M320)</f>
        <v>24.5</v>
      </c>
      <c r="K8895" s="14" t="n">
        <f aca="false">J8895-H8895</f>
        <v>-2.92</v>
      </c>
      <c r="L8895" s="14" t="n">
        <f aca="false">G8895-H8895</f>
        <v>-17.92</v>
      </c>
    </row>
    <row r="8896" customFormat="false" ht="15" hidden="false" customHeight="false" outlineLevel="0" collapsed="false">
      <c r="A8896" s="2" t="s">
        <v>174</v>
      </c>
      <c r="B8896" s="2" t="s">
        <v>174</v>
      </c>
      <c r="C8896" s="2" t="s">
        <v>47</v>
      </c>
      <c r="D8896" s="2" t="s">
        <v>10</v>
      </c>
      <c r="E8896" s="2" t="s">
        <v>74</v>
      </c>
      <c r="F8896" s="2" t="s">
        <v>977</v>
      </c>
      <c r="G8896" s="14" t="n">
        <v>9.5</v>
      </c>
      <c r="H8896" s="14" t="n">
        <v>7.38</v>
      </c>
      <c r="I8896" s="14" t="n">
        <v>9.5</v>
      </c>
      <c r="J8896" s="23" t="n">
        <f aca="false">IF(AND(E8896="Priority",ISNUMBER('Cost model'!N167)),'Cost model'!N167,'Cost model'!M167)</f>
        <v>8.5</v>
      </c>
      <c r="K8896" s="14" t="n">
        <f aca="false">J8896-H8896</f>
        <v>1.12</v>
      </c>
      <c r="L8896" s="14" t="n">
        <f aca="false">G8896-H8896</f>
        <v>2.12</v>
      </c>
    </row>
    <row r="8897" customFormat="false" ht="15" hidden="false" customHeight="false" outlineLevel="0" collapsed="false">
      <c r="A8897" s="2" t="s">
        <v>142</v>
      </c>
      <c r="B8897" s="2" t="s">
        <v>174</v>
      </c>
      <c r="C8897" s="2" t="s">
        <v>49</v>
      </c>
      <c r="D8897" s="2" t="s">
        <v>13</v>
      </c>
      <c r="E8897" s="2" t="s">
        <v>74</v>
      </c>
      <c r="F8897" s="2" t="s">
        <v>976</v>
      </c>
      <c r="G8897" s="14" t="n">
        <v>50</v>
      </c>
      <c r="H8897" s="14" t="n">
        <v>69.81</v>
      </c>
      <c r="I8897" s="14" t="n">
        <v>85</v>
      </c>
      <c r="J8897" s="23" t="n">
        <f aca="false">IF(AND(E8897="Priority",ISNUMBER('Cost model'!N700)),'Cost model'!N700,'Cost model'!M700)</f>
        <v>100</v>
      </c>
      <c r="K8897" s="14" t="n">
        <f aca="false">J8897-H8897</f>
        <v>30.19</v>
      </c>
      <c r="L8897" s="14" t="n">
        <f aca="false">G8897-H8897</f>
        <v>-19.81</v>
      </c>
    </row>
    <row r="8898" customFormat="false" ht="15" hidden="false" customHeight="false" outlineLevel="0" collapsed="false">
      <c r="A8898" s="2" t="s">
        <v>221</v>
      </c>
      <c r="B8898" s="2" t="s">
        <v>221</v>
      </c>
      <c r="C8898" s="2" t="s">
        <v>47</v>
      </c>
      <c r="D8898" s="2" t="s">
        <v>10</v>
      </c>
      <c r="E8898" s="2" t="s">
        <v>74</v>
      </c>
      <c r="F8898" s="2" t="s">
        <v>977</v>
      </c>
      <c r="G8898" s="14" t="n">
        <v>9.5</v>
      </c>
      <c r="H8898" s="14" t="n">
        <v>24.9</v>
      </c>
      <c r="I8898" s="14" t="n">
        <v>9.5</v>
      </c>
      <c r="J8898" s="23" t="n">
        <f aca="false">IF(AND(E8898="Priority",ISNUMBER('Cost model'!N737)),'Cost model'!N737,'Cost model'!M737)</f>
        <v>8.5</v>
      </c>
      <c r="K8898" s="14" t="n">
        <f aca="false">J8898-H8898</f>
        <v>-16.4</v>
      </c>
      <c r="L8898" s="14" t="n">
        <f aca="false">G8898-H8898</f>
        <v>-15.4</v>
      </c>
    </row>
    <row r="8899" customFormat="false" ht="15" hidden="false" customHeight="false" outlineLevel="0" collapsed="false">
      <c r="A8899" s="2" t="s">
        <v>142</v>
      </c>
      <c r="B8899" s="2" t="s">
        <v>221</v>
      </c>
      <c r="C8899" s="2" t="s">
        <v>47</v>
      </c>
      <c r="D8899" s="2" t="s">
        <v>10</v>
      </c>
      <c r="E8899" s="2" t="s">
        <v>74</v>
      </c>
      <c r="F8899" s="2" t="s">
        <v>976</v>
      </c>
      <c r="G8899" s="14" t="n">
        <v>9.5</v>
      </c>
      <c r="H8899" s="14" t="n">
        <v>8</v>
      </c>
      <c r="I8899" s="14" t="n">
        <v>19.5</v>
      </c>
      <c r="J8899" s="23" t="n">
        <f aca="false">IF(AND(E8899="Priority",ISNUMBER('Cost model'!N677)),'Cost model'!N677,'Cost model'!M677)</f>
        <v>13.5</v>
      </c>
      <c r="K8899" s="14" t="n">
        <f aca="false">J8899-H8899</f>
        <v>5.5</v>
      </c>
      <c r="L8899" s="14" t="n">
        <f aca="false">G8899-H8899</f>
        <v>1.5</v>
      </c>
    </row>
    <row r="8900" customFormat="false" ht="15" hidden="false" customHeight="false" outlineLevel="0" collapsed="false">
      <c r="A8900" s="2" t="s">
        <v>124</v>
      </c>
      <c r="B8900" s="2" t="s">
        <v>124</v>
      </c>
      <c r="C8900" s="2" t="s">
        <v>48</v>
      </c>
      <c r="D8900" s="2" t="s">
        <v>10</v>
      </c>
      <c r="E8900" s="2" t="s">
        <v>83</v>
      </c>
      <c r="F8900" s="2" t="s">
        <v>977</v>
      </c>
      <c r="G8900" s="14" t="n">
        <v>17.5</v>
      </c>
      <c r="H8900" s="14" t="n">
        <v>21.1</v>
      </c>
      <c r="I8900" s="14" t="n">
        <v>17.5</v>
      </c>
      <c r="J8900" s="23" t="n">
        <f aca="false">IF(AND(E8900="Priority",ISNUMBER('Cost model'!N318)),'Cost model'!N318,'Cost model'!M318)</f>
        <v>19.5</v>
      </c>
      <c r="K8900" s="14" t="n">
        <f aca="false">J8900-H8900</f>
        <v>-1.6</v>
      </c>
      <c r="L8900" s="14" t="n">
        <f aca="false">G8900-H8900</f>
        <v>-3.6</v>
      </c>
    </row>
    <row r="8901" customFormat="false" ht="15" hidden="false" customHeight="false" outlineLevel="0" collapsed="false">
      <c r="A8901" s="2" t="s">
        <v>174</v>
      </c>
      <c r="B8901" s="2" t="s">
        <v>142</v>
      </c>
      <c r="C8901" s="2" t="s">
        <v>48</v>
      </c>
      <c r="D8901" s="2" t="s">
        <v>12</v>
      </c>
      <c r="E8901" s="2" t="s">
        <v>74</v>
      </c>
      <c r="F8901" s="2" t="s">
        <v>976</v>
      </c>
      <c r="G8901" s="14" t="n">
        <v>12.5</v>
      </c>
      <c r="H8901" s="14" t="n">
        <v>47.84</v>
      </c>
      <c r="I8901" s="14" t="n">
        <v>12.5</v>
      </c>
      <c r="J8901" s="23" t="n">
        <f aca="false">IF(AND(E8901="Priority",ISNUMBER('Cost model'!N126)),'Cost model'!N126,'Cost model'!M126)</f>
        <v>45</v>
      </c>
      <c r="K8901" s="14" t="n">
        <f aca="false">J8901-H8901</f>
        <v>-2.84</v>
      </c>
      <c r="L8901" s="14" t="n">
        <f aca="false">G8901-H8901</f>
        <v>-35.34</v>
      </c>
    </row>
    <row r="8902" customFormat="false" ht="15" hidden="false" customHeight="false" outlineLevel="0" collapsed="false">
      <c r="A8902" s="2" t="s">
        <v>174</v>
      </c>
      <c r="B8902" s="2" t="s">
        <v>142</v>
      </c>
      <c r="C8902" s="2" t="s">
        <v>49</v>
      </c>
      <c r="D8902" s="2" t="s">
        <v>10</v>
      </c>
      <c r="E8902" s="2" t="s">
        <v>74</v>
      </c>
      <c r="F8902" s="2" t="s">
        <v>976</v>
      </c>
      <c r="G8902" s="14" t="n">
        <v>17.5</v>
      </c>
      <c r="H8902" s="14" t="n">
        <v>49.17</v>
      </c>
      <c r="I8902" s="14" t="n">
        <v>17.5</v>
      </c>
      <c r="J8902" s="23" t="n">
        <f aca="false">IF(AND(E8902="Priority",ISNUMBER('Cost model'!N124)),'Cost model'!N124,'Cost model'!M124)</f>
        <v>21.5</v>
      </c>
      <c r="K8902" s="14" t="n">
        <f aca="false">J8902-H8902</f>
        <v>-27.67</v>
      </c>
      <c r="L8902" s="14" t="n">
        <f aca="false">G8902-H8902</f>
        <v>-31.67</v>
      </c>
    </row>
    <row r="8903" customFormat="false" ht="15" hidden="false" customHeight="false" outlineLevel="0" collapsed="false">
      <c r="A8903" s="2" t="s">
        <v>142</v>
      </c>
      <c r="B8903" s="2" t="s">
        <v>142</v>
      </c>
      <c r="C8903" s="2" t="s">
        <v>48</v>
      </c>
      <c r="D8903" s="2" t="s">
        <v>12</v>
      </c>
      <c r="E8903" s="2" t="s">
        <v>83</v>
      </c>
      <c r="F8903" s="2" t="s">
        <v>977</v>
      </c>
      <c r="G8903" s="14" t="n">
        <v>19.5</v>
      </c>
      <c r="H8903" s="14" t="n">
        <v>42.21</v>
      </c>
      <c r="I8903" s="14" t="n">
        <v>19.5</v>
      </c>
      <c r="J8903" s="23" t="n">
        <f aca="false">IF(AND(E8903="Priority",ISNUMBER('Cost model'!N636)),'Cost model'!N636,'Cost model'!M636)</f>
        <v>55</v>
      </c>
      <c r="K8903" s="14" t="n">
        <f aca="false">J8903-H8903</f>
        <v>12.79</v>
      </c>
      <c r="L8903" s="14" t="n">
        <f aca="false">G8903-H8903</f>
        <v>-22.71</v>
      </c>
    </row>
    <row r="8904" customFormat="false" ht="15" hidden="false" customHeight="false" outlineLevel="0" collapsed="false">
      <c r="A8904" s="2" t="s">
        <v>124</v>
      </c>
      <c r="B8904" s="2" t="s">
        <v>124</v>
      </c>
      <c r="C8904" s="2" t="s">
        <v>48</v>
      </c>
      <c r="D8904" s="2" t="s">
        <v>12</v>
      </c>
      <c r="E8904" s="2" t="s">
        <v>74</v>
      </c>
      <c r="F8904" s="2" t="s">
        <v>977</v>
      </c>
      <c r="G8904" s="14" t="n">
        <v>12.5</v>
      </c>
      <c r="H8904" s="14" t="n">
        <v>7.38</v>
      </c>
      <c r="I8904" s="14" t="n">
        <v>12.5</v>
      </c>
      <c r="J8904" s="23" t="n">
        <f aca="false">IF(AND(E8904="Priority",ISNUMBER('Cost model'!N321)),'Cost model'!N321,'Cost model'!M321)</f>
        <v>40</v>
      </c>
      <c r="K8904" s="14" t="n">
        <f aca="false">J8904-H8904</f>
        <v>32.62</v>
      </c>
      <c r="L8904" s="14" t="n">
        <f aca="false">G8904-H8904</f>
        <v>5.12</v>
      </c>
    </row>
    <row r="8905" customFormat="false" ht="15" hidden="false" customHeight="false" outlineLevel="0" collapsed="false">
      <c r="A8905" s="2" t="s">
        <v>174</v>
      </c>
      <c r="B8905" s="2" t="s">
        <v>142</v>
      </c>
      <c r="C8905" s="2" t="s">
        <v>47</v>
      </c>
      <c r="D8905" s="2" t="s">
        <v>12</v>
      </c>
      <c r="E8905" s="2" t="s">
        <v>74</v>
      </c>
      <c r="F8905" s="2" t="s">
        <v>976</v>
      </c>
      <c r="G8905" s="14" t="n">
        <v>9.5</v>
      </c>
      <c r="H8905" s="14" t="n">
        <v>30.49</v>
      </c>
      <c r="I8905" s="14" t="n">
        <v>9.5</v>
      </c>
      <c r="J8905" s="23" t="n">
        <f aca="false">IF(AND(E8905="Priority",ISNUMBER('Cost model'!N125)),'Cost model'!N125,'Cost model'!M125)</f>
        <v>40</v>
      </c>
      <c r="K8905" s="14" t="n">
        <f aca="false">J8905-H8905</f>
        <v>9.51</v>
      </c>
      <c r="L8905" s="14" t="n">
        <f aca="false">G8905-H8905</f>
        <v>-20.99</v>
      </c>
    </row>
    <row r="8906" customFormat="false" ht="15" hidden="false" customHeight="false" outlineLevel="0" collapsed="false">
      <c r="A8906" s="2" t="s">
        <v>158</v>
      </c>
      <c r="B8906" s="2" t="s">
        <v>158</v>
      </c>
      <c r="C8906" s="2" t="s">
        <v>49</v>
      </c>
      <c r="D8906" s="2" t="s">
        <v>12</v>
      </c>
      <c r="E8906" s="2" t="s">
        <v>74</v>
      </c>
      <c r="F8906" s="2" t="s">
        <v>977</v>
      </c>
      <c r="G8906" s="14" t="n">
        <v>19.5</v>
      </c>
      <c r="H8906" s="14" t="n">
        <v>58.67</v>
      </c>
      <c r="I8906" s="14" t="n">
        <v>19.5</v>
      </c>
      <c r="J8906" s="23" t="n">
        <f aca="false">IF(AND(E8906="Priority",ISNUMBER('Cost model'!N427)),'Cost model'!N427,'Cost model'!M427)</f>
        <v>28.5</v>
      </c>
      <c r="K8906" s="14" t="n">
        <f aca="false">J8906-H8906</f>
        <v>-30.17</v>
      </c>
      <c r="L8906" s="14" t="n">
        <f aca="false">G8906-H8906</f>
        <v>-39.17</v>
      </c>
    </row>
    <row r="8907" customFormat="false" ht="15" hidden="false" customHeight="false" outlineLevel="0" collapsed="false">
      <c r="A8907" s="2" t="s">
        <v>174</v>
      </c>
      <c r="B8907" s="2" t="s">
        <v>174</v>
      </c>
      <c r="C8907" s="2" t="s">
        <v>48</v>
      </c>
      <c r="D8907" s="2" t="s">
        <v>14</v>
      </c>
      <c r="E8907" s="2" t="s">
        <v>74</v>
      </c>
      <c r="F8907" s="2" t="s">
        <v>977</v>
      </c>
      <c r="G8907" s="14" t="n">
        <v>45</v>
      </c>
      <c r="H8907" s="14" t="n">
        <v>54.18</v>
      </c>
      <c r="I8907" s="14" t="n">
        <v>45</v>
      </c>
      <c r="J8907" s="23" t="n">
        <f aca="false">IF(AND(E8907="Priority",ISNUMBER('Cost model'!N177)),'Cost model'!N177,'Cost model'!M177)</f>
        <v>110</v>
      </c>
      <c r="K8907" s="14" t="n">
        <f aca="false">J8907-H8907</f>
        <v>55.82</v>
      </c>
      <c r="L8907" s="14" t="n">
        <f aca="false">G8907-H8907</f>
        <v>-9.18</v>
      </c>
    </row>
    <row r="8908" customFormat="false" ht="15" hidden="false" customHeight="false" outlineLevel="0" collapsed="false">
      <c r="A8908" s="2" t="s">
        <v>142</v>
      </c>
      <c r="B8908" s="2" t="s">
        <v>142</v>
      </c>
      <c r="C8908" s="2" t="s">
        <v>48</v>
      </c>
      <c r="D8908" s="2" t="s">
        <v>10</v>
      </c>
      <c r="E8908" s="2" t="s">
        <v>83</v>
      </c>
      <c r="F8908" s="2" t="s">
        <v>977</v>
      </c>
      <c r="G8908" s="14" t="n">
        <v>17.5</v>
      </c>
      <c r="H8908" s="14" t="n">
        <v>23.88</v>
      </c>
      <c r="I8908" s="14" t="n">
        <v>17.5</v>
      </c>
      <c r="J8908" s="23" t="n">
        <f aca="false">IF(AND(E8908="Priority",ISNUMBER('Cost model'!N633)),'Cost model'!N633,'Cost model'!M633)</f>
        <v>16.5</v>
      </c>
      <c r="K8908" s="14" t="n">
        <f aca="false">J8908-H8908</f>
        <v>-7.38</v>
      </c>
      <c r="L8908" s="14" t="n">
        <f aca="false">G8908-H8908</f>
        <v>-6.38</v>
      </c>
    </row>
    <row r="8909" customFormat="false" ht="15" hidden="false" customHeight="false" outlineLevel="0" collapsed="false">
      <c r="A8909" s="2" t="s">
        <v>174</v>
      </c>
      <c r="B8909" s="2" t="s">
        <v>174</v>
      </c>
      <c r="C8909" s="2" t="s">
        <v>47</v>
      </c>
      <c r="D8909" s="2" t="s">
        <v>12</v>
      </c>
      <c r="E8909" s="2" t="s">
        <v>74</v>
      </c>
      <c r="F8909" s="2" t="s">
        <v>977</v>
      </c>
      <c r="G8909" s="14" t="n">
        <v>9.5</v>
      </c>
      <c r="H8909" s="14" t="n">
        <v>48.4</v>
      </c>
      <c r="I8909" s="14" t="n">
        <v>9.5</v>
      </c>
      <c r="J8909" s="23" t="n">
        <f aca="false">IF(AND(E8909="Priority",ISNUMBER('Cost model'!N170)),'Cost model'!N170,'Cost model'!M170)</f>
        <v>25.5</v>
      </c>
      <c r="K8909" s="14" t="n">
        <f aca="false">J8909-H8909</f>
        <v>-22.9</v>
      </c>
      <c r="L8909" s="14" t="n">
        <f aca="false">G8909-H8909</f>
        <v>-38.9</v>
      </c>
    </row>
    <row r="8910" customFormat="false" ht="15" hidden="false" customHeight="false" outlineLevel="0" collapsed="false">
      <c r="A8910" s="2" t="s">
        <v>124</v>
      </c>
      <c r="B8910" s="2" t="s">
        <v>142</v>
      </c>
      <c r="C8910" s="2" t="s">
        <v>48</v>
      </c>
      <c r="D8910" s="2" t="s">
        <v>10</v>
      </c>
      <c r="E8910" s="2" t="s">
        <v>74</v>
      </c>
      <c r="F8910" s="2" t="s">
        <v>976</v>
      </c>
      <c r="G8910" s="14" t="n">
        <v>17.5</v>
      </c>
      <c r="H8910" s="14" t="n">
        <v>29.65</v>
      </c>
      <c r="I8910" s="14" t="n">
        <v>14.5</v>
      </c>
      <c r="J8910" s="23" t="n">
        <f aca="false">IF(AND(E8910="Priority",ISNUMBER('Cost model'!N333)),'Cost model'!N333,'Cost model'!M333)</f>
        <v>18.5</v>
      </c>
      <c r="K8910" s="14" t="n">
        <f aca="false">J8910-H8910</f>
        <v>-11.15</v>
      </c>
      <c r="L8910" s="14" t="n">
        <f aca="false">G8910-H8910</f>
        <v>-12.15</v>
      </c>
    </row>
    <row r="8911" customFormat="false" ht="15" hidden="false" customHeight="false" outlineLevel="0" collapsed="false">
      <c r="A8911" s="2" t="s">
        <v>174</v>
      </c>
      <c r="B8911" s="2" t="s">
        <v>174</v>
      </c>
      <c r="C8911" s="2" t="s">
        <v>48</v>
      </c>
      <c r="D8911" s="2" t="s">
        <v>10</v>
      </c>
      <c r="E8911" s="2" t="s">
        <v>74</v>
      </c>
      <c r="F8911" s="2" t="s">
        <v>977</v>
      </c>
      <c r="G8911" s="14" t="n">
        <v>12.5</v>
      </c>
      <c r="H8911" s="14" t="n">
        <v>8.86</v>
      </c>
      <c r="I8911" s="14" t="n">
        <v>12.5</v>
      </c>
      <c r="J8911" s="23" t="n">
        <f aca="false">IF(AND(E8911="Priority",ISNUMBER('Cost model'!N168)),'Cost model'!N168,'Cost model'!M168)</f>
        <v>13.5</v>
      </c>
      <c r="K8911" s="14" t="n">
        <f aca="false">J8911-H8911</f>
        <v>4.64</v>
      </c>
      <c r="L8911" s="14" t="n">
        <f aca="false">G8911-H8911</f>
        <v>3.64</v>
      </c>
    </row>
    <row r="8912" customFormat="false" ht="15" hidden="false" customHeight="false" outlineLevel="0" collapsed="false">
      <c r="A8912" s="2" t="s">
        <v>174</v>
      </c>
      <c r="B8912" s="2" t="s">
        <v>174</v>
      </c>
      <c r="C8912" s="2" t="s">
        <v>48</v>
      </c>
      <c r="D8912" s="2" t="s">
        <v>12</v>
      </c>
      <c r="E8912" s="2" t="s">
        <v>83</v>
      </c>
      <c r="F8912" s="2" t="s">
        <v>977</v>
      </c>
      <c r="G8912" s="14" t="n">
        <v>19.5</v>
      </c>
      <c r="H8912" s="14" t="n">
        <v>59.13</v>
      </c>
      <c r="I8912" s="14" t="n">
        <v>19.5</v>
      </c>
      <c r="J8912" s="23" t="n">
        <f aca="false">IF(AND(E8912="Priority",ISNUMBER('Cost model'!N171)),'Cost model'!N171,'Cost model'!M171)</f>
        <v>55</v>
      </c>
      <c r="K8912" s="14" t="n">
        <f aca="false">J8912-H8912</f>
        <v>-4.13</v>
      </c>
      <c r="L8912" s="14" t="n">
        <f aca="false">G8912-H8912</f>
        <v>-39.63</v>
      </c>
    </row>
    <row r="8913" customFormat="false" ht="15" hidden="false" customHeight="false" outlineLevel="0" collapsed="false">
      <c r="A8913" s="2" t="s">
        <v>342</v>
      </c>
      <c r="B8913" s="2" t="s">
        <v>158</v>
      </c>
      <c r="C8913" s="2" t="s">
        <v>47</v>
      </c>
      <c r="D8913" s="2" t="s">
        <v>12</v>
      </c>
      <c r="E8913" s="2" t="s">
        <v>83</v>
      </c>
      <c r="F8913" s="2" t="s">
        <v>976</v>
      </c>
      <c r="G8913" s="14" t="n">
        <v>29.5</v>
      </c>
      <c r="H8913" s="14" t="n">
        <v>57.19</v>
      </c>
      <c r="I8913" s="14" t="n">
        <v>29.5</v>
      </c>
      <c r="J8913" s="23" t="n">
        <f aca="false">IF(AND(E8913="Priority",ISNUMBER('Cost model'!N215)),'Cost model'!N215,'Cost model'!M215)</f>
        <v>80</v>
      </c>
      <c r="K8913" s="14" t="n">
        <f aca="false">J8913-H8913</f>
        <v>22.81</v>
      </c>
      <c r="L8913" s="14" t="n">
        <f aca="false">G8913-H8913</f>
        <v>-27.69</v>
      </c>
    </row>
    <row r="8914" customFormat="false" ht="15" hidden="false" customHeight="false" outlineLevel="0" collapsed="false">
      <c r="A8914" s="2" t="s">
        <v>124</v>
      </c>
      <c r="B8914" s="2" t="s">
        <v>124</v>
      </c>
      <c r="C8914" s="2" t="s">
        <v>48</v>
      </c>
      <c r="D8914" s="2" t="s">
        <v>12</v>
      </c>
      <c r="E8914" s="2" t="s">
        <v>74</v>
      </c>
      <c r="F8914" s="2" t="s">
        <v>977</v>
      </c>
      <c r="G8914" s="14" t="n">
        <v>12.5</v>
      </c>
      <c r="H8914" s="14" t="n">
        <v>20.03</v>
      </c>
      <c r="I8914" s="14" t="n">
        <v>12.5</v>
      </c>
      <c r="J8914" s="23" t="n">
        <f aca="false">IF(AND(E8914="Priority",ISNUMBER('Cost model'!N321)),'Cost model'!N321,'Cost model'!M321)</f>
        <v>40</v>
      </c>
      <c r="K8914" s="14" t="n">
        <f aca="false">J8914-H8914</f>
        <v>19.97</v>
      </c>
      <c r="L8914" s="14" t="n">
        <f aca="false">G8914-H8914</f>
        <v>-7.53</v>
      </c>
    </row>
    <row r="8915" customFormat="false" ht="15" hidden="false" customHeight="false" outlineLevel="0" collapsed="false">
      <c r="A8915" s="2" t="s">
        <v>124</v>
      </c>
      <c r="B8915" s="2" t="s">
        <v>124</v>
      </c>
      <c r="C8915" s="2" t="s">
        <v>49</v>
      </c>
      <c r="D8915" s="2" t="s">
        <v>12</v>
      </c>
      <c r="E8915" s="2" t="s">
        <v>74</v>
      </c>
      <c r="F8915" s="2" t="s">
        <v>977</v>
      </c>
      <c r="G8915" s="14" t="n">
        <v>19.5</v>
      </c>
      <c r="H8915" s="14" t="n">
        <v>93.23</v>
      </c>
      <c r="I8915" s="14" t="n">
        <v>19.5</v>
      </c>
      <c r="J8915" s="23" t="n">
        <f aca="false">IF(AND(E8915="Priority",ISNUMBER('Cost model'!N322)),'Cost model'!N322,'Cost model'!M322)</f>
        <v>50</v>
      </c>
      <c r="K8915" s="14" t="n">
        <f aca="false">J8915-H8915</f>
        <v>-43.23</v>
      </c>
      <c r="L8915" s="14" t="n">
        <f aca="false">G8915-H8915</f>
        <v>-73.73</v>
      </c>
    </row>
    <row r="8916" customFormat="false" ht="15" hidden="false" customHeight="false" outlineLevel="0" collapsed="false">
      <c r="A8916" s="2" t="s">
        <v>142</v>
      </c>
      <c r="B8916" s="2" t="s">
        <v>158</v>
      </c>
      <c r="C8916" s="2" t="s">
        <v>47</v>
      </c>
      <c r="D8916" s="2" t="s">
        <v>10</v>
      </c>
      <c r="E8916" s="2" t="s">
        <v>74</v>
      </c>
      <c r="F8916" s="2" t="s">
        <v>976</v>
      </c>
      <c r="G8916" s="14" t="n">
        <v>9.5</v>
      </c>
      <c r="H8916" s="14" t="n">
        <v>8</v>
      </c>
      <c r="I8916" s="14" t="n">
        <v>14.5</v>
      </c>
      <c r="J8916" s="23" t="n">
        <f aca="false">IF(AND(E8916="Priority",ISNUMBER('Cost model'!N647)),'Cost model'!N647,'Cost model'!M647)</f>
        <v>13.5</v>
      </c>
      <c r="K8916" s="14" t="n">
        <f aca="false">J8916-H8916</f>
        <v>5.5</v>
      </c>
      <c r="L8916" s="14" t="n">
        <f aca="false">G8916-H8916</f>
        <v>1.5</v>
      </c>
    </row>
    <row r="8917" customFormat="false" ht="15" hidden="false" customHeight="false" outlineLevel="0" collapsed="false">
      <c r="A8917" s="2" t="s">
        <v>174</v>
      </c>
      <c r="B8917" s="2" t="s">
        <v>158</v>
      </c>
      <c r="C8917" s="2" t="s">
        <v>47</v>
      </c>
      <c r="D8917" s="2" t="s">
        <v>10</v>
      </c>
      <c r="E8917" s="2" t="s">
        <v>74</v>
      </c>
      <c r="F8917" s="2" t="s">
        <v>976</v>
      </c>
      <c r="G8917" s="14" t="n">
        <v>14.5</v>
      </c>
      <c r="H8917" s="14" t="n">
        <v>13.04</v>
      </c>
      <c r="I8917" s="14" t="n">
        <v>14.5</v>
      </c>
      <c r="J8917" s="23" t="n">
        <f aca="false">IF(AND(E8917="Priority",ISNUMBER('Cost model'!N137)),'Cost model'!N137,'Cost model'!M137)</f>
        <v>13.5</v>
      </c>
      <c r="K8917" s="14" t="n">
        <f aca="false">J8917-H8917</f>
        <v>0.460000000000001</v>
      </c>
      <c r="L8917" s="14" t="n">
        <f aca="false">G8917-H8917</f>
        <v>1.46</v>
      </c>
    </row>
    <row r="8918" customFormat="false" ht="15" hidden="false" customHeight="false" outlineLevel="0" collapsed="false">
      <c r="A8918" s="2" t="s">
        <v>174</v>
      </c>
      <c r="B8918" s="2" t="s">
        <v>124</v>
      </c>
      <c r="C8918" s="2" t="s">
        <v>48</v>
      </c>
      <c r="D8918" s="2" t="s">
        <v>10</v>
      </c>
      <c r="E8918" s="2" t="s">
        <v>74</v>
      </c>
      <c r="F8918" s="2" t="s">
        <v>976</v>
      </c>
      <c r="G8918" s="14" t="n">
        <v>12.5</v>
      </c>
      <c r="H8918" s="14" t="n">
        <v>11.96</v>
      </c>
      <c r="I8918" s="14" t="n">
        <v>12.5</v>
      </c>
      <c r="J8918" s="23" t="n">
        <f aca="false">IF(AND(E8918="Priority",ISNUMBER('Cost model'!N108)),'Cost model'!N108,'Cost model'!M108)</f>
        <v>15.5</v>
      </c>
      <c r="K8918" s="14" t="n">
        <f aca="false">J8918-H8918</f>
        <v>3.54</v>
      </c>
      <c r="L8918" s="14" t="n">
        <f aca="false">G8918-H8918</f>
        <v>0.539999999999999</v>
      </c>
    </row>
    <row r="8919" customFormat="false" ht="15" hidden="false" customHeight="false" outlineLevel="0" collapsed="false">
      <c r="A8919" s="2" t="s">
        <v>174</v>
      </c>
      <c r="B8919" s="2" t="s">
        <v>124</v>
      </c>
      <c r="C8919" s="2" t="s">
        <v>47</v>
      </c>
      <c r="D8919" s="2" t="s">
        <v>10</v>
      </c>
      <c r="E8919" s="2" t="s">
        <v>83</v>
      </c>
      <c r="F8919" s="2" t="s">
        <v>976</v>
      </c>
      <c r="G8919" s="14" t="n">
        <v>14.5</v>
      </c>
      <c r="H8919" s="14" t="n">
        <v>10.96</v>
      </c>
      <c r="I8919" s="14" t="n">
        <v>14.5</v>
      </c>
      <c r="J8919" s="23" t="n">
        <f aca="false">IF(AND(E8919="Priority",ISNUMBER('Cost model'!N107)),'Cost model'!N107,'Cost model'!M107)</f>
        <v>17.5</v>
      </c>
      <c r="K8919" s="14" t="n">
        <f aca="false">J8919-H8919</f>
        <v>6.54</v>
      </c>
      <c r="L8919" s="14" t="n">
        <f aca="false">G8919-H8919</f>
        <v>3.54</v>
      </c>
    </row>
    <row r="8920" customFormat="false" ht="15" hidden="false" customHeight="false" outlineLevel="0" collapsed="false">
      <c r="A8920" s="2" t="s">
        <v>221</v>
      </c>
      <c r="B8920" s="2" t="s">
        <v>221</v>
      </c>
      <c r="C8920" s="2" t="s">
        <v>49</v>
      </c>
      <c r="D8920" s="2" t="s">
        <v>10</v>
      </c>
      <c r="E8920" s="2" t="s">
        <v>83</v>
      </c>
      <c r="F8920" s="2" t="s">
        <v>977</v>
      </c>
      <c r="G8920" s="14" t="n">
        <v>24.5</v>
      </c>
      <c r="H8920" s="14" t="n">
        <v>23.88</v>
      </c>
      <c r="I8920" s="14" t="n">
        <v>24.5</v>
      </c>
      <c r="J8920" s="23" t="n">
        <f aca="false">IF(AND(E8920="Priority",ISNUMBER('Cost model'!N739)),'Cost model'!N739,'Cost model'!M739)</f>
        <v>23.5</v>
      </c>
      <c r="K8920" s="14" t="n">
        <f aca="false">J8920-H8920</f>
        <v>-0.379999999999999</v>
      </c>
      <c r="L8920" s="14" t="n">
        <f aca="false">G8920-H8920</f>
        <v>0.620000000000001</v>
      </c>
    </row>
    <row r="8921" customFormat="false" ht="15" hidden="false" customHeight="false" outlineLevel="0" collapsed="false">
      <c r="A8921" s="2" t="s">
        <v>221</v>
      </c>
      <c r="B8921" s="2" t="s">
        <v>174</v>
      </c>
      <c r="C8921" s="2" t="s">
        <v>47</v>
      </c>
      <c r="D8921" s="2" t="s">
        <v>10</v>
      </c>
      <c r="E8921" s="2" t="s">
        <v>74</v>
      </c>
      <c r="F8921" s="2" t="s">
        <v>976</v>
      </c>
      <c r="G8921" s="14" t="n">
        <v>14.5</v>
      </c>
      <c r="H8921" s="14" t="n">
        <v>23.88</v>
      </c>
      <c r="I8921" s="14" t="n">
        <v>19.5</v>
      </c>
      <c r="J8921" s="23" t="n">
        <f aca="false">IF(AND(E8921="Priority",ISNUMBER('Cost model'!N782)),'Cost model'!N782,'Cost model'!M782)</f>
        <v>11.5</v>
      </c>
      <c r="K8921" s="14" t="n">
        <f aca="false">J8921-H8921</f>
        <v>-12.38</v>
      </c>
      <c r="L8921" s="14" t="n">
        <f aca="false">G8921-H8921</f>
        <v>-9.38</v>
      </c>
    </row>
    <row r="8922" customFormat="false" ht="15" hidden="false" customHeight="false" outlineLevel="0" collapsed="false">
      <c r="A8922" s="2" t="s">
        <v>174</v>
      </c>
      <c r="B8922" s="2" t="s">
        <v>174</v>
      </c>
      <c r="C8922" s="2" t="s">
        <v>49</v>
      </c>
      <c r="D8922" s="2" t="s">
        <v>12</v>
      </c>
      <c r="E8922" s="2" t="s">
        <v>83</v>
      </c>
      <c r="F8922" s="2" t="s">
        <v>977</v>
      </c>
      <c r="G8922" s="14" t="n">
        <v>29.5</v>
      </c>
      <c r="H8922" s="14" t="n">
        <v>48.53</v>
      </c>
      <c r="I8922" s="14" t="n">
        <v>29.5</v>
      </c>
      <c r="J8922" s="23" t="n">
        <f aca="false">IF(AND(E8922="Priority",ISNUMBER('Cost model'!N172)),'Cost model'!N172,'Cost model'!M172)</f>
        <v>60</v>
      </c>
      <c r="K8922" s="14" t="n">
        <f aca="false">J8922-H8922</f>
        <v>11.47</v>
      </c>
      <c r="L8922" s="14" t="n">
        <f aca="false">G8922-H8922</f>
        <v>-19.03</v>
      </c>
    </row>
    <row r="8923" customFormat="false" ht="15" hidden="false" customHeight="false" outlineLevel="0" collapsed="false">
      <c r="A8923" s="2" t="s">
        <v>174</v>
      </c>
      <c r="B8923" s="2" t="s">
        <v>174</v>
      </c>
      <c r="C8923" s="2" t="s">
        <v>48</v>
      </c>
      <c r="D8923" s="2" t="s">
        <v>10</v>
      </c>
      <c r="E8923" s="2" t="s">
        <v>83</v>
      </c>
      <c r="F8923" s="2" t="s">
        <v>977</v>
      </c>
      <c r="G8923" s="14" t="n">
        <v>17.5</v>
      </c>
      <c r="H8923" s="14" t="n">
        <v>21.1</v>
      </c>
      <c r="I8923" s="14" t="n">
        <v>17.5</v>
      </c>
      <c r="J8923" s="23" t="n">
        <f aca="false">IF(AND(E8923="Priority",ISNUMBER('Cost model'!N168)),'Cost model'!N168,'Cost model'!M168)</f>
        <v>18.5</v>
      </c>
      <c r="K8923" s="14" t="n">
        <f aca="false">J8923-H8923</f>
        <v>-2.6</v>
      </c>
      <c r="L8923" s="14" t="n">
        <f aca="false">G8923-H8923</f>
        <v>-3.6</v>
      </c>
    </row>
    <row r="8924" customFormat="false" ht="15" hidden="false" customHeight="false" outlineLevel="0" collapsed="false">
      <c r="A8924" s="2" t="s">
        <v>174</v>
      </c>
      <c r="B8924" s="2" t="s">
        <v>174</v>
      </c>
      <c r="C8924" s="2" t="s">
        <v>48</v>
      </c>
      <c r="D8924" s="2" t="s">
        <v>12</v>
      </c>
      <c r="E8924" s="2" t="s">
        <v>83</v>
      </c>
      <c r="F8924" s="2" t="s">
        <v>977</v>
      </c>
      <c r="G8924" s="14" t="n">
        <v>19.5</v>
      </c>
      <c r="H8924" s="14" t="n">
        <v>60.39</v>
      </c>
      <c r="I8924" s="14" t="n">
        <v>19.5</v>
      </c>
      <c r="J8924" s="23" t="n">
        <f aca="false">IF(AND(E8924="Priority",ISNUMBER('Cost model'!N171)),'Cost model'!N171,'Cost model'!M171)</f>
        <v>55</v>
      </c>
      <c r="K8924" s="14" t="n">
        <f aca="false">J8924-H8924</f>
        <v>-5.39</v>
      </c>
      <c r="L8924" s="14" t="n">
        <f aca="false">G8924-H8924</f>
        <v>-40.89</v>
      </c>
    </row>
    <row r="8925" customFormat="false" ht="15" hidden="false" customHeight="false" outlineLevel="0" collapsed="false">
      <c r="A8925" s="2" t="s">
        <v>158</v>
      </c>
      <c r="B8925" s="2" t="s">
        <v>158</v>
      </c>
      <c r="C8925" s="2" t="s">
        <v>49</v>
      </c>
      <c r="D8925" s="2" t="s">
        <v>10</v>
      </c>
      <c r="E8925" s="2" t="s">
        <v>74</v>
      </c>
      <c r="F8925" s="2" t="s">
        <v>977</v>
      </c>
      <c r="G8925" s="14" t="n">
        <v>17.5</v>
      </c>
      <c r="H8925" s="14" t="n">
        <v>14.03</v>
      </c>
      <c r="I8925" s="14" t="n">
        <v>17.5</v>
      </c>
      <c r="J8925" s="23" t="n">
        <f aca="false">IF(AND(E8925="Priority",ISNUMBER('Cost model'!N424)),'Cost model'!N424,'Cost model'!M424)</f>
        <v>16.5</v>
      </c>
      <c r="K8925" s="14" t="n">
        <f aca="false">J8925-H8925</f>
        <v>2.47</v>
      </c>
      <c r="L8925" s="14" t="n">
        <f aca="false">G8925-H8925</f>
        <v>3.47</v>
      </c>
    </row>
    <row r="8926" customFormat="false" ht="15" hidden="false" customHeight="false" outlineLevel="0" collapsed="false">
      <c r="A8926" s="2" t="s">
        <v>221</v>
      </c>
      <c r="B8926" s="2" t="s">
        <v>221</v>
      </c>
      <c r="C8926" s="2" t="s">
        <v>47</v>
      </c>
      <c r="D8926" s="2" t="s">
        <v>12</v>
      </c>
      <c r="E8926" s="2" t="s">
        <v>83</v>
      </c>
      <c r="F8926" s="2" t="s">
        <v>977</v>
      </c>
      <c r="G8926" s="14" t="n">
        <v>19.5</v>
      </c>
      <c r="H8926" s="14" t="n">
        <v>24.95</v>
      </c>
      <c r="I8926" s="14" t="n">
        <v>19.5</v>
      </c>
      <c r="J8926" s="23" t="n">
        <f aca="false">IF(AND(E8926="Priority",ISNUMBER('Cost model'!N740)),'Cost model'!N740,'Cost model'!M740)</f>
        <v>28.5</v>
      </c>
      <c r="K8926" s="14" t="n">
        <f aca="false">J8926-H8926</f>
        <v>3.55</v>
      </c>
      <c r="L8926" s="14" t="n">
        <f aca="false">G8926-H8926</f>
        <v>-5.45</v>
      </c>
    </row>
    <row r="8927" customFormat="false" ht="15" hidden="false" customHeight="false" outlineLevel="0" collapsed="false">
      <c r="A8927" s="2" t="s">
        <v>174</v>
      </c>
      <c r="B8927" s="2" t="s">
        <v>124</v>
      </c>
      <c r="C8927" s="2" t="s">
        <v>47</v>
      </c>
      <c r="D8927" s="2" t="s">
        <v>12</v>
      </c>
      <c r="E8927" s="2" t="s">
        <v>74</v>
      </c>
      <c r="F8927" s="2" t="s">
        <v>976</v>
      </c>
      <c r="G8927" s="14" t="n">
        <v>9.5</v>
      </c>
      <c r="H8927" s="14" t="n">
        <v>46.84</v>
      </c>
      <c r="I8927" s="14" t="n">
        <v>9.5</v>
      </c>
      <c r="J8927" s="23" t="n">
        <f aca="false">IF(AND(E8927="Priority",ISNUMBER('Cost model'!N110)),'Cost model'!N110,'Cost model'!M110)</f>
        <v>40</v>
      </c>
      <c r="K8927" s="14" t="n">
        <f aca="false">J8927-H8927</f>
        <v>-6.84</v>
      </c>
      <c r="L8927" s="14" t="n">
        <f aca="false">G8927-H8927</f>
        <v>-37.34</v>
      </c>
    </row>
    <row r="8928" customFormat="false" ht="15" hidden="false" customHeight="false" outlineLevel="0" collapsed="false">
      <c r="A8928" s="2" t="s">
        <v>124</v>
      </c>
      <c r="B8928" s="2" t="s">
        <v>124</v>
      </c>
      <c r="C8928" s="2" t="s">
        <v>48</v>
      </c>
      <c r="D8928" s="2" t="s">
        <v>10</v>
      </c>
      <c r="E8928" s="2" t="s">
        <v>74</v>
      </c>
      <c r="F8928" s="2" t="s">
        <v>977</v>
      </c>
      <c r="G8928" s="14" t="n">
        <v>12.5</v>
      </c>
      <c r="H8928" s="14" t="n">
        <v>48.3</v>
      </c>
      <c r="I8928" s="14" t="n">
        <v>12.5</v>
      </c>
      <c r="J8928" s="23" t="n">
        <f aca="false">IF(AND(E8928="Priority",ISNUMBER('Cost model'!N318)),'Cost model'!N318,'Cost model'!M318)</f>
        <v>14.5</v>
      </c>
      <c r="K8928" s="14" t="n">
        <f aca="false">J8928-H8928</f>
        <v>-33.8</v>
      </c>
      <c r="L8928" s="14" t="n">
        <f aca="false">G8928-H8928</f>
        <v>-35.8</v>
      </c>
    </row>
    <row r="8929" customFormat="false" ht="15" hidden="false" customHeight="false" outlineLevel="0" collapsed="false">
      <c r="A8929" s="2" t="s">
        <v>221</v>
      </c>
      <c r="B8929" s="2" t="s">
        <v>221</v>
      </c>
      <c r="C8929" s="2" t="s">
        <v>49</v>
      </c>
      <c r="D8929" s="2" t="s">
        <v>10</v>
      </c>
      <c r="E8929" s="2" t="s">
        <v>83</v>
      </c>
      <c r="F8929" s="2" t="s">
        <v>977</v>
      </c>
      <c r="G8929" s="14" t="n">
        <v>24.5</v>
      </c>
      <c r="H8929" s="14" t="n">
        <v>23.88</v>
      </c>
      <c r="I8929" s="14" t="n">
        <v>24.5</v>
      </c>
      <c r="J8929" s="23" t="n">
        <f aca="false">IF(AND(E8929="Priority",ISNUMBER('Cost model'!N739)),'Cost model'!N739,'Cost model'!M739)</f>
        <v>23.5</v>
      </c>
      <c r="K8929" s="14" t="n">
        <f aca="false">J8929-H8929</f>
        <v>-0.379999999999999</v>
      </c>
      <c r="L8929" s="14" t="n">
        <f aca="false">G8929-H8929</f>
        <v>0.620000000000001</v>
      </c>
    </row>
    <row r="8930" customFormat="false" ht="15" hidden="false" customHeight="false" outlineLevel="0" collapsed="false">
      <c r="A8930" s="2" t="s">
        <v>142</v>
      </c>
      <c r="B8930" s="2" t="s">
        <v>142</v>
      </c>
      <c r="C8930" s="2" t="s">
        <v>49</v>
      </c>
      <c r="D8930" s="2" t="s">
        <v>12</v>
      </c>
      <c r="E8930" s="2" t="s">
        <v>74</v>
      </c>
      <c r="F8930" s="2" t="s">
        <v>977</v>
      </c>
      <c r="G8930" s="14" t="n">
        <v>19.5</v>
      </c>
      <c r="H8930" s="14" t="n">
        <v>15.18</v>
      </c>
      <c r="I8930" s="14" t="n">
        <v>19.5</v>
      </c>
      <c r="J8930" s="23" t="n">
        <f aca="false">IF(AND(E8930="Priority",ISNUMBER('Cost model'!N637)),'Cost model'!N637,'Cost model'!M637)</f>
        <v>45</v>
      </c>
      <c r="K8930" s="14" t="n">
        <f aca="false">J8930-H8930</f>
        <v>29.82</v>
      </c>
      <c r="L8930" s="14" t="n">
        <f aca="false">G8930-H8930</f>
        <v>4.32</v>
      </c>
    </row>
    <row r="8931" customFormat="false" ht="15" hidden="false" customHeight="false" outlineLevel="0" collapsed="false">
      <c r="A8931" s="2" t="s">
        <v>124</v>
      </c>
      <c r="B8931" s="2" t="s">
        <v>124</v>
      </c>
      <c r="C8931" s="2" t="s">
        <v>47</v>
      </c>
      <c r="D8931" s="2" t="s">
        <v>10</v>
      </c>
      <c r="E8931" s="2" t="s">
        <v>74</v>
      </c>
      <c r="F8931" s="2" t="s">
        <v>977</v>
      </c>
      <c r="G8931" s="14" t="n">
        <v>9.5</v>
      </c>
      <c r="H8931" s="14" t="n">
        <v>6.07</v>
      </c>
      <c r="I8931" s="14" t="n">
        <v>9.5</v>
      </c>
      <c r="J8931" s="23" t="n">
        <f aca="false">IF(AND(E8931="Priority",ISNUMBER('Cost model'!N317)),'Cost model'!N317,'Cost model'!M317)</f>
        <v>10.5</v>
      </c>
      <c r="K8931" s="14" t="n">
        <f aca="false">J8931-H8931</f>
        <v>4.43</v>
      </c>
      <c r="L8931" s="14" t="n">
        <f aca="false">G8931-H8931</f>
        <v>3.43</v>
      </c>
    </row>
    <row r="8932" customFormat="false" ht="15" hidden="false" customHeight="false" outlineLevel="0" collapsed="false">
      <c r="A8932" s="2" t="s">
        <v>124</v>
      </c>
      <c r="B8932" s="2" t="s">
        <v>124</v>
      </c>
      <c r="C8932" s="2" t="s">
        <v>48</v>
      </c>
      <c r="D8932" s="2" t="s">
        <v>10</v>
      </c>
      <c r="E8932" s="2" t="s">
        <v>74</v>
      </c>
      <c r="F8932" s="2" t="s">
        <v>977</v>
      </c>
      <c r="G8932" s="14" t="n">
        <v>12.5</v>
      </c>
      <c r="H8932" s="14" t="n">
        <v>7.89</v>
      </c>
      <c r="I8932" s="14" t="n">
        <v>12.5</v>
      </c>
      <c r="J8932" s="23" t="n">
        <f aca="false">IF(AND(E8932="Priority",ISNUMBER('Cost model'!N318)),'Cost model'!N318,'Cost model'!M318)</f>
        <v>14.5</v>
      </c>
      <c r="K8932" s="14" t="n">
        <f aca="false">J8932-H8932</f>
        <v>6.61</v>
      </c>
      <c r="L8932" s="14" t="n">
        <f aca="false">G8932-H8932</f>
        <v>4.61</v>
      </c>
    </row>
    <row r="8933" customFormat="false" ht="15" hidden="false" customHeight="false" outlineLevel="0" collapsed="false">
      <c r="A8933" s="2" t="s">
        <v>124</v>
      </c>
      <c r="B8933" s="2" t="s">
        <v>124</v>
      </c>
      <c r="C8933" s="2" t="s">
        <v>47</v>
      </c>
      <c r="D8933" s="2" t="s">
        <v>12</v>
      </c>
      <c r="E8933" s="2" t="s">
        <v>74</v>
      </c>
      <c r="F8933" s="2" t="s">
        <v>977</v>
      </c>
      <c r="G8933" s="14" t="n">
        <v>9.5</v>
      </c>
      <c r="H8933" s="14" t="n">
        <v>27.36</v>
      </c>
      <c r="I8933" s="14" t="n">
        <v>9.5</v>
      </c>
      <c r="J8933" s="23" t="n">
        <f aca="false">IF(AND(E8933="Priority",ISNUMBER('Cost model'!N320)),'Cost model'!N320,'Cost model'!M320)</f>
        <v>24.5</v>
      </c>
      <c r="K8933" s="14" t="n">
        <f aca="false">J8933-H8933</f>
        <v>-2.86</v>
      </c>
      <c r="L8933" s="14" t="n">
        <f aca="false">G8933-H8933</f>
        <v>-17.86</v>
      </c>
    </row>
    <row r="8934" customFormat="false" ht="15" hidden="false" customHeight="false" outlineLevel="0" collapsed="false">
      <c r="A8934" s="2" t="s">
        <v>124</v>
      </c>
      <c r="B8934" s="2" t="s">
        <v>124</v>
      </c>
      <c r="C8934" s="2" t="s">
        <v>48</v>
      </c>
      <c r="D8934" s="2" t="s">
        <v>12</v>
      </c>
      <c r="E8934" s="2" t="s">
        <v>74</v>
      </c>
      <c r="F8934" s="2" t="s">
        <v>977</v>
      </c>
      <c r="G8934" s="14" t="n">
        <v>12.5</v>
      </c>
      <c r="H8934" s="14" t="n">
        <v>9.62</v>
      </c>
      <c r="I8934" s="14" t="n">
        <v>12.5</v>
      </c>
      <c r="J8934" s="23" t="n">
        <f aca="false">IF(AND(E8934="Priority",ISNUMBER('Cost model'!N321)),'Cost model'!N321,'Cost model'!M321)</f>
        <v>40</v>
      </c>
      <c r="K8934" s="14" t="n">
        <f aca="false">J8934-H8934</f>
        <v>30.38</v>
      </c>
      <c r="L8934" s="14" t="n">
        <f aca="false">G8934-H8934</f>
        <v>2.88</v>
      </c>
    </row>
    <row r="8935" customFormat="false" ht="15" hidden="false" customHeight="false" outlineLevel="0" collapsed="false">
      <c r="A8935" s="2" t="s">
        <v>174</v>
      </c>
      <c r="B8935" s="2" t="s">
        <v>174</v>
      </c>
      <c r="C8935" s="2" t="s">
        <v>49</v>
      </c>
      <c r="D8935" s="2" t="s">
        <v>10</v>
      </c>
      <c r="E8935" s="2" t="s">
        <v>74</v>
      </c>
      <c r="F8935" s="2" t="s">
        <v>977</v>
      </c>
      <c r="G8935" s="14" t="n">
        <v>19.5</v>
      </c>
      <c r="H8935" s="14" t="n">
        <v>40.38</v>
      </c>
      <c r="I8935" s="14" t="n">
        <v>17.5</v>
      </c>
      <c r="J8935" s="23" t="n">
        <f aca="false">IF(AND(E8935="Priority",ISNUMBER('Cost model'!N169)),'Cost model'!N169,'Cost model'!M169)</f>
        <v>18.5</v>
      </c>
      <c r="K8935" s="14" t="n">
        <f aca="false">J8935-H8935</f>
        <v>-21.88</v>
      </c>
      <c r="L8935" s="14" t="n">
        <f aca="false">G8935-H8935</f>
        <v>-20.88</v>
      </c>
    </row>
    <row r="8936" customFormat="false" ht="15" hidden="false" customHeight="false" outlineLevel="0" collapsed="false">
      <c r="A8936" s="2" t="s">
        <v>124</v>
      </c>
      <c r="B8936" s="2" t="s">
        <v>142</v>
      </c>
      <c r="C8936" s="2" t="s">
        <v>48</v>
      </c>
      <c r="D8936" s="2" t="s">
        <v>10</v>
      </c>
      <c r="E8936" s="2" t="s">
        <v>74</v>
      </c>
      <c r="F8936" s="2" t="s">
        <v>976</v>
      </c>
      <c r="G8936" s="14" t="n">
        <v>12.5</v>
      </c>
      <c r="H8936" s="14" t="n">
        <v>10.9</v>
      </c>
      <c r="I8936" s="14" t="n">
        <v>14.5</v>
      </c>
      <c r="J8936" s="23" t="n">
        <f aca="false">IF(AND(E8936="Priority",ISNUMBER('Cost model'!N333)),'Cost model'!N333,'Cost model'!M333)</f>
        <v>18.5</v>
      </c>
      <c r="K8936" s="14" t="n">
        <f aca="false">J8936-H8936</f>
        <v>7.6</v>
      </c>
      <c r="L8936" s="14" t="n">
        <f aca="false">G8936-H8936</f>
        <v>1.6</v>
      </c>
    </row>
    <row r="8937" customFormat="false" ht="15" hidden="false" customHeight="false" outlineLevel="0" collapsed="false">
      <c r="A8937" s="2" t="s">
        <v>221</v>
      </c>
      <c r="B8937" s="2" t="s">
        <v>142</v>
      </c>
      <c r="C8937" s="2" t="s">
        <v>47</v>
      </c>
      <c r="D8937" s="2" t="s">
        <v>10</v>
      </c>
      <c r="E8937" s="2" t="s">
        <v>74</v>
      </c>
      <c r="F8937" s="2" t="s">
        <v>976</v>
      </c>
      <c r="G8937" s="14" t="n">
        <v>14.5</v>
      </c>
      <c r="H8937" s="14" t="n">
        <v>19.28</v>
      </c>
      <c r="I8937" s="14" t="n">
        <v>19.5</v>
      </c>
      <c r="J8937" s="23" t="n">
        <f aca="false">IF(AND(E8937="Priority",ISNUMBER('Cost model'!N767)),'Cost model'!N767,'Cost model'!M767)</f>
        <v>15.5</v>
      </c>
      <c r="K8937" s="14" t="n">
        <f aca="false">J8937-H8937</f>
        <v>-3.78</v>
      </c>
      <c r="L8937" s="14" t="n">
        <f aca="false">G8937-H8937</f>
        <v>-4.78</v>
      </c>
    </row>
    <row r="8938" customFormat="false" ht="15" hidden="false" customHeight="false" outlineLevel="0" collapsed="false">
      <c r="A8938" s="2" t="s">
        <v>142</v>
      </c>
      <c r="B8938" s="2" t="s">
        <v>142</v>
      </c>
      <c r="C8938" s="2" t="s">
        <v>48</v>
      </c>
      <c r="D8938" s="2" t="s">
        <v>10</v>
      </c>
      <c r="E8938" s="2" t="s">
        <v>74</v>
      </c>
      <c r="F8938" s="2" t="s">
        <v>977</v>
      </c>
      <c r="G8938" s="14" t="n">
        <v>12.5</v>
      </c>
      <c r="H8938" s="14" t="n">
        <v>15.18</v>
      </c>
      <c r="I8938" s="14" t="n">
        <v>12.5</v>
      </c>
      <c r="J8938" s="23" t="n">
        <f aca="false">IF(AND(E8938="Priority",ISNUMBER('Cost model'!N633)),'Cost model'!N633,'Cost model'!M633)</f>
        <v>11.5</v>
      </c>
      <c r="K8938" s="14" t="n">
        <f aca="false">J8938-H8938</f>
        <v>-3.68</v>
      </c>
      <c r="L8938" s="14" t="n">
        <f aca="false">G8938-H8938</f>
        <v>-2.68</v>
      </c>
    </row>
    <row r="8939" customFormat="false" ht="15" hidden="false" customHeight="false" outlineLevel="0" collapsed="false">
      <c r="A8939" s="2" t="s">
        <v>142</v>
      </c>
      <c r="B8939" s="2" t="s">
        <v>174</v>
      </c>
      <c r="C8939" s="2" t="s">
        <v>47</v>
      </c>
      <c r="D8939" s="2" t="s">
        <v>10</v>
      </c>
      <c r="E8939" s="2" t="s">
        <v>74</v>
      </c>
      <c r="F8939" s="2" t="s">
        <v>976</v>
      </c>
      <c r="G8939" s="14" t="n">
        <v>9.5</v>
      </c>
      <c r="H8939" s="14" t="n">
        <v>7.17</v>
      </c>
      <c r="I8939" s="14" t="n">
        <v>14.5</v>
      </c>
      <c r="J8939" s="23" t="n">
        <f aca="false">IF(AND(E8939="Priority",ISNUMBER('Cost model'!N692)),'Cost model'!N692,'Cost model'!M692)</f>
        <v>9.5</v>
      </c>
      <c r="K8939" s="14" t="n">
        <f aca="false">J8939-H8939</f>
        <v>2.33</v>
      </c>
      <c r="L8939" s="14" t="n">
        <f aca="false">G8939-H8939</f>
        <v>2.33</v>
      </c>
    </row>
    <row r="8940" customFormat="false" ht="15" hidden="false" customHeight="false" outlineLevel="0" collapsed="false">
      <c r="A8940" s="2" t="s">
        <v>221</v>
      </c>
      <c r="B8940" s="2" t="s">
        <v>221</v>
      </c>
      <c r="C8940" s="2" t="s">
        <v>47</v>
      </c>
      <c r="D8940" s="2" t="s">
        <v>12</v>
      </c>
      <c r="E8940" s="2" t="s">
        <v>83</v>
      </c>
      <c r="F8940" s="2" t="s">
        <v>977</v>
      </c>
      <c r="G8940" s="14" t="n">
        <v>19.5</v>
      </c>
      <c r="H8940" s="14" t="n">
        <v>14.1</v>
      </c>
      <c r="I8940" s="14" t="n">
        <v>19.5</v>
      </c>
      <c r="J8940" s="23" t="n">
        <f aca="false">IF(AND(E8940="Priority",ISNUMBER('Cost model'!N740)),'Cost model'!N740,'Cost model'!M740)</f>
        <v>28.5</v>
      </c>
      <c r="K8940" s="14" t="n">
        <f aca="false">J8940-H8940</f>
        <v>14.4</v>
      </c>
      <c r="L8940" s="14" t="n">
        <f aca="false">G8940-H8940</f>
        <v>5.4</v>
      </c>
    </row>
    <row r="8941" customFormat="false" ht="15" hidden="false" customHeight="false" outlineLevel="0" collapsed="false">
      <c r="A8941" s="2" t="s">
        <v>124</v>
      </c>
      <c r="B8941" s="2" t="s">
        <v>142</v>
      </c>
      <c r="C8941" s="2" t="s">
        <v>47</v>
      </c>
      <c r="D8941" s="2" t="s">
        <v>12</v>
      </c>
      <c r="E8941" s="2" t="s">
        <v>74</v>
      </c>
      <c r="F8941" s="2" t="s">
        <v>976</v>
      </c>
      <c r="G8941" s="14" t="n">
        <v>9.5</v>
      </c>
      <c r="H8941" s="14" t="n">
        <v>29.98</v>
      </c>
      <c r="I8941" s="14" t="n">
        <v>19.5</v>
      </c>
      <c r="J8941" s="23" t="n">
        <f aca="false">IF(AND(E8941="Priority",ISNUMBER('Cost model'!N335)),'Cost model'!N335,'Cost model'!M335)</f>
        <v>45</v>
      </c>
      <c r="K8941" s="14" t="n">
        <f aca="false">J8941-H8941</f>
        <v>15.02</v>
      </c>
      <c r="L8941" s="14" t="n">
        <f aca="false">G8941-H8941</f>
        <v>-20.48</v>
      </c>
    </row>
    <row r="8942" customFormat="false" ht="15" hidden="false" customHeight="false" outlineLevel="0" collapsed="false">
      <c r="A8942" s="2" t="s">
        <v>174</v>
      </c>
      <c r="B8942" s="2" t="s">
        <v>174</v>
      </c>
      <c r="C8942" s="2" t="s">
        <v>47</v>
      </c>
      <c r="D8942" s="2" t="s">
        <v>12</v>
      </c>
      <c r="E8942" s="2" t="s">
        <v>74</v>
      </c>
      <c r="F8942" s="2" t="s">
        <v>977</v>
      </c>
      <c r="G8942" s="14" t="n">
        <v>9.5</v>
      </c>
      <c r="H8942" s="14" t="n">
        <v>9.62</v>
      </c>
      <c r="I8942" s="14" t="n">
        <v>9.5</v>
      </c>
      <c r="J8942" s="23" t="n">
        <f aca="false">IF(AND(E8942="Priority",ISNUMBER('Cost model'!N170)),'Cost model'!N170,'Cost model'!M170)</f>
        <v>25.5</v>
      </c>
      <c r="K8942" s="14" t="n">
        <f aca="false">J8942-H8942</f>
        <v>15.88</v>
      </c>
      <c r="L8942" s="14" t="n">
        <f aca="false">G8942-H8942</f>
        <v>-0.119999999999999</v>
      </c>
    </row>
    <row r="8943" customFormat="false" ht="15" hidden="false" customHeight="false" outlineLevel="0" collapsed="false">
      <c r="A8943" s="2" t="s">
        <v>174</v>
      </c>
      <c r="B8943" s="2" t="s">
        <v>174</v>
      </c>
      <c r="C8943" s="2" t="s">
        <v>48</v>
      </c>
      <c r="D8943" s="2" t="s">
        <v>10</v>
      </c>
      <c r="E8943" s="2" t="s">
        <v>83</v>
      </c>
      <c r="F8943" s="2" t="s">
        <v>977</v>
      </c>
      <c r="G8943" s="14" t="n">
        <v>17.5</v>
      </c>
      <c r="H8943" s="14" t="n">
        <v>23.88</v>
      </c>
      <c r="I8943" s="14" t="n">
        <v>17.5</v>
      </c>
      <c r="J8943" s="23" t="n">
        <f aca="false">IF(AND(E8943="Priority",ISNUMBER('Cost model'!N168)),'Cost model'!N168,'Cost model'!M168)</f>
        <v>18.5</v>
      </c>
      <c r="K8943" s="14" t="n">
        <f aca="false">J8943-H8943</f>
        <v>-5.38</v>
      </c>
      <c r="L8943" s="14" t="n">
        <f aca="false">G8943-H8943</f>
        <v>-6.38</v>
      </c>
    </row>
    <row r="8944" customFormat="false" ht="15" hidden="false" customHeight="false" outlineLevel="0" collapsed="false">
      <c r="A8944" s="2" t="s">
        <v>174</v>
      </c>
      <c r="B8944" s="2" t="s">
        <v>174</v>
      </c>
      <c r="C8944" s="2" t="s">
        <v>48</v>
      </c>
      <c r="D8944" s="2" t="s">
        <v>12</v>
      </c>
      <c r="E8944" s="2" t="s">
        <v>74</v>
      </c>
      <c r="F8944" s="2" t="s">
        <v>977</v>
      </c>
      <c r="G8944" s="14" t="n">
        <v>12.5</v>
      </c>
      <c r="H8944" s="14" t="n">
        <v>10.8</v>
      </c>
      <c r="I8944" s="14" t="n">
        <v>12.5</v>
      </c>
      <c r="J8944" s="23" t="n">
        <f aca="false">IF(AND(E8944="Priority",ISNUMBER('Cost model'!N171)),'Cost model'!N171,'Cost model'!M171)</f>
        <v>40</v>
      </c>
      <c r="K8944" s="14" t="n">
        <f aca="false">J8944-H8944</f>
        <v>29.2</v>
      </c>
      <c r="L8944" s="14" t="n">
        <f aca="false">G8944-H8944</f>
        <v>1.7</v>
      </c>
    </row>
    <row r="8945" customFormat="false" ht="15" hidden="false" customHeight="false" outlineLevel="0" collapsed="false">
      <c r="A8945" s="2" t="s">
        <v>174</v>
      </c>
      <c r="B8945" s="2" t="s">
        <v>174</v>
      </c>
      <c r="C8945" s="2" t="s">
        <v>47</v>
      </c>
      <c r="D8945" s="2" t="s">
        <v>10</v>
      </c>
      <c r="E8945" s="2" t="s">
        <v>74</v>
      </c>
      <c r="F8945" s="2" t="s">
        <v>977</v>
      </c>
      <c r="G8945" s="14" t="n">
        <v>9.5</v>
      </c>
      <c r="H8945" s="14" t="n">
        <v>6.6</v>
      </c>
      <c r="I8945" s="14" t="n">
        <v>9.5</v>
      </c>
      <c r="J8945" s="23" t="n">
        <f aca="false">IF(AND(E8945="Priority",ISNUMBER('Cost model'!N167)),'Cost model'!N167,'Cost model'!M167)</f>
        <v>8.5</v>
      </c>
      <c r="K8945" s="14" t="n">
        <f aca="false">J8945-H8945</f>
        <v>1.9</v>
      </c>
      <c r="L8945" s="14" t="n">
        <f aca="false">G8945-H8945</f>
        <v>2.9</v>
      </c>
    </row>
    <row r="8946" customFormat="false" ht="15" hidden="false" customHeight="false" outlineLevel="0" collapsed="false">
      <c r="A8946" s="2" t="s">
        <v>174</v>
      </c>
      <c r="B8946" s="2" t="s">
        <v>174</v>
      </c>
      <c r="C8946" s="2" t="s">
        <v>47</v>
      </c>
      <c r="D8946" s="2" t="s">
        <v>10</v>
      </c>
      <c r="E8946" s="2" t="s">
        <v>74</v>
      </c>
      <c r="F8946" s="2" t="s">
        <v>977</v>
      </c>
      <c r="G8946" s="14" t="n">
        <v>9.5</v>
      </c>
      <c r="H8946" s="14" t="n">
        <v>6.6</v>
      </c>
      <c r="I8946" s="14" t="n">
        <v>9.5</v>
      </c>
      <c r="J8946" s="23" t="n">
        <f aca="false">IF(AND(E8946="Priority",ISNUMBER('Cost model'!N167)),'Cost model'!N167,'Cost model'!M167)</f>
        <v>8.5</v>
      </c>
      <c r="K8946" s="14" t="n">
        <f aca="false">J8946-H8946</f>
        <v>1.9</v>
      </c>
      <c r="L8946" s="14" t="n">
        <f aca="false">G8946-H8946</f>
        <v>2.9</v>
      </c>
    </row>
    <row r="8947" customFormat="false" ht="15" hidden="false" customHeight="false" outlineLevel="0" collapsed="false">
      <c r="A8947" s="2" t="s">
        <v>124</v>
      </c>
      <c r="B8947" s="2" t="s">
        <v>174</v>
      </c>
      <c r="C8947" s="2" t="s">
        <v>47</v>
      </c>
      <c r="D8947" s="2" t="s">
        <v>10</v>
      </c>
      <c r="E8947" s="2" t="s">
        <v>74</v>
      </c>
      <c r="F8947" s="2" t="s">
        <v>976</v>
      </c>
      <c r="G8947" s="14" t="n">
        <v>14.5</v>
      </c>
      <c r="H8947" s="14" t="n">
        <v>10.82</v>
      </c>
      <c r="I8947" s="14" t="n">
        <v>14.5</v>
      </c>
      <c r="J8947" s="23" t="n">
        <f aca="false">IF(AND(E8947="Priority",ISNUMBER('Cost model'!N362)),'Cost model'!N362,'Cost model'!M362)</f>
        <v>10.5</v>
      </c>
      <c r="K8947" s="14" t="n">
        <f aca="false">J8947-H8947</f>
        <v>-0.32</v>
      </c>
      <c r="L8947" s="14" t="n">
        <f aca="false">G8947-H8947</f>
        <v>3.68</v>
      </c>
    </row>
    <row r="8948" customFormat="false" ht="15" hidden="false" customHeight="false" outlineLevel="0" collapsed="false">
      <c r="A8948" s="2" t="s">
        <v>174</v>
      </c>
      <c r="B8948" s="2" t="s">
        <v>174</v>
      </c>
      <c r="C8948" s="2" t="s">
        <v>49</v>
      </c>
      <c r="D8948" s="2" t="s">
        <v>10</v>
      </c>
      <c r="E8948" s="2" t="s">
        <v>74</v>
      </c>
      <c r="F8948" s="2" t="s">
        <v>977</v>
      </c>
      <c r="G8948" s="14" t="n">
        <v>17.5</v>
      </c>
      <c r="H8948" s="14" t="n">
        <v>14.45</v>
      </c>
      <c r="I8948" s="14" t="n">
        <v>17.5</v>
      </c>
      <c r="J8948" s="23" t="n">
        <f aca="false">IF(AND(E8948="Priority",ISNUMBER('Cost model'!N169)),'Cost model'!N169,'Cost model'!M169)</f>
        <v>18.5</v>
      </c>
      <c r="K8948" s="14" t="n">
        <f aca="false">J8948-H8948</f>
        <v>4.05</v>
      </c>
      <c r="L8948" s="14" t="n">
        <f aca="false">G8948-H8948</f>
        <v>3.05</v>
      </c>
    </row>
    <row r="8949" customFormat="false" ht="15" hidden="false" customHeight="false" outlineLevel="0" collapsed="false">
      <c r="A8949" s="2" t="s">
        <v>124</v>
      </c>
      <c r="B8949" s="2" t="s">
        <v>124</v>
      </c>
      <c r="C8949" s="2" t="s">
        <v>49</v>
      </c>
      <c r="D8949" s="2" t="s">
        <v>10</v>
      </c>
      <c r="E8949" s="2" t="s">
        <v>74</v>
      </c>
      <c r="F8949" s="2" t="s">
        <v>977</v>
      </c>
      <c r="G8949" s="14" t="n">
        <v>17.5</v>
      </c>
      <c r="H8949" s="14" t="n">
        <v>13.32</v>
      </c>
      <c r="I8949" s="14" t="n">
        <v>17.5</v>
      </c>
      <c r="J8949" s="23" t="n">
        <f aca="false">IF(AND(E8949="Priority",ISNUMBER('Cost model'!N319)),'Cost model'!N319,'Cost model'!M319)</f>
        <v>16.5</v>
      </c>
      <c r="K8949" s="14" t="n">
        <f aca="false">J8949-H8949</f>
        <v>3.18</v>
      </c>
      <c r="L8949" s="14" t="n">
        <f aca="false">G8949-H8949</f>
        <v>4.18</v>
      </c>
    </row>
    <row r="8950" customFormat="false" ht="15" hidden="false" customHeight="false" outlineLevel="0" collapsed="false">
      <c r="A8950" s="2" t="s">
        <v>124</v>
      </c>
      <c r="B8950" s="2" t="s">
        <v>142</v>
      </c>
      <c r="C8950" s="2" t="s">
        <v>47</v>
      </c>
      <c r="D8950" s="2" t="s">
        <v>12</v>
      </c>
      <c r="E8950" s="2" t="s">
        <v>74</v>
      </c>
      <c r="F8950" s="2" t="s">
        <v>976</v>
      </c>
      <c r="G8950" s="14" t="n">
        <v>9.5</v>
      </c>
      <c r="H8950" s="14" t="n">
        <v>11.61</v>
      </c>
      <c r="I8950" s="14" t="n">
        <v>19.5</v>
      </c>
      <c r="J8950" s="23" t="n">
        <f aca="false">IF(AND(E8950="Priority",ISNUMBER('Cost model'!N335)),'Cost model'!N335,'Cost model'!M335)</f>
        <v>45</v>
      </c>
      <c r="K8950" s="14" t="n">
        <f aca="false">J8950-H8950</f>
        <v>33.39</v>
      </c>
      <c r="L8950" s="14" t="n">
        <f aca="false">G8950-H8950</f>
        <v>-2.11</v>
      </c>
    </row>
    <row r="8951" customFormat="false" ht="15" hidden="false" customHeight="false" outlineLevel="0" collapsed="false">
      <c r="A8951" s="2" t="s">
        <v>142</v>
      </c>
      <c r="B8951" s="2" t="s">
        <v>142</v>
      </c>
      <c r="C8951" s="2" t="s">
        <v>47</v>
      </c>
      <c r="D8951" s="2" t="s">
        <v>10</v>
      </c>
      <c r="E8951" s="2" t="s">
        <v>74</v>
      </c>
      <c r="F8951" s="2" t="s">
        <v>977</v>
      </c>
      <c r="G8951" s="14" t="n">
        <v>9.5</v>
      </c>
      <c r="H8951" s="14" t="n">
        <v>6.41</v>
      </c>
      <c r="I8951" s="14" t="n">
        <v>9.5</v>
      </c>
      <c r="J8951" s="23" t="n">
        <f aca="false">IF(AND(E8951="Priority",ISNUMBER('Cost model'!N632)),'Cost model'!N632,'Cost model'!M632)</f>
        <v>9.5</v>
      </c>
      <c r="K8951" s="14" t="n">
        <f aca="false">J8951-H8951</f>
        <v>3.09</v>
      </c>
      <c r="L8951" s="14" t="n">
        <f aca="false">G8951-H8951</f>
        <v>3.09</v>
      </c>
    </row>
    <row r="8952" customFormat="false" ht="15" hidden="false" customHeight="false" outlineLevel="0" collapsed="false">
      <c r="A8952" s="2" t="s">
        <v>142</v>
      </c>
      <c r="B8952" s="2" t="s">
        <v>142</v>
      </c>
      <c r="C8952" s="2" t="s">
        <v>48</v>
      </c>
      <c r="D8952" s="2" t="s">
        <v>14</v>
      </c>
      <c r="E8952" s="2" t="s">
        <v>74</v>
      </c>
      <c r="F8952" s="2" t="s">
        <v>977</v>
      </c>
      <c r="G8952" s="14" t="n">
        <v>45</v>
      </c>
      <c r="H8952" s="14" t="n">
        <v>98.53</v>
      </c>
      <c r="I8952" s="14" t="n">
        <v>45</v>
      </c>
      <c r="J8952" s="23" t="n">
        <f aca="false">IF(AND(E8952="Priority",ISNUMBER('Cost model'!N642)),'Cost model'!N642,'Cost model'!M642)</f>
        <v>90</v>
      </c>
      <c r="K8952" s="14" t="n">
        <f aca="false">J8952-H8952</f>
        <v>-8.53</v>
      </c>
      <c r="L8952" s="14" t="n">
        <f aca="false">G8952-H8952</f>
        <v>-53.53</v>
      </c>
    </row>
    <row r="8953" customFormat="false" ht="15" hidden="false" customHeight="false" outlineLevel="0" collapsed="false">
      <c r="A8953" s="2" t="s">
        <v>174</v>
      </c>
      <c r="B8953" s="2" t="s">
        <v>174</v>
      </c>
      <c r="C8953" s="2" t="s">
        <v>49</v>
      </c>
      <c r="D8953" s="2" t="s">
        <v>12</v>
      </c>
      <c r="E8953" s="2" t="s">
        <v>74</v>
      </c>
      <c r="F8953" s="2" t="s">
        <v>977</v>
      </c>
      <c r="G8953" s="14" t="n">
        <v>19.5</v>
      </c>
      <c r="H8953" s="14" t="n">
        <v>42.59</v>
      </c>
      <c r="I8953" s="14" t="n">
        <v>19.5</v>
      </c>
      <c r="J8953" s="23" t="n">
        <f aca="false">IF(AND(E8953="Priority",ISNUMBER('Cost model'!N172)),'Cost model'!N172,'Cost model'!M172)</f>
        <v>45</v>
      </c>
      <c r="K8953" s="14" t="n">
        <f aca="false">J8953-H8953</f>
        <v>2.41</v>
      </c>
      <c r="L8953" s="14" t="n">
        <f aca="false">G8953-H8953</f>
        <v>-23.09</v>
      </c>
    </row>
    <row r="8954" customFormat="false" ht="15" hidden="false" customHeight="false" outlineLevel="0" collapsed="false">
      <c r="A8954" s="2" t="s">
        <v>124</v>
      </c>
      <c r="B8954" s="2" t="s">
        <v>124</v>
      </c>
      <c r="C8954" s="2" t="s">
        <v>49</v>
      </c>
      <c r="D8954" s="2" t="s">
        <v>10</v>
      </c>
      <c r="E8954" s="2" t="s">
        <v>74</v>
      </c>
      <c r="F8954" s="2" t="s">
        <v>977</v>
      </c>
      <c r="G8954" s="14" t="n">
        <v>17.5</v>
      </c>
      <c r="H8954" s="14" t="n">
        <v>16.42</v>
      </c>
      <c r="I8954" s="14" t="n">
        <v>17.5</v>
      </c>
      <c r="J8954" s="23" t="n">
        <f aca="false">IF(AND(E8954="Priority",ISNUMBER('Cost model'!N319)),'Cost model'!N319,'Cost model'!M319)</f>
        <v>16.5</v>
      </c>
      <c r="K8954" s="14" t="n">
        <f aca="false">J8954-H8954</f>
        <v>0.0799999999999983</v>
      </c>
      <c r="L8954" s="14" t="n">
        <f aca="false">G8954-H8954</f>
        <v>1.08</v>
      </c>
    </row>
    <row r="8955" customFormat="false" ht="15" hidden="false" customHeight="false" outlineLevel="0" collapsed="false">
      <c r="A8955" s="2" t="s">
        <v>221</v>
      </c>
      <c r="B8955" s="2" t="s">
        <v>158</v>
      </c>
      <c r="C8955" s="2" t="s">
        <v>47</v>
      </c>
      <c r="D8955" s="2" t="s">
        <v>10</v>
      </c>
      <c r="E8955" s="2" t="s">
        <v>83</v>
      </c>
      <c r="F8955" s="2" t="s">
        <v>976</v>
      </c>
      <c r="G8955" s="14" t="n">
        <v>19.5</v>
      </c>
      <c r="H8955" s="14" t="n">
        <v>19.22</v>
      </c>
      <c r="I8955" s="14" t="n">
        <v>19.5</v>
      </c>
      <c r="J8955" s="23" t="n">
        <f aca="false">IF(AND(E8955="Priority",ISNUMBER('Cost model'!N752)),'Cost model'!N752,'Cost model'!M752)</f>
        <v>17.5</v>
      </c>
      <c r="K8955" s="14" t="n">
        <f aca="false">J8955-H8955</f>
        <v>-1.72</v>
      </c>
      <c r="L8955" s="14" t="n">
        <f aca="false">G8955-H8955</f>
        <v>0.280000000000001</v>
      </c>
    </row>
    <row r="8956" customFormat="false" ht="15" hidden="false" customHeight="false" outlineLevel="0" collapsed="false">
      <c r="A8956" s="2" t="s">
        <v>221</v>
      </c>
      <c r="B8956" s="2" t="s">
        <v>221</v>
      </c>
      <c r="C8956" s="2" t="s">
        <v>47</v>
      </c>
      <c r="D8956" s="2" t="s">
        <v>10</v>
      </c>
      <c r="E8956" s="2" t="s">
        <v>74</v>
      </c>
      <c r="F8956" s="2" t="s">
        <v>977</v>
      </c>
      <c r="G8956" s="14" t="n">
        <v>9.5</v>
      </c>
      <c r="H8956" s="14" t="n">
        <v>7.07</v>
      </c>
      <c r="I8956" s="14" t="n">
        <v>9.5</v>
      </c>
      <c r="J8956" s="23" t="n">
        <f aca="false">IF(AND(E8956="Priority",ISNUMBER('Cost model'!N737)),'Cost model'!N737,'Cost model'!M737)</f>
        <v>8.5</v>
      </c>
      <c r="K8956" s="14" t="n">
        <f aca="false">J8956-H8956</f>
        <v>1.43</v>
      </c>
      <c r="L8956" s="14" t="n">
        <f aca="false">G8956-H8956</f>
        <v>2.43</v>
      </c>
    </row>
    <row r="8957" customFormat="false" ht="15" hidden="false" customHeight="false" outlineLevel="0" collapsed="false">
      <c r="A8957" s="2" t="s">
        <v>221</v>
      </c>
      <c r="B8957" s="2" t="s">
        <v>221</v>
      </c>
      <c r="C8957" s="2" t="s">
        <v>47</v>
      </c>
      <c r="D8957" s="2" t="s">
        <v>12</v>
      </c>
      <c r="E8957" s="2" t="s">
        <v>83</v>
      </c>
      <c r="F8957" s="2" t="s">
        <v>977</v>
      </c>
      <c r="G8957" s="14" t="n">
        <v>19.5</v>
      </c>
      <c r="H8957" s="14" t="n">
        <v>10.73</v>
      </c>
      <c r="I8957" s="14" t="n">
        <v>19.5</v>
      </c>
      <c r="J8957" s="23" t="n">
        <f aca="false">IF(AND(E8957="Priority",ISNUMBER('Cost model'!N740)),'Cost model'!N740,'Cost model'!M740)</f>
        <v>28.5</v>
      </c>
      <c r="K8957" s="14" t="n">
        <f aca="false">J8957-H8957</f>
        <v>17.77</v>
      </c>
      <c r="L8957" s="14" t="n">
        <f aca="false">G8957-H8957</f>
        <v>8.77</v>
      </c>
    </row>
    <row r="8958" customFormat="false" ht="15" hidden="false" customHeight="false" outlineLevel="0" collapsed="false">
      <c r="A8958" s="2" t="s">
        <v>124</v>
      </c>
      <c r="B8958" s="2" t="s">
        <v>124</v>
      </c>
      <c r="C8958" s="2" t="s">
        <v>48</v>
      </c>
      <c r="D8958" s="2" t="s">
        <v>12</v>
      </c>
      <c r="E8958" s="2" t="s">
        <v>74</v>
      </c>
      <c r="F8958" s="2" t="s">
        <v>977</v>
      </c>
      <c r="G8958" s="14" t="n">
        <v>12.5</v>
      </c>
      <c r="H8958" s="14" t="n">
        <v>105.94</v>
      </c>
      <c r="I8958" s="14" t="n">
        <v>12.5</v>
      </c>
      <c r="J8958" s="23" t="n">
        <f aca="false">IF(AND(E8958="Priority",ISNUMBER('Cost model'!N321)),'Cost model'!N321,'Cost model'!M321)</f>
        <v>40</v>
      </c>
      <c r="K8958" s="14" t="n">
        <f aca="false">J8958-H8958</f>
        <v>-65.94</v>
      </c>
      <c r="L8958" s="14" t="n">
        <f aca="false">G8958-H8958</f>
        <v>-93.44</v>
      </c>
    </row>
    <row r="8959" customFormat="false" ht="15" hidden="false" customHeight="false" outlineLevel="0" collapsed="false">
      <c r="A8959" s="2" t="s">
        <v>221</v>
      </c>
      <c r="B8959" s="2" t="s">
        <v>221</v>
      </c>
      <c r="C8959" s="2" t="s">
        <v>47</v>
      </c>
      <c r="D8959" s="2" t="s">
        <v>10</v>
      </c>
      <c r="E8959" s="2" t="s">
        <v>74</v>
      </c>
      <c r="F8959" s="2" t="s">
        <v>977</v>
      </c>
      <c r="G8959" s="14" t="n">
        <v>9.5</v>
      </c>
      <c r="H8959" s="14" t="n">
        <v>6.69</v>
      </c>
      <c r="I8959" s="14" t="n">
        <v>9.5</v>
      </c>
      <c r="J8959" s="23" t="n">
        <f aca="false">IF(AND(E8959="Priority",ISNUMBER('Cost model'!N737)),'Cost model'!N737,'Cost model'!M737)</f>
        <v>8.5</v>
      </c>
      <c r="K8959" s="14" t="n">
        <f aca="false">J8959-H8959</f>
        <v>1.81</v>
      </c>
      <c r="L8959" s="14" t="n">
        <f aca="false">G8959-H8959</f>
        <v>2.81</v>
      </c>
    </row>
    <row r="8960" customFormat="false" ht="15" hidden="false" customHeight="false" outlineLevel="0" collapsed="false">
      <c r="A8960" s="2" t="s">
        <v>221</v>
      </c>
      <c r="B8960" s="2" t="s">
        <v>221</v>
      </c>
      <c r="C8960" s="2" t="s">
        <v>47</v>
      </c>
      <c r="D8960" s="2" t="s">
        <v>12</v>
      </c>
      <c r="E8960" s="2" t="s">
        <v>74</v>
      </c>
      <c r="F8960" s="2" t="s">
        <v>977</v>
      </c>
      <c r="G8960" s="14" t="n">
        <v>9.5</v>
      </c>
      <c r="H8960" s="14" t="n">
        <v>28.35</v>
      </c>
      <c r="I8960" s="14" t="n">
        <v>9.5</v>
      </c>
      <c r="J8960" s="23" t="n">
        <f aca="false">IF(AND(E8960="Priority",ISNUMBER('Cost model'!N740)),'Cost model'!N740,'Cost model'!M740)</f>
        <v>22.5</v>
      </c>
      <c r="K8960" s="14" t="n">
        <f aca="false">J8960-H8960</f>
        <v>-5.85</v>
      </c>
      <c r="L8960" s="14" t="n">
        <f aca="false">G8960-H8960</f>
        <v>-18.85</v>
      </c>
    </row>
    <row r="8961" customFormat="false" ht="15" hidden="false" customHeight="false" outlineLevel="0" collapsed="false">
      <c r="A8961" s="2" t="s">
        <v>158</v>
      </c>
      <c r="B8961" s="2" t="s">
        <v>158</v>
      </c>
      <c r="C8961" s="2" t="s">
        <v>47</v>
      </c>
      <c r="D8961" s="2" t="s">
        <v>10</v>
      </c>
      <c r="E8961" s="2" t="s">
        <v>74</v>
      </c>
      <c r="F8961" s="2" t="s">
        <v>977</v>
      </c>
      <c r="G8961" s="14" t="n">
        <v>9.5</v>
      </c>
      <c r="H8961" s="14" t="n">
        <v>7.9</v>
      </c>
      <c r="I8961" s="14" t="n">
        <v>9.5</v>
      </c>
      <c r="J8961" s="23" t="n">
        <f aca="false">IF(AND(E8961="Priority",ISNUMBER('Cost model'!N422)),'Cost model'!N422,'Cost model'!M422)</f>
        <v>8.5</v>
      </c>
      <c r="K8961" s="14" t="n">
        <f aca="false">J8961-H8961</f>
        <v>0.6</v>
      </c>
      <c r="L8961" s="14" t="n">
        <f aca="false">G8961-H8961</f>
        <v>1.6</v>
      </c>
    </row>
    <row r="8962" customFormat="false" ht="15" hidden="false" customHeight="false" outlineLevel="0" collapsed="false">
      <c r="A8962" s="2" t="s">
        <v>142</v>
      </c>
      <c r="B8962" s="2" t="s">
        <v>142</v>
      </c>
      <c r="C8962" s="2" t="s">
        <v>49</v>
      </c>
      <c r="D8962" s="2" t="s">
        <v>12</v>
      </c>
      <c r="E8962" s="2" t="s">
        <v>74</v>
      </c>
      <c r="F8962" s="2" t="s">
        <v>977</v>
      </c>
      <c r="G8962" s="14" t="n">
        <v>19.5</v>
      </c>
      <c r="H8962" s="14" t="n">
        <v>49.12</v>
      </c>
      <c r="I8962" s="14" t="n">
        <v>19.5</v>
      </c>
      <c r="J8962" s="23" t="n">
        <f aca="false">IF(AND(E8962="Priority",ISNUMBER('Cost model'!N637)),'Cost model'!N637,'Cost model'!M637)</f>
        <v>45</v>
      </c>
      <c r="K8962" s="14" t="n">
        <f aca="false">J8962-H8962</f>
        <v>-4.12</v>
      </c>
      <c r="L8962" s="14" t="n">
        <f aca="false">G8962-H8962</f>
        <v>-29.62</v>
      </c>
    </row>
    <row r="8963" customFormat="false" ht="15" hidden="false" customHeight="false" outlineLevel="0" collapsed="false">
      <c r="A8963" s="2" t="s">
        <v>174</v>
      </c>
      <c r="B8963" s="2" t="s">
        <v>174</v>
      </c>
      <c r="C8963" s="2" t="s">
        <v>48</v>
      </c>
      <c r="D8963" s="2" t="s">
        <v>10</v>
      </c>
      <c r="E8963" s="2" t="s">
        <v>74</v>
      </c>
      <c r="F8963" s="2" t="s">
        <v>977</v>
      </c>
      <c r="G8963" s="14" t="n">
        <v>12.5</v>
      </c>
      <c r="H8963" s="14" t="n">
        <v>11.04</v>
      </c>
      <c r="I8963" s="14" t="n">
        <v>12.5</v>
      </c>
      <c r="J8963" s="23" t="n">
        <f aca="false">IF(AND(E8963="Priority",ISNUMBER('Cost model'!N168)),'Cost model'!N168,'Cost model'!M168)</f>
        <v>13.5</v>
      </c>
      <c r="K8963" s="14" t="n">
        <f aca="false">J8963-H8963</f>
        <v>2.46</v>
      </c>
      <c r="L8963" s="14" t="n">
        <f aca="false">G8963-H8963</f>
        <v>1.46</v>
      </c>
    </row>
    <row r="8964" customFormat="false" ht="15" hidden="false" customHeight="false" outlineLevel="0" collapsed="false">
      <c r="A8964" s="2" t="s">
        <v>142</v>
      </c>
      <c r="B8964" s="2" t="s">
        <v>142</v>
      </c>
      <c r="C8964" s="2" t="s">
        <v>47</v>
      </c>
      <c r="D8964" s="2" t="s">
        <v>10</v>
      </c>
      <c r="E8964" s="2" t="s">
        <v>74</v>
      </c>
      <c r="F8964" s="2" t="s">
        <v>977</v>
      </c>
      <c r="G8964" s="14" t="n">
        <v>9.5</v>
      </c>
      <c r="H8964" s="14" t="n">
        <v>9.26</v>
      </c>
      <c r="I8964" s="14" t="n">
        <v>9.5</v>
      </c>
      <c r="J8964" s="23" t="n">
        <f aca="false">IF(AND(E8964="Priority",ISNUMBER('Cost model'!N632)),'Cost model'!N632,'Cost model'!M632)</f>
        <v>9.5</v>
      </c>
      <c r="K8964" s="14" t="n">
        <f aca="false">J8964-H8964</f>
        <v>0.24</v>
      </c>
      <c r="L8964" s="14" t="n">
        <f aca="false">G8964-H8964</f>
        <v>0.24</v>
      </c>
    </row>
    <row r="8965" customFormat="false" ht="15" hidden="false" customHeight="false" outlineLevel="0" collapsed="false">
      <c r="A8965" s="2" t="s">
        <v>221</v>
      </c>
      <c r="B8965" s="2" t="s">
        <v>221</v>
      </c>
      <c r="C8965" s="2" t="s">
        <v>47</v>
      </c>
      <c r="D8965" s="2" t="s">
        <v>13</v>
      </c>
      <c r="E8965" s="2" t="s">
        <v>74</v>
      </c>
      <c r="F8965" s="2" t="s">
        <v>977</v>
      </c>
      <c r="G8965" s="14" t="n">
        <v>19.5</v>
      </c>
      <c r="H8965" s="14" t="n">
        <v>11.69</v>
      </c>
      <c r="I8965" s="14" t="n">
        <v>19.5</v>
      </c>
      <c r="J8965" s="23" t="n">
        <f aca="false">IF(AND(E8965="Priority",ISNUMBER('Cost model'!N743)),'Cost model'!N743,'Cost model'!M743)</f>
        <v>45</v>
      </c>
      <c r="K8965" s="14" t="n">
        <f aca="false">J8965-H8965</f>
        <v>33.31</v>
      </c>
      <c r="L8965" s="14" t="n">
        <f aca="false">G8965-H8965</f>
        <v>7.81</v>
      </c>
    </row>
    <row r="8966" customFormat="false" ht="15" hidden="false" customHeight="false" outlineLevel="0" collapsed="false">
      <c r="A8966" s="2" t="s">
        <v>158</v>
      </c>
      <c r="B8966" s="2" t="s">
        <v>158</v>
      </c>
      <c r="C8966" s="2" t="s">
        <v>47</v>
      </c>
      <c r="D8966" s="2" t="s">
        <v>12</v>
      </c>
      <c r="E8966" s="2" t="s">
        <v>74</v>
      </c>
      <c r="F8966" s="2" t="s">
        <v>977</v>
      </c>
      <c r="G8966" s="14" t="n">
        <v>9.5</v>
      </c>
      <c r="H8966" s="14" t="n">
        <v>13.85</v>
      </c>
      <c r="I8966" s="14" t="n">
        <v>9.5</v>
      </c>
      <c r="J8966" s="23" t="n">
        <f aca="false">IF(AND(E8966="Priority",ISNUMBER('Cost model'!N425)),'Cost model'!N425,'Cost model'!M425)</f>
        <v>14.5</v>
      </c>
      <c r="K8966" s="14" t="n">
        <f aca="false">J8966-H8966</f>
        <v>0.65</v>
      </c>
      <c r="L8966" s="14" t="n">
        <f aca="false">G8966-H8966</f>
        <v>-4.35</v>
      </c>
    </row>
    <row r="8967" customFormat="false" ht="15" hidden="false" customHeight="false" outlineLevel="0" collapsed="false">
      <c r="A8967" s="2" t="s">
        <v>174</v>
      </c>
      <c r="B8967" s="2" t="s">
        <v>174</v>
      </c>
      <c r="C8967" s="2" t="s">
        <v>48</v>
      </c>
      <c r="D8967" s="2" t="s">
        <v>12</v>
      </c>
      <c r="E8967" s="2" t="s">
        <v>74</v>
      </c>
      <c r="F8967" s="2" t="s">
        <v>977</v>
      </c>
      <c r="G8967" s="14" t="n">
        <v>12.5</v>
      </c>
      <c r="H8967" s="14" t="n">
        <v>44.48</v>
      </c>
      <c r="I8967" s="14" t="n">
        <v>12.5</v>
      </c>
      <c r="J8967" s="23" t="n">
        <f aca="false">IF(AND(E8967="Priority",ISNUMBER('Cost model'!N171)),'Cost model'!N171,'Cost model'!M171)</f>
        <v>40</v>
      </c>
      <c r="K8967" s="14" t="n">
        <f aca="false">J8967-H8967</f>
        <v>-4.48</v>
      </c>
      <c r="L8967" s="14" t="n">
        <f aca="false">G8967-H8967</f>
        <v>-31.98</v>
      </c>
    </row>
    <row r="8968" customFormat="false" ht="15" hidden="false" customHeight="false" outlineLevel="0" collapsed="false">
      <c r="A8968" s="2" t="s">
        <v>124</v>
      </c>
      <c r="B8968" s="2" t="s">
        <v>124</v>
      </c>
      <c r="C8968" s="2" t="s">
        <v>49</v>
      </c>
      <c r="D8968" s="2" t="s">
        <v>12</v>
      </c>
      <c r="E8968" s="2" t="s">
        <v>74</v>
      </c>
      <c r="F8968" s="2" t="s">
        <v>977</v>
      </c>
      <c r="G8968" s="14" t="n">
        <v>19.5</v>
      </c>
      <c r="H8968" s="14" t="n">
        <v>56.23</v>
      </c>
      <c r="I8968" s="14" t="n">
        <v>19.5</v>
      </c>
      <c r="J8968" s="23" t="n">
        <f aca="false">IF(AND(E8968="Priority",ISNUMBER('Cost model'!N322)),'Cost model'!N322,'Cost model'!M322)</f>
        <v>50</v>
      </c>
      <c r="K8968" s="14" t="n">
        <f aca="false">J8968-H8968</f>
        <v>-6.23</v>
      </c>
      <c r="L8968" s="14" t="n">
        <f aca="false">G8968-H8968</f>
        <v>-36.73</v>
      </c>
    </row>
    <row r="8969" customFormat="false" ht="15" hidden="false" customHeight="false" outlineLevel="0" collapsed="false">
      <c r="A8969" s="2" t="s">
        <v>124</v>
      </c>
      <c r="B8969" s="2" t="s">
        <v>158</v>
      </c>
      <c r="C8969" s="2" t="s">
        <v>48</v>
      </c>
      <c r="D8969" s="2" t="s">
        <v>12</v>
      </c>
      <c r="E8969" s="2" t="s">
        <v>74</v>
      </c>
      <c r="F8969" s="2" t="s">
        <v>976</v>
      </c>
      <c r="G8969" s="14" t="n">
        <v>12.5</v>
      </c>
      <c r="H8969" s="14" t="n">
        <v>38.6</v>
      </c>
      <c r="I8969" s="14" t="n">
        <v>19.5</v>
      </c>
      <c r="J8969" s="23" t="n">
        <f aca="false">IF(AND(E8969="Priority",ISNUMBER('Cost model'!N351)),'Cost model'!N351,'Cost model'!M351)</f>
        <v>55</v>
      </c>
      <c r="K8969" s="14" t="n">
        <f aca="false">J8969-H8969</f>
        <v>16.4</v>
      </c>
      <c r="L8969" s="14" t="n">
        <f aca="false">G8969-H8969</f>
        <v>-26.1</v>
      </c>
    </row>
    <row r="8970" customFormat="false" ht="15" hidden="false" customHeight="false" outlineLevel="0" collapsed="false">
      <c r="A8970" s="2" t="s">
        <v>142</v>
      </c>
      <c r="B8970" s="2" t="s">
        <v>142</v>
      </c>
      <c r="C8970" s="2" t="s">
        <v>47</v>
      </c>
      <c r="D8970" s="2" t="s">
        <v>12</v>
      </c>
      <c r="E8970" s="2" t="s">
        <v>74</v>
      </c>
      <c r="F8970" s="2" t="s">
        <v>977</v>
      </c>
      <c r="G8970" s="14" t="n">
        <v>9.5</v>
      </c>
      <c r="H8970" s="14" t="n">
        <v>25.31</v>
      </c>
      <c r="I8970" s="14" t="n">
        <v>9.5</v>
      </c>
      <c r="J8970" s="23" t="n">
        <f aca="false">IF(AND(E8970="Priority",ISNUMBER('Cost model'!N635)),'Cost model'!N635,'Cost model'!M635)</f>
        <v>30.5</v>
      </c>
      <c r="K8970" s="14" t="n">
        <f aca="false">J8970-H8970</f>
        <v>5.19</v>
      </c>
      <c r="L8970" s="14" t="n">
        <f aca="false">G8970-H8970</f>
        <v>-15.81</v>
      </c>
    </row>
    <row r="8971" customFormat="false" ht="15" hidden="false" customHeight="false" outlineLevel="0" collapsed="false">
      <c r="A8971" s="2" t="s">
        <v>158</v>
      </c>
      <c r="B8971" s="2" t="s">
        <v>158</v>
      </c>
      <c r="C8971" s="2" t="s">
        <v>47</v>
      </c>
      <c r="D8971" s="2" t="s">
        <v>10</v>
      </c>
      <c r="E8971" s="2" t="s">
        <v>83</v>
      </c>
      <c r="F8971" s="2" t="s">
        <v>977</v>
      </c>
      <c r="G8971" s="14" t="n">
        <v>14.5</v>
      </c>
      <c r="H8971" s="14" t="n">
        <v>11.07</v>
      </c>
      <c r="I8971" s="14" t="n">
        <v>14.5</v>
      </c>
      <c r="J8971" s="23" t="n">
        <f aca="false">IF(AND(E8971="Priority",ISNUMBER('Cost model'!N422)),'Cost model'!N422,'Cost model'!M422)</f>
        <v>13.5</v>
      </c>
      <c r="K8971" s="14" t="n">
        <f aca="false">J8971-H8971</f>
        <v>2.43</v>
      </c>
      <c r="L8971" s="14" t="n">
        <f aca="false">G8971-H8971</f>
        <v>3.43</v>
      </c>
    </row>
    <row r="8972" customFormat="false" ht="15" hidden="false" customHeight="false" outlineLevel="0" collapsed="false">
      <c r="A8972" s="2" t="s">
        <v>174</v>
      </c>
      <c r="B8972" s="2" t="s">
        <v>174</v>
      </c>
      <c r="C8972" s="2" t="s">
        <v>47</v>
      </c>
      <c r="D8972" s="2" t="s">
        <v>10</v>
      </c>
      <c r="E8972" s="2" t="s">
        <v>74</v>
      </c>
      <c r="F8972" s="2" t="s">
        <v>977</v>
      </c>
      <c r="G8972" s="14" t="n">
        <v>9.5</v>
      </c>
      <c r="H8972" s="14" t="n">
        <v>6.6</v>
      </c>
      <c r="I8972" s="14" t="n">
        <v>9.5</v>
      </c>
      <c r="J8972" s="23" t="n">
        <f aca="false">IF(AND(E8972="Priority",ISNUMBER('Cost model'!N167)),'Cost model'!N167,'Cost model'!M167)</f>
        <v>8.5</v>
      </c>
      <c r="K8972" s="14" t="n">
        <f aca="false">J8972-H8972</f>
        <v>1.9</v>
      </c>
      <c r="L8972" s="14" t="n">
        <f aca="false">G8972-H8972</f>
        <v>2.9</v>
      </c>
    </row>
    <row r="8973" customFormat="false" ht="15" hidden="false" customHeight="false" outlineLevel="0" collapsed="false">
      <c r="A8973" s="2" t="s">
        <v>221</v>
      </c>
      <c r="B8973" s="2" t="s">
        <v>142</v>
      </c>
      <c r="C8973" s="2" t="s">
        <v>48</v>
      </c>
      <c r="D8973" s="2" t="s">
        <v>10</v>
      </c>
      <c r="E8973" s="2" t="s">
        <v>74</v>
      </c>
      <c r="F8973" s="2" t="s">
        <v>976</v>
      </c>
      <c r="G8973" s="14" t="n">
        <v>12.5</v>
      </c>
      <c r="H8973" s="14" t="n">
        <v>13.28</v>
      </c>
      <c r="I8973" s="14" t="n">
        <v>19.5</v>
      </c>
      <c r="J8973" s="23" t="n">
        <f aca="false">IF(AND(E8973="Priority",ISNUMBER('Cost model'!N768)),'Cost model'!N768,'Cost model'!M768)</f>
        <v>19.5</v>
      </c>
      <c r="K8973" s="14" t="n">
        <f aca="false">J8973-H8973</f>
        <v>6.22</v>
      </c>
      <c r="L8973" s="14" t="n">
        <f aca="false">G8973-H8973</f>
        <v>-0.779999999999999</v>
      </c>
    </row>
    <row r="8974" customFormat="false" ht="15" hidden="false" customHeight="false" outlineLevel="0" collapsed="false">
      <c r="A8974" s="2" t="s">
        <v>174</v>
      </c>
      <c r="B8974" s="2" t="s">
        <v>174</v>
      </c>
      <c r="C8974" s="2" t="s">
        <v>49</v>
      </c>
      <c r="D8974" s="2" t="s">
        <v>10</v>
      </c>
      <c r="E8974" s="2" t="s">
        <v>74</v>
      </c>
      <c r="F8974" s="2" t="s">
        <v>977</v>
      </c>
      <c r="G8974" s="14" t="n">
        <v>17.5</v>
      </c>
      <c r="H8974" s="14" t="n">
        <v>23.28</v>
      </c>
      <c r="I8974" s="14" t="n">
        <v>17.5</v>
      </c>
      <c r="J8974" s="23" t="n">
        <f aca="false">IF(AND(E8974="Priority",ISNUMBER('Cost model'!N169)),'Cost model'!N169,'Cost model'!M169)</f>
        <v>18.5</v>
      </c>
      <c r="K8974" s="14" t="n">
        <f aca="false">J8974-H8974</f>
        <v>-4.78</v>
      </c>
      <c r="L8974" s="14" t="n">
        <f aca="false">G8974-H8974</f>
        <v>-5.78</v>
      </c>
    </row>
    <row r="8975" customFormat="false" ht="15" hidden="false" customHeight="false" outlineLevel="0" collapsed="false">
      <c r="A8975" s="2" t="s">
        <v>142</v>
      </c>
      <c r="B8975" s="2" t="s">
        <v>142</v>
      </c>
      <c r="C8975" s="2" t="s">
        <v>47</v>
      </c>
      <c r="D8975" s="2" t="s">
        <v>10</v>
      </c>
      <c r="E8975" s="2" t="s">
        <v>74</v>
      </c>
      <c r="F8975" s="2" t="s">
        <v>977</v>
      </c>
      <c r="G8975" s="14" t="n">
        <v>9.5</v>
      </c>
      <c r="H8975" s="14" t="n">
        <v>24.98</v>
      </c>
      <c r="I8975" s="14" t="n">
        <v>9.5</v>
      </c>
      <c r="J8975" s="23" t="n">
        <f aca="false">IF(AND(E8975="Priority",ISNUMBER('Cost model'!N632)),'Cost model'!N632,'Cost model'!M632)</f>
        <v>9.5</v>
      </c>
      <c r="K8975" s="14" t="n">
        <f aca="false">J8975-H8975</f>
        <v>-15.48</v>
      </c>
      <c r="L8975" s="14" t="n">
        <f aca="false">G8975-H8975</f>
        <v>-15.48</v>
      </c>
    </row>
    <row r="8976" customFormat="false" ht="15" hidden="false" customHeight="false" outlineLevel="0" collapsed="false">
      <c r="A8976" s="2" t="s">
        <v>124</v>
      </c>
      <c r="B8976" s="2" t="s">
        <v>174</v>
      </c>
      <c r="C8976" s="2" t="s">
        <v>49</v>
      </c>
      <c r="D8976" s="2" t="s">
        <v>10</v>
      </c>
      <c r="E8976" s="2" t="s">
        <v>74</v>
      </c>
      <c r="F8976" s="2" t="s">
        <v>976</v>
      </c>
      <c r="G8976" s="14" t="n">
        <v>17.5</v>
      </c>
      <c r="H8976" s="14" t="n">
        <v>34.94</v>
      </c>
      <c r="I8976" s="14" t="n">
        <v>17.5</v>
      </c>
      <c r="J8976" s="23" t="n">
        <f aca="false">IF(AND(E8976="Priority",ISNUMBER('Cost model'!N364)),'Cost model'!N364,'Cost model'!M364)</f>
        <v>16.5</v>
      </c>
      <c r="K8976" s="14" t="n">
        <f aca="false">J8976-H8976</f>
        <v>-18.44</v>
      </c>
      <c r="L8976" s="14" t="n">
        <f aca="false">G8976-H8976</f>
        <v>-17.44</v>
      </c>
    </row>
    <row r="8977" customFormat="false" ht="15" hidden="false" customHeight="false" outlineLevel="0" collapsed="false">
      <c r="A8977" s="2" t="s">
        <v>124</v>
      </c>
      <c r="B8977" s="2" t="s">
        <v>124</v>
      </c>
      <c r="C8977" s="2" t="s">
        <v>47</v>
      </c>
      <c r="D8977" s="2" t="s">
        <v>10</v>
      </c>
      <c r="E8977" s="2" t="s">
        <v>74</v>
      </c>
      <c r="F8977" s="2" t="s">
        <v>977</v>
      </c>
      <c r="G8977" s="14" t="n">
        <v>9.5</v>
      </c>
      <c r="H8977" s="14" t="n">
        <v>27.89</v>
      </c>
      <c r="I8977" s="14" t="n">
        <v>9.5</v>
      </c>
      <c r="J8977" s="23" t="n">
        <f aca="false">IF(AND(E8977="Priority",ISNUMBER('Cost model'!N317)),'Cost model'!N317,'Cost model'!M317)</f>
        <v>10.5</v>
      </c>
      <c r="K8977" s="14" t="n">
        <f aca="false">J8977-H8977</f>
        <v>-17.39</v>
      </c>
      <c r="L8977" s="14" t="n">
        <f aca="false">G8977-H8977</f>
        <v>-18.39</v>
      </c>
    </row>
    <row r="8978" customFormat="false" ht="15" hidden="false" customHeight="false" outlineLevel="0" collapsed="false">
      <c r="A8978" s="2" t="s">
        <v>174</v>
      </c>
      <c r="B8978" s="2" t="s">
        <v>174</v>
      </c>
      <c r="C8978" s="2" t="s">
        <v>48</v>
      </c>
      <c r="D8978" s="2" t="s">
        <v>12</v>
      </c>
      <c r="E8978" s="2" t="s">
        <v>74</v>
      </c>
      <c r="F8978" s="2" t="s">
        <v>977</v>
      </c>
      <c r="G8978" s="14" t="n">
        <v>12.5</v>
      </c>
      <c r="H8978" s="14" t="n">
        <v>42.06</v>
      </c>
      <c r="I8978" s="14" t="n">
        <v>12.5</v>
      </c>
      <c r="J8978" s="23" t="n">
        <f aca="false">IF(AND(E8978="Priority",ISNUMBER('Cost model'!N171)),'Cost model'!N171,'Cost model'!M171)</f>
        <v>40</v>
      </c>
      <c r="K8978" s="14" t="n">
        <f aca="false">J8978-H8978</f>
        <v>-2.06</v>
      </c>
      <c r="L8978" s="14" t="n">
        <f aca="false">G8978-H8978</f>
        <v>-29.56</v>
      </c>
    </row>
    <row r="8979" customFormat="false" ht="15" hidden="false" customHeight="false" outlineLevel="0" collapsed="false">
      <c r="A8979" s="2" t="s">
        <v>142</v>
      </c>
      <c r="B8979" s="2" t="s">
        <v>142</v>
      </c>
      <c r="C8979" s="2" t="s">
        <v>47</v>
      </c>
      <c r="D8979" s="2" t="s">
        <v>12</v>
      </c>
      <c r="E8979" s="2" t="s">
        <v>74</v>
      </c>
      <c r="F8979" s="2" t="s">
        <v>977</v>
      </c>
      <c r="G8979" s="14" t="n">
        <v>9.5</v>
      </c>
      <c r="H8979" s="14" t="n">
        <v>30.32</v>
      </c>
      <c r="I8979" s="14" t="n">
        <v>9.5</v>
      </c>
      <c r="J8979" s="23" t="n">
        <f aca="false">IF(AND(E8979="Priority",ISNUMBER('Cost model'!N635)),'Cost model'!N635,'Cost model'!M635)</f>
        <v>30.5</v>
      </c>
      <c r="K8979" s="14" t="n">
        <f aca="false">J8979-H8979</f>
        <v>0.18</v>
      </c>
      <c r="L8979" s="14" t="n">
        <f aca="false">G8979-H8979</f>
        <v>-20.82</v>
      </c>
    </row>
    <row r="8980" customFormat="false" ht="15" hidden="false" customHeight="false" outlineLevel="0" collapsed="false">
      <c r="A8980" s="2" t="s">
        <v>205</v>
      </c>
      <c r="B8980" s="2" t="s">
        <v>142</v>
      </c>
      <c r="C8980" s="2" t="s">
        <v>48</v>
      </c>
      <c r="D8980" s="2" t="s">
        <v>10</v>
      </c>
      <c r="E8980" s="2" t="s">
        <v>83</v>
      </c>
      <c r="F8980" s="2" t="s">
        <v>976</v>
      </c>
      <c r="G8980" s="14" t="n">
        <v>19.5</v>
      </c>
      <c r="H8980" s="14" t="n">
        <v>37.6</v>
      </c>
      <c r="I8980" s="14" t="n">
        <v>19.5</v>
      </c>
      <c r="J8980" s="23" t="n">
        <f aca="false">IF(AND(E8980="Priority",ISNUMBER('Cost model'!N543)),'Cost model'!N543,'Cost model'!M543)</f>
        <v>25.5</v>
      </c>
      <c r="K8980" s="14" t="n">
        <f aca="false">J8980-H8980</f>
        <v>-12.1</v>
      </c>
      <c r="L8980" s="14" t="n">
        <f aca="false">G8980-H8980</f>
        <v>-18.1</v>
      </c>
    </row>
    <row r="8981" customFormat="false" ht="15" hidden="false" customHeight="false" outlineLevel="0" collapsed="false">
      <c r="A8981" s="2" t="s">
        <v>142</v>
      </c>
      <c r="B8981" s="2" t="s">
        <v>174</v>
      </c>
      <c r="C8981" s="2" t="s">
        <v>47</v>
      </c>
      <c r="D8981" s="2" t="s">
        <v>10</v>
      </c>
      <c r="E8981" s="2" t="s">
        <v>74</v>
      </c>
      <c r="F8981" s="2" t="s">
        <v>976</v>
      </c>
      <c r="G8981" s="14" t="n">
        <v>9.5</v>
      </c>
      <c r="H8981" s="14" t="n">
        <v>7.17</v>
      </c>
      <c r="I8981" s="14" t="n">
        <v>14.5</v>
      </c>
      <c r="J8981" s="23" t="n">
        <f aca="false">IF(AND(E8981="Priority",ISNUMBER('Cost model'!N692)),'Cost model'!N692,'Cost model'!M692)</f>
        <v>9.5</v>
      </c>
      <c r="K8981" s="14" t="n">
        <f aca="false">J8981-H8981</f>
        <v>2.33</v>
      </c>
      <c r="L8981" s="14" t="n">
        <f aca="false">G8981-H8981</f>
        <v>2.33</v>
      </c>
    </row>
    <row r="8982" customFormat="false" ht="15" hidden="false" customHeight="false" outlineLevel="0" collapsed="false">
      <c r="A8982" s="2" t="s">
        <v>124</v>
      </c>
      <c r="B8982" s="2" t="s">
        <v>124</v>
      </c>
      <c r="C8982" s="2" t="s">
        <v>48</v>
      </c>
      <c r="D8982" s="2" t="s">
        <v>12</v>
      </c>
      <c r="E8982" s="2" t="s">
        <v>74</v>
      </c>
      <c r="F8982" s="2" t="s">
        <v>977</v>
      </c>
      <c r="G8982" s="14" t="n">
        <v>12.5</v>
      </c>
      <c r="H8982" s="14" t="n">
        <v>29.03</v>
      </c>
      <c r="I8982" s="14" t="n">
        <v>12.5</v>
      </c>
      <c r="J8982" s="23" t="n">
        <f aca="false">IF(AND(E8982="Priority",ISNUMBER('Cost model'!N321)),'Cost model'!N321,'Cost model'!M321)</f>
        <v>40</v>
      </c>
      <c r="K8982" s="14" t="n">
        <f aca="false">J8982-H8982</f>
        <v>10.97</v>
      </c>
      <c r="L8982" s="14" t="n">
        <f aca="false">G8982-H8982</f>
        <v>-16.53</v>
      </c>
    </row>
    <row r="8983" customFormat="false" ht="15" hidden="false" customHeight="false" outlineLevel="0" collapsed="false">
      <c r="A8983" s="2" t="s">
        <v>174</v>
      </c>
      <c r="B8983" s="2" t="s">
        <v>142</v>
      </c>
      <c r="C8983" s="2" t="s">
        <v>47</v>
      </c>
      <c r="D8983" s="2" t="s">
        <v>13</v>
      </c>
      <c r="E8983" s="2" t="s">
        <v>74</v>
      </c>
      <c r="F8983" s="2" t="s">
        <v>976</v>
      </c>
      <c r="G8983" s="14" t="n">
        <v>19</v>
      </c>
      <c r="H8983" s="14" t="n">
        <v>59.09</v>
      </c>
      <c r="I8983" s="14" t="n">
        <v>19</v>
      </c>
      <c r="J8983" s="23" t="n">
        <f aca="false">IF(AND(E8983="Priority",ISNUMBER('Cost model'!N128)),'Cost model'!N128,'Cost model'!M128)</f>
        <v>65</v>
      </c>
      <c r="K8983" s="14" t="n">
        <f aca="false">J8983-H8983</f>
        <v>5.91</v>
      </c>
      <c r="L8983" s="14" t="n">
        <f aca="false">G8983-H8983</f>
        <v>-40.09</v>
      </c>
    </row>
    <row r="8984" customFormat="false" ht="15" hidden="false" customHeight="false" outlineLevel="0" collapsed="false">
      <c r="A8984" s="2" t="s">
        <v>174</v>
      </c>
      <c r="B8984" s="2" t="s">
        <v>174</v>
      </c>
      <c r="C8984" s="2" t="s">
        <v>48</v>
      </c>
      <c r="D8984" s="2" t="s">
        <v>12</v>
      </c>
      <c r="E8984" s="2" t="s">
        <v>74</v>
      </c>
      <c r="F8984" s="2" t="s">
        <v>977</v>
      </c>
      <c r="G8984" s="14" t="n">
        <v>12.5</v>
      </c>
      <c r="H8984" s="14" t="n">
        <v>29.02</v>
      </c>
      <c r="I8984" s="14" t="n">
        <v>12.5</v>
      </c>
      <c r="J8984" s="23" t="n">
        <f aca="false">IF(AND(E8984="Priority",ISNUMBER('Cost model'!N171)),'Cost model'!N171,'Cost model'!M171)</f>
        <v>40</v>
      </c>
      <c r="K8984" s="14" t="n">
        <f aca="false">J8984-H8984</f>
        <v>10.98</v>
      </c>
      <c r="L8984" s="14" t="n">
        <f aca="false">G8984-H8984</f>
        <v>-16.52</v>
      </c>
    </row>
    <row r="8985" customFormat="false" ht="15" hidden="false" customHeight="false" outlineLevel="0" collapsed="false">
      <c r="A8985" s="2" t="s">
        <v>142</v>
      </c>
      <c r="B8985" s="2" t="s">
        <v>142</v>
      </c>
      <c r="C8985" s="2" t="s">
        <v>47</v>
      </c>
      <c r="D8985" s="2" t="s">
        <v>10</v>
      </c>
      <c r="E8985" s="2" t="s">
        <v>74</v>
      </c>
      <c r="F8985" s="2" t="s">
        <v>977</v>
      </c>
      <c r="G8985" s="14" t="n">
        <v>9.5</v>
      </c>
      <c r="H8985" s="14" t="n">
        <v>5.84</v>
      </c>
      <c r="I8985" s="14" t="n">
        <v>9.5</v>
      </c>
      <c r="J8985" s="23" t="n">
        <f aca="false">IF(AND(E8985="Priority",ISNUMBER('Cost model'!N632)),'Cost model'!N632,'Cost model'!M632)</f>
        <v>9.5</v>
      </c>
      <c r="K8985" s="14" t="n">
        <f aca="false">J8985-H8985</f>
        <v>3.66</v>
      </c>
      <c r="L8985" s="14" t="n">
        <f aca="false">G8985-H8985</f>
        <v>3.66</v>
      </c>
    </row>
    <row r="8986" customFormat="false" ht="15" hidden="false" customHeight="false" outlineLevel="0" collapsed="false">
      <c r="A8986" s="2" t="s">
        <v>221</v>
      </c>
      <c r="B8986" s="2" t="s">
        <v>221</v>
      </c>
      <c r="C8986" s="2" t="s">
        <v>49</v>
      </c>
      <c r="D8986" s="2" t="s">
        <v>10</v>
      </c>
      <c r="E8986" s="2" t="s">
        <v>74</v>
      </c>
      <c r="F8986" s="2" t="s">
        <v>977</v>
      </c>
      <c r="G8986" s="14" t="n">
        <v>17.5</v>
      </c>
      <c r="H8986" s="14" t="n">
        <v>10.09</v>
      </c>
      <c r="I8986" s="14" t="n">
        <v>17.5</v>
      </c>
      <c r="J8986" s="23" t="n">
        <f aca="false">IF(AND(E8986="Priority",ISNUMBER('Cost model'!N739)),'Cost model'!N739,'Cost model'!M739)</f>
        <v>17.5</v>
      </c>
      <c r="K8986" s="14" t="n">
        <f aca="false">J8986-H8986</f>
        <v>7.41</v>
      </c>
      <c r="L8986" s="14" t="n">
        <f aca="false">G8986-H8986</f>
        <v>7.41</v>
      </c>
    </row>
    <row r="8987" customFormat="false" ht="15" hidden="false" customHeight="false" outlineLevel="0" collapsed="false">
      <c r="A8987" s="2" t="s">
        <v>142</v>
      </c>
      <c r="B8987" s="2" t="s">
        <v>142</v>
      </c>
      <c r="C8987" s="2" t="s">
        <v>47</v>
      </c>
      <c r="D8987" s="2" t="s">
        <v>10</v>
      </c>
      <c r="E8987" s="2" t="s">
        <v>74</v>
      </c>
      <c r="F8987" s="2" t="s">
        <v>977</v>
      </c>
      <c r="G8987" s="14" t="n">
        <v>25</v>
      </c>
      <c r="H8987" s="14" t="n">
        <v>25.31</v>
      </c>
      <c r="I8987" s="14" t="n">
        <v>9.5</v>
      </c>
      <c r="J8987" s="23" t="n">
        <f aca="false">IF(AND(E8987="Priority",ISNUMBER('Cost model'!N632)),'Cost model'!N632,'Cost model'!M632)</f>
        <v>9.5</v>
      </c>
      <c r="K8987" s="14" t="n">
        <f aca="false">J8987-H8987</f>
        <v>-15.81</v>
      </c>
      <c r="L8987" s="14" t="n">
        <f aca="false">G8987-H8987</f>
        <v>-0.309999999999999</v>
      </c>
    </row>
    <row r="8988" customFormat="false" ht="15" hidden="false" customHeight="false" outlineLevel="0" collapsed="false">
      <c r="A8988" s="2" t="s">
        <v>174</v>
      </c>
      <c r="B8988" s="2" t="s">
        <v>205</v>
      </c>
      <c r="C8988" s="2" t="s">
        <v>47</v>
      </c>
      <c r="D8988" s="2" t="s">
        <v>10</v>
      </c>
      <c r="E8988" s="2" t="s">
        <v>74</v>
      </c>
      <c r="F8988" s="2" t="s">
        <v>976</v>
      </c>
      <c r="G8988" s="14" t="n">
        <v>14.5</v>
      </c>
      <c r="H8988" s="14" t="n">
        <v>21.1</v>
      </c>
      <c r="I8988" s="14" t="n">
        <v>19.5</v>
      </c>
      <c r="J8988" s="23" t="n">
        <f aca="false">IF(AND(E8988="Priority",ISNUMBER('Cost model'!N182)),'Cost model'!N182,'Cost model'!M182)</f>
        <v>14.5</v>
      </c>
      <c r="K8988" s="14" t="n">
        <f aca="false">J8988-H8988</f>
        <v>-6.6</v>
      </c>
      <c r="L8988" s="14" t="n">
        <f aca="false">G8988-H8988</f>
        <v>-6.6</v>
      </c>
    </row>
    <row r="8989" customFormat="false" ht="15" hidden="false" customHeight="false" outlineLevel="0" collapsed="false">
      <c r="A8989" s="2" t="s">
        <v>174</v>
      </c>
      <c r="B8989" s="2" t="s">
        <v>174</v>
      </c>
      <c r="C8989" s="2" t="s">
        <v>49</v>
      </c>
      <c r="D8989" s="2" t="s">
        <v>10</v>
      </c>
      <c r="E8989" s="2" t="s">
        <v>74</v>
      </c>
      <c r="F8989" s="2" t="s">
        <v>977</v>
      </c>
      <c r="G8989" s="14" t="n">
        <v>17.5</v>
      </c>
      <c r="H8989" s="14" t="n">
        <v>20.31</v>
      </c>
      <c r="I8989" s="14" t="n">
        <v>17.5</v>
      </c>
      <c r="J8989" s="23" t="n">
        <f aca="false">IF(AND(E8989="Priority",ISNUMBER('Cost model'!N169)),'Cost model'!N169,'Cost model'!M169)</f>
        <v>18.5</v>
      </c>
      <c r="K8989" s="14" t="n">
        <f aca="false">J8989-H8989</f>
        <v>-1.81</v>
      </c>
      <c r="L8989" s="14" t="n">
        <f aca="false">G8989-H8989</f>
        <v>-2.81</v>
      </c>
    </row>
    <row r="8990" customFormat="false" ht="15" hidden="false" customHeight="false" outlineLevel="0" collapsed="false">
      <c r="A8990" s="2" t="s">
        <v>221</v>
      </c>
      <c r="B8990" s="2" t="s">
        <v>142</v>
      </c>
      <c r="C8990" s="2" t="s">
        <v>47</v>
      </c>
      <c r="D8990" s="2" t="s">
        <v>12</v>
      </c>
      <c r="E8990" s="2" t="s">
        <v>74</v>
      </c>
      <c r="F8990" s="2" t="s">
        <v>976</v>
      </c>
      <c r="G8990" s="14" t="n">
        <v>9.5</v>
      </c>
      <c r="H8990" s="14" t="n">
        <v>11.55</v>
      </c>
      <c r="I8990" s="14" t="n">
        <v>24.5</v>
      </c>
      <c r="J8990" s="23" t="n">
        <f aca="false">IF(AND(E8990="Priority",ISNUMBER('Cost model'!N770)),'Cost model'!N770,'Cost model'!M770)</f>
        <v>55</v>
      </c>
      <c r="K8990" s="14" t="n">
        <f aca="false">J8990-H8990</f>
        <v>43.45</v>
      </c>
      <c r="L8990" s="14" t="n">
        <f aca="false">G8990-H8990</f>
        <v>-2.05</v>
      </c>
    </row>
    <row r="8991" customFormat="false" ht="15" hidden="false" customHeight="false" outlineLevel="0" collapsed="false">
      <c r="A8991" s="2" t="s">
        <v>158</v>
      </c>
      <c r="B8991" s="2" t="s">
        <v>158</v>
      </c>
      <c r="C8991" s="2" t="s">
        <v>49</v>
      </c>
      <c r="D8991" s="2" t="s">
        <v>12</v>
      </c>
      <c r="E8991" s="2" t="s">
        <v>74</v>
      </c>
      <c r="F8991" s="2" t="s">
        <v>977</v>
      </c>
      <c r="G8991" s="14" t="n">
        <v>19.5</v>
      </c>
      <c r="H8991" s="14" t="n">
        <v>26.72</v>
      </c>
      <c r="I8991" s="14" t="n">
        <v>19.5</v>
      </c>
      <c r="J8991" s="23" t="n">
        <f aca="false">IF(AND(E8991="Priority",ISNUMBER('Cost model'!N427)),'Cost model'!N427,'Cost model'!M427)</f>
        <v>28.5</v>
      </c>
      <c r="K8991" s="14" t="n">
        <f aca="false">J8991-H8991</f>
        <v>1.78</v>
      </c>
      <c r="L8991" s="14" t="n">
        <f aca="false">G8991-H8991</f>
        <v>-7.22</v>
      </c>
    </row>
    <row r="8992" customFormat="false" ht="15" hidden="false" customHeight="false" outlineLevel="0" collapsed="false">
      <c r="A8992" s="2" t="s">
        <v>142</v>
      </c>
      <c r="B8992" s="2" t="s">
        <v>124</v>
      </c>
      <c r="C8992" s="2" t="s">
        <v>49</v>
      </c>
      <c r="D8992" s="2" t="s">
        <v>10</v>
      </c>
      <c r="E8992" s="2" t="s">
        <v>74</v>
      </c>
      <c r="F8992" s="2" t="s">
        <v>976</v>
      </c>
      <c r="G8992" s="14" t="n">
        <v>17.5</v>
      </c>
      <c r="H8992" s="14" t="n">
        <v>15.77</v>
      </c>
      <c r="I8992" s="14" t="n">
        <v>17.5</v>
      </c>
      <c r="J8992" s="23" t="n">
        <f aca="false">IF(AND(E8992="Priority",ISNUMBER('Cost model'!N664)),'Cost model'!N664,'Cost model'!M664)</f>
        <v>19.5</v>
      </c>
      <c r="K8992" s="14" t="n">
        <f aca="false">J8992-H8992</f>
        <v>3.73</v>
      </c>
      <c r="L8992" s="14" t="n">
        <f aca="false">G8992-H8992</f>
        <v>1.73</v>
      </c>
    </row>
    <row r="8993" customFormat="false" ht="15" hidden="false" customHeight="false" outlineLevel="0" collapsed="false">
      <c r="A8993" s="2" t="s">
        <v>142</v>
      </c>
      <c r="B8993" s="2" t="s">
        <v>174</v>
      </c>
      <c r="C8993" s="2" t="s">
        <v>47</v>
      </c>
      <c r="D8993" s="2" t="s">
        <v>12</v>
      </c>
      <c r="E8993" s="2" t="s">
        <v>74</v>
      </c>
      <c r="F8993" s="2" t="s">
        <v>976</v>
      </c>
      <c r="G8993" s="14" t="n">
        <v>9.5</v>
      </c>
      <c r="H8993" s="14" t="n">
        <v>83.09</v>
      </c>
      <c r="I8993" s="14" t="n">
        <v>19.5</v>
      </c>
      <c r="J8993" s="23" t="n">
        <f aca="false">IF(AND(E8993="Priority",ISNUMBER('Cost model'!N695)),'Cost model'!N695,'Cost model'!M695)</f>
        <v>40</v>
      </c>
      <c r="K8993" s="14" t="n">
        <f aca="false">J8993-H8993</f>
        <v>-43.09</v>
      </c>
      <c r="L8993" s="14" t="n">
        <f aca="false">G8993-H8993</f>
        <v>-73.59</v>
      </c>
    </row>
    <row r="8994" customFormat="false" ht="15" hidden="false" customHeight="false" outlineLevel="0" collapsed="false">
      <c r="A8994" s="2" t="s">
        <v>174</v>
      </c>
      <c r="B8994" s="2" t="s">
        <v>174</v>
      </c>
      <c r="C8994" s="2" t="s">
        <v>47</v>
      </c>
      <c r="D8994" s="2" t="s">
        <v>10</v>
      </c>
      <c r="E8994" s="2" t="s">
        <v>74</v>
      </c>
      <c r="F8994" s="2" t="s">
        <v>977</v>
      </c>
      <c r="G8994" s="14" t="n">
        <v>9.5</v>
      </c>
      <c r="H8994" s="14" t="n">
        <v>6.6</v>
      </c>
      <c r="I8994" s="14" t="n">
        <v>9.5</v>
      </c>
      <c r="J8994" s="23" t="n">
        <f aca="false">IF(AND(E8994="Priority",ISNUMBER('Cost model'!N167)),'Cost model'!N167,'Cost model'!M167)</f>
        <v>8.5</v>
      </c>
      <c r="K8994" s="14" t="n">
        <f aca="false">J8994-H8994</f>
        <v>1.9</v>
      </c>
      <c r="L8994" s="14" t="n">
        <f aca="false">G8994-H8994</f>
        <v>2.9</v>
      </c>
    </row>
    <row r="8995" customFormat="false" ht="15" hidden="false" customHeight="false" outlineLevel="0" collapsed="false">
      <c r="A8995" s="2" t="s">
        <v>124</v>
      </c>
      <c r="B8995" s="2" t="s">
        <v>124</v>
      </c>
      <c r="C8995" s="2" t="s">
        <v>48</v>
      </c>
      <c r="D8995" s="2" t="s">
        <v>10</v>
      </c>
      <c r="E8995" s="2" t="s">
        <v>74</v>
      </c>
      <c r="F8995" s="2" t="s">
        <v>977</v>
      </c>
      <c r="G8995" s="14" t="n">
        <v>12.5</v>
      </c>
      <c r="H8995" s="14" t="n">
        <v>13.32</v>
      </c>
      <c r="I8995" s="14" t="n">
        <v>12.5</v>
      </c>
      <c r="J8995" s="23" t="n">
        <f aca="false">IF(AND(E8995="Priority",ISNUMBER('Cost model'!N318)),'Cost model'!N318,'Cost model'!M318)</f>
        <v>14.5</v>
      </c>
      <c r="K8995" s="14" t="n">
        <f aca="false">J8995-H8995</f>
        <v>1.18</v>
      </c>
      <c r="L8995" s="14" t="n">
        <f aca="false">G8995-H8995</f>
        <v>-0.82</v>
      </c>
    </row>
    <row r="8996" customFormat="false" ht="15" hidden="false" customHeight="false" outlineLevel="0" collapsed="false">
      <c r="A8996" s="2" t="s">
        <v>124</v>
      </c>
      <c r="B8996" s="2" t="s">
        <v>124</v>
      </c>
      <c r="C8996" s="2" t="s">
        <v>49</v>
      </c>
      <c r="D8996" s="2" t="s">
        <v>10</v>
      </c>
      <c r="E8996" s="2" t="s">
        <v>83</v>
      </c>
      <c r="F8996" s="2" t="s">
        <v>977</v>
      </c>
      <c r="G8996" s="14" t="n">
        <v>24.5</v>
      </c>
      <c r="H8996" s="14" t="n">
        <v>15.09</v>
      </c>
      <c r="I8996" s="14" t="n">
        <v>24.5</v>
      </c>
      <c r="J8996" s="23" t="n">
        <f aca="false">IF(AND(E8996="Priority",ISNUMBER('Cost model'!N319)),'Cost model'!N319,'Cost model'!M319)</f>
        <v>22.5</v>
      </c>
      <c r="K8996" s="14" t="n">
        <f aca="false">J8996-H8996</f>
        <v>7.41</v>
      </c>
      <c r="L8996" s="14" t="n">
        <f aca="false">G8996-H8996</f>
        <v>9.41</v>
      </c>
    </row>
    <row r="8997" customFormat="false" ht="15" hidden="false" customHeight="false" outlineLevel="0" collapsed="false">
      <c r="A8997" s="2" t="s">
        <v>174</v>
      </c>
      <c r="B8997" s="2" t="s">
        <v>174</v>
      </c>
      <c r="C8997" s="2" t="s">
        <v>49</v>
      </c>
      <c r="D8997" s="2" t="s">
        <v>10</v>
      </c>
      <c r="E8997" s="2" t="s">
        <v>83</v>
      </c>
      <c r="F8997" s="2" t="s">
        <v>977</v>
      </c>
      <c r="G8997" s="14" t="n">
        <v>24.5</v>
      </c>
      <c r="H8997" s="14" t="n">
        <v>21.1</v>
      </c>
      <c r="I8997" s="14" t="n">
        <v>24.5</v>
      </c>
      <c r="J8997" s="23" t="n">
        <f aca="false">IF(AND(E8997="Priority",ISNUMBER('Cost model'!N169)),'Cost model'!N169,'Cost model'!M169)</f>
        <v>25.5</v>
      </c>
      <c r="K8997" s="14" t="n">
        <f aca="false">J8997-H8997</f>
        <v>4.4</v>
      </c>
      <c r="L8997" s="14" t="n">
        <f aca="false">G8997-H8997</f>
        <v>3.4</v>
      </c>
    </row>
    <row r="8998" customFormat="false" ht="15" hidden="false" customHeight="false" outlineLevel="0" collapsed="false">
      <c r="A8998" s="2" t="s">
        <v>124</v>
      </c>
      <c r="B8998" s="2" t="s">
        <v>124</v>
      </c>
      <c r="C8998" s="2" t="s">
        <v>47</v>
      </c>
      <c r="D8998" s="2" t="s">
        <v>10</v>
      </c>
      <c r="E8998" s="2" t="s">
        <v>83</v>
      </c>
      <c r="F8998" s="2" t="s">
        <v>977</v>
      </c>
      <c r="G8998" s="14" t="n">
        <v>14.5</v>
      </c>
      <c r="H8998" s="14" t="n">
        <v>23.88</v>
      </c>
      <c r="I8998" s="14" t="n">
        <v>14.5</v>
      </c>
      <c r="J8998" s="23" t="n">
        <f aca="false">IF(AND(E8998="Priority",ISNUMBER('Cost model'!N317)),'Cost model'!N317,'Cost model'!M317)</f>
        <v>15.5</v>
      </c>
      <c r="K8998" s="14" t="n">
        <f aca="false">J8998-H8998</f>
        <v>-8.38</v>
      </c>
      <c r="L8998" s="14" t="n">
        <f aca="false">G8998-H8998</f>
        <v>-9.38</v>
      </c>
    </row>
    <row r="8999" customFormat="false" ht="15" hidden="false" customHeight="false" outlineLevel="0" collapsed="false">
      <c r="A8999" s="2" t="s">
        <v>174</v>
      </c>
      <c r="B8999" s="2" t="s">
        <v>124</v>
      </c>
      <c r="C8999" s="2" t="s">
        <v>48</v>
      </c>
      <c r="D8999" s="2" t="s">
        <v>10</v>
      </c>
      <c r="E8999" s="2" t="s">
        <v>83</v>
      </c>
      <c r="F8999" s="2" t="s">
        <v>976</v>
      </c>
      <c r="G8999" s="14" t="n">
        <v>17.5</v>
      </c>
      <c r="H8999" s="14" t="n">
        <v>15.77</v>
      </c>
      <c r="I8999" s="14" t="n">
        <v>17.5</v>
      </c>
      <c r="J8999" s="23" t="n">
        <f aca="false">IF(AND(E8999="Priority",ISNUMBER('Cost model'!N108)),'Cost model'!N108,'Cost model'!M108)</f>
        <v>21.5</v>
      </c>
      <c r="K8999" s="14" t="n">
        <f aca="false">J8999-H8999</f>
        <v>5.73</v>
      </c>
      <c r="L8999" s="14" t="n">
        <f aca="false">G8999-H8999</f>
        <v>1.73</v>
      </c>
    </row>
    <row r="9000" customFormat="false" ht="15" hidden="false" customHeight="false" outlineLevel="0" collapsed="false">
      <c r="A9000" s="2" t="s">
        <v>174</v>
      </c>
      <c r="B9000" s="2" t="s">
        <v>158</v>
      </c>
      <c r="C9000" s="2" t="s">
        <v>48</v>
      </c>
      <c r="D9000" s="2" t="s">
        <v>13</v>
      </c>
      <c r="E9000" s="2" t="s">
        <v>74</v>
      </c>
      <c r="F9000" s="2" t="s">
        <v>976</v>
      </c>
      <c r="G9000" s="14" t="n">
        <v>24.5</v>
      </c>
      <c r="H9000" s="14" t="n">
        <v>111.21</v>
      </c>
      <c r="I9000" s="14" t="n">
        <v>24.5</v>
      </c>
      <c r="J9000" s="23" t="n">
        <f aca="false">IF(AND(E9000="Priority",ISNUMBER('Cost model'!N144)),'Cost model'!N144,'Cost model'!M144)</f>
        <v>85</v>
      </c>
      <c r="K9000" s="14" t="n">
        <f aca="false">J9000-H9000</f>
        <v>-26.21</v>
      </c>
      <c r="L9000" s="14" t="n">
        <f aca="false">G9000-H9000</f>
        <v>-86.71</v>
      </c>
    </row>
    <row r="9001" customFormat="false" ht="15" hidden="false" customHeight="false" outlineLevel="0" collapsed="false">
      <c r="A9001" s="2" t="s">
        <v>124</v>
      </c>
      <c r="B9001" s="2" t="s">
        <v>124</v>
      </c>
      <c r="C9001" s="2" t="s">
        <v>47</v>
      </c>
      <c r="D9001" s="2" t="s">
        <v>12</v>
      </c>
      <c r="E9001" s="2" t="s">
        <v>74</v>
      </c>
      <c r="F9001" s="2" t="s">
        <v>977</v>
      </c>
      <c r="G9001" s="14" t="n">
        <v>9.5</v>
      </c>
      <c r="H9001" s="14" t="n">
        <v>8.17</v>
      </c>
      <c r="I9001" s="14" t="n">
        <v>9.5</v>
      </c>
      <c r="J9001" s="23" t="n">
        <f aca="false">IF(AND(E9001="Priority",ISNUMBER('Cost model'!N320)),'Cost model'!N320,'Cost model'!M320)</f>
        <v>24.5</v>
      </c>
      <c r="K9001" s="14" t="n">
        <f aca="false">J9001-H9001</f>
        <v>16.33</v>
      </c>
      <c r="L9001" s="14" t="n">
        <f aca="false">G9001-H9001</f>
        <v>1.33</v>
      </c>
    </row>
    <row r="9002" customFormat="false" ht="15" hidden="false" customHeight="false" outlineLevel="0" collapsed="false">
      <c r="A9002" s="2" t="s">
        <v>158</v>
      </c>
      <c r="B9002" s="2" t="s">
        <v>174</v>
      </c>
      <c r="C9002" s="2" t="s">
        <v>49</v>
      </c>
      <c r="D9002" s="2" t="s">
        <v>12</v>
      </c>
      <c r="E9002" s="2" t="s">
        <v>74</v>
      </c>
      <c r="F9002" s="2" t="s">
        <v>976</v>
      </c>
      <c r="G9002" s="14" t="n">
        <v>9.5</v>
      </c>
      <c r="H9002" s="14" t="n">
        <v>32.45</v>
      </c>
      <c r="I9002" s="14" t="n">
        <v>19.5</v>
      </c>
      <c r="J9002" s="23" t="n">
        <f aca="false">IF(AND(E9002="Priority",ISNUMBER('Cost model'!N487)),'Cost model'!N487,'Cost model'!M487)</f>
        <v>55</v>
      </c>
      <c r="K9002" s="14" t="n">
        <f aca="false">J9002-H9002</f>
        <v>22.55</v>
      </c>
      <c r="L9002" s="14" t="n">
        <f aca="false">G9002-H9002</f>
        <v>-22.95</v>
      </c>
    </row>
    <row r="9003" customFormat="false" ht="15" hidden="false" customHeight="false" outlineLevel="0" collapsed="false">
      <c r="A9003" s="2" t="s">
        <v>342</v>
      </c>
      <c r="B9003" s="2" t="s">
        <v>158</v>
      </c>
      <c r="C9003" s="2" t="s">
        <v>49</v>
      </c>
      <c r="D9003" s="2" t="s">
        <v>10</v>
      </c>
      <c r="E9003" s="2" t="s">
        <v>74</v>
      </c>
      <c r="F9003" s="2" t="s">
        <v>976</v>
      </c>
      <c r="G9003" s="14" t="n">
        <v>19.5</v>
      </c>
      <c r="H9003" s="14" t="n">
        <v>14.99</v>
      </c>
      <c r="I9003" s="14" t="n">
        <v>19.5</v>
      </c>
      <c r="J9003" s="23" t="n">
        <f aca="false">IF(AND(E9003="Priority",ISNUMBER('Cost model'!N214)),'Cost model'!N214,'Cost model'!M214)</f>
        <v>24.5</v>
      </c>
      <c r="K9003" s="14" t="n">
        <f aca="false">J9003-H9003</f>
        <v>9.51</v>
      </c>
      <c r="L9003" s="14" t="n">
        <f aca="false">G9003-H9003</f>
        <v>4.51</v>
      </c>
    </row>
    <row r="9004" customFormat="false" ht="15" hidden="false" customHeight="false" outlineLevel="0" collapsed="false">
      <c r="A9004" s="2" t="s">
        <v>174</v>
      </c>
      <c r="B9004" s="2" t="s">
        <v>174</v>
      </c>
      <c r="C9004" s="2" t="s">
        <v>47</v>
      </c>
      <c r="D9004" s="2" t="s">
        <v>10</v>
      </c>
      <c r="E9004" s="2" t="s">
        <v>74</v>
      </c>
      <c r="F9004" s="2" t="s">
        <v>977</v>
      </c>
      <c r="G9004" s="14" t="n">
        <v>9.5</v>
      </c>
      <c r="H9004" s="14" t="n">
        <v>7.38</v>
      </c>
      <c r="I9004" s="14" t="n">
        <v>9.5</v>
      </c>
      <c r="J9004" s="23" t="n">
        <f aca="false">IF(AND(E9004="Priority",ISNUMBER('Cost model'!N167)),'Cost model'!N167,'Cost model'!M167)</f>
        <v>8.5</v>
      </c>
      <c r="K9004" s="14" t="n">
        <f aca="false">J9004-H9004</f>
        <v>1.12</v>
      </c>
      <c r="L9004" s="14" t="n">
        <f aca="false">G9004-H9004</f>
        <v>2.12</v>
      </c>
    </row>
    <row r="9005" customFormat="false" ht="15" hidden="false" customHeight="false" outlineLevel="0" collapsed="false">
      <c r="A9005" s="2" t="s">
        <v>174</v>
      </c>
      <c r="B9005" s="2" t="s">
        <v>174</v>
      </c>
      <c r="C9005" s="2" t="s">
        <v>48</v>
      </c>
      <c r="D9005" s="2" t="s">
        <v>13</v>
      </c>
      <c r="E9005" s="2" t="s">
        <v>74</v>
      </c>
      <c r="F9005" s="2" t="s">
        <v>977</v>
      </c>
      <c r="G9005" s="14" t="n">
        <v>24.5</v>
      </c>
      <c r="H9005" s="14" t="n">
        <v>28.59</v>
      </c>
      <c r="I9005" s="14" t="n">
        <v>24.5</v>
      </c>
      <c r="J9005" s="23" t="n">
        <f aca="false">IF(AND(E9005="Priority",ISNUMBER('Cost model'!N174)),'Cost model'!N174,'Cost model'!M174)</f>
        <v>70</v>
      </c>
      <c r="K9005" s="14" t="n">
        <f aca="false">J9005-H9005</f>
        <v>41.41</v>
      </c>
      <c r="L9005" s="14" t="n">
        <f aca="false">G9005-H9005</f>
        <v>-4.09</v>
      </c>
    </row>
    <row r="9006" customFormat="false" ht="15" hidden="false" customHeight="false" outlineLevel="0" collapsed="false">
      <c r="A9006" s="2" t="s">
        <v>174</v>
      </c>
      <c r="B9006" s="2" t="s">
        <v>174</v>
      </c>
      <c r="C9006" s="2" t="s">
        <v>47</v>
      </c>
      <c r="D9006" s="2" t="s">
        <v>10</v>
      </c>
      <c r="E9006" s="2" t="s">
        <v>74</v>
      </c>
      <c r="F9006" s="2" t="s">
        <v>977</v>
      </c>
      <c r="G9006" s="14" t="n">
        <v>9.5</v>
      </c>
      <c r="H9006" s="14" t="n">
        <v>7.38</v>
      </c>
      <c r="I9006" s="14" t="n">
        <v>9.5</v>
      </c>
      <c r="J9006" s="23" t="n">
        <f aca="false">IF(AND(E9006="Priority",ISNUMBER('Cost model'!N167)),'Cost model'!N167,'Cost model'!M167)</f>
        <v>8.5</v>
      </c>
      <c r="K9006" s="14" t="n">
        <f aca="false">J9006-H9006</f>
        <v>1.12</v>
      </c>
      <c r="L9006" s="14" t="n">
        <f aca="false">G9006-H9006</f>
        <v>2.12</v>
      </c>
    </row>
    <row r="9007" customFormat="false" ht="15" hidden="false" customHeight="false" outlineLevel="0" collapsed="false">
      <c r="A9007" s="2" t="s">
        <v>124</v>
      </c>
      <c r="B9007" s="2" t="s">
        <v>174</v>
      </c>
      <c r="C9007" s="2" t="s">
        <v>48</v>
      </c>
      <c r="D9007" s="2" t="s">
        <v>12</v>
      </c>
      <c r="E9007" s="2" t="s">
        <v>74</v>
      </c>
      <c r="F9007" s="2" t="s">
        <v>976</v>
      </c>
      <c r="G9007" s="14" t="n">
        <v>12.5</v>
      </c>
      <c r="H9007" s="14" t="n">
        <v>46.54</v>
      </c>
      <c r="I9007" s="14" t="n">
        <v>19.5</v>
      </c>
      <c r="J9007" s="23" t="n">
        <f aca="false">IF(AND(E9007="Priority",ISNUMBER('Cost model'!N366)),'Cost model'!N366,'Cost model'!M366)</f>
        <v>55</v>
      </c>
      <c r="K9007" s="14" t="n">
        <f aca="false">J9007-H9007</f>
        <v>8.46</v>
      </c>
      <c r="L9007" s="14" t="n">
        <f aca="false">G9007-H9007</f>
        <v>-34.04</v>
      </c>
    </row>
    <row r="9008" customFormat="false" ht="15" hidden="false" customHeight="false" outlineLevel="0" collapsed="false">
      <c r="A9008" s="2" t="s">
        <v>124</v>
      </c>
      <c r="B9008" s="2" t="s">
        <v>124</v>
      </c>
      <c r="C9008" s="2" t="s">
        <v>48</v>
      </c>
      <c r="D9008" s="2" t="s">
        <v>10</v>
      </c>
      <c r="E9008" s="2" t="s">
        <v>74</v>
      </c>
      <c r="F9008" s="2" t="s">
        <v>977</v>
      </c>
      <c r="G9008" s="14" t="n">
        <v>12.5</v>
      </c>
      <c r="H9008" s="14" t="n">
        <v>50.58</v>
      </c>
      <c r="I9008" s="14" t="n">
        <v>12.5</v>
      </c>
      <c r="J9008" s="23" t="n">
        <f aca="false">IF(AND(E9008="Priority",ISNUMBER('Cost model'!N318)),'Cost model'!N318,'Cost model'!M318)</f>
        <v>14.5</v>
      </c>
      <c r="K9008" s="14" t="n">
        <f aca="false">J9008-H9008</f>
        <v>-36.08</v>
      </c>
      <c r="L9008" s="14" t="n">
        <f aca="false">G9008-H9008</f>
        <v>-38.08</v>
      </c>
    </row>
    <row r="9009" customFormat="false" ht="15" hidden="false" customHeight="false" outlineLevel="0" collapsed="false">
      <c r="A9009" s="2" t="s">
        <v>124</v>
      </c>
      <c r="B9009" s="2" t="s">
        <v>124</v>
      </c>
      <c r="C9009" s="2" t="s">
        <v>49</v>
      </c>
      <c r="D9009" s="2" t="s">
        <v>12</v>
      </c>
      <c r="E9009" s="2" t="s">
        <v>83</v>
      </c>
      <c r="F9009" s="2" t="s">
        <v>977</v>
      </c>
      <c r="G9009" s="14" t="n">
        <v>29.5</v>
      </c>
      <c r="H9009" s="14" t="n">
        <v>23.88</v>
      </c>
      <c r="I9009" s="14" t="n">
        <v>29.5</v>
      </c>
      <c r="J9009" s="23" t="n">
        <f aca="false">IF(AND(E9009="Priority",ISNUMBER('Cost model'!N322)),'Cost model'!N322,'Cost model'!M322)</f>
        <v>65</v>
      </c>
      <c r="K9009" s="14" t="n">
        <f aca="false">J9009-H9009</f>
        <v>41.12</v>
      </c>
      <c r="L9009" s="14" t="n">
        <f aca="false">G9009-H9009</f>
        <v>5.62</v>
      </c>
    </row>
    <row r="9010" customFormat="false" ht="15" hidden="false" customHeight="false" outlineLevel="0" collapsed="false">
      <c r="A9010" s="2" t="s">
        <v>221</v>
      </c>
      <c r="B9010" s="2" t="s">
        <v>221</v>
      </c>
      <c r="C9010" s="2" t="s">
        <v>47</v>
      </c>
      <c r="D9010" s="2" t="s">
        <v>12</v>
      </c>
      <c r="E9010" s="2" t="s">
        <v>74</v>
      </c>
      <c r="F9010" s="2" t="s">
        <v>977</v>
      </c>
      <c r="G9010" s="14" t="n">
        <v>9.5</v>
      </c>
      <c r="H9010" s="14" t="n">
        <v>9.71</v>
      </c>
      <c r="I9010" s="14" t="n">
        <v>9.5</v>
      </c>
      <c r="J9010" s="23" t="n">
        <f aca="false">IF(AND(E9010="Priority",ISNUMBER('Cost model'!N740)),'Cost model'!N740,'Cost model'!M740)</f>
        <v>22.5</v>
      </c>
      <c r="K9010" s="14" t="n">
        <f aca="false">J9010-H9010</f>
        <v>12.79</v>
      </c>
      <c r="L9010" s="14" t="n">
        <f aca="false">G9010-H9010</f>
        <v>-0.210000000000001</v>
      </c>
    </row>
    <row r="9011" customFormat="false" ht="15" hidden="false" customHeight="false" outlineLevel="0" collapsed="false">
      <c r="A9011" s="2" t="s">
        <v>221</v>
      </c>
      <c r="B9011" s="2" t="s">
        <v>221</v>
      </c>
      <c r="C9011" s="2" t="s">
        <v>49</v>
      </c>
      <c r="D9011" s="2" t="s">
        <v>10</v>
      </c>
      <c r="E9011" s="2" t="s">
        <v>74</v>
      </c>
      <c r="F9011" s="2" t="s">
        <v>977</v>
      </c>
      <c r="G9011" s="14" t="n">
        <v>17.5</v>
      </c>
      <c r="H9011" s="14" t="n">
        <v>12.39</v>
      </c>
      <c r="I9011" s="14" t="n">
        <v>17.5</v>
      </c>
      <c r="J9011" s="23" t="n">
        <f aca="false">IF(AND(E9011="Priority",ISNUMBER('Cost model'!N739)),'Cost model'!N739,'Cost model'!M739)</f>
        <v>17.5</v>
      </c>
      <c r="K9011" s="14" t="n">
        <f aca="false">J9011-H9011</f>
        <v>5.11</v>
      </c>
      <c r="L9011" s="14" t="n">
        <f aca="false">G9011-H9011</f>
        <v>5.11</v>
      </c>
    </row>
    <row r="9012" customFormat="false" ht="15" hidden="false" customHeight="false" outlineLevel="0" collapsed="false">
      <c r="A9012" s="2" t="s">
        <v>174</v>
      </c>
      <c r="B9012" s="2" t="s">
        <v>174</v>
      </c>
      <c r="C9012" s="2" t="s">
        <v>49</v>
      </c>
      <c r="D9012" s="2" t="s">
        <v>12</v>
      </c>
      <c r="E9012" s="2" t="s">
        <v>74</v>
      </c>
      <c r="F9012" s="2" t="s">
        <v>977</v>
      </c>
      <c r="G9012" s="14" t="n">
        <v>19.5</v>
      </c>
      <c r="H9012" s="14" t="n">
        <v>20.31</v>
      </c>
      <c r="I9012" s="14" t="n">
        <v>19.5</v>
      </c>
      <c r="J9012" s="23" t="n">
        <f aca="false">IF(AND(E9012="Priority",ISNUMBER('Cost model'!N172)),'Cost model'!N172,'Cost model'!M172)</f>
        <v>45</v>
      </c>
      <c r="K9012" s="14" t="n">
        <f aca="false">J9012-H9012</f>
        <v>24.69</v>
      </c>
      <c r="L9012" s="14" t="n">
        <f aca="false">G9012-H9012</f>
        <v>-0.809999999999999</v>
      </c>
    </row>
    <row r="9013" customFormat="false" ht="15" hidden="false" customHeight="false" outlineLevel="0" collapsed="false">
      <c r="A9013" s="2" t="s">
        <v>142</v>
      </c>
      <c r="B9013" s="2" t="s">
        <v>142</v>
      </c>
      <c r="C9013" s="2" t="s">
        <v>47</v>
      </c>
      <c r="D9013" s="2" t="s">
        <v>10</v>
      </c>
      <c r="E9013" s="2" t="s">
        <v>74</v>
      </c>
      <c r="F9013" s="2" t="s">
        <v>977</v>
      </c>
      <c r="G9013" s="14" t="n">
        <v>9.5</v>
      </c>
      <c r="H9013" s="14" t="n">
        <v>11.35</v>
      </c>
      <c r="I9013" s="14" t="n">
        <v>9.5</v>
      </c>
      <c r="J9013" s="23" t="n">
        <f aca="false">IF(AND(E9013="Priority",ISNUMBER('Cost model'!N632)),'Cost model'!N632,'Cost model'!M632)</f>
        <v>9.5</v>
      </c>
      <c r="K9013" s="14" t="n">
        <f aca="false">J9013-H9013</f>
        <v>-1.85</v>
      </c>
      <c r="L9013" s="14" t="n">
        <f aca="false">G9013-H9013</f>
        <v>-1.85</v>
      </c>
    </row>
    <row r="9014" customFormat="false" ht="15" hidden="false" customHeight="false" outlineLevel="0" collapsed="false">
      <c r="A9014" s="2" t="s">
        <v>142</v>
      </c>
      <c r="B9014" s="2" t="s">
        <v>142</v>
      </c>
      <c r="C9014" s="2" t="s">
        <v>47</v>
      </c>
      <c r="D9014" s="2" t="s">
        <v>12</v>
      </c>
      <c r="E9014" s="2" t="s">
        <v>83</v>
      </c>
      <c r="F9014" s="2" t="s">
        <v>977</v>
      </c>
      <c r="G9014" s="14" t="n">
        <v>19.5</v>
      </c>
      <c r="H9014" s="14" t="n">
        <v>33.16</v>
      </c>
      <c r="I9014" s="14" t="n">
        <v>19.5</v>
      </c>
      <c r="J9014" s="23" t="n">
        <f aca="false">IF(AND(E9014="Priority",ISNUMBER('Cost model'!N635)),'Cost model'!N635,'Cost model'!M635)</f>
        <v>40</v>
      </c>
      <c r="K9014" s="14" t="n">
        <f aca="false">J9014-H9014</f>
        <v>6.84</v>
      </c>
      <c r="L9014" s="14" t="n">
        <f aca="false">G9014-H9014</f>
        <v>-13.66</v>
      </c>
    </row>
    <row r="9015" customFormat="false" ht="15" hidden="false" customHeight="false" outlineLevel="0" collapsed="false">
      <c r="A9015" s="2" t="s">
        <v>174</v>
      </c>
      <c r="B9015" s="2" t="s">
        <v>142</v>
      </c>
      <c r="C9015" s="2" t="s">
        <v>48</v>
      </c>
      <c r="D9015" s="2" t="s">
        <v>10</v>
      </c>
      <c r="E9015" s="2" t="s">
        <v>74</v>
      </c>
      <c r="F9015" s="2" t="s">
        <v>976</v>
      </c>
      <c r="G9015" s="14" t="n">
        <v>12.5</v>
      </c>
      <c r="H9015" s="14" t="n">
        <v>13.28</v>
      </c>
      <c r="I9015" s="14" t="n">
        <v>12.5</v>
      </c>
      <c r="J9015" s="23" t="n">
        <f aca="false">IF(AND(E9015="Priority",ISNUMBER('Cost model'!N123)),'Cost model'!N123,'Cost model'!M123)</f>
        <v>16.5</v>
      </c>
      <c r="K9015" s="14" t="n">
        <f aca="false">J9015-H9015</f>
        <v>3.22</v>
      </c>
      <c r="L9015" s="14" t="n">
        <f aca="false">G9015-H9015</f>
        <v>-0.779999999999999</v>
      </c>
    </row>
    <row r="9016" customFormat="false" ht="15" hidden="false" customHeight="false" outlineLevel="0" collapsed="false">
      <c r="A9016" s="2" t="s">
        <v>124</v>
      </c>
      <c r="B9016" s="2" t="s">
        <v>124</v>
      </c>
      <c r="C9016" s="2" t="s">
        <v>48</v>
      </c>
      <c r="D9016" s="2" t="s">
        <v>12</v>
      </c>
      <c r="E9016" s="2" t="s">
        <v>74</v>
      </c>
      <c r="F9016" s="2" t="s">
        <v>977</v>
      </c>
      <c r="G9016" s="14" t="n">
        <v>12.5</v>
      </c>
      <c r="H9016" s="14" t="n">
        <v>11.07</v>
      </c>
      <c r="I9016" s="14" t="n">
        <v>12.5</v>
      </c>
      <c r="J9016" s="23" t="n">
        <f aca="false">IF(AND(E9016="Priority",ISNUMBER('Cost model'!N321)),'Cost model'!N321,'Cost model'!M321)</f>
        <v>40</v>
      </c>
      <c r="K9016" s="14" t="n">
        <f aca="false">J9016-H9016</f>
        <v>28.93</v>
      </c>
      <c r="L9016" s="14" t="n">
        <f aca="false">G9016-H9016</f>
        <v>1.43</v>
      </c>
    </row>
    <row r="9017" customFormat="false" ht="15" hidden="false" customHeight="false" outlineLevel="0" collapsed="false">
      <c r="A9017" s="2" t="s">
        <v>221</v>
      </c>
      <c r="B9017" s="2" t="s">
        <v>221</v>
      </c>
      <c r="C9017" s="2" t="s">
        <v>47</v>
      </c>
      <c r="D9017" s="2" t="s">
        <v>10</v>
      </c>
      <c r="E9017" s="2" t="s">
        <v>74</v>
      </c>
      <c r="F9017" s="2" t="s">
        <v>977</v>
      </c>
      <c r="G9017" s="14" t="n">
        <v>9.5</v>
      </c>
      <c r="H9017" s="14" t="n">
        <v>7.07</v>
      </c>
      <c r="I9017" s="14" t="n">
        <v>9.5</v>
      </c>
      <c r="J9017" s="23" t="n">
        <f aca="false">IF(AND(E9017="Priority",ISNUMBER('Cost model'!N737)),'Cost model'!N737,'Cost model'!M737)</f>
        <v>8.5</v>
      </c>
      <c r="K9017" s="14" t="n">
        <f aca="false">J9017-H9017</f>
        <v>1.43</v>
      </c>
      <c r="L9017" s="14" t="n">
        <f aca="false">G9017-H9017</f>
        <v>2.43</v>
      </c>
    </row>
    <row r="9018" customFormat="false" ht="15" hidden="false" customHeight="false" outlineLevel="0" collapsed="false">
      <c r="A9018" s="2" t="s">
        <v>174</v>
      </c>
      <c r="B9018" s="2" t="s">
        <v>174</v>
      </c>
      <c r="C9018" s="2" t="s">
        <v>48</v>
      </c>
      <c r="D9018" s="2" t="s">
        <v>10</v>
      </c>
      <c r="E9018" s="2" t="s">
        <v>83</v>
      </c>
      <c r="F9018" s="2" t="s">
        <v>977</v>
      </c>
      <c r="G9018" s="14" t="n">
        <v>17.5</v>
      </c>
      <c r="H9018" s="14" t="n">
        <v>21.1</v>
      </c>
      <c r="I9018" s="14" t="n">
        <v>17.5</v>
      </c>
      <c r="J9018" s="23" t="n">
        <f aca="false">IF(AND(E9018="Priority",ISNUMBER('Cost model'!N168)),'Cost model'!N168,'Cost model'!M168)</f>
        <v>18.5</v>
      </c>
      <c r="K9018" s="14" t="n">
        <f aca="false">J9018-H9018</f>
        <v>-2.6</v>
      </c>
      <c r="L9018" s="14" t="n">
        <f aca="false">G9018-H9018</f>
        <v>-3.6</v>
      </c>
    </row>
    <row r="9019" customFormat="false" ht="15" hidden="false" customHeight="false" outlineLevel="0" collapsed="false">
      <c r="A9019" s="2" t="s">
        <v>221</v>
      </c>
      <c r="B9019" s="2" t="s">
        <v>221</v>
      </c>
      <c r="C9019" s="2" t="s">
        <v>47</v>
      </c>
      <c r="D9019" s="2" t="s">
        <v>14</v>
      </c>
      <c r="E9019" s="2" t="s">
        <v>83</v>
      </c>
      <c r="F9019" s="2" t="s">
        <v>977</v>
      </c>
      <c r="G9019" s="14" t="n">
        <v>85</v>
      </c>
      <c r="H9019" s="14" t="n">
        <v>128.08</v>
      </c>
      <c r="I9019" s="14" t="n">
        <v>85</v>
      </c>
      <c r="J9019" s="23" t="n">
        <f aca="false">IF(AND(E9019="Priority",ISNUMBER('Cost model'!N746)),'Cost model'!N746,'Cost model'!M746)</f>
        <v>120</v>
      </c>
      <c r="K9019" s="14" t="n">
        <f aca="false">J9019-H9019</f>
        <v>-8.08000000000001</v>
      </c>
      <c r="L9019" s="14" t="n">
        <f aca="false">G9019-H9019</f>
        <v>-43.08</v>
      </c>
    </row>
    <row r="9020" customFormat="false" ht="15" hidden="false" customHeight="false" outlineLevel="0" collapsed="false">
      <c r="A9020" s="2" t="s">
        <v>142</v>
      </c>
      <c r="B9020" s="2" t="s">
        <v>142</v>
      </c>
      <c r="C9020" s="2" t="s">
        <v>47</v>
      </c>
      <c r="D9020" s="2" t="s">
        <v>12</v>
      </c>
      <c r="E9020" s="2" t="s">
        <v>74</v>
      </c>
      <c r="F9020" s="2" t="s">
        <v>977</v>
      </c>
      <c r="G9020" s="14" t="n">
        <v>9.5</v>
      </c>
      <c r="H9020" s="14" t="n">
        <v>5.87</v>
      </c>
      <c r="I9020" s="14" t="n">
        <v>9.5</v>
      </c>
      <c r="J9020" s="23" t="n">
        <f aca="false">IF(AND(E9020="Priority",ISNUMBER('Cost model'!N635)),'Cost model'!N635,'Cost model'!M635)</f>
        <v>30.5</v>
      </c>
      <c r="K9020" s="14" t="n">
        <f aca="false">J9020-H9020</f>
        <v>24.63</v>
      </c>
      <c r="L9020" s="14" t="n">
        <f aca="false">G9020-H9020</f>
        <v>3.63</v>
      </c>
    </row>
    <row r="9021" customFormat="false" ht="15" hidden="false" customHeight="false" outlineLevel="0" collapsed="false">
      <c r="A9021" s="2" t="s">
        <v>142</v>
      </c>
      <c r="B9021" s="2" t="s">
        <v>142</v>
      </c>
      <c r="C9021" s="2" t="s">
        <v>47</v>
      </c>
      <c r="D9021" s="2" t="s">
        <v>12</v>
      </c>
      <c r="E9021" s="2" t="s">
        <v>74</v>
      </c>
      <c r="F9021" s="2" t="s">
        <v>977</v>
      </c>
      <c r="G9021" s="14" t="n">
        <v>9.5</v>
      </c>
      <c r="H9021" s="14" t="n">
        <v>25.31</v>
      </c>
      <c r="I9021" s="14" t="n">
        <v>9.5</v>
      </c>
      <c r="J9021" s="23" t="n">
        <f aca="false">IF(AND(E9021="Priority",ISNUMBER('Cost model'!N635)),'Cost model'!N635,'Cost model'!M635)</f>
        <v>30.5</v>
      </c>
      <c r="K9021" s="14" t="n">
        <f aca="false">J9021-H9021</f>
        <v>5.19</v>
      </c>
      <c r="L9021" s="14" t="n">
        <f aca="false">G9021-H9021</f>
        <v>-15.81</v>
      </c>
    </row>
    <row r="9022" customFormat="false" ht="15" hidden="false" customHeight="false" outlineLevel="0" collapsed="false">
      <c r="A9022" s="2" t="s">
        <v>124</v>
      </c>
      <c r="B9022" s="2" t="s">
        <v>124</v>
      </c>
      <c r="C9022" s="2" t="s">
        <v>48</v>
      </c>
      <c r="D9022" s="2" t="s">
        <v>12</v>
      </c>
      <c r="E9022" s="2" t="s">
        <v>74</v>
      </c>
      <c r="F9022" s="2" t="s">
        <v>977</v>
      </c>
      <c r="G9022" s="14" t="n">
        <v>12.5</v>
      </c>
      <c r="H9022" s="14" t="n">
        <v>61.91</v>
      </c>
      <c r="I9022" s="14" t="n">
        <v>12.5</v>
      </c>
      <c r="J9022" s="23" t="n">
        <f aca="false">IF(AND(E9022="Priority",ISNUMBER('Cost model'!N321)),'Cost model'!N321,'Cost model'!M321)</f>
        <v>40</v>
      </c>
      <c r="K9022" s="14" t="n">
        <f aca="false">J9022-H9022</f>
        <v>-21.91</v>
      </c>
      <c r="L9022" s="14" t="n">
        <f aca="false">G9022-H9022</f>
        <v>-49.41</v>
      </c>
    </row>
    <row r="9023" customFormat="false" ht="15" hidden="false" customHeight="false" outlineLevel="0" collapsed="false">
      <c r="A9023" s="2" t="s">
        <v>142</v>
      </c>
      <c r="B9023" s="2" t="s">
        <v>124</v>
      </c>
      <c r="C9023" s="2" t="s">
        <v>47</v>
      </c>
      <c r="D9023" s="2" t="s">
        <v>12</v>
      </c>
      <c r="E9023" s="2" t="s">
        <v>74</v>
      </c>
      <c r="F9023" s="2" t="s">
        <v>976</v>
      </c>
      <c r="G9023" s="14" t="n">
        <v>9.5</v>
      </c>
      <c r="H9023" s="14" t="n">
        <v>29.81</v>
      </c>
      <c r="I9023" s="14" t="n">
        <v>19.5</v>
      </c>
      <c r="J9023" s="23" t="n">
        <f aca="false">IF(AND(E9023="Priority",ISNUMBER('Cost model'!N665)),'Cost model'!N665,'Cost model'!M665)</f>
        <v>40</v>
      </c>
      <c r="K9023" s="14" t="n">
        <f aca="false">J9023-H9023</f>
        <v>10.19</v>
      </c>
      <c r="L9023" s="14" t="n">
        <f aca="false">G9023-H9023</f>
        <v>-20.31</v>
      </c>
    </row>
    <row r="9024" customFormat="false" ht="15" hidden="false" customHeight="false" outlineLevel="0" collapsed="false">
      <c r="A9024" s="2" t="s">
        <v>142</v>
      </c>
      <c r="B9024" s="2" t="s">
        <v>142</v>
      </c>
      <c r="C9024" s="2" t="s">
        <v>48</v>
      </c>
      <c r="D9024" s="2" t="s">
        <v>10</v>
      </c>
      <c r="E9024" s="2" t="s">
        <v>83</v>
      </c>
      <c r="F9024" s="2" t="s">
        <v>977</v>
      </c>
      <c r="G9024" s="14" t="n">
        <v>17.5</v>
      </c>
      <c r="H9024" s="14" t="n">
        <v>21.1</v>
      </c>
      <c r="I9024" s="14" t="n">
        <v>17.5</v>
      </c>
      <c r="J9024" s="23" t="n">
        <f aca="false">IF(AND(E9024="Priority",ISNUMBER('Cost model'!N633)),'Cost model'!N633,'Cost model'!M633)</f>
        <v>16.5</v>
      </c>
      <c r="K9024" s="14" t="n">
        <f aca="false">J9024-H9024</f>
        <v>-4.6</v>
      </c>
      <c r="L9024" s="14" t="n">
        <f aca="false">G9024-H9024</f>
        <v>-3.6</v>
      </c>
    </row>
    <row r="9025" customFormat="false" ht="15" hidden="false" customHeight="false" outlineLevel="0" collapsed="false">
      <c r="A9025" s="2" t="s">
        <v>221</v>
      </c>
      <c r="B9025" s="2" t="s">
        <v>221</v>
      </c>
      <c r="C9025" s="2" t="s">
        <v>49</v>
      </c>
      <c r="D9025" s="2" t="s">
        <v>10</v>
      </c>
      <c r="E9025" s="2" t="s">
        <v>74</v>
      </c>
      <c r="F9025" s="2" t="s">
        <v>977</v>
      </c>
      <c r="G9025" s="14" t="n">
        <v>17.5</v>
      </c>
      <c r="H9025" s="14" t="n">
        <v>10.09</v>
      </c>
      <c r="I9025" s="14" t="n">
        <v>17.5</v>
      </c>
      <c r="J9025" s="23" t="n">
        <f aca="false">IF(AND(E9025="Priority",ISNUMBER('Cost model'!N739)),'Cost model'!N739,'Cost model'!M739)</f>
        <v>17.5</v>
      </c>
      <c r="K9025" s="14" t="n">
        <f aca="false">J9025-H9025</f>
        <v>7.41</v>
      </c>
      <c r="L9025" s="14" t="n">
        <f aca="false">G9025-H9025</f>
        <v>7.41</v>
      </c>
    </row>
    <row r="9026" customFormat="false" ht="15" hidden="false" customHeight="false" outlineLevel="0" collapsed="false">
      <c r="A9026" s="2" t="s">
        <v>174</v>
      </c>
      <c r="B9026" s="2" t="s">
        <v>174</v>
      </c>
      <c r="C9026" s="2" t="s">
        <v>48</v>
      </c>
      <c r="D9026" s="2" t="s">
        <v>10</v>
      </c>
      <c r="E9026" s="2" t="s">
        <v>74</v>
      </c>
      <c r="F9026" s="2" t="s">
        <v>977</v>
      </c>
      <c r="G9026" s="14" t="n">
        <v>12.5</v>
      </c>
      <c r="H9026" s="14" t="n">
        <v>10.65</v>
      </c>
      <c r="I9026" s="14" t="n">
        <v>12.5</v>
      </c>
      <c r="J9026" s="23" t="n">
        <f aca="false">IF(AND(E9026="Priority",ISNUMBER('Cost model'!N168)),'Cost model'!N168,'Cost model'!M168)</f>
        <v>13.5</v>
      </c>
      <c r="K9026" s="14" t="n">
        <f aca="false">J9026-H9026</f>
        <v>2.85</v>
      </c>
      <c r="L9026" s="14" t="n">
        <f aca="false">G9026-H9026</f>
        <v>1.85</v>
      </c>
    </row>
    <row r="9027" customFormat="false" ht="15" hidden="false" customHeight="false" outlineLevel="0" collapsed="false">
      <c r="A9027" s="2" t="s">
        <v>142</v>
      </c>
      <c r="B9027" s="2" t="s">
        <v>142</v>
      </c>
      <c r="C9027" s="2" t="s">
        <v>47</v>
      </c>
      <c r="D9027" s="2" t="s">
        <v>12</v>
      </c>
      <c r="E9027" s="2" t="s">
        <v>74</v>
      </c>
      <c r="F9027" s="2" t="s">
        <v>977</v>
      </c>
      <c r="G9027" s="14" t="n">
        <v>9.5</v>
      </c>
      <c r="H9027" s="14" t="n">
        <v>27.59</v>
      </c>
      <c r="I9027" s="14" t="n">
        <v>9.5</v>
      </c>
      <c r="J9027" s="23" t="n">
        <f aca="false">IF(AND(E9027="Priority",ISNUMBER('Cost model'!N635)),'Cost model'!N635,'Cost model'!M635)</f>
        <v>30.5</v>
      </c>
      <c r="K9027" s="14" t="n">
        <f aca="false">J9027-H9027</f>
        <v>2.91</v>
      </c>
      <c r="L9027" s="14" t="n">
        <f aca="false">G9027-H9027</f>
        <v>-18.09</v>
      </c>
    </row>
    <row r="9028" customFormat="false" ht="15" hidden="false" customHeight="false" outlineLevel="0" collapsed="false">
      <c r="A9028" s="2" t="s">
        <v>174</v>
      </c>
      <c r="B9028" s="2" t="s">
        <v>174</v>
      </c>
      <c r="C9028" s="2" t="s">
        <v>48</v>
      </c>
      <c r="D9028" s="2" t="s">
        <v>10</v>
      </c>
      <c r="E9028" s="2" t="s">
        <v>83</v>
      </c>
      <c r="F9028" s="2" t="s">
        <v>977</v>
      </c>
      <c r="G9028" s="14" t="n">
        <v>17.5</v>
      </c>
      <c r="H9028" s="14" t="n">
        <v>23.88</v>
      </c>
      <c r="I9028" s="14" t="n">
        <v>17.5</v>
      </c>
      <c r="J9028" s="23" t="n">
        <f aca="false">IF(AND(E9028="Priority",ISNUMBER('Cost model'!N168)),'Cost model'!N168,'Cost model'!M168)</f>
        <v>18.5</v>
      </c>
      <c r="K9028" s="14" t="n">
        <f aca="false">J9028-H9028</f>
        <v>-5.38</v>
      </c>
      <c r="L9028" s="14" t="n">
        <f aca="false">G9028-H9028</f>
        <v>-6.38</v>
      </c>
    </row>
    <row r="9029" customFormat="false" ht="15" hidden="false" customHeight="false" outlineLevel="0" collapsed="false">
      <c r="A9029" s="2" t="s">
        <v>142</v>
      </c>
      <c r="B9029" s="2" t="s">
        <v>142</v>
      </c>
      <c r="C9029" s="2" t="s">
        <v>48</v>
      </c>
      <c r="D9029" s="2" t="s">
        <v>10</v>
      </c>
      <c r="E9029" s="2" t="s">
        <v>74</v>
      </c>
      <c r="F9029" s="2" t="s">
        <v>977</v>
      </c>
      <c r="G9029" s="14" t="n">
        <v>12.5</v>
      </c>
      <c r="H9029" s="14" t="n">
        <v>7.84</v>
      </c>
      <c r="I9029" s="14" t="n">
        <v>12.5</v>
      </c>
      <c r="J9029" s="23" t="n">
        <f aca="false">IF(AND(E9029="Priority",ISNUMBER('Cost model'!N633)),'Cost model'!N633,'Cost model'!M633)</f>
        <v>11.5</v>
      </c>
      <c r="K9029" s="14" t="n">
        <f aca="false">J9029-H9029</f>
        <v>3.66</v>
      </c>
      <c r="L9029" s="14" t="n">
        <f aca="false">G9029-H9029</f>
        <v>4.66</v>
      </c>
    </row>
    <row r="9030" customFormat="false" ht="15" hidden="false" customHeight="false" outlineLevel="0" collapsed="false">
      <c r="A9030" s="2" t="s">
        <v>205</v>
      </c>
      <c r="B9030" s="2" t="s">
        <v>142</v>
      </c>
      <c r="C9030" s="2" t="s">
        <v>47</v>
      </c>
      <c r="D9030" s="2" t="s">
        <v>10</v>
      </c>
      <c r="E9030" s="2" t="s">
        <v>83</v>
      </c>
      <c r="F9030" s="2" t="s">
        <v>976</v>
      </c>
      <c r="G9030" s="14" t="n">
        <v>19.5</v>
      </c>
      <c r="H9030" s="14" t="n">
        <v>31.52</v>
      </c>
      <c r="I9030" s="14" t="n">
        <v>19.5</v>
      </c>
      <c r="J9030" s="23" t="n">
        <f aca="false">IF(AND(E9030="Priority",ISNUMBER('Cost model'!N542)),'Cost model'!N542,'Cost model'!M542)</f>
        <v>21.5</v>
      </c>
      <c r="K9030" s="14" t="n">
        <f aca="false">J9030-H9030</f>
        <v>-10.02</v>
      </c>
      <c r="L9030" s="14" t="n">
        <f aca="false">G9030-H9030</f>
        <v>-12.02</v>
      </c>
    </row>
    <row r="9031" customFormat="false" ht="15" hidden="false" customHeight="false" outlineLevel="0" collapsed="false">
      <c r="A9031" s="2" t="s">
        <v>221</v>
      </c>
      <c r="B9031" s="2" t="s">
        <v>221</v>
      </c>
      <c r="C9031" s="2" t="s">
        <v>49</v>
      </c>
      <c r="D9031" s="2" t="s">
        <v>12</v>
      </c>
      <c r="E9031" s="2" t="s">
        <v>74</v>
      </c>
      <c r="F9031" s="2" t="s">
        <v>977</v>
      </c>
      <c r="G9031" s="14" t="n">
        <v>19.5</v>
      </c>
      <c r="H9031" s="14" t="n">
        <v>40.38</v>
      </c>
      <c r="I9031" s="14" t="n">
        <v>19.5</v>
      </c>
      <c r="J9031" s="23" t="n">
        <f aca="false">IF(AND(E9031="Priority",ISNUMBER('Cost model'!N742)),'Cost model'!N742,'Cost model'!M742)</f>
        <v>60</v>
      </c>
      <c r="K9031" s="14" t="n">
        <f aca="false">J9031-H9031</f>
        <v>19.62</v>
      </c>
      <c r="L9031" s="14" t="n">
        <f aca="false">G9031-H9031</f>
        <v>-20.88</v>
      </c>
    </row>
    <row r="9032" customFormat="false" ht="15" hidden="false" customHeight="false" outlineLevel="0" collapsed="false">
      <c r="A9032" s="2" t="s">
        <v>142</v>
      </c>
      <c r="B9032" s="2" t="s">
        <v>221</v>
      </c>
      <c r="C9032" s="2" t="s">
        <v>48</v>
      </c>
      <c r="D9032" s="2" t="s">
        <v>12</v>
      </c>
      <c r="E9032" s="2" t="s">
        <v>74</v>
      </c>
      <c r="F9032" s="2" t="s">
        <v>976</v>
      </c>
      <c r="G9032" s="14" t="n">
        <v>12.5</v>
      </c>
      <c r="H9032" s="14" t="n">
        <v>52.39</v>
      </c>
      <c r="I9032" s="14" t="n">
        <v>24.5</v>
      </c>
      <c r="J9032" s="23" t="n">
        <f aca="false">IF(AND(E9032="Priority",ISNUMBER('Cost model'!N681)),'Cost model'!N681,'Cost model'!M681)</f>
        <v>60</v>
      </c>
      <c r="K9032" s="14" t="n">
        <f aca="false">J9032-H9032</f>
        <v>7.61</v>
      </c>
      <c r="L9032" s="14" t="n">
        <f aca="false">G9032-H9032</f>
        <v>-39.89</v>
      </c>
    </row>
    <row r="9033" customFormat="false" ht="15" hidden="false" customHeight="false" outlineLevel="0" collapsed="false">
      <c r="A9033" s="2" t="s">
        <v>221</v>
      </c>
      <c r="B9033" s="2" t="s">
        <v>124</v>
      </c>
      <c r="C9033" s="2" t="s">
        <v>47</v>
      </c>
      <c r="D9033" s="2" t="s">
        <v>10</v>
      </c>
      <c r="E9033" s="2" t="s">
        <v>74</v>
      </c>
      <c r="F9033" s="2" t="s">
        <v>976</v>
      </c>
      <c r="G9033" s="14" t="n">
        <v>14.5</v>
      </c>
      <c r="H9033" s="14" t="n">
        <v>21.67</v>
      </c>
      <c r="I9033" s="14" t="n">
        <v>19.5</v>
      </c>
      <c r="J9033" s="23" t="n">
        <f aca="false">IF(AND(E9033="Priority",ISNUMBER('Cost model'!N797)),'Cost model'!N797,'Cost model'!M797)</f>
        <v>14.5</v>
      </c>
      <c r="K9033" s="14" t="n">
        <f aca="false">J9033-H9033</f>
        <v>-7.17</v>
      </c>
      <c r="L9033" s="14" t="n">
        <f aca="false">G9033-H9033</f>
        <v>-7.17</v>
      </c>
    </row>
    <row r="9034" customFormat="false" ht="15" hidden="false" customHeight="false" outlineLevel="0" collapsed="false">
      <c r="A9034" s="2" t="s">
        <v>142</v>
      </c>
      <c r="B9034" s="2" t="s">
        <v>142</v>
      </c>
      <c r="C9034" s="2" t="s">
        <v>47</v>
      </c>
      <c r="D9034" s="2" t="s">
        <v>10</v>
      </c>
      <c r="E9034" s="2" t="s">
        <v>74</v>
      </c>
      <c r="F9034" s="2" t="s">
        <v>977</v>
      </c>
      <c r="G9034" s="14" t="n">
        <v>9.5</v>
      </c>
      <c r="H9034" s="14" t="n">
        <v>7.17</v>
      </c>
      <c r="I9034" s="14" t="n">
        <v>9.5</v>
      </c>
      <c r="J9034" s="23" t="n">
        <f aca="false">IF(AND(E9034="Priority",ISNUMBER('Cost model'!N632)),'Cost model'!N632,'Cost model'!M632)</f>
        <v>9.5</v>
      </c>
      <c r="K9034" s="14" t="n">
        <f aca="false">J9034-H9034</f>
        <v>2.33</v>
      </c>
      <c r="L9034" s="14" t="n">
        <f aca="false">G9034-H9034</f>
        <v>2.33</v>
      </c>
    </row>
    <row r="9035" customFormat="false" ht="15" hidden="false" customHeight="false" outlineLevel="0" collapsed="false">
      <c r="A9035" s="2" t="s">
        <v>124</v>
      </c>
      <c r="B9035" s="2" t="s">
        <v>124</v>
      </c>
      <c r="C9035" s="2" t="s">
        <v>48</v>
      </c>
      <c r="D9035" s="2" t="s">
        <v>12</v>
      </c>
      <c r="E9035" s="2" t="s">
        <v>74</v>
      </c>
      <c r="F9035" s="2" t="s">
        <v>977</v>
      </c>
      <c r="G9035" s="14" t="n">
        <v>12.5</v>
      </c>
      <c r="H9035" s="14" t="n">
        <v>25.4</v>
      </c>
      <c r="I9035" s="14" t="n">
        <v>12.5</v>
      </c>
      <c r="J9035" s="23" t="n">
        <f aca="false">IF(AND(E9035="Priority",ISNUMBER('Cost model'!N321)),'Cost model'!N321,'Cost model'!M321)</f>
        <v>40</v>
      </c>
      <c r="K9035" s="14" t="n">
        <f aca="false">J9035-H9035</f>
        <v>14.6</v>
      </c>
      <c r="L9035" s="14" t="n">
        <f aca="false">G9035-H9035</f>
        <v>-12.9</v>
      </c>
    </row>
    <row r="9036" customFormat="false" ht="15" hidden="false" customHeight="false" outlineLevel="0" collapsed="false">
      <c r="A9036" s="2" t="s">
        <v>174</v>
      </c>
      <c r="B9036" s="2" t="s">
        <v>174</v>
      </c>
      <c r="C9036" s="2" t="s">
        <v>49</v>
      </c>
      <c r="D9036" s="2" t="s">
        <v>12</v>
      </c>
      <c r="E9036" s="2" t="s">
        <v>83</v>
      </c>
      <c r="F9036" s="2" t="s">
        <v>977</v>
      </c>
      <c r="G9036" s="14" t="n">
        <v>29.5</v>
      </c>
      <c r="H9036" s="14" t="n">
        <v>26.09</v>
      </c>
      <c r="I9036" s="14" t="n">
        <v>29.5</v>
      </c>
      <c r="J9036" s="23" t="n">
        <f aca="false">IF(AND(E9036="Priority",ISNUMBER('Cost model'!N172)),'Cost model'!N172,'Cost model'!M172)</f>
        <v>60</v>
      </c>
      <c r="K9036" s="14" t="n">
        <f aca="false">J9036-H9036</f>
        <v>33.91</v>
      </c>
      <c r="L9036" s="14" t="n">
        <f aca="false">G9036-H9036</f>
        <v>3.41</v>
      </c>
    </row>
    <row r="9037" customFormat="false" ht="15" hidden="false" customHeight="false" outlineLevel="0" collapsed="false">
      <c r="A9037" s="2" t="s">
        <v>123</v>
      </c>
      <c r="B9037" s="2" t="s">
        <v>174</v>
      </c>
      <c r="C9037" s="2" t="s">
        <v>47</v>
      </c>
      <c r="D9037" s="2" t="s">
        <v>12</v>
      </c>
      <c r="E9037" s="2" t="s">
        <v>74</v>
      </c>
      <c r="F9037" s="2" t="s">
        <v>976</v>
      </c>
      <c r="G9037" s="14" t="n">
        <v>19.5</v>
      </c>
      <c r="H9037" s="14" t="n">
        <v>58.31</v>
      </c>
      <c r="I9037" s="14" t="n">
        <v>19.5</v>
      </c>
      <c r="J9037" s="23" t="n">
        <f aca="false">IF(AND(E9037="Priority",ISNUMBER('Cost model'!N50)),'Cost model'!N50,'Cost model'!M50)</f>
        <v>40</v>
      </c>
      <c r="K9037" s="14" t="n">
        <f aca="false">J9037-H9037</f>
        <v>-18.31</v>
      </c>
      <c r="L9037" s="14" t="n">
        <f aca="false">G9037-H9037</f>
        <v>-38.81</v>
      </c>
    </row>
    <row r="9038" customFormat="false" ht="15" hidden="false" customHeight="false" outlineLevel="0" collapsed="false">
      <c r="A9038" s="2" t="s">
        <v>142</v>
      </c>
      <c r="B9038" s="2" t="s">
        <v>142</v>
      </c>
      <c r="C9038" s="2" t="s">
        <v>47</v>
      </c>
      <c r="D9038" s="2" t="s">
        <v>13</v>
      </c>
      <c r="E9038" s="2" t="s">
        <v>74</v>
      </c>
      <c r="F9038" s="2" t="s">
        <v>977</v>
      </c>
      <c r="G9038" s="14" t="n">
        <v>19</v>
      </c>
      <c r="H9038" s="14" t="n">
        <v>41.1</v>
      </c>
      <c r="I9038" s="14" t="n">
        <v>19</v>
      </c>
      <c r="J9038" s="23" t="n">
        <f aca="false">IF(AND(E9038="Priority",ISNUMBER('Cost model'!N638)),'Cost model'!N638,'Cost model'!M638)</f>
        <v>50</v>
      </c>
      <c r="K9038" s="14" t="n">
        <f aca="false">J9038-H9038</f>
        <v>8.9</v>
      </c>
      <c r="L9038" s="14" t="n">
        <f aca="false">G9038-H9038</f>
        <v>-22.1</v>
      </c>
    </row>
    <row r="9039" customFormat="false" ht="15" hidden="false" customHeight="false" outlineLevel="0" collapsed="false">
      <c r="A9039" s="2" t="s">
        <v>174</v>
      </c>
      <c r="B9039" s="2" t="s">
        <v>174</v>
      </c>
      <c r="C9039" s="2" t="s">
        <v>47</v>
      </c>
      <c r="D9039" s="2" t="s">
        <v>12</v>
      </c>
      <c r="E9039" s="2" t="s">
        <v>83</v>
      </c>
      <c r="F9039" s="2" t="s">
        <v>977</v>
      </c>
      <c r="G9039" s="14" t="n">
        <v>19.5</v>
      </c>
      <c r="H9039" s="14" t="n">
        <v>41.81</v>
      </c>
      <c r="I9039" s="14" t="n">
        <v>19.5</v>
      </c>
      <c r="J9039" s="23" t="n">
        <f aca="false">IF(AND(E9039="Priority",ISNUMBER('Cost model'!N170)),'Cost model'!N170,'Cost model'!M170)</f>
        <v>35</v>
      </c>
      <c r="K9039" s="14" t="n">
        <f aca="false">J9039-H9039</f>
        <v>-6.81</v>
      </c>
      <c r="L9039" s="14" t="n">
        <f aca="false">G9039-H9039</f>
        <v>-22.31</v>
      </c>
    </row>
    <row r="9040" customFormat="false" ht="15" hidden="false" customHeight="false" outlineLevel="0" collapsed="false">
      <c r="A9040" s="2" t="s">
        <v>142</v>
      </c>
      <c r="B9040" s="2" t="s">
        <v>142</v>
      </c>
      <c r="C9040" s="2" t="s">
        <v>48</v>
      </c>
      <c r="D9040" s="2" t="s">
        <v>12</v>
      </c>
      <c r="E9040" s="2" t="s">
        <v>83</v>
      </c>
      <c r="F9040" s="2" t="s">
        <v>977</v>
      </c>
      <c r="G9040" s="14" t="n">
        <v>19.5</v>
      </c>
      <c r="H9040" s="14" t="n">
        <v>25.31</v>
      </c>
      <c r="I9040" s="14" t="n">
        <v>19.5</v>
      </c>
      <c r="J9040" s="23" t="n">
        <f aca="false">IF(AND(E9040="Priority",ISNUMBER('Cost model'!N636)),'Cost model'!N636,'Cost model'!M636)</f>
        <v>55</v>
      </c>
      <c r="K9040" s="14" t="n">
        <f aca="false">J9040-H9040</f>
        <v>29.69</v>
      </c>
      <c r="L9040" s="14" t="n">
        <f aca="false">G9040-H9040</f>
        <v>-5.81</v>
      </c>
    </row>
    <row r="9041" customFormat="false" ht="15" hidden="false" customHeight="false" outlineLevel="0" collapsed="false">
      <c r="A9041" s="2" t="s">
        <v>124</v>
      </c>
      <c r="B9041" s="2" t="s">
        <v>124</v>
      </c>
      <c r="C9041" s="2" t="s">
        <v>49</v>
      </c>
      <c r="D9041" s="2" t="s">
        <v>10</v>
      </c>
      <c r="E9041" s="2" t="s">
        <v>83</v>
      </c>
      <c r="F9041" s="2" t="s">
        <v>977</v>
      </c>
      <c r="G9041" s="14" t="n">
        <v>24.5</v>
      </c>
      <c r="H9041" s="14" t="n">
        <v>10.65</v>
      </c>
      <c r="I9041" s="14" t="n">
        <v>24.5</v>
      </c>
      <c r="J9041" s="23" t="n">
        <f aca="false">IF(AND(E9041="Priority",ISNUMBER('Cost model'!N319)),'Cost model'!N319,'Cost model'!M319)</f>
        <v>22.5</v>
      </c>
      <c r="K9041" s="14" t="n">
        <f aca="false">J9041-H9041</f>
        <v>11.85</v>
      </c>
      <c r="L9041" s="14" t="n">
        <f aca="false">G9041-H9041</f>
        <v>13.85</v>
      </c>
    </row>
    <row r="9042" customFormat="false" ht="15" hidden="false" customHeight="false" outlineLevel="0" collapsed="false">
      <c r="A9042" s="2" t="s">
        <v>174</v>
      </c>
      <c r="B9042" s="2" t="s">
        <v>124</v>
      </c>
      <c r="C9042" s="2" t="s">
        <v>48</v>
      </c>
      <c r="D9042" s="2" t="s">
        <v>13</v>
      </c>
      <c r="E9042" s="2" t="s">
        <v>74</v>
      </c>
      <c r="F9042" s="2" t="s">
        <v>976</v>
      </c>
      <c r="G9042" s="14" t="n">
        <v>24.5</v>
      </c>
      <c r="H9042" s="14" t="n">
        <v>50.66</v>
      </c>
      <c r="I9042" s="14" t="n">
        <v>24.5</v>
      </c>
      <c r="J9042" s="23" t="n">
        <f aca="false">IF(AND(E9042="Priority",ISNUMBER('Cost model'!N114)),'Cost model'!N114,'Cost model'!M114)</f>
        <v>80</v>
      </c>
      <c r="K9042" s="14" t="n">
        <f aca="false">J9042-H9042</f>
        <v>29.34</v>
      </c>
      <c r="L9042" s="14" t="n">
        <f aca="false">G9042-H9042</f>
        <v>-26.16</v>
      </c>
    </row>
    <row r="9043" customFormat="false" ht="15" hidden="false" customHeight="false" outlineLevel="0" collapsed="false">
      <c r="A9043" s="2" t="s">
        <v>205</v>
      </c>
      <c r="B9043" s="2" t="s">
        <v>205</v>
      </c>
      <c r="C9043" s="2" t="s">
        <v>48</v>
      </c>
      <c r="D9043" s="2" t="s">
        <v>12</v>
      </c>
      <c r="E9043" s="2" t="s">
        <v>83</v>
      </c>
      <c r="F9043" s="2" t="s">
        <v>977</v>
      </c>
      <c r="G9043" s="14" t="n">
        <v>19.5</v>
      </c>
      <c r="H9043" s="14" t="n">
        <v>81.2</v>
      </c>
      <c r="I9043" s="14" t="n">
        <v>19.5</v>
      </c>
      <c r="J9043" s="23" t="n">
        <f aca="false">IF(AND(E9043="Priority",ISNUMBER('Cost model'!N531)),'Cost model'!N531,'Cost model'!M531)</f>
        <v>65</v>
      </c>
      <c r="K9043" s="14" t="n">
        <f aca="false">J9043-H9043</f>
        <v>-16.2</v>
      </c>
      <c r="L9043" s="14" t="n">
        <f aca="false">G9043-H9043</f>
        <v>-61.7</v>
      </c>
    </row>
    <row r="9044" customFormat="false" ht="15" hidden="false" customHeight="false" outlineLevel="0" collapsed="false">
      <c r="A9044" s="2" t="s">
        <v>142</v>
      </c>
      <c r="B9044" s="2" t="s">
        <v>142</v>
      </c>
      <c r="C9044" s="2" t="s">
        <v>47</v>
      </c>
      <c r="D9044" s="2" t="s">
        <v>10</v>
      </c>
      <c r="E9044" s="2" t="s">
        <v>83</v>
      </c>
      <c r="F9044" s="2" t="s">
        <v>977</v>
      </c>
      <c r="G9044" s="14" t="n">
        <v>14.5</v>
      </c>
      <c r="H9044" s="14" t="n">
        <v>8.14</v>
      </c>
      <c r="I9044" s="14" t="n">
        <v>14.5</v>
      </c>
      <c r="J9044" s="23" t="n">
        <f aca="false">IF(AND(E9044="Priority",ISNUMBER('Cost model'!N632)),'Cost model'!N632,'Cost model'!M632)</f>
        <v>14.5</v>
      </c>
      <c r="K9044" s="14" t="n">
        <f aca="false">J9044-H9044</f>
        <v>6.36</v>
      </c>
      <c r="L9044" s="14" t="n">
        <f aca="false">G9044-H9044</f>
        <v>6.36</v>
      </c>
    </row>
    <row r="9045" customFormat="false" ht="15" hidden="false" customHeight="false" outlineLevel="0" collapsed="false">
      <c r="A9045" s="2" t="s">
        <v>174</v>
      </c>
      <c r="B9045" s="2" t="s">
        <v>174</v>
      </c>
      <c r="C9045" s="2" t="s">
        <v>49</v>
      </c>
      <c r="D9045" s="2" t="s">
        <v>10</v>
      </c>
      <c r="E9045" s="2" t="s">
        <v>74</v>
      </c>
      <c r="F9045" s="2" t="s">
        <v>977</v>
      </c>
      <c r="G9045" s="14" t="n">
        <v>17.5</v>
      </c>
      <c r="H9045" s="14" t="n">
        <v>15.77</v>
      </c>
      <c r="I9045" s="14" t="n">
        <v>17.5</v>
      </c>
      <c r="J9045" s="23" t="n">
        <f aca="false">IF(AND(E9045="Priority",ISNUMBER('Cost model'!N169)),'Cost model'!N169,'Cost model'!M169)</f>
        <v>18.5</v>
      </c>
      <c r="K9045" s="14" t="n">
        <f aca="false">J9045-H9045</f>
        <v>2.73</v>
      </c>
      <c r="L9045" s="14" t="n">
        <f aca="false">G9045-H9045</f>
        <v>1.73</v>
      </c>
    </row>
    <row r="9046" customFormat="false" ht="15" hidden="false" customHeight="false" outlineLevel="0" collapsed="false">
      <c r="A9046" s="2" t="s">
        <v>221</v>
      </c>
      <c r="B9046" s="2" t="s">
        <v>221</v>
      </c>
      <c r="C9046" s="2" t="s">
        <v>49</v>
      </c>
      <c r="D9046" s="2" t="s">
        <v>10</v>
      </c>
      <c r="E9046" s="2" t="s">
        <v>83</v>
      </c>
      <c r="F9046" s="2" t="s">
        <v>977</v>
      </c>
      <c r="G9046" s="14" t="n">
        <v>24.5</v>
      </c>
      <c r="H9046" s="14" t="n">
        <v>37.75</v>
      </c>
      <c r="I9046" s="14" t="n">
        <v>24.5</v>
      </c>
      <c r="J9046" s="23" t="n">
        <f aca="false">IF(AND(E9046="Priority",ISNUMBER('Cost model'!N739)),'Cost model'!N739,'Cost model'!M739)</f>
        <v>23.5</v>
      </c>
      <c r="K9046" s="14" t="n">
        <f aca="false">J9046-H9046</f>
        <v>-14.25</v>
      </c>
      <c r="L9046" s="14" t="n">
        <f aca="false">G9046-H9046</f>
        <v>-13.25</v>
      </c>
    </row>
    <row r="9047" customFormat="false" ht="15" hidden="false" customHeight="false" outlineLevel="0" collapsed="false">
      <c r="A9047" s="2" t="s">
        <v>221</v>
      </c>
      <c r="B9047" s="2" t="s">
        <v>221</v>
      </c>
      <c r="C9047" s="2" t="s">
        <v>47</v>
      </c>
      <c r="D9047" s="2" t="s">
        <v>10</v>
      </c>
      <c r="E9047" s="2" t="s">
        <v>74</v>
      </c>
      <c r="F9047" s="2" t="s">
        <v>977</v>
      </c>
      <c r="G9047" s="14" t="n">
        <v>19.5</v>
      </c>
      <c r="H9047" s="14" t="n">
        <v>27.74</v>
      </c>
      <c r="I9047" s="14" t="n">
        <v>9.5</v>
      </c>
      <c r="J9047" s="23" t="n">
        <f aca="false">IF(AND(E9047="Priority",ISNUMBER('Cost model'!N737)),'Cost model'!N737,'Cost model'!M737)</f>
        <v>8.5</v>
      </c>
      <c r="K9047" s="14" t="n">
        <f aca="false">J9047-H9047</f>
        <v>-19.24</v>
      </c>
      <c r="L9047" s="14" t="n">
        <f aca="false">G9047-H9047</f>
        <v>-8.24</v>
      </c>
    </row>
    <row r="9048" customFormat="false" ht="15" hidden="false" customHeight="false" outlineLevel="0" collapsed="false">
      <c r="A9048" s="2" t="s">
        <v>221</v>
      </c>
      <c r="B9048" s="2" t="s">
        <v>221</v>
      </c>
      <c r="C9048" s="2" t="s">
        <v>47</v>
      </c>
      <c r="D9048" s="2" t="s">
        <v>10</v>
      </c>
      <c r="E9048" s="2" t="s">
        <v>74</v>
      </c>
      <c r="F9048" s="2" t="s">
        <v>977</v>
      </c>
      <c r="G9048" s="14" t="n">
        <v>9.5</v>
      </c>
      <c r="H9048" s="14" t="n">
        <v>7.07</v>
      </c>
      <c r="I9048" s="14" t="n">
        <v>9.5</v>
      </c>
      <c r="J9048" s="23" t="n">
        <f aca="false">IF(AND(E9048="Priority",ISNUMBER('Cost model'!N737)),'Cost model'!N737,'Cost model'!M737)</f>
        <v>8.5</v>
      </c>
      <c r="K9048" s="14" t="n">
        <f aca="false">J9048-H9048</f>
        <v>1.43</v>
      </c>
      <c r="L9048" s="14" t="n">
        <f aca="false">G9048-H9048</f>
        <v>2.43</v>
      </c>
    </row>
    <row r="9049" customFormat="false" ht="15" hidden="false" customHeight="false" outlineLevel="0" collapsed="false">
      <c r="A9049" s="2" t="s">
        <v>142</v>
      </c>
      <c r="B9049" s="2" t="s">
        <v>174</v>
      </c>
      <c r="C9049" s="2" t="s">
        <v>49</v>
      </c>
      <c r="D9049" s="2" t="s">
        <v>10</v>
      </c>
      <c r="E9049" s="2" t="s">
        <v>74</v>
      </c>
      <c r="F9049" s="2" t="s">
        <v>976</v>
      </c>
      <c r="G9049" s="14" t="n">
        <v>24.5</v>
      </c>
      <c r="H9049" s="14" t="n">
        <v>21.1</v>
      </c>
      <c r="I9049" s="14" t="n">
        <v>17.5</v>
      </c>
      <c r="J9049" s="23" t="n">
        <f aca="false">IF(AND(E9049="Priority",ISNUMBER('Cost model'!N694)),'Cost model'!N694,'Cost model'!M694)</f>
        <v>17.5</v>
      </c>
      <c r="K9049" s="14" t="n">
        <f aca="false">J9049-H9049</f>
        <v>-3.6</v>
      </c>
      <c r="L9049" s="14" t="n">
        <f aca="false">G9049-H9049</f>
        <v>3.4</v>
      </c>
    </row>
    <row r="9050" customFormat="false" ht="15" hidden="false" customHeight="false" outlineLevel="0" collapsed="false">
      <c r="A9050" s="2" t="s">
        <v>124</v>
      </c>
      <c r="B9050" s="2" t="s">
        <v>124</v>
      </c>
      <c r="C9050" s="2" t="s">
        <v>49</v>
      </c>
      <c r="D9050" s="2" t="s">
        <v>12</v>
      </c>
      <c r="E9050" s="2" t="s">
        <v>74</v>
      </c>
      <c r="F9050" s="2" t="s">
        <v>977</v>
      </c>
      <c r="G9050" s="14" t="n">
        <v>19.5</v>
      </c>
      <c r="H9050" s="14" t="n">
        <v>29.72</v>
      </c>
      <c r="I9050" s="14" t="n">
        <v>19.5</v>
      </c>
      <c r="J9050" s="23" t="n">
        <f aca="false">IF(AND(E9050="Priority",ISNUMBER('Cost model'!N322)),'Cost model'!N322,'Cost model'!M322)</f>
        <v>50</v>
      </c>
      <c r="K9050" s="14" t="n">
        <f aca="false">J9050-H9050</f>
        <v>20.28</v>
      </c>
      <c r="L9050" s="14" t="n">
        <f aca="false">G9050-H9050</f>
        <v>-10.22</v>
      </c>
    </row>
    <row r="9051" customFormat="false" ht="15" hidden="false" customHeight="false" outlineLevel="0" collapsed="false">
      <c r="A9051" s="2" t="s">
        <v>174</v>
      </c>
      <c r="B9051" s="2" t="s">
        <v>174</v>
      </c>
      <c r="C9051" s="2" t="s">
        <v>49</v>
      </c>
      <c r="D9051" s="2" t="s">
        <v>12</v>
      </c>
      <c r="E9051" s="2" t="s">
        <v>74</v>
      </c>
      <c r="F9051" s="2" t="s">
        <v>977</v>
      </c>
      <c r="G9051" s="14" t="n">
        <v>19.5</v>
      </c>
      <c r="H9051" s="14" t="n">
        <v>59.77</v>
      </c>
      <c r="I9051" s="14" t="n">
        <v>19.5</v>
      </c>
      <c r="J9051" s="23" t="n">
        <f aca="false">IF(AND(E9051="Priority",ISNUMBER('Cost model'!N172)),'Cost model'!N172,'Cost model'!M172)</f>
        <v>45</v>
      </c>
      <c r="K9051" s="14" t="n">
        <f aca="false">J9051-H9051</f>
        <v>-14.77</v>
      </c>
      <c r="L9051" s="14" t="n">
        <f aca="false">G9051-H9051</f>
        <v>-40.27</v>
      </c>
    </row>
    <row r="9052" customFormat="false" ht="15" hidden="false" customHeight="false" outlineLevel="0" collapsed="false">
      <c r="A9052" s="2" t="s">
        <v>174</v>
      </c>
      <c r="B9052" s="2" t="s">
        <v>174</v>
      </c>
      <c r="C9052" s="2" t="s">
        <v>49</v>
      </c>
      <c r="D9052" s="2" t="s">
        <v>10</v>
      </c>
      <c r="E9052" s="2" t="s">
        <v>74</v>
      </c>
      <c r="F9052" s="2" t="s">
        <v>977</v>
      </c>
      <c r="G9052" s="14" t="n">
        <v>17.5</v>
      </c>
      <c r="H9052" s="14" t="n">
        <v>23.88</v>
      </c>
      <c r="I9052" s="14" t="n">
        <v>17.5</v>
      </c>
      <c r="J9052" s="23" t="n">
        <f aca="false">IF(AND(E9052="Priority",ISNUMBER('Cost model'!N169)),'Cost model'!N169,'Cost model'!M169)</f>
        <v>18.5</v>
      </c>
      <c r="K9052" s="14" t="n">
        <f aca="false">J9052-H9052</f>
        <v>-5.38</v>
      </c>
      <c r="L9052" s="14" t="n">
        <f aca="false">G9052-H9052</f>
        <v>-6.38</v>
      </c>
    </row>
    <row r="9053" customFormat="false" ht="15" hidden="false" customHeight="false" outlineLevel="0" collapsed="false">
      <c r="A9053" s="2" t="s">
        <v>221</v>
      </c>
      <c r="B9053" s="2" t="s">
        <v>221</v>
      </c>
      <c r="C9053" s="2" t="s">
        <v>49</v>
      </c>
      <c r="D9053" s="2" t="s">
        <v>10</v>
      </c>
      <c r="E9053" s="2" t="s">
        <v>74</v>
      </c>
      <c r="F9053" s="2" t="s">
        <v>977</v>
      </c>
      <c r="G9053" s="14" t="n">
        <v>17.5</v>
      </c>
      <c r="H9053" s="14" t="n">
        <v>10.09</v>
      </c>
      <c r="I9053" s="14" t="n">
        <v>17.5</v>
      </c>
      <c r="J9053" s="23" t="n">
        <f aca="false">IF(AND(E9053="Priority",ISNUMBER('Cost model'!N739)),'Cost model'!N739,'Cost model'!M739)</f>
        <v>17.5</v>
      </c>
      <c r="K9053" s="14" t="n">
        <f aca="false">J9053-H9053</f>
        <v>7.41</v>
      </c>
      <c r="L9053" s="14" t="n">
        <f aca="false">G9053-H9053</f>
        <v>7.41</v>
      </c>
    </row>
    <row r="9054" customFormat="false" ht="15" hidden="false" customHeight="false" outlineLevel="0" collapsed="false">
      <c r="A9054" s="2" t="s">
        <v>221</v>
      </c>
      <c r="B9054" s="2" t="s">
        <v>158</v>
      </c>
      <c r="C9054" s="2" t="s">
        <v>49</v>
      </c>
      <c r="D9054" s="2" t="s">
        <v>14</v>
      </c>
      <c r="E9054" s="2" t="s">
        <v>74</v>
      </c>
      <c r="F9054" s="2" t="s">
        <v>976</v>
      </c>
      <c r="G9054" s="14" t="n">
        <v>150</v>
      </c>
      <c r="H9054" s="14" t="n">
        <v>389.56</v>
      </c>
      <c r="I9054" s="14" t="n">
        <v>195</v>
      </c>
      <c r="J9054" s="23" t="n">
        <f aca="false">IF(AND(E9054="Priority",ISNUMBER('Cost model'!N763)),'Cost model'!N763,'Cost model'!M763)</f>
        <v>255</v>
      </c>
      <c r="K9054" s="14" t="n">
        <f aca="false">J9054-H9054</f>
        <v>-134.56</v>
      </c>
      <c r="L9054" s="14" t="n">
        <f aca="false">G9054-H9054</f>
        <v>-239.56</v>
      </c>
    </row>
    <row r="9055" customFormat="false" ht="15" hidden="false" customHeight="false" outlineLevel="0" collapsed="false">
      <c r="A9055" s="2" t="s">
        <v>174</v>
      </c>
      <c r="B9055" s="2" t="s">
        <v>174</v>
      </c>
      <c r="C9055" s="2" t="s">
        <v>48</v>
      </c>
      <c r="D9055" s="2" t="s">
        <v>12</v>
      </c>
      <c r="E9055" s="2" t="s">
        <v>74</v>
      </c>
      <c r="F9055" s="2" t="s">
        <v>977</v>
      </c>
      <c r="G9055" s="14" t="n">
        <v>12.5</v>
      </c>
      <c r="H9055" s="14" t="n">
        <v>27.02</v>
      </c>
      <c r="I9055" s="14" t="n">
        <v>12.5</v>
      </c>
      <c r="J9055" s="23" t="n">
        <f aca="false">IF(AND(E9055="Priority",ISNUMBER('Cost model'!N171)),'Cost model'!N171,'Cost model'!M171)</f>
        <v>40</v>
      </c>
      <c r="K9055" s="14" t="n">
        <f aca="false">J9055-H9055</f>
        <v>12.98</v>
      </c>
      <c r="L9055" s="14" t="n">
        <f aca="false">G9055-H9055</f>
        <v>-14.52</v>
      </c>
    </row>
    <row r="9056" customFormat="false" ht="15" hidden="false" customHeight="false" outlineLevel="0" collapsed="false">
      <c r="A9056" s="2" t="s">
        <v>174</v>
      </c>
      <c r="B9056" s="2" t="s">
        <v>142</v>
      </c>
      <c r="C9056" s="2" t="s">
        <v>47</v>
      </c>
      <c r="D9056" s="2" t="s">
        <v>10</v>
      </c>
      <c r="E9056" s="2" t="s">
        <v>74</v>
      </c>
      <c r="F9056" s="2" t="s">
        <v>976</v>
      </c>
      <c r="G9056" s="14" t="n">
        <v>9.5</v>
      </c>
      <c r="H9056" s="14" t="n">
        <v>25.44</v>
      </c>
      <c r="I9056" s="14" t="n">
        <v>9.5</v>
      </c>
      <c r="J9056" s="23" t="n">
        <f aca="false">IF(AND(E9056="Priority",ISNUMBER('Cost model'!N122)),'Cost model'!N122,'Cost model'!M122)</f>
        <v>13.5</v>
      </c>
      <c r="K9056" s="14" t="n">
        <f aca="false">J9056-H9056</f>
        <v>-11.94</v>
      </c>
      <c r="L9056" s="14" t="n">
        <f aca="false">G9056-H9056</f>
        <v>-15.94</v>
      </c>
    </row>
    <row r="9057" customFormat="false" ht="15" hidden="false" customHeight="false" outlineLevel="0" collapsed="false">
      <c r="A9057" s="2" t="s">
        <v>142</v>
      </c>
      <c r="B9057" s="2" t="s">
        <v>142</v>
      </c>
      <c r="C9057" s="2" t="s">
        <v>47</v>
      </c>
      <c r="D9057" s="2" t="s">
        <v>10</v>
      </c>
      <c r="E9057" s="2" t="s">
        <v>74</v>
      </c>
      <c r="F9057" s="2" t="s">
        <v>977</v>
      </c>
      <c r="G9057" s="14" t="n">
        <v>9.5</v>
      </c>
      <c r="H9057" s="14" t="n">
        <v>5.84</v>
      </c>
      <c r="I9057" s="14" t="n">
        <v>9.5</v>
      </c>
      <c r="J9057" s="23" t="n">
        <f aca="false">IF(AND(E9057="Priority",ISNUMBER('Cost model'!N632)),'Cost model'!N632,'Cost model'!M632)</f>
        <v>9.5</v>
      </c>
      <c r="K9057" s="14" t="n">
        <f aca="false">J9057-H9057</f>
        <v>3.66</v>
      </c>
      <c r="L9057" s="14" t="n">
        <f aca="false">G9057-H9057</f>
        <v>3.66</v>
      </c>
    </row>
    <row r="9058" customFormat="false" ht="15" hidden="false" customHeight="false" outlineLevel="0" collapsed="false">
      <c r="A9058" s="2" t="s">
        <v>174</v>
      </c>
      <c r="B9058" s="2" t="s">
        <v>174</v>
      </c>
      <c r="C9058" s="2" t="s">
        <v>48</v>
      </c>
      <c r="D9058" s="2" t="s">
        <v>10</v>
      </c>
      <c r="E9058" s="2" t="s">
        <v>74</v>
      </c>
      <c r="F9058" s="2" t="s">
        <v>977</v>
      </c>
      <c r="G9058" s="14" t="n">
        <v>12.5</v>
      </c>
      <c r="H9058" s="14" t="n">
        <v>11.53</v>
      </c>
      <c r="I9058" s="14" t="n">
        <v>12.5</v>
      </c>
      <c r="J9058" s="23" t="n">
        <f aca="false">IF(AND(E9058="Priority",ISNUMBER('Cost model'!N168)),'Cost model'!N168,'Cost model'!M168)</f>
        <v>13.5</v>
      </c>
      <c r="K9058" s="14" t="n">
        <f aca="false">J9058-H9058</f>
        <v>1.97</v>
      </c>
      <c r="L9058" s="14" t="n">
        <f aca="false">G9058-H9058</f>
        <v>0.970000000000001</v>
      </c>
    </row>
    <row r="9059" customFormat="false" ht="15" hidden="false" customHeight="false" outlineLevel="0" collapsed="false">
      <c r="A9059" s="2" t="s">
        <v>221</v>
      </c>
      <c r="B9059" s="2" t="s">
        <v>221</v>
      </c>
      <c r="C9059" s="2" t="s">
        <v>47</v>
      </c>
      <c r="D9059" s="2" t="s">
        <v>12</v>
      </c>
      <c r="E9059" s="2" t="s">
        <v>74</v>
      </c>
      <c r="F9059" s="2" t="s">
        <v>977</v>
      </c>
      <c r="G9059" s="14" t="n">
        <v>9.5</v>
      </c>
      <c r="H9059" s="14" t="n">
        <v>14.1</v>
      </c>
      <c r="I9059" s="14" t="n">
        <v>9.5</v>
      </c>
      <c r="J9059" s="23" t="n">
        <f aca="false">IF(AND(E9059="Priority",ISNUMBER('Cost model'!N740)),'Cost model'!N740,'Cost model'!M740)</f>
        <v>22.5</v>
      </c>
      <c r="K9059" s="14" t="n">
        <f aca="false">J9059-H9059</f>
        <v>8.4</v>
      </c>
      <c r="L9059" s="14" t="n">
        <f aca="false">G9059-H9059</f>
        <v>-4.6</v>
      </c>
    </row>
    <row r="9060" customFormat="false" ht="15" hidden="false" customHeight="false" outlineLevel="0" collapsed="false">
      <c r="A9060" s="2" t="s">
        <v>174</v>
      </c>
      <c r="B9060" s="2" t="s">
        <v>174</v>
      </c>
      <c r="C9060" s="2" t="s">
        <v>48</v>
      </c>
      <c r="D9060" s="2" t="s">
        <v>10</v>
      </c>
      <c r="E9060" s="2" t="s">
        <v>74</v>
      </c>
      <c r="F9060" s="2" t="s">
        <v>977</v>
      </c>
      <c r="G9060" s="14" t="n">
        <v>12.5</v>
      </c>
      <c r="H9060" s="14" t="n">
        <v>9.03</v>
      </c>
      <c r="I9060" s="14" t="n">
        <v>12.5</v>
      </c>
      <c r="J9060" s="23" t="n">
        <f aca="false">IF(AND(E9060="Priority",ISNUMBER('Cost model'!N168)),'Cost model'!N168,'Cost model'!M168)</f>
        <v>13.5</v>
      </c>
      <c r="K9060" s="14" t="n">
        <f aca="false">J9060-H9060</f>
        <v>4.47</v>
      </c>
      <c r="L9060" s="14" t="n">
        <f aca="false">G9060-H9060</f>
        <v>3.47</v>
      </c>
    </row>
    <row r="9061" customFormat="false" ht="15" hidden="false" customHeight="false" outlineLevel="0" collapsed="false">
      <c r="A9061" s="2" t="s">
        <v>142</v>
      </c>
      <c r="B9061" s="2" t="s">
        <v>142</v>
      </c>
      <c r="C9061" s="2" t="s">
        <v>47</v>
      </c>
      <c r="D9061" s="2" t="s">
        <v>10</v>
      </c>
      <c r="E9061" s="2" t="s">
        <v>74</v>
      </c>
      <c r="F9061" s="2" t="s">
        <v>977</v>
      </c>
      <c r="G9061" s="14" t="n">
        <v>9.5</v>
      </c>
      <c r="H9061" s="14" t="n">
        <v>7.17</v>
      </c>
      <c r="I9061" s="14" t="n">
        <v>9.5</v>
      </c>
      <c r="J9061" s="23" t="n">
        <f aca="false">IF(AND(E9061="Priority",ISNUMBER('Cost model'!N632)),'Cost model'!N632,'Cost model'!M632)</f>
        <v>9.5</v>
      </c>
      <c r="K9061" s="14" t="n">
        <f aca="false">J9061-H9061</f>
        <v>2.33</v>
      </c>
      <c r="L9061" s="14" t="n">
        <f aca="false">G9061-H9061</f>
        <v>2.33</v>
      </c>
    </row>
    <row r="9062" customFormat="false" ht="15" hidden="false" customHeight="false" outlineLevel="0" collapsed="false">
      <c r="A9062" s="2" t="s">
        <v>158</v>
      </c>
      <c r="B9062" s="2" t="s">
        <v>158</v>
      </c>
      <c r="C9062" s="2" t="s">
        <v>47</v>
      </c>
      <c r="D9062" s="2" t="s">
        <v>10</v>
      </c>
      <c r="E9062" s="2" t="s">
        <v>74</v>
      </c>
      <c r="F9062" s="2" t="s">
        <v>977</v>
      </c>
      <c r="G9062" s="14" t="n">
        <v>9.5</v>
      </c>
      <c r="H9062" s="14" t="n">
        <v>7.21</v>
      </c>
      <c r="I9062" s="14" t="n">
        <v>9.5</v>
      </c>
      <c r="J9062" s="23" t="n">
        <f aca="false">IF(AND(E9062="Priority",ISNUMBER('Cost model'!N422)),'Cost model'!N422,'Cost model'!M422)</f>
        <v>8.5</v>
      </c>
      <c r="K9062" s="14" t="n">
        <f aca="false">J9062-H9062</f>
        <v>1.29</v>
      </c>
      <c r="L9062" s="14" t="n">
        <f aca="false">G9062-H9062</f>
        <v>2.29</v>
      </c>
    </row>
    <row r="9063" customFormat="false" ht="15" hidden="false" customHeight="false" outlineLevel="0" collapsed="false">
      <c r="A9063" s="2" t="s">
        <v>174</v>
      </c>
      <c r="B9063" s="2" t="s">
        <v>221</v>
      </c>
      <c r="C9063" s="2" t="s">
        <v>47</v>
      </c>
      <c r="D9063" s="2" t="s">
        <v>12</v>
      </c>
      <c r="E9063" s="2" t="s">
        <v>74</v>
      </c>
      <c r="F9063" s="2" t="s">
        <v>976</v>
      </c>
      <c r="G9063" s="14" t="n">
        <v>9.5</v>
      </c>
      <c r="H9063" s="14" t="n">
        <v>13.86</v>
      </c>
      <c r="I9063" s="14" t="n">
        <v>24.5</v>
      </c>
      <c r="J9063" s="23" t="n">
        <f aca="false">IF(AND(E9063="Priority",ISNUMBER('Cost model'!N155)),'Cost model'!N155,'Cost model'!M155)</f>
        <v>50</v>
      </c>
      <c r="K9063" s="14" t="n">
        <f aca="false">J9063-H9063</f>
        <v>36.14</v>
      </c>
      <c r="L9063" s="14" t="n">
        <f aca="false">G9063-H9063</f>
        <v>-4.36</v>
      </c>
    </row>
    <row r="9064" customFormat="false" ht="15" hidden="false" customHeight="false" outlineLevel="0" collapsed="false">
      <c r="A9064" s="2" t="s">
        <v>124</v>
      </c>
      <c r="B9064" s="2" t="s">
        <v>124</v>
      </c>
      <c r="C9064" s="2" t="s">
        <v>47</v>
      </c>
      <c r="D9064" s="2" t="s">
        <v>10</v>
      </c>
      <c r="E9064" s="2" t="s">
        <v>74</v>
      </c>
      <c r="F9064" s="2" t="s">
        <v>977</v>
      </c>
      <c r="G9064" s="14" t="n">
        <v>9.5</v>
      </c>
      <c r="H9064" s="14" t="n">
        <v>7.38</v>
      </c>
      <c r="I9064" s="14" t="n">
        <v>9.5</v>
      </c>
      <c r="J9064" s="23" t="n">
        <f aca="false">IF(AND(E9064="Priority",ISNUMBER('Cost model'!N317)),'Cost model'!N317,'Cost model'!M317)</f>
        <v>10.5</v>
      </c>
      <c r="K9064" s="14" t="n">
        <f aca="false">J9064-H9064</f>
        <v>3.12</v>
      </c>
      <c r="L9064" s="14" t="n">
        <f aca="false">G9064-H9064</f>
        <v>2.12</v>
      </c>
    </row>
    <row r="9065" customFormat="false" ht="15" hidden="false" customHeight="false" outlineLevel="0" collapsed="false">
      <c r="A9065" s="2" t="s">
        <v>221</v>
      </c>
      <c r="B9065" s="2" t="s">
        <v>221</v>
      </c>
      <c r="C9065" s="2" t="s">
        <v>49</v>
      </c>
      <c r="D9065" s="2" t="s">
        <v>12</v>
      </c>
      <c r="E9065" s="2" t="s">
        <v>74</v>
      </c>
      <c r="F9065" s="2" t="s">
        <v>977</v>
      </c>
      <c r="G9065" s="14" t="n">
        <v>19.5</v>
      </c>
      <c r="H9065" s="14" t="n">
        <v>58.6</v>
      </c>
      <c r="I9065" s="14" t="n">
        <v>19.5</v>
      </c>
      <c r="J9065" s="23" t="n">
        <f aca="false">IF(AND(E9065="Priority",ISNUMBER('Cost model'!N742)),'Cost model'!N742,'Cost model'!M742)</f>
        <v>60</v>
      </c>
      <c r="K9065" s="14" t="n">
        <f aca="false">J9065-H9065</f>
        <v>1.4</v>
      </c>
      <c r="L9065" s="14" t="n">
        <f aca="false">G9065-H9065</f>
        <v>-39.1</v>
      </c>
    </row>
    <row r="9066" customFormat="false" ht="15" hidden="false" customHeight="false" outlineLevel="0" collapsed="false">
      <c r="A9066" s="2" t="s">
        <v>174</v>
      </c>
      <c r="B9066" s="2" t="s">
        <v>142</v>
      </c>
      <c r="C9066" s="2" t="s">
        <v>49</v>
      </c>
      <c r="D9066" s="2" t="s">
        <v>12</v>
      </c>
      <c r="E9066" s="2" t="s">
        <v>83</v>
      </c>
      <c r="F9066" s="2" t="s">
        <v>976</v>
      </c>
      <c r="G9066" s="14" t="n">
        <v>29.5</v>
      </c>
      <c r="H9066" s="14" t="n">
        <v>46.21</v>
      </c>
      <c r="I9066" s="14" t="n">
        <v>29.5</v>
      </c>
      <c r="J9066" s="23" t="n">
        <f aca="false">IF(AND(E9066="Priority",ISNUMBER('Cost model'!N127)),'Cost model'!N127,'Cost model'!M127)</f>
        <v>65</v>
      </c>
      <c r="K9066" s="14" t="n">
        <f aca="false">J9066-H9066</f>
        <v>18.79</v>
      </c>
      <c r="L9066" s="14" t="n">
        <f aca="false">G9066-H9066</f>
        <v>-16.71</v>
      </c>
    </row>
    <row r="9067" customFormat="false" ht="15" hidden="false" customHeight="false" outlineLevel="0" collapsed="false">
      <c r="A9067" s="2" t="s">
        <v>221</v>
      </c>
      <c r="B9067" s="2" t="s">
        <v>221</v>
      </c>
      <c r="C9067" s="2" t="s">
        <v>47</v>
      </c>
      <c r="D9067" s="2" t="s">
        <v>12</v>
      </c>
      <c r="E9067" s="2" t="s">
        <v>74</v>
      </c>
      <c r="F9067" s="2" t="s">
        <v>977</v>
      </c>
      <c r="G9067" s="14" t="n">
        <v>9.5</v>
      </c>
      <c r="H9067" s="14" t="n">
        <v>24.95</v>
      </c>
      <c r="I9067" s="14" t="n">
        <v>9.5</v>
      </c>
      <c r="J9067" s="23" t="n">
        <f aca="false">IF(AND(E9067="Priority",ISNUMBER('Cost model'!N740)),'Cost model'!N740,'Cost model'!M740)</f>
        <v>22.5</v>
      </c>
      <c r="K9067" s="14" t="n">
        <f aca="false">J9067-H9067</f>
        <v>-2.45</v>
      </c>
      <c r="L9067" s="14" t="n">
        <f aca="false">G9067-H9067</f>
        <v>-15.45</v>
      </c>
    </row>
    <row r="9068" customFormat="false" ht="15" hidden="false" customHeight="false" outlineLevel="0" collapsed="false">
      <c r="A9068" s="2" t="s">
        <v>124</v>
      </c>
      <c r="B9068" s="2" t="s">
        <v>124</v>
      </c>
      <c r="C9068" s="2" t="s">
        <v>48</v>
      </c>
      <c r="D9068" s="2" t="s">
        <v>10</v>
      </c>
      <c r="E9068" s="2" t="s">
        <v>74</v>
      </c>
      <c r="F9068" s="2" t="s">
        <v>977</v>
      </c>
      <c r="G9068" s="14" t="n">
        <v>12.5</v>
      </c>
      <c r="H9068" s="14" t="n">
        <v>10.82</v>
      </c>
      <c r="I9068" s="14" t="n">
        <v>12.5</v>
      </c>
      <c r="J9068" s="23" t="n">
        <f aca="false">IF(AND(E9068="Priority",ISNUMBER('Cost model'!N318)),'Cost model'!N318,'Cost model'!M318)</f>
        <v>14.5</v>
      </c>
      <c r="K9068" s="14" t="n">
        <f aca="false">J9068-H9068</f>
        <v>3.68</v>
      </c>
      <c r="L9068" s="14" t="n">
        <f aca="false">G9068-H9068</f>
        <v>1.68</v>
      </c>
    </row>
    <row r="9069" customFormat="false" ht="15" hidden="false" customHeight="false" outlineLevel="0" collapsed="false">
      <c r="A9069" s="2" t="s">
        <v>221</v>
      </c>
      <c r="B9069" s="2" t="s">
        <v>158</v>
      </c>
      <c r="C9069" s="2" t="s">
        <v>47</v>
      </c>
      <c r="D9069" s="2" t="s">
        <v>10</v>
      </c>
      <c r="E9069" s="2" t="s">
        <v>74</v>
      </c>
      <c r="F9069" s="2" t="s">
        <v>976</v>
      </c>
      <c r="G9069" s="14" t="n">
        <v>9.5</v>
      </c>
      <c r="H9069" s="14" t="n">
        <v>8</v>
      </c>
      <c r="I9069" s="14" t="n">
        <v>14.5</v>
      </c>
      <c r="J9069" s="23" t="n">
        <f aca="false">IF(AND(E9069="Priority",ISNUMBER('Cost model'!N752)),'Cost model'!N752,'Cost model'!M752)</f>
        <v>12.5</v>
      </c>
      <c r="K9069" s="14" t="n">
        <f aca="false">J9069-H9069</f>
        <v>4.5</v>
      </c>
      <c r="L9069" s="14" t="n">
        <f aca="false">G9069-H9069</f>
        <v>1.5</v>
      </c>
    </row>
    <row r="9070" customFormat="false" ht="15" hidden="false" customHeight="false" outlineLevel="0" collapsed="false">
      <c r="A9070" s="2" t="s">
        <v>142</v>
      </c>
      <c r="B9070" s="2" t="s">
        <v>142</v>
      </c>
      <c r="C9070" s="2" t="s">
        <v>48</v>
      </c>
      <c r="D9070" s="2" t="s">
        <v>10</v>
      </c>
      <c r="E9070" s="2" t="s">
        <v>74</v>
      </c>
      <c r="F9070" s="2" t="s">
        <v>977</v>
      </c>
      <c r="G9070" s="14" t="n">
        <v>19.5</v>
      </c>
      <c r="H9070" s="14" t="n">
        <v>25.31</v>
      </c>
      <c r="I9070" s="14" t="n">
        <v>12.5</v>
      </c>
      <c r="J9070" s="23" t="n">
        <f aca="false">IF(AND(E9070="Priority",ISNUMBER('Cost model'!N633)),'Cost model'!N633,'Cost model'!M633)</f>
        <v>11.5</v>
      </c>
      <c r="K9070" s="14" t="n">
        <f aca="false">J9070-H9070</f>
        <v>-13.81</v>
      </c>
      <c r="L9070" s="14" t="n">
        <f aca="false">G9070-H9070</f>
        <v>-5.81</v>
      </c>
    </row>
    <row r="9071" customFormat="false" ht="15" hidden="false" customHeight="false" outlineLevel="0" collapsed="false">
      <c r="A9071" s="2" t="s">
        <v>221</v>
      </c>
      <c r="B9071" s="2" t="s">
        <v>221</v>
      </c>
      <c r="C9071" s="2" t="s">
        <v>47</v>
      </c>
      <c r="D9071" s="2" t="s">
        <v>12</v>
      </c>
      <c r="E9071" s="2" t="s">
        <v>74</v>
      </c>
      <c r="F9071" s="2" t="s">
        <v>977</v>
      </c>
      <c r="G9071" s="14" t="n">
        <v>9.5</v>
      </c>
      <c r="H9071" s="14" t="n">
        <v>7.07</v>
      </c>
      <c r="I9071" s="14" t="n">
        <v>9.5</v>
      </c>
      <c r="J9071" s="23" t="n">
        <f aca="false">IF(AND(E9071="Priority",ISNUMBER('Cost model'!N740)),'Cost model'!N740,'Cost model'!M740)</f>
        <v>22.5</v>
      </c>
      <c r="K9071" s="14" t="n">
        <f aca="false">J9071-H9071</f>
        <v>15.43</v>
      </c>
      <c r="L9071" s="14" t="n">
        <f aca="false">G9071-H9071</f>
        <v>2.43</v>
      </c>
    </row>
    <row r="9072" customFormat="false" ht="15" hidden="false" customHeight="false" outlineLevel="0" collapsed="false">
      <c r="A9072" s="2" t="s">
        <v>174</v>
      </c>
      <c r="B9072" s="2" t="s">
        <v>142</v>
      </c>
      <c r="C9072" s="2" t="s">
        <v>47</v>
      </c>
      <c r="D9072" s="2" t="s">
        <v>10</v>
      </c>
      <c r="E9072" s="2" t="s">
        <v>74</v>
      </c>
      <c r="F9072" s="2" t="s">
        <v>976</v>
      </c>
      <c r="G9072" s="14" t="n">
        <v>9.5</v>
      </c>
      <c r="H9072" s="14" t="n">
        <v>11.61</v>
      </c>
      <c r="I9072" s="14" t="n">
        <v>9.5</v>
      </c>
      <c r="J9072" s="23" t="n">
        <f aca="false">IF(AND(E9072="Priority",ISNUMBER('Cost model'!N122)),'Cost model'!N122,'Cost model'!M122)</f>
        <v>13.5</v>
      </c>
      <c r="K9072" s="14" t="n">
        <f aca="false">J9072-H9072</f>
        <v>1.89</v>
      </c>
      <c r="L9072" s="14" t="n">
        <f aca="false">G9072-H9072</f>
        <v>-2.11</v>
      </c>
    </row>
    <row r="9073" customFormat="false" ht="15" hidden="false" customHeight="false" outlineLevel="0" collapsed="false">
      <c r="A9073" s="2" t="s">
        <v>205</v>
      </c>
      <c r="B9073" s="2" t="s">
        <v>142</v>
      </c>
      <c r="C9073" s="2" t="s">
        <v>48</v>
      </c>
      <c r="D9073" s="2" t="s">
        <v>12</v>
      </c>
      <c r="E9073" s="2" t="s">
        <v>83</v>
      </c>
      <c r="F9073" s="2" t="s">
        <v>976</v>
      </c>
      <c r="G9073" s="14" t="n">
        <v>24.5</v>
      </c>
      <c r="H9073" s="14" t="n">
        <v>97.7</v>
      </c>
      <c r="I9073" s="14" t="n">
        <v>24.5</v>
      </c>
      <c r="J9073" s="23" t="n">
        <f aca="false">IF(AND(E9073="Priority",ISNUMBER('Cost model'!N546)),'Cost model'!N546,'Cost model'!M546)</f>
        <v>80</v>
      </c>
      <c r="K9073" s="14" t="n">
        <f aca="false">J9073-H9073</f>
        <v>-17.7</v>
      </c>
      <c r="L9073" s="14" t="n">
        <f aca="false">G9073-H9073</f>
        <v>-73.2</v>
      </c>
    </row>
    <row r="9074" customFormat="false" ht="15" hidden="false" customHeight="false" outlineLevel="0" collapsed="false">
      <c r="A9074" s="2" t="s">
        <v>221</v>
      </c>
      <c r="B9074" s="2" t="s">
        <v>221</v>
      </c>
      <c r="C9074" s="2" t="s">
        <v>48</v>
      </c>
      <c r="D9074" s="2" t="s">
        <v>14</v>
      </c>
      <c r="E9074" s="2" t="s">
        <v>74</v>
      </c>
      <c r="F9074" s="2" t="s">
        <v>977</v>
      </c>
      <c r="G9074" s="14" t="n">
        <v>45</v>
      </c>
      <c r="H9074" s="14" t="n">
        <v>57</v>
      </c>
      <c r="I9074" s="14" t="n">
        <v>45</v>
      </c>
      <c r="J9074" s="23" t="n">
        <f aca="false">IF(AND(E9074="Priority",ISNUMBER('Cost model'!N747)),'Cost model'!N747,'Cost model'!M747)</f>
        <v>155</v>
      </c>
      <c r="K9074" s="14" t="n">
        <f aca="false">J9074-H9074</f>
        <v>98</v>
      </c>
      <c r="L9074" s="14" t="n">
        <f aca="false">G9074-H9074</f>
        <v>-12</v>
      </c>
    </row>
    <row r="9075" customFormat="false" ht="15" hidden="false" customHeight="false" outlineLevel="0" collapsed="false">
      <c r="A9075" s="2" t="s">
        <v>158</v>
      </c>
      <c r="B9075" s="2" t="s">
        <v>158</v>
      </c>
      <c r="C9075" s="2" t="s">
        <v>47</v>
      </c>
      <c r="D9075" s="2" t="s">
        <v>10</v>
      </c>
      <c r="E9075" s="2" t="s">
        <v>74</v>
      </c>
      <c r="F9075" s="2" t="s">
        <v>977</v>
      </c>
      <c r="G9075" s="14" t="n">
        <v>9.5</v>
      </c>
      <c r="H9075" s="14" t="n">
        <v>7.17</v>
      </c>
      <c r="I9075" s="14" t="n">
        <v>9.5</v>
      </c>
      <c r="J9075" s="23" t="n">
        <f aca="false">IF(AND(E9075="Priority",ISNUMBER('Cost model'!N422)),'Cost model'!N422,'Cost model'!M422)</f>
        <v>8.5</v>
      </c>
      <c r="K9075" s="14" t="n">
        <f aca="false">J9075-H9075</f>
        <v>1.33</v>
      </c>
      <c r="L9075" s="14" t="n">
        <f aca="false">G9075-H9075</f>
        <v>2.33</v>
      </c>
    </row>
    <row r="9076" customFormat="false" ht="15" hidden="false" customHeight="false" outlineLevel="0" collapsed="false">
      <c r="A9076" s="2" t="s">
        <v>124</v>
      </c>
      <c r="B9076" s="2" t="s">
        <v>124</v>
      </c>
      <c r="C9076" s="2" t="s">
        <v>47</v>
      </c>
      <c r="D9076" s="2" t="s">
        <v>12</v>
      </c>
      <c r="E9076" s="2" t="s">
        <v>83</v>
      </c>
      <c r="F9076" s="2" t="s">
        <v>977</v>
      </c>
      <c r="G9076" s="14" t="n">
        <v>19.5</v>
      </c>
      <c r="H9076" s="14" t="n">
        <v>27.95</v>
      </c>
      <c r="I9076" s="14" t="n">
        <v>19.5</v>
      </c>
      <c r="J9076" s="23" t="n">
        <f aca="false">IF(AND(E9076="Priority",ISNUMBER('Cost model'!N320)),'Cost model'!N320,'Cost model'!M320)</f>
        <v>35</v>
      </c>
      <c r="K9076" s="14" t="n">
        <f aca="false">J9076-H9076</f>
        <v>7.05</v>
      </c>
      <c r="L9076" s="14" t="n">
        <f aca="false">G9076-H9076</f>
        <v>-8.45</v>
      </c>
    </row>
    <row r="9077" customFormat="false" ht="15" hidden="false" customHeight="false" outlineLevel="0" collapsed="false">
      <c r="A9077" s="2" t="s">
        <v>124</v>
      </c>
      <c r="B9077" s="2" t="s">
        <v>124</v>
      </c>
      <c r="C9077" s="2" t="s">
        <v>49</v>
      </c>
      <c r="D9077" s="2" t="s">
        <v>14</v>
      </c>
      <c r="E9077" s="2" t="s">
        <v>74</v>
      </c>
      <c r="F9077" s="2" t="s">
        <v>977</v>
      </c>
      <c r="G9077" s="14" t="n">
        <v>85</v>
      </c>
      <c r="H9077" s="14" t="n">
        <v>221.12</v>
      </c>
      <c r="I9077" s="14" t="n">
        <v>85</v>
      </c>
      <c r="J9077" s="23" t="n">
        <f aca="false">IF(AND(E9077="Priority",ISNUMBER('Cost model'!N328)),'Cost model'!N328,'Cost model'!M328)</f>
        <v>175</v>
      </c>
      <c r="K9077" s="14" t="n">
        <f aca="false">J9077-H9077</f>
        <v>-46.12</v>
      </c>
      <c r="L9077" s="14" t="n">
        <f aca="false">G9077-H9077</f>
        <v>-136.12</v>
      </c>
    </row>
    <row r="9078" customFormat="false" ht="15" hidden="false" customHeight="false" outlineLevel="0" collapsed="false">
      <c r="A9078" s="2" t="s">
        <v>142</v>
      </c>
      <c r="B9078" s="2" t="s">
        <v>142</v>
      </c>
      <c r="C9078" s="2" t="s">
        <v>49</v>
      </c>
      <c r="D9078" s="2" t="s">
        <v>10</v>
      </c>
      <c r="E9078" s="2" t="s">
        <v>83</v>
      </c>
      <c r="F9078" s="2" t="s">
        <v>977</v>
      </c>
      <c r="G9078" s="14" t="n">
        <v>24.5</v>
      </c>
      <c r="H9078" s="14" t="n">
        <v>21.1</v>
      </c>
      <c r="I9078" s="14" t="n">
        <v>24.5</v>
      </c>
      <c r="J9078" s="23" t="n">
        <f aca="false">IF(AND(E9078="Priority",ISNUMBER('Cost model'!N634)),'Cost model'!N634,'Cost model'!M634)</f>
        <v>21.5</v>
      </c>
      <c r="K9078" s="14" t="n">
        <f aca="false">J9078-H9078</f>
        <v>0.399999999999999</v>
      </c>
      <c r="L9078" s="14" t="n">
        <f aca="false">G9078-H9078</f>
        <v>3.4</v>
      </c>
    </row>
    <row r="9079" customFormat="false" ht="15" hidden="false" customHeight="false" outlineLevel="0" collapsed="false">
      <c r="A9079" s="2" t="s">
        <v>142</v>
      </c>
      <c r="B9079" s="2" t="s">
        <v>142</v>
      </c>
      <c r="C9079" s="2" t="s">
        <v>47</v>
      </c>
      <c r="D9079" s="2" t="s">
        <v>12</v>
      </c>
      <c r="E9079" s="2" t="s">
        <v>74</v>
      </c>
      <c r="F9079" s="2" t="s">
        <v>977</v>
      </c>
      <c r="G9079" s="14" t="n">
        <v>9.5</v>
      </c>
      <c r="H9079" s="14" t="n">
        <v>27.93</v>
      </c>
      <c r="I9079" s="14" t="n">
        <v>9.5</v>
      </c>
      <c r="J9079" s="23" t="n">
        <f aca="false">IF(AND(E9079="Priority",ISNUMBER('Cost model'!N635)),'Cost model'!N635,'Cost model'!M635)</f>
        <v>30.5</v>
      </c>
      <c r="K9079" s="14" t="n">
        <f aca="false">J9079-H9079</f>
        <v>2.57</v>
      </c>
      <c r="L9079" s="14" t="n">
        <f aca="false">G9079-H9079</f>
        <v>-18.43</v>
      </c>
    </row>
    <row r="9080" customFormat="false" ht="15" hidden="false" customHeight="false" outlineLevel="0" collapsed="false">
      <c r="A9080" s="2" t="s">
        <v>142</v>
      </c>
      <c r="B9080" s="2" t="s">
        <v>124</v>
      </c>
      <c r="C9080" s="2" t="s">
        <v>47</v>
      </c>
      <c r="D9080" s="2" t="s">
        <v>10</v>
      </c>
      <c r="E9080" s="2" t="s">
        <v>74</v>
      </c>
      <c r="F9080" s="2" t="s">
        <v>976</v>
      </c>
      <c r="G9080" s="14" t="n">
        <v>9.5</v>
      </c>
      <c r="H9080" s="14" t="n">
        <v>8.03</v>
      </c>
      <c r="I9080" s="14" t="n">
        <v>14.5</v>
      </c>
      <c r="J9080" s="23" t="n">
        <f aca="false">IF(AND(E9080="Priority",ISNUMBER('Cost model'!N662)),'Cost model'!N662,'Cost model'!M662)</f>
        <v>13.5</v>
      </c>
      <c r="K9080" s="14" t="n">
        <f aca="false">J9080-H9080</f>
        <v>5.47</v>
      </c>
      <c r="L9080" s="14" t="n">
        <f aca="false">G9080-H9080</f>
        <v>1.47</v>
      </c>
    </row>
    <row r="9081" customFormat="false" ht="15" hidden="false" customHeight="false" outlineLevel="0" collapsed="false">
      <c r="A9081" s="2" t="s">
        <v>174</v>
      </c>
      <c r="B9081" s="2" t="s">
        <v>174</v>
      </c>
      <c r="C9081" s="2" t="s">
        <v>49</v>
      </c>
      <c r="D9081" s="2" t="s">
        <v>10</v>
      </c>
      <c r="E9081" s="2" t="s">
        <v>74</v>
      </c>
      <c r="F9081" s="2" t="s">
        <v>977</v>
      </c>
      <c r="G9081" s="14" t="n">
        <v>17.5</v>
      </c>
      <c r="H9081" s="14" t="n">
        <v>11.37</v>
      </c>
      <c r="I9081" s="14" t="n">
        <v>17.5</v>
      </c>
      <c r="J9081" s="23" t="n">
        <f aca="false">IF(AND(E9081="Priority",ISNUMBER('Cost model'!N169)),'Cost model'!N169,'Cost model'!M169)</f>
        <v>18.5</v>
      </c>
      <c r="K9081" s="14" t="n">
        <f aca="false">J9081-H9081</f>
        <v>7.13</v>
      </c>
      <c r="L9081" s="14" t="n">
        <f aca="false">G9081-H9081</f>
        <v>6.13</v>
      </c>
    </row>
    <row r="9082" customFormat="false" ht="15" hidden="false" customHeight="false" outlineLevel="0" collapsed="false">
      <c r="A9082" s="2" t="s">
        <v>124</v>
      </c>
      <c r="B9082" s="2" t="s">
        <v>124</v>
      </c>
      <c r="C9082" s="2" t="s">
        <v>48</v>
      </c>
      <c r="D9082" s="2" t="s">
        <v>12</v>
      </c>
      <c r="E9082" s="2" t="s">
        <v>74</v>
      </c>
      <c r="F9082" s="2" t="s">
        <v>977</v>
      </c>
      <c r="G9082" s="14" t="n">
        <v>12.5</v>
      </c>
      <c r="H9082" s="14" t="n">
        <v>20.03</v>
      </c>
      <c r="I9082" s="14" t="n">
        <v>12.5</v>
      </c>
      <c r="J9082" s="23" t="n">
        <f aca="false">IF(AND(E9082="Priority",ISNUMBER('Cost model'!N321)),'Cost model'!N321,'Cost model'!M321)</f>
        <v>40</v>
      </c>
      <c r="K9082" s="14" t="n">
        <f aca="false">J9082-H9082</f>
        <v>19.97</v>
      </c>
      <c r="L9082" s="14" t="n">
        <f aca="false">G9082-H9082</f>
        <v>-7.53</v>
      </c>
    </row>
    <row r="9083" customFormat="false" ht="15" hidden="false" customHeight="false" outlineLevel="0" collapsed="false">
      <c r="A9083" s="2" t="s">
        <v>142</v>
      </c>
      <c r="B9083" s="2" t="s">
        <v>142</v>
      </c>
      <c r="C9083" s="2" t="s">
        <v>49</v>
      </c>
      <c r="D9083" s="2" t="s">
        <v>10</v>
      </c>
      <c r="E9083" s="2" t="s">
        <v>74</v>
      </c>
      <c r="F9083" s="2" t="s">
        <v>977</v>
      </c>
      <c r="G9083" s="14" t="n">
        <v>17.5</v>
      </c>
      <c r="H9083" s="14" t="n">
        <v>10.09</v>
      </c>
      <c r="I9083" s="14" t="n">
        <v>17.5</v>
      </c>
      <c r="J9083" s="23" t="n">
        <f aca="false">IF(AND(E9083="Priority",ISNUMBER('Cost model'!N634)),'Cost model'!N634,'Cost model'!M634)</f>
        <v>15.5</v>
      </c>
      <c r="K9083" s="14" t="n">
        <f aca="false">J9083-H9083</f>
        <v>5.41</v>
      </c>
      <c r="L9083" s="14" t="n">
        <f aca="false">G9083-H9083</f>
        <v>7.41</v>
      </c>
    </row>
    <row r="9084" customFormat="false" ht="15" hidden="false" customHeight="false" outlineLevel="0" collapsed="false">
      <c r="A9084" s="2" t="s">
        <v>174</v>
      </c>
      <c r="B9084" s="2" t="s">
        <v>124</v>
      </c>
      <c r="C9084" s="2" t="s">
        <v>47</v>
      </c>
      <c r="D9084" s="2" t="s">
        <v>10</v>
      </c>
      <c r="E9084" s="2" t="s">
        <v>74</v>
      </c>
      <c r="F9084" s="2" t="s">
        <v>976</v>
      </c>
      <c r="G9084" s="14" t="n">
        <v>9.5</v>
      </c>
      <c r="H9084" s="14" t="n">
        <v>8.03</v>
      </c>
      <c r="I9084" s="14" t="n">
        <v>9.5</v>
      </c>
      <c r="J9084" s="23" t="n">
        <f aca="false">IF(AND(E9084="Priority",ISNUMBER('Cost model'!N107)),'Cost model'!N107,'Cost model'!M107)</f>
        <v>12.5</v>
      </c>
      <c r="K9084" s="14" t="n">
        <f aca="false">J9084-H9084</f>
        <v>4.47</v>
      </c>
      <c r="L9084" s="14" t="n">
        <f aca="false">G9084-H9084</f>
        <v>1.47</v>
      </c>
    </row>
    <row r="9085" customFormat="false" ht="15" hidden="false" customHeight="false" outlineLevel="0" collapsed="false">
      <c r="A9085" s="2" t="s">
        <v>174</v>
      </c>
      <c r="B9085" s="2" t="s">
        <v>124</v>
      </c>
      <c r="C9085" s="2" t="s">
        <v>47</v>
      </c>
      <c r="D9085" s="2" t="s">
        <v>10</v>
      </c>
      <c r="E9085" s="2" t="s">
        <v>74</v>
      </c>
      <c r="F9085" s="2" t="s">
        <v>976</v>
      </c>
      <c r="G9085" s="14" t="n">
        <v>19.5</v>
      </c>
      <c r="H9085" s="14" t="n">
        <v>21.67</v>
      </c>
      <c r="I9085" s="14" t="n">
        <v>9.5</v>
      </c>
      <c r="J9085" s="23" t="n">
        <f aca="false">IF(AND(E9085="Priority",ISNUMBER('Cost model'!N107)),'Cost model'!N107,'Cost model'!M107)</f>
        <v>12.5</v>
      </c>
      <c r="K9085" s="14" t="n">
        <f aca="false">J9085-H9085</f>
        <v>-9.17</v>
      </c>
      <c r="L9085" s="14" t="n">
        <f aca="false">G9085-H9085</f>
        <v>-2.17</v>
      </c>
    </row>
    <row r="9086" customFormat="false" ht="15" hidden="false" customHeight="false" outlineLevel="0" collapsed="false">
      <c r="A9086" s="2" t="s">
        <v>124</v>
      </c>
      <c r="B9086" s="2" t="s">
        <v>124</v>
      </c>
      <c r="C9086" s="2" t="s">
        <v>48</v>
      </c>
      <c r="D9086" s="2" t="s">
        <v>10</v>
      </c>
      <c r="E9086" s="2" t="s">
        <v>74</v>
      </c>
      <c r="F9086" s="2" t="s">
        <v>977</v>
      </c>
      <c r="G9086" s="14" t="n">
        <v>12.5</v>
      </c>
      <c r="H9086" s="14" t="n">
        <v>10.41</v>
      </c>
      <c r="I9086" s="14" t="n">
        <v>12.5</v>
      </c>
      <c r="J9086" s="23" t="n">
        <f aca="false">IF(AND(E9086="Priority",ISNUMBER('Cost model'!N318)),'Cost model'!N318,'Cost model'!M318)</f>
        <v>14.5</v>
      </c>
      <c r="K9086" s="14" t="n">
        <f aca="false">J9086-H9086</f>
        <v>4.09</v>
      </c>
      <c r="L9086" s="14" t="n">
        <f aca="false">G9086-H9086</f>
        <v>2.09</v>
      </c>
    </row>
    <row r="9087" customFormat="false" ht="15" hidden="false" customHeight="false" outlineLevel="0" collapsed="false">
      <c r="A9087" s="2" t="s">
        <v>142</v>
      </c>
      <c r="B9087" s="2" t="s">
        <v>124</v>
      </c>
      <c r="C9087" s="2" t="s">
        <v>47</v>
      </c>
      <c r="D9087" s="2" t="s">
        <v>12</v>
      </c>
      <c r="E9087" s="2" t="s">
        <v>74</v>
      </c>
      <c r="F9087" s="2" t="s">
        <v>976</v>
      </c>
      <c r="G9087" s="14" t="n">
        <v>19.5</v>
      </c>
      <c r="H9087" s="14" t="n">
        <v>25.31</v>
      </c>
      <c r="I9087" s="14" t="n">
        <v>19.5</v>
      </c>
      <c r="J9087" s="23" t="n">
        <f aca="false">IF(AND(E9087="Priority",ISNUMBER('Cost model'!N665)),'Cost model'!N665,'Cost model'!M665)</f>
        <v>40</v>
      </c>
      <c r="K9087" s="14" t="n">
        <f aca="false">J9087-H9087</f>
        <v>14.69</v>
      </c>
      <c r="L9087" s="14" t="n">
        <f aca="false">G9087-H9087</f>
        <v>-5.81</v>
      </c>
    </row>
    <row r="9088" customFormat="false" ht="15" hidden="false" customHeight="false" outlineLevel="0" collapsed="false">
      <c r="A9088" s="2" t="s">
        <v>142</v>
      </c>
      <c r="B9088" s="2" t="s">
        <v>142</v>
      </c>
      <c r="C9088" s="2" t="s">
        <v>49</v>
      </c>
      <c r="D9088" s="2" t="s">
        <v>10</v>
      </c>
      <c r="E9088" s="2" t="s">
        <v>74</v>
      </c>
      <c r="F9088" s="2" t="s">
        <v>977</v>
      </c>
      <c r="G9088" s="14" t="n">
        <v>17.5</v>
      </c>
      <c r="H9088" s="14" t="n">
        <v>23.88</v>
      </c>
      <c r="I9088" s="14" t="n">
        <v>17.5</v>
      </c>
      <c r="J9088" s="23" t="n">
        <f aca="false">IF(AND(E9088="Priority",ISNUMBER('Cost model'!N634)),'Cost model'!N634,'Cost model'!M634)</f>
        <v>15.5</v>
      </c>
      <c r="K9088" s="14" t="n">
        <f aca="false">J9088-H9088</f>
        <v>-8.38</v>
      </c>
      <c r="L9088" s="14" t="n">
        <f aca="false">G9088-H9088</f>
        <v>-6.38</v>
      </c>
    </row>
    <row r="9089" customFormat="false" ht="15" hidden="false" customHeight="false" outlineLevel="0" collapsed="false">
      <c r="A9089" s="2" t="s">
        <v>124</v>
      </c>
      <c r="B9089" s="2" t="s">
        <v>124</v>
      </c>
      <c r="C9089" s="2" t="s">
        <v>49</v>
      </c>
      <c r="D9089" s="2" t="s">
        <v>10</v>
      </c>
      <c r="E9089" s="2" t="s">
        <v>74</v>
      </c>
      <c r="F9089" s="2" t="s">
        <v>977</v>
      </c>
      <c r="G9089" s="14" t="n">
        <v>17.5</v>
      </c>
      <c r="H9089" s="14" t="n">
        <v>13.32</v>
      </c>
      <c r="I9089" s="14" t="n">
        <v>17.5</v>
      </c>
      <c r="J9089" s="23" t="n">
        <f aca="false">IF(AND(E9089="Priority",ISNUMBER('Cost model'!N319)),'Cost model'!N319,'Cost model'!M319)</f>
        <v>16.5</v>
      </c>
      <c r="K9089" s="14" t="n">
        <f aca="false">J9089-H9089</f>
        <v>3.18</v>
      </c>
      <c r="L9089" s="14" t="n">
        <f aca="false">G9089-H9089</f>
        <v>4.18</v>
      </c>
    </row>
    <row r="9090" customFormat="false" ht="15" hidden="false" customHeight="false" outlineLevel="0" collapsed="false">
      <c r="A9090" s="2" t="s">
        <v>142</v>
      </c>
      <c r="B9090" s="2" t="s">
        <v>142</v>
      </c>
      <c r="C9090" s="2" t="s">
        <v>47</v>
      </c>
      <c r="D9090" s="2" t="s">
        <v>13</v>
      </c>
      <c r="E9090" s="2" t="s">
        <v>74</v>
      </c>
      <c r="F9090" s="2" t="s">
        <v>977</v>
      </c>
      <c r="G9090" s="14" t="n">
        <v>19</v>
      </c>
      <c r="H9090" s="14" t="n">
        <v>47.28</v>
      </c>
      <c r="I9090" s="14" t="n">
        <v>19</v>
      </c>
      <c r="J9090" s="23" t="n">
        <f aca="false">IF(AND(E9090="Priority",ISNUMBER('Cost model'!N638)),'Cost model'!N638,'Cost model'!M638)</f>
        <v>50</v>
      </c>
      <c r="K9090" s="14" t="n">
        <f aca="false">J9090-H9090</f>
        <v>2.72</v>
      </c>
      <c r="L9090" s="14" t="n">
        <f aca="false">G9090-H9090</f>
        <v>-28.28</v>
      </c>
    </row>
    <row r="9091" customFormat="false" ht="15" hidden="false" customHeight="false" outlineLevel="0" collapsed="false">
      <c r="A9091" s="2" t="s">
        <v>174</v>
      </c>
      <c r="B9091" s="2" t="s">
        <v>174</v>
      </c>
      <c r="C9091" s="2" t="s">
        <v>49</v>
      </c>
      <c r="D9091" s="2" t="s">
        <v>10</v>
      </c>
      <c r="E9091" s="2" t="s">
        <v>74</v>
      </c>
      <c r="F9091" s="2" t="s">
        <v>977</v>
      </c>
      <c r="G9091" s="14" t="n">
        <v>17.5</v>
      </c>
      <c r="H9091" s="14" t="n">
        <v>15.02</v>
      </c>
      <c r="I9091" s="14" t="n">
        <v>17.5</v>
      </c>
      <c r="J9091" s="23" t="n">
        <f aca="false">IF(AND(E9091="Priority",ISNUMBER('Cost model'!N169)),'Cost model'!N169,'Cost model'!M169)</f>
        <v>18.5</v>
      </c>
      <c r="K9091" s="14" t="n">
        <f aca="false">J9091-H9091</f>
        <v>3.48</v>
      </c>
      <c r="L9091" s="14" t="n">
        <f aca="false">G9091-H9091</f>
        <v>2.48</v>
      </c>
    </row>
    <row r="9092" customFormat="false" ht="15" hidden="false" customHeight="false" outlineLevel="0" collapsed="false">
      <c r="A9092" s="2" t="s">
        <v>174</v>
      </c>
      <c r="B9092" s="2" t="s">
        <v>174</v>
      </c>
      <c r="C9092" s="2" t="s">
        <v>47</v>
      </c>
      <c r="D9092" s="2" t="s">
        <v>12</v>
      </c>
      <c r="E9092" s="2" t="s">
        <v>74</v>
      </c>
      <c r="F9092" s="2" t="s">
        <v>977</v>
      </c>
      <c r="G9092" s="14" t="n">
        <v>9.5</v>
      </c>
      <c r="H9092" s="14" t="n">
        <v>27.07</v>
      </c>
      <c r="I9092" s="14" t="n">
        <v>9.5</v>
      </c>
      <c r="J9092" s="23" t="n">
        <f aca="false">IF(AND(E9092="Priority",ISNUMBER('Cost model'!N170)),'Cost model'!N170,'Cost model'!M170)</f>
        <v>25.5</v>
      </c>
      <c r="K9092" s="14" t="n">
        <f aca="false">J9092-H9092</f>
        <v>-1.57</v>
      </c>
      <c r="L9092" s="14" t="n">
        <f aca="false">G9092-H9092</f>
        <v>-17.57</v>
      </c>
    </row>
    <row r="9093" customFormat="false" ht="15" hidden="false" customHeight="false" outlineLevel="0" collapsed="false">
      <c r="A9093" s="2" t="s">
        <v>174</v>
      </c>
      <c r="B9093" s="2" t="s">
        <v>174</v>
      </c>
      <c r="C9093" s="2" t="s">
        <v>47</v>
      </c>
      <c r="D9093" s="2" t="s">
        <v>12</v>
      </c>
      <c r="E9093" s="2" t="s">
        <v>74</v>
      </c>
      <c r="F9093" s="2" t="s">
        <v>977</v>
      </c>
      <c r="G9093" s="14" t="n">
        <v>9.5</v>
      </c>
      <c r="H9093" s="14" t="n">
        <v>27.62</v>
      </c>
      <c r="I9093" s="14" t="n">
        <v>9.5</v>
      </c>
      <c r="J9093" s="23" t="n">
        <f aca="false">IF(AND(E9093="Priority",ISNUMBER('Cost model'!N170)),'Cost model'!N170,'Cost model'!M170)</f>
        <v>25.5</v>
      </c>
      <c r="K9093" s="14" t="n">
        <f aca="false">J9093-H9093</f>
        <v>-2.12</v>
      </c>
      <c r="L9093" s="14" t="n">
        <f aca="false">G9093-H9093</f>
        <v>-18.12</v>
      </c>
    </row>
    <row r="9094" customFormat="false" ht="15" hidden="false" customHeight="false" outlineLevel="0" collapsed="false">
      <c r="A9094" s="2" t="s">
        <v>124</v>
      </c>
      <c r="B9094" s="2" t="s">
        <v>158</v>
      </c>
      <c r="C9094" s="2" t="s">
        <v>49</v>
      </c>
      <c r="D9094" s="2" t="s">
        <v>12</v>
      </c>
      <c r="E9094" s="2" t="s">
        <v>74</v>
      </c>
      <c r="F9094" s="2" t="s">
        <v>976</v>
      </c>
      <c r="G9094" s="14" t="n">
        <v>19.5</v>
      </c>
      <c r="H9094" s="14" t="n">
        <v>60.42</v>
      </c>
      <c r="I9094" s="14" t="n">
        <v>19.5</v>
      </c>
      <c r="J9094" s="23" t="n">
        <f aca="false">IF(AND(E9094="Priority",ISNUMBER('Cost model'!N352)),'Cost model'!N352,'Cost model'!M352)</f>
        <v>60</v>
      </c>
      <c r="K9094" s="14" t="n">
        <f aca="false">J9094-H9094</f>
        <v>-0.420000000000002</v>
      </c>
      <c r="L9094" s="14" t="n">
        <f aca="false">G9094-H9094</f>
        <v>-40.92</v>
      </c>
    </row>
    <row r="9095" customFormat="false" ht="15" hidden="false" customHeight="false" outlineLevel="0" collapsed="false">
      <c r="A9095" s="2" t="s">
        <v>142</v>
      </c>
      <c r="B9095" s="2" t="s">
        <v>158</v>
      </c>
      <c r="C9095" s="2" t="s">
        <v>48</v>
      </c>
      <c r="D9095" s="2" t="s">
        <v>10</v>
      </c>
      <c r="E9095" s="2" t="s">
        <v>74</v>
      </c>
      <c r="F9095" s="2" t="s">
        <v>976</v>
      </c>
      <c r="G9095" s="14" t="n">
        <v>17.5</v>
      </c>
      <c r="H9095" s="14" t="n">
        <v>11.53</v>
      </c>
      <c r="I9095" s="14" t="n">
        <v>14.5</v>
      </c>
      <c r="J9095" s="23" t="n">
        <f aca="false">IF(AND(E9095="Priority",ISNUMBER('Cost model'!N648)),'Cost model'!N648,'Cost model'!M648)</f>
        <v>13.5</v>
      </c>
      <c r="K9095" s="14" t="n">
        <f aca="false">J9095-H9095</f>
        <v>1.97</v>
      </c>
      <c r="L9095" s="14" t="n">
        <f aca="false">G9095-H9095</f>
        <v>5.97</v>
      </c>
    </row>
    <row r="9096" customFormat="false" ht="15" hidden="false" customHeight="false" outlineLevel="0" collapsed="false">
      <c r="A9096" s="2" t="s">
        <v>124</v>
      </c>
      <c r="B9096" s="2" t="s">
        <v>124</v>
      </c>
      <c r="C9096" s="2" t="s">
        <v>47</v>
      </c>
      <c r="D9096" s="2" t="s">
        <v>12</v>
      </c>
      <c r="E9096" s="2" t="s">
        <v>74</v>
      </c>
      <c r="F9096" s="2" t="s">
        <v>977</v>
      </c>
      <c r="G9096" s="14" t="n">
        <v>9.5</v>
      </c>
      <c r="H9096" s="14" t="n">
        <v>10.35</v>
      </c>
      <c r="I9096" s="14" t="n">
        <v>9.5</v>
      </c>
      <c r="J9096" s="23" t="n">
        <f aca="false">IF(AND(E9096="Priority",ISNUMBER('Cost model'!N320)),'Cost model'!N320,'Cost model'!M320)</f>
        <v>24.5</v>
      </c>
      <c r="K9096" s="14" t="n">
        <f aca="false">J9096-H9096</f>
        <v>14.15</v>
      </c>
      <c r="L9096" s="14" t="n">
        <f aca="false">G9096-H9096</f>
        <v>-0.85</v>
      </c>
    </row>
    <row r="9097" customFormat="false" ht="15" hidden="false" customHeight="false" outlineLevel="0" collapsed="false">
      <c r="A9097" s="2" t="s">
        <v>158</v>
      </c>
      <c r="B9097" s="2" t="s">
        <v>158</v>
      </c>
      <c r="C9097" s="2" t="s">
        <v>49</v>
      </c>
      <c r="D9097" s="2" t="s">
        <v>12</v>
      </c>
      <c r="E9097" s="2" t="s">
        <v>83</v>
      </c>
      <c r="F9097" s="2" t="s">
        <v>977</v>
      </c>
      <c r="G9097" s="14" t="n">
        <v>29.5</v>
      </c>
      <c r="H9097" s="14" t="n">
        <v>23.88</v>
      </c>
      <c r="I9097" s="14" t="n">
        <v>29.5</v>
      </c>
      <c r="J9097" s="23" t="n">
        <f aca="false">IF(AND(E9097="Priority",ISNUMBER('Cost model'!N427)),'Cost model'!N427,'Cost model'!M427)</f>
        <v>40</v>
      </c>
      <c r="K9097" s="14" t="n">
        <f aca="false">J9097-H9097</f>
        <v>16.12</v>
      </c>
      <c r="L9097" s="14" t="n">
        <f aca="false">G9097-H9097</f>
        <v>5.62</v>
      </c>
    </row>
    <row r="9098" customFormat="false" ht="15" hidden="false" customHeight="false" outlineLevel="0" collapsed="false">
      <c r="A9098" s="2" t="s">
        <v>174</v>
      </c>
      <c r="B9098" s="2" t="s">
        <v>158</v>
      </c>
      <c r="C9098" s="2" t="s">
        <v>48</v>
      </c>
      <c r="D9098" s="2" t="s">
        <v>13</v>
      </c>
      <c r="E9098" s="2" t="s">
        <v>74</v>
      </c>
      <c r="F9098" s="2" t="s">
        <v>976</v>
      </c>
      <c r="G9098" s="14" t="n">
        <v>24.5</v>
      </c>
      <c r="H9098" s="14" t="n">
        <v>46.79</v>
      </c>
      <c r="I9098" s="14" t="n">
        <v>24.5</v>
      </c>
      <c r="J9098" s="23" t="n">
        <f aca="false">IF(AND(E9098="Priority",ISNUMBER('Cost model'!N144)),'Cost model'!N144,'Cost model'!M144)</f>
        <v>85</v>
      </c>
      <c r="K9098" s="14" t="n">
        <f aca="false">J9098-H9098</f>
        <v>38.21</v>
      </c>
      <c r="L9098" s="14" t="n">
        <f aca="false">G9098-H9098</f>
        <v>-22.29</v>
      </c>
    </row>
    <row r="9099" customFormat="false" ht="15" hidden="false" customHeight="false" outlineLevel="0" collapsed="false">
      <c r="A9099" s="2" t="s">
        <v>124</v>
      </c>
      <c r="B9099" s="2" t="s">
        <v>124</v>
      </c>
      <c r="C9099" s="2" t="s">
        <v>49</v>
      </c>
      <c r="D9099" s="2" t="s">
        <v>12</v>
      </c>
      <c r="E9099" s="2" t="s">
        <v>74</v>
      </c>
      <c r="F9099" s="2" t="s">
        <v>977</v>
      </c>
      <c r="G9099" s="14" t="n">
        <v>19.5</v>
      </c>
      <c r="H9099" s="14" t="n">
        <v>57.99</v>
      </c>
      <c r="I9099" s="14" t="n">
        <v>19.5</v>
      </c>
      <c r="J9099" s="23" t="n">
        <f aca="false">IF(AND(E9099="Priority",ISNUMBER('Cost model'!N322)),'Cost model'!N322,'Cost model'!M322)</f>
        <v>50</v>
      </c>
      <c r="K9099" s="14" t="n">
        <f aca="false">J9099-H9099</f>
        <v>-7.99</v>
      </c>
      <c r="L9099" s="14" t="n">
        <f aca="false">G9099-H9099</f>
        <v>-38.49</v>
      </c>
    </row>
    <row r="9100" customFormat="false" ht="15" hidden="false" customHeight="false" outlineLevel="0" collapsed="false">
      <c r="A9100" s="2" t="s">
        <v>124</v>
      </c>
      <c r="B9100" s="2" t="s">
        <v>124</v>
      </c>
      <c r="C9100" s="2" t="s">
        <v>48</v>
      </c>
      <c r="D9100" s="2" t="s">
        <v>13</v>
      </c>
      <c r="E9100" s="2" t="s">
        <v>74</v>
      </c>
      <c r="F9100" s="2" t="s">
        <v>977</v>
      </c>
      <c r="G9100" s="14" t="n">
        <v>24.5</v>
      </c>
      <c r="H9100" s="14" t="n">
        <v>46.37</v>
      </c>
      <c r="I9100" s="14" t="n">
        <v>24.5</v>
      </c>
      <c r="J9100" s="23" t="n">
        <f aca="false">IF(AND(E9100="Priority",ISNUMBER('Cost model'!N324)),'Cost model'!N324,'Cost model'!M324)</f>
        <v>85</v>
      </c>
      <c r="K9100" s="14" t="n">
        <f aca="false">J9100-H9100</f>
        <v>38.63</v>
      </c>
      <c r="L9100" s="14" t="n">
        <f aca="false">G9100-H9100</f>
        <v>-21.87</v>
      </c>
    </row>
    <row r="9101" customFormat="false" ht="15" hidden="false" customHeight="false" outlineLevel="0" collapsed="false">
      <c r="A9101" s="2" t="s">
        <v>221</v>
      </c>
      <c r="B9101" s="2" t="s">
        <v>221</v>
      </c>
      <c r="C9101" s="2" t="s">
        <v>49</v>
      </c>
      <c r="D9101" s="2" t="s">
        <v>10</v>
      </c>
      <c r="E9101" s="2" t="s">
        <v>83</v>
      </c>
      <c r="F9101" s="2" t="s">
        <v>977</v>
      </c>
      <c r="G9101" s="14" t="n">
        <v>24.5</v>
      </c>
      <c r="H9101" s="14" t="n">
        <v>21.1</v>
      </c>
      <c r="I9101" s="14" t="n">
        <v>24.5</v>
      </c>
      <c r="J9101" s="23" t="n">
        <f aca="false">IF(AND(E9101="Priority",ISNUMBER('Cost model'!N739)),'Cost model'!N739,'Cost model'!M739)</f>
        <v>23.5</v>
      </c>
      <c r="K9101" s="14" t="n">
        <f aca="false">J9101-H9101</f>
        <v>2.4</v>
      </c>
      <c r="L9101" s="14" t="n">
        <f aca="false">G9101-H9101</f>
        <v>3.4</v>
      </c>
    </row>
    <row r="9102" customFormat="false" ht="15" hidden="false" customHeight="false" outlineLevel="0" collapsed="false">
      <c r="A9102" s="2" t="s">
        <v>174</v>
      </c>
      <c r="B9102" s="2" t="s">
        <v>174</v>
      </c>
      <c r="C9102" s="2" t="s">
        <v>49</v>
      </c>
      <c r="D9102" s="2" t="s">
        <v>12</v>
      </c>
      <c r="E9102" s="2" t="s">
        <v>83</v>
      </c>
      <c r="F9102" s="2" t="s">
        <v>977</v>
      </c>
      <c r="G9102" s="14" t="n">
        <v>29.5</v>
      </c>
      <c r="H9102" s="14" t="n">
        <v>23.88</v>
      </c>
      <c r="I9102" s="14" t="n">
        <v>29.5</v>
      </c>
      <c r="J9102" s="23" t="n">
        <f aca="false">IF(AND(E9102="Priority",ISNUMBER('Cost model'!N172)),'Cost model'!N172,'Cost model'!M172)</f>
        <v>60</v>
      </c>
      <c r="K9102" s="14" t="n">
        <f aca="false">J9102-H9102</f>
        <v>36.12</v>
      </c>
      <c r="L9102" s="14" t="n">
        <f aca="false">G9102-H9102</f>
        <v>5.62</v>
      </c>
    </row>
    <row r="9103" customFormat="false" ht="15" hidden="false" customHeight="false" outlineLevel="0" collapsed="false">
      <c r="A9103" s="2" t="s">
        <v>221</v>
      </c>
      <c r="B9103" s="2" t="s">
        <v>124</v>
      </c>
      <c r="C9103" s="2" t="s">
        <v>49</v>
      </c>
      <c r="D9103" s="2" t="s">
        <v>10</v>
      </c>
      <c r="E9103" s="2" t="s">
        <v>74</v>
      </c>
      <c r="F9103" s="2" t="s">
        <v>976</v>
      </c>
      <c r="G9103" s="14" t="n">
        <v>17.5</v>
      </c>
      <c r="H9103" s="14" t="n">
        <v>11.37</v>
      </c>
      <c r="I9103" s="14" t="n">
        <v>19.5</v>
      </c>
      <c r="J9103" s="23" t="n">
        <f aca="false">IF(AND(E9103="Priority",ISNUMBER('Cost model'!N799)),'Cost model'!N799,'Cost model'!M799)</f>
        <v>20.5</v>
      </c>
      <c r="K9103" s="14" t="n">
        <f aca="false">J9103-H9103</f>
        <v>9.13</v>
      </c>
      <c r="L9103" s="14" t="n">
        <f aca="false">G9103-H9103</f>
        <v>6.13</v>
      </c>
    </row>
    <row r="9104" customFormat="false" ht="15" hidden="false" customHeight="false" outlineLevel="0" collapsed="false">
      <c r="A9104" s="2" t="s">
        <v>174</v>
      </c>
      <c r="B9104" s="2" t="s">
        <v>174</v>
      </c>
      <c r="C9104" s="2" t="s">
        <v>48</v>
      </c>
      <c r="D9104" s="2" t="s">
        <v>10</v>
      </c>
      <c r="E9104" s="2" t="s">
        <v>83</v>
      </c>
      <c r="F9104" s="2" t="s">
        <v>977</v>
      </c>
      <c r="G9104" s="14" t="n">
        <v>17.5</v>
      </c>
      <c r="H9104" s="14" t="n">
        <v>21.1</v>
      </c>
      <c r="I9104" s="14" t="n">
        <v>17.5</v>
      </c>
      <c r="J9104" s="23" t="n">
        <f aca="false">IF(AND(E9104="Priority",ISNUMBER('Cost model'!N168)),'Cost model'!N168,'Cost model'!M168)</f>
        <v>18.5</v>
      </c>
      <c r="K9104" s="14" t="n">
        <f aca="false">J9104-H9104</f>
        <v>-2.6</v>
      </c>
      <c r="L9104" s="14" t="n">
        <f aca="false">G9104-H9104</f>
        <v>-3.6</v>
      </c>
    </row>
    <row r="9105" customFormat="false" ht="15" hidden="false" customHeight="false" outlineLevel="0" collapsed="false">
      <c r="A9105" s="2" t="s">
        <v>221</v>
      </c>
      <c r="B9105" s="2" t="s">
        <v>158</v>
      </c>
      <c r="C9105" s="2" t="s">
        <v>47</v>
      </c>
      <c r="D9105" s="2" t="s">
        <v>10</v>
      </c>
      <c r="E9105" s="2" t="s">
        <v>74</v>
      </c>
      <c r="F9105" s="2" t="s">
        <v>976</v>
      </c>
      <c r="G9105" s="14" t="n">
        <v>9.5</v>
      </c>
      <c r="H9105" s="14" t="n">
        <v>8</v>
      </c>
      <c r="I9105" s="14" t="n">
        <v>14.5</v>
      </c>
      <c r="J9105" s="23" t="n">
        <f aca="false">IF(AND(E9105="Priority",ISNUMBER('Cost model'!N752)),'Cost model'!N752,'Cost model'!M752)</f>
        <v>12.5</v>
      </c>
      <c r="K9105" s="14" t="n">
        <f aca="false">J9105-H9105</f>
        <v>4.5</v>
      </c>
      <c r="L9105" s="14" t="n">
        <f aca="false">G9105-H9105</f>
        <v>1.5</v>
      </c>
    </row>
    <row r="9106" customFormat="false" ht="15" hidden="false" customHeight="false" outlineLevel="0" collapsed="false">
      <c r="A9106" s="2" t="s">
        <v>221</v>
      </c>
      <c r="B9106" s="2" t="s">
        <v>221</v>
      </c>
      <c r="C9106" s="2" t="s">
        <v>47</v>
      </c>
      <c r="D9106" s="2" t="s">
        <v>10</v>
      </c>
      <c r="E9106" s="2" t="s">
        <v>83</v>
      </c>
      <c r="F9106" s="2" t="s">
        <v>977</v>
      </c>
      <c r="G9106" s="14" t="n">
        <v>14.5</v>
      </c>
      <c r="H9106" s="14" t="n">
        <v>14.1</v>
      </c>
      <c r="I9106" s="14" t="n">
        <v>14.5</v>
      </c>
      <c r="J9106" s="23" t="n">
        <f aca="false">IF(AND(E9106="Priority",ISNUMBER('Cost model'!N737)),'Cost model'!N737,'Cost model'!M737)</f>
        <v>13.5</v>
      </c>
      <c r="K9106" s="14" t="n">
        <f aca="false">J9106-H9106</f>
        <v>-0.6</v>
      </c>
      <c r="L9106" s="14" t="n">
        <f aca="false">G9106-H9106</f>
        <v>0.4</v>
      </c>
    </row>
    <row r="9107" customFormat="false" ht="15" hidden="false" customHeight="false" outlineLevel="0" collapsed="false">
      <c r="A9107" s="2" t="s">
        <v>221</v>
      </c>
      <c r="B9107" s="2" t="s">
        <v>221</v>
      </c>
      <c r="C9107" s="2" t="s">
        <v>49</v>
      </c>
      <c r="D9107" s="2" t="s">
        <v>10</v>
      </c>
      <c r="E9107" s="2" t="s">
        <v>74</v>
      </c>
      <c r="F9107" s="2" t="s">
        <v>977</v>
      </c>
      <c r="G9107" s="14" t="n">
        <v>17.5</v>
      </c>
      <c r="H9107" s="14" t="n">
        <v>10.09</v>
      </c>
      <c r="I9107" s="14" t="n">
        <v>17.5</v>
      </c>
      <c r="J9107" s="23" t="n">
        <f aca="false">IF(AND(E9107="Priority",ISNUMBER('Cost model'!N739)),'Cost model'!N739,'Cost model'!M739)</f>
        <v>17.5</v>
      </c>
      <c r="K9107" s="14" t="n">
        <f aca="false">J9107-H9107</f>
        <v>7.41</v>
      </c>
      <c r="L9107" s="14" t="n">
        <f aca="false">G9107-H9107</f>
        <v>7.41</v>
      </c>
    </row>
    <row r="9108" customFormat="false" ht="15" hidden="false" customHeight="false" outlineLevel="0" collapsed="false">
      <c r="A9108" s="2" t="s">
        <v>221</v>
      </c>
      <c r="B9108" s="2" t="s">
        <v>221</v>
      </c>
      <c r="C9108" s="2" t="s">
        <v>49</v>
      </c>
      <c r="D9108" s="2" t="s">
        <v>10</v>
      </c>
      <c r="E9108" s="2" t="s">
        <v>83</v>
      </c>
      <c r="F9108" s="2" t="s">
        <v>977</v>
      </c>
      <c r="G9108" s="14" t="n">
        <v>24.5</v>
      </c>
      <c r="H9108" s="14" t="n">
        <v>23.88</v>
      </c>
      <c r="I9108" s="14" t="n">
        <v>24.5</v>
      </c>
      <c r="J9108" s="23" t="n">
        <f aca="false">IF(AND(E9108="Priority",ISNUMBER('Cost model'!N739)),'Cost model'!N739,'Cost model'!M739)</f>
        <v>23.5</v>
      </c>
      <c r="K9108" s="14" t="n">
        <f aca="false">J9108-H9108</f>
        <v>-0.379999999999999</v>
      </c>
      <c r="L9108" s="14" t="n">
        <f aca="false">G9108-H9108</f>
        <v>0.620000000000001</v>
      </c>
    </row>
    <row r="9109" customFormat="false" ht="15" hidden="false" customHeight="false" outlineLevel="0" collapsed="false">
      <c r="A9109" s="2" t="s">
        <v>142</v>
      </c>
      <c r="B9109" s="2" t="s">
        <v>142</v>
      </c>
      <c r="C9109" s="2" t="s">
        <v>47</v>
      </c>
      <c r="D9109" s="2" t="s">
        <v>12</v>
      </c>
      <c r="E9109" s="2" t="s">
        <v>74</v>
      </c>
      <c r="F9109" s="2" t="s">
        <v>977</v>
      </c>
      <c r="G9109" s="14" t="n">
        <v>9.5</v>
      </c>
      <c r="H9109" s="14" t="n">
        <v>13.72</v>
      </c>
      <c r="I9109" s="14" t="n">
        <v>9.5</v>
      </c>
      <c r="J9109" s="23" t="n">
        <f aca="false">IF(AND(E9109="Priority",ISNUMBER('Cost model'!N635)),'Cost model'!N635,'Cost model'!M635)</f>
        <v>30.5</v>
      </c>
      <c r="K9109" s="14" t="n">
        <f aca="false">J9109-H9109</f>
        <v>16.78</v>
      </c>
      <c r="L9109" s="14" t="n">
        <f aca="false">G9109-H9109</f>
        <v>-4.22</v>
      </c>
    </row>
    <row r="9110" customFormat="false" ht="15" hidden="false" customHeight="false" outlineLevel="0" collapsed="false">
      <c r="A9110" s="2" t="s">
        <v>221</v>
      </c>
      <c r="B9110" s="2" t="s">
        <v>221</v>
      </c>
      <c r="C9110" s="2" t="s">
        <v>48</v>
      </c>
      <c r="D9110" s="2" t="s">
        <v>12</v>
      </c>
      <c r="E9110" s="2" t="s">
        <v>74</v>
      </c>
      <c r="F9110" s="2" t="s">
        <v>977</v>
      </c>
      <c r="G9110" s="14" t="n">
        <v>12.5</v>
      </c>
      <c r="H9110" s="14" t="n">
        <v>33.5</v>
      </c>
      <c r="I9110" s="14" t="n">
        <v>12.5</v>
      </c>
      <c r="J9110" s="23" t="n">
        <f aca="false">IF(AND(E9110="Priority",ISNUMBER('Cost model'!N741)),'Cost model'!N741,'Cost model'!M741)</f>
        <v>45</v>
      </c>
      <c r="K9110" s="14" t="n">
        <f aca="false">J9110-H9110</f>
        <v>11.5</v>
      </c>
      <c r="L9110" s="14" t="n">
        <f aca="false">G9110-H9110</f>
        <v>-21</v>
      </c>
    </row>
    <row r="9111" customFormat="false" ht="15" hidden="false" customHeight="false" outlineLevel="0" collapsed="false">
      <c r="A9111" s="2" t="s">
        <v>174</v>
      </c>
      <c r="B9111" s="2" t="s">
        <v>174</v>
      </c>
      <c r="C9111" s="2" t="s">
        <v>47</v>
      </c>
      <c r="D9111" s="2" t="s">
        <v>10</v>
      </c>
      <c r="E9111" s="2" t="s">
        <v>74</v>
      </c>
      <c r="F9111" s="2" t="s">
        <v>977</v>
      </c>
      <c r="G9111" s="14" t="n">
        <v>10</v>
      </c>
      <c r="H9111" s="14" t="n">
        <v>8.78</v>
      </c>
      <c r="I9111" s="14" t="n">
        <v>9.5</v>
      </c>
      <c r="J9111" s="23" t="n">
        <f aca="false">IF(AND(E9111="Priority",ISNUMBER('Cost model'!N167)),'Cost model'!N167,'Cost model'!M167)</f>
        <v>8.5</v>
      </c>
      <c r="K9111" s="14" t="n">
        <f aca="false">J9111-H9111</f>
        <v>-0.279999999999999</v>
      </c>
      <c r="L9111" s="14" t="n">
        <f aca="false">G9111-H9111</f>
        <v>1.22</v>
      </c>
    </row>
    <row r="9112" customFormat="false" ht="15" hidden="false" customHeight="false" outlineLevel="0" collapsed="false">
      <c r="A9112" s="2" t="s">
        <v>174</v>
      </c>
      <c r="B9112" s="2" t="s">
        <v>142</v>
      </c>
      <c r="C9112" s="2" t="s">
        <v>47</v>
      </c>
      <c r="D9112" s="2" t="s">
        <v>10</v>
      </c>
      <c r="E9112" s="2" t="s">
        <v>74</v>
      </c>
      <c r="F9112" s="2" t="s">
        <v>976</v>
      </c>
      <c r="G9112" s="14" t="n">
        <v>9.5</v>
      </c>
      <c r="H9112" s="14" t="n">
        <v>15.93</v>
      </c>
      <c r="I9112" s="14" t="n">
        <v>9.5</v>
      </c>
      <c r="J9112" s="23" t="n">
        <f aca="false">IF(AND(E9112="Priority",ISNUMBER('Cost model'!N122)),'Cost model'!N122,'Cost model'!M122)</f>
        <v>13.5</v>
      </c>
      <c r="K9112" s="14" t="n">
        <f aca="false">J9112-H9112</f>
        <v>-2.43</v>
      </c>
      <c r="L9112" s="14" t="n">
        <f aca="false">G9112-H9112</f>
        <v>-6.43</v>
      </c>
    </row>
    <row r="9113" customFormat="false" ht="15" hidden="false" customHeight="false" outlineLevel="0" collapsed="false">
      <c r="A9113" s="2" t="s">
        <v>174</v>
      </c>
      <c r="B9113" s="2" t="s">
        <v>174</v>
      </c>
      <c r="C9113" s="2" t="s">
        <v>47</v>
      </c>
      <c r="D9113" s="2" t="s">
        <v>12</v>
      </c>
      <c r="E9113" s="2" t="s">
        <v>74</v>
      </c>
      <c r="F9113" s="2" t="s">
        <v>977</v>
      </c>
      <c r="G9113" s="14" t="n">
        <v>9.5</v>
      </c>
      <c r="H9113" s="14" t="n">
        <v>44.56</v>
      </c>
      <c r="I9113" s="14" t="n">
        <v>9.5</v>
      </c>
      <c r="J9113" s="23" t="n">
        <f aca="false">IF(AND(E9113="Priority",ISNUMBER('Cost model'!N170)),'Cost model'!N170,'Cost model'!M170)</f>
        <v>25.5</v>
      </c>
      <c r="K9113" s="14" t="n">
        <f aca="false">J9113-H9113</f>
        <v>-19.06</v>
      </c>
      <c r="L9113" s="14" t="n">
        <f aca="false">G9113-H9113</f>
        <v>-35.06</v>
      </c>
    </row>
    <row r="9114" customFormat="false" ht="15" hidden="false" customHeight="false" outlineLevel="0" collapsed="false">
      <c r="A9114" s="2" t="s">
        <v>221</v>
      </c>
      <c r="B9114" s="2" t="s">
        <v>174</v>
      </c>
      <c r="C9114" s="2" t="s">
        <v>47</v>
      </c>
      <c r="D9114" s="2" t="s">
        <v>10</v>
      </c>
      <c r="E9114" s="2" t="s">
        <v>74</v>
      </c>
      <c r="F9114" s="2" t="s">
        <v>976</v>
      </c>
      <c r="G9114" s="14" t="n">
        <v>9.5</v>
      </c>
      <c r="H9114" s="14" t="n">
        <v>10.48</v>
      </c>
      <c r="I9114" s="14" t="n">
        <v>19.5</v>
      </c>
      <c r="J9114" s="23" t="n">
        <f aca="false">IF(AND(E9114="Priority",ISNUMBER('Cost model'!N782)),'Cost model'!N782,'Cost model'!M782)</f>
        <v>11.5</v>
      </c>
      <c r="K9114" s="14" t="n">
        <f aca="false">J9114-H9114</f>
        <v>1.02</v>
      </c>
      <c r="L9114" s="14" t="n">
        <f aca="false">G9114-H9114</f>
        <v>-0.98</v>
      </c>
    </row>
    <row r="9115" customFormat="false" ht="15" hidden="false" customHeight="false" outlineLevel="0" collapsed="false">
      <c r="A9115" s="2" t="s">
        <v>124</v>
      </c>
      <c r="B9115" s="2" t="s">
        <v>221</v>
      </c>
      <c r="C9115" s="2" t="s">
        <v>49</v>
      </c>
      <c r="D9115" s="2" t="s">
        <v>10</v>
      </c>
      <c r="E9115" s="2" t="s">
        <v>74</v>
      </c>
      <c r="F9115" s="2" t="s">
        <v>976</v>
      </c>
      <c r="G9115" s="14" t="n">
        <v>19.5</v>
      </c>
      <c r="H9115" s="14" t="n">
        <v>23.31</v>
      </c>
      <c r="I9115" s="14" t="n">
        <v>19.5</v>
      </c>
      <c r="J9115" s="23" t="n">
        <f aca="false">IF(AND(E9115="Priority",ISNUMBER('Cost model'!N409)),'Cost model'!N409,'Cost model'!M409)</f>
        <v>21.5</v>
      </c>
      <c r="K9115" s="14" t="n">
        <f aca="false">J9115-H9115</f>
        <v>-1.81</v>
      </c>
      <c r="L9115" s="14" t="n">
        <f aca="false">G9115-H9115</f>
        <v>-3.81</v>
      </c>
    </row>
    <row r="9116" customFormat="false" ht="15" hidden="false" customHeight="false" outlineLevel="0" collapsed="false">
      <c r="A9116" s="2" t="s">
        <v>142</v>
      </c>
      <c r="B9116" s="2" t="s">
        <v>142</v>
      </c>
      <c r="C9116" s="2" t="s">
        <v>48</v>
      </c>
      <c r="D9116" s="2" t="s">
        <v>12</v>
      </c>
      <c r="E9116" s="2" t="s">
        <v>74</v>
      </c>
      <c r="F9116" s="2" t="s">
        <v>977</v>
      </c>
      <c r="G9116" s="14" t="n">
        <v>12.5</v>
      </c>
      <c r="H9116" s="14" t="n">
        <v>42.06</v>
      </c>
      <c r="I9116" s="14" t="n">
        <v>12.5</v>
      </c>
      <c r="J9116" s="23" t="n">
        <f aca="false">IF(AND(E9116="Priority",ISNUMBER('Cost model'!N636)),'Cost model'!N636,'Cost model'!M636)</f>
        <v>40</v>
      </c>
      <c r="K9116" s="14" t="n">
        <f aca="false">J9116-H9116</f>
        <v>-2.06</v>
      </c>
      <c r="L9116" s="14" t="n">
        <f aca="false">G9116-H9116</f>
        <v>-29.56</v>
      </c>
    </row>
    <row r="9117" customFormat="false" ht="15" hidden="false" customHeight="false" outlineLevel="0" collapsed="false">
      <c r="A9117" s="2" t="s">
        <v>221</v>
      </c>
      <c r="B9117" s="2" t="s">
        <v>221</v>
      </c>
      <c r="C9117" s="2" t="s">
        <v>47</v>
      </c>
      <c r="D9117" s="2" t="s">
        <v>12</v>
      </c>
      <c r="E9117" s="2" t="s">
        <v>83</v>
      </c>
      <c r="F9117" s="2" t="s">
        <v>977</v>
      </c>
      <c r="G9117" s="14" t="n">
        <v>19.5</v>
      </c>
      <c r="H9117" s="14" t="n">
        <v>24.95</v>
      </c>
      <c r="I9117" s="14" t="n">
        <v>19.5</v>
      </c>
      <c r="J9117" s="23" t="n">
        <f aca="false">IF(AND(E9117="Priority",ISNUMBER('Cost model'!N740)),'Cost model'!N740,'Cost model'!M740)</f>
        <v>28.5</v>
      </c>
      <c r="K9117" s="14" t="n">
        <f aca="false">J9117-H9117</f>
        <v>3.55</v>
      </c>
      <c r="L9117" s="14" t="n">
        <f aca="false">G9117-H9117</f>
        <v>-5.45</v>
      </c>
    </row>
    <row r="9118" customFormat="false" ht="15" hidden="false" customHeight="false" outlineLevel="0" collapsed="false">
      <c r="A9118" s="2" t="s">
        <v>142</v>
      </c>
      <c r="B9118" s="2" t="s">
        <v>142</v>
      </c>
      <c r="C9118" s="2" t="s">
        <v>47</v>
      </c>
      <c r="D9118" s="2" t="s">
        <v>10</v>
      </c>
      <c r="E9118" s="2" t="s">
        <v>74</v>
      </c>
      <c r="F9118" s="2" t="s">
        <v>977</v>
      </c>
      <c r="G9118" s="14" t="n">
        <v>9.5</v>
      </c>
      <c r="H9118" s="14" t="n">
        <v>11.35</v>
      </c>
      <c r="I9118" s="14" t="n">
        <v>9.5</v>
      </c>
      <c r="J9118" s="23" t="n">
        <f aca="false">IF(AND(E9118="Priority",ISNUMBER('Cost model'!N632)),'Cost model'!N632,'Cost model'!M632)</f>
        <v>9.5</v>
      </c>
      <c r="K9118" s="14" t="n">
        <f aca="false">J9118-H9118</f>
        <v>-1.85</v>
      </c>
      <c r="L9118" s="14" t="n">
        <f aca="false">G9118-H9118</f>
        <v>-1.85</v>
      </c>
    </row>
    <row r="9119" customFormat="false" ht="15" hidden="false" customHeight="false" outlineLevel="0" collapsed="false">
      <c r="A9119" s="2" t="s">
        <v>174</v>
      </c>
      <c r="B9119" s="2" t="s">
        <v>174</v>
      </c>
      <c r="C9119" s="2" t="s">
        <v>49</v>
      </c>
      <c r="D9119" s="2" t="s">
        <v>13</v>
      </c>
      <c r="E9119" s="2" t="s">
        <v>83</v>
      </c>
      <c r="F9119" s="2" t="s">
        <v>977</v>
      </c>
      <c r="G9119" s="14" t="n">
        <v>95</v>
      </c>
      <c r="H9119" s="14" t="n">
        <v>49.07</v>
      </c>
      <c r="I9119" s="14" t="n">
        <v>95</v>
      </c>
      <c r="J9119" s="23" t="n">
        <f aca="false">IF(AND(E9119="Priority",ISNUMBER('Cost model'!N175)),'Cost model'!N175,'Cost model'!M175)</f>
        <v>105</v>
      </c>
      <c r="K9119" s="14" t="n">
        <f aca="false">J9119-H9119</f>
        <v>55.93</v>
      </c>
      <c r="L9119" s="14" t="n">
        <f aca="false">G9119-H9119</f>
        <v>45.93</v>
      </c>
    </row>
    <row r="9120" customFormat="false" ht="15" hidden="false" customHeight="false" outlineLevel="0" collapsed="false">
      <c r="A9120" s="2" t="s">
        <v>174</v>
      </c>
      <c r="B9120" s="2" t="s">
        <v>142</v>
      </c>
      <c r="C9120" s="2" t="s">
        <v>48</v>
      </c>
      <c r="D9120" s="2" t="s">
        <v>12</v>
      </c>
      <c r="E9120" s="2" t="s">
        <v>74</v>
      </c>
      <c r="F9120" s="2" t="s">
        <v>976</v>
      </c>
      <c r="G9120" s="14" t="n">
        <v>12.5</v>
      </c>
      <c r="H9120" s="14" t="n">
        <v>47.23</v>
      </c>
      <c r="I9120" s="14" t="n">
        <v>12.5</v>
      </c>
      <c r="J9120" s="23" t="n">
        <f aca="false">IF(AND(E9120="Priority",ISNUMBER('Cost model'!N126)),'Cost model'!N126,'Cost model'!M126)</f>
        <v>45</v>
      </c>
      <c r="K9120" s="14" t="n">
        <f aca="false">J9120-H9120</f>
        <v>-2.23</v>
      </c>
      <c r="L9120" s="14" t="n">
        <f aca="false">G9120-H9120</f>
        <v>-34.73</v>
      </c>
    </row>
    <row r="9121" customFormat="false" ht="15" hidden="false" customHeight="false" outlineLevel="0" collapsed="false">
      <c r="A9121" s="2" t="s">
        <v>174</v>
      </c>
      <c r="B9121" s="2" t="s">
        <v>174</v>
      </c>
      <c r="C9121" s="2" t="s">
        <v>49</v>
      </c>
      <c r="D9121" s="2" t="s">
        <v>10</v>
      </c>
      <c r="E9121" s="2" t="s">
        <v>74</v>
      </c>
      <c r="F9121" s="2" t="s">
        <v>977</v>
      </c>
      <c r="G9121" s="14" t="n">
        <v>17.5</v>
      </c>
      <c r="H9121" s="14" t="n">
        <v>23.88</v>
      </c>
      <c r="I9121" s="14" t="n">
        <v>17.5</v>
      </c>
      <c r="J9121" s="23" t="n">
        <f aca="false">IF(AND(E9121="Priority",ISNUMBER('Cost model'!N169)),'Cost model'!N169,'Cost model'!M169)</f>
        <v>18.5</v>
      </c>
      <c r="K9121" s="14" t="n">
        <f aca="false">J9121-H9121</f>
        <v>-5.38</v>
      </c>
      <c r="L9121" s="14" t="n">
        <f aca="false">G9121-H9121</f>
        <v>-6.38</v>
      </c>
    </row>
    <row r="9122" customFormat="false" ht="15" hidden="false" customHeight="false" outlineLevel="0" collapsed="false">
      <c r="A9122" s="2" t="s">
        <v>221</v>
      </c>
      <c r="B9122" s="2" t="s">
        <v>221</v>
      </c>
      <c r="C9122" s="2" t="s">
        <v>48</v>
      </c>
      <c r="D9122" s="2" t="s">
        <v>10</v>
      </c>
      <c r="E9122" s="2" t="s">
        <v>74</v>
      </c>
      <c r="F9122" s="2" t="s">
        <v>977</v>
      </c>
      <c r="G9122" s="14" t="n">
        <v>12.5</v>
      </c>
      <c r="H9122" s="14" t="n">
        <v>7.84</v>
      </c>
      <c r="I9122" s="14" t="n">
        <v>12.5</v>
      </c>
      <c r="J9122" s="23" t="n">
        <f aca="false">IF(AND(E9122="Priority",ISNUMBER('Cost model'!N738)),'Cost model'!N738,'Cost model'!M738)</f>
        <v>11.5</v>
      </c>
      <c r="K9122" s="14" t="n">
        <f aca="false">J9122-H9122</f>
        <v>3.66</v>
      </c>
      <c r="L9122" s="14" t="n">
        <f aca="false">G9122-H9122</f>
        <v>4.66</v>
      </c>
    </row>
    <row r="9123" customFormat="false" ht="15" hidden="false" customHeight="false" outlineLevel="0" collapsed="false">
      <c r="A9123" s="2" t="s">
        <v>124</v>
      </c>
      <c r="B9123" s="2" t="s">
        <v>124</v>
      </c>
      <c r="C9123" s="2" t="s">
        <v>47</v>
      </c>
      <c r="D9123" s="2" t="s">
        <v>10</v>
      </c>
      <c r="E9123" s="2" t="s">
        <v>74</v>
      </c>
      <c r="F9123" s="2" t="s">
        <v>977</v>
      </c>
      <c r="G9123" s="14" t="n">
        <v>9.5</v>
      </c>
      <c r="H9123" s="14" t="n">
        <v>7.89</v>
      </c>
      <c r="I9123" s="14" t="n">
        <v>9.5</v>
      </c>
      <c r="J9123" s="23" t="n">
        <f aca="false">IF(AND(E9123="Priority",ISNUMBER('Cost model'!N317)),'Cost model'!N317,'Cost model'!M317)</f>
        <v>10.5</v>
      </c>
      <c r="K9123" s="14" t="n">
        <f aca="false">J9123-H9123</f>
        <v>2.61</v>
      </c>
      <c r="L9123" s="14" t="n">
        <f aca="false">G9123-H9123</f>
        <v>1.61</v>
      </c>
    </row>
    <row r="9124" customFormat="false" ht="15" hidden="false" customHeight="false" outlineLevel="0" collapsed="false">
      <c r="A9124" s="2" t="s">
        <v>142</v>
      </c>
      <c r="B9124" s="2" t="s">
        <v>142</v>
      </c>
      <c r="C9124" s="2" t="s">
        <v>49</v>
      </c>
      <c r="D9124" s="2" t="s">
        <v>10</v>
      </c>
      <c r="E9124" s="2" t="s">
        <v>83</v>
      </c>
      <c r="F9124" s="2" t="s">
        <v>977</v>
      </c>
      <c r="G9124" s="14" t="n">
        <v>24.5</v>
      </c>
      <c r="H9124" s="14" t="n">
        <v>21.1</v>
      </c>
      <c r="I9124" s="14" t="n">
        <v>24.5</v>
      </c>
      <c r="J9124" s="23" t="n">
        <f aca="false">IF(AND(E9124="Priority",ISNUMBER('Cost model'!N634)),'Cost model'!N634,'Cost model'!M634)</f>
        <v>21.5</v>
      </c>
      <c r="K9124" s="14" t="n">
        <f aca="false">J9124-H9124</f>
        <v>0.399999999999999</v>
      </c>
      <c r="L9124" s="14" t="n">
        <f aca="false">G9124-H9124</f>
        <v>3.4</v>
      </c>
    </row>
    <row r="9125" customFormat="false" ht="15" hidden="false" customHeight="false" outlineLevel="0" collapsed="false">
      <c r="A9125" s="2" t="s">
        <v>174</v>
      </c>
      <c r="B9125" s="2" t="s">
        <v>174</v>
      </c>
      <c r="C9125" s="2" t="s">
        <v>48</v>
      </c>
      <c r="D9125" s="2" t="s">
        <v>10</v>
      </c>
      <c r="E9125" s="2" t="s">
        <v>74</v>
      </c>
      <c r="F9125" s="2" t="s">
        <v>977</v>
      </c>
      <c r="G9125" s="14" t="n">
        <v>12.5</v>
      </c>
      <c r="H9125" s="14" t="n">
        <v>9.03</v>
      </c>
      <c r="I9125" s="14" t="n">
        <v>12.5</v>
      </c>
      <c r="J9125" s="23" t="n">
        <f aca="false">IF(AND(E9125="Priority",ISNUMBER('Cost model'!N168)),'Cost model'!N168,'Cost model'!M168)</f>
        <v>13.5</v>
      </c>
      <c r="K9125" s="14" t="n">
        <f aca="false">J9125-H9125</f>
        <v>4.47</v>
      </c>
      <c r="L9125" s="14" t="n">
        <f aca="false">G9125-H9125</f>
        <v>3.47</v>
      </c>
    </row>
    <row r="9126" customFormat="false" ht="15" hidden="false" customHeight="false" outlineLevel="0" collapsed="false">
      <c r="A9126" s="2" t="s">
        <v>174</v>
      </c>
      <c r="B9126" s="2" t="s">
        <v>124</v>
      </c>
      <c r="C9126" s="2" t="s">
        <v>48</v>
      </c>
      <c r="D9126" s="2" t="s">
        <v>12</v>
      </c>
      <c r="E9126" s="2" t="s">
        <v>74</v>
      </c>
      <c r="F9126" s="2" t="s">
        <v>976</v>
      </c>
      <c r="G9126" s="14" t="n">
        <v>12.5</v>
      </c>
      <c r="H9126" s="14" t="n">
        <v>46.84</v>
      </c>
      <c r="I9126" s="14" t="n">
        <v>12.5</v>
      </c>
      <c r="J9126" s="23" t="n">
        <f aca="false">IF(AND(E9126="Priority",ISNUMBER('Cost model'!N111)),'Cost model'!N111,'Cost model'!M111)</f>
        <v>45</v>
      </c>
      <c r="K9126" s="14" t="n">
        <f aca="false">J9126-H9126</f>
        <v>-1.84</v>
      </c>
      <c r="L9126" s="14" t="n">
        <f aca="false">G9126-H9126</f>
        <v>-34.34</v>
      </c>
    </row>
    <row r="9127" customFormat="false" ht="15" hidden="false" customHeight="false" outlineLevel="0" collapsed="false">
      <c r="A9127" s="2" t="s">
        <v>142</v>
      </c>
      <c r="B9127" s="2" t="s">
        <v>158</v>
      </c>
      <c r="C9127" s="2" t="s">
        <v>47</v>
      </c>
      <c r="D9127" s="2" t="s">
        <v>10</v>
      </c>
      <c r="E9127" s="2" t="s">
        <v>74</v>
      </c>
      <c r="F9127" s="2" t="s">
        <v>976</v>
      </c>
      <c r="G9127" s="14" t="n">
        <v>14.5</v>
      </c>
      <c r="H9127" s="14" t="n">
        <v>13.04</v>
      </c>
      <c r="I9127" s="14" t="n">
        <v>14.5</v>
      </c>
      <c r="J9127" s="23" t="n">
        <f aca="false">IF(AND(E9127="Priority",ISNUMBER('Cost model'!N647)),'Cost model'!N647,'Cost model'!M647)</f>
        <v>13.5</v>
      </c>
      <c r="K9127" s="14" t="n">
        <f aca="false">J9127-H9127</f>
        <v>0.460000000000001</v>
      </c>
      <c r="L9127" s="14" t="n">
        <f aca="false">G9127-H9127</f>
        <v>1.46</v>
      </c>
    </row>
    <row r="9128" customFormat="false" ht="15" hidden="false" customHeight="false" outlineLevel="0" collapsed="false">
      <c r="A9128" s="2" t="s">
        <v>142</v>
      </c>
      <c r="B9128" s="2" t="s">
        <v>124</v>
      </c>
      <c r="C9128" s="2" t="s">
        <v>49</v>
      </c>
      <c r="D9128" s="2" t="s">
        <v>12</v>
      </c>
      <c r="E9128" s="2" t="s">
        <v>74</v>
      </c>
      <c r="F9128" s="2" t="s">
        <v>976</v>
      </c>
      <c r="G9128" s="14" t="n">
        <v>19.5</v>
      </c>
      <c r="H9128" s="14" t="n">
        <v>55.51</v>
      </c>
      <c r="I9128" s="14" t="n">
        <v>19.5</v>
      </c>
      <c r="J9128" s="23" t="n">
        <f aca="false">IF(AND(E9128="Priority",ISNUMBER('Cost model'!N667)),'Cost model'!N667,'Cost model'!M667)</f>
        <v>55</v>
      </c>
      <c r="K9128" s="14" t="n">
        <f aca="false">J9128-H9128</f>
        <v>-0.509999999999998</v>
      </c>
      <c r="L9128" s="14" t="n">
        <f aca="false">G9128-H9128</f>
        <v>-36.01</v>
      </c>
    </row>
    <row r="9129" customFormat="false" ht="15" hidden="false" customHeight="false" outlineLevel="0" collapsed="false">
      <c r="A9129" s="2" t="s">
        <v>142</v>
      </c>
      <c r="B9129" s="2" t="s">
        <v>124</v>
      </c>
      <c r="C9129" s="2" t="s">
        <v>48</v>
      </c>
      <c r="D9129" s="2" t="s">
        <v>12</v>
      </c>
      <c r="E9129" s="2" t="s">
        <v>74</v>
      </c>
      <c r="F9129" s="2" t="s">
        <v>976</v>
      </c>
      <c r="G9129" s="14" t="n">
        <v>12.5</v>
      </c>
      <c r="H9129" s="14" t="n">
        <v>48.04</v>
      </c>
      <c r="I9129" s="14" t="n">
        <v>19.5</v>
      </c>
      <c r="J9129" s="23" t="n">
        <f aca="false">IF(AND(E9129="Priority",ISNUMBER('Cost model'!N666)),'Cost model'!N666,'Cost model'!M666)</f>
        <v>45</v>
      </c>
      <c r="K9129" s="14" t="n">
        <f aca="false">J9129-H9129</f>
        <v>-3.04</v>
      </c>
      <c r="L9129" s="14" t="n">
        <f aca="false">G9129-H9129</f>
        <v>-35.54</v>
      </c>
    </row>
    <row r="9130" customFormat="false" ht="15" hidden="false" customHeight="false" outlineLevel="0" collapsed="false">
      <c r="A9130" s="2" t="s">
        <v>174</v>
      </c>
      <c r="B9130" s="2" t="s">
        <v>174</v>
      </c>
      <c r="C9130" s="2" t="s">
        <v>48</v>
      </c>
      <c r="D9130" s="2" t="s">
        <v>13</v>
      </c>
      <c r="E9130" s="2" t="s">
        <v>83</v>
      </c>
      <c r="F9130" s="2" t="s">
        <v>977</v>
      </c>
      <c r="G9130" s="14" t="n">
        <v>45</v>
      </c>
      <c r="H9130" s="14" t="n">
        <v>104.87</v>
      </c>
      <c r="I9130" s="14" t="n">
        <v>45</v>
      </c>
      <c r="J9130" s="23" t="n">
        <f aca="false">IF(AND(E9130="Priority",ISNUMBER('Cost model'!N174)),'Cost model'!N174,'Cost model'!M174)</f>
        <v>95</v>
      </c>
      <c r="K9130" s="14" t="n">
        <f aca="false">J9130-H9130</f>
        <v>-9.87000000000001</v>
      </c>
      <c r="L9130" s="14" t="n">
        <f aca="false">G9130-H9130</f>
        <v>-59.87</v>
      </c>
    </row>
    <row r="9131" customFormat="false" ht="15" hidden="false" customHeight="false" outlineLevel="0" collapsed="false">
      <c r="A9131" s="2" t="s">
        <v>221</v>
      </c>
      <c r="B9131" s="2" t="s">
        <v>221</v>
      </c>
      <c r="C9131" s="2" t="s">
        <v>47</v>
      </c>
      <c r="D9131" s="2" t="s">
        <v>12</v>
      </c>
      <c r="E9131" s="2" t="s">
        <v>74</v>
      </c>
      <c r="F9131" s="2" t="s">
        <v>977</v>
      </c>
      <c r="G9131" s="14" t="n">
        <v>9.5</v>
      </c>
      <c r="H9131" s="14" t="n">
        <v>24.95</v>
      </c>
      <c r="I9131" s="14" t="n">
        <v>9.5</v>
      </c>
      <c r="J9131" s="23" t="n">
        <f aca="false">IF(AND(E9131="Priority",ISNUMBER('Cost model'!N740)),'Cost model'!N740,'Cost model'!M740)</f>
        <v>22.5</v>
      </c>
      <c r="K9131" s="14" t="n">
        <f aca="false">J9131-H9131</f>
        <v>-2.45</v>
      </c>
      <c r="L9131" s="14" t="n">
        <f aca="false">G9131-H9131</f>
        <v>-15.45</v>
      </c>
    </row>
    <row r="9132" customFormat="false" ht="15" hidden="false" customHeight="false" outlineLevel="0" collapsed="false">
      <c r="A9132" s="2" t="s">
        <v>174</v>
      </c>
      <c r="B9132" s="2" t="s">
        <v>174</v>
      </c>
      <c r="C9132" s="2" t="s">
        <v>49</v>
      </c>
      <c r="D9132" s="2" t="s">
        <v>12</v>
      </c>
      <c r="E9132" s="2" t="s">
        <v>74</v>
      </c>
      <c r="F9132" s="2" t="s">
        <v>977</v>
      </c>
      <c r="G9132" s="14" t="n">
        <v>19.5</v>
      </c>
      <c r="H9132" s="14" t="n">
        <v>14.45</v>
      </c>
      <c r="I9132" s="14" t="n">
        <v>19.5</v>
      </c>
      <c r="J9132" s="23" t="n">
        <f aca="false">IF(AND(E9132="Priority",ISNUMBER('Cost model'!N172)),'Cost model'!N172,'Cost model'!M172)</f>
        <v>45</v>
      </c>
      <c r="K9132" s="14" t="n">
        <f aca="false">J9132-H9132</f>
        <v>30.55</v>
      </c>
      <c r="L9132" s="14" t="n">
        <f aca="false">G9132-H9132</f>
        <v>5.05</v>
      </c>
    </row>
    <row r="9133" customFormat="false" ht="15" hidden="false" customHeight="false" outlineLevel="0" collapsed="false">
      <c r="A9133" s="2" t="s">
        <v>221</v>
      </c>
      <c r="B9133" s="2" t="s">
        <v>124</v>
      </c>
      <c r="C9133" s="2" t="s">
        <v>47</v>
      </c>
      <c r="D9133" s="2" t="s">
        <v>10</v>
      </c>
      <c r="E9133" s="2" t="s">
        <v>74</v>
      </c>
      <c r="F9133" s="2" t="s">
        <v>976</v>
      </c>
      <c r="G9133" s="14" t="n">
        <v>10</v>
      </c>
      <c r="H9133" s="14" t="n">
        <v>10.96</v>
      </c>
      <c r="I9133" s="14" t="n">
        <v>19.5</v>
      </c>
      <c r="J9133" s="23" t="n">
        <f aca="false">IF(AND(E9133="Priority",ISNUMBER('Cost model'!N797)),'Cost model'!N797,'Cost model'!M797)</f>
        <v>14.5</v>
      </c>
      <c r="K9133" s="14" t="n">
        <f aca="false">J9133-H9133</f>
        <v>3.54</v>
      </c>
      <c r="L9133" s="14" t="n">
        <f aca="false">G9133-H9133</f>
        <v>-0.960000000000001</v>
      </c>
    </row>
    <row r="9134" customFormat="false" ht="15" hidden="false" customHeight="false" outlineLevel="0" collapsed="false">
      <c r="A9134" s="2" t="s">
        <v>124</v>
      </c>
      <c r="B9134" s="2" t="s">
        <v>124</v>
      </c>
      <c r="C9134" s="2" t="s">
        <v>47</v>
      </c>
      <c r="D9134" s="2" t="s">
        <v>13</v>
      </c>
      <c r="E9134" s="2" t="s">
        <v>83</v>
      </c>
      <c r="F9134" s="2" t="s">
        <v>977</v>
      </c>
      <c r="G9134" s="14" t="n">
        <v>45</v>
      </c>
      <c r="H9134" s="14" t="n">
        <v>52.84</v>
      </c>
      <c r="I9134" s="14" t="n">
        <v>45</v>
      </c>
      <c r="J9134" s="23" t="n">
        <f aca="false">IF(AND(E9134="Priority",ISNUMBER('Cost model'!N323)),'Cost model'!N323,'Cost model'!M323)</f>
        <v>85</v>
      </c>
      <c r="K9134" s="14" t="n">
        <f aca="false">J9134-H9134</f>
        <v>32.16</v>
      </c>
      <c r="L9134" s="14" t="n">
        <f aca="false">G9134-H9134</f>
        <v>-7.84</v>
      </c>
    </row>
    <row r="9135" customFormat="false" ht="15" hidden="false" customHeight="false" outlineLevel="0" collapsed="false">
      <c r="A9135" s="2" t="s">
        <v>142</v>
      </c>
      <c r="B9135" s="2" t="s">
        <v>142</v>
      </c>
      <c r="C9135" s="2" t="s">
        <v>48</v>
      </c>
      <c r="D9135" s="2" t="s">
        <v>10</v>
      </c>
      <c r="E9135" s="2" t="s">
        <v>74</v>
      </c>
      <c r="F9135" s="2" t="s">
        <v>977</v>
      </c>
      <c r="G9135" s="14" t="n">
        <v>12.5</v>
      </c>
      <c r="H9135" s="14" t="n">
        <v>8.86</v>
      </c>
      <c r="I9135" s="14" t="n">
        <v>12.5</v>
      </c>
      <c r="J9135" s="23" t="n">
        <f aca="false">IF(AND(E9135="Priority",ISNUMBER('Cost model'!N633)),'Cost model'!N633,'Cost model'!M633)</f>
        <v>11.5</v>
      </c>
      <c r="K9135" s="14" t="n">
        <f aca="false">J9135-H9135</f>
        <v>2.64</v>
      </c>
      <c r="L9135" s="14" t="n">
        <f aca="false">G9135-H9135</f>
        <v>3.64</v>
      </c>
    </row>
    <row r="9136" customFormat="false" ht="15" hidden="false" customHeight="false" outlineLevel="0" collapsed="false">
      <c r="A9136" s="2" t="s">
        <v>174</v>
      </c>
      <c r="B9136" s="2" t="s">
        <v>174</v>
      </c>
      <c r="C9136" s="2" t="s">
        <v>49</v>
      </c>
      <c r="D9136" s="2" t="s">
        <v>12</v>
      </c>
      <c r="E9136" s="2" t="s">
        <v>74</v>
      </c>
      <c r="F9136" s="2" t="s">
        <v>977</v>
      </c>
      <c r="G9136" s="14" t="n">
        <v>19.5</v>
      </c>
      <c r="H9136" s="14" t="n">
        <v>69.8</v>
      </c>
      <c r="I9136" s="14" t="n">
        <v>19.5</v>
      </c>
      <c r="J9136" s="23" t="n">
        <f aca="false">IF(AND(E9136="Priority",ISNUMBER('Cost model'!N172)),'Cost model'!N172,'Cost model'!M172)</f>
        <v>45</v>
      </c>
      <c r="K9136" s="14" t="n">
        <f aca="false">J9136-H9136</f>
        <v>-24.8</v>
      </c>
      <c r="L9136" s="14" t="n">
        <f aca="false">G9136-H9136</f>
        <v>-50.3</v>
      </c>
    </row>
    <row r="9137" customFormat="false" ht="15" hidden="false" customHeight="false" outlineLevel="0" collapsed="false">
      <c r="A9137" s="2" t="s">
        <v>142</v>
      </c>
      <c r="B9137" s="2" t="s">
        <v>142</v>
      </c>
      <c r="C9137" s="2" t="s">
        <v>48</v>
      </c>
      <c r="D9137" s="2" t="s">
        <v>10</v>
      </c>
      <c r="E9137" s="2" t="s">
        <v>74</v>
      </c>
      <c r="F9137" s="2" t="s">
        <v>977</v>
      </c>
      <c r="G9137" s="14" t="n">
        <v>12.5</v>
      </c>
      <c r="H9137" s="14" t="n">
        <v>23.98</v>
      </c>
      <c r="I9137" s="14" t="n">
        <v>12.5</v>
      </c>
      <c r="J9137" s="23" t="n">
        <f aca="false">IF(AND(E9137="Priority",ISNUMBER('Cost model'!N633)),'Cost model'!N633,'Cost model'!M633)</f>
        <v>11.5</v>
      </c>
      <c r="K9137" s="14" t="n">
        <f aca="false">J9137-H9137</f>
        <v>-12.48</v>
      </c>
      <c r="L9137" s="14" t="n">
        <f aca="false">G9137-H9137</f>
        <v>-11.48</v>
      </c>
    </row>
    <row r="9138" customFormat="false" ht="15" hidden="false" customHeight="false" outlineLevel="0" collapsed="false">
      <c r="A9138" s="2" t="s">
        <v>123</v>
      </c>
      <c r="B9138" s="2" t="s">
        <v>174</v>
      </c>
      <c r="C9138" s="2" t="s">
        <v>47</v>
      </c>
      <c r="D9138" s="2" t="s">
        <v>10</v>
      </c>
      <c r="E9138" s="2" t="s">
        <v>74</v>
      </c>
      <c r="F9138" s="2" t="s">
        <v>976</v>
      </c>
      <c r="G9138" s="14" t="n">
        <v>14.5</v>
      </c>
      <c r="H9138" s="14" t="n">
        <v>8.86</v>
      </c>
      <c r="I9138" s="14" t="n">
        <v>14.5</v>
      </c>
      <c r="J9138" s="23" t="n">
        <f aca="false">IF(AND(E9138="Priority",ISNUMBER('Cost model'!N47)),'Cost model'!N47,'Cost model'!M47)</f>
        <v>12.5</v>
      </c>
      <c r="K9138" s="14" t="n">
        <f aca="false">J9138-H9138</f>
        <v>3.64</v>
      </c>
      <c r="L9138" s="14" t="n">
        <f aca="false">G9138-H9138</f>
        <v>5.64</v>
      </c>
    </row>
    <row r="9139" customFormat="false" ht="15" hidden="false" customHeight="false" outlineLevel="0" collapsed="false">
      <c r="A9139" s="2" t="s">
        <v>124</v>
      </c>
      <c r="B9139" s="2" t="s">
        <v>124</v>
      </c>
      <c r="C9139" s="2" t="s">
        <v>47</v>
      </c>
      <c r="D9139" s="2" t="s">
        <v>12</v>
      </c>
      <c r="E9139" s="2" t="s">
        <v>74</v>
      </c>
      <c r="F9139" s="2" t="s">
        <v>977</v>
      </c>
      <c r="G9139" s="14" t="n">
        <v>9.5</v>
      </c>
      <c r="H9139" s="14" t="n">
        <v>28.88</v>
      </c>
      <c r="I9139" s="14" t="n">
        <v>9.5</v>
      </c>
      <c r="J9139" s="23" t="n">
        <f aca="false">IF(AND(E9139="Priority",ISNUMBER('Cost model'!N320)),'Cost model'!N320,'Cost model'!M320)</f>
        <v>24.5</v>
      </c>
      <c r="K9139" s="14" t="n">
        <f aca="false">J9139-H9139</f>
        <v>-4.38</v>
      </c>
      <c r="L9139" s="14" t="n">
        <f aca="false">G9139-H9139</f>
        <v>-19.38</v>
      </c>
    </row>
    <row r="9140" customFormat="false" ht="15" hidden="false" customHeight="false" outlineLevel="0" collapsed="false">
      <c r="A9140" s="2" t="s">
        <v>205</v>
      </c>
      <c r="B9140" s="2" t="s">
        <v>142</v>
      </c>
      <c r="C9140" s="2" t="s">
        <v>47</v>
      </c>
      <c r="D9140" s="2" t="s">
        <v>12</v>
      </c>
      <c r="E9140" s="2" t="s">
        <v>83</v>
      </c>
      <c r="F9140" s="2" t="s">
        <v>976</v>
      </c>
      <c r="G9140" s="14" t="n">
        <v>24.5</v>
      </c>
      <c r="H9140" s="14" t="n">
        <v>44.14</v>
      </c>
      <c r="I9140" s="14" t="n">
        <v>24.5</v>
      </c>
      <c r="J9140" s="23" t="n">
        <f aca="false">IF(AND(E9140="Priority",ISNUMBER('Cost model'!N545)),'Cost model'!N545,'Cost model'!M545)</f>
        <v>70</v>
      </c>
      <c r="K9140" s="14" t="n">
        <f aca="false">J9140-H9140</f>
        <v>25.86</v>
      </c>
      <c r="L9140" s="14" t="n">
        <f aca="false">G9140-H9140</f>
        <v>-19.64</v>
      </c>
    </row>
    <row r="9141" customFormat="false" ht="15" hidden="false" customHeight="false" outlineLevel="0" collapsed="false">
      <c r="A9141" s="2" t="s">
        <v>142</v>
      </c>
      <c r="B9141" s="2" t="s">
        <v>124</v>
      </c>
      <c r="C9141" s="2" t="s">
        <v>47</v>
      </c>
      <c r="D9141" s="2" t="s">
        <v>12</v>
      </c>
      <c r="E9141" s="2" t="s">
        <v>74</v>
      </c>
      <c r="F9141" s="2" t="s">
        <v>976</v>
      </c>
      <c r="G9141" s="14" t="n">
        <v>9.5</v>
      </c>
      <c r="H9141" s="14" t="n">
        <v>42.01</v>
      </c>
      <c r="I9141" s="14" t="n">
        <v>19.5</v>
      </c>
      <c r="J9141" s="23" t="n">
        <f aca="false">IF(AND(E9141="Priority",ISNUMBER('Cost model'!N665)),'Cost model'!N665,'Cost model'!M665)</f>
        <v>40</v>
      </c>
      <c r="K9141" s="14" t="n">
        <f aca="false">J9141-H9141</f>
        <v>-2.01</v>
      </c>
      <c r="L9141" s="14" t="n">
        <f aca="false">G9141-H9141</f>
        <v>-32.51</v>
      </c>
    </row>
    <row r="9142" customFormat="false" ht="15" hidden="false" customHeight="false" outlineLevel="0" collapsed="false">
      <c r="A9142" s="2" t="s">
        <v>142</v>
      </c>
      <c r="B9142" s="2" t="s">
        <v>142</v>
      </c>
      <c r="C9142" s="2" t="s">
        <v>48</v>
      </c>
      <c r="D9142" s="2" t="s">
        <v>10</v>
      </c>
      <c r="E9142" s="2" t="s">
        <v>74</v>
      </c>
      <c r="F9142" s="2" t="s">
        <v>977</v>
      </c>
      <c r="G9142" s="14" t="n">
        <v>12.5</v>
      </c>
      <c r="H9142" s="14" t="n">
        <v>23.88</v>
      </c>
      <c r="I9142" s="14" t="n">
        <v>12.5</v>
      </c>
      <c r="J9142" s="23" t="n">
        <f aca="false">IF(AND(E9142="Priority",ISNUMBER('Cost model'!N633)),'Cost model'!N633,'Cost model'!M633)</f>
        <v>11.5</v>
      </c>
      <c r="K9142" s="14" t="n">
        <f aca="false">J9142-H9142</f>
        <v>-12.38</v>
      </c>
      <c r="L9142" s="14" t="n">
        <f aca="false">G9142-H9142</f>
        <v>-11.38</v>
      </c>
    </row>
    <row r="9143" customFormat="false" ht="15" hidden="false" customHeight="false" outlineLevel="0" collapsed="false">
      <c r="A9143" s="2" t="s">
        <v>221</v>
      </c>
      <c r="B9143" s="2" t="s">
        <v>221</v>
      </c>
      <c r="C9143" s="2" t="s">
        <v>47</v>
      </c>
      <c r="D9143" s="2" t="s">
        <v>10</v>
      </c>
      <c r="E9143" s="2" t="s">
        <v>83</v>
      </c>
      <c r="F9143" s="2" t="s">
        <v>977</v>
      </c>
      <c r="G9143" s="14" t="n">
        <v>14.5</v>
      </c>
      <c r="H9143" s="14" t="n">
        <v>14.1</v>
      </c>
      <c r="I9143" s="14" t="n">
        <v>14.5</v>
      </c>
      <c r="J9143" s="23" t="n">
        <f aca="false">IF(AND(E9143="Priority",ISNUMBER('Cost model'!N737)),'Cost model'!N737,'Cost model'!M737)</f>
        <v>13.5</v>
      </c>
      <c r="K9143" s="14" t="n">
        <f aca="false">J9143-H9143</f>
        <v>-0.6</v>
      </c>
      <c r="L9143" s="14" t="n">
        <f aca="false">G9143-H9143</f>
        <v>0.4</v>
      </c>
    </row>
    <row r="9144" customFormat="false" ht="15" hidden="false" customHeight="false" outlineLevel="0" collapsed="false">
      <c r="A9144" s="2" t="s">
        <v>174</v>
      </c>
      <c r="B9144" s="2" t="s">
        <v>142</v>
      </c>
      <c r="C9144" s="2" t="s">
        <v>48</v>
      </c>
      <c r="D9144" s="2" t="s">
        <v>12</v>
      </c>
      <c r="E9144" s="2" t="s">
        <v>83</v>
      </c>
      <c r="F9144" s="2" t="s">
        <v>976</v>
      </c>
      <c r="G9144" s="14" t="n">
        <v>19.5</v>
      </c>
      <c r="H9144" s="14" t="n">
        <v>119.63</v>
      </c>
      <c r="I9144" s="14" t="n">
        <v>19.5</v>
      </c>
      <c r="J9144" s="23" t="n">
        <f aca="false">IF(AND(E9144="Priority",ISNUMBER('Cost model'!N126)),'Cost model'!N126,'Cost model'!M126)</f>
        <v>60</v>
      </c>
      <c r="K9144" s="14" t="n">
        <f aca="false">J9144-H9144</f>
        <v>-59.63</v>
      </c>
      <c r="L9144" s="14" t="n">
        <f aca="false">G9144-H9144</f>
        <v>-100.13</v>
      </c>
    </row>
    <row r="9145" customFormat="false" ht="15" hidden="false" customHeight="false" outlineLevel="0" collapsed="false">
      <c r="A9145" s="2" t="s">
        <v>142</v>
      </c>
      <c r="B9145" s="2" t="s">
        <v>142</v>
      </c>
      <c r="C9145" s="2" t="s">
        <v>47</v>
      </c>
      <c r="D9145" s="2" t="s">
        <v>12</v>
      </c>
      <c r="E9145" s="2" t="s">
        <v>83</v>
      </c>
      <c r="F9145" s="2" t="s">
        <v>977</v>
      </c>
      <c r="G9145" s="14" t="n">
        <v>19.5</v>
      </c>
      <c r="H9145" s="14" t="n">
        <v>52.34</v>
      </c>
      <c r="I9145" s="14" t="n">
        <v>19.5</v>
      </c>
      <c r="J9145" s="23" t="n">
        <f aca="false">IF(AND(E9145="Priority",ISNUMBER('Cost model'!N635)),'Cost model'!N635,'Cost model'!M635)</f>
        <v>40</v>
      </c>
      <c r="K9145" s="14" t="n">
        <f aca="false">J9145-H9145</f>
        <v>-12.34</v>
      </c>
      <c r="L9145" s="14" t="n">
        <f aca="false">G9145-H9145</f>
        <v>-32.84</v>
      </c>
    </row>
    <row r="9146" customFormat="false" ht="15" hidden="false" customHeight="false" outlineLevel="0" collapsed="false">
      <c r="A9146" s="2" t="s">
        <v>174</v>
      </c>
      <c r="B9146" s="2" t="s">
        <v>124</v>
      </c>
      <c r="C9146" s="2" t="s">
        <v>47</v>
      </c>
      <c r="D9146" s="2" t="s">
        <v>10</v>
      </c>
      <c r="E9146" s="2" t="s">
        <v>74</v>
      </c>
      <c r="F9146" s="2" t="s">
        <v>976</v>
      </c>
      <c r="G9146" s="14" t="n">
        <v>9.5</v>
      </c>
      <c r="H9146" s="14" t="n">
        <v>8.03</v>
      </c>
      <c r="I9146" s="14" t="n">
        <v>9.5</v>
      </c>
      <c r="J9146" s="23" t="n">
        <f aca="false">IF(AND(E9146="Priority",ISNUMBER('Cost model'!N107)),'Cost model'!N107,'Cost model'!M107)</f>
        <v>12.5</v>
      </c>
      <c r="K9146" s="14" t="n">
        <f aca="false">J9146-H9146</f>
        <v>4.47</v>
      </c>
      <c r="L9146" s="14" t="n">
        <f aca="false">G9146-H9146</f>
        <v>1.47</v>
      </c>
    </row>
    <row r="9147" customFormat="false" ht="15" hidden="false" customHeight="false" outlineLevel="0" collapsed="false">
      <c r="A9147" s="2" t="s">
        <v>174</v>
      </c>
      <c r="B9147" s="2" t="s">
        <v>174</v>
      </c>
      <c r="C9147" s="2" t="s">
        <v>48</v>
      </c>
      <c r="D9147" s="2" t="s">
        <v>10</v>
      </c>
      <c r="E9147" s="2" t="s">
        <v>74</v>
      </c>
      <c r="F9147" s="2" t="s">
        <v>977</v>
      </c>
      <c r="G9147" s="14" t="n">
        <v>12.5</v>
      </c>
      <c r="H9147" s="14" t="n">
        <v>8.86</v>
      </c>
      <c r="I9147" s="14" t="n">
        <v>12.5</v>
      </c>
      <c r="J9147" s="23" t="n">
        <f aca="false">IF(AND(E9147="Priority",ISNUMBER('Cost model'!N168)),'Cost model'!N168,'Cost model'!M168)</f>
        <v>13.5</v>
      </c>
      <c r="K9147" s="14" t="n">
        <f aca="false">J9147-H9147</f>
        <v>4.64</v>
      </c>
      <c r="L9147" s="14" t="n">
        <f aca="false">G9147-H9147</f>
        <v>3.64</v>
      </c>
    </row>
    <row r="9148" customFormat="false" ht="15" hidden="false" customHeight="false" outlineLevel="0" collapsed="false">
      <c r="A9148" s="2" t="s">
        <v>174</v>
      </c>
      <c r="B9148" s="2" t="s">
        <v>174</v>
      </c>
      <c r="C9148" s="2" t="s">
        <v>47</v>
      </c>
      <c r="D9148" s="2" t="s">
        <v>10</v>
      </c>
      <c r="E9148" s="2" t="s">
        <v>74</v>
      </c>
      <c r="F9148" s="2" t="s">
        <v>977</v>
      </c>
      <c r="G9148" s="14" t="n">
        <v>9.5</v>
      </c>
      <c r="H9148" s="14" t="n">
        <v>7.38</v>
      </c>
      <c r="I9148" s="14" t="n">
        <v>9.5</v>
      </c>
      <c r="J9148" s="23" t="n">
        <f aca="false">IF(AND(E9148="Priority",ISNUMBER('Cost model'!N167)),'Cost model'!N167,'Cost model'!M167)</f>
        <v>8.5</v>
      </c>
      <c r="K9148" s="14" t="n">
        <f aca="false">J9148-H9148</f>
        <v>1.12</v>
      </c>
      <c r="L9148" s="14" t="n">
        <f aca="false">G9148-H9148</f>
        <v>2.12</v>
      </c>
    </row>
    <row r="9149" customFormat="false" ht="15" hidden="false" customHeight="false" outlineLevel="0" collapsed="false">
      <c r="A9149" s="2" t="s">
        <v>221</v>
      </c>
      <c r="B9149" s="2" t="s">
        <v>221</v>
      </c>
      <c r="C9149" s="2" t="s">
        <v>47</v>
      </c>
      <c r="D9149" s="2" t="s">
        <v>10</v>
      </c>
      <c r="E9149" s="2" t="s">
        <v>83</v>
      </c>
      <c r="F9149" s="2" t="s">
        <v>977</v>
      </c>
      <c r="G9149" s="14" t="n">
        <v>14.5</v>
      </c>
      <c r="H9149" s="14" t="n">
        <v>14.1</v>
      </c>
      <c r="I9149" s="14" t="n">
        <v>14.5</v>
      </c>
      <c r="J9149" s="23" t="n">
        <f aca="false">IF(AND(E9149="Priority",ISNUMBER('Cost model'!N737)),'Cost model'!N737,'Cost model'!M737)</f>
        <v>13.5</v>
      </c>
      <c r="K9149" s="14" t="n">
        <f aca="false">J9149-H9149</f>
        <v>-0.6</v>
      </c>
      <c r="L9149" s="14" t="n">
        <f aca="false">G9149-H9149</f>
        <v>0.4</v>
      </c>
    </row>
    <row r="9150" customFormat="false" ht="15" hidden="false" customHeight="false" outlineLevel="0" collapsed="false">
      <c r="A9150" s="2" t="s">
        <v>124</v>
      </c>
      <c r="B9150" s="2" t="s">
        <v>124</v>
      </c>
      <c r="C9150" s="2" t="s">
        <v>47</v>
      </c>
      <c r="D9150" s="2" t="s">
        <v>12</v>
      </c>
      <c r="E9150" s="2" t="s">
        <v>74</v>
      </c>
      <c r="F9150" s="2" t="s">
        <v>977</v>
      </c>
      <c r="G9150" s="14" t="n">
        <v>9.5</v>
      </c>
      <c r="H9150" s="14" t="n">
        <v>28.24</v>
      </c>
      <c r="I9150" s="14" t="n">
        <v>9.5</v>
      </c>
      <c r="J9150" s="23" t="n">
        <f aca="false">IF(AND(E9150="Priority",ISNUMBER('Cost model'!N320)),'Cost model'!N320,'Cost model'!M320)</f>
        <v>24.5</v>
      </c>
      <c r="K9150" s="14" t="n">
        <f aca="false">J9150-H9150</f>
        <v>-3.74</v>
      </c>
      <c r="L9150" s="14" t="n">
        <f aca="false">G9150-H9150</f>
        <v>-18.74</v>
      </c>
    </row>
    <row r="9151" customFormat="false" ht="15" hidden="false" customHeight="false" outlineLevel="0" collapsed="false">
      <c r="A9151" s="2" t="s">
        <v>142</v>
      </c>
      <c r="B9151" s="2" t="s">
        <v>142</v>
      </c>
      <c r="C9151" s="2" t="s">
        <v>47</v>
      </c>
      <c r="D9151" s="2" t="s">
        <v>12</v>
      </c>
      <c r="E9151" s="2" t="s">
        <v>74</v>
      </c>
      <c r="F9151" s="2" t="s">
        <v>977</v>
      </c>
      <c r="G9151" s="14" t="n">
        <v>9.5</v>
      </c>
      <c r="H9151" s="14" t="n">
        <v>42.2</v>
      </c>
      <c r="I9151" s="14" t="n">
        <v>9.5</v>
      </c>
      <c r="J9151" s="23" t="n">
        <f aca="false">IF(AND(E9151="Priority",ISNUMBER('Cost model'!N635)),'Cost model'!N635,'Cost model'!M635)</f>
        <v>30.5</v>
      </c>
      <c r="K9151" s="14" t="n">
        <f aca="false">J9151-H9151</f>
        <v>-11.7</v>
      </c>
      <c r="L9151" s="14" t="n">
        <f aca="false">G9151-H9151</f>
        <v>-32.7</v>
      </c>
    </row>
    <row r="9152" customFormat="false" ht="15" hidden="false" customHeight="false" outlineLevel="0" collapsed="false">
      <c r="A9152" s="2" t="s">
        <v>174</v>
      </c>
      <c r="B9152" s="2" t="s">
        <v>142</v>
      </c>
      <c r="C9152" s="2" t="s">
        <v>48</v>
      </c>
      <c r="D9152" s="2" t="s">
        <v>12</v>
      </c>
      <c r="E9152" s="2" t="s">
        <v>74</v>
      </c>
      <c r="F9152" s="2" t="s">
        <v>976</v>
      </c>
      <c r="G9152" s="14" t="n">
        <v>12.5</v>
      </c>
      <c r="H9152" s="14" t="n">
        <v>48.41</v>
      </c>
      <c r="I9152" s="14" t="n">
        <v>12.5</v>
      </c>
      <c r="J9152" s="23" t="n">
        <f aca="false">IF(AND(E9152="Priority",ISNUMBER('Cost model'!N126)),'Cost model'!N126,'Cost model'!M126)</f>
        <v>45</v>
      </c>
      <c r="K9152" s="14" t="n">
        <f aca="false">J9152-H9152</f>
        <v>-3.41</v>
      </c>
      <c r="L9152" s="14" t="n">
        <f aca="false">G9152-H9152</f>
        <v>-35.91</v>
      </c>
    </row>
    <row r="9153" customFormat="false" ht="15" hidden="false" customHeight="false" outlineLevel="0" collapsed="false">
      <c r="A9153" s="2" t="s">
        <v>174</v>
      </c>
      <c r="B9153" s="2" t="s">
        <v>174</v>
      </c>
      <c r="C9153" s="2" t="s">
        <v>48</v>
      </c>
      <c r="D9153" s="2" t="s">
        <v>10</v>
      </c>
      <c r="E9153" s="2" t="s">
        <v>74</v>
      </c>
      <c r="F9153" s="2" t="s">
        <v>977</v>
      </c>
      <c r="G9153" s="14" t="n">
        <v>12.5</v>
      </c>
      <c r="H9153" s="14" t="n">
        <v>11.29</v>
      </c>
      <c r="I9153" s="14" t="n">
        <v>12.5</v>
      </c>
      <c r="J9153" s="23" t="n">
        <f aca="false">IF(AND(E9153="Priority",ISNUMBER('Cost model'!N168)),'Cost model'!N168,'Cost model'!M168)</f>
        <v>13.5</v>
      </c>
      <c r="K9153" s="14" t="n">
        <f aca="false">J9153-H9153</f>
        <v>2.21</v>
      </c>
      <c r="L9153" s="14" t="n">
        <f aca="false">G9153-H9153</f>
        <v>1.21</v>
      </c>
    </row>
    <row r="9154" customFormat="false" ht="15" hidden="false" customHeight="false" outlineLevel="0" collapsed="false">
      <c r="A9154" s="2" t="s">
        <v>221</v>
      </c>
      <c r="B9154" s="2" t="s">
        <v>221</v>
      </c>
      <c r="C9154" s="2" t="s">
        <v>48</v>
      </c>
      <c r="D9154" s="2" t="s">
        <v>13</v>
      </c>
      <c r="E9154" s="2" t="s">
        <v>74</v>
      </c>
      <c r="F9154" s="2" t="s">
        <v>977</v>
      </c>
      <c r="G9154" s="14" t="n">
        <v>24.5</v>
      </c>
      <c r="H9154" s="14" t="n">
        <v>58.6</v>
      </c>
      <c r="I9154" s="14" t="n">
        <v>24.5</v>
      </c>
      <c r="J9154" s="23" t="n">
        <f aca="false">IF(AND(E9154="Priority",ISNUMBER('Cost model'!N744)),'Cost model'!N744,'Cost model'!M744)</f>
        <v>80</v>
      </c>
      <c r="K9154" s="14" t="n">
        <f aca="false">J9154-H9154</f>
        <v>21.4</v>
      </c>
      <c r="L9154" s="14" t="n">
        <f aca="false">G9154-H9154</f>
        <v>-34.1</v>
      </c>
    </row>
    <row r="9155" customFormat="false" ht="15" hidden="false" customHeight="false" outlineLevel="0" collapsed="false">
      <c r="A9155" s="2" t="s">
        <v>142</v>
      </c>
      <c r="B9155" s="2" t="s">
        <v>142</v>
      </c>
      <c r="C9155" s="2" t="s">
        <v>47</v>
      </c>
      <c r="D9155" s="2" t="s">
        <v>10</v>
      </c>
      <c r="E9155" s="2" t="s">
        <v>83</v>
      </c>
      <c r="F9155" s="2" t="s">
        <v>977</v>
      </c>
      <c r="G9155" s="14" t="n">
        <v>14.5</v>
      </c>
      <c r="H9155" s="14" t="n">
        <v>14.31</v>
      </c>
      <c r="I9155" s="14" t="n">
        <v>14.5</v>
      </c>
      <c r="J9155" s="23" t="n">
        <f aca="false">IF(AND(E9155="Priority",ISNUMBER('Cost model'!N632)),'Cost model'!N632,'Cost model'!M632)</f>
        <v>14.5</v>
      </c>
      <c r="K9155" s="14" t="n">
        <f aca="false">J9155-H9155</f>
        <v>0.19</v>
      </c>
      <c r="L9155" s="14" t="n">
        <f aca="false">G9155-H9155</f>
        <v>0.19</v>
      </c>
    </row>
    <row r="9156" customFormat="false" ht="15" hidden="false" customHeight="false" outlineLevel="0" collapsed="false">
      <c r="A9156" s="2" t="s">
        <v>221</v>
      </c>
      <c r="B9156" s="2" t="s">
        <v>221</v>
      </c>
      <c r="C9156" s="2" t="s">
        <v>47</v>
      </c>
      <c r="D9156" s="2" t="s">
        <v>12</v>
      </c>
      <c r="E9156" s="2" t="s">
        <v>74</v>
      </c>
      <c r="F9156" s="2" t="s">
        <v>977</v>
      </c>
      <c r="G9156" s="14" t="n">
        <v>9.5</v>
      </c>
      <c r="H9156" s="14" t="n">
        <v>9.99</v>
      </c>
      <c r="I9156" s="14" t="n">
        <v>9.5</v>
      </c>
      <c r="J9156" s="23" t="n">
        <f aca="false">IF(AND(E9156="Priority",ISNUMBER('Cost model'!N740)),'Cost model'!N740,'Cost model'!M740)</f>
        <v>22.5</v>
      </c>
      <c r="K9156" s="14" t="n">
        <f aca="false">J9156-H9156</f>
        <v>12.51</v>
      </c>
      <c r="L9156" s="14" t="n">
        <f aca="false">G9156-H9156</f>
        <v>-0.49</v>
      </c>
    </row>
    <row r="9157" customFormat="false" ht="15" hidden="false" customHeight="false" outlineLevel="0" collapsed="false">
      <c r="A9157" s="2" t="s">
        <v>221</v>
      </c>
      <c r="B9157" s="2" t="s">
        <v>124</v>
      </c>
      <c r="C9157" s="2" t="s">
        <v>49</v>
      </c>
      <c r="D9157" s="2" t="s">
        <v>12</v>
      </c>
      <c r="E9157" s="2" t="s">
        <v>74</v>
      </c>
      <c r="F9157" s="2" t="s">
        <v>976</v>
      </c>
      <c r="G9157" s="14" t="n">
        <v>19.5</v>
      </c>
      <c r="H9157" s="14" t="n">
        <v>15.46</v>
      </c>
      <c r="I9157" s="14" t="n">
        <v>24.5</v>
      </c>
      <c r="J9157" s="23" t="n">
        <f aca="false">IF(AND(E9157="Priority",ISNUMBER('Cost model'!N802)),'Cost model'!N802,'Cost model'!M802)</f>
        <v>60</v>
      </c>
      <c r="K9157" s="14" t="n">
        <f aca="false">J9157-H9157</f>
        <v>44.54</v>
      </c>
      <c r="L9157" s="14" t="n">
        <f aca="false">G9157-H9157</f>
        <v>4.04</v>
      </c>
    </row>
    <row r="9158" customFormat="false" ht="15" hidden="false" customHeight="false" outlineLevel="0" collapsed="false">
      <c r="A9158" s="2" t="s">
        <v>221</v>
      </c>
      <c r="B9158" s="2" t="s">
        <v>221</v>
      </c>
      <c r="C9158" s="2" t="s">
        <v>47</v>
      </c>
      <c r="D9158" s="2" t="s">
        <v>10</v>
      </c>
      <c r="E9158" s="2" t="s">
        <v>83</v>
      </c>
      <c r="F9158" s="2" t="s">
        <v>977</v>
      </c>
      <c r="G9158" s="14" t="n">
        <v>14.5</v>
      </c>
      <c r="H9158" s="14" t="n">
        <v>7.17</v>
      </c>
      <c r="I9158" s="14" t="n">
        <v>14.5</v>
      </c>
      <c r="J9158" s="23" t="n">
        <f aca="false">IF(AND(E9158="Priority",ISNUMBER('Cost model'!N737)),'Cost model'!N737,'Cost model'!M737)</f>
        <v>13.5</v>
      </c>
      <c r="K9158" s="14" t="n">
        <f aca="false">J9158-H9158</f>
        <v>6.33</v>
      </c>
      <c r="L9158" s="14" t="n">
        <f aca="false">G9158-H9158</f>
        <v>7.33</v>
      </c>
    </row>
    <row r="9159" customFormat="false" ht="15" hidden="false" customHeight="false" outlineLevel="0" collapsed="false">
      <c r="A9159" s="2" t="s">
        <v>221</v>
      </c>
      <c r="B9159" s="2" t="s">
        <v>158</v>
      </c>
      <c r="C9159" s="2" t="s">
        <v>49</v>
      </c>
      <c r="D9159" s="2" t="s">
        <v>12</v>
      </c>
      <c r="E9159" s="2" t="s">
        <v>74</v>
      </c>
      <c r="F9159" s="2" t="s">
        <v>976</v>
      </c>
      <c r="G9159" s="14" t="n">
        <v>19.5</v>
      </c>
      <c r="H9159" s="14" t="n">
        <v>47.66</v>
      </c>
      <c r="I9159" s="14" t="n">
        <v>19.5</v>
      </c>
      <c r="J9159" s="23" t="n">
        <f aca="false">IF(AND(E9159="Priority",ISNUMBER('Cost model'!N757)),'Cost model'!N757,'Cost model'!M757)</f>
        <v>65</v>
      </c>
      <c r="K9159" s="14" t="n">
        <f aca="false">J9159-H9159</f>
        <v>17.34</v>
      </c>
      <c r="L9159" s="14" t="n">
        <f aca="false">G9159-H9159</f>
        <v>-28.16</v>
      </c>
    </row>
    <row r="9160" customFormat="false" ht="15" hidden="false" customHeight="false" outlineLevel="0" collapsed="false">
      <c r="A9160" s="2" t="s">
        <v>221</v>
      </c>
      <c r="B9160" s="2" t="s">
        <v>221</v>
      </c>
      <c r="C9160" s="2" t="s">
        <v>47</v>
      </c>
      <c r="D9160" s="2" t="s">
        <v>10</v>
      </c>
      <c r="E9160" s="2" t="s">
        <v>83</v>
      </c>
      <c r="F9160" s="2" t="s">
        <v>977</v>
      </c>
      <c r="G9160" s="14" t="n">
        <v>14.5</v>
      </c>
      <c r="H9160" s="14" t="n">
        <v>7.17</v>
      </c>
      <c r="I9160" s="14" t="n">
        <v>14.5</v>
      </c>
      <c r="J9160" s="23" t="n">
        <f aca="false">IF(AND(E9160="Priority",ISNUMBER('Cost model'!N737)),'Cost model'!N737,'Cost model'!M737)</f>
        <v>13.5</v>
      </c>
      <c r="K9160" s="14" t="n">
        <f aca="false">J9160-H9160</f>
        <v>6.33</v>
      </c>
      <c r="L9160" s="14" t="n">
        <f aca="false">G9160-H9160</f>
        <v>7.33</v>
      </c>
    </row>
    <row r="9161" customFormat="false" ht="15" hidden="false" customHeight="false" outlineLevel="0" collapsed="false">
      <c r="A9161" s="2" t="s">
        <v>221</v>
      </c>
      <c r="B9161" s="2" t="s">
        <v>221</v>
      </c>
      <c r="C9161" s="2" t="s">
        <v>47</v>
      </c>
      <c r="D9161" s="2" t="s">
        <v>10</v>
      </c>
      <c r="E9161" s="2" t="s">
        <v>83</v>
      </c>
      <c r="F9161" s="2" t="s">
        <v>977</v>
      </c>
      <c r="G9161" s="14" t="n">
        <v>14.5</v>
      </c>
      <c r="H9161" s="14" t="n">
        <v>7.07</v>
      </c>
      <c r="I9161" s="14" t="n">
        <v>14.5</v>
      </c>
      <c r="J9161" s="23" t="n">
        <f aca="false">IF(AND(E9161="Priority",ISNUMBER('Cost model'!N737)),'Cost model'!N737,'Cost model'!M737)</f>
        <v>13.5</v>
      </c>
      <c r="K9161" s="14" t="n">
        <f aca="false">J9161-H9161</f>
        <v>6.43</v>
      </c>
      <c r="L9161" s="14" t="n">
        <f aca="false">G9161-H9161</f>
        <v>7.43</v>
      </c>
    </row>
    <row r="9162" customFormat="false" ht="15" hidden="false" customHeight="false" outlineLevel="0" collapsed="false">
      <c r="A9162" s="2" t="s">
        <v>174</v>
      </c>
      <c r="B9162" s="2" t="s">
        <v>174</v>
      </c>
      <c r="C9162" s="2" t="s">
        <v>48</v>
      </c>
      <c r="D9162" s="2" t="s">
        <v>13</v>
      </c>
      <c r="E9162" s="2" t="s">
        <v>83</v>
      </c>
      <c r="F9162" s="2" t="s">
        <v>977</v>
      </c>
      <c r="G9162" s="14" t="n">
        <v>45</v>
      </c>
      <c r="H9162" s="14" t="n">
        <v>75.71</v>
      </c>
      <c r="I9162" s="14" t="n">
        <v>45</v>
      </c>
      <c r="J9162" s="23" t="n">
        <f aca="false">IF(AND(E9162="Priority",ISNUMBER('Cost model'!N174)),'Cost model'!N174,'Cost model'!M174)</f>
        <v>95</v>
      </c>
      <c r="K9162" s="14" t="n">
        <f aca="false">J9162-H9162</f>
        <v>19.29</v>
      </c>
      <c r="L9162" s="14" t="n">
        <f aca="false">G9162-H9162</f>
        <v>-30.71</v>
      </c>
    </row>
    <row r="9163" customFormat="false" ht="15" hidden="false" customHeight="false" outlineLevel="0" collapsed="false">
      <c r="A9163" s="2" t="s">
        <v>174</v>
      </c>
      <c r="B9163" s="2" t="s">
        <v>174</v>
      </c>
      <c r="C9163" s="2" t="s">
        <v>47</v>
      </c>
      <c r="D9163" s="2" t="s">
        <v>14</v>
      </c>
      <c r="E9163" s="2" t="s">
        <v>74</v>
      </c>
      <c r="F9163" s="2" t="s">
        <v>977</v>
      </c>
      <c r="G9163" s="14" t="n">
        <v>25</v>
      </c>
      <c r="H9163" s="14" t="n">
        <v>74.04</v>
      </c>
      <c r="I9163" s="14" t="n">
        <v>25</v>
      </c>
      <c r="J9163" s="23" t="n">
        <f aca="false">IF(AND(E9163="Priority",ISNUMBER('Cost model'!N176)),'Cost model'!N176,'Cost model'!M176)</f>
        <v>95</v>
      </c>
      <c r="K9163" s="14" t="n">
        <f aca="false">J9163-H9163</f>
        <v>20.96</v>
      </c>
      <c r="L9163" s="14" t="n">
        <f aca="false">G9163-H9163</f>
        <v>-49.04</v>
      </c>
    </row>
    <row r="9164" customFormat="false" ht="15" hidden="false" customHeight="false" outlineLevel="0" collapsed="false">
      <c r="A9164" s="2" t="s">
        <v>142</v>
      </c>
      <c r="B9164" s="2" t="s">
        <v>142</v>
      </c>
      <c r="C9164" s="2" t="s">
        <v>47</v>
      </c>
      <c r="D9164" s="2" t="s">
        <v>12</v>
      </c>
      <c r="E9164" s="2" t="s">
        <v>83</v>
      </c>
      <c r="F9164" s="2" t="s">
        <v>977</v>
      </c>
      <c r="G9164" s="14" t="n">
        <v>19.5</v>
      </c>
      <c r="H9164" s="14" t="n">
        <v>41.81</v>
      </c>
      <c r="I9164" s="14" t="n">
        <v>19.5</v>
      </c>
      <c r="J9164" s="23" t="n">
        <f aca="false">IF(AND(E9164="Priority",ISNUMBER('Cost model'!N635)),'Cost model'!N635,'Cost model'!M635)</f>
        <v>40</v>
      </c>
      <c r="K9164" s="14" t="n">
        <f aca="false">J9164-H9164</f>
        <v>-1.81</v>
      </c>
      <c r="L9164" s="14" t="n">
        <f aca="false">G9164-H9164</f>
        <v>-22.31</v>
      </c>
    </row>
    <row r="9165" customFormat="false" ht="15" hidden="false" customHeight="false" outlineLevel="0" collapsed="false">
      <c r="A9165" s="2" t="s">
        <v>124</v>
      </c>
      <c r="B9165" s="2" t="s">
        <v>124</v>
      </c>
      <c r="C9165" s="2" t="s">
        <v>49</v>
      </c>
      <c r="D9165" s="2" t="s">
        <v>12</v>
      </c>
      <c r="E9165" s="2" t="s">
        <v>74</v>
      </c>
      <c r="F9165" s="2" t="s">
        <v>977</v>
      </c>
      <c r="G9165" s="14" t="n">
        <v>19.5</v>
      </c>
      <c r="H9165" s="14" t="n">
        <v>23.53</v>
      </c>
      <c r="I9165" s="14" t="n">
        <v>19.5</v>
      </c>
      <c r="J9165" s="23" t="n">
        <f aca="false">IF(AND(E9165="Priority",ISNUMBER('Cost model'!N322)),'Cost model'!N322,'Cost model'!M322)</f>
        <v>50</v>
      </c>
      <c r="K9165" s="14" t="n">
        <f aca="false">J9165-H9165</f>
        <v>26.47</v>
      </c>
      <c r="L9165" s="14" t="n">
        <f aca="false">G9165-H9165</f>
        <v>-4.03</v>
      </c>
    </row>
    <row r="9166" customFormat="false" ht="15" hidden="false" customHeight="false" outlineLevel="0" collapsed="false">
      <c r="A9166" s="2" t="s">
        <v>124</v>
      </c>
      <c r="B9166" s="2" t="s">
        <v>174</v>
      </c>
      <c r="C9166" s="2" t="s">
        <v>48</v>
      </c>
      <c r="D9166" s="2" t="s">
        <v>10</v>
      </c>
      <c r="E9166" s="2" t="s">
        <v>74</v>
      </c>
      <c r="F9166" s="2" t="s">
        <v>976</v>
      </c>
      <c r="G9166" s="14" t="n">
        <v>12.5</v>
      </c>
      <c r="H9166" s="14" t="n">
        <v>15.09</v>
      </c>
      <c r="I9166" s="14" t="n">
        <v>14.5</v>
      </c>
      <c r="J9166" s="23" t="n">
        <f aca="false">IF(AND(E9166="Priority",ISNUMBER('Cost model'!N363)),'Cost model'!N363,'Cost model'!M363)</f>
        <v>15.5</v>
      </c>
      <c r="K9166" s="14" t="n">
        <f aca="false">J9166-H9166</f>
        <v>0.41</v>
      </c>
      <c r="L9166" s="14" t="n">
        <f aca="false">G9166-H9166</f>
        <v>-2.59</v>
      </c>
    </row>
    <row r="9167" customFormat="false" ht="15" hidden="false" customHeight="false" outlineLevel="0" collapsed="false">
      <c r="A9167" s="2" t="s">
        <v>174</v>
      </c>
      <c r="B9167" s="2" t="s">
        <v>142</v>
      </c>
      <c r="C9167" s="2" t="s">
        <v>48</v>
      </c>
      <c r="D9167" s="2" t="s">
        <v>10</v>
      </c>
      <c r="E9167" s="2" t="s">
        <v>74</v>
      </c>
      <c r="F9167" s="2" t="s">
        <v>976</v>
      </c>
      <c r="G9167" s="14" t="n">
        <v>12.5</v>
      </c>
      <c r="H9167" s="14" t="n">
        <v>46.86</v>
      </c>
      <c r="I9167" s="14" t="n">
        <v>12.5</v>
      </c>
      <c r="J9167" s="23" t="n">
        <f aca="false">IF(AND(E9167="Priority",ISNUMBER('Cost model'!N123)),'Cost model'!N123,'Cost model'!M123)</f>
        <v>16.5</v>
      </c>
      <c r="K9167" s="14" t="n">
        <f aca="false">J9167-H9167</f>
        <v>-30.36</v>
      </c>
      <c r="L9167" s="14" t="n">
        <f aca="false">G9167-H9167</f>
        <v>-34.36</v>
      </c>
    </row>
    <row r="9168" customFormat="false" ht="15" hidden="false" customHeight="false" outlineLevel="0" collapsed="false">
      <c r="A9168" s="2" t="s">
        <v>174</v>
      </c>
      <c r="B9168" s="2" t="s">
        <v>174</v>
      </c>
      <c r="C9168" s="2" t="s">
        <v>48</v>
      </c>
      <c r="D9168" s="2" t="s">
        <v>12</v>
      </c>
      <c r="E9168" s="2" t="s">
        <v>74</v>
      </c>
      <c r="F9168" s="2" t="s">
        <v>977</v>
      </c>
      <c r="G9168" s="14" t="n">
        <v>12.5</v>
      </c>
      <c r="H9168" s="14" t="n">
        <v>11.43</v>
      </c>
      <c r="I9168" s="14" t="n">
        <v>12.5</v>
      </c>
      <c r="J9168" s="23" t="n">
        <f aca="false">IF(AND(E9168="Priority",ISNUMBER('Cost model'!N171)),'Cost model'!N171,'Cost model'!M171)</f>
        <v>40</v>
      </c>
      <c r="K9168" s="14" t="n">
        <f aca="false">J9168-H9168</f>
        <v>28.57</v>
      </c>
      <c r="L9168" s="14" t="n">
        <f aca="false">G9168-H9168</f>
        <v>1.07</v>
      </c>
    </row>
    <row r="9169" customFormat="false" ht="15" hidden="false" customHeight="false" outlineLevel="0" collapsed="false">
      <c r="A9169" s="2" t="s">
        <v>142</v>
      </c>
      <c r="B9169" s="2" t="s">
        <v>142</v>
      </c>
      <c r="C9169" s="2" t="s">
        <v>47</v>
      </c>
      <c r="D9169" s="2" t="s">
        <v>10</v>
      </c>
      <c r="E9169" s="2" t="s">
        <v>74</v>
      </c>
      <c r="F9169" s="2" t="s">
        <v>977</v>
      </c>
      <c r="G9169" s="14" t="n">
        <v>9.5</v>
      </c>
      <c r="H9169" s="14" t="n">
        <v>10.48</v>
      </c>
      <c r="I9169" s="14" t="n">
        <v>9.5</v>
      </c>
      <c r="J9169" s="23" t="n">
        <f aca="false">IF(AND(E9169="Priority",ISNUMBER('Cost model'!N632)),'Cost model'!N632,'Cost model'!M632)</f>
        <v>9.5</v>
      </c>
      <c r="K9169" s="14" t="n">
        <f aca="false">J9169-H9169</f>
        <v>-0.98</v>
      </c>
      <c r="L9169" s="14" t="n">
        <f aca="false">G9169-H9169</f>
        <v>-0.98</v>
      </c>
    </row>
    <row r="9170" customFormat="false" ht="15" hidden="false" customHeight="false" outlineLevel="0" collapsed="false">
      <c r="A9170" s="2" t="s">
        <v>174</v>
      </c>
      <c r="B9170" s="2" t="s">
        <v>174</v>
      </c>
      <c r="C9170" s="2" t="s">
        <v>47</v>
      </c>
      <c r="D9170" s="2" t="s">
        <v>12</v>
      </c>
      <c r="E9170" s="2" t="s">
        <v>74</v>
      </c>
      <c r="F9170" s="2" t="s">
        <v>977</v>
      </c>
      <c r="G9170" s="14" t="n">
        <v>9.5</v>
      </c>
      <c r="H9170" s="14" t="n">
        <v>41.81</v>
      </c>
      <c r="I9170" s="14" t="n">
        <v>9.5</v>
      </c>
      <c r="J9170" s="23" t="n">
        <f aca="false">IF(AND(E9170="Priority",ISNUMBER('Cost model'!N170)),'Cost model'!N170,'Cost model'!M170)</f>
        <v>25.5</v>
      </c>
      <c r="K9170" s="14" t="n">
        <f aca="false">J9170-H9170</f>
        <v>-16.31</v>
      </c>
      <c r="L9170" s="14" t="n">
        <f aca="false">G9170-H9170</f>
        <v>-32.31</v>
      </c>
    </row>
    <row r="9171" customFormat="false" ht="15" hidden="false" customHeight="false" outlineLevel="0" collapsed="false">
      <c r="A9171" s="2" t="s">
        <v>142</v>
      </c>
      <c r="B9171" s="2" t="s">
        <v>142</v>
      </c>
      <c r="C9171" s="2" t="s">
        <v>47</v>
      </c>
      <c r="D9171" s="2" t="s">
        <v>12</v>
      </c>
      <c r="E9171" s="2" t="s">
        <v>83</v>
      </c>
      <c r="F9171" s="2" t="s">
        <v>977</v>
      </c>
      <c r="G9171" s="14" t="n">
        <v>19.5</v>
      </c>
      <c r="H9171" s="14" t="n">
        <v>10.67</v>
      </c>
      <c r="I9171" s="14" t="n">
        <v>19.5</v>
      </c>
      <c r="J9171" s="23" t="n">
        <f aca="false">IF(AND(E9171="Priority",ISNUMBER('Cost model'!N635)),'Cost model'!N635,'Cost model'!M635)</f>
        <v>40</v>
      </c>
      <c r="K9171" s="14" t="n">
        <f aca="false">J9171-H9171</f>
        <v>29.33</v>
      </c>
      <c r="L9171" s="14" t="n">
        <f aca="false">G9171-H9171</f>
        <v>8.83</v>
      </c>
    </row>
    <row r="9172" customFormat="false" ht="15" hidden="false" customHeight="false" outlineLevel="0" collapsed="false">
      <c r="A9172" s="2" t="s">
        <v>124</v>
      </c>
      <c r="B9172" s="2" t="s">
        <v>174</v>
      </c>
      <c r="C9172" s="2" t="s">
        <v>48</v>
      </c>
      <c r="D9172" s="2" t="s">
        <v>12</v>
      </c>
      <c r="E9172" s="2" t="s">
        <v>74</v>
      </c>
      <c r="F9172" s="2" t="s">
        <v>976</v>
      </c>
      <c r="G9172" s="14" t="n">
        <v>12.5</v>
      </c>
      <c r="H9172" s="14" t="n">
        <v>71.16</v>
      </c>
      <c r="I9172" s="14" t="n">
        <v>19.5</v>
      </c>
      <c r="J9172" s="23" t="n">
        <f aca="false">IF(AND(E9172="Priority",ISNUMBER('Cost model'!N366)),'Cost model'!N366,'Cost model'!M366)</f>
        <v>55</v>
      </c>
      <c r="K9172" s="14" t="n">
        <f aca="false">J9172-H9172</f>
        <v>-16.16</v>
      </c>
      <c r="L9172" s="14" t="n">
        <f aca="false">G9172-H9172</f>
        <v>-58.66</v>
      </c>
    </row>
    <row r="9173" customFormat="false" ht="15" hidden="false" customHeight="false" outlineLevel="0" collapsed="false">
      <c r="A9173" s="2" t="s">
        <v>142</v>
      </c>
      <c r="B9173" s="2" t="s">
        <v>142</v>
      </c>
      <c r="C9173" s="2" t="s">
        <v>47</v>
      </c>
      <c r="D9173" s="2" t="s">
        <v>10</v>
      </c>
      <c r="E9173" s="2" t="s">
        <v>74</v>
      </c>
      <c r="F9173" s="2" t="s">
        <v>977</v>
      </c>
      <c r="G9173" s="14" t="n">
        <v>9.5</v>
      </c>
      <c r="H9173" s="14" t="n">
        <v>21.1</v>
      </c>
      <c r="I9173" s="14" t="n">
        <v>9.5</v>
      </c>
      <c r="J9173" s="23" t="n">
        <f aca="false">IF(AND(E9173="Priority",ISNUMBER('Cost model'!N632)),'Cost model'!N632,'Cost model'!M632)</f>
        <v>9.5</v>
      </c>
      <c r="K9173" s="14" t="n">
        <f aca="false">J9173-H9173</f>
        <v>-11.6</v>
      </c>
      <c r="L9173" s="14" t="n">
        <f aca="false">G9173-H9173</f>
        <v>-11.6</v>
      </c>
    </row>
    <row r="9174" customFormat="false" ht="15" hidden="false" customHeight="false" outlineLevel="0" collapsed="false">
      <c r="A9174" s="2" t="s">
        <v>174</v>
      </c>
      <c r="B9174" s="2" t="s">
        <v>174</v>
      </c>
      <c r="C9174" s="2" t="s">
        <v>48</v>
      </c>
      <c r="D9174" s="2" t="s">
        <v>10</v>
      </c>
      <c r="E9174" s="2" t="s">
        <v>74</v>
      </c>
      <c r="F9174" s="2" t="s">
        <v>977</v>
      </c>
      <c r="G9174" s="14" t="n">
        <v>12.5</v>
      </c>
      <c r="H9174" s="14" t="n">
        <v>10.49</v>
      </c>
      <c r="I9174" s="14" t="n">
        <v>12.5</v>
      </c>
      <c r="J9174" s="23" t="n">
        <f aca="false">IF(AND(E9174="Priority",ISNUMBER('Cost model'!N168)),'Cost model'!N168,'Cost model'!M168)</f>
        <v>13.5</v>
      </c>
      <c r="K9174" s="14" t="n">
        <f aca="false">J9174-H9174</f>
        <v>3.01</v>
      </c>
      <c r="L9174" s="14" t="n">
        <f aca="false">G9174-H9174</f>
        <v>2.01</v>
      </c>
    </row>
    <row r="9175" customFormat="false" ht="15" hidden="false" customHeight="false" outlineLevel="0" collapsed="false">
      <c r="A9175" s="2" t="s">
        <v>174</v>
      </c>
      <c r="B9175" s="2" t="s">
        <v>174</v>
      </c>
      <c r="C9175" s="2" t="s">
        <v>48</v>
      </c>
      <c r="D9175" s="2" t="s">
        <v>10</v>
      </c>
      <c r="E9175" s="2" t="s">
        <v>74</v>
      </c>
      <c r="F9175" s="2" t="s">
        <v>977</v>
      </c>
      <c r="G9175" s="14" t="n">
        <v>12.5</v>
      </c>
      <c r="H9175" s="14" t="n">
        <v>8.86</v>
      </c>
      <c r="I9175" s="14" t="n">
        <v>12.5</v>
      </c>
      <c r="J9175" s="23" t="n">
        <f aca="false">IF(AND(E9175="Priority",ISNUMBER('Cost model'!N168)),'Cost model'!N168,'Cost model'!M168)</f>
        <v>13.5</v>
      </c>
      <c r="K9175" s="14" t="n">
        <f aca="false">J9175-H9175</f>
        <v>4.64</v>
      </c>
      <c r="L9175" s="14" t="n">
        <f aca="false">G9175-H9175</f>
        <v>3.64</v>
      </c>
    </row>
    <row r="9176" customFormat="false" ht="15" hidden="false" customHeight="false" outlineLevel="0" collapsed="false">
      <c r="A9176" s="2" t="s">
        <v>205</v>
      </c>
      <c r="B9176" s="2" t="s">
        <v>124</v>
      </c>
      <c r="C9176" s="2" t="s">
        <v>48</v>
      </c>
      <c r="D9176" s="2" t="s">
        <v>14</v>
      </c>
      <c r="E9176" s="2" t="s">
        <v>74</v>
      </c>
      <c r="F9176" s="2" t="s">
        <v>976</v>
      </c>
      <c r="G9176" s="14" t="n">
        <v>125</v>
      </c>
      <c r="H9176" s="14" t="n">
        <v>121.88</v>
      </c>
      <c r="I9176" s="14" t="n">
        <v>150</v>
      </c>
      <c r="J9176" s="23" t="n">
        <f aca="false">IF(AND(E9176="Priority",ISNUMBER('Cost model'!N582)),'Cost model'!N582,'Cost model'!M582)</f>
        <v>170</v>
      </c>
      <c r="K9176" s="14" t="n">
        <f aca="false">J9176-H9176</f>
        <v>48.12</v>
      </c>
      <c r="L9176" s="14" t="n">
        <f aca="false">G9176-H9176</f>
        <v>3.12</v>
      </c>
    </row>
    <row r="9177" customFormat="false" ht="15" hidden="false" customHeight="false" outlineLevel="0" collapsed="false">
      <c r="A9177" s="2" t="s">
        <v>221</v>
      </c>
      <c r="B9177" s="2" t="s">
        <v>221</v>
      </c>
      <c r="C9177" s="2" t="s">
        <v>49</v>
      </c>
      <c r="D9177" s="2" t="s">
        <v>12</v>
      </c>
      <c r="E9177" s="2" t="s">
        <v>74</v>
      </c>
      <c r="F9177" s="2" t="s">
        <v>977</v>
      </c>
      <c r="G9177" s="14" t="n">
        <v>19.5</v>
      </c>
      <c r="H9177" s="14" t="n">
        <v>42.06</v>
      </c>
      <c r="I9177" s="14" t="n">
        <v>19.5</v>
      </c>
      <c r="J9177" s="23" t="n">
        <f aca="false">IF(AND(E9177="Priority",ISNUMBER('Cost model'!N742)),'Cost model'!N742,'Cost model'!M742)</f>
        <v>60</v>
      </c>
      <c r="K9177" s="14" t="n">
        <f aca="false">J9177-H9177</f>
        <v>17.94</v>
      </c>
      <c r="L9177" s="14" t="n">
        <f aca="false">G9177-H9177</f>
        <v>-22.56</v>
      </c>
    </row>
    <row r="9178" customFormat="false" ht="15" hidden="false" customHeight="false" outlineLevel="0" collapsed="false">
      <c r="A9178" s="2" t="s">
        <v>158</v>
      </c>
      <c r="B9178" s="2" t="s">
        <v>158</v>
      </c>
      <c r="C9178" s="2" t="s">
        <v>49</v>
      </c>
      <c r="D9178" s="2" t="s">
        <v>12</v>
      </c>
      <c r="E9178" s="2" t="s">
        <v>74</v>
      </c>
      <c r="F9178" s="2" t="s">
        <v>977</v>
      </c>
      <c r="G9178" s="14" t="n">
        <v>19.5</v>
      </c>
      <c r="H9178" s="14" t="n">
        <v>30.87</v>
      </c>
      <c r="I9178" s="14" t="n">
        <v>19.5</v>
      </c>
      <c r="J9178" s="23" t="n">
        <f aca="false">IF(AND(E9178="Priority",ISNUMBER('Cost model'!N427)),'Cost model'!N427,'Cost model'!M427)</f>
        <v>28.5</v>
      </c>
      <c r="K9178" s="14" t="n">
        <f aca="false">J9178-H9178</f>
        <v>-2.37</v>
      </c>
      <c r="L9178" s="14" t="n">
        <f aca="false">G9178-H9178</f>
        <v>-11.37</v>
      </c>
    </row>
    <row r="9179" customFormat="false" ht="15" hidden="false" customHeight="false" outlineLevel="0" collapsed="false">
      <c r="A9179" s="2" t="s">
        <v>174</v>
      </c>
      <c r="B9179" s="2" t="s">
        <v>174</v>
      </c>
      <c r="C9179" s="2" t="s">
        <v>49</v>
      </c>
      <c r="D9179" s="2" t="s">
        <v>12</v>
      </c>
      <c r="E9179" s="2" t="s">
        <v>74</v>
      </c>
      <c r="F9179" s="2" t="s">
        <v>977</v>
      </c>
      <c r="G9179" s="14" t="n">
        <v>19.5</v>
      </c>
      <c r="H9179" s="14" t="n">
        <v>82.87</v>
      </c>
      <c r="I9179" s="14" t="n">
        <v>19.5</v>
      </c>
      <c r="J9179" s="23" t="n">
        <f aca="false">IF(AND(E9179="Priority",ISNUMBER('Cost model'!N172)),'Cost model'!N172,'Cost model'!M172)</f>
        <v>45</v>
      </c>
      <c r="K9179" s="14" t="n">
        <f aca="false">J9179-H9179</f>
        <v>-37.87</v>
      </c>
      <c r="L9179" s="14" t="n">
        <f aca="false">G9179-H9179</f>
        <v>-63.37</v>
      </c>
    </row>
    <row r="9180" customFormat="false" ht="15" hidden="false" customHeight="false" outlineLevel="0" collapsed="false">
      <c r="A9180" s="2" t="s">
        <v>124</v>
      </c>
      <c r="B9180" s="2" t="s">
        <v>124</v>
      </c>
      <c r="C9180" s="2" t="s">
        <v>47</v>
      </c>
      <c r="D9180" s="2" t="s">
        <v>10</v>
      </c>
      <c r="E9180" s="2" t="s">
        <v>83</v>
      </c>
      <c r="F9180" s="2" t="s">
        <v>977</v>
      </c>
      <c r="G9180" s="14" t="n">
        <v>14.5</v>
      </c>
      <c r="H9180" s="14" t="n">
        <v>21.1</v>
      </c>
      <c r="I9180" s="14" t="n">
        <v>14.5</v>
      </c>
      <c r="J9180" s="23" t="n">
        <f aca="false">IF(AND(E9180="Priority",ISNUMBER('Cost model'!N317)),'Cost model'!N317,'Cost model'!M317)</f>
        <v>15.5</v>
      </c>
      <c r="K9180" s="14" t="n">
        <f aca="false">J9180-H9180</f>
        <v>-5.6</v>
      </c>
      <c r="L9180" s="14" t="n">
        <f aca="false">G9180-H9180</f>
        <v>-6.6</v>
      </c>
    </row>
    <row r="9181" customFormat="false" ht="15" hidden="false" customHeight="false" outlineLevel="0" collapsed="false">
      <c r="A9181" s="2" t="s">
        <v>205</v>
      </c>
      <c r="B9181" s="2" t="s">
        <v>142</v>
      </c>
      <c r="C9181" s="2" t="s">
        <v>48</v>
      </c>
      <c r="D9181" s="2" t="s">
        <v>10</v>
      </c>
      <c r="E9181" s="2" t="s">
        <v>74</v>
      </c>
      <c r="F9181" s="2" t="s">
        <v>976</v>
      </c>
      <c r="G9181" s="14" t="n">
        <v>14.5</v>
      </c>
      <c r="H9181" s="14" t="n">
        <v>11.55</v>
      </c>
      <c r="I9181" s="14" t="n">
        <v>14.5</v>
      </c>
      <c r="J9181" s="23" t="n">
        <f aca="false">IF(AND(E9181="Priority",ISNUMBER('Cost model'!N543)),'Cost model'!N543,'Cost model'!M543)</f>
        <v>18.5</v>
      </c>
      <c r="K9181" s="14" t="n">
        <f aca="false">J9181-H9181</f>
        <v>6.95</v>
      </c>
      <c r="L9181" s="14" t="n">
        <f aca="false">G9181-H9181</f>
        <v>2.95</v>
      </c>
    </row>
    <row r="9182" customFormat="false" ht="15" hidden="false" customHeight="false" outlineLevel="0" collapsed="false">
      <c r="A9182" s="2" t="s">
        <v>174</v>
      </c>
      <c r="B9182" s="2" t="s">
        <v>124</v>
      </c>
      <c r="C9182" s="2" t="s">
        <v>48</v>
      </c>
      <c r="D9182" s="2" t="s">
        <v>10</v>
      </c>
      <c r="E9182" s="2" t="s">
        <v>83</v>
      </c>
      <c r="F9182" s="2" t="s">
        <v>976</v>
      </c>
      <c r="G9182" s="14" t="n">
        <v>17.5</v>
      </c>
      <c r="H9182" s="14" t="n">
        <v>21.1</v>
      </c>
      <c r="I9182" s="14" t="n">
        <v>17.5</v>
      </c>
      <c r="J9182" s="23" t="n">
        <f aca="false">IF(AND(E9182="Priority",ISNUMBER('Cost model'!N108)),'Cost model'!N108,'Cost model'!M108)</f>
        <v>21.5</v>
      </c>
      <c r="K9182" s="14" t="n">
        <f aca="false">J9182-H9182</f>
        <v>0.399999999999999</v>
      </c>
      <c r="L9182" s="14" t="n">
        <f aca="false">G9182-H9182</f>
        <v>-3.6</v>
      </c>
    </row>
    <row r="9183" customFormat="false" ht="15" hidden="false" customHeight="false" outlineLevel="0" collapsed="false">
      <c r="A9183" s="2" t="s">
        <v>174</v>
      </c>
      <c r="B9183" s="2" t="s">
        <v>174</v>
      </c>
      <c r="C9183" s="2" t="s">
        <v>47</v>
      </c>
      <c r="D9183" s="2" t="s">
        <v>12</v>
      </c>
      <c r="E9183" s="2" t="s">
        <v>74</v>
      </c>
      <c r="F9183" s="2" t="s">
        <v>977</v>
      </c>
      <c r="G9183" s="14" t="n">
        <v>9.5</v>
      </c>
      <c r="H9183" s="14" t="n">
        <v>7.38</v>
      </c>
      <c r="I9183" s="14" t="n">
        <v>9.5</v>
      </c>
      <c r="J9183" s="23" t="n">
        <f aca="false">IF(AND(E9183="Priority",ISNUMBER('Cost model'!N170)),'Cost model'!N170,'Cost model'!M170)</f>
        <v>25.5</v>
      </c>
      <c r="K9183" s="14" t="n">
        <f aca="false">J9183-H9183</f>
        <v>18.12</v>
      </c>
      <c r="L9183" s="14" t="n">
        <f aca="false">G9183-H9183</f>
        <v>2.12</v>
      </c>
    </row>
    <row r="9184" customFormat="false" ht="15" hidden="false" customHeight="false" outlineLevel="0" collapsed="false">
      <c r="A9184" s="2" t="s">
        <v>221</v>
      </c>
      <c r="B9184" s="2" t="s">
        <v>221</v>
      </c>
      <c r="C9184" s="2" t="s">
        <v>48</v>
      </c>
      <c r="D9184" s="2" t="s">
        <v>10</v>
      </c>
      <c r="E9184" s="2" t="s">
        <v>74</v>
      </c>
      <c r="F9184" s="2" t="s">
        <v>977</v>
      </c>
      <c r="G9184" s="14" t="n">
        <v>12.5</v>
      </c>
      <c r="H9184" s="14" t="n">
        <v>12.39</v>
      </c>
      <c r="I9184" s="14" t="n">
        <v>12.5</v>
      </c>
      <c r="J9184" s="23" t="n">
        <f aca="false">IF(AND(E9184="Priority",ISNUMBER('Cost model'!N738)),'Cost model'!N738,'Cost model'!M738)</f>
        <v>11.5</v>
      </c>
      <c r="K9184" s="14" t="n">
        <f aca="false">J9184-H9184</f>
        <v>-0.890000000000001</v>
      </c>
      <c r="L9184" s="14" t="n">
        <f aca="false">G9184-H9184</f>
        <v>0.109999999999999</v>
      </c>
    </row>
    <row r="9185" customFormat="false" ht="15" hidden="false" customHeight="false" outlineLevel="0" collapsed="false">
      <c r="A9185" s="2" t="s">
        <v>174</v>
      </c>
      <c r="B9185" s="2" t="s">
        <v>174</v>
      </c>
      <c r="C9185" s="2" t="s">
        <v>49</v>
      </c>
      <c r="D9185" s="2" t="s">
        <v>12</v>
      </c>
      <c r="E9185" s="2" t="s">
        <v>74</v>
      </c>
      <c r="F9185" s="2" t="s">
        <v>977</v>
      </c>
      <c r="G9185" s="14" t="n">
        <v>19.5</v>
      </c>
      <c r="H9185" s="14" t="n">
        <v>25.31</v>
      </c>
      <c r="I9185" s="14" t="n">
        <v>19.5</v>
      </c>
      <c r="J9185" s="23" t="n">
        <f aca="false">IF(AND(E9185="Priority",ISNUMBER('Cost model'!N172)),'Cost model'!N172,'Cost model'!M172)</f>
        <v>45</v>
      </c>
      <c r="K9185" s="14" t="n">
        <f aca="false">J9185-H9185</f>
        <v>19.69</v>
      </c>
      <c r="L9185" s="14" t="n">
        <f aca="false">G9185-H9185</f>
        <v>-5.81</v>
      </c>
    </row>
    <row r="9186" customFormat="false" ht="15" hidden="false" customHeight="false" outlineLevel="0" collapsed="false">
      <c r="A9186" s="2" t="s">
        <v>221</v>
      </c>
      <c r="B9186" s="2" t="s">
        <v>158</v>
      </c>
      <c r="C9186" s="2" t="s">
        <v>49</v>
      </c>
      <c r="D9186" s="2" t="s">
        <v>12</v>
      </c>
      <c r="E9186" s="2" t="s">
        <v>74</v>
      </c>
      <c r="F9186" s="2" t="s">
        <v>976</v>
      </c>
      <c r="G9186" s="14" t="n">
        <v>52.5</v>
      </c>
      <c r="H9186" s="14" t="n">
        <v>114.2</v>
      </c>
      <c r="I9186" s="14" t="n">
        <v>19.5</v>
      </c>
      <c r="J9186" s="23" t="n">
        <f aca="false">IF(AND(E9186="Priority",ISNUMBER('Cost model'!N757)),'Cost model'!N757,'Cost model'!M757)</f>
        <v>65</v>
      </c>
      <c r="K9186" s="14" t="n">
        <f aca="false">J9186-H9186</f>
        <v>-49.2</v>
      </c>
      <c r="L9186" s="14" t="n">
        <f aca="false">G9186-H9186</f>
        <v>-61.7</v>
      </c>
    </row>
    <row r="9187" customFormat="false" ht="15" hidden="false" customHeight="false" outlineLevel="0" collapsed="false">
      <c r="A9187" s="2" t="s">
        <v>174</v>
      </c>
      <c r="B9187" s="2" t="s">
        <v>174</v>
      </c>
      <c r="C9187" s="2" t="s">
        <v>47</v>
      </c>
      <c r="D9187" s="2" t="s">
        <v>12</v>
      </c>
      <c r="E9187" s="2" t="s">
        <v>74</v>
      </c>
      <c r="F9187" s="2" t="s">
        <v>977</v>
      </c>
      <c r="G9187" s="14" t="n">
        <v>9.5</v>
      </c>
      <c r="H9187" s="14" t="n">
        <v>28.25</v>
      </c>
      <c r="I9187" s="14" t="n">
        <v>9.5</v>
      </c>
      <c r="J9187" s="23" t="n">
        <f aca="false">IF(AND(E9187="Priority",ISNUMBER('Cost model'!N170)),'Cost model'!N170,'Cost model'!M170)</f>
        <v>25.5</v>
      </c>
      <c r="K9187" s="14" t="n">
        <f aca="false">J9187-H9187</f>
        <v>-2.75</v>
      </c>
      <c r="L9187" s="14" t="n">
        <f aca="false">G9187-H9187</f>
        <v>-18.75</v>
      </c>
    </row>
    <row r="9188" customFormat="false" ht="15" hidden="false" customHeight="false" outlineLevel="0" collapsed="false">
      <c r="A9188" s="2" t="s">
        <v>142</v>
      </c>
      <c r="B9188" s="2" t="s">
        <v>142</v>
      </c>
      <c r="C9188" s="2" t="s">
        <v>49</v>
      </c>
      <c r="D9188" s="2" t="s">
        <v>10</v>
      </c>
      <c r="E9188" s="2" t="s">
        <v>83</v>
      </c>
      <c r="F9188" s="2" t="s">
        <v>977</v>
      </c>
      <c r="G9188" s="14" t="n">
        <v>24.5</v>
      </c>
      <c r="H9188" s="14" t="n">
        <v>21.1</v>
      </c>
      <c r="I9188" s="14" t="n">
        <v>24.5</v>
      </c>
      <c r="J9188" s="23" t="n">
        <f aca="false">IF(AND(E9188="Priority",ISNUMBER('Cost model'!N634)),'Cost model'!N634,'Cost model'!M634)</f>
        <v>21.5</v>
      </c>
      <c r="K9188" s="14" t="n">
        <f aca="false">J9188-H9188</f>
        <v>0.399999999999999</v>
      </c>
      <c r="L9188" s="14" t="n">
        <f aca="false">G9188-H9188</f>
        <v>3.4</v>
      </c>
    </row>
    <row r="9189" customFormat="false" ht="15" hidden="false" customHeight="false" outlineLevel="0" collapsed="false">
      <c r="A9189" s="2" t="s">
        <v>174</v>
      </c>
      <c r="B9189" s="2" t="s">
        <v>174</v>
      </c>
      <c r="C9189" s="2" t="s">
        <v>47</v>
      </c>
      <c r="D9189" s="2" t="s">
        <v>10</v>
      </c>
      <c r="E9189" s="2" t="s">
        <v>74</v>
      </c>
      <c r="F9189" s="2" t="s">
        <v>977</v>
      </c>
      <c r="G9189" s="14" t="n">
        <v>9.5</v>
      </c>
      <c r="H9189" s="14" t="n">
        <v>6.6</v>
      </c>
      <c r="I9189" s="14" t="n">
        <v>9.5</v>
      </c>
      <c r="J9189" s="23" t="n">
        <f aca="false">IF(AND(E9189="Priority",ISNUMBER('Cost model'!N167)),'Cost model'!N167,'Cost model'!M167)</f>
        <v>8.5</v>
      </c>
      <c r="K9189" s="14" t="n">
        <f aca="false">J9189-H9189</f>
        <v>1.9</v>
      </c>
      <c r="L9189" s="14" t="n">
        <f aca="false">G9189-H9189</f>
        <v>2.9</v>
      </c>
    </row>
    <row r="9190" customFormat="false" ht="15" hidden="false" customHeight="false" outlineLevel="0" collapsed="false">
      <c r="A9190" s="2" t="s">
        <v>221</v>
      </c>
      <c r="B9190" s="2" t="s">
        <v>221</v>
      </c>
      <c r="C9190" s="2" t="s">
        <v>47</v>
      </c>
      <c r="D9190" s="2" t="s">
        <v>10</v>
      </c>
      <c r="E9190" s="2" t="s">
        <v>74</v>
      </c>
      <c r="F9190" s="2" t="s">
        <v>977</v>
      </c>
      <c r="G9190" s="14" t="n">
        <v>9.5</v>
      </c>
      <c r="H9190" s="14" t="n">
        <v>10.05</v>
      </c>
      <c r="I9190" s="14" t="n">
        <v>9.5</v>
      </c>
      <c r="J9190" s="23" t="n">
        <f aca="false">IF(AND(E9190="Priority",ISNUMBER('Cost model'!N737)),'Cost model'!N737,'Cost model'!M737)</f>
        <v>8.5</v>
      </c>
      <c r="K9190" s="14" t="n">
        <f aca="false">J9190-H9190</f>
        <v>-1.55</v>
      </c>
      <c r="L9190" s="14" t="n">
        <f aca="false">G9190-H9190</f>
        <v>-0.550000000000001</v>
      </c>
    </row>
    <row r="9191" customFormat="false" ht="15" hidden="false" customHeight="false" outlineLevel="0" collapsed="false">
      <c r="A9191" s="2" t="s">
        <v>221</v>
      </c>
      <c r="B9191" s="2" t="s">
        <v>221</v>
      </c>
      <c r="C9191" s="2" t="s">
        <v>49</v>
      </c>
      <c r="D9191" s="2" t="s">
        <v>12</v>
      </c>
      <c r="E9191" s="2" t="s">
        <v>83</v>
      </c>
      <c r="F9191" s="2" t="s">
        <v>977</v>
      </c>
      <c r="G9191" s="14" t="n">
        <v>29.5</v>
      </c>
      <c r="H9191" s="14" t="n">
        <v>54.25</v>
      </c>
      <c r="I9191" s="14" t="n">
        <v>29.5</v>
      </c>
      <c r="J9191" s="23" t="n">
        <f aca="false">IF(AND(E9191="Priority",ISNUMBER('Cost model'!N742)),'Cost model'!N742,'Cost model'!M742)</f>
        <v>80</v>
      </c>
      <c r="K9191" s="14" t="n">
        <f aca="false">J9191-H9191</f>
        <v>25.75</v>
      </c>
      <c r="L9191" s="14" t="n">
        <f aca="false">G9191-H9191</f>
        <v>-24.75</v>
      </c>
    </row>
    <row r="9192" customFormat="false" ht="15" hidden="false" customHeight="false" outlineLevel="0" collapsed="false">
      <c r="A9192" s="2" t="s">
        <v>124</v>
      </c>
      <c r="B9192" s="2" t="s">
        <v>124</v>
      </c>
      <c r="C9192" s="2" t="s">
        <v>48</v>
      </c>
      <c r="D9192" s="2" t="s">
        <v>10</v>
      </c>
      <c r="E9192" s="2" t="s">
        <v>74</v>
      </c>
      <c r="F9192" s="2" t="s">
        <v>977</v>
      </c>
      <c r="G9192" s="14" t="n">
        <v>12.5</v>
      </c>
      <c r="H9192" s="14" t="n">
        <v>9.79</v>
      </c>
      <c r="I9192" s="14" t="n">
        <v>12.5</v>
      </c>
      <c r="J9192" s="23" t="n">
        <f aca="false">IF(AND(E9192="Priority",ISNUMBER('Cost model'!N318)),'Cost model'!N318,'Cost model'!M318)</f>
        <v>14.5</v>
      </c>
      <c r="K9192" s="14" t="n">
        <f aca="false">J9192-H9192</f>
        <v>4.71</v>
      </c>
      <c r="L9192" s="14" t="n">
        <f aca="false">G9192-H9192</f>
        <v>2.71</v>
      </c>
    </row>
    <row r="9193" customFormat="false" ht="15" hidden="false" customHeight="false" outlineLevel="0" collapsed="false">
      <c r="A9193" s="2" t="s">
        <v>174</v>
      </c>
      <c r="B9193" s="2" t="s">
        <v>174</v>
      </c>
      <c r="C9193" s="2" t="s">
        <v>47</v>
      </c>
      <c r="D9193" s="2" t="s">
        <v>10</v>
      </c>
      <c r="E9193" s="2" t="s">
        <v>74</v>
      </c>
      <c r="F9193" s="2" t="s">
        <v>977</v>
      </c>
      <c r="G9193" s="14" t="n">
        <v>9.5</v>
      </c>
      <c r="H9193" s="14" t="n">
        <v>9.75</v>
      </c>
      <c r="I9193" s="14" t="n">
        <v>9.5</v>
      </c>
      <c r="J9193" s="23" t="n">
        <f aca="false">IF(AND(E9193="Priority",ISNUMBER('Cost model'!N167)),'Cost model'!N167,'Cost model'!M167)</f>
        <v>8.5</v>
      </c>
      <c r="K9193" s="14" t="n">
        <f aca="false">J9193-H9193</f>
        <v>-1.25</v>
      </c>
      <c r="L9193" s="14" t="n">
        <f aca="false">G9193-H9193</f>
        <v>-0.25</v>
      </c>
    </row>
    <row r="9194" customFormat="false" ht="15" hidden="false" customHeight="false" outlineLevel="0" collapsed="false">
      <c r="A9194" s="2" t="s">
        <v>142</v>
      </c>
      <c r="B9194" s="2" t="s">
        <v>142</v>
      </c>
      <c r="C9194" s="2" t="s">
        <v>48</v>
      </c>
      <c r="D9194" s="2" t="s">
        <v>10</v>
      </c>
      <c r="E9194" s="2" t="s">
        <v>74</v>
      </c>
      <c r="F9194" s="2" t="s">
        <v>977</v>
      </c>
      <c r="G9194" s="14" t="n">
        <v>12.5</v>
      </c>
      <c r="H9194" s="14" t="n">
        <v>7.84</v>
      </c>
      <c r="I9194" s="14" t="n">
        <v>12.5</v>
      </c>
      <c r="J9194" s="23" t="n">
        <f aca="false">IF(AND(E9194="Priority",ISNUMBER('Cost model'!N633)),'Cost model'!N633,'Cost model'!M633)</f>
        <v>11.5</v>
      </c>
      <c r="K9194" s="14" t="n">
        <f aca="false">J9194-H9194</f>
        <v>3.66</v>
      </c>
      <c r="L9194" s="14" t="n">
        <f aca="false">G9194-H9194</f>
        <v>4.66</v>
      </c>
    </row>
    <row r="9195" customFormat="false" ht="15" hidden="false" customHeight="false" outlineLevel="0" collapsed="false">
      <c r="A9195" s="2" t="s">
        <v>123</v>
      </c>
      <c r="B9195" s="2" t="s">
        <v>123</v>
      </c>
      <c r="C9195" s="2" t="s">
        <v>47</v>
      </c>
      <c r="D9195" s="2" t="s">
        <v>10</v>
      </c>
      <c r="E9195" s="2" t="s">
        <v>83</v>
      </c>
      <c r="F9195" s="2" t="s">
        <v>977</v>
      </c>
      <c r="G9195" s="14" t="n">
        <v>14.5</v>
      </c>
      <c r="H9195" s="14" t="n">
        <v>11.96</v>
      </c>
      <c r="I9195" s="14" t="n">
        <v>14.5</v>
      </c>
      <c r="J9195" s="23" t="n">
        <f aca="false">IF(AND(E9195="Priority",ISNUMBER('Cost model'!N62)),'Cost model'!N62,'Cost model'!M62)</f>
        <v>17.5</v>
      </c>
      <c r="K9195" s="14" t="n">
        <f aca="false">J9195-H9195</f>
        <v>5.54</v>
      </c>
      <c r="L9195" s="14" t="n">
        <f aca="false">G9195-H9195</f>
        <v>2.54</v>
      </c>
    </row>
    <row r="9196" customFormat="false" ht="15" hidden="false" customHeight="false" outlineLevel="0" collapsed="false">
      <c r="A9196" s="2" t="s">
        <v>174</v>
      </c>
      <c r="B9196" s="2" t="s">
        <v>174</v>
      </c>
      <c r="C9196" s="2" t="s">
        <v>47</v>
      </c>
      <c r="D9196" s="2" t="s">
        <v>12</v>
      </c>
      <c r="E9196" s="2" t="s">
        <v>74</v>
      </c>
      <c r="F9196" s="2" t="s">
        <v>977</v>
      </c>
      <c r="G9196" s="14" t="n">
        <v>9.5</v>
      </c>
      <c r="H9196" s="14" t="n">
        <v>28.48</v>
      </c>
      <c r="I9196" s="14" t="n">
        <v>9.5</v>
      </c>
      <c r="J9196" s="23" t="n">
        <f aca="false">IF(AND(E9196="Priority",ISNUMBER('Cost model'!N170)),'Cost model'!N170,'Cost model'!M170)</f>
        <v>25.5</v>
      </c>
      <c r="K9196" s="14" t="n">
        <f aca="false">J9196-H9196</f>
        <v>-2.98</v>
      </c>
      <c r="L9196" s="14" t="n">
        <f aca="false">G9196-H9196</f>
        <v>-18.98</v>
      </c>
    </row>
    <row r="9197" customFormat="false" ht="15" hidden="false" customHeight="false" outlineLevel="0" collapsed="false">
      <c r="A9197" s="2" t="s">
        <v>124</v>
      </c>
      <c r="B9197" s="2" t="s">
        <v>124</v>
      </c>
      <c r="C9197" s="2" t="s">
        <v>48</v>
      </c>
      <c r="D9197" s="2" t="s">
        <v>12</v>
      </c>
      <c r="E9197" s="2" t="s">
        <v>74</v>
      </c>
      <c r="F9197" s="2" t="s">
        <v>977</v>
      </c>
      <c r="G9197" s="14" t="n">
        <v>12.5</v>
      </c>
      <c r="H9197" s="14" t="n">
        <v>41.53</v>
      </c>
      <c r="I9197" s="14" t="n">
        <v>12.5</v>
      </c>
      <c r="J9197" s="23" t="n">
        <f aca="false">IF(AND(E9197="Priority",ISNUMBER('Cost model'!N321)),'Cost model'!N321,'Cost model'!M321)</f>
        <v>40</v>
      </c>
      <c r="K9197" s="14" t="n">
        <f aca="false">J9197-H9197</f>
        <v>-1.53</v>
      </c>
      <c r="L9197" s="14" t="n">
        <f aca="false">G9197-H9197</f>
        <v>-29.03</v>
      </c>
    </row>
    <row r="9198" customFormat="false" ht="15" hidden="false" customHeight="false" outlineLevel="0" collapsed="false">
      <c r="A9198" s="2" t="s">
        <v>221</v>
      </c>
      <c r="B9198" s="2" t="s">
        <v>221</v>
      </c>
      <c r="C9198" s="2" t="s">
        <v>47</v>
      </c>
      <c r="D9198" s="2" t="s">
        <v>14</v>
      </c>
      <c r="E9198" s="2" t="s">
        <v>74</v>
      </c>
      <c r="F9198" s="2" t="s">
        <v>977</v>
      </c>
      <c r="G9198" s="14" t="n">
        <v>25</v>
      </c>
      <c r="H9198" s="14" t="n">
        <v>134.75</v>
      </c>
      <c r="I9198" s="14" t="n">
        <v>25</v>
      </c>
      <c r="J9198" s="23" t="n">
        <f aca="false">IF(AND(E9198="Priority",ISNUMBER('Cost model'!N746)),'Cost model'!N746,'Cost model'!M746)</f>
        <v>100</v>
      </c>
      <c r="K9198" s="14" t="n">
        <f aca="false">J9198-H9198</f>
        <v>-34.75</v>
      </c>
      <c r="L9198" s="14" t="n">
        <f aca="false">G9198-H9198</f>
        <v>-109.75</v>
      </c>
    </row>
    <row r="9199" customFormat="false" ht="15" hidden="false" customHeight="false" outlineLevel="0" collapsed="false">
      <c r="A9199" s="2" t="s">
        <v>124</v>
      </c>
      <c r="B9199" s="2" t="s">
        <v>142</v>
      </c>
      <c r="C9199" s="2" t="s">
        <v>47</v>
      </c>
      <c r="D9199" s="2" t="s">
        <v>12</v>
      </c>
      <c r="E9199" s="2" t="s">
        <v>74</v>
      </c>
      <c r="F9199" s="2" t="s">
        <v>976</v>
      </c>
      <c r="G9199" s="14" t="n">
        <v>19.5</v>
      </c>
      <c r="H9199" s="14" t="n">
        <v>43.52</v>
      </c>
      <c r="I9199" s="14" t="n">
        <v>19.5</v>
      </c>
      <c r="J9199" s="23" t="n">
        <f aca="false">IF(AND(E9199="Priority",ISNUMBER('Cost model'!N335)),'Cost model'!N335,'Cost model'!M335)</f>
        <v>45</v>
      </c>
      <c r="K9199" s="14" t="n">
        <f aca="false">J9199-H9199</f>
        <v>1.48</v>
      </c>
      <c r="L9199" s="14" t="n">
        <f aca="false">G9199-H9199</f>
        <v>-24.02</v>
      </c>
    </row>
    <row r="9200" customFormat="false" ht="15" hidden="false" customHeight="false" outlineLevel="0" collapsed="false">
      <c r="A9200" s="2" t="s">
        <v>142</v>
      </c>
      <c r="B9200" s="2" t="s">
        <v>174</v>
      </c>
      <c r="C9200" s="2" t="s">
        <v>47</v>
      </c>
      <c r="D9200" s="2" t="s">
        <v>10</v>
      </c>
      <c r="E9200" s="2" t="s">
        <v>74</v>
      </c>
      <c r="F9200" s="2" t="s">
        <v>976</v>
      </c>
      <c r="G9200" s="14" t="n">
        <v>9.5</v>
      </c>
      <c r="H9200" s="14" t="n">
        <v>7.17</v>
      </c>
      <c r="I9200" s="14" t="n">
        <v>14.5</v>
      </c>
      <c r="J9200" s="23" t="n">
        <f aca="false">IF(AND(E9200="Priority",ISNUMBER('Cost model'!N692)),'Cost model'!N692,'Cost model'!M692)</f>
        <v>9.5</v>
      </c>
      <c r="K9200" s="14" t="n">
        <f aca="false">J9200-H9200</f>
        <v>2.33</v>
      </c>
      <c r="L9200" s="14" t="n">
        <f aca="false">G9200-H9200</f>
        <v>2.33</v>
      </c>
    </row>
    <row r="9201" customFormat="false" ht="15" hidden="false" customHeight="false" outlineLevel="0" collapsed="false">
      <c r="A9201" s="2" t="s">
        <v>342</v>
      </c>
      <c r="B9201" s="2" t="s">
        <v>158</v>
      </c>
      <c r="C9201" s="2" t="s">
        <v>47</v>
      </c>
      <c r="D9201" s="2" t="s">
        <v>12</v>
      </c>
      <c r="E9201" s="2" t="s">
        <v>74</v>
      </c>
      <c r="F9201" s="2" t="s">
        <v>976</v>
      </c>
      <c r="G9201" s="14" t="n">
        <v>24.5</v>
      </c>
      <c r="H9201" s="14" t="n">
        <v>23.28</v>
      </c>
      <c r="I9201" s="14" t="n">
        <v>24.5</v>
      </c>
      <c r="J9201" s="23" t="n">
        <f aca="false">IF(AND(E9201="Priority",ISNUMBER('Cost model'!N215)),'Cost model'!N215,'Cost model'!M215)</f>
        <v>60</v>
      </c>
      <c r="K9201" s="14" t="n">
        <f aca="false">J9201-H9201</f>
        <v>36.72</v>
      </c>
      <c r="L9201" s="14" t="n">
        <f aca="false">G9201-H9201</f>
        <v>1.22</v>
      </c>
    </row>
    <row r="9202" customFormat="false" ht="15" hidden="false" customHeight="false" outlineLevel="0" collapsed="false">
      <c r="A9202" s="2" t="s">
        <v>142</v>
      </c>
      <c r="B9202" s="2" t="s">
        <v>142</v>
      </c>
      <c r="C9202" s="2" t="s">
        <v>47</v>
      </c>
      <c r="D9202" s="2" t="s">
        <v>10</v>
      </c>
      <c r="E9202" s="2" t="s">
        <v>74</v>
      </c>
      <c r="F9202" s="2" t="s">
        <v>977</v>
      </c>
      <c r="G9202" s="14" t="n">
        <v>9.5</v>
      </c>
      <c r="H9202" s="14" t="n">
        <v>7.89</v>
      </c>
      <c r="I9202" s="14" t="n">
        <v>9.5</v>
      </c>
      <c r="J9202" s="23" t="n">
        <f aca="false">IF(AND(E9202="Priority",ISNUMBER('Cost model'!N632)),'Cost model'!N632,'Cost model'!M632)</f>
        <v>9.5</v>
      </c>
      <c r="K9202" s="14" t="n">
        <f aca="false">J9202-H9202</f>
        <v>1.61</v>
      </c>
      <c r="L9202" s="14" t="n">
        <f aca="false">G9202-H9202</f>
        <v>1.61</v>
      </c>
    </row>
    <row r="9203" customFormat="false" ht="15" hidden="false" customHeight="false" outlineLevel="0" collapsed="false">
      <c r="A9203" s="2" t="s">
        <v>142</v>
      </c>
      <c r="B9203" s="2" t="s">
        <v>142</v>
      </c>
      <c r="C9203" s="2" t="s">
        <v>49</v>
      </c>
      <c r="D9203" s="2" t="s">
        <v>10</v>
      </c>
      <c r="E9203" s="2" t="s">
        <v>74</v>
      </c>
      <c r="F9203" s="2" t="s">
        <v>977</v>
      </c>
      <c r="G9203" s="14" t="n">
        <v>19.5</v>
      </c>
      <c r="H9203" s="14" t="n">
        <v>42.21</v>
      </c>
      <c r="I9203" s="14" t="n">
        <v>17.5</v>
      </c>
      <c r="J9203" s="23" t="n">
        <f aca="false">IF(AND(E9203="Priority",ISNUMBER('Cost model'!N634)),'Cost model'!N634,'Cost model'!M634)</f>
        <v>15.5</v>
      </c>
      <c r="K9203" s="14" t="n">
        <f aca="false">J9203-H9203</f>
        <v>-26.71</v>
      </c>
      <c r="L9203" s="14" t="n">
        <f aca="false">G9203-H9203</f>
        <v>-22.71</v>
      </c>
    </row>
    <row r="9204" customFormat="false" ht="15" hidden="false" customHeight="false" outlineLevel="0" collapsed="false">
      <c r="A9204" s="2" t="s">
        <v>124</v>
      </c>
      <c r="B9204" s="2" t="s">
        <v>124</v>
      </c>
      <c r="C9204" s="2" t="s">
        <v>49</v>
      </c>
      <c r="D9204" s="2" t="s">
        <v>12</v>
      </c>
      <c r="E9204" s="2" t="s">
        <v>83</v>
      </c>
      <c r="F9204" s="2" t="s">
        <v>977</v>
      </c>
      <c r="G9204" s="14" t="n">
        <v>29.5</v>
      </c>
      <c r="H9204" s="14" t="n">
        <v>52.33</v>
      </c>
      <c r="I9204" s="14" t="n">
        <v>29.5</v>
      </c>
      <c r="J9204" s="23" t="n">
        <f aca="false">IF(AND(E9204="Priority",ISNUMBER('Cost model'!N322)),'Cost model'!N322,'Cost model'!M322)</f>
        <v>65</v>
      </c>
      <c r="K9204" s="14" t="n">
        <f aca="false">J9204-H9204</f>
        <v>12.67</v>
      </c>
      <c r="L9204" s="14" t="n">
        <f aca="false">G9204-H9204</f>
        <v>-22.83</v>
      </c>
    </row>
    <row r="9205" customFormat="false" ht="15" hidden="false" customHeight="false" outlineLevel="0" collapsed="false">
      <c r="A9205" s="2" t="s">
        <v>158</v>
      </c>
      <c r="B9205" s="2" t="s">
        <v>158</v>
      </c>
      <c r="C9205" s="2" t="s">
        <v>47</v>
      </c>
      <c r="D9205" s="2" t="s">
        <v>13</v>
      </c>
      <c r="E9205" s="2" t="s">
        <v>74</v>
      </c>
      <c r="F9205" s="2" t="s">
        <v>977</v>
      </c>
      <c r="G9205" s="14" t="n">
        <v>19</v>
      </c>
      <c r="H9205" s="14" t="n">
        <v>17.57</v>
      </c>
      <c r="I9205" s="14" t="n">
        <v>19</v>
      </c>
      <c r="J9205" s="23" t="n">
        <f aca="false">IF(AND(E9205="Priority",ISNUMBER('Cost model'!N428)),'Cost model'!N428,'Cost model'!M428)</f>
        <v>23.5</v>
      </c>
      <c r="K9205" s="14" t="n">
        <f aca="false">J9205-H9205</f>
        <v>5.93</v>
      </c>
      <c r="L9205" s="14" t="n">
        <f aca="false">G9205-H9205</f>
        <v>1.43</v>
      </c>
    </row>
    <row r="9206" customFormat="false" ht="15" hidden="false" customHeight="false" outlineLevel="0" collapsed="false">
      <c r="A9206" s="2" t="s">
        <v>174</v>
      </c>
      <c r="B9206" s="2" t="s">
        <v>158</v>
      </c>
      <c r="C9206" s="2" t="s">
        <v>49</v>
      </c>
      <c r="D9206" s="2" t="s">
        <v>10</v>
      </c>
      <c r="E9206" s="2" t="s">
        <v>74</v>
      </c>
      <c r="F9206" s="2" t="s">
        <v>976</v>
      </c>
      <c r="G9206" s="14" t="n">
        <v>14.5</v>
      </c>
      <c r="H9206" s="14" t="n">
        <v>18.51</v>
      </c>
      <c r="I9206" s="14" t="n">
        <v>17.5</v>
      </c>
      <c r="J9206" s="23" t="n">
        <f aca="false">IF(AND(E9206="Priority",ISNUMBER('Cost model'!N139)),'Cost model'!N139,'Cost model'!M139)</f>
        <v>19.5</v>
      </c>
      <c r="K9206" s="14" t="n">
        <f aca="false">J9206-H9206</f>
        <v>0.989999999999998</v>
      </c>
      <c r="L9206" s="14" t="n">
        <f aca="false">G9206-H9206</f>
        <v>-4.01</v>
      </c>
    </row>
    <row r="9207" customFormat="false" ht="15" hidden="false" customHeight="false" outlineLevel="0" collapsed="false">
      <c r="A9207" s="2" t="s">
        <v>158</v>
      </c>
      <c r="B9207" s="2" t="s">
        <v>158</v>
      </c>
      <c r="C9207" s="2" t="s">
        <v>49</v>
      </c>
      <c r="D9207" s="2" t="s">
        <v>12</v>
      </c>
      <c r="E9207" s="2" t="s">
        <v>74</v>
      </c>
      <c r="F9207" s="2" t="s">
        <v>977</v>
      </c>
      <c r="G9207" s="14" t="n">
        <v>19.5</v>
      </c>
      <c r="H9207" s="14" t="n">
        <v>18.79</v>
      </c>
      <c r="I9207" s="14" t="n">
        <v>19.5</v>
      </c>
      <c r="J9207" s="23" t="n">
        <f aca="false">IF(AND(E9207="Priority",ISNUMBER('Cost model'!N427)),'Cost model'!N427,'Cost model'!M427)</f>
        <v>28.5</v>
      </c>
      <c r="K9207" s="14" t="n">
        <f aca="false">J9207-H9207</f>
        <v>9.71</v>
      </c>
      <c r="L9207" s="14" t="n">
        <f aca="false">G9207-H9207</f>
        <v>0.710000000000001</v>
      </c>
    </row>
    <row r="9208" customFormat="false" ht="15" hidden="false" customHeight="false" outlineLevel="0" collapsed="false">
      <c r="A9208" s="2" t="s">
        <v>174</v>
      </c>
      <c r="B9208" s="2" t="s">
        <v>174</v>
      </c>
      <c r="C9208" s="2" t="s">
        <v>48</v>
      </c>
      <c r="D9208" s="2" t="s">
        <v>14</v>
      </c>
      <c r="E9208" s="2" t="s">
        <v>74</v>
      </c>
      <c r="F9208" s="2" t="s">
        <v>977</v>
      </c>
      <c r="G9208" s="14" t="n">
        <v>45</v>
      </c>
      <c r="H9208" s="14" t="n">
        <v>94.89</v>
      </c>
      <c r="I9208" s="14" t="n">
        <v>45</v>
      </c>
      <c r="J9208" s="23" t="n">
        <f aca="false">IF(AND(E9208="Priority",ISNUMBER('Cost model'!N177)),'Cost model'!N177,'Cost model'!M177)</f>
        <v>110</v>
      </c>
      <c r="K9208" s="14" t="n">
        <f aca="false">J9208-H9208</f>
        <v>15.11</v>
      </c>
      <c r="L9208" s="14" t="n">
        <f aca="false">G9208-H9208</f>
        <v>-49.89</v>
      </c>
    </row>
    <row r="9209" customFormat="false" ht="15" hidden="false" customHeight="false" outlineLevel="0" collapsed="false">
      <c r="A9209" s="2" t="s">
        <v>142</v>
      </c>
      <c r="B9209" s="2" t="s">
        <v>142</v>
      </c>
      <c r="C9209" s="2" t="s">
        <v>47</v>
      </c>
      <c r="D9209" s="2" t="s">
        <v>14</v>
      </c>
      <c r="E9209" s="2" t="s">
        <v>74</v>
      </c>
      <c r="F9209" s="2" t="s">
        <v>977</v>
      </c>
      <c r="G9209" s="14" t="n">
        <v>25</v>
      </c>
      <c r="H9209" s="14" t="n">
        <v>41.45</v>
      </c>
      <c r="I9209" s="14" t="n">
        <v>25</v>
      </c>
      <c r="J9209" s="23" t="n">
        <f aca="false">IF(AND(E9209="Priority",ISNUMBER('Cost model'!N641)),'Cost model'!N641,'Cost model'!M641)</f>
        <v>75</v>
      </c>
      <c r="K9209" s="14" t="n">
        <f aca="false">J9209-H9209</f>
        <v>33.55</v>
      </c>
      <c r="L9209" s="14" t="n">
        <f aca="false">G9209-H9209</f>
        <v>-16.45</v>
      </c>
    </row>
    <row r="9210" customFormat="false" ht="15" hidden="false" customHeight="false" outlineLevel="0" collapsed="false">
      <c r="A9210" s="2" t="s">
        <v>174</v>
      </c>
      <c r="B9210" s="2" t="s">
        <v>174</v>
      </c>
      <c r="C9210" s="2" t="s">
        <v>47</v>
      </c>
      <c r="D9210" s="2" t="s">
        <v>10</v>
      </c>
      <c r="E9210" s="2" t="s">
        <v>74</v>
      </c>
      <c r="F9210" s="2" t="s">
        <v>977</v>
      </c>
      <c r="G9210" s="14" t="n">
        <v>9.5</v>
      </c>
      <c r="H9210" s="14" t="n">
        <v>7.38</v>
      </c>
      <c r="I9210" s="14" t="n">
        <v>9.5</v>
      </c>
      <c r="J9210" s="23" t="n">
        <f aca="false">IF(AND(E9210="Priority",ISNUMBER('Cost model'!N167)),'Cost model'!N167,'Cost model'!M167)</f>
        <v>8.5</v>
      </c>
      <c r="K9210" s="14" t="n">
        <f aca="false">J9210-H9210</f>
        <v>1.12</v>
      </c>
      <c r="L9210" s="14" t="n">
        <f aca="false">G9210-H9210</f>
        <v>2.12</v>
      </c>
    </row>
    <row r="9211" customFormat="false" ht="15" hidden="false" customHeight="false" outlineLevel="0" collapsed="false">
      <c r="A9211" s="2" t="s">
        <v>158</v>
      </c>
      <c r="B9211" s="2" t="s">
        <v>221</v>
      </c>
      <c r="C9211" s="2" t="s">
        <v>49</v>
      </c>
      <c r="D9211" s="2" t="s">
        <v>12</v>
      </c>
      <c r="E9211" s="2" t="s">
        <v>74</v>
      </c>
      <c r="F9211" s="2" t="s">
        <v>976</v>
      </c>
      <c r="G9211" s="14" t="n">
        <v>19.5</v>
      </c>
      <c r="H9211" s="14" t="n">
        <v>56.82</v>
      </c>
      <c r="I9211" s="14" t="n">
        <v>24.5</v>
      </c>
      <c r="J9211" s="23" t="n">
        <f aca="false">IF(AND(E9211="Priority",ISNUMBER('Cost model'!N472)),'Cost model'!N472,'Cost model'!M472)</f>
        <v>60</v>
      </c>
      <c r="K9211" s="14" t="n">
        <f aca="false">J9211-H9211</f>
        <v>3.18</v>
      </c>
      <c r="L9211" s="14" t="n">
        <f aca="false">G9211-H9211</f>
        <v>-37.32</v>
      </c>
    </row>
    <row r="9212" customFormat="false" ht="15" hidden="false" customHeight="false" outlineLevel="0" collapsed="false">
      <c r="A9212" s="2" t="s">
        <v>174</v>
      </c>
      <c r="B9212" s="2" t="s">
        <v>124</v>
      </c>
      <c r="C9212" s="2" t="s">
        <v>49</v>
      </c>
      <c r="D9212" s="2" t="s">
        <v>12</v>
      </c>
      <c r="E9212" s="2" t="s">
        <v>74</v>
      </c>
      <c r="F9212" s="2" t="s">
        <v>976</v>
      </c>
      <c r="G9212" s="14" t="n">
        <v>19.5</v>
      </c>
      <c r="H9212" s="14" t="n">
        <v>57</v>
      </c>
      <c r="I9212" s="14" t="n">
        <v>19.5</v>
      </c>
      <c r="J9212" s="23" t="n">
        <f aca="false">IF(AND(E9212="Priority",ISNUMBER('Cost model'!N112)),'Cost model'!N112,'Cost model'!M112)</f>
        <v>50</v>
      </c>
      <c r="K9212" s="14" t="n">
        <f aca="false">J9212-H9212</f>
        <v>-7</v>
      </c>
      <c r="L9212" s="14" t="n">
        <f aca="false">G9212-H9212</f>
        <v>-37.5</v>
      </c>
    </row>
    <row r="9213" customFormat="false" ht="15" hidden="false" customHeight="false" outlineLevel="0" collapsed="false">
      <c r="A9213" s="2" t="s">
        <v>174</v>
      </c>
      <c r="B9213" s="2" t="s">
        <v>174</v>
      </c>
      <c r="C9213" s="2" t="s">
        <v>49</v>
      </c>
      <c r="D9213" s="2" t="s">
        <v>12</v>
      </c>
      <c r="E9213" s="2" t="s">
        <v>74</v>
      </c>
      <c r="F9213" s="2" t="s">
        <v>977</v>
      </c>
      <c r="G9213" s="14" t="n">
        <v>19.5</v>
      </c>
      <c r="H9213" s="14" t="n">
        <v>34.54</v>
      </c>
      <c r="I9213" s="14" t="n">
        <v>19.5</v>
      </c>
      <c r="J9213" s="23" t="n">
        <f aca="false">IF(AND(E9213="Priority",ISNUMBER('Cost model'!N172)),'Cost model'!N172,'Cost model'!M172)</f>
        <v>45</v>
      </c>
      <c r="K9213" s="14" t="n">
        <f aca="false">J9213-H9213</f>
        <v>10.46</v>
      </c>
      <c r="L9213" s="14" t="n">
        <f aca="false">G9213-H9213</f>
        <v>-15.04</v>
      </c>
    </row>
    <row r="9214" customFormat="false" ht="15" hidden="false" customHeight="false" outlineLevel="0" collapsed="false">
      <c r="A9214" s="2" t="s">
        <v>174</v>
      </c>
      <c r="B9214" s="2" t="s">
        <v>221</v>
      </c>
      <c r="C9214" s="2" t="s">
        <v>48</v>
      </c>
      <c r="D9214" s="2" t="s">
        <v>12</v>
      </c>
      <c r="E9214" s="2" t="s">
        <v>74</v>
      </c>
      <c r="F9214" s="2" t="s">
        <v>976</v>
      </c>
      <c r="G9214" s="14" t="n">
        <v>12.5</v>
      </c>
      <c r="H9214" s="14" t="n">
        <v>56.3</v>
      </c>
      <c r="I9214" s="14" t="n">
        <v>24.5</v>
      </c>
      <c r="J9214" s="23" t="n">
        <f aca="false">IF(AND(E9214="Priority",ISNUMBER('Cost model'!N156)),'Cost model'!N156,'Cost model'!M156)</f>
        <v>60</v>
      </c>
      <c r="K9214" s="14" t="n">
        <f aca="false">J9214-H9214</f>
        <v>3.7</v>
      </c>
      <c r="L9214" s="14" t="n">
        <f aca="false">G9214-H9214</f>
        <v>-43.8</v>
      </c>
    </row>
    <row r="9215" customFormat="false" ht="15" hidden="false" customHeight="false" outlineLevel="0" collapsed="false">
      <c r="A9215" s="2" t="s">
        <v>205</v>
      </c>
      <c r="B9215" s="2" t="s">
        <v>174</v>
      </c>
      <c r="C9215" s="2" t="s">
        <v>48</v>
      </c>
      <c r="D9215" s="2" t="s">
        <v>10</v>
      </c>
      <c r="E9215" s="2" t="s">
        <v>74</v>
      </c>
      <c r="F9215" s="2" t="s">
        <v>976</v>
      </c>
      <c r="G9215" s="14" t="n">
        <v>14.5</v>
      </c>
      <c r="H9215" s="14" t="n">
        <v>21.1</v>
      </c>
      <c r="I9215" s="14" t="n">
        <v>14.5</v>
      </c>
      <c r="J9215" s="23" t="n">
        <f aca="false">IF(AND(E9215="Priority",ISNUMBER('Cost model'!N558)),'Cost model'!N558,'Cost model'!M558)</f>
        <v>16.5</v>
      </c>
      <c r="K9215" s="14" t="n">
        <f aca="false">J9215-H9215</f>
        <v>-4.6</v>
      </c>
      <c r="L9215" s="14" t="n">
        <f aca="false">G9215-H9215</f>
        <v>-6.6</v>
      </c>
    </row>
    <row r="9216" customFormat="false" ht="15" hidden="false" customHeight="false" outlineLevel="0" collapsed="false">
      <c r="A9216" s="2" t="s">
        <v>174</v>
      </c>
      <c r="B9216" s="2" t="s">
        <v>142</v>
      </c>
      <c r="C9216" s="2" t="s">
        <v>49</v>
      </c>
      <c r="D9216" s="2" t="s">
        <v>12</v>
      </c>
      <c r="E9216" s="2" t="s">
        <v>74</v>
      </c>
      <c r="F9216" s="2" t="s">
        <v>976</v>
      </c>
      <c r="G9216" s="14" t="n">
        <v>19.5</v>
      </c>
      <c r="H9216" s="14" t="n">
        <v>43.01</v>
      </c>
      <c r="I9216" s="14" t="n">
        <v>19.5</v>
      </c>
      <c r="J9216" s="23" t="n">
        <f aca="false">IF(AND(E9216="Priority",ISNUMBER('Cost model'!N127)),'Cost model'!N127,'Cost model'!M127)</f>
        <v>50</v>
      </c>
      <c r="K9216" s="14" t="n">
        <f aca="false">J9216-H9216</f>
        <v>6.99</v>
      </c>
      <c r="L9216" s="14" t="n">
        <f aca="false">G9216-H9216</f>
        <v>-23.51</v>
      </c>
    </row>
    <row r="9217" customFormat="false" ht="15" hidden="false" customHeight="false" outlineLevel="0" collapsed="false">
      <c r="A9217" s="2" t="s">
        <v>142</v>
      </c>
      <c r="B9217" s="2" t="s">
        <v>124</v>
      </c>
      <c r="C9217" s="2" t="s">
        <v>47</v>
      </c>
      <c r="D9217" s="2" t="s">
        <v>12</v>
      </c>
      <c r="E9217" s="2" t="s">
        <v>74</v>
      </c>
      <c r="F9217" s="2" t="s">
        <v>976</v>
      </c>
      <c r="G9217" s="14" t="n">
        <v>9.5</v>
      </c>
      <c r="H9217" s="14" t="n">
        <v>42.01</v>
      </c>
      <c r="I9217" s="14" t="n">
        <v>19.5</v>
      </c>
      <c r="J9217" s="23" t="n">
        <f aca="false">IF(AND(E9217="Priority",ISNUMBER('Cost model'!N665)),'Cost model'!N665,'Cost model'!M665)</f>
        <v>40</v>
      </c>
      <c r="K9217" s="14" t="n">
        <f aca="false">J9217-H9217</f>
        <v>-2.01</v>
      </c>
      <c r="L9217" s="14" t="n">
        <f aca="false">G9217-H9217</f>
        <v>-32.51</v>
      </c>
    </row>
    <row r="9218" customFormat="false" ht="15" hidden="false" customHeight="false" outlineLevel="0" collapsed="false">
      <c r="A9218" s="2" t="s">
        <v>123</v>
      </c>
      <c r="B9218" s="2" t="s">
        <v>158</v>
      </c>
      <c r="C9218" s="2" t="s">
        <v>47</v>
      </c>
      <c r="D9218" s="2" t="s">
        <v>10</v>
      </c>
      <c r="E9218" s="2" t="s">
        <v>74</v>
      </c>
      <c r="F9218" s="2" t="s">
        <v>976</v>
      </c>
      <c r="G9218" s="14" t="n">
        <v>14.5</v>
      </c>
      <c r="H9218" s="14" t="n">
        <v>11.53</v>
      </c>
      <c r="I9218" s="14" t="n">
        <v>19.5</v>
      </c>
      <c r="J9218" s="23" t="n">
        <f aca="false">IF(AND(E9218="Priority",ISNUMBER('Cost model'!N32)),'Cost model'!N32,'Cost model'!M32)</f>
        <v>15.5</v>
      </c>
      <c r="K9218" s="14" t="n">
        <f aca="false">J9218-H9218</f>
        <v>3.97</v>
      </c>
      <c r="L9218" s="14" t="n">
        <f aca="false">G9218-H9218</f>
        <v>2.97</v>
      </c>
    </row>
    <row r="9219" customFormat="false" ht="15" hidden="false" customHeight="false" outlineLevel="0" collapsed="false">
      <c r="A9219" s="2" t="s">
        <v>342</v>
      </c>
      <c r="B9219" s="2" t="s">
        <v>142</v>
      </c>
      <c r="C9219" s="2" t="s">
        <v>47</v>
      </c>
      <c r="D9219" s="2" t="s">
        <v>10</v>
      </c>
      <c r="E9219" s="2" t="s">
        <v>74</v>
      </c>
      <c r="F9219" s="2" t="s">
        <v>976</v>
      </c>
      <c r="G9219" s="14" t="n">
        <v>19.5</v>
      </c>
      <c r="H9219" s="14" t="n">
        <v>23.31</v>
      </c>
      <c r="I9219" s="14" t="n">
        <v>19.5</v>
      </c>
      <c r="J9219" s="23" t="n">
        <f aca="false">IF(AND(E9219="Priority",ISNUMBER('Cost model'!N227)),'Cost model'!N227,'Cost model'!M227)</f>
        <v>19.5</v>
      </c>
      <c r="K9219" s="14" t="n">
        <f aca="false">J9219-H9219</f>
        <v>-3.81</v>
      </c>
      <c r="L9219" s="14" t="n">
        <f aca="false">G9219-H9219</f>
        <v>-3.81</v>
      </c>
    </row>
    <row r="9220" customFormat="false" ht="15" hidden="false" customHeight="false" outlineLevel="0" collapsed="false">
      <c r="A9220" s="2" t="s">
        <v>174</v>
      </c>
      <c r="B9220" s="2" t="s">
        <v>174</v>
      </c>
      <c r="C9220" s="2" t="s">
        <v>48</v>
      </c>
      <c r="D9220" s="2" t="s">
        <v>15</v>
      </c>
      <c r="E9220" s="2" t="s">
        <v>74</v>
      </c>
      <c r="F9220" s="2" t="s">
        <v>977</v>
      </c>
      <c r="G9220" s="14" t="n">
        <v>85</v>
      </c>
      <c r="H9220" s="14" t="n">
        <v>292.08</v>
      </c>
      <c r="I9220" s="14" t="n">
        <v>85</v>
      </c>
      <c r="J9220" s="23" t="n">
        <f aca="false">IF(AND(E9220="Priority",ISNUMBER('Cost model'!N180)),'Cost model'!N180,'Cost model'!M180)</f>
        <v>150</v>
      </c>
      <c r="K9220" s="14" t="n">
        <f aca="false">J9220-H9220</f>
        <v>-142.08</v>
      </c>
      <c r="L9220" s="14" t="n">
        <f aca="false">G9220-H9220</f>
        <v>-207.08</v>
      </c>
    </row>
    <row r="9221" customFormat="false" ht="15" hidden="false" customHeight="false" outlineLevel="0" collapsed="false">
      <c r="A9221" s="2" t="s">
        <v>124</v>
      </c>
      <c r="B9221" s="2" t="s">
        <v>124</v>
      </c>
      <c r="C9221" s="2" t="s">
        <v>47</v>
      </c>
      <c r="D9221" s="2" t="s">
        <v>10</v>
      </c>
      <c r="E9221" s="2" t="s">
        <v>74</v>
      </c>
      <c r="F9221" s="2" t="s">
        <v>977</v>
      </c>
      <c r="G9221" s="14" t="n">
        <v>9.5</v>
      </c>
      <c r="H9221" s="14" t="n">
        <v>7.38</v>
      </c>
      <c r="I9221" s="14" t="n">
        <v>9.5</v>
      </c>
      <c r="J9221" s="23" t="n">
        <f aca="false">IF(AND(E9221="Priority",ISNUMBER('Cost model'!N317)),'Cost model'!N317,'Cost model'!M317)</f>
        <v>10.5</v>
      </c>
      <c r="K9221" s="14" t="n">
        <f aca="false">J9221-H9221</f>
        <v>3.12</v>
      </c>
      <c r="L9221" s="14" t="n">
        <f aca="false">G9221-H9221</f>
        <v>2.12</v>
      </c>
    </row>
    <row r="9222" customFormat="false" ht="15" hidden="false" customHeight="false" outlineLevel="0" collapsed="false">
      <c r="A9222" s="2" t="s">
        <v>174</v>
      </c>
      <c r="B9222" s="2" t="s">
        <v>174</v>
      </c>
      <c r="C9222" s="2" t="s">
        <v>47</v>
      </c>
      <c r="D9222" s="2" t="s">
        <v>10</v>
      </c>
      <c r="E9222" s="2" t="s">
        <v>74</v>
      </c>
      <c r="F9222" s="2" t="s">
        <v>977</v>
      </c>
      <c r="G9222" s="14" t="n">
        <v>9.5</v>
      </c>
      <c r="H9222" s="14" t="n">
        <v>6.82</v>
      </c>
      <c r="I9222" s="14" t="n">
        <v>9.5</v>
      </c>
      <c r="J9222" s="23" t="n">
        <f aca="false">IF(AND(E9222="Priority",ISNUMBER('Cost model'!N167)),'Cost model'!N167,'Cost model'!M167)</f>
        <v>8.5</v>
      </c>
      <c r="K9222" s="14" t="n">
        <f aca="false">J9222-H9222</f>
        <v>1.68</v>
      </c>
      <c r="L9222" s="14" t="n">
        <f aca="false">G9222-H9222</f>
        <v>2.68</v>
      </c>
    </row>
    <row r="9223" customFormat="false" ht="15" hidden="false" customHeight="false" outlineLevel="0" collapsed="false">
      <c r="A9223" s="2" t="s">
        <v>221</v>
      </c>
      <c r="B9223" s="2" t="s">
        <v>221</v>
      </c>
      <c r="C9223" s="2" t="s">
        <v>47</v>
      </c>
      <c r="D9223" s="2" t="s">
        <v>10</v>
      </c>
      <c r="E9223" s="2" t="s">
        <v>74</v>
      </c>
      <c r="F9223" s="2" t="s">
        <v>977</v>
      </c>
      <c r="G9223" s="14" t="n">
        <v>9.5</v>
      </c>
      <c r="H9223" s="14" t="n">
        <v>6.69</v>
      </c>
      <c r="I9223" s="14" t="n">
        <v>9.5</v>
      </c>
      <c r="J9223" s="23" t="n">
        <f aca="false">IF(AND(E9223="Priority",ISNUMBER('Cost model'!N737)),'Cost model'!N737,'Cost model'!M737)</f>
        <v>8.5</v>
      </c>
      <c r="K9223" s="14" t="n">
        <f aca="false">J9223-H9223</f>
        <v>1.81</v>
      </c>
      <c r="L9223" s="14" t="n">
        <f aca="false">G9223-H9223</f>
        <v>2.81</v>
      </c>
    </row>
    <row r="9224" customFormat="false" ht="15" hidden="false" customHeight="false" outlineLevel="0" collapsed="false">
      <c r="A9224" s="2" t="s">
        <v>221</v>
      </c>
      <c r="B9224" s="2" t="s">
        <v>221</v>
      </c>
      <c r="C9224" s="2" t="s">
        <v>49</v>
      </c>
      <c r="D9224" s="2" t="s">
        <v>10</v>
      </c>
      <c r="E9224" s="2" t="s">
        <v>74</v>
      </c>
      <c r="F9224" s="2" t="s">
        <v>977</v>
      </c>
      <c r="G9224" s="14" t="n">
        <v>17.5</v>
      </c>
      <c r="H9224" s="14" t="n">
        <v>12.39</v>
      </c>
      <c r="I9224" s="14" t="n">
        <v>17.5</v>
      </c>
      <c r="J9224" s="23" t="n">
        <f aca="false">IF(AND(E9224="Priority",ISNUMBER('Cost model'!N739)),'Cost model'!N739,'Cost model'!M739)</f>
        <v>17.5</v>
      </c>
      <c r="K9224" s="14" t="n">
        <f aca="false">J9224-H9224</f>
        <v>5.11</v>
      </c>
      <c r="L9224" s="14" t="n">
        <f aca="false">G9224-H9224</f>
        <v>5.11</v>
      </c>
    </row>
    <row r="9225" customFormat="false" ht="15" hidden="false" customHeight="false" outlineLevel="0" collapsed="false">
      <c r="A9225" s="2" t="s">
        <v>174</v>
      </c>
      <c r="B9225" s="2" t="s">
        <v>174</v>
      </c>
      <c r="C9225" s="2" t="s">
        <v>48</v>
      </c>
      <c r="D9225" s="2" t="s">
        <v>10</v>
      </c>
      <c r="E9225" s="2" t="s">
        <v>74</v>
      </c>
      <c r="F9225" s="2" t="s">
        <v>977</v>
      </c>
      <c r="G9225" s="14" t="n">
        <v>12.5</v>
      </c>
      <c r="H9225" s="14" t="n">
        <v>25.31</v>
      </c>
      <c r="I9225" s="14" t="n">
        <v>12.5</v>
      </c>
      <c r="J9225" s="23" t="n">
        <f aca="false">IF(AND(E9225="Priority",ISNUMBER('Cost model'!N168)),'Cost model'!N168,'Cost model'!M168)</f>
        <v>13.5</v>
      </c>
      <c r="K9225" s="14" t="n">
        <f aca="false">J9225-H9225</f>
        <v>-11.81</v>
      </c>
      <c r="L9225" s="14" t="n">
        <f aca="false">G9225-H9225</f>
        <v>-12.81</v>
      </c>
    </row>
    <row r="9226" customFormat="false" ht="15" hidden="false" customHeight="false" outlineLevel="0" collapsed="false">
      <c r="A9226" s="2" t="s">
        <v>174</v>
      </c>
      <c r="B9226" s="2" t="s">
        <v>124</v>
      </c>
      <c r="C9226" s="2" t="s">
        <v>49</v>
      </c>
      <c r="D9226" s="2" t="s">
        <v>12</v>
      </c>
      <c r="E9226" s="2" t="s">
        <v>74</v>
      </c>
      <c r="F9226" s="2" t="s">
        <v>976</v>
      </c>
      <c r="G9226" s="14" t="n">
        <v>19.5</v>
      </c>
      <c r="H9226" s="14" t="n">
        <v>44</v>
      </c>
      <c r="I9226" s="14" t="n">
        <v>19.5</v>
      </c>
      <c r="J9226" s="23" t="n">
        <f aca="false">IF(AND(E9226="Priority",ISNUMBER('Cost model'!N112)),'Cost model'!N112,'Cost model'!M112)</f>
        <v>50</v>
      </c>
      <c r="K9226" s="14" t="n">
        <f aca="false">J9226-H9226</f>
        <v>6</v>
      </c>
      <c r="L9226" s="14" t="n">
        <f aca="false">G9226-H9226</f>
        <v>-24.5</v>
      </c>
    </row>
    <row r="9227" customFormat="false" ht="15" hidden="false" customHeight="false" outlineLevel="0" collapsed="false">
      <c r="A9227" s="2" t="s">
        <v>174</v>
      </c>
      <c r="B9227" s="2" t="s">
        <v>174</v>
      </c>
      <c r="C9227" s="2" t="s">
        <v>49</v>
      </c>
      <c r="D9227" s="2" t="s">
        <v>12</v>
      </c>
      <c r="E9227" s="2" t="s">
        <v>74</v>
      </c>
      <c r="F9227" s="2" t="s">
        <v>977</v>
      </c>
      <c r="G9227" s="14" t="n">
        <v>19.5</v>
      </c>
      <c r="H9227" s="14" t="n">
        <v>28.38</v>
      </c>
      <c r="I9227" s="14" t="n">
        <v>19.5</v>
      </c>
      <c r="J9227" s="23" t="n">
        <f aca="false">IF(AND(E9227="Priority",ISNUMBER('Cost model'!N172)),'Cost model'!N172,'Cost model'!M172)</f>
        <v>45</v>
      </c>
      <c r="K9227" s="14" t="n">
        <f aca="false">J9227-H9227</f>
        <v>16.62</v>
      </c>
      <c r="L9227" s="14" t="n">
        <f aca="false">G9227-H9227</f>
        <v>-8.88</v>
      </c>
    </row>
    <row r="9228" customFormat="false" ht="15" hidden="false" customHeight="false" outlineLevel="0" collapsed="false">
      <c r="A9228" s="2" t="s">
        <v>174</v>
      </c>
      <c r="B9228" s="2" t="s">
        <v>142</v>
      </c>
      <c r="C9228" s="2" t="s">
        <v>48</v>
      </c>
      <c r="D9228" s="2" t="s">
        <v>10</v>
      </c>
      <c r="E9228" s="2" t="s">
        <v>74</v>
      </c>
      <c r="F9228" s="2" t="s">
        <v>976</v>
      </c>
      <c r="G9228" s="14" t="n">
        <v>12.5</v>
      </c>
      <c r="H9228" s="14" t="n">
        <v>8.88</v>
      </c>
      <c r="I9228" s="14" t="n">
        <v>12.5</v>
      </c>
      <c r="J9228" s="23" t="n">
        <f aca="false">IF(AND(E9228="Priority",ISNUMBER('Cost model'!N123)),'Cost model'!N123,'Cost model'!M123)</f>
        <v>16.5</v>
      </c>
      <c r="K9228" s="14" t="n">
        <f aca="false">J9228-H9228</f>
        <v>7.62</v>
      </c>
      <c r="L9228" s="14" t="n">
        <f aca="false">G9228-H9228</f>
        <v>3.62</v>
      </c>
    </row>
    <row r="9229" customFormat="false" ht="15" hidden="false" customHeight="false" outlineLevel="0" collapsed="false">
      <c r="A9229" s="2" t="s">
        <v>142</v>
      </c>
      <c r="B9229" s="2" t="s">
        <v>124</v>
      </c>
      <c r="C9229" s="2" t="s">
        <v>47</v>
      </c>
      <c r="D9229" s="2" t="s">
        <v>10</v>
      </c>
      <c r="E9229" s="2" t="s">
        <v>74</v>
      </c>
      <c r="F9229" s="2" t="s">
        <v>976</v>
      </c>
      <c r="G9229" s="14" t="n">
        <v>9.5</v>
      </c>
      <c r="H9229" s="14" t="n">
        <v>8.03</v>
      </c>
      <c r="I9229" s="14" t="n">
        <v>14.5</v>
      </c>
      <c r="J9229" s="23" t="n">
        <f aca="false">IF(AND(E9229="Priority",ISNUMBER('Cost model'!N662)),'Cost model'!N662,'Cost model'!M662)</f>
        <v>13.5</v>
      </c>
      <c r="K9229" s="14" t="n">
        <f aca="false">J9229-H9229</f>
        <v>5.47</v>
      </c>
      <c r="L9229" s="14" t="n">
        <f aca="false">G9229-H9229</f>
        <v>1.47</v>
      </c>
    </row>
    <row r="9230" customFormat="false" ht="15" hidden="false" customHeight="false" outlineLevel="0" collapsed="false">
      <c r="A9230" s="2" t="s">
        <v>174</v>
      </c>
      <c r="B9230" s="2" t="s">
        <v>174</v>
      </c>
      <c r="C9230" s="2" t="s">
        <v>47</v>
      </c>
      <c r="D9230" s="2" t="s">
        <v>10</v>
      </c>
      <c r="E9230" s="2" t="s">
        <v>74</v>
      </c>
      <c r="F9230" s="2" t="s">
        <v>977</v>
      </c>
      <c r="G9230" s="14" t="n">
        <v>9.5</v>
      </c>
      <c r="H9230" s="14" t="n">
        <v>7.38</v>
      </c>
      <c r="I9230" s="14" t="n">
        <v>9.5</v>
      </c>
      <c r="J9230" s="23" t="n">
        <f aca="false">IF(AND(E9230="Priority",ISNUMBER('Cost model'!N167)),'Cost model'!N167,'Cost model'!M167)</f>
        <v>8.5</v>
      </c>
      <c r="K9230" s="14" t="n">
        <f aca="false">J9230-H9230</f>
        <v>1.12</v>
      </c>
      <c r="L9230" s="14" t="n">
        <f aca="false">G9230-H9230</f>
        <v>2.12</v>
      </c>
    </row>
    <row r="9231" customFormat="false" ht="15" hidden="false" customHeight="false" outlineLevel="0" collapsed="false">
      <c r="A9231" s="2" t="s">
        <v>142</v>
      </c>
      <c r="B9231" s="2" t="s">
        <v>142</v>
      </c>
      <c r="C9231" s="2" t="s">
        <v>48</v>
      </c>
      <c r="D9231" s="2" t="s">
        <v>12</v>
      </c>
      <c r="E9231" s="2" t="s">
        <v>74</v>
      </c>
      <c r="F9231" s="2" t="s">
        <v>977</v>
      </c>
      <c r="G9231" s="14" t="n">
        <v>12.5</v>
      </c>
      <c r="H9231" s="14" t="n">
        <v>58.05</v>
      </c>
      <c r="I9231" s="14" t="n">
        <v>12.5</v>
      </c>
      <c r="J9231" s="23" t="n">
        <f aca="false">IF(AND(E9231="Priority",ISNUMBER('Cost model'!N636)),'Cost model'!N636,'Cost model'!M636)</f>
        <v>40</v>
      </c>
      <c r="K9231" s="14" t="n">
        <f aca="false">J9231-H9231</f>
        <v>-18.05</v>
      </c>
      <c r="L9231" s="14" t="n">
        <f aca="false">G9231-H9231</f>
        <v>-45.55</v>
      </c>
    </row>
    <row r="9232" customFormat="false" ht="15" hidden="false" customHeight="false" outlineLevel="0" collapsed="false">
      <c r="A9232" s="2" t="s">
        <v>174</v>
      </c>
      <c r="B9232" s="2" t="s">
        <v>174</v>
      </c>
      <c r="C9232" s="2" t="s">
        <v>49</v>
      </c>
      <c r="D9232" s="2" t="s">
        <v>12</v>
      </c>
      <c r="E9232" s="2" t="s">
        <v>74</v>
      </c>
      <c r="F9232" s="2" t="s">
        <v>977</v>
      </c>
      <c r="G9232" s="14" t="n">
        <v>19.5</v>
      </c>
      <c r="H9232" s="14" t="n">
        <v>11.1</v>
      </c>
      <c r="I9232" s="14" t="n">
        <v>19.5</v>
      </c>
      <c r="J9232" s="23" t="n">
        <f aca="false">IF(AND(E9232="Priority",ISNUMBER('Cost model'!N172)),'Cost model'!N172,'Cost model'!M172)</f>
        <v>45</v>
      </c>
      <c r="K9232" s="14" t="n">
        <f aca="false">J9232-H9232</f>
        <v>33.9</v>
      </c>
      <c r="L9232" s="14" t="n">
        <f aca="false">G9232-H9232</f>
        <v>8.4</v>
      </c>
    </row>
    <row r="9233" customFormat="false" ht="15" hidden="false" customHeight="false" outlineLevel="0" collapsed="false">
      <c r="A9233" s="2" t="s">
        <v>174</v>
      </c>
      <c r="B9233" s="2" t="s">
        <v>124</v>
      </c>
      <c r="C9233" s="2" t="s">
        <v>49</v>
      </c>
      <c r="D9233" s="2" t="s">
        <v>13</v>
      </c>
      <c r="E9233" s="2" t="s">
        <v>74</v>
      </c>
      <c r="F9233" s="2" t="s">
        <v>976</v>
      </c>
      <c r="G9233" s="14" t="n">
        <v>50</v>
      </c>
      <c r="H9233" s="14" t="n">
        <v>75.39</v>
      </c>
      <c r="I9233" s="14" t="n">
        <v>50</v>
      </c>
      <c r="J9233" s="23" t="n">
        <f aca="false">IF(AND(E9233="Priority",ISNUMBER('Cost model'!N115)),'Cost model'!N115,'Cost model'!M115)</f>
        <v>105</v>
      </c>
      <c r="K9233" s="14" t="n">
        <f aca="false">J9233-H9233</f>
        <v>29.61</v>
      </c>
      <c r="L9233" s="14" t="n">
        <f aca="false">G9233-H9233</f>
        <v>-25.39</v>
      </c>
    </row>
    <row r="9234" customFormat="false" ht="15" hidden="false" customHeight="false" outlineLevel="0" collapsed="false">
      <c r="A9234" s="2" t="s">
        <v>142</v>
      </c>
      <c r="B9234" s="2" t="s">
        <v>142</v>
      </c>
      <c r="C9234" s="2" t="s">
        <v>47</v>
      </c>
      <c r="D9234" s="2" t="s">
        <v>10</v>
      </c>
      <c r="E9234" s="2" t="s">
        <v>74</v>
      </c>
      <c r="F9234" s="2" t="s">
        <v>977</v>
      </c>
      <c r="G9234" s="14" t="n">
        <v>9.5</v>
      </c>
      <c r="H9234" s="14" t="n">
        <v>5.84</v>
      </c>
      <c r="I9234" s="14" t="n">
        <v>9.5</v>
      </c>
      <c r="J9234" s="23" t="n">
        <f aca="false">IF(AND(E9234="Priority",ISNUMBER('Cost model'!N632)),'Cost model'!N632,'Cost model'!M632)</f>
        <v>9.5</v>
      </c>
      <c r="K9234" s="14" t="n">
        <f aca="false">J9234-H9234</f>
        <v>3.66</v>
      </c>
      <c r="L9234" s="14" t="n">
        <f aca="false">G9234-H9234</f>
        <v>3.66</v>
      </c>
    </row>
    <row r="9235" customFormat="false" ht="15" hidden="false" customHeight="false" outlineLevel="0" collapsed="false">
      <c r="A9235" s="2" t="s">
        <v>142</v>
      </c>
      <c r="B9235" s="2" t="s">
        <v>142</v>
      </c>
      <c r="C9235" s="2" t="s">
        <v>47</v>
      </c>
      <c r="D9235" s="2" t="s">
        <v>10</v>
      </c>
      <c r="E9235" s="2" t="s">
        <v>74</v>
      </c>
      <c r="F9235" s="2" t="s">
        <v>977</v>
      </c>
      <c r="G9235" s="14" t="n">
        <v>9.5</v>
      </c>
      <c r="H9235" s="14" t="n">
        <v>7.89</v>
      </c>
      <c r="I9235" s="14" t="n">
        <v>9.5</v>
      </c>
      <c r="J9235" s="23" t="n">
        <f aca="false">IF(AND(E9235="Priority",ISNUMBER('Cost model'!N632)),'Cost model'!N632,'Cost model'!M632)</f>
        <v>9.5</v>
      </c>
      <c r="K9235" s="14" t="n">
        <f aca="false">J9235-H9235</f>
        <v>1.61</v>
      </c>
      <c r="L9235" s="14" t="n">
        <f aca="false">G9235-H9235</f>
        <v>1.61</v>
      </c>
    </row>
    <row r="9236" customFormat="false" ht="15" hidden="false" customHeight="false" outlineLevel="0" collapsed="false">
      <c r="A9236" s="2" t="s">
        <v>221</v>
      </c>
      <c r="B9236" s="2" t="s">
        <v>221</v>
      </c>
      <c r="C9236" s="2" t="s">
        <v>47</v>
      </c>
      <c r="D9236" s="2" t="s">
        <v>12</v>
      </c>
      <c r="E9236" s="2" t="s">
        <v>74</v>
      </c>
      <c r="F9236" s="2" t="s">
        <v>977</v>
      </c>
      <c r="G9236" s="14" t="n">
        <v>9.5</v>
      </c>
      <c r="H9236" s="14" t="n">
        <v>24.95</v>
      </c>
      <c r="I9236" s="14" t="n">
        <v>9.5</v>
      </c>
      <c r="J9236" s="23" t="n">
        <f aca="false">IF(AND(E9236="Priority",ISNUMBER('Cost model'!N740)),'Cost model'!N740,'Cost model'!M740)</f>
        <v>22.5</v>
      </c>
      <c r="K9236" s="14" t="n">
        <f aca="false">J9236-H9236</f>
        <v>-2.45</v>
      </c>
      <c r="L9236" s="14" t="n">
        <f aca="false">G9236-H9236</f>
        <v>-15.45</v>
      </c>
    </row>
    <row r="9237" customFormat="false" ht="15" hidden="false" customHeight="false" outlineLevel="0" collapsed="false">
      <c r="A9237" s="2" t="s">
        <v>221</v>
      </c>
      <c r="B9237" s="2" t="s">
        <v>221</v>
      </c>
      <c r="C9237" s="2" t="s">
        <v>49</v>
      </c>
      <c r="D9237" s="2" t="s">
        <v>10</v>
      </c>
      <c r="E9237" s="2" t="s">
        <v>74</v>
      </c>
      <c r="F9237" s="2" t="s">
        <v>977</v>
      </c>
      <c r="G9237" s="14" t="n">
        <v>17.5</v>
      </c>
      <c r="H9237" s="14" t="n">
        <v>10.09</v>
      </c>
      <c r="I9237" s="14" t="n">
        <v>17.5</v>
      </c>
      <c r="J9237" s="23" t="n">
        <f aca="false">IF(AND(E9237="Priority",ISNUMBER('Cost model'!N739)),'Cost model'!N739,'Cost model'!M739)</f>
        <v>17.5</v>
      </c>
      <c r="K9237" s="14" t="n">
        <f aca="false">J9237-H9237</f>
        <v>7.41</v>
      </c>
      <c r="L9237" s="14" t="n">
        <f aca="false">G9237-H9237</f>
        <v>7.41</v>
      </c>
    </row>
    <row r="9238" customFormat="false" ht="15" hidden="false" customHeight="false" outlineLevel="0" collapsed="false">
      <c r="A9238" s="2" t="s">
        <v>221</v>
      </c>
      <c r="B9238" s="2" t="s">
        <v>221</v>
      </c>
      <c r="C9238" s="2" t="s">
        <v>47</v>
      </c>
      <c r="D9238" s="2" t="s">
        <v>10</v>
      </c>
      <c r="E9238" s="2" t="s">
        <v>74</v>
      </c>
      <c r="F9238" s="2" t="s">
        <v>977</v>
      </c>
      <c r="G9238" s="14" t="n">
        <v>9.5</v>
      </c>
      <c r="H9238" s="14" t="n">
        <v>6.69</v>
      </c>
      <c r="I9238" s="14" t="n">
        <v>9.5</v>
      </c>
      <c r="J9238" s="23" t="n">
        <f aca="false">IF(AND(E9238="Priority",ISNUMBER('Cost model'!N737)),'Cost model'!N737,'Cost model'!M737)</f>
        <v>8.5</v>
      </c>
      <c r="K9238" s="14" t="n">
        <f aca="false">J9238-H9238</f>
        <v>1.81</v>
      </c>
      <c r="L9238" s="14" t="n">
        <f aca="false">G9238-H9238</f>
        <v>2.81</v>
      </c>
    </row>
    <row r="9239" customFormat="false" ht="15" hidden="false" customHeight="false" outlineLevel="0" collapsed="false">
      <c r="A9239" s="2" t="s">
        <v>221</v>
      </c>
      <c r="B9239" s="2" t="s">
        <v>221</v>
      </c>
      <c r="C9239" s="2" t="s">
        <v>49</v>
      </c>
      <c r="D9239" s="2" t="s">
        <v>10</v>
      </c>
      <c r="E9239" s="2" t="s">
        <v>74</v>
      </c>
      <c r="F9239" s="2" t="s">
        <v>977</v>
      </c>
      <c r="G9239" s="14" t="n">
        <v>17.5</v>
      </c>
      <c r="H9239" s="14" t="n">
        <v>23.98</v>
      </c>
      <c r="I9239" s="14" t="n">
        <v>17.5</v>
      </c>
      <c r="J9239" s="23" t="n">
        <f aca="false">IF(AND(E9239="Priority",ISNUMBER('Cost model'!N739)),'Cost model'!N739,'Cost model'!M739)</f>
        <v>17.5</v>
      </c>
      <c r="K9239" s="14" t="n">
        <f aca="false">J9239-H9239</f>
        <v>-6.48</v>
      </c>
      <c r="L9239" s="14" t="n">
        <f aca="false">G9239-H9239</f>
        <v>-6.48</v>
      </c>
    </row>
    <row r="9240" customFormat="false" ht="15" hidden="false" customHeight="false" outlineLevel="0" collapsed="false">
      <c r="A9240" s="2" t="s">
        <v>174</v>
      </c>
      <c r="B9240" s="2" t="s">
        <v>174</v>
      </c>
      <c r="C9240" s="2" t="s">
        <v>49</v>
      </c>
      <c r="D9240" s="2" t="s">
        <v>10</v>
      </c>
      <c r="E9240" s="2" t="s">
        <v>74</v>
      </c>
      <c r="F9240" s="2" t="s">
        <v>977</v>
      </c>
      <c r="G9240" s="14" t="n">
        <v>17.5</v>
      </c>
      <c r="H9240" s="14" t="n">
        <v>23.88</v>
      </c>
      <c r="I9240" s="14" t="n">
        <v>17.5</v>
      </c>
      <c r="J9240" s="23" t="n">
        <f aca="false">IF(AND(E9240="Priority",ISNUMBER('Cost model'!N169)),'Cost model'!N169,'Cost model'!M169)</f>
        <v>18.5</v>
      </c>
      <c r="K9240" s="14" t="n">
        <f aca="false">J9240-H9240</f>
        <v>-5.38</v>
      </c>
      <c r="L9240" s="14" t="n">
        <f aca="false">G9240-H9240</f>
        <v>-6.38</v>
      </c>
    </row>
    <row r="9241" customFormat="false" ht="15" hidden="false" customHeight="false" outlineLevel="0" collapsed="false">
      <c r="A9241" s="2" t="s">
        <v>142</v>
      </c>
      <c r="B9241" s="2" t="s">
        <v>142</v>
      </c>
      <c r="C9241" s="2" t="s">
        <v>49</v>
      </c>
      <c r="D9241" s="2" t="s">
        <v>13</v>
      </c>
      <c r="E9241" s="2" t="s">
        <v>74</v>
      </c>
      <c r="F9241" s="2" t="s">
        <v>977</v>
      </c>
      <c r="G9241" s="14" t="n">
        <v>50</v>
      </c>
      <c r="H9241" s="14" t="n">
        <v>56.97</v>
      </c>
      <c r="I9241" s="14" t="n">
        <v>50</v>
      </c>
      <c r="J9241" s="23" t="n">
        <f aca="false">IF(AND(E9241="Priority",ISNUMBER('Cost model'!N640)),'Cost model'!N640,'Cost model'!M640)</f>
        <v>65</v>
      </c>
      <c r="K9241" s="14" t="n">
        <f aca="false">J9241-H9241</f>
        <v>8.03</v>
      </c>
      <c r="L9241" s="14" t="n">
        <f aca="false">G9241-H9241</f>
        <v>-6.97</v>
      </c>
    </row>
    <row r="9242" customFormat="false" ht="15" hidden="false" customHeight="false" outlineLevel="0" collapsed="false">
      <c r="A9242" s="2" t="s">
        <v>158</v>
      </c>
      <c r="B9242" s="2" t="s">
        <v>221</v>
      </c>
      <c r="C9242" s="2" t="s">
        <v>47</v>
      </c>
      <c r="D9242" s="2" t="s">
        <v>12</v>
      </c>
      <c r="E9242" s="2" t="s">
        <v>74</v>
      </c>
      <c r="F9242" s="2" t="s">
        <v>976</v>
      </c>
      <c r="G9242" s="14" t="n">
        <v>9.5</v>
      </c>
      <c r="H9242" s="14" t="n">
        <v>52.39</v>
      </c>
      <c r="I9242" s="14" t="n">
        <v>24.5</v>
      </c>
      <c r="J9242" s="23" t="n">
        <f aca="false">IF(AND(E9242="Priority",ISNUMBER('Cost model'!N470)),'Cost model'!N470,'Cost model'!M470)</f>
        <v>45</v>
      </c>
      <c r="K9242" s="14" t="n">
        <f aca="false">J9242-H9242</f>
        <v>-7.39</v>
      </c>
      <c r="L9242" s="14" t="n">
        <f aca="false">G9242-H9242</f>
        <v>-42.89</v>
      </c>
    </row>
    <row r="9243" customFormat="false" ht="15" hidden="false" customHeight="false" outlineLevel="0" collapsed="false">
      <c r="A9243" s="2" t="s">
        <v>174</v>
      </c>
      <c r="B9243" s="2" t="s">
        <v>174</v>
      </c>
      <c r="C9243" s="2" t="s">
        <v>47</v>
      </c>
      <c r="D9243" s="2" t="s">
        <v>10</v>
      </c>
      <c r="E9243" s="2" t="s">
        <v>74</v>
      </c>
      <c r="F9243" s="2" t="s">
        <v>977</v>
      </c>
      <c r="G9243" s="14" t="n">
        <v>9.5</v>
      </c>
      <c r="H9243" s="14" t="n">
        <v>7.38</v>
      </c>
      <c r="I9243" s="14" t="n">
        <v>9.5</v>
      </c>
      <c r="J9243" s="23" t="n">
        <f aca="false">IF(AND(E9243="Priority",ISNUMBER('Cost model'!N167)),'Cost model'!N167,'Cost model'!M167)</f>
        <v>8.5</v>
      </c>
      <c r="K9243" s="14" t="n">
        <f aca="false">J9243-H9243</f>
        <v>1.12</v>
      </c>
      <c r="L9243" s="14" t="n">
        <f aca="false">G9243-H9243</f>
        <v>2.12</v>
      </c>
    </row>
    <row r="9244" customFormat="false" ht="15" hidden="false" customHeight="false" outlineLevel="0" collapsed="false">
      <c r="A9244" s="2" t="s">
        <v>174</v>
      </c>
      <c r="B9244" s="2" t="s">
        <v>174</v>
      </c>
      <c r="C9244" s="2" t="s">
        <v>47</v>
      </c>
      <c r="D9244" s="2" t="s">
        <v>12</v>
      </c>
      <c r="E9244" s="2" t="s">
        <v>74</v>
      </c>
      <c r="F9244" s="2" t="s">
        <v>977</v>
      </c>
      <c r="G9244" s="14" t="n">
        <v>9.5</v>
      </c>
      <c r="H9244" s="14" t="n">
        <v>59.13</v>
      </c>
      <c r="I9244" s="14" t="n">
        <v>9.5</v>
      </c>
      <c r="J9244" s="23" t="n">
        <f aca="false">IF(AND(E9244="Priority",ISNUMBER('Cost model'!N170)),'Cost model'!N170,'Cost model'!M170)</f>
        <v>25.5</v>
      </c>
      <c r="K9244" s="14" t="n">
        <f aca="false">J9244-H9244</f>
        <v>-33.63</v>
      </c>
      <c r="L9244" s="14" t="n">
        <f aca="false">G9244-H9244</f>
        <v>-49.63</v>
      </c>
    </row>
    <row r="9245" customFormat="false" ht="15" hidden="false" customHeight="false" outlineLevel="0" collapsed="false">
      <c r="A9245" s="2" t="s">
        <v>158</v>
      </c>
      <c r="B9245" s="2" t="s">
        <v>174</v>
      </c>
      <c r="C9245" s="2" t="s">
        <v>49</v>
      </c>
      <c r="D9245" s="2" t="s">
        <v>12</v>
      </c>
      <c r="E9245" s="2" t="s">
        <v>74</v>
      </c>
      <c r="F9245" s="2" t="s">
        <v>976</v>
      </c>
      <c r="G9245" s="14" t="n">
        <v>19.5</v>
      </c>
      <c r="H9245" s="14" t="n">
        <v>62.04</v>
      </c>
      <c r="I9245" s="14" t="n">
        <v>19.5</v>
      </c>
      <c r="J9245" s="23" t="n">
        <f aca="false">IF(AND(E9245="Priority",ISNUMBER('Cost model'!N487)),'Cost model'!N487,'Cost model'!M487)</f>
        <v>55</v>
      </c>
      <c r="K9245" s="14" t="n">
        <f aca="false">J9245-H9245</f>
        <v>-7.04</v>
      </c>
      <c r="L9245" s="14" t="n">
        <f aca="false">G9245-H9245</f>
        <v>-42.54</v>
      </c>
    </row>
    <row r="9246" customFormat="false" ht="15" hidden="false" customHeight="false" outlineLevel="0" collapsed="false">
      <c r="A9246" s="2" t="s">
        <v>124</v>
      </c>
      <c r="B9246" s="2" t="s">
        <v>124</v>
      </c>
      <c r="C9246" s="2" t="s">
        <v>47</v>
      </c>
      <c r="D9246" s="2" t="s">
        <v>10</v>
      </c>
      <c r="E9246" s="2" t="s">
        <v>74</v>
      </c>
      <c r="F9246" s="2" t="s">
        <v>977</v>
      </c>
      <c r="G9246" s="14" t="n">
        <v>9.5</v>
      </c>
      <c r="H9246" s="14" t="n">
        <v>6.07</v>
      </c>
      <c r="I9246" s="14" t="n">
        <v>9.5</v>
      </c>
      <c r="J9246" s="23" t="n">
        <f aca="false">IF(AND(E9246="Priority",ISNUMBER('Cost model'!N317)),'Cost model'!N317,'Cost model'!M317)</f>
        <v>10.5</v>
      </c>
      <c r="K9246" s="14" t="n">
        <f aca="false">J9246-H9246</f>
        <v>4.43</v>
      </c>
      <c r="L9246" s="14" t="n">
        <f aca="false">G9246-H9246</f>
        <v>3.43</v>
      </c>
    </row>
    <row r="9247" customFormat="false" ht="15" hidden="false" customHeight="false" outlineLevel="0" collapsed="false">
      <c r="A9247" s="2" t="s">
        <v>124</v>
      </c>
      <c r="B9247" s="2" t="s">
        <v>142</v>
      </c>
      <c r="C9247" s="2" t="s">
        <v>48</v>
      </c>
      <c r="D9247" s="2" t="s">
        <v>12</v>
      </c>
      <c r="E9247" s="2" t="s">
        <v>74</v>
      </c>
      <c r="F9247" s="2" t="s">
        <v>976</v>
      </c>
      <c r="G9247" s="14" t="n">
        <v>12.5</v>
      </c>
      <c r="H9247" s="14" t="n">
        <v>31.57</v>
      </c>
      <c r="I9247" s="14" t="n">
        <v>19.5</v>
      </c>
      <c r="J9247" s="23" t="n">
        <f aca="false">IF(AND(E9247="Priority",ISNUMBER('Cost model'!N336)),'Cost model'!N336,'Cost model'!M336)</f>
        <v>50</v>
      </c>
      <c r="K9247" s="14" t="n">
        <f aca="false">J9247-H9247</f>
        <v>18.43</v>
      </c>
      <c r="L9247" s="14" t="n">
        <f aca="false">G9247-H9247</f>
        <v>-19.07</v>
      </c>
    </row>
    <row r="9248" customFormat="false" ht="15" hidden="false" customHeight="false" outlineLevel="0" collapsed="false">
      <c r="A9248" s="2" t="s">
        <v>174</v>
      </c>
      <c r="B9248" s="2" t="s">
        <v>174</v>
      </c>
      <c r="C9248" s="2" t="s">
        <v>49</v>
      </c>
      <c r="D9248" s="2" t="s">
        <v>12</v>
      </c>
      <c r="E9248" s="2" t="s">
        <v>83</v>
      </c>
      <c r="F9248" s="2" t="s">
        <v>977</v>
      </c>
      <c r="G9248" s="14" t="n">
        <v>29.5</v>
      </c>
      <c r="H9248" s="14" t="n">
        <v>52.11</v>
      </c>
      <c r="I9248" s="14" t="n">
        <v>29.5</v>
      </c>
      <c r="J9248" s="23" t="n">
        <f aca="false">IF(AND(E9248="Priority",ISNUMBER('Cost model'!N172)),'Cost model'!N172,'Cost model'!M172)</f>
        <v>60</v>
      </c>
      <c r="K9248" s="14" t="n">
        <f aca="false">J9248-H9248</f>
        <v>7.89</v>
      </c>
      <c r="L9248" s="14" t="n">
        <f aca="false">G9248-H9248</f>
        <v>-22.61</v>
      </c>
    </row>
    <row r="9249" customFormat="false" ht="15" hidden="false" customHeight="false" outlineLevel="0" collapsed="false">
      <c r="A9249" s="2" t="s">
        <v>124</v>
      </c>
      <c r="B9249" s="2" t="s">
        <v>174</v>
      </c>
      <c r="C9249" s="2" t="s">
        <v>47</v>
      </c>
      <c r="D9249" s="2" t="s">
        <v>13</v>
      </c>
      <c r="E9249" s="2" t="s">
        <v>74</v>
      </c>
      <c r="F9249" s="2" t="s">
        <v>976</v>
      </c>
      <c r="G9249" s="14" t="n">
        <v>25</v>
      </c>
      <c r="H9249" s="14" t="n">
        <v>143.46</v>
      </c>
      <c r="I9249" s="14" t="n">
        <v>24.5</v>
      </c>
      <c r="J9249" s="23" t="n">
        <f aca="false">IF(AND(E9249="Priority",ISNUMBER('Cost model'!N368)),'Cost model'!N368,'Cost model'!M368)</f>
        <v>75</v>
      </c>
      <c r="K9249" s="14" t="n">
        <f aca="false">J9249-H9249</f>
        <v>-68.46</v>
      </c>
      <c r="L9249" s="14" t="n">
        <f aca="false">G9249-H9249</f>
        <v>-118.46</v>
      </c>
    </row>
    <row r="9250" customFormat="false" ht="15" hidden="false" customHeight="false" outlineLevel="0" collapsed="false">
      <c r="A9250" s="2" t="s">
        <v>142</v>
      </c>
      <c r="B9250" s="2" t="s">
        <v>174</v>
      </c>
      <c r="C9250" s="2" t="s">
        <v>47</v>
      </c>
      <c r="D9250" s="2" t="s">
        <v>10</v>
      </c>
      <c r="E9250" s="2" t="s">
        <v>74</v>
      </c>
      <c r="F9250" s="2" t="s">
        <v>976</v>
      </c>
      <c r="G9250" s="14" t="n">
        <v>9.5</v>
      </c>
      <c r="H9250" s="14" t="n">
        <v>5.84</v>
      </c>
      <c r="I9250" s="14" t="n">
        <v>14.5</v>
      </c>
      <c r="J9250" s="23" t="n">
        <f aca="false">IF(AND(E9250="Priority",ISNUMBER('Cost model'!N692)),'Cost model'!N692,'Cost model'!M692)</f>
        <v>9.5</v>
      </c>
      <c r="K9250" s="14" t="n">
        <f aca="false">J9250-H9250</f>
        <v>3.66</v>
      </c>
      <c r="L9250" s="14" t="n">
        <f aca="false">G9250-H9250</f>
        <v>3.66</v>
      </c>
    </row>
    <row r="9251" customFormat="false" ht="15" hidden="false" customHeight="false" outlineLevel="0" collapsed="false">
      <c r="A9251" s="2" t="s">
        <v>142</v>
      </c>
      <c r="B9251" s="2" t="s">
        <v>221</v>
      </c>
      <c r="C9251" s="2" t="s">
        <v>47</v>
      </c>
      <c r="D9251" s="2" t="s">
        <v>10</v>
      </c>
      <c r="E9251" s="2" t="s">
        <v>74</v>
      </c>
      <c r="F9251" s="2" t="s">
        <v>976</v>
      </c>
      <c r="G9251" s="14" t="n">
        <v>9.5</v>
      </c>
      <c r="H9251" s="14" t="n">
        <v>11.61</v>
      </c>
      <c r="I9251" s="14" t="n">
        <v>19.5</v>
      </c>
      <c r="J9251" s="23" t="n">
        <f aca="false">IF(AND(E9251="Priority",ISNUMBER('Cost model'!N677)),'Cost model'!N677,'Cost model'!M677)</f>
        <v>13.5</v>
      </c>
      <c r="K9251" s="14" t="n">
        <f aca="false">J9251-H9251</f>
        <v>1.89</v>
      </c>
      <c r="L9251" s="14" t="n">
        <f aca="false">G9251-H9251</f>
        <v>-2.11</v>
      </c>
    </row>
    <row r="9252" customFormat="false" ht="15" hidden="false" customHeight="false" outlineLevel="0" collapsed="false">
      <c r="A9252" s="2" t="s">
        <v>221</v>
      </c>
      <c r="B9252" s="2" t="s">
        <v>142</v>
      </c>
      <c r="C9252" s="2" t="s">
        <v>49</v>
      </c>
      <c r="D9252" s="2" t="s">
        <v>10</v>
      </c>
      <c r="E9252" s="2" t="s">
        <v>74</v>
      </c>
      <c r="F9252" s="2" t="s">
        <v>976</v>
      </c>
      <c r="G9252" s="14" t="n">
        <v>17.5</v>
      </c>
      <c r="H9252" s="14" t="n">
        <v>14.47</v>
      </c>
      <c r="I9252" s="14" t="n">
        <v>19.5</v>
      </c>
      <c r="J9252" s="23" t="n">
        <f aca="false">IF(AND(E9252="Priority",ISNUMBER('Cost model'!N769)),'Cost model'!N769,'Cost model'!M769)</f>
        <v>24.5</v>
      </c>
      <c r="K9252" s="14" t="n">
        <f aca="false">J9252-H9252</f>
        <v>10.03</v>
      </c>
      <c r="L9252" s="14" t="n">
        <f aca="false">G9252-H9252</f>
        <v>3.03</v>
      </c>
    </row>
    <row r="9253" customFormat="false" ht="15" hidden="false" customHeight="false" outlineLevel="0" collapsed="false">
      <c r="A9253" s="2" t="s">
        <v>142</v>
      </c>
      <c r="B9253" s="2" t="s">
        <v>142</v>
      </c>
      <c r="C9253" s="2" t="s">
        <v>48</v>
      </c>
      <c r="D9253" s="2" t="s">
        <v>10</v>
      </c>
      <c r="E9253" s="2" t="s">
        <v>74</v>
      </c>
      <c r="F9253" s="2" t="s">
        <v>977</v>
      </c>
      <c r="G9253" s="14" t="n">
        <v>12.5</v>
      </c>
      <c r="H9253" s="14" t="n">
        <v>7.84</v>
      </c>
      <c r="I9253" s="14" t="n">
        <v>12.5</v>
      </c>
      <c r="J9253" s="23" t="n">
        <f aca="false">IF(AND(E9253="Priority",ISNUMBER('Cost model'!N633)),'Cost model'!N633,'Cost model'!M633)</f>
        <v>11.5</v>
      </c>
      <c r="K9253" s="14" t="n">
        <f aca="false">J9253-H9253</f>
        <v>3.66</v>
      </c>
      <c r="L9253" s="14" t="n">
        <f aca="false">G9253-H9253</f>
        <v>4.66</v>
      </c>
    </row>
    <row r="9254" customFormat="false" ht="15" hidden="false" customHeight="false" outlineLevel="0" collapsed="false">
      <c r="A9254" s="2" t="s">
        <v>142</v>
      </c>
      <c r="B9254" s="2" t="s">
        <v>142</v>
      </c>
      <c r="C9254" s="2" t="s">
        <v>47</v>
      </c>
      <c r="D9254" s="2" t="s">
        <v>10</v>
      </c>
      <c r="E9254" s="2" t="s">
        <v>74</v>
      </c>
      <c r="F9254" s="2" t="s">
        <v>977</v>
      </c>
      <c r="G9254" s="14" t="n">
        <v>9.5</v>
      </c>
      <c r="H9254" s="14" t="n">
        <v>7.12</v>
      </c>
      <c r="I9254" s="14" t="n">
        <v>9.5</v>
      </c>
      <c r="J9254" s="23" t="n">
        <f aca="false">IF(AND(E9254="Priority",ISNUMBER('Cost model'!N632)),'Cost model'!N632,'Cost model'!M632)</f>
        <v>9.5</v>
      </c>
      <c r="K9254" s="14" t="n">
        <f aca="false">J9254-H9254</f>
        <v>2.38</v>
      </c>
      <c r="L9254" s="14" t="n">
        <f aca="false">G9254-H9254</f>
        <v>2.38</v>
      </c>
    </row>
    <row r="9255" customFormat="false" ht="15" hidden="false" customHeight="false" outlineLevel="0" collapsed="false">
      <c r="A9255" s="2" t="s">
        <v>142</v>
      </c>
      <c r="B9255" s="2" t="s">
        <v>142</v>
      </c>
      <c r="C9255" s="2" t="s">
        <v>49</v>
      </c>
      <c r="D9255" s="2" t="s">
        <v>12</v>
      </c>
      <c r="E9255" s="2" t="s">
        <v>74</v>
      </c>
      <c r="F9255" s="2" t="s">
        <v>977</v>
      </c>
      <c r="G9255" s="14" t="n">
        <v>19.5</v>
      </c>
      <c r="H9255" s="14" t="n">
        <v>47.04</v>
      </c>
      <c r="I9255" s="14" t="n">
        <v>19.5</v>
      </c>
      <c r="J9255" s="23" t="n">
        <f aca="false">IF(AND(E9255="Priority",ISNUMBER('Cost model'!N637)),'Cost model'!N637,'Cost model'!M637)</f>
        <v>45</v>
      </c>
      <c r="K9255" s="14" t="n">
        <f aca="false">J9255-H9255</f>
        <v>-2.04</v>
      </c>
      <c r="L9255" s="14" t="n">
        <f aca="false">G9255-H9255</f>
        <v>-27.54</v>
      </c>
    </row>
    <row r="9256" customFormat="false" ht="15" hidden="false" customHeight="false" outlineLevel="0" collapsed="false">
      <c r="A9256" s="2" t="s">
        <v>142</v>
      </c>
      <c r="B9256" s="2" t="s">
        <v>142</v>
      </c>
      <c r="C9256" s="2" t="s">
        <v>47</v>
      </c>
      <c r="D9256" s="2" t="s">
        <v>10</v>
      </c>
      <c r="E9256" s="2" t="s">
        <v>74</v>
      </c>
      <c r="F9256" s="2" t="s">
        <v>977</v>
      </c>
      <c r="G9256" s="14" t="n">
        <v>9.5</v>
      </c>
      <c r="H9256" s="14" t="n">
        <v>7.1</v>
      </c>
      <c r="I9256" s="14" t="n">
        <v>9.5</v>
      </c>
      <c r="J9256" s="23" t="n">
        <f aca="false">IF(AND(E9256="Priority",ISNUMBER('Cost model'!N632)),'Cost model'!N632,'Cost model'!M632)</f>
        <v>9.5</v>
      </c>
      <c r="K9256" s="14" t="n">
        <f aca="false">J9256-H9256</f>
        <v>2.4</v>
      </c>
      <c r="L9256" s="14" t="n">
        <f aca="false">G9256-H9256</f>
        <v>2.4</v>
      </c>
    </row>
    <row r="9257" customFormat="false" ht="15" hidden="false" customHeight="false" outlineLevel="0" collapsed="false">
      <c r="A9257" s="2" t="s">
        <v>174</v>
      </c>
      <c r="B9257" s="2" t="s">
        <v>174</v>
      </c>
      <c r="C9257" s="2" t="s">
        <v>48</v>
      </c>
      <c r="D9257" s="2" t="s">
        <v>10</v>
      </c>
      <c r="E9257" s="2" t="s">
        <v>74</v>
      </c>
      <c r="F9257" s="2" t="s">
        <v>977</v>
      </c>
      <c r="G9257" s="14" t="n">
        <v>12.5</v>
      </c>
      <c r="H9257" s="14" t="n">
        <v>9.33</v>
      </c>
      <c r="I9257" s="14" t="n">
        <v>12.5</v>
      </c>
      <c r="J9257" s="23" t="n">
        <f aca="false">IF(AND(E9257="Priority",ISNUMBER('Cost model'!N168)),'Cost model'!N168,'Cost model'!M168)</f>
        <v>13.5</v>
      </c>
      <c r="K9257" s="14" t="n">
        <f aca="false">J9257-H9257</f>
        <v>4.17</v>
      </c>
      <c r="L9257" s="14" t="n">
        <f aca="false">G9257-H9257</f>
        <v>3.17</v>
      </c>
    </row>
    <row r="9258" customFormat="false" ht="15" hidden="false" customHeight="false" outlineLevel="0" collapsed="false">
      <c r="A9258" s="2" t="s">
        <v>174</v>
      </c>
      <c r="B9258" s="2" t="s">
        <v>174</v>
      </c>
      <c r="C9258" s="2" t="s">
        <v>48</v>
      </c>
      <c r="D9258" s="2" t="s">
        <v>10</v>
      </c>
      <c r="E9258" s="2" t="s">
        <v>74</v>
      </c>
      <c r="F9258" s="2" t="s">
        <v>977</v>
      </c>
      <c r="G9258" s="14" t="n">
        <v>12.5</v>
      </c>
      <c r="H9258" s="14" t="n">
        <v>9.33</v>
      </c>
      <c r="I9258" s="14" t="n">
        <v>12.5</v>
      </c>
      <c r="J9258" s="23" t="n">
        <f aca="false">IF(AND(E9258="Priority",ISNUMBER('Cost model'!N168)),'Cost model'!N168,'Cost model'!M168)</f>
        <v>13.5</v>
      </c>
      <c r="K9258" s="14" t="n">
        <f aca="false">J9258-H9258</f>
        <v>4.17</v>
      </c>
      <c r="L9258" s="14" t="n">
        <f aca="false">G9258-H9258</f>
        <v>3.17</v>
      </c>
    </row>
    <row r="9259" customFormat="false" ht="15" hidden="false" customHeight="false" outlineLevel="0" collapsed="false">
      <c r="A9259" s="2" t="s">
        <v>174</v>
      </c>
      <c r="B9259" s="2" t="s">
        <v>174</v>
      </c>
      <c r="C9259" s="2" t="s">
        <v>48</v>
      </c>
      <c r="D9259" s="2" t="s">
        <v>10</v>
      </c>
      <c r="E9259" s="2" t="s">
        <v>74</v>
      </c>
      <c r="F9259" s="2" t="s">
        <v>977</v>
      </c>
      <c r="G9259" s="14" t="n">
        <v>12.5</v>
      </c>
      <c r="H9259" s="14" t="n">
        <v>8.86</v>
      </c>
      <c r="I9259" s="14" t="n">
        <v>12.5</v>
      </c>
      <c r="J9259" s="23" t="n">
        <f aca="false">IF(AND(E9259="Priority",ISNUMBER('Cost model'!N168)),'Cost model'!N168,'Cost model'!M168)</f>
        <v>13.5</v>
      </c>
      <c r="K9259" s="14" t="n">
        <f aca="false">J9259-H9259</f>
        <v>4.64</v>
      </c>
      <c r="L9259" s="14" t="n">
        <f aca="false">G9259-H9259</f>
        <v>3.64</v>
      </c>
    </row>
    <row r="9260" customFormat="false" ht="15" hidden="false" customHeight="false" outlineLevel="0" collapsed="false">
      <c r="A9260" s="2" t="s">
        <v>221</v>
      </c>
      <c r="B9260" s="2" t="s">
        <v>221</v>
      </c>
      <c r="C9260" s="2" t="s">
        <v>49</v>
      </c>
      <c r="D9260" s="2" t="s">
        <v>10</v>
      </c>
      <c r="E9260" s="2" t="s">
        <v>74</v>
      </c>
      <c r="F9260" s="2" t="s">
        <v>977</v>
      </c>
      <c r="G9260" s="14" t="n">
        <v>17.5</v>
      </c>
      <c r="H9260" s="14" t="n">
        <v>10.09</v>
      </c>
      <c r="I9260" s="14" t="n">
        <v>17.5</v>
      </c>
      <c r="J9260" s="23" t="n">
        <f aca="false">IF(AND(E9260="Priority",ISNUMBER('Cost model'!N739)),'Cost model'!N739,'Cost model'!M739)</f>
        <v>17.5</v>
      </c>
      <c r="K9260" s="14" t="n">
        <f aca="false">J9260-H9260</f>
        <v>7.41</v>
      </c>
      <c r="L9260" s="14" t="n">
        <f aca="false">G9260-H9260</f>
        <v>7.41</v>
      </c>
    </row>
    <row r="9261" customFormat="false" ht="15" hidden="false" customHeight="false" outlineLevel="0" collapsed="false">
      <c r="A9261" s="2" t="s">
        <v>124</v>
      </c>
      <c r="B9261" s="2" t="s">
        <v>142</v>
      </c>
      <c r="C9261" s="2" t="s">
        <v>47</v>
      </c>
      <c r="D9261" s="2" t="s">
        <v>12</v>
      </c>
      <c r="E9261" s="2" t="s">
        <v>74</v>
      </c>
      <c r="F9261" s="2" t="s">
        <v>976</v>
      </c>
      <c r="G9261" s="14" t="n">
        <v>9.5</v>
      </c>
      <c r="H9261" s="14" t="n">
        <v>25.31</v>
      </c>
      <c r="I9261" s="14" t="n">
        <v>19.5</v>
      </c>
      <c r="J9261" s="23" t="n">
        <f aca="false">IF(AND(E9261="Priority",ISNUMBER('Cost model'!N335)),'Cost model'!N335,'Cost model'!M335)</f>
        <v>45</v>
      </c>
      <c r="K9261" s="14" t="n">
        <f aca="false">J9261-H9261</f>
        <v>19.69</v>
      </c>
      <c r="L9261" s="14" t="n">
        <f aca="false">G9261-H9261</f>
        <v>-15.81</v>
      </c>
    </row>
    <row r="9262" customFormat="false" ht="15" hidden="false" customHeight="false" outlineLevel="0" collapsed="false">
      <c r="A9262" s="2" t="s">
        <v>205</v>
      </c>
      <c r="B9262" s="2" t="s">
        <v>205</v>
      </c>
      <c r="C9262" s="2" t="s">
        <v>48</v>
      </c>
      <c r="D9262" s="2" t="s">
        <v>10</v>
      </c>
      <c r="E9262" s="2" t="s">
        <v>74</v>
      </c>
      <c r="F9262" s="2" t="s">
        <v>977</v>
      </c>
      <c r="G9262" s="14" t="n">
        <v>19.5</v>
      </c>
      <c r="H9262" s="14" t="n">
        <v>8.86</v>
      </c>
      <c r="I9262" s="14" t="n">
        <v>12.5</v>
      </c>
      <c r="J9262" s="23" t="n">
        <f aca="false">IF(AND(E9262="Priority",ISNUMBER('Cost model'!N528)),'Cost model'!N528,'Cost model'!M528)</f>
        <v>13.5</v>
      </c>
      <c r="K9262" s="14" t="n">
        <f aca="false">J9262-H9262</f>
        <v>4.64</v>
      </c>
      <c r="L9262" s="14" t="n">
        <f aca="false">G9262-H9262</f>
        <v>10.64</v>
      </c>
    </row>
    <row r="9263" customFormat="false" ht="15" hidden="false" customHeight="false" outlineLevel="0" collapsed="false">
      <c r="A9263" s="2" t="s">
        <v>124</v>
      </c>
      <c r="B9263" s="2" t="s">
        <v>124</v>
      </c>
      <c r="C9263" s="2" t="s">
        <v>48</v>
      </c>
      <c r="D9263" s="2" t="s">
        <v>10</v>
      </c>
      <c r="E9263" s="2" t="s">
        <v>74</v>
      </c>
      <c r="F9263" s="2" t="s">
        <v>977</v>
      </c>
      <c r="G9263" s="14" t="n">
        <v>12.5</v>
      </c>
      <c r="H9263" s="14" t="n">
        <v>9.02</v>
      </c>
      <c r="I9263" s="14" t="n">
        <v>12.5</v>
      </c>
      <c r="J9263" s="23" t="n">
        <f aca="false">IF(AND(E9263="Priority",ISNUMBER('Cost model'!N318)),'Cost model'!N318,'Cost model'!M318)</f>
        <v>14.5</v>
      </c>
      <c r="K9263" s="14" t="n">
        <f aca="false">J9263-H9263</f>
        <v>5.48</v>
      </c>
      <c r="L9263" s="14" t="n">
        <f aca="false">G9263-H9263</f>
        <v>3.48</v>
      </c>
    </row>
    <row r="9264" customFormat="false" ht="15" hidden="false" customHeight="false" outlineLevel="0" collapsed="false">
      <c r="A9264" s="2" t="s">
        <v>142</v>
      </c>
      <c r="B9264" s="2" t="s">
        <v>124</v>
      </c>
      <c r="C9264" s="2" t="s">
        <v>49</v>
      </c>
      <c r="D9264" s="2" t="s">
        <v>12</v>
      </c>
      <c r="E9264" s="2" t="s">
        <v>74</v>
      </c>
      <c r="F9264" s="2" t="s">
        <v>976</v>
      </c>
      <c r="G9264" s="14" t="n">
        <v>19.5</v>
      </c>
      <c r="H9264" s="14" t="n">
        <v>57.06</v>
      </c>
      <c r="I9264" s="14" t="n">
        <v>19.5</v>
      </c>
      <c r="J9264" s="23" t="n">
        <f aca="false">IF(AND(E9264="Priority",ISNUMBER('Cost model'!N667)),'Cost model'!N667,'Cost model'!M667)</f>
        <v>55</v>
      </c>
      <c r="K9264" s="14" t="n">
        <f aca="false">J9264-H9264</f>
        <v>-2.06</v>
      </c>
      <c r="L9264" s="14" t="n">
        <f aca="false">G9264-H9264</f>
        <v>-37.56</v>
      </c>
    </row>
    <row r="9265" customFormat="false" ht="15" hidden="false" customHeight="false" outlineLevel="0" collapsed="false">
      <c r="A9265" s="2" t="s">
        <v>124</v>
      </c>
      <c r="B9265" s="2" t="s">
        <v>124</v>
      </c>
      <c r="C9265" s="2" t="s">
        <v>47</v>
      </c>
      <c r="D9265" s="2" t="s">
        <v>10</v>
      </c>
      <c r="E9265" s="2" t="s">
        <v>74</v>
      </c>
      <c r="F9265" s="2" t="s">
        <v>977</v>
      </c>
      <c r="G9265" s="14" t="n">
        <v>9.5</v>
      </c>
      <c r="H9265" s="14" t="n">
        <v>9.41</v>
      </c>
      <c r="I9265" s="14" t="n">
        <v>9.5</v>
      </c>
      <c r="J9265" s="23" t="n">
        <f aca="false">IF(AND(E9265="Priority",ISNUMBER('Cost model'!N317)),'Cost model'!N317,'Cost model'!M317)</f>
        <v>10.5</v>
      </c>
      <c r="K9265" s="14" t="n">
        <f aca="false">J9265-H9265</f>
        <v>1.09</v>
      </c>
      <c r="L9265" s="14" t="n">
        <f aca="false">G9265-H9265</f>
        <v>0.0899999999999999</v>
      </c>
    </row>
    <row r="9266" customFormat="false" ht="15" hidden="false" customHeight="false" outlineLevel="0" collapsed="false">
      <c r="A9266" s="2" t="s">
        <v>174</v>
      </c>
      <c r="B9266" s="2" t="s">
        <v>174</v>
      </c>
      <c r="C9266" s="2" t="s">
        <v>47</v>
      </c>
      <c r="D9266" s="2" t="s">
        <v>10</v>
      </c>
      <c r="E9266" s="2" t="s">
        <v>74</v>
      </c>
      <c r="F9266" s="2" t="s">
        <v>977</v>
      </c>
      <c r="G9266" s="14" t="n">
        <v>9.5</v>
      </c>
      <c r="H9266" s="14" t="n">
        <v>9.62</v>
      </c>
      <c r="I9266" s="14" t="n">
        <v>9.5</v>
      </c>
      <c r="J9266" s="23" t="n">
        <f aca="false">IF(AND(E9266="Priority",ISNUMBER('Cost model'!N167)),'Cost model'!N167,'Cost model'!M167)</f>
        <v>8.5</v>
      </c>
      <c r="K9266" s="14" t="n">
        <f aca="false">J9266-H9266</f>
        <v>-1.12</v>
      </c>
      <c r="L9266" s="14" t="n">
        <f aca="false">G9266-H9266</f>
        <v>-0.119999999999999</v>
      </c>
    </row>
    <row r="9267" customFormat="false" ht="15" hidden="false" customHeight="false" outlineLevel="0" collapsed="false">
      <c r="A9267" s="2" t="s">
        <v>124</v>
      </c>
      <c r="B9267" s="2" t="s">
        <v>124</v>
      </c>
      <c r="C9267" s="2" t="s">
        <v>48</v>
      </c>
      <c r="D9267" s="2" t="s">
        <v>10</v>
      </c>
      <c r="E9267" s="2" t="s">
        <v>74</v>
      </c>
      <c r="F9267" s="2" t="s">
        <v>977</v>
      </c>
      <c r="G9267" s="14" t="n">
        <v>12.5</v>
      </c>
      <c r="H9267" s="14" t="n">
        <v>9.62</v>
      </c>
      <c r="I9267" s="14" t="n">
        <v>12.5</v>
      </c>
      <c r="J9267" s="23" t="n">
        <f aca="false">IF(AND(E9267="Priority",ISNUMBER('Cost model'!N318)),'Cost model'!N318,'Cost model'!M318)</f>
        <v>14.5</v>
      </c>
      <c r="K9267" s="14" t="n">
        <f aca="false">J9267-H9267</f>
        <v>4.88</v>
      </c>
      <c r="L9267" s="14" t="n">
        <f aca="false">G9267-H9267</f>
        <v>2.88</v>
      </c>
    </row>
    <row r="9268" customFormat="false" ht="15" hidden="false" customHeight="false" outlineLevel="0" collapsed="false">
      <c r="A9268" s="2" t="s">
        <v>124</v>
      </c>
      <c r="B9268" s="2" t="s">
        <v>124</v>
      </c>
      <c r="C9268" s="2" t="s">
        <v>47</v>
      </c>
      <c r="D9268" s="2" t="s">
        <v>10</v>
      </c>
      <c r="E9268" s="2" t="s">
        <v>74</v>
      </c>
      <c r="F9268" s="2" t="s">
        <v>977</v>
      </c>
      <c r="G9268" s="14" t="n">
        <v>9.5</v>
      </c>
      <c r="H9268" s="14" t="n">
        <v>8.88</v>
      </c>
      <c r="I9268" s="14" t="n">
        <v>9.5</v>
      </c>
      <c r="J9268" s="23" t="n">
        <f aca="false">IF(AND(E9268="Priority",ISNUMBER('Cost model'!N317)),'Cost model'!N317,'Cost model'!M317)</f>
        <v>10.5</v>
      </c>
      <c r="K9268" s="14" t="n">
        <f aca="false">J9268-H9268</f>
        <v>1.62</v>
      </c>
      <c r="L9268" s="14" t="n">
        <f aca="false">G9268-H9268</f>
        <v>0.619999999999999</v>
      </c>
    </row>
    <row r="9269" customFormat="false" ht="15" hidden="false" customHeight="false" outlineLevel="0" collapsed="false">
      <c r="A9269" s="2" t="s">
        <v>221</v>
      </c>
      <c r="B9269" s="2" t="s">
        <v>221</v>
      </c>
      <c r="C9269" s="2" t="s">
        <v>47</v>
      </c>
      <c r="D9269" s="2" t="s">
        <v>14</v>
      </c>
      <c r="E9269" s="2" t="s">
        <v>74</v>
      </c>
      <c r="F9269" s="2" t="s">
        <v>977</v>
      </c>
      <c r="G9269" s="14" t="n">
        <v>25</v>
      </c>
      <c r="H9269" s="14" t="n">
        <v>114.78</v>
      </c>
      <c r="I9269" s="14" t="n">
        <v>25</v>
      </c>
      <c r="J9269" s="23" t="n">
        <f aca="false">IF(AND(E9269="Priority",ISNUMBER('Cost model'!N746)),'Cost model'!N746,'Cost model'!M746)</f>
        <v>100</v>
      </c>
      <c r="K9269" s="14" t="n">
        <f aca="false">J9269-H9269</f>
        <v>-14.78</v>
      </c>
      <c r="L9269" s="14" t="n">
        <f aca="false">G9269-H9269</f>
        <v>-89.78</v>
      </c>
    </row>
    <row r="9270" customFormat="false" ht="15" hidden="false" customHeight="false" outlineLevel="0" collapsed="false">
      <c r="A9270" s="2" t="s">
        <v>221</v>
      </c>
      <c r="B9270" s="2" t="s">
        <v>221</v>
      </c>
      <c r="C9270" s="2" t="s">
        <v>49</v>
      </c>
      <c r="D9270" s="2" t="s">
        <v>12</v>
      </c>
      <c r="E9270" s="2" t="s">
        <v>74</v>
      </c>
      <c r="F9270" s="2" t="s">
        <v>977</v>
      </c>
      <c r="G9270" s="14" t="n">
        <v>19.5</v>
      </c>
      <c r="H9270" s="14" t="n">
        <v>33.12</v>
      </c>
      <c r="I9270" s="14" t="n">
        <v>19.5</v>
      </c>
      <c r="J9270" s="23" t="n">
        <f aca="false">IF(AND(E9270="Priority",ISNUMBER('Cost model'!N742)),'Cost model'!N742,'Cost model'!M742)</f>
        <v>60</v>
      </c>
      <c r="K9270" s="14" t="n">
        <f aca="false">J9270-H9270</f>
        <v>26.88</v>
      </c>
      <c r="L9270" s="14" t="n">
        <f aca="false">G9270-H9270</f>
        <v>-13.62</v>
      </c>
    </row>
    <row r="9271" customFormat="false" ht="15" hidden="false" customHeight="false" outlineLevel="0" collapsed="false">
      <c r="A9271" s="2" t="s">
        <v>124</v>
      </c>
      <c r="B9271" s="2" t="s">
        <v>124</v>
      </c>
      <c r="C9271" s="2" t="s">
        <v>48</v>
      </c>
      <c r="D9271" s="2" t="s">
        <v>10</v>
      </c>
      <c r="E9271" s="2" t="s">
        <v>74</v>
      </c>
      <c r="F9271" s="2" t="s">
        <v>977</v>
      </c>
      <c r="G9271" s="14" t="n">
        <v>12.5</v>
      </c>
      <c r="H9271" s="14" t="n">
        <v>9.41</v>
      </c>
      <c r="I9271" s="14" t="n">
        <v>12.5</v>
      </c>
      <c r="J9271" s="23" t="n">
        <f aca="false">IF(AND(E9271="Priority",ISNUMBER('Cost model'!N318)),'Cost model'!N318,'Cost model'!M318)</f>
        <v>14.5</v>
      </c>
      <c r="K9271" s="14" t="n">
        <f aca="false">J9271-H9271</f>
        <v>5.09</v>
      </c>
      <c r="L9271" s="14" t="n">
        <f aca="false">G9271-H9271</f>
        <v>3.09</v>
      </c>
    </row>
    <row r="9272" customFormat="false" ht="15" hidden="false" customHeight="false" outlineLevel="0" collapsed="false">
      <c r="A9272" s="2" t="s">
        <v>174</v>
      </c>
      <c r="B9272" s="2" t="s">
        <v>174</v>
      </c>
      <c r="C9272" s="2" t="s">
        <v>48</v>
      </c>
      <c r="D9272" s="2" t="s">
        <v>14</v>
      </c>
      <c r="E9272" s="2" t="s">
        <v>74</v>
      </c>
      <c r="F9272" s="2" t="s">
        <v>977</v>
      </c>
      <c r="G9272" s="14" t="n">
        <v>45</v>
      </c>
      <c r="H9272" s="14" t="n">
        <v>99.92</v>
      </c>
      <c r="I9272" s="14" t="n">
        <v>45</v>
      </c>
      <c r="J9272" s="23" t="n">
        <f aca="false">IF(AND(E9272="Priority",ISNUMBER('Cost model'!N177)),'Cost model'!N177,'Cost model'!M177)</f>
        <v>110</v>
      </c>
      <c r="K9272" s="14" t="n">
        <f aca="false">J9272-H9272</f>
        <v>10.08</v>
      </c>
      <c r="L9272" s="14" t="n">
        <f aca="false">G9272-H9272</f>
        <v>-54.92</v>
      </c>
    </row>
    <row r="9273" customFormat="false" ht="15" hidden="false" customHeight="false" outlineLevel="0" collapsed="false">
      <c r="A9273" s="2" t="s">
        <v>158</v>
      </c>
      <c r="B9273" s="2" t="s">
        <v>124</v>
      </c>
      <c r="C9273" s="2" t="s">
        <v>49</v>
      </c>
      <c r="D9273" s="2" t="s">
        <v>10</v>
      </c>
      <c r="E9273" s="2" t="s">
        <v>74</v>
      </c>
      <c r="F9273" s="2" t="s">
        <v>976</v>
      </c>
      <c r="G9273" s="14" t="n">
        <v>17.5</v>
      </c>
      <c r="H9273" s="14" t="n">
        <v>15.53</v>
      </c>
      <c r="I9273" s="14" t="n">
        <v>17.5</v>
      </c>
      <c r="J9273" s="23" t="n">
        <f aca="false">IF(AND(E9273="Priority",ISNUMBER('Cost model'!N454)),'Cost model'!N454,'Cost model'!M454)</f>
        <v>19.5</v>
      </c>
      <c r="K9273" s="14" t="n">
        <f aca="false">J9273-H9273</f>
        <v>3.97</v>
      </c>
      <c r="L9273" s="14" t="n">
        <f aca="false">G9273-H9273</f>
        <v>1.97</v>
      </c>
    </row>
    <row r="9274" customFormat="false" ht="15" hidden="false" customHeight="false" outlineLevel="0" collapsed="false">
      <c r="A9274" s="2" t="s">
        <v>124</v>
      </c>
      <c r="B9274" s="2" t="s">
        <v>174</v>
      </c>
      <c r="C9274" s="2" t="s">
        <v>48</v>
      </c>
      <c r="D9274" s="2" t="s">
        <v>10</v>
      </c>
      <c r="E9274" s="2" t="s">
        <v>74</v>
      </c>
      <c r="F9274" s="2" t="s">
        <v>976</v>
      </c>
      <c r="G9274" s="14" t="n">
        <v>12.5</v>
      </c>
      <c r="H9274" s="14" t="n">
        <v>7.89</v>
      </c>
      <c r="I9274" s="14" t="n">
        <v>14.5</v>
      </c>
      <c r="J9274" s="23" t="n">
        <f aca="false">IF(AND(E9274="Priority",ISNUMBER('Cost model'!N363)),'Cost model'!N363,'Cost model'!M363)</f>
        <v>15.5</v>
      </c>
      <c r="K9274" s="14" t="n">
        <f aca="false">J9274-H9274</f>
        <v>7.61</v>
      </c>
      <c r="L9274" s="14" t="n">
        <f aca="false">G9274-H9274</f>
        <v>4.61</v>
      </c>
    </row>
    <row r="9275" customFormat="false" ht="15" hidden="false" customHeight="false" outlineLevel="0" collapsed="false">
      <c r="A9275" s="2" t="s">
        <v>221</v>
      </c>
      <c r="B9275" s="2" t="s">
        <v>158</v>
      </c>
      <c r="C9275" s="2" t="s">
        <v>49</v>
      </c>
      <c r="D9275" s="2" t="s">
        <v>10</v>
      </c>
      <c r="E9275" s="2" t="s">
        <v>74</v>
      </c>
      <c r="F9275" s="2" t="s">
        <v>976</v>
      </c>
      <c r="G9275" s="14" t="n">
        <v>24.5</v>
      </c>
      <c r="H9275" s="14" t="n">
        <v>23.88</v>
      </c>
      <c r="I9275" s="14" t="n">
        <v>17.5</v>
      </c>
      <c r="J9275" s="23" t="n">
        <f aca="false">IF(AND(E9275="Priority",ISNUMBER('Cost model'!N754)),'Cost model'!N754,'Cost model'!M754)</f>
        <v>23.5</v>
      </c>
      <c r="K9275" s="14" t="n">
        <f aca="false">J9275-H9275</f>
        <v>-0.379999999999999</v>
      </c>
      <c r="L9275" s="14" t="n">
        <f aca="false">G9275-H9275</f>
        <v>0.620000000000001</v>
      </c>
    </row>
    <row r="9276" customFormat="false" ht="15" hidden="false" customHeight="false" outlineLevel="0" collapsed="false">
      <c r="A9276" s="2" t="s">
        <v>174</v>
      </c>
      <c r="B9276" s="2" t="s">
        <v>174</v>
      </c>
      <c r="C9276" s="2" t="s">
        <v>48</v>
      </c>
      <c r="D9276" s="2" t="s">
        <v>10</v>
      </c>
      <c r="E9276" s="2" t="s">
        <v>74</v>
      </c>
      <c r="F9276" s="2" t="s">
        <v>977</v>
      </c>
      <c r="G9276" s="14" t="n">
        <v>12.5</v>
      </c>
      <c r="H9276" s="14" t="n">
        <v>9.33</v>
      </c>
      <c r="I9276" s="14" t="n">
        <v>12.5</v>
      </c>
      <c r="J9276" s="23" t="n">
        <f aca="false">IF(AND(E9276="Priority",ISNUMBER('Cost model'!N168)),'Cost model'!N168,'Cost model'!M168)</f>
        <v>13.5</v>
      </c>
      <c r="K9276" s="14" t="n">
        <f aca="false">J9276-H9276</f>
        <v>4.17</v>
      </c>
      <c r="L9276" s="14" t="n">
        <f aca="false">G9276-H9276</f>
        <v>3.17</v>
      </c>
    </row>
    <row r="9277" customFormat="false" ht="15" hidden="false" customHeight="false" outlineLevel="0" collapsed="false">
      <c r="A9277" s="2" t="s">
        <v>124</v>
      </c>
      <c r="B9277" s="2" t="s">
        <v>124</v>
      </c>
      <c r="C9277" s="2" t="s">
        <v>47</v>
      </c>
      <c r="D9277" s="2" t="s">
        <v>15</v>
      </c>
      <c r="E9277" s="2" t="s">
        <v>74</v>
      </c>
      <c r="F9277" s="2" t="s">
        <v>977</v>
      </c>
      <c r="G9277" s="14" t="n">
        <v>45</v>
      </c>
      <c r="H9277" s="14" t="n">
        <v>68.31</v>
      </c>
      <c r="I9277" s="14" t="n">
        <v>45</v>
      </c>
      <c r="J9277" s="23" t="n">
        <f aca="false">IF(AND(E9277="Priority",ISNUMBER('Cost model'!N329)),'Cost model'!N329,'Cost model'!M329)</f>
        <v>135</v>
      </c>
      <c r="K9277" s="14" t="n">
        <f aca="false">J9277-H9277</f>
        <v>66.69</v>
      </c>
      <c r="L9277" s="14" t="n">
        <f aca="false">G9277-H9277</f>
        <v>-23.31</v>
      </c>
    </row>
    <row r="9278" customFormat="false" ht="15" hidden="false" customHeight="false" outlineLevel="0" collapsed="false">
      <c r="A9278" s="2" t="s">
        <v>174</v>
      </c>
      <c r="B9278" s="2" t="s">
        <v>174</v>
      </c>
      <c r="C9278" s="2" t="s">
        <v>47</v>
      </c>
      <c r="D9278" s="2" t="s">
        <v>13</v>
      </c>
      <c r="E9278" s="2" t="s">
        <v>74</v>
      </c>
      <c r="F9278" s="2" t="s">
        <v>977</v>
      </c>
      <c r="G9278" s="14" t="n">
        <v>19</v>
      </c>
      <c r="H9278" s="14" t="n">
        <v>68.76</v>
      </c>
      <c r="I9278" s="14" t="n">
        <v>19</v>
      </c>
      <c r="J9278" s="23" t="n">
        <f aca="false">IF(AND(E9278="Priority",ISNUMBER('Cost model'!N173)),'Cost model'!N173,'Cost model'!M173)</f>
        <v>60</v>
      </c>
      <c r="K9278" s="14" t="n">
        <f aca="false">J9278-H9278</f>
        <v>-8.76000000000001</v>
      </c>
      <c r="L9278" s="14" t="n">
        <f aca="false">G9278-H9278</f>
        <v>-49.76</v>
      </c>
    </row>
    <row r="9279" customFormat="false" ht="15" hidden="false" customHeight="false" outlineLevel="0" collapsed="false">
      <c r="A9279" s="2" t="s">
        <v>342</v>
      </c>
      <c r="B9279" s="2" t="s">
        <v>158</v>
      </c>
      <c r="C9279" s="2" t="s">
        <v>49</v>
      </c>
      <c r="D9279" s="2" t="s">
        <v>12</v>
      </c>
      <c r="E9279" s="2" t="s">
        <v>74</v>
      </c>
      <c r="F9279" s="2" t="s">
        <v>976</v>
      </c>
      <c r="G9279" s="14" t="n">
        <v>24.5</v>
      </c>
      <c r="H9279" s="14" t="n">
        <v>44.14</v>
      </c>
      <c r="I9279" s="14" t="n">
        <v>24.5</v>
      </c>
      <c r="J9279" s="23" t="n">
        <f aca="false">IF(AND(E9279="Priority",ISNUMBER('Cost model'!N217)),'Cost model'!N217,'Cost model'!M217)</f>
        <v>70</v>
      </c>
      <c r="K9279" s="14" t="n">
        <f aca="false">J9279-H9279</f>
        <v>25.86</v>
      </c>
      <c r="L9279" s="14" t="n">
        <f aca="false">G9279-H9279</f>
        <v>-19.64</v>
      </c>
    </row>
    <row r="9280" customFormat="false" ht="15" hidden="false" customHeight="false" outlineLevel="0" collapsed="false">
      <c r="A9280" s="2" t="s">
        <v>142</v>
      </c>
      <c r="B9280" s="2" t="s">
        <v>142</v>
      </c>
      <c r="C9280" s="2" t="s">
        <v>49</v>
      </c>
      <c r="D9280" s="2" t="s">
        <v>12</v>
      </c>
      <c r="E9280" s="2" t="s">
        <v>83</v>
      </c>
      <c r="F9280" s="2" t="s">
        <v>977</v>
      </c>
      <c r="G9280" s="14" t="n">
        <v>29.5</v>
      </c>
      <c r="H9280" s="14" t="n">
        <v>58.31</v>
      </c>
      <c r="I9280" s="14" t="n">
        <v>29.5</v>
      </c>
      <c r="J9280" s="23" t="n">
        <f aca="false">IF(AND(E9280="Priority",ISNUMBER('Cost model'!N637)),'Cost model'!N637,'Cost model'!M637)</f>
        <v>60</v>
      </c>
      <c r="K9280" s="14" t="n">
        <f aca="false">J9280-H9280</f>
        <v>1.69</v>
      </c>
      <c r="L9280" s="14" t="n">
        <f aca="false">G9280-H9280</f>
        <v>-28.81</v>
      </c>
    </row>
    <row r="9281" customFormat="false" ht="15" hidden="false" customHeight="false" outlineLevel="0" collapsed="false">
      <c r="A9281" s="2" t="s">
        <v>142</v>
      </c>
      <c r="B9281" s="2" t="s">
        <v>142</v>
      </c>
      <c r="C9281" s="2" t="s">
        <v>47</v>
      </c>
      <c r="D9281" s="2" t="s">
        <v>10</v>
      </c>
      <c r="E9281" s="2" t="s">
        <v>74</v>
      </c>
      <c r="F9281" s="2" t="s">
        <v>977</v>
      </c>
      <c r="G9281" s="14" t="n">
        <v>9.5</v>
      </c>
      <c r="H9281" s="14" t="n">
        <v>6.41</v>
      </c>
      <c r="I9281" s="14" t="n">
        <v>9.5</v>
      </c>
      <c r="J9281" s="23" t="n">
        <f aca="false">IF(AND(E9281="Priority",ISNUMBER('Cost model'!N632)),'Cost model'!N632,'Cost model'!M632)</f>
        <v>9.5</v>
      </c>
      <c r="K9281" s="14" t="n">
        <f aca="false">J9281-H9281</f>
        <v>3.09</v>
      </c>
      <c r="L9281" s="14" t="n">
        <f aca="false">G9281-H9281</f>
        <v>3.09</v>
      </c>
    </row>
    <row r="9282" customFormat="false" ht="15" hidden="false" customHeight="false" outlineLevel="0" collapsed="false">
      <c r="A9282" s="2" t="s">
        <v>205</v>
      </c>
      <c r="B9282" s="2" t="s">
        <v>205</v>
      </c>
      <c r="C9282" s="2" t="s">
        <v>48</v>
      </c>
      <c r="D9282" s="2" t="s">
        <v>10</v>
      </c>
      <c r="E9282" s="2" t="s">
        <v>74</v>
      </c>
      <c r="F9282" s="2" t="s">
        <v>977</v>
      </c>
      <c r="G9282" s="14" t="n">
        <v>14.5</v>
      </c>
      <c r="H9282" s="14" t="n">
        <v>11.47</v>
      </c>
      <c r="I9282" s="14" t="n">
        <v>12.5</v>
      </c>
      <c r="J9282" s="23" t="n">
        <f aca="false">IF(AND(E9282="Priority",ISNUMBER('Cost model'!N528)),'Cost model'!N528,'Cost model'!M528)</f>
        <v>13.5</v>
      </c>
      <c r="K9282" s="14" t="n">
        <f aca="false">J9282-H9282</f>
        <v>2.03</v>
      </c>
      <c r="L9282" s="14" t="n">
        <f aca="false">G9282-H9282</f>
        <v>3.03</v>
      </c>
    </row>
    <row r="9283" customFormat="false" ht="15" hidden="false" customHeight="false" outlineLevel="0" collapsed="false">
      <c r="A9283" s="2" t="s">
        <v>174</v>
      </c>
      <c r="B9283" s="2" t="s">
        <v>174</v>
      </c>
      <c r="C9283" s="2" t="s">
        <v>47</v>
      </c>
      <c r="D9283" s="2" t="s">
        <v>10</v>
      </c>
      <c r="E9283" s="2" t="s">
        <v>74</v>
      </c>
      <c r="F9283" s="2" t="s">
        <v>977</v>
      </c>
      <c r="G9283" s="14" t="n">
        <v>9.5</v>
      </c>
      <c r="H9283" s="14" t="n">
        <v>7.38</v>
      </c>
      <c r="I9283" s="14" t="n">
        <v>9.5</v>
      </c>
      <c r="J9283" s="23" t="n">
        <f aca="false">IF(AND(E9283="Priority",ISNUMBER('Cost model'!N167)),'Cost model'!N167,'Cost model'!M167)</f>
        <v>8.5</v>
      </c>
      <c r="K9283" s="14" t="n">
        <f aca="false">J9283-H9283</f>
        <v>1.12</v>
      </c>
      <c r="L9283" s="14" t="n">
        <f aca="false">G9283-H9283</f>
        <v>2.12</v>
      </c>
    </row>
    <row r="9284" customFormat="false" ht="15" hidden="false" customHeight="false" outlineLevel="0" collapsed="false">
      <c r="A9284" s="2" t="s">
        <v>221</v>
      </c>
      <c r="B9284" s="2" t="s">
        <v>221</v>
      </c>
      <c r="C9284" s="2" t="s">
        <v>47</v>
      </c>
      <c r="D9284" s="2" t="s">
        <v>10</v>
      </c>
      <c r="E9284" s="2" t="s">
        <v>74</v>
      </c>
      <c r="F9284" s="2" t="s">
        <v>977</v>
      </c>
      <c r="G9284" s="14" t="n">
        <v>9.5</v>
      </c>
      <c r="H9284" s="14" t="n">
        <v>6.69</v>
      </c>
      <c r="I9284" s="14" t="n">
        <v>9.5</v>
      </c>
      <c r="J9284" s="23" t="n">
        <f aca="false">IF(AND(E9284="Priority",ISNUMBER('Cost model'!N737)),'Cost model'!N737,'Cost model'!M737)</f>
        <v>8.5</v>
      </c>
      <c r="K9284" s="14" t="n">
        <f aca="false">J9284-H9284</f>
        <v>1.81</v>
      </c>
      <c r="L9284" s="14" t="n">
        <f aca="false">G9284-H9284</f>
        <v>2.81</v>
      </c>
    </row>
    <row r="9285" customFormat="false" ht="15" hidden="false" customHeight="false" outlineLevel="0" collapsed="false">
      <c r="A9285" s="2" t="s">
        <v>142</v>
      </c>
      <c r="B9285" s="2" t="s">
        <v>221</v>
      </c>
      <c r="C9285" s="2" t="s">
        <v>48</v>
      </c>
      <c r="D9285" s="2" t="s">
        <v>12</v>
      </c>
      <c r="E9285" s="2" t="s">
        <v>74</v>
      </c>
      <c r="F9285" s="2" t="s">
        <v>976</v>
      </c>
      <c r="G9285" s="14" t="n">
        <v>12.5</v>
      </c>
      <c r="H9285" s="14" t="n">
        <v>52.39</v>
      </c>
      <c r="I9285" s="14" t="n">
        <v>24.5</v>
      </c>
      <c r="J9285" s="23" t="n">
        <f aca="false">IF(AND(E9285="Priority",ISNUMBER('Cost model'!N681)),'Cost model'!N681,'Cost model'!M681)</f>
        <v>60</v>
      </c>
      <c r="K9285" s="14" t="n">
        <f aca="false">J9285-H9285</f>
        <v>7.61</v>
      </c>
      <c r="L9285" s="14" t="n">
        <f aca="false">G9285-H9285</f>
        <v>-39.89</v>
      </c>
    </row>
    <row r="9286" customFormat="false" ht="15" hidden="false" customHeight="false" outlineLevel="0" collapsed="false">
      <c r="A9286" s="2" t="s">
        <v>124</v>
      </c>
      <c r="B9286" s="2" t="s">
        <v>124</v>
      </c>
      <c r="C9286" s="2" t="s">
        <v>48</v>
      </c>
      <c r="D9286" s="2" t="s">
        <v>10</v>
      </c>
      <c r="E9286" s="2" t="s">
        <v>74</v>
      </c>
      <c r="F9286" s="2" t="s">
        <v>977</v>
      </c>
      <c r="G9286" s="14" t="n">
        <v>12.5</v>
      </c>
      <c r="H9286" s="14" t="n">
        <v>15.09</v>
      </c>
      <c r="I9286" s="14" t="n">
        <v>12.5</v>
      </c>
      <c r="J9286" s="23" t="n">
        <f aca="false">IF(AND(E9286="Priority",ISNUMBER('Cost model'!N318)),'Cost model'!N318,'Cost model'!M318)</f>
        <v>14.5</v>
      </c>
      <c r="K9286" s="14" t="n">
        <f aca="false">J9286-H9286</f>
        <v>-0.59</v>
      </c>
      <c r="L9286" s="14" t="n">
        <f aca="false">G9286-H9286</f>
        <v>-2.59</v>
      </c>
    </row>
    <row r="9287" customFormat="false" ht="15" hidden="false" customHeight="false" outlineLevel="0" collapsed="false">
      <c r="A9287" s="2" t="s">
        <v>174</v>
      </c>
      <c r="B9287" s="2" t="s">
        <v>142</v>
      </c>
      <c r="C9287" s="2" t="s">
        <v>48</v>
      </c>
      <c r="D9287" s="2" t="s">
        <v>10</v>
      </c>
      <c r="E9287" s="2" t="s">
        <v>74</v>
      </c>
      <c r="F9287" s="2" t="s">
        <v>976</v>
      </c>
      <c r="G9287" s="14" t="n">
        <v>12.5</v>
      </c>
      <c r="H9287" s="14" t="n">
        <v>25.44</v>
      </c>
      <c r="I9287" s="14" t="n">
        <v>12.5</v>
      </c>
      <c r="J9287" s="23" t="n">
        <f aca="false">IF(AND(E9287="Priority",ISNUMBER('Cost model'!N123)),'Cost model'!N123,'Cost model'!M123)</f>
        <v>16.5</v>
      </c>
      <c r="K9287" s="14" t="n">
        <f aca="false">J9287-H9287</f>
        <v>-8.94</v>
      </c>
      <c r="L9287" s="14" t="n">
        <f aca="false">G9287-H9287</f>
        <v>-12.94</v>
      </c>
    </row>
    <row r="9288" customFormat="false" ht="15" hidden="false" customHeight="false" outlineLevel="0" collapsed="false">
      <c r="A9288" s="2" t="s">
        <v>124</v>
      </c>
      <c r="B9288" s="2" t="s">
        <v>124</v>
      </c>
      <c r="C9288" s="2" t="s">
        <v>48</v>
      </c>
      <c r="D9288" s="2" t="s">
        <v>10</v>
      </c>
      <c r="E9288" s="2" t="s">
        <v>74</v>
      </c>
      <c r="F9288" s="2" t="s">
        <v>977</v>
      </c>
      <c r="G9288" s="14" t="n">
        <v>12.5</v>
      </c>
      <c r="H9288" s="14" t="n">
        <v>13.32</v>
      </c>
      <c r="I9288" s="14" t="n">
        <v>12.5</v>
      </c>
      <c r="J9288" s="23" t="n">
        <f aca="false">IF(AND(E9288="Priority",ISNUMBER('Cost model'!N318)),'Cost model'!N318,'Cost model'!M318)</f>
        <v>14.5</v>
      </c>
      <c r="K9288" s="14" t="n">
        <f aca="false">J9288-H9288</f>
        <v>1.18</v>
      </c>
      <c r="L9288" s="14" t="n">
        <f aca="false">G9288-H9288</f>
        <v>-0.82</v>
      </c>
    </row>
    <row r="9289" customFormat="false" ht="15" hidden="false" customHeight="false" outlineLevel="0" collapsed="false">
      <c r="A9289" s="2" t="s">
        <v>142</v>
      </c>
      <c r="B9289" s="2" t="s">
        <v>142</v>
      </c>
      <c r="C9289" s="2" t="s">
        <v>47</v>
      </c>
      <c r="D9289" s="2" t="s">
        <v>10</v>
      </c>
      <c r="E9289" s="2" t="s">
        <v>74</v>
      </c>
      <c r="F9289" s="2" t="s">
        <v>977</v>
      </c>
      <c r="G9289" s="14" t="n">
        <v>9.5</v>
      </c>
      <c r="H9289" s="14" t="n">
        <v>7.17</v>
      </c>
      <c r="I9289" s="14" t="n">
        <v>9.5</v>
      </c>
      <c r="J9289" s="23" t="n">
        <f aca="false">IF(AND(E9289="Priority",ISNUMBER('Cost model'!N632)),'Cost model'!N632,'Cost model'!M632)</f>
        <v>9.5</v>
      </c>
      <c r="K9289" s="14" t="n">
        <f aca="false">J9289-H9289</f>
        <v>2.33</v>
      </c>
      <c r="L9289" s="14" t="n">
        <f aca="false">G9289-H9289</f>
        <v>2.33</v>
      </c>
    </row>
    <row r="9290" customFormat="false" ht="15" hidden="false" customHeight="false" outlineLevel="0" collapsed="false">
      <c r="A9290" s="2" t="s">
        <v>174</v>
      </c>
      <c r="B9290" s="2" t="s">
        <v>174</v>
      </c>
      <c r="C9290" s="2" t="s">
        <v>48</v>
      </c>
      <c r="D9290" s="2" t="s">
        <v>10</v>
      </c>
      <c r="E9290" s="2" t="s">
        <v>74</v>
      </c>
      <c r="F9290" s="2" t="s">
        <v>977</v>
      </c>
      <c r="G9290" s="14" t="n">
        <v>12.5</v>
      </c>
      <c r="H9290" s="14" t="n">
        <v>11.29</v>
      </c>
      <c r="I9290" s="14" t="n">
        <v>12.5</v>
      </c>
      <c r="J9290" s="23" t="n">
        <f aca="false">IF(AND(E9290="Priority",ISNUMBER('Cost model'!N168)),'Cost model'!N168,'Cost model'!M168)</f>
        <v>13.5</v>
      </c>
      <c r="K9290" s="14" t="n">
        <f aca="false">J9290-H9290</f>
        <v>2.21</v>
      </c>
      <c r="L9290" s="14" t="n">
        <f aca="false">G9290-H9290</f>
        <v>1.21</v>
      </c>
    </row>
    <row r="9291" customFormat="false" ht="15" hidden="false" customHeight="false" outlineLevel="0" collapsed="false">
      <c r="A9291" s="2" t="s">
        <v>124</v>
      </c>
      <c r="B9291" s="2" t="s">
        <v>124</v>
      </c>
      <c r="C9291" s="2" t="s">
        <v>48</v>
      </c>
      <c r="D9291" s="2" t="s">
        <v>12</v>
      </c>
      <c r="E9291" s="2" t="s">
        <v>83</v>
      </c>
      <c r="F9291" s="2" t="s">
        <v>977</v>
      </c>
      <c r="G9291" s="14" t="n">
        <v>19.5</v>
      </c>
      <c r="H9291" s="14" t="n">
        <v>56.53</v>
      </c>
      <c r="I9291" s="14" t="n">
        <v>19.5</v>
      </c>
      <c r="J9291" s="23" t="n">
        <f aca="false">IF(AND(E9291="Priority",ISNUMBER('Cost model'!N321)),'Cost model'!N321,'Cost model'!M321)</f>
        <v>55</v>
      </c>
      <c r="K9291" s="14" t="n">
        <f aca="false">J9291-H9291</f>
        <v>-1.53</v>
      </c>
      <c r="L9291" s="14" t="n">
        <f aca="false">G9291-H9291</f>
        <v>-37.03</v>
      </c>
    </row>
    <row r="9292" customFormat="false" ht="15" hidden="false" customHeight="false" outlineLevel="0" collapsed="false">
      <c r="A9292" s="2" t="s">
        <v>221</v>
      </c>
      <c r="B9292" s="2" t="s">
        <v>221</v>
      </c>
      <c r="C9292" s="2" t="s">
        <v>48</v>
      </c>
      <c r="D9292" s="2" t="s">
        <v>10</v>
      </c>
      <c r="E9292" s="2" t="s">
        <v>74</v>
      </c>
      <c r="F9292" s="2" t="s">
        <v>977</v>
      </c>
      <c r="G9292" s="14" t="n">
        <v>12.5</v>
      </c>
      <c r="H9292" s="14" t="n">
        <v>23.88</v>
      </c>
      <c r="I9292" s="14" t="n">
        <v>12.5</v>
      </c>
      <c r="J9292" s="23" t="n">
        <f aca="false">IF(AND(E9292="Priority",ISNUMBER('Cost model'!N738)),'Cost model'!N738,'Cost model'!M738)</f>
        <v>11.5</v>
      </c>
      <c r="K9292" s="14" t="n">
        <f aca="false">J9292-H9292</f>
        <v>-12.38</v>
      </c>
      <c r="L9292" s="14" t="n">
        <f aca="false">G9292-H9292</f>
        <v>-11.38</v>
      </c>
    </row>
    <row r="9293" customFormat="false" ht="15" hidden="false" customHeight="false" outlineLevel="0" collapsed="false">
      <c r="A9293" s="2" t="s">
        <v>142</v>
      </c>
      <c r="B9293" s="2" t="s">
        <v>124</v>
      </c>
      <c r="C9293" s="2" t="s">
        <v>47</v>
      </c>
      <c r="D9293" s="2" t="s">
        <v>10</v>
      </c>
      <c r="E9293" s="2" t="s">
        <v>74</v>
      </c>
      <c r="F9293" s="2" t="s">
        <v>976</v>
      </c>
      <c r="G9293" s="14" t="n">
        <v>9.5</v>
      </c>
      <c r="H9293" s="14" t="n">
        <v>8.03</v>
      </c>
      <c r="I9293" s="14" t="n">
        <v>14.5</v>
      </c>
      <c r="J9293" s="23" t="n">
        <f aca="false">IF(AND(E9293="Priority",ISNUMBER('Cost model'!N662)),'Cost model'!N662,'Cost model'!M662)</f>
        <v>13.5</v>
      </c>
      <c r="K9293" s="14" t="n">
        <f aca="false">J9293-H9293</f>
        <v>5.47</v>
      </c>
      <c r="L9293" s="14" t="n">
        <f aca="false">G9293-H9293</f>
        <v>1.47</v>
      </c>
    </row>
    <row r="9294" customFormat="false" ht="15" hidden="false" customHeight="false" outlineLevel="0" collapsed="false">
      <c r="A9294" s="2" t="s">
        <v>142</v>
      </c>
      <c r="B9294" s="2" t="s">
        <v>142</v>
      </c>
      <c r="C9294" s="2" t="s">
        <v>48</v>
      </c>
      <c r="D9294" s="2" t="s">
        <v>10</v>
      </c>
      <c r="E9294" s="2" t="s">
        <v>74</v>
      </c>
      <c r="F9294" s="2" t="s">
        <v>977</v>
      </c>
      <c r="G9294" s="14" t="n">
        <v>12.5</v>
      </c>
      <c r="H9294" s="14" t="n">
        <v>8.78</v>
      </c>
      <c r="I9294" s="14" t="n">
        <v>12.5</v>
      </c>
      <c r="J9294" s="23" t="n">
        <f aca="false">IF(AND(E9294="Priority",ISNUMBER('Cost model'!N633)),'Cost model'!N633,'Cost model'!M633)</f>
        <v>11.5</v>
      </c>
      <c r="K9294" s="14" t="n">
        <f aca="false">J9294-H9294</f>
        <v>2.72</v>
      </c>
      <c r="L9294" s="14" t="n">
        <f aca="false">G9294-H9294</f>
        <v>3.72</v>
      </c>
    </row>
    <row r="9295" customFormat="false" ht="15" hidden="false" customHeight="false" outlineLevel="0" collapsed="false">
      <c r="A9295" s="2" t="s">
        <v>142</v>
      </c>
      <c r="B9295" s="2" t="s">
        <v>142</v>
      </c>
      <c r="C9295" s="2" t="s">
        <v>49</v>
      </c>
      <c r="D9295" s="2" t="s">
        <v>10</v>
      </c>
      <c r="E9295" s="2" t="s">
        <v>74</v>
      </c>
      <c r="F9295" s="2" t="s">
        <v>977</v>
      </c>
      <c r="G9295" s="14" t="n">
        <v>19.5</v>
      </c>
      <c r="H9295" s="14" t="n">
        <v>41.81</v>
      </c>
      <c r="I9295" s="14" t="n">
        <v>17.5</v>
      </c>
      <c r="J9295" s="23" t="n">
        <f aca="false">IF(AND(E9295="Priority",ISNUMBER('Cost model'!N634)),'Cost model'!N634,'Cost model'!M634)</f>
        <v>15.5</v>
      </c>
      <c r="K9295" s="14" t="n">
        <f aca="false">J9295-H9295</f>
        <v>-26.31</v>
      </c>
      <c r="L9295" s="14" t="n">
        <f aca="false">G9295-H9295</f>
        <v>-22.31</v>
      </c>
    </row>
    <row r="9296" customFormat="false" ht="15" hidden="false" customHeight="false" outlineLevel="0" collapsed="false">
      <c r="A9296" s="2" t="s">
        <v>174</v>
      </c>
      <c r="B9296" s="2" t="s">
        <v>174</v>
      </c>
      <c r="C9296" s="2" t="s">
        <v>49</v>
      </c>
      <c r="D9296" s="2" t="s">
        <v>12</v>
      </c>
      <c r="E9296" s="2" t="s">
        <v>74</v>
      </c>
      <c r="F9296" s="2" t="s">
        <v>977</v>
      </c>
      <c r="G9296" s="14" t="n">
        <v>19.5</v>
      </c>
      <c r="H9296" s="14" t="n">
        <v>25.31</v>
      </c>
      <c r="I9296" s="14" t="n">
        <v>19.5</v>
      </c>
      <c r="J9296" s="23" t="n">
        <f aca="false">IF(AND(E9296="Priority",ISNUMBER('Cost model'!N172)),'Cost model'!N172,'Cost model'!M172)</f>
        <v>45</v>
      </c>
      <c r="K9296" s="14" t="n">
        <f aca="false">J9296-H9296</f>
        <v>19.69</v>
      </c>
      <c r="L9296" s="14" t="n">
        <f aca="false">G9296-H9296</f>
        <v>-5.81</v>
      </c>
    </row>
    <row r="9297" customFormat="false" ht="15" hidden="false" customHeight="false" outlineLevel="0" collapsed="false">
      <c r="A9297" s="2" t="s">
        <v>124</v>
      </c>
      <c r="B9297" s="2" t="s">
        <v>124</v>
      </c>
      <c r="C9297" s="2" t="s">
        <v>47</v>
      </c>
      <c r="D9297" s="2" t="s">
        <v>10</v>
      </c>
      <c r="E9297" s="2" t="s">
        <v>83</v>
      </c>
      <c r="F9297" s="2" t="s">
        <v>977</v>
      </c>
      <c r="G9297" s="14" t="n">
        <v>14.5</v>
      </c>
      <c r="H9297" s="14" t="n">
        <v>10.45</v>
      </c>
      <c r="I9297" s="14" t="n">
        <v>14.5</v>
      </c>
      <c r="J9297" s="23" t="n">
        <f aca="false">IF(AND(E9297="Priority",ISNUMBER('Cost model'!N317)),'Cost model'!N317,'Cost model'!M317)</f>
        <v>15.5</v>
      </c>
      <c r="K9297" s="14" t="n">
        <f aca="false">J9297-H9297</f>
        <v>5.05</v>
      </c>
      <c r="L9297" s="14" t="n">
        <f aca="false">G9297-H9297</f>
        <v>4.05</v>
      </c>
    </row>
    <row r="9298" customFormat="false" ht="15" hidden="false" customHeight="false" outlineLevel="0" collapsed="false">
      <c r="A9298" s="2" t="s">
        <v>142</v>
      </c>
      <c r="B9298" s="2" t="s">
        <v>124</v>
      </c>
      <c r="C9298" s="2" t="s">
        <v>47</v>
      </c>
      <c r="D9298" s="2" t="s">
        <v>12</v>
      </c>
      <c r="E9298" s="2" t="s">
        <v>74</v>
      </c>
      <c r="F9298" s="2" t="s">
        <v>976</v>
      </c>
      <c r="G9298" s="14" t="n">
        <v>9.5</v>
      </c>
      <c r="H9298" s="14" t="n">
        <v>45.45</v>
      </c>
      <c r="I9298" s="14" t="n">
        <v>19.5</v>
      </c>
      <c r="J9298" s="23" t="n">
        <f aca="false">IF(AND(E9298="Priority",ISNUMBER('Cost model'!N665)),'Cost model'!N665,'Cost model'!M665)</f>
        <v>40</v>
      </c>
      <c r="K9298" s="14" t="n">
        <f aca="false">J9298-H9298</f>
        <v>-5.45</v>
      </c>
      <c r="L9298" s="14" t="n">
        <f aca="false">G9298-H9298</f>
        <v>-35.95</v>
      </c>
    </row>
    <row r="9299" customFormat="false" ht="15" hidden="false" customHeight="false" outlineLevel="0" collapsed="false">
      <c r="A9299" s="2" t="s">
        <v>174</v>
      </c>
      <c r="B9299" s="2" t="s">
        <v>174</v>
      </c>
      <c r="C9299" s="2" t="s">
        <v>47</v>
      </c>
      <c r="D9299" s="2" t="s">
        <v>12</v>
      </c>
      <c r="E9299" s="2" t="s">
        <v>74</v>
      </c>
      <c r="F9299" s="2" t="s">
        <v>977</v>
      </c>
      <c r="G9299" s="14" t="n">
        <v>9.5</v>
      </c>
      <c r="H9299" s="14" t="n">
        <v>7.38</v>
      </c>
      <c r="I9299" s="14" t="n">
        <v>9.5</v>
      </c>
      <c r="J9299" s="23" t="n">
        <f aca="false">IF(AND(E9299="Priority",ISNUMBER('Cost model'!N170)),'Cost model'!N170,'Cost model'!M170)</f>
        <v>25.5</v>
      </c>
      <c r="K9299" s="14" t="n">
        <f aca="false">J9299-H9299</f>
        <v>18.12</v>
      </c>
      <c r="L9299" s="14" t="n">
        <f aca="false">G9299-H9299</f>
        <v>2.12</v>
      </c>
    </row>
    <row r="9300" customFormat="false" ht="15" hidden="false" customHeight="false" outlineLevel="0" collapsed="false">
      <c r="A9300" s="2" t="s">
        <v>174</v>
      </c>
      <c r="B9300" s="2" t="s">
        <v>124</v>
      </c>
      <c r="C9300" s="2" t="s">
        <v>47</v>
      </c>
      <c r="D9300" s="2" t="s">
        <v>10</v>
      </c>
      <c r="E9300" s="2" t="s">
        <v>74</v>
      </c>
      <c r="F9300" s="2" t="s">
        <v>976</v>
      </c>
      <c r="G9300" s="14" t="n">
        <v>9.5</v>
      </c>
      <c r="H9300" s="14" t="n">
        <v>8.03</v>
      </c>
      <c r="I9300" s="14" t="n">
        <v>9.5</v>
      </c>
      <c r="J9300" s="23" t="n">
        <f aca="false">IF(AND(E9300="Priority",ISNUMBER('Cost model'!N107)),'Cost model'!N107,'Cost model'!M107)</f>
        <v>12.5</v>
      </c>
      <c r="K9300" s="14" t="n">
        <f aca="false">J9300-H9300</f>
        <v>4.47</v>
      </c>
      <c r="L9300" s="14" t="n">
        <f aca="false">G9300-H9300</f>
        <v>1.47</v>
      </c>
    </row>
    <row r="9301" customFormat="false" ht="15" hidden="false" customHeight="false" outlineLevel="0" collapsed="false">
      <c r="A9301" s="2" t="s">
        <v>124</v>
      </c>
      <c r="B9301" s="2" t="s">
        <v>205</v>
      </c>
      <c r="C9301" s="2" t="s">
        <v>47</v>
      </c>
      <c r="D9301" s="2" t="s">
        <v>12</v>
      </c>
      <c r="E9301" s="2" t="s">
        <v>74</v>
      </c>
      <c r="F9301" s="2" t="s">
        <v>976</v>
      </c>
      <c r="G9301" s="14" t="n">
        <v>9.5</v>
      </c>
      <c r="H9301" s="14" t="n">
        <v>37.91</v>
      </c>
      <c r="I9301" s="14" t="n">
        <v>24.5</v>
      </c>
      <c r="J9301" s="23" t="n">
        <f aca="false">IF(AND(E9301="Priority",ISNUMBER('Cost model'!N380)),'Cost model'!N380,'Cost model'!M380)</f>
        <v>55</v>
      </c>
      <c r="K9301" s="14" t="n">
        <f aca="false">J9301-H9301</f>
        <v>17.09</v>
      </c>
      <c r="L9301" s="14" t="n">
        <f aca="false">G9301-H9301</f>
        <v>-28.41</v>
      </c>
    </row>
    <row r="9302" customFormat="false" ht="15" hidden="false" customHeight="false" outlineLevel="0" collapsed="false">
      <c r="A9302" s="2" t="s">
        <v>124</v>
      </c>
      <c r="B9302" s="2" t="s">
        <v>124</v>
      </c>
      <c r="C9302" s="2" t="s">
        <v>49</v>
      </c>
      <c r="D9302" s="2" t="s">
        <v>10</v>
      </c>
      <c r="E9302" s="2" t="s">
        <v>83</v>
      </c>
      <c r="F9302" s="2" t="s">
        <v>977</v>
      </c>
      <c r="G9302" s="14" t="n">
        <v>24.5</v>
      </c>
      <c r="H9302" s="14" t="n">
        <v>24.05</v>
      </c>
      <c r="I9302" s="14" t="n">
        <v>24.5</v>
      </c>
      <c r="J9302" s="23" t="n">
        <f aca="false">IF(AND(E9302="Priority",ISNUMBER('Cost model'!N319)),'Cost model'!N319,'Cost model'!M319)</f>
        <v>22.5</v>
      </c>
      <c r="K9302" s="14" t="n">
        <f aca="false">J9302-H9302</f>
        <v>-1.55</v>
      </c>
      <c r="L9302" s="14" t="n">
        <f aca="false">G9302-H9302</f>
        <v>0.449999999999999</v>
      </c>
    </row>
    <row r="9303" customFormat="false" ht="15" hidden="false" customHeight="false" outlineLevel="0" collapsed="false">
      <c r="A9303" s="2" t="s">
        <v>174</v>
      </c>
      <c r="B9303" s="2" t="s">
        <v>174</v>
      </c>
      <c r="C9303" s="2" t="s">
        <v>47</v>
      </c>
      <c r="D9303" s="2" t="s">
        <v>12</v>
      </c>
      <c r="E9303" s="2" t="s">
        <v>74</v>
      </c>
      <c r="F9303" s="2" t="s">
        <v>977</v>
      </c>
      <c r="G9303" s="14" t="n">
        <v>9.5</v>
      </c>
      <c r="H9303" s="14" t="n">
        <v>24.98</v>
      </c>
      <c r="I9303" s="14" t="n">
        <v>9.5</v>
      </c>
      <c r="J9303" s="23" t="n">
        <f aca="false">IF(AND(E9303="Priority",ISNUMBER('Cost model'!N170)),'Cost model'!N170,'Cost model'!M170)</f>
        <v>25.5</v>
      </c>
      <c r="K9303" s="14" t="n">
        <f aca="false">J9303-H9303</f>
        <v>0.52</v>
      </c>
      <c r="L9303" s="14" t="n">
        <f aca="false">G9303-H9303</f>
        <v>-15.48</v>
      </c>
    </row>
    <row r="9304" customFormat="false" ht="15" hidden="false" customHeight="false" outlineLevel="0" collapsed="false">
      <c r="A9304" s="2" t="s">
        <v>174</v>
      </c>
      <c r="B9304" s="2" t="s">
        <v>174</v>
      </c>
      <c r="C9304" s="2" t="s">
        <v>48</v>
      </c>
      <c r="D9304" s="2" t="s">
        <v>10</v>
      </c>
      <c r="E9304" s="2" t="s">
        <v>83</v>
      </c>
      <c r="F9304" s="2" t="s">
        <v>977</v>
      </c>
      <c r="G9304" s="14" t="n">
        <v>17.5</v>
      </c>
      <c r="H9304" s="14" t="n">
        <v>21.1</v>
      </c>
      <c r="I9304" s="14" t="n">
        <v>17.5</v>
      </c>
      <c r="J9304" s="23" t="n">
        <f aca="false">IF(AND(E9304="Priority",ISNUMBER('Cost model'!N168)),'Cost model'!N168,'Cost model'!M168)</f>
        <v>18.5</v>
      </c>
      <c r="K9304" s="14" t="n">
        <f aca="false">J9304-H9304</f>
        <v>-2.6</v>
      </c>
      <c r="L9304" s="14" t="n">
        <f aca="false">G9304-H9304</f>
        <v>-3.6</v>
      </c>
    </row>
    <row r="9305" customFormat="false" ht="15" hidden="false" customHeight="false" outlineLevel="0" collapsed="false">
      <c r="A9305" s="2" t="s">
        <v>142</v>
      </c>
      <c r="B9305" s="2" t="s">
        <v>142</v>
      </c>
      <c r="C9305" s="2" t="s">
        <v>48</v>
      </c>
      <c r="D9305" s="2" t="s">
        <v>12</v>
      </c>
      <c r="E9305" s="2" t="s">
        <v>74</v>
      </c>
      <c r="F9305" s="2" t="s">
        <v>977</v>
      </c>
      <c r="G9305" s="14" t="n">
        <v>12.5</v>
      </c>
      <c r="H9305" s="14" t="n">
        <v>18.32</v>
      </c>
      <c r="I9305" s="14" t="n">
        <v>12.5</v>
      </c>
      <c r="J9305" s="23" t="n">
        <f aca="false">IF(AND(E9305="Priority",ISNUMBER('Cost model'!N636)),'Cost model'!N636,'Cost model'!M636)</f>
        <v>40</v>
      </c>
      <c r="K9305" s="14" t="n">
        <f aca="false">J9305-H9305</f>
        <v>21.68</v>
      </c>
      <c r="L9305" s="14" t="n">
        <f aca="false">G9305-H9305</f>
        <v>-5.82</v>
      </c>
    </row>
    <row r="9306" customFormat="false" ht="15" hidden="false" customHeight="false" outlineLevel="0" collapsed="false">
      <c r="A9306" s="2" t="s">
        <v>142</v>
      </c>
      <c r="B9306" s="2" t="s">
        <v>142</v>
      </c>
      <c r="C9306" s="2" t="s">
        <v>49</v>
      </c>
      <c r="D9306" s="2" t="s">
        <v>10</v>
      </c>
      <c r="E9306" s="2" t="s">
        <v>83</v>
      </c>
      <c r="F9306" s="2" t="s">
        <v>977</v>
      </c>
      <c r="G9306" s="14" t="n">
        <v>24.5</v>
      </c>
      <c r="H9306" s="14" t="n">
        <v>14.03</v>
      </c>
      <c r="I9306" s="14" t="n">
        <v>24.5</v>
      </c>
      <c r="J9306" s="23" t="n">
        <f aca="false">IF(AND(E9306="Priority",ISNUMBER('Cost model'!N634)),'Cost model'!N634,'Cost model'!M634)</f>
        <v>21.5</v>
      </c>
      <c r="K9306" s="14" t="n">
        <f aca="false">J9306-H9306</f>
        <v>7.47</v>
      </c>
      <c r="L9306" s="14" t="n">
        <f aca="false">G9306-H9306</f>
        <v>10.47</v>
      </c>
    </row>
    <row r="9307" customFormat="false" ht="15" hidden="false" customHeight="false" outlineLevel="0" collapsed="false">
      <c r="A9307" s="2" t="s">
        <v>174</v>
      </c>
      <c r="B9307" s="2" t="s">
        <v>124</v>
      </c>
      <c r="C9307" s="2" t="s">
        <v>47</v>
      </c>
      <c r="D9307" s="2" t="s">
        <v>10</v>
      </c>
      <c r="E9307" s="2" t="s">
        <v>74</v>
      </c>
      <c r="F9307" s="2" t="s">
        <v>976</v>
      </c>
      <c r="G9307" s="14" t="n">
        <v>9.5</v>
      </c>
      <c r="H9307" s="14" t="n">
        <v>12.43</v>
      </c>
      <c r="I9307" s="14" t="n">
        <v>9.5</v>
      </c>
      <c r="J9307" s="23" t="n">
        <f aca="false">IF(AND(E9307="Priority",ISNUMBER('Cost model'!N107)),'Cost model'!N107,'Cost model'!M107)</f>
        <v>12.5</v>
      </c>
      <c r="K9307" s="14" t="n">
        <f aca="false">J9307-H9307</f>
        <v>0.0700000000000003</v>
      </c>
      <c r="L9307" s="14" t="n">
        <f aca="false">G9307-H9307</f>
        <v>-2.93</v>
      </c>
    </row>
    <row r="9308" customFormat="false" ht="15" hidden="false" customHeight="false" outlineLevel="0" collapsed="false">
      <c r="A9308" s="2" t="s">
        <v>124</v>
      </c>
      <c r="B9308" s="2" t="s">
        <v>124</v>
      </c>
      <c r="C9308" s="2" t="s">
        <v>47</v>
      </c>
      <c r="D9308" s="2" t="s">
        <v>12</v>
      </c>
      <c r="E9308" s="2" t="s">
        <v>74</v>
      </c>
      <c r="F9308" s="2" t="s">
        <v>977</v>
      </c>
      <c r="G9308" s="14" t="n">
        <v>9.5</v>
      </c>
      <c r="H9308" s="14" t="n">
        <v>25.42</v>
      </c>
      <c r="I9308" s="14" t="n">
        <v>9.5</v>
      </c>
      <c r="J9308" s="23" t="n">
        <f aca="false">IF(AND(E9308="Priority",ISNUMBER('Cost model'!N320)),'Cost model'!N320,'Cost model'!M320)</f>
        <v>24.5</v>
      </c>
      <c r="K9308" s="14" t="n">
        <f aca="false">J9308-H9308</f>
        <v>-0.920000000000002</v>
      </c>
      <c r="L9308" s="14" t="n">
        <f aca="false">G9308-H9308</f>
        <v>-15.92</v>
      </c>
    </row>
    <row r="9309" customFormat="false" ht="15" hidden="false" customHeight="false" outlineLevel="0" collapsed="false">
      <c r="A9309" s="2" t="s">
        <v>124</v>
      </c>
      <c r="B9309" s="2" t="s">
        <v>124</v>
      </c>
      <c r="C9309" s="2" t="s">
        <v>48</v>
      </c>
      <c r="D9309" s="2" t="s">
        <v>10</v>
      </c>
      <c r="E9309" s="2" t="s">
        <v>74</v>
      </c>
      <c r="F9309" s="2" t="s">
        <v>977</v>
      </c>
      <c r="G9309" s="14" t="n">
        <v>12.5</v>
      </c>
      <c r="H9309" s="14" t="n">
        <v>7.38</v>
      </c>
      <c r="I9309" s="14" t="n">
        <v>12.5</v>
      </c>
      <c r="J9309" s="23" t="n">
        <f aca="false">IF(AND(E9309="Priority",ISNUMBER('Cost model'!N318)),'Cost model'!N318,'Cost model'!M318)</f>
        <v>14.5</v>
      </c>
      <c r="K9309" s="14" t="n">
        <f aca="false">J9309-H9309</f>
        <v>7.12</v>
      </c>
      <c r="L9309" s="14" t="n">
        <f aca="false">G9309-H9309</f>
        <v>5.12</v>
      </c>
    </row>
    <row r="9310" customFormat="false" ht="15" hidden="false" customHeight="false" outlineLevel="0" collapsed="false">
      <c r="A9310" s="2" t="s">
        <v>221</v>
      </c>
      <c r="B9310" s="2" t="s">
        <v>221</v>
      </c>
      <c r="C9310" s="2" t="s">
        <v>47</v>
      </c>
      <c r="D9310" s="2" t="s">
        <v>10</v>
      </c>
      <c r="E9310" s="2" t="s">
        <v>83</v>
      </c>
      <c r="F9310" s="2" t="s">
        <v>977</v>
      </c>
      <c r="G9310" s="14" t="n">
        <v>14.5</v>
      </c>
      <c r="H9310" s="14" t="n">
        <v>9.26</v>
      </c>
      <c r="I9310" s="14" t="n">
        <v>14.5</v>
      </c>
      <c r="J9310" s="23" t="n">
        <f aca="false">IF(AND(E9310="Priority",ISNUMBER('Cost model'!N737)),'Cost model'!N737,'Cost model'!M737)</f>
        <v>13.5</v>
      </c>
      <c r="K9310" s="14" t="n">
        <f aca="false">J9310-H9310</f>
        <v>4.24</v>
      </c>
      <c r="L9310" s="14" t="n">
        <f aca="false">G9310-H9310</f>
        <v>5.24</v>
      </c>
    </row>
    <row r="9311" customFormat="false" ht="15" hidden="false" customHeight="false" outlineLevel="0" collapsed="false">
      <c r="A9311" s="2" t="s">
        <v>124</v>
      </c>
      <c r="B9311" s="2" t="s">
        <v>124</v>
      </c>
      <c r="C9311" s="2" t="s">
        <v>48</v>
      </c>
      <c r="D9311" s="2" t="s">
        <v>10</v>
      </c>
      <c r="E9311" s="2" t="s">
        <v>74</v>
      </c>
      <c r="F9311" s="2" t="s">
        <v>977</v>
      </c>
      <c r="G9311" s="14" t="n">
        <v>12.5</v>
      </c>
      <c r="H9311" s="14" t="n">
        <v>13.32</v>
      </c>
      <c r="I9311" s="14" t="n">
        <v>12.5</v>
      </c>
      <c r="J9311" s="23" t="n">
        <f aca="false">IF(AND(E9311="Priority",ISNUMBER('Cost model'!N318)),'Cost model'!N318,'Cost model'!M318)</f>
        <v>14.5</v>
      </c>
      <c r="K9311" s="14" t="n">
        <f aca="false">J9311-H9311</f>
        <v>1.18</v>
      </c>
      <c r="L9311" s="14" t="n">
        <f aca="false">G9311-H9311</f>
        <v>-0.82</v>
      </c>
    </row>
    <row r="9312" customFormat="false" ht="15" hidden="false" customHeight="false" outlineLevel="0" collapsed="false">
      <c r="A9312" s="2" t="s">
        <v>124</v>
      </c>
      <c r="B9312" s="2" t="s">
        <v>124</v>
      </c>
      <c r="C9312" s="2" t="s">
        <v>47</v>
      </c>
      <c r="D9312" s="2" t="s">
        <v>12</v>
      </c>
      <c r="E9312" s="2" t="s">
        <v>74</v>
      </c>
      <c r="F9312" s="2" t="s">
        <v>977</v>
      </c>
      <c r="G9312" s="14" t="n">
        <v>9.5</v>
      </c>
      <c r="H9312" s="14" t="n">
        <v>9.41</v>
      </c>
      <c r="I9312" s="14" t="n">
        <v>9.5</v>
      </c>
      <c r="J9312" s="23" t="n">
        <f aca="false">IF(AND(E9312="Priority",ISNUMBER('Cost model'!N320)),'Cost model'!N320,'Cost model'!M320)</f>
        <v>24.5</v>
      </c>
      <c r="K9312" s="14" t="n">
        <f aca="false">J9312-H9312</f>
        <v>15.09</v>
      </c>
      <c r="L9312" s="14" t="n">
        <f aca="false">G9312-H9312</f>
        <v>0.0899999999999999</v>
      </c>
    </row>
    <row r="9313" customFormat="false" ht="15" hidden="false" customHeight="false" outlineLevel="0" collapsed="false">
      <c r="A9313" s="2" t="s">
        <v>174</v>
      </c>
      <c r="B9313" s="2" t="s">
        <v>174</v>
      </c>
      <c r="C9313" s="2" t="s">
        <v>47</v>
      </c>
      <c r="D9313" s="2" t="s">
        <v>10</v>
      </c>
      <c r="E9313" s="2" t="s">
        <v>74</v>
      </c>
      <c r="F9313" s="2" t="s">
        <v>977</v>
      </c>
      <c r="G9313" s="14" t="n">
        <v>9.5</v>
      </c>
      <c r="H9313" s="14" t="n">
        <v>6.6</v>
      </c>
      <c r="I9313" s="14" t="n">
        <v>9.5</v>
      </c>
      <c r="J9313" s="23" t="n">
        <f aca="false">IF(AND(E9313="Priority",ISNUMBER('Cost model'!N167)),'Cost model'!N167,'Cost model'!M167)</f>
        <v>8.5</v>
      </c>
      <c r="K9313" s="14" t="n">
        <f aca="false">J9313-H9313</f>
        <v>1.9</v>
      </c>
      <c r="L9313" s="14" t="n">
        <f aca="false">G9313-H9313</f>
        <v>2.9</v>
      </c>
    </row>
    <row r="9314" customFormat="false" ht="15" hidden="false" customHeight="false" outlineLevel="0" collapsed="false">
      <c r="A9314" s="2" t="s">
        <v>142</v>
      </c>
      <c r="B9314" s="2" t="s">
        <v>124</v>
      </c>
      <c r="C9314" s="2" t="s">
        <v>48</v>
      </c>
      <c r="D9314" s="2" t="s">
        <v>13</v>
      </c>
      <c r="E9314" s="2" t="s">
        <v>74</v>
      </c>
      <c r="F9314" s="2" t="s">
        <v>976</v>
      </c>
      <c r="G9314" s="14" t="n">
        <v>24.5</v>
      </c>
      <c r="H9314" s="14" t="n">
        <v>71.26</v>
      </c>
      <c r="I9314" s="14" t="n">
        <v>24.5</v>
      </c>
      <c r="J9314" s="23" t="n">
        <f aca="false">IF(AND(E9314="Priority",ISNUMBER('Cost model'!N669)),'Cost model'!N669,'Cost model'!M669)</f>
        <v>85</v>
      </c>
      <c r="K9314" s="14" t="n">
        <f aca="false">J9314-H9314</f>
        <v>13.74</v>
      </c>
      <c r="L9314" s="14" t="n">
        <f aca="false">G9314-H9314</f>
        <v>-46.76</v>
      </c>
    </row>
    <row r="9315" customFormat="false" ht="15" hidden="false" customHeight="false" outlineLevel="0" collapsed="false">
      <c r="A9315" s="2" t="s">
        <v>174</v>
      </c>
      <c r="B9315" s="2" t="s">
        <v>142</v>
      </c>
      <c r="C9315" s="2" t="s">
        <v>48</v>
      </c>
      <c r="D9315" s="2" t="s">
        <v>12</v>
      </c>
      <c r="E9315" s="2" t="s">
        <v>74</v>
      </c>
      <c r="F9315" s="2" t="s">
        <v>976</v>
      </c>
      <c r="G9315" s="14" t="n">
        <v>12.5</v>
      </c>
      <c r="H9315" s="14" t="n">
        <v>48.41</v>
      </c>
      <c r="I9315" s="14" t="n">
        <v>12.5</v>
      </c>
      <c r="J9315" s="23" t="n">
        <f aca="false">IF(AND(E9315="Priority",ISNUMBER('Cost model'!N126)),'Cost model'!N126,'Cost model'!M126)</f>
        <v>45</v>
      </c>
      <c r="K9315" s="14" t="n">
        <f aca="false">J9315-H9315</f>
        <v>-3.41</v>
      </c>
      <c r="L9315" s="14" t="n">
        <f aca="false">G9315-H9315</f>
        <v>-35.91</v>
      </c>
    </row>
    <row r="9316" customFormat="false" ht="15" hidden="false" customHeight="false" outlineLevel="0" collapsed="false">
      <c r="A9316" s="2" t="s">
        <v>124</v>
      </c>
      <c r="B9316" s="2" t="s">
        <v>124</v>
      </c>
      <c r="C9316" s="2" t="s">
        <v>47</v>
      </c>
      <c r="D9316" s="2" t="s">
        <v>10</v>
      </c>
      <c r="E9316" s="2" t="s">
        <v>74</v>
      </c>
      <c r="F9316" s="2" t="s">
        <v>977</v>
      </c>
      <c r="G9316" s="14" t="n">
        <v>9.5</v>
      </c>
      <c r="H9316" s="14" t="n">
        <v>7.89</v>
      </c>
      <c r="I9316" s="14" t="n">
        <v>9.5</v>
      </c>
      <c r="J9316" s="23" t="n">
        <f aca="false">IF(AND(E9316="Priority",ISNUMBER('Cost model'!N317)),'Cost model'!N317,'Cost model'!M317)</f>
        <v>10.5</v>
      </c>
      <c r="K9316" s="14" t="n">
        <f aca="false">J9316-H9316</f>
        <v>2.61</v>
      </c>
      <c r="L9316" s="14" t="n">
        <f aca="false">G9316-H9316</f>
        <v>1.61</v>
      </c>
    </row>
    <row r="9317" customFormat="false" ht="15" hidden="false" customHeight="false" outlineLevel="0" collapsed="false">
      <c r="A9317" s="2" t="s">
        <v>174</v>
      </c>
      <c r="B9317" s="2" t="s">
        <v>174</v>
      </c>
      <c r="C9317" s="2" t="s">
        <v>48</v>
      </c>
      <c r="D9317" s="2" t="s">
        <v>12</v>
      </c>
      <c r="E9317" s="2" t="s">
        <v>74</v>
      </c>
      <c r="F9317" s="2" t="s">
        <v>977</v>
      </c>
      <c r="G9317" s="14" t="n">
        <v>12.5</v>
      </c>
      <c r="H9317" s="14" t="n">
        <v>28.49</v>
      </c>
      <c r="I9317" s="14" t="n">
        <v>12.5</v>
      </c>
      <c r="J9317" s="23" t="n">
        <f aca="false">IF(AND(E9317="Priority",ISNUMBER('Cost model'!N171)),'Cost model'!N171,'Cost model'!M171)</f>
        <v>40</v>
      </c>
      <c r="K9317" s="14" t="n">
        <f aca="false">J9317-H9317</f>
        <v>11.51</v>
      </c>
      <c r="L9317" s="14" t="n">
        <f aca="false">G9317-H9317</f>
        <v>-15.99</v>
      </c>
    </row>
    <row r="9318" customFormat="false" ht="15" hidden="false" customHeight="false" outlineLevel="0" collapsed="false">
      <c r="A9318" s="2" t="s">
        <v>174</v>
      </c>
      <c r="B9318" s="2" t="s">
        <v>174</v>
      </c>
      <c r="C9318" s="2" t="s">
        <v>47</v>
      </c>
      <c r="D9318" s="2" t="s">
        <v>12</v>
      </c>
      <c r="E9318" s="2" t="s">
        <v>74</v>
      </c>
      <c r="F9318" s="2" t="s">
        <v>977</v>
      </c>
      <c r="G9318" s="14" t="n">
        <v>9.5</v>
      </c>
      <c r="H9318" s="14" t="n">
        <v>27.62</v>
      </c>
      <c r="I9318" s="14" t="n">
        <v>9.5</v>
      </c>
      <c r="J9318" s="23" t="n">
        <f aca="false">IF(AND(E9318="Priority",ISNUMBER('Cost model'!N170)),'Cost model'!N170,'Cost model'!M170)</f>
        <v>25.5</v>
      </c>
      <c r="K9318" s="14" t="n">
        <f aca="false">J9318-H9318</f>
        <v>-2.12</v>
      </c>
      <c r="L9318" s="14" t="n">
        <f aca="false">G9318-H9318</f>
        <v>-18.12</v>
      </c>
    </row>
    <row r="9319" customFormat="false" ht="15" hidden="false" customHeight="false" outlineLevel="0" collapsed="false">
      <c r="A9319" s="2" t="s">
        <v>174</v>
      </c>
      <c r="B9319" s="2" t="s">
        <v>174</v>
      </c>
      <c r="C9319" s="2" t="s">
        <v>48</v>
      </c>
      <c r="D9319" s="2" t="s">
        <v>10</v>
      </c>
      <c r="E9319" s="2" t="s">
        <v>74</v>
      </c>
      <c r="F9319" s="2" t="s">
        <v>977</v>
      </c>
      <c r="G9319" s="14" t="n">
        <v>12.5</v>
      </c>
      <c r="H9319" s="14" t="n">
        <v>9.03</v>
      </c>
      <c r="I9319" s="14" t="n">
        <v>12.5</v>
      </c>
      <c r="J9319" s="23" t="n">
        <f aca="false">IF(AND(E9319="Priority",ISNUMBER('Cost model'!N168)),'Cost model'!N168,'Cost model'!M168)</f>
        <v>13.5</v>
      </c>
      <c r="K9319" s="14" t="n">
        <f aca="false">J9319-H9319</f>
        <v>4.47</v>
      </c>
      <c r="L9319" s="14" t="n">
        <f aca="false">G9319-H9319</f>
        <v>3.47</v>
      </c>
    </row>
    <row r="9320" customFormat="false" ht="15" hidden="false" customHeight="false" outlineLevel="0" collapsed="false">
      <c r="A9320" s="2" t="s">
        <v>221</v>
      </c>
      <c r="B9320" s="2" t="s">
        <v>124</v>
      </c>
      <c r="C9320" s="2" t="s">
        <v>47</v>
      </c>
      <c r="D9320" s="2" t="s">
        <v>12</v>
      </c>
      <c r="E9320" s="2" t="s">
        <v>74</v>
      </c>
      <c r="F9320" s="2" t="s">
        <v>976</v>
      </c>
      <c r="G9320" s="14" t="n">
        <v>19.5</v>
      </c>
      <c r="H9320" s="14" t="n">
        <v>98.03</v>
      </c>
      <c r="I9320" s="14" t="n">
        <v>24.5</v>
      </c>
      <c r="J9320" s="23" t="n">
        <f aca="false">IF(AND(E9320="Priority",ISNUMBER('Cost model'!N800)),'Cost model'!N800,'Cost model'!M800)</f>
        <v>45</v>
      </c>
      <c r="K9320" s="14" t="n">
        <f aca="false">J9320-H9320</f>
        <v>-53.03</v>
      </c>
      <c r="L9320" s="14" t="n">
        <f aca="false">G9320-H9320</f>
        <v>-78.53</v>
      </c>
    </row>
    <row r="9321" customFormat="false" ht="15" hidden="false" customHeight="false" outlineLevel="0" collapsed="false">
      <c r="A9321" s="2" t="s">
        <v>123</v>
      </c>
      <c r="B9321" s="2" t="s">
        <v>174</v>
      </c>
      <c r="C9321" s="2" t="s">
        <v>47</v>
      </c>
      <c r="D9321" s="2" t="s">
        <v>10</v>
      </c>
      <c r="E9321" s="2" t="s">
        <v>74</v>
      </c>
      <c r="F9321" s="2" t="s">
        <v>976</v>
      </c>
      <c r="G9321" s="14" t="n">
        <v>14.5</v>
      </c>
      <c r="H9321" s="14" t="n">
        <v>8.86</v>
      </c>
      <c r="I9321" s="14" t="n">
        <v>14.5</v>
      </c>
      <c r="J9321" s="23" t="n">
        <f aca="false">IF(AND(E9321="Priority",ISNUMBER('Cost model'!N47)),'Cost model'!N47,'Cost model'!M47)</f>
        <v>12.5</v>
      </c>
      <c r="K9321" s="14" t="n">
        <f aca="false">J9321-H9321</f>
        <v>3.64</v>
      </c>
      <c r="L9321" s="14" t="n">
        <f aca="false">G9321-H9321</f>
        <v>5.64</v>
      </c>
    </row>
    <row r="9322" customFormat="false" ht="15" hidden="false" customHeight="false" outlineLevel="0" collapsed="false">
      <c r="A9322" s="2" t="s">
        <v>174</v>
      </c>
      <c r="B9322" s="2" t="s">
        <v>174</v>
      </c>
      <c r="C9322" s="2" t="s">
        <v>48</v>
      </c>
      <c r="D9322" s="2" t="s">
        <v>12</v>
      </c>
      <c r="E9322" s="2" t="s">
        <v>74</v>
      </c>
      <c r="F9322" s="2" t="s">
        <v>977</v>
      </c>
      <c r="G9322" s="14" t="n">
        <v>12.5</v>
      </c>
      <c r="H9322" s="14" t="n">
        <v>25.31</v>
      </c>
      <c r="I9322" s="14" t="n">
        <v>12.5</v>
      </c>
      <c r="J9322" s="23" t="n">
        <f aca="false">IF(AND(E9322="Priority",ISNUMBER('Cost model'!N171)),'Cost model'!N171,'Cost model'!M171)</f>
        <v>40</v>
      </c>
      <c r="K9322" s="14" t="n">
        <f aca="false">J9322-H9322</f>
        <v>14.69</v>
      </c>
      <c r="L9322" s="14" t="n">
        <f aca="false">G9322-H9322</f>
        <v>-12.81</v>
      </c>
    </row>
    <row r="9323" customFormat="false" ht="15" hidden="false" customHeight="false" outlineLevel="0" collapsed="false">
      <c r="A9323" s="2" t="s">
        <v>142</v>
      </c>
      <c r="B9323" s="2" t="s">
        <v>142</v>
      </c>
      <c r="C9323" s="2" t="s">
        <v>48</v>
      </c>
      <c r="D9323" s="2" t="s">
        <v>12</v>
      </c>
      <c r="E9323" s="2" t="s">
        <v>74</v>
      </c>
      <c r="F9323" s="2" t="s">
        <v>977</v>
      </c>
      <c r="G9323" s="14" t="n">
        <v>12.5</v>
      </c>
      <c r="H9323" s="14" t="n">
        <v>33.21</v>
      </c>
      <c r="I9323" s="14" t="n">
        <v>12.5</v>
      </c>
      <c r="J9323" s="23" t="n">
        <f aca="false">IF(AND(E9323="Priority",ISNUMBER('Cost model'!N636)),'Cost model'!N636,'Cost model'!M636)</f>
        <v>40</v>
      </c>
      <c r="K9323" s="14" t="n">
        <f aca="false">J9323-H9323</f>
        <v>6.79</v>
      </c>
      <c r="L9323" s="14" t="n">
        <f aca="false">G9323-H9323</f>
        <v>-20.71</v>
      </c>
    </row>
    <row r="9324" customFormat="false" ht="15" hidden="false" customHeight="false" outlineLevel="0" collapsed="false">
      <c r="A9324" s="2" t="s">
        <v>174</v>
      </c>
      <c r="B9324" s="2" t="s">
        <v>142</v>
      </c>
      <c r="C9324" s="2" t="s">
        <v>49</v>
      </c>
      <c r="D9324" s="2" t="s">
        <v>12</v>
      </c>
      <c r="E9324" s="2" t="s">
        <v>83</v>
      </c>
      <c r="F9324" s="2" t="s">
        <v>976</v>
      </c>
      <c r="G9324" s="14" t="n">
        <v>29.5</v>
      </c>
      <c r="H9324" s="14" t="n">
        <v>81.2</v>
      </c>
      <c r="I9324" s="14" t="n">
        <v>29.5</v>
      </c>
      <c r="J9324" s="23" t="n">
        <f aca="false">IF(AND(E9324="Priority",ISNUMBER('Cost model'!N127)),'Cost model'!N127,'Cost model'!M127)</f>
        <v>65</v>
      </c>
      <c r="K9324" s="14" t="n">
        <f aca="false">J9324-H9324</f>
        <v>-16.2</v>
      </c>
      <c r="L9324" s="14" t="n">
        <f aca="false">G9324-H9324</f>
        <v>-51.7</v>
      </c>
    </row>
    <row r="9325" customFormat="false" ht="15" hidden="false" customHeight="false" outlineLevel="0" collapsed="false">
      <c r="A9325" s="2" t="s">
        <v>158</v>
      </c>
      <c r="B9325" s="2" t="s">
        <v>158</v>
      </c>
      <c r="C9325" s="2" t="s">
        <v>47</v>
      </c>
      <c r="D9325" s="2" t="s">
        <v>14</v>
      </c>
      <c r="E9325" s="2" t="s">
        <v>74</v>
      </c>
      <c r="F9325" s="2" t="s">
        <v>977</v>
      </c>
      <c r="G9325" s="14" t="n">
        <v>25</v>
      </c>
      <c r="H9325" s="14" t="n">
        <v>26.42</v>
      </c>
      <c r="I9325" s="14" t="n">
        <v>25</v>
      </c>
      <c r="J9325" s="23" t="n">
        <f aca="false">IF(AND(E9325="Priority",ISNUMBER('Cost model'!N431)),'Cost model'!N431,'Cost model'!M431)</f>
        <v>45</v>
      </c>
      <c r="K9325" s="14" t="n">
        <f aca="false">J9325-H9325</f>
        <v>18.58</v>
      </c>
      <c r="L9325" s="14" t="n">
        <f aca="false">G9325-H9325</f>
        <v>-1.42</v>
      </c>
    </row>
    <row r="9326" customFormat="false" ht="15" hidden="false" customHeight="false" outlineLevel="0" collapsed="false">
      <c r="A9326" s="2" t="s">
        <v>124</v>
      </c>
      <c r="B9326" s="2" t="s">
        <v>124</v>
      </c>
      <c r="C9326" s="2" t="s">
        <v>48</v>
      </c>
      <c r="D9326" s="2" t="s">
        <v>10</v>
      </c>
      <c r="E9326" s="2" t="s">
        <v>83</v>
      </c>
      <c r="F9326" s="2" t="s">
        <v>977</v>
      </c>
      <c r="G9326" s="14" t="n">
        <v>17.5</v>
      </c>
      <c r="H9326" s="14" t="n">
        <v>21.1</v>
      </c>
      <c r="I9326" s="14" t="n">
        <v>17.5</v>
      </c>
      <c r="J9326" s="23" t="n">
        <f aca="false">IF(AND(E9326="Priority",ISNUMBER('Cost model'!N318)),'Cost model'!N318,'Cost model'!M318)</f>
        <v>19.5</v>
      </c>
      <c r="K9326" s="14" t="n">
        <f aca="false">J9326-H9326</f>
        <v>-1.6</v>
      </c>
      <c r="L9326" s="14" t="n">
        <f aca="false">G9326-H9326</f>
        <v>-3.6</v>
      </c>
    </row>
    <row r="9327" customFormat="false" ht="15" hidden="false" customHeight="false" outlineLevel="0" collapsed="false">
      <c r="A9327" s="2" t="s">
        <v>174</v>
      </c>
      <c r="B9327" s="2" t="s">
        <v>174</v>
      </c>
      <c r="C9327" s="2" t="s">
        <v>48</v>
      </c>
      <c r="D9327" s="2" t="s">
        <v>12</v>
      </c>
      <c r="E9327" s="2" t="s">
        <v>74</v>
      </c>
      <c r="F9327" s="2" t="s">
        <v>977</v>
      </c>
      <c r="G9327" s="14" t="n">
        <v>12.5</v>
      </c>
      <c r="H9327" s="14" t="n">
        <v>41.81</v>
      </c>
      <c r="I9327" s="14" t="n">
        <v>12.5</v>
      </c>
      <c r="J9327" s="23" t="n">
        <f aca="false">IF(AND(E9327="Priority",ISNUMBER('Cost model'!N171)),'Cost model'!N171,'Cost model'!M171)</f>
        <v>40</v>
      </c>
      <c r="K9327" s="14" t="n">
        <f aca="false">J9327-H9327</f>
        <v>-1.81</v>
      </c>
      <c r="L9327" s="14" t="n">
        <f aca="false">G9327-H9327</f>
        <v>-29.31</v>
      </c>
    </row>
    <row r="9328" customFormat="false" ht="15" hidden="false" customHeight="false" outlineLevel="0" collapsed="false">
      <c r="A9328" s="2" t="s">
        <v>174</v>
      </c>
      <c r="B9328" s="2" t="s">
        <v>174</v>
      </c>
      <c r="C9328" s="2" t="s">
        <v>49</v>
      </c>
      <c r="D9328" s="2" t="s">
        <v>12</v>
      </c>
      <c r="E9328" s="2" t="s">
        <v>83</v>
      </c>
      <c r="F9328" s="2" t="s">
        <v>977</v>
      </c>
      <c r="G9328" s="14" t="n">
        <v>29.5</v>
      </c>
      <c r="H9328" s="14" t="n">
        <v>23.88</v>
      </c>
      <c r="I9328" s="14" t="n">
        <v>29.5</v>
      </c>
      <c r="J9328" s="23" t="n">
        <f aca="false">IF(AND(E9328="Priority",ISNUMBER('Cost model'!N172)),'Cost model'!N172,'Cost model'!M172)</f>
        <v>60</v>
      </c>
      <c r="K9328" s="14" t="n">
        <f aca="false">J9328-H9328</f>
        <v>36.12</v>
      </c>
      <c r="L9328" s="14" t="n">
        <f aca="false">G9328-H9328</f>
        <v>5.62</v>
      </c>
    </row>
    <row r="9329" customFormat="false" ht="15" hidden="false" customHeight="false" outlineLevel="0" collapsed="false">
      <c r="A9329" s="2" t="s">
        <v>221</v>
      </c>
      <c r="B9329" s="2" t="s">
        <v>221</v>
      </c>
      <c r="C9329" s="2" t="s">
        <v>49</v>
      </c>
      <c r="D9329" s="2" t="s">
        <v>13</v>
      </c>
      <c r="E9329" s="2" t="s">
        <v>74</v>
      </c>
      <c r="F9329" s="2" t="s">
        <v>977</v>
      </c>
      <c r="G9329" s="14" t="n">
        <v>50</v>
      </c>
      <c r="H9329" s="14" t="n">
        <v>407.86</v>
      </c>
      <c r="I9329" s="14" t="n">
        <v>50</v>
      </c>
      <c r="J9329" s="23" t="n">
        <f aca="false">IF(AND(E9329="Priority",ISNUMBER('Cost model'!N745)),'Cost model'!N745,'Cost model'!M745)</f>
        <v>130</v>
      </c>
      <c r="K9329" s="14" t="n">
        <f aca="false">J9329-H9329</f>
        <v>-277.86</v>
      </c>
      <c r="L9329" s="14" t="n">
        <f aca="false">G9329-H9329</f>
        <v>-357.86</v>
      </c>
    </row>
    <row r="9330" customFormat="false" ht="15" hidden="false" customHeight="false" outlineLevel="0" collapsed="false">
      <c r="A9330" s="2" t="s">
        <v>221</v>
      </c>
      <c r="B9330" s="2" t="s">
        <v>221</v>
      </c>
      <c r="C9330" s="2" t="s">
        <v>49</v>
      </c>
      <c r="D9330" s="2" t="s">
        <v>10</v>
      </c>
      <c r="E9330" s="2" t="s">
        <v>74</v>
      </c>
      <c r="F9330" s="2" t="s">
        <v>977</v>
      </c>
      <c r="G9330" s="14" t="n">
        <v>17.5</v>
      </c>
      <c r="H9330" s="14" t="n">
        <v>15.18</v>
      </c>
      <c r="I9330" s="14" t="n">
        <v>17.5</v>
      </c>
      <c r="J9330" s="23" t="n">
        <f aca="false">IF(AND(E9330="Priority",ISNUMBER('Cost model'!N739)),'Cost model'!N739,'Cost model'!M739)</f>
        <v>17.5</v>
      </c>
      <c r="K9330" s="14" t="n">
        <f aca="false">J9330-H9330</f>
        <v>2.32</v>
      </c>
      <c r="L9330" s="14" t="n">
        <f aca="false">G9330-H9330</f>
        <v>2.32</v>
      </c>
    </row>
    <row r="9331" customFormat="false" ht="15" hidden="false" customHeight="false" outlineLevel="0" collapsed="false">
      <c r="A9331" s="2" t="s">
        <v>142</v>
      </c>
      <c r="B9331" s="2" t="s">
        <v>142</v>
      </c>
      <c r="C9331" s="2" t="s">
        <v>49</v>
      </c>
      <c r="D9331" s="2" t="s">
        <v>10</v>
      </c>
      <c r="E9331" s="2" t="s">
        <v>83</v>
      </c>
      <c r="F9331" s="2" t="s">
        <v>977</v>
      </c>
      <c r="G9331" s="14" t="n">
        <v>24.5</v>
      </c>
      <c r="H9331" s="14" t="n">
        <v>17.5</v>
      </c>
      <c r="I9331" s="14" t="n">
        <v>24.5</v>
      </c>
      <c r="J9331" s="23" t="n">
        <f aca="false">IF(AND(E9331="Priority",ISNUMBER('Cost model'!N634)),'Cost model'!N634,'Cost model'!M634)</f>
        <v>21.5</v>
      </c>
      <c r="K9331" s="14" t="n">
        <f aca="false">J9331-H9331</f>
        <v>4</v>
      </c>
      <c r="L9331" s="14" t="n">
        <f aca="false">G9331-H9331</f>
        <v>7</v>
      </c>
    </row>
    <row r="9332" customFormat="false" ht="15" hidden="false" customHeight="false" outlineLevel="0" collapsed="false">
      <c r="A9332" s="2" t="s">
        <v>221</v>
      </c>
      <c r="B9332" s="2" t="s">
        <v>158</v>
      </c>
      <c r="C9332" s="2" t="s">
        <v>49</v>
      </c>
      <c r="D9332" s="2" t="s">
        <v>12</v>
      </c>
      <c r="E9332" s="2" t="s">
        <v>74</v>
      </c>
      <c r="F9332" s="2" t="s">
        <v>976</v>
      </c>
      <c r="G9332" s="14" t="n">
        <v>19.5</v>
      </c>
      <c r="H9332" s="14" t="n">
        <v>37.76</v>
      </c>
      <c r="I9332" s="14" t="n">
        <v>19.5</v>
      </c>
      <c r="J9332" s="23" t="n">
        <f aca="false">IF(AND(E9332="Priority",ISNUMBER('Cost model'!N757)),'Cost model'!N757,'Cost model'!M757)</f>
        <v>65</v>
      </c>
      <c r="K9332" s="14" t="n">
        <f aca="false">J9332-H9332</f>
        <v>27.24</v>
      </c>
      <c r="L9332" s="14" t="n">
        <f aca="false">G9332-H9332</f>
        <v>-18.26</v>
      </c>
    </row>
    <row r="9333" customFormat="false" ht="15" hidden="false" customHeight="false" outlineLevel="0" collapsed="false">
      <c r="A9333" s="2" t="s">
        <v>124</v>
      </c>
      <c r="B9333" s="2" t="s">
        <v>124</v>
      </c>
      <c r="C9333" s="2" t="s">
        <v>47</v>
      </c>
      <c r="D9333" s="2" t="s">
        <v>12</v>
      </c>
      <c r="E9333" s="2" t="s">
        <v>74</v>
      </c>
      <c r="F9333" s="2" t="s">
        <v>977</v>
      </c>
      <c r="G9333" s="14" t="n">
        <v>9.5</v>
      </c>
      <c r="H9333" s="14" t="n">
        <v>28.86</v>
      </c>
      <c r="I9333" s="14" t="n">
        <v>9.5</v>
      </c>
      <c r="J9333" s="23" t="n">
        <f aca="false">IF(AND(E9333="Priority",ISNUMBER('Cost model'!N320)),'Cost model'!N320,'Cost model'!M320)</f>
        <v>24.5</v>
      </c>
      <c r="K9333" s="14" t="n">
        <f aca="false">J9333-H9333</f>
        <v>-4.36</v>
      </c>
      <c r="L9333" s="14" t="n">
        <f aca="false">G9333-H9333</f>
        <v>-19.36</v>
      </c>
    </row>
    <row r="9334" customFormat="false" ht="15" hidden="false" customHeight="false" outlineLevel="0" collapsed="false">
      <c r="A9334" s="2" t="s">
        <v>221</v>
      </c>
      <c r="B9334" s="2" t="s">
        <v>124</v>
      </c>
      <c r="C9334" s="2" t="s">
        <v>47</v>
      </c>
      <c r="D9334" s="2" t="s">
        <v>10</v>
      </c>
      <c r="E9334" s="2" t="s">
        <v>74</v>
      </c>
      <c r="F9334" s="2" t="s">
        <v>976</v>
      </c>
      <c r="G9334" s="14" t="n">
        <v>9.5</v>
      </c>
      <c r="H9334" s="14" t="n">
        <v>12.75</v>
      </c>
      <c r="I9334" s="14" t="n">
        <v>19.5</v>
      </c>
      <c r="J9334" s="23" t="n">
        <f aca="false">IF(AND(E9334="Priority",ISNUMBER('Cost model'!N797)),'Cost model'!N797,'Cost model'!M797)</f>
        <v>14.5</v>
      </c>
      <c r="K9334" s="14" t="n">
        <f aca="false">J9334-H9334</f>
        <v>1.75</v>
      </c>
      <c r="L9334" s="14" t="n">
        <f aca="false">G9334-H9334</f>
        <v>-3.25</v>
      </c>
    </row>
    <row r="9335" customFormat="false" ht="15" hidden="false" customHeight="false" outlineLevel="0" collapsed="false">
      <c r="A9335" s="2" t="s">
        <v>124</v>
      </c>
      <c r="B9335" s="2" t="s">
        <v>124</v>
      </c>
      <c r="C9335" s="2" t="s">
        <v>48</v>
      </c>
      <c r="D9335" s="2" t="s">
        <v>10</v>
      </c>
      <c r="E9335" s="2" t="s">
        <v>74</v>
      </c>
      <c r="F9335" s="2" t="s">
        <v>977</v>
      </c>
      <c r="G9335" s="14" t="n">
        <v>12.5</v>
      </c>
      <c r="H9335" s="14" t="n">
        <v>10.73</v>
      </c>
      <c r="I9335" s="14" t="n">
        <v>12.5</v>
      </c>
      <c r="J9335" s="23" t="n">
        <f aca="false">IF(AND(E9335="Priority",ISNUMBER('Cost model'!N318)),'Cost model'!N318,'Cost model'!M318)</f>
        <v>14.5</v>
      </c>
      <c r="K9335" s="14" t="n">
        <f aca="false">J9335-H9335</f>
        <v>3.77</v>
      </c>
      <c r="L9335" s="14" t="n">
        <f aca="false">G9335-H9335</f>
        <v>1.77</v>
      </c>
    </row>
    <row r="9336" customFormat="false" ht="15" hidden="false" customHeight="false" outlineLevel="0" collapsed="false">
      <c r="A9336" s="2" t="s">
        <v>142</v>
      </c>
      <c r="B9336" s="2" t="s">
        <v>142</v>
      </c>
      <c r="C9336" s="2" t="s">
        <v>47</v>
      </c>
      <c r="D9336" s="2" t="s">
        <v>10</v>
      </c>
      <c r="E9336" s="2" t="s">
        <v>74</v>
      </c>
      <c r="F9336" s="2" t="s">
        <v>977</v>
      </c>
      <c r="G9336" s="14" t="n">
        <v>9.5</v>
      </c>
      <c r="H9336" s="14" t="n">
        <v>7.17</v>
      </c>
      <c r="I9336" s="14" t="n">
        <v>9.5</v>
      </c>
      <c r="J9336" s="23" t="n">
        <f aca="false">IF(AND(E9336="Priority",ISNUMBER('Cost model'!N632)),'Cost model'!N632,'Cost model'!M632)</f>
        <v>9.5</v>
      </c>
      <c r="K9336" s="14" t="n">
        <f aca="false">J9336-H9336</f>
        <v>2.33</v>
      </c>
      <c r="L9336" s="14" t="n">
        <f aca="false">G9336-H9336</f>
        <v>2.33</v>
      </c>
    </row>
    <row r="9337" customFormat="false" ht="15" hidden="false" customHeight="false" outlineLevel="0" collapsed="false">
      <c r="A9337" s="2" t="s">
        <v>142</v>
      </c>
      <c r="B9337" s="2" t="s">
        <v>142</v>
      </c>
      <c r="C9337" s="2" t="s">
        <v>47</v>
      </c>
      <c r="D9337" s="2" t="s">
        <v>10</v>
      </c>
      <c r="E9337" s="2" t="s">
        <v>74</v>
      </c>
      <c r="F9337" s="2" t="s">
        <v>977</v>
      </c>
      <c r="G9337" s="14" t="n">
        <v>9.5</v>
      </c>
      <c r="H9337" s="14" t="n">
        <v>6.41</v>
      </c>
      <c r="I9337" s="14" t="n">
        <v>9.5</v>
      </c>
      <c r="J9337" s="23" t="n">
        <f aca="false">IF(AND(E9337="Priority",ISNUMBER('Cost model'!N632)),'Cost model'!N632,'Cost model'!M632)</f>
        <v>9.5</v>
      </c>
      <c r="K9337" s="14" t="n">
        <f aca="false">J9337-H9337</f>
        <v>3.09</v>
      </c>
      <c r="L9337" s="14" t="n">
        <f aca="false">G9337-H9337</f>
        <v>3.09</v>
      </c>
    </row>
    <row r="9338" customFormat="false" ht="15" hidden="false" customHeight="false" outlineLevel="0" collapsed="false">
      <c r="A9338" s="2" t="s">
        <v>124</v>
      </c>
      <c r="B9338" s="2" t="s">
        <v>124</v>
      </c>
      <c r="C9338" s="2" t="s">
        <v>48</v>
      </c>
      <c r="D9338" s="2" t="s">
        <v>12</v>
      </c>
      <c r="E9338" s="2" t="s">
        <v>74</v>
      </c>
      <c r="F9338" s="2" t="s">
        <v>977</v>
      </c>
      <c r="G9338" s="14" t="n">
        <v>12.5</v>
      </c>
      <c r="H9338" s="14" t="n">
        <v>56.32</v>
      </c>
      <c r="I9338" s="14" t="n">
        <v>12.5</v>
      </c>
      <c r="J9338" s="23" t="n">
        <f aca="false">IF(AND(E9338="Priority",ISNUMBER('Cost model'!N321)),'Cost model'!N321,'Cost model'!M321)</f>
        <v>40</v>
      </c>
      <c r="K9338" s="14" t="n">
        <f aca="false">J9338-H9338</f>
        <v>-16.32</v>
      </c>
      <c r="L9338" s="14" t="n">
        <f aca="false">G9338-H9338</f>
        <v>-43.82</v>
      </c>
    </row>
    <row r="9339" customFormat="false" ht="15" hidden="false" customHeight="false" outlineLevel="0" collapsed="false">
      <c r="A9339" s="2" t="s">
        <v>142</v>
      </c>
      <c r="B9339" s="2" t="s">
        <v>142</v>
      </c>
      <c r="C9339" s="2" t="s">
        <v>47</v>
      </c>
      <c r="D9339" s="2" t="s">
        <v>12</v>
      </c>
      <c r="E9339" s="2" t="s">
        <v>74</v>
      </c>
      <c r="F9339" s="2" t="s">
        <v>977</v>
      </c>
      <c r="G9339" s="14" t="n">
        <v>9.5</v>
      </c>
      <c r="H9339" s="14" t="n">
        <v>6.41</v>
      </c>
      <c r="I9339" s="14" t="n">
        <v>9.5</v>
      </c>
      <c r="J9339" s="23" t="n">
        <f aca="false">IF(AND(E9339="Priority",ISNUMBER('Cost model'!N635)),'Cost model'!N635,'Cost model'!M635)</f>
        <v>30.5</v>
      </c>
      <c r="K9339" s="14" t="n">
        <f aca="false">J9339-H9339</f>
        <v>24.09</v>
      </c>
      <c r="L9339" s="14" t="n">
        <f aca="false">G9339-H9339</f>
        <v>3.09</v>
      </c>
    </row>
    <row r="9340" customFormat="false" ht="15" hidden="false" customHeight="false" outlineLevel="0" collapsed="false">
      <c r="A9340" s="2" t="s">
        <v>221</v>
      </c>
      <c r="B9340" s="2" t="s">
        <v>221</v>
      </c>
      <c r="C9340" s="2" t="s">
        <v>47</v>
      </c>
      <c r="D9340" s="2" t="s">
        <v>12</v>
      </c>
      <c r="E9340" s="2" t="s">
        <v>74</v>
      </c>
      <c r="F9340" s="2" t="s">
        <v>977</v>
      </c>
      <c r="G9340" s="14" t="n">
        <v>9.5</v>
      </c>
      <c r="H9340" s="14" t="n">
        <v>14.1</v>
      </c>
      <c r="I9340" s="14" t="n">
        <v>9.5</v>
      </c>
      <c r="J9340" s="23" t="n">
        <f aca="false">IF(AND(E9340="Priority",ISNUMBER('Cost model'!N740)),'Cost model'!N740,'Cost model'!M740)</f>
        <v>22.5</v>
      </c>
      <c r="K9340" s="14" t="n">
        <f aca="false">J9340-H9340</f>
        <v>8.4</v>
      </c>
      <c r="L9340" s="14" t="n">
        <f aca="false">G9340-H9340</f>
        <v>-4.6</v>
      </c>
    </row>
    <row r="9341" customFormat="false" ht="15" hidden="false" customHeight="false" outlineLevel="0" collapsed="false">
      <c r="A9341" s="2" t="s">
        <v>124</v>
      </c>
      <c r="B9341" s="2" t="s">
        <v>124</v>
      </c>
      <c r="C9341" s="2" t="s">
        <v>47</v>
      </c>
      <c r="D9341" s="2" t="s">
        <v>10</v>
      </c>
      <c r="E9341" s="2" t="s">
        <v>74</v>
      </c>
      <c r="F9341" s="2" t="s">
        <v>977</v>
      </c>
      <c r="G9341" s="14" t="n">
        <v>9.5</v>
      </c>
      <c r="H9341" s="14" t="n">
        <v>6.07</v>
      </c>
      <c r="I9341" s="14" t="n">
        <v>9.5</v>
      </c>
      <c r="J9341" s="23" t="n">
        <f aca="false">IF(AND(E9341="Priority",ISNUMBER('Cost model'!N317)),'Cost model'!N317,'Cost model'!M317)</f>
        <v>10.5</v>
      </c>
      <c r="K9341" s="14" t="n">
        <f aca="false">J9341-H9341</f>
        <v>4.43</v>
      </c>
      <c r="L9341" s="14" t="n">
        <f aca="false">G9341-H9341</f>
        <v>3.43</v>
      </c>
    </row>
    <row r="9342" customFormat="false" ht="15" hidden="false" customHeight="false" outlineLevel="0" collapsed="false">
      <c r="A9342" s="2" t="s">
        <v>158</v>
      </c>
      <c r="B9342" s="2" t="s">
        <v>142</v>
      </c>
      <c r="C9342" s="2" t="s">
        <v>47</v>
      </c>
      <c r="D9342" s="2" t="s">
        <v>13</v>
      </c>
      <c r="E9342" s="2" t="s">
        <v>74</v>
      </c>
      <c r="F9342" s="2" t="s">
        <v>976</v>
      </c>
      <c r="G9342" s="14" t="n">
        <v>45</v>
      </c>
      <c r="H9342" s="14" t="n">
        <v>55.24</v>
      </c>
      <c r="I9342" s="14" t="n">
        <v>24.5</v>
      </c>
      <c r="J9342" s="23" t="n">
        <f aca="false">IF(AND(E9342="Priority",ISNUMBER('Cost model'!N443)),'Cost model'!N443,'Cost model'!M443)</f>
        <v>70</v>
      </c>
      <c r="K9342" s="14" t="n">
        <f aca="false">J9342-H9342</f>
        <v>14.76</v>
      </c>
      <c r="L9342" s="14" t="n">
        <f aca="false">G9342-H9342</f>
        <v>-10.24</v>
      </c>
    </row>
    <row r="9343" customFormat="false" ht="15" hidden="false" customHeight="false" outlineLevel="0" collapsed="false">
      <c r="A9343" s="2" t="s">
        <v>124</v>
      </c>
      <c r="B9343" s="2" t="s">
        <v>124</v>
      </c>
      <c r="C9343" s="2" t="s">
        <v>48</v>
      </c>
      <c r="D9343" s="2" t="s">
        <v>12</v>
      </c>
      <c r="E9343" s="2" t="s">
        <v>74</v>
      </c>
      <c r="F9343" s="2" t="s">
        <v>977</v>
      </c>
      <c r="G9343" s="14" t="n">
        <v>12.5</v>
      </c>
      <c r="H9343" s="14" t="n">
        <v>29.4</v>
      </c>
      <c r="I9343" s="14" t="n">
        <v>12.5</v>
      </c>
      <c r="J9343" s="23" t="n">
        <f aca="false">IF(AND(E9343="Priority",ISNUMBER('Cost model'!N321)),'Cost model'!N321,'Cost model'!M321)</f>
        <v>40</v>
      </c>
      <c r="K9343" s="14" t="n">
        <f aca="false">J9343-H9343</f>
        <v>10.6</v>
      </c>
      <c r="L9343" s="14" t="n">
        <f aca="false">G9343-H9343</f>
        <v>-16.9</v>
      </c>
    </row>
    <row r="9344" customFormat="false" ht="15" hidden="false" customHeight="false" outlineLevel="0" collapsed="false">
      <c r="A9344" s="2" t="s">
        <v>124</v>
      </c>
      <c r="B9344" s="2" t="s">
        <v>124</v>
      </c>
      <c r="C9344" s="2" t="s">
        <v>48</v>
      </c>
      <c r="D9344" s="2" t="s">
        <v>10</v>
      </c>
      <c r="E9344" s="2" t="s">
        <v>74</v>
      </c>
      <c r="F9344" s="2" t="s">
        <v>977</v>
      </c>
      <c r="G9344" s="14" t="n">
        <v>12.5</v>
      </c>
      <c r="H9344" s="14" t="n">
        <v>9.41</v>
      </c>
      <c r="I9344" s="14" t="n">
        <v>12.5</v>
      </c>
      <c r="J9344" s="23" t="n">
        <f aca="false">IF(AND(E9344="Priority",ISNUMBER('Cost model'!N318)),'Cost model'!N318,'Cost model'!M318)</f>
        <v>14.5</v>
      </c>
      <c r="K9344" s="14" t="n">
        <f aca="false">J9344-H9344</f>
        <v>5.09</v>
      </c>
      <c r="L9344" s="14" t="n">
        <f aca="false">G9344-H9344</f>
        <v>3.09</v>
      </c>
    </row>
    <row r="9345" customFormat="false" ht="15" hidden="false" customHeight="false" outlineLevel="0" collapsed="false">
      <c r="A9345" s="2" t="s">
        <v>124</v>
      </c>
      <c r="B9345" s="2" t="s">
        <v>124</v>
      </c>
      <c r="C9345" s="2" t="s">
        <v>47</v>
      </c>
      <c r="D9345" s="2" t="s">
        <v>12</v>
      </c>
      <c r="E9345" s="2" t="s">
        <v>74</v>
      </c>
      <c r="F9345" s="2" t="s">
        <v>977</v>
      </c>
      <c r="G9345" s="14" t="n">
        <v>9.5</v>
      </c>
      <c r="H9345" s="14" t="n">
        <v>7.38</v>
      </c>
      <c r="I9345" s="14" t="n">
        <v>9.5</v>
      </c>
      <c r="J9345" s="23" t="n">
        <f aca="false">IF(AND(E9345="Priority",ISNUMBER('Cost model'!N320)),'Cost model'!N320,'Cost model'!M320)</f>
        <v>24.5</v>
      </c>
      <c r="K9345" s="14" t="n">
        <f aca="false">J9345-H9345</f>
        <v>17.12</v>
      </c>
      <c r="L9345" s="14" t="n">
        <f aca="false">G9345-H9345</f>
        <v>2.12</v>
      </c>
    </row>
    <row r="9346" customFormat="false" ht="15" hidden="false" customHeight="false" outlineLevel="0" collapsed="false">
      <c r="A9346" s="2" t="s">
        <v>124</v>
      </c>
      <c r="B9346" s="2" t="s">
        <v>124</v>
      </c>
      <c r="C9346" s="2" t="s">
        <v>49</v>
      </c>
      <c r="D9346" s="2" t="s">
        <v>10</v>
      </c>
      <c r="E9346" s="2" t="s">
        <v>83</v>
      </c>
      <c r="F9346" s="2" t="s">
        <v>977</v>
      </c>
      <c r="G9346" s="14" t="n">
        <v>24.5</v>
      </c>
      <c r="H9346" s="14" t="n">
        <v>41.81</v>
      </c>
      <c r="I9346" s="14" t="n">
        <v>24.5</v>
      </c>
      <c r="J9346" s="23" t="n">
        <f aca="false">IF(AND(E9346="Priority",ISNUMBER('Cost model'!N319)),'Cost model'!N319,'Cost model'!M319)</f>
        <v>22.5</v>
      </c>
      <c r="K9346" s="14" t="n">
        <f aca="false">J9346-H9346</f>
        <v>-19.31</v>
      </c>
      <c r="L9346" s="14" t="n">
        <f aca="false">G9346-H9346</f>
        <v>-17.31</v>
      </c>
    </row>
    <row r="9347" customFormat="false" ht="15" hidden="false" customHeight="false" outlineLevel="0" collapsed="false">
      <c r="A9347" s="2" t="s">
        <v>221</v>
      </c>
      <c r="B9347" s="2" t="s">
        <v>221</v>
      </c>
      <c r="C9347" s="2" t="s">
        <v>47</v>
      </c>
      <c r="D9347" s="2" t="s">
        <v>10</v>
      </c>
      <c r="E9347" s="2" t="s">
        <v>74</v>
      </c>
      <c r="F9347" s="2" t="s">
        <v>977</v>
      </c>
      <c r="G9347" s="14" t="n">
        <v>9.5</v>
      </c>
      <c r="H9347" s="14" t="n">
        <v>6.69</v>
      </c>
      <c r="I9347" s="14" t="n">
        <v>9.5</v>
      </c>
      <c r="J9347" s="23" t="n">
        <f aca="false">IF(AND(E9347="Priority",ISNUMBER('Cost model'!N737)),'Cost model'!N737,'Cost model'!M737)</f>
        <v>8.5</v>
      </c>
      <c r="K9347" s="14" t="n">
        <f aca="false">J9347-H9347</f>
        <v>1.81</v>
      </c>
      <c r="L9347" s="14" t="n">
        <f aca="false">G9347-H9347</f>
        <v>2.81</v>
      </c>
    </row>
    <row r="9348" customFormat="false" ht="15" hidden="false" customHeight="false" outlineLevel="0" collapsed="false">
      <c r="A9348" s="2" t="s">
        <v>174</v>
      </c>
      <c r="B9348" s="2" t="s">
        <v>174</v>
      </c>
      <c r="C9348" s="2" t="s">
        <v>47</v>
      </c>
      <c r="D9348" s="2" t="s">
        <v>12</v>
      </c>
      <c r="E9348" s="2" t="s">
        <v>74</v>
      </c>
      <c r="F9348" s="2" t="s">
        <v>977</v>
      </c>
      <c r="G9348" s="14" t="n">
        <v>9.5</v>
      </c>
      <c r="H9348" s="14" t="n">
        <v>27.86</v>
      </c>
      <c r="I9348" s="14" t="n">
        <v>9.5</v>
      </c>
      <c r="J9348" s="23" t="n">
        <f aca="false">IF(AND(E9348="Priority",ISNUMBER('Cost model'!N170)),'Cost model'!N170,'Cost model'!M170)</f>
        <v>25.5</v>
      </c>
      <c r="K9348" s="14" t="n">
        <f aca="false">J9348-H9348</f>
        <v>-2.36</v>
      </c>
      <c r="L9348" s="14" t="n">
        <f aca="false">G9348-H9348</f>
        <v>-18.36</v>
      </c>
    </row>
    <row r="9349" customFormat="false" ht="15" hidden="false" customHeight="false" outlineLevel="0" collapsed="false">
      <c r="A9349" s="2" t="s">
        <v>221</v>
      </c>
      <c r="B9349" s="2" t="s">
        <v>221</v>
      </c>
      <c r="C9349" s="2" t="s">
        <v>47</v>
      </c>
      <c r="D9349" s="2" t="s">
        <v>10</v>
      </c>
      <c r="E9349" s="2" t="s">
        <v>74</v>
      </c>
      <c r="F9349" s="2" t="s">
        <v>977</v>
      </c>
      <c r="G9349" s="14" t="n">
        <v>9.5</v>
      </c>
      <c r="H9349" s="14" t="n">
        <v>6.91</v>
      </c>
      <c r="I9349" s="14" t="n">
        <v>9.5</v>
      </c>
      <c r="J9349" s="23" t="n">
        <f aca="false">IF(AND(E9349="Priority",ISNUMBER('Cost model'!N737)),'Cost model'!N737,'Cost model'!M737)</f>
        <v>8.5</v>
      </c>
      <c r="K9349" s="14" t="n">
        <f aca="false">J9349-H9349</f>
        <v>1.59</v>
      </c>
      <c r="L9349" s="14" t="n">
        <f aca="false">G9349-H9349</f>
        <v>2.59</v>
      </c>
    </row>
    <row r="9350" customFormat="false" ht="15" hidden="false" customHeight="false" outlineLevel="0" collapsed="false">
      <c r="A9350" s="2" t="s">
        <v>174</v>
      </c>
      <c r="B9350" s="2" t="s">
        <v>174</v>
      </c>
      <c r="C9350" s="2" t="s">
        <v>47</v>
      </c>
      <c r="D9350" s="2" t="s">
        <v>10</v>
      </c>
      <c r="E9350" s="2" t="s">
        <v>74</v>
      </c>
      <c r="F9350" s="2" t="s">
        <v>977</v>
      </c>
      <c r="G9350" s="14" t="n">
        <v>9.5</v>
      </c>
      <c r="H9350" s="14" t="n">
        <v>14.76</v>
      </c>
      <c r="I9350" s="14" t="n">
        <v>9.5</v>
      </c>
      <c r="J9350" s="23" t="n">
        <f aca="false">IF(AND(E9350="Priority",ISNUMBER('Cost model'!N167)),'Cost model'!N167,'Cost model'!M167)</f>
        <v>8.5</v>
      </c>
      <c r="K9350" s="14" t="n">
        <f aca="false">J9350-H9350</f>
        <v>-6.26</v>
      </c>
      <c r="L9350" s="14" t="n">
        <f aca="false">G9350-H9350</f>
        <v>-5.26</v>
      </c>
    </row>
    <row r="9351" customFormat="false" ht="15" hidden="false" customHeight="false" outlineLevel="0" collapsed="false">
      <c r="A9351" s="2" t="s">
        <v>124</v>
      </c>
      <c r="B9351" s="2" t="s">
        <v>124</v>
      </c>
      <c r="C9351" s="2" t="s">
        <v>48</v>
      </c>
      <c r="D9351" s="2" t="s">
        <v>12</v>
      </c>
      <c r="E9351" s="2" t="s">
        <v>74</v>
      </c>
      <c r="F9351" s="2" t="s">
        <v>977</v>
      </c>
      <c r="G9351" s="14" t="n">
        <v>12.5</v>
      </c>
      <c r="H9351" s="14" t="n">
        <v>29.25</v>
      </c>
      <c r="I9351" s="14" t="n">
        <v>12.5</v>
      </c>
      <c r="J9351" s="23" t="n">
        <f aca="false">IF(AND(E9351="Priority",ISNUMBER('Cost model'!N321)),'Cost model'!N321,'Cost model'!M321)</f>
        <v>40</v>
      </c>
      <c r="K9351" s="14" t="n">
        <f aca="false">J9351-H9351</f>
        <v>10.75</v>
      </c>
      <c r="L9351" s="14" t="n">
        <f aca="false">G9351-H9351</f>
        <v>-16.75</v>
      </c>
    </row>
    <row r="9352" customFormat="false" ht="15" hidden="false" customHeight="false" outlineLevel="0" collapsed="false">
      <c r="A9352" s="2" t="s">
        <v>221</v>
      </c>
      <c r="B9352" s="2" t="s">
        <v>221</v>
      </c>
      <c r="C9352" s="2" t="s">
        <v>47</v>
      </c>
      <c r="D9352" s="2" t="s">
        <v>10</v>
      </c>
      <c r="E9352" s="2" t="s">
        <v>74</v>
      </c>
      <c r="F9352" s="2" t="s">
        <v>977</v>
      </c>
      <c r="G9352" s="14" t="n">
        <v>9.5</v>
      </c>
      <c r="H9352" s="14" t="n">
        <v>6.69</v>
      </c>
      <c r="I9352" s="14" t="n">
        <v>9.5</v>
      </c>
      <c r="J9352" s="23" t="n">
        <f aca="false">IF(AND(E9352="Priority",ISNUMBER('Cost model'!N737)),'Cost model'!N737,'Cost model'!M737)</f>
        <v>8.5</v>
      </c>
      <c r="K9352" s="14" t="n">
        <f aca="false">J9352-H9352</f>
        <v>1.81</v>
      </c>
      <c r="L9352" s="14" t="n">
        <f aca="false">G9352-H9352</f>
        <v>2.81</v>
      </c>
    </row>
    <row r="9353" customFormat="false" ht="15" hidden="false" customHeight="false" outlineLevel="0" collapsed="false">
      <c r="A9353" s="2" t="s">
        <v>142</v>
      </c>
      <c r="B9353" s="2" t="s">
        <v>124</v>
      </c>
      <c r="C9353" s="2" t="s">
        <v>47</v>
      </c>
      <c r="D9353" s="2" t="s">
        <v>10</v>
      </c>
      <c r="E9353" s="2" t="s">
        <v>74</v>
      </c>
      <c r="F9353" s="2" t="s">
        <v>976</v>
      </c>
      <c r="G9353" s="14" t="n">
        <v>9.5</v>
      </c>
      <c r="H9353" s="14" t="n">
        <v>10.03</v>
      </c>
      <c r="I9353" s="14" t="n">
        <v>14.5</v>
      </c>
      <c r="J9353" s="23" t="n">
        <f aca="false">IF(AND(E9353="Priority",ISNUMBER('Cost model'!N662)),'Cost model'!N662,'Cost model'!M662)</f>
        <v>13.5</v>
      </c>
      <c r="K9353" s="14" t="n">
        <f aca="false">J9353-H9353</f>
        <v>3.47</v>
      </c>
      <c r="L9353" s="14" t="n">
        <f aca="false">G9353-H9353</f>
        <v>-0.529999999999999</v>
      </c>
    </row>
    <row r="9354" customFormat="false" ht="15" hidden="false" customHeight="false" outlineLevel="0" collapsed="false">
      <c r="A9354" s="2" t="s">
        <v>124</v>
      </c>
      <c r="B9354" s="2" t="s">
        <v>124</v>
      </c>
      <c r="C9354" s="2" t="s">
        <v>47</v>
      </c>
      <c r="D9354" s="2" t="s">
        <v>10</v>
      </c>
      <c r="E9354" s="2" t="s">
        <v>74</v>
      </c>
      <c r="F9354" s="2" t="s">
        <v>977</v>
      </c>
      <c r="G9354" s="14" t="n">
        <v>9.5</v>
      </c>
      <c r="H9354" s="14" t="n">
        <v>34.73</v>
      </c>
      <c r="I9354" s="14" t="n">
        <v>9.5</v>
      </c>
      <c r="J9354" s="23" t="n">
        <f aca="false">IF(AND(E9354="Priority",ISNUMBER('Cost model'!N317)),'Cost model'!N317,'Cost model'!M317)</f>
        <v>10.5</v>
      </c>
      <c r="K9354" s="14" t="n">
        <f aca="false">J9354-H9354</f>
        <v>-24.23</v>
      </c>
      <c r="L9354" s="14" t="n">
        <f aca="false">G9354-H9354</f>
        <v>-25.23</v>
      </c>
    </row>
    <row r="9355" customFormat="false" ht="15" hidden="false" customHeight="false" outlineLevel="0" collapsed="false">
      <c r="A9355" s="2" t="s">
        <v>221</v>
      </c>
      <c r="B9355" s="2" t="s">
        <v>221</v>
      </c>
      <c r="C9355" s="2" t="s">
        <v>47</v>
      </c>
      <c r="D9355" s="2" t="s">
        <v>10</v>
      </c>
      <c r="E9355" s="2" t="s">
        <v>74</v>
      </c>
      <c r="F9355" s="2" t="s">
        <v>977</v>
      </c>
      <c r="G9355" s="14" t="n">
        <v>9.5</v>
      </c>
      <c r="H9355" s="14" t="n">
        <v>7.12</v>
      </c>
      <c r="I9355" s="14" t="n">
        <v>9.5</v>
      </c>
      <c r="J9355" s="23" t="n">
        <f aca="false">IF(AND(E9355="Priority",ISNUMBER('Cost model'!N737)),'Cost model'!N737,'Cost model'!M737)</f>
        <v>8.5</v>
      </c>
      <c r="K9355" s="14" t="n">
        <f aca="false">J9355-H9355</f>
        <v>1.38</v>
      </c>
      <c r="L9355" s="14" t="n">
        <f aca="false">G9355-H9355</f>
        <v>2.38</v>
      </c>
    </row>
    <row r="9356" customFormat="false" ht="15" hidden="false" customHeight="false" outlineLevel="0" collapsed="false">
      <c r="A9356" s="2" t="s">
        <v>174</v>
      </c>
      <c r="B9356" s="2" t="s">
        <v>174</v>
      </c>
      <c r="C9356" s="2" t="s">
        <v>47</v>
      </c>
      <c r="D9356" s="2" t="s">
        <v>10</v>
      </c>
      <c r="E9356" s="2" t="s">
        <v>74</v>
      </c>
      <c r="F9356" s="2" t="s">
        <v>977</v>
      </c>
      <c r="G9356" s="14" t="n">
        <v>9.5</v>
      </c>
      <c r="H9356" s="14" t="n">
        <v>7.59</v>
      </c>
      <c r="I9356" s="14" t="n">
        <v>9.5</v>
      </c>
      <c r="J9356" s="23" t="n">
        <f aca="false">IF(AND(E9356="Priority",ISNUMBER('Cost model'!N167)),'Cost model'!N167,'Cost model'!M167)</f>
        <v>8.5</v>
      </c>
      <c r="K9356" s="14" t="n">
        <f aca="false">J9356-H9356</f>
        <v>0.91</v>
      </c>
      <c r="L9356" s="14" t="n">
        <f aca="false">G9356-H9356</f>
        <v>1.91</v>
      </c>
    </row>
    <row r="9357" customFormat="false" ht="15" hidden="false" customHeight="false" outlineLevel="0" collapsed="false">
      <c r="A9357" s="2" t="s">
        <v>174</v>
      </c>
      <c r="B9357" s="2" t="s">
        <v>142</v>
      </c>
      <c r="C9357" s="2" t="s">
        <v>48</v>
      </c>
      <c r="D9357" s="2" t="s">
        <v>13</v>
      </c>
      <c r="E9357" s="2" t="s">
        <v>74</v>
      </c>
      <c r="F9357" s="2" t="s">
        <v>976</v>
      </c>
      <c r="G9357" s="14" t="n">
        <v>24.5</v>
      </c>
      <c r="H9357" s="14" t="n">
        <v>38.31</v>
      </c>
      <c r="I9357" s="14" t="n">
        <v>24.5</v>
      </c>
      <c r="J9357" s="23" t="n">
        <f aca="false">IF(AND(E9357="Priority",ISNUMBER('Cost model'!N129)),'Cost model'!N129,'Cost model'!M129)</f>
        <v>75</v>
      </c>
      <c r="K9357" s="14" t="n">
        <f aca="false">J9357-H9357</f>
        <v>36.69</v>
      </c>
      <c r="L9357" s="14" t="n">
        <f aca="false">G9357-H9357</f>
        <v>-13.81</v>
      </c>
    </row>
    <row r="9358" customFormat="false" ht="15" hidden="false" customHeight="false" outlineLevel="0" collapsed="false">
      <c r="A9358" s="2" t="s">
        <v>142</v>
      </c>
      <c r="B9358" s="2" t="s">
        <v>221</v>
      </c>
      <c r="C9358" s="2" t="s">
        <v>49</v>
      </c>
      <c r="D9358" s="2" t="s">
        <v>10</v>
      </c>
      <c r="E9358" s="2" t="s">
        <v>74</v>
      </c>
      <c r="F9358" s="2" t="s">
        <v>976</v>
      </c>
      <c r="G9358" s="14" t="n">
        <v>29.5</v>
      </c>
      <c r="H9358" s="14" t="n">
        <v>31.52</v>
      </c>
      <c r="I9358" s="14" t="n">
        <v>19.5</v>
      </c>
      <c r="J9358" s="23" t="n">
        <f aca="false">IF(AND(E9358="Priority",ISNUMBER('Cost model'!N679)),'Cost model'!N679,'Cost model'!M679)</f>
        <v>19.5</v>
      </c>
      <c r="K9358" s="14" t="n">
        <f aca="false">J9358-H9358</f>
        <v>-12.02</v>
      </c>
      <c r="L9358" s="14" t="n">
        <f aca="false">G9358-H9358</f>
        <v>-2.02</v>
      </c>
    </row>
    <row r="9359" customFormat="false" ht="15" hidden="false" customHeight="false" outlineLevel="0" collapsed="false">
      <c r="A9359" s="2" t="s">
        <v>142</v>
      </c>
      <c r="B9359" s="2" t="s">
        <v>142</v>
      </c>
      <c r="C9359" s="2" t="s">
        <v>48</v>
      </c>
      <c r="D9359" s="2" t="s">
        <v>12</v>
      </c>
      <c r="E9359" s="2" t="s">
        <v>74</v>
      </c>
      <c r="F9359" s="2" t="s">
        <v>977</v>
      </c>
      <c r="G9359" s="14" t="n">
        <v>12.5</v>
      </c>
      <c r="H9359" s="14" t="n">
        <v>22.92</v>
      </c>
      <c r="I9359" s="14" t="n">
        <v>12.5</v>
      </c>
      <c r="J9359" s="23" t="n">
        <f aca="false">IF(AND(E9359="Priority",ISNUMBER('Cost model'!N636)),'Cost model'!N636,'Cost model'!M636)</f>
        <v>40</v>
      </c>
      <c r="K9359" s="14" t="n">
        <f aca="false">J9359-H9359</f>
        <v>17.08</v>
      </c>
      <c r="L9359" s="14" t="n">
        <f aca="false">G9359-H9359</f>
        <v>-10.42</v>
      </c>
    </row>
    <row r="9360" customFormat="false" ht="15" hidden="false" customHeight="false" outlineLevel="0" collapsed="false">
      <c r="A9360" s="2" t="s">
        <v>174</v>
      </c>
      <c r="B9360" s="2" t="s">
        <v>124</v>
      </c>
      <c r="C9360" s="2" t="s">
        <v>48</v>
      </c>
      <c r="D9360" s="2" t="s">
        <v>10</v>
      </c>
      <c r="E9360" s="2" t="s">
        <v>83</v>
      </c>
      <c r="F9360" s="2" t="s">
        <v>976</v>
      </c>
      <c r="G9360" s="14" t="n">
        <v>17.5</v>
      </c>
      <c r="H9360" s="14" t="n">
        <v>21.1</v>
      </c>
      <c r="I9360" s="14" t="n">
        <v>17.5</v>
      </c>
      <c r="J9360" s="23" t="n">
        <f aca="false">IF(AND(E9360="Priority",ISNUMBER('Cost model'!N108)),'Cost model'!N108,'Cost model'!M108)</f>
        <v>21.5</v>
      </c>
      <c r="K9360" s="14" t="n">
        <f aca="false">J9360-H9360</f>
        <v>0.399999999999999</v>
      </c>
      <c r="L9360" s="14" t="n">
        <f aca="false">G9360-H9360</f>
        <v>-3.6</v>
      </c>
    </row>
    <row r="9361" customFormat="false" ht="15" hidden="false" customHeight="false" outlineLevel="0" collapsed="false">
      <c r="A9361" s="2" t="s">
        <v>174</v>
      </c>
      <c r="B9361" s="2" t="s">
        <v>158</v>
      </c>
      <c r="C9361" s="2" t="s">
        <v>48</v>
      </c>
      <c r="D9361" s="2" t="s">
        <v>10</v>
      </c>
      <c r="E9361" s="2" t="s">
        <v>74</v>
      </c>
      <c r="F9361" s="2" t="s">
        <v>976</v>
      </c>
      <c r="G9361" s="14" t="n">
        <v>17.5</v>
      </c>
      <c r="H9361" s="14" t="n">
        <v>23.28</v>
      </c>
      <c r="I9361" s="14" t="n">
        <v>14.5</v>
      </c>
      <c r="J9361" s="23" t="n">
        <f aca="false">IF(AND(E9361="Priority",ISNUMBER('Cost model'!N138)),'Cost model'!N138,'Cost model'!M138)</f>
        <v>16.5</v>
      </c>
      <c r="K9361" s="14" t="n">
        <f aca="false">J9361-H9361</f>
        <v>-6.78</v>
      </c>
      <c r="L9361" s="14" t="n">
        <f aca="false">G9361-H9361</f>
        <v>-5.78</v>
      </c>
    </row>
    <row r="9362" customFormat="false" ht="15" hidden="false" customHeight="false" outlineLevel="0" collapsed="false">
      <c r="A9362" s="2" t="s">
        <v>142</v>
      </c>
      <c r="B9362" s="2" t="s">
        <v>124</v>
      </c>
      <c r="C9362" s="2" t="s">
        <v>47</v>
      </c>
      <c r="D9362" s="2" t="s">
        <v>12</v>
      </c>
      <c r="E9362" s="2" t="s">
        <v>74</v>
      </c>
      <c r="F9362" s="2" t="s">
        <v>976</v>
      </c>
      <c r="G9362" s="14" t="n">
        <v>9.5</v>
      </c>
      <c r="H9362" s="14" t="n">
        <v>42.12</v>
      </c>
      <c r="I9362" s="14" t="n">
        <v>19.5</v>
      </c>
      <c r="J9362" s="23" t="n">
        <f aca="false">IF(AND(E9362="Priority",ISNUMBER('Cost model'!N665)),'Cost model'!N665,'Cost model'!M665)</f>
        <v>40</v>
      </c>
      <c r="K9362" s="14" t="n">
        <f aca="false">J9362-H9362</f>
        <v>-2.12</v>
      </c>
      <c r="L9362" s="14" t="n">
        <f aca="false">G9362-H9362</f>
        <v>-32.62</v>
      </c>
    </row>
    <row r="9363" customFormat="false" ht="15" hidden="false" customHeight="false" outlineLevel="0" collapsed="false">
      <c r="A9363" s="2" t="s">
        <v>221</v>
      </c>
      <c r="B9363" s="2" t="s">
        <v>124</v>
      </c>
      <c r="C9363" s="2" t="s">
        <v>49</v>
      </c>
      <c r="D9363" s="2" t="s">
        <v>12</v>
      </c>
      <c r="E9363" s="2" t="s">
        <v>74</v>
      </c>
      <c r="F9363" s="2" t="s">
        <v>976</v>
      </c>
      <c r="G9363" s="14" t="n">
        <v>19.5</v>
      </c>
      <c r="H9363" s="14" t="n">
        <v>74.35</v>
      </c>
      <c r="I9363" s="14" t="n">
        <v>24.5</v>
      </c>
      <c r="J9363" s="23" t="n">
        <f aca="false">IF(AND(E9363="Priority",ISNUMBER('Cost model'!N802)),'Cost model'!N802,'Cost model'!M802)</f>
        <v>60</v>
      </c>
      <c r="K9363" s="14" t="n">
        <f aca="false">J9363-H9363</f>
        <v>-14.35</v>
      </c>
      <c r="L9363" s="14" t="n">
        <f aca="false">G9363-H9363</f>
        <v>-54.85</v>
      </c>
    </row>
    <row r="9364" customFormat="false" ht="15" hidden="false" customHeight="false" outlineLevel="0" collapsed="false">
      <c r="A9364" s="2" t="s">
        <v>174</v>
      </c>
      <c r="B9364" s="2" t="s">
        <v>174</v>
      </c>
      <c r="C9364" s="2" t="s">
        <v>47</v>
      </c>
      <c r="D9364" s="2" t="s">
        <v>14</v>
      </c>
      <c r="E9364" s="2" t="s">
        <v>74</v>
      </c>
      <c r="F9364" s="2" t="s">
        <v>977</v>
      </c>
      <c r="G9364" s="14" t="n">
        <v>25</v>
      </c>
      <c r="H9364" s="14" t="n">
        <v>84.61</v>
      </c>
      <c r="I9364" s="14" t="n">
        <v>25</v>
      </c>
      <c r="J9364" s="23" t="n">
        <f aca="false">IF(AND(E9364="Priority",ISNUMBER('Cost model'!N176)),'Cost model'!N176,'Cost model'!M176)</f>
        <v>95</v>
      </c>
      <c r="K9364" s="14" t="n">
        <f aca="false">J9364-H9364</f>
        <v>10.39</v>
      </c>
      <c r="L9364" s="14" t="n">
        <f aca="false">G9364-H9364</f>
        <v>-59.61</v>
      </c>
    </row>
    <row r="9365" customFormat="false" ht="15" hidden="false" customHeight="false" outlineLevel="0" collapsed="false">
      <c r="A9365" s="2" t="s">
        <v>342</v>
      </c>
      <c r="B9365" s="2" t="s">
        <v>158</v>
      </c>
      <c r="C9365" s="2" t="s">
        <v>49</v>
      </c>
      <c r="D9365" s="2" t="s">
        <v>10</v>
      </c>
      <c r="E9365" s="2" t="s">
        <v>74</v>
      </c>
      <c r="F9365" s="2" t="s">
        <v>976</v>
      </c>
      <c r="G9365" s="14" t="n">
        <v>19.5</v>
      </c>
      <c r="H9365" s="14" t="n">
        <v>18.51</v>
      </c>
      <c r="I9365" s="14" t="n">
        <v>19.5</v>
      </c>
      <c r="J9365" s="23" t="n">
        <f aca="false">IF(AND(E9365="Priority",ISNUMBER('Cost model'!N214)),'Cost model'!N214,'Cost model'!M214)</f>
        <v>24.5</v>
      </c>
      <c r="K9365" s="14" t="n">
        <f aca="false">J9365-H9365</f>
        <v>5.99</v>
      </c>
      <c r="L9365" s="14" t="n">
        <f aca="false">G9365-H9365</f>
        <v>0.989999999999998</v>
      </c>
    </row>
    <row r="9366" customFormat="false" ht="15" hidden="false" customHeight="false" outlineLevel="0" collapsed="false">
      <c r="A9366" s="2" t="s">
        <v>174</v>
      </c>
      <c r="B9366" s="2" t="s">
        <v>205</v>
      </c>
      <c r="C9366" s="2" t="s">
        <v>48</v>
      </c>
      <c r="D9366" s="2" t="s">
        <v>12</v>
      </c>
      <c r="E9366" s="2" t="s">
        <v>74</v>
      </c>
      <c r="F9366" s="2" t="s">
        <v>976</v>
      </c>
      <c r="G9366" s="14" t="n">
        <v>12.5</v>
      </c>
      <c r="H9366" s="14" t="n">
        <v>37.6</v>
      </c>
      <c r="I9366" s="14" t="n">
        <v>24.5</v>
      </c>
      <c r="J9366" s="23" t="n">
        <f aca="false">IF(AND(E9366="Priority",ISNUMBER('Cost model'!N186)),'Cost model'!N186,'Cost model'!M186)</f>
        <v>60</v>
      </c>
      <c r="K9366" s="14" t="n">
        <f aca="false">J9366-H9366</f>
        <v>22.4</v>
      </c>
      <c r="L9366" s="14" t="n">
        <f aca="false">G9366-H9366</f>
        <v>-25.1</v>
      </c>
    </row>
    <row r="9367" customFormat="false" ht="15" hidden="false" customHeight="false" outlineLevel="0" collapsed="false">
      <c r="A9367" s="2" t="s">
        <v>174</v>
      </c>
      <c r="B9367" s="2" t="s">
        <v>142</v>
      </c>
      <c r="C9367" s="2" t="s">
        <v>47</v>
      </c>
      <c r="D9367" s="2" t="s">
        <v>12</v>
      </c>
      <c r="E9367" s="2" t="s">
        <v>74</v>
      </c>
      <c r="F9367" s="2" t="s">
        <v>976</v>
      </c>
      <c r="G9367" s="14" t="n">
        <v>9.5</v>
      </c>
      <c r="H9367" s="14" t="n">
        <v>43.32</v>
      </c>
      <c r="I9367" s="14" t="n">
        <v>9.5</v>
      </c>
      <c r="J9367" s="23" t="n">
        <f aca="false">IF(AND(E9367="Priority",ISNUMBER('Cost model'!N125)),'Cost model'!N125,'Cost model'!M125)</f>
        <v>40</v>
      </c>
      <c r="K9367" s="14" t="n">
        <f aca="false">J9367-H9367</f>
        <v>-3.32</v>
      </c>
      <c r="L9367" s="14" t="n">
        <f aca="false">G9367-H9367</f>
        <v>-33.82</v>
      </c>
    </row>
    <row r="9368" customFormat="false" ht="15" hidden="false" customHeight="false" outlineLevel="0" collapsed="false">
      <c r="A9368" s="2" t="s">
        <v>174</v>
      </c>
      <c r="B9368" s="2" t="s">
        <v>174</v>
      </c>
      <c r="C9368" s="2" t="s">
        <v>48</v>
      </c>
      <c r="D9368" s="2" t="s">
        <v>12</v>
      </c>
      <c r="E9368" s="2" t="s">
        <v>74</v>
      </c>
      <c r="F9368" s="2" t="s">
        <v>977</v>
      </c>
      <c r="G9368" s="14" t="n">
        <v>12.5</v>
      </c>
      <c r="H9368" s="14" t="n">
        <v>44.48</v>
      </c>
      <c r="I9368" s="14" t="n">
        <v>12.5</v>
      </c>
      <c r="J9368" s="23" t="n">
        <f aca="false">IF(AND(E9368="Priority",ISNUMBER('Cost model'!N171)),'Cost model'!N171,'Cost model'!M171)</f>
        <v>40</v>
      </c>
      <c r="K9368" s="14" t="n">
        <f aca="false">J9368-H9368</f>
        <v>-4.48</v>
      </c>
      <c r="L9368" s="14" t="n">
        <f aca="false">G9368-H9368</f>
        <v>-31.98</v>
      </c>
    </row>
    <row r="9369" customFormat="false" ht="15" hidden="false" customHeight="false" outlineLevel="0" collapsed="false">
      <c r="A9369" s="2" t="s">
        <v>142</v>
      </c>
      <c r="B9369" s="2" t="s">
        <v>142</v>
      </c>
      <c r="C9369" s="2" t="s">
        <v>49</v>
      </c>
      <c r="D9369" s="2" t="s">
        <v>10</v>
      </c>
      <c r="E9369" s="2" t="s">
        <v>83</v>
      </c>
      <c r="F9369" s="2" t="s">
        <v>977</v>
      </c>
      <c r="G9369" s="14" t="n">
        <v>24.5</v>
      </c>
      <c r="H9369" s="14" t="n">
        <v>21.19</v>
      </c>
      <c r="I9369" s="14" t="n">
        <v>24.5</v>
      </c>
      <c r="J9369" s="23" t="n">
        <f aca="false">IF(AND(E9369="Priority",ISNUMBER('Cost model'!N634)),'Cost model'!N634,'Cost model'!M634)</f>
        <v>21.5</v>
      </c>
      <c r="K9369" s="14" t="n">
        <f aca="false">J9369-H9369</f>
        <v>0.309999999999999</v>
      </c>
      <c r="L9369" s="14" t="n">
        <f aca="false">G9369-H9369</f>
        <v>3.31</v>
      </c>
    </row>
    <row r="9370" customFormat="false" ht="15" hidden="false" customHeight="false" outlineLevel="0" collapsed="false">
      <c r="A9370" s="2" t="s">
        <v>174</v>
      </c>
      <c r="B9370" s="2" t="s">
        <v>174</v>
      </c>
      <c r="C9370" s="2" t="s">
        <v>49</v>
      </c>
      <c r="D9370" s="2" t="s">
        <v>10</v>
      </c>
      <c r="E9370" s="2" t="s">
        <v>83</v>
      </c>
      <c r="F9370" s="2" t="s">
        <v>977</v>
      </c>
      <c r="G9370" s="14" t="n">
        <v>24.5</v>
      </c>
      <c r="H9370" s="14" t="n">
        <v>23.88</v>
      </c>
      <c r="I9370" s="14" t="n">
        <v>24.5</v>
      </c>
      <c r="J9370" s="23" t="n">
        <f aca="false">IF(AND(E9370="Priority",ISNUMBER('Cost model'!N169)),'Cost model'!N169,'Cost model'!M169)</f>
        <v>25.5</v>
      </c>
      <c r="K9370" s="14" t="n">
        <f aca="false">J9370-H9370</f>
        <v>1.62</v>
      </c>
      <c r="L9370" s="14" t="n">
        <f aca="false">G9370-H9370</f>
        <v>0.620000000000001</v>
      </c>
    </row>
    <row r="9371" customFormat="false" ht="15" hidden="false" customHeight="false" outlineLevel="0" collapsed="false">
      <c r="A9371" s="2" t="s">
        <v>174</v>
      </c>
      <c r="B9371" s="2" t="s">
        <v>174</v>
      </c>
      <c r="C9371" s="2" t="s">
        <v>49</v>
      </c>
      <c r="D9371" s="2" t="s">
        <v>13</v>
      </c>
      <c r="E9371" s="2" t="s">
        <v>74</v>
      </c>
      <c r="F9371" s="2" t="s">
        <v>977</v>
      </c>
      <c r="G9371" s="14" t="n">
        <v>50</v>
      </c>
      <c r="H9371" s="14" t="n">
        <v>40.81</v>
      </c>
      <c r="I9371" s="14" t="n">
        <v>50</v>
      </c>
      <c r="J9371" s="23" t="n">
        <f aca="false">IF(AND(E9371="Priority",ISNUMBER('Cost model'!N175)),'Cost model'!N175,'Cost model'!M175)</f>
        <v>75</v>
      </c>
      <c r="K9371" s="14" t="n">
        <f aca="false">J9371-H9371</f>
        <v>34.19</v>
      </c>
      <c r="L9371" s="14" t="n">
        <f aca="false">G9371-H9371</f>
        <v>9.19</v>
      </c>
    </row>
    <row r="9372" customFormat="false" ht="15" hidden="false" customHeight="false" outlineLevel="0" collapsed="false">
      <c r="A9372" s="2" t="s">
        <v>124</v>
      </c>
      <c r="B9372" s="2" t="s">
        <v>174</v>
      </c>
      <c r="C9372" s="2" t="s">
        <v>48</v>
      </c>
      <c r="D9372" s="2" t="s">
        <v>10</v>
      </c>
      <c r="E9372" s="2" t="s">
        <v>74</v>
      </c>
      <c r="F9372" s="2" t="s">
        <v>976</v>
      </c>
      <c r="G9372" s="14" t="n">
        <v>12.5</v>
      </c>
      <c r="H9372" s="14" t="n">
        <v>13.32</v>
      </c>
      <c r="I9372" s="14" t="n">
        <v>14.5</v>
      </c>
      <c r="J9372" s="23" t="n">
        <f aca="false">IF(AND(E9372="Priority",ISNUMBER('Cost model'!N363)),'Cost model'!N363,'Cost model'!M363)</f>
        <v>15.5</v>
      </c>
      <c r="K9372" s="14" t="n">
        <f aca="false">J9372-H9372</f>
        <v>2.18</v>
      </c>
      <c r="L9372" s="14" t="n">
        <f aca="false">G9372-H9372</f>
        <v>-0.82</v>
      </c>
    </row>
    <row r="9373" customFormat="false" ht="15" hidden="false" customHeight="false" outlineLevel="0" collapsed="false">
      <c r="A9373" s="2" t="s">
        <v>174</v>
      </c>
      <c r="B9373" s="2" t="s">
        <v>124</v>
      </c>
      <c r="C9373" s="2" t="s">
        <v>47</v>
      </c>
      <c r="D9373" s="2" t="s">
        <v>10</v>
      </c>
      <c r="E9373" s="2" t="s">
        <v>74</v>
      </c>
      <c r="F9373" s="2" t="s">
        <v>976</v>
      </c>
      <c r="G9373" s="14" t="n">
        <v>9.5</v>
      </c>
      <c r="H9373" s="14" t="n">
        <v>8.06</v>
      </c>
      <c r="I9373" s="14" t="n">
        <v>9.5</v>
      </c>
      <c r="J9373" s="23" t="n">
        <f aca="false">IF(AND(E9373="Priority",ISNUMBER('Cost model'!N107)),'Cost model'!N107,'Cost model'!M107)</f>
        <v>12.5</v>
      </c>
      <c r="K9373" s="14" t="n">
        <f aca="false">J9373-H9373</f>
        <v>4.44</v>
      </c>
      <c r="L9373" s="14" t="n">
        <f aca="false">G9373-H9373</f>
        <v>1.44</v>
      </c>
    </row>
    <row r="9374" customFormat="false" ht="15" hidden="false" customHeight="false" outlineLevel="0" collapsed="false">
      <c r="A9374" s="2" t="s">
        <v>174</v>
      </c>
      <c r="B9374" s="2" t="s">
        <v>174</v>
      </c>
      <c r="C9374" s="2" t="s">
        <v>48</v>
      </c>
      <c r="D9374" s="2" t="s">
        <v>12</v>
      </c>
      <c r="E9374" s="2" t="s">
        <v>83</v>
      </c>
      <c r="F9374" s="2" t="s">
        <v>977</v>
      </c>
      <c r="G9374" s="14" t="n">
        <v>19.5</v>
      </c>
      <c r="H9374" s="14" t="n">
        <v>21.19</v>
      </c>
      <c r="I9374" s="14" t="n">
        <v>19.5</v>
      </c>
      <c r="J9374" s="23" t="n">
        <f aca="false">IF(AND(E9374="Priority",ISNUMBER('Cost model'!N171)),'Cost model'!N171,'Cost model'!M171)</f>
        <v>55</v>
      </c>
      <c r="K9374" s="14" t="n">
        <f aca="false">J9374-H9374</f>
        <v>33.81</v>
      </c>
      <c r="L9374" s="14" t="n">
        <f aca="false">G9374-H9374</f>
        <v>-1.69</v>
      </c>
    </row>
    <row r="9375" customFormat="false" ht="15" hidden="false" customHeight="false" outlineLevel="0" collapsed="false">
      <c r="A9375" s="2" t="s">
        <v>205</v>
      </c>
      <c r="B9375" s="2" t="s">
        <v>142</v>
      </c>
      <c r="C9375" s="2" t="s">
        <v>48</v>
      </c>
      <c r="D9375" s="2" t="s">
        <v>12</v>
      </c>
      <c r="E9375" s="2" t="s">
        <v>74</v>
      </c>
      <c r="F9375" s="2" t="s">
        <v>976</v>
      </c>
      <c r="G9375" s="14" t="n">
        <v>73.5</v>
      </c>
      <c r="H9375" s="14" t="n">
        <v>47.98</v>
      </c>
      <c r="I9375" s="14" t="n">
        <v>19.5</v>
      </c>
      <c r="J9375" s="23" t="n">
        <f aca="false">IF(AND(E9375="Priority",ISNUMBER('Cost model'!N546)),'Cost model'!N546,'Cost model'!M546)</f>
        <v>60</v>
      </c>
      <c r="K9375" s="14" t="n">
        <f aca="false">J9375-H9375</f>
        <v>12.02</v>
      </c>
      <c r="L9375" s="14" t="n">
        <f aca="false">G9375-H9375</f>
        <v>25.52</v>
      </c>
    </row>
    <row r="9376" customFormat="false" ht="15" hidden="false" customHeight="false" outlineLevel="0" collapsed="false">
      <c r="A9376" s="2" t="s">
        <v>174</v>
      </c>
      <c r="B9376" s="2" t="s">
        <v>174</v>
      </c>
      <c r="C9376" s="2" t="s">
        <v>47</v>
      </c>
      <c r="D9376" s="2" t="s">
        <v>12</v>
      </c>
      <c r="E9376" s="2" t="s">
        <v>74</v>
      </c>
      <c r="F9376" s="2" t="s">
        <v>977</v>
      </c>
      <c r="G9376" s="14" t="n">
        <v>9.5</v>
      </c>
      <c r="H9376" s="14" t="n">
        <v>28.12</v>
      </c>
      <c r="I9376" s="14" t="n">
        <v>9.5</v>
      </c>
      <c r="J9376" s="23" t="n">
        <f aca="false">IF(AND(E9376="Priority",ISNUMBER('Cost model'!N170)),'Cost model'!N170,'Cost model'!M170)</f>
        <v>25.5</v>
      </c>
      <c r="K9376" s="14" t="n">
        <f aca="false">J9376-H9376</f>
        <v>-2.62</v>
      </c>
      <c r="L9376" s="14" t="n">
        <f aca="false">G9376-H9376</f>
        <v>-18.62</v>
      </c>
    </row>
    <row r="9377" customFormat="false" ht="15" hidden="false" customHeight="false" outlineLevel="0" collapsed="false">
      <c r="A9377" s="2" t="s">
        <v>221</v>
      </c>
      <c r="B9377" s="2" t="s">
        <v>221</v>
      </c>
      <c r="C9377" s="2" t="s">
        <v>49</v>
      </c>
      <c r="D9377" s="2" t="s">
        <v>12</v>
      </c>
      <c r="E9377" s="2" t="s">
        <v>74</v>
      </c>
      <c r="F9377" s="2" t="s">
        <v>977</v>
      </c>
      <c r="G9377" s="14" t="n">
        <v>19.5</v>
      </c>
      <c r="H9377" s="14" t="n">
        <v>68.37</v>
      </c>
      <c r="I9377" s="14" t="n">
        <v>19.5</v>
      </c>
      <c r="J9377" s="23" t="n">
        <f aca="false">IF(AND(E9377="Priority",ISNUMBER('Cost model'!N742)),'Cost model'!N742,'Cost model'!M742)</f>
        <v>60</v>
      </c>
      <c r="K9377" s="14" t="n">
        <f aca="false">J9377-H9377</f>
        <v>-8.37000000000001</v>
      </c>
      <c r="L9377" s="14" t="n">
        <f aca="false">G9377-H9377</f>
        <v>-48.87</v>
      </c>
    </row>
    <row r="9378" customFormat="false" ht="15" hidden="false" customHeight="false" outlineLevel="0" collapsed="false">
      <c r="A9378" s="2" t="s">
        <v>142</v>
      </c>
      <c r="B9378" s="2" t="s">
        <v>124</v>
      </c>
      <c r="C9378" s="2" t="s">
        <v>47</v>
      </c>
      <c r="D9378" s="2" t="s">
        <v>10</v>
      </c>
      <c r="E9378" s="2" t="s">
        <v>74</v>
      </c>
      <c r="F9378" s="2" t="s">
        <v>976</v>
      </c>
      <c r="G9378" s="14" t="n">
        <v>9.5</v>
      </c>
      <c r="H9378" s="14" t="n">
        <v>12.43</v>
      </c>
      <c r="I9378" s="14" t="n">
        <v>14.5</v>
      </c>
      <c r="J9378" s="23" t="n">
        <f aca="false">IF(AND(E9378="Priority",ISNUMBER('Cost model'!N662)),'Cost model'!N662,'Cost model'!M662)</f>
        <v>13.5</v>
      </c>
      <c r="K9378" s="14" t="n">
        <f aca="false">J9378-H9378</f>
        <v>1.07</v>
      </c>
      <c r="L9378" s="14" t="n">
        <f aca="false">G9378-H9378</f>
        <v>-2.93</v>
      </c>
    </row>
    <row r="9379" customFormat="false" ht="15" hidden="false" customHeight="false" outlineLevel="0" collapsed="false">
      <c r="A9379" s="2" t="s">
        <v>205</v>
      </c>
      <c r="B9379" s="2" t="s">
        <v>124</v>
      </c>
      <c r="C9379" s="2" t="s">
        <v>48</v>
      </c>
      <c r="D9379" s="2" t="s">
        <v>12</v>
      </c>
      <c r="E9379" s="2" t="s">
        <v>74</v>
      </c>
      <c r="F9379" s="2" t="s">
        <v>976</v>
      </c>
      <c r="G9379" s="14" t="n">
        <v>24.5</v>
      </c>
      <c r="H9379" s="14" t="n">
        <v>97.7</v>
      </c>
      <c r="I9379" s="14" t="n">
        <v>24.5</v>
      </c>
      <c r="J9379" s="23" t="n">
        <f aca="false">IF(AND(E9379="Priority",ISNUMBER('Cost model'!N576)),'Cost model'!N576,'Cost model'!M576)</f>
        <v>70</v>
      </c>
      <c r="K9379" s="14" t="n">
        <f aca="false">J9379-H9379</f>
        <v>-27.7</v>
      </c>
      <c r="L9379" s="14" t="n">
        <f aca="false">G9379-H9379</f>
        <v>-73.2</v>
      </c>
    </row>
    <row r="9380" customFormat="false" ht="15" hidden="false" customHeight="false" outlineLevel="0" collapsed="false">
      <c r="A9380" s="2" t="s">
        <v>174</v>
      </c>
      <c r="B9380" s="2" t="s">
        <v>174</v>
      </c>
      <c r="C9380" s="2" t="s">
        <v>47</v>
      </c>
      <c r="D9380" s="2" t="s">
        <v>10</v>
      </c>
      <c r="E9380" s="2" t="s">
        <v>74</v>
      </c>
      <c r="F9380" s="2" t="s">
        <v>977</v>
      </c>
      <c r="G9380" s="14" t="n">
        <v>9.5</v>
      </c>
      <c r="H9380" s="14" t="n">
        <v>27.86</v>
      </c>
      <c r="I9380" s="14" t="n">
        <v>9.5</v>
      </c>
      <c r="J9380" s="23" t="n">
        <f aca="false">IF(AND(E9380="Priority",ISNUMBER('Cost model'!N167)),'Cost model'!N167,'Cost model'!M167)</f>
        <v>8.5</v>
      </c>
      <c r="K9380" s="14" t="n">
        <f aca="false">J9380-H9380</f>
        <v>-19.36</v>
      </c>
      <c r="L9380" s="14" t="n">
        <f aca="false">G9380-H9380</f>
        <v>-18.36</v>
      </c>
    </row>
    <row r="9381" customFormat="false" ht="15" hidden="false" customHeight="false" outlineLevel="0" collapsed="false">
      <c r="A9381" s="2" t="s">
        <v>221</v>
      </c>
      <c r="B9381" s="2" t="s">
        <v>142</v>
      </c>
      <c r="C9381" s="2" t="s">
        <v>47</v>
      </c>
      <c r="D9381" s="2" t="s">
        <v>10</v>
      </c>
      <c r="E9381" s="2" t="s">
        <v>74</v>
      </c>
      <c r="F9381" s="2" t="s">
        <v>976</v>
      </c>
      <c r="G9381" s="14" t="n">
        <v>9.5</v>
      </c>
      <c r="H9381" s="14" t="n">
        <v>8</v>
      </c>
      <c r="I9381" s="14" t="n">
        <v>19.5</v>
      </c>
      <c r="J9381" s="23" t="n">
        <f aca="false">IF(AND(E9381="Priority",ISNUMBER('Cost model'!N767)),'Cost model'!N767,'Cost model'!M767)</f>
        <v>15.5</v>
      </c>
      <c r="K9381" s="14" t="n">
        <f aca="false">J9381-H9381</f>
        <v>7.5</v>
      </c>
      <c r="L9381" s="14" t="n">
        <f aca="false">G9381-H9381</f>
        <v>1.5</v>
      </c>
    </row>
    <row r="9382" customFormat="false" ht="15" hidden="false" customHeight="false" outlineLevel="0" collapsed="false">
      <c r="A9382" s="2" t="s">
        <v>142</v>
      </c>
      <c r="B9382" s="2" t="s">
        <v>158</v>
      </c>
      <c r="C9382" s="2" t="s">
        <v>47</v>
      </c>
      <c r="D9382" s="2" t="s">
        <v>10</v>
      </c>
      <c r="E9382" s="2" t="s">
        <v>74</v>
      </c>
      <c r="F9382" s="2" t="s">
        <v>976</v>
      </c>
      <c r="G9382" s="14" t="n">
        <v>9.5</v>
      </c>
      <c r="H9382" s="14" t="n">
        <v>9.62</v>
      </c>
      <c r="I9382" s="14" t="n">
        <v>14.5</v>
      </c>
      <c r="J9382" s="23" t="n">
        <f aca="false">IF(AND(E9382="Priority",ISNUMBER('Cost model'!N647)),'Cost model'!N647,'Cost model'!M647)</f>
        <v>13.5</v>
      </c>
      <c r="K9382" s="14" t="n">
        <f aca="false">J9382-H9382</f>
        <v>3.88</v>
      </c>
      <c r="L9382" s="14" t="n">
        <f aca="false">G9382-H9382</f>
        <v>-0.119999999999999</v>
      </c>
    </row>
    <row r="9383" customFormat="false" ht="15" hidden="false" customHeight="false" outlineLevel="0" collapsed="false">
      <c r="A9383" s="2" t="s">
        <v>142</v>
      </c>
      <c r="B9383" s="2" t="s">
        <v>142</v>
      </c>
      <c r="C9383" s="2" t="s">
        <v>49</v>
      </c>
      <c r="D9383" s="2" t="s">
        <v>14</v>
      </c>
      <c r="E9383" s="2" t="s">
        <v>74</v>
      </c>
      <c r="F9383" s="2" t="s">
        <v>977</v>
      </c>
      <c r="G9383" s="14" t="n">
        <v>85</v>
      </c>
      <c r="H9383" s="14" t="n">
        <v>142.81</v>
      </c>
      <c r="I9383" s="14" t="n">
        <v>85</v>
      </c>
      <c r="J9383" s="23" t="n">
        <f aca="false">IF(AND(E9383="Priority",ISNUMBER('Cost model'!N643)),'Cost model'!N643,'Cost model'!M643)</f>
        <v>110</v>
      </c>
      <c r="K9383" s="14" t="n">
        <f aca="false">J9383-H9383</f>
        <v>-32.81</v>
      </c>
      <c r="L9383" s="14" t="n">
        <f aca="false">G9383-H9383</f>
        <v>-57.81</v>
      </c>
    </row>
    <row r="9384" customFormat="false" ht="15" hidden="false" customHeight="false" outlineLevel="0" collapsed="false">
      <c r="A9384" s="2" t="s">
        <v>174</v>
      </c>
      <c r="B9384" s="2" t="s">
        <v>174</v>
      </c>
      <c r="C9384" s="2" t="s">
        <v>48</v>
      </c>
      <c r="D9384" s="2" t="s">
        <v>13</v>
      </c>
      <c r="E9384" s="2" t="s">
        <v>74</v>
      </c>
      <c r="F9384" s="2" t="s">
        <v>977</v>
      </c>
      <c r="G9384" s="14" t="n">
        <v>24.5</v>
      </c>
      <c r="H9384" s="14" t="n">
        <v>37.68</v>
      </c>
      <c r="I9384" s="14" t="n">
        <v>24.5</v>
      </c>
      <c r="J9384" s="23" t="n">
        <f aca="false">IF(AND(E9384="Priority",ISNUMBER('Cost model'!N174)),'Cost model'!N174,'Cost model'!M174)</f>
        <v>70</v>
      </c>
      <c r="K9384" s="14" t="n">
        <f aca="false">J9384-H9384</f>
        <v>32.32</v>
      </c>
      <c r="L9384" s="14" t="n">
        <f aca="false">G9384-H9384</f>
        <v>-13.18</v>
      </c>
    </row>
    <row r="9385" customFormat="false" ht="15" hidden="false" customHeight="false" outlineLevel="0" collapsed="false">
      <c r="A9385" s="2" t="s">
        <v>174</v>
      </c>
      <c r="B9385" s="2" t="s">
        <v>174</v>
      </c>
      <c r="C9385" s="2" t="s">
        <v>47</v>
      </c>
      <c r="D9385" s="2" t="s">
        <v>10</v>
      </c>
      <c r="E9385" s="2" t="s">
        <v>74</v>
      </c>
      <c r="F9385" s="2" t="s">
        <v>977</v>
      </c>
      <c r="G9385" s="14" t="n">
        <v>9.5</v>
      </c>
      <c r="H9385" s="14" t="n">
        <v>6.6</v>
      </c>
      <c r="I9385" s="14" t="n">
        <v>9.5</v>
      </c>
      <c r="J9385" s="23" t="n">
        <f aca="false">IF(AND(E9385="Priority",ISNUMBER('Cost model'!N167)),'Cost model'!N167,'Cost model'!M167)</f>
        <v>8.5</v>
      </c>
      <c r="K9385" s="14" t="n">
        <f aca="false">J9385-H9385</f>
        <v>1.9</v>
      </c>
      <c r="L9385" s="14" t="n">
        <f aca="false">G9385-H9385</f>
        <v>2.9</v>
      </c>
    </row>
    <row r="9386" customFormat="false" ht="15" hidden="false" customHeight="false" outlineLevel="0" collapsed="false">
      <c r="A9386" s="2" t="s">
        <v>142</v>
      </c>
      <c r="B9386" s="2" t="s">
        <v>142</v>
      </c>
      <c r="C9386" s="2" t="s">
        <v>48</v>
      </c>
      <c r="D9386" s="2" t="s">
        <v>12</v>
      </c>
      <c r="E9386" s="2" t="s">
        <v>83</v>
      </c>
      <c r="F9386" s="2" t="s">
        <v>977</v>
      </c>
      <c r="G9386" s="14" t="n">
        <v>19.5</v>
      </c>
      <c r="H9386" s="14" t="n">
        <v>58.05</v>
      </c>
      <c r="I9386" s="14" t="n">
        <v>19.5</v>
      </c>
      <c r="J9386" s="23" t="n">
        <f aca="false">IF(AND(E9386="Priority",ISNUMBER('Cost model'!N636)),'Cost model'!N636,'Cost model'!M636)</f>
        <v>55</v>
      </c>
      <c r="K9386" s="14" t="n">
        <f aca="false">J9386-H9386</f>
        <v>-3.05</v>
      </c>
      <c r="L9386" s="14" t="n">
        <f aca="false">G9386-H9386</f>
        <v>-38.55</v>
      </c>
    </row>
    <row r="9387" customFormat="false" ht="15" hidden="false" customHeight="false" outlineLevel="0" collapsed="false">
      <c r="A9387" s="2" t="s">
        <v>174</v>
      </c>
      <c r="B9387" s="2" t="s">
        <v>174</v>
      </c>
      <c r="C9387" s="2" t="s">
        <v>48</v>
      </c>
      <c r="D9387" s="2" t="s">
        <v>12</v>
      </c>
      <c r="E9387" s="2" t="s">
        <v>74</v>
      </c>
      <c r="F9387" s="2" t="s">
        <v>977</v>
      </c>
      <c r="G9387" s="14" t="n">
        <v>12.5</v>
      </c>
      <c r="H9387" s="14" t="n">
        <v>27.3</v>
      </c>
      <c r="I9387" s="14" t="n">
        <v>12.5</v>
      </c>
      <c r="J9387" s="23" t="n">
        <f aca="false">IF(AND(E9387="Priority",ISNUMBER('Cost model'!N171)),'Cost model'!N171,'Cost model'!M171)</f>
        <v>40</v>
      </c>
      <c r="K9387" s="14" t="n">
        <f aca="false">J9387-H9387</f>
        <v>12.7</v>
      </c>
      <c r="L9387" s="14" t="n">
        <f aca="false">G9387-H9387</f>
        <v>-14.8</v>
      </c>
    </row>
    <row r="9388" customFormat="false" ht="15" hidden="false" customHeight="false" outlineLevel="0" collapsed="false">
      <c r="A9388" s="2" t="s">
        <v>142</v>
      </c>
      <c r="B9388" s="2" t="s">
        <v>142</v>
      </c>
      <c r="C9388" s="2" t="s">
        <v>48</v>
      </c>
      <c r="D9388" s="2" t="s">
        <v>10</v>
      </c>
      <c r="E9388" s="2" t="s">
        <v>83</v>
      </c>
      <c r="F9388" s="2" t="s">
        <v>977</v>
      </c>
      <c r="G9388" s="14" t="n">
        <v>17.5</v>
      </c>
      <c r="H9388" s="14" t="n">
        <v>40.38</v>
      </c>
      <c r="I9388" s="14" t="n">
        <v>17.5</v>
      </c>
      <c r="J9388" s="23" t="n">
        <f aca="false">IF(AND(E9388="Priority",ISNUMBER('Cost model'!N633)),'Cost model'!N633,'Cost model'!M633)</f>
        <v>16.5</v>
      </c>
      <c r="K9388" s="14" t="n">
        <f aca="false">J9388-H9388</f>
        <v>-23.88</v>
      </c>
      <c r="L9388" s="14" t="n">
        <f aca="false">G9388-H9388</f>
        <v>-22.88</v>
      </c>
    </row>
    <row r="9389" customFormat="false" ht="15" hidden="false" customHeight="false" outlineLevel="0" collapsed="false">
      <c r="A9389" s="2" t="s">
        <v>124</v>
      </c>
      <c r="B9389" s="2" t="s">
        <v>124</v>
      </c>
      <c r="C9389" s="2" t="s">
        <v>47</v>
      </c>
      <c r="D9389" s="2" t="s">
        <v>10</v>
      </c>
      <c r="E9389" s="2" t="s">
        <v>74</v>
      </c>
      <c r="F9389" s="2" t="s">
        <v>977</v>
      </c>
      <c r="G9389" s="14" t="n">
        <v>9.5</v>
      </c>
      <c r="H9389" s="14" t="n">
        <v>6.6</v>
      </c>
      <c r="I9389" s="14" t="n">
        <v>9.5</v>
      </c>
      <c r="J9389" s="23" t="n">
        <f aca="false">IF(AND(E9389="Priority",ISNUMBER('Cost model'!N317)),'Cost model'!N317,'Cost model'!M317)</f>
        <v>10.5</v>
      </c>
      <c r="K9389" s="14" t="n">
        <f aca="false">J9389-H9389</f>
        <v>3.9</v>
      </c>
      <c r="L9389" s="14" t="n">
        <f aca="false">G9389-H9389</f>
        <v>2.9</v>
      </c>
    </row>
    <row r="9390" customFormat="false" ht="15" hidden="false" customHeight="false" outlineLevel="0" collapsed="false">
      <c r="A9390" s="2" t="s">
        <v>174</v>
      </c>
      <c r="B9390" s="2" t="s">
        <v>142</v>
      </c>
      <c r="C9390" s="2" t="s">
        <v>49</v>
      </c>
      <c r="D9390" s="2" t="s">
        <v>10</v>
      </c>
      <c r="E9390" s="2" t="s">
        <v>74</v>
      </c>
      <c r="F9390" s="2" t="s">
        <v>976</v>
      </c>
      <c r="G9390" s="14" t="n">
        <v>17.5</v>
      </c>
      <c r="H9390" s="14" t="n">
        <v>15.02</v>
      </c>
      <c r="I9390" s="14" t="n">
        <v>17.5</v>
      </c>
      <c r="J9390" s="23" t="n">
        <f aca="false">IF(AND(E9390="Priority",ISNUMBER('Cost model'!N124)),'Cost model'!N124,'Cost model'!M124)</f>
        <v>21.5</v>
      </c>
      <c r="K9390" s="14" t="n">
        <f aca="false">J9390-H9390</f>
        <v>6.48</v>
      </c>
      <c r="L9390" s="14" t="n">
        <f aca="false">G9390-H9390</f>
        <v>2.48</v>
      </c>
    </row>
    <row r="9391" customFormat="false" ht="15" hidden="false" customHeight="false" outlineLevel="0" collapsed="false">
      <c r="A9391" s="2" t="s">
        <v>174</v>
      </c>
      <c r="B9391" s="2" t="s">
        <v>174</v>
      </c>
      <c r="C9391" s="2" t="s">
        <v>49</v>
      </c>
      <c r="D9391" s="2" t="s">
        <v>10</v>
      </c>
      <c r="E9391" s="2" t="s">
        <v>74</v>
      </c>
      <c r="F9391" s="2" t="s">
        <v>977</v>
      </c>
      <c r="G9391" s="14" t="n">
        <v>17.5</v>
      </c>
      <c r="H9391" s="14" t="n">
        <v>23.98</v>
      </c>
      <c r="I9391" s="14" t="n">
        <v>17.5</v>
      </c>
      <c r="J9391" s="23" t="n">
        <f aca="false">IF(AND(E9391="Priority",ISNUMBER('Cost model'!N169)),'Cost model'!N169,'Cost model'!M169)</f>
        <v>18.5</v>
      </c>
      <c r="K9391" s="14" t="n">
        <f aca="false">J9391-H9391</f>
        <v>-5.48</v>
      </c>
      <c r="L9391" s="14" t="n">
        <f aca="false">G9391-H9391</f>
        <v>-6.48</v>
      </c>
    </row>
    <row r="9392" customFormat="false" ht="15" hidden="false" customHeight="false" outlineLevel="0" collapsed="false">
      <c r="A9392" s="2" t="s">
        <v>221</v>
      </c>
      <c r="B9392" s="2" t="s">
        <v>158</v>
      </c>
      <c r="C9392" s="2" t="s">
        <v>47</v>
      </c>
      <c r="D9392" s="2" t="s">
        <v>10</v>
      </c>
      <c r="E9392" s="2" t="s">
        <v>74</v>
      </c>
      <c r="F9392" s="2" t="s">
        <v>976</v>
      </c>
      <c r="G9392" s="14" t="n">
        <v>14.5</v>
      </c>
      <c r="H9392" s="14" t="n">
        <v>15.92</v>
      </c>
      <c r="I9392" s="14" t="n">
        <v>14.5</v>
      </c>
      <c r="J9392" s="23" t="n">
        <f aca="false">IF(AND(E9392="Priority",ISNUMBER('Cost model'!N752)),'Cost model'!N752,'Cost model'!M752)</f>
        <v>12.5</v>
      </c>
      <c r="K9392" s="14" t="n">
        <f aca="false">J9392-H9392</f>
        <v>-3.42</v>
      </c>
      <c r="L9392" s="14" t="n">
        <f aca="false">G9392-H9392</f>
        <v>-1.42</v>
      </c>
    </row>
    <row r="9393" customFormat="false" ht="15" hidden="false" customHeight="false" outlineLevel="0" collapsed="false">
      <c r="A9393" s="2" t="s">
        <v>221</v>
      </c>
      <c r="B9393" s="2" t="s">
        <v>221</v>
      </c>
      <c r="C9393" s="2" t="s">
        <v>47</v>
      </c>
      <c r="D9393" s="2" t="s">
        <v>14</v>
      </c>
      <c r="E9393" s="2" t="s">
        <v>74</v>
      </c>
      <c r="F9393" s="2" t="s">
        <v>977</v>
      </c>
      <c r="G9393" s="14" t="n">
        <v>25</v>
      </c>
      <c r="H9393" s="14" t="n">
        <v>165.61</v>
      </c>
      <c r="I9393" s="14" t="n">
        <v>25</v>
      </c>
      <c r="J9393" s="23" t="n">
        <f aca="false">IF(AND(E9393="Priority",ISNUMBER('Cost model'!N746)),'Cost model'!N746,'Cost model'!M746)</f>
        <v>100</v>
      </c>
      <c r="K9393" s="14" t="n">
        <f aca="false">J9393-H9393</f>
        <v>-65.61</v>
      </c>
      <c r="L9393" s="14" t="n">
        <f aca="false">G9393-H9393</f>
        <v>-140.61</v>
      </c>
    </row>
    <row r="9394" customFormat="false" ht="15" hidden="false" customHeight="false" outlineLevel="0" collapsed="false">
      <c r="A9394" s="2" t="s">
        <v>221</v>
      </c>
      <c r="B9394" s="2" t="s">
        <v>221</v>
      </c>
      <c r="C9394" s="2" t="s">
        <v>47</v>
      </c>
      <c r="D9394" s="2" t="s">
        <v>10</v>
      </c>
      <c r="E9394" s="2" t="s">
        <v>74</v>
      </c>
      <c r="F9394" s="2" t="s">
        <v>977</v>
      </c>
      <c r="G9394" s="14" t="n">
        <v>9.5</v>
      </c>
      <c r="H9394" s="14" t="n">
        <v>5.84</v>
      </c>
      <c r="I9394" s="14" t="n">
        <v>9.5</v>
      </c>
      <c r="J9394" s="23" t="n">
        <f aca="false">IF(AND(E9394="Priority",ISNUMBER('Cost model'!N737)),'Cost model'!N737,'Cost model'!M737)</f>
        <v>8.5</v>
      </c>
      <c r="K9394" s="14" t="n">
        <f aca="false">J9394-H9394</f>
        <v>2.66</v>
      </c>
      <c r="L9394" s="14" t="n">
        <f aca="false">G9394-H9394</f>
        <v>3.66</v>
      </c>
    </row>
    <row r="9395" customFormat="false" ht="15" hidden="false" customHeight="false" outlineLevel="0" collapsed="false">
      <c r="A9395" s="2" t="s">
        <v>221</v>
      </c>
      <c r="B9395" s="2" t="s">
        <v>221</v>
      </c>
      <c r="C9395" s="2" t="s">
        <v>47</v>
      </c>
      <c r="D9395" s="2" t="s">
        <v>12</v>
      </c>
      <c r="E9395" s="2" t="s">
        <v>74</v>
      </c>
      <c r="F9395" s="2" t="s">
        <v>977</v>
      </c>
      <c r="G9395" s="14" t="n">
        <v>9.5</v>
      </c>
      <c r="H9395" s="14" t="n">
        <v>24.95</v>
      </c>
      <c r="I9395" s="14" t="n">
        <v>9.5</v>
      </c>
      <c r="J9395" s="23" t="n">
        <f aca="false">IF(AND(E9395="Priority",ISNUMBER('Cost model'!N740)),'Cost model'!N740,'Cost model'!M740)</f>
        <v>22.5</v>
      </c>
      <c r="K9395" s="14" t="n">
        <f aca="false">J9395-H9395</f>
        <v>-2.45</v>
      </c>
      <c r="L9395" s="14" t="n">
        <f aca="false">G9395-H9395</f>
        <v>-15.45</v>
      </c>
    </row>
    <row r="9396" customFormat="false" ht="15" hidden="false" customHeight="false" outlineLevel="0" collapsed="false">
      <c r="A9396" s="2" t="s">
        <v>174</v>
      </c>
      <c r="B9396" s="2" t="s">
        <v>174</v>
      </c>
      <c r="C9396" s="2" t="s">
        <v>47</v>
      </c>
      <c r="D9396" s="2" t="s">
        <v>10</v>
      </c>
      <c r="E9396" s="2" t="s">
        <v>74</v>
      </c>
      <c r="F9396" s="2" t="s">
        <v>977</v>
      </c>
      <c r="G9396" s="14" t="n">
        <v>19</v>
      </c>
      <c r="H9396" s="14" t="n">
        <v>8</v>
      </c>
      <c r="I9396" s="14" t="n">
        <v>9.5</v>
      </c>
      <c r="J9396" s="23" t="n">
        <f aca="false">IF(AND(E9396="Priority",ISNUMBER('Cost model'!N167)),'Cost model'!N167,'Cost model'!M167)</f>
        <v>8.5</v>
      </c>
      <c r="K9396" s="14" t="n">
        <f aca="false">J9396-H9396</f>
        <v>0.5</v>
      </c>
      <c r="L9396" s="14" t="n">
        <f aca="false">G9396-H9396</f>
        <v>11</v>
      </c>
    </row>
    <row r="9397" customFormat="false" ht="15" hidden="false" customHeight="false" outlineLevel="0" collapsed="false">
      <c r="A9397" s="2" t="s">
        <v>174</v>
      </c>
      <c r="B9397" s="2" t="s">
        <v>174</v>
      </c>
      <c r="C9397" s="2" t="s">
        <v>49</v>
      </c>
      <c r="D9397" s="2" t="s">
        <v>12</v>
      </c>
      <c r="E9397" s="2" t="s">
        <v>74</v>
      </c>
      <c r="F9397" s="2" t="s">
        <v>977</v>
      </c>
      <c r="G9397" s="14" t="n">
        <v>9.5</v>
      </c>
      <c r="H9397" s="14" t="n">
        <v>41.81</v>
      </c>
      <c r="I9397" s="14" t="n">
        <v>19.5</v>
      </c>
      <c r="J9397" s="23" t="n">
        <f aca="false">IF(AND(E9397="Priority",ISNUMBER('Cost model'!N172)),'Cost model'!N172,'Cost model'!M172)</f>
        <v>45</v>
      </c>
      <c r="K9397" s="14" t="n">
        <f aca="false">J9397-H9397</f>
        <v>3.19</v>
      </c>
      <c r="L9397" s="14" t="n">
        <f aca="false">G9397-H9397</f>
        <v>-32.31</v>
      </c>
    </row>
    <row r="9398" customFormat="false" ht="15" hidden="false" customHeight="false" outlineLevel="0" collapsed="false">
      <c r="A9398" s="2" t="s">
        <v>174</v>
      </c>
      <c r="B9398" s="2" t="s">
        <v>174</v>
      </c>
      <c r="C9398" s="2" t="s">
        <v>48</v>
      </c>
      <c r="D9398" s="2" t="s">
        <v>10</v>
      </c>
      <c r="E9398" s="2" t="s">
        <v>83</v>
      </c>
      <c r="F9398" s="2" t="s">
        <v>977</v>
      </c>
      <c r="G9398" s="14" t="n">
        <v>17.5</v>
      </c>
      <c r="H9398" s="14" t="n">
        <v>21.1</v>
      </c>
      <c r="I9398" s="14" t="n">
        <v>17.5</v>
      </c>
      <c r="J9398" s="23" t="n">
        <f aca="false">IF(AND(E9398="Priority",ISNUMBER('Cost model'!N168)),'Cost model'!N168,'Cost model'!M168)</f>
        <v>18.5</v>
      </c>
      <c r="K9398" s="14" t="n">
        <f aca="false">J9398-H9398</f>
        <v>-2.6</v>
      </c>
      <c r="L9398" s="14" t="n">
        <f aca="false">G9398-H9398</f>
        <v>-3.6</v>
      </c>
    </row>
    <row r="9399" customFormat="false" ht="15" hidden="false" customHeight="false" outlineLevel="0" collapsed="false">
      <c r="A9399" s="2" t="s">
        <v>174</v>
      </c>
      <c r="B9399" s="2" t="s">
        <v>174</v>
      </c>
      <c r="C9399" s="2" t="s">
        <v>47</v>
      </c>
      <c r="D9399" s="2" t="s">
        <v>10</v>
      </c>
      <c r="E9399" s="2" t="s">
        <v>74</v>
      </c>
      <c r="F9399" s="2" t="s">
        <v>977</v>
      </c>
      <c r="G9399" s="14" t="n">
        <v>9.5</v>
      </c>
      <c r="H9399" s="14" t="n">
        <v>6.6</v>
      </c>
      <c r="I9399" s="14" t="n">
        <v>9.5</v>
      </c>
      <c r="J9399" s="23" t="n">
        <f aca="false">IF(AND(E9399="Priority",ISNUMBER('Cost model'!N167)),'Cost model'!N167,'Cost model'!M167)</f>
        <v>8.5</v>
      </c>
      <c r="K9399" s="14" t="n">
        <f aca="false">J9399-H9399</f>
        <v>1.9</v>
      </c>
      <c r="L9399" s="14" t="n">
        <f aca="false">G9399-H9399</f>
        <v>2.9</v>
      </c>
    </row>
    <row r="9400" customFormat="false" ht="15" hidden="false" customHeight="false" outlineLevel="0" collapsed="false">
      <c r="A9400" s="2" t="s">
        <v>142</v>
      </c>
      <c r="B9400" s="2" t="s">
        <v>142</v>
      </c>
      <c r="C9400" s="2" t="s">
        <v>47</v>
      </c>
      <c r="D9400" s="2" t="s">
        <v>12</v>
      </c>
      <c r="E9400" s="2" t="s">
        <v>83</v>
      </c>
      <c r="F9400" s="2" t="s">
        <v>977</v>
      </c>
      <c r="G9400" s="14" t="n">
        <v>19.5</v>
      </c>
      <c r="H9400" s="14" t="n">
        <v>7.89</v>
      </c>
      <c r="I9400" s="14" t="n">
        <v>19.5</v>
      </c>
      <c r="J9400" s="23" t="n">
        <f aca="false">IF(AND(E9400="Priority",ISNUMBER('Cost model'!N635)),'Cost model'!N635,'Cost model'!M635)</f>
        <v>40</v>
      </c>
      <c r="K9400" s="14" t="n">
        <f aca="false">J9400-H9400</f>
        <v>32.11</v>
      </c>
      <c r="L9400" s="14" t="n">
        <f aca="false">G9400-H9400</f>
        <v>11.61</v>
      </c>
    </row>
    <row r="9401" customFormat="false" ht="15" hidden="false" customHeight="false" outlineLevel="0" collapsed="false">
      <c r="A9401" s="2" t="s">
        <v>142</v>
      </c>
      <c r="B9401" s="2" t="s">
        <v>142</v>
      </c>
      <c r="C9401" s="2" t="s">
        <v>47</v>
      </c>
      <c r="D9401" s="2" t="s">
        <v>13</v>
      </c>
      <c r="E9401" s="2" t="s">
        <v>74</v>
      </c>
      <c r="F9401" s="2" t="s">
        <v>977</v>
      </c>
      <c r="G9401" s="14" t="n">
        <v>19</v>
      </c>
      <c r="H9401" s="14" t="n">
        <v>7.89</v>
      </c>
      <c r="I9401" s="14" t="n">
        <v>19</v>
      </c>
      <c r="J9401" s="23" t="n">
        <f aca="false">IF(AND(E9401="Priority",ISNUMBER('Cost model'!N638)),'Cost model'!N638,'Cost model'!M638)</f>
        <v>50</v>
      </c>
      <c r="K9401" s="14" t="n">
        <f aca="false">J9401-H9401</f>
        <v>42.11</v>
      </c>
      <c r="L9401" s="14" t="n">
        <f aca="false">G9401-H9401</f>
        <v>11.11</v>
      </c>
    </row>
    <row r="9402" customFormat="false" ht="15" hidden="false" customHeight="false" outlineLevel="0" collapsed="false">
      <c r="A9402" s="2" t="s">
        <v>221</v>
      </c>
      <c r="B9402" s="2" t="s">
        <v>221</v>
      </c>
      <c r="C9402" s="2" t="s">
        <v>47</v>
      </c>
      <c r="D9402" s="2" t="s">
        <v>10</v>
      </c>
      <c r="E9402" s="2" t="s">
        <v>74</v>
      </c>
      <c r="F9402" s="2" t="s">
        <v>977</v>
      </c>
      <c r="G9402" s="14" t="n">
        <v>9.5</v>
      </c>
      <c r="H9402" s="14" t="n">
        <v>6.91</v>
      </c>
      <c r="I9402" s="14" t="n">
        <v>9.5</v>
      </c>
      <c r="J9402" s="23" t="n">
        <f aca="false">IF(AND(E9402="Priority",ISNUMBER('Cost model'!N737)),'Cost model'!N737,'Cost model'!M737)</f>
        <v>8.5</v>
      </c>
      <c r="K9402" s="14" t="n">
        <f aca="false">J9402-H9402</f>
        <v>1.59</v>
      </c>
      <c r="L9402" s="14" t="n">
        <f aca="false">G9402-H9402</f>
        <v>2.59</v>
      </c>
    </row>
    <row r="9403" customFormat="false" ht="15" hidden="false" customHeight="false" outlineLevel="0" collapsed="false">
      <c r="A9403" s="2" t="s">
        <v>221</v>
      </c>
      <c r="B9403" s="2" t="s">
        <v>142</v>
      </c>
      <c r="C9403" s="2" t="s">
        <v>47</v>
      </c>
      <c r="D9403" s="2" t="s">
        <v>10</v>
      </c>
      <c r="E9403" s="2" t="s">
        <v>74</v>
      </c>
      <c r="F9403" s="2" t="s">
        <v>976</v>
      </c>
      <c r="G9403" s="14" t="n">
        <v>9.5</v>
      </c>
      <c r="H9403" s="14" t="n">
        <v>10.64</v>
      </c>
      <c r="I9403" s="14" t="n">
        <v>19.5</v>
      </c>
      <c r="J9403" s="23" t="n">
        <f aca="false">IF(AND(E9403="Priority",ISNUMBER('Cost model'!N767)),'Cost model'!N767,'Cost model'!M767)</f>
        <v>15.5</v>
      </c>
      <c r="K9403" s="14" t="n">
        <f aca="false">J9403-H9403</f>
        <v>4.86</v>
      </c>
      <c r="L9403" s="14" t="n">
        <f aca="false">G9403-H9403</f>
        <v>-1.14</v>
      </c>
    </row>
    <row r="9404" customFormat="false" ht="15" hidden="false" customHeight="false" outlineLevel="0" collapsed="false">
      <c r="A9404" s="2" t="s">
        <v>124</v>
      </c>
      <c r="B9404" s="2" t="s">
        <v>124</v>
      </c>
      <c r="C9404" s="2" t="s">
        <v>48</v>
      </c>
      <c r="D9404" s="2" t="s">
        <v>12</v>
      </c>
      <c r="E9404" s="2" t="s">
        <v>74</v>
      </c>
      <c r="F9404" s="2" t="s">
        <v>977</v>
      </c>
      <c r="G9404" s="14" t="n">
        <v>12.5</v>
      </c>
      <c r="H9404" s="14" t="n">
        <v>20.03</v>
      </c>
      <c r="I9404" s="14" t="n">
        <v>12.5</v>
      </c>
      <c r="J9404" s="23" t="n">
        <f aca="false">IF(AND(E9404="Priority",ISNUMBER('Cost model'!N321)),'Cost model'!N321,'Cost model'!M321)</f>
        <v>40</v>
      </c>
      <c r="K9404" s="14" t="n">
        <f aca="false">J9404-H9404</f>
        <v>19.97</v>
      </c>
      <c r="L9404" s="14" t="n">
        <f aca="false">G9404-H9404</f>
        <v>-7.53</v>
      </c>
    </row>
    <row r="9405" customFormat="false" ht="15" hidden="false" customHeight="false" outlineLevel="0" collapsed="false">
      <c r="A9405" s="2" t="s">
        <v>174</v>
      </c>
      <c r="B9405" s="2" t="s">
        <v>221</v>
      </c>
      <c r="C9405" s="2" t="s">
        <v>48</v>
      </c>
      <c r="D9405" s="2" t="s">
        <v>13</v>
      </c>
      <c r="E9405" s="2" t="s">
        <v>74</v>
      </c>
      <c r="F9405" s="2" t="s">
        <v>976</v>
      </c>
      <c r="G9405" s="14" t="n">
        <v>24.5</v>
      </c>
      <c r="H9405" s="14" t="n">
        <v>154.77</v>
      </c>
      <c r="I9405" s="14" t="n">
        <v>45</v>
      </c>
      <c r="J9405" s="23" t="n">
        <f aca="false">IF(AND(E9405="Priority",ISNUMBER('Cost model'!N159)),'Cost model'!N159,'Cost model'!M159)</f>
        <v>100</v>
      </c>
      <c r="K9405" s="14" t="n">
        <f aca="false">J9405-H9405</f>
        <v>-54.77</v>
      </c>
      <c r="L9405" s="14" t="n">
        <f aca="false">G9405-H9405</f>
        <v>-130.27</v>
      </c>
    </row>
    <row r="9406" customFormat="false" ht="15" hidden="false" customHeight="false" outlineLevel="0" collapsed="false">
      <c r="A9406" s="2" t="s">
        <v>174</v>
      </c>
      <c r="B9406" s="2" t="s">
        <v>142</v>
      </c>
      <c r="C9406" s="2" t="s">
        <v>47</v>
      </c>
      <c r="D9406" s="2" t="s">
        <v>10</v>
      </c>
      <c r="E9406" s="2" t="s">
        <v>74</v>
      </c>
      <c r="F9406" s="2" t="s">
        <v>976</v>
      </c>
      <c r="G9406" s="14" t="n">
        <v>19.5</v>
      </c>
      <c r="H9406" s="14" t="n">
        <v>45.52</v>
      </c>
      <c r="I9406" s="14" t="n">
        <v>9.5</v>
      </c>
      <c r="J9406" s="23" t="n">
        <f aca="false">IF(AND(E9406="Priority",ISNUMBER('Cost model'!N122)),'Cost model'!N122,'Cost model'!M122)</f>
        <v>13.5</v>
      </c>
      <c r="K9406" s="14" t="n">
        <f aca="false">J9406-H9406</f>
        <v>-32.02</v>
      </c>
      <c r="L9406" s="14" t="n">
        <f aca="false">G9406-H9406</f>
        <v>-26.02</v>
      </c>
    </row>
    <row r="9407" customFormat="false" ht="15" hidden="false" customHeight="false" outlineLevel="0" collapsed="false">
      <c r="A9407" s="2" t="s">
        <v>174</v>
      </c>
      <c r="B9407" s="2" t="s">
        <v>174</v>
      </c>
      <c r="C9407" s="2" t="s">
        <v>48</v>
      </c>
      <c r="D9407" s="2" t="s">
        <v>10</v>
      </c>
      <c r="E9407" s="2" t="s">
        <v>74</v>
      </c>
      <c r="F9407" s="2" t="s">
        <v>977</v>
      </c>
      <c r="G9407" s="14" t="n">
        <v>125</v>
      </c>
      <c r="H9407" s="14" t="n">
        <v>247.8</v>
      </c>
      <c r="I9407" s="14" t="n">
        <v>12.5</v>
      </c>
      <c r="J9407" s="23" t="n">
        <f aca="false">IF(AND(E9407="Priority",ISNUMBER('Cost model'!N168)),'Cost model'!N168,'Cost model'!M168)</f>
        <v>13.5</v>
      </c>
      <c r="K9407" s="14" t="n">
        <f aca="false">J9407-H9407</f>
        <v>-234.3</v>
      </c>
      <c r="L9407" s="14" t="n">
        <f aca="false">G9407-H9407</f>
        <v>-122.8</v>
      </c>
    </row>
    <row r="9408" customFormat="false" ht="15" hidden="false" customHeight="false" outlineLevel="0" collapsed="false">
      <c r="A9408" s="2" t="s">
        <v>221</v>
      </c>
      <c r="B9408" s="2" t="s">
        <v>221</v>
      </c>
      <c r="C9408" s="2" t="s">
        <v>47</v>
      </c>
      <c r="D9408" s="2" t="s">
        <v>12</v>
      </c>
      <c r="E9408" s="2" t="s">
        <v>74</v>
      </c>
      <c r="F9408" s="2" t="s">
        <v>977</v>
      </c>
      <c r="G9408" s="14" t="n">
        <v>9.5</v>
      </c>
      <c r="H9408" s="14" t="n">
        <v>29.45</v>
      </c>
      <c r="I9408" s="14" t="n">
        <v>9.5</v>
      </c>
      <c r="J9408" s="23" t="n">
        <f aca="false">IF(AND(E9408="Priority",ISNUMBER('Cost model'!N740)),'Cost model'!N740,'Cost model'!M740)</f>
        <v>22.5</v>
      </c>
      <c r="K9408" s="14" t="n">
        <f aca="false">J9408-H9408</f>
        <v>-6.95</v>
      </c>
      <c r="L9408" s="14" t="n">
        <f aca="false">G9408-H9408</f>
        <v>-19.95</v>
      </c>
    </row>
    <row r="9409" customFormat="false" ht="15" hidden="false" customHeight="false" outlineLevel="0" collapsed="false">
      <c r="A9409" s="2" t="s">
        <v>158</v>
      </c>
      <c r="B9409" s="2" t="s">
        <v>158</v>
      </c>
      <c r="C9409" s="2" t="s">
        <v>47</v>
      </c>
      <c r="D9409" s="2" t="s">
        <v>10</v>
      </c>
      <c r="E9409" s="2" t="s">
        <v>74</v>
      </c>
      <c r="F9409" s="2" t="s">
        <v>977</v>
      </c>
      <c r="G9409" s="14" t="n">
        <v>9.5</v>
      </c>
      <c r="H9409" s="14" t="n">
        <v>9.98</v>
      </c>
      <c r="I9409" s="14" t="n">
        <v>9.5</v>
      </c>
      <c r="J9409" s="23" t="n">
        <f aca="false">IF(AND(E9409="Priority",ISNUMBER('Cost model'!N422)),'Cost model'!N422,'Cost model'!M422)</f>
        <v>8.5</v>
      </c>
      <c r="K9409" s="14" t="n">
        <f aca="false">J9409-H9409</f>
        <v>-1.48</v>
      </c>
      <c r="L9409" s="14" t="n">
        <f aca="false">G9409-H9409</f>
        <v>-0.48</v>
      </c>
    </row>
    <row r="9410" customFormat="false" ht="15" hidden="false" customHeight="false" outlineLevel="0" collapsed="false">
      <c r="A9410" s="2" t="s">
        <v>174</v>
      </c>
      <c r="B9410" s="2" t="s">
        <v>174</v>
      </c>
      <c r="C9410" s="2" t="s">
        <v>47</v>
      </c>
      <c r="D9410" s="2" t="s">
        <v>10</v>
      </c>
      <c r="E9410" s="2" t="s">
        <v>74</v>
      </c>
      <c r="F9410" s="2" t="s">
        <v>977</v>
      </c>
      <c r="G9410" s="14" t="n">
        <v>9.5</v>
      </c>
      <c r="H9410" s="14" t="n">
        <v>6.6</v>
      </c>
      <c r="I9410" s="14" t="n">
        <v>9.5</v>
      </c>
      <c r="J9410" s="23" t="n">
        <f aca="false">IF(AND(E9410="Priority",ISNUMBER('Cost model'!N167)),'Cost model'!N167,'Cost model'!M167)</f>
        <v>8.5</v>
      </c>
      <c r="K9410" s="14" t="n">
        <f aca="false">J9410-H9410</f>
        <v>1.9</v>
      </c>
      <c r="L9410" s="14" t="n">
        <f aca="false">G9410-H9410</f>
        <v>2.9</v>
      </c>
    </row>
    <row r="9411" customFormat="false" ht="15" hidden="false" customHeight="false" outlineLevel="0" collapsed="false">
      <c r="A9411" s="2" t="s">
        <v>174</v>
      </c>
      <c r="B9411" s="2" t="s">
        <v>174</v>
      </c>
      <c r="C9411" s="2" t="s">
        <v>47</v>
      </c>
      <c r="D9411" s="2" t="s">
        <v>10</v>
      </c>
      <c r="E9411" s="2" t="s">
        <v>74</v>
      </c>
      <c r="F9411" s="2" t="s">
        <v>977</v>
      </c>
      <c r="G9411" s="14" t="n">
        <v>9.5</v>
      </c>
      <c r="H9411" s="14" t="n">
        <v>7.38</v>
      </c>
      <c r="I9411" s="14" t="n">
        <v>9.5</v>
      </c>
      <c r="J9411" s="23" t="n">
        <f aca="false">IF(AND(E9411="Priority",ISNUMBER('Cost model'!N167)),'Cost model'!N167,'Cost model'!M167)</f>
        <v>8.5</v>
      </c>
      <c r="K9411" s="14" t="n">
        <f aca="false">J9411-H9411</f>
        <v>1.12</v>
      </c>
      <c r="L9411" s="14" t="n">
        <f aca="false">G9411-H9411</f>
        <v>2.12</v>
      </c>
    </row>
    <row r="9412" customFormat="false" ht="15" hidden="false" customHeight="false" outlineLevel="0" collapsed="false">
      <c r="A9412" s="2" t="s">
        <v>221</v>
      </c>
      <c r="B9412" s="2" t="s">
        <v>221</v>
      </c>
      <c r="C9412" s="2" t="s">
        <v>47</v>
      </c>
      <c r="D9412" s="2" t="s">
        <v>14</v>
      </c>
      <c r="E9412" s="2" t="s">
        <v>74</v>
      </c>
      <c r="F9412" s="2" t="s">
        <v>977</v>
      </c>
      <c r="G9412" s="14" t="n">
        <v>25</v>
      </c>
      <c r="H9412" s="14" t="n">
        <v>69.49</v>
      </c>
      <c r="I9412" s="14" t="n">
        <v>25</v>
      </c>
      <c r="J9412" s="23" t="n">
        <f aca="false">IF(AND(E9412="Priority",ISNUMBER('Cost model'!N746)),'Cost model'!N746,'Cost model'!M746)</f>
        <v>100</v>
      </c>
      <c r="K9412" s="14" t="n">
        <f aca="false">J9412-H9412</f>
        <v>30.51</v>
      </c>
      <c r="L9412" s="14" t="n">
        <f aca="false">G9412-H9412</f>
        <v>-44.49</v>
      </c>
    </row>
    <row r="9413" customFormat="false" ht="15" hidden="false" customHeight="false" outlineLevel="0" collapsed="false">
      <c r="A9413" s="2" t="s">
        <v>174</v>
      </c>
      <c r="B9413" s="2" t="s">
        <v>174</v>
      </c>
      <c r="C9413" s="2" t="s">
        <v>49</v>
      </c>
      <c r="D9413" s="2" t="s">
        <v>13</v>
      </c>
      <c r="E9413" s="2" t="s">
        <v>74</v>
      </c>
      <c r="F9413" s="2" t="s">
        <v>977</v>
      </c>
      <c r="G9413" s="14" t="n">
        <v>50</v>
      </c>
      <c r="H9413" s="14" t="n">
        <v>25.31</v>
      </c>
      <c r="I9413" s="14" t="n">
        <v>50</v>
      </c>
      <c r="J9413" s="23" t="n">
        <f aca="false">IF(AND(E9413="Priority",ISNUMBER('Cost model'!N175)),'Cost model'!N175,'Cost model'!M175)</f>
        <v>75</v>
      </c>
      <c r="K9413" s="14" t="n">
        <f aca="false">J9413-H9413</f>
        <v>49.69</v>
      </c>
      <c r="L9413" s="14" t="n">
        <f aca="false">G9413-H9413</f>
        <v>24.69</v>
      </c>
    </row>
    <row r="9414" customFormat="false" ht="15" hidden="false" customHeight="false" outlineLevel="0" collapsed="false">
      <c r="A9414" s="2" t="s">
        <v>124</v>
      </c>
      <c r="B9414" s="2" t="s">
        <v>124</v>
      </c>
      <c r="C9414" s="2" t="s">
        <v>48</v>
      </c>
      <c r="D9414" s="2" t="s">
        <v>10</v>
      </c>
      <c r="E9414" s="2" t="s">
        <v>74</v>
      </c>
      <c r="F9414" s="2" t="s">
        <v>977</v>
      </c>
      <c r="G9414" s="14" t="n">
        <v>12.5</v>
      </c>
      <c r="H9414" s="14" t="n">
        <v>7.38</v>
      </c>
      <c r="I9414" s="14" t="n">
        <v>12.5</v>
      </c>
      <c r="J9414" s="23" t="n">
        <f aca="false">IF(AND(E9414="Priority",ISNUMBER('Cost model'!N318)),'Cost model'!N318,'Cost model'!M318)</f>
        <v>14.5</v>
      </c>
      <c r="K9414" s="14" t="n">
        <f aca="false">J9414-H9414</f>
        <v>7.12</v>
      </c>
      <c r="L9414" s="14" t="n">
        <f aca="false">G9414-H9414</f>
        <v>5.12</v>
      </c>
    </row>
    <row r="9415" customFormat="false" ht="15" hidden="false" customHeight="false" outlineLevel="0" collapsed="false">
      <c r="A9415" s="2" t="s">
        <v>174</v>
      </c>
      <c r="B9415" s="2" t="s">
        <v>174</v>
      </c>
      <c r="C9415" s="2" t="s">
        <v>47</v>
      </c>
      <c r="D9415" s="2" t="s">
        <v>12</v>
      </c>
      <c r="E9415" s="2" t="s">
        <v>74</v>
      </c>
      <c r="F9415" s="2" t="s">
        <v>977</v>
      </c>
      <c r="G9415" s="14" t="n">
        <v>9.5</v>
      </c>
      <c r="H9415" s="14" t="n">
        <v>7.38</v>
      </c>
      <c r="I9415" s="14" t="n">
        <v>9.5</v>
      </c>
      <c r="J9415" s="23" t="n">
        <f aca="false">IF(AND(E9415="Priority",ISNUMBER('Cost model'!N170)),'Cost model'!N170,'Cost model'!M170)</f>
        <v>25.5</v>
      </c>
      <c r="K9415" s="14" t="n">
        <f aca="false">J9415-H9415</f>
        <v>18.12</v>
      </c>
      <c r="L9415" s="14" t="n">
        <f aca="false">G9415-H9415</f>
        <v>2.12</v>
      </c>
    </row>
    <row r="9416" customFormat="false" ht="15" hidden="false" customHeight="false" outlineLevel="0" collapsed="false">
      <c r="A9416" s="2" t="s">
        <v>158</v>
      </c>
      <c r="B9416" s="2" t="s">
        <v>142</v>
      </c>
      <c r="C9416" s="2" t="s">
        <v>47</v>
      </c>
      <c r="D9416" s="2" t="s">
        <v>12</v>
      </c>
      <c r="E9416" s="2" t="s">
        <v>74</v>
      </c>
      <c r="F9416" s="2" t="s">
        <v>976</v>
      </c>
      <c r="G9416" s="14" t="n">
        <v>19.5</v>
      </c>
      <c r="H9416" s="14" t="n">
        <v>44.23</v>
      </c>
      <c r="I9416" s="14" t="n">
        <v>19.5</v>
      </c>
      <c r="J9416" s="23" t="n">
        <f aca="false">IF(AND(E9416="Priority",ISNUMBER('Cost model'!N440)),'Cost model'!N440,'Cost model'!M440)</f>
        <v>45</v>
      </c>
      <c r="K9416" s="14" t="n">
        <f aca="false">J9416-H9416</f>
        <v>0.770000000000003</v>
      </c>
      <c r="L9416" s="14" t="n">
        <f aca="false">G9416-H9416</f>
        <v>-24.73</v>
      </c>
    </row>
    <row r="9417" customFormat="false" ht="15" hidden="false" customHeight="false" outlineLevel="0" collapsed="false">
      <c r="A9417" s="2" t="s">
        <v>174</v>
      </c>
      <c r="B9417" s="2" t="s">
        <v>174</v>
      </c>
      <c r="C9417" s="2" t="s">
        <v>47</v>
      </c>
      <c r="D9417" s="2" t="s">
        <v>12</v>
      </c>
      <c r="E9417" s="2" t="s">
        <v>74</v>
      </c>
      <c r="F9417" s="2" t="s">
        <v>977</v>
      </c>
      <c r="G9417" s="14" t="n">
        <v>9.5</v>
      </c>
      <c r="H9417" s="14" t="n">
        <v>10.11</v>
      </c>
      <c r="I9417" s="14" t="n">
        <v>9.5</v>
      </c>
      <c r="J9417" s="23" t="n">
        <f aca="false">IF(AND(E9417="Priority",ISNUMBER('Cost model'!N170)),'Cost model'!N170,'Cost model'!M170)</f>
        <v>25.5</v>
      </c>
      <c r="K9417" s="14" t="n">
        <f aca="false">J9417-H9417</f>
        <v>15.39</v>
      </c>
      <c r="L9417" s="14" t="n">
        <f aca="false">G9417-H9417</f>
        <v>-0.609999999999999</v>
      </c>
    </row>
    <row r="9418" customFormat="false" ht="15" hidden="false" customHeight="false" outlineLevel="0" collapsed="false">
      <c r="A9418" s="2" t="s">
        <v>124</v>
      </c>
      <c r="B9418" s="2" t="s">
        <v>124</v>
      </c>
      <c r="C9418" s="2" t="s">
        <v>48</v>
      </c>
      <c r="D9418" s="2" t="s">
        <v>12</v>
      </c>
      <c r="E9418" s="2" t="s">
        <v>74</v>
      </c>
      <c r="F9418" s="2" t="s">
        <v>977</v>
      </c>
      <c r="G9418" s="14" t="n">
        <v>85</v>
      </c>
      <c r="H9418" s="14" t="n">
        <v>308.88</v>
      </c>
      <c r="I9418" s="14" t="n">
        <v>12.5</v>
      </c>
      <c r="J9418" s="23" t="n">
        <f aca="false">IF(AND(E9418="Priority",ISNUMBER('Cost model'!N321)),'Cost model'!N321,'Cost model'!M321)</f>
        <v>40</v>
      </c>
      <c r="K9418" s="14" t="n">
        <f aca="false">J9418-H9418</f>
        <v>-268.88</v>
      </c>
      <c r="L9418" s="14" t="n">
        <f aca="false">G9418-H9418</f>
        <v>-223.88</v>
      </c>
    </row>
    <row r="9419" customFormat="false" ht="15" hidden="false" customHeight="false" outlineLevel="0" collapsed="false">
      <c r="A9419" s="2" t="s">
        <v>174</v>
      </c>
      <c r="B9419" s="2" t="s">
        <v>174</v>
      </c>
      <c r="C9419" s="2" t="s">
        <v>48</v>
      </c>
      <c r="D9419" s="2" t="s">
        <v>10</v>
      </c>
      <c r="E9419" s="2" t="s">
        <v>74</v>
      </c>
      <c r="F9419" s="2" t="s">
        <v>977</v>
      </c>
      <c r="G9419" s="14" t="n">
        <v>12.5</v>
      </c>
      <c r="H9419" s="14" t="n">
        <v>9.33</v>
      </c>
      <c r="I9419" s="14" t="n">
        <v>12.5</v>
      </c>
      <c r="J9419" s="23" t="n">
        <f aca="false">IF(AND(E9419="Priority",ISNUMBER('Cost model'!N168)),'Cost model'!N168,'Cost model'!M168)</f>
        <v>13.5</v>
      </c>
      <c r="K9419" s="14" t="n">
        <f aca="false">J9419-H9419</f>
        <v>4.17</v>
      </c>
      <c r="L9419" s="14" t="n">
        <f aca="false">G9419-H9419</f>
        <v>3.17</v>
      </c>
    </row>
    <row r="9420" customFormat="false" ht="15" hidden="false" customHeight="false" outlineLevel="0" collapsed="false">
      <c r="A9420" s="2" t="s">
        <v>174</v>
      </c>
      <c r="B9420" s="2" t="s">
        <v>174</v>
      </c>
      <c r="C9420" s="2" t="s">
        <v>47</v>
      </c>
      <c r="D9420" s="2" t="s">
        <v>10</v>
      </c>
      <c r="E9420" s="2" t="s">
        <v>74</v>
      </c>
      <c r="F9420" s="2" t="s">
        <v>977</v>
      </c>
      <c r="G9420" s="14" t="n">
        <v>9.5</v>
      </c>
      <c r="H9420" s="14" t="n">
        <v>6.6</v>
      </c>
      <c r="I9420" s="14" t="n">
        <v>9.5</v>
      </c>
      <c r="J9420" s="23" t="n">
        <f aca="false">IF(AND(E9420="Priority",ISNUMBER('Cost model'!N167)),'Cost model'!N167,'Cost model'!M167)</f>
        <v>8.5</v>
      </c>
      <c r="K9420" s="14" t="n">
        <f aca="false">J9420-H9420</f>
        <v>1.9</v>
      </c>
      <c r="L9420" s="14" t="n">
        <f aca="false">G9420-H9420</f>
        <v>2.9</v>
      </c>
    </row>
    <row r="9421" customFormat="false" ht="15" hidden="false" customHeight="false" outlineLevel="0" collapsed="false">
      <c r="A9421" s="2" t="s">
        <v>174</v>
      </c>
      <c r="B9421" s="2" t="s">
        <v>174</v>
      </c>
      <c r="C9421" s="2" t="s">
        <v>47</v>
      </c>
      <c r="D9421" s="2" t="s">
        <v>12</v>
      </c>
      <c r="E9421" s="2" t="s">
        <v>74</v>
      </c>
      <c r="F9421" s="2" t="s">
        <v>977</v>
      </c>
      <c r="G9421" s="14" t="n">
        <v>9.5</v>
      </c>
      <c r="H9421" s="14" t="n">
        <v>27.86</v>
      </c>
      <c r="I9421" s="14" t="n">
        <v>9.5</v>
      </c>
      <c r="J9421" s="23" t="n">
        <f aca="false">IF(AND(E9421="Priority",ISNUMBER('Cost model'!N170)),'Cost model'!N170,'Cost model'!M170)</f>
        <v>25.5</v>
      </c>
      <c r="K9421" s="14" t="n">
        <f aca="false">J9421-H9421</f>
        <v>-2.36</v>
      </c>
      <c r="L9421" s="14" t="n">
        <f aca="false">G9421-H9421</f>
        <v>-18.36</v>
      </c>
    </row>
    <row r="9422" customFormat="false" ht="15" hidden="false" customHeight="false" outlineLevel="0" collapsed="false">
      <c r="A9422" s="2" t="s">
        <v>142</v>
      </c>
      <c r="B9422" s="2" t="s">
        <v>142</v>
      </c>
      <c r="C9422" s="2" t="s">
        <v>47</v>
      </c>
      <c r="D9422" s="2" t="s">
        <v>12</v>
      </c>
      <c r="E9422" s="2" t="s">
        <v>83</v>
      </c>
      <c r="F9422" s="2" t="s">
        <v>977</v>
      </c>
      <c r="G9422" s="14" t="n">
        <v>19.5</v>
      </c>
      <c r="H9422" s="14" t="n">
        <v>41.81</v>
      </c>
      <c r="I9422" s="14" t="n">
        <v>19.5</v>
      </c>
      <c r="J9422" s="23" t="n">
        <f aca="false">IF(AND(E9422="Priority",ISNUMBER('Cost model'!N635)),'Cost model'!N635,'Cost model'!M635)</f>
        <v>40</v>
      </c>
      <c r="K9422" s="14" t="n">
        <f aca="false">J9422-H9422</f>
        <v>-1.81</v>
      </c>
      <c r="L9422" s="14" t="n">
        <f aca="false">G9422-H9422</f>
        <v>-22.31</v>
      </c>
    </row>
    <row r="9423" customFormat="false" ht="15" hidden="false" customHeight="false" outlineLevel="0" collapsed="false">
      <c r="A9423" s="2" t="s">
        <v>124</v>
      </c>
      <c r="B9423" s="2" t="s">
        <v>124</v>
      </c>
      <c r="C9423" s="2" t="s">
        <v>48</v>
      </c>
      <c r="D9423" s="2" t="s">
        <v>10</v>
      </c>
      <c r="E9423" s="2" t="s">
        <v>74</v>
      </c>
      <c r="F9423" s="2" t="s">
        <v>977</v>
      </c>
      <c r="G9423" s="14" t="n">
        <v>12.5</v>
      </c>
      <c r="H9423" s="14" t="n">
        <v>21.1</v>
      </c>
      <c r="I9423" s="14" t="n">
        <v>12.5</v>
      </c>
      <c r="J9423" s="23" t="n">
        <f aca="false">IF(AND(E9423="Priority",ISNUMBER('Cost model'!N318)),'Cost model'!N318,'Cost model'!M318)</f>
        <v>14.5</v>
      </c>
      <c r="K9423" s="14" t="n">
        <f aca="false">J9423-H9423</f>
        <v>-6.6</v>
      </c>
      <c r="L9423" s="14" t="n">
        <f aca="false">G9423-H9423</f>
        <v>-8.6</v>
      </c>
    </row>
    <row r="9424" customFormat="false" ht="15" hidden="false" customHeight="false" outlineLevel="0" collapsed="false">
      <c r="A9424" s="2" t="s">
        <v>174</v>
      </c>
      <c r="B9424" s="2" t="s">
        <v>174</v>
      </c>
      <c r="C9424" s="2" t="s">
        <v>47</v>
      </c>
      <c r="D9424" s="2" t="s">
        <v>12</v>
      </c>
      <c r="E9424" s="2" t="s">
        <v>74</v>
      </c>
      <c r="F9424" s="2" t="s">
        <v>977</v>
      </c>
      <c r="G9424" s="14" t="n">
        <v>9.5</v>
      </c>
      <c r="H9424" s="14" t="n">
        <v>7.38</v>
      </c>
      <c r="I9424" s="14" t="n">
        <v>9.5</v>
      </c>
      <c r="J9424" s="23" t="n">
        <f aca="false">IF(AND(E9424="Priority",ISNUMBER('Cost model'!N170)),'Cost model'!N170,'Cost model'!M170)</f>
        <v>25.5</v>
      </c>
      <c r="K9424" s="14" t="n">
        <f aca="false">J9424-H9424</f>
        <v>18.12</v>
      </c>
      <c r="L9424" s="14" t="n">
        <f aca="false">G9424-H9424</f>
        <v>2.12</v>
      </c>
    </row>
    <row r="9425" customFormat="false" ht="15" hidden="false" customHeight="false" outlineLevel="0" collapsed="false">
      <c r="A9425" s="2" t="s">
        <v>124</v>
      </c>
      <c r="B9425" s="2" t="s">
        <v>174</v>
      </c>
      <c r="C9425" s="2" t="s">
        <v>47</v>
      </c>
      <c r="D9425" s="2" t="s">
        <v>12</v>
      </c>
      <c r="E9425" s="2" t="s">
        <v>74</v>
      </c>
      <c r="F9425" s="2" t="s">
        <v>976</v>
      </c>
      <c r="G9425" s="14" t="n">
        <v>9.5</v>
      </c>
      <c r="H9425" s="14" t="n">
        <v>28.12</v>
      </c>
      <c r="I9425" s="14" t="n">
        <v>19.5</v>
      </c>
      <c r="J9425" s="23" t="n">
        <f aca="false">IF(AND(E9425="Priority",ISNUMBER('Cost model'!N365)),'Cost model'!N365,'Cost model'!M365)</f>
        <v>45</v>
      </c>
      <c r="K9425" s="14" t="n">
        <f aca="false">J9425-H9425</f>
        <v>16.88</v>
      </c>
      <c r="L9425" s="14" t="n">
        <f aca="false">G9425-H9425</f>
        <v>-18.62</v>
      </c>
    </row>
    <row r="9426" customFormat="false" ht="15" hidden="false" customHeight="false" outlineLevel="0" collapsed="false">
      <c r="A9426" s="2" t="s">
        <v>124</v>
      </c>
      <c r="B9426" s="2" t="s">
        <v>124</v>
      </c>
      <c r="C9426" s="2" t="s">
        <v>48</v>
      </c>
      <c r="D9426" s="2" t="s">
        <v>10</v>
      </c>
      <c r="E9426" s="2" t="s">
        <v>74</v>
      </c>
      <c r="F9426" s="2" t="s">
        <v>977</v>
      </c>
      <c r="G9426" s="14" t="n">
        <v>12.5</v>
      </c>
      <c r="H9426" s="14" t="n">
        <v>28.92</v>
      </c>
      <c r="I9426" s="14" t="n">
        <v>12.5</v>
      </c>
      <c r="J9426" s="23" t="n">
        <f aca="false">IF(AND(E9426="Priority",ISNUMBER('Cost model'!N318)),'Cost model'!N318,'Cost model'!M318)</f>
        <v>14.5</v>
      </c>
      <c r="K9426" s="14" t="n">
        <f aca="false">J9426-H9426</f>
        <v>-14.42</v>
      </c>
      <c r="L9426" s="14" t="n">
        <f aca="false">G9426-H9426</f>
        <v>-16.42</v>
      </c>
    </row>
    <row r="9427" customFormat="false" ht="15" hidden="false" customHeight="false" outlineLevel="0" collapsed="false">
      <c r="A9427" s="2" t="s">
        <v>142</v>
      </c>
      <c r="B9427" s="2" t="s">
        <v>142</v>
      </c>
      <c r="C9427" s="2" t="s">
        <v>47</v>
      </c>
      <c r="D9427" s="2" t="s">
        <v>10</v>
      </c>
      <c r="E9427" s="2" t="s">
        <v>74</v>
      </c>
      <c r="F9427" s="2" t="s">
        <v>977</v>
      </c>
      <c r="G9427" s="14" t="n">
        <v>9.5</v>
      </c>
      <c r="H9427" s="14" t="n">
        <v>6.41</v>
      </c>
      <c r="I9427" s="14" t="n">
        <v>9.5</v>
      </c>
      <c r="J9427" s="23" t="n">
        <f aca="false">IF(AND(E9427="Priority",ISNUMBER('Cost model'!N632)),'Cost model'!N632,'Cost model'!M632)</f>
        <v>9.5</v>
      </c>
      <c r="K9427" s="14" t="n">
        <f aca="false">J9427-H9427</f>
        <v>3.09</v>
      </c>
      <c r="L9427" s="14" t="n">
        <f aca="false">G9427-H9427</f>
        <v>3.09</v>
      </c>
    </row>
    <row r="9428" customFormat="false" ht="15" hidden="false" customHeight="false" outlineLevel="0" collapsed="false">
      <c r="A9428" s="2" t="s">
        <v>174</v>
      </c>
      <c r="B9428" s="2" t="s">
        <v>174</v>
      </c>
      <c r="C9428" s="2" t="s">
        <v>48</v>
      </c>
      <c r="D9428" s="2" t="s">
        <v>14</v>
      </c>
      <c r="E9428" s="2" t="s">
        <v>74</v>
      </c>
      <c r="F9428" s="2" t="s">
        <v>977</v>
      </c>
      <c r="G9428" s="14" t="n">
        <v>45</v>
      </c>
      <c r="H9428" s="14" t="n">
        <v>59.65</v>
      </c>
      <c r="I9428" s="14" t="n">
        <v>45</v>
      </c>
      <c r="J9428" s="23" t="n">
        <f aca="false">IF(AND(E9428="Priority",ISNUMBER('Cost model'!N177)),'Cost model'!N177,'Cost model'!M177)</f>
        <v>110</v>
      </c>
      <c r="K9428" s="14" t="n">
        <f aca="false">J9428-H9428</f>
        <v>50.35</v>
      </c>
      <c r="L9428" s="14" t="n">
        <f aca="false">G9428-H9428</f>
        <v>-14.65</v>
      </c>
    </row>
    <row r="9429" customFormat="false" ht="15" hidden="false" customHeight="false" outlineLevel="0" collapsed="false">
      <c r="A9429" s="2" t="s">
        <v>174</v>
      </c>
      <c r="B9429" s="2" t="s">
        <v>174</v>
      </c>
      <c r="C9429" s="2" t="s">
        <v>49</v>
      </c>
      <c r="D9429" s="2" t="s">
        <v>10</v>
      </c>
      <c r="E9429" s="2" t="s">
        <v>74</v>
      </c>
      <c r="F9429" s="2" t="s">
        <v>977</v>
      </c>
      <c r="G9429" s="14" t="n">
        <v>17.5</v>
      </c>
      <c r="H9429" s="14" t="n">
        <v>15.46</v>
      </c>
      <c r="I9429" s="14" t="n">
        <v>17.5</v>
      </c>
      <c r="J9429" s="23" t="n">
        <f aca="false">IF(AND(E9429="Priority",ISNUMBER('Cost model'!N169)),'Cost model'!N169,'Cost model'!M169)</f>
        <v>18.5</v>
      </c>
      <c r="K9429" s="14" t="n">
        <f aca="false">J9429-H9429</f>
        <v>3.04</v>
      </c>
      <c r="L9429" s="14" t="n">
        <f aca="false">G9429-H9429</f>
        <v>2.04</v>
      </c>
    </row>
    <row r="9430" customFormat="false" ht="15" hidden="false" customHeight="false" outlineLevel="0" collapsed="false">
      <c r="A9430" s="2" t="s">
        <v>174</v>
      </c>
      <c r="B9430" s="2" t="s">
        <v>174</v>
      </c>
      <c r="C9430" s="2" t="s">
        <v>47</v>
      </c>
      <c r="D9430" s="2" t="s">
        <v>12</v>
      </c>
      <c r="E9430" s="2" t="s">
        <v>83</v>
      </c>
      <c r="F9430" s="2" t="s">
        <v>977</v>
      </c>
      <c r="G9430" s="14" t="n">
        <v>19.5</v>
      </c>
      <c r="H9430" s="14" t="n">
        <v>41.81</v>
      </c>
      <c r="I9430" s="14" t="n">
        <v>19.5</v>
      </c>
      <c r="J9430" s="23" t="n">
        <f aca="false">IF(AND(E9430="Priority",ISNUMBER('Cost model'!N170)),'Cost model'!N170,'Cost model'!M170)</f>
        <v>35</v>
      </c>
      <c r="K9430" s="14" t="n">
        <f aca="false">J9430-H9430</f>
        <v>-6.81</v>
      </c>
      <c r="L9430" s="14" t="n">
        <f aca="false">G9430-H9430</f>
        <v>-22.31</v>
      </c>
    </row>
    <row r="9431" customFormat="false" ht="15" hidden="false" customHeight="false" outlineLevel="0" collapsed="false">
      <c r="A9431" s="2" t="s">
        <v>158</v>
      </c>
      <c r="B9431" s="2" t="s">
        <v>158</v>
      </c>
      <c r="C9431" s="2" t="s">
        <v>49</v>
      </c>
      <c r="D9431" s="2" t="s">
        <v>12</v>
      </c>
      <c r="E9431" s="2" t="s">
        <v>74</v>
      </c>
      <c r="F9431" s="2" t="s">
        <v>977</v>
      </c>
      <c r="G9431" s="14" t="n">
        <v>19.5</v>
      </c>
      <c r="H9431" s="14" t="n">
        <v>30.87</v>
      </c>
      <c r="I9431" s="14" t="n">
        <v>19.5</v>
      </c>
      <c r="J9431" s="23" t="n">
        <f aca="false">IF(AND(E9431="Priority",ISNUMBER('Cost model'!N427)),'Cost model'!N427,'Cost model'!M427)</f>
        <v>28.5</v>
      </c>
      <c r="K9431" s="14" t="n">
        <f aca="false">J9431-H9431</f>
        <v>-2.37</v>
      </c>
      <c r="L9431" s="14" t="n">
        <f aca="false">G9431-H9431</f>
        <v>-11.37</v>
      </c>
    </row>
    <row r="9432" customFormat="false" ht="15" hidden="false" customHeight="false" outlineLevel="0" collapsed="false">
      <c r="A9432" s="2" t="s">
        <v>142</v>
      </c>
      <c r="B9432" s="2" t="s">
        <v>142</v>
      </c>
      <c r="C9432" s="2" t="s">
        <v>48</v>
      </c>
      <c r="D9432" s="2" t="s">
        <v>10</v>
      </c>
      <c r="E9432" s="2" t="s">
        <v>74</v>
      </c>
      <c r="F9432" s="2" t="s">
        <v>977</v>
      </c>
      <c r="G9432" s="14" t="n">
        <v>12.5</v>
      </c>
      <c r="H9432" s="14" t="n">
        <v>10.09</v>
      </c>
      <c r="I9432" s="14" t="n">
        <v>12.5</v>
      </c>
      <c r="J9432" s="23" t="n">
        <f aca="false">IF(AND(E9432="Priority",ISNUMBER('Cost model'!N633)),'Cost model'!N633,'Cost model'!M633)</f>
        <v>11.5</v>
      </c>
      <c r="K9432" s="14" t="n">
        <f aca="false">J9432-H9432</f>
        <v>1.41</v>
      </c>
      <c r="L9432" s="14" t="n">
        <f aca="false">G9432-H9432</f>
        <v>2.41</v>
      </c>
    </row>
    <row r="9433" customFormat="false" ht="15" hidden="false" customHeight="false" outlineLevel="0" collapsed="false">
      <c r="A9433" s="2" t="s">
        <v>142</v>
      </c>
      <c r="B9433" s="2" t="s">
        <v>142</v>
      </c>
      <c r="C9433" s="2" t="s">
        <v>47</v>
      </c>
      <c r="D9433" s="2" t="s">
        <v>10</v>
      </c>
      <c r="E9433" s="2" t="s">
        <v>83</v>
      </c>
      <c r="F9433" s="2" t="s">
        <v>977</v>
      </c>
      <c r="G9433" s="14" t="n">
        <v>14.5</v>
      </c>
      <c r="H9433" s="14" t="n">
        <v>23.88</v>
      </c>
      <c r="I9433" s="14" t="n">
        <v>14.5</v>
      </c>
      <c r="J9433" s="23" t="n">
        <f aca="false">IF(AND(E9433="Priority",ISNUMBER('Cost model'!N632)),'Cost model'!N632,'Cost model'!M632)</f>
        <v>14.5</v>
      </c>
      <c r="K9433" s="14" t="n">
        <f aca="false">J9433-H9433</f>
        <v>-9.38</v>
      </c>
      <c r="L9433" s="14" t="n">
        <f aca="false">G9433-H9433</f>
        <v>-9.38</v>
      </c>
    </row>
    <row r="9434" customFormat="false" ht="15" hidden="false" customHeight="false" outlineLevel="0" collapsed="false">
      <c r="A9434" s="2" t="s">
        <v>124</v>
      </c>
      <c r="B9434" s="2" t="s">
        <v>124</v>
      </c>
      <c r="C9434" s="2" t="s">
        <v>48</v>
      </c>
      <c r="D9434" s="2" t="s">
        <v>12</v>
      </c>
      <c r="E9434" s="2" t="s">
        <v>74</v>
      </c>
      <c r="F9434" s="2" t="s">
        <v>977</v>
      </c>
      <c r="G9434" s="14" t="n">
        <v>12.5</v>
      </c>
      <c r="H9434" s="14" t="n">
        <v>9.79</v>
      </c>
      <c r="I9434" s="14" t="n">
        <v>12.5</v>
      </c>
      <c r="J9434" s="23" t="n">
        <f aca="false">IF(AND(E9434="Priority",ISNUMBER('Cost model'!N321)),'Cost model'!N321,'Cost model'!M321)</f>
        <v>40</v>
      </c>
      <c r="K9434" s="14" t="n">
        <f aca="false">J9434-H9434</f>
        <v>30.21</v>
      </c>
      <c r="L9434" s="14" t="n">
        <f aca="false">G9434-H9434</f>
        <v>2.71</v>
      </c>
    </row>
    <row r="9435" customFormat="false" ht="15" hidden="false" customHeight="false" outlineLevel="0" collapsed="false">
      <c r="A9435" s="2" t="s">
        <v>221</v>
      </c>
      <c r="B9435" s="2" t="s">
        <v>158</v>
      </c>
      <c r="C9435" s="2" t="s">
        <v>49</v>
      </c>
      <c r="D9435" s="2" t="s">
        <v>10</v>
      </c>
      <c r="E9435" s="2" t="s">
        <v>74</v>
      </c>
      <c r="F9435" s="2" t="s">
        <v>976</v>
      </c>
      <c r="G9435" s="14" t="n">
        <v>17.5</v>
      </c>
      <c r="H9435" s="14" t="n">
        <v>14.45</v>
      </c>
      <c r="I9435" s="14" t="n">
        <v>17.5</v>
      </c>
      <c r="J9435" s="23" t="n">
        <f aca="false">IF(AND(E9435="Priority",ISNUMBER('Cost model'!N754)),'Cost model'!N754,'Cost model'!M754)</f>
        <v>23.5</v>
      </c>
      <c r="K9435" s="14" t="n">
        <f aca="false">J9435-H9435</f>
        <v>9.05</v>
      </c>
      <c r="L9435" s="14" t="n">
        <f aca="false">G9435-H9435</f>
        <v>3.05</v>
      </c>
    </row>
    <row r="9436" customFormat="false" ht="15" hidden="false" customHeight="false" outlineLevel="0" collapsed="false">
      <c r="A9436" s="2" t="s">
        <v>174</v>
      </c>
      <c r="B9436" s="2" t="s">
        <v>124</v>
      </c>
      <c r="C9436" s="2" t="s">
        <v>49</v>
      </c>
      <c r="D9436" s="2" t="s">
        <v>10</v>
      </c>
      <c r="E9436" s="2" t="s">
        <v>74</v>
      </c>
      <c r="F9436" s="2" t="s">
        <v>976</v>
      </c>
      <c r="G9436" s="14" t="n">
        <v>17.5</v>
      </c>
      <c r="H9436" s="14" t="n">
        <v>23.98</v>
      </c>
      <c r="I9436" s="14" t="n">
        <v>17.5</v>
      </c>
      <c r="J9436" s="23" t="n">
        <f aca="false">IF(AND(E9436="Priority",ISNUMBER('Cost model'!N109)),'Cost model'!N109,'Cost model'!M109)</f>
        <v>18.5</v>
      </c>
      <c r="K9436" s="14" t="n">
        <f aca="false">J9436-H9436</f>
        <v>-5.48</v>
      </c>
      <c r="L9436" s="14" t="n">
        <f aca="false">G9436-H9436</f>
        <v>-6.48</v>
      </c>
    </row>
    <row r="9437" customFormat="false" ht="15" hidden="false" customHeight="false" outlineLevel="0" collapsed="false">
      <c r="A9437" s="2" t="s">
        <v>221</v>
      </c>
      <c r="B9437" s="2" t="s">
        <v>142</v>
      </c>
      <c r="C9437" s="2" t="s">
        <v>47</v>
      </c>
      <c r="D9437" s="2" t="s">
        <v>10</v>
      </c>
      <c r="E9437" s="2" t="s">
        <v>74</v>
      </c>
      <c r="F9437" s="2" t="s">
        <v>976</v>
      </c>
      <c r="G9437" s="14" t="n">
        <v>14.5</v>
      </c>
      <c r="H9437" s="14" t="n">
        <v>26.69</v>
      </c>
      <c r="I9437" s="14" t="n">
        <v>19.5</v>
      </c>
      <c r="J9437" s="23" t="n">
        <f aca="false">IF(AND(E9437="Priority",ISNUMBER('Cost model'!N767)),'Cost model'!N767,'Cost model'!M767)</f>
        <v>15.5</v>
      </c>
      <c r="K9437" s="14" t="n">
        <f aca="false">J9437-H9437</f>
        <v>-11.19</v>
      </c>
      <c r="L9437" s="14" t="n">
        <f aca="false">G9437-H9437</f>
        <v>-12.19</v>
      </c>
    </row>
    <row r="9438" customFormat="false" ht="15" hidden="false" customHeight="false" outlineLevel="0" collapsed="false">
      <c r="A9438" s="2" t="s">
        <v>221</v>
      </c>
      <c r="B9438" s="2" t="s">
        <v>158</v>
      </c>
      <c r="C9438" s="2" t="s">
        <v>49</v>
      </c>
      <c r="D9438" s="2" t="s">
        <v>10</v>
      </c>
      <c r="E9438" s="2" t="s">
        <v>74</v>
      </c>
      <c r="F9438" s="2" t="s">
        <v>976</v>
      </c>
      <c r="G9438" s="14" t="n">
        <v>17.5</v>
      </c>
      <c r="H9438" s="14" t="n">
        <v>14.99</v>
      </c>
      <c r="I9438" s="14" t="n">
        <v>17.5</v>
      </c>
      <c r="J9438" s="23" t="n">
        <f aca="false">IF(AND(E9438="Priority",ISNUMBER('Cost model'!N754)),'Cost model'!N754,'Cost model'!M754)</f>
        <v>23.5</v>
      </c>
      <c r="K9438" s="14" t="n">
        <f aca="false">J9438-H9438</f>
        <v>8.51</v>
      </c>
      <c r="L9438" s="14" t="n">
        <f aca="false">G9438-H9438</f>
        <v>2.51</v>
      </c>
    </row>
    <row r="9439" customFormat="false" ht="15" hidden="false" customHeight="false" outlineLevel="0" collapsed="false">
      <c r="A9439" s="2" t="s">
        <v>124</v>
      </c>
      <c r="B9439" s="2" t="s">
        <v>221</v>
      </c>
      <c r="C9439" s="2" t="s">
        <v>48</v>
      </c>
      <c r="D9439" s="2" t="s">
        <v>12</v>
      </c>
      <c r="E9439" s="2" t="s">
        <v>74</v>
      </c>
      <c r="F9439" s="2" t="s">
        <v>976</v>
      </c>
      <c r="G9439" s="14" t="n">
        <v>12.5</v>
      </c>
      <c r="H9439" s="14" t="n">
        <v>31.52</v>
      </c>
      <c r="I9439" s="14" t="n">
        <v>24.5</v>
      </c>
      <c r="J9439" s="23" t="n">
        <f aca="false">IF(AND(E9439="Priority",ISNUMBER('Cost model'!N411)),'Cost model'!N411,'Cost model'!M411)</f>
        <v>50</v>
      </c>
      <c r="K9439" s="14" t="n">
        <f aca="false">J9439-H9439</f>
        <v>18.48</v>
      </c>
      <c r="L9439" s="14" t="n">
        <f aca="false">G9439-H9439</f>
        <v>-19.02</v>
      </c>
    </row>
    <row r="9440" customFormat="false" ht="15" hidden="false" customHeight="false" outlineLevel="0" collapsed="false">
      <c r="A9440" s="2" t="s">
        <v>124</v>
      </c>
      <c r="B9440" s="2" t="s">
        <v>124</v>
      </c>
      <c r="C9440" s="2" t="s">
        <v>48</v>
      </c>
      <c r="D9440" s="2" t="s">
        <v>10</v>
      </c>
      <c r="E9440" s="2" t="s">
        <v>74</v>
      </c>
      <c r="F9440" s="2" t="s">
        <v>977</v>
      </c>
      <c r="G9440" s="14" t="n">
        <v>12.5</v>
      </c>
      <c r="H9440" s="14" t="n">
        <v>10.88</v>
      </c>
      <c r="I9440" s="14" t="n">
        <v>12.5</v>
      </c>
      <c r="J9440" s="23" t="n">
        <f aca="false">IF(AND(E9440="Priority",ISNUMBER('Cost model'!N318)),'Cost model'!N318,'Cost model'!M318)</f>
        <v>14.5</v>
      </c>
      <c r="K9440" s="14" t="n">
        <f aca="false">J9440-H9440</f>
        <v>3.62</v>
      </c>
      <c r="L9440" s="14" t="n">
        <f aca="false">G9440-H9440</f>
        <v>1.62</v>
      </c>
    </row>
    <row r="9441" customFormat="false" ht="15" hidden="false" customHeight="false" outlineLevel="0" collapsed="false">
      <c r="A9441" s="2" t="s">
        <v>124</v>
      </c>
      <c r="B9441" s="2" t="s">
        <v>124</v>
      </c>
      <c r="C9441" s="2" t="s">
        <v>49</v>
      </c>
      <c r="D9441" s="2" t="s">
        <v>12</v>
      </c>
      <c r="E9441" s="2" t="s">
        <v>74</v>
      </c>
      <c r="F9441" s="2" t="s">
        <v>977</v>
      </c>
      <c r="G9441" s="14" t="n">
        <v>19.5</v>
      </c>
      <c r="H9441" s="14" t="n">
        <v>82.04</v>
      </c>
      <c r="I9441" s="14" t="n">
        <v>19.5</v>
      </c>
      <c r="J9441" s="23" t="n">
        <f aca="false">IF(AND(E9441="Priority",ISNUMBER('Cost model'!N322)),'Cost model'!N322,'Cost model'!M322)</f>
        <v>50</v>
      </c>
      <c r="K9441" s="14" t="n">
        <f aca="false">J9441-H9441</f>
        <v>-32.04</v>
      </c>
      <c r="L9441" s="14" t="n">
        <f aca="false">G9441-H9441</f>
        <v>-62.54</v>
      </c>
    </row>
    <row r="9442" customFormat="false" ht="15" hidden="false" customHeight="false" outlineLevel="0" collapsed="false">
      <c r="A9442" s="2" t="s">
        <v>174</v>
      </c>
      <c r="B9442" s="2" t="s">
        <v>142</v>
      </c>
      <c r="C9442" s="2" t="s">
        <v>49</v>
      </c>
      <c r="D9442" s="2" t="s">
        <v>10</v>
      </c>
      <c r="E9442" s="2" t="s">
        <v>74</v>
      </c>
      <c r="F9442" s="2" t="s">
        <v>976</v>
      </c>
      <c r="G9442" s="14" t="n">
        <v>17.5</v>
      </c>
      <c r="H9442" s="14" t="n">
        <v>11.08</v>
      </c>
      <c r="I9442" s="14" t="n">
        <v>17.5</v>
      </c>
      <c r="J9442" s="23" t="n">
        <f aca="false">IF(AND(E9442="Priority",ISNUMBER('Cost model'!N124)),'Cost model'!N124,'Cost model'!M124)</f>
        <v>21.5</v>
      </c>
      <c r="K9442" s="14" t="n">
        <f aca="false">J9442-H9442</f>
        <v>10.42</v>
      </c>
      <c r="L9442" s="14" t="n">
        <f aca="false">G9442-H9442</f>
        <v>6.42</v>
      </c>
    </row>
    <row r="9443" customFormat="false" ht="15" hidden="false" customHeight="false" outlineLevel="0" collapsed="false">
      <c r="A9443" s="2" t="s">
        <v>174</v>
      </c>
      <c r="B9443" s="2" t="s">
        <v>174</v>
      </c>
      <c r="C9443" s="2" t="s">
        <v>47</v>
      </c>
      <c r="D9443" s="2" t="s">
        <v>10</v>
      </c>
      <c r="E9443" s="2" t="s">
        <v>74</v>
      </c>
      <c r="F9443" s="2" t="s">
        <v>977</v>
      </c>
      <c r="G9443" s="14" t="n">
        <v>9.5</v>
      </c>
      <c r="H9443" s="14" t="n">
        <v>6.6</v>
      </c>
      <c r="I9443" s="14" t="n">
        <v>9.5</v>
      </c>
      <c r="J9443" s="23" t="n">
        <f aca="false">IF(AND(E9443="Priority",ISNUMBER('Cost model'!N167)),'Cost model'!N167,'Cost model'!M167)</f>
        <v>8.5</v>
      </c>
      <c r="K9443" s="14" t="n">
        <f aca="false">J9443-H9443</f>
        <v>1.9</v>
      </c>
      <c r="L9443" s="14" t="n">
        <f aca="false">G9443-H9443</f>
        <v>2.9</v>
      </c>
    </row>
    <row r="9444" customFormat="false" ht="15" hidden="false" customHeight="false" outlineLevel="0" collapsed="false">
      <c r="A9444" s="2" t="s">
        <v>174</v>
      </c>
      <c r="B9444" s="2" t="s">
        <v>142</v>
      </c>
      <c r="C9444" s="2" t="s">
        <v>48</v>
      </c>
      <c r="D9444" s="2" t="s">
        <v>12</v>
      </c>
      <c r="E9444" s="2" t="s">
        <v>74</v>
      </c>
      <c r="F9444" s="2" t="s">
        <v>976</v>
      </c>
      <c r="G9444" s="14" t="n">
        <v>12.5</v>
      </c>
      <c r="H9444" s="14" t="n">
        <v>65.03</v>
      </c>
      <c r="I9444" s="14" t="n">
        <v>12.5</v>
      </c>
      <c r="J9444" s="23" t="n">
        <f aca="false">IF(AND(E9444="Priority",ISNUMBER('Cost model'!N126)),'Cost model'!N126,'Cost model'!M126)</f>
        <v>45</v>
      </c>
      <c r="K9444" s="14" t="n">
        <f aca="false">J9444-H9444</f>
        <v>-20.03</v>
      </c>
      <c r="L9444" s="14" t="n">
        <f aca="false">G9444-H9444</f>
        <v>-52.53</v>
      </c>
    </row>
    <row r="9445" customFormat="false" ht="15" hidden="false" customHeight="false" outlineLevel="0" collapsed="false">
      <c r="A9445" s="2" t="s">
        <v>124</v>
      </c>
      <c r="B9445" s="2" t="s">
        <v>124</v>
      </c>
      <c r="C9445" s="2" t="s">
        <v>48</v>
      </c>
      <c r="D9445" s="2" t="s">
        <v>14</v>
      </c>
      <c r="E9445" s="2" t="s">
        <v>74</v>
      </c>
      <c r="F9445" s="2" t="s">
        <v>977</v>
      </c>
      <c r="G9445" s="14" t="n">
        <v>45</v>
      </c>
      <c r="H9445" s="14" t="n">
        <v>159.25</v>
      </c>
      <c r="I9445" s="14" t="n">
        <v>45</v>
      </c>
      <c r="J9445" s="23" t="n">
        <f aca="false">IF(AND(E9445="Priority",ISNUMBER('Cost model'!N327)),'Cost model'!N327,'Cost model'!M327)</f>
        <v>130</v>
      </c>
      <c r="K9445" s="14" t="n">
        <f aca="false">J9445-H9445</f>
        <v>-29.25</v>
      </c>
      <c r="L9445" s="14" t="n">
        <f aca="false">G9445-H9445</f>
        <v>-114.25</v>
      </c>
    </row>
    <row r="9446" customFormat="false" ht="15" hidden="false" customHeight="false" outlineLevel="0" collapsed="false">
      <c r="A9446" s="2" t="s">
        <v>123</v>
      </c>
      <c r="B9446" s="2" t="s">
        <v>124</v>
      </c>
      <c r="C9446" s="2" t="s">
        <v>47</v>
      </c>
      <c r="D9446" s="2" t="s">
        <v>12</v>
      </c>
      <c r="E9446" s="2" t="s">
        <v>74</v>
      </c>
      <c r="F9446" s="2" t="s">
        <v>976</v>
      </c>
      <c r="G9446" s="14" t="n">
        <v>19.5</v>
      </c>
      <c r="H9446" s="14" t="n">
        <v>49.61</v>
      </c>
      <c r="I9446" s="14" t="n">
        <v>19.5</v>
      </c>
      <c r="J9446" s="23" t="n">
        <f aca="false">IF(AND(E9446="Priority",ISNUMBER('Cost model'!N5)),'Cost model'!N5,'Cost model'!M5)</f>
        <v>35</v>
      </c>
      <c r="K9446" s="14" t="n">
        <f aca="false">J9446-H9446</f>
        <v>-14.61</v>
      </c>
      <c r="L9446" s="14" t="n">
        <f aca="false">G9446-H9446</f>
        <v>-30.11</v>
      </c>
    </row>
    <row r="9447" customFormat="false" ht="15" hidden="false" customHeight="false" outlineLevel="0" collapsed="false">
      <c r="A9447" s="2" t="s">
        <v>174</v>
      </c>
      <c r="B9447" s="2" t="s">
        <v>174</v>
      </c>
      <c r="C9447" s="2" t="s">
        <v>49</v>
      </c>
      <c r="D9447" s="2" t="s">
        <v>10</v>
      </c>
      <c r="E9447" s="2" t="s">
        <v>74</v>
      </c>
      <c r="F9447" s="2" t="s">
        <v>977</v>
      </c>
      <c r="G9447" s="14" t="n">
        <v>17.5</v>
      </c>
      <c r="H9447" s="14" t="n">
        <v>12.43</v>
      </c>
      <c r="I9447" s="14" t="n">
        <v>17.5</v>
      </c>
      <c r="J9447" s="23" t="n">
        <f aca="false">IF(AND(E9447="Priority",ISNUMBER('Cost model'!N169)),'Cost model'!N169,'Cost model'!M169)</f>
        <v>18.5</v>
      </c>
      <c r="K9447" s="14" t="n">
        <f aca="false">J9447-H9447</f>
        <v>6.07</v>
      </c>
      <c r="L9447" s="14" t="n">
        <f aca="false">G9447-H9447</f>
        <v>5.07</v>
      </c>
    </row>
    <row r="9448" customFormat="false" ht="15" hidden="false" customHeight="false" outlineLevel="0" collapsed="false">
      <c r="A9448" s="2" t="s">
        <v>174</v>
      </c>
      <c r="B9448" s="2" t="s">
        <v>142</v>
      </c>
      <c r="C9448" s="2" t="s">
        <v>48</v>
      </c>
      <c r="D9448" s="2" t="s">
        <v>12</v>
      </c>
      <c r="E9448" s="2" t="s">
        <v>74</v>
      </c>
      <c r="F9448" s="2" t="s">
        <v>976</v>
      </c>
      <c r="G9448" s="14" t="n">
        <v>12.5</v>
      </c>
      <c r="H9448" s="14" t="n">
        <v>44.14</v>
      </c>
      <c r="I9448" s="14" t="n">
        <v>12.5</v>
      </c>
      <c r="J9448" s="23" t="n">
        <f aca="false">IF(AND(E9448="Priority",ISNUMBER('Cost model'!N126)),'Cost model'!N126,'Cost model'!M126)</f>
        <v>45</v>
      </c>
      <c r="K9448" s="14" t="n">
        <f aca="false">J9448-H9448</f>
        <v>0.859999999999999</v>
      </c>
      <c r="L9448" s="14" t="n">
        <f aca="false">G9448-H9448</f>
        <v>-31.64</v>
      </c>
    </row>
    <row r="9449" customFormat="false" ht="15" hidden="false" customHeight="false" outlineLevel="0" collapsed="false">
      <c r="A9449" s="2" t="s">
        <v>174</v>
      </c>
      <c r="B9449" s="2" t="s">
        <v>174</v>
      </c>
      <c r="C9449" s="2" t="s">
        <v>47</v>
      </c>
      <c r="D9449" s="2" t="s">
        <v>10</v>
      </c>
      <c r="E9449" s="2" t="s">
        <v>83</v>
      </c>
      <c r="F9449" s="2" t="s">
        <v>977</v>
      </c>
      <c r="G9449" s="14" t="n">
        <v>14.5</v>
      </c>
      <c r="H9449" s="14" t="n">
        <v>10.63</v>
      </c>
      <c r="I9449" s="14" t="n">
        <v>14.5</v>
      </c>
      <c r="J9449" s="23" t="n">
        <f aca="false">IF(AND(E9449="Priority",ISNUMBER('Cost model'!N167)),'Cost model'!N167,'Cost model'!M167)</f>
        <v>13.5</v>
      </c>
      <c r="K9449" s="14" t="n">
        <f aca="false">J9449-H9449</f>
        <v>2.87</v>
      </c>
      <c r="L9449" s="14" t="n">
        <f aca="false">G9449-H9449</f>
        <v>3.87</v>
      </c>
    </row>
    <row r="9450" customFormat="false" ht="15" hidden="false" customHeight="false" outlineLevel="0" collapsed="false">
      <c r="A9450" s="2" t="s">
        <v>142</v>
      </c>
      <c r="B9450" s="2" t="s">
        <v>124</v>
      </c>
      <c r="C9450" s="2" t="s">
        <v>49</v>
      </c>
      <c r="D9450" s="2" t="s">
        <v>10</v>
      </c>
      <c r="E9450" s="2" t="s">
        <v>74</v>
      </c>
      <c r="F9450" s="2" t="s">
        <v>976</v>
      </c>
      <c r="G9450" s="14" t="n">
        <v>17.5</v>
      </c>
      <c r="H9450" s="14" t="n">
        <v>20.31</v>
      </c>
      <c r="I9450" s="14" t="n">
        <v>17.5</v>
      </c>
      <c r="J9450" s="23" t="n">
        <f aca="false">IF(AND(E9450="Priority",ISNUMBER('Cost model'!N664)),'Cost model'!N664,'Cost model'!M664)</f>
        <v>19.5</v>
      </c>
      <c r="K9450" s="14" t="n">
        <f aca="false">J9450-H9450</f>
        <v>-0.809999999999999</v>
      </c>
      <c r="L9450" s="14" t="n">
        <f aca="false">G9450-H9450</f>
        <v>-2.81</v>
      </c>
    </row>
    <row r="9451" customFormat="false" ht="15" hidden="false" customHeight="false" outlineLevel="0" collapsed="false">
      <c r="A9451" s="2" t="s">
        <v>221</v>
      </c>
      <c r="B9451" s="2" t="s">
        <v>221</v>
      </c>
      <c r="C9451" s="2" t="s">
        <v>49</v>
      </c>
      <c r="D9451" s="2" t="s">
        <v>12</v>
      </c>
      <c r="E9451" s="2" t="s">
        <v>83</v>
      </c>
      <c r="F9451" s="2" t="s">
        <v>977</v>
      </c>
      <c r="G9451" s="14" t="n">
        <v>29.5</v>
      </c>
      <c r="H9451" s="14" t="n">
        <v>54.25</v>
      </c>
      <c r="I9451" s="14" t="n">
        <v>29.5</v>
      </c>
      <c r="J9451" s="23" t="n">
        <f aca="false">IF(AND(E9451="Priority",ISNUMBER('Cost model'!N742)),'Cost model'!N742,'Cost model'!M742)</f>
        <v>80</v>
      </c>
      <c r="K9451" s="14" t="n">
        <f aca="false">J9451-H9451</f>
        <v>25.75</v>
      </c>
      <c r="L9451" s="14" t="n">
        <f aca="false">G9451-H9451</f>
        <v>-24.75</v>
      </c>
    </row>
    <row r="9452" customFormat="false" ht="15" hidden="false" customHeight="false" outlineLevel="0" collapsed="false">
      <c r="A9452" s="2" t="s">
        <v>124</v>
      </c>
      <c r="B9452" s="2" t="s">
        <v>124</v>
      </c>
      <c r="C9452" s="2" t="s">
        <v>47</v>
      </c>
      <c r="D9452" s="2" t="s">
        <v>10</v>
      </c>
      <c r="E9452" s="2" t="s">
        <v>74</v>
      </c>
      <c r="F9452" s="2" t="s">
        <v>977</v>
      </c>
      <c r="G9452" s="14" t="n">
        <v>9.5</v>
      </c>
      <c r="H9452" s="14" t="n">
        <v>7.89</v>
      </c>
      <c r="I9452" s="14" t="n">
        <v>9.5</v>
      </c>
      <c r="J9452" s="23" t="n">
        <f aca="false">IF(AND(E9452="Priority",ISNUMBER('Cost model'!N317)),'Cost model'!N317,'Cost model'!M317)</f>
        <v>10.5</v>
      </c>
      <c r="K9452" s="14" t="n">
        <f aca="false">J9452-H9452</f>
        <v>2.61</v>
      </c>
      <c r="L9452" s="14" t="n">
        <f aca="false">G9452-H9452</f>
        <v>1.61</v>
      </c>
    </row>
    <row r="9453" customFormat="false" ht="15" hidden="false" customHeight="false" outlineLevel="0" collapsed="false">
      <c r="A9453" s="2" t="s">
        <v>174</v>
      </c>
      <c r="B9453" s="2" t="s">
        <v>174</v>
      </c>
      <c r="C9453" s="2" t="s">
        <v>47</v>
      </c>
      <c r="D9453" s="2" t="s">
        <v>10</v>
      </c>
      <c r="E9453" s="2" t="s">
        <v>74</v>
      </c>
      <c r="F9453" s="2" t="s">
        <v>977</v>
      </c>
      <c r="G9453" s="14" t="n">
        <v>9.5</v>
      </c>
      <c r="H9453" s="14" t="n">
        <v>6.82</v>
      </c>
      <c r="I9453" s="14" t="n">
        <v>9.5</v>
      </c>
      <c r="J9453" s="23" t="n">
        <f aca="false">IF(AND(E9453="Priority",ISNUMBER('Cost model'!N167)),'Cost model'!N167,'Cost model'!M167)</f>
        <v>8.5</v>
      </c>
      <c r="K9453" s="14" t="n">
        <f aca="false">J9453-H9453</f>
        <v>1.68</v>
      </c>
      <c r="L9453" s="14" t="n">
        <f aca="false">G9453-H9453</f>
        <v>2.68</v>
      </c>
    </row>
    <row r="9454" customFormat="false" ht="15" hidden="false" customHeight="false" outlineLevel="0" collapsed="false">
      <c r="A9454" s="2" t="s">
        <v>123</v>
      </c>
      <c r="B9454" s="2" t="s">
        <v>124</v>
      </c>
      <c r="C9454" s="2" t="s">
        <v>47</v>
      </c>
      <c r="D9454" s="2" t="s">
        <v>12</v>
      </c>
      <c r="E9454" s="2" t="s">
        <v>83</v>
      </c>
      <c r="F9454" s="2" t="s">
        <v>976</v>
      </c>
      <c r="G9454" s="14" t="n">
        <v>24.5</v>
      </c>
      <c r="H9454" s="14" t="n">
        <v>27.1</v>
      </c>
      <c r="I9454" s="14" t="n">
        <v>24.5</v>
      </c>
      <c r="J9454" s="23" t="n">
        <f aca="false">IF(AND(E9454="Priority",ISNUMBER('Cost model'!N5)),'Cost model'!N5,'Cost model'!M5)</f>
        <v>45</v>
      </c>
      <c r="K9454" s="14" t="n">
        <f aca="false">J9454-H9454</f>
        <v>17.9</v>
      </c>
      <c r="L9454" s="14" t="n">
        <f aca="false">G9454-H9454</f>
        <v>-2.6</v>
      </c>
    </row>
    <row r="9455" customFormat="false" ht="15" hidden="false" customHeight="false" outlineLevel="0" collapsed="false">
      <c r="A9455" s="2" t="s">
        <v>142</v>
      </c>
      <c r="B9455" s="2" t="s">
        <v>142</v>
      </c>
      <c r="C9455" s="2" t="s">
        <v>47</v>
      </c>
      <c r="D9455" s="2" t="s">
        <v>14</v>
      </c>
      <c r="E9455" s="2" t="s">
        <v>74</v>
      </c>
      <c r="F9455" s="2" t="s">
        <v>977</v>
      </c>
      <c r="G9455" s="14" t="n">
        <v>25</v>
      </c>
      <c r="H9455" s="14" t="n">
        <v>136.8</v>
      </c>
      <c r="I9455" s="14" t="n">
        <v>25</v>
      </c>
      <c r="J9455" s="23" t="n">
        <f aca="false">IF(AND(E9455="Priority",ISNUMBER('Cost model'!N641)),'Cost model'!N641,'Cost model'!M641)</f>
        <v>75</v>
      </c>
      <c r="K9455" s="14" t="n">
        <f aca="false">J9455-H9455</f>
        <v>-61.8</v>
      </c>
      <c r="L9455" s="14" t="n">
        <f aca="false">G9455-H9455</f>
        <v>-111.8</v>
      </c>
    </row>
    <row r="9456" customFormat="false" ht="15" hidden="false" customHeight="false" outlineLevel="0" collapsed="false">
      <c r="A9456" s="2" t="s">
        <v>123</v>
      </c>
      <c r="B9456" s="2" t="s">
        <v>174</v>
      </c>
      <c r="C9456" s="2" t="s">
        <v>47</v>
      </c>
      <c r="D9456" s="2" t="s">
        <v>12</v>
      </c>
      <c r="E9456" s="2" t="s">
        <v>74</v>
      </c>
      <c r="F9456" s="2" t="s">
        <v>976</v>
      </c>
      <c r="G9456" s="14" t="n">
        <v>19.5</v>
      </c>
      <c r="H9456" s="14" t="n">
        <v>41.92</v>
      </c>
      <c r="I9456" s="14" t="n">
        <v>19.5</v>
      </c>
      <c r="J9456" s="23" t="n">
        <f aca="false">IF(AND(E9456="Priority",ISNUMBER('Cost model'!N50)),'Cost model'!N50,'Cost model'!M50)</f>
        <v>40</v>
      </c>
      <c r="K9456" s="14" t="n">
        <f aca="false">J9456-H9456</f>
        <v>-1.92</v>
      </c>
      <c r="L9456" s="14" t="n">
        <f aca="false">G9456-H9456</f>
        <v>-22.42</v>
      </c>
    </row>
    <row r="9457" customFormat="false" ht="15" hidden="false" customHeight="false" outlineLevel="0" collapsed="false">
      <c r="A9457" s="2" t="s">
        <v>124</v>
      </c>
      <c r="B9457" s="2" t="s">
        <v>124</v>
      </c>
      <c r="C9457" s="2" t="s">
        <v>47</v>
      </c>
      <c r="D9457" s="2" t="s">
        <v>12</v>
      </c>
      <c r="E9457" s="2" t="s">
        <v>74</v>
      </c>
      <c r="F9457" s="2" t="s">
        <v>977</v>
      </c>
      <c r="G9457" s="14" t="n">
        <v>9.5</v>
      </c>
      <c r="H9457" s="14" t="n">
        <v>25.42</v>
      </c>
      <c r="I9457" s="14" t="n">
        <v>9.5</v>
      </c>
      <c r="J9457" s="23" t="n">
        <f aca="false">IF(AND(E9457="Priority",ISNUMBER('Cost model'!N320)),'Cost model'!N320,'Cost model'!M320)</f>
        <v>24.5</v>
      </c>
      <c r="K9457" s="14" t="n">
        <f aca="false">J9457-H9457</f>
        <v>-0.920000000000002</v>
      </c>
      <c r="L9457" s="14" t="n">
        <f aca="false">G9457-H9457</f>
        <v>-15.92</v>
      </c>
    </row>
    <row r="9458" customFormat="false" ht="15" hidden="false" customHeight="false" outlineLevel="0" collapsed="false">
      <c r="A9458" s="2" t="s">
        <v>124</v>
      </c>
      <c r="B9458" s="2" t="s">
        <v>124</v>
      </c>
      <c r="C9458" s="2" t="s">
        <v>48</v>
      </c>
      <c r="D9458" s="2" t="s">
        <v>15</v>
      </c>
      <c r="E9458" s="2" t="s">
        <v>74</v>
      </c>
      <c r="F9458" s="2" t="s">
        <v>977</v>
      </c>
      <c r="G9458" s="14" t="n">
        <v>85</v>
      </c>
      <c r="H9458" s="14" t="n">
        <v>280.13</v>
      </c>
      <c r="I9458" s="14" t="n">
        <v>85</v>
      </c>
      <c r="J9458" s="23" t="n">
        <f aca="false">IF(AND(E9458="Priority",ISNUMBER('Cost model'!N330)),'Cost model'!N330,'Cost model'!M330)</f>
        <v>180</v>
      </c>
      <c r="K9458" s="14" t="n">
        <f aca="false">J9458-H9458</f>
        <v>-100.13</v>
      </c>
      <c r="L9458" s="14" t="n">
        <f aca="false">G9458-H9458</f>
        <v>-195.13</v>
      </c>
    </row>
    <row r="9459" customFormat="false" ht="15" hidden="false" customHeight="false" outlineLevel="0" collapsed="false">
      <c r="A9459" s="2" t="s">
        <v>174</v>
      </c>
      <c r="B9459" s="2" t="s">
        <v>174</v>
      </c>
      <c r="C9459" s="2" t="s">
        <v>49</v>
      </c>
      <c r="D9459" s="2" t="s">
        <v>12</v>
      </c>
      <c r="E9459" s="2" t="s">
        <v>74</v>
      </c>
      <c r="F9459" s="2" t="s">
        <v>977</v>
      </c>
      <c r="G9459" s="14" t="n">
        <v>19.5</v>
      </c>
      <c r="H9459" s="14" t="n">
        <v>25.31</v>
      </c>
      <c r="I9459" s="14" t="n">
        <v>19.5</v>
      </c>
      <c r="J9459" s="23" t="n">
        <f aca="false">IF(AND(E9459="Priority",ISNUMBER('Cost model'!N172)),'Cost model'!N172,'Cost model'!M172)</f>
        <v>45</v>
      </c>
      <c r="K9459" s="14" t="n">
        <f aca="false">J9459-H9459</f>
        <v>19.69</v>
      </c>
      <c r="L9459" s="14" t="n">
        <f aca="false">G9459-H9459</f>
        <v>-5.81</v>
      </c>
    </row>
    <row r="9460" customFormat="false" ht="15" hidden="false" customHeight="false" outlineLevel="0" collapsed="false">
      <c r="A9460" s="2" t="s">
        <v>142</v>
      </c>
      <c r="B9460" s="2" t="s">
        <v>142</v>
      </c>
      <c r="C9460" s="2" t="s">
        <v>47</v>
      </c>
      <c r="D9460" s="2" t="s">
        <v>10</v>
      </c>
      <c r="E9460" s="2" t="s">
        <v>74</v>
      </c>
      <c r="F9460" s="2" t="s">
        <v>977</v>
      </c>
      <c r="G9460" s="14" t="n">
        <v>9.5</v>
      </c>
      <c r="H9460" s="14" t="n">
        <v>27.89</v>
      </c>
      <c r="I9460" s="14" t="n">
        <v>9.5</v>
      </c>
      <c r="J9460" s="23" t="n">
        <f aca="false">IF(AND(E9460="Priority",ISNUMBER('Cost model'!N632)),'Cost model'!N632,'Cost model'!M632)</f>
        <v>9.5</v>
      </c>
      <c r="K9460" s="14" t="n">
        <f aca="false">J9460-H9460</f>
        <v>-18.39</v>
      </c>
      <c r="L9460" s="14" t="n">
        <f aca="false">G9460-H9460</f>
        <v>-18.39</v>
      </c>
    </row>
    <row r="9461" customFormat="false" ht="15" hidden="false" customHeight="false" outlineLevel="0" collapsed="false">
      <c r="A9461" s="2" t="s">
        <v>124</v>
      </c>
      <c r="B9461" s="2" t="s">
        <v>174</v>
      </c>
      <c r="C9461" s="2" t="s">
        <v>48</v>
      </c>
      <c r="D9461" s="2" t="s">
        <v>13</v>
      </c>
      <c r="E9461" s="2" t="s">
        <v>74</v>
      </c>
      <c r="F9461" s="2" t="s">
        <v>976</v>
      </c>
      <c r="G9461" s="14" t="n">
        <v>24.5</v>
      </c>
      <c r="H9461" s="14" t="n">
        <v>157.85</v>
      </c>
      <c r="I9461" s="14" t="n">
        <v>24.5</v>
      </c>
      <c r="J9461" s="23" t="n">
        <f aca="false">IF(AND(E9461="Priority",ISNUMBER('Cost model'!N369)),'Cost model'!N369,'Cost model'!M369)</f>
        <v>100</v>
      </c>
      <c r="K9461" s="14" t="n">
        <f aca="false">J9461-H9461</f>
        <v>-57.85</v>
      </c>
      <c r="L9461" s="14" t="n">
        <f aca="false">G9461-H9461</f>
        <v>-133.35</v>
      </c>
    </row>
    <row r="9462" customFormat="false" ht="15" hidden="false" customHeight="false" outlineLevel="0" collapsed="false">
      <c r="A9462" s="2" t="s">
        <v>124</v>
      </c>
      <c r="B9462" s="2" t="s">
        <v>124</v>
      </c>
      <c r="C9462" s="2" t="s">
        <v>47</v>
      </c>
      <c r="D9462" s="2" t="s">
        <v>14</v>
      </c>
      <c r="E9462" s="2" t="s">
        <v>74</v>
      </c>
      <c r="F9462" s="2" t="s">
        <v>977</v>
      </c>
      <c r="G9462" s="14" t="n">
        <v>25</v>
      </c>
      <c r="H9462" s="14" t="n">
        <v>75.6</v>
      </c>
      <c r="I9462" s="14" t="n">
        <v>25</v>
      </c>
      <c r="J9462" s="23" t="n">
        <f aca="false">IF(AND(E9462="Priority",ISNUMBER('Cost model'!N326)),'Cost model'!N326,'Cost model'!M326)</f>
        <v>110</v>
      </c>
      <c r="K9462" s="14" t="n">
        <f aca="false">J9462-H9462</f>
        <v>34.4</v>
      </c>
      <c r="L9462" s="14" t="n">
        <f aca="false">G9462-H9462</f>
        <v>-50.6</v>
      </c>
    </row>
    <row r="9463" customFormat="false" ht="15" hidden="false" customHeight="false" outlineLevel="0" collapsed="false">
      <c r="A9463" s="2" t="s">
        <v>205</v>
      </c>
      <c r="B9463" s="2" t="s">
        <v>142</v>
      </c>
      <c r="C9463" s="2" t="s">
        <v>48</v>
      </c>
      <c r="D9463" s="2" t="s">
        <v>12</v>
      </c>
      <c r="E9463" s="2" t="s">
        <v>74</v>
      </c>
      <c r="F9463" s="2" t="s">
        <v>976</v>
      </c>
      <c r="G9463" s="14" t="n">
        <v>19.5</v>
      </c>
      <c r="H9463" s="14" t="n">
        <v>40.38</v>
      </c>
      <c r="I9463" s="14" t="n">
        <v>19.5</v>
      </c>
      <c r="J9463" s="23" t="n">
        <f aca="false">IF(AND(E9463="Priority",ISNUMBER('Cost model'!N546)),'Cost model'!N546,'Cost model'!M546)</f>
        <v>60</v>
      </c>
      <c r="K9463" s="14" t="n">
        <f aca="false">J9463-H9463</f>
        <v>19.62</v>
      </c>
      <c r="L9463" s="14" t="n">
        <f aca="false">G9463-H9463</f>
        <v>-20.88</v>
      </c>
    </row>
    <row r="9464" customFormat="false" ht="15" hidden="false" customHeight="false" outlineLevel="0" collapsed="false">
      <c r="A9464" s="2" t="s">
        <v>142</v>
      </c>
      <c r="B9464" s="2" t="s">
        <v>142</v>
      </c>
      <c r="C9464" s="2" t="s">
        <v>47</v>
      </c>
      <c r="D9464" s="2" t="s">
        <v>10</v>
      </c>
      <c r="E9464" s="2" t="s">
        <v>83</v>
      </c>
      <c r="F9464" s="2" t="s">
        <v>977</v>
      </c>
      <c r="G9464" s="14" t="n">
        <v>14.5</v>
      </c>
      <c r="H9464" s="14" t="n">
        <v>37.69</v>
      </c>
      <c r="I9464" s="14" t="n">
        <v>14.5</v>
      </c>
      <c r="J9464" s="23" t="n">
        <f aca="false">IF(AND(E9464="Priority",ISNUMBER('Cost model'!N632)),'Cost model'!N632,'Cost model'!M632)</f>
        <v>14.5</v>
      </c>
      <c r="K9464" s="14" t="n">
        <f aca="false">J9464-H9464</f>
        <v>-23.19</v>
      </c>
      <c r="L9464" s="14" t="n">
        <f aca="false">G9464-H9464</f>
        <v>-23.19</v>
      </c>
    </row>
    <row r="9465" customFormat="false" ht="15" hidden="false" customHeight="false" outlineLevel="0" collapsed="false">
      <c r="A9465" s="2" t="s">
        <v>124</v>
      </c>
      <c r="B9465" s="2" t="s">
        <v>124</v>
      </c>
      <c r="C9465" s="2" t="s">
        <v>47</v>
      </c>
      <c r="D9465" s="2" t="s">
        <v>10</v>
      </c>
      <c r="E9465" s="2" t="s">
        <v>74</v>
      </c>
      <c r="F9465" s="2" t="s">
        <v>977</v>
      </c>
      <c r="G9465" s="14" t="n">
        <v>9.5</v>
      </c>
      <c r="H9465" s="14" t="n">
        <v>7.57</v>
      </c>
      <c r="I9465" s="14" t="n">
        <v>9.5</v>
      </c>
      <c r="J9465" s="23" t="n">
        <f aca="false">IF(AND(E9465="Priority",ISNUMBER('Cost model'!N317)),'Cost model'!N317,'Cost model'!M317)</f>
        <v>10.5</v>
      </c>
      <c r="K9465" s="14" t="n">
        <f aca="false">J9465-H9465</f>
        <v>2.93</v>
      </c>
      <c r="L9465" s="14" t="n">
        <f aca="false">G9465-H9465</f>
        <v>1.93</v>
      </c>
    </row>
    <row r="9466" customFormat="false" ht="15" hidden="false" customHeight="false" outlineLevel="0" collapsed="false">
      <c r="A9466" s="2" t="s">
        <v>221</v>
      </c>
      <c r="B9466" s="2" t="s">
        <v>221</v>
      </c>
      <c r="C9466" s="2" t="s">
        <v>47</v>
      </c>
      <c r="D9466" s="2" t="s">
        <v>10</v>
      </c>
      <c r="E9466" s="2" t="s">
        <v>83</v>
      </c>
      <c r="F9466" s="2" t="s">
        <v>977</v>
      </c>
      <c r="G9466" s="14" t="n">
        <v>14.5</v>
      </c>
      <c r="H9466" s="14" t="n">
        <v>14.1</v>
      </c>
      <c r="I9466" s="14" t="n">
        <v>14.5</v>
      </c>
      <c r="J9466" s="23" t="n">
        <f aca="false">IF(AND(E9466="Priority",ISNUMBER('Cost model'!N737)),'Cost model'!N737,'Cost model'!M737)</f>
        <v>13.5</v>
      </c>
      <c r="K9466" s="14" t="n">
        <f aca="false">J9466-H9466</f>
        <v>-0.6</v>
      </c>
      <c r="L9466" s="14" t="n">
        <f aca="false">G9466-H9466</f>
        <v>0.4</v>
      </c>
    </row>
    <row r="9467" customFormat="false" ht="15" hidden="false" customHeight="false" outlineLevel="0" collapsed="false">
      <c r="A9467" s="2" t="s">
        <v>124</v>
      </c>
      <c r="B9467" s="2" t="s">
        <v>124</v>
      </c>
      <c r="C9467" s="2" t="s">
        <v>49</v>
      </c>
      <c r="D9467" s="2" t="s">
        <v>13</v>
      </c>
      <c r="E9467" s="2" t="s">
        <v>74</v>
      </c>
      <c r="F9467" s="2" t="s">
        <v>977</v>
      </c>
      <c r="G9467" s="14" t="n">
        <v>50</v>
      </c>
      <c r="H9467" s="14" t="n">
        <v>57.38</v>
      </c>
      <c r="I9467" s="14" t="n">
        <v>50</v>
      </c>
      <c r="J9467" s="23" t="n">
        <f aca="false">IF(AND(E9467="Priority",ISNUMBER('Cost model'!N325)),'Cost model'!N325,'Cost model'!M325)</f>
        <v>110</v>
      </c>
      <c r="K9467" s="14" t="n">
        <f aca="false">J9467-H9467</f>
        <v>52.62</v>
      </c>
      <c r="L9467" s="14" t="n">
        <f aca="false">G9467-H9467</f>
        <v>-7.38</v>
      </c>
    </row>
    <row r="9468" customFormat="false" ht="15" hidden="false" customHeight="false" outlineLevel="0" collapsed="false">
      <c r="A9468" s="2" t="s">
        <v>174</v>
      </c>
      <c r="B9468" s="2" t="s">
        <v>174</v>
      </c>
      <c r="C9468" s="2" t="s">
        <v>49</v>
      </c>
      <c r="D9468" s="2" t="s">
        <v>13</v>
      </c>
      <c r="E9468" s="2" t="s">
        <v>74</v>
      </c>
      <c r="F9468" s="2" t="s">
        <v>977</v>
      </c>
      <c r="G9468" s="14" t="n">
        <v>50</v>
      </c>
      <c r="H9468" s="14" t="n">
        <v>178.2</v>
      </c>
      <c r="I9468" s="14" t="n">
        <v>50</v>
      </c>
      <c r="J9468" s="23" t="n">
        <f aca="false">IF(AND(E9468="Priority",ISNUMBER('Cost model'!N175)),'Cost model'!N175,'Cost model'!M175)</f>
        <v>75</v>
      </c>
      <c r="K9468" s="14" t="n">
        <f aca="false">J9468-H9468</f>
        <v>-103.2</v>
      </c>
      <c r="L9468" s="14" t="n">
        <f aca="false">G9468-H9468</f>
        <v>-128.2</v>
      </c>
    </row>
    <row r="9469" customFormat="false" ht="15" hidden="false" customHeight="false" outlineLevel="0" collapsed="false">
      <c r="A9469" s="2" t="s">
        <v>124</v>
      </c>
      <c r="B9469" s="2" t="s">
        <v>124</v>
      </c>
      <c r="C9469" s="2" t="s">
        <v>49</v>
      </c>
      <c r="D9469" s="2" t="s">
        <v>12</v>
      </c>
      <c r="E9469" s="2" t="s">
        <v>74</v>
      </c>
      <c r="F9469" s="2" t="s">
        <v>977</v>
      </c>
      <c r="G9469" s="14" t="n">
        <v>19.5</v>
      </c>
      <c r="H9469" s="14" t="n">
        <v>47.36</v>
      </c>
      <c r="I9469" s="14" t="n">
        <v>19.5</v>
      </c>
      <c r="J9469" s="23" t="n">
        <f aca="false">IF(AND(E9469="Priority",ISNUMBER('Cost model'!N322)),'Cost model'!N322,'Cost model'!M322)</f>
        <v>50</v>
      </c>
      <c r="K9469" s="14" t="n">
        <f aca="false">J9469-H9469</f>
        <v>2.64</v>
      </c>
      <c r="L9469" s="14" t="n">
        <f aca="false">G9469-H9469</f>
        <v>-27.86</v>
      </c>
    </row>
    <row r="9470" customFormat="false" ht="15" hidden="false" customHeight="false" outlineLevel="0" collapsed="false">
      <c r="A9470" s="2" t="s">
        <v>221</v>
      </c>
      <c r="B9470" s="2" t="s">
        <v>158</v>
      </c>
      <c r="C9470" s="2" t="s">
        <v>47</v>
      </c>
      <c r="D9470" s="2" t="s">
        <v>12</v>
      </c>
      <c r="E9470" s="2" t="s">
        <v>74</v>
      </c>
      <c r="F9470" s="2" t="s">
        <v>976</v>
      </c>
      <c r="G9470" s="14" t="n">
        <v>19.5</v>
      </c>
      <c r="H9470" s="14" t="n">
        <v>28.24</v>
      </c>
      <c r="I9470" s="14" t="n">
        <v>19.5</v>
      </c>
      <c r="J9470" s="23" t="n">
        <f aca="false">IF(AND(E9470="Priority",ISNUMBER('Cost model'!N755)),'Cost model'!N755,'Cost model'!M755)</f>
        <v>50</v>
      </c>
      <c r="K9470" s="14" t="n">
        <f aca="false">J9470-H9470</f>
        <v>21.76</v>
      </c>
      <c r="L9470" s="14" t="n">
        <f aca="false">G9470-H9470</f>
        <v>-8.74</v>
      </c>
    </row>
    <row r="9471" customFormat="false" ht="15" hidden="false" customHeight="false" outlineLevel="0" collapsed="false">
      <c r="A9471" s="2" t="s">
        <v>174</v>
      </c>
      <c r="B9471" s="2" t="s">
        <v>174</v>
      </c>
      <c r="C9471" s="2" t="s">
        <v>49</v>
      </c>
      <c r="D9471" s="2" t="s">
        <v>10</v>
      </c>
      <c r="E9471" s="2" t="s">
        <v>83</v>
      </c>
      <c r="F9471" s="2" t="s">
        <v>977</v>
      </c>
      <c r="G9471" s="14" t="n">
        <v>24.5</v>
      </c>
      <c r="H9471" s="14" t="n">
        <v>21.1</v>
      </c>
      <c r="I9471" s="14" t="n">
        <v>24.5</v>
      </c>
      <c r="J9471" s="23" t="n">
        <f aca="false">IF(AND(E9471="Priority",ISNUMBER('Cost model'!N169)),'Cost model'!N169,'Cost model'!M169)</f>
        <v>25.5</v>
      </c>
      <c r="K9471" s="14" t="n">
        <f aca="false">J9471-H9471</f>
        <v>4.4</v>
      </c>
      <c r="L9471" s="14" t="n">
        <f aca="false">G9471-H9471</f>
        <v>3.4</v>
      </c>
    </row>
    <row r="9472" customFormat="false" ht="15" hidden="false" customHeight="false" outlineLevel="0" collapsed="false">
      <c r="A9472" s="2" t="s">
        <v>221</v>
      </c>
      <c r="B9472" s="2" t="s">
        <v>221</v>
      </c>
      <c r="C9472" s="2" t="s">
        <v>47</v>
      </c>
      <c r="D9472" s="2" t="s">
        <v>10</v>
      </c>
      <c r="E9472" s="2" t="s">
        <v>74</v>
      </c>
      <c r="F9472" s="2" t="s">
        <v>977</v>
      </c>
      <c r="G9472" s="14" t="n">
        <v>9.5</v>
      </c>
      <c r="H9472" s="14" t="n">
        <v>6.69</v>
      </c>
      <c r="I9472" s="14" t="n">
        <v>9.5</v>
      </c>
      <c r="J9472" s="23" t="n">
        <f aca="false">IF(AND(E9472="Priority",ISNUMBER('Cost model'!N737)),'Cost model'!N737,'Cost model'!M737)</f>
        <v>8.5</v>
      </c>
      <c r="K9472" s="14" t="n">
        <f aca="false">J9472-H9472</f>
        <v>1.81</v>
      </c>
      <c r="L9472" s="14" t="n">
        <f aca="false">G9472-H9472</f>
        <v>2.81</v>
      </c>
    </row>
    <row r="9473" customFormat="false" ht="15" hidden="false" customHeight="false" outlineLevel="0" collapsed="false">
      <c r="A9473" s="2" t="s">
        <v>142</v>
      </c>
      <c r="B9473" s="2" t="s">
        <v>174</v>
      </c>
      <c r="C9473" s="2" t="s">
        <v>47</v>
      </c>
      <c r="D9473" s="2" t="s">
        <v>12</v>
      </c>
      <c r="E9473" s="2" t="s">
        <v>74</v>
      </c>
      <c r="F9473" s="2" t="s">
        <v>976</v>
      </c>
      <c r="G9473" s="14" t="n">
        <v>9.5</v>
      </c>
      <c r="H9473" s="14" t="n">
        <v>54.4</v>
      </c>
      <c r="I9473" s="14" t="n">
        <v>19.5</v>
      </c>
      <c r="J9473" s="23" t="n">
        <f aca="false">IF(AND(E9473="Priority",ISNUMBER('Cost model'!N695)),'Cost model'!N695,'Cost model'!M695)</f>
        <v>40</v>
      </c>
      <c r="K9473" s="14" t="n">
        <f aca="false">J9473-H9473</f>
        <v>-14.4</v>
      </c>
      <c r="L9473" s="14" t="n">
        <f aca="false">G9473-H9473</f>
        <v>-44.9</v>
      </c>
    </row>
    <row r="9474" customFormat="false" ht="15" hidden="false" customHeight="false" outlineLevel="0" collapsed="false">
      <c r="A9474" s="2" t="s">
        <v>142</v>
      </c>
      <c r="B9474" s="2" t="s">
        <v>124</v>
      </c>
      <c r="C9474" s="2" t="s">
        <v>47</v>
      </c>
      <c r="D9474" s="2" t="s">
        <v>13</v>
      </c>
      <c r="E9474" s="2" t="s">
        <v>74</v>
      </c>
      <c r="F9474" s="2" t="s">
        <v>976</v>
      </c>
      <c r="G9474" s="14" t="n">
        <v>19</v>
      </c>
      <c r="H9474" s="14" t="n">
        <v>68.87</v>
      </c>
      <c r="I9474" s="14" t="n">
        <v>24.5</v>
      </c>
      <c r="J9474" s="23" t="n">
        <f aca="false">IF(AND(E9474="Priority",ISNUMBER('Cost model'!N668)),'Cost model'!N668,'Cost model'!M668)</f>
        <v>75</v>
      </c>
      <c r="K9474" s="14" t="n">
        <f aca="false">J9474-H9474</f>
        <v>6.13</v>
      </c>
      <c r="L9474" s="14" t="n">
        <f aca="false">G9474-H9474</f>
        <v>-49.87</v>
      </c>
    </row>
    <row r="9475" customFormat="false" ht="15" hidden="false" customHeight="false" outlineLevel="0" collapsed="false">
      <c r="A9475" s="2" t="s">
        <v>124</v>
      </c>
      <c r="B9475" s="2" t="s">
        <v>124</v>
      </c>
      <c r="C9475" s="2" t="s">
        <v>49</v>
      </c>
      <c r="D9475" s="2" t="s">
        <v>10</v>
      </c>
      <c r="E9475" s="2" t="s">
        <v>74</v>
      </c>
      <c r="F9475" s="2" t="s">
        <v>977</v>
      </c>
      <c r="G9475" s="14" t="n">
        <v>17.5</v>
      </c>
      <c r="H9475" s="14" t="n">
        <v>10.65</v>
      </c>
      <c r="I9475" s="14" t="n">
        <v>17.5</v>
      </c>
      <c r="J9475" s="23" t="n">
        <f aca="false">IF(AND(E9475="Priority",ISNUMBER('Cost model'!N319)),'Cost model'!N319,'Cost model'!M319)</f>
        <v>16.5</v>
      </c>
      <c r="K9475" s="14" t="n">
        <f aca="false">J9475-H9475</f>
        <v>5.85</v>
      </c>
      <c r="L9475" s="14" t="n">
        <f aca="false">G9475-H9475</f>
        <v>6.85</v>
      </c>
    </row>
    <row r="9476" customFormat="false" ht="15" hidden="false" customHeight="false" outlineLevel="0" collapsed="false">
      <c r="A9476" s="2" t="s">
        <v>124</v>
      </c>
      <c r="B9476" s="2" t="s">
        <v>124</v>
      </c>
      <c r="C9476" s="2" t="s">
        <v>48</v>
      </c>
      <c r="D9476" s="2" t="s">
        <v>10</v>
      </c>
      <c r="E9476" s="2" t="s">
        <v>74</v>
      </c>
      <c r="F9476" s="2" t="s">
        <v>977</v>
      </c>
      <c r="G9476" s="14" t="n">
        <v>12.5</v>
      </c>
      <c r="H9476" s="14" t="n">
        <v>10.93</v>
      </c>
      <c r="I9476" s="14" t="n">
        <v>12.5</v>
      </c>
      <c r="J9476" s="23" t="n">
        <f aca="false">IF(AND(E9476="Priority",ISNUMBER('Cost model'!N318)),'Cost model'!N318,'Cost model'!M318)</f>
        <v>14.5</v>
      </c>
      <c r="K9476" s="14" t="n">
        <f aca="false">J9476-H9476</f>
        <v>3.57</v>
      </c>
      <c r="L9476" s="14" t="n">
        <f aca="false">G9476-H9476</f>
        <v>1.57</v>
      </c>
    </row>
    <row r="9477" customFormat="false" ht="15" hidden="false" customHeight="false" outlineLevel="0" collapsed="false">
      <c r="A9477" s="2" t="s">
        <v>174</v>
      </c>
      <c r="B9477" s="2" t="s">
        <v>174</v>
      </c>
      <c r="C9477" s="2" t="s">
        <v>49</v>
      </c>
      <c r="D9477" s="2" t="s">
        <v>12</v>
      </c>
      <c r="E9477" s="2" t="s">
        <v>74</v>
      </c>
      <c r="F9477" s="2" t="s">
        <v>977</v>
      </c>
      <c r="G9477" s="14" t="n">
        <v>19.5</v>
      </c>
      <c r="H9477" s="14" t="n">
        <v>58.77</v>
      </c>
      <c r="I9477" s="14" t="n">
        <v>19.5</v>
      </c>
      <c r="J9477" s="23" t="n">
        <f aca="false">IF(AND(E9477="Priority",ISNUMBER('Cost model'!N172)),'Cost model'!N172,'Cost model'!M172)</f>
        <v>45</v>
      </c>
      <c r="K9477" s="14" t="n">
        <f aca="false">J9477-H9477</f>
        <v>-13.77</v>
      </c>
      <c r="L9477" s="14" t="n">
        <f aca="false">G9477-H9477</f>
        <v>-39.27</v>
      </c>
    </row>
    <row r="9478" customFormat="false" ht="15" hidden="false" customHeight="false" outlineLevel="0" collapsed="false">
      <c r="A9478" s="2" t="s">
        <v>174</v>
      </c>
      <c r="B9478" s="2" t="s">
        <v>124</v>
      </c>
      <c r="C9478" s="2" t="s">
        <v>47</v>
      </c>
      <c r="D9478" s="2" t="s">
        <v>10</v>
      </c>
      <c r="E9478" s="2" t="s">
        <v>74</v>
      </c>
      <c r="F9478" s="2" t="s">
        <v>976</v>
      </c>
      <c r="G9478" s="14" t="n">
        <v>9.5</v>
      </c>
      <c r="H9478" s="14" t="n">
        <v>41.92</v>
      </c>
      <c r="I9478" s="14" t="n">
        <v>9.5</v>
      </c>
      <c r="J9478" s="23" t="n">
        <f aca="false">IF(AND(E9478="Priority",ISNUMBER('Cost model'!N107)),'Cost model'!N107,'Cost model'!M107)</f>
        <v>12.5</v>
      </c>
      <c r="K9478" s="14" t="n">
        <f aca="false">J9478-H9478</f>
        <v>-29.42</v>
      </c>
      <c r="L9478" s="14" t="n">
        <f aca="false">G9478-H9478</f>
        <v>-32.42</v>
      </c>
    </row>
    <row r="9479" customFormat="false" ht="15" hidden="false" customHeight="false" outlineLevel="0" collapsed="false">
      <c r="A9479" s="2" t="s">
        <v>174</v>
      </c>
      <c r="B9479" s="2" t="s">
        <v>124</v>
      </c>
      <c r="C9479" s="2" t="s">
        <v>47</v>
      </c>
      <c r="D9479" s="2" t="s">
        <v>10</v>
      </c>
      <c r="E9479" s="2" t="s">
        <v>74</v>
      </c>
      <c r="F9479" s="2" t="s">
        <v>976</v>
      </c>
      <c r="G9479" s="14" t="n">
        <v>9.5</v>
      </c>
      <c r="H9479" s="14" t="n">
        <v>12.43</v>
      </c>
      <c r="I9479" s="14" t="n">
        <v>9.5</v>
      </c>
      <c r="J9479" s="23" t="n">
        <f aca="false">IF(AND(E9479="Priority",ISNUMBER('Cost model'!N107)),'Cost model'!N107,'Cost model'!M107)</f>
        <v>12.5</v>
      </c>
      <c r="K9479" s="14" t="n">
        <f aca="false">J9479-H9479</f>
        <v>0.0700000000000003</v>
      </c>
      <c r="L9479" s="14" t="n">
        <f aca="false">G9479-H9479</f>
        <v>-2.93</v>
      </c>
    </row>
    <row r="9480" customFormat="false" ht="15" hidden="false" customHeight="false" outlineLevel="0" collapsed="false">
      <c r="A9480" s="2" t="s">
        <v>124</v>
      </c>
      <c r="B9480" s="2" t="s">
        <v>174</v>
      </c>
      <c r="C9480" s="2" t="s">
        <v>49</v>
      </c>
      <c r="D9480" s="2" t="s">
        <v>12</v>
      </c>
      <c r="E9480" s="2" t="s">
        <v>74</v>
      </c>
      <c r="F9480" s="2" t="s">
        <v>976</v>
      </c>
      <c r="G9480" s="14" t="n">
        <v>29.5</v>
      </c>
      <c r="H9480" s="14" t="n">
        <v>52.97</v>
      </c>
      <c r="I9480" s="14" t="n">
        <v>19.5</v>
      </c>
      <c r="J9480" s="23" t="n">
        <f aca="false">IF(AND(E9480="Priority",ISNUMBER('Cost model'!N367)),'Cost model'!N367,'Cost model'!M367)</f>
        <v>60</v>
      </c>
      <c r="K9480" s="14" t="n">
        <f aca="false">J9480-H9480</f>
        <v>7.03</v>
      </c>
      <c r="L9480" s="14" t="n">
        <f aca="false">G9480-H9480</f>
        <v>-23.47</v>
      </c>
    </row>
    <row r="9481" customFormat="false" ht="15" hidden="false" customHeight="false" outlineLevel="0" collapsed="false">
      <c r="A9481" s="2" t="s">
        <v>221</v>
      </c>
      <c r="B9481" s="2" t="s">
        <v>221</v>
      </c>
      <c r="C9481" s="2" t="s">
        <v>47</v>
      </c>
      <c r="D9481" s="2" t="s">
        <v>12</v>
      </c>
      <c r="E9481" s="2" t="s">
        <v>83</v>
      </c>
      <c r="F9481" s="2" t="s">
        <v>977</v>
      </c>
      <c r="G9481" s="14" t="n">
        <v>19.5</v>
      </c>
      <c r="H9481" s="14" t="n">
        <v>28.74</v>
      </c>
      <c r="I9481" s="14" t="n">
        <v>19.5</v>
      </c>
      <c r="J9481" s="23" t="n">
        <f aca="false">IF(AND(E9481="Priority",ISNUMBER('Cost model'!N740)),'Cost model'!N740,'Cost model'!M740)</f>
        <v>28.5</v>
      </c>
      <c r="K9481" s="14" t="n">
        <f aca="false">J9481-H9481</f>
        <v>-0.239999999999998</v>
      </c>
      <c r="L9481" s="14" t="n">
        <f aca="false">G9481-H9481</f>
        <v>-9.24</v>
      </c>
    </row>
    <row r="9482" customFormat="false" ht="15" hidden="false" customHeight="false" outlineLevel="0" collapsed="false">
      <c r="A9482" s="2" t="s">
        <v>174</v>
      </c>
      <c r="B9482" s="2" t="s">
        <v>174</v>
      </c>
      <c r="C9482" s="2" t="s">
        <v>49</v>
      </c>
      <c r="D9482" s="2" t="s">
        <v>12</v>
      </c>
      <c r="E9482" s="2" t="s">
        <v>83</v>
      </c>
      <c r="F9482" s="2" t="s">
        <v>977</v>
      </c>
      <c r="G9482" s="14" t="n">
        <v>29.5</v>
      </c>
      <c r="H9482" s="14" t="n">
        <v>23.88</v>
      </c>
      <c r="I9482" s="14" t="n">
        <v>29.5</v>
      </c>
      <c r="J9482" s="23" t="n">
        <f aca="false">IF(AND(E9482="Priority",ISNUMBER('Cost model'!N172)),'Cost model'!N172,'Cost model'!M172)</f>
        <v>60</v>
      </c>
      <c r="K9482" s="14" t="n">
        <f aca="false">J9482-H9482</f>
        <v>36.12</v>
      </c>
      <c r="L9482" s="14" t="n">
        <f aca="false">G9482-H9482</f>
        <v>5.62</v>
      </c>
    </row>
    <row r="9483" customFormat="false" ht="15" hidden="false" customHeight="false" outlineLevel="0" collapsed="false">
      <c r="A9483" s="2" t="s">
        <v>124</v>
      </c>
      <c r="B9483" s="2" t="s">
        <v>124</v>
      </c>
      <c r="C9483" s="2" t="s">
        <v>47</v>
      </c>
      <c r="D9483" s="2" t="s">
        <v>10</v>
      </c>
      <c r="E9483" s="2" t="s">
        <v>74</v>
      </c>
      <c r="F9483" s="2" t="s">
        <v>977</v>
      </c>
      <c r="G9483" s="14" t="n">
        <v>9.5</v>
      </c>
      <c r="H9483" s="14" t="n">
        <v>7.38</v>
      </c>
      <c r="I9483" s="14" t="n">
        <v>9.5</v>
      </c>
      <c r="J9483" s="23" t="n">
        <f aca="false">IF(AND(E9483="Priority",ISNUMBER('Cost model'!N317)),'Cost model'!N317,'Cost model'!M317)</f>
        <v>10.5</v>
      </c>
      <c r="K9483" s="14" t="n">
        <f aca="false">J9483-H9483</f>
        <v>3.12</v>
      </c>
      <c r="L9483" s="14" t="n">
        <f aca="false">G9483-H9483</f>
        <v>2.12</v>
      </c>
    </row>
    <row r="9484" customFormat="false" ht="15" hidden="false" customHeight="false" outlineLevel="0" collapsed="false">
      <c r="A9484" s="2" t="s">
        <v>124</v>
      </c>
      <c r="B9484" s="2" t="s">
        <v>174</v>
      </c>
      <c r="C9484" s="2" t="s">
        <v>48</v>
      </c>
      <c r="D9484" s="2" t="s">
        <v>12</v>
      </c>
      <c r="E9484" s="2" t="s">
        <v>74</v>
      </c>
      <c r="F9484" s="2" t="s">
        <v>976</v>
      </c>
      <c r="G9484" s="14" t="n">
        <v>12.5</v>
      </c>
      <c r="H9484" s="14" t="n">
        <v>74.64</v>
      </c>
      <c r="I9484" s="14" t="n">
        <v>19.5</v>
      </c>
      <c r="J9484" s="23" t="n">
        <f aca="false">IF(AND(E9484="Priority",ISNUMBER('Cost model'!N366)),'Cost model'!N366,'Cost model'!M366)</f>
        <v>55</v>
      </c>
      <c r="K9484" s="14" t="n">
        <f aca="false">J9484-H9484</f>
        <v>-19.64</v>
      </c>
      <c r="L9484" s="14" t="n">
        <f aca="false">G9484-H9484</f>
        <v>-62.14</v>
      </c>
    </row>
    <row r="9485" customFormat="false" ht="15" hidden="false" customHeight="false" outlineLevel="0" collapsed="false">
      <c r="A9485" s="2" t="s">
        <v>174</v>
      </c>
      <c r="B9485" s="2" t="s">
        <v>174</v>
      </c>
      <c r="C9485" s="2" t="s">
        <v>49</v>
      </c>
      <c r="D9485" s="2" t="s">
        <v>12</v>
      </c>
      <c r="E9485" s="2" t="s">
        <v>74</v>
      </c>
      <c r="F9485" s="2" t="s">
        <v>977</v>
      </c>
      <c r="G9485" s="14" t="n">
        <v>19.5</v>
      </c>
      <c r="H9485" s="14" t="n">
        <v>70.25</v>
      </c>
      <c r="I9485" s="14" t="n">
        <v>19.5</v>
      </c>
      <c r="J9485" s="23" t="n">
        <f aca="false">IF(AND(E9485="Priority",ISNUMBER('Cost model'!N172)),'Cost model'!N172,'Cost model'!M172)</f>
        <v>45</v>
      </c>
      <c r="K9485" s="14" t="n">
        <f aca="false">J9485-H9485</f>
        <v>-25.25</v>
      </c>
      <c r="L9485" s="14" t="n">
        <f aca="false">G9485-H9485</f>
        <v>-50.75</v>
      </c>
    </row>
    <row r="9486" customFormat="false" ht="15" hidden="false" customHeight="false" outlineLevel="0" collapsed="false">
      <c r="A9486" s="2" t="s">
        <v>221</v>
      </c>
      <c r="B9486" s="2" t="s">
        <v>221</v>
      </c>
      <c r="C9486" s="2" t="s">
        <v>47</v>
      </c>
      <c r="D9486" s="2" t="s">
        <v>12</v>
      </c>
      <c r="E9486" s="2" t="s">
        <v>74</v>
      </c>
      <c r="F9486" s="2" t="s">
        <v>977</v>
      </c>
      <c r="G9486" s="14" t="n">
        <v>9.5</v>
      </c>
      <c r="H9486" s="14" t="n">
        <v>24.95</v>
      </c>
      <c r="I9486" s="14" t="n">
        <v>9.5</v>
      </c>
      <c r="J9486" s="23" t="n">
        <f aca="false">IF(AND(E9486="Priority",ISNUMBER('Cost model'!N740)),'Cost model'!N740,'Cost model'!M740)</f>
        <v>22.5</v>
      </c>
      <c r="K9486" s="14" t="n">
        <f aca="false">J9486-H9486</f>
        <v>-2.45</v>
      </c>
      <c r="L9486" s="14" t="n">
        <f aca="false">G9486-H9486</f>
        <v>-15.45</v>
      </c>
    </row>
    <row r="9487" customFormat="false" ht="15" hidden="false" customHeight="false" outlineLevel="0" collapsed="false">
      <c r="A9487" s="2" t="s">
        <v>174</v>
      </c>
      <c r="B9487" s="2" t="s">
        <v>174</v>
      </c>
      <c r="C9487" s="2" t="s">
        <v>48</v>
      </c>
      <c r="D9487" s="2" t="s">
        <v>12</v>
      </c>
      <c r="E9487" s="2" t="s">
        <v>74</v>
      </c>
      <c r="F9487" s="2" t="s">
        <v>977</v>
      </c>
      <c r="G9487" s="14" t="n">
        <v>12.5</v>
      </c>
      <c r="H9487" s="14" t="n">
        <v>27.98</v>
      </c>
      <c r="I9487" s="14" t="n">
        <v>12.5</v>
      </c>
      <c r="J9487" s="23" t="n">
        <f aca="false">IF(AND(E9487="Priority",ISNUMBER('Cost model'!N171)),'Cost model'!N171,'Cost model'!M171)</f>
        <v>40</v>
      </c>
      <c r="K9487" s="14" t="n">
        <f aca="false">J9487-H9487</f>
        <v>12.02</v>
      </c>
      <c r="L9487" s="14" t="n">
        <f aca="false">G9487-H9487</f>
        <v>-15.48</v>
      </c>
    </row>
    <row r="9488" customFormat="false" ht="15" hidden="false" customHeight="false" outlineLevel="0" collapsed="false">
      <c r="A9488" s="2" t="s">
        <v>142</v>
      </c>
      <c r="B9488" s="2" t="s">
        <v>124</v>
      </c>
      <c r="C9488" s="2" t="s">
        <v>47</v>
      </c>
      <c r="D9488" s="2" t="s">
        <v>12</v>
      </c>
      <c r="E9488" s="2" t="s">
        <v>74</v>
      </c>
      <c r="F9488" s="2" t="s">
        <v>976</v>
      </c>
      <c r="G9488" s="14" t="n">
        <v>9.5</v>
      </c>
      <c r="H9488" s="14" t="n">
        <v>45.45</v>
      </c>
      <c r="I9488" s="14" t="n">
        <v>19.5</v>
      </c>
      <c r="J9488" s="23" t="n">
        <f aca="false">IF(AND(E9488="Priority",ISNUMBER('Cost model'!N665)),'Cost model'!N665,'Cost model'!M665)</f>
        <v>40</v>
      </c>
      <c r="K9488" s="14" t="n">
        <f aca="false">J9488-H9488</f>
        <v>-5.45</v>
      </c>
      <c r="L9488" s="14" t="n">
        <f aca="false">G9488-H9488</f>
        <v>-35.95</v>
      </c>
    </row>
    <row r="9489" customFormat="false" ht="15" hidden="false" customHeight="false" outlineLevel="0" collapsed="false">
      <c r="A9489" s="2" t="s">
        <v>174</v>
      </c>
      <c r="B9489" s="2" t="s">
        <v>174</v>
      </c>
      <c r="C9489" s="2" t="s">
        <v>48</v>
      </c>
      <c r="D9489" s="2" t="s">
        <v>10</v>
      </c>
      <c r="E9489" s="2" t="s">
        <v>83</v>
      </c>
      <c r="F9489" s="2" t="s">
        <v>977</v>
      </c>
      <c r="G9489" s="14" t="n">
        <v>17.5</v>
      </c>
      <c r="H9489" s="14" t="n">
        <v>10.49</v>
      </c>
      <c r="I9489" s="14" t="n">
        <v>17.5</v>
      </c>
      <c r="J9489" s="23" t="n">
        <f aca="false">IF(AND(E9489="Priority",ISNUMBER('Cost model'!N168)),'Cost model'!N168,'Cost model'!M168)</f>
        <v>18.5</v>
      </c>
      <c r="K9489" s="14" t="n">
        <f aca="false">J9489-H9489</f>
        <v>8.01</v>
      </c>
      <c r="L9489" s="14" t="n">
        <f aca="false">G9489-H9489</f>
        <v>7.01</v>
      </c>
    </row>
    <row r="9490" customFormat="false" ht="15" hidden="false" customHeight="false" outlineLevel="0" collapsed="false">
      <c r="A9490" s="2" t="s">
        <v>174</v>
      </c>
      <c r="B9490" s="2" t="s">
        <v>124</v>
      </c>
      <c r="C9490" s="2" t="s">
        <v>49</v>
      </c>
      <c r="D9490" s="2" t="s">
        <v>10</v>
      </c>
      <c r="E9490" s="2" t="s">
        <v>74</v>
      </c>
      <c r="F9490" s="2" t="s">
        <v>976</v>
      </c>
      <c r="G9490" s="14" t="n">
        <v>17.5</v>
      </c>
      <c r="H9490" s="14" t="n">
        <v>11.37</v>
      </c>
      <c r="I9490" s="14" t="n">
        <v>17.5</v>
      </c>
      <c r="J9490" s="23" t="n">
        <f aca="false">IF(AND(E9490="Priority",ISNUMBER('Cost model'!N109)),'Cost model'!N109,'Cost model'!M109)</f>
        <v>18.5</v>
      </c>
      <c r="K9490" s="14" t="n">
        <f aca="false">J9490-H9490</f>
        <v>7.13</v>
      </c>
      <c r="L9490" s="14" t="n">
        <f aca="false">G9490-H9490</f>
        <v>6.13</v>
      </c>
    </row>
    <row r="9491" customFormat="false" ht="15" hidden="false" customHeight="false" outlineLevel="0" collapsed="false">
      <c r="A9491" s="2" t="s">
        <v>124</v>
      </c>
      <c r="B9491" s="2" t="s">
        <v>124</v>
      </c>
      <c r="C9491" s="2" t="s">
        <v>48</v>
      </c>
      <c r="D9491" s="2" t="s">
        <v>10</v>
      </c>
      <c r="E9491" s="2" t="s">
        <v>74</v>
      </c>
      <c r="F9491" s="2" t="s">
        <v>977</v>
      </c>
      <c r="G9491" s="14" t="n">
        <v>12.5</v>
      </c>
      <c r="H9491" s="14" t="n">
        <v>10.41</v>
      </c>
      <c r="I9491" s="14" t="n">
        <v>12.5</v>
      </c>
      <c r="J9491" s="23" t="n">
        <f aca="false">IF(AND(E9491="Priority",ISNUMBER('Cost model'!N318)),'Cost model'!N318,'Cost model'!M318)</f>
        <v>14.5</v>
      </c>
      <c r="K9491" s="14" t="n">
        <f aca="false">J9491-H9491</f>
        <v>4.09</v>
      </c>
      <c r="L9491" s="14" t="n">
        <f aca="false">G9491-H9491</f>
        <v>2.09</v>
      </c>
    </row>
    <row r="9492" customFormat="false" ht="15" hidden="false" customHeight="false" outlineLevel="0" collapsed="false">
      <c r="A9492" s="2" t="s">
        <v>158</v>
      </c>
      <c r="B9492" s="2" t="s">
        <v>142</v>
      </c>
      <c r="C9492" s="2" t="s">
        <v>47</v>
      </c>
      <c r="D9492" s="2" t="s">
        <v>10</v>
      </c>
      <c r="E9492" s="2" t="s">
        <v>74</v>
      </c>
      <c r="F9492" s="2" t="s">
        <v>976</v>
      </c>
      <c r="G9492" s="14" t="n">
        <v>9.5</v>
      </c>
      <c r="H9492" s="14" t="n">
        <v>9.64</v>
      </c>
      <c r="I9492" s="14" t="n">
        <v>14.5</v>
      </c>
      <c r="J9492" s="23" t="n">
        <f aca="false">IF(AND(E9492="Priority",ISNUMBER('Cost model'!N437)),'Cost model'!N437,'Cost model'!M437)</f>
        <v>13.5</v>
      </c>
      <c r="K9492" s="14" t="n">
        <f aca="false">J9492-H9492</f>
        <v>3.86</v>
      </c>
      <c r="L9492" s="14" t="n">
        <f aca="false">G9492-H9492</f>
        <v>-0.140000000000001</v>
      </c>
    </row>
    <row r="9493" customFormat="false" ht="15" hidden="false" customHeight="false" outlineLevel="0" collapsed="false">
      <c r="A9493" s="2" t="s">
        <v>142</v>
      </c>
      <c r="B9493" s="2" t="s">
        <v>142</v>
      </c>
      <c r="C9493" s="2" t="s">
        <v>47</v>
      </c>
      <c r="D9493" s="2" t="s">
        <v>12</v>
      </c>
      <c r="E9493" s="2" t="s">
        <v>74</v>
      </c>
      <c r="F9493" s="2" t="s">
        <v>977</v>
      </c>
      <c r="G9493" s="14" t="n">
        <v>9.5</v>
      </c>
      <c r="H9493" s="14" t="n">
        <v>46.43</v>
      </c>
      <c r="I9493" s="14" t="n">
        <v>9.5</v>
      </c>
      <c r="J9493" s="23" t="n">
        <f aca="false">IF(AND(E9493="Priority",ISNUMBER('Cost model'!N635)),'Cost model'!N635,'Cost model'!M635)</f>
        <v>30.5</v>
      </c>
      <c r="K9493" s="14" t="n">
        <f aca="false">J9493-H9493</f>
        <v>-15.93</v>
      </c>
      <c r="L9493" s="14" t="n">
        <f aca="false">G9493-H9493</f>
        <v>-36.93</v>
      </c>
    </row>
    <row r="9494" customFormat="false" ht="15" hidden="false" customHeight="false" outlineLevel="0" collapsed="false">
      <c r="A9494" s="2" t="s">
        <v>221</v>
      </c>
      <c r="B9494" s="2" t="s">
        <v>221</v>
      </c>
      <c r="C9494" s="2" t="s">
        <v>47</v>
      </c>
      <c r="D9494" s="2" t="s">
        <v>12</v>
      </c>
      <c r="E9494" s="2" t="s">
        <v>74</v>
      </c>
      <c r="F9494" s="2" t="s">
        <v>977</v>
      </c>
      <c r="G9494" s="14" t="n">
        <v>9.5</v>
      </c>
      <c r="H9494" s="14" t="n">
        <v>28.49</v>
      </c>
      <c r="I9494" s="14" t="n">
        <v>9.5</v>
      </c>
      <c r="J9494" s="23" t="n">
        <f aca="false">IF(AND(E9494="Priority",ISNUMBER('Cost model'!N740)),'Cost model'!N740,'Cost model'!M740)</f>
        <v>22.5</v>
      </c>
      <c r="K9494" s="14" t="n">
        <f aca="false">J9494-H9494</f>
        <v>-5.99</v>
      </c>
      <c r="L9494" s="14" t="n">
        <f aca="false">G9494-H9494</f>
        <v>-18.99</v>
      </c>
    </row>
    <row r="9495" customFormat="false" ht="15" hidden="false" customHeight="false" outlineLevel="0" collapsed="false">
      <c r="A9495" s="2" t="s">
        <v>174</v>
      </c>
      <c r="B9495" s="2" t="s">
        <v>158</v>
      </c>
      <c r="C9495" s="2" t="s">
        <v>48</v>
      </c>
      <c r="D9495" s="2" t="s">
        <v>10</v>
      </c>
      <c r="E9495" s="2" t="s">
        <v>74</v>
      </c>
      <c r="F9495" s="2" t="s">
        <v>976</v>
      </c>
      <c r="G9495" s="14" t="n">
        <v>17.5</v>
      </c>
      <c r="H9495" s="14" t="n">
        <v>11.53</v>
      </c>
      <c r="I9495" s="14" t="n">
        <v>14.5</v>
      </c>
      <c r="J9495" s="23" t="n">
        <f aca="false">IF(AND(E9495="Priority",ISNUMBER('Cost model'!N138)),'Cost model'!N138,'Cost model'!M138)</f>
        <v>16.5</v>
      </c>
      <c r="K9495" s="14" t="n">
        <f aca="false">J9495-H9495</f>
        <v>4.97</v>
      </c>
      <c r="L9495" s="14" t="n">
        <f aca="false">G9495-H9495</f>
        <v>5.97</v>
      </c>
    </row>
    <row r="9496" customFormat="false" ht="15" hidden="false" customHeight="false" outlineLevel="0" collapsed="false">
      <c r="A9496" s="2" t="s">
        <v>174</v>
      </c>
      <c r="B9496" s="2" t="s">
        <v>221</v>
      </c>
      <c r="C9496" s="2" t="s">
        <v>49</v>
      </c>
      <c r="D9496" s="2" t="s">
        <v>10</v>
      </c>
      <c r="E9496" s="2" t="s">
        <v>74</v>
      </c>
      <c r="F9496" s="2" t="s">
        <v>976</v>
      </c>
      <c r="G9496" s="14" t="n">
        <v>17.5</v>
      </c>
      <c r="H9496" s="14" t="n">
        <v>23.88</v>
      </c>
      <c r="I9496" s="14" t="n">
        <v>19.5</v>
      </c>
      <c r="J9496" s="23" t="n">
        <f aca="false">IF(AND(E9496="Priority",ISNUMBER('Cost model'!N154)),'Cost model'!N154,'Cost model'!M154)</f>
        <v>20.5</v>
      </c>
      <c r="K9496" s="14" t="n">
        <f aca="false">J9496-H9496</f>
        <v>-3.38</v>
      </c>
      <c r="L9496" s="14" t="n">
        <f aca="false">G9496-H9496</f>
        <v>-6.38</v>
      </c>
    </row>
    <row r="9497" customFormat="false" ht="15" hidden="false" customHeight="false" outlineLevel="0" collapsed="false">
      <c r="A9497" s="2" t="s">
        <v>174</v>
      </c>
      <c r="B9497" s="2" t="s">
        <v>174</v>
      </c>
      <c r="C9497" s="2" t="s">
        <v>48</v>
      </c>
      <c r="D9497" s="2" t="s">
        <v>10</v>
      </c>
      <c r="E9497" s="2" t="s">
        <v>74</v>
      </c>
      <c r="F9497" s="2" t="s">
        <v>977</v>
      </c>
      <c r="G9497" s="14" t="n">
        <v>12.5</v>
      </c>
      <c r="H9497" s="14" t="n">
        <v>9.64</v>
      </c>
      <c r="I9497" s="14" t="n">
        <v>12.5</v>
      </c>
      <c r="J9497" s="23" t="n">
        <f aca="false">IF(AND(E9497="Priority",ISNUMBER('Cost model'!N168)),'Cost model'!N168,'Cost model'!M168)</f>
        <v>13.5</v>
      </c>
      <c r="K9497" s="14" t="n">
        <f aca="false">J9497-H9497</f>
        <v>3.86</v>
      </c>
      <c r="L9497" s="14" t="n">
        <f aca="false">G9497-H9497</f>
        <v>2.86</v>
      </c>
    </row>
    <row r="9498" customFormat="false" ht="15" hidden="false" customHeight="false" outlineLevel="0" collapsed="false">
      <c r="A9498" s="2" t="s">
        <v>174</v>
      </c>
      <c r="B9498" s="2" t="s">
        <v>123</v>
      </c>
      <c r="C9498" s="2" t="s">
        <v>48</v>
      </c>
      <c r="D9498" s="2" t="s">
        <v>10</v>
      </c>
      <c r="E9498" s="2" t="s">
        <v>74</v>
      </c>
      <c r="F9498" s="2" t="s">
        <v>976</v>
      </c>
      <c r="G9498" s="14" t="n">
        <v>25</v>
      </c>
      <c r="H9498" s="14" t="n">
        <v>23.88</v>
      </c>
      <c r="I9498" s="14" t="n">
        <v>19.5</v>
      </c>
      <c r="J9498" s="23" t="n">
        <f aca="false">IF(AND(E9498="Priority",ISNUMBER('Cost model'!N198)),'Cost model'!N198,'Cost model'!M198)</f>
        <v>20.5</v>
      </c>
      <c r="K9498" s="14" t="n">
        <f aca="false">J9498-H9498</f>
        <v>-3.38</v>
      </c>
      <c r="L9498" s="14" t="n">
        <f aca="false">G9498-H9498</f>
        <v>1.12</v>
      </c>
    </row>
    <row r="9499" customFormat="false" ht="15" hidden="false" customHeight="false" outlineLevel="0" collapsed="false">
      <c r="A9499" s="2" t="s">
        <v>142</v>
      </c>
      <c r="B9499" s="2" t="s">
        <v>142</v>
      </c>
      <c r="C9499" s="2" t="s">
        <v>47</v>
      </c>
      <c r="D9499" s="2" t="s">
        <v>10</v>
      </c>
      <c r="E9499" s="2" t="s">
        <v>74</v>
      </c>
      <c r="F9499" s="2" t="s">
        <v>977</v>
      </c>
      <c r="G9499" s="14" t="n">
        <v>9.5</v>
      </c>
      <c r="H9499" s="14" t="n">
        <v>5.84</v>
      </c>
      <c r="I9499" s="14" t="n">
        <v>9.5</v>
      </c>
      <c r="J9499" s="23" t="n">
        <f aca="false">IF(AND(E9499="Priority",ISNUMBER('Cost model'!N632)),'Cost model'!N632,'Cost model'!M632)</f>
        <v>9.5</v>
      </c>
      <c r="K9499" s="14" t="n">
        <f aca="false">J9499-H9499</f>
        <v>3.66</v>
      </c>
      <c r="L9499" s="14" t="n">
        <f aca="false">G9499-H9499</f>
        <v>3.66</v>
      </c>
    </row>
    <row r="9500" customFormat="false" ht="15" hidden="false" customHeight="false" outlineLevel="0" collapsed="false">
      <c r="A9500" s="2" t="s">
        <v>174</v>
      </c>
      <c r="B9500" s="2" t="s">
        <v>221</v>
      </c>
      <c r="C9500" s="2" t="s">
        <v>47</v>
      </c>
      <c r="D9500" s="2" t="s">
        <v>12</v>
      </c>
      <c r="E9500" s="2" t="s">
        <v>74</v>
      </c>
      <c r="F9500" s="2" t="s">
        <v>976</v>
      </c>
      <c r="G9500" s="14" t="n">
        <v>9.5</v>
      </c>
      <c r="H9500" s="14" t="n">
        <v>52.29</v>
      </c>
      <c r="I9500" s="14" t="n">
        <v>24.5</v>
      </c>
      <c r="J9500" s="23" t="n">
        <f aca="false">IF(AND(E9500="Priority",ISNUMBER('Cost model'!N155)),'Cost model'!N155,'Cost model'!M155)</f>
        <v>50</v>
      </c>
      <c r="K9500" s="14" t="n">
        <f aca="false">J9500-H9500</f>
        <v>-2.29</v>
      </c>
      <c r="L9500" s="14" t="n">
        <f aca="false">G9500-H9500</f>
        <v>-42.79</v>
      </c>
    </row>
    <row r="9501" customFormat="false" ht="15" hidden="false" customHeight="false" outlineLevel="0" collapsed="false">
      <c r="A9501" s="2" t="s">
        <v>142</v>
      </c>
      <c r="B9501" s="2" t="s">
        <v>174</v>
      </c>
      <c r="C9501" s="2" t="s">
        <v>47</v>
      </c>
      <c r="D9501" s="2" t="s">
        <v>10</v>
      </c>
      <c r="E9501" s="2" t="s">
        <v>74</v>
      </c>
      <c r="F9501" s="2" t="s">
        <v>976</v>
      </c>
      <c r="G9501" s="14" t="n">
        <v>9.5</v>
      </c>
      <c r="H9501" s="14" t="n">
        <v>7.17</v>
      </c>
      <c r="I9501" s="14" t="n">
        <v>14.5</v>
      </c>
      <c r="J9501" s="23" t="n">
        <f aca="false">IF(AND(E9501="Priority",ISNUMBER('Cost model'!N692)),'Cost model'!N692,'Cost model'!M692)</f>
        <v>9.5</v>
      </c>
      <c r="K9501" s="14" t="n">
        <f aca="false">J9501-H9501</f>
        <v>2.33</v>
      </c>
      <c r="L9501" s="14" t="n">
        <f aca="false">G9501-H9501</f>
        <v>2.33</v>
      </c>
    </row>
    <row r="9502" customFormat="false" ht="15" hidden="false" customHeight="false" outlineLevel="0" collapsed="false">
      <c r="A9502" s="2" t="s">
        <v>174</v>
      </c>
      <c r="B9502" s="2" t="s">
        <v>174</v>
      </c>
      <c r="C9502" s="2" t="s">
        <v>47</v>
      </c>
      <c r="D9502" s="2" t="s">
        <v>12</v>
      </c>
      <c r="E9502" s="2" t="s">
        <v>74</v>
      </c>
      <c r="F9502" s="2" t="s">
        <v>977</v>
      </c>
      <c r="G9502" s="14" t="n">
        <v>9.5</v>
      </c>
      <c r="H9502" s="14" t="n">
        <v>41.81</v>
      </c>
      <c r="I9502" s="14" t="n">
        <v>9.5</v>
      </c>
      <c r="J9502" s="23" t="n">
        <f aca="false">IF(AND(E9502="Priority",ISNUMBER('Cost model'!N170)),'Cost model'!N170,'Cost model'!M170)</f>
        <v>25.5</v>
      </c>
      <c r="K9502" s="14" t="n">
        <f aca="false">J9502-H9502</f>
        <v>-16.31</v>
      </c>
      <c r="L9502" s="14" t="n">
        <f aca="false">G9502-H9502</f>
        <v>-32.31</v>
      </c>
    </row>
    <row r="9503" customFormat="false" ht="15" hidden="false" customHeight="false" outlineLevel="0" collapsed="false">
      <c r="A9503" s="2" t="s">
        <v>124</v>
      </c>
      <c r="B9503" s="2" t="s">
        <v>174</v>
      </c>
      <c r="C9503" s="2" t="s">
        <v>47</v>
      </c>
      <c r="D9503" s="2" t="s">
        <v>12</v>
      </c>
      <c r="E9503" s="2" t="s">
        <v>74</v>
      </c>
      <c r="F9503" s="2" t="s">
        <v>976</v>
      </c>
      <c r="G9503" s="14" t="n">
        <v>9.5</v>
      </c>
      <c r="H9503" s="14" t="n">
        <v>33.04</v>
      </c>
      <c r="I9503" s="14" t="n">
        <v>19.5</v>
      </c>
      <c r="J9503" s="23" t="n">
        <f aca="false">IF(AND(E9503="Priority",ISNUMBER('Cost model'!N365)),'Cost model'!N365,'Cost model'!M365)</f>
        <v>45</v>
      </c>
      <c r="K9503" s="14" t="n">
        <f aca="false">J9503-H9503</f>
        <v>11.96</v>
      </c>
      <c r="L9503" s="14" t="n">
        <f aca="false">G9503-H9503</f>
        <v>-23.54</v>
      </c>
    </row>
    <row r="9504" customFormat="false" ht="15" hidden="false" customHeight="false" outlineLevel="0" collapsed="false">
      <c r="A9504" s="2" t="s">
        <v>124</v>
      </c>
      <c r="B9504" s="2" t="s">
        <v>124</v>
      </c>
      <c r="C9504" s="2" t="s">
        <v>48</v>
      </c>
      <c r="D9504" s="2" t="s">
        <v>13</v>
      </c>
      <c r="E9504" s="2" t="s">
        <v>83</v>
      </c>
      <c r="F9504" s="2" t="s">
        <v>977</v>
      </c>
      <c r="G9504" s="14" t="n">
        <v>45</v>
      </c>
      <c r="H9504" s="14" t="n">
        <v>44.5</v>
      </c>
      <c r="I9504" s="14" t="n">
        <v>45</v>
      </c>
      <c r="J9504" s="23" t="n">
        <f aca="false">IF(AND(E9504="Priority",ISNUMBER('Cost model'!N324)),'Cost model'!N324,'Cost model'!M324)</f>
        <v>115</v>
      </c>
      <c r="K9504" s="14" t="n">
        <f aca="false">J9504-H9504</f>
        <v>70.5</v>
      </c>
      <c r="L9504" s="14" t="n">
        <f aca="false">G9504-H9504</f>
        <v>0.5</v>
      </c>
    </row>
    <row r="9505" customFormat="false" ht="15" hidden="false" customHeight="false" outlineLevel="0" collapsed="false">
      <c r="A9505" s="2" t="s">
        <v>174</v>
      </c>
      <c r="B9505" s="2" t="s">
        <v>174</v>
      </c>
      <c r="C9505" s="2" t="s">
        <v>48</v>
      </c>
      <c r="D9505" s="2" t="s">
        <v>10</v>
      </c>
      <c r="E9505" s="2" t="s">
        <v>74</v>
      </c>
      <c r="F9505" s="2" t="s">
        <v>977</v>
      </c>
      <c r="G9505" s="14" t="n">
        <v>12.5</v>
      </c>
      <c r="H9505" s="14" t="n">
        <v>21.19</v>
      </c>
      <c r="I9505" s="14" t="n">
        <v>12.5</v>
      </c>
      <c r="J9505" s="23" t="n">
        <f aca="false">IF(AND(E9505="Priority",ISNUMBER('Cost model'!N168)),'Cost model'!N168,'Cost model'!M168)</f>
        <v>13.5</v>
      </c>
      <c r="K9505" s="14" t="n">
        <f aca="false">J9505-H9505</f>
        <v>-7.69</v>
      </c>
      <c r="L9505" s="14" t="n">
        <f aca="false">G9505-H9505</f>
        <v>-8.69</v>
      </c>
    </row>
    <row r="9506" customFormat="false" ht="15" hidden="false" customHeight="false" outlineLevel="0" collapsed="false">
      <c r="A9506" s="2" t="s">
        <v>158</v>
      </c>
      <c r="B9506" s="2" t="s">
        <v>158</v>
      </c>
      <c r="C9506" s="2" t="s">
        <v>49</v>
      </c>
      <c r="D9506" s="2" t="s">
        <v>12</v>
      </c>
      <c r="E9506" s="2" t="s">
        <v>74</v>
      </c>
      <c r="F9506" s="2" t="s">
        <v>977</v>
      </c>
      <c r="G9506" s="14" t="n">
        <v>19.5</v>
      </c>
      <c r="H9506" s="14" t="n">
        <v>39.95</v>
      </c>
      <c r="I9506" s="14" t="n">
        <v>19.5</v>
      </c>
      <c r="J9506" s="23" t="n">
        <f aca="false">IF(AND(E9506="Priority",ISNUMBER('Cost model'!N427)),'Cost model'!N427,'Cost model'!M427)</f>
        <v>28.5</v>
      </c>
      <c r="K9506" s="14" t="n">
        <f aca="false">J9506-H9506</f>
        <v>-11.45</v>
      </c>
      <c r="L9506" s="14" t="n">
        <f aca="false">G9506-H9506</f>
        <v>-20.45</v>
      </c>
    </row>
    <row r="9507" customFormat="false" ht="15" hidden="false" customHeight="false" outlineLevel="0" collapsed="false">
      <c r="A9507" s="2" t="s">
        <v>124</v>
      </c>
      <c r="B9507" s="2" t="s">
        <v>124</v>
      </c>
      <c r="C9507" s="2" t="s">
        <v>47</v>
      </c>
      <c r="D9507" s="2" t="s">
        <v>10</v>
      </c>
      <c r="E9507" s="2" t="s">
        <v>83</v>
      </c>
      <c r="F9507" s="2" t="s">
        <v>977</v>
      </c>
      <c r="G9507" s="14" t="n">
        <v>14.5</v>
      </c>
      <c r="H9507" s="14" t="n">
        <v>6.6</v>
      </c>
      <c r="I9507" s="14" t="n">
        <v>14.5</v>
      </c>
      <c r="J9507" s="23" t="n">
        <f aca="false">IF(AND(E9507="Priority",ISNUMBER('Cost model'!N317)),'Cost model'!N317,'Cost model'!M317)</f>
        <v>15.5</v>
      </c>
      <c r="K9507" s="14" t="n">
        <f aca="false">J9507-H9507</f>
        <v>8.9</v>
      </c>
      <c r="L9507" s="14" t="n">
        <f aca="false">G9507-H9507</f>
        <v>7.9</v>
      </c>
    </row>
    <row r="9508" customFormat="false" ht="15" hidden="false" customHeight="false" outlineLevel="0" collapsed="false">
      <c r="A9508" s="2" t="s">
        <v>124</v>
      </c>
      <c r="B9508" s="2" t="s">
        <v>124</v>
      </c>
      <c r="C9508" s="2" t="s">
        <v>47</v>
      </c>
      <c r="D9508" s="2" t="s">
        <v>10</v>
      </c>
      <c r="E9508" s="2" t="s">
        <v>74</v>
      </c>
      <c r="F9508" s="2" t="s">
        <v>977</v>
      </c>
      <c r="G9508" s="14" t="n">
        <v>9.5</v>
      </c>
      <c r="H9508" s="14" t="n">
        <v>7.38</v>
      </c>
      <c r="I9508" s="14" t="n">
        <v>9.5</v>
      </c>
      <c r="J9508" s="23" t="n">
        <f aca="false">IF(AND(E9508="Priority",ISNUMBER('Cost model'!N317)),'Cost model'!N317,'Cost model'!M317)</f>
        <v>10.5</v>
      </c>
      <c r="K9508" s="14" t="n">
        <f aca="false">J9508-H9508</f>
        <v>3.12</v>
      </c>
      <c r="L9508" s="14" t="n">
        <f aca="false">G9508-H9508</f>
        <v>2.12</v>
      </c>
    </row>
    <row r="9509" customFormat="false" ht="15" hidden="false" customHeight="false" outlineLevel="0" collapsed="false">
      <c r="A9509" s="2" t="s">
        <v>124</v>
      </c>
      <c r="B9509" s="2" t="s">
        <v>124</v>
      </c>
      <c r="C9509" s="2" t="s">
        <v>47</v>
      </c>
      <c r="D9509" s="2" t="s">
        <v>10</v>
      </c>
      <c r="E9509" s="2" t="s">
        <v>74</v>
      </c>
      <c r="F9509" s="2" t="s">
        <v>977</v>
      </c>
      <c r="G9509" s="14" t="n">
        <v>9.5</v>
      </c>
      <c r="H9509" s="14" t="n">
        <v>7.62</v>
      </c>
      <c r="I9509" s="14" t="n">
        <v>9.5</v>
      </c>
      <c r="J9509" s="23" t="n">
        <f aca="false">IF(AND(E9509="Priority",ISNUMBER('Cost model'!N317)),'Cost model'!N317,'Cost model'!M317)</f>
        <v>10.5</v>
      </c>
      <c r="K9509" s="14" t="n">
        <f aca="false">J9509-H9509</f>
        <v>2.88</v>
      </c>
      <c r="L9509" s="14" t="n">
        <f aca="false">G9509-H9509</f>
        <v>1.88</v>
      </c>
    </row>
    <row r="9510" customFormat="false" ht="15" hidden="false" customHeight="false" outlineLevel="0" collapsed="false">
      <c r="A9510" s="2" t="s">
        <v>142</v>
      </c>
      <c r="B9510" s="2" t="s">
        <v>142</v>
      </c>
      <c r="C9510" s="2" t="s">
        <v>49</v>
      </c>
      <c r="D9510" s="2" t="s">
        <v>12</v>
      </c>
      <c r="E9510" s="2" t="s">
        <v>74</v>
      </c>
      <c r="F9510" s="2" t="s">
        <v>977</v>
      </c>
      <c r="G9510" s="14" t="n">
        <v>19.5</v>
      </c>
      <c r="H9510" s="14" t="n">
        <v>47.17</v>
      </c>
      <c r="I9510" s="14" t="n">
        <v>19.5</v>
      </c>
      <c r="J9510" s="23" t="n">
        <f aca="false">IF(AND(E9510="Priority",ISNUMBER('Cost model'!N637)),'Cost model'!N637,'Cost model'!M637)</f>
        <v>45</v>
      </c>
      <c r="K9510" s="14" t="n">
        <f aca="false">J9510-H9510</f>
        <v>-2.17</v>
      </c>
      <c r="L9510" s="14" t="n">
        <f aca="false">G9510-H9510</f>
        <v>-27.67</v>
      </c>
    </row>
    <row r="9511" customFormat="false" ht="15" hidden="false" customHeight="false" outlineLevel="0" collapsed="false">
      <c r="A9511" s="2" t="s">
        <v>142</v>
      </c>
      <c r="B9511" s="2" t="s">
        <v>142</v>
      </c>
      <c r="C9511" s="2" t="s">
        <v>47</v>
      </c>
      <c r="D9511" s="2" t="s">
        <v>12</v>
      </c>
      <c r="E9511" s="2" t="s">
        <v>74</v>
      </c>
      <c r="F9511" s="2" t="s">
        <v>977</v>
      </c>
      <c r="G9511" s="14" t="n">
        <v>9.5</v>
      </c>
      <c r="H9511" s="14" t="n">
        <v>25.22</v>
      </c>
      <c r="I9511" s="14" t="n">
        <v>9.5</v>
      </c>
      <c r="J9511" s="23" t="n">
        <f aca="false">IF(AND(E9511="Priority",ISNUMBER('Cost model'!N635)),'Cost model'!N635,'Cost model'!M635)</f>
        <v>30.5</v>
      </c>
      <c r="K9511" s="14" t="n">
        <f aca="false">J9511-H9511</f>
        <v>5.28</v>
      </c>
      <c r="L9511" s="14" t="n">
        <f aca="false">G9511-H9511</f>
        <v>-15.72</v>
      </c>
    </row>
    <row r="9512" customFormat="false" ht="15" hidden="false" customHeight="false" outlineLevel="0" collapsed="false">
      <c r="A9512" s="2" t="s">
        <v>124</v>
      </c>
      <c r="B9512" s="2" t="s">
        <v>124</v>
      </c>
      <c r="C9512" s="2" t="s">
        <v>48</v>
      </c>
      <c r="D9512" s="2" t="s">
        <v>14</v>
      </c>
      <c r="E9512" s="2" t="s">
        <v>74</v>
      </c>
      <c r="F9512" s="2" t="s">
        <v>977</v>
      </c>
      <c r="G9512" s="14" t="n">
        <v>45</v>
      </c>
      <c r="H9512" s="14" t="n">
        <v>126.91</v>
      </c>
      <c r="I9512" s="14" t="n">
        <v>45</v>
      </c>
      <c r="J9512" s="23" t="n">
        <f aca="false">IF(AND(E9512="Priority",ISNUMBER('Cost model'!N327)),'Cost model'!N327,'Cost model'!M327)</f>
        <v>130</v>
      </c>
      <c r="K9512" s="14" t="n">
        <f aca="false">J9512-H9512</f>
        <v>3.09</v>
      </c>
      <c r="L9512" s="14" t="n">
        <f aca="false">G9512-H9512</f>
        <v>-81.91</v>
      </c>
    </row>
    <row r="9513" customFormat="false" ht="15" hidden="false" customHeight="false" outlineLevel="0" collapsed="false">
      <c r="A9513" s="2" t="s">
        <v>158</v>
      </c>
      <c r="B9513" s="2" t="s">
        <v>221</v>
      </c>
      <c r="C9513" s="2" t="s">
        <v>49</v>
      </c>
      <c r="D9513" s="2" t="s">
        <v>10</v>
      </c>
      <c r="E9513" s="2" t="s">
        <v>74</v>
      </c>
      <c r="F9513" s="2" t="s">
        <v>976</v>
      </c>
      <c r="G9513" s="14" t="n">
        <v>24.5</v>
      </c>
      <c r="H9513" s="14" t="n">
        <v>31.65</v>
      </c>
      <c r="I9513" s="14" t="n">
        <v>19.5</v>
      </c>
      <c r="J9513" s="23" t="n">
        <f aca="false">IF(AND(E9513="Priority",ISNUMBER('Cost model'!N469)),'Cost model'!N469,'Cost model'!M469)</f>
        <v>20.5</v>
      </c>
      <c r="K9513" s="14" t="n">
        <f aca="false">J9513-H9513</f>
        <v>-11.15</v>
      </c>
      <c r="L9513" s="14" t="n">
        <f aca="false">G9513-H9513</f>
        <v>-7.15</v>
      </c>
    </row>
    <row r="9514" customFormat="false" ht="15" hidden="false" customHeight="false" outlineLevel="0" collapsed="false">
      <c r="A9514" s="2" t="s">
        <v>174</v>
      </c>
      <c r="B9514" s="2" t="s">
        <v>124</v>
      </c>
      <c r="C9514" s="2" t="s">
        <v>49</v>
      </c>
      <c r="D9514" s="2" t="s">
        <v>10</v>
      </c>
      <c r="E9514" s="2" t="s">
        <v>74</v>
      </c>
      <c r="F9514" s="2" t="s">
        <v>976</v>
      </c>
      <c r="G9514" s="14" t="n">
        <v>17.5</v>
      </c>
      <c r="H9514" s="14" t="n">
        <v>15.84</v>
      </c>
      <c r="I9514" s="14" t="n">
        <v>17.5</v>
      </c>
      <c r="J9514" s="23" t="n">
        <f aca="false">IF(AND(E9514="Priority",ISNUMBER('Cost model'!N109)),'Cost model'!N109,'Cost model'!M109)</f>
        <v>18.5</v>
      </c>
      <c r="K9514" s="14" t="n">
        <f aca="false">J9514-H9514</f>
        <v>2.66</v>
      </c>
      <c r="L9514" s="14" t="n">
        <f aca="false">G9514-H9514</f>
        <v>1.66</v>
      </c>
    </row>
    <row r="9515" customFormat="false" ht="15" hidden="false" customHeight="false" outlineLevel="0" collapsed="false">
      <c r="A9515" s="2" t="s">
        <v>142</v>
      </c>
      <c r="B9515" s="2" t="s">
        <v>124</v>
      </c>
      <c r="C9515" s="2" t="s">
        <v>49</v>
      </c>
      <c r="D9515" s="2" t="s">
        <v>12</v>
      </c>
      <c r="E9515" s="2" t="s">
        <v>74</v>
      </c>
      <c r="F9515" s="2" t="s">
        <v>976</v>
      </c>
      <c r="G9515" s="14" t="n">
        <v>19.5</v>
      </c>
      <c r="H9515" s="14" t="n">
        <v>36.06</v>
      </c>
      <c r="I9515" s="14" t="n">
        <v>19.5</v>
      </c>
      <c r="J9515" s="23" t="n">
        <f aca="false">IF(AND(E9515="Priority",ISNUMBER('Cost model'!N667)),'Cost model'!N667,'Cost model'!M667)</f>
        <v>55</v>
      </c>
      <c r="K9515" s="14" t="n">
        <f aca="false">J9515-H9515</f>
        <v>18.94</v>
      </c>
      <c r="L9515" s="14" t="n">
        <f aca="false">G9515-H9515</f>
        <v>-16.56</v>
      </c>
    </row>
    <row r="9516" customFormat="false" ht="15" hidden="false" customHeight="false" outlineLevel="0" collapsed="false">
      <c r="A9516" s="2" t="s">
        <v>142</v>
      </c>
      <c r="B9516" s="2" t="s">
        <v>142</v>
      </c>
      <c r="C9516" s="2" t="s">
        <v>47</v>
      </c>
      <c r="D9516" s="2" t="s">
        <v>10</v>
      </c>
      <c r="E9516" s="2" t="s">
        <v>74</v>
      </c>
      <c r="F9516" s="2" t="s">
        <v>977</v>
      </c>
      <c r="G9516" s="14" t="n">
        <v>9.5</v>
      </c>
      <c r="H9516" s="14" t="n">
        <v>7.21</v>
      </c>
      <c r="I9516" s="14" t="n">
        <v>9.5</v>
      </c>
      <c r="J9516" s="23" t="n">
        <f aca="false">IF(AND(E9516="Priority",ISNUMBER('Cost model'!N632)),'Cost model'!N632,'Cost model'!M632)</f>
        <v>9.5</v>
      </c>
      <c r="K9516" s="14" t="n">
        <f aca="false">J9516-H9516</f>
        <v>2.29</v>
      </c>
      <c r="L9516" s="14" t="n">
        <f aca="false">G9516-H9516</f>
        <v>2.29</v>
      </c>
    </row>
    <row r="9517" customFormat="false" ht="15" hidden="false" customHeight="false" outlineLevel="0" collapsed="false">
      <c r="A9517" s="2" t="s">
        <v>142</v>
      </c>
      <c r="B9517" s="2" t="s">
        <v>124</v>
      </c>
      <c r="C9517" s="2" t="s">
        <v>47</v>
      </c>
      <c r="D9517" s="2" t="s">
        <v>10</v>
      </c>
      <c r="E9517" s="2" t="s">
        <v>74</v>
      </c>
      <c r="F9517" s="2" t="s">
        <v>976</v>
      </c>
      <c r="G9517" s="14" t="n">
        <v>9.5</v>
      </c>
      <c r="H9517" s="14" t="n">
        <v>8.06</v>
      </c>
      <c r="I9517" s="14" t="n">
        <v>14.5</v>
      </c>
      <c r="J9517" s="23" t="n">
        <f aca="false">IF(AND(E9517="Priority",ISNUMBER('Cost model'!N662)),'Cost model'!N662,'Cost model'!M662)</f>
        <v>13.5</v>
      </c>
      <c r="K9517" s="14" t="n">
        <f aca="false">J9517-H9517</f>
        <v>5.44</v>
      </c>
      <c r="L9517" s="14" t="n">
        <f aca="false">G9517-H9517</f>
        <v>1.44</v>
      </c>
    </row>
    <row r="9518" customFormat="false" ht="15" hidden="false" customHeight="false" outlineLevel="0" collapsed="false">
      <c r="A9518" s="2" t="s">
        <v>142</v>
      </c>
      <c r="B9518" s="2" t="s">
        <v>158</v>
      </c>
      <c r="C9518" s="2" t="s">
        <v>49</v>
      </c>
      <c r="D9518" s="2" t="s">
        <v>10</v>
      </c>
      <c r="E9518" s="2" t="s">
        <v>74</v>
      </c>
      <c r="F9518" s="2" t="s">
        <v>976</v>
      </c>
      <c r="G9518" s="14" t="n">
        <v>50</v>
      </c>
      <c r="H9518" s="14" t="n">
        <v>94.78</v>
      </c>
      <c r="I9518" s="14" t="n">
        <v>17.5</v>
      </c>
      <c r="J9518" s="23" t="n">
        <f aca="false">IF(AND(E9518="Priority",ISNUMBER('Cost model'!N649)),'Cost model'!N649,'Cost model'!M649)</f>
        <v>19.5</v>
      </c>
      <c r="K9518" s="14" t="n">
        <f aca="false">J9518-H9518</f>
        <v>-75.28</v>
      </c>
      <c r="L9518" s="14" t="n">
        <f aca="false">G9518-H9518</f>
        <v>-44.78</v>
      </c>
    </row>
    <row r="9519" customFormat="false" ht="15" hidden="false" customHeight="false" outlineLevel="0" collapsed="false">
      <c r="A9519" s="2" t="s">
        <v>174</v>
      </c>
      <c r="B9519" s="2" t="s">
        <v>174</v>
      </c>
      <c r="C9519" s="2" t="s">
        <v>47</v>
      </c>
      <c r="D9519" s="2" t="s">
        <v>10</v>
      </c>
      <c r="E9519" s="2" t="s">
        <v>74</v>
      </c>
      <c r="F9519" s="2" t="s">
        <v>977</v>
      </c>
      <c r="G9519" s="14" t="n">
        <v>9.5</v>
      </c>
      <c r="H9519" s="14" t="n">
        <v>8.04</v>
      </c>
      <c r="I9519" s="14" t="n">
        <v>9.5</v>
      </c>
      <c r="J9519" s="23" t="n">
        <f aca="false">IF(AND(E9519="Priority",ISNUMBER('Cost model'!N167)),'Cost model'!N167,'Cost model'!M167)</f>
        <v>8.5</v>
      </c>
      <c r="K9519" s="14" t="n">
        <f aca="false">J9519-H9519</f>
        <v>0.460000000000001</v>
      </c>
      <c r="L9519" s="14" t="n">
        <f aca="false">G9519-H9519</f>
        <v>1.46</v>
      </c>
    </row>
    <row r="9520" customFormat="false" ht="15" hidden="false" customHeight="false" outlineLevel="0" collapsed="false">
      <c r="A9520" s="2" t="s">
        <v>142</v>
      </c>
      <c r="B9520" s="2" t="s">
        <v>142</v>
      </c>
      <c r="C9520" s="2" t="s">
        <v>47</v>
      </c>
      <c r="D9520" s="2" t="s">
        <v>10</v>
      </c>
      <c r="E9520" s="2" t="s">
        <v>74</v>
      </c>
      <c r="F9520" s="2" t="s">
        <v>977</v>
      </c>
      <c r="G9520" s="14" t="n">
        <v>9.5</v>
      </c>
      <c r="H9520" s="14" t="n">
        <v>5.87</v>
      </c>
      <c r="I9520" s="14" t="n">
        <v>9.5</v>
      </c>
      <c r="J9520" s="23" t="n">
        <f aca="false">IF(AND(E9520="Priority",ISNUMBER('Cost model'!N632)),'Cost model'!N632,'Cost model'!M632)</f>
        <v>9.5</v>
      </c>
      <c r="K9520" s="14" t="n">
        <f aca="false">J9520-H9520</f>
        <v>3.63</v>
      </c>
      <c r="L9520" s="14" t="n">
        <f aca="false">G9520-H9520</f>
        <v>3.63</v>
      </c>
    </row>
    <row r="9521" customFormat="false" ht="15" hidden="false" customHeight="false" outlineLevel="0" collapsed="false">
      <c r="A9521" s="2" t="s">
        <v>174</v>
      </c>
      <c r="B9521" s="2" t="s">
        <v>174</v>
      </c>
      <c r="C9521" s="2" t="s">
        <v>49</v>
      </c>
      <c r="D9521" s="2" t="s">
        <v>12</v>
      </c>
      <c r="E9521" s="2" t="s">
        <v>74</v>
      </c>
      <c r="F9521" s="2" t="s">
        <v>977</v>
      </c>
      <c r="G9521" s="14" t="n">
        <v>19.5</v>
      </c>
      <c r="H9521" s="14" t="n">
        <v>23.98</v>
      </c>
      <c r="I9521" s="14" t="n">
        <v>19.5</v>
      </c>
      <c r="J9521" s="23" t="n">
        <f aca="false">IF(AND(E9521="Priority",ISNUMBER('Cost model'!N172)),'Cost model'!N172,'Cost model'!M172)</f>
        <v>45</v>
      </c>
      <c r="K9521" s="14" t="n">
        <f aca="false">J9521-H9521</f>
        <v>21.02</v>
      </c>
      <c r="L9521" s="14" t="n">
        <f aca="false">G9521-H9521</f>
        <v>-4.48</v>
      </c>
    </row>
    <row r="9522" customFormat="false" ht="15" hidden="false" customHeight="false" outlineLevel="0" collapsed="false">
      <c r="A9522" s="2" t="s">
        <v>174</v>
      </c>
      <c r="B9522" s="2" t="s">
        <v>174</v>
      </c>
      <c r="C9522" s="2" t="s">
        <v>48</v>
      </c>
      <c r="D9522" s="2" t="s">
        <v>12</v>
      </c>
      <c r="E9522" s="2" t="s">
        <v>74</v>
      </c>
      <c r="F9522" s="2" t="s">
        <v>977</v>
      </c>
      <c r="G9522" s="14" t="n">
        <v>12.5</v>
      </c>
      <c r="H9522" s="14" t="n">
        <v>33.42</v>
      </c>
      <c r="I9522" s="14" t="n">
        <v>12.5</v>
      </c>
      <c r="J9522" s="23" t="n">
        <f aca="false">IF(AND(E9522="Priority",ISNUMBER('Cost model'!N171)),'Cost model'!N171,'Cost model'!M171)</f>
        <v>40</v>
      </c>
      <c r="K9522" s="14" t="n">
        <f aca="false">J9522-H9522</f>
        <v>6.58</v>
      </c>
      <c r="L9522" s="14" t="n">
        <f aca="false">G9522-H9522</f>
        <v>-20.92</v>
      </c>
    </row>
    <row r="9523" customFormat="false" ht="15" hidden="false" customHeight="false" outlineLevel="0" collapsed="false">
      <c r="A9523" s="2" t="s">
        <v>124</v>
      </c>
      <c r="B9523" s="2" t="s">
        <v>124</v>
      </c>
      <c r="C9523" s="2" t="s">
        <v>49</v>
      </c>
      <c r="D9523" s="2" t="s">
        <v>12</v>
      </c>
      <c r="E9523" s="2" t="s">
        <v>74</v>
      </c>
      <c r="F9523" s="2" t="s">
        <v>977</v>
      </c>
      <c r="G9523" s="14" t="n">
        <v>19.5</v>
      </c>
      <c r="H9523" s="14" t="n">
        <v>133.21</v>
      </c>
      <c r="I9523" s="14" t="n">
        <v>19.5</v>
      </c>
      <c r="J9523" s="23" t="n">
        <f aca="false">IF(AND(E9523="Priority",ISNUMBER('Cost model'!N322)),'Cost model'!N322,'Cost model'!M322)</f>
        <v>50</v>
      </c>
      <c r="K9523" s="14" t="n">
        <f aca="false">J9523-H9523</f>
        <v>-83.21</v>
      </c>
      <c r="L9523" s="14" t="n">
        <f aca="false">G9523-H9523</f>
        <v>-113.71</v>
      </c>
    </row>
    <row r="9524" customFormat="false" ht="15" hidden="false" customHeight="false" outlineLevel="0" collapsed="false">
      <c r="A9524" s="2" t="s">
        <v>174</v>
      </c>
      <c r="B9524" s="2" t="s">
        <v>142</v>
      </c>
      <c r="C9524" s="2" t="s">
        <v>47</v>
      </c>
      <c r="D9524" s="2" t="s">
        <v>12</v>
      </c>
      <c r="E9524" s="2" t="s">
        <v>74</v>
      </c>
      <c r="F9524" s="2" t="s">
        <v>976</v>
      </c>
      <c r="G9524" s="14" t="n">
        <v>9.5</v>
      </c>
      <c r="H9524" s="14" t="n">
        <v>25.42</v>
      </c>
      <c r="I9524" s="14" t="n">
        <v>9.5</v>
      </c>
      <c r="J9524" s="23" t="n">
        <f aca="false">IF(AND(E9524="Priority",ISNUMBER('Cost model'!N125)),'Cost model'!N125,'Cost model'!M125)</f>
        <v>40</v>
      </c>
      <c r="K9524" s="14" t="n">
        <f aca="false">J9524-H9524</f>
        <v>14.58</v>
      </c>
      <c r="L9524" s="14" t="n">
        <f aca="false">G9524-H9524</f>
        <v>-15.92</v>
      </c>
    </row>
    <row r="9525" customFormat="false" ht="15" hidden="false" customHeight="false" outlineLevel="0" collapsed="false">
      <c r="A9525" s="2" t="s">
        <v>142</v>
      </c>
      <c r="B9525" s="2" t="s">
        <v>142</v>
      </c>
      <c r="C9525" s="2" t="s">
        <v>47</v>
      </c>
      <c r="D9525" s="2" t="s">
        <v>12</v>
      </c>
      <c r="E9525" s="2" t="s">
        <v>74</v>
      </c>
      <c r="F9525" s="2" t="s">
        <v>977</v>
      </c>
      <c r="G9525" s="14" t="n">
        <v>9.5</v>
      </c>
      <c r="H9525" s="14" t="n">
        <v>25.42</v>
      </c>
      <c r="I9525" s="14" t="n">
        <v>9.5</v>
      </c>
      <c r="J9525" s="23" t="n">
        <f aca="false">IF(AND(E9525="Priority",ISNUMBER('Cost model'!N635)),'Cost model'!N635,'Cost model'!M635)</f>
        <v>30.5</v>
      </c>
      <c r="K9525" s="14" t="n">
        <f aca="false">J9525-H9525</f>
        <v>5.08</v>
      </c>
      <c r="L9525" s="14" t="n">
        <f aca="false">G9525-H9525</f>
        <v>-15.92</v>
      </c>
    </row>
    <row r="9526" customFormat="false" ht="15" hidden="false" customHeight="false" outlineLevel="0" collapsed="false">
      <c r="A9526" s="2" t="s">
        <v>221</v>
      </c>
      <c r="B9526" s="2" t="s">
        <v>158</v>
      </c>
      <c r="C9526" s="2" t="s">
        <v>47</v>
      </c>
      <c r="D9526" s="2" t="s">
        <v>10</v>
      </c>
      <c r="E9526" s="2" t="s">
        <v>74</v>
      </c>
      <c r="F9526" s="2" t="s">
        <v>976</v>
      </c>
      <c r="G9526" s="14" t="n">
        <v>9.5</v>
      </c>
      <c r="H9526" s="14" t="n">
        <v>9.67</v>
      </c>
      <c r="I9526" s="14" t="n">
        <v>14.5</v>
      </c>
      <c r="J9526" s="23" t="n">
        <f aca="false">IF(AND(E9526="Priority",ISNUMBER('Cost model'!N752)),'Cost model'!N752,'Cost model'!M752)</f>
        <v>12.5</v>
      </c>
      <c r="K9526" s="14" t="n">
        <f aca="false">J9526-H9526</f>
        <v>2.83</v>
      </c>
      <c r="L9526" s="14" t="n">
        <f aca="false">G9526-H9526</f>
        <v>-0.17</v>
      </c>
    </row>
    <row r="9527" customFormat="false" ht="15" hidden="false" customHeight="false" outlineLevel="0" collapsed="false">
      <c r="A9527" s="2" t="s">
        <v>174</v>
      </c>
      <c r="B9527" s="2" t="s">
        <v>174</v>
      </c>
      <c r="C9527" s="2" t="s">
        <v>48</v>
      </c>
      <c r="D9527" s="2" t="s">
        <v>13</v>
      </c>
      <c r="E9527" s="2" t="s">
        <v>74</v>
      </c>
      <c r="F9527" s="2" t="s">
        <v>977</v>
      </c>
      <c r="G9527" s="14" t="n">
        <v>24.5</v>
      </c>
      <c r="H9527" s="14" t="n">
        <v>68.76</v>
      </c>
      <c r="I9527" s="14" t="n">
        <v>24.5</v>
      </c>
      <c r="J9527" s="23" t="n">
        <f aca="false">IF(AND(E9527="Priority",ISNUMBER('Cost model'!N174)),'Cost model'!N174,'Cost model'!M174)</f>
        <v>70</v>
      </c>
      <c r="K9527" s="14" t="n">
        <f aca="false">J9527-H9527</f>
        <v>1.23999999999999</v>
      </c>
      <c r="L9527" s="14" t="n">
        <f aca="false">G9527-H9527</f>
        <v>-44.26</v>
      </c>
    </row>
    <row r="9528" customFormat="false" ht="15" hidden="false" customHeight="false" outlineLevel="0" collapsed="false">
      <c r="A9528" s="2" t="s">
        <v>142</v>
      </c>
      <c r="B9528" s="2" t="s">
        <v>142</v>
      </c>
      <c r="C9528" s="2" t="s">
        <v>48</v>
      </c>
      <c r="D9528" s="2" t="s">
        <v>12</v>
      </c>
      <c r="E9528" s="2" t="s">
        <v>74</v>
      </c>
      <c r="F9528" s="2" t="s">
        <v>977</v>
      </c>
      <c r="G9528" s="14" t="n">
        <v>12.5</v>
      </c>
      <c r="H9528" s="14" t="n">
        <v>56.98</v>
      </c>
      <c r="I9528" s="14" t="n">
        <v>12.5</v>
      </c>
      <c r="J9528" s="23" t="n">
        <f aca="false">IF(AND(E9528="Priority",ISNUMBER('Cost model'!N636)),'Cost model'!N636,'Cost model'!M636)</f>
        <v>40</v>
      </c>
      <c r="K9528" s="14" t="n">
        <f aca="false">J9528-H9528</f>
        <v>-16.98</v>
      </c>
      <c r="L9528" s="14" t="n">
        <f aca="false">G9528-H9528</f>
        <v>-44.48</v>
      </c>
    </row>
    <row r="9529" customFormat="false" ht="15" hidden="false" customHeight="false" outlineLevel="0" collapsed="false">
      <c r="A9529" s="2" t="s">
        <v>174</v>
      </c>
      <c r="B9529" s="2" t="s">
        <v>124</v>
      </c>
      <c r="C9529" s="2" t="s">
        <v>47</v>
      </c>
      <c r="D9529" s="2" t="s">
        <v>10</v>
      </c>
      <c r="E9529" s="2" t="s">
        <v>74</v>
      </c>
      <c r="F9529" s="2" t="s">
        <v>976</v>
      </c>
      <c r="G9529" s="14" t="n">
        <v>9.5</v>
      </c>
      <c r="H9529" s="14" t="n">
        <v>8.06</v>
      </c>
      <c r="I9529" s="14" t="n">
        <v>9.5</v>
      </c>
      <c r="J9529" s="23" t="n">
        <f aca="false">IF(AND(E9529="Priority",ISNUMBER('Cost model'!N107)),'Cost model'!N107,'Cost model'!M107)</f>
        <v>12.5</v>
      </c>
      <c r="K9529" s="14" t="n">
        <f aca="false">J9529-H9529</f>
        <v>4.44</v>
      </c>
      <c r="L9529" s="14" t="n">
        <f aca="false">G9529-H9529</f>
        <v>1.44</v>
      </c>
    </row>
    <row r="9530" customFormat="false" ht="15" hidden="false" customHeight="false" outlineLevel="0" collapsed="false">
      <c r="A9530" s="2" t="s">
        <v>142</v>
      </c>
      <c r="B9530" s="2" t="s">
        <v>221</v>
      </c>
      <c r="C9530" s="2" t="s">
        <v>48</v>
      </c>
      <c r="D9530" s="2" t="s">
        <v>12</v>
      </c>
      <c r="E9530" s="2" t="s">
        <v>74</v>
      </c>
      <c r="F9530" s="2" t="s">
        <v>976</v>
      </c>
      <c r="G9530" s="14" t="n">
        <v>12.5</v>
      </c>
      <c r="H9530" s="14" t="n">
        <v>52.29</v>
      </c>
      <c r="I9530" s="14" t="n">
        <v>24.5</v>
      </c>
      <c r="J9530" s="23" t="n">
        <f aca="false">IF(AND(E9530="Priority",ISNUMBER('Cost model'!N681)),'Cost model'!N681,'Cost model'!M681)</f>
        <v>60</v>
      </c>
      <c r="K9530" s="14" t="n">
        <f aca="false">J9530-H9530</f>
        <v>7.71</v>
      </c>
      <c r="L9530" s="14" t="n">
        <f aca="false">G9530-H9530</f>
        <v>-39.79</v>
      </c>
    </row>
    <row r="9531" customFormat="false" ht="15" hidden="false" customHeight="false" outlineLevel="0" collapsed="false">
      <c r="A9531" s="2" t="s">
        <v>124</v>
      </c>
      <c r="B9531" s="2" t="s">
        <v>124</v>
      </c>
      <c r="C9531" s="2" t="s">
        <v>49</v>
      </c>
      <c r="D9531" s="2" t="s">
        <v>12</v>
      </c>
      <c r="E9531" s="2" t="s">
        <v>74</v>
      </c>
      <c r="F9531" s="2" t="s">
        <v>977</v>
      </c>
      <c r="G9531" s="14" t="n">
        <v>19.5</v>
      </c>
      <c r="H9531" s="14" t="n">
        <v>57.7</v>
      </c>
      <c r="I9531" s="14" t="n">
        <v>19.5</v>
      </c>
      <c r="J9531" s="23" t="n">
        <f aca="false">IF(AND(E9531="Priority",ISNUMBER('Cost model'!N322)),'Cost model'!N322,'Cost model'!M322)</f>
        <v>50</v>
      </c>
      <c r="K9531" s="14" t="n">
        <f aca="false">J9531-H9531</f>
        <v>-7.7</v>
      </c>
      <c r="L9531" s="14" t="n">
        <f aca="false">G9531-H9531</f>
        <v>-38.2</v>
      </c>
    </row>
    <row r="9532" customFormat="false" ht="15" hidden="false" customHeight="false" outlineLevel="0" collapsed="false">
      <c r="A9532" s="2" t="s">
        <v>205</v>
      </c>
      <c r="B9532" s="2" t="s">
        <v>205</v>
      </c>
      <c r="C9532" s="2" t="s">
        <v>47</v>
      </c>
      <c r="D9532" s="2" t="s">
        <v>12</v>
      </c>
      <c r="E9532" s="2" t="s">
        <v>74</v>
      </c>
      <c r="F9532" s="2" t="s">
        <v>977</v>
      </c>
      <c r="G9532" s="14" t="n">
        <v>24.5</v>
      </c>
      <c r="H9532" s="14" t="n">
        <v>12.25</v>
      </c>
      <c r="I9532" s="14" t="n">
        <v>9.5</v>
      </c>
      <c r="J9532" s="23" t="n">
        <f aca="false">IF(AND(E9532="Priority",ISNUMBER('Cost model'!N530)),'Cost model'!N530,'Cost model'!M530)</f>
        <v>28.5</v>
      </c>
      <c r="K9532" s="14" t="n">
        <f aca="false">J9532-H9532</f>
        <v>16.25</v>
      </c>
      <c r="L9532" s="14" t="n">
        <f aca="false">G9532-H9532</f>
        <v>12.25</v>
      </c>
    </row>
    <row r="9533" customFormat="false" ht="15" hidden="false" customHeight="false" outlineLevel="0" collapsed="false">
      <c r="A9533" s="2" t="s">
        <v>142</v>
      </c>
      <c r="B9533" s="2" t="s">
        <v>158</v>
      </c>
      <c r="C9533" s="2" t="s">
        <v>47</v>
      </c>
      <c r="D9533" s="2" t="s">
        <v>10</v>
      </c>
      <c r="E9533" s="2" t="s">
        <v>74</v>
      </c>
      <c r="F9533" s="2" t="s">
        <v>976</v>
      </c>
      <c r="G9533" s="14" t="n">
        <v>9.5</v>
      </c>
      <c r="H9533" s="14" t="n">
        <v>8.04</v>
      </c>
      <c r="I9533" s="14" t="n">
        <v>14.5</v>
      </c>
      <c r="J9533" s="23" t="n">
        <f aca="false">IF(AND(E9533="Priority",ISNUMBER('Cost model'!N647)),'Cost model'!N647,'Cost model'!M647)</f>
        <v>13.5</v>
      </c>
      <c r="K9533" s="14" t="n">
        <f aca="false">J9533-H9533</f>
        <v>5.46</v>
      </c>
      <c r="L9533" s="14" t="n">
        <f aca="false">G9533-H9533</f>
        <v>1.46</v>
      </c>
    </row>
    <row r="9534" customFormat="false" ht="15" hidden="false" customHeight="false" outlineLevel="0" collapsed="false">
      <c r="A9534" s="2" t="s">
        <v>221</v>
      </c>
      <c r="B9534" s="2" t="s">
        <v>158</v>
      </c>
      <c r="C9534" s="2" t="s">
        <v>47</v>
      </c>
      <c r="D9534" s="2" t="s">
        <v>10</v>
      </c>
      <c r="E9534" s="2" t="s">
        <v>74</v>
      </c>
      <c r="F9534" s="2" t="s">
        <v>976</v>
      </c>
      <c r="G9534" s="14" t="n">
        <v>9.5</v>
      </c>
      <c r="H9534" s="14" t="n">
        <v>8.9</v>
      </c>
      <c r="I9534" s="14" t="n">
        <v>14.5</v>
      </c>
      <c r="J9534" s="23" t="n">
        <f aca="false">IF(AND(E9534="Priority",ISNUMBER('Cost model'!N752)),'Cost model'!N752,'Cost model'!M752)</f>
        <v>12.5</v>
      </c>
      <c r="K9534" s="14" t="n">
        <f aca="false">J9534-H9534</f>
        <v>3.6</v>
      </c>
      <c r="L9534" s="14" t="n">
        <f aca="false">G9534-H9534</f>
        <v>0.6</v>
      </c>
    </row>
    <row r="9535" customFormat="false" ht="15" hidden="false" customHeight="false" outlineLevel="0" collapsed="false">
      <c r="A9535" s="2" t="s">
        <v>174</v>
      </c>
      <c r="B9535" s="2" t="s">
        <v>174</v>
      </c>
      <c r="C9535" s="2" t="s">
        <v>48</v>
      </c>
      <c r="D9535" s="2" t="s">
        <v>10</v>
      </c>
      <c r="E9535" s="2" t="s">
        <v>74</v>
      </c>
      <c r="F9535" s="2" t="s">
        <v>977</v>
      </c>
      <c r="G9535" s="14" t="n">
        <v>12.5</v>
      </c>
      <c r="H9535" s="14" t="n">
        <v>12.01</v>
      </c>
      <c r="I9535" s="14" t="n">
        <v>12.5</v>
      </c>
      <c r="J9535" s="23" t="n">
        <f aca="false">IF(AND(E9535="Priority",ISNUMBER('Cost model'!N168)),'Cost model'!N168,'Cost model'!M168)</f>
        <v>13.5</v>
      </c>
      <c r="K9535" s="14" t="n">
        <f aca="false">J9535-H9535</f>
        <v>1.49</v>
      </c>
      <c r="L9535" s="14" t="n">
        <f aca="false">G9535-H9535</f>
        <v>0.49</v>
      </c>
    </row>
    <row r="9536" customFormat="false" ht="15" hidden="false" customHeight="false" outlineLevel="0" collapsed="false">
      <c r="A9536" s="2" t="s">
        <v>124</v>
      </c>
      <c r="B9536" s="2" t="s">
        <v>124</v>
      </c>
      <c r="C9536" s="2" t="s">
        <v>47</v>
      </c>
      <c r="D9536" s="2" t="s">
        <v>10</v>
      </c>
      <c r="E9536" s="2" t="s">
        <v>74</v>
      </c>
      <c r="F9536" s="2" t="s">
        <v>977</v>
      </c>
      <c r="G9536" s="14" t="n">
        <v>9.5</v>
      </c>
      <c r="H9536" s="14" t="n">
        <v>6.11</v>
      </c>
      <c r="I9536" s="14" t="n">
        <v>9.5</v>
      </c>
      <c r="J9536" s="23" t="n">
        <f aca="false">IF(AND(E9536="Priority",ISNUMBER('Cost model'!N317)),'Cost model'!N317,'Cost model'!M317)</f>
        <v>10.5</v>
      </c>
      <c r="K9536" s="14" t="n">
        <f aca="false">J9536-H9536</f>
        <v>4.39</v>
      </c>
      <c r="L9536" s="14" t="n">
        <f aca="false">G9536-H9536</f>
        <v>3.39</v>
      </c>
    </row>
    <row r="9537" customFormat="false" ht="15" hidden="false" customHeight="false" outlineLevel="0" collapsed="false">
      <c r="A9537" s="2" t="s">
        <v>174</v>
      </c>
      <c r="B9537" s="2" t="s">
        <v>174</v>
      </c>
      <c r="C9537" s="2" t="s">
        <v>49</v>
      </c>
      <c r="D9537" s="2" t="s">
        <v>12</v>
      </c>
      <c r="E9537" s="2" t="s">
        <v>74</v>
      </c>
      <c r="F9537" s="2" t="s">
        <v>977</v>
      </c>
      <c r="G9537" s="14" t="n">
        <v>19.5</v>
      </c>
      <c r="H9537" s="14" t="n">
        <v>25.42</v>
      </c>
      <c r="I9537" s="14" t="n">
        <v>19.5</v>
      </c>
      <c r="J9537" s="23" t="n">
        <f aca="false">IF(AND(E9537="Priority",ISNUMBER('Cost model'!N172)),'Cost model'!N172,'Cost model'!M172)</f>
        <v>45</v>
      </c>
      <c r="K9537" s="14" t="n">
        <f aca="false">J9537-H9537</f>
        <v>19.58</v>
      </c>
      <c r="L9537" s="14" t="n">
        <f aca="false">G9537-H9537</f>
        <v>-5.92</v>
      </c>
    </row>
    <row r="9538" customFormat="false" ht="15" hidden="false" customHeight="false" outlineLevel="0" collapsed="false">
      <c r="A9538" s="2" t="s">
        <v>174</v>
      </c>
      <c r="B9538" s="2" t="s">
        <v>221</v>
      </c>
      <c r="C9538" s="2" t="s">
        <v>49</v>
      </c>
      <c r="D9538" s="2" t="s">
        <v>12</v>
      </c>
      <c r="E9538" s="2" t="s">
        <v>74</v>
      </c>
      <c r="F9538" s="2" t="s">
        <v>976</v>
      </c>
      <c r="G9538" s="14" t="n">
        <v>29.5</v>
      </c>
      <c r="H9538" s="14" t="n">
        <v>42.67</v>
      </c>
      <c r="I9538" s="14" t="n">
        <v>24.5</v>
      </c>
      <c r="J9538" s="23" t="n">
        <f aca="false">IF(AND(E9538="Priority",ISNUMBER('Cost model'!N157)),'Cost model'!N157,'Cost model'!M157)</f>
        <v>65</v>
      </c>
      <c r="K9538" s="14" t="n">
        <f aca="false">J9538-H9538</f>
        <v>22.33</v>
      </c>
      <c r="L9538" s="14" t="n">
        <f aca="false">G9538-H9538</f>
        <v>-13.17</v>
      </c>
    </row>
    <row r="9539" customFormat="false" ht="15" hidden="false" customHeight="false" outlineLevel="0" collapsed="false">
      <c r="A9539" s="2" t="s">
        <v>174</v>
      </c>
      <c r="B9539" s="2" t="s">
        <v>124</v>
      </c>
      <c r="C9539" s="2" t="s">
        <v>47</v>
      </c>
      <c r="D9539" s="2" t="s">
        <v>10</v>
      </c>
      <c r="E9539" s="2" t="s">
        <v>74</v>
      </c>
      <c r="F9539" s="2" t="s">
        <v>976</v>
      </c>
      <c r="G9539" s="14" t="n">
        <v>9.5</v>
      </c>
      <c r="H9539" s="14" t="n">
        <v>9.08</v>
      </c>
      <c r="I9539" s="14" t="n">
        <v>9.5</v>
      </c>
      <c r="J9539" s="23" t="n">
        <f aca="false">IF(AND(E9539="Priority",ISNUMBER('Cost model'!N107)),'Cost model'!N107,'Cost model'!M107)</f>
        <v>12.5</v>
      </c>
      <c r="K9539" s="14" t="n">
        <f aca="false">J9539-H9539</f>
        <v>3.42</v>
      </c>
      <c r="L9539" s="14" t="n">
        <f aca="false">G9539-H9539</f>
        <v>0.42</v>
      </c>
    </row>
    <row r="9540" customFormat="false" ht="15" hidden="false" customHeight="false" outlineLevel="0" collapsed="false">
      <c r="A9540" s="2" t="s">
        <v>174</v>
      </c>
      <c r="B9540" s="2" t="s">
        <v>174</v>
      </c>
      <c r="C9540" s="2" t="s">
        <v>49</v>
      </c>
      <c r="D9540" s="2" t="s">
        <v>13</v>
      </c>
      <c r="E9540" s="2" t="s">
        <v>74</v>
      </c>
      <c r="F9540" s="2" t="s">
        <v>977</v>
      </c>
      <c r="G9540" s="14" t="n">
        <v>50</v>
      </c>
      <c r="H9540" s="14" t="n">
        <v>57.07</v>
      </c>
      <c r="I9540" s="14" t="n">
        <v>50</v>
      </c>
      <c r="J9540" s="23" t="n">
        <f aca="false">IF(AND(E9540="Priority",ISNUMBER('Cost model'!N175)),'Cost model'!N175,'Cost model'!M175)</f>
        <v>75</v>
      </c>
      <c r="K9540" s="14" t="n">
        <f aca="false">J9540-H9540</f>
        <v>17.93</v>
      </c>
      <c r="L9540" s="14" t="n">
        <f aca="false">G9540-H9540</f>
        <v>-7.07</v>
      </c>
    </row>
    <row r="9541" customFormat="false" ht="15" hidden="false" customHeight="false" outlineLevel="0" collapsed="false">
      <c r="A9541" s="2" t="s">
        <v>124</v>
      </c>
      <c r="B9541" s="2" t="s">
        <v>124</v>
      </c>
      <c r="C9541" s="2" t="s">
        <v>48</v>
      </c>
      <c r="D9541" s="2" t="s">
        <v>12</v>
      </c>
      <c r="E9541" s="2" t="s">
        <v>74</v>
      </c>
      <c r="F9541" s="2" t="s">
        <v>977</v>
      </c>
      <c r="G9541" s="14" t="n">
        <v>12.5</v>
      </c>
      <c r="H9541" s="14" t="n">
        <v>27.63</v>
      </c>
      <c r="I9541" s="14" t="n">
        <v>12.5</v>
      </c>
      <c r="J9541" s="23" t="n">
        <f aca="false">IF(AND(E9541="Priority",ISNUMBER('Cost model'!N321)),'Cost model'!N321,'Cost model'!M321)</f>
        <v>40</v>
      </c>
      <c r="K9541" s="14" t="n">
        <f aca="false">J9541-H9541</f>
        <v>12.37</v>
      </c>
      <c r="L9541" s="14" t="n">
        <f aca="false">G9541-H9541</f>
        <v>-15.13</v>
      </c>
    </row>
    <row r="9542" customFormat="false" ht="15" hidden="false" customHeight="false" outlineLevel="0" collapsed="false">
      <c r="A9542" s="2" t="s">
        <v>174</v>
      </c>
      <c r="B9542" s="2" t="s">
        <v>124</v>
      </c>
      <c r="C9542" s="2" t="s">
        <v>48</v>
      </c>
      <c r="D9542" s="2" t="s">
        <v>12</v>
      </c>
      <c r="E9542" s="2" t="s">
        <v>74</v>
      </c>
      <c r="F9542" s="2" t="s">
        <v>976</v>
      </c>
      <c r="G9542" s="14" t="n">
        <v>12.5</v>
      </c>
      <c r="H9542" s="14" t="n">
        <v>44</v>
      </c>
      <c r="I9542" s="14" t="n">
        <v>12.5</v>
      </c>
      <c r="J9542" s="23" t="n">
        <f aca="false">IF(AND(E9542="Priority",ISNUMBER('Cost model'!N111)),'Cost model'!N111,'Cost model'!M111)</f>
        <v>45</v>
      </c>
      <c r="K9542" s="14" t="n">
        <f aca="false">J9542-H9542</f>
        <v>1</v>
      </c>
      <c r="L9542" s="14" t="n">
        <f aca="false">G9542-H9542</f>
        <v>-31.5</v>
      </c>
    </row>
    <row r="9543" customFormat="false" ht="15" hidden="false" customHeight="false" outlineLevel="0" collapsed="false">
      <c r="A9543" s="2" t="s">
        <v>174</v>
      </c>
      <c r="B9543" s="2" t="s">
        <v>174</v>
      </c>
      <c r="C9543" s="2" t="s">
        <v>48</v>
      </c>
      <c r="D9543" s="2" t="s">
        <v>12</v>
      </c>
      <c r="E9543" s="2" t="s">
        <v>74</v>
      </c>
      <c r="F9543" s="2" t="s">
        <v>977</v>
      </c>
      <c r="G9543" s="14" t="n">
        <v>12.5</v>
      </c>
      <c r="H9543" s="14" t="n">
        <v>46.16</v>
      </c>
      <c r="I9543" s="14" t="n">
        <v>12.5</v>
      </c>
      <c r="J9543" s="23" t="n">
        <f aca="false">IF(AND(E9543="Priority",ISNUMBER('Cost model'!N171)),'Cost model'!N171,'Cost model'!M171)</f>
        <v>40</v>
      </c>
      <c r="K9543" s="14" t="n">
        <f aca="false">J9543-H9543</f>
        <v>-6.16</v>
      </c>
      <c r="L9543" s="14" t="n">
        <f aca="false">G9543-H9543</f>
        <v>-33.66</v>
      </c>
    </row>
    <row r="9544" customFormat="false" ht="15" hidden="false" customHeight="false" outlineLevel="0" collapsed="false">
      <c r="A9544" s="2" t="s">
        <v>124</v>
      </c>
      <c r="B9544" s="2" t="s">
        <v>124</v>
      </c>
      <c r="C9544" s="2" t="s">
        <v>47</v>
      </c>
      <c r="D9544" s="2" t="s">
        <v>13</v>
      </c>
      <c r="E9544" s="2" t="s">
        <v>74</v>
      </c>
      <c r="F9544" s="2" t="s">
        <v>977</v>
      </c>
      <c r="G9544" s="14" t="n">
        <v>19</v>
      </c>
      <c r="H9544" s="14" t="n">
        <v>10</v>
      </c>
      <c r="I9544" s="14" t="n">
        <v>19</v>
      </c>
      <c r="J9544" s="23" t="n">
        <f aca="false">IF(AND(E9544="Priority",ISNUMBER('Cost model'!N323)),'Cost model'!N323,'Cost model'!M323)</f>
        <v>60</v>
      </c>
      <c r="K9544" s="14" t="n">
        <f aca="false">J9544-H9544</f>
        <v>50</v>
      </c>
      <c r="L9544" s="14" t="n">
        <f aca="false">G9544-H9544</f>
        <v>9</v>
      </c>
    </row>
    <row r="9545" customFormat="false" ht="15" hidden="false" customHeight="false" outlineLevel="0" collapsed="false">
      <c r="A9545" s="2" t="s">
        <v>142</v>
      </c>
      <c r="B9545" s="2" t="s">
        <v>142</v>
      </c>
      <c r="C9545" s="2" t="s">
        <v>47</v>
      </c>
      <c r="D9545" s="2" t="s">
        <v>10</v>
      </c>
      <c r="E9545" s="2" t="s">
        <v>74</v>
      </c>
      <c r="F9545" s="2" t="s">
        <v>977</v>
      </c>
      <c r="G9545" s="14" t="n">
        <v>9.5</v>
      </c>
      <c r="H9545" s="14" t="n">
        <v>7.21</v>
      </c>
      <c r="I9545" s="14" t="n">
        <v>9.5</v>
      </c>
      <c r="J9545" s="23" t="n">
        <f aca="false">IF(AND(E9545="Priority",ISNUMBER('Cost model'!N632)),'Cost model'!N632,'Cost model'!M632)</f>
        <v>9.5</v>
      </c>
      <c r="K9545" s="14" t="n">
        <f aca="false">J9545-H9545</f>
        <v>2.29</v>
      </c>
      <c r="L9545" s="14" t="n">
        <f aca="false">G9545-H9545</f>
        <v>2.29</v>
      </c>
    </row>
    <row r="9546" customFormat="false" ht="15" hidden="false" customHeight="false" outlineLevel="0" collapsed="false">
      <c r="A9546" s="2" t="s">
        <v>221</v>
      </c>
      <c r="B9546" s="2" t="s">
        <v>221</v>
      </c>
      <c r="C9546" s="2" t="s">
        <v>47</v>
      </c>
      <c r="D9546" s="2" t="s">
        <v>14</v>
      </c>
      <c r="E9546" s="2" t="s">
        <v>74</v>
      </c>
      <c r="F9546" s="2" t="s">
        <v>977</v>
      </c>
      <c r="G9546" s="14" t="n">
        <v>25</v>
      </c>
      <c r="H9546" s="14" t="n">
        <v>165.61</v>
      </c>
      <c r="I9546" s="14" t="n">
        <v>25</v>
      </c>
      <c r="J9546" s="23" t="n">
        <f aca="false">IF(AND(E9546="Priority",ISNUMBER('Cost model'!N746)),'Cost model'!N746,'Cost model'!M746)</f>
        <v>100</v>
      </c>
      <c r="K9546" s="14" t="n">
        <f aca="false">J9546-H9546</f>
        <v>-65.61</v>
      </c>
      <c r="L9546" s="14" t="n">
        <f aca="false">G9546-H9546</f>
        <v>-140.61</v>
      </c>
    </row>
    <row r="9547" customFormat="false" ht="15" hidden="false" customHeight="false" outlineLevel="0" collapsed="false">
      <c r="A9547" s="2" t="s">
        <v>158</v>
      </c>
      <c r="B9547" s="2" t="s">
        <v>158</v>
      </c>
      <c r="C9547" s="2" t="s">
        <v>47</v>
      </c>
      <c r="D9547" s="2" t="s">
        <v>14</v>
      </c>
      <c r="E9547" s="2" t="s">
        <v>83</v>
      </c>
      <c r="F9547" s="2" t="s">
        <v>977</v>
      </c>
      <c r="G9547" s="14" t="n">
        <v>85</v>
      </c>
      <c r="H9547" s="14" t="n">
        <v>34.91</v>
      </c>
      <c r="I9547" s="14" t="n">
        <v>85</v>
      </c>
      <c r="J9547" s="23" t="n">
        <f aca="false">IF(AND(E9547="Priority",ISNUMBER('Cost model'!N431)),'Cost model'!N431,'Cost model'!M431)</f>
        <v>55</v>
      </c>
      <c r="K9547" s="14" t="n">
        <f aca="false">J9547-H9547</f>
        <v>20.09</v>
      </c>
      <c r="L9547" s="14" t="n">
        <f aca="false">G9547-H9547</f>
        <v>50.09</v>
      </c>
    </row>
    <row r="9548" customFormat="false" ht="15" hidden="false" customHeight="false" outlineLevel="0" collapsed="false">
      <c r="A9548" s="2" t="s">
        <v>205</v>
      </c>
      <c r="B9548" s="2" t="s">
        <v>158</v>
      </c>
      <c r="C9548" s="2" t="s">
        <v>48</v>
      </c>
      <c r="D9548" s="2" t="s">
        <v>12</v>
      </c>
      <c r="E9548" s="2" t="s">
        <v>74</v>
      </c>
      <c r="F9548" s="2" t="s">
        <v>976</v>
      </c>
      <c r="G9548" s="14" t="n">
        <v>19.5</v>
      </c>
      <c r="H9548" s="14" t="n">
        <v>87.89</v>
      </c>
      <c r="I9548" s="14"/>
      <c r="J9548" s="23" t="n">
        <f aca="false">IF(AND(E9548="Priority",ISNUMBER('Cost model'!N621)),'Cost model'!N621,'Cost model'!M621)</f>
        <v>60</v>
      </c>
      <c r="K9548" s="14" t="n">
        <f aca="false">J9548-H9548</f>
        <v>-27.89</v>
      </c>
      <c r="L9548" s="14" t="n">
        <f aca="false">G9548-H9548</f>
        <v>-68.39</v>
      </c>
    </row>
    <row r="9549" customFormat="false" ht="15" hidden="false" customHeight="false" outlineLevel="0" collapsed="false">
      <c r="A9549" s="2" t="s">
        <v>205</v>
      </c>
      <c r="B9549" s="2" t="s">
        <v>158</v>
      </c>
      <c r="C9549" s="2" t="s">
        <v>48</v>
      </c>
      <c r="D9549" s="2" t="s">
        <v>10</v>
      </c>
      <c r="E9549" s="2" t="s">
        <v>74</v>
      </c>
      <c r="F9549" s="2" t="s">
        <v>976</v>
      </c>
      <c r="G9549" s="14" t="n">
        <v>19.5</v>
      </c>
      <c r="H9549" s="14" t="n">
        <v>14.34</v>
      </c>
      <c r="I9549" s="14"/>
      <c r="J9549" s="23" t="n">
        <f aca="false">IF(AND(E9549="Priority",ISNUMBER('Cost model'!N618)),'Cost model'!N618,'Cost model'!M618)</f>
        <v>16.5</v>
      </c>
      <c r="K9549" s="14" t="n">
        <f aca="false">J9549-H9549</f>
        <v>2.16</v>
      </c>
      <c r="L9549" s="14" t="n">
        <f aca="false">G9549-H9549</f>
        <v>5.16</v>
      </c>
    </row>
    <row r="9550" customFormat="false" ht="15" hidden="false" customHeight="false" outlineLevel="0" collapsed="false">
      <c r="A9550" s="2" t="s">
        <v>221</v>
      </c>
      <c r="B9550" s="2" t="s">
        <v>221</v>
      </c>
      <c r="C9550" s="2" t="s">
        <v>47</v>
      </c>
      <c r="D9550" s="2" t="s">
        <v>12</v>
      </c>
      <c r="E9550" s="2" t="s">
        <v>74</v>
      </c>
      <c r="F9550" s="2" t="s">
        <v>977</v>
      </c>
      <c r="G9550" s="14" t="n">
        <v>9.5</v>
      </c>
      <c r="H9550" s="14" t="n">
        <v>24.95</v>
      </c>
      <c r="I9550" s="14" t="n">
        <v>9.5</v>
      </c>
      <c r="J9550" s="23" t="n">
        <f aca="false">IF(AND(E9550="Priority",ISNUMBER('Cost model'!N740)),'Cost model'!N740,'Cost model'!M740)</f>
        <v>22.5</v>
      </c>
      <c r="K9550" s="14" t="n">
        <f aca="false">J9550-H9550</f>
        <v>-2.45</v>
      </c>
      <c r="L9550" s="14" t="n">
        <f aca="false">G9550-H9550</f>
        <v>-15.45</v>
      </c>
    </row>
    <row r="9551" customFormat="false" ht="15" hidden="false" customHeight="false" outlineLevel="0" collapsed="false">
      <c r="A9551" s="2" t="s">
        <v>221</v>
      </c>
      <c r="B9551" s="2" t="s">
        <v>124</v>
      </c>
      <c r="C9551" s="2" t="s">
        <v>47</v>
      </c>
      <c r="D9551" s="2" t="s">
        <v>10</v>
      </c>
      <c r="E9551" s="2" t="s">
        <v>74</v>
      </c>
      <c r="F9551" s="2" t="s">
        <v>976</v>
      </c>
      <c r="G9551" s="14" t="n">
        <v>14.5</v>
      </c>
      <c r="H9551" s="14" t="n">
        <v>21.19</v>
      </c>
      <c r="I9551" s="14" t="n">
        <v>19.5</v>
      </c>
      <c r="J9551" s="23" t="n">
        <f aca="false">IF(AND(E9551="Priority",ISNUMBER('Cost model'!N797)),'Cost model'!N797,'Cost model'!M797)</f>
        <v>14.5</v>
      </c>
      <c r="K9551" s="14" t="n">
        <f aca="false">J9551-H9551</f>
        <v>-6.69</v>
      </c>
      <c r="L9551" s="14" t="n">
        <f aca="false">G9551-H9551</f>
        <v>-6.69</v>
      </c>
    </row>
    <row r="9552" customFormat="false" ht="15" hidden="false" customHeight="false" outlineLevel="0" collapsed="false">
      <c r="A9552" s="2" t="s">
        <v>174</v>
      </c>
      <c r="B9552" s="2" t="s">
        <v>174</v>
      </c>
      <c r="C9552" s="2" t="s">
        <v>49</v>
      </c>
      <c r="D9552" s="2" t="s">
        <v>12</v>
      </c>
      <c r="E9552" s="2" t="s">
        <v>83</v>
      </c>
      <c r="F9552" s="2" t="s">
        <v>977</v>
      </c>
      <c r="G9552" s="14" t="n">
        <v>29.5</v>
      </c>
      <c r="H9552" s="14" t="n">
        <v>47.42</v>
      </c>
      <c r="I9552" s="14" t="n">
        <v>29.5</v>
      </c>
      <c r="J9552" s="23" t="n">
        <f aca="false">IF(AND(E9552="Priority",ISNUMBER('Cost model'!N172)),'Cost model'!N172,'Cost model'!M172)</f>
        <v>60</v>
      </c>
      <c r="K9552" s="14" t="n">
        <f aca="false">J9552-H9552</f>
        <v>12.58</v>
      </c>
      <c r="L9552" s="14" t="n">
        <f aca="false">G9552-H9552</f>
        <v>-17.92</v>
      </c>
    </row>
    <row r="9553" customFormat="false" ht="15" hidden="false" customHeight="false" outlineLevel="0" collapsed="false">
      <c r="A9553" s="2" t="s">
        <v>174</v>
      </c>
      <c r="B9553" s="2" t="s">
        <v>124</v>
      </c>
      <c r="C9553" s="2" t="s">
        <v>49</v>
      </c>
      <c r="D9553" s="2" t="s">
        <v>13</v>
      </c>
      <c r="E9553" s="2" t="s">
        <v>74</v>
      </c>
      <c r="F9553" s="2" t="s">
        <v>976</v>
      </c>
      <c r="G9553" s="14" t="n">
        <v>50</v>
      </c>
      <c r="H9553" s="14" t="n">
        <v>100.97</v>
      </c>
      <c r="I9553" s="14" t="n">
        <v>50</v>
      </c>
      <c r="J9553" s="23" t="n">
        <f aca="false">IF(AND(E9553="Priority",ISNUMBER('Cost model'!N115)),'Cost model'!N115,'Cost model'!M115)</f>
        <v>105</v>
      </c>
      <c r="K9553" s="14" t="n">
        <f aca="false">J9553-H9553</f>
        <v>4.03</v>
      </c>
      <c r="L9553" s="14" t="n">
        <f aca="false">G9553-H9553</f>
        <v>-50.97</v>
      </c>
    </row>
    <row r="9554" customFormat="false" ht="15" hidden="false" customHeight="false" outlineLevel="0" collapsed="false">
      <c r="A9554" s="2" t="s">
        <v>174</v>
      </c>
      <c r="B9554" s="2" t="s">
        <v>174</v>
      </c>
      <c r="C9554" s="2" t="s">
        <v>47</v>
      </c>
      <c r="D9554" s="2" t="s">
        <v>10</v>
      </c>
      <c r="E9554" s="2" t="s">
        <v>74</v>
      </c>
      <c r="F9554" s="2" t="s">
        <v>977</v>
      </c>
      <c r="G9554" s="14" t="n">
        <v>9.5</v>
      </c>
      <c r="H9554" s="14" t="n">
        <v>15.25</v>
      </c>
      <c r="I9554" s="14" t="n">
        <v>9.5</v>
      </c>
      <c r="J9554" s="23" t="n">
        <f aca="false">IF(AND(E9554="Priority",ISNUMBER('Cost model'!N167)),'Cost model'!N167,'Cost model'!M167)</f>
        <v>8.5</v>
      </c>
      <c r="K9554" s="14" t="n">
        <f aca="false">J9554-H9554</f>
        <v>-6.75</v>
      </c>
      <c r="L9554" s="14" t="n">
        <f aca="false">G9554-H9554</f>
        <v>-5.75</v>
      </c>
    </row>
    <row r="9555" customFormat="false" ht="15" hidden="false" customHeight="false" outlineLevel="0" collapsed="false">
      <c r="A9555" s="2" t="s">
        <v>174</v>
      </c>
      <c r="B9555" s="2" t="s">
        <v>124</v>
      </c>
      <c r="C9555" s="2" t="s">
        <v>48</v>
      </c>
      <c r="D9555" s="2" t="s">
        <v>13</v>
      </c>
      <c r="E9555" s="2" t="s">
        <v>74</v>
      </c>
      <c r="F9555" s="2" t="s">
        <v>976</v>
      </c>
      <c r="G9555" s="14" t="n">
        <v>24.5</v>
      </c>
      <c r="H9555" s="14" t="n">
        <v>75.39</v>
      </c>
      <c r="I9555" s="14" t="n">
        <v>24.5</v>
      </c>
      <c r="J9555" s="23" t="n">
        <f aca="false">IF(AND(E9555="Priority",ISNUMBER('Cost model'!N114)),'Cost model'!N114,'Cost model'!M114)</f>
        <v>80</v>
      </c>
      <c r="K9555" s="14" t="n">
        <f aca="false">J9555-H9555</f>
        <v>4.61</v>
      </c>
      <c r="L9555" s="14" t="n">
        <f aca="false">G9555-H9555</f>
        <v>-50.89</v>
      </c>
    </row>
    <row r="9556" customFormat="false" ht="15" hidden="false" customHeight="false" outlineLevel="0" collapsed="false">
      <c r="A9556" s="2" t="s">
        <v>158</v>
      </c>
      <c r="B9556" s="2" t="s">
        <v>142</v>
      </c>
      <c r="C9556" s="2" t="s">
        <v>47</v>
      </c>
      <c r="D9556" s="2" t="s">
        <v>10</v>
      </c>
      <c r="E9556" s="2" t="s">
        <v>74</v>
      </c>
      <c r="F9556" s="2" t="s">
        <v>976</v>
      </c>
      <c r="G9556" s="14" t="n">
        <v>9.5</v>
      </c>
      <c r="H9556" s="14" t="n">
        <v>8.04</v>
      </c>
      <c r="I9556" s="14" t="n">
        <v>14.5</v>
      </c>
      <c r="J9556" s="23" t="n">
        <f aca="false">IF(AND(E9556="Priority",ISNUMBER('Cost model'!N437)),'Cost model'!N437,'Cost model'!M437)</f>
        <v>13.5</v>
      </c>
      <c r="K9556" s="14" t="n">
        <f aca="false">J9556-H9556</f>
        <v>5.46</v>
      </c>
      <c r="L9556" s="14" t="n">
        <f aca="false">G9556-H9556</f>
        <v>1.46</v>
      </c>
    </row>
    <row r="9557" customFormat="false" ht="15" hidden="false" customHeight="false" outlineLevel="0" collapsed="false">
      <c r="A9557" s="2" t="s">
        <v>142</v>
      </c>
      <c r="B9557" s="2" t="s">
        <v>142</v>
      </c>
      <c r="C9557" s="2" t="s">
        <v>49</v>
      </c>
      <c r="D9557" s="2" t="s">
        <v>12</v>
      </c>
      <c r="E9557" s="2" t="s">
        <v>74</v>
      </c>
      <c r="F9557" s="2" t="s">
        <v>977</v>
      </c>
      <c r="G9557" s="14" t="n">
        <v>19.5</v>
      </c>
      <c r="H9557" s="14" t="n">
        <v>101.84</v>
      </c>
      <c r="I9557" s="14" t="n">
        <v>19.5</v>
      </c>
      <c r="J9557" s="23" t="n">
        <f aca="false">IF(AND(E9557="Priority",ISNUMBER('Cost model'!N637)),'Cost model'!N637,'Cost model'!M637)</f>
        <v>45</v>
      </c>
      <c r="K9557" s="14" t="n">
        <f aca="false">J9557-H9557</f>
        <v>-56.84</v>
      </c>
      <c r="L9557" s="14" t="n">
        <f aca="false">G9557-H9557</f>
        <v>-82.34</v>
      </c>
    </row>
    <row r="9558" customFormat="false" ht="15" hidden="false" customHeight="false" outlineLevel="0" collapsed="false">
      <c r="A9558" s="2" t="s">
        <v>174</v>
      </c>
      <c r="B9558" s="2" t="s">
        <v>174</v>
      </c>
      <c r="C9558" s="2" t="s">
        <v>48</v>
      </c>
      <c r="D9558" s="2" t="s">
        <v>12</v>
      </c>
      <c r="E9558" s="2" t="s">
        <v>74</v>
      </c>
      <c r="F9558" s="2" t="s">
        <v>977</v>
      </c>
      <c r="G9558" s="14" t="n">
        <v>12.5</v>
      </c>
      <c r="H9558" s="14" t="n">
        <v>33.28</v>
      </c>
      <c r="I9558" s="14" t="n">
        <v>12.5</v>
      </c>
      <c r="J9558" s="23" t="n">
        <f aca="false">IF(AND(E9558="Priority",ISNUMBER('Cost model'!N171)),'Cost model'!N171,'Cost model'!M171)</f>
        <v>40</v>
      </c>
      <c r="K9558" s="14" t="n">
        <f aca="false">J9558-H9558</f>
        <v>6.72</v>
      </c>
      <c r="L9558" s="14" t="n">
        <f aca="false">G9558-H9558</f>
        <v>-20.78</v>
      </c>
    </row>
    <row r="9559" customFormat="false" ht="15" hidden="false" customHeight="false" outlineLevel="0" collapsed="false">
      <c r="A9559" s="2" t="s">
        <v>124</v>
      </c>
      <c r="B9559" s="2" t="s">
        <v>124</v>
      </c>
      <c r="C9559" s="2" t="s">
        <v>47</v>
      </c>
      <c r="D9559" s="2" t="s">
        <v>10</v>
      </c>
      <c r="E9559" s="2" t="s">
        <v>74</v>
      </c>
      <c r="F9559" s="2" t="s">
        <v>977</v>
      </c>
      <c r="G9559" s="14" t="n">
        <v>9.5</v>
      </c>
      <c r="H9559" s="14" t="n">
        <v>7.62</v>
      </c>
      <c r="I9559" s="14" t="n">
        <v>9.5</v>
      </c>
      <c r="J9559" s="23" t="n">
        <f aca="false">IF(AND(E9559="Priority",ISNUMBER('Cost model'!N317)),'Cost model'!N317,'Cost model'!M317)</f>
        <v>10.5</v>
      </c>
      <c r="K9559" s="14" t="n">
        <f aca="false">J9559-H9559</f>
        <v>2.88</v>
      </c>
      <c r="L9559" s="14" t="n">
        <f aca="false">G9559-H9559</f>
        <v>1.88</v>
      </c>
    </row>
    <row r="9560" customFormat="false" ht="15" hidden="false" customHeight="false" outlineLevel="0" collapsed="false">
      <c r="A9560" s="2" t="s">
        <v>124</v>
      </c>
      <c r="B9560" s="2" t="s">
        <v>124</v>
      </c>
      <c r="C9560" s="2" t="s">
        <v>48</v>
      </c>
      <c r="D9560" s="2" t="s">
        <v>12</v>
      </c>
      <c r="E9560" s="2" t="s">
        <v>74</v>
      </c>
      <c r="F9560" s="2" t="s">
        <v>977</v>
      </c>
      <c r="G9560" s="14" t="n">
        <v>12.5</v>
      </c>
      <c r="H9560" s="14" t="n">
        <v>29.51</v>
      </c>
      <c r="I9560" s="14" t="n">
        <v>12.5</v>
      </c>
      <c r="J9560" s="23" t="n">
        <f aca="false">IF(AND(E9560="Priority",ISNUMBER('Cost model'!N321)),'Cost model'!N321,'Cost model'!M321)</f>
        <v>40</v>
      </c>
      <c r="K9560" s="14" t="n">
        <f aca="false">J9560-H9560</f>
        <v>10.49</v>
      </c>
      <c r="L9560" s="14" t="n">
        <f aca="false">G9560-H9560</f>
        <v>-17.01</v>
      </c>
    </row>
    <row r="9561" customFormat="false" ht="15" hidden="false" customHeight="false" outlineLevel="0" collapsed="false">
      <c r="A9561" s="2" t="s">
        <v>174</v>
      </c>
      <c r="B9561" s="2" t="s">
        <v>174</v>
      </c>
      <c r="C9561" s="2" t="s">
        <v>49</v>
      </c>
      <c r="D9561" s="2" t="s">
        <v>10</v>
      </c>
      <c r="E9561" s="2" t="s">
        <v>83</v>
      </c>
      <c r="F9561" s="2" t="s">
        <v>977</v>
      </c>
      <c r="G9561" s="14" t="n">
        <v>24.5</v>
      </c>
      <c r="H9561" s="14" t="n">
        <v>21.19</v>
      </c>
      <c r="I9561" s="14" t="n">
        <v>24.5</v>
      </c>
      <c r="J9561" s="23" t="n">
        <f aca="false">IF(AND(E9561="Priority",ISNUMBER('Cost model'!N169)),'Cost model'!N169,'Cost model'!M169)</f>
        <v>25.5</v>
      </c>
      <c r="K9561" s="14" t="n">
        <f aca="false">J9561-H9561</f>
        <v>4.31</v>
      </c>
      <c r="L9561" s="14" t="n">
        <f aca="false">G9561-H9561</f>
        <v>3.31</v>
      </c>
    </row>
    <row r="9562" customFormat="false" ht="15" hidden="false" customHeight="false" outlineLevel="0" collapsed="false">
      <c r="A9562" s="2" t="s">
        <v>124</v>
      </c>
      <c r="B9562" s="2" t="s">
        <v>124</v>
      </c>
      <c r="C9562" s="2" t="s">
        <v>48</v>
      </c>
      <c r="D9562" s="2" t="s">
        <v>10</v>
      </c>
      <c r="E9562" s="2" t="s">
        <v>83</v>
      </c>
      <c r="F9562" s="2" t="s">
        <v>977</v>
      </c>
      <c r="G9562" s="14" t="n">
        <v>17.5</v>
      </c>
      <c r="H9562" s="14" t="n">
        <v>23.98</v>
      </c>
      <c r="I9562" s="14" t="n">
        <v>17.5</v>
      </c>
      <c r="J9562" s="23" t="n">
        <f aca="false">IF(AND(E9562="Priority",ISNUMBER('Cost model'!N318)),'Cost model'!N318,'Cost model'!M318)</f>
        <v>19.5</v>
      </c>
      <c r="K9562" s="14" t="n">
        <f aca="false">J9562-H9562</f>
        <v>-4.48</v>
      </c>
      <c r="L9562" s="14" t="n">
        <f aca="false">G9562-H9562</f>
        <v>-6.48</v>
      </c>
    </row>
    <row r="9563" customFormat="false" ht="15" hidden="false" customHeight="false" outlineLevel="0" collapsed="false">
      <c r="A9563" s="2" t="s">
        <v>174</v>
      </c>
      <c r="B9563" s="2" t="s">
        <v>174</v>
      </c>
      <c r="C9563" s="2" t="s">
        <v>49</v>
      </c>
      <c r="D9563" s="2" t="s">
        <v>12</v>
      </c>
      <c r="E9563" s="2" t="s">
        <v>83</v>
      </c>
      <c r="F9563" s="2" t="s">
        <v>977</v>
      </c>
      <c r="G9563" s="14" t="n">
        <v>29.5</v>
      </c>
      <c r="H9563" s="14" t="n">
        <v>44</v>
      </c>
      <c r="I9563" s="14" t="n">
        <v>29.5</v>
      </c>
      <c r="J9563" s="23" t="n">
        <f aca="false">IF(AND(E9563="Priority",ISNUMBER('Cost model'!N172)),'Cost model'!N172,'Cost model'!M172)</f>
        <v>60</v>
      </c>
      <c r="K9563" s="14" t="n">
        <f aca="false">J9563-H9563</f>
        <v>16</v>
      </c>
      <c r="L9563" s="14" t="n">
        <f aca="false">G9563-H9563</f>
        <v>-14.5</v>
      </c>
    </row>
    <row r="9564" customFormat="false" ht="15" hidden="false" customHeight="false" outlineLevel="0" collapsed="false">
      <c r="A9564" s="2" t="s">
        <v>221</v>
      </c>
      <c r="B9564" s="2" t="s">
        <v>221</v>
      </c>
      <c r="C9564" s="2" t="s">
        <v>47</v>
      </c>
      <c r="D9564" s="2" t="s">
        <v>10</v>
      </c>
      <c r="E9564" s="2" t="s">
        <v>74</v>
      </c>
      <c r="F9564" s="2" t="s">
        <v>977</v>
      </c>
      <c r="G9564" s="14" t="n">
        <v>9.5</v>
      </c>
      <c r="H9564" s="14" t="n">
        <v>5.87</v>
      </c>
      <c r="I9564" s="14" t="n">
        <v>9.5</v>
      </c>
      <c r="J9564" s="23" t="n">
        <f aca="false">IF(AND(E9564="Priority",ISNUMBER('Cost model'!N737)),'Cost model'!N737,'Cost model'!M737)</f>
        <v>8.5</v>
      </c>
      <c r="K9564" s="14" t="n">
        <f aca="false">J9564-H9564</f>
        <v>2.63</v>
      </c>
      <c r="L9564" s="14" t="n">
        <f aca="false">G9564-H9564</f>
        <v>3.63</v>
      </c>
    </row>
    <row r="9565" customFormat="false" ht="15" hidden="false" customHeight="false" outlineLevel="0" collapsed="false">
      <c r="A9565" s="2" t="s">
        <v>174</v>
      </c>
      <c r="B9565" s="2" t="s">
        <v>174</v>
      </c>
      <c r="C9565" s="2" t="s">
        <v>48</v>
      </c>
      <c r="D9565" s="2" t="s">
        <v>10</v>
      </c>
      <c r="E9565" s="2" t="s">
        <v>74</v>
      </c>
      <c r="F9565" s="2" t="s">
        <v>977</v>
      </c>
      <c r="G9565" s="14" t="n">
        <v>12.5</v>
      </c>
      <c r="H9565" s="14" t="n">
        <v>15.53</v>
      </c>
      <c r="I9565" s="14" t="n">
        <v>12.5</v>
      </c>
      <c r="J9565" s="23" t="n">
        <f aca="false">IF(AND(E9565="Priority",ISNUMBER('Cost model'!N168)),'Cost model'!N168,'Cost model'!M168)</f>
        <v>13.5</v>
      </c>
      <c r="K9565" s="14" t="n">
        <f aca="false">J9565-H9565</f>
        <v>-2.03</v>
      </c>
      <c r="L9565" s="14" t="n">
        <f aca="false">G9565-H9565</f>
        <v>-3.03</v>
      </c>
    </row>
    <row r="9566" customFormat="false" ht="15" hidden="false" customHeight="false" outlineLevel="0" collapsed="false">
      <c r="A9566" s="2" t="s">
        <v>174</v>
      </c>
      <c r="B9566" s="2" t="s">
        <v>174</v>
      </c>
      <c r="C9566" s="2" t="s">
        <v>49</v>
      </c>
      <c r="D9566" s="2" t="s">
        <v>12</v>
      </c>
      <c r="E9566" s="2" t="s">
        <v>74</v>
      </c>
      <c r="F9566" s="2" t="s">
        <v>977</v>
      </c>
      <c r="G9566" s="14" t="n">
        <v>19.5</v>
      </c>
      <c r="H9566" s="14" t="n">
        <v>48.66</v>
      </c>
      <c r="I9566" s="14" t="n">
        <v>19.5</v>
      </c>
      <c r="J9566" s="23" t="n">
        <f aca="false">IF(AND(E9566="Priority",ISNUMBER('Cost model'!N172)),'Cost model'!N172,'Cost model'!M172)</f>
        <v>45</v>
      </c>
      <c r="K9566" s="14" t="n">
        <f aca="false">J9566-H9566</f>
        <v>-3.66</v>
      </c>
      <c r="L9566" s="14" t="n">
        <f aca="false">G9566-H9566</f>
        <v>-29.16</v>
      </c>
    </row>
    <row r="9567" customFormat="false" ht="15" hidden="false" customHeight="false" outlineLevel="0" collapsed="false">
      <c r="A9567" s="2" t="s">
        <v>124</v>
      </c>
      <c r="B9567" s="2" t="s">
        <v>124</v>
      </c>
      <c r="C9567" s="2" t="s">
        <v>47</v>
      </c>
      <c r="D9567" s="2" t="s">
        <v>12</v>
      </c>
      <c r="E9567" s="2" t="s">
        <v>83</v>
      </c>
      <c r="F9567" s="2" t="s">
        <v>977</v>
      </c>
      <c r="G9567" s="14" t="n">
        <v>19.5</v>
      </c>
      <c r="H9567" s="14" t="n">
        <v>25.42</v>
      </c>
      <c r="I9567" s="14" t="n">
        <v>19.5</v>
      </c>
      <c r="J9567" s="23" t="n">
        <f aca="false">IF(AND(E9567="Priority",ISNUMBER('Cost model'!N320)),'Cost model'!N320,'Cost model'!M320)</f>
        <v>35</v>
      </c>
      <c r="K9567" s="14" t="n">
        <f aca="false">J9567-H9567</f>
        <v>9.58</v>
      </c>
      <c r="L9567" s="14" t="n">
        <f aca="false">G9567-H9567</f>
        <v>-5.92</v>
      </c>
    </row>
    <row r="9568" customFormat="false" ht="15" hidden="false" customHeight="false" outlineLevel="0" collapsed="false">
      <c r="A9568" s="2" t="s">
        <v>124</v>
      </c>
      <c r="B9568" s="2" t="s">
        <v>124</v>
      </c>
      <c r="C9568" s="2" t="s">
        <v>48</v>
      </c>
      <c r="D9568" s="2" t="s">
        <v>10</v>
      </c>
      <c r="E9568" s="2" t="s">
        <v>74</v>
      </c>
      <c r="F9568" s="2" t="s">
        <v>977</v>
      </c>
      <c r="G9568" s="14" t="n">
        <v>12.5</v>
      </c>
      <c r="H9568" s="14" t="n">
        <v>10.27</v>
      </c>
      <c r="I9568" s="14" t="n">
        <v>12.5</v>
      </c>
      <c r="J9568" s="23" t="n">
        <f aca="false">IF(AND(E9568="Priority",ISNUMBER('Cost model'!N318)),'Cost model'!N318,'Cost model'!M318)</f>
        <v>14.5</v>
      </c>
      <c r="K9568" s="14" t="n">
        <f aca="false">J9568-H9568</f>
        <v>4.23</v>
      </c>
      <c r="L9568" s="14" t="n">
        <f aca="false">G9568-H9568</f>
        <v>2.23</v>
      </c>
    </row>
    <row r="9569" customFormat="false" ht="15" hidden="false" customHeight="false" outlineLevel="0" collapsed="false">
      <c r="A9569" s="2" t="s">
        <v>124</v>
      </c>
      <c r="B9569" s="2" t="s">
        <v>124</v>
      </c>
      <c r="C9569" s="2" t="s">
        <v>48</v>
      </c>
      <c r="D9569" s="2" t="s">
        <v>12</v>
      </c>
      <c r="E9569" s="2" t="s">
        <v>74</v>
      </c>
      <c r="F9569" s="2" t="s">
        <v>977</v>
      </c>
      <c r="G9569" s="14" t="n">
        <v>12.5</v>
      </c>
      <c r="H9569" s="14" t="n">
        <v>29.24</v>
      </c>
      <c r="I9569" s="14" t="n">
        <v>12.5</v>
      </c>
      <c r="J9569" s="23" t="n">
        <f aca="false">IF(AND(E9569="Priority",ISNUMBER('Cost model'!N321)),'Cost model'!N321,'Cost model'!M321)</f>
        <v>40</v>
      </c>
      <c r="K9569" s="14" t="n">
        <f aca="false">J9569-H9569</f>
        <v>10.76</v>
      </c>
      <c r="L9569" s="14" t="n">
        <f aca="false">G9569-H9569</f>
        <v>-16.74</v>
      </c>
    </row>
    <row r="9570" customFormat="false" ht="15" hidden="false" customHeight="false" outlineLevel="0" collapsed="false">
      <c r="A9570" s="2" t="s">
        <v>124</v>
      </c>
      <c r="B9570" s="2" t="s">
        <v>124</v>
      </c>
      <c r="C9570" s="2" t="s">
        <v>49</v>
      </c>
      <c r="D9570" s="2" t="s">
        <v>10</v>
      </c>
      <c r="E9570" s="2" t="s">
        <v>74</v>
      </c>
      <c r="F9570" s="2" t="s">
        <v>977</v>
      </c>
      <c r="G9570" s="14" t="n">
        <v>17.5</v>
      </c>
      <c r="H9570" s="14" t="n">
        <v>16.5</v>
      </c>
      <c r="I9570" s="14" t="n">
        <v>17.5</v>
      </c>
      <c r="J9570" s="23" t="n">
        <f aca="false">IF(AND(E9570="Priority",ISNUMBER('Cost model'!N319)),'Cost model'!N319,'Cost model'!M319)</f>
        <v>16.5</v>
      </c>
      <c r="K9570" s="14" t="n">
        <f aca="false">J9570-H9570</f>
        <v>0</v>
      </c>
      <c r="L9570" s="14" t="n">
        <f aca="false">G9570-H9570</f>
        <v>1</v>
      </c>
    </row>
    <row r="9571" customFormat="false" ht="15" hidden="false" customHeight="false" outlineLevel="0" collapsed="false">
      <c r="A9571" s="2" t="s">
        <v>124</v>
      </c>
      <c r="B9571" s="2" t="s">
        <v>124</v>
      </c>
      <c r="C9571" s="2" t="s">
        <v>48</v>
      </c>
      <c r="D9571" s="2" t="s">
        <v>12</v>
      </c>
      <c r="E9571" s="2" t="s">
        <v>74</v>
      </c>
      <c r="F9571" s="2" t="s">
        <v>977</v>
      </c>
      <c r="G9571" s="14" t="n">
        <v>12.5</v>
      </c>
      <c r="H9571" s="14" t="n">
        <v>9.47</v>
      </c>
      <c r="I9571" s="14" t="n">
        <v>12.5</v>
      </c>
      <c r="J9571" s="23" t="n">
        <f aca="false">IF(AND(E9571="Priority",ISNUMBER('Cost model'!N321)),'Cost model'!N321,'Cost model'!M321)</f>
        <v>40</v>
      </c>
      <c r="K9571" s="14" t="n">
        <f aca="false">J9571-H9571</f>
        <v>30.53</v>
      </c>
      <c r="L9571" s="14" t="n">
        <f aca="false">G9571-H9571</f>
        <v>3.03</v>
      </c>
    </row>
    <row r="9572" customFormat="false" ht="15" hidden="false" customHeight="false" outlineLevel="0" collapsed="false">
      <c r="A9572" s="2" t="s">
        <v>142</v>
      </c>
      <c r="B9572" s="2" t="s">
        <v>142</v>
      </c>
      <c r="C9572" s="2" t="s">
        <v>47</v>
      </c>
      <c r="D9572" s="2" t="s">
        <v>10</v>
      </c>
      <c r="E9572" s="2" t="s">
        <v>74</v>
      </c>
      <c r="F9572" s="2" t="s">
        <v>977</v>
      </c>
      <c r="G9572" s="14" t="n">
        <v>19.5</v>
      </c>
      <c r="H9572" s="14" t="n">
        <v>41.92</v>
      </c>
      <c r="I9572" s="14" t="n">
        <v>9.5</v>
      </c>
      <c r="J9572" s="23" t="n">
        <f aca="false">IF(AND(E9572="Priority",ISNUMBER('Cost model'!N632)),'Cost model'!N632,'Cost model'!M632)</f>
        <v>9.5</v>
      </c>
      <c r="K9572" s="14" t="n">
        <f aca="false">J9572-H9572</f>
        <v>-32.42</v>
      </c>
      <c r="L9572" s="14" t="n">
        <f aca="false">G9572-H9572</f>
        <v>-22.42</v>
      </c>
    </row>
    <row r="9573" customFormat="false" ht="15" hidden="false" customHeight="false" outlineLevel="0" collapsed="false">
      <c r="A9573" s="2" t="s">
        <v>221</v>
      </c>
      <c r="B9573" s="2" t="s">
        <v>221</v>
      </c>
      <c r="C9573" s="2" t="s">
        <v>47</v>
      </c>
      <c r="D9573" s="2" t="s">
        <v>12</v>
      </c>
      <c r="E9573" s="2" t="s">
        <v>74</v>
      </c>
      <c r="F9573" s="2" t="s">
        <v>977</v>
      </c>
      <c r="G9573" s="14" t="n">
        <v>9.5</v>
      </c>
      <c r="H9573" s="14" t="n">
        <v>24.9</v>
      </c>
      <c r="I9573" s="14" t="n">
        <v>9.5</v>
      </c>
      <c r="J9573" s="23" t="n">
        <f aca="false">IF(AND(E9573="Priority",ISNUMBER('Cost model'!N740)),'Cost model'!N740,'Cost model'!M740)</f>
        <v>22.5</v>
      </c>
      <c r="K9573" s="14" t="n">
        <f aca="false">J9573-H9573</f>
        <v>-2.4</v>
      </c>
      <c r="L9573" s="14" t="n">
        <f aca="false">G9573-H9573</f>
        <v>-15.4</v>
      </c>
    </row>
    <row r="9574" customFormat="false" ht="15" hidden="false" customHeight="false" outlineLevel="0" collapsed="false">
      <c r="A9574" s="2" t="s">
        <v>174</v>
      </c>
      <c r="B9574" s="2" t="s">
        <v>174</v>
      </c>
      <c r="C9574" s="2" t="s">
        <v>49</v>
      </c>
      <c r="D9574" s="2" t="s">
        <v>10</v>
      </c>
      <c r="E9574" s="2" t="s">
        <v>74</v>
      </c>
      <c r="F9574" s="2" t="s">
        <v>977</v>
      </c>
      <c r="G9574" s="14" t="n">
        <v>17.5</v>
      </c>
      <c r="H9574" s="14" t="n">
        <v>11.64</v>
      </c>
      <c r="I9574" s="14" t="n">
        <v>17.5</v>
      </c>
      <c r="J9574" s="23" t="n">
        <f aca="false">IF(AND(E9574="Priority",ISNUMBER('Cost model'!N169)),'Cost model'!N169,'Cost model'!M169)</f>
        <v>18.5</v>
      </c>
      <c r="K9574" s="14" t="n">
        <f aca="false">J9574-H9574</f>
        <v>6.86</v>
      </c>
      <c r="L9574" s="14" t="n">
        <f aca="false">G9574-H9574</f>
        <v>5.86</v>
      </c>
    </row>
    <row r="9575" customFormat="false" ht="15" hidden="false" customHeight="false" outlineLevel="0" collapsed="false">
      <c r="A9575" s="2" t="s">
        <v>158</v>
      </c>
      <c r="B9575" s="2" t="s">
        <v>158</v>
      </c>
      <c r="C9575" s="2" t="s">
        <v>47</v>
      </c>
      <c r="D9575" s="2" t="s">
        <v>10</v>
      </c>
      <c r="E9575" s="2" t="s">
        <v>83</v>
      </c>
      <c r="F9575" s="2" t="s">
        <v>977</v>
      </c>
      <c r="G9575" s="14" t="n">
        <v>14.5</v>
      </c>
      <c r="H9575" s="14" t="n">
        <v>9.32</v>
      </c>
      <c r="I9575" s="14" t="n">
        <v>14.5</v>
      </c>
      <c r="J9575" s="23" t="n">
        <f aca="false">IF(AND(E9575="Priority",ISNUMBER('Cost model'!N422)),'Cost model'!N422,'Cost model'!M422)</f>
        <v>13.5</v>
      </c>
      <c r="K9575" s="14" t="n">
        <f aca="false">J9575-H9575</f>
        <v>4.18</v>
      </c>
      <c r="L9575" s="14" t="n">
        <f aca="false">G9575-H9575</f>
        <v>5.18</v>
      </c>
    </row>
    <row r="9576" customFormat="false" ht="15" hidden="false" customHeight="false" outlineLevel="0" collapsed="false">
      <c r="A9576" s="2" t="s">
        <v>174</v>
      </c>
      <c r="B9576" s="2" t="s">
        <v>174</v>
      </c>
      <c r="C9576" s="2" t="s">
        <v>47</v>
      </c>
      <c r="D9576" s="2" t="s">
        <v>12</v>
      </c>
      <c r="E9576" s="2" t="s">
        <v>74</v>
      </c>
      <c r="F9576" s="2" t="s">
        <v>977</v>
      </c>
      <c r="G9576" s="14" t="n">
        <v>9.5</v>
      </c>
      <c r="H9576" s="14" t="n">
        <v>41.92</v>
      </c>
      <c r="I9576" s="14" t="n">
        <v>9.5</v>
      </c>
      <c r="J9576" s="23" t="n">
        <f aca="false">IF(AND(E9576="Priority",ISNUMBER('Cost model'!N170)),'Cost model'!N170,'Cost model'!M170)</f>
        <v>25.5</v>
      </c>
      <c r="K9576" s="14" t="n">
        <f aca="false">J9576-H9576</f>
        <v>-16.42</v>
      </c>
      <c r="L9576" s="14" t="n">
        <f aca="false">G9576-H9576</f>
        <v>-32.42</v>
      </c>
    </row>
    <row r="9577" customFormat="false" ht="15" hidden="false" customHeight="false" outlineLevel="0" collapsed="false">
      <c r="A9577" s="2" t="s">
        <v>205</v>
      </c>
      <c r="B9577" s="2" t="s">
        <v>142</v>
      </c>
      <c r="C9577" s="2" t="s">
        <v>47</v>
      </c>
      <c r="D9577" s="2" t="s">
        <v>10</v>
      </c>
      <c r="E9577" s="2" t="s">
        <v>83</v>
      </c>
      <c r="F9577" s="2" t="s">
        <v>976</v>
      </c>
      <c r="G9577" s="14" t="n">
        <v>19.5</v>
      </c>
      <c r="H9577" s="14" t="n">
        <v>37.69</v>
      </c>
      <c r="I9577" s="14" t="n">
        <v>19.5</v>
      </c>
      <c r="J9577" s="23" t="n">
        <f aca="false">IF(AND(E9577="Priority",ISNUMBER('Cost model'!N542)),'Cost model'!N542,'Cost model'!M542)</f>
        <v>21.5</v>
      </c>
      <c r="K9577" s="14" t="n">
        <f aca="false">J9577-H9577</f>
        <v>-16.19</v>
      </c>
      <c r="L9577" s="14" t="n">
        <f aca="false">G9577-H9577</f>
        <v>-18.19</v>
      </c>
    </row>
    <row r="9578" customFormat="false" ht="15" hidden="false" customHeight="false" outlineLevel="0" collapsed="false">
      <c r="A9578" s="2" t="s">
        <v>221</v>
      </c>
      <c r="B9578" s="2" t="s">
        <v>174</v>
      </c>
      <c r="C9578" s="2" t="s">
        <v>47</v>
      </c>
      <c r="D9578" s="2" t="s">
        <v>12</v>
      </c>
      <c r="E9578" s="2" t="s">
        <v>74</v>
      </c>
      <c r="F9578" s="2" t="s">
        <v>976</v>
      </c>
      <c r="G9578" s="14" t="n">
        <v>9.5</v>
      </c>
      <c r="H9578" s="14" t="n">
        <v>11.9</v>
      </c>
      <c r="I9578" s="14" t="n">
        <v>24.5</v>
      </c>
      <c r="J9578" s="23" t="n">
        <f aca="false">IF(AND(E9578="Priority",ISNUMBER('Cost model'!N785)),'Cost model'!N785,'Cost model'!M785)</f>
        <v>50</v>
      </c>
      <c r="K9578" s="14" t="n">
        <f aca="false">J9578-H9578</f>
        <v>38.1</v>
      </c>
      <c r="L9578" s="14" t="n">
        <f aca="false">G9578-H9578</f>
        <v>-2.4</v>
      </c>
    </row>
    <row r="9579" customFormat="false" ht="15" hidden="false" customHeight="false" outlineLevel="0" collapsed="false">
      <c r="A9579" s="2" t="s">
        <v>221</v>
      </c>
      <c r="B9579" s="2" t="s">
        <v>221</v>
      </c>
      <c r="C9579" s="2" t="s">
        <v>48</v>
      </c>
      <c r="D9579" s="2" t="s">
        <v>10</v>
      </c>
      <c r="E9579" s="2" t="s">
        <v>74</v>
      </c>
      <c r="F9579" s="2" t="s">
        <v>977</v>
      </c>
      <c r="G9579" s="14" t="n">
        <v>12.5</v>
      </c>
      <c r="H9579" s="14" t="n">
        <v>10.13</v>
      </c>
      <c r="I9579" s="14" t="n">
        <v>12.5</v>
      </c>
      <c r="J9579" s="23" t="n">
        <f aca="false">IF(AND(E9579="Priority",ISNUMBER('Cost model'!N738)),'Cost model'!N738,'Cost model'!M738)</f>
        <v>11.5</v>
      </c>
      <c r="K9579" s="14" t="n">
        <f aca="false">J9579-H9579</f>
        <v>1.37</v>
      </c>
      <c r="L9579" s="14" t="n">
        <f aca="false">G9579-H9579</f>
        <v>2.37</v>
      </c>
    </row>
    <row r="9580" customFormat="false" ht="15" hidden="false" customHeight="false" outlineLevel="0" collapsed="false">
      <c r="A9580" s="2" t="s">
        <v>174</v>
      </c>
      <c r="B9580" s="2" t="s">
        <v>174</v>
      </c>
      <c r="C9580" s="2" t="s">
        <v>47</v>
      </c>
      <c r="D9580" s="2" t="s">
        <v>10</v>
      </c>
      <c r="E9580" s="2" t="s">
        <v>74</v>
      </c>
      <c r="F9580" s="2" t="s">
        <v>977</v>
      </c>
      <c r="G9580" s="14" t="n">
        <v>9.5</v>
      </c>
      <c r="H9580" s="14" t="n">
        <v>7.62</v>
      </c>
      <c r="I9580" s="14" t="n">
        <v>9.5</v>
      </c>
      <c r="J9580" s="23" t="n">
        <f aca="false">IF(AND(E9580="Priority",ISNUMBER('Cost model'!N167)),'Cost model'!N167,'Cost model'!M167)</f>
        <v>8.5</v>
      </c>
      <c r="K9580" s="14" t="n">
        <f aca="false">J9580-H9580</f>
        <v>0.88</v>
      </c>
      <c r="L9580" s="14" t="n">
        <f aca="false">G9580-H9580</f>
        <v>1.88</v>
      </c>
    </row>
    <row r="9581" customFormat="false" ht="15" hidden="false" customHeight="false" outlineLevel="0" collapsed="false">
      <c r="A9581" s="2" t="s">
        <v>142</v>
      </c>
      <c r="B9581" s="2" t="s">
        <v>142</v>
      </c>
      <c r="C9581" s="2" t="s">
        <v>47</v>
      </c>
      <c r="D9581" s="2" t="s">
        <v>15</v>
      </c>
      <c r="E9581" s="2" t="s">
        <v>74</v>
      </c>
      <c r="F9581" s="2" t="s">
        <v>977</v>
      </c>
      <c r="G9581" s="14" t="n">
        <v>45</v>
      </c>
      <c r="H9581" s="14" t="n">
        <v>106.06</v>
      </c>
      <c r="I9581" s="14" t="n">
        <v>45</v>
      </c>
      <c r="J9581" s="23" t="n">
        <f aca="false">IF(AND(E9581="Priority",ISNUMBER('Cost model'!N644)),'Cost model'!N644,'Cost model'!M644)</f>
        <v>105</v>
      </c>
      <c r="K9581" s="14" t="n">
        <f aca="false">J9581-H9581</f>
        <v>-1.06</v>
      </c>
      <c r="L9581" s="14" t="n">
        <f aca="false">G9581-H9581</f>
        <v>-61.06</v>
      </c>
    </row>
    <row r="9582" customFormat="false" ht="15" hidden="false" customHeight="false" outlineLevel="0" collapsed="false">
      <c r="A9582" s="2" t="s">
        <v>124</v>
      </c>
      <c r="B9582" s="2" t="s">
        <v>124</v>
      </c>
      <c r="C9582" s="2" t="s">
        <v>49</v>
      </c>
      <c r="D9582" s="2" t="s">
        <v>14</v>
      </c>
      <c r="E9582" s="2" t="s">
        <v>74</v>
      </c>
      <c r="F9582" s="2" t="s">
        <v>977</v>
      </c>
      <c r="G9582" s="14" t="n">
        <v>85</v>
      </c>
      <c r="H9582" s="14" t="n">
        <v>133.29</v>
      </c>
      <c r="I9582" s="14" t="n">
        <v>85</v>
      </c>
      <c r="J9582" s="23" t="n">
        <f aca="false">IF(AND(E9582="Priority",ISNUMBER('Cost model'!N328)),'Cost model'!N328,'Cost model'!M328)</f>
        <v>175</v>
      </c>
      <c r="K9582" s="14" t="n">
        <f aca="false">J9582-H9582</f>
        <v>41.71</v>
      </c>
      <c r="L9582" s="14" t="n">
        <f aca="false">G9582-H9582</f>
        <v>-48.29</v>
      </c>
    </row>
    <row r="9583" customFormat="false" ht="15" hidden="false" customHeight="false" outlineLevel="0" collapsed="false">
      <c r="A9583" s="2" t="s">
        <v>174</v>
      </c>
      <c r="B9583" s="2" t="s">
        <v>158</v>
      </c>
      <c r="C9583" s="2" t="s">
        <v>49</v>
      </c>
      <c r="D9583" s="2" t="s">
        <v>10</v>
      </c>
      <c r="E9583" s="2" t="s">
        <v>74</v>
      </c>
      <c r="F9583" s="2" t="s">
        <v>976</v>
      </c>
      <c r="G9583" s="14" t="n">
        <v>17.5</v>
      </c>
      <c r="H9583" s="14" t="n">
        <v>11.1</v>
      </c>
      <c r="I9583" s="14" t="n">
        <v>17.5</v>
      </c>
      <c r="J9583" s="23" t="n">
        <f aca="false">IF(AND(E9583="Priority",ISNUMBER('Cost model'!N139)),'Cost model'!N139,'Cost model'!M139)</f>
        <v>19.5</v>
      </c>
      <c r="K9583" s="14" t="n">
        <f aca="false">J9583-H9583</f>
        <v>8.4</v>
      </c>
      <c r="L9583" s="14" t="n">
        <f aca="false">G9583-H9583</f>
        <v>6.4</v>
      </c>
    </row>
    <row r="9584" customFormat="false" ht="15" hidden="false" customHeight="false" outlineLevel="0" collapsed="false">
      <c r="A9584" s="2" t="s">
        <v>124</v>
      </c>
      <c r="B9584" s="2" t="s">
        <v>124</v>
      </c>
      <c r="C9584" s="2" t="s">
        <v>47</v>
      </c>
      <c r="D9584" s="2" t="s">
        <v>12</v>
      </c>
      <c r="E9584" s="2" t="s">
        <v>74</v>
      </c>
      <c r="F9584" s="2" t="s">
        <v>977</v>
      </c>
      <c r="G9584" s="14" t="n">
        <v>9.5</v>
      </c>
      <c r="H9584" s="14" t="n">
        <v>30.72</v>
      </c>
      <c r="I9584" s="14" t="n">
        <v>9.5</v>
      </c>
      <c r="J9584" s="23" t="n">
        <f aca="false">IF(AND(E9584="Priority",ISNUMBER('Cost model'!N320)),'Cost model'!N320,'Cost model'!M320)</f>
        <v>24.5</v>
      </c>
      <c r="K9584" s="14" t="n">
        <f aca="false">J9584-H9584</f>
        <v>-6.22</v>
      </c>
      <c r="L9584" s="14" t="n">
        <f aca="false">G9584-H9584</f>
        <v>-21.22</v>
      </c>
    </row>
    <row r="9585" customFormat="false" ht="15" hidden="false" customHeight="false" outlineLevel="0" collapsed="false">
      <c r="A9585" s="2" t="s">
        <v>174</v>
      </c>
      <c r="B9585" s="2" t="s">
        <v>174</v>
      </c>
      <c r="C9585" s="2" t="s">
        <v>48</v>
      </c>
      <c r="D9585" s="2" t="s">
        <v>12</v>
      </c>
      <c r="E9585" s="2" t="s">
        <v>74</v>
      </c>
      <c r="F9585" s="2" t="s">
        <v>977</v>
      </c>
      <c r="G9585" s="14" t="n">
        <v>12.5</v>
      </c>
      <c r="H9585" s="14" t="n">
        <v>41.92</v>
      </c>
      <c r="I9585" s="14" t="n">
        <v>12.5</v>
      </c>
      <c r="J9585" s="23" t="n">
        <f aca="false">IF(AND(E9585="Priority",ISNUMBER('Cost model'!N171)),'Cost model'!N171,'Cost model'!M171)</f>
        <v>40</v>
      </c>
      <c r="K9585" s="14" t="n">
        <f aca="false">J9585-H9585</f>
        <v>-1.92</v>
      </c>
      <c r="L9585" s="14" t="n">
        <f aca="false">G9585-H9585</f>
        <v>-29.42</v>
      </c>
    </row>
    <row r="9586" customFormat="false" ht="15" hidden="false" customHeight="false" outlineLevel="0" collapsed="false">
      <c r="A9586" s="2" t="s">
        <v>142</v>
      </c>
      <c r="B9586" s="2" t="s">
        <v>124</v>
      </c>
      <c r="C9586" s="2" t="s">
        <v>47</v>
      </c>
      <c r="D9586" s="2" t="s">
        <v>10</v>
      </c>
      <c r="E9586" s="2" t="s">
        <v>74</v>
      </c>
      <c r="F9586" s="2" t="s">
        <v>976</v>
      </c>
      <c r="G9586" s="14" t="n">
        <v>9.5</v>
      </c>
      <c r="H9586" s="14" t="n">
        <v>12.49</v>
      </c>
      <c r="I9586" s="14" t="n">
        <v>14.5</v>
      </c>
      <c r="J9586" s="23" t="n">
        <f aca="false">IF(AND(E9586="Priority",ISNUMBER('Cost model'!N662)),'Cost model'!N662,'Cost model'!M662)</f>
        <v>13.5</v>
      </c>
      <c r="K9586" s="14" t="n">
        <f aca="false">J9586-H9586</f>
        <v>1.01</v>
      </c>
      <c r="L9586" s="14" t="n">
        <f aca="false">G9586-H9586</f>
        <v>-2.99</v>
      </c>
    </row>
    <row r="9587" customFormat="false" ht="15" hidden="false" customHeight="false" outlineLevel="0" collapsed="false">
      <c r="A9587" s="2" t="s">
        <v>174</v>
      </c>
      <c r="B9587" s="2" t="s">
        <v>174</v>
      </c>
      <c r="C9587" s="2" t="s">
        <v>49</v>
      </c>
      <c r="D9587" s="2" t="s">
        <v>10</v>
      </c>
      <c r="E9587" s="2" t="s">
        <v>74</v>
      </c>
      <c r="F9587" s="2" t="s">
        <v>977</v>
      </c>
      <c r="G9587" s="14" t="n">
        <v>17.5</v>
      </c>
      <c r="H9587" s="14" t="n">
        <v>23.98</v>
      </c>
      <c r="I9587" s="14" t="n">
        <v>17.5</v>
      </c>
      <c r="J9587" s="23" t="n">
        <f aca="false">IF(AND(E9587="Priority",ISNUMBER('Cost model'!N169)),'Cost model'!N169,'Cost model'!M169)</f>
        <v>18.5</v>
      </c>
      <c r="K9587" s="14" t="n">
        <f aca="false">J9587-H9587</f>
        <v>-5.48</v>
      </c>
      <c r="L9587" s="14" t="n">
        <f aca="false">G9587-H9587</f>
        <v>-6.48</v>
      </c>
    </row>
    <row r="9588" customFormat="false" ht="15" hidden="false" customHeight="false" outlineLevel="0" collapsed="false">
      <c r="A9588" s="2" t="s">
        <v>221</v>
      </c>
      <c r="B9588" s="2" t="s">
        <v>221</v>
      </c>
      <c r="C9588" s="2" t="s">
        <v>47</v>
      </c>
      <c r="D9588" s="2" t="s">
        <v>10</v>
      </c>
      <c r="E9588" s="2" t="s">
        <v>83</v>
      </c>
      <c r="F9588" s="2" t="s">
        <v>977</v>
      </c>
      <c r="G9588" s="14" t="n">
        <v>14.5</v>
      </c>
      <c r="H9588" s="14" t="n">
        <v>7.21</v>
      </c>
      <c r="I9588" s="14" t="n">
        <v>14.5</v>
      </c>
      <c r="J9588" s="23" t="n">
        <f aca="false">IF(AND(E9588="Priority",ISNUMBER('Cost model'!N737)),'Cost model'!N737,'Cost model'!M737)</f>
        <v>13.5</v>
      </c>
      <c r="K9588" s="14" t="n">
        <f aca="false">J9588-H9588</f>
        <v>6.29</v>
      </c>
      <c r="L9588" s="14" t="n">
        <f aca="false">G9588-H9588</f>
        <v>7.29</v>
      </c>
    </row>
    <row r="9589" customFormat="false" ht="15" hidden="false" customHeight="false" outlineLevel="0" collapsed="false">
      <c r="A9589" s="2" t="s">
        <v>158</v>
      </c>
      <c r="B9589" s="2" t="s">
        <v>158</v>
      </c>
      <c r="C9589" s="2" t="s">
        <v>49</v>
      </c>
      <c r="D9589" s="2" t="s">
        <v>12</v>
      </c>
      <c r="E9589" s="2" t="s">
        <v>83</v>
      </c>
      <c r="F9589" s="2" t="s">
        <v>977</v>
      </c>
      <c r="G9589" s="14" t="n">
        <v>29.5</v>
      </c>
      <c r="H9589" s="14" t="n">
        <v>29.58</v>
      </c>
      <c r="I9589" s="14" t="n">
        <v>29.5</v>
      </c>
      <c r="J9589" s="23" t="n">
        <f aca="false">IF(AND(E9589="Priority",ISNUMBER('Cost model'!N427)),'Cost model'!N427,'Cost model'!M427)</f>
        <v>40</v>
      </c>
      <c r="K9589" s="14" t="n">
        <f aca="false">J9589-H9589</f>
        <v>10.42</v>
      </c>
      <c r="L9589" s="14" t="n">
        <f aca="false">G9589-H9589</f>
        <v>-0.0799999999999983</v>
      </c>
    </row>
    <row r="9590" customFormat="false" ht="15" hidden="false" customHeight="false" outlineLevel="0" collapsed="false">
      <c r="A9590" s="2" t="s">
        <v>174</v>
      </c>
      <c r="B9590" s="2" t="s">
        <v>124</v>
      </c>
      <c r="C9590" s="2" t="s">
        <v>47</v>
      </c>
      <c r="D9590" s="2" t="s">
        <v>10</v>
      </c>
      <c r="E9590" s="2" t="s">
        <v>74</v>
      </c>
      <c r="F9590" s="2" t="s">
        <v>976</v>
      </c>
      <c r="G9590" s="14" t="n">
        <v>9.5</v>
      </c>
      <c r="H9590" s="14" t="n">
        <v>8.06</v>
      </c>
      <c r="I9590" s="14" t="n">
        <v>9.5</v>
      </c>
      <c r="J9590" s="23" t="n">
        <f aca="false">IF(AND(E9590="Priority",ISNUMBER('Cost model'!N107)),'Cost model'!N107,'Cost model'!M107)</f>
        <v>12.5</v>
      </c>
      <c r="K9590" s="14" t="n">
        <f aca="false">J9590-H9590</f>
        <v>4.44</v>
      </c>
      <c r="L9590" s="14" t="n">
        <f aca="false">G9590-H9590</f>
        <v>1.44</v>
      </c>
    </row>
    <row r="9591" customFormat="false" ht="15" hidden="false" customHeight="false" outlineLevel="0" collapsed="false">
      <c r="A9591" s="2" t="s">
        <v>174</v>
      </c>
      <c r="B9591" s="2" t="s">
        <v>174</v>
      </c>
      <c r="C9591" s="2" t="s">
        <v>49</v>
      </c>
      <c r="D9591" s="2" t="s">
        <v>10</v>
      </c>
      <c r="E9591" s="2" t="s">
        <v>74</v>
      </c>
      <c r="F9591" s="2" t="s">
        <v>977</v>
      </c>
      <c r="G9591" s="14" t="n">
        <v>19.5</v>
      </c>
      <c r="H9591" s="14" t="n">
        <v>54.46</v>
      </c>
      <c r="I9591" s="14" t="n">
        <v>17.5</v>
      </c>
      <c r="J9591" s="23" t="n">
        <f aca="false">IF(AND(E9591="Priority",ISNUMBER('Cost model'!N169)),'Cost model'!N169,'Cost model'!M169)</f>
        <v>18.5</v>
      </c>
      <c r="K9591" s="14" t="n">
        <f aca="false">J9591-H9591</f>
        <v>-35.96</v>
      </c>
      <c r="L9591" s="14" t="n">
        <f aca="false">G9591-H9591</f>
        <v>-34.96</v>
      </c>
    </row>
    <row r="9592" customFormat="false" ht="15" hidden="false" customHeight="false" outlineLevel="0" collapsed="false">
      <c r="A9592" s="2" t="s">
        <v>174</v>
      </c>
      <c r="B9592" s="2" t="s">
        <v>174</v>
      </c>
      <c r="C9592" s="2" t="s">
        <v>48</v>
      </c>
      <c r="D9592" s="2" t="s">
        <v>10</v>
      </c>
      <c r="E9592" s="2" t="s">
        <v>74</v>
      </c>
      <c r="F9592" s="2" t="s">
        <v>977</v>
      </c>
      <c r="G9592" s="14" t="n">
        <v>12.5</v>
      </c>
      <c r="H9592" s="14" t="n">
        <v>9.64</v>
      </c>
      <c r="I9592" s="14" t="n">
        <v>12.5</v>
      </c>
      <c r="J9592" s="23" t="n">
        <f aca="false">IF(AND(E9592="Priority",ISNUMBER('Cost model'!N168)),'Cost model'!N168,'Cost model'!M168)</f>
        <v>13.5</v>
      </c>
      <c r="K9592" s="14" t="n">
        <f aca="false">J9592-H9592</f>
        <v>3.86</v>
      </c>
      <c r="L9592" s="14" t="n">
        <f aca="false">G9592-H9592</f>
        <v>2.86</v>
      </c>
    </row>
    <row r="9593" customFormat="false" ht="15" hidden="false" customHeight="false" outlineLevel="0" collapsed="false">
      <c r="A9593" s="2" t="s">
        <v>174</v>
      </c>
      <c r="B9593" s="2" t="s">
        <v>174</v>
      </c>
      <c r="C9593" s="2" t="s">
        <v>47</v>
      </c>
      <c r="D9593" s="2" t="s">
        <v>10</v>
      </c>
      <c r="E9593" s="2" t="s">
        <v>74</v>
      </c>
      <c r="F9593" s="2" t="s">
        <v>977</v>
      </c>
      <c r="G9593" s="14" t="n">
        <v>9.5</v>
      </c>
      <c r="H9593" s="14" t="n">
        <v>7.62</v>
      </c>
      <c r="I9593" s="14" t="n">
        <v>9.5</v>
      </c>
      <c r="J9593" s="23" t="n">
        <f aca="false">IF(AND(E9593="Priority",ISNUMBER('Cost model'!N167)),'Cost model'!N167,'Cost model'!M167)</f>
        <v>8.5</v>
      </c>
      <c r="K9593" s="14" t="n">
        <f aca="false">J9593-H9593</f>
        <v>0.88</v>
      </c>
      <c r="L9593" s="14" t="n">
        <f aca="false">G9593-H9593</f>
        <v>1.88</v>
      </c>
    </row>
    <row r="9594" customFormat="false" ht="15" hidden="false" customHeight="false" outlineLevel="0" collapsed="false">
      <c r="A9594" s="2" t="s">
        <v>342</v>
      </c>
      <c r="B9594" s="2" t="s">
        <v>158</v>
      </c>
      <c r="C9594" s="2" t="s">
        <v>47</v>
      </c>
      <c r="D9594" s="2" t="s">
        <v>10</v>
      </c>
      <c r="E9594" s="2" t="s">
        <v>74</v>
      </c>
      <c r="F9594" s="2" t="s">
        <v>976</v>
      </c>
      <c r="G9594" s="14" t="n">
        <v>19.5</v>
      </c>
      <c r="H9594" s="14" t="n">
        <v>18.6</v>
      </c>
      <c r="I9594" s="14" t="n">
        <v>19.5</v>
      </c>
      <c r="J9594" s="23" t="n">
        <f aca="false">IF(AND(E9594="Priority",ISNUMBER('Cost model'!N212)),'Cost model'!N212,'Cost model'!M212)</f>
        <v>20.5</v>
      </c>
      <c r="K9594" s="14" t="n">
        <f aca="false">J9594-H9594</f>
        <v>1.9</v>
      </c>
      <c r="L9594" s="14" t="n">
        <f aca="false">G9594-H9594</f>
        <v>0.899999999999999</v>
      </c>
    </row>
    <row r="9595" customFormat="false" ht="15" hidden="false" customHeight="false" outlineLevel="0" collapsed="false">
      <c r="A9595" s="2" t="s">
        <v>221</v>
      </c>
      <c r="B9595" s="2" t="s">
        <v>221</v>
      </c>
      <c r="C9595" s="2" t="s">
        <v>47</v>
      </c>
      <c r="D9595" s="2" t="s">
        <v>10</v>
      </c>
      <c r="E9595" s="2" t="s">
        <v>74</v>
      </c>
      <c r="F9595" s="2" t="s">
        <v>977</v>
      </c>
      <c r="G9595" s="14" t="n">
        <v>9.5</v>
      </c>
      <c r="H9595" s="14" t="n">
        <v>7.3</v>
      </c>
      <c r="I9595" s="14" t="n">
        <v>9.5</v>
      </c>
      <c r="J9595" s="23" t="n">
        <f aca="false">IF(AND(E9595="Priority",ISNUMBER('Cost model'!N737)),'Cost model'!N737,'Cost model'!M737)</f>
        <v>8.5</v>
      </c>
      <c r="K9595" s="14" t="n">
        <f aca="false">J9595-H9595</f>
        <v>1.2</v>
      </c>
      <c r="L9595" s="14" t="n">
        <f aca="false">G9595-H9595</f>
        <v>2.2</v>
      </c>
    </row>
    <row r="9596" customFormat="false" ht="15" hidden="false" customHeight="false" outlineLevel="0" collapsed="false">
      <c r="A9596" s="2" t="s">
        <v>174</v>
      </c>
      <c r="B9596" s="2" t="s">
        <v>174</v>
      </c>
      <c r="C9596" s="2" t="s">
        <v>47</v>
      </c>
      <c r="D9596" s="2" t="s">
        <v>10</v>
      </c>
      <c r="E9596" s="2" t="s">
        <v>74</v>
      </c>
      <c r="F9596" s="2" t="s">
        <v>977</v>
      </c>
      <c r="G9596" s="14" t="n">
        <v>9.5</v>
      </c>
      <c r="H9596" s="14" t="n">
        <v>10.09</v>
      </c>
      <c r="I9596" s="14" t="n">
        <v>9.5</v>
      </c>
      <c r="J9596" s="23" t="n">
        <f aca="false">IF(AND(E9596="Priority",ISNUMBER('Cost model'!N167)),'Cost model'!N167,'Cost model'!M167)</f>
        <v>8.5</v>
      </c>
      <c r="K9596" s="14" t="n">
        <f aca="false">J9596-H9596</f>
        <v>-1.59</v>
      </c>
      <c r="L9596" s="14" t="n">
        <f aca="false">G9596-H9596</f>
        <v>-0.59</v>
      </c>
    </row>
    <row r="9597" customFormat="false" ht="15" hidden="false" customHeight="false" outlineLevel="0" collapsed="false">
      <c r="A9597" s="2" t="s">
        <v>142</v>
      </c>
      <c r="B9597" s="2" t="s">
        <v>142</v>
      </c>
      <c r="C9597" s="2" t="s">
        <v>47</v>
      </c>
      <c r="D9597" s="2" t="s">
        <v>12</v>
      </c>
      <c r="E9597" s="2" t="s">
        <v>74</v>
      </c>
      <c r="F9597" s="2" t="s">
        <v>977</v>
      </c>
      <c r="G9597" s="14" t="n">
        <v>9.5</v>
      </c>
      <c r="H9597" s="14" t="n">
        <v>11.28</v>
      </c>
      <c r="I9597" s="14" t="n">
        <v>9.5</v>
      </c>
      <c r="J9597" s="23" t="n">
        <f aca="false">IF(AND(E9597="Priority",ISNUMBER('Cost model'!N635)),'Cost model'!N635,'Cost model'!M635)</f>
        <v>30.5</v>
      </c>
      <c r="K9597" s="14" t="n">
        <f aca="false">J9597-H9597</f>
        <v>19.22</v>
      </c>
      <c r="L9597" s="14" t="n">
        <f aca="false">G9597-H9597</f>
        <v>-1.78</v>
      </c>
    </row>
    <row r="9598" customFormat="false" ht="15" hidden="false" customHeight="false" outlineLevel="0" collapsed="false">
      <c r="A9598" s="2" t="s">
        <v>174</v>
      </c>
      <c r="B9598" s="2" t="s">
        <v>174</v>
      </c>
      <c r="C9598" s="2" t="s">
        <v>47</v>
      </c>
      <c r="D9598" s="2" t="s">
        <v>10</v>
      </c>
      <c r="E9598" s="2" t="s">
        <v>74</v>
      </c>
      <c r="F9598" s="2" t="s">
        <v>977</v>
      </c>
      <c r="G9598" s="14" t="n">
        <v>9.5</v>
      </c>
      <c r="H9598" s="14" t="n">
        <v>7.62</v>
      </c>
      <c r="I9598" s="14" t="n">
        <v>9.5</v>
      </c>
      <c r="J9598" s="23" t="n">
        <f aca="false">IF(AND(E9598="Priority",ISNUMBER('Cost model'!N167)),'Cost model'!N167,'Cost model'!M167)</f>
        <v>8.5</v>
      </c>
      <c r="K9598" s="14" t="n">
        <f aca="false">J9598-H9598</f>
        <v>0.88</v>
      </c>
      <c r="L9598" s="14" t="n">
        <f aca="false">G9598-H9598</f>
        <v>1.88</v>
      </c>
    </row>
    <row r="9599" customFormat="false" ht="15" hidden="false" customHeight="false" outlineLevel="0" collapsed="false">
      <c r="A9599" s="2" t="s">
        <v>174</v>
      </c>
      <c r="B9599" s="2" t="s">
        <v>174</v>
      </c>
      <c r="C9599" s="2" t="s">
        <v>47</v>
      </c>
      <c r="D9599" s="2" t="s">
        <v>10</v>
      </c>
      <c r="E9599" s="2" t="s">
        <v>74</v>
      </c>
      <c r="F9599" s="2" t="s">
        <v>977</v>
      </c>
      <c r="G9599" s="14" t="n">
        <v>9.5</v>
      </c>
      <c r="H9599" s="14" t="n">
        <v>6.82</v>
      </c>
      <c r="I9599" s="14" t="n">
        <v>9.5</v>
      </c>
      <c r="J9599" s="23" t="n">
        <f aca="false">IF(AND(E9599="Priority",ISNUMBER('Cost model'!N167)),'Cost model'!N167,'Cost model'!M167)</f>
        <v>8.5</v>
      </c>
      <c r="K9599" s="14" t="n">
        <f aca="false">J9599-H9599</f>
        <v>1.68</v>
      </c>
      <c r="L9599" s="14" t="n">
        <f aca="false">G9599-H9599</f>
        <v>2.68</v>
      </c>
    </row>
    <row r="9600" customFormat="false" ht="15" hidden="false" customHeight="false" outlineLevel="0" collapsed="false">
      <c r="A9600" s="2" t="s">
        <v>174</v>
      </c>
      <c r="B9600" s="2" t="s">
        <v>174</v>
      </c>
      <c r="C9600" s="2" t="s">
        <v>47</v>
      </c>
      <c r="D9600" s="2" t="s">
        <v>12</v>
      </c>
      <c r="E9600" s="2" t="s">
        <v>74</v>
      </c>
      <c r="F9600" s="2" t="s">
        <v>977</v>
      </c>
      <c r="G9600" s="14" t="n">
        <v>9.5</v>
      </c>
      <c r="H9600" s="14" t="n">
        <v>6.82</v>
      </c>
      <c r="I9600" s="14" t="n">
        <v>9.5</v>
      </c>
      <c r="J9600" s="23" t="n">
        <f aca="false">IF(AND(E9600="Priority",ISNUMBER('Cost model'!N170)),'Cost model'!N170,'Cost model'!M170)</f>
        <v>25.5</v>
      </c>
      <c r="K9600" s="14" t="n">
        <f aca="false">J9600-H9600</f>
        <v>18.68</v>
      </c>
      <c r="L9600" s="14" t="n">
        <f aca="false">G9600-H9600</f>
        <v>2.68</v>
      </c>
    </row>
    <row r="9601" customFormat="false" ht="15" hidden="false" customHeight="false" outlineLevel="0" collapsed="false">
      <c r="A9601" s="2" t="s">
        <v>174</v>
      </c>
      <c r="B9601" s="2" t="s">
        <v>174</v>
      </c>
      <c r="C9601" s="2" t="s">
        <v>48</v>
      </c>
      <c r="D9601" s="2" t="s">
        <v>10</v>
      </c>
      <c r="E9601" s="2" t="s">
        <v>83</v>
      </c>
      <c r="F9601" s="2" t="s">
        <v>977</v>
      </c>
      <c r="G9601" s="14" t="n">
        <v>17.5</v>
      </c>
      <c r="H9601" s="14" t="n">
        <v>21.19</v>
      </c>
      <c r="I9601" s="14" t="n">
        <v>17.5</v>
      </c>
      <c r="J9601" s="23" t="n">
        <f aca="false">IF(AND(E9601="Priority",ISNUMBER('Cost model'!N168)),'Cost model'!N168,'Cost model'!M168)</f>
        <v>18.5</v>
      </c>
      <c r="K9601" s="14" t="n">
        <f aca="false">J9601-H9601</f>
        <v>-2.69</v>
      </c>
      <c r="L9601" s="14" t="n">
        <f aca="false">G9601-H9601</f>
        <v>-3.69</v>
      </c>
    </row>
    <row r="9602" customFormat="false" ht="15" hidden="false" customHeight="false" outlineLevel="0" collapsed="false">
      <c r="A9602" s="2" t="s">
        <v>142</v>
      </c>
      <c r="B9602" s="2" t="s">
        <v>142</v>
      </c>
      <c r="C9602" s="2" t="s">
        <v>47</v>
      </c>
      <c r="D9602" s="2" t="s">
        <v>12</v>
      </c>
      <c r="E9602" s="2" t="s">
        <v>74</v>
      </c>
      <c r="F9602" s="2" t="s">
        <v>977</v>
      </c>
      <c r="G9602" s="14" t="n">
        <v>9.5</v>
      </c>
      <c r="H9602" s="14" t="n">
        <v>29.8</v>
      </c>
      <c r="I9602" s="14" t="n">
        <v>9.5</v>
      </c>
      <c r="J9602" s="23" t="n">
        <f aca="false">IF(AND(E9602="Priority",ISNUMBER('Cost model'!N635)),'Cost model'!N635,'Cost model'!M635)</f>
        <v>30.5</v>
      </c>
      <c r="K9602" s="14" t="n">
        <f aca="false">J9602-H9602</f>
        <v>0.699999999999999</v>
      </c>
      <c r="L9602" s="14" t="n">
        <f aca="false">G9602-H9602</f>
        <v>-20.3</v>
      </c>
    </row>
    <row r="9603" customFormat="false" ht="15" hidden="false" customHeight="false" outlineLevel="0" collapsed="false">
      <c r="A9603" s="2" t="s">
        <v>174</v>
      </c>
      <c r="B9603" s="2" t="s">
        <v>174</v>
      </c>
      <c r="C9603" s="2" t="s">
        <v>47</v>
      </c>
      <c r="D9603" s="2" t="s">
        <v>10</v>
      </c>
      <c r="E9603" s="2" t="s">
        <v>74</v>
      </c>
      <c r="F9603" s="2" t="s">
        <v>977</v>
      </c>
      <c r="G9603" s="14" t="n">
        <v>9.5</v>
      </c>
      <c r="H9603" s="14" t="n">
        <v>27.56</v>
      </c>
      <c r="I9603" s="14" t="n">
        <v>9.5</v>
      </c>
      <c r="J9603" s="23" t="n">
        <f aca="false">IF(AND(E9603="Priority",ISNUMBER('Cost model'!N167)),'Cost model'!N167,'Cost model'!M167)</f>
        <v>8.5</v>
      </c>
      <c r="K9603" s="14" t="n">
        <f aca="false">J9603-H9603</f>
        <v>-19.06</v>
      </c>
      <c r="L9603" s="14" t="n">
        <f aca="false">G9603-H9603</f>
        <v>-18.06</v>
      </c>
    </row>
    <row r="9604" customFormat="false" ht="15" hidden="false" customHeight="false" outlineLevel="0" collapsed="false">
      <c r="A9604" s="2" t="s">
        <v>142</v>
      </c>
      <c r="B9604" s="2" t="s">
        <v>158</v>
      </c>
      <c r="C9604" s="2" t="s">
        <v>47</v>
      </c>
      <c r="D9604" s="2" t="s">
        <v>10</v>
      </c>
      <c r="E9604" s="2" t="s">
        <v>74</v>
      </c>
      <c r="F9604" s="2" t="s">
        <v>976</v>
      </c>
      <c r="G9604" s="14" t="n">
        <v>9.5</v>
      </c>
      <c r="H9604" s="14" t="n">
        <v>8.04</v>
      </c>
      <c r="I9604" s="14" t="n">
        <v>14.5</v>
      </c>
      <c r="J9604" s="23" t="n">
        <f aca="false">IF(AND(E9604="Priority",ISNUMBER('Cost model'!N647)),'Cost model'!N647,'Cost model'!M647)</f>
        <v>13.5</v>
      </c>
      <c r="K9604" s="14" t="n">
        <f aca="false">J9604-H9604</f>
        <v>5.46</v>
      </c>
      <c r="L9604" s="14" t="n">
        <f aca="false">G9604-H9604</f>
        <v>1.46</v>
      </c>
    </row>
    <row r="9605" customFormat="false" ht="15" hidden="false" customHeight="false" outlineLevel="0" collapsed="false">
      <c r="A9605" s="2" t="s">
        <v>174</v>
      </c>
      <c r="B9605" s="2" t="s">
        <v>174</v>
      </c>
      <c r="C9605" s="2" t="s">
        <v>47</v>
      </c>
      <c r="D9605" s="2" t="s">
        <v>12</v>
      </c>
      <c r="E9605" s="2" t="s">
        <v>74</v>
      </c>
      <c r="F9605" s="2" t="s">
        <v>977</v>
      </c>
      <c r="G9605" s="14" t="n">
        <v>9.5</v>
      </c>
      <c r="H9605" s="14" t="n">
        <v>10.03</v>
      </c>
      <c r="I9605" s="14" t="n">
        <v>9.5</v>
      </c>
      <c r="J9605" s="23" t="n">
        <f aca="false">IF(AND(E9605="Priority",ISNUMBER('Cost model'!N170)),'Cost model'!N170,'Cost model'!M170)</f>
        <v>25.5</v>
      </c>
      <c r="K9605" s="14" t="n">
        <f aca="false">J9605-H9605</f>
        <v>15.47</v>
      </c>
      <c r="L9605" s="14" t="n">
        <f aca="false">G9605-H9605</f>
        <v>-0.529999999999999</v>
      </c>
    </row>
    <row r="9606" customFormat="false" ht="15" hidden="false" customHeight="false" outlineLevel="0" collapsed="false">
      <c r="A9606" s="2" t="s">
        <v>174</v>
      </c>
      <c r="B9606" s="2" t="s">
        <v>174</v>
      </c>
      <c r="C9606" s="2" t="s">
        <v>49</v>
      </c>
      <c r="D9606" s="2" t="s">
        <v>12</v>
      </c>
      <c r="E9606" s="2" t="s">
        <v>74</v>
      </c>
      <c r="F9606" s="2" t="s">
        <v>977</v>
      </c>
      <c r="G9606" s="14" t="n">
        <v>19.5</v>
      </c>
      <c r="H9606" s="14" t="n">
        <v>28.45</v>
      </c>
      <c r="I9606" s="14" t="n">
        <v>19.5</v>
      </c>
      <c r="J9606" s="23" t="n">
        <f aca="false">IF(AND(E9606="Priority",ISNUMBER('Cost model'!N172)),'Cost model'!N172,'Cost model'!M172)</f>
        <v>45</v>
      </c>
      <c r="K9606" s="14" t="n">
        <f aca="false">J9606-H9606</f>
        <v>16.55</v>
      </c>
      <c r="L9606" s="14" t="n">
        <f aca="false">G9606-H9606</f>
        <v>-8.95</v>
      </c>
    </row>
    <row r="9607" customFormat="false" ht="15" hidden="false" customHeight="false" outlineLevel="0" collapsed="false">
      <c r="A9607" s="2" t="s">
        <v>174</v>
      </c>
      <c r="B9607" s="2" t="s">
        <v>174</v>
      </c>
      <c r="C9607" s="2" t="s">
        <v>48</v>
      </c>
      <c r="D9607" s="2" t="s">
        <v>12</v>
      </c>
      <c r="E9607" s="2" t="s">
        <v>74</v>
      </c>
      <c r="F9607" s="2" t="s">
        <v>977</v>
      </c>
      <c r="G9607" s="14" t="n">
        <v>12.5</v>
      </c>
      <c r="H9607" s="14" t="n">
        <v>29.4</v>
      </c>
      <c r="I9607" s="14" t="n">
        <v>12.5</v>
      </c>
      <c r="J9607" s="23" t="n">
        <f aca="false">IF(AND(E9607="Priority",ISNUMBER('Cost model'!N171)),'Cost model'!N171,'Cost model'!M171)</f>
        <v>40</v>
      </c>
      <c r="K9607" s="14" t="n">
        <f aca="false">J9607-H9607</f>
        <v>10.6</v>
      </c>
      <c r="L9607" s="14" t="n">
        <f aca="false">G9607-H9607</f>
        <v>-16.9</v>
      </c>
    </row>
    <row r="9608" customFormat="false" ht="15" hidden="false" customHeight="false" outlineLevel="0" collapsed="false">
      <c r="A9608" s="2" t="s">
        <v>174</v>
      </c>
      <c r="B9608" s="2" t="s">
        <v>174</v>
      </c>
      <c r="C9608" s="2" t="s">
        <v>47</v>
      </c>
      <c r="D9608" s="2" t="s">
        <v>12</v>
      </c>
      <c r="E9608" s="2" t="s">
        <v>74</v>
      </c>
      <c r="F9608" s="2" t="s">
        <v>977</v>
      </c>
      <c r="G9608" s="14" t="n">
        <v>9.5</v>
      </c>
      <c r="H9608" s="14" t="n">
        <v>28.79</v>
      </c>
      <c r="I9608" s="14" t="n">
        <v>9.5</v>
      </c>
      <c r="J9608" s="23" t="n">
        <f aca="false">IF(AND(E9608="Priority",ISNUMBER('Cost model'!N170)),'Cost model'!N170,'Cost model'!M170)</f>
        <v>25.5</v>
      </c>
      <c r="K9608" s="14" t="n">
        <f aca="false">J9608-H9608</f>
        <v>-3.29</v>
      </c>
      <c r="L9608" s="14" t="n">
        <f aca="false">G9608-H9608</f>
        <v>-19.29</v>
      </c>
    </row>
    <row r="9609" customFormat="false" ht="15" hidden="false" customHeight="false" outlineLevel="0" collapsed="false">
      <c r="A9609" s="2" t="s">
        <v>124</v>
      </c>
      <c r="B9609" s="2" t="s">
        <v>124</v>
      </c>
      <c r="C9609" s="2" t="s">
        <v>48</v>
      </c>
      <c r="D9609" s="2" t="s">
        <v>12</v>
      </c>
      <c r="E9609" s="2" t="s">
        <v>83</v>
      </c>
      <c r="F9609" s="2" t="s">
        <v>977</v>
      </c>
      <c r="G9609" s="14" t="n">
        <v>19.5</v>
      </c>
      <c r="H9609" s="14" t="n">
        <v>162.86</v>
      </c>
      <c r="I9609" s="14" t="n">
        <v>19.5</v>
      </c>
      <c r="J9609" s="23" t="n">
        <f aca="false">IF(AND(E9609="Priority",ISNUMBER('Cost model'!N321)),'Cost model'!N321,'Cost model'!M321)</f>
        <v>55</v>
      </c>
      <c r="K9609" s="14" t="n">
        <f aca="false">J9609-H9609</f>
        <v>-107.86</v>
      </c>
      <c r="L9609" s="14" t="n">
        <f aca="false">G9609-H9609</f>
        <v>-143.36</v>
      </c>
    </row>
    <row r="9610" customFormat="false" ht="15" hidden="false" customHeight="false" outlineLevel="0" collapsed="false">
      <c r="A9610" s="2" t="s">
        <v>158</v>
      </c>
      <c r="B9610" s="2" t="s">
        <v>142</v>
      </c>
      <c r="C9610" s="2" t="s">
        <v>47</v>
      </c>
      <c r="D9610" s="2" t="s">
        <v>12</v>
      </c>
      <c r="E9610" s="2" t="s">
        <v>74</v>
      </c>
      <c r="F9610" s="2" t="s">
        <v>976</v>
      </c>
      <c r="G9610" s="14" t="n">
        <v>19.5</v>
      </c>
      <c r="H9610" s="14" t="n">
        <v>64.47</v>
      </c>
      <c r="I9610" s="14" t="n">
        <v>19.5</v>
      </c>
      <c r="J9610" s="23" t="n">
        <f aca="false">IF(AND(E9610="Priority",ISNUMBER('Cost model'!N440)),'Cost model'!N440,'Cost model'!M440)</f>
        <v>45</v>
      </c>
      <c r="K9610" s="14" t="n">
        <f aca="false">J9610-H9610</f>
        <v>-19.47</v>
      </c>
      <c r="L9610" s="14" t="n">
        <f aca="false">G9610-H9610</f>
        <v>-44.97</v>
      </c>
    </row>
    <row r="9611" customFormat="false" ht="15" hidden="false" customHeight="false" outlineLevel="0" collapsed="false">
      <c r="A9611" s="2" t="s">
        <v>142</v>
      </c>
      <c r="B9611" s="2" t="s">
        <v>142</v>
      </c>
      <c r="C9611" s="2" t="s">
        <v>47</v>
      </c>
      <c r="D9611" s="2" t="s">
        <v>12</v>
      </c>
      <c r="E9611" s="2" t="s">
        <v>74</v>
      </c>
      <c r="F9611" s="2" t="s">
        <v>977</v>
      </c>
      <c r="G9611" s="14" t="n">
        <v>9.5</v>
      </c>
      <c r="H9611" s="14" t="n">
        <v>28.71</v>
      </c>
      <c r="I9611" s="14" t="n">
        <v>9.5</v>
      </c>
      <c r="J9611" s="23" t="n">
        <f aca="false">IF(AND(E9611="Priority",ISNUMBER('Cost model'!N635)),'Cost model'!N635,'Cost model'!M635)</f>
        <v>30.5</v>
      </c>
      <c r="K9611" s="14" t="n">
        <f aca="false">J9611-H9611</f>
        <v>1.79</v>
      </c>
      <c r="L9611" s="14" t="n">
        <f aca="false">G9611-H9611</f>
        <v>-19.21</v>
      </c>
    </row>
    <row r="9612" customFormat="false" ht="15" hidden="false" customHeight="false" outlineLevel="0" collapsed="false">
      <c r="A9612" s="2" t="s">
        <v>221</v>
      </c>
      <c r="B9612" s="2" t="s">
        <v>221</v>
      </c>
      <c r="C9612" s="2" t="s">
        <v>47</v>
      </c>
      <c r="D9612" s="2" t="s">
        <v>12</v>
      </c>
      <c r="E9612" s="2" t="s">
        <v>74</v>
      </c>
      <c r="F9612" s="2" t="s">
        <v>977</v>
      </c>
      <c r="G9612" s="14" t="n">
        <v>9.5</v>
      </c>
      <c r="H9612" s="14" t="n">
        <v>8.33</v>
      </c>
      <c r="I9612" s="14" t="n">
        <v>9.5</v>
      </c>
      <c r="J9612" s="23" t="n">
        <f aca="false">IF(AND(E9612="Priority",ISNUMBER('Cost model'!N740)),'Cost model'!N740,'Cost model'!M740)</f>
        <v>22.5</v>
      </c>
      <c r="K9612" s="14" t="n">
        <f aca="false">J9612-H9612</f>
        <v>14.17</v>
      </c>
      <c r="L9612" s="14" t="n">
        <f aca="false">G9612-H9612</f>
        <v>1.17</v>
      </c>
    </row>
    <row r="9613" customFormat="false" ht="15" hidden="false" customHeight="false" outlineLevel="0" collapsed="false">
      <c r="A9613" s="2" t="s">
        <v>221</v>
      </c>
      <c r="B9613" s="2" t="s">
        <v>221</v>
      </c>
      <c r="C9613" s="2" t="s">
        <v>47</v>
      </c>
      <c r="D9613" s="2" t="s">
        <v>10</v>
      </c>
      <c r="E9613" s="2" t="s">
        <v>74</v>
      </c>
      <c r="F9613" s="2" t="s">
        <v>977</v>
      </c>
      <c r="G9613" s="14" t="n">
        <v>9.5</v>
      </c>
      <c r="H9613" s="14" t="n">
        <v>27.95</v>
      </c>
      <c r="I9613" s="14" t="n">
        <v>9.5</v>
      </c>
      <c r="J9613" s="23" t="n">
        <f aca="false">IF(AND(E9613="Priority",ISNUMBER('Cost model'!N737)),'Cost model'!N737,'Cost model'!M737)</f>
        <v>8.5</v>
      </c>
      <c r="K9613" s="14" t="n">
        <f aca="false">J9613-H9613</f>
        <v>-19.45</v>
      </c>
      <c r="L9613" s="14" t="n">
        <f aca="false">G9613-H9613</f>
        <v>-18.45</v>
      </c>
    </row>
    <row r="9614" customFormat="false" ht="15" hidden="false" customHeight="false" outlineLevel="0" collapsed="false">
      <c r="A9614" s="2" t="s">
        <v>142</v>
      </c>
      <c r="B9614" s="2" t="s">
        <v>142</v>
      </c>
      <c r="C9614" s="2" t="s">
        <v>47</v>
      </c>
      <c r="D9614" s="2" t="s">
        <v>12</v>
      </c>
      <c r="E9614" s="2" t="s">
        <v>74</v>
      </c>
      <c r="F9614" s="2" t="s">
        <v>977</v>
      </c>
      <c r="G9614" s="14" t="n">
        <v>9.5</v>
      </c>
      <c r="H9614" s="14" t="n">
        <v>41.92</v>
      </c>
      <c r="I9614" s="14" t="n">
        <v>9.5</v>
      </c>
      <c r="J9614" s="23" t="n">
        <f aca="false">IF(AND(E9614="Priority",ISNUMBER('Cost model'!N635)),'Cost model'!N635,'Cost model'!M635)</f>
        <v>30.5</v>
      </c>
      <c r="K9614" s="14" t="n">
        <f aca="false">J9614-H9614</f>
        <v>-11.42</v>
      </c>
      <c r="L9614" s="14" t="n">
        <f aca="false">G9614-H9614</f>
        <v>-32.42</v>
      </c>
    </row>
    <row r="9615" customFormat="false" ht="15" hidden="false" customHeight="false" outlineLevel="0" collapsed="false">
      <c r="A9615" s="2" t="s">
        <v>124</v>
      </c>
      <c r="B9615" s="2" t="s">
        <v>124</v>
      </c>
      <c r="C9615" s="2" t="s">
        <v>47</v>
      </c>
      <c r="D9615" s="2" t="s">
        <v>10</v>
      </c>
      <c r="E9615" s="2" t="s">
        <v>83</v>
      </c>
      <c r="F9615" s="2" t="s">
        <v>977</v>
      </c>
      <c r="G9615" s="14" t="n">
        <v>14.5</v>
      </c>
      <c r="H9615" s="14" t="n">
        <v>21.19</v>
      </c>
      <c r="I9615" s="14" t="n">
        <v>14.5</v>
      </c>
      <c r="J9615" s="23" t="n">
        <f aca="false">IF(AND(E9615="Priority",ISNUMBER('Cost model'!N317)),'Cost model'!N317,'Cost model'!M317)</f>
        <v>15.5</v>
      </c>
      <c r="K9615" s="14" t="n">
        <f aca="false">J9615-H9615</f>
        <v>-5.69</v>
      </c>
      <c r="L9615" s="14" t="n">
        <f aca="false">G9615-H9615</f>
        <v>-6.69</v>
      </c>
    </row>
    <row r="9616" customFormat="false" ht="15" hidden="false" customHeight="false" outlineLevel="0" collapsed="false">
      <c r="A9616" s="2" t="s">
        <v>124</v>
      </c>
      <c r="B9616" s="2" t="s">
        <v>124</v>
      </c>
      <c r="C9616" s="2" t="s">
        <v>48</v>
      </c>
      <c r="D9616" s="2" t="s">
        <v>12</v>
      </c>
      <c r="E9616" s="2" t="s">
        <v>74</v>
      </c>
      <c r="F9616" s="2" t="s">
        <v>977</v>
      </c>
      <c r="G9616" s="14" t="n">
        <v>12.5</v>
      </c>
      <c r="H9616" s="14" t="n">
        <v>41.92</v>
      </c>
      <c r="I9616" s="14" t="n">
        <v>12.5</v>
      </c>
      <c r="J9616" s="23" t="n">
        <f aca="false">IF(AND(E9616="Priority",ISNUMBER('Cost model'!N321)),'Cost model'!N321,'Cost model'!M321)</f>
        <v>40</v>
      </c>
      <c r="K9616" s="14" t="n">
        <f aca="false">J9616-H9616</f>
        <v>-1.92</v>
      </c>
      <c r="L9616" s="14" t="n">
        <f aca="false">G9616-H9616</f>
        <v>-29.42</v>
      </c>
    </row>
    <row r="9617" customFormat="false" ht="15" hidden="false" customHeight="false" outlineLevel="0" collapsed="false">
      <c r="A9617" s="2" t="s">
        <v>174</v>
      </c>
      <c r="B9617" s="2" t="s">
        <v>158</v>
      </c>
      <c r="C9617" s="2" t="s">
        <v>48</v>
      </c>
      <c r="D9617" s="2" t="s">
        <v>13</v>
      </c>
      <c r="E9617" s="2" t="s">
        <v>74</v>
      </c>
      <c r="F9617" s="2" t="s">
        <v>976</v>
      </c>
      <c r="G9617" s="14" t="n">
        <v>24.5</v>
      </c>
      <c r="H9617" s="14" t="n">
        <v>115.79</v>
      </c>
      <c r="I9617" s="14" t="n">
        <v>24.5</v>
      </c>
      <c r="J9617" s="23" t="n">
        <f aca="false">IF(AND(E9617="Priority",ISNUMBER('Cost model'!N144)),'Cost model'!N144,'Cost model'!M144)</f>
        <v>85</v>
      </c>
      <c r="K9617" s="14" t="n">
        <f aca="false">J9617-H9617</f>
        <v>-30.79</v>
      </c>
      <c r="L9617" s="14" t="n">
        <f aca="false">G9617-H9617</f>
        <v>-91.29</v>
      </c>
    </row>
    <row r="9618" customFormat="false" ht="15" hidden="false" customHeight="false" outlineLevel="0" collapsed="false">
      <c r="A9618" s="2" t="s">
        <v>221</v>
      </c>
      <c r="B9618" s="2" t="s">
        <v>124</v>
      </c>
      <c r="C9618" s="2" t="s">
        <v>47</v>
      </c>
      <c r="D9618" s="2" t="s">
        <v>10</v>
      </c>
      <c r="E9618" s="2" t="s">
        <v>74</v>
      </c>
      <c r="F9618" s="2" t="s">
        <v>976</v>
      </c>
      <c r="G9618" s="14" t="n">
        <v>9.5</v>
      </c>
      <c r="H9618" s="14" t="n">
        <v>8.06</v>
      </c>
      <c r="I9618" s="14" t="n">
        <v>19.5</v>
      </c>
      <c r="J9618" s="23" t="n">
        <f aca="false">IF(AND(E9618="Priority",ISNUMBER('Cost model'!N797)),'Cost model'!N797,'Cost model'!M797)</f>
        <v>14.5</v>
      </c>
      <c r="K9618" s="14" t="n">
        <f aca="false">J9618-H9618</f>
        <v>6.44</v>
      </c>
      <c r="L9618" s="14" t="n">
        <f aca="false">G9618-H9618</f>
        <v>1.44</v>
      </c>
    </row>
    <row r="9619" customFormat="false" ht="15" hidden="false" customHeight="false" outlineLevel="0" collapsed="false">
      <c r="A9619" s="2" t="s">
        <v>174</v>
      </c>
      <c r="B9619" s="2" t="s">
        <v>174</v>
      </c>
      <c r="C9619" s="2" t="s">
        <v>48</v>
      </c>
      <c r="D9619" s="2" t="s">
        <v>13</v>
      </c>
      <c r="E9619" s="2" t="s">
        <v>74</v>
      </c>
      <c r="F9619" s="2" t="s">
        <v>977</v>
      </c>
      <c r="G9619" s="14" t="n">
        <v>24.5</v>
      </c>
      <c r="H9619" s="14" t="n">
        <v>61.11</v>
      </c>
      <c r="I9619" s="14" t="n">
        <v>24.5</v>
      </c>
      <c r="J9619" s="23" t="n">
        <f aca="false">IF(AND(E9619="Priority",ISNUMBER('Cost model'!N174)),'Cost model'!N174,'Cost model'!M174)</f>
        <v>70</v>
      </c>
      <c r="K9619" s="14" t="n">
        <f aca="false">J9619-H9619</f>
        <v>8.89</v>
      </c>
      <c r="L9619" s="14" t="n">
        <f aca="false">G9619-H9619</f>
        <v>-36.61</v>
      </c>
    </row>
    <row r="9620" customFormat="false" ht="15" hidden="false" customHeight="false" outlineLevel="0" collapsed="false">
      <c r="A9620" s="2" t="s">
        <v>124</v>
      </c>
      <c r="B9620" s="2" t="s">
        <v>124</v>
      </c>
      <c r="C9620" s="2" t="s">
        <v>47</v>
      </c>
      <c r="D9620" s="2" t="s">
        <v>12</v>
      </c>
      <c r="E9620" s="2" t="s">
        <v>83</v>
      </c>
      <c r="F9620" s="2" t="s">
        <v>977</v>
      </c>
      <c r="G9620" s="14" t="n">
        <v>19.5</v>
      </c>
      <c r="H9620" s="14" t="n">
        <v>42.88</v>
      </c>
      <c r="I9620" s="14" t="n">
        <v>19.5</v>
      </c>
      <c r="J9620" s="23" t="n">
        <f aca="false">IF(AND(E9620="Priority",ISNUMBER('Cost model'!N320)),'Cost model'!N320,'Cost model'!M320)</f>
        <v>35</v>
      </c>
      <c r="K9620" s="14" t="n">
        <f aca="false">J9620-H9620</f>
        <v>-7.88</v>
      </c>
      <c r="L9620" s="14" t="n">
        <f aca="false">G9620-H9620</f>
        <v>-23.38</v>
      </c>
    </row>
    <row r="9621" customFormat="false" ht="15" hidden="false" customHeight="false" outlineLevel="0" collapsed="false">
      <c r="A9621" s="2" t="s">
        <v>142</v>
      </c>
      <c r="B9621" s="2" t="s">
        <v>124</v>
      </c>
      <c r="C9621" s="2" t="s">
        <v>47</v>
      </c>
      <c r="D9621" s="2" t="s">
        <v>12</v>
      </c>
      <c r="E9621" s="2" t="s">
        <v>74</v>
      </c>
      <c r="F9621" s="2" t="s">
        <v>976</v>
      </c>
      <c r="G9621" s="14" t="n">
        <v>9.5</v>
      </c>
      <c r="H9621" s="14" t="n">
        <v>43.86</v>
      </c>
      <c r="I9621" s="14" t="n">
        <v>19.5</v>
      </c>
      <c r="J9621" s="23" t="n">
        <f aca="false">IF(AND(E9621="Priority",ISNUMBER('Cost model'!N665)),'Cost model'!N665,'Cost model'!M665)</f>
        <v>40</v>
      </c>
      <c r="K9621" s="14" t="n">
        <f aca="false">J9621-H9621</f>
        <v>-3.86</v>
      </c>
      <c r="L9621" s="14" t="n">
        <f aca="false">G9621-H9621</f>
        <v>-34.36</v>
      </c>
    </row>
    <row r="9622" customFormat="false" ht="15" hidden="false" customHeight="false" outlineLevel="0" collapsed="false">
      <c r="A9622" s="2" t="s">
        <v>174</v>
      </c>
      <c r="B9622" s="2" t="s">
        <v>142</v>
      </c>
      <c r="C9622" s="2" t="s">
        <v>49</v>
      </c>
      <c r="D9622" s="2" t="s">
        <v>10</v>
      </c>
      <c r="E9622" s="2" t="s">
        <v>83</v>
      </c>
      <c r="F9622" s="2" t="s">
        <v>976</v>
      </c>
      <c r="G9622" s="14" t="n">
        <v>24.5</v>
      </c>
      <c r="H9622" s="14" t="n">
        <v>21.19</v>
      </c>
      <c r="I9622" s="14" t="n">
        <v>24.5</v>
      </c>
      <c r="J9622" s="23" t="n">
        <f aca="false">IF(AND(E9622="Priority",ISNUMBER('Cost model'!N124)),'Cost model'!N124,'Cost model'!M124)</f>
        <v>29.5</v>
      </c>
      <c r="K9622" s="14" t="n">
        <f aca="false">J9622-H9622</f>
        <v>8.31</v>
      </c>
      <c r="L9622" s="14" t="n">
        <f aca="false">G9622-H9622</f>
        <v>3.31</v>
      </c>
    </row>
    <row r="9623" customFormat="false" ht="15" hidden="false" customHeight="false" outlineLevel="0" collapsed="false">
      <c r="A9623" s="2" t="s">
        <v>142</v>
      </c>
      <c r="B9623" s="2" t="s">
        <v>142</v>
      </c>
      <c r="C9623" s="2" t="s">
        <v>48</v>
      </c>
      <c r="D9623" s="2" t="s">
        <v>10</v>
      </c>
      <c r="E9623" s="2" t="s">
        <v>74</v>
      </c>
      <c r="F9623" s="2" t="s">
        <v>977</v>
      </c>
      <c r="G9623" s="14" t="n">
        <v>12.5</v>
      </c>
      <c r="H9623" s="14" t="n">
        <v>41.92</v>
      </c>
      <c r="I9623" s="14" t="n">
        <v>12.5</v>
      </c>
      <c r="J9623" s="23" t="n">
        <f aca="false">IF(AND(E9623="Priority",ISNUMBER('Cost model'!N633)),'Cost model'!N633,'Cost model'!M633)</f>
        <v>11.5</v>
      </c>
      <c r="K9623" s="14" t="n">
        <f aca="false">J9623-H9623</f>
        <v>-30.42</v>
      </c>
      <c r="L9623" s="14" t="n">
        <f aca="false">G9623-H9623</f>
        <v>-29.42</v>
      </c>
    </row>
    <row r="9624" customFormat="false" ht="15" hidden="false" customHeight="false" outlineLevel="0" collapsed="false">
      <c r="A9624" s="2" t="s">
        <v>158</v>
      </c>
      <c r="B9624" s="2" t="s">
        <v>158</v>
      </c>
      <c r="C9624" s="2" t="s">
        <v>49</v>
      </c>
      <c r="D9624" s="2" t="s">
        <v>10</v>
      </c>
      <c r="E9624" s="2" t="s">
        <v>74</v>
      </c>
      <c r="F9624" s="2" t="s">
        <v>977</v>
      </c>
      <c r="G9624" s="14" t="n">
        <v>17.5</v>
      </c>
      <c r="H9624" s="14" t="n">
        <v>15.21</v>
      </c>
      <c r="I9624" s="14" t="n">
        <v>17.5</v>
      </c>
      <c r="J9624" s="23" t="n">
        <f aca="false">IF(AND(E9624="Priority",ISNUMBER('Cost model'!N424)),'Cost model'!N424,'Cost model'!M424)</f>
        <v>16.5</v>
      </c>
      <c r="K9624" s="14" t="n">
        <f aca="false">J9624-H9624</f>
        <v>1.29</v>
      </c>
      <c r="L9624" s="14" t="n">
        <f aca="false">G9624-H9624</f>
        <v>2.29</v>
      </c>
    </row>
    <row r="9625" customFormat="false" ht="15" hidden="false" customHeight="false" outlineLevel="0" collapsed="false">
      <c r="A9625" s="2" t="s">
        <v>174</v>
      </c>
      <c r="B9625" s="2" t="s">
        <v>174</v>
      </c>
      <c r="C9625" s="2" t="s">
        <v>47</v>
      </c>
      <c r="D9625" s="2" t="s">
        <v>12</v>
      </c>
      <c r="E9625" s="2" t="s">
        <v>74</v>
      </c>
      <c r="F9625" s="2" t="s">
        <v>977</v>
      </c>
      <c r="G9625" s="14" t="n">
        <v>9.5</v>
      </c>
      <c r="H9625" s="14" t="n">
        <v>41.92</v>
      </c>
      <c r="I9625" s="14" t="n">
        <v>9.5</v>
      </c>
      <c r="J9625" s="23" t="n">
        <f aca="false">IF(AND(E9625="Priority",ISNUMBER('Cost model'!N170)),'Cost model'!N170,'Cost model'!M170)</f>
        <v>25.5</v>
      </c>
      <c r="K9625" s="14" t="n">
        <f aca="false">J9625-H9625</f>
        <v>-16.42</v>
      </c>
      <c r="L9625" s="14" t="n">
        <f aca="false">G9625-H9625</f>
        <v>-32.42</v>
      </c>
    </row>
    <row r="9626" customFormat="false" ht="15" hidden="false" customHeight="false" outlineLevel="0" collapsed="false">
      <c r="A9626" s="2" t="s">
        <v>174</v>
      </c>
      <c r="B9626" s="2" t="s">
        <v>124</v>
      </c>
      <c r="C9626" s="2" t="s">
        <v>48</v>
      </c>
      <c r="D9626" s="2" t="s">
        <v>10</v>
      </c>
      <c r="E9626" s="2" t="s">
        <v>74</v>
      </c>
      <c r="F9626" s="2" t="s">
        <v>976</v>
      </c>
      <c r="G9626" s="14" t="n">
        <v>12.5</v>
      </c>
      <c r="H9626" s="14" t="n">
        <v>14.05</v>
      </c>
      <c r="I9626" s="14" t="n">
        <v>12.5</v>
      </c>
      <c r="J9626" s="23" t="n">
        <f aca="false">IF(AND(E9626="Priority",ISNUMBER('Cost model'!N108)),'Cost model'!N108,'Cost model'!M108)</f>
        <v>15.5</v>
      </c>
      <c r="K9626" s="14" t="n">
        <f aca="false">J9626-H9626</f>
        <v>1.45</v>
      </c>
      <c r="L9626" s="14" t="n">
        <f aca="false">G9626-H9626</f>
        <v>-1.55</v>
      </c>
    </row>
    <row r="9627" customFormat="false" ht="15" hidden="false" customHeight="false" outlineLevel="0" collapsed="false">
      <c r="A9627" s="2" t="s">
        <v>142</v>
      </c>
      <c r="B9627" s="2" t="s">
        <v>174</v>
      </c>
      <c r="C9627" s="2" t="s">
        <v>47</v>
      </c>
      <c r="D9627" s="2" t="s">
        <v>10</v>
      </c>
      <c r="E9627" s="2" t="s">
        <v>74</v>
      </c>
      <c r="F9627" s="2" t="s">
        <v>976</v>
      </c>
      <c r="G9627" s="14" t="n">
        <v>14.5</v>
      </c>
      <c r="H9627" s="14" t="n">
        <v>23.98</v>
      </c>
      <c r="I9627" s="14" t="n">
        <v>14.5</v>
      </c>
      <c r="J9627" s="23" t="n">
        <f aca="false">IF(AND(E9627="Priority",ISNUMBER('Cost model'!N692)),'Cost model'!N692,'Cost model'!M692)</f>
        <v>9.5</v>
      </c>
      <c r="K9627" s="14" t="n">
        <f aca="false">J9627-H9627</f>
        <v>-14.48</v>
      </c>
      <c r="L9627" s="14" t="n">
        <f aca="false">G9627-H9627</f>
        <v>-9.48</v>
      </c>
    </row>
    <row r="9628" customFormat="false" ht="15" hidden="false" customHeight="false" outlineLevel="0" collapsed="false">
      <c r="A9628" s="2" t="s">
        <v>124</v>
      </c>
      <c r="B9628" s="2" t="s">
        <v>124</v>
      </c>
      <c r="C9628" s="2" t="s">
        <v>47</v>
      </c>
      <c r="D9628" s="2" t="s">
        <v>10</v>
      </c>
      <c r="E9628" s="2" t="s">
        <v>74</v>
      </c>
      <c r="F9628" s="2" t="s">
        <v>977</v>
      </c>
      <c r="G9628" s="14" t="n">
        <v>19.5</v>
      </c>
      <c r="H9628" s="14" t="n">
        <v>41.92</v>
      </c>
      <c r="I9628" s="14" t="n">
        <v>9.5</v>
      </c>
      <c r="J9628" s="23" t="n">
        <f aca="false">IF(AND(E9628="Priority",ISNUMBER('Cost model'!N317)),'Cost model'!N317,'Cost model'!M317)</f>
        <v>10.5</v>
      </c>
      <c r="K9628" s="14" t="n">
        <f aca="false">J9628-H9628</f>
        <v>-31.42</v>
      </c>
      <c r="L9628" s="14" t="n">
        <f aca="false">G9628-H9628</f>
        <v>-22.42</v>
      </c>
    </row>
    <row r="9629" customFormat="false" ht="15" hidden="false" customHeight="false" outlineLevel="0" collapsed="false">
      <c r="A9629" s="2" t="s">
        <v>205</v>
      </c>
      <c r="B9629" s="2" t="s">
        <v>142</v>
      </c>
      <c r="C9629" s="2" t="s">
        <v>48</v>
      </c>
      <c r="D9629" s="2" t="s">
        <v>12</v>
      </c>
      <c r="E9629" s="2" t="s">
        <v>83</v>
      </c>
      <c r="F9629" s="2" t="s">
        <v>976</v>
      </c>
      <c r="G9629" s="14" t="n">
        <v>24.5</v>
      </c>
      <c r="H9629" s="14" t="n">
        <v>98.03</v>
      </c>
      <c r="I9629" s="14" t="n">
        <v>24.5</v>
      </c>
      <c r="J9629" s="23" t="n">
        <f aca="false">IF(AND(E9629="Priority",ISNUMBER('Cost model'!N546)),'Cost model'!N546,'Cost model'!M546)</f>
        <v>80</v>
      </c>
      <c r="K9629" s="14" t="n">
        <f aca="false">J9629-H9629</f>
        <v>-18.03</v>
      </c>
      <c r="L9629" s="14" t="n">
        <f aca="false">G9629-H9629</f>
        <v>-73.53</v>
      </c>
    </row>
    <row r="9630" customFormat="false" ht="15" hidden="false" customHeight="false" outlineLevel="0" collapsed="false">
      <c r="A9630" s="2" t="s">
        <v>142</v>
      </c>
      <c r="B9630" s="2" t="s">
        <v>142</v>
      </c>
      <c r="C9630" s="2" t="s">
        <v>49</v>
      </c>
      <c r="D9630" s="2" t="s">
        <v>12</v>
      </c>
      <c r="E9630" s="2" t="s">
        <v>74</v>
      </c>
      <c r="F9630" s="2" t="s">
        <v>977</v>
      </c>
      <c r="G9630" s="14" t="n">
        <v>19.5</v>
      </c>
      <c r="H9630" s="14" t="n">
        <v>58.42</v>
      </c>
      <c r="I9630" s="14" t="n">
        <v>19.5</v>
      </c>
      <c r="J9630" s="23" t="n">
        <f aca="false">IF(AND(E9630="Priority",ISNUMBER('Cost model'!N637)),'Cost model'!N637,'Cost model'!M637)</f>
        <v>45</v>
      </c>
      <c r="K9630" s="14" t="n">
        <f aca="false">J9630-H9630</f>
        <v>-13.42</v>
      </c>
      <c r="L9630" s="14" t="n">
        <f aca="false">G9630-H9630</f>
        <v>-38.92</v>
      </c>
    </row>
    <row r="9631" customFormat="false" ht="15" hidden="false" customHeight="false" outlineLevel="0" collapsed="false">
      <c r="A9631" s="2" t="s">
        <v>174</v>
      </c>
      <c r="B9631" s="2" t="s">
        <v>174</v>
      </c>
      <c r="C9631" s="2" t="s">
        <v>48</v>
      </c>
      <c r="D9631" s="2" t="s">
        <v>12</v>
      </c>
      <c r="E9631" s="2" t="s">
        <v>74</v>
      </c>
      <c r="F9631" s="2" t="s">
        <v>977</v>
      </c>
      <c r="G9631" s="14" t="n">
        <v>9.5</v>
      </c>
      <c r="H9631" s="14" t="n">
        <v>9.08</v>
      </c>
      <c r="I9631" s="14" t="n">
        <v>12.5</v>
      </c>
      <c r="J9631" s="23" t="n">
        <f aca="false">IF(AND(E9631="Priority",ISNUMBER('Cost model'!N171)),'Cost model'!N171,'Cost model'!M171)</f>
        <v>40</v>
      </c>
      <c r="K9631" s="14" t="n">
        <f aca="false">J9631-H9631</f>
        <v>30.92</v>
      </c>
      <c r="L9631" s="14" t="n">
        <f aca="false">G9631-H9631</f>
        <v>0.42</v>
      </c>
    </row>
    <row r="9632" customFormat="false" ht="15" hidden="false" customHeight="false" outlineLevel="0" collapsed="false">
      <c r="A9632" s="2" t="s">
        <v>221</v>
      </c>
      <c r="B9632" s="2" t="s">
        <v>174</v>
      </c>
      <c r="C9632" s="2" t="s">
        <v>47</v>
      </c>
      <c r="D9632" s="2" t="s">
        <v>14</v>
      </c>
      <c r="E9632" s="2" t="s">
        <v>74</v>
      </c>
      <c r="F9632" s="2" t="s">
        <v>976</v>
      </c>
      <c r="G9632" s="14" t="n">
        <v>25</v>
      </c>
      <c r="H9632" s="14" t="n">
        <v>179.21</v>
      </c>
      <c r="I9632" s="14" t="n">
        <v>125</v>
      </c>
      <c r="J9632" s="23" t="n">
        <f aca="false">IF(AND(E9632="Priority",ISNUMBER('Cost model'!N791)),'Cost model'!N791,'Cost model'!M791)</f>
        <v>150</v>
      </c>
      <c r="K9632" s="14" t="n">
        <f aca="false">J9632-H9632</f>
        <v>-29.21</v>
      </c>
      <c r="L9632" s="14" t="n">
        <f aca="false">G9632-H9632</f>
        <v>-154.21</v>
      </c>
    </row>
    <row r="9633" customFormat="false" ht="15" hidden="false" customHeight="false" outlineLevel="0" collapsed="false">
      <c r="A9633" s="2" t="s">
        <v>142</v>
      </c>
      <c r="B9633" s="2" t="s">
        <v>158</v>
      </c>
      <c r="C9633" s="2" t="s">
        <v>47</v>
      </c>
      <c r="D9633" s="2" t="s">
        <v>10</v>
      </c>
      <c r="E9633" s="2" t="s">
        <v>74</v>
      </c>
      <c r="F9633" s="2" t="s">
        <v>976</v>
      </c>
      <c r="G9633" s="14" t="n">
        <v>14.5</v>
      </c>
      <c r="H9633" s="14" t="n">
        <v>19.31</v>
      </c>
      <c r="I9633" s="14" t="n">
        <v>14.5</v>
      </c>
      <c r="J9633" s="23" t="n">
        <f aca="false">IF(AND(E9633="Priority",ISNUMBER('Cost model'!N647)),'Cost model'!N647,'Cost model'!M647)</f>
        <v>13.5</v>
      </c>
      <c r="K9633" s="14" t="n">
        <f aca="false">J9633-H9633</f>
        <v>-5.81</v>
      </c>
      <c r="L9633" s="14" t="n">
        <f aca="false">G9633-H9633</f>
        <v>-4.81</v>
      </c>
    </row>
    <row r="9634" customFormat="false" ht="15" hidden="false" customHeight="false" outlineLevel="0" collapsed="false">
      <c r="A9634" s="2" t="s">
        <v>174</v>
      </c>
      <c r="B9634" s="2" t="s">
        <v>124</v>
      </c>
      <c r="C9634" s="2" t="s">
        <v>47</v>
      </c>
      <c r="D9634" s="2" t="s">
        <v>10</v>
      </c>
      <c r="E9634" s="2" t="s">
        <v>74</v>
      </c>
      <c r="F9634" s="2" t="s">
        <v>976</v>
      </c>
      <c r="G9634" s="14" t="n">
        <v>9.5</v>
      </c>
      <c r="H9634" s="14" t="n">
        <v>8.06</v>
      </c>
      <c r="I9634" s="14" t="n">
        <v>9.5</v>
      </c>
      <c r="J9634" s="23" t="n">
        <f aca="false">IF(AND(E9634="Priority",ISNUMBER('Cost model'!N107)),'Cost model'!N107,'Cost model'!M107)</f>
        <v>12.5</v>
      </c>
      <c r="K9634" s="14" t="n">
        <f aca="false">J9634-H9634</f>
        <v>4.44</v>
      </c>
      <c r="L9634" s="14" t="n">
        <f aca="false">G9634-H9634</f>
        <v>1.44</v>
      </c>
    </row>
    <row r="9635" customFormat="false" ht="15" hidden="false" customHeight="false" outlineLevel="0" collapsed="false">
      <c r="A9635" s="2" t="s">
        <v>124</v>
      </c>
      <c r="B9635" s="2" t="s">
        <v>124</v>
      </c>
      <c r="C9635" s="2" t="s">
        <v>47</v>
      </c>
      <c r="D9635" s="2" t="s">
        <v>10</v>
      </c>
      <c r="E9635" s="2" t="s">
        <v>74</v>
      </c>
      <c r="F9635" s="2" t="s">
        <v>977</v>
      </c>
      <c r="G9635" s="14" t="n">
        <v>9.5</v>
      </c>
      <c r="H9635" s="14" t="n">
        <v>6.82</v>
      </c>
      <c r="I9635" s="14" t="n">
        <v>9.5</v>
      </c>
      <c r="J9635" s="23" t="n">
        <f aca="false">IF(AND(E9635="Priority",ISNUMBER('Cost model'!N317)),'Cost model'!N317,'Cost model'!M317)</f>
        <v>10.5</v>
      </c>
      <c r="K9635" s="14" t="n">
        <f aca="false">J9635-H9635</f>
        <v>3.68</v>
      </c>
      <c r="L9635" s="14" t="n">
        <f aca="false">G9635-H9635</f>
        <v>2.68</v>
      </c>
    </row>
    <row r="9636" customFormat="false" ht="15" hidden="false" customHeight="false" outlineLevel="0" collapsed="false">
      <c r="A9636" s="2" t="s">
        <v>174</v>
      </c>
      <c r="B9636" s="2" t="s">
        <v>174</v>
      </c>
      <c r="C9636" s="2" t="s">
        <v>49</v>
      </c>
      <c r="D9636" s="2" t="s">
        <v>12</v>
      </c>
      <c r="E9636" s="2" t="s">
        <v>83</v>
      </c>
      <c r="F9636" s="2" t="s">
        <v>977</v>
      </c>
      <c r="G9636" s="14" t="n">
        <v>29.5</v>
      </c>
      <c r="H9636" s="14" t="n">
        <v>46.16</v>
      </c>
      <c r="I9636" s="14" t="n">
        <v>29.5</v>
      </c>
      <c r="J9636" s="23" t="n">
        <f aca="false">IF(AND(E9636="Priority",ISNUMBER('Cost model'!N172)),'Cost model'!N172,'Cost model'!M172)</f>
        <v>60</v>
      </c>
      <c r="K9636" s="14" t="n">
        <f aca="false">J9636-H9636</f>
        <v>13.84</v>
      </c>
      <c r="L9636" s="14" t="n">
        <f aca="false">G9636-H9636</f>
        <v>-16.66</v>
      </c>
    </row>
    <row r="9637" customFormat="false" ht="15" hidden="false" customHeight="false" outlineLevel="0" collapsed="false">
      <c r="A9637" s="2" t="s">
        <v>124</v>
      </c>
      <c r="B9637" s="2" t="s">
        <v>174</v>
      </c>
      <c r="C9637" s="2" t="s">
        <v>48</v>
      </c>
      <c r="D9637" s="2" t="s">
        <v>13</v>
      </c>
      <c r="E9637" s="2" t="s">
        <v>74</v>
      </c>
      <c r="F9637" s="2" t="s">
        <v>976</v>
      </c>
      <c r="G9637" s="14" t="n">
        <v>24.5</v>
      </c>
      <c r="H9637" s="14" t="n">
        <v>32.65</v>
      </c>
      <c r="I9637" s="14" t="n">
        <v>24.5</v>
      </c>
      <c r="J9637" s="23" t="n">
        <f aca="false">IF(AND(E9637="Priority",ISNUMBER('Cost model'!N369)),'Cost model'!N369,'Cost model'!M369)</f>
        <v>100</v>
      </c>
      <c r="K9637" s="14" t="n">
        <f aca="false">J9637-H9637</f>
        <v>67.35</v>
      </c>
      <c r="L9637" s="14" t="n">
        <f aca="false">G9637-H9637</f>
        <v>-8.15</v>
      </c>
    </row>
    <row r="9638" customFormat="false" ht="15" hidden="false" customHeight="false" outlineLevel="0" collapsed="false">
      <c r="A9638" s="2" t="s">
        <v>174</v>
      </c>
      <c r="B9638" s="2" t="s">
        <v>142</v>
      </c>
      <c r="C9638" s="2" t="s">
        <v>49</v>
      </c>
      <c r="D9638" s="2" t="s">
        <v>10</v>
      </c>
      <c r="E9638" s="2" t="s">
        <v>74</v>
      </c>
      <c r="F9638" s="2" t="s">
        <v>976</v>
      </c>
      <c r="G9638" s="14" t="n">
        <v>17.5</v>
      </c>
      <c r="H9638" s="14" t="n">
        <v>11.13</v>
      </c>
      <c r="I9638" s="14" t="n">
        <v>17.5</v>
      </c>
      <c r="J9638" s="23" t="n">
        <f aca="false">IF(AND(E9638="Priority",ISNUMBER('Cost model'!N124)),'Cost model'!N124,'Cost model'!M124)</f>
        <v>21.5</v>
      </c>
      <c r="K9638" s="14" t="n">
        <f aca="false">J9638-H9638</f>
        <v>10.37</v>
      </c>
      <c r="L9638" s="14" t="n">
        <f aca="false">G9638-H9638</f>
        <v>6.37</v>
      </c>
    </row>
    <row r="9639" customFormat="false" ht="15" hidden="false" customHeight="false" outlineLevel="0" collapsed="false">
      <c r="A9639" s="2" t="s">
        <v>174</v>
      </c>
      <c r="B9639" s="2" t="s">
        <v>174</v>
      </c>
      <c r="C9639" s="2" t="s">
        <v>47</v>
      </c>
      <c r="D9639" s="2" t="s">
        <v>10</v>
      </c>
      <c r="E9639" s="2" t="s">
        <v>83</v>
      </c>
      <c r="F9639" s="2" t="s">
        <v>977</v>
      </c>
      <c r="G9639" s="14" t="n">
        <v>14.5</v>
      </c>
      <c r="H9639" s="14" t="n">
        <v>6.82</v>
      </c>
      <c r="I9639" s="14" t="n">
        <v>14.5</v>
      </c>
      <c r="J9639" s="23" t="n">
        <f aca="false">IF(AND(E9639="Priority",ISNUMBER('Cost model'!N167)),'Cost model'!N167,'Cost model'!M167)</f>
        <v>13.5</v>
      </c>
      <c r="K9639" s="14" t="n">
        <f aca="false">J9639-H9639</f>
        <v>6.68</v>
      </c>
      <c r="L9639" s="14" t="n">
        <f aca="false">G9639-H9639</f>
        <v>7.68</v>
      </c>
    </row>
    <row r="9640" customFormat="false" ht="15" hidden="false" customHeight="false" outlineLevel="0" collapsed="false">
      <c r="A9640" s="2" t="s">
        <v>142</v>
      </c>
      <c r="B9640" s="2" t="s">
        <v>142</v>
      </c>
      <c r="C9640" s="2" t="s">
        <v>49</v>
      </c>
      <c r="D9640" s="2" t="s">
        <v>12</v>
      </c>
      <c r="E9640" s="2" t="s">
        <v>83</v>
      </c>
      <c r="F9640" s="2" t="s">
        <v>977</v>
      </c>
      <c r="G9640" s="14" t="n">
        <v>29.5</v>
      </c>
      <c r="H9640" s="14" t="n">
        <v>25.42</v>
      </c>
      <c r="I9640" s="14" t="n">
        <v>29.5</v>
      </c>
      <c r="J9640" s="23" t="n">
        <f aca="false">IF(AND(E9640="Priority",ISNUMBER('Cost model'!N637)),'Cost model'!N637,'Cost model'!M637)</f>
        <v>60</v>
      </c>
      <c r="K9640" s="14" t="n">
        <f aca="false">J9640-H9640</f>
        <v>34.58</v>
      </c>
      <c r="L9640" s="14" t="n">
        <f aca="false">G9640-H9640</f>
        <v>4.08</v>
      </c>
    </row>
    <row r="9641" customFormat="false" ht="15" hidden="false" customHeight="false" outlineLevel="0" collapsed="false">
      <c r="A9641" s="2" t="s">
        <v>221</v>
      </c>
      <c r="B9641" s="2" t="s">
        <v>221</v>
      </c>
      <c r="C9641" s="2" t="s">
        <v>47</v>
      </c>
      <c r="D9641" s="2" t="s">
        <v>10</v>
      </c>
      <c r="E9641" s="2" t="s">
        <v>83</v>
      </c>
      <c r="F9641" s="2" t="s">
        <v>977</v>
      </c>
      <c r="G9641" s="14" t="n">
        <v>14.5</v>
      </c>
      <c r="H9641" s="14" t="n">
        <v>14.1</v>
      </c>
      <c r="I9641" s="14" t="n">
        <v>14.5</v>
      </c>
      <c r="J9641" s="23" t="n">
        <f aca="false">IF(AND(E9641="Priority",ISNUMBER('Cost model'!N737)),'Cost model'!N737,'Cost model'!M737)</f>
        <v>13.5</v>
      </c>
      <c r="K9641" s="14" t="n">
        <f aca="false">J9641-H9641</f>
        <v>-0.6</v>
      </c>
      <c r="L9641" s="14" t="n">
        <f aca="false">G9641-H9641</f>
        <v>0.4</v>
      </c>
    </row>
    <row r="9642" customFormat="false" ht="15" hidden="false" customHeight="false" outlineLevel="0" collapsed="false">
      <c r="A9642" s="2" t="s">
        <v>174</v>
      </c>
      <c r="B9642" s="2" t="s">
        <v>174</v>
      </c>
      <c r="C9642" s="2" t="s">
        <v>48</v>
      </c>
      <c r="D9642" s="2" t="s">
        <v>13</v>
      </c>
      <c r="E9642" s="2" t="s">
        <v>74</v>
      </c>
      <c r="F9642" s="2" t="s">
        <v>977</v>
      </c>
      <c r="G9642" s="14" t="n">
        <v>24.5</v>
      </c>
      <c r="H9642" s="14" t="n">
        <v>34.69</v>
      </c>
      <c r="I9642" s="14" t="n">
        <v>24.5</v>
      </c>
      <c r="J9642" s="23" t="n">
        <f aca="false">IF(AND(E9642="Priority",ISNUMBER('Cost model'!N174)),'Cost model'!N174,'Cost model'!M174)</f>
        <v>70</v>
      </c>
      <c r="K9642" s="14" t="n">
        <f aca="false">J9642-H9642</f>
        <v>35.31</v>
      </c>
      <c r="L9642" s="14" t="n">
        <f aca="false">G9642-H9642</f>
        <v>-10.19</v>
      </c>
    </row>
    <row r="9643" customFormat="false" ht="15" hidden="false" customHeight="false" outlineLevel="0" collapsed="false">
      <c r="A9643" s="2" t="s">
        <v>205</v>
      </c>
      <c r="B9643" s="2" t="s">
        <v>158</v>
      </c>
      <c r="C9643" s="2" t="s">
        <v>47</v>
      </c>
      <c r="D9643" s="2" t="s">
        <v>10</v>
      </c>
      <c r="E9643" s="2" t="s">
        <v>74</v>
      </c>
      <c r="F9643" s="2" t="s">
        <v>976</v>
      </c>
      <c r="G9643" s="14" t="n">
        <v>19.5</v>
      </c>
      <c r="H9643" s="14" t="n">
        <v>21.19</v>
      </c>
      <c r="I9643" s="14"/>
      <c r="J9643" s="23" t="n">
        <f aca="false">IF(AND(E9643="Priority",ISNUMBER('Cost model'!N617)),'Cost model'!N617,'Cost model'!M617)</f>
        <v>14.5</v>
      </c>
      <c r="K9643" s="14" t="n">
        <f aca="false">J9643-H9643</f>
        <v>-6.69</v>
      </c>
      <c r="L9643" s="14" t="n">
        <f aca="false">G9643-H9643</f>
        <v>-1.69</v>
      </c>
    </row>
    <row r="9644" customFormat="false" ht="15" hidden="false" customHeight="false" outlineLevel="0" collapsed="false">
      <c r="A9644" s="2" t="s">
        <v>142</v>
      </c>
      <c r="B9644" s="2" t="s">
        <v>158</v>
      </c>
      <c r="C9644" s="2" t="s">
        <v>49</v>
      </c>
      <c r="D9644" s="2" t="s">
        <v>10</v>
      </c>
      <c r="E9644" s="2" t="s">
        <v>74</v>
      </c>
      <c r="F9644" s="2" t="s">
        <v>976</v>
      </c>
      <c r="G9644" s="14" t="n">
        <v>17.5</v>
      </c>
      <c r="H9644" s="14" t="n">
        <v>18.6</v>
      </c>
      <c r="I9644" s="14" t="n">
        <v>17.5</v>
      </c>
      <c r="J9644" s="23" t="n">
        <f aca="false">IF(AND(E9644="Priority",ISNUMBER('Cost model'!N649)),'Cost model'!N649,'Cost model'!M649)</f>
        <v>19.5</v>
      </c>
      <c r="K9644" s="14" t="n">
        <f aca="false">J9644-H9644</f>
        <v>0.899999999999999</v>
      </c>
      <c r="L9644" s="14" t="n">
        <f aca="false">G9644-H9644</f>
        <v>-1.1</v>
      </c>
    </row>
    <row r="9645" customFormat="false" ht="15" hidden="false" customHeight="false" outlineLevel="0" collapsed="false">
      <c r="A9645" s="2" t="s">
        <v>124</v>
      </c>
      <c r="B9645" s="2" t="s">
        <v>124</v>
      </c>
      <c r="C9645" s="2" t="s">
        <v>48</v>
      </c>
      <c r="D9645" s="2" t="s">
        <v>10</v>
      </c>
      <c r="E9645" s="2" t="s">
        <v>83</v>
      </c>
      <c r="F9645" s="2" t="s">
        <v>977</v>
      </c>
      <c r="G9645" s="14" t="n">
        <v>17.5</v>
      </c>
      <c r="H9645" s="14" t="n">
        <v>11</v>
      </c>
      <c r="I9645" s="14" t="n">
        <v>17.5</v>
      </c>
      <c r="J9645" s="23" t="n">
        <f aca="false">IF(AND(E9645="Priority",ISNUMBER('Cost model'!N318)),'Cost model'!N318,'Cost model'!M318)</f>
        <v>19.5</v>
      </c>
      <c r="K9645" s="14" t="n">
        <f aca="false">J9645-H9645</f>
        <v>8.5</v>
      </c>
      <c r="L9645" s="14" t="n">
        <f aca="false">G9645-H9645</f>
        <v>6.5</v>
      </c>
    </row>
    <row r="9646" customFormat="false" ht="15" hidden="false" customHeight="false" outlineLevel="0" collapsed="false">
      <c r="A9646" s="2" t="s">
        <v>221</v>
      </c>
      <c r="B9646" s="2" t="s">
        <v>221</v>
      </c>
      <c r="C9646" s="2" t="s">
        <v>48</v>
      </c>
      <c r="D9646" s="2" t="s">
        <v>15</v>
      </c>
      <c r="E9646" s="2" t="s">
        <v>74</v>
      </c>
      <c r="F9646" s="2" t="s">
        <v>977</v>
      </c>
      <c r="G9646" s="14" t="n">
        <v>85</v>
      </c>
      <c r="H9646" s="14" t="n">
        <v>332.9</v>
      </c>
      <c r="I9646" s="14" t="n">
        <v>85</v>
      </c>
      <c r="J9646" s="23" t="n">
        <f aca="false">IF(AND(E9646="Priority",ISNUMBER('Cost model'!N750)),'Cost model'!N750,'Cost model'!M750)</f>
        <v>210</v>
      </c>
      <c r="K9646" s="14" t="n">
        <f aca="false">J9646-H9646</f>
        <v>-122.9</v>
      </c>
      <c r="L9646" s="14" t="n">
        <f aca="false">G9646-H9646</f>
        <v>-247.9</v>
      </c>
    </row>
    <row r="9647" customFormat="false" ht="15" hidden="false" customHeight="false" outlineLevel="0" collapsed="false">
      <c r="A9647" s="2" t="s">
        <v>142</v>
      </c>
      <c r="B9647" s="2" t="s">
        <v>142</v>
      </c>
      <c r="C9647" s="2" t="s">
        <v>47</v>
      </c>
      <c r="D9647" s="2" t="s">
        <v>12</v>
      </c>
      <c r="E9647" s="2" t="s">
        <v>74</v>
      </c>
      <c r="F9647" s="2" t="s">
        <v>977</v>
      </c>
      <c r="G9647" s="14" t="n">
        <v>9.5</v>
      </c>
      <c r="H9647" s="14" t="n">
        <v>41.92</v>
      </c>
      <c r="I9647" s="14" t="n">
        <v>9.5</v>
      </c>
      <c r="J9647" s="23" t="n">
        <f aca="false">IF(AND(E9647="Priority",ISNUMBER('Cost model'!N635)),'Cost model'!N635,'Cost model'!M635)</f>
        <v>30.5</v>
      </c>
      <c r="K9647" s="14" t="n">
        <f aca="false">J9647-H9647</f>
        <v>-11.42</v>
      </c>
      <c r="L9647" s="14" t="n">
        <f aca="false">G9647-H9647</f>
        <v>-32.42</v>
      </c>
    </row>
    <row r="9648" customFormat="false" ht="15" hidden="false" customHeight="false" outlineLevel="0" collapsed="false">
      <c r="A9648" s="2" t="s">
        <v>142</v>
      </c>
      <c r="B9648" s="2" t="s">
        <v>124</v>
      </c>
      <c r="C9648" s="2" t="s">
        <v>49</v>
      </c>
      <c r="D9648" s="2" t="s">
        <v>10</v>
      </c>
      <c r="E9648" s="2" t="s">
        <v>74</v>
      </c>
      <c r="F9648" s="2" t="s">
        <v>976</v>
      </c>
      <c r="G9648" s="14" t="n">
        <v>24.5</v>
      </c>
      <c r="H9648" s="14" t="n">
        <v>21.19</v>
      </c>
      <c r="I9648" s="14" t="n">
        <v>17.5</v>
      </c>
      <c r="J9648" s="23" t="n">
        <f aca="false">IF(AND(E9648="Priority",ISNUMBER('Cost model'!N664)),'Cost model'!N664,'Cost model'!M664)</f>
        <v>19.5</v>
      </c>
      <c r="K9648" s="14" t="n">
        <f aca="false">J9648-H9648</f>
        <v>-1.69</v>
      </c>
      <c r="L9648" s="14" t="n">
        <f aca="false">G9648-H9648</f>
        <v>3.31</v>
      </c>
    </row>
    <row r="9649" customFormat="false" ht="15" hidden="false" customHeight="false" outlineLevel="0" collapsed="false">
      <c r="A9649" s="2" t="s">
        <v>221</v>
      </c>
      <c r="B9649" s="2" t="s">
        <v>124</v>
      </c>
      <c r="C9649" s="2" t="s">
        <v>47</v>
      </c>
      <c r="D9649" s="2" t="s">
        <v>10</v>
      </c>
      <c r="E9649" s="2" t="s">
        <v>74</v>
      </c>
      <c r="F9649" s="2" t="s">
        <v>976</v>
      </c>
      <c r="G9649" s="14" t="n">
        <v>9.5</v>
      </c>
      <c r="H9649" s="14" t="n">
        <v>11.02</v>
      </c>
      <c r="I9649" s="14" t="n">
        <v>19.5</v>
      </c>
      <c r="J9649" s="23" t="n">
        <f aca="false">IF(AND(E9649="Priority",ISNUMBER('Cost model'!N797)),'Cost model'!N797,'Cost model'!M797)</f>
        <v>14.5</v>
      </c>
      <c r="K9649" s="14" t="n">
        <f aca="false">J9649-H9649</f>
        <v>3.48</v>
      </c>
      <c r="L9649" s="14" t="n">
        <f aca="false">G9649-H9649</f>
        <v>-1.52</v>
      </c>
    </row>
    <row r="9650" customFormat="false" ht="15" hidden="false" customHeight="false" outlineLevel="0" collapsed="false">
      <c r="A9650" s="2" t="s">
        <v>124</v>
      </c>
      <c r="B9650" s="2" t="s">
        <v>124</v>
      </c>
      <c r="C9650" s="2" t="s">
        <v>49</v>
      </c>
      <c r="D9650" s="2" t="s">
        <v>13</v>
      </c>
      <c r="E9650" s="2" t="s">
        <v>74</v>
      </c>
      <c r="F9650" s="2" t="s">
        <v>977</v>
      </c>
      <c r="G9650" s="14" t="n">
        <v>50</v>
      </c>
      <c r="H9650" s="14" t="n">
        <v>121.19</v>
      </c>
      <c r="I9650" s="14" t="n">
        <v>50</v>
      </c>
      <c r="J9650" s="23" t="n">
        <f aca="false">IF(AND(E9650="Priority",ISNUMBER('Cost model'!N325)),'Cost model'!N325,'Cost model'!M325)</f>
        <v>110</v>
      </c>
      <c r="K9650" s="14" t="n">
        <f aca="false">J9650-H9650</f>
        <v>-11.19</v>
      </c>
      <c r="L9650" s="14" t="n">
        <f aca="false">G9650-H9650</f>
        <v>-71.19</v>
      </c>
    </row>
    <row r="9651" customFormat="false" ht="15" hidden="false" customHeight="false" outlineLevel="0" collapsed="false">
      <c r="A9651" s="2" t="s">
        <v>124</v>
      </c>
      <c r="B9651" s="2" t="s">
        <v>124</v>
      </c>
      <c r="C9651" s="2" t="s">
        <v>47</v>
      </c>
      <c r="D9651" s="2" t="s">
        <v>10</v>
      </c>
      <c r="E9651" s="2" t="s">
        <v>83</v>
      </c>
      <c r="F9651" s="2" t="s">
        <v>977</v>
      </c>
      <c r="G9651" s="14" t="n">
        <v>14.5</v>
      </c>
      <c r="H9651" s="14" t="n">
        <v>23.98</v>
      </c>
      <c r="I9651" s="14" t="n">
        <v>14.5</v>
      </c>
      <c r="J9651" s="23" t="n">
        <f aca="false">IF(AND(E9651="Priority",ISNUMBER('Cost model'!N317)),'Cost model'!N317,'Cost model'!M317)</f>
        <v>15.5</v>
      </c>
      <c r="K9651" s="14" t="n">
        <f aca="false">J9651-H9651</f>
        <v>-8.48</v>
      </c>
      <c r="L9651" s="14" t="n">
        <f aca="false">G9651-H9651</f>
        <v>-9.48</v>
      </c>
    </row>
    <row r="9652" customFormat="false" ht="15" hidden="false" customHeight="false" outlineLevel="0" collapsed="false">
      <c r="A9652" s="2" t="s">
        <v>158</v>
      </c>
      <c r="B9652" s="2" t="s">
        <v>158</v>
      </c>
      <c r="C9652" s="2" t="s">
        <v>47</v>
      </c>
      <c r="D9652" s="2" t="s">
        <v>12</v>
      </c>
      <c r="E9652" s="2" t="s">
        <v>74</v>
      </c>
      <c r="F9652" s="2" t="s">
        <v>977</v>
      </c>
      <c r="G9652" s="14" t="n">
        <v>9.5</v>
      </c>
      <c r="H9652" s="14" t="n">
        <v>7.16</v>
      </c>
      <c r="I9652" s="14" t="n">
        <v>9.5</v>
      </c>
      <c r="J9652" s="23" t="n">
        <f aca="false">IF(AND(E9652="Priority",ISNUMBER('Cost model'!N425)),'Cost model'!N425,'Cost model'!M425)</f>
        <v>14.5</v>
      </c>
      <c r="K9652" s="14" t="n">
        <f aca="false">J9652-H9652</f>
        <v>7.34</v>
      </c>
      <c r="L9652" s="14" t="n">
        <f aca="false">G9652-H9652</f>
        <v>2.34</v>
      </c>
    </row>
    <row r="9653" customFormat="false" ht="15" hidden="false" customHeight="false" outlineLevel="0" collapsed="false">
      <c r="A9653" s="2" t="s">
        <v>221</v>
      </c>
      <c r="B9653" s="2" t="s">
        <v>221</v>
      </c>
      <c r="C9653" s="2" t="s">
        <v>49</v>
      </c>
      <c r="D9653" s="2" t="s">
        <v>12</v>
      </c>
      <c r="E9653" s="2" t="s">
        <v>74</v>
      </c>
      <c r="F9653" s="2" t="s">
        <v>977</v>
      </c>
      <c r="G9653" s="14" t="n">
        <v>19.5</v>
      </c>
      <c r="H9653" s="14" t="n">
        <v>104.18</v>
      </c>
      <c r="I9653" s="14" t="n">
        <v>19.5</v>
      </c>
      <c r="J9653" s="23" t="n">
        <f aca="false">IF(AND(E9653="Priority",ISNUMBER('Cost model'!N742)),'Cost model'!N742,'Cost model'!M742)</f>
        <v>60</v>
      </c>
      <c r="K9653" s="14" t="n">
        <f aca="false">J9653-H9653</f>
        <v>-44.18</v>
      </c>
      <c r="L9653" s="14" t="n">
        <f aca="false">G9653-H9653</f>
        <v>-84.68</v>
      </c>
    </row>
    <row r="9654" customFormat="false" ht="15" hidden="false" customHeight="false" outlineLevel="0" collapsed="false">
      <c r="A9654" s="2" t="s">
        <v>205</v>
      </c>
      <c r="B9654" s="2" t="s">
        <v>205</v>
      </c>
      <c r="C9654" s="2" t="s">
        <v>48</v>
      </c>
      <c r="D9654" s="2" t="s">
        <v>10</v>
      </c>
      <c r="E9654" s="2" t="s">
        <v>74</v>
      </c>
      <c r="F9654" s="2" t="s">
        <v>977</v>
      </c>
      <c r="G9654" s="14" t="n">
        <v>14.5</v>
      </c>
      <c r="H9654" s="14" t="n">
        <v>10.92</v>
      </c>
      <c r="I9654" s="14" t="n">
        <v>12.5</v>
      </c>
      <c r="J9654" s="23" t="n">
        <f aca="false">IF(AND(E9654="Priority",ISNUMBER('Cost model'!N528)),'Cost model'!N528,'Cost model'!M528)</f>
        <v>13.5</v>
      </c>
      <c r="K9654" s="14" t="n">
        <f aca="false">J9654-H9654</f>
        <v>2.58</v>
      </c>
      <c r="L9654" s="14" t="n">
        <f aca="false">G9654-H9654</f>
        <v>3.58</v>
      </c>
    </row>
    <row r="9655" customFormat="false" ht="15" hidden="false" customHeight="false" outlineLevel="0" collapsed="false">
      <c r="A9655" s="2" t="s">
        <v>142</v>
      </c>
      <c r="B9655" s="2" t="s">
        <v>142</v>
      </c>
      <c r="C9655" s="2" t="s">
        <v>49</v>
      </c>
      <c r="D9655" s="2" t="s">
        <v>10</v>
      </c>
      <c r="E9655" s="2" t="s">
        <v>74</v>
      </c>
      <c r="F9655" s="2" t="s">
        <v>977</v>
      </c>
      <c r="G9655" s="14" t="n">
        <v>17.5</v>
      </c>
      <c r="H9655" s="14" t="n">
        <v>14.1</v>
      </c>
      <c r="I9655" s="14" t="n">
        <v>17.5</v>
      </c>
      <c r="J9655" s="23" t="n">
        <f aca="false">IF(AND(E9655="Priority",ISNUMBER('Cost model'!N634)),'Cost model'!N634,'Cost model'!M634)</f>
        <v>15.5</v>
      </c>
      <c r="K9655" s="14" t="n">
        <f aca="false">J9655-H9655</f>
        <v>1.4</v>
      </c>
      <c r="L9655" s="14" t="n">
        <f aca="false">G9655-H9655</f>
        <v>3.4</v>
      </c>
    </row>
    <row r="9656" customFormat="false" ht="15" hidden="false" customHeight="false" outlineLevel="0" collapsed="false">
      <c r="A9656" s="2" t="s">
        <v>124</v>
      </c>
      <c r="B9656" s="2" t="s">
        <v>174</v>
      </c>
      <c r="C9656" s="2" t="s">
        <v>47</v>
      </c>
      <c r="D9656" s="2" t="s">
        <v>10</v>
      </c>
      <c r="E9656" s="2" t="s">
        <v>74</v>
      </c>
      <c r="F9656" s="2" t="s">
        <v>976</v>
      </c>
      <c r="G9656" s="14" t="n">
        <v>9.5</v>
      </c>
      <c r="H9656" s="14" t="n">
        <v>7.61</v>
      </c>
      <c r="I9656" s="14" t="n">
        <v>14.5</v>
      </c>
      <c r="J9656" s="23" t="n">
        <f aca="false">IF(AND(E9656="Priority",ISNUMBER('Cost model'!N362)),'Cost model'!N362,'Cost model'!M362)</f>
        <v>10.5</v>
      </c>
      <c r="K9656" s="14" t="n">
        <f aca="false">J9656-H9656</f>
        <v>2.89</v>
      </c>
      <c r="L9656" s="14" t="n">
        <f aca="false">G9656-H9656</f>
        <v>1.89</v>
      </c>
    </row>
    <row r="9657" customFormat="false" ht="15" hidden="false" customHeight="false" outlineLevel="0" collapsed="false">
      <c r="A9657" s="2" t="s">
        <v>205</v>
      </c>
      <c r="B9657" s="2" t="s">
        <v>205</v>
      </c>
      <c r="C9657" s="2" t="s">
        <v>48</v>
      </c>
      <c r="D9657" s="2" t="s">
        <v>10</v>
      </c>
      <c r="E9657" s="2" t="s">
        <v>74</v>
      </c>
      <c r="F9657" s="2" t="s">
        <v>977</v>
      </c>
      <c r="G9657" s="14" t="n">
        <v>19.5</v>
      </c>
      <c r="H9657" s="14" t="n">
        <v>8.9</v>
      </c>
      <c r="I9657" s="14" t="n">
        <v>12.5</v>
      </c>
      <c r="J9657" s="23" t="n">
        <f aca="false">IF(AND(E9657="Priority",ISNUMBER('Cost model'!N528)),'Cost model'!N528,'Cost model'!M528)</f>
        <v>13.5</v>
      </c>
      <c r="K9657" s="14" t="n">
        <f aca="false">J9657-H9657</f>
        <v>4.6</v>
      </c>
      <c r="L9657" s="14" t="n">
        <f aca="false">G9657-H9657</f>
        <v>10.6</v>
      </c>
    </row>
    <row r="9658" customFormat="false" ht="15" hidden="false" customHeight="false" outlineLevel="0" collapsed="false">
      <c r="A9658" s="2" t="s">
        <v>124</v>
      </c>
      <c r="B9658" s="2" t="s">
        <v>124</v>
      </c>
      <c r="C9658" s="2" t="s">
        <v>48</v>
      </c>
      <c r="D9658" s="2" t="s">
        <v>10</v>
      </c>
      <c r="E9658" s="2" t="s">
        <v>83</v>
      </c>
      <c r="F9658" s="2" t="s">
        <v>977</v>
      </c>
      <c r="G9658" s="14" t="n">
        <v>17.5</v>
      </c>
      <c r="H9658" s="14" t="n">
        <v>21.19</v>
      </c>
      <c r="I9658" s="14" t="n">
        <v>17.5</v>
      </c>
      <c r="J9658" s="23" t="n">
        <f aca="false">IF(AND(E9658="Priority",ISNUMBER('Cost model'!N318)),'Cost model'!N318,'Cost model'!M318)</f>
        <v>19.5</v>
      </c>
      <c r="K9658" s="14" t="n">
        <f aca="false">J9658-H9658</f>
        <v>-1.69</v>
      </c>
      <c r="L9658" s="14" t="n">
        <f aca="false">G9658-H9658</f>
        <v>-3.69</v>
      </c>
    </row>
    <row r="9659" customFormat="false" ht="15" hidden="false" customHeight="false" outlineLevel="0" collapsed="false">
      <c r="A9659" s="2" t="s">
        <v>174</v>
      </c>
      <c r="B9659" s="2" t="s">
        <v>174</v>
      </c>
      <c r="C9659" s="2" t="s">
        <v>48</v>
      </c>
      <c r="D9659" s="2" t="s">
        <v>12</v>
      </c>
      <c r="E9659" s="2" t="s">
        <v>74</v>
      </c>
      <c r="F9659" s="2" t="s">
        <v>977</v>
      </c>
      <c r="G9659" s="14" t="n">
        <v>12.5</v>
      </c>
      <c r="H9659" s="14" t="n">
        <v>42.17</v>
      </c>
      <c r="I9659" s="14" t="n">
        <v>12.5</v>
      </c>
      <c r="J9659" s="23" t="n">
        <f aca="false">IF(AND(E9659="Priority",ISNUMBER('Cost model'!N171)),'Cost model'!N171,'Cost model'!M171)</f>
        <v>40</v>
      </c>
      <c r="K9659" s="14" t="n">
        <f aca="false">J9659-H9659</f>
        <v>-2.17</v>
      </c>
      <c r="L9659" s="14" t="n">
        <f aca="false">G9659-H9659</f>
        <v>-29.67</v>
      </c>
    </row>
    <row r="9660" customFormat="false" ht="15" hidden="false" customHeight="false" outlineLevel="0" collapsed="false">
      <c r="A9660" s="2" t="s">
        <v>142</v>
      </c>
      <c r="B9660" s="2" t="s">
        <v>142</v>
      </c>
      <c r="C9660" s="2" t="s">
        <v>48</v>
      </c>
      <c r="D9660" s="2" t="s">
        <v>10</v>
      </c>
      <c r="E9660" s="2" t="s">
        <v>74</v>
      </c>
      <c r="F9660" s="2" t="s">
        <v>977</v>
      </c>
      <c r="G9660" s="14" t="n">
        <v>12.5</v>
      </c>
      <c r="H9660" s="14" t="n">
        <v>8.86</v>
      </c>
      <c r="I9660" s="14" t="n">
        <v>12.5</v>
      </c>
      <c r="J9660" s="23" t="n">
        <f aca="false">IF(AND(E9660="Priority",ISNUMBER('Cost model'!N633)),'Cost model'!N633,'Cost model'!M633)</f>
        <v>11.5</v>
      </c>
      <c r="K9660" s="14" t="n">
        <f aca="false">J9660-H9660</f>
        <v>2.64</v>
      </c>
      <c r="L9660" s="14" t="n">
        <f aca="false">G9660-H9660</f>
        <v>3.64</v>
      </c>
    </row>
    <row r="9661" customFormat="false" ht="15" hidden="false" customHeight="false" outlineLevel="0" collapsed="false">
      <c r="A9661" s="2" t="s">
        <v>174</v>
      </c>
      <c r="B9661" s="2" t="s">
        <v>174</v>
      </c>
      <c r="C9661" s="2" t="s">
        <v>49</v>
      </c>
      <c r="D9661" s="2" t="s">
        <v>10</v>
      </c>
      <c r="E9661" s="2" t="s">
        <v>74</v>
      </c>
      <c r="F9661" s="2" t="s">
        <v>977</v>
      </c>
      <c r="G9661" s="14" t="n">
        <v>17.5</v>
      </c>
      <c r="H9661" s="14" t="n">
        <v>18.6</v>
      </c>
      <c r="I9661" s="14" t="n">
        <v>17.5</v>
      </c>
      <c r="J9661" s="23" t="n">
        <f aca="false">IF(AND(E9661="Priority",ISNUMBER('Cost model'!N169)),'Cost model'!N169,'Cost model'!M169)</f>
        <v>18.5</v>
      </c>
      <c r="K9661" s="14" t="n">
        <f aca="false">J9661-H9661</f>
        <v>-0.100000000000001</v>
      </c>
      <c r="L9661" s="14" t="n">
        <f aca="false">G9661-H9661</f>
        <v>-1.1</v>
      </c>
    </row>
    <row r="9662" customFormat="false" ht="15" hidden="false" customHeight="false" outlineLevel="0" collapsed="false">
      <c r="A9662" s="2" t="s">
        <v>142</v>
      </c>
      <c r="B9662" s="2" t="s">
        <v>142</v>
      </c>
      <c r="C9662" s="2" t="s">
        <v>49</v>
      </c>
      <c r="D9662" s="2" t="s">
        <v>10</v>
      </c>
      <c r="E9662" s="2" t="s">
        <v>74</v>
      </c>
      <c r="F9662" s="2" t="s">
        <v>977</v>
      </c>
      <c r="G9662" s="14" t="n">
        <v>17.5</v>
      </c>
      <c r="H9662" s="14" t="n">
        <v>10.13</v>
      </c>
      <c r="I9662" s="14" t="n">
        <v>17.5</v>
      </c>
      <c r="J9662" s="23" t="n">
        <f aca="false">IF(AND(E9662="Priority",ISNUMBER('Cost model'!N634)),'Cost model'!N634,'Cost model'!M634)</f>
        <v>15.5</v>
      </c>
      <c r="K9662" s="14" t="n">
        <f aca="false">J9662-H9662</f>
        <v>5.37</v>
      </c>
      <c r="L9662" s="14" t="n">
        <f aca="false">G9662-H9662</f>
        <v>7.37</v>
      </c>
    </row>
    <row r="9663" customFormat="false" ht="15" hidden="false" customHeight="false" outlineLevel="0" collapsed="false">
      <c r="A9663" s="2" t="s">
        <v>221</v>
      </c>
      <c r="B9663" s="2" t="s">
        <v>174</v>
      </c>
      <c r="C9663" s="2" t="s">
        <v>47</v>
      </c>
      <c r="D9663" s="2" t="s">
        <v>10</v>
      </c>
      <c r="E9663" s="2" t="s">
        <v>74</v>
      </c>
      <c r="F9663" s="2" t="s">
        <v>976</v>
      </c>
      <c r="G9663" s="14" t="n">
        <v>14.5</v>
      </c>
      <c r="H9663" s="14" t="n">
        <v>10.73</v>
      </c>
      <c r="I9663" s="14" t="n">
        <v>19.5</v>
      </c>
      <c r="J9663" s="23" t="n">
        <f aca="false">IF(AND(E9663="Priority",ISNUMBER('Cost model'!N782)),'Cost model'!N782,'Cost model'!M782)</f>
        <v>11.5</v>
      </c>
      <c r="K9663" s="14" t="n">
        <f aca="false">J9663-H9663</f>
        <v>0.77</v>
      </c>
      <c r="L9663" s="14" t="n">
        <f aca="false">G9663-H9663</f>
        <v>3.77</v>
      </c>
    </row>
    <row r="9664" customFormat="false" ht="15" hidden="false" customHeight="false" outlineLevel="0" collapsed="false">
      <c r="A9664" s="2" t="s">
        <v>124</v>
      </c>
      <c r="B9664" s="2" t="s">
        <v>124</v>
      </c>
      <c r="C9664" s="2" t="s">
        <v>48</v>
      </c>
      <c r="D9664" s="2" t="s">
        <v>13</v>
      </c>
      <c r="E9664" s="2" t="s">
        <v>74</v>
      </c>
      <c r="F9664" s="2" t="s">
        <v>977</v>
      </c>
      <c r="G9664" s="14" t="n">
        <v>24.5</v>
      </c>
      <c r="H9664" s="14" t="n">
        <v>105.29</v>
      </c>
      <c r="I9664" s="14" t="n">
        <v>24.5</v>
      </c>
      <c r="J9664" s="23" t="n">
        <f aca="false">IF(AND(E9664="Priority",ISNUMBER('Cost model'!N324)),'Cost model'!N324,'Cost model'!M324)</f>
        <v>85</v>
      </c>
      <c r="K9664" s="14" t="n">
        <f aca="false">J9664-H9664</f>
        <v>-20.29</v>
      </c>
      <c r="L9664" s="14" t="n">
        <f aca="false">G9664-H9664</f>
        <v>-80.79</v>
      </c>
    </row>
    <row r="9665" customFormat="false" ht="15" hidden="false" customHeight="false" outlineLevel="0" collapsed="false">
      <c r="A9665" s="2" t="s">
        <v>142</v>
      </c>
      <c r="B9665" s="2" t="s">
        <v>174</v>
      </c>
      <c r="C9665" s="2" t="s">
        <v>47</v>
      </c>
      <c r="D9665" s="2" t="s">
        <v>12</v>
      </c>
      <c r="E9665" s="2" t="s">
        <v>74</v>
      </c>
      <c r="F9665" s="2" t="s">
        <v>976</v>
      </c>
      <c r="G9665" s="14" t="n">
        <v>9.5</v>
      </c>
      <c r="H9665" s="14" t="n">
        <v>60.37</v>
      </c>
      <c r="I9665" s="14" t="n">
        <v>19.5</v>
      </c>
      <c r="J9665" s="23" t="n">
        <f aca="false">IF(AND(E9665="Priority",ISNUMBER('Cost model'!N695)),'Cost model'!N695,'Cost model'!M695)</f>
        <v>40</v>
      </c>
      <c r="K9665" s="14" t="n">
        <f aca="false">J9665-H9665</f>
        <v>-20.37</v>
      </c>
      <c r="L9665" s="14" t="n">
        <f aca="false">G9665-H9665</f>
        <v>-50.87</v>
      </c>
    </row>
    <row r="9666" customFormat="false" ht="15" hidden="false" customHeight="false" outlineLevel="0" collapsed="false">
      <c r="A9666" s="2" t="s">
        <v>142</v>
      </c>
      <c r="B9666" s="2" t="s">
        <v>142</v>
      </c>
      <c r="C9666" s="2" t="s">
        <v>47</v>
      </c>
      <c r="D9666" s="2" t="s">
        <v>12</v>
      </c>
      <c r="E9666" s="2" t="s">
        <v>74</v>
      </c>
      <c r="F9666" s="2" t="s">
        <v>977</v>
      </c>
      <c r="G9666" s="14" t="n">
        <v>9.5</v>
      </c>
      <c r="H9666" s="14" t="n">
        <v>28.53</v>
      </c>
      <c r="I9666" s="14" t="n">
        <v>9.5</v>
      </c>
      <c r="J9666" s="23" t="n">
        <f aca="false">IF(AND(E9666="Priority",ISNUMBER('Cost model'!N635)),'Cost model'!N635,'Cost model'!M635)</f>
        <v>30.5</v>
      </c>
      <c r="K9666" s="14" t="n">
        <f aca="false">J9666-H9666</f>
        <v>1.97</v>
      </c>
      <c r="L9666" s="14" t="n">
        <f aca="false">G9666-H9666</f>
        <v>-19.03</v>
      </c>
    </row>
    <row r="9667" customFormat="false" ht="15" hidden="false" customHeight="false" outlineLevel="0" collapsed="false">
      <c r="A9667" s="2" t="s">
        <v>124</v>
      </c>
      <c r="B9667" s="2" t="s">
        <v>124</v>
      </c>
      <c r="C9667" s="2" t="s">
        <v>48</v>
      </c>
      <c r="D9667" s="2" t="s">
        <v>10</v>
      </c>
      <c r="E9667" s="2" t="s">
        <v>74</v>
      </c>
      <c r="F9667" s="2" t="s">
        <v>977</v>
      </c>
      <c r="G9667" s="14" t="n">
        <v>12.5</v>
      </c>
      <c r="H9667" s="14" t="n">
        <v>7.92</v>
      </c>
      <c r="I9667" s="14" t="n">
        <v>12.5</v>
      </c>
      <c r="J9667" s="23" t="n">
        <f aca="false">IF(AND(E9667="Priority",ISNUMBER('Cost model'!N318)),'Cost model'!N318,'Cost model'!M318)</f>
        <v>14.5</v>
      </c>
      <c r="K9667" s="14" t="n">
        <f aca="false">J9667-H9667</f>
        <v>6.58</v>
      </c>
      <c r="L9667" s="14" t="n">
        <f aca="false">G9667-H9667</f>
        <v>4.58</v>
      </c>
    </row>
    <row r="9668" customFormat="false" ht="15" hidden="false" customHeight="false" outlineLevel="0" collapsed="false">
      <c r="A9668" s="2" t="s">
        <v>221</v>
      </c>
      <c r="B9668" s="2" t="s">
        <v>158</v>
      </c>
      <c r="C9668" s="2" t="s">
        <v>49</v>
      </c>
      <c r="D9668" s="2" t="s">
        <v>10</v>
      </c>
      <c r="E9668" s="2" t="s">
        <v>74</v>
      </c>
      <c r="F9668" s="2" t="s">
        <v>976</v>
      </c>
      <c r="G9668" s="14" t="n">
        <v>17.5</v>
      </c>
      <c r="H9668" s="14" t="n">
        <v>18.6</v>
      </c>
      <c r="I9668" s="14" t="n">
        <v>17.5</v>
      </c>
      <c r="J9668" s="23" t="n">
        <f aca="false">IF(AND(E9668="Priority",ISNUMBER('Cost model'!N754)),'Cost model'!N754,'Cost model'!M754)</f>
        <v>23.5</v>
      </c>
      <c r="K9668" s="14" t="n">
        <f aca="false">J9668-H9668</f>
        <v>4.9</v>
      </c>
      <c r="L9668" s="14" t="n">
        <f aca="false">G9668-H9668</f>
        <v>-1.1</v>
      </c>
    </row>
    <row r="9669" customFormat="false" ht="15" hidden="false" customHeight="false" outlineLevel="0" collapsed="false">
      <c r="A9669" s="2" t="s">
        <v>174</v>
      </c>
      <c r="B9669" s="2" t="s">
        <v>124</v>
      </c>
      <c r="C9669" s="2" t="s">
        <v>49</v>
      </c>
      <c r="D9669" s="2" t="s">
        <v>10</v>
      </c>
      <c r="E9669" s="2" t="s">
        <v>74</v>
      </c>
      <c r="F9669" s="2" t="s">
        <v>976</v>
      </c>
      <c r="G9669" s="14" t="n">
        <v>17.5</v>
      </c>
      <c r="H9669" s="14" t="n">
        <v>15.53</v>
      </c>
      <c r="I9669" s="14" t="n">
        <v>17.5</v>
      </c>
      <c r="J9669" s="23" t="n">
        <f aca="false">IF(AND(E9669="Priority",ISNUMBER('Cost model'!N109)),'Cost model'!N109,'Cost model'!M109)</f>
        <v>18.5</v>
      </c>
      <c r="K9669" s="14" t="n">
        <f aca="false">J9669-H9669</f>
        <v>2.97</v>
      </c>
      <c r="L9669" s="14" t="n">
        <f aca="false">G9669-H9669</f>
        <v>1.97</v>
      </c>
    </row>
    <row r="9670" customFormat="false" ht="15" hidden="false" customHeight="false" outlineLevel="0" collapsed="false">
      <c r="A9670" s="2" t="s">
        <v>174</v>
      </c>
      <c r="B9670" s="2" t="s">
        <v>174</v>
      </c>
      <c r="C9670" s="2" t="s">
        <v>47</v>
      </c>
      <c r="D9670" s="2" t="s">
        <v>10</v>
      </c>
      <c r="E9670" s="2" t="s">
        <v>83</v>
      </c>
      <c r="F9670" s="2" t="s">
        <v>977</v>
      </c>
      <c r="G9670" s="14" t="n">
        <v>14.5</v>
      </c>
      <c r="H9670" s="14" t="n">
        <v>23.98</v>
      </c>
      <c r="I9670" s="14" t="n">
        <v>14.5</v>
      </c>
      <c r="J9670" s="23" t="n">
        <f aca="false">IF(AND(E9670="Priority",ISNUMBER('Cost model'!N167)),'Cost model'!N167,'Cost model'!M167)</f>
        <v>13.5</v>
      </c>
      <c r="K9670" s="14" t="n">
        <f aca="false">J9670-H9670</f>
        <v>-10.48</v>
      </c>
      <c r="L9670" s="14" t="n">
        <f aca="false">G9670-H9670</f>
        <v>-9.48</v>
      </c>
    </row>
    <row r="9671" customFormat="false" ht="15" hidden="false" customHeight="false" outlineLevel="0" collapsed="false">
      <c r="A9671" s="2" t="s">
        <v>142</v>
      </c>
      <c r="B9671" s="2" t="s">
        <v>142</v>
      </c>
      <c r="C9671" s="2" t="s">
        <v>49</v>
      </c>
      <c r="D9671" s="2" t="s">
        <v>12</v>
      </c>
      <c r="E9671" s="2" t="s">
        <v>74</v>
      </c>
      <c r="F9671" s="2" t="s">
        <v>977</v>
      </c>
      <c r="G9671" s="14" t="n">
        <v>19.5</v>
      </c>
      <c r="H9671" s="14" t="n">
        <v>21.32</v>
      </c>
      <c r="I9671" s="14" t="n">
        <v>19.5</v>
      </c>
      <c r="J9671" s="23" t="n">
        <f aca="false">IF(AND(E9671="Priority",ISNUMBER('Cost model'!N637)),'Cost model'!N637,'Cost model'!M637)</f>
        <v>45</v>
      </c>
      <c r="K9671" s="14" t="n">
        <f aca="false">J9671-H9671</f>
        <v>23.68</v>
      </c>
      <c r="L9671" s="14" t="n">
        <f aca="false">G9671-H9671</f>
        <v>-1.82</v>
      </c>
    </row>
    <row r="9672" customFormat="false" ht="15" hidden="false" customHeight="false" outlineLevel="0" collapsed="false">
      <c r="A9672" s="2" t="s">
        <v>142</v>
      </c>
      <c r="B9672" s="2" t="s">
        <v>142</v>
      </c>
      <c r="C9672" s="2" t="s">
        <v>47</v>
      </c>
      <c r="D9672" s="2" t="s">
        <v>10</v>
      </c>
      <c r="E9672" s="2" t="s">
        <v>74</v>
      </c>
      <c r="F9672" s="2" t="s">
        <v>977</v>
      </c>
      <c r="G9672" s="14" t="n">
        <v>9.5</v>
      </c>
      <c r="H9672" s="14" t="n">
        <v>5.87</v>
      </c>
      <c r="I9672" s="14" t="n">
        <v>9.5</v>
      </c>
      <c r="J9672" s="23" t="n">
        <f aca="false">IF(AND(E9672="Priority",ISNUMBER('Cost model'!N632)),'Cost model'!N632,'Cost model'!M632)</f>
        <v>9.5</v>
      </c>
      <c r="K9672" s="14" t="n">
        <f aca="false">J9672-H9672</f>
        <v>3.63</v>
      </c>
      <c r="L9672" s="14" t="n">
        <f aca="false">G9672-H9672</f>
        <v>3.63</v>
      </c>
    </row>
    <row r="9673" customFormat="false" ht="15" hidden="false" customHeight="false" outlineLevel="0" collapsed="false">
      <c r="A9673" s="2" t="s">
        <v>174</v>
      </c>
      <c r="B9673" s="2" t="s">
        <v>174</v>
      </c>
      <c r="C9673" s="2" t="s">
        <v>48</v>
      </c>
      <c r="D9673" s="2" t="s">
        <v>12</v>
      </c>
      <c r="E9673" s="2" t="s">
        <v>74</v>
      </c>
      <c r="F9673" s="2" t="s">
        <v>977</v>
      </c>
      <c r="G9673" s="14" t="n">
        <v>12.5</v>
      </c>
      <c r="H9673" s="14" t="n">
        <v>62.55</v>
      </c>
      <c r="I9673" s="14" t="n">
        <v>12.5</v>
      </c>
      <c r="J9673" s="23" t="n">
        <f aca="false">IF(AND(E9673="Priority",ISNUMBER('Cost model'!N171)),'Cost model'!N171,'Cost model'!M171)</f>
        <v>40</v>
      </c>
      <c r="K9673" s="14" t="n">
        <f aca="false">J9673-H9673</f>
        <v>-22.55</v>
      </c>
      <c r="L9673" s="14" t="n">
        <f aca="false">G9673-H9673</f>
        <v>-50.05</v>
      </c>
    </row>
    <row r="9674" customFormat="false" ht="15" hidden="false" customHeight="false" outlineLevel="0" collapsed="false">
      <c r="A9674" s="2" t="s">
        <v>174</v>
      </c>
      <c r="B9674" s="2" t="s">
        <v>174</v>
      </c>
      <c r="C9674" s="2" t="s">
        <v>49</v>
      </c>
      <c r="D9674" s="2" t="s">
        <v>10</v>
      </c>
      <c r="E9674" s="2" t="s">
        <v>74</v>
      </c>
      <c r="F9674" s="2" t="s">
        <v>977</v>
      </c>
      <c r="G9674" s="14" t="n">
        <v>17.5</v>
      </c>
      <c r="H9674" s="14" t="n">
        <v>15.84</v>
      </c>
      <c r="I9674" s="14" t="n">
        <v>17.5</v>
      </c>
      <c r="J9674" s="23" t="n">
        <f aca="false">IF(AND(E9674="Priority",ISNUMBER('Cost model'!N169)),'Cost model'!N169,'Cost model'!M169)</f>
        <v>18.5</v>
      </c>
      <c r="K9674" s="14" t="n">
        <f aca="false">J9674-H9674</f>
        <v>2.66</v>
      </c>
      <c r="L9674" s="14" t="n">
        <f aca="false">G9674-H9674</f>
        <v>1.66</v>
      </c>
    </row>
    <row r="9675" customFormat="false" ht="15" hidden="false" customHeight="false" outlineLevel="0" collapsed="false">
      <c r="A9675" s="2" t="s">
        <v>142</v>
      </c>
      <c r="B9675" s="2" t="s">
        <v>142</v>
      </c>
      <c r="C9675" s="2" t="s">
        <v>47</v>
      </c>
      <c r="D9675" s="2" t="s">
        <v>13</v>
      </c>
      <c r="E9675" s="2" t="s">
        <v>74</v>
      </c>
      <c r="F9675" s="2" t="s">
        <v>977</v>
      </c>
      <c r="G9675" s="14" t="n">
        <v>19</v>
      </c>
      <c r="H9675" s="14" t="n">
        <v>13.37</v>
      </c>
      <c r="I9675" s="14" t="n">
        <v>19</v>
      </c>
      <c r="J9675" s="23" t="n">
        <f aca="false">IF(AND(E9675="Priority",ISNUMBER('Cost model'!N638)),'Cost model'!N638,'Cost model'!M638)</f>
        <v>50</v>
      </c>
      <c r="K9675" s="14" t="n">
        <f aca="false">J9675-H9675</f>
        <v>36.63</v>
      </c>
      <c r="L9675" s="14" t="n">
        <f aca="false">G9675-H9675</f>
        <v>5.63</v>
      </c>
    </row>
    <row r="9676" customFormat="false" ht="15" hidden="false" customHeight="false" outlineLevel="0" collapsed="false">
      <c r="A9676" s="2" t="s">
        <v>174</v>
      </c>
      <c r="B9676" s="2" t="s">
        <v>174</v>
      </c>
      <c r="C9676" s="2" t="s">
        <v>48</v>
      </c>
      <c r="D9676" s="2" t="s">
        <v>10</v>
      </c>
      <c r="E9676" s="2" t="s">
        <v>74</v>
      </c>
      <c r="F9676" s="2" t="s">
        <v>977</v>
      </c>
      <c r="G9676" s="14" t="n">
        <v>12.5</v>
      </c>
      <c r="H9676" s="14" t="n">
        <v>23.98</v>
      </c>
      <c r="I9676" s="14" t="n">
        <v>12.5</v>
      </c>
      <c r="J9676" s="23" t="n">
        <f aca="false">IF(AND(E9676="Priority",ISNUMBER('Cost model'!N168)),'Cost model'!N168,'Cost model'!M168)</f>
        <v>13.5</v>
      </c>
      <c r="K9676" s="14" t="n">
        <f aca="false">J9676-H9676</f>
        <v>-10.48</v>
      </c>
      <c r="L9676" s="14" t="n">
        <f aca="false">G9676-H9676</f>
        <v>-11.48</v>
      </c>
    </row>
    <row r="9677" customFormat="false" ht="15" hidden="false" customHeight="false" outlineLevel="0" collapsed="false">
      <c r="A9677" s="2" t="s">
        <v>142</v>
      </c>
      <c r="B9677" s="2" t="s">
        <v>142</v>
      </c>
      <c r="C9677" s="2" t="s">
        <v>47</v>
      </c>
      <c r="D9677" s="2" t="s">
        <v>12</v>
      </c>
      <c r="E9677" s="2" t="s">
        <v>83</v>
      </c>
      <c r="F9677" s="2" t="s">
        <v>977</v>
      </c>
      <c r="G9677" s="14" t="n">
        <v>19.5</v>
      </c>
      <c r="H9677" s="14" t="n">
        <v>54.41</v>
      </c>
      <c r="I9677" s="14" t="n">
        <v>19.5</v>
      </c>
      <c r="J9677" s="23" t="n">
        <f aca="false">IF(AND(E9677="Priority",ISNUMBER('Cost model'!N635)),'Cost model'!N635,'Cost model'!M635)</f>
        <v>40</v>
      </c>
      <c r="K9677" s="14" t="n">
        <f aca="false">J9677-H9677</f>
        <v>-14.41</v>
      </c>
      <c r="L9677" s="14" t="n">
        <f aca="false">G9677-H9677</f>
        <v>-34.91</v>
      </c>
    </row>
    <row r="9678" customFormat="false" ht="15" hidden="false" customHeight="false" outlineLevel="0" collapsed="false">
      <c r="A9678" s="2" t="s">
        <v>124</v>
      </c>
      <c r="B9678" s="2" t="s">
        <v>124</v>
      </c>
      <c r="C9678" s="2" t="s">
        <v>48</v>
      </c>
      <c r="D9678" s="2" t="s">
        <v>10</v>
      </c>
      <c r="E9678" s="2" t="s">
        <v>74</v>
      </c>
      <c r="F9678" s="2" t="s">
        <v>977</v>
      </c>
      <c r="G9678" s="14" t="n">
        <v>9.5</v>
      </c>
      <c r="H9678" s="14" t="n">
        <v>11.28</v>
      </c>
      <c r="I9678" s="14" t="n">
        <v>12.5</v>
      </c>
      <c r="J9678" s="23" t="n">
        <f aca="false">IF(AND(E9678="Priority",ISNUMBER('Cost model'!N318)),'Cost model'!N318,'Cost model'!M318)</f>
        <v>14.5</v>
      </c>
      <c r="K9678" s="14" t="n">
        <f aca="false">J9678-H9678</f>
        <v>3.22</v>
      </c>
      <c r="L9678" s="14" t="n">
        <f aca="false">G9678-H9678</f>
        <v>-1.78</v>
      </c>
    </row>
    <row r="9679" customFormat="false" ht="15" hidden="false" customHeight="false" outlineLevel="0" collapsed="false">
      <c r="A9679" s="2" t="s">
        <v>142</v>
      </c>
      <c r="B9679" s="2" t="s">
        <v>142</v>
      </c>
      <c r="C9679" s="2" t="s">
        <v>48</v>
      </c>
      <c r="D9679" s="2" t="s">
        <v>10</v>
      </c>
      <c r="E9679" s="2" t="s">
        <v>83</v>
      </c>
      <c r="F9679" s="2" t="s">
        <v>977</v>
      </c>
      <c r="G9679" s="14" t="n">
        <v>17.5</v>
      </c>
      <c r="H9679" s="14" t="n">
        <v>23.98</v>
      </c>
      <c r="I9679" s="14" t="n">
        <v>17.5</v>
      </c>
      <c r="J9679" s="23" t="n">
        <f aca="false">IF(AND(E9679="Priority",ISNUMBER('Cost model'!N633)),'Cost model'!N633,'Cost model'!M633)</f>
        <v>16.5</v>
      </c>
      <c r="K9679" s="14" t="n">
        <f aca="false">J9679-H9679</f>
        <v>-7.48</v>
      </c>
      <c r="L9679" s="14" t="n">
        <f aca="false">G9679-H9679</f>
        <v>-6.48</v>
      </c>
    </row>
    <row r="9680" customFormat="false" ht="15" hidden="false" customHeight="false" outlineLevel="0" collapsed="false">
      <c r="A9680" s="2" t="s">
        <v>221</v>
      </c>
      <c r="B9680" s="2" t="s">
        <v>221</v>
      </c>
      <c r="C9680" s="2" t="s">
        <v>49</v>
      </c>
      <c r="D9680" s="2" t="s">
        <v>12</v>
      </c>
      <c r="E9680" s="2" t="s">
        <v>74</v>
      </c>
      <c r="F9680" s="2" t="s">
        <v>977</v>
      </c>
      <c r="G9680" s="14" t="n">
        <v>19.5</v>
      </c>
      <c r="H9680" s="14" t="n">
        <v>68.37</v>
      </c>
      <c r="I9680" s="14" t="n">
        <v>19.5</v>
      </c>
      <c r="J9680" s="23" t="n">
        <f aca="false">IF(AND(E9680="Priority",ISNUMBER('Cost model'!N742)),'Cost model'!N742,'Cost model'!M742)</f>
        <v>60</v>
      </c>
      <c r="K9680" s="14" t="n">
        <f aca="false">J9680-H9680</f>
        <v>-8.37000000000001</v>
      </c>
      <c r="L9680" s="14" t="n">
        <f aca="false">G9680-H9680</f>
        <v>-48.87</v>
      </c>
    </row>
    <row r="9681" customFormat="false" ht="15" hidden="false" customHeight="false" outlineLevel="0" collapsed="false">
      <c r="A9681" s="2" t="s">
        <v>174</v>
      </c>
      <c r="B9681" s="2" t="s">
        <v>174</v>
      </c>
      <c r="C9681" s="2" t="s">
        <v>47</v>
      </c>
      <c r="D9681" s="2" t="s">
        <v>12</v>
      </c>
      <c r="E9681" s="2" t="s">
        <v>83</v>
      </c>
      <c r="F9681" s="2" t="s">
        <v>977</v>
      </c>
      <c r="G9681" s="14" t="n">
        <v>19.5</v>
      </c>
      <c r="H9681" s="14" t="n">
        <v>43.44</v>
      </c>
      <c r="I9681" s="14" t="n">
        <v>19.5</v>
      </c>
      <c r="J9681" s="23" t="n">
        <f aca="false">IF(AND(E9681="Priority",ISNUMBER('Cost model'!N170)),'Cost model'!N170,'Cost model'!M170)</f>
        <v>35</v>
      </c>
      <c r="K9681" s="14" t="n">
        <f aca="false">J9681-H9681</f>
        <v>-8.44</v>
      </c>
      <c r="L9681" s="14" t="n">
        <f aca="false">G9681-H9681</f>
        <v>-23.94</v>
      </c>
    </row>
    <row r="9682" customFormat="false" ht="15" hidden="false" customHeight="false" outlineLevel="0" collapsed="false">
      <c r="A9682" s="2" t="s">
        <v>124</v>
      </c>
      <c r="B9682" s="2" t="s">
        <v>124</v>
      </c>
      <c r="C9682" s="2" t="s">
        <v>49</v>
      </c>
      <c r="D9682" s="2" t="s">
        <v>12</v>
      </c>
      <c r="E9682" s="2" t="s">
        <v>74</v>
      </c>
      <c r="F9682" s="2" t="s">
        <v>977</v>
      </c>
      <c r="G9682" s="14" t="n">
        <v>19.5</v>
      </c>
      <c r="H9682" s="14" t="n">
        <v>27.9</v>
      </c>
      <c r="I9682" s="14" t="n">
        <v>19.5</v>
      </c>
      <c r="J9682" s="23" t="n">
        <f aca="false">IF(AND(E9682="Priority",ISNUMBER('Cost model'!N322)),'Cost model'!N322,'Cost model'!M322)</f>
        <v>50</v>
      </c>
      <c r="K9682" s="14" t="n">
        <f aca="false">J9682-H9682</f>
        <v>22.1</v>
      </c>
      <c r="L9682" s="14" t="n">
        <f aca="false">G9682-H9682</f>
        <v>-8.4</v>
      </c>
    </row>
    <row r="9683" customFormat="false" ht="15" hidden="false" customHeight="false" outlineLevel="0" collapsed="false">
      <c r="A9683" s="2" t="s">
        <v>124</v>
      </c>
      <c r="B9683" s="2" t="s">
        <v>124</v>
      </c>
      <c r="C9683" s="2" t="s">
        <v>48</v>
      </c>
      <c r="D9683" s="2" t="s">
        <v>10</v>
      </c>
      <c r="E9683" s="2" t="s">
        <v>74</v>
      </c>
      <c r="F9683" s="2" t="s">
        <v>977</v>
      </c>
      <c r="G9683" s="14" t="n">
        <v>12.5</v>
      </c>
      <c r="H9683" s="14" t="n">
        <v>10.78</v>
      </c>
      <c r="I9683" s="14" t="n">
        <v>12.5</v>
      </c>
      <c r="J9683" s="23" t="n">
        <f aca="false">IF(AND(E9683="Priority",ISNUMBER('Cost model'!N318)),'Cost model'!N318,'Cost model'!M318)</f>
        <v>14.5</v>
      </c>
      <c r="K9683" s="14" t="n">
        <f aca="false">J9683-H9683</f>
        <v>3.72</v>
      </c>
      <c r="L9683" s="14" t="n">
        <f aca="false">G9683-H9683</f>
        <v>1.72</v>
      </c>
    </row>
    <row r="9684" customFormat="false" ht="15" hidden="false" customHeight="false" outlineLevel="0" collapsed="false">
      <c r="A9684" s="2" t="s">
        <v>142</v>
      </c>
      <c r="B9684" s="2" t="s">
        <v>142</v>
      </c>
      <c r="C9684" s="2" t="s">
        <v>47</v>
      </c>
      <c r="D9684" s="2" t="s">
        <v>10</v>
      </c>
      <c r="E9684" s="2" t="s">
        <v>74</v>
      </c>
      <c r="F9684" s="2" t="s">
        <v>977</v>
      </c>
      <c r="G9684" s="14" t="n">
        <v>9.5</v>
      </c>
      <c r="H9684" s="14" t="n">
        <v>7.21</v>
      </c>
      <c r="I9684" s="14" t="n">
        <v>9.5</v>
      </c>
      <c r="J9684" s="23" t="n">
        <f aca="false">IF(AND(E9684="Priority",ISNUMBER('Cost model'!N632)),'Cost model'!N632,'Cost model'!M632)</f>
        <v>9.5</v>
      </c>
      <c r="K9684" s="14" t="n">
        <f aca="false">J9684-H9684</f>
        <v>2.29</v>
      </c>
      <c r="L9684" s="14" t="n">
        <f aca="false">G9684-H9684</f>
        <v>2.29</v>
      </c>
    </row>
    <row r="9685" customFormat="false" ht="15" hidden="false" customHeight="false" outlineLevel="0" collapsed="false">
      <c r="A9685" s="2" t="s">
        <v>124</v>
      </c>
      <c r="B9685" s="2" t="s">
        <v>124</v>
      </c>
      <c r="C9685" s="2" t="s">
        <v>48</v>
      </c>
      <c r="D9685" s="2" t="s">
        <v>10</v>
      </c>
      <c r="E9685" s="2" t="s">
        <v>74</v>
      </c>
      <c r="F9685" s="2" t="s">
        <v>977</v>
      </c>
      <c r="G9685" s="14" t="n">
        <v>12.5</v>
      </c>
      <c r="H9685" s="14" t="n">
        <v>10.78</v>
      </c>
      <c r="I9685" s="14" t="n">
        <v>12.5</v>
      </c>
      <c r="J9685" s="23" t="n">
        <f aca="false">IF(AND(E9685="Priority",ISNUMBER('Cost model'!N318)),'Cost model'!N318,'Cost model'!M318)</f>
        <v>14.5</v>
      </c>
      <c r="K9685" s="14" t="n">
        <f aca="false">J9685-H9685</f>
        <v>3.72</v>
      </c>
      <c r="L9685" s="14" t="n">
        <f aca="false">G9685-H9685</f>
        <v>1.72</v>
      </c>
    </row>
    <row r="9686" customFormat="false" ht="15" hidden="false" customHeight="false" outlineLevel="0" collapsed="false">
      <c r="A9686" s="2" t="s">
        <v>174</v>
      </c>
      <c r="B9686" s="2" t="s">
        <v>174</v>
      </c>
      <c r="C9686" s="2" t="s">
        <v>49</v>
      </c>
      <c r="D9686" s="2" t="s">
        <v>12</v>
      </c>
      <c r="E9686" s="2" t="s">
        <v>74</v>
      </c>
      <c r="F9686" s="2" t="s">
        <v>977</v>
      </c>
      <c r="G9686" s="14" t="n">
        <v>19.5</v>
      </c>
      <c r="H9686" s="14" t="n">
        <v>47.42</v>
      </c>
      <c r="I9686" s="14" t="n">
        <v>19.5</v>
      </c>
      <c r="J9686" s="23" t="n">
        <f aca="false">IF(AND(E9686="Priority",ISNUMBER('Cost model'!N172)),'Cost model'!N172,'Cost model'!M172)</f>
        <v>45</v>
      </c>
      <c r="K9686" s="14" t="n">
        <f aca="false">J9686-H9686</f>
        <v>-2.42</v>
      </c>
      <c r="L9686" s="14" t="n">
        <f aca="false">G9686-H9686</f>
        <v>-27.92</v>
      </c>
    </row>
    <row r="9687" customFormat="false" ht="15" hidden="false" customHeight="false" outlineLevel="0" collapsed="false">
      <c r="A9687" s="2" t="s">
        <v>205</v>
      </c>
      <c r="B9687" s="2" t="s">
        <v>158</v>
      </c>
      <c r="C9687" s="2" t="s">
        <v>48</v>
      </c>
      <c r="D9687" s="2" t="s">
        <v>12</v>
      </c>
      <c r="E9687" s="2" t="s">
        <v>74</v>
      </c>
      <c r="F9687" s="2" t="s">
        <v>976</v>
      </c>
      <c r="G9687" s="14" t="n">
        <v>24.5</v>
      </c>
      <c r="H9687" s="14" t="n">
        <v>76.36</v>
      </c>
      <c r="I9687" s="14"/>
      <c r="J9687" s="23" t="n">
        <f aca="false">IF(AND(E9687="Priority",ISNUMBER('Cost model'!N621)),'Cost model'!N621,'Cost model'!M621)</f>
        <v>60</v>
      </c>
      <c r="K9687" s="14" t="n">
        <f aca="false">J9687-H9687</f>
        <v>-16.36</v>
      </c>
      <c r="L9687" s="14" t="n">
        <f aca="false">G9687-H9687</f>
        <v>-51.86</v>
      </c>
    </row>
    <row r="9688" customFormat="false" ht="15" hidden="false" customHeight="false" outlineLevel="0" collapsed="false">
      <c r="A9688" s="2" t="s">
        <v>221</v>
      </c>
      <c r="B9688" s="2" t="s">
        <v>221</v>
      </c>
      <c r="C9688" s="2" t="s">
        <v>47</v>
      </c>
      <c r="D9688" s="2" t="s">
        <v>12</v>
      </c>
      <c r="E9688" s="2" t="s">
        <v>74</v>
      </c>
      <c r="F9688" s="2" t="s">
        <v>977</v>
      </c>
      <c r="G9688" s="14" t="n">
        <v>9.5</v>
      </c>
      <c r="H9688" s="14" t="n">
        <v>7.3</v>
      </c>
      <c r="I9688" s="14" t="n">
        <v>9.5</v>
      </c>
      <c r="J9688" s="23" t="n">
        <f aca="false">IF(AND(E9688="Priority",ISNUMBER('Cost model'!N740)),'Cost model'!N740,'Cost model'!M740)</f>
        <v>22.5</v>
      </c>
      <c r="K9688" s="14" t="n">
        <f aca="false">J9688-H9688</f>
        <v>15.2</v>
      </c>
      <c r="L9688" s="14" t="n">
        <f aca="false">G9688-H9688</f>
        <v>2.2</v>
      </c>
    </row>
    <row r="9689" customFormat="false" ht="15" hidden="false" customHeight="false" outlineLevel="0" collapsed="false">
      <c r="A9689" s="2" t="s">
        <v>174</v>
      </c>
      <c r="B9689" s="2" t="s">
        <v>174</v>
      </c>
      <c r="C9689" s="2" t="s">
        <v>49</v>
      </c>
      <c r="D9689" s="2" t="s">
        <v>14</v>
      </c>
      <c r="E9689" s="2" t="s">
        <v>74</v>
      </c>
      <c r="F9689" s="2" t="s">
        <v>977</v>
      </c>
      <c r="G9689" s="14" t="n">
        <v>85</v>
      </c>
      <c r="H9689" s="14" t="n">
        <v>222.63</v>
      </c>
      <c r="I9689" s="14" t="n">
        <v>85</v>
      </c>
      <c r="J9689" s="23" t="n">
        <f aca="false">IF(AND(E9689="Priority",ISNUMBER('Cost model'!N178)),'Cost model'!N178,'Cost model'!M178)</f>
        <v>145</v>
      </c>
      <c r="K9689" s="14" t="n">
        <f aca="false">J9689-H9689</f>
        <v>-77.63</v>
      </c>
      <c r="L9689" s="14" t="n">
        <f aca="false">G9689-H9689</f>
        <v>-137.63</v>
      </c>
    </row>
    <row r="9690" customFormat="false" ht="15" hidden="false" customHeight="false" outlineLevel="0" collapsed="false">
      <c r="A9690" s="2" t="s">
        <v>142</v>
      </c>
      <c r="B9690" s="2" t="s">
        <v>142</v>
      </c>
      <c r="C9690" s="2" t="s">
        <v>47</v>
      </c>
      <c r="D9690" s="2" t="s">
        <v>10</v>
      </c>
      <c r="E9690" s="2" t="s">
        <v>74</v>
      </c>
      <c r="F9690" s="2" t="s">
        <v>977</v>
      </c>
      <c r="G9690" s="14" t="n">
        <v>9.5</v>
      </c>
      <c r="H9690" s="14" t="n">
        <v>23.98</v>
      </c>
      <c r="I9690" s="14" t="n">
        <v>9.5</v>
      </c>
      <c r="J9690" s="23" t="n">
        <f aca="false">IF(AND(E9690="Priority",ISNUMBER('Cost model'!N632)),'Cost model'!N632,'Cost model'!M632)</f>
        <v>9.5</v>
      </c>
      <c r="K9690" s="14" t="n">
        <f aca="false">J9690-H9690</f>
        <v>-14.48</v>
      </c>
      <c r="L9690" s="14" t="n">
        <f aca="false">G9690-H9690</f>
        <v>-14.48</v>
      </c>
    </row>
    <row r="9691" customFormat="false" ht="15" hidden="false" customHeight="false" outlineLevel="0" collapsed="false">
      <c r="A9691" s="2" t="s">
        <v>174</v>
      </c>
      <c r="B9691" s="2" t="s">
        <v>174</v>
      </c>
      <c r="C9691" s="2" t="s">
        <v>49</v>
      </c>
      <c r="D9691" s="2" t="s">
        <v>10</v>
      </c>
      <c r="E9691" s="2" t="s">
        <v>74</v>
      </c>
      <c r="F9691" s="2" t="s">
        <v>977</v>
      </c>
      <c r="G9691" s="14" t="n">
        <v>17.5</v>
      </c>
      <c r="H9691" s="14" t="n">
        <v>23.98</v>
      </c>
      <c r="I9691" s="14" t="n">
        <v>17.5</v>
      </c>
      <c r="J9691" s="23" t="n">
        <f aca="false">IF(AND(E9691="Priority",ISNUMBER('Cost model'!N169)),'Cost model'!N169,'Cost model'!M169)</f>
        <v>18.5</v>
      </c>
      <c r="K9691" s="14" t="n">
        <f aca="false">J9691-H9691</f>
        <v>-5.48</v>
      </c>
      <c r="L9691" s="14" t="n">
        <f aca="false">G9691-H9691</f>
        <v>-6.48</v>
      </c>
    </row>
    <row r="9692" customFormat="false" ht="15" hidden="false" customHeight="false" outlineLevel="0" collapsed="false">
      <c r="A9692" s="2" t="s">
        <v>124</v>
      </c>
      <c r="B9692" s="2" t="s">
        <v>174</v>
      </c>
      <c r="C9692" s="2" t="s">
        <v>48</v>
      </c>
      <c r="D9692" s="2" t="s">
        <v>13</v>
      </c>
      <c r="E9692" s="2" t="s">
        <v>74</v>
      </c>
      <c r="F9692" s="2" t="s">
        <v>976</v>
      </c>
      <c r="G9692" s="14" t="n">
        <v>24.5</v>
      </c>
      <c r="H9692" s="14" t="n">
        <v>70.08</v>
      </c>
      <c r="I9692" s="14" t="n">
        <v>24.5</v>
      </c>
      <c r="J9692" s="23" t="n">
        <f aca="false">IF(AND(E9692="Priority",ISNUMBER('Cost model'!N369)),'Cost model'!N369,'Cost model'!M369)</f>
        <v>100</v>
      </c>
      <c r="K9692" s="14" t="n">
        <f aca="false">J9692-H9692</f>
        <v>29.92</v>
      </c>
      <c r="L9692" s="14" t="n">
        <f aca="false">G9692-H9692</f>
        <v>-45.58</v>
      </c>
    </row>
    <row r="9693" customFormat="false" ht="15" hidden="false" customHeight="false" outlineLevel="0" collapsed="false">
      <c r="A9693" s="2" t="s">
        <v>142</v>
      </c>
      <c r="B9693" s="2" t="s">
        <v>174</v>
      </c>
      <c r="C9693" s="2" t="s">
        <v>47</v>
      </c>
      <c r="D9693" s="2" t="s">
        <v>10</v>
      </c>
      <c r="E9693" s="2" t="s">
        <v>74</v>
      </c>
      <c r="F9693" s="2" t="s">
        <v>976</v>
      </c>
      <c r="G9693" s="14" t="n">
        <v>9.5</v>
      </c>
      <c r="H9693" s="14" t="n">
        <v>7.21</v>
      </c>
      <c r="I9693" s="14" t="n">
        <v>14.5</v>
      </c>
      <c r="J9693" s="23" t="n">
        <f aca="false">IF(AND(E9693="Priority",ISNUMBER('Cost model'!N692)),'Cost model'!N692,'Cost model'!M692)</f>
        <v>9.5</v>
      </c>
      <c r="K9693" s="14" t="n">
        <f aca="false">J9693-H9693</f>
        <v>2.29</v>
      </c>
      <c r="L9693" s="14" t="n">
        <f aca="false">G9693-H9693</f>
        <v>2.29</v>
      </c>
    </row>
    <row r="9694" customFormat="false" ht="15" hidden="false" customHeight="false" outlineLevel="0" collapsed="false">
      <c r="A9694" s="2" t="s">
        <v>174</v>
      </c>
      <c r="B9694" s="2" t="s">
        <v>174</v>
      </c>
      <c r="C9694" s="2" t="s">
        <v>48</v>
      </c>
      <c r="D9694" s="2" t="s">
        <v>10</v>
      </c>
      <c r="E9694" s="2" t="s">
        <v>83</v>
      </c>
      <c r="F9694" s="2" t="s">
        <v>977</v>
      </c>
      <c r="G9694" s="14" t="n">
        <v>17.5</v>
      </c>
      <c r="H9694" s="14" t="n">
        <v>23.98</v>
      </c>
      <c r="I9694" s="14" t="n">
        <v>17.5</v>
      </c>
      <c r="J9694" s="23" t="n">
        <f aca="false">IF(AND(E9694="Priority",ISNUMBER('Cost model'!N168)),'Cost model'!N168,'Cost model'!M168)</f>
        <v>18.5</v>
      </c>
      <c r="K9694" s="14" t="n">
        <f aca="false">J9694-H9694</f>
        <v>-5.48</v>
      </c>
      <c r="L9694" s="14" t="n">
        <f aca="false">G9694-H9694</f>
        <v>-6.48</v>
      </c>
    </row>
    <row r="9695" customFormat="false" ht="15" hidden="false" customHeight="false" outlineLevel="0" collapsed="false">
      <c r="A9695" s="2" t="s">
        <v>174</v>
      </c>
      <c r="B9695" s="2" t="s">
        <v>174</v>
      </c>
      <c r="C9695" s="2" t="s">
        <v>47</v>
      </c>
      <c r="D9695" s="2" t="s">
        <v>12</v>
      </c>
      <c r="E9695" s="2" t="s">
        <v>83</v>
      </c>
      <c r="F9695" s="2" t="s">
        <v>977</v>
      </c>
      <c r="G9695" s="14" t="n">
        <v>19.5</v>
      </c>
      <c r="H9695" s="14" t="n">
        <v>41.92</v>
      </c>
      <c r="I9695" s="14" t="n">
        <v>19.5</v>
      </c>
      <c r="J9695" s="23" t="n">
        <f aca="false">IF(AND(E9695="Priority",ISNUMBER('Cost model'!N170)),'Cost model'!N170,'Cost model'!M170)</f>
        <v>35</v>
      </c>
      <c r="K9695" s="14" t="n">
        <f aca="false">J9695-H9695</f>
        <v>-6.92</v>
      </c>
      <c r="L9695" s="14" t="n">
        <f aca="false">G9695-H9695</f>
        <v>-22.42</v>
      </c>
    </row>
    <row r="9696" customFormat="false" ht="15" hidden="false" customHeight="false" outlineLevel="0" collapsed="false">
      <c r="A9696" s="2" t="s">
        <v>221</v>
      </c>
      <c r="B9696" s="2" t="s">
        <v>221</v>
      </c>
      <c r="C9696" s="2" t="s">
        <v>49</v>
      </c>
      <c r="D9696" s="2" t="s">
        <v>12</v>
      </c>
      <c r="E9696" s="2" t="s">
        <v>74</v>
      </c>
      <c r="F9696" s="2" t="s">
        <v>977</v>
      </c>
      <c r="G9696" s="14" t="n">
        <v>19.5</v>
      </c>
      <c r="H9696" s="14" t="n">
        <v>85.01</v>
      </c>
      <c r="I9696" s="14" t="n">
        <v>19.5</v>
      </c>
      <c r="J9696" s="23" t="n">
        <f aca="false">IF(AND(E9696="Priority",ISNUMBER('Cost model'!N742)),'Cost model'!N742,'Cost model'!M742)</f>
        <v>60</v>
      </c>
      <c r="K9696" s="14" t="n">
        <f aca="false">J9696-H9696</f>
        <v>-25.01</v>
      </c>
      <c r="L9696" s="14" t="n">
        <f aca="false">G9696-H9696</f>
        <v>-65.51</v>
      </c>
    </row>
    <row r="9697" customFormat="false" ht="15" hidden="false" customHeight="false" outlineLevel="0" collapsed="false">
      <c r="A9697" s="2" t="s">
        <v>174</v>
      </c>
      <c r="B9697" s="2" t="s">
        <v>174</v>
      </c>
      <c r="C9697" s="2" t="s">
        <v>49</v>
      </c>
      <c r="D9697" s="2" t="s">
        <v>10</v>
      </c>
      <c r="E9697" s="2" t="s">
        <v>83</v>
      </c>
      <c r="F9697" s="2" t="s">
        <v>977</v>
      </c>
      <c r="G9697" s="14" t="n">
        <v>24.5</v>
      </c>
      <c r="H9697" s="14" t="n">
        <v>46.76</v>
      </c>
      <c r="I9697" s="14" t="n">
        <v>24.5</v>
      </c>
      <c r="J9697" s="23" t="n">
        <f aca="false">IF(AND(E9697="Priority",ISNUMBER('Cost model'!N169)),'Cost model'!N169,'Cost model'!M169)</f>
        <v>25.5</v>
      </c>
      <c r="K9697" s="14" t="n">
        <f aca="false">J9697-H9697</f>
        <v>-21.26</v>
      </c>
      <c r="L9697" s="14" t="n">
        <f aca="false">G9697-H9697</f>
        <v>-22.26</v>
      </c>
    </row>
    <row r="9698" customFormat="false" ht="15" hidden="false" customHeight="false" outlineLevel="0" collapsed="false">
      <c r="A9698" s="2" t="s">
        <v>124</v>
      </c>
      <c r="B9698" s="2" t="s">
        <v>174</v>
      </c>
      <c r="C9698" s="2" t="s">
        <v>48</v>
      </c>
      <c r="D9698" s="2" t="s">
        <v>10</v>
      </c>
      <c r="E9698" s="2" t="s">
        <v>74</v>
      </c>
      <c r="F9698" s="2" t="s">
        <v>976</v>
      </c>
      <c r="G9698" s="14" t="n">
        <v>12.5</v>
      </c>
      <c r="H9698" s="14" t="n">
        <v>15.16</v>
      </c>
      <c r="I9698" s="14" t="n">
        <v>14.5</v>
      </c>
      <c r="J9698" s="23" t="n">
        <f aca="false">IF(AND(E9698="Priority",ISNUMBER('Cost model'!N363)),'Cost model'!N363,'Cost model'!M363)</f>
        <v>15.5</v>
      </c>
      <c r="K9698" s="14" t="n">
        <f aca="false">J9698-H9698</f>
        <v>0.34</v>
      </c>
      <c r="L9698" s="14" t="n">
        <f aca="false">G9698-H9698</f>
        <v>-2.66</v>
      </c>
    </row>
    <row r="9699" customFormat="false" ht="15" hidden="false" customHeight="false" outlineLevel="0" collapsed="false">
      <c r="A9699" s="2" t="s">
        <v>142</v>
      </c>
      <c r="B9699" s="2" t="s">
        <v>158</v>
      </c>
      <c r="C9699" s="2" t="s">
        <v>47</v>
      </c>
      <c r="D9699" s="2" t="s">
        <v>10</v>
      </c>
      <c r="E9699" s="2" t="s">
        <v>74</v>
      </c>
      <c r="F9699" s="2" t="s">
        <v>976</v>
      </c>
      <c r="G9699" s="14" t="n">
        <v>14.5</v>
      </c>
      <c r="H9699" s="14" t="n">
        <v>10.69</v>
      </c>
      <c r="I9699" s="14" t="n">
        <v>14.5</v>
      </c>
      <c r="J9699" s="23" t="n">
        <f aca="false">IF(AND(E9699="Priority",ISNUMBER('Cost model'!N647)),'Cost model'!N647,'Cost model'!M647)</f>
        <v>13.5</v>
      </c>
      <c r="K9699" s="14" t="n">
        <f aca="false">J9699-H9699</f>
        <v>2.81</v>
      </c>
      <c r="L9699" s="14" t="n">
        <f aca="false">G9699-H9699</f>
        <v>3.81</v>
      </c>
    </row>
    <row r="9700" customFormat="false" ht="15" hidden="false" customHeight="false" outlineLevel="0" collapsed="false">
      <c r="A9700" s="2" t="s">
        <v>174</v>
      </c>
      <c r="B9700" s="2" t="s">
        <v>174</v>
      </c>
      <c r="C9700" s="2" t="s">
        <v>48</v>
      </c>
      <c r="D9700" s="2" t="s">
        <v>12</v>
      </c>
      <c r="E9700" s="2" t="s">
        <v>83</v>
      </c>
      <c r="F9700" s="2" t="s">
        <v>977</v>
      </c>
      <c r="G9700" s="14" t="n">
        <v>19.5</v>
      </c>
      <c r="H9700" s="14" t="n">
        <v>21.19</v>
      </c>
      <c r="I9700" s="14" t="n">
        <v>19.5</v>
      </c>
      <c r="J9700" s="23" t="n">
        <f aca="false">IF(AND(E9700="Priority",ISNUMBER('Cost model'!N171)),'Cost model'!N171,'Cost model'!M171)</f>
        <v>55</v>
      </c>
      <c r="K9700" s="14" t="n">
        <f aca="false">J9700-H9700</f>
        <v>33.81</v>
      </c>
      <c r="L9700" s="14" t="n">
        <f aca="false">G9700-H9700</f>
        <v>-1.69</v>
      </c>
    </row>
    <row r="9701" customFormat="false" ht="15" hidden="false" customHeight="false" outlineLevel="0" collapsed="false">
      <c r="A9701" s="2" t="s">
        <v>124</v>
      </c>
      <c r="B9701" s="2" t="s">
        <v>124</v>
      </c>
      <c r="C9701" s="2" t="s">
        <v>48</v>
      </c>
      <c r="D9701" s="2" t="s">
        <v>10</v>
      </c>
      <c r="E9701" s="2" t="s">
        <v>74</v>
      </c>
      <c r="F9701" s="2" t="s">
        <v>977</v>
      </c>
      <c r="G9701" s="14" t="n">
        <v>12.5</v>
      </c>
      <c r="H9701" s="14" t="n">
        <v>16.35</v>
      </c>
      <c r="I9701" s="14" t="n">
        <v>12.5</v>
      </c>
      <c r="J9701" s="23" t="n">
        <f aca="false">IF(AND(E9701="Priority",ISNUMBER('Cost model'!N318)),'Cost model'!N318,'Cost model'!M318)</f>
        <v>14.5</v>
      </c>
      <c r="K9701" s="14" t="n">
        <f aca="false">J9701-H9701</f>
        <v>-1.85</v>
      </c>
      <c r="L9701" s="14" t="n">
        <f aca="false">G9701-H9701</f>
        <v>-3.85</v>
      </c>
    </row>
    <row r="9702" customFormat="false" ht="15" hidden="false" customHeight="false" outlineLevel="0" collapsed="false">
      <c r="A9702" s="2" t="s">
        <v>124</v>
      </c>
      <c r="B9702" s="2" t="s">
        <v>124</v>
      </c>
      <c r="C9702" s="2" t="s">
        <v>47</v>
      </c>
      <c r="D9702" s="2" t="s">
        <v>10</v>
      </c>
      <c r="E9702" s="2" t="s">
        <v>74</v>
      </c>
      <c r="F9702" s="2" t="s">
        <v>977</v>
      </c>
      <c r="G9702" s="14" t="n">
        <v>9.5</v>
      </c>
      <c r="H9702" s="14" t="n">
        <v>6.82</v>
      </c>
      <c r="I9702" s="14" t="n">
        <v>9.5</v>
      </c>
      <c r="J9702" s="23" t="n">
        <f aca="false">IF(AND(E9702="Priority",ISNUMBER('Cost model'!N317)),'Cost model'!N317,'Cost model'!M317)</f>
        <v>10.5</v>
      </c>
      <c r="K9702" s="14" t="n">
        <f aca="false">J9702-H9702</f>
        <v>3.68</v>
      </c>
      <c r="L9702" s="14" t="n">
        <f aca="false">G9702-H9702</f>
        <v>2.68</v>
      </c>
    </row>
    <row r="9703" customFormat="false" ht="15" hidden="false" customHeight="false" outlineLevel="0" collapsed="false">
      <c r="A9703" s="2" t="s">
        <v>124</v>
      </c>
      <c r="B9703" s="2" t="s">
        <v>124</v>
      </c>
      <c r="C9703" s="2" t="s">
        <v>47</v>
      </c>
      <c r="D9703" s="2" t="s">
        <v>12</v>
      </c>
      <c r="E9703" s="2" t="s">
        <v>74</v>
      </c>
      <c r="F9703" s="2" t="s">
        <v>977</v>
      </c>
      <c r="G9703" s="14" t="n">
        <v>9.5</v>
      </c>
      <c r="H9703" s="14" t="n">
        <v>28.34</v>
      </c>
      <c r="I9703" s="14" t="n">
        <v>9.5</v>
      </c>
      <c r="J9703" s="23" t="n">
        <f aca="false">IF(AND(E9703="Priority",ISNUMBER('Cost model'!N320)),'Cost model'!N320,'Cost model'!M320)</f>
        <v>24.5</v>
      </c>
      <c r="K9703" s="14" t="n">
        <f aca="false">J9703-H9703</f>
        <v>-3.84</v>
      </c>
      <c r="L9703" s="14" t="n">
        <f aca="false">G9703-H9703</f>
        <v>-18.84</v>
      </c>
    </row>
    <row r="9704" customFormat="false" ht="15" hidden="false" customHeight="false" outlineLevel="0" collapsed="false">
      <c r="A9704" s="2" t="s">
        <v>221</v>
      </c>
      <c r="B9704" s="2" t="s">
        <v>221</v>
      </c>
      <c r="C9704" s="2" t="s">
        <v>47</v>
      </c>
      <c r="D9704" s="2" t="s">
        <v>10</v>
      </c>
      <c r="E9704" s="2" t="s">
        <v>74</v>
      </c>
      <c r="F9704" s="2" t="s">
        <v>977</v>
      </c>
      <c r="G9704" s="14" t="n">
        <v>9.5</v>
      </c>
      <c r="H9704" s="14" t="n">
        <v>6.91</v>
      </c>
      <c r="I9704" s="14" t="n">
        <v>9.5</v>
      </c>
      <c r="J9704" s="23" t="n">
        <f aca="false">IF(AND(E9704="Priority",ISNUMBER('Cost model'!N737)),'Cost model'!N737,'Cost model'!M737)</f>
        <v>8.5</v>
      </c>
      <c r="K9704" s="14" t="n">
        <f aca="false">J9704-H9704</f>
        <v>1.59</v>
      </c>
      <c r="L9704" s="14" t="n">
        <f aca="false">G9704-H9704</f>
        <v>2.59</v>
      </c>
    </row>
    <row r="9705" customFormat="false" ht="15" hidden="false" customHeight="false" outlineLevel="0" collapsed="false">
      <c r="A9705" s="2" t="s">
        <v>174</v>
      </c>
      <c r="B9705" s="2" t="s">
        <v>174</v>
      </c>
      <c r="C9705" s="2" t="s">
        <v>47</v>
      </c>
      <c r="D9705" s="2" t="s">
        <v>12</v>
      </c>
      <c r="E9705" s="2" t="s">
        <v>74</v>
      </c>
      <c r="F9705" s="2" t="s">
        <v>977</v>
      </c>
      <c r="G9705" s="14" t="n">
        <v>9.5</v>
      </c>
      <c r="H9705" s="14" t="n">
        <v>7.62</v>
      </c>
      <c r="I9705" s="14" t="n">
        <v>9.5</v>
      </c>
      <c r="J9705" s="23" t="n">
        <f aca="false">IF(AND(E9705="Priority",ISNUMBER('Cost model'!N170)),'Cost model'!N170,'Cost model'!M170)</f>
        <v>25.5</v>
      </c>
      <c r="K9705" s="14" t="n">
        <f aca="false">J9705-H9705</f>
        <v>17.88</v>
      </c>
      <c r="L9705" s="14" t="n">
        <f aca="false">G9705-H9705</f>
        <v>1.88</v>
      </c>
    </row>
    <row r="9706" customFormat="false" ht="15" hidden="false" customHeight="false" outlineLevel="0" collapsed="false">
      <c r="A9706" s="2" t="s">
        <v>174</v>
      </c>
      <c r="B9706" s="2" t="s">
        <v>174</v>
      </c>
      <c r="C9706" s="2" t="s">
        <v>47</v>
      </c>
      <c r="D9706" s="2" t="s">
        <v>12</v>
      </c>
      <c r="E9706" s="2" t="s">
        <v>74</v>
      </c>
      <c r="F9706" s="2" t="s">
        <v>977</v>
      </c>
      <c r="G9706" s="14" t="n">
        <v>9.5</v>
      </c>
      <c r="H9706" s="14" t="n">
        <v>28.2</v>
      </c>
      <c r="I9706" s="14" t="n">
        <v>9.5</v>
      </c>
      <c r="J9706" s="23" t="n">
        <f aca="false">IF(AND(E9706="Priority",ISNUMBER('Cost model'!N170)),'Cost model'!N170,'Cost model'!M170)</f>
        <v>25.5</v>
      </c>
      <c r="K9706" s="14" t="n">
        <f aca="false">J9706-H9706</f>
        <v>-2.7</v>
      </c>
      <c r="L9706" s="14" t="n">
        <f aca="false">G9706-H9706</f>
        <v>-18.7</v>
      </c>
    </row>
    <row r="9707" customFormat="false" ht="15" hidden="false" customHeight="false" outlineLevel="0" collapsed="false">
      <c r="A9707" s="2" t="s">
        <v>221</v>
      </c>
      <c r="B9707" s="2" t="s">
        <v>221</v>
      </c>
      <c r="C9707" s="2" t="s">
        <v>49</v>
      </c>
      <c r="D9707" s="2" t="s">
        <v>12</v>
      </c>
      <c r="E9707" s="2" t="s">
        <v>74</v>
      </c>
      <c r="F9707" s="2" t="s">
        <v>977</v>
      </c>
      <c r="G9707" s="14" t="n">
        <v>19.5</v>
      </c>
      <c r="H9707" s="14" t="n">
        <v>58.88</v>
      </c>
      <c r="I9707" s="14" t="n">
        <v>19.5</v>
      </c>
      <c r="J9707" s="23" t="n">
        <f aca="false">IF(AND(E9707="Priority",ISNUMBER('Cost model'!N742)),'Cost model'!N742,'Cost model'!M742)</f>
        <v>60</v>
      </c>
      <c r="K9707" s="14" t="n">
        <f aca="false">J9707-H9707</f>
        <v>1.12</v>
      </c>
      <c r="L9707" s="14" t="n">
        <f aca="false">G9707-H9707</f>
        <v>-39.38</v>
      </c>
    </row>
    <row r="9708" customFormat="false" ht="15" hidden="false" customHeight="false" outlineLevel="0" collapsed="false">
      <c r="A9708" s="2" t="s">
        <v>174</v>
      </c>
      <c r="B9708" s="2" t="s">
        <v>174</v>
      </c>
      <c r="C9708" s="2" t="s">
        <v>49</v>
      </c>
      <c r="D9708" s="2" t="s">
        <v>12</v>
      </c>
      <c r="E9708" s="2" t="s">
        <v>74</v>
      </c>
      <c r="F9708" s="2" t="s">
        <v>977</v>
      </c>
      <c r="G9708" s="14" t="n">
        <v>19.5</v>
      </c>
      <c r="H9708" s="14" t="n">
        <v>46.16</v>
      </c>
      <c r="I9708" s="14" t="n">
        <v>19.5</v>
      </c>
      <c r="J9708" s="23" t="n">
        <f aca="false">IF(AND(E9708="Priority",ISNUMBER('Cost model'!N172)),'Cost model'!N172,'Cost model'!M172)</f>
        <v>45</v>
      </c>
      <c r="K9708" s="14" t="n">
        <f aca="false">J9708-H9708</f>
        <v>-1.16</v>
      </c>
      <c r="L9708" s="14" t="n">
        <f aca="false">G9708-H9708</f>
        <v>-26.66</v>
      </c>
    </row>
    <row r="9709" customFormat="false" ht="15" hidden="false" customHeight="false" outlineLevel="0" collapsed="false">
      <c r="A9709" s="2" t="s">
        <v>174</v>
      </c>
      <c r="B9709" s="2" t="s">
        <v>142</v>
      </c>
      <c r="C9709" s="2" t="s">
        <v>49</v>
      </c>
      <c r="D9709" s="2" t="s">
        <v>10</v>
      </c>
      <c r="E9709" s="2" t="s">
        <v>74</v>
      </c>
      <c r="F9709" s="2" t="s">
        <v>976</v>
      </c>
      <c r="G9709" s="14" t="n">
        <v>17.5</v>
      </c>
      <c r="H9709" s="14" t="n">
        <v>18.62</v>
      </c>
      <c r="I9709" s="14" t="n">
        <v>17.5</v>
      </c>
      <c r="J9709" s="23" t="n">
        <f aca="false">IF(AND(E9709="Priority",ISNUMBER('Cost model'!N124)),'Cost model'!N124,'Cost model'!M124)</f>
        <v>21.5</v>
      </c>
      <c r="K9709" s="14" t="n">
        <f aca="false">J9709-H9709</f>
        <v>2.88</v>
      </c>
      <c r="L9709" s="14" t="n">
        <f aca="false">G9709-H9709</f>
        <v>-1.12</v>
      </c>
    </row>
    <row r="9710" customFormat="false" ht="15" hidden="false" customHeight="false" outlineLevel="0" collapsed="false">
      <c r="A9710" s="2" t="s">
        <v>158</v>
      </c>
      <c r="B9710" s="2" t="s">
        <v>158</v>
      </c>
      <c r="C9710" s="2" t="s">
        <v>49</v>
      </c>
      <c r="D9710" s="2" t="s">
        <v>10</v>
      </c>
      <c r="E9710" s="2" t="s">
        <v>74</v>
      </c>
      <c r="F9710" s="2" t="s">
        <v>977</v>
      </c>
      <c r="G9710" s="14" t="n">
        <v>17.5</v>
      </c>
      <c r="H9710" s="14" t="n">
        <v>17.56</v>
      </c>
      <c r="I9710" s="14" t="n">
        <v>17.5</v>
      </c>
      <c r="J9710" s="23" t="n">
        <f aca="false">IF(AND(E9710="Priority",ISNUMBER('Cost model'!N424)),'Cost model'!N424,'Cost model'!M424)</f>
        <v>16.5</v>
      </c>
      <c r="K9710" s="14" t="n">
        <f aca="false">J9710-H9710</f>
        <v>-1.06</v>
      </c>
      <c r="L9710" s="14" t="n">
        <f aca="false">G9710-H9710</f>
        <v>-0.0599999999999987</v>
      </c>
    </row>
    <row r="9711" customFormat="false" ht="15" hidden="false" customHeight="false" outlineLevel="0" collapsed="false">
      <c r="A9711" s="2" t="s">
        <v>142</v>
      </c>
      <c r="B9711" s="2" t="s">
        <v>142</v>
      </c>
      <c r="C9711" s="2" t="s">
        <v>48</v>
      </c>
      <c r="D9711" s="2" t="s">
        <v>12</v>
      </c>
      <c r="E9711" s="2" t="s">
        <v>74</v>
      </c>
      <c r="F9711" s="2" t="s">
        <v>977</v>
      </c>
      <c r="G9711" s="14" t="n">
        <v>12.5</v>
      </c>
      <c r="H9711" s="14" t="n">
        <v>46.42</v>
      </c>
      <c r="I9711" s="14" t="n">
        <v>12.5</v>
      </c>
      <c r="J9711" s="23" t="n">
        <f aca="false">IF(AND(E9711="Priority",ISNUMBER('Cost model'!N636)),'Cost model'!N636,'Cost model'!M636)</f>
        <v>40</v>
      </c>
      <c r="K9711" s="14" t="n">
        <f aca="false">J9711-H9711</f>
        <v>-6.42</v>
      </c>
      <c r="L9711" s="14" t="n">
        <f aca="false">G9711-H9711</f>
        <v>-33.92</v>
      </c>
    </row>
    <row r="9712" customFormat="false" ht="15" hidden="false" customHeight="false" outlineLevel="0" collapsed="false">
      <c r="A9712" s="2" t="s">
        <v>142</v>
      </c>
      <c r="B9712" s="2" t="s">
        <v>158</v>
      </c>
      <c r="C9712" s="2" t="s">
        <v>48</v>
      </c>
      <c r="D9712" s="2" t="s">
        <v>10</v>
      </c>
      <c r="E9712" s="2" t="s">
        <v>74</v>
      </c>
      <c r="F9712" s="2" t="s">
        <v>976</v>
      </c>
      <c r="G9712" s="14" t="n">
        <v>12.5</v>
      </c>
      <c r="H9712" s="14" t="n">
        <v>11.1</v>
      </c>
      <c r="I9712" s="14" t="n">
        <v>14.5</v>
      </c>
      <c r="J9712" s="23" t="n">
        <f aca="false">IF(AND(E9712="Priority",ISNUMBER('Cost model'!N648)),'Cost model'!N648,'Cost model'!M648)</f>
        <v>13.5</v>
      </c>
      <c r="K9712" s="14" t="n">
        <f aca="false">J9712-H9712</f>
        <v>2.4</v>
      </c>
      <c r="L9712" s="14" t="n">
        <f aca="false">G9712-H9712</f>
        <v>1.4</v>
      </c>
    </row>
    <row r="9713" customFormat="false" ht="15" hidden="false" customHeight="false" outlineLevel="0" collapsed="false">
      <c r="A9713" s="2" t="s">
        <v>221</v>
      </c>
      <c r="B9713" s="2" t="s">
        <v>221</v>
      </c>
      <c r="C9713" s="2" t="s">
        <v>47</v>
      </c>
      <c r="D9713" s="2" t="s">
        <v>12</v>
      </c>
      <c r="E9713" s="2" t="s">
        <v>74</v>
      </c>
      <c r="F9713" s="2" t="s">
        <v>977</v>
      </c>
      <c r="G9713" s="14" t="n">
        <v>9.5</v>
      </c>
      <c r="H9713" s="14" t="n">
        <v>40.54</v>
      </c>
      <c r="I9713" s="14" t="n">
        <v>9.5</v>
      </c>
      <c r="J9713" s="23" t="n">
        <f aca="false">IF(AND(E9713="Priority",ISNUMBER('Cost model'!N740)),'Cost model'!N740,'Cost model'!M740)</f>
        <v>22.5</v>
      </c>
      <c r="K9713" s="14" t="n">
        <f aca="false">J9713-H9713</f>
        <v>-18.04</v>
      </c>
      <c r="L9713" s="14" t="n">
        <f aca="false">G9713-H9713</f>
        <v>-31.04</v>
      </c>
    </row>
    <row r="9714" customFormat="false" ht="15" hidden="false" customHeight="false" outlineLevel="0" collapsed="false">
      <c r="A9714" s="2" t="s">
        <v>124</v>
      </c>
      <c r="B9714" s="2" t="s">
        <v>124</v>
      </c>
      <c r="C9714" s="2" t="s">
        <v>47</v>
      </c>
      <c r="D9714" s="2" t="s">
        <v>12</v>
      </c>
      <c r="E9714" s="2" t="s">
        <v>83</v>
      </c>
      <c r="F9714" s="2" t="s">
        <v>977</v>
      </c>
      <c r="G9714" s="14" t="n">
        <v>19.5</v>
      </c>
      <c r="H9714" s="14" t="n">
        <v>47.6</v>
      </c>
      <c r="I9714" s="14" t="n">
        <v>19.5</v>
      </c>
      <c r="J9714" s="23" t="n">
        <f aca="false">IF(AND(E9714="Priority",ISNUMBER('Cost model'!N320)),'Cost model'!N320,'Cost model'!M320)</f>
        <v>35</v>
      </c>
      <c r="K9714" s="14" t="n">
        <f aca="false">J9714-H9714</f>
        <v>-12.6</v>
      </c>
      <c r="L9714" s="14" t="n">
        <f aca="false">G9714-H9714</f>
        <v>-28.1</v>
      </c>
    </row>
    <row r="9715" customFormat="false" ht="15" hidden="false" customHeight="false" outlineLevel="0" collapsed="false">
      <c r="A9715" s="2" t="s">
        <v>124</v>
      </c>
      <c r="B9715" s="2" t="s">
        <v>124</v>
      </c>
      <c r="C9715" s="2" t="s">
        <v>48</v>
      </c>
      <c r="D9715" s="2" t="s">
        <v>10</v>
      </c>
      <c r="E9715" s="2" t="s">
        <v>74</v>
      </c>
      <c r="F9715" s="2" t="s">
        <v>977</v>
      </c>
      <c r="G9715" s="14" t="n">
        <v>12.5</v>
      </c>
      <c r="H9715" s="14" t="n">
        <v>9.15</v>
      </c>
      <c r="I9715" s="14" t="n">
        <v>12.5</v>
      </c>
      <c r="J9715" s="23" t="n">
        <f aca="false">IF(AND(E9715="Priority",ISNUMBER('Cost model'!N318)),'Cost model'!N318,'Cost model'!M318)</f>
        <v>14.5</v>
      </c>
      <c r="K9715" s="14" t="n">
        <f aca="false">J9715-H9715</f>
        <v>5.35</v>
      </c>
      <c r="L9715" s="14" t="n">
        <f aca="false">G9715-H9715</f>
        <v>3.35</v>
      </c>
    </row>
    <row r="9716" customFormat="false" ht="15" hidden="false" customHeight="false" outlineLevel="0" collapsed="false">
      <c r="A9716" s="2" t="s">
        <v>221</v>
      </c>
      <c r="B9716" s="2" t="s">
        <v>221</v>
      </c>
      <c r="C9716" s="2" t="s">
        <v>47</v>
      </c>
      <c r="D9716" s="2" t="s">
        <v>12</v>
      </c>
      <c r="E9716" s="2" t="s">
        <v>74</v>
      </c>
      <c r="F9716" s="2" t="s">
        <v>977</v>
      </c>
      <c r="G9716" s="14" t="n">
        <v>9.5</v>
      </c>
      <c r="H9716" s="14" t="n">
        <v>7.3</v>
      </c>
      <c r="I9716" s="14" t="n">
        <v>9.5</v>
      </c>
      <c r="J9716" s="23" t="n">
        <f aca="false">IF(AND(E9716="Priority",ISNUMBER('Cost model'!N740)),'Cost model'!N740,'Cost model'!M740)</f>
        <v>22.5</v>
      </c>
      <c r="K9716" s="14" t="n">
        <f aca="false">J9716-H9716</f>
        <v>15.2</v>
      </c>
      <c r="L9716" s="14" t="n">
        <f aca="false">G9716-H9716</f>
        <v>2.2</v>
      </c>
    </row>
    <row r="9717" customFormat="false" ht="15" hidden="false" customHeight="false" outlineLevel="0" collapsed="false">
      <c r="A9717" s="2" t="s">
        <v>221</v>
      </c>
      <c r="B9717" s="2" t="s">
        <v>221</v>
      </c>
      <c r="C9717" s="2" t="s">
        <v>47</v>
      </c>
      <c r="D9717" s="2" t="s">
        <v>12</v>
      </c>
      <c r="E9717" s="2" t="s">
        <v>74</v>
      </c>
      <c r="F9717" s="2" t="s">
        <v>977</v>
      </c>
      <c r="G9717" s="14" t="n">
        <v>9.5</v>
      </c>
      <c r="H9717" s="14" t="n">
        <v>9.99</v>
      </c>
      <c r="I9717" s="14" t="n">
        <v>9.5</v>
      </c>
      <c r="J9717" s="23" t="n">
        <f aca="false">IF(AND(E9717="Priority",ISNUMBER('Cost model'!N740)),'Cost model'!N740,'Cost model'!M740)</f>
        <v>22.5</v>
      </c>
      <c r="K9717" s="14" t="n">
        <f aca="false">J9717-H9717</f>
        <v>12.51</v>
      </c>
      <c r="L9717" s="14" t="n">
        <f aca="false">G9717-H9717</f>
        <v>-0.49</v>
      </c>
    </row>
    <row r="9718" customFormat="false" ht="15" hidden="false" customHeight="false" outlineLevel="0" collapsed="false">
      <c r="A9718" s="2" t="s">
        <v>124</v>
      </c>
      <c r="B9718" s="2" t="s">
        <v>124</v>
      </c>
      <c r="C9718" s="2" t="s">
        <v>48</v>
      </c>
      <c r="D9718" s="2" t="s">
        <v>12</v>
      </c>
      <c r="E9718" s="2" t="s">
        <v>74</v>
      </c>
      <c r="F9718" s="2" t="s">
        <v>977</v>
      </c>
      <c r="G9718" s="14" t="n">
        <v>12.5</v>
      </c>
      <c r="H9718" s="14" t="n">
        <v>13.42</v>
      </c>
      <c r="I9718" s="14" t="n">
        <v>12.5</v>
      </c>
      <c r="J9718" s="23" t="n">
        <f aca="false">IF(AND(E9718="Priority",ISNUMBER('Cost model'!N321)),'Cost model'!N321,'Cost model'!M321)</f>
        <v>40</v>
      </c>
      <c r="K9718" s="14" t="n">
        <f aca="false">J9718-H9718</f>
        <v>26.58</v>
      </c>
      <c r="L9718" s="14" t="n">
        <f aca="false">G9718-H9718</f>
        <v>-0.92</v>
      </c>
    </row>
    <row r="9719" customFormat="false" ht="15" hidden="false" customHeight="false" outlineLevel="0" collapsed="false">
      <c r="A9719" s="2" t="s">
        <v>174</v>
      </c>
      <c r="B9719" s="2" t="s">
        <v>174</v>
      </c>
      <c r="C9719" s="2" t="s">
        <v>47</v>
      </c>
      <c r="D9719" s="2" t="s">
        <v>10</v>
      </c>
      <c r="E9719" s="2" t="s">
        <v>74</v>
      </c>
      <c r="F9719" s="2" t="s">
        <v>977</v>
      </c>
      <c r="G9719" s="14" t="n">
        <v>9.5</v>
      </c>
      <c r="H9719" s="14" t="n">
        <v>8.9</v>
      </c>
      <c r="I9719" s="14" t="n">
        <v>9.5</v>
      </c>
      <c r="J9719" s="23" t="n">
        <f aca="false">IF(AND(E9719="Priority",ISNUMBER('Cost model'!N167)),'Cost model'!N167,'Cost model'!M167)</f>
        <v>8.5</v>
      </c>
      <c r="K9719" s="14" t="n">
        <f aca="false">J9719-H9719</f>
        <v>-0.4</v>
      </c>
      <c r="L9719" s="14" t="n">
        <f aca="false">G9719-H9719</f>
        <v>0.6</v>
      </c>
    </row>
    <row r="9720" customFormat="false" ht="15" hidden="false" customHeight="false" outlineLevel="0" collapsed="false">
      <c r="A9720" s="2" t="s">
        <v>124</v>
      </c>
      <c r="B9720" s="2" t="s">
        <v>124</v>
      </c>
      <c r="C9720" s="2" t="s">
        <v>49</v>
      </c>
      <c r="D9720" s="2" t="s">
        <v>12</v>
      </c>
      <c r="E9720" s="2" t="s">
        <v>83</v>
      </c>
      <c r="F9720" s="2" t="s">
        <v>977</v>
      </c>
      <c r="G9720" s="14" t="n">
        <v>29.5</v>
      </c>
      <c r="H9720" s="14" t="n">
        <v>48.22</v>
      </c>
      <c r="I9720" s="14" t="n">
        <v>29.5</v>
      </c>
      <c r="J9720" s="23" t="n">
        <f aca="false">IF(AND(E9720="Priority",ISNUMBER('Cost model'!N322)),'Cost model'!N322,'Cost model'!M322)</f>
        <v>65</v>
      </c>
      <c r="K9720" s="14" t="n">
        <f aca="false">J9720-H9720</f>
        <v>16.78</v>
      </c>
      <c r="L9720" s="14" t="n">
        <f aca="false">G9720-H9720</f>
        <v>-18.72</v>
      </c>
    </row>
    <row r="9721" customFormat="false" ht="15" hidden="false" customHeight="false" outlineLevel="0" collapsed="false">
      <c r="A9721" s="2" t="s">
        <v>142</v>
      </c>
      <c r="B9721" s="2" t="s">
        <v>142</v>
      </c>
      <c r="C9721" s="2" t="s">
        <v>47</v>
      </c>
      <c r="D9721" s="2" t="s">
        <v>10</v>
      </c>
      <c r="E9721" s="2" t="s">
        <v>83</v>
      </c>
      <c r="F9721" s="2" t="s">
        <v>977</v>
      </c>
      <c r="G9721" s="14" t="n">
        <v>14.5</v>
      </c>
      <c r="H9721" s="14" t="n">
        <v>7.21</v>
      </c>
      <c r="I9721" s="14" t="n">
        <v>14.5</v>
      </c>
      <c r="J9721" s="23" t="n">
        <f aca="false">IF(AND(E9721="Priority",ISNUMBER('Cost model'!N632)),'Cost model'!N632,'Cost model'!M632)</f>
        <v>14.5</v>
      </c>
      <c r="K9721" s="14" t="n">
        <f aca="false">J9721-H9721</f>
        <v>7.29</v>
      </c>
      <c r="L9721" s="14" t="n">
        <f aca="false">G9721-H9721</f>
        <v>7.29</v>
      </c>
    </row>
    <row r="9722" customFormat="false" ht="15" hidden="false" customHeight="false" outlineLevel="0" collapsed="false">
      <c r="A9722" s="2" t="s">
        <v>174</v>
      </c>
      <c r="B9722" s="2" t="s">
        <v>174</v>
      </c>
      <c r="C9722" s="2" t="s">
        <v>48</v>
      </c>
      <c r="D9722" s="2" t="s">
        <v>10</v>
      </c>
      <c r="E9722" s="2" t="s">
        <v>74</v>
      </c>
      <c r="F9722" s="2" t="s">
        <v>977</v>
      </c>
      <c r="G9722" s="14" t="n">
        <v>12.5</v>
      </c>
      <c r="H9722" s="14" t="n">
        <v>11.15</v>
      </c>
      <c r="I9722" s="14" t="n">
        <v>12.5</v>
      </c>
      <c r="J9722" s="23" t="n">
        <f aca="false">IF(AND(E9722="Priority",ISNUMBER('Cost model'!N168)),'Cost model'!N168,'Cost model'!M168)</f>
        <v>13.5</v>
      </c>
      <c r="K9722" s="14" t="n">
        <f aca="false">J9722-H9722</f>
        <v>2.35</v>
      </c>
      <c r="L9722" s="14" t="n">
        <f aca="false">G9722-H9722</f>
        <v>1.35</v>
      </c>
    </row>
    <row r="9723" customFormat="false" ht="15" hidden="false" customHeight="false" outlineLevel="0" collapsed="false">
      <c r="A9723" s="2" t="s">
        <v>142</v>
      </c>
      <c r="B9723" s="2" t="s">
        <v>142</v>
      </c>
      <c r="C9723" s="2" t="s">
        <v>47</v>
      </c>
      <c r="D9723" s="2" t="s">
        <v>12</v>
      </c>
      <c r="E9723" s="2" t="s">
        <v>83</v>
      </c>
      <c r="F9723" s="2" t="s">
        <v>977</v>
      </c>
      <c r="G9723" s="14" t="n">
        <v>19.5</v>
      </c>
      <c r="H9723" s="14" t="n">
        <v>24.57</v>
      </c>
      <c r="I9723" s="14" t="n">
        <v>19.5</v>
      </c>
      <c r="J9723" s="23" t="n">
        <f aca="false">IF(AND(E9723="Priority",ISNUMBER('Cost model'!N635)),'Cost model'!N635,'Cost model'!M635)</f>
        <v>40</v>
      </c>
      <c r="K9723" s="14" t="n">
        <f aca="false">J9723-H9723</f>
        <v>15.43</v>
      </c>
      <c r="L9723" s="14" t="n">
        <f aca="false">G9723-H9723</f>
        <v>-5.07</v>
      </c>
    </row>
    <row r="9724" customFormat="false" ht="15" hidden="false" customHeight="false" outlineLevel="0" collapsed="false">
      <c r="A9724" s="2" t="s">
        <v>174</v>
      </c>
      <c r="B9724" s="2" t="s">
        <v>124</v>
      </c>
      <c r="C9724" s="2" t="s">
        <v>47</v>
      </c>
      <c r="D9724" s="2" t="s">
        <v>15</v>
      </c>
      <c r="E9724" s="2" t="s">
        <v>83</v>
      </c>
      <c r="F9724" s="2" t="s">
        <v>976</v>
      </c>
      <c r="G9724" s="14" t="n">
        <v>85</v>
      </c>
      <c r="H9724" s="14" t="n">
        <v>155.74</v>
      </c>
      <c r="I9724" s="14" t="n">
        <v>85</v>
      </c>
      <c r="J9724" s="23" t="n">
        <f aca="false">IF(AND(E9724="Priority",ISNUMBER('Cost model'!N119)),'Cost model'!N119,'Cost model'!M119)</f>
        <v>175</v>
      </c>
      <c r="K9724" s="14" t="n">
        <f aca="false">J9724-H9724</f>
        <v>19.26</v>
      </c>
      <c r="L9724" s="14" t="n">
        <f aca="false">G9724-H9724</f>
        <v>-70.74</v>
      </c>
    </row>
    <row r="9725" customFormat="false" ht="15" hidden="false" customHeight="false" outlineLevel="0" collapsed="false">
      <c r="A9725" s="2" t="s">
        <v>124</v>
      </c>
      <c r="B9725" s="2" t="s">
        <v>124</v>
      </c>
      <c r="C9725" s="2" t="s">
        <v>48</v>
      </c>
      <c r="D9725" s="2" t="s">
        <v>12</v>
      </c>
      <c r="E9725" s="2" t="s">
        <v>74</v>
      </c>
      <c r="F9725" s="2" t="s">
        <v>977</v>
      </c>
      <c r="G9725" s="14" t="n">
        <v>12.5</v>
      </c>
      <c r="H9725" s="14" t="n">
        <v>29.94</v>
      </c>
      <c r="I9725" s="14" t="n">
        <v>12.5</v>
      </c>
      <c r="J9725" s="23" t="n">
        <f aca="false">IF(AND(E9725="Priority",ISNUMBER('Cost model'!N321)),'Cost model'!N321,'Cost model'!M321)</f>
        <v>40</v>
      </c>
      <c r="K9725" s="14" t="n">
        <f aca="false">J9725-H9725</f>
        <v>10.06</v>
      </c>
      <c r="L9725" s="14" t="n">
        <f aca="false">G9725-H9725</f>
        <v>-17.44</v>
      </c>
    </row>
    <row r="9726" customFormat="false" ht="15" hidden="false" customHeight="false" outlineLevel="0" collapsed="false">
      <c r="A9726" s="2" t="s">
        <v>174</v>
      </c>
      <c r="B9726" s="2" t="s">
        <v>174</v>
      </c>
      <c r="C9726" s="2" t="s">
        <v>49</v>
      </c>
      <c r="D9726" s="2" t="s">
        <v>10</v>
      </c>
      <c r="E9726" s="2" t="s">
        <v>83</v>
      </c>
      <c r="F9726" s="2" t="s">
        <v>977</v>
      </c>
      <c r="G9726" s="14" t="n">
        <v>24.5</v>
      </c>
      <c r="H9726" s="14" t="n">
        <v>41.92</v>
      </c>
      <c r="I9726" s="14" t="n">
        <v>24.5</v>
      </c>
      <c r="J9726" s="23" t="n">
        <f aca="false">IF(AND(E9726="Priority",ISNUMBER('Cost model'!N169)),'Cost model'!N169,'Cost model'!M169)</f>
        <v>25.5</v>
      </c>
      <c r="K9726" s="14" t="n">
        <f aca="false">J9726-H9726</f>
        <v>-16.42</v>
      </c>
      <c r="L9726" s="14" t="n">
        <f aca="false">G9726-H9726</f>
        <v>-17.42</v>
      </c>
    </row>
    <row r="9727" customFormat="false" ht="15" hidden="false" customHeight="false" outlineLevel="0" collapsed="false">
      <c r="A9727" s="2" t="s">
        <v>174</v>
      </c>
      <c r="B9727" s="2" t="s">
        <v>174</v>
      </c>
      <c r="C9727" s="2" t="s">
        <v>47</v>
      </c>
      <c r="D9727" s="2" t="s">
        <v>10</v>
      </c>
      <c r="E9727" s="2" t="s">
        <v>74</v>
      </c>
      <c r="F9727" s="2" t="s">
        <v>977</v>
      </c>
      <c r="G9727" s="14" t="n">
        <v>9.5</v>
      </c>
      <c r="H9727" s="14" t="n">
        <v>6.82</v>
      </c>
      <c r="I9727" s="14" t="n">
        <v>9.5</v>
      </c>
      <c r="J9727" s="23" t="n">
        <f aca="false">IF(AND(E9727="Priority",ISNUMBER('Cost model'!N167)),'Cost model'!N167,'Cost model'!M167)</f>
        <v>8.5</v>
      </c>
      <c r="K9727" s="14" t="n">
        <f aca="false">J9727-H9727</f>
        <v>1.68</v>
      </c>
      <c r="L9727" s="14" t="n">
        <f aca="false">G9727-H9727</f>
        <v>2.68</v>
      </c>
    </row>
    <row r="9728" customFormat="false" ht="15" hidden="false" customHeight="false" outlineLevel="0" collapsed="false">
      <c r="A9728" s="2" t="s">
        <v>124</v>
      </c>
      <c r="B9728" s="2" t="s">
        <v>124</v>
      </c>
      <c r="C9728" s="2" t="s">
        <v>48</v>
      </c>
      <c r="D9728" s="2" t="s">
        <v>12</v>
      </c>
      <c r="E9728" s="2" t="s">
        <v>83</v>
      </c>
      <c r="F9728" s="2" t="s">
        <v>977</v>
      </c>
      <c r="G9728" s="14" t="n">
        <v>19.5</v>
      </c>
      <c r="H9728" s="14" t="n">
        <v>65.5</v>
      </c>
      <c r="I9728" s="14" t="n">
        <v>19.5</v>
      </c>
      <c r="J9728" s="23" t="n">
        <f aca="false">IF(AND(E9728="Priority",ISNUMBER('Cost model'!N321)),'Cost model'!N321,'Cost model'!M321)</f>
        <v>55</v>
      </c>
      <c r="K9728" s="14" t="n">
        <f aca="false">J9728-H9728</f>
        <v>-10.5</v>
      </c>
      <c r="L9728" s="14" t="n">
        <f aca="false">G9728-H9728</f>
        <v>-46</v>
      </c>
    </row>
    <row r="9729" customFormat="false" ht="15" hidden="false" customHeight="false" outlineLevel="0" collapsed="false">
      <c r="A9729" s="2" t="s">
        <v>221</v>
      </c>
      <c r="B9729" s="2" t="s">
        <v>221</v>
      </c>
      <c r="C9729" s="2" t="s">
        <v>49</v>
      </c>
      <c r="D9729" s="2" t="s">
        <v>10</v>
      </c>
      <c r="E9729" s="2" t="s">
        <v>74</v>
      </c>
      <c r="F9729" s="2" t="s">
        <v>977</v>
      </c>
      <c r="G9729" s="14" t="n">
        <v>17.5</v>
      </c>
      <c r="H9729" s="14" t="n">
        <v>10.13</v>
      </c>
      <c r="I9729" s="14" t="n">
        <v>17.5</v>
      </c>
      <c r="J9729" s="23" t="n">
        <f aca="false">IF(AND(E9729="Priority",ISNUMBER('Cost model'!N739)),'Cost model'!N739,'Cost model'!M739)</f>
        <v>17.5</v>
      </c>
      <c r="K9729" s="14" t="n">
        <f aca="false">J9729-H9729</f>
        <v>7.37</v>
      </c>
      <c r="L9729" s="14" t="n">
        <f aca="false">G9729-H9729</f>
        <v>7.37</v>
      </c>
    </row>
    <row r="9730" customFormat="false" ht="15" hidden="false" customHeight="false" outlineLevel="0" collapsed="false">
      <c r="A9730" s="2" t="s">
        <v>174</v>
      </c>
      <c r="B9730" s="2" t="s">
        <v>174</v>
      </c>
      <c r="C9730" s="2" t="s">
        <v>47</v>
      </c>
      <c r="D9730" s="2" t="s">
        <v>10</v>
      </c>
      <c r="E9730" s="2" t="s">
        <v>74</v>
      </c>
      <c r="F9730" s="2" t="s">
        <v>977</v>
      </c>
      <c r="G9730" s="14" t="n">
        <v>9.5</v>
      </c>
      <c r="H9730" s="14" t="n">
        <v>6.82</v>
      </c>
      <c r="I9730" s="14" t="n">
        <v>9.5</v>
      </c>
      <c r="J9730" s="23" t="n">
        <f aca="false">IF(AND(E9730="Priority",ISNUMBER('Cost model'!N167)),'Cost model'!N167,'Cost model'!M167)</f>
        <v>8.5</v>
      </c>
      <c r="K9730" s="14" t="n">
        <f aca="false">J9730-H9730</f>
        <v>1.68</v>
      </c>
      <c r="L9730" s="14" t="n">
        <f aca="false">G9730-H9730</f>
        <v>2.68</v>
      </c>
    </row>
    <row r="9731" customFormat="false" ht="15" hidden="false" customHeight="false" outlineLevel="0" collapsed="false">
      <c r="A9731" s="2" t="s">
        <v>142</v>
      </c>
      <c r="B9731" s="2" t="s">
        <v>174</v>
      </c>
      <c r="C9731" s="2" t="s">
        <v>47</v>
      </c>
      <c r="D9731" s="2" t="s">
        <v>10</v>
      </c>
      <c r="E9731" s="2" t="s">
        <v>74</v>
      </c>
      <c r="F9731" s="2" t="s">
        <v>976</v>
      </c>
      <c r="G9731" s="14" t="n">
        <v>9.5</v>
      </c>
      <c r="H9731" s="14" t="n">
        <v>23.98</v>
      </c>
      <c r="I9731" s="14" t="n">
        <v>14.5</v>
      </c>
      <c r="J9731" s="23" t="n">
        <f aca="false">IF(AND(E9731="Priority",ISNUMBER('Cost model'!N692)),'Cost model'!N692,'Cost model'!M692)</f>
        <v>9.5</v>
      </c>
      <c r="K9731" s="14" t="n">
        <f aca="false">J9731-H9731</f>
        <v>-14.48</v>
      </c>
      <c r="L9731" s="14" t="n">
        <f aca="false">G9731-H9731</f>
        <v>-14.48</v>
      </c>
    </row>
    <row r="9732" customFormat="false" ht="15" hidden="false" customHeight="false" outlineLevel="0" collapsed="false">
      <c r="A9732" s="2" t="s">
        <v>142</v>
      </c>
      <c r="B9732" s="2" t="s">
        <v>142</v>
      </c>
      <c r="C9732" s="2" t="s">
        <v>47</v>
      </c>
      <c r="D9732" s="2" t="s">
        <v>10</v>
      </c>
      <c r="E9732" s="2" t="s">
        <v>74</v>
      </c>
      <c r="F9732" s="2" t="s">
        <v>977</v>
      </c>
      <c r="G9732" s="14" t="n">
        <v>9.5</v>
      </c>
      <c r="H9732" s="14" t="n">
        <v>6.45</v>
      </c>
      <c r="I9732" s="14" t="n">
        <v>9.5</v>
      </c>
      <c r="J9732" s="23" t="n">
        <f aca="false">IF(AND(E9732="Priority",ISNUMBER('Cost model'!N632)),'Cost model'!N632,'Cost model'!M632)</f>
        <v>9.5</v>
      </c>
      <c r="K9732" s="14" t="n">
        <f aca="false">J9732-H9732</f>
        <v>3.05</v>
      </c>
      <c r="L9732" s="14" t="n">
        <f aca="false">G9732-H9732</f>
        <v>3.05</v>
      </c>
    </row>
    <row r="9733" customFormat="false" ht="15" hidden="false" customHeight="false" outlineLevel="0" collapsed="false">
      <c r="A9733" s="2" t="s">
        <v>142</v>
      </c>
      <c r="B9733" s="2" t="s">
        <v>142</v>
      </c>
      <c r="C9733" s="2" t="s">
        <v>49</v>
      </c>
      <c r="D9733" s="2" t="s">
        <v>12</v>
      </c>
      <c r="E9733" s="2" t="s">
        <v>74</v>
      </c>
      <c r="F9733" s="2" t="s">
        <v>977</v>
      </c>
      <c r="G9733" s="14" t="n">
        <v>19.5</v>
      </c>
      <c r="H9733" s="14" t="n">
        <v>25.42</v>
      </c>
      <c r="I9733" s="14" t="n">
        <v>19.5</v>
      </c>
      <c r="J9733" s="23" t="n">
        <f aca="false">IF(AND(E9733="Priority",ISNUMBER('Cost model'!N637)),'Cost model'!N637,'Cost model'!M637)</f>
        <v>45</v>
      </c>
      <c r="K9733" s="14" t="n">
        <f aca="false">J9733-H9733</f>
        <v>19.58</v>
      </c>
      <c r="L9733" s="14" t="n">
        <f aca="false">G9733-H9733</f>
        <v>-5.92</v>
      </c>
    </row>
    <row r="9734" customFormat="false" ht="15" hidden="false" customHeight="false" outlineLevel="0" collapsed="false">
      <c r="A9734" s="2" t="s">
        <v>174</v>
      </c>
      <c r="B9734" s="2" t="s">
        <v>174</v>
      </c>
      <c r="C9734" s="2" t="s">
        <v>49</v>
      </c>
      <c r="D9734" s="2" t="s">
        <v>12</v>
      </c>
      <c r="E9734" s="2" t="s">
        <v>74</v>
      </c>
      <c r="F9734" s="2" t="s">
        <v>977</v>
      </c>
      <c r="G9734" s="14" t="n">
        <v>19.5</v>
      </c>
      <c r="H9734" s="14" t="n">
        <v>43.44</v>
      </c>
      <c r="I9734" s="14" t="n">
        <v>19.5</v>
      </c>
      <c r="J9734" s="23" t="n">
        <f aca="false">IF(AND(E9734="Priority",ISNUMBER('Cost model'!N172)),'Cost model'!N172,'Cost model'!M172)</f>
        <v>45</v>
      </c>
      <c r="K9734" s="14" t="n">
        <f aca="false">J9734-H9734</f>
        <v>1.56</v>
      </c>
      <c r="L9734" s="14" t="n">
        <f aca="false">G9734-H9734</f>
        <v>-23.94</v>
      </c>
    </row>
    <row r="9735" customFormat="false" ht="15" hidden="false" customHeight="false" outlineLevel="0" collapsed="false">
      <c r="A9735" s="2" t="s">
        <v>142</v>
      </c>
      <c r="B9735" s="2" t="s">
        <v>158</v>
      </c>
      <c r="C9735" s="2" t="s">
        <v>47</v>
      </c>
      <c r="D9735" s="2" t="s">
        <v>10</v>
      </c>
      <c r="E9735" s="2" t="s">
        <v>74</v>
      </c>
      <c r="F9735" s="2" t="s">
        <v>976</v>
      </c>
      <c r="G9735" s="14" t="n">
        <v>9.5</v>
      </c>
      <c r="H9735" s="14" t="n">
        <v>9.67</v>
      </c>
      <c r="I9735" s="14" t="n">
        <v>14.5</v>
      </c>
      <c r="J9735" s="23" t="n">
        <f aca="false">IF(AND(E9735="Priority",ISNUMBER('Cost model'!N647)),'Cost model'!N647,'Cost model'!M647)</f>
        <v>13.5</v>
      </c>
      <c r="K9735" s="14" t="n">
        <f aca="false">J9735-H9735</f>
        <v>3.83</v>
      </c>
      <c r="L9735" s="14" t="n">
        <f aca="false">G9735-H9735</f>
        <v>-0.17</v>
      </c>
    </row>
    <row r="9736" customFormat="false" ht="15" hidden="false" customHeight="false" outlineLevel="0" collapsed="false">
      <c r="A9736" s="2" t="s">
        <v>221</v>
      </c>
      <c r="B9736" s="2" t="s">
        <v>221</v>
      </c>
      <c r="C9736" s="2" t="s">
        <v>47</v>
      </c>
      <c r="D9736" s="2" t="s">
        <v>10</v>
      </c>
      <c r="E9736" s="2" t="s">
        <v>83</v>
      </c>
      <c r="F9736" s="2" t="s">
        <v>977</v>
      </c>
      <c r="G9736" s="14" t="n">
        <v>14.5</v>
      </c>
      <c r="H9736" s="14" t="n">
        <v>14.1</v>
      </c>
      <c r="I9736" s="14" t="n">
        <v>14.5</v>
      </c>
      <c r="J9736" s="23" t="n">
        <f aca="false">IF(AND(E9736="Priority",ISNUMBER('Cost model'!N737)),'Cost model'!N737,'Cost model'!M737)</f>
        <v>13.5</v>
      </c>
      <c r="K9736" s="14" t="n">
        <f aca="false">J9736-H9736</f>
        <v>-0.6</v>
      </c>
      <c r="L9736" s="14" t="n">
        <f aca="false">G9736-H9736</f>
        <v>0.4</v>
      </c>
    </row>
    <row r="9737" customFormat="false" ht="15" hidden="false" customHeight="false" outlineLevel="0" collapsed="false">
      <c r="A9737" s="2" t="s">
        <v>174</v>
      </c>
      <c r="B9737" s="2" t="s">
        <v>174</v>
      </c>
      <c r="C9737" s="2" t="s">
        <v>48</v>
      </c>
      <c r="D9737" s="2" t="s">
        <v>12</v>
      </c>
      <c r="E9737" s="2" t="s">
        <v>74</v>
      </c>
      <c r="F9737" s="2" t="s">
        <v>977</v>
      </c>
      <c r="G9737" s="14" t="n">
        <v>12.5</v>
      </c>
      <c r="H9737" s="14" t="n">
        <v>28.6</v>
      </c>
      <c r="I9737" s="14" t="n">
        <v>12.5</v>
      </c>
      <c r="J9737" s="23" t="n">
        <f aca="false">IF(AND(E9737="Priority",ISNUMBER('Cost model'!N171)),'Cost model'!N171,'Cost model'!M171)</f>
        <v>40</v>
      </c>
      <c r="K9737" s="14" t="n">
        <f aca="false">J9737-H9737</f>
        <v>11.4</v>
      </c>
      <c r="L9737" s="14" t="n">
        <f aca="false">G9737-H9737</f>
        <v>-16.1</v>
      </c>
    </row>
    <row r="9738" customFormat="false" ht="15" hidden="false" customHeight="false" outlineLevel="0" collapsed="false">
      <c r="A9738" s="2" t="s">
        <v>158</v>
      </c>
      <c r="B9738" s="2" t="s">
        <v>142</v>
      </c>
      <c r="C9738" s="2" t="s">
        <v>47</v>
      </c>
      <c r="D9738" s="2" t="s">
        <v>12</v>
      </c>
      <c r="E9738" s="2" t="s">
        <v>74</v>
      </c>
      <c r="F9738" s="2" t="s">
        <v>976</v>
      </c>
      <c r="G9738" s="14" t="n">
        <v>9.5</v>
      </c>
      <c r="H9738" s="14" t="n">
        <v>41.92</v>
      </c>
      <c r="I9738" s="14" t="n">
        <v>19.5</v>
      </c>
      <c r="J9738" s="23" t="n">
        <f aca="false">IF(AND(E9738="Priority",ISNUMBER('Cost model'!N440)),'Cost model'!N440,'Cost model'!M440)</f>
        <v>45</v>
      </c>
      <c r="K9738" s="14" t="n">
        <f aca="false">J9738-H9738</f>
        <v>3.08</v>
      </c>
      <c r="L9738" s="14" t="n">
        <f aca="false">G9738-H9738</f>
        <v>-32.42</v>
      </c>
    </row>
    <row r="9739" customFormat="false" ht="15" hidden="false" customHeight="false" outlineLevel="0" collapsed="false">
      <c r="A9739" s="2" t="s">
        <v>221</v>
      </c>
      <c r="B9739" s="2" t="s">
        <v>221</v>
      </c>
      <c r="C9739" s="2" t="s">
        <v>49</v>
      </c>
      <c r="D9739" s="2" t="s">
        <v>12</v>
      </c>
      <c r="E9739" s="2" t="s">
        <v>83</v>
      </c>
      <c r="F9739" s="2" t="s">
        <v>977</v>
      </c>
      <c r="G9739" s="14" t="n">
        <v>29.5</v>
      </c>
      <c r="H9739" s="14" t="n">
        <v>68.37</v>
      </c>
      <c r="I9739" s="14" t="n">
        <v>29.5</v>
      </c>
      <c r="J9739" s="23" t="n">
        <f aca="false">IF(AND(E9739="Priority",ISNUMBER('Cost model'!N742)),'Cost model'!N742,'Cost model'!M742)</f>
        <v>80</v>
      </c>
      <c r="K9739" s="14" t="n">
        <f aca="false">J9739-H9739</f>
        <v>11.63</v>
      </c>
      <c r="L9739" s="14" t="n">
        <f aca="false">G9739-H9739</f>
        <v>-38.87</v>
      </c>
    </row>
    <row r="9740" customFormat="false" ht="15" hidden="false" customHeight="false" outlineLevel="0" collapsed="false">
      <c r="A9740" s="2" t="s">
        <v>124</v>
      </c>
      <c r="B9740" s="2" t="s">
        <v>124</v>
      </c>
      <c r="C9740" s="2" t="s">
        <v>47</v>
      </c>
      <c r="D9740" s="2" t="s">
        <v>14</v>
      </c>
      <c r="E9740" s="2" t="s">
        <v>74</v>
      </c>
      <c r="F9740" s="2" t="s">
        <v>977</v>
      </c>
      <c r="G9740" s="14" t="n">
        <v>25</v>
      </c>
      <c r="H9740" s="14" t="n">
        <v>180.09</v>
      </c>
      <c r="I9740" s="14" t="n">
        <v>25</v>
      </c>
      <c r="J9740" s="23" t="n">
        <f aca="false">IF(AND(E9740="Priority",ISNUMBER('Cost model'!N326)),'Cost model'!N326,'Cost model'!M326)</f>
        <v>110</v>
      </c>
      <c r="K9740" s="14" t="n">
        <f aca="false">J9740-H9740</f>
        <v>-70.09</v>
      </c>
      <c r="L9740" s="14" t="n">
        <f aca="false">G9740-H9740</f>
        <v>-155.09</v>
      </c>
    </row>
    <row r="9741" customFormat="false" ht="15" hidden="false" customHeight="false" outlineLevel="0" collapsed="false">
      <c r="A9741" s="2" t="s">
        <v>221</v>
      </c>
      <c r="B9741" s="2" t="s">
        <v>124</v>
      </c>
      <c r="C9741" s="2" t="s">
        <v>47</v>
      </c>
      <c r="D9741" s="2" t="s">
        <v>13</v>
      </c>
      <c r="E9741" s="2" t="s">
        <v>74</v>
      </c>
      <c r="F9741" s="2" t="s">
        <v>976</v>
      </c>
      <c r="G9741" s="14" t="n">
        <v>19.5</v>
      </c>
      <c r="H9741" s="14" t="n">
        <v>107.84</v>
      </c>
      <c r="I9741" s="14" t="n">
        <v>45</v>
      </c>
      <c r="J9741" s="23" t="n">
        <f aca="false">IF(AND(E9741="Priority",ISNUMBER('Cost model'!N803)),'Cost model'!N803,'Cost model'!M803)</f>
        <v>120</v>
      </c>
      <c r="K9741" s="14" t="n">
        <f aca="false">J9741-H9741</f>
        <v>12.16</v>
      </c>
      <c r="L9741" s="14" t="n">
        <f aca="false">G9741-H9741</f>
        <v>-88.34</v>
      </c>
    </row>
    <row r="9742" customFormat="false" ht="15" hidden="false" customHeight="false" outlineLevel="0" collapsed="false">
      <c r="A9742" s="2" t="s">
        <v>174</v>
      </c>
      <c r="B9742" s="2" t="s">
        <v>174</v>
      </c>
      <c r="C9742" s="2" t="s">
        <v>48</v>
      </c>
      <c r="D9742" s="2" t="s">
        <v>12</v>
      </c>
      <c r="E9742" s="2" t="s">
        <v>74</v>
      </c>
      <c r="F9742" s="2" t="s">
        <v>977</v>
      </c>
      <c r="G9742" s="14" t="n">
        <v>12.5</v>
      </c>
      <c r="H9742" s="14" t="n">
        <v>25.42</v>
      </c>
      <c r="I9742" s="14" t="n">
        <v>12.5</v>
      </c>
      <c r="J9742" s="23" t="n">
        <f aca="false">IF(AND(E9742="Priority",ISNUMBER('Cost model'!N171)),'Cost model'!N171,'Cost model'!M171)</f>
        <v>40</v>
      </c>
      <c r="K9742" s="14" t="n">
        <f aca="false">J9742-H9742</f>
        <v>14.58</v>
      </c>
      <c r="L9742" s="14" t="n">
        <f aca="false">G9742-H9742</f>
        <v>-12.92</v>
      </c>
    </row>
    <row r="9743" customFormat="false" ht="15" hidden="false" customHeight="false" outlineLevel="0" collapsed="false">
      <c r="A9743" s="2" t="s">
        <v>158</v>
      </c>
      <c r="B9743" s="2" t="s">
        <v>158</v>
      </c>
      <c r="C9743" s="2" t="s">
        <v>49</v>
      </c>
      <c r="D9743" s="2" t="s">
        <v>10</v>
      </c>
      <c r="E9743" s="2" t="s">
        <v>74</v>
      </c>
      <c r="F9743" s="2" t="s">
        <v>977</v>
      </c>
      <c r="G9743" s="14" t="n">
        <v>19.5</v>
      </c>
      <c r="H9743" s="14" t="n">
        <v>34.89</v>
      </c>
      <c r="I9743" s="14" t="n">
        <v>17.5</v>
      </c>
      <c r="J9743" s="23" t="n">
        <f aca="false">IF(AND(E9743="Priority",ISNUMBER('Cost model'!N424)),'Cost model'!N424,'Cost model'!M424)</f>
        <v>16.5</v>
      </c>
      <c r="K9743" s="14" t="n">
        <f aca="false">J9743-H9743</f>
        <v>-18.39</v>
      </c>
      <c r="L9743" s="14" t="n">
        <f aca="false">G9743-H9743</f>
        <v>-15.39</v>
      </c>
    </row>
    <row r="9744" customFormat="false" ht="15" hidden="false" customHeight="false" outlineLevel="0" collapsed="false">
      <c r="A9744" s="2" t="s">
        <v>158</v>
      </c>
      <c r="B9744" s="2" t="s">
        <v>158</v>
      </c>
      <c r="C9744" s="2" t="s">
        <v>47</v>
      </c>
      <c r="D9744" s="2" t="s">
        <v>10</v>
      </c>
      <c r="E9744" s="2" t="s">
        <v>83</v>
      </c>
      <c r="F9744" s="2" t="s">
        <v>977</v>
      </c>
      <c r="G9744" s="14" t="n">
        <v>14.5</v>
      </c>
      <c r="H9744" s="14" t="n">
        <v>8.17</v>
      </c>
      <c r="I9744" s="14" t="n">
        <v>14.5</v>
      </c>
      <c r="J9744" s="23" t="n">
        <f aca="false">IF(AND(E9744="Priority",ISNUMBER('Cost model'!N422)),'Cost model'!N422,'Cost model'!M422)</f>
        <v>13.5</v>
      </c>
      <c r="K9744" s="14" t="n">
        <f aca="false">J9744-H9744</f>
        <v>5.33</v>
      </c>
      <c r="L9744" s="14" t="n">
        <f aca="false">G9744-H9744</f>
        <v>6.33</v>
      </c>
    </row>
    <row r="9745" customFormat="false" ht="15" hidden="false" customHeight="false" outlineLevel="0" collapsed="false">
      <c r="A9745" s="2" t="s">
        <v>174</v>
      </c>
      <c r="B9745" s="2" t="s">
        <v>142</v>
      </c>
      <c r="C9745" s="2" t="s">
        <v>47</v>
      </c>
      <c r="D9745" s="2" t="s">
        <v>13</v>
      </c>
      <c r="E9745" s="2" t="s">
        <v>74</v>
      </c>
      <c r="F9745" s="2" t="s">
        <v>976</v>
      </c>
      <c r="G9745" s="14" t="n">
        <v>19</v>
      </c>
      <c r="H9745" s="14" t="n">
        <v>80.55</v>
      </c>
      <c r="I9745" s="14" t="n">
        <v>19</v>
      </c>
      <c r="J9745" s="23" t="n">
        <f aca="false">IF(AND(E9745="Priority",ISNUMBER('Cost model'!N128)),'Cost model'!N128,'Cost model'!M128)</f>
        <v>65</v>
      </c>
      <c r="K9745" s="14" t="n">
        <f aca="false">J9745-H9745</f>
        <v>-15.55</v>
      </c>
      <c r="L9745" s="14" t="n">
        <f aca="false">G9745-H9745</f>
        <v>-61.55</v>
      </c>
    </row>
    <row r="9746" customFormat="false" ht="15" hidden="false" customHeight="false" outlineLevel="0" collapsed="false">
      <c r="A9746" s="2" t="s">
        <v>205</v>
      </c>
      <c r="B9746" s="2" t="s">
        <v>142</v>
      </c>
      <c r="C9746" s="2" t="s">
        <v>48</v>
      </c>
      <c r="D9746" s="2" t="s">
        <v>10</v>
      </c>
      <c r="E9746" s="2" t="s">
        <v>74</v>
      </c>
      <c r="F9746" s="2" t="s">
        <v>976</v>
      </c>
      <c r="G9746" s="14" t="n">
        <v>14.5</v>
      </c>
      <c r="H9746" s="14" t="n">
        <v>11.61</v>
      </c>
      <c r="I9746" s="14" t="n">
        <v>14.5</v>
      </c>
      <c r="J9746" s="23" t="n">
        <f aca="false">IF(AND(E9746="Priority",ISNUMBER('Cost model'!N543)),'Cost model'!N543,'Cost model'!M543)</f>
        <v>18.5</v>
      </c>
      <c r="K9746" s="14" t="n">
        <f aca="false">J9746-H9746</f>
        <v>6.89</v>
      </c>
      <c r="L9746" s="14" t="n">
        <f aca="false">G9746-H9746</f>
        <v>2.89</v>
      </c>
    </row>
    <row r="9747" customFormat="false" ht="15" hidden="false" customHeight="false" outlineLevel="0" collapsed="false">
      <c r="A9747" s="2" t="s">
        <v>142</v>
      </c>
      <c r="B9747" s="2" t="s">
        <v>142</v>
      </c>
      <c r="C9747" s="2" t="s">
        <v>47</v>
      </c>
      <c r="D9747" s="2" t="s">
        <v>12</v>
      </c>
      <c r="E9747" s="2" t="s">
        <v>74</v>
      </c>
      <c r="F9747" s="2" t="s">
        <v>977</v>
      </c>
      <c r="G9747" s="14" t="n">
        <v>9.5</v>
      </c>
      <c r="H9747" s="14" t="n">
        <v>46.43</v>
      </c>
      <c r="I9747" s="14" t="n">
        <v>9.5</v>
      </c>
      <c r="J9747" s="23" t="n">
        <f aca="false">IF(AND(E9747="Priority",ISNUMBER('Cost model'!N635)),'Cost model'!N635,'Cost model'!M635)</f>
        <v>30.5</v>
      </c>
      <c r="K9747" s="14" t="n">
        <f aca="false">J9747-H9747</f>
        <v>-15.93</v>
      </c>
      <c r="L9747" s="14" t="n">
        <f aca="false">G9747-H9747</f>
        <v>-36.93</v>
      </c>
    </row>
    <row r="9748" customFormat="false" ht="15" hidden="false" customHeight="false" outlineLevel="0" collapsed="false">
      <c r="A9748" s="2" t="s">
        <v>221</v>
      </c>
      <c r="B9748" s="2" t="s">
        <v>221</v>
      </c>
      <c r="C9748" s="2" t="s">
        <v>47</v>
      </c>
      <c r="D9748" s="2" t="s">
        <v>12</v>
      </c>
      <c r="E9748" s="2" t="s">
        <v>74</v>
      </c>
      <c r="F9748" s="2" t="s">
        <v>977</v>
      </c>
      <c r="G9748" s="14" t="n">
        <v>9.5</v>
      </c>
      <c r="H9748" s="14" t="n">
        <v>24.95</v>
      </c>
      <c r="I9748" s="14" t="n">
        <v>9.5</v>
      </c>
      <c r="J9748" s="23" t="n">
        <f aca="false">IF(AND(E9748="Priority",ISNUMBER('Cost model'!N740)),'Cost model'!N740,'Cost model'!M740)</f>
        <v>22.5</v>
      </c>
      <c r="K9748" s="14" t="n">
        <f aca="false">J9748-H9748</f>
        <v>-2.45</v>
      </c>
      <c r="L9748" s="14" t="n">
        <f aca="false">G9748-H9748</f>
        <v>-15.45</v>
      </c>
    </row>
    <row r="9749" customFormat="false" ht="15" hidden="false" customHeight="false" outlineLevel="0" collapsed="false">
      <c r="A9749" s="2" t="s">
        <v>142</v>
      </c>
      <c r="B9749" s="2" t="s">
        <v>158</v>
      </c>
      <c r="C9749" s="2" t="s">
        <v>47</v>
      </c>
      <c r="D9749" s="2" t="s">
        <v>13</v>
      </c>
      <c r="E9749" s="2" t="s">
        <v>74</v>
      </c>
      <c r="F9749" s="2" t="s">
        <v>976</v>
      </c>
      <c r="G9749" s="14" t="n">
        <v>19</v>
      </c>
      <c r="H9749" s="14" t="n">
        <v>88.92</v>
      </c>
      <c r="I9749" s="14" t="n">
        <v>24.5</v>
      </c>
      <c r="J9749" s="23" t="n">
        <f aca="false">IF(AND(E9749="Priority",ISNUMBER('Cost model'!N653)),'Cost model'!N653,'Cost model'!M653)</f>
        <v>70</v>
      </c>
      <c r="K9749" s="14" t="n">
        <f aca="false">J9749-H9749</f>
        <v>-18.92</v>
      </c>
      <c r="L9749" s="14" t="n">
        <f aca="false">G9749-H9749</f>
        <v>-69.92</v>
      </c>
    </row>
    <row r="9750" customFormat="false" ht="15" hidden="false" customHeight="false" outlineLevel="0" collapsed="false">
      <c r="A9750" s="2" t="s">
        <v>174</v>
      </c>
      <c r="B9750" s="2" t="s">
        <v>174</v>
      </c>
      <c r="C9750" s="2" t="s">
        <v>49</v>
      </c>
      <c r="D9750" s="2" t="s">
        <v>10</v>
      </c>
      <c r="E9750" s="2" t="s">
        <v>74</v>
      </c>
      <c r="F9750" s="2" t="s">
        <v>977</v>
      </c>
      <c r="G9750" s="14" t="n">
        <v>17.5</v>
      </c>
      <c r="H9750" s="14" t="n">
        <v>11.23</v>
      </c>
      <c r="I9750" s="14" t="n">
        <v>17.5</v>
      </c>
      <c r="J9750" s="23" t="n">
        <f aca="false">IF(AND(E9750="Priority",ISNUMBER('Cost model'!N169)),'Cost model'!N169,'Cost model'!M169)</f>
        <v>18.5</v>
      </c>
      <c r="K9750" s="14" t="n">
        <f aca="false">J9750-H9750</f>
        <v>7.27</v>
      </c>
      <c r="L9750" s="14" t="n">
        <f aca="false">G9750-H9750</f>
        <v>6.27</v>
      </c>
    </row>
    <row r="9751" customFormat="false" ht="15" hidden="false" customHeight="false" outlineLevel="0" collapsed="false">
      <c r="A9751" s="2" t="s">
        <v>142</v>
      </c>
      <c r="B9751" s="2" t="s">
        <v>142</v>
      </c>
      <c r="C9751" s="2" t="s">
        <v>49</v>
      </c>
      <c r="D9751" s="2" t="s">
        <v>12</v>
      </c>
      <c r="E9751" s="2" t="s">
        <v>74</v>
      </c>
      <c r="F9751" s="2" t="s">
        <v>977</v>
      </c>
      <c r="G9751" s="14" t="n">
        <v>19.5</v>
      </c>
      <c r="H9751" s="14" t="n">
        <v>41.92</v>
      </c>
      <c r="I9751" s="14" t="n">
        <v>19.5</v>
      </c>
      <c r="J9751" s="23" t="n">
        <f aca="false">IF(AND(E9751="Priority",ISNUMBER('Cost model'!N637)),'Cost model'!N637,'Cost model'!M637)</f>
        <v>45</v>
      </c>
      <c r="K9751" s="14" t="n">
        <f aca="false">J9751-H9751</f>
        <v>3.08</v>
      </c>
      <c r="L9751" s="14" t="n">
        <f aca="false">G9751-H9751</f>
        <v>-22.42</v>
      </c>
    </row>
    <row r="9752" customFormat="false" ht="15" hidden="false" customHeight="false" outlineLevel="0" collapsed="false">
      <c r="A9752" s="2" t="s">
        <v>174</v>
      </c>
      <c r="B9752" s="2" t="s">
        <v>142</v>
      </c>
      <c r="C9752" s="2" t="s">
        <v>49</v>
      </c>
      <c r="D9752" s="2" t="s">
        <v>12</v>
      </c>
      <c r="E9752" s="2" t="s">
        <v>74</v>
      </c>
      <c r="F9752" s="2" t="s">
        <v>976</v>
      </c>
      <c r="G9752" s="14" t="n">
        <v>19.5</v>
      </c>
      <c r="H9752" s="14" t="n">
        <v>18.62</v>
      </c>
      <c r="I9752" s="14" t="n">
        <v>19.5</v>
      </c>
      <c r="J9752" s="23" t="n">
        <f aca="false">IF(AND(E9752="Priority",ISNUMBER('Cost model'!N127)),'Cost model'!N127,'Cost model'!M127)</f>
        <v>50</v>
      </c>
      <c r="K9752" s="14" t="n">
        <f aca="false">J9752-H9752</f>
        <v>31.38</v>
      </c>
      <c r="L9752" s="14" t="n">
        <f aca="false">G9752-H9752</f>
        <v>0.879999999999999</v>
      </c>
    </row>
    <row r="9753" customFormat="false" ht="15" hidden="false" customHeight="false" outlineLevel="0" collapsed="false">
      <c r="A9753" s="2" t="s">
        <v>174</v>
      </c>
      <c r="B9753" s="2" t="s">
        <v>142</v>
      </c>
      <c r="C9753" s="2" t="s">
        <v>48</v>
      </c>
      <c r="D9753" s="2" t="s">
        <v>12</v>
      </c>
      <c r="E9753" s="2" t="s">
        <v>83</v>
      </c>
      <c r="F9753" s="2" t="s">
        <v>976</v>
      </c>
      <c r="G9753" s="14" t="n">
        <v>19.5</v>
      </c>
      <c r="H9753" s="14" t="n">
        <v>114.53</v>
      </c>
      <c r="I9753" s="14" t="n">
        <v>19.5</v>
      </c>
      <c r="J9753" s="23" t="n">
        <f aca="false">IF(AND(E9753="Priority",ISNUMBER('Cost model'!N126)),'Cost model'!N126,'Cost model'!M126)</f>
        <v>60</v>
      </c>
      <c r="K9753" s="14" t="n">
        <f aca="false">J9753-H9753</f>
        <v>-54.53</v>
      </c>
      <c r="L9753" s="14" t="n">
        <f aca="false">G9753-H9753</f>
        <v>-95.03</v>
      </c>
    </row>
    <row r="9754" customFormat="false" ht="15" hidden="false" customHeight="false" outlineLevel="0" collapsed="false">
      <c r="A9754" s="2" t="s">
        <v>124</v>
      </c>
      <c r="B9754" s="2" t="s">
        <v>124</v>
      </c>
      <c r="C9754" s="2" t="s">
        <v>48</v>
      </c>
      <c r="D9754" s="2" t="s">
        <v>10</v>
      </c>
      <c r="E9754" s="2" t="s">
        <v>74</v>
      </c>
      <c r="F9754" s="2" t="s">
        <v>977</v>
      </c>
      <c r="G9754" s="14" t="n">
        <v>12.5</v>
      </c>
      <c r="H9754" s="14" t="n">
        <v>10.78</v>
      </c>
      <c r="I9754" s="14" t="n">
        <v>12.5</v>
      </c>
      <c r="J9754" s="23" t="n">
        <f aca="false">IF(AND(E9754="Priority",ISNUMBER('Cost model'!N318)),'Cost model'!N318,'Cost model'!M318)</f>
        <v>14.5</v>
      </c>
      <c r="K9754" s="14" t="n">
        <f aca="false">J9754-H9754</f>
        <v>3.72</v>
      </c>
      <c r="L9754" s="14" t="n">
        <f aca="false">G9754-H9754</f>
        <v>1.72</v>
      </c>
    </row>
    <row r="9755" customFormat="false" ht="15" hidden="false" customHeight="false" outlineLevel="0" collapsed="false">
      <c r="A9755" s="2" t="s">
        <v>124</v>
      </c>
      <c r="B9755" s="2" t="s">
        <v>124</v>
      </c>
      <c r="C9755" s="2" t="s">
        <v>47</v>
      </c>
      <c r="D9755" s="2" t="s">
        <v>10</v>
      </c>
      <c r="E9755" s="2" t="s">
        <v>74</v>
      </c>
      <c r="F9755" s="2" t="s">
        <v>977</v>
      </c>
      <c r="G9755" s="14" t="n">
        <v>9.5</v>
      </c>
      <c r="H9755" s="14" t="n">
        <v>7.62</v>
      </c>
      <c r="I9755" s="14" t="n">
        <v>9.5</v>
      </c>
      <c r="J9755" s="23" t="n">
        <f aca="false">IF(AND(E9755="Priority",ISNUMBER('Cost model'!N317)),'Cost model'!N317,'Cost model'!M317)</f>
        <v>10.5</v>
      </c>
      <c r="K9755" s="14" t="n">
        <f aca="false">J9755-H9755</f>
        <v>2.88</v>
      </c>
      <c r="L9755" s="14" t="n">
        <f aca="false">G9755-H9755</f>
        <v>1.88</v>
      </c>
    </row>
    <row r="9756" customFormat="false" ht="15" hidden="false" customHeight="false" outlineLevel="0" collapsed="false">
      <c r="A9756" s="2" t="s">
        <v>221</v>
      </c>
      <c r="B9756" s="2" t="s">
        <v>221</v>
      </c>
      <c r="C9756" s="2" t="s">
        <v>49</v>
      </c>
      <c r="D9756" s="2" t="s">
        <v>14</v>
      </c>
      <c r="E9756" s="2" t="s">
        <v>74</v>
      </c>
      <c r="F9756" s="2" t="s">
        <v>977</v>
      </c>
      <c r="G9756" s="14" t="n">
        <v>125</v>
      </c>
      <c r="H9756" s="14" t="n">
        <v>538.21</v>
      </c>
      <c r="I9756" s="14" t="n">
        <v>125</v>
      </c>
      <c r="J9756" s="23" t="n">
        <f aca="false">IF(AND(E9756="Priority",ISNUMBER('Cost model'!N748)),'Cost model'!N748,'Cost model'!M748)</f>
        <v>235</v>
      </c>
      <c r="K9756" s="14" t="n">
        <f aca="false">J9756-H9756</f>
        <v>-303.21</v>
      </c>
      <c r="L9756" s="14" t="n">
        <f aca="false">G9756-H9756</f>
        <v>-413.21</v>
      </c>
    </row>
    <row r="9757" customFormat="false" ht="15" hidden="false" customHeight="false" outlineLevel="0" collapsed="false">
      <c r="A9757" s="2" t="s">
        <v>124</v>
      </c>
      <c r="B9757" s="2" t="s">
        <v>124</v>
      </c>
      <c r="C9757" s="2" t="s">
        <v>48</v>
      </c>
      <c r="D9757" s="2" t="s">
        <v>12</v>
      </c>
      <c r="E9757" s="2" t="s">
        <v>74</v>
      </c>
      <c r="F9757" s="2" t="s">
        <v>977</v>
      </c>
      <c r="G9757" s="14" t="n">
        <v>12.5</v>
      </c>
      <c r="H9757" s="14" t="n">
        <v>28.01</v>
      </c>
      <c r="I9757" s="14" t="n">
        <v>12.5</v>
      </c>
      <c r="J9757" s="23" t="n">
        <f aca="false">IF(AND(E9757="Priority",ISNUMBER('Cost model'!N321)),'Cost model'!N321,'Cost model'!M321)</f>
        <v>40</v>
      </c>
      <c r="K9757" s="14" t="n">
        <f aca="false">J9757-H9757</f>
        <v>11.99</v>
      </c>
      <c r="L9757" s="14" t="n">
        <f aca="false">G9757-H9757</f>
        <v>-15.51</v>
      </c>
    </row>
    <row r="9758" customFormat="false" ht="15" hidden="false" customHeight="false" outlineLevel="0" collapsed="false">
      <c r="A9758" s="2" t="s">
        <v>174</v>
      </c>
      <c r="B9758" s="2" t="s">
        <v>174</v>
      </c>
      <c r="C9758" s="2" t="s">
        <v>48</v>
      </c>
      <c r="D9758" s="2" t="s">
        <v>12</v>
      </c>
      <c r="E9758" s="2" t="s">
        <v>74</v>
      </c>
      <c r="F9758" s="2" t="s">
        <v>977</v>
      </c>
      <c r="G9758" s="14" t="n">
        <v>12.5</v>
      </c>
      <c r="H9758" s="14" t="n">
        <v>25.42</v>
      </c>
      <c r="I9758" s="14" t="n">
        <v>12.5</v>
      </c>
      <c r="J9758" s="23" t="n">
        <f aca="false">IF(AND(E9758="Priority",ISNUMBER('Cost model'!N171)),'Cost model'!N171,'Cost model'!M171)</f>
        <v>40</v>
      </c>
      <c r="K9758" s="14" t="n">
        <f aca="false">J9758-H9758</f>
        <v>14.58</v>
      </c>
      <c r="L9758" s="14" t="n">
        <f aca="false">G9758-H9758</f>
        <v>-12.92</v>
      </c>
    </row>
    <row r="9759" customFormat="false" ht="15" hidden="false" customHeight="false" outlineLevel="0" collapsed="false">
      <c r="A9759" s="2" t="s">
        <v>142</v>
      </c>
      <c r="B9759" s="2" t="s">
        <v>124</v>
      </c>
      <c r="C9759" s="2" t="s">
        <v>48</v>
      </c>
      <c r="D9759" s="2" t="s">
        <v>12</v>
      </c>
      <c r="E9759" s="2" t="s">
        <v>74</v>
      </c>
      <c r="F9759" s="2" t="s">
        <v>976</v>
      </c>
      <c r="G9759" s="14" t="n">
        <v>12.5</v>
      </c>
      <c r="H9759" s="14" t="n">
        <v>30.28</v>
      </c>
      <c r="I9759" s="14" t="n">
        <v>19.5</v>
      </c>
      <c r="J9759" s="23" t="n">
        <f aca="false">IF(AND(E9759="Priority",ISNUMBER('Cost model'!N666)),'Cost model'!N666,'Cost model'!M666)</f>
        <v>45</v>
      </c>
      <c r="K9759" s="14" t="n">
        <f aca="false">J9759-H9759</f>
        <v>14.72</v>
      </c>
      <c r="L9759" s="14" t="n">
        <f aca="false">G9759-H9759</f>
        <v>-17.78</v>
      </c>
    </row>
    <row r="9760" customFormat="false" ht="15" hidden="false" customHeight="false" outlineLevel="0" collapsed="false">
      <c r="A9760" s="2" t="s">
        <v>174</v>
      </c>
      <c r="B9760" s="2" t="s">
        <v>142</v>
      </c>
      <c r="C9760" s="2" t="s">
        <v>48</v>
      </c>
      <c r="D9760" s="2" t="s">
        <v>12</v>
      </c>
      <c r="E9760" s="2" t="s">
        <v>83</v>
      </c>
      <c r="F9760" s="2" t="s">
        <v>976</v>
      </c>
      <c r="G9760" s="14" t="n">
        <v>19.5</v>
      </c>
      <c r="H9760" s="14" t="n">
        <v>98.03</v>
      </c>
      <c r="I9760" s="14" t="n">
        <v>19.5</v>
      </c>
      <c r="J9760" s="23" t="n">
        <f aca="false">IF(AND(E9760="Priority",ISNUMBER('Cost model'!N126)),'Cost model'!N126,'Cost model'!M126)</f>
        <v>60</v>
      </c>
      <c r="K9760" s="14" t="n">
        <f aca="false">J9760-H9760</f>
        <v>-38.03</v>
      </c>
      <c r="L9760" s="14" t="n">
        <f aca="false">G9760-H9760</f>
        <v>-78.53</v>
      </c>
    </row>
    <row r="9761" customFormat="false" ht="15" hidden="false" customHeight="false" outlineLevel="0" collapsed="false">
      <c r="A9761" s="2" t="s">
        <v>142</v>
      </c>
      <c r="B9761" s="2" t="s">
        <v>174</v>
      </c>
      <c r="C9761" s="2" t="s">
        <v>48</v>
      </c>
      <c r="D9761" s="2" t="s">
        <v>12</v>
      </c>
      <c r="E9761" s="2" t="s">
        <v>74</v>
      </c>
      <c r="F9761" s="2" t="s">
        <v>976</v>
      </c>
      <c r="G9761" s="14" t="n">
        <v>12.5</v>
      </c>
      <c r="H9761" s="14" t="n">
        <v>25.34</v>
      </c>
      <c r="I9761" s="14" t="n">
        <v>19.5</v>
      </c>
      <c r="J9761" s="23" t="n">
        <f aca="false">IF(AND(E9761="Priority",ISNUMBER('Cost model'!N696)),'Cost model'!N696,'Cost model'!M696)</f>
        <v>45</v>
      </c>
      <c r="K9761" s="14" t="n">
        <f aca="false">J9761-H9761</f>
        <v>19.66</v>
      </c>
      <c r="L9761" s="14" t="n">
        <f aca="false">G9761-H9761</f>
        <v>-12.84</v>
      </c>
    </row>
    <row r="9762" customFormat="false" ht="15" hidden="false" customHeight="false" outlineLevel="0" collapsed="false">
      <c r="A9762" s="2" t="s">
        <v>124</v>
      </c>
      <c r="B9762" s="2" t="s">
        <v>124</v>
      </c>
      <c r="C9762" s="2" t="s">
        <v>48</v>
      </c>
      <c r="D9762" s="2" t="s">
        <v>10</v>
      </c>
      <c r="E9762" s="2" t="s">
        <v>74</v>
      </c>
      <c r="F9762" s="2" t="s">
        <v>977</v>
      </c>
      <c r="G9762" s="14" t="n">
        <v>19</v>
      </c>
      <c r="H9762" s="14" t="n">
        <v>11.28</v>
      </c>
      <c r="I9762" s="14" t="n">
        <v>12.5</v>
      </c>
      <c r="J9762" s="23" t="n">
        <f aca="false">IF(AND(E9762="Priority",ISNUMBER('Cost model'!N318)),'Cost model'!N318,'Cost model'!M318)</f>
        <v>14.5</v>
      </c>
      <c r="K9762" s="14" t="n">
        <f aca="false">J9762-H9762</f>
        <v>3.22</v>
      </c>
      <c r="L9762" s="14" t="n">
        <f aca="false">G9762-H9762</f>
        <v>7.72</v>
      </c>
    </row>
    <row r="9763" customFormat="false" ht="15" hidden="false" customHeight="false" outlineLevel="0" collapsed="false">
      <c r="A9763" s="2" t="s">
        <v>174</v>
      </c>
      <c r="B9763" s="2" t="s">
        <v>142</v>
      </c>
      <c r="C9763" s="2" t="s">
        <v>48</v>
      </c>
      <c r="D9763" s="2" t="s">
        <v>13</v>
      </c>
      <c r="E9763" s="2" t="s">
        <v>74</v>
      </c>
      <c r="F9763" s="2" t="s">
        <v>976</v>
      </c>
      <c r="G9763" s="14" t="n">
        <v>24.5</v>
      </c>
      <c r="H9763" s="14" t="n">
        <v>42.66</v>
      </c>
      <c r="I9763" s="14" t="n">
        <v>24.5</v>
      </c>
      <c r="J9763" s="23" t="n">
        <f aca="false">IF(AND(E9763="Priority",ISNUMBER('Cost model'!N129)),'Cost model'!N129,'Cost model'!M129)</f>
        <v>75</v>
      </c>
      <c r="K9763" s="14" t="n">
        <f aca="false">J9763-H9763</f>
        <v>32.34</v>
      </c>
      <c r="L9763" s="14" t="n">
        <f aca="false">G9763-H9763</f>
        <v>-18.16</v>
      </c>
    </row>
    <row r="9764" customFormat="false" ht="15" hidden="false" customHeight="false" outlineLevel="0" collapsed="false">
      <c r="A9764" s="2" t="s">
        <v>174</v>
      </c>
      <c r="B9764" s="2" t="s">
        <v>174</v>
      </c>
      <c r="C9764" s="2" t="s">
        <v>47</v>
      </c>
      <c r="D9764" s="2" t="s">
        <v>10</v>
      </c>
      <c r="E9764" s="2" t="s">
        <v>74</v>
      </c>
      <c r="F9764" s="2" t="s">
        <v>977</v>
      </c>
      <c r="G9764" s="14" t="n">
        <v>9.5</v>
      </c>
      <c r="H9764" s="14" t="n">
        <v>6.82</v>
      </c>
      <c r="I9764" s="14" t="n">
        <v>9.5</v>
      </c>
      <c r="J9764" s="23" t="n">
        <f aca="false">IF(AND(E9764="Priority",ISNUMBER('Cost model'!N167)),'Cost model'!N167,'Cost model'!M167)</f>
        <v>8.5</v>
      </c>
      <c r="K9764" s="14" t="n">
        <f aca="false">J9764-H9764</f>
        <v>1.68</v>
      </c>
      <c r="L9764" s="14" t="n">
        <f aca="false">G9764-H9764</f>
        <v>2.68</v>
      </c>
    </row>
    <row r="9765" customFormat="false" ht="15" hidden="false" customHeight="false" outlineLevel="0" collapsed="false">
      <c r="A9765" s="2" t="s">
        <v>174</v>
      </c>
      <c r="B9765" s="2" t="s">
        <v>174</v>
      </c>
      <c r="C9765" s="2" t="s">
        <v>49</v>
      </c>
      <c r="D9765" s="2" t="s">
        <v>10</v>
      </c>
      <c r="E9765" s="2" t="s">
        <v>83</v>
      </c>
      <c r="F9765" s="2" t="s">
        <v>977</v>
      </c>
      <c r="G9765" s="14" t="n">
        <v>24.5</v>
      </c>
      <c r="H9765" s="14" t="n">
        <v>21.19</v>
      </c>
      <c r="I9765" s="14" t="n">
        <v>24.5</v>
      </c>
      <c r="J9765" s="23" t="n">
        <f aca="false">IF(AND(E9765="Priority",ISNUMBER('Cost model'!N169)),'Cost model'!N169,'Cost model'!M169)</f>
        <v>25.5</v>
      </c>
      <c r="K9765" s="14" t="n">
        <f aca="false">J9765-H9765</f>
        <v>4.31</v>
      </c>
      <c r="L9765" s="14" t="n">
        <f aca="false">G9765-H9765</f>
        <v>3.31</v>
      </c>
    </row>
    <row r="9766" customFormat="false" ht="15" hidden="false" customHeight="false" outlineLevel="0" collapsed="false">
      <c r="A9766" s="2" t="s">
        <v>124</v>
      </c>
      <c r="B9766" s="2" t="s">
        <v>158</v>
      </c>
      <c r="C9766" s="2" t="s">
        <v>48</v>
      </c>
      <c r="D9766" s="2" t="s">
        <v>10</v>
      </c>
      <c r="E9766" s="2" t="s">
        <v>74</v>
      </c>
      <c r="F9766" s="2" t="s">
        <v>976</v>
      </c>
      <c r="G9766" s="14" t="n">
        <v>12.5</v>
      </c>
      <c r="H9766" s="14" t="n">
        <v>11.58</v>
      </c>
      <c r="I9766" s="14" t="n">
        <v>14.5</v>
      </c>
      <c r="J9766" s="23" t="n">
        <f aca="false">IF(AND(E9766="Priority",ISNUMBER('Cost model'!N348)),'Cost model'!N348,'Cost model'!M348)</f>
        <v>17.5</v>
      </c>
      <c r="K9766" s="14" t="n">
        <f aca="false">J9766-H9766</f>
        <v>5.92</v>
      </c>
      <c r="L9766" s="14" t="n">
        <f aca="false">G9766-H9766</f>
        <v>0.92</v>
      </c>
    </row>
    <row r="9767" customFormat="false" ht="15" hidden="false" customHeight="false" outlineLevel="0" collapsed="false">
      <c r="A9767" s="2" t="s">
        <v>124</v>
      </c>
      <c r="B9767" s="2" t="s">
        <v>124</v>
      </c>
      <c r="C9767" s="2" t="s">
        <v>47</v>
      </c>
      <c r="D9767" s="2" t="s">
        <v>13</v>
      </c>
      <c r="E9767" s="2" t="s">
        <v>74</v>
      </c>
      <c r="F9767" s="2" t="s">
        <v>977</v>
      </c>
      <c r="G9767" s="14" t="n">
        <v>19</v>
      </c>
      <c r="H9767" s="14" t="n">
        <v>28.79</v>
      </c>
      <c r="I9767" s="14" t="n">
        <v>19</v>
      </c>
      <c r="J9767" s="23" t="n">
        <f aca="false">IF(AND(E9767="Priority",ISNUMBER('Cost model'!N323)),'Cost model'!N323,'Cost model'!M323)</f>
        <v>60</v>
      </c>
      <c r="K9767" s="14" t="n">
        <f aca="false">J9767-H9767</f>
        <v>31.21</v>
      </c>
      <c r="L9767" s="14" t="n">
        <f aca="false">G9767-H9767</f>
        <v>-9.79</v>
      </c>
    </row>
    <row r="9768" customFormat="false" ht="15" hidden="false" customHeight="false" outlineLevel="0" collapsed="false">
      <c r="A9768" s="2" t="s">
        <v>158</v>
      </c>
      <c r="B9768" s="2" t="s">
        <v>221</v>
      </c>
      <c r="C9768" s="2" t="s">
        <v>47</v>
      </c>
      <c r="D9768" s="2" t="s">
        <v>12</v>
      </c>
      <c r="E9768" s="2" t="s">
        <v>74</v>
      </c>
      <c r="F9768" s="2" t="s">
        <v>976</v>
      </c>
      <c r="G9768" s="14" t="n">
        <v>19.5</v>
      </c>
      <c r="H9768" s="14" t="n">
        <v>52.29</v>
      </c>
      <c r="I9768" s="14" t="n">
        <v>24.5</v>
      </c>
      <c r="J9768" s="23" t="n">
        <f aca="false">IF(AND(E9768="Priority",ISNUMBER('Cost model'!N470)),'Cost model'!N470,'Cost model'!M470)</f>
        <v>45</v>
      </c>
      <c r="K9768" s="14" t="n">
        <f aca="false">J9768-H9768</f>
        <v>-7.29</v>
      </c>
      <c r="L9768" s="14" t="n">
        <f aca="false">G9768-H9768</f>
        <v>-32.79</v>
      </c>
    </row>
    <row r="9769" customFormat="false" ht="15" hidden="false" customHeight="false" outlineLevel="0" collapsed="false">
      <c r="A9769" s="2" t="s">
        <v>174</v>
      </c>
      <c r="B9769" s="2" t="s">
        <v>174</v>
      </c>
      <c r="C9769" s="2" t="s">
        <v>47</v>
      </c>
      <c r="D9769" s="2" t="s">
        <v>10</v>
      </c>
      <c r="E9769" s="2" t="s">
        <v>74</v>
      </c>
      <c r="F9769" s="2" t="s">
        <v>977</v>
      </c>
      <c r="G9769" s="14" t="n">
        <v>17.5</v>
      </c>
      <c r="H9769" s="14" t="n">
        <v>23.98</v>
      </c>
      <c r="I9769" s="14" t="n">
        <v>9.5</v>
      </c>
      <c r="J9769" s="23" t="n">
        <f aca="false">IF(AND(E9769="Priority",ISNUMBER('Cost model'!N167)),'Cost model'!N167,'Cost model'!M167)</f>
        <v>8.5</v>
      </c>
      <c r="K9769" s="14" t="n">
        <f aca="false">J9769-H9769</f>
        <v>-15.48</v>
      </c>
      <c r="L9769" s="14" t="n">
        <f aca="false">G9769-H9769</f>
        <v>-6.48</v>
      </c>
    </row>
    <row r="9770" customFormat="false" ht="15" hidden="false" customHeight="false" outlineLevel="0" collapsed="false">
      <c r="A9770" s="2" t="s">
        <v>174</v>
      </c>
      <c r="B9770" s="2" t="s">
        <v>174</v>
      </c>
      <c r="C9770" s="2" t="s">
        <v>48</v>
      </c>
      <c r="D9770" s="2" t="s">
        <v>10</v>
      </c>
      <c r="E9770" s="2" t="s">
        <v>74</v>
      </c>
      <c r="F9770" s="2" t="s">
        <v>977</v>
      </c>
      <c r="G9770" s="14" t="n">
        <v>12.5</v>
      </c>
      <c r="H9770" s="14" t="n">
        <v>23.98</v>
      </c>
      <c r="I9770" s="14" t="n">
        <v>12.5</v>
      </c>
      <c r="J9770" s="23" t="n">
        <f aca="false">IF(AND(E9770="Priority",ISNUMBER('Cost model'!N168)),'Cost model'!N168,'Cost model'!M168)</f>
        <v>13.5</v>
      </c>
      <c r="K9770" s="14" t="n">
        <f aca="false">J9770-H9770</f>
        <v>-10.48</v>
      </c>
      <c r="L9770" s="14" t="n">
        <f aca="false">G9770-H9770</f>
        <v>-11.48</v>
      </c>
    </row>
    <row r="9771" customFormat="false" ht="15" hidden="false" customHeight="false" outlineLevel="0" collapsed="false">
      <c r="A9771" s="2" t="s">
        <v>142</v>
      </c>
      <c r="B9771" s="2" t="s">
        <v>142</v>
      </c>
      <c r="C9771" s="2" t="s">
        <v>49</v>
      </c>
      <c r="D9771" s="2" t="s">
        <v>10</v>
      </c>
      <c r="E9771" s="2" t="s">
        <v>83</v>
      </c>
      <c r="F9771" s="2" t="s">
        <v>977</v>
      </c>
      <c r="G9771" s="14" t="n">
        <v>24.5</v>
      </c>
      <c r="H9771" s="14" t="n">
        <v>23.98</v>
      </c>
      <c r="I9771" s="14" t="n">
        <v>24.5</v>
      </c>
      <c r="J9771" s="23" t="n">
        <f aca="false">IF(AND(E9771="Priority",ISNUMBER('Cost model'!N634)),'Cost model'!N634,'Cost model'!M634)</f>
        <v>21.5</v>
      </c>
      <c r="K9771" s="14" t="n">
        <f aca="false">J9771-H9771</f>
        <v>-2.48</v>
      </c>
      <c r="L9771" s="14" t="n">
        <f aca="false">G9771-H9771</f>
        <v>0.52</v>
      </c>
    </row>
    <row r="9772" customFormat="false" ht="15" hidden="false" customHeight="false" outlineLevel="0" collapsed="false">
      <c r="A9772" s="2" t="s">
        <v>174</v>
      </c>
      <c r="B9772" s="2" t="s">
        <v>174</v>
      </c>
      <c r="C9772" s="2" t="s">
        <v>49</v>
      </c>
      <c r="D9772" s="2" t="s">
        <v>14</v>
      </c>
      <c r="E9772" s="2" t="s">
        <v>74</v>
      </c>
      <c r="F9772" s="2" t="s">
        <v>977</v>
      </c>
      <c r="G9772" s="14" t="n">
        <v>85</v>
      </c>
      <c r="H9772" s="14" t="n">
        <v>85.58</v>
      </c>
      <c r="I9772" s="14" t="n">
        <v>85</v>
      </c>
      <c r="J9772" s="23" t="n">
        <f aca="false">IF(AND(E9772="Priority",ISNUMBER('Cost model'!N178)),'Cost model'!N178,'Cost model'!M178)</f>
        <v>145</v>
      </c>
      <c r="K9772" s="14" t="n">
        <f aca="false">J9772-H9772</f>
        <v>59.42</v>
      </c>
      <c r="L9772" s="14" t="n">
        <f aca="false">G9772-H9772</f>
        <v>-0.579999999999998</v>
      </c>
    </row>
    <row r="9773" customFormat="false" ht="15" hidden="false" customHeight="false" outlineLevel="0" collapsed="false">
      <c r="A9773" s="2" t="s">
        <v>124</v>
      </c>
      <c r="B9773" s="2" t="s">
        <v>124</v>
      </c>
      <c r="C9773" s="2" t="s">
        <v>48</v>
      </c>
      <c r="D9773" s="2" t="s">
        <v>12</v>
      </c>
      <c r="E9773" s="2" t="s">
        <v>74</v>
      </c>
      <c r="F9773" s="2" t="s">
        <v>977</v>
      </c>
      <c r="G9773" s="14" t="n">
        <v>12.5</v>
      </c>
      <c r="H9773" s="14" t="n">
        <v>65.14</v>
      </c>
      <c r="I9773" s="14" t="n">
        <v>12.5</v>
      </c>
      <c r="J9773" s="23" t="n">
        <f aca="false">IF(AND(E9773="Priority",ISNUMBER('Cost model'!N321)),'Cost model'!N321,'Cost model'!M321)</f>
        <v>40</v>
      </c>
      <c r="K9773" s="14" t="n">
        <f aca="false">J9773-H9773</f>
        <v>-25.14</v>
      </c>
      <c r="L9773" s="14" t="n">
        <f aca="false">G9773-H9773</f>
        <v>-52.64</v>
      </c>
    </row>
    <row r="9774" customFormat="false" ht="15" hidden="false" customHeight="false" outlineLevel="0" collapsed="false">
      <c r="A9774" s="2" t="s">
        <v>124</v>
      </c>
      <c r="B9774" s="2" t="s">
        <v>124</v>
      </c>
      <c r="C9774" s="2" t="s">
        <v>48</v>
      </c>
      <c r="D9774" s="2" t="s">
        <v>10</v>
      </c>
      <c r="E9774" s="2" t="s">
        <v>74</v>
      </c>
      <c r="F9774" s="2" t="s">
        <v>977</v>
      </c>
      <c r="G9774" s="14" t="n">
        <v>12.5</v>
      </c>
      <c r="H9774" s="14" t="n">
        <v>13.38</v>
      </c>
      <c r="I9774" s="14" t="n">
        <v>12.5</v>
      </c>
      <c r="J9774" s="23" t="n">
        <f aca="false">IF(AND(E9774="Priority",ISNUMBER('Cost model'!N318)),'Cost model'!N318,'Cost model'!M318)</f>
        <v>14.5</v>
      </c>
      <c r="K9774" s="14" t="n">
        <f aca="false">J9774-H9774</f>
        <v>1.12</v>
      </c>
      <c r="L9774" s="14" t="n">
        <f aca="false">G9774-H9774</f>
        <v>-0.880000000000001</v>
      </c>
    </row>
    <row r="9775" customFormat="false" ht="15" hidden="false" customHeight="false" outlineLevel="0" collapsed="false">
      <c r="A9775" s="2" t="s">
        <v>174</v>
      </c>
      <c r="B9775" s="2" t="s">
        <v>174</v>
      </c>
      <c r="C9775" s="2" t="s">
        <v>48</v>
      </c>
      <c r="D9775" s="2" t="s">
        <v>12</v>
      </c>
      <c r="E9775" s="2" t="s">
        <v>83</v>
      </c>
      <c r="F9775" s="2" t="s">
        <v>977</v>
      </c>
      <c r="G9775" s="14" t="n">
        <v>19.5</v>
      </c>
      <c r="H9775" s="14" t="n">
        <v>25.42</v>
      </c>
      <c r="I9775" s="14" t="n">
        <v>19.5</v>
      </c>
      <c r="J9775" s="23" t="n">
        <f aca="false">IF(AND(E9775="Priority",ISNUMBER('Cost model'!N171)),'Cost model'!N171,'Cost model'!M171)</f>
        <v>55</v>
      </c>
      <c r="K9775" s="14" t="n">
        <f aca="false">J9775-H9775</f>
        <v>29.58</v>
      </c>
      <c r="L9775" s="14" t="n">
        <f aca="false">G9775-H9775</f>
        <v>-5.92</v>
      </c>
    </row>
    <row r="9776" customFormat="false" ht="15" hidden="false" customHeight="false" outlineLevel="0" collapsed="false">
      <c r="A9776" s="2" t="s">
        <v>124</v>
      </c>
      <c r="B9776" s="2" t="s">
        <v>124</v>
      </c>
      <c r="C9776" s="2" t="s">
        <v>47</v>
      </c>
      <c r="D9776" s="2" t="s">
        <v>12</v>
      </c>
      <c r="E9776" s="2" t="s">
        <v>83</v>
      </c>
      <c r="F9776" s="2" t="s">
        <v>977</v>
      </c>
      <c r="G9776" s="14" t="n">
        <v>19.5</v>
      </c>
      <c r="H9776" s="14" t="n">
        <v>70.69</v>
      </c>
      <c r="I9776" s="14" t="n">
        <v>19.5</v>
      </c>
      <c r="J9776" s="23" t="n">
        <f aca="false">IF(AND(E9776="Priority",ISNUMBER('Cost model'!N320)),'Cost model'!N320,'Cost model'!M320)</f>
        <v>35</v>
      </c>
      <c r="K9776" s="14" t="n">
        <f aca="false">J9776-H9776</f>
        <v>-35.69</v>
      </c>
      <c r="L9776" s="14" t="n">
        <f aca="false">G9776-H9776</f>
        <v>-51.19</v>
      </c>
    </row>
    <row r="9777" customFormat="false" ht="15" hidden="false" customHeight="false" outlineLevel="0" collapsed="false">
      <c r="A9777" s="2" t="s">
        <v>174</v>
      </c>
      <c r="B9777" s="2" t="s">
        <v>174</v>
      </c>
      <c r="C9777" s="2" t="s">
        <v>47</v>
      </c>
      <c r="D9777" s="2" t="s">
        <v>10</v>
      </c>
      <c r="E9777" s="2" t="s">
        <v>74</v>
      </c>
      <c r="F9777" s="2" t="s">
        <v>977</v>
      </c>
      <c r="G9777" s="14" t="n">
        <v>9.5</v>
      </c>
      <c r="H9777" s="14" t="n">
        <v>11.64</v>
      </c>
      <c r="I9777" s="14" t="n">
        <v>9.5</v>
      </c>
      <c r="J9777" s="23" t="n">
        <f aca="false">IF(AND(E9777="Priority",ISNUMBER('Cost model'!N167)),'Cost model'!N167,'Cost model'!M167)</f>
        <v>8.5</v>
      </c>
      <c r="K9777" s="14" t="n">
        <f aca="false">J9777-H9777</f>
        <v>-3.14</v>
      </c>
      <c r="L9777" s="14" t="n">
        <f aca="false">G9777-H9777</f>
        <v>-2.14</v>
      </c>
    </row>
    <row r="9778" customFormat="false" ht="15" hidden="false" customHeight="false" outlineLevel="0" collapsed="false">
      <c r="A9778" s="2" t="s">
        <v>174</v>
      </c>
      <c r="B9778" s="2" t="s">
        <v>174</v>
      </c>
      <c r="C9778" s="2" t="s">
        <v>47</v>
      </c>
      <c r="D9778" s="2" t="s">
        <v>10</v>
      </c>
      <c r="E9778" s="2" t="s">
        <v>74</v>
      </c>
      <c r="F9778" s="2" t="s">
        <v>977</v>
      </c>
      <c r="G9778" s="14" t="n">
        <v>9.5</v>
      </c>
      <c r="H9778" s="14" t="n">
        <v>7.62</v>
      </c>
      <c r="I9778" s="14" t="n">
        <v>9.5</v>
      </c>
      <c r="J9778" s="23" t="n">
        <f aca="false">IF(AND(E9778="Priority",ISNUMBER('Cost model'!N167)),'Cost model'!N167,'Cost model'!M167)</f>
        <v>8.5</v>
      </c>
      <c r="K9778" s="14" t="n">
        <f aca="false">J9778-H9778</f>
        <v>0.88</v>
      </c>
      <c r="L9778" s="14" t="n">
        <f aca="false">G9778-H9778</f>
        <v>1.88</v>
      </c>
    </row>
    <row r="9779" customFormat="false" ht="15" hidden="false" customHeight="false" outlineLevel="0" collapsed="false">
      <c r="A9779" s="2" t="s">
        <v>174</v>
      </c>
      <c r="B9779" s="2" t="s">
        <v>174</v>
      </c>
      <c r="C9779" s="2" t="s">
        <v>48</v>
      </c>
      <c r="D9779" s="2" t="s">
        <v>10</v>
      </c>
      <c r="E9779" s="2" t="s">
        <v>83</v>
      </c>
      <c r="F9779" s="2" t="s">
        <v>977</v>
      </c>
      <c r="G9779" s="14" t="n">
        <v>17.5</v>
      </c>
      <c r="H9779" s="14" t="n">
        <v>21.19</v>
      </c>
      <c r="I9779" s="14" t="n">
        <v>17.5</v>
      </c>
      <c r="J9779" s="23" t="n">
        <f aca="false">IF(AND(E9779="Priority",ISNUMBER('Cost model'!N168)),'Cost model'!N168,'Cost model'!M168)</f>
        <v>18.5</v>
      </c>
      <c r="K9779" s="14" t="n">
        <f aca="false">J9779-H9779</f>
        <v>-2.69</v>
      </c>
      <c r="L9779" s="14" t="n">
        <f aca="false">G9779-H9779</f>
        <v>-3.69</v>
      </c>
    </row>
    <row r="9780" customFormat="false" ht="15" hidden="false" customHeight="false" outlineLevel="0" collapsed="false">
      <c r="A9780" s="2" t="s">
        <v>174</v>
      </c>
      <c r="B9780" s="2" t="s">
        <v>174</v>
      </c>
      <c r="C9780" s="2" t="s">
        <v>49</v>
      </c>
      <c r="D9780" s="2" t="s">
        <v>13</v>
      </c>
      <c r="E9780" s="2" t="s">
        <v>74</v>
      </c>
      <c r="F9780" s="2" t="s">
        <v>977</v>
      </c>
      <c r="G9780" s="14" t="n">
        <v>50</v>
      </c>
      <c r="H9780" s="14" t="n">
        <v>71.47</v>
      </c>
      <c r="I9780" s="14" t="n">
        <v>50</v>
      </c>
      <c r="J9780" s="23" t="n">
        <f aca="false">IF(AND(E9780="Priority",ISNUMBER('Cost model'!N175)),'Cost model'!N175,'Cost model'!M175)</f>
        <v>75</v>
      </c>
      <c r="K9780" s="14" t="n">
        <f aca="false">J9780-H9780</f>
        <v>3.53</v>
      </c>
      <c r="L9780" s="14" t="n">
        <f aca="false">G9780-H9780</f>
        <v>-21.47</v>
      </c>
    </row>
    <row r="9781" customFormat="false" ht="15" hidden="false" customHeight="false" outlineLevel="0" collapsed="false">
      <c r="A9781" s="2" t="s">
        <v>174</v>
      </c>
      <c r="B9781" s="2" t="s">
        <v>174</v>
      </c>
      <c r="C9781" s="2" t="s">
        <v>47</v>
      </c>
      <c r="D9781" s="2" t="s">
        <v>10</v>
      </c>
      <c r="E9781" s="2" t="s">
        <v>83</v>
      </c>
      <c r="F9781" s="2" t="s">
        <v>977</v>
      </c>
      <c r="G9781" s="14" t="n">
        <v>14.5</v>
      </c>
      <c r="H9781" s="14" t="n">
        <v>23.98</v>
      </c>
      <c r="I9781" s="14" t="n">
        <v>14.5</v>
      </c>
      <c r="J9781" s="23" t="n">
        <f aca="false">IF(AND(E9781="Priority",ISNUMBER('Cost model'!N167)),'Cost model'!N167,'Cost model'!M167)</f>
        <v>13.5</v>
      </c>
      <c r="K9781" s="14" t="n">
        <f aca="false">J9781-H9781</f>
        <v>-10.48</v>
      </c>
      <c r="L9781" s="14" t="n">
        <f aca="false">G9781-H9781</f>
        <v>-9.48</v>
      </c>
    </row>
    <row r="9782" customFormat="false" ht="15" hidden="false" customHeight="false" outlineLevel="0" collapsed="false">
      <c r="A9782" s="2" t="s">
        <v>174</v>
      </c>
      <c r="B9782" s="2" t="s">
        <v>174</v>
      </c>
      <c r="C9782" s="2" t="s">
        <v>47</v>
      </c>
      <c r="D9782" s="2" t="s">
        <v>12</v>
      </c>
      <c r="E9782" s="2" t="s">
        <v>74</v>
      </c>
      <c r="F9782" s="2" t="s">
        <v>977</v>
      </c>
      <c r="G9782" s="14" t="n">
        <v>9.5</v>
      </c>
      <c r="H9782" s="14" t="n">
        <v>28.12</v>
      </c>
      <c r="I9782" s="14" t="n">
        <v>9.5</v>
      </c>
      <c r="J9782" s="23" t="n">
        <f aca="false">IF(AND(E9782="Priority",ISNUMBER('Cost model'!N170)),'Cost model'!N170,'Cost model'!M170)</f>
        <v>25.5</v>
      </c>
      <c r="K9782" s="14" t="n">
        <f aca="false">J9782-H9782</f>
        <v>-2.62</v>
      </c>
      <c r="L9782" s="14" t="n">
        <f aca="false">G9782-H9782</f>
        <v>-18.62</v>
      </c>
    </row>
    <row r="9783" customFormat="false" ht="15" hidden="false" customHeight="false" outlineLevel="0" collapsed="false">
      <c r="A9783" s="2" t="s">
        <v>174</v>
      </c>
      <c r="B9783" s="2" t="s">
        <v>124</v>
      </c>
      <c r="C9783" s="2" t="s">
        <v>47</v>
      </c>
      <c r="D9783" s="2" t="s">
        <v>10</v>
      </c>
      <c r="E9783" s="2" t="s">
        <v>83</v>
      </c>
      <c r="F9783" s="2" t="s">
        <v>976</v>
      </c>
      <c r="G9783" s="14" t="n">
        <v>14.5</v>
      </c>
      <c r="H9783" s="14" t="n">
        <v>11.02</v>
      </c>
      <c r="I9783" s="14" t="n">
        <v>14.5</v>
      </c>
      <c r="J9783" s="23" t="n">
        <f aca="false">IF(AND(E9783="Priority",ISNUMBER('Cost model'!N107)),'Cost model'!N107,'Cost model'!M107)</f>
        <v>17.5</v>
      </c>
      <c r="K9783" s="14" t="n">
        <f aca="false">J9783-H9783</f>
        <v>6.48</v>
      </c>
      <c r="L9783" s="14" t="n">
        <f aca="false">G9783-H9783</f>
        <v>3.48</v>
      </c>
    </row>
    <row r="9784" customFormat="false" ht="15" hidden="false" customHeight="false" outlineLevel="0" collapsed="false">
      <c r="A9784" s="2" t="s">
        <v>205</v>
      </c>
      <c r="B9784" s="2" t="s">
        <v>142</v>
      </c>
      <c r="C9784" s="2" t="s">
        <v>47</v>
      </c>
      <c r="D9784" s="2" t="s">
        <v>12</v>
      </c>
      <c r="E9784" s="2" t="s">
        <v>83</v>
      </c>
      <c r="F9784" s="2" t="s">
        <v>976</v>
      </c>
      <c r="G9784" s="14" t="n">
        <v>24.5</v>
      </c>
      <c r="H9784" s="14" t="n">
        <v>70.96</v>
      </c>
      <c r="I9784" s="14" t="n">
        <v>24.5</v>
      </c>
      <c r="J9784" s="23" t="n">
        <f aca="false">IF(AND(E9784="Priority",ISNUMBER('Cost model'!N545)),'Cost model'!N545,'Cost model'!M545)</f>
        <v>70</v>
      </c>
      <c r="K9784" s="14" t="n">
        <f aca="false">J9784-H9784</f>
        <v>-0.959999999999994</v>
      </c>
      <c r="L9784" s="14" t="n">
        <f aca="false">G9784-H9784</f>
        <v>-46.46</v>
      </c>
    </row>
    <row r="9785" customFormat="false" ht="15" hidden="false" customHeight="false" outlineLevel="0" collapsed="false">
      <c r="A9785" s="2" t="s">
        <v>124</v>
      </c>
      <c r="B9785" s="2" t="s">
        <v>124</v>
      </c>
      <c r="C9785" s="2" t="s">
        <v>48</v>
      </c>
      <c r="D9785" s="2" t="s">
        <v>12</v>
      </c>
      <c r="E9785" s="2" t="s">
        <v>74</v>
      </c>
      <c r="F9785" s="2" t="s">
        <v>977</v>
      </c>
      <c r="G9785" s="14" t="n">
        <v>12.5</v>
      </c>
      <c r="H9785" s="14" t="n">
        <v>41.97</v>
      </c>
      <c r="I9785" s="14" t="n">
        <v>12.5</v>
      </c>
      <c r="J9785" s="23" t="n">
        <f aca="false">IF(AND(E9785="Priority",ISNUMBER('Cost model'!N321)),'Cost model'!N321,'Cost model'!M321)</f>
        <v>40</v>
      </c>
      <c r="K9785" s="14" t="n">
        <f aca="false">J9785-H9785</f>
        <v>-1.97</v>
      </c>
      <c r="L9785" s="14" t="n">
        <f aca="false">G9785-H9785</f>
        <v>-29.47</v>
      </c>
    </row>
    <row r="9786" customFormat="false" ht="15" hidden="false" customHeight="false" outlineLevel="0" collapsed="false">
      <c r="A9786" s="2" t="s">
        <v>124</v>
      </c>
      <c r="B9786" s="2" t="s">
        <v>124</v>
      </c>
      <c r="C9786" s="2" t="s">
        <v>47</v>
      </c>
      <c r="D9786" s="2" t="s">
        <v>10</v>
      </c>
      <c r="E9786" s="2" t="s">
        <v>74</v>
      </c>
      <c r="F9786" s="2" t="s">
        <v>977</v>
      </c>
      <c r="G9786" s="14" t="n">
        <v>19.5</v>
      </c>
      <c r="H9786" s="14" t="n">
        <v>12.34</v>
      </c>
      <c r="I9786" s="14" t="n">
        <v>9.5</v>
      </c>
      <c r="J9786" s="23" t="n">
        <f aca="false">IF(AND(E9786="Priority",ISNUMBER('Cost model'!N317)),'Cost model'!N317,'Cost model'!M317)</f>
        <v>10.5</v>
      </c>
      <c r="K9786" s="14" t="n">
        <f aca="false">J9786-H9786</f>
        <v>-1.84</v>
      </c>
      <c r="L9786" s="14" t="n">
        <f aca="false">G9786-H9786</f>
        <v>7.16</v>
      </c>
    </row>
    <row r="9787" customFormat="false" ht="15" hidden="false" customHeight="false" outlineLevel="0" collapsed="false">
      <c r="A9787" s="2" t="s">
        <v>174</v>
      </c>
      <c r="B9787" s="2" t="s">
        <v>174</v>
      </c>
      <c r="C9787" s="2" t="s">
        <v>48</v>
      </c>
      <c r="D9787" s="2" t="s">
        <v>10</v>
      </c>
      <c r="E9787" s="2" t="s">
        <v>74</v>
      </c>
      <c r="F9787" s="2" t="s">
        <v>977</v>
      </c>
      <c r="G9787" s="14" t="n">
        <v>9.5</v>
      </c>
      <c r="H9787" s="14" t="n">
        <v>9.08</v>
      </c>
      <c r="I9787" s="14" t="n">
        <v>12.5</v>
      </c>
      <c r="J9787" s="23" t="n">
        <f aca="false">IF(AND(E9787="Priority",ISNUMBER('Cost model'!N168)),'Cost model'!N168,'Cost model'!M168)</f>
        <v>13.5</v>
      </c>
      <c r="K9787" s="14" t="n">
        <f aca="false">J9787-H9787</f>
        <v>4.42</v>
      </c>
      <c r="L9787" s="14" t="n">
        <f aca="false">G9787-H9787</f>
        <v>0.42</v>
      </c>
    </row>
    <row r="9788" customFormat="false" ht="15" hidden="false" customHeight="false" outlineLevel="0" collapsed="false">
      <c r="A9788" s="2" t="s">
        <v>124</v>
      </c>
      <c r="B9788" s="2" t="s">
        <v>124</v>
      </c>
      <c r="C9788" s="2" t="s">
        <v>47</v>
      </c>
      <c r="D9788" s="2" t="s">
        <v>10</v>
      </c>
      <c r="E9788" s="2" t="s">
        <v>74</v>
      </c>
      <c r="F9788" s="2" t="s">
        <v>977</v>
      </c>
      <c r="G9788" s="14" t="n">
        <v>9.5</v>
      </c>
      <c r="H9788" s="14" t="n">
        <v>7.92</v>
      </c>
      <c r="I9788" s="14" t="n">
        <v>9.5</v>
      </c>
      <c r="J9788" s="23" t="n">
        <f aca="false">IF(AND(E9788="Priority",ISNUMBER('Cost model'!N317)),'Cost model'!N317,'Cost model'!M317)</f>
        <v>10.5</v>
      </c>
      <c r="K9788" s="14" t="n">
        <f aca="false">J9788-H9788</f>
        <v>2.58</v>
      </c>
      <c r="L9788" s="14" t="n">
        <f aca="false">G9788-H9788</f>
        <v>1.58</v>
      </c>
    </row>
    <row r="9789" customFormat="false" ht="15" hidden="false" customHeight="false" outlineLevel="0" collapsed="false">
      <c r="A9789" s="2" t="s">
        <v>221</v>
      </c>
      <c r="B9789" s="2" t="s">
        <v>221</v>
      </c>
      <c r="C9789" s="2" t="s">
        <v>48</v>
      </c>
      <c r="D9789" s="2" t="s">
        <v>15</v>
      </c>
      <c r="E9789" s="2" t="s">
        <v>74</v>
      </c>
      <c r="F9789" s="2" t="s">
        <v>977</v>
      </c>
      <c r="G9789" s="14" t="n">
        <v>85</v>
      </c>
      <c r="H9789" s="14" t="n">
        <v>188.45</v>
      </c>
      <c r="I9789" s="14" t="n">
        <v>85</v>
      </c>
      <c r="J9789" s="23" t="n">
        <f aca="false">IF(AND(E9789="Priority",ISNUMBER('Cost model'!N750)),'Cost model'!N750,'Cost model'!M750)</f>
        <v>210</v>
      </c>
      <c r="K9789" s="14" t="n">
        <f aca="false">J9789-H9789</f>
        <v>21.55</v>
      </c>
      <c r="L9789" s="14" t="n">
        <f aca="false">G9789-H9789</f>
        <v>-103.45</v>
      </c>
    </row>
    <row r="9790" customFormat="false" ht="15" hidden="false" customHeight="false" outlineLevel="0" collapsed="false">
      <c r="A9790" s="2" t="s">
        <v>142</v>
      </c>
      <c r="B9790" s="2" t="s">
        <v>142</v>
      </c>
      <c r="C9790" s="2" t="s">
        <v>47</v>
      </c>
      <c r="D9790" s="2" t="s">
        <v>14</v>
      </c>
      <c r="E9790" s="2" t="s">
        <v>74</v>
      </c>
      <c r="F9790" s="2" t="s">
        <v>977</v>
      </c>
      <c r="G9790" s="14" t="n">
        <v>25</v>
      </c>
      <c r="H9790" s="14" t="n">
        <v>76.75</v>
      </c>
      <c r="I9790" s="14" t="n">
        <v>25</v>
      </c>
      <c r="J9790" s="23" t="n">
        <f aca="false">IF(AND(E9790="Priority",ISNUMBER('Cost model'!N641)),'Cost model'!N641,'Cost model'!M641)</f>
        <v>75</v>
      </c>
      <c r="K9790" s="14" t="n">
        <f aca="false">J9790-H9790</f>
        <v>-1.75</v>
      </c>
      <c r="L9790" s="14" t="n">
        <f aca="false">G9790-H9790</f>
        <v>-51.75</v>
      </c>
    </row>
    <row r="9791" customFormat="false" ht="15" hidden="false" customHeight="false" outlineLevel="0" collapsed="false">
      <c r="A9791" s="2" t="s">
        <v>221</v>
      </c>
      <c r="B9791" s="2" t="s">
        <v>221</v>
      </c>
      <c r="C9791" s="2" t="s">
        <v>49</v>
      </c>
      <c r="D9791" s="2" t="s">
        <v>10</v>
      </c>
      <c r="E9791" s="2" t="s">
        <v>83</v>
      </c>
      <c r="F9791" s="2" t="s">
        <v>977</v>
      </c>
      <c r="G9791" s="14" t="n">
        <v>24.5</v>
      </c>
      <c r="H9791" s="14" t="n">
        <v>23.98</v>
      </c>
      <c r="I9791" s="14" t="n">
        <v>24.5</v>
      </c>
      <c r="J9791" s="23" t="n">
        <f aca="false">IF(AND(E9791="Priority",ISNUMBER('Cost model'!N739)),'Cost model'!N739,'Cost model'!M739)</f>
        <v>23.5</v>
      </c>
      <c r="K9791" s="14" t="n">
        <f aca="false">J9791-H9791</f>
        <v>-0.48</v>
      </c>
      <c r="L9791" s="14" t="n">
        <f aca="false">G9791-H9791</f>
        <v>0.52</v>
      </c>
    </row>
    <row r="9792" customFormat="false" ht="15" hidden="false" customHeight="false" outlineLevel="0" collapsed="false">
      <c r="A9792" s="2" t="s">
        <v>124</v>
      </c>
      <c r="B9792" s="2" t="s">
        <v>124</v>
      </c>
      <c r="C9792" s="2" t="s">
        <v>48</v>
      </c>
      <c r="D9792" s="2" t="s">
        <v>10</v>
      </c>
      <c r="E9792" s="2" t="s">
        <v>83</v>
      </c>
      <c r="F9792" s="2" t="s">
        <v>977</v>
      </c>
      <c r="G9792" s="14" t="n">
        <v>17.5</v>
      </c>
      <c r="H9792" s="14" t="n">
        <v>15.16</v>
      </c>
      <c r="I9792" s="14" t="n">
        <v>17.5</v>
      </c>
      <c r="J9792" s="23" t="n">
        <f aca="false">IF(AND(E9792="Priority",ISNUMBER('Cost model'!N318)),'Cost model'!N318,'Cost model'!M318)</f>
        <v>19.5</v>
      </c>
      <c r="K9792" s="14" t="n">
        <f aca="false">J9792-H9792</f>
        <v>4.34</v>
      </c>
      <c r="L9792" s="14" t="n">
        <f aca="false">G9792-H9792</f>
        <v>2.34</v>
      </c>
    </row>
    <row r="9793" customFormat="false" ht="15" hidden="false" customHeight="false" outlineLevel="0" collapsed="false">
      <c r="A9793" s="2" t="s">
        <v>123</v>
      </c>
      <c r="B9793" s="2" t="s">
        <v>123</v>
      </c>
      <c r="C9793" s="2" t="s">
        <v>47</v>
      </c>
      <c r="D9793" s="2" t="s">
        <v>10</v>
      </c>
      <c r="E9793" s="2" t="s">
        <v>74</v>
      </c>
      <c r="F9793" s="2" t="s">
        <v>977</v>
      </c>
      <c r="G9793" s="14" t="n">
        <v>24.5</v>
      </c>
      <c r="H9793" s="14" t="n">
        <v>44.04</v>
      </c>
      <c r="I9793" s="14" t="n">
        <v>9.5</v>
      </c>
      <c r="J9793" s="23" t="n">
        <f aca="false">IF(AND(E9793="Priority",ISNUMBER('Cost model'!N62)),'Cost model'!N62,'Cost model'!M62)</f>
        <v>12.5</v>
      </c>
      <c r="K9793" s="14" t="n">
        <f aca="false">J9793-H9793</f>
        <v>-31.54</v>
      </c>
      <c r="L9793" s="14" t="n">
        <f aca="false">G9793-H9793</f>
        <v>-19.54</v>
      </c>
    </row>
    <row r="9794" customFormat="false" ht="15" hidden="false" customHeight="false" outlineLevel="0" collapsed="false">
      <c r="A9794" s="2" t="s">
        <v>174</v>
      </c>
      <c r="B9794" s="2" t="s">
        <v>174</v>
      </c>
      <c r="C9794" s="2" t="s">
        <v>47</v>
      </c>
      <c r="D9794" s="2" t="s">
        <v>12</v>
      </c>
      <c r="E9794" s="2" t="s">
        <v>74</v>
      </c>
      <c r="F9794" s="2" t="s">
        <v>977</v>
      </c>
      <c r="G9794" s="14" t="n">
        <v>9.5</v>
      </c>
      <c r="H9794" s="14" t="n">
        <v>28.38</v>
      </c>
      <c r="I9794" s="14" t="n">
        <v>9.5</v>
      </c>
      <c r="J9794" s="23" t="n">
        <f aca="false">IF(AND(E9794="Priority",ISNUMBER('Cost model'!N170)),'Cost model'!N170,'Cost model'!M170)</f>
        <v>25.5</v>
      </c>
      <c r="K9794" s="14" t="n">
        <f aca="false">J9794-H9794</f>
        <v>-2.88</v>
      </c>
      <c r="L9794" s="14" t="n">
        <f aca="false">G9794-H9794</f>
        <v>-18.88</v>
      </c>
    </row>
    <row r="9795" customFormat="false" ht="15" hidden="false" customHeight="false" outlineLevel="0" collapsed="false">
      <c r="A9795" s="2" t="s">
        <v>221</v>
      </c>
      <c r="B9795" s="2" t="s">
        <v>221</v>
      </c>
      <c r="C9795" s="2" t="s">
        <v>47</v>
      </c>
      <c r="D9795" s="2" t="s">
        <v>10</v>
      </c>
      <c r="E9795" s="2" t="s">
        <v>83</v>
      </c>
      <c r="F9795" s="2" t="s">
        <v>977</v>
      </c>
      <c r="G9795" s="14" t="n">
        <v>14.5</v>
      </c>
      <c r="H9795" s="14" t="n">
        <v>6.91</v>
      </c>
      <c r="I9795" s="14" t="n">
        <v>14.5</v>
      </c>
      <c r="J9795" s="23" t="n">
        <f aca="false">IF(AND(E9795="Priority",ISNUMBER('Cost model'!N737)),'Cost model'!N737,'Cost model'!M737)</f>
        <v>13.5</v>
      </c>
      <c r="K9795" s="14" t="n">
        <f aca="false">J9795-H9795</f>
        <v>6.59</v>
      </c>
      <c r="L9795" s="14" t="n">
        <f aca="false">G9795-H9795</f>
        <v>7.59</v>
      </c>
    </row>
    <row r="9796" customFormat="false" ht="15" hidden="false" customHeight="false" outlineLevel="0" collapsed="false">
      <c r="A9796" s="2" t="s">
        <v>221</v>
      </c>
      <c r="B9796" s="2" t="s">
        <v>174</v>
      </c>
      <c r="C9796" s="2" t="s">
        <v>47</v>
      </c>
      <c r="D9796" s="2" t="s">
        <v>10</v>
      </c>
      <c r="E9796" s="2" t="s">
        <v>74</v>
      </c>
      <c r="F9796" s="2" t="s">
        <v>976</v>
      </c>
      <c r="G9796" s="14" t="n">
        <v>14.5</v>
      </c>
      <c r="H9796" s="14" t="n">
        <v>25.34</v>
      </c>
      <c r="I9796" s="14" t="n">
        <v>19.5</v>
      </c>
      <c r="J9796" s="23" t="n">
        <f aca="false">IF(AND(E9796="Priority",ISNUMBER('Cost model'!N782)),'Cost model'!N782,'Cost model'!M782)</f>
        <v>11.5</v>
      </c>
      <c r="K9796" s="14" t="n">
        <f aca="false">J9796-H9796</f>
        <v>-13.84</v>
      </c>
      <c r="L9796" s="14" t="n">
        <f aca="false">G9796-H9796</f>
        <v>-10.84</v>
      </c>
    </row>
    <row r="9797" customFormat="false" ht="15" hidden="false" customHeight="false" outlineLevel="0" collapsed="false">
      <c r="A9797" s="2" t="s">
        <v>221</v>
      </c>
      <c r="B9797" s="2" t="s">
        <v>221</v>
      </c>
      <c r="C9797" s="2" t="s">
        <v>47</v>
      </c>
      <c r="D9797" s="2" t="s">
        <v>10</v>
      </c>
      <c r="E9797" s="2" t="s">
        <v>83</v>
      </c>
      <c r="F9797" s="2" t="s">
        <v>977</v>
      </c>
      <c r="G9797" s="14" t="n">
        <v>14.5</v>
      </c>
      <c r="H9797" s="14" t="n">
        <v>7.02</v>
      </c>
      <c r="I9797" s="14" t="n">
        <v>14.5</v>
      </c>
      <c r="J9797" s="23" t="n">
        <f aca="false">IF(AND(E9797="Priority",ISNUMBER('Cost model'!N737)),'Cost model'!N737,'Cost model'!M737)</f>
        <v>13.5</v>
      </c>
      <c r="K9797" s="14" t="n">
        <f aca="false">J9797-H9797</f>
        <v>6.48</v>
      </c>
      <c r="L9797" s="14" t="n">
        <f aca="false">G9797-H9797</f>
        <v>7.48</v>
      </c>
    </row>
    <row r="9798" customFormat="false" ht="15" hidden="false" customHeight="false" outlineLevel="0" collapsed="false">
      <c r="A9798" s="2" t="s">
        <v>221</v>
      </c>
      <c r="B9798" s="2" t="s">
        <v>158</v>
      </c>
      <c r="C9798" s="2" t="s">
        <v>47</v>
      </c>
      <c r="D9798" s="2" t="s">
        <v>14</v>
      </c>
      <c r="E9798" s="2" t="s">
        <v>74</v>
      </c>
      <c r="F9798" s="2" t="s">
        <v>976</v>
      </c>
      <c r="G9798" s="14" t="n">
        <v>25</v>
      </c>
      <c r="H9798" s="14" t="n">
        <v>198.08</v>
      </c>
      <c r="I9798" s="14" t="n">
        <v>85</v>
      </c>
      <c r="J9798" s="23" t="n">
        <f aca="false">IF(AND(E9798="Priority",ISNUMBER('Cost model'!N761)),'Cost model'!N761,'Cost model'!M761)</f>
        <v>130</v>
      </c>
      <c r="K9798" s="14" t="n">
        <f aca="false">J9798-H9798</f>
        <v>-68.08</v>
      </c>
      <c r="L9798" s="14" t="n">
        <f aca="false">G9798-H9798</f>
        <v>-173.08</v>
      </c>
    </row>
    <row r="9799" customFormat="false" ht="15" hidden="false" customHeight="false" outlineLevel="0" collapsed="false">
      <c r="A9799" s="2" t="s">
        <v>174</v>
      </c>
      <c r="B9799" s="2" t="s">
        <v>142</v>
      </c>
      <c r="C9799" s="2" t="s">
        <v>49</v>
      </c>
      <c r="D9799" s="2" t="s">
        <v>10</v>
      </c>
      <c r="E9799" s="2" t="s">
        <v>74</v>
      </c>
      <c r="F9799" s="2" t="s">
        <v>976</v>
      </c>
      <c r="G9799" s="14" t="n">
        <v>17.5</v>
      </c>
      <c r="H9799" s="14" t="n">
        <v>23.98</v>
      </c>
      <c r="I9799" s="14" t="n">
        <v>17.5</v>
      </c>
      <c r="J9799" s="23" t="n">
        <f aca="false">IF(AND(E9799="Priority",ISNUMBER('Cost model'!N124)),'Cost model'!N124,'Cost model'!M124)</f>
        <v>21.5</v>
      </c>
      <c r="K9799" s="14" t="n">
        <f aca="false">J9799-H9799</f>
        <v>-2.48</v>
      </c>
      <c r="L9799" s="14" t="n">
        <f aca="false">G9799-H9799</f>
        <v>-6.48</v>
      </c>
    </row>
    <row r="9800" customFormat="false" ht="15" hidden="false" customHeight="false" outlineLevel="0" collapsed="false">
      <c r="A9800" s="2" t="s">
        <v>174</v>
      </c>
      <c r="B9800" s="2" t="s">
        <v>174</v>
      </c>
      <c r="C9800" s="2" t="s">
        <v>47</v>
      </c>
      <c r="D9800" s="2" t="s">
        <v>10</v>
      </c>
      <c r="E9800" s="2" t="s">
        <v>74</v>
      </c>
      <c r="F9800" s="2" t="s">
        <v>977</v>
      </c>
      <c r="G9800" s="14" t="n">
        <v>9.5</v>
      </c>
      <c r="H9800" s="14" t="n">
        <v>9.87</v>
      </c>
      <c r="I9800" s="14" t="n">
        <v>9.5</v>
      </c>
      <c r="J9800" s="23" t="n">
        <f aca="false">IF(AND(E9800="Priority",ISNUMBER('Cost model'!N167)),'Cost model'!N167,'Cost model'!M167)</f>
        <v>8.5</v>
      </c>
      <c r="K9800" s="14" t="n">
        <f aca="false">J9800-H9800</f>
        <v>-1.37</v>
      </c>
      <c r="L9800" s="14" t="n">
        <f aca="false">G9800-H9800</f>
        <v>-0.369999999999999</v>
      </c>
    </row>
    <row r="9801" customFormat="false" ht="15" hidden="false" customHeight="false" outlineLevel="0" collapsed="false">
      <c r="A9801" s="2" t="s">
        <v>174</v>
      </c>
      <c r="B9801" s="2" t="s">
        <v>142</v>
      </c>
      <c r="C9801" s="2" t="s">
        <v>49</v>
      </c>
      <c r="D9801" s="2" t="s">
        <v>12</v>
      </c>
      <c r="E9801" s="2" t="s">
        <v>74</v>
      </c>
      <c r="F9801" s="2" t="s">
        <v>976</v>
      </c>
      <c r="G9801" s="14" t="n">
        <v>19.5</v>
      </c>
      <c r="H9801" s="14" t="n">
        <v>27.9</v>
      </c>
      <c r="I9801" s="14" t="n">
        <v>19.5</v>
      </c>
      <c r="J9801" s="23" t="n">
        <f aca="false">IF(AND(E9801="Priority",ISNUMBER('Cost model'!N127)),'Cost model'!N127,'Cost model'!M127)</f>
        <v>50</v>
      </c>
      <c r="K9801" s="14" t="n">
        <f aca="false">J9801-H9801</f>
        <v>22.1</v>
      </c>
      <c r="L9801" s="14" t="n">
        <f aca="false">G9801-H9801</f>
        <v>-8.4</v>
      </c>
    </row>
    <row r="9802" customFormat="false" ht="15" hidden="false" customHeight="false" outlineLevel="0" collapsed="false">
      <c r="A9802" s="2" t="s">
        <v>124</v>
      </c>
      <c r="B9802" s="2" t="s">
        <v>124</v>
      </c>
      <c r="C9802" s="2" t="s">
        <v>48</v>
      </c>
      <c r="D9802" s="2" t="s">
        <v>13</v>
      </c>
      <c r="E9802" s="2" t="s">
        <v>74</v>
      </c>
      <c r="F9802" s="2" t="s">
        <v>977</v>
      </c>
      <c r="G9802" s="14" t="n">
        <v>24.5</v>
      </c>
      <c r="H9802" s="14" t="n">
        <v>33.94</v>
      </c>
      <c r="I9802" s="14" t="n">
        <v>24.5</v>
      </c>
      <c r="J9802" s="23" t="n">
        <f aca="false">IF(AND(E9802="Priority",ISNUMBER('Cost model'!N324)),'Cost model'!N324,'Cost model'!M324)</f>
        <v>85</v>
      </c>
      <c r="K9802" s="14" t="n">
        <f aca="false">J9802-H9802</f>
        <v>51.06</v>
      </c>
      <c r="L9802" s="14" t="n">
        <f aca="false">G9802-H9802</f>
        <v>-9.44</v>
      </c>
    </row>
    <row r="9803" customFormat="false" ht="15" hidden="false" customHeight="false" outlineLevel="0" collapsed="false">
      <c r="A9803" s="2" t="s">
        <v>342</v>
      </c>
      <c r="B9803" s="2" t="s">
        <v>158</v>
      </c>
      <c r="C9803" s="2" t="s">
        <v>47</v>
      </c>
      <c r="D9803" s="2" t="s">
        <v>13</v>
      </c>
      <c r="E9803" s="2" t="s">
        <v>74</v>
      </c>
      <c r="F9803" s="2" t="s">
        <v>976</v>
      </c>
      <c r="G9803" s="14" t="n">
        <v>45</v>
      </c>
      <c r="H9803" s="14" t="n">
        <v>135.29</v>
      </c>
      <c r="I9803" s="14" t="n">
        <v>45</v>
      </c>
      <c r="J9803" s="23" t="n">
        <f aca="false">IF(AND(E9803="Priority",ISNUMBER('Cost model'!N218)),'Cost model'!N218,'Cost model'!M218)</f>
        <v>95</v>
      </c>
      <c r="K9803" s="14" t="n">
        <f aca="false">J9803-H9803</f>
        <v>-40.29</v>
      </c>
      <c r="L9803" s="14" t="n">
        <f aca="false">G9803-H9803</f>
        <v>-90.29</v>
      </c>
    </row>
    <row r="9804" customFormat="false" ht="15" hidden="false" customHeight="false" outlineLevel="0" collapsed="false">
      <c r="A9804" s="2" t="s">
        <v>205</v>
      </c>
      <c r="B9804" s="2" t="s">
        <v>221</v>
      </c>
      <c r="C9804" s="2" t="s">
        <v>48</v>
      </c>
      <c r="D9804" s="2" t="s">
        <v>10</v>
      </c>
      <c r="E9804" s="2" t="s">
        <v>74</v>
      </c>
      <c r="F9804" s="2" t="s">
        <v>976</v>
      </c>
      <c r="G9804" s="14" t="n">
        <v>14.5</v>
      </c>
      <c r="H9804" s="14" t="n">
        <v>8.92</v>
      </c>
      <c r="I9804" s="14" t="n">
        <v>19.5</v>
      </c>
      <c r="J9804" s="23" t="n">
        <f aca="false">IF(AND(E9804="Priority",ISNUMBER('Cost model'!N588)),'Cost model'!N588,'Cost model'!M588)</f>
        <v>16.5</v>
      </c>
      <c r="K9804" s="14" t="n">
        <f aca="false">J9804-H9804</f>
        <v>7.58</v>
      </c>
      <c r="L9804" s="14" t="n">
        <f aca="false">G9804-H9804</f>
        <v>5.58</v>
      </c>
    </row>
    <row r="9805" customFormat="false" ht="15" hidden="false" customHeight="false" outlineLevel="0" collapsed="false">
      <c r="A9805" s="2" t="s">
        <v>221</v>
      </c>
      <c r="B9805" s="2" t="s">
        <v>158</v>
      </c>
      <c r="C9805" s="2" t="s">
        <v>49</v>
      </c>
      <c r="D9805" s="2" t="s">
        <v>12</v>
      </c>
      <c r="E9805" s="2" t="s">
        <v>74</v>
      </c>
      <c r="F9805" s="2" t="s">
        <v>976</v>
      </c>
      <c r="G9805" s="14" t="n">
        <v>19.5</v>
      </c>
      <c r="H9805" s="14" t="n">
        <v>83.71</v>
      </c>
      <c r="I9805" s="14" t="n">
        <v>19.5</v>
      </c>
      <c r="J9805" s="23" t="n">
        <f aca="false">IF(AND(E9805="Priority",ISNUMBER('Cost model'!N757)),'Cost model'!N757,'Cost model'!M757)</f>
        <v>65</v>
      </c>
      <c r="K9805" s="14" t="n">
        <f aca="false">J9805-H9805</f>
        <v>-18.71</v>
      </c>
      <c r="L9805" s="14" t="n">
        <f aca="false">G9805-H9805</f>
        <v>-64.21</v>
      </c>
    </row>
    <row r="9806" customFormat="false" ht="15" hidden="false" customHeight="false" outlineLevel="0" collapsed="false">
      <c r="A9806" s="2" t="s">
        <v>174</v>
      </c>
      <c r="B9806" s="2" t="s">
        <v>221</v>
      </c>
      <c r="C9806" s="2" t="s">
        <v>47</v>
      </c>
      <c r="D9806" s="2" t="s">
        <v>12</v>
      </c>
      <c r="E9806" s="2" t="s">
        <v>74</v>
      </c>
      <c r="F9806" s="2" t="s">
        <v>976</v>
      </c>
      <c r="G9806" s="14" t="n">
        <v>9.5</v>
      </c>
      <c r="H9806" s="14" t="n">
        <v>52.29</v>
      </c>
      <c r="I9806" s="14" t="n">
        <v>24.5</v>
      </c>
      <c r="J9806" s="23" t="n">
        <f aca="false">IF(AND(E9806="Priority",ISNUMBER('Cost model'!N155)),'Cost model'!N155,'Cost model'!M155)</f>
        <v>50</v>
      </c>
      <c r="K9806" s="14" t="n">
        <f aca="false">J9806-H9806</f>
        <v>-2.29</v>
      </c>
      <c r="L9806" s="14" t="n">
        <f aca="false">G9806-H9806</f>
        <v>-42.79</v>
      </c>
    </row>
    <row r="9807" customFormat="false" ht="15" hidden="false" customHeight="false" outlineLevel="0" collapsed="false">
      <c r="A9807" s="2" t="s">
        <v>174</v>
      </c>
      <c r="B9807" s="2" t="s">
        <v>174</v>
      </c>
      <c r="C9807" s="2" t="s">
        <v>47</v>
      </c>
      <c r="D9807" s="2" t="s">
        <v>10</v>
      </c>
      <c r="E9807" s="2" t="s">
        <v>74</v>
      </c>
      <c r="F9807" s="2" t="s">
        <v>977</v>
      </c>
      <c r="G9807" s="14" t="n">
        <v>9.5</v>
      </c>
      <c r="H9807" s="14" t="n">
        <v>7.62</v>
      </c>
      <c r="I9807" s="14" t="n">
        <v>9.5</v>
      </c>
      <c r="J9807" s="23" t="n">
        <f aca="false">IF(AND(E9807="Priority",ISNUMBER('Cost model'!N167)),'Cost model'!N167,'Cost model'!M167)</f>
        <v>8.5</v>
      </c>
      <c r="K9807" s="14" t="n">
        <f aca="false">J9807-H9807</f>
        <v>0.88</v>
      </c>
      <c r="L9807" s="14" t="n">
        <f aca="false">G9807-H9807</f>
        <v>1.88</v>
      </c>
    </row>
    <row r="9808" customFormat="false" ht="15" hidden="false" customHeight="false" outlineLevel="0" collapsed="false">
      <c r="A9808" s="2" t="s">
        <v>221</v>
      </c>
      <c r="B9808" s="2" t="s">
        <v>221</v>
      </c>
      <c r="C9808" s="2" t="s">
        <v>47</v>
      </c>
      <c r="D9808" s="2" t="s">
        <v>10</v>
      </c>
      <c r="E9808" s="2" t="s">
        <v>74</v>
      </c>
      <c r="F9808" s="2" t="s">
        <v>977</v>
      </c>
      <c r="G9808" s="14" t="n">
        <v>9.5</v>
      </c>
      <c r="H9808" s="14" t="n">
        <v>7.3</v>
      </c>
      <c r="I9808" s="14" t="n">
        <v>9.5</v>
      </c>
      <c r="J9808" s="23" t="n">
        <f aca="false">IF(AND(E9808="Priority",ISNUMBER('Cost model'!N737)),'Cost model'!N737,'Cost model'!M737)</f>
        <v>8.5</v>
      </c>
      <c r="K9808" s="14" t="n">
        <f aca="false">J9808-H9808</f>
        <v>1.2</v>
      </c>
      <c r="L9808" s="14" t="n">
        <f aca="false">G9808-H9808</f>
        <v>2.2</v>
      </c>
    </row>
    <row r="9809" customFormat="false" ht="15" hidden="false" customHeight="false" outlineLevel="0" collapsed="false">
      <c r="A9809" s="2" t="s">
        <v>124</v>
      </c>
      <c r="B9809" s="2" t="s">
        <v>124</v>
      </c>
      <c r="C9809" s="2" t="s">
        <v>48</v>
      </c>
      <c r="D9809" s="2" t="s">
        <v>10</v>
      </c>
      <c r="E9809" s="2" t="s">
        <v>74</v>
      </c>
      <c r="F9809" s="2" t="s">
        <v>977</v>
      </c>
      <c r="G9809" s="14" t="n">
        <v>12.5</v>
      </c>
      <c r="H9809" s="14" t="n">
        <v>7.92</v>
      </c>
      <c r="I9809" s="14" t="n">
        <v>12.5</v>
      </c>
      <c r="J9809" s="23" t="n">
        <f aca="false">IF(AND(E9809="Priority",ISNUMBER('Cost model'!N318)),'Cost model'!N318,'Cost model'!M318)</f>
        <v>14.5</v>
      </c>
      <c r="K9809" s="14" t="n">
        <f aca="false">J9809-H9809</f>
        <v>6.58</v>
      </c>
      <c r="L9809" s="14" t="n">
        <f aca="false">G9809-H9809</f>
        <v>4.58</v>
      </c>
    </row>
    <row r="9810" customFormat="false" ht="15" hidden="false" customHeight="false" outlineLevel="0" collapsed="false">
      <c r="A9810" s="2" t="s">
        <v>124</v>
      </c>
      <c r="B9810" s="2" t="s">
        <v>174</v>
      </c>
      <c r="C9810" s="2" t="s">
        <v>48</v>
      </c>
      <c r="D9810" s="2" t="s">
        <v>10</v>
      </c>
      <c r="E9810" s="2" t="s">
        <v>74</v>
      </c>
      <c r="F9810" s="2" t="s">
        <v>976</v>
      </c>
      <c r="G9810" s="14" t="n">
        <v>17.5</v>
      </c>
      <c r="H9810" s="14" t="n">
        <v>25.42</v>
      </c>
      <c r="I9810" s="14" t="n">
        <v>14.5</v>
      </c>
      <c r="J9810" s="23" t="n">
        <f aca="false">IF(AND(E9810="Priority",ISNUMBER('Cost model'!N363)),'Cost model'!N363,'Cost model'!M363)</f>
        <v>15.5</v>
      </c>
      <c r="K9810" s="14" t="n">
        <f aca="false">J9810-H9810</f>
        <v>-9.92</v>
      </c>
      <c r="L9810" s="14" t="n">
        <f aca="false">G9810-H9810</f>
        <v>-7.92</v>
      </c>
    </row>
    <row r="9811" customFormat="false" ht="15" hidden="false" customHeight="false" outlineLevel="0" collapsed="false">
      <c r="A9811" s="2" t="s">
        <v>124</v>
      </c>
      <c r="B9811" s="2" t="s">
        <v>124</v>
      </c>
      <c r="C9811" s="2" t="s">
        <v>47</v>
      </c>
      <c r="D9811" s="2" t="s">
        <v>10</v>
      </c>
      <c r="E9811" s="2" t="s">
        <v>74</v>
      </c>
      <c r="F9811" s="2" t="s">
        <v>977</v>
      </c>
      <c r="G9811" s="14" t="n">
        <v>9.5</v>
      </c>
      <c r="H9811" s="14" t="n">
        <v>7.62</v>
      </c>
      <c r="I9811" s="14" t="n">
        <v>9.5</v>
      </c>
      <c r="J9811" s="23" t="n">
        <f aca="false">IF(AND(E9811="Priority",ISNUMBER('Cost model'!N317)),'Cost model'!N317,'Cost model'!M317)</f>
        <v>10.5</v>
      </c>
      <c r="K9811" s="14" t="n">
        <f aca="false">J9811-H9811</f>
        <v>2.88</v>
      </c>
      <c r="L9811" s="14" t="n">
        <f aca="false">G9811-H9811</f>
        <v>1.88</v>
      </c>
    </row>
    <row r="9812" customFormat="false" ht="15" hidden="false" customHeight="false" outlineLevel="0" collapsed="false">
      <c r="A9812" s="2" t="s">
        <v>174</v>
      </c>
      <c r="B9812" s="2" t="s">
        <v>124</v>
      </c>
      <c r="C9812" s="2" t="s">
        <v>48</v>
      </c>
      <c r="D9812" s="2" t="s">
        <v>10</v>
      </c>
      <c r="E9812" s="2" t="s">
        <v>74</v>
      </c>
      <c r="F9812" s="2" t="s">
        <v>976</v>
      </c>
      <c r="G9812" s="14" t="n">
        <v>12.5</v>
      </c>
      <c r="H9812" s="14" t="n">
        <v>11.43</v>
      </c>
      <c r="I9812" s="14" t="n">
        <v>12.5</v>
      </c>
      <c r="J9812" s="23" t="n">
        <f aca="false">IF(AND(E9812="Priority",ISNUMBER('Cost model'!N108)),'Cost model'!N108,'Cost model'!M108)</f>
        <v>15.5</v>
      </c>
      <c r="K9812" s="14" t="n">
        <f aca="false">J9812-H9812</f>
        <v>4.07</v>
      </c>
      <c r="L9812" s="14" t="n">
        <f aca="false">G9812-H9812</f>
        <v>1.07</v>
      </c>
    </row>
    <row r="9813" customFormat="false" ht="15" hidden="false" customHeight="false" outlineLevel="0" collapsed="false">
      <c r="A9813" s="2" t="s">
        <v>174</v>
      </c>
      <c r="B9813" s="2" t="s">
        <v>124</v>
      </c>
      <c r="C9813" s="2" t="s">
        <v>49</v>
      </c>
      <c r="D9813" s="2" t="s">
        <v>10</v>
      </c>
      <c r="E9813" s="2" t="s">
        <v>74</v>
      </c>
      <c r="F9813" s="2" t="s">
        <v>976</v>
      </c>
      <c r="G9813" s="14" t="n">
        <v>20</v>
      </c>
      <c r="H9813" s="14" t="n">
        <v>21.19</v>
      </c>
      <c r="I9813" s="14" t="n">
        <v>17.5</v>
      </c>
      <c r="J9813" s="23" t="n">
        <f aca="false">IF(AND(E9813="Priority",ISNUMBER('Cost model'!N109)),'Cost model'!N109,'Cost model'!M109)</f>
        <v>18.5</v>
      </c>
      <c r="K9813" s="14" t="n">
        <f aca="false">J9813-H9813</f>
        <v>-2.69</v>
      </c>
      <c r="L9813" s="14" t="n">
        <f aca="false">G9813-H9813</f>
        <v>-1.19</v>
      </c>
    </row>
    <row r="9814" customFormat="false" ht="15" hidden="false" customHeight="false" outlineLevel="0" collapsed="false">
      <c r="A9814" s="2" t="s">
        <v>174</v>
      </c>
      <c r="B9814" s="2" t="s">
        <v>174</v>
      </c>
      <c r="C9814" s="2" t="s">
        <v>49</v>
      </c>
      <c r="D9814" s="2" t="s">
        <v>13</v>
      </c>
      <c r="E9814" s="2" t="s">
        <v>74</v>
      </c>
      <c r="F9814" s="2" t="s">
        <v>977</v>
      </c>
      <c r="G9814" s="14" t="n">
        <v>50</v>
      </c>
      <c r="H9814" s="14" t="n">
        <v>134.16</v>
      </c>
      <c r="I9814" s="14" t="n">
        <v>50</v>
      </c>
      <c r="J9814" s="23" t="n">
        <f aca="false">IF(AND(E9814="Priority",ISNUMBER('Cost model'!N175)),'Cost model'!N175,'Cost model'!M175)</f>
        <v>75</v>
      </c>
      <c r="K9814" s="14" t="n">
        <f aca="false">J9814-H9814</f>
        <v>-59.16</v>
      </c>
      <c r="L9814" s="14" t="n">
        <f aca="false">G9814-H9814</f>
        <v>-84.16</v>
      </c>
    </row>
    <row r="9815" customFormat="false" ht="15" hidden="false" customHeight="false" outlineLevel="0" collapsed="false">
      <c r="A9815" s="2" t="s">
        <v>124</v>
      </c>
      <c r="B9815" s="2" t="s">
        <v>124</v>
      </c>
      <c r="C9815" s="2" t="s">
        <v>48</v>
      </c>
      <c r="D9815" s="2" t="s">
        <v>12</v>
      </c>
      <c r="E9815" s="2" t="s">
        <v>74</v>
      </c>
      <c r="F9815" s="2" t="s">
        <v>977</v>
      </c>
      <c r="G9815" s="14" t="n">
        <v>44.99</v>
      </c>
      <c r="H9815" s="14" t="n">
        <v>49.41</v>
      </c>
      <c r="I9815" s="14" t="n">
        <v>12.5</v>
      </c>
      <c r="J9815" s="23" t="n">
        <f aca="false">IF(AND(E9815="Priority",ISNUMBER('Cost model'!N321)),'Cost model'!N321,'Cost model'!M321)</f>
        <v>40</v>
      </c>
      <c r="K9815" s="14" t="n">
        <f aca="false">J9815-H9815</f>
        <v>-9.41</v>
      </c>
      <c r="L9815" s="14" t="n">
        <f aca="false">G9815-H9815</f>
        <v>-4.42</v>
      </c>
    </row>
    <row r="9816" customFormat="false" ht="15" hidden="false" customHeight="false" outlineLevel="0" collapsed="false">
      <c r="A9816" s="2" t="s">
        <v>174</v>
      </c>
      <c r="B9816" s="2" t="s">
        <v>174</v>
      </c>
      <c r="C9816" s="2" t="s">
        <v>47</v>
      </c>
      <c r="D9816" s="2" t="s">
        <v>10</v>
      </c>
      <c r="E9816" s="2" t="s">
        <v>74</v>
      </c>
      <c r="F9816" s="2" t="s">
        <v>977</v>
      </c>
      <c r="G9816" s="14" t="n">
        <v>9.5</v>
      </c>
      <c r="H9816" s="14" t="n">
        <v>7.62</v>
      </c>
      <c r="I9816" s="14" t="n">
        <v>9.5</v>
      </c>
      <c r="J9816" s="23" t="n">
        <f aca="false">IF(AND(E9816="Priority",ISNUMBER('Cost model'!N167)),'Cost model'!N167,'Cost model'!M167)</f>
        <v>8.5</v>
      </c>
      <c r="K9816" s="14" t="n">
        <f aca="false">J9816-H9816</f>
        <v>0.88</v>
      </c>
      <c r="L9816" s="14" t="n">
        <f aca="false">G9816-H9816</f>
        <v>1.88</v>
      </c>
    </row>
    <row r="9817" customFormat="false" ht="15" hidden="false" customHeight="false" outlineLevel="0" collapsed="false">
      <c r="A9817" s="2" t="s">
        <v>158</v>
      </c>
      <c r="B9817" s="2" t="s">
        <v>124</v>
      </c>
      <c r="C9817" s="2" t="s">
        <v>49</v>
      </c>
      <c r="D9817" s="2" t="s">
        <v>10</v>
      </c>
      <c r="E9817" s="2" t="s">
        <v>74</v>
      </c>
      <c r="F9817" s="2" t="s">
        <v>976</v>
      </c>
      <c r="G9817" s="14" t="n">
        <v>17.5</v>
      </c>
      <c r="H9817" s="14" t="n">
        <v>11.43</v>
      </c>
      <c r="I9817" s="14" t="n">
        <v>17.5</v>
      </c>
      <c r="J9817" s="23" t="n">
        <f aca="false">IF(AND(E9817="Priority",ISNUMBER('Cost model'!N454)),'Cost model'!N454,'Cost model'!M454)</f>
        <v>19.5</v>
      </c>
      <c r="K9817" s="14" t="n">
        <f aca="false">J9817-H9817</f>
        <v>8.07</v>
      </c>
      <c r="L9817" s="14" t="n">
        <f aca="false">G9817-H9817</f>
        <v>6.07</v>
      </c>
    </row>
    <row r="9818" customFormat="false" ht="15" hidden="false" customHeight="false" outlineLevel="0" collapsed="false">
      <c r="A9818" s="2" t="s">
        <v>174</v>
      </c>
      <c r="B9818" s="2" t="s">
        <v>174</v>
      </c>
      <c r="C9818" s="2" t="s">
        <v>47</v>
      </c>
      <c r="D9818" s="2" t="s">
        <v>10</v>
      </c>
      <c r="E9818" s="2" t="s">
        <v>74</v>
      </c>
      <c r="F9818" s="2" t="s">
        <v>977</v>
      </c>
      <c r="G9818" s="14" t="n">
        <v>9.5</v>
      </c>
      <c r="H9818" s="14" t="n">
        <v>6.82</v>
      </c>
      <c r="I9818" s="14" t="n">
        <v>9.5</v>
      </c>
      <c r="J9818" s="23" t="n">
        <f aca="false">IF(AND(E9818="Priority",ISNUMBER('Cost model'!N167)),'Cost model'!N167,'Cost model'!M167)</f>
        <v>8.5</v>
      </c>
      <c r="K9818" s="14" t="n">
        <f aca="false">J9818-H9818</f>
        <v>1.68</v>
      </c>
      <c r="L9818" s="14" t="n">
        <f aca="false">G9818-H9818</f>
        <v>2.68</v>
      </c>
    </row>
    <row r="9819" customFormat="false" ht="15" hidden="false" customHeight="false" outlineLevel="0" collapsed="false">
      <c r="A9819" s="2" t="s">
        <v>158</v>
      </c>
      <c r="B9819" s="2" t="s">
        <v>158</v>
      </c>
      <c r="C9819" s="2" t="s">
        <v>48</v>
      </c>
      <c r="D9819" s="2" t="s">
        <v>12</v>
      </c>
      <c r="E9819" s="2" t="s">
        <v>74</v>
      </c>
      <c r="F9819" s="2" t="s">
        <v>977</v>
      </c>
      <c r="G9819" s="14" t="n">
        <v>12.5</v>
      </c>
      <c r="H9819" s="14" t="n">
        <v>18.72</v>
      </c>
      <c r="I9819" s="14" t="n">
        <v>12.5</v>
      </c>
      <c r="J9819" s="23" t="n">
        <f aca="false">IF(AND(E9819="Priority",ISNUMBER('Cost model'!N426)),'Cost model'!N426,'Cost model'!M426)</f>
        <v>21.5</v>
      </c>
      <c r="K9819" s="14" t="n">
        <f aca="false">J9819-H9819</f>
        <v>2.78</v>
      </c>
      <c r="L9819" s="14" t="n">
        <f aca="false">G9819-H9819</f>
        <v>-6.22</v>
      </c>
    </row>
    <row r="9820" customFormat="false" ht="15" hidden="false" customHeight="false" outlineLevel="0" collapsed="false">
      <c r="A9820" s="2" t="s">
        <v>221</v>
      </c>
      <c r="B9820" s="2" t="s">
        <v>142</v>
      </c>
      <c r="C9820" s="2" t="s">
        <v>47</v>
      </c>
      <c r="D9820" s="2" t="s">
        <v>10</v>
      </c>
      <c r="E9820" s="2" t="s">
        <v>74</v>
      </c>
      <c r="F9820" s="2" t="s">
        <v>976</v>
      </c>
      <c r="G9820" s="14" t="n">
        <v>9.5</v>
      </c>
      <c r="H9820" s="14" t="n">
        <v>11.66</v>
      </c>
      <c r="I9820" s="14" t="n">
        <v>19.5</v>
      </c>
      <c r="J9820" s="23" t="n">
        <f aca="false">IF(AND(E9820="Priority",ISNUMBER('Cost model'!N767)),'Cost model'!N767,'Cost model'!M767)</f>
        <v>15.5</v>
      </c>
      <c r="K9820" s="14" t="n">
        <f aca="false">J9820-H9820</f>
        <v>3.84</v>
      </c>
      <c r="L9820" s="14" t="n">
        <f aca="false">G9820-H9820</f>
        <v>-2.16</v>
      </c>
    </row>
    <row r="9821" customFormat="false" ht="15" hidden="false" customHeight="false" outlineLevel="0" collapsed="false">
      <c r="A9821" s="2" t="s">
        <v>142</v>
      </c>
      <c r="B9821" s="2" t="s">
        <v>124</v>
      </c>
      <c r="C9821" s="2" t="s">
        <v>47</v>
      </c>
      <c r="D9821" s="2" t="s">
        <v>10</v>
      </c>
      <c r="E9821" s="2" t="s">
        <v>74</v>
      </c>
      <c r="F9821" s="2" t="s">
        <v>976</v>
      </c>
      <c r="G9821" s="14" t="n">
        <v>9.5</v>
      </c>
      <c r="H9821" s="14" t="n">
        <v>8.06</v>
      </c>
      <c r="I9821" s="14" t="n">
        <v>14.5</v>
      </c>
      <c r="J9821" s="23" t="n">
        <f aca="false">IF(AND(E9821="Priority",ISNUMBER('Cost model'!N662)),'Cost model'!N662,'Cost model'!M662)</f>
        <v>13.5</v>
      </c>
      <c r="K9821" s="14" t="n">
        <f aca="false">J9821-H9821</f>
        <v>5.44</v>
      </c>
      <c r="L9821" s="14" t="n">
        <f aca="false">G9821-H9821</f>
        <v>1.44</v>
      </c>
    </row>
    <row r="9822" customFormat="false" ht="15" hidden="false" customHeight="false" outlineLevel="0" collapsed="false">
      <c r="A9822" s="2" t="s">
        <v>124</v>
      </c>
      <c r="B9822" s="2" t="s">
        <v>124</v>
      </c>
      <c r="C9822" s="2" t="s">
        <v>48</v>
      </c>
      <c r="D9822" s="2" t="s">
        <v>13</v>
      </c>
      <c r="E9822" s="2" t="s">
        <v>74</v>
      </c>
      <c r="F9822" s="2" t="s">
        <v>977</v>
      </c>
      <c r="G9822" s="14" t="n">
        <v>24.5</v>
      </c>
      <c r="H9822" s="14" t="n">
        <v>67.98</v>
      </c>
      <c r="I9822" s="14" t="n">
        <v>24.5</v>
      </c>
      <c r="J9822" s="23" t="n">
        <f aca="false">IF(AND(E9822="Priority",ISNUMBER('Cost model'!N324)),'Cost model'!N324,'Cost model'!M324)</f>
        <v>85</v>
      </c>
      <c r="K9822" s="14" t="n">
        <f aca="false">J9822-H9822</f>
        <v>17.02</v>
      </c>
      <c r="L9822" s="14" t="n">
        <f aca="false">G9822-H9822</f>
        <v>-43.48</v>
      </c>
    </row>
    <row r="9823" customFormat="false" ht="15" hidden="false" customHeight="false" outlineLevel="0" collapsed="false">
      <c r="A9823" s="2" t="s">
        <v>174</v>
      </c>
      <c r="B9823" s="2" t="s">
        <v>142</v>
      </c>
      <c r="C9823" s="2" t="s">
        <v>47</v>
      </c>
      <c r="D9823" s="2" t="s">
        <v>10</v>
      </c>
      <c r="E9823" s="2" t="s">
        <v>74</v>
      </c>
      <c r="F9823" s="2" t="s">
        <v>976</v>
      </c>
      <c r="G9823" s="14" t="n">
        <v>9.5</v>
      </c>
      <c r="H9823" s="14" t="n">
        <v>13.11</v>
      </c>
      <c r="I9823" s="14" t="n">
        <v>9.5</v>
      </c>
      <c r="J9823" s="23" t="n">
        <f aca="false">IF(AND(E9823="Priority",ISNUMBER('Cost model'!N122)),'Cost model'!N122,'Cost model'!M122)</f>
        <v>13.5</v>
      </c>
      <c r="K9823" s="14" t="n">
        <f aca="false">J9823-H9823</f>
        <v>0.390000000000001</v>
      </c>
      <c r="L9823" s="14" t="n">
        <f aca="false">G9823-H9823</f>
        <v>-3.61</v>
      </c>
    </row>
    <row r="9824" customFormat="false" ht="15" hidden="false" customHeight="false" outlineLevel="0" collapsed="false">
      <c r="A9824" s="2" t="s">
        <v>142</v>
      </c>
      <c r="B9824" s="2" t="s">
        <v>221</v>
      </c>
      <c r="C9824" s="2" t="s">
        <v>49</v>
      </c>
      <c r="D9824" s="2" t="s">
        <v>12</v>
      </c>
      <c r="E9824" s="2" t="s">
        <v>74</v>
      </c>
      <c r="F9824" s="2" t="s">
        <v>976</v>
      </c>
      <c r="G9824" s="14" t="n">
        <v>29.5</v>
      </c>
      <c r="H9824" s="14" t="n">
        <v>98.03</v>
      </c>
      <c r="I9824" s="14" t="n">
        <v>24.5</v>
      </c>
      <c r="J9824" s="23" t="n">
        <f aca="false">IF(AND(E9824="Priority",ISNUMBER('Cost model'!N682)),'Cost model'!N682,'Cost model'!M682)</f>
        <v>65</v>
      </c>
      <c r="K9824" s="14" t="n">
        <f aca="false">J9824-H9824</f>
        <v>-33.03</v>
      </c>
      <c r="L9824" s="14" t="n">
        <f aca="false">G9824-H9824</f>
        <v>-68.53</v>
      </c>
    </row>
    <row r="9825" customFormat="false" ht="15" hidden="false" customHeight="false" outlineLevel="0" collapsed="false">
      <c r="A9825" s="2" t="s">
        <v>124</v>
      </c>
      <c r="B9825" s="2" t="s">
        <v>124</v>
      </c>
      <c r="C9825" s="2" t="s">
        <v>48</v>
      </c>
      <c r="D9825" s="2" t="s">
        <v>10</v>
      </c>
      <c r="E9825" s="2" t="s">
        <v>74</v>
      </c>
      <c r="F9825" s="2" t="s">
        <v>977</v>
      </c>
      <c r="G9825" s="14" t="n">
        <v>12.5</v>
      </c>
      <c r="H9825" s="14" t="n">
        <v>35.27</v>
      </c>
      <c r="I9825" s="14" t="n">
        <v>12.5</v>
      </c>
      <c r="J9825" s="23" t="n">
        <f aca="false">IF(AND(E9825="Priority",ISNUMBER('Cost model'!N318)),'Cost model'!N318,'Cost model'!M318)</f>
        <v>14.5</v>
      </c>
      <c r="K9825" s="14" t="n">
        <f aca="false">J9825-H9825</f>
        <v>-20.77</v>
      </c>
      <c r="L9825" s="14" t="n">
        <f aca="false">G9825-H9825</f>
        <v>-22.77</v>
      </c>
    </row>
    <row r="9826" customFormat="false" ht="15" hidden="false" customHeight="false" outlineLevel="0" collapsed="false">
      <c r="A9826" s="2" t="s">
        <v>124</v>
      </c>
      <c r="B9826" s="2" t="s">
        <v>158</v>
      </c>
      <c r="C9826" s="2" t="s">
        <v>48</v>
      </c>
      <c r="D9826" s="2" t="s">
        <v>10</v>
      </c>
      <c r="E9826" s="2" t="s">
        <v>74</v>
      </c>
      <c r="F9826" s="2" t="s">
        <v>976</v>
      </c>
      <c r="G9826" s="14" t="n">
        <v>17.5</v>
      </c>
      <c r="H9826" s="14" t="n">
        <v>17.7</v>
      </c>
      <c r="I9826" s="14" t="n">
        <v>14.5</v>
      </c>
      <c r="J9826" s="23" t="n">
        <f aca="false">IF(AND(E9826="Priority",ISNUMBER('Cost model'!N348)),'Cost model'!N348,'Cost model'!M348)</f>
        <v>17.5</v>
      </c>
      <c r="K9826" s="14" t="n">
        <f aca="false">J9826-H9826</f>
        <v>-0.199999999999999</v>
      </c>
      <c r="L9826" s="14" t="n">
        <f aca="false">G9826-H9826</f>
        <v>-0.199999999999999</v>
      </c>
    </row>
    <row r="9827" customFormat="false" ht="15" hidden="false" customHeight="false" outlineLevel="0" collapsed="false">
      <c r="A9827" s="2" t="s">
        <v>221</v>
      </c>
      <c r="B9827" s="2" t="s">
        <v>221</v>
      </c>
      <c r="C9827" s="2" t="s">
        <v>47</v>
      </c>
      <c r="D9827" s="2" t="s">
        <v>13</v>
      </c>
      <c r="E9827" s="2" t="s">
        <v>74</v>
      </c>
      <c r="F9827" s="2" t="s">
        <v>977</v>
      </c>
      <c r="G9827" s="14" t="n">
        <v>19.5</v>
      </c>
      <c r="H9827" s="14" t="n">
        <v>41.32</v>
      </c>
      <c r="I9827" s="14" t="n">
        <v>19.5</v>
      </c>
      <c r="J9827" s="23" t="n">
        <f aca="false">IF(AND(E9827="Priority",ISNUMBER('Cost model'!N743)),'Cost model'!N743,'Cost model'!M743)</f>
        <v>45</v>
      </c>
      <c r="K9827" s="14" t="n">
        <f aca="false">J9827-H9827</f>
        <v>3.68</v>
      </c>
      <c r="L9827" s="14" t="n">
        <f aca="false">G9827-H9827</f>
        <v>-21.82</v>
      </c>
    </row>
    <row r="9828" customFormat="false" ht="15" hidden="false" customHeight="false" outlineLevel="0" collapsed="false">
      <c r="A9828" s="2" t="s">
        <v>174</v>
      </c>
      <c r="B9828" s="2" t="s">
        <v>174</v>
      </c>
      <c r="C9828" s="2" t="s">
        <v>49</v>
      </c>
      <c r="D9828" s="2" t="s">
        <v>13</v>
      </c>
      <c r="E9828" s="2" t="s">
        <v>83</v>
      </c>
      <c r="F9828" s="2" t="s">
        <v>977</v>
      </c>
      <c r="G9828" s="14" t="n">
        <v>95</v>
      </c>
      <c r="H9828" s="14" t="n">
        <v>62.48</v>
      </c>
      <c r="I9828" s="14" t="n">
        <v>95</v>
      </c>
      <c r="J9828" s="23" t="n">
        <f aca="false">IF(AND(E9828="Priority",ISNUMBER('Cost model'!N175)),'Cost model'!N175,'Cost model'!M175)</f>
        <v>105</v>
      </c>
      <c r="K9828" s="14" t="n">
        <f aca="false">J9828-H9828</f>
        <v>42.52</v>
      </c>
      <c r="L9828" s="14" t="n">
        <f aca="false">G9828-H9828</f>
        <v>32.52</v>
      </c>
    </row>
    <row r="9829" customFormat="false" ht="15" hidden="false" customHeight="false" outlineLevel="0" collapsed="false">
      <c r="A9829" s="2" t="s">
        <v>221</v>
      </c>
      <c r="B9829" s="2" t="s">
        <v>221</v>
      </c>
      <c r="C9829" s="2" t="s">
        <v>49</v>
      </c>
      <c r="D9829" s="2" t="s">
        <v>12</v>
      </c>
      <c r="E9829" s="2" t="s">
        <v>74</v>
      </c>
      <c r="F9829" s="2" t="s">
        <v>977</v>
      </c>
      <c r="G9829" s="14" t="n">
        <v>19.5</v>
      </c>
      <c r="H9829" s="14" t="n">
        <v>40.48</v>
      </c>
      <c r="I9829" s="14" t="n">
        <v>19.5</v>
      </c>
      <c r="J9829" s="23" t="n">
        <f aca="false">IF(AND(E9829="Priority",ISNUMBER('Cost model'!N742)),'Cost model'!N742,'Cost model'!M742)</f>
        <v>60</v>
      </c>
      <c r="K9829" s="14" t="n">
        <f aca="false">J9829-H9829</f>
        <v>19.52</v>
      </c>
      <c r="L9829" s="14" t="n">
        <f aca="false">G9829-H9829</f>
        <v>-20.98</v>
      </c>
    </row>
    <row r="9830" customFormat="false" ht="15" hidden="false" customHeight="false" outlineLevel="0" collapsed="false">
      <c r="A9830" s="2" t="s">
        <v>123</v>
      </c>
      <c r="B9830" s="2" t="s">
        <v>123</v>
      </c>
      <c r="C9830" s="2" t="s">
        <v>47</v>
      </c>
      <c r="D9830" s="2" t="s">
        <v>10</v>
      </c>
      <c r="E9830" s="2" t="s">
        <v>74</v>
      </c>
      <c r="F9830" s="2" t="s">
        <v>977</v>
      </c>
      <c r="G9830" s="14" t="n">
        <v>9.5</v>
      </c>
      <c r="H9830" s="14" t="n">
        <v>37.69</v>
      </c>
      <c r="I9830" s="14" t="n">
        <v>9.5</v>
      </c>
      <c r="J9830" s="23" t="n">
        <f aca="false">IF(AND(E9830="Priority",ISNUMBER('Cost model'!N62)),'Cost model'!N62,'Cost model'!M62)</f>
        <v>12.5</v>
      </c>
      <c r="K9830" s="14" t="n">
        <f aca="false">J9830-H9830</f>
        <v>-25.19</v>
      </c>
      <c r="L9830" s="14" t="n">
        <f aca="false">G9830-H9830</f>
        <v>-28.19</v>
      </c>
    </row>
    <row r="9831" customFormat="false" ht="15" hidden="false" customHeight="false" outlineLevel="0" collapsed="false">
      <c r="A9831" s="2" t="s">
        <v>142</v>
      </c>
      <c r="B9831" s="2" t="s">
        <v>142</v>
      </c>
      <c r="C9831" s="2" t="s">
        <v>48</v>
      </c>
      <c r="D9831" s="2" t="s">
        <v>12</v>
      </c>
      <c r="E9831" s="2" t="s">
        <v>74</v>
      </c>
      <c r="F9831" s="2" t="s">
        <v>977</v>
      </c>
      <c r="G9831" s="14" t="n">
        <v>12.5</v>
      </c>
      <c r="H9831" s="14" t="n">
        <v>41.92</v>
      </c>
      <c r="I9831" s="14" t="n">
        <v>12.5</v>
      </c>
      <c r="J9831" s="23" t="n">
        <f aca="false">IF(AND(E9831="Priority",ISNUMBER('Cost model'!N636)),'Cost model'!N636,'Cost model'!M636)</f>
        <v>40</v>
      </c>
      <c r="K9831" s="14" t="n">
        <f aca="false">J9831-H9831</f>
        <v>-1.92</v>
      </c>
      <c r="L9831" s="14" t="n">
        <f aca="false">G9831-H9831</f>
        <v>-29.42</v>
      </c>
    </row>
    <row r="9832" customFormat="false" ht="15" hidden="false" customHeight="false" outlineLevel="0" collapsed="false">
      <c r="A9832" s="2" t="s">
        <v>124</v>
      </c>
      <c r="B9832" s="2" t="s">
        <v>124</v>
      </c>
      <c r="C9832" s="2" t="s">
        <v>48</v>
      </c>
      <c r="D9832" s="2" t="s">
        <v>12</v>
      </c>
      <c r="E9832" s="2" t="s">
        <v>74</v>
      </c>
      <c r="F9832" s="2" t="s">
        <v>977</v>
      </c>
      <c r="G9832" s="14" t="n">
        <v>12.5</v>
      </c>
      <c r="H9832" s="14" t="n">
        <v>45.64</v>
      </c>
      <c r="I9832" s="14" t="n">
        <v>12.5</v>
      </c>
      <c r="J9832" s="23" t="n">
        <f aca="false">IF(AND(E9832="Priority",ISNUMBER('Cost model'!N321)),'Cost model'!N321,'Cost model'!M321)</f>
        <v>40</v>
      </c>
      <c r="K9832" s="14" t="n">
        <f aca="false">J9832-H9832</f>
        <v>-5.64</v>
      </c>
      <c r="L9832" s="14" t="n">
        <f aca="false">G9832-H9832</f>
        <v>-33.14</v>
      </c>
    </row>
    <row r="9833" customFormat="false" ht="15" hidden="false" customHeight="false" outlineLevel="0" collapsed="false">
      <c r="A9833" s="2" t="s">
        <v>142</v>
      </c>
      <c r="B9833" s="2" t="s">
        <v>174</v>
      </c>
      <c r="C9833" s="2" t="s">
        <v>49</v>
      </c>
      <c r="D9833" s="2" t="s">
        <v>12</v>
      </c>
      <c r="E9833" s="2" t="s">
        <v>74</v>
      </c>
      <c r="F9833" s="2" t="s">
        <v>976</v>
      </c>
      <c r="G9833" s="14" t="n">
        <v>19.5</v>
      </c>
      <c r="H9833" s="14" t="n">
        <v>47.17</v>
      </c>
      <c r="I9833" s="14" t="n">
        <v>19.5</v>
      </c>
      <c r="J9833" s="23" t="n">
        <f aca="false">IF(AND(E9833="Priority",ISNUMBER('Cost model'!N697)),'Cost model'!N697,'Cost model'!M697)</f>
        <v>55</v>
      </c>
      <c r="K9833" s="14" t="n">
        <f aca="false">J9833-H9833</f>
        <v>7.83</v>
      </c>
      <c r="L9833" s="14" t="n">
        <f aca="false">G9833-H9833</f>
        <v>-27.67</v>
      </c>
    </row>
    <row r="9834" customFormat="false" ht="15" hidden="false" customHeight="false" outlineLevel="0" collapsed="false">
      <c r="A9834" s="2" t="s">
        <v>142</v>
      </c>
      <c r="B9834" s="2" t="s">
        <v>142</v>
      </c>
      <c r="C9834" s="2" t="s">
        <v>49</v>
      </c>
      <c r="D9834" s="2" t="s">
        <v>10</v>
      </c>
      <c r="E9834" s="2" t="s">
        <v>74</v>
      </c>
      <c r="F9834" s="2" t="s">
        <v>977</v>
      </c>
      <c r="G9834" s="14" t="n">
        <v>17.5</v>
      </c>
      <c r="H9834" s="14" t="n">
        <v>21.19</v>
      </c>
      <c r="I9834" s="14" t="n">
        <v>17.5</v>
      </c>
      <c r="J9834" s="23" t="n">
        <f aca="false">IF(AND(E9834="Priority",ISNUMBER('Cost model'!N634)),'Cost model'!N634,'Cost model'!M634)</f>
        <v>15.5</v>
      </c>
      <c r="K9834" s="14" t="n">
        <f aca="false">J9834-H9834</f>
        <v>-5.69</v>
      </c>
      <c r="L9834" s="14" t="n">
        <f aca="false">G9834-H9834</f>
        <v>-3.69</v>
      </c>
    </row>
    <row r="9835" customFormat="false" ht="15" hidden="false" customHeight="false" outlineLevel="0" collapsed="false">
      <c r="A9835" s="2" t="s">
        <v>174</v>
      </c>
      <c r="B9835" s="2" t="s">
        <v>174</v>
      </c>
      <c r="C9835" s="2" t="s">
        <v>47</v>
      </c>
      <c r="D9835" s="2" t="s">
        <v>12</v>
      </c>
      <c r="E9835" s="2" t="s">
        <v>74</v>
      </c>
      <c r="F9835" s="2" t="s">
        <v>977</v>
      </c>
      <c r="G9835" s="14" t="n">
        <v>9.5</v>
      </c>
      <c r="H9835" s="14" t="n">
        <v>50.14</v>
      </c>
      <c r="I9835" s="14" t="n">
        <v>9.5</v>
      </c>
      <c r="J9835" s="23" t="n">
        <f aca="false">IF(AND(E9835="Priority",ISNUMBER('Cost model'!N170)),'Cost model'!N170,'Cost model'!M170)</f>
        <v>25.5</v>
      </c>
      <c r="K9835" s="14" t="n">
        <f aca="false">J9835-H9835</f>
        <v>-24.64</v>
      </c>
      <c r="L9835" s="14" t="n">
        <f aca="false">G9835-H9835</f>
        <v>-40.64</v>
      </c>
    </row>
    <row r="9836" customFormat="false" ht="15" hidden="false" customHeight="false" outlineLevel="0" collapsed="false">
      <c r="A9836" s="2" t="s">
        <v>174</v>
      </c>
      <c r="B9836" s="2" t="s">
        <v>174</v>
      </c>
      <c r="C9836" s="2" t="s">
        <v>49</v>
      </c>
      <c r="D9836" s="2" t="s">
        <v>12</v>
      </c>
      <c r="E9836" s="2" t="s">
        <v>74</v>
      </c>
      <c r="F9836" s="2" t="s">
        <v>977</v>
      </c>
      <c r="G9836" s="14" t="n">
        <v>19.5</v>
      </c>
      <c r="H9836" s="14" t="n">
        <v>11.1</v>
      </c>
      <c r="I9836" s="14" t="n">
        <v>19.5</v>
      </c>
      <c r="J9836" s="23" t="n">
        <f aca="false">IF(AND(E9836="Priority",ISNUMBER('Cost model'!N172)),'Cost model'!N172,'Cost model'!M172)</f>
        <v>45</v>
      </c>
      <c r="K9836" s="14" t="n">
        <f aca="false">J9836-H9836</f>
        <v>33.9</v>
      </c>
      <c r="L9836" s="14" t="n">
        <f aca="false">G9836-H9836</f>
        <v>8.4</v>
      </c>
    </row>
    <row r="9837" customFormat="false" ht="15" hidden="false" customHeight="false" outlineLevel="0" collapsed="false">
      <c r="A9837" s="2" t="s">
        <v>142</v>
      </c>
      <c r="B9837" s="2" t="s">
        <v>142</v>
      </c>
      <c r="C9837" s="2" t="s">
        <v>47</v>
      </c>
      <c r="D9837" s="2" t="s">
        <v>12</v>
      </c>
      <c r="E9837" s="2" t="s">
        <v>74</v>
      </c>
      <c r="F9837" s="2" t="s">
        <v>977</v>
      </c>
      <c r="G9837" s="14" t="n">
        <v>9.5</v>
      </c>
      <c r="H9837" s="14" t="n">
        <v>30.33</v>
      </c>
      <c r="I9837" s="14" t="n">
        <v>9.5</v>
      </c>
      <c r="J9837" s="23" t="n">
        <f aca="false">IF(AND(E9837="Priority",ISNUMBER('Cost model'!N635)),'Cost model'!N635,'Cost model'!M635)</f>
        <v>30.5</v>
      </c>
      <c r="K9837" s="14" t="n">
        <f aca="false">J9837-H9837</f>
        <v>0.170000000000002</v>
      </c>
      <c r="L9837" s="14" t="n">
        <f aca="false">G9837-H9837</f>
        <v>-20.83</v>
      </c>
    </row>
    <row r="9838" customFormat="false" ht="15" hidden="false" customHeight="false" outlineLevel="0" collapsed="false">
      <c r="A9838" s="2" t="s">
        <v>142</v>
      </c>
      <c r="B9838" s="2" t="s">
        <v>142</v>
      </c>
      <c r="C9838" s="2" t="s">
        <v>47</v>
      </c>
      <c r="D9838" s="2" t="s">
        <v>10</v>
      </c>
      <c r="E9838" s="2" t="s">
        <v>74</v>
      </c>
      <c r="F9838" s="2" t="s">
        <v>977</v>
      </c>
      <c r="G9838" s="14" t="n">
        <v>9.5</v>
      </c>
      <c r="H9838" s="14" t="n">
        <v>7.15</v>
      </c>
      <c r="I9838" s="14" t="n">
        <v>9.5</v>
      </c>
      <c r="J9838" s="23" t="n">
        <f aca="false">IF(AND(E9838="Priority",ISNUMBER('Cost model'!N632)),'Cost model'!N632,'Cost model'!M632)</f>
        <v>9.5</v>
      </c>
      <c r="K9838" s="14" t="n">
        <f aca="false">J9838-H9838</f>
        <v>2.35</v>
      </c>
      <c r="L9838" s="14" t="n">
        <f aca="false">G9838-H9838</f>
        <v>2.35</v>
      </c>
    </row>
    <row r="9839" customFormat="false" ht="15" hidden="false" customHeight="false" outlineLevel="0" collapsed="false">
      <c r="A9839" s="2" t="s">
        <v>124</v>
      </c>
      <c r="B9839" s="2" t="s">
        <v>124</v>
      </c>
      <c r="C9839" s="2" t="s">
        <v>47</v>
      </c>
      <c r="D9839" s="2" t="s">
        <v>12</v>
      </c>
      <c r="E9839" s="2" t="s">
        <v>74</v>
      </c>
      <c r="F9839" s="2" t="s">
        <v>977</v>
      </c>
      <c r="G9839" s="14" t="n">
        <v>9.5</v>
      </c>
      <c r="H9839" s="14" t="n">
        <v>8.44</v>
      </c>
      <c r="I9839" s="14" t="n">
        <v>9.5</v>
      </c>
      <c r="J9839" s="23" t="n">
        <f aca="false">IF(AND(E9839="Priority",ISNUMBER('Cost model'!N320)),'Cost model'!N320,'Cost model'!M320)</f>
        <v>24.5</v>
      </c>
      <c r="K9839" s="14" t="n">
        <f aca="false">J9839-H9839</f>
        <v>16.06</v>
      </c>
      <c r="L9839" s="14" t="n">
        <f aca="false">G9839-H9839</f>
        <v>1.06</v>
      </c>
    </row>
    <row r="9840" customFormat="false" ht="15" hidden="false" customHeight="false" outlineLevel="0" collapsed="false">
      <c r="A9840" s="2" t="s">
        <v>174</v>
      </c>
      <c r="B9840" s="2" t="s">
        <v>174</v>
      </c>
      <c r="C9840" s="2" t="s">
        <v>47</v>
      </c>
      <c r="D9840" s="2" t="s">
        <v>10</v>
      </c>
      <c r="E9840" s="2" t="s">
        <v>74</v>
      </c>
      <c r="F9840" s="2" t="s">
        <v>977</v>
      </c>
      <c r="G9840" s="14" t="n">
        <v>9.5</v>
      </c>
      <c r="H9840" s="14" t="n">
        <v>7.62</v>
      </c>
      <c r="I9840" s="14" t="n">
        <v>9.5</v>
      </c>
      <c r="J9840" s="23" t="n">
        <f aca="false">IF(AND(E9840="Priority",ISNUMBER('Cost model'!N167)),'Cost model'!N167,'Cost model'!M167)</f>
        <v>8.5</v>
      </c>
      <c r="K9840" s="14" t="n">
        <f aca="false">J9840-H9840</f>
        <v>0.88</v>
      </c>
      <c r="L9840" s="14" t="n">
        <f aca="false">G9840-H9840</f>
        <v>1.88</v>
      </c>
    </row>
    <row r="9841" customFormat="false" ht="15" hidden="false" customHeight="false" outlineLevel="0" collapsed="false">
      <c r="A9841" s="2" t="s">
        <v>123</v>
      </c>
      <c r="B9841" s="2" t="s">
        <v>142</v>
      </c>
      <c r="C9841" s="2" t="s">
        <v>47</v>
      </c>
      <c r="D9841" s="2" t="s">
        <v>10</v>
      </c>
      <c r="E9841" s="2" t="s">
        <v>83</v>
      </c>
      <c r="F9841" s="2" t="s">
        <v>976</v>
      </c>
      <c r="G9841" s="14" t="n">
        <v>19.5</v>
      </c>
      <c r="H9841" s="14" t="n">
        <v>42.7</v>
      </c>
      <c r="I9841" s="14" t="n">
        <v>19.5</v>
      </c>
      <c r="J9841" s="23" t="n">
        <f aca="false">IF(AND(E9841="Priority",ISNUMBER('Cost model'!N17)),'Cost model'!N17,'Cost model'!M17)</f>
        <v>17.5</v>
      </c>
      <c r="K9841" s="14" t="n">
        <f aca="false">J9841-H9841</f>
        <v>-25.2</v>
      </c>
      <c r="L9841" s="14" t="n">
        <f aca="false">G9841-H9841</f>
        <v>-23.2</v>
      </c>
    </row>
    <row r="9842" customFormat="false" ht="15" hidden="false" customHeight="false" outlineLevel="0" collapsed="false">
      <c r="A9842" s="2" t="s">
        <v>205</v>
      </c>
      <c r="B9842" s="2" t="s">
        <v>142</v>
      </c>
      <c r="C9842" s="2" t="s">
        <v>48</v>
      </c>
      <c r="D9842" s="2" t="s">
        <v>10</v>
      </c>
      <c r="E9842" s="2" t="s">
        <v>74</v>
      </c>
      <c r="F9842" s="2" t="s">
        <v>976</v>
      </c>
      <c r="G9842" s="14" t="n">
        <v>14.5</v>
      </c>
      <c r="H9842" s="14" t="n">
        <v>18.62</v>
      </c>
      <c r="I9842" s="14" t="n">
        <v>14.5</v>
      </c>
      <c r="J9842" s="23" t="n">
        <f aca="false">IF(AND(E9842="Priority",ISNUMBER('Cost model'!N543)),'Cost model'!N543,'Cost model'!M543)</f>
        <v>18.5</v>
      </c>
      <c r="K9842" s="14" t="n">
        <f aca="false">J9842-H9842</f>
        <v>-0.120000000000001</v>
      </c>
      <c r="L9842" s="14" t="n">
        <f aca="false">G9842-H9842</f>
        <v>-4.12</v>
      </c>
    </row>
    <row r="9843" customFormat="false" ht="15" hidden="false" customHeight="false" outlineLevel="0" collapsed="false">
      <c r="A9843" s="2" t="s">
        <v>174</v>
      </c>
      <c r="B9843" s="2" t="s">
        <v>174</v>
      </c>
      <c r="C9843" s="2" t="s">
        <v>48</v>
      </c>
      <c r="D9843" s="2" t="s">
        <v>12</v>
      </c>
      <c r="E9843" s="2" t="s">
        <v>74</v>
      </c>
      <c r="F9843" s="2" t="s">
        <v>977</v>
      </c>
      <c r="G9843" s="14" t="n">
        <v>12.5</v>
      </c>
      <c r="H9843" s="14" t="n">
        <v>66.57</v>
      </c>
      <c r="I9843" s="14" t="n">
        <v>12.5</v>
      </c>
      <c r="J9843" s="23" t="n">
        <f aca="false">IF(AND(E9843="Priority",ISNUMBER('Cost model'!N171)),'Cost model'!N171,'Cost model'!M171)</f>
        <v>40</v>
      </c>
      <c r="K9843" s="14" t="n">
        <f aca="false">J9843-H9843</f>
        <v>-26.57</v>
      </c>
      <c r="L9843" s="14" t="n">
        <f aca="false">G9843-H9843</f>
        <v>-54.07</v>
      </c>
    </row>
    <row r="9844" customFormat="false" ht="15" hidden="false" customHeight="false" outlineLevel="0" collapsed="false">
      <c r="A9844" s="2" t="s">
        <v>124</v>
      </c>
      <c r="B9844" s="2" t="s">
        <v>124</v>
      </c>
      <c r="C9844" s="2" t="s">
        <v>47</v>
      </c>
      <c r="D9844" s="2" t="s">
        <v>12</v>
      </c>
      <c r="E9844" s="2" t="s">
        <v>74</v>
      </c>
      <c r="F9844" s="2" t="s">
        <v>977</v>
      </c>
      <c r="G9844" s="14" t="n">
        <v>9.5</v>
      </c>
      <c r="H9844" s="14" t="n">
        <v>7.62</v>
      </c>
      <c r="I9844" s="14" t="n">
        <v>9.5</v>
      </c>
      <c r="J9844" s="23" t="n">
        <f aca="false">IF(AND(E9844="Priority",ISNUMBER('Cost model'!N320)),'Cost model'!N320,'Cost model'!M320)</f>
        <v>24.5</v>
      </c>
      <c r="K9844" s="14" t="n">
        <f aca="false">J9844-H9844</f>
        <v>16.88</v>
      </c>
      <c r="L9844" s="14" t="n">
        <f aca="false">G9844-H9844</f>
        <v>1.88</v>
      </c>
    </row>
    <row r="9845" customFormat="false" ht="15" hidden="false" customHeight="false" outlineLevel="0" collapsed="false">
      <c r="A9845" s="2" t="s">
        <v>221</v>
      </c>
      <c r="B9845" s="2" t="s">
        <v>221</v>
      </c>
      <c r="C9845" s="2" t="s">
        <v>47</v>
      </c>
      <c r="D9845" s="2" t="s">
        <v>14</v>
      </c>
      <c r="E9845" s="2" t="s">
        <v>83</v>
      </c>
      <c r="F9845" s="2" t="s">
        <v>977</v>
      </c>
      <c r="G9845" s="14" t="n">
        <v>85</v>
      </c>
      <c r="H9845" s="14" t="n">
        <v>114.78</v>
      </c>
      <c r="I9845" s="14" t="n">
        <v>85</v>
      </c>
      <c r="J9845" s="23" t="n">
        <f aca="false">IF(AND(E9845="Priority",ISNUMBER('Cost model'!N746)),'Cost model'!N746,'Cost model'!M746)</f>
        <v>120</v>
      </c>
      <c r="K9845" s="14" t="n">
        <f aca="false">J9845-H9845</f>
        <v>5.22</v>
      </c>
      <c r="L9845" s="14" t="n">
        <f aca="false">G9845-H9845</f>
        <v>-29.78</v>
      </c>
    </row>
    <row r="9846" customFormat="false" ht="15" hidden="false" customHeight="false" outlineLevel="0" collapsed="false">
      <c r="A9846" s="2" t="s">
        <v>221</v>
      </c>
      <c r="B9846" s="2" t="s">
        <v>221</v>
      </c>
      <c r="C9846" s="2" t="s">
        <v>47</v>
      </c>
      <c r="D9846" s="2" t="s">
        <v>12</v>
      </c>
      <c r="E9846" s="2" t="s">
        <v>74</v>
      </c>
      <c r="F9846" s="2" t="s">
        <v>977</v>
      </c>
      <c r="G9846" s="14" t="n">
        <v>9.5</v>
      </c>
      <c r="H9846" s="14" t="n">
        <v>24.95</v>
      </c>
      <c r="I9846" s="14" t="n">
        <v>9.5</v>
      </c>
      <c r="J9846" s="23" t="n">
        <f aca="false">IF(AND(E9846="Priority",ISNUMBER('Cost model'!N740)),'Cost model'!N740,'Cost model'!M740)</f>
        <v>22.5</v>
      </c>
      <c r="K9846" s="14" t="n">
        <f aca="false">J9846-H9846</f>
        <v>-2.45</v>
      </c>
      <c r="L9846" s="14" t="n">
        <f aca="false">G9846-H9846</f>
        <v>-15.45</v>
      </c>
    </row>
    <row r="9847" customFormat="false" ht="15" hidden="false" customHeight="false" outlineLevel="0" collapsed="false">
      <c r="A9847" s="2" t="s">
        <v>221</v>
      </c>
      <c r="B9847" s="2" t="s">
        <v>124</v>
      </c>
      <c r="C9847" s="2" t="s">
        <v>47</v>
      </c>
      <c r="D9847" s="2" t="s">
        <v>10</v>
      </c>
      <c r="E9847" s="2" t="s">
        <v>74</v>
      </c>
      <c r="F9847" s="2" t="s">
        <v>976</v>
      </c>
      <c r="G9847" s="14" t="n">
        <v>14.5</v>
      </c>
      <c r="H9847" s="14" t="n">
        <v>25.33</v>
      </c>
      <c r="I9847" s="14" t="n">
        <v>19.5</v>
      </c>
      <c r="J9847" s="23" t="n">
        <f aca="false">IF(AND(E9847="Priority",ISNUMBER('Cost model'!N797)),'Cost model'!N797,'Cost model'!M797)</f>
        <v>14.5</v>
      </c>
      <c r="K9847" s="14" t="n">
        <f aca="false">J9847-H9847</f>
        <v>-10.83</v>
      </c>
      <c r="L9847" s="14" t="n">
        <f aca="false">G9847-H9847</f>
        <v>-10.83</v>
      </c>
    </row>
    <row r="9848" customFormat="false" ht="15" hidden="false" customHeight="false" outlineLevel="0" collapsed="false">
      <c r="A9848" s="2" t="s">
        <v>124</v>
      </c>
      <c r="B9848" s="2" t="s">
        <v>124</v>
      </c>
      <c r="C9848" s="2" t="s">
        <v>48</v>
      </c>
      <c r="D9848" s="2" t="s">
        <v>10</v>
      </c>
      <c r="E9848" s="2" t="s">
        <v>74</v>
      </c>
      <c r="F9848" s="2" t="s">
        <v>977</v>
      </c>
      <c r="G9848" s="14" t="n">
        <v>12.5</v>
      </c>
      <c r="H9848" s="14" t="n">
        <v>13.38</v>
      </c>
      <c r="I9848" s="14" t="n">
        <v>12.5</v>
      </c>
      <c r="J9848" s="23" t="n">
        <f aca="false">IF(AND(E9848="Priority",ISNUMBER('Cost model'!N318)),'Cost model'!N318,'Cost model'!M318)</f>
        <v>14.5</v>
      </c>
      <c r="K9848" s="14" t="n">
        <f aca="false">J9848-H9848</f>
        <v>1.12</v>
      </c>
      <c r="L9848" s="14" t="n">
        <f aca="false">G9848-H9848</f>
        <v>-0.880000000000001</v>
      </c>
    </row>
    <row r="9849" customFormat="false" ht="15" hidden="false" customHeight="false" outlineLevel="0" collapsed="false">
      <c r="A9849" s="2" t="s">
        <v>205</v>
      </c>
      <c r="B9849" s="2" t="s">
        <v>205</v>
      </c>
      <c r="C9849" s="2" t="s">
        <v>47</v>
      </c>
      <c r="D9849" s="2" t="s">
        <v>12</v>
      </c>
      <c r="E9849" s="2" t="s">
        <v>74</v>
      </c>
      <c r="F9849" s="2" t="s">
        <v>977</v>
      </c>
      <c r="G9849" s="14" t="n">
        <v>20</v>
      </c>
      <c r="H9849" s="14" t="n">
        <v>23.98</v>
      </c>
      <c r="I9849" s="14" t="n">
        <v>9.5</v>
      </c>
      <c r="J9849" s="23" t="n">
        <f aca="false">IF(AND(E9849="Priority",ISNUMBER('Cost model'!N530)),'Cost model'!N530,'Cost model'!M530)</f>
        <v>28.5</v>
      </c>
      <c r="K9849" s="14" t="n">
        <f aca="false">J9849-H9849</f>
        <v>4.52</v>
      </c>
      <c r="L9849" s="14" t="n">
        <f aca="false">G9849-H9849</f>
        <v>-3.98</v>
      </c>
    </row>
    <row r="9850" customFormat="false" ht="15" hidden="false" customHeight="false" outlineLevel="0" collapsed="false">
      <c r="A9850" s="2" t="s">
        <v>158</v>
      </c>
      <c r="B9850" s="2" t="s">
        <v>124</v>
      </c>
      <c r="C9850" s="2" t="s">
        <v>47</v>
      </c>
      <c r="D9850" s="2" t="s">
        <v>10</v>
      </c>
      <c r="E9850" s="2" t="s">
        <v>74</v>
      </c>
      <c r="F9850" s="2" t="s">
        <v>976</v>
      </c>
      <c r="G9850" s="14" t="n">
        <v>9.5</v>
      </c>
      <c r="H9850" s="14" t="n">
        <v>8.06</v>
      </c>
      <c r="I9850" s="14" t="n">
        <v>14.5</v>
      </c>
      <c r="J9850" s="23" t="n">
        <f aca="false">IF(AND(E9850="Priority",ISNUMBER('Cost model'!N452)),'Cost model'!N452,'Cost model'!M452)</f>
        <v>13.5</v>
      </c>
      <c r="K9850" s="14" t="n">
        <f aca="false">J9850-H9850</f>
        <v>5.44</v>
      </c>
      <c r="L9850" s="14" t="n">
        <f aca="false">G9850-H9850</f>
        <v>1.44</v>
      </c>
    </row>
    <row r="9851" customFormat="false" ht="15" hidden="false" customHeight="false" outlineLevel="0" collapsed="false">
      <c r="A9851" s="2" t="s">
        <v>221</v>
      </c>
      <c r="B9851" s="2" t="s">
        <v>221</v>
      </c>
      <c r="C9851" s="2" t="s">
        <v>47</v>
      </c>
      <c r="D9851" s="2" t="s">
        <v>12</v>
      </c>
      <c r="E9851" s="2" t="s">
        <v>74</v>
      </c>
      <c r="F9851" s="2" t="s">
        <v>977</v>
      </c>
      <c r="G9851" s="14" t="n">
        <v>9.5</v>
      </c>
      <c r="H9851" s="14" t="n">
        <v>27.42</v>
      </c>
      <c r="I9851" s="14" t="n">
        <v>9.5</v>
      </c>
      <c r="J9851" s="23" t="n">
        <f aca="false">IF(AND(E9851="Priority",ISNUMBER('Cost model'!N740)),'Cost model'!N740,'Cost model'!M740)</f>
        <v>22.5</v>
      </c>
      <c r="K9851" s="14" t="n">
        <f aca="false">J9851-H9851</f>
        <v>-4.92</v>
      </c>
      <c r="L9851" s="14" t="n">
        <f aca="false">G9851-H9851</f>
        <v>-17.92</v>
      </c>
    </row>
    <row r="9852" customFormat="false" ht="15" hidden="false" customHeight="false" outlineLevel="0" collapsed="false">
      <c r="A9852" s="2" t="s">
        <v>142</v>
      </c>
      <c r="B9852" s="2" t="s">
        <v>158</v>
      </c>
      <c r="C9852" s="2" t="s">
        <v>47</v>
      </c>
      <c r="D9852" s="2" t="s">
        <v>13</v>
      </c>
      <c r="E9852" s="2" t="s">
        <v>74</v>
      </c>
      <c r="F9852" s="2" t="s">
        <v>976</v>
      </c>
      <c r="G9852" s="14" t="n">
        <v>19</v>
      </c>
      <c r="H9852" s="14" t="n">
        <v>75.75</v>
      </c>
      <c r="I9852" s="14" t="n">
        <v>24.5</v>
      </c>
      <c r="J9852" s="23" t="n">
        <f aca="false">IF(AND(E9852="Priority",ISNUMBER('Cost model'!N653)),'Cost model'!N653,'Cost model'!M653)</f>
        <v>70</v>
      </c>
      <c r="K9852" s="14" t="n">
        <f aca="false">J9852-H9852</f>
        <v>-5.75</v>
      </c>
      <c r="L9852" s="14" t="n">
        <f aca="false">G9852-H9852</f>
        <v>-56.75</v>
      </c>
    </row>
    <row r="9853" customFormat="false" ht="15" hidden="false" customHeight="false" outlineLevel="0" collapsed="false">
      <c r="A9853" s="2" t="s">
        <v>142</v>
      </c>
      <c r="B9853" s="2" t="s">
        <v>124</v>
      </c>
      <c r="C9853" s="2" t="s">
        <v>47</v>
      </c>
      <c r="D9853" s="2" t="s">
        <v>10</v>
      </c>
      <c r="E9853" s="2" t="s">
        <v>74</v>
      </c>
      <c r="F9853" s="2" t="s">
        <v>976</v>
      </c>
      <c r="G9853" s="14" t="n">
        <v>9.5</v>
      </c>
      <c r="H9853" s="14" t="n">
        <v>10.09</v>
      </c>
      <c r="I9853" s="14" t="n">
        <v>14.5</v>
      </c>
      <c r="J9853" s="23" t="n">
        <f aca="false">IF(AND(E9853="Priority",ISNUMBER('Cost model'!N662)),'Cost model'!N662,'Cost model'!M662)</f>
        <v>13.5</v>
      </c>
      <c r="K9853" s="14" t="n">
        <f aca="false">J9853-H9853</f>
        <v>3.41</v>
      </c>
      <c r="L9853" s="14" t="n">
        <f aca="false">G9853-H9853</f>
        <v>-0.59</v>
      </c>
    </row>
    <row r="9854" customFormat="false" ht="15" hidden="false" customHeight="false" outlineLevel="0" collapsed="false">
      <c r="A9854" s="2" t="s">
        <v>174</v>
      </c>
      <c r="B9854" s="2" t="s">
        <v>174</v>
      </c>
      <c r="C9854" s="2" t="s">
        <v>49</v>
      </c>
      <c r="D9854" s="2" t="s">
        <v>13</v>
      </c>
      <c r="E9854" s="2" t="s">
        <v>74</v>
      </c>
      <c r="F9854" s="2" t="s">
        <v>977</v>
      </c>
      <c r="G9854" s="14" t="n">
        <v>50</v>
      </c>
      <c r="H9854" s="14" t="n">
        <v>45.32</v>
      </c>
      <c r="I9854" s="14" t="n">
        <v>50</v>
      </c>
      <c r="J9854" s="23" t="n">
        <f aca="false">IF(AND(E9854="Priority",ISNUMBER('Cost model'!N175)),'Cost model'!N175,'Cost model'!M175)</f>
        <v>75</v>
      </c>
      <c r="K9854" s="14" t="n">
        <f aca="false">J9854-H9854</f>
        <v>29.68</v>
      </c>
      <c r="L9854" s="14" t="n">
        <f aca="false">G9854-H9854</f>
        <v>4.68</v>
      </c>
    </row>
    <row r="9855" customFormat="false" ht="15" hidden="false" customHeight="false" outlineLevel="0" collapsed="false">
      <c r="A9855" s="2" t="s">
        <v>174</v>
      </c>
      <c r="B9855" s="2" t="s">
        <v>158</v>
      </c>
      <c r="C9855" s="2" t="s">
        <v>49</v>
      </c>
      <c r="D9855" s="2" t="s">
        <v>10</v>
      </c>
      <c r="E9855" s="2" t="s">
        <v>74</v>
      </c>
      <c r="F9855" s="2" t="s">
        <v>976</v>
      </c>
      <c r="G9855" s="14" t="n">
        <v>17.5</v>
      </c>
      <c r="H9855" s="14" t="n">
        <v>21.19</v>
      </c>
      <c r="I9855" s="14" t="n">
        <v>17.5</v>
      </c>
      <c r="J9855" s="23" t="n">
        <f aca="false">IF(AND(E9855="Priority",ISNUMBER('Cost model'!N139)),'Cost model'!N139,'Cost model'!M139)</f>
        <v>19.5</v>
      </c>
      <c r="K9855" s="14" t="n">
        <f aca="false">J9855-H9855</f>
        <v>-1.69</v>
      </c>
      <c r="L9855" s="14" t="n">
        <f aca="false">G9855-H9855</f>
        <v>-3.69</v>
      </c>
    </row>
    <row r="9856" customFormat="false" ht="15" hidden="false" customHeight="false" outlineLevel="0" collapsed="false">
      <c r="A9856" s="2" t="s">
        <v>174</v>
      </c>
      <c r="B9856" s="2" t="s">
        <v>174</v>
      </c>
      <c r="C9856" s="2" t="s">
        <v>48</v>
      </c>
      <c r="D9856" s="2" t="s">
        <v>12</v>
      </c>
      <c r="E9856" s="2" t="s">
        <v>74</v>
      </c>
      <c r="F9856" s="2" t="s">
        <v>977</v>
      </c>
      <c r="G9856" s="14" t="n">
        <v>12.5</v>
      </c>
      <c r="H9856" s="14" t="n">
        <v>43.38</v>
      </c>
      <c r="I9856" s="14" t="n">
        <v>12.5</v>
      </c>
      <c r="J9856" s="23" t="n">
        <f aca="false">IF(AND(E9856="Priority",ISNUMBER('Cost model'!N171)),'Cost model'!N171,'Cost model'!M171)</f>
        <v>40</v>
      </c>
      <c r="K9856" s="14" t="n">
        <f aca="false">J9856-H9856</f>
        <v>-3.38</v>
      </c>
      <c r="L9856" s="14" t="n">
        <f aca="false">G9856-H9856</f>
        <v>-30.88</v>
      </c>
    </row>
    <row r="9857" customFormat="false" ht="15" hidden="false" customHeight="false" outlineLevel="0" collapsed="false">
      <c r="A9857" s="2" t="s">
        <v>174</v>
      </c>
      <c r="B9857" s="2" t="s">
        <v>174</v>
      </c>
      <c r="C9857" s="2" t="s">
        <v>47</v>
      </c>
      <c r="D9857" s="2" t="s">
        <v>12</v>
      </c>
      <c r="E9857" s="2" t="s">
        <v>83</v>
      </c>
      <c r="F9857" s="2" t="s">
        <v>977</v>
      </c>
      <c r="G9857" s="14" t="n">
        <v>19.5</v>
      </c>
      <c r="H9857" s="14" t="n">
        <v>58.42</v>
      </c>
      <c r="I9857" s="14" t="n">
        <v>19.5</v>
      </c>
      <c r="J9857" s="23" t="n">
        <f aca="false">IF(AND(E9857="Priority",ISNUMBER('Cost model'!N170)),'Cost model'!N170,'Cost model'!M170)</f>
        <v>35</v>
      </c>
      <c r="K9857" s="14" t="n">
        <f aca="false">J9857-H9857</f>
        <v>-23.42</v>
      </c>
      <c r="L9857" s="14" t="n">
        <f aca="false">G9857-H9857</f>
        <v>-38.92</v>
      </c>
    </row>
    <row r="9858" customFormat="false" ht="15" hidden="false" customHeight="false" outlineLevel="0" collapsed="false">
      <c r="A9858" s="2" t="s">
        <v>174</v>
      </c>
      <c r="B9858" s="2" t="s">
        <v>174</v>
      </c>
      <c r="C9858" s="2" t="s">
        <v>47</v>
      </c>
      <c r="D9858" s="2" t="s">
        <v>10</v>
      </c>
      <c r="E9858" s="2" t="s">
        <v>74</v>
      </c>
      <c r="F9858" s="2" t="s">
        <v>977</v>
      </c>
      <c r="G9858" s="14" t="n">
        <v>9.5</v>
      </c>
      <c r="H9858" s="14" t="n">
        <v>6.82</v>
      </c>
      <c r="I9858" s="14" t="n">
        <v>9.5</v>
      </c>
      <c r="J9858" s="23" t="n">
        <f aca="false">IF(AND(E9858="Priority",ISNUMBER('Cost model'!N167)),'Cost model'!N167,'Cost model'!M167)</f>
        <v>8.5</v>
      </c>
      <c r="K9858" s="14" t="n">
        <f aca="false">J9858-H9858</f>
        <v>1.68</v>
      </c>
      <c r="L9858" s="14" t="n">
        <f aca="false">G9858-H9858</f>
        <v>2.68</v>
      </c>
    </row>
    <row r="9859" customFormat="false" ht="15" hidden="false" customHeight="false" outlineLevel="0" collapsed="false">
      <c r="A9859" s="2" t="s">
        <v>205</v>
      </c>
      <c r="B9859" s="2" t="s">
        <v>174</v>
      </c>
      <c r="C9859" s="2" t="s">
        <v>48</v>
      </c>
      <c r="D9859" s="2" t="s">
        <v>10</v>
      </c>
      <c r="E9859" s="2" t="s">
        <v>74</v>
      </c>
      <c r="F9859" s="2" t="s">
        <v>976</v>
      </c>
      <c r="G9859" s="14" t="n">
        <v>14.5</v>
      </c>
      <c r="H9859" s="14" t="n">
        <v>15.09</v>
      </c>
      <c r="I9859" s="14" t="n">
        <v>14.5</v>
      </c>
      <c r="J9859" s="23" t="n">
        <f aca="false">IF(AND(E9859="Priority",ISNUMBER('Cost model'!N558)),'Cost model'!N558,'Cost model'!M558)</f>
        <v>16.5</v>
      </c>
      <c r="K9859" s="14" t="n">
        <f aca="false">J9859-H9859</f>
        <v>1.41</v>
      </c>
      <c r="L9859" s="14" t="n">
        <f aca="false">G9859-H9859</f>
        <v>-0.59</v>
      </c>
    </row>
    <row r="9860" customFormat="false" ht="15" hidden="false" customHeight="false" outlineLevel="0" collapsed="false">
      <c r="A9860" s="2" t="s">
        <v>124</v>
      </c>
      <c r="B9860" s="2" t="s">
        <v>174</v>
      </c>
      <c r="C9860" s="2" t="s">
        <v>48</v>
      </c>
      <c r="D9860" s="2" t="s">
        <v>12</v>
      </c>
      <c r="E9860" s="2" t="s">
        <v>74</v>
      </c>
      <c r="F9860" s="2" t="s">
        <v>976</v>
      </c>
      <c r="G9860" s="14" t="n">
        <v>12.5</v>
      </c>
      <c r="H9860" s="14" t="n">
        <v>14.05</v>
      </c>
      <c r="I9860" s="14" t="n">
        <v>19.5</v>
      </c>
      <c r="J9860" s="23" t="n">
        <f aca="false">IF(AND(E9860="Priority",ISNUMBER('Cost model'!N366)),'Cost model'!N366,'Cost model'!M366)</f>
        <v>55</v>
      </c>
      <c r="K9860" s="14" t="n">
        <f aca="false">J9860-H9860</f>
        <v>40.95</v>
      </c>
      <c r="L9860" s="14" t="n">
        <f aca="false">G9860-H9860</f>
        <v>-1.55</v>
      </c>
    </row>
    <row r="9861" customFormat="false" ht="15" hidden="false" customHeight="false" outlineLevel="0" collapsed="false">
      <c r="A9861" s="2" t="s">
        <v>221</v>
      </c>
      <c r="B9861" s="2" t="s">
        <v>221</v>
      </c>
      <c r="C9861" s="2" t="s">
        <v>49</v>
      </c>
      <c r="D9861" s="2" t="s">
        <v>10</v>
      </c>
      <c r="E9861" s="2" t="s">
        <v>74</v>
      </c>
      <c r="F9861" s="2" t="s">
        <v>977</v>
      </c>
      <c r="G9861" s="14" t="n">
        <v>17.5</v>
      </c>
      <c r="H9861" s="14" t="n">
        <v>10.13</v>
      </c>
      <c r="I9861" s="14" t="n">
        <v>17.5</v>
      </c>
      <c r="J9861" s="23" t="n">
        <f aca="false">IF(AND(E9861="Priority",ISNUMBER('Cost model'!N739)),'Cost model'!N739,'Cost model'!M739)</f>
        <v>17.5</v>
      </c>
      <c r="K9861" s="14" t="n">
        <f aca="false">J9861-H9861</f>
        <v>7.37</v>
      </c>
      <c r="L9861" s="14" t="n">
        <f aca="false">G9861-H9861</f>
        <v>7.37</v>
      </c>
    </row>
    <row r="9862" customFormat="false" ht="15" hidden="false" customHeight="false" outlineLevel="0" collapsed="false">
      <c r="A9862" s="2" t="s">
        <v>124</v>
      </c>
      <c r="B9862" s="2" t="s">
        <v>124</v>
      </c>
      <c r="C9862" s="2" t="s">
        <v>49</v>
      </c>
      <c r="D9862" s="2" t="s">
        <v>12</v>
      </c>
      <c r="E9862" s="2" t="s">
        <v>74</v>
      </c>
      <c r="F9862" s="2" t="s">
        <v>977</v>
      </c>
      <c r="G9862" s="14" t="n">
        <v>19.5</v>
      </c>
      <c r="H9862" s="14" t="n">
        <v>52.28</v>
      </c>
      <c r="I9862" s="14" t="n">
        <v>19.5</v>
      </c>
      <c r="J9862" s="23" t="n">
        <f aca="false">IF(AND(E9862="Priority",ISNUMBER('Cost model'!N322)),'Cost model'!N322,'Cost model'!M322)</f>
        <v>50</v>
      </c>
      <c r="K9862" s="14" t="n">
        <f aca="false">J9862-H9862</f>
        <v>-2.28</v>
      </c>
      <c r="L9862" s="14" t="n">
        <f aca="false">G9862-H9862</f>
        <v>-32.78</v>
      </c>
    </row>
    <row r="9863" customFormat="false" ht="15" hidden="false" customHeight="false" outlineLevel="0" collapsed="false">
      <c r="A9863" s="2" t="s">
        <v>174</v>
      </c>
      <c r="B9863" s="2" t="s">
        <v>174</v>
      </c>
      <c r="C9863" s="2" t="s">
        <v>48</v>
      </c>
      <c r="D9863" s="2" t="s">
        <v>12</v>
      </c>
      <c r="E9863" s="2" t="s">
        <v>74</v>
      </c>
      <c r="F9863" s="2" t="s">
        <v>977</v>
      </c>
      <c r="G9863" s="14" t="n">
        <v>12.5</v>
      </c>
      <c r="H9863" s="14" t="n">
        <v>44.61</v>
      </c>
      <c r="I9863" s="14" t="n">
        <v>12.5</v>
      </c>
      <c r="J9863" s="23" t="n">
        <f aca="false">IF(AND(E9863="Priority",ISNUMBER('Cost model'!N171)),'Cost model'!N171,'Cost model'!M171)</f>
        <v>40</v>
      </c>
      <c r="K9863" s="14" t="n">
        <f aca="false">J9863-H9863</f>
        <v>-4.61</v>
      </c>
      <c r="L9863" s="14" t="n">
        <f aca="false">G9863-H9863</f>
        <v>-32.11</v>
      </c>
    </row>
    <row r="9864" customFormat="false" ht="15" hidden="false" customHeight="false" outlineLevel="0" collapsed="false">
      <c r="A9864" s="2" t="s">
        <v>142</v>
      </c>
      <c r="B9864" s="2" t="s">
        <v>142</v>
      </c>
      <c r="C9864" s="2" t="s">
        <v>47</v>
      </c>
      <c r="D9864" s="2" t="s">
        <v>10</v>
      </c>
      <c r="E9864" s="2" t="s">
        <v>74</v>
      </c>
      <c r="F9864" s="2" t="s">
        <v>977</v>
      </c>
      <c r="G9864" s="14" t="n">
        <v>9.5</v>
      </c>
      <c r="H9864" s="14" t="n">
        <v>7.92</v>
      </c>
      <c r="I9864" s="14" t="n">
        <v>9.5</v>
      </c>
      <c r="J9864" s="23" t="n">
        <f aca="false">IF(AND(E9864="Priority",ISNUMBER('Cost model'!N632)),'Cost model'!N632,'Cost model'!M632)</f>
        <v>9.5</v>
      </c>
      <c r="K9864" s="14" t="n">
        <f aca="false">J9864-H9864</f>
        <v>1.58</v>
      </c>
      <c r="L9864" s="14" t="n">
        <f aca="false">G9864-H9864</f>
        <v>1.58</v>
      </c>
    </row>
    <row r="9865" customFormat="false" ht="15" hidden="false" customHeight="false" outlineLevel="0" collapsed="false">
      <c r="A9865" s="2" t="s">
        <v>142</v>
      </c>
      <c r="B9865" s="2" t="s">
        <v>124</v>
      </c>
      <c r="C9865" s="2" t="s">
        <v>47</v>
      </c>
      <c r="D9865" s="2" t="s">
        <v>10</v>
      </c>
      <c r="E9865" s="2" t="s">
        <v>74</v>
      </c>
      <c r="F9865" s="2" t="s">
        <v>976</v>
      </c>
      <c r="G9865" s="14" t="n">
        <v>9.5</v>
      </c>
      <c r="H9865" s="14" t="n">
        <v>10.09</v>
      </c>
      <c r="I9865" s="14" t="n">
        <v>14.5</v>
      </c>
      <c r="J9865" s="23" t="n">
        <f aca="false">IF(AND(E9865="Priority",ISNUMBER('Cost model'!N662)),'Cost model'!N662,'Cost model'!M662)</f>
        <v>13.5</v>
      </c>
      <c r="K9865" s="14" t="n">
        <f aca="false">J9865-H9865</f>
        <v>3.41</v>
      </c>
      <c r="L9865" s="14" t="n">
        <f aca="false">G9865-H9865</f>
        <v>-0.59</v>
      </c>
    </row>
    <row r="9866" customFormat="false" ht="15" hidden="false" customHeight="false" outlineLevel="0" collapsed="false">
      <c r="A9866" s="2" t="s">
        <v>221</v>
      </c>
      <c r="B9866" s="2" t="s">
        <v>221</v>
      </c>
      <c r="C9866" s="2" t="s">
        <v>47</v>
      </c>
      <c r="D9866" s="2" t="s">
        <v>10</v>
      </c>
      <c r="E9866" s="2" t="s">
        <v>74</v>
      </c>
      <c r="F9866" s="2" t="s">
        <v>977</v>
      </c>
      <c r="G9866" s="14" t="n">
        <v>9.5</v>
      </c>
      <c r="H9866" s="14" t="n">
        <v>7.3</v>
      </c>
      <c r="I9866" s="14" t="n">
        <v>9.5</v>
      </c>
      <c r="J9866" s="23" t="n">
        <f aca="false">IF(AND(E9866="Priority",ISNUMBER('Cost model'!N737)),'Cost model'!N737,'Cost model'!M737)</f>
        <v>8.5</v>
      </c>
      <c r="K9866" s="14" t="n">
        <f aca="false">J9866-H9866</f>
        <v>1.2</v>
      </c>
      <c r="L9866" s="14" t="n">
        <f aca="false">G9866-H9866</f>
        <v>2.2</v>
      </c>
    </row>
    <row r="9867" customFormat="false" ht="15" hidden="false" customHeight="false" outlineLevel="0" collapsed="false">
      <c r="A9867" s="2" t="s">
        <v>158</v>
      </c>
      <c r="B9867" s="2" t="s">
        <v>158</v>
      </c>
      <c r="C9867" s="2" t="s">
        <v>47</v>
      </c>
      <c r="D9867" s="2" t="s">
        <v>12</v>
      </c>
      <c r="E9867" s="2" t="s">
        <v>74</v>
      </c>
      <c r="F9867" s="2" t="s">
        <v>977</v>
      </c>
      <c r="G9867" s="14" t="n">
        <v>9.5</v>
      </c>
      <c r="H9867" s="14" t="n">
        <v>13.39</v>
      </c>
      <c r="I9867" s="14" t="n">
        <v>9.5</v>
      </c>
      <c r="J9867" s="23" t="n">
        <f aca="false">IF(AND(E9867="Priority",ISNUMBER('Cost model'!N425)),'Cost model'!N425,'Cost model'!M425)</f>
        <v>14.5</v>
      </c>
      <c r="K9867" s="14" t="n">
        <f aca="false">J9867-H9867</f>
        <v>1.11</v>
      </c>
      <c r="L9867" s="14" t="n">
        <f aca="false">G9867-H9867</f>
        <v>-3.89</v>
      </c>
    </row>
    <row r="9868" customFormat="false" ht="15" hidden="false" customHeight="false" outlineLevel="0" collapsed="false">
      <c r="A9868" s="2" t="s">
        <v>124</v>
      </c>
      <c r="B9868" s="2" t="s">
        <v>174</v>
      </c>
      <c r="C9868" s="2" t="s">
        <v>48</v>
      </c>
      <c r="D9868" s="2" t="s">
        <v>12</v>
      </c>
      <c r="E9868" s="2" t="s">
        <v>74</v>
      </c>
      <c r="F9868" s="2" t="s">
        <v>976</v>
      </c>
      <c r="G9868" s="14" t="n">
        <v>12.5</v>
      </c>
      <c r="H9868" s="14" t="n">
        <v>45.89</v>
      </c>
      <c r="I9868" s="14" t="n">
        <v>19.5</v>
      </c>
      <c r="J9868" s="23" t="n">
        <f aca="false">IF(AND(E9868="Priority",ISNUMBER('Cost model'!N366)),'Cost model'!N366,'Cost model'!M366)</f>
        <v>55</v>
      </c>
      <c r="K9868" s="14" t="n">
        <f aca="false">J9868-H9868</f>
        <v>9.11</v>
      </c>
      <c r="L9868" s="14" t="n">
        <f aca="false">G9868-H9868</f>
        <v>-33.39</v>
      </c>
    </row>
    <row r="9869" customFormat="false" ht="15" hidden="false" customHeight="false" outlineLevel="0" collapsed="false">
      <c r="A9869" s="2" t="s">
        <v>142</v>
      </c>
      <c r="B9869" s="2" t="s">
        <v>142</v>
      </c>
      <c r="C9869" s="2" t="s">
        <v>47</v>
      </c>
      <c r="D9869" s="2" t="s">
        <v>12</v>
      </c>
      <c r="E9869" s="2" t="s">
        <v>74</v>
      </c>
      <c r="F9869" s="2" t="s">
        <v>977</v>
      </c>
      <c r="G9869" s="14" t="n">
        <v>9.5</v>
      </c>
      <c r="H9869" s="14" t="n">
        <v>33.07</v>
      </c>
      <c r="I9869" s="14" t="n">
        <v>9.5</v>
      </c>
      <c r="J9869" s="23" t="n">
        <f aca="false">IF(AND(E9869="Priority",ISNUMBER('Cost model'!N635)),'Cost model'!N635,'Cost model'!M635)</f>
        <v>30.5</v>
      </c>
      <c r="K9869" s="14" t="n">
        <f aca="false">J9869-H9869</f>
        <v>-2.57</v>
      </c>
      <c r="L9869" s="14" t="n">
        <f aca="false">G9869-H9869</f>
        <v>-23.57</v>
      </c>
    </row>
    <row r="9870" customFormat="false" ht="15" hidden="false" customHeight="false" outlineLevel="0" collapsed="false">
      <c r="A9870" s="2" t="s">
        <v>221</v>
      </c>
      <c r="B9870" s="2" t="s">
        <v>221</v>
      </c>
      <c r="C9870" s="2" t="s">
        <v>47</v>
      </c>
      <c r="D9870" s="2" t="s">
        <v>10</v>
      </c>
      <c r="E9870" s="2" t="s">
        <v>74</v>
      </c>
      <c r="F9870" s="2" t="s">
        <v>977</v>
      </c>
      <c r="G9870" s="14" t="n">
        <v>9.5</v>
      </c>
      <c r="H9870" s="14" t="n">
        <v>8.33</v>
      </c>
      <c r="I9870" s="14" t="n">
        <v>9.5</v>
      </c>
      <c r="J9870" s="23" t="n">
        <f aca="false">IF(AND(E9870="Priority",ISNUMBER('Cost model'!N737)),'Cost model'!N737,'Cost model'!M737)</f>
        <v>8.5</v>
      </c>
      <c r="K9870" s="14" t="n">
        <f aca="false">J9870-H9870</f>
        <v>0.17</v>
      </c>
      <c r="L9870" s="14" t="n">
        <f aca="false">G9870-H9870</f>
        <v>1.17</v>
      </c>
    </row>
    <row r="9871" customFormat="false" ht="15" hidden="false" customHeight="false" outlineLevel="0" collapsed="false">
      <c r="A9871" s="2" t="s">
        <v>174</v>
      </c>
      <c r="B9871" s="2" t="s">
        <v>124</v>
      </c>
      <c r="C9871" s="2" t="s">
        <v>47</v>
      </c>
      <c r="D9871" s="2" t="s">
        <v>10</v>
      </c>
      <c r="E9871" s="2" t="s">
        <v>74</v>
      </c>
      <c r="F9871" s="2" t="s">
        <v>976</v>
      </c>
      <c r="G9871" s="14" t="n">
        <v>9.5</v>
      </c>
      <c r="H9871" s="14" t="n">
        <v>11.02</v>
      </c>
      <c r="I9871" s="14" t="n">
        <v>9.5</v>
      </c>
      <c r="J9871" s="23" t="n">
        <f aca="false">IF(AND(E9871="Priority",ISNUMBER('Cost model'!N107)),'Cost model'!N107,'Cost model'!M107)</f>
        <v>12.5</v>
      </c>
      <c r="K9871" s="14" t="n">
        <f aca="false">J9871-H9871</f>
        <v>1.48</v>
      </c>
      <c r="L9871" s="14" t="n">
        <f aca="false">G9871-H9871</f>
        <v>-1.52</v>
      </c>
    </row>
    <row r="9872" customFormat="false" ht="15" hidden="false" customHeight="false" outlineLevel="0" collapsed="false">
      <c r="A9872" s="2" t="s">
        <v>123</v>
      </c>
      <c r="B9872" s="2" t="s">
        <v>123</v>
      </c>
      <c r="C9872" s="2" t="s">
        <v>47</v>
      </c>
      <c r="D9872" s="2" t="s">
        <v>12</v>
      </c>
      <c r="E9872" s="2" t="s">
        <v>83</v>
      </c>
      <c r="F9872" s="2" t="s">
        <v>977</v>
      </c>
      <c r="G9872" s="14" t="n">
        <v>19.5</v>
      </c>
      <c r="H9872" s="14" t="n">
        <v>44.04</v>
      </c>
      <c r="I9872" s="14" t="n">
        <v>19.5</v>
      </c>
      <c r="J9872" s="23" t="n">
        <f aca="false">IF(AND(E9872="Priority",ISNUMBER('Cost model'!N65)),'Cost model'!N65,'Cost model'!M65)</f>
        <v>45</v>
      </c>
      <c r="K9872" s="14" t="n">
        <f aca="false">J9872-H9872</f>
        <v>0.960000000000001</v>
      </c>
      <c r="L9872" s="14" t="n">
        <f aca="false">G9872-H9872</f>
        <v>-24.54</v>
      </c>
    </row>
    <row r="9873" customFormat="false" ht="15" hidden="false" customHeight="false" outlineLevel="0" collapsed="false">
      <c r="A9873" s="2" t="s">
        <v>124</v>
      </c>
      <c r="B9873" s="2" t="s">
        <v>124</v>
      </c>
      <c r="C9873" s="2" t="s">
        <v>49</v>
      </c>
      <c r="D9873" s="2" t="s">
        <v>10</v>
      </c>
      <c r="E9873" s="2" t="s">
        <v>74</v>
      </c>
      <c r="F9873" s="2" t="s">
        <v>977</v>
      </c>
      <c r="G9873" s="14" t="n">
        <v>17.5</v>
      </c>
      <c r="H9873" s="14" t="n">
        <v>10.78</v>
      </c>
      <c r="I9873" s="14" t="n">
        <v>17.5</v>
      </c>
      <c r="J9873" s="23" t="n">
        <f aca="false">IF(AND(E9873="Priority",ISNUMBER('Cost model'!N319)),'Cost model'!N319,'Cost model'!M319)</f>
        <v>16.5</v>
      </c>
      <c r="K9873" s="14" t="n">
        <f aca="false">J9873-H9873</f>
        <v>5.72</v>
      </c>
      <c r="L9873" s="14" t="n">
        <f aca="false">G9873-H9873</f>
        <v>6.72</v>
      </c>
    </row>
    <row r="9874" customFormat="false" ht="15" hidden="false" customHeight="false" outlineLevel="0" collapsed="false">
      <c r="A9874" s="2" t="s">
        <v>174</v>
      </c>
      <c r="B9874" s="2" t="s">
        <v>174</v>
      </c>
      <c r="C9874" s="2" t="s">
        <v>47</v>
      </c>
      <c r="D9874" s="2" t="s">
        <v>12</v>
      </c>
      <c r="E9874" s="2" t="s">
        <v>74</v>
      </c>
      <c r="F9874" s="2" t="s">
        <v>977</v>
      </c>
      <c r="G9874" s="14" t="n">
        <v>9.5</v>
      </c>
      <c r="H9874" s="14" t="n">
        <v>28.02</v>
      </c>
      <c r="I9874" s="14" t="n">
        <v>9.5</v>
      </c>
      <c r="J9874" s="23" t="n">
        <f aca="false">IF(AND(E9874="Priority",ISNUMBER('Cost model'!N170)),'Cost model'!N170,'Cost model'!M170)</f>
        <v>25.5</v>
      </c>
      <c r="K9874" s="14" t="n">
        <f aca="false">J9874-H9874</f>
        <v>-2.52</v>
      </c>
      <c r="L9874" s="14" t="n">
        <f aca="false">G9874-H9874</f>
        <v>-18.52</v>
      </c>
    </row>
    <row r="9875" customFormat="false" ht="15" hidden="false" customHeight="false" outlineLevel="0" collapsed="false">
      <c r="A9875" s="2" t="s">
        <v>174</v>
      </c>
      <c r="B9875" s="2" t="s">
        <v>174</v>
      </c>
      <c r="C9875" s="2" t="s">
        <v>48</v>
      </c>
      <c r="D9875" s="2" t="s">
        <v>12</v>
      </c>
      <c r="E9875" s="2" t="s">
        <v>74</v>
      </c>
      <c r="F9875" s="2" t="s">
        <v>977</v>
      </c>
      <c r="G9875" s="14" t="n">
        <v>12.5</v>
      </c>
      <c r="H9875" s="14" t="n">
        <v>25.42</v>
      </c>
      <c r="I9875" s="14" t="n">
        <v>12.5</v>
      </c>
      <c r="J9875" s="23" t="n">
        <f aca="false">IF(AND(E9875="Priority",ISNUMBER('Cost model'!N171)),'Cost model'!N171,'Cost model'!M171)</f>
        <v>40</v>
      </c>
      <c r="K9875" s="14" t="n">
        <f aca="false">J9875-H9875</f>
        <v>14.58</v>
      </c>
      <c r="L9875" s="14" t="n">
        <f aca="false">G9875-H9875</f>
        <v>-12.92</v>
      </c>
    </row>
    <row r="9876" customFormat="false" ht="15" hidden="false" customHeight="false" outlineLevel="0" collapsed="false">
      <c r="A9876" s="2" t="s">
        <v>174</v>
      </c>
      <c r="B9876" s="2" t="s">
        <v>174</v>
      </c>
      <c r="C9876" s="2" t="s">
        <v>49</v>
      </c>
      <c r="D9876" s="2" t="s">
        <v>10</v>
      </c>
      <c r="E9876" s="2" t="s">
        <v>83</v>
      </c>
      <c r="F9876" s="2" t="s">
        <v>977</v>
      </c>
      <c r="G9876" s="14" t="n">
        <v>24.5</v>
      </c>
      <c r="H9876" s="14" t="n">
        <v>21.19</v>
      </c>
      <c r="I9876" s="14" t="n">
        <v>24.5</v>
      </c>
      <c r="J9876" s="23" t="n">
        <f aca="false">IF(AND(E9876="Priority",ISNUMBER('Cost model'!N169)),'Cost model'!N169,'Cost model'!M169)</f>
        <v>25.5</v>
      </c>
      <c r="K9876" s="14" t="n">
        <f aca="false">J9876-H9876</f>
        <v>4.31</v>
      </c>
      <c r="L9876" s="14" t="n">
        <f aca="false">G9876-H9876</f>
        <v>3.31</v>
      </c>
    </row>
    <row r="9877" customFormat="false" ht="15" hidden="false" customHeight="false" outlineLevel="0" collapsed="false">
      <c r="A9877" s="2" t="s">
        <v>174</v>
      </c>
      <c r="B9877" s="2" t="s">
        <v>174</v>
      </c>
      <c r="C9877" s="2" t="s">
        <v>48</v>
      </c>
      <c r="D9877" s="2" t="s">
        <v>12</v>
      </c>
      <c r="E9877" s="2" t="s">
        <v>74</v>
      </c>
      <c r="F9877" s="2" t="s">
        <v>977</v>
      </c>
      <c r="G9877" s="14" t="n">
        <v>12.5</v>
      </c>
      <c r="H9877" s="14" t="n">
        <v>46.28</v>
      </c>
      <c r="I9877" s="14" t="n">
        <v>12.5</v>
      </c>
      <c r="J9877" s="23" t="n">
        <f aca="false">IF(AND(E9877="Priority",ISNUMBER('Cost model'!N171)),'Cost model'!N171,'Cost model'!M171)</f>
        <v>40</v>
      </c>
      <c r="K9877" s="14" t="n">
        <f aca="false">J9877-H9877</f>
        <v>-6.28</v>
      </c>
      <c r="L9877" s="14" t="n">
        <f aca="false">G9877-H9877</f>
        <v>-33.78</v>
      </c>
    </row>
    <row r="9878" customFormat="false" ht="15" hidden="false" customHeight="false" outlineLevel="0" collapsed="false">
      <c r="A9878" s="2" t="s">
        <v>221</v>
      </c>
      <c r="B9878" s="2" t="s">
        <v>221</v>
      </c>
      <c r="C9878" s="2" t="s">
        <v>49</v>
      </c>
      <c r="D9878" s="2" t="s">
        <v>10</v>
      </c>
      <c r="E9878" s="2" t="s">
        <v>74</v>
      </c>
      <c r="F9878" s="2" t="s">
        <v>977</v>
      </c>
      <c r="G9878" s="14" t="n">
        <v>17.5</v>
      </c>
      <c r="H9878" s="14" t="n">
        <v>12.44</v>
      </c>
      <c r="I9878" s="14" t="n">
        <v>17.5</v>
      </c>
      <c r="J9878" s="23" t="n">
        <f aca="false">IF(AND(E9878="Priority",ISNUMBER('Cost model'!N739)),'Cost model'!N739,'Cost model'!M739)</f>
        <v>17.5</v>
      </c>
      <c r="K9878" s="14" t="n">
        <f aca="false">J9878-H9878</f>
        <v>5.06</v>
      </c>
      <c r="L9878" s="14" t="n">
        <f aca="false">G9878-H9878</f>
        <v>5.06</v>
      </c>
    </row>
    <row r="9879" customFormat="false" ht="15" hidden="false" customHeight="false" outlineLevel="0" collapsed="false">
      <c r="A9879" s="2" t="s">
        <v>158</v>
      </c>
      <c r="B9879" s="2" t="s">
        <v>158</v>
      </c>
      <c r="C9879" s="2" t="s">
        <v>47</v>
      </c>
      <c r="D9879" s="2" t="s">
        <v>12</v>
      </c>
      <c r="E9879" s="2" t="s">
        <v>74</v>
      </c>
      <c r="F9879" s="2" t="s">
        <v>977</v>
      </c>
      <c r="G9879" s="14" t="n">
        <v>9.5</v>
      </c>
      <c r="H9879" s="14" t="n">
        <v>9.1</v>
      </c>
      <c r="I9879" s="14" t="n">
        <v>9.5</v>
      </c>
      <c r="J9879" s="23" t="n">
        <f aca="false">IF(AND(E9879="Priority",ISNUMBER('Cost model'!N425)),'Cost model'!N425,'Cost model'!M425)</f>
        <v>14.5</v>
      </c>
      <c r="K9879" s="14" t="n">
        <f aca="false">J9879-H9879</f>
        <v>5.4</v>
      </c>
      <c r="L9879" s="14" t="n">
        <f aca="false">G9879-H9879</f>
        <v>0.4</v>
      </c>
    </row>
    <row r="9880" customFormat="false" ht="15" hidden="false" customHeight="false" outlineLevel="0" collapsed="false">
      <c r="A9880" s="2" t="s">
        <v>124</v>
      </c>
      <c r="B9880" s="2" t="s">
        <v>124</v>
      </c>
      <c r="C9880" s="2" t="s">
        <v>48</v>
      </c>
      <c r="D9880" s="2" t="s">
        <v>10</v>
      </c>
      <c r="E9880" s="2" t="s">
        <v>83</v>
      </c>
      <c r="F9880" s="2" t="s">
        <v>977</v>
      </c>
      <c r="G9880" s="14" t="n">
        <v>17.5</v>
      </c>
      <c r="H9880" s="14" t="n">
        <v>23.98</v>
      </c>
      <c r="I9880" s="14" t="n">
        <v>17.5</v>
      </c>
      <c r="J9880" s="23" t="n">
        <f aca="false">IF(AND(E9880="Priority",ISNUMBER('Cost model'!N318)),'Cost model'!N318,'Cost model'!M318)</f>
        <v>19.5</v>
      </c>
      <c r="K9880" s="14" t="n">
        <f aca="false">J9880-H9880</f>
        <v>-4.48</v>
      </c>
      <c r="L9880" s="14" t="n">
        <f aca="false">G9880-H9880</f>
        <v>-6.48</v>
      </c>
    </row>
    <row r="9881" customFormat="false" ht="15" hidden="false" customHeight="false" outlineLevel="0" collapsed="false">
      <c r="A9881" s="2" t="s">
        <v>221</v>
      </c>
      <c r="B9881" s="2" t="s">
        <v>221</v>
      </c>
      <c r="C9881" s="2" t="s">
        <v>49</v>
      </c>
      <c r="D9881" s="2" t="s">
        <v>12</v>
      </c>
      <c r="E9881" s="2" t="s">
        <v>83</v>
      </c>
      <c r="F9881" s="2" t="s">
        <v>977</v>
      </c>
      <c r="G9881" s="14" t="n">
        <v>29.5</v>
      </c>
      <c r="H9881" s="14" t="n">
        <v>23.98</v>
      </c>
      <c r="I9881" s="14" t="n">
        <v>29.5</v>
      </c>
      <c r="J9881" s="23" t="n">
        <f aca="false">IF(AND(E9881="Priority",ISNUMBER('Cost model'!N742)),'Cost model'!N742,'Cost model'!M742)</f>
        <v>80</v>
      </c>
      <c r="K9881" s="14" t="n">
        <f aca="false">J9881-H9881</f>
        <v>56.02</v>
      </c>
      <c r="L9881" s="14" t="n">
        <f aca="false">G9881-H9881</f>
        <v>5.52</v>
      </c>
    </row>
    <row r="9882" customFormat="false" ht="15" hidden="false" customHeight="false" outlineLevel="0" collapsed="false">
      <c r="A9882" s="2" t="s">
        <v>221</v>
      </c>
      <c r="B9882" s="2" t="s">
        <v>221</v>
      </c>
      <c r="C9882" s="2" t="s">
        <v>47</v>
      </c>
      <c r="D9882" s="2" t="s">
        <v>12</v>
      </c>
      <c r="E9882" s="2" t="s">
        <v>74</v>
      </c>
      <c r="F9882" s="2" t="s">
        <v>977</v>
      </c>
      <c r="G9882" s="14" t="n">
        <v>9.5</v>
      </c>
      <c r="H9882" s="14" t="n">
        <v>14.1</v>
      </c>
      <c r="I9882" s="14" t="n">
        <v>9.5</v>
      </c>
      <c r="J9882" s="23" t="n">
        <f aca="false">IF(AND(E9882="Priority",ISNUMBER('Cost model'!N740)),'Cost model'!N740,'Cost model'!M740)</f>
        <v>22.5</v>
      </c>
      <c r="K9882" s="14" t="n">
        <f aca="false">J9882-H9882</f>
        <v>8.4</v>
      </c>
      <c r="L9882" s="14" t="n">
        <f aca="false">G9882-H9882</f>
        <v>-4.6</v>
      </c>
    </row>
    <row r="9883" customFormat="false" ht="15" hidden="false" customHeight="false" outlineLevel="0" collapsed="false">
      <c r="A9883" s="2" t="s">
        <v>158</v>
      </c>
      <c r="B9883" s="2" t="s">
        <v>158</v>
      </c>
      <c r="C9883" s="2" t="s">
        <v>47</v>
      </c>
      <c r="D9883" s="2" t="s">
        <v>14</v>
      </c>
      <c r="E9883" s="2" t="s">
        <v>74</v>
      </c>
      <c r="F9883" s="2" t="s">
        <v>977</v>
      </c>
      <c r="G9883" s="14" t="n">
        <v>25</v>
      </c>
      <c r="H9883" s="14" t="n">
        <v>38.59</v>
      </c>
      <c r="I9883" s="14" t="n">
        <v>25</v>
      </c>
      <c r="J9883" s="23" t="n">
        <f aca="false">IF(AND(E9883="Priority",ISNUMBER('Cost model'!N431)),'Cost model'!N431,'Cost model'!M431)</f>
        <v>45</v>
      </c>
      <c r="K9883" s="14" t="n">
        <f aca="false">J9883-H9883</f>
        <v>6.41</v>
      </c>
      <c r="L9883" s="14" t="n">
        <f aca="false">G9883-H9883</f>
        <v>-13.59</v>
      </c>
    </row>
    <row r="9884" customFormat="false" ht="15" hidden="false" customHeight="false" outlineLevel="0" collapsed="false">
      <c r="A9884" s="2" t="s">
        <v>174</v>
      </c>
      <c r="B9884" s="2" t="s">
        <v>174</v>
      </c>
      <c r="C9884" s="2" t="s">
        <v>48</v>
      </c>
      <c r="D9884" s="2" t="s">
        <v>10</v>
      </c>
      <c r="E9884" s="2" t="s">
        <v>83</v>
      </c>
      <c r="F9884" s="2" t="s">
        <v>977</v>
      </c>
      <c r="G9884" s="14" t="n">
        <v>17.5</v>
      </c>
      <c r="H9884" s="14" t="n">
        <v>23.98</v>
      </c>
      <c r="I9884" s="14" t="n">
        <v>17.5</v>
      </c>
      <c r="J9884" s="23" t="n">
        <f aca="false">IF(AND(E9884="Priority",ISNUMBER('Cost model'!N168)),'Cost model'!N168,'Cost model'!M168)</f>
        <v>18.5</v>
      </c>
      <c r="K9884" s="14" t="n">
        <f aca="false">J9884-H9884</f>
        <v>-5.48</v>
      </c>
      <c r="L9884" s="14" t="n">
        <f aca="false">G9884-H9884</f>
        <v>-6.48</v>
      </c>
    </row>
    <row r="9885" customFormat="false" ht="15" hidden="false" customHeight="false" outlineLevel="0" collapsed="false">
      <c r="A9885" s="2" t="s">
        <v>221</v>
      </c>
      <c r="B9885" s="2" t="s">
        <v>221</v>
      </c>
      <c r="C9885" s="2" t="s">
        <v>47</v>
      </c>
      <c r="D9885" s="2" t="s">
        <v>10</v>
      </c>
      <c r="E9885" s="2" t="s">
        <v>74</v>
      </c>
      <c r="F9885" s="2" t="s">
        <v>977</v>
      </c>
      <c r="G9885" s="14" t="n">
        <v>9.5</v>
      </c>
      <c r="H9885" s="14" t="n">
        <v>6.91</v>
      </c>
      <c r="I9885" s="14" t="n">
        <v>9.5</v>
      </c>
      <c r="J9885" s="23" t="n">
        <f aca="false">IF(AND(E9885="Priority",ISNUMBER('Cost model'!N737)),'Cost model'!N737,'Cost model'!M737)</f>
        <v>8.5</v>
      </c>
      <c r="K9885" s="14" t="n">
        <f aca="false">J9885-H9885</f>
        <v>1.59</v>
      </c>
      <c r="L9885" s="14" t="n">
        <f aca="false">G9885-H9885</f>
        <v>2.59</v>
      </c>
    </row>
    <row r="9886" customFormat="false" ht="15" hidden="false" customHeight="false" outlineLevel="0" collapsed="false">
      <c r="A9886" s="2" t="s">
        <v>124</v>
      </c>
      <c r="B9886" s="2" t="s">
        <v>124</v>
      </c>
      <c r="C9886" s="2" t="s">
        <v>48</v>
      </c>
      <c r="D9886" s="2" t="s">
        <v>13</v>
      </c>
      <c r="E9886" s="2" t="s">
        <v>74</v>
      </c>
      <c r="F9886" s="2" t="s">
        <v>977</v>
      </c>
      <c r="G9886" s="14" t="n">
        <v>24.5</v>
      </c>
      <c r="H9886" s="14" t="n">
        <v>50.99</v>
      </c>
      <c r="I9886" s="14" t="n">
        <v>24.5</v>
      </c>
      <c r="J9886" s="23" t="n">
        <f aca="false">IF(AND(E9886="Priority",ISNUMBER('Cost model'!N324)),'Cost model'!N324,'Cost model'!M324)</f>
        <v>85</v>
      </c>
      <c r="K9886" s="14" t="n">
        <f aca="false">J9886-H9886</f>
        <v>34.01</v>
      </c>
      <c r="L9886" s="14" t="n">
        <f aca="false">G9886-H9886</f>
        <v>-26.49</v>
      </c>
    </row>
    <row r="9887" customFormat="false" ht="15" hidden="false" customHeight="false" outlineLevel="0" collapsed="false">
      <c r="A9887" s="2" t="s">
        <v>221</v>
      </c>
      <c r="B9887" s="2" t="s">
        <v>221</v>
      </c>
      <c r="C9887" s="2" t="s">
        <v>47</v>
      </c>
      <c r="D9887" s="2" t="s">
        <v>10</v>
      </c>
      <c r="E9887" s="2" t="s">
        <v>74</v>
      </c>
      <c r="F9887" s="2" t="s">
        <v>977</v>
      </c>
      <c r="G9887" s="14" t="n">
        <v>9.5</v>
      </c>
      <c r="H9887" s="14" t="n">
        <v>6.91</v>
      </c>
      <c r="I9887" s="14" t="n">
        <v>9.5</v>
      </c>
      <c r="J9887" s="23" t="n">
        <f aca="false">IF(AND(E9887="Priority",ISNUMBER('Cost model'!N737)),'Cost model'!N737,'Cost model'!M737)</f>
        <v>8.5</v>
      </c>
      <c r="K9887" s="14" t="n">
        <f aca="false">J9887-H9887</f>
        <v>1.59</v>
      </c>
      <c r="L9887" s="14" t="n">
        <f aca="false">G9887-H9887</f>
        <v>2.59</v>
      </c>
    </row>
    <row r="9888" customFormat="false" ht="15" hidden="false" customHeight="false" outlineLevel="0" collapsed="false">
      <c r="A9888" s="2" t="s">
        <v>174</v>
      </c>
      <c r="B9888" s="2" t="s">
        <v>124</v>
      </c>
      <c r="C9888" s="2" t="s">
        <v>47</v>
      </c>
      <c r="D9888" s="2" t="s">
        <v>10</v>
      </c>
      <c r="E9888" s="2" t="s">
        <v>74</v>
      </c>
      <c r="F9888" s="2" t="s">
        <v>976</v>
      </c>
      <c r="G9888" s="14" t="n">
        <v>9.5</v>
      </c>
      <c r="H9888" s="14" t="n">
        <v>8.06</v>
      </c>
      <c r="I9888" s="14" t="n">
        <v>9.5</v>
      </c>
      <c r="J9888" s="23" t="n">
        <f aca="false">IF(AND(E9888="Priority",ISNUMBER('Cost model'!N107)),'Cost model'!N107,'Cost model'!M107)</f>
        <v>12.5</v>
      </c>
      <c r="K9888" s="14" t="n">
        <f aca="false">J9888-H9888</f>
        <v>4.44</v>
      </c>
      <c r="L9888" s="14" t="n">
        <f aca="false">G9888-H9888</f>
        <v>1.44</v>
      </c>
    </row>
    <row r="9889" customFormat="false" ht="15" hidden="false" customHeight="false" outlineLevel="0" collapsed="false">
      <c r="A9889" s="2" t="s">
        <v>142</v>
      </c>
      <c r="B9889" s="2" t="s">
        <v>142</v>
      </c>
      <c r="C9889" s="2" t="s">
        <v>47</v>
      </c>
      <c r="D9889" s="2" t="s">
        <v>10</v>
      </c>
      <c r="E9889" s="2" t="s">
        <v>74</v>
      </c>
      <c r="F9889" s="2" t="s">
        <v>977</v>
      </c>
      <c r="G9889" s="14" t="n">
        <v>9.5</v>
      </c>
      <c r="H9889" s="14" t="n">
        <v>7.21</v>
      </c>
      <c r="I9889" s="14" t="n">
        <v>9.5</v>
      </c>
      <c r="J9889" s="23" t="n">
        <f aca="false">IF(AND(E9889="Priority",ISNUMBER('Cost model'!N632)),'Cost model'!N632,'Cost model'!M632)</f>
        <v>9.5</v>
      </c>
      <c r="K9889" s="14" t="n">
        <f aca="false">J9889-H9889</f>
        <v>2.29</v>
      </c>
      <c r="L9889" s="14" t="n">
        <f aca="false">G9889-H9889</f>
        <v>2.29</v>
      </c>
    </row>
    <row r="9890" customFormat="false" ht="15" hidden="false" customHeight="false" outlineLevel="0" collapsed="false">
      <c r="A9890" s="2" t="s">
        <v>174</v>
      </c>
      <c r="B9890" s="2" t="s">
        <v>142</v>
      </c>
      <c r="C9890" s="2" t="s">
        <v>47</v>
      </c>
      <c r="D9890" s="2" t="s">
        <v>12</v>
      </c>
      <c r="E9890" s="2" t="s">
        <v>83</v>
      </c>
      <c r="F9890" s="2" t="s">
        <v>976</v>
      </c>
      <c r="G9890" s="14" t="n">
        <v>19.5</v>
      </c>
      <c r="H9890" s="14" t="n">
        <v>41.92</v>
      </c>
      <c r="I9890" s="14" t="n">
        <v>19.5</v>
      </c>
      <c r="J9890" s="23" t="n">
        <f aca="false">IF(AND(E9890="Priority",ISNUMBER('Cost model'!N125)),'Cost model'!N125,'Cost model'!M125)</f>
        <v>55</v>
      </c>
      <c r="K9890" s="14" t="n">
        <f aca="false">J9890-H9890</f>
        <v>13.08</v>
      </c>
      <c r="L9890" s="14" t="n">
        <f aca="false">G9890-H9890</f>
        <v>-22.42</v>
      </c>
    </row>
    <row r="9891" customFormat="false" ht="15" hidden="false" customHeight="false" outlineLevel="0" collapsed="false">
      <c r="A9891" s="2" t="s">
        <v>174</v>
      </c>
      <c r="B9891" s="2" t="s">
        <v>174</v>
      </c>
      <c r="C9891" s="2" t="s">
        <v>48</v>
      </c>
      <c r="D9891" s="2" t="s">
        <v>12</v>
      </c>
      <c r="E9891" s="2" t="s">
        <v>74</v>
      </c>
      <c r="F9891" s="2" t="s">
        <v>977</v>
      </c>
      <c r="G9891" s="14" t="n">
        <v>12.5</v>
      </c>
      <c r="H9891" s="14" t="n">
        <v>64.79</v>
      </c>
      <c r="I9891" s="14" t="n">
        <v>12.5</v>
      </c>
      <c r="J9891" s="23" t="n">
        <f aca="false">IF(AND(E9891="Priority",ISNUMBER('Cost model'!N171)),'Cost model'!N171,'Cost model'!M171)</f>
        <v>40</v>
      </c>
      <c r="K9891" s="14" t="n">
        <f aca="false">J9891-H9891</f>
        <v>-24.79</v>
      </c>
      <c r="L9891" s="14" t="n">
        <f aca="false">G9891-H9891</f>
        <v>-52.29</v>
      </c>
    </row>
    <row r="9892" customFormat="false" ht="15" hidden="false" customHeight="false" outlineLevel="0" collapsed="false">
      <c r="A9892" s="2" t="s">
        <v>221</v>
      </c>
      <c r="B9892" s="2" t="s">
        <v>221</v>
      </c>
      <c r="C9892" s="2" t="s">
        <v>47</v>
      </c>
      <c r="D9892" s="2" t="s">
        <v>10</v>
      </c>
      <c r="E9892" s="2" t="s">
        <v>74</v>
      </c>
      <c r="F9892" s="2" t="s">
        <v>977</v>
      </c>
      <c r="G9892" s="14" t="n">
        <v>9.5</v>
      </c>
      <c r="H9892" s="14" t="n">
        <v>7.05</v>
      </c>
      <c r="I9892" s="14" t="n">
        <v>9.5</v>
      </c>
      <c r="J9892" s="23" t="n">
        <f aca="false">IF(AND(E9892="Priority",ISNUMBER('Cost model'!N737)),'Cost model'!N737,'Cost model'!M737)</f>
        <v>8.5</v>
      </c>
      <c r="K9892" s="14" t="n">
        <f aca="false">J9892-H9892</f>
        <v>1.45</v>
      </c>
      <c r="L9892" s="14" t="n">
        <f aca="false">G9892-H9892</f>
        <v>2.45</v>
      </c>
    </row>
    <row r="9893" customFormat="false" ht="15" hidden="false" customHeight="false" outlineLevel="0" collapsed="false">
      <c r="A9893" s="2" t="s">
        <v>174</v>
      </c>
      <c r="B9893" s="2" t="s">
        <v>174</v>
      </c>
      <c r="C9893" s="2" t="s">
        <v>47</v>
      </c>
      <c r="D9893" s="2" t="s">
        <v>10</v>
      </c>
      <c r="E9893" s="2" t="s">
        <v>74</v>
      </c>
      <c r="F9893" s="2" t="s">
        <v>977</v>
      </c>
      <c r="G9893" s="14" t="n">
        <v>9.5</v>
      </c>
      <c r="H9893" s="14" t="n">
        <v>20.47</v>
      </c>
      <c r="I9893" s="14" t="n">
        <v>9.5</v>
      </c>
      <c r="J9893" s="23" t="n">
        <f aca="false">IF(AND(E9893="Priority",ISNUMBER('Cost model'!N167)),'Cost model'!N167,'Cost model'!M167)</f>
        <v>8.5</v>
      </c>
      <c r="K9893" s="14" t="n">
        <f aca="false">J9893-H9893</f>
        <v>-11.97</v>
      </c>
      <c r="L9893" s="14" t="n">
        <f aca="false">G9893-H9893</f>
        <v>-10.97</v>
      </c>
    </row>
    <row r="9894" customFormat="false" ht="15" hidden="false" customHeight="false" outlineLevel="0" collapsed="false">
      <c r="A9894" s="2" t="s">
        <v>174</v>
      </c>
      <c r="B9894" s="2" t="s">
        <v>174</v>
      </c>
      <c r="C9894" s="2" t="s">
        <v>49</v>
      </c>
      <c r="D9894" s="2" t="s">
        <v>10</v>
      </c>
      <c r="E9894" s="2" t="s">
        <v>74</v>
      </c>
      <c r="F9894" s="2" t="s">
        <v>977</v>
      </c>
      <c r="G9894" s="14" t="n">
        <v>17.5</v>
      </c>
      <c r="H9894" s="14" t="n">
        <v>18.6</v>
      </c>
      <c r="I9894" s="14" t="n">
        <v>17.5</v>
      </c>
      <c r="J9894" s="23" t="n">
        <f aca="false">IF(AND(E9894="Priority",ISNUMBER('Cost model'!N169)),'Cost model'!N169,'Cost model'!M169)</f>
        <v>18.5</v>
      </c>
      <c r="K9894" s="14" t="n">
        <f aca="false">J9894-H9894</f>
        <v>-0.100000000000001</v>
      </c>
      <c r="L9894" s="14" t="n">
        <f aca="false">G9894-H9894</f>
        <v>-1.1</v>
      </c>
    </row>
    <row r="9895" customFormat="false" ht="15" hidden="false" customHeight="false" outlineLevel="0" collapsed="false">
      <c r="A9895" s="2" t="s">
        <v>221</v>
      </c>
      <c r="B9895" s="2" t="s">
        <v>221</v>
      </c>
      <c r="C9895" s="2" t="s">
        <v>47</v>
      </c>
      <c r="D9895" s="2" t="s">
        <v>10</v>
      </c>
      <c r="E9895" s="2" t="s">
        <v>74</v>
      </c>
      <c r="F9895" s="2" t="s">
        <v>977</v>
      </c>
      <c r="G9895" s="14" t="n">
        <v>9.5</v>
      </c>
      <c r="H9895" s="14" t="n">
        <v>7.3</v>
      </c>
      <c r="I9895" s="14" t="n">
        <v>9.5</v>
      </c>
      <c r="J9895" s="23" t="n">
        <f aca="false">IF(AND(E9895="Priority",ISNUMBER('Cost model'!N737)),'Cost model'!N737,'Cost model'!M737)</f>
        <v>8.5</v>
      </c>
      <c r="K9895" s="14" t="n">
        <f aca="false">J9895-H9895</f>
        <v>1.2</v>
      </c>
      <c r="L9895" s="14" t="n">
        <f aca="false">G9895-H9895</f>
        <v>2.2</v>
      </c>
    </row>
    <row r="9896" customFormat="false" ht="15" hidden="false" customHeight="false" outlineLevel="0" collapsed="false">
      <c r="A9896" s="2" t="s">
        <v>174</v>
      </c>
      <c r="B9896" s="2" t="s">
        <v>174</v>
      </c>
      <c r="C9896" s="2" t="s">
        <v>48</v>
      </c>
      <c r="D9896" s="2" t="s">
        <v>12</v>
      </c>
      <c r="E9896" s="2" t="s">
        <v>74</v>
      </c>
      <c r="F9896" s="2" t="s">
        <v>977</v>
      </c>
      <c r="G9896" s="14" t="n">
        <v>12.5</v>
      </c>
      <c r="H9896" s="14" t="n">
        <v>25.42</v>
      </c>
      <c r="I9896" s="14" t="n">
        <v>12.5</v>
      </c>
      <c r="J9896" s="23" t="n">
        <f aca="false">IF(AND(E9896="Priority",ISNUMBER('Cost model'!N171)),'Cost model'!N171,'Cost model'!M171)</f>
        <v>40</v>
      </c>
      <c r="K9896" s="14" t="n">
        <f aca="false">J9896-H9896</f>
        <v>14.58</v>
      </c>
      <c r="L9896" s="14" t="n">
        <f aca="false">G9896-H9896</f>
        <v>-12.92</v>
      </c>
    </row>
    <row r="9897" customFormat="false" ht="15" hidden="false" customHeight="false" outlineLevel="0" collapsed="false">
      <c r="A9897" s="2" t="s">
        <v>174</v>
      </c>
      <c r="B9897" s="2" t="s">
        <v>158</v>
      </c>
      <c r="C9897" s="2" t="s">
        <v>48</v>
      </c>
      <c r="D9897" s="2" t="s">
        <v>10</v>
      </c>
      <c r="E9897" s="2" t="s">
        <v>74</v>
      </c>
      <c r="F9897" s="2" t="s">
        <v>976</v>
      </c>
      <c r="G9897" s="14" t="n">
        <v>12.5</v>
      </c>
      <c r="H9897" s="14" t="n">
        <v>23.69</v>
      </c>
      <c r="I9897" s="14" t="n">
        <v>14.5</v>
      </c>
      <c r="J9897" s="23" t="n">
        <f aca="false">IF(AND(E9897="Priority",ISNUMBER('Cost model'!N138)),'Cost model'!N138,'Cost model'!M138)</f>
        <v>16.5</v>
      </c>
      <c r="K9897" s="14" t="n">
        <f aca="false">J9897-H9897</f>
        <v>-7.19</v>
      </c>
      <c r="L9897" s="14" t="n">
        <f aca="false">G9897-H9897</f>
        <v>-11.19</v>
      </c>
    </row>
    <row r="9898" customFormat="false" ht="15" hidden="false" customHeight="false" outlineLevel="0" collapsed="false">
      <c r="A9898" s="2" t="s">
        <v>221</v>
      </c>
      <c r="B9898" s="2" t="s">
        <v>221</v>
      </c>
      <c r="C9898" s="2" t="s">
        <v>47</v>
      </c>
      <c r="D9898" s="2" t="s">
        <v>10</v>
      </c>
      <c r="E9898" s="2" t="s">
        <v>74</v>
      </c>
      <c r="F9898" s="2" t="s">
        <v>977</v>
      </c>
      <c r="G9898" s="14" t="n">
        <v>9.5</v>
      </c>
      <c r="H9898" s="14" t="n">
        <v>7.3</v>
      </c>
      <c r="I9898" s="14" t="n">
        <v>9.5</v>
      </c>
      <c r="J9898" s="23" t="n">
        <f aca="false">IF(AND(E9898="Priority",ISNUMBER('Cost model'!N737)),'Cost model'!N737,'Cost model'!M737)</f>
        <v>8.5</v>
      </c>
      <c r="K9898" s="14" t="n">
        <f aca="false">J9898-H9898</f>
        <v>1.2</v>
      </c>
      <c r="L9898" s="14" t="n">
        <f aca="false">G9898-H9898</f>
        <v>2.2</v>
      </c>
    </row>
    <row r="9899" customFormat="false" ht="15" hidden="false" customHeight="false" outlineLevel="0" collapsed="false">
      <c r="A9899" s="2" t="s">
        <v>124</v>
      </c>
      <c r="B9899" s="2" t="s">
        <v>124</v>
      </c>
      <c r="C9899" s="2" t="s">
        <v>47</v>
      </c>
      <c r="D9899" s="2" t="s">
        <v>10</v>
      </c>
      <c r="E9899" s="2" t="s">
        <v>74</v>
      </c>
      <c r="F9899" s="2" t="s">
        <v>977</v>
      </c>
      <c r="G9899" s="14" t="n">
        <v>9.5</v>
      </c>
      <c r="H9899" s="14" t="n">
        <v>6.82</v>
      </c>
      <c r="I9899" s="14" t="n">
        <v>9.5</v>
      </c>
      <c r="J9899" s="23" t="n">
        <f aca="false">IF(AND(E9899="Priority",ISNUMBER('Cost model'!N317)),'Cost model'!N317,'Cost model'!M317)</f>
        <v>10.5</v>
      </c>
      <c r="K9899" s="14" t="n">
        <f aca="false">J9899-H9899</f>
        <v>3.68</v>
      </c>
      <c r="L9899" s="14" t="n">
        <f aca="false">G9899-H9899</f>
        <v>2.68</v>
      </c>
    </row>
    <row r="9900" customFormat="false" ht="15" hidden="false" customHeight="false" outlineLevel="0" collapsed="false">
      <c r="A9900" s="2" t="s">
        <v>174</v>
      </c>
      <c r="B9900" s="2" t="s">
        <v>174</v>
      </c>
      <c r="C9900" s="2" t="s">
        <v>47</v>
      </c>
      <c r="D9900" s="2" t="s">
        <v>15</v>
      </c>
      <c r="E9900" s="2" t="s">
        <v>74</v>
      </c>
      <c r="F9900" s="2" t="s">
        <v>977</v>
      </c>
      <c r="G9900" s="14" t="n">
        <v>45</v>
      </c>
      <c r="H9900" s="14" t="n">
        <v>183.91</v>
      </c>
      <c r="I9900" s="14" t="n">
        <v>45</v>
      </c>
      <c r="J9900" s="23" t="n">
        <f aca="false">IF(AND(E9900="Priority",ISNUMBER('Cost model'!N179)),'Cost model'!N179,'Cost model'!M179)</f>
        <v>135</v>
      </c>
      <c r="K9900" s="14" t="n">
        <f aca="false">J9900-H9900</f>
        <v>-48.91</v>
      </c>
      <c r="L9900" s="14" t="n">
        <f aca="false">G9900-H9900</f>
        <v>-138.91</v>
      </c>
    </row>
    <row r="9901" customFormat="false" ht="15" hidden="false" customHeight="false" outlineLevel="0" collapsed="false">
      <c r="A9901" s="2" t="s">
        <v>221</v>
      </c>
      <c r="B9901" s="2" t="s">
        <v>221</v>
      </c>
      <c r="C9901" s="2" t="s">
        <v>47</v>
      </c>
      <c r="D9901" s="2" t="s">
        <v>10</v>
      </c>
      <c r="E9901" s="2" t="s">
        <v>74</v>
      </c>
      <c r="F9901" s="2" t="s">
        <v>977</v>
      </c>
      <c r="G9901" s="14" t="n">
        <v>9.5</v>
      </c>
      <c r="H9901" s="14" t="n">
        <v>6.91</v>
      </c>
      <c r="I9901" s="14" t="n">
        <v>9.5</v>
      </c>
      <c r="J9901" s="23" t="n">
        <f aca="false">IF(AND(E9901="Priority",ISNUMBER('Cost model'!N737)),'Cost model'!N737,'Cost model'!M737)</f>
        <v>8.5</v>
      </c>
      <c r="K9901" s="14" t="n">
        <f aca="false">J9901-H9901</f>
        <v>1.59</v>
      </c>
      <c r="L9901" s="14" t="n">
        <f aca="false">G9901-H9901</f>
        <v>2.59</v>
      </c>
    </row>
    <row r="9902" customFormat="false" ht="15" hidden="false" customHeight="false" outlineLevel="0" collapsed="false">
      <c r="A9902" s="2" t="s">
        <v>124</v>
      </c>
      <c r="B9902" s="2" t="s">
        <v>124</v>
      </c>
      <c r="C9902" s="2" t="s">
        <v>49</v>
      </c>
      <c r="D9902" s="2" t="s">
        <v>10</v>
      </c>
      <c r="E9902" s="2" t="s">
        <v>74</v>
      </c>
      <c r="F9902" s="2" t="s">
        <v>977</v>
      </c>
      <c r="G9902" s="14" t="n">
        <v>17.5</v>
      </c>
      <c r="H9902" s="14" t="n">
        <v>20.13</v>
      </c>
      <c r="I9902" s="14" t="n">
        <v>17.5</v>
      </c>
      <c r="J9902" s="23" t="n">
        <f aca="false">IF(AND(E9902="Priority",ISNUMBER('Cost model'!N319)),'Cost model'!N319,'Cost model'!M319)</f>
        <v>16.5</v>
      </c>
      <c r="K9902" s="14" t="n">
        <f aca="false">J9902-H9902</f>
        <v>-3.63</v>
      </c>
      <c r="L9902" s="14" t="n">
        <f aca="false">G9902-H9902</f>
        <v>-2.63</v>
      </c>
    </row>
    <row r="9903" customFormat="false" ht="15" hidden="false" customHeight="false" outlineLevel="0" collapsed="false">
      <c r="A9903" s="2" t="s">
        <v>124</v>
      </c>
      <c r="B9903" s="2" t="s">
        <v>124</v>
      </c>
      <c r="C9903" s="2" t="s">
        <v>48</v>
      </c>
      <c r="D9903" s="2" t="s">
        <v>10</v>
      </c>
      <c r="E9903" s="2" t="s">
        <v>83</v>
      </c>
      <c r="F9903" s="2" t="s">
        <v>977</v>
      </c>
      <c r="G9903" s="14" t="n">
        <v>17.5</v>
      </c>
      <c r="H9903" s="14" t="n">
        <v>10.88</v>
      </c>
      <c r="I9903" s="14" t="n">
        <v>17.5</v>
      </c>
      <c r="J9903" s="23" t="n">
        <f aca="false">IF(AND(E9903="Priority",ISNUMBER('Cost model'!N318)),'Cost model'!N318,'Cost model'!M318)</f>
        <v>19.5</v>
      </c>
      <c r="K9903" s="14" t="n">
        <f aca="false">J9903-H9903</f>
        <v>8.62</v>
      </c>
      <c r="L9903" s="14" t="n">
        <f aca="false">G9903-H9903</f>
        <v>6.62</v>
      </c>
    </row>
    <row r="9904" customFormat="false" ht="15" hidden="false" customHeight="false" outlineLevel="0" collapsed="false">
      <c r="A9904" s="2" t="s">
        <v>142</v>
      </c>
      <c r="B9904" s="2" t="s">
        <v>142</v>
      </c>
      <c r="C9904" s="2" t="s">
        <v>49</v>
      </c>
      <c r="D9904" s="2" t="s">
        <v>12</v>
      </c>
      <c r="E9904" s="2" t="s">
        <v>74</v>
      </c>
      <c r="F9904" s="2" t="s">
        <v>977</v>
      </c>
      <c r="G9904" s="14" t="n">
        <v>19.5</v>
      </c>
      <c r="H9904" s="14" t="n">
        <v>48.57</v>
      </c>
      <c r="I9904" s="14" t="n">
        <v>19.5</v>
      </c>
      <c r="J9904" s="23" t="n">
        <f aca="false">IF(AND(E9904="Priority",ISNUMBER('Cost model'!N637)),'Cost model'!N637,'Cost model'!M637)</f>
        <v>45</v>
      </c>
      <c r="K9904" s="14" t="n">
        <f aca="false">J9904-H9904</f>
        <v>-3.57</v>
      </c>
      <c r="L9904" s="14" t="n">
        <f aca="false">G9904-H9904</f>
        <v>-29.07</v>
      </c>
    </row>
    <row r="9905" customFormat="false" ht="15" hidden="false" customHeight="false" outlineLevel="0" collapsed="false">
      <c r="A9905" s="2" t="s">
        <v>142</v>
      </c>
      <c r="B9905" s="2" t="s">
        <v>142</v>
      </c>
      <c r="C9905" s="2" t="s">
        <v>48</v>
      </c>
      <c r="D9905" s="2" t="s">
        <v>10</v>
      </c>
      <c r="E9905" s="2" t="s">
        <v>74</v>
      </c>
      <c r="F9905" s="2" t="s">
        <v>977</v>
      </c>
      <c r="G9905" s="14" t="n">
        <v>12.5</v>
      </c>
      <c r="H9905" s="14" t="n">
        <v>23.98</v>
      </c>
      <c r="I9905" s="14" t="n">
        <v>12.5</v>
      </c>
      <c r="J9905" s="23" t="n">
        <f aca="false">IF(AND(E9905="Priority",ISNUMBER('Cost model'!N633)),'Cost model'!N633,'Cost model'!M633)</f>
        <v>11.5</v>
      </c>
      <c r="K9905" s="14" t="n">
        <f aca="false">J9905-H9905</f>
        <v>-12.48</v>
      </c>
      <c r="L9905" s="14" t="n">
        <f aca="false">G9905-H9905</f>
        <v>-11.48</v>
      </c>
    </row>
    <row r="9906" customFormat="false" ht="15" hidden="false" customHeight="false" outlineLevel="0" collapsed="false">
      <c r="A9906" s="2" t="s">
        <v>174</v>
      </c>
      <c r="B9906" s="2" t="s">
        <v>174</v>
      </c>
      <c r="C9906" s="2" t="s">
        <v>47</v>
      </c>
      <c r="D9906" s="2" t="s">
        <v>10</v>
      </c>
      <c r="E9906" s="2" t="s">
        <v>74</v>
      </c>
      <c r="F9906" s="2" t="s">
        <v>977</v>
      </c>
      <c r="G9906" s="14" t="n">
        <v>9.5</v>
      </c>
      <c r="H9906" s="14" t="n">
        <v>6.82</v>
      </c>
      <c r="I9906" s="14" t="n">
        <v>9.5</v>
      </c>
      <c r="J9906" s="23" t="n">
        <f aca="false">IF(AND(E9906="Priority",ISNUMBER('Cost model'!N167)),'Cost model'!N167,'Cost model'!M167)</f>
        <v>8.5</v>
      </c>
      <c r="K9906" s="14" t="n">
        <f aca="false">J9906-H9906</f>
        <v>1.68</v>
      </c>
      <c r="L9906" s="14" t="n">
        <f aca="false">G9906-H9906</f>
        <v>2.68</v>
      </c>
    </row>
    <row r="9907" customFormat="false" ht="15" hidden="false" customHeight="false" outlineLevel="0" collapsed="false">
      <c r="A9907" s="2" t="s">
        <v>142</v>
      </c>
      <c r="B9907" s="2" t="s">
        <v>142</v>
      </c>
      <c r="C9907" s="2" t="s">
        <v>47</v>
      </c>
      <c r="D9907" s="2" t="s">
        <v>14</v>
      </c>
      <c r="E9907" s="2" t="s">
        <v>74</v>
      </c>
      <c r="F9907" s="2" t="s">
        <v>977</v>
      </c>
      <c r="G9907" s="14" t="n">
        <v>25</v>
      </c>
      <c r="H9907" s="14" t="n">
        <v>65.01</v>
      </c>
      <c r="I9907" s="14" t="n">
        <v>25</v>
      </c>
      <c r="J9907" s="23" t="n">
        <f aca="false">IF(AND(E9907="Priority",ISNUMBER('Cost model'!N641)),'Cost model'!N641,'Cost model'!M641)</f>
        <v>75</v>
      </c>
      <c r="K9907" s="14" t="n">
        <f aca="false">J9907-H9907</f>
        <v>9.99</v>
      </c>
      <c r="L9907" s="14" t="n">
        <f aca="false">G9907-H9907</f>
        <v>-40.01</v>
      </c>
    </row>
    <row r="9908" customFormat="false" ht="15" hidden="false" customHeight="false" outlineLevel="0" collapsed="false">
      <c r="A9908" s="2" t="s">
        <v>221</v>
      </c>
      <c r="B9908" s="2" t="s">
        <v>221</v>
      </c>
      <c r="C9908" s="2" t="s">
        <v>49</v>
      </c>
      <c r="D9908" s="2" t="s">
        <v>12</v>
      </c>
      <c r="E9908" s="2" t="s">
        <v>74</v>
      </c>
      <c r="F9908" s="2" t="s">
        <v>977</v>
      </c>
      <c r="G9908" s="14" t="n">
        <v>19.5</v>
      </c>
      <c r="H9908" s="14" t="n">
        <v>68.37</v>
      </c>
      <c r="I9908" s="14" t="n">
        <v>19.5</v>
      </c>
      <c r="J9908" s="23" t="n">
        <f aca="false">IF(AND(E9908="Priority",ISNUMBER('Cost model'!N742)),'Cost model'!N742,'Cost model'!M742)</f>
        <v>60</v>
      </c>
      <c r="K9908" s="14" t="n">
        <f aca="false">J9908-H9908</f>
        <v>-8.37000000000001</v>
      </c>
      <c r="L9908" s="14" t="n">
        <f aca="false">G9908-H9908</f>
        <v>-48.87</v>
      </c>
    </row>
    <row r="9909" customFormat="false" ht="15" hidden="false" customHeight="false" outlineLevel="0" collapsed="false">
      <c r="A9909" s="2" t="s">
        <v>142</v>
      </c>
      <c r="B9909" s="2" t="s">
        <v>142</v>
      </c>
      <c r="C9909" s="2" t="s">
        <v>47</v>
      </c>
      <c r="D9909" s="2" t="s">
        <v>10</v>
      </c>
      <c r="E9909" s="2" t="s">
        <v>74</v>
      </c>
      <c r="F9909" s="2" t="s">
        <v>977</v>
      </c>
      <c r="G9909" s="14" t="n">
        <v>9.5</v>
      </c>
      <c r="H9909" s="14" t="n">
        <v>7.21</v>
      </c>
      <c r="I9909" s="14" t="n">
        <v>9.5</v>
      </c>
      <c r="J9909" s="23" t="n">
        <f aca="false">IF(AND(E9909="Priority",ISNUMBER('Cost model'!N632)),'Cost model'!N632,'Cost model'!M632)</f>
        <v>9.5</v>
      </c>
      <c r="K9909" s="14" t="n">
        <f aca="false">J9909-H9909</f>
        <v>2.29</v>
      </c>
      <c r="L9909" s="14" t="n">
        <f aca="false">G9909-H9909</f>
        <v>2.29</v>
      </c>
    </row>
    <row r="9910" customFormat="false" ht="15" hidden="false" customHeight="false" outlineLevel="0" collapsed="false">
      <c r="A9910" s="2" t="s">
        <v>221</v>
      </c>
      <c r="B9910" s="2" t="s">
        <v>221</v>
      </c>
      <c r="C9910" s="2" t="s">
        <v>47</v>
      </c>
      <c r="D9910" s="2" t="s">
        <v>12</v>
      </c>
      <c r="E9910" s="2" t="s">
        <v>74</v>
      </c>
      <c r="F9910" s="2" t="s">
        <v>977</v>
      </c>
      <c r="G9910" s="14" t="n">
        <v>9.5</v>
      </c>
      <c r="H9910" s="14" t="n">
        <v>16.01</v>
      </c>
      <c r="I9910" s="14" t="n">
        <v>9.5</v>
      </c>
      <c r="J9910" s="23" t="n">
        <f aca="false">IF(AND(E9910="Priority",ISNUMBER('Cost model'!N740)),'Cost model'!N740,'Cost model'!M740)</f>
        <v>22.5</v>
      </c>
      <c r="K9910" s="14" t="n">
        <f aca="false">J9910-H9910</f>
        <v>6.49</v>
      </c>
      <c r="L9910" s="14" t="n">
        <f aca="false">G9910-H9910</f>
        <v>-6.51</v>
      </c>
    </row>
    <row r="9911" customFormat="false" ht="15" hidden="false" customHeight="false" outlineLevel="0" collapsed="false">
      <c r="A9911" s="2" t="s">
        <v>174</v>
      </c>
      <c r="B9911" s="2" t="s">
        <v>124</v>
      </c>
      <c r="C9911" s="2" t="s">
        <v>47</v>
      </c>
      <c r="D9911" s="2" t="s">
        <v>12</v>
      </c>
      <c r="E9911" s="2" t="s">
        <v>74</v>
      </c>
      <c r="F9911" s="2" t="s">
        <v>976</v>
      </c>
      <c r="G9911" s="14" t="n">
        <v>9.5</v>
      </c>
      <c r="H9911" s="14" t="n">
        <v>54.19</v>
      </c>
      <c r="I9911" s="14" t="n">
        <v>9.5</v>
      </c>
      <c r="J9911" s="23" t="n">
        <f aca="false">IF(AND(E9911="Priority",ISNUMBER('Cost model'!N110)),'Cost model'!N110,'Cost model'!M110)</f>
        <v>40</v>
      </c>
      <c r="K9911" s="14" t="n">
        <f aca="false">J9911-H9911</f>
        <v>-14.19</v>
      </c>
      <c r="L9911" s="14" t="n">
        <f aca="false">G9911-H9911</f>
        <v>-44.69</v>
      </c>
    </row>
    <row r="9912" customFormat="false" ht="15" hidden="false" customHeight="false" outlineLevel="0" collapsed="false">
      <c r="A9912" s="2" t="s">
        <v>174</v>
      </c>
      <c r="B9912" s="2" t="s">
        <v>174</v>
      </c>
      <c r="C9912" s="2" t="s">
        <v>49</v>
      </c>
      <c r="D9912" s="2" t="s">
        <v>10</v>
      </c>
      <c r="E9912" s="2" t="s">
        <v>74</v>
      </c>
      <c r="F9912" s="2" t="s">
        <v>977</v>
      </c>
      <c r="G9912" s="14" t="n">
        <v>17.5</v>
      </c>
      <c r="H9912" s="14" t="n">
        <v>11.1</v>
      </c>
      <c r="I9912" s="14" t="n">
        <v>17.5</v>
      </c>
      <c r="J9912" s="23" t="n">
        <f aca="false">IF(AND(E9912="Priority",ISNUMBER('Cost model'!N169)),'Cost model'!N169,'Cost model'!M169)</f>
        <v>18.5</v>
      </c>
      <c r="K9912" s="14" t="n">
        <f aca="false">J9912-H9912</f>
        <v>7.4</v>
      </c>
      <c r="L9912" s="14" t="n">
        <f aca="false">G9912-H9912</f>
        <v>6.4</v>
      </c>
    </row>
    <row r="9913" customFormat="false" ht="15" hidden="false" customHeight="false" outlineLevel="0" collapsed="false">
      <c r="A9913" s="2" t="s">
        <v>174</v>
      </c>
      <c r="B9913" s="2" t="s">
        <v>174</v>
      </c>
      <c r="C9913" s="2" t="s">
        <v>48</v>
      </c>
      <c r="D9913" s="2" t="s">
        <v>12</v>
      </c>
      <c r="E9913" s="2" t="s">
        <v>83</v>
      </c>
      <c r="F9913" s="2" t="s">
        <v>977</v>
      </c>
      <c r="G9913" s="14" t="n">
        <v>19.5</v>
      </c>
      <c r="H9913" s="14" t="n">
        <v>31.14</v>
      </c>
      <c r="I9913" s="14" t="n">
        <v>19.5</v>
      </c>
      <c r="J9913" s="23" t="n">
        <f aca="false">IF(AND(E9913="Priority",ISNUMBER('Cost model'!N171)),'Cost model'!N171,'Cost model'!M171)</f>
        <v>55</v>
      </c>
      <c r="K9913" s="14" t="n">
        <f aca="false">J9913-H9913</f>
        <v>23.86</v>
      </c>
      <c r="L9913" s="14" t="n">
        <f aca="false">G9913-H9913</f>
        <v>-11.64</v>
      </c>
    </row>
    <row r="9914" customFormat="false" ht="15" hidden="false" customHeight="false" outlineLevel="0" collapsed="false">
      <c r="A9914" s="2" t="s">
        <v>174</v>
      </c>
      <c r="B9914" s="2" t="s">
        <v>174</v>
      </c>
      <c r="C9914" s="2" t="s">
        <v>48</v>
      </c>
      <c r="D9914" s="2" t="s">
        <v>12</v>
      </c>
      <c r="E9914" s="2" t="s">
        <v>83</v>
      </c>
      <c r="F9914" s="2" t="s">
        <v>977</v>
      </c>
      <c r="G9914" s="14" t="n">
        <v>19.5</v>
      </c>
      <c r="H9914" s="14" t="n">
        <v>25.42</v>
      </c>
      <c r="I9914" s="14" t="n">
        <v>19.5</v>
      </c>
      <c r="J9914" s="23" t="n">
        <f aca="false">IF(AND(E9914="Priority",ISNUMBER('Cost model'!N171)),'Cost model'!N171,'Cost model'!M171)</f>
        <v>55</v>
      </c>
      <c r="K9914" s="14" t="n">
        <f aca="false">J9914-H9914</f>
        <v>29.58</v>
      </c>
      <c r="L9914" s="14" t="n">
        <f aca="false">G9914-H9914</f>
        <v>-5.92</v>
      </c>
    </row>
    <row r="9915" customFormat="false" ht="15" hidden="false" customHeight="false" outlineLevel="0" collapsed="false">
      <c r="A9915" s="2" t="s">
        <v>174</v>
      </c>
      <c r="B9915" s="2" t="s">
        <v>174</v>
      </c>
      <c r="C9915" s="2" t="s">
        <v>48</v>
      </c>
      <c r="D9915" s="2" t="s">
        <v>12</v>
      </c>
      <c r="E9915" s="2" t="s">
        <v>83</v>
      </c>
      <c r="F9915" s="2" t="s">
        <v>977</v>
      </c>
      <c r="G9915" s="14" t="n">
        <v>19.5</v>
      </c>
      <c r="H9915" s="14" t="n">
        <v>23.98</v>
      </c>
      <c r="I9915" s="14" t="n">
        <v>19.5</v>
      </c>
      <c r="J9915" s="23" t="n">
        <f aca="false">IF(AND(E9915="Priority",ISNUMBER('Cost model'!N171)),'Cost model'!N171,'Cost model'!M171)</f>
        <v>55</v>
      </c>
      <c r="K9915" s="14" t="n">
        <f aca="false">J9915-H9915</f>
        <v>31.02</v>
      </c>
      <c r="L9915" s="14" t="n">
        <f aca="false">G9915-H9915</f>
        <v>-4.48</v>
      </c>
    </row>
    <row r="9916" customFormat="false" ht="15" hidden="false" customHeight="false" outlineLevel="0" collapsed="false">
      <c r="A9916" s="2" t="s">
        <v>124</v>
      </c>
      <c r="B9916" s="2" t="s">
        <v>124</v>
      </c>
      <c r="C9916" s="2" t="s">
        <v>47</v>
      </c>
      <c r="D9916" s="2" t="s">
        <v>10</v>
      </c>
      <c r="E9916" s="2" t="s">
        <v>74</v>
      </c>
      <c r="F9916" s="2" t="s">
        <v>977</v>
      </c>
      <c r="G9916" s="14" t="n">
        <v>9.5</v>
      </c>
      <c r="H9916" s="14" t="n">
        <v>7.62</v>
      </c>
      <c r="I9916" s="14" t="n">
        <v>9.5</v>
      </c>
      <c r="J9916" s="23" t="n">
        <f aca="false">IF(AND(E9916="Priority",ISNUMBER('Cost model'!N317)),'Cost model'!N317,'Cost model'!M317)</f>
        <v>10.5</v>
      </c>
      <c r="K9916" s="14" t="n">
        <f aca="false">J9916-H9916</f>
        <v>2.88</v>
      </c>
      <c r="L9916" s="14" t="n">
        <f aca="false">G9916-H9916</f>
        <v>1.88</v>
      </c>
    </row>
    <row r="9917" customFormat="false" ht="15" hidden="false" customHeight="false" outlineLevel="0" collapsed="false">
      <c r="A9917" s="2" t="s">
        <v>142</v>
      </c>
      <c r="B9917" s="2" t="s">
        <v>174</v>
      </c>
      <c r="C9917" s="2" t="s">
        <v>49</v>
      </c>
      <c r="D9917" s="2" t="s">
        <v>10</v>
      </c>
      <c r="E9917" s="2" t="s">
        <v>74</v>
      </c>
      <c r="F9917" s="2" t="s">
        <v>976</v>
      </c>
      <c r="G9917" s="14" t="n">
        <v>17.5</v>
      </c>
      <c r="H9917" s="14" t="n">
        <v>23.98</v>
      </c>
      <c r="I9917" s="14" t="n">
        <v>17.5</v>
      </c>
      <c r="J9917" s="23" t="n">
        <f aca="false">IF(AND(E9917="Priority",ISNUMBER('Cost model'!N694)),'Cost model'!N694,'Cost model'!M694)</f>
        <v>17.5</v>
      </c>
      <c r="K9917" s="14" t="n">
        <f aca="false">J9917-H9917</f>
        <v>-6.48</v>
      </c>
      <c r="L9917" s="14" t="n">
        <f aca="false">G9917-H9917</f>
        <v>-6.48</v>
      </c>
    </row>
    <row r="9918" customFormat="false" ht="15" hidden="false" customHeight="false" outlineLevel="0" collapsed="false">
      <c r="A9918" s="2" t="s">
        <v>174</v>
      </c>
      <c r="B9918" s="2" t="s">
        <v>174</v>
      </c>
      <c r="C9918" s="2" t="s">
        <v>48</v>
      </c>
      <c r="D9918" s="2" t="s">
        <v>12</v>
      </c>
      <c r="E9918" s="2" t="s">
        <v>83</v>
      </c>
      <c r="F9918" s="2" t="s">
        <v>977</v>
      </c>
      <c r="G9918" s="14" t="n">
        <v>19.5</v>
      </c>
      <c r="H9918" s="14" t="n">
        <v>29.66</v>
      </c>
      <c r="I9918" s="14" t="n">
        <v>19.5</v>
      </c>
      <c r="J9918" s="23" t="n">
        <f aca="false">IF(AND(E9918="Priority",ISNUMBER('Cost model'!N171)),'Cost model'!N171,'Cost model'!M171)</f>
        <v>55</v>
      </c>
      <c r="K9918" s="14" t="n">
        <f aca="false">J9918-H9918</f>
        <v>25.34</v>
      </c>
      <c r="L9918" s="14" t="n">
        <f aca="false">G9918-H9918</f>
        <v>-10.16</v>
      </c>
    </row>
    <row r="9919" customFormat="false" ht="15" hidden="false" customHeight="false" outlineLevel="0" collapsed="false">
      <c r="A9919" s="2" t="s">
        <v>174</v>
      </c>
      <c r="B9919" s="2" t="s">
        <v>174</v>
      </c>
      <c r="C9919" s="2" t="s">
        <v>49</v>
      </c>
      <c r="D9919" s="2" t="s">
        <v>12</v>
      </c>
      <c r="E9919" s="2" t="s">
        <v>74</v>
      </c>
      <c r="F9919" s="2" t="s">
        <v>977</v>
      </c>
      <c r="G9919" s="14" t="n">
        <v>19.5</v>
      </c>
      <c r="H9919" s="14" t="n">
        <v>28.5</v>
      </c>
      <c r="I9919" s="14" t="n">
        <v>19.5</v>
      </c>
      <c r="J9919" s="23" t="n">
        <f aca="false">IF(AND(E9919="Priority",ISNUMBER('Cost model'!N172)),'Cost model'!N172,'Cost model'!M172)</f>
        <v>45</v>
      </c>
      <c r="K9919" s="14" t="n">
        <f aca="false">J9919-H9919</f>
        <v>16.5</v>
      </c>
      <c r="L9919" s="14" t="n">
        <f aca="false">G9919-H9919</f>
        <v>-9</v>
      </c>
    </row>
    <row r="9920" customFormat="false" ht="15" hidden="false" customHeight="false" outlineLevel="0" collapsed="false">
      <c r="A9920" s="2" t="s">
        <v>158</v>
      </c>
      <c r="B9920" s="2" t="s">
        <v>158</v>
      </c>
      <c r="C9920" s="2" t="s">
        <v>47</v>
      </c>
      <c r="D9920" s="2" t="s">
        <v>12</v>
      </c>
      <c r="E9920" s="2" t="s">
        <v>83</v>
      </c>
      <c r="F9920" s="2" t="s">
        <v>977</v>
      </c>
      <c r="G9920" s="14" t="n">
        <v>19.5</v>
      </c>
      <c r="H9920" s="14" t="n">
        <v>14.48</v>
      </c>
      <c r="I9920" s="14" t="n">
        <v>19.5</v>
      </c>
      <c r="J9920" s="23" t="n">
        <f aca="false">IF(AND(E9920="Priority",ISNUMBER('Cost model'!N425)),'Cost model'!N425,'Cost model'!M425)</f>
        <v>19.5</v>
      </c>
      <c r="K9920" s="14" t="n">
        <f aca="false">J9920-H9920</f>
        <v>5.02</v>
      </c>
      <c r="L9920" s="14" t="n">
        <f aca="false">G9920-H9920</f>
        <v>5.02</v>
      </c>
    </row>
    <row r="9921" customFormat="false" ht="15" hidden="false" customHeight="false" outlineLevel="0" collapsed="false">
      <c r="A9921" s="2" t="s">
        <v>142</v>
      </c>
      <c r="B9921" s="2" t="s">
        <v>174</v>
      </c>
      <c r="C9921" s="2" t="s">
        <v>49</v>
      </c>
      <c r="D9921" s="2" t="s">
        <v>10</v>
      </c>
      <c r="E9921" s="2" t="s">
        <v>74</v>
      </c>
      <c r="F9921" s="2" t="s">
        <v>976</v>
      </c>
      <c r="G9921" s="14" t="n">
        <v>24.5</v>
      </c>
      <c r="H9921" s="14" t="n">
        <v>64.47</v>
      </c>
      <c r="I9921" s="14" t="n">
        <v>17.5</v>
      </c>
      <c r="J9921" s="23" t="n">
        <f aca="false">IF(AND(E9921="Priority",ISNUMBER('Cost model'!N694)),'Cost model'!N694,'Cost model'!M694)</f>
        <v>17.5</v>
      </c>
      <c r="K9921" s="14" t="n">
        <f aca="false">J9921-H9921</f>
        <v>-46.97</v>
      </c>
      <c r="L9921" s="14" t="n">
        <f aca="false">G9921-H9921</f>
        <v>-39.97</v>
      </c>
    </row>
    <row r="9922" customFormat="false" ht="15" hidden="false" customHeight="false" outlineLevel="0" collapsed="false">
      <c r="A9922" s="2" t="s">
        <v>221</v>
      </c>
      <c r="B9922" s="2" t="s">
        <v>221</v>
      </c>
      <c r="C9922" s="2" t="s">
        <v>47</v>
      </c>
      <c r="D9922" s="2" t="s">
        <v>12</v>
      </c>
      <c r="E9922" s="2" t="s">
        <v>74</v>
      </c>
      <c r="F9922" s="2" t="s">
        <v>977</v>
      </c>
      <c r="G9922" s="14" t="n">
        <v>9.5</v>
      </c>
      <c r="H9922" s="14" t="n">
        <v>7.3</v>
      </c>
      <c r="I9922" s="14" t="n">
        <v>9.5</v>
      </c>
      <c r="J9922" s="23" t="n">
        <f aca="false">IF(AND(E9922="Priority",ISNUMBER('Cost model'!N740)),'Cost model'!N740,'Cost model'!M740)</f>
        <v>22.5</v>
      </c>
      <c r="K9922" s="14" t="n">
        <f aca="false">J9922-H9922</f>
        <v>15.2</v>
      </c>
      <c r="L9922" s="14" t="n">
        <f aca="false">G9922-H9922</f>
        <v>2.2</v>
      </c>
    </row>
    <row r="9923" customFormat="false" ht="15" hidden="false" customHeight="false" outlineLevel="0" collapsed="false">
      <c r="A9923" s="2" t="s">
        <v>142</v>
      </c>
      <c r="B9923" s="2" t="s">
        <v>142</v>
      </c>
      <c r="C9923" s="2" t="s">
        <v>47</v>
      </c>
      <c r="D9923" s="2" t="s">
        <v>12</v>
      </c>
      <c r="E9923" s="2" t="s">
        <v>74</v>
      </c>
      <c r="F9923" s="2" t="s">
        <v>977</v>
      </c>
      <c r="G9923" s="14" t="n">
        <v>9.5</v>
      </c>
      <c r="H9923" s="14" t="n">
        <v>27.9</v>
      </c>
      <c r="I9923" s="14" t="n">
        <v>9.5</v>
      </c>
      <c r="J9923" s="23" t="n">
        <f aca="false">IF(AND(E9923="Priority",ISNUMBER('Cost model'!N635)),'Cost model'!N635,'Cost model'!M635)</f>
        <v>30.5</v>
      </c>
      <c r="K9923" s="14" t="n">
        <f aca="false">J9923-H9923</f>
        <v>2.6</v>
      </c>
      <c r="L9923" s="14" t="n">
        <f aca="false">G9923-H9923</f>
        <v>-18.4</v>
      </c>
    </row>
    <row r="9924" customFormat="false" ht="15" hidden="false" customHeight="false" outlineLevel="0" collapsed="false">
      <c r="A9924" s="2" t="s">
        <v>142</v>
      </c>
      <c r="B9924" s="2" t="s">
        <v>142</v>
      </c>
      <c r="C9924" s="2" t="s">
        <v>47</v>
      </c>
      <c r="D9924" s="2" t="s">
        <v>12</v>
      </c>
      <c r="E9924" s="2" t="s">
        <v>74</v>
      </c>
      <c r="F9924" s="2" t="s">
        <v>977</v>
      </c>
      <c r="G9924" s="14" t="n">
        <v>9.5</v>
      </c>
      <c r="H9924" s="14" t="n">
        <v>42.31</v>
      </c>
      <c r="I9924" s="14" t="n">
        <v>9.5</v>
      </c>
      <c r="J9924" s="23" t="n">
        <f aca="false">IF(AND(E9924="Priority",ISNUMBER('Cost model'!N635)),'Cost model'!N635,'Cost model'!M635)</f>
        <v>30.5</v>
      </c>
      <c r="K9924" s="14" t="n">
        <f aca="false">J9924-H9924</f>
        <v>-11.81</v>
      </c>
      <c r="L9924" s="14" t="n">
        <f aca="false">G9924-H9924</f>
        <v>-32.81</v>
      </c>
    </row>
    <row r="9925" customFormat="false" ht="15" hidden="false" customHeight="false" outlineLevel="0" collapsed="false">
      <c r="A9925" s="2" t="s">
        <v>174</v>
      </c>
      <c r="B9925" s="2" t="s">
        <v>174</v>
      </c>
      <c r="C9925" s="2" t="s">
        <v>49</v>
      </c>
      <c r="D9925" s="2" t="s">
        <v>12</v>
      </c>
      <c r="E9925" s="2" t="s">
        <v>74</v>
      </c>
      <c r="F9925" s="2" t="s">
        <v>977</v>
      </c>
      <c r="G9925" s="14" t="n">
        <v>19.5</v>
      </c>
      <c r="H9925" s="14" t="n">
        <v>41.92</v>
      </c>
      <c r="I9925" s="14" t="n">
        <v>19.5</v>
      </c>
      <c r="J9925" s="23" t="n">
        <f aca="false">IF(AND(E9925="Priority",ISNUMBER('Cost model'!N172)),'Cost model'!N172,'Cost model'!M172)</f>
        <v>45</v>
      </c>
      <c r="K9925" s="14" t="n">
        <f aca="false">J9925-H9925</f>
        <v>3.08</v>
      </c>
      <c r="L9925" s="14" t="n">
        <f aca="false">G9925-H9925</f>
        <v>-22.42</v>
      </c>
    </row>
    <row r="9926" customFormat="false" ht="15" hidden="false" customHeight="false" outlineLevel="0" collapsed="false">
      <c r="A9926" s="2" t="s">
        <v>124</v>
      </c>
      <c r="B9926" s="2" t="s">
        <v>124</v>
      </c>
      <c r="C9926" s="2" t="s">
        <v>47</v>
      </c>
      <c r="D9926" s="2" t="s">
        <v>10</v>
      </c>
      <c r="E9926" s="2" t="s">
        <v>83</v>
      </c>
      <c r="F9926" s="2" t="s">
        <v>977</v>
      </c>
      <c r="G9926" s="14" t="n">
        <v>14.5</v>
      </c>
      <c r="H9926" s="14" t="n">
        <v>40.48</v>
      </c>
      <c r="I9926" s="14" t="n">
        <v>14.5</v>
      </c>
      <c r="J9926" s="23" t="n">
        <f aca="false">IF(AND(E9926="Priority",ISNUMBER('Cost model'!N317)),'Cost model'!N317,'Cost model'!M317)</f>
        <v>15.5</v>
      </c>
      <c r="K9926" s="14" t="n">
        <f aca="false">J9926-H9926</f>
        <v>-24.98</v>
      </c>
      <c r="L9926" s="14" t="n">
        <f aca="false">G9926-H9926</f>
        <v>-25.98</v>
      </c>
    </row>
    <row r="9927" customFormat="false" ht="15" hidden="false" customHeight="false" outlineLevel="0" collapsed="false">
      <c r="A9927" s="2" t="s">
        <v>124</v>
      </c>
      <c r="B9927" s="2" t="s">
        <v>124</v>
      </c>
      <c r="C9927" s="2" t="s">
        <v>47</v>
      </c>
      <c r="D9927" s="2" t="s">
        <v>10</v>
      </c>
      <c r="E9927" s="2" t="s">
        <v>74</v>
      </c>
      <c r="F9927" s="2" t="s">
        <v>977</v>
      </c>
      <c r="G9927" s="14" t="n">
        <v>9.5</v>
      </c>
      <c r="H9927" s="14" t="n">
        <v>7.62</v>
      </c>
      <c r="I9927" s="14" t="n">
        <v>9.5</v>
      </c>
      <c r="J9927" s="23" t="n">
        <f aca="false">IF(AND(E9927="Priority",ISNUMBER('Cost model'!N317)),'Cost model'!N317,'Cost model'!M317)</f>
        <v>10.5</v>
      </c>
      <c r="K9927" s="14" t="n">
        <f aca="false">J9927-H9927</f>
        <v>2.88</v>
      </c>
      <c r="L9927" s="14" t="n">
        <f aca="false">G9927-H9927</f>
        <v>1.88</v>
      </c>
    </row>
    <row r="9928" customFormat="false" ht="15" hidden="false" customHeight="false" outlineLevel="0" collapsed="false">
      <c r="A9928" s="2" t="s">
        <v>174</v>
      </c>
      <c r="B9928" s="2" t="s">
        <v>174</v>
      </c>
      <c r="C9928" s="2" t="s">
        <v>47</v>
      </c>
      <c r="D9928" s="2" t="s">
        <v>10</v>
      </c>
      <c r="E9928" s="2" t="s">
        <v>74</v>
      </c>
      <c r="F9928" s="2" t="s">
        <v>977</v>
      </c>
      <c r="G9928" s="14" t="n">
        <v>9.5</v>
      </c>
      <c r="H9928" s="14" t="n">
        <v>6.82</v>
      </c>
      <c r="I9928" s="14" t="n">
        <v>9.5</v>
      </c>
      <c r="J9928" s="23" t="n">
        <f aca="false">IF(AND(E9928="Priority",ISNUMBER('Cost model'!N167)),'Cost model'!N167,'Cost model'!M167)</f>
        <v>8.5</v>
      </c>
      <c r="K9928" s="14" t="n">
        <f aca="false">J9928-H9928</f>
        <v>1.68</v>
      </c>
      <c r="L9928" s="14" t="n">
        <f aca="false">G9928-H9928</f>
        <v>2.68</v>
      </c>
    </row>
    <row r="9929" customFormat="false" ht="15" hidden="false" customHeight="false" outlineLevel="0" collapsed="false">
      <c r="A9929" s="2" t="s">
        <v>142</v>
      </c>
      <c r="B9929" s="2" t="s">
        <v>142</v>
      </c>
      <c r="C9929" s="2" t="s">
        <v>47</v>
      </c>
      <c r="D9929" s="2" t="s">
        <v>12</v>
      </c>
      <c r="E9929" s="2" t="s">
        <v>74</v>
      </c>
      <c r="F9929" s="2" t="s">
        <v>977</v>
      </c>
      <c r="G9929" s="14" t="n">
        <v>9.5</v>
      </c>
      <c r="H9929" s="14" t="n">
        <v>42.31</v>
      </c>
      <c r="I9929" s="14" t="n">
        <v>9.5</v>
      </c>
      <c r="J9929" s="23" t="n">
        <f aca="false">IF(AND(E9929="Priority",ISNUMBER('Cost model'!N635)),'Cost model'!N635,'Cost model'!M635)</f>
        <v>30.5</v>
      </c>
      <c r="K9929" s="14" t="n">
        <f aca="false">J9929-H9929</f>
        <v>-11.81</v>
      </c>
      <c r="L9929" s="14" t="n">
        <f aca="false">G9929-H9929</f>
        <v>-32.81</v>
      </c>
    </row>
    <row r="9930" customFormat="false" ht="15" hidden="false" customHeight="false" outlineLevel="0" collapsed="false">
      <c r="A9930" s="2" t="s">
        <v>174</v>
      </c>
      <c r="B9930" s="2" t="s">
        <v>124</v>
      </c>
      <c r="C9930" s="2" t="s">
        <v>47</v>
      </c>
      <c r="D9930" s="2" t="s">
        <v>10</v>
      </c>
      <c r="E9930" s="2" t="s">
        <v>74</v>
      </c>
      <c r="F9930" s="2" t="s">
        <v>976</v>
      </c>
      <c r="G9930" s="14" t="n">
        <v>9.5</v>
      </c>
      <c r="H9930" s="14" t="n">
        <v>11.02</v>
      </c>
      <c r="I9930" s="14" t="n">
        <v>9.5</v>
      </c>
      <c r="J9930" s="23" t="n">
        <f aca="false">IF(AND(E9930="Priority",ISNUMBER('Cost model'!N107)),'Cost model'!N107,'Cost model'!M107)</f>
        <v>12.5</v>
      </c>
      <c r="K9930" s="14" t="n">
        <f aca="false">J9930-H9930</f>
        <v>1.48</v>
      </c>
      <c r="L9930" s="14" t="n">
        <f aca="false">G9930-H9930</f>
        <v>-1.52</v>
      </c>
    </row>
    <row r="9931" customFormat="false" ht="15" hidden="false" customHeight="false" outlineLevel="0" collapsed="false">
      <c r="A9931" s="2" t="s">
        <v>205</v>
      </c>
      <c r="B9931" s="2" t="s">
        <v>205</v>
      </c>
      <c r="C9931" s="2" t="s">
        <v>48</v>
      </c>
      <c r="D9931" s="2" t="s">
        <v>12</v>
      </c>
      <c r="E9931" s="2" t="s">
        <v>74</v>
      </c>
      <c r="F9931" s="2" t="s">
        <v>977</v>
      </c>
      <c r="G9931" s="14" t="n">
        <v>24.5</v>
      </c>
      <c r="H9931" s="14" t="n">
        <v>98.03</v>
      </c>
      <c r="I9931" s="14" t="n">
        <v>12.5</v>
      </c>
      <c r="J9931" s="23" t="n">
        <f aca="false">IF(AND(E9931="Priority",ISNUMBER('Cost model'!N531)),'Cost model'!N531,'Cost model'!M531)</f>
        <v>50</v>
      </c>
      <c r="K9931" s="14" t="n">
        <f aca="false">J9931-H9931</f>
        <v>-48.03</v>
      </c>
      <c r="L9931" s="14" t="n">
        <f aca="false">G9931-H9931</f>
        <v>-73.53</v>
      </c>
    </row>
    <row r="9932" customFormat="false" ht="15" hidden="false" customHeight="false" outlineLevel="0" collapsed="false">
      <c r="A9932" s="2" t="s">
        <v>124</v>
      </c>
      <c r="B9932" s="2" t="s">
        <v>124</v>
      </c>
      <c r="C9932" s="2" t="s">
        <v>47</v>
      </c>
      <c r="D9932" s="2" t="s">
        <v>12</v>
      </c>
      <c r="E9932" s="2" t="s">
        <v>74</v>
      </c>
      <c r="F9932" s="2" t="s">
        <v>977</v>
      </c>
      <c r="G9932" s="14" t="n">
        <v>9.5</v>
      </c>
      <c r="H9932" s="14" t="n">
        <v>28.01</v>
      </c>
      <c r="I9932" s="14" t="n">
        <v>9.5</v>
      </c>
      <c r="J9932" s="23" t="n">
        <f aca="false">IF(AND(E9932="Priority",ISNUMBER('Cost model'!N320)),'Cost model'!N320,'Cost model'!M320)</f>
        <v>24.5</v>
      </c>
      <c r="K9932" s="14" t="n">
        <f aca="false">J9932-H9932</f>
        <v>-3.51</v>
      </c>
      <c r="L9932" s="14" t="n">
        <f aca="false">G9932-H9932</f>
        <v>-18.51</v>
      </c>
    </row>
    <row r="9933" customFormat="false" ht="15" hidden="false" customHeight="false" outlineLevel="0" collapsed="false">
      <c r="A9933" s="2" t="s">
        <v>221</v>
      </c>
      <c r="B9933" s="2" t="s">
        <v>221</v>
      </c>
      <c r="C9933" s="2" t="s">
        <v>49</v>
      </c>
      <c r="D9933" s="2" t="s">
        <v>10</v>
      </c>
      <c r="E9933" s="2" t="s">
        <v>83</v>
      </c>
      <c r="F9933" s="2" t="s">
        <v>977</v>
      </c>
      <c r="G9933" s="14" t="n">
        <v>24.5</v>
      </c>
      <c r="H9933" s="14" t="n">
        <v>21.19</v>
      </c>
      <c r="I9933" s="14" t="n">
        <v>24.5</v>
      </c>
      <c r="J9933" s="23" t="n">
        <f aca="false">IF(AND(E9933="Priority",ISNUMBER('Cost model'!N739)),'Cost model'!N739,'Cost model'!M739)</f>
        <v>23.5</v>
      </c>
      <c r="K9933" s="14" t="n">
        <f aca="false">J9933-H9933</f>
        <v>2.31</v>
      </c>
      <c r="L9933" s="14" t="n">
        <f aca="false">G9933-H9933</f>
        <v>3.31</v>
      </c>
    </row>
    <row r="9934" customFormat="false" ht="15" hidden="false" customHeight="false" outlineLevel="0" collapsed="false">
      <c r="A9934" s="2" t="s">
        <v>174</v>
      </c>
      <c r="B9934" s="2" t="s">
        <v>158</v>
      </c>
      <c r="C9934" s="2" t="s">
        <v>49</v>
      </c>
      <c r="D9934" s="2" t="s">
        <v>10</v>
      </c>
      <c r="E9934" s="2" t="s">
        <v>74</v>
      </c>
      <c r="F9934" s="2" t="s">
        <v>976</v>
      </c>
      <c r="G9934" s="14" t="n">
        <v>17.5</v>
      </c>
      <c r="H9934" s="14" t="n">
        <v>18.6</v>
      </c>
      <c r="I9934" s="14" t="n">
        <v>17.5</v>
      </c>
      <c r="J9934" s="23" t="n">
        <f aca="false">IF(AND(E9934="Priority",ISNUMBER('Cost model'!N139)),'Cost model'!N139,'Cost model'!M139)</f>
        <v>19.5</v>
      </c>
      <c r="K9934" s="14" t="n">
        <f aca="false">J9934-H9934</f>
        <v>0.899999999999999</v>
      </c>
      <c r="L9934" s="14" t="n">
        <f aca="false">G9934-H9934</f>
        <v>-1.1</v>
      </c>
    </row>
    <row r="9935" customFormat="false" ht="15" hidden="false" customHeight="false" outlineLevel="0" collapsed="false">
      <c r="A9935" s="2" t="s">
        <v>174</v>
      </c>
      <c r="B9935" s="2" t="s">
        <v>174</v>
      </c>
      <c r="C9935" s="2" t="s">
        <v>47</v>
      </c>
      <c r="D9935" s="2" t="s">
        <v>10</v>
      </c>
      <c r="E9935" s="2" t="s">
        <v>74</v>
      </c>
      <c r="F9935" s="2" t="s">
        <v>977</v>
      </c>
      <c r="G9935" s="14" t="n">
        <v>9.5</v>
      </c>
      <c r="H9935" s="14" t="n">
        <v>7.62</v>
      </c>
      <c r="I9935" s="14" t="n">
        <v>9.5</v>
      </c>
      <c r="J9935" s="23" t="n">
        <f aca="false">IF(AND(E9935="Priority",ISNUMBER('Cost model'!N167)),'Cost model'!N167,'Cost model'!M167)</f>
        <v>8.5</v>
      </c>
      <c r="K9935" s="14" t="n">
        <f aca="false">J9935-H9935</f>
        <v>0.88</v>
      </c>
      <c r="L9935" s="14" t="n">
        <f aca="false">G9935-H9935</f>
        <v>1.88</v>
      </c>
    </row>
    <row r="9936" customFormat="false" ht="15" hidden="false" customHeight="false" outlineLevel="0" collapsed="false">
      <c r="A9936" s="2" t="s">
        <v>124</v>
      </c>
      <c r="B9936" s="2" t="s">
        <v>124</v>
      </c>
      <c r="C9936" s="2" t="s">
        <v>48</v>
      </c>
      <c r="D9936" s="2" t="s">
        <v>10</v>
      </c>
      <c r="E9936" s="2" t="s">
        <v>74</v>
      </c>
      <c r="F9936" s="2" t="s">
        <v>977</v>
      </c>
      <c r="G9936" s="14" t="n">
        <v>12.5</v>
      </c>
      <c r="H9936" s="14" t="n">
        <v>7.92</v>
      </c>
      <c r="I9936" s="14" t="n">
        <v>12.5</v>
      </c>
      <c r="J9936" s="23" t="n">
        <f aca="false">IF(AND(E9936="Priority",ISNUMBER('Cost model'!N318)),'Cost model'!N318,'Cost model'!M318)</f>
        <v>14.5</v>
      </c>
      <c r="K9936" s="14" t="n">
        <f aca="false">J9936-H9936</f>
        <v>6.58</v>
      </c>
      <c r="L9936" s="14" t="n">
        <f aca="false">G9936-H9936</f>
        <v>4.58</v>
      </c>
    </row>
    <row r="9937" customFormat="false" ht="15" hidden="false" customHeight="false" outlineLevel="0" collapsed="false">
      <c r="A9937" s="2" t="s">
        <v>124</v>
      </c>
      <c r="B9937" s="2" t="s">
        <v>124</v>
      </c>
      <c r="C9937" s="2" t="s">
        <v>48</v>
      </c>
      <c r="D9937" s="2" t="s">
        <v>10</v>
      </c>
      <c r="E9937" s="2" t="s">
        <v>74</v>
      </c>
      <c r="F9937" s="2" t="s">
        <v>977</v>
      </c>
      <c r="G9937" s="14" t="n">
        <v>12.5</v>
      </c>
      <c r="H9937" s="14" t="n">
        <v>7.92</v>
      </c>
      <c r="I9937" s="14" t="n">
        <v>12.5</v>
      </c>
      <c r="J9937" s="23" t="n">
        <f aca="false">IF(AND(E9937="Priority",ISNUMBER('Cost model'!N318)),'Cost model'!N318,'Cost model'!M318)</f>
        <v>14.5</v>
      </c>
      <c r="K9937" s="14" t="n">
        <f aca="false">J9937-H9937</f>
        <v>6.58</v>
      </c>
      <c r="L9937" s="14" t="n">
        <f aca="false">G9937-H9937</f>
        <v>4.58</v>
      </c>
    </row>
    <row r="9938" customFormat="false" ht="15" hidden="false" customHeight="false" outlineLevel="0" collapsed="false">
      <c r="A9938" s="2" t="s">
        <v>124</v>
      </c>
      <c r="B9938" s="2" t="s">
        <v>124</v>
      </c>
      <c r="C9938" s="2" t="s">
        <v>47</v>
      </c>
      <c r="D9938" s="2" t="s">
        <v>10</v>
      </c>
      <c r="E9938" s="2" t="s">
        <v>74</v>
      </c>
      <c r="F9938" s="2" t="s">
        <v>977</v>
      </c>
      <c r="G9938" s="14" t="n">
        <v>9.5</v>
      </c>
      <c r="H9938" s="14" t="n">
        <v>6.11</v>
      </c>
      <c r="I9938" s="14" t="n">
        <v>9.5</v>
      </c>
      <c r="J9938" s="23" t="n">
        <f aca="false">IF(AND(E9938="Priority",ISNUMBER('Cost model'!N317)),'Cost model'!N317,'Cost model'!M317)</f>
        <v>10.5</v>
      </c>
      <c r="K9938" s="14" t="n">
        <f aca="false">J9938-H9938</f>
        <v>4.39</v>
      </c>
      <c r="L9938" s="14" t="n">
        <f aca="false">G9938-H9938</f>
        <v>3.39</v>
      </c>
    </row>
    <row r="9939" customFormat="false" ht="15" hidden="false" customHeight="false" outlineLevel="0" collapsed="false">
      <c r="A9939" s="2" t="s">
        <v>158</v>
      </c>
      <c r="B9939" s="2" t="s">
        <v>142</v>
      </c>
      <c r="C9939" s="2" t="s">
        <v>47</v>
      </c>
      <c r="D9939" s="2" t="s">
        <v>10</v>
      </c>
      <c r="E9939" s="2" t="s">
        <v>74</v>
      </c>
      <c r="F9939" s="2" t="s">
        <v>976</v>
      </c>
      <c r="G9939" s="14" t="n">
        <v>9.5</v>
      </c>
      <c r="H9939" s="14" t="n">
        <v>13.11</v>
      </c>
      <c r="I9939" s="14" t="n">
        <v>14.5</v>
      </c>
      <c r="J9939" s="23" t="n">
        <f aca="false">IF(AND(E9939="Priority",ISNUMBER('Cost model'!N437)),'Cost model'!N437,'Cost model'!M437)</f>
        <v>13.5</v>
      </c>
      <c r="K9939" s="14" t="n">
        <f aca="false">J9939-H9939</f>
        <v>0.390000000000001</v>
      </c>
      <c r="L9939" s="14" t="n">
        <f aca="false">G9939-H9939</f>
        <v>-3.61</v>
      </c>
    </row>
    <row r="9940" customFormat="false" ht="15" hidden="false" customHeight="false" outlineLevel="0" collapsed="false">
      <c r="A9940" s="2" t="s">
        <v>221</v>
      </c>
      <c r="B9940" s="2" t="s">
        <v>221</v>
      </c>
      <c r="C9940" s="2" t="s">
        <v>47</v>
      </c>
      <c r="D9940" s="2" t="s">
        <v>12</v>
      </c>
      <c r="E9940" s="2" t="s">
        <v>74</v>
      </c>
      <c r="F9940" s="2" t="s">
        <v>977</v>
      </c>
      <c r="G9940" s="14" t="n">
        <v>9.5</v>
      </c>
      <c r="H9940" s="14" t="n">
        <v>34.86</v>
      </c>
      <c r="I9940" s="14" t="n">
        <v>9.5</v>
      </c>
      <c r="J9940" s="23" t="n">
        <f aca="false">IF(AND(E9940="Priority",ISNUMBER('Cost model'!N740)),'Cost model'!N740,'Cost model'!M740)</f>
        <v>22.5</v>
      </c>
      <c r="K9940" s="14" t="n">
        <f aca="false">J9940-H9940</f>
        <v>-12.36</v>
      </c>
      <c r="L9940" s="14" t="n">
        <f aca="false">G9940-H9940</f>
        <v>-25.36</v>
      </c>
    </row>
    <row r="9941" customFormat="false" ht="15" hidden="false" customHeight="false" outlineLevel="0" collapsed="false">
      <c r="A9941" s="2" t="s">
        <v>174</v>
      </c>
      <c r="B9941" s="2" t="s">
        <v>174</v>
      </c>
      <c r="C9941" s="2" t="s">
        <v>48</v>
      </c>
      <c r="D9941" s="2" t="s">
        <v>12</v>
      </c>
      <c r="E9941" s="2" t="s">
        <v>83</v>
      </c>
      <c r="F9941" s="2" t="s">
        <v>977</v>
      </c>
      <c r="G9941" s="14" t="n">
        <v>19.5</v>
      </c>
      <c r="H9941" s="14" t="n">
        <v>47.42</v>
      </c>
      <c r="I9941" s="14" t="n">
        <v>19.5</v>
      </c>
      <c r="J9941" s="23" t="n">
        <f aca="false">IF(AND(E9941="Priority",ISNUMBER('Cost model'!N171)),'Cost model'!N171,'Cost model'!M171)</f>
        <v>55</v>
      </c>
      <c r="K9941" s="14" t="n">
        <f aca="false">J9941-H9941</f>
        <v>7.58</v>
      </c>
      <c r="L9941" s="14" t="n">
        <f aca="false">G9941-H9941</f>
        <v>-27.92</v>
      </c>
    </row>
    <row r="9942" customFormat="false" ht="15" hidden="false" customHeight="false" outlineLevel="0" collapsed="false">
      <c r="A9942" s="2" t="s">
        <v>174</v>
      </c>
      <c r="B9942" s="2" t="s">
        <v>174</v>
      </c>
      <c r="C9942" s="2" t="s">
        <v>48</v>
      </c>
      <c r="D9942" s="2" t="s">
        <v>12</v>
      </c>
      <c r="E9942" s="2" t="s">
        <v>83</v>
      </c>
      <c r="F9942" s="2" t="s">
        <v>977</v>
      </c>
      <c r="G9942" s="14" t="n">
        <v>19.5</v>
      </c>
      <c r="H9942" s="14" t="n">
        <v>40.48</v>
      </c>
      <c r="I9942" s="14" t="n">
        <v>19.5</v>
      </c>
      <c r="J9942" s="23" t="n">
        <f aca="false">IF(AND(E9942="Priority",ISNUMBER('Cost model'!N171)),'Cost model'!N171,'Cost model'!M171)</f>
        <v>55</v>
      </c>
      <c r="K9942" s="14" t="n">
        <f aca="false">J9942-H9942</f>
        <v>14.52</v>
      </c>
      <c r="L9942" s="14" t="n">
        <f aca="false">G9942-H9942</f>
        <v>-20.98</v>
      </c>
    </row>
    <row r="9943" customFormat="false" ht="15" hidden="false" customHeight="false" outlineLevel="0" collapsed="false">
      <c r="A9943" s="2" t="s">
        <v>124</v>
      </c>
      <c r="B9943" s="2" t="s">
        <v>124</v>
      </c>
      <c r="C9943" s="2" t="s">
        <v>47</v>
      </c>
      <c r="D9943" s="2" t="s">
        <v>10</v>
      </c>
      <c r="E9943" s="2" t="s">
        <v>74</v>
      </c>
      <c r="F9943" s="2" t="s">
        <v>977</v>
      </c>
      <c r="G9943" s="14" t="n">
        <v>9.5</v>
      </c>
      <c r="H9943" s="14" t="n">
        <v>7.62</v>
      </c>
      <c r="I9943" s="14" t="n">
        <v>9.5</v>
      </c>
      <c r="J9943" s="23" t="n">
        <f aca="false">IF(AND(E9943="Priority",ISNUMBER('Cost model'!N317)),'Cost model'!N317,'Cost model'!M317)</f>
        <v>10.5</v>
      </c>
      <c r="K9943" s="14" t="n">
        <f aca="false">J9943-H9943</f>
        <v>2.88</v>
      </c>
      <c r="L9943" s="14" t="n">
        <f aca="false">G9943-H9943</f>
        <v>1.88</v>
      </c>
    </row>
    <row r="9944" customFormat="false" ht="15" hidden="false" customHeight="false" outlineLevel="0" collapsed="false">
      <c r="A9944" s="2" t="s">
        <v>174</v>
      </c>
      <c r="B9944" s="2" t="s">
        <v>174</v>
      </c>
      <c r="C9944" s="2" t="s">
        <v>47</v>
      </c>
      <c r="D9944" s="2" t="s">
        <v>10</v>
      </c>
      <c r="E9944" s="2" t="s">
        <v>74</v>
      </c>
      <c r="F9944" s="2" t="s">
        <v>977</v>
      </c>
      <c r="G9944" s="14" t="n">
        <v>9.5</v>
      </c>
      <c r="H9944" s="14" t="n">
        <v>7.62</v>
      </c>
      <c r="I9944" s="14" t="n">
        <v>9.5</v>
      </c>
      <c r="J9944" s="23" t="n">
        <f aca="false">IF(AND(E9944="Priority",ISNUMBER('Cost model'!N167)),'Cost model'!N167,'Cost model'!M167)</f>
        <v>8.5</v>
      </c>
      <c r="K9944" s="14" t="n">
        <f aca="false">J9944-H9944</f>
        <v>0.88</v>
      </c>
      <c r="L9944" s="14" t="n">
        <f aca="false">G9944-H9944</f>
        <v>1.88</v>
      </c>
    </row>
    <row r="9945" customFormat="false" ht="15" hidden="false" customHeight="false" outlineLevel="0" collapsed="false">
      <c r="A9945" s="2" t="s">
        <v>124</v>
      </c>
      <c r="B9945" s="2" t="s">
        <v>124</v>
      </c>
      <c r="C9945" s="2" t="s">
        <v>47</v>
      </c>
      <c r="D9945" s="2" t="s">
        <v>10</v>
      </c>
      <c r="E9945" s="2" t="s">
        <v>83</v>
      </c>
      <c r="F9945" s="2" t="s">
        <v>977</v>
      </c>
      <c r="G9945" s="14" t="n">
        <v>14.5</v>
      </c>
      <c r="H9945" s="14" t="n">
        <v>10.51</v>
      </c>
      <c r="I9945" s="14" t="n">
        <v>14.5</v>
      </c>
      <c r="J9945" s="23" t="n">
        <f aca="false">IF(AND(E9945="Priority",ISNUMBER('Cost model'!N317)),'Cost model'!N317,'Cost model'!M317)</f>
        <v>15.5</v>
      </c>
      <c r="K9945" s="14" t="n">
        <f aca="false">J9945-H9945</f>
        <v>4.99</v>
      </c>
      <c r="L9945" s="14" t="n">
        <f aca="false">G9945-H9945</f>
        <v>3.99</v>
      </c>
    </row>
    <row r="9946" customFormat="false" ht="15" hidden="false" customHeight="false" outlineLevel="0" collapsed="false">
      <c r="A9946" s="2" t="s">
        <v>142</v>
      </c>
      <c r="B9946" s="2" t="s">
        <v>142</v>
      </c>
      <c r="C9946" s="2" t="s">
        <v>47</v>
      </c>
      <c r="D9946" s="2" t="s">
        <v>10</v>
      </c>
      <c r="E9946" s="2" t="s">
        <v>74</v>
      </c>
      <c r="F9946" s="2" t="s">
        <v>977</v>
      </c>
      <c r="G9946" s="14" t="n">
        <v>9.5</v>
      </c>
      <c r="H9946" s="14" t="n">
        <v>8.17</v>
      </c>
      <c r="I9946" s="14" t="n">
        <v>9.5</v>
      </c>
      <c r="J9946" s="23" t="n">
        <f aca="false">IF(AND(E9946="Priority",ISNUMBER('Cost model'!N632)),'Cost model'!N632,'Cost model'!M632)</f>
        <v>9.5</v>
      </c>
      <c r="K9946" s="14" t="n">
        <f aca="false">J9946-H9946</f>
        <v>1.33</v>
      </c>
      <c r="L9946" s="14" t="n">
        <f aca="false">G9946-H9946</f>
        <v>1.33</v>
      </c>
    </row>
    <row r="9947" customFormat="false" ht="15" hidden="false" customHeight="false" outlineLevel="0" collapsed="false">
      <c r="A9947" s="2" t="s">
        <v>142</v>
      </c>
      <c r="B9947" s="2" t="s">
        <v>142</v>
      </c>
      <c r="C9947" s="2" t="s">
        <v>49</v>
      </c>
      <c r="D9947" s="2" t="s">
        <v>12</v>
      </c>
      <c r="E9947" s="2" t="s">
        <v>83</v>
      </c>
      <c r="F9947" s="2" t="s">
        <v>977</v>
      </c>
      <c r="G9947" s="14" t="n">
        <v>29.5</v>
      </c>
      <c r="H9947" s="14" t="n">
        <v>98.03</v>
      </c>
      <c r="I9947" s="14" t="n">
        <v>29.5</v>
      </c>
      <c r="J9947" s="23" t="n">
        <f aca="false">IF(AND(E9947="Priority",ISNUMBER('Cost model'!N637)),'Cost model'!N637,'Cost model'!M637)</f>
        <v>60</v>
      </c>
      <c r="K9947" s="14" t="n">
        <f aca="false">J9947-H9947</f>
        <v>-38.03</v>
      </c>
      <c r="L9947" s="14" t="n">
        <f aca="false">G9947-H9947</f>
        <v>-68.53</v>
      </c>
    </row>
    <row r="9948" customFormat="false" ht="15" hidden="false" customHeight="false" outlineLevel="0" collapsed="false">
      <c r="A9948" s="2" t="s">
        <v>124</v>
      </c>
      <c r="B9948" s="2" t="s">
        <v>124</v>
      </c>
      <c r="C9948" s="2" t="s">
        <v>49</v>
      </c>
      <c r="D9948" s="2" t="s">
        <v>12</v>
      </c>
      <c r="E9948" s="2" t="s">
        <v>83</v>
      </c>
      <c r="F9948" s="2" t="s">
        <v>977</v>
      </c>
      <c r="G9948" s="14" t="n">
        <v>29.5</v>
      </c>
      <c r="H9948" s="14" t="n">
        <v>64.72</v>
      </c>
      <c r="I9948" s="14" t="n">
        <v>29.5</v>
      </c>
      <c r="J9948" s="23" t="n">
        <f aca="false">IF(AND(E9948="Priority",ISNUMBER('Cost model'!N322)),'Cost model'!N322,'Cost model'!M322)</f>
        <v>65</v>
      </c>
      <c r="K9948" s="14" t="n">
        <f aca="false">J9948-H9948</f>
        <v>0.280000000000001</v>
      </c>
      <c r="L9948" s="14" t="n">
        <f aca="false">G9948-H9948</f>
        <v>-35.22</v>
      </c>
    </row>
    <row r="9949" customFormat="false" ht="15" hidden="false" customHeight="false" outlineLevel="0" collapsed="false">
      <c r="A9949" s="2" t="s">
        <v>221</v>
      </c>
      <c r="B9949" s="2" t="s">
        <v>221</v>
      </c>
      <c r="C9949" s="2" t="s">
        <v>47</v>
      </c>
      <c r="D9949" s="2" t="s">
        <v>10</v>
      </c>
      <c r="E9949" s="2" t="s">
        <v>74</v>
      </c>
      <c r="F9949" s="2" t="s">
        <v>977</v>
      </c>
      <c r="G9949" s="14" t="n">
        <v>9.5</v>
      </c>
      <c r="H9949" s="14" t="n">
        <v>6.45</v>
      </c>
      <c r="I9949" s="14" t="n">
        <v>9.5</v>
      </c>
      <c r="J9949" s="23" t="n">
        <f aca="false">IF(AND(E9949="Priority",ISNUMBER('Cost model'!N737)),'Cost model'!N737,'Cost model'!M737)</f>
        <v>8.5</v>
      </c>
      <c r="K9949" s="14" t="n">
        <f aca="false">J9949-H9949</f>
        <v>2.05</v>
      </c>
      <c r="L9949" s="14" t="n">
        <f aca="false">G9949-H9949</f>
        <v>3.05</v>
      </c>
    </row>
    <row r="9950" customFormat="false" ht="15" hidden="false" customHeight="false" outlineLevel="0" collapsed="false">
      <c r="A9950" s="2" t="s">
        <v>142</v>
      </c>
      <c r="B9950" s="2" t="s">
        <v>142</v>
      </c>
      <c r="C9950" s="2" t="s">
        <v>47</v>
      </c>
      <c r="D9950" s="2" t="s">
        <v>10</v>
      </c>
      <c r="E9950" s="2" t="s">
        <v>74</v>
      </c>
      <c r="F9950" s="2" t="s">
        <v>977</v>
      </c>
      <c r="G9950" s="14" t="n">
        <v>9.5</v>
      </c>
      <c r="H9950" s="14" t="n">
        <v>10.53</v>
      </c>
      <c r="I9950" s="14" t="n">
        <v>9.5</v>
      </c>
      <c r="J9950" s="23" t="n">
        <f aca="false">IF(AND(E9950="Priority",ISNUMBER('Cost model'!N632)),'Cost model'!N632,'Cost model'!M632)</f>
        <v>9.5</v>
      </c>
      <c r="K9950" s="14" t="n">
        <f aca="false">J9950-H9950</f>
        <v>-1.03</v>
      </c>
      <c r="L9950" s="14" t="n">
        <f aca="false">G9950-H9950</f>
        <v>-1.03</v>
      </c>
    </row>
    <row r="9951" customFormat="false" ht="15" hidden="false" customHeight="false" outlineLevel="0" collapsed="false">
      <c r="A9951" s="2" t="s">
        <v>174</v>
      </c>
      <c r="B9951" s="2" t="s">
        <v>174</v>
      </c>
      <c r="C9951" s="2" t="s">
        <v>48</v>
      </c>
      <c r="D9951" s="2" t="s">
        <v>10</v>
      </c>
      <c r="E9951" s="2" t="s">
        <v>74</v>
      </c>
      <c r="F9951" s="2" t="s">
        <v>977</v>
      </c>
      <c r="G9951" s="14" t="n">
        <v>12.5</v>
      </c>
      <c r="H9951" s="14" t="n">
        <v>11</v>
      </c>
      <c r="I9951" s="14" t="n">
        <v>12.5</v>
      </c>
      <c r="J9951" s="23" t="n">
        <f aca="false">IF(AND(E9951="Priority",ISNUMBER('Cost model'!N168)),'Cost model'!N168,'Cost model'!M168)</f>
        <v>13.5</v>
      </c>
      <c r="K9951" s="14" t="n">
        <f aca="false">J9951-H9951</f>
        <v>2.5</v>
      </c>
      <c r="L9951" s="14" t="n">
        <f aca="false">G9951-H9951</f>
        <v>1.5</v>
      </c>
    </row>
    <row r="9952" customFormat="false" ht="15" hidden="false" customHeight="false" outlineLevel="0" collapsed="false">
      <c r="A9952" s="2" t="s">
        <v>142</v>
      </c>
      <c r="B9952" s="2" t="s">
        <v>142</v>
      </c>
      <c r="C9952" s="2" t="s">
        <v>47</v>
      </c>
      <c r="D9952" s="2" t="s">
        <v>10</v>
      </c>
      <c r="E9952" s="2" t="s">
        <v>74</v>
      </c>
      <c r="F9952" s="2" t="s">
        <v>977</v>
      </c>
      <c r="G9952" s="14" t="n">
        <v>9.5</v>
      </c>
      <c r="H9952" s="14" t="n">
        <v>5.87</v>
      </c>
      <c r="I9952" s="14" t="n">
        <v>9.5</v>
      </c>
      <c r="J9952" s="23" t="n">
        <f aca="false">IF(AND(E9952="Priority",ISNUMBER('Cost model'!N632)),'Cost model'!N632,'Cost model'!M632)</f>
        <v>9.5</v>
      </c>
      <c r="K9952" s="14" t="n">
        <f aca="false">J9952-H9952</f>
        <v>3.63</v>
      </c>
      <c r="L9952" s="14" t="n">
        <f aca="false">G9952-H9952</f>
        <v>3.63</v>
      </c>
    </row>
    <row r="9953" customFormat="false" ht="15" hidden="false" customHeight="false" outlineLevel="0" collapsed="false">
      <c r="A9953" s="2" t="s">
        <v>142</v>
      </c>
      <c r="B9953" s="2" t="s">
        <v>142</v>
      </c>
      <c r="C9953" s="2" t="s">
        <v>49</v>
      </c>
      <c r="D9953" s="2" t="s">
        <v>12</v>
      </c>
      <c r="E9953" s="2" t="s">
        <v>74</v>
      </c>
      <c r="F9953" s="2" t="s">
        <v>977</v>
      </c>
      <c r="G9953" s="14" t="n">
        <v>19.5</v>
      </c>
      <c r="H9953" s="14" t="n">
        <v>21.19</v>
      </c>
      <c r="I9953" s="14" t="n">
        <v>19.5</v>
      </c>
      <c r="J9953" s="23" t="n">
        <f aca="false">IF(AND(E9953="Priority",ISNUMBER('Cost model'!N637)),'Cost model'!N637,'Cost model'!M637)</f>
        <v>45</v>
      </c>
      <c r="K9953" s="14" t="n">
        <f aca="false">J9953-H9953</f>
        <v>23.81</v>
      </c>
      <c r="L9953" s="14" t="n">
        <f aca="false">G9953-H9953</f>
        <v>-1.69</v>
      </c>
    </row>
    <row r="9954" customFormat="false" ht="15" hidden="false" customHeight="false" outlineLevel="0" collapsed="false">
      <c r="A9954" s="2" t="s">
        <v>158</v>
      </c>
      <c r="B9954" s="2" t="s">
        <v>158</v>
      </c>
      <c r="C9954" s="2" t="s">
        <v>48</v>
      </c>
      <c r="D9954" s="2" t="s">
        <v>13</v>
      </c>
      <c r="E9954" s="2" t="s">
        <v>74</v>
      </c>
      <c r="F9954" s="2" t="s">
        <v>977</v>
      </c>
      <c r="G9954" s="14" t="n">
        <v>24.5</v>
      </c>
      <c r="H9954" s="14" t="n">
        <v>30.11</v>
      </c>
      <c r="I9954" s="14" t="n">
        <v>24.5</v>
      </c>
      <c r="J9954" s="23" t="n">
        <f aca="false">IF(AND(E9954="Priority",ISNUMBER('Cost model'!N429)),'Cost model'!N429,'Cost model'!M429)</f>
        <v>40</v>
      </c>
      <c r="K9954" s="14" t="n">
        <f aca="false">J9954-H9954</f>
        <v>9.89</v>
      </c>
      <c r="L9954" s="14" t="n">
        <f aca="false">G9954-H9954</f>
        <v>-5.61</v>
      </c>
    </row>
    <row r="9955" customFormat="false" ht="15" hidden="false" customHeight="false" outlineLevel="0" collapsed="false">
      <c r="A9955" s="2" t="s">
        <v>174</v>
      </c>
      <c r="B9955" s="2" t="s">
        <v>174</v>
      </c>
      <c r="C9955" s="2" t="s">
        <v>47</v>
      </c>
      <c r="D9955" s="2" t="s">
        <v>13</v>
      </c>
      <c r="E9955" s="2" t="s">
        <v>74</v>
      </c>
      <c r="F9955" s="2" t="s">
        <v>977</v>
      </c>
      <c r="G9955" s="14" t="n">
        <v>19</v>
      </c>
      <c r="H9955" s="14" t="n">
        <v>29.78</v>
      </c>
      <c r="I9955" s="14" t="n">
        <v>19</v>
      </c>
      <c r="J9955" s="23" t="n">
        <f aca="false">IF(AND(E9955="Priority",ISNUMBER('Cost model'!N173)),'Cost model'!N173,'Cost model'!M173)</f>
        <v>60</v>
      </c>
      <c r="K9955" s="14" t="n">
        <f aca="false">J9955-H9955</f>
        <v>30.22</v>
      </c>
      <c r="L9955" s="14" t="n">
        <f aca="false">G9955-H9955</f>
        <v>-10.78</v>
      </c>
    </row>
    <row r="9956" customFormat="false" ht="15" hidden="false" customHeight="false" outlineLevel="0" collapsed="false">
      <c r="A9956" s="2" t="s">
        <v>174</v>
      </c>
      <c r="B9956" s="2" t="s">
        <v>142</v>
      </c>
      <c r="C9956" s="2" t="s">
        <v>47</v>
      </c>
      <c r="D9956" s="2" t="s">
        <v>10</v>
      </c>
      <c r="E9956" s="2" t="s">
        <v>74</v>
      </c>
      <c r="F9956" s="2" t="s">
        <v>976</v>
      </c>
      <c r="G9956" s="14" t="n">
        <v>9.5</v>
      </c>
      <c r="H9956" s="14" t="n">
        <v>10.7</v>
      </c>
      <c r="I9956" s="14" t="n">
        <v>9.5</v>
      </c>
      <c r="J9956" s="23" t="n">
        <f aca="false">IF(AND(E9956="Priority",ISNUMBER('Cost model'!N122)),'Cost model'!N122,'Cost model'!M122)</f>
        <v>13.5</v>
      </c>
      <c r="K9956" s="14" t="n">
        <f aca="false">J9956-H9956</f>
        <v>2.8</v>
      </c>
      <c r="L9956" s="14" t="n">
        <f aca="false">G9956-H9956</f>
        <v>-1.2</v>
      </c>
    </row>
    <row r="9957" customFormat="false" ht="15" hidden="false" customHeight="false" outlineLevel="0" collapsed="false">
      <c r="A9957" s="2" t="s">
        <v>123</v>
      </c>
      <c r="B9957" s="2" t="s">
        <v>123</v>
      </c>
      <c r="C9957" s="2" t="s">
        <v>47</v>
      </c>
      <c r="D9957" s="2" t="s">
        <v>12</v>
      </c>
      <c r="E9957" s="2" t="s">
        <v>74</v>
      </c>
      <c r="F9957" s="2" t="s">
        <v>977</v>
      </c>
      <c r="G9957" s="14" t="n">
        <v>9.5</v>
      </c>
      <c r="H9957" s="14" t="n">
        <v>40.48</v>
      </c>
      <c r="I9957" s="14" t="n">
        <v>9.5</v>
      </c>
      <c r="J9957" s="23" t="n">
        <f aca="false">IF(AND(E9957="Priority",ISNUMBER('Cost model'!N65)),'Cost model'!N65,'Cost model'!M65)</f>
        <v>35</v>
      </c>
      <c r="K9957" s="14" t="n">
        <f aca="false">J9957-H9957</f>
        <v>-5.48</v>
      </c>
      <c r="L9957" s="14" t="n">
        <f aca="false">G9957-H9957</f>
        <v>-30.98</v>
      </c>
    </row>
    <row r="9958" customFormat="false" ht="15" hidden="false" customHeight="false" outlineLevel="0" collapsed="false">
      <c r="A9958" s="2" t="s">
        <v>158</v>
      </c>
      <c r="B9958" s="2" t="s">
        <v>158</v>
      </c>
      <c r="C9958" s="2" t="s">
        <v>49</v>
      </c>
      <c r="D9958" s="2" t="s">
        <v>12</v>
      </c>
      <c r="E9958" s="2" t="s">
        <v>74</v>
      </c>
      <c r="F9958" s="2" t="s">
        <v>977</v>
      </c>
      <c r="G9958" s="14" t="n">
        <v>19.5</v>
      </c>
      <c r="H9958" s="14" t="n">
        <v>31.69</v>
      </c>
      <c r="I9958" s="14" t="n">
        <v>19.5</v>
      </c>
      <c r="J9958" s="23" t="n">
        <f aca="false">IF(AND(E9958="Priority",ISNUMBER('Cost model'!N427)),'Cost model'!N427,'Cost model'!M427)</f>
        <v>28.5</v>
      </c>
      <c r="K9958" s="14" t="n">
        <f aca="false">J9958-H9958</f>
        <v>-3.19</v>
      </c>
      <c r="L9958" s="14" t="n">
        <f aca="false">G9958-H9958</f>
        <v>-12.19</v>
      </c>
    </row>
    <row r="9959" customFormat="false" ht="15" hidden="false" customHeight="false" outlineLevel="0" collapsed="false">
      <c r="A9959" s="2" t="s">
        <v>124</v>
      </c>
      <c r="B9959" s="2" t="s">
        <v>124</v>
      </c>
      <c r="C9959" s="2" t="s">
        <v>48</v>
      </c>
      <c r="D9959" s="2" t="s">
        <v>10</v>
      </c>
      <c r="E9959" s="2" t="s">
        <v>83</v>
      </c>
      <c r="F9959" s="2" t="s">
        <v>977</v>
      </c>
      <c r="G9959" s="14" t="n">
        <v>17.5</v>
      </c>
      <c r="H9959" s="14" t="n">
        <v>6.82</v>
      </c>
      <c r="I9959" s="14" t="n">
        <v>17.5</v>
      </c>
      <c r="J9959" s="23" t="n">
        <f aca="false">IF(AND(E9959="Priority",ISNUMBER('Cost model'!N318)),'Cost model'!N318,'Cost model'!M318)</f>
        <v>19.5</v>
      </c>
      <c r="K9959" s="14" t="n">
        <f aca="false">J9959-H9959</f>
        <v>12.68</v>
      </c>
      <c r="L9959" s="14" t="n">
        <f aca="false">G9959-H9959</f>
        <v>10.68</v>
      </c>
    </row>
    <row r="9960" customFormat="false" ht="15" hidden="false" customHeight="false" outlineLevel="0" collapsed="false">
      <c r="A9960" s="2" t="s">
        <v>142</v>
      </c>
      <c r="B9960" s="2" t="s">
        <v>174</v>
      </c>
      <c r="C9960" s="2" t="s">
        <v>47</v>
      </c>
      <c r="D9960" s="2" t="s">
        <v>12</v>
      </c>
      <c r="E9960" s="2" t="s">
        <v>74</v>
      </c>
      <c r="F9960" s="2" t="s">
        <v>976</v>
      </c>
      <c r="G9960" s="14" t="n">
        <v>9.5</v>
      </c>
      <c r="H9960" s="14" t="n">
        <v>30.9</v>
      </c>
      <c r="I9960" s="14" t="n">
        <v>19.5</v>
      </c>
      <c r="J9960" s="23" t="n">
        <f aca="false">IF(AND(E9960="Priority",ISNUMBER('Cost model'!N695)),'Cost model'!N695,'Cost model'!M695)</f>
        <v>40</v>
      </c>
      <c r="K9960" s="14" t="n">
        <f aca="false">J9960-H9960</f>
        <v>9.1</v>
      </c>
      <c r="L9960" s="14" t="n">
        <f aca="false">G9960-H9960</f>
        <v>-21.4</v>
      </c>
    </row>
    <row r="9961" customFormat="false" ht="15" hidden="false" customHeight="false" outlineLevel="0" collapsed="false">
      <c r="A9961" s="2" t="s">
        <v>174</v>
      </c>
      <c r="B9961" s="2" t="s">
        <v>174</v>
      </c>
      <c r="C9961" s="2" t="s">
        <v>47</v>
      </c>
      <c r="D9961" s="2" t="s">
        <v>12</v>
      </c>
      <c r="E9961" s="2" t="s">
        <v>74</v>
      </c>
      <c r="F9961" s="2" t="s">
        <v>977</v>
      </c>
      <c r="G9961" s="14" t="n">
        <v>9.5</v>
      </c>
      <c r="H9961" s="14" t="n">
        <v>27.89</v>
      </c>
      <c r="I9961" s="14" t="n">
        <v>9.5</v>
      </c>
      <c r="J9961" s="23" t="n">
        <f aca="false">IF(AND(E9961="Priority",ISNUMBER('Cost model'!N170)),'Cost model'!N170,'Cost model'!M170)</f>
        <v>25.5</v>
      </c>
      <c r="K9961" s="14" t="n">
        <f aca="false">J9961-H9961</f>
        <v>-2.39</v>
      </c>
      <c r="L9961" s="14" t="n">
        <f aca="false">G9961-H9961</f>
        <v>-18.39</v>
      </c>
    </row>
    <row r="9962" customFormat="false" ht="15" hidden="false" customHeight="false" outlineLevel="0" collapsed="false">
      <c r="A9962" s="2" t="s">
        <v>142</v>
      </c>
      <c r="B9962" s="2" t="s">
        <v>124</v>
      </c>
      <c r="C9962" s="2" t="s">
        <v>47</v>
      </c>
      <c r="D9962" s="2" t="s">
        <v>14</v>
      </c>
      <c r="E9962" s="2" t="s">
        <v>74</v>
      </c>
      <c r="F9962" s="2" t="s">
        <v>976</v>
      </c>
      <c r="G9962" s="14" t="n">
        <v>25</v>
      </c>
      <c r="H9962" s="14" t="n">
        <v>97.55</v>
      </c>
      <c r="I9962" s="14" t="n">
        <v>85</v>
      </c>
      <c r="J9962" s="23" t="n">
        <f aca="false">IF(AND(E9962="Priority",ISNUMBER('Cost model'!N671)),'Cost model'!N671,'Cost model'!M671)</f>
        <v>125</v>
      </c>
      <c r="K9962" s="14" t="n">
        <f aca="false">J9962-H9962</f>
        <v>27.45</v>
      </c>
      <c r="L9962" s="14" t="n">
        <f aca="false">G9962-H9962</f>
        <v>-72.55</v>
      </c>
    </row>
    <row r="9963" customFormat="false" ht="15" hidden="false" customHeight="false" outlineLevel="0" collapsed="false">
      <c r="A9963" s="2" t="s">
        <v>174</v>
      </c>
      <c r="B9963" s="2" t="s">
        <v>174</v>
      </c>
      <c r="C9963" s="2" t="s">
        <v>48</v>
      </c>
      <c r="D9963" s="2" t="s">
        <v>10</v>
      </c>
      <c r="E9963" s="2" t="s">
        <v>83</v>
      </c>
      <c r="F9963" s="2" t="s">
        <v>977</v>
      </c>
      <c r="G9963" s="14" t="n">
        <v>17.5</v>
      </c>
      <c r="H9963" s="14" t="n">
        <v>21.19</v>
      </c>
      <c r="I9963" s="14" t="n">
        <v>17.5</v>
      </c>
      <c r="J9963" s="23" t="n">
        <f aca="false">IF(AND(E9963="Priority",ISNUMBER('Cost model'!N168)),'Cost model'!N168,'Cost model'!M168)</f>
        <v>18.5</v>
      </c>
      <c r="K9963" s="14" t="n">
        <f aca="false">J9963-H9963</f>
        <v>-2.69</v>
      </c>
      <c r="L9963" s="14" t="n">
        <f aca="false">G9963-H9963</f>
        <v>-3.69</v>
      </c>
    </row>
    <row r="9964" customFormat="false" ht="15" hidden="false" customHeight="false" outlineLevel="0" collapsed="false">
      <c r="A9964" s="2" t="s">
        <v>124</v>
      </c>
      <c r="B9964" s="2" t="s">
        <v>124</v>
      </c>
      <c r="C9964" s="2" t="s">
        <v>48</v>
      </c>
      <c r="D9964" s="2" t="s">
        <v>12</v>
      </c>
      <c r="E9964" s="2" t="s">
        <v>74</v>
      </c>
      <c r="F9964" s="2" t="s">
        <v>977</v>
      </c>
      <c r="G9964" s="14" t="n">
        <v>12.5</v>
      </c>
      <c r="H9964" s="14" t="n">
        <v>9.47</v>
      </c>
      <c r="I9964" s="14" t="n">
        <v>12.5</v>
      </c>
      <c r="J9964" s="23" t="n">
        <f aca="false">IF(AND(E9964="Priority",ISNUMBER('Cost model'!N321)),'Cost model'!N321,'Cost model'!M321)</f>
        <v>40</v>
      </c>
      <c r="K9964" s="14" t="n">
        <f aca="false">J9964-H9964</f>
        <v>30.53</v>
      </c>
      <c r="L9964" s="14" t="n">
        <f aca="false">G9964-H9964</f>
        <v>3.03</v>
      </c>
    </row>
    <row r="9965" customFormat="false" ht="15" hidden="false" customHeight="false" outlineLevel="0" collapsed="false">
      <c r="A9965" s="2" t="s">
        <v>124</v>
      </c>
      <c r="B9965" s="2" t="s">
        <v>124</v>
      </c>
      <c r="C9965" s="2" t="s">
        <v>47</v>
      </c>
      <c r="D9965" s="2" t="s">
        <v>10</v>
      </c>
      <c r="E9965" s="2" t="s">
        <v>83</v>
      </c>
      <c r="F9965" s="2" t="s">
        <v>977</v>
      </c>
      <c r="G9965" s="14" t="n">
        <v>14.5</v>
      </c>
      <c r="H9965" s="14" t="n">
        <v>16.35</v>
      </c>
      <c r="I9965" s="14" t="n">
        <v>14.5</v>
      </c>
      <c r="J9965" s="23" t="n">
        <f aca="false">IF(AND(E9965="Priority",ISNUMBER('Cost model'!N317)),'Cost model'!N317,'Cost model'!M317)</f>
        <v>15.5</v>
      </c>
      <c r="K9965" s="14" t="n">
        <f aca="false">J9965-H9965</f>
        <v>-0.850000000000001</v>
      </c>
      <c r="L9965" s="14" t="n">
        <f aca="false">G9965-H9965</f>
        <v>-1.85</v>
      </c>
    </row>
    <row r="9966" customFormat="false" ht="15" hidden="false" customHeight="false" outlineLevel="0" collapsed="false">
      <c r="A9966" s="2" t="s">
        <v>124</v>
      </c>
      <c r="B9966" s="2" t="s">
        <v>124</v>
      </c>
      <c r="C9966" s="2" t="s">
        <v>48</v>
      </c>
      <c r="D9966" s="2" t="s">
        <v>10</v>
      </c>
      <c r="E9966" s="2" t="s">
        <v>74</v>
      </c>
      <c r="F9966" s="2" t="s">
        <v>977</v>
      </c>
      <c r="G9966" s="14" t="n">
        <v>12.5</v>
      </c>
      <c r="H9966" s="14" t="n">
        <v>7.92</v>
      </c>
      <c r="I9966" s="14" t="n">
        <v>12.5</v>
      </c>
      <c r="J9966" s="23" t="n">
        <f aca="false">IF(AND(E9966="Priority",ISNUMBER('Cost model'!N318)),'Cost model'!N318,'Cost model'!M318)</f>
        <v>14.5</v>
      </c>
      <c r="K9966" s="14" t="n">
        <f aca="false">J9966-H9966</f>
        <v>6.58</v>
      </c>
      <c r="L9966" s="14" t="n">
        <f aca="false">G9966-H9966</f>
        <v>4.58</v>
      </c>
    </row>
    <row r="9967" customFormat="false" ht="15" hidden="false" customHeight="false" outlineLevel="0" collapsed="false">
      <c r="A9967" s="2" t="s">
        <v>142</v>
      </c>
      <c r="B9967" s="2" t="s">
        <v>124</v>
      </c>
      <c r="C9967" s="2" t="s">
        <v>49</v>
      </c>
      <c r="D9967" s="2" t="s">
        <v>10</v>
      </c>
      <c r="E9967" s="2" t="s">
        <v>74</v>
      </c>
      <c r="F9967" s="2" t="s">
        <v>976</v>
      </c>
      <c r="G9967" s="14" t="n">
        <v>24.5</v>
      </c>
      <c r="H9967" s="14" t="n">
        <v>32.96</v>
      </c>
      <c r="I9967" s="14" t="n">
        <v>17.5</v>
      </c>
      <c r="J9967" s="23" t="n">
        <f aca="false">IF(AND(E9967="Priority",ISNUMBER('Cost model'!N664)),'Cost model'!N664,'Cost model'!M664)</f>
        <v>19.5</v>
      </c>
      <c r="K9967" s="14" t="n">
        <f aca="false">J9967-H9967</f>
        <v>-13.46</v>
      </c>
      <c r="L9967" s="14" t="n">
        <f aca="false">G9967-H9967</f>
        <v>-8.46</v>
      </c>
    </row>
    <row r="9968" customFormat="false" ht="15" hidden="false" customHeight="false" outlineLevel="0" collapsed="false">
      <c r="A9968" s="2" t="s">
        <v>124</v>
      </c>
      <c r="B9968" s="2" t="s">
        <v>174</v>
      </c>
      <c r="C9968" s="2" t="s">
        <v>47</v>
      </c>
      <c r="D9968" s="2" t="s">
        <v>10</v>
      </c>
      <c r="E9968" s="2" t="s">
        <v>74</v>
      </c>
      <c r="F9968" s="2" t="s">
        <v>976</v>
      </c>
      <c r="G9968" s="14" t="n">
        <v>14.5</v>
      </c>
      <c r="H9968" s="14" t="n">
        <v>7.61</v>
      </c>
      <c r="I9968" s="14" t="n">
        <v>14.5</v>
      </c>
      <c r="J9968" s="23" t="n">
        <f aca="false">IF(AND(E9968="Priority",ISNUMBER('Cost model'!N362)),'Cost model'!N362,'Cost model'!M362)</f>
        <v>10.5</v>
      </c>
      <c r="K9968" s="14" t="n">
        <f aca="false">J9968-H9968</f>
        <v>2.89</v>
      </c>
      <c r="L9968" s="14" t="n">
        <f aca="false">G9968-H9968</f>
        <v>6.89</v>
      </c>
    </row>
    <row r="9969" customFormat="false" ht="15" hidden="false" customHeight="false" outlineLevel="0" collapsed="false">
      <c r="A9969" s="2" t="s">
        <v>142</v>
      </c>
      <c r="B9969" s="2" t="s">
        <v>174</v>
      </c>
      <c r="C9969" s="2" t="s">
        <v>47</v>
      </c>
      <c r="D9969" s="2" t="s">
        <v>13</v>
      </c>
      <c r="E9969" s="2" t="s">
        <v>74</v>
      </c>
      <c r="F9969" s="2" t="s">
        <v>976</v>
      </c>
      <c r="G9969" s="14" t="n">
        <v>19</v>
      </c>
      <c r="H9969" s="14" t="n">
        <v>84.63</v>
      </c>
      <c r="I9969" s="14" t="n">
        <v>24.5</v>
      </c>
      <c r="J9969" s="23" t="n">
        <f aca="false">IF(AND(E9969="Priority",ISNUMBER('Cost model'!N698)),'Cost model'!N698,'Cost model'!M698)</f>
        <v>70</v>
      </c>
      <c r="K9969" s="14" t="n">
        <f aca="false">J9969-H9969</f>
        <v>-14.63</v>
      </c>
      <c r="L9969" s="14" t="n">
        <f aca="false">G9969-H9969</f>
        <v>-65.63</v>
      </c>
    </row>
    <row r="9970" customFormat="false" ht="15" hidden="false" customHeight="false" outlineLevel="0" collapsed="false">
      <c r="A9970" s="2" t="s">
        <v>142</v>
      </c>
      <c r="B9970" s="2" t="s">
        <v>124</v>
      </c>
      <c r="C9970" s="2" t="s">
        <v>48</v>
      </c>
      <c r="D9970" s="2" t="s">
        <v>12</v>
      </c>
      <c r="E9970" s="2" t="s">
        <v>74</v>
      </c>
      <c r="F9970" s="2" t="s">
        <v>976</v>
      </c>
      <c r="G9970" s="14" t="n">
        <v>12.5</v>
      </c>
      <c r="H9970" s="14" t="n">
        <v>14.05</v>
      </c>
      <c r="I9970" s="14" t="n">
        <v>19.5</v>
      </c>
      <c r="J9970" s="23" t="n">
        <f aca="false">IF(AND(E9970="Priority",ISNUMBER('Cost model'!N666)),'Cost model'!N666,'Cost model'!M666)</f>
        <v>45</v>
      </c>
      <c r="K9970" s="14" t="n">
        <f aca="false">J9970-H9970</f>
        <v>30.95</v>
      </c>
      <c r="L9970" s="14" t="n">
        <f aca="false">G9970-H9970</f>
        <v>-1.55</v>
      </c>
    </row>
    <row r="9971" customFormat="false" ht="15" hidden="false" customHeight="false" outlineLevel="0" collapsed="false">
      <c r="A9971" s="2" t="s">
        <v>124</v>
      </c>
      <c r="B9971" s="2" t="s">
        <v>124</v>
      </c>
      <c r="C9971" s="2" t="s">
        <v>49</v>
      </c>
      <c r="D9971" s="2" t="s">
        <v>10</v>
      </c>
      <c r="E9971" s="2" t="s">
        <v>74</v>
      </c>
      <c r="F9971" s="2" t="s">
        <v>977</v>
      </c>
      <c r="G9971" s="14" t="n">
        <v>17.5</v>
      </c>
      <c r="H9971" s="14" t="n">
        <v>11</v>
      </c>
      <c r="I9971" s="14" t="n">
        <v>17.5</v>
      </c>
      <c r="J9971" s="23" t="n">
        <f aca="false">IF(AND(E9971="Priority",ISNUMBER('Cost model'!N319)),'Cost model'!N319,'Cost model'!M319)</f>
        <v>16.5</v>
      </c>
      <c r="K9971" s="14" t="n">
        <f aca="false">J9971-H9971</f>
        <v>5.5</v>
      </c>
      <c r="L9971" s="14" t="n">
        <f aca="false">G9971-H9971</f>
        <v>6.5</v>
      </c>
    </row>
    <row r="9972" customFormat="false" ht="15" hidden="false" customHeight="false" outlineLevel="0" collapsed="false">
      <c r="A9972" s="2" t="s">
        <v>142</v>
      </c>
      <c r="B9972" s="2" t="s">
        <v>142</v>
      </c>
      <c r="C9972" s="2" t="s">
        <v>47</v>
      </c>
      <c r="D9972" s="2" t="s">
        <v>10</v>
      </c>
      <c r="E9972" s="2" t="s">
        <v>74</v>
      </c>
      <c r="F9972" s="2" t="s">
        <v>977</v>
      </c>
      <c r="G9972" s="14" t="n">
        <v>9.5</v>
      </c>
      <c r="H9972" s="14" t="n">
        <v>7.21</v>
      </c>
      <c r="I9972" s="14" t="n">
        <v>9.5</v>
      </c>
      <c r="J9972" s="23" t="n">
        <f aca="false">IF(AND(E9972="Priority",ISNUMBER('Cost model'!N632)),'Cost model'!N632,'Cost model'!M632)</f>
        <v>9.5</v>
      </c>
      <c r="K9972" s="14" t="n">
        <f aca="false">J9972-H9972</f>
        <v>2.29</v>
      </c>
      <c r="L9972" s="14" t="n">
        <f aca="false">G9972-H9972</f>
        <v>2.29</v>
      </c>
    </row>
    <row r="9973" customFormat="false" ht="15" hidden="false" customHeight="false" outlineLevel="0" collapsed="false">
      <c r="A9973" s="2" t="s">
        <v>142</v>
      </c>
      <c r="B9973" s="2" t="s">
        <v>142</v>
      </c>
      <c r="C9973" s="2" t="s">
        <v>47</v>
      </c>
      <c r="D9973" s="2" t="s">
        <v>10</v>
      </c>
      <c r="E9973" s="2" t="s">
        <v>74</v>
      </c>
      <c r="F9973" s="2" t="s">
        <v>977</v>
      </c>
      <c r="G9973" s="14" t="n">
        <v>9.5</v>
      </c>
      <c r="H9973" s="14" t="n">
        <v>7.15</v>
      </c>
      <c r="I9973" s="14" t="n">
        <v>9.5</v>
      </c>
      <c r="J9973" s="23" t="n">
        <f aca="false">IF(AND(E9973="Priority",ISNUMBER('Cost model'!N632)),'Cost model'!N632,'Cost model'!M632)</f>
        <v>9.5</v>
      </c>
      <c r="K9973" s="14" t="n">
        <f aca="false">J9973-H9973</f>
        <v>2.35</v>
      </c>
      <c r="L9973" s="14" t="n">
        <f aca="false">G9973-H9973</f>
        <v>2.35</v>
      </c>
    </row>
    <row r="9974" customFormat="false" ht="15" hidden="false" customHeight="false" outlineLevel="0" collapsed="false">
      <c r="A9974" s="2" t="s">
        <v>174</v>
      </c>
      <c r="B9974" s="2" t="s">
        <v>221</v>
      </c>
      <c r="C9974" s="2" t="s">
        <v>49</v>
      </c>
      <c r="D9974" s="2" t="s">
        <v>12</v>
      </c>
      <c r="E9974" s="2" t="s">
        <v>74</v>
      </c>
      <c r="F9974" s="2" t="s">
        <v>976</v>
      </c>
      <c r="G9974" s="14" t="n">
        <v>29.5</v>
      </c>
      <c r="H9974" s="14" t="n">
        <v>31.65</v>
      </c>
      <c r="I9974" s="14" t="n">
        <v>24.5</v>
      </c>
      <c r="J9974" s="23" t="n">
        <f aca="false">IF(AND(E9974="Priority",ISNUMBER('Cost model'!N157)),'Cost model'!N157,'Cost model'!M157)</f>
        <v>65</v>
      </c>
      <c r="K9974" s="14" t="n">
        <f aca="false">J9974-H9974</f>
        <v>33.35</v>
      </c>
      <c r="L9974" s="14" t="n">
        <f aca="false">G9974-H9974</f>
        <v>-2.15</v>
      </c>
    </row>
    <row r="9975" customFormat="false" ht="15" hidden="false" customHeight="false" outlineLevel="0" collapsed="false">
      <c r="A9975" s="2" t="s">
        <v>142</v>
      </c>
      <c r="B9975" s="2" t="s">
        <v>142</v>
      </c>
      <c r="C9975" s="2" t="s">
        <v>47</v>
      </c>
      <c r="D9975" s="2" t="s">
        <v>14</v>
      </c>
      <c r="E9975" s="2" t="s">
        <v>74</v>
      </c>
      <c r="F9975" s="2" t="s">
        <v>977</v>
      </c>
      <c r="G9975" s="14" t="n">
        <v>25</v>
      </c>
      <c r="H9975" s="14" t="n">
        <v>67.2</v>
      </c>
      <c r="I9975" s="14" t="n">
        <v>25</v>
      </c>
      <c r="J9975" s="23" t="n">
        <f aca="false">IF(AND(E9975="Priority",ISNUMBER('Cost model'!N641)),'Cost model'!N641,'Cost model'!M641)</f>
        <v>75</v>
      </c>
      <c r="K9975" s="14" t="n">
        <f aca="false">J9975-H9975</f>
        <v>7.8</v>
      </c>
      <c r="L9975" s="14" t="n">
        <f aca="false">G9975-H9975</f>
        <v>-42.2</v>
      </c>
    </row>
    <row r="9976" customFormat="false" ht="15" hidden="false" customHeight="false" outlineLevel="0" collapsed="false">
      <c r="A9976" s="2" t="s">
        <v>142</v>
      </c>
      <c r="B9976" s="2" t="s">
        <v>158</v>
      </c>
      <c r="C9976" s="2" t="s">
        <v>47</v>
      </c>
      <c r="D9976" s="2" t="s">
        <v>10</v>
      </c>
      <c r="E9976" s="2" t="s">
        <v>74</v>
      </c>
      <c r="F9976" s="2" t="s">
        <v>976</v>
      </c>
      <c r="G9976" s="14" t="n">
        <v>14.5</v>
      </c>
      <c r="H9976" s="14" t="n">
        <v>10.69</v>
      </c>
      <c r="I9976" s="14" t="n">
        <v>14.5</v>
      </c>
      <c r="J9976" s="23" t="n">
        <f aca="false">IF(AND(E9976="Priority",ISNUMBER('Cost model'!N647)),'Cost model'!N647,'Cost model'!M647)</f>
        <v>13.5</v>
      </c>
      <c r="K9976" s="14" t="n">
        <f aca="false">J9976-H9976</f>
        <v>2.81</v>
      </c>
      <c r="L9976" s="14" t="n">
        <f aca="false">G9976-H9976</f>
        <v>3.81</v>
      </c>
    </row>
    <row r="9977" customFormat="false" ht="15" hidden="false" customHeight="false" outlineLevel="0" collapsed="false">
      <c r="A9977" s="2" t="s">
        <v>174</v>
      </c>
      <c r="B9977" s="2" t="s">
        <v>142</v>
      </c>
      <c r="C9977" s="2" t="s">
        <v>49</v>
      </c>
      <c r="D9977" s="2" t="s">
        <v>13</v>
      </c>
      <c r="E9977" s="2" t="s">
        <v>74</v>
      </c>
      <c r="F9977" s="2" t="s">
        <v>976</v>
      </c>
      <c r="G9977" s="14" t="n">
        <v>50</v>
      </c>
      <c r="H9977" s="14" t="n">
        <v>125.17</v>
      </c>
      <c r="I9977" s="14" t="n">
        <v>50</v>
      </c>
      <c r="J9977" s="23" t="n">
        <f aca="false">IF(AND(E9977="Priority",ISNUMBER('Cost model'!N130)),'Cost model'!N130,'Cost model'!M130)</f>
        <v>100</v>
      </c>
      <c r="K9977" s="14" t="n">
        <f aca="false">J9977-H9977</f>
        <v>-25.17</v>
      </c>
      <c r="L9977" s="14" t="n">
        <f aca="false">G9977-H9977</f>
        <v>-75.17</v>
      </c>
    </row>
    <row r="9978" customFormat="false" ht="15" hidden="false" customHeight="false" outlineLevel="0" collapsed="false">
      <c r="A9978" s="2" t="s">
        <v>124</v>
      </c>
      <c r="B9978" s="2" t="s">
        <v>124</v>
      </c>
      <c r="C9978" s="2" t="s">
        <v>47</v>
      </c>
      <c r="D9978" s="2" t="s">
        <v>12</v>
      </c>
      <c r="E9978" s="2" t="s">
        <v>74</v>
      </c>
      <c r="F9978" s="2" t="s">
        <v>977</v>
      </c>
      <c r="G9978" s="14" t="n">
        <v>9.5</v>
      </c>
      <c r="H9978" s="14" t="n">
        <v>29.4</v>
      </c>
      <c r="I9978" s="14" t="n">
        <v>9.5</v>
      </c>
      <c r="J9978" s="23" t="n">
        <f aca="false">IF(AND(E9978="Priority",ISNUMBER('Cost model'!N320)),'Cost model'!N320,'Cost model'!M320)</f>
        <v>24.5</v>
      </c>
      <c r="K9978" s="14" t="n">
        <f aca="false">J9978-H9978</f>
        <v>-4.9</v>
      </c>
      <c r="L9978" s="14" t="n">
        <f aca="false">G9978-H9978</f>
        <v>-19.9</v>
      </c>
    </row>
    <row r="9979" customFormat="false" ht="15" hidden="false" customHeight="false" outlineLevel="0" collapsed="false">
      <c r="A9979" s="2" t="s">
        <v>124</v>
      </c>
      <c r="B9979" s="2" t="s">
        <v>124</v>
      </c>
      <c r="C9979" s="2" t="s">
        <v>47</v>
      </c>
      <c r="D9979" s="2" t="s">
        <v>10</v>
      </c>
      <c r="E9979" s="2" t="s">
        <v>74</v>
      </c>
      <c r="F9979" s="2" t="s">
        <v>977</v>
      </c>
      <c r="G9979" s="14" t="n">
        <v>9.5</v>
      </c>
      <c r="H9979" s="14" t="n">
        <v>7.62</v>
      </c>
      <c r="I9979" s="14" t="n">
        <v>9.5</v>
      </c>
      <c r="J9979" s="23" t="n">
        <f aca="false">IF(AND(E9979="Priority",ISNUMBER('Cost model'!N317)),'Cost model'!N317,'Cost model'!M317)</f>
        <v>10.5</v>
      </c>
      <c r="K9979" s="14" t="n">
        <f aca="false">J9979-H9979</f>
        <v>2.88</v>
      </c>
      <c r="L9979" s="14" t="n">
        <f aca="false">G9979-H9979</f>
        <v>1.88</v>
      </c>
    </row>
    <row r="9980" customFormat="false" ht="15" hidden="false" customHeight="false" outlineLevel="0" collapsed="false">
      <c r="A9980" s="2" t="s">
        <v>174</v>
      </c>
      <c r="B9980" s="2" t="s">
        <v>124</v>
      </c>
      <c r="C9980" s="2" t="s">
        <v>47</v>
      </c>
      <c r="D9980" s="2" t="s">
        <v>12</v>
      </c>
      <c r="E9980" s="2" t="s">
        <v>74</v>
      </c>
      <c r="F9980" s="2" t="s">
        <v>976</v>
      </c>
      <c r="G9980" s="14" t="n">
        <v>9.5</v>
      </c>
      <c r="H9980" s="14" t="n">
        <v>42.45</v>
      </c>
      <c r="I9980" s="14" t="n">
        <v>9.5</v>
      </c>
      <c r="J9980" s="23" t="n">
        <f aca="false">IF(AND(E9980="Priority",ISNUMBER('Cost model'!N110)),'Cost model'!N110,'Cost model'!M110)</f>
        <v>40</v>
      </c>
      <c r="K9980" s="14" t="n">
        <f aca="false">J9980-H9980</f>
        <v>-2.45</v>
      </c>
      <c r="L9980" s="14" t="n">
        <f aca="false">G9980-H9980</f>
        <v>-32.95</v>
      </c>
    </row>
    <row r="9981" customFormat="false" ht="15" hidden="false" customHeight="false" outlineLevel="0" collapsed="false">
      <c r="A9981" s="2" t="s">
        <v>174</v>
      </c>
      <c r="B9981" s="2" t="s">
        <v>174</v>
      </c>
      <c r="C9981" s="2" t="s">
        <v>47</v>
      </c>
      <c r="D9981" s="2" t="s">
        <v>12</v>
      </c>
      <c r="E9981" s="2" t="s">
        <v>74</v>
      </c>
      <c r="F9981" s="2" t="s">
        <v>977</v>
      </c>
      <c r="G9981" s="14" t="n">
        <v>9.5</v>
      </c>
      <c r="H9981" s="14" t="n">
        <v>28.6</v>
      </c>
      <c r="I9981" s="14" t="n">
        <v>9.5</v>
      </c>
      <c r="J9981" s="23" t="n">
        <f aca="false">IF(AND(E9981="Priority",ISNUMBER('Cost model'!N170)),'Cost model'!N170,'Cost model'!M170)</f>
        <v>25.5</v>
      </c>
      <c r="K9981" s="14" t="n">
        <f aca="false">J9981-H9981</f>
        <v>-3.1</v>
      </c>
      <c r="L9981" s="14" t="n">
        <f aca="false">G9981-H9981</f>
        <v>-19.1</v>
      </c>
    </row>
    <row r="9982" customFormat="false" ht="15" hidden="false" customHeight="false" outlineLevel="0" collapsed="false">
      <c r="A9982" s="2" t="s">
        <v>174</v>
      </c>
      <c r="B9982" s="2" t="s">
        <v>174</v>
      </c>
      <c r="C9982" s="2" t="s">
        <v>47</v>
      </c>
      <c r="D9982" s="2" t="s">
        <v>14</v>
      </c>
      <c r="E9982" s="2" t="s">
        <v>83</v>
      </c>
      <c r="F9982" s="2" t="s">
        <v>977</v>
      </c>
      <c r="G9982" s="14" t="n">
        <v>85</v>
      </c>
      <c r="H9982" s="14" t="n">
        <v>89.91</v>
      </c>
      <c r="I9982" s="14" t="n">
        <v>85</v>
      </c>
      <c r="J9982" s="23" t="n">
        <f aca="false">IF(AND(E9982="Priority",ISNUMBER('Cost model'!N176)),'Cost model'!N176,'Cost model'!M176)</f>
        <v>115</v>
      </c>
      <c r="K9982" s="14" t="n">
        <f aca="false">J9982-H9982</f>
        <v>25.09</v>
      </c>
      <c r="L9982" s="14" t="n">
        <f aca="false">G9982-H9982</f>
        <v>-4.91</v>
      </c>
    </row>
    <row r="9983" customFormat="false" ht="15" hidden="false" customHeight="false" outlineLevel="0" collapsed="false">
      <c r="A9983" s="2" t="s">
        <v>221</v>
      </c>
      <c r="B9983" s="2" t="s">
        <v>221</v>
      </c>
      <c r="C9983" s="2" t="s">
        <v>47</v>
      </c>
      <c r="D9983" s="2" t="s">
        <v>10</v>
      </c>
      <c r="E9983" s="2" t="s">
        <v>74</v>
      </c>
      <c r="F9983" s="2" t="s">
        <v>977</v>
      </c>
      <c r="G9983" s="14" t="n">
        <v>9.5</v>
      </c>
      <c r="H9983" s="14" t="n">
        <v>7.3</v>
      </c>
      <c r="I9983" s="14" t="n">
        <v>9.5</v>
      </c>
      <c r="J9983" s="23" t="n">
        <f aca="false">IF(AND(E9983="Priority",ISNUMBER('Cost model'!N737)),'Cost model'!N737,'Cost model'!M737)</f>
        <v>8.5</v>
      </c>
      <c r="K9983" s="14" t="n">
        <f aca="false">J9983-H9983</f>
        <v>1.2</v>
      </c>
      <c r="L9983" s="14" t="n">
        <f aca="false">G9983-H9983</f>
        <v>2.2</v>
      </c>
    </row>
    <row r="9984" customFormat="false" ht="15" hidden="false" customHeight="false" outlineLevel="0" collapsed="false">
      <c r="A9984" s="2" t="s">
        <v>174</v>
      </c>
      <c r="B9984" s="2" t="s">
        <v>174</v>
      </c>
      <c r="C9984" s="2" t="s">
        <v>49</v>
      </c>
      <c r="D9984" s="2" t="s">
        <v>10</v>
      </c>
      <c r="E9984" s="2" t="s">
        <v>74</v>
      </c>
      <c r="F9984" s="2" t="s">
        <v>977</v>
      </c>
      <c r="G9984" s="14" t="n">
        <v>17.5</v>
      </c>
      <c r="H9984" s="14" t="n">
        <v>14.44</v>
      </c>
      <c r="I9984" s="14" t="n">
        <v>17.5</v>
      </c>
      <c r="J9984" s="23" t="n">
        <f aca="false">IF(AND(E9984="Priority",ISNUMBER('Cost model'!N169)),'Cost model'!N169,'Cost model'!M169)</f>
        <v>18.5</v>
      </c>
      <c r="K9984" s="14" t="n">
        <f aca="false">J9984-H9984</f>
        <v>4.06</v>
      </c>
      <c r="L9984" s="14" t="n">
        <f aca="false">G9984-H9984</f>
        <v>3.06</v>
      </c>
    </row>
    <row r="9985" customFormat="false" ht="15" hidden="false" customHeight="false" outlineLevel="0" collapsed="false">
      <c r="A9985" s="2" t="s">
        <v>174</v>
      </c>
      <c r="B9985" s="2" t="s">
        <v>174</v>
      </c>
      <c r="C9985" s="2" t="s">
        <v>49</v>
      </c>
      <c r="D9985" s="2" t="s">
        <v>12</v>
      </c>
      <c r="E9985" s="2" t="s">
        <v>83</v>
      </c>
      <c r="F9985" s="2" t="s">
        <v>977</v>
      </c>
      <c r="G9985" s="14" t="n">
        <v>29.5</v>
      </c>
      <c r="H9985" s="14" t="n">
        <v>44</v>
      </c>
      <c r="I9985" s="14" t="n">
        <v>29.5</v>
      </c>
      <c r="J9985" s="23" t="n">
        <f aca="false">IF(AND(E9985="Priority",ISNUMBER('Cost model'!N172)),'Cost model'!N172,'Cost model'!M172)</f>
        <v>60</v>
      </c>
      <c r="K9985" s="14" t="n">
        <f aca="false">J9985-H9985</f>
        <v>16</v>
      </c>
      <c r="L9985" s="14" t="n">
        <f aca="false">G9985-H9985</f>
        <v>-14.5</v>
      </c>
    </row>
    <row r="9986" customFormat="false" ht="15" hidden="false" customHeight="false" outlineLevel="0" collapsed="false">
      <c r="A9986" s="2" t="s">
        <v>142</v>
      </c>
      <c r="B9986" s="2" t="s">
        <v>142</v>
      </c>
      <c r="C9986" s="2" t="s">
        <v>47</v>
      </c>
      <c r="D9986" s="2" t="s">
        <v>12</v>
      </c>
      <c r="E9986" s="2" t="s">
        <v>74</v>
      </c>
      <c r="F9986" s="2" t="s">
        <v>977</v>
      </c>
      <c r="G9986" s="14" t="n">
        <v>9.5</v>
      </c>
      <c r="H9986" s="14" t="n">
        <v>28.28</v>
      </c>
      <c r="I9986" s="14" t="n">
        <v>9.5</v>
      </c>
      <c r="J9986" s="23" t="n">
        <f aca="false">IF(AND(E9986="Priority",ISNUMBER('Cost model'!N635)),'Cost model'!N635,'Cost model'!M635)</f>
        <v>30.5</v>
      </c>
      <c r="K9986" s="14" t="n">
        <f aca="false">J9986-H9986</f>
        <v>2.22</v>
      </c>
      <c r="L9986" s="14" t="n">
        <f aca="false">G9986-H9986</f>
        <v>-18.78</v>
      </c>
    </row>
    <row r="9987" customFormat="false" ht="15" hidden="false" customHeight="false" outlineLevel="0" collapsed="false">
      <c r="A9987" s="2" t="s">
        <v>221</v>
      </c>
      <c r="B9987" s="2" t="s">
        <v>221</v>
      </c>
      <c r="C9987" s="2" t="s">
        <v>49</v>
      </c>
      <c r="D9987" s="2" t="s">
        <v>12</v>
      </c>
      <c r="E9987" s="2" t="s">
        <v>74</v>
      </c>
      <c r="F9987" s="2" t="s">
        <v>977</v>
      </c>
      <c r="G9987" s="14" t="n">
        <v>19.5</v>
      </c>
      <c r="H9987" s="14" t="n">
        <v>51.12</v>
      </c>
      <c r="I9987" s="14" t="n">
        <v>19.5</v>
      </c>
      <c r="J9987" s="23" t="n">
        <f aca="false">IF(AND(E9987="Priority",ISNUMBER('Cost model'!N742)),'Cost model'!N742,'Cost model'!M742)</f>
        <v>60</v>
      </c>
      <c r="K9987" s="14" t="n">
        <f aca="false">J9987-H9987</f>
        <v>8.88</v>
      </c>
      <c r="L9987" s="14" t="n">
        <f aca="false">G9987-H9987</f>
        <v>-31.62</v>
      </c>
    </row>
    <row r="9988" customFormat="false" ht="15" hidden="false" customHeight="false" outlineLevel="0" collapsed="false">
      <c r="A9988" s="2" t="s">
        <v>142</v>
      </c>
      <c r="B9988" s="2" t="s">
        <v>174</v>
      </c>
      <c r="C9988" s="2" t="s">
        <v>48</v>
      </c>
      <c r="D9988" s="2" t="s">
        <v>12</v>
      </c>
      <c r="E9988" s="2" t="s">
        <v>74</v>
      </c>
      <c r="F9988" s="2" t="s">
        <v>976</v>
      </c>
      <c r="G9988" s="14" t="n">
        <v>12.5</v>
      </c>
      <c r="H9988" s="14" t="n">
        <v>47.17</v>
      </c>
      <c r="I9988" s="14" t="n">
        <v>19.5</v>
      </c>
      <c r="J9988" s="23" t="n">
        <f aca="false">IF(AND(E9988="Priority",ISNUMBER('Cost model'!N696)),'Cost model'!N696,'Cost model'!M696)</f>
        <v>45</v>
      </c>
      <c r="K9988" s="14" t="n">
        <f aca="false">J9988-H9988</f>
        <v>-2.17</v>
      </c>
      <c r="L9988" s="14" t="n">
        <f aca="false">G9988-H9988</f>
        <v>-34.67</v>
      </c>
    </row>
    <row r="9989" customFormat="false" ht="15" hidden="false" customHeight="false" outlineLevel="0" collapsed="false">
      <c r="A9989" s="2" t="s">
        <v>174</v>
      </c>
      <c r="B9989" s="2" t="s">
        <v>174</v>
      </c>
      <c r="C9989" s="2" t="s">
        <v>49</v>
      </c>
      <c r="D9989" s="2" t="s">
        <v>12</v>
      </c>
      <c r="E9989" s="2" t="s">
        <v>83</v>
      </c>
      <c r="F9989" s="2" t="s">
        <v>977</v>
      </c>
      <c r="G9989" s="14" t="n">
        <v>29.5</v>
      </c>
      <c r="H9989" s="14" t="n">
        <v>43.44</v>
      </c>
      <c r="I9989" s="14" t="n">
        <v>29.5</v>
      </c>
      <c r="J9989" s="23" t="n">
        <f aca="false">IF(AND(E9989="Priority",ISNUMBER('Cost model'!N172)),'Cost model'!N172,'Cost model'!M172)</f>
        <v>60</v>
      </c>
      <c r="K9989" s="14" t="n">
        <f aca="false">J9989-H9989</f>
        <v>16.56</v>
      </c>
      <c r="L9989" s="14" t="n">
        <f aca="false">G9989-H9989</f>
        <v>-13.94</v>
      </c>
    </row>
    <row r="9990" customFormat="false" ht="15" hidden="false" customHeight="false" outlineLevel="0" collapsed="false">
      <c r="A9990" s="2" t="s">
        <v>174</v>
      </c>
      <c r="B9990" s="2" t="s">
        <v>124</v>
      </c>
      <c r="C9990" s="2" t="s">
        <v>47</v>
      </c>
      <c r="D9990" s="2" t="s">
        <v>10</v>
      </c>
      <c r="E9990" s="2" t="s">
        <v>74</v>
      </c>
      <c r="F9990" s="2" t="s">
        <v>976</v>
      </c>
      <c r="G9990" s="14" t="n">
        <v>9.5</v>
      </c>
      <c r="H9990" s="14" t="n">
        <v>12.49</v>
      </c>
      <c r="I9990" s="14" t="n">
        <v>9.5</v>
      </c>
      <c r="J9990" s="23" t="n">
        <f aca="false">IF(AND(E9990="Priority",ISNUMBER('Cost model'!N107)),'Cost model'!N107,'Cost model'!M107)</f>
        <v>12.5</v>
      </c>
      <c r="K9990" s="14" t="n">
        <f aca="false">J9990-H9990</f>
        <v>0.00999999999999979</v>
      </c>
      <c r="L9990" s="14" t="n">
        <f aca="false">G9990-H9990</f>
        <v>-2.99</v>
      </c>
    </row>
    <row r="9991" customFormat="false" ht="15" hidden="false" customHeight="false" outlineLevel="0" collapsed="false">
      <c r="A9991" s="2" t="s">
        <v>174</v>
      </c>
      <c r="B9991" s="2" t="s">
        <v>174</v>
      </c>
      <c r="C9991" s="2" t="s">
        <v>48</v>
      </c>
      <c r="D9991" s="2" t="s">
        <v>12</v>
      </c>
      <c r="E9991" s="2" t="s">
        <v>74</v>
      </c>
      <c r="F9991" s="2" t="s">
        <v>977</v>
      </c>
      <c r="G9991" s="14" t="n">
        <v>12.5</v>
      </c>
      <c r="H9991" s="14" t="n">
        <v>58.42</v>
      </c>
      <c r="I9991" s="14" t="n">
        <v>12.5</v>
      </c>
      <c r="J9991" s="23" t="n">
        <f aca="false">IF(AND(E9991="Priority",ISNUMBER('Cost model'!N171)),'Cost model'!N171,'Cost model'!M171)</f>
        <v>40</v>
      </c>
      <c r="K9991" s="14" t="n">
        <f aca="false">J9991-H9991</f>
        <v>-18.42</v>
      </c>
      <c r="L9991" s="14" t="n">
        <f aca="false">G9991-H9991</f>
        <v>-45.92</v>
      </c>
    </row>
    <row r="9992" customFormat="false" ht="15" hidden="false" customHeight="false" outlineLevel="0" collapsed="false">
      <c r="A9992" s="2" t="s">
        <v>174</v>
      </c>
      <c r="B9992" s="2" t="s">
        <v>174</v>
      </c>
      <c r="C9992" s="2" t="s">
        <v>49</v>
      </c>
      <c r="D9992" s="2" t="s">
        <v>12</v>
      </c>
      <c r="E9992" s="2" t="s">
        <v>74</v>
      </c>
      <c r="F9992" s="2" t="s">
        <v>977</v>
      </c>
      <c r="G9992" s="14" t="n">
        <v>19.5</v>
      </c>
      <c r="H9992" s="14" t="n">
        <v>70.4</v>
      </c>
      <c r="I9992" s="14" t="n">
        <v>19.5</v>
      </c>
      <c r="J9992" s="23" t="n">
        <f aca="false">IF(AND(E9992="Priority",ISNUMBER('Cost model'!N172)),'Cost model'!N172,'Cost model'!M172)</f>
        <v>45</v>
      </c>
      <c r="K9992" s="14" t="n">
        <f aca="false">J9992-H9992</f>
        <v>-25.4</v>
      </c>
      <c r="L9992" s="14" t="n">
        <f aca="false">G9992-H9992</f>
        <v>-50.9</v>
      </c>
    </row>
    <row r="9993" customFormat="false" ht="15" hidden="false" customHeight="false" outlineLevel="0" collapsed="false">
      <c r="A9993" s="2" t="s">
        <v>221</v>
      </c>
      <c r="B9993" s="2" t="s">
        <v>221</v>
      </c>
      <c r="C9993" s="2" t="s">
        <v>47</v>
      </c>
      <c r="D9993" s="2" t="s">
        <v>10</v>
      </c>
      <c r="E9993" s="2" t="s">
        <v>74</v>
      </c>
      <c r="F9993" s="2" t="s">
        <v>977</v>
      </c>
      <c r="G9993" s="14" t="n">
        <v>9.5</v>
      </c>
      <c r="H9993" s="14" t="n">
        <v>7.3</v>
      </c>
      <c r="I9993" s="14" t="n">
        <v>9.5</v>
      </c>
      <c r="J9993" s="23" t="n">
        <f aca="false">IF(AND(E9993="Priority",ISNUMBER('Cost model'!N737)),'Cost model'!N737,'Cost model'!M737)</f>
        <v>8.5</v>
      </c>
      <c r="K9993" s="14" t="n">
        <f aca="false">J9993-H9993</f>
        <v>1.2</v>
      </c>
      <c r="L9993" s="14" t="n">
        <f aca="false">G9993-H9993</f>
        <v>2.2</v>
      </c>
    </row>
    <row r="9994" customFormat="false" ht="15" hidden="false" customHeight="false" outlineLevel="0" collapsed="false">
      <c r="A9994" s="2" t="s">
        <v>142</v>
      </c>
      <c r="B9994" s="2" t="s">
        <v>142</v>
      </c>
      <c r="C9994" s="2" t="s">
        <v>47</v>
      </c>
      <c r="D9994" s="2" t="s">
        <v>10</v>
      </c>
      <c r="E9994" s="2" t="s">
        <v>74</v>
      </c>
      <c r="F9994" s="2" t="s">
        <v>977</v>
      </c>
      <c r="G9994" s="14" t="n">
        <v>9.5</v>
      </c>
      <c r="H9994" s="14" t="n">
        <v>25.42</v>
      </c>
      <c r="I9994" s="14" t="n">
        <v>9.5</v>
      </c>
      <c r="J9994" s="23" t="n">
        <f aca="false">IF(AND(E9994="Priority",ISNUMBER('Cost model'!N632)),'Cost model'!N632,'Cost model'!M632)</f>
        <v>9.5</v>
      </c>
      <c r="K9994" s="14" t="n">
        <f aca="false">J9994-H9994</f>
        <v>-15.92</v>
      </c>
      <c r="L9994" s="14" t="n">
        <f aca="false">G9994-H9994</f>
        <v>-15.92</v>
      </c>
    </row>
    <row r="9995" customFormat="false" ht="15" hidden="false" customHeight="false" outlineLevel="0" collapsed="false">
      <c r="A9995" s="2" t="s">
        <v>124</v>
      </c>
      <c r="B9995" s="2" t="s">
        <v>124</v>
      </c>
      <c r="C9995" s="2" t="s">
        <v>47</v>
      </c>
      <c r="D9995" s="2" t="s">
        <v>13</v>
      </c>
      <c r="E9995" s="2" t="s">
        <v>74</v>
      </c>
      <c r="F9995" s="2" t="s">
        <v>977</v>
      </c>
      <c r="G9995" s="14" t="n">
        <v>19</v>
      </c>
      <c r="H9995" s="14" t="n">
        <v>38.57</v>
      </c>
      <c r="I9995" s="14" t="n">
        <v>19</v>
      </c>
      <c r="J9995" s="23" t="n">
        <f aca="false">IF(AND(E9995="Priority",ISNUMBER('Cost model'!N323)),'Cost model'!N323,'Cost model'!M323)</f>
        <v>60</v>
      </c>
      <c r="K9995" s="14" t="n">
        <f aca="false">J9995-H9995</f>
        <v>21.43</v>
      </c>
      <c r="L9995" s="14" t="n">
        <f aca="false">G9995-H9995</f>
        <v>-19.57</v>
      </c>
    </row>
    <row r="9996" customFormat="false" ht="15" hidden="false" customHeight="false" outlineLevel="0" collapsed="false">
      <c r="A9996" s="2" t="s">
        <v>124</v>
      </c>
      <c r="B9996" s="2" t="s">
        <v>174</v>
      </c>
      <c r="C9996" s="2" t="s">
        <v>48</v>
      </c>
      <c r="D9996" s="2" t="s">
        <v>12</v>
      </c>
      <c r="E9996" s="2" t="s">
        <v>74</v>
      </c>
      <c r="F9996" s="2" t="s">
        <v>976</v>
      </c>
      <c r="G9996" s="14" t="n">
        <v>12.5</v>
      </c>
      <c r="H9996" s="14" t="n">
        <v>23.98</v>
      </c>
      <c r="I9996" s="14" t="n">
        <v>19.5</v>
      </c>
      <c r="J9996" s="23" t="n">
        <f aca="false">IF(AND(E9996="Priority",ISNUMBER('Cost model'!N366)),'Cost model'!N366,'Cost model'!M366)</f>
        <v>55</v>
      </c>
      <c r="K9996" s="14" t="n">
        <f aca="false">J9996-H9996</f>
        <v>31.02</v>
      </c>
      <c r="L9996" s="14" t="n">
        <f aca="false">G9996-H9996</f>
        <v>-11.48</v>
      </c>
    </row>
    <row r="9997" customFormat="false" ht="15" hidden="false" customHeight="false" outlineLevel="0" collapsed="false">
      <c r="A9997" s="2" t="s">
        <v>124</v>
      </c>
      <c r="B9997" s="2" t="s">
        <v>124</v>
      </c>
      <c r="C9997" s="2" t="s">
        <v>49</v>
      </c>
      <c r="D9997" s="2" t="s">
        <v>12</v>
      </c>
      <c r="E9997" s="2" t="s">
        <v>83</v>
      </c>
      <c r="F9997" s="2" t="s">
        <v>977</v>
      </c>
      <c r="G9997" s="14" t="n">
        <v>29.5</v>
      </c>
      <c r="H9997" s="14" t="n">
        <v>41.92</v>
      </c>
      <c r="I9997" s="14" t="n">
        <v>29.5</v>
      </c>
      <c r="J9997" s="23" t="n">
        <f aca="false">IF(AND(E9997="Priority",ISNUMBER('Cost model'!N322)),'Cost model'!N322,'Cost model'!M322)</f>
        <v>65</v>
      </c>
      <c r="K9997" s="14" t="n">
        <f aca="false">J9997-H9997</f>
        <v>23.08</v>
      </c>
      <c r="L9997" s="14" t="n">
        <f aca="false">G9997-H9997</f>
        <v>-12.42</v>
      </c>
    </row>
    <row r="9998" customFormat="false" ht="15" hidden="false" customHeight="false" outlineLevel="0" collapsed="false">
      <c r="A9998" s="2" t="s">
        <v>124</v>
      </c>
      <c r="B9998" s="2" t="s">
        <v>124</v>
      </c>
      <c r="C9998" s="2" t="s">
        <v>48</v>
      </c>
      <c r="D9998" s="2" t="s">
        <v>10</v>
      </c>
      <c r="E9998" s="2" t="s">
        <v>74</v>
      </c>
      <c r="F9998" s="2" t="s">
        <v>977</v>
      </c>
      <c r="G9998" s="14" t="n">
        <v>12.5</v>
      </c>
      <c r="H9998" s="14" t="n">
        <v>9.15</v>
      </c>
      <c r="I9998" s="14" t="n">
        <v>12.5</v>
      </c>
      <c r="J9998" s="23" t="n">
        <f aca="false">IF(AND(E9998="Priority",ISNUMBER('Cost model'!N318)),'Cost model'!N318,'Cost model'!M318)</f>
        <v>14.5</v>
      </c>
      <c r="K9998" s="14" t="n">
        <f aca="false">J9998-H9998</f>
        <v>5.35</v>
      </c>
      <c r="L9998" s="14" t="n">
        <f aca="false">G9998-H9998</f>
        <v>3.35</v>
      </c>
    </row>
    <row r="9999" customFormat="false" ht="15" hidden="false" customHeight="false" outlineLevel="0" collapsed="false">
      <c r="A9999" s="2" t="s">
        <v>124</v>
      </c>
      <c r="B9999" s="2" t="s">
        <v>124</v>
      </c>
      <c r="C9999" s="2" t="s">
        <v>47</v>
      </c>
      <c r="D9999" s="2" t="s">
        <v>14</v>
      </c>
      <c r="E9999" s="2" t="s">
        <v>74</v>
      </c>
      <c r="F9999" s="2" t="s">
        <v>977</v>
      </c>
      <c r="G9999" s="14" t="n">
        <v>25</v>
      </c>
      <c r="H9999" s="14" t="n">
        <v>96.04</v>
      </c>
      <c r="I9999" s="14" t="n">
        <v>25</v>
      </c>
      <c r="J9999" s="23" t="n">
        <f aca="false">IF(AND(E9999="Priority",ISNUMBER('Cost model'!N326)),'Cost model'!N326,'Cost model'!M326)</f>
        <v>110</v>
      </c>
      <c r="K9999" s="14" t="n">
        <f aca="false">J9999-H9999</f>
        <v>13.96</v>
      </c>
      <c r="L9999" s="14" t="n">
        <f aca="false">G9999-H9999</f>
        <v>-71.04</v>
      </c>
    </row>
    <row r="10000" customFormat="false" ht="15" hidden="false" customHeight="false" outlineLevel="0" collapsed="false">
      <c r="A10000" s="2" t="s">
        <v>174</v>
      </c>
      <c r="B10000" s="2" t="s">
        <v>174</v>
      </c>
      <c r="C10000" s="2" t="s">
        <v>47</v>
      </c>
      <c r="D10000" s="2" t="s">
        <v>13</v>
      </c>
      <c r="E10000" s="2" t="s">
        <v>74</v>
      </c>
      <c r="F10000" s="2" t="s">
        <v>977</v>
      </c>
      <c r="G10000" s="14" t="n">
        <v>19</v>
      </c>
      <c r="H10000" s="14" t="n">
        <v>68.76</v>
      </c>
      <c r="I10000" s="14" t="n">
        <v>19</v>
      </c>
      <c r="J10000" s="23" t="n">
        <f aca="false">IF(AND(E10000="Priority",ISNUMBER('Cost model'!N173)),'Cost model'!N173,'Cost model'!M173)</f>
        <v>60</v>
      </c>
      <c r="K10000" s="14" t="n">
        <f aca="false">J10000-H10000</f>
        <v>-8.76000000000001</v>
      </c>
      <c r="L10000" s="14" t="n">
        <f aca="false">G10000-H10000</f>
        <v>-49.76</v>
      </c>
    </row>
    <row r="10001" customFormat="false" ht="15" hidden="false" customHeight="false" outlineLevel="0" collapsed="false">
      <c r="A10001" s="2" t="s">
        <v>158</v>
      </c>
      <c r="B10001" s="2" t="s">
        <v>158</v>
      </c>
      <c r="C10001" s="2" t="s">
        <v>49</v>
      </c>
      <c r="D10001" s="2" t="s">
        <v>12</v>
      </c>
      <c r="E10001" s="2" t="s">
        <v>74</v>
      </c>
      <c r="F10001" s="2" t="s">
        <v>977</v>
      </c>
      <c r="G10001" s="14" t="n">
        <v>19.5</v>
      </c>
      <c r="H10001" s="14" t="n">
        <v>16.89</v>
      </c>
      <c r="I10001" s="14" t="n">
        <v>19.5</v>
      </c>
      <c r="J10001" s="23" t="n">
        <f aca="false">IF(AND(E10001="Priority",ISNUMBER('Cost model'!N427)),'Cost model'!N427,'Cost model'!M427)</f>
        <v>28.5</v>
      </c>
      <c r="K10001" s="14" t="n">
        <f aca="false">J10001-H10001</f>
        <v>11.61</v>
      </c>
      <c r="L10001" s="14" t="n">
        <f aca="false">G10001-H10001</f>
        <v>2.61</v>
      </c>
    </row>
    <row r="10002" customFormat="false" ht="15" hidden="false" customHeight="false" outlineLevel="0" collapsed="false">
      <c r="A10002" s="2" t="s">
        <v>142</v>
      </c>
      <c r="B10002" s="2" t="s">
        <v>142</v>
      </c>
      <c r="C10002" s="2" t="s">
        <v>48</v>
      </c>
      <c r="D10002" s="2" t="s">
        <v>10</v>
      </c>
      <c r="E10002" s="2" t="s">
        <v>74</v>
      </c>
      <c r="F10002" s="2" t="s">
        <v>977</v>
      </c>
      <c r="G10002" s="14" t="n">
        <v>12.5</v>
      </c>
      <c r="H10002" s="14" t="n">
        <v>10.04</v>
      </c>
      <c r="I10002" s="14" t="n">
        <v>12.5</v>
      </c>
      <c r="J10002" s="23" t="n">
        <f aca="false">IF(AND(E10002="Priority",ISNUMBER('Cost model'!N633)),'Cost model'!N633,'Cost model'!M633)</f>
        <v>11.5</v>
      </c>
      <c r="K10002" s="14" t="n">
        <f aca="false">J10002-H10002</f>
        <v>1.46</v>
      </c>
      <c r="L10002" s="14" t="n">
        <f aca="false">G10002-H10002</f>
        <v>2.46</v>
      </c>
    </row>
    <row r="10003" customFormat="false" ht="15" hidden="false" customHeight="false" outlineLevel="0" collapsed="false">
      <c r="A10003" s="2" t="s">
        <v>174</v>
      </c>
      <c r="B10003" s="2" t="s">
        <v>174</v>
      </c>
      <c r="C10003" s="2" t="s">
        <v>47</v>
      </c>
      <c r="D10003" s="2" t="s">
        <v>10</v>
      </c>
      <c r="E10003" s="2" t="s">
        <v>83</v>
      </c>
      <c r="F10003" s="2" t="s">
        <v>977</v>
      </c>
      <c r="G10003" s="14" t="n">
        <v>14.5</v>
      </c>
      <c r="H10003" s="14" t="n">
        <v>10.69</v>
      </c>
      <c r="I10003" s="14" t="n">
        <v>14.5</v>
      </c>
      <c r="J10003" s="23" t="n">
        <f aca="false">IF(AND(E10003="Priority",ISNUMBER('Cost model'!N167)),'Cost model'!N167,'Cost model'!M167)</f>
        <v>13.5</v>
      </c>
      <c r="K10003" s="14" t="n">
        <f aca="false">J10003-H10003</f>
        <v>2.81</v>
      </c>
      <c r="L10003" s="14" t="n">
        <f aca="false">G10003-H10003</f>
        <v>3.81</v>
      </c>
    </row>
    <row r="10004" customFormat="false" ht="15" hidden="false" customHeight="false" outlineLevel="0" collapsed="false">
      <c r="A10004" s="2" t="s">
        <v>221</v>
      </c>
      <c r="B10004" s="2" t="s">
        <v>158</v>
      </c>
      <c r="C10004" s="2" t="s">
        <v>47</v>
      </c>
      <c r="D10004" s="2" t="s">
        <v>10</v>
      </c>
      <c r="E10004" s="2" t="s">
        <v>74</v>
      </c>
      <c r="F10004" s="2" t="s">
        <v>976</v>
      </c>
      <c r="G10004" s="14" t="n">
        <v>14.5</v>
      </c>
      <c r="H10004" s="14" t="n">
        <v>25.76</v>
      </c>
      <c r="I10004" s="14" t="n">
        <v>14.5</v>
      </c>
      <c r="J10004" s="23" t="n">
        <f aca="false">IF(AND(E10004="Priority",ISNUMBER('Cost model'!N752)),'Cost model'!N752,'Cost model'!M752)</f>
        <v>12.5</v>
      </c>
      <c r="K10004" s="14" t="n">
        <f aca="false">J10004-H10004</f>
        <v>-13.26</v>
      </c>
      <c r="L10004" s="14" t="n">
        <f aca="false">G10004-H10004</f>
        <v>-11.26</v>
      </c>
    </row>
    <row r="10005" customFormat="false" ht="15" hidden="false" customHeight="false" outlineLevel="0" collapsed="false">
      <c r="A10005" s="2" t="s">
        <v>221</v>
      </c>
      <c r="B10005" s="2" t="s">
        <v>221</v>
      </c>
      <c r="C10005" s="2" t="s">
        <v>47</v>
      </c>
      <c r="D10005" s="2" t="s">
        <v>12</v>
      </c>
      <c r="E10005" s="2" t="s">
        <v>74</v>
      </c>
      <c r="F10005" s="2" t="s">
        <v>977</v>
      </c>
      <c r="G10005" s="14" t="n">
        <v>9.5</v>
      </c>
      <c r="H10005" s="14" t="n">
        <v>28.79</v>
      </c>
      <c r="I10005" s="14" t="n">
        <v>9.5</v>
      </c>
      <c r="J10005" s="23" t="n">
        <f aca="false">IF(AND(E10005="Priority",ISNUMBER('Cost model'!N740)),'Cost model'!N740,'Cost model'!M740)</f>
        <v>22.5</v>
      </c>
      <c r="K10005" s="14" t="n">
        <f aca="false">J10005-H10005</f>
        <v>-6.29</v>
      </c>
      <c r="L10005" s="14" t="n">
        <f aca="false">G10005-H10005</f>
        <v>-19.29</v>
      </c>
    </row>
    <row r="10006" customFormat="false" ht="15" hidden="false" customHeight="false" outlineLevel="0" collapsed="false">
      <c r="A10006" s="2" t="s">
        <v>221</v>
      </c>
      <c r="B10006" s="2" t="s">
        <v>158</v>
      </c>
      <c r="C10006" s="2" t="s">
        <v>47</v>
      </c>
      <c r="D10006" s="2" t="s">
        <v>10</v>
      </c>
      <c r="E10006" s="2" t="s">
        <v>74</v>
      </c>
      <c r="F10006" s="2" t="s">
        <v>976</v>
      </c>
      <c r="G10006" s="14" t="n">
        <v>14.5</v>
      </c>
      <c r="H10006" s="14" t="n">
        <v>10.69</v>
      </c>
      <c r="I10006" s="14" t="n">
        <v>14.5</v>
      </c>
      <c r="J10006" s="23" t="n">
        <f aca="false">IF(AND(E10006="Priority",ISNUMBER('Cost model'!N752)),'Cost model'!N752,'Cost model'!M752)</f>
        <v>12.5</v>
      </c>
      <c r="K10006" s="14" t="n">
        <f aca="false">J10006-H10006</f>
        <v>1.81</v>
      </c>
      <c r="L10006" s="14" t="n">
        <f aca="false">G10006-H10006</f>
        <v>3.81</v>
      </c>
    </row>
    <row r="10007" customFormat="false" ht="15" hidden="false" customHeight="false" outlineLevel="0" collapsed="false">
      <c r="A10007" s="2" t="s">
        <v>221</v>
      </c>
      <c r="B10007" s="2" t="s">
        <v>158</v>
      </c>
      <c r="C10007" s="2" t="s">
        <v>47</v>
      </c>
      <c r="D10007" s="2" t="s">
        <v>10</v>
      </c>
      <c r="E10007" s="2" t="s">
        <v>74</v>
      </c>
      <c r="F10007" s="2" t="s">
        <v>976</v>
      </c>
      <c r="G10007" s="14" t="n">
        <v>9.5</v>
      </c>
      <c r="H10007" s="14" t="n">
        <v>11.64</v>
      </c>
      <c r="I10007" s="14" t="n">
        <v>14.5</v>
      </c>
      <c r="J10007" s="23" t="n">
        <f aca="false">IF(AND(E10007="Priority",ISNUMBER('Cost model'!N752)),'Cost model'!N752,'Cost model'!M752)</f>
        <v>12.5</v>
      </c>
      <c r="K10007" s="14" t="n">
        <f aca="false">J10007-H10007</f>
        <v>0.859999999999999</v>
      </c>
      <c r="L10007" s="14" t="n">
        <f aca="false">G10007-H10007</f>
        <v>-2.14</v>
      </c>
    </row>
    <row r="10008" customFormat="false" ht="15" hidden="false" customHeight="false" outlineLevel="0" collapsed="false">
      <c r="A10008" s="2" t="s">
        <v>124</v>
      </c>
      <c r="B10008" s="2" t="s">
        <v>124</v>
      </c>
      <c r="C10008" s="2" t="s">
        <v>48</v>
      </c>
      <c r="D10008" s="2" t="s">
        <v>12</v>
      </c>
      <c r="E10008" s="2" t="s">
        <v>83</v>
      </c>
      <c r="F10008" s="2" t="s">
        <v>977</v>
      </c>
      <c r="G10008" s="14" t="n">
        <v>19.5</v>
      </c>
      <c r="H10008" s="14" t="n">
        <v>41.92</v>
      </c>
      <c r="I10008" s="14" t="n">
        <v>19.5</v>
      </c>
      <c r="J10008" s="23" t="n">
        <f aca="false">IF(AND(E10008="Priority",ISNUMBER('Cost model'!N321)),'Cost model'!N321,'Cost model'!M321)</f>
        <v>55</v>
      </c>
      <c r="K10008" s="14" t="n">
        <f aca="false">J10008-H10008</f>
        <v>13.08</v>
      </c>
      <c r="L10008" s="14" t="n">
        <f aca="false">G10008-H10008</f>
        <v>-22.42</v>
      </c>
    </row>
    <row r="10009" customFormat="false" ht="15" hidden="false" customHeight="false" outlineLevel="0" collapsed="false">
      <c r="A10009" s="2" t="s">
        <v>142</v>
      </c>
      <c r="B10009" s="2" t="s">
        <v>142</v>
      </c>
      <c r="C10009" s="2" t="s">
        <v>47</v>
      </c>
      <c r="D10009" s="2" t="s">
        <v>10</v>
      </c>
      <c r="E10009" s="2" t="s">
        <v>74</v>
      </c>
      <c r="F10009" s="2" t="s">
        <v>977</v>
      </c>
      <c r="G10009" s="14" t="n">
        <v>9.5</v>
      </c>
      <c r="H10009" s="14" t="n">
        <v>25.42</v>
      </c>
      <c r="I10009" s="14" t="n">
        <v>9.5</v>
      </c>
      <c r="J10009" s="23" t="n">
        <f aca="false">IF(AND(E10009="Priority",ISNUMBER('Cost model'!N632)),'Cost model'!N632,'Cost model'!M632)</f>
        <v>9.5</v>
      </c>
      <c r="K10009" s="14" t="n">
        <f aca="false">J10009-H10009</f>
        <v>-15.92</v>
      </c>
      <c r="L10009" s="14" t="n">
        <f aca="false">G10009-H10009</f>
        <v>-15.92</v>
      </c>
    </row>
    <row r="10010" customFormat="false" ht="15" hidden="false" customHeight="false" outlineLevel="0" collapsed="false">
      <c r="A10010" s="2" t="s">
        <v>124</v>
      </c>
      <c r="B10010" s="2" t="s">
        <v>124</v>
      </c>
      <c r="C10010" s="2" t="s">
        <v>48</v>
      </c>
      <c r="D10010" s="2" t="s">
        <v>13</v>
      </c>
      <c r="E10010" s="2" t="s">
        <v>74</v>
      </c>
      <c r="F10010" s="2" t="s">
        <v>977</v>
      </c>
      <c r="G10010" s="14" t="n">
        <v>24.5</v>
      </c>
      <c r="H10010" s="14" t="n">
        <v>119.03</v>
      </c>
      <c r="I10010" s="14" t="n">
        <v>24.5</v>
      </c>
      <c r="J10010" s="23" t="n">
        <f aca="false">IF(AND(E10010="Priority",ISNUMBER('Cost model'!N324)),'Cost model'!N324,'Cost model'!M324)</f>
        <v>85</v>
      </c>
      <c r="K10010" s="14" t="n">
        <f aca="false">J10010-H10010</f>
        <v>-34.03</v>
      </c>
      <c r="L10010" s="14" t="n">
        <f aca="false">G10010-H10010</f>
        <v>-94.53</v>
      </c>
    </row>
    <row r="10011" customFormat="false" ht="15" hidden="false" customHeight="false" outlineLevel="0" collapsed="false">
      <c r="A10011" s="2" t="s">
        <v>205</v>
      </c>
      <c r="B10011" s="2" t="s">
        <v>205</v>
      </c>
      <c r="C10011" s="2" t="s">
        <v>48</v>
      </c>
      <c r="D10011" s="2" t="s">
        <v>10</v>
      </c>
      <c r="E10011" s="2" t="s">
        <v>74</v>
      </c>
      <c r="F10011" s="2" t="s">
        <v>977</v>
      </c>
      <c r="G10011" s="14" t="n">
        <v>14.5</v>
      </c>
      <c r="H10011" s="14" t="n">
        <v>18.6</v>
      </c>
      <c r="I10011" s="14" t="n">
        <v>12.5</v>
      </c>
      <c r="J10011" s="23" t="n">
        <f aca="false">IF(AND(E10011="Priority",ISNUMBER('Cost model'!N528)),'Cost model'!N528,'Cost model'!M528)</f>
        <v>13.5</v>
      </c>
      <c r="K10011" s="14" t="n">
        <f aca="false">J10011-H10011</f>
        <v>-5.1</v>
      </c>
      <c r="L10011" s="14" t="n">
        <f aca="false">G10011-H10011</f>
        <v>-4.1</v>
      </c>
    </row>
    <row r="10012" customFormat="false" ht="15" hidden="false" customHeight="false" outlineLevel="0" collapsed="false">
      <c r="A10012" s="2" t="s">
        <v>174</v>
      </c>
      <c r="B10012" s="2" t="s">
        <v>174</v>
      </c>
      <c r="C10012" s="2" t="s">
        <v>48</v>
      </c>
      <c r="D10012" s="2" t="s">
        <v>12</v>
      </c>
      <c r="E10012" s="2" t="s">
        <v>74</v>
      </c>
      <c r="F10012" s="2" t="s">
        <v>977</v>
      </c>
      <c r="G10012" s="14" t="n">
        <v>12.5</v>
      </c>
      <c r="H10012" s="14" t="n">
        <v>43.99</v>
      </c>
      <c r="I10012" s="14" t="n">
        <v>12.5</v>
      </c>
      <c r="J10012" s="23" t="n">
        <f aca="false">IF(AND(E10012="Priority",ISNUMBER('Cost model'!N171)),'Cost model'!N171,'Cost model'!M171)</f>
        <v>40</v>
      </c>
      <c r="K10012" s="14" t="n">
        <f aca="false">J10012-H10012</f>
        <v>-3.99</v>
      </c>
      <c r="L10012" s="14" t="n">
        <f aca="false">G10012-H10012</f>
        <v>-31.49</v>
      </c>
    </row>
    <row r="10013" customFormat="false" ht="15" hidden="false" customHeight="false" outlineLevel="0" collapsed="false">
      <c r="A10013" s="2" t="s">
        <v>124</v>
      </c>
      <c r="B10013" s="2" t="s">
        <v>124</v>
      </c>
      <c r="C10013" s="2" t="s">
        <v>47</v>
      </c>
      <c r="D10013" s="2" t="s">
        <v>12</v>
      </c>
      <c r="E10013" s="2" t="s">
        <v>83</v>
      </c>
      <c r="F10013" s="2" t="s">
        <v>977</v>
      </c>
      <c r="G10013" s="14" t="n">
        <v>19.5</v>
      </c>
      <c r="H10013" s="14" t="n">
        <v>58.42</v>
      </c>
      <c r="I10013" s="14" t="n">
        <v>19.5</v>
      </c>
      <c r="J10013" s="23" t="n">
        <f aca="false">IF(AND(E10013="Priority",ISNUMBER('Cost model'!N320)),'Cost model'!N320,'Cost model'!M320)</f>
        <v>35</v>
      </c>
      <c r="K10013" s="14" t="n">
        <f aca="false">J10013-H10013</f>
        <v>-23.42</v>
      </c>
      <c r="L10013" s="14" t="n">
        <f aca="false">G10013-H10013</f>
        <v>-38.92</v>
      </c>
    </row>
    <row r="10014" customFormat="false" ht="15" hidden="false" customHeight="false" outlineLevel="0" collapsed="false">
      <c r="A10014" s="2" t="s">
        <v>174</v>
      </c>
      <c r="B10014" s="2" t="s">
        <v>174</v>
      </c>
      <c r="C10014" s="2" t="s">
        <v>47</v>
      </c>
      <c r="D10014" s="2" t="s">
        <v>10</v>
      </c>
      <c r="E10014" s="2" t="s">
        <v>74</v>
      </c>
      <c r="F10014" s="2" t="s">
        <v>977</v>
      </c>
      <c r="G10014" s="14" t="n">
        <v>9.5</v>
      </c>
      <c r="H10014" s="14" t="n">
        <v>6.82</v>
      </c>
      <c r="I10014" s="14" t="n">
        <v>9.5</v>
      </c>
      <c r="J10014" s="23" t="n">
        <f aca="false">IF(AND(E10014="Priority",ISNUMBER('Cost model'!N167)),'Cost model'!N167,'Cost model'!M167)</f>
        <v>8.5</v>
      </c>
      <c r="K10014" s="14" t="n">
        <f aca="false">J10014-H10014</f>
        <v>1.68</v>
      </c>
      <c r="L10014" s="14" t="n">
        <f aca="false">G10014-H10014</f>
        <v>2.68</v>
      </c>
    </row>
    <row r="10015" customFormat="false" ht="15" hidden="false" customHeight="false" outlineLevel="0" collapsed="false">
      <c r="A10015" s="2" t="s">
        <v>205</v>
      </c>
      <c r="B10015" s="2" t="s">
        <v>205</v>
      </c>
      <c r="C10015" s="2" t="s">
        <v>48</v>
      </c>
      <c r="D10015" s="2" t="s">
        <v>12</v>
      </c>
      <c r="E10015" s="2" t="s">
        <v>74</v>
      </c>
      <c r="F10015" s="2" t="s">
        <v>977</v>
      </c>
      <c r="G10015" s="14" t="n">
        <v>10</v>
      </c>
      <c r="H10015" s="14" t="n">
        <v>11.85</v>
      </c>
      <c r="I10015" s="14" t="n">
        <v>12.5</v>
      </c>
      <c r="J10015" s="23" t="n">
        <f aca="false">IF(AND(E10015="Priority",ISNUMBER('Cost model'!N531)),'Cost model'!N531,'Cost model'!M531)</f>
        <v>50</v>
      </c>
      <c r="K10015" s="14" t="n">
        <f aca="false">J10015-H10015</f>
        <v>38.15</v>
      </c>
      <c r="L10015" s="14" t="n">
        <f aca="false">G10015-H10015</f>
        <v>-1.85</v>
      </c>
    </row>
    <row r="10016" customFormat="false" ht="15" hidden="false" customHeight="false" outlineLevel="0" collapsed="false">
      <c r="A10016" s="2" t="s">
        <v>158</v>
      </c>
      <c r="B10016" s="2" t="s">
        <v>174</v>
      </c>
      <c r="C10016" s="2" t="s">
        <v>49</v>
      </c>
      <c r="D10016" s="2" t="s">
        <v>10</v>
      </c>
      <c r="E10016" s="2" t="s">
        <v>74</v>
      </c>
      <c r="F10016" s="2" t="s">
        <v>976</v>
      </c>
      <c r="G10016" s="14" t="n">
        <v>17.5</v>
      </c>
      <c r="H10016" s="14" t="n">
        <v>21.19</v>
      </c>
      <c r="I10016" s="14" t="n">
        <v>17.5</v>
      </c>
      <c r="J10016" s="23" t="n">
        <f aca="false">IF(AND(E10016="Priority",ISNUMBER('Cost model'!N484)),'Cost model'!N484,'Cost model'!M484)</f>
        <v>16.5</v>
      </c>
      <c r="K10016" s="14" t="n">
        <f aca="false">J10016-H10016</f>
        <v>-4.69</v>
      </c>
      <c r="L10016" s="14" t="n">
        <f aca="false">G10016-H10016</f>
        <v>-3.69</v>
      </c>
    </row>
    <row r="10017" customFormat="false" ht="15" hidden="false" customHeight="false" outlineLevel="0" collapsed="false">
      <c r="A10017" s="2" t="s">
        <v>221</v>
      </c>
      <c r="B10017" s="2" t="s">
        <v>221</v>
      </c>
      <c r="C10017" s="2" t="s">
        <v>47</v>
      </c>
      <c r="D10017" s="2" t="s">
        <v>12</v>
      </c>
      <c r="E10017" s="2" t="s">
        <v>74</v>
      </c>
      <c r="F10017" s="2" t="s">
        <v>977</v>
      </c>
      <c r="G10017" s="14" t="n">
        <v>9.5</v>
      </c>
      <c r="H10017" s="14" t="n">
        <v>7.3</v>
      </c>
      <c r="I10017" s="14" t="n">
        <v>9.5</v>
      </c>
      <c r="J10017" s="23" t="n">
        <f aca="false">IF(AND(E10017="Priority",ISNUMBER('Cost model'!N740)),'Cost model'!N740,'Cost model'!M740)</f>
        <v>22.5</v>
      </c>
      <c r="K10017" s="14" t="n">
        <f aca="false">J10017-H10017</f>
        <v>15.2</v>
      </c>
      <c r="L10017" s="14" t="n">
        <f aca="false">G10017-H10017</f>
        <v>2.2</v>
      </c>
    </row>
    <row r="10018" customFormat="false" ht="15" hidden="false" customHeight="false" outlineLevel="0" collapsed="false">
      <c r="A10018" s="2" t="s">
        <v>174</v>
      </c>
      <c r="B10018" s="2" t="s">
        <v>142</v>
      </c>
      <c r="C10018" s="2" t="s">
        <v>47</v>
      </c>
      <c r="D10018" s="2" t="s">
        <v>10</v>
      </c>
      <c r="E10018" s="2" t="s">
        <v>83</v>
      </c>
      <c r="F10018" s="2" t="s">
        <v>976</v>
      </c>
      <c r="G10018" s="14" t="n">
        <v>14.5</v>
      </c>
      <c r="H10018" s="14" t="n">
        <v>23.98</v>
      </c>
      <c r="I10018" s="14" t="n">
        <v>14.5</v>
      </c>
      <c r="J10018" s="23" t="n">
        <f aca="false">IF(AND(E10018="Priority",ISNUMBER('Cost model'!N122)),'Cost model'!N122,'Cost model'!M122)</f>
        <v>18.5</v>
      </c>
      <c r="K10018" s="14" t="n">
        <f aca="false">J10018-H10018</f>
        <v>-5.48</v>
      </c>
      <c r="L10018" s="14" t="n">
        <f aca="false">G10018-H10018</f>
        <v>-9.48</v>
      </c>
    </row>
    <row r="10019" customFormat="false" ht="15" hidden="false" customHeight="false" outlineLevel="0" collapsed="false">
      <c r="A10019" s="2" t="s">
        <v>124</v>
      </c>
      <c r="B10019" s="2" t="s">
        <v>124</v>
      </c>
      <c r="C10019" s="2" t="s">
        <v>47</v>
      </c>
      <c r="D10019" s="2" t="s">
        <v>10</v>
      </c>
      <c r="E10019" s="2" t="s">
        <v>74</v>
      </c>
      <c r="F10019" s="2" t="s">
        <v>977</v>
      </c>
      <c r="G10019" s="14" t="n">
        <v>9.5</v>
      </c>
      <c r="H10019" s="14" t="n">
        <v>7.62</v>
      </c>
      <c r="I10019" s="14" t="n">
        <v>9.5</v>
      </c>
      <c r="J10019" s="23" t="n">
        <f aca="false">IF(AND(E10019="Priority",ISNUMBER('Cost model'!N317)),'Cost model'!N317,'Cost model'!M317)</f>
        <v>10.5</v>
      </c>
      <c r="K10019" s="14" t="n">
        <f aca="false">J10019-H10019</f>
        <v>2.88</v>
      </c>
      <c r="L10019" s="14" t="n">
        <f aca="false">G10019-H10019</f>
        <v>1.88</v>
      </c>
    </row>
    <row r="10020" customFormat="false" ht="15" hidden="false" customHeight="false" outlineLevel="0" collapsed="false">
      <c r="A10020" s="2" t="s">
        <v>124</v>
      </c>
      <c r="B10020" s="2" t="s">
        <v>124</v>
      </c>
      <c r="C10020" s="2" t="s">
        <v>48</v>
      </c>
      <c r="D10020" s="2" t="s">
        <v>10</v>
      </c>
      <c r="E10020" s="2" t="s">
        <v>74</v>
      </c>
      <c r="F10020" s="2" t="s">
        <v>977</v>
      </c>
      <c r="G10020" s="14" t="n">
        <v>12.5</v>
      </c>
      <c r="H10020" s="14" t="n">
        <v>7.92</v>
      </c>
      <c r="I10020" s="14" t="n">
        <v>12.5</v>
      </c>
      <c r="J10020" s="23" t="n">
        <f aca="false">IF(AND(E10020="Priority",ISNUMBER('Cost model'!N318)),'Cost model'!N318,'Cost model'!M318)</f>
        <v>14.5</v>
      </c>
      <c r="K10020" s="14" t="n">
        <f aca="false">J10020-H10020</f>
        <v>6.58</v>
      </c>
      <c r="L10020" s="14" t="n">
        <f aca="false">G10020-H10020</f>
        <v>4.58</v>
      </c>
    </row>
    <row r="10021" customFormat="false" ht="15" hidden="false" customHeight="false" outlineLevel="0" collapsed="false">
      <c r="A10021" s="2" t="s">
        <v>174</v>
      </c>
      <c r="B10021" s="2" t="s">
        <v>142</v>
      </c>
      <c r="C10021" s="2" t="s">
        <v>47</v>
      </c>
      <c r="D10021" s="2" t="s">
        <v>10</v>
      </c>
      <c r="E10021" s="2" t="s">
        <v>74</v>
      </c>
      <c r="F10021" s="2" t="s">
        <v>976</v>
      </c>
      <c r="G10021" s="14" t="n">
        <v>19.5</v>
      </c>
      <c r="H10021" s="14" t="n">
        <v>43.44</v>
      </c>
      <c r="I10021" s="14" t="n">
        <v>9.5</v>
      </c>
      <c r="J10021" s="23" t="n">
        <f aca="false">IF(AND(E10021="Priority",ISNUMBER('Cost model'!N122)),'Cost model'!N122,'Cost model'!M122)</f>
        <v>13.5</v>
      </c>
      <c r="K10021" s="14" t="n">
        <f aca="false">J10021-H10021</f>
        <v>-29.94</v>
      </c>
      <c r="L10021" s="14" t="n">
        <f aca="false">G10021-H10021</f>
        <v>-23.94</v>
      </c>
    </row>
    <row r="10022" customFormat="false" ht="15" hidden="false" customHeight="false" outlineLevel="0" collapsed="false">
      <c r="A10022" s="2" t="s">
        <v>142</v>
      </c>
      <c r="B10022" s="2" t="s">
        <v>158</v>
      </c>
      <c r="C10022" s="2" t="s">
        <v>49</v>
      </c>
      <c r="D10022" s="2" t="s">
        <v>10</v>
      </c>
      <c r="E10022" s="2" t="s">
        <v>74</v>
      </c>
      <c r="F10022" s="2" t="s">
        <v>976</v>
      </c>
      <c r="G10022" s="14" t="n">
        <v>24.5</v>
      </c>
      <c r="H10022" s="14" t="n">
        <v>21.19</v>
      </c>
      <c r="I10022" s="14" t="n">
        <v>17.5</v>
      </c>
      <c r="J10022" s="23" t="n">
        <f aca="false">IF(AND(E10022="Priority",ISNUMBER('Cost model'!N649)),'Cost model'!N649,'Cost model'!M649)</f>
        <v>19.5</v>
      </c>
      <c r="K10022" s="14" t="n">
        <f aca="false">J10022-H10022</f>
        <v>-1.69</v>
      </c>
      <c r="L10022" s="14" t="n">
        <f aca="false">G10022-H10022</f>
        <v>3.31</v>
      </c>
    </row>
    <row r="10023" customFormat="false" ht="15" hidden="false" customHeight="false" outlineLevel="0" collapsed="false">
      <c r="A10023" s="2" t="s">
        <v>174</v>
      </c>
      <c r="B10023" s="2" t="s">
        <v>174</v>
      </c>
      <c r="C10023" s="2" t="s">
        <v>47</v>
      </c>
      <c r="D10023" s="2" t="s">
        <v>10</v>
      </c>
      <c r="E10023" s="2" t="s">
        <v>74</v>
      </c>
      <c r="F10023" s="2" t="s">
        <v>977</v>
      </c>
      <c r="G10023" s="14" t="n">
        <v>9.5</v>
      </c>
      <c r="H10023" s="14" t="n">
        <v>6.82</v>
      </c>
      <c r="I10023" s="14" t="n">
        <v>9.5</v>
      </c>
      <c r="J10023" s="23" t="n">
        <f aca="false">IF(AND(E10023="Priority",ISNUMBER('Cost model'!N167)),'Cost model'!N167,'Cost model'!M167)</f>
        <v>8.5</v>
      </c>
      <c r="K10023" s="14" t="n">
        <f aca="false">J10023-H10023</f>
        <v>1.68</v>
      </c>
      <c r="L10023" s="14" t="n">
        <f aca="false">G10023-H10023</f>
        <v>2.68</v>
      </c>
    </row>
    <row r="10024" customFormat="false" ht="15" hidden="false" customHeight="false" outlineLevel="0" collapsed="false">
      <c r="A10024" s="2" t="s">
        <v>124</v>
      </c>
      <c r="B10024" s="2" t="s">
        <v>124</v>
      </c>
      <c r="C10024" s="2" t="s">
        <v>48</v>
      </c>
      <c r="D10024" s="2" t="s">
        <v>12</v>
      </c>
      <c r="E10024" s="2" t="s">
        <v>74</v>
      </c>
      <c r="F10024" s="2" t="s">
        <v>977</v>
      </c>
      <c r="G10024" s="14" t="n">
        <v>12.5</v>
      </c>
      <c r="H10024" s="14" t="n">
        <v>29.27</v>
      </c>
      <c r="I10024" s="14" t="n">
        <v>12.5</v>
      </c>
      <c r="J10024" s="23" t="n">
        <f aca="false">IF(AND(E10024="Priority",ISNUMBER('Cost model'!N321)),'Cost model'!N321,'Cost model'!M321)</f>
        <v>40</v>
      </c>
      <c r="K10024" s="14" t="n">
        <f aca="false">J10024-H10024</f>
        <v>10.73</v>
      </c>
      <c r="L10024" s="14" t="n">
        <f aca="false">G10024-H10024</f>
        <v>-16.77</v>
      </c>
    </row>
    <row r="10025" customFormat="false" ht="15" hidden="false" customHeight="false" outlineLevel="0" collapsed="false">
      <c r="A10025" s="2" t="s">
        <v>158</v>
      </c>
      <c r="B10025" s="2" t="s">
        <v>158</v>
      </c>
      <c r="C10025" s="2" t="s">
        <v>47</v>
      </c>
      <c r="D10025" s="2" t="s">
        <v>10</v>
      </c>
      <c r="E10025" s="2" t="s">
        <v>74</v>
      </c>
      <c r="F10025" s="2" t="s">
        <v>977</v>
      </c>
      <c r="G10025" s="14" t="n">
        <v>9.5</v>
      </c>
      <c r="H10025" s="14" t="n">
        <v>7.21</v>
      </c>
      <c r="I10025" s="14" t="n">
        <v>9.5</v>
      </c>
      <c r="J10025" s="23" t="n">
        <f aca="false">IF(AND(E10025="Priority",ISNUMBER('Cost model'!N422)),'Cost model'!N422,'Cost model'!M422)</f>
        <v>8.5</v>
      </c>
      <c r="K10025" s="14" t="n">
        <f aca="false">J10025-H10025</f>
        <v>1.29</v>
      </c>
      <c r="L10025" s="14" t="n">
        <f aca="false">G10025-H10025</f>
        <v>2.29</v>
      </c>
    </row>
    <row r="10026" customFormat="false" ht="15" hidden="false" customHeight="false" outlineLevel="0" collapsed="false">
      <c r="A10026" s="2" t="s">
        <v>158</v>
      </c>
      <c r="B10026" s="2" t="s">
        <v>158</v>
      </c>
      <c r="C10026" s="2" t="s">
        <v>47</v>
      </c>
      <c r="D10026" s="2" t="s">
        <v>10</v>
      </c>
      <c r="E10026" s="2" t="s">
        <v>74</v>
      </c>
      <c r="F10026" s="2" t="s">
        <v>977</v>
      </c>
      <c r="G10026" s="14" t="n">
        <v>9.5</v>
      </c>
      <c r="H10026" s="14" t="n">
        <v>9.32</v>
      </c>
      <c r="I10026" s="14" t="n">
        <v>9.5</v>
      </c>
      <c r="J10026" s="23" t="n">
        <f aca="false">IF(AND(E10026="Priority",ISNUMBER('Cost model'!N422)),'Cost model'!N422,'Cost model'!M422)</f>
        <v>8.5</v>
      </c>
      <c r="K10026" s="14" t="n">
        <f aca="false">J10026-H10026</f>
        <v>-0.82</v>
      </c>
      <c r="L10026" s="14" t="n">
        <f aca="false">G10026-H10026</f>
        <v>0.18</v>
      </c>
    </row>
    <row r="10027" customFormat="false" ht="15" hidden="false" customHeight="false" outlineLevel="0" collapsed="false">
      <c r="A10027" s="2" t="s">
        <v>174</v>
      </c>
      <c r="B10027" s="2" t="s">
        <v>142</v>
      </c>
      <c r="C10027" s="2" t="s">
        <v>47</v>
      </c>
      <c r="D10027" s="2" t="s">
        <v>10</v>
      </c>
      <c r="E10027" s="2" t="s">
        <v>74</v>
      </c>
      <c r="F10027" s="2" t="s">
        <v>976</v>
      </c>
      <c r="G10027" s="14" t="n">
        <v>9.5</v>
      </c>
      <c r="H10027" s="14" t="n">
        <v>8.04</v>
      </c>
      <c r="I10027" s="14" t="n">
        <v>9.5</v>
      </c>
      <c r="J10027" s="23" t="n">
        <f aca="false">IF(AND(E10027="Priority",ISNUMBER('Cost model'!N122)),'Cost model'!N122,'Cost model'!M122)</f>
        <v>13.5</v>
      </c>
      <c r="K10027" s="14" t="n">
        <f aca="false">J10027-H10027</f>
        <v>5.46</v>
      </c>
      <c r="L10027" s="14" t="n">
        <f aca="false">G10027-H10027</f>
        <v>1.46</v>
      </c>
    </row>
    <row r="10028" customFormat="false" ht="15" hidden="false" customHeight="false" outlineLevel="0" collapsed="false">
      <c r="A10028" s="2" t="s">
        <v>174</v>
      </c>
      <c r="B10028" s="2" t="s">
        <v>174</v>
      </c>
      <c r="C10028" s="2" t="s">
        <v>48</v>
      </c>
      <c r="D10028" s="2" t="s">
        <v>12</v>
      </c>
      <c r="E10028" s="2" t="s">
        <v>83</v>
      </c>
      <c r="F10028" s="2" t="s">
        <v>977</v>
      </c>
      <c r="G10028" s="14" t="n">
        <v>19.5</v>
      </c>
      <c r="H10028" s="14" t="n">
        <v>25.42</v>
      </c>
      <c r="I10028" s="14" t="n">
        <v>19.5</v>
      </c>
      <c r="J10028" s="23" t="n">
        <f aca="false">IF(AND(E10028="Priority",ISNUMBER('Cost model'!N171)),'Cost model'!N171,'Cost model'!M171)</f>
        <v>55</v>
      </c>
      <c r="K10028" s="14" t="n">
        <f aca="false">J10028-H10028</f>
        <v>29.58</v>
      </c>
      <c r="L10028" s="14" t="n">
        <f aca="false">G10028-H10028</f>
        <v>-5.92</v>
      </c>
    </row>
    <row r="10029" customFormat="false" ht="15" hidden="false" customHeight="false" outlineLevel="0" collapsed="false">
      <c r="A10029" s="2" t="s">
        <v>174</v>
      </c>
      <c r="B10029" s="2" t="s">
        <v>174</v>
      </c>
      <c r="C10029" s="2" t="s">
        <v>47</v>
      </c>
      <c r="D10029" s="2" t="s">
        <v>10</v>
      </c>
      <c r="E10029" s="2" t="s">
        <v>74</v>
      </c>
      <c r="F10029" s="2" t="s">
        <v>977</v>
      </c>
      <c r="G10029" s="14" t="n">
        <v>9.5</v>
      </c>
      <c r="H10029" s="14" t="n">
        <v>32.85</v>
      </c>
      <c r="I10029" s="14" t="n">
        <v>9.5</v>
      </c>
      <c r="J10029" s="23" t="n">
        <f aca="false">IF(AND(E10029="Priority",ISNUMBER('Cost model'!N167)),'Cost model'!N167,'Cost model'!M167)</f>
        <v>8.5</v>
      </c>
      <c r="K10029" s="14" t="n">
        <f aca="false">J10029-H10029</f>
        <v>-24.35</v>
      </c>
      <c r="L10029" s="14" t="n">
        <f aca="false">G10029-H10029</f>
        <v>-23.35</v>
      </c>
    </row>
    <row r="10030" customFormat="false" ht="15" hidden="false" customHeight="false" outlineLevel="0" collapsed="false">
      <c r="A10030" s="2" t="s">
        <v>174</v>
      </c>
      <c r="B10030" s="2" t="s">
        <v>174</v>
      </c>
      <c r="C10030" s="2" t="s">
        <v>48</v>
      </c>
      <c r="D10030" s="2" t="s">
        <v>10</v>
      </c>
      <c r="E10030" s="2" t="s">
        <v>74</v>
      </c>
      <c r="F10030" s="2" t="s">
        <v>977</v>
      </c>
      <c r="G10030" s="14" t="n">
        <v>12.5</v>
      </c>
      <c r="H10030" s="14" t="n">
        <v>15.84</v>
      </c>
      <c r="I10030" s="14" t="n">
        <v>12.5</v>
      </c>
      <c r="J10030" s="23" t="n">
        <f aca="false">IF(AND(E10030="Priority",ISNUMBER('Cost model'!N168)),'Cost model'!N168,'Cost model'!M168)</f>
        <v>13.5</v>
      </c>
      <c r="K10030" s="14" t="n">
        <f aca="false">J10030-H10030</f>
        <v>-2.34</v>
      </c>
      <c r="L10030" s="14" t="n">
        <f aca="false">G10030-H10030</f>
        <v>-3.34</v>
      </c>
    </row>
    <row r="10031" customFormat="false" ht="15" hidden="false" customHeight="false" outlineLevel="0" collapsed="false">
      <c r="A10031" s="2" t="s">
        <v>174</v>
      </c>
      <c r="B10031" s="2" t="s">
        <v>174</v>
      </c>
      <c r="C10031" s="2" t="s">
        <v>47</v>
      </c>
      <c r="D10031" s="2" t="s">
        <v>10</v>
      </c>
      <c r="E10031" s="2" t="s">
        <v>74</v>
      </c>
      <c r="F10031" s="2" t="s">
        <v>977</v>
      </c>
      <c r="G10031" s="14" t="n">
        <v>9.5</v>
      </c>
      <c r="H10031" s="14" t="n">
        <v>8.04</v>
      </c>
      <c r="I10031" s="14" t="n">
        <v>9.5</v>
      </c>
      <c r="J10031" s="23" t="n">
        <f aca="false">IF(AND(E10031="Priority",ISNUMBER('Cost model'!N167)),'Cost model'!N167,'Cost model'!M167)</f>
        <v>8.5</v>
      </c>
      <c r="K10031" s="14" t="n">
        <f aca="false">J10031-H10031</f>
        <v>0.460000000000001</v>
      </c>
      <c r="L10031" s="14" t="n">
        <f aca="false">G10031-H10031</f>
        <v>1.46</v>
      </c>
    </row>
    <row r="10032" customFormat="false" ht="15" hidden="false" customHeight="false" outlineLevel="0" collapsed="false">
      <c r="A10032" s="2" t="s">
        <v>142</v>
      </c>
      <c r="B10032" s="2" t="s">
        <v>142</v>
      </c>
      <c r="C10032" s="2" t="s">
        <v>48</v>
      </c>
      <c r="D10032" s="2" t="s">
        <v>12</v>
      </c>
      <c r="E10032" s="2" t="s">
        <v>74</v>
      </c>
      <c r="F10032" s="2" t="s">
        <v>977</v>
      </c>
      <c r="G10032" s="14" t="n">
        <v>12.5</v>
      </c>
      <c r="H10032" s="14" t="n">
        <v>25.42</v>
      </c>
      <c r="I10032" s="14" t="n">
        <v>12.5</v>
      </c>
      <c r="J10032" s="23" t="n">
        <f aca="false">IF(AND(E10032="Priority",ISNUMBER('Cost model'!N636)),'Cost model'!N636,'Cost model'!M636)</f>
        <v>40</v>
      </c>
      <c r="K10032" s="14" t="n">
        <f aca="false">J10032-H10032</f>
        <v>14.58</v>
      </c>
      <c r="L10032" s="14" t="n">
        <f aca="false">G10032-H10032</f>
        <v>-12.92</v>
      </c>
    </row>
    <row r="10033" customFormat="false" ht="15" hidden="false" customHeight="false" outlineLevel="0" collapsed="false">
      <c r="A10033" s="2" t="s">
        <v>142</v>
      </c>
      <c r="B10033" s="2" t="s">
        <v>142</v>
      </c>
      <c r="C10033" s="2" t="s">
        <v>48</v>
      </c>
      <c r="D10033" s="2" t="s">
        <v>12</v>
      </c>
      <c r="E10033" s="2" t="s">
        <v>74</v>
      </c>
      <c r="F10033" s="2" t="s">
        <v>977</v>
      </c>
      <c r="G10033" s="14" t="n">
        <v>12.5</v>
      </c>
      <c r="H10033" s="14" t="n">
        <v>12.85</v>
      </c>
      <c r="I10033" s="14" t="n">
        <v>12.5</v>
      </c>
      <c r="J10033" s="23" t="n">
        <f aca="false">IF(AND(E10033="Priority",ISNUMBER('Cost model'!N636)),'Cost model'!N636,'Cost model'!M636)</f>
        <v>40</v>
      </c>
      <c r="K10033" s="14" t="n">
        <f aca="false">J10033-H10033</f>
        <v>27.15</v>
      </c>
      <c r="L10033" s="14" t="n">
        <f aca="false">G10033-H10033</f>
        <v>-0.35</v>
      </c>
    </row>
    <row r="10034" customFormat="false" ht="15" hidden="false" customHeight="false" outlineLevel="0" collapsed="false">
      <c r="A10034" s="2" t="s">
        <v>158</v>
      </c>
      <c r="B10034" s="2" t="s">
        <v>158</v>
      </c>
      <c r="C10034" s="2" t="s">
        <v>49</v>
      </c>
      <c r="D10034" s="2" t="s">
        <v>12</v>
      </c>
      <c r="E10034" s="2" t="s">
        <v>74</v>
      </c>
      <c r="F10034" s="2" t="s">
        <v>977</v>
      </c>
      <c r="G10034" s="14" t="n">
        <v>19.5</v>
      </c>
      <c r="H10034" s="14" t="n">
        <v>25.39</v>
      </c>
      <c r="I10034" s="14" t="n">
        <v>19.5</v>
      </c>
      <c r="J10034" s="23" t="n">
        <f aca="false">IF(AND(E10034="Priority",ISNUMBER('Cost model'!N427)),'Cost model'!N427,'Cost model'!M427)</f>
        <v>28.5</v>
      </c>
      <c r="K10034" s="14" t="n">
        <f aca="false">J10034-H10034</f>
        <v>3.11</v>
      </c>
      <c r="L10034" s="14" t="n">
        <f aca="false">G10034-H10034</f>
        <v>-5.89</v>
      </c>
    </row>
    <row r="10035" customFormat="false" ht="15" hidden="false" customHeight="false" outlineLevel="0" collapsed="false">
      <c r="A10035" s="2" t="s">
        <v>205</v>
      </c>
      <c r="B10035" s="2" t="s">
        <v>205</v>
      </c>
      <c r="C10035" s="2" t="s">
        <v>48</v>
      </c>
      <c r="D10035" s="2" t="s">
        <v>13</v>
      </c>
      <c r="E10035" s="2" t="s">
        <v>74</v>
      </c>
      <c r="F10035" s="2" t="s">
        <v>977</v>
      </c>
      <c r="G10035" s="14" t="n">
        <v>24.5</v>
      </c>
      <c r="H10035" s="14" t="n">
        <v>52.98</v>
      </c>
      <c r="I10035" s="14" t="n">
        <v>24.5</v>
      </c>
      <c r="J10035" s="23" t="n">
        <f aca="false">IF(AND(E10035="Priority",ISNUMBER('Cost model'!N534)),'Cost model'!N534,'Cost model'!M534)</f>
        <v>85</v>
      </c>
      <c r="K10035" s="14" t="n">
        <f aca="false">J10035-H10035</f>
        <v>32.02</v>
      </c>
      <c r="L10035" s="14" t="n">
        <f aca="false">G10035-H10035</f>
        <v>-28.48</v>
      </c>
    </row>
    <row r="10036" customFormat="false" ht="15" hidden="false" customHeight="false" outlineLevel="0" collapsed="false">
      <c r="A10036" s="2" t="s">
        <v>142</v>
      </c>
      <c r="B10036" s="2" t="s">
        <v>221</v>
      </c>
      <c r="C10036" s="2" t="s">
        <v>49</v>
      </c>
      <c r="D10036" s="2" t="s">
        <v>12</v>
      </c>
      <c r="E10036" s="2" t="s">
        <v>74</v>
      </c>
      <c r="F10036" s="2" t="s">
        <v>976</v>
      </c>
      <c r="G10036" s="14" t="n">
        <v>19.5</v>
      </c>
      <c r="H10036" s="14" t="n">
        <v>52.29</v>
      </c>
      <c r="I10036" s="14" t="n">
        <v>24.5</v>
      </c>
      <c r="J10036" s="23" t="n">
        <f aca="false">IF(AND(E10036="Priority",ISNUMBER('Cost model'!N682)),'Cost model'!N682,'Cost model'!M682)</f>
        <v>65</v>
      </c>
      <c r="K10036" s="14" t="n">
        <f aca="false">J10036-H10036</f>
        <v>12.71</v>
      </c>
      <c r="L10036" s="14" t="n">
        <f aca="false">G10036-H10036</f>
        <v>-32.79</v>
      </c>
    </row>
    <row r="10037" customFormat="false" ht="15" hidden="false" customHeight="false" outlineLevel="0" collapsed="false">
      <c r="A10037" s="2" t="s">
        <v>174</v>
      </c>
      <c r="B10037" s="2" t="s">
        <v>174</v>
      </c>
      <c r="C10037" s="2" t="s">
        <v>47</v>
      </c>
      <c r="D10037" s="2" t="s">
        <v>10</v>
      </c>
      <c r="E10037" s="2" t="s">
        <v>74</v>
      </c>
      <c r="F10037" s="2" t="s">
        <v>977</v>
      </c>
      <c r="G10037" s="14" t="n">
        <v>9.5</v>
      </c>
      <c r="H10037" s="14" t="n">
        <v>6.82</v>
      </c>
      <c r="I10037" s="14" t="n">
        <v>9.5</v>
      </c>
      <c r="J10037" s="23" t="n">
        <f aca="false">IF(AND(E10037="Priority",ISNUMBER('Cost model'!N167)),'Cost model'!N167,'Cost model'!M167)</f>
        <v>8.5</v>
      </c>
      <c r="K10037" s="14" t="n">
        <f aca="false">J10037-H10037</f>
        <v>1.68</v>
      </c>
      <c r="L10037" s="14" t="n">
        <f aca="false">G10037-H10037</f>
        <v>2.68</v>
      </c>
    </row>
    <row r="10038" customFormat="false" ht="15" hidden="false" customHeight="false" outlineLevel="0" collapsed="false">
      <c r="A10038" s="2" t="s">
        <v>174</v>
      </c>
      <c r="B10038" s="2" t="s">
        <v>174</v>
      </c>
      <c r="C10038" s="2" t="s">
        <v>49</v>
      </c>
      <c r="D10038" s="2" t="s">
        <v>12</v>
      </c>
      <c r="E10038" s="2" t="s">
        <v>74</v>
      </c>
      <c r="F10038" s="2" t="s">
        <v>977</v>
      </c>
      <c r="G10038" s="14" t="n">
        <v>19.5</v>
      </c>
      <c r="H10038" s="14" t="n">
        <v>18.6</v>
      </c>
      <c r="I10038" s="14" t="n">
        <v>19.5</v>
      </c>
      <c r="J10038" s="23" t="n">
        <f aca="false">IF(AND(E10038="Priority",ISNUMBER('Cost model'!N172)),'Cost model'!N172,'Cost model'!M172)</f>
        <v>45</v>
      </c>
      <c r="K10038" s="14" t="n">
        <f aca="false">J10038-H10038</f>
        <v>26.4</v>
      </c>
      <c r="L10038" s="14" t="n">
        <f aca="false">G10038-H10038</f>
        <v>0.899999999999999</v>
      </c>
    </row>
    <row r="10039" customFormat="false" ht="15" hidden="false" customHeight="false" outlineLevel="0" collapsed="false">
      <c r="A10039" s="2" t="s">
        <v>124</v>
      </c>
      <c r="B10039" s="2" t="s">
        <v>124</v>
      </c>
      <c r="C10039" s="2" t="s">
        <v>48</v>
      </c>
      <c r="D10039" s="2" t="s">
        <v>12</v>
      </c>
      <c r="E10039" s="2" t="s">
        <v>74</v>
      </c>
      <c r="F10039" s="2" t="s">
        <v>977</v>
      </c>
      <c r="G10039" s="14" t="n">
        <v>12.5</v>
      </c>
      <c r="H10039" s="14" t="n">
        <v>36.01</v>
      </c>
      <c r="I10039" s="14" t="n">
        <v>12.5</v>
      </c>
      <c r="J10039" s="23" t="n">
        <f aca="false">IF(AND(E10039="Priority",ISNUMBER('Cost model'!N321)),'Cost model'!N321,'Cost model'!M321)</f>
        <v>40</v>
      </c>
      <c r="K10039" s="14" t="n">
        <f aca="false">J10039-H10039</f>
        <v>3.99</v>
      </c>
      <c r="L10039" s="14" t="n">
        <f aca="false">G10039-H10039</f>
        <v>-23.51</v>
      </c>
    </row>
    <row r="10040" customFormat="false" ht="15" hidden="false" customHeight="false" outlineLevel="0" collapsed="false">
      <c r="A10040" s="2" t="s">
        <v>124</v>
      </c>
      <c r="B10040" s="2" t="s">
        <v>174</v>
      </c>
      <c r="C10040" s="2" t="s">
        <v>48</v>
      </c>
      <c r="D10040" s="2" t="s">
        <v>12</v>
      </c>
      <c r="E10040" s="2" t="s">
        <v>74</v>
      </c>
      <c r="F10040" s="2" t="s">
        <v>976</v>
      </c>
      <c r="G10040" s="14" t="n">
        <v>12.5</v>
      </c>
      <c r="H10040" s="14" t="n">
        <v>16.13</v>
      </c>
      <c r="I10040" s="14" t="n">
        <v>19.5</v>
      </c>
      <c r="J10040" s="23" t="n">
        <f aca="false">IF(AND(E10040="Priority",ISNUMBER('Cost model'!N366)),'Cost model'!N366,'Cost model'!M366)</f>
        <v>55</v>
      </c>
      <c r="K10040" s="14" t="n">
        <f aca="false">J10040-H10040</f>
        <v>38.87</v>
      </c>
      <c r="L10040" s="14" t="n">
        <f aca="false">G10040-H10040</f>
        <v>-3.63</v>
      </c>
    </row>
    <row r="10041" customFormat="false" ht="15" hidden="false" customHeight="false" outlineLevel="0" collapsed="false">
      <c r="A10041" s="2" t="s">
        <v>142</v>
      </c>
      <c r="B10041" s="2" t="s">
        <v>142</v>
      </c>
      <c r="C10041" s="2" t="s">
        <v>47</v>
      </c>
      <c r="D10041" s="2" t="s">
        <v>12</v>
      </c>
      <c r="E10041" s="2" t="s">
        <v>74</v>
      </c>
      <c r="F10041" s="2" t="s">
        <v>977</v>
      </c>
      <c r="G10041" s="14" t="n">
        <v>9.5</v>
      </c>
      <c r="H10041" s="14" t="n">
        <v>9.31</v>
      </c>
      <c r="I10041" s="14" t="n">
        <v>9.5</v>
      </c>
      <c r="J10041" s="23" t="n">
        <f aca="false">IF(AND(E10041="Priority",ISNUMBER('Cost model'!N635)),'Cost model'!N635,'Cost model'!M635)</f>
        <v>30.5</v>
      </c>
      <c r="K10041" s="14" t="n">
        <f aca="false">J10041-H10041</f>
        <v>21.19</v>
      </c>
      <c r="L10041" s="14" t="n">
        <f aca="false">G10041-H10041</f>
        <v>0.19</v>
      </c>
    </row>
    <row r="10042" customFormat="false" ht="15" hidden="false" customHeight="false" outlineLevel="0" collapsed="false">
      <c r="A10042" s="2" t="s">
        <v>174</v>
      </c>
      <c r="B10042" s="2" t="s">
        <v>142</v>
      </c>
      <c r="C10042" s="2" t="s">
        <v>48</v>
      </c>
      <c r="D10042" s="2" t="s">
        <v>12</v>
      </c>
      <c r="E10042" s="2" t="s">
        <v>83</v>
      </c>
      <c r="F10042" s="2" t="s">
        <v>976</v>
      </c>
      <c r="G10042" s="14" t="n">
        <v>19.5</v>
      </c>
      <c r="H10042" s="14" t="n">
        <v>17.73</v>
      </c>
      <c r="I10042" s="14" t="n">
        <v>19.5</v>
      </c>
      <c r="J10042" s="23" t="n">
        <f aca="false">IF(AND(E10042="Priority",ISNUMBER('Cost model'!N126)),'Cost model'!N126,'Cost model'!M126)</f>
        <v>60</v>
      </c>
      <c r="K10042" s="14" t="n">
        <f aca="false">J10042-H10042</f>
        <v>42.27</v>
      </c>
      <c r="L10042" s="14" t="n">
        <f aca="false">G10042-H10042</f>
        <v>1.77</v>
      </c>
    </row>
    <row r="10043" customFormat="false" ht="15" hidden="false" customHeight="false" outlineLevel="0" collapsed="false">
      <c r="A10043" s="2" t="s">
        <v>158</v>
      </c>
      <c r="B10043" s="2" t="s">
        <v>142</v>
      </c>
      <c r="C10043" s="2" t="s">
        <v>47</v>
      </c>
      <c r="D10043" s="2" t="s">
        <v>12</v>
      </c>
      <c r="E10043" s="2" t="s">
        <v>74</v>
      </c>
      <c r="F10043" s="2" t="s">
        <v>976</v>
      </c>
      <c r="G10043" s="14" t="n">
        <v>19.5</v>
      </c>
      <c r="H10043" s="14" t="n">
        <v>41.92</v>
      </c>
      <c r="I10043" s="14" t="n">
        <v>19.5</v>
      </c>
      <c r="J10043" s="23" t="n">
        <f aca="false">IF(AND(E10043="Priority",ISNUMBER('Cost model'!N440)),'Cost model'!N440,'Cost model'!M440)</f>
        <v>45</v>
      </c>
      <c r="K10043" s="14" t="n">
        <f aca="false">J10043-H10043</f>
        <v>3.08</v>
      </c>
      <c r="L10043" s="14" t="n">
        <f aca="false">G10043-H10043</f>
        <v>-22.42</v>
      </c>
    </row>
    <row r="10044" customFormat="false" ht="15" hidden="false" customHeight="false" outlineLevel="0" collapsed="false">
      <c r="A10044" s="2" t="s">
        <v>221</v>
      </c>
      <c r="B10044" s="2" t="s">
        <v>221</v>
      </c>
      <c r="C10044" s="2" t="s">
        <v>47</v>
      </c>
      <c r="D10044" s="2" t="s">
        <v>10</v>
      </c>
      <c r="E10044" s="2" t="s">
        <v>74</v>
      </c>
      <c r="F10044" s="2" t="s">
        <v>977</v>
      </c>
      <c r="G10044" s="14" t="n">
        <v>9.5</v>
      </c>
      <c r="H10044" s="14" t="n">
        <v>6.91</v>
      </c>
      <c r="I10044" s="14" t="n">
        <v>9.5</v>
      </c>
      <c r="J10044" s="23" t="n">
        <f aca="false">IF(AND(E10044="Priority",ISNUMBER('Cost model'!N737)),'Cost model'!N737,'Cost model'!M737)</f>
        <v>8.5</v>
      </c>
      <c r="K10044" s="14" t="n">
        <f aca="false">J10044-H10044</f>
        <v>1.59</v>
      </c>
      <c r="L10044" s="14" t="n">
        <f aca="false">G10044-H10044</f>
        <v>2.59</v>
      </c>
    </row>
    <row r="10045" customFormat="false" ht="15" hidden="false" customHeight="false" outlineLevel="0" collapsed="false">
      <c r="A10045" s="2" t="s">
        <v>142</v>
      </c>
      <c r="B10045" s="2" t="s">
        <v>142</v>
      </c>
      <c r="C10045" s="2" t="s">
        <v>48</v>
      </c>
      <c r="D10045" s="2" t="s">
        <v>12</v>
      </c>
      <c r="E10045" s="2" t="s">
        <v>74</v>
      </c>
      <c r="F10045" s="2" t="s">
        <v>977</v>
      </c>
      <c r="G10045" s="14" t="n">
        <v>9.5</v>
      </c>
      <c r="H10045" s="14" t="n">
        <v>10.53</v>
      </c>
      <c r="I10045" s="14" t="n">
        <v>12.5</v>
      </c>
      <c r="J10045" s="23" t="n">
        <f aca="false">IF(AND(E10045="Priority",ISNUMBER('Cost model'!N636)),'Cost model'!N636,'Cost model'!M636)</f>
        <v>40</v>
      </c>
      <c r="K10045" s="14" t="n">
        <f aca="false">J10045-H10045</f>
        <v>29.47</v>
      </c>
      <c r="L10045" s="14" t="n">
        <f aca="false">G10045-H10045</f>
        <v>-1.03</v>
      </c>
    </row>
    <row r="10046" customFormat="false" ht="15" hidden="false" customHeight="false" outlineLevel="0" collapsed="false">
      <c r="A10046" s="2" t="s">
        <v>142</v>
      </c>
      <c r="B10046" s="2" t="s">
        <v>158</v>
      </c>
      <c r="C10046" s="2" t="s">
        <v>49</v>
      </c>
      <c r="D10046" s="2" t="s">
        <v>12</v>
      </c>
      <c r="E10046" s="2" t="s">
        <v>74</v>
      </c>
      <c r="F10046" s="2" t="s">
        <v>976</v>
      </c>
      <c r="G10046" s="14" t="n">
        <v>29.5</v>
      </c>
      <c r="H10046" s="14" t="n">
        <v>55.28</v>
      </c>
      <c r="I10046" s="14" t="n">
        <v>19.5</v>
      </c>
      <c r="J10046" s="23" t="n">
        <f aca="false">IF(AND(E10046="Priority",ISNUMBER('Cost model'!N652)),'Cost model'!N652,'Cost model'!M652)</f>
        <v>55</v>
      </c>
      <c r="K10046" s="14" t="n">
        <f aca="false">J10046-H10046</f>
        <v>-0.280000000000001</v>
      </c>
      <c r="L10046" s="14" t="n">
        <f aca="false">G10046-H10046</f>
        <v>-25.78</v>
      </c>
    </row>
    <row r="10047" customFormat="false" ht="15" hidden="false" customHeight="false" outlineLevel="0" collapsed="false">
      <c r="A10047" s="2" t="s">
        <v>221</v>
      </c>
      <c r="B10047" s="2" t="s">
        <v>221</v>
      </c>
      <c r="C10047" s="2" t="s">
        <v>47</v>
      </c>
      <c r="D10047" s="2" t="s">
        <v>12</v>
      </c>
      <c r="E10047" s="2" t="s">
        <v>74</v>
      </c>
      <c r="F10047" s="2" t="s">
        <v>977</v>
      </c>
      <c r="G10047" s="14" t="n">
        <v>9.5</v>
      </c>
      <c r="H10047" s="14" t="n">
        <v>28.21</v>
      </c>
      <c r="I10047" s="14" t="n">
        <v>9.5</v>
      </c>
      <c r="J10047" s="23" t="n">
        <f aca="false">IF(AND(E10047="Priority",ISNUMBER('Cost model'!N740)),'Cost model'!N740,'Cost model'!M740)</f>
        <v>22.5</v>
      </c>
      <c r="K10047" s="14" t="n">
        <f aca="false">J10047-H10047</f>
        <v>-5.71</v>
      </c>
      <c r="L10047" s="14" t="n">
        <f aca="false">G10047-H10047</f>
        <v>-18.71</v>
      </c>
    </row>
    <row r="10048" customFormat="false" ht="15" hidden="false" customHeight="false" outlineLevel="0" collapsed="false">
      <c r="A10048" s="2" t="s">
        <v>174</v>
      </c>
      <c r="B10048" s="2" t="s">
        <v>174</v>
      </c>
      <c r="C10048" s="2" t="s">
        <v>47</v>
      </c>
      <c r="D10048" s="2" t="s">
        <v>10</v>
      </c>
      <c r="E10048" s="2" t="s">
        <v>74</v>
      </c>
      <c r="F10048" s="2" t="s">
        <v>977</v>
      </c>
      <c r="G10048" s="14" t="n">
        <v>9.5</v>
      </c>
      <c r="H10048" s="14" t="n">
        <v>7.62</v>
      </c>
      <c r="I10048" s="14" t="n">
        <v>9.5</v>
      </c>
      <c r="J10048" s="23" t="n">
        <f aca="false">IF(AND(E10048="Priority",ISNUMBER('Cost model'!N167)),'Cost model'!N167,'Cost model'!M167)</f>
        <v>8.5</v>
      </c>
      <c r="K10048" s="14" t="n">
        <f aca="false">J10048-H10048</f>
        <v>0.88</v>
      </c>
      <c r="L10048" s="14" t="n">
        <f aca="false">G10048-H10048</f>
        <v>1.88</v>
      </c>
    </row>
    <row r="10049" customFormat="false" ht="15" hidden="false" customHeight="false" outlineLevel="0" collapsed="false">
      <c r="A10049" s="2" t="s">
        <v>174</v>
      </c>
      <c r="B10049" s="2" t="s">
        <v>174</v>
      </c>
      <c r="C10049" s="2" t="s">
        <v>47</v>
      </c>
      <c r="D10049" s="2" t="s">
        <v>12</v>
      </c>
      <c r="E10049" s="2" t="s">
        <v>74</v>
      </c>
      <c r="F10049" s="2" t="s">
        <v>977</v>
      </c>
      <c r="G10049" s="14" t="n">
        <v>9.5</v>
      </c>
      <c r="H10049" s="14" t="n">
        <v>41.92</v>
      </c>
      <c r="I10049" s="14" t="n">
        <v>9.5</v>
      </c>
      <c r="J10049" s="23" t="n">
        <f aca="false">IF(AND(E10049="Priority",ISNUMBER('Cost model'!N170)),'Cost model'!N170,'Cost model'!M170)</f>
        <v>25.5</v>
      </c>
      <c r="K10049" s="14" t="n">
        <f aca="false">J10049-H10049</f>
        <v>-16.42</v>
      </c>
      <c r="L10049" s="14" t="n">
        <f aca="false">G10049-H10049</f>
        <v>-32.42</v>
      </c>
    </row>
    <row r="10050" customFormat="false" ht="15" hidden="false" customHeight="false" outlineLevel="0" collapsed="false">
      <c r="A10050" s="2" t="s">
        <v>124</v>
      </c>
      <c r="B10050" s="2" t="s">
        <v>124</v>
      </c>
      <c r="C10050" s="2" t="s">
        <v>49</v>
      </c>
      <c r="D10050" s="2" t="s">
        <v>10</v>
      </c>
      <c r="E10050" s="2" t="s">
        <v>83</v>
      </c>
      <c r="F10050" s="2" t="s">
        <v>977</v>
      </c>
      <c r="G10050" s="14" t="n">
        <v>24.5</v>
      </c>
      <c r="H10050" s="14" t="n">
        <v>25.42</v>
      </c>
      <c r="I10050" s="14" t="n">
        <v>24.5</v>
      </c>
      <c r="J10050" s="23" t="n">
        <f aca="false">IF(AND(E10050="Priority",ISNUMBER('Cost model'!N319)),'Cost model'!N319,'Cost model'!M319)</f>
        <v>22.5</v>
      </c>
      <c r="K10050" s="14" t="n">
        <f aca="false">J10050-H10050</f>
        <v>-2.92</v>
      </c>
      <c r="L10050" s="14" t="n">
        <f aca="false">G10050-H10050</f>
        <v>-0.920000000000002</v>
      </c>
    </row>
    <row r="10051" customFormat="false" ht="15" hidden="false" customHeight="false" outlineLevel="0" collapsed="false">
      <c r="A10051" s="2" t="s">
        <v>124</v>
      </c>
      <c r="B10051" s="2" t="s">
        <v>174</v>
      </c>
      <c r="C10051" s="2" t="s">
        <v>49</v>
      </c>
      <c r="D10051" s="2" t="s">
        <v>12</v>
      </c>
      <c r="E10051" s="2" t="s">
        <v>74</v>
      </c>
      <c r="F10051" s="2" t="s">
        <v>976</v>
      </c>
      <c r="G10051" s="14" t="n">
        <v>19.5</v>
      </c>
      <c r="H10051" s="14" t="n">
        <v>77.58</v>
      </c>
      <c r="I10051" s="14" t="n">
        <v>19.5</v>
      </c>
      <c r="J10051" s="23" t="n">
        <f aca="false">IF(AND(E10051="Priority",ISNUMBER('Cost model'!N367)),'Cost model'!N367,'Cost model'!M367)</f>
        <v>60</v>
      </c>
      <c r="K10051" s="14" t="n">
        <f aca="false">J10051-H10051</f>
        <v>-17.58</v>
      </c>
      <c r="L10051" s="14" t="n">
        <f aca="false">G10051-H10051</f>
        <v>-58.08</v>
      </c>
    </row>
    <row r="10052" customFormat="false" ht="15" hidden="false" customHeight="false" outlineLevel="0" collapsed="false">
      <c r="A10052" s="2" t="s">
        <v>142</v>
      </c>
      <c r="B10052" s="2" t="s">
        <v>142</v>
      </c>
      <c r="C10052" s="2" t="s">
        <v>49</v>
      </c>
      <c r="D10052" s="2" t="s">
        <v>10</v>
      </c>
      <c r="E10052" s="2" t="s">
        <v>74</v>
      </c>
      <c r="F10052" s="2" t="s">
        <v>977</v>
      </c>
      <c r="G10052" s="14" t="n">
        <v>17.5</v>
      </c>
      <c r="H10052" s="14" t="n">
        <v>14.1</v>
      </c>
      <c r="I10052" s="14" t="n">
        <v>17.5</v>
      </c>
      <c r="J10052" s="23" t="n">
        <f aca="false">IF(AND(E10052="Priority",ISNUMBER('Cost model'!N634)),'Cost model'!N634,'Cost model'!M634)</f>
        <v>15.5</v>
      </c>
      <c r="K10052" s="14" t="n">
        <f aca="false">J10052-H10052</f>
        <v>1.4</v>
      </c>
      <c r="L10052" s="14" t="n">
        <f aca="false">G10052-H10052</f>
        <v>3.4</v>
      </c>
    </row>
    <row r="10053" customFormat="false" ht="15" hidden="false" customHeight="false" outlineLevel="0" collapsed="false">
      <c r="A10053" s="2" t="s">
        <v>142</v>
      </c>
      <c r="B10053" s="2" t="s">
        <v>142</v>
      </c>
      <c r="C10053" s="2" t="s">
        <v>47</v>
      </c>
      <c r="D10053" s="2" t="s">
        <v>10</v>
      </c>
      <c r="E10053" s="2" t="s">
        <v>74</v>
      </c>
      <c r="F10053" s="2" t="s">
        <v>977</v>
      </c>
      <c r="G10053" s="14" t="n">
        <v>9.5</v>
      </c>
      <c r="H10053" s="14" t="n">
        <v>67.3</v>
      </c>
      <c r="I10053" s="14" t="n">
        <v>9.5</v>
      </c>
      <c r="J10053" s="23" t="n">
        <f aca="false">IF(AND(E10053="Priority",ISNUMBER('Cost model'!N632)),'Cost model'!N632,'Cost model'!M632)</f>
        <v>9.5</v>
      </c>
      <c r="K10053" s="14" t="n">
        <f aca="false">J10053-H10053</f>
        <v>-57.8</v>
      </c>
      <c r="L10053" s="14" t="n">
        <f aca="false">G10053-H10053</f>
        <v>-57.8</v>
      </c>
    </row>
    <row r="10054" customFormat="false" ht="15" hidden="false" customHeight="false" outlineLevel="0" collapsed="false">
      <c r="A10054" s="2" t="s">
        <v>174</v>
      </c>
      <c r="B10054" s="2" t="s">
        <v>124</v>
      </c>
      <c r="C10054" s="2" t="s">
        <v>48</v>
      </c>
      <c r="D10054" s="2" t="s">
        <v>12</v>
      </c>
      <c r="E10054" s="2" t="s">
        <v>83</v>
      </c>
      <c r="F10054" s="2" t="s">
        <v>976</v>
      </c>
      <c r="G10054" s="14" t="n">
        <v>19.5</v>
      </c>
      <c r="H10054" s="14" t="n">
        <v>46.28</v>
      </c>
      <c r="I10054" s="14" t="n">
        <v>19.5</v>
      </c>
      <c r="J10054" s="23" t="n">
        <f aca="false">IF(AND(E10054="Priority",ISNUMBER('Cost model'!N111)),'Cost model'!N111,'Cost model'!M111)</f>
        <v>60</v>
      </c>
      <c r="K10054" s="14" t="n">
        <f aca="false">J10054-H10054</f>
        <v>13.72</v>
      </c>
      <c r="L10054" s="14" t="n">
        <f aca="false">G10054-H10054</f>
        <v>-26.78</v>
      </c>
    </row>
    <row r="10055" customFormat="false" ht="15" hidden="false" customHeight="false" outlineLevel="0" collapsed="false">
      <c r="A10055" s="2" t="s">
        <v>142</v>
      </c>
      <c r="B10055" s="2" t="s">
        <v>142</v>
      </c>
      <c r="C10055" s="2" t="s">
        <v>48</v>
      </c>
      <c r="D10055" s="2" t="s">
        <v>10</v>
      </c>
      <c r="E10055" s="2" t="s">
        <v>74</v>
      </c>
      <c r="F10055" s="2" t="s">
        <v>977</v>
      </c>
      <c r="G10055" s="14" t="n">
        <v>12.5</v>
      </c>
      <c r="H10055" s="14" t="n">
        <v>15.25</v>
      </c>
      <c r="I10055" s="14" t="n">
        <v>12.5</v>
      </c>
      <c r="J10055" s="23" t="n">
        <f aca="false">IF(AND(E10055="Priority",ISNUMBER('Cost model'!N633)),'Cost model'!N633,'Cost model'!M633)</f>
        <v>11.5</v>
      </c>
      <c r="K10055" s="14" t="n">
        <f aca="false">J10055-H10055</f>
        <v>-3.75</v>
      </c>
      <c r="L10055" s="14" t="n">
        <f aca="false">G10055-H10055</f>
        <v>-2.75</v>
      </c>
    </row>
    <row r="10056" customFormat="false" ht="15" hidden="false" customHeight="false" outlineLevel="0" collapsed="false">
      <c r="A10056" s="2" t="s">
        <v>174</v>
      </c>
      <c r="B10056" s="2" t="s">
        <v>174</v>
      </c>
      <c r="C10056" s="2" t="s">
        <v>48</v>
      </c>
      <c r="D10056" s="2" t="s">
        <v>10</v>
      </c>
      <c r="E10056" s="2" t="s">
        <v>74</v>
      </c>
      <c r="F10056" s="2" t="s">
        <v>977</v>
      </c>
      <c r="G10056" s="14" t="n">
        <v>12.5</v>
      </c>
      <c r="H10056" s="14" t="n">
        <v>9.06</v>
      </c>
      <c r="I10056" s="14" t="n">
        <v>12.5</v>
      </c>
      <c r="J10056" s="23" t="n">
        <f aca="false">IF(AND(E10056="Priority",ISNUMBER('Cost model'!N168)),'Cost model'!N168,'Cost model'!M168)</f>
        <v>13.5</v>
      </c>
      <c r="K10056" s="14" t="n">
        <f aca="false">J10056-H10056</f>
        <v>4.44</v>
      </c>
      <c r="L10056" s="14" t="n">
        <f aca="false">G10056-H10056</f>
        <v>3.44</v>
      </c>
    </row>
    <row r="10057" customFormat="false" ht="15" hidden="false" customHeight="false" outlineLevel="0" collapsed="false">
      <c r="A10057" s="2" t="s">
        <v>124</v>
      </c>
      <c r="B10057" s="2" t="s">
        <v>142</v>
      </c>
      <c r="C10057" s="2" t="s">
        <v>48</v>
      </c>
      <c r="D10057" s="2" t="s">
        <v>10</v>
      </c>
      <c r="E10057" s="2" t="s">
        <v>74</v>
      </c>
      <c r="F10057" s="2" t="s">
        <v>976</v>
      </c>
      <c r="G10057" s="14" t="n">
        <v>12.5</v>
      </c>
      <c r="H10057" s="14" t="n">
        <v>18.62</v>
      </c>
      <c r="I10057" s="14" t="n">
        <v>14.5</v>
      </c>
      <c r="J10057" s="23" t="n">
        <f aca="false">IF(AND(E10057="Priority",ISNUMBER('Cost model'!N333)),'Cost model'!N333,'Cost model'!M333)</f>
        <v>18.5</v>
      </c>
      <c r="K10057" s="14" t="n">
        <f aca="false">J10057-H10057</f>
        <v>-0.120000000000001</v>
      </c>
      <c r="L10057" s="14" t="n">
        <f aca="false">G10057-H10057</f>
        <v>-6.12</v>
      </c>
    </row>
    <row r="10058" customFormat="false" ht="15" hidden="false" customHeight="false" outlineLevel="0" collapsed="false">
      <c r="A10058" s="2" t="s">
        <v>142</v>
      </c>
      <c r="B10058" s="2" t="s">
        <v>142</v>
      </c>
      <c r="C10058" s="2" t="s">
        <v>48</v>
      </c>
      <c r="D10058" s="2" t="s">
        <v>10</v>
      </c>
      <c r="E10058" s="2" t="s">
        <v>74</v>
      </c>
      <c r="F10058" s="2" t="s">
        <v>977</v>
      </c>
      <c r="G10058" s="14" t="n">
        <v>12.5</v>
      </c>
      <c r="H10058" s="14" t="n">
        <v>41.92</v>
      </c>
      <c r="I10058" s="14" t="n">
        <v>12.5</v>
      </c>
      <c r="J10058" s="23" t="n">
        <f aca="false">IF(AND(E10058="Priority",ISNUMBER('Cost model'!N633)),'Cost model'!N633,'Cost model'!M633)</f>
        <v>11.5</v>
      </c>
      <c r="K10058" s="14" t="n">
        <f aca="false">J10058-H10058</f>
        <v>-30.42</v>
      </c>
      <c r="L10058" s="14" t="n">
        <f aca="false">G10058-H10058</f>
        <v>-29.42</v>
      </c>
    </row>
    <row r="10059" customFormat="false" ht="15" hidden="false" customHeight="false" outlineLevel="0" collapsed="false">
      <c r="A10059" s="2" t="s">
        <v>174</v>
      </c>
      <c r="B10059" s="2" t="s">
        <v>174</v>
      </c>
      <c r="C10059" s="2" t="s">
        <v>47</v>
      </c>
      <c r="D10059" s="2" t="s">
        <v>10</v>
      </c>
      <c r="E10059" s="2" t="s">
        <v>74</v>
      </c>
      <c r="F10059" s="2" t="s">
        <v>977</v>
      </c>
      <c r="G10059" s="14" t="n">
        <v>9.5</v>
      </c>
      <c r="H10059" s="14" t="n">
        <v>9.67</v>
      </c>
      <c r="I10059" s="14" t="n">
        <v>9.5</v>
      </c>
      <c r="J10059" s="23" t="n">
        <f aca="false">IF(AND(E10059="Priority",ISNUMBER('Cost model'!N167)),'Cost model'!N167,'Cost model'!M167)</f>
        <v>8.5</v>
      </c>
      <c r="K10059" s="14" t="n">
        <f aca="false">J10059-H10059</f>
        <v>-1.17</v>
      </c>
      <c r="L10059" s="14" t="n">
        <f aca="false">G10059-H10059</f>
        <v>-0.17</v>
      </c>
    </row>
    <row r="10060" customFormat="false" ht="15" hidden="false" customHeight="false" outlineLevel="0" collapsed="false">
      <c r="A10060" s="2" t="s">
        <v>174</v>
      </c>
      <c r="B10060" s="2" t="s">
        <v>174</v>
      </c>
      <c r="C10060" s="2" t="s">
        <v>49</v>
      </c>
      <c r="D10060" s="2" t="s">
        <v>12</v>
      </c>
      <c r="E10060" s="2" t="s">
        <v>83</v>
      </c>
      <c r="F10060" s="2" t="s">
        <v>977</v>
      </c>
      <c r="G10060" s="14" t="n">
        <v>29.5</v>
      </c>
      <c r="H10060" s="14" t="n">
        <v>67.69</v>
      </c>
      <c r="I10060" s="14" t="n">
        <v>29.5</v>
      </c>
      <c r="J10060" s="23" t="n">
        <f aca="false">IF(AND(E10060="Priority",ISNUMBER('Cost model'!N172)),'Cost model'!N172,'Cost model'!M172)</f>
        <v>60</v>
      </c>
      <c r="K10060" s="14" t="n">
        <f aca="false">J10060-H10060</f>
        <v>-7.69</v>
      </c>
      <c r="L10060" s="14" t="n">
        <f aca="false">G10060-H10060</f>
        <v>-38.19</v>
      </c>
    </row>
    <row r="10061" customFormat="false" ht="15" hidden="false" customHeight="false" outlineLevel="0" collapsed="false">
      <c r="A10061" s="2" t="s">
        <v>142</v>
      </c>
      <c r="B10061" s="2" t="s">
        <v>142</v>
      </c>
      <c r="C10061" s="2" t="s">
        <v>48</v>
      </c>
      <c r="D10061" s="2" t="s">
        <v>12</v>
      </c>
      <c r="E10061" s="2" t="s">
        <v>74</v>
      </c>
      <c r="F10061" s="2" t="s">
        <v>977</v>
      </c>
      <c r="G10061" s="14" t="n">
        <v>12.5</v>
      </c>
      <c r="H10061" s="14" t="n">
        <v>43.99</v>
      </c>
      <c r="I10061" s="14" t="n">
        <v>12.5</v>
      </c>
      <c r="J10061" s="23" t="n">
        <f aca="false">IF(AND(E10061="Priority",ISNUMBER('Cost model'!N636)),'Cost model'!N636,'Cost model'!M636)</f>
        <v>40</v>
      </c>
      <c r="K10061" s="14" t="n">
        <f aca="false">J10061-H10061</f>
        <v>-3.99</v>
      </c>
      <c r="L10061" s="14" t="n">
        <f aca="false">G10061-H10061</f>
        <v>-31.49</v>
      </c>
    </row>
    <row r="10062" customFormat="false" ht="15" hidden="false" customHeight="false" outlineLevel="0" collapsed="false">
      <c r="A10062" s="2" t="s">
        <v>174</v>
      </c>
      <c r="B10062" s="2" t="s">
        <v>124</v>
      </c>
      <c r="C10062" s="2" t="s">
        <v>47</v>
      </c>
      <c r="D10062" s="2" t="s">
        <v>14</v>
      </c>
      <c r="E10062" s="2" t="s">
        <v>74</v>
      </c>
      <c r="F10062" s="2" t="s">
        <v>976</v>
      </c>
      <c r="G10062" s="14" t="n">
        <v>25</v>
      </c>
      <c r="H10062" s="14" t="n">
        <v>165.64</v>
      </c>
      <c r="I10062" s="14" t="n">
        <v>25</v>
      </c>
      <c r="J10062" s="23" t="n">
        <f aca="false">IF(AND(E10062="Priority",ISNUMBER('Cost model'!N116)),'Cost model'!N116,'Cost model'!M116)</f>
        <v>120</v>
      </c>
      <c r="K10062" s="14" t="n">
        <f aca="false">J10062-H10062</f>
        <v>-45.64</v>
      </c>
      <c r="L10062" s="14" t="n">
        <f aca="false">G10062-H10062</f>
        <v>-140.64</v>
      </c>
    </row>
    <row r="10063" customFormat="false" ht="15" hidden="false" customHeight="false" outlineLevel="0" collapsed="false">
      <c r="A10063" s="2" t="s">
        <v>174</v>
      </c>
      <c r="B10063" s="2" t="s">
        <v>174</v>
      </c>
      <c r="C10063" s="2" t="s">
        <v>47</v>
      </c>
      <c r="D10063" s="2" t="s">
        <v>10</v>
      </c>
      <c r="E10063" s="2" t="s">
        <v>74</v>
      </c>
      <c r="F10063" s="2" t="s">
        <v>977</v>
      </c>
      <c r="G10063" s="14" t="n">
        <v>9.5</v>
      </c>
      <c r="H10063" s="14" t="n">
        <v>8.04</v>
      </c>
      <c r="I10063" s="14" t="n">
        <v>9.5</v>
      </c>
      <c r="J10063" s="23" t="n">
        <f aca="false">IF(AND(E10063="Priority",ISNUMBER('Cost model'!N167)),'Cost model'!N167,'Cost model'!M167)</f>
        <v>8.5</v>
      </c>
      <c r="K10063" s="14" t="n">
        <f aca="false">J10063-H10063</f>
        <v>0.460000000000001</v>
      </c>
      <c r="L10063" s="14" t="n">
        <f aca="false">G10063-H10063</f>
        <v>1.46</v>
      </c>
    </row>
    <row r="10064" customFormat="false" ht="15" hidden="false" customHeight="false" outlineLevel="0" collapsed="false">
      <c r="A10064" s="2" t="s">
        <v>174</v>
      </c>
      <c r="B10064" s="2" t="s">
        <v>142</v>
      </c>
      <c r="C10064" s="2" t="s">
        <v>48</v>
      </c>
      <c r="D10064" s="2" t="s">
        <v>12</v>
      </c>
      <c r="E10064" s="2" t="s">
        <v>83</v>
      </c>
      <c r="F10064" s="2" t="s">
        <v>976</v>
      </c>
      <c r="G10064" s="14" t="n">
        <v>19.5</v>
      </c>
      <c r="H10064" s="14" t="n">
        <v>44.04</v>
      </c>
      <c r="I10064" s="14" t="n">
        <v>19.5</v>
      </c>
      <c r="J10064" s="23" t="n">
        <f aca="false">IF(AND(E10064="Priority",ISNUMBER('Cost model'!N126)),'Cost model'!N126,'Cost model'!M126)</f>
        <v>60</v>
      </c>
      <c r="K10064" s="14" t="n">
        <f aca="false">J10064-H10064</f>
        <v>15.96</v>
      </c>
      <c r="L10064" s="14" t="n">
        <f aca="false">G10064-H10064</f>
        <v>-24.54</v>
      </c>
    </row>
    <row r="10065" customFormat="false" ht="15" hidden="false" customHeight="false" outlineLevel="0" collapsed="false">
      <c r="A10065" s="2" t="s">
        <v>124</v>
      </c>
      <c r="B10065" s="2" t="s">
        <v>124</v>
      </c>
      <c r="C10065" s="2" t="s">
        <v>47</v>
      </c>
      <c r="D10065" s="2" t="s">
        <v>10</v>
      </c>
      <c r="E10065" s="2" t="s">
        <v>74</v>
      </c>
      <c r="F10065" s="2" t="s">
        <v>977</v>
      </c>
      <c r="G10065" s="14" t="n">
        <v>9.5</v>
      </c>
      <c r="H10065" s="14" t="n">
        <v>7.62</v>
      </c>
      <c r="I10065" s="14" t="n">
        <v>9.5</v>
      </c>
      <c r="J10065" s="23" t="n">
        <f aca="false">IF(AND(E10065="Priority",ISNUMBER('Cost model'!N317)),'Cost model'!N317,'Cost model'!M317)</f>
        <v>10.5</v>
      </c>
      <c r="K10065" s="14" t="n">
        <f aca="false">J10065-H10065</f>
        <v>2.88</v>
      </c>
      <c r="L10065" s="14" t="n">
        <f aca="false">G10065-H10065</f>
        <v>1.88</v>
      </c>
    </row>
    <row r="10066" customFormat="false" ht="15" hidden="false" customHeight="false" outlineLevel="0" collapsed="false">
      <c r="A10066" s="2" t="s">
        <v>205</v>
      </c>
      <c r="B10066" s="2" t="s">
        <v>142</v>
      </c>
      <c r="C10066" s="2" t="s">
        <v>48</v>
      </c>
      <c r="D10066" s="2" t="s">
        <v>12</v>
      </c>
      <c r="E10066" s="2" t="s">
        <v>83</v>
      </c>
      <c r="F10066" s="2" t="s">
        <v>976</v>
      </c>
      <c r="G10066" s="14" t="n">
        <v>24.5</v>
      </c>
      <c r="H10066" s="14" t="n">
        <v>95.7</v>
      </c>
      <c r="I10066" s="14" t="n">
        <v>24.5</v>
      </c>
      <c r="J10066" s="23" t="n">
        <f aca="false">IF(AND(E10066="Priority",ISNUMBER('Cost model'!N546)),'Cost model'!N546,'Cost model'!M546)</f>
        <v>80</v>
      </c>
      <c r="K10066" s="14" t="n">
        <f aca="false">J10066-H10066</f>
        <v>-15.7</v>
      </c>
      <c r="L10066" s="14" t="n">
        <f aca="false">G10066-H10066</f>
        <v>-71.2</v>
      </c>
    </row>
    <row r="10067" customFormat="false" ht="15" hidden="false" customHeight="false" outlineLevel="0" collapsed="false">
      <c r="A10067" s="2" t="s">
        <v>174</v>
      </c>
      <c r="B10067" s="2" t="s">
        <v>174</v>
      </c>
      <c r="C10067" s="2" t="s">
        <v>48</v>
      </c>
      <c r="D10067" s="2" t="s">
        <v>15</v>
      </c>
      <c r="E10067" s="2" t="s">
        <v>74</v>
      </c>
      <c r="F10067" s="2" t="s">
        <v>977</v>
      </c>
      <c r="G10067" s="14" t="n">
        <v>85</v>
      </c>
      <c r="H10067" s="14" t="n">
        <v>236.83</v>
      </c>
      <c r="I10067" s="14" t="n">
        <v>85</v>
      </c>
      <c r="J10067" s="23" t="n">
        <f aca="false">IF(AND(E10067="Priority",ISNUMBER('Cost model'!N180)),'Cost model'!N180,'Cost model'!M180)</f>
        <v>150</v>
      </c>
      <c r="K10067" s="14" t="n">
        <f aca="false">J10067-H10067</f>
        <v>-86.83</v>
      </c>
      <c r="L10067" s="14" t="n">
        <f aca="false">G10067-H10067</f>
        <v>-151.83</v>
      </c>
    </row>
    <row r="10068" customFormat="false" ht="15" hidden="false" customHeight="false" outlineLevel="0" collapsed="false">
      <c r="A10068" s="2" t="s">
        <v>142</v>
      </c>
      <c r="B10068" s="2" t="s">
        <v>142</v>
      </c>
      <c r="C10068" s="2" t="s">
        <v>48</v>
      </c>
      <c r="D10068" s="2" t="s">
        <v>12</v>
      </c>
      <c r="E10068" s="2" t="s">
        <v>74</v>
      </c>
      <c r="F10068" s="2" t="s">
        <v>977</v>
      </c>
      <c r="G10068" s="14" t="n">
        <v>12.5</v>
      </c>
      <c r="H10068" s="14" t="n">
        <v>34.71</v>
      </c>
      <c r="I10068" s="14" t="n">
        <v>12.5</v>
      </c>
      <c r="J10068" s="23" t="n">
        <f aca="false">IF(AND(E10068="Priority",ISNUMBER('Cost model'!N636)),'Cost model'!N636,'Cost model'!M636)</f>
        <v>40</v>
      </c>
      <c r="K10068" s="14" t="n">
        <f aca="false">J10068-H10068</f>
        <v>5.29</v>
      </c>
      <c r="L10068" s="14" t="n">
        <f aca="false">G10068-H10068</f>
        <v>-22.21</v>
      </c>
    </row>
    <row r="10069" customFormat="false" ht="15" hidden="false" customHeight="false" outlineLevel="0" collapsed="false">
      <c r="A10069" s="2" t="s">
        <v>221</v>
      </c>
      <c r="B10069" s="2" t="s">
        <v>158</v>
      </c>
      <c r="C10069" s="2" t="s">
        <v>49</v>
      </c>
      <c r="D10069" s="2" t="s">
        <v>10</v>
      </c>
      <c r="E10069" s="2" t="s">
        <v>74</v>
      </c>
      <c r="F10069" s="2" t="s">
        <v>976</v>
      </c>
      <c r="G10069" s="14" t="n">
        <v>24.5</v>
      </c>
      <c r="H10069" s="14" t="n">
        <v>15.07</v>
      </c>
      <c r="I10069" s="14" t="n">
        <v>17.5</v>
      </c>
      <c r="J10069" s="23" t="n">
        <f aca="false">IF(AND(E10069="Priority",ISNUMBER('Cost model'!N754)),'Cost model'!N754,'Cost model'!M754)</f>
        <v>23.5</v>
      </c>
      <c r="K10069" s="14" t="n">
        <f aca="false">J10069-H10069</f>
        <v>8.43</v>
      </c>
      <c r="L10069" s="14" t="n">
        <f aca="false">G10069-H10069</f>
        <v>9.43</v>
      </c>
    </row>
    <row r="10070" customFormat="false" ht="15" hidden="false" customHeight="false" outlineLevel="0" collapsed="false">
      <c r="A10070" s="2" t="s">
        <v>221</v>
      </c>
      <c r="B10070" s="2" t="s">
        <v>158</v>
      </c>
      <c r="C10070" s="2" t="s">
        <v>47</v>
      </c>
      <c r="D10070" s="2" t="s">
        <v>13</v>
      </c>
      <c r="E10070" s="2" t="s">
        <v>74</v>
      </c>
      <c r="F10070" s="2" t="s">
        <v>976</v>
      </c>
      <c r="G10070" s="14" t="n">
        <v>19.5</v>
      </c>
      <c r="H10070" s="14" t="n">
        <v>85.99</v>
      </c>
      <c r="I10070" s="14" t="n">
        <v>34.5</v>
      </c>
      <c r="J10070" s="23" t="n">
        <f aca="false">IF(AND(E10070="Priority",ISNUMBER('Cost model'!N758)),'Cost model'!N758,'Cost model'!M758)</f>
        <v>80</v>
      </c>
      <c r="K10070" s="14" t="n">
        <f aca="false">J10070-H10070</f>
        <v>-5.99</v>
      </c>
      <c r="L10070" s="14" t="n">
        <f aca="false">G10070-H10070</f>
        <v>-66.49</v>
      </c>
    </row>
    <row r="10071" customFormat="false" ht="15" hidden="false" customHeight="false" outlineLevel="0" collapsed="false">
      <c r="A10071" s="2" t="s">
        <v>174</v>
      </c>
      <c r="B10071" s="2" t="s">
        <v>174</v>
      </c>
      <c r="C10071" s="2" t="s">
        <v>48</v>
      </c>
      <c r="D10071" s="2" t="s">
        <v>13</v>
      </c>
      <c r="E10071" s="2" t="s">
        <v>74</v>
      </c>
      <c r="F10071" s="2" t="s">
        <v>977</v>
      </c>
      <c r="G10071" s="14" t="n">
        <v>24.5</v>
      </c>
      <c r="H10071" s="14" t="n">
        <v>82.14</v>
      </c>
      <c r="I10071" s="14" t="n">
        <v>24.5</v>
      </c>
      <c r="J10071" s="23" t="n">
        <f aca="false">IF(AND(E10071="Priority",ISNUMBER('Cost model'!N174)),'Cost model'!N174,'Cost model'!M174)</f>
        <v>70</v>
      </c>
      <c r="K10071" s="14" t="n">
        <f aca="false">J10071-H10071</f>
        <v>-12.14</v>
      </c>
      <c r="L10071" s="14" t="n">
        <f aca="false">G10071-H10071</f>
        <v>-57.64</v>
      </c>
    </row>
    <row r="10072" customFormat="false" ht="15" hidden="false" customHeight="false" outlineLevel="0" collapsed="false">
      <c r="A10072" s="2" t="s">
        <v>124</v>
      </c>
      <c r="B10072" s="2" t="s">
        <v>124</v>
      </c>
      <c r="C10072" s="2" t="s">
        <v>47</v>
      </c>
      <c r="D10072" s="2" t="s">
        <v>12</v>
      </c>
      <c r="E10072" s="2" t="s">
        <v>74</v>
      </c>
      <c r="F10072" s="2" t="s">
        <v>977</v>
      </c>
      <c r="G10072" s="14" t="n">
        <v>9.5</v>
      </c>
      <c r="H10072" s="14" t="n">
        <v>29.23</v>
      </c>
      <c r="I10072" s="14" t="n">
        <v>9.5</v>
      </c>
      <c r="J10072" s="23" t="n">
        <f aca="false">IF(AND(E10072="Priority",ISNUMBER('Cost model'!N320)),'Cost model'!N320,'Cost model'!M320)</f>
        <v>24.5</v>
      </c>
      <c r="K10072" s="14" t="n">
        <f aca="false">J10072-H10072</f>
        <v>-4.73</v>
      </c>
      <c r="L10072" s="14" t="n">
        <f aca="false">G10072-H10072</f>
        <v>-19.73</v>
      </c>
    </row>
    <row r="10073" customFormat="false" ht="15" hidden="false" customHeight="false" outlineLevel="0" collapsed="false">
      <c r="A10073" s="2" t="s">
        <v>174</v>
      </c>
      <c r="B10073" s="2" t="s">
        <v>174</v>
      </c>
      <c r="C10073" s="2" t="s">
        <v>49</v>
      </c>
      <c r="D10073" s="2" t="s">
        <v>12</v>
      </c>
      <c r="E10073" s="2" t="s">
        <v>74</v>
      </c>
      <c r="F10073" s="2" t="s">
        <v>977</v>
      </c>
      <c r="G10073" s="14" t="n">
        <v>19.5</v>
      </c>
      <c r="H10073" s="14" t="n">
        <v>25.42</v>
      </c>
      <c r="I10073" s="14" t="n">
        <v>19.5</v>
      </c>
      <c r="J10073" s="23" t="n">
        <f aca="false">IF(AND(E10073="Priority",ISNUMBER('Cost model'!N172)),'Cost model'!N172,'Cost model'!M172)</f>
        <v>45</v>
      </c>
      <c r="K10073" s="14" t="n">
        <f aca="false">J10073-H10073</f>
        <v>19.58</v>
      </c>
      <c r="L10073" s="14" t="n">
        <f aca="false">G10073-H10073</f>
        <v>-5.92</v>
      </c>
    </row>
    <row r="10074" customFormat="false" ht="15" hidden="false" customHeight="false" outlineLevel="0" collapsed="false">
      <c r="A10074" s="2" t="s">
        <v>174</v>
      </c>
      <c r="B10074" s="2" t="s">
        <v>174</v>
      </c>
      <c r="C10074" s="2" t="s">
        <v>49</v>
      </c>
      <c r="D10074" s="2" t="s">
        <v>12</v>
      </c>
      <c r="E10074" s="2" t="s">
        <v>74</v>
      </c>
      <c r="F10074" s="2" t="s">
        <v>977</v>
      </c>
      <c r="G10074" s="14" t="n">
        <v>19.5</v>
      </c>
      <c r="H10074" s="14" t="n">
        <v>41.97</v>
      </c>
      <c r="I10074" s="14" t="n">
        <v>19.5</v>
      </c>
      <c r="J10074" s="23" t="n">
        <f aca="false">IF(AND(E10074="Priority",ISNUMBER('Cost model'!N172)),'Cost model'!N172,'Cost model'!M172)</f>
        <v>45</v>
      </c>
      <c r="K10074" s="14" t="n">
        <f aca="false">J10074-H10074</f>
        <v>3.03</v>
      </c>
      <c r="L10074" s="14" t="n">
        <f aca="false">G10074-H10074</f>
        <v>-22.47</v>
      </c>
    </row>
    <row r="10075" customFormat="false" ht="15" hidden="false" customHeight="false" outlineLevel="0" collapsed="false">
      <c r="A10075" s="2" t="s">
        <v>174</v>
      </c>
      <c r="B10075" s="2" t="s">
        <v>124</v>
      </c>
      <c r="C10075" s="2" t="s">
        <v>47</v>
      </c>
      <c r="D10075" s="2" t="s">
        <v>10</v>
      </c>
      <c r="E10075" s="2" t="s">
        <v>74</v>
      </c>
      <c r="F10075" s="2" t="s">
        <v>976</v>
      </c>
      <c r="G10075" s="14" t="n">
        <v>9.5</v>
      </c>
      <c r="H10075" s="14" t="n">
        <v>8.06</v>
      </c>
      <c r="I10075" s="14" t="n">
        <v>9.5</v>
      </c>
      <c r="J10075" s="23" t="n">
        <f aca="false">IF(AND(E10075="Priority",ISNUMBER('Cost model'!N107)),'Cost model'!N107,'Cost model'!M107)</f>
        <v>12.5</v>
      </c>
      <c r="K10075" s="14" t="n">
        <f aca="false">J10075-H10075</f>
        <v>4.44</v>
      </c>
      <c r="L10075" s="14" t="n">
        <f aca="false">G10075-H10075</f>
        <v>1.44</v>
      </c>
    </row>
    <row r="10076" customFormat="false" ht="15" hidden="false" customHeight="false" outlineLevel="0" collapsed="false">
      <c r="A10076" s="2" t="s">
        <v>221</v>
      </c>
      <c r="B10076" s="2" t="s">
        <v>221</v>
      </c>
      <c r="C10076" s="2" t="s">
        <v>47</v>
      </c>
      <c r="D10076" s="2" t="s">
        <v>10</v>
      </c>
      <c r="E10076" s="2" t="s">
        <v>74</v>
      </c>
      <c r="F10076" s="2" t="s">
        <v>977</v>
      </c>
      <c r="G10076" s="14" t="n">
        <v>9.5</v>
      </c>
      <c r="H10076" s="14" t="n">
        <v>7.15</v>
      </c>
      <c r="I10076" s="14" t="n">
        <v>9.5</v>
      </c>
      <c r="J10076" s="23" t="n">
        <f aca="false">IF(AND(E10076="Priority",ISNUMBER('Cost model'!N737)),'Cost model'!N737,'Cost model'!M737)</f>
        <v>8.5</v>
      </c>
      <c r="K10076" s="14" t="n">
        <f aca="false">J10076-H10076</f>
        <v>1.35</v>
      </c>
      <c r="L10076" s="14" t="n">
        <f aca="false">G10076-H10076</f>
        <v>2.35</v>
      </c>
    </row>
    <row r="10077" customFormat="false" ht="15" hidden="false" customHeight="false" outlineLevel="0" collapsed="false">
      <c r="A10077" s="2" t="s">
        <v>124</v>
      </c>
      <c r="B10077" s="2" t="s">
        <v>205</v>
      </c>
      <c r="C10077" s="2" t="s">
        <v>48</v>
      </c>
      <c r="D10077" s="2" t="s">
        <v>13</v>
      </c>
      <c r="E10077" s="2" t="s">
        <v>74</v>
      </c>
      <c r="F10077" s="2" t="s">
        <v>976</v>
      </c>
      <c r="G10077" s="14" t="n">
        <v>45</v>
      </c>
      <c r="H10077" s="14" t="n">
        <v>112.96</v>
      </c>
      <c r="I10077" s="14" t="n">
        <v>45</v>
      </c>
      <c r="J10077" s="23" t="n">
        <f aca="false">IF(AND(E10077="Priority",ISNUMBER('Cost model'!N384)),'Cost model'!N384,'Cost model'!M384)</f>
        <v>105</v>
      </c>
      <c r="K10077" s="14" t="n">
        <f aca="false">J10077-H10077</f>
        <v>-7.95999999999999</v>
      </c>
      <c r="L10077" s="14" t="n">
        <f aca="false">G10077-H10077</f>
        <v>-67.96</v>
      </c>
    </row>
    <row r="10078" customFormat="false" ht="15" hidden="false" customHeight="false" outlineLevel="0" collapsed="false">
      <c r="A10078" s="2" t="s">
        <v>174</v>
      </c>
      <c r="B10078" s="2" t="s">
        <v>174</v>
      </c>
      <c r="C10078" s="2" t="s">
        <v>47</v>
      </c>
      <c r="D10078" s="2" t="s">
        <v>12</v>
      </c>
      <c r="E10078" s="2" t="s">
        <v>83</v>
      </c>
      <c r="F10078" s="2" t="s">
        <v>977</v>
      </c>
      <c r="G10078" s="14" t="n">
        <v>19.5</v>
      </c>
      <c r="H10078" s="14" t="n">
        <v>41.92</v>
      </c>
      <c r="I10078" s="14" t="n">
        <v>19.5</v>
      </c>
      <c r="J10078" s="23" t="n">
        <f aca="false">IF(AND(E10078="Priority",ISNUMBER('Cost model'!N170)),'Cost model'!N170,'Cost model'!M170)</f>
        <v>35</v>
      </c>
      <c r="K10078" s="14" t="n">
        <f aca="false">J10078-H10078</f>
        <v>-6.92</v>
      </c>
      <c r="L10078" s="14" t="n">
        <f aca="false">G10078-H10078</f>
        <v>-22.42</v>
      </c>
    </row>
    <row r="10079" customFormat="false" ht="15" hidden="false" customHeight="false" outlineLevel="0" collapsed="false">
      <c r="A10079" s="2" t="s">
        <v>124</v>
      </c>
      <c r="B10079" s="2" t="s">
        <v>124</v>
      </c>
      <c r="C10079" s="2" t="s">
        <v>48</v>
      </c>
      <c r="D10079" s="2" t="s">
        <v>13</v>
      </c>
      <c r="E10079" s="2" t="s">
        <v>74</v>
      </c>
      <c r="F10079" s="2" t="s">
        <v>977</v>
      </c>
      <c r="G10079" s="14" t="n">
        <v>24.5</v>
      </c>
      <c r="H10079" s="14" t="n">
        <v>33.59</v>
      </c>
      <c r="I10079" s="14" t="n">
        <v>24.5</v>
      </c>
      <c r="J10079" s="23" t="n">
        <f aca="false">IF(AND(E10079="Priority",ISNUMBER('Cost model'!N324)),'Cost model'!N324,'Cost model'!M324)</f>
        <v>85</v>
      </c>
      <c r="K10079" s="14" t="n">
        <f aca="false">J10079-H10079</f>
        <v>51.41</v>
      </c>
      <c r="L10079" s="14" t="n">
        <f aca="false">G10079-H10079</f>
        <v>-9.09</v>
      </c>
    </row>
    <row r="10080" customFormat="false" ht="15" hidden="false" customHeight="false" outlineLevel="0" collapsed="false">
      <c r="A10080" s="2" t="s">
        <v>174</v>
      </c>
      <c r="B10080" s="2" t="s">
        <v>174</v>
      </c>
      <c r="C10080" s="2" t="s">
        <v>48</v>
      </c>
      <c r="D10080" s="2" t="s">
        <v>10</v>
      </c>
      <c r="E10080" s="2" t="s">
        <v>74</v>
      </c>
      <c r="F10080" s="2" t="s">
        <v>977</v>
      </c>
      <c r="G10080" s="14" t="n">
        <v>12.5</v>
      </c>
      <c r="H10080" s="14" t="n">
        <v>19.18</v>
      </c>
      <c r="I10080" s="14" t="n">
        <v>12.5</v>
      </c>
      <c r="J10080" s="23" t="n">
        <f aca="false">IF(AND(E10080="Priority",ISNUMBER('Cost model'!N168)),'Cost model'!N168,'Cost model'!M168)</f>
        <v>13.5</v>
      </c>
      <c r="K10080" s="14" t="n">
        <f aca="false">J10080-H10080</f>
        <v>-5.68</v>
      </c>
      <c r="L10080" s="14" t="n">
        <f aca="false">G10080-H10080</f>
        <v>-6.68</v>
      </c>
    </row>
    <row r="10081" customFormat="false" ht="15" hidden="false" customHeight="false" outlineLevel="0" collapsed="false">
      <c r="A10081" s="2" t="s">
        <v>221</v>
      </c>
      <c r="B10081" s="2" t="s">
        <v>158</v>
      </c>
      <c r="C10081" s="2" t="s">
        <v>47</v>
      </c>
      <c r="D10081" s="2" t="s">
        <v>12</v>
      </c>
      <c r="E10081" s="2" t="s">
        <v>74</v>
      </c>
      <c r="F10081" s="2" t="s">
        <v>976</v>
      </c>
      <c r="G10081" s="14" t="n">
        <v>9.5</v>
      </c>
      <c r="H10081" s="14" t="n">
        <v>54.43</v>
      </c>
      <c r="I10081" s="14" t="n">
        <v>19.5</v>
      </c>
      <c r="J10081" s="23" t="n">
        <f aca="false">IF(AND(E10081="Priority",ISNUMBER('Cost model'!N755)),'Cost model'!N755,'Cost model'!M755)</f>
        <v>50</v>
      </c>
      <c r="K10081" s="14" t="n">
        <f aca="false">J10081-H10081</f>
        <v>-4.43</v>
      </c>
      <c r="L10081" s="14" t="n">
        <f aca="false">G10081-H10081</f>
        <v>-44.93</v>
      </c>
    </row>
    <row r="10082" customFormat="false" ht="15" hidden="false" customHeight="false" outlineLevel="0" collapsed="false">
      <c r="A10082" s="2" t="s">
        <v>221</v>
      </c>
      <c r="B10082" s="2" t="s">
        <v>221</v>
      </c>
      <c r="C10082" s="2" t="s">
        <v>47</v>
      </c>
      <c r="D10082" s="2" t="s">
        <v>12</v>
      </c>
      <c r="E10082" s="2" t="s">
        <v>74</v>
      </c>
      <c r="F10082" s="2" t="s">
        <v>977</v>
      </c>
      <c r="G10082" s="14" t="n">
        <v>9.5</v>
      </c>
      <c r="H10082" s="14" t="n">
        <v>24.95</v>
      </c>
      <c r="I10082" s="14" t="n">
        <v>9.5</v>
      </c>
      <c r="J10082" s="23" t="n">
        <f aca="false">IF(AND(E10082="Priority",ISNUMBER('Cost model'!N740)),'Cost model'!N740,'Cost model'!M740)</f>
        <v>22.5</v>
      </c>
      <c r="K10082" s="14" t="n">
        <f aca="false">J10082-H10082</f>
        <v>-2.45</v>
      </c>
      <c r="L10082" s="14" t="n">
        <f aca="false">G10082-H10082</f>
        <v>-15.45</v>
      </c>
    </row>
    <row r="10083" customFormat="false" ht="15" hidden="false" customHeight="false" outlineLevel="0" collapsed="false">
      <c r="A10083" s="2" t="s">
        <v>174</v>
      </c>
      <c r="B10083" s="2" t="s">
        <v>142</v>
      </c>
      <c r="C10083" s="2" t="s">
        <v>48</v>
      </c>
      <c r="D10083" s="2" t="s">
        <v>12</v>
      </c>
      <c r="E10083" s="2" t="s">
        <v>74</v>
      </c>
      <c r="F10083" s="2" t="s">
        <v>976</v>
      </c>
      <c r="G10083" s="14" t="n">
        <v>12.5</v>
      </c>
      <c r="H10083" s="14" t="n">
        <v>51.25</v>
      </c>
      <c r="I10083" s="14" t="n">
        <v>12.5</v>
      </c>
      <c r="J10083" s="23" t="n">
        <f aca="false">IF(AND(E10083="Priority",ISNUMBER('Cost model'!N126)),'Cost model'!N126,'Cost model'!M126)</f>
        <v>45</v>
      </c>
      <c r="K10083" s="14" t="n">
        <f aca="false">J10083-H10083</f>
        <v>-6.25</v>
      </c>
      <c r="L10083" s="14" t="n">
        <f aca="false">G10083-H10083</f>
        <v>-38.75</v>
      </c>
    </row>
    <row r="10084" customFormat="false" ht="15" hidden="false" customHeight="false" outlineLevel="0" collapsed="false">
      <c r="A10084" s="2" t="s">
        <v>174</v>
      </c>
      <c r="B10084" s="2" t="s">
        <v>174</v>
      </c>
      <c r="C10084" s="2" t="s">
        <v>47</v>
      </c>
      <c r="D10084" s="2" t="s">
        <v>12</v>
      </c>
      <c r="E10084" s="2" t="s">
        <v>74</v>
      </c>
      <c r="F10084" s="2" t="s">
        <v>977</v>
      </c>
      <c r="G10084" s="14" t="n">
        <v>9.5</v>
      </c>
      <c r="H10084" s="14" t="n">
        <v>23.98</v>
      </c>
      <c r="I10084" s="14" t="n">
        <v>9.5</v>
      </c>
      <c r="J10084" s="23" t="n">
        <f aca="false">IF(AND(E10084="Priority",ISNUMBER('Cost model'!N170)),'Cost model'!N170,'Cost model'!M170)</f>
        <v>25.5</v>
      </c>
      <c r="K10084" s="14" t="n">
        <f aca="false">J10084-H10084</f>
        <v>1.52</v>
      </c>
      <c r="L10084" s="14" t="n">
        <f aca="false">G10084-H10084</f>
        <v>-14.48</v>
      </c>
    </row>
    <row r="10085" customFormat="false" ht="15" hidden="false" customHeight="false" outlineLevel="0" collapsed="false">
      <c r="A10085" s="2" t="s">
        <v>221</v>
      </c>
      <c r="B10085" s="2" t="s">
        <v>221</v>
      </c>
      <c r="C10085" s="2" t="s">
        <v>47</v>
      </c>
      <c r="D10085" s="2" t="s">
        <v>10</v>
      </c>
      <c r="E10085" s="2" t="s">
        <v>83</v>
      </c>
      <c r="F10085" s="2" t="s">
        <v>977</v>
      </c>
      <c r="G10085" s="14" t="n">
        <v>14.5</v>
      </c>
      <c r="H10085" s="14" t="n">
        <v>10.73</v>
      </c>
      <c r="I10085" s="14" t="n">
        <v>14.5</v>
      </c>
      <c r="J10085" s="23" t="n">
        <f aca="false">IF(AND(E10085="Priority",ISNUMBER('Cost model'!N737)),'Cost model'!N737,'Cost model'!M737)</f>
        <v>13.5</v>
      </c>
      <c r="K10085" s="14" t="n">
        <f aca="false">J10085-H10085</f>
        <v>2.77</v>
      </c>
      <c r="L10085" s="14" t="n">
        <f aca="false">G10085-H10085</f>
        <v>3.77</v>
      </c>
    </row>
    <row r="10086" customFormat="false" ht="15" hidden="false" customHeight="false" outlineLevel="0" collapsed="false">
      <c r="A10086" s="2" t="s">
        <v>221</v>
      </c>
      <c r="B10086" s="2" t="s">
        <v>221</v>
      </c>
      <c r="C10086" s="2" t="s">
        <v>47</v>
      </c>
      <c r="D10086" s="2" t="s">
        <v>12</v>
      </c>
      <c r="E10086" s="2" t="s">
        <v>74</v>
      </c>
      <c r="F10086" s="2" t="s">
        <v>977</v>
      </c>
      <c r="G10086" s="14" t="n">
        <v>9.5</v>
      </c>
      <c r="H10086" s="14" t="n">
        <v>7.3</v>
      </c>
      <c r="I10086" s="14" t="n">
        <v>9.5</v>
      </c>
      <c r="J10086" s="23" t="n">
        <f aca="false">IF(AND(E10086="Priority",ISNUMBER('Cost model'!N740)),'Cost model'!N740,'Cost model'!M740)</f>
        <v>22.5</v>
      </c>
      <c r="K10086" s="14" t="n">
        <f aca="false">J10086-H10086</f>
        <v>15.2</v>
      </c>
      <c r="L10086" s="14" t="n">
        <f aca="false">G10086-H10086</f>
        <v>2.2</v>
      </c>
    </row>
    <row r="10087" customFormat="false" ht="15" hidden="false" customHeight="false" outlineLevel="0" collapsed="false">
      <c r="A10087" s="2" t="s">
        <v>124</v>
      </c>
      <c r="B10087" s="2" t="s">
        <v>124</v>
      </c>
      <c r="C10087" s="2" t="s">
        <v>49</v>
      </c>
      <c r="D10087" s="2" t="s">
        <v>10</v>
      </c>
      <c r="E10087" s="2" t="s">
        <v>74</v>
      </c>
      <c r="F10087" s="2" t="s">
        <v>977</v>
      </c>
      <c r="G10087" s="14" t="n">
        <v>17.5</v>
      </c>
      <c r="H10087" s="14" t="n">
        <v>13.38</v>
      </c>
      <c r="I10087" s="14" t="n">
        <v>17.5</v>
      </c>
      <c r="J10087" s="23" t="n">
        <f aca="false">IF(AND(E10087="Priority",ISNUMBER('Cost model'!N319)),'Cost model'!N319,'Cost model'!M319)</f>
        <v>16.5</v>
      </c>
      <c r="K10087" s="14" t="n">
        <f aca="false">J10087-H10087</f>
        <v>3.12</v>
      </c>
      <c r="L10087" s="14" t="n">
        <f aca="false">G10087-H10087</f>
        <v>4.12</v>
      </c>
    </row>
    <row r="10088" customFormat="false" ht="15" hidden="false" customHeight="false" outlineLevel="0" collapsed="false">
      <c r="A10088" s="2" t="s">
        <v>158</v>
      </c>
      <c r="B10088" s="2" t="s">
        <v>174</v>
      </c>
      <c r="C10088" s="2" t="s">
        <v>47</v>
      </c>
      <c r="D10088" s="2" t="s">
        <v>12</v>
      </c>
      <c r="E10088" s="2" t="s">
        <v>74</v>
      </c>
      <c r="F10088" s="2" t="s">
        <v>976</v>
      </c>
      <c r="G10088" s="14" t="n">
        <v>9.5</v>
      </c>
      <c r="H10088" s="14" t="n">
        <v>26.62</v>
      </c>
      <c r="I10088" s="14" t="n">
        <v>19.5</v>
      </c>
      <c r="J10088" s="23" t="n">
        <f aca="false">IF(AND(E10088="Priority",ISNUMBER('Cost model'!N485)),'Cost model'!N485,'Cost model'!M485)</f>
        <v>40</v>
      </c>
      <c r="K10088" s="14" t="n">
        <f aca="false">J10088-H10088</f>
        <v>13.38</v>
      </c>
      <c r="L10088" s="14" t="n">
        <f aca="false">G10088-H10088</f>
        <v>-17.12</v>
      </c>
    </row>
    <row r="10089" customFormat="false" ht="15" hidden="false" customHeight="false" outlineLevel="0" collapsed="false">
      <c r="A10089" s="2" t="s">
        <v>174</v>
      </c>
      <c r="B10089" s="2" t="s">
        <v>142</v>
      </c>
      <c r="C10089" s="2" t="s">
        <v>49</v>
      </c>
      <c r="D10089" s="2" t="s">
        <v>12</v>
      </c>
      <c r="E10089" s="2" t="s">
        <v>74</v>
      </c>
      <c r="F10089" s="2" t="s">
        <v>976</v>
      </c>
      <c r="G10089" s="14" t="n">
        <v>19.5</v>
      </c>
      <c r="H10089" s="14" t="n">
        <v>84.22</v>
      </c>
      <c r="I10089" s="14" t="n">
        <v>19.5</v>
      </c>
      <c r="J10089" s="23" t="n">
        <f aca="false">IF(AND(E10089="Priority",ISNUMBER('Cost model'!N127)),'Cost model'!N127,'Cost model'!M127)</f>
        <v>50</v>
      </c>
      <c r="K10089" s="14" t="n">
        <f aca="false">J10089-H10089</f>
        <v>-34.22</v>
      </c>
      <c r="L10089" s="14" t="n">
        <f aca="false">G10089-H10089</f>
        <v>-64.72</v>
      </c>
    </row>
    <row r="10090" customFormat="false" ht="15" hidden="false" customHeight="false" outlineLevel="0" collapsed="false">
      <c r="A10090" s="2" t="s">
        <v>142</v>
      </c>
      <c r="B10090" s="2" t="s">
        <v>142</v>
      </c>
      <c r="C10090" s="2" t="s">
        <v>47</v>
      </c>
      <c r="D10090" s="2" t="s">
        <v>14</v>
      </c>
      <c r="E10090" s="2" t="s">
        <v>74</v>
      </c>
      <c r="F10090" s="2" t="s">
        <v>977</v>
      </c>
      <c r="G10090" s="14" t="n">
        <v>25</v>
      </c>
      <c r="H10090" s="14" t="n">
        <v>48.02</v>
      </c>
      <c r="I10090" s="14" t="n">
        <v>25</v>
      </c>
      <c r="J10090" s="23" t="n">
        <f aca="false">IF(AND(E10090="Priority",ISNUMBER('Cost model'!N641)),'Cost model'!N641,'Cost model'!M641)</f>
        <v>75</v>
      </c>
      <c r="K10090" s="14" t="n">
        <f aca="false">J10090-H10090</f>
        <v>26.98</v>
      </c>
      <c r="L10090" s="14" t="n">
        <f aca="false">G10090-H10090</f>
        <v>-23.02</v>
      </c>
    </row>
    <row r="10091" customFormat="false" ht="15" hidden="false" customHeight="false" outlineLevel="0" collapsed="false">
      <c r="A10091" s="2" t="s">
        <v>174</v>
      </c>
      <c r="B10091" s="2" t="s">
        <v>174</v>
      </c>
      <c r="C10091" s="2" t="s">
        <v>48</v>
      </c>
      <c r="D10091" s="2" t="s">
        <v>10</v>
      </c>
      <c r="E10091" s="2" t="s">
        <v>83</v>
      </c>
      <c r="F10091" s="2" t="s">
        <v>977</v>
      </c>
      <c r="G10091" s="14" t="n">
        <v>17.5</v>
      </c>
      <c r="H10091" s="14" t="n">
        <v>25.42</v>
      </c>
      <c r="I10091" s="14" t="n">
        <v>17.5</v>
      </c>
      <c r="J10091" s="23" t="n">
        <f aca="false">IF(AND(E10091="Priority",ISNUMBER('Cost model'!N168)),'Cost model'!N168,'Cost model'!M168)</f>
        <v>18.5</v>
      </c>
      <c r="K10091" s="14" t="n">
        <f aca="false">J10091-H10091</f>
        <v>-6.92</v>
      </c>
      <c r="L10091" s="14" t="n">
        <f aca="false">G10091-H10091</f>
        <v>-7.92</v>
      </c>
    </row>
    <row r="10092" customFormat="false" ht="15" hidden="false" customHeight="false" outlineLevel="0" collapsed="false">
      <c r="A10092" s="2" t="s">
        <v>221</v>
      </c>
      <c r="B10092" s="2" t="s">
        <v>174</v>
      </c>
      <c r="C10092" s="2" t="s">
        <v>49</v>
      </c>
      <c r="D10092" s="2" t="s">
        <v>10</v>
      </c>
      <c r="E10092" s="2" t="s">
        <v>74</v>
      </c>
      <c r="F10092" s="2" t="s">
        <v>976</v>
      </c>
      <c r="G10092" s="14" t="n">
        <v>19.5</v>
      </c>
      <c r="H10092" s="14" t="n">
        <v>101.81</v>
      </c>
      <c r="I10092" s="14" t="n">
        <v>19.5</v>
      </c>
      <c r="J10092" s="23" t="n">
        <f aca="false">IF(AND(E10092="Priority",ISNUMBER('Cost model'!N784)),'Cost model'!N784,'Cost model'!M784)</f>
        <v>19.5</v>
      </c>
      <c r="K10092" s="14" t="n">
        <f aca="false">J10092-H10092</f>
        <v>-82.31</v>
      </c>
      <c r="L10092" s="14" t="n">
        <f aca="false">G10092-H10092</f>
        <v>-82.31</v>
      </c>
    </row>
    <row r="10093" customFormat="false" ht="15" hidden="false" customHeight="false" outlineLevel="0" collapsed="false">
      <c r="A10093" s="2" t="s">
        <v>124</v>
      </c>
      <c r="B10093" s="2" t="s">
        <v>124</v>
      </c>
      <c r="C10093" s="2" t="s">
        <v>48</v>
      </c>
      <c r="D10093" s="2" t="s">
        <v>13</v>
      </c>
      <c r="E10093" s="2" t="s">
        <v>74</v>
      </c>
      <c r="F10093" s="2" t="s">
        <v>977</v>
      </c>
      <c r="G10093" s="14" t="n">
        <v>24.5</v>
      </c>
      <c r="H10093" s="14" t="n">
        <v>88.72</v>
      </c>
      <c r="I10093" s="14" t="n">
        <v>24.5</v>
      </c>
      <c r="J10093" s="23" t="n">
        <f aca="false">IF(AND(E10093="Priority",ISNUMBER('Cost model'!N324)),'Cost model'!N324,'Cost model'!M324)</f>
        <v>85</v>
      </c>
      <c r="K10093" s="14" t="n">
        <f aca="false">J10093-H10093</f>
        <v>-3.72</v>
      </c>
      <c r="L10093" s="14" t="n">
        <f aca="false">G10093-H10093</f>
        <v>-64.22</v>
      </c>
    </row>
    <row r="10094" customFormat="false" ht="15" hidden="false" customHeight="false" outlineLevel="0" collapsed="false">
      <c r="A10094" s="2" t="s">
        <v>221</v>
      </c>
      <c r="B10094" s="2" t="s">
        <v>221</v>
      </c>
      <c r="C10094" s="2" t="s">
        <v>47</v>
      </c>
      <c r="D10094" s="2" t="s">
        <v>12</v>
      </c>
      <c r="E10094" s="2" t="s">
        <v>83</v>
      </c>
      <c r="F10094" s="2" t="s">
        <v>977</v>
      </c>
      <c r="G10094" s="14" t="n">
        <v>19.5</v>
      </c>
      <c r="H10094" s="14" t="n">
        <v>29.45</v>
      </c>
      <c r="I10094" s="14" t="n">
        <v>19.5</v>
      </c>
      <c r="J10094" s="23" t="n">
        <f aca="false">IF(AND(E10094="Priority",ISNUMBER('Cost model'!N740)),'Cost model'!N740,'Cost model'!M740)</f>
        <v>28.5</v>
      </c>
      <c r="K10094" s="14" t="n">
        <f aca="false">J10094-H10094</f>
        <v>-0.949999999999999</v>
      </c>
      <c r="L10094" s="14" t="n">
        <f aca="false">G10094-H10094</f>
        <v>-9.95</v>
      </c>
    </row>
    <row r="10095" customFormat="false" ht="15" hidden="false" customHeight="false" outlineLevel="0" collapsed="false">
      <c r="A10095" s="2" t="s">
        <v>221</v>
      </c>
      <c r="B10095" s="2" t="s">
        <v>221</v>
      </c>
      <c r="C10095" s="2" t="s">
        <v>47</v>
      </c>
      <c r="D10095" s="2" t="s">
        <v>10</v>
      </c>
      <c r="E10095" s="2" t="s">
        <v>74</v>
      </c>
      <c r="F10095" s="2" t="s">
        <v>977</v>
      </c>
      <c r="G10095" s="14" t="n">
        <v>9.5</v>
      </c>
      <c r="H10095" s="14" t="n">
        <v>7.3</v>
      </c>
      <c r="I10095" s="14" t="n">
        <v>9.5</v>
      </c>
      <c r="J10095" s="23" t="n">
        <f aca="false">IF(AND(E10095="Priority",ISNUMBER('Cost model'!N737)),'Cost model'!N737,'Cost model'!M737)</f>
        <v>8.5</v>
      </c>
      <c r="K10095" s="14" t="n">
        <f aca="false">J10095-H10095</f>
        <v>1.2</v>
      </c>
      <c r="L10095" s="14" t="n">
        <f aca="false">G10095-H10095</f>
        <v>2.2</v>
      </c>
    </row>
    <row r="10096" customFormat="false" ht="15" hidden="false" customHeight="false" outlineLevel="0" collapsed="false">
      <c r="A10096" s="2" t="s">
        <v>221</v>
      </c>
      <c r="B10096" s="2" t="s">
        <v>221</v>
      </c>
      <c r="C10096" s="2" t="s">
        <v>47</v>
      </c>
      <c r="D10096" s="2" t="s">
        <v>12</v>
      </c>
      <c r="E10096" s="2" t="s">
        <v>74</v>
      </c>
      <c r="F10096" s="2" t="s">
        <v>977</v>
      </c>
      <c r="G10096" s="14" t="n">
        <v>9.5</v>
      </c>
      <c r="H10096" s="14" t="n">
        <v>24.95</v>
      </c>
      <c r="I10096" s="14" t="n">
        <v>9.5</v>
      </c>
      <c r="J10096" s="23" t="n">
        <f aca="false">IF(AND(E10096="Priority",ISNUMBER('Cost model'!N740)),'Cost model'!N740,'Cost model'!M740)</f>
        <v>22.5</v>
      </c>
      <c r="K10096" s="14" t="n">
        <f aca="false">J10096-H10096</f>
        <v>-2.45</v>
      </c>
      <c r="L10096" s="14" t="n">
        <f aca="false">G10096-H10096</f>
        <v>-15.45</v>
      </c>
    </row>
    <row r="10097" customFormat="false" ht="15" hidden="false" customHeight="false" outlineLevel="0" collapsed="false">
      <c r="A10097" s="2" t="s">
        <v>174</v>
      </c>
      <c r="B10097" s="2" t="s">
        <v>124</v>
      </c>
      <c r="C10097" s="2" t="s">
        <v>47</v>
      </c>
      <c r="D10097" s="2" t="s">
        <v>10</v>
      </c>
      <c r="E10097" s="2" t="s">
        <v>74</v>
      </c>
      <c r="F10097" s="2" t="s">
        <v>976</v>
      </c>
      <c r="G10097" s="14" t="n">
        <v>9.5</v>
      </c>
      <c r="H10097" s="14" t="n">
        <v>8.06</v>
      </c>
      <c r="I10097" s="14" t="n">
        <v>9.5</v>
      </c>
      <c r="J10097" s="23" t="n">
        <f aca="false">IF(AND(E10097="Priority",ISNUMBER('Cost model'!N107)),'Cost model'!N107,'Cost model'!M107)</f>
        <v>12.5</v>
      </c>
      <c r="K10097" s="14" t="n">
        <f aca="false">J10097-H10097</f>
        <v>4.44</v>
      </c>
      <c r="L10097" s="14" t="n">
        <f aca="false">G10097-H10097</f>
        <v>1.44</v>
      </c>
    </row>
    <row r="10098" customFormat="false" ht="15" hidden="false" customHeight="false" outlineLevel="0" collapsed="false">
      <c r="A10098" s="2" t="s">
        <v>174</v>
      </c>
      <c r="B10098" s="2" t="s">
        <v>124</v>
      </c>
      <c r="C10098" s="2" t="s">
        <v>47</v>
      </c>
      <c r="D10098" s="2" t="s">
        <v>10</v>
      </c>
      <c r="E10098" s="2" t="s">
        <v>74</v>
      </c>
      <c r="F10098" s="2" t="s">
        <v>976</v>
      </c>
      <c r="G10098" s="14" t="n">
        <v>9.5</v>
      </c>
      <c r="H10098" s="14" t="n">
        <v>12.49</v>
      </c>
      <c r="I10098" s="14" t="n">
        <v>9.5</v>
      </c>
      <c r="J10098" s="23" t="n">
        <f aca="false">IF(AND(E10098="Priority",ISNUMBER('Cost model'!N107)),'Cost model'!N107,'Cost model'!M107)</f>
        <v>12.5</v>
      </c>
      <c r="K10098" s="14" t="n">
        <f aca="false">J10098-H10098</f>
        <v>0.00999999999999979</v>
      </c>
      <c r="L10098" s="14" t="n">
        <f aca="false">G10098-H10098</f>
        <v>-2.99</v>
      </c>
    </row>
    <row r="10099" customFormat="false" ht="15" hidden="false" customHeight="false" outlineLevel="0" collapsed="false">
      <c r="A10099" s="2" t="s">
        <v>174</v>
      </c>
      <c r="B10099" s="2" t="s">
        <v>124</v>
      </c>
      <c r="C10099" s="2" t="s">
        <v>47</v>
      </c>
      <c r="D10099" s="2" t="s">
        <v>10</v>
      </c>
      <c r="E10099" s="2" t="s">
        <v>74</v>
      </c>
      <c r="F10099" s="2" t="s">
        <v>976</v>
      </c>
      <c r="G10099" s="14" t="n">
        <v>9.5</v>
      </c>
      <c r="H10099" s="14" t="n">
        <v>9.08</v>
      </c>
      <c r="I10099" s="14" t="n">
        <v>9.5</v>
      </c>
      <c r="J10099" s="23" t="n">
        <f aca="false">IF(AND(E10099="Priority",ISNUMBER('Cost model'!N107)),'Cost model'!N107,'Cost model'!M107)</f>
        <v>12.5</v>
      </c>
      <c r="K10099" s="14" t="n">
        <f aca="false">J10099-H10099</f>
        <v>3.42</v>
      </c>
      <c r="L10099" s="14" t="n">
        <f aca="false">G10099-H10099</f>
        <v>0.42</v>
      </c>
    </row>
    <row r="10100" customFormat="false" ht="15" hidden="false" customHeight="false" outlineLevel="0" collapsed="false">
      <c r="A10100" s="2" t="s">
        <v>124</v>
      </c>
      <c r="B10100" s="2" t="s">
        <v>124</v>
      </c>
      <c r="C10100" s="2" t="s">
        <v>48</v>
      </c>
      <c r="D10100" s="2" t="s">
        <v>10</v>
      </c>
      <c r="E10100" s="2" t="s">
        <v>74</v>
      </c>
      <c r="F10100" s="2" t="s">
        <v>977</v>
      </c>
      <c r="G10100" s="14" t="n">
        <v>12.5</v>
      </c>
      <c r="H10100" s="14" t="n">
        <v>9.15</v>
      </c>
      <c r="I10100" s="14" t="n">
        <v>12.5</v>
      </c>
      <c r="J10100" s="23" t="n">
        <f aca="false">IF(AND(E10100="Priority",ISNUMBER('Cost model'!N318)),'Cost model'!N318,'Cost model'!M318)</f>
        <v>14.5</v>
      </c>
      <c r="K10100" s="14" t="n">
        <f aca="false">J10100-H10100</f>
        <v>5.35</v>
      </c>
      <c r="L10100" s="14" t="n">
        <f aca="false">G10100-H10100</f>
        <v>3.35</v>
      </c>
    </row>
    <row r="10101" customFormat="false" ht="15" hidden="false" customHeight="false" outlineLevel="0" collapsed="false">
      <c r="A10101" s="2" t="s">
        <v>124</v>
      </c>
      <c r="B10101" s="2" t="s">
        <v>124</v>
      </c>
      <c r="C10101" s="2" t="s">
        <v>47</v>
      </c>
      <c r="D10101" s="2" t="s">
        <v>13</v>
      </c>
      <c r="E10101" s="2" t="s">
        <v>74</v>
      </c>
      <c r="F10101" s="2" t="s">
        <v>977</v>
      </c>
      <c r="G10101" s="14" t="n">
        <v>19</v>
      </c>
      <c r="H10101" s="14" t="n">
        <v>28.49</v>
      </c>
      <c r="I10101" s="14" t="n">
        <v>19</v>
      </c>
      <c r="J10101" s="23" t="n">
        <f aca="false">IF(AND(E10101="Priority",ISNUMBER('Cost model'!N323)),'Cost model'!N323,'Cost model'!M323)</f>
        <v>60</v>
      </c>
      <c r="K10101" s="14" t="n">
        <f aca="false">J10101-H10101</f>
        <v>31.51</v>
      </c>
      <c r="L10101" s="14" t="n">
        <f aca="false">G10101-H10101</f>
        <v>-9.49</v>
      </c>
    </row>
    <row r="10102" customFormat="false" ht="15" hidden="false" customHeight="false" outlineLevel="0" collapsed="false">
      <c r="A10102" s="2" t="s">
        <v>142</v>
      </c>
      <c r="B10102" s="2" t="s">
        <v>142</v>
      </c>
      <c r="C10102" s="2" t="s">
        <v>49</v>
      </c>
      <c r="D10102" s="2" t="s">
        <v>10</v>
      </c>
      <c r="E10102" s="2" t="s">
        <v>83</v>
      </c>
      <c r="F10102" s="2" t="s">
        <v>977</v>
      </c>
      <c r="G10102" s="14" t="n">
        <v>24.5</v>
      </c>
      <c r="H10102" s="14" t="n">
        <v>15.25</v>
      </c>
      <c r="I10102" s="14" t="n">
        <v>24.5</v>
      </c>
      <c r="J10102" s="23" t="n">
        <f aca="false">IF(AND(E10102="Priority",ISNUMBER('Cost model'!N634)),'Cost model'!N634,'Cost model'!M634)</f>
        <v>21.5</v>
      </c>
      <c r="K10102" s="14" t="n">
        <f aca="false">J10102-H10102</f>
        <v>6.25</v>
      </c>
      <c r="L10102" s="14" t="n">
        <f aca="false">G10102-H10102</f>
        <v>9.25</v>
      </c>
    </row>
    <row r="10103" customFormat="false" ht="15" hidden="false" customHeight="false" outlineLevel="0" collapsed="false">
      <c r="A10103" s="2" t="s">
        <v>174</v>
      </c>
      <c r="B10103" s="2" t="s">
        <v>142</v>
      </c>
      <c r="C10103" s="2" t="s">
        <v>47</v>
      </c>
      <c r="D10103" s="2" t="s">
        <v>12</v>
      </c>
      <c r="E10103" s="2" t="s">
        <v>74</v>
      </c>
      <c r="F10103" s="2" t="s">
        <v>976</v>
      </c>
      <c r="G10103" s="14" t="n">
        <v>9.5</v>
      </c>
      <c r="H10103" s="14" t="n">
        <v>26.99</v>
      </c>
      <c r="I10103" s="14" t="n">
        <v>9.5</v>
      </c>
      <c r="J10103" s="23" t="n">
        <f aca="false">IF(AND(E10103="Priority",ISNUMBER('Cost model'!N125)),'Cost model'!N125,'Cost model'!M125)</f>
        <v>40</v>
      </c>
      <c r="K10103" s="14" t="n">
        <f aca="false">J10103-H10103</f>
        <v>13.01</v>
      </c>
      <c r="L10103" s="14" t="n">
        <f aca="false">G10103-H10103</f>
        <v>-17.49</v>
      </c>
    </row>
    <row r="10104" customFormat="false" ht="15" hidden="false" customHeight="false" outlineLevel="0" collapsed="false">
      <c r="A10104" s="2" t="s">
        <v>174</v>
      </c>
      <c r="B10104" s="2" t="s">
        <v>174</v>
      </c>
      <c r="C10104" s="2" t="s">
        <v>48</v>
      </c>
      <c r="D10104" s="2" t="s">
        <v>10</v>
      </c>
      <c r="E10104" s="2" t="s">
        <v>74</v>
      </c>
      <c r="F10104" s="2" t="s">
        <v>977</v>
      </c>
      <c r="G10104" s="14" t="n">
        <v>12.5</v>
      </c>
      <c r="H10104" s="14" t="n">
        <v>23.98</v>
      </c>
      <c r="I10104" s="14" t="n">
        <v>12.5</v>
      </c>
      <c r="J10104" s="23" t="n">
        <f aca="false">IF(AND(E10104="Priority",ISNUMBER('Cost model'!N168)),'Cost model'!N168,'Cost model'!M168)</f>
        <v>13.5</v>
      </c>
      <c r="K10104" s="14" t="n">
        <f aca="false">J10104-H10104</f>
        <v>-10.48</v>
      </c>
      <c r="L10104" s="14" t="n">
        <f aca="false">G10104-H10104</f>
        <v>-11.48</v>
      </c>
    </row>
    <row r="10105" customFormat="false" ht="15" hidden="false" customHeight="false" outlineLevel="0" collapsed="false">
      <c r="A10105" s="2" t="s">
        <v>174</v>
      </c>
      <c r="B10105" s="2" t="s">
        <v>174</v>
      </c>
      <c r="C10105" s="2" t="s">
        <v>47</v>
      </c>
      <c r="D10105" s="2" t="s">
        <v>12</v>
      </c>
      <c r="E10105" s="2" t="s">
        <v>74</v>
      </c>
      <c r="F10105" s="2" t="s">
        <v>977</v>
      </c>
      <c r="G10105" s="14" t="n">
        <v>9.5</v>
      </c>
      <c r="H10105" s="14" t="n">
        <v>41.92</v>
      </c>
      <c r="I10105" s="14" t="n">
        <v>9.5</v>
      </c>
      <c r="J10105" s="23" t="n">
        <f aca="false">IF(AND(E10105="Priority",ISNUMBER('Cost model'!N170)),'Cost model'!N170,'Cost model'!M170)</f>
        <v>25.5</v>
      </c>
      <c r="K10105" s="14" t="n">
        <f aca="false">J10105-H10105</f>
        <v>-16.42</v>
      </c>
      <c r="L10105" s="14" t="n">
        <f aca="false">G10105-H10105</f>
        <v>-32.42</v>
      </c>
    </row>
    <row r="10106" customFormat="false" ht="15" hidden="false" customHeight="false" outlineLevel="0" collapsed="false">
      <c r="A10106" s="2" t="s">
        <v>142</v>
      </c>
      <c r="B10106" s="2" t="s">
        <v>142</v>
      </c>
      <c r="C10106" s="2" t="s">
        <v>48</v>
      </c>
      <c r="D10106" s="2" t="s">
        <v>10</v>
      </c>
      <c r="E10106" s="2" t="s">
        <v>83</v>
      </c>
      <c r="F10106" s="2" t="s">
        <v>977</v>
      </c>
      <c r="G10106" s="14" t="n">
        <v>17.5</v>
      </c>
      <c r="H10106" s="14" t="n">
        <v>10.04</v>
      </c>
      <c r="I10106" s="14" t="n">
        <v>17.5</v>
      </c>
      <c r="J10106" s="23" t="n">
        <f aca="false">IF(AND(E10106="Priority",ISNUMBER('Cost model'!N633)),'Cost model'!N633,'Cost model'!M633)</f>
        <v>16.5</v>
      </c>
      <c r="K10106" s="14" t="n">
        <f aca="false">J10106-H10106</f>
        <v>6.46</v>
      </c>
      <c r="L10106" s="14" t="n">
        <f aca="false">G10106-H10106</f>
        <v>7.46</v>
      </c>
    </row>
    <row r="10107" customFormat="false" ht="15" hidden="false" customHeight="false" outlineLevel="0" collapsed="false">
      <c r="A10107" s="2" t="s">
        <v>205</v>
      </c>
      <c r="B10107" s="2" t="s">
        <v>205</v>
      </c>
      <c r="C10107" s="2" t="s">
        <v>48</v>
      </c>
      <c r="D10107" s="2" t="s">
        <v>10</v>
      </c>
      <c r="E10107" s="2" t="s">
        <v>74</v>
      </c>
      <c r="F10107" s="2" t="s">
        <v>977</v>
      </c>
      <c r="G10107" s="14" t="n">
        <v>19.5</v>
      </c>
      <c r="H10107" s="14" t="n">
        <v>11.04</v>
      </c>
      <c r="I10107" s="14" t="n">
        <v>12.5</v>
      </c>
      <c r="J10107" s="23" t="n">
        <f aca="false">IF(AND(E10107="Priority",ISNUMBER('Cost model'!N528)),'Cost model'!N528,'Cost model'!M528)</f>
        <v>13.5</v>
      </c>
      <c r="K10107" s="14" t="n">
        <f aca="false">J10107-H10107</f>
        <v>2.46</v>
      </c>
      <c r="L10107" s="14" t="n">
        <f aca="false">G10107-H10107</f>
        <v>8.46</v>
      </c>
    </row>
    <row r="10108" customFormat="false" ht="15" hidden="false" customHeight="false" outlineLevel="0" collapsed="false">
      <c r="A10108" s="2" t="s">
        <v>221</v>
      </c>
      <c r="B10108" s="2" t="s">
        <v>142</v>
      </c>
      <c r="C10108" s="2" t="s">
        <v>49</v>
      </c>
      <c r="D10108" s="2" t="s">
        <v>10</v>
      </c>
      <c r="E10108" s="2" t="s">
        <v>74</v>
      </c>
      <c r="F10108" s="2" t="s">
        <v>976</v>
      </c>
      <c r="G10108" s="14" t="n">
        <v>24.5</v>
      </c>
      <c r="H10108" s="14" t="n">
        <v>21.19</v>
      </c>
      <c r="I10108" s="14" t="n">
        <v>19.5</v>
      </c>
      <c r="J10108" s="23" t="n">
        <f aca="false">IF(AND(E10108="Priority",ISNUMBER('Cost model'!N769)),'Cost model'!N769,'Cost model'!M769)</f>
        <v>24.5</v>
      </c>
      <c r="K10108" s="14" t="n">
        <f aca="false">J10108-H10108</f>
        <v>3.31</v>
      </c>
      <c r="L10108" s="14" t="n">
        <f aca="false">G10108-H10108</f>
        <v>3.31</v>
      </c>
    </row>
    <row r="10109" customFormat="false" ht="15" hidden="false" customHeight="false" outlineLevel="0" collapsed="false">
      <c r="A10109" s="2" t="s">
        <v>142</v>
      </c>
      <c r="B10109" s="2" t="s">
        <v>142</v>
      </c>
      <c r="C10109" s="2" t="s">
        <v>49</v>
      </c>
      <c r="D10109" s="2" t="s">
        <v>14</v>
      </c>
      <c r="E10109" s="2" t="s">
        <v>83</v>
      </c>
      <c r="F10109" s="2" t="s">
        <v>977</v>
      </c>
      <c r="G10109" s="14" t="n">
        <v>150</v>
      </c>
      <c r="H10109" s="14" t="n">
        <v>107.43</v>
      </c>
      <c r="I10109" s="14" t="n">
        <v>150</v>
      </c>
      <c r="J10109" s="23" t="n">
        <f aca="false">IF(AND(E10109="Priority",ISNUMBER('Cost model'!N643)),'Cost model'!N643,'Cost model'!M643)</f>
        <v>135</v>
      </c>
      <c r="K10109" s="14" t="n">
        <f aca="false">J10109-H10109</f>
        <v>27.57</v>
      </c>
      <c r="L10109" s="14" t="n">
        <f aca="false">G10109-H10109</f>
        <v>42.57</v>
      </c>
    </row>
    <row r="10110" customFormat="false" ht="15" hidden="false" customHeight="false" outlineLevel="0" collapsed="false">
      <c r="A10110" s="2" t="s">
        <v>174</v>
      </c>
      <c r="B10110" s="2" t="s">
        <v>142</v>
      </c>
      <c r="C10110" s="2" t="s">
        <v>48</v>
      </c>
      <c r="D10110" s="2" t="s">
        <v>10</v>
      </c>
      <c r="E10110" s="2" t="s">
        <v>83</v>
      </c>
      <c r="F10110" s="2" t="s">
        <v>976</v>
      </c>
      <c r="G10110" s="14" t="n">
        <v>17.5</v>
      </c>
      <c r="H10110" s="14" t="n">
        <v>21.19</v>
      </c>
      <c r="I10110" s="14" t="n">
        <v>17.5</v>
      </c>
      <c r="J10110" s="23" t="n">
        <f aca="false">IF(AND(E10110="Priority",ISNUMBER('Cost model'!N123)),'Cost model'!N123,'Cost model'!M123)</f>
        <v>22.5</v>
      </c>
      <c r="K10110" s="14" t="n">
        <f aca="false">J10110-H10110</f>
        <v>1.31</v>
      </c>
      <c r="L10110" s="14" t="n">
        <f aca="false">G10110-H10110</f>
        <v>-3.69</v>
      </c>
    </row>
    <row r="10111" customFormat="false" ht="15" hidden="false" customHeight="false" outlineLevel="0" collapsed="false">
      <c r="A10111" s="2" t="s">
        <v>221</v>
      </c>
      <c r="B10111" s="2" t="s">
        <v>221</v>
      </c>
      <c r="C10111" s="2" t="s">
        <v>47</v>
      </c>
      <c r="D10111" s="2" t="s">
        <v>10</v>
      </c>
      <c r="E10111" s="2" t="s">
        <v>83</v>
      </c>
      <c r="F10111" s="2" t="s">
        <v>977</v>
      </c>
      <c r="G10111" s="14" t="n">
        <v>14.5</v>
      </c>
      <c r="H10111" s="14" t="n">
        <v>7.21</v>
      </c>
      <c r="I10111" s="14" t="n">
        <v>14.5</v>
      </c>
      <c r="J10111" s="23" t="n">
        <f aca="false">IF(AND(E10111="Priority",ISNUMBER('Cost model'!N737)),'Cost model'!N737,'Cost model'!M737)</f>
        <v>13.5</v>
      </c>
      <c r="K10111" s="14" t="n">
        <f aca="false">J10111-H10111</f>
        <v>6.29</v>
      </c>
      <c r="L10111" s="14" t="n">
        <f aca="false">G10111-H10111</f>
        <v>7.29</v>
      </c>
    </row>
    <row r="10112" customFormat="false" ht="15" hidden="false" customHeight="false" outlineLevel="0" collapsed="false">
      <c r="A10112" s="2" t="s">
        <v>221</v>
      </c>
      <c r="B10112" s="2" t="s">
        <v>221</v>
      </c>
      <c r="C10112" s="2" t="s">
        <v>47</v>
      </c>
      <c r="D10112" s="2" t="s">
        <v>10</v>
      </c>
      <c r="E10112" s="2" t="s">
        <v>74</v>
      </c>
      <c r="F10112" s="2" t="s">
        <v>977</v>
      </c>
      <c r="G10112" s="14" t="n">
        <v>9.5</v>
      </c>
      <c r="H10112" s="14" t="n">
        <v>7.3</v>
      </c>
      <c r="I10112" s="14" t="n">
        <v>9.5</v>
      </c>
      <c r="J10112" s="23" t="n">
        <f aca="false">IF(AND(E10112="Priority",ISNUMBER('Cost model'!N737)),'Cost model'!N737,'Cost model'!M737)</f>
        <v>8.5</v>
      </c>
      <c r="K10112" s="14" t="n">
        <f aca="false">J10112-H10112</f>
        <v>1.2</v>
      </c>
      <c r="L10112" s="14" t="n">
        <f aca="false">G10112-H10112</f>
        <v>2.2</v>
      </c>
    </row>
    <row r="10113" customFormat="false" ht="15" hidden="false" customHeight="false" outlineLevel="0" collapsed="false">
      <c r="A10113" s="2" t="s">
        <v>142</v>
      </c>
      <c r="B10113" s="2" t="s">
        <v>142</v>
      </c>
      <c r="C10113" s="2" t="s">
        <v>47</v>
      </c>
      <c r="D10113" s="2" t="s">
        <v>12</v>
      </c>
      <c r="E10113" s="2" t="s">
        <v>74</v>
      </c>
      <c r="F10113" s="2" t="s">
        <v>977</v>
      </c>
      <c r="G10113" s="14" t="n">
        <v>9.5</v>
      </c>
      <c r="H10113" s="14" t="n">
        <v>27.75</v>
      </c>
      <c r="I10113" s="14" t="n">
        <v>9.5</v>
      </c>
      <c r="J10113" s="23" t="n">
        <f aca="false">IF(AND(E10113="Priority",ISNUMBER('Cost model'!N635)),'Cost model'!N635,'Cost model'!M635)</f>
        <v>30.5</v>
      </c>
      <c r="K10113" s="14" t="n">
        <f aca="false">J10113-H10113</f>
        <v>2.75</v>
      </c>
      <c r="L10113" s="14" t="n">
        <f aca="false">G10113-H10113</f>
        <v>-18.25</v>
      </c>
    </row>
    <row r="10114" customFormat="false" ht="15" hidden="false" customHeight="false" outlineLevel="0" collapsed="false">
      <c r="A10114" s="2" t="s">
        <v>174</v>
      </c>
      <c r="B10114" s="2" t="s">
        <v>174</v>
      </c>
      <c r="C10114" s="2" t="s">
        <v>48</v>
      </c>
      <c r="D10114" s="2" t="s">
        <v>10</v>
      </c>
      <c r="E10114" s="2" t="s">
        <v>74</v>
      </c>
      <c r="F10114" s="2" t="s">
        <v>977</v>
      </c>
      <c r="G10114" s="14" t="n">
        <v>12.5</v>
      </c>
      <c r="H10114" s="14" t="n">
        <v>9.64</v>
      </c>
      <c r="I10114" s="14" t="n">
        <v>12.5</v>
      </c>
      <c r="J10114" s="23" t="n">
        <f aca="false">IF(AND(E10114="Priority",ISNUMBER('Cost model'!N168)),'Cost model'!N168,'Cost model'!M168)</f>
        <v>13.5</v>
      </c>
      <c r="K10114" s="14" t="n">
        <f aca="false">J10114-H10114</f>
        <v>3.86</v>
      </c>
      <c r="L10114" s="14" t="n">
        <f aca="false">G10114-H10114</f>
        <v>2.86</v>
      </c>
    </row>
    <row r="10115" customFormat="false" ht="15" hidden="false" customHeight="false" outlineLevel="0" collapsed="false">
      <c r="A10115" s="2" t="s">
        <v>124</v>
      </c>
      <c r="B10115" s="2" t="s">
        <v>124</v>
      </c>
      <c r="C10115" s="2" t="s">
        <v>47</v>
      </c>
      <c r="D10115" s="2" t="s">
        <v>10</v>
      </c>
      <c r="E10115" s="2" t="s">
        <v>74</v>
      </c>
      <c r="F10115" s="2" t="s">
        <v>977</v>
      </c>
      <c r="G10115" s="14" t="n">
        <v>9.5</v>
      </c>
      <c r="H10115" s="14" t="n">
        <v>7.62</v>
      </c>
      <c r="I10115" s="14" t="n">
        <v>9.5</v>
      </c>
      <c r="J10115" s="23" t="n">
        <f aca="false">IF(AND(E10115="Priority",ISNUMBER('Cost model'!N317)),'Cost model'!N317,'Cost model'!M317)</f>
        <v>10.5</v>
      </c>
      <c r="K10115" s="14" t="n">
        <f aca="false">J10115-H10115</f>
        <v>2.88</v>
      </c>
      <c r="L10115" s="14" t="n">
        <f aca="false">G10115-H10115</f>
        <v>1.88</v>
      </c>
    </row>
    <row r="10116" customFormat="false" ht="15" hidden="false" customHeight="false" outlineLevel="0" collapsed="false">
      <c r="A10116" s="2" t="s">
        <v>221</v>
      </c>
      <c r="B10116" s="2" t="s">
        <v>221</v>
      </c>
      <c r="C10116" s="2" t="s">
        <v>47</v>
      </c>
      <c r="D10116" s="2" t="s">
        <v>14</v>
      </c>
      <c r="E10116" s="2" t="s">
        <v>74</v>
      </c>
      <c r="F10116" s="2" t="s">
        <v>977</v>
      </c>
      <c r="G10116" s="14" t="n">
        <v>25</v>
      </c>
      <c r="H10116" s="14" t="n">
        <v>209.94</v>
      </c>
      <c r="I10116" s="14" t="n">
        <v>25</v>
      </c>
      <c r="J10116" s="23" t="n">
        <f aca="false">IF(AND(E10116="Priority",ISNUMBER('Cost model'!N746)),'Cost model'!N746,'Cost model'!M746)</f>
        <v>100</v>
      </c>
      <c r="K10116" s="14" t="n">
        <f aca="false">J10116-H10116</f>
        <v>-109.94</v>
      </c>
      <c r="L10116" s="14" t="n">
        <f aca="false">G10116-H10116</f>
        <v>-184.94</v>
      </c>
    </row>
    <row r="10117" customFormat="false" ht="15" hidden="false" customHeight="false" outlineLevel="0" collapsed="false">
      <c r="A10117" s="2" t="s">
        <v>124</v>
      </c>
      <c r="B10117" s="2" t="s">
        <v>174</v>
      </c>
      <c r="C10117" s="2" t="s">
        <v>47</v>
      </c>
      <c r="D10117" s="2" t="s">
        <v>10</v>
      </c>
      <c r="E10117" s="2" t="s">
        <v>74</v>
      </c>
      <c r="F10117" s="2" t="s">
        <v>976</v>
      </c>
      <c r="G10117" s="14" t="n">
        <v>9.5</v>
      </c>
      <c r="H10117" s="14" t="n">
        <v>10.88</v>
      </c>
      <c r="I10117" s="14" t="n">
        <v>14.5</v>
      </c>
      <c r="J10117" s="23" t="n">
        <f aca="false">IF(AND(E10117="Priority",ISNUMBER('Cost model'!N362)),'Cost model'!N362,'Cost model'!M362)</f>
        <v>10.5</v>
      </c>
      <c r="K10117" s="14" t="n">
        <f aca="false">J10117-H10117</f>
        <v>-0.380000000000001</v>
      </c>
      <c r="L10117" s="14" t="n">
        <f aca="false">G10117-H10117</f>
        <v>-1.38</v>
      </c>
    </row>
    <row r="10118" customFormat="false" ht="15" hidden="false" customHeight="false" outlineLevel="0" collapsed="false">
      <c r="A10118" s="2" t="s">
        <v>221</v>
      </c>
      <c r="B10118" s="2" t="s">
        <v>221</v>
      </c>
      <c r="C10118" s="2" t="s">
        <v>49</v>
      </c>
      <c r="D10118" s="2" t="s">
        <v>10</v>
      </c>
      <c r="E10118" s="2" t="s">
        <v>74</v>
      </c>
      <c r="F10118" s="2" t="s">
        <v>977</v>
      </c>
      <c r="G10118" s="14" t="n">
        <v>17.5</v>
      </c>
      <c r="H10118" s="14" t="n">
        <v>21.19</v>
      </c>
      <c r="I10118" s="14" t="n">
        <v>17.5</v>
      </c>
      <c r="J10118" s="23" t="n">
        <f aca="false">IF(AND(E10118="Priority",ISNUMBER('Cost model'!N739)),'Cost model'!N739,'Cost model'!M739)</f>
        <v>17.5</v>
      </c>
      <c r="K10118" s="14" t="n">
        <f aca="false">J10118-H10118</f>
        <v>-3.69</v>
      </c>
      <c r="L10118" s="14" t="n">
        <f aca="false">G10118-H10118</f>
        <v>-3.69</v>
      </c>
    </row>
    <row r="10119" customFormat="false" ht="15" hidden="false" customHeight="false" outlineLevel="0" collapsed="false">
      <c r="A10119" s="2" t="s">
        <v>174</v>
      </c>
      <c r="B10119" s="2" t="s">
        <v>142</v>
      </c>
      <c r="C10119" s="2" t="s">
        <v>47</v>
      </c>
      <c r="D10119" s="2" t="s">
        <v>10</v>
      </c>
      <c r="E10119" s="2" t="s">
        <v>74</v>
      </c>
      <c r="F10119" s="2" t="s">
        <v>976</v>
      </c>
      <c r="G10119" s="14" t="n">
        <v>9.5</v>
      </c>
      <c r="H10119" s="14" t="n">
        <v>10.7</v>
      </c>
      <c r="I10119" s="14" t="n">
        <v>9.5</v>
      </c>
      <c r="J10119" s="23" t="n">
        <f aca="false">IF(AND(E10119="Priority",ISNUMBER('Cost model'!N122)),'Cost model'!N122,'Cost model'!M122)</f>
        <v>13.5</v>
      </c>
      <c r="K10119" s="14" t="n">
        <f aca="false">J10119-H10119</f>
        <v>2.8</v>
      </c>
      <c r="L10119" s="14" t="n">
        <f aca="false">G10119-H10119</f>
        <v>-1.2</v>
      </c>
    </row>
    <row r="10120" customFormat="false" ht="15" hidden="false" customHeight="false" outlineLevel="0" collapsed="false">
      <c r="A10120" s="2" t="s">
        <v>124</v>
      </c>
      <c r="B10120" s="2" t="s">
        <v>124</v>
      </c>
      <c r="C10120" s="2" t="s">
        <v>47</v>
      </c>
      <c r="D10120" s="2" t="s">
        <v>12</v>
      </c>
      <c r="E10120" s="2" t="s">
        <v>74</v>
      </c>
      <c r="F10120" s="2" t="s">
        <v>977</v>
      </c>
      <c r="G10120" s="14" t="n">
        <v>9.5</v>
      </c>
      <c r="H10120" s="14" t="n">
        <v>29.22</v>
      </c>
      <c r="I10120" s="14" t="n">
        <v>9.5</v>
      </c>
      <c r="J10120" s="23" t="n">
        <f aca="false">IF(AND(E10120="Priority",ISNUMBER('Cost model'!N320)),'Cost model'!N320,'Cost model'!M320)</f>
        <v>24.5</v>
      </c>
      <c r="K10120" s="14" t="n">
        <f aca="false">J10120-H10120</f>
        <v>-4.72</v>
      </c>
      <c r="L10120" s="14" t="n">
        <f aca="false">G10120-H10120</f>
        <v>-19.72</v>
      </c>
    </row>
    <row r="10121" customFormat="false" ht="15" hidden="false" customHeight="false" outlineLevel="0" collapsed="false">
      <c r="A10121" s="2" t="s">
        <v>221</v>
      </c>
      <c r="B10121" s="2" t="s">
        <v>221</v>
      </c>
      <c r="C10121" s="2" t="s">
        <v>49</v>
      </c>
      <c r="D10121" s="2" t="s">
        <v>12</v>
      </c>
      <c r="E10121" s="2" t="s">
        <v>74</v>
      </c>
      <c r="F10121" s="2" t="s">
        <v>977</v>
      </c>
      <c r="G10121" s="14" t="n">
        <v>19.5</v>
      </c>
      <c r="H10121" s="14" t="n">
        <v>82.62</v>
      </c>
      <c r="I10121" s="14" t="n">
        <v>19.5</v>
      </c>
      <c r="J10121" s="23" t="n">
        <f aca="false">IF(AND(E10121="Priority",ISNUMBER('Cost model'!N742)),'Cost model'!N742,'Cost model'!M742)</f>
        <v>60</v>
      </c>
      <c r="K10121" s="14" t="n">
        <f aca="false">J10121-H10121</f>
        <v>-22.62</v>
      </c>
      <c r="L10121" s="14" t="n">
        <f aca="false">G10121-H10121</f>
        <v>-63.12</v>
      </c>
    </row>
    <row r="10122" customFormat="false" ht="15" hidden="false" customHeight="false" outlineLevel="0" collapsed="false">
      <c r="A10122" s="2" t="s">
        <v>142</v>
      </c>
      <c r="B10122" s="2" t="s">
        <v>142</v>
      </c>
      <c r="C10122" s="2" t="s">
        <v>47</v>
      </c>
      <c r="D10122" s="2" t="s">
        <v>10</v>
      </c>
      <c r="E10122" s="2" t="s">
        <v>74</v>
      </c>
      <c r="F10122" s="2" t="s">
        <v>977</v>
      </c>
      <c r="G10122" s="14" t="n">
        <v>9.5</v>
      </c>
      <c r="H10122" s="14" t="n">
        <v>25.22</v>
      </c>
      <c r="I10122" s="14" t="n">
        <v>9.5</v>
      </c>
      <c r="J10122" s="23" t="n">
        <f aca="false">IF(AND(E10122="Priority",ISNUMBER('Cost model'!N632)),'Cost model'!N632,'Cost model'!M632)</f>
        <v>9.5</v>
      </c>
      <c r="K10122" s="14" t="n">
        <f aca="false">J10122-H10122</f>
        <v>-15.72</v>
      </c>
      <c r="L10122" s="14" t="n">
        <f aca="false">G10122-H10122</f>
        <v>-15.72</v>
      </c>
    </row>
    <row r="10123" customFormat="false" ht="15" hidden="false" customHeight="false" outlineLevel="0" collapsed="false">
      <c r="A10123" s="2" t="s">
        <v>221</v>
      </c>
      <c r="B10123" s="2" t="s">
        <v>158</v>
      </c>
      <c r="C10123" s="2" t="s">
        <v>49</v>
      </c>
      <c r="D10123" s="2" t="s">
        <v>10</v>
      </c>
      <c r="E10123" s="2" t="s">
        <v>74</v>
      </c>
      <c r="F10123" s="2" t="s">
        <v>976</v>
      </c>
      <c r="G10123" s="14" t="n">
        <v>24.5</v>
      </c>
      <c r="H10123" s="14" t="n">
        <v>15.07</v>
      </c>
      <c r="I10123" s="14" t="n">
        <v>17.5</v>
      </c>
      <c r="J10123" s="23" t="n">
        <f aca="false">IF(AND(E10123="Priority",ISNUMBER('Cost model'!N754)),'Cost model'!N754,'Cost model'!M754)</f>
        <v>23.5</v>
      </c>
      <c r="K10123" s="14" t="n">
        <f aca="false">J10123-H10123</f>
        <v>8.43</v>
      </c>
      <c r="L10123" s="14" t="n">
        <f aca="false">G10123-H10123</f>
        <v>9.43</v>
      </c>
    </row>
    <row r="10124" customFormat="false" ht="15" hidden="false" customHeight="false" outlineLevel="0" collapsed="false">
      <c r="A10124" s="2" t="s">
        <v>174</v>
      </c>
      <c r="B10124" s="2" t="s">
        <v>124</v>
      </c>
      <c r="C10124" s="2" t="s">
        <v>48</v>
      </c>
      <c r="D10124" s="2" t="s">
        <v>10</v>
      </c>
      <c r="E10124" s="2" t="s">
        <v>74</v>
      </c>
      <c r="F10124" s="2" t="s">
        <v>976</v>
      </c>
      <c r="G10124" s="14" t="n">
        <v>12.5</v>
      </c>
      <c r="H10124" s="14" t="n">
        <v>15.53</v>
      </c>
      <c r="I10124" s="14" t="n">
        <v>12.5</v>
      </c>
      <c r="J10124" s="23" t="n">
        <f aca="false">IF(AND(E10124="Priority",ISNUMBER('Cost model'!N108)),'Cost model'!N108,'Cost model'!M108)</f>
        <v>15.5</v>
      </c>
      <c r="K10124" s="14" t="n">
        <f aca="false">J10124-H10124</f>
        <v>-0.0299999999999994</v>
      </c>
      <c r="L10124" s="14" t="n">
        <f aca="false">G10124-H10124</f>
        <v>-3.03</v>
      </c>
    </row>
    <row r="10125" customFormat="false" ht="15" hidden="false" customHeight="false" outlineLevel="0" collapsed="false">
      <c r="A10125" s="2" t="s">
        <v>142</v>
      </c>
      <c r="B10125" s="2" t="s">
        <v>142</v>
      </c>
      <c r="C10125" s="2" t="s">
        <v>47</v>
      </c>
      <c r="D10125" s="2" t="s">
        <v>12</v>
      </c>
      <c r="E10125" s="2" t="s">
        <v>74</v>
      </c>
      <c r="F10125" s="2" t="s">
        <v>977</v>
      </c>
      <c r="G10125" s="14" t="n">
        <v>9.5</v>
      </c>
      <c r="H10125" s="14" t="n">
        <v>27.62</v>
      </c>
      <c r="I10125" s="14" t="n">
        <v>9.5</v>
      </c>
      <c r="J10125" s="23" t="n">
        <f aca="false">IF(AND(E10125="Priority",ISNUMBER('Cost model'!N635)),'Cost model'!N635,'Cost model'!M635)</f>
        <v>30.5</v>
      </c>
      <c r="K10125" s="14" t="n">
        <f aca="false">J10125-H10125</f>
        <v>2.88</v>
      </c>
      <c r="L10125" s="14" t="n">
        <f aca="false">G10125-H10125</f>
        <v>-18.12</v>
      </c>
    </row>
    <row r="10126" customFormat="false" ht="15" hidden="false" customHeight="false" outlineLevel="0" collapsed="false">
      <c r="A10126" s="2" t="s">
        <v>142</v>
      </c>
      <c r="B10126" s="2" t="s">
        <v>142</v>
      </c>
      <c r="C10126" s="2" t="s">
        <v>47</v>
      </c>
      <c r="D10126" s="2" t="s">
        <v>12</v>
      </c>
      <c r="E10126" s="2" t="s">
        <v>74</v>
      </c>
      <c r="F10126" s="2" t="s">
        <v>977</v>
      </c>
      <c r="G10126" s="14" t="n">
        <v>9.5</v>
      </c>
      <c r="H10126" s="14" t="n">
        <v>28.97</v>
      </c>
      <c r="I10126" s="14" t="n">
        <v>9.5</v>
      </c>
      <c r="J10126" s="23" t="n">
        <f aca="false">IF(AND(E10126="Priority",ISNUMBER('Cost model'!N635)),'Cost model'!N635,'Cost model'!M635)</f>
        <v>30.5</v>
      </c>
      <c r="K10126" s="14" t="n">
        <f aca="false">J10126-H10126</f>
        <v>1.53</v>
      </c>
      <c r="L10126" s="14" t="n">
        <f aca="false">G10126-H10126</f>
        <v>-19.47</v>
      </c>
    </row>
    <row r="10127" customFormat="false" ht="15" hidden="false" customHeight="false" outlineLevel="0" collapsed="false">
      <c r="A10127" s="2" t="s">
        <v>174</v>
      </c>
      <c r="B10127" s="2" t="s">
        <v>174</v>
      </c>
      <c r="C10127" s="2" t="s">
        <v>48</v>
      </c>
      <c r="D10127" s="2" t="s">
        <v>12</v>
      </c>
      <c r="E10127" s="2" t="s">
        <v>74</v>
      </c>
      <c r="F10127" s="2" t="s">
        <v>977</v>
      </c>
      <c r="G10127" s="14" t="n">
        <v>12.5</v>
      </c>
      <c r="H10127" s="14" t="n">
        <v>28.6</v>
      </c>
      <c r="I10127" s="14" t="n">
        <v>12.5</v>
      </c>
      <c r="J10127" s="23" t="n">
        <f aca="false">IF(AND(E10127="Priority",ISNUMBER('Cost model'!N171)),'Cost model'!N171,'Cost model'!M171)</f>
        <v>40</v>
      </c>
      <c r="K10127" s="14" t="n">
        <f aca="false">J10127-H10127</f>
        <v>11.4</v>
      </c>
      <c r="L10127" s="14" t="n">
        <f aca="false">G10127-H10127</f>
        <v>-16.1</v>
      </c>
    </row>
    <row r="10128" customFormat="false" ht="15" hidden="false" customHeight="false" outlineLevel="0" collapsed="false">
      <c r="A10128" s="2" t="s">
        <v>174</v>
      </c>
      <c r="B10128" s="2" t="s">
        <v>174</v>
      </c>
      <c r="C10128" s="2" t="s">
        <v>47</v>
      </c>
      <c r="D10128" s="2" t="s">
        <v>10</v>
      </c>
      <c r="E10128" s="2" t="s">
        <v>74</v>
      </c>
      <c r="F10128" s="2" t="s">
        <v>977</v>
      </c>
      <c r="G10128" s="14" t="n">
        <v>9.5</v>
      </c>
      <c r="H10128" s="14" t="n">
        <v>6.82</v>
      </c>
      <c r="I10128" s="14" t="n">
        <v>9.5</v>
      </c>
      <c r="J10128" s="23" t="n">
        <f aca="false">IF(AND(E10128="Priority",ISNUMBER('Cost model'!N167)),'Cost model'!N167,'Cost model'!M167)</f>
        <v>8.5</v>
      </c>
      <c r="K10128" s="14" t="n">
        <f aca="false">J10128-H10128</f>
        <v>1.68</v>
      </c>
      <c r="L10128" s="14" t="n">
        <f aca="false">G10128-H10128</f>
        <v>2.68</v>
      </c>
    </row>
    <row r="10129" customFormat="false" ht="15" hidden="false" customHeight="false" outlineLevel="0" collapsed="false">
      <c r="A10129" s="2" t="s">
        <v>142</v>
      </c>
      <c r="B10129" s="2" t="s">
        <v>124</v>
      </c>
      <c r="C10129" s="2" t="s">
        <v>47</v>
      </c>
      <c r="D10129" s="2" t="s">
        <v>12</v>
      </c>
      <c r="E10129" s="2" t="s">
        <v>74</v>
      </c>
      <c r="F10129" s="2" t="s">
        <v>976</v>
      </c>
      <c r="G10129" s="14" t="n">
        <v>9.5</v>
      </c>
      <c r="H10129" s="14" t="n">
        <v>21.68</v>
      </c>
      <c r="I10129" s="14" t="n">
        <v>19.5</v>
      </c>
      <c r="J10129" s="23" t="n">
        <f aca="false">IF(AND(E10129="Priority",ISNUMBER('Cost model'!N665)),'Cost model'!N665,'Cost model'!M665)</f>
        <v>40</v>
      </c>
      <c r="K10129" s="14" t="n">
        <f aca="false">J10129-H10129</f>
        <v>18.32</v>
      </c>
      <c r="L10129" s="14" t="n">
        <f aca="false">G10129-H10129</f>
        <v>-12.18</v>
      </c>
    </row>
    <row r="10130" customFormat="false" ht="15" hidden="false" customHeight="false" outlineLevel="0" collapsed="false">
      <c r="A10130" s="2" t="s">
        <v>124</v>
      </c>
      <c r="B10130" s="2" t="s">
        <v>124</v>
      </c>
      <c r="C10130" s="2" t="s">
        <v>47</v>
      </c>
      <c r="D10130" s="2" t="s">
        <v>12</v>
      </c>
      <c r="E10130" s="2" t="s">
        <v>74</v>
      </c>
      <c r="F10130" s="2" t="s">
        <v>977</v>
      </c>
      <c r="G10130" s="14" t="n">
        <v>9.5</v>
      </c>
      <c r="H10130" s="14" t="n">
        <v>27.89</v>
      </c>
      <c r="I10130" s="14" t="n">
        <v>9.5</v>
      </c>
      <c r="J10130" s="23" t="n">
        <f aca="false">IF(AND(E10130="Priority",ISNUMBER('Cost model'!N320)),'Cost model'!N320,'Cost model'!M320)</f>
        <v>24.5</v>
      </c>
      <c r="K10130" s="14" t="n">
        <f aca="false">J10130-H10130</f>
        <v>-3.39</v>
      </c>
      <c r="L10130" s="14" t="n">
        <f aca="false">G10130-H10130</f>
        <v>-18.39</v>
      </c>
    </row>
    <row r="10131" customFormat="false" ht="15" hidden="false" customHeight="false" outlineLevel="0" collapsed="false">
      <c r="A10131" s="2" t="s">
        <v>174</v>
      </c>
      <c r="B10131" s="2" t="s">
        <v>174</v>
      </c>
      <c r="C10131" s="2" t="s">
        <v>47</v>
      </c>
      <c r="D10131" s="2" t="s">
        <v>10</v>
      </c>
      <c r="E10131" s="2" t="s">
        <v>74</v>
      </c>
      <c r="F10131" s="2" t="s">
        <v>977</v>
      </c>
      <c r="G10131" s="14" t="n">
        <v>9.5</v>
      </c>
      <c r="H10131" s="14" t="n">
        <v>7.62</v>
      </c>
      <c r="I10131" s="14" t="n">
        <v>9.5</v>
      </c>
      <c r="J10131" s="23" t="n">
        <f aca="false">IF(AND(E10131="Priority",ISNUMBER('Cost model'!N167)),'Cost model'!N167,'Cost model'!M167)</f>
        <v>8.5</v>
      </c>
      <c r="K10131" s="14" t="n">
        <f aca="false">J10131-H10131</f>
        <v>0.88</v>
      </c>
      <c r="L10131" s="14" t="n">
        <f aca="false">G10131-H10131</f>
        <v>1.88</v>
      </c>
    </row>
    <row r="10132" customFormat="false" ht="15" hidden="false" customHeight="false" outlineLevel="0" collapsed="false">
      <c r="A10132" s="2" t="s">
        <v>174</v>
      </c>
      <c r="B10132" s="2" t="s">
        <v>174</v>
      </c>
      <c r="C10132" s="2" t="s">
        <v>49</v>
      </c>
      <c r="D10132" s="2" t="s">
        <v>12</v>
      </c>
      <c r="E10132" s="2" t="s">
        <v>74</v>
      </c>
      <c r="F10132" s="2" t="s">
        <v>977</v>
      </c>
      <c r="G10132" s="14" t="n">
        <v>19.5</v>
      </c>
      <c r="H10132" s="14" t="n">
        <v>46.16</v>
      </c>
      <c r="I10132" s="14" t="n">
        <v>19.5</v>
      </c>
      <c r="J10132" s="23" t="n">
        <f aca="false">IF(AND(E10132="Priority",ISNUMBER('Cost model'!N172)),'Cost model'!N172,'Cost model'!M172)</f>
        <v>45</v>
      </c>
      <c r="K10132" s="14" t="n">
        <f aca="false">J10132-H10132</f>
        <v>-1.16</v>
      </c>
      <c r="L10132" s="14" t="n">
        <f aca="false">G10132-H10132</f>
        <v>-26.66</v>
      </c>
    </row>
    <row r="10133" customFormat="false" ht="15" hidden="false" customHeight="false" outlineLevel="0" collapsed="false">
      <c r="A10133" s="2" t="s">
        <v>221</v>
      </c>
      <c r="B10133" s="2" t="s">
        <v>158</v>
      </c>
      <c r="C10133" s="2" t="s">
        <v>47</v>
      </c>
      <c r="D10133" s="2" t="s">
        <v>10</v>
      </c>
      <c r="E10133" s="2" t="s">
        <v>74</v>
      </c>
      <c r="F10133" s="2" t="s">
        <v>976</v>
      </c>
      <c r="G10133" s="14" t="n">
        <v>9.5</v>
      </c>
      <c r="H10133" s="14" t="n">
        <v>11.64</v>
      </c>
      <c r="I10133" s="14" t="n">
        <v>14.5</v>
      </c>
      <c r="J10133" s="23" t="n">
        <f aca="false">IF(AND(E10133="Priority",ISNUMBER('Cost model'!N752)),'Cost model'!N752,'Cost model'!M752)</f>
        <v>12.5</v>
      </c>
      <c r="K10133" s="14" t="n">
        <f aca="false">J10133-H10133</f>
        <v>0.859999999999999</v>
      </c>
      <c r="L10133" s="14" t="n">
        <f aca="false">G10133-H10133</f>
        <v>-2.14</v>
      </c>
    </row>
    <row r="10134" customFormat="false" ht="15" hidden="false" customHeight="false" outlineLevel="0" collapsed="false">
      <c r="A10134" s="2" t="s">
        <v>174</v>
      </c>
      <c r="B10134" s="2" t="s">
        <v>174</v>
      </c>
      <c r="C10134" s="2" t="s">
        <v>48</v>
      </c>
      <c r="D10134" s="2" t="s">
        <v>10</v>
      </c>
      <c r="E10134" s="2" t="s">
        <v>83</v>
      </c>
      <c r="F10134" s="2" t="s">
        <v>977</v>
      </c>
      <c r="G10134" s="14" t="n">
        <v>17.5</v>
      </c>
      <c r="H10134" s="14" t="n">
        <v>21.19</v>
      </c>
      <c r="I10134" s="14" t="n">
        <v>17.5</v>
      </c>
      <c r="J10134" s="23" t="n">
        <f aca="false">IF(AND(E10134="Priority",ISNUMBER('Cost model'!N168)),'Cost model'!N168,'Cost model'!M168)</f>
        <v>18.5</v>
      </c>
      <c r="K10134" s="14" t="n">
        <f aca="false">J10134-H10134</f>
        <v>-2.69</v>
      </c>
      <c r="L10134" s="14" t="n">
        <f aca="false">G10134-H10134</f>
        <v>-3.69</v>
      </c>
    </row>
    <row r="10135" customFormat="false" ht="15" hidden="false" customHeight="false" outlineLevel="0" collapsed="false">
      <c r="A10135" s="2" t="s">
        <v>205</v>
      </c>
      <c r="B10135" s="2" t="s">
        <v>124</v>
      </c>
      <c r="C10135" s="2" t="s">
        <v>48</v>
      </c>
      <c r="D10135" s="2" t="s">
        <v>12</v>
      </c>
      <c r="E10135" s="2" t="s">
        <v>74</v>
      </c>
      <c r="F10135" s="2" t="s">
        <v>976</v>
      </c>
      <c r="G10135" s="14" t="n">
        <v>24.5</v>
      </c>
      <c r="H10135" s="14" t="n">
        <v>101.71</v>
      </c>
      <c r="I10135" s="14" t="n">
        <v>24.5</v>
      </c>
      <c r="J10135" s="23" t="n">
        <f aca="false">IF(AND(E10135="Priority",ISNUMBER('Cost model'!N576)),'Cost model'!N576,'Cost model'!M576)</f>
        <v>70</v>
      </c>
      <c r="K10135" s="14" t="n">
        <f aca="false">J10135-H10135</f>
        <v>-31.71</v>
      </c>
      <c r="L10135" s="14" t="n">
        <f aca="false">G10135-H10135</f>
        <v>-77.21</v>
      </c>
    </row>
    <row r="10136" customFormat="false" ht="15" hidden="false" customHeight="false" outlineLevel="0" collapsed="false">
      <c r="A10136" s="2" t="s">
        <v>142</v>
      </c>
      <c r="B10136" s="2" t="s">
        <v>142</v>
      </c>
      <c r="C10136" s="2" t="s">
        <v>48</v>
      </c>
      <c r="D10136" s="2" t="s">
        <v>10</v>
      </c>
      <c r="E10136" s="2" t="s">
        <v>74</v>
      </c>
      <c r="F10136" s="2" t="s">
        <v>977</v>
      </c>
      <c r="G10136" s="14" t="n">
        <v>12.5</v>
      </c>
      <c r="H10136" s="14" t="n">
        <v>14.1</v>
      </c>
      <c r="I10136" s="14" t="n">
        <v>12.5</v>
      </c>
      <c r="J10136" s="23" t="n">
        <f aca="false">IF(AND(E10136="Priority",ISNUMBER('Cost model'!N633)),'Cost model'!N633,'Cost model'!M633)</f>
        <v>11.5</v>
      </c>
      <c r="K10136" s="14" t="n">
        <f aca="false">J10136-H10136</f>
        <v>-2.6</v>
      </c>
      <c r="L10136" s="14" t="n">
        <f aca="false">G10136-H10136</f>
        <v>-1.6</v>
      </c>
    </row>
    <row r="10137" customFormat="false" ht="15" hidden="false" customHeight="false" outlineLevel="0" collapsed="false">
      <c r="A10137" s="2" t="s">
        <v>142</v>
      </c>
      <c r="B10137" s="2" t="s">
        <v>142</v>
      </c>
      <c r="C10137" s="2" t="s">
        <v>47</v>
      </c>
      <c r="D10137" s="2" t="s">
        <v>10</v>
      </c>
      <c r="E10137" s="2" t="s">
        <v>74</v>
      </c>
      <c r="F10137" s="2" t="s">
        <v>977</v>
      </c>
      <c r="G10137" s="14" t="n">
        <v>9.5</v>
      </c>
      <c r="H10137" s="14" t="n">
        <v>9.31</v>
      </c>
      <c r="I10137" s="14" t="n">
        <v>9.5</v>
      </c>
      <c r="J10137" s="23" t="n">
        <f aca="false">IF(AND(E10137="Priority",ISNUMBER('Cost model'!N632)),'Cost model'!N632,'Cost model'!M632)</f>
        <v>9.5</v>
      </c>
      <c r="K10137" s="14" t="n">
        <f aca="false">J10137-H10137</f>
        <v>0.19</v>
      </c>
      <c r="L10137" s="14" t="n">
        <f aca="false">G10137-H10137</f>
        <v>0.19</v>
      </c>
    </row>
    <row r="10138" customFormat="false" ht="15" hidden="false" customHeight="false" outlineLevel="0" collapsed="false">
      <c r="A10138" s="2" t="s">
        <v>174</v>
      </c>
      <c r="B10138" s="2" t="s">
        <v>174</v>
      </c>
      <c r="C10138" s="2" t="s">
        <v>48</v>
      </c>
      <c r="D10138" s="2" t="s">
        <v>13</v>
      </c>
      <c r="E10138" s="2" t="s">
        <v>74</v>
      </c>
      <c r="F10138" s="2" t="s">
        <v>977</v>
      </c>
      <c r="G10138" s="14" t="n">
        <v>24.5</v>
      </c>
      <c r="H10138" s="14" t="n">
        <v>31.35</v>
      </c>
      <c r="I10138" s="14" t="n">
        <v>24.5</v>
      </c>
      <c r="J10138" s="23" t="n">
        <f aca="false">IF(AND(E10138="Priority",ISNUMBER('Cost model'!N174)),'Cost model'!N174,'Cost model'!M174)</f>
        <v>70</v>
      </c>
      <c r="K10138" s="14" t="n">
        <f aca="false">J10138-H10138</f>
        <v>38.65</v>
      </c>
      <c r="L10138" s="14" t="n">
        <f aca="false">G10138-H10138</f>
        <v>-6.85</v>
      </c>
    </row>
    <row r="10139" customFormat="false" ht="15" hidden="false" customHeight="false" outlineLevel="0" collapsed="false">
      <c r="A10139" s="2" t="s">
        <v>158</v>
      </c>
      <c r="B10139" s="2" t="s">
        <v>158</v>
      </c>
      <c r="C10139" s="2" t="s">
        <v>49</v>
      </c>
      <c r="D10139" s="2" t="s">
        <v>12</v>
      </c>
      <c r="E10139" s="2" t="s">
        <v>74</v>
      </c>
      <c r="F10139" s="2" t="s">
        <v>977</v>
      </c>
      <c r="G10139" s="14" t="n">
        <v>19.5</v>
      </c>
      <c r="H10139" s="14" t="n">
        <v>88.92</v>
      </c>
      <c r="I10139" s="14" t="n">
        <v>19.5</v>
      </c>
      <c r="J10139" s="23" t="n">
        <f aca="false">IF(AND(E10139="Priority",ISNUMBER('Cost model'!N427)),'Cost model'!N427,'Cost model'!M427)</f>
        <v>28.5</v>
      </c>
      <c r="K10139" s="14" t="n">
        <f aca="false">J10139-H10139</f>
        <v>-60.42</v>
      </c>
      <c r="L10139" s="14" t="n">
        <f aca="false">G10139-H10139</f>
        <v>-69.42</v>
      </c>
    </row>
    <row r="10140" customFormat="false" ht="15" hidden="false" customHeight="false" outlineLevel="0" collapsed="false">
      <c r="A10140" s="2" t="s">
        <v>174</v>
      </c>
      <c r="B10140" s="2" t="s">
        <v>174</v>
      </c>
      <c r="C10140" s="2" t="s">
        <v>48</v>
      </c>
      <c r="D10140" s="2" t="s">
        <v>12</v>
      </c>
      <c r="E10140" s="2" t="s">
        <v>74</v>
      </c>
      <c r="F10140" s="2" t="s">
        <v>977</v>
      </c>
      <c r="G10140" s="14" t="n">
        <v>12.5</v>
      </c>
      <c r="H10140" s="14" t="n">
        <v>11.4</v>
      </c>
      <c r="I10140" s="14" t="n">
        <v>12.5</v>
      </c>
      <c r="J10140" s="23" t="n">
        <f aca="false">IF(AND(E10140="Priority",ISNUMBER('Cost model'!N171)),'Cost model'!N171,'Cost model'!M171)</f>
        <v>40</v>
      </c>
      <c r="K10140" s="14" t="n">
        <f aca="false">J10140-H10140</f>
        <v>28.6</v>
      </c>
      <c r="L10140" s="14" t="n">
        <f aca="false">G10140-H10140</f>
        <v>1.1</v>
      </c>
    </row>
    <row r="10141" customFormat="false" ht="15" hidden="false" customHeight="false" outlineLevel="0" collapsed="false">
      <c r="A10141" s="2" t="s">
        <v>174</v>
      </c>
      <c r="B10141" s="2" t="s">
        <v>174</v>
      </c>
      <c r="C10141" s="2" t="s">
        <v>47</v>
      </c>
      <c r="D10141" s="2" t="s">
        <v>10</v>
      </c>
      <c r="E10141" s="2" t="s">
        <v>74</v>
      </c>
      <c r="F10141" s="2" t="s">
        <v>977</v>
      </c>
      <c r="G10141" s="14" t="n">
        <v>9.5</v>
      </c>
      <c r="H10141" s="14" t="n">
        <v>6.82</v>
      </c>
      <c r="I10141" s="14" t="n">
        <v>9.5</v>
      </c>
      <c r="J10141" s="23" t="n">
        <f aca="false">IF(AND(E10141="Priority",ISNUMBER('Cost model'!N167)),'Cost model'!N167,'Cost model'!M167)</f>
        <v>8.5</v>
      </c>
      <c r="K10141" s="14" t="n">
        <f aca="false">J10141-H10141</f>
        <v>1.68</v>
      </c>
      <c r="L10141" s="14" t="n">
        <f aca="false">G10141-H10141</f>
        <v>2.68</v>
      </c>
    </row>
    <row r="10142" customFormat="false" ht="15" hidden="false" customHeight="false" outlineLevel="0" collapsed="false">
      <c r="A10142" s="2" t="s">
        <v>158</v>
      </c>
      <c r="B10142" s="2" t="s">
        <v>174</v>
      </c>
      <c r="C10142" s="2" t="s">
        <v>47</v>
      </c>
      <c r="D10142" s="2" t="s">
        <v>12</v>
      </c>
      <c r="E10142" s="2" t="s">
        <v>74</v>
      </c>
      <c r="F10142" s="2" t="s">
        <v>976</v>
      </c>
      <c r="G10142" s="14" t="n">
        <v>19.5</v>
      </c>
      <c r="H10142" s="14" t="n">
        <v>25.42</v>
      </c>
      <c r="I10142" s="14" t="n">
        <v>19.5</v>
      </c>
      <c r="J10142" s="23" t="n">
        <f aca="false">IF(AND(E10142="Priority",ISNUMBER('Cost model'!N485)),'Cost model'!N485,'Cost model'!M485)</f>
        <v>40</v>
      </c>
      <c r="K10142" s="14" t="n">
        <f aca="false">J10142-H10142</f>
        <v>14.58</v>
      </c>
      <c r="L10142" s="14" t="n">
        <f aca="false">G10142-H10142</f>
        <v>-5.92</v>
      </c>
    </row>
    <row r="10143" customFormat="false" ht="15" hidden="false" customHeight="false" outlineLevel="0" collapsed="false">
      <c r="A10143" s="2" t="s">
        <v>142</v>
      </c>
      <c r="B10143" s="2" t="s">
        <v>124</v>
      </c>
      <c r="C10143" s="2" t="s">
        <v>47</v>
      </c>
      <c r="D10143" s="2" t="s">
        <v>10</v>
      </c>
      <c r="E10143" s="2" t="s">
        <v>74</v>
      </c>
      <c r="F10143" s="2" t="s">
        <v>976</v>
      </c>
      <c r="G10143" s="14" t="n">
        <v>9.5</v>
      </c>
      <c r="H10143" s="14" t="n">
        <v>8.06</v>
      </c>
      <c r="I10143" s="14" t="n">
        <v>14.5</v>
      </c>
      <c r="J10143" s="23" t="n">
        <f aca="false">IF(AND(E10143="Priority",ISNUMBER('Cost model'!N662)),'Cost model'!N662,'Cost model'!M662)</f>
        <v>13.5</v>
      </c>
      <c r="K10143" s="14" t="n">
        <f aca="false">J10143-H10143</f>
        <v>5.44</v>
      </c>
      <c r="L10143" s="14" t="n">
        <f aca="false">G10143-H10143</f>
        <v>1.44</v>
      </c>
    </row>
    <row r="10144" customFormat="false" ht="15" hidden="false" customHeight="false" outlineLevel="0" collapsed="false">
      <c r="A10144" s="2" t="s">
        <v>124</v>
      </c>
      <c r="B10144" s="2" t="s">
        <v>124</v>
      </c>
      <c r="C10144" s="2" t="s">
        <v>47</v>
      </c>
      <c r="D10144" s="2" t="s">
        <v>10</v>
      </c>
      <c r="E10144" s="2" t="s">
        <v>74</v>
      </c>
      <c r="F10144" s="2" t="s">
        <v>977</v>
      </c>
      <c r="G10144" s="14" t="n">
        <v>9.5</v>
      </c>
      <c r="H10144" s="14" t="n">
        <v>7.92</v>
      </c>
      <c r="I10144" s="14" t="n">
        <v>9.5</v>
      </c>
      <c r="J10144" s="23" t="n">
        <f aca="false">IF(AND(E10144="Priority",ISNUMBER('Cost model'!N317)),'Cost model'!N317,'Cost model'!M317)</f>
        <v>10.5</v>
      </c>
      <c r="K10144" s="14" t="n">
        <f aca="false">J10144-H10144</f>
        <v>2.58</v>
      </c>
      <c r="L10144" s="14" t="n">
        <f aca="false">G10144-H10144</f>
        <v>1.58</v>
      </c>
    </row>
    <row r="10145" customFormat="false" ht="15" hidden="false" customHeight="false" outlineLevel="0" collapsed="false">
      <c r="A10145" s="2" t="s">
        <v>142</v>
      </c>
      <c r="B10145" s="2" t="s">
        <v>142</v>
      </c>
      <c r="C10145" s="2" t="s">
        <v>47</v>
      </c>
      <c r="D10145" s="2" t="s">
        <v>12</v>
      </c>
      <c r="E10145" s="2" t="s">
        <v>74</v>
      </c>
      <c r="F10145" s="2" t="s">
        <v>977</v>
      </c>
      <c r="G10145" s="14" t="n">
        <v>9.5</v>
      </c>
      <c r="H10145" s="14" t="n">
        <v>7.15</v>
      </c>
      <c r="I10145" s="14" t="n">
        <v>9.5</v>
      </c>
      <c r="J10145" s="23" t="n">
        <f aca="false">IF(AND(E10145="Priority",ISNUMBER('Cost model'!N635)),'Cost model'!N635,'Cost model'!M635)</f>
        <v>30.5</v>
      </c>
      <c r="K10145" s="14" t="n">
        <f aca="false">J10145-H10145</f>
        <v>23.35</v>
      </c>
      <c r="L10145" s="14" t="n">
        <f aca="false">G10145-H10145</f>
        <v>2.35</v>
      </c>
    </row>
    <row r="10146" customFormat="false" ht="15" hidden="false" customHeight="false" outlineLevel="0" collapsed="false">
      <c r="A10146" s="2" t="s">
        <v>174</v>
      </c>
      <c r="B10146" s="2" t="s">
        <v>142</v>
      </c>
      <c r="C10146" s="2" t="s">
        <v>48</v>
      </c>
      <c r="D10146" s="2" t="s">
        <v>12</v>
      </c>
      <c r="E10146" s="2" t="s">
        <v>74</v>
      </c>
      <c r="F10146" s="2" t="s">
        <v>976</v>
      </c>
      <c r="G10146" s="14" t="n">
        <v>12.5</v>
      </c>
      <c r="H10146" s="14" t="n">
        <v>59.11</v>
      </c>
      <c r="I10146" s="14" t="n">
        <v>12.5</v>
      </c>
      <c r="J10146" s="23" t="n">
        <f aca="false">IF(AND(E10146="Priority",ISNUMBER('Cost model'!N126)),'Cost model'!N126,'Cost model'!M126)</f>
        <v>45</v>
      </c>
      <c r="K10146" s="14" t="n">
        <f aca="false">J10146-H10146</f>
        <v>-14.11</v>
      </c>
      <c r="L10146" s="14" t="n">
        <f aca="false">G10146-H10146</f>
        <v>-46.61</v>
      </c>
    </row>
    <row r="10147" customFormat="false" ht="15" hidden="false" customHeight="false" outlineLevel="0" collapsed="false">
      <c r="A10147" s="2" t="s">
        <v>142</v>
      </c>
      <c r="B10147" s="2" t="s">
        <v>142</v>
      </c>
      <c r="C10147" s="2" t="s">
        <v>47</v>
      </c>
      <c r="D10147" s="2" t="s">
        <v>10</v>
      </c>
      <c r="E10147" s="2" t="s">
        <v>74</v>
      </c>
      <c r="F10147" s="2" t="s">
        <v>977</v>
      </c>
      <c r="G10147" s="14" t="n">
        <v>9.5</v>
      </c>
      <c r="H10147" s="14" t="n">
        <v>6.45</v>
      </c>
      <c r="I10147" s="14" t="n">
        <v>9.5</v>
      </c>
      <c r="J10147" s="23" t="n">
        <f aca="false">IF(AND(E10147="Priority",ISNUMBER('Cost model'!N632)),'Cost model'!N632,'Cost model'!M632)</f>
        <v>9.5</v>
      </c>
      <c r="K10147" s="14" t="n">
        <f aca="false">J10147-H10147</f>
        <v>3.05</v>
      </c>
      <c r="L10147" s="14" t="n">
        <f aca="false">G10147-H10147</f>
        <v>3.05</v>
      </c>
    </row>
    <row r="10148" customFormat="false" ht="15" hidden="false" customHeight="false" outlineLevel="0" collapsed="false">
      <c r="A10148" s="2" t="s">
        <v>142</v>
      </c>
      <c r="B10148" s="2" t="s">
        <v>174</v>
      </c>
      <c r="C10148" s="2" t="s">
        <v>47</v>
      </c>
      <c r="D10148" s="2" t="s">
        <v>13</v>
      </c>
      <c r="E10148" s="2" t="s">
        <v>74</v>
      </c>
      <c r="F10148" s="2" t="s">
        <v>976</v>
      </c>
      <c r="G10148" s="14" t="n">
        <v>19</v>
      </c>
      <c r="H10148" s="14" t="n">
        <v>111.14</v>
      </c>
      <c r="I10148" s="14" t="n">
        <v>24.5</v>
      </c>
      <c r="J10148" s="23" t="n">
        <f aca="false">IF(AND(E10148="Priority",ISNUMBER('Cost model'!N698)),'Cost model'!N698,'Cost model'!M698)</f>
        <v>70</v>
      </c>
      <c r="K10148" s="14" t="n">
        <f aca="false">J10148-H10148</f>
        <v>-41.14</v>
      </c>
      <c r="L10148" s="14" t="n">
        <f aca="false">G10148-H10148</f>
        <v>-92.14</v>
      </c>
    </row>
    <row r="10149" customFormat="false" ht="15" hidden="false" customHeight="false" outlineLevel="0" collapsed="false">
      <c r="A10149" s="2" t="s">
        <v>174</v>
      </c>
      <c r="B10149" s="2" t="s">
        <v>174</v>
      </c>
      <c r="C10149" s="2" t="s">
        <v>47</v>
      </c>
      <c r="D10149" s="2" t="s">
        <v>12</v>
      </c>
      <c r="E10149" s="2" t="s">
        <v>74</v>
      </c>
      <c r="F10149" s="2" t="s">
        <v>977</v>
      </c>
      <c r="G10149" s="14" t="n">
        <v>9.5</v>
      </c>
      <c r="H10149" s="14" t="n">
        <v>28.74</v>
      </c>
      <c r="I10149" s="14" t="n">
        <v>9.5</v>
      </c>
      <c r="J10149" s="23" t="n">
        <f aca="false">IF(AND(E10149="Priority",ISNUMBER('Cost model'!N170)),'Cost model'!N170,'Cost model'!M170)</f>
        <v>25.5</v>
      </c>
      <c r="K10149" s="14" t="n">
        <f aca="false">J10149-H10149</f>
        <v>-3.24</v>
      </c>
      <c r="L10149" s="14" t="n">
        <f aca="false">G10149-H10149</f>
        <v>-19.24</v>
      </c>
    </row>
    <row r="10150" customFormat="false" ht="15" hidden="false" customHeight="false" outlineLevel="0" collapsed="false">
      <c r="A10150" s="2" t="s">
        <v>158</v>
      </c>
      <c r="B10150" s="2" t="s">
        <v>158</v>
      </c>
      <c r="C10150" s="2" t="s">
        <v>49</v>
      </c>
      <c r="D10150" s="2" t="s">
        <v>10</v>
      </c>
      <c r="E10150" s="2" t="s">
        <v>74</v>
      </c>
      <c r="F10150" s="2" t="s">
        <v>977</v>
      </c>
      <c r="G10150" s="14" t="n">
        <v>17.5</v>
      </c>
      <c r="H10150" s="14" t="n">
        <v>15.97</v>
      </c>
      <c r="I10150" s="14" t="n">
        <v>17.5</v>
      </c>
      <c r="J10150" s="23" t="n">
        <f aca="false">IF(AND(E10150="Priority",ISNUMBER('Cost model'!N424)),'Cost model'!N424,'Cost model'!M424)</f>
        <v>16.5</v>
      </c>
      <c r="K10150" s="14" t="n">
        <f aca="false">J10150-H10150</f>
        <v>0.529999999999999</v>
      </c>
      <c r="L10150" s="14" t="n">
        <f aca="false">G10150-H10150</f>
        <v>1.53</v>
      </c>
    </row>
    <row r="10151" customFormat="false" ht="15" hidden="false" customHeight="false" outlineLevel="0" collapsed="false">
      <c r="A10151" s="2" t="s">
        <v>174</v>
      </c>
      <c r="B10151" s="2" t="s">
        <v>158</v>
      </c>
      <c r="C10151" s="2" t="s">
        <v>47</v>
      </c>
      <c r="D10151" s="2" t="s">
        <v>10</v>
      </c>
      <c r="E10151" s="2" t="s">
        <v>74</v>
      </c>
      <c r="F10151" s="2" t="s">
        <v>976</v>
      </c>
      <c r="G10151" s="14" t="n">
        <v>9.5</v>
      </c>
      <c r="H10151" s="14" t="n">
        <v>9.67</v>
      </c>
      <c r="I10151" s="14" t="n">
        <v>14.5</v>
      </c>
      <c r="J10151" s="23" t="n">
        <f aca="false">IF(AND(E10151="Priority",ISNUMBER('Cost model'!N137)),'Cost model'!N137,'Cost model'!M137)</f>
        <v>13.5</v>
      </c>
      <c r="K10151" s="14" t="n">
        <f aca="false">J10151-H10151</f>
        <v>3.83</v>
      </c>
      <c r="L10151" s="14" t="n">
        <f aca="false">G10151-H10151</f>
        <v>-0.17</v>
      </c>
    </row>
    <row r="10152" customFormat="false" ht="15" hidden="false" customHeight="false" outlineLevel="0" collapsed="false">
      <c r="A10152" s="2" t="s">
        <v>124</v>
      </c>
      <c r="B10152" s="2" t="s">
        <v>124</v>
      </c>
      <c r="C10152" s="2" t="s">
        <v>47</v>
      </c>
      <c r="D10152" s="2" t="s">
        <v>12</v>
      </c>
      <c r="E10152" s="2" t="s">
        <v>83</v>
      </c>
      <c r="F10152" s="2" t="s">
        <v>977</v>
      </c>
      <c r="G10152" s="14" t="n">
        <v>19.5</v>
      </c>
      <c r="H10152" s="14" t="n">
        <v>31.61</v>
      </c>
      <c r="I10152" s="14" t="n">
        <v>19.5</v>
      </c>
      <c r="J10152" s="23" t="n">
        <f aca="false">IF(AND(E10152="Priority",ISNUMBER('Cost model'!N320)),'Cost model'!N320,'Cost model'!M320)</f>
        <v>35</v>
      </c>
      <c r="K10152" s="14" t="n">
        <f aca="false">J10152-H10152</f>
        <v>3.39</v>
      </c>
      <c r="L10152" s="14" t="n">
        <f aca="false">G10152-H10152</f>
        <v>-12.11</v>
      </c>
    </row>
    <row r="10153" customFormat="false" ht="15" hidden="false" customHeight="false" outlineLevel="0" collapsed="false">
      <c r="A10153" s="2" t="s">
        <v>124</v>
      </c>
      <c r="B10153" s="2" t="s">
        <v>124</v>
      </c>
      <c r="C10153" s="2" t="s">
        <v>48</v>
      </c>
      <c r="D10153" s="2" t="s">
        <v>10</v>
      </c>
      <c r="E10153" s="2" t="s">
        <v>83</v>
      </c>
      <c r="F10153" s="2" t="s">
        <v>977</v>
      </c>
      <c r="G10153" s="14" t="n">
        <v>17.5</v>
      </c>
      <c r="H10153" s="14" t="n">
        <v>23.98</v>
      </c>
      <c r="I10153" s="14" t="n">
        <v>17.5</v>
      </c>
      <c r="J10153" s="23" t="n">
        <f aca="false">IF(AND(E10153="Priority",ISNUMBER('Cost model'!N318)),'Cost model'!N318,'Cost model'!M318)</f>
        <v>19.5</v>
      </c>
      <c r="K10153" s="14" t="n">
        <f aca="false">J10153-H10153</f>
        <v>-4.48</v>
      </c>
      <c r="L10153" s="14" t="n">
        <f aca="false">G10153-H10153</f>
        <v>-6.48</v>
      </c>
    </row>
    <row r="10154" customFormat="false" ht="15" hidden="false" customHeight="false" outlineLevel="0" collapsed="false">
      <c r="A10154" s="2" t="s">
        <v>174</v>
      </c>
      <c r="B10154" s="2" t="s">
        <v>174</v>
      </c>
      <c r="C10154" s="2" t="s">
        <v>48</v>
      </c>
      <c r="D10154" s="2" t="s">
        <v>10</v>
      </c>
      <c r="E10154" s="2" t="s">
        <v>74</v>
      </c>
      <c r="F10154" s="2" t="s">
        <v>977</v>
      </c>
      <c r="G10154" s="14" t="n">
        <v>12.5</v>
      </c>
      <c r="H10154" s="14" t="n">
        <v>9.08</v>
      </c>
      <c r="I10154" s="14" t="n">
        <v>12.5</v>
      </c>
      <c r="J10154" s="23" t="n">
        <f aca="false">IF(AND(E10154="Priority",ISNUMBER('Cost model'!N168)),'Cost model'!N168,'Cost model'!M168)</f>
        <v>13.5</v>
      </c>
      <c r="K10154" s="14" t="n">
        <f aca="false">J10154-H10154</f>
        <v>4.42</v>
      </c>
      <c r="L10154" s="14" t="n">
        <f aca="false">G10154-H10154</f>
        <v>3.42</v>
      </c>
    </row>
    <row r="10155" customFormat="false" ht="15" hidden="false" customHeight="false" outlineLevel="0" collapsed="false">
      <c r="A10155" s="2" t="s">
        <v>174</v>
      </c>
      <c r="B10155" s="2" t="s">
        <v>174</v>
      </c>
      <c r="C10155" s="2" t="s">
        <v>47</v>
      </c>
      <c r="D10155" s="2" t="s">
        <v>10</v>
      </c>
      <c r="E10155" s="2" t="s">
        <v>74</v>
      </c>
      <c r="F10155" s="2" t="s">
        <v>977</v>
      </c>
      <c r="G10155" s="14" t="n">
        <v>9.5</v>
      </c>
      <c r="H10155" s="14" t="n">
        <v>7.62</v>
      </c>
      <c r="I10155" s="14" t="n">
        <v>9.5</v>
      </c>
      <c r="J10155" s="23" t="n">
        <f aca="false">IF(AND(E10155="Priority",ISNUMBER('Cost model'!N167)),'Cost model'!N167,'Cost model'!M167)</f>
        <v>8.5</v>
      </c>
      <c r="K10155" s="14" t="n">
        <f aca="false">J10155-H10155</f>
        <v>0.88</v>
      </c>
      <c r="L10155" s="14" t="n">
        <f aca="false">G10155-H10155</f>
        <v>1.88</v>
      </c>
    </row>
    <row r="10156" customFormat="false" ht="15" hidden="false" customHeight="false" outlineLevel="0" collapsed="false">
      <c r="A10156" s="2" t="s">
        <v>124</v>
      </c>
      <c r="B10156" s="2" t="s">
        <v>124</v>
      </c>
      <c r="C10156" s="2" t="s">
        <v>47</v>
      </c>
      <c r="D10156" s="2" t="s">
        <v>10</v>
      </c>
      <c r="E10156" s="2" t="s">
        <v>83</v>
      </c>
      <c r="F10156" s="2" t="s">
        <v>977</v>
      </c>
      <c r="G10156" s="14" t="n">
        <v>14.5</v>
      </c>
      <c r="H10156" s="14" t="n">
        <v>25.1</v>
      </c>
      <c r="I10156" s="14" t="n">
        <v>14.5</v>
      </c>
      <c r="J10156" s="23" t="n">
        <f aca="false">IF(AND(E10156="Priority",ISNUMBER('Cost model'!N317)),'Cost model'!N317,'Cost model'!M317)</f>
        <v>15.5</v>
      </c>
      <c r="K10156" s="14" t="n">
        <f aca="false">J10156-H10156</f>
        <v>-9.6</v>
      </c>
      <c r="L10156" s="14" t="n">
        <f aca="false">G10156-H10156</f>
        <v>-10.6</v>
      </c>
    </row>
    <row r="10157" customFormat="false" ht="15" hidden="false" customHeight="false" outlineLevel="0" collapsed="false">
      <c r="A10157" s="2" t="s">
        <v>174</v>
      </c>
      <c r="B10157" s="2" t="s">
        <v>174</v>
      </c>
      <c r="C10157" s="2" t="s">
        <v>48</v>
      </c>
      <c r="D10157" s="2" t="s">
        <v>10</v>
      </c>
      <c r="E10157" s="2" t="s">
        <v>74</v>
      </c>
      <c r="F10157" s="2" t="s">
        <v>977</v>
      </c>
      <c r="G10157" s="14" t="n">
        <v>12.5</v>
      </c>
      <c r="H10157" s="14" t="n">
        <v>8.9</v>
      </c>
      <c r="I10157" s="14" t="n">
        <v>12.5</v>
      </c>
      <c r="J10157" s="23" t="n">
        <f aca="false">IF(AND(E10157="Priority",ISNUMBER('Cost model'!N168)),'Cost model'!N168,'Cost model'!M168)</f>
        <v>13.5</v>
      </c>
      <c r="K10157" s="14" t="n">
        <f aca="false">J10157-H10157</f>
        <v>4.6</v>
      </c>
      <c r="L10157" s="14" t="n">
        <f aca="false">G10157-H10157</f>
        <v>3.6</v>
      </c>
    </row>
    <row r="10158" customFormat="false" ht="15" hidden="false" customHeight="false" outlineLevel="0" collapsed="false">
      <c r="A10158" s="2" t="s">
        <v>174</v>
      </c>
      <c r="B10158" s="2" t="s">
        <v>174</v>
      </c>
      <c r="C10158" s="2" t="s">
        <v>47</v>
      </c>
      <c r="D10158" s="2" t="s">
        <v>10</v>
      </c>
      <c r="E10158" s="2" t="s">
        <v>74</v>
      </c>
      <c r="F10158" s="2" t="s">
        <v>977</v>
      </c>
      <c r="G10158" s="14" t="n">
        <v>9.5</v>
      </c>
      <c r="H10158" s="14" t="n">
        <v>8.04</v>
      </c>
      <c r="I10158" s="14" t="n">
        <v>9.5</v>
      </c>
      <c r="J10158" s="23" t="n">
        <f aca="false">IF(AND(E10158="Priority",ISNUMBER('Cost model'!N167)),'Cost model'!N167,'Cost model'!M167)</f>
        <v>8.5</v>
      </c>
      <c r="K10158" s="14" t="n">
        <f aca="false">J10158-H10158</f>
        <v>0.460000000000001</v>
      </c>
      <c r="L10158" s="14" t="n">
        <f aca="false">G10158-H10158</f>
        <v>1.46</v>
      </c>
    </row>
    <row r="10159" customFormat="false" ht="15" hidden="false" customHeight="false" outlineLevel="0" collapsed="false">
      <c r="A10159" s="2" t="s">
        <v>124</v>
      </c>
      <c r="B10159" s="2" t="s">
        <v>124</v>
      </c>
      <c r="C10159" s="2" t="s">
        <v>47</v>
      </c>
      <c r="D10159" s="2" t="s">
        <v>10</v>
      </c>
      <c r="E10159" s="2" t="s">
        <v>74</v>
      </c>
      <c r="F10159" s="2" t="s">
        <v>977</v>
      </c>
      <c r="G10159" s="14" t="n">
        <v>9.5</v>
      </c>
      <c r="H10159" s="14" t="n">
        <v>7.91</v>
      </c>
      <c r="I10159" s="14" t="n">
        <v>9.5</v>
      </c>
      <c r="J10159" s="23" t="n">
        <f aca="false">IF(AND(E10159="Priority",ISNUMBER('Cost model'!N317)),'Cost model'!N317,'Cost model'!M317)</f>
        <v>10.5</v>
      </c>
      <c r="K10159" s="14" t="n">
        <f aca="false">J10159-H10159</f>
        <v>2.59</v>
      </c>
      <c r="L10159" s="14" t="n">
        <f aca="false">G10159-H10159</f>
        <v>1.59</v>
      </c>
    </row>
    <row r="10160" customFormat="false" ht="15" hidden="false" customHeight="false" outlineLevel="0" collapsed="false">
      <c r="A10160" s="2" t="s">
        <v>124</v>
      </c>
      <c r="B10160" s="2" t="s">
        <v>124</v>
      </c>
      <c r="C10160" s="2" t="s">
        <v>48</v>
      </c>
      <c r="D10160" s="2" t="s">
        <v>10</v>
      </c>
      <c r="E10160" s="2" t="s">
        <v>74</v>
      </c>
      <c r="F10160" s="2" t="s">
        <v>977</v>
      </c>
      <c r="G10160" s="14" t="n">
        <v>12.5</v>
      </c>
      <c r="H10160" s="14" t="n">
        <v>7.92</v>
      </c>
      <c r="I10160" s="14" t="n">
        <v>12.5</v>
      </c>
      <c r="J10160" s="23" t="n">
        <f aca="false">IF(AND(E10160="Priority",ISNUMBER('Cost model'!N318)),'Cost model'!N318,'Cost model'!M318)</f>
        <v>14.5</v>
      </c>
      <c r="K10160" s="14" t="n">
        <f aca="false">J10160-H10160</f>
        <v>6.58</v>
      </c>
      <c r="L10160" s="14" t="n">
        <f aca="false">G10160-H10160</f>
        <v>4.58</v>
      </c>
    </row>
    <row r="10161" customFormat="false" ht="15" hidden="false" customHeight="false" outlineLevel="0" collapsed="false">
      <c r="A10161" s="2" t="s">
        <v>142</v>
      </c>
      <c r="B10161" s="2" t="s">
        <v>124</v>
      </c>
      <c r="C10161" s="2" t="s">
        <v>49</v>
      </c>
      <c r="D10161" s="2" t="s">
        <v>10</v>
      </c>
      <c r="E10161" s="2" t="s">
        <v>74</v>
      </c>
      <c r="F10161" s="2" t="s">
        <v>976</v>
      </c>
      <c r="G10161" s="14" t="n">
        <v>17.5</v>
      </c>
      <c r="H10161" s="14" t="n">
        <v>11.43</v>
      </c>
      <c r="I10161" s="14" t="n">
        <v>17.5</v>
      </c>
      <c r="J10161" s="23" t="n">
        <f aca="false">IF(AND(E10161="Priority",ISNUMBER('Cost model'!N664)),'Cost model'!N664,'Cost model'!M664)</f>
        <v>19.5</v>
      </c>
      <c r="K10161" s="14" t="n">
        <f aca="false">J10161-H10161</f>
        <v>8.07</v>
      </c>
      <c r="L10161" s="14" t="n">
        <f aca="false">G10161-H10161</f>
        <v>6.07</v>
      </c>
    </row>
    <row r="10162" customFormat="false" ht="15" hidden="false" customHeight="false" outlineLevel="0" collapsed="false">
      <c r="A10162" s="2" t="s">
        <v>174</v>
      </c>
      <c r="B10162" s="2" t="s">
        <v>174</v>
      </c>
      <c r="C10162" s="2" t="s">
        <v>48</v>
      </c>
      <c r="D10162" s="2" t="s">
        <v>12</v>
      </c>
      <c r="E10162" s="2" t="s">
        <v>83</v>
      </c>
      <c r="F10162" s="2" t="s">
        <v>977</v>
      </c>
      <c r="G10162" s="14" t="n">
        <v>19.5</v>
      </c>
      <c r="H10162" s="14" t="n">
        <v>42.78</v>
      </c>
      <c r="I10162" s="14" t="n">
        <v>19.5</v>
      </c>
      <c r="J10162" s="23" t="n">
        <f aca="false">IF(AND(E10162="Priority",ISNUMBER('Cost model'!N171)),'Cost model'!N171,'Cost model'!M171)</f>
        <v>55</v>
      </c>
      <c r="K10162" s="14" t="n">
        <f aca="false">J10162-H10162</f>
        <v>12.22</v>
      </c>
      <c r="L10162" s="14" t="n">
        <f aca="false">G10162-H10162</f>
        <v>-23.28</v>
      </c>
    </row>
    <row r="10163" customFormat="false" ht="15" hidden="false" customHeight="false" outlineLevel="0" collapsed="false">
      <c r="A10163" s="2" t="s">
        <v>221</v>
      </c>
      <c r="B10163" s="2" t="s">
        <v>142</v>
      </c>
      <c r="C10163" s="2" t="s">
        <v>47</v>
      </c>
      <c r="D10163" s="2" t="s">
        <v>10</v>
      </c>
      <c r="E10163" s="2" t="s">
        <v>74</v>
      </c>
      <c r="F10163" s="2" t="s">
        <v>976</v>
      </c>
      <c r="G10163" s="14" t="n">
        <v>14.5</v>
      </c>
      <c r="H10163" s="14" t="n">
        <v>21.19</v>
      </c>
      <c r="I10163" s="14" t="n">
        <v>19.5</v>
      </c>
      <c r="J10163" s="23" t="n">
        <f aca="false">IF(AND(E10163="Priority",ISNUMBER('Cost model'!N767)),'Cost model'!N767,'Cost model'!M767)</f>
        <v>15.5</v>
      </c>
      <c r="K10163" s="14" t="n">
        <f aca="false">J10163-H10163</f>
        <v>-5.69</v>
      </c>
      <c r="L10163" s="14" t="n">
        <f aca="false">G10163-H10163</f>
        <v>-6.69</v>
      </c>
    </row>
    <row r="10164" customFormat="false" ht="15" hidden="false" customHeight="false" outlineLevel="0" collapsed="false">
      <c r="A10164" s="2" t="s">
        <v>124</v>
      </c>
      <c r="B10164" s="2" t="s">
        <v>124</v>
      </c>
      <c r="C10164" s="2" t="s">
        <v>47</v>
      </c>
      <c r="D10164" s="2" t="s">
        <v>10</v>
      </c>
      <c r="E10164" s="2" t="s">
        <v>83</v>
      </c>
      <c r="F10164" s="2" t="s">
        <v>977</v>
      </c>
      <c r="G10164" s="14" t="n">
        <v>14.5</v>
      </c>
      <c r="H10164" s="14" t="n">
        <v>21.19</v>
      </c>
      <c r="I10164" s="14" t="n">
        <v>14.5</v>
      </c>
      <c r="J10164" s="23" t="n">
        <f aca="false">IF(AND(E10164="Priority",ISNUMBER('Cost model'!N317)),'Cost model'!N317,'Cost model'!M317)</f>
        <v>15.5</v>
      </c>
      <c r="K10164" s="14" t="n">
        <f aca="false">J10164-H10164</f>
        <v>-5.69</v>
      </c>
      <c r="L10164" s="14" t="n">
        <f aca="false">G10164-H10164</f>
        <v>-6.69</v>
      </c>
    </row>
    <row r="10165" customFormat="false" ht="15" hidden="false" customHeight="false" outlineLevel="0" collapsed="false">
      <c r="A10165" s="2" t="s">
        <v>124</v>
      </c>
      <c r="B10165" s="2" t="s">
        <v>124</v>
      </c>
      <c r="C10165" s="2" t="s">
        <v>48</v>
      </c>
      <c r="D10165" s="2" t="s">
        <v>10</v>
      </c>
      <c r="E10165" s="2" t="s">
        <v>74</v>
      </c>
      <c r="F10165" s="2" t="s">
        <v>977</v>
      </c>
      <c r="G10165" s="14" t="n">
        <v>12.5</v>
      </c>
      <c r="H10165" s="14" t="n">
        <v>20.92</v>
      </c>
      <c r="I10165" s="14" t="n">
        <v>12.5</v>
      </c>
      <c r="J10165" s="23" t="n">
        <f aca="false">IF(AND(E10165="Priority",ISNUMBER('Cost model'!N318)),'Cost model'!N318,'Cost model'!M318)</f>
        <v>14.5</v>
      </c>
      <c r="K10165" s="14" t="n">
        <f aca="false">J10165-H10165</f>
        <v>-6.42</v>
      </c>
      <c r="L10165" s="14" t="n">
        <f aca="false">G10165-H10165</f>
        <v>-8.42</v>
      </c>
    </row>
    <row r="10166" customFormat="false" ht="15" hidden="false" customHeight="false" outlineLevel="0" collapsed="false">
      <c r="A10166" s="2" t="s">
        <v>158</v>
      </c>
      <c r="B10166" s="2" t="s">
        <v>158</v>
      </c>
      <c r="C10166" s="2" t="s">
        <v>49</v>
      </c>
      <c r="D10166" s="2" t="s">
        <v>10</v>
      </c>
      <c r="E10166" s="2" t="s">
        <v>83</v>
      </c>
      <c r="F10166" s="2" t="s">
        <v>977</v>
      </c>
      <c r="G10166" s="14" t="n">
        <v>24.5</v>
      </c>
      <c r="H10166" s="14" t="n">
        <v>21.19</v>
      </c>
      <c r="I10166" s="14" t="n">
        <v>24.5</v>
      </c>
      <c r="J10166" s="23" t="n">
        <f aca="false">IF(AND(E10166="Priority",ISNUMBER('Cost model'!N424)),'Cost model'!N424,'Cost model'!M424)</f>
        <v>22.5</v>
      </c>
      <c r="K10166" s="14" t="n">
        <f aca="false">J10166-H10166</f>
        <v>1.31</v>
      </c>
      <c r="L10166" s="14" t="n">
        <f aca="false">G10166-H10166</f>
        <v>3.31</v>
      </c>
    </row>
    <row r="10167" customFormat="false" ht="15" hidden="false" customHeight="false" outlineLevel="0" collapsed="false">
      <c r="A10167" s="2" t="s">
        <v>221</v>
      </c>
      <c r="B10167" s="2" t="s">
        <v>221</v>
      </c>
      <c r="C10167" s="2" t="s">
        <v>47</v>
      </c>
      <c r="D10167" s="2" t="s">
        <v>12</v>
      </c>
      <c r="E10167" s="2" t="s">
        <v>74</v>
      </c>
      <c r="F10167" s="2" t="s">
        <v>977</v>
      </c>
      <c r="G10167" s="14" t="n">
        <v>9.5</v>
      </c>
      <c r="H10167" s="14" t="n">
        <v>8.28</v>
      </c>
      <c r="I10167" s="14" t="n">
        <v>9.5</v>
      </c>
      <c r="J10167" s="23" t="n">
        <f aca="false">IF(AND(E10167="Priority",ISNUMBER('Cost model'!N740)),'Cost model'!N740,'Cost model'!M740)</f>
        <v>22.5</v>
      </c>
      <c r="K10167" s="14" t="n">
        <f aca="false">J10167-H10167</f>
        <v>14.22</v>
      </c>
      <c r="L10167" s="14" t="n">
        <f aca="false">G10167-H10167</f>
        <v>1.22</v>
      </c>
    </row>
    <row r="10168" customFormat="false" ht="15" hidden="false" customHeight="false" outlineLevel="0" collapsed="false">
      <c r="A10168" s="2" t="s">
        <v>142</v>
      </c>
      <c r="B10168" s="2" t="s">
        <v>124</v>
      </c>
      <c r="C10168" s="2" t="s">
        <v>47</v>
      </c>
      <c r="D10168" s="2" t="s">
        <v>10</v>
      </c>
      <c r="E10168" s="2" t="s">
        <v>74</v>
      </c>
      <c r="F10168" s="2" t="s">
        <v>976</v>
      </c>
      <c r="G10168" s="14" t="n">
        <v>9.5</v>
      </c>
      <c r="H10168" s="14" t="n">
        <v>8.06</v>
      </c>
      <c r="I10168" s="14" t="n">
        <v>14.5</v>
      </c>
      <c r="J10168" s="23" t="n">
        <f aca="false">IF(AND(E10168="Priority",ISNUMBER('Cost model'!N662)),'Cost model'!N662,'Cost model'!M662)</f>
        <v>13.5</v>
      </c>
      <c r="K10168" s="14" t="n">
        <f aca="false">J10168-H10168</f>
        <v>5.44</v>
      </c>
      <c r="L10168" s="14" t="n">
        <f aca="false">G10168-H10168</f>
        <v>1.44</v>
      </c>
    </row>
    <row r="10169" customFormat="false" ht="15" hidden="false" customHeight="false" outlineLevel="0" collapsed="false">
      <c r="A10169" s="2" t="s">
        <v>174</v>
      </c>
      <c r="B10169" s="2" t="s">
        <v>174</v>
      </c>
      <c r="C10169" s="2" t="s">
        <v>48</v>
      </c>
      <c r="D10169" s="2" t="s">
        <v>10</v>
      </c>
      <c r="E10169" s="2" t="s">
        <v>74</v>
      </c>
      <c r="F10169" s="2" t="s">
        <v>977</v>
      </c>
      <c r="G10169" s="14" t="n">
        <v>12.5</v>
      </c>
      <c r="H10169" s="14" t="n">
        <v>9.64</v>
      </c>
      <c r="I10169" s="14" t="n">
        <v>12.5</v>
      </c>
      <c r="J10169" s="23" t="n">
        <f aca="false">IF(AND(E10169="Priority",ISNUMBER('Cost model'!N168)),'Cost model'!N168,'Cost model'!M168)</f>
        <v>13.5</v>
      </c>
      <c r="K10169" s="14" t="n">
        <f aca="false">J10169-H10169</f>
        <v>3.86</v>
      </c>
      <c r="L10169" s="14" t="n">
        <f aca="false">G10169-H10169</f>
        <v>2.86</v>
      </c>
    </row>
    <row r="10170" customFormat="false" ht="15" hidden="false" customHeight="false" outlineLevel="0" collapsed="false">
      <c r="A10170" s="2" t="s">
        <v>174</v>
      </c>
      <c r="B10170" s="2" t="s">
        <v>124</v>
      </c>
      <c r="C10170" s="2" t="s">
        <v>48</v>
      </c>
      <c r="D10170" s="2" t="s">
        <v>14</v>
      </c>
      <c r="E10170" s="2" t="s">
        <v>74</v>
      </c>
      <c r="F10170" s="2" t="s">
        <v>976</v>
      </c>
      <c r="G10170" s="14" t="n">
        <v>45</v>
      </c>
      <c r="H10170" s="14" t="n">
        <v>167.64</v>
      </c>
      <c r="I10170" s="14" t="n">
        <v>45</v>
      </c>
      <c r="J10170" s="23" t="n">
        <f aca="false">IF(AND(E10170="Priority",ISNUMBER('Cost model'!N117)),'Cost model'!N117,'Cost model'!M117)</f>
        <v>135</v>
      </c>
      <c r="K10170" s="14" t="n">
        <f aca="false">J10170-H10170</f>
        <v>-32.64</v>
      </c>
      <c r="L10170" s="14" t="n">
        <f aca="false">G10170-H10170</f>
        <v>-122.64</v>
      </c>
    </row>
    <row r="10171" customFormat="false" ht="15" hidden="false" customHeight="false" outlineLevel="0" collapsed="false">
      <c r="A10171" s="2" t="s">
        <v>174</v>
      </c>
      <c r="B10171" s="2" t="s">
        <v>174</v>
      </c>
      <c r="C10171" s="2" t="s">
        <v>48</v>
      </c>
      <c r="D10171" s="2" t="s">
        <v>12</v>
      </c>
      <c r="E10171" s="2" t="s">
        <v>83</v>
      </c>
      <c r="F10171" s="2" t="s">
        <v>977</v>
      </c>
      <c r="G10171" s="14" t="n">
        <v>19.5</v>
      </c>
      <c r="H10171" s="14" t="n">
        <v>43.38</v>
      </c>
      <c r="I10171" s="14" t="n">
        <v>19.5</v>
      </c>
      <c r="J10171" s="23" t="n">
        <f aca="false">IF(AND(E10171="Priority",ISNUMBER('Cost model'!N171)),'Cost model'!N171,'Cost model'!M171)</f>
        <v>55</v>
      </c>
      <c r="K10171" s="14" t="n">
        <f aca="false">J10171-H10171</f>
        <v>11.62</v>
      </c>
      <c r="L10171" s="14" t="n">
        <f aca="false">G10171-H10171</f>
        <v>-23.88</v>
      </c>
    </row>
    <row r="10172" customFormat="false" ht="15" hidden="false" customHeight="false" outlineLevel="0" collapsed="false">
      <c r="A10172" s="2" t="s">
        <v>142</v>
      </c>
      <c r="B10172" s="2" t="s">
        <v>142</v>
      </c>
      <c r="C10172" s="2" t="s">
        <v>48</v>
      </c>
      <c r="D10172" s="2" t="s">
        <v>10</v>
      </c>
      <c r="E10172" s="2" t="s">
        <v>74</v>
      </c>
      <c r="F10172" s="2" t="s">
        <v>977</v>
      </c>
      <c r="G10172" s="14" t="n">
        <v>12.5</v>
      </c>
      <c r="H10172" s="14" t="n">
        <v>12.44</v>
      </c>
      <c r="I10172" s="14" t="n">
        <v>12.5</v>
      </c>
      <c r="J10172" s="23" t="n">
        <f aca="false">IF(AND(E10172="Priority",ISNUMBER('Cost model'!N633)),'Cost model'!N633,'Cost model'!M633)</f>
        <v>11.5</v>
      </c>
      <c r="K10172" s="14" t="n">
        <f aca="false">J10172-H10172</f>
        <v>-0.94</v>
      </c>
      <c r="L10172" s="14" t="n">
        <f aca="false">G10172-H10172</f>
        <v>0.0600000000000005</v>
      </c>
    </row>
    <row r="10173" customFormat="false" ht="15" hidden="false" customHeight="false" outlineLevel="0" collapsed="false">
      <c r="A10173" s="2" t="s">
        <v>221</v>
      </c>
      <c r="B10173" s="2" t="s">
        <v>221</v>
      </c>
      <c r="C10173" s="2" t="s">
        <v>47</v>
      </c>
      <c r="D10173" s="2" t="s">
        <v>10</v>
      </c>
      <c r="E10173" s="2" t="s">
        <v>74</v>
      </c>
      <c r="F10173" s="2" t="s">
        <v>977</v>
      </c>
      <c r="G10173" s="14" t="n">
        <v>9.5</v>
      </c>
      <c r="H10173" s="14" t="n">
        <v>8.33</v>
      </c>
      <c r="I10173" s="14" t="n">
        <v>9.5</v>
      </c>
      <c r="J10173" s="23" t="n">
        <f aca="false">IF(AND(E10173="Priority",ISNUMBER('Cost model'!N737)),'Cost model'!N737,'Cost model'!M737)</f>
        <v>8.5</v>
      </c>
      <c r="K10173" s="14" t="n">
        <f aca="false">J10173-H10173</f>
        <v>0.17</v>
      </c>
      <c r="L10173" s="14" t="n">
        <f aca="false">G10173-H10173</f>
        <v>1.17</v>
      </c>
    </row>
    <row r="10174" customFormat="false" ht="15" hidden="false" customHeight="false" outlineLevel="0" collapsed="false">
      <c r="A10174" s="2" t="s">
        <v>221</v>
      </c>
      <c r="B10174" s="2" t="s">
        <v>221</v>
      </c>
      <c r="C10174" s="2" t="s">
        <v>49</v>
      </c>
      <c r="D10174" s="2" t="s">
        <v>12</v>
      </c>
      <c r="E10174" s="2" t="s">
        <v>74</v>
      </c>
      <c r="F10174" s="2" t="s">
        <v>977</v>
      </c>
      <c r="G10174" s="14" t="n">
        <v>19.5</v>
      </c>
      <c r="H10174" s="14" t="n">
        <v>98.03</v>
      </c>
      <c r="I10174" s="14" t="n">
        <v>19.5</v>
      </c>
      <c r="J10174" s="23" t="n">
        <f aca="false">IF(AND(E10174="Priority",ISNUMBER('Cost model'!N742)),'Cost model'!N742,'Cost model'!M742)</f>
        <v>60</v>
      </c>
      <c r="K10174" s="14" t="n">
        <f aca="false">J10174-H10174</f>
        <v>-38.03</v>
      </c>
      <c r="L10174" s="14" t="n">
        <f aca="false">G10174-H10174</f>
        <v>-78.53</v>
      </c>
    </row>
    <row r="10175" customFormat="false" ht="15" hidden="false" customHeight="false" outlineLevel="0" collapsed="false">
      <c r="A10175" s="2" t="s">
        <v>174</v>
      </c>
      <c r="B10175" s="2" t="s">
        <v>174</v>
      </c>
      <c r="C10175" s="2" t="s">
        <v>48</v>
      </c>
      <c r="D10175" s="2" t="s">
        <v>10</v>
      </c>
      <c r="E10175" s="2" t="s">
        <v>74</v>
      </c>
      <c r="F10175" s="2" t="s">
        <v>977</v>
      </c>
      <c r="G10175" s="14" t="n">
        <v>12.5</v>
      </c>
      <c r="H10175" s="14" t="n">
        <v>9.08</v>
      </c>
      <c r="I10175" s="14" t="n">
        <v>12.5</v>
      </c>
      <c r="J10175" s="23" t="n">
        <f aca="false">IF(AND(E10175="Priority",ISNUMBER('Cost model'!N168)),'Cost model'!N168,'Cost model'!M168)</f>
        <v>13.5</v>
      </c>
      <c r="K10175" s="14" t="n">
        <f aca="false">J10175-H10175</f>
        <v>4.42</v>
      </c>
      <c r="L10175" s="14" t="n">
        <f aca="false">G10175-H10175</f>
        <v>3.42</v>
      </c>
    </row>
    <row r="10176" customFormat="false" ht="15" hidden="false" customHeight="false" outlineLevel="0" collapsed="false">
      <c r="A10176" s="2" t="s">
        <v>142</v>
      </c>
      <c r="B10176" s="2" t="s">
        <v>174</v>
      </c>
      <c r="C10176" s="2" t="s">
        <v>47</v>
      </c>
      <c r="D10176" s="2" t="s">
        <v>10</v>
      </c>
      <c r="E10176" s="2" t="s">
        <v>74</v>
      </c>
      <c r="F10176" s="2" t="s">
        <v>976</v>
      </c>
      <c r="G10176" s="14" t="n">
        <v>9.5</v>
      </c>
      <c r="H10176" s="14" t="n">
        <v>7.88</v>
      </c>
      <c r="I10176" s="14" t="n">
        <v>14.5</v>
      </c>
      <c r="J10176" s="23" t="n">
        <f aca="false">IF(AND(E10176="Priority",ISNUMBER('Cost model'!N692)),'Cost model'!N692,'Cost model'!M692)</f>
        <v>9.5</v>
      </c>
      <c r="K10176" s="14" t="n">
        <f aca="false">J10176-H10176</f>
        <v>1.62</v>
      </c>
      <c r="L10176" s="14" t="n">
        <f aca="false">G10176-H10176</f>
        <v>1.62</v>
      </c>
    </row>
    <row r="10177" customFormat="false" ht="15" hidden="false" customHeight="false" outlineLevel="0" collapsed="false">
      <c r="A10177" s="2" t="s">
        <v>142</v>
      </c>
      <c r="B10177" s="2" t="s">
        <v>142</v>
      </c>
      <c r="C10177" s="2" t="s">
        <v>47</v>
      </c>
      <c r="D10177" s="2" t="s">
        <v>12</v>
      </c>
      <c r="E10177" s="2" t="s">
        <v>74</v>
      </c>
      <c r="F10177" s="2" t="s">
        <v>977</v>
      </c>
      <c r="G10177" s="14" t="n">
        <v>9.5</v>
      </c>
      <c r="H10177" s="14" t="n">
        <v>41.92</v>
      </c>
      <c r="I10177" s="14" t="n">
        <v>9.5</v>
      </c>
      <c r="J10177" s="23" t="n">
        <f aca="false">IF(AND(E10177="Priority",ISNUMBER('Cost model'!N635)),'Cost model'!N635,'Cost model'!M635)</f>
        <v>30.5</v>
      </c>
      <c r="K10177" s="14" t="n">
        <f aca="false">J10177-H10177</f>
        <v>-11.42</v>
      </c>
      <c r="L10177" s="14" t="n">
        <f aca="false">G10177-H10177</f>
        <v>-32.42</v>
      </c>
    </row>
    <row r="10178" customFormat="false" ht="15" hidden="false" customHeight="false" outlineLevel="0" collapsed="false">
      <c r="A10178" s="2" t="s">
        <v>142</v>
      </c>
      <c r="B10178" s="2" t="s">
        <v>142</v>
      </c>
      <c r="C10178" s="2" t="s">
        <v>48</v>
      </c>
      <c r="D10178" s="2" t="s">
        <v>10</v>
      </c>
      <c r="E10178" s="2" t="s">
        <v>74</v>
      </c>
      <c r="F10178" s="2" t="s">
        <v>977</v>
      </c>
      <c r="G10178" s="14" t="n">
        <v>12.5</v>
      </c>
      <c r="H10178" s="14" t="n">
        <v>8.27</v>
      </c>
      <c r="I10178" s="14" t="n">
        <v>12.5</v>
      </c>
      <c r="J10178" s="23" t="n">
        <f aca="false">IF(AND(E10178="Priority",ISNUMBER('Cost model'!N633)),'Cost model'!N633,'Cost model'!M633)</f>
        <v>11.5</v>
      </c>
      <c r="K10178" s="14" t="n">
        <f aca="false">J10178-H10178</f>
        <v>3.23</v>
      </c>
      <c r="L10178" s="14" t="n">
        <f aca="false">G10178-H10178</f>
        <v>4.23</v>
      </c>
    </row>
    <row r="10179" customFormat="false" ht="15" hidden="false" customHeight="false" outlineLevel="0" collapsed="false">
      <c r="A10179" s="2" t="s">
        <v>174</v>
      </c>
      <c r="B10179" s="2" t="s">
        <v>174</v>
      </c>
      <c r="C10179" s="2" t="s">
        <v>48</v>
      </c>
      <c r="D10179" s="2" t="s">
        <v>12</v>
      </c>
      <c r="E10179" s="2" t="s">
        <v>74</v>
      </c>
      <c r="F10179" s="2" t="s">
        <v>977</v>
      </c>
      <c r="G10179" s="14" t="n">
        <v>12.5</v>
      </c>
      <c r="H10179" s="14" t="n">
        <v>57.67</v>
      </c>
      <c r="I10179" s="14" t="n">
        <v>12.5</v>
      </c>
      <c r="J10179" s="23" t="n">
        <f aca="false">IF(AND(E10179="Priority",ISNUMBER('Cost model'!N171)),'Cost model'!N171,'Cost model'!M171)</f>
        <v>40</v>
      </c>
      <c r="K10179" s="14" t="n">
        <f aca="false">J10179-H10179</f>
        <v>-17.67</v>
      </c>
      <c r="L10179" s="14" t="n">
        <f aca="false">G10179-H10179</f>
        <v>-45.17</v>
      </c>
    </row>
    <row r="10180" customFormat="false" ht="15" hidden="false" customHeight="false" outlineLevel="0" collapsed="false">
      <c r="A10180" s="2" t="s">
        <v>142</v>
      </c>
      <c r="B10180" s="2" t="s">
        <v>142</v>
      </c>
      <c r="C10180" s="2" t="s">
        <v>47</v>
      </c>
      <c r="D10180" s="2" t="s">
        <v>12</v>
      </c>
      <c r="E10180" s="2" t="s">
        <v>74</v>
      </c>
      <c r="F10180" s="2" t="s">
        <v>977</v>
      </c>
      <c r="G10180" s="14" t="n">
        <v>9.5</v>
      </c>
      <c r="H10180" s="14" t="n">
        <v>6.45</v>
      </c>
      <c r="I10180" s="14" t="n">
        <v>9.5</v>
      </c>
      <c r="J10180" s="23" t="n">
        <f aca="false">IF(AND(E10180="Priority",ISNUMBER('Cost model'!N635)),'Cost model'!N635,'Cost model'!M635)</f>
        <v>30.5</v>
      </c>
      <c r="K10180" s="14" t="n">
        <f aca="false">J10180-H10180</f>
        <v>24.05</v>
      </c>
      <c r="L10180" s="14" t="n">
        <f aca="false">G10180-H10180</f>
        <v>3.05</v>
      </c>
    </row>
    <row r="10181" customFormat="false" ht="15" hidden="false" customHeight="false" outlineLevel="0" collapsed="false">
      <c r="A10181" s="2" t="s">
        <v>142</v>
      </c>
      <c r="B10181" s="2" t="s">
        <v>142</v>
      </c>
      <c r="C10181" s="2" t="s">
        <v>47</v>
      </c>
      <c r="D10181" s="2" t="s">
        <v>10</v>
      </c>
      <c r="E10181" s="2" t="s">
        <v>74</v>
      </c>
      <c r="F10181" s="2" t="s">
        <v>977</v>
      </c>
      <c r="G10181" s="14" t="n">
        <v>9.5</v>
      </c>
      <c r="H10181" s="14" t="n">
        <v>8.17</v>
      </c>
      <c r="I10181" s="14" t="n">
        <v>9.5</v>
      </c>
      <c r="J10181" s="23" t="n">
        <f aca="false">IF(AND(E10181="Priority",ISNUMBER('Cost model'!N632)),'Cost model'!N632,'Cost model'!M632)</f>
        <v>9.5</v>
      </c>
      <c r="K10181" s="14" t="n">
        <f aca="false">J10181-H10181</f>
        <v>1.33</v>
      </c>
      <c r="L10181" s="14" t="n">
        <f aca="false">G10181-H10181</f>
        <v>1.33</v>
      </c>
    </row>
    <row r="10182" customFormat="false" ht="15" hidden="false" customHeight="false" outlineLevel="0" collapsed="false">
      <c r="A10182" s="2" t="s">
        <v>124</v>
      </c>
      <c r="B10182" s="2" t="s">
        <v>174</v>
      </c>
      <c r="C10182" s="2" t="s">
        <v>47</v>
      </c>
      <c r="D10182" s="2" t="s">
        <v>12</v>
      </c>
      <c r="E10182" s="2" t="s">
        <v>74</v>
      </c>
      <c r="F10182" s="2" t="s">
        <v>976</v>
      </c>
      <c r="G10182" s="14" t="n">
        <v>19.5</v>
      </c>
      <c r="H10182" s="14" t="n">
        <v>63.16</v>
      </c>
      <c r="I10182" s="14" t="n">
        <v>19.5</v>
      </c>
      <c r="J10182" s="23" t="n">
        <f aca="false">IF(AND(E10182="Priority",ISNUMBER('Cost model'!N365)),'Cost model'!N365,'Cost model'!M365)</f>
        <v>45</v>
      </c>
      <c r="K10182" s="14" t="n">
        <f aca="false">J10182-H10182</f>
        <v>-18.16</v>
      </c>
      <c r="L10182" s="14" t="n">
        <f aca="false">G10182-H10182</f>
        <v>-43.66</v>
      </c>
    </row>
    <row r="10183" customFormat="false" ht="15" hidden="false" customHeight="false" outlineLevel="0" collapsed="false">
      <c r="A10183" s="2" t="s">
        <v>142</v>
      </c>
      <c r="B10183" s="2" t="s">
        <v>174</v>
      </c>
      <c r="C10183" s="2" t="s">
        <v>48</v>
      </c>
      <c r="D10183" s="2" t="s">
        <v>12</v>
      </c>
      <c r="E10183" s="2" t="s">
        <v>74</v>
      </c>
      <c r="F10183" s="2" t="s">
        <v>976</v>
      </c>
      <c r="G10183" s="14" t="n">
        <v>12.5</v>
      </c>
      <c r="H10183" s="14" t="n">
        <v>44.9</v>
      </c>
      <c r="I10183" s="14" t="n">
        <v>19.5</v>
      </c>
      <c r="J10183" s="23" t="n">
        <f aca="false">IF(AND(E10183="Priority",ISNUMBER('Cost model'!N696)),'Cost model'!N696,'Cost model'!M696)</f>
        <v>45</v>
      </c>
      <c r="K10183" s="14" t="n">
        <f aca="false">J10183-H10183</f>
        <v>0.100000000000001</v>
      </c>
      <c r="L10183" s="14" t="n">
        <f aca="false">G10183-H10183</f>
        <v>-32.4</v>
      </c>
    </row>
    <row r="10184" customFormat="false" ht="15" hidden="false" customHeight="false" outlineLevel="0" collapsed="false">
      <c r="A10184" s="2" t="s">
        <v>221</v>
      </c>
      <c r="B10184" s="2" t="s">
        <v>221</v>
      </c>
      <c r="C10184" s="2" t="s">
        <v>49</v>
      </c>
      <c r="D10184" s="2" t="s">
        <v>10</v>
      </c>
      <c r="E10184" s="2" t="s">
        <v>74</v>
      </c>
      <c r="F10184" s="2" t="s">
        <v>977</v>
      </c>
      <c r="G10184" s="14" t="n">
        <v>17.5</v>
      </c>
      <c r="H10184" s="14" t="n">
        <v>15.25</v>
      </c>
      <c r="I10184" s="14" t="n">
        <v>17.5</v>
      </c>
      <c r="J10184" s="23" t="n">
        <f aca="false">IF(AND(E10184="Priority",ISNUMBER('Cost model'!N739)),'Cost model'!N739,'Cost model'!M739)</f>
        <v>17.5</v>
      </c>
      <c r="K10184" s="14" t="n">
        <f aca="false">J10184-H10184</f>
        <v>2.25</v>
      </c>
      <c r="L10184" s="14" t="n">
        <f aca="false">G10184-H10184</f>
        <v>2.25</v>
      </c>
    </row>
    <row r="10185" customFormat="false" ht="15" hidden="false" customHeight="false" outlineLevel="0" collapsed="false">
      <c r="A10185" s="2" t="s">
        <v>124</v>
      </c>
      <c r="B10185" s="2" t="s">
        <v>142</v>
      </c>
      <c r="C10185" s="2" t="s">
        <v>47</v>
      </c>
      <c r="D10185" s="2" t="s">
        <v>13</v>
      </c>
      <c r="E10185" s="2" t="s">
        <v>74</v>
      </c>
      <c r="F10185" s="2" t="s">
        <v>976</v>
      </c>
      <c r="G10185" s="14" t="n">
        <v>19</v>
      </c>
      <c r="H10185" s="14" t="n">
        <v>120.26</v>
      </c>
      <c r="I10185" s="14" t="n">
        <v>24.5</v>
      </c>
      <c r="J10185" s="23" t="n">
        <f aca="false">IF(AND(E10185="Priority",ISNUMBER('Cost model'!N338)),'Cost model'!N338,'Cost model'!M338)</f>
        <v>85</v>
      </c>
      <c r="K10185" s="14" t="n">
        <f aca="false">J10185-H10185</f>
        <v>-35.26</v>
      </c>
      <c r="L10185" s="14" t="n">
        <f aca="false">G10185-H10185</f>
        <v>-101.26</v>
      </c>
    </row>
    <row r="10186" customFormat="false" ht="15" hidden="false" customHeight="false" outlineLevel="0" collapsed="false">
      <c r="A10186" s="2" t="s">
        <v>124</v>
      </c>
      <c r="B10186" s="2" t="s">
        <v>124</v>
      </c>
      <c r="C10186" s="2" t="s">
        <v>49</v>
      </c>
      <c r="D10186" s="2" t="s">
        <v>10</v>
      </c>
      <c r="E10186" s="2" t="s">
        <v>74</v>
      </c>
      <c r="F10186" s="2" t="s">
        <v>977</v>
      </c>
      <c r="G10186" s="14" t="n">
        <v>17.5</v>
      </c>
      <c r="H10186" s="14" t="n">
        <v>16.5</v>
      </c>
      <c r="I10186" s="14" t="n">
        <v>17.5</v>
      </c>
      <c r="J10186" s="23" t="n">
        <f aca="false">IF(AND(E10186="Priority",ISNUMBER('Cost model'!N319)),'Cost model'!N319,'Cost model'!M319)</f>
        <v>16.5</v>
      </c>
      <c r="K10186" s="14" t="n">
        <f aca="false">J10186-H10186</f>
        <v>0</v>
      </c>
      <c r="L10186" s="14" t="n">
        <f aca="false">G10186-H10186</f>
        <v>1</v>
      </c>
    </row>
    <row r="10187" customFormat="false" ht="15" hidden="false" customHeight="false" outlineLevel="0" collapsed="false">
      <c r="A10187" s="2" t="s">
        <v>221</v>
      </c>
      <c r="B10187" s="2" t="s">
        <v>124</v>
      </c>
      <c r="C10187" s="2" t="s">
        <v>47</v>
      </c>
      <c r="D10187" s="2" t="s">
        <v>12</v>
      </c>
      <c r="E10187" s="2" t="s">
        <v>74</v>
      </c>
      <c r="F10187" s="2" t="s">
        <v>976</v>
      </c>
      <c r="G10187" s="14" t="n">
        <v>9.5</v>
      </c>
      <c r="H10187" s="14" t="n">
        <v>36.21</v>
      </c>
      <c r="I10187" s="14" t="n">
        <v>24.5</v>
      </c>
      <c r="J10187" s="23" t="n">
        <f aca="false">IF(AND(E10187="Priority",ISNUMBER('Cost model'!N800)),'Cost model'!N800,'Cost model'!M800)</f>
        <v>45</v>
      </c>
      <c r="K10187" s="14" t="n">
        <f aca="false">J10187-H10187</f>
        <v>8.79</v>
      </c>
      <c r="L10187" s="14" t="n">
        <f aca="false">G10187-H10187</f>
        <v>-26.71</v>
      </c>
    </row>
    <row r="10188" customFormat="false" ht="15" hidden="false" customHeight="false" outlineLevel="0" collapsed="false">
      <c r="A10188" s="2" t="s">
        <v>174</v>
      </c>
      <c r="B10188" s="2" t="s">
        <v>174</v>
      </c>
      <c r="C10188" s="2" t="s">
        <v>48</v>
      </c>
      <c r="D10188" s="2" t="s">
        <v>10</v>
      </c>
      <c r="E10188" s="2" t="s">
        <v>83</v>
      </c>
      <c r="F10188" s="2" t="s">
        <v>977</v>
      </c>
      <c r="G10188" s="14" t="n">
        <v>17.5</v>
      </c>
      <c r="H10188" s="14" t="n">
        <v>23.98</v>
      </c>
      <c r="I10188" s="14" t="n">
        <v>17.5</v>
      </c>
      <c r="J10188" s="23" t="n">
        <f aca="false">IF(AND(E10188="Priority",ISNUMBER('Cost model'!N168)),'Cost model'!N168,'Cost model'!M168)</f>
        <v>18.5</v>
      </c>
      <c r="K10188" s="14" t="n">
        <f aca="false">J10188-H10188</f>
        <v>-5.48</v>
      </c>
      <c r="L10188" s="14" t="n">
        <f aca="false">G10188-H10188</f>
        <v>-6.48</v>
      </c>
    </row>
    <row r="10189" customFormat="false" ht="15" hidden="false" customHeight="false" outlineLevel="0" collapsed="false">
      <c r="A10189" s="2" t="s">
        <v>221</v>
      </c>
      <c r="B10189" s="2" t="s">
        <v>221</v>
      </c>
      <c r="C10189" s="2" t="s">
        <v>47</v>
      </c>
      <c r="D10189" s="2" t="s">
        <v>10</v>
      </c>
      <c r="E10189" s="2" t="s">
        <v>74</v>
      </c>
      <c r="F10189" s="2" t="s">
        <v>977</v>
      </c>
      <c r="G10189" s="14" t="n">
        <v>9.5</v>
      </c>
      <c r="H10189" s="14" t="n">
        <v>6.91</v>
      </c>
      <c r="I10189" s="14" t="n">
        <v>9.5</v>
      </c>
      <c r="J10189" s="23" t="n">
        <f aca="false">IF(AND(E10189="Priority",ISNUMBER('Cost model'!N737)),'Cost model'!N737,'Cost model'!M737)</f>
        <v>8.5</v>
      </c>
      <c r="K10189" s="14" t="n">
        <f aca="false">J10189-H10189</f>
        <v>1.59</v>
      </c>
      <c r="L10189" s="14" t="n">
        <f aca="false">G10189-H10189</f>
        <v>2.59</v>
      </c>
    </row>
    <row r="10190" customFormat="false" ht="15" hidden="false" customHeight="false" outlineLevel="0" collapsed="false">
      <c r="A10190" s="2" t="s">
        <v>174</v>
      </c>
      <c r="B10190" s="2" t="s">
        <v>142</v>
      </c>
      <c r="C10190" s="2" t="s">
        <v>48</v>
      </c>
      <c r="D10190" s="2" t="s">
        <v>10</v>
      </c>
      <c r="E10190" s="2" t="s">
        <v>74</v>
      </c>
      <c r="F10190" s="2" t="s">
        <v>976</v>
      </c>
      <c r="G10190" s="14" t="n">
        <v>12.5</v>
      </c>
      <c r="H10190" s="14" t="n">
        <v>10.96</v>
      </c>
      <c r="I10190" s="14" t="n">
        <v>12.5</v>
      </c>
      <c r="J10190" s="23" t="n">
        <f aca="false">IF(AND(E10190="Priority",ISNUMBER('Cost model'!N123)),'Cost model'!N123,'Cost model'!M123)</f>
        <v>16.5</v>
      </c>
      <c r="K10190" s="14" t="n">
        <f aca="false">J10190-H10190</f>
        <v>5.54</v>
      </c>
      <c r="L10190" s="14" t="n">
        <f aca="false">G10190-H10190</f>
        <v>1.54</v>
      </c>
    </row>
    <row r="10191" customFormat="false" ht="15" hidden="false" customHeight="false" outlineLevel="0" collapsed="false">
      <c r="A10191" s="2" t="s">
        <v>221</v>
      </c>
      <c r="B10191" s="2" t="s">
        <v>221</v>
      </c>
      <c r="C10191" s="2" t="s">
        <v>47</v>
      </c>
      <c r="D10191" s="2" t="s">
        <v>10</v>
      </c>
      <c r="E10191" s="2" t="s">
        <v>74</v>
      </c>
      <c r="F10191" s="2" t="s">
        <v>977</v>
      </c>
      <c r="G10191" s="14" t="n">
        <v>9.5</v>
      </c>
      <c r="H10191" s="14" t="n">
        <v>7.3</v>
      </c>
      <c r="I10191" s="14" t="n">
        <v>9.5</v>
      </c>
      <c r="J10191" s="23" t="n">
        <f aca="false">IF(AND(E10191="Priority",ISNUMBER('Cost model'!N737)),'Cost model'!N737,'Cost model'!M737)</f>
        <v>8.5</v>
      </c>
      <c r="K10191" s="14" t="n">
        <f aca="false">J10191-H10191</f>
        <v>1.2</v>
      </c>
      <c r="L10191" s="14" t="n">
        <f aca="false">G10191-H10191</f>
        <v>2.2</v>
      </c>
    </row>
    <row r="10192" customFormat="false" ht="15" hidden="false" customHeight="false" outlineLevel="0" collapsed="false">
      <c r="A10192" s="2" t="s">
        <v>124</v>
      </c>
      <c r="B10192" s="2" t="s">
        <v>124</v>
      </c>
      <c r="C10192" s="2" t="s">
        <v>48</v>
      </c>
      <c r="D10192" s="2" t="s">
        <v>10</v>
      </c>
      <c r="E10192" s="2" t="s">
        <v>74</v>
      </c>
      <c r="F10192" s="2" t="s">
        <v>977</v>
      </c>
      <c r="G10192" s="14" t="n">
        <v>12.5</v>
      </c>
      <c r="H10192" s="14" t="n">
        <v>7.48</v>
      </c>
      <c r="I10192" s="14" t="n">
        <v>12.5</v>
      </c>
      <c r="J10192" s="23" t="n">
        <f aca="false">IF(AND(E10192="Priority",ISNUMBER('Cost model'!N318)),'Cost model'!N318,'Cost model'!M318)</f>
        <v>14.5</v>
      </c>
      <c r="K10192" s="14" t="n">
        <f aca="false">J10192-H10192</f>
        <v>7.02</v>
      </c>
      <c r="L10192" s="14" t="n">
        <f aca="false">G10192-H10192</f>
        <v>5.02</v>
      </c>
    </row>
    <row r="10193" customFormat="false" ht="15" hidden="false" customHeight="false" outlineLevel="0" collapsed="false">
      <c r="A10193" s="2" t="s">
        <v>221</v>
      </c>
      <c r="B10193" s="2" t="s">
        <v>221</v>
      </c>
      <c r="C10193" s="2" t="s">
        <v>47</v>
      </c>
      <c r="D10193" s="2" t="s">
        <v>10</v>
      </c>
      <c r="E10193" s="2" t="s">
        <v>74</v>
      </c>
      <c r="F10193" s="2" t="s">
        <v>977</v>
      </c>
      <c r="G10193" s="14" t="n">
        <v>9.5</v>
      </c>
      <c r="H10193" s="14" t="n">
        <v>6.91</v>
      </c>
      <c r="I10193" s="14" t="n">
        <v>9.5</v>
      </c>
      <c r="J10193" s="23" t="n">
        <f aca="false">IF(AND(E10193="Priority",ISNUMBER('Cost model'!N737)),'Cost model'!N737,'Cost model'!M737)</f>
        <v>8.5</v>
      </c>
      <c r="K10193" s="14" t="n">
        <f aca="false">J10193-H10193</f>
        <v>1.59</v>
      </c>
      <c r="L10193" s="14" t="n">
        <f aca="false">G10193-H10193</f>
        <v>2.59</v>
      </c>
    </row>
    <row r="10194" customFormat="false" ht="15" hidden="false" customHeight="false" outlineLevel="0" collapsed="false">
      <c r="A10194" s="2" t="s">
        <v>174</v>
      </c>
      <c r="B10194" s="2" t="s">
        <v>174</v>
      </c>
      <c r="C10194" s="2" t="s">
        <v>49</v>
      </c>
      <c r="D10194" s="2" t="s">
        <v>10</v>
      </c>
      <c r="E10194" s="2" t="s">
        <v>74</v>
      </c>
      <c r="F10194" s="2" t="s">
        <v>977</v>
      </c>
      <c r="G10194" s="14" t="n">
        <v>17.5</v>
      </c>
      <c r="H10194" s="14" t="n">
        <v>28.5</v>
      </c>
      <c r="I10194" s="14" t="n">
        <v>17.5</v>
      </c>
      <c r="J10194" s="23" t="n">
        <f aca="false">IF(AND(E10194="Priority",ISNUMBER('Cost model'!N169)),'Cost model'!N169,'Cost model'!M169)</f>
        <v>18.5</v>
      </c>
      <c r="K10194" s="14" t="n">
        <f aca="false">J10194-H10194</f>
        <v>-10</v>
      </c>
      <c r="L10194" s="14" t="n">
        <f aca="false">G10194-H10194</f>
        <v>-11</v>
      </c>
    </row>
    <row r="10195" customFormat="false" ht="15" hidden="false" customHeight="false" outlineLevel="0" collapsed="false">
      <c r="A10195" s="2" t="s">
        <v>205</v>
      </c>
      <c r="B10195" s="2" t="s">
        <v>123</v>
      </c>
      <c r="C10195" s="2" t="s">
        <v>48</v>
      </c>
      <c r="D10195" s="2" t="s">
        <v>10</v>
      </c>
      <c r="E10195" s="2" t="s">
        <v>74</v>
      </c>
      <c r="F10195" s="2" t="s">
        <v>976</v>
      </c>
      <c r="G10195" s="14" t="n">
        <v>14.5</v>
      </c>
      <c r="H10195" s="14" t="n">
        <v>40.8</v>
      </c>
      <c r="I10195" s="14" t="n">
        <v>19.5</v>
      </c>
      <c r="J10195" s="23" t="n">
        <f aca="false">IF(AND(E10195="Priority",ISNUMBER('Cost model'!N603)),'Cost model'!N603,'Cost model'!M603)</f>
        <v>18.5</v>
      </c>
      <c r="K10195" s="14" t="n">
        <f aca="false">J10195-H10195</f>
        <v>-22.3</v>
      </c>
      <c r="L10195" s="14" t="n">
        <f aca="false">G10195-H10195</f>
        <v>-26.3</v>
      </c>
    </row>
    <row r="10196" customFormat="false" ht="15" hidden="false" customHeight="false" outlineLevel="0" collapsed="false">
      <c r="A10196" s="2" t="s">
        <v>174</v>
      </c>
      <c r="B10196" s="2" t="s">
        <v>174</v>
      </c>
      <c r="C10196" s="2" t="s">
        <v>47</v>
      </c>
      <c r="D10196" s="2" t="s">
        <v>12</v>
      </c>
      <c r="E10196" s="2" t="s">
        <v>74</v>
      </c>
      <c r="F10196" s="2" t="s">
        <v>977</v>
      </c>
      <c r="G10196" s="14" t="n">
        <v>9.5</v>
      </c>
      <c r="H10196" s="14" t="n">
        <v>43.44</v>
      </c>
      <c r="I10196" s="14" t="n">
        <v>9.5</v>
      </c>
      <c r="J10196" s="23" t="n">
        <f aca="false">IF(AND(E10196="Priority",ISNUMBER('Cost model'!N170)),'Cost model'!N170,'Cost model'!M170)</f>
        <v>25.5</v>
      </c>
      <c r="K10196" s="14" t="n">
        <f aca="false">J10196-H10196</f>
        <v>-17.94</v>
      </c>
      <c r="L10196" s="14" t="n">
        <f aca="false">G10196-H10196</f>
        <v>-33.94</v>
      </c>
    </row>
    <row r="10197" customFormat="false" ht="15" hidden="false" customHeight="false" outlineLevel="0" collapsed="false">
      <c r="A10197" s="2" t="s">
        <v>124</v>
      </c>
      <c r="B10197" s="2" t="s">
        <v>124</v>
      </c>
      <c r="C10197" s="2" t="s">
        <v>49</v>
      </c>
      <c r="D10197" s="2" t="s">
        <v>12</v>
      </c>
      <c r="E10197" s="2" t="s">
        <v>83</v>
      </c>
      <c r="F10197" s="2" t="s">
        <v>977</v>
      </c>
      <c r="G10197" s="14" t="n">
        <v>29.5</v>
      </c>
      <c r="H10197" s="14" t="n">
        <v>98.03</v>
      </c>
      <c r="I10197" s="14" t="n">
        <v>29.5</v>
      </c>
      <c r="J10197" s="23" t="n">
        <f aca="false">IF(AND(E10197="Priority",ISNUMBER('Cost model'!N322)),'Cost model'!N322,'Cost model'!M322)</f>
        <v>65</v>
      </c>
      <c r="K10197" s="14" t="n">
        <f aca="false">J10197-H10197</f>
        <v>-33.03</v>
      </c>
      <c r="L10197" s="14" t="n">
        <f aca="false">G10197-H10197</f>
        <v>-68.53</v>
      </c>
    </row>
    <row r="10198" customFormat="false" ht="15" hidden="false" customHeight="false" outlineLevel="0" collapsed="false">
      <c r="A10198" s="2" t="s">
        <v>174</v>
      </c>
      <c r="B10198" s="2" t="s">
        <v>174</v>
      </c>
      <c r="C10198" s="2" t="s">
        <v>49</v>
      </c>
      <c r="D10198" s="2" t="s">
        <v>12</v>
      </c>
      <c r="E10198" s="2" t="s">
        <v>74</v>
      </c>
      <c r="F10198" s="2" t="s">
        <v>977</v>
      </c>
      <c r="G10198" s="14" t="n">
        <v>19.5</v>
      </c>
      <c r="H10198" s="14" t="n">
        <v>30.92</v>
      </c>
      <c r="I10198" s="14" t="n">
        <v>19.5</v>
      </c>
      <c r="J10198" s="23" t="n">
        <f aca="false">IF(AND(E10198="Priority",ISNUMBER('Cost model'!N172)),'Cost model'!N172,'Cost model'!M172)</f>
        <v>45</v>
      </c>
      <c r="K10198" s="14" t="n">
        <f aca="false">J10198-H10198</f>
        <v>14.08</v>
      </c>
      <c r="L10198" s="14" t="n">
        <f aca="false">G10198-H10198</f>
        <v>-11.42</v>
      </c>
    </row>
    <row r="10199" customFormat="false" ht="15" hidden="false" customHeight="false" outlineLevel="0" collapsed="false">
      <c r="A10199" s="2" t="s">
        <v>174</v>
      </c>
      <c r="B10199" s="2" t="s">
        <v>174</v>
      </c>
      <c r="C10199" s="2" t="s">
        <v>49</v>
      </c>
      <c r="D10199" s="2" t="s">
        <v>12</v>
      </c>
      <c r="E10199" s="2" t="s">
        <v>74</v>
      </c>
      <c r="F10199" s="2" t="s">
        <v>977</v>
      </c>
      <c r="G10199" s="14" t="n">
        <v>19.5</v>
      </c>
      <c r="H10199" s="14" t="n">
        <v>16.06</v>
      </c>
      <c r="I10199" s="14" t="n">
        <v>19.5</v>
      </c>
      <c r="J10199" s="23" t="n">
        <f aca="false">IF(AND(E10199="Priority",ISNUMBER('Cost model'!N172)),'Cost model'!N172,'Cost model'!M172)</f>
        <v>45</v>
      </c>
      <c r="K10199" s="14" t="n">
        <f aca="false">J10199-H10199</f>
        <v>28.94</v>
      </c>
      <c r="L10199" s="14" t="n">
        <f aca="false">G10199-H10199</f>
        <v>3.44</v>
      </c>
    </row>
    <row r="10200" customFormat="false" ht="15" hidden="false" customHeight="false" outlineLevel="0" collapsed="false">
      <c r="A10200" s="2" t="s">
        <v>124</v>
      </c>
      <c r="B10200" s="2" t="s">
        <v>124</v>
      </c>
      <c r="C10200" s="2" t="s">
        <v>47</v>
      </c>
      <c r="D10200" s="2" t="s">
        <v>10</v>
      </c>
      <c r="E10200" s="2" t="s">
        <v>74</v>
      </c>
      <c r="F10200" s="2" t="s">
        <v>977</v>
      </c>
      <c r="G10200" s="14" t="n">
        <v>9.5</v>
      </c>
      <c r="H10200" s="14" t="n">
        <v>6.93</v>
      </c>
      <c r="I10200" s="14" t="n">
        <v>9.5</v>
      </c>
      <c r="J10200" s="23" t="n">
        <f aca="false">IF(AND(E10200="Priority",ISNUMBER('Cost model'!N317)),'Cost model'!N317,'Cost model'!M317)</f>
        <v>10.5</v>
      </c>
      <c r="K10200" s="14" t="n">
        <f aca="false">J10200-H10200</f>
        <v>3.57</v>
      </c>
      <c r="L10200" s="14" t="n">
        <f aca="false">G10200-H10200</f>
        <v>2.57</v>
      </c>
    </row>
    <row r="10201" customFormat="false" ht="15" hidden="false" customHeight="false" outlineLevel="0" collapsed="false">
      <c r="A10201" s="2" t="s">
        <v>174</v>
      </c>
      <c r="B10201" s="2" t="s">
        <v>174</v>
      </c>
      <c r="C10201" s="2" t="s">
        <v>49</v>
      </c>
      <c r="D10201" s="2" t="s">
        <v>12</v>
      </c>
      <c r="E10201" s="2" t="s">
        <v>83</v>
      </c>
      <c r="F10201" s="2" t="s">
        <v>977</v>
      </c>
      <c r="G10201" s="14" t="n">
        <v>29.5</v>
      </c>
      <c r="H10201" s="14" t="n">
        <v>33.97</v>
      </c>
      <c r="I10201" s="14" t="n">
        <v>29.5</v>
      </c>
      <c r="J10201" s="23" t="n">
        <f aca="false">IF(AND(E10201="Priority",ISNUMBER('Cost model'!N172)),'Cost model'!N172,'Cost model'!M172)</f>
        <v>60</v>
      </c>
      <c r="K10201" s="14" t="n">
        <f aca="false">J10201-H10201</f>
        <v>26.03</v>
      </c>
      <c r="L10201" s="14" t="n">
        <f aca="false">G10201-H10201</f>
        <v>-4.47</v>
      </c>
    </row>
    <row r="10202" customFormat="false" ht="15" hidden="false" customHeight="false" outlineLevel="0" collapsed="false">
      <c r="A10202" s="2" t="s">
        <v>174</v>
      </c>
      <c r="B10202" s="2" t="s">
        <v>174</v>
      </c>
      <c r="C10202" s="2" t="s">
        <v>48</v>
      </c>
      <c r="D10202" s="2" t="s">
        <v>10</v>
      </c>
      <c r="E10202" s="2" t="s">
        <v>74</v>
      </c>
      <c r="F10202" s="2" t="s">
        <v>977</v>
      </c>
      <c r="G10202" s="14" t="n">
        <v>12.5</v>
      </c>
      <c r="H10202" s="14" t="n">
        <v>9.64</v>
      </c>
      <c r="I10202" s="14" t="n">
        <v>12.5</v>
      </c>
      <c r="J10202" s="23" t="n">
        <f aca="false">IF(AND(E10202="Priority",ISNUMBER('Cost model'!N168)),'Cost model'!N168,'Cost model'!M168)</f>
        <v>13.5</v>
      </c>
      <c r="K10202" s="14" t="n">
        <f aca="false">J10202-H10202</f>
        <v>3.86</v>
      </c>
      <c r="L10202" s="14" t="n">
        <f aca="false">G10202-H10202</f>
        <v>2.86</v>
      </c>
    </row>
    <row r="10203" customFormat="false" ht="15" hidden="false" customHeight="false" outlineLevel="0" collapsed="false">
      <c r="A10203" s="2" t="s">
        <v>142</v>
      </c>
      <c r="B10203" s="2" t="s">
        <v>174</v>
      </c>
      <c r="C10203" s="2" t="s">
        <v>48</v>
      </c>
      <c r="D10203" s="2" t="s">
        <v>10</v>
      </c>
      <c r="E10203" s="2" t="s">
        <v>74</v>
      </c>
      <c r="F10203" s="2" t="s">
        <v>976</v>
      </c>
      <c r="G10203" s="14" t="n">
        <v>12.5</v>
      </c>
      <c r="H10203" s="14" t="n">
        <v>16.86</v>
      </c>
      <c r="I10203" s="14" t="n">
        <v>14.5</v>
      </c>
      <c r="J10203" s="23" t="n">
        <f aca="false">IF(AND(E10203="Priority",ISNUMBER('Cost model'!N693)),'Cost model'!N693,'Cost model'!M693)</f>
        <v>11.5</v>
      </c>
      <c r="K10203" s="14" t="n">
        <f aca="false">J10203-H10203</f>
        <v>-5.36</v>
      </c>
      <c r="L10203" s="14" t="n">
        <f aca="false">G10203-H10203</f>
        <v>-4.36</v>
      </c>
    </row>
    <row r="10204" customFormat="false" ht="15" hidden="false" customHeight="false" outlineLevel="0" collapsed="false">
      <c r="A10204" s="2" t="s">
        <v>124</v>
      </c>
      <c r="B10204" s="2" t="s">
        <v>124</v>
      </c>
      <c r="C10204" s="2" t="s">
        <v>47</v>
      </c>
      <c r="D10204" s="2" t="s">
        <v>10</v>
      </c>
      <c r="E10204" s="2" t="s">
        <v>74</v>
      </c>
      <c r="F10204" s="2" t="s">
        <v>977</v>
      </c>
      <c r="G10204" s="14" t="n">
        <v>9.5</v>
      </c>
      <c r="H10204" s="14" t="n">
        <v>7.59</v>
      </c>
      <c r="I10204" s="14" t="n">
        <v>9.5</v>
      </c>
      <c r="J10204" s="23" t="n">
        <f aca="false">IF(AND(E10204="Priority",ISNUMBER('Cost model'!N317)),'Cost model'!N317,'Cost model'!M317)</f>
        <v>10.5</v>
      </c>
      <c r="K10204" s="14" t="n">
        <f aca="false">J10204-H10204</f>
        <v>2.91</v>
      </c>
      <c r="L10204" s="14" t="n">
        <f aca="false">G10204-H10204</f>
        <v>1.91</v>
      </c>
    </row>
    <row r="10205" customFormat="false" ht="15" hidden="false" customHeight="false" outlineLevel="0" collapsed="false">
      <c r="A10205" s="2" t="s">
        <v>174</v>
      </c>
      <c r="B10205" s="2" t="s">
        <v>174</v>
      </c>
      <c r="C10205" s="2" t="s">
        <v>47</v>
      </c>
      <c r="D10205" s="2" t="s">
        <v>10</v>
      </c>
      <c r="E10205" s="2" t="s">
        <v>74</v>
      </c>
      <c r="F10205" s="2" t="s">
        <v>977</v>
      </c>
      <c r="G10205" s="14" t="n">
        <v>9.5</v>
      </c>
      <c r="H10205" s="14" t="n">
        <v>7.62</v>
      </c>
      <c r="I10205" s="14" t="n">
        <v>9.5</v>
      </c>
      <c r="J10205" s="23" t="n">
        <f aca="false">IF(AND(E10205="Priority",ISNUMBER('Cost model'!N167)),'Cost model'!N167,'Cost model'!M167)</f>
        <v>8.5</v>
      </c>
      <c r="K10205" s="14" t="n">
        <f aca="false">J10205-H10205</f>
        <v>0.88</v>
      </c>
      <c r="L10205" s="14" t="n">
        <f aca="false">G10205-H10205</f>
        <v>1.88</v>
      </c>
    </row>
    <row r="10206" customFormat="false" ht="15" hidden="false" customHeight="false" outlineLevel="0" collapsed="false">
      <c r="A10206" s="2" t="s">
        <v>174</v>
      </c>
      <c r="B10206" s="2" t="s">
        <v>174</v>
      </c>
      <c r="C10206" s="2" t="s">
        <v>49</v>
      </c>
      <c r="D10206" s="2" t="s">
        <v>12</v>
      </c>
      <c r="E10206" s="2" t="s">
        <v>74</v>
      </c>
      <c r="F10206" s="2" t="s">
        <v>977</v>
      </c>
      <c r="G10206" s="14" t="n">
        <v>19.5</v>
      </c>
      <c r="H10206" s="14" t="n">
        <v>26.13</v>
      </c>
      <c r="I10206" s="14" t="n">
        <v>19.5</v>
      </c>
      <c r="J10206" s="23" t="n">
        <f aca="false">IF(AND(E10206="Priority",ISNUMBER('Cost model'!N172)),'Cost model'!N172,'Cost model'!M172)</f>
        <v>45</v>
      </c>
      <c r="K10206" s="14" t="n">
        <f aca="false">J10206-H10206</f>
        <v>18.87</v>
      </c>
      <c r="L10206" s="14" t="n">
        <f aca="false">G10206-H10206</f>
        <v>-6.63</v>
      </c>
    </row>
    <row r="10207" customFormat="false" ht="15" hidden="false" customHeight="false" outlineLevel="0" collapsed="false">
      <c r="A10207" s="2" t="s">
        <v>142</v>
      </c>
      <c r="B10207" s="2" t="s">
        <v>142</v>
      </c>
      <c r="C10207" s="2" t="s">
        <v>47</v>
      </c>
      <c r="D10207" s="2" t="s">
        <v>10</v>
      </c>
      <c r="E10207" s="2" t="s">
        <v>74</v>
      </c>
      <c r="F10207" s="2" t="s">
        <v>977</v>
      </c>
      <c r="G10207" s="14" t="n">
        <v>9.5</v>
      </c>
      <c r="H10207" s="14" t="n">
        <v>7.21</v>
      </c>
      <c r="I10207" s="14" t="n">
        <v>9.5</v>
      </c>
      <c r="J10207" s="23" t="n">
        <f aca="false">IF(AND(E10207="Priority",ISNUMBER('Cost model'!N632)),'Cost model'!N632,'Cost model'!M632)</f>
        <v>9.5</v>
      </c>
      <c r="K10207" s="14" t="n">
        <f aca="false">J10207-H10207</f>
        <v>2.29</v>
      </c>
      <c r="L10207" s="14" t="n">
        <f aca="false">G10207-H10207</f>
        <v>2.29</v>
      </c>
    </row>
    <row r="10208" customFormat="false" ht="15" hidden="false" customHeight="false" outlineLevel="0" collapsed="false">
      <c r="A10208" s="2" t="s">
        <v>142</v>
      </c>
      <c r="B10208" s="2" t="s">
        <v>124</v>
      </c>
      <c r="C10208" s="2" t="s">
        <v>48</v>
      </c>
      <c r="D10208" s="2" t="s">
        <v>12</v>
      </c>
      <c r="E10208" s="2" t="s">
        <v>74</v>
      </c>
      <c r="F10208" s="2" t="s">
        <v>976</v>
      </c>
      <c r="G10208" s="14" t="n">
        <v>12.5</v>
      </c>
      <c r="H10208" s="14" t="n">
        <v>43.86</v>
      </c>
      <c r="I10208" s="14" t="n">
        <v>19.5</v>
      </c>
      <c r="J10208" s="23" t="n">
        <f aca="false">IF(AND(E10208="Priority",ISNUMBER('Cost model'!N666)),'Cost model'!N666,'Cost model'!M666)</f>
        <v>45</v>
      </c>
      <c r="K10208" s="14" t="n">
        <f aca="false">J10208-H10208</f>
        <v>1.14</v>
      </c>
      <c r="L10208" s="14" t="n">
        <f aca="false">G10208-H10208</f>
        <v>-31.36</v>
      </c>
    </row>
    <row r="10209" customFormat="false" ht="15" hidden="false" customHeight="false" outlineLevel="0" collapsed="false">
      <c r="A10209" s="2" t="s">
        <v>142</v>
      </c>
      <c r="B10209" s="2" t="s">
        <v>174</v>
      </c>
      <c r="C10209" s="2" t="s">
        <v>48</v>
      </c>
      <c r="D10209" s="2" t="s">
        <v>12</v>
      </c>
      <c r="E10209" s="2" t="s">
        <v>74</v>
      </c>
      <c r="F10209" s="2" t="s">
        <v>976</v>
      </c>
      <c r="G10209" s="14" t="n">
        <v>12.5</v>
      </c>
      <c r="H10209" s="14" t="n">
        <v>52.1</v>
      </c>
      <c r="I10209" s="14" t="n">
        <v>19.5</v>
      </c>
      <c r="J10209" s="23" t="n">
        <f aca="false">IF(AND(E10209="Priority",ISNUMBER('Cost model'!N696)),'Cost model'!N696,'Cost model'!M696)</f>
        <v>45</v>
      </c>
      <c r="K10209" s="14" t="n">
        <f aca="false">J10209-H10209</f>
        <v>-7.1</v>
      </c>
      <c r="L10209" s="14" t="n">
        <f aca="false">G10209-H10209</f>
        <v>-39.6</v>
      </c>
    </row>
    <row r="10210" customFormat="false" ht="15" hidden="false" customHeight="false" outlineLevel="0" collapsed="false">
      <c r="A10210" s="2" t="s">
        <v>158</v>
      </c>
      <c r="B10210" s="2" t="s">
        <v>158</v>
      </c>
      <c r="C10210" s="2" t="s">
        <v>48</v>
      </c>
      <c r="D10210" s="2" t="s">
        <v>12</v>
      </c>
      <c r="E10210" s="2" t="s">
        <v>74</v>
      </c>
      <c r="F10210" s="2" t="s">
        <v>977</v>
      </c>
      <c r="G10210" s="14" t="n">
        <v>12.5</v>
      </c>
      <c r="H10210" s="14" t="n">
        <v>15.21</v>
      </c>
      <c r="I10210" s="14" t="n">
        <v>12.5</v>
      </c>
      <c r="J10210" s="23" t="n">
        <f aca="false">IF(AND(E10210="Priority",ISNUMBER('Cost model'!N426)),'Cost model'!N426,'Cost model'!M426)</f>
        <v>21.5</v>
      </c>
      <c r="K10210" s="14" t="n">
        <f aca="false">J10210-H10210</f>
        <v>6.29</v>
      </c>
      <c r="L10210" s="14" t="n">
        <f aca="false">G10210-H10210</f>
        <v>-2.71</v>
      </c>
    </row>
    <row r="10211" customFormat="false" ht="15" hidden="false" customHeight="false" outlineLevel="0" collapsed="false">
      <c r="A10211" s="2" t="s">
        <v>142</v>
      </c>
      <c r="B10211" s="2" t="s">
        <v>124</v>
      </c>
      <c r="C10211" s="2" t="s">
        <v>49</v>
      </c>
      <c r="D10211" s="2" t="s">
        <v>10</v>
      </c>
      <c r="E10211" s="2" t="s">
        <v>74</v>
      </c>
      <c r="F10211" s="2" t="s">
        <v>976</v>
      </c>
      <c r="G10211" s="14" t="n">
        <v>17.5</v>
      </c>
      <c r="H10211" s="14" t="n">
        <v>26.13</v>
      </c>
      <c r="I10211" s="14" t="n">
        <v>17.5</v>
      </c>
      <c r="J10211" s="23" t="n">
        <f aca="false">IF(AND(E10211="Priority",ISNUMBER('Cost model'!N664)),'Cost model'!N664,'Cost model'!M664)</f>
        <v>19.5</v>
      </c>
      <c r="K10211" s="14" t="n">
        <f aca="false">J10211-H10211</f>
        <v>-6.63</v>
      </c>
      <c r="L10211" s="14" t="n">
        <f aca="false">G10211-H10211</f>
        <v>-8.63</v>
      </c>
    </row>
    <row r="10212" customFormat="false" ht="15" hidden="false" customHeight="false" outlineLevel="0" collapsed="false">
      <c r="A10212" s="2" t="s">
        <v>221</v>
      </c>
      <c r="B10212" s="2" t="s">
        <v>142</v>
      </c>
      <c r="C10212" s="2" t="s">
        <v>49</v>
      </c>
      <c r="D10212" s="2" t="s">
        <v>10</v>
      </c>
      <c r="E10212" s="2" t="s">
        <v>74</v>
      </c>
      <c r="F10212" s="2" t="s">
        <v>976</v>
      </c>
      <c r="G10212" s="14" t="n">
        <v>17.5</v>
      </c>
      <c r="H10212" s="14" t="n">
        <v>21.19</v>
      </c>
      <c r="I10212" s="14" t="n">
        <v>19.5</v>
      </c>
      <c r="J10212" s="23" t="n">
        <f aca="false">IF(AND(E10212="Priority",ISNUMBER('Cost model'!N769)),'Cost model'!N769,'Cost model'!M769)</f>
        <v>24.5</v>
      </c>
      <c r="K10212" s="14" t="n">
        <f aca="false">J10212-H10212</f>
        <v>3.31</v>
      </c>
      <c r="L10212" s="14" t="n">
        <f aca="false">G10212-H10212</f>
        <v>-3.69</v>
      </c>
    </row>
    <row r="10213" customFormat="false" ht="15" hidden="false" customHeight="false" outlineLevel="0" collapsed="false">
      <c r="A10213" s="2" t="s">
        <v>142</v>
      </c>
      <c r="B10213" s="2" t="s">
        <v>142</v>
      </c>
      <c r="C10213" s="2" t="s">
        <v>47</v>
      </c>
      <c r="D10213" s="2" t="s">
        <v>10</v>
      </c>
      <c r="E10213" s="2" t="s">
        <v>74</v>
      </c>
      <c r="F10213" s="2" t="s">
        <v>977</v>
      </c>
      <c r="G10213" s="14" t="n">
        <v>9.5</v>
      </c>
      <c r="H10213" s="14" t="n">
        <v>7.21</v>
      </c>
      <c r="I10213" s="14" t="n">
        <v>9.5</v>
      </c>
      <c r="J10213" s="23" t="n">
        <f aca="false">IF(AND(E10213="Priority",ISNUMBER('Cost model'!N632)),'Cost model'!N632,'Cost model'!M632)</f>
        <v>9.5</v>
      </c>
      <c r="K10213" s="14" t="n">
        <f aca="false">J10213-H10213</f>
        <v>2.29</v>
      </c>
      <c r="L10213" s="14" t="n">
        <f aca="false">G10213-H10213</f>
        <v>2.29</v>
      </c>
    </row>
    <row r="10214" customFormat="false" ht="15" hidden="false" customHeight="false" outlineLevel="0" collapsed="false">
      <c r="A10214" s="2" t="s">
        <v>174</v>
      </c>
      <c r="B10214" s="2" t="s">
        <v>174</v>
      </c>
      <c r="C10214" s="2" t="s">
        <v>47</v>
      </c>
      <c r="D10214" s="2" t="s">
        <v>10</v>
      </c>
      <c r="E10214" s="2" t="s">
        <v>74</v>
      </c>
      <c r="F10214" s="2" t="s">
        <v>977</v>
      </c>
      <c r="G10214" s="14" t="n">
        <v>9.5</v>
      </c>
      <c r="H10214" s="14" t="n">
        <v>7.62</v>
      </c>
      <c r="I10214" s="14" t="n">
        <v>9.5</v>
      </c>
      <c r="J10214" s="23" t="n">
        <f aca="false">IF(AND(E10214="Priority",ISNUMBER('Cost model'!N167)),'Cost model'!N167,'Cost model'!M167)</f>
        <v>8.5</v>
      </c>
      <c r="K10214" s="14" t="n">
        <f aca="false">J10214-H10214</f>
        <v>0.88</v>
      </c>
      <c r="L10214" s="14" t="n">
        <f aca="false">G10214-H10214</f>
        <v>1.88</v>
      </c>
    </row>
    <row r="10215" customFormat="false" ht="15" hidden="false" customHeight="false" outlineLevel="0" collapsed="false">
      <c r="A10215" s="2" t="s">
        <v>124</v>
      </c>
      <c r="B10215" s="2" t="s">
        <v>124</v>
      </c>
      <c r="C10215" s="2" t="s">
        <v>49</v>
      </c>
      <c r="D10215" s="2" t="s">
        <v>12</v>
      </c>
      <c r="E10215" s="2" t="s">
        <v>74</v>
      </c>
      <c r="F10215" s="2" t="s">
        <v>977</v>
      </c>
      <c r="G10215" s="14" t="n">
        <v>19.5</v>
      </c>
      <c r="H10215" s="14" t="n">
        <v>84.76</v>
      </c>
      <c r="I10215" s="14" t="n">
        <v>19.5</v>
      </c>
      <c r="J10215" s="23" t="n">
        <f aca="false">IF(AND(E10215="Priority",ISNUMBER('Cost model'!N322)),'Cost model'!N322,'Cost model'!M322)</f>
        <v>50</v>
      </c>
      <c r="K10215" s="14" t="n">
        <f aca="false">J10215-H10215</f>
        <v>-34.76</v>
      </c>
      <c r="L10215" s="14" t="n">
        <f aca="false">G10215-H10215</f>
        <v>-65.26</v>
      </c>
    </row>
    <row r="10216" customFormat="false" ht="15" hidden="false" customHeight="false" outlineLevel="0" collapsed="false">
      <c r="A10216" s="2" t="s">
        <v>142</v>
      </c>
      <c r="B10216" s="2" t="s">
        <v>174</v>
      </c>
      <c r="C10216" s="2" t="s">
        <v>47</v>
      </c>
      <c r="D10216" s="2" t="s">
        <v>10</v>
      </c>
      <c r="E10216" s="2" t="s">
        <v>74</v>
      </c>
      <c r="F10216" s="2" t="s">
        <v>976</v>
      </c>
      <c r="G10216" s="14" t="n">
        <v>9.5</v>
      </c>
      <c r="H10216" s="14" t="n">
        <v>25.1</v>
      </c>
      <c r="I10216" s="14" t="n">
        <v>14.5</v>
      </c>
      <c r="J10216" s="23" t="n">
        <f aca="false">IF(AND(E10216="Priority",ISNUMBER('Cost model'!N692)),'Cost model'!N692,'Cost model'!M692)</f>
        <v>9.5</v>
      </c>
      <c r="K10216" s="14" t="n">
        <f aca="false">J10216-H10216</f>
        <v>-15.6</v>
      </c>
      <c r="L10216" s="14" t="n">
        <f aca="false">G10216-H10216</f>
        <v>-15.6</v>
      </c>
    </row>
    <row r="10217" customFormat="false" ht="15" hidden="false" customHeight="false" outlineLevel="0" collapsed="false">
      <c r="A10217" s="2" t="s">
        <v>142</v>
      </c>
      <c r="B10217" s="2" t="s">
        <v>174</v>
      </c>
      <c r="C10217" s="2" t="s">
        <v>49</v>
      </c>
      <c r="D10217" s="2" t="s">
        <v>10</v>
      </c>
      <c r="E10217" s="2" t="s">
        <v>74</v>
      </c>
      <c r="F10217" s="2" t="s">
        <v>976</v>
      </c>
      <c r="G10217" s="14" t="n">
        <v>17.5</v>
      </c>
      <c r="H10217" s="14" t="n">
        <v>15.25</v>
      </c>
      <c r="I10217" s="14" t="n">
        <v>17.5</v>
      </c>
      <c r="J10217" s="23" t="n">
        <f aca="false">IF(AND(E10217="Priority",ISNUMBER('Cost model'!N694)),'Cost model'!N694,'Cost model'!M694)</f>
        <v>17.5</v>
      </c>
      <c r="K10217" s="14" t="n">
        <f aca="false">J10217-H10217</f>
        <v>2.25</v>
      </c>
      <c r="L10217" s="14" t="n">
        <f aca="false">G10217-H10217</f>
        <v>2.25</v>
      </c>
    </row>
    <row r="10218" customFormat="false" ht="15" hidden="false" customHeight="false" outlineLevel="0" collapsed="false">
      <c r="A10218" s="2" t="s">
        <v>142</v>
      </c>
      <c r="B10218" s="2" t="s">
        <v>142</v>
      </c>
      <c r="C10218" s="2" t="s">
        <v>47</v>
      </c>
      <c r="D10218" s="2" t="s">
        <v>10</v>
      </c>
      <c r="E10218" s="2" t="s">
        <v>74</v>
      </c>
      <c r="F10218" s="2" t="s">
        <v>977</v>
      </c>
      <c r="G10218" s="14" t="n">
        <v>9.5</v>
      </c>
      <c r="H10218" s="14" t="n">
        <v>5.87</v>
      </c>
      <c r="I10218" s="14" t="n">
        <v>9.5</v>
      </c>
      <c r="J10218" s="23" t="n">
        <f aca="false">IF(AND(E10218="Priority",ISNUMBER('Cost model'!N632)),'Cost model'!N632,'Cost model'!M632)</f>
        <v>9.5</v>
      </c>
      <c r="K10218" s="14" t="n">
        <f aca="false">J10218-H10218</f>
        <v>3.63</v>
      </c>
      <c r="L10218" s="14" t="n">
        <f aca="false">G10218-H10218</f>
        <v>3.63</v>
      </c>
    </row>
    <row r="10219" customFormat="false" ht="15" hidden="false" customHeight="false" outlineLevel="0" collapsed="false">
      <c r="A10219" s="2" t="s">
        <v>123</v>
      </c>
      <c r="B10219" s="2" t="s">
        <v>123</v>
      </c>
      <c r="C10219" s="2" t="s">
        <v>47</v>
      </c>
      <c r="D10219" s="2" t="s">
        <v>12</v>
      </c>
      <c r="E10219" s="2" t="s">
        <v>83</v>
      </c>
      <c r="F10219" s="2" t="s">
        <v>977</v>
      </c>
      <c r="G10219" s="14" t="n">
        <v>19.5</v>
      </c>
      <c r="H10219" s="14" t="n">
        <v>44.04</v>
      </c>
      <c r="I10219" s="14" t="n">
        <v>19.5</v>
      </c>
      <c r="J10219" s="23" t="n">
        <f aca="false">IF(AND(E10219="Priority",ISNUMBER('Cost model'!N65)),'Cost model'!N65,'Cost model'!M65)</f>
        <v>45</v>
      </c>
      <c r="K10219" s="14" t="n">
        <f aca="false">J10219-H10219</f>
        <v>0.960000000000001</v>
      </c>
      <c r="L10219" s="14" t="n">
        <f aca="false">G10219-H10219</f>
        <v>-24.54</v>
      </c>
    </row>
    <row r="10220" customFormat="false" ht="15" hidden="false" customHeight="false" outlineLevel="0" collapsed="false">
      <c r="A10220" s="2" t="s">
        <v>174</v>
      </c>
      <c r="B10220" s="2" t="s">
        <v>174</v>
      </c>
      <c r="C10220" s="2" t="s">
        <v>49</v>
      </c>
      <c r="D10220" s="2" t="s">
        <v>10</v>
      </c>
      <c r="E10220" s="2" t="s">
        <v>74</v>
      </c>
      <c r="F10220" s="2" t="s">
        <v>977</v>
      </c>
      <c r="G10220" s="14" t="n">
        <v>17.5</v>
      </c>
      <c r="H10220" s="14" t="n">
        <v>11.43</v>
      </c>
      <c r="I10220" s="14" t="n">
        <v>17.5</v>
      </c>
      <c r="J10220" s="23" t="n">
        <f aca="false">IF(AND(E10220="Priority",ISNUMBER('Cost model'!N169)),'Cost model'!N169,'Cost model'!M169)</f>
        <v>18.5</v>
      </c>
      <c r="K10220" s="14" t="n">
        <f aca="false">J10220-H10220</f>
        <v>7.07</v>
      </c>
      <c r="L10220" s="14" t="n">
        <f aca="false">G10220-H10220</f>
        <v>6.07</v>
      </c>
    </row>
    <row r="10221" customFormat="false" ht="15" hidden="false" customHeight="false" outlineLevel="0" collapsed="false">
      <c r="A10221" s="2" t="s">
        <v>221</v>
      </c>
      <c r="B10221" s="2" t="s">
        <v>205</v>
      </c>
      <c r="C10221" s="2" t="s">
        <v>47</v>
      </c>
      <c r="D10221" s="2" t="s">
        <v>10</v>
      </c>
      <c r="E10221" s="2" t="s">
        <v>74</v>
      </c>
      <c r="F10221" s="2" t="s">
        <v>976</v>
      </c>
      <c r="G10221" s="14" t="n">
        <v>14.5</v>
      </c>
      <c r="H10221" s="14" t="n">
        <v>7.1</v>
      </c>
      <c r="I10221" s="14"/>
      <c r="J10221" s="23" t="n">
        <f aca="false">IF(AND(E10221="Priority",ISNUMBER('Cost model'!N827)),'Cost model'!N827,'Cost model'!M827)</f>
        <v>12.5</v>
      </c>
      <c r="K10221" s="14" t="n">
        <f aca="false">J10221-H10221</f>
        <v>5.4</v>
      </c>
      <c r="L10221" s="14" t="n">
        <f aca="false">G10221-H10221</f>
        <v>7.4</v>
      </c>
    </row>
    <row r="10222" customFormat="false" ht="15" hidden="false" customHeight="false" outlineLevel="0" collapsed="false">
      <c r="A10222" s="2" t="s">
        <v>142</v>
      </c>
      <c r="B10222" s="2" t="s">
        <v>158</v>
      </c>
      <c r="C10222" s="2" t="s">
        <v>49</v>
      </c>
      <c r="D10222" s="2" t="s">
        <v>12</v>
      </c>
      <c r="E10222" s="2" t="s">
        <v>74</v>
      </c>
      <c r="F10222" s="2" t="s">
        <v>976</v>
      </c>
      <c r="G10222" s="14" t="n">
        <v>19.5</v>
      </c>
      <c r="H10222" s="14" t="n">
        <v>50.41</v>
      </c>
      <c r="I10222" s="14" t="n">
        <v>19.5</v>
      </c>
      <c r="J10222" s="23" t="n">
        <f aca="false">IF(AND(E10222="Priority",ISNUMBER('Cost model'!N652)),'Cost model'!N652,'Cost model'!M652)</f>
        <v>55</v>
      </c>
      <c r="K10222" s="14" t="n">
        <f aca="false">J10222-H10222</f>
        <v>4.59</v>
      </c>
      <c r="L10222" s="14" t="n">
        <f aca="false">G10222-H10222</f>
        <v>-30.91</v>
      </c>
    </row>
    <row r="10223" customFormat="false" ht="15" hidden="false" customHeight="false" outlineLevel="0" collapsed="false">
      <c r="A10223" s="2" t="s">
        <v>124</v>
      </c>
      <c r="B10223" s="2" t="s">
        <v>124</v>
      </c>
      <c r="C10223" s="2" t="s">
        <v>47</v>
      </c>
      <c r="D10223" s="2" t="s">
        <v>10</v>
      </c>
      <c r="E10223" s="2" t="s">
        <v>74</v>
      </c>
      <c r="F10223" s="2" t="s">
        <v>977</v>
      </c>
      <c r="G10223" s="14" t="n">
        <v>9.5</v>
      </c>
      <c r="H10223" s="14" t="n">
        <v>6.11</v>
      </c>
      <c r="I10223" s="14" t="n">
        <v>9.5</v>
      </c>
      <c r="J10223" s="23" t="n">
        <f aca="false">IF(AND(E10223="Priority",ISNUMBER('Cost model'!N317)),'Cost model'!N317,'Cost model'!M317)</f>
        <v>10.5</v>
      </c>
      <c r="K10223" s="14" t="n">
        <f aca="false">J10223-H10223</f>
        <v>4.39</v>
      </c>
      <c r="L10223" s="14" t="n">
        <f aca="false">G10223-H10223</f>
        <v>3.39</v>
      </c>
    </row>
    <row r="10224" customFormat="false" ht="15" hidden="false" customHeight="false" outlineLevel="0" collapsed="false">
      <c r="A10224" s="2" t="s">
        <v>142</v>
      </c>
      <c r="B10224" s="2" t="s">
        <v>142</v>
      </c>
      <c r="C10224" s="2" t="s">
        <v>48</v>
      </c>
      <c r="D10224" s="2" t="s">
        <v>12</v>
      </c>
      <c r="E10224" s="2" t="s">
        <v>74</v>
      </c>
      <c r="F10224" s="2" t="s">
        <v>977</v>
      </c>
      <c r="G10224" s="14" t="n">
        <v>12.5</v>
      </c>
      <c r="H10224" s="14" t="n">
        <v>16.54</v>
      </c>
      <c r="I10224" s="14" t="n">
        <v>12.5</v>
      </c>
      <c r="J10224" s="23" t="n">
        <f aca="false">IF(AND(E10224="Priority",ISNUMBER('Cost model'!N636)),'Cost model'!N636,'Cost model'!M636)</f>
        <v>40</v>
      </c>
      <c r="K10224" s="14" t="n">
        <f aca="false">J10224-H10224</f>
        <v>23.46</v>
      </c>
      <c r="L10224" s="14" t="n">
        <f aca="false">G10224-H10224</f>
        <v>-4.04</v>
      </c>
    </row>
    <row r="10225" customFormat="false" ht="15" hidden="false" customHeight="false" outlineLevel="0" collapsed="false">
      <c r="A10225" s="2" t="s">
        <v>142</v>
      </c>
      <c r="B10225" s="2" t="s">
        <v>142</v>
      </c>
      <c r="C10225" s="2" t="s">
        <v>49</v>
      </c>
      <c r="D10225" s="2" t="s">
        <v>14</v>
      </c>
      <c r="E10225" s="2" t="s">
        <v>74</v>
      </c>
      <c r="F10225" s="2" t="s">
        <v>977</v>
      </c>
      <c r="G10225" s="14" t="n">
        <v>85</v>
      </c>
      <c r="H10225" s="14" t="n">
        <v>58.26</v>
      </c>
      <c r="I10225" s="14" t="n">
        <v>85</v>
      </c>
      <c r="J10225" s="23" t="n">
        <f aca="false">IF(AND(E10225="Priority",ISNUMBER('Cost model'!N643)),'Cost model'!N643,'Cost model'!M643)</f>
        <v>110</v>
      </c>
      <c r="K10225" s="14" t="n">
        <f aca="false">J10225-H10225</f>
        <v>51.74</v>
      </c>
      <c r="L10225" s="14" t="n">
        <f aca="false">G10225-H10225</f>
        <v>26.74</v>
      </c>
    </row>
    <row r="10226" customFormat="false" ht="15" hidden="false" customHeight="false" outlineLevel="0" collapsed="false">
      <c r="A10226" s="2" t="s">
        <v>174</v>
      </c>
      <c r="B10226" s="2" t="s">
        <v>174</v>
      </c>
      <c r="C10226" s="2" t="s">
        <v>47</v>
      </c>
      <c r="D10226" s="2" t="s">
        <v>13</v>
      </c>
      <c r="E10226" s="2" t="s">
        <v>74</v>
      </c>
      <c r="F10226" s="2" t="s">
        <v>977</v>
      </c>
      <c r="G10226" s="14" t="n">
        <v>19</v>
      </c>
      <c r="H10226" s="14" t="n">
        <v>42.48</v>
      </c>
      <c r="I10226" s="14" t="n">
        <v>19</v>
      </c>
      <c r="J10226" s="23" t="n">
        <f aca="false">IF(AND(E10226="Priority",ISNUMBER('Cost model'!N173)),'Cost model'!N173,'Cost model'!M173)</f>
        <v>60</v>
      </c>
      <c r="K10226" s="14" t="n">
        <f aca="false">J10226-H10226</f>
        <v>17.52</v>
      </c>
      <c r="L10226" s="14" t="n">
        <f aca="false">G10226-H10226</f>
        <v>-23.48</v>
      </c>
    </row>
    <row r="10227" customFormat="false" ht="15" hidden="false" customHeight="false" outlineLevel="0" collapsed="false">
      <c r="A10227" s="2" t="s">
        <v>174</v>
      </c>
      <c r="B10227" s="2" t="s">
        <v>142</v>
      </c>
      <c r="C10227" s="2" t="s">
        <v>48</v>
      </c>
      <c r="D10227" s="2" t="s">
        <v>12</v>
      </c>
      <c r="E10227" s="2" t="s">
        <v>74</v>
      </c>
      <c r="F10227" s="2" t="s">
        <v>976</v>
      </c>
      <c r="G10227" s="14" t="n">
        <v>12.5</v>
      </c>
      <c r="H10227" s="14" t="n">
        <v>25.42</v>
      </c>
      <c r="I10227" s="14" t="n">
        <v>12.5</v>
      </c>
      <c r="J10227" s="23" t="n">
        <f aca="false">IF(AND(E10227="Priority",ISNUMBER('Cost model'!N126)),'Cost model'!N126,'Cost model'!M126)</f>
        <v>45</v>
      </c>
      <c r="K10227" s="14" t="n">
        <f aca="false">J10227-H10227</f>
        <v>19.58</v>
      </c>
      <c r="L10227" s="14" t="n">
        <f aca="false">G10227-H10227</f>
        <v>-12.92</v>
      </c>
    </row>
    <row r="10228" customFormat="false" ht="15" hidden="false" customHeight="false" outlineLevel="0" collapsed="false">
      <c r="A10228" s="2" t="s">
        <v>221</v>
      </c>
      <c r="B10228" s="2" t="s">
        <v>142</v>
      </c>
      <c r="C10228" s="2" t="s">
        <v>47</v>
      </c>
      <c r="D10228" s="2" t="s">
        <v>14</v>
      </c>
      <c r="E10228" s="2" t="s">
        <v>74</v>
      </c>
      <c r="F10228" s="2" t="s">
        <v>976</v>
      </c>
      <c r="G10228" s="14" t="n">
        <v>25</v>
      </c>
      <c r="H10228" s="14" t="n">
        <v>116.81</v>
      </c>
      <c r="I10228" s="14" t="n">
        <v>125</v>
      </c>
      <c r="J10228" s="23" t="n">
        <f aca="false">IF(AND(E10228="Priority",ISNUMBER('Cost model'!N776)),'Cost model'!N776,'Cost model'!M776)</f>
        <v>145</v>
      </c>
      <c r="K10228" s="14" t="n">
        <f aca="false">J10228-H10228</f>
        <v>28.19</v>
      </c>
      <c r="L10228" s="14" t="n">
        <f aca="false">G10228-H10228</f>
        <v>-91.81</v>
      </c>
    </row>
    <row r="10229" customFormat="false" ht="15" hidden="false" customHeight="false" outlineLevel="0" collapsed="false">
      <c r="A10229" s="2" t="s">
        <v>142</v>
      </c>
      <c r="B10229" s="2" t="s">
        <v>142</v>
      </c>
      <c r="C10229" s="2" t="s">
        <v>49</v>
      </c>
      <c r="D10229" s="2" t="s">
        <v>12</v>
      </c>
      <c r="E10229" s="2" t="s">
        <v>74</v>
      </c>
      <c r="F10229" s="2" t="s">
        <v>977</v>
      </c>
      <c r="G10229" s="14" t="n">
        <v>19.5</v>
      </c>
      <c r="H10229" s="14" t="n">
        <v>30.28</v>
      </c>
      <c r="I10229" s="14" t="n">
        <v>19.5</v>
      </c>
      <c r="J10229" s="23" t="n">
        <f aca="false">IF(AND(E10229="Priority",ISNUMBER('Cost model'!N637)),'Cost model'!N637,'Cost model'!M637)</f>
        <v>45</v>
      </c>
      <c r="K10229" s="14" t="n">
        <f aca="false">J10229-H10229</f>
        <v>14.72</v>
      </c>
      <c r="L10229" s="14" t="n">
        <f aca="false">G10229-H10229</f>
        <v>-10.78</v>
      </c>
    </row>
    <row r="10230" customFormat="false" ht="15" hidden="false" customHeight="false" outlineLevel="0" collapsed="false">
      <c r="A10230" s="2" t="s">
        <v>142</v>
      </c>
      <c r="B10230" s="2" t="s">
        <v>142</v>
      </c>
      <c r="C10230" s="2" t="s">
        <v>49</v>
      </c>
      <c r="D10230" s="2" t="s">
        <v>12</v>
      </c>
      <c r="E10230" s="2" t="s">
        <v>74</v>
      </c>
      <c r="F10230" s="2" t="s">
        <v>977</v>
      </c>
      <c r="G10230" s="14" t="n">
        <v>19.5</v>
      </c>
      <c r="H10230" s="14" t="n">
        <v>46.97</v>
      </c>
      <c r="I10230" s="14" t="n">
        <v>19.5</v>
      </c>
      <c r="J10230" s="23" t="n">
        <f aca="false">IF(AND(E10230="Priority",ISNUMBER('Cost model'!N637)),'Cost model'!N637,'Cost model'!M637)</f>
        <v>45</v>
      </c>
      <c r="K10230" s="14" t="n">
        <f aca="false">J10230-H10230</f>
        <v>-1.97</v>
      </c>
      <c r="L10230" s="14" t="n">
        <f aca="false">G10230-H10230</f>
        <v>-27.47</v>
      </c>
    </row>
    <row r="10231" customFormat="false" ht="15" hidden="false" customHeight="false" outlineLevel="0" collapsed="false">
      <c r="A10231" s="2" t="s">
        <v>221</v>
      </c>
      <c r="B10231" s="2" t="s">
        <v>221</v>
      </c>
      <c r="C10231" s="2" t="s">
        <v>47</v>
      </c>
      <c r="D10231" s="2" t="s">
        <v>10</v>
      </c>
      <c r="E10231" s="2" t="s">
        <v>74</v>
      </c>
      <c r="F10231" s="2" t="s">
        <v>977</v>
      </c>
      <c r="G10231" s="14" t="n">
        <v>9.5</v>
      </c>
      <c r="H10231" s="14" t="n">
        <v>6.91</v>
      </c>
      <c r="I10231" s="14" t="n">
        <v>9.5</v>
      </c>
      <c r="J10231" s="23" t="n">
        <f aca="false">IF(AND(E10231="Priority",ISNUMBER('Cost model'!N737)),'Cost model'!N737,'Cost model'!M737)</f>
        <v>8.5</v>
      </c>
      <c r="K10231" s="14" t="n">
        <f aca="false">J10231-H10231</f>
        <v>1.59</v>
      </c>
      <c r="L10231" s="14" t="n">
        <f aca="false">G10231-H10231</f>
        <v>2.59</v>
      </c>
    </row>
    <row r="10232" customFormat="false" ht="15" hidden="false" customHeight="false" outlineLevel="0" collapsed="false">
      <c r="A10232" s="2" t="s">
        <v>142</v>
      </c>
      <c r="B10232" s="2" t="s">
        <v>142</v>
      </c>
      <c r="C10232" s="2" t="s">
        <v>49</v>
      </c>
      <c r="D10232" s="2" t="s">
        <v>12</v>
      </c>
      <c r="E10232" s="2" t="s">
        <v>74</v>
      </c>
      <c r="F10232" s="2" t="s">
        <v>977</v>
      </c>
      <c r="G10232" s="14" t="n">
        <v>19.5</v>
      </c>
      <c r="H10232" s="14" t="n">
        <v>41.92</v>
      </c>
      <c r="I10232" s="14" t="n">
        <v>19.5</v>
      </c>
      <c r="J10232" s="23" t="n">
        <f aca="false">IF(AND(E10232="Priority",ISNUMBER('Cost model'!N637)),'Cost model'!N637,'Cost model'!M637)</f>
        <v>45</v>
      </c>
      <c r="K10232" s="14" t="n">
        <f aca="false">J10232-H10232</f>
        <v>3.08</v>
      </c>
      <c r="L10232" s="14" t="n">
        <f aca="false">G10232-H10232</f>
        <v>-22.42</v>
      </c>
    </row>
    <row r="10233" customFormat="false" ht="15" hidden="false" customHeight="false" outlineLevel="0" collapsed="false">
      <c r="A10233" s="2" t="s">
        <v>142</v>
      </c>
      <c r="B10233" s="2" t="s">
        <v>142</v>
      </c>
      <c r="C10233" s="2" t="s">
        <v>47</v>
      </c>
      <c r="D10233" s="2" t="s">
        <v>10</v>
      </c>
      <c r="E10233" s="2" t="s">
        <v>74</v>
      </c>
      <c r="F10233" s="2" t="s">
        <v>977</v>
      </c>
      <c r="G10233" s="14" t="n">
        <v>9.5</v>
      </c>
      <c r="H10233" s="14" t="n">
        <v>5.87</v>
      </c>
      <c r="I10233" s="14" t="n">
        <v>9.5</v>
      </c>
      <c r="J10233" s="23" t="n">
        <f aca="false">IF(AND(E10233="Priority",ISNUMBER('Cost model'!N632)),'Cost model'!N632,'Cost model'!M632)</f>
        <v>9.5</v>
      </c>
      <c r="K10233" s="14" t="n">
        <f aca="false">J10233-H10233</f>
        <v>3.63</v>
      </c>
      <c r="L10233" s="14" t="n">
        <f aca="false">G10233-H10233</f>
        <v>3.63</v>
      </c>
    </row>
    <row r="10234" customFormat="false" ht="15" hidden="false" customHeight="false" outlineLevel="0" collapsed="false">
      <c r="A10234" s="2" t="s">
        <v>174</v>
      </c>
      <c r="B10234" s="2" t="s">
        <v>124</v>
      </c>
      <c r="C10234" s="2" t="s">
        <v>48</v>
      </c>
      <c r="D10234" s="2" t="s">
        <v>12</v>
      </c>
      <c r="E10234" s="2" t="s">
        <v>74</v>
      </c>
      <c r="F10234" s="2" t="s">
        <v>976</v>
      </c>
      <c r="G10234" s="14" t="n">
        <v>12.5</v>
      </c>
      <c r="H10234" s="14" t="n">
        <v>46.12</v>
      </c>
      <c r="I10234" s="14" t="n">
        <v>12.5</v>
      </c>
      <c r="J10234" s="23" t="n">
        <f aca="false">IF(AND(E10234="Priority",ISNUMBER('Cost model'!N111)),'Cost model'!N111,'Cost model'!M111)</f>
        <v>45</v>
      </c>
      <c r="K10234" s="14" t="n">
        <f aca="false">J10234-H10234</f>
        <v>-1.12</v>
      </c>
      <c r="L10234" s="14" t="n">
        <f aca="false">G10234-H10234</f>
        <v>-33.62</v>
      </c>
    </row>
    <row r="10235" customFormat="false" ht="15" hidden="false" customHeight="false" outlineLevel="0" collapsed="false">
      <c r="A10235" s="2" t="s">
        <v>221</v>
      </c>
      <c r="B10235" s="2" t="s">
        <v>221</v>
      </c>
      <c r="C10235" s="2" t="s">
        <v>47</v>
      </c>
      <c r="D10235" s="2" t="s">
        <v>12</v>
      </c>
      <c r="E10235" s="2" t="s">
        <v>74</v>
      </c>
      <c r="F10235" s="2" t="s">
        <v>977</v>
      </c>
      <c r="G10235" s="14" t="n">
        <v>9.5</v>
      </c>
      <c r="H10235" s="14" t="n">
        <v>14.1</v>
      </c>
      <c r="I10235" s="14" t="n">
        <v>9.5</v>
      </c>
      <c r="J10235" s="23" t="n">
        <f aca="false">IF(AND(E10235="Priority",ISNUMBER('Cost model'!N740)),'Cost model'!N740,'Cost model'!M740)</f>
        <v>22.5</v>
      </c>
      <c r="K10235" s="14" t="n">
        <f aca="false">J10235-H10235</f>
        <v>8.4</v>
      </c>
      <c r="L10235" s="14" t="n">
        <f aca="false">G10235-H10235</f>
        <v>-4.6</v>
      </c>
    </row>
    <row r="10236" customFormat="false" ht="15" hidden="false" customHeight="false" outlineLevel="0" collapsed="false">
      <c r="A10236" s="2" t="s">
        <v>124</v>
      </c>
      <c r="B10236" s="2" t="s">
        <v>124</v>
      </c>
      <c r="C10236" s="2" t="s">
        <v>48</v>
      </c>
      <c r="D10236" s="2" t="s">
        <v>10</v>
      </c>
      <c r="E10236" s="2" t="s">
        <v>74</v>
      </c>
      <c r="F10236" s="2" t="s">
        <v>977</v>
      </c>
      <c r="G10236" s="14" t="n">
        <v>12.5</v>
      </c>
      <c r="H10236" s="14" t="n">
        <v>9.47</v>
      </c>
      <c r="I10236" s="14" t="n">
        <v>12.5</v>
      </c>
      <c r="J10236" s="23" t="n">
        <f aca="false">IF(AND(E10236="Priority",ISNUMBER('Cost model'!N318)),'Cost model'!N318,'Cost model'!M318)</f>
        <v>14.5</v>
      </c>
      <c r="K10236" s="14" t="n">
        <f aca="false">J10236-H10236</f>
        <v>5.03</v>
      </c>
      <c r="L10236" s="14" t="n">
        <f aca="false">G10236-H10236</f>
        <v>3.03</v>
      </c>
    </row>
    <row r="10237" customFormat="false" ht="15" hidden="false" customHeight="false" outlineLevel="0" collapsed="false">
      <c r="A10237" s="2" t="s">
        <v>124</v>
      </c>
      <c r="B10237" s="2" t="s">
        <v>124</v>
      </c>
      <c r="C10237" s="2" t="s">
        <v>49</v>
      </c>
      <c r="D10237" s="2" t="s">
        <v>13</v>
      </c>
      <c r="E10237" s="2" t="s">
        <v>83</v>
      </c>
      <c r="F10237" s="2" t="s">
        <v>977</v>
      </c>
      <c r="G10237" s="14" t="n">
        <v>95</v>
      </c>
      <c r="H10237" s="14" t="n">
        <v>104.81</v>
      </c>
      <c r="I10237" s="14" t="n">
        <v>95</v>
      </c>
      <c r="J10237" s="23" t="n">
        <f aca="false">IF(AND(E10237="Priority",ISNUMBER('Cost model'!N325)),'Cost model'!N325,'Cost model'!M325)</f>
        <v>150</v>
      </c>
      <c r="K10237" s="14" t="n">
        <f aca="false">J10237-H10237</f>
        <v>45.19</v>
      </c>
      <c r="L10237" s="14" t="n">
        <f aca="false">G10237-H10237</f>
        <v>-9.81</v>
      </c>
    </row>
    <row r="10238" customFormat="false" ht="15" hidden="false" customHeight="false" outlineLevel="0" collapsed="false">
      <c r="A10238" s="2" t="s">
        <v>142</v>
      </c>
      <c r="B10238" s="2" t="s">
        <v>158</v>
      </c>
      <c r="C10238" s="2" t="s">
        <v>47</v>
      </c>
      <c r="D10238" s="2" t="s">
        <v>10</v>
      </c>
      <c r="E10238" s="2" t="s">
        <v>74</v>
      </c>
      <c r="F10238" s="2" t="s">
        <v>976</v>
      </c>
      <c r="G10238" s="14" t="n">
        <v>9.5</v>
      </c>
      <c r="H10238" s="14" t="n">
        <v>8.04</v>
      </c>
      <c r="I10238" s="14" t="n">
        <v>14.5</v>
      </c>
      <c r="J10238" s="23" t="n">
        <f aca="false">IF(AND(E10238="Priority",ISNUMBER('Cost model'!N647)),'Cost model'!N647,'Cost model'!M647)</f>
        <v>13.5</v>
      </c>
      <c r="K10238" s="14" t="n">
        <f aca="false">J10238-H10238</f>
        <v>5.46</v>
      </c>
      <c r="L10238" s="14" t="n">
        <f aca="false">G10238-H10238</f>
        <v>1.46</v>
      </c>
    </row>
    <row r="10239" customFormat="false" ht="15" hidden="false" customHeight="false" outlineLevel="0" collapsed="false">
      <c r="A10239" s="2" t="s">
        <v>221</v>
      </c>
      <c r="B10239" s="2" t="s">
        <v>124</v>
      </c>
      <c r="C10239" s="2" t="s">
        <v>49</v>
      </c>
      <c r="D10239" s="2" t="s">
        <v>12</v>
      </c>
      <c r="E10239" s="2" t="s">
        <v>74</v>
      </c>
      <c r="F10239" s="2" t="s">
        <v>976</v>
      </c>
      <c r="G10239" s="14" t="n">
        <v>19.5</v>
      </c>
      <c r="H10239" s="14" t="n">
        <v>49.09</v>
      </c>
      <c r="I10239" s="14" t="n">
        <v>24.5</v>
      </c>
      <c r="J10239" s="23" t="n">
        <f aca="false">IF(AND(E10239="Priority",ISNUMBER('Cost model'!N802)),'Cost model'!N802,'Cost model'!M802)</f>
        <v>60</v>
      </c>
      <c r="K10239" s="14" t="n">
        <f aca="false">J10239-H10239</f>
        <v>10.91</v>
      </c>
      <c r="L10239" s="14" t="n">
        <f aca="false">G10239-H10239</f>
        <v>-29.59</v>
      </c>
    </row>
    <row r="10240" customFormat="false" ht="15" hidden="false" customHeight="false" outlineLevel="0" collapsed="false">
      <c r="A10240" s="2" t="s">
        <v>174</v>
      </c>
      <c r="B10240" s="2" t="s">
        <v>174</v>
      </c>
      <c r="C10240" s="2" t="s">
        <v>47</v>
      </c>
      <c r="D10240" s="2" t="s">
        <v>10</v>
      </c>
      <c r="E10240" s="2" t="s">
        <v>74</v>
      </c>
      <c r="F10240" s="2" t="s">
        <v>977</v>
      </c>
      <c r="G10240" s="14" t="n">
        <v>9.5</v>
      </c>
      <c r="H10240" s="14" t="n">
        <v>6.82</v>
      </c>
      <c r="I10240" s="14" t="n">
        <v>9.5</v>
      </c>
      <c r="J10240" s="23" t="n">
        <f aca="false">IF(AND(E10240="Priority",ISNUMBER('Cost model'!N167)),'Cost model'!N167,'Cost model'!M167)</f>
        <v>8.5</v>
      </c>
      <c r="K10240" s="14" t="n">
        <f aca="false">J10240-H10240</f>
        <v>1.68</v>
      </c>
      <c r="L10240" s="14" t="n">
        <f aca="false">G10240-H10240</f>
        <v>2.68</v>
      </c>
    </row>
    <row r="10241" customFormat="false" ht="15" hidden="false" customHeight="false" outlineLevel="0" collapsed="false">
      <c r="A10241" s="2" t="s">
        <v>174</v>
      </c>
      <c r="B10241" s="2" t="s">
        <v>174</v>
      </c>
      <c r="C10241" s="2" t="s">
        <v>49</v>
      </c>
      <c r="D10241" s="2" t="s">
        <v>12</v>
      </c>
      <c r="E10241" s="2" t="s">
        <v>83</v>
      </c>
      <c r="F10241" s="2" t="s">
        <v>977</v>
      </c>
      <c r="G10241" s="14" t="n">
        <v>29.5</v>
      </c>
      <c r="H10241" s="14" t="n">
        <v>23.98</v>
      </c>
      <c r="I10241" s="14" t="n">
        <v>29.5</v>
      </c>
      <c r="J10241" s="23" t="n">
        <f aca="false">IF(AND(E10241="Priority",ISNUMBER('Cost model'!N172)),'Cost model'!N172,'Cost model'!M172)</f>
        <v>60</v>
      </c>
      <c r="K10241" s="14" t="n">
        <f aca="false">J10241-H10241</f>
        <v>36.02</v>
      </c>
      <c r="L10241" s="14" t="n">
        <f aca="false">G10241-H10241</f>
        <v>5.52</v>
      </c>
    </row>
    <row r="10242" customFormat="false" ht="15" hidden="false" customHeight="false" outlineLevel="0" collapsed="false">
      <c r="A10242" s="2" t="s">
        <v>174</v>
      </c>
      <c r="B10242" s="2" t="s">
        <v>174</v>
      </c>
      <c r="C10242" s="2" t="s">
        <v>49</v>
      </c>
      <c r="D10242" s="2" t="s">
        <v>12</v>
      </c>
      <c r="E10242" s="2" t="s">
        <v>74</v>
      </c>
      <c r="F10242" s="2" t="s">
        <v>977</v>
      </c>
      <c r="G10242" s="14" t="n">
        <v>19.5</v>
      </c>
      <c r="H10242" s="14" t="n">
        <v>11.23</v>
      </c>
      <c r="I10242" s="14" t="n">
        <v>19.5</v>
      </c>
      <c r="J10242" s="23" t="n">
        <f aca="false">IF(AND(E10242="Priority",ISNUMBER('Cost model'!N172)),'Cost model'!N172,'Cost model'!M172)</f>
        <v>45</v>
      </c>
      <c r="K10242" s="14" t="n">
        <f aca="false">J10242-H10242</f>
        <v>33.77</v>
      </c>
      <c r="L10242" s="14" t="n">
        <f aca="false">G10242-H10242</f>
        <v>8.27</v>
      </c>
    </row>
    <row r="10243" customFormat="false" ht="15" hidden="false" customHeight="false" outlineLevel="0" collapsed="false">
      <c r="A10243" s="2" t="s">
        <v>158</v>
      </c>
      <c r="B10243" s="2" t="s">
        <v>158</v>
      </c>
      <c r="C10243" s="2" t="s">
        <v>47</v>
      </c>
      <c r="D10243" s="2" t="s">
        <v>10</v>
      </c>
      <c r="E10243" s="2" t="s">
        <v>83</v>
      </c>
      <c r="F10243" s="2" t="s">
        <v>977</v>
      </c>
      <c r="G10243" s="14" t="n">
        <v>14.5</v>
      </c>
      <c r="H10243" s="14" t="n">
        <v>9.32</v>
      </c>
      <c r="I10243" s="14" t="n">
        <v>14.5</v>
      </c>
      <c r="J10243" s="23" t="n">
        <f aca="false">IF(AND(E10243="Priority",ISNUMBER('Cost model'!N422)),'Cost model'!N422,'Cost model'!M422)</f>
        <v>13.5</v>
      </c>
      <c r="K10243" s="14" t="n">
        <f aca="false">J10243-H10243</f>
        <v>4.18</v>
      </c>
      <c r="L10243" s="14" t="n">
        <f aca="false">G10243-H10243</f>
        <v>5.18</v>
      </c>
    </row>
    <row r="10244" customFormat="false" ht="15" hidden="false" customHeight="false" outlineLevel="0" collapsed="false">
      <c r="A10244" s="2" t="s">
        <v>142</v>
      </c>
      <c r="B10244" s="2" t="s">
        <v>142</v>
      </c>
      <c r="C10244" s="2" t="s">
        <v>47</v>
      </c>
      <c r="D10244" s="2" t="s">
        <v>12</v>
      </c>
      <c r="E10244" s="2" t="s">
        <v>74</v>
      </c>
      <c r="F10244" s="2" t="s">
        <v>977</v>
      </c>
      <c r="G10244" s="14" t="n">
        <v>9.5</v>
      </c>
      <c r="H10244" s="14" t="n">
        <v>41.92</v>
      </c>
      <c r="I10244" s="14" t="n">
        <v>9.5</v>
      </c>
      <c r="J10244" s="23" t="n">
        <f aca="false">IF(AND(E10244="Priority",ISNUMBER('Cost model'!N635)),'Cost model'!N635,'Cost model'!M635)</f>
        <v>30.5</v>
      </c>
      <c r="K10244" s="14" t="n">
        <f aca="false">J10244-H10244</f>
        <v>-11.42</v>
      </c>
      <c r="L10244" s="14" t="n">
        <f aca="false">G10244-H10244</f>
        <v>-32.42</v>
      </c>
    </row>
    <row r="10245" customFormat="false" ht="15" hidden="false" customHeight="false" outlineLevel="0" collapsed="false">
      <c r="A10245" s="2" t="s">
        <v>142</v>
      </c>
      <c r="B10245" s="2" t="s">
        <v>142</v>
      </c>
      <c r="C10245" s="2" t="s">
        <v>47</v>
      </c>
      <c r="D10245" s="2" t="s">
        <v>10</v>
      </c>
      <c r="E10245" s="2" t="s">
        <v>74</v>
      </c>
      <c r="F10245" s="2" t="s">
        <v>977</v>
      </c>
      <c r="G10245" s="14" t="n">
        <v>9.5</v>
      </c>
      <c r="H10245" s="14" t="n">
        <v>12.29</v>
      </c>
      <c r="I10245" s="14" t="n">
        <v>9.5</v>
      </c>
      <c r="J10245" s="23" t="n">
        <f aca="false">IF(AND(E10245="Priority",ISNUMBER('Cost model'!N632)),'Cost model'!N632,'Cost model'!M632)</f>
        <v>9.5</v>
      </c>
      <c r="K10245" s="14" t="n">
        <f aca="false">J10245-H10245</f>
        <v>-2.79</v>
      </c>
      <c r="L10245" s="14" t="n">
        <f aca="false">G10245-H10245</f>
        <v>-2.79</v>
      </c>
    </row>
    <row r="10246" customFormat="false" ht="15" hidden="false" customHeight="false" outlineLevel="0" collapsed="false">
      <c r="A10246" s="2" t="s">
        <v>174</v>
      </c>
      <c r="B10246" s="2" t="s">
        <v>221</v>
      </c>
      <c r="C10246" s="2" t="s">
        <v>49</v>
      </c>
      <c r="D10246" s="2" t="s">
        <v>13</v>
      </c>
      <c r="E10246" s="2" t="s">
        <v>74</v>
      </c>
      <c r="F10246" s="2" t="s">
        <v>976</v>
      </c>
      <c r="G10246" s="14" t="n">
        <v>50</v>
      </c>
      <c r="H10246" s="14" t="n">
        <v>114.31</v>
      </c>
      <c r="I10246" s="14" t="n">
        <v>99</v>
      </c>
      <c r="J10246" s="23" t="n">
        <f aca="false">IF(AND(E10246="Priority",ISNUMBER('Cost model'!N160)),'Cost model'!N160,'Cost model'!M160)</f>
        <v>135</v>
      </c>
      <c r="K10246" s="14" t="n">
        <f aca="false">J10246-H10246</f>
        <v>20.69</v>
      </c>
      <c r="L10246" s="14" t="n">
        <f aca="false">G10246-H10246</f>
        <v>-64.31</v>
      </c>
    </row>
    <row r="10247" customFormat="false" ht="15" hidden="false" customHeight="false" outlineLevel="0" collapsed="false">
      <c r="A10247" s="2" t="s">
        <v>205</v>
      </c>
      <c r="B10247" s="2" t="s">
        <v>205</v>
      </c>
      <c r="C10247" s="2" t="s">
        <v>48</v>
      </c>
      <c r="D10247" s="2" t="s">
        <v>12</v>
      </c>
      <c r="E10247" s="2" t="s">
        <v>83</v>
      </c>
      <c r="F10247" s="2" t="s">
        <v>977</v>
      </c>
      <c r="G10247" s="14" t="n">
        <v>19.5</v>
      </c>
      <c r="H10247" s="14" t="n">
        <v>65.27</v>
      </c>
      <c r="I10247" s="14" t="n">
        <v>19.5</v>
      </c>
      <c r="J10247" s="23" t="n">
        <f aca="false">IF(AND(E10247="Priority",ISNUMBER('Cost model'!N531)),'Cost model'!N531,'Cost model'!M531)</f>
        <v>65</v>
      </c>
      <c r="K10247" s="14" t="n">
        <f aca="false">J10247-H10247</f>
        <v>-0.269999999999996</v>
      </c>
      <c r="L10247" s="14" t="n">
        <f aca="false">G10247-H10247</f>
        <v>-45.77</v>
      </c>
    </row>
    <row r="10248" customFormat="false" ht="15" hidden="false" customHeight="false" outlineLevel="0" collapsed="false">
      <c r="A10248" s="2" t="s">
        <v>221</v>
      </c>
      <c r="B10248" s="2" t="s">
        <v>221</v>
      </c>
      <c r="C10248" s="2" t="s">
        <v>49</v>
      </c>
      <c r="D10248" s="2" t="s">
        <v>10</v>
      </c>
      <c r="E10248" s="2" t="s">
        <v>74</v>
      </c>
      <c r="F10248" s="2" t="s">
        <v>977</v>
      </c>
      <c r="G10248" s="14" t="n">
        <v>17.5</v>
      </c>
      <c r="H10248" s="14" t="n">
        <v>24.39</v>
      </c>
      <c r="I10248" s="14" t="n">
        <v>17.5</v>
      </c>
      <c r="J10248" s="23" t="n">
        <f aca="false">IF(AND(E10248="Priority",ISNUMBER('Cost model'!N739)),'Cost model'!N739,'Cost model'!M739)</f>
        <v>17.5</v>
      </c>
      <c r="K10248" s="14" t="n">
        <f aca="false">J10248-H10248</f>
        <v>-6.89</v>
      </c>
      <c r="L10248" s="14" t="n">
        <f aca="false">G10248-H10248</f>
        <v>-6.89</v>
      </c>
    </row>
    <row r="10249" customFormat="false" ht="15" hidden="false" customHeight="false" outlineLevel="0" collapsed="false">
      <c r="A10249" s="2" t="s">
        <v>124</v>
      </c>
      <c r="B10249" s="2" t="s">
        <v>124</v>
      </c>
      <c r="C10249" s="2" t="s">
        <v>48</v>
      </c>
      <c r="D10249" s="2" t="s">
        <v>10</v>
      </c>
      <c r="E10249" s="2" t="s">
        <v>74</v>
      </c>
      <c r="F10249" s="2" t="s">
        <v>977</v>
      </c>
      <c r="G10249" s="14" t="n">
        <v>12.5</v>
      </c>
      <c r="H10249" s="14" t="n">
        <v>9.31</v>
      </c>
      <c r="I10249" s="14" t="n">
        <v>12.5</v>
      </c>
      <c r="J10249" s="23" t="n">
        <f aca="false">IF(AND(E10249="Priority",ISNUMBER('Cost model'!N318)),'Cost model'!N318,'Cost model'!M318)</f>
        <v>14.5</v>
      </c>
      <c r="K10249" s="14" t="n">
        <f aca="false">J10249-H10249</f>
        <v>5.19</v>
      </c>
      <c r="L10249" s="14" t="n">
        <f aca="false">G10249-H10249</f>
        <v>3.19</v>
      </c>
    </row>
    <row r="10250" customFormat="false" ht="15" hidden="false" customHeight="false" outlineLevel="0" collapsed="false">
      <c r="A10250" s="2" t="s">
        <v>221</v>
      </c>
      <c r="B10250" s="2" t="s">
        <v>221</v>
      </c>
      <c r="C10250" s="2" t="s">
        <v>47</v>
      </c>
      <c r="D10250" s="2" t="s">
        <v>12</v>
      </c>
      <c r="E10250" s="2" t="s">
        <v>74</v>
      </c>
      <c r="F10250" s="2" t="s">
        <v>977</v>
      </c>
      <c r="G10250" s="14" t="n">
        <v>9.5</v>
      </c>
      <c r="H10250" s="14" t="n">
        <v>28.86</v>
      </c>
      <c r="I10250" s="14" t="n">
        <v>9.5</v>
      </c>
      <c r="J10250" s="23" t="n">
        <f aca="false">IF(AND(E10250="Priority",ISNUMBER('Cost model'!N740)),'Cost model'!N740,'Cost model'!M740)</f>
        <v>22.5</v>
      </c>
      <c r="K10250" s="14" t="n">
        <f aca="false">J10250-H10250</f>
        <v>-6.36</v>
      </c>
      <c r="L10250" s="14" t="n">
        <f aca="false">G10250-H10250</f>
        <v>-19.36</v>
      </c>
    </row>
    <row r="10251" customFormat="false" ht="15" hidden="false" customHeight="false" outlineLevel="0" collapsed="false">
      <c r="A10251" s="2" t="s">
        <v>205</v>
      </c>
      <c r="B10251" s="2" t="s">
        <v>142</v>
      </c>
      <c r="C10251" s="2" t="s">
        <v>48</v>
      </c>
      <c r="D10251" s="2" t="s">
        <v>10</v>
      </c>
      <c r="E10251" s="2" t="s">
        <v>74</v>
      </c>
      <c r="F10251" s="2" t="s">
        <v>976</v>
      </c>
      <c r="G10251" s="14" t="n">
        <v>14.5</v>
      </c>
      <c r="H10251" s="14" t="n">
        <v>21.19</v>
      </c>
      <c r="I10251" s="14" t="n">
        <v>14.5</v>
      </c>
      <c r="J10251" s="23" t="n">
        <f aca="false">IF(AND(E10251="Priority",ISNUMBER('Cost model'!N543)),'Cost model'!N543,'Cost model'!M543)</f>
        <v>18.5</v>
      </c>
      <c r="K10251" s="14" t="n">
        <f aca="false">J10251-H10251</f>
        <v>-2.69</v>
      </c>
      <c r="L10251" s="14" t="n">
        <f aca="false">G10251-H10251</f>
        <v>-6.69</v>
      </c>
    </row>
    <row r="10252" customFormat="false" ht="15" hidden="false" customHeight="false" outlineLevel="0" collapsed="false">
      <c r="A10252" s="2" t="s">
        <v>142</v>
      </c>
      <c r="B10252" s="2" t="s">
        <v>142</v>
      </c>
      <c r="C10252" s="2" t="s">
        <v>47</v>
      </c>
      <c r="D10252" s="2" t="s">
        <v>10</v>
      </c>
      <c r="E10252" s="2" t="s">
        <v>74</v>
      </c>
      <c r="F10252" s="2" t="s">
        <v>977</v>
      </c>
      <c r="G10252" s="14" t="n">
        <v>9.5</v>
      </c>
      <c r="H10252" s="14" t="n">
        <v>5.87</v>
      </c>
      <c r="I10252" s="14" t="n">
        <v>9.5</v>
      </c>
      <c r="J10252" s="23" t="n">
        <f aca="false">IF(AND(E10252="Priority",ISNUMBER('Cost model'!N632)),'Cost model'!N632,'Cost model'!M632)</f>
        <v>9.5</v>
      </c>
      <c r="K10252" s="14" t="n">
        <f aca="false">J10252-H10252</f>
        <v>3.63</v>
      </c>
      <c r="L10252" s="14" t="n">
        <f aca="false">G10252-H10252</f>
        <v>3.63</v>
      </c>
    </row>
    <row r="10253" customFormat="false" ht="15" hidden="false" customHeight="false" outlineLevel="0" collapsed="false">
      <c r="A10253" s="2" t="s">
        <v>221</v>
      </c>
      <c r="B10253" s="2" t="s">
        <v>142</v>
      </c>
      <c r="C10253" s="2" t="s">
        <v>49</v>
      </c>
      <c r="D10253" s="2" t="s">
        <v>10</v>
      </c>
      <c r="E10253" s="2" t="s">
        <v>74</v>
      </c>
      <c r="F10253" s="2" t="s">
        <v>976</v>
      </c>
      <c r="G10253" s="14" t="n">
        <v>17.5</v>
      </c>
      <c r="H10253" s="14" t="n">
        <v>11.13</v>
      </c>
      <c r="I10253" s="14" t="n">
        <v>19.5</v>
      </c>
      <c r="J10253" s="23" t="n">
        <f aca="false">IF(AND(E10253="Priority",ISNUMBER('Cost model'!N769)),'Cost model'!N769,'Cost model'!M769)</f>
        <v>24.5</v>
      </c>
      <c r="K10253" s="14" t="n">
        <f aca="false">J10253-H10253</f>
        <v>13.37</v>
      </c>
      <c r="L10253" s="14" t="n">
        <f aca="false">G10253-H10253</f>
        <v>6.37</v>
      </c>
    </row>
    <row r="10254" customFormat="false" ht="15" hidden="false" customHeight="false" outlineLevel="0" collapsed="false">
      <c r="A10254" s="2" t="s">
        <v>221</v>
      </c>
      <c r="B10254" s="2" t="s">
        <v>158</v>
      </c>
      <c r="C10254" s="2" t="s">
        <v>47</v>
      </c>
      <c r="D10254" s="2" t="s">
        <v>10</v>
      </c>
      <c r="E10254" s="2" t="s">
        <v>74</v>
      </c>
      <c r="F10254" s="2" t="s">
        <v>976</v>
      </c>
      <c r="G10254" s="14" t="n">
        <v>9.5</v>
      </c>
      <c r="H10254" s="14" t="n">
        <v>8.04</v>
      </c>
      <c r="I10254" s="14" t="n">
        <v>14.5</v>
      </c>
      <c r="J10254" s="23" t="n">
        <f aca="false">IF(AND(E10254="Priority",ISNUMBER('Cost model'!N752)),'Cost model'!N752,'Cost model'!M752)</f>
        <v>12.5</v>
      </c>
      <c r="K10254" s="14" t="n">
        <f aca="false">J10254-H10254</f>
        <v>4.46</v>
      </c>
      <c r="L10254" s="14" t="n">
        <f aca="false">G10254-H10254</f>
        <v>1.46</v>
      </c>
    </row>
    <row r="10255" customFormat="false" ht="15" hidden="false" customHeight="false" outlineLevel="0" collapsed="false">
      <c r="A10255" s="2" t="s">
        <v>124</v>
      </c>
      <c r="B10255" s="2" t="s">
        <v>124</v>
      </c>
      <c r="C10255" s="2" t="s">
        <v>47</v>
      </c>
      <c r="D10255" s="2" t="s">
        <v>10</v>
      </c>
      <c r="E10255" s="2" t="s">
        <v>74</v>
      </c>
      <c r="F10255" s="2" t="s">
        <v>977</v>
      </c>
      <c r="G10255" s="14" t="n">
        <v>9.5</v>
      </c>
      <c r="H10255" s="14" t="n">
        <v>6.82</v>
      </c>
      <c r="I10255" s="14" t="n">
        <v>9.5</v>
      </c>
      <c r="J10255" s="23" t="n">
        <f aca="false">IF(AND(E10255="Priority",ISNUMBER('Cost model'!N317)),'Cost model'!N317,'Cost model'!M317)</f>
        <v>10.5</v>
      </c>
      <c r="K10255" s="14" t="n">
        <f aca="false">J10255-H10255</f>
        <v>3.68</v>
      </c>
      <c r="L10255" s="14" t="n">
        <f aca="false">G10255-H10255</f>
        <v>2.68</v>
      </c>
    </row>
    <row r="10256" customFormat="false" ht="15" hidden="false" customHeight="false" outlineLevel="0" collapsed="false">
      <c r="A10256" s="2" t="s">
        <v>174</v>
      </c>
      <c r="B10256" s="2" t="s">
        <v>174</v>
      </c>
      <c r="C10256" s="2" t="s">
        <v>47</v>
      </c>
      <c r="D10256" s="2" t="s">
        <v>10</v>
      </c>
      <c r="E10256" s="2" t="s">
        <v>74</v>
      </c>
      <c r="F10256" s="2" t="s">
        <v>977</v>
      </c>
      <c r="G10256" s="14" t="n">
        <v>9.5</v>
      </c>
      <c r="H10256" s="14" t="n">
        <v>25.1</v>
      </c>
      <c r="I10256" s="14" t="n">
        <v>9.5</v>
      </c>
      <c r="J10256" s="23" t="n">
        <f aca="false">IF(AND(E10256="Priority",ISNUMBER('Cost model'!N167)),'Cost model'!N167,'Cost model'!M167)</f>
        <v>8.5</v>
      </c>
      <c r="K10256" s="14" t="n">
        <f aca="false">J10256-H10256</f>
        <v>-16.6</v>
      </c>
      <c r="L10256" s="14" t="n">
        <f aca="false">G10256-H10256</f>
        <v>-15.6</v>
      </c>
    </row>
    <row r="10257" customFormat="false" ht="15" hidden="false" customHeight="false" outlineLevel="0" collapsed="false">
      <c r="A10257" s="2" t="s">
        <v>124</v>
      </c>
      <c r="B10257" s="2" t="s">
        <v>124</v>
      </c>
      <c r="C10257" s="2" t="s">
        <v>49</v>
      </c>
      <c r="D10257" s="2" t="s">
        <v>12</v>
      </c>
      <c r="E10257" s="2" t="s">
        <v>74</v>
      </c>
      <c r="F10257" s="2" t="s">
        <v>977</v>
      </c>
      <c r="G10257" s="14" t="n">
        <v>19.5</v>
      </c>
      <c r="H10257" s="14" t="n">
        <v>20.13</v>
      </c>
      <c r="I10257" s="14" t="n">
        <v>19.5</v>
      </c>
      <c r="J10257" s="23" t="n">
        <f aca="false">IF(AND(E10257="Priority",ISNUMBER('Cost model'!N322)),'Cost model'!N322,'Cost model'!M322)</f>
        <v>50</v>
      </c>
      <c r="K10257" s="14" t="n">
        <f aca="false">J10257-H10257</f>
        <v>29.87</v>
      </c>
      <c r="L10257" s="14" t="n">
        <f aca="false">G10257-H10257</f>
        <v>-0.629999999999999</v>
      </c>
    </row>
    <row r="10258" customFormat="false" ht="15" hidden="false" customHeight="false" outlineLevel="0" collapsed="false">
      <c r="A10258" s="2" t="s">
        <v>221</v>
      </c>
      <c r="B10258" s="2" t="s">
        <v>221</v>
      </c>
      <c r="C10258" s="2" t="s">
        <v>47</v>
      </c>
      <c r="D10258" s="2" t="s">
        <v>12</v>
      </c>
      <c r="E10258" s="2" t="s">
        <v>74</v>
      </c>
      <c r="F10258" s="2" t="s">
        <v>977</v>
      </c>
      <c r="G10258" s="14" t="n">
        <v>9.5</v>
      </c>
      <c r="H10258" s="14" t="n">
        <v>24.95</v>
      </c>
      <c r="I10258" s="14" t="n">
        <v>9.5</v>
      </c>
      <c r="J10258" s="23" t="n">
        <f aca="false">IF(AND(E10258="Priority",ISNUMBER('Cost model'!N740)),'Cost model'!N740,'Cost model'!M740)</f>
        <v>22.5</v>
      </c>
      <c r="K10258" s="14" t="n">
        <f aca="false">J10258-H10258</f>
        <v>-2.45</v>
      </c>
      <c r="L10258" s="14" t="n">
        <f aca="false">G10258-H10258</f>
        <v>-15.45</v>
      </c>
    </row>
    <row r="10259" customFormat="false" ht="15" hidden="false" customHeight="false" outlineLevel="0" collapsed="false">
      <c r="A10259" s="2" t="s">
        <v>174</v>
      </c>
      <c r="B10259" s="2" t="s">
        <v>174</v>
      </c>
      <c r="C10259" s="2" t="s">
        <v>47</v>
      </c>
      <c r="D10259" s="2" t="s">
        <v>12</v>
      </c>
      <c r="E10259" s="2" t="s">
        <v>74</v>
      </c>
      <c r="F10259" s="2" t="s">
        <v>977</v>
      </c>
      <c r="G10259" s="14" t="n">
        <v>9.5</v>
      </c>
      <c r="H10259" s="14" t="n">
        <v>43.76</v>
      </c>
      <c r="I10259" s="14" t="n">
        <v>9.5</v>
      </c>
      <c r="J10259" s="23" t="n">
        <f aca="false">IF(AND(E10259="Priority",ISNUMBER('Cost model'!N170)),'Cost model'!N170,'Cost model'!M170)</f>
        <v>25.5</v>
      </c>
      <c r="K10259" s="14" t="n">
        <f aca="false">J10259-H10259</f>
        <v>-18.26</v>
      </c>
      <c r="L10259" s="14" t="n">
        <f aca="false">G10259-H10259</f>
        <v>-34.26</v>
      </c>
    </row>
    <row r="10260" customFormat="false" ht="15" hidden="false" customHeight="false" outlineLevel="0" collapsed="false">
      <c r="A10260" s="2" t="s">
        <v>174</v>
      </c>
      <c r="B10260" s="2" t="s">
        <v>174</v>
      </c>
      <c r="C10260" s="2" t="s">
        <v>47</v>
      </c>
      <c r="D10260" s="2" t="s">
        <v>10</v>
      </c>
      <c r="E10260" s="2" t="s">
        <v>74</v>
      </c>
      <c r="F10260" s="2" t="s">
        <v>977</v>
      </c>
      <c r="G10260" s="14" t="n">
        <v>9.5</v>
      </c>
      <c r="H10260" s="14" t="n">
        <v>6.82</v>
      </c>
      <c r="I10260" s="14" t="n">
        <v>9.5</v>
      </c>
      <c r="J10260" s="23" t="n">
        <f aca="false">IF(AND(E10260="Priority",ISNUMBER('Cost model'!N167)),'Cost model'!N167,'Cost model'!M167)</f>
        <v>8.5</v>
      </c>
      <c r="K10260" s="14" t="n">
        <f aca="false">J10260-H10260</f>
        <v>1.68</v>
      </c>
      <c r="L10260" s="14" t="n">
        <f aca="false">G10260-H10260</f>
        <v>2.68</v>
      </c>
    </row>
    <row r="10261" customFormat="false" ht="15" hidden="false" customHeight="false" outlineLevel="0" collapsed="false">
      <c r="A10261" s="2" t="s">
        <v>221</v>
      </c>
      <c r="B10261" s="2" t="s">
        <v>221</v>
      </c>
      <c r="C10261" s="2" t="s">
        <v>49</v>
      </c>
      <c r="D10261" s="2" t="s">
        <v>12</v>
      </c>
      <c r="E10261" s="2" t="s">
        <v>74</v>
      </c>
      <c r="F10261" s="2" t="s">
        <v>977</v>
      </c>
      <c r="G10261" s="14" t="n">
        <v>19.5</v>
      </c>
      <c r="H10261" s="14" t="n">
        <v>21.32</v>
      </c>
      <c r="I10261" s="14" t="n">
        <v>19.5</v>
      </c>
      <c r="J10261" s="23" t="n">
        <f aca="false">IF(AND(E10261="Priority",ISNUMBER('Cost model'!N742)),'Cost model'!N742,'Cost model'!M742)</f>
        <v>60</v>
      </c>
      <c r="K10261" s="14" t="n">
        <f aca="false">J10261-H10261</f>
        <v>38.68</v>
      </c>
      <c r="L10261" s="14" t="n">
        <f aca="false">G10261-H10261</f>
        <v>-1.82</v>
      </c>
    </row>
    <row r="10262" customFormat="false" ht="15" hidden="false" customHeight="false" outlineLevel="0" collapsed="false">
      <c r="A10262" s="2" t="s">
        <v>221</v>
      </c>
      <c r="B10262" s="2" t="s">
        <v>221</v>
      </c>
      <c r="C10262" s="2" t="s">
        <v>47</v>
      </c>
      <c r="D10262" s="2" t="s">
        <v>12</v>
      </c>
      <c r="E10262" s="2" t="s">
        <v>74</v>
      </c>
      <c r="F10262" s="2" t="s">
        <v>977</v>
      </c>
      <c r="G10262" s="14" t="n">
        <v>9.5</v>
      </c>
      <c r="H10262" s="14" t="n">
        <v>7.3</v>
      </c>
      <c r="I10262" s="14" t="n">
        <v>9.5</v>
      </c>
      <c r="J10262" s="23" t="n">
        <f aca="false">IF(AND(E10262="Priority",ISNUMBER('Cost model'!N740)),'Cost model'!N740,'Cost model'!M740)</f>
        <v>22.5</v>
      </c>
      <c r="K10262" s="14" t="n">
        <f aca="false">J10262-H10262</f>
        <v>15.2</v>
      </c>
      <c r="L10262" s="14" t="n">
        <f aca="false">G10262-H10262</f>
        <v>2.2</v>
      </c>
    </row>
    <row r="10263" customFormat="false" ht="15" hidden="false" customHeight="false" outlineLevel="0" collapsed="false">
      <c r="A10263" s="2" t="s">
        <v>142</v>
      </c>
      <c r="B10263" s="2" t="s">
        <v>142</v>
      </c>
      <c r="C10263" s="2" t="s">
        <v>47</v>
      </c>
      <c r="D10263" s="2" t="s">
        <v>12</v>
      </c>
      <c r="E10263" s="2" t="s">
        <v>74</v>
      </c>
      <c r="F10263" s="2" t="s">
        <v>977</v>
      </c>
      <c r="G10263" s="14" t="n">
        <v>9.5</v>
      </c>
      <c r="H10263" s="14" t="n">
        <v>14.37</v>
      </c>
      <c r="I10263" s="14" t="n">
        <v>9.5</v>
      </c>
      <c r="J10263" s="23" t="n">
        <f aca="false">IF(AND(E10263="Priority",ISNUMBER('Cost model'!N635)),'Cost model'!N635,'Cost model'!M635)</f>
        <v>30.5</v>
      </c>
      <c r="K10263" s="14" t="n">
        <f aca="false">J10263-H10263</f>
        <v>16.13</v>
      </c>
      <c r="L10263" s="14" t="n">
        <f aca="false">G10263-H10263</f>
        <v>-4.87</v>
      </c>
    </row>
    <row r="10264" customFormat="false" ht="15" hidden="false" customHeight="false" outlineLevel="0" collapsed="false">
      <c r="A10264" s="2" t="s">
        <v>142</v>
      </c>
      <c r="B10264" s="2" t="s">
        <v>142</v>
      </c>
      <c r="C10264" s="2" t="s">
        <v>47</v>
      </c>
      <c r="D10264" s="2" t="s">
        <v>12</v>
      </c>
      <c r="E10264" s="2" t="s">
        <v>74</v>
      </c>
      <c r="F10264" s="2" t="s">
        <v>977</v>
      </c>
      <c r="G10264" s="14" t="n">
        <v>9.5</v>
      </c>
      <c r="H10264" s="14" t="n">
        <v>7.62</v>
      </c>
      <c r="I10264" s="14" t="n">
        <v>9.5</v>
      </c>
      <c r="J10264" s="23" t="n">
        <f aca="false">IF(AND(E10264="Priority",ISNUMBER('Cost model'!N635)),'Cost model'!N635,'Cost model'!M635)</f>
        <v>30.5</v>
      </c>
      <c r="K10264" s="14" t="n">
        <f aca="false">J10264-H10264</f>
        <v>22.88</v>
      </c>
      <c r="L10264" s="14" t="n">
        <f aca="false">G10264-H10264</f>
        <v>1.88</v>
      </c>
    </row>
    <row r="10265" customFormat="false" ht="15" hidden="false" customHeight="false" outlineLevel="0" collapsed="false">
      <c r="A10265" s="2" t="s">
        <v>221</v>
      </c>
      <c r="B10265" s="2" t="s">
        <v>221</v>
      </c>
      <c r="C10265" s="2" t="s">
        <v>48</v>
      </c>
      <c r="D10265" s="2" t="s">
        <v>10</v>
      </c>
      <c r="E10265" s="2" t="s">
        <v>74</v>
      </c>
      <c r="F10265" s="2" t="s">
        <v>977</v>
      </c>
      <c r="G10265" s="14" t="n">
        <v>12.5</v>
      </c>
      <c r="H10265" s="14" t="n">
        <v>7.3</v>
      </c>
      <c r="I10265" s="14" t="n">
        <v>12.5</v>
      </c>
      <c r="J10265" s="23" t="n">
        <f aca="false">IF(AND(E10265="Priority",ISNUMBER('Cost model'!N738)),'Cost model'!N738,'Cost model'!M738)</f>
        <v>11.5</v>
      </c>
      <c r="K10265" s="14" t="n">
        <f aca="false">J10265-H10265</f>
        <v>4.2</v>
      </c>
      <c r="L10265" s="14" t="n">
        <f aca="false">G10265-H10265</f>
        <v>5.2</v>
      </c>
    </row>
    <row r="10266" customFormat="false" ht="15" hidden="false" customHeight="false" outlineLevel="0" collapsed="false">
      <c r="A10266" s="2" t="s">
        <v>124</v>
      </c>
      <c r="B10266" s="2" t="s">
        <v>174</v>
      </c>
      <c r="C10266" s="2" t="s">
        <v>49</v>
      </c>
      <c r="D10266" s="2" t="s">
        <v>12</v>
      </c>
      <c r="E10266" s="2" t="s">
        <v>74</v>
      </c>
      <c r="F10266" s="2" t="s">
        <v>976</v>
      </c>
      <c r="G10266" s="14" t="n">
        <v>19.5</v>
      </c>
      <c r="H10266" s="14" t="n">
        <v>50.12</v>
      </c>
      <c r="I10266" s="14" t="n">
        <v>19.5</v>
      </c>
      <c r="J10266" s="23" t="n">
        <f aca="false">IF(AND(E10266="Priority",ISNUMBER('Cost model'!N367)),'Cost model'!N367,'Cost model'!M367)</f>
        <v>60</v>
      </c>
      <c r="K10266" s="14" t="n">
        <f aca="false">J10266-H10266</f>
        <v>9.88</v>
      </c>
      <c r="L10266" s="14" t="n">
        <f aca="false">G10266-H10266</f>
        <v>-30.62</v>
      </c>
    </row>
    <row r="10267" customFormat="false" ht="15" hidden="false" customHeight="false" outlineLevel="0" collapsed="false">
      <c r="A10267" s="2" t="s">
        <v>174</v>
      </c>
      <c r="B10267" s="2" t="s">
        <v>174</v>
      </c>
      <c r="C10267" s="2" t="s">
        <v>49</v>
      </c>
      <c r="D10267" s="2" t="s">
        <v>12</v>
      </c>
      <c r="E10267" s="2" t="s">
        <v>74</v>
      </c>
      <c r="F10267" s="2" t="s">
        <v>977</v>
      </c>
      <c r="G10267" s="14" t="n">
        <v>19.5</v>
      </c>
      <c r="H10267" s="14" t="n">
        <v>25.53</v>
      </c>
      <c r="I10267" s="14" t="n">
        <v>19.5</v>
      </c>
      <c r="J10267" s="23" t="n">
        <f aca="false">IF(AND(E10267="Priority",ISNUMBER('Cost model'!N172)),'Cost model'!N172,'Cost model'!M172)</f>
        <v>45</v>
      </c>
      <c r="K10267" s="14" t="n">
        <f aca="false">J10267-H10267</f>
        <v>19.47</v>
      </c>
      <c r="L10267" s="14" t="n">
        <f aca="false">G10267-H10267</f>
        <v>-6.03</v>
      </c>
    </row>
    <row r="10268" customFormat="false" ht="15" hidden="false" customHeight="false" outlineLevel="0" collapsed="false">
      <c r="A10268" s="2" t="s">
        <v>123</v>
      </c>
      <c r="B10268" s="2" t="s">
        <v>174</v>
      </c>
      <c r="C10268" s="2" t="s">
        <v>47</v>
      </c>
      <c r="D10268" s="2" t="s">
        <v>12</v>
      </c>
      <c r="E10268" s="2" t="s">
        <v>83</v>
      </c>
      <c r="F10268" s="2" t="s">
        <v>976</v>
      </c>
      <c r="G10268" s="14" t="n">
        <v>24.5</v>
      </c>
      <c r="H10268" s="14" t="n">
        <v>61.5</v>
      </c>
      <c r="I10268" s="14" t="n">
        <v>24.5</v>
      </c>
      <c r="J10268" s="23" t="n">
        <f aca="false">IF(AND(E10268="Priority",ISNUMBER('Cost model'!N50)),'Cost model'!N50,'Cost model'!M50)</f>
        <v>55</v>
      </c>
      <c r="K10268" s="14" t="n">
        <f aca="false">J10268-H10268</f>
        <v>-6.5</v>
      </c>
      <c r="L10268" s="14" t="n">
        <f aca="false">G10268-H10268</f>
        <v>-37</v>
      </c>
    </row>
    <row r="10269" customFormat="false" ht="15" hidden="false" customHeight="false" outlineLevel="0" collapsed="false">
      <c r="A10269" s="2" t="s">
        <v>174</v>
      </c>
      <c r="B10269" s="2" t="s">
        <v>124</v>
      </c>
      <c r="C10269" s="2" t="s">
        <v>47</v>
      </c>
      <c r="D10269" s="2" t="s">
        <v>12</v>
      </c>
      <c r="E10269" s="2" t="s">
        <v>74</v>
      </c>
      <c r="F10269" s="2" t="s">
        <v>976</v>
      </c>
      <c r="G10269" s="14" t="n">
        <v>9.5</v>
      </c>
      <c r="H10269" s="14" t="n">
        <v>28.45</v>
      </c>
      <c r="I10269" s="14" t="n">
        <v>9.5</v>
      </c>
      <c r="J10269" s="23" t="n">
        <f aca="false">IF(AND(E10269="Priority",ISNUMBER('Cost model'!N110)),'Cost model'!N110,'Cost model'!M110)</f>
        <v>40</v>
      </c>
      <c r="K10269" s="14" t="n">
        <f aca="false">J10269-H10269</f>
        <v>11.55</v>
      </c>
      <c r="L10269" s="14" t="n">
        <f aca="false">G10269-H10269</f>
        <v>-18.95</v>
      </c>
    </row>
    <row r="10270" customFormat="false" ht="15" hidden="false" customHeight="false" outlineLevel="0" collapsed="false">
      <c r="A10270" s="2" t="s">
        <v>174</v>
      </c>
      <c r="B10270" s="2" t="s">
        <v>174</v>
      </c>
      <c r="C10270" s="2" t="s">
        <v>49</v>
      </c>
      <c r="D10270" s="2" t="s">
        <v>10</v>
      </c>
      <c r="E10270" s="2" t="s">
        <v>83</v>
      </c>
      <c r="F10270" s="2" t="s">
        <v>977</v>
      </c>
      <c r="G10270" s="14" t="n">
        <v>24.5</v>
      </c>
      <c r="H10270" s="14" t="n">
        <v>23.98</v>
      </c>
      <c r="I10270" s="14" t="n">
        <v>24.5</v>
      </c>
      <c r="J10270" s="23" t="n">
        <f aca="false">IF(AND(E10270="Priority",ISNUMBER('Cost model'!N169)),'Cost model'!N169,'Cost model'!M169)</f>
        <v>25.5</v>
      </c>
      <c r="K10270" s="14" t="n">
        <f aca="false">J10270-H10270</f>
        <v>1.52</v>
      </c>
      <c r="L10270" s="14" t="n">
        <f aca="false">G10270-H10270</f>
        <v>0.52</v>
      </c>
    </row>
    <row r="10271" customFormat="false" ht="15" hidden="false" customHeight="false" outlineLevel="0" collapsed="false">
      <c r="A10271" s="2" t="s">
        <v>174</v>
      </c>
      <c r="B10271" s="2" t="s">
        <v>174</v>
      </c>
      <c r="C10271" s="2" t="s">
        <v>49</v>
      </c>
      <c r="D10271" s="2" t="s">
        <v>10</v>
      </c>
      <c r="E10271" s="2" t="s">
        <v>74</v>
      </c>
      <c r="F10271" s="2" t="s">
        <v>977</v>
      </c>
      <c r="G10271" s="14" t="n">
        <v>17.5</v>
      </c>
      <c r="H10271" s="14" t="n">
        <v>15.07</v>
      </c>
      <c r="I10271" s="14" t="n">
        <v>17.5</v>
      </c>
      <c r="J10271" s="23" t="n">
        <f aca="false">IF(AND(E10271="Priority",ISNUMBER('Cost model'!N169)),'Cost model'!N169,'Cost model'!M169)</f>
        <v>18.5</v>
      </c>
      <c r="K10271" s="14" t="n">
        <f aca="false">J10271-H10271</f>
        <v>3.43</v>
      </c>
      <c r="L10271" s="14" t="n">
        <f aca="false">G10271-H10271</f>
        <v>2.43</v>
      </c>
    </row>
    <row r="10272" customFormat="false" ht="15" hidden="false" customHeight="false" outlineLevel="0" collapsed="false">
      <c r="A10272" s="2" t="s">
        <v>174</v>
      </c>
      <c r="B10272" s="2" t="s">
        <v>174</v>
      </c>
      <c r="C10272" s="2" t="s">
        <v>47</v>
      </c>
      <c r="D10272" s="2" t="s">
        <v>10</v>
      </c>
      <c r="E10272" s="2" t="s">
        <v>74</v>
      </c>
      <c r="F10272" s="2" t="s">
        <v>977</v>
      </c>
      <c r="G10272" s="14" t="n">
        <v>9.5</v>
      </c>
      <c r="H10272" s="14" t="n">
        <v>7.62</v>
      </c>
      <c r="I10272" s="14" t="n">
        <v>9.5</v>
      </c>
      <c r="J10272" s="23" t="n">
        <f aca="false">IF(AND(E10272="Priority",ISNUMBER('Cost model'!N167)),'Cost model'!N167,'Cost model'!M167)</f>
        <v>8.5</v>
      </c>
      <c r="K10272" s="14" t="n">
        <f aca="false">J10272-H10272</f>
        <v>0.88</v>
      </c>
      <c r="L10272" s="14" t="n">
        <f aca="false">G10272-H10272</f>
        <v>1.88</v>
      </c>
    </row>
    <row r="10273" customFormat="false" ht="15" hidden="false" customHeight="false" outlineLevel="0" collapsed="false">
      <c r="A10273" s="2" t="s">
        <v>124</v>
      </c>
      <c r="B10273" s="2" t="s">
        <v>174</v>
      </c>
      <c r="C10273" s="2" t="s">
        <v>48</v>
      </c>
      <c r="D10273" s="2" t="s">
        <v>10</v>
      </c>
      <c r="E10273" s="2" t="s">
        <v>74</v>
      </c>
      <c r="F10273" s="2" t="s">
        <v>976</v>
      </c>
      <c r="G10273" s="14" t="n">
        <v>12.5</v>
      </c>
      <c r="H10273" s="14" t="n">
        <v>13.38</v>
      </c>
      <c r="I10273" s="14" t="n">
        <v>14.5</v>
      </c>
      <c r="J10273" s="23" t="n">
        <f aca="false">IF(AND(E10273="Priority",ISNUMBER('Cost model'!N363)),'Cost model'!N363,'Cost model'!M363)</f>
        <v>15.5</v>
      </c>
      <c r="K10273" s="14" t="n">
        <f aca="false">J10273-H10273</f>
        <v>2.12</v>
      </c>
      <c r="L10273" s="14" t="n">
        <f aca="false">G10273-H10273</f>
        <v>-0.880000000000001</v>
      </c>
    </row>
    <row r="10274" customFormat="false" ht="15" hidden="false" customHeight="false" outlineLevel="0" collapsed="false">
      <c r="A10274" s="2" t="s">
        <v>142</v>
      </c>
      <c r="B10274" s="2" t="s">
        <v>124</v>
      </c>
      <c r="C10274" s="2" t="s">
        <v>49</v>
      </c>
      <c r="D10274" s="2" t="s">
        <v>14</v>
      </c>
      <c r="E10274" s="2" t="s">
        <v>74</v>
      </c>
      <c r="F10274" s="2" t="s">
        <v>976</v>
      </c>
      <c r="G10274" s="14" t="n">
        <v>85</v>
      </c>
      <c r="H10274" s="14" t="n">
        <v>68.2</v>
      </c>
      <c r="I10274" s="14" t="n">
        <v>199</v>
      </c>
      <c r="J10274" s="23" t="n">
        <f aca="false">IF(AND(E10274="Priority",ISNUMBER('Cost model'!N673)),'Cost model'!N673,'Cost model'!M673)</f>
        <v>180</v>
      </c>
      <c r="K10274" s="14" t="n">
        <f aca="false">J10274-H10274</f>
        <v>111.8</v>
      </c>
      <c r="L10274" s="14" t="n">
        <f aca="false">G10274-H10274</f>
        <v>16.8</v>
      </c>
    </row>
    <row r="10275" customFormat="false" ht="15" hidden="false" customHeight="false" outlineLevel="0" collapsed="false">
      <c r="A10275" s="2" t="s">
        <v>124</v>
      </c>
      <c r="B10275" s="2" t="s">
        <v>124</v>
      </c>
      <c r="C10275" s="2" t="s">
        <v>48</v>
      </c>
      <c r="D10275" s="2" t="s">
        <v>10</v>
      </c>
      <c r="E10275" s="2" t="s">
        <v>74</v>
      </c>
      <c r="F10275" s="2" t="s">
        <v>977</v>
      </c>
      <c r="G10275" s="14" t="n">
        <v>12.5</v>
      </c>
      <c r="H10275" s="14" t="n">
        <v>9.45</v>
      </c>
      <c r="I10275" s="14" t="n">
        <v>12.5</v>
      </c>
      <c r="J10275" s="23" t="n">
        <f aca="false">IF(AND(E10275="Priority",ISNUMBER('Cost model'!N318)),'Cost model'!N318,'Cost model'!M318)</f>
        <v>14.5</v>
      </c>
      <c r="K10275" s="14" t="n">
        <f aca="false">J10275-H10275</f>
        <v>5.05</v>
      </c>
      <c r="L10275" s="14" t="n">
        <f aca="false">G10275-H10275</f>
        <v>3.05</v>
      </c>
    </row>
    <row r="10276" customFormat="false" ht="15" hidden="false" customHeight="false" outlineLevel="0" collapsed="false">
      <c r="A10276" s="2" t="s">
        <v>221</v>
      </c>
      <c r="B10276" s="2" t="s">
        <v>142</v>
      </c>
      <c r="C10276" s="2" t="s">
        <v>47</v>
      </c>
      <c r="D10276" s="2" t="s">
        <v>10</v>
      </c>
      <c r="E10276" s="2" t="s">
        <v>74</v>
      </c>
      <c r="F10276" s="2" t="s">
        <v>976</v>
      </c>
      <c r="G10276" s="14" t="n">
        <v>9.5</v>
      </c>
      <c r="H10276" s="14" t="n">
        <v>16.01</v>
      </c>
      <c r="I10276" s="14" t="n">
        <v>19.5</v>
      </c>
      <c r="J10276" s="23" t="n">
        <f aca="false">IF(AND(E10276="Priority",ISNUMBER('Cost model'!N767)),'Cost model'!N767,'Cost model'!M767)</f>
        <v>15.5</v>
      </c>
      <c r="K10276" s="14" t="n">
        <f aca="false">J10276-H10276</f>
        <v>-0.510000000000002</v>
      </c>
      <c r="L10276" s="14" t="n">
        <f aca="false">G10276-H10276</f>
        <v>-6.51</v>
      </c>
    </row>
    <row r="10277" customFormat="false" ht="15" hidden="false" customHeight="false" outlineLevel="0" collapsed="false">
      <c r="A10277" s="2" t="s">
        <v>142</v>
      </c>
      <c r="B10277" s="2" t="s">
        <v>142</v>
      </c>
      <c r="C10277" s="2" t="s">
        <v>49</v>
      </c>
      <c r="D10277" s="2" t="s">
        <v>10</v>
      </c>
      <c r="E10277" s="2" t="s">
        <v>74</v>
      </c>
      <c r="F10277" s="2" t="s">
        <v>977</v>
      </c>
      <c r="G10277" s="14" t="n">
        <v>17.5</v>
      </c>
      <c r="H10277" s="14" t="n">
        <v>25.42</v>
      </c>
      <c r="I10277" s="14" t="n">
        <v>17.5</v>
      </c>
      <c r="J10277" s="23" t="n">
        <f aca="false">IF(AND(E10277="Priority",ISNUMBER('Cost model'!N634)),'Cost model'!N634,'Cost model'!M634)</f>
        <v>15.5</v>
      </c>
      <c r="K10277" s="14" t="n">
        <f aca="false">J10277-H10277</f>
        <v>-9.92</v>
      </c>
      <c r="L10277" s="14" t="n">
        <f aca="false">G10277-H10277</f>
        <v>-7.92</v>
      </c>
    </row>
    <row r="10278" customFormat="false" ht="15" hidden="false" customHeight="false" outlineLevel="0" collapsed="false">
      <c r="A10278" s="2" t="s">
        <v>174</v>
      </c>
      <c r="B10278" s="2" t="s">
        <v>174</v>
      </c>
      <c r="C10278" s="2" t="s">
        <v>48</v>
      </c>
      <c r="D10278" s="2" t="s">
        <v>10</v>
      </c>
      <c r="E10278" s="2" t="s">
        <v>83</v>
      </c>
      <c r="F10278" s="2" t="s">
        <v>977</v>
      </c>
      <c r="G10278" s="14" t="n">
        <v>17.5</v>
      </c>
      <c r="H10278" s="14" t="n">
        <v>33.59</v>
      </c>
      <c r="I10278" s="14" t="n">
        <v>17.5</v>
      </c>
      <c r="J10278" s="23" t="n">
        <f aca="false">IF(AND(E10278="Priority",ISNUMBER('Cost model'!N168)),'Cost model'!N168,'Cost model'!M168)</f>
        <v>18.5</v>
      </c>
      <c r="K10278" s="14" t="n">
        <f aca="false">J10278-H10278</f>
        <v>-15.09</v>
      </c>
      <c r="L10278" s="14" t="n">
        <f aca="false">G10278-H10278</f>
        <v>-16.09</v>
      </c>
    </row>
    <row r="10279" customFormat="false" ht="15" hidden="false" customHeight="false" outlineLevel="0" collapsed="false">
      <c r="A10279" s="2" t="s">
        <v>124</v>
      </c>
      <c r="B10279" s="2" t="s">
        <v>124</v>
      </c>
      <c r="C10279" s="2" t="s">
        <v>49</v>
      </c>
      <c r="D10279" s="2" t="s">
        <v>12</v>
      </c>
      <c r="E10279" s="2" t="s">
        <v>83</v>
      </c>
      <c r="F10279" s="2" t="s">
        <v>977</v>
      </c>
      <c r="G10279" s="14" t="n">
        <v>29.5</v>
      </c>
      <c r="H10279" s="14" t="n">
        <v>44.4</v>
      </c>
      <c r="I10279" s="14" t="n">
        <v>29.5</v>
      </c>
      <c r="J10279" s="23" t="n">
        <f aca="false">IF(AND(E10279="Priority",ISNUMBER('Cost model'!N322)),'Cost model'!N322,'Cost model'!M322)</f>
        <v>65</v>
      </c>
      <c r="K10279" s="14" t="n">
        <f aca="false">J10279-H10279</f>
        <v>20.6</v>
      </c>
      <c r="L10279" s="14" t="n">
        <f aca="false">G10279-H10279</f>
        <v>-14.9</v>
      </c>
    </row>
    <row r="10280" customFormat="false" ht="15" hidden="false" customHeight="false" outlineLevel="0" collapsed="false">
      <c r="A10280" s="2" t="s">
        <v>124</v>
      </c>
      <c r="B10280" s="2" t="s">
        <v>158</v>
      </c>
      <c r="C10280" s="2" t="s">
        <v>47</v>
      </c>
      <c r="D10280" s="2" t="s">
        <v>10</v>
      </c>
      <c r="E10280" s="2" t="s">
        <v>74</v>
      </c>
      <c r="F10280" s="2" t="s">
        <v>976</v>
      </c>
      <c r="G10280" s="14" t="n">
        <v>9.5</v>
      </c>
      <c r="H10280" s="14" t="n">
        <v>21.19</v>
      </c>
      <c r="I10280" s="14" t="n">
        <v>14.5</v>
      </c>
      <c r="J10280" s="23" t="n">
        <f aca="false">IF(AND(E10280="Priority",ISNUMBER('Cost model'!N347)),'Cost model'!N347,'Cost model'!M347)</f>
        <v>13.5</v>
      </c>
      <c r="K10280" s="14" t="n">
        <f aca="false">J10280-H10280</f>
        <v>-7.69</v>
      </c>
      <c r="L10280" s="14" t="n">
        <f aca="false">G10280-H10280</f>
        <v>-11.69</v>
      </c>
    </row>
    <row r="10281" customFormat="false" ht="15" hidden="false" customHeight="false" outlineLevel="0" collapsed="false">
      <c r="A10281" s="2" t="s">
        <v>174</v>
      </c>
      <c r="B10281" s="2" t="s">
        <v>221</v>
      </c>
      <c r="C10281" s="2" t="s">
        <v>47</v>
      </c>
      <c r="D10281" s="2" t="s">
        <v>10</v>
      </c>
      <c r="E10281" s="2" t="s">
        <v>74</v>
      </c>
      <c r="F10281" s="2" t="s">
        <v>976</v>
      </c>
      <c r="G10281" s="14" t="n">
        <v>9.5</v>
      </c>
      <c r="H10281" s="14" t="n">
        <v>23.69</v>
      </c>
      <c r="I10281" s="14" t="n">
        <v>19.5</v>
      </c>
      <c r="J10281" s="23" t="n">
        <f aca="false">IF(AND(E10281="Priority",ISNUMBER('Cost model'!N152)),'Cost model'!N152,'Cost model'!M152)</f>
        <v>13.5</v>
      </c>
      <c r="K10281" s="14" t="n">
        <f aca="false">J10281-H10281</f>
        <v>-10.19</v>
      </c>
      <c r="L10281" s="14" t="n">
        <f aca="false">G10281-H10281</f>
        <v>-14.19</v>
      </c>
    </row>
    <row r="10282" customFormat="false" ht="15" hidden="false" customHeight="false" outlineLevel="0" collapsed="false">
      <c r="A10282" s="2" t="s">
        <v>158</v>
      </c>
      <c r="B10282" s="2" t="s">
        <v>158</v>
      </c>
      <c r="C10282" s="2" t="s">
        <v>49</v>
      </c>
      <c r="D10282" s="2" t="s">
        <v>12</v>
      </c>
      <c r="E10282" s="2" t="s">
        <v>74</v>
      </c>
      <c r="F10282" s="2" t="s">
        <v>977</v>
      </c>
      <c r="G10282" s="14" t="n">
        <v>19.5</v>
      </c>
      <c r="H10282" s="14" t="n">
        <v>18.07</v>
      </c>
      <c r="I10282" s="14" t="n">
        <v>19.5</v>
      </c>
      <c r="J10282" s="23" t="n">
        <f aca="false">IF(AND(E10282="Priority",ISNUMBER('Cost model'!N427)),'Cost model'!N427,'Cost model'!M427)</f>
        <v>28.5</v>
      </c>
      <c r="K10282" s="14" t="n">
        <f aca="false">J10282-H10282</f>
        <v>10.43</v>
      </c>
      <c r="L10282" s="14" t="n">
        <f aca="false">G10282-H10282</f>
        <v>1.43</v>
      </c>
    </row>
    <row r="10283" customFormat="false" ht="15" hidden="false" customHeight="false" outlineLevel="0" collapsed="false">
      <c r="A10283" s="2" t="s">
        <v>124</v>
      </c>
      <c r="B10283" s="2" t="s">
        <v>142</v>
      </c>
      <c r="C10283" s="2" t="s">
        <v>48</v>
      </c>
      <c r="D10283" s="2" t="s">
        <v>10</v>
      </c>
      <c r="E10283" s="2" t="s">
        <v>74</v>
      </c>
      <c r="F10283" s="2" t="s">
        <v>976</v>
      </c>
      <c r="G10283" s="14" t="n">
        <v>12.5</v>
      </c>
      <c r="H10283" s="14" t="n">
        <v>10.96</v>
      </c>
      <c r="I10283" s="14" t="n">
        <v>14.5</v>
      </c>
      <c r="J10283" s="23" t="n">
        <f aca="false">IF(AND(E10283="Priority",ISNUMBER('Cost model'!N333)),'Cost model'!N333,'Cost model'!M333)</f>
        <v>18.5</v>
      </c>
      <c r="K10283" s="14" t="n">
        <f aca="false">J10283-H10283</f>
        <v>7.54</v>
      </c>
      <c r="L10283" s="14" t="n">
        <f aca="false">G10283-H10283</f>
        <v>1.54</v>
      </c>
    </row>
    <row r="10284" customFormat="false" ht="15" hidden="false" customHeight="false" outlineLevel="0" collapsed="false">
      <c r="A10284" s="2" t="s">
        <v>142</v>
      </c>
      <c r="B10284" s="2" t="s">
        <v>142</v>
      </c>
      <c r="C10284" s="2" t="s">
        <v>49</v>
      </c>
      <c r="D10284" s="2" t="s">
        <v>12</v>
      </c>
      <c r="E10284" s="2" t="s">
        <v>74</v>
      </c>
      <c r="F10284" s="2" t="s">
        <v>977</v>
      </c>
      <c r="G10284" s="14" t="n">
        <v>19.5</v>
      </c>
      <c r="H10284" s="14" t="n">
        <v>41.92</v>
      </c>
      <c r="I10284" s="14" t="n">
        <v>19.5</v>
      </c>
      <c r="J10284" s="23" t="n">
        <f aca="false">IF(AND(E10284="Priority",ISNUMBER('Cost model'!N637)),'Cost model'!N637,'Cost model'!M637)</f>
        <v>45</v>
      </c>
      <c r="K10284" s="14" t="n">
        <f aca="false">J10284-H10284</f>
        <v>3.08</v>
      </c>
      <c r="L10284" s="14" t="n">
        <f aca="false">G10284-H10284</f>
        <v>-22.42</v>
      </c>
    </row>
    <row r="10285" customFormat="false" ht="15" hidden="false" customHeight="false" outlineLevel="0" collapsed="false">
      <c r="A10285" s="2" t="s">
        <v>174</v>
      </c>
      <c r="B10285" s="2" t="s">
        <v>174</v>
      </c>
      <c r="C10285" s="2" t="s">
        <v>47</v>
      </c>
      <c r="D10285" s="2" t="s">
        <v>10</v>
      </c>
      <c r="E10285" s="2" t="s">
        <v>74</v>
      </c>
      <c r="F10285" s="2" t="s">
        <v>977</v>
      </c>
      <c r="G10285" s="14" t="n">
        <v>9.5</v>
      </c>
      <c r="H10285" s="14" t="n">
        <v>6.82</v>
      </c>
      <c r="I10285" s="14" t="n">
        <v>9.5</v>
      </c>
      <c r="J10285" s="23" t="n">
        <f aca="false">IF(AND(E10285="Priority",ISNUMBER('Cost model'!N167)),'Cost model'!N167,'Cost model'!M167)</f>
        <v>8.5</v>
      </c>
      <c r="K10285" s="14" t="n">
        <f aca="false">J10285-H10285</f>
        <v>1.68</v>
      </c>
      <c r="L10285" s="14" t="n">
        <f aca="false">G10285-H10285</f>
        <v>2.68</v>
      </c>
    </row>
    <row r="10286" customFormat="false" ht="15" hidden="false" customHeight="false" outlineLevel="0" collapsed="false">
      <c r="A10286" s="2" t="s">
        <v>174</v>
      </c>
      <c r="B10286" s="2" t="s">
        <v>174</v>
      </c>
      <c r="C10286" s="2" t="s">
        <v>48</v>
      </c>
      <c r="D10286" s="2" t="s">
        <v>10</v>
      </c>
      <c r="E10286" s="2" t="s">
        <v>74</v>
      </c>
      <c r="F10286" s="2" t="s">
        <v>977</v>
      </c>
      <c r="G10286" s="14" t="n">
        <v>12.5</v>
      </c>
      <c r="H10286" s="14" t="n">
        <v>11.15</v>
      </c>
      <c r="I10286" s="14" t="n">
        <v>12.5</v>
      </c>
      <c r="J10286" s="23" t="n">
        <f aca="false">IF(AND(E10286="Priority",ISNUMBER('Cost model'!N168)),'Cost model'!N168,'Cost model'!M168)</f>
        <v>13.5</v>
      </c>
      <c r="K10286" s="14" t="n">
        <f aca="false">J10286-H10286</f>
        <v>2.35</v>
      </c>
      <c r="L10286" s="14" t="n">
        <f aca="false">G10286-H10286</f>
        <v>1.35</v>
      </c>
    </row>
    <row r="10287" customFormat="false" ht="15" hidden="false" customHeight="false" outlineLevel="0" collapsed="false">
      <c r="A10287" s="2" t="s">
        <v>124</v>
      </c>
      <c r="B10287" s="2" t="s">
        <v>124</v>
      </c>
      <c r="C10287" s="2" t="s">
        <v>49</v>
      </c>
      <c r="D10287" s="2" t="s">
        <v>12</v>
      </c>
      <c r="E10287" s="2" t="s">
        <v>74</v>
      </c>
      <c r="F10287" s="2" t="s">
        <v>977</v>
      </c>
      <c r="G10287" s="14" t="n">
        <v>19.5</v>
      </c>
      <c r="H10287" s="14" t="n">
        <v>54.19</v>
      </c>
      <c r="I10287" s="14" t="n">
        <v>19.5</v>
      </c>
      <c r="J10287" s="23" t="n">
        <f aca="false">IF(AND(E10287="Priority",ISNUMBER('Cost model'!N322)),'Cost model'!N322,'Cost model'!M322)</f>
        <v>50</v>
      </c>
      <c r="K10287" s="14" t="n">
        <f aca="false">J10287-H10287</f>
        <v>-4.19</v>
      </c>
      <c r="L10287" s="14" t="n">
        <f aca="false">G10287-H10287</f>
        <v>-34.69</v>
      </c>
    </row>
    <row r="10288" customFormat="false" ht="15" hidden="false" customHeight="false" outlineLevel="0" collapsed="false">
      <c r="A10288" s="2" t="s">
        <v>142</v>
      </c>
      <c r="B10288" s="2" t="s">
        <v>124</v>
      </c>
      <c r="C10288" s="2" t="s">
        <v>48</v>
      </c>
      <c r="D10288" s="2" t="s">
        <v>10</v>
      </c>
      <c r="E10288" s="2" t="s">
        <v>74</v>
      </c>
      <c r="F10288" s="2" t="s">
        <v>976</v>
      </c>
      <c r="G10288" s="14" t="n">
        <v>12.5</v>
      </c>
      <c r="H10288" s="14" t="n">
        <v>20.39</v>
      </c>
      <c r="I10288" s="14" t="n">
        <v>14.5</v>
      </c>
      <c r="J10288" s="23" t="n">
        <f aca="false">IF(AND(E10288="Priority",ISNUMBER('Cost model'!N663)),'Cost model'!N663,'Cost model'!M663)</f>
        <v>18.5</v>
      </c>
      <c r="K10288" s="14" t="n">
        <f aca="false">J10288-H10288</f>
        <v>-1.89</v>
      </c>
      <c r="L10288" s="14" t="n">
        <f aca="false">G10288-H10288</f>
        <v>-7.89</v>
      </c>
    </row>
    <row r="10289" customFormat="false" ht="15" hidden="false" customHeight="false" outlineLevel="0" collapsed="false">
      <c r="A10289" s="2" t="s">
        <v>142</v>
      </c>
      <c r="B10289" s="2" t="s">
        <v>124</v>
      </c>
      <c r="C10289" s="2" t="s">
        <v>47</v>
      </c>
      <c r="D10289" s="2" t="s">
        <v>10</v>
      </c>
      <c r="E10289" s="2" t="s">
        <v>74</v>
      </c>
      <c r="F10289" s="2" t="s">
        <v>976</v>
      </c>
      <c r="G10289" s="14" t="n">
        <v>9.5</v>
      </c>
      <c r="H10289" s="14" t="n">
        <v>10.09</v>
      </c>
      <c r="I10289" s="14" t="n">
        <v>14.5</v>
      </c>
      <c r="J10289" s="23" t="n">
        <f aca="false">IF(AND(E10289="Priority",ISNUMBER('Cost model'!N662)),'Cost model'!N662,'Cost model'!M662)</f>
        <v>13.5</v>
      </c>
      <c r="K10289" s="14" t="n">
        <f aca="false">J10289-H10289</f>
        <v>3.41</v>
      </c>
      <c r="L10289" s="14" t="n">
        <f aca="false">G10289-H10289</f>
        <v>-0.59</v>
      </c>
    </row>
    <row r="10290" customFormat="false" ht="15" hidden="false" customHeight="false" outlineLevel="0" collapsed="false">
      <c r="A10290" s="2" t="s">
        <v>142</v>
      </c>
      <c r="B10290" s="2" t="s">
        <v>142</v>
      </c>
      <c r="C10290" s="2" t="s">
        <v>47</v>
      </c>
      <c r="D10290" s="2" t="s">
        <v>12</v>
      </c>
      <c r="E10290" s="2" t="s">
        <v>74</v>
      </c>
      <c r="F10290" s="2" t="s">
        <v>977</v>
      </c>
      <c r="G10290" s="14" t="n">
        <v>9.5</v>
      </c>
      <c r="H10290" s="14" t="n">
        <v>11.9</v>
      </c>
      <c r="I10290" s="14" t="n">
        <v>9.5</v>
      </c>
      <c r="J10290" s="23" t="n">
        <f aca="false">IF(AND(E10290="Priority",ISNUMBER('Cost model'!N635)),'Cost model'!N635,'Cost model'!M635)</f>
        <v>30.5</v>
      </c>
      <c r="K10290" s="14" t="n">
        <f aca="false">J10290-H10290</f>
        <v>18.6</v>
      </c>
      <c r="L10290" s="14" t="n">
        <f aca="false">G10290-H10290</f>
        <v>-2.4</v>
      </c>
    </row>
    <row r="10291" customFormat="false" ht="15" hidden="false" customHeight="false" outlineLevel="0" collapsed="false">
      <c r="A10291" s="2" t="s">
        <v>174</v>
      </c>
      <c r="B10291" s="2" t="s">
        <v>174</v>
      </c>
      <c r="C10291" s="2" t="s">
        <v>48</v>
      </c>
      <c r="D10291" s="2" t="s">
        <v>14</v>
      </c>
      <c r="E10291" s="2" t="s">
        <v>74</v>
      </c>
      <c r="F10291" s="2" t="s">
        <v>977</v>
      </c>
      <c r="G10291" s="14" t="n">
        <v>24.5</v>
      </c>
      <c r="H10291" s="14" t="n">
        <v>85.43</v>
      </c>
      <c r="I10291" s="14" t="n">
        <v>45</v>
      </c>
      <c r="J10291" s="23" t="n">
        <f aca="false">IF(AND(E10291="Priority",ISNUMBER('Cost model'!N177)),'Cost model'!N177,'Cost model'!M177)</f>
        <v>110</v>
      </c>
      <c r="K10291" s="14" t="n">
        <f aca="false">J10291-H10291</f>
        <v>24.57</v>
      </c>
      <c r="L10291" s="14" t="n">
        <f aca="false">G10291-H10291</f>
        <v>-60.93</v>
      </c>
    </row>
    <row r="10292" customFormat="false" ht="15" hidden="false" customHeight="false" outlineLevel="0" collapsed="false">
      <c r="A10292" s="2" t="s">
        <v>124</v>
      </c>
      <c r="B10292" s="2" t="s">
        <v>124</v>
      </c>
      <c r="C10292" s="2" t="s">
        <v>48</v>
      </c>
      <c r="D10292" s="2" t="s">
        <v>12</v>
      </c>
      <c r="E10292" s="2" t="s">
        <v>83</v>
      </c>
      <c r="F10292" s="2" t="s">
        <v>977</v>
      </c>
      <c r="G10292" s="14" t="n">
        <v>19.5</v>
      </c>
      <c r="H10292" s="14" t="n">
        <v>51.78</v>
      </c>
      <c r="I10292" s="14" t="n">
        <v>19.5</v>
      </c>
      <c r="J10292" s="23" t="n">
        <f aca="false">IF(AND(E10292="Priority",ISNUMBER('Cost model'!N321)),'Cost model'!N321,'Cost model'!M321)</f>
        <v>55</v>
      </c>
      <c r="K10292" s="14" t="n">
        <f aca="false">J10292-H10292</f>
        <v>3.22</v>
      </c>
      <c r="L10292" s="14" t="n">
        <f aca="false">G10292-H10292</f>
        <v>-32.28</v>
      </c>
    </row>
    <row r="10293" customFormat="false" ht="15" hidden="false" customHeight="false" outlineLevel="0" collapsed="false">
      <c r="A10293" s="2" t="s">
        <v>142</v>
      </c>
      <c r="B10293" s="2" t="s">
        <v>142</v>
      </c>
      <c r="C10293" s="2" t="s">
        <v>47</v>
      </c>
      <c r="D10293" s="2" t="s">
        <v>12</v>
      </c>
      <c r="E10293" s="2" t="s">
        <v>74</v>
      </c>
      <c r="F10293" s="2" t="s">
        <v>977</v>
      </c>
      <c r="G10293" s="14" t="n">
        <v>9.5</v>
      </c>
      <c r="H10293" s="14" t="n">
        <v>28.11</v>
      </c>
      <c r="I10293" s="14" t="n">
        <v>9.5</v>
      </c>
      <c r="J10293" s="23" t="n">
        <f aca="false">IF(AND(E10293="Priority",ISNUMBER('Cost model'!N635)),'Cost model'!N635,'Cost model'!M635)</f>
        <v>30.5</v>
      </c>
      <c r="K10293" s="14" t="n">
        <f aca="false">J10293-H10293</f>
        <v>2.39</v>
      </c>
      <c r="L10293" s="14" t="n">
        <f aca="false">G10293-H10293</f>
        <v>-18.61</v>
      </c>
    </row>
    <row r="10294" customFormat="false" ht="15" hidden="false" customHeight="false" outlineLevel="0" collapsed="false">
      <c r="A10294" s="2" t="s">
        <v>142</v>
      </c>
      <c r="B10294" s="2" t="s">
        <v>142</v>
      </c>
      <c r="C10294" s="2" t="s">
        <v>47</v>
      </c>
      <c r="D10294" s="2" t="s">
        <v>10</v>
      </c>
      <c r="E10294" s="2" t="s">
        <v>74</v>
      </c>
      <c r="F10294" s="2" t="s">
        <v>977</v>
      </c>
      <c r="G10294" s="14" t="n">
        <v>9.5</v>
      </c>
      <c r="H10294" s="14" t="n">
        <v>7.21</v>
      </c>
      <c r="I10294" s="14" t="n">
        <v>9.5</v>
      </c>
      <c r="J10294" s="23" t="n">
        <f aca="false">IF(AND(E10294="Priority",ISNUMBER('Cost model'!N632)),'Cost model'!N632,'Cost model'!M632)</f>
        <v>9.5</v>
      </c>
      <c r="K10294" s="14" t="n">
        <f aca="false">J10294-H10294</f>
        <v>2.29</v>
      </c>
      <c r="L10294" s="14" t="n">
        <f aca="false">G10294-H10294</f>
        <v>2.29</v>
      </c>
    </row>
    <row r="10295" customFormat="false" ht="15" hidden="false" customHeight="false" outlineLevel="0" collapsed="false">
      <c r="A10295" s="2" t="s">
        <v>174</v>
      </c>
      <c r="B10295" s="2" t="s">
        <v>174</v>
      </c>
      <c r="C10295" s="2" t="s">
        <v>48</v>
      </c>
      <c r="D10295" s="2" t="s">
        <v>10</v>
      </c>
      <c r="E10295" s="2" t="s">
        <v>74</v>
      </c>
      <c r="F10295" s="2" t="s">
        <v>977</v>
      </c>
      <c r="G10295" s="14" t="n">
        <v>12.5</v>
      </c>
      <c r="H10295" s="14" t="n">
        <v>8.9</v>
      </c>
      <c r="I10295" s="14" t="n">
        <v>12.5</v>
      </c>
      <c r="J10295" s="23" t="n">
        <f aca="false">IF(AND(E10295="Priority",ISNUMBER('Cost model'!N168)),'Cost model'!N168,'Cost model'!M168)</f>
        <v>13.5</v>
      </c>
      <c r="K10295" s="14" t="n">
        <f aca="false">J10295-H10295</f>
        <v>4.6</v>
      </c>
      <c r="L10295" s="14" t="n">
        <f aca="false">G10295-H10295</f>
        <v>3.6</v>
      </c>
    </row>
    <row r="10296" customFormat="false" ht="15" hidden="false" customHeight="false" outlineLevel="0" collapsed="false">
      <c r="A10296" s="2" t="s">
        <v>124</v>
      </c>
      <c r="B10296" s="2" t="s">
        <v>142</v>
      </c>
      <c r="C10296" s="2" t="s">
        <v>48</v>
      </c>
      <c r="D10296" s="2" t="s">
        <v>13</v>
      </c>
      <c r="E10296" s="2" t="s">
        <v>74</v>
      </c>
      <c r="F10296" s="2" t="s">
        <v>976</v>
      </c>
      <c r="G10296" s="14" t="n">
        <v>24.5</v>
      </c>
      <c r="H10296" s="14" t="n">
        <v>42.83</v>
      </c>
      <c r="I10296" s="14" t="n">
        <v>24.5</v>
      </c>
      <c r="J10296" s="23" t="n">
        <f aca="false">IF(AND(E10296="Priority",ISNUMBER('Cost model'!N339)),'Cost model'!N339,'Cost model'!M339)</f>
        <v>85</v>
      </c>
      <c r="K10296" s="14" t="n">
        <f aca="false">J10296-H10296</f>
        <v>42.17</v>
      </c>
      <c r="L10296" s="14" t="n">
        <f aca="false">G10296-H10296</f>
        <v>-18.33</v>
      </c>
    </row>
    <row r="10297" customFormat="false" ht="15" hidden="false" customHeight="false" outlineLevel="0" collapsed="false">
      <c r="A10297" s="2" t="s">
        <v>174</v>
      </c>
      <c r="B10297" s="2" t="s">
        <v>124</v>
      </c>
      <c r="C10297" s="2" t="s">
        <v>47</v>
      </c>
      <c r="D10297" s="2" t="s">
        <v>10</v>
      </c>
      <c r="E10297" s="2" t="s">
        <v>74</v>
      </c>
      <c r="F10297" s="2" t="s">
        <v>976</v>
      </c>
      <c r="G10297" s="14" t="n">
        <v>9.5</v>
      </c>
      <c r="H10297" s="14" t="n">
        <v>11.34</v>
      </c>
      <c r="I10297" s="14" t="n">
        <v>9.5</v>
      </c>
      <c r="J10297" s="23" t="n">
        <f aca="false">IF(AND(E10297="Priority",ISNUMBER('Cost model'!N107)),'Cost model'!N107,'Cost model'!M107)</f>
        <v>12.5</v>
      </c>
      <c r="K10297" s="14" t="n">
        <f aca="false">J10297-H10297</f>
        <v>1.16</v>
      </c>
      <c r="L10297" s="14" t="n">
        <f aca="false">G10297-H10297</f>
        <v>-1.84</v>
      </c>
    </row>
    <row r="10298" customFormat="false" ht="15" hidden="false" customHeight="false" outlineLevel="0" collapsed="false">
      <c r="A10298" s="2" t="s">
        <v>174</v>
      </c>
      <c r="B10298" s="2" t="s">
        <v>174</v>
      </c>
      <c r="C10298" s="2" t="s">
        <v>47</v>
      </c>
      <c r="D10298" s="2" t="s">
        <v>10</v>
      </c>
      <c r="E10298" s="2" t="s">
        <v>74</v>
      </c>
      <c r="F10298" s="2" t="s">
        <v>977</v>
      </c>
      <c r="G10298" s="14" t="n">
        <v>9.5</v>
      </c>
      <c r="H10298" s="14" t="n">
        <v>8.04</v>
      </c>
      <c r="I10298" s="14" t="n">
        <v>9.5</v>
      </c>
      <c r="J10298" s="23" t="n">
        <f aca="false">IF(AND(E10298="Priority",ISNUMBER('Cost model'!N167)),'Cost model'!N167,'Cost model'!M167)</f>
        <v>8.5</v>
      </c>
      <c r="K10298" s="14" t="n">
        <f aca="false">J10298-H10298</f>
        <v>0.460000000000001</v>
      </c>
      <c r="L10298" s="14" t="n">
        <f aca="false">G10298-H10298</f>
        <v>1.46</v>
      </c>
    </row>
    <row r="10299" customFormat="false" ht="15" hidden="false" customHeight="false" outlineLevel="0" collapsed="false">
      <c r="A10299" s="2" t="s">
        <v>142</v>
      </c>
      <c r="B10299" s="2" t="s">
        <v>142</v>
      </c>
      <c r="C10299" s="2" t="s">
        <v>47</v>
      </c>
      <c r="D10299" s="2" t="s">
        <v>12</v>
      </c>
      <c r="E10299" s="2" t="s">
        <v>74</v>
      </c>
      <c r="F10299" s="2" t="s">
        <v>977</v>
      </c>
      <c r="G10299" s="14" t="n">
        <v>9.5</v>
      </c>
      <c r="H10299" s="14" t="n">
        <v>8.27</v>
      </c>
      <c r="I10299" s="14" t="n">
        <v>9.5</v>
      </c>
      <c r="J10299" s="23" t="n">
        <f aca="false">IF(AND(E10299="Priority",ISNUMBER('Cost model'!N635)),'Cost model'!N635,'Cost model'!M635)</f>
        <v>30.5</v>
      </c>
      <c r="K10299" s="14" t="n">
        <f aca="false">J10299-H10299</f>
        <v>22.23</v>
      </c>
      <c r="L10299" s="14" t="n">
        <f aca="false">G10299-H10299</f>
        <v>1.23</v>
      </c>
    </row>
    <row r="10300" customFormat="false" ht="15" hidden="false" customHeight="false" outlineLevel="0" collapsed="false">
      <c r="A10300" s="2" t="s">
        <v>174</v>
      </c>
      <c r="B10300" s="2" t="s">
        <v>174</v>
      </c>
      <c r="C10300" s="2" t="s">
        <v>48</v>
      </c>
      <c r="D10300" s="2" t="s">
        <v>10</v>
      </c>
      <c r="E10300" s="2" t="s">
        <v>74</v>
      </c>
      <c r="F10300" s="2" t="s">
        <v>977</v>
      </c>
      <c r="G10300" s="14" t="n">
        <v>12.5</v>
      </c>
      <c r="H10300" s="14" t="n">
        <v>9.64</v>
      </c>
      <c r="I10300" s="14" t="n">
        <v>12.5</v>
      </c>
      <c r="J10300" s="23" t="n">
        <f aca="false">IF(AND(E10300="Priority",ISNUMBER('Cost model'!N168)),'Cost model'!N168,'Cost model'!M168)</f>
        <v>13.5</v>
      </c>
      <c r="K10300" s="14" t="n">
        <f aca="false">J10300-H10300</f>
        <v>3.86</v>
      </c>
      <c r="L10300" s="14" t="n">
        <f aca="false">G10300-H10300</f>
        <v>2.86</v>
      </c>
    </row>
    <row r="10301" customFormat="false" ht="15" hidden="false" customHeight="false" outlineLevel="0" collapsed="false">
      <c r="A10301" s="2" t="s">
        <v>158</v>
      </c>
      <c r="B10301" s="2" t="s">
        <v>221</v>
      </c>
      <c r="C10301" s="2" t="s">
        <v>49</v>
      </c>
      <c r="D10301" s="2" t="s">
        <v>10</v>
      </c>
      <c r="E10301" s="2" t="s">
        <v>74</v>
      </c>
      <c r="F10301" s="2" t="s">
        <v>976</v>
      </c>
      <c r="G10301" s="14" t="n">
        <v>17.5</v>
      </c>
      <c r="H10301" s="14" t="n">
        <v>11.13</v>
      </c>
      <c r="I10301" s="14" t="n">
        <v>19.5</v>
      </c>
      <c r="J10301" s="23" t="n">
        <f aca="false">IF(AND(E10301="Priority",ISNUMBER('Cost model'!N469)),'Cost model'!N469,'Cost model'!M469)</f>
        <v>20.5</v>
      </c>
      <c r="K10301" s="14" t="n">
        <f aca="false">J10301-H10301</f>
        <v>9.37</v>
      </c>
      <c r="L10301" s="14" t="n">
        <f aca="false">G10301-H10301</f>
        <v>6.37</v>
      </c>
    </row>
    <row r="10302" customFormat="false" ht="15" hidden="false" customHeight="false" outlineLevel="0" collapsed="false">
      <c r="A10302" s="2" t="s">
        <v>158</v>
      </c>
      <c r="B10302" s="2" t="s">
        <v>158</v>
      </c>
      <c r="C10302" s="2" t="s">
        <v>47</v>
      </c>
      <c r="D10302" s="2" t="s">
        <v>12</v>
      </c>
      <c r="E10302" s="2" t="s">
        <v>74</v>
      </c>
      <c r="F10302" s="2" t="s">
        <v>977</v>
      </c>
      <c r="G10302" s="14" t="n">
        <v>9.5</v>
      </c>
      <c r="H10302" s="14" t="n">
        <v>8.34</v>
      </c>
      <c r="I10302" s="14" t="n">
        <v>9.5</v>
      </c>
      <c r="J10302" s="23" t="n">
        <f aca="false">IF(AND(E10302="Priority",ISNUMBER('Cost model'!N425)),'Cost model'!N425,'Cost model'!M425)</f>
        <v>14.5</v>
      </c>
      <c r="K10302" s="14" t="n">
        <f aca="false">J10302-H10302</f>
        <v>6.16</v>
      </c>
      <c r="L10302" s="14" t="n">
        <f aca="false">G10302-H10302</f>
        <v>1.16</v>
      </c>
    </row>
    <row r="10303" customFormat="false" ht="15" hidden="false" customHeight="false" outlineLevel="0" collapsed="false">
      <c r="A10303" s="2" t="s">
        <v>174</v>
      </c>
      <c r="B10303" s="2" t="s">
        <v>174</v>
      </c>
      <c r="C10303" s="2" t="s">
        <v>49</v>
      </c>
      <c r="D10303" s="2" t="s">
        <v>12</v>
      </c>
      <c r="E10303" s="2" t="s">
        <v>74</v>
      </c>
      <c r="F10303" s="2" t="s">
        <v>977</v>
      </c>
      <c r="G10303" s="14" t="n">
        <v>19.5</v>
      </c>
      <c r="H10303" s="14" t="n">
        <v>42.7</v>
      </c>
      <c r="I10303" s="14" t="n">
        <v>19.5</v>
      </c>
      <c r="J10303" s="23" t="n">
        <f aca="false">IF(AND(E10303="Priority",ISNUMBER('Cost model'!N172)),'Cost model'!N172,'Cost model'!M172)</f>
        <v>45</v>
      </c>
      <c r="K10303" s="14" t="n">
        <f aca="false">J10303-H10303</f>
        <v>2.3</v>
      </c>
      <c r="L10303" s="14" t="n">
        <f aca="false">G10303-H10303</f>
        <v>-23.2</v>
      </c>
    </row>
    <row r="10304" customFormat="false" ht="15" hidden="false" customHeight="false" outlineLevel="0" collapsed="false">
      <c r="A10304" s="2" t="s">
        <v>174</v>
      </c>
      <c r="B10304" s="2" t="s">
        <v>174</v>
      </c>
      <c r="C10304" s="2" t="s">
        <v>48</v>
      </c>
      <c r="D10304" s="2" t="s">
        <v>12</v>
      </c>
      <c r="E10304" s="2" t="s">
        <v>74</v>
      </c>
      <c r="F10304" s="2" t="s">
        <v>977</v>
      </c>
      <c r="G10304" s="14" t="n">
        <v>12.5</v>
      </c>
      <c r="H10304" s="14" t="n">
        <v>28.6</v>
      </c>
      <c r="I10304" s="14" t="n">
        <v>12.5</v>
      </c>
      <c r="J10304" s="23" t="n">
        <f aca="false">IF(AND(E10304="Priority",ISNUMBER('Cost model'!N171)),'Cost model'!N171,'Cost model'!M171)</f>
        <v>40</v>
      </c>
      <c r="K10304" s="14" t="n">
        <f aca="false">J10304-H10304</f>
        <v>11.4</v>
      </c>
      <c r="L10304" s="14" t="n">
        <f aca="false">G10304-H10304</f>
        <v>-16.1</v>
      </c>
    </row>
    <row r="10305" customFormat="false" ht="15" hidden="false" customHeight="false" outlineLevel="0" collapsed="false">
      <c r="A10305" s="2" t="s">
        <v>142</v>
      </c>
      <c r="B10305" s="2" t="s">
        <v>174</v>
      </c>
      <c r="C10305" s="2" t="s">
        <v>49</v>
      </c>
      <c r="D10305" s="2" t="s">
        <v>12</v>
      </c>
      <c r="E10305" s="2" t="s">
        <v>74</v>
      </c>
      <c r="F10305" s="2" t="s">
        <v>976</v>
      </c>
      <c r="G10305" s="14" t="n">
        <v>19.5</v>
      </c>
      <c r="H10305" s="14" t="n">
        <v>50.66</v>
      </c>
      <c r="I10305" s="14" t="n">
        <v>19.5</v>
      </c>
      <c r="J10305" s="23" t="n">
        <f aca="false">IF(AND(E10305="Priority",ISNUMBER('Cost model'!N697)),'Cost model'!N697,'Cost model'!M697)</f>
        <v>55</v>
      </c>
      <c r="K10305" s="14" t="n">
        <f aca="false">J10305-H10305</f>
        <v>4.34</v>
      </c>
      <c r="L10305" s="14" t="n">
        <f aca="false">G10305-H10305</f>
        <v>-31.16</v>
      </c>
    </row>
    <row r="10306" customFormat="false" ht="15" hidden="false" customHeight="false" outlineLevel="0" collapsed="false">
      <c r="A10306" s="2" t="s">
        <v>221</v>
      </c>
      <c r="B10306" s="2" t="s">
        <v>221</v>
      </c>
      <c r="C10306" s="2" t="s">
        <v>49</v>
      </c>
      <c r="D10306" s="2" t="s">
        <v>10</v>
      </c>
      <c r="E10306" s="2" t="s">
        <v>74</v>
      </c>
      <c r="F10306" s="2" t="s">
        <v>977</v>
      </c>
      <c r="G10306" s="14" t="n">
        <v>17.5</v>
      </c>
      <c r="H10306" s="14" t="n">
        <v>10.13</v>
      </c>
      <c r="I10306" s="14" t="n">
        <v>17.5</v>
      </c>
      <c r="J10306" s="23" t="n">
        <f aca="false">IF(AND(E10306="Priority",ISNUMBER('Cost model'!N739)),'Cost model'!N739,'Cost model'!M739)</f>
        <v>17.5</v>
      </c>
      <c r="K10306" s="14" t="n">
        <f aca="false">J10306-H10306</f>
        <v>7.37</v>
      </c>
      <c r="L10306" s="14" t="n">
        <f aca="false">G10306-H10306</f>
        <v>7.37</v>
      </c>
    </row>
    <row r="10307" customFormat="false" ht="15" hidden="false" customHeight="false" outlineLevel="0" collapsed="false">
      <c r="A10307" s="2" t="s">
        <v>142</v>
      </c>
      <c r="B10307" s="2" t="s">
        <v>142</v>
      </c>
      <c r="C10307" s="2" t="s">
        <v>47</v>
      </c>
      <c r="D10307" s="2" t="s">
        <v>10</v>
      </c>
      <c r="E10307" s="2" t="s">
        <v>74</v>
      </c>
      <c r="F10307" s="2" t="s">
        <v>977</v>
      </c>
      <c r="G10307" s="14" t="n">
        <v>9.5</v>
      </c>
      <c r="H10307" s="14" t="n">
        <v>8.17</v>
      </c>
      <c r="I10307" s="14" t="n">
        <v>9.5</v>
      </c>
      <c r="J10307" s="23" t="n">
        <f aca="false">IF(AND(E10307="Priority",ISNUMBER('Cost model'!N632)),'Cost model'!N632,'Cost model'!M632)</f>
        <v>9.5</v>
      </c>
      <c r="K10307" s="14" t="n">
        <f aca="false">J10307-H10307</f>
        <v>1.33</v>
      </c>
      <c r="L10307" s="14" t="n">
        <f aca="false">G10307-H10307</f>
        <v>1.33</v>
      </c>
    </row>
    <row r="10308" customFormat="false" ht="15" hidden="false" customHeight="false" outlineLevel="0" collapsed="false">
      <c r="A10308" s="2" t="s">
        <v>342</v>
      </c>
      <c r="B10308" s="2" t="s">
        <v>158</v>
      </c>
      <c r="C10308" s="2" t="s">
        <v>49</v>
      </c>
      <c r="D10308" s="2" t="s">
        <v>12</v>
      </c>
      <c r="E10308" s="2" t="s">
        <v>83</v>
      </c>
      <c r="F10308" s="2" t="s">
        <v>976</v>
      </c>
      <c r="G10308" s="14" t="n">
        <v>45</v>
      </c>
      <c r="H10308" s="14" t="n">
        <v>40.48</v>
      </c>
      <c r="I10308" s="14" t="n">
        <v>45</v>
      </c>
      <c r="J10308" s="23" t="n">
        <f aca="false">IF(AND(E10308="Priority",ISNUMBER('Cost model'!N217)),'Cost model'!N217,'Cost model'!M217)</f>
        <v>90</v>
      </c>
      <c r="K10308" s="14" t="n">
        <f aca="false">J10308-H10308</f>
        <v>49.52</v>
      </c>
      <c r="L10308" s="14" t="n">
        <f aca="false">G10308-H10308</f>
        <v>4.52</v>
      </c>
    </row>
    <row r="10309" customFormat="false" ht="15" hidden="false" customHeight="false" outlineLevel="0" collapsed="false">
      <c r="A10309" s="2" t="s">
        <v>142</v>
      </c>
      <c r="B10309" s="2" t="s">
        <v>142</v>
      </c>
      <c r="C10309" s="2" t="s">
        <v>48</v>
      </c>
      <c r="D10309" s="2" t="s">
        <v>14</v>
      </c>
      <c r="E10309" s="2" t="s">
        <v>74</v>
      </c>
      <c r="F10309" s="2" t="s">
        <v>977</v>
      </c>
      <c r="G10309" s="14" t="n">
        <v>45</v>
      </c>
      <c r="H10309" s="14" t="n">
        <v>89.31</v>
      </c>
      <c r="I10309" s="14" t="n">
        <v>45</v>
      </c>
      <c r="J10309" s="23" t="n">
        <f aca="false">IF(AND(E10309="Priority",ISNUMBER('Cost model'!N642)),'Cost model'!N642,'Cost model'!M642)</f>
        <v>90</v>
      </c>
      <c r="K10309" s="14" t="n">
        <f aca="false">J10309-H10309</f>
        <v>0.689999999999998</v>
      </c>
      <c r="L10309" s="14" t="n">
        <f aca="false">G10309-H10309</f>
        <v>-44.31</v>
      </c>
    </row>
    <row r="10310" customFormat="false" ht="15" hidden="false" customHeight="false" outlineLevel="0" collapsed="false">
      <c r="A10310" s="2" t="s">
        <v>174</v>
      </c>
      <c r="B10310" s="2" t="s">
        <v>174</v>
      </c>
      <c r="C10310" s="2" t="s">
        <v>49</v>
      </c>
      <c r="D10310" s="2" t="s">
        <v>10</v>
      </c>
      <c r="E10310" s="2" t="s">
        <v>74</v>
      </c>
      <c r="F10310" s="2" t="s">
        <v>977</v>
      </c>
      <c r="G10310" s="14" t="n">
        <v>17.5</v>
      </c>
      <c r="H10310" s="14" t="n">
        <v>9.64</v>
      </c>
      <c r="I10310" s="14" t="n">
        <v>17.5</v>
      </c>
      <c r="J10310" s="23" t="n">
        <f aca="false">IF(AND(E10310="Priority",ISNUMBER('Cost model'!N169)),'Cost model'!N169,'Cost model'!M169)</f>
        <v>18.5</v>
      </c>
      <c r="K10310" s="14" t="n">
        <f aca="false">J10310-H10310</f>
        <v>8.86</v>
      </c>
      <c r="L10310" s="14" t="n">
        <f aca="false">G10310-H10310</f>
        <v>7.86</v>
      </c>
    </row>
    <row r="10311" customFormat="false" ht="15" hidden="false" customHeight="false" outlineLevel="0" collapsed="false">
      <c r="A10311" s="2" t="s">
        <v>142</v>
      </c>
      <c r="B10311" s="2" t="s">
        <v>142</v>
      </c>
      <c r="C10311" s="2" t="s">
        <v>49</v>
      </c>
      <c r="D10311" s="2" t="s">
        <v>10</v>
      </c>
      <c r="E10311" s="2" t="s">
        <v>74</v>
      </c>
      <c r="F10311" s="2" t="s">
        <v>977</v>
      </c>
      <c r="G10311" s="14" t="n">
        <v>17.5</v>
      </c>
      <c r="H10311" s="14" t="n">
        <v>21.19</v>
      </c>
      <c r="I10311" s="14" t="n">
        <v>17.5</v>
      </c>
      <c r="J10311" s="23" t="n">
        <f aca="false">IF(AND(E10311="Priority",ISNUMBER('Cost model'!N634)),'Cost model'!N634,'Cost model'!M634)</f>
        <v>15.5</v>
      </c>
      <c r="K10311" s="14" t="n">
        <f aca="false">J10311-H10311</f>
        <v>-5.69</v>
      </c>
      <c r="L10311" s="14" t="n">
        <f aca="false">G10311-H10311</f>
        <v>-3.69</v>
      </c>
    </row>
    <row r="10312" customFormat="false" ht="15" hidden="false" customHeight="false" outlineLevel="0" collapsed="false">
      <c r="A10312" s="2" t="s">
        <v>342</v>
      </c>
      <c r="B10312" s="2" t="s">
        <v>158</v>
      </c>
      <c r="C10312" s="2" t="s">
        <v>47</v>
      </c>
      <c r="D10312" s="2" t="s">
        <v>10</v>
      </c>
      <c r="E10312" s="2" t="s">
        <v>83</v>
      </c>
      <c r="F10312" s="2" t="s">
        <v>976</v>
      </c>
      <c r="G10312" s="14" t="n">
        <v>24.5</v>
      </c>
      <c r="H10312" s="14" t="n">
        <v>21.19</v>
      </c>
      <c r="I10312" s="14" t="n">
        <v>24.5</v>
      </c>
      <c r="J10312" s="23" t="n">
        <f aca="false">IF(AND(E10312="Priority",ISNUMBER('Cost model'!N212)),'Cost model'!N212,'Cost model'!M212)</f>
        <v>27.5</v>
      </c>
      <c r="K10312" s="14" t="n">
        <f aca="false">J10312-H10312</f>
        <v>6.31</v>
      </c>
      <c r="L10312" s="14" t="n">
        <f aca="false">G10312-H10312</f>
        <v>3.31</v>
      </c>
    </row>
    <row r="10313" customFormat="false" ht="15" hidden="false" customHeight="false" outlineLevel="0" collapsed="false">
      <c r="A10313" s="2" t="s">
        <v>124</v>
      </c>
      <c r="B10313" s="2" t="s">
        <v>124</v>
      </c>
      <c r="C10313" s="2" t="s">
        <v>47</v>
      </c>
      <c r="D10313" s="2" t="s">
        <v>14</v>
      </c>
      <c r="E10313" s="2" t="s">
        <v>74</v>
      </c>
      <c r="F10313" s="2" t="s">
        <v>977</v>
      </c>
      <c r="G10313" s="14" t="n">
        <v>45</v>
      </c>
      <c r="H10313" s="14" t="n">
        <v>77.84</v>
      </c>
      <c r="I10313" s="14" t="n">
        <v>25</v>
      </c>
      <c r="J10313" s="23" t="n">
        <f aca="false">IF(AND(E10313="Priority",ISNUMBER('Cost model'!N326)),'Cost model'!N326,'Cost model'!M326)</f>
        <v>110</v>
      </c>
      <c r="K10313" s="14" t="n">
        <f aca="false">J10313-H10313</f>
        <v>32.16</v>
      </c>
      <c r="L10313" s="14" t="n">
        <f aca="false">G10313-H10313</f>
        <v>-32.84</v>
      </c>
    </row>
    <row r="10314" customFormat="false" ht="15" hidden="false" customHeight="false" outlineLevel="0" collapsed="false">
      <c r="A10314" s="2" t="s">
        <v>221</v>
      </c>
      <c r="B10314" s="2" t="s">
        <v>221</v>
      </c>
      <c r="C10314" s="2" t="s">
        <v>47</v>
      </c>
      <c r="D10314" s="2" t="s">
        <v>12</v>
      </c>
      <c r="E10314" s="2" t="s">
        <v>83</v>
      </c>
      <c r="F10314" s="2" t="s">
        <v>977</v>
      </c>
      <c r="G10314" s="14" t="n">
        <v>19.5</v>
      </c>
      <c r="H10314" s="14" t="n">
        <v>7.3</v>
      </c>
      <c r="I10314" s="14" t="n">
        <v>19.5</v>
      </c>
      <c r="J10314" s="23" t="n">
        <f aca="false">IF(AND(E10314="Priority",ISNUMBER('Cost model'!N740)),'Cost model'!N740,'Cost model'!M740)</f>
        <v>28.5</v>
      </c>
      <c r="K10314" s="14" t="n">
        <f aca="false">J10314-H10314</f>
        <v>21.2</v>
      </c>
      <c r="L10314" s="14" t="n">
        <f aca="false">G10314-H10314</f>
        <v>12.2</v>
      </c>
    </row>
    <row r="10315" customFormat="false" ht="15" hidden="false" customHeight="false" outlineLevel="0" collapsed="false">
      <c r="A10315" s="2" t="s">
        <v>221</v>
      </c>
      <c r="B10315" s="2" t="s">
        <v>221</v>
      </c>
      <c r="C10315" s="2" t="s">
        <v>49</v>
      </c>
      <c r="D10315" s="2" t="s">
        <v>10</v>
      </c>
      <c r="E10315" s="2" t="s">
        <v>83</v>
      </c>
      <c r="F10315" s="2" t="s">
        <v>977</v>
      </c>
      <c r="G10315" s="14" t="n">
        <v>24.5</v>
      </c>
      <c r="H10315" s="14" t="n">
        <v>21.19</v>
      </c>
      <c r="I10315" s="14" t="n">
        <v>24.5</v>
      </c>
      <c r="J10315" s="23" t="n">
        <f aca="false">IF(AND(E10315="Priority",ISNUMBER('Cost model'!N739)),'Cost model'!N739,'Cost model'!M739)</f>
        <v>23.5</v>
      </c>
      <c r="K10315" s="14" t="n">
        <f aca="false">J10315-H10315</f>
        <v>2.31</v>
      </c>
      <c r="L10315" s="14" t="n">
        <f aca="false">G10315-H10315</f>
        <v>3.31</v>
      </c>
    </row>
    <row r="10316" customFormat="false" ht="15" hidden="false" customHeight="false" outlineLevel="0" collapsed="false">
      <c r="A10316" s="2" t="s">
        <v>221</v>
      </c>
      <c r="B10316" s="2" t="s">
        <v>221</v>
      </c>
      <c r="C10316" s="2" t="s">
        <v>49</v>
      </c>
      <c r="D10316" s="2" t="s">
        <v>13</v>
      </c>
      <c r="E10316" s="2" t="s">
        <v>74</v>
      </c>
      <c r="F10316" s="2" t="s">
        <v>977</v>
      </c>
      <c r="G10316" s="14" t="n">
        <v>50</v>
      </c>
      <c r="H10316" s="14" t="n">
        <v>104.18</v>
      </c>
      <c r="I10316" s="14" t="n">
        <v>50</v>
      </c>
      <c r="J10316" s="23" t="n">
        <f aca="false">IF(AND(E10316="Priority",ISNUMBER('Cost model'!N745)),'Cost model'!N745,'Cost model'!M745)</f>
        <v>130</v>
      </c>
      <c r="K10316" s="14" t="n">
        <f aca="false">J10316-H10316</f>
        <v>25.82</v>
      </c>
      <c r="L10316" s="14" t="n">
        <f aca="false">G10316-H10316</f>
        <v>-54.18</v>
      </c>
    </row>
    <row r="10317" customFormat="false" ht="15" hidden="false" customHeight="false" outlineLevel="0" collapsed="false">
      <c r="A10317" s="2" t="s">
        <v>142</v>
      </c>
      <c r="B10317" s="2" t="s">
        <v>142</v>
      </c>
      <c r="C10317" s="2" t="s">
        <v>47</v>
      </c>
      <c r="D10317" s="2" t="s">
        <v>12</v>
      </c>
      <c r="E10317" s="2" t="s">
        <v>74</v>
      </c>
      <c r="F10317" s="2" t="s">
        <v>977</v>
      </c>
      <c r="G10317" s="14" t="n">
        <v>9.5</v>
      </c>
      <c r="H10317" s="14" t="n">
        <v>45.72</v>
      </c>
      <c r="I10317" s="14" t="n">
        <v>9.5</v>
      </c>
      <c r="J10317" s="23" t="n">
        <f aca="false">IF(AND(E10317="Priority",ISNUMBER('Cost model'!N635)),'Cost model'!N635,'Cost model'!M635)</f>
        <v>30.5</v>
      </c>
      <c r="K10317" s="14" t="n">
        <f aca="false">J10317-H10317</f>
        <v>-15.22</v>
      </c>
      <c r="L10317" s="14" t="n">
        <f aca="false">G10317-H10317</f>
        <v>-36.22</v>
      </c>
    </row>
    <row r="10318" customFormat="false" ht="15" hidden="false" customHeight="false" outlineLevel="0" collapsed="false">
      <c r="A10318" s="2" t="s">
        <v>158</v>
      </c>
      <c r="B10318" s="2" t="s">
        <v>158</v>
      </c>
      <c r="C10318" s="2" t="s">
        <v>49</v>
      </c>
      <c r="D10318" s="2" t="s">
        <v>12</v>
      </c>
      <c r="E10318" s="2" t="s">
        <v>74</v>
      </c>
      <c r="F10318" s="2" t="s">
        <v>977</v>
      </c>
      <c r="G10318" s="14" t="n">
        <v>19.5</v>
      </c>
      <c r="H10318" s="14" t="n">
        <v>26.5</v>
      </c>
      <c r="I10318" s="14" t="n">
        <v>19.5</v>
      </c>
      <c r="J10318" s="23" t="n">
        <f aca="false">IF(AND(E10318="Priority",ISNUMBER('Cost model'!N427)),'Cost model'!N427,'Cost model'!M427)</f>
        <v>28.5</v>
      </c>
      <c r="K10318" s="14" t="n">
        <f aca="false">J10318-H10318</f>
        <v>2</v>
      </c>
      <c r="L10318" s="14" t="n">
        <f aca="false">G10318-H10318</f>
        <v>-7</v>
      </c>
    </row>
    <row r="10319" customFormat="false" ht="15" hidden="false" customHeight="false" outlineLevel="0" collapsed="false">
      <c r="A10319" s="2" t="s">
        <v>221</v>
      </c>
      <c r="B10319" s="2" t="s">
        <v>174</v>
      </c>
      <c r="C10319" s="2" t="s">
        <v>47</v>
      </c>
      <c r="D10319" s="2" t="s">
        <v>10</v>
      </c>
      <c r="E10319" s="2" t="s">
        <v>74</v>
      </c>
      <c r="F10319" s="2" t="s">
        <v>976</v>
      </c>
      <c r="G10319" s="14" t="n">
        <v>9.5</v>
      </c>
      <c r="H10319" s="14" t="n">
        <v>23.98</v>
      </c>
      <c r="I10319" s="14" t="n">
        <v>19.5</v>
      </c>
      <c r="J10319" s="23" t="n">
        <f aca="false">IF(AND(E10319="Priority",ISNUMBER('Cost model'!N782)),'Cost model'!N782,'Cost model'!M782)</f>
        <v>11.5</v>
      </c>
      <c r="K10319" s="14" t="n">
        <f aca="false">J10319-H10319</f>
        <v>-12.48</v>
      </c>
      <c r="L10319" s="14" t="n">
        <f aca="false">G10319-H10319</f>
        <v>-14.48</v>
      </c>
    </row>
    <row r="10320" customFormat="false" ht="15" hidden="false" customHeight="false" outlineLevel="0" collapsed="false">
      <c r="A10320" s="2" t="s">
        <v>142</v>
      </c>
      <c r="B10320" s="2" t="s">
        <v>142</v>
      </c>
      <c r="C10320" s="2" t="s">
        <v>47</v>
      </c>
      <c r="D10320" s="2" t="s">
        <v>10</v>
      </c>
      <c r="E10320" s="2" t="s">
        <v>74</v>
      </c>
      <c r="F10320" s="2" t="s">
        <v>977</v>
      </c>
      <c r="G10320" s="14" t="n">
        <v>12.5</v>
      </c>
      <c r="H10320" s="14" t="n">
        <v>9.31</v>
      </c>
      <c r="I10320" s="14" t="n">
        <v>9.5</v>
      </c>
      <c r="J10320" s="23" t="n">
        <f aca="false">IF(AND(E10320="Priority",ISNUMBER('Cost model'!N632)),'Cost model'!N632,'Cost model'!M632)</f>
        <v>9.5</v>
      </c>
      <c r="K10320" s="14" t="n">
        <f aca="false">J10320-H10320</f>
        <v>0.19</v>
      </c>
      <c r="L10320" s="14" t="n">
        <f aca="false">G10320-H10320</f>
        <v>3.19</v>
      </c>
    </row>
    <row r="10321" customFormat="false" ht="15" hidden="false" customHeight="false" outlineLevel="0" collapsed="false">
      <c r="A10321" s="2" t="s">
        <v>221</v>
      </c>
      <c r="B10321" s="2" t="s">
        <v>221</v>
      </c>
      <c r="C10321" s="2" t="s">
        <v>47</v>
      </c>
      <c r="D10321" s="2" t="s">
        <v>10</v>
      </c>
      <c r="E10321" s="2" t="s">
        <v>74</v>
      </c>
      <c r="F10321" s="2" t="s">
        <v>977</v>
      </c>
      <c r="G10321" s="14" t="n">
        <v>9.5</v>
      </c>
      <c r="H10321" s="14" t="n">
        <v>6.91</v>
      </c>
      <c r="I10321" s="14" t="n">
        <v>9.5</v>
      </c>
      <c r="J10321" s="23" t="n">
        <f aca="false">IF(AND(E10321="Priority",ISNUMBER('Cost model'!N737)),'Cost model'!N737,'Cost model'!M737)</f>
        <v>8.5</v>
      </c>
      <c r="K10321" s="14" t="n">
        <f aca="false">J10321-H10321</f>
        <v>1.59</v>
      </c>
      <c r="L10321" s="14" t="n">
        <f aca="false">G10321-H10321</f>
        <v>2.59</v>
      </c>
    </row>
    <row r="10322" customFormat="false" ht="15" hidden="false" customHeight="false" outlineLevel="0" collapsed="false">
      <c r="A10322" s="2" t="s">
        <v>174</v>
      </c>
      <c r="B10322" s="2" t="s">
        <v>124</v>
      </c>
      <c r="C10322" s="2" t="s">
        <v>47</v>
      </c>
      <c r="D10322" s="2" t="s">
        <v>10</v>
      </c>
      <c r="E10322" s="2" t="s">
        <v>83</v>
      </c>
      <c r="F10322" s="2" t="s">
        <v>976</v>
      </c>
      <c r="G10322" s="14" t="n">
        <v>14.5</v>
      </c>
      <c r="H10322" s="14" t="n">
        <v>21.19</v>
      </c>
      <c r="I10322" s="14" t="n">
        <v>14.5</v>
      </c>
      <c r="J10322" s="23" t="n">
        <f aca="false">IF(AND(E10322="Priority",ISNUMBER('Cost model'!N107)),'Cost model'!N107,'Cost model'!M107)</f>
        <v>17.5</v>
      </c>
      <c r="K10322" s="14" t="n">
        <f aca="false">J10322-H10322</f>
        <v>-3.69</v>
      </c>
      <c r="L10322" s="14" t="n">
        <f aca="false">G10322-H10322</f>
        <v>-6.69</v>
      </c>
    </row>
    <row r="10323" customFormat="false" ht="15" hidden="false" customHeight="false" outlineLevel="0" collapsed="false">
      <c r="A10323" s="2" t="s">
        <v>174</v>
      </c>
      <c r="B10323" s="2" t="s">
        <v>174</v>
      </c>
      <c r="C10323" s="2" t="s">
        <v>49</v>
      </c>
      <c r="D10323" s="2" t="s">
        <v>12</v>
      </c>
      <c r="E10323" s="2" t="s">
        <v>74</v>
      </c>
      <c r="F10323" s="2" t="s">
        <v>977</v>
      </c>
      <c r="G10323" s="14" t="n">
        <v>19.5</v>
      </c>
      <c r="H10323" s="14" t="n">
        <v>26.2</v>
      </c>
      <c r="I10323" s="14" t="n">
        <v>19.5</v>
      </c>
      <c r="J10323" s="23" t="n">
        <f aca="false">IF(AND(E10323="Priority",ISNUMBER('Cost model'!N172)),'Cost model'!N172,'Cost model'!M172)</f>
        <v>45</v>
      </c>
      <c r="K10323" s="14" t="n">
        <f aca="false">J10323-H10323</f>
        <v>18.8</v>
      </c>
      <c r="L10323" s="14" t="n">
        <f aca="false">G10323-H10323</f>
        <v>-6.7</v>
      </c>
    </row>
    <row r="10324" customFormat="false" ht="15" hidden="false" customHeight="false" outlineLevel="0" collapsed="false">
      <c r="A10324" s="2" t="s">
        <v>124</v>
      </c>
      <c r="B10324" s="2" t="s">
        <v>124</v>
      </c>
      <c r="C10324" s="2" t="s">
        <v>49</v>
      </c>
      <c r="D10324" s="2" t="s">
        <v>12</v>
      </c>
      <c r="E10324" s="2" t="s">
        <v>74</v>
      </c>
      <c r="F10324" s="2" t="s">
        <v>977</v>
      </c>
      <c r="G10324" s="14" t="n">
        <v>19.5</v>
      </c>
      <c r="H10324" s="14" t="n">
        <v>43.44</v>
      </c>
      <c r="I10324" s="14" t="n">
        <v>19.5</v>
      </c>
      <c r="J10324" s="23" t="n">
        <f aca="false">IF(AND(E10324="Priority",ISNUMBER('Cost model'!N322)),'Cost model'!N322,'Cost model'!M322)</f>
        <v>50</v>
      </c>
      <c r="K10324" s="14" t="n">
        <f aca="false">J10324-H10324</f>
        <v>6.56</v>
      </c>
      <c r="L10324" s="14" t="n">
        <f aca="false">G10324-H10324</f>
        <v>-23.94</v>
      </c>
    </row>
    <row r="10325" customFormat="false" ht="15" hidden="false" customHeight="false" outlineLevel="0" collapsed="false">
      <c r="A10325" s="2" t="s">
        <v>142</v>
      </c>
      <c r="B10325" s="2" t="s">
        <v>142</v>
      </c>
      <c r="C10325" s="2" t="s">
        <v>48</v>
      </c>
      <c r="D10325" s="2" t="s">
        <v>10</v>
      </c>
      <c r="E10325" s="2" t="s">
        <v>74</v>
      </c>
      <c r="F10325" s="2" t="s">
        <v>977</v>
      </c>
      <c r="G10325" s="14" t="n">
        <v>12.5</v>
      </c>
      <c r="H10325" s="14" t="n">
        <v>17.58</v>
      </c>
      <c r="I10325" s="14" t="n">
        <v>12.5</v>
      </c>
      <c r="J10325" s="23" t="n">
        <f aca="false">IF(AND(E10325="Priority",ISNUMBER('Cost model'!N633)),'Cost model'!N633,'Cost model'!M633)</f>
        <v>11.5</v>
      </c>
      <c r="K10325" s="14" t="n">
        <f aca="false">J10325-H10325</f>
        <v>-6.08</v>
      </c>
      <c r="L10325" s="14" t="n">
        <f aca="false">G10325-H10325</f>
        <v>-5.08</v>
      </c>
    </row>
    <row r="10326" customFormat="false" ht="15" hidden="false" customHeight="false" outlineLevel="0" collapsed="false">
      <c r="A10326" s="2" t="s">
        <v>124</v>
      </c>
      <c r="B10326" s="2" t="s">
        <v>174</v>
      </c>
      <c r="C10326" s="2" t="s">
        <v>49</v>
      </c>
      <c r="D10326" s="2" t="s">
        <v>10</v>
      </c>
      <c r="E10326" s="2" t="s">
        <v>74</v>
      </c>
      <c r="F10326" s="2" t="s">
        <v>976</v>
      </c>
      <c r="G10326" s="14" t="n">
        <v>17.5</v>
      </c>
      <c r="H10326" s="14" t="n">
        <v>10.78</v>
      </c>
      <c r="I10326" s="14" t="n">
        <v>17.5</v>
      </c>
      <c r="J10326" s="23" t="n">
        <f aca="false">IF(AND(E10326="Priority",ISNUMBER('Cost model'!N364)),'Cost model'!N364,'Cost model'!M364)</f>
        <v>16.5</v>
      </c>
      <c r="K10326" s="14" t="n">
        <f aca="false">J10326-H10326</f>
        <v>5.72</v>
      </c>
      <c r="L10326" s="14" t="n">
        <f aca="false">G10326-H10326</f>
        <v>6.72</v>
      </c>
    </row>
    <row r="10327" customFormat="false" ht="15" hidden="false" customHeight="false" outlineLevel="0" collapsed="false">
      <c r="A10327" s="2" t="s">
        <v>124</v>
      </c>
      <c r="B10327" s="2" t="s">
        <v>142</v>
      </c>
      <c r="C10327" s="2" t="s">
        <v>47</v>
      </c>
      <c r="D10327" s="2" t="s">
        <v>10</v>
      </c>
      <c r="E10327" s="2" t="s">
        <v>74</v>
      </c>
      <c r="F10327" s="2" t="s">
        <v>976</v>
      </c>
      <c r="G10327" s="14" t="n">
        <v>14.5</v>
      </c>
      <c r="H10327" s="14" t="n">
        <v>19.37</v>
      </c>
      <c r="I10327" s="14" t="n">
        <v>14.5</v>
      </c>
      <c r="J10327" s="23" t="n">
        <f aca="false">IF(AND(E10327="Priority",ISNUMBER('Cost model'!N332)),'Cost model'!N332,'Cost model'!M332)</f>
        <v>16.5</v>
      </c>
      <c r="K10327" s="14" t="n">
        <f aca="false">J10327-H10327</f>
        <v>-2.87</v>
      </c>
      <c r="L10327" s="14" t="n">
        <f aca="false">G10327-H10327</f>
        <v>-4.87</v>
      </c>
    </row>
    <row r="10328" customFormat="false" ht="15" hidden="false" customHeight="false" outlineLevel="0" collapsed="false">
      <c r="A10328" s="2" t="s">
        <v>124</v>
      </c>
      <c r="B10328" s="2" t="s">
        <v>124</v>
      </c>
      <c r="C10328" s="2" t="s">
        <v>47</v>
      </c>
      <c r="D10328" s="2" t="s">
        <v>10</v>
      </c>
      <c r="E10328" s="2" t="s">
        <v>74</v>
      </c>
      <c r="F10328" s="2" t="s">
        <v>977</v>
      </c>
      <c r="G10328" s="14" t="n">
        <v>9.5</v>
      </c>
      <c r="H10328" s="14" t="n">
        <v>6.79</v>
      </c>
      <c r="I10328" s="14" t="n">
        <v>9.5</v>
      </c>
      <c r="J10328" s="23" t="n">
        <f aca="false">IF(AND(E10328="Priority",ISNUMBER('Cost model'!N317)),'Cost model'!N317,'Cost model'!M317)</f>
        <v>10.5</v>
      </c>
      <c r="K10328" s="14" t="n">
        <f aca="false">J10328-H10328</f>
        <v>3.71</v>
      </c>
      <c r="L10328" s="14" t="n">
        <f aca="false">G10328-H10328</f>
        <v>2.71</v>
      </c>
    </row>
    <row r="10329" customFormat="false" ht="15" hidden="false" customHeight="false" outlineLevel="0" collapsed="false">
      <c r="A10329" s="2" t="s">
        <v>174</v>
      </c>
      <c r="B10329" s="2" t="s">
        <v>174</v>
      </c>
      <c r="C10329" s="2" t="s">
        <v>47</v>
      </c>
      <c r="D10329" s="2" t="s">
        <v>12</v>
      </c>
      <c r="E10329" s="2" t="s">
        <v>74</v>
      </c>
      <c r="F10329" s="2" t="s">
        <v>977</v>
      </c>
      <c r="G10329" s="14" t="n">
        <v>9.5</v>
      </c>
      <c r="H10329" s="14" t="n">
        <v>46.84</v>
      </c>
      <c r="I10329" s="14" t="n">
        <v>9.5</v>
      </c>
      <c r="J10329" s="23" t="n">
        <f aca="false">IF(AND(E10329="Priority",ISNUMBER('Cost model'!N170)),'Cost model'!N170,'Cost model'!M170)</f>
        <v>25.5</v>
      </c>
      <c r="K10329" s="14" t="n">
        <f aca="false">J10329-H10329</f>
        <v>-21.34</v>
      </c>
      <c r="L10329" s="14" t="n">
        <f aca="false">G10329-H10329</f>
        <v>-37.34</v>
      </c>
    </row>
    <row r="10330" customFormat="false" ht="15" hidden="false" customHeight="false" outlineLevel="0" collapsed="false">
      <c r="A10330" s="2" t="s">
        <v>221</v>
      </c>
      <c r="B10330" s="2" t="s">
        <v>221</v>
      </c>
      <c r="C10330" s="2" t="s">
        <v>49</v>
      </c>
      <c r="D10330" s="2" t="s">
        <v>10</v>
      </c>
      <c r="E10330" s="2" t="s">
        <v>74</v>
      </c>
      <c r="F10330" s="2" t="s">
        <v>977</v>
      </c>
      <c r="G10330" s="14" t="n">
        <v>50</v>
      </c>
      <c r="H10330" s="14" t="n">
        <v>21.19</v>
      </c>
      <c r="I10330" s="14" t="n">
        <v>17.5</v>
      </c>
      <c r="J10330" s="23" t="n">
        <f aca="false">IF(AND(E10330="Priority",ISNUMBER('Cost model'!N739)),'Cost model'!N739,'Cost model'!M739)</f>
        <v>17.5</v>
      </c>
      <c r="K10330" s="14" t="n">
        <f aca="false">J10330-H10330</f>
        <v>-3.69</v>
      </c>
      <c r="L10330" s="14" t="n">
        <f aca="false">G10330-H10330</f>
        <v>28.81</v>
      </c>
    </row>
    <row r="10331" customFormat="false" ht="15" hidden="false" customHeight="false" outlineLevel="0" collapsed="false">
      <c r="A10331" s="2" t="s">
        <v>124</v>
      </c>
      <c r="B10331" s="2" t="s">
        <v>124</v>
      </c>
      <c r="C10331" s="2" t="s">
        <v>48</v>
      </c>
      <c r="D10331" s="2" t="s">
        <v>12</v>
      </c>
      <c r="E10331" s="2" t="s">
        <v>74</v>
      </c>
      <c r="F10331" s="2" t="s">
        <v>977</v>
      </c>
      <c r="G10331" s="14" t="n">
        <v>12.5</v>
      </c>
      <c r="H10331" s="14" t="n">
        <v>30.32</v>
      </c>
      <c r="I10331" s="14" t="n">
        <v>12.5</v>
      </c>
      <c r="J10331" s="23" t="n">
        <f aca="false">IF(AND(E10331="Priority",ISNUMBER('Cost model'!N321)),'Cost model'!N321,'Cost model'!M321)</f>
        <v>40</v>
      </c>
      <c r="K10331" s="14" t="n">
        <f aca="false">J10331-H10331</f>
        <v>9.68</v>
      </c>
      <c r="L10331" s="14" t="n">
        <f aca="false">G10331-H10331</f>
        <v>-17.82</v>
      </c>
    </row>
    <row r="10332" customFormat="false" ht="15" hidden="false" customHeight="false" outlineLevel="0" collapsed="false">
      <c r="A10332" s="2" t="s">
        <v>142</v>
      </c>
      <c r="B10332" s="2" t="s">
        <v>124</v>
      </c>
      <c r="C10332" s="2" t="s">
        <v>48</v>
      </c>
      <c r="D10332" s="2" t="s">
        <v>12</v>
      </c>
      <c r="E10332" s="2" t="s">
        <v>74</v>
      </c>
      <c r="F10332" s="2" t="s">
        <v>976</v>
      </c>
      <c r="G10332" s="14" t="n">
        <v>19.5</v>
      </c>
      <c r="H10332" s="14" t="n">
        <v>67.4</v>
      </c>
      <c r="I10332" s="14" t="n">
        <v>19.5</v>
      </c>
      <c r="J10332" s="23" t="n">
        <f aca="false">IF(AND(E10332="Priority",ISNUMBER('Cost model'!N666)),'Cost model'!N666,'Cost model'!M666)</f>
        <v>45</v>
      </c>
      <c r="K10332" s="14" t="n">
        <f aca="false">J10332-H10332</f>
        <v>-22.4</v>
      </c>
      <c r="L10332" s="14" t="n">
        <f aca="false">G10332-H10332</f>
        <v>-47.9</v>
      </c>
    </row>
    <row r="10333" customFormat="false" ht="15" hidden="false" customHeight="false" outlineLevel="0" collapsed="false">
      <c r="A10333" s="2" t="s">
        <v>124</v>
      </c>
      <c r="B10333" s="2" t="s">
        <v>124</v>
      </c>
      <c r="C10333" s="2" t="s">
        <v>48</v>
      </c>
      <c r="D10333" s="2" t="s">
        <v>10</v>
      </c>
      <c r="E10333" s="2" t="s">
        <v>74</v>
      </c>
      <c r="F10333" s="2" t="s">
        <v>977</v>
      </c>
      <c r="G10333" s="14" t="n">
        <v>12.5</v>
      </c>
      <c r="H10333" s="14" t="n">
        <v>23.69</v>
      </c>
      <c r="I10333" s="14" t="n">
        <v>12.5</v>
      </c>
      <c r="J10333" s="23" t="n">
        <f aca="false">IF(AND(E10333="Priority",ISNUMBER('Cost model'!N318)),'Cost model'!N318,'Cost model'!M318)</f>
        <v>14.5</v>
      </c>
      <c r="K10333" s="14" t="n">
        <f aca="false">J10333-H10333</f>
        <v>-9.19</v>
      </c>
      <c r="L10333" s="14" t="n">
        <f aca="false">G10333-H10333</f>
        <v>-11.19</v>
      </c>
    </row>
    <row r="10334" customFormat="false" ht="15" hidden="false" customHeight="false" outlineLevel="0" collapsed="false">
      <c r="A10334" s="2" t="s">
        <v>221</v>
      </c>
      <c r="B10334" s="2" t="s">
        <v>221</v>
      </c>
      <c r="C10334" s="2" t="s">
        <v>47</v>
      </c>
      <c r="D10334" s="2" t="s">
        <v>10</v>
      </c>
      <c r="E10334" s="2" t="s">
        <v>74</v>
      </c>
      <c r="F10334" s="2" t="s">
        <v>977</v>
      </c>
      <c r="G10334" s="14" t="n">
        <v>9.5</v>
      </c>
      <c r="H10334" s="14" t="n">
        <v>6.91</v>
      </c>
      <c r="I10334" s="14" t="n">
        <v>9.5</v>
      </c>
      <c r="J10334" s="23" t="n">
        <f aca="false">IF(AND(E10334="Priority",ISNUMBER('Cost model'!N737)),'Cost model'!N737,'Cost model'!M737)</f>
        <v>8.5</v>
      </c>
      <c r="K10334" s="14" t="n">
        <f aca="false">J10334-H10334</f>
        <v>1.59</v>
      </c>
      <c r="L10334" s="14" t="n">
        <f aca="false">G10334-H10334</f>
        <v>2.59</v>
      </c>
    </row>
    <row r="10335" customFormat="false" ht="15" hidden="false" customHeight="false" outlineLevel="0" collapsed="false">
      <c r="A10335" s="2" t="s">
        <v>142</v>
      </c>
      <c r="B10335" s="2" t="s">
        <v>142</v>
      </c>
      <c r="C10335" s="2" t="s">
        <v>47</v>
      </c>
      <c r="D10335" s="2" t="s">
        <v>14</v>
      </c>
      <c r="E10335" s="2" t="s">
        <v>74</v>
      </c>
      <c r="F10335" s="2" t="s">
        <v>977</v>
      </c>
      <c r="G10335" s="14" t="n">
        <v>25</v>
      </c>
      <c r="H10335" s="14" t="n">
        <v>87.66</v>
      </c>
      <c r="I10335" s="14" t="n">
        <v>25</v>
      </c>
      <c r="J10335" s="23" t="n">
        <f aca="false">IF(AND(E10335="Priority",ISNUMBER('Cost model'!N641)),'Cost model'!N641,'Cost model'!M641)</f>
        <v>75</v>
      </c>
      <c r="K10335" s="14" t="n">
        <f aca="false">J10335-H10335</f>
        <v>-12.66</v>
      </c>
      <c r="L10335" s="14" t="n">
        <f aca="false">G10335-H10335</f>
        <v>-62.66</v>
      </c>
    </row>
    <row r="10336" customFormat="false" ht="15" hidden="false" customHeight="false" outlineLevel="0" collapsed="false">
      <c r="A10336" s="2" t="s">
        <v>221</v>
      </c>
      <c r="B10336" s="2" t="s">
        <v>142</v>
      </c>
      <c r="C10336" s="2" t="s">
        <v>47</v>
      </c>
      <c r="D10336" s="2" t="s">
        <v>10</v>
      </c>
      <c r="E10336" s="2" t="s">
        <v>74</v>
      </c>
      <c r="F10336" s="2" t="s">
        <v>976</v>
      </c>
      <c r="G10336" s="14" t="n">
        <v>14.5</v>
      </c>
      <c r="H10336" s="14" t="n">
        <v>21.19</v>
      </c>
      <c r="I10336" s="14" t="n">
        <v>19.5</v>
      </c>
      <c r="J10336" s="23" t="n">
        <f aca="false">IF(AND(E10336="Priority",ISNUMBER('Cost model'!N767)),'Cost model'!N767,'Cost model'!M767)</f>
        <v>15.5</v>
      </c>
      <c r="K10336" s="14" t="n">
        <f aca="false">J10336-H10336</f>
        <v>-5.69</v>
      </c>
      <c r="L10336" s="14" t="n">
        <f aca="false">G10336-H10336</f>
        <v>-6.69</v>
      </c>
    </row>
    <row r="10337" customFormat="false" ht="15" hidden="false" customHeight="false" outlineLevel="0" collapsed="false">
      <c r="A10337" s="2" t="s">
        <v>142</v>
      </c>
      <c r="B10337" s="2" t="s">
        <v>142</v>
      </c>
      <c r="C10337" s="2" t="s">
        <v>49</v>
      </c>
      <c r="D10337" s="2" t="s">
        <v>10</v>
      </c>
      <c r="E10337" s="2" t="s">
        <v>74</v>
      </c>
      <c r="F10337" s="2" t="s">
        <v>977</v>
      </c>
      <c r="G10337" s="14" t="n">
        <v>19.5</v>
      </c>
      <c r="H10337" s="14" t="n">
        <v>42.32</v>
      </c>
      <c r="I10337" s="14" t="n">
        <v>17.5</v>
      </c>
      <c r="J10337" s="23" t="n">
        <f aca="false">IF(AND(E10337="Priority",ISNUMBER('Cost model'!N634)),'Cost model'!N634,'Cost model'!M634)</f>
        <v>15.5</v>
      </c>
      <c r="K10337" s="14" t="n">
        <f aca="false">J10337-H10337</f>
        <v>-26.82</v>
      </c>
      <c r="L10337" s="14" t="n">
        <f aca="false">G10337-H10337</f>
        <v>-22.82</v>
      </c>
    </row>
    <row r="10338" customFormat="false" ht="15" hidden="false" customHeight="false" outlineLevel="0" collapsed="false">
      <c r="A10338" s="2" t="s">
        <v>124</v>
      </c>
      <c r="B10338" s="2" t="s">
        <v>124</v>
      </c>
      <c r="C10338" s="2" t="s">
        <v>48</v>
      </c>
      <c r="D10338" s="2" t="s">
        <v>12</v>
      </c>
      <c r="E10338" s="2" t="s">
        <v>74</v>
      </c>
      <c r="F10338" s="2" t="s">
        <v>977</v>
      </c>
      <c r="G10338" s="14" t="n">
        <v>12.5</v>
      </c>
      <c r="H10338" s="14" t="n">
        <v>45.28</v>
      </c>
      <c r="I10338" s="14" t="n">
        <v>12.5</v>
      </c>
      <c r="J10338" s="23" t="n">
        <f aca="false">IF(AND(E10338="Priority",ISNUMBER('Cost model'!N321)),'Cost model'!N321,'Cost model'!M321)</f>
        <v>40</v>
      </c>
      <c r="K10338" s="14" t="n">
        <f aca="false">J10338-H10338</f>
        <v>-5.28</v>
      </c>
      <c r="L10338" s="14" t="n">
        <f aca="false">G10338-H10338</f>
        <v>-32.78</v>
      </c>
    </row>
    <row r="10339" customFormat="false" ht="15" hidden="false" customHeight="false" outlineLevel="0" collapsed="false">
      <c r="A10339" s="2" t="s">
        <v>124</v>
      </c>
      <c r="B10339" s="2" t="s">
        <v>124</v>
      </c>
      <c r="C10339" s="2" t="s">
        <v>48</v>
      </c>
      <c r="D10339" s="2" t="s">
        <v>12</v>
      </c>
      <c r="E10339" s="2" t="s">
        <v>83</v>
      </c>
      <c r="F10339" s="2" t="s">
        <v>977</v>
      </c>
      <c r="G10339" s="14" t="n">
        <v>19.5</v>
      </c>
      <c r="H10339" s="14" t="n">
        <v>19.24</v>
      </c>
      <c r="I10339" s="14" t="n">
        <v>19.5</v>
      </c>
      <c r="J10339" s="23" t="n">
        <f aca="false">IF(AND(E10339="Priority",ISNUMBER('Cost model'!N321)),'Cost model'!N321,'Cost model'!M321)</f>
        <v>55</v>
      </c>
      <c r="K10339" s="14" t="n">
        <f aca="false">J10339-H10339</f>
        <v>35.76</v>
      </c>
      <c r="L10339" s="14" t="n">
        <f aca="false">G10339-H10339</f>
        <v>0.260000000000002</v>
      </c>
    </row>
    <row r="10340" customFormat="false" ht="15" hidden="false" customHeight="false" outlineLevel="0" collapsed="false">
      <c r="A10340" s="2" t="s">
        <v>124</v>
      </c>
      <c r="B10340" s="2" t="s">
        <v>124</v>
      </c>
      <c r="C10340" s="2" t="s">
        <v>49</v>
      </c>
      <c r="D10340" s="2" t="s">
        <v>12</v>
      </c>
      <c r="E10340" s="2" t="s">
        <v>74</v>
      </c>
      <c r="F10340" s="2" t="s">
        <v>977</v>
      </c>
      <c r="G10340" s="14" t="n">
        <v>19.5</v>
      </c>
      <c r="H10340" s="14" t="n">
        <v>32.38</v>
      </c>
      <c r="I10340" s="14" t="n">
        <v>19.5</v>
      </c>
      <c r="J10340" s="23" t="n">
        <f aca="false">IF(AND(E10340="Priority",ISNUMBER('Cost model'!N322)),'Cost model'!N322,'Cost model'!M322)</f>
        <v>50</v>
      </c>
      <c r="K10340" s="14" t="n">
        <f aca="false">J10340-H10340</f>
        <v>17.62</v>
      </c>
      <c r="L10340" s="14" t="n">
        <f aca="false">G10340-H10340</f>
        <v>-12.88</v>
      </c>
    </row>
    <row r="10341" customFormat="false" ht="15" hidden="false" customHeight="false" outlineLevel="0" collapsed="false">
      <c r="A10341" s="2" t="s">
        <v>124</v>
      </c>
      <c r="B10341" s="2" t="s">
        <v>124</v>
      </c>
      <c r="C10341" s="2" t="s">
        <v>48</v>
      </c>
      <c r="D10341" s="2" t="s">
        <v>10</v>
      </c>
      <c r="E10341" s="2" t="s">
        <v>74</v>
      </c>
      <c r="F10341" s="2" t="s">
        <v>977</v>
      </c>
      <c r="G10341" s="14" t="n">
        <v>12.5</v>
      </c>
      <c r="H10341" s="14" t="n">
        <v>13.38</v>
      </c>
      <c r="I10341" s="14" t="n">
        <v>12.5</v>
      </c>
      <c r="J10341" s="23" t="n">
        <f aca="false">IF(AND(E10341="Priority",ISNUMBER('Cost model'!N318)),'Cost model'!N318,'Cost model'!M318)</f>
        <v>14.5</v>
      </c>
      <c r="K10341" s="14" t="n">
        <f aca="false">J10341-H10341</f>
        <v>1.12</v>
      </c>
      <c r="L10341" s="14" t="n">
        <f aca="false">G10341-H10341</f>
        <v>-0.880000000000001</v>
      </c>
    </row>
    <row r="10342" customFormat="false" ht="15" hidden="false" customHeight="false" outlineLevel="0" collapsed="false">
      <c r="A10342" s="2" t="s">
        <v>124</v>
      </c>
      <c r="B10342" s="2" t="s">
        <v>124</v>
      </c>
      <c r="C10342" s="2" t="s">
        <v>48</v>
      </c>
      <c r="D10342" s="2" t="s">
        <v>10</v>
      </c>
      <c r="E10342" s="2" t="s">
        <v>74</v>
      </c>
      <c r="F10342" s="2" t="s">
        <v>977</v>
      </c>
      <c r="G10342" s="14" t="n">
        <v>12.5</v>
      </c>
      <c r="H10342" s="14" t="n">
        <v>19.66</v>
      </c>
      <c r="I10342" s="14" t="n">
        <v>12.5</v>
      </c>
      <c r="J10342" s="23" t="n">
        <f aca="false">IF(AND(E10342="Priority",ISNUMBER('Cost model'!N318)),'Cost model'!N318,'Cost model'!M318)</f>
        <v>14.5</v>
      </c>
      <c r="K10342" s="14" t="n">
        <f aca="false">J10342-H10342</f>
        <v>-5.16</v>
      </c>
      <c r="L10342" s="14" t="n">
        <f aca="false">G10342-H10342</f>
        <v>-7.16</v>
      </c>
    </row>
    <row r="10343" customFormat="false" ht="15" hidden="false" customHeight="false" outlineLevel="0" collapsed="false">
      <c r="A10343" s="2" t="s">
        <v>124</v>
      </c>
      <c r="B10343" s="2" t="s">
        <v>124</v>
      </c>
      <c r="C10343" s="2" t="s">
        <v>49</v>
      </c>
      <c r="D10343" s="2" t="s">
        <v>12</v>
      </c>
      <c r="E10343" s="2" t="s">
        <v>74</v>
      </c>
      <c r="F10343" s="2" t="s">
        <v>977</v>
      </c>
      <c r="G10343" s="14" t="n">
        <v>19.5</v>
      </c>
      <c r="H10343" s="14" t="n">
        <v>32.37</v>
      </c>
      <c r="I10343" s="14" t="n">
        <v>19.5</v>
      </c>
      <c r="J10343" s="23" t="n">
        <f aca="false">IF(AND(E10343="Priority",ISNUMBER('Cost model'!N322)),'Cost model'!N322,'Cost model'!M322)</f>
        <v>50</v>
      </c>
      <c r="K10343" s="14" t="n">
        <f aca="false">J10343-H10343</f>
        <v>17.63</v>
      </c>
      <c r="L10343" s="14" t="n">
        <f aca="false">G10343-H10343</f>
        <v>-12.87</v>
      </c>
    </row>
    <row r="10344" customFormat="false" ht="15" hidden="false" customHeight="false" outlineLevel="0" collapsed="false">
      <c r="A10344" s="2" t="s">
        <v>174</v>
      </c>
      <c r="B10344" s="2" t="s">
        <v>174</v>
      </c>
      <c r="C10344" s="2" t="s">
        <v>49</v>
      </c>
      <c r="D10344" s="2" t="s">
        <v>14</v>
      </c>
      <c r="E10344" s="2" t="s">
        <v>83</v>
      </c>
      <c r="F10344" s="2" t="s">
        <v>977</v>
      </c>
      <c r="G10344" s="14" t="n">
        <v>150</v>
      </c>
      <c r="H10344" s="14" t="n">
        <v>118.9</v>
      </c>
      <c r="I10344" s="14" t="n">
        <v>150</v>
      </c>
      <c r="J10344" s="23" t="n">
        <f aca="false">IF(AND(E10344="Priority",ISNUMBER('Cost model'!N178)),'Cost model'!N178,'Cost model'!M178)</f>
        <v>175</v>
      </c>
      <c r="K10344" s="14" t="n">
        <f aca="false">J10344-H10344</f>
        <v>56.1</v>
      </c>
      <c r="L10344" s="14" t="n">
        <f aca="false">G10344-H10344</f>
        <v>31.1</v>
      </c>
    </row>
    <row r="10345" customFormat="false" ht="15" hidden="false" customHeight="false" outlineLevel="0" collapsed="false">
      <c r="A10345" s="2" t="s">
        <v>124</v>
      </c>
      <c r="B10345" s="2" t="s">
        <v>124</v>
      </c>
      <c r="C10345" s="2" t="s">
        <v>48</v>
      </c>
      <c r="D10345" s="2" t="s">
        <v>10</v>
      </c>
      <c r="E10345" s="2" t="s">
        <v>74</v>
      </c>
      <c r="F10345" s="2" t="s">
        <v>977</v>
      </c>
      <c r="G10345" s="14" t="n">
        <v>12.5</v>
      </c>
      <c r="H10345" s="14" t="n">
        <v>13.38</v>
      </c>
      <c r="I10345" s="14" t="n">
        <v>12.5</v>
      </c>
      <c r="J10345" s="23" t="n">
        <f aca="false">IF(AND(E10345="Priority",ISNUMBER('Cost model'!N318)),'Cost model'!N318,'Cost model'!M318)</f>
        <v>14.5</v>
      </c>
      <c r="K10345" s="14" t="n">
        <f aca="false">J10345-H10345</f>
        <v>1.12</v>
      </c>
      <c r="L10345" s="14" t="n">
        <f aca="false">G10345-H10345</f>
        <v>-0.880000000000001</v>
      </c>
    </row>
    <row r="10346" customFormat="false" ht="15" hidden="false" customHeight="false" outlineLevel="0" collapsed="false">
      <c r="A10346" s="2" t="s">
        <v>174</v>
      </c>
      <c r="B10346" s="2" t="s">
        <v>142</v>
      </c>
      <c r="C10346" s="2" t="s">
        <v>48</v>
      </c>
      <c r="D10346" s="2" t="s">
        <v>10</v>
      </c>
      <c r="E10346" s="2" t="s">
        <v>74</v>
      </c>
      <c r="F10346" s="2" t="s">
        <v>976</v>
      </c>
      <c r="G10346" s="14" t="n">
        <v>12.5</v>
      </c>
      <c r="H10346" s="14" t="n">
        <v>49.35</v>
      </c>
      <c r="I10346" s="14" t="n">
        <v>12.5</v>
      </c>
      <c r="J10346" s="23" t="n">
        <f aca="false">IF(AND(E10346="Priority",ISNUMBER('Cost model'!N123)),'Cost model'!N123,'Cost model'!M123)</f>
        <v>16.5</v>
      </c>
      <c r="K10346" s="14" t="n">
        <f aca="false">J10346-H10346</f>
        <v>-32.85</v>
      </c>
      <c r="L10346" s="14" t="n">
        <f aca="false">G10346-H10346</f>
        <v>-36.85</v>
      </c>
    </row>
    <row r="10347" customFormat="false" ht="15" hidden="false" customHeight="false" outlineLevel="0" collapsed="false">
      <c r="A10347" s="2" t="s">
        <v>221</v>
      </c>
      <c r="B10347" s="2" t="s">
        <v>221</v>
      </c>
      <c r="C10347" s="2" t="s">
        <v>47</v>
      </c>
      <c r="D10347" s="2" t="s">
        <v>10</v>
      </c>
      <c r="E10347" s="2" t="s">
        <v>74</v>
      </c>
      <c r="F10347" s="2" t="s">
        <v>977</v>
      </c>
      <c r="G10347" s="14" t="n">
        <v>9.5</v>
      </c>
      <c r="H10347" s="14" t="n">
        <v>7.27</v>
      </c>
      <c r="I10347" s="14" t="n">
        <v>9.5</v>
      </c>
      <c r="J10347" s="23" t="n">
        <f aca="false">IF(AND(E10347="Priority",ISNUMBER('Cost model'!N737)),'Cost model'!N737,'Cost model'!M737)</f>
        <v>8.5</v>
      </c>
      <c r="K10347" s="14" t="n">
        <f aca="false">J10347-H10347</f>
        <v>1.23</v>
      </c>
      <c r="L10347" s="14" t="n">
        <f aca="false">G10347-H10347</f>
        <v>2.23</v>
      </c>
    </row>
    <row r="10348" customFormat="false" ht="15" hidden="false" customHeight="false" outlineLevel="0" collapsed="false">
      <c r="A10348" s="2" t="s">
        <v>174</v>
      </c>
      <c r="B10348" s="2" t="s">
        <v>174</v>
      </c>
      <c r="C10348" s="2" t="s">
        <v>48</v>
      </c>
      <c r="D10348" s="2" t="s">
        <v>10</v>
      </c>
      <c r="E10348" s="2" t="s">
        <v>74</v>
      </c>
      <c r="F10348" s="2" t="s">
        <v>977</v>
      </c>
      <c r="G10348" s="14" t="n">
        <v>12.5</v>
      </c>
      <c r="H10348" s="14" t="n">
        <v>9.64</v>
      </c>
      <c r="I10348" s="14" t="n">
        <v>12.5</v>
      </c>
      <c r="J10348" s="23" t="n">
        <f aca="false">IF(AND(E10348="Priority",ISNUMBER('Cost model'!N168)),'Cost model'!N168,'Cost model'!M168)</f>
        <v>13.5</v>
      </c>
      <c r="K10348" s="14" t="n">
        <f aca="false">J10348-H10348</f>
        <v>3.86</v>
      </c>
      <c r="L10348" s="14" t="n">
        <f aca="false">G10348-H10348</f>
        <v>2.86</v>
      </c>
    </row>
    <row r="10349" customFormat="false" ht="15" hidden="false" customHeight="false" outlineLevel="0" collapsed="false">
      <c r="A10349" s="2" t="s">
        <v>142</v>
      </c>
      <c r="B10349" s="2" t="s">
        <v>142</v>
      </c>
      <c r="C10349" s="2" t="s">
        <v>48</v>
      </c>
      <c r="D10349" s="2" t="s">
        <v>10</v>
      </c>
      <c r="E10349" s="2" t="s">
        <v>74</v>
      </c>
      <c r="F10349" s="2" t="s">
        <v>977</v>
      </c>
      <c r="G10349" s="14" t="n">
        <v>9.5</v>
      </c>
      <c r="H10349" s="14" t="n">
        <v>10.53</v>
      </c>
      <c r="I10349" s="14" t="n">
        <v>12.5</v>
      </c>
      <c r="J10349" s="23" t="n">
        <f aca="false">IF(AND(E10349="Priority",ISNUMBER('Cost model'!N633)),'Cost model'!N633,'Cost model'!M633)</f>
        <v>11.5</v>
      </c>
      <c r="K10349" s="14" t="n">
        <f aca="false">J10349-H10349</f>
        <v>0.970000000000001</v>
      </c>
      <c r="L10349" s="14" t="n">
        <f aca="false">G10349-H10349</f>
        <v>-1.03</v>
      </c>
    </row>
    <row r="10350" customFormat="false" ht="15" hidden="false" customHeight="false" outlineLevel="0" collapsed="false">
      <c r="A10350" s="2" t="s">
        <v>124</v>
      </c>
      <c r="B10350" s="2" t="s">
        <v>124</v>
      </c>
      <c r="C10350" s="2" t="s">
        <v>48</v>
      </c>
      <c r="D10350" s="2" t="s">
        <v>10</v>
      </c>
      <c r="E10350" s="2" t="s">
        <v>74</v>
      </c>
      <c r="F10350" s="2" t="s">
        <v>977</v>
      </c>
      <c r="G10350" s="14" t="n">
        <v>12.5</v>
      </c>
      <c r="H10350" s="14" t="n">
        <v>7.62</v>
      </c>
      <c r="I10350" s="14" t="n">
        <v>12.5</v>
      </c>
      <c r="J10350" s="23" t="n">
        <f aca="false">IF(AND(E10350="Priority",ISNUMBER('Cost model'!N318)),'Cost model'!N318,'Cost model'!M318)</f>
        <v>14.5</v>
      </c>
      <c r="K10350" s="14" t="n">
        <f aca="false">J10350-H10350</f>
        <v>6.88</v>
      </c>
      <c r="L10350" s="14" t="n">
        <f aca="false">G10350-H10350</f>
        <v>4.88</v>
      </c>
    </row>
    <row r="10351" customFormat="false" ht="15" hidden="false" customHeight="false" outlineLevel="0" collapsed="false">
      <c r="A10351" s="2" t="s">
        <v>142</v>
      </c>
      <c r="B10351" s="2" t="s">
        <v>142</v>
      </c>
      <c r="C10351" s="2" t="s">
        <v>47</v>
      </c>
      <c r="D10351" s="2" t="s">
        <v>12</v>
      </c>
      <c r="E10351" s="2" t="s">
        <v>83</v>
      </c>
      <c r="F10351" s="2" t="s">
        <v>977</v>
      </c>
      <c r="G10351" s="14" t="n">
        <v>19.5</v>
      </c>
      <c r="H10351" s="14" t="n">
        <v>45.72</v>
      </c>
      <c r="I10351" s="14" t="n">
        <v>19.5</v>
      </c>
      <c r="J10351" s="23" t="n">
        <f aca="false">IF(AND(E10351="Priority",ISNUMBER('Cost model'!N635)),'Cost model'!N635,'Cost model'!M635)</f>
        <v>40</v>
      </c>
      <c r="K10351" s="14" t="n">
        <f aca="false">J10351-H10351</f>
        <v>-5.72</v>
      </c>
      <c r="L10351" s="14" t="n">
        <f aca="false">G10351-H10351</f>
        <v>-26.22</v>
      </c>
    </row>
    <row r="10352" customFormat="false" ht="15" hidden="false" customHeight="false" outlineLevel="0" collapsed="false">
      <c r="A10352" s="2" t="s">
        <v>124</v>
      </c>
      <c r="B10352" s="2" t="s">
        <v>124</v>
      </c>
      <c r="C10352" s="2" t="s">
        <v>48</v>
      </c>
      <c r="D10352" s="2" t="s">
        <v>10</v>
      </c>
      <c r="E10352" s="2" t="s">
        <v>74</v>
      </c>
      <c r="F10352" s="2" t="s">
        <v>977</v>
      </c>
      <c r="G10352" s="14" t="n">
        <v>12.5</v>
      </c>
      <c r="H10352" s="14" t="n">
        <v>7.92</v>
      </c>
      <c r="I10352" s="14" t="n">
        <v>12.5</v>
      </c>
      <c r="J10352" s="23" t="n">
        <f aca="false">IF(AND(E10352="Priority",ISNUMBER('Cost model'!N318)),'Cost model'!N318,'Cost model'!M318)</f>
        <v>14.5</v>
      </c>
      <c r="K10352" s="14" t="n">
        <f aca="false">J10352-H10352</f>
        <v>6.58</v>
      </c>
      <c r="L10352" s="14" t="n">
        <f aca="false">G10352-H10352</f>
        <v>4.58</v>
      </c>
    </row>
    <row r="10353" customFormat="false" ht="15" hidden="false" customHeight="false" outlineLevel="0" collapsed="false">
      <c r="A10353" s="2" t="s">
        <v>174</v>
      </c>
      <c r="B10353" s="2" t="s">
        <v>174</v>
      </c>
      <c r="C10353" s="2" t="s">
        <v>49</v>
      </c>
      <c r="D10353" s="2" t="s">
        <v>12</v>
      </c>
      <c r="E10353" s="2" t="s">
        <v>83</v>
      </c>
      <c r="F10353" s="2" t="s">
        <v>977</v>
      </c>
      <c r="G10353" s="14" t="n">
        <v>29.5</v>
      </c>
      <c r="H10353" s="14" t="n">
        <v>44</v>
      </c>
      <c r="I10353" s="14" t="n">
        <v>29.5</v>
      </c>
      <c r="J10353" s="23" t="n">
        <f aca="false">IF(AND(E10353="Priority",ISNUMBER('Cost model'!N172)),'Cost model'!N172,'Cost model'!M172)</f>
        <v>60</v>
      </c>
      <c r="K10353" s="14" t="n">
        <f aca="false">J10353-H10353</f>
        <v>16</v>
      </c>
      <c r="L10353" s="14" t="n">
        <f aca="false">G10353-H10353</f>
        <v>-14.5</v>
      </c>
    </row>
    <row r="10354" customFormat="false" ht="15" hidden="false" customHeight="false" outlineLevel="0" collapsed="false">
      <c r="A10354" s="2" t="s">
        <v>174</v>
      </c>
      <c r="B10354" s="2" t="s">
        <v>124</v>
      </c>
      <c r="C10354" s="2" t="s">
        <v>47</v>
      </c>
      <c r="D10354" s="2" t="s">
        <v>10</v>
      </c>
      <c r="E10354" s="2" t="s">
        <v>74</v>
      </c>
      <c r="F10354" s="2" t="s">
        <v>976</v>
      </c>
      <c r="G10354" s="14" t="n">
        <v>9.5</v>
      </c>
      <c r="H10354" s="14" t="n">
        <v>15.25</v>
      </c>
      <c r="I10354" s="14" t="n">
        <v>9.5</v>
      </c>
      <c r="J10354" s="23" t="n">
        <f aca="false">IF(AND(E10354="Priority",ISNUMBER('Cost model'!N107)),'Cost model'!N107,'Cost model'!M107)</f>
        <v>12.5</v>
      </c>
      <c r="K10354" s="14" t="n">
        <f aca="false">J10354-H10354</f>
        <v>-2.75</v>
      </c>
      <c r="L10354" s="14" t="n">
        <f aca="false">G10354-H10354</f>
        <v>-5.75</v>
      </c>
    </row>
    <row r="10355" customFormat="false" ht="15" hidden="false" customHeight="false" outlineLevel="0" collapsed="false">
      <c r="A10355" s="2" t="s">
        <v>174</v>
      </c>
      <c r="B10355" s="2" t="s">
        <v>221</v>
      </c>
      <c r="C10355" s="2" t="s">
        <v>47</v>
      </c>
      <c r="D10355" s="2" t="s">
        <v>10</v>
      </c>
      <c r="E10355" s="2" t="s">
        <v>74</v>
      </c>
      <c r="F10355" s="2" t="s">
        <v>976</v>
      </c>
      <c r="G10355" s="14" t="n">
        <v>9.5</v>
      </c>
      <c r="H10355" s="14" t="n">
        <v>11.66</v>
      </c>
      <c r="I10355" s="14" t="n">
        <v>19.5</v>
      </c>
      <c r="J10355" s="23" t="n">
        <f aca="false">IF(AND(E10355="Priority",ISNUMBER('Cost model'!N152)),'Cost model'!N152,'Cost model'!M152)</f>
        <v>13.5</v>
      </c>
      <c r="K10355" s="14" t="n">
        <f aca="false">J10355-H10355</f>
        <v>1.84</v>
      </c>
      <c r="L10355" s="14" t="n">
        <f aca="false">G10355-H10355</f>
        <v>-2.16</v>
      </c>
    </row>
    <row r="10356" customFormat="false" ht="15" hidden="false" customHeight="false" outlineLevel="0" collapsed="false">
      <c r="A10356" s="2" t="s">
        <v>205</v>
      </c>
      <c r="B10356" s="2" t="s">
        <v>205</v>
      </c>
      <c r="C10356" s="2" t="s">
        <v>48</v>
      </c>
      <c r="D10356" s="2" t="s">
        <v>10</v>
      </c>
      <c r="E10356" s="2" t="s">
        <v>74</v>
      </c>
      <c r="F10356" s="2" t="s">
        <v>977</v>
      </c>
      <c r="G10356" s="14" t="n">
        <v>14.5</v>
      </c>
      <c r="H10356" s="14" t="n">
        <v>11.58</v>
      </c>
      <c r="I10356" s="14" t="n">
        <v>12.5</v>
      </c>
      <c r="J10356" s="23" t="n">
        <f aca="false">IF(AND(E10356="Priority",ISNUMBER('Cost model'!N528)),'Cost model'!N528,'Cost model'!M528)</f>
        <v>13.5</v>
      </c>
      <c r="K10356" s="14" t="n">
        <f aca="false">J10356-H10356</f>
        <v>1.92</v>
      </c>
      <c r="L10356" s="14" t="n">
        <f aca="false">G10356-H10356</f>
        <v>2.92</v>
      </c>
    </row>
    <row r="10357" customFormat="false" ht="15" hidden="false" customHeight="false" outlineLevel="0" collapsed="false">
      <c r="A10357" s="2" t="s">
        <v>174</v>
      </c>
      <c r="B10357" s="2" t="s">
        <v>174</v>
      </c>
      <c r="C10357" s="2" t="s">
        <v>47</v>
      </c>
      <c r="D10357" s="2" t="s">
        <v>14</v>
      </c>
      <c r="E10357" s="2" t="s">
        <v>74</v>
      </c>
      <c r="F10357" s="2" t="s">
        <v>977</v>
      </c>
      <c r="G10357" s="14" t="n">
        <v>25</v>
      </c>
      <c r="H10357" s="14" t="n">
        <v>90.62</v>
      </c>
      <c r="I10357" s="14" t="n">
        <v>25</v>
      </c>
      <c r="J10357" s="23" t="n">
        <f aca="false">IF(AND(E10357="Priority",ISNUMBER('Cost model'!N176)),'Cost model'!N176,'Cost model'!M176)</f>
        <v>95</v>
      </c>
      <c r="K10357" s="14" t="n">
        <f aca="false">J10357-H10357</f>
        <v>4.38</v>
      </c>
      <c r="L10357" s="14" t="n">
        <f aca="false">G10357-H10357</f>
        <v>-65.62</v>
      </c>
    </row>
    <row r="10358" customFormat="false" ht="15" hidden="false" customHeight="false" outlineLevel="0" collapsed="false">
      <c r="A10358" s="2" t="s">
        <v>174</v>
      </c>
      <c r="B10358" s="2" t="s">
        <v>174</v>
      </c>
      <c r="C10358" s="2" t="s">
        <v>47</v>
      </c>
      <c r="D10358" s="2" t="s">
        <v>12</v>
      </c>
      <c r="E10358" s="2" t="s">
        <v>74</v>
      </c>
      <c r="F10358" s="2" t="s">
        <v>977</v>
      </c>
      <c r="G10358" s="14" t="n">
        <v>9.5</v>
      </c>
      <c r="H10358" s="14" t="n">
        <v>27.61</v>
      </c>
      <c r="I10358" s="14" t="n">
        <v>9.5</v>
      </c>
      <c r="J10358" s="23" t="n">
        <f aca="false">IF(AND(E10358="Priority",ISNUMBER('Cost model'!N170)),'Cost model'!N170,'Cost model'!M170)</f>
        <v>25.5</v>
      </c>
      <c r="K10358" s="14" t="n">
        <f aca="false">J10358-H10358</f>
        <v>-2.11</v>
      </c>
      <c r="L10358" s="14" t="n">
        <f aca="false">G10358-H10358</f>
        <v>-18.11</v>
      </c>
    </row>
    <row r="10359" customFormat="false" ht="15" hidden="false" customHeight="false" outlineLevel="0" collapsed="false">
      <c r="A10359" s="2" t="s">
        <v>142</v>
      </c>
      <c r="B10359" s="2" t="s">
        <v>142</v>
      </c>
      <c r="C10359" s="2" t="s">
        <v>49</v>
      </c>
      <c r="D10359" s="2" t="s">
        <v>10</v>
      </c>
      <c r="E10359" s="2" t="s">
        <v>74</v>
      </c>
      <c r="F10359" s="2" t="s">
        <v>977</v>
      </c>
      <c r="G10359" s="14" t="n">
        <v>17.5</v>
      </c>
      <c r="H10359" s="14" t="n">
        <v>25.42</v>
      </c>
      <c r="I10359" s="14" t="n">
        <v>17.5</v>
      </c>
      <c r="J10359" s="23" t="n">
        <f aca="false">IF(AND(E10359="Priority",ISNUMBER('Cost model'!N634)),'Cost model'!N634,'Cost model'!M634)</f>
        <v>15.5</v>
      </c>
      <c r="K10359" s="14" t="n">
        <f aca="false">J10359-H10359</f>
        <v>-9.92</v>
      </c>
      <c r="L10359" s="14" t="n">
        <f aca="false">G10359-H10359</f>
        <v>-7.92</v>
      </c>
    </row>
    <row r="10360" customFormat="false" ht="15" hidden="false" customHeight="false" outlineLevel="0" collapsed="false">
      <c r="A10360" s="2" t="s">
        <v>221</v>
      </c>
      <c r="B10360" s="2" t="s">
        <v>221</v>
      </c>
      <c r="C10360" s="2" t="s">
        <v>47</v>
      </c>
      <c r="D10360" s="2" t="s">
        <v>12</v>
      </c>
      <c r="E10360" s="2" t="s">
        <v>74</v>
      </c>
      <c r="F10360" s="2" t="s">
        <v>977</v>
      </c>
      <c r="G10360" s="14" t="n">
        <v>9.5</v>
      </c>
      <c r="H10360" s="14" t="n">
        <v>32.21</v>
      </c>
      <c r="I10360" s="14" t="n">
        <v>9.5</v>
      </c>
      <c r="J10360" s="23" t="n">
        <f aca="false">IF(AND(E10360="Priority",ISNUMBER('Cost model'!N740)),'Cost model'!N740,'Cost model'!M740)</f>
        <v>22.5</v>
      </c>
      <c r="K10360" s="14" t="n">
        <f aca="false">J10360-H10360</f>
        <v>-9.71</v>
      </c>
      <c r="L10360" s="14" t="n">
        <f aca="false">G10360-H10360</f>
        <v>-22.71</v>
      </c>
    </row>
    <row r="10361" customFormat="false" ht="15" hidden="false" customHeight="false" outlineLevel="0" collapsed="false">
      <c r="A10361" s="2" t="s">
        <v>221</v>
      </c>
      <c r="B10361" s="2" t="s">
        <v>124</v>
      </c>
      <c r="C10361" s="2" t="s">
        <v>47</v>
      </c>
      <c r="D10361" s="2" t="s">
        <v>10</v>
      </c>
      <c r="E10361" s="2" t="s">
        <v>74</v>
      </c>
      <c r="F10361" s="2" t="s">
        <v>976</v>
      </c>
      <c r="G10361" s="14" t="n">
        <v>9.5</v>
      </c>
      <c r="H10361" s="14" t="n">
        <v>20.92</v>
      </c>
      <c r="I10361" s="14" t="n">
        <v>19.5</v>
      </c>
      <c r="J10361" s="23" t="n">
        <f aca="false">IF(AND(E10361="Priority",ISNUMBER('Cost model'!N797)),'Cost model'!N797,'Cost model'!M797)</f>
        <v>14.5</v>
      </c>
      <c r="K10361" s="14" t="n">
        <f aca="false">J10361-H10361</f>
        <v>-6.42</v>
      </c>
      <c r="L10361" s="14" t="n">
        <f aca="false">G10361-H10361</f>
        <v>-11.42</v>
      </c>
    </row>
    <row r="10362" customFormat="false" ht="15" hidden="false" customHeight="false" outlineLevel="0" collapsed="false">
      <c r="A10362" s="2" t="s">
        <v>174</v>
      </c>
      <c r="B10362" s="2" t="s">
        <v>174</v>
      </c>
      <c r="C10362" s="2" t="s">
        <v>48</v>
      </c>
      <c r="D10362" s="2" t="s">
        <v>12</v>
      </c>
      <c r="E10362" s="2" t="s">
        <v>74</v>
      </c>
      <c r="F10362" s="2" t="s">
        <v>977</v>
      </c>
      <c r="G10362" s="14" t="n">
        <v>12.5</v>
      </c>
      <c r="H10362" s="14" t="n">
        <v>29.92</v>
      </c>
      <c r="I10362" s="14" t="n">
        <v>12.5</v>
      </c>
      <c r="J10362" s="23" t="n">
        <f aca="false">IF(AND(E10362="Priority",ISNUMBER('Cost model'!N171)),'Cost model'!N171,'Cost model'!M171)</f>
        <v>40</v>
      </c>
      <c r="K10362" s="14" t="n">
        <f aca="false">J10362-H10362</f>
        <v>10.08</v>
      </c>
      <c r="L10362" s="14" t="n">
        <f aca="false">G10362-H10362</f>
        <v>-17.42</v>
      </c>
    </row>
    <row r="10363" customFormat="false" ht="15" hidden="false" customHeight="false" outlineLevel="0" collapsed="false">
      <c r="A10363" s="2" t="s">
        <v>174</v>
      </c>
      <c r="B10363" s="2" t="s">
        <v>142</v>
      </c>
      <c r="C10363" s="2" t="s">
        <v>48</v>
      </c>
      <c r="D10363" s="2" t="s">
        <v>12</v>
      </c>
      <c r="E10363" s="2" t="s">
        <v>83</v>
      </c>
      <c r="F10363" s="2" t="s">
        <v>976</v>
      </c>
      <c r="G10363" s="14" t="n">
        <v>19.5</v>
      </c>
      <c r="H10363" s="14" t="n">
        <v>67.01</v>
      </c>
      <c r="I10363" s="14" t="n">
        <v>19.5</v>
      </c>
      <c r="J10363" s="23" t="n">
        <f aca="false">IF(AND(E10363="Priority",ISNUMBER('Cost model'!N126)),'Cost model'!N126,'Cost model'!M126)</f>
        <v>60</v>
      </c>
      <c r="K10363" s="14" t="n">
        <f aca="false">J10363-H10363</f>
        <v>-7.01000000000001</v>
      </c>
      <c r="L10363" s="14" t="n">
        <f aca="false">G10363-H10363</f>
        <v>-47.51</v>
      </c>
    </row>
    <row r="10364" customFormat="false" ht="15" hidden="false" customHeight="false" outlineLevel="0" collapsed="false">
      <c r="A10364" s="2" t="s">
        <v>174</v>
      </c>
      <c r="B10364" s="2" t="s">
        <v>124</v>
      </c>
      <c r="C10364" s="2" t="s">
        <v>49</v>
      </c>
      <c r="D10364" s="2" t="s">
        <v>10</v>
      </c>
      <c r="E10364" s="2" t="s">
        <v>74</v>
      </c>
      <c r="F10364" s="2" t="s">
        <v>976</v>
      </c>
      <c r="G10364" s="14" t="n">
        <v>17.5</v>
      </c>
      <c r="H10364" s="14" t="n">
        <v>11.43</v>
      </c>
      <c r="I10364" s="14" t="n">
        <v>17.5</v>
      </c>
      <c r="J10364" s="23" t="n">
        <f aca="false">IF(AND(E10364="Priority",ISNUMBER('Cost model'!N109)),'Cost model'!N109,'Cost model'!M109)</f>
        <v>18.5</v>
      </c>
      <c r="K10364" s="14" t="n">
        <f aca="false">J10364-H10364</f>
        <v>7.07</v>
      </c>
      <c r="L10364" s="14" t="n">
        <f aca="false">G10364-H10364</f>
        <v>6.07</v>
      </c>
    </row>
    <row r="10365" customFormat="false" ht="15" hidden="false" customHeight="false" outlineLevel="0" collapsed="false">
      <c r="A10365" s="2" t="s">
        <v>124</v>
      </c>
      <c r="B10365" s="2" t="s">
        <v>124</v>
      </c>
      <c r="C10365" s="2" t="s">
        <v>48</v>
      </c>
      <c r="D10365" s="2" t="s">
        <v>10</v>
      </c>
      <c r="E10365" s="2" t="s">
        <v>74</v>
      </c>
      <c r="F10365" s="2" t="s">
        <v>977</v>
      </c>
      <c r="G10365" s="14" t="n">
        <v>12.5</v>
      </c>
      <c r="H10365" s="14" t="n">
        <v>7.92</v>
      </c>
      <c r="I10365" s="14" t="n">
        <v>12.5</v>
      </c>
      <c r="J10365" s="23" t="n">
        <f aca="false">IF(AND(E10365="Priority",ISNUMBER('Cost model'!N318)),'Cost model'!N318,'Cost model'!M318)</f>
        <v>14.5</v>
      </c>
      <c r="K10365" s="14" t="n">
        <f aca="false">J10365-H10365</f>
        <v>6.58</v>
      </c>
      <c r="L10365" s="14" t="n">
        <f aca="false">G10365-H10365</f>
        <v>4.58</v>
      </c>
    </row>
    <row r="10366" customFormat="false" ht="15" hidden="false" customHeight="false" outlineLevel="0" collapsed="false">
      <c r="A10366" s="2" t="s">
        <v>221</v>
      </c>
      <c r="B10366" s="2" t="s">
        <v>158</v>
      </c>
      <c r="C10366" s="2" t="s">
        <v>49</v>
      </c>
      <c r="D10366" s="2" t="s">
        <v>12</v>
      </c>
      <c r="E10366" s="2" t="s">
        <v>74</v>
      </c>
      <c r="F10366" s="2" t="s">
        <v>976</v>
      </c>
      <c r="G10366" s="14" t="n">
        <v>29.5</v>
      </c>
      <c r="H10366" s="14" t="n">
        <v>75.48</v>
      </c>
      <c r="I10366" s="14" t="n">
        <v>19.5</v>
      </c>
      <c r="J10366" s="23" t="n">
        <f aca="false">IF(AND(E10366="Priority",ISNUMBER('Cost model'!N757)),'Cost model'!N757,'Cost model'!M757)</f>
        <v>65</v>
      </c>
      <c r="K10366" s="14" t="n">
        <f aca="false">J10366-H10366</f>
        <v>-10.48</v>
      </c>
      <c r="L10366" s="14" t="n">
        <f aca="false">G10366-H10366</f>
        <v>-45.98</v>
      </c>
    </row>
    <row r="10367" customFormat="false" ht="15" hidden="false" customHeight="false" outlineLevel="0" collapsed="false">
      <c r="A10367" s="2" t="s">
        <v>123</v>
      </c>
      <c r="B10367" s="2" t="s">
        <v>123</v>
      </c>
      <c r="C10367" s="2" t="s">
        <v>47</v>
      </c>
      <c r="D10367" s="2" t="s">
        <v>12</v>
      </c>
      <c r="E10367" s="2" t="s">
        <v>74</v>
      </c>
      <c r="F10367" s="2" t="s">
        <v>977</v>
      </c>
      <c r="G10367" s="14" t="n">
        <v>24.5</v>
      </c>
      <c r="H10367" s="14" t="n">
        <v>67.14</v>
      </c>
      <c r="I10367" s="14" t="n">
        <v>9.5</v>
      </c>
      <c r="J10367" s="23" t="n">
        <f aca="false">IF(AND(E10367="Priority",ISNUMBER('Cost model'!N65)),'Cost model'!N65,'Cost model'!M65)</f>
        <v>35</v>
      </c>
      <c r="K10367" s="14" t="n">
        <f aca="false">J10367-H10367</f>
        <v>-32.14</v>
      </c>
      <c r="L10367" s="14" t="n">
        <f aca="false">G10367-H10367</f>
        <v>-42.64</v>
      </c>
    </row>
    <row r="10368" customFormat="false" ht="15" hidden="false" customHeight="false" outlineLevel="0" collapsed="false">
      <c r="A10368" s="2" t="s">
        <v>142</v>
      </c>
      <c r="B10368" s="2" t="s">
        <v>142</v>
      </c>
      <c r="C10368" s="2" t="s">
        <v>48</v>
      </c>
      <c r="D10368" s="2" t="s">
        <v>15</v>
      </c>
      <c r="E10368" s="2" t="s">
        <v>74</v>
      </c>
      <c r="F10368" s="2" t="s">
        <v>977</v>
      </c>
      <c r="G10368" s="14" t="n">
        <v>85</v>
      </c>
      <c r="H10368" s="14" t="n">
        <v>52.61</v>
      </c>
      <c r="I10368" s="14" t="n">
        <v>85</v>
      </c>
      <c r="J10368" s="23" t="n">
        <f aca="false">IF(AND(E10368="Priority",ISNUMBER('Cost model'!N645)),'Cost model'!N645,'Cost model'!M645)</f>
        <v>135</v>
      </c>
      <c r="K10368" s="14" t="n">
        <f aca="false">J10368-H10368</f>
        <v>82.39</v>
      </c>
      <c r="L10368" s="14" t="n">
        <f aca="false">G10368-H10368</f>
        <v>32.39</v>
      </c>
    </row>
    <row r="10369" customFormat="false" ht="15" hidden="false" customHeight="false" outlineLevel="0" collapsed="false">
      <c r="A10369" s="2" t="s">
        <v>221</v>
      </c>
      <c r="B10369" s="2" t="s">
        <v>221</v>
      </c>
      <c r="C10369" s="2" t="s">
        <v>49</v>
      </c>
      <c r="D10369" s="2" t="s">
        <v>10</v>
      </c>
      <c r="E10369" s="2" t="s">
        <v>74</v>
      </c>
      <c r="F10369" s="2" t="s">
        <v>977</v>
      </c>
      <c r="G10369" s="14" t="n">
        <v>17.5</v>
      </c>
      <c r="H10369" s="14" t="n">
        <v>15.25</v>
      </c>
      <c r="I10369" s="14" t="n">
        <v>17.5</v>
      </c>
      <c r="J10369" s="23" t="n">
        <f aca="false">IF(AND(E10369="Priority",ISNUMBER('Cost model'!N739)),'Cost model'!N739,'Cost model'!M739)</f>
        <v>17.5</v>
      </c>
      <c r="K10369" s="14" t="n">
        <f aca="false">J10369-H10369</f>
        <v>2.25</v>
      </c>
      <c r="L10369" s="14" t="n">
        <f aca="false">G10369-H10369</f>
        <v>2.25</v>
      </c>
    </row>
    <row r="10370" customFormat="false" ht="15" hidden="false" customHeight="false" outlineLevel="0" collapsed="false">
      <c r="A10370" s="2" t="s">
        <v>174</v>
      </c>
      <c r="B10370" s="2" t="s">
        <v>174</v>
      </c>
      <c r="C10370" s="2" t="s">
        <v>47</v>
      </c>
      <c r="D10370" s="2" t="s">
        <v>13</v>
      </c>
      <c r="E10370" s="2" t="s">
        <v>74</v>
      </c>
      <c r="F10370" s="2" t="s">
        <v>977</v>
      </c>
      <c r="G10370" s="14" t="n">
        <v>19</v>
      </c>
      <c r="H10370" s="14" t="n">
        <v>89.06</v>
      </c>
      <c r="I10370" s="14" t="n">
        <v>19</v>
      </c>
      <c r="J10370" s="23" t="n">
        <f aca="false">IF(AND(E10370="Priority",ISNUMBER('Cost model'!N173)),'Cost model'!N173,'Cost model'!M173)</f>
        <v>60</v>
      </c>
      <c r="K10370" s="14" t="n">
        <f aca="false">J10370-H10370</f>
        <v>-29.06</v>
      </c>
      <c r="L10370" s="14" t="n">
        <f aca="false">G10370-H10370</f>
        <v>-70.06</v>
      </c>
    </row>
    <row r="10371" customFormat="false" ht="15" hidden="false" customHeight="false" outlineLevel="0" collapsed="false">
      <c r="A10371" s="2" t="s">
        <v>142</v>
      </c>
      <c r="B10371" s="2" t="s">
        <v>142</v>
      </c>
      <c r="C10371" s="2" t="s">
        <v>49</v>
      </c>
      <c r="D10371" s="2" t="s">
        <v>14</v>
      </c>
      <c r="E10371" s="2" t="s">
        <v>74</v>
      </c>
      <c r="F10371" s="2" t="s">
        <v>977</v>
      </c>
      <c r="G10371" s="14" t="n">
        <v>50</v>
      </c>
      <c r="H10371" s="14" t="n">
        <v>32.06</v>
      </c>
      <c r="I10371" s="14" t="n">
        <v>85</v>
      </c>
      <c r="J10371" s="23" t="n">
        <f aca="false">IF(AND(E10371="Priority",ISNUMBER('Cost model'!N643)),'Cost model'!N643,'Cost model'!M643)</f>
        <v>110</v>
      </c>
      <c r="K10371" s="14" t="n">
        <f aca="false">J10371-H10371</f>
        <v>77.94</v>
      </c>
      <c r="L10371" s="14" t="n">
        <f aca="false">G10371-H10371</f>
        <v>17.94</v>
      </c>
    </row>
    <row r="10372" customFormat="false" ht="15" hidden="false" customHeight="false" outlineLevel="0" collapsed="false">
      <c r="A10372" s="2" t="s">
        <v>221</v>
      </c>
      <c r="B10372" s="2" t="s">
        <v>221</v>
      </c>
      <c r="C10372" s="2" t="s">
        <v>47</v>
      </c>
      <c r="D10372" s="2" t="s">
        <v>10</v>
      </c>
      <c r="E10372" s="2" t="s">
        <v>83</v>
      </c>
      <c r="F10372" s="2" t="s">
        <v>977</v>
      </c>
      <c r="G10372" s="14" t="n">
        <v>14.5</v>
      </c>
      <c r="H10372" s="14" t="n">
        <v>14.1</v>
      </c>
      <c r="I10372" s="14" t="n">
        <v>14.5</v>
      </c>
      <c r="J10372" s="23" t="n">
        <f aca="false">IF(AND(E10372="Priority",ISNUMBER('Cost model'!N737)),'Cost model'!N737,'Cost model'!M737)</f>
        <v>13.5</v>
      </c>
      <c r="K10372" s="14" t="n">
        <f aca="false">J10372-H10372</f>
        <v>-0.6</v>
      </c>
      <c r="L10372" s="14" t="n">
        <f aca="false">G10372-H10372</f>
        <v>0.4</v>
      </c>
    </row>
    <row r="10373" customFormat="false" ht="15" hidden="false" customHeight="false" outlineLevel="0" collapsed="false">
      <c r="A10373" s="2" t="s">
        <v>142</v>
      </c>
      <c r="B10373" s="2" t="s">
        <v>142</v>
      </c>
      <c r="C10373" s="2" t="s">
        <v>47</v>
      </c>
      <c r="D10373" s="2" t="s">
        <v>10</v>
      </c>
      <c r="E10373" s="2" t="s">
        <v>83</v>
      </c>
      <c r="F10373" s="2" t="s">
        <v>977</v>
      </c>
      <c r="G10373" s="14" t="n">
        <v>14.5</v>
      </c>
      <c r="H10373" s="14" t="n">
        <v>21.19</v>
      </c>
      <c r="I10373" s="14" t="n">
        <v>14.5</v>
      </c>
      <c r="J10373" s="23" t="n">
        <f aca="false">IF(AND(E10373="Priority",ISNUMBER('Cost model'!N632)),'Cost model'!N632,'Cost model'!M632)</f>
        <v>14.5</v>
      </c>
      <c r="K10373" s="14" t="n">
        <f aca="false">J10373-H10373</f>
        <v>-6.69</v>
      </c>
      <c r="L10373" s="14" t="n">
        <f aca="false">G10373-H10373</f>
        <v>-6.69</v>
      </c>
    </row>
    <row r="10374" customFormat="false" ht="15" hidden="false" customHeight="false" outlineLevel="0" collapsed="false">
      <c r="A10374" s="2" t="s">
        <v>124</v>
      </c>
      <c r="B10374" s="2" t="s">
        <v>124</v>
      </c>
      <c r="C10374" s="2" t="s">
        <v>47</v>
      </c>
      <c r="D10374" s="2" t="s">
        <v>12</v>
      </c>
      <c r="E10374" s="2" t="s">
        <v>74</v>
      </c>
      <c r="F10374" s="2" t="s">
        <v>977</v>
      </c>
      <c r="G10374" s="14" t="n">
        <v>9.5</v>
      </c>
      <c r="H10374" s="14" t="n">
        <v>7.62</v>
      </c>
      <c r="I10374" s="14" t="n">
        <v>9.5</v>
      </c>
      <c r="J10374" s="23" t="n">
        <f aca="false">IF(AND(E10374="Priority",ISNUMBER('Cost model'!N320)),'Cost model'!N320,'Cost model'!M320)</f>
        <v>24.5</v>
      </c>
      <c r="K10374" s="14" t="n">
        <f aca="false">J10374-H10374</f>
        <v>16.88</v>
      </c>
      <c r="L10374" s="14" t="n">
        <f aca="false">G10374-H10374</f>
        <v>1.88</v>
      </c>
    </row>
    <row r="10375" customFormat="false" ht="15" hidden="false" customHeight="false" outlineLevel="0" collapsed="false">
      <c r="A10375" s="2" t="s">
        <v>142</v>
      </c>
      <c r="B10375" s="2" t="s">
        <v>142</v>
      </c>
      <c r="C10375" s="2" t="s">
        <v>47</v>
      </c>
      <c r="D10375" s="2" t="s">
        <v>12</v>
      </c>
      <c r="E10375" s="2" t="s">
        <v>74</v>
      </c>
      <c r="F10375" s="2" t="s">
        <v>977</v>
      </c>
      <c r="G10375" s="14" t="n">
        <v>9.5</v>
      </c>
      <c r="H10375" s="14" t="n">
        <v>25.42</v>
      </c>
      <c r="I10375" s="14" t="n">
        <v>9.5</v>
      </c>
      <c r="J10375" s="23" t="n">
        <f aca="false">IF(AND(E10375="Priority",ISNUMBER('Cost model'!N635)),'Cost model'!N635,'Cost model'!M635)</f>
        <v>30.5</v>
      </c>
      <c r="K10375" s="14" t="n">
        <f aca="false">J10375-H10375</f>
        <v>5.08</v>
      </c>
      <c r="L10375" s="14" t="n">
        <f aca="false">G10375-H10375</f>
        <v>-15.92</v>
      </c>
    </row>
    <row r="10376" customFormat="false" ht="15" hidden="false" customHeight="false" outlineLevel="0" collapsed="false">
      <c r="A10376" s="2" t="s">
        <v>221</v>
      </c>
      <c r="B10376" s="2" t="s">
        <v>221</v>
      </c>
      <c r="C10376" s="2" t="s">
        <v>49</v>
      </c>
      <c r="D10376" s="2" t="s">
        <v>12</v>
      </c>
      <c r="E10376" s="2" t="s">
        <v>74</v>
      </c>
      <c r="F10376" s="2" t="s">
        <v>977</v>
      </c>
      <c r="G10376" s="14" t="n">
        <v>19.5</v>
      </c>
      <c r="H10376" s="14" t="n">
        <v>58.88</v>
      </c>
      <c r="I10376" s="14" t="n">
        <v>19.5</v>
      </c>
      <c r="J10376" s="23" t="n">
        <f aca="false">IF(AND(E10376="Priority",ISNUMBER('Cost model'!N742)),'Cost model'!N742,'Cost model'!M742)</f>
        <v>60</v>
      </c>
      <c r="K10376" s="14" t="n">
        <f aca="false">J10376-H10376</f>
        <v>1.12</v>
      </c>
      <c r="L10376" s="14" t="n">
        <f aca="false">G10376-H10376</f>
        <v>-39.38</v>
      </c>
    </row>
    <row r="10377" customFormat="false" ht="15" hidden="false" customHeight="false" outlineLevel="0" collapsed="false">
      <c r="A10377" s="2" t="s">
        <v>158</v>
      </c>
      <c r="B10377" s="2" t="s">
        <v>142</v>
      </c>
      <c r="C10377" s="2" t="s">
        <v>47</v>
      </c>
      <c r="D10377" s="2" t="s">
        <v>13</v>
      </c>
      <c r="E10377" s="2" t="s">
        <v>74</v>
      </c>
      <c r="F10377" s="2" t="s">
        <v>976</v>
      </c>
      <c r="G10377" s="14" t="n">
        <v>45</v>
      </c>
      <c r="H10377" s="14" t="n">
        <v>51.18</v>
      </c>
      <c r="I10377" s="14" t="n">
        <v>24.5</v>
      </c>
      <c r="J10377" s="23" t="n">
        <f aca="false">IF(AND(E10377="Priority",ISNUMBER('Cost model'!N443)),'Cost model'!N443,'Cost model'!M443)</f>
        <v>70</v>
      </c>
      <c r="K10377" s="14" t="n">
        <f aca="false">J10377-H10377</f>
        <v>18.82</v>
      </c>
      <c r="L10377" s="14" t="n">
        <f aca="false">G10377-H10377</f>
        <v>-6.18</v>
      </c>
    </row>
    <row r="10378" customFormat="false" ht="15" hidden="false" customHeight="false" outlineLevel="0" collapsed="false">
      <c r="A10378" s="2" t="s">
        <v>221</v>
      </c>
      <c r="B10378" s="2" t="s">
        <v>221</v>
      </c>
      <c r="C10378" s="2" t="s">
        <v>47</v>
      </c>
      <c r="D10378" s="2" t="s">
        <v>10</v>
      </c>
      <c r="E10378" s="2" t="s">
        <v>74</v>
      </c>
      <c r="F10378" s="2" t="s">
        <v>977</v>
      </c>
      <c r="G10378" s="14" t="n">
        <v>9.5</v>
      </c>
      <c r="H10378" s="14" t="n">
        <v>6.91</v>
      </c>
      <c r="I10378" s="14" t="n">
        <v>9.5</v>
      </c>
      <c r="J10378" s="23" t="n">
        <f aca="false">IF(AND(E10378="Priority",ISNUMBER('Cost model'!N737)),'Cost model'!N737,'Cost model'!M737)</f>
        <v>8.5</v>
      </c>
      <c r="K10378" s="14" t="n">
        <f aca="false">J10378-H10378</f>
        <v>1.59</v>
      </c>
      <c r="L10378" s="14" t="n">
        <f aca="false">G10378-H10378</f>
        <v>2.59</v>
      </c>
    </row>
    <row r="10379" customFormat="false" ht="15" hidden="false" customHeight="false" outlineLevel="0" collapsed="false">
      <c r="A10379" s="2" t="s">
        <v>221</v>
      </c>
      <c r="B10379" s="2" t="s">
        <v>158</v>
      </c>
      <c r="C10379" s="2" t="s">
        <v>47</v>
      </c>
      <c r="D10379" s="2" t="s">
        <v>10</v>
      </c>
      <c r="E10379" s="2" t="s">
        <v>74</v>
      </c>
      <c r="F10379" s="2" t="s">
        <v>976</v>
      </c>
      <c r="G10379" s="14" t="n">
        <v>9.5</v>
      </c>
      <c r="H10379" s="14" t="n">
        <v>8.04</v>
      </c>
      <c r="I10379" s="14" t="n">
        <v>14.5</v>
      </c>
      <c r="J10379" s="23" t="n">
        <f aca="false">IF(AND(E10379="Priority",ISNUMBER('Cost model'!N752)),'Cost model'!N752,'Cost model'!M752)</f>
        <v>12.5</v>
      </c>
      <c r="K10379" s="14" t="n">
        <f aca="false">J10379-H10379</f>
        <v>4.46</v>
      </c>
      <c r="L10379" s="14" t="n">
        <f aca="false">G10379-H10379</f>
        <v>1.46</v>
      </c>
    </row>
    <row r="10380" customFormat="false" ht="15" hidden="false" customHeight="false" outlineLevel="0" collapsed="false">
      <c r="A10380" s="2" t="s">
        <v>124</v>
      </c>
      <c r="B10380" s="2" t="s">
        <v>124</v>
      </c>
      <c r="C10380" s="2" t="s">
        <v>48</v>
      </c>
      <c r="D10380" s="2" t="s">
        <v>12</v>
      </c>
      <c r="E10380" s="2" t="s">
        <v>74</v>
      </c>
      <c r="F10380" s="2" t="s">
        <v>977</v>
      </c>
      <c r="G10380" s="14" t="n">
        <v>12.5</v>
      </c>
      <c r="H10380" s="14" t="n">
        <v>76.98</v>
      </c>
      <c r="I10380" s="14" t="n">
        <v>12.5</v>
      </c>
      <c r="J10380" s="23" t="n">
        <f aca="false">IF(AND(E10380="Priority",ISNUMBER('Cost model'!N321)),'Cost model'!N321,'Cost model'!M321)</f>
        <v>40</v>
      </c>
      <c r="K10380" s="14" t="n">
        <f aca="false">J10380-H10380</f>
        <v>-36.98</v>
      </c>
      <c r="L10380" s="14" t="n">
        <f aca="false">G10380-H10380</f>
        <v>-64.48</v>
      </c>
    </row>
    <row r="10381" customFormat="false" ht="15" hidden="false" customHeight="false" outlineLevel="0" collapsed="false">
      <c r="A10381" s="2" t="s">
        <v>142</v>
      </c>
      <c r="B10381" s="2" t="s">
        <v>174</v>
      </c>
      <c r="C10381" s="2" t="s">
        <v>47</v>
      </c>
      <c r="D10381" s="2" t="s">
        <v>13</v>
      </c>
      <c r="E10381" s="2" t="s">
        <v>74</v>
      </c>
      <c r="F10381" s="2" t="s">
        <v>976</v>
      </c>
      <c r="G10381" s="14" t="n">
        <v>19</v>
      </c>
      <c r="H10381" s="14" t="n">
        <v>88.56</v>
      </c>
      <c r="I10381" s="14" t="n">
        <v>24.5</v>
      </c>
      <c r="J10381" s="23" t="n">
        <f aca="false">IF(AND(E10381="Priority",ISNUMBER('Cost model'!N698)),'Cost model'!N698,'Cost model'!M698)</f>
        <v>70</v>
      </c>
      <c r="K10381" s="14" t="n">
        <f aca="false">J10381-H10381</f>
        <v>-18.56</v>
      </c>
      <c r="L10381" s="14" t="n">
        <f aca="false">G10381-H10381</f>
        <v>-69.56</v>
      </c>
    </row>
    <row r="10382" customFormat="false" ht="15" hidden="false" customHeight="false" outlineLevel="0" collapsed="false">
      <c r="A10382" s="2" t="s">
        <v>221</v>
      </c>
      <c r="B10382" s="2" t="s">
        <v>221</v>
      </c>
      <c r="C10382" s="2" t="s">
        <v>49</v>
      </c>
      <c r="D10382" s="2" t="s">
        <v>10</v>
      </c>
      <c r="E10382" s="2" t="s">
        <v>74</v>
      </c>
      <c r="F10382" s="2" t="s">
        <v>977</v>
      </c>
      <c r="G10382" s="14" t="n">
        <v>17.5</v>
      </c>
      <c r="H10382" s="14" t="n">
        <v>14.97</v>
      </c>
      <c r="I10382" s="14" t="n">
        <v>17.5</v>
      </c>
      <c r="J10382" s="23" t="n">
        <f aca="false">IF(AND(E10382="Priority",ISNUMBER('Cost model'!N739)),'Cost model'!N739,'Cost model'!M739)</f>
        <v>17.5</v>
      </c>
      <c r="K10382" s="14" t="n">
        <f aca="false">J10382-H10382</f>
        <v>2.53</v>
      </c>
      <c r="L10382" s="14" t="n">
        <f aca="false">G10382-H10382</f>
        <v>2.53</v>
      </c>
    </row>
    <row r="10383" customFormat="false" ht="15" hidden="false" customHeight="false" outlineLevel="0" collapsed="false">
      <c r="A10383" s="2" t="s">
        <v>174</v>
      </c>
      <c r="B10383" s="2" t="s">
        <v>174</v>
      </c>
      <c r="C10383" s="2" t="s">
        <v>47</v>
      </c>
      <c r="D10383" s="2" t="s">
        <v>10</v>
      </c>
      <c r="E10383" s="2" t="s">
        <v>74</v>
      </c>
      <c r="F10383" s="2" t="s">
        <v>977</v>
      </c>
      <c r="G10383" s="14" t="n">
        <v>9.5</v>
      </c>
      <c r="H10383" s="14" t="n">
        <v>8.04</v>
      </c>
      <c r="I10383" s="14" t="n">
        <v>9.5</v>
      </c>
      <c r="J10383" s="23" t="n">
        <f aca="false">IF(AND(E10383="Priority",ISNUMBER('Cost model'!N167)),'Cost model'!N167,'Cost model'!M167)</f>
        <v>8.5</v>
      </c>
      <c r="K10383" s="14" t="n">
        <f aca="false">J10383-H10383</f>
        <v>0.460000000000001</v>
      </c>
      <c r="L10383" s="14" t="n">
        <f aca="false">G10383-H10383</f>
        <v>1.46</v>
      </c>
    </row>
    <row r="10384" customFormat="false" ht="15" hidden="false" customHeight="false" outlineLevel="0" collapsed="false">
      <c r="A10384" s="2" t="s">
        <v>174</v>
      </c>
      <c r="B10384" s="2" t="s">
        <v>174</v>
      </c>
      <c r="C10384" s="2" t="s">
        <v>47</v>
      </c>
      <c r="D10384" s="2" t="s">
        <v>12</v>
      </c>
      <c r="E10384" s="2" t="s">
        <v>74</v>
      </c>
      <c r="F10384" s="2" t="s">
        <v>977</v>
      </c>
      <c r="G10384" s="14" t="n">
        <v>9.5</v>
      </c>
      <c r="H10384" s="14" t="n">
        <v>41.92</v>
      </c>
      <c r="I10384" s="14" t="n">
        <v>9.5</v>
      </c>
      <c r="J10384" s="23" t="n">
        <f aca="false">IF(AND(E10384="Priority",ISNUMBER('Cost model'!N170)),'Cost model'!N170,'Cost model'!M170)</f>
        <v>25.5</v>
      </c>
      <c r="K10384" s="14" t="n">
        <f aca="false">J10384-H10384</f>
        <v>-16.42</v>
      </c>
      <c r="L10384" s="14" t="n">
        <f aca="false">G10384-H10384</f>
        <v>-32.42</v>
      </c>
    </row>
    <row r="10385" customFormat="false" ht="15" hidden="false" customHeight="false" outlineLevel="0" collapsed="false">
      <c r="A10385" s="2" t="s">
        <v>158</v>
      </c>
      <c r="B10385" s="2" t="s">
        <v>158</v>
      </c>
      <c r="C10385" s="2" t="s">
        <v>49</v>
      </c>
      <c r="D10385" s="2" t="s">
        <v>10</v>
      </c>
      <c r="E10385" s="2" t="s">
        <v>74</v>
      </c>
      <c r="F10385" s="2" t="s">
        <v>977</v>
      </c>
      <c r="G10385" s="14" t="n">
        <v>17.5</v>
      </c>
      <c r="H10385" s="14" t="n">
        <v>14.09</v>
      </c>
      <c r="I10385" s="14" t="n">
        <v>17.5</v>
      </c>
      <c r="J10385" s="23" t="n">
        <f aca="false">IF(AND(E10385="Priority",ISNUMBER('Cost model'!N424)),'Cost model'!N424,'Cost model'!M424)</f>
        <v>16.5</v>
      </c>
      <c r="K10385" s="14" t="n">
        <f aca="false">J10385-H10385</f>
        <v>2.41</v>
      </c>
      <c r="L10385" s="14" t="n">
        <f aca="false">G10385-H10385</f>
        <v>3.41</v>
      </c>
    </row>
    <row r="10386" customFormat="false" ht="15" hidden="false" customHeight="false" outlineLevel="0" collapsed="false">
      <c r="A10386" s="2" t="s">
        <v>142</v>
      </c>
      <c r="B10386" s="2" t="s">
        <v>124</v>
      </c>
      <c r="C10386" s="2" t="s">
        <v>47</v>
      </c>
      <c r="D10386" s="2" t="s">
        <v>10</v>
      </c>
      <c r="E10386" s="2" t="s">
        <v>74</v>
      </c>
      <c r="F10386" s="2" t="s">
        <v>976</v>
      </c>
      <c r="G10386" s="14" t="n">
        <v>9.5</v>
      </c>
      <c r="H10386" s="14" t="n">
        <v>8.06</v>
      </c>
      <c r="I10386" s="14" t="n">
        <v>14.5</v>
      </c>
      <c r="J10386" s="23" t="n">
        <f aca="false">IF(AND(E10386="Priority",ISNUMBER('Cost model'!N662)),'Cost model'!N662,'Cost model'!M662)</f>
        <v>13.5</v>
      </c>
      <c r="K10386" s="14" t="n">
        <f aca="false">J10386-H10386</f>
        <v>5.44</v>
      </c>
      <c r="L10386" s="14" t="n">
        <f aca="false">G10386-H10386</f>
        <v>1.44</v>
      </c>
    </row>
    <row r="10387" customFormat="false" ht="15" hidden="false" customHeight="false" outlineLevel="0" collapsed="false">
      <c r="A10387" s="2" t="s">
        <v>174</v>
      </c>
      <c r="B10387" s="2" t="s">
        <v>174</v>
      </c>
      <c r="C10387" s="2" t="s">
        <v>48</v>
      </c>
      <c r="D10387" s="2" t="s">
        <v>10</v>
      </c>
      <c r="E10387" s="2" t="s">
        <v>83</v>
      </c>
      <c r="F10387" s="2" t="s">
        <v>977</v>
      </c>
      <c r="G10387" s="14" t="n">
        <v>17.5</v>
      </c>
      <c r="H10387" s="14" t="n">
        <v>8.9</v>
      </c>
      <c r="I10387" s="14" t="n">
        <v>17.5</v>
      </c>
      <c r="J10387" s="23" t="n">
        <f aca="false">IF(AND(E10387="Priority",ISNUMBER('Cost model'!N168)),'Cost model'!N168,'Cost model'!M168)</f>
        <v>18.5</v>
      </c>
      <c r="K10387" s="14" t="n">
        <f aca="false">J10387-H10387</f>
        <v>9.6</v>
      </c>
      <c r="L10387" s="14" t="n">
        <f aca="false">G10387-H10387</f>
        <v>8.6</v>
      </c>
    </row>
    <row r="10388" customFormat="false" ht="15" hidden="false" customHeight="false" outlineLevel="0" collapsed="false">
      <c r="A10388" s="2" t="s">
        <v>174</v>
      </c>
      <c r="B10388" s="2" t="s">
        <v>174</v>
      </c>
      <c r="C10388" s="2" t="s">
        <v>48</v>
      </c>
      <c r="D10388" s="2" t="s">
        <v>10</v>
      </c>
      <c r="E10388" s="2" t="s">
        <v>74</v>
      </c>
      <c r="F10388" s="2" t="s">
        <v>977</v>
      </c>
      <c r="G10388" s="14" t="n">
        <v>12.5</v>
      </c>
      <c r="H10388" s="14" t="n">
        <v>11.1</v>
      </c>
      <c r="I10388" s="14" t="n">
        <v>12.5</v>
      </c>
      <c r="J10388" s="23" t="n">
        <f aca="false">IF(AND(E10388="Priority",ISNUMBER('Cost model'!N168)),'Cost model'!N168,'Cost model'!M168)</f>
        <v>13.5</v>
      </c>
      <c r="K10388" s="14" t="n">
        <f aca="false">J10388-H10388</f>
        <v>2.4</v>
      </c>
      <c r="L10388" s="14" t="n">
        <f aca="false">G10388-H10388</f>
        <v>1.4</v>
      </c>
    </row>
    <row r="10389" customFormat="false" ht="15" hidden="false" customHeight="false" outlineLevel="0" collapsed="false">
      <c r="A10389" s="2" t="s">
        <v>124</v>
      </c>
      <c r="B10389" s="2" t="s">
        <v>124</v>
      </c>
      <c r="C10389" s="2" t="s">
        <v>47</v>
      </c>
      <c r="D10389" s="2" t="s">
        <v>12</v>
      </c>
      <c r="E10389" s="2" t="s">
        <v>74</v>
      </c>
      <c r="F10389" s="2" t="s">
        <v>977</v>
      </c>
      <c r="G10389" s="14" t="n">
        <v>9.5</v>
      </c>
      <c r="H10389" s="14" t="n">
        <v>25.22</v>
      </c>
      <c r="I10389" s="14" t="n">
        <v>9.5</v>
      </c>
      <c r="J10389" s="23" t="n">
        <f aca="false">IF(AND(E10389="Priority",ISNUMBER('Cost model'!N320)),'Cost model'!N320,'Cost model'!M320)</f>
        <v>24.5</v>
      </c>
      <c r="K10389" s="14" t="n">
        <f aca="false">J10389-H10389</f>
        <v>-0.719999999999999</v>
      </c>
      <c r="L10389" s="14" t="n">
        <f aca="false">G10389-H10389</f>
        <v>-15.72</v>
      </c>
    </row>
    <row r="10390" customFormat="false" ht="15" hidden="false" customHeight="false" outlineLevel="0" collapsed="false">
      <c r="A10390" s="2" t="s">
        <v>221</v>
      </c>
      <c r="B10390" s="2" t="s">
        <v>221</v>
      </c>
      <c r="C10390" s="2" t="s">
        <v>49</v>
      </c>
      <c r="D10390" s="2" t="s">
        <v>12</v>
      </c>
      <c r="E10390" s="2" t="s">
        <v>74</v>
      </c>
      <c r="F10390" s="2" t="s">
        <v>977</v>
      </c>
      <c r="G10390" s="14" t="n">
        <v>19.5</v>
      </c>
      <c r="H10390" s="14" t="n">
        <v>68.37</v>
      </c>
      <c r="I10390" s="14" t="n">
        <v>19.5</v>
      </c>
      <c r="J10390" s="23" t="n">
        <f aca="false">IF(AND(E10390="Priority",ISNUMBER('Cost model'!N742)),'Cost model'!N742,'Cost model'!M742)</f>
        <v>60</v>
      </c>
      <c r="K10390" s="14" t="n">
        <f aca="false">J10390-H10390</f>
        <v>-8.37000000000001</v>
      </c>
      <c r="L10390" s="14" t="n">
        <f aca="false">G10390-H10390</f>
        <v>-48.87</v>
      </c>
    </row>
    <row r="10391" customFormat="false" ht="15" hidden="false" customHeight="false" outlineLevel="0" collapsed="false">
      <c r="A10391" s="2" t="s">
        <v>142</v>
      </c>
      <c r="B10391" s="2" t="s">
        <v>124</v>
      </c>
      <c r="C10391" s="2" t="s">
        <v>47</v>
      </c>
      <c r="D10391" s="2" t="s">
        <v>13</v>
      </c>
      <c r="E10391" s="2" t="s">
        <v>74</v>
      </c>
      <c r="F10391" s="2" t="s">
        <v>976</v>
      </c>
      <c r="G10391" s="14" t="n">
        <v>19</v>
      </c>
      <c r="H10391" s="14" t="n">
        <v>75.39</v>
      </c>
      <c r="I10391" s="14" t="n">
        <v>24.5</v>
      </c>
      <c r="J10391" s="23" t="n">
        <f aca="false">IF(AND(E10391="Priority",ISNUMBER('Cost model'!N668)),'Cost model'!N668,'Cost model'!M668)</f>
        <v>75</v>
      </c>
      <c r="K10391" s="14" t="n">
        <f aca="false">J10391-H10391</f>
        <v>-0.390000000000001</v>
      </c>
      <c r="L10391" s="14" t="n">
        <f aca="false">G10391-H10391</f>
        <v>-56.39</v>
      </c>
    </row>
    <row r="10392" customFormat="false" ht="15" hidden="false" customHeight="false" outlineLevel="0" collapsed="false">
      <c r="A10392" s="2" t="s">
        <v>124</v>
      </c>
      <c r="B10392" s="2" t="s">
        <v>124</v>
      </c>
      <c r="C10392" s="2" t="s">
        <v>49</v>
      </c>
      <c r="D10392" s="2" t="s">
        <v>10</v>
      </c>
      <c r="E10392" s="2" t="s">
        <v>74</v>
      </c>
      <c r="F10392" s="2" t="s">
        <v>977</v>
      </c>
      <c r="G10392" s="14" t="n">
        <v>17.5</v>
      </c>
      <c r="H10392" s="14" t="n">
        <v>13.64</v>
      </c>
      <c r="I10392" s="14" t="n">
        <v>17.5</v>
      </c>
      <c r="J10392" s="23" t="n">
        <f aca="false">IF(AND(E10392="Priority",ISNUMBER('Cost model'!N319)),'Cost model'!N319,'Cost model'!M319)</f>
        <v>16.5</v>
      </c>
      <c r="K10392" s="14" t="n">
        <f aca="false">J10392-H10392</f>
        <v>2.86</v>
      </c>
      <c r="L10392" s="14" t="n">
        <f aca="false">G10392-H10392</f>
        <v>3.86</v>
      </c>
    </row>
    <row r="10393" customFormat="false" ht="15" hidden="false" customHeight="false" outlineLevel="0" collapsed="false">
      <c r="A10393" s="2" t="s">
        <v>221</v>
      </c>
      <c r="B10393" s="2" t="s">
        <v>142</v>
      </c>
      <c r="C10393" s="2" t="s">
        <v>47</v>
      </c>
      <c r="D10393" s="2" t="s">
        <v>13</v>
      </c>
      <c r="E10393" s="2" t="s">
        <v>74</v>
      </c>
      <c r="F10393" s="2" t="s">
        <v>976</v>
      </c>
      <c r="G10393" s="14" t="n">
        <v>19.5</v>
      </c>
      <c r="H10393" s="14" t="n">
        <v>99.08</v>
      </c>
      <c r="I10393" s="14" t="n">
        <v>45</v>
      </c>
      <c r="J10393" s="23" t="n">
        <f aca="false">IF(AND(E10393="Priority",ISNUMBER('Cost model'!N773)),'Cost model'!N773,'Cost model'!M773)</f>
        <v>95</v>
      </c>
      <c r="K10393" s="14" t="n">
        <f aca="false">J10393-H10393</f>
        <v>-4.08</v>
      </c>
      <c r="L10393" s="14" t="n">
        <f aca="false">G10393-H10393</f>
        <v>-79.58</v>
      </c>
    </row>
    <row r="10394" customFormat="false" ht="15" hidden="false" customHeight="false" outlineLevel="0" collapsed="false">
      <c r="A10394" s="2" t="s">
        <v>142</v>
      </c>
      <c r="B10394" s="2" t="s">
        <v>142</v>
      </c>
      <c r="C10394" s="2" t="s">
        <v>47</v>
      </c>
      <c r="D10394" s="2" t="s">
        <v>14</v>
      </c>
      <c r="E10394" s="2" t="s">
        <v>74</v>
      </c>
      <c r="F10394" s="2" t="s">
        <v>977</v>
      </c>
      <c r="G10394" s="14" t="n">
        <v>25</v>
      </c>
      <c r="H10394" s="14" t="n">
        <v>34.3</v>
      </c>
      <c r="I10394" s="14" t="n">
        <v>25</v>
      </c>
      <c r="J10394" s="23" t="n">
        <f aca="false">IF(AND(E10394="Priority",ISNUMBER('Cost model'!N641)),'Cost model'!N641,'Cost model'!M641)</f>
        <v>75</v>
      </c>
      <c r="K10394" s="14" t="n">
        <f aca="false">J10394-H10394</f>
        <v>40.7</v>
      </c>
      <c r="L10394" s="14" t="n">
        <f aca="false">G10394-H10394</f>
        <v>-9.3</v>
      </c>
    </row>
    <row r="10395" customFormat="false" ht="15" hidden="false" customHeight="false" outlineLevel="0" collapsed="false">
      <c r="A10395" s="2" t="s">
        <v>221</v>
      </c>
      <c r="B10395" s="2" t="s">
        <v>158</v>
      </c>
      <c r="C10395" s="2" t="s">
        <v>49</v>
      </c>
      <c r="D10395" s="2" t="s">
        <v>10</v>
      </c>
      <c r="E10395" s="2" t="s">
        <v>74</v>
      </c>
      <c r="F10395" s="2" t="s">
        <v>976</v>
      </c>
      <c r="G10395" s="14" t="n">
        <v>17.5</v>
      </c>
      <c r="H10395" s="14" t="n">
        <v>15.07</v>
      </c>
      <c r="I10395" s="14" t="n">
        <v>17.5</v>
      </c>
      <c r="J10395" s="23" t="n">
        <f aca="false">IF(AND(E10395="Priority",ISNUMBER('Cost model'!N754)),'Cost model'!N754,'Cost model'!M754)</f>
        <v>23.5</v>
      </c>
      <c r="K10395" s="14" t="n">
        <f aca="false">J10395-H10395</f>
        <v>8.43</v>
      </c>
      <c r="L10395" s="14" t="n">
        <f aca="false">G10395-H10395</f>
        <v>2.43</v>
      </c>
    </row>
    <row r="10396" customFormat="false" ht="15" hidden="false" customHeight="false" outlineLevel="0" collapsed="false">
      <c r="A10396" s="2" t="s">
        <v>124</v>
      </c>
      <c r="B10396" s="2" t="s">
        <v>124</v>
      </c>
      <c r="C10396" s="2" t="s">
        <v>47</v>
      </c>
      <c r="D10396" s="2" t="s">
        <v>10</v>
      </c>
      <c r="E10396" s="2" t="s">
        <v>74</v>
      </c>
      <c r="F10396" s="2" t="s">
        <v>977</v>
      </c>
      <c r="G10396" s="14" t="n">
        <v>9.5</v>
      </c>
      <c r="H10396" s="14" t="n">
        <v>7.48</v>
      </c>
      <c r="I10396" s="14" t="n">
        <v>9.5</v>
      </c>
      <c r="J10396" s="23" t="n">
        <f aca="false">IF(AND(E10396="Priority",ISNUMBER('Cost model'!N317)),'Cost model'!N317,'Cost model'!M317)</f>
        <v>10.5</v>
      </c>
      <c r="K10396" s="14" t="n">
        <f aca="false">J10396-H10396</f>
        <v>3.02</v>
      </c>
      <c r="L10396" s="14" t="n">
        <f aca="false">G10396-H10396</f>
        <v>2.02</v>
      </c>
    </row>
    <row r="10397" customFormat="false" ht="15" hidden="false" customHeight="false" outlineLevel="0" collapsed="false">
      <c r="A10397" s="2" t="s">
        <v>124</v>
      </c>
      <c r="B10397" s="2" t="s">
        <v>124</v>
      </c>
      <c r="C10397" s="2" t="s">
        <v>47</v>
      </c>
      <c r="D10397" s="2" t="s">
        <v>10</v>
      </c>
      <c r="E10397" s="2" t="s">
        <v>74</v>
      </c>
      <c r="F10397" s="2" t="s">
        <v>977</v>
      </c>
      <c r="G10397" s="14" t="n">
        <v>9.5</v>
      </c>
      <c r="H10397" s="14" t="n">
        <v>6.11</v>
      </c>
      <c r="I10397" s="14" t="n">
        <v>9.5</v>
      </c>
      <c r="J10397" s="23" t="n">
        <f aca="false">IF(AND(E10397="Priority",ISNUMBER('Cost model'!N317)),'Cost model'!N317,'Cost model'!M317)</f>
        <v>10.5</v>
      </c>
      <c r="K10397" s="14" t="n">
        <f aca="false">J10397-H10397</f>
        <v>4.39</v>
      </c>
      <c r="L10397" s="14" t="n">
        <f aca="false">G10397-H10397</f>
        <v>3.39</v>
      </c>
    </row>
    <row r="10398" customFormat="false" ht="15" hidden="false" customHeight="false" outlineLevel="0" collapsed="false">
      <c r="A10398" s="2" t="s">
        <v>174</v>
      </c>
      <c r="B10398" s="2" t="s">
        <v>174</v>
      </c>
      <c r="C10398" s="2" t="s">
        <v>48</v>
      </c>
      <c r="D10398" s="2" t="s">
        <v>10</v>
      </c>
      <c r="E10398" s="2" t="s">
        <v>74</v>
      </c>
      <c r="F10398" s="2" t="s">
        <v>977</v>
      </c>
      <c r="G10398" s="14" t="n">
        <v>12.5</v>
      </c>
      <c r="H10398" s="14" t="n">
        <v>8.9</v>
      </c>
      <c r="I10398" s="14" t="n">
        <v>12.5</v>
      </c>
      <c r="J10398" s="23" t="n">
        <f aca="false">IF(AND(E10398="Priority",ISNUMBER('Cost model'!N168)),'Cost model'!N168,'Cost model'!M168)</f>
        <v>13.5</v>
      </c>
      <c r="K10398" s="14" t="n">
        <f aca="false">J10398-H10398</f>
        <v>4.6</v>
      </c>
      <c r="L10398" s="14" t="n">
        <f aca="false">G10398-H10398</f>
        <v>3.6</v>
      </c>
    </row>
    <row r="10399" customFormat="false" ht="15" hidden="false" customHeight="false" outlineLevel="0" collapsed="false">
      <c r="A10399" s="2" t="s">
        <v>174</v>
      </c>
      <c r="B10399" s="2" t="s">
        <v>142</v>
      </c>
      <c r="C10399" s="2" t="s">
        <v>48</v>
      </c>
      <c r="D10399" s="2" t="s">
        <v>12</v>
      </c>
      <c r="E10399" s="2" t="s">
        <v>83</v>
      </c>
      <c r="F10399" s="2" t="s">
        <v>976</v>
      </c>
      <c r="G10399" s="14" t="n">
        <v>19.5</v>
      </c>
      <c r="H10399" s="14" t="n">
        <v>17.73</v>
      </c>
      <c r="I10399" s="14" t="n">
        <v>19.5</v>
      </c>
      <c r="J10399" s="23" t="n">
        <f aca="false">IF(AND(E10399="Priority",ISNUMBER('Cost model'!N126)),'Cost model'!N126,'Cost model'!M126)</f>
        <v>60</v>
      </c>
      <c r="K10399" s="14" t="n">
        <f aca="false">J10399-H10399</f>
        <v>42.27</v>
      </c>
      <c r="L10399" s="14" t="n">
        <f aca="false">G10399-H10399</f>
        <v>1.77</v>
      </c>
    </row>
    <row r="10400" customFormat="false" ht="15" hidden="false" customHeight="false" outlineLevel="0" collapsed="false">
      <c r="A10400" s="2" t="s">
        <v>158</v>
      </c>
      <c r="B10400" s="2" t="s">
        <v>158</v>
      </c>
      <c r="C10400" s="2" t="s">
        <v>49</v>
      </c>
      <c r="D10400" s="2" t="s">
        <v>10</v>
      </c>
      <c r="E10400" s="2" t="s">
        <v>74</v>
      </c>
      <c r="F10400" s="2" t="s">
        <v>977</v>
      </c>
      <c r="G10400" s="14" t="n">
        <v>19.5</v>
      </c>
      <c r="H10400" s="14" t="n">
        <v>29.91</v>
      </c>
      <c r="I10400" s="14" t="n">
        <v>17.5</v>
      </c>
      <c r="J10400" s="23" t="n">
        <f aca="false">IF(AND(E10400="Priority",ISNUMBER('Cost model'!N424)),'Cost model'!N424,'Cost model'!M424)</f>
        <v>16.5</v>
      </c>
      <c r="K10400" s="14" t="n">
        <f aca="false">J10400-H10400</f>
        <v>-13.41</v>
      </c>
      <c r="L10400" s="14" t="n">
        <f aca="false">G10400-H10400</f>
        <v>-10.41</v>
      </c>
    </row>
    <row r="10401" customFormat="false" ht="15" hidden="false" customHeight="false" outlineLevel="0" collapsed="false">
      <c r="A10401" s="2" t="s">
        <v>142</v>
      </c>
      <c r="B10401" s="2" t="s">
        <v>142</v>
      </c>
      <c r="C10401" s="2" t="s">
        <v>47</v>
      </c>
      <c r="D10401" s="2" t="s">
        <v>10</v>
      </c>
      <c r="E10401" s="2" t="s">
        <v>74</v>
      </c>
      <c r="F10401" s="2" t="s">
        <v>977</v>
      </c>
      <c r="G10401" s="14" t="n">
        <v>9.5</v>
      </c>
      <c r="H10401" s="14" t="n">
        <v>7.92</v>
      </c>
      <c r="I10401" s="14" t="n">
        <v>9.5</v>
      </c>
      <c r="J10401" s="23" t="n">
        <f aca="false">IF(AND(E10401="Priority",ISNUMBER('Cost model'!N632)),'Cost model'!N632,'Cost model'!M632)</f>
        <v>9.5</v>
      </c>
      <c r="K10401" s="14" t="n">
        <f aca="false">J10401-H10401</f>
        <v>1.58</v>
      </c>
      <c r="L10401" s="14" t="n">
        <f aca="false">G10401-H10401</f>
        <v>1.58</v>
      </c>
    </row>
    <row r="10402" customFormat="false" ht="15" hidden="false" customHeight="false" outlineLevel="0" collapsed="false">
      <c r="A10402" s="2" t="s">
        <v>124</v>
      </c>
      <c r="B10402" s="2" t="s">
        <v>124</v>
      </c>
      <c r="C10402" s="2" t="s">
        <v>49</v>
      </c>
      <c r="D10402" s="2" t="s">
        <v>12</v>
      </c>
      <c r="E10402" s="2" t="s">
        <v>74</v>
      </c>
      <c r="F10402" s="2" t="s">
        <v>977</v>
      </c>
      <c r="G10402" s="14" t="n">
        <v>19.5</v>
      </c>
      <c r="H10402" s="14" t="n">
        <v>34.3</v>
      </c>
      <c r="I10402" s="14" t="n">
        <v>19.5</v>
      </c>
      <c r="J10402" s="23" t="n">
        <f aca="false">IF(AND(E10402="Priority",ISNUMBER('Cost model'!N322)),'Cost model'!N322,'Cost model'!M322)</f>
        <v>50</v>
      </c>
      <c r="K10402" s="14" t="n">
        <f aca="false">J10402-H10402</f>
        <v>15.7</v>
      </c>
      <c r="L10402" s="14" t="n">
        <f aca="false">G10402-H10402</f>
        <v>-14.8</v>
      </c>
    </row>
    <row r="10403" customFormat="false" ht="15" hidden="false" customHeight="false" outlineLevel="0" collapsed="false">
      <c r="A10403" s="2" t="s">
        <v>174</v>
      </c>
      <c r="B10403" s="2" t="s">
        <v>124</v>
      </c>
      <c r="C10403" s="2" t="s">
        <v>48</v>
      </c>
      <c r="D10403" s="2" t="s">
        <v>10</v>
      </c>
      <c r="E10403" s="2" t="s">
        <v>74</v>
      </c>
      <c r="F10403" s="2" t="s">
        <v>976</v>
      </c>
      <c r="G10403" s="14" t="n">
        <v>12.5</v>
      </c>
      <c r="H10403" s="14" t="n">
        <v>11.34</v>
      </c>
      <c r="I10403" s="14" t="n">
        <v>12.5</v>
      </c>
      <c r="J10403" s="23" t="n">
        <f aca="false">IF(AND(E10403="Priority",ISNUMBER('Cost model'!N108)),'Cost model'!N108,'Cost model'!M108)</f>
        <v>15.5</v>
      </c>
      <c r="K10403" s="14" t="n">
        <f aca="false">J10403-H10403</f>
        <v>4.16</v>
      </c>
      <c r="L10403" s="14" t="n">
        <f aca="false">G10403-H10403</f>
        <v>1.16</v>
      </c>
    </row>
    <row r="10404" customFormat="false" ht="15" hidden="false" customHeight="false" outlineLevel="0" collapsed="false">
      <c r="A10404" s="2" t="s">
        <v>174</v>
      </c>
      <c r="B10404" s="2" t="s">
        <v>124</v>
      </c>
      <c r="C10404" s="2" t="s">
        <v>48</v>
      </c>
      <c r="D10404" s="2" t="s">
        <v>10</v>
      </c>
      <c r="E10404" s="2" t="s">
        <v>74</v>
      </c>
      <c r="F10404" s="2" t="s">
        <v>976</v>
      </c>
      <c r="G10404" s="14" t="n">
        <v>12.5</v>
      </c>
      <c r="H10404" s="14" t="n">
        <v>18.72</v>
      </c>
      <c r="I10404" s="14" t="n">
        <v>12.5</v>
      </c>
      <c r="J10404" s="23" t="n">
        <f aca="false">IF(AND(E10404="Priority",ISNUMBER('Cost model'!N108)),'Cost model'!N108,'Cost model'!M108)</f>
        <v>15.5</v>
      </c>
      <c r="K10404" s="14" t="n">
        <f aca="false">J10404-H10404</f>
        <v>-3.22</v>
      </c>
      <c r="L10404" s="14" t="n">
        <f aca="false">G10404-H10404</f>
        <v>-6.22</v>
      </c>
    </row>
    <row r="10405" customFormat="false" ht="15" hidden="false" customHeight="false" outlineLevel="0" collapsed="false">
      <c r="A10405" s="2" t="s">
        <v>174</v>
      </c>
      <c r="B10405" s="2" t="s">
        <v>174</v>
      </c>
      <c r="C10405" s="2" t="s">
        <v>48</v>
      </c>
      <c r="D10405" s="2" t="s">
        <v>10</v>
      </c>
      <c r="E10405" s="2" t="s">
        <v>74</v>
      </c>
      <c r="F10405" s="2" t="s">
        <v>977</v>
      </c>
      <c r="G10405" s="14" t="n">
        <v>12.5</v>
      </c>
      <c r="H10405" s="14" t="n">
        <v>9.64</v>
      </c>
      <c r="I10405" s="14" t="n">
        <v>12.5</v>
      </c>
      <c r="J10405" s="23" t="n">
        <f aca="false">IF(AND(E10405="Priority",ISNUMBER('Cost model'!N168)),'Cost model'!N168,'Cost model'!M168)</f>
        <v>13.5</v>
      </c>
      <c r="K10405" s="14" t="n">
        <f aca="false">J10405-H10405</f>
        <v>3.86</v>
      </c>
      <c r="L10405" s="14" t="n">
        <f aca="false">G10405-H10405</f>
        <v>2.86</v>
      </c>
    </row>
    <row r="10406" customFormat="false" ht="15" hidden="false" customHeight="false" outlineLevel="0" collapsed="false">
      <c r="A10406" s="2" t="s">
        <v>221</v>
      </c>
      <c r="B10406" s="2" t="s">
        <v>221</v>
      </c>
      <c r="C10406" s="2" t="s">
        <v>47</v>
      </c>
      <c r="D10406" s="2" t="s">
        <v>12</v>
      </c>
      <c r="E10406" s="2" t="s">
        <v>74</v>
      </c>
      <c r="F10406" s="2" t="s">
        <v>977</v>
      </c>
      <c r="G10406" s="14" t="n">
        <v>9.5</v>
      </c>
      <c r="H10406" s="14" t="n">
        <v>28.68</v>
      </c>
      <c r="I10406" s="14" t="n">
        <v>9.5</v>
      </c>
      <c r="J10406" s="23" t="n">
        <f aca="false">IF(AND(E10406="Priority",ISNUMBER('Cost model'!N740)),'Cost model'!N740,'Cost model'!M740)</f>
        <v>22.5</v>
      </c>
      <c r="K10406" s="14" t="n">
        <f aca="false">J10406-H10406</f>
        <v>-6.18</v>
      </c>
      <c r="L10406" s="14" t="n">
        <f aca="false">G10406-H10406</f>
        <v>-19.18</v>
      </c>
    </row>
    <row r="10407" customFormat="false" ht="15" hidden="false" customHeight="false" outlineLevel="0" collapsed="false">
      <c r="A10407" s="2" t="s">
        <v>174</v>
      </c>
      <c r="B10407" s="2" t="s">
        <v>174</v>
      </c>
      <c r="C10407" s="2" t="s">
        <v>49</v>
      </c>
      <c r="D10407" s="2" t="s">
        <v>12</v>
      </c>
      <c r="E10407" s="2" t="s">
        <v>74</v>
      </c>
      <c r="F10407" s="2" t="s">
        <v>977</v>
      </c>
      <c r="G10407" s="14" t="n">
        <v>19.5</v>
      </c>
      <c r="H10407" s="14" t="n">
        <v>26.51</v>
      </c>
      <c r="I10407" s="14" t="n">
        <v>19.5</v>
      </c>
      <c r="J10407" s="23" t="n">
        <f aca="false">IF(AND(E10407="Priority",ISNUMBER('Cost model'!N172)),'Cost model'!N172,'Cost model'!M172)</f>
        <v>45</v>
      </c>
      <c r="K10407" s="14" t="n">
        <f aca="false">J10407-H10407</f>
        <v>18.49</v>
      </c>
      <c r="L10407" s="14" t="n">
        <f aca="false">G10407-H10407</f>
        <v>-7.01</v>
      </c>
    </row>
    <row r="10408" customFormat="false" ht="15" hidden="false" customHeight="false" outlineLevel="0" collapsed="false">
      <c r="A10408" s="2" t="s">
        <v>174</v>
      </c>
      <c r="B10408" s="2" t="s">
        <v>174</v>
      </c>
      <c r="C10408" s="2" t="s">
        <v>47</v>
      </c>
      <c r="D10408" s="2" t="s">
        <v>12</v>
      </c>
      <c r="E10408" s="2" t="s">
        <v>74</v>
      </c>
      <c r="F10408" s="2" t="s">
        <v>977</v>
      </c>
      <c r="G10408" s="14" t="n">
        <v>9.5</v>
      </c>
      <c r="H10408" s="14" t="n">
        <v>41.92</v>
      </c>
      <c r="I10408" s="14" t="n">
        <v>9.5</v>
      </c>
      <c r="J10408" s="23" t="n">
        <f aca="false">IF(AND(E10408="Priority",ISNUMBER('Cost model'!N170)),'Cost model'!N170,'Cost model'!M170)</f>
        <v>25.5</v>
      </c>
      <c r="K10408" s="14" t="n">
        <f aca="false">J10408-H10408</f>
        <v>-16.42</v>
      </c>
      <c r="L10408" s="14" t="n">
        <f aca="false">G10408-H10408</f>
        <v>-32.42</v>
      </c>
    </row>
    <row r="10409" customFormat="false" ht="15" hidden="false" customHeight="false" outlineLevel="0" collapsed="false">
      <c r="A10409" s="2" t="s">
        <v>221</v>
      </c>
      <c r="B10409" s="2" t="s">
        <v>221</v>
      </c>
      <c r="C10409" s="2" t="s">
        <v>47</v>
      </c>
      <c r="D10409" s="2" t="s">
        <v>12</v>
      </c>
      <c r="E10409" s="2" t="s">
        <v>83</v>
      </c>
      <c r="F10409" s="2" t="s">
        <v>977</v>
      </c>
      <c r="G10409" s="14" t="n">
        <v>19.5</v>
      </c>
      <c r="H10409" s="14" t="n">
        <v>24.95</v>
      </c>
      <c r="I10409" s="14" t="n">
        <v>19.5</v>
      </c>
      <c r="J10409" s="23" t="n">
        <f aca="false">IF(AND(E10409="Priority",ISNUMBER('Cost model'!N740)),'Cost model'!N740,'Cost model'!M740)</f>
        <v>28.5</v>
      </c>
      <c r="K10409" s="14" t="n">
        <f aca="false">J10409-H10409</f>
        <v>3.55</v>
      </c>
      <c r="L10409" s="14" t="n">
        <f aca="false">G10409-H10409</f>
        <v>-5.45</v>
      </c>
    </row>
    <row r="10410" customFormat="false" ht="15" hidden="false" customHeight="false" outlineLevel="0" collapsed="false">
      <c r="A10410" s="2" t="s">
        <v>158</v>
      </c>
      <c r="B10410" s="2" t="s">
        <v>158</v>
      </c>
      <c r="C10410" s="2" t="s">
        <v>47</v>
      </c>
      <c r="D10410" s="2" t="s">
        <v>13</v>
      </c>
      <c r="E10410" s="2" t="s">
        <v>83</v>
      </c>
      <c r="F10410" s="2" t="s">
        <v>977</v>
      </c>
      <c r="G10410" s="14" t="n">
        <v>45</v>
      </c>
      <c r="H10410" s="14" t="n">
        <v>25.29</v>
      </c>
      <c r="I10410" s="14" t="n">
        <v>45</v>
      </c>
      <c r="J10410" s="23" t="n">
        <f aca="false">IF(AND(E10410="Priority",ISNUMBER('Cost model'!N428)),'Cost model'!N428,'Cost model'!M428)</f>
        <v>35</v>
      </c>
      <c r="K10410" s="14" t="n">
        <f aca="false">J10410-H10410</f>
        <v>9.71</v>
      </c>
      <c r="L10410" s="14" t="n">
        <f aca="false">G10410-H10410</f>
        <v>19.71</v>
      </c>
    </row>
    <row r="10411" customFormat="false" ht="15" hidden="false" customHeight="false" outlineLevel="0" collapsed="false">
      <c r="A10411" s="2" t="s">
        <v>158</v>
      </c>
      <c r="B10411" s="2" t="s">
        <v>158</v>
      </c>
      <c r="C10411" s="2" t="s">
        <v>49</v>
      </c>
      <c r="D10411" s="2" t="s">
        <v>10</v>
      </c>
      <c r="E10411" s="2" t="s">
        <v>74</v>
      </c>
      <c r="F10411" s="2" t="s">
        <v>977</v>
      </c>
      <c r="G10411" s="14" t="n">
        <v>17.5</v>
      </c>
      <c r="H10411" s="14" t="n">
        <v>17.56</v>
      </c>
      <c r="I10411" s="14" t="n">
        <v>17.5</v>
      </c>
      <c r="J10411" s="23" t="n">
        <f aca="false">IF(AND(E10411="Priority",ISNUMBER('Cost model'!N424)),'Cost model'!N424,'Cost model'!M424)</f>
        <v>16.5</v>
      </c>
      <c r="K10411" s="14" t="n">
        <f aca="false">J10411-H10411</f>
        <v>-1.06</v>
      </c>
      <c r="L10411" s="14" t="n">
        <f aca="false">G10411-H10411</f>
        <v>-0.0599999999999987</v>
      </c>
    </row>
    <row r="10412" customFormat="false" ht="15" hidden="false" customHeight="false" outlineLevel="0" collapsed="false">
      <c r="A10412" s="2" t="s">
        <v>174</v>
      </c>
      <c r="B10412" s="2" t="s">
        <v>174</v>
      </c>
      <c r="C10412" s="2" t="s">
        <v>48</v>
      </c>
      <c r="D10412" s="2" t="s">
        <v>12</v>
      </c>
      <c r="E10412" s="2" t="s">
        <v>74</v>
      </c>
      <c r="F10412" s="2" t="s">
        <v>977</v>
      </c>
      <c r="G10412" s="14" t="n">
        <v>12.5</v>
      </c>
      <c r="H10412" s="14" t="n">
        <v>41.92</v>
      </c>
      <c r="I10412" s="14" t="n">
        <v>12.5</v>
      </c>
      <c r="J10412" s="23" t="n">
        <f aca="false">IF(AND(E10412="Priority",ISNUMBER('Cost model'!N171)),'Cost model'!N171,'Cost model'!M171)</f>
        <v>40</v>
      </c>
      <c r="K10412" s="14" t="n">
        <f aca="false">J10412-H10412</f>
        <v>-1.92</v>
      </c>
      <c r="L10412" s="14" t="n">
        <f aca="false">G10412-H10412</f>
        <v>-29.42</v>
      </c>
    </row>
    <row r="10413" customFormat="false" ht="15" hidden="false" customHeight="false" outlineLevel="0" collapsed="false">
      <c r="A10413" s="2" t="s">
        <v>221</v>
      </c>
      <c r="B10413" s="2" t="s">
        <v>221</v>
      </c>
      <c r="C10413" s="2" t="s">
        <v>48</v>
      </c>
      <c r="D10413" s="2" t="s">
        <v>10</v>
      </c>
      <c r="E10413" s="2" t="s">
        <v>74</v>
      </c>
      <c r="F10413" s="2" t="s">
        <v>977</v>
      </c>
      <c r="G10413" s="14" t="n">
        <v>12.5</v>
      </c>
      <c r="H10413" s="14" t="n">
        <v>7.88</v>
      </c>
      <c r="I10413" s="14" t="n">
        <v>12.5</v>
      </c>
      <c r="J10413" s="23" t="n">
        <f aca="false">IF(AND(E10413="Priority",ISNUMBER('Cost model'!N738)),'Cost model'!N738,'Cost model'!M738)</f>
        <v>11.5</v>
      </c>
      <c r="K10413" s="14" t="n">
        <f aca="false">J10413-H10413</f>
        <v>3.62</v>
      </c>
      <c r="L10413" s="14" t="n">
        <f aca="false">G10413-H10413</f>
        <v>4.62</v>
      </c>
    </row>
    <row r="10414" customFormat="false" ht="15" hidden="false" customHeight="false" outlineLevel="0" collapsed="false">
      <c r="A10414" s="2" t="s">
        <v>205</v>
      </c>
      <c r="B10414" s="2" t="s">
        <v>205</v>
      </c>
      <c r="C10414" s="2" t="s">
        <v>48</v>
      </c>
      <c r="D10414" s="2" t="s">
        <v>10</v>
      </c>
      <c r="E10414" s="2" t="s">
        <v>74</v>
      </c>
      <c r="F10414" s="2" t="s">
        <v>977</v>
      </c>
      <c r="G10414" s="14" t="n">
        <v>14.5</v>
      </c>
      <c r="H10414" s="14" t="n">
        <v>10.85</v>
      </c>
      <c r="I10414" s="14" t="n">
        <v>12.5</v>
      </c>
      <c r="J10414" s="23" t="n">
        <f aca="false">IF(AND(E10414="Priority",ISNUMBER('Cost model'!N528)),'Cost model'!N528,'Cost model'!M528)</f>
        <v>13.5</v>
      </c>
      <c r="K10414" s="14" t="n">
        <f aca="false">J10414-H10414</f>
        <v>2.65</v>
      </c>
      <c r="L10414" s="14" t="n">
        <f aca="false">G10414-H10414</f>
        <v>3.65</v>
      </c>
    </row>
    <row r="10415" customFormat="false" ht="15" hidden="false" customHeight="false" outlineLevel="0" collapsed="false">
      <c r="A10415" s="2" t="s">
        <v>221</v>
      </c>
      <c r="B10415" s="2" t="s">
        <v>221</v>
      </c>
      <c r="C10415" s="2" t="s">
        <v>47</v>
      </c>
      <c r="D10415" s="2" t="s">
        <v>10</v>
      </c>
      <c r="E10415" s="2" t="s">
        <v>74</v>
      </c>
      <c r="F10415" s="2" t="s">
        <v>977</v>
      </c>
      <c r="G10415" s="14" t="n">
        <v>9.5</v>
      </c>
      <c r="H10415" s="14" t="n">
        <v>6.91</v>
      </c>
      <c r="I10415" s="14" t="n">
        <v>9.5</v>
      </c>
      <c r="J10415" s="23" t="n">
        <f aca="false">IF(AND(E10415="Priority",ISNUMBER('Cost model'!N737)),'Cost model'!N737,'Cost model'!M737)</f>
        <v>8.5</v>
      </c>
      <c r="K10415" s="14" t="n">
        <f aca="false">J10415-H10415</f>
        <v>1.59</v>
      </c>
      <c r="L10415" s="14" t="n">
        <f aca="false">G10415-H10415</f>
        <v>2.59</v>
      </c>
    </row>
    <row r="10416" customFormat="false" ht="15" hidden="false" customHeight="false" outlineLevel="0" collapsed="false">
      <c r="A10416" s="2" t="s">
        <v>221</v>
      </c>
      <c r="B10416" s="2" t="s">
        <v>158</v>
      </c>
      <c r="C10416" s="2" t="s">
        <v>47</v>
      </c>
      <c r="D10416" s="2" t="s">
        <v>10</v>
      </c>
      <c r="E10416" s="2" t="s">
        <v>74</v>
      </c>
      <c r="F10416" s="2" t="s">
        <v>976</v>
      </c>
      <c r="G10416" s="14" t="n">
        <v>9.5</v>
      </c>
      <c r="H10416" s="14" t="n">
        <v>8.04</v>
      </c>
      <c r="I10416" s="14" t="n">
        <v>14.5</v>
      </c>
      <c r="J10416" s="23" t="n">
        <f aca="false">IF(AND(E10416="Priority",ISNUMBER('Cost model'!N752)),'Cost model'!N752,'Cost model'!M752)</f>
        <v>12.5</v>
      </c>
      <c r="K10416" s="14" t="n">
        <f aca="false">J10416-H10416</f>
        <v>4.46</v>
      </c>
      <c r="L10416" s="14" t="n">
        <f aca="false">G10416-H10416</f>
        <v>1.46</v>
      </c>
    </row>
    <row r="10417" customFormat="false" ht="15" hidden="false" customHeight="false" outlineLevel="0" collapsed="false">
      <c r="A10417" s="2" t="s">
        <v>142</v>
      </c>
      <c r="B10417" s="2" t="s">
        <v>124</v>
      </c>
      <c r="C10417" s="2" t="s">
        <v>49</v>
      </c>
      <c r="D10417" s="2" t="s">
        <v>10</v>
      </c>
      <c r="E10417" s="2" t="s">
        <v>74</v>
      </c>
      <c r="F10417" s="2" t="s">
        <v>976</v>
      </c>
      <c r="G10417" s="14" t="n">
        <v>17.5</v>
      </c>
      <c r="H10417" s="14" t="n">
        <v>15.84</v>
      </c>
      <c r="I10417" s="14" t="n">
        <v>17.5</v>
      </c>
      <c r="J10417" s="23" t="n">
        <f aca="false">IF(AND(E10417="Priority",ISNUMBER('Cost model'!N664)),'Cost model'!N664,'Cost model'!M664)</f>
        <v>19.5</v>
      </c>
      <c r="K10417" s="14" t="n">
        <f aca="false">J10417-H10417</f>
        <v>3.66</v>
      </c>
      <c r="L10417" s="14" t="n">
        <f aca="false">G10417-H10417</f>
        <v>1.66</v>
      </c>
    </row>
    <row r="10418" customFormat="false" ht="15" hidden="false" customHeight="false" outlineLevel="0" collapsed="false">
      <c r="A10418" s="2" t="s">
        <v>221</v>
      </c>
      <c r="B10418" s="2" t="s">
        <v>221</v>
      </c>
      <c r="C10418" s="2" t="s">
        <v>49</v>
      </c>
      <c r="D10418" s="2" t="s">
        <v>12</v>
      </c>
      <c r="E10418" s="2" t="s">
        <v>74</v>
      </c>
      <c r="F10418" s="2" t="s">
        <v>977</v>
      </c>
      <c r="G10418" s="14" t="n">
        <v>19.5</v>
      </c>
      <c r="H10418" s="14" t="n">
        <v>58.6</v>
      </c>
      <c r="I10418" s="14" t="n">
        <v>19.5</v>
      </c>
      <c r="J10418" s="23" t="n">
        <f aca="false">IF(AND(E10418="Priority",ISNUMBER('Cost model'!N742)),'Cost model'!N742,'Cost model'!M742)</f>
        <v>60</v>
      </c>
      <c r="K10418" s="14" t="n">
        <f aca="false">J10418-H10418</f>
        <v>1.4</v>
      </c>
      <c r="L10418" s="14" t="n">
        <f aca="false">G10418-H10418</f>
        <v>-39.1</v>
      </c>
    </row>
    <row r="10419" customFormat="false" ht="15" hidden="false" customHeight="false" outlineLevel="0" collapsed="false">
      <c r="A10419" s="2" t="s">
        <v>174</v>
      </c>
      <c r="B10419" s="2" t="s">
        <v>174</v>
      </c>
      <c r="C10419" s="2" t="s">
        <v>47</v>
      </c>
      <c r="D10419" s="2" t="s">
        <v>12</v>
      </c>
      <c r="E10419" s="2" t="s">
        <v>74</v>
      </c>
      <c r="F10419" s="2" t="s">
        <v>977</v>
      </c>
      <c r="G10419" s="14" t="n">
        <v>9.5</v>
      </c>
      <c r="H10419" s="14" t="n">
        <v>30.56</v>
      </c>
      <c r="I10419" s="14" t="n">
        <v>9.5</v>
      </c>
      <c r="J10419" s="23" t="n">
        <f aca="false">IF(AND(E10419="Priority",ISNUMBER('Cost model'!N170)),'Cost model'!N170,'Cost model'!M170)</f>
        <v>25.5</v>
      </c>
      <c r="K10419" s="14" t="n">
        <f aca="false">J10419-H10419</f>
        <v>-5.06</v>
      </c>
      <c r="L10419" s="14" t="n">
        <f aca="false">G10419-H10419</f>
        <v>-21.06</v>
      </c>
    </row>
    <row r="10420" customFormat="false" ht="15" hidden="false" customHeight="false" outlineLevel="0" collapsed="false">
      <c r="A10420" s="2" t="s">
        <v>174</v>
      </c>
      <c r="B10420" s="2" t="s">
        <v>174</v>
      </c>
      <c r="C10420" s="2" t="s">
        <v>48</v>
      </c>
      <c r="D10420" s="2" t="s">
        <v>10</v>
      </c>
      <c r="E10420" s="2" t="s">
        <v>74</v>
      </c>
      <c r="F10420" s="2" t="s">
        <v>977</v>
      </c>
      <c r="G10420" s="14" t="n">
        <v>12.5</v>
      </c>
      <c r="H10420" s="14" t="n">
        <v>9.64</v>
      </c>
      <c r="I10420" s="14" t="n">
        <v>12.5</v>
      </c>
      <c r="J10420" s="23" t="n">
        <f aca="false">IF(AND(E10420="Priority",ISNUMBER('Cost model'!N168)),'Cost model'!N168,'Cost model'!M168)</f>
        <v>13.5</v>
      </c>
      <c r="K10420" s="14" t="n">
        <f aca="false">J10420-H10420</f>
        <v>3.86</v>
      </c>
      <c r="L10420" s="14" t="n">
        <f aca="false">G10420-H10420</f>
        <v>2.86</v>
      </c>
    </row>
    <row r="10421" customFormat="false" ht="15" hidden="false" customHeight="false" outlineLevel="0" collapsed="false">
      <c r="A10421" s="2" t="s">
        <v>142</v>
      </c>
      <c r="B10421" s="2" t="s">
        <v>142</v>
      </c>
      <c r="C10421" s="2" t="s">
        <v>47</v>
      </c>
      <c r="D10421" s="2" t="s">
        <v>10</v>
      </c>
      <c r="E10421" s="2" t="s">
        <v>74</v>
      </c>
      <c r="F10421" s="2" t="s">
        <v>977</v>
      </c>
      <c r="G10421" s="14" t="n">
        <v>9.5</v>
      </c>
      <c r="H10421" s="14" t="n">
        <v>10.53</v>
      </c>
      <c r="I10421" s="14" t="n">
        <v>9.5</v>
      </c>
      <c r="J10421" s="23" t="n">
        <f aca="false">IF(AND(E10421="Priority",ISNUMBER('Cost model'!N632)),'Cost model'!N632,'Cost model'!M632)</f>
        <v>9.5</v>
      </c>
      <c r="K10421" s="14" t="n">
        <f aca="false">J10421-H10421</f>
        <v>-1.03</v>
      </c>
      <c r="L10421" s="14" t="n">
        <f aca="false">G10421-H10421</f>
        <v>-1.03</v>
      </c>
    </row>
    <row r="10422" customFormat="false" ht="15" hidden="false" customHeight="false" outlineLevel="0" collapsed="false">
      <c r="A10422" s="2" t="s">
        <v>221</v>
      </c>
      <c r="B10422" s="2" t="s">
        <v>221</v>
      </c>
      <c r="C10422" s="2" t="s">
        <v>49</v>
      </c>
      <c r="D10422" s="2" t="s">
        <v>12</v>
      </c>
      <c r="E10422" s="2" t="s">
        <v>74</v>
      </c>
      <c r="F10422" s="2" t="s">
        <v>977</v>
      </c>
      <c r="G10422" s="14" t="n">
        <v>19.5</v>
      </c>
      <c r="H10422" s="14" t="n">
        <v>54.41</v>
      </c>
      <c r="I10422" s="14" t="n">
        <v>19.5</v>
      </c>
      <c r="J10422" s="23" t="n">
        <f aca="false">IF(AND(E10422="Priority",ISNUMBER('Cost model'!N742)),'Cost model'!N742,'Cost model'!M742)</f>
        <v>60</v>
      </c>
      <c r="K10422" s="14" t="n">
        <f aca="false">J10422-H10422</f>
        <v>5.59</v>
      </c>
      <c r="L10422" s="14" t="n">
        <f aca="false">G10422-H10422</f>
        <v>-34.91</v>
      </c>
    </row>
    <row r="10423" customFormat="false" ht="15" hidden="false" customHeight="false" outlineLevel="0" collapsed="false">
      <c r="A10423" s="2" t="s">
        <v>174</v>
      </c>
      <c r="B10423" s="2" t="s">
        <v>142</v>
      </c>
      <c r="C10423" s="2" t="s">
        <v>47</v>
      </c>
      <c r="D10423" s="2" t="s">
        <v>12</v>
      </c>
      <c r="E10423" s="2" t="s">
        <v>74</v>
      </c>
      <c r="F10423" s="2" t="s">
        <v>976</v>
      </c>
      <c r="G10423" s="14" t="n">
        <v>9.5</v>
      </c>
      <c r="H10423" s="14" t="n">
        <v>41.92</v>
      </c>
      <c r="I10423" s="14" t="n">
        <v>9.5</v>
      </c>
      <c r="J10423" s="23" t="n">
        <f aca="false">IF(AND(E10423="Priority",ISNUMBER('Cost model'!N125)),'Cost model'!N125,'Cost model'!M125)</f>
        <v>40</v>
      </c>
      <c r="K10423" s="14" t="n">
        <f aca="false">J10423-H10423</f>
        <v>-1.92</v>
      </c>
      <c r="L10423" s="14" t="n">
        <f aca="false">G10423-H10423</f>
        <v>-32.42</v>
      </c>
    </row>
    <row r="10424" customFormat="false" ht="15" hidden="false" customHeight="false" outlineLevel="0" collapsed="false">
      <c r="A10424" s="2" t="s">
        <v>142</v>
      </c>
      <c r="B10424" s="2" t="s">
        <v>142</v>
      </c>
      <c r="C10424" s="2" t="s">
        <v>48</v>
      </c>
      <c r="D10424" s="2" t="s">
        <v>10</v>
      </c>
      <c r="E10424" s="2" t="s">
        <v>74</v>
      </c>
      <c r="F10424" s="2" t="s">
        <v>977</v>
      </c>
      <c r="G10424" s="14" t="n">
        <v>12.5</v>
      </c>
      <c r="H10424" s="14" t="n">
        <v>52.29</v>
      </c>
      <c r="I10424" s="14" t="n">
        <v>12.5</v>
      </c>
      <c r="J10424" s="23" t="n">
        <f aca="false">IF(AND(E10424="Priority",ISNUMBER('Cost model'!N633)),'Cost model'!N633,'Cost model'!M633)</f>
        <v>11.5</v>
      </c>
      <c r="K10424" s="14" t="n">
        <f aca="false">J10424-H10424</f>
        <v>-40.79</v>
      </c>
      <c r="L10424" s="14" t="n">
        <f aca="false">G10424-H10424</f>
        <v>-39.79</v>
      </c>
    </row>
    <row r="10425" customFormat="false" ht="15" hidden="false" customHeight="false" outlineLevel="0" collapsed="false">
      <c r="A10425" s="2" t="s">
        <v>124</v>
      </c>
      <c r="B10425" s="2" t="s">
        <v>124</v>
      </c>
      <c r="C10425" s="2" t="s">
        <v>49</v>
      </c>
      <c r="D10425" s="2" t="s">
        <v>14</v>
      </c>
      <c r="E10425" s="2" t="s">
        <v>74</v>
      </c>
      <c r="F10425" s="2" t="s">
        <v>977</v>
      </c>
      <c r="G10425" s="14" t="n">
        <v>85</v>
      </c>
      <c r="H10425" s="14" t="n">
        <v>211.52</v>
      </c>
      <c r="I10425" s="14" t="n">
        <v>85</v>
      </c>
      <c r="J10425" s="23" t="n">
        <f aca="false">IF(AND(E10425="Priority",ISNUMBER('Cost model'!N328)),'Cost model'!N328,'Cost model'!M328)</f>
        <v>175</v>
      </c>
      <c r="K10425" s="14" t="n">
        <f aca="false">J10425-H10425</f>
        <v>-36.52</v>
      </c>
      <c r="L10425" s="14" t="n">
        <f aca="false">G10425-H10425</f>
        <v>-126.52</v>
      </c>
    </row>
    <row r="10426" customFormat="false" ht="15" hidden="false" customHeight="false" outlineLevel="0" collapsed="false">
      <c r="A10426" s="2" t="s">
        <v>205</v>
      </c>
      <c r="B10426" s="2" t="s">
        <v>174</v>
      </c>
      <c r="C10426" s="2" t="s">
        <v>47</v>
      </c>
      <c r="D10426" s="2" t="s">
        <v>10</v>
      </c>
      <c r="E10426" s="2" t="s">
        <v>74</v>
      </c>
      <c r="F10426" s="2" t="s">
        <v>976</v>
      </c>
      <c r="G10426" s="14" t="n">
        <v>14.5</v>
      </c>
      <c r="H10426" s="14" t="n">
        <v>23.98</v>
      </c>
      <c r="I10426" s="14" t="n">
        <v>14.5</v>
      </c>
      <c r="J10426" s="23" t="n">
        <f aca="false">IF(AND(E10426="Priority",ISNUMBER('Cost model'!N557)),'Cost model'!N557,'Cost model'!M557)</f>
        <v>13.5</v>
      </c>
      <c r="K10426" s="14" t="n">
        <f aca="false">J10426-H10426</f>
        <v>-10.48</v>
      </c>
      <c r="L10426" s="14" t="n">
        <f aca="false">G10426-H10426</f>
        <v>-9.48</v>
      </c>
    </row>
    <row r="10427" customFormat="false" ht="15" hidden="false" customHeight="false" outlineLevel="0" collapsed="false">
      <c r="A10427" s="2" t="s">
        <v>142</v>
      </c>
      <c r="B10427" s="2" t="s">
        <v>142</v>
      </c>
      <c r="C10427" s="2" t="s">
        <v>48</v>
      </c>
      <c r="D10427" s="2" t="s">
        <v>10</v>
      </c>
      <c r="E10427" s="2" t="s">
        <v>74</v>
      </c>
      <c r="F10427" s="2" t="s">
        <v>977</v>
      </c>
      <c r="G10427" s="14" t="n">
        <v>12.5</v>
      </c>
      <c r="H10427" s="14" t="n">
        <v>8.86</v>
      </c>
      <c r="I10427" s="14" t="n">
        <v>12.5</v>
      </c>
      <c r="J10427" s="23" t="n">
        <f aca="false">IF(AND(E10427="Priority",ISNUMBER('Cost model'!N633)),'Cost model'!N633,'Cost model'!M633)</f>
        <v>11.5</v>
      </c>
      <c r="K10427" s="14" t="n">
        <f aca="false">J10427-H10427</f>
        <v>2.64</v>
      </c>
      <c r="L10427" s="14" t="n">
        <f aca="false">G10427-H10427</f>
        <v>3.64</v>
      </c>
    </row>
    <row r="10428" customFormat="false" ht="15" hidden="false" customHeight="false" outlineLevel="0" collapsed="false">
      <c r="A10428" s="2" t="s">
        <v>174</v>
      </c>
      <c r="B10428" s="2" t="s">
        <v>174</v>
      </c>
      <c r="C10428" s="2" t="s">
        <v>47</v>
      </c>
      <c r="D10428" s="2" t="s">
        <v>12</v>
      </c>
      <c r="E10428" s="2" t="s">
        <v>74</v>
      </c>
      <c r="F10428" s="2" t="s">
        <v>977</v>
      </c>
      <c r="G10428" s="14" t="n">
        <v>9.5</v>
      </c>
      <c r="H10428" s="14" t="n">
        <v>28.52</v>
      </c>
      <c r="I10428" s="14" t="n">
        <v>9.5</v>
      </c>
      <c r="J10428" s="23" t="n">
        <f aca="false">IF(AND(E10428="Priority",ISNUMBER('Cost model'!N170)),'Cost model'!N170,'Cost model'!M170)</f>
        <v>25.5</v>
      </c>
      <c r="K10428" s="14" t="n">
        <f aca="false">J10428-H10428</f>
        <v>-3.02</v>
      </c>
      <c r="L10428" s="14" t="n">
        <f aca="false">G10428-H10428</f>
        <v>-19.02</v>
      </c>
    </row>
    <row r="10429" customFormat="false" ht="15" hidden="false" customHeight="false" outlineLevel="0" collapsed="false">
      <c r="A10429" s="2" t="s">
        <v>174</v>
      </c>
      <c r="B10429" s="2" t="s">
        <v>124</v>
      </c>
      <c r="C10429" s="2" t="s">
        <v>47</v>
      </c>
      <c r="D10429" s="2" t="s">
        <v>10</v>
      </c>
      <c r="E10429" s="2" t="s">
        <v>74</v>
      </c>
      <c r="F10429" s="2" t="s">
        <v>976</v>
      </c>
      <c r="G10429" s="14" t="n">
        <v>9.5</v>
      </c>
      <c r="H10429" s="14" t="n">
        <v>14.05</v>
      </c>
      <c r="I10429" s="14" t="n">
        <v>9.5</v>
      </c>
      <c r="J10429" s="23" t="n">
        <f aca="false">IF(AND(E10429="Priority",ISNUMBER('Cost model'!N107)),'Cost model'!N107,'Cost model'!M107)</f>
        <v>12.5</v>
      </c>
      <c r="K10429" s="14" t="n">
        <f aca="false">J10429-H10429</f>
        <v>-1.55</v>
      </c>
      <c r="L10429" s="14" t="n">
        <f aca="false">G10429-H10429</f>
        <v>-4.55</v>
      </c>
    </row>
    <row r="10430" customFormat="false" ht="15" hidden="false" customHeight="false" outlineLevel="0" collapsed="false">
      <c r="A10430" s="2" t="s">
        <v>221</v>
      </c>
      <c r="B10430" s="2" t="s">
        <v>124</v>
      </c>
      <c r="C10430" s="2" t="s">
        <v>49</v>
      </c>
      <c r="D10430" s="2" t="s">
        <v>12</v>
      </c>
      <c r="E10430" s="2" t="s">
        <v>74</v>
      </c>
      <c r="F10430" s="2" t="s">
        <v>976</v>
      </c>
      <c r="G10430" s="14" t="n">
        <v>29.5</v>
      </c>
      <c r="H10430" s="14" t="n">
        <v>82.06</v>
      </c>
      <c r="I10430" s="14" t="n">
        <v>24.5</v>
      </c>
      <c r="J10430" s="23" t="n">
        <f aca="false">IF(AND(E10430="Priority",ISNUMBER('Cost model'!N802)),'Cost model'!N802,'Cost model'!M802)</f>
        <v>60</v>
      </c>
      <c r="K10430" s="14" t="n">
        <f aca="false">J10430-H10430</f>
        <v>-22.06</v>
      </c>
      <c r="L10430" s="14" t="n">
        <f aca="false">G10430-H10430</f>
        <v>-52.56</v>
      </c>
    </row>
    <row r="10431" customFormat="false" ht="15" hidden="false" customHeight="false" outlineLevel="0" collapsed="false">
      <c r="A10431" s="2" t="s">
        <v>174</v>
      </c>
      <c r="B10431" s="2" t="s">
        <v>174</v>
      </c>
      <c r="C10431" s="2" t="s">
        <v>49</v>
      </c>
      <c r="D10431" s="2" t="s">
        <v>10</v>
      </c>
      <c r="E10431" s="2" t="s">
        <v>74</v>
      </c>
      <c r="F10431" s="2" t="s">
        <v>977</v>
      </c>
      <c r="G10431" s="14" t="n">
        <v>17.5</v>
      </c>
      <c r="H10431" s="14" t="n">
        <v>21.19</v>
      </c>
      <c r="I10431" s="14" t="n">
        <v>17.5</v>
      </c>
      <c r="J10431" s="23" t="n">
        <f aca="false">IF(AND(E10431="Priority",ISNUMBER('Cost model'!N169)),'Cost model'!N169,'Cost model'!M169)</f>
        <v>18.5</v>
      </c>
      <c r="K10431" s="14" t="n">
        <f aca="false">J10431-H10431</f>
        <v>-2.69</v>
      </c>
      <c r="L10431" s="14" t="n">
        <f aca="false">G10431-H10431</f>
        <v>-3.69</v>
      </c>
    </row>
    <row r="10432" customFormat="false" ht="15" hidden="false" customHeight="false" outlineLevel="0" collapsed="false">
      <c r="A10432" s="2" t="s">
        <v>174</v>
      </c>
      <c r="B10432" s="2" t="s">
        <v>174</v>
      </c>
      <c r="C10432" s="2" t="s">
        <v>49</v>
      </c>
      <c r="D10432" s="2" t="s">
        <v>12</v>
      </c>
      <c r="E10432" s="2" t="s">
        <v>74</v>
      </c>
      <c r="F10432" s="2" t="s">
        <v>977</v>
      </c>
      <c r="G10432" s="14" t="n">
        <v>19.5</v>
      </c>
      <c r="H10432" s="14" t="n">
        <v>66.43</v>
      </c>
      <c r="I10432" s="14" t="n">
        <v>19.5</v>
      </c>
      <c r="J10432" s="23" t="n">
        <f aca="false">IF(AND(E10432="Priority",ISNUMBER('Cost model'!N172)),'Cost model'!N172,'Cost model'!M172)</f>
        <v>45</v>
      </c>
      <c r="K10432" s="14" t="n">
        <f aca="false">J10432-H10432</f>
        <v>-21.43</v>
      </c>
      <c r="L10432" s="14" t="n">
        <f aca="false">G10432-H10432</f>
        <v>-46.93</v>
      </c>
    </row>
    <row r="10433" customFormat="false" ht="15" hidden="false" customHeight="false" outlineLevel="0" collapsed="false">
      <c r="A10433" s="2" t="s">
        <v>174</v>
      </c>
      <c r="B10433" s="2" t="s">
        <v>142</v>
      </c>
      <c r="C10433" s="2" t="s">
        <v>47</v>
      </c>
      <c r="D10433" s="2" t="s">
        <v>12</v>
      </c>
      <c r="E10433" s="2" t="s">
        <v>74</v>
      </c>
      <c r="F10433" s="2" t="s">
        <v>976</v>
      </c>
      <c r="G10433" s="14" t="n">
        <v>9.5</v>
      </c>
      <c r="H10433" s="14" t="n">
        <v>43.44</v>
      </c>
      <c r="I10433" s="14" t="n">
        <v>9.5</v>
      </c>
      <c r="J10433" s="23" t="n">
        <f aca="false">IF(AND(E10433="Priority",ISNUMBER('Cost model'!N125)),'Cost model'!N125,'Cost model'!M125)</f>
        <v>40</v>
      </c>
      <c r="K10433" s="14" t="n">
        <f aca="false">J10433-H10433</f>
        <v>-3.44</v>
      </c>
      <c r="L10433" s="14" t="n">
        <f aca="false">G10433-H10433</f>
        <v>-33.94</v>
      </c>
    </row>
    <row r="10434" customFormat="false" ht="15" hidden="false" customHeight="false" outlineLevel="0" collapsed="false">
      <c r="A10434" s="2" t="s">
        <v>174</v>
      </c>
      <c r="B10434" s="2" t="s">
        <v>174</v>
      </c>
      <c r="C10434" s="2" t="s">
        <v>49</v>
      </c>
      <c r="D10434" s="2" t="s">
        <v>14</v>
      </c>
      <c r="E10434" s="2" t="s">
        <v>74</v>
      </c>
      <c r="F10434" s="2" t="s">
        <v>977</v>
      </c>
      <c r="G10434" s="14" t="n">
        <v>85</v>
      </c>
      <c r="H10434" s="14" t="n">
        <v>113.15</v>
      </c>
      <c r="I10434" s="14" t="n">
        <v>85</v>
      </c>
      <c r="J10434" s="23" t="n">
        <f aca="false">IF(AND(E10434="Priority",ISNUMBER('Cost model'!N178)),'Cost model'!N178,'Cost model'!M178)</f>
        <v>145</v>
      </c>
      <c r="K10434" s="14" t="n">
        <f aca="false">J10434-H10434</f>
        <v>31.85</v>
      </c>
      <c r="L10434" s="14" t="n">
        <f aca="false">G10434-H10434</f>
        <v>-28.15</v>
      </c>
    </row>
    <row r="10435" customFormat="false" ht="15" hidden="false" customHeight="false" outlineLevel="0" collapsed="false">
      <c r="A10435" s="2" t="s">
        <v>174</v>
      </c>
      <c r="B10435" s="2" t="s">
        <v>174</v>
      </c>
      <c r="C10435" s="2" t="s">
        <v>48</v>
      </c>
      <c r="D10435" s="2" t="s">
        <v>10</v>
      </c>
      <c r="E10435" s="2" t="s">
        <v>74</v>
      </c>
      <c r="F10435" s="2" t="s">
        <v>977</v>
      </c>
      <c r="G10435" s="14" t="n">
        <v>12.5</v>
      </c>
      <c r="H10435" s="14" t="n">
        <v>10.85</v>
      </c>
      <c r="I10435" s="14" t="n">
        <v>12.5</v>
      </c>
      <c r="J10435" s="23" t="n">
        <f aca="false">IF(AND(E10435="Priority",ISNUMBER('Cost model'!N168)),'Cost model'!N168,'Cost model'!M168)</f>
        <v>13.5</v>
      </c>
      <c r="K10435" s="14" t="n">
        <f aca="false">J10435-H10435</f>
        <v>2.65</v>
      </c>
      <c r="L10435" s="14" t="n">
        <f aca="false">G10435-H10435</f>
        <v>1.65</v>
      </c>
    </row>
    <row r="10436" customFormat="false" ht="15" hidden="false" customHeight="false" outlineLevel="0" collapsed="false">
      <c r="A10436" s="2" t="s">
        <v>174</v>
      </c>
      <c r="B10436" s="2" t="s">
        <v>174</v>
      </c>
      <c r="C10436" s="2" t="s">
        <v>48</v>
      </c>
      <c r="D10436" s="2" t="s">
        <v>10</v>
      </c>
      <c r="E10436" s="2" t="s">
        <v>74</v>
      </c>
      <c r="F10436" s="2" t="s">
        <v>977</v>
      </c>
      <c r="G10436" s="14" t="n">
        <v>12.5</v>
      </c>
      <c r="H10436" s="14" t="n">
        <v>11</v>
      </c>
      <c r="I10436" s="14" t="n">
        <v>12.5</v>
      </c>
      <c r="J10436" s="23" t="n">
        <f aca="false">IF(AND(E10436="Priority",ISNUMBER('Cost model'!N168)),'Cost model'!N168,'Cost model'!M168)</f>
        <v>13.5</v>
      </c>
      <c r="K10436" s="14" t="n">
        <f aca="false">J10436-H10436</f>
        <v>2.5</v>
      </c>
      <c r="L10436" s="14" t="n">
        <f aca="false">G10436-H10436</f>
        <v>1.5</v>
      </c>
    </row>
    <row r="10437" customFormat="false" ht="15" hidden="false" customHeight="false" outlineLevel="0" collapsed="false">
      <c r="A10437" s="2" t="s">
        <v>174</v>
      </c>
      <c r="B10437" s="2" t="s">
        <v>124</v>
      </c>
      <c r="C10437" s="2" t="s">
        <v>48</v>
      </c>
      <c r="D10437" s="2" t="s">
        <v>10</v>
      </c>
      <c r="E10437" s="2" t="s">
        <v>74</v>
      </c>
      <c r="F10437" s="2" t="s">
        <v>976</v>
      </c>
      <c r="G10437" s="14" t="n">
        <v>12.5</v>
      </c>
      <c r="H10437" s="14" t="n">
        <v>15.53</v>
      </c>
      <c r="I10437" s="14" t="n">
        <v>12.5</v>
      </c>
      <c r="J10437" s="23" t="n">
        <f aca="false">IF(AND(E10437="Priority",ISNUMBER('Cost model'!N108)),'Cost model'!N108,'Cost model'!M108)</f>
        <v>15.5</v>
      </c>
      <c r="K10437" s="14" t="n">
        <f aca="false">J10437-H10437</f>
        <v>-0.0299999999999994</v>
      </c>
      <c r="L10437" s="14" t="n">
        <f aca="false">G10437-H10437</f>
        <v>-3.03</v>
      </c>
    </row>
    <row r="10438" customFormat="false" ht="15" hidden="false" customHeight="false" outlineLevel="0" collapsed="false">
      <c r="A10438" s="2" t="s">
        <v>221</v>
      </c>
      <c r="B10438" s="2" t="s">
        <v>142</v>
      </c>
      <c r="C10438" s="2" t="s">
        <v>47</v>
      </c>
      <c r="D10438" s="2" t="s">
        <v>10</v>
      </c>
      <c r="E10438" s="2" t="s">
        <v>74</v>
      </c>
      <c r="F10438" s="2" t="s">
        <v>976</v>
      </c>
      <c r="G10438" s="14" t="n">
        <v>14.5</v>
      </c>
      <c r="H10438" s="14" t="n">
        <v>23.98</v>
      </c>
      <c r="I10438" s="14" t="n">
        <v>19.5</v>
      </c>
      <c r="J10438" s="23" t="n">
        <f aca="false">IF(AND(E10438="Priority",ISNUMBER('Cost model'!N767)),'Cost model'!N767,'Cost model'!M767)</f>
        <v>15.5</v>
      </c>
      <c r="K10438" s="14" t="n">
        <f aca="false">J10438-H10438</f>
        <v>-8.48</v>
      </c>
      <c r="L10438" s="14" t="n">
        <f aca="false">G10438-H10438</f>
        <v>-9.48</v>
      </c>
    </row>
    <row r="10439" customFormat="false" ht="15" hidden="false" customHeight="false" outlineLevel="0" collapsed="false">
      <c r="A10439" s="2" t="s">
        <v>158</v>
      </c>
      <c r="B10439" s="2" t="s">
        <v>158</v>
      </c>
      <c r="C10439" s="2" t="s">
        <v>49</v>
      </c>
      <c r="D10439" s="2" t="s">
        <v>12</v>
      </c>
      <c r="E10439" s="2" t="s">
        <v>74</v>
      </c>
      <c r="F10439" s="2" t="s">
        <v>977</v>
      </c>
      <c r="G10439" s="14" t="n">
        <v>19.5</v>
      </c>
      <c r="H10439" s="14" t="n">
        <v>20.03</v>
      </c>
      <c r="I10439" s="14" t="n">
        <v>19.5</v>
      </c>
      <c r="J10439" s="23" t="n">
        <f aca="false">IF(AND(E10439="Priority",ISNUMBER('Cost model'!N427)),'Cost model'!N427,'Cost model'!M427)</f>
        <v>28.5</v>
      </c>
      <c r="K10439" s="14" t="n">
        <f aca="false">J10439-H10439</f>
        <v>8.47</v>
      </c>
      <c r="L10439" s="14" t="n">
        <f aca="false">G10439-H10439</f>
        <v>-0.530000000000001</v>
      </c>
    </row>
    <row r="10440" customFormat="false" ht="15" hidden="false" customHeight="false" outlineLevel="0" collapsed="false">
      <c r="A10440" s="2" t="s">
        <v>221</v>
      </c>
      <c r="B10440" s="2" t="s">
        <v>221</v>
      </c>
      <c r="C10440" s="2" t="s">
        <v>47</v>
      </c>
      <c r="D10440" s="2" t="s">
        <v>10</v>
      </c>
      <c r="E10440" s="2" t="s">
        <v>83</v>
      </c>
      <c r="F10440" s="2" t="s">
        <v>977</v>
      </c>
      <c r="G10440" s="14" t="n">
        <v>14.5</v>
      </c>
      <c r="H10440" s="14" t="n">
        <v>14.1</v>
      </c>
      <c r="I10440" s="14" t="n">
        <v>14.5</v>
      </c>
      <c r="J10440" s="23" t="n">
        <f aca="false">IF(AND(E10440="Priority",ISNUMBER('Cost model'!N737)),'Cost model'!N737,'Cost model'!M737)</f>
        <v>13.5</v>
      </c>
      <c r="K10440" s="14" t="n">
        <f aca="false">J10440-H10440</f>
        <v>-0.6</v>
      </c>
      <c r="L10440" s="14" t="n">
        <f aca="false">G10440-H10440</f>
        <v>0.4</v>
      </c>
    </row>
    <row r="10441" customFormat="false" ht="15" hidden="false" customHeight="false" outlineLevel="0" collapsed="false">
      <c r="A10441" s="2" t="s">
        <v>158</v>
      </c>
      <c r="B10441" s="2" t="s">
        <v>158</v>
      </c>
      <c r="C10441" s="2" t="s">
        <v>49</v>
      </c>
      <c r="D10441" s="2" t="s">
        <v>13</v>
      </c>
      <c r="E10441" s="2" t="s">
        <v>74</v>
      </c>
      <c r="F10441" s="2" t="s">
        <v>977</v>
      </c>
      <c r="G10441" s="14" t="n">
        <v>50</v>
      </c>
      <c r="H10441" s="14" t="n">
        <v>83.93</v>
      </c>
      <c r="I10441" s="14" t="n">
        <v>50</v>
      </c>
      <c r="J10441" s="23" t="n">
        <f aca="false">IF(AND(E10441="Priority",ISNUMBER('Cost model'!N430)),'Cost model'!N430,'Cost model'!M430)</f>
        <v>50</v>
      </c>
      <c r="K10441" s="14" t="n">
        <f aca="false">J10441-H10441</f>
        <v>-33.93</v>
      </c>
      <c r="L10441" s="14" t="n">
        <f aca="false">G10441-H10441</f>
        <v>-33.93</v>
      </c>
    </row>
    <row r="10442" customFormat="false" ht="15" hidden="false" customHeight="false" outlineLevel="0" collapsed="false">
      <c r="A10442" s="2" t="s">
        <v>174</v>
      </c>
      <c r="B10442" s="2" t="s">
        <v>124</v>
      </c>
      <c r="C10442" s="2" t="s">
        <v>47</v>
      </c>
      <c r="D10442" s="2" t="s">
        <v>10</v>
      </c>
      <c r="E10442" s="2" t="s">
        <v>83</v>
      </c>
      <c r="F10442" s="2" t="s">
        <v>976</v>
      </c>
      <c r="G10442" s="14" t="n">
        <v>14.5</v>
      </c>
      <c r="H10442" s="14" t="n">
        <v>21.19</v>
      </c>
      <c r="I10442" s="14" t="n">
        <v>14.5</v>
      </c>
      <c r="J10442" s="23" t="n">
        <f aca="false">IF(AND(E10442="Priority",ISNUMBER('Cost model'!N107)),'Cost model'!N107,'Cost model'!M107)</f>
        <v>17.5</v>
      </c>
      <c r="K10442" s="14" t="n">
        <f aca="false">J10442-H10442</f>
        <v>-3.69</v>
      </c>
      <c r="L10442" s="14" t="n">
        <f aca="false">G10442-H10442</f>
        <v>-6.69</v>
      </c>
    </row>
    <row r="10443" customFormat="false" ht="15" hidden="false" customHeight="false" outlineLevel="0" collapsed="false">
      <c r="A10443" s="2" t="s">
        <v>124</v>
      </c>
      <c r="B10443" s="2" t="s">
        <v>124</v>
      </c>
      <c r="C10443" s="2" t="s">
        <v>48</v>
      </c>
      <c r="D10443" s="2" t="s">
        <v>10</v>
      </c>
      <c r="E10443" s="2" t="s">
        <v>74</v>
      </c>
      <c r="F10443" s="2" t="s">
        <v>977</v>
      </c>
      <c r="G10443" s="14" t="n">
        <v>12.5</v>
      </c>
      <c r="H10443" s="14" t="n">
        <v>9.47</v>
      </c>
      <c r="I10443" s="14" t="n">
        <v>12.5</v>
      </c>
      <c r="J10443" s="23" t="n">
        <f aca="false">IF(AND(E10443="Priority",ISNUMBER('Cost model'!N318)),'Cost model'!N318,'Cost model'!M318)</f>
        <v>14.5</v>
      </c>
      <c r="K10443" s="14" t="n">
        <f aca="false">J10443-H10443</f>
        <v>5.03</v>
      </c>
      <c r="L10443" s="14" t="n">
        <f aca="false">G10443-H10443</f>
        <v>3.03</v>
      </c>
    </row>
    <row r="10444" customFormat="false" ht="15" hidden="false" customHeight="false" outlineLevel="0" collapsed="false">
      <c r="A10444" s="2" t="s">
        <v>142</v>
      </c>
      <c r="B10444" s="2" t="s">
        <v>221</v>
      </c>
      <c r="C10444" s="2" t="s">
        <v>47</v>
      </c>
      <c r="D10444" s="2" t="s">
        <v>10</v>
      </c>
      <c r="E10444" s="2" t="s">
        <v>74</v>
      </c>
      <c r="F10444" s="2" t="s">
        <v>976</v>
      </c>
      <c r="G10444" s="14" t="n">
        <v>14.5</v>
      </c>
      <c r="H10444" s="14" t="n">
        <v>10.7</v>
      </c>
      <c r="I10444" s="14" t="n">
        <v>19.5</v>
      </c>
      <c r="J10444" s="23" t="n">
        <f aca="false">IF(AND(E10444="Priority",ISNUMBER('Cost model'!N677)),'Cost model'!N677,'Cost model'!M677)</f>
        <v>13.5</v>
      </c>
      <c r="K10444" s="14" t="n">
        <f aca="false">J10444-H10444</f>
        <v>2.8</v>
      </c>
      <c r="L10444" s="14" t="n">
        <f aca="false">G10444-H10444</f>
        <v>3.8</v>
      </c>
    </row>
    <row r="10445" customFormat="false" ht="15" hidden="false" customHeight="false" outlineLevel="0" collapsed="false">
      <c r="A10445" s="2" t="s">
        <v>142</v>
      </c>
      <c r="B10445" s="2" t="s">
        <v>142</v>
      </c>
      <c r="C10445" s="2" t="s">
        <v>49</v>
      </c>
      <c r="D10445" s="2" t="s">
        <v>13</v>
      </c>
      <c r="E10445" s="2" t="s">
        <v>74</v>
      </c>
      <c r="F10445" s="2" t="s">
        <v>977</v>
      </c>
      <c r="G10445" s="14" t="n">
        <v>50</v>
      </c>
      <c r="H10445" s="14" t="n">
        <v>91.52</v>
      </c>
      <c r="I10445" s="14" t="n">
        <v>50</v>
      </c>
      <c r="J10445" s="23" t="n">
        <f aca="false">IF(AND(E10445="Priority",ISNUMBER('Cost model'!N640)),'Cost model'!N640,'Cost model'!M640)</f>
        <v>65</v>
      </c>
      <c r="K10445" s="14" t="n">
        <f aca="false">J10445-H10445</f>
        <v>-26.52</v>
      </c>
      <c r="L10445" s="14" t="n">
        <f aca="false">G10445-H10445</f>
        <v>-41.52</v>
      </c>
    </row>
    <row r="10446" customFormat="false" ht="15" hidden="false" customHeight="false" outlineLevel="0" collapsed="false">
      <c r="A10446" s="2" t="s">
        <v>174</v>
      </c>
      <c r="B10446" s="2" t="s">
        <v>174</v>
      </c>
      <c r="C10446" s="2" t="s">
        <v>49</v>
      </c>
      <c r="D10446" s="2" t="s">
        <v>10</v>
      </c>
      <c r="E10446" s="2" t="s">
        <v>74</v>
      </c>
      <c r="F10446" s="2" t="s">
        <v>977</v>
      </c>
      <c r="G10446" s="14" t="n">
        <v>19.5</v>
      </c>
      <c r="H10446" s="14" t="n">
        <v>43.01</v>
      </c>
      <c r="I10446" s="14" t="n">
        <v>17.5</v>
      </c>
      <c r="J10446" s="23" t="n">
        <f aca="false">IF(AND(E10446="Priority",ISNUMBER('Cost model'!N169)),'Cost model'!N169,'Cost model'!M169)</f>
        <v>18.5</v>
      </c>
      <c r="K10446" s="14" t="n">
        <f aca="false">J10446-H10446</f>
        <v>-24.51</v>
      </c>
      <c r="L10446" s="14" t="n">
        <f aca="false">G10446-H10446</f>
        <v>-23.51</v>
      </c>
    </row>
    <row r="10447" customFormat="false" ht="15" hidden="false" customHeight="false" outlineLevel="0" collapsed="false">
      <c r="A10447" s="2" t="s">
        <v>174</v>
      </c>
      <c r="B10447" s="2" t="s">
        <v>174</v>
      </c>
      <c r="C10447" s="2" t="s">
        <v>49</v>
      </c>
      <c r="D10447" s="2" t="s">
        <v>12</v>
      </c>
      <c r="E10447" s="2" t="s">
        <v>74</v>
      </c>
      <c r="F10447" s="2" t="s">
        <v>977</v>
      </c>
      <c r="G10447" s="14" t="n">
        <v>19.5</v>
      </c>
      <c r="H10447" s="14" t="n">
        <v>41.92</v>
      </c>
      <c r="I10447" s="14" t="n">
        <v>19.5</v>
      </c>
      <c r="J10447" s="23" t="n">
        <f aca="false">IF(AND(E10447="Priority",ISNUMBER('Cost model'!N172)),'Cost model'!N172,'Cost model'!M172)</f>
        <v>45</v>
      </c>
      <c r="K10447" s="14" t="n">
        <f aca="false">J10447-H10447</f>
        <v>3.08</v>
      </c>
      <c r="L10447" s="14" t="n">
        <f aca="false">G10447-H10447</f>
        <v>-22.42</v>
      </c>
    </row>
    <row r="10448" customFormat="false" ht="15" hidden="false" customHeight="false" outlineLevel="0" collapsed="false">
      <c r="A10448" s="2" t="s">
        <v>142</v>
      </c>
      <c r="B10448" s="2" t="s">
        <v>124</v>
      </c>
      <c r="C10448" s="2" t="s">
        <v>47</v>
      </c>
      <c r="D10448" s="2" t="s">
        <v>12</v>
      </c>
      <c r="E10448" s="2" t="s">
        <v>74</v>
      </c>
      <c r="F10448" s="2" t="s">
        <v>976</v>
      </c>
      <c r="G10448" s="14" t="n">
        <v>9.5</v>
      </c>
      <c r="H10448" s="14" t="n">
        <v>41.92</v>
      </c>
      <c r="I10448" s="14" t="n">
        <v>19.5</v>
      </c>
      <c r="J10448" s="23" t="n">
        <f aca="false">IF(AND(E10448="Priority",ISNUMBER('Cost model'!N665)),'Cost model'!N665,'Cost model'!M665)</f>
        <v>40</v>
      </c>
      <c r="K10448" s="14" t="n">
        <f aca="false">J10448-H10448</f>
        <v>-1.92</v>
      </c>
      <c r="L10448" s="14" t="n">
        <f aca="false">G10448-H10448</f>
        <v>-32.42</v>
      </c>
    </row>
    <row r="10449" customFormat="false" ht="15" hidden="false" customHeight="false" outlineLevel="0" collapsed="false">
      <c r="A10449" s="2" t="s">
        <v>221</v>
      </c>
      <c r="B10449" s="2" t="s">
        <v>221</v>
      </c>
      <c r="C10449" s="2" t="s">
        <v>47</v>
      </c>
      <c r="D10449" s="2" t="s">
        <v>14</v>
      </c>
      <c r="E10449" s="2" t="s">
        <v>74</v>
      </c>
      <c r="F10449" s="2" t="s">
        <v>977</v>
      </c>
      <c r="G10449" s="14" t="n">
        <v>25</v>
      </c>
      <c r="H10449" s="14" t="n">
        <v>50.7</v>
      </c>
      <c r="I10449" s="14" t="n">
        <v>25</v>
      </c>
      <c r="J10449" s="23" t="n">
        <f aca="false">IF(AND(E10449="Priority",ISNUMBER('Cost model'!N746)),'Cost model'!N746,'Cost model'!M746)</f>
        <v>100</v>
      </c>
      <c r="K10449" s="14" t="n">
        <f aca="false">J10449-H10449</f>
        <v>49.3</v>
      </c>
      <c r="L10449" s="14" t="n">
        <f aca="false">G10449-H10449</f>
        <v>-25.7</v>
      </c>
    </row>
    <row r="10450" customFormat="false" ht="15" hidden="false" customHeight="false" outlineLevel="0" collapsed="false">
      <c r="A10450" s="2" t="s">
        <v>142</v>
      </c>
      <c r="B10450" s="2" t="s">
        <v>142</v>
      </c>
      <c r="C10450" s="2" t="s">
        <v>47</v>
      </c>
      <c r="D10450" s="2" t="s">
        <v>12</v>
      </c>
      <c r="E10450" s="2" t="s">
        <v>74</v>
      </c>
      <c r="F10450" s="2" t="s">
        <v>977</v>
      </c>
      <c r="G10450" s="14" t="n">
        <v>9.5</v>
      </c>
      <c r="H10450" s="14" t="n">
        <v>28.92</v>
      </c>
      <c r="I10450" s="14" t="n">
        <v>9.5</v>
      </c>
      <c r="J10450" s="23" t="n">
        <f aca="false">IF(AND(E10450="Priority",ISNUMBER('Cost model'!N635)),'Cost model'!N635,'Cost model'!M635)</f>
        <v>30.5</v>
      </c>
      <c r="K10450" s="14" t="n">
        <f aca="false">J10450-H10450</f>
        <v>1.58</v>
      </c>
      <c r="L10450" s="14" t="n">
        <f aca="false">G10450-H10450</f>
        <v>-19.42</v>
      </c>
    </row>
    <row r="10451" customFormat="false" ht="15" hidden="false" customHeight="false" outlineLevel="0" collapsed="false">
      <c r="A10451" s="2" t="s">
        <v>174</v>
      </c>
      <c r="B10451" s="2" t="s">
        <v>124</v>
      </c>
      <c r="C10451" s="2" t="s">
        <v>49</v>
      </c>
      <c r="D10451" s="2" t="s">
        <v>12</v>
      </c>
      <c r="E10451" s="2" t="s">
        <v>74</v>
      </c>
      <c r="F10451" s="2" t="s">
        <v>976</v>
      </c>
      <c r="G10451" s="14" t="n">
        <v>19.5</v>
      </c>
      <c r="H10451" s="14" t="n">
        <v>41.24</v>
      </c>
      <c r="I10451" s="14" t="n">
        <v>19.5</v>
      </c>
      <c r="J10451" s="23" t="n">
        <f aca="false">IF(AND(E10451="Priority",ISNUMBER('Cost model'!N112)),'Cost model'!N112,'Cost model'!M112)</f>
        <v>50</v>
      </c>
      <c r="K10451" s="14" t="n">
        <f aca="false">J10451-H10451</f>
        <v>8.76</v>
      </c>
      <c r="L10451" s="14" t="n">
        <f aca="false">G10451-H10451</f>
        <v>-21.74</v>
      </c>
    </row>
    <row r="10452" customFormat="false" ht="15" hidden="false" customHeight="false" outlineLevel="0" collapsed="false">
      <c r="A10452" s="2" t="s">
        <v>142</v>
      </c>
      <c r="B10452" s="2" t="s">
        <v>174</v>
      </c>
      <c r="C10452" s="2" t="s">
        <v>47</v>
      </c>
      <c r="D10452" s="2" t="s">
        <v>12</v>
      </c>
      <c r="E10452" s="2" t="s">
        <v>74</v>
      </c>
      <c r="F10452" s="2" t="s">
        <v>976</v>
      </c>
      <c r="G10452" s="14" t="n">
        <v>9.5</v>
      </c>
      <c r="H10452" s="14" t="n">
        <v>42.45</v>
      </c>
      <c r="I10452" s="14" t="n">
        <v>19.5</v>
      </c>
      <c r="J10452" s="23" t="n">
        <f aca="false">IF(AND(E10452="Priority",ISNUMBER('Cost model'!N695)),'Cost model'!N695,'Cost model'!M695)</f>
        <v>40</v>
      </c>
      <c r="K10452" s="14" t="n">
        <f aca="false">J10452-H10452</f>
        <v>-2.45</v>
      </c>
      <c r="L10452" s="14" t="n">
        <f aca="false">G10452-H10452</f>
        <v>-32.95</v>
      </c>
    </row>
    <row r="10453" customFormat="false" ht="15" hidden="false" customHeight="false" outlineLevel="0" collapsed="false">
      <c r="A10453" s="2" t="s">
        <v>174</v>
      </c>
      <c r="B10453" s="2" t="s">
        <v>174</v>
      </c>
      <c r="C10453" s="2" t="s">
        <v>47</v>
      </c>
      <c r="D10453" s="2" t="s">
        <v>10</v>
      </c>
      <c r="E10453" s="2" t="s">
        <v>74</v>
      </c>
      <c r="F10453" s="2" t="s">
        <v>977</v>
      </c>
      <c r="G10453" s="14" t="n">
        <v>9.5</v>
      </c>
      <c r="H10453" s="14" t="n">
        <v>7.62</v>
      </c>
      <c r="I10453" s="14" t="n">
        <v>9.5</v>
      </c>
      <c r="J10453" s="23" t="n">
        <f aca="false">IF(AND(E10453="Priority",ISNUMBER('Cost model'!N167)),'Cost model'!N167,'Cost model'!M167)</f>
        <v>8.5</v>
      </c>
      <c r="K10453" s="14" t="n">
        <f aca="false">J10453-H10453</f>
        <v>0.88</v>
      </c>
      <c r="L10453" s="14" t="n">
        <f aca="false">G10453-H10453</f>
        <v>1.88</v>
      </c>
    </row>
    <row r="10454" customFormat="false" ht="15" hidden="false" customHeight="false" outlineLevel="0" collapsed="false">
      <c r="A10454" s="2" t="s">
        <v>142</v>
      </c>
      <c r="B10454" s="2" t="s">
        <v>142</v>
      </c>
      <c r="C10454" s="2" t="s">
        <v>49</v>
      </c>
      <c r="D10454" s="2" t="s">
        <v>10</v>
      </c>
      <c r="E10454" s="2" t="s">
        <v>83</v>
      </c>
      <c r="F10454" s="2" t="s">
        <v>977</v>
      </c>
      <c r="G10454" s="14" t="n">
        <v>24.5</v>
      </c>
      <c r="H10454" s="14" t="n">
        <v>25.42</v>
      </c>
      <c r="I10454" s="14" t="n">
        <v>24.5</v>
      </c>
      <c r="J10454" s="23" t="n">
        <f aca="false">IF(AND(E10454="Priority",ISNUMBER('Cost model'!N634)),'Cost model'!N634,'Cost model'!M634)</f>
        <v>21.5</v>
      </c>
      <c r="K10454" s="14" t="n">
        <f aca="false">J10454-H10454</f>
        <v>-3.92</v>
      </c>
      <c r="L10454" s="14" t="n">
        <f aca="false">G10454-H10454</f>
        <v>-0.920000000000002</v>
      </c>
    </row>
    <row r="10455" customFormat="false" ht="15" hidden="false" customHeight="false" outlineLevel="0" collapsed="false">
      <c r="A10455" s="2" t="s">
        <v>221</v>
      </c>
      <c r="B10455" s="2" t="s">
        <v>221</v>
      </c>
      <c r="C10455" s="2" t="s">
        <v>49</v>
      </c>
      <c r="D10455" s="2" t="s">
        <v>12</v>
      </c>
      <c r="E10455" s="2" t="s">
        <v>83</v>
      </c>
      <c r="F10455" s="2" t="s">
        <v>977</v>
      </c>
      <c r="G10455" s="14" t="n">
        <v>29.5</v>
      </c>
      <c r="H10455" s="14" t="n">
        <v>68.37</v>
      </c>
      <c r="I10455" s="14" t="n">
        <v>29.5</v>
      </c>
      <c r="J10455" s="23" t="n">
        <f aca="false">IF(AND(E10455="Priority",ISNUMBER('Cost model'!N742)),'Cost model'!N742,'Cost model'!M742)</f>
        <v>80</v>
      </c>
      <c r="K10455" s="14" t="n">
        <f aca="false">J10455-H10455</f>
        <v>11.63</v>
      </c>
      <c r="L10455" s="14" t="n">
        <f aca="false">G10455-H10455</f>
        <v>-38.87</v>
      </c>
    </row>
    <row r="10456" customFormat="false" ht="15" hidden="false" customHeight="false" outlineLevel="0" collapsed="false">
      <c r="A10456" s="2" t="s">
        <v>221</v>
      </c>
      <c r="B10456" s="2" t="s">
        <v>221</v>
      </c>
      <c r="C10456" s="2" t="s">
        <v>47</v>
      </c>
      <c r="D10456" s="2" t="s">
        <v>13</v>
      </c>
      <c r="E10456" s="2" t="s">
        <v>83</v>
      </c>
      <c r="F10456" s="2" t="s">
        <v>977</v>
      </c>
      <c r="G10456" s="14" t="n">
        <v>45</v>
      </c>
      <c r="H10456" s="14" t="n">
        <v>52.1</v>
      </c>
      <c r="I10456" s="14" t="n">
        <v>45</v>
      </c>
      <c r="J10456" s="23" t="n">
        <f aca="false">IF(AND(E10456="Priority",ISNUMBER('Cost model'!N743)),'Cost model'!N743,'Cost model'!M743)</f>
        <v>65</v>
      </c>
      <c r="K10456" s="14" t="n">
        <f aca="false">J10456-H10456</f>
        <v>12.9</v>
      </c>
      <c r="L10456" s="14" t="n">
        <f aca="false">G10456-H10456</f>
        <v>-7.1</v>
      </c>
    </row>
    <row r="10457" customFormat="false" ht="15" hidden="false" customHeight="false" outlineLevel="0" collapsed="false">
      <c r="A10457" s="2" t="s">
        <v>142</v>
      </c>
      <c r="B10457" s="2" t="s">
        <v>142</v>
      </c>
      <c r="C10457" s="2" t="s">
        <v>48</v>
      </c>
      <c r="D10457" s="2" t="s">
        <v>12</v>
      </c>
      <c r="E10457" s="2" t="s">
        <v>83</v>
      </c>
      <c r="F10457" s="2" t="s">
        <v>977</v>
      </c>
      <c r="G10457" s="14" t="n">
        <v>19.5</v>
      </c>
      <c r="H10457" s="14" t="n">
        <v>71.26</v>
      </c>
      <c r="I10457" s="14" t="n">
        <v>19.5</v>
      </c>
      <c r="J10457" s="23" t="n">
        <f aca="false">IF(AND(E10457="Priority",ISNUMBER('Cost model'!N636)),'Cost model'!N636,'Cost model'!M636)</f>
        <v>55</v>
      </c>
      <c r="K10457" s="14" t="n">
        <f aca="false">J10457-H10457</f>
        <v>-16.26</v>
      </c>
      <c r="L10457" s="14" t="n">
        <f aca="false">G10457-H10457</f>
        <v>-51.76</v>
      </c>
    </row>
    <row r="10458" customFormat="false" ht="15" hidden="false" customHeight="false" outlineLevel="0" collapsed="false">
      <c r="A10458" s="2" t="s">
        <v>221</v>
      </c>
      <c r="B10458" s="2" t="s">
        <v>221</v>
      </c>
      <c r="C10458" s="2" t="s">
        <v>47</v>
      </c>
      <c r="D10458" s="2" t="s">
        <v>12</v>
      </c>
      <c r="E10458" s="2" t="s">
        <v>74</v>
      </c>
      <c r="F10458" s="2" t="s">
        <v>977</v>
      </c>
      <c r="G10458" s="14" t="n">
        <v>9.5</v>
      </c>
      <c r="H10458" s="14" t="n">
        <v>33.23</v>
      </c>
      <c r="I10458" s="14" t="n">
        <v>9.5</v>
      </c>
      <c r="J10458" s="23" t="n">
        <f aca="false">IF(AND(E10458="Priority",ISNUMBER('Cost model'!N740)),'Cost model'!N740,'Cost model'!M740)</f>
        <v>22.5</v>
      </c>
      <c r="K10458" s="14" t="n">
        <f aca="false">J10458-H10458</f>
        <v>-10.73</v>
      </c>
      <c r="L10458" s="14" t="n">
        <f aca="false">G10458-H10458</f>
        <v>-23.73</v>
      </c>
    </row>
    <row r="10459" customFormat="false" ht="15" hidden="false" customHeight="false" outlineLevel="0" collapsed="false">
      <c r="A10459" s="2" t="s">
        <v>205</v>
      </c>
      <c r="B10459" s="2" t="s">
        <v>124</v>
      </c>
      <c r="C10459" s="2" t="s">
        <v>48</v>
      </c>
      <c r="D10459" s="2" t="s">
        <v>12</v>
      </c>
      <c r="E10459" s="2" t="s">
        <v>74</v>
      </c>
      <c r="F10459" s="2" t="s">
        <v>976</v>
      </c>
      <c r="G10459" s="14" t="n">
        <v>19.5</v>
      </c>
      <c r="H10459" s="14" t="n">
        <v>66.45</v>
      </c>
      <c r="I10459" s="14" t="n">
        <v>24.5</v>
      </c>
      <c r="J10459" s="23" t="n">
        <f aca="false">IF(AND(E10459="Priority",ISNUMBER('Cost model'!N576)),'Cost model'!N576,'Cost model'!M576)</f>
        <v>70</v>
      </c>
      <c r="K10459" s="14" t="n">
        <f aca="false">J10459-H10459</f>
        <v>3.55</v>
      </c>
      <c r="L10459" s="14" t="n">
        <f aca="false">G10459-H10459</f>
        <v>-46.95</v>
      </c>
    </row>
    <row r="10460" customFormat="false" ht="15" hidden="false" customHeight="false" outlineLevel="0" collapsed="false">
      <c r="A10460" s="2" t="s">
        <v>158</v>
      </c>
      <c r="B10460" s="2" t="s">
        <v>158</v>
      </c>
      <c r="C10460" s="2" t="s">
        <v>47</v>
      </c>
      <c r="D10460" s="2" t="s">
        <v>10</v>
      </c>
      <c r="E10460" s="2" t="s">
        <v>74</v>
      </c>
      <c r="F10460" s="2" t="s">
        <v>977</v>
      </c>
      <c r="G10460" s="14" t="n">
        <v>9.5</v>
      </c>
      <c r="H10460" s="14" t="n">
        <v>7.93</v>
      </c>
      <c r="I10460" s="14" t="n">
        <v>9.5</v>
      </c>
      <c r="J10460" s="23" t="n">
        <f aca="false">IF(AND(E10460="Priority",ISNUMBER('Cost model'!N422)),'Cost model'!N422,'Cost model'!M422)</f>
        <v>8.5</v>
      </c>
      <c r="K10460" s="14" t="n">
        <f aca="false">J10460-H10460</f>
        <v>0.57</v>
      </c>
      <c r="L10460" s="14" t="n">
        <f aca="false">G10460-H10460</f>
        <v>1.57</v>
      </c>
    </row>
    <row r="10461" customFormat="false" ht="15" hidden="false" customHeight="false" outlineLevel="0" collapsed="false">
      <c r="A10461" s="2" t="s">
        <v>124</v>
      </c>
      <c r="B10461" s="2" t="s">
        <v>124</v>
      </c>
      <c r="C10461" s="2" t="s">
        <v>48</v>
      </c>
      <c r="D10461" s="2" t="s">
        <v>12</v>
      </c>
      <c r="E10461" s="2" t="s">
        <v>74</v>
      </c>
      <c r="F10461" s="2" t="s">
        <v>977</v>
      </c>
      <c r="G10461" s="14" t="n">
        <v>12.5</v>
      </c>
      <c r="H10461" s="14" t="n">
        <v>64.57</v>
      </c>
      <c r="I10461" s="14" t="n">
        <v>12.5</v>
      </c>
      <c r="J10461" s="23" t="n">
        <f aca="false">IF(AND(E10461="Priority",ISNUMBER('Cost model'!N321)),'Cost model'!N321,'Cost model'!M321)</f>
        <v>40</v>
      </c>
      <c r="K10461" s="14" t="n">
        <f aca="false">J10461-H10461</f>
        <v>-24.57</v>
      </c>
      <c r="L10461" s="14" t="n">
        <f aca="false">G10461-H10461</f>
        <v>-52.07</v>
      </c>
    </row>
    <row r="10462" customFormat="false" ht="15" hidden="false" customHeight="false" outlineLevel="0" collapsed="false">
      <c r="A10462" s="2" t="s">
        <v>142</v>
      </c>
      <c r="B10462" s="2" t="s">
        <v>142</v>
      </c>
      <c r="C10462" s="2" t="s">
        <v>47</v>
      </c>
      <c r="D10462" s="2" t="s">
        <v>12</v>
      </c>
      <c r="E10462" s="2" t="s">
        <v>74</v>
      </c>
      <c r="F10462" s="2" t="s">
        <v>977</v>
      </c>
      <c r="G10462" s="14" t="n">
        <v>9.5</v>
      </c>
      <c r="H10462" s="14" t="n">
        <v>25.42</v>
      </c>
      <c r="I10462" s="14" t="n">
        <v>9.5</v>
      </c>
      <c r="J10462" s="23" t="n">
        <f aca="false">IF(AND(E10462="Priority",ISNUMBER('Cost model'!N635)),'Cost model'!N635,'Cost model'!M635)</f>
        <v>30.5</v>
      </c>
      <c r="K10462" s="14" t="n">
        <f aca="false">J10462-H10462</f>
        <v>5.08</v>
      </c>
      <c r="L10462" s="14" t="n">
        <f aca="false">G10462-H10462</f>
        <v>-15.92</v>
      </c>
    </row>
    <row r="10463" customFormat="false" ht="15" hidden="false" customHeight="false" outlineLevel="0" collapsed="false">
      <c r="A10463" s="2" t="s">
        <v>142</v>
      </c>
      <c r="B10463" s="2" t="s">
        <v>142</v>
      </c>
      <c r="C10463" s="2" t="s">
        <v>47</v>
      </c>
      <c r="D10463" s="2" t="s">
        <v>10</v>
      </c>
      <c r="E10463" s="2" t="s">
        <v>83</v>
      </c>
      <c r="F10463" s="2" t="s">
        <v>977</v>
      </c>
      <c r="G10463" s="14" t="n">
        <v>14.5</v>
      </c>
      <c r="H10463" s="14" t="n">
        <v>7.21</v>
      </c>
      <c r="I10463" s="14" t="n">
        <v>14.5</v>
      </c>
      <c r="J10463" s="23" t="n">
        <f aca="false">IF(AND(E10463="Priority",ISNUMBER('Cost model'!N632)),'Cost model'!N632,'Cost model'!M632)</f>
        <v>14.5</v>
      </c>
      <c r="K10463" s="14" t="n">
        <f aca="false">J10463-H10463</f>
        <v>7.29</v>
      </c>
      <c r="L10463" s="14" t="n">
        <f aca="false">G10463-H10463</f>
        <v>7.29</v>
      </c>
    </row>
    <row r="10464" customFormat="false" ht="15" hidden="false" customHeight="false" outlineLevel="0" collapsed="false">
      <c r="A10464" s="2" t="s">
        <v>124</v>
      </c>
      <c r="B10464" s="2" t="s">
        <v>142</v>
      </c>
      <c r="C10464" s="2" t="s">
        <v>48</v>
      </c>
      <c r="D10464" s="2" t="s">
        <v>10</v>
      </c>
      <c r="E10464" s="2" t="s">
        <v>74</v>
      </c>
      <c r="F10464" s="2" t="s">
        <v>976</v>
      </c>
      <c r="G10464" s="14" t="n">
        <v>9.5</v>
      </c>
      <c r="H10464" s="14" t="n">
        <v>14.36</v>
      </c>
      <c r="I10464" s="14" t="n">
        <v>14.5</v>
      </c>
      <c r="J10464" s="23" t="n">
        <f aca="false">IF(AND(E10464="Priority",ISNUMBER('Cost model'!N333)),'Cost model'!N333,'Cost model'!M333)</f>
        <v>18.5</v>
      </c>
      <c r="K10464" s="14" t="n">
        <f aca="false">J10464-H10464</f>
        <v>4.14</v>
      </c>
      <c r="L10464" s="14" t="n">
        <f aca="false">G10464-H10464</f>
        <v>-4.86</v>
      </c>
    </row>
    <row r="10465" customFormat="false" ht="15" hidden="false" customHeight="false" outlineLevel="0" collapsed="false">
      <c r="A10465" s="2" t="s">
        <v>142</v>
      </c>
      <c r="B10465" s="2" t="s">
        <v>142</v>
      </c>
      <c r="C10465" s="2" t="s">
        <v>47</v>
      </c>
      <c r="D10465" s="2" t="s">
        <v>10</v>
      </c>
      <c r="E10465" s="2" t="s">
        <v>74</v>
      </c>
      <c r="F10465" s="2" t="s">
        <v>977</v>
      </c>
      <c r="G10465" s="14" t="n">
        <v>9.5</v>
      </c>
      <c r="H10465" s="14" t="n">
        <v>5.87</v>
      </c>
      <c r="I10465" s="14" t="n">
        <v>9.5</v>
      </c>
      <c r="J10465" s="23" t="n">
        <f aca="false">IF(AND(E10465="Priority",ISNUMBER('Cost model'!N632)),'Cost model'!N632,'Cost model'!M632)</f>
        <v>9.5</v>
      </c>
      <c r="K10465" s="14" t="n">
        <f aca="false">J10465-H10465</f>
        <v>3.63</v>
      </c>
      <c r="L10465" s="14" t="n">
        <f aca="false">G10465-H10465</f>
        <v>3.63</v>
      </c>
    </row>
    <row r="10466" customFormat="false" ht="15" hidden="false" customHeight="false" outlineLevel="0" collapsed="false">
      <c r="A10466" s="2" t="s">
        <v>174</v>
      </c>
      <c r="B10466" s="2" t="s">
        <v>174</v>
      </c>
      <c r="C10466" s="2" t="s">
        <v>48</v>
      </c>
      <c r="D10466" s="2" t="s">
        <v>12</v>
      </c>
      <c r="E10466" s="2" t="s">
        <v>83</v>
      </c>
      <c r="F10466" s="2" t="s">
        <v>977</v>
      </c>
      <c r="G10466" s="14" t="n">
        <v>19.5</v>
      </c>
      <c r="H10466" s="14" t="n">
        <v>40.48</v>
      </c>
      <c r="I10466" s="14" t="n">
        <v>19.5</v>
      </c>
      <c r="J10466" s="23" t="n">
        <f aca="false">IF(AND(E10466="Priority",ISNUMBER('Cost model'!N171)),'Cost model'!N171,'Cost model'!M171)</f>
        <v>55</v>
      </c>
      <c r="K10466" s="14" t="n">
        <f aca="false">J10466-H10466</f>
        <v>14.52</v>
      </c>
      <c r="L10466" s="14" t="n">
        <f aca="false">G10466-H10466</f>
        <v>-20.98</v>
      </c>
    </row>
    <row r="10467" customFormat="false" ht="15" hidden="false" customHeight="false" outlineLevel="0" collapsed="false">
      <c r="A10467" s="2" t="s">
        <v>174</v>
      </c>
      <c r="B10467" s="2" t="s">
        <v>124</v>
      </c>
      <c r="C10467" s="2" t="s">
        <v>49</v>
      </c>
      <c r="D10467" s="2" t="s">
        <v>10</v>
      </c>
      <c r="E10467" s="2" t="s">
        <v>74</v>
      </c>
      <c r="F10467" s="2" t="s">
        <v>976</v>
      </c>
      <c r="G10467" s="14" t="n">
        <v>17.5</v>
      </c>
      <c r="H10467" s="14" t="n">
        <v>36.53</v>
      </c>
      <c r="I10467" s="14" t="n">
        <v>17.5</v>
      </c>
      <c r="J10467" s="23" t="n">
        <f aca="false">IF(AND(E10467="Priority",ISNUMBER('Cost model'!N109)),'Cost model'!N109,'Cost model'!M109)</f>
        <v>18.5</v>
      </c>
      <c r="K10467" s="14" t="n">
        <f aca="false">J10467-H10467</f>
        <v>-18.03</v>
      </c>
      <c r="L10467" s="14" t="n">
        <f aca="false">G10467-H10467</f>
        <v>-19.03</v>
      </c>
    </row>
    <row r="10468" customFormat="false" ht="15" hidden="false" customHeight="false" outlineLevel="0" collapsed="false">
      <c r="A10468" s="2" t="s">
        <v>174</v>
      </c>
      <c r="B10468" s="2" t="s">
        <v>174</v>
      </c>
      <c r="C10468" s="2" t="s">
        <v>47</v>
      </c>
      <c r="D10468" s="2" t="s">
        <v>10</v>
      </c>
      <c r="E10468" s="2" t="s">
        <v>74</v>
      </c>
      <c r="F10468" s="2" t="s">
        <v>977</v>
      </c>
      <c r="G10468" s="14" t="n">
        <v>9.5</v>
      </c>
      <c r="H10468" s="14" t="n">
        <v>6.82</v>
      </c>
      <c r="I10468" s="14" t="n">
        <v>9.5</v>
      </c>
      <c r="J10468" s="23" t="n">
        <f aca="false">IF(AND(E10468="Priority",ISNUMBER('Cost model'!N167)),'Cost model'!N167,'Cost model'!M167)</f>
        <v>8.5</v>
      </c>
      <c r="K10468" s="14" t="n">
        <f aca="false">J10468-H10468</f>
        <v>1.68</v>
      </c>
      <c r="L10468" s="14" t="n">
        <f aca="false">G10468-H10468</f>
        <v>2.68</v>
      </c>
    </row>
    <row r="10469" customFormat="false" ht="15" hidden="false" customHeight="false" outlineLevel="0" collapsed="false">
      <c r="A10469" s="2" t="s">
        <v>142</v>
      </c>
      <c r="B10469" s="2" t="s">
        <v>174</v>
      </c>
      <c r="C10469" s="2" t="s">
        <v>48</v>
      </c>
      <c r="D10469" s="2" t="s">
        <v>10</v>
      </c>
      <c r="E10469" s="2" t="s">
        <v>74</v>
      </c>
      <c r="F10469" s="2" t="s">
        <v>976</v>
      </c>
      <c r="G10469" s="14" t="n">
        <v>12.5</v>
      </c>
      <c r="H10469" s="14" t="n">
        <v>10.13</v>
      </c>
      <c r="I10469" s="14" t="n">
        <v>14.5</v>
      </c>
      <c r="J10469" s="23" t="n">
        <f aca="false">IF(AND(E10469="Priority",ISNUMBER('Cost model'!N693)),'Cost model'!N693,'Cost model'!M693)</f>
        <v>11.5</v>
      </c>
      <c r="K10469" s="14" t="n">
        <f aca="false">J10469-H10469</f>
        <v>1.37</v>
      </c>
      <c r="L10469" s="14" t="n">
        <f aca="false">G10469-H10469</f>
        <v>2.37</v>
      </c>
    </row>
    <row r="10470" customFormat="false" ht="15" hidden="false" customHeight="false" outlineLevel="0" collapsed="false">
      <c r="A10470" s="2" t="s">
        <v>221</v>
      </c>
      <c r="B10470" s="2" t="s">
        <v>158</v>
      </c>
      <c r="C10470" s="2" t="s">
        <v>49</v>
      </c>
      <c r="D10470" s="2" t="s">
        <v>10</v>
      </c>
      <c r="E10470" s="2" t="s">
        <v>74</v>
      </c>
      <c r="F10470" s="2" t="s">
        <v>976</v>
      </c>
      <c r="G10470" s="14" t="n">
        <v>17.5</v>
      </c>
      <c r="H10470" s="14" t="n">
        <v>15.07</v>
      </c>
      <c r="I10470" s="14" t="n">
        <v>17.5</v>
      </c>
      <c r="J10470" s="23" t="n">
        <f aca="false">IF(AND(E10470="Priority",ISNUMBER('Cost model'!N754)),'Cost model'!N754,'Cost model'!M754)</f>
        <v>23.5</v>
      </c>
      <c r="K10470" s="14" t="n">
        <f aca="false">J10470-H10470</f>
        <v>8.43</v>
      </c>
      <c r="L10470" s="14" t="n">
        <f aca="false">G10470-H10470</f>
        <v>2.43</v>
      </c>
    </row>
    <row r="10471" customFormat="false" ht="15" hidden="false" customHeight="false" outlineLevel="0" collapsed="false">
      <c r="A10471" s="2" t="s">
        <v>221</v>
      </c>
      <c r="B10471" s="2" t="s">
        <v>174</v>
      </c>
      <c r="C10471" s="2" t="s">
        <v>47</v>
      </c>
      <c r="D10471" s="2" t="s">
        <v>10</v>
      </c>
      <c r="E10471" s="2" t="s">
        <v>74</v>
      </c>
      <c r="F10471" s="2" t="s">
        <v>976</v>
      </c>
      <c r="G10471" s="14" t="n">
        <v>14.5</v>
      </c>
      <c r="H10471" s="14" t="n">
        <v>23.98</v>
      </c>
      <c r="I10471" s="14" t="n">
        <v>19.5</v>
      </c>
      <c r="J10471" s="23" t="n">
        <f aca="false">IF(AND(E10471="Priority",ISNUMBER('Cost model'!N782)),'Cost model'!N782,'Cost model'!M782)</f>
        <v>11.5</v>
      </c>
      <c r="K10471" s="14" t="n">
        <f aca="false">J10471-H10471</f>
        <v>-12.48</v>
      </c>
      <c r="L10471" s="14" t="n">
        <f aca="false">G10471-H10471</f>
        <v>-9.48</v>
      </c>
    </row>
    <row r="10472" customFormat="false" ht="15" hidden="false" customHeight="false" outlineLevel="0" collapsed="false">
      <c r="A10472" s="2" t="s">
        <v>221</v>
      </c>
      <c r="B10472" s="2" t="s">
        <v>221</v>
      </c>
      <c r="C10472" s="2" t="s">
        <v>47</v>
      </c>
      <c r="D10472" s="2" t="s">
        <v>12</v>
      </c>
      <c r="E10472" s="2" t="s">
        <v>74</v>
      </c>
      <c r="F10472" s="2" t="s">
        <v>977</v>
      </c>
      <c r="G10472" s="14" t="n">
        <v>9.5</v>
      </c>
      <c r="H10472" s="14" t="n">
        <v>7.27</v>
      </c>
      <c r="I10472" s="14" t="n">
        <v>9.5</v>
      </c>
      <c r="J10472" s="23" t="n">
        <f aca="false">IF(AND(E10472="Priority",ISNUMBER('Cost model'!N740)),'Cost model'!N740,'Cost model'!M740)</f>
        <v>22.5</v>
      </c>
      <c r="K10472" s="14" t="n">
        <f aca="false">J10472-H10472</f>
        <v>15.23</v>
      </c>
      <c r="L10472" s="14" t="n">
        <f aca="false">G10472-H10472</f>
        <v>2.23</v>
      </c>
    </row>
    <row r="10473" customFormat="false" ht="15" hidden="false" customHeight="false" outlineLevel="0" collapsed="false">
      <c r="A10473" s="2" t="s">
        <v>142</v>
      </c>
      <c r="B10473" s="2" t="s">
        <v>142</v>
      </c>
      <c r="C10473" s="2" t="s">
        <v>47</v>
      </c>
      <c r="D10473" s="2" t="s">
        <v>12</v>
      </c>
      <c r="E10473" s="2" t="s">
        <v>83</v>
      </c>
      <c r="F10473" s="2" t="s">
        <v>977</v>
      </c>
      <c r="G10473" s="14" t="n">
        <v>19.5</v>
      </c>
      <c r="H10473" s="14" t="n">
        <v>25.42</v>
      </c>
      <c r="I10473" s="14" t="n">
        <v>19.5</v>
      </c>
      <c r="J10473" s="23" t="n">
        <f aca="false">IF(AND(E10473="Priority",ISNUMBER('Cost model'!N635)),'Cost model'!N635,'Cost model'!M635)</f>
        <v>40</v>
      </c>
      <c r="K10473" s="14" t="n">
        <f aca="false">J10473-H10473</f>
        <v>14.58</v>
      </c>
      <c r="L10473" s="14" t="n">
        <f aca="false">G10473-H10473</f>
        <v>-5.92</v>
      </c>
    </row>
    <row r="10474" customFormat="false" ht="15" hidden="false" customHeight="false" outlineLevel="0" collapsed="false">
      <c r="A10474" s="2" t="s">
        <v>124</v>
      </c>
      <c r="B10474" s="2" t="s">
        <v>124</v>
      </c>
      <c r="C10474" s="2" t="s">
        <v>47</v>
      </c>
      <c r="D10474" s="2" t="s">
        <v>14</v>
      </c>
      <c r="E10474" s="2" t="s">
        <v>74</v>
      </c>
      <c r="F10474" s="2" t="s">
        <v>977</v>
      </c>
      <c r="G10474" s="14" t="n">
        <v>45</v>
      </c>
      <c r="H10474" s="14" t="n">
        <v>160.57</v>
      </c>
      <c r="I10474" s="14" t="n">
        <v>25</v>
      </c>
      <c r="J10474" s="23" t="n">
        <f aca="false">IF(AND(E10474="Priority",ISNUMBER('Cost model'!N326)),'Cost model'!N326,'Cost model'!M326)</f>
        <v>110</v>
      </c>
      <c r="K10474" s="14" t="n">
        <f aca="false">J10474-H10474</f>
        <v>-50.57</v>
      </c>
      <c r="L10474" s="14" t="n">
        <f aca="false">G10474-H10474</f>
        <v>-115.57</v>
      </c>
    </row>
    <row r="10475" customFormat="false" ht="15" hidden="false" customHeight="false" outlineLevel="0" collapsed="false">
      <c r="A10475" s="2" t="s">
        <v>174</v>
      </c>
      <c r="B10475" s="2" t="s">
        <v>124</v>
      </c>
      <c r="C10475" s="2" t="s">
        <v>47</v>
      </c>
      <c r="D10475" s="2" t="s">
        <v>10</v>
      </c>
      <c r="E10475" s="2" t="s">
        <v>74</v>
      </c>
      <c r="F10475" s="2" t="s">
        <v>976</v>
      </c>
      <c r="G10475" s="14" t="n">
        <v>9.5</v>
      </c>
      <c r="H10475" s="14" t="n">
        <v>10.09</v>
      </c>
      <c r="I10475" s="14" t="n">
        <v>9.5</v>
      </c>
      <c r="J10475" s="23" t="n">
        <f aca="false">IF(AND(E10475="Priority",ISNUMBER('Cost model'!N107)),'Cost model'!N107,'Cost model'!M107)</f>
        <v>12.5</v>
      </c>
      <c r="K10475" s="14" t="n">
        <f aca="false">J10475-H10475</f>
        <v>2.41</v>
      </c>
      <c r="L10475" s="14" t="n">
        <f aca="false">G10475-H10475</f>
        <v>-0.59</v>
      </c>
    </row>
    <row r="10476" customFormat="false" ht="15" hidden="false" customHeight="false" outlineLevel="0" collapsed="false">
      <c r="A10476" s="2" t="s">
        <v>174</v>
      </c>
      <c r="B10476" s="2" t="s">
        <v>174</v>
      </c>
      <c r="C10476" s="2" t="s">
        <v>48</v>
      </c>
      <c r="D10476" s="2" t="s">
        <v>14</v>
      </c>
      <c r="E10476" s="2" t="s">
        <v>74</v>
      </c>
      <c r="F10476" s="2" t="s">
        <v>977</v>
      </c>
      <c r="G10476" s="14" t="n">
        <v>45</v>
      </c>
      <c r="H10476" s="14" t="n">
        <v>145.96</v>
      </c>
      <c r="I10476" s="14" t="n">
        <v>45</v>
      </c>
      <c r="J10476" s="23" t="n">
        <f aca="false">IF(AND(E10476="Priority",ISNUMBER('Cost model'!N177)),'Cost model'!N177,'Cost model'!M177)</f>
        <v>110</v>
      </c>
      <c r="K10476" s="14" t="n">
        <f aca="false">J10476-H10476</f>
        <v>-35.96</v>
      </c>
      <c r="L10476" s="14" t="n">
        <f aca="false">G10476-H10476</f>
        <v>-100.96</v>
      </c>
    </row>
    <row r="10477" customFormat="false" ht="15" hidden="false" customHeight="false" outlineLevel="0" collapsed="false">
      <c r="A10477" s="2" t="s">
        <v>174</v>
      </c>
      <c r="B10477" s="2" t="s">
        <v>174</v>
      </c>
      <c r="C10477" s="2" t="s">
        <v>49</v>
      </c>
      <c r="D10477" s="2" t="s">
        <v>10</v>
      </c>
      <c r="E10477" s="2" t="s">
        <v>74</v>
      </c>
      <c r="F10477" s="2" t="s">
        <v>977</v>
      </c>
      <c r="G10477" s="14" t="n">
        <v>17.5</v>
      </c>
      <c r="H10477" s="14" t="n">
        <v>10.85</v>
      </c>
      <c r="I10477" s="14" t="n">
        <v>17.5</v>
      </c>
      <c r="J10477" s="23" t="n">
        <f aca="false">IF(AND(E10477="Priority",ISNUMBER('Cost model'!N169)),'Cost model'!N169,'Cost model'!M169)</f>
        <v>18.5</v>
      </c>
      <c r="K10477" s="14" t="n">
        <f aca="false">J10477-H10477</f>
        <v>7.65</v>
      </c>
      <c r="L10477" s="14" t="n">
        <f aca="false">G10477-H10477</f>
        <v>6.65</v>
      </c>
    </row>
    <row r="10478" customFormat="false" ht="15" hidden="false" customHeight="false" outlineLevel="0" collapsed="false">
      <c r="A10478" s="2" t="s">
        <v>124</v>
      </c>
      <c r="B10478" s="2" t="s">
        <v>123</v>
      </c>
      <c r="C10478" s="2" t="s">
        <v>48</v>
      </c>
      <c r="D10478" s="2" t="s">
        <v>10</v>
      </c>
      <c r="E10478" s="2" t="s">
        <v>74</v>
      </c>
      <c r="F10478" s="2" t="s">
        <v>976</v>
      </c>
      <c r="G10478" s="14" t="n">
        <v>12.5</v>
      </c>
      <c r="H10478" s="14" t="n">
        <v>11.12</v>
      </c>
      <c r="I10478" s="14" t="n">
        <v>19.5</v>
      </c>
      <c r="J10478" s="23" t="n">
        <f aca="false">IF(AND(E10478="Priority",ISNUMBER('Cost model'!N393)),'Cost model'!N393,'Cost model'!M393)</f>
        <v>18.5</v>
      </c>
      <c r="K10478" s="14" t="n">
        <f aca="false">J10478-H10478</f>
        <v>7.38</v>
      </c>
      <c r="L10478" s="14" t="n">
        <f aca="false">G10478-H10478</f>
        <v>1.38</v>
      </c>
    </row>
    <row r="10479" customFormat="false" ht="15" hidden="false" customHeight="false" outlineLevel="0" collapsed="false">
      <c r="A10479" s="2" t="s">
        <v>158</v>
      </c>
      <c r="B10479" s="2" t="s">
        <v>158</v>
      </c>
      <c r="C10479" s="2" t="s">
        <v>49</v>
      </c>
      <c r="D10479" s="2" t="s">
        <v>12</v>
      </c>
      <c r="E10479" s="2" t="s">
        <v>74</v>
      </c>
      <c r="F10479" s="2" t="s">
        <v>977</v>
      </c>
      <c r="G10479" s="14" t="n">
        <v>19.5</v>
      </c>
      <c r="H10479" s="14" t="n">
        <v>27.06</v>
      </c>
      <c r="I10479" s="14" t="n">
        <v>19.5</v>
      </c>
      <c r="J10479" s="23" t="n">
        <f aca="false">IF(AND(E10479="Priority",ISNUMBER('Cost model'!N427)),'Cost model'!N427,'Cost model'!M427)</f>
        <v>28.5</v>
      </c>
      <c r="K10479" s="14" t="n">
        <f aca="false">J10479-H10479</f>
        <v>1.44</v>
      </c>
      <c r="L10479" s="14" t="n">
        <f aca="false">G10479-H10479</f>
        <v>-7.56</v>
      </c>
    </row>
    <row r="10480" customFormat="false" ht="15" hidden="false" customHeight="false" outlineLevel="0" collapsed="false">
      <c r="A10480" s="2" t="s">
        <v>221</v>
      </c>
      <c r="B10480" s="2" t="s">
        <v>221</v>
      </c>
      <c r="C10480" s="2" t="s">
        <v>47</v>
      </c>
      <c r="D10480" s="2" t="s">
        <v>10</v>
      </c>
      <c r="E10480" s="2" t="s">
        <v>74</v>
      </c>
      <c r="F10480" s="2" t="s">
        <v>977</v>
      </c>
      <c r="G10480" s="14" t="n">
        <v>9.5</v>
      </c>
      <c r="H10480" s="14" t="n">
        <v>5.79</v>
      </c>
      <c r="I10480" s="14" t="n">
        <v>9.5</v>
      </c>
      <c r="J10480" s="23" t="n">
        <f aca="false">IF(AND(E10480="Priority",ISNUMBER('Cost model'!N737)),'Cost model'!N737,'Cost model'!M737)</f>
        <v>8.5</v>
      </c>
      <c r="K10480" s="14" t="n">
        <f aca="false">J10480-H10480</f>
        <v>2.71</v>
      </c>
      <c r="L10480" s="14" t="n">
        <f aca="false">G10480-H10480</f>
        <v>3.71</v>
      </c>
    </row>
    <row r="10481" customFormat="false" ht="15" hidden="false" customHeight="false" outlineLevel="0" collapsed="false">
      <c r="A10481" s="2" t="s">
        <v>158</v>
      </c>
      <c r="B10481" s="2" t="s">
        <v>158</v>
      </c>
      <c r="C10481" s="2" t="s">
        <v>49</v>
      </c>
      <c r="D10481" s="2" t="s">
        <v>10</v>
      </c>
      <c r="E10481" s="2" t="s">
        <v>74</v>
      </c>
      <c r="F10481" s="2" t="s">
        <v>977</v>
      </c>
      <c r="G10481" s="14" t="n">
        <v>19.5</v>
      </c>
      <c r="H10481" s="14" t="n">
        <v>26.32</v>
      </c>
      <c r="I10481" s="14" t="n">
        <v>17.5</v>
      </c>
      <c r="J10481" s="23" t="n">
        <f aca="false">IF(AND(E10481="Priority",ISNUMBER('Cost model'!N424)),'Cost model'!N424,'Cost model'!M424)</f>
        <v>16.5</v>
      </c>
      <c r="K10481" s="14" t="n">
        <f aca="false">J10481-H10481</f>
        <v>-9.82</v>
      </c>
      <c r="L10481" s="14" t="n">
        <f aca="false">G10481-H10481</f>
        <v>-6.82</v>
      </c>
    </row>
    <row r="10482" customFormat="false" ht="15" hidden="false" customHeight="false" outlineLevel="0" collapsed="false">
      <c r="A10482" s="2" t="s">
        <v>123</v>
      </c>
      <c r="B10482" s="2" t="s">
        <v>123</v>
      </c>
      <c r="C10482" s="2" t="s">
        <v>47</v>
      </c>
      <c r="D10482" s="2" t="s">
        <v>12</v>
      </c>
      <c r="E10482" s="2" t="s">
        <v>83</v>
      </c>
      <c r="F10482" s="2" t="s">
        <v>977</v>
      </c>
      <c r="G10482" s="14" t="n">
        <v>19.5</v>
      </c>
      <c r="H10482" s="14" t="n">
        <v>44.04</v>
      </c>
      <c r="I10482" s="14" t="n">
        <v>19.5</v>
      </c>
      <c r="J10482" s="23" t="n">
        <f aca="false">IF(AND(E10482="Priority",ISNUMBER('Cost model'!N65)),'Cost model'!N65,'Cost model'!M65)</f>
        <v>45</v>
      </c>
      <c r="K10482" s="14" t="n">
        <f aca="false">J10482-H10482</f>
        <v>0.960000000000001</v>
      </c>
      <c r="L10482" s="14" t="n">
        <f aca="false">G10482-H10482</f>
        <v>-24.54</v>
      </c>
    </row>
    <row r="10483" customFormat="false" ht="15" hidden="false" customHeight="false" outlineLevel="0" collapsed="false">
      <c r="A10483" s="2" t="s">
        <v>174</v>
      </c>
      <c r="B10483" s="2" t="s">
        <v>174</v>
      </c>
      <c r="C10483" s="2" t="s">
        <v>47</v>
      </c>
      <c r="D10483" s="2" t="s">
        <v>10</v>
      </c>
      <c r="E10483" s="2" t="s">
        <v>74</v>
      </c>
      <c r="F10483" s="2" t="s">
        <v>977</v>
      </c>
      <c r="G10483" s="14" t="n">
        <v>9.5</v>
      </c>
      <c r="H10483" s="14" t="n">
        <v>6.82</v>
      </c>
      <c r="I10483" s="14" t="n">
        <v>9.5</v>
      </c>
      <c r="J10483" s="23" t="n">
        <f aca="false">IF(AND(E10483="Priority",ISNUMBER('Cost model'!N167)),'Cost model'!N167,'Cost model'!M167)</f>
        <v>8.5</v>
      </c>
      <c r="K10483" s="14" t="n">
        <f aca="false">J10483-H10483</f>
        <v>1.68</v>
      </c>
      <c r="L10483" s="14" t="n">
        <f aca="false">G10483-H10483</f>
        <v>2.68</v>
      </c>
    </row>
    <row r="10484" customFormat="false" ht="15" hidden="false" customHeight="false" outlineLevel="0" collapsed="false">
      <c r="A10484" s="2" t="s">
        <v>174</v>
      </c>
      <c r="B10484" s="2" t="s">
        <v>124</v>
      </c>
      <c r="C10484" s="2" t="s">
        <v>47</v>
      </c>
      <c r="D10484" s="2" t="s">
        <v>10</v>
      </c>
      <c r="E10484" s="2" t="s">
        <v>74</v>
      </c>
      <c r="F10484" s="2" t="s">
        <v>976</v>
      </c>
      <c r="G10484" s="14" t="n">
        <v>9.5</v>
      </c>
      <c r="H10484" s="14" t="n">
        <v>10.09</v>
      </c>
      <c r="I10484" s="14" t="n">
        <v>9.5</v>
      </c>
      <c r="J10484" s="23" t="n">
        <f aca="false">IF(AND(E10484="Priority",ISNUMBER('Cost model'!N107)),'Cost model'!N107,'Cost model'!M107)</f>
        <v>12.5</v>
      </c>
      <c r="K10484" s="14" t="n">
        <f aca="false">J10484-H10484</f>
        <v>2.41</v>
      </c>
      <c r="L10484" s="14" t="n">
        <f aca="false">G10484-H10484</f>
        <v>-0.59</v>
      </c>
    </row>
    <row r="10485" customFormat="false" ht="15" hidden="false" customHeight="false" outlineLevel="0" collapsed="false">
      <c r="A10485" s="2" t="s">
        <v>221</v>
      </c>
      <c r="B10485" s="2" t="s">
        <v>221</v>
      </c>
      <c r="C10485" s="2" t="s">
        <v>47</v>
      </c>
      <c r="D10485" s="2" t="s">
        <v>12</v>
      </c>
      <c r="E10485" s="2" t="s">
        <v>74</v>
      </c>
      <c r="F10485" s="2" t="s">
        <v>977</v>
      </c>
      <c r="G10485" s="14" t="n">
        <v>9.5</v>
      </c>
      <c r="H10485" s="14" t="n">
        <v>7.3</v>
      </c>
      <c r="I10485" s="14" t="n">
        <v>9.5</v>
      </c>
      <c r="J10485" s="23" t="n">
        <f aca="false">IF(AND(E10485="Priority",ISNUMBER('Cost model'!N740)),'Cost model'!N740,'Cost model'!M740)</f>
        <v>22.5</v>
      </c>
      <c r="K10485" s="14" t="n">
        <f aca="false">J10485-H10485</f>
        <v>15.2</v>
      </c>
      <c r="L10485" s="14" t="n">
        <f aca="false">G10485-H10485</f>
        <v>2.2</v>
      </c>
    </row>
    <row r="10486" customFormat="false" ht="15" hidden="false" customHeight="false" outlineLevel="0" collapsed="false">
      <c r="A10486" s="2" t="s">
        <v>142</v>
      </c>
      <c r="B10486" s="2" t="s">
        <v>174</v>
      </c>
      <c r="C10486" s="2" t="s">
        <v>47</v>
      </c>
      <c r="D10486" s="2" t="s">
        <v>13</v>
      </c>
      <c r="E10486" s="2" t="s">
        <v>74</v>
      </c>
      <c r="F10486" s="2" t="s">
        <v>976</v>
      </c>
      <c r="G10486" s="14" t="n">
        <v>19</v>
      </c>
      <c r="H10486" s="14" t="n">
        <v>89.06</v>
      </c>
      <c r="I10486" s="14" t="n">
        <v>24.5</v>
      </c>
      <c r="J10486" s="23" t="n">
        <f aca="false">IF(AND(E10486="Priority",ISNUMBER('Cost model'!N698)),'Cost model'!N698,'Cost model'!M698)</f>
        <v>70</v>
      </c>
      <c r="K10486" s="14" t="n">
        <f aca="false">J10486-H10486</f>
        <v>-19.06</v>
      </c>
      <c r="L10486" s="14" t="n">
        <f aca="false">G10486-H10486</f>
        <v>-70.06</v>
      </c>
    </row>
    <row r="10487" customFormat="false" ht="15" hidden="false" customHeight="false" outlineLevel="0" collapsed="false">
      <c r="A10487" s="2" t="s">
        <v>124</v>
      </c>
      <c r="B10487" s="2" t="s">
        <v>124</v>
      </c>
      <c r="C10487" s="2" t="s">
        <v>48</v>
      </c>
      <c r="D10487" s="2" t="s">
        <v>12</v>
      </c>
      <c r="E10487" s="2" t="s">
        <v>74</v>
      </c>
      <c r="F10487" s="2" t="s">
        <v>977</v>
      </c>
      <c r="G10487" s="14" t="n">
        <v>12.5</v>
      </c>
      <c r="H10487" s="14" t="n">
        <v>35.66</v>
      </c>
      <c r="I10487" s="14" t="n">
        <v>12.5</v>
      </c>
      <c r="J10487" s="23" t="n">
        <f aca="false">IF(AND(E10487="Priority",ISNUMBER('Cost model'!N321)),'Cost model'!N321,'Cost model'!M321)</f>
        <v>40</v>
      </c>
      <c r="K10487" s="14" t="n">
        <f aca="false">J10487-H10487</f>
        <v>4.34</v>
      </c>
      <c r="L10487" s="14" t="n">
        <f aca="false">G10487-H10487</f>
        <v>-23.16</v>
      </c>
    </row>
    <row r="10488" customFormat="false" ht="15" hidden="false" customHeight="false" outlineLevel="0" collapsed="false">
      <c r="A10488" s="2" t="s">
        <v>342</v>
      </c>
      <c r="B10488" s="2" t="s">
        <v>158</v>
      </c>
      <c r="C10488" s="2" t="s">
        <v>47</v>
      </c>
      <c r="D10488" s="2" t="s">
        <v>12</v>
      </c>
      <c r="E10488" s="2" t="s">
        <v>74</v>
      </c>
      <c r="F10488" s="2" t="s">
        <v>976</v>
      </c>
      <c r="G10488" s="14" t="n">
        <v>24.5</v>
      </c>
      <c r="H10488" s="14" t="n">
        <v>30.06</v>
      </c>
      <c r="I10488" s="14" t="n">
        <v>24.5</v>
      </c>
      <c r="J10488" s="23" t="n">
        <f aca="false">IF(AND(E10488="Priority",ISNUMBER('Cost model'!N215)),'Cost model'!N215,'Cost model'!M215)</f>
        <v>60</v>
      </c>
      <c r="K10488" s="14" t="n">
        <f aca="false">J10488-H10488</f>
        <v>29.94</v>
      </c>
      <c r="L10488" s="14" t="n">
        <f aca="false">G10488-H10488</f>
        <v>-5.56</v>
      </c>
    </row>
    <row r="10489" customFormat="false" ht="15" hidden="false" customHeight="false" outlineLevel="0" collapsed="false">
      <c r="A10489" s="2" t="s">
        <v>142</v>
      </c>
      <c r="B10489" s="2" t="s">
        <v>142</v>
      </c>
      <c r="C10489" s="2" t="s">
        <v>48</v>
      </c>
      <c r="D10489" s="2" t="s">
        <v>10</v>
      </c>
      <c r="E10489" s="2" t="s">
        <v>83</v>
      </c>
      <c r="F10489" s="2" t="s">
        <v>977</v>
      </c>
      <c r="G10489" s="14" t="n">
        <v>17.5</v>
      </c>
      <c r="H10489" s="14" t="n">
        <v>12.29</v>
      </c>
      <c r="I10489" s="14" t="n">
        <v>17.5</v>
      </c>
      <c r="J10489" s="23" t="n">
        <f aca="false">IF(AND(E10489="Priority",ISNUMBER('Cost model'!N633)),'Cost model'!N633,'Cost model'!M633)</f>
        <v>16.5</v>
      </c>
      <c r="K10489" s="14" t="n">
        <f aca="false">J10489-H10489</f>
        <v>4.21</v>
      </c>
      <c r="L10489" s="14" t="n">
        <f aca="false">G10489-H10489</f>
        <v>5.21</v>
      </c>
    </row>
    <row r="10490" customFormat="false" ht="15" hidden="false" customHeight="false" outlineLevel="0" collapsed="false">
      <c r="A10490" s="2" t="s">
        <v>174</v>
      </c>
      <c r="B10490" s="2" t="s">
        <v>142</v>
      </c>
      <c r="C10490" s="2" t="s">
        <v>47</v>
      </c>
      <c r="D10490" s="2" t="s">
        <v>12</v>
      </c>
      <c r="E10490" s="2" t="s">
        <v>74</v>
      </c>
      <c r="F10490" s="2" t="s">
        <v>976</v>
      </c>
      <c r="G10490" s="14" t="n">
        <v>9.5</v>
      </c>
      <c r="H10490" s="14" t="n">
        <v>68.79</v>
      </c>
      <c r="I10490" s="14" t="n">
        <v>9.5</v>
      </c>
      <c r="J10490" s="23" t="n">
        <f aca="false">IF(AND(E10490="Priority",ISNUMBER('Cost model'!N125)),'Cost model'!N125,'Cost model'!M125)</f>
        <v>40</v>
      </c>
      <c r="K10490" s="14" t="n">
        <f aca="false">J10490-H10490</f>
        <v>-28.79</v>
      </c>
      <c r="L10490" s="14" t="n">
        <f aca="false">G10490-H10490</f>
        <v>-59.29</v>
      </c>
    </row>
    <row r="10491" customFormat="false" ht="15" hidden="false" customHeight="false" outlineLevel="0" collapsed="false">
      <c r="A10491" s="2" t="s">
        <v>221</v>
      </c>
      <c r="B10491" s="2" t="s">
        <v>221</v>
      </c>
      <c r="C10491" s="2" t="s">
        <v>49</v>
      </c>
      <c r="D10491" s="2" t="s">
        <v>10</v>
      </c>
      <c r="E10491" s="2" t="s">
        <v>83</v>
      </c>
      <c r="F10491" s="2" t="s">
        <v>977</v>
      </c>
      <c r="G10491" s="14" t="n">
        <v>24.5</v>
      </c>
      <c r="H10491" s="14" t="n">
        <v>17.34</v>
      </c>
      <c r="I10491" s="14" t="n">
        <v>24.5</v>
      </c>
      <c r="J10491" s="23" t="n">
        <f aca="false">IF(AND(E10491="Priority",ISNUMBER('Cost model'!N739)),'Cost model'!N739,'Cost model'!M739)</f>
        <v>23.5</v>
      </c>
      <c r="K10491" s="14" t="n">
        <f aca="false">J10491-H10491</f>
        <v>6.16</v>
      </c>
      <c r="L10491" s="14" t="n">
        <f aca="false">G10491-H10491</f>
        <v>7.16</v>
      </c>
    </row>
    <row r="10492" customFormat="false" ht="15" hidden="false" customHeight="false" outlineLevel="0" collapsed="false">
      <c r="A10492" s="2" t="s">
        <v>124</v>
      </c>
      <c r="B10492" s="2" t="s">
        <v>174</v>
      </c>
      <c r="C10492" s="2" t="s">
        <v>47</v>
      </c>
      <c r="D10492" s="2" t="s">
        <v>12</v>
      </c>
      <c r="E10492" s="2" t="s">
        <v>74</v>
      </c>
      <c r="F10492" s="2" t="s">
        <v>976</v>
      </c>
      <c r="G10492" s="14" t="n">
        <v>19.5</v>
      </c>
      <c r="H10492" s="14" t="n">
        <v>32.25</v>
      </c>
      <c r="I10492" s="14" t="n">
        <v>19.5</v>
      </c>
      <c r="J10492" s="23" t="n">
        <f aca="false">IF(AND(E10492="Priority",ISNUMBER('Cost model'!N365)),'Cost model'!N365,'Cost model'!M365)</f>
        <v>45</v>
      </c>
      <c r="K10492" s="14" t="n">
        <f aca="false">J10492-H10492</f>
        <v>12.75</v>
      </c>
      <c r="L10492" s="14" t="n">
        <f aca="false">G10492-H10492</f>
        <v>-12.75</v>
      </c>
    </row>
    <row r="10493" customFormat="false" ht="15" hidden="false" customHeight="false" outlineLevel="0" collapsed="false">
      <c r="A10493" s="2" t="s">
        <v>124</v>
      </c>
      <c r="B10493" s="2" t="s">
        <v>124</v>
      </c>
      <c r="C10493" s="2" t="s">
        <v>47</v>
      </c>
      <c r="D10493" s="2" t="s">
        <v>12</v>
      </c>
      <c r="E10493" s="2" t="s">
        <v>83</v>
      </c>
      <c r="F10493" s="2" t="s">
        <v>977</v>
      </c>
      <c r="G10493" s="14" t="n">
        <v>19.5</v>
      </c>
      <c r="H10493" s="14" t="n">
        <v>41.57</v>
      </c>
      <c r="I10493" s="14" t="n">
        <v>19.5</v>
      </c>
      <c r="J10493" s="23" t="n">
        <f aca="false">IF(AND(E10493="Priority",ISNUMBER('Cost model'!N320)),'Cost model'!N320,'Cost model'!M320)</f>
        <v>35</v>
      </c>
      <c r="K10493" s="14" t="n">
        <f aca="false">J10493-H10493</f>
        <v>-6.57</v>
      </c>
      <c r="L10493" s="14" t="n">
        <f aca="false">G10493-H10493</f>
        <v>-22.07</v>
      </c>
    </row>
    <row r="10494" customFormat="false" ht="15" hidden="false" customHeight="false" outlineLevel="0" collapsed="false">
      <c r="A10494" s="2" t="s">
        <v>174</v>
      </c>
      <c r="B10494" s="2" t="s">
        <v>174</v>
      </c>
      <c r="C10494" s="2" t="s">
        <v>49</v>
      </c>
      <c r="D10494" s="2" t="s">
        <v>10</v>
      </c>
      <c r="E10494" s="2" t="s">
        <v>74</v>
      </c>
      <c r="F10494" s="2" t="s">
        <v>977</v>
      </c>
      <c r="G10494" s="14" t="n">
        <v>17.5</v>
      </c>
      <c r="H10494" s="14" t="n">
        <v>15.53</v>
      </c>
      <c r="I10494" s="14" t="n">
        <v>17.5</v>
      </c>
      <c r="J10494" s="23" t="n">
        <f aca="false">IF(AND(E10494="Priority",ISNUMBER('Cost model'!N169)),'Cost model'!N169,'Cost model'!M169)</f>
        <v>18.5</v>
      </c>
      <c r="K10494" s="14" t="n">
        <f aca="false">J10494-H10494</f>
        <v>2.97</v>
      </c>
      <c r="L10494" s="14" t="n">
        <f aca="false">G10494-H10494</f>
        <v>1.97</v>
      </c>
    </row>
    <row r="10495" customFormat="false" ht="15" hidden="false" customHeight="false" outlineLevel="0" collapsed="false">
      <c r="A10495" s="2" t="s">
        <v>124</v>
      </c>
      <c r="B10495" s="2" t="s">
        <v>124</v>
      </c>
      <c r="C10495" s="2" t="s">
        <v>48</v>
      </c>
      <c r="D10495" s="2" t="s">
        <v>12</v>
      </c>
      <c r="E10495" s="2" t="s">
        <v>74</v>
      </c>
      <c r="F10495" s="2" t="s">
        <v>977</v>
      </c>
      <c r="G10495" s="14" t="n">
        <v>12.5</v>
      </c>
      <c r="H10495" s="14" t="n">
        <v>9.47</v>
      </c>
      <c r="I10495" s="14" t="n">
        <v>12.5</v>
      </c>
      <c r="J10495" s="23" t="n">
        <f aca="false">IF(AND(E10495="Priority",ISNUMBER('Cost model'!N321)),'Cost model'!N321,'Cost model'!M321)</f>
        <v>40</v>
      </c>
      <c r="K10495" s="14" t="n">
        <f aca="false">J10495-H10495</f>
        <v>30.53</v>
      </c>
      <c r="L10495" s="14" t="n">
        <f aca="false">G10495-H10495</f>
        <v>3.03</v>
      </c>
    </row>
    <row r="10496" customFormat="false" ht="15" hidden="false" customHeight="false" outlineLevel="0" collapsed="false">
      <c r="A10496" s="2" t="s">
        <v>124</v>
      </c>
      <c r="B10496" s="2" t="s">
        <v>124</v>
      </c>
      <c r="C10496" s="2" t="s">
        <v>49</v>
      </c>
      <c r="D10496" s="2" t="s">
        <v>12</v>
      </c>
      <c r="E10496" s="2" t="s">
        <v>74</v>
      </c>
      <c r="F10496" s="2" t="s">
        <v>977</v>
      </c>
      <c r="G10496" s="14" t="n">
        <v>19.5</v>
      </c>
      <c r="H10496" s="14" t="n">
        <v>54.41</v>
      </c>
      <c r="I10496" s="14" t="n">
        <v>19.5</v>
      </c>
      <c r="J10496" s="23" t="n">
        <f aca="false">IF(AND(E10496="Priority",ISNUMBER('Cost model'!N322)),'Cost model'!N322,'Cost model'!M322)</f>
        <v>50</v>
      </c>
      <c r="K10496" s="14" t="n">
        <f aca="false">J10496-H10496</f>
        <v>-4.41</v>
      </c>
      <c r="L10496" s="14" t="n">
        <f aca="false">G10496-H10496</f>
        <v>-34.91</v>
      </c>
    </row>
    <row r="10497" customFormat="false" ht="15" hidden="false" customHeight="false" outlineLevel="0" collapsed="false">
      <c r="A10497" s="2" t="s">
        <v>123</v>
      </c>
      <c r="B10497" s="2" t="s">
        <v>174</v>
      </c>
      <c r="C10497" s="2" t="s">
        <v>47</v>
      </c>
      <c r="D10497" s="2" t="s">
        <v>10</v>
      </c>
      <c r="E10497" s="2" t="s">
        <v>83</v>
      </c>
      <c r="F10497" s="2" t="s">
        <v>976</v>
      </c>
      <c r="G10497" s="14" t="n">
        <v>19.5</v>
      </c>
      <c r="H10497" s="14" t="n">
        <v>21.19</v>
      </c>
      <c r="I10497" s="14" t="n">
        <v>19.5</v>
      </c>
      <c r="J10497" s="23" t="n">
        <f aca="false">IF(AND(E10497="Priority",ISNUMBER('Cost model'!N47)),'Cost model'!N47,'Cost model'!M47)</f>
        <v>17.5</v>
      </c>
      <c r="K10497" s="14" t="n">
        <f aca="false">J10497-H10497</f>
        <v>-3.69</v>
      </c>
      <c r="L10497" s="14" t="n">
        <f aca="false">G10497-H10497</f>
        <v>-1.69</v>
      </c>
    </row>
    <row r="10498" customFormat="false" ht="15" hidden="false" customHeight="false" outlineLevel="0" collapsed="false">
      <c r="A10498" s="2" t="s">
        <v>174</v>
      </c>
      <c r="B10498" s="2" t="s">
        <v>174</v>
      </c>
      <c r="C10498" s="2" t="s">
        <v>48</v>
      </c>
      <c r="D10498" s="2" t="s">
        <v>13</v>
      </c>
      <c r="E10498" s="2" t="s">
        <v>74</v>
      </c>
      <c r="F10498" s="2" t="s">
        <v>977</v>
      </c>
      <c r="G10498" s="14" t="n">
        <v>24.5</v>
      </c>
      <c r="H10498" s="14" t="n">
        <v>58.88</v>
      </c>
      <c r="I10498" s="14" t="n">
        <v>24.5</v>
      </c>
      <c r="J10498" s="23" t="n">
        <f aca="false">IF(AND(E10498="Priority",ISNUMBER('Cost model'!N174)),'Cost model'!N174,'Cost model'!M174)</f>
        <v>70</v>
      </c>
      <c r="K10498" s="14" t="n">
        <f aca="false">J10498-H10498</f>
        <v>11.12</v>
      </c>
      <c r="L10498" s="14" t="n">
        <f aca="false">G10498-H10498</f>
        <v>-34.38</v>
      </c>
    </row>
    <row r="10499" customFormat="false" ht="15" hidden="false" customHeight="false" outlineLevel="0" collapsed="false">
      <c r="A10499" s="2" t="s">
        <v>142</v>
      </c>
      <c r="B10499" s="2" t="s">
        <v>142</v>
      </c>
      <c r="C10499" s="2" t="s">
        <v>47</v>
      </c>
      <c r="D10499" s="2" t="s">
        <v>10</v>
      </c>
      <c r="E10499" s="2" t="s">
        <v>83</v>
      </c>
      <c r="F10499" s="2" t="s">
        <v>977</v>
      </c>
      <c r="G10499" s="14" t="n">
        <v>14.5</v>
      </c>
      <c r="H10499" s="14" t="n">
        <v>23.98</v>
      </c>
      <c r="I10499" s="14" t="n">
        <v>14.5</v>
      </c>
      <c r="J10499" s="23" t="n">
        <f aca="false">IF(AND(E10499="Priority",ISNUMBER('Cost model'!N632)),'Cost model'!N632,'Cost model'!M632)</f>
        <v>14.5</v>
      </c>
      <c r="K10499" s="14" t="n">
        <f aca="false">J10499-H10499</f>
        <v>-9.48</v>
      </c>
      <c r="L10499" s="14" t="n">
        <f aca="false">G10499-H10499</f>
        <v>-9.48</v>
      </c>
    </row>
    <row r="10500" customFormat="false" ht="15" hidden="false" customHeight="false" outlineLevel="0" collapsed="false">
      <c r="A10500" s="2" t="s">
        <v>124</v>
      </c>
      <c r="B10500" s="2" t="s">
        <v>124</v>
      </c>
      <c r="C10500" s="2" t="s">
        <v>48</v>
      </c>
      <c r="D10500" s="2" t="s">
        <v>10</v>
      </c>
      <c r="E10500" s="2" t="s">
        <v>74</v>
      </c>
      <c r="F10500" s="2" t="s">
        <v>977</v>
      </c>
      <c r="G10500" s="14" t="n">
        <v>12.5</v>
      </c>
      <c r="H10500" s="14" t="n">
        <v>7.92</v>
      </c>
      <c r="I10500" s="14" t="n">
        <v>12.5</v>
      </c>
      <c r="J10500" s="23" t="n">
        <f aca="false">IF(AND(E10500="Priority",ISNUMBER('Cost model'!N318)),'Cost model'!N318,'Cost model'!M318)</f>
        <v>14.5</v>
      </c>
      <c r="K10500" s="14" t="n">
        <f aca="false">J10500-H10500</f>
        <v>6.58</v>
      </c>
      <c r="L10500" s="14" t="n">
        <f aca="false">G10500-H10500</f>
        <v>4.58</v>
      </c>
    </row>
    <row r="10501" customFormat="false" ht="15" hidden="false" customHeight="false" outlineLevel="0" collapsed="false">
      <c r="A10501" s="2" t="s">
        <v>142</v>
      </c>
      <c r="B10501" s="2" t="s">
        <v>142</v>
      </c>
      <c r="C10501" s="2" t="s">
        <v>47</v>
      </c>
      <c r="D10501" s="2" t="s">
        <v>12</v>
      </c>
      <c r="E10501" s="2" t="s">
        <v>74</v>
      </c>
      <c r="F10501" s="2" t="s">
        <v>977</v>
      </c>
      <c r="G10501" s="14" t="n">
        <v>9.5</v>
      </c>
      <c r="H10501" s="14" t="n">
        <v>27.58</v>
      </c>
      <c r="I10501" s="14" t="n">
        <v>9.5</v>
      </c>
      <c r="J10501" s="23" t="n">
        <f aca="false">IF(AND(E10501="Priority",ISNUMBER('Cost model'!N635)),'Cost model'!N635,'Cost model'!M635)</f>
        <v>30.5</v>
      </c>
      <c r="K10501" s="14" t="n">
        <f aca="false">J10501-H10501</f>
        <v>2.92</v>
      </c>
      <c r="L10501" s="14" t="n">
        <f aca="false">G10501-H10501</f>
        <v>-18.08</v>
      </c>
    </row>
    <row r="10502" customFormat="false" ht="15" hidden="false" customHeight="false" outlineLevel="0" collapsed="false">
      <c r="A10502" s="2" t="s">
        <v>174</v>
      </c>
      <c r="B10502" s="2" t="s">
        <v>123</v>
      </c>
      <c r="C10502" s="2" t="s">
        <v>48</v>
      </c>
      <c r="D10502" s="2" t="s">
        <v>10</v>
      </c>
      <c r="E10502" s="2" t="s">
        <v>74</v>
      </c>
      <c r="F10502" s="2" t="s">
        <v>976</v>
      </c>
      <c r="G10502" s="14" t="n">
        <v>12.5</v>
      </c>
      <c r="H10502" s="14" t="n">
        <v>11.13</v>
      </c>
      <c r="I10502" s="14" t="n">
        <v>19.5</v>
      </c>
      <c r="J10502" s="23" t="n">
        <f aca="false">IF(AND(E10502="Priority",ISNUMBER('Cost model'!N198)),'Cost model'!N198,'Cost model'!M198)</f>
        <v>20.5</v>
      </c>
      <c r="K10502" s="14" t="n">
        <f aca="false">J10502-H10502</f>
        <v>9.37</v>
      </c>
      <c r="L10502" s="14" t="n">
        <f aca="false">G10502-H10502</f>
        <v>1.37</v>
      </c>
    </row>
    <row r="10503" customFormat="false" ht="15" hidden="false" customHeight="false" outlineLevel="0" collapsed="false">
      <c r="A10503" s="2" t="s">
        <v>142</v>
      </c>
      <c r="B10503" s="2" t="s">
        <v>142</v>
      </c>
      <c r="C10503" s="2" t="s">
        <v>47</v>
      </c>
      <c r="D10503" s="2" t="s">
        <v>12</v>
      </c>
      <c r="E10503" s="2" t="s">
        <v>74</v>
      </c>
      <c r="F10503" s="2" t="s">
        <v>977</v>
      </c>
      <c r="G10503" s="14" t="n">
        <v>9.5</v>
      </c>
      <c r="H10503" s="14" t="n">
        <v>28.67</v>
      </c>
      <c r="I10503" s="14" t="n">
        <v>9.5</v>
      </c>
      <c r="J10503" s="23" t="n">
        <f aca="false">IF(AND(E10503="Priority",ISNUMBER('Cost model'!N635)),'Cost model'!N635,'Cost model'!M635)</f>
        <v>30.5</v>
      </c>
      <c r="K10503" s="14" t="n">
        <f aca="false">J10503-H10503</f>
        <v>1.83</v>
      </c>
      <c r="L10503" s="14" t="n">
        <f aca="false">G10503-H10503</f>
        <v>-19.17</v>
      </c>
    </row>
    <row r="10504" customFormat="false" ht="15" hidden="false" customHeight="false" outlineLevel="0" collapsed="false">
      <c r="A10504" s="2" t="s">
        <v>142</v>
      </c>
      <c r="B10504" s="2" t="s">
        <v>142</v>
      </c>
      <c r="C10504" s="2" t="s">
        <v>48</v>
      </c>
      <c r="D10504" s="2" t="s">
        <v>10</v>
      </c>
      <c r="E10504" s="2" t="s">
        <v>74</v>
      </c>
      <c r="F10504" s="2" t="s">
        <v>977</v>
      </c>
      <c r="G10504" s="14" t="n">
        <v>12.5</v>
      </c>
      <c r="H10504" s="14" t="n">
        <v>34.4</v>
      </c>
      <c r="I10504" s="14" t="n">
        <v>12.5</v>
      </c>
      <c r="J10504" s="23" t="n">
        <f aca="false">IF(AND(E10504="Priority",ISNUMBER('Cost model'!N633)),'Cost model'!N633,'Cost model'!M633)</f>
        <v>11.5</v>
      </c>
      <c r="K10504" s="14" t="n">
        <f aca="false">J10504-H10504</f>
        <v>-22.9</v>
      </c>
      <c r="L10504" s="14" t="n">
        <f aca="false">G10504-H10504</f>
        <v>-21.9</v>
      </c>
    </row>
    <row r="10505" customFormat="false" ht="15" hidden="false" customHeight="false" outlineLevel="0" collapsed="false">
      <c r="A10505" s="2" t="s">
        <v>142</v>
      </c>
      <c r="B10505" s="2" t="s">
        <v>142</v>
      </c>
      <c r="C10505" s="2" t="s">
        <v>47</v>
      </c>
      <c r="D10505" s="2" t="s">
        <v>10</v>
      </c>
      <c r="E10505" s="2" t="s">
        <v>83</v>
      </c>
      <c r="F10505" s="2" t="s">
        <v>977</v>
      </c>
      <c r="G10505" s="14" t="n">
        <v>14.5</v>
      </c>
      <c r="H10505" s="14" t="n">
        <v>23.69</v>
      </c>
      <c r="I10505" s="14" t="n">
        <v>14.5</v>
      </c>
      <c r="J10505" s="23" t="n">
        <f aca="false">IF(AND(E10505="Priority",ISNUMBER('Cost model'!N632)),'Cost model'!N632,'Cost model'!M632)</f>
        <v>14.5</v>
      </c>
      <c r="K10505" s="14" t="n">
        <f aca="false">J10505-H10505</f>
        <v>-9.19</v>
      </c>
      <c r="L10505" s="14" t="n">
        <f aca="false">G10505-H10505</f>
        <v>-9.19</v>
      </c>
    </row>
    <row r="10506" customFormat="false" ht="15" hidden="false" customHeight="false" outlineLevel="0" collapsed="false">
      <c r="A10506" s="2" t="s">
        <v>142</v>
      </c>
      <c r="B10506" s="2" t="s">
        <v>142</v>
      </c>
      <c r="C10506" s="2" t="s">
        <v>47</v>
      </c>
      <c r="D10506" s="2" t="s">
        <v>10</v>
      </c>
      <c r="E10506" s="2" t="s">
        <v>74</v>
      </c>
      <c r="F10506" s="2" t="s">
        <v>977</v>
      </c>
      <c r="G10506" s="14" t="n">
        <v>9.5</v>
      </c>
      <c r="H10506" s="14" t="n">
        <v>8.17</v>
      </c>
      <c r="I10506" s="14" t="n">
        <v>9.5</v>
      </c>
      <c r="J10506" s="23" t="n">
        <f aca="false">IF(AND(E10506="Priority",ISNUMBER('Cost model'!N632)),'Cost model'!N632,'Cost model'!M632)</f>
        <v>9.5</v>
      </c>
      <c r="K10506" s="14" t="n">
        <f aca="false">J10506-H10506</f>
        <v>1.33</v>
      </c>
      <c r="L10506" s="14" t="n">
        <f aca="false">G10506-H10506</f>
        <v>1.33</v>
      </c>
    </row>
    <row r="10507" customFormat="false" ht="15" hidden="false" customHeight="false" outlineLevel="0" collapsed="false">
      <c r="A10507" s="2" t="s">
        <v>142</v>
      </c>
      <c r="B10507" s="2" t="s">
        <v>142</v>
      </c>
      <c r="C10507" s="2" t="s">
        <v>49</v>
      </c>
      <c r="D10507" s="2" t="s">
        <v>12</v>
      </c>
      <c r="E10507" s="2" t="s">
        <v>74</v>
      </c>
      <c r="F10507" s="2" t="s">
        <v>977</v>
      </c>
      <c r="G10507" s="14" t="n">
        <v>19.5</v>
      </c>
      <c r="H10507" s="14" t="n">
        <v>41.92</v>
      </c>
      <c r="I10507" s="14" t="n">
        <v>19.5</v>
      </c>
      <c r="J10507" s="23" t="n">
        <f aca="false">IF(AND(E10507="Priority",ISNUMBER('Cost model'!N637)),'Cost model'!N637,'Cost model'!M637)</f>
        <v>45</v>
      </c>
      <c r="K10507" s="14" t="n">
        <f aca="false">J10507-H10507</f>
        <v>3.08</v>
      </c>
      <c r="L10507" s="14" t="n">
        <f aca="false">G10507-H10507</f>
        <v>-22.42</v>
      </c>
    </row>
    <row r="10508" customFormat="false" ht="15" hidden="false" customHeight="false" outlineLevel="0" collapsed="false">
      <c r="A10508" s="2" t="s">
        <v>124</v>
      </c>
      <c r="B10508" s="2" t="s">
        <v>124</v>
      </c>
      <c r="C10508" s="2" t="s">
        <v>47</v>
      </c>
      <c r="D10508" s="2" t="s">
        <v>12</v>
      </c>
      <c r="E10508" s="2" t="s">
        <v>74</v>
      </c>
      <c r="F10508" s="2" t="s">
        <v>977</v>
      </c>
      <c r="G10508" s="14" t="n">
        <v>9.5</v>
      </c>
      <c r="H10508" s="14" t="n">
        <v>28.01</v>
      </c>
      <c r="I10508" s="14" t="n">
        <v>9.5</v>
      </c>
      <c r="J10508" s="23" t="n">
        <f aca="false">IF(AND(E10508="Priority",ISNUMBER('Cost model'!N320)),'Cost model'!N320,'Cost model'!M320)</f>
        <v>24.5</v>
      </c>
      <c r="K10508" s="14" t="n">
        <f aca="false">J10508-H10508</f>
        <v>-3.51</v>
      </c>
      <c r="L10508" s="14" t="n">
        <f aca="false">G10508-H10508</f>
        <v>-18.51</v>
      </c>
    </row>
    <row r="10509" customFormat="false" ht="15" hidden="false" customHeight="false" outlineLevel="0" collapsed="false">
      <c r="A10509" s="2" t="s">
        <v>221</v>
      </c>
      <c r="B10509" s="2" t="s">
        <v>221</v>
      </c>
      <c r="C10509" s="2" t="s">
        <v>47</v>
      </c>
      <c r="D10509" s="2" t="s">
        <v>10</v>
      </c>
      <c r="E10509" s="2" t="s">
        <v>74</v>
      </c>
      <c r="F10509" s="2" t="s">
        <v>977</v>
      </c>
      <c r="G10509" s="14" t="n">
        <v>9.5</v>
      </c>
      <c r="H10509" s="14" t="n">
        <v>7.88</v>
      </c>
      <c r="I10509" s="14" t="n">
        <v>9.5</v>
      </c>
      <c r="J10509" s="23" t="n">
        <f aca="false">IF(AND(E10509="Priority",ISNUMBER('Cost model'!N737)),'Cost model'!N737,'Cost model'!M737)</f>
        <v>8.5</v>
      </c>
      <c r="K10509" s="14" t="n">
        <f aca="false">J10509-H10509</f>
        <v>0.62</v>
      </c>
      <c r="L10509" s="14" t="n">
        <f aca="false">G10509-H10509</f>
        <v>1.62</v>
      </c>
    </row>
    <row r="10510" customFormat="false" ht="15" hidden="false" customHeight="false" outlineLevel="0" collapsed="false">
      <c r="A10510" s="2" t="s">
        <v>174</v>
      </c>
      <c r="B10510" s="2" t="s">
        <v>124</v>
      </c>
      <c r="C10510" s="2" t="s">
        <v>47</v>
      </c>
      <c r="D10510" s="2" t="s">
        <v>10</v>
      </c>
      <c r="E10510" s="2" t="s">
        <v>83</v>
      </c>
      <c r="F10510" s="2" t="s">
        <v>976</v>
      </c>
      <c r="G10510" s="14" t="n">
        <v>14.5</v>
      </c>
      <c r="H10510" s="14" t="n">
        <v>7.62</v>
      </c>
      <c r="I10510" s="14" t="n">
        <v>14.5</v>
      </c>
      <c r="J10510" s="23" t="n">
        <f aca="false">IF(AND(E10510="Priority",ISNUMBER('Cost model'!N107)),'Cost model'!N107,'Cost model'!M107)</f>
        <v>17.5</v>
      </c>
      <c r="K10510" s="14" t="n">
        <f aca="false">J10510-H10510</f>
        <v>9.88</v>
      </c>
      <c r="L10510" s="14" t="n">
        <f aca="false">G10510-H10510</f>
        <v>6.88</v>
      </c>
    </row>
    <row r="10511" customFormat="false" ht="15" hidden="false" customHeight="false" outlineLevel="0" collapsed="false">
      <c r="A10511" s="2" t="s">
        <v>158</v>
      </c>
      <c r="B10511" s="2" t="s">
        <v>158</v>
      </c>
      <c r="C10511" s="2" t="s">
        <v>47</v>
      </c>
      <c r="D10511" s="2" t="s">
        <v>10</v>
      </c>
      <c r="E10511" s="2" t="s">
        <v>83</v>
      </c>
      <c r="F10511" s="2" t="s">
        <v>977</v>
      </c>
      <c r="G10511" s="14" t="n">
        <v>14.5</v>
      </c>
      <c r="H10511" s="14" t="n">
        <v>9.32</v>
      </c>
      <c r="I10511" s="14" t="n">
        <v>14.5</v>
      </c>
      <c r="J10511" s="23" t="n">
        <f aca="false">IF(AND(E10511="Priority",ISNUMBER('Cost model'!N422)),'Cost model'!N422,'Cost model'!M422)</f>
        <v>13.5</v>
      </c>
      <c r="K10511" s="14" t="n">
        <f aca="false">J10511-H10511</f>
        <v>4.18</v>
      </c>
      <c r="L10511" s="14" t="n">
        <f aca="false">G10511-H10511</f>
        <v>5.18</v>
      </c>
    </row>
    <row r="10512" customFormat="false" ht="15" hidden="false" customHeight="false" outlineLevel="0" collapsed="false">
      <c r="A10512" s="2" t="s">
        <v>124</v>
      </c>
      <c r="B10512" s="2" t="s">
        <v>124</v>
      </c>
      <c r="C10512" s="2" t="s">
        <v>47</v>
      </c>
      <c r="D10512" s="2" t="s">
        <v>10</v>
      </c>
      <c r="E10512" s="2" t="s">
        <v>83</v>
      </c>
      <c r="F10512" s="2" t="s">
        <v>977</v>
      </c>
      <c r="G10512" s="14" t="n">
        <v>14.5</v>
      </c>
      <c r="H10512" s="14" t="n">
        <v>23.98</v>
      </c>
      <c r="I10512" s="14" t="n">
        <v>14.5</v>
      </c>
      <c r="J10512" s="23" t="n">
        <f aca="false">IF(AND(E10512="Priority",ISNUMBER('Cost model'!N317)),'Cost model'!N317,'Cost model'!M317)</f>
        <v>15.5</v>
      </c>
      <c r="K10512" s="14" t="n">
        <f aca="false">J10512-H10512</f>
        <v>-8.48</v>
      </c>
      <c r="L10512" s="14" t="n">
        <f aca="false">G10512-H10512</f>
        <v>-9.48</v>
      </c>
    </row>
    <row r="10513" customFormat="false" ht="15" hidden="false" customHeight="false" outlineLevel="0" collapsed="false">
      <c r="A10513" s="2" t="s">
        <v>221</v>
      </c>
      <c r="B10513" s="2" t="s">
        <v>221</v>
      </c>
      <c r="C10513" s="2" t="s">
        <v>47</v>
      </c>
      <c r="D10513" s="2" t="s">
        <v>10</v>
      </c>
      <c r="E10513" s="2" t="s">
        <v>74</v>
      </c>
      <c r="F10513" s="2" t="s">
        <v>977</v>
      </c>
      <c r="G10513" s="14" t="n">
        <v>9.5</v>
      </c>
      <c r="H10513" s="14" t="n">
        <v>7.3</v>
      </c>
      <c r="I10513" s="14" t="n">
        <v>9.5</v>
      </c>
      <c r="J10513" s="23" t="n">
        <f aca="false">IF(AND(E10513="Priority",ISNUMBER('Cost model'!N737)),'Cost model'!N737,'Cost model'!M737)</f>
        <v>8.5</v>
      </c>
      <c r="K10513" s="14" t="n">
        <f aca="false">J10513-H10513</f>
        <v>1.2</v>
      </c>
      <c r="L10513" s="14" t="n">
        <f aca="false">G10513-H10513</f>
        <v>2.2</v>
      </c>
    </row>
    <row r="10514" customFormat="false" ht="15" hidden="false" customHeight="false" outlineLevel="0" collapsed="false">
      <c r="A10514" s="2" t="s">
        <v>221</v>
      </c>
      <c r="B10514" s="2" t="s">
        <v>142</v>
      </c>
      <c r="C10514" s="2" t="s">
        <v>47</v>
      </c>
      <c r="D10514" s="2" t="s">
        <v>12</v>
      </c>
      <c r="E10514" s="2" t="s">
        <v>74</v>
      </c>
      <c r="F10514" s="2" t="s">
        <v>976</v>
      </c>
      <c r="G10514" s="14" t="n">
        <v>9.5</v>
      </c>
      <c r="H10514" s="14" t="n">
        <v>83.86</v>
      </c>
      <c r="I10514" s="14" t="n">
        <v>24.5</v>
      </c>
      <c r="J10514" s="23" t="n">
        <f aca="false">IF(AND(E10514="Priority",ISNUMBER('Cost model'!N770)),'Cost model'!N770,'Cost model'!M770)</f>
        <v>55</v>
      </c>
      <c r="K10514" s="14" t="n">
        <f aca="false">J10514-H10514</f>
        <v>-28.86</v>
      </c>
      <c r="L10514" s="14" t="n">
        <f aca="false">G10514-H10514</f>
        <v>-74.36</v>
      </c>
    </row>
    <row r="10515" customFormat="false" ht="15" hidden="false" customHeight="false" outlineLevel="0" collapsed="false">
      <c r="A10515" s="2" t="s">
        <v>158</v>
      </c>
      <c r="B10515" s="2" t="s">
        <v>158</v>
      </c>
      <c r="C10515" s="2" t="s">
        <v>47</v>
      </c>
      <c r="D10515" s="2" t="s">
        <v>10</v>
      </c>
      <c r="E10515" s="2" t="s">
        <v>74</v>
      </c>
      <c r="F10515" s="2" t="s">
        <v>977</v>
      </c>
      <c r="G10515" s="14" t="n">
        <v>9.5</v>
      </c>
      <c r="H10515" s="14" t="n">
        <v>7.16</v>
      </c>
      <c r="I10515" s="14" t="n">
        <v>9.5</v>
      </c>
      <c r="J10515" s="23" t="n">
        <f aca="false">IF(AND(E10515="Priority",ISNUMBER('Cost model'!N422)),'Cost model'!N422,'Cost model'!M422)</f>
        <v>8.5</v>
      </c>
      <c r="K10515" s="14" t="n">
        <f aca="false">J10515-H10515</f>
        <v>1.34</v>
      </c>
      <c r="L10515" s="14" t="n">
        <f aca="false">G10515-H10515</f>
        <v>2.34</v>
      </c>
    </row>
    <row r="10516" customFormat="false" ht="15" hidden="false" customHeight="false" outlineLevel="0" collapsed="false">
      <c r="A10516" s="2" t="s">
        <v>174</v>
      </c>
      <c r="B10516" s="2" t="s">
        <v>174</v>
      </c>
      <c r="C10516" s="2" t="s">
        <v>49</v>
      </c>
      <c r="D10516" s="2" t="s">
        <v>12</v>
      </c>
      <c r="E10516" s="2" t="s">
        <v>83</v>
      </c>
      <c r="F10516" s="2" t="s">
        <v>977</v>
      </c>
      <c r="G10516" s="14" t="n">
        <v>29.5</v>
      </c>
      <c r="H10516" s="14" t="n">
        <v>47.97</v>
      </c>
      <c r="I10516" s="14" t="n">
        <v>29.5</v>
      </c>
      <c r="J10516" s="23" t="n">
        <f aca="false">IF(AND(E10516="Priority",ISNUMBER('Cost model'!N172)),'Cost model'!N172,'Cost model'!M172)</f>
        <v>60</v>
      </c>
      <c r="K10516" s="14" t="n">
        <f aca="false">J10516-H10516</f>
        <v>12.03</v>
      </c>
      <c r="L10516" s="14" t="n">
        <f aca="false">G10516-H10516</f>
        <v>-18.47</v>
      </c>
    </row>
    <row r="10517" customFormat="false" ht="15" hidden="false" customHeight="false" outlineLevel="0" collapsed="false">
      <c r="A10517" s="2" t="s">
        <v>221</v>
      </c>
      <c r="B10517" s="2" t="s">
        <v>221</v>
      </c>
      <c r="C10517" s="2" t="s">
        <v>49</v>
      </c>
      <c r="D10517" s="2" t="s">
        <v>10</v>
      </c>
      <c r="E10517" s="2" t="s">
        <v>83</v>
      </c>
      <c r="F10517" s="2" t="s">
        <v>977</v>
      </c>
      <c r="G10517" s="14" t="n">
        <v>24.5</v>
      </c>
      <c r="H10517" s="14" t="n">
        <v>33.12</v>
      </c>
      <c r="I10517" s="14" t="n">
        <v>24.5</v>
      </c>
      <c r="J10517" s="23" t="n">
        <f aca="false">IF(AND(E10517="Priority",ISNUMBER('Cost model'!N739)),'Cost model'!N739,'Cost model'!M739)</f>
        <v>23.5</v>
      </c>
      <c r="K10517" s="14" t="n">
        <f aca="false">J10517-H10517</f>
        <v>-9.62</v>
      </c>
      <c r="L10517" s="14" t="n">
        <f aca="false">G10517-H10517</f>
        <v>-8.62</v>
      </c>
    </row>
    <row r="10518" customFormat="false" ht="15" hidden="false" customHeight="false" outlineLevel="0" collapsed="false">
      <c r="A10518" s="2" t="s">
        <v>142</v>
      </c>
      <c r="B10518" s="2" t="s">
        <v>142</v>
      </c>
      <c r="C10518" s="2" t="s">
        <v>49</v>
      </c>
      <c r="D10518" s="2" t="s">
        <v>10</v>
      </c>
      <c r="E10518" s="2" t="s">
        <v>83</v>
      </c>
      <c r="F10518" s="2" t="s">
        <v>977</v>
      </c>
      <c r="G10518" s="14" t="n">
        <v>24.5</v>
      </c>
      <c r="H10518" s="14" t="n">
        <v>21.74</v>
      </c>
      <c r="I10518" s="14" t="n">
        <v>24.5</v>
      </c>
      <c r="J10518" s="23" t="n">
        <f aca="false">IF(AND(E10518="Priority",ISNUMBER('Cost model'!N634)),'Cost model'!N634,'Cost model'!M634)</f>
        <v>21.5</v>
      </c>
      <c r="K10518" s="14" t="n">
        <f aca="false">J10518-H10518</f>
        <v>-0.239999999999998</v>
      </c>
      <c r="L10518" s="14" t="n">
        <f aca="false">G10518-H10518</f>
        <v>2.76</v>
      </c>
    </row>
    <row r="10519" customFormat="false" ht="15" hidden="false" customHeight="false" outlineLevel="0" collapsed="false">
      <c r="A10519" s="2" t="s">
        <v>124</v>
      </c>
      <c r="B10519" s="2" t="s">
        <v>124</v>
      </c>
      <c r="C10519" s="2" t="s">
        <v>47</v>
      </c>
      <c r="D10519" s="2" t="s">
        <v>10</v>
      </c>
      <c r="E10519" s="2" t="s">
        <v>74</v>
      </c>
      <c r="F10519" s="2" t="s">
        <v>977</v>
      </c>
      <c r="G10519" s="14" t="n">
        <v>9.5</v>
      </c>
      <c r="H10519" s="14" t="n">
        <v>7.62</v>
      </c>
      <c r="I10519" s="14" t="n">
        <v>9.5</v>
      </c>
      <c r="J10519" s="23" t="n">
        <f aca="false">IF(AND(E10519="Priority",ISNUMBER('Cost model'!N317)),'Cost model'!N317,'Cost model'!M317)</f>
        <v>10.5</v>
      </c>
      <c r="K10519" s="14" t="n">
        <f aca="false">J10519-H10519</f>
        <v>2.88</v>
      </c>
      <c r="L10519" s="14" t="n">
        <f aca="false">G10519-H10519</f>
        <v>1.88</v>
      </c>
    </row>
    <row r="10520" customFormat="false" ht="15" hidden="false" customHeight="false" outlineLevel="0" collapsed="false">
      <c r="A10520" s="2" t="s">
        <v>174</v>
      </c>
      <c r="B10520" s="2" t="s">
        <v>174</v>
      </c>
      <c r="C10520" s="2" t="s">
        <v>48</v>
      </c>
      <c r="D10520" s="2" t="s">
        <v>10</v>
      </c>
      <c r="E10520" s="2" t="s">
        <v>74</v>
      </c>
      <c r="F10520" s="2" t="s">
        <v>977</v>
      </c>
      <c r="G10520" s="14" t="n">
        <v>12.5</v>
      </c>
      <c r="H10520" s="14" t="n">
        <v>13.33</v>
      </c>
      <c r="I10520" s="14" t="n">
        <v>12.5</v>
      </c>
      <c r="J10520" s="23" t="n">
        <f aca="false">IF(AND(E10520="Priority",ISNUMBER('Cost model'!N168)),'Cost model'!N168,'Cost model'!M168)</f>
        <v>13.5</v>
      </c>
      <c r="K10520" s="14" t="n">
        <f aca="false">J10520-H10520</f>
        <v>0.17</v>
      </c>
      <c r="L10520" s="14" t="n">
        <f aca="false">G10520-H10520</f>
        <v>-0.83</v>
      </c>
    </row>
    <row r="10521" customFormat="false" ht="15" hidden="false" customHeight="false" outlineLevel="0" collapsed="false">
      <c r="A10521" s="2" t="s">
        <v>221</v>
      </c>
      <c r="B10521" s="2" t="s">
        <v>221</v>
      </c>
      <c r="C10521" s="2" t="s">
        <v>47</v>
      </c>
      <c r="D10521" s="2" t="s">
        <v>10</v>
      </c>
      <c r="E10521" s="2" t="s">
        <v>74</v>
      </c>
      <c r="F10521" s="2" t="s">
        <v>977</v>
      </c>
      <c r="G10521" s="14" t="n">
        <v>9.5</v>
      </c>
      <c r="H10521" s="14" t="n">
        <v>6.91</v>
      </c>
      <c r="I10521" s="14" t="n">
        <v>9.5</v>
      </c>
      <c r="J10521" s="23" t="n">
        <f aca="false">IF(AND(E10521="Priority",ISNUMBER('Cost model'!N737)),'Cost model'!N737,'Cost model'!M737)</f>
        <v>8.5</v>
      </c>
      <c r="K10521" s="14" t="n">
        <f aca="false">J10521-H10521</f>
        <v>1.59</v>
      </c>
      <c r="L10521" s="14" t="n">
        <f aca="false">G10521-H10521</f>
        <v>2.59</v>
      </c>
    </row>
    <row r="10522" customFormat="false" ht="15" hidden="false" customHeight="false" outlineLevel="0" collapsed="false">
      <c r="A10522" s="2" t="s">
        <v>174</v>
      </c>
      <c r="B10522" s="2" t="s">
        <v>205</v>
      </c>
      <c r="C10522" s="2" t="s">
        <v>47</v>
      </c>
      <c r="D10522" s="2" t="s">
        <v>10</v>
      </c>
      <c r="E10522" s="2" t="s">
        <v>74</v>
      </c>
      <c r="F10522" s="2" t="s">
        <v>976</v>
      </c>
      <c r="G10522" s="14" t="n">
        <v>9.5</v>
      </c>
      <c r="H10522" s="14" t="n">
        <v>23.98</v>
      </c>
      <c r="I10522" s="14" t="n">
        <v>19.5</v>
      </c>
      <c r="J10522" s="23" t="n">
        <f aca="false">IF(AND(E10522="Priority",ISNUMBER('Cost model'!N182)),'Cost model'!N182,'Cost model'!M182)</f>
        <v>14.5</v>
      </c>
      <c r="K10522" s="14" t="n">
        <f aca="false">J10522-H10522</f>
        <v>-9.48</v>
      </c>
      <c r="L10522" s="14" t="n">
        <f aca="false">G10522-H10522</f>
        <v>-14.48</v>
      </c>
    </row>
    <row r="10523" customFormat="false" ht="15" hidden="false" customHeight="false" outlineLevel="0" collapsed="false">
      <c r="A10523" s="2" t="s">
        <v>123</v>
      </c>
      <c r="B10523" s="2" t="s">
        <v>123</v>
      </c>
      <c r="C10523" s="2" t="s">
        <v>47</v>
      </c>
      <c r="D10523" s="2" t="s">
        <v>10</v>
      </c>
      <c r="E10523" s="2" t="s">
        <v>74</v>
      </c>
      <c r="F10523" s="2" t="s">
        <v>977</v>
      </c>
      <c r="G10523" s="14" t="n">
        <v>19.5</v>
      </c>
      <c r="H10523" s="14" t="n">
        <v>12.01</v>
      </c>
      <c r="I10523" s="14" t="n">
        <v>9.5</v>
      </c>
      <c r="J10523" s="23" t="n">
        <f aca="false">IF(AND(E10523="Priority",ISNUMBER('Cost model'!N62)),'Cost model'!N62,'Cost model'!M62)</f>
        <v>12.5</v>
      </c>
      <c r="K10523" s="14" t="n">
        <f aca="false">J10523-H10523</f>
        <v>0.49</v>
      </c>
      <c r="L10523" s="14" t="n">
        <f aca="false">G10523-H10523</f>
        <v>7.49</v>
      </c>
    </row>
    <row r="10524" customFormat="false" ht="15" hidden="false" customHeight="false" outlineLevel="0" collapsed="false">
      <c r="A10524" s="2" t="s">
        <v>124</v>
      </c>
      <c r="B10524" s="2" t="s">
        <v>124</v>
      </c>
      <c r="C10524" s="2" t="s">
        <v>48</v>
      </c>
      <c r="D10524" s="2" t="s">
        <v>10</v>
      </c>
      <c r="E10524" s="2" t="s">
        <v>74</v>
      </c>
      <c r="F10524" s="2" t="s">
        <v>977</v>
      </c>
      <c r="G10524" s="14" t="n">
        <v>12.5</v>
      </c>
      <c r="H10524" s="14" t="n">
        <v>16.46</v>
      </c>
      <c r="I10524" s="14" t="n">
        <v>12.5</v>
      </c>
      <c r="J10524" s="23" t="n">
        <f aca="false">IF(AND(E10524="Priority",ISNUMBER('Cost model'!N318)),'Cost model'!N318,'Cost model'!M318)</f>
        <v>14.5</v>
      </c>
      <c r="K10524" s="14" t="n">
        <f aca="false">J10524-H10524</f>
        <v>-1.96</v>
      </c>
      <c r="L10524" s="14" t="n">
        <f aca="false">G10524-H10524</f>
        <v>-3.96</v>
      </c>
    </row>
    <row r="10525" customFormat="false" ht="15" hidden="false" customHeight="false" outlineLevel="0" collapsed="false">
      <c r="A10525" s="2" t="s">
        <v>124</v>
      </c>
      <c r="B10525" s="2" t="s">
        <v>124</v>
      </c>
      <c r="C10525" s="2" t="s">
        <v>48</v>
      </c>
      <c r="D10525" s="2" t="s">
        <v>12</v>
      </c>
      <c r="E10525" s="2" t="s">
        <v>74</v>
      </c>
      <c r="F10525" s="2" t="s">
        <v>977</v>
      </c>
      <c r="G10525" s="14" t="n">
        <v>12.5</v>
      </c>
      <c r="H10525" s="14" t="n">
        <v>30.9</v>
      </c>
      <c r="I10525" s="14" t="n">
        <v>12.5</v>
      </c>
      <c r="J10525" s="23" t="n">
        <f aca="false">IF(AND(E10525="Priority",ISNUMBER('Cost model'!N321)),'Cost model'!N321,'Cost model'!M321)</f>
        <v>40</v>
      </c>
      <c r="K10525" s="14" t="n">
        <f aca="false">J10525-H10525</f>
        <v>9.1</v>
      </c>
      <c r="L10525" s="14" t="n">
        <f aca="false">G10525-H10525</f>
        <v>-18.4</v>
      </c>
    </row>
    <row r="10526" customFormat="false" ht="15" hidden="false" customHeight="false" outlineLevel="0" collapsed="false">
      <c r="A10526" s="2" t="s">
        <v>221</v>
      </c>
      <c r="B10526" s="2" t="s">
        <v>221</v>
      </c>
      <c r="C10526" s="2" t="s">
        <v>47</v>
      </c>
      <c r="D10526" s="2" t="s">
        <v>12</v>
      </c>
      <c r="E10526" s="2" t="s">
        <v>74</v>
      </c>
      <c r="F10526" s="2" t="s">
        <v>977</v>
      </c>
      <c r="G10526" s="14" t="n">
        <v>9.5</v>
      </c>
      <c r="H10526" s="14" t="n">
        <v>24.95</v>
      </c>
      <c r="I10526" s="14" t="n">
        <v>9.5</v>
      </c>
      <c r="J10526" s="23" t="n">
        <f aca="false">IF(AND(E10526="Priority",ISNUMBER('Cost model'!N740)),'Cost model'!N740,'Cost model'!M740)</f>
        <v>22.5</v>
      </c>
      <c r="K10526" s="14" t="n">
        <f aca="false">J10526-H10526</f>
        <v>-2.45</v>
      </c>
      <c r="L10526" s="14" t="n">
        <f aca="false">G10526-H10526</f>
        <v>-15.45</v>
      </c>
    </row>
    <row r="10527" customFormat="false" ht="15" hidden="false" customHeight="false" outlineLevel="0" collapsed="false">
      <c r="A10527" s="2" t="s">
        <v>174</v>
      </c>
      <c r="B10527" s="2" t="s">
        <v>124</v>
      </c>
      <c r="C10527" s="2" t="s">
        <v>49</v>
      </c>
      <c r="D10527" s="2" t="s">
        <v>10</v>
      </c>
      <c r="E10527" s="2" t="s">
        <v>74</v>
      </c>
      <c r="F10527" s="2" t="s">
        <v>976</v>
      </c>
      <c r="G10527" s="14" t="n">
        <v>17.5</v>
      </c>
      <c r="H10527" s="14" t="n">
        <v>15.53</v>
      </c>
      <c r="I10527" s="14" t="n">
        <v>17.5</v>
      </c>
      <c r="J10527" s="23" t="n">
        <f aca="false">IF(AND(E10527="Priority",ISNUMBER('Cost model'!N109)),'Cost model'!N109,'Cost model'!M109)</f>
        <v>18.5</v>
      </c>
      <c r="K10527" s="14" t="n">
        <f aca="false">J10527-H10527</f>
        <v>2.97</v>
      </c>
      <c r="L10527" s="14" t="n">
        <f aca="false">G10527-H10527</f>
        <v>1.97</v>
      </c>
    </row>
    <row r="10528" customFormat="false" ht="15" hidden="false" customHeight="false" outlineLevel="0" collapsed="false">
      <c r="A10528" s="2" t="s">
        <v>174</v>
      </c>
      <c r="B10528" s="2" t="s">
        <v>174</v>
      </c>
      <c r="C10528" s="2" t="s">
        <v>48</v>
      </c>
      <c r="D10528" s="2" t="s">
        <v>10</v>
      </c>
      <c r="E10528" s="2" t="s">
        <v>74</v>
      </c>
      <c r="F10528" s="2" t="s">
        <v>977</v>
      </c>
      <c r="G10528" s="14" t="n">
        <v>12.5</v>
      </c>
      <c r="H10528" s="14" t="n">
        <v>16.13</v>
      </c>
      <c r="I10528" s="14" t="n">
        <v>12.5</v>
      </c>
      <c r="J10528" s="23" t="n">
        <f aca="false">IF(AND(E10528="Priority",ISNUMBER('Cost model'!N168)),'Cost model'!N168,'Cost model'!M168)</f>
        <v>13.5</v>
      </c>
      <c r="K10528" s="14" t="n">
        <f aca="false">J10528-H10528</f>
        <v>-2.63</v>
      </c>
      <c r="L10528" s="14" t="n">
        <f aca="false">G10528-H10528</f>
        <v>-3.63</v>
      </c>
    </row>
    <row r="10529" customFormat="false" ht="15" hidden="false" customHeight="false" outlineLevel="0" collapsed="false">
      <c r="A10529" s="2" t="s">
        <v>174</v>
      </c>
      <c r="B10529" s="2" t="s">
        <v>174</v>
      </c>
      <c r="C10529" s="2" t="s">
        <v>47</v>
      </c>
      <c r="D10529" s="2" t="s">
        <v>10</v>
      </c>
      <c r="E10529" s="2" t="s">
        <v>74</v>
      </c>
      <c r="F10529" s="2" t="s">
        <v>977</v>
      </c>
      <c r="G10529" s="14" t="n">
        <v>9.5</v>
      </c>
      <c r="H10529" s="14" t="n">
        <v>8.04</v>
      </c>
      <c r="I10529" s="14" t="n">
        <v>9.5</v>
      </c>
      <c r="J10529" s="23" t="n">
        <f aca="false">IF(AND(E10529="Priority",ISNUMBER('Cost model'!N167)),'Cost model'!N167,'Cost model'!M167)</f>
        <v>8.5</v>
      </c>
      <c r="K10529" s="14" t="n">
        <f aca="false">J10529-H10529</f>
        <v>0.460000000000001</v>
      </c>
      <c r="L10529" s="14" t="n">
        <f aca="false">G10529-H10529</f>
        <v>1.46</v>
      </c>
    </row>
    <row r="10530" customFormat="false" ht="15" hidden="false" customHeight="false" outlineLevel="0" collapsed="false">
      <c r="A10530" s="2" t="s">
        <v>142</v>
      </c>
      <c r="B10530" s="2" t="s">
        <v>124</v>
      </c>
      <c r="C10530" s="2" t="s">
        <v>48</v>
      </c>
      <c r="D10530" s="2" t="s">
        <v>12</v>
      </c>
      <c r="E10530" s="2" t="s">
        <v>74</v>
      </c>
      <c r="F10530" s="2" t="s">
        <v>976</v>
      </c>
      <c r="G10530" s="14" t="n">
        <v>12.5</v>
      </c>
      <c r="H10530" s="14" t="n">
        <v>24.65</v>
      </c>
      <c r="I10530" s="14" t="n">
        <v>19.5</v>
      </c>
      <c r="J10530" s="23" t="n">
        <f aca="false">IF(AND(E10530="Priority",ISNUMBER('Cost model'!N666)),'Cost model'!N666,'Cost model'!M666)</f>
        <v>45</v>
      </c>
      <c r="K10530" s="14" t="n">
        <f aca="false">J10530-H10530</f>
        <v>20.35</v>
      </c>
      <c r="L10530" s="14" t="n">
        <f aca="false">G10530-H10530</f>
        <v>-12.15</v>
      </c>
    </row>
    <row r="10531" customFormat="false" ht="15" hidden="false" customHeight="false" outlineLevel="0" collapsed="false">
      <c r="A10531" s="2" t="s">
        <v>142</v>
      </c>
      <c r="B10531" s="2" t="s">
        <v>142</v>
      </c>
      <c r="C10531" s="2" t="s">
        <v>47</v>
      </c>
      <c r="D10531" s="2" t="s">
        <v>10</v>
      </c>
      <c r="E10531" s="2" t="s">
        <v>74</v>
      </c>
      <c r="F10531" s="2" t="s">
        <v>977</v>
      </c>
      <c r="G10531" s="14" t="n">
        <v>9.5</v>
      </c>
      <c r="H10531" s="14" t="n">
        <v>7.21</v>
      </c>
      <c r="I10531" s="14" t="n">
        <v>9.5</v>
      </c>
      <c r="J10531" s="23" t="n">
        <f aca="false">IF(AND(E10531="Priority",ISNUMBER('Cost model'!N632)),'Cost model'!N632,'Cost model'!M632)</f>
        <v>9.5</v>
      </c>
      <c r="K10531" s="14" t="n">
        <f aca="false">J10531-H10531</f>
        <v>2.29</v>
      </c>
      <c r="L10531" s="14" t="n">
        <f aca="false">G10531-H10531</f>
        <v>2.29</v>
      </c>
    </row>
    <row r="10532" customFormat="false" ht="15" hidden="false" customHeight="false" outlineLevel="0" collapsed="false">
      <c r="A10532" s="2" t="s">
        <v>124</v>
      </c>
      <c r="B10532" s="2" t="s">
        <v>124</v>
      </c>
      <c r="C10532" s="2" t="s">
        <v>47</v>
      </c>
      <c r="D10532" s="2" t="s">
        <v>12</v>
      </c>
      <c r="E10532" s="2" t="s">
        <v>74</v>
      </c>
      <c r="F10532" s="2" t="s">
        <v>977</v>
      </c>
      <c r="G10532" s="14" t="n">
        <v>9.5</v>
      </c>
      <c r="H10532" s="14" t="n">
        <v>25.1</v>
      </c>
      <c r="I10532" s="14" t="n">
        <v>9.5</v>
      </c>
      <c r="J10532" s="23" t="n">
        <f aca="false">IF(AND(E10532="Priority",ISNUMBER('Cost model'!N320)),'Cost model'!N320,'Cost model'!M320)</f>
        <v>24.5</v>
      </c>
      <c r="K10532" s="14" t="n">
        <f aca="false">J10532-H10532</f>
        <v>-0.600000000000001</v>
      </c>
      <c r="L10532" s="14" t="n">
        <f aca="false">G10532-H10532</f>
        <v>-15.6</v>
      </c>
    </row>
    <row r="10533" customFormat="false" ht="15" hidden="false" customHeight="false" outlineLevel="0" collapsed="false">
      <c r="A10533" s="2" t="s">
        <v>158</v>
      </c>
      <c r="B10533" s="2" t="s">
        <v>158</v>
      </c>
      <c r="C10533" s="2" t="s">
        <v>49</v>
      </c>
      <c r="D10533" s="2" t="s">
        <v>10</v>
      </c>
      <c r="E10533" s="2" t="s">
        <v>83</v>
      </c>
      <c r="F10533" s="2" t="s">
        <v>977</v>
      </c>
      <c r="G10533" s="14" t="n">
        <v>24.5</v>
      </c>
      <c r="H10533" s="14" t="n">
        <v>21.19</v>
      </c>
      <c r="I10533" s="14" t="n">
        <v>24.5</v>
      </c>
      <c r="J10533" s="23" t="n">
        <f aca="false">IF(AND(E10533="Priority",ISNUMBER('Cost model'!N424)),'Cost model'!N424,'Cost model'!M424)</f>
        <v>22.5</v>
      </c>
      <c r="K10533" s="14" t="n">
        <f aca="false">J10533-H10533</f>
        <v>1.31</v>
      </c>
      <c r="L10533" s="14" t="n">
        <f aca="false">G10533-H10533</f>
        <v>3.31</v>
      </c>
    </row>
    <row r="10534" customFormat="false" ht="15" hidden="false" customHeight="false" outlineLevel="0" collapsed="false">
      <c r="A10534" s="2" t="s">
        <v>124</v>
      </c>
      <c r="B10534" s="2" t="s">
        <v>124</v>
      </c>
      <c r="C10534" s="2" t="s">
        <v>48</v>
      </c>
      <c r="D10534" s="2" t="s">
        <v>14</v>
      </c>
      <c r="E10534" s="2" t="s">
        <v>74</v>
      </c>
      <c r="F10534" s="2" t="s">
        <v>977</v>
      </c>
      <c r="G10534" s="14" t="n">
        <v>45</v>
      </c>
      <c r="H10534" s="14" t="n">
        <v>147.81</v>
      </c>
      <c r="I10534" s="14" t="n">
        <v>45</v>
      </c>
      <c r="J10534" s="23" t="n">
        <f aca="false">IF(AND(E10534="Priority",ISNUMBER('Cost model'!N327)),'Cost model'!N327,'Cost model'!M327)</f>
        <v>130</v>
      </c>
      <c r="K10534" s="14" t="n">
        <f aca="false">J10534-H10534</f>
        <v>-17.81</v>
      </c>
      <c r="L10534" s="14" t="n">
        <f aca="false">G10534-H10534</f>
        <v>-102.81</v>
      </c>
    </row>
    <row r="10535" customFormat="false" ht="15" hidden="false" customHeight="false" outlineLevel="0" collapsed="false">
      <c r="A10535" s="2" t="s">
        <v>158</v>
      </c>
      <c r="B10535" s="2" t="s">
        <v>158</v>
      </c>
      <c r="C10535" s="2" t="s">
        <v>48</v>
      </c>
      <c r="D10535" s="2" t="s">
        <v>12</v>
      </c>
      <c r="E10535" s="2" t="s">
        <v>74</v>
      </c>
      <c r="F10535" s="2" t="s">
        <v>977</v>
      </c>
      <c r="G10535" s="14" t="n">
        <v>12.5</v>
      </c>
      <c r="H10535" s="14" t="n">
        <v>15.6</v>
      </c>
      <c r="I10535" s="14" t="n">
        <v>12.5</v>
      </c>
      <c r="J10535" s="23" t="n">
        <f aca="false">IF(AND(E10535="Priority",ISNUMBER('Cost model'!N426)),'Cost model'!N426,'Cost model'!M426)</f>
        <v>21.5</v>
      </c>
      <c r="K10535" s="14" t="n">
        <f aca="false">J10535-H10535</f>
        <v>5.9</v>
      </c>
      <c r="L10535" s="14" t="n">
        <f aca="false">G10535-H10535</f>
        <v>-3.1</v>
      </c>
    </row>
    <row r="10536" customFormat="false" ht="15" hidden="false" customHeight="false" outlineLevel="0" collapsed="false">
      <c r="A10536" s="2" t="s">
        <v>221</v>
      </c>
      <c r="B10536" s="2" t="s">
        <v>158</v>
      </c>
      <c r="C10536" s="2" t="s">
        <v>49</v>
      </c>
      <c r="D10536" s="2" t="s">
        <v>12</v>
      </c>
      <c r="E10536" s="2" t="s">
        <v>74</v>
      </c>
      <c r="F10536" s="2" t="s">
        <v>976</v>
      </c>
      <c r="G10536" s="14" t="n">
        <v>29.5</v>
      </c>
      <c r="H10536" s="14" t="n">
        <v>47.86</v>
      </c>
      <c r="I10536" s="14" t="n">
        <v>19.5</v>
      </c>
      <c r="J10536" s="23" t="n">
        <f aca="false">IF(AND(E10536="Priority",ISNUMBER('Cost model'!N757)),'Cost model'!N757,'Cost model'!M757)</f>
        <v>65</v>
      </c>
      <c r="K10536" s="14" t="n">
        <f aca="false">J10536-H10536</f>
        <v>17.14</v>
      </c>
      <c r="L10536" s="14" t="n">
        <f aca="false">G10536-H10536</f>
        <v>-18.36</v>
      </c>
    </row>
    <row r="10537" customFormat="false" ht="15" hidden="false" customHeight="false" outlineLevel="0" collapsed="false">
      <c r="A10537" s="2" t="s">
        <v>124</v>
      </c>
      <c r="B10537" s="2" t="s">
        <v>124</v>
      </c>
      <c r="C10537" s="2" t="s">
        <v>47</v>
      </c>
      <c r="D10537" s="2" t="s">
        <v>12</v>
      </c>
      <c r="E10537" s="2" t="s">
        <v>74</v>
      </c>
      <c r="F10537" s="2" t="s">
        <v>977</v>
      </c>
      <c r="G10537" s="14" t="n">
        <v>9.5</v>
      </c>
      <c r="H10537" s="14" t="n">
        <v>31.2</v>
      </c>
      <c r="I10537" s="14" t="n">
        <v>9.5</v>
      </c>
      <c r="J10537" s="23" t="n">
        <f aca="false">IF(AND(E10537="Priority",ISNUMBER('Cost model'!N320)),'Cost model'!N320,'Cost model'!M320)</f>
        <v>24.5</v>
      </c>
      <c r="K10537" s="14" t="n">
        <f aca="false">J10537-H10537</f>
        <v>-6.7</v>
      </c>
      <c r="L10537" s="14" t="n">
        <f aca="false">G10537-H10537</f>
        <v>-21.7</v>
      </c>
    </row>
    <row r="10538" customFormat="false" ht="15" hidden="false" customHeight="false" outlineLevel="0" collapsed="false">
      <c r="A10538" s="2" t="s">
        <v>124</v>
      </c>
      <c r="B10538" s="2" t="s">
        <v>124</v>
      </c>
      <c r="C10538" s="2" t="s">
        <v>49</v>
      </c>
      <c r="D10538" s="2" t="s">
        <v>12</v>
      </c>
      <c r="E10538" s="2" t="s">
        <v>74</v>
      </c>
      <c r="F10538" s="2" t="s">
        <v>977</v>
      </c>
      <c r="G10538" s="14" t="n">
        <v>19.5</v>
      </c>
      <c r="H10538" s="14" t="n">
        <v>62.88</v>
      </c>
      <c r="I10538" s="14" t="n">
        <v>19.5</v>
      </c>
      <c r="J10538" s="23" t="n">
        <f aca="false">IF(AND(E10538="Priority",ISNUMBER('Cost model'!N322)),'Cost model'!N322,'Cost model'!M322)</f>
        <v>50</v>
      </c>
      <c r="K10538" s="14" t="n">
        <f aca="false">J10538-H10538</f>
        <v>-12.88</v>
      </c>
      <c r="L10538" s="14" t="n">
        <f aca="false">G10538-H10538</f>
        <v>-43.38</v>
      </c>
    </row>
    <row r="10539" customFormat="false" ht="15" hidden="false" customHeight="false" outlineLevel="0" collapsed="false">
      <c r="A10539" s="2" t="s">
        <v>174</v>
      </c>
      <c r="B10539" s="2" t="s">
        <v>174</v>
      </c>
      <c r="C10539" s="2" t="s">
        <v>47</v>
      </c>
      <c r="D10539" s="2" t="s">
        <v>12</v>
      </c>
      <c r="E10539" s="2" t="s">
        <v>74</v>
      </c>
      <c r="F10539" s="2" t="s">
        <v>977</v>
      </c>
      <c r="G10539" s="14" t="n">
        <v>9.5</v>
      </c>
      <c r="H10539" s="14" t="n">
        <v>25.22</v>
      </c>
      <c r="I10539" s="14" t="n">
        <v>9.5</v>
      </c>
      <c r="J10539" s="23" t="n">
        <f aca="false">IF(AND(E10539="Priority",ISNUMBER('Cost model'!N170)),'Cost model'!N170,'Cost model'!M170)</f>
        <v>25.5</v>
      </c>
      <c r="K10539" s="14" t="n">
        <f aca="false">J10539-H10539</f>
        <v>0.280000000000001</v>
      </c>
      <c r="L10539" s="14" t="n">
        <f aca="false">G10539-H10539</f>
        <v>-15.72</v>
      </c>
    </row>
    <row r="10540" customFormat="false" ht="15" hidden="false" customHeight="false" outlineLevel="0" collapsed="false">
      <c r="A10540" s="2" t="s">
        <v>174</v>
      </c>
      <c r="B10540" s="2" t="s">
        <v>174</v>
      </c>
      <c r="C10540" s="2" t="s">
        <v>48</v>
      </c>
      <c r="D10540" s="2" t="s">
        <v>12</v>
      </c>
      <c r="E10540" s="2" t="s">
        <v>74</v>
      </c>
      <c r="F10540" s="2" t="s">
        <v>977</v>
      </c>
      <c r="G10540" s="14" t="n">
        <v>12.5</v>
      </c>
      <c r="H10540" s="14" t="n">
        <v>25.42</v>
      </c>
      <c r="I10540" s="14" t="n">
        <v>12.5</v>
      </c>
      <c r="J10540" s="23" t="n">
        <f aca="false">IF(AND(E10540="Priority",ISNUMBER('Cost model'!N171)),'Cost model'!N171,'Cost model'!M171)</f>
        <v>40</v>
      </c>
      <c r="K10540" s="14" t="n">
        <f aca="false">J10540-H10540</f>
        <v>14.58</v>
      </c>
      <c r="L10540" s="14" t="n">
        <f aca="false">G10540-H10540</f>
        <v>-12.92</v>
      </c>
    </row>
    <row r="10541" customFormat="false" ht="15" hidden="false" customHeight="false" outlineLevel="0" collapsed="false">
      <c r="A10541" s="2" t="s">
        <v>142</v>
      </c>
      <c r="B10541" s="2" t="s">
        <v>142</v>
      </c>
      <c r="C10541" s="2" t="s">
        <v>47</v>
      </c>
      <c r="D10541" s="2" t="s">
        <v>10</v>
      </c>
      <c r="E10541" s="2" t="s">
        <v>74</v>
      </c>
      <c r="F10541" s="2" t="s">
        <v>977</v>
      </c>
      <c r="G10541" s="14" t="n">
        <v>9.5</v>
      </c>
      <c r="H10541" s="14" t="n">
        <v>7.15</v>
      </c>
      <c r="I10541" s="14" t="n">
        <v>9.5</v>
      </c>
      <c r="J10541" s="23" t="n">
        <f aca="false">IF(AND(E10541="Priority",ISNUMBER('Cost model'!N632)),'Cost model'!N632,'Cost model'!M632)</f>
        <v>9.5</v>
      </c>
      <c r="K10541" s="14" t="n">
        <f aca="false">J10541-H10541</f>
        <v>2.35</v>
      </c>
      <c r="L10541" s="14" t="n">
        <f aca="false">G10541-H10541</f>
        <v>2.35</v>
      </c>
    </row>
    <row r="10542" customFormat="false" ht="15" hidden="false" customHeight="false" outlineLevel="0" collapsed="false">
      <c r="A10542" s="2" t="s">
        <v>174</v>
      </c>
      <c r="B10542" s="2" t="s">
        <v>174</v>
      </c>
      <c r="C10542" s="2" t="s">
        <v>47</v>
      </c>
      <c r="D10542" s="2" t="s">
        <v>10</v>
      </c>
      <c r="E10542" s="2" t="s">
        <v>74</v>
      </c>
      <c r="F10542" s="2" t="s">
        <v>977</v>
      </c>
      <c r="G10542" s="14" t="n">
        <v>9.5</v>
      </c>
      <c r="H10542" s="14" t="n">
        <v>9.67</v>
      </c>
      <c r="I10542" s="14" t="n">
        <v>9.5</v>
      </c>
      <c r="J10542" s="23" t="n">
        <f aca="false">IF(AND(E10542="Priority",ISNUMBER('Cost model'!N167)),'Cost model'!N167,'Cost model'!M167)</f>
        <v>8.5</v>
      </c>
      <c r="K10542" s="14" t="n">
        <f aca="false">J10542-H10542</f>
        <v>-1.17</v>
      </c>
      <c r="L10542" s="14" t="n">
        <f aca="false">G10542-H10542</f>
        <v>-0.17</v>
      </c>
    </row>
    <row r="10543" customFormat="false" ht="15" hidden="false" customHeight="false" outlineLevel="0" collapsed="false">
      <c r="A10543" s="2" t="s">
        <v>124</v>
      </c>
      <c r="B10543" s="2" t="s">
        <v>124</v>
      </c>
      <c r="C10543" s="2" t="s">
        <v>48</v>
      </c>
      <c r="D10543" s="2" t="s">
        <v>12</v>
      </c>
      <c r="E10543" s="2" t="s">
        <v>83</v>
      </c>
      <c r="F10543" s="2" t="s">
        <v>977</v>
      </c>
      <c r="G10543" s="14" t="n">
        <v>19.5</v>
      </c>
      <c r="H10543" s="14" t="n">
        <v>25.42</v>
      </c>
      <c r="I10543" s="14" t="n">
        <v>19.5</v>
      </c>
      <c r="J10543" s="23" t="n">
        <f aca="false">IF(AND(E10543="Priority",ISNUMBER('Cost model'!N321)),'Cost model'!N321,'Cost model'!M321)</f>
        <v>55</v>
      </c>
      <c r="K10543" s="14" t="n">
        <f aca="false">J10543-H10543</f>
        <v>29.58</v>
      </c>
      <c r="L10543" s="14" t="n">
        <f aca="false">G10543-H10543</f>
        <v>-5.92</v>
      </c>
    </row>
    <row r="10544" customFormat="false" ht="15" hidden="false" customHeight="false" outlineLevel="0" collapsed="false">
      <c r="A10544" s="2" t="s">
        <v>174</v>
      </c>
      <c r="B10544" s="2" t="s">
        <v>174</v>
      </c>
      <c r="C10544" s="2" t="s">
        <v>47</v>
      </c>
      <c r="D10544" s="2" t="s">
        <v>12</v>
      </c>
      <c r="E10544" s="2" t="s">
        <v>74</v>
      </c>
      <c r="F10544" s="2" t="s">
        <v>977</v>
      </c>
      <c r="G10544" s="14" t="n">
        <v>9.5</v>
      </c>
      <c r="H10544" s="14" t="n">
        <v>146.87</v>
      </c>
      <c r="I10544" s="14" t="n">
        <v>9.5</v>
      </c>
      <c r="J10544" s="23" t="n">
        <f aca="false">IF(AND(E10544="Priority",ISNUMBER('Cost model'!N170)),'Cost model'!N170,'Cost model'!M170)</f>
        <v>25.5</v>
      </c>
      <c r="K10544" s="14" t="n">
        <f aca="false">J10544-H10544</f>
        <v>-121.37</v>
      </c>
      <c r="L10544" s="14" t="n">
        <f aca="false">G10544-H10544</f>
        <v>-137.37</v>
      </c>
    </row>
    <row r="10545" customFormat="false" ht="15" hidden="false" customHeight="false" outlineLevel="0" collapsed="false">
      <c r="A10545" s="2" t="s">
        <v>174</v>
      </c>
      <c r="B10545" s="2" t="s">
        <v>174</v>
      </c>
      <c r="C10545" s="2" t="s">
        <v>49</v>
      </c>
      <c r="D10545" s="2" t="s">
        <v>12</v>
      </c>
      <c r="E10545" s="2" t="s">
        <v>74</v>
      </c>
      <c r="F10545" s="2" t="s">
        <v>977</v>
      </c>
      <c r="G10545" s="14" t="n">
        <v>19.5</v>
      </c>
      <c r="H10545" s="14" t="n">
        <v>10.85</v>
      </c>
      <c r="I10545" s="14" t="n">
        <v>19.5</v>
      </c>
      <c r="J10545" s="23" t="n">
        <f aca="false">IF(AND(E10545="Priority",ISNUMBER('Cost model'!N172)),'Cost model'!N172,'Cost model'!M172)</f>
        <v>45</v>
      </c>
      <c r="K10545" s="14" t="n">
        <f aca="false">J10545-H10545</f>
        <v>34.15</v>
      </c>
      <c r="L10545" s="14" t="n">
        <f aca="false">G10545-H10545</f>
        <v>8.65</v>
      </c>
    </row>
    <row r="10546" customFormat="false" ht="15" hidden="false" customHeight="false" outlineLevel="0" collapsed="false">
      <c r="A10546" s="2" t="s">
        <v>124</v>
      </c>
      <c r="B10546" s="2" t="s">
        <v>124</v>
      </c>
      <c r="C10546" s="2" t="s">
        <v>48</v>
      </c>
      <c r="D10546" s="2" t="s">
        <v>10</v>
      </c>
      <c r="E10546" s="2" t="s">
        <v>83</v>
      </c>
      <c r="F10546" s="2" t="s">
        <v>977</v>
      </c>
      <c r="G10546" s="14" t="n">
        <v>17.5</v>
      </c>
      <c r="H10546" s="14" t="n">
        <v>21.19</v>
      </c>
      <c r="I10546" s="14" t="n">
        <v>17.5</v>
      </c>
      <c r="J10546" s="23" t="n">
        <f aca="false">IF(AND(E10546="Priority",ISNUMBER('Cost model'!N318)),'Cost model'!N318,'Cost model'!M318)</f>
        <v>19.5</v>
      </c>
      <c r="K10546" s="14" t="n">
        <f aca="false">J10546-H10546</f>
        <v>-1.69</v>
      </c>
      <c r="L10546" s="14" t="n">
        <f aca="false">G10546-H10546</f>
        <v>-3.69</v>
      </c>
    </row>
    <row r="10547" customFormat="false" ht="15" hidden="false" customHeight="false" outlineLevel="0" collapsed="false">
      <c r="A10547" s="2" t="s">
        <v>174</v>
      </c>
      <c r="B10547" s="2" t="s">
        <v>174</v>
      </c>
      <c r="C10547" s="2" t="s">
        <v>48</v>
      </c>
      <c r="D10547" s="2" t="s">
        <v>12</v>
      </c>
      <c r="E10547" s="2" t="s">
        <v>74</v>
      </c>
      <c r="F10547" s="2" t="s">
        <v>977</v>
      </c>
      <c r="G10547" s="14" t="n">
        <v>12.5</v>
      </c>
      <c r="H10547" s="14" t="n">
        <v>25.42</v>
      </c>
      <c r="I10547" s="14" t="n">
        <v>12.5</v>
      </c>
      <c r="J10547" s="23" t="n">
        <f aca="false">IF(AND(E10547="Priority",ISNUMBER('Cost model'!N171)),'Cost model'!N171,'Cost model'!M171)</f>
        <v>40</v>
      </c>
      <c r="K10547" s="14" t="n">
        <f aca="false">J10547-H10547</f>
        <v>14.58</v>
      </c>
      <c r="L10547" s="14" t="n">
        <f aca="false">G10547-H10547</f>
        <v>-12.92</v>
      </c>
    </row>
    <row r="10548" customFormat="false" ht="15" hidden="false" customHeight="false" outlineLevel="0" collapsed="false">
      <c r="A10548" s="2" t="s">
        <v>142</v>
      </c>
      <c r="B10548" s="2" t="s">
        <v>142</v>
      </c>
      <c r="C10548" s="2" t="s">
        <v>49</v>
      </c>
      <c r="D10548" s="2" t="s">
        <v>12</v>
      </c>
      <c r="E10548" s="2" t="s">
        <v>74</v>
      </c>
      <c r="F10548" s="2" t="s">
        <v>977</v>
      </c>
      <c r="G10548" s="14" t="n">
        <v>19.5</v>
      </c>
      <c r="H10548" s="14" t="n">
        <v>21.32</v>
      </c>
      <c r="I10548" s="14" t="n">
        <v>19.5</v>
      </c>
      <c r="J10548" s="23" t="n">
        <f aca="false">IF(AND(E10548="Priority",ISNUMBER('Cost model'!N637)),'Cost model'!N637,'Cost model'!M637)</f>
        <v>45</v>
      </c>
      <c r="K10548" s="14" t="n">
        <f aca="false">J10548-H10548</f>
        <v>23.68</v>
      </c>
      <c r="L10548" s="14" t="n">
        <f aca="false">G10548-H10548</f>
        <v>-1.82</v>
      </c>
    </row>
    <row r="10549" customFormat="false" ht="15" hidden="false" customHeight="false" outlineLevel="0" collapsed="false">
      <c r="A10549" s="2" t="s">
        <v>142</v>
      </c>
      <c r="B10549" s="2" t="s">
        <v>142</v>
      </c>
      <c r="C10549" s="2" t="s">
        <v>49</v>
      </c>
      <c r="D10549" s="2" t="s">
        <v>12</v>
      </c>
      <c r="E10549" s="2" t="s">
        <v>74</v>
      </c>
      <c r="F10549" s="2" t="s">
        <v>977</v>
      </c>
      <c r="G10549" s="14" t="n">
        <v>19.5</v>
      </c>
      <c r="H10549" s="14" t="n">
        <v>15.25</v>
      </c>
      <c r="I10549" s="14" t="n">
        <v>19.5</v>
      </c>
      <c r="J10549" s="23" t="n">
        <f aca="false">IF(AND(E10549="Priority",ISNUMBER('Cost model'!N637)),'Cost model'!N637,'Cost model'!M637)</f>
        <v>45</v>
      </c>
      <c r="K10549" s="14" t="n">
        <f aca="false">J10549-H10549</f>
        <v>29.75</v>
      </c>
      <c r="L10549" s="14" t="n">
        <f aca="false">G10549-H10549</f>
        <v>4.25</v>
      </c>
    </row>
    <row r="10550" customFormat="false" ht="15" hidden="false" customHeight="false" outlineLevel="0" collapsed="false">
      <c r="A10550" s="2" t="s">
        <v>205</v>
      </c>
      <c r="B10550" s="2" t="s">
        <v>174</v>
      </c>
      <c r="C10550" s="2" t="s">
        <v>48</v>
      </c>
      <c r="D10550" s="2" t="s">
        <v>10</v>
      </c>
      <c r="E10550" s="2" t="s">
        <v>74</v>
      </c>
      <c r="F10550" s="2" t="s">
        <v>976</v>
      </c>
      <c r="G10550" s="14" t="n">
        <v>14.5</v>
      </c>
      <c r="H10550" s="14" t="n">
        <v>37.91</v>
      </c>
      <c r="I10550" s="14" t="n">
        <v>14.5</v>
      </c>
      <c r="J10550" s="23" t="n">
        <f aca="false">IF(AND(E10550="Priority",ISNUMBER('Cost model'!N558)),'Cost model'!N558,'Cost model'!M558)</f>
        <v>16.5</v>
      </c>
      <c r="K10550" s="14" t="n">
        <f aca="false">J10550-H10550</f>
        <v>-21.41</v>
      </c>
      <c r="L10550" s="14" t="n">
        <f aca="false">G10550-H10550</f>
        <v>-23.41</v>
      </c>
    </row>
    <row r="10551" customFormat="false" ht="15" hidden="false" customHeight="false" outlineLevel="0" collapsed="false">
      <c r="A10551" s="2" t="s">
        <v>174</v>
      </c>
      <c r="B10551" s="2" t="s">
        <v>124</v>
      </c>
      <c r="C10551" s="2" t="s">
        <v>47</v>
      </c>
      <c r="D10551" s="2" t="s">
        <v>12</v>
      </c>
      <c r="E10551" s="2" t="s">
        <v>74</v>
      </c>
      <c r="F10551" s="2" t="s">
        <v>976</v>
      </c>
      <c r="G10551" s="14" t="n">
        <v>9.5</v>
      </c>
      <c r="H10551" s="14" t="n">
        <v>36.8</v>
      </c>
      <c r="I10551" s="14" t="n">
        <v>9.5</v>
      </c>
      <c r="J10551" s="23" t="n">
        <f aca="false">IF(AND(E10551="Priority",ISNUMBER('Cost model'!N110)),'Cost model'!N110,'Cost model'!M110)</f>
        <v>40</v>
      </c>
      <c r="K10551" s="14" t="n">
        <f aca="false">J10551-H10551</f>
        <v>3.2</v>
      </c>
      <c r="L10551" s="14" t="n">
        <f aca="false">G10551-H10551</f>
        <v>-27.3</v>
      </c>
    </row>
    <row r="10552" customFormat="false" ht="15" hidden="false" customHeight="false" outlineLevel="0" collapsed="false">
      <c r="A10552" s="2" t="s">
        <v>221</v>
      </c>
      <c r="B10552" s="2" t="s">
        <v>221</v>
      </c>
      <c r="C10552" s="2" t="s">
        <v>47</v>
      </c>
      <c r="D10552" s="2" t="s">
        <v>10</v>
      </c>
      <c r="E10552" s="2" t="s">
        <v>74</v>
      </c>
      <c r="F10552" s="2" t="s">
        <v>977</v>
      </c>
      <c r="G10552" s="14" t="n">
        <v>9.5</v>
      </c>
      <c r="H10552" s="14" t="n">
        <v>7.02</v>
      </c>
      <c r="I10552" s="14" t="n">
        <v>9.5</v>
      </c>
      <c r="J10552" s="23" t="n">
        <f aca="false">IF(AND(E10552="Priority",ISNUMBER('Cost model'!N737)),'Cost model'!N737,'Cost model'!M737)</f>
        <v>8.5</v>
      </c>
      <c r="K10552" s="14" t="n">
        <f aca="false">J10552-H10552</f>
        <v>1.48</v>
      </c>
      <c r="L10552" s="14" t="n">
        <f aca="false">G10552-H10552</f>
        <v>2.48</v>
      </c>
    </row>
    <row r="10553" customFormat="false" ht="15" hidden="false" customHeight="false" outlineLevel="0" collapsed="false">
      <c r="A10553" s="2" t="s">
        <v>221</v>
      </c>
      <c r="B10553" s="2" t="s">
        <v>221</v>
      </c>
      <c r="C10553" s="2" t="s">
        <v>49</v>
      </c>
      <c r="D10553" s="2" t="s">
        <v>10</v>
      </c>
      <c r="E10553" s="2" t="s">
        <v>83</v>
      </c>
      <c r="F10553" s="2" t="s">
        <v>977</v>
      </c>
      <c r="G10553" s="14" t="n">
        <v>24.5</v>
      </c>
      <c r="H10553" s="14" t="n">
        <v>23.98</v>
      </c>
      <c r="I10553" s="14" t="n">
        <v>24.5</v>
      </c>
      <c r="J10553" s="23" t="n">
        <f aca="false">IF(AND(E10553="Priority",ISNUMBER('Cost model'!N739)),'Cost model'!N739,'Cost model'!M739)</f>
        <v>23.5</v>
      </c>
      <c r="K10553" s="14" t="n">
        <f aca="false">J10553-H10553</f>
        <v>-0.48</v>
      </c>
      <c r="L10553" s="14" t="n">
        <f aca="false">G10553-H10553</f>
        <v>0.52</v>
      </c>
    </row>
    <row r="10554" customFormat="false" ht="15" hidden="false" customHeight="false" outlineLevel="0" collapsed="false">
      <c r="A10554" s="2" t="s">
        <v>142</v>
      </c>
      <c r="B10554" s="2" t="s">
        <v>142</v>
      </c>
      <c r="C10554" s="2" t="s">
        <v>47</v>
      </c>
      <c r="D10554" s="2" t="s">
        <v>10</v>
      </c>
      <c r="E10554" s="2" t="s">
        <v>83</v>
      </c>
      <c r="F10554" s="2" t="s">
        <v>977</v>
      </c>
      <c r="G10554" s="14" t="n">
        <v>14.5</v>
      </c>
      <c r="H10554" s="14" t="n">
        <v>7.21</v>
      </c>
      <c r="I10554" s="14" t="n">
        <v>14.5</v>
      </c>
      <c r="J10554" s="23" t="n">
        <f aca="false">IF(AND(E10554="Priority",ISNUMBER('Cost model'!N632)),'Cost model'!N632,'Cost model'!M632)</f>
        <v>14.5</v>
      </c>
      <c r="K10554" s="14" t="n">
        <f aca="false">J10554-H10554</f>
        <v>7.29</v>
      </c>
      <c r="L10554" s="14" t="n">
        <f aca="false">G10554-H10554</f>
        <v>7.29</v>
      </c>
    </row>
    <row r="10555" customFormat="false" ht="15" hidden="false" customHeight="false" outlineLevel="0" collapsed="false">
      <c r="A10555" s="2" t="s">
        <v>221</v>
      </c>
      <c r="B10555" s="2" t="s">
        <v>221</v>
      </c>
      <c r="C10555" s="2" t="s">
        <v>47</v>
      </c>
      <c r="D10555" s="2" t="s">
        <v>10</v>
      </c>
      <c r="E10555" s="2" t="s">
        <v>74</v>
      </c>
      <c r="F10555" s="2" t="s">
        <v>977</v>
      </c>
      <c r="G10555" s="14" t="n">
        <v>9.5</v>
      </c>
      <c r="H10555" s="14" t="n">
        <v>5.87</v>
      </c>
      <c r="I10555" s="14" t="n">
        <v>9.5</v>
      </c>
      <c r="J10555" s="23" t="n">
        <f aca="false">IF(AND(E10555="Priority",ISNUMBER('Cost model'!N737)),'Cost model'!N737,'Cost model'!M737)</f>
        <v>8.5</v>
      </c>
      <c r="K10555" s="14" t="n">
        <f aca="false">J10555-H10555</f>
        <v>2.63</v>
      </c>
      <c r="L10555" s="14" t="n">
        <f aca="false">G10555-H10555</f>
        <v>3.63</v>
      </c>
    </row>
    <row r="10556" customFormat="false" ht="15" hidden="false" customHeight="false" outlineLevel="0" collapsed="false">
      <c r="A10556" s="2" t="s">
        <v>221</v>
      </c>
      <c r="B10556" s="2" t="s">
        <v>221</v>
      </c>
      <c r="C10556" s="2" t="s">
        <v>49</v>
      </c>
      <c r="D10556" s="2" t="s">
        <v>13</v>
      </c>
      <c r="E10556" s="2" t="s">
        <v>74</v>
      </c>
      <c r="F10556" s="2" t="s">
        <v>977</v>
      </c>
      <c r="G10556" s="14" t="n">
        <v>50</v>
      </c>
      <c r="H10556" s="14" t="n">
        <v>114.53</v>
      </c>
      <c r="I10556" s="14" t="n">
        <v>50</v>
      </c>
      <c r="J10556" s="23" t="n">
        <f aca="false">IF(AND(E10556="Priority",ISNUMBER('Cost model'!N745)),'Cost model'!N745,'Cost model'!M745)</f>
        <v>130</v>
      </c>
      <c r="K10556" s="14" t="n">
        <f aca="false">J10556-H10556</f>
        <v>15.47</v>
      </c>
      <c r="L10556" s="14" t="n">
        <f aca="false">G10556-H10556</f>
        <v>-64.53</v>
      </c>
    </row>
    <row r="10557" customFormat="false" ht="15" hidden="false" customHeight="false" outlineLevel="0" collapsed="false">
      <c r="A10557" s="2" t="s">
        <v>142</v>
      </c>
      <c r="B10557" s="2" t="s">
        <v>142</v>
      </c>
      <c r="C10557" s="2" t="s">
        <v>47</v>
      </c>
      <c r="D10557" s="2" t="s">
        <v>12</v>
      </c>
      <c r="E10557" s="2" t="s">
        <v>74</v>
      </c>
      <c r="F10557" s="2" t="s">
        <v>977</v>
      </c>
      <c r="G10557" s="14" t="n">
        <v>9.5</v>
      </c>
      <c r="H10557" s="14" t="n">
        <v>29.26</v>
      </c>
      <c r="I10557" s="14" t="n">
        <v>9.5</v>
      </c>
      <c r="J10557" s="23" t="n">
        <f aca="false">IF(AND(E10557="Priority",ISNUMBER('Cost model'!N635)),'Cost model'!N635,'Cost model'!M635)</f>
        <v>30.5</v>
      </c>
      <c r="K10557" s="14" t="n">
        <f aca="false">J10557-H10557</f>
        <v>1.24</v>
      </c>
      <c r="L10557" s="14" t="n">
        <f aca="false">G10557-H10557</f>
        <v>-19.76</v>
      </c>
    </row>
    <row r="10558" customFormat="false" ht="15" hidden="false" customHeight="false" outlineLevel="0" collapsed="false">
      <c r="A10558" s="2" t="s">
        <v>221</v>
      </c>
      <c r="B10558" s="2" t="s">
        <v>221</v>
      </c>
      <c r="C10558" s="2" t="s">
        <v>47</v>
      </c>
      <c r="D10558" s="2" t="s">
        <v>10</v>
      </c>
      <c r="E10558" s="2" t="s">
        <v>74</v>
      </c>
      <c r="F10558" s="2" t="s">
        <v>977</v>
      </c>
      <c r="G10558" s="14" t="n">
        <v>9.5</v>
      </c>
      <c r="H10558" s="14" t="n">
        <v>7.3</v>
      </c>
      <c r="I10558" s="14" t="n">
        <v>9.5</v>
      </c>
      <c r="J10558" s="23" t="n">
        <f aca="false">IF(AND(E10558="Priority",ISNUMBER('Cost model'!N737)),'Cost model'!N737,'Cost model'!M737)</f>
        <v>8.5</v>
      </c>
      <c r="K10558" s="14" t="n">
        <f aca="false">J10558-H10558</f>
        <v>1.2</v>
      </c>
      <c r="L10558" s="14" t="n">
        <f aca="false">G10558-H10558</f>
        <v>2.2</v>
      </c>
    </row>
    <row r="10559" customFormat="false" ht="15" hidden="false" customHeight="false" outlineLevel="0" collapsed="false">
      <c r="A10559" s="2" t="s">
        <v>174</v>
      </c>
      <c r="B10559" s="2" t="s">
        <v>174</v>
      </c>
      <c r="C10559" s="2" t="s">
        <v>47</v>
      </c>
      <c r="D10559" s="2" t="s">
        <v>12</v>
      </c>
      <c r="E10559" s="2" t="s">
        <v>83</v>
      </c>
      <c r="F10559" s="2" t="s">
        <v>977</v>
      </c>
      <c r="G10559" s="14" t="n">
        <v>19.5</v>
      </c>
      <c r="H10559" s="14" t="n">
        <v>49.25</v>
      </c>
      <c r="I10559" s="14" t="n">
        <v>19.5</v>
      </c>
      <c r="J10559" s="23" t="n">
        <f aca="false">IF(AND(E10559="Priority",ISNUMBER('Cost model'!N170)),'Cost model'!N170,'Cost model'!M170)</f>
        <v>35</v>
      </c>
      <c r="K10559" s="14" t="n">
        <f aca="false">J10559-H10559</f>
        <v>-14.25</v>
      </c>
      <c r="L10559" s="14" t="n">
        <f aca="false">G10559-H10559</f>
        <v>-29.75</v>
      </c>
    </row>
    <row r="10560" customFormat="false" ht="15" hidden="false" customHeight="false" outlineLevel="0" collapsed="false">
      <c r="A10560" s="2" t="s">
        <v>124</v>
      </c>
      <c r="B10560" s="2" t="s">
        <v>124</v>
      </c>
      <c r="C10560" s="2" t="s">
        <v>49</v>
      </c>
      <c r="D10560" s="2" t="s">
        <v>10</v>
      </c>
      <c r="E10560" s="2" t="s">
        <v>74</v>
      </c>
      <c r="F10560" s="2" t="s">
        <v>977</v>
      </c>
      <c r="G10560" s="14" t="n">
        <v>17.5</v>
      </c>
      <c r="H10560" s="14" t="n">
        <v>10.78</v>
      </c>
      <c r="I10560" s="14" t="n">
        <v>17.5</v>
      </c>
      <c r="J10560" s="23" t="n">
        <f aca="false">IF(AND(E10560="Priority",ISNUMBER('Cost model'!N319)),'Cost model'!N319,'Cost model'!M319)</f>
        <v>16.5</v>
      </c>
      <c r="K10560" s="14" t="n">
        <f aca="false">J10560-H10560</f>
        <v>5.72</v>
      </c>
      <c r="L10560" s="14" t="n">
        <f aca="false">G10560-H10560</f>
        <v>6.72</v>
      </c>
    </row>
    <row r="10561" customFormat="false" ht="15" hidden="false" customHeight="false" outlineLevel="0" collapsed="false">
      <c r="A10561" s="2" t="s">
        <v>342</v>
      </c>
      <c r="B10561" s="2" t="s">
        <v>142</v>
      </c>
      <c r="C10561" s="2" t="s">
        <v>49</v>
      </c>
      <c r="D10561" s="2" t="s">
        <v>12</v>
      </c>
      <c r="E10561" s="2" t="s">
        <v>74</v>
      </c>
      <c r="F10561" s="2" t="s">
        <v>976</v>
      </c>
      <c r="G10561" s="14" t="n">
        <v>24.5</v>
      </c>
      <c r="H10561" s="14" t="n">
        <v>302.76</v>
      </c>
      <c r="I10561" s="14" t="n">
        <v>24.5</v>
      </c>
      <c r="J10561" s="23" t="n">
        <f aca="false">IF(AND(E10561="Priority",ISNUMBER('Cost model'!N232)),'Cost model'!N232,'Cost model'!M232)</f>
        <v>80</v>
      </c>
      <c r="K10561" s="14" t="n">
        <f aca="false">J10561-H10561</f>
        <v>-222.76</v>
      </c>
      <c r="L10561" s="14" t="n">
        <f aca="false">G10561-H10561</f>
        <v>-278.26</v>
      </c>
    </row>
    <row r="10562" customFormat="false" ht="15" hidden="false" customHeight="false" outlineLevel="0" collapsed="false">
      <c r="A10562" s="2" t="s">
        <v>158</v>
      </c>
      <c r="B10562" s="2" t="s">
        <v>158</v>
      </c>
      <c r="C10562" s="2" t="s">
        <v>47</v>
      </c>
      <c r="D10562" s="2" t="s">
        <v>10</v>
      </c>
      <c r="E10562" s="2" t="s">
        <v>74</v>
      </c>
      <c r="F10562" s="2" t="s">
        <v>977</v>
      </c>
      <c r="G10562" s="14" t="n">
        <v>9.5</v>
      </c>
      <c r="H10562" s="14" t="n">
        <v>13.14</v>
      </c>
      <c r="I10562" s="14" t="n">
        <v>9.5</v>
      </c>
      <c r="J10562" s="23" t="n">
        <f aca="false">IF(AND(E10562="Priority",ISNUMBER('Cost model'!N422)),'Cost model'!N422,'Cost model'!M422)</f>
        <v>8.5</v>
      </c>
      <c r="K10562" s="14" t="n">
        <f aca="false">J10562-H10562</f>
        <v>-4.64</v>
      </c>
      <c r="L10562" s="14" t="n">
        <f aca="false">G10562-H10562</f>
        <v>-3.64</v>
      </c>
    </row>
    <row r="10563" customFormat="false" ht="15" hidden="false" customHeight="false" outlineLevel="0" collapsed="false">
      <c r="A10563" s="2" t="s">
        <v>142</v>
      </c>
      <c r="B10563" s="2" t="s">
        <v>174</v>
      </c>
      <c r="C10563" s="2" t="s">
        <v>49</v>
      </c>
      <c r="D10563" s="2" t="s">
        <v>10</v>
      </c>
      <c r="E10563" s="2" t="s">
        <v>74</v>
      </c>
      <c r="F10563" s="2" t="s">
        <v>976</v>
      </c>
      <c r="G10563" s="14" t="n">
        <v>24.5</v>
      </c>
      <c r="H10563" s="14" t="n">
        <v>31.26</v>
      </c>
      <c r="I10563" s="14" t="n">
        <v>17.5</v>
      </c>
      <c r="J10563" s="23" t="n">
        <f aca="false">IF(AND(E10563="Priority",ISNUMBER('Cost model'!N694)),'Cost model'!N694,'Cost model'!M694)</f>
        <v>17.5</v>
      </c>
      <c r="K10563" s="14" t="n">
        <f aca="false">J10563-H10563</f>
        <v>-13.76</v>
      </c>
      <c r="L10563" s="14" t="n">
        <f aca="false">G10563-H10563</f>
        <v>-6.76</v>
      </c>
    </row>
    <row r="10564" customFormat="false" ht="15" hidden="false" customHeight="false" outlineLevel="0" collapsed="false">
      <c r="A10564" s="2" t="s">
        <v>221</v>
      </c>
      <c r="B10564" s="2" t="s">
        <v>221</v>
      </c>
      <c r="C10564" s="2" t="s">
        <v>47</v>
      </c>
      <c r="D10564" s="2" t="s">
        <v>12</v>
      </c>
      <c r="E10564" s="2" t="s">
        <v>74</v>
      </c>
      <c r="F10564" s="2" t="s">
        <v>977</v>
      </c>
      <c r="G10564" s="14" t="n">
        <v>9.5</v>
      </c>
      <c r="H10564" s="14" t="n">
        <v>7.3</v>
      </c>
      <c r="I10564" s="14" t="n">
        <v>9.5</v>
      </c>
      <c r="J10564" s="23" t="n">
        <f aca="false">IF(AND(E10564="Priority",ISNUMBER('Cost model'!N740)),'Cost model'!N740,'Cost model'!M740)</f>
        <v>22.5</v>
      </c>
      <c r="K10564" s="14" t="n">
        <f aca="false">J10564-H10564</f>
        <v>15.2</v>
      </c>
      <c r="L10564" s="14" t="n">
        <f aca="false">G10564-H10564</f>
        <v>2.2</v>
      </c>
    </row>
    <row r="10565" customFormat="false" ht="15" hidden="false" customHeight="false" outlineLevel="0" collapsed="false">
      <c r="A10565" s="2" t="s">
        <v>124</v>
      </c>
      <c r="B10565" s="2" t="s">
        <v>124</v>
      </c>
      <c r="C10565" s="2" t="s">
        <v>49</v>
      </c>
      <c r="D10565" s="2" t="s">
        <v>10</v>
      </c>
      <c r="E10565" s="2" t="s">
        <v>74</v>
      </c>
      <c r="F10565" s="2" t="s">
        <v>977</v>
      </c>
      <c r="G10565" s="14" t="n">
        <v>17.5</v>
      </c>
      <c r="H10565" s="14" t="n">
        <v>21.19</v>
      </c>
      <c r="I10565" s="14" t="n">
        <v>17.5</v>
      </c>
      <c r="J10565" s="23" t="n">
        <f aca="false">IF(AND(E10565="Priority",ISNUMBER('Cost model'!N319)),'Cost model'!N319,'Cost model'!M319)</f>
        <v>16.5</v>
      </c>
      <c r="K10565" s="14" t="n">
        <f aca="false">J10565-H10565</f>
        <v>-4.69</v>
      </c>
      <c r="L10565" s="14" t="n">
        <f aca="false">G10565-H10565</f>
        <v>-3.69</v>
      </c>
    </row>
    <row r="10566" customFormat="false" ht="15" hidden="false" customHeight="false" outlineLevel="0" collapsed="false">
      <c r="A10566" s="2" t="s">
        <v>142</v>
      </c>
      <c r="B10566" s="2" t="s">
        <v>142</v>
      </c>
      <c r="C10566" s="2" t="s">
        <v>47</v>
      </c>
      <c r="D10566" s="2" t="s">
        <v>12</v>
      </c>
      <c r="E10566" s="2" t="s">
        <v>74</v>
      </c>
      <c r="F10566" s="2" t="s">
        <v>977</v>
      </c>
      <c r="G10566" s="14" t="n">
        <v>9.5</v>
      </c>
      <c r="H10566" s="14" t="n">
        <v>30.87</v>
      </c>
      <c r="I10566" s="14" t="n">
        <v>9.5</v>
      </c>
      <c r="J10566" s="23" t="n">
        <f aca="false">IF(AND(E10566="Priority",ISNUMBER('Cost model'!N635)),'Cost model'!N635,'Cost model'!M635)</f>
        <v>30.5</v>
      </c>
      <c r="K10566" s="14" t="n">
        <f aca="false">J10566-H10566</f>
        <v>-0.370000000000001</v>
      </c>
      <c r="L10566" s="14" t="n">
        <f aca="false">G10566-H10566</f>
        <v>-21.37</v>
      </c>
    </row>
    <row r="10567" customFormat="false" ht="15" hidden="false" customHeight="false" outlineLevel="0" collapsed="false">
      <c r="A10567" s="2" t="s">
        <v>205</v>
      </c>
      <c r="B10567" s="2" t="s">
        <v>142</v>
      </c>
      <c r="C10567" s="2" t="s">
        <v>48</v>
      </c>
      <c r="D10567" s="2" t="s">
        <v>10</v>
      </c>
      <c r="E10567" s="2" t="s">
        <v>83</v>
      </c>
      <c r="F10567" s="2" t="s">
        <v>976</v>
      </c>
      <c r="G10567" s="14" t="n">
        <v>19.5</v>
      </c>
      <c r="H10567" s="14" t="n">
        <v>11.61</v>
      </c>
      <c r="I10567" s="14" t="n">
        <v>19.5</v>
      </c>
      <c r="J10567" s="23" t="n">
        <f aca="false">IF(AND(E10567="Priority",ISNUMBER('Cost model'!N543)),'Cost model'!N543,'Cost model'!M543)</f>
        <v>25.5</v>
      </c>
      <c r="K10567" s="14" t="n">
        <f aca="false">J10567-H10567</f>
        <v>13.89</v>
      </c>
      <c r="L10567" s="14" t="n">
        <f aca="false">G10567-H10567</f>
        <v>7.89</v>
      </c>
    </row>
    <row r="10568" customFormat="false" ht="15" hidden="false" customHeight="false" outlineLevel="0" collapsed="false">
      <c r="A10568" s="2" t="s">
        <v>124</v>
      </c>
      <c r="B10568" s="2" t="s">
        <v>174</v>
      </c>
      <c r="C10568" s="2" t="s">
        <v>48</v>
      </c>
      <c r="D10568" s="2" t="s">
        <v>10</v>
      </c>
      <c r="E10568" s="2" t="s">
        <v>74</v>
      </c>
      <c r="F10568" s="2" t="s">
        <v>976</v>
      </c>
      <c r="G10568" s="14" t="n">
        <v>12.5</v>
      </c>
      <c r="H10568" s="14" t="n">
        <v>13.38</v>
      </c>
      <c r="I10568" s="14" t="n">
        <v>14.5</v>
      </c>
      <c r="J10568" s="23" t="n">
        <f aca="false">IF(AND(E10568="Priority",ISNUMBER('Cost model'!N363)),'Cost model'!N363,'Cost model'!M363)</f>
        <v>15.5</v>
      </c>
      <c r="K10568" s="14" t="n">
        <f aca="false">J10568-H10568</f>
        <v>2.12</v>
      </c>
      <c r="L10568" s="14" t="n">
        <f aca="false">G10568-H10568</f>
        <v>-0.880000000000001</v>
      </c>
    </row>
    <row r="10569" customFormat="false" ht="15" hidden="false" customHeight="false" outlineLevel="0" collapsed="false">
      <c r="A10569" s="2" t="s">
        <v>142</v>
      </c>
      <c r="B10569" s="2" t="s">
        <v>124</v>
      </c>
      <c r="C10569" s="2" t="s">
        <v>49</v>
      </c>
      <c r="D10569" s="2" t="s">
        <v>10</v>
      </c>
      <c r="E10569" s="2" t="s">
        <v>74</v>
      </c>
      <c r="F10569" s="2" t="s">
        <v>976</v>
      </c>
      <c r="G10569" s="14" t="n">
        <v>17.5</v>
      </c>
      <c r="H10569" s="14" t="n">
        <v>20.39</v>
      </c>
      <c r="I10569" s="14" t="n">
        <v>17.5</v>
      </c>
      <c r="J10569" s="23" t="n">
        <f aca="false">IF(AND(E10569="Priority",ISNUMBER('Cost model'!N664)),'Cost model'!N664,'Cost model'!M664)</f>
        <v>19.5</v>
      </c>
      <c r="K10569" s="14" t="n">
        <f aca="false">J10569-H10569</f>
        <v>-0.890000000000001</v>
      </c>
      <c r="L10569" s="14" t="n">
        <f aca="false">G10569-H10569</f>
        <v>-2.89</v>
      </c>
    </row>
    <row r="10570" customFormat="false" ht="15" hidden="false" customHeight="false" outlineLevel="0" collapsed="false">
      <c r="A10570" s="2" t="s">
        <v>142</v>
      </c>
      <c r="B10570" s="2" t="s">
        <v>142</v>
      </c>
      <c r="C10570" s="2" t="s">
        <v>47</v>
      </c>
      <c r="D10570" s="2" t="s">
        <v>10</v>
      </c>
      <c r="E10570" s="2" t="s">
        <v>74</v>
      </c>
      <c r="F10570" s="2" t="s">
        <v>977</v>
      </c>
      <c r="G10570" s="14" t="n">
        <v>9.5</v>
      </c>
      <c r="H10570" s="14" t="n">
        <v>6.45</v>
      </c>
      <c r="I10570" s="14" t="n">
        <v>9.5</v>
      </c>
      <c r="J10570" s="23" t="n">
        <f aca="false">IF(AND(E10570="Priority",ISNUMBER('Cost model'!N632)),'Cost model'!N632,'Cost model'!M632)</f>
        <v>9.5</v>
      </c>
      <c r="K10570" s="14" t="n">
        <f aca="false">J10570-H10570</f>
        <v>3.05</v>
      </c>
      <c r="L10570" s="14" t="n">
        <f aca="false">G10570-H10570</f>
        <v>3.05</v>
      </c>
    </row>
    <row r="10571" customFormat="false" ht="15" hidden="false" customHeight="false" outlineLevel="0" collapsed="false">
      <c r="A10571" s="2" t="s">
        <v>174</v>
      </c>
      <c r="B10571" s="2" t="s">
        <v>142</v>
      </c>
      <c r="C10571" s="2" t="s">
        <v>48</v>
      </c>
      <c r="D10571" s="2" t="s">
        <v>10</v>
      </c>
      <c r="E10571" s="2" t="s">
        <v>74</v>
      </c>
      <c r="F10571" s="2" t="s">
        <v>976</v>
      </c>
      <c r="G10571" s="14" t="n">
        <v>12.5</v>
      </c>
      <c r="H10571" s="14" t="n">
        <v>13.34</v>
      </c>
      <c r="I10571" s="14" t="n">
        <v>12.5</v>
      </c>
      <c r="J10571" s="23" t="n">
        <f aca="false">IF(AND(E10571="Priority",ISNUMBER('Cost model'!N123)),'Cost model'!N123,'Cost model'!M123)</f>
        <v>16.5</v>
      </c>
      <c r="K10571" s="14" t="n">
        <f aca="false">J10571-H10571</f>
        <v>3.16</v>
      </c>
      <c r="L10571" s="14" t="n">
        <f aca="false">G10571-H10571</f>
        <v>-0.84</v>
      </c>
    </row>
    <row r="10572" customFormat="false" ht="15" hidden="false" customHeight="false" outlineLevel="0" collapsed="false">
      <c r="A10572" s="2" t="s">
        <v>124</v>
      </c>
      <c r="B10572" s="2" t="s">
        <v>124</v>
      </c>
      <c r="C10572" s="2" t="s">
        <v>47</v>
      </c>
      <c r="D10572" s="2" t="s">
        <v>10</v>
      </c>
      <c r="E10572" s="2" t="s">
        <v>74</v>
      </c>
      <c r="F10572" s="2" t="s">
        <v>977</v>
      </c>
      <c r="G10572" s="14" t="n">
        <v>9.5</v>
      </c>
      <c r="H10572" s="14" t="n">
        <v>6.79</v>
      </c>
      <c r="I10572" s="14" t="n">
        <v>9.5</v>
      </c>
      <c r="J10572" s="23" t="n">
        <f aca="false">IF(AND(E10572="Priority",ISNUMBER('Cost model'!N317)),'Cost model'!N317,'Cost model'!M317)</f>
        <v>10.5</v>
      </c>
      <c r="K10572" s="14" t="n">
        <f aca="false">J10572-H10572</f>
        <v>3.71</v>
      </c>
      <c r="L10572" s="14" t="n">
        <f aca="false">G10572-H10572</f>
        <v>2.71</v>
      </c>
    </row>
    <row r="10573" customFormat="false" ht="15" hidden="false" customHeight="false" outlineLevel="0" collapsed="false">
      <c r="A10573" s="2" t="s">
        <v>174</v>
      </c>
      <c r="B10573" s="2" t="s">
        <v>158</v>
      </c>
      <c r="C10573" s="2" t="s">
        <v>47</v>
      </c>
      <c r="D10573" s="2" t="s">
        <v>10</v>
      </c>
      <c r="E10573" s="2" t="s">
        <v>74</v>
      </c>
      <c r="F10573" s="2" t="s">
        <v>976</v>
      </c>
      <c r="G10573" s="14" t="n">
        <v>14.5</v>
      </c>
      <c r="H10573" s="14" t="n">
        <v>16.01</v>
      </c>
      <c r="I10573" s="14" t="n">
        <v>14.5</v>
      </c>
      <c r="J10573" s="23" t="n">
        <f aca="false">IF(AND(E10573="Priority",ISNUMBER('Cost model'!N137)),'Cost model'!N137,'Cost model'!M137)</f>
        <v>13.5</v>
      </c>
      <c r="K10573" s="14" t="n">
        <f aca="false">J10573-H10573</f>
        <v>-2.51</v>
      </c>
      <c r="L10573" s="14" t="n">
        <f aca="false">G10573-H10573</f>
        <v>-1.51</v>
      </c>
    </row>
    <row r="10574" customFormat="false" ht="15" hidden="false" customHeight="false" outlineLevel="0" collapsed="false">
      <c r="A10574" s="2" t="s">
        <v>174</v>
      </c>
      <c r="B10574" s="2" t="s">
        <v>174</v>
      </c>
      <c r="C10574" s="2" t="s">
        <v>47</v>
      </c>
      <c r="D10574" s="2" t="s">
        <v>10</v>
      </c>
      <c r="E10574" s="2" t="s">
        <v>74</v>
      </c>
      <c r="F10574" s="2" t="s">
        <v>977</v>
      </c>
      <c r="G10574" s="14" t="n">
        <v>9.5</v>
      </c>
      <c r="H10574" s="14" t="n">
        <v>25.22</v>
      </c>
      <c r="I10574" s="14" t="n">
        <v>9.5</v>
      </c>
      <c r="J10574" s="23" t="n">
        <f aca="false">IF(AND(E10574="Priority",ISNUMBER('Cost model'!N167)),'Cost model'!N167,'Cost model'!M167)</f>
        <v>8.5</v>
      </c>
      <c r="K10574" s="14" t="n">
        <f aca="false">J10574-H10574</f>
        <v>-16.72</v>
      </c>
      <c r="L10574" s="14" t="n">
        <f aca="false">G10574-H10574</f>
        <v>-15.72</v>
      </c>
    </row>
    <row r="10575" customFormat="false" ht="15" hidden="false" customHeight="false" outlineLevel="0" collapsed="false">
      <c r="A10575" s="2" t="s">
        <v>124</v>
      </c>
      <c r="B10575" s="2" t="s">
        <v>174</v>
      </c>
      <c r="C10575" s="2" t="s">
        <v>48</v>
      </c>
      <c r="D10575" s="2" t="s">
        <v>13</v>
      </c>
      <c r="E10575" s="2" t="s">
        <v>74</v>
      </c>
      <c r="F10575" s="2" t="s">
        <v>976</v>
      </c>
      <c r="G10575" s="14" t="n">
        <v>24.5</v>
      </c>
      <c r="H10575" s="14" t="n">
        <v>73.95</v>
      </c>
      <c r="I10575" s="14" t="n">
        <v>24.5</v>
      </c>
      <c r="J10575" s="23" t="n">
        <f aca="false">IF(AND(E10575="Priority",ISNUMBER('Cost model'!N369)),'Cost model'!N369,'Cost model'!M369)</f>
        <v>100</v>
      </c>
      <c r="K10575" s="14" t="n">
        <f aca="false">J10575-H10575</f>
        <v>26.05</v>
      </c>
      <c r="L10575" s="14" t="n">
        <f aca="false">G10575-H10575</f>
        <v>-49.45</v>
      </c>
    </row>
    <row r="10576" customFormat="false" ht="15" hidden="false" customHeight="false" outlineLevel="0" collapsed="false">
      <c r="A10576" s="2" t="s">
        <v>221</v>
      </c>
      <c r="B10576" s="2" t="s">
        <v>221</v>
      </c>
      <c r="C10576" s="2" t="s">
        <v>47</v>
      </c>
      <c r="D10576" s="2" t="s">
        <v>12</v>
      </c>
      <c r="E10576" s="2" t="s">
        <v>74</v>
      </c>
      <c r="F10576" s="2" t="s">
        <v>977</v>
      </c>
      <c r="G10576" s="14" t="n">
        <v>9.5</v>
      </c>
      <c r="H10576" s="14" t="n">
        <v>14.1</v>
      </c>
      <c r="I10576" s="14" t="n">
        <v>9.5</v>
      </c>
      <c r="J10576" s="23" t="n">
        <f aca="false">IF(AND(E10576="Priority",ISNUMBER('Cost model'!N740)),'Cost model'!N740,'Cost model'!M740)</f>
        <v>22.5</v>
      </c>
      <c r="K10576" s="14" t="n">
        <f aca="false">J10576-H10576</f>
        <v>8.4</v>
      </c>
      <c r="L10576" s="14" t="n">
        <f aca="false">G10576-H10576</f>
        <v>-4.6</v>
      </c>
    </row>
    <row r="10577" customFormat="false" ht="15" hidden="false" customHeight="false" outlineLevel="0" collapsed="false">
      <c r="A10577" s="2" t="s">
        <v>124</v>
      </c>
      <c r="B10577" s="2" t="s">
        <v>142</v>
      </c>
      <c r="C10577" s="2" t="s">
        <v>47</v>
      </c>
      <c r="D10577" s="2" t="s">
        <v>10</v>
      </c>
      <c r="E10577" s="2" t="s">
        <v>74</v>
      </c>
      <c r="F10577" s="2" t="s">
        <v>976</v>
      </c>
      <c r="G10577" s="14" t="n">
        <v>9.5</v>
      </c>
      <c r="H10577" s="14" t="n">
        <v>52.45</v>
      </c>
      <c r="I10577" s="14" t="n">
        <v>14.5</v>
      </c>
      <c r="J10577" s="23" t="n">
        <f aca="false">IF(AND(E10577="Priority",ISNUMBER('Cost model'!N332)),'Cost model'!N332,'Cost model'!M332)</f>
        <v>16.5</v>
      </c>
      <c r="K10577" s="14" t="n">
        <f aca="false">J10577-H10577</f>
        <v>-35.95</v>
      </c>
      <c r="L10577" s="14" t="n">
        <f aca="false">G10577-H10577</f>
        <v>-42.95</v>
      </c>
    </row>
    <row r="10578" customFormat="false" ht="15" hidden="false" customHeight="false" outlineLevel="0" collapsed="false">
      <c r="A10578" s="2" t="s">
        <v>221</v>
      </c>
      <c r="B10578" s="2" t="s">
        <v>221</v>
      </c>
      <c r="C10578" s="2" t="s">
        <v>47</v>
      </c>
      <c r="D10578" s="2" t="s">
        <v>10</v>
      </c>
      <c r="E10578" s="2" t="s">
        <v>83</v>
      </c>
      <c r="F10578" s="2" t="s">
        <v>977</v>
      </c>
      <c r="G10578" s="14" t="n">
        <v>14.5</v>
      </c>
      <c r="H10578" s="14" t="n">
        <v>7.3</v>
      </c>
      <c r="I10578" s="14" t="n">
        <v>14.5</v>
      </c>
      <c r="J10578" s="23" t="n">
        <f aca="false">IF(AND(E10578="Priority",ISNUMBER('Cost model'!N737)),'Cost model'!N737,'Cost model'!M737)</f>
        <v>13.5</v>
      </c>
      <c r="K10578" s="14" t="n">
        <f aca="false">J10578-H10578</f>
        <v>6.2</v>
      </c>
      <c r="L10578" s="14" t="n">
        <f aca="false">G10578-H10578</f>
        <v>7.2</v>
      </c>
    </row>
    <row r="10579" customFormat="false" ht="15" hidden="false" customHeight="false" outlineLevel="0" collapsed="false">
      <c r="A10579" s="2" t="s">
        <v>142</v>
      </c>
      <c r="B10579" s="2" t="s">
        <v>124</v>
      </c>
      <c r="C10579" s="2" t="s">
        <v>48</v>
      </c>
      <c r="D10579" s="2" t="s">
        <v>10</v>
      </c>
      <c r="E10579" s="2" t="s">
        <v>74</v>
      </c>
      <c r="F10579" s="2" t="s">
        <v>976</v>
      </c>
      <c r="G10579" s="14" t="n">
        <v>12.5</v>
      </c>
      <c r="H10579" s="14" t="n">
        <v>12.01</v>
      </c>
      <c r="I10579" s="14" t="n">
        <v>14.5</v>
      </c>
      <c r="J10579" s="23" t="n">
        <f aca="false">IF(AND(E10579="Priority",ISNUMBER('Cost model'!N663)),'Cost model'!N663,'Cost model'!M663)</f>
        <v>18.5</v>
      </c>
      <c r="K10579" s="14" t="n">
        <f aca="false">J10579-H10579</f>
        <v>6.49</v>
      </c>
      <c r="L10579" s="14" t="n">
        <f aca="false">G10579-H10579</f>
        <v>0.49</v>
      </c>
    </row>
    <row r="10580" customFormat="false" ht="15" hidden="false" customHeight="false" outlineLevel="0" collapsed="false">
      <c r="A10580" s="2" t="s">
        <v>221</v>
      </c>
      <c r="B10580" s="2" t="s">
        <v>221</v>
      </c>
      <c r="C10580" s="2" t="s">
        <v>47</v>
      </c>
      <c r="D10580" s="2" t="s">
        <v>10</v>
      </c>
      <c r="E10580" s="2" t="s">
        <v>74</v>
      </c>
      <c r="F10580" s="2" t="s">
        <v>977</v>
      </c>
      <c r="G10580" s="14" t="n">
        <v>19.5</v>
      </c>
      <c r="H10580" s="14" t="n">
        <v>24.95</v>
      </c>
      <c r="I10580" s="14" t="n">
        <v>9.5</v>
      </c>
      <c r="J10580" s="23" t="n">
        <f aca="false">IF(AND(E10580="Priority",ISNUMBER('Cost model'!N737)),'Cost model'!N737,'Cost model'!M737)</f>
        <v>8.5</v>
      </c>
      <c r="K10580" s="14" t="n">
        <f aca="false">J10580-H10580</f>
        <v>-16.45</v>
      </c>
      <c r="L10580" s="14" t="n">
        <f aca="false">G10580-H10580</f>
        <v>-5.45</v>
      </c>
    </row>
    <row r="10581" customFormat="false" ht="15" hidden="false" customHeight="false" outlineLevel="0" collapsed="false">
      <c r="A10581" s="2" t="s">
        <v>174</v>
      </c>
      <c r="B10581" s="2" t="s">
        <v>174</v>
      </c>
      <c r="C10581" s="2" t="s">
        <v>49</v>
      </c>
      <c r="D10581" s="2" t="s">
        <v>10</v>
      </c>
      <c r="E10581" s="2" t="s">
        <v>74</v>
      </c>
      <c r="F10581" s="2" t="s">
        <v>977</v>
      </c>
      <c r="G10581" s="14" t="n">
        <v>17.5</v>
      </c>
      <c r="H10581" s="14" t="n">
        <v>18.6</v>
      </c>
      <c r="I10581" s="14" t="n">
        <v>17.5</v>
      </c>
      <c r="J10581" s="23" t="n">
        <f aca="false">IF(AND(E10581="Priority",ISNUMBER('Cost model'!N169)),'Cost model'!N169,'Cost model'!M169)</f>
        <v>18.5</v>
      </c>
      <c r="K10581" s="14" t="n">
        <f aca="false">J10581-H10581</f>
        <v>-0.100000000000001</v>
      </c>
      <c r="L10581" s="14" t="n">
        <f aca="false">G10581-H10581</f>
        <v>-1.1</v>
      </c>
    </row>
    <row r="10582" customFormat="false" ht="15" hidden="false" customHeight="false" outlineLevel="0" collapsed="false">
      <c r="A10582" s="2" t="s">
        <v>174</v>
      </c>
      <c r="B10582" s="2" t="s">
        <v>124</v>
      </c>
      <c r="C10582" s="2" t="s">
        <v>48</v>
      </c>
      <c r="D10582" s="2" t="s">
        <v>12</v>
      </c>
      <c r="E10582" s="2" t="s">
        <v>74</v>
      </c>
      <c r="F10582" s="2" t="s">
        <v>976</v>
      </c>
      <c r="G10582" s="14" t="n">
        <v>12.5</v>
      </c>
      <c r="H10582" s="14" t="n">
        <v>23.98</v>
      </c>
      <c r="I10582" s="14" t="n">
        <v>12.5</v>
      </c>
      <c r="J10582" s="23" t="n">
        <f aca="false">IF(AND(E10582="Priority",ISNUMBER('Cost model'!N111)),'Cost model'!N111,'Cost model'!M111)</f>
        <v>45</v>
      </c>
      <c r="K10582" s="14" t="n">
        <f aca="false">J10582-H10582</f>
        <v>21.02</v>
      </c>
      <c r="L10582" s="14" t="n">
        <f aca="false">G10582-H10582</f>
        <v>-11.48</v>
      </c>
    </row>
    <row r="10583" customFormat="false" ht="15" hidden="false" customHeight="false" outlineLevel="0" collapsed="false">
      <c r="A10583" s="2" t="s">
        <v>174</v>
      </c>
      <c r="B10583" s="2" t="s">
        <v>124</v>
      </c>
      <c r="C10583" s="2" t="s">
        <v>47</v>
      </c>
      <c r="D10583" s="2" t="s">
        <v>10</v>
      </c>
      <c r="E10583" s="2" t="s">
        <v>74</v>
      </c>
      <c r="F10583" s="2" t="s">
        <v>976</v>
      </c>
      <c r="G10583" s="14" t="n">
        <v>9.5</v>
      </c>
      <c r="H10583" s="14" t="n">
        <v>15.25</v>
      </c>
      <c r="I10583" s="14" t="n">
        <v>9.5</v>
      </c>
      <c r="J10583" s="23" t="n">
        <f aca="false">IF(AND(E10583="Priority",ISNUMBER('Cost model'!N107)),'Cost model'!N107,'Cost model'!M107)</f>
        <v>12.5</v>
      </c>
      <c r="K10583" s="14" t="n">
        <f aca="false">J10583-H10583</f>
        <v>-2.75</v>
      </c>
      <c r="L10583" s="14" t="n">
        <f aca="false">G10583-H10583</f>
        <v>-5.75</v>
      </c>
    </row>
    <row r="10584" customFormat="false" ht="15" hidden="false" customHeight="false" outlineLevel="0" collapsed="false">
      <c r="A10584" s="2" t="s">
        <v>124</v>
      </c>
      <c r="B10584" s="2" t="s">
        <v>124</v>
      </c>
      <c r="C10584" s="2" t="s">
        <v>48</v>
      </c>
      <c r="D10584" s="2" t="s">
        <v>10</v>
      </c>
      <c r="E10584" s="2" t="s">
        <v>74</v>
      </c>
      <c r="F10584" s="2" t="s">
        <v>977</v>
      </c>
      <c r="G10584" s="14" t="n">
        <v>12.5</v>
      </c>
      <c r="H10584" s="14" t="n">
        <v>9.47</v>
      </c>
      <c r="I10584" s="14" t="n">
        <v>12.5</v>
      </c>
      <c r="J10584" s="23" t="n">
        <f aca="false">IF(AND(E10584="Priority",ISNUMBER('Cost model'!N318)),'Cost model'!N318,'Cost model'!M318)</f>
        <v>14.5</v>
      </c>
      <c r="K10584" s="14" t="n">
        <f aca="false">J10584-H10584</f>
        <v>5.03</v>
      </c>
      <c r="L10584" s="14" t="n">
        <f aca="false">G10584-H10584</f>
        <v>3.03</v>
      </c>
    </row>
    <row r="10585" customFormat="false" ht="15" hidden="false" customHeight="false" outlineLevel="0" collapsed="false">
      <c r="A10585" s="2" t="s">
        <v>221</v>
      </c>
      <c r="B10585" s="2" t="s">
        <v>158</v>
      </c>
      <c r="C10585" s="2" t="s">
        <v>47</v>
      </c>
      <c r="D10585" s="2" t="s">
        <v>10</v>
      </c>
      <c r="E10585" s="2" t="s">
        <v>74</v>
      </c>
      <c r="F10585" s="2" t="s">
        <v>976</v>
      </c>
      <c r="G10585" s="14" t="n">
        <v>9.5</v>
      </c>
      <c r="H10585" s="14" t="n">
        <v>11.64</v>
      </c>
      <c r="I10585" s="14" t="n">
        <v>14.5</v>
      </c>
      <c r="J10585" s="23" t="n">
        <f aca="false">IF(AND(E10585="Priority",ISNUMBER('Cost model'!N752)),'Cost model'!N752,'Cost model'!M752)</f>
        <v>12.5</v>
      </c>
      <c r="K10585" s="14" t="n">
        <f aca="false">J10585-H10585</f>
        <v>0.859999999999999</v>
      </c>
      <c r="L10585" s="14" t="n">
        <f aca="false">G10585-H10585</f>
        <v>-2.14</v>
      </c>
    </row>
    <row r="10586" customFormat="false" ht="15" hidden="false" customHeight="false" outlineLevel="0" collapsed="false">
      <c r="A10586" s="2" t="s">
        <v>142</v>
      </c>
      <c r="B10586" s="2" t="s">
        <v>142</v>
      </c>
      <c r="C10586" s="2" t="s">
        <v>47</v>
      </c>
      <c r="D10586" s="2" t="s">
        <v>10</v>
      </c>
      <c r="E10586" s="2" t="s">
        <v>74</v>
      </c>
      <c r="F10586" s="2" t="s">
        <v>977</v>
      </c>
      <c r="G10586" s="14" t="n">
        <v>9.5</v>
      </c>
      <c r="H10586" s="14" t="n">
        <v>7.15</v>
      </c>
      <c r="I10586" s="14" t="n">
        <v>9.5</v>
      </c>
      <c r="J10586" s="23" t="n">
        <f aca="false">IF(AND(E10586="Priority",ISNUMBER('Cost model'!N632)),'Cost model'!N632,'Cost model'!M632)</f>
        <v>9.5</v>
      </c>
      <c r="K10586" s="14" t="n">
        <f aca="false">J10586-H10586</f>
        <v>2.35</v>
      </c>
      <c r="L10586" s="14" t="n">
        <f aca="false">G10586-H10586</f>
        <v>2.35</v>
      </c>
    </row>
    <row r="10587" customFormat="false" ht="15" hidden="false" customHeight="false" outlineLevel="0" collapsed="false">
      <c r="A10587" s="2" t="s">
        <v>174</v>
      </c>
      <c r="B10587" s="2" t="s">
        <v>124</v>
      </c>
      <c r="C10587" s="2" t="s">
        <v>48</v>
      </c>
      <c r="D10587" s="2" t="s">
        <v>10</v>
      </c>
      <c r="E10587" s="2" t="s">
        <v>74</v>
      </c>
      <c r="F10587" s="2" t="s">
        <v>976</v>
      </c>
      <c r="G10587" s="14" t="n">
        <v>12.5</v>
      </c>
      <c r="H10587" s="14" t="n">
        <v>9.08</v>
      </c>
      <c r="I10587" s="14" t="n">
        <v>12.5</v>
      </c>
      <c r="J10587" s="23" t="n">
        <f aca="false">IF(AND(E10587="Priority",ISNUMBER('Cost model'!N108)),'Cost model'!N108,'Cost model'!M108)</f>
        <v>15.5</v>
      </c>
      <c r="K10587" s="14" t="n">
        <f aca="false">J10587-H10587</f>
        <v>6.42</v>
      </c>
      <c r="L10587" s="14" t="n">
        <f aca="false">G10587-H10587</f>
        <v>3.42</v>
      </c>
    </row>
    <row r="10588" customFormat="false" ht="15" hidden="false" customHeight="false" outlineLevel="0" collapsed="false">
      <c r="A10588" s="2" t="s">
        <v>174</v>
      </c>
      <c r="B10588" s="2" t="s">
        <v>142</v>
      </c>
      <c r="C10588" s="2" t="s">
        <v>47</v>
      </c>
      <c r="D10588" s="2" t="s">
        <v>12</v>
      </c>
      <c r="E10588" s="2" t="s">
        <v>74</v>
      </c>
      <c r="F10588" s="2" t="s">
        <v>976</v>
      </c>
      <c r="G10588" s="14" t="n">
        <v>9.5</v>
      </c>
      <c r="H10588" s="14" t="n">
        <v>41.92</v>
      </c>
      <c r="I10588" s="14" t="n">
        <v>9.5</v>
      </c>
      <c r="J10588" s="23" t="n">
        <f aca="false">IF(AND(E10588="Priority",ISNUMBER('Cost model'!N125)),'Cost model'!N125,'Cost model'!M125)</f>
        <v>40</v>
      </c>
      <c r="K10588" s="14" t="n">
        <f aca="false">J10588-H10588</f>
        <v>-1.92</v>
      </c>
      <c r="L10588" s="14" t="n">
        <f aca="false">G10588-H10588</f>
        <v>-32.42</v>
      </c>
    </row>
    <row r="10589" customFormat="false" ht="15" hidden="false" customHeight="false" outlineLevel="0" collapsed="false">
      <c r="A10589" s="2" t="s">
        <v>142</v>
      </c>
      <c r="B10589" s="2" t="s">
        <v>158</v>
      </c>
      <c r="C10589" s="2" t="s">
        <v>47</v>
      </c>
      <c r="D10589" s="2" t="s">
        <v>13</v>
      </c>
      <c r="E10589" s="2" t="s">
        <v>74</v>
      </c>
      <c r="F10589" s="2" t="s">
        <v>976</v>
      </c>
      <c r="G10589" s="14" t="n">
        <v>19</v>
      </c>
      <c r="H10589" s="14" t="n">
        <v>131.71</v>
      </c>
      <c r="I10589" s="14" t="n">
        <v>24.5</v>
      </c>
      <c r="J10589" s="23" t="n">
        <f aca="false">IF(AND(E10589="Priority",ISNUMBER('Cost model'!N653)),'Cost model'!N653,'Cost model'!M653)</f>
        <v>70</v>
      </c>
      <c r="K10589" s="14" t="n">
        <f aca="false">J10589-H10589</f>
        <v>-61.71</v>
      </c>
      <c r="L10589" s="14" t="n">
        <f aca="false">G10589-H10589</f>
        <v>-112.71</v>
      </c>
    </row>
    <row r="10590" customFormat="false" ht="15" hidden="false" customHeight="false" outlineLevel="0" collapsed="false">
      <c r="A10590" s="2" t="s">
        <v>124</v>
      </c>
      <c r="B10590" s="2" t="s">
        <v>124</v>
      </c>
      <c r="C10590" s="2" t="s">
        <v>48</v>
      </c>
      <c r="D10590" s="2" t="s">
        <v>10</v>
      </c>
      <c r="E10590" s="2" t="s">
        <v>74</v>
      </c>
      <c r="F10590" s="2" t="s">
        <v>977</v>
      </c>
      <c r="G10590" s="14" t="n">
        <v>12.5</v>
      </c>
      <c r="H10590" s="14" t="n">
        <v>9.47</v>
      </c>
      <c r="I10590" s="14" t="n">
        <v>12.5</v>
      </c>
      <c r="J10590" s="23" t="n">
        <f aca="false">IF(AND(E10590="Priority",ISNUMBER('Cost model'!N318)),'Cost model'!N318,'Cost model'!M318)</f>
        <v>14.5</v>
      </c>
      <c r="K10590" s="14" t="n">
        <f aca="false">J10590-H10590</f>
        <v>5.03</v>
      </c>
      <c r="L10590" s="14" t="n">
        <f aca="false">G10590-H10590</f>
        <v>3.03</v>
      </c>
    </row>
    <row r="10591" customFormat="false" ht="15" hidden="false" customHeight="false" outlineLevel="0" collapsed="false">
      <c r="A10591" s="2" t="s">
        <v>221</v>
      </c>
      <c r="B10591" s="2" t="s">
        <v>158</v>
      </c>
      <c r="C10591" s="2" t="s">
        <v>47</v>
      </c>
      <c r="D10591" s="2" t="s">
        <v>12</v>
      </c>
      <c r="E10591" s="2" t="s">
        <v>74</v>
      </c>
      <c r="F10591" s="2" t="s">
        <v>976</v>
      </c>
      <c r="G10591" s="14" t="n">
        <v>9.5</v>
      </c>
      <c r="H10591" s="14" t="n">
        <v>85.76</v>
      </c>
      <c r="I10591" s="14" t="n">
        <v>19.5</v>
      </c>
      <c r="J10591" s="23" t="n">
        <f aca="false">IF(AND(E10591="Priority",ISNUMBER('Cost model'!N755)),'Cost model'!N755,'Cost model'!M755)</f>
        <v>50</v>
      </c>
      <c r="K10591" s="14" t="n">
        <f aca="false">J10591-H10591</f>
        <v>-35.76</v>
      </c>
      <c r="L10591" s="14" t="n">
        <f aca="false">G10591-H10591</f>
        <v>-76.26</v>
      </c>
    </row>
    <row r="10592" customFormat="false" ht="15" hidden="false" customHeight="false" outlineLevel="0" collapsed="false">
      <c r="A10592" s="2" t="s">
        <v>142</v>
      </c>
      <c r="B10592" s="2" t="s">
        <v>142</v>
      </c>
      <c r="C10592" s="2" t="s">
        <v>47</v>
      </c>
      <c r="D10592" s="2" t="s">
        <v>10</v>
      </c>
      <c r="E10592" s="2" t="s">
        <v>83</v>
      </c>
      <c r="F10592" s="2" t="s">
        <v>977</v>
      </c>
      <c r="G10592" s="14" t="n">
        <v>14.5</v>
      </c>
      <c r="H10592" s="14" t="n">
        <v>6.45</v>
      </c>
      <c r="I10592" s="14" t="n">
        <v>14.5</v>
      </c>
      <c r="J10592" s="23" t="n">
        <f aca="false">IF(AND(E10592="Priority",ISNUMBER('Cost model'!N632)),'Cost model'!N632,'Cost model'!M632)</f>
        <v>14.5</v>
      </c>
      <c r="K10592" s="14" t="n">
        <f aca="false">J10592-H10592</f>
        <v>8.05</v>
      </c>
      <c r="L10592" s="14" t="n">
        <f aca="false">G10592-H10592</f>
        <v>8.05</v>
      </c>
    </row>
    <row r="10593" customFormat="false" ht="15" hidden="false" customHeight="false" outlineLevel="0" collapsed="false">
      <c r="A10593" s="2" t="s">
        <v>124</v>
      </c>
      <c r="B10593" s="2" t="s">
        <v>124</v>
      </c>
      <c r="C10593" s="2" t="s">
        <v>47</v>
      </c>
      <c r="D10593" s="2" t="s">
        <v>10</v>
      </c>
      <c r="E10593" s="2" t="s">
        <v>74</v>
      </c>
      <c r="F10593" s="2" t="s">
        <v>977</v>
      </c>
      <c r="G10593" s="14" t="n">
        <v>9.5</v>
      </c>
      <c r="H10593" s="14" t="n">
        <v>6.79</v>
      </c>
      <c r="I10593" s="14" t="n">
        <v>9.5</v>
      </c>
      <c r="J10593" s="23" t="n">
        <f aca="false">IF(AND(E10593="Priority",ISNUMBER('Cost model'!N317)),'Cost model'!N317,'Cost model'!M317)</f>
        <v>10.5</v>
      </c>
      <c r="K10593" s="14" t="n">
        <f aca="false">J10593-H10593</f>
        <v>3.71</v>
      </c>
      <c r="L10593" s="14" t="n">
        <f aca="false">G10593-H10593</f>
        <v>2.71</v>
      </c>
    </row>
    <row r="10594" customFormat="false" ht="15" hidden="false" customHeight="false" outlineLevel="0" collapsed="false">
      <c r="A10594" s="2" t="s">
        <v>142</v>
      </c>
      <c r="B10594" s="2" t="s">
        <v>142</v>
      </c>
      <c r="C10594" s="2" t="s">
        <v>47</v>
      </c>
      <c r="D10594" s="2" t="s">
        <v>10</v>
      </c>
      <c r="E10594" s="2" t="s">
        <v>83</v>
      </c>
      <c r="F10594" s="2" t="s">
        <v>977</v>
      </c>
      <c r="G10594" s="14" t="n">
        <v>14.5</v>
      </c>
      <c r="H10594" s="14" t="n">
        <v>7.21</v>
      </c>
      <c r="I10594" s="14" t="n">
        <v>14.5</v>
      </c>
      <c r="J10594" s="23" t="n">
        <f aca="false">IF(AND(E10594="Priority",ISNUMBER('Cost model'!N632)),'Cost model'!N632,'Cost model'!M632)</f>
        <v>14.5</v>
      </c>
      <c r="K10594" s="14" t="n">
        <f aca="false">J10594-H10594</f>
        <v>7.29</v>
      </c>
      <c r="L10594" s="14" t="n">
        <f aca="false">G10594-H10594</f>
        <v>7.29</v>
      </c>
    </row>
    <row r="10595" customFormat="false" ht="15" hidden="false" customHeight="false" outlineLevel="0" collapsed="false">
      <c r="A10595" s="2" t="s">
        <v>124</v>
      </c>
      <c r="B10595" s="2" t="s">
        <v>124</v>
      </c>
      <c r="C10595" s="2" t="s">
        <v>48</v>
      </c>
      <c r="D10595" s="2" t="s">
        <v>10</v>
      </c>
      <c r="E10595" s="2" t="s">
        <v>74</v>
      </c>
      <c r="F10595" s="2" t="s">
        <v>977</v>
      </c>
      <c r="G10595" s="14" t="n">
        <v>12.5</v>
      </c>
      <c r="H10595" s="14" t="n">
        <v>9.47</v>
      </c>
      <c r="I10595" s="14" t="n">
        <v>12.5</v>
      </c>
      <c r="J10595" s="23" t="n">
        <f aca="false">IF(AND(E10595="Priority",ISNUMBER('Cost model'!N318)),'Cost model'!N318,'Cost model'!M318)</f>
        <v>14.5</v>
      </c>
      <c r="K10595" s="14" t="n">
        <f aca="false">J10595-H10595</f>
        <v>5.03</v>
      </c>
      <c r="L10595" s="14" t="n">
        <f aca="false">G10595-H10595</f>
        <v>3.03</v>
      </c>
    </row>
    <row r="10596" customFormat="false" ht="15" hidden="false" customHeight="false" outlineLevel="0" collapsed="false">
      <c r="A10596" s="2" t="s">
        <v>174</v>
      </c>
      <c r="B10596" s="2" t="s">
        <v>174</v>
      </c>
      <c r="C10596" s="2" t="s">
        <v>47</v>
      </c>
      <c r="D10596" s="2" t="s">
        <v>12</v>
      </c>
      <c r="E10596" s="2" t="s">
        <v>74</v>
      </c>
      <c r="F10596" s="2" t="s">
        <v>977</v>
      </c>
      <c r="G10596" s="14" t="n">
        <v>9.5</v>
      </c>
      <c r="H10596" s="14" t="n">
        <v>28.37</v>
      </c>
      <c r="I10596" s="14" t="n">
        <v>9.5</v>
      </c>
      <c r="J10596" s="23" t="n">
        <f aca="false">IF(AND(E10596="Priority",ISNUMBER('Cost model'!N170)),'Cost model'!N170,'Cost model'!M170)</f>
        <v>25.5</v>
      </c>
      <c r="K10596" s="14" t="n">
        <f aca="false">J10596-H10596</f>
        <v>-2.87</v>
      </c>
      <c r="L10596" s="14" t="n">
        <f aca="false">G10596-H10596</f>
        <v>-18.87</v>
      </c>
    </row>
    <row r="10597" customFormat="false" ht="15" hidden="false" customHeight="false" outlineLevel="0" collapsed="false">
      <c r="A10597" s="2" t="s">
        <v>221</v>
      </c>
      <c r="B10597" s="2" t="s">
        <v>221</v>
      </c>
      <c r="C10597" s="2" t="s">
        <v>47</v>
      </c>
      <c r="D10597" s="2" t="s">
        <v>12</v>
      </c>
      <c r="E10597" s="2" t="s">
        <v>74</v>
      </c>
      <c r="F10597" s="2" t="s">
        <v>977</v>
      </c>
      <c r="G10597" s="14" t="n">
        <v>9.5</v>
      </c>
      <c r="H10597" s="14" t="n">
        <v>25.93</v>
      </c>
      <c r="I10597" s="14" t="n">
        <v>9.5</v>
      </c>
      <c r="J10597" s="23" t="n">
        <f aca="false">IF(AND(E10597="Priority",ISNUMBER('Cost model'!N740)),'Cost model'!N740,'Cost model'!M740)</f>
        <v>22.5</v>
      </c>
      <c r="K10597" s="14" t="n">
        <f aca="false">J10597-H10597</f>
        <v>-3.43</v>
      </c>
      <c r="L10597" s="14" t="n">
        <f aca="false">G10597-H10597</f>
        <v>-16.43</v>
      </c>
    </row>
    <row r="10598" customFormat="false" ht="15" hidden="false" customHeight="false" outlineLevel="0" collapsed="false">
      <c r="A10598" s="2" t="s">
        <v>174</v>
      </c>
      <c r="B10598" s="2" t="s">
        <v>124</v>
      </c>
      <c r="C10598" s="2" t="s">
        <v>47</v>
      </c>
      <c r="D10598" s="2" t="s">
        <v>12</v>
      </c>
      <c r="E10598" s="2" t="s">
        <v>74</v>
      </c>
      <c r="F10598" s="2" t="s">
        <v>976</v>
      </c>
      <c r="G10598" s="14" t="n">
        <v>9.5</v>
      </c>
      <c r="H10598" s="14" t="n">
        <v>37.69</v>
      </c>
      <c r="I10598" s="14" t="n">
        <v>9.5</v>
      </c>
      <c r="J10598" s="23" t="n">
        <f aca="false">IF(AND(E10598="Priority",ISNUMBER('Cost model'!N110)),'Cost model'!N110,'Cost model'!M110)</f>
        <v>40</v>
      </c>
      <c r="K10598" s="14" t="n">
        <f aca="false">J10598-H10598</f>
        <v>2.31</v>
      </c>
      <c r="L10598" s="14" t="n">
        <f aca="false">G10598-H10598</f>
        <v>-28.19</v>
      </c>
    </row>
    <row r="10599" customFormat="false" ht="15" hidden="false" customHeight="false" outlineLevel="0" collapsed="false">
      <c r="A10599" s="2" t="s">
        <v>124</v>
      </c>
      <c r="B10599" s="2" t="s">
        <v>124</v>
      </c>
      <c r="C10599" s="2" t="s">
        <v>49</v>
      </c>
      <c r="D10599" s="2" t="s">
        <v>12</v>
      </c>
      <c r="E10599" s="2" t="s">
        <v>74</v>
      </c>
      <c r="F10599" s="2" t="s">
        <v>977</v>
      </c>
      <c r="G10599" s="14" t="n">
        <v>19.5</v>
      </c>
      <c r="H10599" s="14" t="n">
        <v>38.95</v>
      </c>
      <c r="I10599" s="14" t="n">
        <v>19.5</v>
      </c>
      <c r="J10599" s="23" t="n">
        <f aca="false">IF(AND(E10599="Priority",ISNUMBER('Cost model'!N322)),'Cost model'!N322,'Cost model'!M322)</f>
        <v>50</v>
      </c>
      <c r="K10599" s="14" t="n">
        <f aca="false">J10599-H10599</f>
        <v>11.05</v>
      </c>
      <c r="L10599" s="14" t="n">
        <f aca="false">G10599-H10599</f>
        <v>-19.45</v>
      </c>
    </row>
    <row r="10600" customFormat="false" ht="15" hidden="false" customHeight="false" outlineLevel="0" collapsed="false">
      <c r="A10600" s="2" t="s">
        <v>142</v>
      </c>
      <c r="B10600" s="2" t="s">
        <v>124</v>
      </c>
      <c r="C10600" s="2" t="s">
        <v>47</v>
      </c>
      <c r="D10600" s="2" t="s">
        <v>10</v>
      </c>
      <c r="E10600" s="2" t="s">
        <v>74</v>
      </c>
      <c r="F10600" s="2" t="s">
        <v>976</v>
      </c>
      <c r="G10600" s="14" t="n">
        <v>9.5</v>
      </c>
      <c r="H10600" s="14" t="n">
        <v>12.49</v>
      </c>
      <c r="I10600" s="14" t="n">
        <v>14.5</v>
      </c>
      <c r="J10600" s="23" t="n">
        <f aca="false">IF(AND(E10600="Priority",ISNUMBER('Cost model'!N662)),'Cost model'!N662,'Cost model'!M662)</f>
        <v>13.5</v>
      </c>
      <c r="K10600" s="14" t="n">
        <f aca="false">J10600-H10600</f>
        <v>1.01</v>
      </c>
      <c r="L10600" s="14" t="n">
        <f aca="false">G10600-H10600</f>
        <v>-2.99</v>
      </c>
    </row>
    <row r="10601" customFormat="false" ht="15" hidden="false" customHeight="false" outlineLevel="0" collapsed="false">
      <c r="A10601" s="2" t="s">
        <v>124</v>
      </c>
      <c r="B10601" s="2" t="s">
        <v>124</v>
      </c>
      <c r="C10601" s="2" t="s">
        <v>47</v>
      </c>
      <c r="D10601" s="2" t="s">
        <v>10</v>
      </c>
      <c r="E10601" s="2" t="s">
        <v>74</v>
      </c>
      <c r="F10601" s="2" t="s">
        <v>977</v>
      </c>
      <c r="G10601" s="14" t="n">
        <v>9.5</v>
      </c>
      <c r="H10601" s="14" t="n">
        <v>7.92</v>
      </c>
      <c r="I10601" s="14" t="n">
        <v>9.5</v>
      </c>
      <c r="J10601" s="23" t="n">
        <f aca="false">IF(AND(E10601="Priority",ISNUMBER('Cost model'!N317)),'Cost model'!N317,'Cost model'!M317)</f>
        <v>10.5</v>
      </c>
      <c r="K10601" s="14" t="n">
        <f aca="false">J10601-H10601</f>
        <v>2.58</v>
      </c>
      <c r="L10601" s="14" t="n">
        <f aca="false">G10601-H10601</f>
        <v>1.58</v>
      </c>
    </row>
    <row r="10602" customFormat="false" ht="15" hidden="false" customHeight="false" outlineLevel="0" collapsed="false">
      <c r="A10602" s="2" t="s">
        <v>174</v>
      </c>
      <c r="B10602" s="2" t="s">
        <v>174</v>
      </c>
      <c r="C10602" s="2" t="s">
        <v>48</v>
      </c>
      <c r="D10602" s="2" t="s">
        <v>12</v>
      </c>
      <c r="E10602" s="2" t="s">
        <v>74</v>
      </c>
      <c r="F10602" s="2" t="s">
        <v>977</v>
      </c>
      <c r="G10602" s="14" t="n">
        <v>12.5</v>
      </c>
      <c r="H10602" s="14" t="n">
        <v>41.92</v>
      </c>
      <c r="I10602" s="14" t="n">
        <v>12.5</v>
      </c>
      <c r="J10602" s="23" t="n">
        <f aca="false">IF(AND(E10602="Priority",ISNUMBER('Cost model'!N171)),'Cost model'!N171,'Cost model'!M171)</f>
        <v>40</v>
      </c>
      <c r="K10602" s="14" t="n">
        <f aca="false">J10602-H10602</f>
        <v>-1.92</v>
      </c>
      <c r="L10602" s="14" t="n">
        <f aca="false">G10602-H10602</f>
        <v>-29.42</v>
      </c>
    </row>
    <row r="10603" customFormat="false" ht="15" hidden="false" customHeight="false" outlineLevel="0" collapsed="false">
      <c r="A10603" s="2" t="s">
        <v>221</v>
      </c>
      <c r="B10603" s="2" t="s">
        <v>174</v>
      </c>
      <c r="C10603" s="2" t="s">
        <v>47</v>
      </c>
      <c r="D10603" s="2" t="s">
        <v>12</v>
      </c>
      <c r="E10603" s="2" t="s">
        <v>74</v>
      </c>
      <c r="F10603" s="2" t="s">
        <v>976</v>
      </c>
      <c r="G10603" s="14" t="n">
        <v>9.5</v>
      </c>
      <c r="H10603" s="14" t="n">
        <v>54.41</v>
      </c>
      <c r="I10603" s="14" t="n">
        <v>24.5</v>
      </c>
      <c r="J10603" s="23" t="n">
        <f aca="false">IF(AND(E10603="Priority",ISNUMBER('Cost model'!N785)),'Cost model'!N785,'Cost model'!M785)</f>
        <v>50</v>
      </c>
      <c r="K10603" s="14" t="n">
        <f aca="false">J10603-H10603</f>
        <v>-4.41</v>
      </c>
      <c r="L10603" s="14" t="n">
        <f aca="false">G10603-H10603</f>
        <v>-44.91</v>
      </c>
    </row>
    <row r="10604" customFormat="false" ht="15" hidden="false" customHeight="false" outlineLevel="0" collapsed="false">
      <c r="A10604" s="2" t="s">
        <v>142</v>
      </c>
      <c r="B10604" s="2" t="s">
        <v>142</v>
      </c>
      <c r="C10604" s="2" t="s">
        <v>48</v>
      </c>
      <c r="D10604" s="2" t="s">
        <v>12</v>
      </c>
      <c r="E10604" s="2" t="s">
        <v>74</v>
      </c>
      <c r="F10604" s="2" t="s">
        <v>977</v>
      </c>
      <c r="G10604" s="14" t="n">
        <v>12.5</v>
      </c>
      <c r="H10604" s="14" t="n">
        <v>26.98</v>
      </c>
      <c r="I10604" s="14" t="n">
        <v>12.5</v>
      </c>
      <c r="J10604" s="23" t="n">
        <f aca="false">IF(AND(E10604="Priority",ISNUMBER('Cost model'!N636)),'Cost model'!N636,'Cost model'!M636)</f>
        <v>40</v>
      </c>
      <c r="K10604" s="14" t="n">
        <f aca="false">J10604-H10604</f>
        <v>13.02</v>
      </c>
      <c r="L10604" s="14" t="n">
        <f aca="false">G10604-H10604</f>
        <v>-14.48</v>
      </c>
    </row>
    <row r="10605" customFormat="false" ht="15" hidden="false" customHeight="false" outlineLevel="0" collapsed="false">
      <c r="A10605" s="2" t="s">
        <v>221</v>
      </c>
      <c r="B10605" s="2" t="s">
        <v>158</v>
      </c>
      <c r="C10605" s="2" t="s">
        <v>47</v>
      </c>
      <c r="D10605" s="2" t="s">
        <v>10</v>
      </c>
      <c r="E10605" s="2" t="s">
        <v>74</v>
      </c>
      <c r="F10605" s="2" t="s">
        <v>976</v>
      </c>
      <c r="G10605" s="14" t="n">
        <v>14.5</v>
      </c>
      <c r="H10605" s="14" t="n">
        <v>10.69</v>
      </c>
      <c r="I10605" s="14" t="n">
        <v>14.5</v>
      </c>
      <c r="J10605" s="23" t="n">
        <f aca="false">IF(AND(E10605="Priority",ISNUMBER('Cost model'!N752)),'Cost model'!N752,'Cost model'!M752)</f>
        <v>12.5</v>
      </c>
      <c r="K10605" s="14" t="n">
        <f aca="false">J10605-H10605</f>
        <v>1.81</v>
      </c>
      <c r="L10605" s="14" t="n">
        <f aca="false">G10605-H10605</f>
        <v>3.81</v>
      </c>
    </row>
    <row r="10606" customFormat="false" ht="15" hidden="false" customHeight="false" outlineLevel="0" collapsed="false">
      <c r="A10606" s="2" t="s">
        <v>124</v>
      </c>
      <c r="B10606" s="2" t="s">
        <v>124</v>
      </c>
      <c r="C10606" s="2" t="s">
        <v>47</v>
      </c>
      <c r="D10606" s="2" t="s">
        <v>10</v>
      </c>
      <c r="E10606" s="2" t="s">
        <v>83</v>
      </c>
      <c r="F10606" s="2" t="s">
        <v>977</v>
      </c>
      <c r="G10606" s="14" t="n">
        <v>14.5</v>
      </c>
      <c r="H10606" s="14" t="n">
        <v>21.19</v>
      </c>
      <c r="I10606" s="14" t="n">
        <v>14.5</v>
      </c>
      <c r="J10606" s="23" t="n">
        <f aca="false">IF(AND(E10606="Priority",ISNUMBER('Cost model'!N317)),'Cost model'!N317,'Cost model'!M317)</f>
        <v>15.5</v>
      </c>
      <c r="K10606" s="14" t="n">
        <f aca="false">J10606-H10606</f>
        <v>-5.69</v>
      </c>
      <c r="L10606" s="14" t="n">
        <f aca="false">G10606-H10606</f>
        <v>-6.69</v>
      </c>
    </row>
    <row r="10607" customFormat="false" ht="15" hidden="false" customHeight="false" outlineLevel="0" collapsed="false">
      <c r="A10607" s="2" t="s">
        <v>142</v>
      </c>
      <c r="B10607" s="2" t="s">
        <v>142</v>
      </c>
      <c r="C10607" s="2" t="s">
        <v>47</v>
      </c>
      <c r="D10607" s="2" t="s">
        <v>10</v>
      </c>
      <c r="E10607" s="2" t="s">
        <v>74</v>
      </c>
      <c r="F10607" s="2" t="s">
        <v>977</v>
      </c>
      <c r="G10607" s="14" t="n">
        <v>9.5</v>
      </c>
      <c r="H10607" s="14" t="n">
        <v>5.87</v>
      </c>
      <c r="I10607" s="14" t="n">
        <v>9.5</v>
      </c>
      <c r="J10607" s="23" t="n">
        <f aca="false">IF(AND(E10607="Priority",ISNUMBER('Cost model'!N632)),'Cost model'!N632,'Cost model'!M632)</f>
        <v>9.5</v>
      </c>
      <c r="K10607" s="14" t="n">
        <f aca="false">J10607-H10607</f>
        <v>3.63</v>
      </c>
      <c r="L10607" s="14" t="n">
        <f aca="false">G10607-H10607</f>
        <v>3.63</v>
      </c>
    </row>
    <row r="10608" customFormat="false" ht="15" hidden="false" customHeight="false" outlineLevel="0" collapsed="false">
      <c r="A10608" s="2" t="s">
        <v>124</v>
      </c>
      <c r="B10608" s="2" t="s">
        <v>158</v>
      </c>
      <c r="C10608" s="2" t="s">
        <v>47</v>
      </c>
      <c r="D10608" s="2" t="s">
        <v>10</v>
      </c>
      <c r="E10608" s="2" t="s">
        <v>74</v>
      </c>
      <c r="F10608" s="2" t="s">
        <v>976</v>
      </c>
      <c r="G10608" s="14" t="n">
        <v>9.5</v>
      </c>
      <c r="H10608" s="14" t="n">
        <v>11.64</v>
      </c>
      <c r="I10608" s="14" t="n">
        <v>14.5</v>
      </c>
      <c r="J10608" s="23" t="n">
        <f aca="false">IF(AND(E10608="Priority",ISNUMBER('Cost model'!N347)),'Cost model'!N347,'Cost model'!M347)</f>
        <v>13.5</v>
      </c>
      <c r="K10608" s="14" t="n">
        <f aca="false">J10608-H10608</f>
        <v>1.86</v>
      </c>
      <c r="L10608" s="14" t="n">
        <f aca="false">G10608-H10608</f>
        <v>-2.14</v>
      </c>
    </row>
    <row r="10609" customFormat="false" ht="15" hidden="false" customHeight="false" outlineLevel="0" collapsed="false">
      <c r="A10609" s="2" t="s">
        <v>174</v>
      </c>
      <c r="B10609" s="2" t="s">
        <v>124</v>
      </c>
      <c r="C10609" s="2" t="s">
        <v>47</v>
      </c>
      <c r="D10609" s="2" t="s">
        <v>10</v>
      </c>
      <c r="E10609" s="2" t="s">
        <v>74</v>
      </c>
      <c r="F10609" s="2" t="s">
        <v>976</v>
      </c>
      <c r="G10609" s="14" t="n">
        <v>9.5</v>
      </c>
      <c r="H10609" s="14" t="n">
        <v>11.02</v>
      </c>
      <c r="I10609" s="14" t="n">
        <v>9.5</v>
      </c>
      <c r="J10609" s="23" t="n">
        <f aca="false">IF(AND(E10609="Priority",ISNUMBER('Cost model'!N107)),'Cost model'!N107,'Cost model'!M107)</f>
        <v>12.5</v>
      </c>
      <c r="K10609" s="14" t="n">
        <f aca="false">J10609-H10609</f>
        <v>1.48</v>
      </c>
      <c r="L10609" s="14" t="n">
        <f aca="false">G10609-H10609</f>
        <v>-1.52</v>
      </c>
    </row>
    <row r="10610" customFormat="false" ht="15" hidden="false" customHeight="false" outlineLevel="0" collapsed="false">
      <c r="A10610" s="2" t="s">
        <v>158</v>
      </c>
      <c r="B10610" s="2" t="s">
        <v>158</v>
      </c>
      <c r="C10610" s="2" t="s">
        <v>47</v>
      </c>
      <c r="D10610" s="2" t="s">
        <v>10</v>
      </c>
      <c r="E10610" s="2" t="s">
        <v>74</v>
      </c>
      <c r="F10610" s="2" t="s">
        <v>977</v>
      </c>
      <c r="G10610" s="14" t="n">
        <v>9.5</v>
      </c>
      <c r="H10610" s="14" t="n">
        <v>9.32</v>
      </c>
      <c r="I10610" s="14" t="n">
        <v>9.5</v>
      </c>
      <c r="J10610" s="23" t="n">
        <f aca="false">IF(AND(E10610="Priority",ISNUMBER('Cost model'!N422)),'Cost model'!N422,'Cost model'!M422)</f>
        <v>8.5</v>
      </c>
      <c r="K10610" s="14" t="n">
        <f aca="false">J10610-H10610</f>
        <v>-0.82</v>
      </c>
      <c r="L10610" s="14" t="n">
        <f aca="false">G10610-H10610</f>
        <v>0.18</v>
      </c>
    </row>
    <row r="10611" customFormat="false" ht="15" hidden="false" customHeight="false" outlineLevel="0" collapsed="false">
      <c r="A10611" s="2" t="s">
        <v>124</v>
      </c>
      <c r="B10611" s="2" t="s">
        <v>124</v>
      </c>
      <c r="C10611" s="2" t="s">
        <v>47</v>
      </c>
      <c r="D10611" s="2" t="s">
        <v>12</v>
      </c>
      <c r="E10611" s="2" t="s">
        <v>83</v>
      </c>
      <c r="F10611" s="2" t="s">
        <v>977</v>
      </c>
      <c r="G10611" s="14" t="n">
        <v>19.5</v>
      </c>
      <c r="H10611" s="14" t="n">
        <v>28.01</v>
      </c>
      <c r="I10611" s="14" t="n">
        <v>19.5</v>
      </c>
      <c r="J10611" s="23" t="n">
        <f aca="false">IF(AND(E10611="Priority",ISNUMBER('Cost model'!N320)),'Cost model'!N320,'Cost model'!M320)</f>
        <v>35</v>
      </c>
      <c r="K10611" s="14" t="n">
        <f aca="false">J10611-H10611</f>
        <v>6.99</v>
      </c>
      <c r="L10611" s="14" t="n">
        <f aca="false">G10611-H10611</f>
        <v>-8.51</v>
      </c>
    </row>
    <row r="10612" customFormat="false" ht="15" hidden="false" customHeight="false" outlineLevel="0" collapsed="false">
      <c r="A10612" s="2" t="s">
        <v>142</v>
      </c>
      <c r="B10612" s="2" t="s">
        <v>142</v>
      </c>
      <c r="C10612" s="2" t="s">
        <v>47</v>
      </c>
      <c r="D10612" s="2" t="s">
        <v>13</v>
      </c>
      <c r="E10612" s="2" t="s">
        <v>74</v>
      </c>
      <c r="F10612" s="2" t="s">
        <v>977</v>
      </c>
      <c r="G10612" s="14" t="n">
        <v>19</v>
      </c>
      <c r="H10612" s="14" t="n">
        <v>45.72</v>
      </c>
      <c r="I10612" s="14" t="n">
        <v>19</v>
      </c>
      <c r="J10612" s="23" t="n">
        <f aca="false">IF(AND(E10612="Priority",ISNUMBER('Cost model'!N638)),'Cost model'!N638,'Cost model'!M638)</f>
        <v>50</v>
      </c>
      <c r="K10612" s="14" t="n">
        <f aca="false">J10612-H10612</f>
        <v>4.28</v>
      </c>
      <c r="L10612" s="14" t="n">
        <f aca="false">G10612-H10612</f>
        <v>-26.72</v>
      </c>
    </row>
    <row r="10613" customFormat="false" ht="15" hidden="false" customHeight="false" outlineLevel="0" collapsed="false">
      <c r="A10613" s="2" t="s">
        <v>142</v>
      </c>
      <c r="B10613" s="2" t="s">
        <v>142</v>
      </c>
      <c r="C10613" s="2" t="s">
        <v>49</v>
      </c>
      <c r="D10613" s="2" t="s">
        <v>12</v>
      </c>
      <c r="E10613" s="2" t="s">
        <v>83</v>
      </c>
      <c r="F10613" s="2" t="s">
        <v>977</v>
      </c>
      <c r="G10613" s="14" t="n">
        <v>29.5</v>
      </c>
      <c r="H10613" s="14" t="n">
        <v>54.41</v>
      </c>
      <c r="I10613" s="14" t="n">
        <v>29.5</v>
      </c>
      <c r="J10613" s="23" t="n">
        <f aca="false">IF(AND(E10613="Priority",ISNUMBER('Cost model'!N637)),'Cost model'!N637,'Cost model'!M637)</f>
        <v>60</v>
      </c>
      <c r="K10613" s="14" t="n">
        <f aca="false">J10613-H10613</f>
        <v>5.59</v>
      </c>
      <c r="L10613" s="14" t="n">
        <f aca="false">G10613-H10613</f>
        <v>-24.91</v>
      </c>
    </row>
    <row r="10614" customFormat="false" ht="15" hidden="false" customHeight="false" outlineLevel="0" collapsed="false">
      <c r="A10614" s="2" t="s">
        <v>174</v>
      </c>
      <c r="B10614" s="2" t="s">
        <v>142</v>
      </c>
      <c r="C10614" s="2" t="s">
        <v>48</v>
      </c>
      <c r="D10614" s="2" t="s">
        <v>12</v>
      </c>
      <c r="E10614" s="2" t="s">
        <v>74</v>
      </c>
      <c r="F10614" s="2" t="s">
        <v>976</v>
      </c>
      <c r="G10614" s="14" t="n">
        <v>12.5</v>
      </c>
      <c r="H10614" s="14" t="n">
        <v>46.75</v>
      </c>
      <c r="I10614" s="14" t="n">
        <v>12.5</v>
      </c>
      <c r="J10614" s="23" t="n">
        <f aca="false">IF(AND(E10614="Priority",ISNUMBER('Cost model'!N126)),'Cost model'!N126,'Cost model'!M126)</f>
        <v>45</v>
      </c>
      <c r="K10614" s="14" t="n">
        <f aca="false">J10614-H10614</f>
        <v>-1.75</v>
      </c>
      <c r="L10614" s="14" t="n">
        <f aca="false">G10614-H10614</f>
        <v>-34.25</v>
      </c>
    </row>
    <row r="10615" customFormat="false" ht="15" hidden="false" customHeight="false" outlineLevel="0" collapsed="false">
      <c r="A10615" s="2" t="s">
        <v>221</v>
      </c>
      <c r="B10615" s="2" t="s">
        <v>158</v>
      </c>
      <c r="C10615" s="2" t="s">
        <v>49</v>
      </c>
      <c r="D10615" s="2" t="s">
        <v>13</v>
      </c>
      <c r="E10615" s="2" t="s">
        <v>74</v>
      </c>
      <c r="F10615" s="2" t="s">
        <v>976</v>
      </c>
      <c r="G10615" s="14" t="n">
        <v>50</v>
      </c>
      <c r="H10615" s="14" t="n">
        <v>218.71</v>
      </c>
      <c r="I10615" s="14" t="n">
        <v>85</v>
      </c>
      <c r="J10615" s="23" t="n">
        <f aca="false">IF(AND(E10615="Priority",ISNUMBER('Cost model'!N760)),'Cost model'!N760,'Cost model'!M760)</f>
        <v>150</v>
      </c>
      <c r="K10615" s="14" t="n">
        <f aca="false">J10615-H10615</f>
        <v>-68.71</v>
      </c>
      <c r="L10615" s="14" t="n">
        <f aca="false">G10615-H10615</f>
        <v>-168.71</v>
      </c>
    </row>
    <row r="10616" customFormat="false" ht="15" hidden="false" customHeight="false" outlineLevel="0" collapsed="false">
      <c r="A10616" s="2" t="s">
        <v>221</v>
      </c>
      <c r="B10616" s="2" t="s">
        <v>221</v>
      </c>
      <c r="C10616" s="2" t="s">
        <v>49</v>
      </c>
      <c r="D10616" s="2" t="s">
        <v>10</v>
      </c>
      <c r="E10616" s="2" t="s">
        <v>74</v>
      </c>
      <c r="F10616" s="2" t="s">
        <v>977</v>
      </c>
      <c r="G10616" s="14" t="n">
        <v>17.5</v>
      </c>
      <c r="H10616" s="14" t="n">
        <v>23.98</v>
      </c>
      <c r="I10616" s="14" t="n">
        <v>17.5</v>
      </c>
      <c r="J10616" s="23" t="n">
        <f aca="false">IF(AND(E10616="Priority",ISNUMBER('Cost model'!N739)),'Cost model'!N739,'Cost model'!M739)</f>
        <v>17.5</v>
      </c>
      <c r="K10616" s="14" t="n">
        <f aca="false">J10616-H10616</f>
        <v>-6.48</v>
      </c>
      <c r="L10616" s="14" t="n">
        <f aca="false">G10616-H10616</f>
        <v>-6.48</v>
      </c>
    </row>
    <row r="10617" customFormat="false" ht="15" hidden="false" customHeight="false" outlineLevel="0" collapsed="false">
      <c r="A10617" s="2" t="s">
        <v>158</v>
      </c>
      <c r="B10617" s="2" t="s">
        <v>142</v>
      </c>
      <c r="C10617" s="2" t="s">
        <v>47</v>
      </c>
      <c r="D10617" s="2" t="s">
        <v>12</v>
      </c>
      <c r="E10617" s="2" t="s">
        <v>74</v>
      </c>
      <c r="F10617" s="2" t="s">
        <v>976</v>
      </c>
      <c r="G10617" s="14" t="n">
        <v>9.5</v>
      </c>
      <c r="H10617" s="14" t="n">
        <v>25.93</v>
      </c>
      <c r="I10617" s="14" t="n">
        <v>19.5</v>
      </c>
      <c r="J10617" s="23" t="n">
        <f aca="false">IF(AND(E10617="Priority",ISNUMBER('Cost model'!N440)),'Cost model'!N440,'Cost model'!M440)</f>
        <v>45</v>
      </c>
      <c r="K10617" s="14" t="n">
        <f aca="false">J10617-H10617</f>
        <v>19.07</v>
      </c>
      <c r="L10617" s="14" t="n">
        <f aca="false">G10617-H10617</f>
        <v>-16.43</v>
      </c>
    </row>
    <row r="10618" customFormat="false" ht="15" hidden="false" customHeight="false" outlineLevel="0" collapsed="false">
      <c r="A10618" s="2" t="s">
        <v>221</v>
      </c>
      <c r="B10618" s="2" t="s">
        <v>158</v>
      </c>
      <c r="C10618" s="2" t="s">
        <v>49</v>
      </c>
      <c r="D10618" s="2" t="s">
        <v>12</v>
      </c>
      <c r="E10618" s="2" t="s">
        <v>74</v>
      </c>
      <c r="F10618" s="2" t="s">
        <v>976</v>
      </c>
      <c r="G10618" s="14" t="n">
        <v>29.5</v>
      </c>
      <c r="H10618" s="14" t="n">
        <v>67.21</v>
      </c>
      <c r="I10618" s="14" t="n">
        <v>19.5</v>
      </c>
      <c r="J10618" s="23" t="n">
        <f aca="false">IF(AND(E10618="Priority",ISNUMBER('Cost model'!N757)),'Cost model'!N757,'Cost model'!M757)</f>
        <v>65</v>
      </c>
      <c r="K10618" s="14" t="n">
        <f aca="false">J10618-H10618</f>
        <v>-2.20999999999999</v>
      </c>
      <c r="L10618" s="14" t="n">
        <f aca="false">G10618-H10618</f>
        <v>-37.71</v>
      </c>
    </row>
    <row r="10619" customFormat="false" ht="15" hidden="false" customHeight="false" outlineLevel="0" collapsed="false">
      <c r="A10619" s="2" t="s">
        <v>142</v>
      </c>
      <c r="B10619" s="2" t="s">
        <v>142</v>
      </c>
      <c r="C10619" s="2" t="s">
        <v>47</v>
      </c>
      <c r="D10619" s="2" t="s">
        <v>10</v>
      </c>
      <c r="E10619" s="2" t="s">
        <v>74</v>
      </c>
      <c r="F10619" s="2" t="s">
        <v>977</v>
      </c>
      <c r="G10619" s="14" t="n">
        <v>9.5</v>
      </c>
      <c r="H10619" s="14" t="n">
        <v>7.15</v>
      </c>
      <c r="I10619" s="14" t="n">
        <v>9.5</v>
      </c>
      <c r="J10619" s="23" t="n">
        <f aca="false">IF(AND(E10619="Priority",ISNUMBER('Cost model'!N632)),'Cost model'!N632,'Cost model'!M632)</f>
        <v>9.5</v>
      </c>
      <c r="K10619" s="14" t="n">
        <f aca="false">J10619-H10619</f>
        <v>2.35</v>
      </c>
      <c r="L10619" s="14" t="n">
        <f aca="false">G10619-H10619</f>
        <v>2.35</v>
      </c>
    </row>
    <row r="10620" customFormat="false" ht="15" hidden="false" customHeight="false" outlineLevel="0" collapsed="false">
      <c r="A10620" s="2" t="s">
        <v>221</v>
      </c>
      <c r="B10620" s="2" t="s">
        <v>221</v>
      </c>
      <c r="C10620" s="2" t="s">
        <v>47</v>
      </c>
      <c r="D10620" s="2" t="s">
        <v>12</v>
      </c>
      <c r="E10620" s="2" t="s">
        <v>74</v>
      </c>
      <c r="F10620" s="2" t="s">
        <v>977</v>
      </c>
      <c r="G10620" s="14" t="n">
        <v>9.5</v>
      </c>
      <c r="H10620" s="14" t="n">
        <v>28.15</v>
      </c>
      <c r="I10620" s="14" t="n">
        <v>9.5</v>
      </c>
      <c r="J10620" s="23" t="n">
        <f aca="false">IF(AND(E10620="Priority",ISNUMBER('Cost model'!N740)),'Cost model'!N740,'Cost model'!M740)</f>
        <v>22.5</v>
      </c>
      <c r="K10620" s="14" t="n">
        <f aca="false">J10620-H10620</f>
        <v>-5.65</v>
      </c>
      <c r="L10620" s="14" t="n">
        <f aca="false">G10620-H10620</f>
        <v>-18.65</v>
      </c>
    </row>
    <row r="10621" customFormat="false" ht="15" hidden="false" customHeight="false" outlineLevel="0" collapsed="false">
      <c r="A10621" s="2" t="s">
        <v>124</v>
      </c>
      <c r="B10621" s="2" t="s">
        <v>124</v>
      </c>
      <c r="C10621" s="2" t="s">
        <v>49</v>
      </c>
      <c r="D10621" s="2" t="s">
        <v>10</v>
      </c>
      <c r="E10621" s="2" t="s">
        <v>74</v>
      </c>
      <c r="F10621" s="2" t="s">
        <v>977</v>
      </c>
      <c r="G10621" s="14" t="n">
        <v>17.5</v>
      </c>
      <c r="H10621" s="14" t="n">
        <v>14.89</v>
      </c>
      <c r="I10621" s="14" t="n">
        <v>17.5</v>
      </c>
      <c r="J10621" s="23" t="n">
        <f aca="false">IF(AND(E10621="Priority",ISNUMBER('Cost model'!N319)),'Cost model'!N319,'Cost model'!M319)</f>
        <v>16.5</v>
      </c>
      <c r="K10621" s="14" t="n">
        <f aca="false">J10621-H10621</f>
        <v>1.61</v>
      </c>
      <c r="L10621" s="14" t="n">
        <f aca="false">G10621-H10621</f>
        <v>2.61</v>
      </c>
    </row>
    <row r="10622" customFormat="false" ht="15" hidden="false" customHeight="false" outlineLevel="0" collapsed="false">
      <c r="A10622" s="2" t="s">
        <v>221</v>
      </c>
      <c r="B10622" s="2" t="s">
        <v>221</v>
      </c>
      <c r="C10622" s="2" t="s">
        <v>49</v>
      </c>
      <c r="D10622" s="2" t="s">
        <v>10</v>
      </c>
      <c r="E10622" s="2" t="s">
        <v>74</v>
      </c>
      <c r="F10622" s="2" t="s">
        <v>977</v>
      </c>
      <c r="G10622" s="14" t="n">
        <v>17.5</v>
      </c>
      <c r="H10622" s="14" t="n">
        <v>21.19</v>
      </c>
      <c r="I10622" s="14" t="n">
        <v>17.5</v>
      </c>
      <c r="J10622" s="23" t="n">
        <f aca="false">IF(AND(E10622="Priority",ISNUMBER('Cost model'!N739)),'Cost model'!N739,'Cost model'!M739)</f>
        <v>17.5</v>
      </c>
      <c r="K10622" s="14" t="n">
        <f aca="false">J10622-H10622</f>
        <v>-3.69</v>
      </c>
      <c r="L10622" s="14" t="n">
        <f aca="false">G10622-H10622</f>
        <v>-3.69</v>
      </c>
    </row>
    <row r="10623" customFormat="false" ht="15" hidden="false" customHeight="false" outlineLevel="0" collapsed="false">
      <c r="A10623" s="2" t="s">
        <v>221</v>
      </c>
      <c r="B10623" s="2" t="s">
        <v>221</v>
      </c>
      <c r="C10623" s="2" t="s">
        <v>47</v>
      </c>
      <c r="D10623" s="2" t="s">
        <v>10</v>
      </c>
      <c r="E10623" s="2" t="s">
        <v>83</v>
      </c>
      <c r="F10623" s="2" t="s">
        <v>977</v>
      </c>
      <c r="G10623" s="14" t="n">
        <v>14.5</v>
      </c>
      <c r="H10623" s="14" t="n">
        <v>14.1</v>
      </c>
      <c r="I10623" s="14" t="n">
        <v>14.5</v>
      </c>
      <c r="J10623" s="23" t="n">
        <f aca="false">IF(AND(E10623="Priority",ISNUMBER('Cost model'!N737)),'Cost model'!N737,'Cost model'!M737)</f>
        <v>13.5</v>
      </c>
      <c r="K10623" s="14" t="n">
        <f aca="false">J10623-H10623</f>
        <v>-0.6</v>
      </c>
      <c r="L10623" s="14" t="n">
        <f aca="false">G10623-H10623</f>
        <v>0.4</v>
      </c>
    </row>
    <row r="10624" customFormat="false" ht="15" hidden="false" customHeight="false" outlineLevel="0" collapsed="false">
      <c r="A10624" s="2" t="s">
        <v>221</v>
      </c>
      <c r="B10624" s="2" t="s">
        <v>142</v>
      </c>
      <c r="C10624" s="2" t="s">
        <v>47</v>
      </c>
      <c r="D10624" s="2" t="s">
        <v>10</v>
      </c>
      <c r="E10624" s="2" t="s">
        <v>74</v>
      </c>
      <c r="F10624" s="2" t="s">
        <v>976</v>
      </c>
      <c r="G10624" s="14" t="n">
        <v>45</v>
      </c>
      <c r="H10624" s="14" t="n">
        <v>140.34</v>
      </c>
      <c r="I10624" s="14" t="n">
        <v>19.5</v>
      </c>
      <c r="J10624" s="23" t="n">
        <f aca="false">IF(AND(E10624="Priority",ISNUMBER('Cost model'!N767)),'Cost model'!N767,'Cost model'!M767)</f>
        <v>15.5</v>
      </c>
      <c r="K10624" s="14" t="n">
        <f aca="false">J10624-H10624</f>
        <v>-124.84</v>
      </c>
      <c r="L10624" s="14" t="n">
        <f aca="false">G10624-H10624</f>
        <v>-95.34</v>
      </c>
    </row>
    <row r="10625" customFormat="false" ht="15" hidden="false" customHeight="false" outlineLevel="0" collapsed="false">
      <c r="A10625" s="2" t="s">
        <v>124</v>
      </c>
      <c r="B10625" s="2" t="s">
        <v>158</v>
      </c>
      <c r="C10625" s="2" t="s">
        <v>48</v>
      </c>
      <c r="D10625" s="2" t="s">
        <v>10</v>
      </c>
      <c r="E10625" s="2" t="s">
        <v>74</v>
      </c>
      <c r="F10625" s="2" t="s">
        <v>976</v>
      </c>
      <c r="G10625" s="14" t="n">
        <v>17.5</v>
      </c>
      <c r="H10625" s="14" t="n">
        <v>21.19</v>
      </c>
      <c r="I10625" s="14" t="n">
        <v>14.5</v>
      </c>
      <c r="J10625" s="23" t="n">
        <f aca="false">IF(AND(E10625="Priority",ISNUMBER('Cost model'!N348)),'Cost model'!N348,'Cost model'!M348)</f>
        <v>17.5</v>
      </c>
      <c r="K10625" s="14" t="n">
        <f aca="false">J10625-H10625</f>
        <v>-3.69</v>
      </c>
      <c r="L10625" s="14" t="n">
        <f aca="false">G10625-H10625</f>
        <v>-3.69</v>
      </c>
    </row>
    <row r="10626" customFormat="false" ht="15" hidden="false" customHeight="false" outlineLevel="0" collapsed="false">
      <c r="A10626" s="2" t="s">
        <v>123</v>
      </c>
      <c r="B10626" s="2" t="s">
        <v>142</v>
      </c>
      <c r="C10626" s="2" t="s">
        <v>47</v>
      </c>
      <c r="D10626" s="2" t="s">
        <v>12</v>
      </c>
      <c r="E10626" s="2" t="s">
        <v>74</v>
      </c>
      <c r="F10626" s="2" t="s">
        <v>976</v>
      </c>
      <c r="G10626" s="14" t="n">
        <v>19.5</v>
      </c>
      <c r="H10626" s="14" t="n">
        <v>61.33</v>
      </c>
      <c r="I10626" s="14" t="n">
        <v>19.5</v>
      </c>
      <c r="J10626" s="23" t="n">
        <f aca="false">IF(AND(E10626="Priority",ISNUMBER('Cost model'!N20)),'Cost model'!N20,'Cost model'!M20)</f>
        <v>35</v>
      </c>
      <c r="K10626" s="14" t="n">
        <f aca="false">J10626-H10626</f>
        <v>-26.33</v>
      </c>
      <c r="L10626" s="14" t="n">
        <f aca="false">G10626-H10626</f>
        <v>-41.83</v>
      </c>
    </row>
    <row r="10627" customFormat="false" ht="15" hidden="false" customHeight="false" outlineLevel="0" collapsed="false">
      <c r="A10627" s="2" t="s">
        <v>174</v>
      </c>
      <c r="B10627" s="2" t="s">
        <v>142</v>
      </c>
      <c r="C10627" s="2" t="s">
        <v>48</v>
      </c>
      <c r="D10627" s="2" t="s">
        <v>12</v>
      </c>
      <c r="E10627" s="2" t="s">
        <v>74</v>
      </c>
      <c r="F10627" s="2" t="s">
        <v>976</v>
      </c>
      <c r="G10627" s="14" t="n">
        <v>12.5</v>
      </c>
      <c r="H10627" s="14" t="n">
        <v>58.74</v>
      </c>
      <c r="I10627" s="14" t="n">
        <v>12.5</v>
      </c>
      <c r="J10627" s="23" t="n">
        <f aca="false">IF(AND(E10627="Priority",ISNUMBER('Cost model'!N126)),'Cost model'!N126,'Cost model'!M126)</f>
        <v>45</v>
      </c>
      <c r="K10627" s="14" t="n">
        <f aca="false">J10627-H10627</f>
        <v>-13.74</v>
      </c>
      <c r="L10627" s="14" t="n">
        <f aca="false">G10627-H10627</f>
        <v>-46.24</v>
      </c>
    </row>
    <row r="10628" customFormat="false" ht="15" hidden="false" customHeight="false" outlineLevel="0" collapsed="false">
      <c r="A10628" s="2" t="s">
        <v>174</v>
      </c>
      <c r="B10628" s="2" t="s">
        <v>142</v>
      </c>
      <c r="C10628" s="2" t="s">
        <v>47</v>
      </c>
      <c r="D10628" s="2" t="s">
        <v>12</v>
      </c>
      <c r="E10628" s="2" t="s">
        <v>74</v>
      </c>
      <c r="F10628" s="2" t="s">
        <v>976</v>
      </c>
      <c r="G10628" s="14" t="n">
        <v>9.5</v>
      </c>
      <c r="H10628" s="14" t="n">
        <v>17.19</v>
      </c>
      <c r="I10628" s="14" t="n">
        <v>9.5</v>
      </c>
      <c r="J10628" s="23" t="n">
        <f aca="false">IF(AND(E10628="Priority",ISNUMBER('Cost model'!N125)),'Cost model'!N125,'Cost model'!M125)</f>
        <v>40</v>
      </c>
      <c r="K10628" s="14" t="n">
        <f aca="false">J10628-H10628</f>
        <v>22.81</v>
      </c>
      <c r="L10628" s="14" t="n">
        <f aca="false">G10628-H10628</f>
        <v>-7.69</v>
      </c>
    </row>
    <row r="10629" customFormat="false" ht="15" hidden="false" customHeight="false" outlineLevel="0" collapsed="false">
      <c r="A10629" s="2" t="s">
        <v>142</v>
      </c>
      <c r="B10629" s="2" t="s">
        <v>142</v>
      </c>
      <c r="C10629" s="2" t="s">
        <v>48</v>
      </c>
      <c r="D10629" s="2" t="s">
        <v>10</v>
      </c>
      <c r="E10629" s="2" t="s">
        <v>74</v>
      </c>
      <c r="F10629" s="2" t="s">
        <v>977</v>
      </c>
      <c r="G10629" s="14" t="n">
        <v>12.5</v>
      </c>
      <c r="H10629" s="14" t="n">
        <v>8.86</v>
      </c>
      <c r="I10629" s="14" t="n">
        <v>12.5</v>
      </c>
      <c r="J10629" s="23" t="n">
        <f aca="false">IF(AND(E10629="Priority",ISNUMBER('Cost model'!N633)),'Cost model'!N633,'Cost model'!M633)</f>
        <v>11.5</v>
      </c>
      <c r="K10629" s="14" t="n">
        <f aca="false">J10629-H10629</f>
        <v>2.64</v>
      </c>
      <c r="L10629" s="14" t="n">
        <f aca="false">G10629-H10629</f>
        <v>3.64</v>
      </c>
    </row>
    <row r="10630" customFormat="false" ht="15" hidden="false" customHeight="false" outlineLevel="0" collapsed="false">
      <c r="A10630" s="2" t="s">
        <v>174</v>
      </c>
      <c r="B10630" s="2" t="s">
        <v>124</v>
      </c>
      <c r="C10630" s="2" t="s">
        <v>47</v>
      </c>
      <c r="D10630" s="2" t="s">
        <v>10</v>
      </c>
      <c r="E10630" s="2" t="s">
        <v>74</v>
      </c>
      <c r="F10630" s="2" t="s">
        <v>976</v>
      </c>
      <c r="G10630" s="14" t="n">
        <v>9.5</v>
      </c>
      <c r="H10630" s="14" t="n">
        <v>7.95</v>
      </c>
      <c r="I10630" s="14" t="n">
        <v>9.5</v>
      </c>
      <c r="J10630" s="23" t="n">
        <f aca="false">IF(AND(E10630="Priority",ISNUMBER('Cost model'!N107)),'Cost model'!N107,'Cost model'!M107)</f>
        <v>12.5</v>
      </c>
      <c r="K10630" s="14" t="n">
        <f aca="false">J10630-H10630</f>
        <v>4.55</v>
      </c>
      <c r="L10630" s="14" t="n">
        <f aca="false">G10630-H10630</f>
        <v>1.55</v>
      </c>
    </row>
    <row r="10631" customFormat="false" ht="15" hidden="false" customHeight="false" outlineLevel="0" collapsed="false">
      <c r="A10631" s="2" t="s">
        <v>174</v>
      </c>
      <c r="B10631" s="2" t="s">
        <v>142</v>
      </c>
      <c r="C10631" s="2" t="s">
        <v>47</v>
      </c>
      <c r="D10631" s="2" t="s">
        <v>12</v>
      </c>
      <c r="E10631" s="2" t="s">
        <v>74</v>
      </c>
      <c r="F10631" s="2" t="s">
        <v>976</v>
      </c>
      <c r="G10631" s="14" t="n">
        <v>9.5</v>
      </c>
      <c r="H10631" s="14" t="n">
        <v>11.66</v>
      </c>
      <c r="I10631" s="14" t="n">
        <v>9.5</v>
      </c>
      <c r="J10631" s="23" t="n">
        <f aca="false">IF(AND(E10631="Priority",ISNUMBER('Cost model'!N125)),'Cost model'!N125,'Cost model'!M125)</f>
        <v>40</v>
      </c>
      <c r="K10631" s="14" t="n">
        <f aca="false">J10631-H10631</f>
        <v>28.34</v>
      </c>
      <c r="L10631" s="14" t="n">
        <f aca="false">G10631-H10631</f>
        <v>-2.16</v>
      </c>
    </row>
    <row r="10632" customFormat="false" ht="15" hidden="false" customHeight="false" outlineLevel="0" collapsed="false">
      <c r="A10632" s="2" t="s">
        <v>174</v>
      </c>
      <c r="B10632" s="2" t="s">
        <v>124</v>
      </c>
      <c r="C10632" s="2" t="s">
        <v>47</v>
      </c>
      <c r="D10632" s="2" t="s">
        <v>10</v>
      </c>
      <c r="E10632" s="2" t="s">
        <v>74</v>
      </c>
      <c r="F10632" s="2" t="s">
        <v>976</v>
      </c>
      <c r="G10632" s="14" t="n">
        <v>9.5</v>
      </c>
      <c r="H10632" s="14" t="n">
        <v>8.06</v>
      </c>
      <c r="I10632" s="14" t="n">
        <v>9.5</v>
      </c>
      <c r="J10632" s="23" t="n">
        <f aca="false">IF(AND(E10632="Priority",ISNUMBER('Cost model'!N107)),'Cost model'!N107,'Cost model'!M107)</f>
        <v>12.5</v>
      </c>
      <c r="K10632" s="14" t="n">
        <f aca="false">J10632-H10632</f>
        <v>4.44</v>
      </c>
      <c r="L10632" s="14" t="n">
        <f aca="false">G10632-H10632</f>
        <v>1.44</v>
      </c>
    </row>
    <row r="10633" customFormat="false" ht="15" hidden="false" customHeight="false" outlineLevel="0" collapsed="false">
      <c r="A10633" s="2" t="s">
        <v>124</v>
      </c>
      <c r="B10633" s="2" t="s">
        <v>124</v>
      </c>
      <c r="C10633" s="2" t="s">
        <v>49</v>
      </c>
      <c r="D10633" s="2" t="s">
        <v>14</v>
      </c>
      <c r="E10633" s="2" t="s">
        <v>74</v>
      </c>
      <c r="F10633" s="2" t="s">
        <v>977</v>
      </c>
      <c r="G10633" s="14" t="n">
        <v>85</v>
      </c>
      <c r="H10633" s="14" t="n">
        <v>170.05</v>
      </c>
      <c r="I10633" s="14" t="n">
        <v>85</v>
      </c>
      <c r="J10633" s="23" t="n">
        <f aca="false">IF(AND(E10633="Priority",ISNUMBER('Cost model'!N328)),'Cost model'!N328,'Cost model'!M328)</f>
        <v>175</v>
      </c>
      <c r="K10633" s="14" t="n">
        <f aca="false">J10633-H10633</f>
        <v>4.94999999999999</v>
      </c>
      <c r="L10633" s="14" t="n">
        <f aca="false">G10633-H10633</f>
        <v>-85.05</v>
      </c>
    </row>
    <row r="10634" customFormat="false" ht="15" hidden="false" customHeight="false" outlineLevel="0" collapsed="false">
      <c r="A10634" s="2" t="s">
        <v>142</v>
      </c>
      <c r="B10634" s="2" t="s">
        <v>142</v>
      </c>
      <c r="C10634" s="2" t="s">
        <v>49</v>
      </c>
      <c r="D10634" s="2" t="s">
        <v>10</v>
      </c>
      <c r="E10634" s="2" t="s">
        <v>74</v>
      </c>
      <c r="F10634" s="2" t="s">
        <v>977</v>
      </c>
      <c r="G10634" s="14" t="n">
        <v>17.5</v>
      </c>
      <c r="H10634" s="14" t="n">
        <v>10.13</v>
      </c>
      <c r="I10634" s="14" t="n">
        <v>17.5</v>
      </c>
      <c r="J10634" s="23" t="n">
        <f aca="false">IF(AND(E10634="Priority",ISNUMBER('Cost model'!N634)),'Cost model'!N634,'Cost model'!M634)</f>
        <v>15.5</v>
      </c>
      <c r="K10634" s="14" t="n">
        <f aca="false">J10634-H10634</f>
        <v>5.37</v>
      </c>
      <c r="L10634" s="14" t="n">
        <f aca="false">G10634-H10634</f>
        <v>7.37</v>
      </c>
    </row>
    <row r="10635" customFormat="false" ht="15" hidden="false" customHeight="false" outlineLevel="0" collapsed="false">
      <c r="A10635" s="2" t="s">
        <v>221</v>
      </c>
      <c r="B10635" s="2" t="s">
        <v>221</v>
      </c>
      <c r="C10635" s="2" t="s">
        <v>47</v>
      </c>
      <c r="D10635" s="2" t="s">
        <v>13</v>
      </c>
      <c r="E10635" s="2" t="s">
        <v>74</v>
      </c>
      <c r="F10635" s="2" t="s">
        <v>977</v>
      </c>
      <c r="G10635" s="14" t="n">
        <v>19.5</v>
      </c>
      <c r="H10635" s="14" t="n">
        <v>161.93</v>
      </c>
      <c r="I10635" s="14" t="n">
        <v>19.5</v>
      </c>
      <c r="J10635" s="23" t="n">
        <f aca="false">IF(AND(E10635="Priority",ISNUMBER('Cost model'!N743)),'Cost model'!N743,'Cost model'!M743)</f>
        <v>45</v>
      </c>
      <c r="K10635" s="14" t="n">
        <f aca="false">J10635-H10635</f>
        <v>-116.93</v>
      </c>
      <c r="L10635" s="14" t="n">
        <f aca="false">G10635-H10635</f>
        <v>-142.43</v>
      </c>
    </row>
    <row r="10636" customFormat="false" ht="15" hidden="false" customHeight="false" outlineLevel="0" collapsed="false">
      <c r="A10636" s="2" t="s">
        <v>174</v>
      </c>
      <c r="B10636" s="2" t="s">
        <v>142</v>
      </c>
      <c r="C10636" s="2" t="s">
        <v>48</v>
      </c>
      <c r="D10636" s="2" t="s">
        <v>12</v>
      </c>
      <c r="E10636" s="2" t="s">
        <v>74</v>
      </c>
      <c r="F10636" s="2" t="s">
        <v>976</v>
      </c>
      <c r="G10636" s="14" t="n">
        <v>12.5</v>
      </c>
      <c r="H10636" s="14" t="n">
        <v>44.04</v>
      </c>
      <c r="I10636" s="14" t="n">
        <v>12.5</v>
      </c>
      <c r="J10636" s="23" t="n">
        <f aca="false">IF(AND(E10636="Priority",ISNUMBER('Cost model'!N126)),'Cost model'!N126,'Cost model'!M126)</f>
        <v>45</v>
      </c>
      <c r="K10636" s="14" t="n">
        <f aca="false">J10636-H10636</f>
        <v>0.960000000000001</v>
      </c>
      <c r="L10636" s="14" t="n">
        <f aca="false">G10636-H10636</f>
        <v>-31.54</v>
      </c>
    </row>
    <row r="10637" customFormat="false" ht="15" hidden="false" customHeight="false" outlineLevel="0" collapsed="false">
      <c r="A10637" s="2" t="s">
        <v>205</v>
      </c>
      <c r="B10637" s="2" t="s">
        <v>205</v>
      </c>
      <c r="C10637" s="2" t="s">
        <v>47</v>
      </c>
      <c r="D10637" s="2" t="s">
        <v>10</v>
      </c>
      <c r="E10637" s="2" t="s">
        <v>74</v>
      </c>
      <c r="F10637" s="2" t="s">
        <v>977</v>
      </c>
      <c r="G10637" s="14" t="n">
        <v>19.5</v>
      </c>
      <c r="H10637" s="14" t="n">
        <v>10.85</v>
      </c>
      <c r="I10637" s="14" t="n">
        <v>9.5</v>
      </c>
      <c r="J10637" s="23" t="n">
        <f aca="false">IF(AND(E10637="Priority",ISNUMBER('Cost model'!N527)),'Cost model'!N527,'Cost model'!M527)</f>
        <v>9.5</v>
      </c>
      <c r="K10637" s="14" t="n">
        <f aca="false">J10637-H10637</f>
        <v>-1.35</v>
      </c>
      <c r="L10637" s="14" t="n">
        <f aca="false">G10637-H10637</f>
        <v>8.65</v>
      </c>
    </row>
    <row r="10638" customFormat="false" ht="15" hidden="false" customHeight="false" outlineLevel="0" collapsed="false">
      <c r="A10638" s="2" t="s">
        <v>142</v>
      </c>
      <c r="B10638" s="2" t="s">
        <v>142</v>
      </c>
      <c r="C10638" s="2" t="s">
        <v>47</v>
      </c>
      <c r="D10638" s="2" t="s">
        <v>13</v>
      </c>
      <c r="E10638" s="2" t="s">
        <v>74</v>
      </c>
      <c r="F10638" s="2" t="s">
        <v>977</v>
      </c>
      <c r="G10638" s="14" t="n">
        <v>19</v>
      </c>
      <c r="H10638" s="14" t="n">
        <v>57.16</v>
      </c>
      <c r="I10638" s="14" t="n">
        <v>19</v>
      </c>
      <c r="J10638" s="23" t="n">
        <f aca="false">IF(AND(E10638="Priority",ISNUMBER('Cost model'!N638)),'Cost model'!N638,'Cost model'!M638)</f>
        <v>50</v>
      </c>
      <c r="K10638" s="14" t="n">
        <f aca="false">J10638-H10638</f>
        <v>-7.16</v>
      </c>
      <c r="L10638" s="14" t="n">
        <f aca="false">G10638-H10638</f>
        <v>-38.16</v>
      </c>
    </row>
    <row r="10639" customFormat="false" ht="15" hidden="false" customHeight="false" outlineLevel="0" collapsed="false">
      <c r="A10639" s="2" t="s">
        <v>124</v>
      </c>
      <c r="B10639" s="2" t="s">
        <v>124</v>
      </c>
      <c r="C10639" s="2" t="s">
        <v>49</v>
      </c>
      <c r="D10639" s="2" t="s">
        <v>14</v>
      </c>
      <c r="E10639" s="2" t="s">
        <v>83</v>
      </c>
      <c r="F10639" s="2" t="s">
        <v>977</v>
      </c>
      <c r="G10639" s="14" t="n">
        <v>150</v>
      </c>
      <c r="H10639" s="14" t="n">
        <v>139.38</v>
      </c>
      <c r="I10639" s="14" t="n">
        <v>150</v>
      </c>
      <c r="J10639" s="23" t="n">
        <f aca="false">IF(AND(E10639="Priority",ISNUMBER('Cost model'!N328)),'Cost model'!N328,'Cost model'!M328)</f>
        <v>210</v>
      </c>
      <c r="K10639" s="14" t="n">
        <f aca="false">J10639-H10639</f>
        <v>70.62</v>
      </c>
      <c r="L10639" s="14" t="n">
        <f aca="false">G10639-H10639</f>
        <v>10.62</v>
      </c>
    </row>
    <row r="10640" customFormat="false" ht="15" hidden="false" customHeight="false" outlineLevel="0" collapsed="false">
      <c r="A10640" s="2" t="s">
        <v>205</v>
      </c>
      <c r="B10640" s="2" t="s">
        <v>124</v>
      </c>
      <c r="C10640" s="2" t="s">
        <v>48</v>
      </c>
      <c r="D10640" s="2" t="s">
        <v>10</v>
      </c>
      <c r="E10640" s="2" t="s">
        <v>74</v>
      </c>
      <c r="F10640" s="2" t="s">
        <v>976</v>
      </c>
      <c r="G10640" s="14" t="n">
        <v>14.5</v>
      </c>
      <c r="H10640" s="14" t="n">
        <v>23.98</v>
      </c>
      <c r="I10640" s="14" t="n">
        <v>19.5</v>
      </c>
      <c r="J10640" s="23" t="n">
        <f aca="false">IF(AND(E10640="Priority",ISNUMBER('Cost model'!N573)),'Cost model'!N573,'Cost model'!M573)</f>
        <v>18.5</v>
      </c>
      <c r="K10640" s="14" t="n">
        <f aca="false">J10640-H10640</f>
        <v>-5.48</v>
      </c>
      <c r="L10640" s="14" t="n">
        <f aca="false">G10640-H10640</f>
        <v>-9.48</v>
      </c>
    </row>
    <row r="10641" customFormat="false" ht="15" hidden="false" customHeight="false" outlineLevel="0" collapsed="false">
      <c r="A10641" s="2" t="s">
        <v>124</v>
      </c>
      <c r="B10641" s="2" t="s">
        <v>124</v>
      </c>
      <c r="C10641" s="2" t="s">
        <v>49</v>
      </c>
      <c r="D10641" s="2" t="s">
        <v>10</v>
      </c>
      <c r="E10641" s="2" t="s">
        <v>74</v>
      </c>
      <c r="F10641" s="2" t="s">
        <v>977</v>
      </c>
      <c r="G10641" s="14" t="n">
        <v>9.5</v>
      </c>
      <c r="H10641" s="14" t="n">
        <v>16.5</v>
      </c>
      <c r="I10641" s="14" t="n">
        <v>17.5</v>
      </c>
      <c r="J10641" s="23" t="n">
        <f aca="false">IF(AND(E10641="Priority",ISNUMBER('Cost model'!N319)),'Cost model'!N319,'Cost model'!M319)</f>
        <v>16.5</v>
      </c>
      <c r="K10641" s="14" t="n">
        <f aca="false">J10641-H10641</f>
        <v>0</v>
      </c>
      <c r="L10641" s="14" t="n">
        <f aca="false">G10641-H10641</f>
        <v>-7</v>
      </c>
    </row>
    <row r="10642" customFormat="false" ht="15" hidden="false" customHeight="false" outlineLevel="0" collapsed="false">
      <c r="A10642" s="2" t="s">
        <v>174</v>
      </c>
      <c r="B10642" s="2" t="s">
        <v>124</v>
      </c>
      <c r="C10642" s="2" t="s">
        <v>48</v>
      </c>
      <c r="D10642" s="2" t="s">
        <v>12</v>
      </c>
      <c r="E10642" s="2" t="s">
        <v>83</v>
      </c>
      <c r="F10642" s="2" t="s">
        <v>976</v>
      </c>
      <c r="G10642" s="14" t="n">
        <v>19.5</v>
      </c>
      <c r="H10642" s="14" t="n">
        <v>33.59</v>
      </c>
      <c r="I10642" s="14" t="n">
        <v>19.5</v>
      </c>
      <c r="J10642" s="23" t="n">
        <f aca="false">IF(AND(E10642="Priority",ISNUMBER('Cost model'!N111)),'Cost model'!N111,'Cost model'!M111)</f>
        <v>60</v>
      </c>
      <c r="K10642" s="14" t="n">
        <f aca="false">J10642-H10642</f>
        <v>26.41</v>
      </c>
      <c r="L10642" s="14" t="n">
        <f aca="false">G10642-H10642</f>
        <v>-14.09</v>
      </c>
    </row>
    <row r="10643" customFormat="false" ht="15" hidden="false" customHeight="false" outlineLevel="0" collapsed="false">
      <c r="A10643" s="2" t="s">
        <v>174</v>
      </c>
      <c r="B10643" s="2" t="s">
        <v>142</v>
      </c>
      <c r="C10643" s="2" t="s">
        <v>47</v>
      </c>
      <c r="D10643" s="2" t="s">
        <v>10</v>
      </c>
      <c r="E10643" s="2" t="s">
        <v>83</v>
      </c>
      <c r="F10643" s="2" t="s">
        <v>976</v>
      </c>
      <c r="G10643" s="14" t="n">
        <v>14.5</v>
      </c>
      <c r="H10643" s="14" t="n">
        <v>11.66</v>
      </c>
      <c r="I10643" s="14" t="n">
        <v>14.5</v>
      </c>
      <c r="J10643" s="23" t="n">
        <f aca="false">IF(AND(E10643="Priority",ISNUMBER('Cost model'!N122)),'Cost model'!N122,'Cost model'!M122)</f>
        <v>18.5</v>
      </c>
      <c r="K10643" s="14" t="n">
        <f aca="false">J10643-H10643</f>
        <v>6.84</v>
      </c>
      <c r="L10643" s="14" t="n">
        <f aca="false">G10643-H10643</f>
        <v>2.84</v>
      </c>
    </row>
    <row r="10644" customFormat="false" ht="15" hidden="false" customHeight="false" outlineLevel="0" collapsed="false">
      <c r="A10644" s="2" t="s">
        <v>205</v>
      </c>
      <c r="B10644" s="2" t="s">
        <v>205</v>
      </c>
      <c r="C10644" s="2" t="s">
        <v>48</v>
      </c>
      <c r="D10644" s="2" t="s">
        <v>10</v>
      </c>
      <c r="E10644" s="2" t="s">
        <v>74</v>
      </c>
      <c r="F10644" s="2" t="s">
        <v>977</v>
      </c>
      <c r="G10644" s="14" t="n">
        <v>14.5</v>
      </c>
      <c r="H10644" s="14" t="n">
        <v>15.07</v>
      </c>
      <c r="I10644" s="14" t="n">
        <v>12.5</v>
      </c>
      <c r="J10644" s="23" t="n">
        <f aca="false">IF(AND(E10644="Priority",ISNUMBER('Cost model'!N528)),'Cost model'!N528,'Cost model'!M528)</f>
        <v>13.5</v>
      </c>
      <c r="K10644" s="14" t="n">
        <f aca="false">J10644-H10644</f>
        <v>-1.57</v>
      </c>
      <c r="L10644" s="14" t="n">
        <f aca="false">G10644-H10644</f>
        <v>-0.57</v>
      </c>
    </row>
    <row r="10645" customFormat="false" ht="15" hidden="false" customHeight="false" outlineLevel="0" collapsed="false">
      <c r="A10645" s="2" t="s">
        <v>142</v>
      </c>
      <c r="B10645" s="2" t="s">
        <v>142</v>
      </c>
      <c r="C10645" s="2" t="s">
        <v>49</v>
      </c>
      <c r="D10645" s="2" t="s">
        <v>12</v>
      </c>
      <c r="E10645" s="2" t="s">
        <v>74</v>
      </c>
      <c r="F10645" s="2" t="s">
        <v>977</v>
      </c>
      <c r="G10645" s="14" t="n">
        <v>19.5</v>
      </c>
      <c r="H10645" s="14" t="n">
        <v>58.82</v>
      </c>
      <c r="I10645" s="14" t="n">
        <v>19.5</v>
      </c>
      <c r="J10645" s="23" t="n">
        <f aca="false">IF(AND(E10645="Priority",ISNUMBER('Cost model'!N637)),'Cost model'!N637,'Cost model'!M637)</f>
        <v>45</v>
      </c>
      <c r="K10645" s="14" t="n">
        <f aca="false">J10645-H10645</f>
        <v>-13.82</v>
      </c>
      <c r="L10645" s="14" t="n">
        <f aca="false">G10645-H10645</f>
        <v>-39.32</v>
      </c>
    </row>
    <row r="10646" customFormat="false" ht="15" hidden="false" customHeight="false" outlineLevel="0" collapsed="false">
      <c r="A10646" s="2" t="s">
        <v>174</v>
      </c>
      <c r="B10646" s="2" t="s">
        <v>174</v>
      </c>
      <c r="C10646" s="2" t="s">
        <v>48</v>
      </c>
      <c r="D10646" s="2" t="s">
        <v>12</v>
      </c>
      <c r="E10646" s="2" t="s">
        <v>83</v>
      </c>
      <c r="F10646" s="2" t="s">
        <v>977</v>
      </c>
      <c r="G10646" s="14" t="n">
        <v>19.5</v>
      </c>
      <c r="H10646" s="14" t="n">
        <v>78.96</v>
      </c>
      <c r="I10646" s="14" t="n">
        <v>19.5</v>
      </c>
      <c r="J10646" s="23" t="n">
        <f aca="false">IF(AND(E10646="Priority",ISNUMBER('Cost model'!N171)),'Cost model'!N171,'Cost model'!M171)</f>
        <v>55</v>
      </c>
      <c r="K10646" s="14" t="n">
        <f aca="false">J10646-H10646</f>
        <v>-23.96</v>
      </c>
      <c r="L10646" s="14" t="n">
        <f aca="false">G10646-H10646</f>
        <v>-59.46</v>
      </c>
    </row>
    <row r="10647" customFormat="false" ht="15" hidden="false" customHeight="false" outlineLevel="0" collapsed="false">
      <c r="A10647" s="2" t="s">
        <v>124</v>
      </c>
      <c r="B10647" s="2" t="s">
        <v>124</v>
      </c>
      <c r="C10647" s="2" t="s">
        <v>47</v>
      </c>
      <c r="D10647" s="2" t="s">
        <v>14</v>
      </c>
      <c r="E10647" s="2" t="s">
        <v>74</v>
      </c>
      <c r="F10647" s="2" t="s">
        <v>977</v>
      </c>
      <c r="G10647" s="14" t="n">
        <v>25</v>
      </c>
      <c r="H10647" s="14" t="n">
        <v>187.42</v>
      </c>
      <c r="I10647" s="14" t="n">
        <v>25</v>
      </c>
      <c r="J10647" s="23" t="n">
        <f aca="false">IF(AND(E10647="Priority",ISNUMBER('Cost model'!N326)),'Cost model'!N326,'Cost model'!M326)</f>
        <v>110</v>
      </c>
      <c r="K10647" s="14" t="n">
        <f aca="false">J10647-H10647</f>
        <v>-77.42</v>
      </c>
      <c r="L10647" s="14" t="n">
        <f aca="false">G10647-H10647</f>
        <v>-162.42</v>
      </c>
    </row>
    <row r="10648" customFormat="false" ht="15" hidden="false" customHeight="false" outlineLevel="0" collapsed="false">
      <c r="A10648" s="2" t="s">
        <v>174</v>
      </c>
      <c r="B10648" s="2" t="s">
        <v>124</v>
      </c>
      <c r="C10648" s="2" t="s">
        <v>48</v>
      </c>
      <c r="D10648" s="2" t="s">
        <v>10</v>
      </c>
      <c r="E10648" s="2" t="s">
        <v>74</v>
      </c>
      <c r="F10648" s="2" t="s">
        <v>976</v>
      </c>
      <c r="G10648" s="14" t="n">
        <v>12.5</v>
      </c>
      <c r="H10648" s="14" t="n">
        <v>14.05</v>
      </c>
      <c r="I10648" s="14" t="n">
        <v>12.5</v>
      </c>
      <c r="J10648" s="23" t="n">
        <f aca="false">IF(AND(E10648="Priority",ISNUMBER('Cost model'!N108)),'Cost model'!N108,'Cost model'!M108)</f>
        <v>15.5</v>
      </c>
      <c r="K10648" s="14" t="n">
        <f aca="false">J10648-H10648</f>
        <v>1.45</v>
      </c>
      <c r="L10648" s="14" t="n">
        <f aca="false">G10648-H10648</f>
        <v>-1.55</v>
      </c>
    </row>
    <row r="10649" customFormat="false" ht="15" hidden="false" customHeight="false" outlineLevel="0" collapsed="false">
      <c r="A10649" s="2" t="s">
        <v>221</v>
      </c>
      <c r="B10649" s="2" t="s">
        <v>221</v>
      </c>
      <c r="C10649" s="2" t="s">
        <v>49</v>
      </c>
      <c r="D10649" s="2" t="s">
        <v>13</v>
      </c>
      <c r="E10649" s="2" t="s">
        <v>74</v>
      </c>
      <c r="F10649" s="2" t="s">
        <v>977</v>
      </c>
      <c r="G10649" s="14" t="n">
        <v>50</v>
      </c>
      <c r="H10649" s="14" t="n">
        <v>281.92</v>
      </c>
      <c r="I10649" s="14" t="n">
        <v>50</v>
      </c>
      <c r="J10649" s="23" t="n">
        <f aca="false">IF(AND(E10649="Priority",ISNUMBER('Cost model'!N745)),'Cost model'!N745,'Cost model'!M745)</f>
        <v>130</v>
      </c>
      <c r="K10649" s="14" t="n">
        <f aca="false">J10649-H10649</f>
        <v>-151.92</v>
      </c>
      <c r="L10649" s="14" t="n">
        <f aca="false">G10649-H10649</f>
        <v>-231.92</v>
      </c>
    </row>
    <row r="10650" customFormat="false" ht="15" hidden="false" customHeight="false" outlineLevel="0" collapsed="false">
      <c r="A10650" s="2" t="s">
        <v>124</v>
      </c>
      <c r="B10650" s="2" t="s">
        <v>124</v>
      </c>
      <c r="C10650" s="2" t="s">
        <v>48</v>
      </c>
      <c r="D10650" s="2" t="s">
        <v>10</v>
      </c>
      <c r="E10650" s="2" t="s">
        <v>74</v>
      </c>
      <c r="F10650" s="2" t="s">
        <v>977</v>
      </c>
      <c r="G10650" s="14" t="n">
        <v>12.5</v>
      </c>
      <c r="H10650" s="14" t="n">
        <v>13.37</v>
      </c>
      <c r="I10650" s="14" t="n">
        <v>12.5</v>
      </c>
      <c r="J10650" s="23" t="n">
        <f aca="false">IF(AND(E10650="Priority",ISNUMBER('Cost model'!N318)),'Cost model'!N318,'Cost model'!M318)</f>
        <v>14.5</v>
      </c>
      <c r="K10650" s="14" t="n">
        <f aca="false">J10650-H10650</f>
        <v>1.13</v>
      </c>
      <c r="L10650" s="14" t="n">
        <f aca="false">G10650-H10650</f>
        <v>-0.869999999999999</v>
      </c>
    </row>
    <row r="10651" customFormat="false" ht="15" hidden="false" customHeight="false" outlineLevel="0" collapsed="false">
      <c r="A10651" s="2" t="s">
        <v>124</v>
      </c>
      <c r="B10651" s="2" t="s">
        <v>124</v>
      </c>
      <c r="C10651" s="2" t="s">
        <v>49</v>
      </c>
      <c r="D10651" s="2" t="s">
        <v>12</v>
      </c>
      <c r="E10651" s="2" t="s">
        <v>74</v>
      </c>
      <c r="F10651" s="2" t="s">
        <v>977</v>
      </c>
      <c r="G10651" s="14" t="n">
        <v>19.5</v>
      </c>
      <c r="H10651" s="14" t="n">
        <v>56.98</v>
      </c>
      <c r="I10651" s="14" t="n">
        <v>19.5</v>
      </c>
      <c r="J10651" s="23" t="n">
        <f aca="false">IF(AND(E10651="Priority",ISNUMBER('Cost model'!N322)),'Cost model'!N322,'Cost model'!M322)</f>
        <v>50</v>
      </c>
      <c r="K10651" s="14" t="n">
        <f aca="false">J10651-H10651</f>
        <v>-6.98</v>
      </c>
      <c r="L10651" s="14" t="n">
        <f aca="false">G10651-H10651</f>
        <v>-37.48</v>
      </c>
    </row>
    <row r="10652" customFormat="false" ht="15" hidden="false" customHeight="false" outlineLevel="0" collapsed="false">
      <c r="A10652" s="2" t="s">
        <v>174</v>
      </c>
      <c r="B10652" s="2" t="s">
        <v>142</v>
      </c>
      <c r="C10652" s="2" t="s">
        <v>49</v>
      </c>
      <c r="D10652" s="2" t="s">
        <v>10</v>
      </c>
      <c r="E10652" s="2" t="s">
        <v>74</v>
      </c>
      <c r="F10652" s="2" t="s">
        <v>976</v>
      </c>
      <c r="G10652" s="14" t="n">
        <v>17.5</v>
      </c>
      <c r="H10652" s="14" t="n">
        <v>18.62</v>
      </c>
      <c r="I10652" s="14" t="n">
        <v>17.5</v>
      </c>
      <c r="J10652" s="23" t="n">
        <f aca="false">IF(AND(E10652="Priority",ISNUMBER('Cost model'!N124)),'Cost model'!N124,'Cost model'!M124)</f>
        <v>21.5</v>
      </c>
      <c r="K10652" s="14" t="n">
        <f aca="false">J10652-H10652</f>
        <v>2.88</v>
      </c>
      <c r="L10652" s="14" t="n">
        <f aca="false">G10652-H10652</f>
        <v>-1.12</v>
      </c>
    </row>
    <row r="10653" customFormat="false" ht="15" hidden="false" customHeight="false" outlineLevel="0" collapsed="false">
      <c r="A10653" s="2" t="s">
        <v>158</v>
      </c>
      <c r="B10653" s="2" t="s">
        <v>221</v>
      </c>
      <c r="C10653" s="2" t="s">
        <v>47</v>
      </c>
      <c r="D10653" s="2" t="s">
        <v>12</v>
      </c>
      <c r="E10653" s="2" t="s">
        <v>74</v>
      </c>
      <c r="F10653" s="2" t="s">
        <v>976</v>
      </c>
      <c r="G10653" s="14" t="n">
        <v>9.5</v>
      </c>
      <c r="H10653" s="14" t="n">
        <v>52.29</v>
      </c>
      <c r="I10653" s="14" t="n">
        <v>24.5</v>
      </c>
      <c r="J10653" s="23" t="n">
        <f aca="false">IF(AND(E10653="Priority",ISNUMBER('Cost model'!N470)),'Cost model'!N470,'Cost model'!M470)</f>
        <v>45</v>
      </c>
      <c r="K10653" s="14" t="n">
        <f aca="false">J10653-H10653</f>
        <v>-7.29</v>
      </c>
      <c r="L10653" s="14" t="n">
        <f aca="false">G10653-H10653</f>
        <v>-42.79</v>
      </c>
    </row>
    <row r="10654" customFormat="false" ht="15" hidden="false" customHeight="false" outlineLevel="0" collapsed="false">
      <c r="A10654" s="2" t="s">
        <v>174</v>
      </c>
      <c r="B10654" s="2" t="s">
        <v>142</v>
      </c>
      <c r="C10654" s="2" t="s">
        <v>49</v>
      </c>
      <c r="D10654" s="2" t="s">
        <v>13</v>
      </c>
      <c r="E10654" s="2" t="s">
        <v>74</v>
      </c>
      <c r="F10654" s="2" t="s">
        <v>976</v>
      </c>
      <c r="G10654" s="14" t="n">
        <v>50</v>
      </c>
      <c r="H10654" s="14" t="n">
        <v>35.91</v>
      </c>
      <c r="I10654" s="14" t="n">
        <v>50</v>
      </c>
      <c r="J10654" s="23" t="n">
        <f aca="false">IF(AND(E10654="Priority",ISNUMBER('Cost model'!N130)),'Cost model'!N130,'Cost model'!M130)</f>
        <v>100</v>
      </c>
      <c r="K10654" s="14" t="n">
        <f aca="false">J10654-H10654</f>
        <v>64.09</v>
      </c>
      <c r="L10654" s="14" t="n">
        <f aca="false">G10654-H10654</f>
        <v>14.09</v>
      </c>
    </row>
    <row r="10655" customFormat="false" ht="15" hidden="false" customHeight="false" outlineLevel="0" collapsed="false">
      <c r="A10655" s="2" t="s">
        <v>205</v>
      </c>
      <c r="B10655" s="2" t="s">
        <v>158</v>
      </c>
      <c r="C10655" s="2" t="s">
        <v>48</v>
      </c>
      <c r="D10655" s="2" t="s">
        <v>12</v>
      </c>
      <c r="E10655" s="2" t="s">
        <v>74</v>
      </c>
      <c r="F10655" s="2" t="s">
        <v>976</v>
      </c>
      <c r="G10655" s="14" t="n">
        <v>19.5</v>
      </c>
      <c r="H10655" s="14" t="n">
        <v>85.94</v>
      </c>
      <c r="I10655" s="14"/>
      <c r="J10655" s="23" t="n">
        <f aca="false">IF(AND(E10655="Priority",ISNUMBER('Cost model'!N621)),'Cost model'!N621,'Cost model'!M621)</f>
        <v>60</v>
      </c>
      <c r="K10655" s="14" t="n">
        <f aca="false">J10655-H10655</f>
        <v>-25.94</v>
      </c>
      <c r="L10655" s="14" t="n">
        <f aca="false">G10655-H10655</f>
        <v>-66.44</v>
      </c>
    </row>
    <row r="10656" customFormat="false" ht="15" hidden="false" customHeight="false" outlineLevel="0" collapsed="false">
      <c r="A10656" s="2" t="s">
        <v>124</v>
      </c>
      <c r="B10656" s="2" t="s">
        <v>124</v>
      </c>
      <c r="C10656" s="2" t="s">
        <v>48</v>
      </c>
      <c r="D10656" s="2" t="s">
        <v>12</v>
      </c>
      <c r="E10656" s="2" t="s">
        <v>74</v>
      </c>
      <c r="F10656" s="2" t="s">
        <v>977</v>
      </c>
      <c r="G10656" s="14" t="n">
        <v>12.5</v>
      </c>
      <c r="H10656" s="14" t="n">
        <v>23.98</v>
      </c>
      <c r="I10656" s="14" t="n">
        <v>12.5</v>
      </c>
      <c r="J10656" s="23" t="n">
        <f aca="false">IF(AND(E10656="Priority",ISNUMBER('Cost model'!N321)),'Cost model'!N321,'Cost model'!M321)</f>
        <v>40</v>
      </c>
      <c r="K10656" s="14" t="n">
        <f aca="false">J10656-H10656</f>
        <v>16.02</v>
      </c>
      <c r="L10656" s="14" t="n">
        <f aca="false">G10656-H10656</f>
        <v>-11.48</v>
      </c>
    </row>
    <row r="10657" customFormat="false" ht="15" hidden="false" customHeight="false" outlineLevel="0" collapsed="false">
      <c r="A10657" s="2" t="s">
        <v>158</v>
      </c>
      <c r="B10657" s="2" t="s">
        <v>123</v>
      </c>
      <c r="C10657" s="2" t="s">
        <v>47</v>
      </c>
      <c r="D10657" s="2" t="s">
        <v>13</v>
      </c>
      <c r="E10657" s="2" t="s">
        <v>74</v>
      </c>
      <c r="F10657" s="2" t="s">
        <v>976</v>
      </c>
      <c r="G10657" s="14" t="n">
        <v>19</v>
      </c>
      <c r="H10657" s="14" t="n">
        <v>38.39</v>
      </c>
      <c r="I10657" s="14" t="n">
        <v>45</v>
      </c>
      <c r="J10657" s="23" t="n">
        <f aca="false">IF(AND(E10657="Priority",ISNUMBER('Cost model'!N518)),'Cost model'!N518,'Cost model'!M518)</f>
        <v>65</v>
      </c>
      <c r="K10657" s="14" t="n">
        <f aca="false">J10657-H10657</f>
        <v>26.61</v>
      </c>
      <c r="L10657" s="14" t="n">
        <f aca="false">G10657-H10657</f>
        <v>-19.39</v>
      </c>
    </row>
    <row r="10658" customFormat="false" ht="15" hidden="false" customHeight="false" outlineLevel="0" collapsed="false">
      <c r="A10658" s="2" t="s">
        <v>142</v>
      </c>
      <c r="B10658" s="2" t="s">
        <v>124</v>
      </c>
      <c r="C10658" s="2" t="s">
        <v>47</v>
      </c>
      <c r="D10658" s="2" t="s">
        <v>10</v>
      </c>
      <c r="E10658" s="2" t="s">
        <v>74</v>
      </c>
      <c r="F10658" s="2" t="s">
        <v>976</v>
      </c>
      <c r="G10658" s="14" t="n">
        <v>9.5</v>
      </c>
      <c r="H10658" s="14" t="n">
        <v>8.06</v>
      </c>
      <c r="I10658" s="14" t="n">
        <v>14.5</v>
      </c>
      <c r="J10658" s="23" t="n">
        <f aca="false">IF(AND(E10658="Priority",ISNUMBER('Cost model'!N662)),'Cost model'!N662,'Cost model'!M662)</f>
        <v>13.5</v>
      </c>
      <c r="K10658" s="14" t="n">
        <f aca="false">J10658-H10658</f>
        <v>5.44</v>
      </c>
      <c r="L10658" s="14" t="n">
        <f aca="false">G10658-H10658</f>
        <v>1.44</v>
      </c>
    </row>
    <row r="10659" customFormat="false" ht="15" hidden="false" customHeight="false" outlineLevel="0" collapsed="false">
      <c r="A10659" s="2" t="s">
        <v>124</v>
      </c>
      <c r="B10659" s="2" t="s">
        <v>124</v>
      </c>
      <c r="C10659" s="2" t="s">
        <v>47</v>
      </c>
      <c r="D10659" s="2" t="s">
        <v>10</v>
      </c>
      <c r="E10659" s="2" t="s">
        <v>74</v>
      </c>
      <c r="F10659" s="2" t="s">
        <v>977</v>
      </c>
      <c r="G10659" s="14" t="n">
        <v>9.5</v>
      </c>
      <c r="H10659" s="14" t="n">
        <v>6.82</v>
      </c>
      <c r="I10659" s="14" t="n">
        <v>9.5</v>
      </c>
      <c r="J10659" s="23" t="n">
        <f aca="false">IF(AND(E10659="Priority",ISNUMBER('Cost model'!N317)),'Cost model'!N317,'Cost model'!M317)</f>
        <v>10.5</v>
      </c>
      <c r="K10659" s="14" t="n">
        <f aca="false">J10659-H10659</f>
        <v>3.68</v>
      </c>
      <c r="L10659" s="14" t="n">
        <f aca="false">G10659-H10659</f>
        <v>2.68</v>
      </c>
    </row>
    <row r="10660" customFormat="false" ht="15" hidden="false" customHeight="false" outlineLevel="0" collapsed="false">
      <c r="A10660" s="2" t="s">
        <v>221</v>
      </c>
      <c r="B10660" s="2" t="s">
        <v>221</v>
      </c>
      <c r="C10660" s="2" t="s">
        <v>47</v>
      </c>
      <c r="D10660" s="2" t="s">
        <v>10</v>
      </c>
      <c r="E10660" s="2" t="s">
        <v>83</v>
      </c>
      <c r="F10660" s="2" t="s">
        <v>977</v>
      </c>
      <c r="G10660" s="14" t="n">
        <v>14.5</v>
      </c>
      <c r="H10660" s="14" t="n">
        <v>23.98</v>
      </c>
      <c r="I10660" s="14" t="n">
        <v>14.5</v>
      </c>
      <c r="J10660" s="23" t="n">
        <f aca="false">IF(AND(E10660="Priority",ISNUMBER('Cost model'!N737)),'Cost model'!N737,'Cost model'!M737)</f>
        <v>13.5</v>
      </c>
      <c r="K10660" s="14" t="n">
        <f aca="false">J10660-H10660</f>
        <v>-10.48</v>
      </c>
      <c r="L10660" s="14" t="n">
        <f aca="false">G10660-H10660</f>
        <v>-9.48</v>
      </c>
    </row>
    <row r="10661" customFormat="false" ht="15" hidden="false" customHeight="false" outlineLevel="0" collapsed="false">
      <c r="A10661" s="2" t="s">
        <v>124</v>
      </c>
      <c r="B10661" s="2" t="s">
        <v>124</v>
      </c>
      <c r="C10661" s="2" t="s">
        <v>48</v>
      </c>
      <c r="D10661" s="2" t="s">
        <v>10</v>
      </c>
      <c r="E10661" s="2" t="s">
        <v>74</v>
      </c>
      <c r="F10661" s="2" t="s">
        <v>977</v>
      </c>
      <c r="G10661" s="14" t="n">
        <v>12.5</v>
      </c>
      <c r="H10661" s="14" t="n">
        <v>33.59</v>
      </c>
      <c r="I10661" s="14" t="n">
        <v>12.5</v>
      </c>
      <c r="J10661" s="23" t="n">
        <f aca="false">IF(AND(E10661="Priority",ISNUMBER('Cost model'!N318)),'Cost model'!N318,'Cost model'!M318)</f>
        <v>14.5</v>
      </c>
      <c r="K10661" s="14" t="n">
        <f aca="false">J10661-H10661</f>
        <v>-19.09</v>
      </c>
      <c r="L10661" s="14" t="n">
        <f aca="false">G10661-H10661</f>
        <v>-21.09</v>
      </c>
    </row>
    <row r="10662" customFormat="false" ht="15" hidden="false" customHeight="false" outlineLevel="0" collapsed="false">
      <c r="A10662" s="2" t="s">
        <v>142</v>
      </c>
      <c r="B10662" s="2" t="s">
        <v>158</v>
      </c>
      <c r="C10662" s="2" t="s">
        <v>47</v>
      </c>
      <c r="D10662" s="2" t="s">
        <v>12</v>
      </c>
      <c r="E10662" s="2" t="s">
        <v>74</v>
      </c>
      <c r="F10662" s="2" t="s">
        <v>976</v>
      </c>
      <c r="G10662" s="14" t="n">
        <v>19.5</v>
      </c>
      <c r="H10662" s="14" t="n">
        <v>26.44</v>
      </c>
      <c r="I10662" s="14" t="n">
        <v>19.5</v>
      </c>
      <c r="J10662" s="23" t="n">
        <f aca="false">IF(AND(E10662="Priority",ISNUMBER('Cost model'!N650)),'Cost model'!N650,'Cost model'!M650)</f>
        <v>40</v>
      </c>
      <c r="K10662" s="14" t="n">
        <f aca="false">J10662-H10662</f>
        <v>13.56</v>
      </c>
      <c r="L10662" s="14" t="n">
        <f aca="false">G10662-H10662</f>
        <v>-6.94</v>
      </c>
    </row>
    <row r="10663" customFormat="false" ht="15" hidden="false" customHeight="false" outlineLevel="0" collapsed="false">
      <c r="A10663" s="2" t="s">
        <v>124</v>
      </c>
      <c r="B10663" s="2" t="s">
        <v>124</v>
      </c>
      <c r="C10663" s="2" t="s">
        <v>47</v>
      </c>
      <c r="D10663" s="2" t="s">
        <v>12</v>
      </c>
      <c r="E10663" s="2" t="s">
        <v>74</v>
      </c>
      <c r="F10663" s="2" t="s">
        <v>977</v>
      </c>
      <c r="G10663" s="14" t="n">
        <v>9.5</v>
      </c>
      <c r="H10663" s="14" t="n">
        <v>10.89</v>
      </c>
      <c r="I10663" s="14" t="n">
        <v>9.5</v>
      </c>
      <c r="J10663" s="23" t="n">
        <f aca="false">IF(AND(E10663="Priority",ISNUMBER('Cost model'!N320)),'Cost model'!N320,'Cost model'!M320)</f>
        <v>24.5</v>
      </c>
      <c r="K10663" s="14" t="n">
        <f aca="false">J10663-H10663</f>
        <v>13.61</v>
      </c>
      <c r="L10663" s="14" t="n">
        <f aca="false">G10663-H10663</f>
        <v>-1.39</v>
      </c>
    </row>
    <row r="10664" customFormat="false" ht="15" hidden="false" customHeight="false" outlineLevel="0" collapsed="false">
      <c r="A10664" s="2" t="s">
        <v>142</v>
      </c>
      <c r="B10664" s="2" t="s">
        <v>142</v>
      </c>
      <c r="C10664" s="2" t="s">
        <v>47</v>
      </c>
      <c r="D10664" s="2" t="s">
        <v>12</v>
      </c>
      <c r="E10664" s="2" t="s">
        <v>74</v>
      </c>
      <c r="F10664" s="2" t="s">
        <v>977</v>
      </c>
      <c r="G10664" s="14" t="n">
        <v>9.5</v>
      </c>
      <c r="H10664" s="14" t="n">
        <v>28.8</v>
      </c>
      <c r="I10664" s="14" t="n">
        <v>9.5</v>
      </c>
      <c r="J10664" s="23" t="n">
        <f aca="false">IF(AND(E10664="Priority",ISNUMBER('Cost model'!N635)),'Cost model'!N635,'Cost model'!M635)</f>
        <v>30.5</v>
      </c>
      <c r="K10664" s="14" t="n">
        <f aca="false">J10664-H10664</f>
        <v>1.7</v>
      </c>
      <c r="L10664" s="14" t="n">
        <f aca="false">G10664-H10664</f>
        <v>-19.3</v>
      </c>
    </row>
    <row r="10665" customFormat="false" ht="15" hidden="false" customHeight="false" outlineLevel="0" collapsed="false">
      <c r="A10665" s="2" t="s">
        <v>142</v>
      </c>
      <c r="B10665" s="2" t="s">
        <v>221</v>
      </c>
      <c r="C10665" s="2" t="s">
        <v>47</v>
      </c>
      <c r="D10665" s="2" t="s">
        <v>10</v>
      </c>
      <c r="E10665" s="2" t="s">
        <v>74</v>
      </c>
      <c r="F10665" s="2" t="s">
        <v>976</v>
      </c>
      <c r="G10665" s="14" t="n">
        <v>9.5</v>
      </c>
      <c r="H10665" s="14" t="n">
        <v>11.66</v>
      </c>
      <c r="I10665" s="14" t="n">
        <v>19.5</v>
      </c>
      <c r="J10665" s="23" t="n">
        <f aca="false">IF(AND(E10665="Priority",ISNUMBER('Cost model'!N677)),'Cost model'!N677,'Cost model'!M677)</f>
        <v>13.5</v>
      </c>
      <c r="K10665" s="14" t="n">
        <f aca="false">J10665-H10665</f>
        <v>1.84</v>
      </c>
      <c r="L10665" s="14" t="n">
        <f aca="false">G10665-H10665</f>
        <v>-2.16</v>
      </c>
    </row>
    <row r="10666" customFormat="false" ht="15" hidden="false" customHeight="false" outlineLevel="0" collapsed="false">
      <c r="A10666" s="2" t="s">
        <v>142</v>
      </c>
      <c r="B10666" s="2" t="s">
        <v>142</v>
      </c>
      <c r="C10666" s="2" t="s">
        <v>47</v>
      </c>
      <c r="D10666" s="2" t="s">
        <v>10</v>
      </c>
      <c r="E10666" s="2" t="s">
        <v>74</v>
      </c>
      <c r="F10666" s="2" t="s">
        <v>977</v>
      </c>
      <c r="G10666" s="14" t="n">
        <v>9.5</v>
      </c>
      <c r="H10666" s="14" t="n">
        <v>7.21</v>
      </c>
      <c r="I10666" s="14" t="n">
        <v>9.5</v>
      </c>
      <c r="J10666" s="23" t="n">
        <f aca="false">IF(AND(E10666="Priority",ISNUMBER('Cost model'!N632)),'Cost model'!N632,'Cost model'!M632)</f>
        <v>9.5</v>
      </c>
      <c r="K10666" s="14" t="n">
        <f aca="false">J10666-H10666</f>
        <v>2.29</v>
      </c>
      <c r="L10666" s="14" t="n">
        <f aca="false">G10666-H10666</f>
        <v>2.29</v>
      </c>
    </row>
    <row r="10667" customFormat="false" ht="15" hidden="false" customHeight="false" outlineLevel="0" collapsed="false">
      <c r="A10667" s="2" t="s">
        <v>205</v>
      </c>
      <c r="B10667" s="2" t="s">
        <v>142</v>
      </c>
      <c r="C10667" s="2" t="s">
        <v>48</v>
      </c>
      <c r="D10667" s="2" t="s">
        <v>12</v>
      </c>
      <c r="E10667" s="2" t="s">
        <v>83</v>
      </c>
      <c r="F10667" s="2" t="s">
        <v>976</v>
      </c>
      <c r="G10667" s="14" t="n">
        <v>24.5</v>
      </c>
      <c r="H10667" s="14" t="n">
        <v>50.12</v>
      </c>
      <c r="I10667" s="14" t="n">
        <v>24.5</v>
      </c>
      <c r="J10667" s="23" t="n">
        <f aca="false">IF(AND(E10667="Priority",ISNUMBER('Cost model'!N546)),'Cost model'!N546,'Cost model'!M546)</f>
        <v>80</v>
      </c>
      <c r="K10667" s="14" t="n">
        <f aca="false">J10667-H10667</f>
        <v>29.88</v>
      </c>
      <c r="L10667" s="14" t="n">
        <f aca="false">G10667-H10667</f>
        <v>-25.62</v>
      </c>
    </row>
    <row r="10668" customFormat="false" ht="15" hidden="false" customHeight="false" outlineLevel="0" collapsed="false">
      <c r="A10668" s="2" t="s">
        <v>342</v>
      </c>
      <c r="B10668" s="2" t="s">
        <v>124</v>
      </c>
      <c r="C10668" s="2" t="s">
        <v>49</v>
      </c>
      <c r="D10668" s="2" t="s">
        <v>10</v>
      </c>
      <c r="E10668" s="2" t="s">
        <v>74</v>
      </c>
      <c r="F10668" s="2" t="s">
        <v>976</v>
      </c>
      <c r="G10668" s="14" t="n">
        <v>34.5</v>
      </c>
      <c r="H10668" s="14" t="n">
        <v>28.11</v>
      </c>
      <c r="I10668" s="14" t="n">
        <v>34.5</v>
      </c>
      <c r="J10668" s="23" t="n">
        <f aca="false">IF(AND(E10668="Priority",ISNUMBER('Cost model'!N259)),'Cost model'!N259,'Cost model'!M259)</f>
        <v>26.5</v>
      </c>
      <c r="K10668" s="14" t="n">
        <f aca="false">J10668-H10668</f>
        <v>-1.61</v>
      </c>
      <c r="L10668" s="14" t="n">
        <f aca="false">G10668-H10668</f>
        <v>6.39</v>
      </c>
    </row>
    <row r="10669" customFormat="false" ht="15" hidden="false" customHeight="false" outlineLevel="0" collapsed="false">
      <c r="A10669" s="2" t="s">
        <v>174</v>
      </c>
      <c r="B10669" s="2" t="s">
        <v>142</v>
      </c>
      <c r="C10669" s="2" t="s">
        <v>47</v>
      </c>
      <c r="D10669" s="2" t="s">
        <v>12</v>
      </c>
      <c r="E10669" s="2" t="s">
        <v>74</v>
      </c>
      <c r="F10669" s="2" t="s">
        <v>976</v>
      </c>
      <c r="G10669" s="14" t="n">
        <v>9.5</v>
      </c>
      <c r="H10669" s="14" t="n">
        <v>21.93</v>
      </c>
      <c r="I10669" s="14" t="n">
        <v>9.5</v>
      </c>
      <c r="J10669" s="23" t="n">
        <f aca="false">IF(AND(E10669="Priority",ISNUMBER('Cost model'!N125)),'Cost model'!N125,'Cost model'!M125)</f>
        <v>40</v>
      </c>
      <c r="K10669" s="14" t="n">
        <f aca="false">J10669-H10669</f>
        <v>18.07</v>
      </c>
      <c r="L10669" s="14" t="n">
        <f aca="false">G10669-H10669</f>
        <v>-12.43</v>
      </c>
    </row>
    <row r="10670" customFormat="false" ht="15" hidden="false" customHeight="false" outlineLevel="0" collapsed="false">
      <c r="A10670" s="2" t="s">
        <v>221</v>
      </c>
      <c r="B10670" s="2" t="s">
        <v>221</v>
      </c>
      <c r="C10670" s="2" t="s">
        <v>49</v>
      </c>
      <c r="D10670" s="2" t="s">
        <v>12</v>
      </c>
      <c r="E10670" s="2" t="s">
        <v>74</v>
      </c>
      <c r="F10670" s="2" t="s">
        <v>977</v>
      </c>
      <c r="G10670" s="14" t="n">
        <v>19.5</v>
      </c>
      <c r="H10670" s="14" t="n">
        <v>18.4</v>
      </c>
      <c r="I10670" s="14" t="n">
        <v>19.5</v>
      </c>
      <c r="J10670" s="23" t="n">
        <f aca="false">IF(AND(E10670="Priority",ISNUMBER('Cost model'!N742)),'Cost model'!N742,'Cost model'!M742)</f>
        <v>60</v>
      </c>
      <c r="K10670" s="14" t="n">
        <f aca="false">J10670-H10670</f>
        <v>41.6</v>
      </c>
      <c r="L10670" s="14" t="n">
        <f aca="false">G10670-H10670</f>
        <v>1.1</v>
      </c>
    </row>
    <row r="10671" customFormat="false" ht="15" hidden="false" customHeight="false" outlineLevel="0" collapsed="false">
      <c r="A10671" s="2" t="s">
        <v>174</v>
      </c>
      <c r="B10671" s="2" t="s">
        <v>124</v>
      </c>
      <c r="C10671" s="2" t="s">
        <v>48</v>
      </c>
      <c r="D10671" s="2" t="s">
        <v>12</v>
      </c>
      <c r="E10671" s="2" t="s">
        <v>74</v>
      </c>
      <c r="F10671" s="2" t="s">
        <v>976</v>
      </c>
      <c r="G10671" s="14" t="n">
        <v>12.5</v>
      </c>
      <c r="H10671" s="14" t="n">
        <v>48.53</v>
      </c>
      <c r="I10671" s="14" t="n">
        <v>12.5</v>
      </c>
      <c r="J10671" s="23" t="n">
        <f aca="false">IF(AND(E10671="Priority",ISNUMBER('Cost model'!N111)),'Cost model'!N111,'Cost model'!M111)</f>
        <v>45</v>
      </c>
      <c r="K10671" s="14" t="n">
        <f aca="false">J10671-H10671</f>
        <v>-3.53</v>
      </c>
      <c r="L10671" s="14" t="n">
        <f aca="false">G10671-H10671</f>
        <v>-36.03</v>
      </c>
    </row>
    <row r="10672" customFormat="false" ht="15" hidden="false" customHeight="false" outlineLevel="0" collapsed="false">
      <c r="A10672" s="2" t="s">
        <v>174</v>
      </c>
      <c r="B10672" s="2" t="s">
        <v>174</v>
      </c>
      <c r="C10672" s="2" t="s">
        <v>48</v>
      </c>
      <c r="D10672" s="2" t="s">
        <v>12</v>
      </c>
      <c r="E10672" s="2" t="s">
        <v>74</v>
      </c>
      <c r="F10672" s="2" t="s">
        <v>977</v>
      </c>
      <c r="G10672" s="14" t="n">
        <v>12.5</v>
      </c>
      <c r="H10672" s="14" t="n">
        <v>46.05</v>
      </c>
      <c r="I10672" s="14" t="n">
        <v>12.5</v>
      </c>
      <c r="J10672" s="23" t="n">
        <f aca="false">IF(AND(E10672="Priority",ISNUMBER('Cost model'!N171)),'Cost model'!N171,'Cost model'!M171)</f>
        <v>40</v>
      </c>
      <c r="K10672" s="14" t="n">
        <f aca="false">J10672-H10672</f>
        <v>-6.05</v>
      </c>
      <c r="L10672" s="14" t="n">
        <f aca="false">G10672-H10672</f>
        <v>-33.55</v>
      </c>
    </row>
    <row r="10673" customFormat="false" ht="15" hidden="false" customHeight="false" outlineLevel="0" collapsed="false">
      <c r="A10673" s="2" t="s">
        <v>124</v>
      </c>
      <c r="B10673" s="2" t="s">
        <v>124</v>
      </c>
      <c r="C10673" s="2" t="s">
        <v>47</v>
      </c>
      <c r="D10673" s="2" t="s">
        <v>14</v>
      </c>
      <c r="E10673" s="2" t="s">
        <v>74</v>
      </c>
      <c r="F10673" s="2" t="s">
        <v>977</v>
      </c>
      <c r="G10673" s="14" t="n">
        <v>25</v>
      </c>
      <c r="H10673" s="14" t="n">
        <v>125.62</v>
      </c>
      <c r="I10673" s="14" t="n">
        <v>25</v>
      </c>
      <c r="J10673" s="23" t="n">
        <f aca="false">IF(AND(E10673="Priority",ISNUMBER('Cost model'!N326)),'Cost model'!N326,'Cost model'!M326)</f>
        <v>110</v>
      </c>
      <c r="K10673" s="14" t="n">
        <f aca="false">J10673-H10673</f>
        <v>-15.62</v>
      </c>
      <c r="L10673" s="14" t="n">
        <f aca="false">G10673-H10673</f>
        <v>-100.62</v>
      </c>
    </row>
    <row r="10674" customFormat="false" ht="15" hidden="false" customHeight="false" outlineLevel="0" collapsed="false">
      <c r="A10674" s="2" t="s">
        <v>221</v>
      </c>
      <c r="B10674" s="2" t="s">
        <v>142</v>
      </c>
      <c r="C10674" s="2" t="s">
        <v>49</v>
      </c>
      <c r="D10674" s="2" t="s">
        <v>10</v>
      </c>
      <c r="E10674" s="2" t="s">
        <v>74</v>
      </c>
      <c r="F10674" s="2" t="s">
        <v>976</v>
      </c>
      <c r="G10674" s="14" t="n">
        <v>17.5</v>
      </c>
      <c r="H10674" s="14" t="n">
        <v>11.13</v>
      </c>
      <c r="I10674" s="14" t="n">
        <v>19.5</v>
      </c>
      <c r="J10674" s="23" t="n">
        <f aca="false">IF(AND(E10674="Priority",ISNUMBER('Cost model'!N769)),'Cost model'!N769,'Cost model'!M769)</f>
        <v>24.5</v>
      </c>
      <c r="K10674" s="14" t="n">
        <f aca="false">J10674-H10674</f>
        <v>13.37</v>
      </c>
      <c r="L10674" s="14" t="n">
        <f aca="false">G10674-H10674</f>
        <v>6.37</v>
      </c>
    </row>
    <row r="10675" customFormat="false" ht="15" hidden="false" customHeight="false" outlineLevel="0" collapsed="false">
      <c r="A10675" s="2" t="s">
        <v>205</v>
      </c>
      <c r="B10675" s="2" t="s">
        <v>205</v>
      </c>
      <c r="C10675" s="2" t="s">
        <v>48</v>
      </c>
      <c r="D10675" s="2" t="s">
        <v>10</v>
      </c>
      <c r="E10675" s="2" t="s">
        <v>74</v>
      </c>
      <c r="F10675" s="2" t="s">
        <v>977</v>
      </c>
      <c r="G10675" s="14" t="n">
        <v>19.5</v>
      </c>
      <c r="H10675" s="14" t="n">
        <v>11.58</v>
      </c>
      <c r="I10675" s="14" t="n">
        <v>12.5</v>
      </c>
      <c r="J10675" s="23" t="n">
        <f aca="false">IF(AND(E10675="Priority",ISNUMBER('Cost model'!N528)),'Cost model'!N528,'Cost model'!M528)</f>
        <v>13.5</v>
      </c>
      <c r="K10675" s="14" t="n">
        <f aca="false">J10675-H10675</f>
        <v>1.92</v>
      </c>
      <c r="L10675" s="14" t="n">
        <f aca="false">G10675-H10675</f>
        <v>7.92</v>
      </c>
    </row>
    <row r="10676" customFormat="false" ht="15" hidden="false" customHeight="false" outlineLevel="0" collapsed="false">
      <c r="A10676" s="2" t="s">
        <v>158</v>
      </c>
      <c r="B10676" s="2" t="s">
        <v>158</v>
      </c>
      <c r="C10676" s="2" t="s">
        <v>47</v>
      </c>
      <c r="D10676" s="2" t="s">
        <v>12</v>
      </c>
      <c r="E10676" s="2" t="s">
        <v>83</v>
      </c>
      <c r="F10676" s="2" t="s">
        <v>977</v>
      </c>
      <c r="G10676" s="14" t="n">
        <v>19.5</v>
      </c>
      <c r="H10676" s="14" t="n">
        <v>15.21</v>
      </c>
      <c r="I10676" s="14" t="n">
        <v>19.5</v>
      </c>
      <c r="J10676" s="23" t="n">
        <f aca="false">IF(AND(E10676="Priority",ISNUMBER('Cost model'!N425)),'Cost model'!N425,'Cost model'!M425)</f>
        <v>19.5</v>
      </c>
      <c r="K10676" s="14" t="n">
        <f aca="false">J10676-H10676</f>
        <v>4.29</v>
      </c>
      <c r="L10676" s="14" t="n">
        <f aca="false">G10676-H10676</f>
        <v>4.29</v>
      </c>
    </row>
    <row r="10677" customFormat="false" ht="15" hidden="false" customHeight="false" outlineLevel="0" collapsed="false">
      <c r="A10677" s="2" t="s">
        <v>221</v>
      </c>
      <c r="B10677" s="2" t="s">
        <v>221</v>
      </c>
      <c r="C10677" s="2" t="s">
        <v>47</v>
      </c>
      <c r="D10677" s="2" t="s">
        <v>12</v>
      </c>
      <c r="E10677" s="2" t="s">
        <v>74</v>
      </c>
      <c r="F10677" s="2" t="s">
        <v>977</v>
      </c>
      <c r="G10677" s="14" t="n">
        <v>9.5</v>
      </c>
      <c r="H10677" s="14" t="n">
        <v>10.32</v>
      </c>
      <c r="I10677" s="14" t="n">
        <v>9.5</v>
      </c>
      <c r="J10677" s="23" t="n">
        <f aca="false">IF(AND(E10677="Priority",ISNUMBER('Cost model'!N740)),'Cost model'!N740,'Cost model'!M740)</f>
        <v>22.5</v>
      </c>
      <c r="K10677" s="14" t="n">
        <f aca="false">J10677-H10677</f>
        <v>12.18</v>
      </c>
      <c r="L10677" s="14" t="n">
        <f aca="false">G10677-H10677</f>
        <v>-0.82</v>
      </c>
    </row>
    <row r="10678" customFormat="false" ht="15" hidden="false" customHeight="false" outlineLevel="0" collapsed="false">
      <c r="A10678" s="2" t="s">
        <v>124</v>
      </c>
      <c r="B10678" s="2" t="s">
        <v>158</v>
      </c>
      <c r="C10678" s="2" t="s">
        <v>47</v>
      </c>
      <c r="D10678" s="2" t="s">
        <v>10</v>
      </c>
      <c r="E10678" s="2" t="s">
        <v>74</v>
      </c>
      <c r="F10678" s="2" t="s">
        <v>976</v>
      </c>
      <c r="G10678" s="14" t="n">
        <v>9.5</v>
      </c>
      <c r="H10678" s="14" t="n">
        <v>11.64</v>
      </c>
      <c r="I10678" s="14" t="n">
        <v>14.5</v>
      </c>
      <c r="J10678" s="23" t="n">
        <f aca="false">IF(AND(E10678="Priority",ISNUMBER('Cost model'!N347)),'Cost model'!N347,'Cost model'!M347)</f>
        <v>13.5</v>
      </c>
      <c r="K10678" s="14" t="n">
        <f aca="false">J10678-H10678</f>
        <v>1.86</v>
      </c>
      <c r="L10678" s="14" t="n">
        <f aca="false">G10678-H10678</f>
        <v>-2.14</v>
      </c>
    </row>
    <row r="10679" customFormat="false" ht="15" hidden="false" customHeight="false" outlineLevel="0" collapsed="false">
      <c r="A10679" s="2" t="s">
        <v>158</v>
      </c>
      <c r="B10679" s="2" t="s">
        <v>158</v>
      </c>
      <c r="C10679" s="2" t="s">
        <v>47</v>
      </c>
      <c r="D10679" s="2" t="s">
        <v>12</v>
      </c>
      <c r="E10679" s="2" t="s">
        <v>83</v>
      </c>
      <c r="F10679" s="2" t="s">
        <v>977</v>
      </c>
      <c r="G10679" s="14" t="n">
        <v>19.5</v>
      </c>
      <c r="H10679" s="14" t="n">
        <v>13.93</v>
      </c>
      <c r="I10679" s="14" t="n">
        <v>19.5</v>
      </c>
      <c r="J10679" s="23" t="n">
        <f aca="false">IF(AND(E10679="Priority",ISNUMBER('Cost model'!N425)),'Cost model'!N425,'Cost model'!M425)</f>
        <v>19.5</v>
      </c>
      <c r="K10679" s="14" t="n">
        <f aca="false">J10679-H10679</f>
        <v>5.57</v>
      </c>
      <c r="L10679" s="14" t="n">
        <f aca="false">G10679-H10679</f>
        <v>5.57</v>
      </c>
    </row>
    <row r="10680" customFormat="false" ht="15" hidden="false" customHeight="false" outlineLevel="0" collapsed="false">
      <c r="A10680" s="2" t="s">
        <v>142</v>
      </c>
      <c r="B10680" s="2" t="s">
        <v>142</v>
      </c>
      <c r="C10680" s="2" t="s">
        <v>48</v>
      </c>
      <c r="D10680" s="2" t="s">
        <v>15</v>
      </c>
      <c r="E10680" s="2" t="s">
        <v>83</v>
      </c>
      <c r="F10680" s="2" t="s">
        <v>977</v>
      </c>
      <c r="G10680" s="14" t="n">
        <v>125</v>
      </c>
      <c r="H10680" s="14" t="n">
        <v>118.98</v>
      </c>
      <c r="I10680" s="14" t="n">
        <v>125</v>
      </c>
      <c r="J10680" s="23" t="n">
        <f aca="false">IF(AND(E10680="Priority",ISNUMBER('Cost model'!N645)),'Cost model'!N645,'Cost model'!M645)</f>
        <v>165</v>
      </c>
      <c r="K10680" s="14" t="n">
        <f aca="false">J10680-H10680</f>
        <v>46.02</v>
      </c>
      <c r="L10680" s="14" t="n">
        <f aca="false">G10680-H10680</f>
        <v>6.02</v>
      </c>
    </row>
    <row r="10681" customFormat="false" ht="15" hidden="false" customHeight="false" outlineLevel="0" collapsed="false">
      <c r="A10681" s="2" t="s">
        <v>124</v>
      </c>
      <c r="B10681" s="2" t="s">
        <v>158</v>
      </c>
      <c r="C10681" s="2" t="s">
        <v>49</v>
      </c>
      <c r="D10681" s="2" t="s">
        <v>10</v>
      </c>
      <c r="E10681" s="2" t="s">
        <v>74</v>
      </c>
      <c r="F10681" s="2" t="s">
        <v>976</v>
      </c>
      <c r="G10681" s="14" t="n">
        <v>24.5</v>
      </c>
      <c r="H10681" s="14" t="n">
        <v>23.98</v>
      </c>
      <c r="I10681" s="14" t="n">
        <v>17.5</v>
      </c>
      <c r="J10681" s="23" t="n">
        <f aca="false">IF(AND(E10681="Priority",ISNUMBER('Cost model'!N349)),'Cost model'!N349,'Cost model'!M349)</f>
        <v>20.5</v>
      </c>
      <c r="K10681" s="14" t="n">
        <f aca="false">J10681-H10681</f>
        <v>-3.48</v>
      </c>
      <c r="L10681" s="14" t="n">
        <f aca="false">G10681-H10681</f>
        <v>0.52</v>
      </c>
    </row>
    <row r="10682" customFormat="false" ht="15" hidden="false" customHeight="false" outlineLevel="0" collapsed="false">
      <c r="A10682" s="2" t="s">
        <v>124</v>
      </c>
      <c r="B10682" s="2" t="s">
        <v>124</v>
      </c>
      <c r="C10682" s="2" t="s">
        <v>49</v>
      </c>
      <c r="D10682" s="2" t="s">
        <v>12</v>
      </c>
      <c r="E10682" s="2" t="s">
        <v>74</v>
      </c>
      <c r="F10682" s="2" t="s">
        <v>977</v>
      </c>
      <c r="G10682" s="14" t="n">
        <v>19.5</v>
      </c>
      <c r="H10682" s="14" t="n">
        <v>17.67</v>
      </c>
      <c r="I10682" s="14" t="n">
        <v>19.5</v>
      </c>
      <c r="J10682" s="23" t="n">
        <f aca="false">IF(AND(E10682="Priority",ISNUMBER('Cost model'!N322)),'Cost model'!N322,'Cost model'!M322)</f>
        <v>50</v>
      </c>
      <c r="K10682" s="14" t="n">
        <f aca="false">J10682-H10682</f>
        <v>32.33</v>
      </c>
      <c r="L10682" s="14" t="n">
        <f aca="false">G10682-H10682</f>
        <v>1.83</v>
      </c>
    </row>
    <row r="10683" customFormat="false" ht="15" hidden="false" customHeight="false" outlineLevel="0" collapsed="false">
      <c r="A10683" s="2" t="s">
        <v>142</v>
      </c>
      <c r="B10683" s="2" t="s">
        <v>158</v>
      </c>
      <c r="C10683" s="2" t="s">
        <v>49</v>
      </c>
      <c r="D10683" s="2" t="s">
        <v>12</v>
      </c>
      <c r="E10683" s="2" t="s">
        <v>74</v>
      </c>
      <c r="F10683" s="2" t="s">
        <v>976</v>
      </c>
      <c r="G10683" s="14" t="n">
        <v>19.5</v>
      </c>
      <c r="H10683" s="14" t="n">
        <v>93.45</v>
      </c>
      <c r="I10683" s="14" t="n">
        <v>19.5</v>
      </c>
      <c r="J10683" s="23" t="n">
        <f aca="false">IF(AND(E10683="Priority",ISNUMBER('Cost model'!N652)),'Cost model'!N652,'Cost model'!M652)</f>
        <v>55</v>
      </c>
      <c r="K10683" s="14" t="n">
        <f aca="false">J10683-H10683</f>
        <v>-38.45</v>
      </c>
      <c r="L10683" s="14" t="n">
        <f aca="false">G10683-H10683</f>
        <v>-73.95</v>
      </c>
    </row>
    <row r="10684" customFormat="false" ht="15" hidden="false" customHeight="false" outlineLevel="0" collapsed="false">
      <c r="A10684" s="2" t="s">
        <v>124</v>
      </c>
      <c r="B10684" s="2" t="s">
        <v>124</v>
      </c>
      <c r="C10684" s="2" t="s">
        <v>48</v>
      </c>
      <c r="D10684" s="2" t="s">
        <v>10</v>
      </c>
      <c r="E10684" s="2" t="s">
        <v>74</v>
      </c>
      <c r="F10684" s="2" t="s">
        <v>977</v>
      </c>
      <c r="G10684" s="14" t="n">
        <v>12.5</v>
      </c>
      <c r="H10684" s="14" t="n">
        <v>10.78</v>
      </c>
      <c r="I10684" s="14" t="n">
        <v>12.5</v>
      </c>
      <c r="J10684" s="23" t="n">
        <f aca="false">IF(AND(E10684="Priority",ISNUMBER('Cost model'!N318)),'Cost model'!N318,'Cost model'!M318)</f>
        <v>14.5</v>
      </c>
      <c r="K10684" s="14" t="n">
        <f aca="false">J10684-H10684</f>
        <v>3.72</v>
      </c>
      <c r="L10684" s="14" t="n">
        <f aca="false">G10684-H10684</f>
        <v>1.72</v>
      </c>
    </row>
    <row r="10685" customFormat="false" ht="15" hidden="false" customHeight="false" outlineLevel="0" collapsed="false">
      <c r="A10685" s="2" t="s">
        <v>124</v>
      </c>
      <c r="B10685" s="2" t="s">
        <v>124</v>
      </c>
      <c r="C10685" s="2" t="s">
        <v>49</v>
      </c>
      <c r="D10685" s="2" t="s">
        <v>14</v>
      </c>
      <c r="E10685" s="2" t="s">
        <v>74</v>
      </c>
      <c r="F10685" s="2" t="s">
        <v>977</v>
      </c>
      <c r="G10685" s="14" t="n">
        <v>85</v>
      </c>
      <c r="H10685" s="14" t="n">
        <v>163.75</v>
      </c>
      <c r="I10685" s="14" t="n">
        <v>85</v>
      </c>
      <c r="J10685" s="23" t="n">
        <f aca="false">IF(AND(E10685="Priority",ISNUMBER('Cost model'!N328)),'Cost model'!N328,'Cost model'!M328)</f>
        <v>175</v>
      </c>
      <c r="K10685" s="14" t="n">
        <f aca="false">J10685-H10685</f>
        <v>11.25</v>
      </c>
      <c r="L10685" s="14" t="n">
        <f aca="false">G10685-H10685</f>
        <v>-78.75</v>
      </c>
    </row>
    <row r="10686" customFormat="false" ht="15" hidden="false" customHeight="false" outlineLevel="0" collapsed="false">
      <c r="A10686" s="2" t="s">
        <v>221</v>
      </c>
      <c r="B10686" s="2" t="s">
        <v>221</v>
      </c>
      <c r="C10686" s="2" t="s">
        <v>47</v>
      </c>
      <c r="D10686" s="2" t="s">
        <v>13</v>
      </c>
      <c r="E10686" s="2" t="s">
        <v>83</v>
      </c>
      <c r="F10686" s="2" t="s">
        <v>977</v>
      </c>
      <c r="G10686" s="14" t="n">
        <v>45</v>
      </c>
      <c r="H10686" s="14" t="n">
        <v>21.37</v>
      </c>
      <c r="I10686" s="14" t="n">
        <v>45</v>
      </c>
      <c r="J10686" s="23" t="n">
        <f aca="false">IF(AND(E10686="Priority",ISNUMBER('Cost model'!N743)),'Cost model'!N743,'Cost model'!M743)</f>
        <v>65</v>
      </c>
      <c r="K10686" s="14" t="n">
        <f aca="false">J10686-H10686</f>
        <v>43.63</v>
      </c>
      <c r="L10686" s="14" t="n">
        <f aca="false">G10686-H10686</f>
        <v>23.63</v>
      </c>
    </row>
    <row r="10687" customFormat="false" ht="15" hidden="false" customHeight="false" outlineLevel="0" collapsed="false">
      <c r="A10687" s="2" t="s">
        <v>174</v>
      </c>
      <c r="B10687" s="2" t="s">
        <v>142</v>
      </c>
      <c r="C10687" s="2" t="s">
        <v>47</v>
      </c>
      <c r="D10687" s="2" t="s">
        <v>10</v>
      </c>
      <c r="E10687" s="2" t="s">
        <v>74</v>
      </c>
      <c r="F10687" s="2" t="s">
        <v>976</v>
      </c>
      <c r="G10687" s="14" t="n">
        <v>9.5</v>
      </c>
      <c r="H10687" s="14" t="n">
        <v>8.04</v>
      </c>
      <c r="I10687" s="14" t="n">
        <v>9.5</v>
      </c>
      <c r="J10687" s="23" t="n">
        <f aca="false">IF(AND(E10687="Priority",ISNUMBER('Cost model'!N122)),'Cost model'!N122,'Cost model'!M122)</f>
        <v>13.5</v>
      </c>
      <c r="K10687" s="14" t="n">
        <f aca="false">J10687-H10687</f>
        <v>5.46</v>
      </c>
      <c r="L10687" s="14" t="n">
        <f aca="false">G10687-H10687</f>
        <v>1.46</v>
      </c>
    </row>
    <row r="10688" customFormat="false" ht="15" hidden="false" customHeight="false" outlineLevel="0" collapsed="false">
      <c r="A10688" s="2" t="s">
        <v>124</v>
      </c>
      <c r="B10688" s="2" t="s">
        <v>123</v>
      </c>
      <c r="C10688" s="2" t="s">
        <v>49</v>
      </c>
      <c r="D10688" s="2" t="s">
        <v>10</v>
      </c>
      <c r="E10688" s="2" t="s">
        <v>74</v>
      </c>
      <c r="F10688" s="2" t="s">
        <v>976</v>
      </c>
      <c r="G10688" s="14" t="n">
        <v>17.5</v>
      </c>
      <c r="H10688" s="14" t="n">
        <v>18.37</v>
      </c>
      <c r="I10688" s="14" t="n">
        <v>19.5</v>
      </c>
      <c r="J10688" s="23" t="n">
        <f aca="false">IF(AND(E10688="Priority",ISNUMBER('Cost model'!N394)),'Cost model'!N394,'Cost model'!M394)</f>
        <v>20.5</v>
      </c>
      <c r="K10688" s="14" t="n">
        <f aca="false">J10688-H10688</f>
        <v>2.13</v>
      </c>
      <c r="L10688" s="14" t="n">
        <f aca="false">G10688-H10688</f>
        <v>-0.870000000000001</v>
      </c>
    </row>
    <row r="10689" customFormat="false" ht="15" hidden="false" customHeight="false" outlineLevel="0" collapsed="false">
      <c r="A10689" s="2" t="s">
        <v>142</v>
      </c>
      <c r="B10689" s="2" t="s">
        <v>142</v>
      </c>
      <c r="C10689" s="2" t="s">
        <v>47</v>
      </c>
      <c r="D10689" s="2" t="s">
        <v>10</v>
      </c>
      <c r="E10689" s="2" t="s">
        <v>83</v>
      </c>
      <c r="F10689" s="2" t="s">
        <v>977</v>
      </c>
      <c r="G10689" s="14" t="n">
        <v>14.5</v>
      </c>
      <c r="H10689" s="14" t="n">
        <v>7.21</v>
      </c>
      <c r="I10689" s="14" t="n">
        <v>14.5</v>
      </c>
      <c r="J10689" s="23" t="n">
        <f aca="false">IF(AND(E10689="Priority",ISNUMBER('Cost model'!N632)),'Cost model'!N632,'Cost model'!M632)</f>
        <v>14.5</v>
      </c>
      <c r="K10689" s="14" t="n">
        <f aca="false">J10689-H10689</f>
        <v>7.29</v>
      </c>
      <c r="L10689" s="14" t="n">
        <f aca="false">G10689-H10689</f>
        <v>7.29</v>
      </c>
    </row>
    <row r="10690" customFormat="false" ht="15" hidden="false" customHeight="false" outlineLevel="0" collapsed="false">
      <c r="A10690" s="2" t="s">
        <v>124</v>
      </c>
      <c r="B10690" s="2" t="s">
        <v>124</v>
      </c>
      <c r="C10690" s="2" t="s">
        <v>49</v>
      </c>
      <c r="D10690" s="2" t="s">
        <v>10</v>
      </c>
      <c r="E10690" s="2" t="s">
        <v>74</v>
      </c>
      <c r="F10690" s="2" t="s">
        <v>977</v>
      </c>
      <c r="G10690" s="14" t="n">
        <v>9.5</v>
      </c>
      <c r="H10690" s="14" t="n">
        <v>10.78</v>
      </c>
      <c r="I10690" s="14" t="n">
        <v>17.5</v>
      </c>
      <c r="J10690" s="23" t="n">
        <f aca="false">IF(AND(E10690="Priority",ISNUMBER('Cost model'!N319)),'Cost model'!N319,'Cost model'!M319)</f>
        <v>16.5</v>
      </c>
      <c r="K10690" s="14" t="n">
        <f aca="false">J10690-H10690</f>
        <v>5.72</v>
      </c>
      <c r="L10690" s="14" t="n">
        <f aca="false">G10690-H10690</f>
        <v>-1.28</v>
      </c>
    </row>
    <row r="10691" customFormat="false" ht="15" hidden="false" customHeight="false" outlineLevel="0" collapsed="false">
      <c r="A10691" s="2" t="s">
        <v>174</v>
      </c>
      <c r="B10691" s="2" t="s">
        <v>124</v>
      </c>
      <c r="C10691" s="2" t="s">
        <v>48</v>
      </c>
      <c r="D10691" s="2" t="s">
        <v>12</v>
      </c>
      <c r="E10691" s="2" t="s">
        <v>74</v>
      </c>
      <c r="F10691" s="2" t="s">
        <v>976</v>
      </c>
      <c r="G10691" s="14" t="n">
        <v>12.5</v>
      </c>
      <c r="H10691" s="14" t="n">
        <v>55.39</v>
      </c>
      <c r="I10691" s="14" t="n">
        <v>12.5</v>
      </c>
      <c r="J10691" s="23" t="n">
        <f aca="false">IF(AND(E10691="Priority",ISNUMBER('Cost model'!N111)),'Cost model'!N111,'Cost model'!M111)</f>
        <v>45</v>
      </c>
      <c r="K10691" s="14" t="n">
        <f aca="false">J10691-H10691</f>
        <v>-10.39</v>
      </c>
      <c r="L10691" s="14" t="n">
        <f aca="false">G10691-H10691</f>
        <v>-42.89</v>
      </c>
    </row>
    <row r="10692" customFormat="false" ht="15" hidden="false" customHeight="false" outlineLevel="0" collapsed="false">
      <c r="A10692" s="2" t="s">
        <v>142</v>
      </c>
      <c r="B10692" s="2" t="s">
        <v>124</v>
      </c>
      <c r="C10692" s="2" t="s">
        <v>48</v>
      </c>
      <c r="D10692" s="2" t="s">
        <v>10</v>
      </c>
      <c r="E10692" s="2" t="s">
        <v>74</v>
      </c>
      <c r="F10692" s="2" t="s">
        <v>976</v>
      </c>
      <c r="G10692" s="14" t="n">
        <v>17.5</v>
      </c>
      <c r="H10692" s="14" t="n">
        <v>21.19</v>
      </c>
      <c r="I10692" s="14" t="n">
        <v>14.5</v>
      </c>
      <c r="J10692" s="23" t="n">
        <f aca="false">IF(AND(E10692="Priority",ISNUMBER('Cost model'!N663)),'Cost model'!N663,'Cost model'!M663)</f>
        <v>18.5</v>
      </c>
      <c r="K10692" s="14" t="n">
        <f aca="false">J10692-H10692</f>
        <v>-2.69</v>
      </c>
      <c r="L10692" s="14" t="n">
        <f aca="false">G10692-H10692</f>
        <v>-3.69</v>
      </c>
    </row>
    <row r="10693" customFormat="false" ht="15" hidden="false" customHeight="false" outlineLevel="0" collapsed="false">
      <c r="A10693" s="2" t="s">
        <v>142</v>
      </c>
      <c r="B10693" s="2" t="s">
        <v>142</v>
      </c>
      <c r="C10693" s="2" t="s">
        <v>48</v>
      </c>
      <c r="D10693" s="2" t="s">
        <v>12</v>
      </c>
      <c r="E10693" s="2" t="s">
        <v>74</v>
      </c>
      <c r="F10693" s="2" t="s">
        <v>977</v>
      </c>
      <c r="G10693" s="14" t="n">
        <v>12.5</v>
      </c>
      <c r="H10693" s="14" t="n">
        <v>34.63</v>
      </c>
      <c r="I10693" s="14" t="n">
        <v>12.5</v>
      </c>
      <c r="J10693" s="23" t="n">
        <f aca="false">IF(AND(E10693="Priority",ISNUMBER('Cost model'!N636)),'Cost model'!N636,'Cost model'!M636)</f>
        <v>40</v>
      </c>
      <c r="K10693" s="14" t="n">
        <f aca="false">J10693-H10693</f>
        <v>5.37</v>
      </c>
      <c r="L10693" s="14" t="n">
        <f aca="false">G10693-H10693</f>
        <v>-22.13</v>
      </c>
    </row>
    <row r="10694" customFormat="false" ht="15" hidden="false" customHeight="false" outlineLevel="0" collapsed="false">
      <c r="A10694" s="2" t="s">
        <v>174</v>
      </c>
      <c r="B10694" s="2" t="s">
        <v>124</v>
      </c>
      <c r="C10694" s="2" t="s">
        <v>47</v>
      </c>
      <c r="D10694" s="2" t="s">
        <v>12</v>
      </c>
      <c r="E10694" s="2" t="s">
        <v>74</v>
      </c>
      <c r="F10694" s="2" t="s">
        <v>976</v>
      </c>
      <c r="G10694" s="14" t="n">
        <v>9.5</v>
      </c>
      <c r="H10694" s="14" t="n">
        <v>43.15</v>
      </c>
      <c r="I10694" s="14" t="n">
        <v>9.5</v>
      </c>
      <c r="J10694" s="23" t="n">
        <f aca="false">IF(AND(E10694="Priority",ISNUMBER('Cost model'!N110)),'Cost model'!N110,'Cost model'!M110)</f>
        <v>40</v>
      </c>
      <c r="K10694" s="14" t="n">
        <f aca="false">J10694-H10694</f>
        <v>-3.15</v>
      </c>
      <c r="L10694" s="14" t="n">
        <f aca="false">G10694-H10694</f>
        <v>-33.65</v>
      </c>
    </row>
    <row r="10695" customFormat="false" ht="15" hidden="false" customHeight="false" outlineLevel="0" collapsed="false">
      <c r="A10695" s="2" t="s">
        <v>174</v>
      </c>
      <c r="B10695" s="2" t="s">
        <v>124</v>
      </c>
      <c r="C10695" s="2" t="s">
        <v>47</v>
      </c>
      <c r="D10695" s="2" t="s">
        <v>12</v>
      </c>
      <c r="E10695" s="2" t="s">
        <v>74</v>
      </c>
      <c r="F10695" s="2" t="s">
        <v>976</v>
      </c>
      <c r="G10695" s="14" t="n">
        <v>9.5</v>
      </c>
      <c r="H10695" s="14" t="n">
        <v>30.9</v>
      </c>
      <c r="I10695" s="14" t="n">
        <v>9.5</v>
      </c>
      <c r="J10695" s="23" t="n">
        <f aca="false">IF(AND(E10695="Priority",ISNUMBER('Cost model'!N110)),'Cost model'!N110,'Cost model'!M110)</f>
        <v>40</v>
      </c>
      <c r="K10695" s="14" t="n">
        <f aca="false">J10695-H10695</f>
        <v>9.1</v>
      </c>
      <c r="L10695" s="14" t="n">
        <f aca="false">G10695-H10695</f>
        <v>-21.4</v>
      </c>
    </row>
    <row r="10696" customFormat="false" ht="15" hidden="false" customHeight="false" outlineLevel="0" collapsed="false">
      <c r="A10696" s="2" t="s">
        <v>124</v>
      </c>
      <c r="B10696" s="2" t="s">
        <v>158</v>
      </c>
      <c r="C10696" s="2" t="s">
        <v>49</v>
      </c>
      <c r="D10696" s="2" t="s">
        <v>10</v>
      </c>
      <c r="E10696" s="2" t="s">
        <v>74</v>
      </c>
      <c r="F10696" s="2" t="s">
        <v>976</v>
      </c>
      <c r="G10696" s="14" t="n">
        <v>24.5</v>
      </c>
      <c r="H10696" s="14" t="n">
        <v>23.69</v>
      </c>
      <c r="I10696" s="14" t="n">
        <v>17.5</v>
      </c>
      <c r="J10696" s="23" t="n">
        <f aca="false">IF(AND(E10696="Priority",ISNUMBER('Cost model'!N349)),'Cost model'!N349,'Cost model'!M349)</f>
        <v>20.5</v>
      </c>
      <c r="K10696" s="14" t="n">
        <f aca="false">J10696-H10696</f>
        <v>-3.19</v>
      </c>
      <c r="L10696" s="14" t="n">
        <f aca="false">G10696-H10696</f>
        <v>0.809999999999999</v>
      </c>
    </row>
    <row r="10697" customFormat="false" ht="15" hidden="false" customHeight="false" outlineLevel="0" collapsed="false">
      <c r="A10697" s="2" t="s">
        <v>174</v>
      </c>
      <c r="B10697" s="2" t="s">
        <v>124</v>
      </c>
      <c r="C10697" s="2" t="s">
        <v>47</v>
      </c>
      <c r="D10697" s="2" t="s">
        <v>10</v>
      </c>
      <c r="E10697" s="2" t="s">
        <v>74</v>
      </c>
      <c r="F10697" s="2" t="s">
        <v>976</v>
      </c>
      <c r="G10697" s="14" t="n">
        <v>9.5</v>
      </c>
      <c r="H10697" s="14" t="n">
        <v>11.02</v>
      </c>
      <c r="I10697" s="14" t="n">
        <v>9.5</v>
      </c>
      <c r="J10697" s="23" t="n">
        <f aca="false">IF(AND(E10697="Priority",ISNUMBER('Cost model'!N107)),'Cost model'!N107,'Cost model'!M107)</f>
        <v>12.5</v>
      </c>
      <c r="K10697" s="14" t="n">
        <f aca="false">J10697-H10697</f>
        <v>1.48</v>
      </c>
      <c r="L10697" s="14" t="n">
        <f aca="false">G10697-H10697</f>
        <v>-1.52</v>
      </c>
    </row>
    <row r="10698" customFormat="false" ht="15" hidden="false" customHeight="false" outlineLevel="0" collapsed="false">
      <c r="A10698" s="2" t="s">
        <v>221</v>
      </c>
      <c r="B10698" s="2" t="s">
        <v>221</v>
      </c>
      <c r="C10698" s="2" t="s">
        <v>49</v>
      </c>
      <c r="D10698" s="2" t="s">
        <v>12</v>
      </c>
      <c r="E10698" s="2" t="s">
        <v>83</v>
      </c>
      <c r="F10698" s="2" t="s">
        <v>977</v>
      </c>
      <c r="G10698" s="14" t="n">
        <v>29.5</v>
      </c>
      <c r="H10698" s="14" t="n">
        <v>33.12</v>
      </c>
      <c r="I10698" s="14" t="n">
        <v>29.5</v>
      </c>
      <c r="J10698" s="23" t="n">
        <f aca="false">IF(AND(E10698="Priority",ISNUMBER('Cost model'!N742)),'Cost model'!N742,'Cost model'!M742)</f>
        <v>80</v>
      </c>
      <c r="K10698" s="14" t="n">
        <f aca="false">J10698-H10698</f>
        <v>46.88</v>
      </c>
      <c r="L10698" s="14" t="n">
        <f aca="false">G10698-H10698</f>
        <v>-3.62</v>
      </c>
    </row>
    <row r="10699" customFormat="false" ht="15" hidden="false" customHeight="false" outlineLevel="0" collapsed="false">
      <c r="A10699" s="2" t="s">
        <v>142</v>
      </c>
      <c r="B10699" s="2" t="s">
        <v>142</v>
      </c>
      <c r="C10699" s="2" t="s">
        <v>49</v>
      </c>
      <c r="D10699" s="2" t="s">
        <v>10</v>
      </c>
      <c r="E10699" s="2" t="s">
        <v>74</v>
      </c>
      <c r="F10699" s="2" t="s">
        <v>977</v>
      </c>
      <c r="G10699" s="14" t="n">
        <v>17.5</v>
      </c>
      <c r="H10699" s="14" t="n">
        <v>15.25</v>
      </c>
      <c r="I10699" s="14" t="n">
        <v>17.5</v>
      </c>
      <c r="J10699" s="23" t="n">
        <f aca="false">IF(AND(E10699="Priority",ISNUMBER('Cost model'!N634)),'Cost model'!N634,'Cost model'!M634)</f>
        <v>15.5</v>
      </c>
      <c r="K10699" s="14" t="n">
        <f aca="false">J10699-H10699</f>
        <v>0.25</v>
      </c>
      <c r="L10699" s="14" t="n">
        <f aca="false">G10699-H10699</f>
        <v>2.25</v>
      </c>
    </row>
    <row r="10700" customFormat="false" ht="15" hidden="false" customHeight="false" outlineLevel="0" collapsed="false">
      <c r="A10700" s="2" t="s">
        <v>342</v>
      </c>
      <c r="B10700" s="2" t="s">
        <v>158</v>
      </c>
      <c r="C10700" s="2" t="s">
        <v>47</v>
      </c>
      <c r="D10700" s="2" t="s">
        <v>12</v>
      </c>
      <c r="E10700" s="2" t="s">
        <v>74</v>
      </c>
      <c r="F10700" s="2" t="s">
        <v>976</v>
      </c>
      <c r="G10700" s="14" t="n">
        <v>24.5</v>
      </c>
      <c r="H10700" s="14" t="n">
        <v>28.4</v>
      </c>
      <c r="I10700" s="14" t="n">
        <v>24.5</v>
      </c>
      <c r="J10700" s="23" t="n">
        <f aca="false">IF(AND(E10700="Priority",ISNUMBER('Cost model'!N215)),'Cost model'!N215,'Cost model'!M215)</f>
        <v>60</v>
      </c>
      <c r="K10700" s="14" t="n">
        <f aca="false">J10700-H10700</f>
        <v>31.6</v>
      </c>
      <c r="L10700" s="14" t="n">
        <f aca="false">G10700-H10700</f>
        <v>-3.9</v>
      </c>
    </row>
    <row r="10701" customFormat="false" ht="15" hidden="false" customHeight="false" outlineLevel="0" collapsed="false">
      <c r="A10701" s="2" t="s">
        <v>174</v>
      </c>
      <c r="B10701" s="2" t="s">
        <v>142</v>
      </c>
      <c r="C10701" s="2" t="s">
        <v>47</v>
      </c>
      <c r="D10701" s="2" t="s">
        <v>10</v>
      </c>
      <c r="E10701" s="2" t="s">
        <v>74</v>
      </c>
      <c r="F10701" s="2" t="s">
        <v>976</v>
      </c>
      <c r="G10701" s="14" t="n">
        <v>9.5</v>
      </c>
      <c r="H10701" s="14" t="n">
        <v>8.04</v>
      </c>
      <c r="I10701" s="14" t="n">
        <v>9.5</v>
      </c>
      <c r="J10701" s="23" t="n">
        <f aca="false">IF(AND(E10701="Priority",ISNUMBER('Cost model'!N122)),'Cost model'!N122,'Cost model'!M122)</f>
        <v>13.5</v>
      </c>
      <c r="K10701" s="14" t="n">
        <f aca="false">J10701-H10701</f>
        <v>5.46</v>
      </c>
      <c r="L10701" s="14" t="n">
        <f aca="false">G10701-H10701</f>
        <v>1.46</v>
      </c>
    </row>
    <row r="10702" customFormat="false" ht="15" hidden="false" customHeight="false" outlineLevel="0" collapsed="false">
      <c r="A10702" s="2" t="s">
        <v>174</v>
      </c>
      <c r="B10702" s="2" t="s">
        <v>174</v>
      </c>
      <c r="C10702" s="2" t="s">
        <v>47</v>
      </c>
      <c r="D10702" s="2" t="s">
        <v>10</v>
      </c>
      <c r="E10702" s="2" t="s">
        <v>74</v>
      </c>
      <c r="F10702" s="2" t="s">
        <v>977</v>
      </c>
      <c r="G10702" s="14" t="n">
        <v>9.5</v>
      </c>
      <c r="H10702" s="14" t="n">
        <v>10.04</v>
      </c>
      <c r="I10702" s="14" t="n">
        <v>9.5</v>
      </c>
      <c r="J10702" s="23" t="n">
        <f aca="false">IF(AND(E10702="Priority",ISNUMBER('Cost model'!N167)),'Cost model'!N167,'Cost model'!M167)</f>
        <v>8.5</v>
      </c>
      <c r="K10702" s="14" t="n">
        <f aca="false">J10702-H10702</f>
        <v>-1.54</v>
      </c>
      <c r="L10702" s="14" t="n">
        <f aca="false">G10702-H10702</f>
        <v>-0.539999999999999</v>
      </c>
    </row>
    <row r="10703" customFormat="false" ht="15" hidden="false" customHeight="false" outlineLevel="0" collapsed="false">
      <c r="A10703" s="2" t="s">
        <v>221</v>
      </c>
      <c r="B10703" s="2" t="s">
        <v>221</v>
      </c>
      <c r="C10703" s="2" t="s">
        <v>47</v>
      </c>
      <c r="D10703" s="2" t="s">
        <v>10</v>
      </c>
      <c r="E10703" s="2" t="s">
        <v>74</v>
      </c>
      <c r="F10703" s="2" t="s">
        <v>977</v>
      </c>
      <c r="G10703" s="14" t="n">
        <v>9.5</v>
      </c>
      <c r="H10703" s="14" t="n">
        <v>6.88</v>
      </c>
      <c r="I10703" s="14" t="n">
        <v>9.5</v>
      </c>
      <c r="J10703" s="23" t="n">
        <f aca="false">IF(AND(E10703="Priority",ISNUMBER('Cost model'!N737)),'Cost model'!N737,'Cost model'!M737)</f>
        <v>8.5</v>
      </c>
      <c r="K10703" s="14" t="n">
        <f aca="false">J10703-H10703</f>
        <v>1.62</v>
      </c>
      <c r="L10703" s="14" t="n">
        <f aca="false">G10703-H10703</f>
        <v>2.62</v>
      </c>
    </row>
    <row r="10704" customFormat="false" ht="15" hidden="false" customHeight="false" outlineLevel="0" collapsed="false">
      <c r="A10704" s="2" t="s">
        <v>124</v>
      </c>
      <c r="B10704" s="2" t="s">
        <v>124</v>
      </c>
      <c r="C10704" s="2" t="s">
        <v>47</v>
      </c>
      <c r="D10704" s="2" t="s">
        <v>10</v>
      </c>
      <c r="E10704" s="2" t="s">
        <v>83</v>
      </c>
      <c r="F10704" s="2" t="s">
        <v>977</v>
      </c>
      <c r="G10704" s="14" t="n">
        <v>14.5</v>
      </c>
      <c r="H10704" s="14" t="n">
        <v>6.11</v>
      </c>
      <c r="I10704" s="14" t="n">
        <v>14.5</v>
      </c>
      <c r="J10704" s="23" t="n">
        <f aca="false">IF(AND(E10704="Priority",ISNUMBER('Cost model'!N317)),'Cost model'!N317,'Cost model'!M317)</f>
        <v>15.5</v>
      </c>
      <c r="K10704" s="14" t="n">
        <f aca="false">J10704-H10704</f>
        <v>9.39</v>
      </c>
      <c r="L10704" s="14" t="n">
        <f aca="false">G10704-H10704</f>
        <v>8.39</v>
      </c>
    </row>
    <row r="10705" customFormat="false" ht="15" hidden="false" customHeight="false" outlineLevel="0" collapsed="false">
      <c r="A10705" s="2" t="s">
        <v>174</v>
      </c>
      <c r="B10705" s="2" t="s">
        <v>142</v>
      </c>
      <c r="C10705" s="2" t="s">
        <v>48</v>
      </c>
      <c r="D10705" s="2" t="s">
        <v>10</v>
      </c>
      <c r="E10705" s="2" t="s">
        <v>74</v>
      </c>
      <c r="F10705" s="2" t="s">
        <v>976</v>
      </c>
      <c r="G10705" s="14" t="n">
        <v>12.5</v>
      </c>
      <c r="H10705" s="14" t="n">
        <v>14.53</v>
      </c>
      <c r="I10705" s="14" t="n">
        <v>12.5</v>
      </c>
      <c r="J10705" s="23" t="n">
        <f aca="false">IF(AND(E10705="Priority",ISNUMBER('Cost model'!N123)),'Cost model'!N123,'Cost model'!M123)</f>
        <v>16.5</v>
      </c>
      <c r="K10705" s="14" t="n">
        <f aca="false">J10705-H10705</f>
        <v>1.97</v>
      </c>
      <c r="L10705" s="14" t="n">
        <f aca="false">G10705-H10705</f>
        <v>-2.03</v>
      </c>
    </row>
    <row r="10706" customFormat="false" ht="15" hidden="false" customHeight="false" outlineLevel="0" collapsed="false">
      <c r="A10706" s="2" t="s">
        <v>174</v>
      </c>
      <c r="B10706" s="2" t="s">
        <v>142</v>
      </c>
      <c r="C10706" s="2" t="s">
        <v>49</v>
      </c>
      <c r="D10706" s="2" t="s">
        <v>12</v>
      </c>
      <c r="E10706" s="2" t="s">
        <v>74</v>
      </c>
      <c r="F10706" s="2" t="s">
        <v>976</v>
      </c>
      <c r="G10706" s="14" t="n">
        <v>19.5</v>
      </c>
      <c r="H10706" s="14" t="n">
        <v>70.71</v>
      </c>
      <c r="I10706" s="14" t="n">
        <v>19.5</v>
      </c>
      <c r="J10706" s="23" t="n">
        <f aca="false">IF(AND(E10706="Priority",ISNUMBER('Cost model'!N127)),'Cost model'!N127,'Cost model'!M127)</f>
        <v>50</v>
      </c>
      <c r="K10706" s="14" t="n">
        <f aca="false">J10706-H10706</f>
        <v>-20.71</v>
      </c>
      <c r="L10706" s="14" t="n">
        <f aca="false">G10706-H10706</f>
        <v>-51.21</v>
      </c>
    </row>
    <row r="10707" customFormat="false" ht="15" hidden="false" customHeight="false" outlineLevel="0" collapsed="false">
      <c r="A10707" s="2" t="s">
        <v>124</v>
      </c>
      <c r="B10707" s="2" t="s">
        <v>124</v>
      </c>
      <c r="C10707" s="2" t="s">
        <v>47</v>
      </c>
      <c r="D10707" s="2" t="s">
        <v>10</v>
      </c>
      <c r="E10707" s="2" t="s">
        <v>74</v>
      </c>
      <c r="F10707" s="2" t="s">
        <v>977</v>
      </c>
      <c r="G10707" s="14" t="n">
        <v>9.5</v>
      </c>
      <c r="H10707" s="14" t="n">
        <v>6.93</v>
      </c>
      <c r="I10707" s="14" t="n">
        <v>9.5</v>
      </c>
      <c r="J10707" s="23" t="n">
        <f aca="false">IF(AND(E10707="Priority",ISNUMBER('Cost model'!N317)),'Cost model'!N317,'Cost model'!M317)</f>
        <v>10.5</v>
      </c>
      <c r="K10707" s="14" t="n">
        <f aca="false">J10707-H10707</f>
        <v>3.57</v>
      </c>
      <c r="L10707" s="14" t="n">
        <f aca="false">G10707-H10707</f>
        <v>2.57</v>
      </c>
    </row>
    <row r="10708" customFormat="false" ht="15" hidden="false" customHeight="false" outlineLevel="0" collapsed="false">
      <c r="A10708" s="2" t="s">
        <v>124</v>
      </c>
      <c r="B10708" s="2" t="s">
        <v>124</v>
      </c>
      <c r="C10708" s="2" t="s">
        <v>48</v>
      </c>
      <c r="D10708" s="2" t="s">
        <v>12</v>
      </c>
      <c r="E10708" s="2" t="s">
        <v>74</v>
      </c>
      <c r="F10708" s="2" t="s">
        <v>977</v>
      </c>
      <c r="G10708" s="14" t="n">
        <v>12.5</v>
      </c>
      <c r="H10708" s="14" t="n">
        <v>42.31</v>
      </c>
      <c r="I10708" s="14" t="n">
        <v>12.5</v>
      </c>
      <c r="J10708" s="23" t="n">
        <f aca="false">IF(AND(E10708="Priority",ISNUMBER('Cost model'!N321)),'Cost model'!N321,'Cost model'!M321)</f>
        <v>40</v>
      </c>
      <c r="K10708" s="14" t="n">
        <f aca="false">J10708-H10708</f>
        <v>-2.31</v>
      </c>
      <c r="L10708" s="14" t="n">
        <f aca="false">G10708-H10708</f>
        <v>-29.81</v>
      </c>
    </row>
    <row r="10709" customFormat="false" ht="15" hidden="false" customHeight="false" outlineLevel="0" collapsed="false">
      <c r="A10709" s="2" t="s">
        <v>174</v>
      </c>
      <c r="B10709" s="2" t="s">
        <v>142</v>
      </c>
      <c r="C10709" s="2" t="s">
        <v>47</v>
      </c>
      <c r="D10709" s="2" t="s">
        <v>10</v>
      </c>
      <c r="E10709" s="2" t="s">
        <v>74</v>
      </c>
      <c r="F10709" s="2" t="s">
        <v>976</v>
      </c>
      <c r="G10709" s="14" t="n">
        <v>9.5</v>
      </c>
      <c r="H10709" s="14" t="n">
        <v>11.66</v>
      </c>
      <c r="I10709" s="14" t="n">
        <v>9.5</v>
      </c>
      <c r="J10709" s="23" t="n">
        <f aca="false">IF(AND(E10709="Priority",ISNUMBER('Cost model'!N122)),'Cost model'!N122,'Cost model'!M122)</f>
        <v>13.5</v>
      </c>
      <c r="K10709" s="14" t="n">
        <f aca="false">J10709-H10709</f>
        <v>1.84</v>
      </c>
      <c r="L10709" s="14" t="n">
        <f aca="false">G10709-H10709</f>
        <v>-2.16</v>
      </c>
    </row>
    <row r="10710" customFormat="false" ht="15" hidden="false" customHeight="false" outlineLevel="0" collapsed="false">
      <c r="A10710" s="2" t="s">
        <v>142</v>
      </c>
      <c r="B10710" s="2" t="s">
        <v>142</v>
      </c>
      <c r="C10710" s="2" t="s">
        <v>49</v>
      </c>
      <c r="D10710" s="2" t="s">
        <v>12</v>
      </c>
      <c r="E10710" s="2" t="s">
        <v>74</v>
      </c>
      <c r="F10710" s="2" t="s">
        <v>977</v>
      </c>
      <c r="G10710" s="14" t="n">
        <v>19.5</v>
      </c>
      <c r="H10710" s="14" t="n">
        <v>15.25</v>
      </c>
      <c r="I10710" s="14" t="n">
        <v>19.5</v>
      </c>
      <c r="J10710" s="23" t="n">
        <f aca="false">IF(AND(E10710="Priority",ISNUMBER('Cost model'!N637)),'Cost model'!N637,'Cost model'!M637)</f>
        <v>45</v>
      </c>
      <c r="K10710" s="14" t="n">
        <f aca="false">J10710-H10710</f>
        <v>29.75</v>
      </c>
      <c r="L10710" s="14" t="n">
        <f aca="false">G10710-H10710</f>
        <v>4.25</v>
      </c>
    </row>
    <row r="10711" customFormat="false" ht="15" hidden="false" customHeight="false" outlineLevel="0" collapsed="false">
      <c r="A10711" s="2" t="s">
        <v>174</v>
      </c>
      <c r="B10711" s="2" t="s">
        <v>174</v>
      </c>
      <c r="C10711" s="2" t="s">
        <v>48</v>
      </c>
      <c r="D10711" s="2" t="s">
        <v>12</v>
      </c>
      <c r="E10711" s="2" t="s">
        <v>74</v>
      </c>
      <c r="F10711" s="2" t="s">
        <v>977</v>
      </c>
      <c r="G10711" s="14" t="n">
        <v>20</v>
      </c>
      <c r="H10711" s="14" t="n">
        <v>43.1</v>
      </c>
      <c r="I10711" s="14" t="n">
        <v>12.5</v>
      </c>
      <c r="J10711" s="23" t="n">
        <f aca="false">IF(AND(E10711="Priority",ISNUMBER('Cost model'!N171)),'Cost model'!N171,'Cost model'!M171)</f>
        <v>40</v>
      </c>
      <c r="K10711" s="14" t="n">
        <f aca="false">J10711-H10711</f>
        <v>-3.1</v>
      </c>
      <c r="L10711" s="14" t="n">
        <f aca="false">G10711-H10711</f>
        <v>-23.1</v>
      </c>
    </row>
    <row r="10712" customFormat="false" ht="15" hidden="false" customHeight="false" outlineLevel="0" collapsed="false">
      <c r="A10712" s="2" t="s">
        <v>174</v>
      </c>
      <c r="B10712" s="2" t="s">
        <v>174</v>
      </c>
      <c r="C10712" s="2" t="s">
        <v>48</v>
      </c>
      <c r="D10712" s="2" t="s">
        <v>10</v>
      </c>
      <c r="E10712" s="2" t="s">
        <v>74</v>
      </c>
      <c r="F10712" s="2" t="s">
        <v>977</v>
      </c>
      <c r="G10712" s="14" t="n">
        <v>12.5</v>
      </c>
      <c r="H10712" s="14" t="n">
        <v>7.36</v>
      </c>
      <c r="I10712" s="14" t="n">
        <v>12.5</v>
      </c>
      <c r="J10712" s="23" t="n">
        <f aca="false">IF(AND(E10712="Priority",ISNUMBER('Cost model'!N168)),'Cost model'!N168,'Cost model'!M168)</f>
        <v>13.5</v>
      </c>
      <c r="K10712" s="14" t="n">
        <f aca="false">J10712-H10712</f>
        <v>6.14</v>
      </c>
      <c r="L10712" s="14" t="n">
        <f aca="false">G10712-H10712</f>
        <v>5.14</v>
      </c>
    </row>
    <row r="10713" customFormat="false" ht="15" hidden="false" customHeight="false" outlineLevel="0" collapsed="false">
      <c r="A10713" s="2" t="s">
        <v>142</v>
      </c>
      <c r="B10713" s="2" t="s">
        <v>142</v>
      </c>
      <c r="C10713" s="2" t="s">
        <v>47</v>
      </c>
      <c r="D10713" s="2" t="s">
        <v>10</v>
      </c>
      <c r="E10713" s="2" t="s">
        <v>74</v>
      </c>
      <c r="F10713" s="2" t="s">
        <v>977</v>
      </c>
      <c r="G10713" s="14" t="n">
        <v>9.5</v>
      </c>
      <c r="H10713" s="14" t="n">
        <v>7.92</v>
      </c>
      <c r="I10713" s="14" t="n">
        <v>9.5</v>
      </c>
      <c r="J10713" s="23" t="n">
        <f aca="false">IF(AND(E10713="Priority",ISNUMBER('Cost model'!N632)),'Cost model'!N632,'Cost model'!M632)</f>
        <v>9.5</v>
      </c>
      <c r="K10713" s="14" t="n">
        <f aca="false">J10713-H10713</f>
        <v>1.58</v>
      </c>
      <c r="L10713" s="14" t="n">
        <f aca="false">G10713-H10713</f>
        <v>1.58</v>
      </c>
    </row>
    <row r="10714" customFormat="false" ht="15" hidden="false" customHeight="false" outlineLevel="0" collapsed="false">
      <c r="A10714" s="2" t="s">
        <v>124</v>
      </c>
      <c r="B10714" s="2" t="s">
        <v>124</v>
      </c>
      <c r="C10714" s="2" t="s">
        <v>47</v>
      </c>
      <c r="D10714" s="2" t="s">
        <v>10</v>
      </c>
      <c r="E10714" s="2" t="s">
        <v>74</v>
      </c>
      <c r="F10714" s="2" t="s">
        <v>977</v>
      </c>
      <c r="G10714" s="14" t="n">
        <v>9.5</v>
      </c>
      <c r="H10714" s="14" t="n">
        <v>6.11</v>
      </c>
      <c r="I10714" s="14" t="n">
        <v>9.5</v>
      </c>
      <c r="J10714" s="23" t="n">
        <f aca="false">IF(AND(E10714="Priority",ISNUMBER('Cost model'!N317)),'Cost model'!N317,'Cost model'!M317)</f>
        <v>10.5</v>
      </c>
      <c r="K10714" s="14" t="n">
        <f aca="false">J10714-H10714</f>
        <v>4.39</v>
      </c>
      <c r="L10714" s="14" t="n">
        <f aca="false">G10714-H10714</f>
        <v>3.39</v>
      </c>
    </row>
    <row r="10715" customFormat="false" ht="15" hidden="false" customHeight="false" outlineLevel="0" collapsed="false">
      <c r="A10715" s="2" t="s">
        <v>142</v>
      </c>
      <c r="B10715" s="2" t="s">
        <v>142</v>
      </c>
      <c r="C10715" s="2" t="s">
        <v>49</v>
      </c>
      <c r="D10715" s="2" t="s">
        <v>12</v>
      </c>
      <c r="E10715" s="2" t="s">
        <v>74</v>
      </c>
      <c r="F10715" s="2" t="s">
        <v>977</v>
      </c>
      <c r="G10715" s="14" t="n">
        <v>19.5</v>
      </c>
      <c r="H10715" s="14" t="n">
        <v>23.02</v>
      </c>
      <c r="I10715" s="14" t="n">
        <v>19.5</v>
      </c>
      <c r="J10715" s="23" t="n">
        <f aca="false">IF(AND(E10715="Priority",ISNUMBER('Cost model'!N637)),'Cost model'!N637,'Cost model'!M637)</f>
        <v>45</v>
      </c>
      <c r="K10715" s="14" t="n">
        <f aca="false">J10715-H10715</f>
        <v>21.98</v>
      </c>
      <c r="L10715" s="14" t="n">
        <f aca="false">G10715-H10715</f>
        <v>-3.52</v>
      </c>
    </row>
    <row r="10716" customFormat="false" ht="15" hidden="false" customHeight="false" outlineLevel="0" collapsed="false">
      <c r="A10716" s="2" t="s">
        <v>221</v>
      </c>
      <c r="B10716" s="2" t="s">
        <v>142</v>
      </c>
      <c r="C10716" s="2" t="s">
        <v>49</v>
      </c>
      <c r="D10716" s="2" t="s">
        <v>10</v>
      </c>
      <c r="E10716" s="2" t="s">
        <v>74</v>
      </c>
      <c r="F10716" s="2" t="s">
        <v>976</v>
      </c>
      <c r="G10716" s="14" t="n">
        <v>17.5</v>
      </c>
      <c r="H10716" s="14" t="n">
        <v>18.62</v>
      </c>
      <c r="I10716" s="14" t="n">
        <v>19.5</v>
      </c>
      <c r="J10716" s="23" t="n">
        <f aca="false">IF(AND(E10716="Priority",ISNUMBER('Cost model'!N769)),'Cost model'!N769,'Cost model'!M769)</f>
        <v>24.5</v>
      </c>
      <c r="K10716" s="14" t="n">
        <f aca="false">J10716-H10716</f>
        <v>5.88</v>
      </c>
      <c r="L10716" s="14" t="n">
        <f aca="false">G10716-H10716</f>
        <v>-1.12</v>
      </c>
    </row>
    <row r="10717" customFormat="false" ht="15" hidden="false" customHeight="false" outlineLevel="0" collapsed="false">
      <c r="A10717" s="2" t="s">
        <v>142</v>
      </c>
      <c r="B10717" s="2" t="s">
        <v>142</v>
      </c>
      <c r="C10717" s="2" t="s">
        <v>49</v>
      </c>
      <c r="D10717" s="2" t="s">
        <v>12</v>
      </c>
      <c r="E10717" s="2" t="s">
        <v>74</v>
      </c>
      <c r="F10717" s="2" t="s">
        <v>977</v>
      </c>
      <c r="G10717" s="14" t="n">
        <v>19.5</v>
      </c>
      <c r="H10717" s="14" t="n">
        <v>18.4</v>
      </c>
      <c r="I10717" s="14" t="n">
        <v>19.5</v>
      </c>
      <c r="J10717" s="23" t="n">
        <f aca="false">IF(AND(E10717="Priority",ISNUMBER('Cost model'!N637)),'Cost model'!N637,'Cost model'!M637)</f>
        <v>45</v>
      </c>
      <c r="K10717" s="14" t="n">
        <f aca="false">J10717-H10717</f>
        <v>26.6</v>
      </c>
      <c r="L10717" s="14" t="n">
        <f aca="false">G10717-H10717</f>
        <v>1.1</v>
      </c>
    </row>
    <row r="10718" customFormat="false" ht="15" hidden="false" customHeight="false" outlineLevel="0" collapsed="false">
      <c r="A10718" s="2" t="s">
        <v>124</v>
      </c>
      <c r="B10718" s="2" t="s">
        <v>142</v>
      </c>
      <c r="C10718" s="2" t="s">
        <v>48</v>
      </c>
      <c r="D10718" s="2" t="s">
        <v>10</v>
      </c>
      <c r="E10718" s="2" t="s">
        <v>83</v>
      </c>
      <c r="F10718" s="2" t="s">
        <v>976</v>
      </c>
      <c r="G10718" s="14" t="n">
        <v>19.5</v>
      </c>
      <c r="H10718" s="14" t="n">
        <v>59.61</v>
      </c>
      <c r="I10718" s="14" t="n">
        <v>19.5</v>
      </c>
      <c r="J10718" s="23" t="n">
        <f aca="false">IF(AND(E10718="Priority",ISNUMBER('Cost model'!N333)),'Cost model'!N333,'Cost model'!M333)</f>
        <v>25.5</v>
      </c>
      <c r="K10718" s="14" t="n">
        <f aca="false">J10718-H10718</f>
        <v>-34.11</v>
      </c>
      <c r="L10718" s="14" t="n">
        <f aca="false">G10718-H10718</f>
        <v>-40.11</v>
      </c>
    </row>
    <row r="10719" customFormat="false" ht="15" hidden="false" customHeight="false" outlineLevel="0" collapsed="false">
      <c r="A10719" s="2" t="s">
        <v>142</v>
      </c>
      <c r="B10719" s="2" t="s">
        <v>124</v>
      </c>
      <c r="C10719" s="2" t="s">
        <v>47</v>
      </c>
      <c r="D10719" s="2" t="s">
        <v>10</v>
      </c>
      <c r="E10719" s="2" t="s">
        <v>74</v>
      </c>
      <c r="F10719" s="2" t="s">
        <v>976</v>
      </c>
      <c r="G10719" s="14" t="n">
        <v>14.5</v>
      </c>
      <c r="H10719" s="14" t="n">
        <v>23.69</v>
      </c>
      <c r="I10719" s="14" t="n">
        <v>14.5</v>
      </c>
      <c r="J10719" s="23" t="n">
        <f aca="false">IF(AND(E10719="Priority",ISNUMBER('Cost model'!N662)),'Cost model'!N662,'Cost model'!M662)</f>
        <v>13.5</v>
      </c>
      <c r="K10719" s="14" t="n">
        <f aca="false">J10719-H10719</f>
        <v>-10.19</v>
      </c>
      <c r="L10719" s="14" t="n">
        <f aca="false">G10719-H10719</f>
        <v>-9.19</v>
      </c>
    </row>
    <row r="10720" customFormat="false" ht="15" hidden="false" customHeight="false" outlineLevel="0" collapsed="false">
      <c r="A10720" s="2" t="s">
        <v>221</v>
      </c>
      <c r="B10720" s="2" t="s">
        <v>221</v>
      </c>
      <c r="C10720" s="2" t="s">
        <v>47</v>
      </c>
      <c r="D10720" s="2" t="s">
        <v>10</v>
      </c>
      <c r="E10720" s="2" t="s">
        <v>74</v>
      </c>
      <c r="F10720" s="2" t="s">
        <v>977</v>
      </c>
      <c r="G10720" s="14" t="n">
        <v>9.5</v>
      </c>
      <c r="H10720" s="14" t="n">
        <v>6.88</v>
      </c>
      <c r="I10720" s="14" t="n">
        <v>9.5</v>
      </c>
      <c r="J10720" s="23" t="n">
        <f aca="false">IF(AND(E10720="Priority",ISNUMBER('Cost model'!N737)),'Cost model'!N737,'Cost model'!M737)</f>
        <v>8.5</v>
      </c>
      <c r="K10720" s="14" t="n">
        <f aca="false">J10720-H10720</f>
        <v>1.62</v>
      </c>
      <c r="L10720" s="14" t="n">
        <f aca="false">G10720-H10720</f>
        <v>2.62</v>
      </c>
    </row>
    <row r="10721" customFormat="false" ht="15" hidden="false" customHeight="false" outlineLevel="0" collapsed="false">
      <c r="A10721" s="2" t="s">
        <v>124</v>
      </c>
      <c r="B10721" s="2" t="s">
        <v>124</v>
      </c>
      <c r="C10721" s="2" t="s">
        <v>49</v>
      </c>
      <c r="D10721" s="2" t="s">
        <v>12</v>
      </c>
      <c r="E10721" s="2" t="s">
        <v>74</v>
      </c>
      <c r="F10721" s="2" t="s">
        <v>977</v>
      </c>
      <c r="G10721" s="14" t="n">
        <v>19.5</v>
      </c>
      <c r="H10721" s="14" t="n">
        <v>44.13</v>
      </c>
      <c r="I10721" s="14" t="n">
        <v>19.5</v>
      </c>
      <c r="J10721" s="23" t="n">
        <f aca="false">IF(AND(E10721="Priority",ISNUMBER('Cost model'!N322)),'Cost model'!N322,'Cost model'!M322)</f>
        <v>50</v>
      </c>
      <c r="K10721" s="14" t="n">
        <f aca="false">J10721-H10721</f>
        <v>5.87</v>
      </c>
      <c r="L10721" s="14" t="n">
        <f aca="false">G10721-H10721</f>
        <v>-24.63</v>
      </c>
    </row>
    <row r="10722" customFormat="false" ht="15" hidden="false" customHeight="false" outlineLevel="0" collapsed="false">
      <c r="A10722" s="2" t="s">
        <v>174</v>
      </c>
      <c r="B10722" s="2" t="s">
        <v>142</v>
      </c>
      <c r="C10722" s="2" t="s">
        <v>47</v>
      </c>
      <c r="D10722" s="2" t="s">
        <v>10</v>
      </c>
      <c r="E10722" s="2" t="s">
        <v>74</v>
      </c>
      <c r="F10722" s="2" t="s">
        <v>976</v>
      </c>
      <c r="G10722" s="14" t="n">
        <v>9.5</v>
      </c>
      <c r="H10722" s="14" t="n">
        <v>9.68</v>
      </c>
      <c r="I10722" s="14" t="n">
        <v>9.5</v>
      </c>
      <c r="J10722" s="23" t="n">
        <f aca="false">IF(AND(E10722="Priority",ISNUMBER('Cost model'!N122)),'Cost model'!N122,'Cost model'!M122)</f>
        <v>13.5</v>
      </c>
      <c r="K10722" s="14" t="n">
        <f aca="false">J10722-H10722</f>
        <v>3.82</v>
      </c>
      <c r="L10722" s="14" t="n">
        <f aca="false">G10722-H10722</f>
        <v>-0.18</v>
      </c>
    </row>
    <row r="10723" customFormat="false" ht="15" hidden="false" customHeight="false" outlineLevel="0" collapsed="false">
      <c r="A10723" s="2" t="s">
        <v>174</v>
      </c>
      <c r="B10723" s="2" t="s">
        <v>174</v>
      </c>
      <c r="C10723" s="2" t="s">
        <v>48</v>
      </c>
      <c r="D10723" s="2" t="s">
        <v>10</v>
      </c>
      <c r="E10723" s="2" t="s">
        <v>74</v>
      </c>
      <c r="F10723" s="2" t="s">
        <v>977</v>
      </c>
      <c r="G10723" s="14" t="n">
        <v>12.5</v>
      </c>
      <c r="H10723" s="14" t="n">
        <v>18.6</v>
      </c>
      <c r="I10723" s="14" t="n">
        <v>12.5</v>
      </c>
      <c r="J10723" s="23" t="n">
        <f aca="false">IF(AND(E10723="Priority",ISNUMBER('Cost model'!N168)),'Cost model'!N168,'Cost model'!M168)</f>
        <v>13.5</v>
      </c>
      <c r="K10723" s="14" t="n">
        <f aca="false">J10723-H10723</f>
        <v>-5.1</v>
      </c>
      <c r="L10723" s="14" t="n">
        <f aca="false">G10723-H10723</f>
        <v>-6.1</v>
      </c>
    </row>
    <row r="10724" customFormat="false" ht="15" hidden="false" customHeight="false" outlineLevel="0" collapsed="false">
      <c r="A10724" s="2" t="s">
        <v>221</v>
      </c>
      <c r="B10724" s="2" t="s">
        <v>221</v>
      </c>
      <c r="C10724" s="2" t="s">
        <v>49</v>
      </c>
      <c r="D10724" s="2" t="s">
        <v>12</v>
      </c>
      <c r="E10724" s="2" t="s">
        <v>74</v>
      </c>
      <c r="F10724" s="2" t="s">
        <v>977</v>
      </c>
      <c r="G10724" s="14" t="n">
        <v>19.5</v>
      </c>
      <c r="H10724" s="14" t="n">
        <v>40.19</v>
      </c>
      <c r="I10724" s="14" t="n">
        <v>19.5</v>
      </c>
      <c r="J10724" s="23" t="n">
        <f aca="false">IF(AND(E10724="Priority",ISNUMBER('Cost model'!N742)),'Cost model'!N742,'Cost model'!M742)</f>
        <v>60</v>
      </c>
      <c r="K10724" s="14" t="n">
        <f aca="false">J10724-H10724</f>
        <v>19.81</v>
      </c>
      <c r="L10724" s="14" t="n">
        <f aca="false">G10724-H10724</f>
        <v>-20.69</v>
      </c>
    </row>
    <row r="10725" customFormat="false" ht="15" hidden="false" customHeight="false" outlineLevel="0" collapsed="false">
      <c r="A10725" s="2" t="s">
        <v>142</v>
      </c>
      <c r="B10725" s="2" t="s">
        <v>142</v>
      </c>
      <c r="C10725" s="2" t="s">
        <v>48</v>
      </c>
      <c r="D10725" s="2" t="s">
        <v>12</v>
      </c>
      <c r="E10725" s="2" t="s">
        <v>74</v>
      </c>
      <c r="F10725" s="2" t="s">
        <v>977</v>
      </c>
      <c r="G10725" s="14" t="n">
        <v>12.5</v>
      </c>
      <c r="H10725" s="14" t="n">
        <v>36.7</v>
      </c>
      <c r="I10725" s="14" t="n">
        <v>12.5</v>
      </c>
      <c r="J10725" s="23" t="n">
        <f aca="false">IF(AND(E10725="Priority",ISNUMBER('Cost model'!N636)),'Cost model'!N636,'Cost model'!M636)</f>
        <v>40</v>
      </c>
      <c r="K10725" s="14" t="n">
        <f aca="false">J10725-H10725</f>
        <v>3.3</v>
      </c>
      <c r="L10725" s="14" t="n">
        <f aca="false">G10725-H10725</f>
        <v>-24.2</v>
      </c>
    </row>
    <row r="10726" customFormat="false" ht="15" hidden="false" customHeight="false" outlineLevel="0" collapsed="false">
      <c r="A10726" s="2" t="s">
        <v>174</v>
      </c>
      <c r="B10726" s="2" t="s">
        <v>174</v>
      </c>
      <c r="C10726" s="2" t="s">
        <v>48</v>
      </c>
      <c r="D10726" s="2" t="s">
        <v>10</v>
      </c>
      <c r="E10726" s="2" t="s">
        <v>74</v>
      </c>
      <c r="F10726" s="2" t="s">
        <v>977</v>
      </c>
      <c r="G10726" s="14" t="n">
        <v>12.5</v>
      </c>
      <c r="H10726" s="14" t="n">
        <v>14.86</v>
      </c>
      <c r="I10726" s="14" t="n">
        <v>12.5</v>
      </c>
      <c r="J10726" s="23" t="n">
        <f aca="false">IF(AND(E10726="Priority",ISNUMBER('Cost model'!N168)),'Cost model'!N168,'Cost model'!M168)</f>
        <v>13.5</v>
      </c>
      <c r="K10726" s="14" t="n">
        <f aca="false">J10726-H10726</f>
        <v>-1.36</v>
      </c>
      <c r="L10726" s="14" t="n">
        <f aca="false">G10726-H10726</f>
        <v>-2.36</v>
      </c>
    </row>
    <row r="10727" customFormat="false" ht="15" hidden="false" customHeight="false" outlineLevel="0" collapsed="false">
      <c r="A10727" s="2" t="s">
        <v>174</v>
      </c>
      <c r="B10727" s="2" t="s">
        <v>142</v>
      </c>
      <c r="C10727" s="2" t="s">
        <v>47</v>
      </c>
      <c r="D10727" s="2" t="s">
        <v>10</v>
      </c>
      <c r="E10727" s="2" t="s">
        <v>74</v>
      </c>
      <c r="F10727" s="2" t="s">
        <v>976</v>
      </c>
      <c r="G10727" s="14" t="n">
        <v>9.5</v>
      </c>
      <c r="H10727" s="14" t="n">
        <v>8.04</v>
      </c>
      <c r="I10727" s="14" t="n">
        <v>9.5</v>
      </c>
      <c r="J10727" s="23" t="n">
        <f aca="false">IF(AND(E10727="Priority",ISNUMBER('Cost model'!N122)),'Cost model'!N122,'Cost model'!M122)</f>
        <v>13.5</v>
      </c>
      <c r="K10727" s="14" t="n">
        <f aca="false">J10727-H10727</f>
        <v>5.46</v>
      </c>
      <c r="L10727" s="14" t="n">
        <f aca="false">G10727-H10727</f>
        <v>1.46</v>
      </c>
    </row>
    <row r="10728" customFormat="false" ht="15" hidden="false" customHeight="false" outlineLevel="0" collapsed="false">
      <c r="A10728" s="2" t="s">
        <v>221</v>
      </c>
      <c r="B10728" s="2" t="s">
        <v>124</v>
      </c>
      <c r="C10728" s="2" t="s">
        <v>49</v>
      </c>
      <c r="D10728" s="2" t="s">
        <v>12</v>
      </c>
      <c r="E10728" s="2" t="s">
        <v>74</v>
      </c>
      <c r="F10728" s="2" t="s">
        <v>976</v>
      </c>
      <c r="G10728" s="14" t="n">
        <v>19.5</v>
      </c>
      <c r="H10728" s="14" t="n">
        <v>93.32</v>
      </c>
      <c r="I10728" s="14" t="n">
        <v>24.5</v>
      </c>
      <c r="J10728" s="23" t="n">
        <f aca="false">IF(AND(E10728="Priority",ISNUMBER('Cost model'!N802)),'Cost model'!N802,'Cost model'!M802)</f>
        <v>60</v>
      </c>
      <c r="K10728" s="14" t="n">
        <f aca="false">J10728-H10728</f>
        <v>-33.32</v>
      </c>
      <c r="L10728" s="14" t="n">
        <f aca="false">G10728-H10728</f>
        <v>-73.82</v>
      </c>
    </row>
    <row r="10729" customFormat="false" ht="15" hidden="false" customHeight="false" outlineLevel="0" collapsed="false">
      <c r="A10729" s="2" t="s">
        <v>174</v>
      </c>
      <c r="B10729" s="2" t="s">
        <v>174</v>
      </c>
      <c r="C10729" s="2" t="s">
        <v>49</v>
      </c>
      <c r="D10729" s="2" t="s">
        <v>10</v>
      </c>
      <c r="E10729" s="2" t="s">
        <v>74</v>
      </c>
      <c r="F10729" s="2" t="s">
        <v>977</v>
      </c>
      <c r="G10729" s="14" t="n">
        <v>17.5</v>
      </c>
      <c r="H10729" s="14" t="n">
        <v>23.06</v>
      </c>
      <c r="I10729" s="14" t="n">
        <v>17.5</v>
      </c>
      <c r="J10729" s="23" t="n">
        <f aca="false">IF(AND(E10729="Priority",ISNUMBER('Cost model'!N169)),'Cost model'!N169,'Cost model'!M169)</f>
        <v>18.5</v>
      </c>
      <c r="K10729" s="14" t="n">
        <f aca="false">J10729-H10729</f>
        <v>-4.56</v>
      </c>
      <c r="L10729" s="14" t="n">
        <f aca="false">G10729-H10729</f>
        <v>-5.56</v>
      </c>
    </row>
    <row r="10730" customFormat="false" ht="15" hidden="false" customHeight="false" outlineLevel="0" collapsed="false">
      <c r="A10730" s="2" t="s">
        <v>221</v>
      </c>
      <c r="B10730" s="2" t="s">
        <v>158</v>
      </c>
      <c r="C10730" s="2" t="s">
        <v>47</v>
      </c>
      <c r="D10730" s="2" t="s">
        <v>10</v>
      </c>
      <c r="E10730" s="2" t="s">
        <v>74</v>
      </c>
      <c r="F10730" s="2" t="s">
        <v>976</v>
      </c>
      <c r="G10730" s="14" t="n">
        <v>9.5</v>
      </c>
      <c r="H10730" s="14" t="n">
        <v>8.04</v>
      </c>
      <c r="I10730" s="14" t="n">
        <v>14.5</v>
      </c>
      <c r="J10730" s="23" t="n">
        <f aca="false">IF(AND(E10730="Priority",ISNUMBER('Cost model'!N752)),'Cost model'!N752,'Cost model'!M752)</f>
        <v>12.5</v>
      </c>
      <c r="K10730" s="14" t="n">
        <f aca="false">J10730-H10730</f>
        <v>4.46</v>
      </c>
      <c r="L10730" s="14" t="n">
        <f aca="false">G10730-H10730</f>
        <v>1.46</v>
      </c>
    </row>
    <row r="10731" customFormat="false" ht="15" hidden="false" customHeight="false" outlineLevel="0" collapsed="false">
      <c r="A10731" s="2" t="s">
        <v>158</v>
      </c>
      <c r="B10731" s="2" t="s">
        <v>158</v>
      </c>
      <c r="C10731" s="2" t="s">
        <v>47</v>
      </c>
      <c r="D10731" s="2" t="s">
        <v>10</v>
      </c>
      <c r="E10731" s="2" t="s">
        <v>74</v>
      </c>
      <c r="F10731" s="2" t="s">
        <v>977</v>
      </c>
      <c r="G10731" s="14" t="n">
        <v>9.5</v>
      </c>
      <c r="H10731" s="14" t="n">
        <v>9.32</v>
      </c>
      <c r="I10731" s="14" t="n">
        <v>9.5</v>
      </c>
      <c r="J10731" s="23" t="n">
        <f aca="false">IF(AND(E10731="Priority",ISNUMBER('Cost model'!N422)),'Cost model'!N422,'Cost model'!M422)</f>
        <v>8.5</v>
      </c>
      <c r="K10731" s="14" t="n">
        <f aca="false">J10731-H10731</f>
        <v>-0.82</v>
      </c>
      <c r="L10731" s="14" t="n">
        <f aca="false">G10731-H10731</f>
        <v>0.18</v>
      </c>
    </row>
    <row r="10732" customFormat="false" ht="15" hidden="false" customHeight="false" outlineLevel="0" collapsed="false">
      <c r="A10732" s="2" t="s">
        <v>124</v>
      </c>
      <c r="B10732" s="2" t="s">
        <v>142</v>
      </c>
      <c r="C10732" s="2" t="s">
        <v>48</v>
      </c>
      <c r="D10732" s="2" t="s">
        <v>12</v>
      </c>
      <c r="E10732" s="2" t="s">
        <v>74</v>
      </c>
      <c r="F10732" s="2" t="s">
        <v>976</v>
      </c>
      <c r="G10732" s="14" t="n">
        <v>12.5</v>
      </c>
      <c r="H10732" s="14" t="n">
        <v>61.82</v>
      </c>
      <c r="I10732" s="14" t="n">
        <v>19.5</v>
      </c>
      <c r="J10732" s="23" t="n">
        <f aca="false">IF(AND(E10732="Priority",ISNUMBER('Cost model'!N336)),'Cost model'!N336,'Cost model'!M336)</f>
        <v>50</v>
      </c>
      <c r="K10732" s="14" t="n">
        <f aca="false">J10732-H10732</f>
        <v>-11.82</v>
      </c>
      <c r="L10732" s="14" t="n">
        <f aca="false">G10732-H10732</f>
        <v>-49.32</v>
      </c>
    </row>
    <row r="10733" customFormat="false" ht="15" hidden="false" customHeight="false" outlineLevel="0" collapsed="false">
      <c r="A10733" s="2" t="s">
        <v>221</v>
      </c>
      <c r="B10733" s="2" t="s">
        <v>221</v>
      </c>
      <c r="C10733" s="2" t="s">
        <v>47</v>
      </c>
      <c r="D10733" s="2" t="s">
        <v>12</v>
      </c>
      <c r="E10733" s="2" t="s">
        <v>74</v>
      </c>
      <c r="F10733" s="2" t="s">
        <v>977</v>
      </c>
      <c r="G10733" s="14" t="n">
        <v>9.5</v>
      </c>
      <c r="H10733" s="14" t="n">
        <v>24.9</v>
      </c>
      <c r="I10733" s="14" t="n">
        <v>9.5</v>
      </c>
      <c r="J10733" s="23" t="n">
        <f aca="false">IF(AND(E10733="Priority",ISNUMBER('Cost model'!N740)),'Cost model'!N740,'Cost model'!M740)</f>
        <v>22.5</v>
      </c>
      <c r="K10733" s="14" t="n">
        <f aca="false">J10733-H10733</f>
        <v>-2.4</v>
      </c>
      <c r="L10733" s="14" t="n">
        <f aca="false">G10733-H10733</f>
        <v>-15.4</v>
      </c>
    </row>
    <row r="10734" customFormat="false" ht="15" hidden="false" customHeight="false" outlineLevel="0" collapsed="false">
      <c r="A10734" s="2" t="s">
        <v>174</v>
      </c>
      <c r="B10734" s="2" t="s">
        <v>174</v>
      </c>
      <c r="C10734" s="2" t="s">
        <v>47</v>
      </c>
      <c r="D10734" s="2" t="s">
        <v>10</v>
      </c>
      <c r="E10734" s="2" t="s">
        <v>74</v>
      </c>
      <c r="F10734" s="2" t="s">
        <v>977</v>
      </c>
      <c r="G10734" s="14" t="n">
        <v>9.5</v>
      </c>
      <c r="H10734" s="14" t="n">
        <v>7.59</v>
      </c>
      <c r="I10734" s="14" t="n">
        <v>9.5</v>
      </c>
      <c r="J10734" s="23" t="n">
        <f aca="false">IF(AND(E10734="Priority",ISNUMBER('Cost model'!N167)),'Cost model'!N167,'Cost model'!M167)</f>
        <v>8.5</v>
      </c>
      <c r="K10734" s="14" t="n">
        <f aca="false">J10734-H10734</f>
        <v>0.91</v>
      </c>
      <c r="L10734" s="14" t="n">
        <f aca="false">G10734-H10734</f>
        <v>1.91</v>
      </c>
    </row>
    <row r="10735" customFormat="false" ht="15" hidden="false" customHeight="false" outlineLevel="0" collapsed="false">
      <c r="A10735" s="2" t="s">
        <v>221</v>
      </c>
      <c r="B10735" s="2" t="s">
        <v>221</v>
      </c>
      <c r="C10735" s="2" t="s">
        <v>47</v>
      </c>
      <c r="D10735" s="2" t="s">
        <v>12</v>
      </c>
      <c r="E10735" s="2" t="s">
        <v>74</v>
      </c>
      <c r="F10735" s="2" t="s">
        <v>977</v>
      </c>
      <c r="G10735" s="14" t="n">
        <v>9.5</v>
      </c>
      <c r="H10735" s="14" t="n">
        <v>7.3</v>
      </c>
      <c r="I10735" s="14" t="n">
        <v>9.5</v>
      </c>
      <c r="J10735" s="23" t="n">
        <f aca="false">IF(AND(E10735="Priority",ISNUMBER('Cost model'!N740)),'Cost model'!N740,'Cost model'!M740)</f>
        <v>22.5</v>
      </c>
      <c r="K10735" s="14" t="n">
        <f aca="false">J10735-H10735</f>
        <v>15.2</v>
      </c>
      <c r="L10735" s="14" t="n">
        <f aca="false">G10735-H10735</f>
        <v>2.2</v>
      </c>
    </row>
    <row r="10736" customFormat="false" ht="15" hidden="false" customHeight="false" outlineLevel="0" collapsed="false">
      <c r="A10736" s="2" t="s">
        <v>174</v>
      </c>
      <c r="B10736" s="2" t="s">
        <v>124</v>
      </c>
      <c r="C10736" s="2" t="s">
        <v>47</v>
      </c>
      <c r="D10736" s="2" t="s">
        <v>12</v>
      </c>
      <c r="E10736" s="2" t="s">
        <v>74</v>
      </c>
      <c r="F10736" s="2" t="s">
        <v>976</v>
      </c>
      <c r="G10736" s="14" t="n">
        <v>9.5</v>
      </c>
      <c r="H10736" s="14" t="n">
        <v>41.6</v>
      </c>
      <c r="I10736" s="14" t="n">
        <v>9.5</v>
      </c>
      <c r="J10736" s="23" t="n">
        <f aca="false">IF(AND(E10736="Priority",ISNUMBER('Cost model'!N110)),'Cost model'!N110,'Cost model'!M110)</f>
        <v>40</v>
      </c>
      <c r="K10736" s="14" t="n">
        <f aca="false">J10736-H10736</f>
        <v>-1.6</v>
      </c>
      <c r="L10736" s="14" t="n">
        <f aca="false">G10736-H10736</f>
        <v>-32.1</v>
      </c>
    </row>
    <row r="10737" customFormat="false" ht="15" hidden="false" customHeight="false" outlineLevel="0" collapsed="false">
      <c r="A10737" s="2" t="s">
        <v>221</v>
      </c>
      <c r="B10737" s="2" t="s">
        <v>221</v>
      </c>
      <c r="C10737" s="2" t="s">
        <v>49</v>
      </c>
      <c r="D10737" s="2" t="s">
        <v>10</v>
      </c>
      <c r="E10737" s="2" t="s">
        <v>74</v>
      </c>
      <c r="F10737" s="2" t="s">
        <v>977</v>
      </c>
      <c r="G10737" s="14" t="n">
        <v>17.5</v>
      </c>
      <c r="H10737" s="14" t="n">
        <v>20.92</v>
      </c>
      <c r="I10737" s="14" t="n">
        <v>17.5</v>
      </c>
      <c r="J10737" s="23" t="n">
        <f aca="false">IF(AND(E10737="Priority",ISNUMBER('Cost model'!N739)),'Cost model'!N739,'Cost model'!M739)</f>
        <v>17.5</v>
      </c>
      <c r="K10737" s="14" t="n">
        <f aca="false">J10737-H10737</f>
        <v>-3.42</v>
      </c>
      <c r="L10737" s="14" t="n">
        <f aca="false">G10737-H10737</f>
        <v>-3.42</v>
      </c>
    </row>
    <row r="10738" customFormat="false" ht="15" hidden="false" customHeight="false" outlineLevel="0" collapsed="false">
      <c r="A10738" s="2" t="s">
        <v>342</v>
      </c>
      <c r="B10738" s="2" t="s">
        <v>158</v>
      </c>
      <c r="C10738" s="2" t="s">
        <v>47</v>
      </c>
      <c r="D10738" s="2" t="s">
        <v>10</v>
      </c>
      <c r="E10738" s="2" t="s">
        <v>83</v>
      </c>
      <c r="F10738" s="2" t="s">
        <v>976</v>
      </c>
      <c r="G10738" s="14" t="n">
        <v>24.5</v>
      </c>
      <c r="H10738" s="14" t="n">
        <v>23.69</v>
      </c>
      <c r="I10738" s="14" t="n">
        <v>24.5</v>
      </c>
      <c r="J10738" s="23" t="n">
        <f aca="false">IF(AND(E10738="Priority",ISNUMBER('Cost model'!N212)),'Cost model'!N212,'Cost model'!M212)</f>
        <v>27.5</v>
      </c>
      <c r="K10738" s="14" t="n">
        <f aca="false">J10738-H10738</f>
        <v>3.81</v>
      </c>
      <c r="L10738" s="14" t="n">
        <f aca="false">G10738-H10738</f>
        <v>0.809999999999999</v>
      </c>
    </row>
    <row r="10739" customFormat="false" ht="15" hidden="false" customHeight="false" outlineLevel="0" collapsed="false">
      <c r="A10739" s="2" t="s">
        <v>142</v>
      </c>
      <c r="B10739" s="2" t="s">
        <v>142</v>
      </c>
      <c r="C10739" s="2" t="s">
        <v>49</v>
      </c>
      <c r="D10739" s="2" t="s">
        <v>12</v>
      </c>
      <c r="E10739" s="2" t="s">
        <v>74</v>
      </c>
      <c r="F10739" s="2" t="s">
        <v>977</v>
      </c>
      <c r="G10739" s="14" t="n">
        <v>19.5</v>
      </c>
      <c r="H10739" s="14" t="n">
        <v>25.5</v>
      </c>
      <c r="I10739" s="14" t="n">
        <v>19.5</v>
      </c>
      <c r="J10739" s="23" t="n">
        <f aca="false">IF(AND(E10739="Priority",ISNUMBER('Cost model'!N637)),'Cost model'!N637,'Cost model'!M637)</f>
        <v>45</v>
      </c>
      <c r="K10739" s="14" t="n">
        <f aca="false">J10739-H10739</f>
        <v>19.5</v>
      </c>
      <c r="L10739" s="14" t="n">
        <f aca="false">G10739-H10739</f>
        <v>-6</v>
      </c>
    </row>
    <row r="10740" customFormat="false" ht="15" hidden="false" customHeight="false" outlineLevel="0" collapsed="false">
      <c r="A10740" s="2" t="s">
        <v>174</v>
      </c>
      <c r="B10740" s="2" t="s">
        <v>124</v>
      </c>
      <c r="C10740" s="2" t="s">
        <v>49</v>
      </c>
      <c r="D10740" s="2" t="s">
        <v>12</v>
      </c>
      <c r="E10740" s="2" t="s">
        <v>74</v>
      </c>
      <c r="F10740" s="2" t="s">
        <v>976</v>
      </c>
      <c r="G10740" s="14" t="n">
        <v>3.2</v>
      </c>
      <c r="H10740" s="14" t="n">
        <v>50.09</v>
      </c>
      <c r="I10740" s="14" t="n">
        <v>19.5</v>
      </c>
      <c r="J10740" s="23" t="n">
        <f aca="false">IF(AND(E10740="Priority",ISNUMBER('Cost model'!N112)),'Cost model'!N112,'Cost model'!M112)</f>
        <v>50</v>
      </c>
      <c r="K10740" s="14" t="n">
        <f aca="false">J10740-H10740</f>
        <v>-0.0900000000000034</v>
      </c>
      <c r="L10740" s="14" t="n">
        <f aca="false">G10740-H10740</f>
        <v>-46.89</v>
      </c>
    </row>
    <row r="10741" customFormat="false" ht="15" hidden="false" customHeight="false" outlineLevel="0" collapsed="false">
      <c r="A10741" s="2" t="s">
        <v>124</v>
      </c>
      <c r="B10741" s="2" t="s">
        <v>158</v>
      </c>
      <c r="C10741" s="2" t="s">
        <v>48</v>
      </c>
      <c r="D10741" s="2" t="s">
        <v>10</v>
      </c>
      <c r="E10741" s="2" t="s">
        <v>74</v>
      </c>
      <c r="F10741" s="2" t="s">
        <v>976</v>
      </c>
      <c r="G10741" s="14" t="n">
        <v>12.5</v>
      </c>
      <c r="H10741" s="14" t="n">
        <v>11.58</v>
      </c>
      <c r="I10741" s="14" t="n">
        <v>14.5</v>
      </c>
      <c r="J10741" s="23" t="n">
        <f aca="false">IF(AND(E10741="Priority",ISNUMBER('Cost model'!N348)),'Cost model'!N348,'Cost model'!M348)</f>
        <v>17.5</v>
      </c>
      <c r="K10741" s="14" t="n">
        <f aca="false">J10741-H10741</f>
        <v>5.92</v>
      </c>
      <c r="L10741" s="14" t="n">
        <f aca="false">G10741-H10741</f>
        <v>0.92</v>
      </c>
    </row>
    <row r="10742" customFormat="false" ht="15" hidden="false" customHeight="false" outlineLevel="0" collapsed="false">
      <c r="A10742" s="2" t="s">
        <v>124</v>
      </c>
      <c r="B10742" s="2" t="s">
        <v>124</v>
      </c>
      <c r="C10742" s="2" t="s">
        <v>48</v>
      </c>
      <c r="D10742" s="2" t="s">
        <v>10</v>
      </c>
      <c r="E10742" s="2" t="s">
        <v>83</v>
      </c>
      <c r="F10742" s="2" t="s">
        <v>977</v>
      </c>
      <c r="G10742" s="14" t="n">
        <v>17.5</v>
      </c>
      <c r="H10742" s="14" t="n">
        <v>20.92</v>
      </c>
      <c r="I10742" s="14" t="n">
        <v>17.5</v>
      </c>
      <c r="J10742" s="23" t="n">
        <f aca="false">IF(AND(E10742="Priority",ISNUMBER('Cost model'!N318)),'Cost model'!N318,'Cost model'!M318)</f>
        <v>19.5</v>
      </c>
      <c r="K10742" s="14" t="n">
        <f aca="false">J10742-H10742</f>
        <v>-1.42</v>
      </c>
      <c r="L10742" s="14" t="n">
        <f aca="false">G10742-H10742</f>
        <v>-3.42</v>
      </c>
    </row>
    <row r="10743" customFormat="false" ht="15" hidden="false" customHeight="false" outlineLevel="0" collapsed="false">
      <c r="A10743" s="2" t="s">
        <v>124</v>
      </c>
      <c r="B10743" s="2" t="s">
        <v>124</v>
      </c>
      <c r="C10743" s="2" t="s">
        <v>48</v>
      </c>
      <c r="D10743" s="2" t="s">
        <v>10</v>
      </c>
      <c r="E10743" s="2" t="s">
        <v>74</v>
      </c>
      <c r="F10743" s="2" t="s">
        <v>977</v>
      </c>
      <c r="G10743" s="14" t="n">
        <v>12.5</v>
      </c>
      <c r="H10743" s="14" t="n">
        <v>10.78</v>
      </c>
      <c r="I10743" s="14" t="n">
        <v>12.5</v>
      </c>
      <c r="J10743" s="23" t="n">
        <f aca="false">IF(AND(E10743="Priority",ISNUMBER('Cost model'!N318)),'Cost model'!N318,'Cost model'!M318)</f>
        <v>14.5</v>
      </c>
      <c r="K10743" s="14" t="n">
        <f aca="false">J10743-H10743</f>
        <v>3.72</v>
      </c>
      <c r="L10743" s="14" t="n">
        <f aca="false">G10743-H10743</f>
        <v>1.72</v>
      </c>
    </row>
    <row r="10744" customFormat="false" ht="15" hidden="false" customHeight="false" outlineLevel="0" collapsed="false">
      <c r="A10744" s="2" t="s">
        <v>174</v>
      </c>
      <c r="B10744" s="2" t="s">
        <v>142</v>
      </c>
      <c r="C10744" s="2" t="s">
        <v>49</v>
      </c>
      <c r="D10744" s="2" t="s">
        <v>12</v>
      </c>
      <c r="E10744" s="2" t="s">
        <v>74</v>
      </c>
      <c r="F10744" s="2" t="s">
        <v>976</v>
      </c>
      <c r="G10744" s="14" t="n">
        <v>19.5</v>
      </c>
      <c r="H10744" s="14" t="n">
        <v>55.13</v>
      </c>
      <c r="I10744" s="14" t="n">
        <v>19.5</v>
      </c>
      <c r="J10744" s="23" t="n">
        <f aca="false">IF(AND(E10744="Priority",ISNUMBER('Cost model'!N127)),'Cost model'!N127,'Cost model'!M127)</f>
        <v>50</v>
      </c>
      <c r="K10744" s="14" t="n">
        <f aca="false">J10744-H10744</f>
        <v>-5.13</v>
      </c>
      <c r="L10744" s="14" t="n">
        <f aca="false">G10744-H10744</f>
        <v>-35.63</v>
      </c>
    </row>
    <row r="10745" customFormat="false" ht="15" hidden="false" customHeight="false" outlineLevel="0" collapsed="false">
      <c r="A10745" s="2" t="s">
        <v>174</v>
      </c>
      <c r="B10745" s="2" t="s">
        <v>174</v>
      </c>
      <c r="C10745" s="2" t="s">
        <v>48</v>
      </c>
      <c r="D10745" s="2" t="s">
        <v>10</v>
      </c>
      <c r="E10745" s="2" t="s">
        <v>74</v>
      </c>
      <c r="F10745" s="2" t="s">
        <v>977</v>
      </c>
      <c r="G10745" s="14" t="n">
        <v>12.5</v>
      </c>
      <c r="H10745" s="14" t="n">
        <v>10.79</v>
      </c>
      <c r="I10745" s="14" t="n">
        <v>12.5</v>
      </c>
      <c r="J10745" s="23" t="n">
        <f aca="false">IF(AND(E10745="Priority",ISNUMBER('Cost model'!N168)),'Cost model'!N168,'Cost model'!M168)</f>
        <v>13.5</v>
      </c>
      <c r="K10745" s="14" t="n">
        <f aca="false">J10745-H10745</f>
        <v>2.71</v>
      </c>
      <c r="L10745" s="14" t="n">
        <f aca="false">G10745-H10745</f>
        <v>1.71</v>
      </c>
    </row>
    <row r="10746" customFormat="false" ht="15" hidden="false" customHeight="false" outlineLevel="0" collapsed="false">
      <c r="A10746" s="2" t="s">
        <v>124</v>
      </c>
      <c r="B10746" s="2" t="s">
        <v>124</v>
      </c>
      <c r="C10746" s="2" t="s">
        <v>47</v>
      </c>
      <c r="D10746" s="2" t="s">
        <v>12</v>
      </c>
      <c r="E10746" s="2" t="s">
        <v>74</v>
      </c>
      <c r="F10746" s="2" t="s">
        <v>977</v>
      </c>
      <c r="G10746" s="14" t="n">
        <v>9.5</v>
      </c>
      <c r="H10746" s="14" t="n">
        <v>10.58</v>
      </c>
      <c r="I10746" s="14" t="n">
        <v>9.5</v>
      </c>
      <c r="J10746" s="23" t="n">
        <f aca="false">IF(AND(E10746="Priority",ISNUMBER('Cost model'!N320)),'Cost model'!N320,'Cost model'!M320)</f>
        <v>24.5</v>
      </c>
      <c r="K10746" s="14" t="n">
        <f aca="false">J10746-H10746</f>
        <v>13.92</v>
      </c>
      <c r="L10746" s="14" t="n">
        <f aca="false">G10746-H10746</f>
        <v>-1.08</v>
      </c>
    </row>
    <row r="10747" customFormat="false" ht="15" hidden="false" customHeight="false" outlineLevel="0" collapsed="false">
      <c r="A10747" s="2" t="s">
        <v>142</v>
      </c>
      <c r="B10747" s="2" t="s">
        <v>142</v>
      </c>
      <c r="C10747" s="2" t="s">
        <v>49</v>
      </c>
      <c r="D10747" s="2" t="s">
        <v>12</v>
      </c>
      <c r="E10747" s="2" t="s">
        <v>74</v>
      </c>
      <c r="F10747" s="2" t="s">
        <v>977</v>
      </c>
      <c r="G10747" s="14" t="n">
        <v>19.5</v>
      </c>
      <c r="H10747" s="14" t="n">
        <v>48.44</v>
      </c>
      <c r="I10747" s="14" t="n">
        <v>19.5</v>
      </c>
      <c r="J10747" s="23" t="n">
        <f aca="false">IF(AND(E10747="Priority",ISNUMBER('Cost model'!N637)),'Cost model'!N637,'Cost model'!M637)</f>
        <v>45</v>
      </c>
      <c r="K10747" s="14" t="n">
        <f aca="false">J10747-H10747</f>
        <v>-3.44</v>
      </c>
      <c r="L10747" s="14" t="n">
        <f aca="false">G10747-H10747</f>
        <v>-28.94</v>
      </c>
    </row>
    <row r="10748" customFormat="false" ht="15" hidden="false" customHeight="false" outlineLevel="0" collapsed="false">
      <c r="A10748" s="2" t="s">
        <v>124</v>
      </c>
      <c r="B10748" s="2" t="s">
        <v>124</v>
      </c>
      <c r="C10748" s="2" t="s">
        <v>49</v>
      </c>
      <c r="D10748" s="2" t="s">
        <v>10</v>
      </c>
      <c r="E10748" s="2" t="s">
        <v>74</v>
      </c>
      <c r="F10748" s="2" t="s">
        <v>977</v>
      </c>
      <c r="G10748" s="14" t="n">
        <v>17.5</v>
      </c>
      <c r="H10748" s="14" t="n">
        <v>16.5</v>
      </c>
      <c r="I10748" s="14" t="n">
        <v>17.5</v>
      </c>
      <c r="J10748" s="23" t="n">
        <f aca="false">IF(AND(E10748="Priority",ISNUMBER('Cost model'!N319)),'Cost model'!N319,'Cost model'!M319)</f>
        <v>16.5</v>
      </c>
      <c r="K10748" s="14" t="n">
        <f aca="false">J10748-H10748</f>
        <v>0</v>
      </c>
      <c r="L10748" s="14" t="n">
        <f aca="false">G10748-H10748</f>
        <v>1</v>
      </c>
    </row>
    <row r="10749" customFormat="false" ht="15" hidden="false" customHeight="false" outlineLevel="0" collapsed="false">
      <c r="A10749" s="2" t="s">
        <v>174</v>
      </c>
      <c r="B10749" s="2" t="s">
        <v>142</v>
      </c>
      <c r="C10749" s="2" t="s">
        <v>48</v>
      </c>
      <c r="D10749" s="2" t="s">
        <v>12</v>
      </c>
      <c r="E10749" s="2" t="s">
        <v>83</v>
      </c>
      <c r="F10749" s="2" t="s">
        <v>976</v>
      </c>
      <c r="G10749" s="14" t="n">
        <v>19.5</v>
      </c>
      <c r="H10749" s="14" t="n">
        <v>45.09</v>
      </c>
      <c r="I10749" s="14" t="n">
        <v>19.5</v>
      </c>
      <c r="J10749" s="23" t="n">
        <f aca="false">IF(AND(E10749="Priority",ISNUMBER('Cost model'!N126)),'Cost model'!N126,'Cost model'!M126)</f>
        <v>60</v>
      </c>
      <c r="K10749" s="14" t="n">
        <f aca="false">J10749-H10749</f>
        <v>14.91</v>
      </c>
      <c r="L10749" s="14" t="n">
        <f aca="false">G10749-H10749</f>
        <v>-25.59</v>
      </c>
    </row>
    <row r="10750" customFormat="false" ht="15" hidden="false" customHeight="false" outlineLevel="0" collapsed="false">
      <c r="A10750" s="2" t="s">
        <v>158</v>
      </c>
      <c r="B10750" s="2" t="s">
        <v>158</v>
      </c>
      <c r="C10750" s="2" t="s">
        <v>49</v>
      </c>
      <c r="D10750" s="2" t="s">
        <v>10</v>
      </c>
      <c r="E10750" s="2" t="s">
        <v>74</v>
      </c>
      <c r="F10750" s="2" t="s">
        <v>977</v>
      </c>
      <c r="G10750" s="14" t="n">
        <v>17.5</v>
      </c>
      <c r="H10750" s="14" t="n">
        <v>12.43</v>
      </c>
      <c r="I10750" s="14" t="n">
        <v>17.5</v>
      </c>
      <c r="J10750" s="23" t="n">
        <f aca="false">IF(AND(E10750="Priority",ISNUMBER('Cost model'!N424)),'Cost model'!N424,'Cost model'!M424)</f>
        <v>16.5</v>
      </c>
      <c r="K10750" s="14" t="n">
        <f aca="false">J10750-H10750</f>
        <v>4.07</v>
      </c>
      <c r="L10750" s="14" t="n">
        <f aca="false">G10750-H10750</f>
        <v>5.07</v>
      </c>
    </row>
    <row r="10751" customFormat="false" ht="15" hidden="false" customHeight="false" outlineLevel="0" collapsed="false">
      <c r="A10751" s="2" t="s">
        <v>124</v>
      </c>
      <c r="B10751" s="2" t="s">
        <v>158</v>
      </c>
      <c r="C10751" s="2" t="s">
        <v>47</v>
      </c>
      <c r="D10751" s="2" t="s">
        <v>10</v>
      </c>
      <c r="E10751" s="2" t="s">
        <v>74</v>
      </c>
      <c r="F10751" s="2" t="s">
        <v>976</v>
      </c>
      <c r="G10751" s="14" t="n">
        <v>9.5</v>
      </c>
      <c r="H10751" s="14" t="n">
        <v>10.92</v>
      </c>
      <c r="I10751" s="14" t="n">
        <v>14.5</v>
      </c>
      <c r="J10751" s="23" t="n">
        <f aca="false">IF(AND(E10751="Priority",ISNUMBER('Cost model'!N347)),'Cost model'!N347,'Cost model'!M347)</f>
        <v>13.5</v>
      </c>
      <c r="K10751" s="14" t="n">
        <f aca="false">J10751-H10751</f>
        <v>2.58</v>
      </c>
      <c r="L10751" s="14" t="n">
        <f aca="false">G10751-H10751</f>
        <v>-1.42</v>
      </c>
    </row>
    <row r="10752" customFormat="false" ht="15" hidden="false" customHeight="false" outlineLevel="0" collapsed="false">
      <c r="A10752" s="2" t="s">
        <v>124</v>
      </c>
      <c r="B10752" s="2" t="s">
        <v>124</v>
      </c>
      <c r="C10752" s="2" t="s">
        <v>49</v>
      </c>
      <c r="D10752" s="2" t="s">
        <v>10</v>
      </c>
      <c r="E10752" s="2" t="s">
        <v>74</v>
      </c>
      <c r="F10752" s="2" t="s">
        <v>977</v>
      </c>
      <c r="G10752" s="14" t="n">
        <v>17.5</v>
      </c>
      <c r="H10752" s="14" t="n">
        <v>48.83</v>
      </c>
      <c r="I10752" s="14" t="n">
        <v>17.5</v>
      </c>
      <c r="J10752" s="23" t="n">
        <f aca="false">IF(AND(E10752="Priority",ISNUMBER('Cost model'!N319)),'Cost model'!N319,'Cost model'!M319)</f>
        <v>16.5</v>
      </c>
      <c r="K10752" s="14" t="n">
        <f aca="false">J10752-H10752</f>
        <v>-32.33</v>
      </c>
      <c r="L10752" s="14" t="n">
        <f aca="false">G10752-H10752</f>
        <v>-31.33</v>
      </c>
    </row>
    <row r="10753" customFormat="false" ht="15" hidden="false" customHeight="false" outlineLevel="0" collapsed="false">
      <c r="A10753" s="2" t="s">
        <v>142</v>
      </c>
      <c r="B10753" s="2" t="s">
        <v>142</v>
      </c>
      <c r="C10753" s="2" t="s">
        <v>47</v>
      </c>
      <c r="D10753" s="2" t="s">
        <v>10</v>
      </c>
      <c r="E10753" s="2" t="s">
        <v>74</v>
      </c>
      <c r="F10753" s="2" t="s">
        <v>977</v>
      </c>
      <c r="G10753" s="14" t="n">
        <v>9.5</v>
      </c>
      <c r="H10753" s="14" t="n">
        <v>5.87</v>
      </c>
      <c r="I10753" s="14" t="n">
        <v>9.5</v>
      </c>
      <c r="J10753" s="23" t="n">
        <f aca="false">IF(AND(E10753="Priority",ISNUMBER('Cost model'!N632)),'Cost model'!N632,'Cost model'!M632)</f>
        <v>9.5</v>
      </c>
      <c r="K10753" s="14" t="n">
        <f aca="false">J10753-H10753</f>
        <v>3.63</v>
      </c>
      <c r="L10753" s="14" t="n">
        <f aca="false">G10753-H10753</f>
        <v>3.63</v>
      </c>
    </row>
    <row r="10754" customFormat="false" ht="15" hidden="false" customHeight="false" outlineLevel="0" collapsed="false">
      <c r="A10754" s="2" t="s">
        <v>174</v>
      </c>
      <c r="B10754" s="2" t="s">
        <v>142</v>
      </c>
      <c r="C10754" s="2" t="s">
        <v>47</v>
      </c>
      <c r="D10754" s="2" t="s">
        <v>10</v>
      </c>
      <c r="E10754" s="2" t="s">
        <v>74</v>
      </c>
      <c r="F10754" s="2" t="s">
        <v>976</v>
      </c>
      <c r="G10754" s="14" t="n">
        <v>9.5</v>
      </c>
      <c r="H10754" s="14" t="n">
        <v>10.7</v>
      </c>
      <c r="I10754" s="14" t="n">
        <v>9.5</v>
      </c>
      <c r="J10754" s="23" t="n">
        <f aca="false">IF(AND(E10754="Priority",ISNUMBER('Cost model'!N122)),'Cost model'!N122,'Cost model'!M122)</f>
        <v>13.5</v>
      </c>
      <c r="K10754" s="14" t="n">
        <f aca="false">J10754-H10754</f>
        <v>2.8</v>
      </c>
      <c r="L10754" s="14" t="n">
        <f aca="false">G10754-H10754</f>
        <v>-1.2</v>
      </c>
    </row>
    <row r="10755" customFormat="false" ht="15" hidden="false" customHeight="false" outlineLevel="0" collapsed="false">
      <c r="A10755" s="2" t="s">
        <v>142</v>
      </c>
      <c r="B10755" s="2" t="s">
        <v>142</v>
      </c>
      <c r="C10755" s="2" t="s">
        <v>48</v>
      </c>
      <c r="D10755" s="2" t="s">
        <v>14</v>
      </c>
      <c r="E10755" s="2" t="s">
        <v>74</v>
      </c>
      <c r="F10755" s="2" t="s">
        <v>977</v>
      </c>
      <c r="G10755" s="14" t="n">
        <v>45</v>
      </c>
      <c r="H10755" s="14" t="n">
        <v>99.39</v>
      </c>
      <c r="I10755" s="14" t="n">
        <v>45</v>
      </c>
      <c r="J10755" s="23" t="n">
        <f aca="false">IF(AND(E10755="Priority",ISNUMBER('Cost model'!N642)),'Cost model'!N642,'Cost model'!M642)</f>
        <v>90</v>
      </c>
      <c r="K10755" s="14" t="n">
        <f aca="false">J10755-H10755</f>
        <v>-9.39</v>
      </c>
      <c r="L10755" s="14" t="n">
        <f aca="false">G10755-H10755</f>
        <v>-54.39</v>
      </c>
    </row>
    <row r="10756" customFormat="false" ht="15" hidden="false" customHeight="false" outlineLevel="0" collapsed="false">
      <c r="A10756" s="2" t="s">
        <v>124</v>
      </c>
      <c r="B10756" s="2" t="s">
        <v>124</v>
      </c>
      <c r="C10756" s="2" t="s">
        <v>47</v>
      </c>
      <c r="D10756" s="2" t="s">
        <v>12</v>
      </c>
      <c r="E10756" s="2" t="s">
        <v>74</v>
      </c>
      <c r="F10756" s="2" t="s">
        <v>977</v>
      </c>
      <c r="G10756" s="14" t="n">
        <v>9.5</v>
      </c>
      <c r="H10756" s="14" t="n">
        <v>27.96</v>
      </c>
      <c r="I10756" s="14" t="n">
        <v>9.5</v>
      </c>
      <c r="J10756" s="23" t="n">
        <f aca="false">IF(AND(E10756="Priority",ISNUMBER('Cost model'!N320)),'Cost model'!N320,'Cost model'!M320)</f>
        <v>24.5</v>
      </c>
      <c r="K10756" s="14" t="n">
        <f aca="false">J10756-H10756</f>
        <v>-3.46</v>
      </c>
      <c r="L10756" s="14" t="n">
        <f aca="false">G10756-H10756</f>
        <v>-18.46</v>
      </c>
    </row>
    <row r="10757" customFormat="false" ht="15" hidden="false" customHeight="false" outlineLevel="0" collapsed="false">
      <c r="A10757" s="2" t="s">
        <v>221</v>
      </c>
      <c r="B10757" s="2" t="s">
        <v>221</v>
      </c>
      <c r="C10757" s="2" t="s">
        <v>47</v>
      </c>
      <c r="D10757" s="2" t="s">
        <v>12</v>
      </c>
      <c r="E10757" s="2" t="s">
        <v>74</v>
      </c>
      <c r="F10757" s="2" t="s">
        <v>977</v>
      </c>
      <c r="G10757" s="14" t="n">
        <v>9.5</v>
      </c>
      <c r="H10757" s="14" t="n">
        <v>24.95</v>
      </c>
      <c r="I10757" s="14" t="n">
        <v>9.5</v>
      </c>
      <c r="J10757" s="23" t="n">
        <f aca="false">IF(AND(E10757="Priority",ISNUMBER('Cost model'!N740)),'Cost model'!N740,'Cost model'!M740)</f>
        <v>22.5</v>
      </c>
      <c r="K10757" s="14" t="n">
        <f aca="false">J10757-H10757</f>
        <v>-2.45</v>
      </c>
      <c r="L10757" s="14" t="n">
        <f aca="false">G10757-H10757</f>
        <v>-15.45</v>
      </c>
    </row>
    <row r="10758" customFormat="false" ht="15" hidden="false" customHeight="false" outlineLevel="0" collapsed="false">
      <c r="A10758" s="2" t="s">
        <v>142</v>
      </c>
      <c r="B10758" s="2" t="s">
        <v>142</v>
      </c>
      <c r="C10758" s="2" t="s">
        <v>47</v>
      </c>
      <c r="D10758" s="2" t="s">
        <v>10</v>
      </c>
      <c r="E10758" s="2" t="s">
        <v>74</v>
      </c>
      <c r="F10758" s="2" t="s">
        <v>977</v>
      </c>
      <c r="G10758" s="14" t="n">
        <v>9.5</v>
      </c>
      <c r="H10758" s="14" t="n">
        <v>7.21</v>
      </c>
      <c r="I10758" s="14" t="n">
        <v>9.5</v>
      </c>
      <c r="J10758" s="23" t="n">
        <f aca="false">IF(AND(E10758="Priority",ISNUMBER('Cost model'!N632)),'Cost model'!N632,'Cost model'!M632)</f>
        <v>9.5</v>
      </c>
      <c r="K10758" s="14" t="n">
        <f aca="false">J10758-H10758</f>
        <v>2.29</v>
      </c>
      <c r="L10758" s="14" t="n">
        <f aca="false">G10758-H10758</f>
        <v>2.29</v>
      </c>
    </row>
    <row r="10759" customFormat="false" ht="15" hidden="false" customHeight="false" outlineLevel="0" collapsed="false">
      <c r="A10759" s="2" t="s">
        <v>124</v>
      </c>
      <c r="B10759" s="2" t="s">
        <v>124</v>
      </c>
      <c r="C10759" s="2" t="s">
        <v>47</v>
      </c>
      <c r="D10759" s="2" t="s">
        <v>14</v>
      </c>
      <c r="E10759" s="2" t="s">
        <v>74</v>
      </c>
      <c r="F10759" s="2" t="s">
        <v>977</v>
      </c>
      <c r="G10759" s="14" t="n">
        <v>25</v>
      </c>
      <c r="H10759" s="14" t="n">
        <v>63.37</v>
      </c>
      <c r="I10759" s="14" t="n">
        <v>25</v>
      </c>
      <c r="J10759" s="23" t="n">
        <f aca="false">IF(AND(E10759="Priority",ISNUMBER('Cost model'!N326)),'Cost model'!N326,'Cost model'!M326)</f>
        <v>110</v>
      </c>
      <c r="K10759" s="14" t="n">
        <f aca="false">J10759-H10759</f>
        <v>46.63</v>
      </c>
      <c r="L10759" s="14" t="n">
        <f aca="false">G10759-H10759</f>
        <v>-38.37</v>
      </c>
    </row>
    <row r="10760" customFormat="false" ht="15" hidden="false" customHeight="false" outlineLevel="0" collapsed="false">
      <c r="A10760" s="2" t="s">
        <v>158</v>
      </c>
      <c r="B10760" s="2" t="s">
        <v>158</v>
      </c>
      <c r="C10760" s="2" t="s">
        <v>47</v>
      </c>
      <c r="D10760" s="2" t="s">
        <v>10</v>
      </c>
      <c r="E10760" s="2" t="s">
        <v>83</v>
      </c>
      <c r="F10760" s="2" t="s">
        <v>977</v>
      </c>
      <c r="G10760" s="14" t="n">
        <v>14.5</v>
      </c>
      <c r="H10760" s="14" t="n">
        <v>14.36</v>
      </c>
      <c r="I10760" s="14" t="n">
        <v>14.5</v>
      </c>
      <c r="J10760" s="23" t="n">
        <f aca="false">IF(AND(E10760="Priority",ISNUMBER('Cost model'!N422)),'Cost model'!N422,'Cost model'!M422)</f>
        <v>13.5</v>
      </c>
      <c r="K10760" s="14" t="n">
        <f aca="false">J10760-H10760</f>
        <v>-0.859999999999999</v>
      </c>
      <c r="L10760" s="14" t="n">
        <f aca="false">G10760-H10760</f>
        <v>0.140000000000001</v>
      </c>
    </row>
    <row r="10761" customFormat="false" ht="15" hidden="false" customHeight="false" outlineLevel="0" collapsed="false">
      <c r="A10761" s="2" t="s">
        <v>174</v>
      </c>
      <c r="B10761" s="2" t="s">
        <v>142</v>
      </c>
      <c r="C10761" s="2" t="s">
        <v>49</v>
      </c>
      <c r="D10761" s="2" t="s">
        <v>13</v>
      </c>
      <c r="E10761" s="2" t="s">
        <v>83</v>
      </c>
      <c r="F10761" s="2" t="s">
        <v>976</v>
      </c>
      <c r="G10761" s="14" t="n">
        <v>95</v>
      </c>
      <c r="H10761" s="14" t="n">
        <v>104.72</v>
      </c>
      <c r="I10761" s="14" t="n">
        <v>95</v>
      </c>
      <c r="J10761" s="23" t="n">
        <f aca="false">IF(AND(E10761="Priority",ISNUMBER('Cost model'!N130)),'Cost model'!N130,'Cost model'!M130)</f>
        <v>135</v>
      </c>
      <c r="K10761" s="14" t="n">
        <f aca="false">J10761-H10761</f>
        <v>30.28</v>
      </c>
      <c r="L10761" s="14" t="n">
        <f aca="false">G10761-H10761</f>
        <v>-9.72</v>
      </c>
    </row>
    <row r="10762" customFormat="false" ht="15" hidden="false" customHeight="false" outlineLevel="0" collapsed="false">
      <c r="A10762" s="2" t="s">
        <v>142</v>
      </c>
      <c r="B10762" s="2" t="s">
        <v>158</v>
      </c>
      <c r="C10762" s="2" t="s">
        <v>49</v>
      </c>
      <c r="D10762" s="2" t="s">
        <v>14</v>
      </c>
      <c r="E10762" s="2" t="s">
        <v>74</v>
      </c>
      <c r="F10762" s="2" t="s">
        <v>976</v>
      </c>
      <c r="G10762" s="14" t="n">
        <v>85</v>
      </c>
      <c r="H10762" s="14" t="n">
        <v>224.05</v>
      </c>
      <c r="I10762" s="14" t="n">
        <v>199</v>
      </c>
      <c r="J10762" s="23" t="n">
        <f aca="false">IF(AND(E10762="Priority",ISNUMBER('Cost model'!N658)),'Cost model'!N658,'Cost model'!M658)</f>
        <v>165</v>
      </c>
      <c r="K10762" s="14" t="n">
        <f aca="false">J10762-H10762</f>
        <v>-59.05</v>
      </c>
      <c r="L10762" s="14" t="n">
        <f aca="false">G10762-H10762</f>
        <v>-139.05</v>
      </c>
    </row>
    <row r="10763" customFormat="false" ht="15" hidden="false" customHeight="false" outlineLevel="0" collapsed="false">
      <c r="A10763" s="2" t="s">
        <v>124</v>
      </c>
      <c r="B10763" s="2" t="s">
        <v>124</v>
      </c>
      <c r="C10763" s="2" t="s">
        <v>47</v>
      </c>
      <c r="D10763" s="2" t="s">
        <v>10</v>
      </c>
      <c r="E10763" s="2" t="s">
        <v>74</v>
      </c>
      <c r="F10763" s="2" t="s">
        <v>977</v>
      </c>
      <c r="G10763" s="14" t="n">
        <v>9.5</v>
      </c>
      <c r="H10763" s="14" t="n">
        <v>8.39</v>
      </c>
      <c r="I10763" s="14" t="n">
        <v>9.5</v>
      </c>
      <c r="J10763" s="23" t="n">
        <f aca="false">IF(AND(E10763="Priority",ISNUMBER('Cost model'!N317)),'Cost model'!N317,'Cost model'!M317)</f>
        <v>10.5</v>
      </c>
      <c r="K10763" s="14" t="n">
        <f aca="false">J10763-H10763</f>
        <v>2.11</v>
      </c>
      <c r="L10763" s="14" t="n">
        <f aca="false">G10763-H10763</f>
        <v>1.11</v>
      </c>
    </row>
    <row r="10764" customFormat="false" ht="15" hidden="false" customHeight="false" outlineLevel="0" collapsed="false">
      <c r="A10764" s="2" t="s">
        <v>174</v>
      </c>
      <c r="B10764" s="2" t="s">
        <v>174</v>
      </c>
      <c r="C10764" s="2" t="s">
        <v>49</v>
      </c>
      <c r="D10764" s="2" t="s">
        <v>12</v>
      </c>
      <c r="E10764" s="2" t="s">
        <v>74</v>
      </c>
      <c r="F10764" s="2" t="s">
        <v>977</v>
      </c>
      <c r="G10764" s="14" t="n">
        <v>19.5</v>
      </c>
      <c r="H10764" s="14" t="n">
        <v>45.62</v>
      </c>
      <c r="I10764" s="14" t="n">
        <v>19.5</v>
      </c>
      <c r="J10764" s="23" t="n">
        <f aca="false">IF(AND(E10764="Priority",ISNUMBER('Cost model'!N172)),'Cost model'!N172,'Cost model'!M172)</f>
        <v>45</v>
      </c>
      <c r="K10764" s="14" t="n">
        <f aca="false">J10764-H10764</f>
        <v>-0.619999999999997</v>
      </c>
      <c r="L10764" s="14" t="n">
        <f aca="false">G10764-H10764</f>
        <v>-26.12</v>
      </c>
    </row>
    <row r="10765" customFormat="false" ht="15" hidden="false" customHeight="false" outlineLevel="0" collapsed="false">
      <c r="A10765" s="2" t="s">
        <v>124</v>
      </c>
      <c r="B10765" s="2" t="s">
        <v>158</v>
      </c>
      <c r="C10765" s="2" t="s">
        <v>47</v>
      </c>
      <c r="D10765" s="2" t="s">
        <v>10</v>
      </c>
      <c r="E10765" s="2" t="s">
        <v>74</v>
      </c>
      <c r="F10765" s="2" t="s">
        <v>976</v>
      </c>
      <c r="G10765" s="14" t="n">
        <v>9.5</v>
      </c>
      <c r="H10765" s="14" t="n">
        <v>13.33</v>
      </c>
      <c r="I10765" s="14" t="n">
        <v>14.5</v>
      </c>
      <c r="J10765" s="23" t="n">
        <f aca="false">IF(AND(E10765="Priority",ISNUMBER('Cost model'!N347)),'Cost model'!N347,'Cost model'!M347)</f>
        <v>13.5</v>
      </c>
      <c r="K10765" s="14" t="n">
        <f aca="false">J10765-H10765</f>
        <v>0.17</v>
      </c>
      <c r="L10765" s="14" t="n">
        <f aca="false">G10765-H10765</f>
        <v>-3.83</v>
      </c>
    </row>
    <row r="10766" customFormat="false" ht="15" hidden="false" customHeight="false" outlineLevel="0" collapsed="false">
      <c r="A10766" s="2" t="s">
        <v>174</v>
      </c>
      <c r="B10766" s="2" t="s">
        <v>142</v>
      </c>
      <c r="C10766" s="2" t="s">
        <v>47</v>
      </c>
      <c r="D10766" s="2" t="s">
        <v>12</v>
      </c>
      <c r="E10766" s="2" t="s">
        <v>83</v>
      </c>
      <c r="F10766" s="2" t="s">
        <v>976</v>
      </c>
      <c r="G10766" s="14" t="n">
        <v>19.5</v>
      </c>
      <c r="H10766" s="14" t="n">
        <v>43.1</v>
      </c>
      <c r="I10766" s="14" t="n">
        <v>19.5</v>
      </c>
      <c r="J10766" s="23" t="n">
        <f aca="false">IF(AND(E10766="Priority",ISNUMBER('Cost model'!N125)),'Cost model'!N125,'Cost model'!M125)</f>
        <v>55</v>
      </c>
      <c r="K10766" s="14" t="n">
        <f aca="false">J10766-H10766</f>
        <v>11.9</v>
      </c>
      <c r="L10766" s="14" t="n">
        <f aca="false">G10766-H10766</f>
        <v>-23.6</v>
      </c>
    </row>
    <row r="10767" customFormat="false" ht="15" hidden="false" customHeight="false" outlineLevel="0" collapsed="false">
      <c r="A10767" s="2" t="s">
        <v>142</v>
      </c>
      <c r="B10767" s="2" t="s">
        <v>142</v>
      </c>
      <c r="C10767" s="2" t="s">
        <v>48</v>
      </c>
      <c r="D10767" s="2" t="s">
        <v>12</v>
      </c>
      <c r="E10767" s="2" t="s">
        <v>74</v>
      </c>
      <c r="F10767" s="2" t="s">
        <v>977</v>
      </c>
      <c r="G10767" s="14" t="n">
        <v>12.5</v>
      </c>
      <c r="H10767" s="14" t="n">
        <v>24.39</v>
      </c>
      <c r="I10767" s="14" t="n">
        <v>12.5</v>
      </c>
      <c r="J10767" s="23" t="n">
        <f aca="false">IF(AND(E10767="Priority",ISNUMBER('Cost model'!N636)),'Cost model'!N636,'Cost model'!M636)</f>
        <v>40</v>
      </c>
      <c r="K10767" s="14" t="n">
        <f aca="false">J10767-H10767</f>
        <v>15.61</v>
      </c>
      <c r="L10767" s="14" t="n">
        <f aca="false">G10767-H10767</f>
        <v>-11.89</v>
      </c>
    </row>
    <row r="10768" customFormat="false" ht="15" hidden="false" customHeight="false" outlineLevel="0" collapsed="false">
      <c r="A10768" s="2" t="s">
        <v>174</v>
      </c>
      <c r="B10768" s="2" t="s">
        <v>142</v>
      </c>
      <c r="C10768" s="2" t="s">
        <v>49</v>
      </c>
      <c r="D10768" s="2" t="s">
        <v>10</v>
      </c>
      <c r="E10768" s="2" t="s">
        <v>74</v>
      </c>
      <c r="F10768" s="2" t="s">
        <v>976</v>
      </c>
      <c r="G10768" s="14" t="n">
        <v>17.5</v>
      </c>
      <c r="H10768" s="14" t="n">
        <v>23.69</v>
      </c>
      <c r="I10768" s="14" t="n">
        <v>17.5</v>
      </c>
      <c r="J10768" s="23" t="n">
        <f aca="false">IF(AND(E10768="Priority",ISNUMBER('Cost model'!N124)),'Cost model'!N124,'Cost model'!M124)</f>
        <v>21.5</v>
      </c>
      <c r="K10768" s="14" t="n">
        <f aca="false">J10768-H10768</f>
        <v>-2.19</v>
      </c>
      <c r="L10768" s="14" t="n">
        <f aca="false">G10768-H10768</f>
        <v>-6.19</v>
      </c>
    </row>
    <row r="10769" customFormat="false" ht="15" hidden="false" customHeight="false" outlineLevel="0" collapsed="false">
      <c r="A10769" s="2" t="s">
        <v>174</v>
      </c>
      <c r="B10769" s="2" t="s">
        <v>142</v>
      </c>
      <c r="C10769" s="2" t="s">
        <v>48</v>
      </c>
      <c r="D10769" s="2" t="s">
        <v>10</v>
      </c>
      <c r="E10769" s="2" t="s">
        <v>74</v>
      </c>
      <c r="F10769" s="2" t="s">
        <v>976</v>
      </c>
      <c r="G10769" s="14" t="n">
        <v>12.5</v>
      </c>
      <c r="H10769" s="14" t="n">
        <v>18.62</v>
      </c>
      <c r="I10769" s="14" t="n">
        <v>12.5</v>
      </c>
      <c r="J10769" s="23" t="n">
        <f aca="false">IF(AND(E10769="Priority",ISNUMBER('Cost model'!N123)),'Cost model'!N123,'Cost model'!M123)</f>
        <v>16.5</v>
      </c>
      <c r="K10769" s="14" t="n">
        <f aca="false">J10769-H10769</f>
        <v>-2.12</v>
      </c>
      <c r="L10769" s="14" t="n">
        <f aca="false">G10769-H10769</f>
        <v>-6.12</v>
      </c>
    </row>
    <row r="10770" customFormat="false" ht="15" hidden="false" customHeight="false" outlineLevel="0" collapsed="false">
      <c r="A10770" s="2" t="s">
        <v>142</v>
      </c>
      <c r="B10770" s="2" t="s">
        <v>142</v>
      </c>
      <c r="C10770" s="2" t="s">
        <v>47</v>
      </c>
      <c r="D10770" s="2" t="s">
        <v>12</v>
      </c>
      <c r="E10770" s="2" t="s">
        <v>74</v>
      </c>
      <c r="F10770" s="2" t="s">
        <v>977</v>
      </c>
      <c r="G10770" s="14" t="n">
        <v>9.5</v>
      </c>
      <c r="H10770" s="14" t="n">
        <v>27.74</v>
      </c>
      <c r="I10770" s="14" t="n">
        <v>9.5</v>
      </c>
      <c r="J10770" s="23" t="n">
        <f aca="false">IF(AND(E10770="Priority",ISNUMBER('Cost model'!N635)),'Cost model'!N635,'Cost model'!M635)</f>
        <v>30.5</v>
      </c>
      <c r="K10770" s="14" t="n">
        <f aca="false">J10770-H10770</f>
        <v>2.76</v>
      </c>
      <c r="L10770" s="14" t="n">
        <f aca="false">G10770-H10770</f>
        <v>-18.24</v>
      </c>
    </row>
    <row r="10771" customFormat="false" ht="15" hidden="false" customHeight="false" outlineLevel="0" collapsed="false">
      <c r="A10771" s="2" t="s">
        <v>174</v>
      </c>
      <c r="B10771" s="2" t="s">
        <v>142</v>
      </c>
      <c r="C10771" s="2" t="s">
        <v>47</v>
      </c>
      <c r="D10771" s="2" t="s">
        <v>12</v>
      </c>
      <c r="E10771" s="2" t="s">
        <v>74</v>
      </c>
      <c r="F10771" s="2" t="s">
        <v>976</v>
      </c>
      <c r="G10771" s="14" t="n">
        <v>9.5</v>
      </c>
      <c r="H10771" s="14" t="n">
        <v>48.18</v>
      </c>
      <c r="I10771" s="14" t="n">
        <v>9.5</v>
      </c>
      <c r="J10771" s="23" t="n">
        <f aca="false">IF(AND(E10771="Priority",ISNUMBER('Cost model'!N125)),'Cost model'!N125,'Cost model'!M125)</f>
        <v>40</v>
      </c>
      <c r="K10771" s="14" t="n">
        <f aca="false">J10771-H10771</f>
        <v>-8.18</v>
      </c>
      <c r="L10771" s="14" t="n">
        <f aca="false">G10771-H10771</f>
        <v>-38.68</v>
      </c>
    </row>
    <row r="10772" customFormat="false" ht="15" hidden="false" customHeight="false" outlineLevel="0" collapsed="false">
      <c r="A10772" s="2" t="s">
        <v>174</v>
      </c>
      <c r="B10772" s="2" t="s">
        <v>174</v>
      </c>
      <c r="C10772" s="2" t="s">
        <v>47</v>
      </c>
      <c r="D10772" s="2" t="s">
        <v>12</v>
      </c>
      <c r="E10772" s="2" t="s">
        <v>74</v>
      </c>
      <c r="F10772" s="2" t="s">
        <v>977</v>
      </c>
      <c r="G10772" s="14" t="n">
        <v>9.5</v>
      </c>
      <c r="H10772" s="14" t="n">
        <v>21.47</v>
      </c>
      <c r="I10772" s="14" t="n">
        <v>9.5</v>
      </c>
      <c r="J10772" s="23" t="n">
        <f aca="false">IF(AND(E10772="Priority",ISNUMBER('Cost model'!N170)),'Cost model'!N170,'Cost model'!M170)</f>
        <v>25.5</v>
      </c>
      <c r="K10772" s="14" t="n">
        <f aca="false">J10772-H10772</f>
        <v>4.03</v>
      </c>
      <c r="L10772" s="14" t="n">
        <f aca="false">G10772-H10772</f>
        <v>-11.97</v>
      </c>
    </row>
    <row r="10773" customFormat="false" ht="15" hidden="false" customHeight="false" outlineLevel="0" collapsed="false">
      <c r="A10773" s="2" t="s">
        <v>221</v>
      </c>
      <c r="B10773" s="2" t="s">
        <v>221</v>
      </c>
      <c r="C10773" s="2" t="s">
        <v>49</v>
      </c>
      <c r="D10773" s="2" t="s">
        <v>10</v>
      </c>
      <c r="E10773" s="2" t="s">
        <v>83</v>
      </c>
      <c r="F10773" s="2" t="s">
        <v>977</v>
      </c>
      <c r="G10773" s="14" t="n">
        <v>24.5</v>
      </c>
      <c r="H10773" s="14" t="n">
        <v>21.74</v>
      </c>
      <c r="I10773" s="14" t="n">
        <v>24.5</v>
      </c>
      <c r="J10773" s="23" t="n">
        <f aca="false">IF(AND(E10773="Priority",ISNUMBER('Cost model'!N739)),'Cost model'!N739,'Cost model'!M739)</f>
        <v>23.5</v>
      </c>
      <c r="K10773" s="14" t="n">
        <f aca="false">J10773-H10773</f>
        <v>1.76</v>
      </c>
      <c r="L10773" s="14" t="n">
        <f aca="false">G10773-H10773</f>
        <v>2.76</v>
      </c>
    </row>
    <row r="10774" customFormat="false" ht="15" hidden="false" customHeight="false" outlineLevel="0" collapsed="false">
      <c r="A10774" s="2" t="s">
        <v>142</v>
      </c>
      <c r="B10774" s="2" t="s">
        <v>124</v>
      </c>
      <c r="C10774" s="2" t="s">
        <v>48</v>
      </c>
      <c r="D10774" s="2" t="s">
        <v>10</v>
      </c>
      <c r="E10774" s="2" t="s">
        <v>74</v>
      </c>
      <c r="F10774" s="2" t="s">
        <v>976</v>
      </c>
      <c r="G10774" s="14" t="n">
        <v>12.5</v>
      </c>
      <c r="H10774" s="14" t="n">
        <v>12.01</v>
      </c>
      <c r="I10774" s="14" t="n">
        <v>14.5</v>
      </c>
      <c r="J10774" s="23" t="n">
        <f aca="false">IF(AND(E10774="Priority",ISNUMBER('Cost model'!N663)),'Cost model'!N663,'Cost model'!M663)</f>
        <v>18.5</v>
      </c>
      <c r="K10774" s="14" t="n">
        <f aca="false">J10774-H10774</f>
        <v>6.49</v>
      </c>
      <c r="L10774" s="14" t="n">
        <f aca="false">G10774-H10774</f>
        <v>0.49</v>
      </c>
    </row>
    <row r="10775" customFormat="false" ht="15" hidden="false" customHeight="false" outlineLevel="0" collapsed="false">
      <c r="A10775" s="2" t="s">
        <v>342</v>
      </c>
      <c r="B10775" s="2" t="s">
        <v>158</v>
      </c>
      <c r="C10775" s="2" t="s">
        <v>49</v>
      </c>
      <c r="D10775" s="2" t="s">
        <v>10</v>
      </c>
      <c r="E10775" s="2" t="s">
        <v>74</v>
      </c>
      <c r="F10775" s="2" t="s">
        <v>976</v>
      </c>
      <c r="G10775" s="14" t="n">
        <v>24.5</v>
      </c>
      <c r="H10775" s="14" t="n">
        <v>69.41</v>
      </c>
      <c r="I10775" s="14" t="n">
        <v>19.5</v>
      </c>
      <c r="J10775" s="23" t="n">
        <f aca="false">IF(AND(E10775="Priority",ISNUMBER('Cost model'!N214)),'Cost model'!N214,'Cost model'!M214)</f>
        <v>24.5</v>
      </c>
      <c r="K10775" s="14" t="n">
        <f aca="false">J10775-H10775</f>
        <v>-44.91</v>
      </c>
      <c r="L10775" s="14" t="n">
        <f aca="false">G10775-H10775</f>
        <v>-44.91</v>
      </c>
    </row>
    <row r="10776" customFormat="false" ht="15" hidden="false" customHeight="false" outlineLevel="0" collapsed="false">
      <c r="A10776" s="2" t="s">
        <v>124</v>
      </c>
      <c r="B10776" s="2" t="s">
        <v>124</v>
      </c>
      <c r="C10776" s="2" t="s">
        <v>48</v>
      </c>
      <c r="D10776" s="2" t="s">
        <v>10</v>
      </c>
      <c r="E10776" s="2" t="s">
        <v>74</v>
      </c>
      <c r="F10776" s="2" t="s">
        <v>977</v>
      </c>
      <c r="G10776" s="14" t="n">
        <v>12.5</v>
      </c>
      <c r="H10776" s="14" t="n">
        <v>9.9</v>
      </c>
      <c r="I10776" s="14" t="n">
        <v>12.5</v>
      </c>
      <c r="J10776" s="23" t="n">
        <f aca="false">IF(AND(E10776="Priority",ISNUMBER('Cost model'!N318)),'Cost model'!N318,'Cost model'!M318)</f>
        <v>14.5</v>
      </c>
      <c r="K10776" s="14" t="n">
        <f aca="false">J10776-H10776</f>
        <v>4.6</v>
      </c>
      <c r="L10776" s="14" t="n">
        <f aca="false">G10776-H10776</f>
        <v>2.6</v>
      </c>
    </row>
    <row r="10777" customFormat="false" ht="15" hidden="false" customHeight="false" outlineLevel="0" collapsed="false">
      <c r="A10777" s="2" t="s">
        <v>174</v>
      </c>
      <c r="B10777" s="2" t="s">
        <v>124</v>
      </c>
      <c r="C10777" s="2" t="s">
        <v>48</v>
      </c>
      <c r="D10777" s="2" t="s">
        <v>10</v>
      </c>
      <c r="E10777" s="2" t="s">
        <v>74</v>
      </c>
      <c r="F10777" s="2" t="s">
        <v>976</v>
      </c>
      <c r="G10777" s="14" t="n">
        <v>12.5</v>
      </c>
      <c r="H10777" s="14" t="n">
        <v>17.23</v>
      </c>
      <c r="I10777" s="14" t="n">
        <v>12.5</v>
      </c>
      <c r="J10777" s="23" t="n">
        <f aca="false">IF(AND(E10777="Priority",ISNUMBER('Cost model'!N108)),'Cost model'!N108,'Cost model'!M108)</f>
        <v>15.5</v>
      </c>
      <c r="K10777" s="14" t="n">
        <f aca="false">J10777-H10777</f>
        <v>-1.73</v>
      </c>
      <c r="L10777" s="14" t="n">
        <f aca="false">G10777-H10777</f>
        <v>-4.73</v>
      </c>
    </row>
    <row r="10778" customFormat="false" ht="15" hidden="false" customHeight="false" outlineLevel="0" collapsed="false">
      <c r="A10778" s="2" t="s">
        <v>124</v>
      </c>
      <c r="B10778" s="2" t="s">
        <v>124</v>
      </c>
      <c r="C10778" s="2" t="s">
        <v>48</v>
      </c>
      <c r="D10778" s="2" t="s">
        <v>10</v>
      </c>
      <c r="E10778" s="2" t="s">
        <v>74</v>
      </c>
      <c r="F10778" s="2" t="s">
        <v>977</v>
      </c>
      <c r="G10778" s="14" t="n">
        <v>12.5</v>
      </c>
      <c r="H10778" s="14" t="n">
        <v>23.69</v>
      </c>
      <c r="I10778" s="14" t="n">
        <v>12.5</v>
      </c>
      <c r="J10778" s="23" t="n">
        <f aca="false">IF(AND(E10778="Priority",ISNUMBER('Cost model'!N318)),'Cost model'!N318,'Cost model'!M318)</f>
        <v>14.5</v>
      </c>
      <c r="K10778" s="14" t="n">
        <f aca="false">J10778-H10778</f>
        <v>-9.19</v>
      </c>
      <c r="L10778" s="14" t="n">
        <f aca="false">G10778-H10778</f>
        <v>-11.19</v>
      </c>
    </row>
    <row r="10779" customFormat="false" ht="15" hidden="false" customHeight="false" outlineLevel="0" collapsed="false">
      <c r="A10779" s="2" t="s">
        <v>205</v>
      </c>
      <c r="B10779" s="2" t="s">
        <v>205</v>
      </c>
      <c r="C10779" s="2" t="s">
        <v>48</v>
      </c>
      <c r="D10779" s="2" t="s">
        <v>12</v>
      </c>
      <c r="E10779" s="2" t="s">
        <v>74</v>
      </c>
      <c r="F10779" s="2" t="s">
        <v>977</v>
      </c>
      <c r="G10779" s="14" t="n">
        <v>24.5</v>
      </c>
      <c r="H10779" s="14" t="n">
        <v>32.53</v>
      </c>
      <c r="I10779" s="14" t="n">
        <v>12.5</v>
      </c>
      <c r="J10779" s="23" t="n">
        <f aca="false">IF(AND(E10779="Priority",ISNUMBER('Cost model'!N531)),'Cost model'!N531,'Cost model'!M531)</f>
        <v>50</v>
      </c>
      <c r="K10779" s="14" t="n">
        <f aca="false">J10779-H10779</f>
        <v>17.47</v>
      </c>
      <c r="L10779" s="14" t="n">
        <f aca="false">G10779-H10779</f>
        <v>-8.03</v>
      </c>
    </row>
    <row r="10780" customFormat="false" ht="15" hidden="false" customHeight="false" outlineLevel="0" collapsed="false">
      <c r="A10780" s="2" t="s">
        <v>174</v>
      </c>
      <c r="B10780" s="2" t="s">
        <v>142</v>
      </c>
      <c r="C10780" s="2" t="s">
        <v>48</v>
      </c>
      <c r="D10780" s="2" t="s">
        <v>10</v>
      </c>
      <c r="E10780" s="2" t="s">
        <v>74</v>
      </c>
      <c r="F10780" s="2" t="s">
        <v>976</v>
      </c>
      <c r="G10780" s="14" t="n">
        <v>12.5</v>
      </c>
      <c r="H10780" s="14" t="n">
        <v>10.96</v>
      </c>
      <c r="I10780" s="14" t="n">
        <v>12.5</v>
      </c>
      <c r="J10780" s="23" t="n">
        <f aca="false">IF(AND(E10780="Priority",ISNUMBER('Cost model'!N123)),'Cost model'!N123,'Cost model'!M123)</f>
        <v>16.5</v>
      </c>
      <c r="K10780" s="14" t="n">
        <f aca="false">J10780-H10780</f>
        <v>5.54</v>
      </c>
      <c r="L10780" s="14" t="n">
        <f aca="false">G10780-H10780</f>
        <v>1.54</v>
      </c>
    </row>
    <row r="10781" customFormat="false" ht="15" hidden="false" customHeight="false" outlineLevel="0" collapsed="false">
      <c r="A10781" s="2" t="s">
        <v>174</v>
      </c>
      <c r="B10781" s="2" t="s">
        <v>142</v>
      </c>
      <c r="C10781" s="2" t="s">
        <v>47</v>
      </c>
      <c r="D10781" s="2" t="s">
        <v>12</v>
      </c>
      <c r="E10781" s="2" t="s">
        <v>74</v>
      </c>
      <c r="F10781" s="2" t="s">
        <v>976</v>
      </c>
      <c r="G10781" s="14" t="n">
        <v>9.5</v>
      </c>
      <c r="H10781" s="14" t="n">
        <v>65.41</v>
      </c>
      <c r="I10781" s="14" t="n">
        <v>9.5</v>
      </c>
      <c r="J10781" s="23" t="n">
        <f aca="false">IF(AND(E10781="Priority",ISNUMBER('Cost model'!N125)),'Cost model'!N125,'Cost model'!M125)</f>
        <v>40</v>
      </c>
      <c r="K10781" s="14" t="n">
        <f aca="false">J10781-H10781</f>
        <v>-25.41</v>
      </c>
      <c r="L10781" s="14" t="n">
        <f aca="false">G10781-H10781</f>
        <v>-55.91</v>
      </c>
    </row>
    <row r="10782" customFormat="false" ht="15" hidden="false" customHeight="false" outlineLevel="0" collapsed="false">
      <c r="A10782" s="2" t="s">
        <v>124</v>
      </c>
      <c r="B10782" s="2" t="s">
        <v>124</v>
      </c>
      <c r="C10782" s="2" t="s">
        <v>48</v>
      </c>
      <c r="D10782" s="2" t="s">
        <v>12</v>
      </c>
      <c r="E10782" s="2" t="s">
        <v>74</v>
      </c>
      <c r="F10782" s="2" t="s">
        <v>977</v>
      </c>
      <c r="G10782" s="14" t="n">
        <v>12.5</v>
      </c>
      <c r="H10782" s="14" t="n">
        <v>28.28</v>
      </c>
      <c r="I10782" s="14" t="n">
        <v>12.5</v>
      </c>
      <c r="J10782" s="23" t="n">
        <f aca="false">IF(AND(E10782="Priority",ISNUMBER('Cost model'!N321)),'Cost model'!N321,'Cost model'!M321)</f>
        <v>40</v>
      </c>
      <c r="K10782" s="14" t="n">
        <f aca="false">J10782-H10782</f>
        <v>11.72</v>
      </c>
      <c r="L10782" s="14" t="n">
        <f aca="false">G10782-H10782</f>
        <v>-15.78</v>
      </c>
    </row>
    <row r="10783" customFormat="false" ht="15" hidden="false" customHeight="false" outlineLevel="0" collapsed="false">
      <c r="A10783" s="2" t="s">
        <v>221</v>
      </c>
      <c r="B10783" s="2" t="s">
        <v>221</v>
      </c>
      <c r="C10783" s="2" t="s">
        <v>49</v>
      </c>
      <c r="D10783" s="2" t="s">
        <v>12</v>
      </c>
      <c r="E10783" s="2" t="s">
        <v>74</v>
      </c>
      <c r="F10783" s="2" t="s">
        <v>977</v>
      </c>
      <c r="G10783" s="14" t="n">
        <v>19.5</v>
      </c>
      <c r="H10783" s="14" t="n">
        <v>58.6</v>
      </c>
      <c r="I10783" s="14" t="n">
        <v>19.5</v>
      </c>
      <c r="J10783" s="23" t="n">
        <f aca="false">IF(AND(E10783="Priority",ISNUMBER('Cost model'!N742)),'Cost model'!N742,'Cost model'!M742)</f>
        <v>60</v>
      </c>
      <c r="K10783" s="14" t="n">
        <f aca="false">J10783-H10783</f>
        <v>1.4</v>
      </c>
      <c r="L10783" s="14" t="n">
        <f aca="false">G10783-H10783</f>
        <v>-39.1</v>
      </c>
    </row>
    <row r="10784" customFormat="false" ht="15" hidden="false" customHeight="false" outlineLevel="0" collapsed="false">
      <c r="A10784" s="2" t="s">
        <v>158</v>
      </c>
      <c r="B10784" s="2" t="s">
        <v>158</v>
      </c>
      <c r="C10784" s="2" t="s">
        <v>47</v>
      </c>
      <c r="D10784" s="2" t="s">
        <v>10</v>
      </c>
      <c r="E10784" s="2" t="s">
        <v>74</v>
      </c>
      <c r="F10784" s="2" t="s">
        <v>977</v>
      </c>
      <c r="G10784" s="14" t="n">
        <v>9.5</v>
      </c>
      <c r="H10784" s="14" t="n">
        <v>7.21</v>
      </c>
      <c r="I10784" s="14" t="n">
        <v>9.5</v>
      </c>
      <c r="J10784" s="23" t="n">
        <f aca="false">IF(AND(E10784="Priority",ISNUMBER('Cost model'!N422)),'Cost model'!N422,'Cost model'!M422)</f>
        <v>8.5</v>
      </c>
      <c r="K10784" s="14" t="n">
        <f aca="false">J10784-H10784</f>
        <v>1.29</v>
      </c>
      <c r="L10784" s="14" t="n">
        <f aca="false">G10784-H10784</f>
        <v>2.29</v>
      </c>
    </row>
    <row r="10785" customFormat="false" ht="15" hidden="false" customHeight="false" outlineLevel="0" collapsed="false">
      <c r="A10785" s="2" t="s">
        <v>124</v>
      </c>
      <c r="B10785" s="2" t="s">
        <v>124</v>
      </c>
      <c r="C10785" s="2" t="s">
        <v>48</v>
      </c>
      <c r="D10785" s="2" t="s">
        <v>10</v>
      </c>
      <c r="E10785" s="2" t="s">
        <v>74</v>
      </c>
      <c r="F10785" s="2" t="s">
        <v>977</v>
      </c>
      <c r="G10785" s="14" t="n">
        <v>12.5</v>
      </c>
      <c r="H10785" s="14" t="n">
        <v>15.16</v>
      </c>
      <c r="I10785" s="14" t="n">
        <v>12.5</v>
      </c>
      <c r="J10785" s="23" t="n">
        <f aca="false">IF(AND(E10785="Priority",ISNUMBER('Cost model'!N318)),'Cost model'!N318,'Cost model'!M318)</f>
        <v>14.5</v>
      </c>
      <c r="K10785" s="14" t="n">
        <f aca="false">J10785-H10785</f>
        <v>-0.66</v>
      </c>
      <c r="L10785" s="14" t="n">
        <f aca="false">G10785-H10785</f>
        <v>-2.66</v>
      </c>
    </row>
    <row r="10786" customFormat="false" ht="15" hidden="false" customHeight="false" outlineLevel="0" collapsed="false">
      <c r="A10786" s="2" t="s">
        <v>142</v>
      </c>
      <c r="B10786" s="2" t="s">
        <v>124</v>
      </c>
      <c r="C10786" s="2" t="s">
        <v>49</v>
      </c>
      <c r="D10786" s="2" t="s">
        <v>10</v>
      </c>
      <c r="E10786" s="2" t="s">
        <v>74</v>
      </c>
      <c r="F10786" s="2" t="s">
        <v>976</v>
      </c>
      <c r="G10786" s="14" t="n">
        <v>17.5</v>
      </c>
      <c r="H10786" s="14" t="n">
        <v>23.69</v>
      </c>
      <c r="I10786" s="14" t="n">
        <v>17.5</v>
      </c>
      <c r="J10786" s="23" t="n">
        <f aca="false">IF(AND(E10786="Priority",ISNUMBER('Cost model'!N664)),'Cost model'!N664,'Cost model'!M664)</f>
        <v>19.5</v>
      </c>
      <c r="K10786" s="14" t="n">
        <f aca="false">J10786-H10786</f>
        <v>-4.19</v>
      </c>
      <c r="L10786" s="14" t="n">
        <f aca="false">G10786-H10786</f>
        <v>-6.19</v>
      </c>
    </row>
    <row r="10787" customFormat="false" ht="15" hidden="false" customHeight="false" outlineLevel="0" collapsed="false">
      <c r="A10787" s="2" t="s">
        <v>221</v>
      </c>
      <c r="B10787" s="2" t="s">
        <v>124</v>
      </c>
      <c r="C10787" s="2" t="s">
        <v>47</v>
      </c>
      <c r="D10787" s="2" t="s">
        <v>12</v>
      </c>
      <c r="E10787" s="2" t="s">
        <v>74</v>
      </c>
      <c r="F10787" s="2" t="s">
        <v>976</v>
      </c>
      <c r="G10787" s="14" t="n">
        <v>9.5</v>
      </c>
      <c r="H10787" s="14" t="n">
        <v>40.19</v>
      </c>
      <c r="I10787" s="14" t="n">
        <v>24.5</v>
      </c>
      <c r="J10787" s="23" t="n">
        <f aca="false">IF(AND(E10787="Priority",ISNUMBER('Cost model'!N800)),'Cost model'!N800,'Cost model'!M800)</f>
        <v>45</v>
      </c>
      <c r="K10787" s="14" t="n">
        <f aca="false">J10787-H10787</f>
        <v>4.81</v>
      </c>
      <c r="L10787" s="14" t="n">
        <f aca="false">G10787-H10787</f>
        <v>-30.69</v>
      </c>
    </row>
    <row r="10788" customFormat="false" ht="15" hidden="false" customHeight="false" outlineLevel="0" collapsed="false">
      <c r="A10788" s="2" t="s">
        <v>174</v>
      </c>
      <c r="B10788" s="2" t="s">
        <v>142</v>
      </c>
      <c r="C10788" s="2" t="s">
        <v>48</v>
      </c>
      <c r="D10788" s="2" t="s">
        <v>10</v>
      </c>
      <c r="E10788" s="2" t="s">
        <v>74</v>
      </c>
      <c r="F10788" s="2" t="s">
        <v>976</v>
      </c>
      <c r="G10788" s="14" t="n">
        <v>12.5</v>
      </c>
      <c r="H10788" s="14" t="n">
        <v>20.2</v>
      </c>
      <c r="I10788" s="14" t="n">
        <v>12.5</v>
      </c>
      <c r="J10788" s="23" t="n">
        <f aca="false">IF(AND(E10788="Priority",ISNUMBER('Cost model'!N123)),'Cost model'!N123,'Cost model'!M123)</f>
        <v>16.5</v>
      </c>
      <c r="K10788" s="14" t="n">
        <f aca="false">J10788-H10788</f>
        <v>-3.7</v>
      </c>
      <c r="L10788" s="14" t="n">
        <f aca="false">G10788-H10788</f>
        <v>-7.7</v>
      </c>
    </row>
    <row r="10789" customFormat="false" ht="15" hidden="false" customHeight="false" outlineLevel="0" collapsed="false">
      <c r="A10789" s="2" t="s">
        <v>174</v>
      </c>
      <c r="B10789" s="2" t="s">
        <v>142</v>
      </c>
      <c r="C10789" s="2" t="s">
        <v>48</v>
      </c>
      <c r="D10789" s="2" t="s">
        <v>10</v>
      </c>
      <c r="E10789" s="2" t="s">
        <v>74</v>
      </c>
      <c r="F10789" s="2" t="s">
        <v>976</v>
      </c>
      <c r="G10789" s="14" t="n">
        <v>9.5</v>
      </c>
      <c r="H10789" s="14" t="n">
        <v>14.36</v>
      </c>
      <c r="I10789" s="14" t="n">
        <v>12.5</v>
      </c>
      <c r="J10789" s="23" t="n">
        <f aca="false">IF(AND(E10789="Priority",ISNUMBER('Cost model'!N123)),'Cost model'!N123,'Cost model'!M123)</f>
        <v>16.5</v>
      </c>
      <c r="K10789" s="14" t="n">
        <f aca="false">J10789-H10789</f>
        <v>2.14</v>
      </c>
      <c r="L10789" s="14" t="n">
        <f aca="false">G10789-H10789</f>
        <v>-4.86</v>
      </c>
    </row>
    <row r="10790" customFormat="false" ht="15" hidden="false" customHeight="false" outlineLevel="0" collapsed="false">
      <c r="A10790" s="2" t="s">
        <v>158</v>
      </c>
      <c r="B10790" s="2" t="s">
        <v>124</v>
      </c>
      <c r="C10790" s="2" t="s">
        <v>47</v>
      </c>
      <c r="D10790" s="2" t="s">
        <v>12</v>
      </c>
      <c r="E10790" s="2" t="s">
        <v>74</v>
      </c>
      <c r="F10790" s="2" t="s">
        <v>976</v>
      </c>
      <c r="G10790" s="14" t="n">
        <v>9.5</v>
      </c>
      <c r="H10790" s="14" t="n">
        <v>48.4</v>
      </c>
      <c r="I10790" s="14" t="n">
        <v>19.5</v>
      </c>
      <c r="J10790" s="23" t="n">
        <f aca="false">IF(AND(E10790="Priority",ISNUMBER('Cost model'!N455)),'Cost model'!N455,'Cost model'!M455)</f>
        <v>45</v>
      </c>
      <c r="K10790" s="14" t="n">
        <f aca="false">J10790-H10790</f>
        <v>-3.4</v>
      </c>
      <c r="L10790" s="14" t="n">
        <f aca="false">G10790-H10790</f>
        <v>-38.9</v>
      </c>
    </row>
    <row r="10791" customFormat="false" ht="15" hidden="false" customHeight="false" outlineLevel="0" collapsed="false">
      <c r="A10791" s="2" t="s">
        <v>174</v>
      </c>
      <c r="B10791" s="2" t="s">
        <v>142</v>
      </c>
      <c r="C10791" s="2" t="s">
        <v>49</v>
      </c>
      <c r="D10791" s="2" t="s">
        <v>10</v>
      </c>
      <c r="E10791" s="2" t="s">
        <v>74</v>
      </c>
      <c r="F10791" s="2" t="s">
        <v>976</v>
      </c>
      <c r="G10791" s="14" t="n">
        <v>17.5</v>
      </c>
      <c r="H10791" s="14" t="n">
        <v>15.09</v>
      </c>
      <c r="I10791" s="14" t="n">
        <v>17.5</v>
      </c>
      <c r="J10791" s="23" t="n">
        <f aca="false">IF(AND(E10791="Priority",ISNUMBER('Cost model'!N124)),'Cost model'!N124,'Cost model'!M124)</f>
        <v>21.5</v>
      </c>
      <c r="K10791" s="14" t="n">
        <f aca="false">J10791-H10791</f>
        <v>6.41</v>
      </c>
      <c r="L10791" s="14" t="n">
        <f aca="false">G10791-H10791</f>
        <v>2.41</v>
      </c>
    </row>
    <row r="10792" customFormat="false" ht="15" hidden="false" customHeight="false" outlineLevel="0" collapsed="false">
      <c r="A10792" s="2" t="s">
        <v>142</v>
      </c>
      <c r="B10792" s="2" t="s">
        <v>142</v>
      </c>
      <c r="C10792" s="2" t="s">
        <v>47</v>
      </c>
      <c r="D10792" s="2" t="s">
        <v>12</v>
      </c>
      <c r="E10792" s="2" t="s">
        <v>74</v>
      </c>
      <c r="F10792" s="2" t="s">
        <v>977</v>
      </c>
      <c r="G10792" s="14" t="n">
        <v>9.5</v>
      </c>
      <c r="H10792" s="14" t="n">
        <v>9.71</v>
      </c>
      <c r="I10792" s="14" t="n">
        <v>9.5</v>
      </c>
      <c r="J10792" s="23" t="n">
        <f aca="false">IF(AND(E10792="Priority",ISNUMBER('Cost model'!N635)),'Cost model'!N635,'Cost model'!M635)</f>
        <v>30.5</v>
      </c>
      <c r="K10792" s="14" t="n">
        <f aca="false">J10792-H10792</f>
        <v>20.79</v>
      </c>
      <c r="L10792" s="14" t="n">
        <f aca="false">G10792-H10792</f>
        <v>-0.210000000000001</v>
      </c>
    </row>
    <row r="10793" customFormat="false" ht="15" hidden="false" customHeight="false" outlineLevel="0" collapsed="false">
      <c r="A10793" s="2" t="s">
        <v>174</v>
      </c>
      <c r="B10793" s="2" t="s">
        <v>124</v>
      </c>
      <c r="C10793" s="2" t="s">
        <v>47</v>
      </c>
      <c r="D10793" s="2" t="s">
        <v>12</v>
      </c>
      <c r="E10793" s="2" t="s">
        <v>74</v>
      </c>
      <c r="F10793" s="2" t="s">
        <v>976</v>
      </c>
      <c r="G10793" s="14" t="n">
        <v>9.5</v>
      </c>
      <c r="H10793" s="14" t="n">
        <v>44.22</v>
      </c>
      <c r="I10793" s="14" t="n">
        <v>9.5</v>
      </c>
      <c r="J10793" s="23" t="n">
        <f aca="false">IF(AND(E10793="Priority",ISNUMBER('Cost model'!N110)),'Cost model'!N110,'Cost model'!M110)</f>
        <v>40</v>
      </c>
      <c r="K10793" s="14" t="n">
        <f aca="false">J10793-H10793</f>
        <v>-4.22</v>
      </c>
      <c r="L10793" s="14" t="n">
        <f aca="false">G10793-H10793</f>
        <v>-34.72</v>
      </c>
    </row>
    <row r="10794" customFormat="false" ht="15" hidden="false" customHeight="false" outlineLevel="0" collapsed="false">
      <c r="A10794" s="2" t="s">
        <v>174</v>
      </c>
      <c r="B10794" s="2" t="s">
        <v>142</v>
      </c>
      <c r="C10794" s="2" t="s">
        <v>48</v>
      </c>
      <c r="D10794" s="2" t="s">
        <v>10</v>
      </c>
      <c r="E10794" s="2" t="s">
        <v>74</v>
      </c>
      <c r="F10794" s="2" t="s">
        <v>976</v>
      </c>
      <c r="G10794" s="14" t="n">
        <v>12.5</v>
      </c>
      <c r="H10794" s="14" t="n">
        <v>10.97</v>
      </c>
      <c r="I10794" s="14" t="n">
        <v>12.5</v>
      </c>
      <c r="J10794" s="23" t="n">
        <f aca="false">IF(AND(E10794="Priority",ISNUMBER('Cost model'!N123)),'Cost model'!N123,'Cost model'!M123)</f>
        <v>16.5</v>
      </c>
      <c r="K10794" s="14" t="n">
        <f aca="false">J10794-H10794</f>
        <v>5.53</v>
      </c>
      <c r="L10794" s="14" t="n">
        <f aca="false">G10794-H10794</f>
        <v>1.53</v>
      </c>
    </row>
    <row r="10795" customFormat="false" ht="15" hidden="false" customHeight="false" outlineLevel="0" collapsed="false">
      <c r="A10795" s="2" t="s">
        <v>124</v>
      </c>
      <c r="B10795" s="2" t="s">
        <v>124</v>
      </c>
      <c r="C10795" s="2" t="s">
        <v>48</v>
      </c>
      <c r="D10795" s="2" t="s">
        <v>10</v>
      </c>
      <c r="E10795" s="2" t="s">
        <v>74</v>
      </c>
      <c r="F10795" s="2" t="s">
        <v>977</v>
      </c>
      <c r="G10795" s="14" t="n">
        <v>12.5</v>
      </c>
      <c r="H10795" s="14" t="n">
        <v>15.16</v>
      </c>
      <c r="I10795" s="14" t="n">
        <v>12.5</v>
      </c>
      <c r="J10795" s="23" t="n">
        <f aca="false">IF(AND(E10795="Priority",ISNUMBER('Cost model'!N318)),'Cost model'!N318,'Cost model'!M318)</f>
        <v>14.5</v>
      </c>
      <c r="K10795" s="14" t="n">
        <f aca="false">J10795-H10795</f>
        <v>-0.66</v>
      </c>
      <c r="L10795" s="14" t="n">
        <f aca="false">G10795-H10795</f>
        <v>-2.66</v>
      </c>
    </row>
    <row r="10796" customFormat="false" ht="15" hidden="false" customHeight="false" outlineLevel="0" collapsed="false">
      <c r="A10796" s="2" t="s">
        <v>174</v>
      </c>
      <c r="B10796" s="2" t="s">
        <v>124</v>
      </c>
      <c r="C10796" s="2" t="s">
        <v>49</v>
      </c>
      <c r="D10796" s="2" t="s">
        <v>10</v>
      </c>
      <c r="E10796" s="2" t="s">
        <v>74</v>
      </c>
      <c r="F10796" s="2" t="s">
        <v>976</v>
      </c>
      <c r="G10796" s="14" t="n">
        <v>17.5</v>
      </c>
      <c r="H10796" s="14" t="n">
        <v>20.39</v>
      </c>
      <c r="I10796" s="14" t="n">
        <v>17.5</v>
      </c>
      <c r="J10796" s="23" t="n">
        <f aca="false">IF(AND(E10796="Priority",ISNUMBER('Cost model'!N109)),'Cost model'!N109,'Cost model'!M109)</f>
        <v>18.5</v>
      </c>
      <c r="K10796" s="14" t="n">
        <f aca="false">J10796-H10796</f>
        <v>-1.89</v>
      </c>
      <c r="L10796" s="14" t="n">
        <f aca="false">G10796-H10796</f>
        <v>-2.89</v>
      </c>
    </row>
    <row r="10797" customFormat="false" ht="15" hidden="false" customHeight="false" outlineLevel="0" collapsed="false">
      <c r="A10797" s="2" t="s">
        <v>124</v>
      </c>
      <c r="B10797" s="2" t="s">
        <v>124</v>
      </c>
      <c r="C10797" s="2" t="s">
        <v>48</v>
      </c>
      <c r="D10797" s="2" t="s">
        <v>10</v>
      </c>
      <c r="E10797" s="2" t="s">
        <v>74</v>
      </c>
      <c r="F10797" s="2" t="s">
        <v>977</v>
      </c>
      <c r="G10797" s="14" t="n">
        <v>12.5</v>
      </c>
      <c r="H10797" s="14" t="n">
        <v>10.23</v>
      </c>
      <c r="I10797" s="14" t="n">
        <v>12.5</v>
      </c>
      <c r="J10797" s="23" t="n">
        <f aca="false">IF(AND(E10797="Priority",ISNUMBER('Cost model'!N318)),'Cost model'!N318,'Cost model'!M318)</f>
        <v>14.5</v>
      </c>
      <c r="K10797" s="14" t="n">
        <f aca="false">J10797-H10797</f>
        <v>4.27</v>
      </c>
      <c r="L10797" s="14" t="n">
        <f aca="false">G10797-H10797</f>
        <v>2.27</v>
      </c>
    </row>
    <row r="10798" customFormat="false" ht="15" hidden="false" customHeight="false" outlineLevel="0" collapsed="false">
      <c r="A10798" s="2" t="s">
        <v>124</v>
      </c>
      <c r="B10798" s="2" t="s">
        <v>124</v>
      </c>
      <c r="C10798" s="2" t="s">
        <v>48</v>
      </c>
      <c r="D10798" s="2" t="s">
        <v>12</v>
      </c>
      <c r="E10798" s="2" t="s">
        <v>74</v>
      </c>
      <c r="F10798" s="2" t="s">
        <v>977</v>
      </c>
      <c r="G10798" s="14" t="n">
        <v>12.5</v>
      </c>
      <c r="H10798" s="14" t="n">
        <v>55.99</v>
      </c>
      <c r="I10798" s="14" t="n">
        <v>12.5</v>
      </c>
      <c r="J10798" s="23" t="n">
        <f aca="false">IF(AND(E10798="Priority",ISNUMBER('Cost model'!N321)),'Cost model'!N321,'Cost model'!M321)</f>
        <v>40</v>
      </c>
      <c r="K10798" s="14" t="n">
        <f aca="false">J10798-H10798</f>
        <v>-15.99</v>
      </c>
      <c r="L10798" s="14" t="n">
        <f aca="false">G10798-H10798</f>
        <v>-43.49</v>
      </c>
    </row>
    <row r="10799" customFormat="false" ht="15" hidden="false" customHeight="false" outlineLevel="0" collapsed="false">
      <c r="A10799" s="2" t="s">
        <v>221</v>
      </c>
      <c r="B10799" s="2" t="s">
        <v>221</v>
      </c>
      <c r="C10799" s="2" t="s">
        <v>47</v>
      </c>
      <c r="D10799" s="2" t="s">
        <v>12</v>
      </c>
      <c r="E10799" s="2" t="s">
        <v>74</v>
      </c>
      <c r="F10799" s="2" t="s">
        <v>977</v>
      </c>
      <c r="G10799" s="14" t="n">
        <v>9.5</v>
      </c>
      <c r="H10799" s="14" t="n">
        <v>29.65</v>
      </c>
      <c r="I10799" s="14" t="n">
        <v>9.5</v>
      </c>
      <c r="J10799" s="23" t="n">
        <f aca="false">IF(AND(E10799="Priority",ISNUMBER('Cost model'!N740)),'Cost model'!N740,'Cost model'!M740)</f>
        <v>22.5</v>
      </c>
      <c r="K10799" s="14" t="n">
        <f aca="false">J10799-H10799</f>
        <v>-7.15</v>
      </c>
      <c r="L10799" s="14" t="n">
        <f aca="false">G10799-H10799</f>
        <v>-20.15</v>
      </c>
    </row>
    <row r="10800" customFormat="false" ht="15" hidden="false" customHeight="false" outlineLevel="0" collapsed="false">
      <c r="A10800" s="2" t="s">
        <v>124</v>
      </c>
      <c r="B10800" s="2" t="s">
        <v>124</v>
      </c>
      <c r="C10800" s="2" t="s">
        <v>47</v>
      </c>
      <c r="D10800" s="2" t="s">
        <v>10</v>
      </c>
      <c r="E10800" s="2" t="s">
        <v>74</v>
      </c>
      <c r="F10800" s="2" t="s">
        <v>977</v>
      </c>
      <c r="G10800" s="14" t="n">
        <v>9.5</v>
      </c>
      <c r="H10800" s="14" t="n">
        <v>10.01</v>
      </c>
      <c r="I10800" s="14" t="n">
        <v>9.5</v>
      </c>
      <c r="J10800" s="23" t="n">
        <f aca="false">IF(AND(E10800="Priority",ISNUMBER('Cost model'!N317)),'Cost model'!N317,'Cost model'!M317)</f>
        <v>10.5</v>
      </c>
      <c r="K10800" s="14" t="n">
        <f aca="false">J10800-H10800</f>
        <v>0.49</v>
      </c>
      <c r="L10800" s="14" t="n">
        <f aca="false">G10800-H10800</f>
        <v>-0.51</v>
      </c>
    </row>
    <row r="10801" customFormat="false" ht="15" hidden="false" customHeight="false" outlineLevel="0" collapsed="false">
      <c r="A10801" s="2" t="s">
        <v>221</v>
      </c>
      <c r="B10801" s="2" t="s">
        <v>158</v>
      </c>
      <c r="C10801" s="2" t="s">
        <v>47</v>
      </c>
      <c r="D10801" s="2" t="s">
        <v>10</v>
      </c>
      <c r="E10801" s="2" t="s">
        <v>74</v>
      </c>
      <c r="F10801" s="2" t="s">
        <v>976</v>
      </c>
      <c r="G10801" s="14" t="n">
        <v>9.5</v>
      </c>
      <c r="H10801" s="14" t="n">
        <v>9.67</v>
      </c>
      <c r="I10801" s="14" t="n">
        <v>14.5</v>
      </c>
      <c r="J10801" s="23" t="n">
        <f aca="false">IF(AND(E10801="Priority",ISNUMBER('Cost model'!N752)),'Cost model'!N752,'Cost model'!M752)</f>
        <v>12.5</v>
      </c>
      <c r="K10801" s="14" t="n">
        <f aca="false">J10801-H10801</f>
        <v>2.83</v>
      </c>
      <c r="L10801" s="14" t="n">
        <f aca="false">G10801-H10801</f>
        <v>-0.17</v>
      </c>
    </row>
    <row r="10802" customFormat="false" ht="15" hidden="false" customHeight="false" outlineLevel="0" collapsed="false">
      <c r="A10802" s="2" t="s">
        <v>174</v>
      </c>
      <c r="B10802" s="2" t="s">
        <v>158</v>
      </c>
      <c r="C10802" s="2" t="s">
        <v>49</v>
      </c>
      <c r="D10802" s="2" t="s">
        <v>10</v>
      </c>
      <c r="E10802" s="2" t="s">
        <v>74</v>
      </c>
      <c r="F10802" s="2" t="s">
        <v>976</v>
      </c>
      <c r="G10802" s="14" t="n">
        <v>17.5</v>
      </c>
      <c r="H10802" s="14" t="n">
        <v>15.07</v>
      </c>
      <c r="I10802" s="14" t="n">
        <v>17.5</v>
      </c>
      <c r="J10802" s="23" t="n">
        <f aca="false">IF(AND(E10802="Priority",ISNUMBER('Cost model'!N139)),'Cost model'!N139,'Cost model'!M139)</f>
        <v>19.5</v>
      </c>
      <c r="K10802" s="14" t="n">
        <f aca="false">J10802-H10802</f>
        <v>4.43</v>
      </c>
      <c r="L10802" s="14" t="n">
        <f aca="false">G10802-H10802</f>
        <v>2.43</v>
      </c>
    </row>
    <row r="10803" customFormat="false" ht="15" hidden="false" customHeight="false" outlineLevel="0" collapsed="false">
      <c r="A10803" s="2" t="s">
        <v>142</v>
      </c>
      <c r="B10803" s="2" t="s">
        <v>124</v>
      </c>
      <c r="C10803" s="2" t="s">
        <v>47</v>
      </c>
      <c r="D10803" s="2" t="s">
        <v>10</v>
      </c>
      <c r="E10803" s="2" t="s">
        <v>74</v>
      </c>
      <c r="F10803" s="2" t="s">
        <v>976</v>
      </c>
      <c r="G10803" s="14" t="n">
        <v>9.5</v>
      </c>
      <c r="H10803" s="14" t="n">
        <v>9.08</v>
      </c>
      <c r="I10803" s="14" t="n">
        <v>14.5</v>
      </c>
      <c r="J10803" s="23" t="n">
        <f aca="false">IF(AND(E10803="Priority",ISNUMBER('Cost model'!N662)),'Cost model'!N662,'Cost model'!M662)</f>
        <v>13.5</v>
      </c>
      <c r="K10803" s="14" t="n">
        <f aca="false">J10803-H10803</f>
        <v>4.42</v>
      </c>
      <c r="L10803" s="14" t="n">
        <f aca="false">G10803-H10803</f>
        <v>0.42</v>
      </c>
    </row>
    <row r="10804" customFormat="false" ht="15" hidden="false" customHeight="false" outlineLevel="0" collapsed="false">
      <c r="A10804" s="2" t="s">
        <v>174</v>
      </c>
      <c r="B10804" s="2" t="s">
        <v>142</v>
      </c>
      <c r="C10804" s="2" t="s">
        <v>48</v>
      </c>
      <c r="D10804" s="2" t="s">
        <v>10</v>
      </c>
      <c r="E10804" s="2" t="s">
        <v>74</v>
      </c>
      <c r="F10804" s="2" t="s">
        <v>976</v>
      </c>
      <c r="G10804" s="14" t="n">
        <v>12.5</v>
      </c>
      <c r="H10804" s="14" t="n">
        <v>48.17</v>
      </c>
      <c r="I10804" s="14" t="n">
        <v>12.5</v>
      </c>
      <c r="J10804" s="23" t="n">
        <f aca="false">IF(AND(E10804="Priority",ISNUMBER('Cost model'!N123)),'Cost model'!N123,'Cost model'!M123)</f>
        <v>16.5</v>
      </c>
      <c r="K10804" s="14" t="n">
        <f aca="false">J10804-H10804</f>
        <v>-31.67</v>
      </c>
      <c r="L10804" s="14" t="n">
        <f aca="false">G10804-H10804</f>
        <v>-35.67</v>
      </c>
    </row>
    <row r="10805" customFormat="false" ht="15" hidden="false" customHeight="false" outlineLevel="0" collapsed="false">
      <c r="A10805" s="2" t="s">
        <v>142</v>
      </c>
      <c r="B10805" s="2" t="s">
        <v>142</v>
      </c>
      <c r="C10805" s="2" t="s">
        <v>47</v>
      </c>
      <c r="D10805" s="2" t="s">
        <v>10</v>
      </c>
      <c r="E10805" s="2" t="s">
        <v>74</v>
      </c>
      <c r="F10805" s="2" t="s">
        <v>977</v>
      </c>
      <c r="G10805" s="14" t="n">
        <v>9.5</v>
      </c>
      <c r="H10805" s="14" t="n">
        <v>10.04</v>
      </c>
      <c r="I10805" s="14" t="n">
        <v>9.5</v>
      </c>
      <c r="J10805" s="23" t="n">
        <f aca="false">IF(AND(E10805="Priority",ISNUMBER('Cost model'!N632)),'Cost model'!N632,'Cost model'!M632)</f>
        <v>9.5</v>
      </c>
      <c r="K10805" s="14" t="n">
        <f aca="false">J10805-H10805</f>
        <v>-0.539999999999999</v>
      </c>
      <c r="L10805" s="14" t="n">
        <f aca="false">G10805-H10805</f>
        <v>-0.539999999999999</v>
      </c>
    </row>
    <row r="10806" customFormat="false" ht="15" hidden="false" customHeight="false" outlineLevel="0" collapsed="false">
      <c r="A10806" s="2" t="s">
        <v>124</v>
      </c>
      <c r="B10806" s="2" t="s">
        <v>124</v>
      </c>
      <c r="C10806" s="2" t="s">
        <v>48</v>
      </c>
      <c r="D10806" s="2" t="s">
        <v>10</v>
      </c>
      <c r="E10806" s="2" t="s">
        <v>74</v>
      </c>
      <c r="F10806" s="2" t="s">
        <v>977</v>
      </c>
      <c r="G10806" s="14" t="n">
        <v>12.5</v>
      </c>
      <c r="H10806" s="14" t="n">
        <v>6.79</v>
      </c>
      <c r="I10806" s="14" t="n">
        <v>12.5</v>
      </c>
      <c r="J10806" s="23" t="n">
        <f aca="false">IF(AND(E10806="Priority",ISNUMBER('Cost model'!N318)),'Cost model'!N318,'Cost model'!M318)</f>
        <v>14.5</v>
      </c>
      <c r="K10806" s="14" t="n">
        <f aca="false">J10806-H10806</f>
        <v>7.71</v>
      </c>
      <c r="L10806" s="14" t="n">
        <f aca="false">G10806-H10806</f>
        <v>5.71</v>
      </c>
    </row>
    <row r="10807" customFormat="false" ht="15" hidden="false" customHeight="false" outlineLevel="0" collapsed="false">
      <c r="A10807" s="2" t="s">
        <v>174</v>
      </c>
      <c r="B10807" s="2" t="s">
        <v>174</v>
      </c>
      <c r="C10807" s="2" t="s">
        <v>48</v>
      </c>
      <c r="D10807" s="2" t="s">
        <v>10</v>
      </c>
      <c r="E10807" s="2" t="s">
        <v>74</v>
      </c>
      <c r="F10807" s="2" t="s">
        <v>977</v>
      </c>
      <c r="G10807" s="14" t="n">
        <v>12.5</v>
      </c>
      <c r="H10807" s="14" t="n">
        <v>10.79</v>
      </c>
      <c r="I10807" s="14" t="n">
        <v>12.5</v>
      </c>
      <c r="J10807" s="23" t="n">
        <f aca="false">IF(AND(E10807="Priority",ISNUMBER('Cost model'!N168)),'Cost model'!N168,'Cost model'!M168)</f>
        <v>13.5</v>
      </c>
      <c r="K10807" s="14" t="n">
        <f aca="false">J10807-H10807</f>
        <v>2.71</v>
      </c>
      <c r="L10807" s="14" t="n">
        <f aca="false">G10807-H10807</f>
        <v>1.71</v>
      </c>
    </row>
    <row r="10808" customFormat="false" ht="15" hidden="false" customHeight="false" outlineLevel="0" collapsed="false">
      <c r="A10808" s="2" t="s">
        <v>124</v>
      </c>
      <c r="B10808" s="2" t="s">
        <v>124</v>
      </c>
      <c r="C10808" s="2" t="s">
        <v>49</v>
      </c>
      <c r="D10808" s="2" t="s">
        <v>13</v>
      </c>
      <c r="E10808" s="2" t="s">
        <v>74</v>
      </c>
      <c r="F10808" s="2" t="s">
        <v>977</v>
      </c>
      <c r="G10808" s="14" t="n">
        <v>50</v>
      </c>
      <c r="H10808" s="14" t="n">
        <v>127.83</v>
      </c>
      <c r="I10808" s="14" t="n">
        <v>50</v>
      </c>
      <c r="J10808" s="23" t="n">
        <f aca="false">IF(AND(E10808="Priority",ISNUMBER('Cost model'!N325)),'Cost model'!N325,'Cost model'!M325)</f>
        <v>110</v>
      </c>
      <c r="K10808" s="14" t="n">
        <f aca="false">J10808-H10808</f>
        <v>-17.83</v>
      </c>
      <c r="L10808" s="14" t="n">
        <f aca="false">G10808-H10808</f>
        <v>-77.83</v>
      </c>
    </row>
    <row r="10809" customFormat="false" ht="15" hidden="false" customHeight="false" outlineLevel="0" collapsed="false">
      <c r="A10809" s="2" t="s">
        <v>142</v>
      </c>
      <c r="B10809" s="2" t="s">
        <v>124</v>
      </c>
      <c r="C10809" s="2" t="s">
        <v>47</v>
      </c>
      <c r="D10809" s="2" t="s">
        <v>10</v>
      </c>
      <c r="E10809" s="2" t="s">
        <v>74</v>
      </c>
      <c r="F10809" s="2" t="s">
        <v>976</v>
      </c>
      <c r="G10809" s="14" t="n">
        <v>14.5</v>
      </c>
      <c r="H10809" s="14" t="n">
        <v>14</v>
      </c>
      <c r="I10809" s="14" t="n">
        <v>14.5</v>
      </c>
      <c r="J10809" s="23" t="n">
        <f aca="false">IF(AND(E10809="Priority",ISNUMBER('Cost model'!N662)),'Cost model'!N662,'Cost model'!M662)</f>
        <v>13.5</v>
      </c>
      <c r="K10809" s="14" t="n">
        <f aca="false">J10809-H10809</f>
        <v>-0.5</v>
      </c>
      <c r="L10809" s="14" t="n">
        <f aca="false">G10809-H10809</f>
        <v>0.5</v>
      </c>
    </row>
    <row r="10810" customFormat="false" ht="15" hidden="false" customHeight="false" outlineLevel="0" collapsed="false">
      <c r="A10810" s="2" t="s">
        <v>221</v>
      </c>
      <c r="B10810" s="2" t="s">
        <v>158</v>
      </c>
      <c r="C10810" s="2" t="s">
        <v>47</v>
      </c>
      <c r="D10810" s="2" t="s">
        <v>10</v>
      </c>
      <c r="E10810" s="2" t="s">
        <v>74</v>
      </c>
      <c r="F10810" s="2" t="s">
        <v>976</v>
      </c>
      <c r="G10810" s="14" t="n">
        <v>9.5</v>
      </c>
      <c r="H10810" s="14" t="n">
        <v>8.04</v>
      </c>
      <c r="I10810" s="14" t="n">
        <v>14.5</v>
      </c>
      <c r="J10810" s="23" t="n">
        <f aca="false">IF(AND(E10810="Priority",ISNUMBER('Cost model'!N752)),'Cost model'!N752,'Cost model'!M752)</f>
        <v>12.5</v>
      </c>
      <c r="K10810" s="14" t="n">
        <f aca="false">J10810-H10810</f>
        <v>4.46</v>
      </c>
      <c r="L10810" s="14" t="n">
        <f aca="false">G10810-H10810</f>
        <v>1.46</v>
      </c>
    </row>
    <row r="10811" customFormat="false" ht="15" hidden="false" customHeight="false" outlineLevel="0" collapsed="false">
      <c r="A10811" s="2" t="s">
        <v>221</v>
      </c>
      <c r="B10811" s="2" t="s">
        <v>142</v>
      </c>
      <c r="C10811" s="2" t="s">
        <v>47</v>
      </c>
      <c r="D10811" s="2" t="s">
        <v>10</v>
      </c>
      <c r="E10811" s="2" t="s">
        <v>74</v>
      </c>
      <c r="F10811" s="2" t="s">
        <v>976</v>
      </c>
      <c r="G10811" s="14" t="n">
        <v>9.5</v>
      </c>
      <c r="H10811" s="14" t="n">
        <v>8.92</v>
      </c>
      <c r="I10811" s="14" t="n">
        <v>19.5</v>
      </c>
      <c r="J10811" s="23" t="n">
        <f aca="false">IF(AND(E10811="Priority",ISNUMBER('Cost model'!N767)),'Cost model'!N767,'Cost model'!M767)</f>
        <v>15.5</v>
      </c>
      <c r="K10811" s="14" t="n">
        <f aca="false">J10811-H10811</f>
        <v>6.58</v>
      </c>
      <c r="L10811" s="14" t="n">
        <f aca="false">G10811-H10811</f>
        <v>0.58</v>
      </c>
    </row>
    <row r="10812" customFormat="false" ht="15" hidden="false" customHeight="false" outlineLevel="0" collapsed="false">
      <c r="A10812" s="2" t="s">
        <v>142</v>
      </c>
      <c r="B10812" s="2" t="s">
        <v>142</v>
      </c>
      <c r="C10812" s="2" t="s">
        <v>48</v>
      </c>
      <c r="D10812" s="2" t="s">
        <v>15</v>
      </c>
      <c r="E10812" s="2" t="s">
        <v>74</v>
      </c>
      <c r="F10812" s="2" t="s">
        <v>977</v>
      </c>
      <c r="G10812" s="14" t="n">
        <v>85</v>
      </c>
      <c r="H10812" s="14" t="n">
        <v>117.56</v>
      </c>
      <c r="I10812" s="14" t="n">
        <v>85</v>
      </c>
      <c r="J10812" s="23" t="n">
        <f aca="false">IF(AND(E10812="Priority",ISNUMBER('Cost model'!N645)),'Cost model'!N645,'Cost model'!M645)</f>
        <v>135</v>
      </c>
      <c r="K10812" s="14" t="n">
        <f aca="false">J10812-H10812</f>
        <v>17.44</v>
      </c>
      <c r="L10812" s="14" t="n">
        <f aca="false">G10812-H10812</f>
        <v>-32.56</v>
      </c>
    </row>
    <row r="10813" customFormat="false" ht="15" hidden="false" customHeight="false" outlineLevel="0" collapsed="false">
      <c r="A10813" s="2" t="s">
        <v>124</v>
      </c>
      <c r="B10813" s="2" t="s">
        <v>124</v>
      </c>
      <c r="C10813" s="2" t="s">
        <v>48</v>
      </c>
      <c r="D10813" s="2" t="s">
        <v>10</v>
      </c>
      <c r="E10813" s="2" t="s">
        <v>74</v>
      </c>
      <c r="F10813" s="2" t="s">
        <v>977</v>
      </c>
      <c r="G10813" s="14" t="n">
        <v>12.5</v>
      </c>
      <c r="H10813" s="14" t="n">
        <v>23.69</v>
      </c>
      <c r="I10813" s="14" t="n">
        <v>12.5</v>
      </c>
      <c r="J10813" s="23" t="n">
        <f aca="false">IF(AND(E10813="Priority",ISNUMBER('Cost model'!N318)),'Cost model'!N318,'Cost model'!M318)</f>
        <v>14.5</v>
      </c>
      <c r="K10813" s="14" t="n">
        <f aca="false">J10813-H10813</f>
        <v>-9.19</v>
      </c>
      <c r="L10813" s="14" t="n">
        <f aca="false">G10813-H10813</f>
        <v>-11.19</v>
      </c>
    </row>
    <row r="10814" customFormat="false" ht="15" hidden="false" customHeight="false" outlineLevel="0" collapsed="false">
      <c r="A10814" s="2" t="s">
        <v>142</v>
      </c>
      <c r="B10814" s="2" t="s">
        <v>142</v>
      </c>
      <c r="C10814" s="2" t="s">
        <v>48</v>
      </c>
      <c r="D10814" s="2" t="s">
        <v>12</v>
      </c>
      <c r="E10814" s="2" t="s">
        <v>83</v>
      </c>
      <c r="F10814" s="2" t="s">
        <v>977</v>
      </c>
      <c r="G10814" s="14" t="n">
        <v>19.5</v>
      </c>
      <c r="H10814" s="14" t="n">
        <v>41.6</v>
      </c>
      <c r="I10814" s="14" t="n">
        <v>19.5</v>
      </c>
      <c r="J10814" s="23" t="n">
        <f aca="false">IF(AND(E10814="Priority",ISNUMBER('Cost model'!N636)),'Cost model'!N636,'Cost model'!M636)</f>
        <v>55</v>
      </c>
      <c r="K10814" s="14" t="n">
        <f aca="false">J10814-H10814</f>
        <v>13.4</v>
      </c>
      <c r="L10814" s="14" t="n">
        <f aca="false">G10814-H10814</f>
        <v>-22.1</v>
      </c>
    </row>
    <row r="10815" customFormat="false" ht="15" hidden="false" customHeight="false" outlineLevel="0" collapsed="false">
      <c r="A10815" s="2" t="s">
        <v>142</v>
      </c>
      <c r="B10815" s="2" t="s">
        <v>142</v>
      </c>
      <c r="C10815" s="2" t="s">
        <v>48</v>
      </c>
      <c r="D10815" s="2" t="s">
        <v>10</v>
      </c>
      <c r="E10815" s="2" t="s">
        <v>74</v>
      </c>
      <c r="F10815" s="2" t="s">
        <v>977</v>
      </c>
      <c r="G10815" s="14" t="n">
        <v>12.5</v>
      </c>
      <c r="H10815" s="14" t="n">
        <v>14.1</v>
      </c>
      <c r="I10815" s="14" t="n">
        <v>12.5</v>
      </c>
      <c r="J10815" s="23" t="n">
        <f aca="false">IF(AND(E10815="Priority",ISNUMBER('Cost model'!N633)),'Cost model'!N633,'Cost model'!M633)</f>
        <v>11.5</v>
      </c>
      <c r="K10815" s="14" t="n">
        <f aca="false">J10815-H10815</f>
        <v>-2.6</v>
      </c>
      <c r="L10815" s="14" t="n">
        <f aca="false">G10815-H10815</f>
        <v>-1.6</v>
      </c>
    </row>
    <row r="10816" customFormat="false" ht="15" hidden="false" customHeight="false" outlineLevel="0" collapsed="false">
      <c r="A10816" s="2" t="s">
        <v>174</v>
      </c>
      <c r="B10816" s="2" t="s">
        <v>174</v>
      </c>
      <c r="C10816" s="2" t="s">
        <v>49</v>
      </c>
      <c r="D10816" s="2" t="s">
        <v>12</v>
      </c>
      <c r="E10816" s="2" t="s">
        <v>74</v>
      </c>
      <c r="F10816" s="2" t="s">
        <v>977</v>
      </c>
      <c r="G10816" s="14" t="n">
        <v>19.5</v>
      </c>
      <c r="H10816" s="14" t="n">
        <v>36.41</v>
      </c>
      <c r="I10816" s="14" t="n">
        <v>19.5</v>
      </c>
      <c r="J10816" s="23" t="n">
        <f aca="false">IF(AND(E10816="Priority",ISNUMBER('Cost model'!N172)),'Cost model'!N172,'Cost model'!M172)</f>
        <v>45</v>
      </c>
      <c r="K10816" s="14" t="n">
        <f aca="false">J10816-H10816</f>
        <v>8.59</v>
      </c>
      <c r="L10816" s="14" t="n">
        <f aca="false">G10816-H10816</f>
        <v>-16.91</v>
      </c>
    </row>
    <row r="10817" customFormat="false" ht="15" hidden="false" customHeight="false" outlineLevel="0" collapsed="false">
      <c r="A10817" s="2" t="s">
        <v>221</v>
      </c>
      <c r="B10817" s="2" t="s">
        <v>221</v>
      </c>
      <c r="C10817" s="2" t="s">
        <v>47</v>
      </c>
      <c r="D10817" s="2" t="s">
        <v>10</v>
      </c>
      <c r="E10817" s="2" t="s">
        <v>74</v>
      </c>
      <c r="F10817" s="2" t="s">
        <v>977</v>
      </c>
      <c r="G10817" s="14" t="n">
        <v>9.5</v>
      </c>
      <c r="H10817" s="14" t="n">
        <v>5.87</v>
      </c>
      <c r="I10817" s="14" t="n">
        <v>9.5</v>
      </c>
      <c r="J10817" s="23" t="n">
        <f aca="false">IF(AND(E10817="Priority",ISNUMBER('Cost model'!N737)),'Cost model'!N737,'Cost model'!M737)</f>
        <v>8.5</v>
      </c>
      <c r="K10817" s="14" t="n">
        <f aca="false">J10817-H10817</f>
        <v>2.63</v>
      </c>
      <c r="L10817" s="14" t="n">
        <f aca="false">G10817-H10817</f>
        <v>3.63</v>
      </c>
    </row>
    <row r="10818" customFormat="false" ht="15" hidden="false" customHeight="false" outlineLevel="0" collapsed="false">
      <c r="A10818" s="2" t="s">
        <v>174</v>
      </c>
      <c r="B10818" s="2" t="s">
        <v>142</v>
      </c>
      <c r="C10818" s="2" t="s">
        <v>47</v>
      </c>
      <c r="D10818" s="2" t="s">
        <v>10</v>
      </c>
      <c r="E10818" s="2" t="s">
        <v>83</v>
      </c>
      <c r="F10818" s="2" t="s">
        <v>976</v>
      </c>
      <c r="G10818" s="14" t="n">
        <v>14.5</v>
      </c>
      <c r="H10818" s="14" t="n">
        <v>8.04</v>
      </c>
      <c r="I10818" s="14" t="n">
        <v>14.5</v>
      </c>
      <c r="J10818" s="23" t="n">
        <f aca="false">IF(AND(E10818="Priority",ISNUMBER('Cost model'!N122)),'Cost model'!N122,'Cost model'!M122)</f>
        <v>18.5</v>
      </c>
      <c r="K10818" s="14" t="n">
        <f aca="false">J10818-H10818</f>
        <v>10.46</v>
      </c>
      <c r="L10818" s="14" t="n">
        <f aca="false">G10818-H10818</f>
        <v>6.46</v>
      </c>
    </row>
    <row r="10819" customFormat="false" ht="15" hidden="false" customHeight="false" outlineLevel="0" collapsed="false">
      <c r="A10819" s="2" t="s">
        <v>142</v>
      </c>
      <c r="B10819" s="2" t="s">
        <v>142</v>
      </c>
      <c r="C10819" s="2" t="s">
        <v>47</v>
      </c>
      <c r="D10819" s="2" t="s">
        <v>10</v>
      </c>
      <c r="E10819" s="2" t="s">
        <v>83</v>
      </c>
      <c r="F10819" s="2" t="s">
        <v>977</v>
      </c>
      <c r="G10819" s="14" t="n">
        <v>14.5</v>
      </c>
      <c r="H10819" s="14" t="n">
        <v>20.92</v>
      </c>
      <c r="I10819" s="14" t="n">
        <v>14.5</v>
      </c>
      <c r="J10819" s="23" t="n">
        <f aca="false">IF(AND(E10819="Priority",ISNUMBER('Cost model'!N632)),'Cost model'!N632,'Cost model'!M632)</f>
        <v>14.5</v>
      </c>
      <c r="K10819" s="14" t="n">
        <f aca="false">J10819-H10819</f>
        <v>-6.42</v>
      </c>
      <c r="L10819" s="14" t="n">
        <f aca="false">G10819-H10819</f>
        <v>-6.42</v>
      </c>
    </row>
    <row r="10820" customFormat="false" ht="15" hidden="false" customHeight="false" outlineLevel="0" collapsed="false">
      <c r="A10820" s="2" t="s">
        <v>142</v>
      </c>
      <c r="B10820" s="2" t="s">
        <v>124</v>
      </c>
      <c r="C10820" s="2" t="s">
        <v>47</v>
      </c>
      <c r="D10820" s="2" t="s">
        <v>10</v>
      </c>
      <c r="E10820" s="2" t="s">
        <v>74</v>
      </c>
      <c r="F10820" s="2" t="s">
        <v>976</v>
      </c>
      <c r="G10820" s="14" t="n">
        <v>9.5</v>
      </c>
      <c r="H10820" s="14" t="n">
        <v>8.06</v>
      </c>
      <c r="I10820" s="14" t="n">
        <v>14.5</v>
      </c>
      <c r="J10820" s="23" t="n">
        <f aca="false">IF(AND(E10820="Priority",ISNUMBER('Cost model'!N662)),'Cost model'!N662,'Cost model'!M662)</f>
        <v>13.5</v>
      </c>
      <c r="K10820" s="14" t="n">
        <f aca="false">J10820-H10820</f>
        <v>5.44</v>
      </c>
      <c r="L10820" s="14" t="n">
        <f aca="false">G10820-H10820</f>
        <v>1.44</v>
      </c>
    </row>
    <row r="10821" customFormat="false" ht="15" hidden="false" customHeight="false" outlineLevel="0" collapsed="false">
      <c r="A10821" s="2" t="s">
        <v>142</v>
      </c>
      <c r="B10821" s="2" t="s">
        <v>174</v>
      </c>
      <c r="C10821" s="2" t="s">
        <v>47</v>
      </c>
      <c r="D10821" s="2" t="s">
        <v>12</v>
      </c>
      <c r="E10821" s="2" t="s">
        <v>74</v>
      </c>
      <c r="F10821" s="2" t="s">
        <v>976</v>
      </c>
      <c r="G10821" s="14" t="n">
        <v>9.5</v>
      </c>
      <c r="H10821" s="14" t="n">
        <v>41.6</v>
      </c>
      <c r="I10821" s="14" t="n">
        <v>19.5</v>
      </c>
      <c r="J10821" s="23" t="n">
        <f aca="false">IF(AND(E10821="Priority",ISNUMBER('Cost model'!N695)),'Cost model'!N695,'Cost model'!M695)</f>
        <v>40</v>
      </c>
      <c r="K10821" s="14" t="n">
        <f aca="false">J10821-H10821</f>
        <v>-1.6</v>
      </c>
      <c r="L10821" s="14" t="n">
        <f aca="false">G10821-H10821</f>
        <v>-32.1</v>
      </c>
    </row>
    <row r="10822" customFormat="false" ht="15" hidden="false" customHeight="false" outlineLevel="0" collapsed="false">
      <c r="A10822" s="2" t="s">
        <v>142</v>
      </c>
      <c r="B10822" s="2" t="s">
        <v>142</v>
      </c>
      <c r="C10822" s="2" t="s">
        <v>47</v>
      </c>
      <c r="D10822" s="2" t="s">
        <v>10</v>
      </c>
      <c r="E10822" s="2" t="s">
        <v>74</v>
      </c>
      <c r="F10822" s="2" t="s">
        <v>977</v>
      </c>
      <c r="G10822" s="14" t="n">
        <v>9.5</v>
      </c>
      <c r="H10822" s="14" t="n">
        <v>6.45</v>
      </c>
      <c r="I10822" s="14" t="n">
        <v>9.5</v>
      </c>
      <c r="J10822" s="23" t="n">
        <f aca="false">IF(AND(E10822="Priority",ISNUMBER('Cost model'!N632)),'Cost model'!N632,'Cost model'!M632)</f>
        <v>9.5</v>
      </c>
      <c r="K10822" s="14" t="n">
        <f aca="false">J10822-H10822</f>
        <v>3.05</v>
      </c>
      <c r="L10822" s="14" t="n">
        <f aca="false">G10822-H10822</f>
        <v>3.05</v>
      </c>
    </row>
    <row r="10823" customFormat="false" ht="15" hidden="false" customHeight="false" outlineLevel="0" collapsed="false">
      <c r="A10823" s="2" t="s">
        <v>221</v>
      </c>
      <c r="B10823" s="2" t="s">
        <v>221</v>
      </c>
      <c r="C10823" s="2" t="s">
        <v>48</v>
      </c>
      <c r="D10823" s="2" t="s">
        <v>14</v>
      </c>
      <c r="E10823" s="2" t="s">
        <v>74</v>
      </c>
      <c r="F10823" s="2" t="s">
        <v>977</v>
      </c>
      <c r="G10823" s="14" t="n">
        <v>45</v>
      </c>
      <c r="H10823" s="14" t="n">
        <v>180.97</v>
      </c>
      <c r="I10823" s="14" t="n">
        <v>45</v>
      </c>
      <c r="J10823" s="23" t="n">
        <f aca="false">IF(AND(E10823="Priority",ISNUMBER('Cost model'!N747)),'Cost model'!N747,'Cost model'!M747)</f>
        <v>155</v>
      </c>
      <c r="K10823" s="14" t="n">
        <f aca="false">J10823-H10823</f>
        <v>-25.97</v>
      </c>
      <c r="L10823" s="14" t="n">
        <f aca="false">G10823-H10823</f>
        <v>-135.97</v>
      </c>
    </row>
    <row r="10824" customFormat="false" ht="15" hidden="false" customHeight="false" outlineLevel="0" collapsed="false">
      <c r="A10824" s="2" t="s">
        <v>142</v>
      </c>
      <c r="B10824" s="2" t="s">
        <v>142</v>
      </c>
      <c r="C10824" s="2" t="s">
        <v>49</v>
      </c>
      <c r="D10824" s="2" t="s">
        <v>10</v>
      </c>
      <c r="E10824" s="2" t="s">
        <v>74</v>
      </c>
      <c r="F10824" s="2" t="s">
        <v>977</v>
      </c>
      <c r="G10824" s="14" t="n">
        <v>17.5</v>
      </c>
      <c r="H10824" s="14" t="n">
        <v>15.25</v>
      </c>
      <c r="I10824" s="14" t="n">
        <v>17.5</v>
      </c>
      <c r="J10824" s="23" t="n">
        <f aca="false">IF(AND(E10824="Priority",ISNUMBER('Cost model'!N634)),'Cost model'!N634,'Cost model'!M634)</f>
        <v>15.5</v>
      </c>
      <c r="K10824" s="14" t="n">
        <f aca="false">J10824-H10824</f>
        <v>0.25</v>
      </c>
      <c r="L10824" s="14" t="n">
        <f aca="false">G10824-H10824</f>
        <v>2.25</v>
      </c>
    </row>
    <row r="10825" customFormat="false" ht="15" hidden="false" customHeight="false" outlineLevel="0" collapsed="false">
      <c r="A10825" s="2" t="s">
        <v>174</v>
      </c>
      <c r="B10825" s="2" t="s">
        <v>174</v>
      </c>
      <c r="C10825" s="2" t="s">
        <v>47</v>
      </c>
      <c r="D10825" s="2" t="s">
        <v>10</v>
      </c>
      <c r="E10825" s="2" t="s">
        <v>74</v>
      </c>
      <c r="F10825" s="2" t="s">
        <v>977</v>
      </c>
      <c r="G10825" s="14" t="n">
        <v>9.5</v>
      </c>
      <c r="H10825" s="14" t="n">
        <v>11.64</v>
      </c>
      <c r="I10825" s="14" t="n">
        <v>9.5</v>
      </c>
      <c r="J10825" s="23" t="n">
        <f aca="false">IF(AND(E10825="Priority",ISNUMBER('Cost model'!N167)),'Cost model'!N167,'Cost model'!M167)</f>
        <v>8.5</v>
      </c>
      <c r="K10825" s="14" t="n">
        <f aca="false">J10825-H10825</f>
        <v>-3.14</v>
      </c>
      <c r="L10825" s="14" t="n">
        <f aca="false">G10825-H10825</f>
        <v>-2.14</v>
      </c>
    </row>
    <row r="10826" customFormat="false" ht="15" hidden="false" customHeight="false" outlineLevel="0" collapsed="false">
      <c r="A10826" s="2" t="s">
        <v>124</v>
      </c>
      <c r="B10826" s="2" t="s">
        <v>124</v>
      </c>
      <c r="C10826" s="2" t="s">
        <v>48</v>
      </c>
      <c r="D10826" s="2" t="s">
        <v>10</v>
      </c>
      <c r="E10826" s="2" t="s">
        <v>74</v>
      </c>
      <c r="F10826" s="2" t="s">
        <v>977</v>
      </c>
      <c r="G10826" s="14" t="n">
        <v>12.5</v>
      </c>
      <c r="H10826" s="14" t="n">
        <v>13.18</v>
      </c>
      <c r="I10826" s="14" t="n">
        <v>12.5</v>
      </c>
      <c r="J10826" s="23" t="n">
        <f aca="false">IF(AND(E10826="Priority",ISNUMBER('Cost model'!N318)),'Cost model'!N318,'Cost model'!M318)</f>
        <v>14.5</v>
      </c>
      <c r="K10826" s="14" t="n">
        <f aca="false">J10826-H10826</f>
        <v>1.32</v>
      </c>
      <c r="L10826" s="14" t="n">
        <f aca="false">G10826-H10826</f>
        <v>-0.68</v>
      </c>
    </row>
    <row r="10827" customFormat="false" ht="15" hidden="false" customHeight="false" outlineLevel="0" collapsed="false">
      <c r="A10827" s="2" t="s">
        <v>142</v>
      </c>
      <c r="B10827" s="2" t="s">
        <v>142</v>
      </c>
      <c r="C10827" s="2" t="s">
        <v>47</v>
      </c>
      <c r="D10827" s="2" t="s">
        <v>10</v>
      </c>
      <c r="E10827" s="2" t="s">
        <v>74</v>
      </c>
      <c r="F10827" s="2" t="s">
        <v>977</v>
      </c>
      <c r="G10827" s="14" t="n">
        <v>9.5</v>
      </c>
      <c r="H10827" s="14" t="n">
        <v>5.87</v>
      </c>
      <c r="I10827" s="14" t="n">
        <v>9.5</v>
      </c>
      <c r="J10827" s="23" t="n">
        <f aca="false">IF(AND(E10827="Priority",ISNUMBER('Cost model'!N632)),'Cost model'!N632,'Cost model'!M632)</f>
        <v>9.5</v>
      </c>
      <c r="K10827" s="14" t="n">
        <f aca="false">J10827-H10827</f>
        <v>3.63</v>
      </c>
      <c r="L10827" s="14" t="n">
        <f aca="false">G10827-H10827</f>
        <v>3.63</v>
      </c>
    </row>
    <row r="10828" customFormat="false" ht="15" hidden="false" customHeight="false" outlineLevel="0" collapsed="false">
      <c r="A10828" s="2" t="s">
        <v>174</v>
      </c>
      <c r="B10828" s="2" t="s">
        <v>174</v>
      </c>
      <c r="C10828" s="2" t="s">
        <v>48</v>
      </c>
      <c r="D10828" s="2" t="s">
        <v>10</v>
      </c>
      <c r="E10828" s="2" t="s">
        <v>74</v>
      </c>
      <c r="F10828" s="2" t="s">
        <v>977</v>
      </c>
      <c r="G10828" s="14" t="n">
        <v>12.5</v>
      </c>
      <c r="H10828" s="14" t="n">
        <v>8.9</v>
      </c>
      <c r="I10828" s="14" t="n">
        <v>12.5</v>
      </c>
      <c r="J10828" s="23" t="n">
        <f aca="false">IF(AND(E10828="Priority",ISNUMBER('Cost model'!N168)),'Cost model'!N168,'Cost model'!M168)</f>
        <v>13.5</v>
      </c>
      <c r="K10828" s="14" t="n">
        <f aca="false">J10828-H10828</f>
        <v>4.6</v>
      </c>
      <c r="L10828" s="14" t="n">
        <f aca="false">G10828-H10828</f>
        <v>3.6</v>
      </c>
    </row>
    <row r="10829" customFormat="false" ht="15" hidden="false" customHeight="false" outlineLevel="0" collapsed="false">
      <c r="A10829" s="2" t="s">
        <v>124</v>
      </c>
      <c r="B10829" s="2" t="s">
        <v>124</v>
      </c>
      <c r="C10829" s="2" t="s">
        <v>49</v>
      </c>
      <c r="D10829" s="2" t="s">
        <v>10</v>
      </c>
      <c r="E10829" s="2" t="s">
        <v>74</v>
      </c>
      <c r="F10829" s="2" t="s">
        <v>977</v>
      </c>
      <c r="G10829" s="14" t="n">
        <v>17.5</v>
      </c>
      <c r="H10829" s="14" t="n">
        <v>10.69</v>
      </c>
      <c r="I10829" s="14" t="n">
        <v>17.5</v>
      </c>
      <c r="J10829" s="23" t="n">
        <f aca="false">IF(AND(E10829="Priority",ISNUMBER('Cost model'!N319)),'Cost model'!N319,'Cost model'!M319)</f>
        <v>16.5</v>
      </c>
      <c r="K10829" s="14" t="n">
        <f aca="false">J10829-H10829</f>
        <v>5.81</v>
      </c>
      <c r="L10829" s="14" t="n">
        <f aca="false">G10829-H10829</f>
        <v>6.81</v>
      </c>
    </row>
    <row r="10830" customFormat="false" ht="15" hidden="false" customHeight="false" outlineLevel="0" collapsed="false">
      <c r="A10830" s="2" t="s">
        <v>124</v>
      </c>
      <c r="B10830" s="2" t="s">
        <v>124</v>
      </c>
      <c r="C10830" s="2" t="s">
        <v>47</v>
      </c>
      <c r="D10830" s="2" t="s">
        <v>10</v>
      </c>
      <c r="E10830" s="2" t="s">
        <v>74</v>
      </c>
      <c r="F10830" s="2" t="s">
        <v>977</v>
      </c>
      <c r="G10830" s="14" t="n">
        <v>9.5</v>
      </c>
      <c r="H10830" s="14" t="n">
        <v>6.79</v>
      </c>
      <c r="I10830" s="14" t="n">
        <v>9.5</v>
      </c>
      <c r="J10830" s="23" t="n">
        <f aca="false">IF(AND(E10830="Priority",ISNUMBER('Cost model'!N317)),'Cost model'!N317,'Cost model'!M317)</f>
        <v>10.5</v>
      </c>
      <c r="K10830" s="14" t="n">
        <f aca="false">J10830-H10830</f>
        <v>3.71</v>
      </c>
      <c r="L10830" s="14" t="n">
        <f aca="false">G10830-H10830</f>
        <v>2.71</v>
      </c>
    </row>
    <row r="10831" customFormat="false" ht="15" hidden="false" customHeight="false" outlineLevel="0" collapsed="false">
      <c r="A10831" s="2" t="s">
        <v>124</v>
      </c>
      <c r="B10831" s="2" t="s">
        <v>124</v>
      </c>
      <c r="C10831" s="2" t="s">
        <v>47</v>
      </c>
      <c r="D10831" s="2" t="s">
        <v>10</v>
      </c>
      <c r="E10831" s="2" t="s">
        <v>74</v>
      </c>
      <c r="F10831" s="2" t="s">
        <v>977</v>
      </c>
      <c r="G10831" s="14" t="n">
        <v>9.5</v>
      </c>
      <c r="H10831" s="14" t="n">
        <v>6.79</v>
      </c>
      <c r="I10831" s="14" t="n">
        <v>9.5</v>
      </c>
      <c r="J10831" s="23" t="n">
        <f aca="false">IF(AND(E10831="Priority",ISNUMBER('Cost model'!N317)),'Cost model'!N317,'Cost model'!M317)</f>
        <v>10.5</v>
      </c>
      <c r="K10831" s="14" t="n">
        <f aca="false">J10831-H10831</f>
        <v>3.71</v>
      </c>
      <c r="L10831" s="14" t="n">
        <f aca="false">G10831-H10831</f>
        <v>2.71</v>
      </c>
    </row>
    <row r="10832" customFormat="false" ht="15" hidden="false" customHeight="false" outlineLevel="0" collapsed="false">
      <c r="A10832" s="2" t="s">
        <v>221</v>
      </c>
      <c r="B10832" s="2" t="s">
        <v>221</v>
      </c>
      <c r="C10832" s="2" t="s">
        <v>47</v>
      </c>
      <c r="D10832" s="2" t="s">
        <v>10</v>
      </c>
      <c r="E10832" s="2" t="s">
        <v>74</v>
      </c>
      <c r="F10832" s="2" t="s">
        <v>977</v>
      </c>
      <c r="G10832" s="14" t="n">
        <v>9.5</v>
      </c>
      <c r="H10832" s="14" t="n">
        <v>5.87</v>
      </c>
      <c r="I10832" s="14" t="n">
        <v>9.5</v>
      </c>
      <c r="J10832" s="23" t="n">
        <f aca="false">IF(AND(E10832="Priority",ISNUMBER('Cost model'!N737)),'Cost model'!N737,'Cost model'!M737)</f>
        <v>8.5</v>
      </c>
      <c r="K10832" s="14" t="n">
        <f aca="false">J10832-H10832</f>
        <v>2.63</v>
      </c>
      <c r="L10832" s="14" t="n">
        <f aca="false">G10832-H10832</f>
        <v>3.63</v>
      </c>
    </row>
    <row r="10833" customFormat="false" ht="15" hidden="false" customHeight="false" outlineLevel="0" collapsed="false">
      <c r="A10833" s="2" t="s">
        <v>174</v>
      </c>
      <c r="B10833" s="2" t="s">
        <v>174</v>
      </c>
      <c r="C10833" s="2" t="s">
        <v>48</v>
      </c>
      <c r="D10833" s="2" t="s">
        <v>10</v>
      </c>
      <c r="E10833" s="2" t="s">
        <v>74</v>
      </c>
      <c r="F10833" s="2" t="s">
        <v>977</v>
      </c>
      <c r="G10833" s="14" t="n">
        <v>12.5</v>
      </c>
      <c r="H10833" s="14" t="n">
        <v>10.79</v>
      </c>
      <c r="I10833" s="14" t="n">
        <v>12.5</v>
      </c>
      <c r="J10833" s="23" t="n">
        <f aca="false">IF(AND(E10833="Priority",ISNUMBER('Cost model'!N168)),'Cost model'!N168,'Cost model'!M168)</f>
        <v>13.5</v>
      </c>
      <c r="K10833" s="14" t="n">
        <f aca="false">J10833-H10833</f>
        <v>2.71</v>
      </c>
      <c r="L10833" s="14" t="n">
        <f aca="false">G10833-H10833</f>
        <v>1.71</v>
      </c>
    </row>
    <row r="10834" customFormat="false" ht="15" hidden="false" customHeight="false" outlineLevel="0" collapsed="false">
      <c r="A10834" s="2" t="s">
        <v>174</v>
      </c>
      <c r="B10834" s="2" t="s">
        <v>142</v>
      </c>
      <c r="C10834" s="2" t="s">
        <v>47</v>
      </c>
      <c r="D10834" s="2" t="s">
        <v>12</v>
      </c>
      <c r="E10834" s="2" t="s">
        <v>74</v>
      </c>
      <c r="F10834" s="2" t="s">
        <v>976</v>
      </c>
      <c r="G10834" s="14" t="n">
        <v>9.5</v>
      </c>
      <c r="H10834" s="14" t="n">
        <v>41.6</v>
      </c>
      <c r="I10834" s="14" t="n">
        <v>9.5</v>
      </c>
      <c r="J10834" s="23" t="n">
        <f aca="false">IF(AND(E10834="Priority",ISNUMBER('Cost model'!N125)),'Cost model'!N125,'Cost model'!M125)</f>
        <v>40</v>
      </c>
      <c r="K10834" s="14" t="n">
        <f aca="false">J10834-H10834</f>
        <v>-1.6</v>
      </c>
      <c r="L10834" s="14" t="n">
        <f aca="false">G10834-H10834</f>
        <v>-32.1</v>
      </c>
    </row>
    <row r="10835" customFormat="false" ht="15" hidden="false" customHeight="false" outlineLevel="0" collapsed="false">
      <c r="A10835" s="2" t="s">
        <v>174</v>
      </c>
      <c r="B10835" s="2" t="s">
        <v>124</v>
      </c>
      <c r="C10835" s="2" t="s">
        <v>47</v>
      </c>
      <c r="D10835" s="2" t="s">
        <v>12</v>
      </c>
      <c r="E10835" s="2" t="s">
        <v>74</v>
      </c>
      <c r="F10835" s="2" t="s">
        <v>976</v>
      </c>
      <c r="G10835" s="14" t="n">
        <v>9.5</v>
      </c>
      <c r="H10835" s="14" t="n">
        <v>80.71</v>
      </c>
      <c r="I10835" s="14" t="n">
        <v>9.5</v>
      </c>
      <c r="J10835" s="23" t="n">
        <f aca="false">IF(AND(E10835="Priority",ISNUMBER('Cost model'!N110)),'Cost model'!N110,'Cost model'!M110)</f>
        <v>40</v>
      </c>
      <c r="K10835" s="14" t="n">
        <f aca="false">J10835-H10835</f>
        <v>-40.71</v>
      </c>
      <c r="L10835" s="14" t="n">
        <f aca="false">G10835-H10835</f>
        <v>-71.21</v>
      </c>
    </row>
    <row r="10836" customFormat="false" ht="15" hidden="false" customHeight="false" outlineLevel="0" collapsed="false">
      <c r="A10836" s="2" t="s">
        <v>142</v>
      </c>
      <c r="B10836" s="2" t="s">
        <v>158</v>
      </c>
      <c r="C10836" s="2" t="s">
        <v>47</v>
      </c>
      <c r="D10836" s="2" t="s">
        <v>10</v>
      </c>
      <c r="E10836" s="2" t="s">
        <v>74</v>
      </c>
      <c r="F10836" s="2" t="s">
        <v>976</v>
      </c>
      <c r="G10836" s="14" t="n">
        <v>14.5</v>
      </c>
      <c r="H10836" s="14" t="n">
        <v>16.01</v>
      </c>
      <c r="I10836" s="14" t="n">
        <v>14.5</v>
      </c>
      <c r="J10836" s="23" t="n">
        <f aca="false">IF(AND(E10836="Priority",ISNUMBER('Cost model'!N647)),'Cost model'!N647,'Cost model'!M647)</f>
        <v>13.5</v>
      </c>
      <c r="K10836" s="14" t="n">
        <f aca="false">J10836-H10836</f>
        <v>-2.51</v>
      </c>
      <c r="L10836" s="14" t="n">
        <f aca="false">G10836-H10836</f>
        <v>-1.51</v>
      </c>
    </row>
    <row r="10837" customFormat="false" ht="15" hidden="false" customHeight="false" outlineLevel="0" collapsed="false">
      <c r="A10837" s="2" t="s">
        <v>174</v>
      </c>
      <c r="B10837" s="2" t="s">
        <v>174</v>
      </c>
      <c r="C10837" s="2" t="s">
        <v>48</v>
      </c>
      <c r="D10837" s="2" t="s">
        <v>12</v>
      </c>
      <c r="E10837" s="2" t="s">
        <v>74</v>
      </c>
      <c r="F10837" s="2" t="s">
        <v>977</v>
      </c>
      <c r="G10837" s="14" t="n">
        <v>12.5</v>
      </c>
      <c r="H10837" s="14" t="n">
        <v>27.42</v>
      </c>
      <c r="I10837" s="14" t="n">
        <v>12.5</v>
      </c>
      <c r="J10837" s="23" t="n">
        <f aca="false">IF(AND(E10837="Priority",ISNUMBER('Cost model'!N171)),'Cost model'!N171,'Cost model'!M171)</f>
        <v>40</v>
      </c>
      <c r="K10837" s="14" t="n">
        <f aca="false">J10837-H10837</f>
        <v>12.58</v>
      </c>
      <c r="L10837" s="14" t="n">
        <f aca="false">G10837-H10837</f>
        <v>-14.92</v>
      </c>
    </row>
    <row r="10838" customFormat="false" ht="15" hidden="false" customHeight="false" outlineLevel="0" collapsed="false">
      <c r="A10838" s="2" t="s">
        <v>124</v>
      </c>
      <c r="B10838" s="2" t="s">
        <v>124</v>
      </c>
      <c r="C10838" s="2" t="s">
        <v>48</v>
      </c>
      <c r="D10838" s="2" t="s">
        <v>10</v>
      </c>
      <c r="E10838" s="2" t="s">
        <v>74</v>
      </c>
      <c r="F10838" s="2" t="s">
        <v>977</v>
      </c>
      <c r="G10838" s="14" t="n">
        <v>12.5</v>
      </c>
      <c r="H10838" s="14" t="n">
        <v>8.94</v>
      </c>
      <c r="I10838" s="14" t="n">
        <v>12.5</v>
      </c>
      <c r="J10838" s="23" t="n">
        <f aca="false">IF(AND(E10838="Priority",ISNUMBER('Cost model'!N318)),'Cost model'!N318,'Cost model'!M318)</f>
        <v>14.5</v>
      </c>
      <c r="K10838" s="14" t="n">
        <f aca="false">J10838-H10838</f>
        <v>5.56</v>
      </c>
      <c r="L10838" s="14" t="n">
        <f aca="false">G10838-H10838</f>
        <v>3.56</v>
      </c>
    </row>
    <row r="10839" customFormat="false" ht="15" hidden="false" customHeight="false" outlineLevel="0" collapsed="false">
      <c r="A10839" s="2" t="s">
        <v>124</v>
      </c>
      <c r="B10839" s="2" t="s">
        <v>124</v>
      </c>
      <c r="C10839" s="2" t="s">
        <v>47</v>
      </c>
      <c r="D10839" s="2" t="s">
        <v>12</v>
      </c>
      <c r="E10839" s="2" t="s">
        <v>74</v>
      </c>
      <c r="F10839" s="2" t="s">
        <v>977</v>
      </c>
      <c r="G10839" s="14" t="n">
        <v>9.5</v>
      </c>
      <c r="H10839" s="14" t="n">
        <v>28.56</v>
      </c>
      <c r="I10839" s="14" t="n">
        <v>9.5</v>
      </c>
      <c r="J10839" s="23" t="n">
        <f aca="false">IF(AND(E10839="Priority",ISNUMBER('Cost model'!N320)),'Cost model'!N320,'Cost model'!M320)</f>
        <v>24.5</v>
      </c>
      <c r="K10839" s="14" t="n">
        <f aca="false">J10839-H10839</f>
        <v>-4.06</v>
      </c>
      <c r="L10839" s="14" t="n">
        <f aca="false">G10839-H10839</f>
        <v>-19.06</v>
      </c>
    </row>
    <row r="10840" customFormat="false" ht="15" hidden="false" customHeight="false" outlineLevel="0" collapsed="false">
      <c r="A10840" s="2" t="s">
        <v>221</v>
      </c>
      <c r="B10840" s="2" t="s">
        <v>124</v>
      </c>
      <c r="C10840" s="2" t="s">
        <v>47</v>
      </c>
      <c r="D10840" s="2" t="s">
        <v>10</v>
      </c>
      <c r="E10840" s="2" t="s">
        <v>74</v>
      </c>
      <c r="F10840" s="2" t="s">
        <v>976</v>
      </c>
      <c r="G10840" s="14" t="n">
        <v>9.5</v>
      </c>
      <c r="H10840" s="14" t="n">
        <v>8.06</v>
      </c>
      <c r="I10840" s="14" t="n">
        <v>19.5</v>
      </c>
      <c r="J10840" s="23" t="n">
        <f aca="false">IF(AND(E10840="Priority",ISNUMBER('Cost model'!N797)),'Cost model'!N797,'Cost model'!M797)</f>
        <v>14.5</v>
      </c>
      <c r="K10840" s="14" t="n">
        <f aca="false">J10840-H10840</f>
        <v>6.44</v>
      </c>
      <c r="L10840" s="14" t="n">
        <f aca="false">G10840-H10840</f>
        <v>1.44</v>
      </c>
    </row>
    <row r="10841" customFormat="false" ht="15" hidden="false" customHeight="false" outlineLevel="0" collapsed="false">
      <c r="A10841" s="2" t="s">
        <v>174</v>
      </c>
      <c r="B10841" s="2" t="s">
        <v>174</v>
      </c>
      <c r="C10841" s="2" t="s">
        <v>48</v>
      </c>
      <c r="D10841" s="2" t="s">
        <v>10</v>
      </c>
      <c r="E10841" s="2" t="s">
        <v>74</v>
      </c>
      <c r="F10841" s="2" t="s">
        <v>977</v>
      </c>
      <c r="G10841" s="14" t="n">
        <v>12.5</v>
      </c>
      <c r="H10841" s="14" t="n">
        <v>11.1</v>
      </c>
      <c r="I10841" s="14" t="n">
        <v>12.5</v>
      </c>
      <c r="J10841" s="23" t="n">
        <f aca="false">IF(AND(E10841="Priority",ISNUMBER('Cost model'!N168)),'Cost model'!N168,'Cost model'!M168)</f>
        <v>13.5</v>
      </c>
      <c r="K10841" s="14" t="n">
        <f aca="false">J10841-H10841</f>
        <v>2.4</v>
      </c>
      <c r="L10841" s="14" t="n">
        <f aca="false">G10841-H10841</f>
        <v>1.4</v>
      </c>
    </row>
    <row r="10842" customFormat="false" ht="15" hidden="false" customHeight="false" outlineLevel="0" collapsed="false">
      <c r="A10842" s="2" t="s">
        <v>174</v>
      </c>
      <c r="B10842" s="2" t="s">
        <v>174</v>
      </c>
      <c r="C10842" s="2" t="s">
        <v>48</v>
      </c>
      <c r="D10842" s="2" t="s">
        <v>12</v>
      </c>
      <c r="E10842" s="2" t="s">
        <v>74</v>
      </c>
      <c r="F10842" s="2" t="s">
        <v>977</v>
      </c>
      <c r="G10842" s="14" t="n">
        <v>12.5</v>
      </c>
      <c r="H10842" s="14" t="n">
        <v>25.95</v>
      </c>
      <c r="I10842" s="14" t="n">
        <v>12.5</v>
      </c>
      <c r="J10842" s="23" t="n">
        <f aca="false">IF(AND(E10842="Priority",ISNUMBER('Cost model'!N171)),'Cost model'!N171,'Cost model'!M171)</f>
        <v>40</v>
      </c>
      <c r="K10842" s="14" t="n">
        <f aca="false">J10842-H10842</f>
        <v>14.05</v>
      </c>
      <c r="L10842" s="14" t="n">
        <f aca="false">G10842-H10842</f>
        <v>-13.45</v>
      </c>
    </row>
    <row r="10843" customFormat="false" ht="15" hidden="false" customHeight="false" outlineLevel="0" collapsed="false">
      <c r="A10843" s="2" t="s">
        <v>124</v>
      </c>
      <c r="B10843" s="2" t="s">
        <v>124</v>
      </c>
      <c r="C10843" s="2" t="s">
        <v>48</v>
      </c>
      <c r="D10843" s="2" t="s">
        <v>12</v>
      </c>
      <c r="E10843" s="2" t="s">
        <v>74</v>
      </c>
      <c r="F10843" s="2" t="s">
        <v>977</v>
      </c>
      <c r="G10843" s="14" t="n">
        <v>12.5</v>
      </c>
      <c r="H10843" s="14" t="n">
        <v>53.45</v>
      </c>
      <c r="I10843" s="14" t="n">
        <v>12.5</v>
      </c>
      <c r="J10843" s="23" t="n">
        <f aca="false">IF(AND(E10843="Priority",ISNUMBER('Cost model'!N321)),'Cost model'!N321,'Cost model'!M321)</f>
        <v>40</v>
      </c>
      <c r="K10843" s="14" t="n">
        <f aca="false">J10843-H10843</f>
        <v>-13.45</v>
      </c>
      <c r="L10843" s="14" t="n">
        <f aca="false">G10843-H10843</f>
        <v>-40.95</v>
      </c>
    </row>
    <row r="10844" customFormat="false" ht="15" hidden="false" customHeight="false" outlineLevel="0" collapsed="false">
      <c r="A10844" s="2" t="s">
        <v>174</v>
      </c>
      <c r="B10844" s="2" t="s">
        <v>174</v>
      </c>
      <c r="C10844" s="2" t="s">
        <v>48</v>
      </c>
      <c r="D10844" s="2" t="s">
        <v>12</v>
      </c>
      <c r="E10844" s="2" t="s">
        <v>74</v>
      </c>
      <c r="F10844" s="2" t="s">
        <v>977</v>
      </c>
      <c r="G10844" s="14" t="n">
        <v>12.5</v>
      </c>
      <c r="H10844" s="14" t="n">
        <v>28.84</v>
      </c>
      <c r="I10844" s="14" t="n">
        <v>12.5</v>
      </c>
      <c r="J10844" s="23" t="n">
        <f aca="false">IF(AND(E10844="Priority",ISNUMBER('Cost model'!N171)),'Cost model'!N171,'Cost model'!M171)</f>
        <v>40</v>
      </c>
      <c r="K10844" s="14" t="n">
        <f aca="false">J10844-H10844</f>
        <v>11.16</v>
      </c>
      <c r="L10844" s="14" t="n">
        <f aca="false">G10844-H10844</f>
        <v>-16.34</v>
      </c>
    </row>
    <row r="10845" customFormat="false" ht="15" hidden="false" customHeight="false" outlineLevel="0" collapsed="false">
      <c r="A10845" s="2" t="s">
        <v>124</v>
      </c>
      <c r="B10845" s="2" t="s">
        <v>124</v>
      </c>
      <c r="C10845" s="2" t="s">
        <v>48</v>
      </c>
      <c r="D10845" s="2" t="s">
        <v>12</v>
      </c>
      <c r="E10845" s="2" t="s">
        <v>74</v>
      </c>
      <c r="F10845" s="2" t="s">
        <v>977</v>
      </c>
      <c r="G10845" s="14" t="n">
        <v>12.5</v>
      </c>
      <c r="H10845" s="14" t="n">
        <v>63.14</v>
      </c>
      <c r="I10845" s="14" t="n">
        <v>12.5</v>
      </c>
      <c r="J10845" s="23" t="n">
        <f aca="false">IF(AND(E10845="Priority",ISNUMBER('Cost model'!N321)),'Cost model'!N321,'Cost model'!M321)</f>
        <v>40</v>
      </c>
      <c r="K10845" s="14" t="n">
        <f aca="false">J10845-H10845</f>
        <v>-23.14</v>
      </c>
      <c r="L10845" s="14" t="n">
        <f aca="false">G10845-H10845</f>
        <v>-50.64</v>
      </c>
    </row>
    <row r="10846" customFormat="false" ht="15" hidden="false" customHeight="false" outlineLevel="0" collapsed="false">
      <c r="A10846" s="2" t="s">
        <v>174</v>
      </c>
      <c r="B10846" s="2" t="s">
        <v>174</v>
      </c>
      <c r="C10846" s="2" t="s">
        <v>47</v>
      </c>
      <c r="D10846" s="2" t="s">
        <v>12</v>
      </c>
      <c r="E10846" s="2" t="s">
        <v>74</v>
      </c>
      <c r="F10846" s="2" t="s">
        <v>977</v>
      </c>
      <c r="G10846" s="14" t="n">
        <v>9.5</v>
      </c>
      <c r="H10846" s="14" t="n">
        <v>44.21</v>
      </c>
      <c r="I10846" s="14" t="n">
        <v>9.5</v>
      </c>
      <c r="J10846" s="23" t="n">
        <f aca="false">IF(AND(E10846="Priority",ISNUMBER('Cost model'!N170)),'Cost model'!N170,'Cost model'!M170)</f>
        <v>25.5</v>
      </c>
      <c r="K10846" s="14" t="n">
        <f aca="false">J10846-H10846</f>
        <v>-18.71</v>
      </c>
      <c r="L10846" s="14" t="n">
        <f aca="false">G10846-H10846</f>
        <v>-34.71</v>
      </c>
    </row>
    <row r="10847" customFormat="false" ht="15" hidden="false" customHeight="false" outlineLevel="0" collapsed="false">
      <c r="A10847" s="2" t="s">
        <v>124</v>
      </c>
      <c r="B10847" s="2" t="s">
        <v>124</v>
      </c>
      <c r="C10847" s="2" t="s">
        <v>49</v>
      </c>
      <c r="D10847" s="2" t="s">
        <v>12</v>
      </c>
      <c r="E10847" s="2" t="s">
        <v>74</v>
      </c>
      <c r="F10847" s="2" t="s">
        <v>977</v>
      </c>
      <c r="G10847" s="14" t="n">
        <v>19.5</v>
      </c>
      <c r="H10847" s="14" t="n">
        <v>16.79</v>
      </c>
      <c r="I10847" s="14" t="n">
        <v>19.5</v>
      </c>
      <c r="J10847" s="23" t="n">
        <f aca="false">IF(AND(E10847="Priority",ISNUMBER('Cost model'!N322)),'Cost model'!N322,'Cost model'!M322)</f>
        <v>50</v>
      </c>
      <c r="K10847" s="14" t="n">
        <f aca="false">J10847-H10847</f>
        <v>33.21</v>
      </c>
      <c r="L10847" s="14" t="n">
        <f aca="false">G10847-H10847</f>
        <v>2.71</v>
      </c>
    </row>
    <row r="10848" customFormat="false" ht="15" hidden="false" customHeight="false" outlineLevel="0" collapsed="false">
      <c r="A10848" s="2" t="s">
        <v>174</v>
      </c>
      <c r="B10848" s="2" t="s">
        <v>174</v>
      </c>
      <c r="C10848" s="2" t="s">
        <v>47</v>
      </c>
      <c r="D10848" s="2" t="s">
        <v>10</v>
      </c>
      <c r="E10848" s="2" t="s">
        <v>83</v>
      </c>
      <c r="F10848" s="2" t="s">
        <v>977</v>
      </c>
      <c r="G10848" s="14" t="n">
        <v>14.5</v>
      </c>
      <c r="H10848" s="14" t="n">
        <v>25.1</v>
      </c>
      <c r="I10848" s="14" t="n">
        <v>14.5</v>
      </c>
      <c r="J10848" s="23" t="n">
        <f aca="false">IF(AND(E10848="Priority",ISNUMBER('Cost model'!N167)),'Cost model'!N167,'Cost model'!M167)</f>
        <v>13.5</v>
      </c>
      <c r="K10848" s="14" t="n">
        <f aca="false">J10848-H10848</f>
        <v>-11.6</v>
      </c>
      <c r="L10848" s="14" t="n">
        <f aca="false">G10848-H10848</f>
        <v>-10.6</v>
      </c>
    </row>
    <row r="10849" customFormat="false" ht="15" hidden="false" customHeight="false" outlineLevel="0" collapsed="false">
      <c r="A10849" s="2" t="s">
        <v>174</v>
      </c>
      <c r="B10849" s="2" t="s">
        <v>174</v>
      </c>
      <c r="C10849" s="2" t="s">
        <v>48</v>
      </c>
      <c r="D10849" s="2" t="s">
        <v>12</v>
      </c>
      <c r="E10849" s="2" t="s">
        <v>74</v>
      </c>
      <c r="F10849" s="2" t="s">
        <v>977</v>
      </c>
      <c r="G10849" s="14" t="n">
        <v>12.5</v>
      </c>
      <c r="H10849" s="14" t="n">
        <v>41.6</v>
      </c>
      <c r="I10849" s="14" t="n">
        <v>12.5</v>
      </c>
      <c r="J10849" s="23" t="n">
        <f aca="false">IF(AND(E10849="Priority",ISNUMBER('Cost model'!N171)),'Cost model'!N171,'Cost model'!M171)</f>
        <v>40</v>
      </c>
      <c r="K10849" s="14" t="n">
        <f aca="false">J10849-H10849</f>
        <v>-1.6</v>
      </c>
      <c r="L10849" s="14" t="n">
        <f aca="false">G10849-H10849</f>
        <v>-29.1</v>
      </c>
    </row>
    <row r="10850" customFormat="false" ht="15" hidden="false" customHeight="false" outlineLevel="0" collapsed="false">
      <c r="A10850" s="2" t="s">
        <v>124</v>
      </c>
      <c r="B10850" s="2" t="s">
        <v>124</v>
      </c>
      <c r="C10850" s="2" t="s">
        <v>49</v>
      </c>
      <c r="D10850" s="2" t="s">
        <v>10</v>
      </c>
      <c r="E10850" s="2" t="s">
        <v>83</v>
      </c>
      <c r="F10850" s="2" t="s">
        <v>977</v>
      </c>
      <c r="G10850" s="14" t="n">
        <v>24.5</v>
      </c>
      <c r="H10850" s="14" t="n">
        <v>23.69</v>
      </c>
      <c r="I10850" s="14" t="n">
        <v>24.5</v>
      </c>
      <c r="J10850" s="23" t="n">
        <f aca="false">IF(AND(E10850="Priority",ISNUMBER('Cost model'!N319)),'Cost model'!N319,'Cost model'!M319)</f>
        <v>22.5</v>
      </c>
      <c r="K10850" s="14" t="n">
        <f aca="false">J10850-H10850</f>
        <v>-1.19</v>
      </c>
      <c r="L10850" s="14" t="n">
        <f aca="false">G10850-H10850</f>
        <v>0.809999999999999</v>
      </c>
    </row>
    <row r="10851" customFormat="false" ht="15" hidden="false" customHeight="false" outlineLevel="0" collapsed="false">
      <c r="A10851" s="2" t="s">
        <v>142</v>
      </c>
      <c r="B10851" s="2" t="s">
        <v>142</v>
      </c>
      <c r="C10851" s="2" t="s">
        <v>49</v>
      </c>
      <c r="D10851" s="2" t="s">
        <v>12</v>
      </c>
      <c r="E10851" s="2" t="s">
        <v>74</v>
      </c>
      <c r="F10851" s="2" t="s">
        <v>977</v>
      </c>
      <c r="G10851" s="14" t="n">
        <v>19.5</v>
      </c>
      <c r="H10851" s="14" t="n">
        <v>42</v>
      </c>
      <c r="I10851" s="14" t="n">
        <v>19.5</v>
      </c>
      <c r="J10851" s="23" t="n">
        <f aca="false">IF(AND(E10851="Priority",ISNUMBER('Cost model'!N637)),'Cost model'!N637,'Cost model'!M637)</f>
        <v>45</v>
      </c>
      <c r="K10851" s="14" t="n">
        <f aca="false">J10851-H10851</f>
        <v>3</v>
      </c>
      <c r="L10851" s="14" t="n">
        <f aca="false">G10851-H10851</f>
        <v>-22.5</v>
      </c>
    </row>
    <row r="10852" customFormat="false" ht="15" hidden="false" customHeight="false" outlineLevel="0" collapsed="false">
      <c r="A10852" s="2" t="s">
        <v>174</v>
      </c>
      <c r="B10852" s="2" t="s">
        <v>174</v>
      </c>
      <c r="C10852" s="2" t="s">
        <v>48</v>
      </c>
      <c r="D10852" s="2" t="s">
        <v>10</v>
      </c>
      <c r="E10852" s="2" t="s">
        <v>83</v>
      </c>
      <c r="F10852" s="2" t="s">
        <v>977</v>
      </c>
      <c r="G10852" s="14" t="n">
        <v>17.5</v>
      </c>
      <c r="H10852" s="14" t="n">
        <v>20.92</v>
      </c>
      <c r="I10852" s="14" t="n">
        <v>17.5</v>
      </c>
      <c r="J10852" s="23" t="n">
        <f aca="false">IF(AND(E10852="Priority",ISNUMBER('Cost model'!N168)),'Cost model'!N168,'Cost model'!M168)</f>
        <v>18.5</v>
      </c>
      <c r="K10852" s="14" t="n">
        <f aca="false">J10852-H10852</f>
        <v>-2.42</v>
      </c>
      <c r="L10852" s="14" t="n">
        <f aca="false">G10852-H10852</f>
        <v>-3.42</v>
      </c>
    </row>
    <row r="10853" customFormat="false" ht="15" hidden="false" customHeight="false" outlineLevel="0" collapsed="false">
      <c r="A10853" s="2" t="s">
        <v>174</v>
      </c>
      <c r="B10853" s="2" t="s">
        <v>174</v>
      </c>
      <c r="C10853" s="2" t="s">
        <v>47</v>
      </c>
      <c r="D10853" s="2" t="s">
        <v>12</v>
      </c>
      <c r="E10853" s="2" t="s">
        <v>74</v>
      </c>
      <c r="F10853" s="2" t="s">
        <v>977</v>
      </c>
      <c r="G10853" s="14" t="n">
        <v>9.5</v>
      </c>
      <c r="H10853" s="14" t="n">
        <v>41.6</v>
      </c>
      <c r="I10853" s="14" t="n">
        <v>9.5</v>
      </c>
      <c r="J10853" s="23" t="n">
        <f aca="false">IF(AND(E10853="Priority",ISNUMBER('Cost model'!N170)),'Cost model'!N170,'Cost model'!M170)</f>
        <v>25.5</v>
      </c>
      <c r="K10853" s="14" t="n">
        <f aca="false">J10853-H10853</f>
        <v>-16.1</v>
      </c>
      <c r="L10853" s="14" t="n">
        <f aca="false">G10853-H10853</f>
        <v>-32.1</v>
      </c>
    </row>
    <row r="10854" customFormat="false" ht="15" hidden="false" customHeight="false" outlineLevel="0" collapsed="false">
      <c r="A10854" s="2" t="s">
        <v>124</v>
      </c>
      <c r="B10854" s="2" t="s">
        <v>124</v>
      </c>
      <c r="C10854" s="2" t="s">
        <v>48</v>
      </c>
      <c r="D10854" s="2" t="s">
        <v>10</v>
      </c>
      <c r="E10854" s="2" t="s">
        <v>74</v>
      </c>
      <c r="F10854" s="2" t="s">
        <v>977</v>
      </c>
      <c r="G10854" s="14" t="n">
        <v>19.5</v>
      </c>
      <c r="H10854" s="14" t="n">
        <v>41.6</v>
      </c>
      <c r="I10854" s="14" t="n">
        <v>12.5</v>
      </c>
      <c r="J10854" s="23" t="n">
        <f aca="false">IF(AND(E10854="Priority",ISNUMBER('Cost model'!N318)),'Cost model'!N318,'Cost model'!M318)</f>
        <v>14.5</v>
      </c>
      <c r="K10854" s="14" t="n">
        <f aca="false">J10854-H10854</f>
        <v>-27.1</v>
      </c>
      <c r="L10854" s="14" t="n">
        <f aca="false">G10854-H10854</f>
        <v>-22.1</v>
      </c>
    </row>
    <row r="10855" customFormat="false" ht="15" hidden="false" customHeight="false" outlineLevel="0" collapsed="false">
      <c r="A10855" s="2" t="s">
        <v>142</v>
      </c>
      <c r="B10855" s="2" t="s">
        <v>142</v>
      </c>
      <c r="C10855" s="2" t="s">
        <v>47</v>
      </c>
      <c r="D10855" s="2" t="s">
        <v>12</v>
      </c>
      <c r="E10855" s="2" t="s">
        <v>74</v>
      </c>
      <c r="F10855" s="2" t="s">
        <v>977</v>
      </c>
      <c r="G10855" s="14" t="n">
        <v>9.5</v>
      </c>
      <c r="H10855" s="14" t="n">
        <v>46.05</v>
      </c>
      <c r="I10855" s="14" t="n">
        <v>9.5</v>
      </c>
      <c r="J10855" s="23" t="n">
        <f aca="false">IF(AND(E10855="Priority",ISNUMBER('Cost model'!N635)),'Cost model'!N635,'Cost model'!M635)</f>
        <v>30.5</v>
      </c>
      <c r="K10855" s="14" t="n">
        <f aca="false">J10855-H10855</f>
        <v>-15.55</v>
      </c>
      <c r="L10855" s="14" t="n">
        <f aca="false">G10855-H10855</f>
        <v>-36.55</v>
      </c>
    </row>
    <row r="10856" customFormat="false" ht="15" hidden="false" customHeight="false" outlineLevel="0" collapsed="false">
      <c r="A10856" s="2" t="s">
        <v>174</v>
      </c>
      <c r="B10856" s="2" t="s">
        <v>174</v>
      </c>
      <c r="C10856" s="2" t="s">
        <v>47</v>
      </c>
      <c r="D10856" s="2" t="s">
        <v>10</v>
      </c>
      <c r="E10856" s="2" t="s">
        <v>74</v>
      </c>
      <c r="F10856" s="2" t="s">
        <v>977</v>
      </c>
      <c r="G10856" s="14" t="n">
        <v>9.5</v>
      </c>
      <c r="H10856" s="14" t="n">
        <v>9.67</v>
      </c>
      <c r="I10856" s="14" t="n">
        <v>9.5</v>
      </c>
      <c r="J10856" s="23" t="n">
        <f aca="false">IF(AND(E10856="Priority",ISNUMBER('Cost model'!N167)),'Cost model'!N167,'Cost model'!M167)</f>
        <v>8.5</v>
      </c>
      <c r="K10856" s="14" t="n">
        <f aca="false">J10856-H10856</f>
        <v>-1.17</v>
      </c>
      <c r="L10856" s="14" t="n">
        <f aca="false">G10856-H10856</f>
        <v>-0.17</v>
      </c>
    </row>
    <row r="10857" customFormat="false" ht="15" hidden="false" customHeight="false" outlineLevel="0" collapsed="false">
      <c r="A10857" s="2" t="s">
        <v>174</v>
      </c>
      <c r="B10857" s="2" t="s">
        <v>174</v>
      </c>
      <c r="C10857" s="2" t="s">
        <v>47</v>
      </c>
      <c r="D10857" s="2" t="s">
        <v>10</v>
      </c>
      <c r="E10857" s="2" t="s">
        <v>74</v>
      </c>
      <c r="F10857" s="2" t="s">
        <v>977</v>
      </c>
      <c r="G10857" s="14" t="n">
        <v>9.5</v>
      </c>
      <c r="H10857" s="14" t="n">
        <v>6.79</v>
      </c>
      <c r="I10857" s="14" t="n">
        <v>9.5</v>
      </c>
      <c r="J10857" s="23" t="n">
        <f aca="false">IF(AND(E10857="Priority",ISNUMBER('Cost model'!N167)),'Cost model'!N167,'Cost model'!M167)</f>
        <v>8.5</v>
      </c>
      <c r="K10857" s="14" t="n">
        <f aca="false">J10857-H10857</f>
        <v>1.71</v>
      </c>
      <c r="L10857" s="14" t="n">
        <f aca="false">G10857-H10857</f>
        <v>2.71</v>
      </c>
    </row>
    <row r="10858" customFormat="false" ht="15" hidden="false" customHeight="false" outlineLevel="0" collapsed="false">
      <c r="A10858" s="2" t="s">
        <v>123</v>
      </c>
      <c r="B10858" s="2" t="s">
        <v>123</v>
      </c>
      <c r="C10858" s="2" t="s">
        <v>47</v>
      </c>
      <c r="D10858" s="2" t="s">
        <v>10</v>
      </c>
      <c r="E10858" s="2" t="s">
        <v>74</v>
      </c>
      <c r="F10858" s="2" t="s">
        <v>977</v>
      </c>
      <c r="G10858" s="14" t="n">
        <v>19.5</v>
      </c>
      <c r="H10858" s="14" t="n">
        <v>12.01</v>
      </c>
      <c r="I10858" s="14" t="n">
        <v>9.5</v>
      </c>
      <c r="J10858" s="23" t="n">
        <f aca="false">IF(AND(E10858="Priority",ISNUMBER('Cost model'!N62)),'Cost model'!N62,'Cost model'!M62)</f>
        <v>12.5</v>
      </c>
      <c r="K10858" s="14" t="n">
        <f aca="false">J10858-H10858</f>
        <v>0.49</v>
      </c>
      <c r="L10858" s="14" t="n">
        <f aca="false">G10858-H10858</f>
        <v>7.49</v>
      </c>
    </row>
    <row r="10859" customFormat="false" ht="15" hidden="false" customHeight="false" outlineLevel="0" collapsed="false">
      <c r="A10859" s="2" t="s">
        <v>158</v>
      </c>
      <c r="B10859" s="2" t="s">
        <v>158</v>
      </c>
      <c r="C10859" s="2" t="s">
        <v>47</v>
      </c>
      <c r="D10859" s="2" t="s">
        <v>10</v>
      </c>
      <c r="E10859" s="2" t="s">
        <v>74</v>
      </c>
      <c r="F10859" s="2" t="s">
        <v>977</v>
      </c>
      <c r="G10859" s="14" t="n">
        <v>9.5</v>
      </c>
      <c r="H10859" s="14" t="n">
        <v>9.32</v>
      </c>
      <c r="I10859" s="14" t="n">
        <v>9.5</v>
      </c>
      <c r="J10859" s="23" t="n">
        <f aca="false">IF(AND(E10859="Priority",ISNUMBER('Cost model'!N422)),'Cost model'!N422,'Cost model'!M422)</f>
        <v>8.5</v>
      </c>
      <c r="K10859" s="14" t="n">
        <f aca="false">J10859-H10859</f>
        <v>-0.82</v>
      </c>
      <c r="L10859" s="14" t="n">
        <f aca="false">G10859-H10859</f>
        <v>0.18</v>
      </c>
    </row>
    <row r="10860" customFormat="false" ht="15" hidden="false" customHeight="false" outlineLevel="0" collapsed="false">
      <c r="A10860" s="2" t="s">
        <v>174</v>
      </c>
      <c r="B10860" s="2" t="s">
        <v>174</v>
      </c>
      <c r="C10860" s="2" t="s">
        <v>47</v>
      </c>
      <c r="D10860" s="2" t="s">
        <v>10</v>
      </c>
      <c r="E10860" s="2" t="s">
        <v>74</v>
      </c>
      <c r="F10860" s="2" t="s">
        <v>977</v>
      </c>
      <c r="G10860" s="14" t="n">
        <v>9.5</v>
      </c>
      <c r="H10860" s="14" t="n">
        <v>6.79</v>
      </c>
      <c r="I10860" s="14" t="n">
        <v>9.5</v>
      </c>
      <c r="J10860" s="23" t="n">
        <f aca="false">IF(AND(E10860="Priority",ISNUMBER('Cost model'!N167)),'Cost model'!N167,'Cost model'!M167)</f>
        <v>8.5</v>
      </c>
      <c r="K10860" s="14" t="n">
        <f aca="false">J10860-H10860</f>
        <v>1.71</v>
      </c>
      <c r="L10860" s="14" t="n">
        <f aca="false">G10860-H10860</f>
        <v>2.71</v>
      </c>
    </row>
    <row r="10861" customFormat="false" ht="15" hidden="false" customHeight="false" outlineLevel="0" collapsed="false">
      <c r="A10861" s="2" t="s">
        <v>221</v>
      </c>
      <c r="B10861" s="2" t="s">
        <v>221</v>
      </c>
      <c r="C10861" s="2" t="s">
        <v>47</v>
      </c>
      <c r="D10861" s="2" t="s">
        <v>14</v>
      </c>
      <c r="E10861" s="2" t="s">
        <v>74</v>
      </c>
      <c r="F10861" s="2" t="s">
        <v>977</v>
      </c>
      <c r="G10861" s="14" t="n">
        <v>25</v>
      </c>
      <c r="H10861" s="14" t="n">
        <v>99.37</v>
      </c>
      <c r="I10861" s="14" t="n">
        <v>25</v>
      </c>
      <c r="J10861" s="23" t="n">
        <f aca="false">IF(AND(E10861="Priority",ISNUMBER('Cost model'!N746)),'Cost model'!N746,'Cost model'!M746)</f>
        <v>100</v>
      </c>
      <c r="K10861" s="14" t="n">
        <f aca="false">J10861-H10861</f>
        <v>0.629999999999996</v>
      </c>
      <c r="L10861" s="14" t="n">
        <f aca="false">G10861-H10861</f>
        <v>-74.37</v>
      </c>
    </row>
    <row r="10862" customFormat="false" ht="15" hidden="false" customHeight="false" outlineLevel="0" collapsed="false">
      <c r="A10862" s="2" t="s">
        <v>221</v>
      </c>
      <c r="B10862" s="2" t="s">
        <v>174</v>
      </c>
      <c r="C10862" s="2" t="s">
        <v>47</v>
      </c>
      <c r="D10862" s="2" t="s">
        <v>14</v>
      </c>
      <c r="E10862" s="2" t="s">
        <v>74</v>
      </c>
      <c r="F10862" s="2" t="s">
        <v>976</v>
      </c>
      <c r="G10862" s="14" t="n">
        <v>25</v>
      </c>
      <c r="H10862" s="14" t="n">
        <v>222.69</v>
      </c>
      <c r="I10862" s="14" t="n">
        <v>125</v>
      </c>
      <c r="J10862" s="23" t="n">
        <f aca="false">IF(AND(E10862="Priority",ISNUMBER('Cost model'!N791)),'Cost model'!N791,'Cost model'!M791)</f>
        <v>150</v>
      </c>
      <c r="K10862" s="14" t="n">
        <f aca="false">J10862-H10862</f>
        <v>-72.69</v>
      </c>
      <c r="L10862" s="14" t="n">
        <f aca="false">G10862-H10862</f>
        <v>-197.69</v>
      </c>
    </row>
    <row r="10863" customFormat="false" ht="15" hidden="false" customHeight="false" outlineLevel="0" collapsed="false">
      <c r="A10863" s="2" t="s">
        <v>174</v>
      </c>
      <c r="B10863" s="2" t="s">
        <v>174</v>
      </c>
      <c r="C10863" s="2" t="s">
        <v>49</v>
      </c>
      <c r="D10863" s="2" t="s">
        <v>12</v>
      </c>
      <c r="E10863" s="2" t="s">
        <v>83</v>
      </c>
      <c r="F10863" s="2" t="s">
        <v>977</v>
      </c>
      <c r="G10863" s="14" t="n">
        <v>29.5</v>
      </c>
      <c r="H10863" s="14" t="n">
        <v>63.95</v>
      </c>
      <c r="I10863" s="14" t="n">
        <v>29.5</v>
      </c>
      <c r="J10863" s="23" t="n">
        <f aca="false">IF(AND(E10863="Priority",ISNUMBER('Cost model'!N172)),'Cost model'!N172,'Cost model'!M172)</f>
        <v>60</v>
      </c>
      <c r="K10863" s="14" t="n">
        <f aca="false">J10863-H10863</f>
        <v>-3.95</v>
      </c>
      <c r="L10863" s="14" t="n">
        <f aca="false">G10863-H10863</f>
        <v>-34.45</v>
      </c>
    </row>
    <row r="10864" customFormat="false" ht="15" hidden="false" customHeight="false" outlineLevel="0" collapsed="false">
      <c r="A10864" s="2" t="s">
        <v>142</v>
      </c>
      <c r="B10864" s="2" t="s">
        <v>142</v>
      </c>
      <c r="C10864" s="2" t="s">
        <v>49</v>
      </c>
      <c r="D10864" s="2" t="s">
        <v>13</v>
      </c>
      <c r="E10864" s="2" t="s">
        <v>74</v>
      </c>
      <c r="F10864" s="2" t="s">
        <v>977</v>
      </c>
      <c r="G10864" s="14" t="n">
        <v>50</v>
      </c>
      <c r="H10864" s="14" t="n">
        <v>70.73</v>
      </c>
      <c r="I10864" s="14" t="n">
        <v>50</v>
      </c>
      <c r="J10864" s="23" t="n">
        <f aca="false">IF(AND(E10864="Priority",ISNUMBER('Cost model'!N640)),'Cost model'!N640,'Cost model'!M640)</f>
        <v>65</v>
      </c>
      <c r="K10864" s="14" t="n">
        <f aca="false">J10864-H10864</f>
        <v>-5.73</v>
      </c>
      <c r="L10864" s="14" t="n">
        <f aca="false">G10864-H10864</f>
        <v>-20.73</v>
      </c>
    </row>
    <row r="10865" customFormat="false" ht="15" hidden="false" customHeight="false" outlineLevel="0" collapsed="false">
      <c r="A10865" s="2" t="s">
        <v>174</v>
      </c>
      <c r="B10865" s="2" t="s">
        <v>174</v>
      </c>
      <c r="C10865" s="2" t="s">
        <v>49</v>
      </c>
      <c r="D10865" s="2" t="s">
        <v>10</v>
      </c>
      <c r="E10865" s="2" t="s">
        <v>83</v>
      </c>
      <c r="F10865" s="2" t="s">
        <v>977</v>
      </c>
      <c r="G10865" s="14" t="n">
        <v>24.5</v>
      </c>
      <c r="H10865" s="14" t="n">
        <v>20.92</v>
      </c>
      <c r="I10865" s="14" t="n">
        <v>24.5</v>
      </c>
      <c r="J10865" s="23" t="n">
        <f aca="false">IF(AND(E10865="Priority",ISNUMBER('Cost model'!N169)),'Cost model'!N169,'Cost model'!M169)</f>
        <v>25.5</v>
      </c>
      <c r="K10865" s="14" t="n">
        <f aca="false">J10865-H10865</f>
        <v>4.58</v>
      </c>
      <c r="L10865" s="14" t="n">
        <f aca="false">G10865-H10865</f>
        <v>3.58</v>
      </c>
    </row>
    <row r="10866" customFormat="false" ht="15" hidden="false" customHeight="false" outlineLevel="0" collapsed="false">
      <c r="A10866" s="2" t="s">
        <v>142</v>
      </c>
      <c r="B10866" s="2" t="s">
        <v>142</v>
      </c>
      <c r="C10866" s="2" t="s">
        <v>47</v>
      </c>
      <c r="D10866" s="2" t="s">
        <v>10</v>
      </c>
      <c r="E10866" s="2" t="s">
        <v>74</v>
      </c>
      <c r="F10866" s="2" t="s">
        <v>977</v>
      </c>
      <c r="G10866" s="14" t="n">
        <v>9.5</v>
      </c>
      <c r="H10866" s="14" t="n">
        <v>5.87</v>
      </c>
      <c r="I10866" s="14" t="n">
        <v>9.5</v>
      </c>
      <c r="J10866" s="23" t="n">
        <f aca="false">IF(AND(E10866="Priority",ISNUMBER('Cost model'!N632)),'Cost model'!N632,'Cost model'!M632)</f>
        <v>9.5</v>
      </c>
      <c r="K10866" s="14" t="n">
        <f aca="false">J10866-H10866</f>
        <v>3.63</v>
      </c>
      <c r="L10866" s="14" t="n">
        <f aca="false">G10866-H10866</f>
        <v>3.63</v>
      </c>
    </row>
    <row r="10867" customFormat="false" ht="15" hidden="false" customHeight="false" outlineLevel="0" collapsed="false">
      <c r="A10867" s="2" t="s">
        <v>174</v>
      </c>
      <c r="B10867" s="2" t="s">
        <v>174</v>
      </c>
      <c r="C10867" s="2" t="s">
        <v>48</v>
      </c>
      <c r="D10867" s="2" t="s">
        <v>12</v>
      </c>
      <c r="E10867" s="2" t="s">
        <v>74</v>
      </c>
      <c r="F10867" s="2" t="s">
        <v>977</v>
      </c>
      <c r="G10867" s="14" t="n">
        <v>12.5</v>
      </c>
      <c r="H10867" s="14" t="n">
        <v>38.48</v>
      </c>
      <c r="I10867" s="14" t="n">
        <v>12.5</v>
      </c>
      <c r="J10867" s="23" t="n">
        <f aca="false">IF(AND(E10867="Priority",ISNUMBER('Cost model'!N171)),'Cost model'!N171,'Cost model'!M171)</f>
        <v>40</v>
      </c>
      <c r="K10867" s="14" t="n">
        <f aca="false">J10867-H10867</f>
        <v>1.52</v>
      </c>
      <c r="L10867" s="14" t="n">
        <f aca="false">G10867-H10867</f>
        <v>-25.98</v>
      </c>
    </row>
    <row r="10868" customFormat="false" ht="15" hidden="false" customHeight="false" outlineLevel="0" collapsed="false">
      <c r="A10868" s="2" t="s">
        <v>142</v>
      </c>
      <c r="B10868" s="2" t="s">
        <v>124</v>
      </c>
      <c r="C10868" s="2" t="s">
        <v>47</v>
      </c>
      <c r="D10868" s="2" t="s">
        <v>10</v>
      </c>
      <c r="E10868" s="2" t="s">
        <v>74</v>
      </c>
      <c r="F10868" s="2" t="s">
        <v>976</v>
      </c>
      <c r="G10868" s="14" t="n">
        <v>9.5</v>
      </c>
      <c r="H10868" s="14" t="n">
        <v>10.09</v>
      </c>
      <c r="I10868" s="14" t="n">
        <v>14.5</v>
      </c>
      <c r="J10868" s="23" t="n">
        <f aca="false">IF(AND(E10868="Priority",ISNUMBER('Cost model'!N662)),'Cost model'!N662,'Cost model'!M662)</f>
        <v>13.5</v>
      </c>
      <c r="K10868" s="14" t="n">
        <f aca="false">J10868-H10868</f>
        <v>3.41</v>
      </c>
      <c r="L10868" s="14" t="n">
        <f aca="false">G10868-H10868</f>
        <v>-0.59</v>
      </c>
    </row>
    <row r="10869" customFormat="false" ht="15" hidden="false" customHeight="false" outlineLevel="0" collapsed="false">
      <c r="A10869" s="2" t="s">
        <v>142</v>
      </c>
      <c r="B10869" s="2" t="s">
        <v>158</v>
      </c>
      <c r="C10869" s="2" t="s">
        <v>47</v>
      </c>
      <c r="D10869" s="2" t="s">
        <v>10</v>
      </c>
      <c r="E10869" s="2" t="s">
        <v>74</v>
      </c>
      <c r="F10869" s="2" t="s">
        <v>976</v>
      </c>
      <c r="G10869" s="14" t="n">
        <v>14.5</v>
      </c>
      <c r="H10869" s="14" t="n">
        <v>10.69</v>
      </c>
      <c r="I10869" s="14" t="n">
        <v>14.5</v>
      </c>
      <c r="J10869" s="23" t="n">
        <f aca="false">IF(AND(E10869="Priority",ISNUMBER('Cost model'!N647)),'Cost model'!N647,'Cost model'!M647)</f>
        <v>13.5</v>
      </c>
      <c r="K10869" s="14" t="n">
        <f aca="false">J10869-H10869</f>
        <v>2.81</v>
      </c>
      <c r="L10869" s="14" t="n">
        <f aca="false">G10869-H10869</f>
        <v>3.81</v>
      </c>
    </row>
    <row r="10870" customFormat="false" ht="15" hidden="false" customHeight="false" outlineLevel="0" collapsed="false">
      <c r="A10870" s="2" t="s">
        <v>142</v>
      </c>
      <c r="B10870" s="2" t="s">
        <v>142</v>
      </c>
      <c r="C10870" s="2" t="s">
        <v>49</v>
      </c>
      <c r="D10870" s="2" t="s">
        <v>12</v>
      </c>
      <c r="E10870" s="2" t="s">
        <v>83</v>
      </c>
      <c r="F10870" s="2" t="s">
        <v>977</v>
      </c>
      <c r="G10870" s="14" t="n">
        <v>29.5</v>
      </c>
      <c r="H10870" s="14" t="n">
        <v>58.5</v>
      </c>
      <c r="I10870" s="14" t="n">
        <v>29.5</v>
      </c>
      <c r="J10870" s="23" t="n">
        <f aca="false">IF(AND(E10870="Priority",ISNUMBER('Cost model'!N637)),'Cost model'!N637,'Cost model'!M637)</f>
        <v>60</v>
      </c>
      <c r="K10870" s="14" t="n">
        <f aca="false">J10870-H10870</f>
        <v>1.5</v>
      </c>
      <c r="L10870" s="14" t="n">
        <f aca="false">G10870-H10870</f>
        <v>-29</v>
      </c>
    </row>
    <row r="10871" customFormat="false" ht="15" hidden="false" customHeight="false" outlineLevel="0" collapsed="false">
      <c r="A10871" s="2" t="s">
        <v>174</v>
      </c>
      <c r="B10871" s="2" t="s">
        <v>174</v>
      </c>
      <c r="C10871" s="2" t="s">
        <v>49</v>
      </c>
      <c r="D10871" s="2" t="s">
        <v>12</v>
      </c>
      <c r="E10871" s="2" t="s">
        <v>74</v>
      </c>
      <c r="F10871" s="2" t="s">
        <v>977</v>
      </c>
      <c r="G10871" s="14" t="n">
        <v>19.5</v>
      </c>
      <c r="H10871" s="14" t="n">
        <v>65.04</v>
      </c>
      <c r="I10871" s="14" t="n">
        <v>19.5</v>
      </c>
      <c r="J10871" s="23" t="n">
        <f aca="false">IF(AND(E10871="Priority",ISNUMBER('Cost model'!N172)),'Cost model'!N172,'Cost model'!M172)</f>
        <v>45</v>
      </c>
      <c r="K10871" s="14" t="n">
        <f aca="false">J10871-H10871</f>
        <v>-20.04</v>
      </c>
      <c r="L10871" s="14" t="n">
        <f aca="false">G10871-H10871</f>
        <v>-45.54</v>
      </c>
    </row>
    <row r="10872" customFormat="false" ht="15" hidden="false" customHeight="false" outlineLevel="0" collapsed="false">
      <c r="A10872" s="2" t="s">
        <v>174</v>
      </c>
      <c r="B10872" s="2" t="s">
        <v>174</v>
      </c>
      <c r="C10872" s="2" t="s">
        <v>47</v>
      </c>
      <c r="D10872" s="2" t="s">
        <v>10</v>
      </c>
      <c r="E10872" s="2" t="s">
        <v>74</v>
      </c>
      <c r="F10872" s="2" t="s">
        <v>977</v>
      </c>
      <c r="G10872" s="14" t="n">
        <v>9.5</v>
      </c>
      <c r="H10872" s="14" t="n">
        <v>7.59</v>
      </c>
      <c r="I10872" s="14" t="n">
        <v>9.5</v>
      </c>
      <c r="J10872" s="23" t="n">
        <f aca="false">IF(AND(E10872="Priority",ISNUMBER('Cost model'!N167)),'Cost model'!N167,'Cost model'!M167)</f>
        <v>8.5</v>
      </c>
      <c r="K10872" s="14" t="n">
        <f aca="false">J10872-H10872</f>
        <v>0.91</v>
      </c>
      <c r="L10872" s="14" t="n">
        <f aca="false">G10872-H10872</f>
        <v>1.91</v>
      </c>
    </row>
    <row r="10873" customFormat="false" ht="15" hidden="false" customHeight="false" outlineLevel="0" collapsed="false">
      <c r="A10873" s="2" t="s">
        <v>142</v>
      </c>
      <c r="B10873" s="2" t="s">
        <v>142</v>
      </c>
      <c r="C10873" s="2" t="s">
        <v>47</v>
      </c>
      <c r="D10873" s="2" t="s">
        <v>12</v>
      </c>
      <c r="E10873" s="2" t="s">
        <v>74</v>
      </c>
      <c r="F10873" s="2" t="s">
        <v>977</v>
      </c>
      <c r="G10873" s="14" t="n">
        <v>9.5</v>
      </c>
      <c r="H10873" s="14" t="n">
        <v>25.1</v>
      </c>
      <c r="I10873" s="14" t="n">
        <v>9.5</v>
      </c>
      <c r="J10873" s="23" t="n">
        <f aca="false">IF(AND(E10873="Priority",ISNUMBER('Cost model'!N635)),'Cost model'!N635,'Cost model'!M635)</f>
        <v>30.5</v>
      </c>
      <c r="K10873" s="14" t="n">
        <f aca="false">J10873-H10873</f>
        <v>5.4</v>
      </c>
      <c r="L10873" s="14" t="n">
        <f aca="false">G10873-H10873</f>
        <v>-15.6</v>
      </c>
    </row>
    <row r="10874" customFormat="false" ht="15" hidden="false" customHeight="false" outlineLevel="0" collapsed="false">
      <c r="A10874" s="2" t="s">
        <v>174</v>
      </c>
      <c r="B10874" s="2" t="s">
        <v>174</v>
      </c>
      <c r="C10874" s="2" t="s">
        <v>49</v>
      </c>
      <c r="D10874" s="2" t="s">
        <v>10</v>
      </c>
      <c r="E10874" s="2" t="s">
        <v>74</v>
      </c>
      <c r="F10874" s="2" t="s">
        <v>977</v>
      </c>
      <c r="G10874" s="14" t="n">
        <v>17.5</v>
      </c>
      <c r="H10874" s="14" t="n">
        <v>20.39</v>
      </c>
      <c r="I10874" s="14" t="n">
        <v>17.5</v>
      </c>
      <c r="J10874" s="23" t="n">
        <f aca="false">IF(AND(E10874="Priority",ISNUMBER('Cost model'!N169)),'Cost model'!N169,'Cost model'!M169)</f>
        <v>18.5</v>
      </c>
      <c r="K10874" s="14" t="n">
        <f aca="false">J10874-H10874</f>
        <v>-1.89</v>
      </c>
      <c r="L10874" s="14" t="n">
        <f aca="false">G10874-H10874</f>
        <v>-2.89</v>
      </c>
    </row>
    <row r="10875" customFormat="false" ht="15" hidden="false" customHeight="false" outlineLevel="0" collapsed="false">
      <c r="A10875" s="2" t="s">
        <v>174</v>
      </c>
      <c r="B10875" s="2" t="s">
        <v>174</v>
      </c>
      <c r="C10875" s="2" t="s">
        <v>48</v>
      </c>
      <c r="D10875" s="2" t="s">
        <v>10</v>
      </c>
      <c r="E10875" s="2" t="s">
        <v>74</v>
      </c>
      <c r="F10875" s="2" t="s">
        <v>977</v>
      </c>
      <c r="G10875" s="14" t="n">
        <v>12.5</v>
      </c>
      <c r="H10875" s="14" t="n">
        <v>18.6</v>
      </c>
      <c r="I10875" s="14" t="n">
        <v>12.5</v>
      </c>
      <c r="J10875" s="23" t="n">
        <f aca="false">IF(AND(E10875="Priority",ISNUMBER('Cost model'!N168)),'Cost model'!N168,'Cost model'!M168)</f>
        <v>13.5</v>
      </c>
      <c r="K10875" s="14" t="n">
        <f aca="false">J10875-H10875</f>
        <v>-5.1</v>
      </c>
      <c r="L10875" s="14" t="n">
        <f aca="false">G10875-H10875</f>
        <v>-6.1</v>
      </c>
    </row>
    <row r="10876" customFormat="false" ht="15" hidden="false" customHeight="false" outlineLevel="0" collapsed="false">
      <c r="A10876" s="2" t="s">
        <v>174</v>
      </c>
      <c r="B10876" s="2" t="s">
        <v>124</v>
      </c>
      <c r="C10876" s="2" t="s">
        <v>47</v>
      </c>
      <c r="D10876" s="2" t="s">
        <v>13</v>
      </c>
      <c r="E10876" s="2" t="s">
        <v>74</v>
      </c>
      <c r="F10876" s="2" t="s">
        <v>976</v>
      </c>
      <c r="G10876" s="14" t="n">
        <v>19</v>
      </c>
      <c r="H10876" s="14" t="n">
        <v>73.55</v>
      </c>
      <c r="I10876" s="14" t="n">
        <v>19</v>
      </c>
      <c r="J10876" s="23" t="n">
        <f aca="false">IF(AND(E10876="Priority",ISNUMBER('Cost model'!N113)),'Cost model'!N113,'Cost model'!M113)</f>
        <v>65</v>
      </c>
      <c r="K10876" s="14" t="n">
        <f aca="false">J10876-H10876</f>
        <v>-8.55</v>
      </c>
      <c r="L10876" s="14" t="n">
        <f aca="false">G10876-H10876</f>
        <v>-54.55</v>
      </c>
    </row>
    <row r="10877" customFormat="false" ht="15" hidden="false" customHeight="false" outlineLevel="0" collapsed="false">
      <c r="A10877" s="2" t="s">
        <v>142</v>
      </c>
      <c r="B10877" s="2" t="s">
        <v>124</v>
      </c>
      <c r="C10877" s="2" t="s">
        <v>48</v>
      </c>
      <c r="D10877" s="2" t="s">
        <v>10</v>
      </c>
      <c r="E10877" s="2" t="s">
        <v>74</v>
      </c>
      <c r="F10877" s="2" t="s">
        <v>976</v>
      </c>
      <c r="G10877" s="14" t="n">
        <v>12.5</v>
      </c>
      <c r="H10877" s="14" t="n">
        <v>9.08</v>
      </c>
      <c r="I10877" s="14" t="n">
        <v>14.5</v>
      </c>
      <c r="J10877" s="23" t="n">
        <f aca="false">IF(AND(E10877="Priority",ISNUMBER('Cost model'!N663)),'Cost model'!N663,'Cost model'!M663)</f>
        <v>18.5</v>
      </c>
      <c r="K10877" s="14" t="n">
        <f aca="false">J10877-H10877</f>
        <v>9.42</v>
      </c>
      <c r="L10877" s="14" t="n">
        <f aca="false">G10877-H10877</f>
        <v>3.42</v>
      </c>
    </row>
    <row r="10878" customFormat="false" ht="15" hidden="false" customHeight="false" outlineLevel="0" collapsed="false">
      <c r="A10878" s="2" t="s">
        <v>142</v>
      </c>
      <c r="B10878" s="2" t="s">
        <v>142</v>
      </c>
      <c r="C10878" s="2" t="s">
        <v>47</v>
      </c>
      <c r="D10878" s="2" t="s">
        <v>10</v>
      </c>
      <c r="E10878" s="2" t="s">
        <v>74</v>
      </c>
      <c r="F10878" s="2" t="s">
        <v>977</v>
      </c>
      <c r="G10878" s="14" t="n">
        <v>9.5</v>
      </c>
      <c r="H10878" s="14" t="n">
        <v>5.79</v>
      </c>
      <c r="I10878" s="14" t="n">
        <v>9.5</v>
      </c>
      <c r="J10878" s="23" t="n">
        <f aca="false">IF(AND(E10878="Priority",ISNUMBER('Cost model'!N632)),'Cost model'!N632,'Cost model'!M632)</f>
        <v>9.5</v>
      </c>
      <c r="K10878" s="14" t="n">
        <f aca="false">J10878-H10878</f>
        <v>3.71</v>
      </c>
      <c r="L10878" s="14" t="n">
        <f aca="false">G10878-H10878</f>
        <v>3.71</v>
      </c>
    </row>
    <row r="10879" customFormat="false" ht="15" hidden="false" customHeight="false" outlineLevel="0" collapsed="false">
      <c r="A10879" s="2" t="s">
        <v>142</v>
      </c>
      <c r="B10879" s="2" t="s">
        <v>142</v>
      </c>
      <c r="C10879" s="2" t="s">
        <v>47</v>
      </c>
      <c r="D10879" s="2" t="s">
        <v>10</v>
      </c>
      <c r="E10879" s="2" t="s">
        <v>83</v>
      </c>
      <c r="F10879" s="2" t="s">
        <v>977</v>
      </c>
      <c r="G10879" s="14" t="n">
        <v>14.5</v>
      </c>
      <c r="H10879" s="14" t="n">
        <v>5.87</v>
      </c>
      <c r="I10879" s="14" t="n">
        <v>14.5</v>
      </c>
      <c r="J10879" s="23" t="n">
        <f aca="false">IF(AND(E10879="Priority",ISNUMBER('Cost model'!N632)),'Cost model'!N632,'Cost model'!M632)</f>
        <v>14.5</v>
      </c>
      <c r="K10879" s="14" t="n">
        <f aca="false">J10879-H10879</f>
        <v>8.63</v>
      </c>
      <c r="L10879" s="14" t="n">
        <f aca="false">G10879-H10879</f>
        <v>8.63</v>
      </c>
    </row>
    <row r="10880" customFormat="false" ht="15" hidden="false" customHeight="false" outlineLevel="0" collapsed="false">
      <c r="A10880" s="2" t="s">
        <v>174</v>
      </c>
      <c r="B10880" s="2" t="s">
        <v>174</v>
      </c>
      <c r="C10880" s="2" t="s">
        <v>48</v>
      </c>
      <c r="D10880" s="2" t="s">
        <v>12</v>
      </c>
      <c r="E10880" s="2" t="s">
        <v>83</v>
      </c>
      <c r="F10880" s="2" t="s">
        <v>977</v>
      </c>
      <c r="G10880" s="14" t="n">
        <v>19.5</v>
      </c>
      <c r="H10880" s="14" t="n">
        <v>25.25</v>
      </c>
      <c r="I10880" s="14" t="n">
        <v>19.5</v>
      </c>
      <c r="J10880" s="23" t="n">
        <f aca="false">IF(AND(E10880="Priority",ISNUMBER('Cost model'!N171)),'Cost model'!N171,'Cost model'!M171)</f>
        <v>55</v>
      </c>
      <c r="K10880" s="14" t="n">
        <f aca="false">J10880-H10880</f>
        <v>29.75</v>
      </c>
      <c r="L10880" s="14" t="n">
        <f aca="false">G10880-H10880</f>
        <v>-5.75</v>
      </c>
    </row>
    <row r="10881" customFormat="false" ht="15" hidden="false" customHeight="false" outlineLevel="0" collapsed="false">
      <c r="A10881" s="2" t="s">
        <v>124</v>
      </c>
      <c r="B10881" s="2" t="s">
        <v>124</v>
      </c>
      <c r="C10881" s="2" t="s">
        <v>49</v>
      </c>
      <c r="D10881" s="2" t="s">
        <v>10</v>
      </c>
      <c r="E10881" s="2" t="s">
        <v>74</v>
      </c>
      <c r="F10881" s="2" t="s">
        <v>977</v>
      </c>
      <c r="G10881" s="14" t="n">
        <v>17.5</v>
      </c>
      <c r="H10881" s="14" t="n">
        <v>10.78</v>
      </c>
      <c r="I10881" s="14" t="n">
        <v>17.5</v>
      </c>
      <c r="J10881" s="23" t="n">
        <f aca="false">IF(AND(E10881="Priority",ISNUMBER('Cost model'!N319)),'Cost model'!N319,'Cost model'!M319)</f>
        <v>16.5</v>
      </c>
      <c r="K10881" s="14" t="n">
        <f aca="false">J10881-H10881</f>
        <v>5.72</v>
      </c>
      <c r="L10881" s="14" t="n">
        <f aca="false">G10881-H10881</f>
        <v>6.72</v>
      </c>
    </row>
    <row r="10882" customFormat="false" ht="15" hidden="false" customHeight="false" outlineLevel="0" collapsed="false">
      <c r="A10882" s="2" t="s">
        <v>221</v>
      </c>
      <c r="B10882" s="2" t="s">
        <v>221</v>
      </c>
      <c r="C10882" s="2" t="s">
        <v>49</v>
      </c>
      <c r="D10882" s="2" t="s">
        <v>12</v>
      </c>
      <c r="E10882" s="2" t="s">
        <v>83</v>
      </c>
      <c r="F10882" s="2" t="s">
        <v>977</v>
      </c>
      <c r="G10882" s="14" t="n">
        <v>29.5</v>
      </c>
      <c r="H10882" s="14" t="n">
        <v>58.6</v>
      </c>
      <c r="I10882" s="14" t="n">
        <v>29.5</v>
      </c>
      <c r="J10882" s="23" t="n">
        <f aca="false">IF(AND(E10882="Priority",ISNUMBER('Cost model'!N742)),'Cost model'!N742,'Cost model'!M742)</f>
        <v>80</v>
      </c>
      <c r="K10882" s="14" t="n">
        <f aca="false">J10882-H10882</f>
        <v>21.4</v>
      </c>
      <c r="L10882" s="14" t="n">
        <f aca="false">G10882-H10882</f>
        <v>-29.1</v>
      </c>
    </row>
    <row r="10883" customFormat="false" ht="15" hidden="false" customHeight="false" outlineLevel="0" collapsed="false">
      <c r="A10883" s="2" t="s">
        <v>124</v>
      </c>
      <c r="B10883" s="2" t="s">
        <v>124</v>
      </c>
      <c r="C10883" s="2" t="s">
        <v>48</v>
      </c>
      <c r="D10883" s="2" t="s">
        <v>12</v>
      </c>
      <c r="E10883" s="2" t="s">
        <v>83</v>
      </c>
      <c r="F10883" s="2" t="s">
        <v>977</v>
      </c>
      <c r="G10883" s="14" t="n">
        <v>19.5</v>
      </c>
      <c r="H10883" s="14" t="n">
        <v>27.63</v>
      </c>
      <c r="I10883" s="14" t="n">
        <v>19.5</v>
      </c>
      <c r="J10883" s="23" t="n">
        <f aca="false">IF(AND(E10883="Priority",ISNUMBER('Cost model'!N321)),'Cost model'!N321,'Cost model'!M321)</f>
        <v>55</v>
      </c>
      <c r="K10883" s="14" t="n">
        <f aca="false">J10883-H10883</f>
        <v>27.37</v>
      </c>
      <c r="L10883" s="14" t="n">
        <f aca="false">G10883-H10883</f>
        <v>-8.13</v>
      </c>
    </row>
    <row r="10884" customFormat="false" ht="15" hidden="false" customHeight="false" outlineLevel="0" collapsed="false">
      <c r="A10884" s="2" t="s">
        <v>142</v>
      </c>
      <c r="B10884" s="2" t="s">
        <v>174</v>
      </c>
      <c r="C10884" s="2" t="s">
        <v>48</v>
      </c>
      <c r="D10884" s="2" t="s">
        <v>10</v>
      </c>
      <c r="E10884" s="2" t="s">
        <v>74</v>
      </c>
      <c r="F10884" s="2" t="s">
        <v>976</v>
      </c>
      <c r="G10884" s="14" t="n">
        <v>12.5</v>
      </c>
      <c r="H10884" s="14" t="n">
        <v>10.13</v>
      </c>
      <c r="I10884" s="14" t="n">
        <v>14.5</v>
      </c>
      <c r="J10884" s="23" t="n">
        <f aca="false">IF(AND(E10884="Priority",ISNUMBER('Cost model'!N693)),'Cost model'!N693,'Cost model'!M693)</f>
        <v>11.5</v>
      </c>
      <c r="K10884" s="14" t="n">
        <f aca="false">J10884-H10884</f>
        <v>1.37</v>
      </c>
      <c r="L10884" s="14" t="n">
        <f aca="false">G10884-H10884</f>
        <v>2.37</v>
      </c>
    </row>
    <row r="10885" customFormat="false" ht="15" hidden="false" customHeight="false" outlineLevel="0" collapsed="false">
      <c r="A10885" s="2" t="s">
        <v>124</v>
      </c>
      <c r="B10885" s="2" t="s">
        <v>124</v>
      </c>
      <c r="C10885" s="2" t="s">
        <v>47</v>
      </c>
      <c r="D10885" s="2" t="s">
        <v>12</v>
      </c>
      <c r="E10885" s="2" t="s">
        <v>74</v>
      </c>
      <c r="F10885" s="2" t="s">
        <v>977</v>
      </c>
      <c r="G10885" s="14" t="n">
        <v>9.5</v>
      </c>
      <c r="H10885" s="14" t="n">
        <v>27.68</v>
      </c>
      <c r="I10885" s="14" t="n">
        <v>9.5</v>
      </c>
      <c r="J10885" s="23" t="n">
        <f aca="false">IF(AND(E10885="Priority",ISNUMBER('Cost model'!N320)),'Cost model'!N320,'Cost model'!M320)</f>
        <v>24.5</v>
      </c>
      <c r="K10885" s="14" t="n">
        <f aca="false">J10885-H10885</f>
        <v>-3.18</v>
      </c>
      <c r="L10885" s="14" t="n">
        <f aca="false">G10885-H10885</f>
        <v>-18.18</v>
      </c>
    </row>
    <row r="10886" customFormat="false" ht="15" hidden="false" customHeight="false" outlineLevel="0" collapsed="false">
      <c r="A10886" s="2" t="s">
        <v>221</v>
      </c>
      <c r="B10886" s="2" t="s">
        <v>221</v>
      </c>
      <c r="C10886" s="2" t="s">
        <v>47</v>
      </c>
      <c r="D10886" s="2" t="s">
        <v>10</v>
      </c>
      <c r="E10886" s="2" t="s">
        <v>74</v>
      </c>
      <c r="F10886" s="2" t="s">
        <v>977</v>
      </c>
      <c r="G10886" s="14" t="n">
        <v>9.5</v>
      </c>
      <c r="H10886" s="14" t="n">
        <v>7.27</v>
      </c>
      <c r="I10886" s="14" t="n">
        <v>9.5</v>
      </c>
      <c r="J10886" s="23" t="n">
        <f aca="false">IF(AND(E10886="Priority",ISNUMBER('Cost model'!N737)),'Cost model'!N737,'Cost model'!M737)</f>
        <v>8.5</v>
      </c>
      <c r="K10886" s="14" t="n">
        <f aca="false">J10886-H10886</f>
        <v>1.23</v>
      </c>
      <c r="L10886" s="14" t="n">
        <f aca="false">G10886-H10886</f>
        <v>2.23</v>
      </c>
    </row>
    <row r="10887" customFormat="false" ht="15" hidden="false" customHeight="false" outlineLevel="0" collapsed="false">
      <c r="A10887" s="2" t="s">
        <v>124</v>
      </c>
      <c r="B10887" s="2" t="s">
        <v>124</v>
      </c>
      <c r="C10887" s="2" t="s">
        <v>48</v>
      </c>
      <c r="D10887" s="2" t="s">
        <v>13</v>
      </c>
      <c r="E10887" s="2" t="s">
        <v>74</v>
      </c>
      <c r="F10887" s="2" t="s">
        <v>977</v>
      </c>
      <c r="G10887" s="14" t="n">
        <v>24.5</v>
      </c>
      <c r="H10887" s="14" t="n">
        <v>110.31</v>
      </c>
      <c r="I10887" s="14" t="n">
        <v>24.5</v>
      </c>
      <c r="J10887" s="23" t="n">
        <f aca="false">IF(AND(E10887="Priority",ISNUMBER('Cost model'!N324)),'Cost model'!N324,'Cost model'!M324)</f>
        <v>85</v>
      </c>
      <c r="K10887" s="14" t="n">
        <f aca="false">J10887-H10887</f>
        <v>-25.31</v>
      </c>
      <c r="L10887" s="14" t="n">
        <f aca="false">G10887-H10887</f>
        <v>-85.81</v>
      </c>
    </row>
    <row r="10888" customFormat="false" ht="15" hidden="false" customHeight="false" outlineLevel="0" collapsed="false">
      <c r="A10888" s="2" t="s">
        <v>142</v>
      </c>
      <c r="B10888" s="2" t="s">
        <v>142</v>
      </c>
      <c r="C10888" s="2" t="s">
        <v>49</v>
      </c>
      <c r="D10888" s="2" t="s">
        <v>12</v>
      </c>
      <c r="E10888" s="2" t="s">
        <v>74</v>
      </c>
      <c r="F10888" s="2" t="s">
        <v>977</v>
      </c>
      <c r="G10888" s="14" t="n">
        <v>19.5</v>
      </c>
      <c r="H10888" s="14" t="n">
        <v>42</v>
      </c>
      <c r="I10888" s="14" t="n">
        <v>19.5</v>
      </c>
      <c r="J10888" s="23" t="n">
        <f aca="false">IF(AND(E10888="Priority",ISNUMBER('Cost model'!N637)),'Cost model'!N637,'Cost model'!M637)</f>
        <v>45</v>
      </c>
      <c r="K10888" s="14" t="n">
        <f aca="false">J10888-H10888</f>
        <v>3</v>
      </c>
      <c r="L10888" s="14" t="n">
        <f aca="false">G10888-H10888</f>
        <v>-22.5</v>
      </c>
    </row>
    <row r="10889" customFormat="false" ht="15" hidden="false" customHeight="false" outlineLevel="0" collapsed="false">
      <c r="A10889" s="2" t="s">
        <v>221</v>
      </c>
      <c r="B10889" s="2" t="s">
        <v>221</v>
      </c>
      <c r="C10889" s="2" t="s">
        <v>47</v>
      </c>
      <c r="D10889" s="2" t="s">
        <v>12</v>
      </c>
      <c r="E10889" s="2" t="s">
        <v>74</v>
      </c>
      <c r="F10889" s="2" t="s">
        <v>977</v>
      </c>
      <c r="G10889" s="14" t="n">
        <v>9.5</v>
      </c>
      <c r="H10889" s="14" t="n">
        <v>30.01</v>
      </c>
      <c r="I10889" s="14" t="n">
        <v>9.5</v>
      </c>
      <c r="J10889" s="23" t="n">
        <f aca="false">IF(AND(E10889="Priority",ISNUMBER('Cost model'!N740)),'Cost model'!N740,'Cost model'!M740)</f>
        <v>22.5</v>
      </c>
      <c r="K10889" s="14" t="n">
        <f aca="false">J10889-H10889</f>
        <v>-7.51</v>
      </c>
      <c r="L10889" s="14" t="n">
        <f aca="false">G10889-H10889</f>
        <v>-20.51</v>
      </c>
    </row>
    <row r="10890" customFormat="false" ht="15" hidden="false" customHeight="false" outlineLevel="0" collapsed="false">
      <c r="A10890" s="2" t="s">
        <v>221</v>
      </c>
      <c r="B10890" s="2" t="s">
        <v>142</v>
      </c>
      <c r="C10890" s="2" t="s">
        <v>47</v>
      </c>
      <c r="D10890" s="2" t="s">
        <v>10</v>
      </c>
      <c r="E10890" s="2" t="s">
        <v>74</v>
      </c>
      <c r="F10890" s="2" t="s">
        <v>976</v>
      </c>
      <c r="G10890" s="14" t="n">
        <v>9.5</v>
      </c>
      <c r="H10890" s="14" t="n">
        <v>8.04</v>
      </c>
      <c r="I10890" s="14" t="n">
        <v>19.5</v>
      </c>
      <c r="J10890" s="23" t="n">
        <f aca="false">IF(AND(E10890="Priority",ISNUMBER('Cost model'!N767)),'Cost model'!N767,'Cost model'!M767)</f>
        <v>15.5</v>
      </c>
      <c r="K10890" s="14" t="n">
        <f aca="false">J10890-H10890</f>
        <v>7.46</v>
      </c>
      <c r="L10890" s="14" t="n">
        <f aca="false">G10890-H10890</f>
        <v>1.46</v>
      </c>
    </row>
    <row r="10891" customFormat="false" ht="15" hidden="false" customHeight="false" outlineLevel="0" collapsed="false">
      <c r="A10891" s="2" t="s">
        <v>124</v>
      </c>
      <c r="B10891" s="2" t="s">
        <v>124</v>
      </c>
      <c r="C10891" s="2" t="s">
        <v>48</v>
      </c>
      <c r="D10891" s="2" t="s">
        <v>10</v>
      </c>
      <c r="E10891" s="2" t="s">
        <v>74</v>
      </c>
      <c r="F10891" s="2" t="s">
        <v>977</v>
      </c>
      <c r="G10891" s="14" t="n">
        <v>12.5</v>
      </c>
      <c r="H10891" s="14" t="n">
        <v>13.2</v>
      </c>
      <c r="I10891" s="14" t="n">
        <v>12.5</v>
      </c>
      <c r="J10891" s="23" t="n">
        <f aca="false">IF(AND(E10891="Priority",ISNUMBER('Cost model'!N318)),'Cost model'!N318,'Cost model'!M318)</f>
        <v>14.5</v>
      </c>
      <c r="K10891" s="14" t="n">
        <f aca="false">J10891-H10891</f>
        <v>1.3</v>
      </c>
      <c r="L10891" s="14" t="n">
        <f aca="false">G10891-H10891</f>
        <v>-0.699999999999999</v>
      </c>
    </row>
    <row r="10892" customFormat="false" ht="15" hidden="false" customHeight="false" outlineLevel="0" collapsed="false">
      <c r="A10892" s="2" t="s">
        <v>124</v>
      </c>
      <c r="B10892" s="2" t="s">
        <v>124</v>
      </c>
      <c r="C10892" s="2" t="s">
        <v>48</v>
      </c>
      <c r="D10892" s="2" t="s">
        <v>14</v>
      </c>
      <c r="E10892" s="2" t="s">
        <v>74</v>
      </c>
      <c r="F10892" s="2" t="s">
        <v>977</v>
      </c>
      <c r="G10892" s="14" t="n">
        <v>45</v>
      </c>
      <c r="H10892" s="14" t="n">
        <v>147.3</v>
      </c>
      <c r="I10892" s="14" t="n">
        <v>45</v>
      </c>
      <c r="J10892" s="23" t="n">
        <f aca="false">IF(AND(E10892="Priority",ISNUMBER('Cost model'!N327)),'Cost model'!N327,'Cost model'!M327)</f>
        <v>130</v>
      </c>
      <c r="K10892" s="14" t="n">
        <f aca="false">J10892-H10892</f>
        <v>-17.3</v>
      </c>
      <c r="L10892" s="14" t="n">
        <f aca="false">G10892-H10892</f>
        <v>-102.3</v>
      </c>
    </row>
    <row r="10893" customFormat="false" ht="15" hidden="false" customHeight="false" outlineLevel="0" collapsed="false">
      <c r="A10893" s="2" t="s">
        <v>124</v>
      </c>
      <c r="B10893" s="2" t="s">
        <v>174</v>
      </c>
      <c r="C10893" s="2" t="s">
        <v>48</v>
      </c>
      <c r="D10893" s="2" t="s">
        <v>12</v>
      </c>
      <c r="E10893" s="2" t="s">
        <v>74</v>
      </c>
      <c r="F10893" s="2" t="s">
        <v>976</v>
      </c>
      <c r="G10893" s="14" t="n">
        <v>19.5</v>
      </c>
      <c r="H10893" s="14" t="n">
        <v>37.42</v>
      </c>
      <c r="I10893" s="14" t="n">
        <v>19.5</v>
      </c>
      <c r="J10893" s="23" t="n">
        <f aca="false">IF(AND(E10893="Priority",ISNUMBER('Cost model'!N366)),'Cost model'!N366,'Cost model'!M366)</f>
        <v>55</v>
      </c>
      <c r="K10893" s="14" t="n">
        <f aca="false">J10893-H10893</f>
        <v>17.58</v>
      </c>
      <c r="L10893" s="14" t="n">
        <f aca="false">G10893-H10893</f>
        <v>-17.92</v>
      </c>
    </row>
    <row r="10894" customFormat="false" ht="15" hidden="false" customHeight="false" outlineLevel="0" collapsed="false">
      <c r="A10894" s="2" t="s">
        <v>142</v>
      </c>
      <c r="B10894" s="2" t="s">
        <v>142</v>
      </c>
      <c r="C10894" s="2" t="s">
        <v>47</v>
      </c>
      <c r="D10894" s="2" t="s">
        <v>10</v>
      </c>
      <c r="E10894" s="2" t="s">
        <v>74</v>
      </c>
      <c r="F10894" s="2" t="s">
        <v>977</v>
      </c>
      <c r="G10894" s="14" t="n">
        <v>9.5</v>
      </c>
      <c r="H10894" s="14" t="n">
        <v>8.17</v>
      </c>
      <c r="I10894" s="14" t="n">
        <v>9.5</v>
      </c>
      <c r="J10894" s="23" t="n">
        <f aca="false">IF(AND(E10894="Priority",ISNUMBER('Cost model'!N632)),'Cost model'!N632,'Cost model'!M632)</f>
        <v>9.5</v>
      </c>
      <c r="K10894" s="14" t="n">
        <f aca="false">J10894-H10894</f>
        <v>1.33</v>
      </c>
      <c r="L10894" s="14" t="n">
        <f aca="false">G10894-H10894</f>
        <v>1.33</v>
      </c>
    </row>
    <row r="10895" customFormat="false" ht="15" hidden="false" customHeight="false" outlineLevel="0" collapsed="false">
      <c r="A10895" s="2" t="s">
        <v>174</v>
      </c>
      <c r="B10895" s="2" t="s">
        <v>174</v>
      </c>
      <c r="C10895" s="2" t="s">
        <v>49</v>
      </c>
      <c r="D10895" s="2" t="s">
        <v>12</v>
      </c>
      <c r="E10895" s="2" t="s">
        <v>74</v>
      </c>
      <c r="F10895" s="2" t="s">
        <v>977</v>
      </c>
      <c r="G10895" s="14" t="n">
        <v>19.5</v>
      </c>
      <c r="H10895" s="14" t="n">
        <v>47.58</v>
      </c>
      <c r="I10895" s="14" t="n">
        <v>19.5</v>
      </c>
      <c r="J10895" s="23" t="n">
        <f aca="false">IF(AND(E10895="Priority",ISNUMBER('Cost model'!N172)),'Cost model'!N172,'Cost model'!M172)</f>
        <v>45</v>
      </c>
      <c r="K10895" s="14" t="n">
        <f aca="false">J10895-H10895</f>
        <v>-2.58</v>
      </c>
      <c r="L10895" s="14" t="n">
        <f aca="false">G10895-H10895</f>
        <v>-28.08</v>
      </c>
    </row>
    <row r="10896" customFormat="false" ht="15" hidden="false" customHeight="false" outlineLevel="0" collapsed="false">
      <c r="A10896" s="2" t="s">
        <v>174</v>
      </c>
      <c r="B10896" s="2" t="s">
        <v>124</v>
      </c>
      <c r="C10896" s="2" t="s">
        <v>48</v>
      </c>
      <c r="D10896" s="2" t="s">
        <v>13</v>
      </c>
      <c r="E10896" s="2" t="s">
        <v>83</v>
      </c>
      <c r="F10896" s="2" t="s">
        <v>976</v>
      </c>
      <c r="G10896" s="14" t="n">
        <v>45</v>
      </c>
      <c r="H10896" s="14" t="n">
        <v>77.17</v>
      </c>
      <c r="I10896" s="14" t="n">
        <v>45</v>
      </c>
      <c r="J10896" s="23" t="n">
        <f aca="false">IF(AND(E10896="Priority",ISNUMBER('Cost model'!N114)),'Cost model'!N114,'Cost model'!M114)</f>
        <v>110</v>
      </c>
      <c r="K10896" s="14" t="n">
        <f aca="false">J10896-H10896</f>
        <v>32.83</v>
      </c>
      <c r="L10896" s="14" t="n">
        <f aca="false">G10896-H10896</f>
        <v>-32.17</v>
      </c>
    </row>
    <row r="10897" customFormat="false" ht="15" hidden="false" customHeight="false" outlineLevel="0" collapsed="false">
      <c r="A10897" s="2" t="s">
        <v>174</v>
      </c>
      <c r="B10897" s="2" t="s">
        <v>174</v>
      </c>
      <c r="C10897" s="2" t="s">
        <v>48</v>
      </c>
      <c r="D10897" s="2" t="s">
        <v>10</v>
      </c>
      <c r="E10897" s="2" t="s">
        <v>74</v>
      </c>
      <c r="F10897" s="2" t="s">
        <v>977</v>
      </c>
      <c r="G10897" s="14" t="n">
        <v>12.5</v>
      </c>
      <c r="H10897" s="14" t="n">
        <v>8.9</v>
      </c>
      <c r="I10897" s="14" t="n">
        <v>12.5</v>
      </c>
      <c r="J10897" s="23" t="n">
        <f aca="false">IF(AND(E10897="Priority",ISNUMBER('Cost model'!N168)),'Cost model'!N168,'Cost model'!M168)</f>
        <v>13.5</v>
      </c>
      <c r="K10897" s="14" t="n">
        <f aca="false">J10897-H10897</f>
        <v>4.6</v>
      </c>
      <c r="L10897" s="14" t="n">
        <f aca="false">G10897-H10897</f>
        <v>3.6</v>
      </c>
    </row>
    <row r="10898" customFormat="false" ht="15" hidden="false" customHeight="false" outlineLevel="0" collapsed="false">
      <c r="A10898" s="2" t="s">
        <v>123</v>
      </c>
      <c r="B10898" s="2" t="s">
        <v>123</v>
      </c>
      <c r="C10898" s="2" t="s">
        <v>47</v>
      </c>
      <c r="D10898" s="2" t="s">
        <v>12</v>
      </c>
      <c r="E10898" s="2" t="s">
        <v>74</v>
      </c>
      <c r="F10898" s="2" t="s">
        <v>977</v>
      </c>
      <c r="G10898" s="14" t="n">
        <v>24.5</v>
      </c>
      <c r="H10898" s="14" t="n">
        <v>43.93</v>
      </c>
      <c r="I10898" s="14" t="n">
        <v>9.5</v>
      </c>
      <c r="J10898" s="23" t="n">
        <f aca="false">IF(AND(E10898="Priority",ISNUMBER('Cost model'!N65)),'Cost model'!N65,'Cost model'!M65)</f>
        <v>35</v>
      </c>
      <c r="K10898" s="14" t="n">
        <f aca="false">J10898-H10898</f>
        <v>-8.93</v>
      </c>
      <c r="L10898" s="14" t="n">
        <f aca="false">G10898-H10898</f>
        <v>-19.43</v>
      </c>
    </row>
    <row r="10899" customFormat="false" ht="15" hidden="false" customHeight="false" outlineLevel="0" collapsed="false">
      <c r="A10899" s="2" t="s">
        <v>142</v>
      </c>
      <c r="B10899" s="2" t="s">
        <v>142</v>
      </c>
      <c r="C10899" s="2" t="s">
        <v>47</v>
      </c>
      <c r="D10899" s="2" t="s">
        <v>10</v>
      </c>
      <c r="E10899" s="2" t="s">
        <v>74</v>
      </c>
      <c r="F10899" s="2" t="s">
        <v>977</v>
      </c>
      <c r="G10899" s="14" t="n">
        <v>9.5</v>
      </c>
      <c r="H10899" s="14" t="n">
        <v>23.69</v>
      </c>
      <c r="I10899" s="14" t="n">
        <v>9.5</v>
      </c>
      <c r="J10899" s="23" t="n">
        <f aca="false">IF(AND(E10899="Priority",ISNUMBER('Cost model'!N632)),'Cost model'!N632,'Cost model'!M632)</f>
        <v>9.5</v>
      </c>
      <c r="K10899" s="14" t="n">
        <f aca="false">J10899-H10899</f>
        <v>-14.19</v>
      </c>
      <c r="L10899" s="14" t="n">
        <f aca="false">G10899-H10899</f>
        <v>-14.19</v>
      </c>
    </row>
    <row r="10900" customFormat="false" ht="15" hidden="false" customHeight="false" outlineLevel="0" collapsed="false">
      <c r="A10900" s="2" t="s">
        <v>124</v>
      </c>
      <c r="B10900" s="2" t="s">
        <v>124</v>
      </c>
      <c r="C10900" s="2" t="s">
        <v>47</v>
      </c>
      <c r="D10900" s="2" t="s">
        <v>12</v>
      </c>
      <c r="E10900" s="2" t="s">
        <v>83</v>
      </c>
      <c r="F10900" s="2" t="s">
        <v>977</v>
      </c>
      <c r="G10900" s="14" t="n">
        <v>19.5</v>
      </c>
      <c r="H10900" s="14" t="n">
        <v>25.1</v>
      </c>
      <c r="I10900" s="14" t="n">
        <v>19.5</v>
      </c>
      <c r="J10900" s="23" t="n">
        <f aca="false">IF(AND(E10900="Priority",ISNUMBER('Cost model'!N320)),'Cost model'!N320,'Cost model'!M320)</f>
        <v>35</v>
      </c>
      <c r="K10900" s="14" t="n">
        <f aca="false">J10900-H10900</f>
        <v>9.9</v>
      </c>
      <c r="L10900" s="14" t="n">
        <f aca="false">G10900-H10900</f>
        <v>-5.6</v>
      </c>
    </row>
    <row r="10901" customFormat="false" ht="15" hidden="false" customHeight="false" outlineLevel="0" collapsed="false">
      <c r="A10901" s="2" t="s">
        <v>124</v>
      </c>
      <c r="B10901" s="2" t="s">
        <v>124</v>
      </c>
      <c r="C10901" s="2" t="s">
        <v>47</v>
      </c>
      <c r="D10901" s="2" t="s">
        <v>10</v>
      </c>
      <c r="E10901" s="2" t="s">
        <v>74</v>
      </c>
      <c r="F10901" s="2" t="s">
        <v>977</v>
      </c>
      <c r="G10901" s="14" t="n">
        <v>9.5</v>
      </c>
      <c r="H10901" s="14" t="n">
        <v>7.59</v>
      </c>
      <c r="I10901" s="14" t="n">
        <v>9.5</v>
      </c>
      <c r="J10901" s="23" t="n">
        <f aca="false">IF(AND(E10901="Priority",ISNUMBER('Cost model'!N317)),'Cost model'!N317,'Cost model'!M317)</f>
        <v>10.5</v>
      </c>
      <c r="K10901" s="14" t="n">
        <f aca="false">J10901-H10901</f>
        <v>2.91</v>
      </c>
      <c r="L10901" s="14" t="n">
        <f aca="false">G10901-H10901</f>
        <v>1.91</v>
      </c>
    </row>
    <row r="10902" customFormat="false" ht="15" hidden="false" customHeight="false" outlineLevel="0" collapsed="false">
      <c r="A10902" s="2" t="s">
        <v>142</v>
      </c>
      <c r="B10902" s="2" t="s">
        <v>142</v>
      </c>
      <c r="C10902" s="2" t="s">
        <v>48</v>
      </c>
      <c r="D10902" s="2" t="s">
        <v>13</v>
      </c>
      <c r="E10902" s="2" t="s">
        <v>74</v>
      </c>
      <c r="F10902" s="2" t="s">
        <v>977</v>
      </c>
      <c r="G10902" s="14" t="n">
        <v>24.5</v>
      </c>
      <c r="H10902" s="14" t="n">
        <v>71.26</v>
      </c>
      <c r="I10902" s="14" t="n">
        <v>24.5</v>
      </c>
      <c r="J10902" s="23" t="n">
        <f aca="false">IF(AND(E10902="Priority",ISNUMBER('Cost model'!N639)),'Cost model'!N639,'Cost model'!M639)</f>
        <v>60</v>
      </c>
      <c r="K10902" s="14" t="n">
        <f aca="false">J10902-H10902</f>
        <v>-11.26</v>
      </c>
      <c r="L10902" s="14" t="n">
        <f aca="false">G10902-H10902</f>
        <v>-46.76</v>
      </c>
    </row>
    <row r="10903" customFormat="false" ht="15" hidden="false" customHeight="false" outlineLevel="0" collapsed="false">
      <c r="A10903" s="2" t="s">
        <v>158</v>
      </c>
      <c r="B10903" s="2" t="s">
        <v>158</v>
      </c>
      <c r="C10903" s="2" t="s">
        <v>47</v>
      </c>
      <c r="D10903" s="2" t="s">
        <v>10</v>
      </c>
      <c r="E10903" s="2" t="s">
        <v>74</v>
      </c>
      <c r="F10903" s="2" t="s">
        <v>977</v>
      </c>
      <c r="G10903" s="14" t="n">
        <v>9.5</v>
      </c>
      <c r="H10903" s="14" t="n">
        <v>9.32</v>
      </c>
      <c r="I10903" s="14" t="n">
        <v>9.5</v>
      </c>
      <c r="J10903" s="23" t="n">
        <f aca="false">IF(AND(E10903="Priority",ISNUMBER('Cost model'!N422)),'Cost model'!N422,'Cost model'!M422)</f>
        <v>8.5</v>
      </c>
      <c r="K10903" s="14" t="n">
        <f aca="false">J10903-H10903</f>
        <v>-0.82</v>
      </c>
      <c r="L10903" s="14" t="n">
        <f aca="false">G10903-H10903</f>
        <v>0.18</v>
      </c>
    </row>
    <row r="10904" customFormat="false" ht="15" hidden="false" customHeight="false" outlineLevel="0" collapsed="false">
      <c r="A10904" s="2" t="s">
        <v>158</v>
      </c>
      <c r="B10904" s="2" t="s">
        <v>158</v>
      </c>
      <c r="C10904" s="2" t="s">
        <v>49</v>
      </c>
      <c r="D10904" s="2" t="s">
        <v>12</v>
      </c>
      <c r="E10904" s="2" t="s">
        <v>74</v>
      </c>
      <c r="F10904" s="2" t="s">
        <v>977</v>
      </c>
      <c r="G10904" s="14" t="n">
        <v>19.5</v>
      </c>
      <c r="H10904" s="14" t="n">
        <v>24.32</v>
      </c>
      <c r="I10904" s="14" t="n">
        <v>19.5</v>
      </c>
      <c r="J10904" s="23" t="n">
        <f aca="false">IF(AND(E10904="Priority",ISNUMBER('Cost model'!N427)),'Cost model'!N427,'Cost model'!M427)</f>
        <v>28.5</v>
      </c>
      <c r="K10904" s="14" t="n">
        <f aca="false">J10904-H10904</f>
        <v>4.18</v>
      </c>
      <c r="L10904" s="14" t="n">
        <f aca="false">G10904-H10904</f>
        <v>-4.82</v>
      </c>
    </row>
    <row r="10905" customFormat="false" ht="15" hidden="false" customHeight="false" outlineLevel="0" collapsed="false">
      <c r="A10905" s="2" t="s">
        <v>142</v>
      </c>
      <c r="B10905" s="2" t="s">
        <v>174</v>
      </c>
      <c r="C10905" s="2" t="s">
        <v>49</v>
      </c>
      <c r="D10905" s="2" t="s">
        <v>12</v>
      </c>
      <c r="E10905" s="2" t="s">
        <v>74</v>
      </c>
      <c r="F10905" s="2" t="s">
        <v>976</v>
      </c>
      <c r="G10905" s="14" t="n">
        <v>19.5</v>
      </c>
      <c r="H10905" s="14" t="n">
        <v>54.63</v>
      </c>
      <c r="I10905" s="14" t="n">
        <v>19.5</v>
      </c>
      <c r="J10905" s="23" t="n">
        <f aca="false">IF(AND(E10905="Priority",ISNUMBER('Cost model'!N697)),'Cost model'!N697,'Cost model'!M697)</f>
        <v>55</v>
      </c>
      <c r="K10905" s="14" t="n">
        <f aca="false">J10905-H10905</f>
        <v>0.369999999999997</v>
      </c>
      <c r="L10905" s="14" t="n">
        <f aca="false">G10905-H10905</f>
        <v>-35.13</v>
      </c>
    </row>
    <row r="10906" customFormat="false" ht="15" hidden="false" customHeight="false" outlineLevel="0" collapsed="false">
      <c r="A10906" s="2" t="s">
        <v>221</v>
      </c>
      <c r="B10906" s="2" t="s">
        <v>221</v>
      </c>
      <c r="C10906" s="2" t="s">
        <v>49</v>
      </c>
      <c r="D10906" s="2" t="s">
        <v>12</v>
      </c>
      <c r="E10906" s="2" t="s">
        <v>83</v>
      </c>
      <c r="F10906" s="2" t="s">
        <v>977</v>
      </c>
      <c r="G10906" s="14" t="n">
        <v>29.5</v>
      </c>
      <c r="H10906" s="14" t="n">
        <v>58.6</v>
      </c>
      <c r="I10906" s="14" t="n">
        <v>29.5</v>
      </c>
      <c r="J10906" s="23" t="n">
        <f aca="false">IF(AND(E10906="Priority",ISNUMBER('Cost model'!N742)),'Cost model'!N742,'Cost model'!M742)</f>
        <v>80</v>
      </c>
      <c r="K10906" s="14" t="n">
        <f aca="false">J10906-H10906</f>
        <v>21.4</v>
      </c>
      <c r="L10906" s="14" t="n">
        <f aca="false">G10906-H10906</f>
        <v>-29.1</v>
      </c>
    </row>
    <row r="10907" customFormat="false" ht="15" hidden="false" customHeight="false" outlineLevel="0" collapsed="false">
      <c r="A10907" s="2" t="s">
        <v>142</v>
      </c>
      <c r="B10907" s="2" t="s">
        <v>142</v>
      </c>
      <c r="C10907" s="2" t="s">
        <v>47</v>
      </c>
      <c r="D10907" s="2" t="s">
        <v>10</v>
      </c>
      <c r="E10907" s="2" t="s">
        <v>74</v>
      </c>
      <c r="F10907" s="2" t="s">
        <v>977</v>
      </c>
      <c r="G10907" s="14" t="n">
        <v>9.5</v>
      </c>
      <c r="H10907" s="14" t="n">
        <v>9.17</v>
      </c>
      <c r="I10907" s="14" t="n">
        <v>9.5</v>
      </c>
      <c r="J10907" s="23" t="n">
        <f aca="false">IF(AND(E10907="Priority",ISNUMBER('Cost model'!N632)),'Cost model'!N632,'Cost model'!M632)</f>
        <v>9.5</v>
      </c>
      <c r="K10907" s="14" t="n">
        <f aca="false">J10907-H10907</f>
        <v>0.33</v>
      </c>
      <c r="L10907" s="14" t="n">
        <f aca="false">G10907-H10907</f>
        <v>0.33</v>
      </c>
    </row>
    <row r="10908" customFormat="false" ht="15" hidden="false" customHeight="false" outlineLevel="0" collapsed="false">
      <c r="A10908" s="2" t="s">
        <v>158</v>
      </c>
      <c r="B10908" s="2" t="s">
        <v>142</v>
      </c>
      <c r="C10908" s="2" t="s">
        <v>47</v>
      </c>
      <c r="D10908" s="2" t="s">
        <v>12</v>
      </c>
      <c r="E10908" s="2" t="s">
        <v>74</v>
      </c>
      <c r="F10908" s="2" t="s">
        <v>976</v>
      </c>
      <c r="G10908" s="14" t="n">
        <v>19.5</v>
      </c>
      <c r="H10908" s="14" t="n">
        <v>41.6</v>
      </c>
      <c r="I10908" s="14" t="n">
        <v>19.5</v>
      </c>
      <c r="J10908" s="23" t="n">
        <f aca="false">IF(AND(E10908="Priority",ISNUMBER('Cost model'!N440)),'Cost model'!N440,'Cost model'!M440)</f>
        <v>45</v>
      </c>
      <c r="K10908" s="14" t="n">
        <f aca="false">J10908-H10908</f>
        <v>3.4</v>
      </c>
      <c r="L10908" s="14" t="n">
        <f aca="false">G10908-H10908</f>
        <v>-22.1</v>
      </c>
    </row>
    <row r="10909" customFormat="false" ht="15" hidden="false" customHeight="false" outlineLevel="0" collapsed="false">
      <c r="A10909" s="2" t="s">
        <v>124</v>
      </c>
      <c r="B10909" s="2" t="s">
        <v>124</v>
      </c>
      <c r="C10909" s="2" t="s">
        <v>49</v>
      </c>
      <c r="D10909" s="2" t="s">
        <v>14</v>
      </c>
      <c r="E10909" s="2" t="s">
        <v>74</v>
      </c>
      <c r="F10909" s="2" t="s">
        <v>977</v>
      </c>
      <c r="G10909" s="14" t="n">
        <v>85</v>
      </c>
      <c r="H10909" s="14" t="n">
        <v>219.42</v>
      </c>
      <c r="I10909" s="14" t="n">
        <v>85</v>
      </c>
      <c r="J10909" s="23" t="n">
        <f aca="false">IF(AND(E10909="Priority",ISNUMBER('Cost model'!N328)),'Cost model'!N328,'Cost model'!M328)</f>
        <v>175</v>
      </c>
      <c r="K10909" s="14" t="n">
        <f aca="false">J10909-H10909</f>
        <v>-44.42</v>
      </c>
      <c r="L10909" s="14" t="n">
        <f aca="false">G10909-H10909</f>
        <v>-134.42</v>
      </c>
    </row>
    <row r="10910" customFormat="false" ht="15" hidden="false" customHeight="false" outlineLevel="0" collapsed="false">
      <c r="A10910" s="2" t="s">
        <v>174</v>
      </c>
      <c r="B10910" s="2" t="s">
        <v>174</v>
      </c>
      <c r="C10910" s="2" t="s">
        <v>47</v>
      </c>
      <c r="D10910" s="2" t="s">
        <v>10</v>
      </c>
      <c r="E10910" s="2" t="s">
        <v>74</v>
      </c>
      <c r="F10910" s="2" t="s">
        <v>977</v>
      </c>
      <c r="G10910" s="14" t="n">
        <v>9.5</v>
      </c>
      <c r="H10910" s="14" t="n">
        <v>6.79</v>
      </c>
      <c r="I10910" s="14" t="n">
        <v>9.5</v>
      </c>
      <c r="J10910" s="23" t="n">
        <f aca="false">IF(AND(E10910="Priority",ISNUMBER('Cost model'!N167)),'Cost model'!N167,'Cost model'!M167)</f>
        <v>8.5</v>
      </c>
      <c r="K10910" s="14" t="n">
        <f aca="false">J10910-H10910</f>
        <v>1.71</v>
      </c>
      <c r="L10910" s="14" t="n">
        <f aca="false">G10910-H10910</f>
        <v>2.71</v>
      </c>
    </row>
    <row r="10911" customFormat="false" ht="15" hidden="false" customHeight="false" outlineLevel="0" collapsed="false">
      <c r="A10911" s="2" t="s">
        <v>124</v>
      </c>
      <c r="B10911" s="2" t="s">
        <v>142</v>
      </c>
      <c r="C10911" s="2" t="s">
        <v>48</v>
      </c>
      <c r="D10911" s="2" t="s">
        <v>13</v>
      </c>
      <c r="E10911" s="2" t="s">
        <v>74</v>
      </c>
      <c r="F10911" s="2" t="s">
        <v>976</v>
      </c>
      <c r="G10911" s="14" t="n">
        <v>24.5</v>
      </c>
      <c r="H10911" s="14" t="n">
        <v>116.47</v>
      </c>
      <c r="I10911" s="14" t="n">
        <v>24.5</v>
      </c>
      <c r="J10911" s="23" t="n">
        <f aca="false">IF(AND(E10911="Priority",ISNUMBER('Cost model'!N339)),'Cost model'!N339,'Cost model'!M339)</f>
        <v>85</v>
      </c>
      <c r="K10911" s="14" t="n">
        <f aca="false">J10911-H10911</f>
        <v>-31.47</v>
      </c>
      <c r="L10911" s="14" t="n">
        <f aca="false">G10911-H10911</f>
        <v>-91.97</v>
      </c>
    </row>
    <row r="10912" customFormat="false" ht="15" hidden="false" customHeight="false" outlineLevel="0" collapsed="false">
      <c r="A10912" s="2" t="s">
        <v>124</v>
      </c>
      <c r="B10912" s="2" t="s">
        <v>142</v>
      </c>
      <c r="C10912" s="2" t="s">
        <v>48</v>
      </c>
      <c r="D10912" s="2" t="s">
        <v>10</v>
      </c>
      <c r="E10912" s="2" t="s">
        <v>74</v>
      </c>
      <c r="F10912" s="2" t="s">
        <v>976</v>
      </c>
      <c r="G10912" s="14" t="n">
        <v>12.5</v>
      </c>
      <c r="H10912" s="14" t="n">
        <v>23.69</v>
      </c>
      <c r="I10912" s="14" t="n">
        <v>14.5</v>
      </c>
      <c r="J10912" s="23" t="n">
        <f aca="false">IF(AND(E10912="Priority",ISNUMBER('Cost model'!N333)),'Cost model'!N333,'Cost model'!M333)</f>
        <v>18.5</v>
      </c>
      <c r="K10912" s="14" t="n">
        <f aca="false">J10912-H10912</f>
        <v>-5.19</v>
      </c>
      <c r="L10912" s="14" t="n">
        <f aca="false">G10912-H10912</f>
        <v>-11.19</v>
      </c>
    </row>
    <row r="10913" customFormat="false" ht="15" hidden="false" customHeight="false" outlineLevel="0" collapsed="false">
      <c r="A10913" s="2" t="s">
        <v>174</v>
      </c>
      <c r="B10913" s="2" t="s">
        <v>174</v>
      </c>
      <c r="C10913" s="2" t="s">
        <v>47</v>
      </c>
      <c r="D10913" s="2" t="s">
        <v>12</v>
      </c>
      <c r="E10913" s="2" t="s">
        <v>74</v>
      </c>
      <c r="F10913" s="2" t="s">
        <v>977</v>
      </c>
      <c r="G10913" s="14" t="n">
        <v>9.5</v>
      </c>
      <c r="H10913" s="14" t="n">
        <v>41.6</v>
      </c>
      <c r="I10913" s="14" t="n">
        <v>9.5</v>
      </c>
      <c r="J10913" s="23" t="n">
        <f aca="false">IF(AND(E10913="Priority",ISNUMBER('Cost model'!N170)),'Cost model'!N170,'Cost model'!M170)</f>
        <v>25.5</v>
      </c>
      <c r="K10913" s="14" t="n">
        <f aca="false">J10913-H10913</f>
        <v>-16.1</v>
      </c>
      <c r="L10913" s="14" t="n">
        <f aca="false">G10913-H10913</f>
        <v>-32.1</v>
      </c>
    </row>
    <row r="10914" customFormat="false" ht="15" hidden="false" customHeight="false" outlineLevel="0" collapsed="false">
      <c r="A10914" s="2" t="s">
        <v>124</v>
      </c>
      <c r="B10914" s="2" t="s">
        <v>124</v>
      </c>
      <c r="C10914" s="2" t="s">
        <v>49</v>
      </c>
      <c r="D10914" s="2" t="s">
        <v>12</v>
      </c>
      <c r="E10914" s="2" t="s">
        <v>74</v>
      </c>
      <c r="F10914" s="2" t="s">
        <v>977</v>
      </c>
      <c r="G10914" s="14" t="n">
        <v>19.5</v>
      </c>
      <c r="H10914" s="14" t="n">
        <v>16.5</v>
      </c>
      <c r="I10914" s="14" t="n">
        <v>19.5</v>
      </c>
      <c r="J10914" s="23" t="n">
        <f aca="false">IF(AND(E10914="Priority",ISNUMBER('Cost model'!N322)),'Cost model'!N322,'Cost model'!M322)</f>
        <v>50</v>
      </c>
      <c r="K10914" s="14" t="n">
        <f aca="false">J10914-H10914</f>
        <v>33.5</v>
      </c>
      <c r="L10914" s="14" t="n">
        <f aca="false">G10914-H10914</f>
        <v>3</v>
      </c>
    </row>
    <row r="10915" customFormat="false" ht="15" hidden="false" customHeight="false" outlineLevel="0" collapsed="false">
      <c r="A10915" s="2" t="s">
        <v>221</v>
      </c>
      <c r="B10915" s="2" t="s">
        <v>221</v>
      </c>
      <c r="C10915" s="2" t="s">
        <v>47</v>
      </c>
      <c r="D10915" s="2" t="s">
        <v>10</v>
      </c>
      <c r="E10915" s="2" t="s">
        <v>74</v>
      </c>
      <c r="F10915" s="2" t="s">
        <v>977</v>
      </c>
      <c r="G10915" s="14" t="n">
        <v>9.5</v>
      </c>
      <c r="H10915" s="14" t="n">
        <v>7.27</v>
      </c>
      <c r="I10915" s="14" t="n">
        <v>9.5</v>
      </c>
      <c r="J10915" s="23" t="n">
        <f aca="false">IF(AND(E10915="Priority",ISNUMBER('Cost model'!N737)),'Cost model'!N737,'Cost model'!M737)</f>
        <v>8.5</v>
      </c>
      <c r="K10915" s="14" t="n">
        <f aca="false">J10915-H10915</f>
        <v>1.23</v>
      </c>
      <c r="L10915" s="14" t="n">
        <f aca="false">G10915-H10915</f>
        <v>2.23</v>
      </c>
    </row>
    <row r="10916" customFormat="false" ht="15" hidden="false" customHeight="false" outlineLevel="0" collapsed="false">
      <c r="A10916" s="2" t="s">
        <v>174</v>
      </c>
      <c r="B10916" s="2" t="s">
        <v>174</v>
      </c>
      <c r="C10916" s="2" t="s">
        <v>49</v>
      </c>
      <c r="D10916" s="2" t="s">
        <v>12</v>
      </c>
      <c r="E10916" s="2" t="s">
        <v>74</v>
      </c>
      <c r="F10916" s="2" t="s">
        <v>977</v>
      </c>
      <c r="G10916" s="14" t="n">
        <v>19.5</v>
      </c>
      <c r="H10916" s="14" t="n">
        <v>47.03</v>
      </c>
      <c r="I10916" s="14" t="n">
        <v>19.5</v>
      </c>
      <c r="J10916" s="23" t="n">
        <f aca="false">IF(AND(E10916="Priority",ISNUMBER('Cost model'!N172)),'Cost model'!N172,'Cost model'!M172)</f>
        <v>45</v>
      </c>
      <c r="K10916" s="14" t="n">
        <f aca="false">J10916-H10916</f>
        <v>-2.03</v>
      </c>
      <c r="L10916" s="14" t="n">
        <f aca="false">G10916-H10916</f>
        <v>-27.53</v>
      </c>
    </row>
    <row r="10917" customFormat="false" ht="15" hidden="false" customHeight="false" outlineLevel="0" collapsed="false">
      <c r="A10917" s="2" t="s">
        <v>221</v>
      </c>
      <c r="B10917" s="2" t="s">
        <v>221</v>
      </c>
      <c r="C10917" s="2" t="s">
        <v>47</v>
      </c>
      <c r="D10917" s="2" t="s">
        <v>12</v>
      </c>
      <c r="E10917" s="2" t="s">
        <v>74</v>
      </c>
      <c r="F10917" s="2" t="s">
        <v>977</v>
      </c>
      <c r="G10917" s="14" t="n">
        <v>9.5</v>
      </c>
      <c r="H10917" s="14" t="n">
        <v>28.63</v>
      </c>
      <c r="I10917" s="14" t="n">
        <v>9.5</v>
      </c>
      <c r="J10917" s="23" t="n">
        <f aca="false">IF(AND(E10917="Priority",ISNUMBER('Cost model'!N740)),'Cost model'!N740,'Cost model'!M740)</f>
        <v>22.5</v>
      </c>
      <c r="K10917" s="14" t="n">
        <f aca="false">J10917-H10917</f>
        <v>-6.13</v>
      </c>
      <c r="L10917" s="14" t="n">
        <f aca="false">G10917-H10917</f>
        <v>-19.13</v>
      </c>
    </row>
    <row r="10918" customFormat="false" ht="15" hidden="false" customHeight="false" outlineLevel="0" collapsed="false">
      <c r="A10918" s="2" t="s">
        <v>142</v>
      </c>
      <c r="B10918" s="2" t="s">
        <v>142</v>
      </c>
      <c r="C10918" s="2" t="s">
        <v>47</v>
      </c>
      <c r="D10918" s="2" t="s">
        <v>10</v>
      </c>
      <c r="E10918" s="2" t="s">
        <v>83</v>
      </c>
      <c r="F10918" s="2" t="s">
        <v>977</v>
      </c>
      <c r="G10918" s="14" t="n">
        <v>14.5</v>
      </c>
      <c r="H10918" s="14" t="n">
        <v>8.17</v>
      </c>
      <c r="I10918" s="14" t="n">
        <v>14.5</v>
      </c>
      <c r="J10918" s="23" t="n">
        <f aca="false">IF(AND(E10918="Priority",ISNUMBER('Cost model'!N632)),'Cost model'!N632,'Cost model'!M632)</f>
        <v>14.5</v>
      </c>
      <c r="K10918" s="14" t="n">
        <f aca="false">J10918-H10918</f>
        <v>6.33</v>
      </c>
      <c r="L10918" s="14" t="n">
        <f aca="false">G10918-H10918</f>
        <v>6.33</v>
      </c>
    </row>
    <row r="10919" customFormat="false" ht="15" hidden="false" customHeight="false" outlineLevel="0" collapsed="false">
      <c r="A10919" s="2" t="s">
        <v>124</v>
      </c>
      <c r="B10919" s="2" t="s">
        <v>124</v>
      </c>
      <c r="C10919" s="2" t="s">
        <v>49</v>
      </c>
      <c r="D10919" s="2" t="s">
        <v>12</v>
      </c>
      <c r="E10919" s="2" t="s">
        <v>74</v>
      </c>
      <c r="F10919" s="2" t="s">
        <v>977</v>
      </c>
      <c r="G10919" s="14" t="n">
        <v>19.5</v>
      </c>
      <c r="H10919" s="14" t="n">
        <v>42.37</v>
      </c>
      <c r="I10919" s="14" t="n">
        <v>19.5</v>
      </c>
      <c r="J10919" s="23" t="n">
        <f aca="false">IF(AND(E10919="Priority",ISNUMBER('Cost model'!N322)),'Cost model'!N322,'Cost model'!M322)</f>
        <v>50</v>
      </c>
      <c r="K10919" s="14" t="n">
        <f aca="false">J10919-H10919</f>
        <v>7.63</v>
      </c>
      <c r="L10919" s="14" t="n">
        <f aca="false">G10919-H10919</f>
        <v>-22.87</v>
      </c>
    </row>
    <row r="10920" customFormat="false" ht="15" hidden="false" customHeight="false" outlineLevel="0" collapsed="false">
      <c r="A10920" s="2" t="s">
        <v>174</v>
      </c>
      <c r="B10920" s="2" t="s">
        <v>174</v>
      </c>
      <c r="C10920" s="2" t="s">
        <v>48</v>
      </c>
      <c r="D10920" s="2" t="s">
        <v>12</v>
      </c>
      <c r="E10920" s="2" t="s">
        <v>74</v>
      </c>
      <c r="F10920" s="2" t="s">
        <v>977</v>
      </c>
      <c r="G10920" s="14" t="n">
        <v>12.5</v>
      </c>
      <c r="H10920" s="14" t="n">
        <v>29.58</v>
      </c>
      <c r="I10920" s="14" t="n">
        <v>12.5</v>
      </c>
      <c r="J10920" s="23" t="n">
        <f aca="false">IF(AND(E10920="Priority",ISNUMBER('Cost model'!N171)),'Cost model'!N171,'Cost model'!M171)</f>
        <v>40</v>
      </c>
      <c r="K10920" s="14" t="n">
        <f aca="false">J10920-H10920</f>
        <v>10.42</v>
      </c>
      <c r="L10920" s="14" t="n">
        <f aca="false">G10920-H10920</f>
        <v>-17.08</v>
      </c>
    </row>
    <row r="10921" customFormat="false" ht="15" hidden="false" customHeight="false" outlineLevel="0" collapsed="false">
      <c r="A10921" s="2" t="s">
        <v>174</v>
      </c>
      <c r="B10921" s="2" t="s">
        <v>174</v>
      </c>
      <c r="C10921" s="2" t="s">
        <v>49</v>
      </c>
      <c r="D10921" s="2" t="s">
        <v>10</v>
      </c>
      <c r="E10921" s="2" t="s">
        <v>74</v>
      </c>
      <c r="F10921" s="2" t="s">
        <v>977</v>
      </c>
      <c r="G10921" s="14" t="n">
        <v>17.5</v>
      </c>
      <c r="H10921" s="14" t="n">
        <v>14.52</v>
      </c>
      <c r="I10921" s="14" t="n">
        <v>17.5</v>
      </c>
      <c r="J10921" s="23" t="n">
        <f aca="false">IF(AND(E10921="Priority",ISNUMBER('Cost model'!N169)),'Cost model'!N169,'Cost model'!M169)</f>
        <v>18.5</v>
      </c>
      <c r="K10921" s="14" t="n">
        <f aca="false">J10921-H10921</f>
        <v>3.98</v>
      </c>
      <c r="L10921" s="14" t="n">
        <f aca="false">G10921-H10921</f>
        <v>2.98</v>
      </c>
    </row>
    <row r="10922" customFormat="false" ht="15" hidden="false" customHeight="false" outlineLevel="0" collapsed="false">
      <c r="A10922" s="2" t="s">
        <v>124</v>
      </c>
      <c r="B10922" s="2" t="s">
        <v>124</v>
      </c>
      <c r="C10922" s="2" t="s">
        <v>49</v>
      </c>
      <c r="D10922" s="2" t="s">
        <v>12</v>
      </c>
      <c r="E10922" s="2" t="s">
        <v>74</v>
      </c>
      <c r="F10922" s="2" t="s">
        <v>977</v>
      </c>
      <c r="G10922" s="14" t="n">
        <v>19.5</v>
      </c>
      <c r="H10922" s="14" t="n">
        <v>136.41</v>
      </c>
      <c r="I10922" s="14" t="n">
        <v>19.5</v>
      </c>
      <c r="J10922" s="23" t="n">
        <f aca="false">IF(AND(E10922="Priority",ISNUMBER('Cost model'!N322)),'Cost model'!N322,'Cost model'!M322)</f>
        <v>50</v>
      </c>
      <c r="K10922" s="14" t="n">
        <f aca="false">J10922-H10922</f>
        <v>-86.41</v>
      </c>
      <c r="L10922" s="14" t="n">
        <f aca="false">G10922-H10922</f>
        <v>-116.91</v>
      </c>
    </row>
    <row r="10923" customFormat="false" ht="15" hidden="false" customHeight="false" outlineLevel="0" collapsed="false">
      <c r="A10923" s="2" t="s">
        <v>124</v>
      </c>
      <c r="B10923" s="2" t="s">
        <v>158</v>
      </c>
      <c r="C10923" s="2" t="s">
        <v>47</v>
      </c>
      <c r="D10923" s="2" t="s">
        <v>12</v>
      </c>
      <c r="E10923" s="2" t="s">
        <v>74</v>
      </c>
      <c r="F10923" s="2" t="s">
        <v>976</v>
      </c>
      <c r="G10923" s="14" t="n">
        <v>9.5</v>
      </c>
      <c r="H10923" s="14" t="n">
        <v>52.13</v>
      </c>
      <c r="I10923" s="14" t="n">
        <v>19.5</v>
      </c>
      <c r="J10923" s="23" t="n">
        <f aca="false">IF(AND(E10923="Priority",ISNUMBER('Cost model'!N350)),'Cost model'!N350,'Cost model'!M350)</f>
        <v>50</v>
      </c>
      <c r="K10923" s="14" t="n">
        <f aca="false">J10923-H10923</f>
        <v>-2.13</v>
      </c>
      <c r="L10923" s="14" t="n">
        <f aca="false">G10923-H10923</f>
        <v>-42.63</v>
      </c>
    </row>
    <row r="10924" customFormat="false" ht="15" hidden="false" customHeight="false" outlineLevel="0" collapsed="false">
      <c r="A10924" s="2" t="s">
        <v>124</v>
      </c>
      <c r="B10924" s="2" t="s">
        <v>174</v>
      </c>
      <c r="C10924" s="2" t="s">
        <v>47</v>
      </c>
      <c r="D10924" s="2" t="s">
        <v>12</v>
      </c>
      <c r="E10924" s="2" t="s">
        <v>74</v>
      </c>
      <c r="F10924" s="2" t="s">
        <v>976</v>
      </c>
      <c r="G10924" s="14" t="n">
        <v>19.5</v>
      </c>
      <c r="H10924" s="14" t="n">
        <v>30.73</v>
      </c>
      <c r="I10924" s="14" t="n">
        <v>19.5</v>
      </c>
      <c r="J10924" s="23" t="n">
        <f aca="false">IF(AND(E10924="Priority",ISNUMBER('Cost model'!N365)),'Cost model'!N365,'Cost model'!M365)</f>
        <v>45</v>
      </c>
      <c r="K10924" s="14" t="n">
        <f aca="false">J10924-H10924</f>
        <v>14.27</v>
      </c>
      <c r="L10924" s="14" t="n">
        <f aca="false">G10924-H10924</f>
        <v>-11.23</v>
      </c>
    </row>
    <row r="10925" customFormat="false" ht="15" hidden="false" customHeight="false" outlineLevel="0" collapsed="false">
      <c r="A10925" s="2" t="s">
        <v>142</v>
      </c>
      <c r="B10925" s="2" t="s">
        <v>142</v>
      </c>
      <c r="C10925" s="2" t="s">
        <v>47</v>
      </c>
      <c r="D10925" s="2" t="s">
        <v>10</v>
      </c>
      <c r="E10925" s="2" t="s">
        <v>74</v>
      </c>
      <c r="F10925" s="2" t="s">
        <v>977</v>
      </c>
      <c r="G10925" s="14" t="n">
        <v>9.5</v>
      </c>
      <c r="H10925" s="14" t="n">
        <v>7.15</v>
      </c>
      <c r="I10925" s="14" t="n">
        <v>9.5</v>
      </c>
      <c r="J10925" s="23" t="n">
        <f aca="false">IF(AND(E10925="Priority",ISNUMBER('Cost model'!N632)),'Cost model'!N632,'Cost model'!M632)</f>
        <v>9.5</v>
      </c>
      <c r="K10925" s="14" t="n">
        <f aca="false">J10925-H10925</f>
        <v>2.35</v>
      </c>
      <c r="L10925" s="14" t="n">
        <f aca="false">G10925-H10925</f>
        <v>2.35</v>
      </c>
    </row>
    <row r="10926" customFormat="false" ht="15" hidden="false" customHeight="false" outlineLevel="0" collapsed="false">
      <c r="A10926" s="2" t="s">
        <v>221</v>
      </c>
      <c r="B10926" s="2" t="s">
        <v>174</v>
      </c>
      <c r="C10926" s="2" t="s">
        <v>49</v>
      </c>
      <c r="D10926" s="2" t="s">
        <v>10</v>
      </c>
      <c r="E10926" s="2" t="s">
        <v>74</v>
      </c>
      <c r="F10926" s="2" t="s">
        <v>976</v>
      </c>
      <c r="G10926" s="14" t="n">
        <v>24.5</v>
      </c>
      <c r="H10926" s="14" t="n">
        <v>20.92</v>
      </c>
      <c r="I10926" s="14" t="n">
        <v>19.5</v>
      </c>
      <c r="J10926" s="23" t="n">
        <f aca="false">IF(AND(E10926="Priority",ISNUMBER('Cost model'!N784)),'Cost model'!N784,'Cost model'!M784)</f>
        <v>19.5</v>
      </c>
      <c r="K10926" s="14" t="n">
        <f aca="false">J10926-H10926</f>
        <v>-1.42</v>
      </c>
      <c r="L10926" s="14" t="n">
        <f aca="false">G10926-H10926</f>
        <v>3.58</v>
      </c>
    </row>
    <row r="10927" customFormat="false" ht="15" hidden="false" customHeight="false" outlineLevel="0" collapsed="false">
      <c r="A10927" s="2" t="s">
        <v>174</v>
      </c>
      <c r="B10927" s="2" t="s">
        <v>142</v>
      </c>
      <c r="C10927" s="2" t="s">
        <v>48</v>
      </c>
      <c r="D10927" s="2" t="s">
        <v>10</v>
      </c>
      <c r="E10927" s="2" t="s">
        <v>74</v>
      </c>
      <c r="F10927" s="2" t="s">
        <v>976</v>
      </c>
      <c r="G10927" s="14" t="n">
        <v>19.5</v>
      </c>
      <c r="H10927" s="14" t="n">
        <v>50</v>
      </c>
      <c r="I10927" s="14" t="n">
        <v>12.5</v>
      </c>
      <c r="J10927" s="23" t="n">
        <f aca="false">IF(AND(E10927="Priority",ISNUMBER('Cost model'!N123)),'Cost model'!N123,'Cost model'!M123)</f>
        <v>16.5</v>
      </c>
      <c r="K10927" s="14" t="n">
        <f aca="false">J10927-H10927</f>
        <v>-33.5</v>
      </c>
      <c r="L10927" s="14" t="n">
        <f aca="false">G10927-H10927</f>
        <v>-30.5</v>
      </c>
    </row>
    <row r="10928" customFormat="false" ht="15" hidden="false" customHeight="false" outlineLevel="0" collapsed="false">
      <c r="A10928" s="2" t="s">
        <v>142</v>
      </c>
      <c r="B10928" s="2" t="s">
        <v>174</v>
      </c>
      <c r="C10928" s="2" t="s">
        <v>47</v>
      </c>
      <c r="D10928" s="2" t="s">
        <v>10</v>
      </c>
      <c r="E10928" s="2" t="s">
        <v>74</v>
      </c>
      <c r="F10928" s="2" t="s">
        <v>976</v>
      </c>
      <c r="G10928" s="14" t="n">
        <v>9.5</v>
      </c>
      <c r="H10928" s="14" t="n">
        <v>5.79</v>
      </c>
      <c r="I10928" s="14" t="n">
        <v>14.5</v>
      </c>
      <c r="J10928" s="23" t="n">
        <f aca="false">IF(AND(E10928="Priority",ISNUMBER('Cost model'!N692)),'Cost model'!N692,'Cost model'!M692)</f>
        <v>9.5</v>
      </c>
      <c r="K10928" s="14" t="n">
        <f aca="false">J10928-H10928</f>
        <v>3.71</v>
      </c>
      <c r="L10928" s="14" t="n">
        <f aca="false">G10928-H10928</f>
        <v>3.71</v>
      </c>
    </row>
    <row r="10929" customFormat="false" ht="15" hidden="false" customHeight="false" outlineLevel="0" collapsed="false">
      <c r="A10929" s="2" t="s">
        <v>142</v>
      </c>
      <c r="B10929" s="2" t="s">
        <v>174</v>
      </c>
      <c r="C10929" s="2" t="s">
        <v>47</v>
      </c>
      <c r="D10929" s="2" t="s">
        <v>10</v>
      </c>
      <c r="E10929" s="2" t="s">
        <v>74</v>
      </c>
      <c r="F10929" s="2" t="s">
        <v>976</v>
      </c>
      <c r="G10929" s="14" t="n">
        <v>9.5</v>
      </c>
      <c r="H10929" s="14" t="n">
        <v>8.17</v>
      </c>
      <c r="I10929" s="14" t="n">
        <v>14.5</v>
      </c>
      <c r="J10929" s="23" t="n">
        <f aca="false">IF(AND(E10929="Priority",ISNUMBER('Cost model'!N692)),'Cost model'!N692,'Cost model'!M692)</f>
        <v>9.5</v>
      </c>
      <c r="K10929" s="14" t="n">
        <f aca="false">J10929-H10929</f>
        <v>1.33</v>
      </c>
      <c r="L10929" s="14" t="n">
        <f aca="false">G10929-H10929</f>
        <v>1.33</v>
      </c>
    </row>
    <row r="10930" customFormat="false" ht="15" hidden="false" customHeight="false" outlineLevel="0" collapsed="false">
      <c r="A10930" s="2" t="s">
        <v>174</v>
      </c>
      <c r="B10930" s="2" t="s">
        <v>174</v>
      </c>
      <c r="C10930" s="2" t="s">
        <v>49</v>
      </c>
      <c r="D10930" s="2" t="s">
        <v>10</v>
      </c>
      <c r="E10930" s="2" t="s">
        <v>83</v>
      </c>
      <c r="F10930" s="2" t="s">
        <v>977</v>
      </c>
      <c r="G10930" s="14" t="n">
        <v>24.5</v>
      </c>
      <c r="H10930" s="14" t="n">
        <v>20.92</v>
      </c>
      <c r="I10930" s="14" t="n">
        <v>24.5</v>
      </c>
      <c r="J10930" s="23" t="n">
        <f aca="false">IF(AND(E10930="Priority",ISNUMBER('Cost model'!N169)),'Cost model'!N169,'Cost model'!M169)</f>
        <v>25.5</v>
      </c>
      <c r="K10930" s="14" t="n">
        <f aca="false">J10930-H10930</f>
        <v>4.58</v>
      </c>
      <c r="L10930" s="14" t="n">
        <f aca="false">G10930-H10930</f>
        <v>3.58</v>
      </c>
    </row>
    <row r="10931" customFormat="false" ht="15" hidden="false" customHeight="false" outlineLevel="0" collapsed="false">
      <c r="A10931" s="2" t="s">
        <v>174</v>
      </c>
      <c r="B10931" s="2" t="s">
        <v>174</v>
      </c>
      <c r="C10931" s="2" t="s">
        <v>48</v>
      </c>
      <c r="D10931" s="2" t="s">
        <v>10</v>
      </c>
      <c r="E10931" s="2" t="s">
        <v>74</v>
      </c>
      <c r="F10931" s="2" t="s">
        <v>977</v>
      </c>
      <c r="G10931" s="14" t="n">
        <v>12.5</v>
      </c>
      <c r="H10931" s="14" t="n">
        <v>8.9</v>
      </c>
      <c r="I10931" s="14" t="n">
        <v>12.5</v>
      </c>
      <c r="J10931" s="23" t="n">
        <f aca="false">IF(AND(E10931="Priority",ISNUMBER('Cost model'!N168)),'Cost model'!N168,'Cost model'!M168)</f>
        <v>13.5</v>
      </c>
      <c r="K10931" s="14" t="n">
        <f aca="false">J10931-H10931</f>
        <v>4.6</v>
      </c>
      <c r="L10931" s="14" t="n">
        <f aca="false">G10931-H10931</f>
        <v>3.6</v>
      </c>
    </row>
    <row r="10932" customFormat="false" ht="15" hidden="false" customHeight="false" outlineLevel="0" collapsed="false">
      <c r="A10932" s="2" t="s">
        <v>142</v>
      </c>
      <c r="B10932" s="2" t="s">
        <v>174</v>
      </c>
      <c r="C10932" s="2" t="s">
        <v>49</v>
      </c>
      <c r="D10932" s="2" t="s">
        <v>10</v>
      </c>
      <c r="E10932" s="2" t="s">
        <v>74</v>
      </c>
      <c r="F10932" s="2" t="s">
        <v>976</v>
      </c>
      <c r="G10932" s="14" t="n">
        <v>17.5</v>
      </c>
      <c r="H10932" s="14" t="n">
        <v>14.1</v>
      </c>
      <c r="I10932" s="14" t="n">
        <v>17.5</v>
      </c>
      <c r="J10932" s="23" t="n">
        <f aca="false">IF(AND(E10932="Priority",ISNUMBER('Cost model'!N694)),'Cost model'!N694,'Cost model'!M694)</f>
        <v>17.5</v>
      </c>
      <c r="K10932" s="14" t="n">
        <f aca="false">J10932-H10932</f>
        <v>3.4</v>
      </c>
      <c r="L10932" s="14" t="n">
        <f aca="false">G10932-H10932</f>
        <v>3.4</v>
      </c>
    </row>
    <row r="10933" customFormat="false" ht="15" hidden="false" customHeight="false" outlineLevel="0" collapsed="false">
      <c r="A10933" s="2" t="s">
        <v>221</v>
      </c>
      <c r="B10933" s="2" t="s">
        <v>142</v>
      </c>
      <c r="C10933" s="2" t="s">
        <v>47</v>
      </c>
      <c r="D10933" s="2" t="s">
        <v>10</v>
      </c>
      <c r="E10933" s="2" t="s">
        <v>74</v>
      </c>
      <c r="F10933" s="2" t="s">
        <v>976</v>
      </c>
      <c r="G10933" s="14" t="n">
        <v>9.5</v>
      </c>
      <c r="H10933" s="14" t="n">
        <v>14.15</v>
      </c>
      <c r="I10933" s="14" t="n">
        <v>19.5</v>
      </c>
      <c r="J10933" s="23" t="n">
        <f aca="false">IF(AND(E10933="Priority",ISNUMBER('Cost model'!N767)),'Cost model'!N767,'Cost model'!M767)</f>
        <v>15.5</v>
      </c>
      <c r="K10933" s="14" t="n">
        <f aca="false">J10933-H10933</f>
        <v>1.35</v>
      </c>
      <c r="L10933" s="14" t="n">
        <f aca="false">G10933-H10933</f>
        <v>-4.65</v>
      </c>
    </row>
    <row r="10934" customFormat="false" ht="15" hidden="false" customHeight="false" outlineLevel="0" collapsed="false">
      <c r="A10934" s="2" t="s">
        <v>174</v>
      </c>
      <c r="B10934" s="2" t="s">
        <v>124</v>
      </c>
      <c r="C10934" s="2" t="s">
        <v>48</v>
      </c>
      <c r="D10934" s="2" t="s">
        <v>10</v>
      </c>
      <c r="E10934" s="2" t="s">
        <v>74</v>
      </c>
      <c r="F10934" s="2" t="s">
        <v>976</v>
      </c>
      <c r="G10934" s="14" t="n">
        <v>12.5</v>
      </c>
      <c r="H10934" s="14" t="n">
        <v>12.01</v>
      </c>
      <c r="I10934" s="14" t="n">
        <v>12.5</v>
      </c>
      <c r="J10934" s="23" t="n">
        <f aca="false">IF(AND(E10934="Priority",ISNUMBER('Cost model'!N108)),'Cost model'!N108,'Cost model'!M108)</f>
        <v>15.5</v>
      </c>
      <c r="K10934" s="14" t="n">
        <f aca="false">J10934-H10934</f>
        <v>3.49</v>
      </c>
      <c r="L10934" s="14" t="n">
        <f aca="false">G10934-H10934</f>
        <v>0.49</v>
      </c>
    </row>
    <row r="10935" customFormat="false" ht="15" hidden="false" customHeight="false" outlineLevel="0" collapsed="false">
      <c r="A10935" s="2" t="s">
        <v>142</v>
      </c>
      <c r="B10935" s="2" t="s">
        <v>142</v>
      </c>
      <c r="C10935" s="2" t="s">
        <v>47</v>
      </c>
      <c r="D10935" s="2" t="s">
        <v>12</v>
      </c>
      <c r="E10935" s="2" t="s">
        <v>74</v>
      </c>
      <c r="F10935" s="2" t="s">
        <v>977</v>
      </c>
      <c r="G10935" s="14" t="n">
        <v>9.5</v>
      </c>
      <c r="H10935" s="14" t="n">
        <v>7.59</v>
      </c>
      <c r="I10935" s="14" t="n">
        <v>9.5</v>
      </c>
      <c r="J10935" s="23" t="n">
        <f aca="false">IF(AND(E10935="Priority",ISNUMBER('Cost model'!N635)),'Cost model'!N635,'Cost model'!M635)</f>
        <v>30.5</v>
      </c>
      <c r="K10935" s="14" t="n">
        <f aca="false">J10935-H10935</f>
        <v>22.91</v>
      </c>
      <c r="L10935" s="14" t="n">
        <f aca="false">G10935-H10935</f>
        <v>1.91</v>
      </c>
    </row>
    <row r="10936" customFormat="false" ht="15" hidden="false" customHeight="false" outlineLevel="0" collapsed="false">
      <c r="A10936" s="2" t="s">
        <v>174</v>
      </c>
      <c r="B10936" s="2" t="s">
        <v>174</v>
      </c>
      <c r="C10936" s="2" t="s">
        <v>47</v>
      </c>
      <c r="D10936" s="2" t="s">
        <v>12</v>
      </c>
      <c r="E10936" s="2" t="s">
        <v>74</v>
      </c>
      <c r="F10936" s="2" t="s">
        <v>977</v>
      </c>
      <c r="G10936" s="14" t="n">
        <v>9.5</v>
      </c>
      <c r="H10936" s="14" t="n">
        <v>42.54</v>
      </c>
      <c r="I10936" s="14" t="n">
        <v>9.5</v>
      </c>
      <c r="J10936" s="23" t="n">
        <f aca="false">IF(AND(E10936="Priority",ISNUMBER('Cost model'!N170)),'Cost model'!N170,'Cost model'!M170)</f>
        <v>25.5</v>
      </c>
      <c r="K10936" s="14" t="n">
        <f aca="false">J10936-H10936</f>
        <v>-17.04</v>
      </c>
      <c r="L10936" s="14" t="n">
        <f aca="false">G10936-H10936</f>
        <v>-33.04</v>
      </c>
    </row>
    <row r="10937" customFormat="false" ht="15" hidden="false" customHeight="false" outlineLevel="0" collapsed="false">
      <c r="A10937" s="2" t="s">
        <v>142</v>
      </c>
      <c r="B10937" s="2" t="s">
        <v>142</v>
      </c>
      <c r="C10937" s="2" t="s">
        <v>48</v>
      </c>
      <c r="D10937" s="2" t="s">
        <v>10</v>
      </c>
      <c r="E10937" s="2" t="s">
        <v>74</v>
      </c>
      <c r="F10937" s="2" t="s">
        <v>977</v>
      </c>
      <c r="G10937" s="14" t="n">
        <v>12.5</v>
      </c>
      <c r="H10937" s="14" t="n">
        <v>14.37</v>
      </c>
      <c r="I10937" s="14" t="n">
        <v>12.5</v>
      </c>
      <c r="J10937" s="23" t="n">
        <f aca="false">IF(AND(E10937="Priority",ISNUMBER('Cost model'!N633)),'Cost model'!N633,'Cost model'!M633)</f>
        <v>11.5</v>
      </c>
      <c r="K10937" s="14" t="n">
        <f aca="false">J10937-H10937</f>
        <v>-2.87</v>
      </c>
      <c r="L10937" s="14" t="n">
        <f aca="false">G10937-H10937</f>
        <v>-1.87</v>
      </c>
    </row>
    <row r="10938" customFormat="false" ht="15" hidden="false" customHeight="false" outlineLevel="0" collapsed="false">
      <c r="A10938" s="2" t="s">
        <v>124</v>
      </c>
      <c r="B10938" s="2" t="s">
        <v>124</v>
      </c>
      <c r="C10938" s="2" t="s">
        <v>47</v>
      </c>
      <c r="D10938" s="2" t="s">
        <v>14</v>
      </c>
      <c r="E10938" s="2" t="s">
        <v>74</v>
      </c>
      <c r="F10938" s="2" t="s">
        <v>977</v>
      </c>
      <c r="G10938" s="14" t="n">
        <v>25</v>
      </c>
      <c r="H10938" s="14" t="n">
        <v>32.27</v>
      </c>
      <c r="I10938" s="14" t="n">
        <v>25</v>
      </c>
      <c r="J10938" s="23" t="n">
        <f aca="false">IF(AND(E10938="Priority",ISNUMBER('Cost model'!N326)),'Cost model'!N326,'Cost model'!M326)</f>
        <v>110</v>
      </c>
      <c r="K10938" s="14" t="n">
        <f aca="false">J10938-H10938</f>
        <v>77.73</v>
      </c>
      <c r="L10938" s="14" t="n">
        <f aca="false">G10938-H10938</f>
        <v>-7.27</v>
      </c>
    </row>
    <row r="10939" customFormat="false" ht="15" hidden="false" customHeight="false" outlineLevel="0" collapsed="false">
      <c r="A10939" s="2" t="s">
        <v>124</v>
      </c>
      <c r="B10939" s="2" t="s">
        <v>124</v>
      </c>
      <c r="C10939" s="2" t="s">
        <v>47</v>
      </c>
      <c r="D10939" s="2" t="s">
        <v>10</v>
      </c>
      <c r="E10939" s="2" t="s">
        <v>83</v>
      </c>
      <c r="F10939" s="2" t="s">
        <v>977</v>
      </c>
      <c r="G10939" s="14" t="n">
        <v>14.5</v>
      </c>
      <c r="H10939" s="14" t="n">
        <v>25.1</v>
      </c>
      <c r="I10939" s="14" t="n">
        <v>14.5</v>
      </c>
      <c r="J10939" s="23" t="n">
        <f aca="false">IF(AND(E10939="Priority",ISNUMBER('Cost model'!N317)),'Cost model'!N317,'Cost model'!M317)</f>
        <v>15.5</v>
      </c>
      <c r="K10939" s="14" t="n">
        <f aca="false">J10939-H10939</f>
        <v>-9.6</v>
      </c>
      <c r="L10939" s="14" t="n">
        <f aca="false">G10939-H10939</f>
        <v>-10.6</v>
      </c>
    </row>
    <row r="10940" customFormat="false" ht="15" hidden="false" customHeight="false" outlineLevel="0" collapsed="false">
      <c r="A10940" s="2" t="s">
        <v>142</v>
      </c>
      <c r="B10940" s="2" t="s">
        <v>158</v>
      </c>
      <c r="C10940" s="2" t="s">
        <v>48</v>
      </c>
      <c r="D10940" s="2" t="s">
        <v>10</v>
      </c>
      <c r="E10940" s="2" t="s">
        <v>74</v>
      </c>
      <c r="F10940" s="2" t="s">
        <v>976</v>
      </c>
      <c r="G10940" s="14" t="n">
        <v>17.5</v>
      </c>
      <c r="H10940" s="14" t="n">
        <v>17.7</v>
      </c>
      <c r="I10940" s="14" t="n">
        <v>14.5</v>
      </c>
      <c r="J10940" s="23" t="n">
        <f aca="false">IF(AND(E10940="Priority",ISNUMBER('Cost model'!N648)),'Cost model'!N648,'Cost model'!M648)</f>
        <v>13.5</v>
      </c>
      <c r="K10940" s="14" t="n">
        <f aca="false">J10940-H10940</f>
        <v>-4.2</v>
      </c>
      <c r="L10940" s="14" t="n">
        <f aca="false">G10940-H10940</f>
        <v>-0.199999999999999</v>
      </c>
    </row>
    <row r="10941" customFormat="false" ht="15" hidden="false" customHeight="false" outlineLevel="0" collapsed="false">
      <c r="A10941" s="2" t="s">
        <v>142</v>
      </c>
      <c r="B10941" s="2" t="s">
        <v>142</v>
      </c>
      <c r="C10941" s="2" t="s">
        <v>47</v>
      </c>
      <c r="D10941" s="2" t="s">
        <v>13</v>
      </c>
      <c r="E10941" s="2" t="s">
        <v>83</v>
      </c>
      <c r="F10941" s="2" t="s">
        <v>977</v>
      </c>
      <c r="G10941" s="14" t="n">
        <v>45</v>
      </c>
      <c r="H10941" s="14" t="n">
        <v>45.72</v>
      </c>
      <c r="I10941" s="14" t="n">
        <v>45</v>
      </c>
      <c r="J10941" s="23" t="n">
        <f aca="false">IF(AND(E10941="Priority",ISNUMBER('Cost model'!N638)),'Cost model'!N638,'Cost model'!M638)</f>
        <v>70</v>
      </c>
      <c r="K10941" s="14" t="n">
        <f aca="false">J10941-H10941</f>
        <v>24.28</v>
      </c>
      <c r="L10941" s="14" t="n">
        <f aca="false">G10941-H10941</f>
        <v>-0.719999999999999</v>
      </c>
    </row>
    <row r="10942" customFormat="false" ht="15" hidden="false" customHeight="false" outlineLevel="0" collapsed="false">
      <c r="A10942" s="2" t="s">
        <v>124</v>
      </c>
      <c r="B10942" s="2" t="s">
        <v>158</v>
      </c>
      <c r="C10942" s="2" t="s">
        <v>48</v>
      </c>
      <c r="D10942" s="2" t="s">
        <v>10</v>
      </c>
      <c r="E10942" s="2" t="s">
        <v>74</v>
      </c>
      <c r="F10942" s="2" t="s">
        <v>976</v>
      </c>
      <c r="G10942" s="14" t="n">
        <v>12.5</v>
      </c>
      <c r="H10942" s="14" t="n">
        <v>18.6</v>
      </c>
      <c r="I10942" s="14" t="n">
        <v>14.5</v>
      </c>
      <c r="J10942" s="23" t="n">
        <f aca="false">IF(AND(E10942="Priority",ISNUMBER('Cost model'!N348)),'Cost model'!N348,'Cost model'!M348)</f>
        <v>17.5</v>
      </c>
      <c r="K10942" s="14" t="n">
        <f aca="false">J10942-H10942</f>
        <v>-1.1</v>
      </c>
      <c r="L10942" s="14" t="n">
        <f aca="false">G10942-H10942</f>
        <v>-6.1</v>
      </c>
    </row>
    <row r="10943" customFormat="false" ht="15" hidden="false" customHeight="false" outlineLevel="0" collapsed="false">
      <c r="A10943" s="2" t="s">
        <v>221</v>
      </c>
      <c r="B10943" s="2" t="s">
        <v>142</v>
      </c>
      <c r="C10943" s="2" t="s">
        <v>47</v>
      </c>
      <c r="D10943" s="2" t="s">
        <v>10</v>
      </c>
      <c r="E10943" s="2" t="s">
        <v>74</v>
      </c>
      <c r="F10943" s="2" t="s">
        <v>976</v>
      </c>
      <c r="G10943" s="14" t="n">
        <v>9.5</v>
      </c>
      <c r="H10943" s="14" t="n">
        <v>10.7</v>
      </c>
      <c r="I10943" s="14" t="n">
        <v>19.5</v>
      </c>
      <c r="J10943" s="23" t="n">
        <f aca="false">IF(AND(E10943="Priority",ISNUMBER('Cost model'!N767)),'Cost model'!N767,'Cost model'!M767)</f>
        <v>15.5</v>
      </c>
      <c r="K10943" s="14" t="n">
        <f aca="false">J10943-H10943</f>
        <v>4.8</v>
      </c>
      <c r="L10943" s="14" t="n">
        <f aca="false">G10943-H10943</f>
        <v>-1.2</v>
      </c>
    </row>
    <row r="10944" customFormat="false" ht="15" hidden="false" customHeight="false" outlineLevel="0" collapsed="false">
      <c r="A10944" s="2" t="s">
        <v>142</v>
      </c>
      <c r="B10944" s="2" t="s">
        <v>142</v>
      </c>
      <c r="C10944" s="2" t="s">
        <v>47</v>
      </c>
      <c r="D10944" s="2" t="s">
        <v>12</v>
      </c>
      <c r="E10944" s="2" t="s">
        <v>74</v>
      </c>
      <c r="F10944" s="2" t="s">
        <v>977</v>
      </c>
      <c r="G10944" s="14" t="n">
        <v>9.5</v>
      </c>
      <c r="H10944" s="14" t="n">
        <v>41.6</v>
      </c>
      <c r="I10944" s="14" t="n">
        <v>9.5</v>
      </c>
      <c r="J10944" s="23" t="n">
        <f aca="false">IF(AND(E10944="Priority",ISNUMBER('Cost model'!N635)),'Cost model'!N635,'Cost model'!M635)</f>
        <v>30.5</v>
      </c>
      <c r="K10944" s="14" t="n">
        <f aca="false">J10944-H10944</f>
        <v>-11.1</v>
      </c>
      <c r="L10944" s="14" t="n">
        <f aca="false">G10944-H10944</f>
        <v>-32.1</v>
      </c>
    </row>
    <row r="10945" customFormat="false" ht="15" hidden="false" customHeight="false" outlineLevel="0" collapsed="false">
      <c r="A10945" s="2" t="s">
        <v>142</v>
      </c>
      <c r="B10945" s="2" t="s">
        <v>174</v>
      </c>
      <c r="C10945" s="2" t="s">
        <v>48</v>
      </c>
      <c r="D10945" s="2" t="s">
        <v>10</v>
      </c>
      <c r="E10945" s="2" t="s">
        <v>74</v>
      </c>
      <c r="F10945" s="2" t="s">
        <v>976</v>
      </c>
      <c r="G10945" s="14" t="n">
        <v>17.5</v>
      </c>
      <c r="H10945" s="14" t="n">
        <v>20.92</v>
      </c>
      <c r="I10945" s="14" t="n">
        <v>14.5</v>
      </c>
      <c r="J10945" s="23" t="n">
        <f aca="false">IF(AND(E10945="Priority",ISNUMBER('Cost model'!N693)),'Cost model'!N693,'Cost model'!M693)</f>
        <v>11.5</v>
      </c>
      <c r="K10945" s="14" t="n">
        <f aca="false">J10945-H10945</f>
        <v>-9.42</v>
      </c>
      <c r="L10945" s="14" t="n">
        <f aca="false">G10945-H10945</f>
        <v>-3.42</v>
      </c>
    </row>
    <row r="10946" customFormat="false" ht="15" hidden="false" customHeight="false" outlineLevel="0" collapsed="false">
      <c r="A10946" s="2" t="s">
        <v>174</v>
      </c>
      <c r="B10946" s="2" t="s">
        <v>142</v>
      </c>
      <c r="C10946" s="2" t="s">
        <v>48</v>
      </c>
      <c r="D10946" s="2" t="s">
        <v>12</v>
      </c>
      <c r="E10946" s="2" t="s">
        <v>74</v>
      </c>
      <c r="F10946" s="2" t="s">
        <v>976</v>
      </c>
      <c r="G10946" s="14" t="n">
        <v>12.5</v>
      </c>
      <c r="H10946" s="14" t="n">
        <v>43.93</v>
      </c>
      <c r="I10946" s="14" t="n">
        <v>12.5</v>
      </c>
      <c r="J10946" s="23" t="n">
        <f aca="false">IF(AND(E10946="Priority",ISNUMBER('Cost model'!N126)),'Cost model'!N126,'Cost model'!M126)</f>
        <v>45</v>
      </c>
      <c r="K10946" s="14" t="n">
        <f aca="false">J10946-H10946</f>
        <v>1.07</v>
      </c>
      <c r="L10946" s="14" t="n">
        <f aca="false">G10946-H10946</f>
        <v>-31.43</v>
      </c>
    </row>
    <row r="10947" customFormat="false" ht="15" hidden="false" customHeight="false" outlineLevel="0" collapsed="false">
      <c r="A10947" s="2" t="s">
        <v>174</v>
      </c>
      <c r="B10947" s="2" t="s">
        <v>174</v>
      </c>
      <c r="C10947" s="2" t="s">
        <v>47</v>
      </c>
      <c r="D10947" s="2" t="s">
        <v>12</v>
      </c>
      <c r="E10947" s="2" t="s">
        <v>74</v>
      </c>
      <c r="F10947" s="2" t="s">
        <v>977</v>
      </c>
      <c r="G10947" s="14" t="n">
        <v>9.5</v>
      </c>
      <c r="H10947" s="14" t="n">
        <v>25.48</v>
      </c>
      <c r="I10947" s="14" t="n">
        <v>9.5</v>
      </c>
      <c r="J10947" s="23" t="n">
        <f aca="false">IF(AND(E10947="Priority",ISNUMBER('Cost model'!N170)),'Cost model'!N170,'Cost model'!M170)</f>
        <v>25.5</v>
      </c>
      <c r="K10947" s="14" t="n">
        <f aca="false">J10947-H10947</f>
        <v>0.0199999999999996</v>
      </c>
      <c r="L10947" s="14" t="n">
        <f aca="false">G10947-H10947</f>
        <v>-15.98</v>
      </c>
    </row>
    <row r="10948" customFormat="false" ht="15" hidden="false" customHeight="false" outlineLevel="0" collapsed="false">
      <c r="A10948" s="2" t="s">
        <v>124</v>
      </c>
      <c r="B10948" s="2" t="s">
        <v>124</v>
      </c>
      <c r="C10948" s="2" t="s">
        <v>48</v>
      </c>
      <c r="D10948" s="2" t="s">
        <v>15</v>
      </c>
      <c r="E10948" s="2" t="s">
        <v>74</v>
      </c>
      <c r="F10948" s="2" t="s">
        <v>977</v>
      </c>
      <c r="G10948" s="14" t="n">
        <v>85</v>
      </c>
      <c r="H10948" s="14" t="n">
        <v>178</v>
      </c>
      <c r="I10948" s="14" t="n">
        <v>85</v>
      </c>
      <c r="J10948" s="23" t="n">
        <f aca="false">IF(AND(E10948="Priority",ISNUMBER('Cost model'!N330)),'Cost model'!N330,'Cost model'!M330)</f>
        <v>180</v>
      </c>
      <c r="K10948" s="14" t="n">
        <f aca="false">J10948-H10948</f>
        <v>2</v>
      </c>
      <c r="L10948" s="14" t="n">
        <f aca="false">G10948-H10948</f>
        <v>-93</v>
      </c>
    </row>
    <row r="10949" customFormat="false" ht="15" hidden="false" customHeight="false" outlineLevel="0" collapsed="false">
      <c r="A10949" s="2" t="s">
        <v>174</v>
      </c>
      <c r="B10949" s="2" t="s">
        <v>142</v>
      </c>
      <c r="C10949" s="2" t="s">
        <v>47</v>
      </c>
      <c r="D10949" s="2" t="s">
        <v>13</v>
      </c>
      <c r="E10949" s="2" t="s">
        <v>74</v>
      </c>
      <c r="F10949" s="2" t="s">
        <v>976</v>
      </c>
      <c r="G10949" s="14" t="n">
        <v>19</v>
      </c>
      <c r="H10949" s="14" t="n">
        <v>67.03</v>
      </c>
      <c r="I10949" s="14" t="n">
        <v>19</v>
      </c>
      <c r="J10949" s="23" t="n">
        <f aca="false">IF(AND(E10949="Priority",ISNUMBER('Cost model'!N128)),'Cost model'!N128,'Cost model'!M128)</f>
        <v>65</v>
      </c>
      <c r="K10949" s="14" t="n">
        <f aca="false">J10949-H10949</f>
        <v>-2.03</v>
      </c>
      <c r="L10949" s="14" t="n">
        <f aca="false">G10949-H10949</f>
        <v>-48.03</v>
      </c>
    </row>
    <row r="10950" customFormat="false" ht="15" hidden="false" customHeight="false" outlineLevel="0" collapsed="false">
      <c r="A10950" s="2" t="s">
        <v>124</v>
      </c>
      <c r="B10950" s="2" t="s">
        <v>174</v>
      </c>
      <c r="C10950" s="2" t="s">
        <v>49</v>
      </c>
      <c r="D10950" s="2" t="s">
        <v>10</v>
      </c>
      <c r="E10950" s="2" t="s">
        <v>74</v>
      </c>
      <c r="F10950" s="2" t="s">
        <v>976</v>
      </c>
      <c r="G10950" s="14" t="n">
        <v>17.5</v>
      </c>
      <c r="H10950" s="14" t="n">
        <v>13.38</v>
      </c>
      <c r="I10950" s="14" t="n">
        <v>17.5</v>
      </c>
      <c r="J10950" s="23" t="n">
        <f aca="false">IF(AND(E10950="Priority",ISNUMBER('Cost model'!N364)),'Cost model'!N364,'Cost model'!M364)</f>
        <v>16.5</v>
      </c>
      <c r="K10950" s="14" t="n">
        <f aca="false">J10950-H10950</f>
        <v>3.12</v>
      </c>
      <c r="L10950" s="14" t="n">
        <f aca="false">G10950-H10950</f>
        <v>4.12</v>
      </c>
    </row>
    <row r="10951" customFormat="false" ht="15" hidden="false" customHeight="false" outlineLevel="0" collapsed="false">
      <c r="A10951" s="2" t="s">
        <v>158</v>
      </c>
      <c r="B10951" s="2" t="s">
        <v>158</v>
      </c>
      <c r="C10951" s="2" t="s">
        <v>47</v>
      </c>
      <c r="D10951" s="2" t="s">
        <v>10</v>
      </c>
      <c r="E10951" s="2" t="s">
        <v>74</v>
      </c>
      <c r="F10951" s="2" t="s">
        <v>977</v>
      </c>
      <c r="G10951" s="14" t="n">
        <v>9.5</v>
      </c>
      <c r="H10951" s="14" t="n">
        <v>5.84</v>
      </c>
      <c r="I10951" s="14" t="n">
        <v>9.5</v>
      </c>
      <c r="J10951" s="23" t="n">
        <f aca="false">IF(AND(E10951="Priority",ISNUMBER('Cost model'!N422)),'Cost model'!N422,'Cost model'!M422)</f>
        <v>8.5</v>
      </c>
      <c r="K10951" s="14" t="n">
        <f aca="false">J10951-H10951</f>
        <v>2.66</v>
      </c>
      <c r="L10951" s="14" t="n">
        <f aca="false">G10951-H10951</f>
        <v>3.66</v>
      </c>
    </row>
    <row r="10952" customFormat="false" ht="15" hidden="false" customHeight="false" outlineLevel="0" collapsed="false">
      <c r="A10952" s="2" t="s">
        <v>342</v>
      </c>
      <c r="B10952" s="2" t="s">
        <v>158</v>
      </c>
      <c r="C10952" s="2" t="s">
        <v>49</v>
      </c>
      <c r="D10952" s="2" t="s">
        <v>12</v>
      </c>
      <c r="E10952" s="2" t="s">
        <v>83</v>
      </c>
      <c r="F10952" s="2" t="s">
        <v>976</v>
      </c>
      <c r="G10952" s="14" t="n">
        <v>45</v>
      </c>
      <c r="H10952" s="14" t="n">
        <v>89.82</v>
      </c>
      <c r="I10952" s="14" t="n">
        <v>45</v>
      </c>
      <c r="J10952" s="23" t="n">
        <f aca="false">IF(AND(E10952="Priority",ISNUMBER('Cost model'!N217)),'Cost model'!N217,'Cost model'!M217)</f>
        <v>90</v>
      </c>
      <c r="K10952" s="14" t="n">
        <f aca="false">J10952-H10952</f>
        <v>0.180000000000007</v>
      </c>
      <c r="L10952" s="14" t="n">
        <f aca="false">G10952-H10952</f>
        <v>-44.82</v>
      </c>
    </row>
    <row r="10953" customFormat="false" ht="15" hidden="false" customHeight="false" outlineLevel="0" collapsed="false">
      <c r="A10953" s="2" t="s">
        <v>174</v>
      </c>
      <c r="B10953" s="2" t="s">
        <v>174</v>
      </c>
      <c r="C10953" s="2" t="s">
        <v>47</v>
      </c>
      <c r="D10953" s="2" t="s">
        <v>10</v>
      </c>
      <c r="E10953" s="2" t="s">
        <v>74</v>
      </c>
      <c r="F10953" s="2" t="s">
        <v>977</v>
      </c>
      <c r="G10953" s="14" t="n">
        <v>9.5</v>
      </c>
      <c r="H10953" s="14" t="n">
        <v>7.59</v>
      </c>
      <c r="I10953" s="14" t="n">
        <v>9.5</v>
      </c>
      <c r="J10953" s="23" t="n">
        <f aca="false">IF(AND(E10953="Priority",ISNUMBER('Cost model'!N167)),'Cost model'!N167,'Cost model'!M167)</f>
        <v>8.5</v>
      </c>
      <c r="K10953" s="14" t="n">
        <f aca="false">J10953-H10953</f>
        <v>0.91</v>
      </c>
      <c r="L10953" s="14" t="n">
        <f aca="false">G10953-H10953</f>
        <v>1.91</v>
      </c>
    </row>
    <row r="10954" customFormat="false" ht="15" hidden="false" customHeight="false" outlineLevel="0" collapsed="false">
      <c r="A10954" s="2" t="s">
        <v>174</v>
      </c>
      <c r="B10954" s="2" t="s">
        <v>174</v>
      </c>
      <c r="C10954" s="2" t="s">
        <v>47</v>
      </c>
      <c r="D10954" s="2" t="s">
        <v>10</v>
      </c>
      <c r="E10954" s="2" t="s">
        <v>83</v>
      </c>
      <c r="F10954" s="2" t="s">
        <v>977</v>
      </c>
      <c r="G10954" s="14" t="n">
        <v>14.5</v>
      </c>
      <c r="H10954" s="14" t="n">
        <v>6.79</v>
      </c>
      <c r="I10954" s="14" t="n">
        <v>14.5</v>
      </c>
      <c r="J10954" s="23" t="n">
        <f aca="false">IF(AND(E10954="Priority",ISNUMBER('Cost model'!N167)),'Cost model'!N167,'Cost model'!M167)</f>
        <v>13.5</v>
      </c>
      <c r="K10954" s="14" t="n">
        <f aca="false">J10954-H10954</f>
        <v>6.71</v>
      </c>
      <c r="L10954" s="14" t="n">
        <f aca="false">G10954-H10954</f>
        <v>7.71</v>
      </c>
    </row>
    <row r="10955" customFormat="false" ht="15" hidden="false" customHeight="false" outlineLevel="0" collapsed="false">
      <c r="A10955" s="2" t="s">
        <v>142</v>
      </c>
      <c r="B10955" s="2" t="s">
        <v>124</v>
      </c>
      <c r="C10955" s="2" t="s">
        <v>47</v>
      </c>
      <c r="D10955" s="2" t="s">
        <v>10</v>
      </c>
      <c r="E10955" s="2" t="s">
        <v>74</v>
      </c>
      <c r="F10955" s="2" t="s">
        <v>976</v>
      </c>
      <c r="G10955" s="14" t="n">
        <v>9.5</v>
      </c>
      <c r="H10955" s="14" t="n">
        <v>11.34</v>
      </c>
      <c r="I10955" s="14" t="n">
        <v>14.5</v>
      </c>
      <c r="J10955" s="23" t="n">
        <f aca="false">IF(AND(E10955="Priority",ISNUMBER('Cost model'!N662)),'Cost model'!N662,'Cost model'!M662)</f>
        <v>13.5</v>
      </c>
      <c r="K10955" s="14" t="n">
        <f aca="false">J10955-H10955</f>
        <v>2.16</v>
      </c>
      <c r="L10955" s="14" t="n">
        <f aca="false">G10955-H10955</f>
        <v>-1.84</v>
      </c>
    </row>
    <row r="10956" customFormat="false" ht="15" hidden="false" customHeight="false" outlineLevel="0" collapsed="false">
      <c r="A10956" s="2" t="s">
        <v>142</v>
      </c>
      <c r="B10956" s="2" t="s">
        <v>142</v>
      </c>
      <c r="C10956" s="2" t="s">
        <v>48</v>
      </c>
      <c r="D10956" s="2" t="s">
        <v>12</v>
      </c>
      <c r="E10956" s="2" t="s">
        <v>74</v>
      </c>
      <c r="F10956" s="2" t="s">
        <v>977</v>
      </c>
      <c r="G10956" s="14" t="n">
        <v>12.5</v>
      </c>
      <c r="H10956" s="14" t="n">
        <v>47.25</v>
      </c>
      <c r="I10956" s="14" t="n">
        <v>12.5</v>
      </c>
      <c r="J10956" s="23" t="n">
        <f aca="false">IF(AND(E10956="Priority",ISNUMBER('Cost model'!N636)),'Cost model'!N636,'Cost model'!M636)</f>
        <v>40</v>
      </c>
      <c r="K10956" s="14" t="n">
        <f aca="false">J10956-H10956</f>
        <v>-7.25</v>
      </c>
      <c r="L10956" s="14" t="n">
        <f aca="false">G10956-H10956</f>
        <v>-34.75</v>
      </c>
    </row>
    <row r="10957" customFormat="false" ht="15" hidden="false" customHeight="false" outlineLevel="0" collapsed="false">
      <c r="A10957" s="2" t="s">
        <v>142</v>
      </c>
      <c r="B10957" s="2" t="s">
        <v>142</v>
      </c>
      <c r="C10957" s="2" t="s">
        <v>47</v>
      </c>
      <c r="D10957" s="2" t="s">
        <v>10</v>
      </c>
      <c r="E10957" s="2" t="s">
        <v>74</v>
      </c>
      <c r="F10957" s="2" t="s">
        <v>977</v>
      </c>
      <c r="G10957" s="14" t="n">
        <v>9.5</v>
      </c>
      <c r="H10957" s="14" t="n">
        <v>6.45</v>
      </c>
      <c r="I10957" s="14" t="n">
        <v>9.5</v>
      </c>
      <c r="J10957" s="23" t="n">
        <f aca="false">IF(AND(E10957="Priority",ISNUMBER('Cost model'!N632)),'Cost model'!N632,'Cost model'!M632)</f>
        <v>9.5</v>
      </c>
      <c r="K10957" s="14" t="n">
        <f aca="false">J10957-H10957</f>
        <v>3.05</v>
      </c>
      <c r="L10957" s="14" t="n">
        <f aca="false">G10957-H10957</f>
        <v>3.05</v>
      </c>
    </row>
    <row r="10958" customFormat="false" ht="15" hidden="false" customHeight="false" outlineLevel="0" collapsed="false">
      <c r="A10958" s="2" t="s">
        <v>174</v>
      </c>
      <c r="B10958" s="2" t="s">
        <v>174</v>
      </c>
      <c r="C10958" s="2" t="s">
        <v>48</v>
      </c>
      <c r="D10958" s="2" t="s">
        <v>10</v>
      </c>
      <c r="E10958" s="2" t="s">
        <v>74</v>
      </c>
      <c r="F10958" s="2" t="s">
        <v>977</v>
      </c>
      <c r="G10958" s="14" t="n">
        <v>12.5</v>
      </c>
      <c r="H10958" s="14" t="n">
        <v>9.59</v>
      </c>
      <c r="I10958" s="14" t="n">
        <v>12.5</v>
      </c>
      <c r="J10958" s="23" t="n">
        <f aca="false">IF(AND(E10958="Priority",ISNUMBER('Cost model'!N168)),'Cost model'!N168,'Cost model'!M168)</f>
        <v>13.5</v>
      </c>
      <c r="K10958" s="14" t="n">
        <f aca="false">J10958-H10958</f>
        <v>3.91</v>
      </c>
      <c r="L10958" s="14" t="n">
        <f aca="false">G10958-H10958</f>
        <v>2.91</v>
      </c>
    </row>
    <row r="10959" customFormat="false" ht="15" hidden="false" customHeight="false" outlineLevel="0" collapsed="false">
      <c r="A10959" s="2" t="s">
        <v>221</v>
      </c>
      <c r="B10959" s="2" t="s">
        <v>221</v>
      </c>
      <c r="C10959" s="2" t="s">
        <v>47</v>
      </c>
      <c r="D10959" s="2" t="s">
        <v>10</v>
      </c>
      <c r="E10959" s="2" t="s">
        <v>74</v>
      </c>
      <c r="F10959" s="2" t="s">
        <v>977</v>
      </c>
      <c r="G10959" s="14" t="n">
        <v>9.5</v>
      </c>
      <c r="H10959" s="14" t="n">
        <v>5.87</v>
      </c>
      <c r="I10959" s="14" t="n">
        <v>9.5</v>
      </c>
      <c r="J10959" s="23" t="n">
        <f aca="false">IF(AND(E10959="Priority",ISNUMBER('Cost model'!N737)),'Cost model'!N737,'Cost model'!M737)</f>
        <v>8.5</v>
      </c>
      <c r="K10959" s="14" t="n">
        <f aca="false">J10959-H10959</f>
        <v>2.63</v>
      </c>
      <c r="L10959" s="14" t="n">
        <f aca="false">G10959-H10959</f>
        <v>3.63</v>
      </c>
    </row>
    <row r="10960" customFormat="false" ht="15" hidden="false" customHeight="false" outlineLevel="0" collapsed="false">
      <c r="A10960" s="2" t="s">
        <v>142</v>
      </c>
      <c r="B10960" s="2" t="s">
        <v>142</v>
      </c>
      <c r="C10960" s="2" t="s">
        <v>48</v>
      </c>
      <c r="D10960" s="2" t="s">
        <v>12</v>
      </c>
      <c r="E10960" s="2" t="s">
        <v>74</v>
      </c>
      <c r="F10960" s="2" t="s">
        <v>977</v>
      </c>
      <c r="G10960" s="14" t="n">
        <v>12.5</v>
      </c>
      <c r="H10960" s="14" t="n">
        <v>41.6</v>
      </c>
      <c r="I10960" s="14" t="n">
        <v>12.5</v>
      </c>
      <c r="J10960" s="23" t="n">
        <f aca="false">IF(AND(E10960="Priority",ISNUMBER('Cost model'!N636)),'Cost model'!N636,'Cost model'!M636)</f>
        <v>40</v>
      </c>
      <c r="K10960" s="14" t="n">
        <f aca="false">J10960-H10960</f>
        <v>-1.6</v>
      </c>
      <c r="L10960" s="14" t="n">
        <f aca="false">G10960-H10960</f>
        <v>-29.1</v>
      </c>
    </row>
    <row r="10961" customFormat="false" ht="15" hidden="false" customHeight="false" outlineLevel="0" collapsed="false">
      <c r="A10961" s="2" t="s">
        <v>174</v>
      </c>
      <c r="B10961" s="2" t="s">
        <v>221</v>
      </c>
      <c r="C10961" s="2" t="s">
        <v>47</v>
      </c>
      <c r="D10961" s="2" t="s">
        <v>12</v>
      </c>
      <c r="E10961" s="2" t="s">
        <v>74</v>
      </c>
      <c r="F10961" s="2" t="s">
        <v>976</v>
      </c>
      <c r="G10961" s="14" t="n">
        <v>9.5</v>
      </c>
      <c r="H10961" s="14" t="n">
        <v>113.54</v>
      </c>
      <c r="I10961" s="14" t="n">
        <v>24.5</v>
      </c>
      <c r="J10961" s="23" t="n">
        <f aca="false">IF(AND(E10961="Priority",ISNUMBER('Cost model'!N155)),'Cost model'!N155,'Cost model'!M155)</f>
        <v>50</v>
      </c>
      <c r="K10961" s="14" t="n">
        <f aca="false">J10961-H10961</f>
        <v>-63.54</v>
      </c>
      <c r="L10961" s="14" t="n">
        <f aca="false">G10961-H10961</f>
        <v>-104.04</v>
      </c>
    </row>
    <row r="10962" customFormat="false" ht="15" hidden="false" customHeight="false" outlineLevel="0" collapsed="false">
      <c r="A10962" s="2" t="s">
        <v>174</v>
      </c>
      <c r="B10962" s="2" t="s">
        <v>124</v>
      </c>
      <c r="C10962" s="2" t="s">
        <v>48</v>
      </c>
      <c r="D10962" s="2" t="s">
        <v>10</v>
      </c>
      <c r="E10962" s="2" t="s">
        <v>74</v>
      </c>
      <c r="F10962" s="2" t="s">
        <v>976</v>
      </c>
      <c r="G10962" s="14" t="n">
        <v>12.5</v>
      </c>
      <c r="H10962" s="14" t="n">
        <v>9.08</v>
      </c>
      <c r="I10962" s="14" t="n">
        <v>12.5</v>
      </c>
      <c r="J10962" s="23" t="n">
        <f aca="false">IF(AND(E10962="Priority",ISNUMBER('Cost model'!N108)),'Cost model'!N108,'Cost model'!M108)</f>
        <v>15.5</v>
      </c>
      <c r="K10962" s="14" t="n">
        <f aca="false">J10962-H10962</f>
        <v>6.42</v>
      </c>
      <c r="L10962" s="14" t="n">
        <f aca="false">G10962-H10962</f>
        <v>3.42</v>
      </c>
    </row>
    <row r="10963" customFormat="false" ht="15" hidden="false" customHeight="false" outlineLevel="0" collapsed="false">
      <c r="A10963" s="2" t="s">
        <v>124</v>
      </c>
      <c r="B10963" s="2" t="s">
        <v>124</v>
      </c>
      <c r="C10963" s="2" t="s">
        <v>47</v>
      </c>
      <c r="D10963" s="2" t="s">
        <v>10</v>
      </c>
      <c r="E10963" s="2" t="s">
        <v>74</v>
      </c>
      <c r="F10963" s="2" t="s">
        <v>977</v>
      </c>
      <c r="G10963" s="14" t="n">
        <v>9.5</v>
      </c>
      <c r="H10963" s="14" t="n">
        <v>6.79</v>
      </c>
      <c r="I10963" s="14" t="n">
        <v>9.5</v>
      </c>
      <c r="J10963" s="23" t="n">
        <f aca="false">IF(AND(E10963="Priority",ISNUMBER('Cost model'!N317)),'Cost model'!N317,'Cost model'!M317)</f>
        <v>10.5</v>
      </c>
      <c r="K10963" s="14" t="n">
        <f aca="false">J10963-H10963</f>
        <v>3.71</v>
      </c>
      <c r="L10963" s="14" t="n">
        <f aca="false">G10963-H10963</f>
        <v>2.71</v>
      </c>
    </row>
    <row r="10964" customFormat="false" ht="15" hidden="false" customHeight="false" outlineLevel="0" collapsed="false">
      <c r="A10964" s="2" t="s">
        <v>174</v>
      </c>
      <c r="B10964" s="2" t="s">
        <v>174</v>
      </c>
      <c r="C10964" s="2" t="s">
        <v>47</v>
      </c>
      <c r="D10964" s="2" t="s">
        <v>12</v>
      </c>
      <c r="E10964" s="2" t="s">
        <v>74</v>
      </c>
      <c r="F10964" s="2" t="s">
        <v>977</v>
      </c>
      <c r="G10964" s="14" t="n">
        <v>9.5</v>
      </c>
      <c r="H10964" s="14" t="n">
        <v>28.17</v>
      </c>
      <c r="I10964" s="14" t="n">
        <v>9.5</v>
      </c>
      <c r="J10964" s="23" t="n">
        <f aca="false">IF(AND(E10964="Priority",ISNUMBER('Cost model'!N170)),'Cost model'!N170,'Cost model'!M170)</f>
        <v>25.5</v>
      </c>
      <c r="K10964" s="14" t="n">
        <f aca="false">J10964-H10964</f>
        <v>-2.67</v>
      </c>
      <c r="L10964" s="14" t="n">
        <f aca="false">G10964-H10964</f>
        <v>-18.67</v>
      </c>
    </row>
    <row r="10965" customFormat="false" ht="15" hidden="false" customHeight="false" outlineLevel="0" collapsed="false">
      <c r="A10965" s="2" t="s">
        <v>174</v>
      </c>
      <c r="B10965" s="2" t="s">
        <v>174</v>
      </c>
      <c r="C10965" s="2" t="s">
        <v>49</v>
      </c>
      <c r="D10965" s="2" t="s">
        <v>12</v>
      </c>
      <c r="E10965" s="2" t="s">
        <v>74</v>
      </c>
      <c r="F10965" s="2" t="s">
        <v>977</v>
      </c>
      <c r="G10965" s="14" t="n">
        <v>19.5</v>
      </c>
      <c r="H10965" s="14" t="n">
        <v>25.1</v>
      </c>
      <c r="I10965" s="14" t="n">
        <v>19.5</v>
      </c>
      <c r="J10965" s="23" t="n">
        <f aca="false">IF(AND(E10965="Priority",ISNUMBER('Cost model'!N172)),'Cost model'!N172,'Cost model'!M172)</f>
        <v>45</v>
      </c>
      <c r="K10965" s="14" t="n">
        <f aca="false">J10965-H10965</f>
        <v>19.9</v>
      </c>
      <c r="L10965" s="14" t="n">
        <f aca="false">G10965-H10965</f>
        <v>-5.6</v>
      </c>
    </row>
    <row r="10966" customFormat="false" ht="15" hidden="false" customHeight="false" outlineLevel="0" collapsed="false">
      <c r="A10966" s="2" t="s">
        <v>174</v>
      </c>
      <c r="B10966" s="2" t="s">
        <v>174</v>
      </c>
      <c r="C10966" s="2" t="s">
        <v>49</v>
      </c>
      <c r="D10966" s="2" t="s">
        <v>10</v>
      </c>
      <c r="E10966" s="2" t="s">
        <v>74</v>
      </c>
      <c r="F10966" s="2" t="s">
        <v>977</v>
      </c>
      <c r="G10966" s="14" t="n">
        <v>17.5</v>
      </c>
      <c r="H10966" s="14" t="n">
        <v>11.43</v>
      </c>
      <c r="I10966" s="14" t="n">
        <v>17.5</v>
      </c>
      <c r="J10966" s="23" t="n">
        <f aca="false">IF(AND(E10966="Priority",ISNUMBER('Cost model'!N169)),'Cost model'!N169,'Cost model'!M169)</f>
        <v>18.5</v>
      </c>
      <c r="K10966" s="14" t="n">
        <f aca="false">J10966-H10966</f>
        <v>7.07</v>
      </c>
      <c r="L10966" s="14" t="n">
        <f aca="false">G10966-H10966</f>
        <v>6.07</v>
      </c>
    </row>
    <row r="10967" customFormat="false" ht="15" hidden="false" customHeight="false" outlineLevel="0" collapsed="false">
      <c r="A10967" s="2" t="s">
        <v>124</v>
      </c>
      <c r="B10967" s="2" t="s">
        <v>124</v>
      </c>
      <c r="C10967" s="2" t="s">
        <v>47</v>
      </c>
      <c r="D10967" s="2" t="s">
        <v>12</v>
      </c>
      <c r="E10967" s="2" t="s">
        <v>74</v>
      </c>
      <c r="F10967" s="2" t="s">
        <v>977</v>
      </c>
      <c r="G10967" s="14" t="n">
        <v>9.5</v>
      </c>
      <c r="H10967" s="14" t="n">
        <v>29.25</v>
      </c>
      <c r="I10967" s="14" t="n">
        <v>9.5</v>
      </c>
      <c r="J10967" s="23" t="n">
        <f aca="false">IF(AND(E10967="Priority",ISNUMBER('Cost model'!N320)),'Cost model'!N320,'Cost model'!M320)</f>
        <v>24.5</v>
      </c>
      <c r="K10967" s="14" t="n">
        <f aca="false">J10967-H10967</f>
        <v>-4.75</v>
      </c>
      <c r="L10967" s="14" t="n">
        <f aca="false">G10967-H10967</f>
        <v>-19.75</v>
      </c>
    </row>
    <row r="10968" customFormat="false" ht="15" hidden="false" customHeight="false" outlineLevel="0" collapsed="false">
      <c r="A10968" s="2" t="s">
        <v>174</v>
      </c>
      <c r="B10968" s="2" t="s">
        <v>174</v>
      </c>
      <c r="C10968" s="2" t="s">
        <v>48</v>
      </c>
      <c r="D10968" s="2" t="s">
        <v>12</v>
      </c>
      <c r="E10968" s="2" t="s">
        <v>74</v>
      </c>
      <c r="F10968" s="2" t="s">
        <v>977</v>
      </c>
      <c r="G10968" s="14" t="n">
        <v>12.5</v>
      </c>
      <c r="H10968" s="14" t="n">
        <v>25.1</v>
      </c>
      <c r="I10968" s="14" t="n">
        <v>12.5</v>
      </c>
      <c r="J10968" s="23" t="n">
        <f aca="false">IF(AND(E10968="Priority",ISNUMBER('Cost model'!N171)),'Cost model'!N171,'Cost model'!M171)</f>
        <v>40</v>
      </c>
      <c r="K10968" s="14" t="n">
        <f aca="false">J10968-H10968</f>
        <v>14.9</v>
      </c>
      <c r="L10968" s="14" t="n">
        <f aca="false">G10968-H10968</f>
        <v>-12.6</v>
      </c>
    </row>
    <row r="10969" customFormat="false" ht="15" hidden="false" customHeight="false" outlineLevel="0" collapsed="false">
      <c r="A10969" s="2" t="s">
        <v>174</v>
      </c>
      <c r="B10969" s="2" t="s">
        <v>174</v>
      </c>
      <c r="C10969" s="2" t="s">
        <v>47</v>
      </c>
      <c r="D10969" s="2" t="s">
        <v>14</v>
      </c>
      <c r="E10969" s="2" t="s">
        <v>74</v>
      </c>
      <c r="F10969" s="2" t="s">
        <v>977</v>
      </c>
      <c r="G10969" s="14" t="n">
        <v>25</v>
      </c>
      <c r="H10969" s="14" t="n">
        <v>89.06</v>
      </c>
      <c r="I10969" s="14" t="n">
        <v>25</v>
      </c>
      <c r="J10969" s="23" t="n">
        <f aca="false">IF(AND(E10969="Priority",ISNUMBER('Cost model'!N176)),'Cost model'!N176,'Cost model'!M176)</f>
        <v>95</v>
      </c>
      <c r="K10969" s="14" t="n">
        <f aca="false">J10969-H10969</f>
        <v>5.94</v>
      </c>
      <c r="L10969" s="14" t="n">
        <f aca="false">G10969-H10969</f>
        <v>-64.06</v>
      </c>
    </row>
    <row r="10970" customFormat="false" ht="15" hidden="false" customHeight="false" outlineLevel="0" collapsed="false">
      <c r="A10970" s="2" t="s">
        <v>174</v>
      </c>
      <c r="B10970" s="2" t="s">
        <v>174</v>
      </c>
      <c r="C10970" s="2" t="s">
        <v>49</v>
      </c>
      <c r="D10970" s="2" t="s">
        <v>12</v>
      </c>
      <c r="E10970" s="2" t="s">
        <v>83</v>
      </c>
      <c r="F10970" s="2" t="s">
        <v>977</v>
      </c>
      <c r="G10970" s="14" t="n">
        <v>29.5</v>
      </c>
      <c r="H10970" s="14" t="n">
        <v>58.1</v>
      </c>
      <c r="I10970" s="14" t="n">
        <v>29.5</v>
      </c>
      <c r="J10970" s="23" t="n">
        <f aca="false">IF(AND(E10970="Priority",ISNUMBER('Cost model'!N172)),'Cost model'!N172,'Cost model'!M172)</f>
        <v>60</v>
      </c>
      <c r="K10970" s="14" t="n">
        <f aca="false">J10970-H10970</f>
        <v>1.9</v>
      </c>
      <c r="L10970" s="14" t="n">
        <f aca="false">G10970-H10970</f>
        <v>-28.6</v>
      </c>
    </row>
    <row r="10971" customFormat="false" ht="15" hidden="false" customHeight="false" outlineLevel="0" collapsed="false">
      <c r="A10971" s="2" t="s">
        <v>124</v>
      </c>
      <c r="B10971" s="2" t="s">
        <v>124</v>
      </c>
      <c r="C10971" s="2" t="s">
        <v>47</v>
      </c>
      <c r="D10971" s="2" t="s">
        <v>10</v>
      </c>
      <c r="E10971" s="2" t="s">
        <v>74</v>
      </c>
      <c r="F10971" s="2" t="s">
        <v>977</v>
      </c>
      <c r="G10971" s="14" t="n">
        <v>9.5</v>
      </c>
      <c r="H10971" s="14" t="n">
        <v>7.59</v>
      </c>
      <c r="I10971" s="14" t="n">
        <v>9.5</v>
      </c>
      <c r="J10971" s="23" t="n">
        <f aca="false">IF(AND(E10971="Priority",ISNUMBER('Cost model'!N317)),'Cost model'!N317,'Cost model'!M317)</f>
        <v>10.5</v>
      </c>
      <c r="K10971" s="14" t="n">
        <f aca="false">J10971-H10971</f>
        <v>2.91</v>
      </c>
      <c r="L10971" s="14" t="n">
        <f aca="false">G10971-H10971</f>
        <v>1.91</v>
      </c>
    </row>
    <row r="10972" customFormat="false" ht="15" hidden="false" customHeight="false" outlineLevel="0" collapsed="false">
      <c r="A10972" s="2" t="s">
        <v>124</v>
      </c>
      <c r="B10972" s="2" t="s">
        <v>124</v>
      </c>
      <c r="C10972" s="2" t="s">
        <v>47</v>
      </c>
      <c r="D10972" s="2" t="s">
        <v>12</v>
      </c>
      <c r="E10972" s="2" t="s">
        <v>83</v>
      </c>
      <c r="F10972" s="2" t="s">
        <v>977</v>
      </c>
      <c r="G10972" s="14" t="n">
        <v>19.5</v>
      </c>
      <c r="H10972" s="14" t="n">
        <v>30.04</v>
      </c>
      <c r="I10972" s="14" t="n">
        <v>19.5</v>
      </c>
      <c r="J10972" s="23" t="n">
        <f aca="false">IF(AND(E10972="Priority",ISNUMBER('Cost model'!N320)),'Cost model'!N320,'Cost model'!M320)</f>
        <v>35</v>
      </c>
      <c r="K10972" s="14" t="n">
        <f aca="false">J10972-H10972</f>
        <v>4.96</v>
      </c>
      <c r="L10972" s="14" t="n">
        <f aca="false">G10972-H10972</f>
        <v>-10.54</v>
      </c>
    </row>
    <row r="10973" customFormat="false" ht="15" hidden="false" customHeight="false" outlineLevel="0" collapsed="false">
      <c r="A10973" s="2" t="s">
        <v>124</v>
      </c>
      <c r="B10973" s="2" t="s">
        <v>124</v>
      </c>
      <c r="C10973" s="2" t="s">
        <v>48</v>
      </c>
      <c r="D10973" s="2" t="s">
        <v>12</v>
      </c>
      <c r="E10973" s="2" t="s">
        <v>83</v>
      </c>
      <c r="F10973" s="2" t="s">
        <v>977</v>
      </c>
      <c r="G10973" s="14" t="n">
        <v>19.5</v>
      </c>
      <c r="H10973" s="14" t="n">
        <v>41.6</v>
      </c>
      <c r="I10973" s="14" t="n">
        <v>19.5</v>
      </c>
      <c r="J10973" s="23" t="n">
        <f aca="false">IF(AND(E10973="Priority",ISNUMBER('Cost model'!N321)),'Cost model'!N321,'Cost model'!M321)</f>
        <v>55</v>
      </c>
      <c r="K10973" s="14" t="n">
        <f aca="false">J10973-H10973</f>
        <v>13.4</v>
      </c>
      <c r="L10973" s="14" t="n">
        <f aca="false">G10973-H10973</f>
        <v>-22.1</v>
      </c>
    </row>
    <row r="10974" customFormat="false" ht="15" hidden="false" customHeight="false" outlineLevel="0" collapsed="false">
      <c r="A10974" s="2" t="s">
        <v>124</v>
      </c>
      <c r="B10974" s="2" t="s">
        <v>142</v>
      </c>
      <c r="C10974" s="2" t="s">
        <v>47</v>
      </c>
      <c r="D10974" s="2" t="s">
        <v>10</v>
      </c>
      <c r="E10974" s="2" t="s">
        <v>74</v>
      </c>
      <c r="F10974" s="2" t="s">
        <v>976</v>
      </c>
      <c r="G10974" s="14" t="n">
        <v>14.5</v>
      </c>
      <c r="H10974" s="14" t="n">
        <v>11.66</v>
      </c>
      <c r="I10974" s="14" t="n">
        <v>14.5</v>
      </c>
      <c r="J10974" s="23" t="n">
        <f aca="false">IF(AND(E10974="Priority",ISNUMBER('Cost model'!N332)),'Cost model'!N332,'Cost model'!M332)</f>
        <v>16.5</v>
      </c>
      <c r="K10974" s="14" t="n">
        <f aca="false">J10974-H10974</f>
        <v>4.84</v>
      </c>
      <c r="L10974" s="14" t="n">
        <f aca="false">G10974-H10974</f>
        <v>2.84</v>
      </c>
    </row>
    <row r="10975" customFormat="false" ht="15" hidden="false" customHeight="false" outlineLevel="0" collapsed="false">
      <c r="A10975" s="2" t="s">
        <v>124</v>
      </c>
      <c r="B10975" s="2" t="s">
        <v>124</v>
      </c>
      <c r="C10975" s="2" t="s">
        <v>48</v>
      </c>
      <c r="D10975" s="2" t="s">
        <v>10</v>
      </c>
      <c r="E10975" s="2" t="s">
        <v>74</v>
      </c>
      <c r="F10975" s="2" t="s">
        <v>977</v>
      </c>
      <c r="G10975" s="14" t="n">
        <v>12.5</v>
      </c>
      <c r="H10975" s="14" t="n">
        <v>9.11</v>
      </c>
      <c r="I10975" s="14" t="n">
        <v>12.5</v>
      </c>
      <c r="J10975" s="23" t="n">
        <f aca="false">IF(AND(E10975="Priority",ISNUMBER('Cost model'!N318)),'Cost model'!N318,'Cost model'!M318)</f>
        <v>14.5</v>
      </c>
      <c r="K10975" s="14" t="n">
        <f aca="false">J10975-H10975</f>
        <v>5.39</v>
      </c>
      <c r="L10975" s="14" t="n">
        <f aca="false">G10975-H10975</f>
        <v>3.39</v>
      </c>
    </row>
    <row r="10976" customFormat="false" ht="15" hidden="false" customHeight="false" outlineLevel="0" collapsed="false">
      <c r="A10976" s="2" t="s">
        <v>174</v>
      </c>
      <c r="B10976" s="2" t="s">
        <v>158</v>
      </c>
      <c r="C10976" s="2" t="s">
        <v>48</v>
      </c>
      <c r="D10976" s="2" t="s">
        <v>12</v>
      </c>
      <c r="E10976" s="2" t="s">
        <v>74</v>
      </c>
      <c r="F10976" s="2" t="s">
        <v>976</v>
      </c>
      <c r="G10976" s="14" t="n">
        <v>12.5</v>
      </c>
      <c r="H10976" s="14" t="n">
        <v>47.28</v>
      </c>
      <c r="I10976" s="14" t="n">
        <v>19.5</v>
      </c>
      <c r="J10976" s="23" t="n">
        <f aca="false">IF(AND(E10976="Priority",ISNUMBER('Cost model'!N141)),'Cost model'!N141,'Cost model'!M141)</f>
        <v>50</v>
      </c>
      <c r="K10976" s="14" t="n">
        <f aca="false">J10976-H10976</f>
        <v>2.72</v>
      </c>
      <c r="L10976" s="14" t="n">
        <f aca="false">G10976-H10976</f>
        <v>-34.78</v>
      </c>
    </row>
    <row r="10977" customFormat="false" ht="15" hidden="false" customHeight="false" outlineLevel="0" collapsed="false">
      <c r="A10977" s="2" t="s">
        <v>174</v>
      </c>
      <c r="B10977" s="2" t="s">
        <v>124</v>
      </c>
      <c r="C10977" s="2" t="s">
        <v>49</v>
      </c>
      <c r="D10977" s="2" t="s">
        <v>10</v>
      </c>
      <c r="E10977" s="2" t="s">
        <v>74</v>
      </c>
      <c r="F10977" s="2" t="s">
        <v>976</v>
      </c>
      <c r="G10977" s="14" t="n">
        <v>17.5</v>
      </c>
      <c r="H10977" s="14" t="n">
        <v>15.53</v>
      </c>
      <c r="I10977" s="14" t="n">
        <v>17.5</v>
      </c>
      <c r="J10977" s="23" t="n">
        <f aca="false">IF(AND(E10977="Priority",ISNUMBER('Cost model'!N109)),'Cost model'!N109,'Cost model'!M109)</f>
        <v>18.5</v>
      </c>
      <c r="K10977" s="14" t="n">
        <f aca="false">J10977-H10977</f>
        <v>2.97</v>
      </c>
      <c r="L10977" s="14" t="n">
        <f aca="false">G10977-H10977</f>
        <v>1.97</v>
      </c>
    </row>
    <row r="10978" customFormat="false" ht="15" hidden="false" customHeight="false" outlineLevel="0" collapsed="false">
      <c r="A10978" s="2" t="s">
        <v>174</v>
      </c>
      <c r="B10978" s="2" t="s">
        <v>174</v>
      </c>
      <c r="C10978" s="2" t="s">
        <v>47</v>
      </c>
      <c r="D10978" s="2" t="s">
        <v>14</v>
      </c>
      <c r="E10978" s="2" t="s">
        <v>74</v>
      </c>
      <c r="F10978" s="2" t="s">
        <v>977</v>
      </c>
      <c r="G10978" s="14" t="n">
        <v>25</v>
      </c>
      <c r="H10978" s="14" t="n">
        <v>42.24</v>
      </c>
      <c r="I10978" s="14" t="n">
        <v>25</v>
      </c>
      <c r="J10978" s="23" t="n">
        <f aca="false">IF(AND(E10978="Priority",ISNUMBER('Cost model'!N176)),'Cost model'!N176,'Cost model'!M176)</f>
        <v>95</v>
      </c>
      <c r="K10978" s="14" t="n">
        <f aca="false">J10978-H10978</f>
        <v>52.76</v>
      </c>
      <c r="L10978" s="14" t="n">
        <f aca="false">G10978-H10978</f>
        <v>-17.24</v>
      </c>
    </row>
    <row r="10979" customFormat="false" ht="15" hidden="false" customHeight="false" outlineLevel="0" collapsed="false">
      <c r="A10979" s="2" t="s">
        <v>221</v>
      </c>
      <c r="B10979" s="2" t="s">
        <v>221</v>
      </c>
      <c r="C10979" s="2" t="s">
        <v>47</v>
      </c>
      <c r="D10979" s="2" t="s">
        <v>10</v>
      </c>
      <c r="E10979" s="2" t="s">
        <v>74</v>
      </c>
      <c r="F10979" s="2" t="s">
        <v>977</v>
      </c>
      <c r="G10979" s="14" t="n">
        <v>9.5</v>
      </c>
      <c r="H10979" s="14" t="n">
        <v>5.87</v>
      </c>
      <c r="I10979" s="14" t="n">
        <v>9.5</v>
      </c>
      <c r="J10979" s="23" t="n">
        <f aca="false">IF(AND(E10979="Priority",ISNUMBER('Cost model'!N737)),'Cost model'!N737,'Cost model'!M737)</f>
        <v>8.5</v>
      </c>
      <c r="K10979" s="14" t="n">
        <f aca="false">J10979-H10979</f>
        <v>2.63</v>
      </c>
      <c r="L10979" s="14" t="n">
        <f aca="false">G10979-H10979</f>
        <v>3.63</v>
      </c>
    </row>
    <row r="10980" customFormat="false" ht="15" hidden="false" customHeight="false" outlineLevel="0" collapsed="false">
      <c r="A10980" s="2" t="s">
        <v>123</v>
      </c>
      <c r="B10980" s="2" t="s">
        <v>174</v>
      </c>
      <c r="C10980" s="2" t="s">
        <v>47</v>
      </c>
      <c r="D10980" s="2" t="s">
        <v>12</v>
      </c>
      <c r="E10980" s="2" t="s">
        <v>74</v>
      </c>
      <c r="F10980" s="2" t="s">
        <v>976</v>
      </c>
      <c r="G10980" s="14" t="n">
        <v>19.5</v>
      </c>
      <c r="H10980" s="14" t="n">
        <v>67.24</v>
      </c>
      <c r="I10980" s="14" t="n">
        <v>19.5</v>
      </c>
      <c r="J10980" s="23" t="n">
        <f aca="false">IF(AND(E10980="Priority",ISNUMBER('Cost model'!N50)),'Cost model'!N50,'Cost model'!M50)</f>
        <v>40</v>
      </c>
      <c r="K10980" s="14" t="n">
        <f aca="false">J10980-H10980</f>
        <v>-27.24</v>
      </c>
      <c r="L10980" s="14" t="n">
        <f aca="false">G10980-H10980</f>
        <v>-47.74</v>
      </c>
    </row>
    <row r="10981" customFormat="false" ht="15" hidden="false" customHeight="false" outlineLevel="0" collapsed="false">
      <c r="A10981" s="2" t="s">
        <v>174</v>
      </c>
      <c r="B10981" s="2" t="s">
        <v>174</v>
      </c>
      <c r="C10981" s="2" t="s">
        <v>49</v>
      </c>
      <c r="D10981" s="2" t="s">
        <v>12</v>
      </c>
      <c r="E10981" s="2" t="s">
        <v>83</v>
      </c>
      <c r="F10981" s="2" t="s">
        <v>977</v>
      </c>
      <c r="G10981" s="14" t="n">
        <v>29.5</v>
      </c>
      <c r="H10981" s="14" t="n">
        <v>45.28</v>
      </c>
      <c r="I10981" s="14" t="n">
        <v>29.5</v>
      </c>
      <c r="J10981" s="23" t="n">
        <f aca="false">IF(AND(E10981="Priority",ISNUMBER('Cost model'!N172)),'Cost model'!N172,'Cost model'!M172)</f>
        <v>60</v>
      </c>
      <c r="K10981" s="14" t="n">
        <f aca="false">J10981-H10981</f>
        <v>14.72</v>
      </c>
      <c r="L10981" s="14" t="n">
        <f aca="false">G10981-H10981</f>
        <v>-15.78</v>
      </c>
    </row>
    <row r="10982" customFormat="false" ht="15" hidden="false" customHeight="false" outlineLevel="0" collapsed="false">
      <c r="A10982" s="2" t="s">
        <v>221</v>
      </c>
      <c r="B10982" s="2" t="s">
        <v>221</v>
      </c>
      <c r="C10982" s="2" t="s">
        <v>47</v>
      </c>
      <c r="D10982" s="2" t="s">
        <v>10</v>
      </c>
      <c r="E10982" s="2" t="s">
        <v>74</v>
      </c>
      <c r="F10982" s="2" t="s">
        <v>977</v>
      </c>
      <c r="G10982" s="14" t="n">
        <v>9.5</v>
      </c>
      <c r="H10982" s="14" t="n">
        <v>5.87</v>
      </c>
      <c r="I10982" s="14" t="n">
        <v>9.5</v>
      </c>
      <c r="J10982" s="23" t="n">
        <f aca="false">IF(AND(E10982="Priority",ISNUMBER('Cost model'!N737)),'Cost model'!N737,'Cost model'!M737)</f>
        <v>8.5</v>
      </c>
      <c r="K10982" s="14" t="n">
        <f aca="false">J10982-H10982</f>
        <v>2.63</v>
      </c>
      <c r="L10982" s="14" t="n">
        <f aca="false">G10982-H10982</f>
        <v>3.63</v>
      </c>
    </row>
    <row r="10983" customFormat="false" ht="15" hidden="false" customHeight="false" outlineLevel="0" collapsed="false">
      <c r="A10983" s="2" t="s">
        <v>142</v>
      </c>
      <c r="B10983" s="2" t="s">
        <v>124</v>
      </c>
      <c r="C10983" s="2" t="s">
        <v>47</v>
      </c>
      <c r="D10983" s="2" t="s">
        <v>10</v>
      </c>
      <c r="E10983" s="2" t="s">
        <v>74</v>
      </c>
      <c r="F10983" s="2" t="s">
        <v>976</v>
      </c>
      <c r="G10983" s="14" t="n">
        <v>9.5</v>
      </c>
      <c r="H10983" s="14" t="n">
        <v>9.08</v>
      </c>
      <c r="I10983" s="14" t="n">
        <v>14.5</v>
      </c>
      <c r="J10983" s="23" t="n">
        <f aca="false">IF(AND(E10983="Priority",ISNUMBER('Cost model'!N662)),'Cost model'!N662,'Cost model'!M662)</f>
        <v>13.5</v>
      </c>
      <c r="K10983" s="14" t="n">
        <f aca="false">J10983-H10983</f>
        <v>4.42</v>
      </c>
      <c r="L10983" s="14" t="n">
        <f aca="false">G10983-H10983</f>
        <v>0.42</v>
      </c>
    </row>
    <row r="10984" customFormat="false" ht="15" hidden="false" customHeight="false" outlineLevel="0" collapsed="false">
      <c r="A10984" s="2" t="s">
        <v>142</v>
      </c>
      <c r="B10984" s="2" t="s">
        <v>142</v>
      </c>
      <c r="C10984" s="2" t="s">
        <v>47</v>
      </c>
      <c r="D10984" s="2" t="s">
        <v>12</v>
      </c>
      <c r="E10984" s="2" t="s">
        <v>74</v>
      </c>
      <c r="F10984" s="2" t="s">
        <v>977</v>
      </c>
      <c r="G10984" s="14" t="n">
        <v>9.5</v>
      </c>
      <c r="H10984" s="14" t="n">
        <v>41.6</v>
      </c>
      <c r="I10984" s="14" t="n">
        <v>9.5</v>
      </c>
      <c r="J10984" s="23" t="n">
        <f aca="false">IF(AND(E10984="Priority",ISNUMBER('Cost model'!N635)),'Cost model'!N635,'Cost model'!M635)</f>
        <v>30.5</v>
      </c>
      <c r="K10984" s="14" t="n">
        <f aca="false">J10984-H10984</f>
        <v>-11.1</v>
      </c>
      <c r="L10984" s="14" t="n">
        <f aca="false">G10984-H10984</f>
        <v>-32.1</v>
      </c>
    </row>
    <row r="10985" customFormat="false" ht="15" hidden="false" customHeight="false" outlineLevel="0" collapsed="false">
      <c r="A10985" s="2" t="s">
        <v>142</v>
      </c>
      <c r="B10985" s="2" t="s">
        <v>124</v>
      </c>
      <c r="C10985" s="2" t="s">
        <v>47</v>
      </c>
      <c r="D10985" s="2" t="s">
        <v>10</v>
      </c>
      <c r="E10985" s="2" t="s">
        <v>74</v>
      </c>
      <c r="F10985" s="2" t="s">
        <v>976</v>
      </c>
      <c r="G10985" s="14" t="n">
        <v>9.5</v>
      </c>
      <c r="H10985" s="14" t="n">
        <v>8.06</v>
      </c>
      <c r="I10985" s="14" t="n">
        <v>14.5</v>
      </c>
      <c r="J10985" s="23" t="n">
        <f aca="false">IF(AND(E10985="Priority",ISNUMBER('Cost model'!N662)),'Cost model'!N662,'Cost model'!M662)</f>
        <v>13.5</v>
      </c>
      <c r="K10985" s="14" t="n">
        <f aca="false">J10985-H10985</f>
        <v>5.44</v>
      </c>
      <c r="L10985" s="14" t="n">
        <f aca="false">G10985-H10985</f>
        <v>1.44</v>
      </c>
    </row>
    <row r="10986" customFormat="false" ht="15" hidden="false" customHeight="false" outlineLevel="0" collapsed="false">
      <c r="A10986" s="2" t="s">
        <v>124</v>
      </c>
      <c r="B10986" s="2" t="s">
        <v>124</v>
      </c>
      <c r="C10986" s="2" t="s">
        <v>48</v>
      </c>
      <c r="D10986" s="2" t="s">
        <v>10</v>
      </c>
      <c r="E10986" s="2" t="s">
        <v>74</v>
      </c>
      <c r="F10986" s="2" t="s">
        <v>977</v>
      </c>
      <c r="G10986" s="14" t="n">
        <v>12.5</v>
      </c>
      <c r="H10986" s="14" t="n">
        <v>10.73</v>
      </c>
      <c r="I10986" s="14" t="n">
        <v>12.5</v>
      </c>
      <c r="J10986" s="23" t="n">
        <f aca="false">IF(AND(E10986="Priority",ISNUMBER('Cost model'!N318)),'Cost model'!N318,'Cost model'!M318)</f>
        <v>14.5</v>
      </c>
      <c r="K10986" s="14" t="n">
        <f aca="false">J10986-H10986</f>
        <v>3.77</v>
      </c>
      <c r="L10986" s="14" t="n">
        <f aca="false">G10986-H10986</f>
        <v>1.77</v>
      </c>
    </row>
    <row r="10987" customFormat="false" ht="15" hidden="false" customHeight="false" outlineLevel="0" collapsed="false">
      <c r="A10987" s="2" t="s">
        <v>158</v>
      </c>
      <c r="B10987" s="2" t="s">
        <v>158</v>
      </c>
      <c r="C10987" s="2" t="s">
        <v>49</v>
      </c>
      <c r="D10987" s="2" t="s">
        <v>12</v>
      </c>
      <c r="E10987" s="2" t="s">
        <v>74</v>
      </c>
      <c r="F10987" s="2" t="s">
        <v>977</v>
      </c>
      <c r="G10987" s="14" t="n">
        <v>19.5</v>
      </c>
      <c r="H10987" s="14" t="n">
        <v>21.97</v>
      </c>
      <c r="I10987" s="14" t="n">
        <v>19.5</v>
      </c>
      <c r="J10987" s="23" t="n">
        <f aca="false">IF(AND(E10987="Priority",ISNUMBER('Cost model'!N427)),'Cost model'!N427,'Cost model'!M427)</f>
        <v>28.5</v>
      </c>
      <c r="K10987" s="14" t="n">
        <f aca="false">J10987-H10987</f>
        <v>6.53</v>
      </c>
      <c r="L10987" s="14" t="n">
        <f aca="false">G10987-H10987</f>
        <v>-2.47</v>
      </c>
    </row>
    <row r="10988" customFormat="false" ht="15" hidden="false" customHeight="false" outlineLevel="0" collapsed="false">
      <c r="A10988" s="2" t="s">
        <v>221</v>
      </c>
      <c r="B10988" s="2" t="s">
        <v>221</v>
      </c>
      <c r="C10988" s="2" t="s">
        <v>47</v>
      </c>
      <c r="D10988" s="2" t="s">
        <v>12</v>
      </c>
      <c r="E10988" s="2" t="s">
        <v>74</v>
      </c>
      <c r="F10988" s="2" t="s">
        <v>977</v>
      </c>
      <c r="G10988" s="14" t="n">
        <v>9.5</v>
      </c>
      <c r="H10988" s="14" t="n">
        <v>24.95</v>
      </c>
      <c r="I10988" s="14" t="n">
        <v>9.5</v>
      </c>
      <c r="J10988" s="23" t="n">
        <f aca="false">IF(AND(E10988="Priority",ISNUMBER('Cost model'!N740)),'Cost model'!N740,'Cost model'!M740)</f>
        <v>22.5</v>
      </c>
      <c r="K10988" s="14" t="n">
        <f aca="false">J10988-H10988</f>
        <v>-2.45</v>
      </c>
      <c r="L10988" s="14" t="n">
        <f aca="false">G10988-H10988</f>
        <v>-15.45</v>
      </c>
    </row>
    <row r="10989" customFormat="false" ht="15" hidden="false" customHeight="false" outlineLevel="0" collapsed="false">
      <c r="A10989" s="2" t="s">
        <v>124</v>
      </c>
      <c r="B10989" s="2" t="s">
        <v>124</v>
      </c>
      <c r="C10989" s="2" t="s">
        <v>48</v>
      </c>
      <c r="D10989" s="2" t="s">
        <v>12</v>
      </c>
      <c r="E10989" s="2" t="s">
        <v>74</v>
      </c>
      <c r="F10989" s="2" t="s">
        <v>977</v>
      </c>
      <c r="G10989" s="14" t="n">
        <v>12.5</v>
      </c>
      <c r="H10989" s="14" t="n">
        <v>10.07</v>
      </c>
      <c r="I10989" s="14" t="n">
        <v>12.5</v>
      </c>
      <c r="J10989" s="23" t="n">
        <f aca="false">IF(AND(E10989="Priority",ISNUMBER('Cost model'!N321)),'Cost model'!N321,'Cost model'!M321)</f>
        <v>40</v>
      </c>
      <c r="K10989" s="14" t="n">
        <f aca="false">J10989-H10989</f>
        <v>29.93</v>
      </c>
      <c r="L10989" s="14" t="n">
        <f aca="false">G10989-H10989</f>
        <v>2.43</v>
      </c>
    </row>
    <row r="10990" customFormat="false" ht="15" hidden="false" customHeight="false" outlineLevel="0" collapsed="false">
      <c r="A10990" s="2" t="s">
        <v>124</v>
      </c>
      <c r="B10990" s="2" t="s">
        <v>205</v>
      </c>
      <c r="C10990" s="2" t="s">
        <v>48</v>
      </c>
      <c r="D10990" s="2" t="s">
        <v>10</v>
      </c>
      <c r="E10990" s="2" t="s">
        <v>74</v>
      </c>
      <c r="F10990" s="2" t="s">
        <v>976</v>
      </c>
      <c r="G10990" s="14" t="n">
        <v>12.5</v>
      </c>
      <c r="H10990" s="14" t="n">
        <v>14.34</v>
      </c>
      <c r="I10990" s="14" t="n">
        <v>19.5</v>
      </c>
      <c r="J10990" s="23" t="n">
        <f aca="false">IF(AND(E10990="Priority",ISNUMBER('Cost model'!N378)),'Cost model'!N378,'Cost model'!M378)</f>
        <v>18.5</v>
      </c>
      <c r="K10990" s="14" t="n">
        <f aca="false">J10990-H10990</f>
        <v>4.16</v>
      </c>
      <c r="L10990" s="14" t="n">
        <f aca="false">G10990-H10990</f>
        <v>-1.84</v>
      </c>
    </row>
    <row r="10991" customFormat="false" ht="15" hidden="false" customHeight="false" outlineLevel="0" collapsed="false">
      <c r="A10991" s="2" t="s">
        <v>124</v>
      </c>
      <c r="B10991" s="2" t="s">
        <v>124</v>
      </c>
      <c r="C10991" s="2" t="s">
        <v>47</v>
      </c>
      <c r="D10991" s="2" t="s">
        <v>10</v>
      </c>
      <c r="E10991" s="2" t="s">
        <v>74</v>
      </c>
      <c r="F10991" s="2" t="s">
        <v>977</v>
      </c>
      <c r="G10991" s="14" t="n">
        <v>9.5</v>
      </c>
      <c r="H10991" s="14" t="n">
        <v>6.11</v>
      </c>
      <c r="I10991" s="14" t="n">
        <v>9.5</v>
      </c>
      <c r="J10991" s="23" t="n">
        <f aca="false">IF(AND(E10991="Priority",ISNUMBER('Cost model'!N317)),'Cost model'!N317,'Cost model'!M317)</f>
        <v>10.5</v>
      </c>
      <c r="K10991" s="14" t="n">
        <f aca="false">J10991-H10991</f>
        <v>4.39</v>
      </c>
      <c r="L10991" s="14" t="n">
        <f aca="false">G10991-H10991</f>
        <v>3.39</v>
      </c>
    </row>
    <row r="10992" customFormat="false" ht="15" hidden="false" customHeight="false" outlineLevel="0" collapsed="false">
      <c r="A10992" s="2" t="s">
        <v>174</v>
      </c>
      <c r="B10992" s="2" t="s">
        <v>174</v>
      </c>
      <c r="C10992" s="2" t="s">
        <v>47</v>
      </c>
      <c r="D10992" s="2" t="s">
        <v>10</v>
      </c>
      <c r="E10992" s="2" t="s">
        <v>74</v>
      </c>
      <c r="F10992" s="2" t="s">
        <v>977</v>
      </c>
      <c r="G10992" s="14" t="n">
        <v>9.5</v>
      </c>
      <c r="H10992" s="14" t="n">
        <v>25.1</v>
      </c>
      <c r="I10992" s="14" t="n">
        <v>9.5</v>
      </c>
      <c r="J10992" s="23" t="n">
        <f aca="false">IF(AND(E10992="Priority",ISNUMBER('Cost model'!N167)),'Cost model'!N167,'Cost model'!M167)</f>
        <v>8.5</v>
      </c>
      <c r="K10992" s="14" t="n">
        <f aca="false">J10992-H10992</f>
        <v>-16.6</v>
      </c>
      <c r="L10992" s="14" t="n">
        <f aca="false">G10992-H10992</f>
        <v>-15.6</v>
      </c>
    </row>
    <row r="10993" customFormat="false" ht="15" hidden="false" customHeight="false" outlineLevel="0" collapsed="false">
      <c r="A10993" s="2" t="s">
        <v>174</v>
      </c>
      <c r="B10993" s="2" t="s">
        <v>174</v>
      </c>
      <c r="C10993" s="2" t="s">
        <v>47</v>
      </c>
      <c r="D10993" s="2" t="s">
        <v>12</v>
      </c>
      <c r="E10993" s="2" t="s">
        <v>74</v>
      </c>
      <c r="F10993" s="2" t="s">
        <v>977</v>
      </c>
      <c r="G10993" s="14" t="n">
        <v>9.5</v>
      </c>
      <c r="H10993" s="14" t="n">
        <v>68.09</v>
      </c>
      <c r="I10993" s="14" t="n">
        <v>9.5</v>
      </c>
      <c r="J10993" s="23" t="n">
        <f aca="false">IF(AND(E10993="Priority",ISNUMBER('Cost model'!N170)),'Cost model'!N170,'Cost model'!M170)</f>
        <v>25.5</v>
      </c>
      <c r="K10993" s="14" t="n">
        <f aca="false">J10993-H10993</f>
        <v>-42.59</v>
      </c>
      <c r="L10993" s="14" t="n">
        <f aca="false">G10993-H10993</f>
        <v>-58.59</v>
      </c>
    </row>
    <row r="10994" customFormat="false" ht="15" hidden="false" customHeight="false" outlineLevel="0" collapsed="false">
      <c r="A10994" s="2" t="s">
        <v>221</v>
      </c>
      <c r="B10994" s="2" t="s">
        <v>158</v>
      </c>
      <c r="C10994" s="2" t="s">
        <v>47</v>
      </c>
      <c r="D10994" s="2" t="s">
        <v>14</v>
      </c>
      <c r="E10994" s="2" t="s">
        <v>74</v>
      </c>
      <c r="F10994" s="2" t="s">
        <v>976</v>
      </c>
      <c r="G10994" s="14" t="n">
        <v>25</v>
      </c>
      <c r="H10994" s="14" t="n">
        <v>90.12</v>
      </c>
      <c r="I10994" s="14" t="n">
        <v>85</v>
      </c>
      <c r="J10994" s="23" t="n">
        <f aca="false">IF(AND(E10994="Priority",ISNUMBER('Cost model'!N761)),'Cost model'!N761,'Cost model'!M761)</f>
        <v>130</v>
      </c>
      <c r="K10994" s="14" t="n">
        <f aca="false">J10994-H10994</f>
        <v>39.88</v>
      </c>
      <c r="L10994" s="14" t="n">
        <f aca="false">G10994-H10994</f>
        <v>-65.12</v>
      </c>
    </row>
    <row r="10995" customFormat="false" ht="15" hidden="false" customHeight="false" outlineLevel="0" collapsed="false">
      <c r="A10995" s="2" t="s">
        <v>124</v>
      </c>
      <c r="B10995" s="2" t="s">
        <v>142</v>
      </c>
      <c r="C10995" s="2" t="s">
        <v>47</v>
      </c>
      <c r="D10995" s="2" t="s">
        <v>12</v>
      </c>
      <c r="E10995" s="2" t="s">
        <v>74</v>
      </c>
      <c r="F10995" s="2" t="s">
        <v>976</v>
      </c>
      <c r="G10995" s="14" t="n">
        <v>19.5</v>
      </c>
      <c r="H10995" s="14" t="n">
        <v>31.17</v>
      </c>
      <c r="I10995" s="14" t="n">
        <v>19.5</v>
      </c>
      <c r="J10995" s="23" t="n">
        <f aca="false">IF(AND(E10995="Priority",ISNUMBER('Cost model'!N335)),'Cost model'!N335,'Cost model'!M335)</f>
        <v>45</v>
      </c>
      <c r="K10995" s="14" t="n">
        <f aca="false">J10995-H10995</f>
        <v>13.83</v>
      </c>
      <c r="L10995" s="14" t="n">
        <f aca="false">G10995-H10995</f>
        <v>-11.67</v>
      </c>
    </row>
    <row r="10996" customFormat="false" ht="15" hidden="false" customHeight="false" outlineLevel="0" collapsed="false">
      <c r="A10996" s="2" t="s">
        <v>124</v>
      </c>
      <c r="B10996" s="2" t="s">
        <v>124</v>
      </c>
      <c r="C10996" s="2" t="s">
        <v>47</v>
      </c>
      <c r="D10996" s="2" t="s">
        <v>10</v>
      </c>
      <c r="E10996" s="2" t="s">
        <v>74</v>
      </c>
      <c r="F10996" s="2" t="s">
        <v>977</v>
      </c>
      <c r="G10996" s="14" t="n">
        <v>9.5</v>
      </c>
      <c r="H10996" s="14" t="n">
        <v>6.79</v>
      </c>
      <c r="I10996" s="14" t="n">
        <v>9.5</v>
      </c>
      <c r="J10996" s="23" t="n">
        <f aca="false">IF(AND(E10996="Priority",ISNUMBER('Cost model'!N317)),'Cost model'!N317,'Cost model'!M317)</f>
        <v>10.5</v>
      </c>
      <c r="K10996" s="14" t="n">
        <f aca="false">J10996-H10996</f>
        <v>3.71</v>
      </c>
      <c r="L10996" s="14" t="n">
        <f aca="false">G10996-H10996</f>
        <v>2.71</v>
      </c>
    </row>
    <row r="10997" customFormat="false" ht="15" hidden="false" customHeight="false" outlineLevel="0" collapsed="false">
      <c r="A10997" s="2" t="s">
        <v>221</v>
      </c>
      <c r="B10997" s="2" t="s">
        <v>221</v>
      </c>
      <c r="C10997" s="2" t="s">
        <v>49</v>
      </c>
      <c r="D10997" s="2" t="s">
        <v>10</v>
      </c>
      <c r="E10997" s="2" t="s">
        <v>83</v>
      </c>
      <c r="F10997" s="2" t="s">
        <v>977</v>
      </c>
      <c r="G10997" s="14" t="n">
        <v>24.5</v>
      </c>
      <c r="H10997" s="14" t="n">
        <v>14.1</v>
      </c>
      <c r="I10997" s="14" t="n">
        <v>24.5</v>
      </c>
      <c r="J10997" s="23" t="n">
        <f aca="false">IF(AND(E10997="Priority",ISNUMBER('Cost model'!N739)),'Cost model'!N739,'Cost model'!M739)</f>
        <v>23.5</v>
      </c>
      <c r="K10997" s="14" t="n">
        <f aca="false">J10997-H10997</f>
        <v>9.4</v>
      </c>
      <c r="L10997" s="14" t="n">
        <f aca="false">G10997-H10997</f>
        <v>10.4</v>
      </c>
    </row>
    <row r="10998" customFormat="false" ht="15" hidden="false" customHeight="false" outlineLevel="0" collapsed="false">
      <c r="A10998" s="2" t="s">
        <v>221</v>
      </c>
      <c r="B10998" s="2" t="s">
        <v>221</v>
      </c>
      <c r="C10998" s="2" t="s">
        <v>47</v>
      </c>
      <c r="D10998" s="2" t="s">
        <v>12</v>
      </c>
      <c r="E10998" s="2" t="s">
        <v>74</v>
      </c>
      <c r="F10998" s="2" t="s">
        <v>977</v>
      </c>
      <c r="G10998" s="14" t="n">
        <v>9.5</v>
      </c>
      <c r="H10998" s="14" t="n">
        <v>28.45</v>
      </c>
      <c r="I10998" s="14" t="n">
        <v>9.5</v>
      </c>
      <c r="J10998" s="23" t="n">
        <f aca="false">IF(AND(E10998="Priority",ISNUMBER('Cost model'!N740)),'Cost model'!N740,'Cost model'!M740)</f>
        <v>22.5</v>
      </c>
      <c r="K10998" s="14" t="n">
        <f aca="false">J10998-H10998</f>
        <v>-5.95</v>
      </c>
      <c r="L10998" s="14" t="n">
        <f aca="false">G10998-H10998</f>
        <v>-18.95</v>
      </c>
    </row>
    <row r="10999" customFormat="false" ht="15" hidden="false" customHeight="false" outlineLevel="0" collapsed="false">
      <c r="A10999" s="2" t="s">
        <v>124</v>
      </c>
      <c r="B10999" s="2" t="s">
        <v>124</v>
      </c>
      <c r="C10999" s="2" t="s">
        <v>47</v>
      </c>
      <c r="D10999" s="2" t="s">
        <v>12</v>
      </c>
      <c r="E10999" s="2" t="s">
        <v>74</v>
      </c>
      <c r="F10999" s="2" t="s">
        <v>977</v>
      </c>
      <c r="G10999" s="14" t="n">
        <v>9.5</v>
      </c>
      <c r="H10999" s="14" t="n">
        <v>45.13</v>
      </c>
      <c r="I10999" s="14" t="n">
        <v>9.5</v>
      </c>
      <c r="J10999" s="23" t="n">
        <f aca="false">IF(AND(E10999="Priority",ISNUMBER('Cost model'!N320)),'Cost model'!N320,'Cost model'!M320)</f>
        <v>24.5</v>
      </c>
      <c r="K10999" s="14" t="n">
        <f aca="false">J10999-H10999</f>
        <v>-20.63</v>
      </c>
      <c r="L10999" s="14" t="n">
        <f aca="false">G10999-H10999</f>
        <v>-35.63</v>
      </c>
    </row>
    <row r="11000" customFormat="false" ht="15" hidden="false" customHeight="false" outlineLevel="0" collapsed="false">
      <c r="A11000" s="2" t="s">
        <v>124</v>
      </c>
      <c r="B11000" s="2" t="s">
        <v>124</v>
      </c>
      <c r="C11000" s="2" t="s">
        <v>48</v>
      </c>
      <c r="D11000" s="2" t="s">
        <v>12</v>
      </c>
      <c r="E11000" s="2" t="s">
        <v>74</v>
      </c>
      <c r="F11000" s="2" t="s">
        <v>977</v>
      </c>
      <c r="G11000" s="14" t="n">
        <v>12.5</v>
      </c>
      <c r="H11000" s="14" t="n">
        <v>93.98</v>
      </c>
      <c r="I11000" s="14" t="n">
        <v>12.5</v>
      </c>
      <c r="J11000" s="23" t="n">
        <f aca="false">IF(AND(E11000="Priority",ISNUMBER('Cost model'!N321)),'Cost model'!N321,'Cost model'!M321)</f>
        <v>40</v>
      </c>
      <c r="K11000" s="14" t="n">
        <f aca="false">J11000-H11000</f>
        <v>-53.98</v>
      </c>
      <c r="L11000" s="14" t="n">
        <f aca="false">G11000-H11000</f>
        <v>-81.48</v>
      </c>
    </row>
    <row r="11001" customFormat="false" ht="15" hidden="false" customHeight="false" outlineLevel="0" collapsed="false">
      <c r="A11001" s="2" t="s">
        <v>158</v>
      </c>
      <c r="B11001" s="2" t="s">
        <v>158</v>
      </c>
      <c r="C11001" s="2" t="s">
        <v>47</v>
      </c>
      <c r="D11001" s="2" t="s">
        <v>12</v>
      </c>
      <c r="E11001" s="2" t="s">
        <v>74</v>
      </c>
      <c r="F11001" s="2" t="s">
        <v>977</v>
      </c>
      <c r="G11001" s="14" t="n">
        <v>9.5</v>
      </c>
      <c r="H11001" s="14" t="n">
        <v>7.93</v>
      </c>
      <c r="I11001" s="14" t="n">
        <v>9.5</v>
      </c>
      <c r="J11001" s="23" t="n">
        <f aca="false">IF(AND(E11001="Priority",ISNUMBER('Cost model'!N425)),'Cost model'!N425,'Cost model'!M425)</f>
        <v>14.5</v>
      </c>
      <c r="K11001" s="14" t="n">
        <f aca="false">J11001-H11001</f>
        <v>6.57</v>
      </c>
      <c r="L11001" s="14" t="n">
        <f aca="false">G11001-H11001</f>
        <v>1.57</v>
      </c>
    </row>
    <row r="11002" customFormat="false" ht="15" hidden="false" customHeight="false" outlineLevel="0" collapsed="false">
      <c r="A11002" s="2" t="s">
        <v>158</v>
      </c>
      <c r="B11002" s="2" t="s">
        <v>158</v>
      </c>
      <c r="C11002" s="2" t="s">
        <v>47</v>
      </c>
      <c r="D11002" s="2" t="s">
        <v>12</v>
      </c>
      <c r="E11002" s="2" t="s">
        <v>74</v>
      </c>
      <c r="F11002" s="2" t="s">
        <v>977</v>
      </c>
      <c r="G11002" s="14" t="n">
        <v>9.5</v>
      </c>
      <c r="H11002" s="14" t="n">
        <v>15.73</v>
      </c>
      <c r="I11002" s="14" t="n">
        <v>9.5</v>
      </c>
      <c r="J11002" s="23" t="n">
        <f aca="false">IF(AND(E11002="Priority",ISNUMBER('Cost model'!N425)),'Cost model'!N425,'Cost model'!M425)</f>
        <v>14.5</v>
      </c>
      <c r="K11002" s="14" t="n">
        <f aca="false">J11002-H11002</f>
        <v>-1.23</v>
      </c>
      <c r="L11002" s="14" t="n">
        <f aca="false">G11002-H11002</f>
        <v>-6.23</v>
      </c>
    </row>
    <row r="11003" customFormat="false" ht="15" hidden="false" customHeight="false" outlineLevel="0" collapsed="false">
      <c r="A11003" s="2" t="s">
        <v>174</v>
      </c>
      <c r="B11003" s="2" t="s">
        <v>142</v>
      </c>
      <c r="C11003" s="2" t="s">
        <v>47</v>
      </c>
      <c r="D11003" s="2" t="s">
        <v>12</v>
      </c>
      <c r="E11003" s="2" t="s">
        <v>74</v>
      </c>
      <c r="F11003" s="2" t="s">
        <v>976</v>
      </c>
      <c r="G11003" s="14" t="n">
        <v>9.5</v>
      </c>
      <c r="H11003" s="14" t="n">
        <v>66.13</v>
      </c>
      <c r="I11003" s="14" t="n">
        <v>9.5</v>
      </c>
      <c r="J11003" s="23" t="n">
        <f aca="false">IF(AND(E11003="Priority",ISNUMBER('Cost model'!N125)),'Cost model'!N125,'Cost model'!M125)</f>
        <v>40</v>
      </c>
      <c r="K11003" s="14" t="n">
        <f aca="false">J11003-H11003</f>
        <v>-26.13</v>
      </c>
      <c r="L11003" s="14" t="n">
        <f aca="false">G11003-H11003</f>
        <v>-56.63</v>
      </c>
    </row>
    <row r="11004" customFormat="false" ht="15" hidden="false" customHeight="false" outlineLevel="0" collapsed="false">
      <c r="A11004" s="2" t="s">
        <v>142</v>
      </c>
      <c r="B11004" s="2" t="s">
        <v>124</v>
      </c>
      <c r="C11004" s="2" t="s">
        <v>47</v>
      </c>
      <c r="D11004" s="2" t="s">
        <v>10</v>
      </c>
      <c r="E11004" s="2" t="s">
        <v>74</v>
      </c>
      <c r="F11004" s="2" t="s">
        <v>976</v>
      </c>
      <c r="G11004" s="14" t="n">
        <v>9.5</v>
      </c>
      <c r="H11004" s="14" t="n">
        <v>8.06</v>
      </c>
      <c r="I11004" s="14" t="n">
        <v>14.5</v>
      </c>
      <c r="J11004" s="23" t="n">
        <f aca="false">IF(AND(E11004="Priority",ISNUMBER('Cost model'!N662)),'Cost model'!N662,'Cost model'!M662)</f>
        <v>13.5</v>
      </c>
      <c r="K11004" s="14" t="n">
        <f aca="false">J11004-H11004</f>
        <v>5.44</v>
      </c>
      <c r="L11004" s="14" t="n">
        <f aca="false">G11004-H11004</f>
        <v>1.44</v>
      </c>
    </row>
    <row r="11005" customFormat="false" ht="15" hidden="false" customHeight="false" outlineLevel="0" collapsed="false">
      <c r="A11005" s="2" t="s">
        <v>174</v>
      </c>
      <c r="B11005" s="2" t="s">
        <v>221</v>
      </c>
      <c r="C11005" s="2" t="s">
        <v>49</v>
      </c>
      <c r="D11005" s="2" t="s">
        <v>10</v>
      </c>
      <c r="E11005" s="2" t="s">
        <v>74</v>
      </c>
      <c r="F11005" s="2" t="s">
        <v>976</v>
      </c>
      <c r="G11005" s="14" t="n">
        <v>24.5</v>
      </c>
      <c r="H11005" s="14" t="n">
        <v>25.22</v>
      </c>
      <c r="I11005" s="14" t="n">
        <v>19.5</v>
      </c>
      <c r="J11005" s="23" t="n">
        <f aca="false">IF(AND(E11005="Priority",ISNUMBER('Cost model'!N154)),'Cost model'!N154,'Cost model'!M154)</f>
        <v>20.5</v>
      </c>
      <c r="K11005" s="14" t="n">
        <f aca="false">J11005-H11005</f>
        <v>-4.72</v>
      </c>
      <c r="L11005" s="14" t="n">
        <f aca="false">G11005-H11005</f>
        <v>-0.719999999999999</v>
      </c>
    </row>
    <row r="11006" customFormat="false" ht="15" hidden="false" customHeight="false" outlineLevel="0" collapsed="false">
      <c r="A11006" s="2" t="s">
        <v>124</v>
      </c>
      <c r="B11006" s="2" t="s">
        <v>124</v>
      </c>
      <c r="C11006" s="2" t="s">
        <v>48</v>
      </c>
      <c r="D11006" s="2" t="s">
        <v>12</v>
      </c>
      <c r="E11006" s="2" t="s">
        <v>74</v>
      </c>
      <c r="F11006" s="2" t="s">
        <v>977</v>
      </c>
      <c r="G11006" s="14" t="n">
        <v>12.5</v>
      </c>
      <c r="H11006" s="14" t="n">
        <v>12.22</v>
      </c>
      <c r="I11006" s="14" t="n">
        <v>12.5</v>
      </c>
      <c r="J11006" s="23" t="n">
        <f aca="false">IF(AND(E11006="Priority",ISNUMBER('Cost model'!N321)),'Cost model'!N321,'Cost model'!M321)</f>
        <v>40</v>
      </c>
      <c r="K11006" s="14" t="n">
        <f aca="false">J11006-H11006</f>
        <v>27.78</v>
      </c>
      <c r="L11006" s="14" t="n">
        <f aca="false">G11006-H11006</f>
        <v>0.279999999999999</v>
      </c>
    </row>
    <row r="11007" customFormat="false" ht="15" hidden="false" customHeight="false" outlineLevel="0" collapsed="false">
      <c r="A11007" s="2" t="s">
        <v>221</v>
      </c>
      <c r="B11007" s="2" t="s">
        <v>158</v>
      </c>
      <c r="C11007" s="2" t="s">
        <v>49</v>
      </c>
      <c r="D11007" s="2" t="s">
        <v>12</v>
      </c>
      <c r="E11007" s="2" t="s">
        <v>74</v>
      </c>
      <c r="F11007" s="2" t="s">
        <v>976</v>
      </c>
      <c r="G11007" s="14" t="n">
        <v>19.5</v>
      </c>
      <c r="H11007" s="14" t="n">
        <v>89.1</v>
      </c>
      <c r="I11007" s="14" t="n">
        <v>19.5</v>
      </c>
      <c r="J11007" s="23" t="n">
        <f aca="false">IF(AND(E11007="Priority",ISNUMBER('Cost model'!N757)),'Cost model'!N757,'Cost model'!M757)</f>
        <v>65</v>
      </c>
      <c r="K11007" s="14" t="n">
        <f aca="false">J11007-H11007</f>
        <v>-24.1</v>
      </c>
      <c r="L11007" s="14" t="n">
        <f aca="false">G11007-H11007</f>
        <v>-69.6</v>
      </c>
    </row>
    <row r="11008" customFormat="false" ht="15" hidden="false" customHeight="false" outlineLevel="0" collapsed="false">
      <c r="A11008" s="2" t="s">
        <v>142</v>
      </c>
      <c r="B11008" s="2" t="s">
        <v>124</v>
      </c>
      <c r="C11008" s="2" t="s">
        <v>47</v>
      </c>
      <c r="D11008" s="2" t="s">
        <v>13</v>
      </c>
      <c r="E11008" s="2" t="s">
        <v>74</v>
      </c>
      <c r="F11008" s="2" t="s">
        <v>976</v>
      </c>
      <c r="G11008" s="14" t="n">
        <v>45</v>
      </c>
      <c r="H11008" s="14" t="n">
        <v>60.02</v>
      </c>
      <c r="I11008" s="14" t="n">
        <v>24.5</v>
      </c>
      <c r="J11008" s="23" t="n">
        <f aca="false">IF(AND(E11008="Priority",ISNUMBER('Cost model'!N668)),'Cost model'!N668,'Cost model'!M668)</f>
        <v>75</v>
      </c>
      <c r="K11008" s="14" t="n">
        <f aca="false">J11008-H11008</f>
        <v>14.98</v>
      </c>
      <c r="L11008" s="14" t="n">
        <f aca="false">G11008-H11008</f>
        <v>-15.02</v>
      </c>
    </row>
    <row r="11009" customFormat="false" ht="15" hidden="false" customHeight="false" outlineLevel="0" collapsed="false">
      <c r="A11009" s="2" t="s">
        <v>174</v>
      </c>
      <c r="B11009" s="2" t="s">
        <v>174</v>
      </c>
      <c r="C11009" s="2" t="s">
        <v>47</v>
      </c>
      <c r="D11009" s="2" t="s">
        <v>12</v>
      </c>
      <c r="E11009" s="2" t="s">
        <v>74</v>
      </c>
      <c r="F11009" s="2" t="s">
        <v>977</v>
      </c>
      <c r="G11009" s="14" t="n">
        <v>9.5</v>
      </c>
      <c r="H11009" s="14" t="n">
        <v>27.96</v>
      </c>
      <c r="I11009" s="14" t="n">
        <v>9.5</v>
      </c>
      <c r="J11009" s="23" t="n">
        <f aca="false">IF(AND(E11009="Priority",ISNUMBER('Cost model'!N170)),'Cost model'!N170,'Cost model'!M170)</f>
        <v>25.5</v>
      </c>
      <c r="K11009" s="14" t="n">
        <f aca="false">J11009-H11009</f>
        <v>-2.46</v>
      </c>
      <c r="L11009" s="14" t="n">
        <f aca="false">G11009-H11009</f>
        <v>-18.46</v>
      </c>
    </row>
    <row r="11010" customFormat="false" ht="15" hidden="false" customHeight="false" outlineLevel="0" collapsed="false">
      <c r="A11010" s="2" t="s">
        <v>174</v>
      </c>
      <c r="B11010" s="2" t="s">
        <v>174</v>
      </c>
      <c r="C11010" s="2" t="s">
        <v>47</v>
      </c>
      <c r="D11010" s="2" t="s">
        <v>12</v>
      </c>
      <c r="E11010" s="2" t="s">
        <v>74</v>
      </c>
      <c r="F11010" s="2" t="s">
        <v>977</v>
      </c>
      <c r="G11010" s="14" t="n">
        <v>9.5</v>
      </c>
      <c r="H11010" s="14" t="n">
        <v>28.29</v>
      </c>
      <c r="I11010" s="14" t="n">
        <v>9.5</v>
      </c>
      <c r="J11010" s="23" t="n">
        <f aca="false">IF(AND(E11010="Priority",ISNUMBER('Cost model'!N170)),'Cost model'!N170,'Cost model'!M170)</f>
        <v>25.5</v>
      </c>
      <c r="K11010" s="14" t="n">
        <f aca="false">J11010-H11010</f>
        <v>-2.79</v>
      </c>
      <c r="L11010" s="14" t="n">
        <f aca="false">G11010-H11010</f>
        <v>-18.79</v>
      </c>
    </row>
    <row r="11011" customFormat="false" ht="15" hidden="false" customHeight="false" outlineLevel="0" collapsed="false">
      <c r="A11011" s="2" t="s">
        <v>124</v>
      </c>
      <c r="B11011" s="2" t="s">
        <v>124</v>
      </c>
      <c r="C11011" s="2" t="s">
        <v>47</v>
      </c>
      <c r="D11011" s="2" t="s">
        <v>10</v>
      </c>
      <c r="E11011" s="2" t="s">
        <v>74</v>
      </c>
      <c r="F11011" s="2" t="s">
        <v>977</v>
      </c>
      <c r="G11011" s="14" t="n">
        <v>9.5</v>
      </c>
      <c r="H11011" s="14" t="n">
        <v>6.79</v>
      </c>
      <c r="I11011" s="14" t="n">
        <v>9.5</v>
      </c>
      <c r="J11011" s="23" t="n">
        <f aca="false">IF(AND(E11011="Priority",ISNUMBER('Cost model'!N317)),'Cost model'!N317,'Cost model'!M317)</f>
        <v>10.5</v>
      </c>
      <c r="K11011" s="14" t="n">
        <f aca="false">J11011-H11011</f>
        <v>3.71</v>
      </c>
      <c r="L11011" s="14" t="n">
        <f aca="false">G11011-H11011</f>
        <v>2.71</v>
      </c>
    </row>
    <row r="11012" customFormat="false" ht="15" hidden="false" customHeight="false" outlineLevel="0" collapsed="false">
      <c r="A11012" s="2" t="s">
        <v>174</v>
      </c>
      <c r="B11012" s="2" t="s">
        <v>142</v>
      </c>
      <c r="C11012" s="2" t="s">
        <v>47</v>
      </c>
      <c r="D11012" s="2" t="s">
        <v>12</v>
      </c>
      <c r="E11012" s="2" t="s">
        <v>74</v>
      </c>
      <c r="F11012" s="2" t="s">
        <v>976</v>
      </c>
      <c r="G11012" s="14" t="n">
        <v>9.5</v>
      </c>
      <c r="H11012" s="14" t="n">
        <v>58.87</v>
      </c>
      <c r="I11012" s="14" t="n">
        <v>9.5</v>
      </c>
      <c r="J11012" s="23" t="n">
        <f aca="false">IF(AND(E11012="Priority",ISNUMBER('Cost model'!N125)),'Cost model'!N125,'Cost model'!M125)</f>
        <v>40</v>
      </c>
      <c r="K11012" s="14" t="n">
        <f aca="false">J11012-H11012</f>
        <v>-18.87</v>
      </c>
      <c r="L11012" s="14" t="n">
        <f aca="false">G11012-H11012</f>
        <v>-49.37</v>
      </c>
    </row>
    <row r="11013" customFormat="false" ht="15" hidden="false" customHeight="false" outlineLevel="0" collapsed="false">
      <c r="A11013" s="2" t="s">
        <v>124</v>
      </c>
      <c r="B11013" s="2" t="s">
        <v>124</v>
      </c>
      <c r="C11013" s="2" t="s">
        <v>48</v>
      </c>
      <c r="D11013" s="2" t="s">
        <v>12</v>
      </c>
      <c r="E11013" s="2" t="s">
        <v>74</v>
      </c>
      <c r="F11013" s="2" t="s">
        <v>977</v>
      </c>
      <c r="G11013" s="14" t="n">
        <v>12.5</v>
      </c>
      <c r="H11013" s="14" t="n">
        <v>30.75</v>
      </c>
      <c r="I11013" s="14" t="n">
        <v>12.5</v>
      </c>
      <c r="J11013" s="23" t="n">
        <f aca="false">IF(AND(E11013="Priority",ISNUMBER('Cost model'!N321)),'Cost model'!N321,'Cost model'!M321)</f>
        <v>40</v>
      </c>
      <c r="K11013" s="14" t="n">
        <f aca="false">J11013-H11013</f>
        <v>9.25</v>
      </c>
      <c r="L11013" s="14" t="n">
        <f aca="false">G11013-H11013</f>
        <v>-18.25</v>
      </c>
    </row>
    <row r="11014" customFormat="false" ht="15" hidden="false" customHeight="false" outlineLevel="0" collapsed="false">
      <c r="A11014" s="2" t="s">
        <v>124</v>
      </c>
      <c r="B11014" s="2" t="s">
        <v>124</v>
      </c>
      <c r="C11014" s="2" t="s">
        <v>47</v>
      </c>
      <c r="D11014" s="2" t="s">
        <v>10</v>
      </c>
      <c r="E11014" s="2" t="s">
        <v>83</v>
      </c>
      <c r="F11014" s="2" t="s">
        <v>977</v>
      </c>
      <c r="G11014" s="14" t="n">
        <v>14.5</v>
      </c>
      <c r="H11014" s="14" t="n">
        <v>20.92</v>
      </c>
      <c r="I11014" s="14" t="n">
        <v>14.5</v>
      </c>
      <c r="J11014" s="23" t="n">
        <f aca="false">IF(AND(E11014="Priority",ISNUMBER('Cost model'!N317)),'Cost model'!N317,'Cost model'!M317)</f>
        <v>15.5</v>
      </c>
      <c r="K11014" s="14" t="n">
        <f aca="false">J11014-H11014</f>
        <v>-5.42</v>
      </c>
      <c r="L11014" s="14" t="n">
        <f aca="false">G11014-H11014</f>
        <v>-6.42</v>
      </c>
    </row>
    <row r="11015" customFormat="false" ht="15" hidden="false" customHeight="false" outlineLevel="0" collapsed="false">
      <c r="A11015" s="2" t="s">
        <v>174</v>
      </c>
      <c r="B11015" s="2" t="s">
        <v>124</v>
      </c>
      <c r="C11015" s="2" t="s">
        <v>47</v>
      </c>
      <c r="D11015" s="2" t="s">
        <v>10</v>
      </c>
      <c r="E11015" s="2" t="s">
        <v>74</v>
      </c>
      <c r="F11015" s="2" t="s">
        <v>976</v>
      </c>
      <c r="G11015" s="14" t="n">
        <v>9.5</v>
      </c>
      <c r="H11015" s="14" t="n">
        <v>11.02</v>
      </c>
      <c r="I11015" s="14" t="n">
        <v>9.5</v>
      </c>
      <c r="J11015" s="23" t="n">
        <f aca="false">IF(AND(E11015="Priority",ISNUMBER('Cost model'!N107)),'Cost model'!N107,'Cost model'!M107)</f>
        <v>12.5</v>
      </c>
      <c r="K11015" s="14" t="n">
        <f aca="false">J11015-H11015</f>
        <v>1.48</v>
      </c>
      <c r="L11015" s="14" t="n">
        <f aca="false">G11015-H11015</f>
        <v>-1.52</v>
      </c>
    </row>
    <row r="11016" customFormat="false" ht="15" hidden="false" customHeight="false" outlineLevel="0" collapsed="false">
      <c r="A11016" s="2" t="s">
        <v>174</v>
      </c>
      <c r="B11016" s="2" t="s">
        <v>142</v>
      </c>
      <c r="C11016" s="2" t="s">
        <v>49</v>
      </c>
      <c r="D11016" s="2" t="s">
        <v>12</v>
      </c>
      <c r="E11016" s="2" t="s">
        <v>74</v>
      </c>
      <c r="F11016" s="2" t="s">
        <v>976</v>
      </c>
      <c r="G11016" s="14" t="n">
        <v>19.5</v>
      </c>
      <c r="H11016" s="14" t="n">
        <v>43.3</v>
      </c>
      <c r="I11016" s="14" t="n">
        <v>19.5</v>
      </c>
      <c r="J11016" s="23" t="n">
        <f aca="false">IF(AND(E11016="Priority",ISNUMBER('Cost model'!N127)),'Cost model'!N127,'Cost model'!M127)</f>
        <v>50</v>
      </c>
      <c r="K11016" s="14" t="n">
        <f aca="false">J11016-H11016</f>
        <v>6.7</v>
      </c>
      <c r="L11016" s="14" t="n">
        <f aca="false">G11016-H11016</f>
        <v>-23.8</v>
      </c>
    </row>
    <row r="11017" customFormat="false" ht="15" hidden="false" customHeight="false" outlineLevel="0" collapsed="false">
      <c r="A11017" s="2" t="s">
        <v>124</v>
      </c>
      <c r="B11017" s="2" t="s">
        <v>124</v>
      </c>
      <c r="C11017" s="2" t="s">
        <v>47</v>
      </c>
      <c r="D11017" s="2" t="s">
        <v>12</v>
      </c>
      <c r="E11017" s="2" t="s">
        <v>74</v>
      </c>
      <c r="F11017" s="2" t="s">
        <v>977</v>
      </c>
      <c r="G11017" s="14" t="n">
        <v>9.5</v>
      </c>
      <c r="H11017" s="14" t="n">
        <v>28.75</v>
      </c>
      <c r="I11017" s="14" t="n">
        <v>9.5</v>
      </c>
      <c r="J11017" s="23" t="n">
        <f aca="false">IF(AND(E11017="Priority",ISNUMBER('Cost model'!N320)),'Cost model'!N320,'Cost model'!M320)</f>
        <v>24.5</v>
      </c>
      <c r="K11017" s="14" t="n">
        <f aca="false">J11017-H11017</f>
        <v>-4.25</v>
      </c>
      <c r="L11017" s="14" t="n">
        <f aca="false">G11017-H11017</f>
        <v>-19.25</v>
      </c>
    </row>
    <row r="11018" customFormat="false" ht="15" hidden="false" customHeight="false" outlineLevel="0" collapsed="false">
      <c r="A11018" s="2" t="s">
        <v>174</v>
      </c>
      <c r="B11018" s="2" t="s">
        <v>174</v>
      </c>
      <c r="C11018" s="2" t="s">
        <v>47</v>
      </c>
      <c r="D11018" s="2" t="s">
        <v>12</v>
      </c>
      <c r="E11018" s="2" t="s">
        <v>74</v>
      </c>
      <c r="F11018" s="2" t="s">
        <v>977</v>
      </c>
      <c r="G11018" s="14" t="n">
        <v>9.5</v>
      </c>
      <c r="H11018" s="14" t="n">
        <v>7.59</v>
      </c>
      <c r="I11018" s="14" t="n">
        <v>9.5</v>
      </c>
      <c r="J11018" s="23" t="n">
        <f aca="false">IF(AND(E11018="Priority",ISNUMBER('Cost model'!N170)),'Cost model'!N170,'Cost model'!M170)</f>
        <v>25.5</v>
      </c>
      <c r="K11018" s="14" t="n">
        <f aca="false">J11018-H11018</f>
        <v>17.91</v>
      </c>
      <c r="L11018" s="14" t="n">
        <f aca="false">G11018-H11018</f>
        <v>1.91</v>
      </c>
    </row>
    <row r="11019" customFormat="false" ht="15" hidden="false" customHeight="false" outlineLevel="0" collapsed="false">
      <c r="A11019" s="2" t="s">
        <v>174</v>
      </c>
      <c r="B11019" s="2" t="s">
        <v>174</v>
      </c>
      <c r="C11019" s="2" t="s">
        <v>47</v>
      </c>
      <c r="D11019" s="2" t="s">
        <v>10</v>
      </c>
      <c r="E11019" s="2" t="s">
        <v>83</v>
      </c>
      <c r="F11019" s="2" t="s">
        <v>977</v>
      </c>
      <c r="G11019" s="14" t="n">
        <v>14.5</v>
      </c>
      <c r="H11019" s="14" t="n">
        <v>23.69</v>
      </c>
      <c r="I11019" s="14" t="n">
        <v>14.5</v>
      </c>
      <c r="J11019" s="23" t="n">
        <f aca="false">IF(AND(E11019="Priority",ISNUMBER('Cost model'!N167)),'Cost model'!N167,'Cost model'!M167)</f>
        <v>13.5</v>
      </c>
      <c r="K11019" s="14" t="n">
        <f aca="false">J11019-H11019</f>
        <v>-10.19</v>
      </c>
      <c r="L11019" s="14" t="n">
        <f aca="false">G11019-H11019</f>
        <v>-9.19</v>
      </c>
    </row>
    <row r="11020" customFormat="false" ht="15" hidden="false" customHeight="false" outlineLevel="0" collapsed="false">
      <c r="A11020" s="2" t="s">
        <v>174</v>
      </c>
      <c r="B11020" s="2" t="s">
        <v>174</v>
      </c>
      <c r="C11020" s="2" t="s">
        <v>47</v>
      </c>
      <c r="D11020" s="2" t="s">
        <v>12</v>
      </c>
      <c r="E11020" s="2" t="s">
        <v>74</v>
      </c>
      <c r="F11020" s="2" t="s">
        <v>977</v>
      </c>
      <c r="G11020" s="14" t="n">
        <v>9.5</v>
      </c>
      <c r="H11020" s="14" t="n">
        <v>7.59</v>
      </c>
      <c r="I11020" s="14" t="n">
        <v>9.5</v>
      </c>
      <c r="J11020" s="23" t="n">
        <f aca="false">IF(AND(E11020="Priority",ISNUMBER('Cost model'!N170)),'Cost model'!N170,'Cost model'!M170)</f>
        <v>25.5</v>
      </c>
      <c r="K11020" s="14" t="n">
        <f aca="false">J11020-H11020</f>
        <v>17.91</v>
      </c>
      <c r="L11020" s="14" t="n">
        <f aca="false">G11020-H11020</f>
        <v>1.91</v>
      </c>
    </row>
    <row r="11021" customFormat="false" ht="15" hidden="false" customHeight="false" outlineLevel="0" collapsed="false">
      <c r="A11021" s="2" t="s">
        <v>124</v>
      </c>
      <c r="B11021" s="2" t="s">
        <v>124</v>
      </c>
      <c r="C11021" s="2" t="s">
        <v>49</v>
      </c>
      <c r="D11021" s="2" t="s">
        <v>10</v>
      </c>
      <c r="E11021" s="2" t="s">
        <v>83</v>
      </c>
      <c r="F11021" s="2" t="s">
        <v>977</v>
      </c>
      <c r="G11021" s="14" t="n">
        <v>24.5</v>
      </c>
      <c r="H11021" s="14" t="n">
        <v>24.16</v>
      </c>
      <c r="I11021" s="14" t="n">
        <v>24.5</v>
      </c>
      <c r="J11021" s="23" t="n">
        <f aca="false">IF(AND(E11021="Priority",ISNUMBER('Cost model'!N319)),'Cost model'!N319,'Cost model'!M319)</f>
        <v>22.5</v>
      </c>
      <c r="K11021" s="14" t="n">
        <f aca="false">J11021-H11021</f>
        <v>-1.66</v>
      </c>
      <c r="L11021" s="14" t="n">
        <f aca="false">G11021-H11021</f>
        <v>0.34</v>
      </c>
    </row>
    <row r="11022" customFormat="false" ht="15" hidden="false" customHeight="false" outlineLevel="0" collapsed="false">
      <c r="A11022" s="2" t="s">
        <v>221</v>
      </c>
      <c r="B11022" s="2" t="s">
        <v>221</v>
      </c>
      <c r="C11022" s="2" t="s">
        <v>49</v>
      </c>
      <c r="D11022" s="2" t="s">
        <v>10</v>
      </c>
      <c r="E11022" s="2" t="s">
        <v>83</v>
      </c>
      <c r="F11022" s="2" t="s">
        <v>977</v>
      </c>
      <c r="G11022" s="14" t="n">
        <v>24.5</v>
      </c>
      <c r="H11022" s="14" t="n">
        <v>14.1</v>
      </c>
      <c r="I11022" s="14" t="n">
        <v>24.5</v>
      </c>
      <c r="J11022" s="23" t="n">
        <f aca="false">IF(AND(E11022="Priority",ISNUMBER('Cost model'!N739)),'Cost model'!N739,'Cost model'!M739)</f>
        <v>23.5</v>
      </c>
      <c r="K11022" s="14" t="n">
        <f aca="false">J11022-H11022</f>
        <v>9.4</v>
      </c>
      <c r="L11022" s="14" t="n">
        <f aca="false">G11022-H11022</f>
        <v>10.4</v>
      </c>
    </row>
    <row r="11023" customFormat="false" ht="15" hidden="false" customHeight="false" outlineLevel="0" collapsed="false">
      <c r="A11023" s="2" t="s">
        <v>142</v>
      </c>
      <c r="B11023" s="2" t="s">
        <v>124</v>
      </c>
      <c r="C11023" s="2" t="s">
        <v>48</v>
      </c>
      <c r="D11023" s="2" t="s">
        <v>10</v>
      </c>
      <c r="E11023" s="2" t="s">
        <v>74</v>
      </c>
      <c r="F11023" s="2" t="s">
        <v>976</v>
      </c>
      <c r="G11023" s="14" t="n">
        <v>12.5</v>
      </c>
      <c r="H11023" s="14" t="n">
        <v>15.28</v>
      </c>
      <c r="I11023" s="14" t="n">
        <v>14.5</v>
      </c>
      <c r="J11023" s="23" t="n">
        <f aca="false">IF(AND(E11023="Priority",ISNUMBER('Cost model'!N663)),'Cost model'!N663,'Cost model'!M663)</f>
        <v>18.5</v>
      </c>
      <c r="K11023" s="14" t="n">
        <f aca="false">J11023-H11023</f>
        <v>3.22</v>
      </c>
      <c r="L11023" s="14" t="n">
        <f aca="false">G11023-H11023</f>
        <v>-2.78</v>
      </c>
    </row>
    <row r="11024" customFormat="false" ht="15" hidden="false" customHeight="false" outlineLevel="0" collapsed="false">
      <c r="A11024" s="2" t="s">
        <v>124</v>
      </c>
      <c r="B11024" s="2" t="s">
        <v>124</v>
      </c>
      <c r="C11024" s="2" t="s">
        <v>48</v>
      </c>
      <c r="D11024" s="2" t="s">
        <v>10</v>
      </c>
      <c r="E11024" s="2" t="s">
        <v>74</v>
      </c>
      <c r="F11024" s="2" t="s">
        <v>977</v>
      </c>
      <c r="G11024" s="14" t="n">
        <v>12.5</v>
      </c>
      <c r="H11024" s="14" t="n">
        <v>16.38</v>
      </c>
      <c r="I11024" s="14" t="n">
        <v>12.5</v>
      </c>
      <c r="J11024" s="23" t="n">
        <f aca="false">IF(AND(E11024="Priority",ISNUMBER('Cost model'!N318)),'Cost model'!N318,'Cost model'!M318)</f>
        <v>14.5</v>
      </c>
      <c r="K11024" s="14" t="n">
        <f aca="false">J11024-H11024</f>
        <v>-1.88</v>
      </c>
      <c r="L11024" s="14" t="n">
        <f aca="false">G11024-H11024</f>
        <v>-3.88</v>
      </c>
    </row>
    <row r="11025" customFormat="false" ht="15" hidden="false" customHeight="false" outlineLevel="0" collapsed="false">
      <c r="A11025" s="2" t="s">
        <v>221</v>
      </c>
      <c r="B11025" s="2" t="s">
        <v>158</v>
      </c>
      <c r="C11025" s="2" t="s">
        <v>47</v>
      </c>
      <c r="D11025" s="2" t="s">
        <v>10</v>
      </c>
      <c r="E11025" s="2" t="s">
        <v>74</v>
      </c>
      <c r="F11025" s="2" t="s">
        <v>976</v>
      </c>
      <c r="G11025" s="14" t="n">
        <v>9.5</v>
      </c>
      <c r="H11025" s="14" t="n">
        <v>13.88</v>
      </c>
      <c r="I11025" s="14" t="n">
        <v>14.5</v>
      </c>
      <c r="J11025" s="23" t="n">
        <f aca="false">IF(AND(E11025="Priority",ISNUMBER('Cost model'!N752)),'Cost model'!N752,'Cost model'!M752)</f>
        <v>12.5</v>
      </c>
      <c r="K11025" s="14" t="n">
        <f aca="false">J11025-H11025</f>
        <v>-1.38</v>
      </c>
      <c r="L11025" s="14" t="n">
        <f aca="false">G11025-H11025</f>
        <v>-4.38</v>
      </c>
    </row>
    <row r="11026" customFormat="false" ht="15" hidden="false" customHeight="false" outlineLevel="0" collapsed="false">
      <c r="A11026" s="2" t="s">
        <v>124</v>
      </c>
      <c r="B11026" s="2" t="s">
        <v>124</v>
      </c>
      <c r="C11026" s="2" t="s">
        <v>47</v>
      </c>
      <c r="D11026" s="2" t="s">
        <v>10</v>
      </c>
      <c r="E11026" s="2" t="s">
        <v>74</v>
      </c>
      <c r="F11026" s="2" t="s">
        <v>977</v>
      </c>
      <c r="G11026" s="14" t="n">
        <v>9.5</v>
      </c>
      <c r="H11026" s="14" t="n">
        <v>6.79</v>
      </c>
      <c r="I11026" s="14" t="n">
        <v>9.5</v>
      </c>
      <c r="J11026" s="23" t="n">
        <f aca="false">IF(AND(E11026="Priority",ISNUMBER('Cost model'!N317)),'Cost model'!N317,'Cost model'!M317)</f>
        <v>10.5</v>
      </c>
      <c r="K11026" s="14" t="n">
        <f aca="false">J11026-H11026</f>
        <v>3.71</v>
      </c>
      <c r="L11026" s="14" t="n">
        <f aca="false">G11026-H11026</f>
        <v>2.71</v>
      </c>
    </row>
    <row r="11027" customFormat="false" ht="15" hidden="false" customHeight="false" outlineLevel="0" collapsed="false">
      <c r="A11027" s="2" t="s">
        <v>142</v>
      </c>
      <c r="B11027" s="2" t="s">
        <v>142</v>
      </c>
      <c r="C11027" s="2" t="s">
        <v>48</v>
      </c>
      <c r="D11027" s="2" t="s">
        <v>14</v>
      </c>
      <c r="E11027" s="2" t="s">
        <v>74</v>
      </c>
      <c r="F11027" s="2" t="s">
        <v>977</v>
      </c>
      <c r="G11027" s="14" t="n">
        <v>45</v>
      </c>
      <c r="H11027" s="14" t="n">
        <v>43.97</v>
      </c>
      <c r="I11027" s="14" t="n">
        <v>45</v>
      </c>
      <c r="J11027" s="23" t="n">
        <f aca="false">IF(AND(E11027="Priority",ISNUMBER('Cost model'!N642)),'Cost model'!N642,'Cost model'!M642)</f>
        <v>90</v>
      </c>
      <c r="K11027" s="14" t="n">
        <f aca="false">J11027-H11027</f>
        <v>46.03</v>
      </c>
      <c r="L11027" s="14" t="n">
        <f aca="false">G11027-H11027</f>
        <v>1.03</v>
      </c>
    </row>
    <row r="11028" customFormat="false" ht="15" hidden="false" customHeight="false" outlineLevel="0" collapsed="false">
      <c r="A11028" s="2" t="s">
        <v>221</v>
      </c>
      <c r="B11028" s="2" t="s">
        <v>221</v>
      </c>
      <c r="C11028" s="2" t="s">
        <v>49</v>
      </c>
      <c r="D11028" s="2" t="s">
        <v>14</v>
      </c>
      <c r="E11028" s="2" t="s">
        <v>74</v>
      </c>
      <c r="F11028" s="2" t="s">
        <v>977</v>
      </c>
      <c r="G11028" s="14" t="n">
        <v>125</v>
      </c>
      <c r="H11028" s="14" t="n">
        <v>217.12</v>
      </c>
      <c r="I11028" s="14" t="n">
        <v>125</v>
      </c>
      <c r="J11028" s="23" t="n">
        <f aca="false">IF(AND(E11028="Priority",ISNUMBER('Cost model'!N748)),'Cost model'!N748,'Cost model'!M748)</f>
        <v>235</v>
      </c>
      <c r="K11028" s="14" t="n">
        <f aca="false">J11028-H11028</f>
        <v>17.88</v>
      </c>
      <c r="L11028" s="14" t="n">
        <f aca="false">G11028-H11028</f>
        <v>-92.12</v>
      </c>
    </row>
    <row r="11029" customFormat="false" ht="15" hidden="false" customHeight="false" outlineLevel="0" collapsed="false">
      <c r="A11029" s="2" t="s">
        <v>221</v>
      </c>
      <c r="B11029" s="2" t="s">
        <v>158</v>
      </c>
      <c r="C11029" s="2" t="s">
        <v>49</v>
      </c>
      <c r="D11029" s="2" t="s">
        <v>10</v>
      </c>
      <c r="E11029" s="2" t="s">
        <v>74</v>
      </c>
      <c r="F11029" s="2" t="s">
        <v>976</v>
      </c>
      <c r="G11029" s="14" t="n">
        <v>19.5</v>
      </c>
      <c r="H11029" s="14" t="n">
        <v>53.94</v>
      </c>
      <c r="I11029" s="14" t="n">
        <v>17.5</v>
      </c>
      <c r="J11029" s="23" t="n">
        <f aca="false">IF(AND(E11029="Priority",ISNUMBER('Cost model'!N754)),'Cost model'!N754,'Cost model'!M754)</f>
        <v>23.5</v>
      </c>
      <c r="K11029" s="14" t="n">
        <f aca="false">J11029-H11029</f>
        <v>-30.44</v>
      </c>
      <c r="L11029" s="14" t="n">
        <f aca="false">G11029-H11029</f>
        <v>-34.44</v>
      </c>
    </row>
    <row r="11030" customFormat="false" ht="15" hidden="false" customHeight="false" outlineLevel="0" collapsed="false">
      <c r="A11030" s="2" t="s">
        <v>142</v>
      </c>
      <c r="B11030" s="2" t="s">
        <v>174</v>
      </c>
      <c r="C11030" s="2" t="s">
        <v>49</v>
      </c>
      <c r="D11030" s="2" t="s">
        <v>10</v>
      </c>
      <c r="E11030" s="2" t="s">
        <v>74</v>
      </c>
      <c r="F11030" s="2" t="s">
        <v>976</v>
      </c>
      <c r="G11030" s="14" t="n">
        <v>24.5</v>
      </c>
      <c r="H11030" s="14" t="n">
        <v>23.69</v>
      </c>
      <c r="I11030" s="14" t="n">
        <v>17.5</v>
      </c>
      <c r="J11030" s="23" t="n">
        <f aca="false">IF(AND(E11030="Priority",ISNUMBER('Cost model'!N694)),'Cost model'!N694,'Cost model'!M694)</f>
        <v>17.5</v>
      </c>
      <c r="K11030" s="14" t="n">
        <f aca="false">J11030-H11030</f>
        <v>-6.19</v>
      </c>
      <c r="L11030" s="14" t="n">
        <f aca="false">G11030-H11030</f>
        <v>0.809999999999999</v>
      </c>
    </row>
    <row r="11031" customFormat="false" ht="15" hidden="false" customHeight="false" outlineLevel="0" collapsed="false">
      <c r="A11031" s="2" t="s">
        <v>124</v>
      </c>
      <c r="B11031" s="2" t="s">
        <v>124</v>
      </c>
      <c r="C11031" s="2" t="s">
        <v>48</v>
      </c>
      <c r="D11031" s="2" t="s">
        <v>12</v>
      </c>
      <c r="E11031" s="2" t="s">
        <v>83</v>
      </c>
      <c r="F11031" s="2" t="s">
        <v>977</v>
      </c>
      <c r="G11031" s="14" t="n">
        <v>19.5</v>
      </c>
      <c r="H11031" s="14" t="n">
        <v>27.54</v>
      </c>
      <c r="I11031" s="14" t="n">
        <v>19.5</v>
      </c>
      <c r="J11031" s="23" t="n">
        <f aca="false">IF(AND(E11031="Priority",ISNUMBER('Cost model'!N321)),'Cost model'!N321,'Cost model'!M321)</f>
        <v>55</v>
      </c>
      <c r="K11031" s="14" t="n">
        <f aca="false">J11031-H11031</f>
        <v>27.46</v>
      </c>
      <c r="L11031" s="14" t="n">
        <f aca="false">G11031-H11031</f>
        <v>-8.04</v>
      </c>
    </row>
    <row r="11032" customFormat="false" ht="15" hidden="false" customHeight="false" outlineLevel="0" collapsed="false">
      <c r="A11032" s="2" t="s">
        <v>221</v>
      </c>
      <c r="B11032" s="2" t="s">
        <v>124</v>
      </c>
      <c r="C11032" s="2" t="s">
        <v>47</v>
      </c>
      <c r="D11032" s="2" t="s">
        <v>10</v>
      </c>
      <c r="E11032" s="2" t="s">
        <v>74</v>
      </c>
      <c r="F11032" s="2" t="s">
        <v>976</v>
      </c>
      <c r="G11032" s="14" t="n">
        <v>9.5</v>
      </c>
      <c r="H11032" s="14" t="n">
        <v>16.39</v>
      </c>
      <c r="I11032" s="14" t="n">
        <v>19.5</v>
      </c>
      <c r="J11032" s="23" t="n">
        <f aca="false">IF(AND(E11032="Priority",ISNUMBER('Cost model'!N797)),'Cost model'!N797,'Cost model'!M797)</f>
        <v>14.5</v>
      </c>
      <c r="K11032" s="14" t="n">
        <f aca="false">J11032-H11032</f>
        <v>-1.89</v>
      </c>
      <c r="L11032" s="14" t="n">
        <f aca="false">G11032-H11032</f>
        <v>-6.89</v>
      </c>
    </row>
    <row r="11033" customFormat="false" ht="15" hidden="false" customHeight="false" outlineLevel="0" collapsed="false">
      <c r="A11033" s="2" t="s">
        <v>174</v>
      </c>
      <c r="B11033" s="2" t="s">
        <v>174</v>
      </c>
      <c r="C11033" s="2" t="s">
        <v>48</v>
      </c>
      <c r="D11033" s="2" t="s">
        <v>12</v>
      </c>
      <c r="E11033" s="2" t="s">
        <v>74</v>
      </c>
      <c r="F11033" s="2" t="s">
        <v>977</v>
      </c>
      <c r="G11033" s="14" t="n">
        <v>12.5</v>
      </c>
      <c r="H11033" s="14" t="n">
        <v>32.12</v>
      </c>
      <c r="I11033" s="14" t="n">
        <v>12.5</v>
      </c>
      <c r="J11033" s="23" t="n">
        <f aca="false">IF(AND(E11033="Priority",ISNUMBER('Cost model'!N171)),'Cost model'!N171,'Cost model'!M171)</f>
        <v>40</v>
      </c>
      <c r="K11033" s="14" t="n">
        <f aca="false">J11033-H11033</f>
        <v>7.88</v>
      </c>
      <c r="L11033" s="14" t="n">
        <f aca="false">G11033-H11033</f>
        <v>-19.62</v>
      </c>
    </row>
    <row r="11034" customFormat="false" ht="15" hidden="false" customHeight="false" outlineLevel="0" collapsed="false">
      <c r="A11034" s="2" t="s">
        <v>174</v>
      </c>
      <c r="B11034" s="2" t="s">
        <v>174</v>
      </c>
      <c r="C11034" s="2" t="s">
        <v>48</v>
      </c>
      <c r="D11034" s="2" t="s">
        <v>12</v>
      </c>
      <c r="E11034" s="2" t="s">
        <v>83</v>
      </c>
      <c r="F11034" s="2" t="s">
        <v>977</v>
      </c>
      <c r="G11034" s="14" t="n">
        <v>19.5</v>
      </c>
      <c r="H11034" s="14" t="n">
        <v>33.48</v>
      </c>
      <c r="I11034" s="14" t="n">
        <v>19.5</v>
      </c>
      <c r="J11034" s="23" t="n">
        <f aca="false">IF(AND(E11034="Priority",ISNUMBER('Cost model'!N171)),'Cost model'!N171,'Cost model'!M171)</f>
        <v>55</v>
      </c>
      <c r="K11034" s="14" t="n">
        <f aca="false">J11034-H11034</f>
        <v>21.52</v>
      </c>
      <c r="L11034" s="14" t="n">
        <f aca="false">G11034-H11034</f>
        <v>-13.98</v>
      </c>
    </row>
    <row r="11035" customFormat="false" ht="15" hidden="false" customHeight="false" outlineLevel="0" collapsed="false">
      <c r="A11035" s="2" t="s">
        <v>142</v>
      </c>
      <c r="B11035" s="2" t="s">
        <v>142</v>
      </c>
      <c r="C11035" s="2" t="s">
        <v>47</v>
      </c>
      <c r="D11035" s="2" t="s">
        <v>10</v>
      </c>
      <c r="E11035" s="2" t="s">
        <v>74</v>
      </c>
      <c r="F11035" s="2" t="s">
        <v>977</v>
      </c>
      <c r="G11035" s="14" t="n">
        <v>9.5</v>
      </c>
      <c r="H11035" s="14" t="n">
        <v>7.21</v>
      </c>
      <c r="I11035" s="14" t="n">
        <v>9.5</v>
      </c>
      <c r="J11035" s="23" t="n">
        <f aca="false">IF(AND(E11035="Priority",ISNUMBER('Cost model'!N632)),'Cost model'!N632,'Cost model'!M632)</f>
        <v>9.5</v>
      </c>
      <c r="K11035" s="14" t="n">
        <f aca="false">J11035-H11035</f>
        <v>2.29</v>
      </c>
      <c r="L11035" s="14" t="n">
        <f aca="false">G11035-H11035</f>
        <v>2.29</v>
      </c>
    </row>
    <row r="11036" customFormat="false" ht="15" hidden="false" customHeight="false" outlineLevel="0" collapsed="false">
      <c r="A11036" s="2" t="s">
        <v>142</v>
      </c>
      <c r="B11036" s="2" t="s">
        <v>142</v>
      </c>
      <c r="C11036" s="2" t="s">
        <v>49</v>
      </c>
      <c r="D11036" s="2" t="s">
        <v>14</v>
      </c>
      <c r="E11036" s="2" t="s">
        <v>74</v>
      </c>
      <c r="F11036" s="2" t="s">
        <v>977</v>
      </c>
      <c r="G11036" s="14" t="n">
        <v>85</v>
      </c>
      <c r="H11036" s="14" t="n">
        <v>147.02</v>
      </c>
      <c r="I11036" s="14" t="n">
        <v>85</v>
      </c>
      <c r="J11036" s="23" t="n">
        <f aca="false">IF(AND(E11036="Priority",ISNUMBER('Cost model'!N643)),'Cost model'!N643,'Cost model'!M643)</f>
        <v>110</v>
      </c>
      <c r="K11036" s="14" t="n">
        <f aca="false">J11036-H11036</f>
        <v>-37.02</v>
      </c>
      <c r="L11036" s="14" t="n">
        <f aca="false">G11036-H11036</f>
        <v>-62.02</v>
      </c>
    </row>
    <row r="11037" customFormat="false" ht="15" hidden="false" customHeight="false" outlineLevel="0" collapsed="false">
      <c r="A11037" s="2" t="s">
        <v>142</v>
      </c>
      <c r="B11037" s="2" t="s">
        <v>124</v>
      </c>
      <c r="C11037" s="2" t="s">
        <v>49</v>
      </c>
      <c r="D11037" s="2" t="s">
        <v>12</v>
      </c>
      <c r="E11037" s="2" t="s">
        <v>74</v>
      </c>
      <c r="F11037" s="2" t="s">
        <v>976</v>
      </c>
      <c r="G11037" s="14" t="n">
        <v>19.5</v>
      </c>
      <c r="H11037" s="14" t="n">
        <v>33.48</v>
      </c>
      <c r="I11037" s="14" t="n">
        <v>19.5</v>
      </c>
      <c r="J11037" s="23" t="n">
        <f aca="false">IF(AND(E11037="Priority",ISNUMBER('Cost model'!N667)),'Cost model'!N667,'Cost model'!M667)</f>
        <v>55</v>
      </c>
      <c r="K11037" s="14" t="n">
        <f aca="false">J11037-H11037</f>
        <v>21.52</v>
      </c>
      <c r="L11037" s="14" t="n">
        <f aca="false">G11037-H11037</f>
        <v>-13.98</v>
      </c>
    </row>
    <row r="11038" customFormat="false" ht="15" hidden="false" customHeight="false" outlineLevel="0" collapsed="false">
      <c r="A11038" s="2" t="s">
        <v>158</v>
      </c>
      <c r="B11038" s="2" t="s">
        <v>158</v>
      </c>
      <c r="C11038" s="2" t="s">
        <v>47</v>
      </c>
      <c r="D11038" s="2" t="s">
        <v>10</v>
      </c>
      <c r="E11038" s="2" t="s">
        <v>74</v>
      </c>
      <c r="F11038" s="2" t="s">
        <v>977</v>
      </c>
      <c r="G11038" s="14" t="n">
        <v>9.5</v>
      </c>
      <c r="H11038" s="14" t="n">
        <v>7.21</v>
      </c>
      <c r="I11038" s="14" t="n">
        <v>9.5</v>
      </c>
      <c r="J11038" s="23" t="n">
        <f aca="false">IF(AND(E11038="Priority",ISNUMBER('Cost model'!N422)),'Cost model'!N422,'Cost model'!M422)</f>
        <v>8.5</v>
      </c>
      <c r="K11038" s="14" t="n">
        <f aca="false">J11038-H11038</f>
        <v>1.29</v>
      </c>
      <c r="L11038" s="14" t="n">
        <f aca="false">G11038-H11038</f>
        <v>2.29</v>
      </c>
    </row>
    <row r="11039" customFormat="false" ht="15" hidden="false" customHeight="false" outlineLevel="0" collapsed="false">
      <c r="A11039" s="2" t="s">
        <v>205</v>
      </c>
      <c r="B11039" s="2" t="s">
        <v>158</v>
      </c>
      <c r="C11039" s="2" t="s">
        <v>48</v>
      </c>
      <c r="D11039" s="2" t="s">
        <v>12</v>
      </c>
      <c r="E11039" s="2" t="s">
        <v>74</v>
      </c>
      <c r="F11039" s="2" t="s">
        <v>976</v>
      </c>
      <c r="G11039" s="14" t="n">
        <v>19.5</v>
      </c>
      <c r="H11039" s="14" t="n">
        <v>82.84</v>
      </c>
      <c r="I11039" s="14"/>
      <c r="J11039" s="23" t="n">
        <f aca="false">IF(AND(E11039="Priority",ISNUMBER('Cost model'!N621)),'Cost model'!N621,'Cost model'!M621)</f>
        <v>60</v>
      </c>
      <c r="K11039" s="14" t="n">
        <f aca="false">J11039-H11039</f>
        <v>-22.84</v>
      </c>
      <c r="L11039" s="14" t="n">
        <f aca="false">G11039-H11039</f>
        <v>-63.34</v>
      </c>
    </row>
    <row r="11040" customFormat="false" ht="15" hidden="false" customHeight="false" outlineLevel="0" collapsed="false">
      <c r="A11040" s="2" t="s">
        <v>158</v>
      </c>
      <c r="B11040" s="2" t="s">
        <v>142</v>
      </c>
      <c r="C11040" s="2" t="s">
        <v>47</v>
      </c>
      <c r="D11040" s="2" t="s">
        <v>12</v>
      </c>
      <c r="E11040" s="2" t="s">
        <v>74</v>
      </c>
      <c r="F11040" s="2" t="s">
        <v>976</v>
      </c>
      <c r="G11040" s="14" t="n">
        <v>9.5</v>
      </c>
      <c r="H11040" s="14" t="n">
        <v>41.6</v>
      </c>
      <c r="I11040" s="14" t="n">
        <v>19.5</v>
      </c>
      <c r="J11040" s="23" t="n">
        <f aca="false">IF(AND(E11040="Priority",ISNUMBER('Cost model'!N440)),'Cost model'!N440,'Cost model'!M440)</f>
        <v>45</v>
      </c>
      <c r="K11040" s="14" t="n">
        <f aca="false">J11040-H11040</f>
        <v>3.4</v>
      </c>
      <c r="L11040" s="14" t="n">
        <f aca="false">G11040-H11040</f>
        <v>-32.1</v>
      </c>
    </row>
    <row r="11041" customFormat="false" ht="15" hidden="false" customHeight="false" outlineLevel="0" collapsed="false">
      <c r="A11041" s="2" t="s">
        <v>124</v>
      </c>
      <c r="B11041" s="2" t="s">
        <v>124</v>
      </c>
      <c r="C11041" s="2" t="s">
        <v>48</v>
      </c>
      <c r="D11041" s="2" t="s">
        <v>10</v>
      </c>
      <c r="E11041" s="2" t="s">
        <v>74</v>
      </c>
      <c r="F11041" s="2" t="s">
        <v>977</v>
      </c>
      <c r="G11041" s="14" t="n">
        <v>12.5</v>
      </c>
      <c r="H11041" s="14" t="n">
        <v>20.92</v>
      </c>
      <c r="I11041" s="14" t="n">
        <v>12.5</v>
      </c>
      <c r="J11041" s="23" t="n">
        <f aca="false">IF(AND(E11041="Priority",ISNUMBER('Cost model'!N318)),'Cost model'!N318,'Cost model'!M318)</f>
        <v>14.5</v>
      </c>
      <c r="K11041" s="14" t="n">
        <f aca="false">J11041-H11041</f>
        <v>-6.42</v>
      </c>
      <c r="L11041" s="14" t="n">
        <f aca="false">G11041-H11041</f>
        <v>-8.42</v>
      </c>
    </row>
    <row r="11042" customFormat="false" ht="15" hidden="false" customHeight="false" outlineLevel="0" collapsed="false">
      <c r="A11042" s="2" t="s">
        <v>174</v>
      </c>
      <c r="B11042" s="2" t="s">
        <v>174</v>
      </c>
      <c r="C11042" s="2" t="s">
        <v>48</v>
      </c>
      <c r="D11042" s="2" t="s">
        <v>10</v>
      </c>
      <c r="E11042" s="2" t="s">
        <v>74</v>
      </c>
      <c r="F11042" s="2" t="s">
        <v>977</v>
      </c>
      <c r="G11042" s="14" t="n">
        <v>12.5</v>
      </c>
      <c r="H11042" s="14" t="n">
        <v>8.9</v>
      </c>
      <c r="I11042" s="14" t="n">
        <v>12.5</v>
      </c>
      <c r="J11042" s="23" t="n">
        <f aca="false">IF(AND(E11042="Priority",ISNUMBER('Cost model'!N168)),'Cost model'!N168,'Cost model'!M168)</f>
        <v>13.5</v>
      </c>
      <c r="K11042" s="14" t="n">
        <f aca="false">J11042-H11042</f>
        <v>4.6</v>
      </c>
      <c r="L11042" s="14" t="n">
        <f aca="false">G11042-H11042</f>
        <v>3.6</v>
      </c>
    </row>
    <row r="11043" customFormat="false" ht="15" hidden="false" customHeight="false" outlineLevel="0" collapsed="false">
      <c r="A11043" s="2" t="s">
        <v>142</v>
      </c>
      <c r="B11043" s="2" t="s">
        <v>142</v>
      </c>
      <c r="C11043" s="2" t="s">
        <v>49</v>
      </c>
      <c r="D11043" s="2" t="s">
        <v>10</v>
      </c>
      <c r="E11043" s="2" t="s">
        <v>74</v>
      </c>
      <c r="F11043" s="2" t="s">
        <v>977</v>
      </c>
      <c r="G11043" s="14" t="n">
        <v>17.5</v>
      </c>
      <c r="H11043" s="14" t="n">
        <v>15.25</v>
      </c>
      <c r="I11043" s="14" t="n">
        <v>17.5</v>
      </c>
      <c r="J11043" s="23" t="n">
        <f aca="false">IF(AND(E11043="Priority",ISNUMBER('Cost model'!N634)),'Cost model'!N634,'Cost model'!M634)</f>
        <v>15.5</v>
      </c>
      <c r="K11043" s="14" t="n">
        <f aca="false">J11043-H11043</f>
        <v>0.25</v>
      </c>
      <c r="L11043" s="14" t="n">
        <f aca="false">G11043-H11043</f>
        <v>2.25</v>
      </c>
    </row>
    <row r="11044" customFormat="false" ht="15" hidden="false" customHeight="false" outlineLevel="0" collapsed="false">
      <c r="A11044" s="2" t="s">
        <v>174</v>
      </c>
      <c r="B11044" s="2" t="s">
        <v>174</v>
      </c>
      <c r="C11044" s="2" t="s">
        <v>49</v>
      </c>
      <c r="D11044" s="2" t="s">
        <v>10</v>
      </c>
      <c r="E11044" s="2" t="s">
        <v>74</v>
      </c>
      <c r="F11044" s="2" t="s">
        <v>977</v>
      </c>
      <c r="G11044" s="14" t="n">
        <v>17.5</v>
      </c>
      <c r="H11044" s="14" t="n">
        <v>10.79</v>
      </c>
      <c r="I11044" s="14" t="n">
        <v>17.5</v>
      </c>
      <c r="J11044" s="23" t="n">
        <f aca="false">IF(AND(E11044="Priority",ISNUMBER('Cost model'!N169)),'Cost model'!N169,'Cost model'!M169)</f>
        <v>18.5</v>
      </c>
      <c r="K11044" s="14" t="n">
        <f aca="false">J11044-H11044</f>
        <v>7.71</v>
      </c>
      <c r="L11044" s="14" t="n">
        <f aca="false">G11044-H11044</f>
        <v>6.71</v>
      </c>
    </row>
    <row r="11045" customFormat="false" ht="15" hidden="false" customHeight="false" outlineLevel="0" collapsed="false">
      <c r="A11045" s="2" t="s">
        <v>221</v>
      </c>
      <c r="B11045" s="2" t="s">
        <v>221</v>
      </c>
      <c r="C11045" s="2" t="s">
        <v>49</v>
      </c>
      <c r="D11045" s="2" t="s">
        <v>13</v>
      </c>
      <c r="E11045" s="2" t="s">
        <v>74</v>
      </c>
      <c r="F11045" s="2" t="s">
        <v>977</v>
      </c>
      <c r="G11045" s="14" t="n">
        <v>50</v>
      </c>
      <c r="H11045" s="14" t="n">
        <v>80</v>
      </c>
      <c r="I11045" s="14" t="n">
        <v>50</v>
      </c>
      <c r="J11045" s="23" t="n">
        <f aca="false">IF(AND(E11045="Priority",ISNUMBER('Cost model'!N745)),'Cost model'!N745,'Cost model'!M745)</f>
        <v>130</v>
      </c>
      <c r="K11045" s="14" t="n">
        <f aca="false">J11045-H11045</f>
        <v>50</v>
      </c>
      <c r="L11045" s="14" t="n">
        <f aca="false">G11045-H11045</f>
        <v>-30</v>
      </c>
    </row>
    <row r="11046" customFormat="false" ht="15" hidden="false" customHeight="false" outlineLevel="0" collapsed="false">
      <c r="A11046" s="2" t="s">
        <v>124</v>
      </c>
      <c r="B11046" s="2" t="s">
        <v>124</v>
      </c>
      <c r="C11046" s="2" t="s">
        <v>48</v>
      </c>
      <c r="D11046" s="2" t="s">
        <v>12</v>
      </c>
      <c r="E11046" s="2" t="s">
        <v>74</v>
      </c>
      <c r="F11046" s="2" t="s">
        <v>977</v>
      </c>
      <c r="G11046" s="14" t="n">
        <v>12.5</v>
      </c>
      <c r="H11046" s="14" t="n">
        <v>56.51</v>
      </c>
      <c r="I11046" s="14" t="n">
        <v>12.5</v>
      </c>
      <c r="J11046" s="23" t="n">
        <f aca="false">IF(AND(E11046="Priority",ISNUMBER('Cost model'!N321)),'Cost model'!N321,'Cost model'!M321)</f>
        <v>40</v>
      </c>
      <c r="K11046" s="14" t="n">
        <f aca="false">J11046-H11046</f>
        <v>-16.51</v>
      </c>
      <c r="L11046" s="14" t="n">
        <f aca="false">G11046-H11046</f>
        <v>-44.01</v>
      </c>
    </row>
    <row r="11047" customFormat="false" ht="15" hidden="false" customHeight="false" outlineLevel="0" collapsed="false">
      <c r="A11047" s="2" t="s">
        <v>124</v>
      </c>
      <c r="B11047" s="2" t="s">
        <v>174</v>
      </c>
      <c r="C11047" s="2" t="s">
        <v>47</v>
      </c>
      <c r="D11047" s="2" t="s">
        <v>10</v>
      </c>
      <c r="E11047" s="2" t="s">
        <v>74</v>
      </c>
      <c r="F11047" s="2" t="s">
        <v>976</v>
      </c>
      <c r="G11047" s="14" t="n">
        <v>9.5</v>
      </c>
      <c r="H11047" s="14" t="n">
        <v>7.92</v>
      </c>
      <c r="I11047" s="14" t="n">
        <v>14.5</v>
      </c>
      <c r="J11047" s="23" t="n">
        <f aca="false">IF(AND(E11047="Priority",ISNUMBER('Cost model'!N362)),'Cost model'!N362,'Cost model'!M362)</f>
        <v>10.5</v>
      </c>
      <c r="K11047" s="14" t="n">
        <f aca="false">J11047-H11047</f>
        <v>2.58</v>
      </c>
      <c r="L11047" s="14" t="n">
        <f aca="false">G11047-H11047</f>
        <v>1.58</v>
      </c>
    </row>
    <row r="11048" customFormat="false" ht="15" hidden="false" customHeight="false" outlineLevel="0" collapsed="false">
      <c r="A11048" s="2" t="s">
        <v>174</v>
      </c>
      <c r="B11048" s="2" t="s">
        <v>174</v>
      </c>
      <c r="C11048" s="2" t="s">
        <v>47</v>
      </c>
      <c r="D11048" s="2" t="s">
        <v>12</v>
      </c>
      <c r="E11048" s="2" t="s">
        <v>74</v>
      </c>
      <c r="F11048" s="2" t="s">
        <v>977</v>
      </c>
      <c r="G11048" s="14" t="n">
        <v>9.5</v>
      </c>
      <c r="H11048" s="14" t="n">
        <v>28.49</v>
      </c>
      <c r="I11048" s="14" t="n">
        <v>9.5</v>
      </c>
      <c r="J11048" s="23" t="n">
        <f aca="false">IF(AND(E11048="Priority",ISNUMBER('Cost model'!N170)),'Cost model'!N170,'Cost model'!M170)</f>
        <v>25.5</v>
      </c>
      <c r="K11048" s="14" t="n">
        <f aca="false">J11048-H11048</f>
        <v>-2.99</v>
      </c>
      <c r="L11048" s="14" t="n">
        <f aca="false">G11048-H11048</f>
        <v>-18.99</v>
      </c>
    </row>
    <row r="11049" customFormat="false" ht="15" hidden="false" customHeight="false" outlineLevel="0" collapsed="false">
      <c r="A11049" s="2" t="s">
        <v>221</v>
      </c>
      <c r="B11049" s="2" t="s">
        <v>158</v>
      </c>
      <c r="C11049" s="2" t="s">
        <v>47</v>
      </c>
      <c r="D11049" s="2" t="s">
        <v>10</v>
      </c>
      <c r="E11049" s="2" t="s">
        <v>74</v>
      </c>
      <c r="F11049" s="2" t="s">
        <v>976</v>
      </c>
      <c r="G11049" s="14" t="n">
        <v>9.5</v>
      </c>
      <c r="H11049" s="14" t="n">
        <v>8.04</v>
      </c>
      <c r="I11049" s="14" t="n">
        <v>14.5</v>
      </c>
      <c r="J11049" s="23" t="n">
        <f aca="false">IF(AND(E11049="Priority",ISNUMBER('Cost model'!N752)),'Cost model'!N752,'Cost model'!M752)</f>
        <v>12.5</v>
      </c>
      <c r="K11049" s="14" t="n">
        <f aca="false">J11049-H11049</f>
        <v>4.46</v>
      </c>
      <c r="L11049" s="14" t="n">
        <f aca="false">G11049-H11049</f>
        <v>1.46</v>
      </c>
    </row>
    <row r="11050" customFormat="false" ht="15" hidden="false" customHeight="false" outlineLevel="0" collapsed="false">
      <c r="A11050" s="2" t="s">
        <v>221</v>
      </c>
      <c r="B11050" s="2" t="s">
        <v>221</v>
      </c>
      <c r="C11050" s="2" t="s">
        <v>47</v>
      </c>
      <c r="D11050" s="2" t="s">
        <v>12</v>
      </c>
      <c r="E11050" s="2" t="s">
        <v>74</v>
      </c>
      <c r="F11050" s="2" t="s">
        <v>977</v>
      </c>
      <c r="G11050" s="14" t="n">
        <v>9.5</v>
      </c>
      <c r="H11050" s="14" t="n">
        <v>24.95</v>
      </c>
      <c r="I11050" s="14" t="n">
        <v>9.5</v>
      </c>
      <c r="J11050" s="23" t="n">
        <f aca="false">IF(AND(E11050="Priority",ISNUMBER('Cost model'!N740)),'Cost model'!N740,'Cost model'!M740)</f>
        <v>22.5</v>
      </c>
      <c r="K11050" s="14" t="n">
        <f aca="false">J11050-H11050</f>
        <v>-2.45</v>
      </c>
      <c r="L11050" s="14" t="n">
        <f aca="false">G11050-H11050</f>
        <v>-15.45</v>
      </c>
    </row>
    <row r="11051" customFormat="false" ht="15" hidden="false" customHeight="false" outlineLevel="0" collapsed="false">
      <c r="A11051" s="2" t="s">
        <v>142</v>
      </c>
      <c r="B11051" s="2" t="s">
        <v>142</v>
      </c>
      <c r="C11051" s="2" t="s">
        <v>47</v>
      </c>
      <c r="D11051" s="2" t="s">
        <v>12</v>
      </c>
      <c r="E11051" s="2" t="s">
        <v>74</v>
      </c>
      <c r="F11051" s="2" t="s">
        <v>977</v>
      </c>
      <c r="G11051" s="14" t="n">
        <v>9.5</v>
      </c>
      <c r="H11051" s="14" t="n">
        <v>7.92</v>
      </c>
      <c r="I11051" s="14" t="n">
        <v>9.5</v>
      </c>
      <c r="J11051" s="23" t="n">
        <f aca="false">IF(AND(E11051="Priority",ISNUMBER('Cost model'!N635)),'Cost model'!N635,'Cost model'!M635)</f>
        <v>30.5</v>
      </c>
      <c r="K11051" s="14" t="n">
        <f aca="false">J11051-H11051</f>
        <v>22.58</v>
      </c>
      <c r="L11051" s="14" t="n">
        <f aca="false">G11051-H11051</f>
        <v>1.58</v>
      </c>
    </row>
    <row r="11052" customFormat="false" ht="15" hidden="false" customHeight="false" outlineLevel="0" collapsed="false">
      <c r="A11052" s="2" t="s">
        <v>124</v>
      </c>
      <c r="B11052" s="2" t="s">
        <v>124</v>
      </c>
      <c r="C11052" s="2" t="s">
        <v>48</v>
      </c>
      <c r="D11052" s="2" t="s">
        <v>10</v>
      </c>
      <c r="E11052" s="2" t="s">
        <v>74</v>
      </c>
      <c r="F11052" s="2" t="s">
        <v>977</v>
      </c>
      <c r="G11052" s="14" t="n">
        <v>12.5</v>
      </c>
      <c r="H11052" s="14" t="n">
        <v>25.1</v>
      </c>
      <c r="I11052" s="14" t="n">
        <v>12.5</v>
      </c>
      <c r="J11052" s="23" t="n">
        <f aca="false">IF(AND(E11052="Priority",ISNUMBER('Cost model'!N318)),'Cost model'!N318,'Cost model'!M318)</f>
        <v>14.5</v>
      </c>
      <c r="K11052" s="14" t="n">
        <f aca="false">J11052-H11052</f>
        <v>-10.6</v>
      </c>
      <c r="L11052" s="14" t="n">
        <f aca="false">G11052-H11052</f>
        <v>-12.6</v>
      </c>
    </row>
    <row r="11053" customFormat="false" ht="15" hidden="false" customHeight="false" outlineLevel="0" collapsed="false">
      <c r="A11053" s="2" t="s">
        <v>221</v>
      </c>
      <c r="B11053" s="2" t="s">
        <v>221</v>
      </c>
      <c r="C11053" s="2" t="s">
        <v>47</v>
      </c>
      <c r="D11053" s="2" t="s">
        <v>10</v>
      </c>
      <c r="E11053" s="2" t="s">
        <v>74</v>
      </c>
      <c r="F11053" s="2" t="s">
        <v>977</v>
      </c>
      <c r="G11053" s="14" t="n">
        <v>9.5</v>
      </c>
      <c r="H11053" s="14" t="n">
        <v>6.88</v>
      </c>
      <c r="I11053" s="14" t="n">
        <v>9.5</v>
      </c>
      <c r="J11053" s="23" t="n">
        <f aca="false">IF(AND(E11053="Priority",ISNUMBER('Cost model'!N737)),'Cost model'!N737,'Cost model'!M737)</f>
        <v>8.5</v>
      </c>
      <c r="K11053" s="14" t="n">
        <f aca="false">J11053-H11053</f>
        <v>1.62</v>
      </c>
      <c r="L11053" s="14" t="n">
        <f aca="false">G11053-H11053</f>
        <v>2.62</v>
      </c>
    </row>
    <row r="11054" customFormat="false" ht="15" hidden="false" customHeight="false" outlineLevel="0" collapsed="false">
      <c r="A11054" s="2" t="s">
        <v>221</v>
      </c>
      <c r="B11054" s="2" t="s">
        <v>221</v>
      </c>
      <c r="C11054" s="2" t="s">
        <v>49</v>
      </c>
      <c r="D11054" s="2" t="s">
        <v>10</v>
      </c>
      <c r="E11054" s="2" t="s">
        <v>74</v>
      </c>
      <c r="F11054" s="2" t="s">
        <v>977</v>
      </c>
      <c r="G11054" s="14" t="n">
        <v>17.5</v>
      </c>
      <c r="H11054" s="14" t="n">
        <v>12.44</v>
      </c>
      <c r="I11054" s="14" t="n">
        <v>17.5</v>
      </c>
      <c r="J11054" s="23" t="n">
        <f aca="false">IF(AND(E11054="Priority",ISNUMBER('Cost model'!N739)),'Cost model'!N739,'Cost model'!M739)</f>
        <v>17.5</v>
      </c>
      <c r="K11054" s="14" t="n">
        <f aca="false">J11054-H11054</f>
        <v>5.06</v>
      </c>
      <c r="L11054" s="14" t="n">
        <f aca="false">G11054-H11054</f>
        <v>5.06</v>
      </c>
    </row>
    <row r="11055" customFormat="false" ht="15" hidden="false" customHeight="false" outlineLevel="0" collapsed="false">
      <c r="A11055" s="2" t="s">
        <v>158</v>
      </c>
      <c r="B11055" s="2" t="s">
        <v>158</v>
      </c>
      <c r="C11055" s="2" t="s">
        <v>47</v>
      </c>
      <c r="D11055" s="2" t="s">
        <v>10</v>
      </c>
      <c r="E11055" s="2" t="s">
        <v>74</v>
      </c>
      <c r="F11055" s="2" t="s">
        <v>977</v>
      </c>
      <c r="G11055" s="14" t="n">
        <v>9.5</v>
      </c>
      <c r="H11055" s="14" t="n">
        <v>7.07</v>
      </c>
      <c r="I11055" s="14" t="n">
        <v>9.5</v>
      </c>
      <c r="J11055" s="23" t="n">
        <f aca="false">IF(AND(E11055="Priority",ISNUMBER('Cost model'!N422)),'Cost model'!N422,'Cost model'!M422)</f>
        <v>8.5</v>
      </c>
      <c r="K11055" s="14" t="n">
        <f aca="false">J11055-H11055</f>
        <v>1.43</v>
      </c>
      <c r="L11055" s="14" t="n">
        <f aca="false">G11055-H11055</f>
        <v>2.43</v>
      </c>
    </row>
    <row r="11056" customFormat="false" ht="15" hidden="false" customHeight="false" outlineLevel="0" collapsed="false">
      <c r="A11056" s="2" t="s">
        <v>221</v>
      </c>
      <c r="B11056" s="2" t="s">
        <v>221</v>
      </c>
      <c r="C11056" s="2" t="s">
        <v>49</v>
      </c>
      <c r="D11056" s="2" t="s">
        <v>12</v>
      </c>
      <c r="E11056" s="2" t="s">
        <v>74</v>
      </c>
      <c r="F11056" s="2" t="s">
        <v>977</v>
      </c>
      <c r="G11056" s="14" t="n">
        <v>19.5</v>
      </c>
      <c r="H11056" s="14" t="n">
        <v>40.19</v>
      </c>
      <c r="I11056" s="14" t="n">
        <v>19.5</v>
      </c>
      <c r="J11056" s="23" t="n">
        <f aca="false">IF(AND(E11056="Priority",ISNUMBER('Cost model'!N742)),'Cost model'!N742,'Cost model'!M742)</f>
        <v>60</v>
      </c>
      <c r="K11056" s="14" t="n">
        <f aca="false">J11056-H11056</f>
        <v>19.81</v>
      </c>
      <c r="L11056" s="14" t="n">
        <f aca="false">G11056-H11056</f>
        <v>-20.69</v>
      </c>
    </row>
    <row r="11057" customFormat="false" ht="15" hidden="false" customHeight="false" outlineLevel="0" collapsed="false">
      <c r="A11057" s="2" t="s">
        <v>142</v>
      </c>
      <c r="B11057" s="2" t="s">
        <v>174</v>
      </c>
      <c r="C11057" s="2" t="s">
        <v>48</v>
      </c>
      <c r="D11057" s="2" t="s">
        <v>12</v>
      </c>
      <c r="E11057" s="2" t="s">
        <v>74</v>
      </c>
      <c r="F11057" s="2" t="s">
        <v>976</v>
      </c>
      <c r="G11057" s="14" t="n">
        <v>12.5</v>
      </c>
      <c r="H11057" s="14" t="n">
        <v>69.37</v>
      </c>
      <c r="I11057" s="14" t="n">
        <v>19.5</v>
      </c>
      <c r="J11057" s="23" t="n">
        <f aca="false">IF(AND(E11057="Priority",ISNUMBER('Cost model'!N696)),'Cost model'!N696,'Cost model'!M696)</f>
        <v>45</v>
      </c>
      <c r="K11057" s="14" t="n">
        <f aca="false">J11057-H11057</f>
        <v>-24.37</v>
      </c>
      <c r="L11057" s="14" t="n">
        <f aca="false">G11057-H11057</f>
        <v>-56.87</v>
      </c>
    </row>
    <row r="11058" customFormat="false" ht="15" hidden="false" customHeight="false" outlineLevel="0" collapsed="false">
      <c r="A11058" s="2" t="s">
        <v>174</v>
      </c>
      <c r="B11058" s="2" t="s">
        <v>174</v>
      </c>
      <c r="C11058" s="2" t="s">
        <v>47</v>
      </c>
      <c r="D11058" s="2" t="s">
        <v>10</v>
      </c>
      <c r="E11058" s="2" t="s">
        <v>74</v>
      </c>
      <c r="F11058" s="2" t="s">
        <v>977</v>
      </c>
      <c r="G11058" s="14" t="n">
        <v>9.5</v>
      </c>
      <c r="H11058" s="14" t="n">
        <v>7.59</v>
      </c>
      <c r="I11058" s="14" t="n">
        <v>9.5</v>
      </c>
      <c r="J11058" s="23" t="n">
        <f aca="false">IF(AND(E11058="Priority",ISNUMBER('Cost model'!N167)),'Cost model'!N167,'Cost model'!M167)</f>
        <v>8.5</v>
      </c>
      <c r="K11058" s="14" t="n">
        <f aca="false">J11058-H11058</f>
        <v>0.91</v>
      </c>
      <c r="L11058" s="14" t="n">
        <f aca="false">G11058-H11058</f>
        <v>1.91</v>
      </c>
    </row>
    <row r="11059" customFormat="false" ht="15" hidden="false" customHeight="false" outlineLevel="0" collapsed="false">
      <c r="A11059" s="2" t="s">
        <v>124</v>
      </c>
      <c r="B11059" s="2" t="s">
        <v>124</v>
      </c>
      <c r="C11059" s="2" t="s">
        <v>47</v>
      </c>
      <c r="D11059" s="2" t="s">
        <v>10</v>
      </c>
      <c r="E11059" s="2" t="s">
        <v>74</v>
      </c>
      <c r="F11059" s="2" t="s">
        <v>977</v>
      </c>
      <c r="G11059" s="14" t="n">
        <v>9.5</v>
      </c>
      <c r="H11059" s="14" t="n">
        <v>7.59</v>
      </c>
      <c r="I11059" s="14" t="n">
        <v>9.5</v>
      </c>
      <c r="J11059" s="23" t="n">
        <f aca="false">IF(AND(E11059="Priority",ISNUMBER('Cost model'!N317)),'Cost model'!N317,'Cost model'!M317)</f>
        <v>10.5</v>
      </c>
      <c r="K11059" s="14" t="n">
        <f aca="false">J11059-H11059</f>
        <v>2.91</v>
      </c>
      <c r="L11059" s="14" t="n">
        <f aca="false">G11059-H11059</f>
        <v>1.91</v>
      </c>
    </row>
    <row r="11060" customFormat="false" ht="15" hidden="false" customHeight="false" outlineLevel="0" collapsed="false">
      <c r="A11060" s="2" t="s">
        <v>142</v>
      </c>
      <c r="B11060" s="2" t="s">
        <v>142</v>
      </c>
      <c r="C11060" s="2" t="s">
        <v>47</v>
      </c>
      <c r="D11060" s="2" t="s">
        <v>10</v>
      </c>
      <c r="E11060" s="2" t="s">
        <v>74</v>
      </c>
      <c r="F11060" s="2" t="s">
        <v>977</v>
      </c>
      <c r="G11060" s="14" t="n">
        <v>9.5</v>
      </c>
      <c r="H11060" s="14" t="n">
        <v>9.17</v>
      </c>
      <c r="I11060" s="14" t="n">
        <v>9.5</v>
      </c>
      <c r="J11060" s="23" t="n">
        <f aca="false">IF(AND(E11060="Priority",ISNUMBER('Cost model'!N632)),'Cost model'!N632,'Cost model'!M632)</f>
        <v>9.5</v>
      </c>
      <c r="K11060" s="14" t="n">
        <f aca="false">J11060-H11060</f>
        <v>0.33</v>
      </c>
      <c r="L11060" s="14" t="n">
        <f aca="false">G11060-H11060</f>
        <v>0.33</v>
      </c>
    </row>
    <row r="11061" customFormat="false" ht="15" hidden="false" customHeight="false" outlineLevel="0" collapsed="false">
      <c r="A11061" s="2" t="s">
        <v>221</v>
      </c>
      <c r="B11061" s="2" t="s">
        <v>221</v>
      </c>
      <c r="C11061" s="2" t="s">
        <v>47</v>
      </c>
      <c r="D11061" s="2" t="s">
        <v>10</v>
      </c>
      <c r="E11061" s="2" t="s">
        <v>74</v>
      </c>
      <c r="F11061" s="2" t="s">
        <v>977</v>
      </c>
      <c r="G11061" s="14" t="n">
        <v>9.5</v>
      </c>
      <c r="H11061" s="14" t="n">
        <v>7.15</v>
      </c>
      <c r="I11061" s="14" t="n">
        <v>9.5</v>
      </c>
      <c r="J11061" s="23" t="n">
        <f aca="false">IF(AND(E11061="Priority",ISNUMBER('Cost model'!N737)),'Cost model'!N737,'Cost model'!M737)</f>
        <v>8.5</v>
      </c>
      <c r="K11061" s="14" t="n">
        <f aca="false">J11061-H11061</f>
        <v>1.35</v>
      </c>
      <c r="L11061" s="14" t="n">
        <f aca="false">G11061-H11061</f>
        <v>2.35</v>
      </c>
    </row>
    <row r="11062" customFormat="false" ht="15" hidden="false" customHeight="false" outlineLevel="0" collapsed="false">
      <c r="A11062" s="2" t="s">
        <v>142</v>
      </c>
      <c r="B11062" s="2" t="s">
        <v>142</v>
      </c>
      <c r="C11062" s="2" t="s">
        <v>47</v>
      </c>
      <c r="D11062" s="2" t="s">
        <v>10</v>
      </c>
      <c r="E11062" s="2" t="s">
        <v>74</v>
      </c>
      <c r="F11062" s="2" t="s">
        <v>977</v>
      </c>
      <c r="G11062" s="14" t="n">
        <v>9.5</v>
      </c>
      <c r="H11062" s="14" t="n">
        <v>5.87</v>
      </c>
      <c r="I11062" s="14" t="n">
        <v>9.5</v>
      </c>
      <c r="J11062" s="23" t="n">
        <f aca="false">IF(AND(E11062="Priority",ISNUMBER('Cost model'!N632)),'Cost model'!N632,'Cost model'!M632)</f>
        <v>9.5</v>
      </c>
      <c r="K11062" s="14" t="n">
        <f aca="false">J11062-H11062</f>
        <v>3.63</v>
      </c>
      <c r="L11062" s="14" t="n">
        <f aca="false">G11062-H11062</f>
        <v>3.63</v>
      </c>
    </row>
    <row r="11063" customFormat="false" ht="15" hidden="false" customHeight="false" outlineLevel="0" collapsed="false">
      <c r="A11063" s="2" t="s">
        <v>142</v>
      </c>
      <c r="B11063" s="2" t="s">
        <v>174</v>
      </c>
      <c r="C11063" s="2" t="s">
        <v>47</v>
      </c>
      <c r="D11063" s="2" t="s">
        <v>10</v>
      </c>
      <c r="E11063" s="2" t="s">
        <v>74</v>
      </c>
      <c r="F11063" s="2" t="s">
        <v>976</v>
      </c>
      <c r="G11063" s="14" t="n">
        <v>9.5</v>
      </c>
      <c r="H11063" s="14" t="n">
        <v>7.21</v>
      </c>
      <c r="I11063" s="14" t="n">
        <v>14.5</v>
      </c>
      <c r="J11063" s="23" t="n">
        <f aca="false">IF(AND(E11063="Priority",ISNUMBER('Cost model'!N692)),'Cost model'!N692,'Cost model'!M692)</f>
        <v>9.5</v>
      </c>
      <c r="K11063" s="14" t="n">
        <f aca="false">J11063-H11063</f>
        <v>2.29</v>
      </c>
      <c r="L11063" s="14" t="n">
        <f aca="false">G11063-H11063</f>
        <v>2.29</v>
      </c>
    </row>
    <row r="11064" customFormat="false" ht="15" hidden="false" customHeight="false" outlineLevel="0" collapsed="false">
      <c r="A11064" s="2" t="s">
        <v>221</v>
      </c>
      <c r="B11064" s="2" t="s">
        <v>221</v>
      </c>
      <c r="C11064" s="2" t="s">
        <v>47</v>
      </c>
      <c r="D11064" s="2" t="s">
        <v>10</v>
      </c>
      <c r="E11064" s="2" t="s">
        <v>74</v>
      </c>
      <c r="F11064" s="2" t="s">
        <v>977</v>
      </c>
      <c r="G11064" s="14" t="n">
        <v>9.5</v>
      </c>
      <c r="H11064" s="14" t="n">
        <v>7.27</v>
      </c>
      <c r="I11064" s="14" t="n">
        <v>9.5</v>
      </c>
      <c r="J11064" s="23" t="n">
        <f aca="false">IF(AND(E11064="Priority",ISNUMBER('Cost model'!N737)),'Cost model'!N737,'Cost model'!M737)</f>
        <v>8.5</v>
      </c>
      <c r="K11064" s="14" t="n">
        <f aca="false">J11064-H11064</f>
        <v>1.23</v>
      </c>
      <c r="L11064" s="14" t="n">
        <f aca="false">G11064-H11064</f>
        <v>2.23</v>
      </c>
    </row>
    <row r="11065" customFormat="false" ht="15" hidden="false" customHeight="false" outlineLevel="0" collapsed="false">
      <c r="A11065" s="2" t="s">
        <v>174</v>
      </c>
      <c r="B11065" s="2" t="s">
        <v>124</v>
      </c>
      <c r="C11065" s="2" t="s">
        <v>49</v>
      </c>
      <c r="D11065" s="2" t="s">
        <v>10</v>
      </c>
      <c r="E11065" s="2" t="s">
        <v>74</v>
      </c>
      <c r="F11065" s="2" t="s">
        <v>976</v>
      </c>
      <c r="G11065" s="14" t="n">
        <v>17.5</v>
      </c>
      <c r="H11065" s="14" t="n">
        <v>15.84</v>
      </c>
      <c r="I11065" s="14" t="n">
        <v>17.5</v>
      </c>
      <c r="J11065" s="23" t="n">
        <f aca="false">IF(AND(E11065="Priority",ISNUMBER('Cost model'!N109)),'Cost model'!N109,'Cost model'!M109)</f>
        <v>18.5</v>
      </c>
      <c r="K11065" s="14" t="n">
        <f aca="false">J11065-H11065</f>
        <v>2.66</v>
      </c>
      <c r="L11065" s="14" t="n">
        <f aca="false">G11065-H11065</f>
        <v>1.66</v>
      </c>
    </row>
    <row r="11066" customFormat="false" ht="15" hidden="false" customHeight="false" outlineLevel="0" collapsed="false">
      <c r="A11066" s="2" t="s">
        <v>142</v>
      </c>
      <c r="B11066" s="2" t="s">
        <v>142</v>
      </c>
      <c r="C11066" s="2" t="s">
        <v>47</v>
      </c>
      <c r="D11066" s="2" t="s">
        <v>10</v>
      </c>
      <c r="E11066" s="2" t="s">
        <v>74</v>
      </c>
      <c r="F11066" s="2" t="s">
        <v>977</v>
      </c>
      <c r="G11066" s="14" t="n">
        <v>9.5</v>
      </c>
      <c r="H11066" s="14" t="n">
        <v>7.15</v>
      </c>
      <c r="I11066" s="14" t="n">
        <v>9.5</v>
      </c>
      <c r="J11066" s="23" t="n">
        <f aca="false">IF(AND(E11066="Priority",ISNUMBER('Cost model'!N632)),'Cost model'!N632,'Cost model'!M632)</f>
        <v>9.5</v>
      </c>
      <c r="K11066" s="14" t="n">
        <f aca="false">J11066-H11066</f>
        <v>2.35</v>
      </c>
      <c r="L11066" s="14" t="n">
        <f aca="false">G11066-H11066</f>
        <v>2.35</v>
      </c>
    </row>
    <row r="11067" customFormat="false" ht="15" hidden="false" customHeight="false" outlineLevel="0" collapsed="false">
      <c r="A11067" s="2" t="s">
        <v>142</v>
      </c>
      <c r="B11067" s="2" t="s">
        <v>142</v>
      </c>
      <c r="C11067" s="2" t="s">
        <v>48</v>
      </c>
      <c r="D11067" s="2" t="s">
        <v>10</v>
      </c>
      <c r="E11067" s="2" t="s">
        <v>74</v>
      </c>
      <c r="F11067" s="2" t="s">
        <v>977</v>
      </c>
      <c r="G11067" s="14" t="n">
        <v>12.5</v>
      </c>
      <c r="H11067" s="14" t="n">
        <v>41.6</v>
      </c>
      <c r="I11067" s="14" t="n">
        <v>12.5</v>
      </c>
      <c r="J11067" s="23" t="n">
        <f aca="false">IF(AND(E11067="Priority",ISNUMBER('Cost model'!N633)),'Cost model'!N633,'Cost model'!M633)</f>
        <v>11.5</v>
      </c>
      <c r="K11067" s="14" t="n">
        <f aca="false">J11067-H11067</f>
        <v>-30.1</v>
      </c>
      <c r="L11067" s="14" t="n">
        <f aca="false">G11067-H11067</f>
        <v>-29.1</v>
      </c>
    </row>
    <row r="11068" customFormat="false" ht="15" hidden="false" customHeight="false" outlineLevel="0" collapsed="false">
      <c r="A11068" s="2" t="s">
        <v>174</v>
      </c>
      <c r="B11068" s="2" t="s">
        <v>174</v>
      </c>
      <c r="C11068" s="2" t="s">
        <v>49</v>
      </c>
      <c r="D11068" s="2" t="s">
        <v>12</v>
      </c>
      <c r="E11068" s="2" t="s">
        <v>74</v>
      </c>
      <c r="F11068" s="2" t="s">
        <v>977</v>
      </c>
      <c r="G11068" s="14" t="n">
        <v>19.5</v>
      </c>
      <c r="H11068" s="14" t="n">
        <v>45.62</v>
      </c>
      <c r="I11068" s="14" t="n">
        <v>19.5</v>
      </c>
      <c r="J11068" s="23" t="n">
        <f aca="false">IF(AND(E11068="Priority",ISNUMBER('Cost model'!N172)),'Cost model'!N172,'Cost model'!M172)</f>
        <v>45</v>
      </c>
      <c r="K11068" s="14" t="n">
        <f aca="false">J11068-H11068</f>
        <v>-0.619999999999997</v>
      </c>
      <c r="L11068" s="14" t="n">
        <f aca="false">G11068-H11068</f>
        <v>-26.12</v>
      </c>
    </row>
    <row r="11069" customFormat="false" ht="15" hidden="false" customHeight="false" outlineLevel="0" collapsed="false">
      <c r="A11069" s="2" t="s">
        <v>142</v>
      </c>
      <c r="B11069" s="2" t="s">
        <v>142</v>
      </c>
      <c r="C11069" s="2" t="s">
        <v>48</v>
      </c>
      <c r="D11069" s="2" t="s">
        <v>12</v>
      </c>
      <c r="E11069" s="2" t="s">
        <v>74</v>
      </c>
      <c r="F11069" s="2" t="s">
        <v>977</v>
      </c>
      <c r="G11069" s="14" t="n">
        <v>12.5</v>
      </c>
      <c r="H11069" s="14" t="n">
        <v>13.53</v>
      </c>
      <c r="I11069" s="14" t="n">
        <v>12.5</v>
      </c>
      <c r="J11069" s="23" t="n">
        <f aca="false">IF(AND(E11069="Priority",ISNUMBER('Cost model'!N636)),'Cost model'!N636,'Cost model'!M636)</f>
        <v>40</v>
      </c>
      <c r="K11069" s="14" t="n">
        <f aca="false">J11069-H11069</f>
        <v>26.47</v>
      </c>
      <c r="L11069" s="14" t="n">
        <f aca="false">G11069-H11069</f>
        <v>-1.03</v>
      </c>
    </row>
    <row r="11070" customFormat="false" ht="15" hidden="false" customHeight="false" outlineLevel="0" collapsed="false">
      <c r="A11070" s="2" t="s">
        <v>174</v>
      </c>
      <c r="B11070" s="2" t="s">
        <v>142</v>
      </c>
      <c r="C11070" s="2" t="s">
        <v>49</v>
      </c>
      <c r="D11070" s="2" t="s">
        <v>10</v>
      </c>
      <c r="E11070" s="2" t="s">
        <v>74</v>
      </c>
      <c r="F11070" s="2" t="s">
        <v>976</v>
      </c>
      <c r="G11070" s="14" t="n">
        <v>17.5</v>
      </c>
      <c r="H11070" s="14" t="n">
        <v>14.53</v>
      </c>
      <c r="I11070" s="14" t="n">
        <v>17.5</v>
      </c>
      <c r="J11070" s="23" t="n">
        <f aca="false">IF(AND(E11070="Priority",ISNUMBER('Cost model'!N124)),'Cost model'!N124,'Cost model'!M124)</f>
        <v>21.5</v>
      </c>
      <c r="K11070" s="14" t="n">
        <f aca="false">J11070-H11070</f>
        <v>6.97</v>
      </c>
      <c r="L11070" s="14" t="n">
        <f aca="false">G11070-H11070</f>
        <v>2.97</v>
      </c>
    </row>
    <row r="11071" customFormat="false" ht="15" hidden="false" customHeight="false" outlineLevel="0" collapsed="false">
      <c r="A11071" s="2" t="s">
        <v>221</v>
      </c>
      <c r="B11071" s="2" t="s">
        <v>158</v>
      </c>
      <c r="C11071" s="2" t="s">
        <v>47</v>
      </c>
      <c r="D11071" s="2" t="s">
        <v>10</v>
      </c>
      <c r="E11071" s="2" t="s">
        <v>74</v>
      </c>
      <c r="F11071" s="2" t="s">
        <v>976</v>
      </c>
      <c r="G11071" s="14" t="n">
        <v>9.5</v>
      </c>
      <c r="H11071" s="14" t="n">
        <v>8.04</v>
      </c>
      <c r="I11071" s="14" t="n">
        <v>14.5</v>
      </c>
      <c r="J11071" s="23" t="n">
        <f aca="false">IF(AND(E11071="Priority",ISNUMBER('Cost model'!N752)),'Cost model'!N752,'Cost model'!M752)</f>
        <v>12.5</v>
      </c>
      <c r="K11071" s="14" t="n">
        <f aca="false">J11071-H11071</f>
        <v>4.46</v>
      </c>
      <c r="L11071" s="14" t="n">
        <f aca="false">G11071-H11071</f>
        <v>1.46</v>
      </c>
    </row>
    <row r="11072" customFormat="false" ht="15" hidden="false" customHeight="false" outlineLevel="0" collapsed="false">
      <c r="A11072" s="2" t="s">
        <v>174</v>
      </c>
      <c r="B11072" s="2" t="s">
        <v>142</v>
      </c>
      <c r="C11072" s="2" t="s">
        <v>47</v>
      </c>
      <c r="D11072" s="2" t="s">
        <v>10</v>
      </c>
      <c r="E11072" s="2" t="s">
        <v>74</v>
      </c>
      <c r="F11072" s="2" t="s">
        <v>976</v>
      </c>
      <c r="G11072" s="14" t="n">
        <v>9.5</v>
      </c>
      <c r="H11072" s="14" t="n">
        <v>10.54</v>
      </c>
      <c r="I11072" s="14" t="n">
        <v>9.5</v>
      </c>
      <c r="J11072" s="23" t="n">
        <f aca="false">IF(AND(E11072="Priority",ISNUMBER('Cost model'!N122)),'Cost model'!N122,'Cost model'!M122)</f>
        <v>13.5</v>
      </c>
      <c r="K11072" s="14" t="n">
        <f aca="false">J11072-H11072</f>
        <v>2.96</v>
      </c>
      <c r="L11072" s="14" t="n">
        <f aca="false">G11072-H11072</f>
        <v>-1.04</v>
      </c>
    </row>
    <row r="11073" customFormat="false" ht="15" hidden="false" customHeight="false" outlineLevel="0" collapsed="false">
      <c r="A11073" s="2" t="s">
        <v>174</v>
      </c>
      <c r="B11073" s="2" t="s">
        <v>174</v>
      </c>
      <c r="C11073" s="2" t="s">
        <v>48</v>
      </c>
      <c r="D11073" s="2" t="s">
        <v>13</v>
      </c>
      <c r="E11073" s="2" t="s">
        <v>74</v>
      </c>
      <c r="F11073" s="2" t="s">
        <v>977</v>
      </c>
      <c r="G11073" s="14" t="n">
        <v>24.5</v>
      </c>
      <c r="H11073" s="14" t="n">
        <v>34.3</v>
      </c>
      <c r="I11073" s="14" t="n">
        <v>24.5</v>
      </c>
      <c r="J11073" s="23" t="n">
        <f aca="false">IF(AND(E11073="Priority",ISNUMBER('Cost model'!N174)),'Cost model'!N174,'Cost model'!M174)</f>
        <v>70</v>
      </c>
      <c r="K11073" s="14" t="n">
        <f aca="false">J11073-H11073</f>
        <v>35.7</v>
      </c>
      <c r="L11073" s="14" t="n">
        <f aca="false">G11073-H11073</f>
        <v>-9.8</v>
      </c>
    </row>
    <row r="11074" customFormat="false" ht="15" hidden="false" customHeight="false" outlineLevel="0" collapsed="false">
      <c r="A11074" s="2" t="s">
        <v>124</v>
      </c>
      <c r="B11074" s="2" t="s">
        <v>124</v>
      </c>
      <c r="C11074" s="2" t="s">
        <v>48</v>
      </c>
      <c r="D11074" s="2" t="s">
        <v>12</v>
      </c>
      <c r="E11074" s="2" t="s">
        <v>74</v>
      </c>
      <c r="F11074" s="2" t="s">
        <v>977</v>
      </c>
      <c r="G11074" s="14" t="n">
        <v>12.5</v>
      </c>
      <c r="H11074" s="14" t="n">
        <v>38.05</v>
      </c>
      <c r="I11074" s="14" t="n">
        <v>12.5</v>
      </c>
      <c r="J11074" s="23" t="n">
        <f aca="false">IF(AND(E11074="Priority",ISNUMBER('Cost model'!N321)),'Cost model'!N321,'Cost model'!M321)</f>
        <v>40</v>
      </c>
      <c r="K11074" s="14" t="n">
        <f aca="false">J11074-H11074</f>
        <v>1.95</v>
      </c>
      <c r="L11074" s="14" t="n">
        <f aca="false">G11074-H11074</f>
        <v>-25.55</v>
      </c>
    </row>
    <row r="11075" customFormat="false" ht="15" hidden="false" customHeight="false" outlineLevel="0" collapsed="false">
      <c r="A11075" s="2" t="s">
        <v>174</v>
      </c>
      <c r="B11075" s="2" t="s">
        <v>174</v>
      </c>
      <c r="C11075" s="2" t="s">
        <v>47</v>
      </c>
      <c r="D11075" s="2" t="s">
        <v>10</v>
      </c>
      <c r="E11075" s="2" t="s">
        <v>74</v>
      </c>
      <c r="F11075" s="2" t="s">
        <v>977</v>
      </c>
      <c r="G11075" s="14" t="n">
        <v>9.5</v>
      </c>
      <c r="H11075" s="14" t="n">
        <v>6.79</v>
      </c>
      <c r="I11075" s="14" t="n">
        <v>9.5</v>
      </c>
      <c r="J11075" s="23" t="n">
        <f aca="false">IF(AND(E11075="Priority",ISNUMBER('Cost model'!N167)),'Cost model'!N167,'Cost model'!M167)</f>
        <v>8.5</v>
      </c>
      <c r="K11075" s="14" t="n">
        <f aca="false">J11075-H11075</f>
        <v>1.71</v>
      </c>
      <c r="L11075" s="14" t="n">
        <f aca="false">G11075-H11075</f>
        <v>2.71</v>
      </c>
    </row>
    <row r="11076" customFormat="false" ht="15" hidden="false" customHeight="false" outlineLevel="0" collapsed="false">
      <c r="A11076" s="2" t="s">
        <v>174</v>
      </c>
      <c r="B11076" s="2" t="s">
        <v>174</v>
      </c>
      <c r="C11076" s="2" t="s">
        <v>47</v>
      </c>
      <c r="D11076" s="2" t="s">
        <v>12</v>
      </c>
      <c r="E11076" s="2" t="s">
        <v>74</v>
      </c>
      <c r="F11076" s="2" t="s">
        <v>977</v>
      </c>
      <c r="G11076" s="14" t="n">
        <v>9.5</v>
      </c>
      <c r="H11076" s="14" t="n">
        <v>28.47</v>
      </c>
      <c r="I11076" s="14" t="n">
        <v>9.5</v>
      </c>
      <c r="J11076" s="23" t="n">
        <f aca="false">IF(AND(E11076="Priority",ISNUMBER('Cost model'!N170)),'Cost model'!N170,'Cost model'!M170)</f>
        <v>25.5</v>
      </c>
      <c r="K11076" s="14" t="n">
        <f aca="false">J11076-H11076</f>
        <v>-2.97</v>
      </c>
      <c r="L11076" s="14" t="n">
        <f aca="false">G11076-H11076</f>
        <v>-18.97</v>
      </c>
    </row>
    <row r="11077" customFormat="false" ht="15" hidden="false" customHeight="false" outlineLevel="0" collapsed="false">
      <c r="A11077" s="2" t="s">
        <v>174</v>
      </c>
      <c r="B11077" s="2" t="s">
        <v>123</v>
      </c>
      <c r="C11077" s="2" t="s">
        <v>48</v>
      </c>
      <c r="D11077" s="2" t="s">
        <v>10</v>
      </c>
      <c r="E11077" s="2" t="s">
        <v>74</v>
      </c>
      <c r="F11077" s="2" t="s">
        <v>976</v>
      </c>
      <c r="G11077" s="14" t="n">
        <v>12.5</v>
      </c>
      <c r="H11077" s="14" t="n">
        <v>18.34</v>
      </c>
      <c r="I11077" s="14" t="n">
        <v>19.5</v>
      </c>
      <c r="J11077" s="23" t="n">
        <f aca="false">IF(AND(E11077="Priority",ISNUMBER('Cost model'!N198)),'Cost model'!N198,'Cost model'!M198)</f>
        <v>20.5</v>
      </c>
      <c r="K11077" s="14" t="n">
        <f aca="false">J11077-H11077</f>
        <v>2.16</v>
      </c>
      <c r="L11077" s="14" t="n">
        <f aca="false">G11077-H11077</f>
        <v>-5.84</v>
      </c>
    </row>
    <row r="11078" customFormat="false" ht="15" hidden="false" customHeight="false" outlineLevel="0" collapsed="false">
      <c r="A11078" s="2" t="s">
        <v>221</v>
      </c>
      <c r="B11078" s="2" t="s">
        <v>221</v>
      </c>
      <c r="C11078" s="2" t="s">
        <v>47</v>
      </c>
      <c r="D11078" s="2" t="s">
        <v>12</v>
      </c>
      <c r="E11078" s="2" t="s">
        <v>74</v>
      </c>
      <c r="F11078" s="2" t="s">
        <v>977</v>
      </c>
      <c r="G11078" s="14" t="n">
        <v>9.5</v>
      </c>
      <c r="H11078" s="14" t="n">
        <v>28.17</v>
      </c>
      <c r="I11078" s="14" t="n">
        <v>9.5</v>
      </c>
      <c r="J11078" s="23" t="n">
        <f aca="false">IF(AND(E11078="Priority",ISNUMBER('Cost model'!N740)),'Cost model'!N740,'Cost model'!M740)</f>
        <v>22.5</v>
      </c>
      <c r="K11078" s="14" t="n">
        <f aca="false">J11078-H11078</f>
        <v>-5.67</v>
      </c>
      <c r="L11078" s="14" t="n">
        <f aca="false">G11078-H11078</f>
        <v>-18.67</v>
      </c>
    </row>
    <row r="11079" customFormat="false" ht="15" hidden="false" customHeight="false" outlineLevel="0" collapsed="false">
      <c r="A11079" s="2" t="s">
        <v>174</v>
      </c>
      <c r="B11079" s="2" t="s">
        <v>174</v>
      </c>
      <c r="C11079" s="2" t="s">
        <v>47</v>
      </c>
      <c r="D11079" s="2" t="s">
        <v>12</v>
      </c>
      <c r="E11079" s="2" t="s">
        <v>74</v>
      </c>
      <c r="F11079" s="2" t="s">
        <v>977</v>
      </c>
      <c r="G11079" s="14" t="n">
        <v>9.5</v>
      </c>
      <c r="H11079" s="14" t="n">
        <v>41.6</v>
      </c>
      <c r="I11079" s="14" t="n">
        <v>9.5</v>
      </c>
      <c r="J11079" s="23" t="n">
        <f aca="false">IF(AND(E11079="Priority",ISNUMBER('Cost model'!N170)),'Cost model'!N170,'Cost model'!M170)</f>
        <v>25.5</v>
      </c>
      <c r="K11079" s="14" t="n">
        <f aca="false">J11079-H11079</f>
        <v>-16.1</v>
      </c>
      <c r="L11079" s="14" t="n">
        <f aca="false">G11079-H11079</f>
        <v>-32.1</v>
      </c>
    </row>
    <row r="11080" customFormat="false" ht="15" hidden="false" customHeight="false" outlineLevel="0" collapsed="false">
      <c r="A11080" s="2" t="s">
        <v>174</v>
      </c>
      <c r="B11080" s="2" t="s">
        <v>142</v>
      </c>
      <c r="C11080" s="2" t="s">
        <v>47</v>
      </c>
      <c r="D11080" s="2" t="s">
        <v>12</v>
      </c>
      <c r="E11080" s="2" t="s">
        <v>74</v>
      </c>
      <c r="F11080" s="2" t="s">
        <v>976</v>
      </c>
      <c r="G11080" s="14" t="n">
        <v>9.5</v>
      </c>
      <c r="H11080" s="14" t="n">
        <v>13.92</v>
      </c>
      <c r="I11080" s="14" t="n">
        <v>9.5</v>
      </c>
      <c r="J11080" s="23" t="n">
        <f aca="false">IF(AND(E11080="Priority",ISNUMBER('Cost model'!N125)),'Cost model'!N125,'Cost model'!M125)</f>
        <v>40</v>
      </c>
      <c r="K11080" s="14" t="n">
        <f aca="false">J11080-H11080</f>
        <v>26.08</v>
      </c>
      <c r="L11080" s="14" t="n">
        <f aca="false">G11080-H11080</f>
        <v>-4.42</v>
      </c>
    </row>
    <row r="11081" customFormat="false" ht="15" hidden="false" customHeight="false" outlineLevel="0" collapsed="false">
      <c r="A11081" s="2" t="s">
        <v>174</v>
      </c>
      <c r="B11081" s="2" t="s">
        <v>174</v>
      </c>
      <c r="C11081" s="2" t="s">
        <v>47</v>
      </c>
      <c r="D11081" s="2" t="s">
        <v>12</v>
      </c>
      <c r="E11081" s="2" t="s">
        <v>74</v>
      </c>
      <c r="F11081" s="2" t="s">
        <v>977</v>
      </c>
      <c r="G11081" s="14" t="n">
        <v>9.5</v>
      </c>
      <c r="H11081" s="14" t="n">
        <v>59.04</v>
      </c>
      <c r="I11081" s="14" t="n">
        <v>9.5</v>
      </c>
      <c r="J11081" s="23" t="n">
        <f aca="false">IF(AND(E11081="Priority",ISNUMBER('Cost model'!N170)),'Cost model'!N170,'Cost model'!M170)</f>
        <v>25.5</v>
      </c>
      <c r="K11081" s="14" t="n">
        <f aca="false">J11081-H11081</f>
        <v>-33.54</v>
      </c>
      <c r="L11081" s="14" t="n">
        <f aca="false">G11081-H11081</f>
        <v>-49.54</v>
      </c>
    </row>
    <row r="11082" customFormat="false" ht="15" hidden="false" customHeight="false" outlineLevel="0" collapsed="false">
      <c r="A11082" s="2" t="s">
        <v>124</v>
      </c>
      <c r="B11082" s="2" t="s">
        <v>124</v>
      </c>
      <c r="C11082" s="2" t="s">
        <v>48</v>
      </c>
      <c r="D11082" s="2" t="s">
        <v>10</v>
      </c>
      <c r="E11082" s="2" t="s">
        <v>74</v>
      </c>
      <c r="F11082" s="2" t="s">
        <v>977</v>
      </c>
      <c r="G11082" s="14" t="n">
        <v>12.5</v>
      </c>
      <c r="H11082" s="14" t="n">
        <v>9.11</v>
      </c>
      <c r="I11082" s="14" t="n">
        <v>12.5</v>
      </c>
      <c r="J11082" s="23" t="n">
        <f aca="false">IF(AND(E11082="Priority",ISNUMBER('Cost model'!N318)),'Cost model'!N318,'Cost model'!M318)</f>
        <v>14.5</v>
      </c>
      <c r="K11082" s="14" t="n">
        <f aca="false">J11082-H11082</f>
        <v>5.39</v>
      </c>
      <c r="L11082" s="14" t="n">
        <f aca="false">G11082-H11082</f>
        <v>3.39</v>
      </c>
    </row>
    <row r="11083" customFormat="false" ht="15" hidden="false" customHeight="false" outlineLevel="0" collapsed="false">
      <c r="A11083" s="2" t="s">
        <v>221</v>
      </c>
      <c r="B11083" s="2" t="s">
        <v>174</v>
      </c>
      <c r="C11083" s="2" t="s">
        <v>49</v>
      </c>
      <c r="D11083" s="2" t="s">
        <v>12</v>
      </c>
      <c r="E11083" s="2" t="s">
        <v>74</v>
      </c>
      <c r="F11083" s="2" t="s">
        <v>976</v>
      </c>
      <c r="G11083" s="14" t="n">
        <v>19.5</v>
      </c>
      <c r="H11083" s="14" t="n">
        <v>98.04</v>
      </c>
      <c r="I11083" s="14" t="n">
        <v>29.5</v>
      </c>
      <c r="J11083" s="23" t="n">
        <f aca="false">IF(AND(E11083="Priority",ISNUMBER('Cost model'!N787)),'Cost model'!N787,'Cost model'!M787)</f>
        <v>65</v>
      </c>
      <c r="K11083" s="14" t="n">
        <f aca="false">J11083-H11083</f>
        <v>-33.04</v>
      </c>
      <c r="L11083" s="14" t="n">
        <f aca="false">G11083-H11083</f>
        <v>-78.54</v>
      </c>
    </row>
    <row r="11084" customFormat="false" ht="15" hidden="false" customHeight="false" outlineLevel="0" collapsed="false">
      <c r="A11084" s="2" t="s">
        <v>174</v>
      </c>
      <c r="B11084" s="2" t="s">
        <v>174</v>
      </c>
      <c r="C11084" s="2" t="s">
        <v>48</v>
      </c>
      <c r="D11084" s="2" t="s">
        <v>12</v>
      </c>
      <c r="E11084" s="2" t="s">
        <v>74</v>
      </c>
      <c r="F11084" s="2" t="s">
        <v>977</v>
      </c>
      <c r="G11084" s="14" t="n">
        <v>12.5</v>
      </c>
      <c r="H11084" s="14" t="n">
        <v>44.25</v>
      </c>
      <c r="I11084" s="14" t="n">
        <v>12.5</v>
      </c>
      <c r="J11084" s="23" t="n">
        <f aca="false">IF(AND(E11084="Priority",ISNUMBER('Cost model'!N171)),'Cost model'!N171,'Cost model'!M171)</f>
        <v>40</v>
      </c>
      <c r="K11084" s="14" t="n">
        <f aca="false">J11084-H11084</f>
        <v>-4.25</v>
      </c>
      <c r="L11084" s="14" t="n">
        <f aca="false">G11084-H11084</f>
        <v>-31.75</v>
      </c>
    </row>
    <row r="11085" customFormat="false" ht="15" hidden="false" customHeight="false" outlineLevel="0" collapsed="false">
      <c r="A11085" s="2" t="s">
        <v>124</v>
      </c>
      <c r="B11085" s="2" t="s">
        <v>124</v>
      </c>
      <c r="C11085" s="2" t="s">
        <v>48</v>
      </c>
      <c r="D11085" s="2" t="s">
        <v>12</v>
      </c>
      <c r="E11085" s="2" t="s">
        <v>74</v>
      </c>
      <c r="F11085" s="2" t="s">
        <v>977</v>
      </c>
      <c r="G11085" s="14" t="n">
        <v>12.5</v>
      </c>
      <c r="H11085" s="14" t="n">
        <v>41.98</v>
      </c>
      <c r="I11085" s="14" t="n">
        <v>12.5</v>
      </c>
      <c r="J11085" s="23" t="n">
        <f aca="false">IF(AND(E11085="Priority",ISNUMBER('Cost model'!N321)),'Cost model'!N321,'Cost model'!M321)</f>
        <v>40</v>
      </c>
      <c r="K11085" s="14" t="n">
        <f aca="false">J11085-H11085</f>
        <v>-1.98</v>
      </c>
      <c r="L11085" s="14" t="n">
        <f aca="false">G11085-H11085</f>
        <v>-29.48</v>
      </c>
    </row>
    <row r="11086" customFormat="false" ht="15" hidden="false" customHeight="false" outlineLevel="0" collapsed="false">
      <c r="A11086" s="2" t="s">
        <v>221</v>
      </c>
      <c r="B11086" s="2" t="s">
        <v>221</v>
      </c>
      <c r="C11086" s="2" t="s">
        <v>47</v>
      </c>
      <c r="D11086" s="2" t="s">
        <v>12</v>
      </c>
      <c r="E11086" s="2" t="s">
        <v>74</v>
      </c>
      <c r="F11086" s="2" t="s">
        <v>977</v>
      </c>
      <c r="G11086" s="14" t="n">
        <v>9.5</v>
      </c>
      <c r="H11086" s="14" t="n">
        <v>24.87</v>
      </c>
      <c r="I11086" s="14" t="n">
        <v>9.5</v>
      </c>
      <c r="J11086" s="23" t="n">
        <f aca="false">IF(AND(E11086="Priority",ISNUMBER('Cost model'!N740)),'Cost model'!N740,'Cost model'!M740)</f>
        <v>22.5</v>
      </c>
      <c r="K11086" s="14" t="n">
        <f aca="false">J11086-H11086</f>
        <v>-2.37</v>
      </c>
      <c r="L11086" s="14" t="n">
        <f aca="false">G11086-H11086</f>
        <v>-15.37</v>
      </c>
    </row>
    <row r="11087" customFormat="false" ht="15" hidden="false" customHeight="false" outlineLevel="0" collapsed="false">
      <c r="A11087" s="2" t="s">
        <v>124</v>
      </c>
      <c r="B11087" s="2" t="s">
        <v>174</v>
      </c>
      <c r="C11087" s="2" t="s">
        <v>49</v>
      </c>
      <c r="D11087" s="2" t="s">
        <v>12</v>
      </c>
      <c r="E11087" s="2" t="s">
        <v>74</v>
      </c>
      <c r="F11087" s="2" t="s">
        <v>976</v>
      </c>
      <c r="G11087" s="14" t="n">
        <v>19.5</v>
      </c>
      <c r="H11087" s="14" t="n">
        <v>72.45</v>
      </c>
      <c r="I11087" s="14" t="n">
        <v>19.5</v>
      </c>
      <c r="J11087" s="23" t="n">
        <f aca="false">IF(AND(E11087="Priority",ISNUMBER('Cost model'!N367)),'Cost model'!N367,'Cost model'!M367)</f>
        <v>60</v>
      </c>
      <c r="K11087" s="14" t="n">
        <f aca="false">J11087-H11087</f>
        <v>-12.45</v>
      </c>
      <c r="L11087" s="14" t="n">
        <f aca="false">G11087-H11087</f>
        <v>-52.95</v>
      </c>
    </row>
    <row r="11088" customFormat="false" ht="15" hidden="false" customHeight="false" outlineLevel="0" collapsed="false">
      <c r="A11088" s="2" t="s">
        <v>142</v>
      </c>
      <c r="B11088" s="2" t="s">
        <v>142</v>
      </c>
      <c r="C11088" s="2" t="s">
        <v>48</v>
      </c>
      <c r="D11088" s="2" t="s">
        <v>12</v>
      </c>
      <c r="E11088" s="2" t="s">
        <v>74</v>
      </c>
      <c r="F11088" s="2" t="s">
        <v>977</v>
      </c>
      <c r="G11088" s="14" t="n">
        <v>12.5</v>
      </c>
      <c r="H11088" s="14" t="n">
        <v>57.16</v>
      </c>
      <c r="I11088" s="14" t="n">
        <v>12.5</v>
      </c>
      <c r="J11088" s="23" t="n">
        <f aca="false">IF(AND(E11088="Priority",ISNUMBER('Cost model'!N636)),'Cost model'!N636,'Cost model'!M636)</f>
        <v>40</v>
      </c>
      <c r="K11088" s="14" t="n">
        <f aca="false">J11088-H11088</f>
        <v>-17.16</v>
      </c>
      <c r="L11088" s="14" t="n">
        <f aca="false">G11088-H11088</f>
        <v>-44.66</v>
      </c>
    </row>
    <row r="11089" customFormat="false" ht="15" hidden="false" customHeight="false" outlineLevel="0" collapsed="false">
      <c r="A11089" s="2" t="s">
        <v>142</v>
      </c>
      <c r="B11089" s="2" t="s">
        <v>142</v>
      </c>
      <c r="C11089" s="2" t="s">
        <v>47</v>
      </c>
      <c r="D11089" s="2" t="s">
        <v>10</v>
      </c>
      <c r="E11089" s="2" t="s">
        <v>74</v>
      </c>
      <c r="F11089" s="2" t="s">
        <v>977</v>
      </c>
      <c r="G11089" s="14" t="n">
        <v>9.5</v>
      </c>
      <c r="H11089" s="14" t="n">
        <v>6.45</v>
      </c>
      <c r="I11089" s="14" t="n">
        <v>9.5</v>
      </c>
      <c r="J11089" s="23" t="n">
        <f aca="false">IF(AND(E11089="Priority",ISNUMBER('Cost model'!N632)),'Cost model'!N632,'Cost model'!M632)</f>
        <v>9.5</v>
      </c>
      <c r="K11089" s="14" t="n">
        <f aca="false">J11089-H11089</f>
        <v>3.05</v>
      </c>
      <c r="L11089" s="14" t="n">
        <f aca="false">G11089-H11089</f>
        <v>3.05</v>
      </c>
    </row>
    <row r="11090" customFormat="false" ht="15" hidden="false" customHeight="false" outlineLevel="0" collapsed="false">
      <c r="A11090" s="2" t="s">
        <v>158</v>
      </c>
      <c r="B11090" s="2" t="s">
        <v>142</v>
      </c>
      <c r="C11090" s="2" t="s">
        <v>49</v>
      </c>
      <c r="D11090" s="2" t="s">
        <v>10</v>
      </c>
      <c r="E11090" s="2" t="s">
        <v>74</v>
      </c>
      <c r="F11090" s="2" t="s">
        <v>976</v>
      </c>
      <c r="G11090" s="14" t="n">
        <v>17.5</v>
      </c>
      <c r="H11090" s="14" t="n">
        <v>11.13</v>
      </c>
      <c r="I11090" s="14" t="n">
        <v>17.5</v>
      </c>
      <c r="J11090" s="23" t="n">
        <f aca="false">IF(AND(E11090="Priority",ISNUMBER('Cost model'!N439)),'Cost model'!N439,'Cost model'!M439)</f>
        <v>20.5</v>
      </c>
      <c r="K11090" s="14" t="n">
        <f aca="false">J11090-H11090</f>
        <v>9.37</v>
      </c>
      <c r="L11090" s="14" t="n">
        <f aca="false">G11090-H11090</f>
        <v>6.37</v>
      </c>
    </row>
    <row r="11091" customFormat="false" ht="15" hidden="false" customHeight="false" outlineLevel="0" collapsed="false">
      <c r="A11091" s="2" t="s">
        <v>174</v>
      </c>
      <c r="B11091" s="2" t="s">
        <v>142</v>
      </c>
      <c r="C11091" s="2" t="s">
        <v>48</v>
      </c>
      <c r="D11091" s="2" t="s">
        <v>12</v>
      </c>
      <c r="E11091" s="2" t="s">
        <v>74</v>
      </c>
      <c r="F11091" s="2" t="s">
        <v>976</v>
      </c>
      <c r="G11091" s="14" t="n">
        <v>12.5</v>
      </c>
      <c r="H11091" s="14" t="n">
        <v>26.28</v>
      </c>
      <c r="I11091" s="14" t="n">
        <v>12.5</v>
      </c>
      <c r="J11091" s="23" t="n">
        <f aca="false">IF(AND(E11091="Priority",ISNUMBER('Cost model'!N126)),'Cost model'!N126,'Cost model'!M126)</f>
        <v>45</v>
      </c>
      <c r="K11091" s="14" t="n">
        <f aca="false">J11091-H11091</f>
        <v>18.72</v>
      </c>
      <c r="L11091" s="14" t="n">
        <f aca="false">G11091-H11091</f>
        <v>-13.78</v>
      </c>
    </row>
    <row r="11092" customFormat="false" ht="15" hidden="false" customHeight="false" outlineLevel="0" collapsed="false">
      <c r="A11092" s="2" t="s">
        <v>124</v>
      </c>
      <c r="B11092" s="2" t="s">
        <v>124</v>
      </c>
      <c r="C11092" s="2" t="s">
        <v>48</v>
      </c>
      <c r="D11092" s="2" t="s">
        <v>12</v>
      </c>
      <c r="E11092" s="2" t="s">
        <v>74</v>
      </c>
      <c r="F11092" s="2" t="s">
        <v>977</v>
      </c>
      <c r="G11092" s="14" t="n">
        <v>12.5</v>
      </c>
      <c r="H11092" s="14" t="n">
        <v>57.54</v>
      </c>
      <c r="I11092" s="14" t="n">
        <v>12.5</v>
      </c>
      <c r="J11092" s="23" t="n">
        <f aca="false">IF(AND(E11092="Priority",ISNUMBER('Cost model'!N321)),'Cost model'!N321,'Cost model'!M321)</f>
        <v>40</v>
      </c>
      <c r="K11092" s="14" t="n">
        <f aca="false">J11092-H11092</f>
        <v>-17.54</v>
      </c>
      <c r="L11092" s="14" t="n">
        <f aca="false">G11092-H11092</f>
        <v>-45.04</v>
      </c>
    </row>
    <row r="11093" customFormat="false" ht="15" hidden="false" customHeight="false" outlineLevel="0" collapsed="false">
      <c r="A11093" s="2" t="s">
        <v>142</v>
      </c>
      <c r="B11093" s="2" t="s">
        <v>142</v>
      </c>
      <c r="C11093" s="2" t="s">
        <v>47</v>
      </c>
      <c r="D11093" s="2" t="s">
        <v>10</v>
      </c>
      <c r="E11093" s="2" t="s">
        <v>74</v>
      </c>
      <c r="F11093" s="2" t="s">
        <v>977</v>
      </c>
      <c r="G11093" s="14" t="n">
        <v>9.5</v>
      </c>
      <c r="H11093" s="14" t="n">
        <v>5.87</v>
      </c>
      <c r="I11093" s="14" t="n">
        <v>9.5</v>
      </c>
      <c r="J11093" s="23" t="n">
        <f aca="false">IF(AND(E11093="Priority",ISNUMBER('Cost model'!N632)),'Cost model'!N632,'Cost model'!M632)</f>
        <v>9.5</v>
      </c>
      <c r="K11093" s="14" t="n">
        <f aca="false">J11093-H11093</f>
        <v>3.63</v>
      </c>
      <c r="L11093" s="14" t="n">
        <f aca="false">G11093-H11093</f>
        <v>3.63</v>
      </c>
    </row>
    <row r="11094" customFormat="false" ht="15" hidden="false" customHeight="false" outlineLevel="0" collapsed="false">
      <c r="A11094" s="2" t="s">
        <v>205</v>
      </c>
      <c r="B11094" s="2" t="s">
        <v>205</v>
      </c>
      <c r="C11094" s="2" t="s">
        <v>47</v>
      </c>
      <c r="D11094" s="2" t="s">
        <v>10</v>
      </c>
      <c r="E11094" s="2" t="s">
        <v>83</v>
      </c>
      <c r="F11094" s="2" t="s">
        <v>977</v>
      </c>
      <c r="G11094" s="14" t="n">
        <v>14.5</v>
      </c>
      <c r="H11094" s="14" t="n">
        <v>10.79</v>
      </c>
      <c r="I11094" s="14" t="n">
        <v>14.5</v>
      </c>
      <c r="J11094" s="23" t="n">
        <f aca="false">IF(AND(E11094="Priority",ISNUMBER('Cost model'!N527)),'Cost model'!N527,'Cost model'!M527)</f>
        <v>14.5</v>
      </c>
      <c r="K11094" s="14" t="n">
        <f aca="false">J11094-H11094</f>
        <v>3.71</v>
      </c>
      <c r="L11094" s="14" t="n">
        <f aca="false">G11094-H11094</f>
        <v>3.71</v>
      </c>
    </row>
    <row r="11095" customFormat="false" ht="15" hidden="false" customHeight="false" outlineLevel="0" collapsed="false">
      <c r="A11095" s="2" t="s">
        <v>124</v>
      </c>
      <c r="B11095" s="2" t="s">
        <v>124</v>
      </c>
      <c r="C11095" s="2" t="s">
        <v>47</v>
      </c>
      <c r="D11095" s="2" t="s">
        <v>12</v>
      </c>
      <c r="E11095" s="2" t="s">
        <v>74</v>
      </c>
      <c r="F11095" s="2" t="s">
        <v>977</v>
      </c>
      <c r="G11095" s="14" t="n">
        <v>9.5</v>
      </c>
      <c r="H11095" s="14" t="n">
        <v>33.84</v>
      </c>
      <c r="I11095" s="14" t="n">
        <v>9.5</v>
      </c>
      <c r="J11095" s="23" t="n">
        <f aca="false">IF(AND(E11095="Priority",ISNUMBER('Cost model'!N320)),'Cost model'!N320,'Cost model'!M320)</f>
        <v>24.5</v>
      </c>
      <c r="K11095" s="14" t="n">
        <f aca="false">J11095-H11095</f>
        <v>-9.34</v>
      </c>
      <c r="L11095" s="14" t="n">
        <f aca="false">G11095-H11095</f>
        <v>-24.34</v>
      </c>
    </row>
    <row r="11096" customFormat="false" ht="15" hidden="false" customHeight="false" outlineLevel="0" collapsed="false">
      <c r="A11096" s="2" t="s">
        <v>221</v>
      </c>
      <c r="B11096" s="2" t="s">
        <v>158</v>
      </c>
      <c r="C11096" s="2" t="s">
        <v>47</v>
      </c>
      <c r="D11096" s="2" t="s">
        <v>12</v>
      </c>
      <c r="E11096" s="2" t="s">
        <v>74</v>
      </c>
      <c r="F11096" s="2" t="s">
        <v>976</v>
      </c>
      <c r="G11096" s="14" t="n">
        <v>9.5</v>
      </c>
      <c r="H11096" s="14" t="n">
        <v>18.21</v>
      </c>
      <c r="I11096" s="14" t="n">
        <v>19.5</v>
      </c>
      <c r="J11096" s="23" t="n">
        <f aca="false">IF(AND(E11096="Priority",ISNUMBER('Cost model'!N755)),'Cost model'!N755,'Cost model'!M755)</f>
        <v>50</v>
      </c>
      <c r="K11096" s="14" t="n">
        <f aca="false">J11096-H11096</f>
        <v>31.79</v>
      </c>
      <c r="L11096" s="14" t="n">
        <f aca="false">G11096-H11096</f>
        <v>-8.71</v>
      </c>
    </row>
    <row r="11097" customFormat="false" ht="15" hidden="false" customHeight="false" outlineLevel="0" collapsed="false">
      <c r="A11097" s="2" t="s">
        <v>221</v>
      </c>
      <c r="B11097" s="2" t="s">
        <v>158</v>
      </c>
      <c r="C11097" s="2" t="s">
        <v>49</v>
      </c>
      <c r="D11097" s="2" t="s">
        <v>13</v>
      </c>
      <c r="E11097" s="2" t="s">
        <v>74</v>
      </c>
      <c r="F11097" s="2" t="s">
        <v>976</v>
      </c>
      <c r="G11097" s="14" t="n">
        <v>50</v>
      </c>
      <c r="H11097" s="14" t="n">
        <v>230.85</v>
      </c>
      <c r="I11097" s="14" t="n">
        <v>85</v>
      </c>
      <c r="J11097" s="23" t="n">
        <f aca="false">IF(AND(E11097="Priority",ISNUMBER('Cost model'!N760)),'Cost model'!N760,'Cost model'!M760)</f>
        <v>150</v>
      </c>
      <c r="K11097" s="14" t="n">
        <f aca="false">J11097-H11097</f>
        <v>-80.85</v>
      </c>
      <c r="L11097" s="14" t="n">
        <f aca="false">G11097-H11097</f>
        <v>-180.85</v>
      </c>
    </row>
    <row r="11098" customFormat="false" ht="15" hidden="false" customHeight="false" outlineLevel="0" collapsed="false">
      <c r="A11098" s="2" t="s">
        <v>174</v>
      </c>
      <c r="B11098" s="2" t="s">
        <v>124</v>
      </c>
      <c r="C11098" s="2" t="s">
        <v>47</v>
      </c>
      <c r="D11098" s="2" t="s">
        <v>10</v>
      </c>
      <c r="E11098" s="2" t="s">
        <v>83</v>
      </c>
      <c r="F11098" s="2" t="s">
        <v>976</v>
      </c>
      <c r="G11098" s="14" t="n">
        <v>14.5</v>
      </c>
      <c r="H11098" s="14" t="n">
        <v>17.59</v>
      </c>
      <c r="I11098" s="14" t="n">
        <v>14.5</v>
      </c>
      <c r="J11098" s="23" t="n">
        <f aca="false">IF(AND(E11098="Priority",ISNUMBER('Cost model'!N107)),'Cost model'!N107,'Cost model'!M107)</f>
        <v>17.5</v>
      </c>
      <c r="K11098" s="14" t="n">
        <f aca="false">J11098-H11098</f>
        <v>-0.0899999999999999</v>
      </c>
      <c r="L11098" s="14" t="n">
        <f aca="false">G11098-H11098</f>
        <v>-3.09</v>
      </c>
    </row>
    <row r="11099" customFormat="false" ht="15" hidden="false" customHeight="false" outlineLevel="0" collapsed="false">
      <c r="A11099" s="2" t="s">
        <v>142</v>
      </c>
      <c r="B11099" s="2" t="s">
        <v>142</v>
      </c>
      <c r="C11099" s="2" t="s">
        <v>47</v>
      </c>
      <c r="D11099" s="2" t="s">
        <v>10</v>
      </c>
      <c r="E11099" s="2" t="s">
        <v>74</v>
      </c>
      <c r="F11099" s="2" t="s">
        <v>977</v>
      </c>
      <c r="G11099" s="14" t="n">
        <v>9.5</v>
      </c>
      <c r="H11099" s="14" t="n">
        <v>7.21</v>
      </c>
      <c r="I11099" s="14" t="n">
        <v>9.5</v>
      </c>
      <c r="J11099" s="23" t="n">
        <f aca="false">IF(AND(E11099="Priority",ISNUMBER('Cost model'!N632)),'Cost model'!N632,'Cost model'!M632)</f>
        <v>9.5</v>
      </c>
      <c r="K11099" s="14" t="n">
        <f aca="false">J11099-H11099</f>
        <v>2.29</v>
      </c>
      <c r="L11099" s="14" t="n">
        <f aca="false">G11099-H11099</f>
        <v>2.29</v>
      </c>
    </row>
    <row r="11100" customFormat="false" ht="15" hidden="false" customHeight="false" outlineLevel="0" collapsed="false">
      <c r="A11100" s="2" t="s">
        <v>124</v>
      </c>
      <c r="B11100" s="2" t="s">
        <v>124</v>
      </c>
      <c r="C11100" s="2" t="s">
        <v>48</v>
      </c>
      <c r="D11100" s="2" t="s">
        <v>12</v>
      </c>
      <c r="E11100" s="2" t="s">
        <v>74</v>
      </c>
      <c r="F11100" s="2" t="s">
        <v>977</v>
      </c>
      <c r="G11100" s="14" t="n">
        <v>12.5</v>
      </c>
      <c r="H11100" s="14" t="n">
        <v>30.64</v>
      </c>
      <c r="I11100" s="14" t="n">
        <v>12.5</v>
      </c>
      <c r="J11100" s="23" t="n">
        <f aca="false">IF(AND(E11100="Priority",ISNUMBER('Cost model'!N321)),'Cost model'!N321,'Cost model'!M321)</f>
        <v>40</v>
      </c>
      <c r="K11100" s="14" t="n">
        <f aca="false">J11100-H11100</f>
        <v>9.36</v>
      </c>
      <c r="L11100" s="14" t="n">
        <f aca="false">G11100-H11100</f>
        <v>-18.14</v>
      </c>
    </row>
    <row r="11101" customFormat="false" ht="15" hidden="false" customHeight="false" outlineLevel="0" collapsed="false">
      <c r="A11101" s="2" t="s">
        <v>174</v>
      </c>
      <c r="B11101" s="2" t="s">
        <v>142</v>
      </c>
      <c r="C11101" s="2" t="s">
        <v>49</v>
      </c>
      <c r="D11101" s="2" t="s">
        <v>12</v>
      </c>
      <c r="E11101" s="2" t="s">
        <v>74</v>
      </c>
      <c r="F11101" s="2" t="s">
        <v>976</v>
      </c>
      <c r="G11101" s="14" t="n">
        <v>19.5</v>
      </c>
      <c r="H11101" s="14" t="n">
        <v>35.05</v>
      </c>
      <c r="I11101" s="14" t="n">
        <v>19.5</v>
      </c>
      <c r="J11101" s="23" t="n">
        <f aca="false">IF(AND(E11101="Priority",ISNUMBER('Cost model'!N127)),'Cost model'!N127,'Cost model'!M127)</f>
        <v>50</v>
      </c>
      <c r="K11101" s="14" t="n">
        <f aca="false">J11101-H11101</f>
        <v>14.95</v>
      </c>
      <c r="L11101" s="14" t="n">
        <f aca="false">G11101-H11101</f>
        <v>-15.55</v>
      </c>
    </row>
    <row r="11102" customFormat="false" ht="15" hidden="false" customHeight="false" outlineLevel="0" collapsed="false">
      <c r="A11102" s="2" t="s">
        <v>174</v>
      </c>
      <c r="B11102" s="2" t="s">
        <v>174</v>
      </c>
      <c r="C11102" s="2" t="s">
        <v>48</v>
      </c>
      <c r="D11102" s="2" t="s">
        <v>12</v>
      </c>
      <c r="E11102" s="2" t="s">
        <v>74</v>
      </c>
      <c r="F11102" s="2" t="s">
        <v>977</v>
      </c>
      <c r="G11102" s="14" t="n">
        <v>12.5</v>
      </c>
      <c r="H11102" s="14" t="n">
        <v>25.34</v>
      </c>
      <c r="I11102" s="14" t="n">
        <v>12.5</v>
      </c>
      <c r="J11102" s="23" t="n">
        <f aca="false">IF(AND(E11102="Priority",ISNUMBER('Cost model'!N171)),'Cost model'!N171,'Cost model'!M171)</f>
        <v>40</v>
      </c>
      <c r="K11102" s="14" t="n">
        <f aca="false">J11102-H11102</f>
        <v>14.66</v>
      </c>
      <c r="L11102" s="14" t="n">
        <f aca="false">G11102-H11102</f>
        <v>-12.84</v>
      </c>
    </row>
    <row r="11103" customFormat="false" ht="15" hidden="false" customHeight="false" outlineLevel="0" collapsed="false">
      <c r="A11103" s="2" t="s">
        <v>124</v>
      </c>
      <c r="B11103" s="2" t="s">
        <v>124</v>
      </c>
      <c r="C11103" s="2" t="s">
        <v>47</v>
      </c>
      <c r="D11103" s="2" t="s">
        <v>10</v>
      </c>
      <c r="E11103" s="2" t="s">
        <v>74</v>
      </c>
      <c r="F11103" s="2" t="s">
        <v>977</v>
      </c>
      <c r="G11103" s="14" t="n">
        <v>9.5</v>
      </c>
      <c r="H11103" s="14" t="n">
        <v>7.59</v>
      </c>
      <c r="I11103" s="14" t="n">
        <v>9.5</v>
      </c>
      <c r="J11103" s="23" t="n">
        <f aca="false">IF(AND(E11103="Priority",ISNUMBER('Cost model'!N317)),'Cost model'!N317,'Cost model'!M317)</f>
        <v>10.5</v>
      </c>
      <c r="K11103" s="14" t="n">
        <f aca="false">J11103-H11103</f>
        <v>2.91</v>
      </c>
      <c r="L11103" s="14" t="n">
        <f aca="false">G11103-H11103</f>
        <v>1.91</v>
      </c>
    </row>
    <row r="11104" customFormat="false" ht="15" hidden="false" customHeight="false" outlineLevel="0" collapsed="false">
      <c r="A11104" s="2" t="s">
        <v>174</v>
      </c>
      <c r="B11104" s="2" t="s">
        <v>124</v>
      </c>
      <c r="C11104" s="2" t="s">
        <v>47</v>
      </c>
      <c r="D11104" s="2" t="s">
        <v>12</v>
      </c>
      <c r="E11104" s="2" t="s">
        <v>74</v>
      </c>
      <c r="F11104" s="2" t="s">
        <v>976</v>
      </c>
      <c r="G11104" s="14" t="n">
        <v>9.5</v>
      </c>
      <c r="H11104" s="14" t="n">
        <v>41.6</v>
      </c>
      <c r="I11104" s="14" t="n">
        <v>9.5</v>
      </c>
      <c r="J11104" s="23" t="n">
        <f aca="false">IF(AND(E11104="Priority",ISNUMBER('Cost model'!N110)),'Cost model'!N110,'Cost model'!M110)</f>
        <v>40</v>
      </c>
      <c r="K11104" s="14" t="n">
        <f aca="false">J11104-H11104</f>
        <v>-1.6</v>
      </c>
      <c r="L11104" s="14" t="n">
        <f aca="false">G11104-H11104</f>
        <v>-32.1</v>
      </c>
    </row>
    <row r="11105" customFormat="false" ht="15" hidden="false" customHeight="false" outlineLevel="0" collapsed="false">
      <c r="A11105" s="2" t="s">
        <v>142</v>
      </c>
      <c r="B11105" s="2" t="s">
        <v>174</v>
      </c>
      <c r="C11105" s="2" t="s">
        <v>47</v>
      </c>
      <c r="D11105" s="2" t="s">
        <v>12</v>
      </c>
      <c r="E11105" s="2" t="s">
        <v>74</v>
      </c>
      <c r="F11105" s="2" t="s">
        <v>976</v>
      </c>
      <c r="G11105" s="14" t="n">
        <v>9.5</v>
      </c>
      <c r="H11105" s="14" t="n">
        <v>29.81</v>
      </c>
      <c r="I11105" s="14" t="n">
        <v>19.5</v>
      </c>
      <c r="J11105" s="23" t="n">
        <f aca="false">IF(AND(E11105="Priority",ISNUMBER('Cost model'!N695)),'Cost model'!N695,'Cost model'!M695)</f>
        <v>40</v>
      </c>
      <c r="K11105" s="14" t="n">
        <f aca="false">J11105-H11105</f>
        <v>10.19</v>
      </c>
      <c r="L11105" s="14" t="n">
        <f aca="false">G11105-H11105</f>
        <v>-20.31</v>
      </c>
    </row>
    <row r="11106" customFormat="false" ht="15" hidden="false" customHeight="false" outlineLevel="0" collapsed="false">
      <c r="A11106" s="2" t="s">
        <v>221</v>
      </c>
      <c r="B11106" s="2" t="s">
        <v>221</v>
      </c>
      <c r="C11106" s="2" t="s">
        <v>49</v>
      </c>
      <c r="D11106" s="2" t="s">
        <v>12</v>
      </c>
      <c r="E11106" s="2" t="s">
        <v>74</v>
      </c>
      <c r="F11106" s="2" t="s">
        <v>977</v>
      </c>
      <c r="G11106" s="14" t="n">
        <v>19.5</v>
      </c>
      <c r="H11106" s="14" t="n">
        <v>15.25</v>
      </c>
      <c r="I11106" s="14" t="n">
        <v>19.5</v>
      </c>
      <c r="J11106" s="23" t="n">
        <f aca="false">IF(AND(E11106="Priority",ISNUMBER('Cost model'!N742)),'Cost model'!N742,'Cost model'!M742)</f>
        <v>60</v>
      </c>
      <c r="K11106" s="14" t="n">
        <f aca="false">J11106-H11106</f>
        <v>44.75</v>
      </c>
      <c r="L11106" s="14" t="n">
        <f aca="false">G11106-H11106</f>
        <v>4.25</v>
      </c>
    </row>
    <row r="11107" customFormat="false" ht="15" hidden="false" customHeight="false" outlineLevel="0" collapsed="false">
      <c r="A11107" s="2" t="s">
        <v>124</v>
      </c>
      <c r="B11107" s="2" t="s">
        <v>124</v>
      </c>
      <c r="C11107" s="2" t="s">
        <v>49</v>
      </c>
      <c r="D11107" s="2" t="s">
        <v>13</v>
      </c>
      <c r="E11107" s="2" t="s">
        <v>74</v>
      </c>
      <c r="F11107" s="2" t="s">
        <v>977</v>
      </c>
      <c r="G11107" s="14" t="n">
        <v>50</v>
      </c>
      <c r="H11107" s="14" t="n">
        <v>95.73</v>
      </c>
      <c r="I11107" s="14" t="n">
        <v>50</v>
      </c>
      <c r="J11107" s="23" t="n">
        <f aca="false">IF(AND(E11107="Priority",ISNUMBER('Cost model'!N325)),'Cost model'!N325,'Cost model'!M325)</f>
        <v>110</v>
      </c>
      <c r="K11107" s="14" t="n">
        <f aca="false">J11107-H11107</f>
        <v>14.27</v>
      </c>
      <c r="L11107" s="14" t="n">
        <f aca="false">G11107-H11107</f>
        <v>-45.73</v>
      </c>
    </row>
    <row r="11108" customFormat="false" ht="15" hidden="false" customHeight="false" outlineLevel="0" collapsed="false">
      <c r="A11108" s="2" t="s">
        <v>124</v>
      </c>
      <c r="B11108" s="2" t="s">
        <v>124</v>
      </c>
      <c r="C11108" s="2" t="s">
        <v>47</v>
      </c>
      <c r="D11108" s="2" t="s">
        <v>10</v>
      </c>
      <c r="E11108" s="2" t="s">
        <v>74</v>
      </c>
      <c r="F11108" s="2" t="s">
        <v>977</v>
      </c>
      <c r="G11108" s="14" t="n">
        <v>9.5</v>
      </c>
      <c r="H11108" s="14" t="n">
        <v>7.59</v>
      </c>
      <c r="I11108" s="14" t="n">
        <v>9.5</v>
      </c>
      <c r="J11108" s="23" t="n">
        <f aca="false">IF(AND(E11108="Priority",ISNUMBER('Cost model'!N317)),'Cost model'!N317,'Cost model'!M317)</f>
        <v>10.5</v>
      </c>
      <c r="K11108" s="14" t="n">
        <f aca="false">J11108-H11108</f>
        <v>2.91</v>
      </c>
      <c r="L11108" s="14" t="n">
        <f aca="false">G11108-H11108</f>
        <v>1.91</v>
      </c>
    </row>
    <row r="11109" customFormat="false" ht="15" hidden="false" customHeight="false" outlineLevel="0" collapsed="false">
      <c r="A11109" s="2" t="s">
        <v>174</v>
      </c>
      <c r="B11109" s="2" t="s">
        <v>174</v>
      </c>
      <c r="C11109" s="2" t="s">
        <v>47</v>
      </c>
      <c r="D11109" s="2" t="s">
        <v>10</v>
      </c>
      <c r="E11109" s="2" t="s">
        <v>74</v>
      </c>
      <c r="F11109" s="2" t="s">
        <v>977</v>
      </c>
      <c r="G11109" s="14" t="n">
        <v>9.5</v>
      </c>
      <c r="H11109" s="14" t="n">
        <v>7.59</v>
      </c>
      <c r="I11109" s="14" t="n">
        <v>9.5</v>
      </c>
      <c r="J11109" s="23" t="n">
        <f aca="false">IF(AND(E11109="Priority",ISNUMBER('Cost model'!N167)),'Cost model'!N167,'Cost model'!M167)</f>
        <v>8.5</v>
      </c>
      <c r="K11109" s="14" t="n">
        <f aca="false">J11109-H11109</f>
        <v>0.91</v>
      </c>
      <c r="L11109" s="14" t="n">
        <f aca="false">G11109-H11109</f>
        <v>1.91</v>
      </c>
    </row>
    <row r="11110" customFormat="false" ht="15" hidden="false" customHeight="false" outlineLevel="0" collapsed="false">
      <c r="A11110" s="2" t="s">
        <v>142</v>
      </c>
      <c r="B11110" s="2" t="s">
        <v>142</v>
      </c>
      <c r="C11110" s="2" t="s">
        <v>48</v>
      </c>
      <c r="D11110" s="2" t="s">
        <v>10</v>
      </c>
      <c r="E11110" s="2" t="s">
        <v>74</v>
      </c>
      <c r="F11110" s="2" t="s">
        <v>977</v>
      </c>
      <c r="G11110" s="14" t="n">
        <v>12.5</v>
      </c>
      <c r="H11110" s="14" t="n">
        <v>10.04</v>
      </c>
      <c r="I11110" s="14" t="n">
        <v>12.5</v>
      </c>
      <c r="J11110" s="23" t="n">
        <f aca="false">IF(AND(E11110="Priority",ISNUMBER('Cost model'!N633)),'Cost model'!N633,'Cost model'!M633)</f>
        <v>11.5</v>
      </c>
      <c r="K11110" s="14" t="n">
        <f aca="false">J11110-H11110</f>
        <v>1.46</v>
      </c>
      <c r="L11110" s="14" t="n">
        <f aca="false">G11110-H11110</f>
        <v>2.46</v>
      </c>
    </row>
    <row r="11111" customFormat="false" ht="15" hidden="false" customHeight="false" outlineLevel="0" collapsed="false">
      <c r="A11111" s="2" t="s">
        <v>124</v>
      </c>
      <c r="B11111" s="2" t="s">
        <v>124</v>
      </c>
      <c r="C11111" s="2" t="s">
        <v>48</v>
      </c>
      <c r="D11111" s="2" t="s">
        <v>12</v>
      </c>
      <c r="E11111" s="2" t="s">
        <v>74</v>
      </c>
      <c r="F11111" s="2" t="s">
        <v>977</v>
      </c>
      <c r="G11111" s="14" t="n">
        <v>12.5</v>
      </c>
      <c r="H11111" s="14" t="n">
        <v>44.04</v>
      </c>
      <c r="I11111" s="14" t="n">
        <v>12.5</v>
      </c>
      <c r="J11111" s="23" t="n">
        <f aca="false">IF(AND(E11111="Priority",ISNUMBER('Cost model'!N321)),'Cost model'!N321,'Cost model'!M321)</f>
        <v>40</v>
      </c>
      <c r="K11111" s="14" t="n">
        <f aca="false">J11111-H11111</f>
        <v>-4.04</v>
      </c>
      <c r="L11111" s="14" t="n">
        <f aca="false">G11111-H11111</f>
        <v>-31.54</v>
      </c>
    </row>
    <row r="11112" customFormat="false" ht="15" hidden="false" customHeight="false" outlineLevel="0" collapsed="false">
      <c r="A11112" s="2" t="s">
        <v>174</v>
      </c>
      <c r="B11112" s="2" t="s">
        <v>174</v>
      </c>
      <c r="C11112" s="2" t="s">
        <v>49</v>
      </c>
      <c r="D11112" s="2" t="s">
        <v>10</v>
      </c>
      <c r="E11112" s="2" t="s">
        <v>74</v>
      </c>
      <c r="F11112" s="2" t="s">
        <v>977</v>
      </c>
      <c r="G11112" s="14" t="n">
        <v>17.5</v>
      </c>
      <c r="H11112" s="14" t="n">
        <v>9.59</v>
      </c>
      <c r="I11112" s="14" t="n">
        <v>17.5</v>
      </c>
      <c r="J11112" s="23" t="n">
        <f aca="false">IF(AND(E11112="Priority",ISNUMBER('Cost model'!N169)),'Cost model'!N169,'Cost model'!M169)</f>
        <v>18.5</v>
      </c>
      <c r="K11112" s="14" t="n">
        <f aca="false">J11112-H11112</f>
        <v>8.91</v>
      </c>
      <c r="L11112" s="14" t="n">
        <f aca="false">G11112-H11112</f>
        <v>7.91</v>
      </c>
    </row>
    <row r="11113" customFormat="false" ht="15" hidden="false" customHeight="false" outlineLevel="0" collapsed="false">
      <c r="A11113" s="2" t="s">
        <v>174</v>
      </c>
      <c r="B11113" s="2" t="s">
        <v>124</v>
      </c>
      <c r="C11113" s="2" t="s">
        <v>47</v>
      </c>
      <c r="D11113" s="2" t="s">
        <v>12</v>
      </c>
      <c r="E11113" s="2" t="s">
        <v>74</v>
      </c>
      <c r="F11113" s="2" t="s">
        <v>976</v>
      </c>
      <c r="G11113" s="14" t="n">
        <v>9.5</v>
      </c>
      <c r="H11113" s="14" t="n">
        <v>44.22</v>
      </c>
      <c r="I11113" s="14" t="n">
        <v>9.5</v>
      </c>
      <c r="J11113" s="23" t="n">
        <f aca="false">IF(AND(E11113="Priority",ISNUMBER('Cost model'!N110)),'Cost model'!N110,'Cost model'!M110)</f>
        <v>40</v>
      </c>
      <c r="K11113" s="14" t="n">
        <f aca="false">J11113-H11113</f>
        <v>-4.22</v>
      </c>
      <c r="L11113" s="14" t="n">
        <f aca="false">G11113-H11113</f>
        <v>-34.72</v>
      </c>
    </row>
    <row r="11114" customFormat="false" ht="15" hidden="false" customHeight="false" outlineLevel="0" collapsed="false">
      <c r="A11114" s="2" t="s">
        <v>174</v>
      </c>
      <c r="B11114" s="2" t="s">
        <v>174</v>
      </c>
      <c r="C11114" s="2" t="s">
        <v>48</v>
      </c>
      <c r="D11114" s="2" t="s">
        <v>10</v>
      </c>
      <c r="E11114" s="2" t="s">
        <v>74</v>
      </c>
      <c r="F11114" s="2" t="s">
        <v>977</v>
      </c>
      <c r="G11114" s="14" t="n">
        <v>12.5</v>
      </c>
      <c r="H11114" s="14" t="n">
        <v>10.95</v>
      </c>
      <c r="I11114" s="14" t="n">
        <v>12.5</v>
      </c>
      <c r="J11114" s="23" t="n">
        <f aca="false">IF(AND(E11114="Priority",ISNUMBER('Cost model'!N168)),'Cost model'!N168,'Cost model'!M168)</f>
        <v>13.5</v>
      </c>
      <c r="K11114" s="14" t="n">
        <f aca="false">J11114-H11114</f>
        <v>2.55</v>
      </c>
      <c r="L11114" s="14" t="n">
        <f aca="false">G11114-H11114</f>
        <v>1.55</v>
      </c>
    </row>
    <row r="11115" customFormat="false" ht="15" hidden="false" customHeight="false" outlineLevel="0" collapsed="false">
      <c r="A11115" s="2" t="s">
        <v>174</v>
      </c>
      <c r="B11115" s="2" t="s">
        <v>174</v>
      </c>
      <c r="C11115" s="2" t="s">
        <v>48</v>
      </c>
      <c r="D11115" s="2" t="s">
        <v>12</v>
      </c>
      <c r="E11115" s="2" t="s">
        <v>74</v>
      </c>
      <c r="F11115" s="2" t="s">
        <v>977</v>
      </c>
      <c r="G11115" s="14" t="n">
        <v>12.5</v>
      </c>
      <c r="H11115" s="14" t="n">
        <v>41.6</v>
      </c>
      <c r="I11115" s="14" t="n">
        <v>12.5</v>
      </c>
      <c r="J11115" s="23" t="n">
        <f aca="false">IF(AND(E11115="Priority",ISNUMBER('Cost model'!N171)),'Cost model'!N171,'Cost model'!M171)</f>
        <v>40</v>
      </c>
      <c r="K11115" s="14" t="n">
        <f aca="false">J11115-H11115</f>
        <v>-1.6</v>
      </c>
      <c r="L11115" s="14" t="n">
        <f aca="false">G11115-H11115</f>
        <v>-29.1</v>
      </c>
    </row>
    <row r="11116" customFormat="false" ht="15" hidden="false" customHeight="false" outlineLevel="0" collapsed="false">
      <c r="A11116" s="2" t="s">
        <v>174</v>
      </c>
      <c r="B11116" s="2" t="s">
        <v>174</v>
      </c>
      <c r="C11116" s="2" t="s">
        <v>47</v>
      </c>
      <c r="D11116" s="2" t="s">
        <v>12</v>
      </c>
      <c r="E11116" s="2" t="s">
        <v>74</v>
      </c>
      <c r="F11116" s="2" t="s">
        <v>977</v>
      </c>
      <c r="G11116" s="14" t="n">
        <v>9.5</v>
      </c>
      <c r="H11116" s="14" t="n">
        <v>41.6</v>
      </c>
      <c r="I11116" s="14" t="n">
        <v>9.5</v>
      </c>
      <c r="J11116" s="23" t="n">
        <f aca="false">IF(AND(E11116="Priority",ISNUMBER('Cost model'!N170)),'Cost model'!N170,'Cost model'!M170)</f>
        <v>25.5</v>
      </c>
      <c r="K11116" s="14" t="n">
        <f aca="false">J11116-H11116</f>
        <v>-16.1</v>
      </c>
      <c r="L11116" s="14" t="n">
        <f aca="false">G11116-H11116</f>
        <v>-32.1</v>
      </c>
    </row>
    <row r="11117" customFormat="false" ht="15" hidden="false" customHeight="false" outlineLevel="0" collapsed="false">
      <c r="A11117" s="2" t="s">
        <v>174</v>
      </c>
      <c r="B11117" s="2" t="s">
        <v>174</v>
      </c>
      <c r="C11117" s="2" t="s">
        <v>47</v>
      </c>
      <c r="D11117" s="2" t="s">
        <v>10</v>
      </c>
      <c r="E11117" s="2" t="s">
        <v>74</v>
      </c>
      <c r="F11117" s="2" t="s">
        <v>977</v>
      </c>
      <c r="G11117" s="14" t="n">
        <v>9.5</v>
      </c>
      <c r="H11117" s="14" t="n">
        <v>7.59</v>
      </c>
      <c r="I11117" s="14" t="n">
        <v>9.5</v>
      </c>
      <c r="J11117" s="23" t="n">
        <f aca="false">IF(AND(E11117="Priority",ISNUMBER('Cost model'!N167)),'Cost model'!N167,'Cost model'!M167)</f>
        <v>8.5</v>
      </c>
      <c r="K11117" s="14" t="n">
        <f aca="false">J11117-H11117</f>
        <v>0.91</v>
      </c>
      <c r="L11117" s="14" t="n">
        <f aca="false">G11117-H11117</f>
        <v>1.91</v>
      </c>
    </row>
    <row r="11118" customFormat="false" ht="15" hidden="false" customHeight="false" outlineLevel="0" collapsed="false">
      <c r="A11118" s="2" t="s">
        <v>174</v>
      </c>
      <c r="B11118" s="2" t="s">
        <v>142</v>
      </c>
      <c r="C11118" s="2" t="s">
        <v>47</v>
      </c>
      <c r="D11118" s="2" t="s">
        <v>10</v>
      </c>
      <c r="E11118" s="2" t="s">
        <v>74</v>
      </c>
      <c r="F11118" s="2" t="s">
        <v>976</v>
      </c>
      <c r="G11118" s="14" t="n">
        <v>9.5</v>
      </c>
      <c r="H11118" s="14" t="n">
        <v>46</v>
      </c>
      <c r="I11118" s="14" t="n">
        <v>9.5</v>
      </c>
      <c r="J11118" s="23" t="n">
        <f aca="false">IF(AND(E11118="Priority",ISNUMBER('Cost model'!N122)),'Cost model'!N122,'Cost model'!M122)</f>
        <v>13.5</v>
      </c>
      <c r="K11118" s="14" t="n">
        <f aca="false">J11118-H11118</f>
        <v>-32.5</v>
      </c>
      <c r="L11118" s="14" t="n">
        <f aca="false">G11118-H11118</f>
        <v>-36.5</v>
      </c>
    </row>
    <row r="11119" customFormat="false" ht="15" hidden="false" customHeight="false" outlineLevel="0" collapsed="false">
      <c r="A11119" s="2" t="s">
        <v>124</v>
      </c>
      <c r="B11119" s="2" t="s">
        <v>124</v>
      </c>
      <c r="C11119" s="2" t="s">
        <v>48</v>
      </c>
      <c r="D11119" s="2" t="s">
        <v>10</v>
      </c>
      <c r="E11119" s="2" t="s">
        <v>74</v>
      </c>
      <c r="F11119" s="2" t="s">
        <v>977</v>
      </c>
      <c r="G11119" s="14" t="n">
        <v>12.5</v>
      </c>
      <c r="H11119" s="14" t="n">
        <v>10.78</v>
      </c>
      <c r="I11119" s="14" t="n">
        <v>12.5</v>
      </c>
      <c r="J11119" s="23" t="n">
        <f aca="false">IF(AND(E11119="Priority",ISNUMBER('Cost model'!N318)),'Cost model'!N318,'Cost model'!M318)</f>
        <v>14.5</v>
      </c>
      <c r="K11119" s="14" t="n">
        <f aca="false">J11119-H11119</f>
        <v>3.72</v>
      </c>
      <c r="L11119" s="14" t="n">
        <f aca="false">G11119-H11119</f>
        <v>1.72</v>
      </c>
    </row>
    <row r="11120" customFormat="false" ht="15" hidden="false" customHeight="false" outlineLevel="0" collapsed="false">
      <c r="A11120" s="2" t="s">
        <v>174</v>
      </c>
      <c r="B11120" s="2" t="s">
        <v>174</v>
      </c>
      <c r="C11120" s="2" t="s">
        <v>47</v>
      </c>
      <c r="D11120" s="2" t="s">
        <v>10</v>
      </c>
      <c r="E11120" s="2" t="s">
        <v>74</v>
      </c>
      <c r="F11120" s="2" t="s">
        <v>977</v>
      </c>
      <c r="G11120" s="14" t="n">
        <v>9.5</v>
      </c>
      <c r="H11120" s="14" t="n">
        <v>8.04</v>
      </c>
      <c r="I11120" s="14" t="n">
        <v>9.5</v>
      </c>
      <c r="J11120" s="23" t="n">
        <f aca="false">IF(AND(E11120="Priority",ISNUMBER('Cost model'!N167)),'Cost model'!N167,'Cost model'!M167)</f>
        <v>8.5</v>
      </c>
      <c r="K11120" s="14" t="n">
        <f aca="false">J11120-H11120</f>
        <v>0.460000000000001</v>
      </c>
      <c r="L11120" s="14" t="n">
        <f aca="false">G11120-H11120</f>
        <v>1.46</v>
      </c>
    </row>
    <row r="11121" customFormat="false" ht="15" hidden="false" customHeight="false" outlineLevel="0" collapsed="false">
      <c r="A11121" s="2" t="s">
        <v>142</v>
      </c>
      <c r="B11121" s="2" t="s">
        <v>142</v>
      </c>
      <c r="C11121" s="2" t="s">
        <v>48</v>
      </c>
      <c r="D11121" s="2" t="s">
        <v>14</v>
      </c>
      <c r="E11121" s="2" t="s">
        <v>74</v>
      </c>
      <c r="F11121" s="2" t="s">
        <v>977</v>
      </c>
      <c r="G11121" s="14" t="n">
        <v>45</v>
      </c>
      <c r="H11121" s="14" t="n">
        <v>68.07</v>
      </c>
      <c r="I11121" s="14" t="n">
        <v>45</v>
      </c>
      <c r="J11121" s="23" t="n">
        <f aca="false">IF(AND(E11121="Priority",ISNUMBER('Cost model'!N642)),'Cost model'!N642,'Cost model'!M642)</f>
        <v>90</v>
      </c>
      <c r="K11121" s="14" t="n">
        <f aca="false">J11121-H11121</f>
        <v>21.93</v>
      </c>
      <c r="L11121" s="14" t="n">
        <f aca="false">G11121-H11121</f>
        <v>-23.07</v>
      </c>
    </row>
    <row r="11122" customFormat="false" ht="15" hidden="false" customHeight="false" outlineLevel="0" collapsed="false">
      <c r="A11122" s="2" t="s">
        <v>174</v>
      </c>
      <c r="B11122" s="2" t="s">
        <v>174</v>
      </c>
      <c r="C11122" s="2" t="s">
        <v>48</v>
      </c>
      <c r="D11122" s="2" t="s">
        <v>12</v>
      </c>
      <c r="E11122" s="2" t="s">
        <v>74</v>
      </c>
      <c r="F11122" s="2" t="s">
        <v>977</v>
      </c>
      <c r="G11122" s="14" t="n">
        <v>12.5</v>
      </c>
      <c r="H11122" s="14" t="n">
        <v>46.73</v>
      </c>
      <c r="I11122" s="14" t="n">
        <v>12.5</v>
      </c>
      <c r="J11122" s="23" t="n">
        <f aca="false">IF(AND(E11122="Priority",ISNUMBER('Cost model'!N171)),'Cost model'!N171,'Cost model'!M171)</f>
        <v>40</v>
      </c>
      <c r="K11122" s="14" t="n">
        <f aca="false">J11122-H11122</f>
        <v>-6.73</v>
      </c>
      <c r="L11122" s="14" t="n">
        <f aca="false">G11122-H11122</f>
        <v>-34.23</v>
      </c>
    </row>
    <row r="11123" customFormat="false" ht="15" hidden="false" customHeight="false" outlineLevel="0" collapsed="false">
      <c r="A11123" s="2" t="s">
        <v>123</v>
      </c>
      <c r="B11123" s="2" t="s">
        <v>124</v>
      </c>
      <c r="C11123" s="2" t="s">
        <v>47</v>
      </c>
      <c r="D11123" s="2" t="s">
        <v>13</v>
      </c>
      <c r="E11123" s="2" t="s">
        <v>74</v>
      </c>
      <c r="F11123" s="2" t="s">
        <v>976</v>
      </c>
      <c r="G11123" s="14" t="n">
        <v>24.5</v>
      </c>
      <c r="H11123" s="14" t="n">
        <v>123.34</v>
      </c>
      <c r="I11123" s="14" t="n">
        <v>24.5</v>
      </c>
      <c r="J11123" s="23" t="n">
        <f aca="false">IF(AND(E11123="Priority",ISNUMBER('Cost model'!N8)),'Cost model'!N8,'Cost model'!M8)</f>
        <v>75</v>
      </c>
      <c r="K11123" s="14" t="n">
        <f aca="false">J11123-H11123</f>
        <v>-48.34</v>
      </c>
      <c r="L11123" s="14" t="n">
        <f aca="false">G11123-H11123</f>
        <v>-98.84</v>
      </c>
    </row>
    <row r="11124" customFormat="false" ht="15" hidden="false" customHeight="false" outlineLevel="0" collapsed="false">
      <c r="A11124" s="2" t="s">
        <v>174</v>
      </c>
      <c r="B11124" s="2" t="s">
        <v>174</v>
      </c>
      <c r="C11124" s="2" t="s">
        <v>49</v>
      </c>
      <c r="D11124" s="2" t="s">
        <v>10</v>
      </c>
      <c r="E11124" s="2" t="s">
        <v>74</v>
      </c>
      <c r="F11124" s="2" t="s">
        <v>977</v>
      </c>
      <c r="G11124" s="14" t="n">
        <v>17.5</v>
      </c>
      <c r="H11124" s="14" t="n">
        <v>11.1</v>
      </c>
      <c r="I11124" s="14" t="n">
        <v>17.5</v>
      </c>
      <c r="J11124" s="23" t="n">
        <f aca="false">IF(AND(E11124="Priority",ISNUMBER('Cost model'!N169)),'Cost model'!N169,'Cost model'!M169)</f>
        <v>18.5</v>
      </c>
      <c r="K11124" s="14" t="n">
        <f aca="false">J11124-H11124</f>
        <v>7.4</v>
      </c>
      <c r="L11124" s="14" t="n">
        <f aca="false">G11124-H11124</f>
        <v>6.4</v>
      </c>
    </row>
    <row r="11125" customFormat="false" ht="15" hidden="false" customHeight="false" outlineLevel="0" collapsed="false">
      <c r="A11125" s="2" t="s">
        <v>221</v>
      </c>
      <c r="B11125" s="2" t="s">
        <v>221</v>
      </c>
      <c r="C11125" s="2" t="s">
        <v>49</v>
      </c>
      <c r="D11125" s="2" t="s">
        <v>12</v>
      </c>
      <c r="E11125" s="2" t="s">
        <v>83</v>
      </c>
      <c r="F11125" s="2" t="s">
        <v>977</v>
      </c>
      <c r="G11125" s="14" t="n">
        <v>29.5</v>
      </c>
      <c r="H11125" s="14" t="n">
        <v>68.37</v>
      </c>
      <c r="I11125" s="14" t="n">
        <v>29.5</v>
      </c>
      <c r="J11125" s="23" t="n">
        <f aca="false">IF(AND(E11125="Priority",ISNUMBER('Cost model'!N742)),'Cost model'!N742,'Cost model'!M742)</f>
        <v>80</v>
      </c>
      <c r="K11125" s="14" t="n">
        <f aca="false">J11125-H11125</f>
        <v>11.63</v>
      </c>
      <c r="L11125" s="14" t="n">
        <f aca="false">G11125-H11125</f>
        <v>-38.87</v>
      </c>
    </row>
    <row r="11126" customFormat="false" ht="15" hidden="false" customHeight="false" outlineLevel="0" collapsed="false">
      <c r="A11126" s="2" t="s">
        <v>142</v>
      </c>
      <c r="B11126" s="2" t="s">
        <v>142</v>
      </c>
      <c r="C11126" s="2" t="s">
        <v>47</v>
      </c>
      <c r="D11126" s="2" t="s">
        <v>10</v>
      </c>
      <c r="E11126" s="2" t="s">
        <v>74</v>
      </c>
      <c r="F11126" s="2" t="s">
        <v>977</v>
      </c>
      <c r="G11126" s="14" t="n">
        <v>9.5</v>
      </c>
      <c r="H11126" s="14" t="n">
        <v>7.15</v>
      </c>
      <c r="I11126" s="14" t="n">
        <v>9.5</v>
      </c>
      <c r="J11126" s="23" t="n">
        <f aca="false">IF(AND(E11126="Priority",ISNUMBER('Cost model'!N632)),'Cost model'!N632,'Cost model'!M632)</f>
        <v>9.5</v>
      </c>
      <c r="K11126" s="14" t="n">
        <f aca="false">J11126-H11126</f>
        <v>2.35</v>
      </c>
      <c r="L11126" s="14" t="n">
        <f aca="false">G11126-H11126</f>
        <v>2.35</v>
      </c>
    </row>
    <row r="11127" customFormat="false" ht="15" hidden="false" customHeight="false" outlineLevel="0" collapsed="false">
      <c r="A11127" s="2" t="s">
        <v>174</v>
      </c>
      <c r="B11127" s="2" t="s">
        <v>174</v>
      </c>
      <c r="C11127" s="2" t="s">
        <v>49</v>
      </c>
      <c r="D11127" s="2" t="s">
        <v>10</v>
      </c>
      <c r="E11127" s="2" t="s">
        <v>74</v>
      </c>
      <c r="F11127" s="2" t="s">
        <v>977</v>
      </c>
      <c r="G11127" s="14" t="n">
        <v>17.5</v>
      </c>
      <c r="H11127" s="14" t="n">
        <v>10.79</v>
      </c>
      <c r="I11127" s="14" t="n">
        <v>17.5</v>
      </c>
      <c r="J11127" s="23" t="n">
        <f aca="false">IF(AND(E11127="Priority",ISNUMBER('Cost model'!N169)),'Cost model'!N169,'Cost model'!M169)</f>
        <v>18.5</v>
      </c>
      <c r="K11127" s="14" t="n">
        <f aca="false">J11127-H11127</f>
        <v>7.71</v>
      </c>
      <c r="L11127" s="14" t="n">
        <f aca="false">G11127-H11127</f>
        <v>6.71</v>
      </c>
    </row>
    <row r="11128" customFormat="false" ht="15" hidden="false" customHeight="false" outlineLevel="0" collapsed="false">
      <c r="A11128" s="2" t="s">
        <v>174</v>
      </c>
      <c r="B11128" s="2" t="s">
        <v>174</v>
      </c>
      <c r="C11128" s="2" t="s">
        <v>49</v>
      </c>
      <c r="D11128" s="2" t="s">
        <v>14</v>
      </c>
      <c r="E11128" s="2" t="s">
        <v>74</v>
      </c>
      <c r="F11128" s="2" t="s">
        <v>977</v>
      </c>
      <c r="G11128" s="14" t="n">
        <v>85</v>
      </c>
      <c r="H11128" s="14" t="n">
        <v>128.11</v>
      </c>
      <c r="I11128" s="14" t="n">
        <v>85</v>
      </c>
      <c r="J11128" s="23" t="n">
        <f aca="false">IF(AND(E11128="Priority",ISNUMBER('Cost model'!N178)),'Cost model'!N178,'Cost model'!M178)</f>
        <v>145</v>
      </c>
      <c r="K11128" s="14" t="n">
        <f aca="false">J11128-H11128</f>
        <v>16.89</v>
      </c>
      <c r="L11128" s="14" t="n">
        <f aca="false">G11128-H11128</f>
        <v>-43.11</v>
      </c>
    </row>
    <row r="11129" customFormat="false" ht="15" hidden="false" customHeight="false" outlineLevel="0" collapsed="false">
      <c r="A11129" s="2" t="s">
        <v>123</v>
      </c>
      <c r="B11129" s="2" t="s">
        <v>142</v>
      </c>
      <c r="C11129" s="2" t="s">
        <v>47</v>
      </c>
      <c r="D11129" s="2" t="s">
        <v>12</v>
      </c>
      <c r="E11129" s="2" t="s">
        <v>74</v>
      </c>
      <c r="F11129" s="2" t="s">
        <v>976</v>
      </c>
      <c r="G11129" s="14" t="n">
        <v>19.5</v>
      </c>
      <c r="H11129" s="14" t="n">
        <v>41.6</v>
      </c>
      <c r="I11129" s="14" t="n">
        <v>19.5</v>
      </c>
      <c r="J11129" s="23" t="n">
        <f aca="false">IF(AND(E11129="Priority",ISNUMBER('Cost model'!N20)),'Cost model'!N20,'Cost model'!M20)</f>
        <v>35</v>
      </c>
      <c r="K11129" s="14" t="n">
        <f aca="false">J11129-H11129</f>
        <v>-6.6</v>
      </c>
      <c r="L11129" s="14" t="n">
        <f aca="false">G11129-H11129</f>
        <v>-22.1</v>
      </c>
    </row>
    <row r="11130" customFormat="false" ht="15" hidden="false" customHeight="false" outlineLevel="0" collapsed="false">
      <c r="A11130" s="2" t="s">
        <v>205</v>
      </c>
      <c r="B11130" s="2" t="s">
        <v>142</v>
      </c>
      <c r="C11130" s="2" t="s">
        <v>48</v>
      </c>
      <c r="D11130" s="2" t="s">
        <v>10</v>
      </c>
      <c r="E11130" s="2" t="s">
        <v>74</v>
      </c>
      <c r="F11130" s="2" t="s">
        <v>976</v>
      </c>
      <c r="G11130" s="14" t="n">
        <v>14.5</v>
      </c>
      <c r="H11130" s="14" t="n">
        <v>11.44</v>
      </c>
      <c r="I11130" s="14" t="n">
        <v>14.5</v>
      </c>
      <c r="J11130" s="23" t="n">
        <f aca="false">IF(AND(E11130="Priority",ISNUMBER('Cost model'!N543)),'Cost model'!N543,'Cost model'!M543)</f>
        <v>18.5</v>
      </c>
      <c r="K11130" s="14" t="n">
        <f aca="false">J11130-H11130</f>
        <v>7.06</v>
      </c>
      <c r="L11130" s="14" t="n">
        <f aca="false">G11130-H11130</f>
        <v>3.06</v>
      </c>
    </row>
    <row r="11131" customFormat="false" ht="15" hidden="false" customHeight="false" outlineLevel="0" collapsed="false">
      <c r="A11131" s="2" t="s">
        <v>142</v>
      </c>
      <c r="B11131" s="2" t="s">
        <v>124</v>
      </c>
      <c r="C11131" s="2" t="s">
        <v>47</v>
      </c>
      <c r="D11131" s="2" t="s">
        <v>12</v>
      </c>
      <c r="E11131" s="2" t="s">
        <v>74</v>
      </c>
      <c r="F11131" s="2" t="s">
        <v>976</v>
      </c>
      <c r="G11131" s="14" t="n">
        <v>9.5</v>
      </c>
      <c r="H11131" s="14" t="n">
        <v>50.47</v>
      </c>
      <c r="I11131" s="14" t="n">
        <v>19.5</v>
      </c>
      <c r="J11131" s="23" t="n">
        <f aca="false">IF(AND(E11131="Priority",ISNUMBER('Cost model'!N665)),'Cost model'!N665,'Cost model'!M665)</f>
        <v>40</v>
      </c>
      <c r="K11131" s="14" t="n">
        <f aca="false">J11131-H11131</f>
        <v>-10.47</v>
      </c>
      <c r="L11131" s="14" t="n">
        <f aca="false">G11131-H11131</f>
        <v>-40.97</v>
      </c>
    </row>
    <row r="11132" customFormat="false" ht="15" hidden="false" customHeight="false" outlineLevel="0" collapsed="false">
      <c r="A11132" s="2" t="s">
        <v>174</v>
      </c>
      <c r="B11132" s="2" t="s">
        <v>174</v>
      </c>
      <c r="C11132" s="2" t="s">
        <v>48</v>
      </c>
      <c r="D11132" s="2" t="s">
        <v>10</v>
      </c>
      <c r="E11132" s="2" t="s">
        <v>74</v>
      </c>
      <c r="F11132" s="2" t="s">
        <v>977</v>
      </c>
      <c r="G11132" s="14" t="n">
        <v>12.5</v>
      </c>
      <c r="H11132" s="14" t="n">
        <v>8.9</v>
      </c>
      <c r="I11132" s="14" t="n">
        <v>12.5</v>
      </c>
      <c r="J11132" s="23" t="n">
        <f aca="false">IF(AND(E11132="Priority",ISNUMBER('Cost model'!N168)),'Cost model'!N168,'Cost model'!M168)</f>
        <v>13.5</v>
      </c>
      <c r="K11132" s="14" t="n">
        <f aca="false">J11132-H11132</f>
        <v>4.6</v>
      </c>
      <c r="L11132" s="14" t="n">
        <f aca="false">G11132-H11132</f>
        <v>3.6</v>
      </c>
    </row>
    <row r="11133" customFormat="false" ht="15" hidden="false" customHeight="false" outlineLevel="0" collapsed="false">
      <c r="A11133" s="2" t="s">
        <v>221</v>
      </c>
      <c r="B11133" s="2" t="s">
        <v>221</v>
      </c>
      <c r="C11133" s="2" t="s">
        <v>49</v>
      </c>
      <c r="D11133" s="2" t="s">
        <v>10</v>
      </c>
      <c r="E11133" s="2" t="s">
        <v>83</v>
      </c>
      <c r="F11133" s="2" t="s">
        <v>977</v>
      </c>
      <c r="G11133" s="14" t="n">
        <v>24.5</v>
      </c>
      <c r="H11133" s="14" t="n">
        <v>20.92</v>
      </c>
      <c r="I11133" s="14" t="n">
        <v>24.5</v>
      </c>
      <c r="J11133" s="23" t="n">
        <f aca="false">IF(AND(E11133="Priority",ISNUMBER('Cost model'!N739)),'Cost model'!N739,'Cost model'!M739)</f>
        <v>23.5</v>
      </c>
      <c r="K11133" s="14" t="n">
        <f aca="false">J11133-H11133</f>
        <v>2.58</v>
      </c>
      <c r="L11133" s="14" t="n">
        <f aca="false">G11133-H11133</f>
        <v>3.58</v>
      </c>
    </row>
    <row r="11134" customFormat="false" ht="15" hidden="false" customHeight="false" outlineLevel="0" collapsed="false">
      <c r="A11134" s="2" t="s">
        <v>221</v>
      </c>
      <c r="B11134" s="2" t="s">
        <v>158</v>
      </c>
      <c r="C11134" s="2" t="s">
        <v>47</v>
      </c>
      <c r="D11134" s="2" t="s">
        <v>10</v>
      </c>
      <c r="E11134" s="2" t="s">
        <v>74</v>
      </c>
      <c r="F11134" s="2" t="s">
        <v>976</v>
      </c>
      <c r="G11134" s="14" t="n">
        <v>9.5</v>
      </c>
      <c r="H11134" s="14" t="n">
        <v>8.04</v>
      </c>
      <c r="I11134" s="14" t="n">
        <v>14.5</v>
      </c>
      <c r="J11134" s="23" t="n">
        <f aca="false">IF(AND(E11134="Priority",ISNUMBER('Cost model'!N752)),'Cost model'!N752,'Cost model'!M752)</f>
        <v>12.5</v>
      </c>
      <c r="K11134" s="14" t="n">
        <f aca="false">J11134-H11134</f>
        <v>4.46</v>
      </c>
      <c r="L11134" s="14" t="n">
        <f aca="false">G11134-H11134</f>
        <v>1.46</v>
      </c>
    </row>
    <row r="11135" customFormat="false" ht="15" hidden="false" customHeight="false" outlineLevel="0" collapsed="false">
      <c r="A11135" s="2" t="s">
        <v>174</v>
      </c>
      <c r="B11135" s="2" t="s">
        <v>158</v>
      </c>
      <c r="C11135" s="2" t="s">
        <v>47</v>
      </c>
      <c r="D11135" s="2" t="s">
        <v>10</v>
      </c>
      <c r="E11135" s="2" t="s">
        <v>74</v>
      </c>
      <c r="F11135" s="2" t="s">
        <v>976</v>
      </c>
      <c r="G11135" s="14" t="n">
        <v>9.5</v>
      </c>
      <c r="H11135" s="14" t="n">
        <v>9.67</v>
      </c>
      <c r="I11135" s="14" t="n">
        <v>14.5</v>
      </c>
      <c r="J11135" s="23" t="n">
        <f aca="false">IF(AND(E11135="Priority",ISNUMBER('Cost model'!N137)),'Cost model'!N137,'Cost model'!M137)</f>
        <v>13.5</v>
      </c>
      <c r="K11135" s="14" t="n">
        <f aca="false">J11135-H11135</f>
        <v>3.83</v>
      </c>
      <c r="L11135" s="14" t="n">
        <f aca="false">G11135-H11135</f>
        <v>-0.17</v>
      </c>
    </row>
    <row r="11136" customFormat="false" ht="15" hidden="false" customHeight="false" outlineLevel="0" collapsed="false">
      <c r="A11136" s="2" t="s">
        <v>142</v>
      </c>
      <c r="B11136" s="2" t="s">
        <v>142</v>
      </c>
      <c r="C11136" s="2" t="s">
        <v>49</v>
      </c>
      <c r="D11136" s="2" t="s">
        <v>10</v>
      </c>
      <c r="E11136" s="2" t="s">
        <v>83</v>
      </c>
      <c r="F11136" s="2" t="s">
        <v>977</v>
      </c>
      <c r="G11136" s="14" t="n">
        <v>24.5</v>
      </c>
      <c r="H11136" s="14" t="n">
        <v>17.58</v>
      </c>
      <c r="I11136" s="14" t="n">
        <v>24.5</v>
      </c>
      <c r="J11136" s="23" t="n">
        <f aca="false">IF(AND(E11136="Priority",ISNUMBER('Cost model'!N634)),'Cost model'!N634,'Cost model'!M634)</f>
        <v>21.5</v>
      </c>
      <c r="K11136" s="14" t="n">
        <f aca="false">J11136-H11136</f>
        <v>3.92</v>
      </c>
      <c r="L11136" s="14" t="n">
        <f aca="false">G11136-H11136</f>
        <v>6.92</v>
      </c>
    </row>
    <row r="11137" customFormat="false" ht="15" hidden="false" customHeight="false" outlineLevel="0" collapsed="false">
      <c r="A11137" s="2" t="s">
        <v>221</v>
      </c>
      <c r="B11137" s="2" t="s">
        <v>221</v>
      </c>
      <c r="C11137" s="2" t="s">
        <v>49</v>
      </c>
      <c r="D11137" s="2" t="s">
        <v>14</v>
      </c>
      <c r="E11137" s="2" t="s">
        <v>74</v>
      </c>
      <c r="F11137" s="2" t="s">
        <v>977</v>
      </c>
      <c r="G11137" s="14" t="n">
        <v>125</v>
      </c>
      <c r="H11137" s="14" t="n">
        <v>212.07</v>
      </c>
      <c r="I11137" s="14" t="n">
        <v>125</v>
      </c>
      <c r="J11137" s="23" t="n">
        <f aca="false">IF(AND(E11137="Priority",ISNUMBER('Cost model'!N748)),'Cost model'!N748,'Cost model'!M748)</f>
        <v>235</v>
      </c>
      <c r="K11137" s="14" t="n">
        <f aca="false">J11137-H11137</f>
        <v>22.93</v>
      </c>
      <c r="L11137" s="14" t="n">
        <f aca="false">G11137-H11137</f>
        <v>-87.07</v>
      </c>
    </row>
    <row r="11138" customFormat="false" ht="15" hidden="false" customHeight="false" outlineLevel="0" collapsed="false">
      <c r="A11138" s="2" t="s">
        <v>174</v>
      </c>
      <c r="B11138" s="2" t="s">
        <v>174</v>
      </c>
      <c r="C11138" s="2" t="s">
        <v>47</v>
      </c>
      <c r="D11138" s="2" t="s">
        <v>10</v>
      </c>
      <c r="E11138" s="2" t="s">
        <v>74</v>
      </c>
      <c r="F11138" s="2" t="s">
        <v>977</v>
      </c>
      <c r="G11138" s="14" t="n">
        <v>9.5</v>
      </c>
      <c r="H11138" s="14" t="n">
        <v>6.79</v>
      </c>
      <c r="I11138" s="14" t="n">
        <v>9.5</v>
      </c>
      <c r="J11138" s="23" t="n">
        <f aca="false">IF(AND(E11138="Priority",ISNUMBER('Cost model'!N167)),'Cost model'!N167,'Cost model'!M167)</f>
        <v>8.5</v>
      </c>
      <c r="K11138" s="14" t="n">
        <f aca="false">J11138-H11138</f>
        <v>1.71</v>
      </c>
      <c r="L11138" s="14" t="n">
        <f aca="false">G11138-H11138</f>
        <v>2.71</v>
      </c>
    </row>
    <row r="11139" customFormat="false" ht="15" hidden="false" customHeight="false" outlineLevel="0" collapsed="false">
      <c r="A11139" s="2" t="s">
        <v>124</v>
      </c>
      <c r="B11139" s="2" t="s">
        <v>124</v>
      </c>
      <c r="C11139" s="2" t="s">
        <v>47</v>
      </c>
      <c r="D11139" s="2" t="s">
        <v>10</v>
      </c>
      <c r="E11139" s="2" t="s">
        <v>74</v>
      </c>
      <c r="F11139" s="2" t="s">
        <v>977</v>
      </c>
      <c r="G11139" s="14" t="n">
        <v>9.5</v>
      </c>
      <c r="H11139" s="14" t="n">
        <v>7.59</v>
      </c>
      <c r="I11139" s="14" t="n">
        <v>9.5</v>
      </c>
      <c r="J11139" s="23" t="n">
        <f aca="false">IF(AND(E11139="Priority",ISNUMBER('Cost model'!N317)),'Cost model'!N317,'Cost model'!M317)</f>
        <v>10.5</v>
      </c>
      <c r="K11139" s="14" t="n">
        <f aca="false">J11139-H11139</f>
        <v>2.91</v>
      </c>
      <c r="L11139" s="14" t="n">
        <f aca="false">G11139-H11139</f>
        <v>1.91</v>
      </c>
    </row>
    <row r="11140" customFormat="false" ht="15" hidden="false" customHeight="false" outlineLevel="0" collapsed="false">
      <c r="A11140" s="2" t="s">
        <v>221</v>
      </c>
      <c r="B11140" s="2" t="s">
        <v>221</v>
      </c>
      <c r="C11140" s="2" t="s">
        <v>49</v>
      </c>
      <c r="D11140" s="2" t="s">
        <v>10</v>
      </c>
      <c r="E11140" s="2" t="s">
        <v>74</v>
      </c>
      <c r="F11140" s="2" t="s">
        <v>977</v>
      </c>
      <c r="G11140" s="14" t="n">
        <v>17.5</v>
      </c>
      <c r="H11140" s="14" t="n">
        <v>18.4</v>
      </c>
      <c r="I11140" s="14" t="n">
        <v>17.5</v>
      </c>
      <c r="J11140" s="23" t="n">
        <f aca="false">IF(AND(E11140="Priority",ISNUMBER('Cost model'!N739)),'Cost model'!N739,'Cost model'!M739)</f>
        <v>17.5</v>
      </c>
      <c r="K11140" s="14" t="n">
        <f aca="false">J11140-H11140</f>
        <v>-0.899999999999999</v>
      </c>
      <c r="L11140" s="14" t="n">
        <f aca="false">G11140-H11140</f>
        <v>-0.899999999999999</v>
      </c>
    </row>
    <row r="11141" customFormat="false" ht="15" hidden="false" customHeight="false" outlineLevel="0" collapsed="false">
      <c r="A11141" s="2" t="s">
        <v>221</v>
      </c>
      <c r="B11141" s="2" t="s">
        <v>221</v>
      </c>
      <c r="C11141" s="2" t="s">
        <v>49</v>
      </c>
      <c r="D11141" s="2" t="s">
        <v>10</v>
      </c>
      <c r="E11141" s="2" t="s">
        <v>74</v>
      </c>
      <c r="F11141" s="2" t="s">
        <v>977</v>
      </c>
      <c r="G11141" s="14" t="n">
        <v>17.5</v>
      </c>
      <c r="H11141" s="14" t="n">
        <v>15.25</v>
      </c>
      <c r="I11141" s="14" t="n">
        <v>17.5</v>
      </c>
      <c r="J11141" s="23" t="n">
        <f aca="false">IF(AND(E11141="Priority",ISNUMBER('Cost model'!N739)),'Cost model'!N739,'Cost model'!M739)</f>
        <v>17.5</v>
      </c>
      <c r="K11141" s="14" t="n">
        <f aca="false">J11141-H11141</f>
        <v>2.25</v>
      </c>
      <c r="L11141" s="14" t="n">
        <f aca="false">G11141-H11141</f>
        <v>2.25</v>
      </c>
    </row>
    <row r="11142" customFormat="false" ht="15" hidden="false" customHeight="false" outlineLevel="0" collapsed="false">
      <c r="A11142" s="2" t="s">
        <v>221</v>
      </c>
      <c r="B11142" s="2" t="s">
        <v>221</v>
      </c>
      <c r="C11142" s="2" t="s">
        <v>47</v>
      </c>
      <c r="D11142" s="2" t="s">
        <v>10</v>
      </c>
      <c r="E11142" s="2" t="s">
        <v>74</v>
      </c>
      <c r="F11142" s="2" t="s">
        <v>977</v>
      </c>
      <c r="G11142" s="14" t="n">
        <v>9.5</v>
      </c>
      <c r="H11142" s="14" t="n">
        <v>7.27</v>
      </c>
      <c r="I11142" s="14" t="n">
        <v>9.5</v>
      </c>
      <c r="J11142" s="23" t="n">
        <f aca="false">IF(AND(E11142="Priority",ISNUMBER('Cost model'!N737)),'Cost model'!N737,'Cost model'!M737)</f>
        <v>8.5</v>
      </c>
      <c r="K11142" s="14" t="n">
        <f aca="false">J11142-H11142</f>
        <v>1.23</v>
      </c>
      <c r="L11142" s="14" t="n">
        <f aca="false">G11142-H11142</f>
        <v>2.23</v>
      </c>
    </row>
    <row r="11143" customFormat="false" ht="15" hidden="false" customHeight="false" outlineLevel="0" collapsed="false">
      <c r="A11143" s="2" t="s">
        <v>142</v>
      </c>
      <c r="B11143" s="2" t="s">
        <v>142</v>
      </c>
      <c r="C11143" s="2" t="s">
        <v>48</v>
      </c>
      <c r="D11143" s="2" t="s">
        <v>12</v>
      </c>
      <c r="E11143" s="2" t="s">
        <v>74</v>
      </c>
      <c r="F11143" s="2" t="s">
        <v>977</v>
      </c>
      <c r="G11143" s="14" t="n">
        <v>12.5</v>
      </c>
      <c r="H11143" s="14" t="n">
        <v>26.54</v>
      </c>
      <c r="I11143" s="14" t="n">
        <v>12.5</v>
      </c>
      <c r="J11143" s="23" t="n">
        <f aca="false">IF(AND(E11143="Priority",ISNUMBER('Cost model'!N636)),'Cost model'!N636,'Cost model'!M636)</f>
        <v>40</v>
      </c>
      <c r="K11143" s="14" t="n">
        <f aca="false">J11143-H11143</f>
        <v>13.46</v>
      </c>
      <c r="L11143" s="14" t="n">
        <f aca="false">G11143-H11143</f>
        <v>-14.04</v>
      </c>
    </row>
    <row r="11144" customFormat="false" ht="15" hidden="false" customHeight="false" outlineLevel="0" collapsed="false">
      <c r="A11144" s="2" t="s">
        <v>124</v>
      </c>
      <c r="B11144" s="2" t="s">
        <v>124</v>
      </c>
      <c r="C11144" s="2" t="s">
        <v>48</v>
      </c>
      <c r="D11144" s="2" t="s">
        <v>12</v>
      </c>
      <c r="E11144" s="2" t="s">
        <v>74</v>
      </c>
      <c r="F11144" s="2" t="s">
        <v>977</v>
      </c>
      <c r="G11144" s="14" t="n">
        <v>12.5</v>
      </c>
      <c r="H11144" s="14" t="n">
        <v>30.51</v>
      </c>
      <c r="I11144" s="14" t="n">
        <v>12.5</v>
      </c>
      <c r="J11144" s="23" t="n">
        <f aca="false">IF(AND(E11144="Priority",ISNUMBER('Cost model'!N321)),'Cost model'!N321,'Cost model'!M321)</f>
        <v>40</v>
      </c>
      <c r="K11144" s="14" t="n">
        <f aca="false">J11144-H11144</f>
        <v>9.49</v>
      </c>
      <c r="L11144" s="14" t="n">
        <f aca="false">G11144-H11144</f>
        <v>-18.01</v>
      </c>
    </row>
    <row r="11145" customFormat="false" ht="15" hidden="false" customHeight="false" outlineLevel="0" collapsed="false">
      <c r="A11145" s="2" t="s">
        <v>158</v>
      </c>
      <c r="B11145" s="2" t="s">
        <v>158</v>
      </c>
      <c r="C11145" s="2" t="s">
        <v>47</v>
      </c>
      <c r="D11145" s="2" t="s">
        <v>10</v>
      </c>
      <c r="E11145" s="2" t="s">
        <v>74</v>
      </c>
      <c r="F11145" s="2" t="s">
        <v>977</v>
      </c>
      <c r="G11145" s="14" t="n">
        <v>9.5</v>
      </c>
      <c r="H11145" s="14" t="n">
        <v>5.84</v>
      </c>
      <c r="I11145" s="14" t="n">
        <v>9.5</v>
      </c>
      <c r="J11145" s="23" t="n">
        <f aca="false">IF(AND(E11145="Priority",ISNUMBER('Cost model'!N422)),'Cost model'!N422,'Cost model'!M422)</f>
        <v>8.5</v>
      </c>
      <c r="K11145" s="14" t="n">
        <f aca="false">J11145-H11145</f>
        <v>2.66</v>
      </c>
      <c r="L11145" s="14" t="n">
        <f aca="false">G11145-H11145</f>
        <v>3.66</v>
      </c>
    </row>
    <row r="11146" customFormat="false" ht="15" hidden="false" customHeight="false" outlineLevel="0" collapsed="false">
      <c r="A11146" s="2" t="s">
        <v>174</v>
      </c>
      <c r="B11146" s="2" t="s">
        <v>174</v>
      </c>
      <c r="C11146" s="2" t="s">
        <v>47</v>
      </c>
      <c r="D11146" s="2" t="s">
        <v>12</v>
      </c>
      <c r="E11146" s="2" t="s">
        <v>74</v>
      </c>
      <c r="F11146" s="2" t="s">
        <v>977</v>
      </c>
      <c r="G11146" s="14" t="n">
        <v>9.5</v>
      </c>
      <c r="H11146" s="14" t="n">
        <v>27.96</v>
      </c>
      <c r="I11146" s="14" t="n">
        <v>9.5</v>
      </c>
      <c r="J11146" s="23" t="n">
        <f aca="false">IF(AND(E11146="Priority",ISNUMBER('Cost model'!N170)),'Cost model'!N170,'Cost model'!M170)</f>
        <v>25.5</v>
      </c>
      <c r="K11146" s="14" t="n">
        <f aca="false">J11146-H11146</f>
        <v>-2.46</v>
      </c>
      <c r="L11146" s="14" t="n">
        <f aca="false">G11146-H11146</f>
        <v>-18.46</v>
      </c>
    </row>
    <row r="11147" customFormat="false" ht="15" hidden="false" customHeight="false" outlineLevel="0" collapsed="false">
      <c r="A11147" s="2" t="s">
        <v>142</v>
      </c>
      <c r="B11147" s="2" t="s">
        <v>142</v>
      </c>
      <c r="C11147" s="2" t="s">
        <v>47</v>
      </c>
      <c r="D11147" s="2" t="s">
        <v>10</v>
      </c>
      <c r="E11147" s="2" t="s">
        <v>74</v>
      </c>
      <c r="F11147" s="2" t="s">
        <v>977</v>
      </c>
      <c r="G11147" s="14" t="n">
        <v>9.5</v>
      </c>
      <c r="H11147" s="14" t="n">
        <v>7.15</v>
      </c>
      <c r="I11147" s="14" t="n">
        <v>9.5</v>
      </c>
      <c r="J11147" s="23" t="n">
        <f aca="false">IF(AND(E11147="Priority",ISNUMBER('Cost model'!N632)),'Cost model'!N632,'Cost model'!M632)</f>
        <v>9.5</v>
      </c>
      <c r="K11147" s="14" t="n">
        <f aca="false">J11147-H11147</f>
        <v>2.35</v>
      </c>
      <c r="L11147" s="14" t="n">
        <f aca="false">G11147-H11147</f>
        <v>2.35</v>
      </c>
    </row>
    <row r="11148" customFormat="false" ht="15" hidden="false" customHeight="false" outlineLevel="0" collapsed="false">
      <c r="A11148" s="2" t="s">
        <v>142</v>
      </c>
      <c r="B11148" s="2" t="s">
        <v>142</v>
      </c>
      <c r="C11148" s="2" t="s">
        <v>48</v>
      </c>
      <c r="D11148" s="2" t="s">
        <v>12</v>
      </c>
      <c r="E11148" s="2" t="s">
        <v>74</v>
      </c>
      <c r="F11148" s="2" t="s">
        <v>977</v>
      </c>
      <c r="G11148" s="14" t="n">
        <v>12.5</v>
      </c>
      <c r="H11148" s="14" t="n">
        <v>58.1</v>
      </c>
      <c r="I11148" s="14" t="n">
        <v>12.5</v>
      </c>
      <c r="J11148" s="23" t="n">
        <f aca="false">IF(AND(E11148="Priority",ISNUMBER('Cost model'!N636)),'Cost model'!N636,'Cost model'!M636)</f>
        <v>40</v>
      </c>
      <c r="K11148" s="14" t="n">
        <f aca="false">J11148-H11148</f>
        <v>-18.1</v>
      </c>
      <c r="L11148" s="14" t="n">
        <f aca="false">G11148-H11148</f>
        <v>-45.6</v>
      </c>
    </row>
    <row r="11149" customFormat="false" ht="15" hidden="false" customHeight="false" outlineLevel="0" collapsed="false">
      <c r="A11149" s="2" t="s">
        <v>124</v>
      </c>
      <c r="B11149" s="2" t="s">
        <v>124</v>
      </c>
      <c r="C11149" s="2" t="s">
        <v>48</v>
      </c>
      <c r="D11149" s="2" t="s">
        <v>10</v>
      </c>
      <c r="E11149" s="2" t="s">
        <v>83</v>
      </c>
      <c r="F11149" s="2" t="s">
        <v>977</v>
      </c>
      <c r="G11149" s="14" t="n">
        <v>17.5</v>
      </c>
      <c r="H11149" s="14" t="n">
        <v>11.72</v>
      </c>
      <c r="I11149" s="14" t="n">
        <v>17.5</v>
      </c>
      <c r="J11149" s="23" t="n">
        <f aca="false">IF(AND(E11149="Priority",ISNUMBER('Cost model'!N318)),'Cost model'!N318,'Cost model'!M318)</f>
        <v>19.5</v>
      </c>
      <c r="K11149" s="14" t="n">
        <f aca="false">J11149-H11149</f>
        <v>7.78</v>
      </c>
      <c r="L11149" s="14" t="n">
        <f aca="false">G11149-H11149</f>
        <v>5.78</v>
      </c>
    </row>
    <row r="11150" customFormat="false" ht="15" hidden="false" customHeight="false" outlineLevel="0" collapsed="false">
      <c r="A11150" s="2" t="s">
        <v>142</v>
      </c>
      <c r="B11150" s="2" t="s">
        <v>142</v>
      </c>
      <c r="C11150" s="2" t="s">
        <v>47</v>
      </c>
      <c r="D11150" s="2" t="s">
        <v>10</v>
      </c>
      <c r="E11150" s="2" t="s">
        <v>74</v>
      </c>
      <c r="F11150" s="2" t="s">
        <v>977</v>
      </c>
      <c r="G11150" s="14" t="n">
        <v>9.5</v>
      </c>
      <c r="H11150" s="14" t="n">
        <v>5.87</v>
      </c>
      <c r="I11150" s="14" t="n">
        <v>9.5</v>
      </c>
      <c r="J11150" s="23" t="n">
        <f aca="false">IF(AND(E11150="Priority",ISNUMBER('Cost model'!N632)),'Cost model'!N632,'Cost model'!M632)</f>
        <v>9.5</v>
      </c>
      <c r="K11150" s="14" t="n">
        <f aca="false">J11150-H11150</f>
        <v>3.63</v>
      </c>
      <c r="L11150" s="14" t="n">
        <f aca="false">G11150-H11150</f>
        <v>3.63</v>
      </c>
    </row>
    <row r="11151" customFormat="false" ht="15" hidden="false" customHeight="false" outlineLevel="0" collapsed="false">
      <c r="A11151" s="2" t="s">
        <v>174</v>
      </c>
      <c r="B11151" s="2" t="s">
        <v>123</v>
      </c>
      <c r="C11151" s="2" t="s">
        <v>48</v>
      </c>
      <c r="D11151" s="2" t="s">
        <v>10</v>
      </c>
      <c r="E11151" s="2" t="s">
        <v>74</v>
      </c>
      <c r="F11151" s="2" t="s">
        <v>976</v>
      </c>
      <c r="G11151" s="14" t="n">
        <v>12.5</v>
      </c>
      <c r="H11151" s="14" t="n">
        <v>20.92</v>
      </c>
      <c r="I11151" s="14" t="n">
        <v>19.5</v>
      </c>
      <c r="J11151" s="23" t="n">
        <f aca="false">IF(AND(E11151="Priority",ISNUMBER('Cost model'!N198)),'Cost model'!N198,'Cost model'!M198)</f>
        <v>20.5</v>
      </c>
      <c r="K11151" s="14" t="n">
        <f aca="false">J11151-H11151</f>
        <v>-0.420000000000002</v>
      </c>
      <c r="L11151" s="14" t="n">
        <f aca="false">G11151-H11151</f>
        <v>-8.42</v>
      </c>
    </row>
    <row r="11152" customFormat="false" ht="15" hidden="false" customHeight="false" outlineLevel="0" collapsed="false">
      <c r="A11152" s="2" t="s">
        <v>174</v>
      </c>
      <c r="B11152" s="2" t="s">
        <v>174</v>
      </c>
      <c r="C11152" s="2" t="s">
        <v>47</v>
      </c>
      <c r="D11152" s="2" t="s">
        <v>10</v>
      </c>
      <c r="E11152" s="2" t="s">
        <v>74</v>
      </c>
      <c r="F11152" s="2" t="s">
        <v>977</v>
      </c>
      <c r="G11152" s="14" t="n">
        <v>9.5</v>
      </c>
      <c r="H11152" s="14" t="n">
        <v>11.64</v>
      </c>
      <c r="I11152" s="14" t="n">
        <v>9.5</v>
      </c>
      <c r="J11152" s="23" t="n">
        <f aca="false">IF(AND(E11152="Priority",ISNUMBER('Cost model'!N167)),'Cost model'!N167,'Cost model'!M167)</f>
        <v>8.5</v>
      </c>
      <c r="K11152" s="14" t="n">
        <f aca="false">J11152-H11152</f>
        <v>-3.14</v>
      </c>
      <c r="L11152" s="14" t="n">
        <f aca="false">G11152-H11152</f>
        <v>-2.14</v>
      </c>
    </row>
    <row r="11153" customFormat="false" ht="15" hidden="false" customHeight="false" outlineLevel="0" collapsed="false">
      <c r="A11153" s="2" t="s">
        <v>174</v>
      </c>
      <c r="B11153" s="2" t="s">
        <v>142</v>
      </c>
      <c r="C11153" s="2" t="s">
        <v>47</v>
      </c>
      <c r="D11153" s="2" t="s">
        <v>12</v>
      </c>
      <c r="E11153" s="2" t="s">
        <v>74</v>
      </c>
      <c r="F11153" s="2" t="s">
        <v>976</v>
      </c>
      <c r="G11153" s="14" t="n">
        <v>9.5</v>
      </c>
      <c r="H11153" s="14" t="n">
        <v>43.1</v>
      </c>
      <c r="I11153" s="14" t="n">
        <v>9.5</v>
      </c>
      <c r="J11153" s="23" t="n">
        <f aca="false">IF(AND(E11153="Priority",ISNUMBER('Cost model'!N125)),'Cost model'!N125,'Cost model'!M125)</f>
        <v>40</v>
      </c>
      <c r="K11153" s="14" t="n">
        <f aca="false">J11153-H11153</f>
        <v>-3.1</v>
      </c>
      <c r="L11153" s="14" t="n">
        <f aca="false">G11153-H11153</f>
        <v>-33.6</v>
      </c>
    </row>
    <row r="11154" customFormat="false" ht="15" hidden="false" customHeight="false" outlineLevel="0" collapsed="false">
      <c r="A11154" s="2" t="s">
        <v>142</v>
      </c>
      <c r="B11154" s="2" t="s">
        <v>142</v>
      </c>
      <c r="C11154" s="2" t="s">
        <v>47</v>
      </c>
      <c r="D11154" s="2" t="s">
        <v>10</v>
      </c>
      <c r="E11154" s="2" t="s">
        <v>74</v>
      </c>
      <c r="F11154" s="2" t="s">
        <v>977</v>
      </c>
      <c r="G11154" s="14" t="n">
        <v>9.5</v>
      </c>
      <c r="H11154" s="14" t="n">
        <v>5.87</v>
      </c>
      <c r="I11154" s="14" t="n">
        <v>9.5</v>
      </c>
      <c r="J11154" s="23" t="n">
        <f aca="false">IF(AND(E11154="Priority",ISNUMBER('Cost model'!N632)),'Cost model'!N632,'Cost model'!M632)</f>
        <v>9.5</v>
      </c>
      <c r="K11154" s="14" t="n">
        <f aca="false">J11154-H11154</f>
        <v>3.63</v>
      </c>
      <c r="L11154" s="14" t="n">
        <f aca="false">G11154-H11154</f>
        <v>3.63</v>
      </c>
    </row>
    <row r="11155" customFormat="false" ht="15" hidden="false" customHeight="false" outlineLevel="0" collapsed="false">
      <c r="A11155" s="2" t="s">
        <v>142</v>
      </c>
      <c r="B11155" s="2" t="s">
        <v>142</v>
      </c>
      <c r="C11155" s="2" t="s">
        <v>47</v>
      </c>
      <c r="D11155" s="2" t="s">
        <v>10</v>
      </c>
      <c r="E11155" s="2" t="s">
        <v>74</v>
      </c>
      <c r="F11155" s="2" t="s">
        <v>977</v>
      </c>
      <c r="G11155" s="14" t="n">
        <v>9.5</v>
      </c>
      <c r="H11155" s="14" t="n">
        <v>8.17</v>
      </c>
      <c r="I11155" s="14" t="n">
        <v>9.5</v>
      </c>
      <c r="J11155" s="23" t="n">
        <f aca="false">IF(AND(E11155="Priority",ISNUMBER('Cost model'!N632)),'Cost model'!N632,'Cost model'!M632)</f>
        <v>9.5</v>
      </c>
      <c r="K11155" s="14" t="n">
        <f aca="false">J11155-H11155</f>
        <v>1.33</v>
      </c>
      <c r="L11155" s="14" t="n">
        <f aca="false">G11155-H11155</f>
        <v>1.33</v>
      </c>
    </row>
    <row r="11156" customFormat="false" ht="15" hidden="false" customHeight="false" outlineLevel="0" collapsed="false">
      <c r="A11156" s="2" t="s">
        <v>221</v>
      </c>
      <c r="B11156" s="2" t="s">
        <v>221</v>
      </c>
      <c r="C11156" s="2" t="s">
        <v>49</v>
      </c>
      <c r="D11156" s="2" t="s">
        <v>10</v>
      </c>
      <c r="E11156" s="2" t="s">
        <v>74</v>
      </c>
      <c r="F11156" s="2" t="s">
        <v>977</v>
      </c>
      <c r="G11156" s="14" t="n">
        <v>17.5</v>
      </c>
      <c r="H11156" s="14" t="n">
        <v>15.25</v>
      </c>
      <c r="I11156" s="14" t="n">
        <v>17.5</v>
      </c>
      <c r="J11156" s="23" t="n">
        <f aca="false">IF(AND(E11156="Priority",ISNUMBER('Cost model'!N739)),'Cost model'!N739,'Cost model'!M739)</f>
        <v>17.5</v>
      </c>
      <c r="K11156" s="14" t="n">
        <f aca="false">J11156-H11156</f>
        <v>2.25</v>
      </c>
      <c r="L11156" s="14" t="n">
        <f aca="false">G11156-H11156</f>
        <v>2.25</v>
      </c>
    </row>
    <row r="11157" customFormat="false" ht="15" hidden="false" customHeight="false" outlineLevel="0" collapsed="false">
      <c r="A11157" s="2" t="s">
        <v>174</v>
      </c>
      <c r="B11157" s="2" t="s">
        <v>142</v>
      </c>
      <c r="C11157" s="2" t="s">
        <v>47</v>
      </c>
      <c r="D11157" s="2" t="s">
        <v>13</v>
      </c>
      <c r="E11157" s="2" t="s">
        <v>74</v>
      </c>
      <c r="F11157" s="2" t="s">
        <v>976</v>
      </c>
      <c r="G11157" s="14" t="n">
        <v>19</v>
      </c>
      <c r="H11157" s="14" t="n">
        <v>46.41</v>
      </c>
      <c r="I11157" s="14" t="n">
        <v>19</v>
      </c>
      <c r="J11157" s="23" t="n">
        <f aca="false">IF(AND(E11157="Priority",ISNUMBER('Cost model'!N128)),'Cost model'!N128,'Cost model'!M128)</f>
        <v>65</v>
      </c>
      <c r="K11157" s="14" t="n">
        <f aca="false">J11157-H11157</f>
        <v>18.59</v>
      </c>
      <c r="L11157" s="14" t="n">
        <f aca="false">G11157-H11157</f>
        <v>-27.41</v>
      </c>
    </row>
    <row r="11158" customFormat="false" ht="15" hidden="false" customHeight="false" outlineLevel="0" collapsed="false">
      <c r="A11158" s="2" t="s">
        <v>158</v>
      </c>
      <c r="B11158" s="2" t="s">
        <v>124</v>
      </c>
      <c r="C11158" s="2" t="s">
        <v>47</v>
      </c>
      <c r="D11158" s="2" t="s">
        <v>10</v>
      </c>
      <c r="E11158" s="2" t="s">
        <v>74</v>
      </c>
      <c r="F11158" s="2" t="s">
        <v>976</v>
      </c>
      <c r="G11158" s="14" t="n">
        <v>9.5</v>
      </c>
      <c r="H11158" s="14" t="n">
        <v>10.09</v>
      </c>
      <c r="I11158" s="14" t="n">
        <v>14.5</v>
      </c>
      <c r="J11158" s="23" t="n">
        <f aca="false">IF(AND(E11158="Priority",ISNUMBER('Cost model'!N452)),'Cost model'!N452,'Cost model'!M452)</f>
        <v>13.5</v>
      </c>
      <c r="K11158" s="14" t="n">
        <f aca="false">J11158-H11158</f>
        <v>3.41</v>
      </c>
      <c r="L11158" s="14" t="n">
        <f aca="false">G11158-H11158</f>
        <v>-0.59</v>
      </c>
    </row>
    <row r="11159" customFormat="false" ht="15" hidden="false" customHeight="false" outlineLevel="0" collapsed="false">
      <c r="A11159" s="2" t="s">
        <v>124</v>
      </c>
      <c r="B11159" s="2" t="s">
        <v>124</v>
      </c>
      <c r="C11159" s="2" t="s">
        <v>49</v>
      </c>
      <c r="D11159" s="2" t="s">
        <v>12</v>
      </c>
      <c r="E11159" s="2" t="s">
        <v>74</v>
      </c>
      <c r="F11159" s="2" t="s">
        <v>977</v>
      </c>
      <c r="G11159" s="14" t="n">
        <v>19.5</v>
      </c>
      <c r="H11159" s="14" t="n">
        <v>44.04</v>
      </c>
      <c r="I11159" s="14" t="n">
        <v>19.5</v>
      </c>
      <c r="J11159" s="23" t="n">
        <f aca="false">IF(AND(E11159="Priority",ISNUMBER('Cost model'!N322)),'Cost model'!N322,'Cost model'!M322)</f>
        <v>50</v>
      </c>
      <c r="K11159" s="14" t="n">
        <f aca="false">J11159-H11159</f>
        <v>5.96</v>
      </c>
      <c r="L11159" s="14" t="n">
        <f aca="false">G11159-H11159</f>
        <v>-24.54</v>
      </c>
    </row>
    <row r="11160" customFormat="false" ht="15" hidden="false" customHeight="false" outlineLevel="0" collapsed="false">
      <c r="A11160" s="2" t="s">
        <v>221</v>
      </c>
      <c r="B11160" s="2" t="s">
        <v>221</v>
      </c>
      <c r="C11160" s="2" t="s">
        <v>49</v>
      </c>
      <c r="D11160" s="2" t="s">
        <v>10</v>
      </c>
      <c r="E11160" s="2" t="s">
        <v>74</v>
      </c>
      <c r="F11160" s="2" t="s">
        <v>977</v>
      </c>
      <c r="G11160" s="14" t="n">
        <v>17.5</v>
      </c>
      <c r="H11160" s="14" t="n">
        <v>10.13</v>
      </c>
      <c r="I11160" s="14" t="n">
        <v>17.5</v>
      </c>
      <c r="J11160" s="23" t="n">
        <f aca="false">IF(AND(E11160="Priority",ISNUMBER('Cost model'!N739)),'Cost model'!N739,'Cost model'!M739)</f>
        <v>17.5</v>
      </c>
      <c r="K11160" s="14" t="n">
        <f aca="false">J11160-H11160</f>
        <v>7.37</v>
      </c>
      <c r="L11160" s="14" t="n">
        <f aca="false">G11160-H11160</f>
        <v>7.37</v>
      </c>
    </row>
    <row r="11161" customFormat="false" ht="15" hidden="false" customHeight="false" outlineLevel="0" collapsed="false">
      <c r="A11161" s="2" t="s">
        <v>174</v>
      </c>
      <c r="B11161" s="2" t="s">
        <v>158</v>
      </c>
      <c r="C11161" s="2" t="s">
        <v>47</v>
      </c>
      <c r="D11161" s="2" t="s">
        <v>12</v>
      </c>
      <c r="E11161" s="2" t="s">
        <v>74</v>
      </c>
      <c r="F11161" s="2" t="s">
        <v>976</v>
      </c>
      <c r="G11161" s="14" t="n">
        <v>9.5</v>
      </c>
      <c r="H11161" s="14" t="n">
        <v>25.23</v>
      </c>
      <c r="I11161" s="14" t="n">
        <v>19.5</v>
      </c>
      <c r="J11161" s="23" t="n">
        <f aca="false">IF(AND(E11161="Priority",ISNUMBER('Cost model'!N140)),'Cost model'!N140,'Cost model'!M140)</f>
        <v>40</v>
      </c>
      <c r="K11161" s="14" t="n">
        <f aca="false">J11161-H11161</f>
        <v>14.77</v>
      </c>
      <c r="L11161" s="14" t="n">
        <f aca="false">G11161-H11161</f>
        <v>-15.73</v>
      </c>
    </row>
    <row r="11162" customFormat="false" ht="15" hidden="false" customHeight="false" outlineLevel="0" collapsed="false">
      <c r="A11162" s="2" t="s">
        <v>221</v>
      </c>
      <c r="B11162" s="2" t="s">
        <v>221</v>
      </c>
      <c r="C11162" s="2" t="s">
        <v>47</v>
      </c>
      <c r="D11162" s="2" t="s">
        <v>14</v>
      </c>
      <c r="E11162" s="2" t="s">
        <v>74</v>
      </c>
      <c r="F11162" s="2" t="s">
        <v>977</v>
      </c>
      <c r="G11162" s="14" t="n">
        <v>25</v>
      </c>
      <c r="H11162" s="14" t="n">
        <v>45.69</v>
      </c>
      <c r="I11162" s="14" t="n">
        <v>25</v>
      </c>
      <c r="J11162" s="23" t="n">
        <f aca="false">IF(AND(E11162="Priority",ISNUMBER('Cost model'!N746)),'Cost model'!N746,'Cost model'!M746)</f>
        <v>100</v>
      </c>
      <c r="K11162" s="14" t="n">
        <f aca="false">J11162-H11162</f>
        <v>54.31</v>
      </c>
      <c r="L11162" s="14" t="n">
        <f aca="false">G11162-H11162</f>
        <v>-20.69</v>
      </c>
    </row>
    <row r="11163" customFormat="false" ht="15" hidden="false" customHeight="false" outlineLevel="0" collapsed="false">
      <c r="A11163" s="2" t="s">
        <v>142</v>
      </c>
      <c r="B11163" s="2" t="s">
        <v>142</v>
      </c>
      <c r="C11163" s="2" t="s">
        <v>48</v>
      </c>
      <c r="D11163" s="2" t="s">
        <v>10</v>
      </c>
      <c r="E11163" s="2" t="s">
        <v>83</v>
      </c>
      <c r="F11163" s="2" t="s">
        <v>977</v>
      </c>
      <c r="G11163" s="14" t="n">
        <v>17.5</v>
      </c>
      <c r="H11163" s="14" t="n">
        <v>20.92</v>
      </c>
      <c r="I11163" s="14" t="n">
        <v>17.5</v>
      </c>
      <c r="J11163" s="23" t="n">
        <f aca="false">IF(AND(E11163="Priority",ISNUMBER('Cost model'!N633)),'Cost model'!N633,'Cost model'!M633)</f>
        <v>16.5</v>
      </c>
      <c r="K11163" s="14" t="n">
        <f aca="false">J11163-H11163</f>
        <v>-4.42</v>
      </c>
      <c r="L11163" s="14" t="n">
        <f aca="false">G11163-H11163</f>
        <v>-3.42</v>
      </c>
    </row>
    <row r="11164" customFormat="false" ht="15" hidden="false" customHeight="false" outlineLevel="0" collapsed="false">
      <c r="A11164" s="2" t="s">
        <v>221</v>
      </c>
      <c r="B11164" s="2" t="s">
        <v>221</v>
      </c>
      <c r="C11164" s="2" t="s">
        <v>49</v>
      </c>
      <c r="D11164" s="2" t="s">
        <v>10</v>
      </c>
      <c r="E11164" s="2" t="s">
        <v>74</v>
      </c>
      <c r="F11164" s="2" t="s">
        <v>977</v>
      </c>
      <c r="G11164" s="14" t="n">
        <v>17.5</v>
      </c>
      <c r="H11164" s="14" t="n">
        <v>10.13</v>
      </c>
      <c r="I11164" s="14" t="n">
        <v>17.5</v>
      </c>
      <c r="J11164" s="23" t="n">
        <f aca="false">IF(AND(E11164="Priority",ISNUMBER('Cost model'!N739)),'Cost model'!N739,'Cost model'!M739)</f>
        <v>17.5</v>
      </c>
      <c r="K11164" s="14" t="n">
        <f aca="false">J11164-H11164</f>
        <v>7.37</v>
      </c>
      <c r="L11164" s="14" t="n">
        <f aca="false">G11164-H11164</f>
        <v>7.37</v>
      </c>
    </row>
    <row r="11165" customFormat="false" ht="15" hidden="false" customHeight="false" outlineLevel="0" collapsed="false">
      <c r="A11165" s="2" t="s">
        <v>174</v>
      </c>
      <c r="B11165" s="2" t="s">
        <v>142</v>
      </c>
      <c r="C11165" s="2" t="s">
        <v>47</v>
      </c>
      <c r="D11165" s="2" t="s">
        <v>10</v>
      </c>
      <c r="E11165" s="2" t="s">
        <v>74</v>
      </c>
      <c r="F11165" s="2" t="s">
        <v>976</v>
      </c>
      <c r="G11165" s="14" t="n">
        <v>9.5</v>
      </c>
      <c r="H11165" s="14" t="n">
        <v>10.54</v>
      </c>
      <c r="I11165" s="14" t="n">
        <v>9.5</v>
      </c>
      <c r="J11165" s="23" t="n">
        <f aca="false">IF(AND(E11165="Priority",ISNUMBER('Cost model'!N122)),'Cost model'!N122,'Cost model'!M122)</f>
        <v>13.5</v>
      </c>
      <c r="K11165" s="14" t="n">
        <f aca="false">J11165-H11165</f>
        <v>2.96</v>
      </c>
      <c r="L11165" s="14" t="n">
        <f aca="false">G11165-H11165</f>
        <v>-1.04</v>
      </c>
    </row>
    <row r="11166" customFormat="false" ht="15" hidden="false" customHeight="false" outlineLevel="0" collapsed="false">
      <c r="A11166" s="2" t="s">
        <v>205</v>
      </c>
      <c r="B11166" s="2" t="s">
        <v>205</v>
      </c>
      <c r="C11166" s="2" t="s">
        <v>48</v>
      </c>
      <c r="D11166" s="2" t="s">
        <v>13</v>
      </c>
      <c r="E11166" s="2" t="s">
        <v>74</v>
      </c>
      <c r="F11166" s="2" t="s">
        <v>977</v>
      </c>
      <c r="G11166" s="14" t="n">
        <v>24.5</v>
      </c>
      <c r="H11166" s="14" t="n">
        <v>38.13</v>
      </c>
      <c r="I11166" s="14" t="n">
        <v>24.5</v>
      </c>
      <c r="J11166" s="23" t="n">
        <f aca="false">IF(AND(E11166="Priority",ISNUMBER('Cost model'!N534)),'Cost model'!N534,'Cost model'!M534)</f>
        <v>85</v>
      </c>
      <c r="K11166" s="14" t="n">
        <f aca="false">J11166-H11166</f>
        <v>46.87</v>
      </c>
      <c r="L11166" s="14" t="n">
        <f aca="false">G11166-H11166</f>
        <v>-13.63</v>
      </c>
    </row>
    <row r="11167" customFormat="false" ht="15" hidden="false" customHeight="false" outlineLevel="0" collapsed="false">
      <c r="A11167" s="2" t="s">
        <v>221</v>
      </c>
      <c r="B11167" s="2" t="s">
        <v>221</v>
      </c>
      <c r="C11167" s="2" t="s">
        <v>49</v>
      </c>
      <c r="D11167" s="2" t="s">
        <v>12</v>
      </c>
      <c r="E11167" s="2" t="s">
        <v>83</v>
      </c>
      <c r="F11167" s="2" t="s">
        <v>977</v>
      </c>
      <c r="G11167" s="14" t="n">
        <v>29.5</v>
      </c>
      <c r="H11167" s="14" t="n">
        <v>37.42</v>
      </c>
      <c r="I11167" s="14" t="n">
        <v>29.5</v>
      </c>
      <c r="J11167" s="23" t="n">
        <f aca="false">IF(AND(E11167="Priority",ISNUMBER('Cost model'!N742)),'Cost model'!N742,'Cost model'!M742)</f>
        <v>80</v>
      </c>
      <c r="K11167" s="14" t="n">
        <f aca="false">J11167-H11167</f>
        <v>42.58</v>
      </c>
      <c r="L11167" s="14" t="n">
        <f aca="false">G11167-H11167</f>
        <v>-7.92</v>
      </c>
    </row>
    <row r="11168" customFormat="false" ht="15" hidden="false" customHeight="false" outlineLevel="0" collapsed="false">
      <c r="A11168" s="2" t="s">
        <v>221</v>
      </c>
      <c r="B11168" s="2" t="s">
        <v>174</v>
      </c>
      <c r="C11168" s="2" t="s">
        <v>48</v>
      </c>
      <c r="D11168" s="2" t="s">
        <v>12</v>
      </c>
      <c r="E11168" s="2" t="s">
        <v>74</v>
      </c>
      <c r="F11168" s="2" t="s">
        <v>976</v>
      </c>
      <c r="G11168" s="14" t="n">
        <v>12.5</v>
      </c>
      <c r="H11168" s="14" t="n">
        <v>18.4</v>
      </c>
      <c r="I11168" s="14" t="n">
        <v>24.5</v>
      </c>
      <c r="J11168" s="23" t="n">
        <f aca="false">IF(AND(E11168="Priority",ISNUMBER('Cost model'!N786)),'Cost model'!N786,'Cost model'!M786)</f>
        <v>55</v>
      </c>
      <c r="K11168" s="14" t="n">
        <f aca="false">J11168-H11168</f>
        <v>36.6</v>
      </c>
      <c r="L11168" s="14" t="n">
        <f aca="false">G11168-H11168</f>
        <v>-5.9</v>
      </c>
    </row>
    <row r="11169" customFormat="false" ht="15" hidden="false" customHeight="false" outlineLevel="0" collapsed="false">
      <c r="A11169" s="2" t="s">
        <v>221</v>
      </c>
      <c r="B11169" s="2" t="s">
        <v>221</v>
      </c>
      <c r="C11169" s="2" t="s">
        <v>47</v>
      </c>
      <c r="D11169" s="2" t="s">
        <v>10</v>
      </c>
      <c r="E11169" s="2" t="s">
        <v>74</v>
      </c>
      <c r="F11169" s="2" t="s">
        <v>977</v>
      </c>
      <c r="G11169" s="14" t="n">
        <v>9.5</v>
      </c>
      <c r="H11169" s="14" t="n">
        <v>5.87</v>
      </c>
      <c r="I11169" s="14" t="n">
        <v>9.5</v>
      </c>
      <c r="J11169" s="23" t="n">
        <f aca="false">IF(AND(E11169="Priority",ISNUMBER('Cost model'!N737)),'Cost model'!N737,'Cost model'!M737)</f>
        <v>8.5</v>
      </c>
      <c r="K11169" s="14" t="n">
        <f aca="false">J11169-H11169</f>
        <v>2.63</v>
      </c>
      <c r="L11169" s="14" t="n">
        <f aca="false">G11169-H11169</f>
        <v>3.63</v>
      </c>
    </row>
    <row r="11170" customFormat="false" ht="15" hidden="false" customHeight="false" outlineLevel="0" collapsed="false">
      <c r="A11170" s="2" t="s">
        <v>124</v>
      </c>
      <c r="B11170" s="2" t="s">
        <v>174</v>
      </c>
      <c r="C11170" s="2" t="s">
        <v>48</v>
      </c>
      <c r="D11170" s="2" t="s">
        <v>10</v>
      </c>
      <c r="E11170" s="2" t="s">
        <v>74</v>
      </c>
      <c r="F11170" s="2" t="s">
        <v>976</v>
      </c>
      <c r="G11170" s="14" t="n">
        <v>12.5</v>
      </c>
      <c r="H11170" s="14" t="n">
        <v>11.1</v>
      </c>
      <c r="I11170" s="14" t="n">
        <v>14.5</v>
      </c>
      <c r="J11170" s="23" t="n">
        <f aca="false">IF(AND(E11170="Priority",ISNUMBER('Cost model'!N363)),'Cost model'!N363,'Cost model'!M363)</f>
        <v>15.5</v>
      </c>
      <c r="K11170" s="14" t="n">
        <f aca="false">J11170-H11170</f>
        <v>4.4</v>
      </c>
      <c r="L11170" s="14" t="n">
        <f aca="false">G11170-H11170</f>
        <v>1.4</v>
      </c>
    </row>
    <row r="11171" customFormat="false" ht="15" hidden="false" customHeight="false" outlineLevel="0" collapsed="false">
      <c r="A11171" s="2" t="s">
        <v>221</v>
      </c>
      <c r="B11171" s="2" t="s">
        <v>158</v>
      </c>
      <c r="C11171" s="2" t="s">
        <v>47</v>
      </c>
      <c r="D11171" s="2" t="s">
        <v>10</v>
      </c>
      <c r="E11171" s="2" t="s">
        <v>74</v>
      </c>
      <c r="F11171" s="2" t="s">
        <v>976</v>
      </c>
      <c r="G11171" s="14" t="n">
        <v>9.5</v>
      </c>
      <c r="H11171" s="14" t="n">
        <v>9.67</v>
      </c>
      <c r="I11171" s="14" t="n">
        <v>14.5</v>
      </c>
      <c r="J11171" s="23" t="n">
        <f aca="false">IF(AND(E11171="Priority",ISNUMBER('Cost model'!N752)),'Cost model'!N752,'Cost model'!M752)</f>
        <v>12.5</v>
      </c>
      <c r="K11171" s="14" t="n">
        <f aca="false">J11171-H11171</f>
        <v>2.83</v>
      </c>
      <c r="L11171" s="14" t="n">
        <f aca="false">G11171-H11171</f>
        <v>-0.17</v>
      </c>
    </row>
    <row r="11172" customFormat="false" ht="15" hidden="false" customHeight="false" outlineLevel="0" collapsed="false">
      <c r="A11172" s="2" t="s">
        <v>124</v>
      </c>
      <c r="B11172" s="2" t="s">
        <v>124</v>
      </c>
      <c r="C11172" s="2" t="s">
        <v>47</v>
      </c>
      <c r="D11172" s="2" t="s">
        <v>12</v>
      </c>
      <c r="E11172" s="2" t="s">
        <v>83</v>
      </c>
      <c r="F11172" s="2" t="s">
        <v>977</v>
      </c>
      <c r="G11172" s="14" t="n">
        <v>19.5</v>
      </c>
      <c r="H11172" s="14" t="n">
        <v>25.1</v>
      </c>
      <c r="I11172" s="14" t="n">
        <v>19.5</v>
      </c>
      <c r="J11172" s="23" t="n">
        <f aca="false">IF(AND(E11172="Priority",ISNUMBER('Cost model'!N320)),'Cost model'!N320,'Cost model'!M320)</f>
        <v>35</v>
      </c>
      <c r="K11172" s="14" t="n">
        <f aca="false">J11172-H11172</f>
        <v>9.9</v>
      </c>
      <c r="L11172" s="14" t="n">
        <f aca="false">G11172-H11172</f>
        <v>-5.6</v>
      </c>
    </row>
    <row r="11173" customFormat="false" ht="15" hidden="false" customHeight="false" outlineLevel="0" collapsed="false">
      <c r="A11173" s="2" t="s">
        <v>174</v>
      </c>
      <c r="B11173" s="2" t="s">
        <v>174</v>
      </c>
      <c r="C11173" s="2" t="s">
        <v>48</v>
      </c>
      <c r="D11173" s="2" t="s">
        <v>10</v>
      </c>
      <c r="E11173" s="2" t="s">
        <v>74</v>
      </c>
      <c r="F11173" s="2" t="s">
        <v>977</v>
      </c>
      <c r="G11173" s="14" t="n">
        <v>12.5</v>
      </c>
      <c r="H11173" s="14" t="n">
        <v>18.34</v>
      </c>
      <c r="I11173" s="14" t="n">
        <v>12.5</v>
      </c>
      <c r="J11173" s="23" t="n">
        <f aca="false">IF(AND(E11173="Priority",ISNUMBER('Cost model'!N168)),'Cost model'!N168,'Cost model'!M168)</f>
        <v>13.5</v>
      </c>
      <c r="K11173" s="14" t="n">
        <f aca="false">J11173-H11173</f>
        <v>-4.84</v>
      </c>
      <c r="L11173" s="14" t="n">
        <f aca="false">G11173-H11173</f>
        <v>-5.84</v>
      </c>
    </row>
    <row r="11174" customFormat="false" ht="15" hidden="false" customHeight="false" outlineLevel="0" collapsed="false">
      <c r="A11174" s="2" t="s">
        <v>174</v>
      </c>
      <c r="B11174" s="2" t="s">
        <v>174</v>
      </c>
      <c r="C11174" s="2" t="s">
        <v>48</v>
      </c>
      <c r="D11174" s="2" t="s">
        <v>10</v>
      </c>
      <c r="E11174" s="2" t="s">
        <v>74</v>
      </c>
      <c r="F11174" s="2" t="s">
        <v>977</v>
      </c>
      <c r="G11174" s="14" t="n">
        <v>12.5</v>
      </c>
      <c r="H11174" s="14" t="n">
        <v>9.82</v>
      </c>
      <c r="I11174" s="14" t="n">
        <v>12.5</v>
      </c>
      <c r="J11174" s="23" t="n">
        <f aca="false">IF(AND(E11174="Priority",ISNUMBER('Cost model'!N168)),'Cost model'!N168,'Cost model'!M168)</f>
        <v>13.5</v>
      </c>
      <c r="K11174" s="14" t="n">
        <f aca="false">J11174-H11174</f>
        <v>3.68</v>
      </c>
      <c r="L11174" s="14" t="n">
        <f aca="false">G11174-H11174</f>
        <v>2.68</v>
      </c>
    </row>
    <row r="11175" customFormat="false" ht="15" hidden="false" customHeight="false" outlineLevel="0" collapsed="false">
      <c r="A11175" s="2" t="s">
        <v>142</v>
      </c>
      <c r="B11175" s="2" t="s">
        <v>142</v>
      </c>
      <c r="C11175" s="2" t="s">
        <v>49</v>
      </c>
      <c r="D11175" s="2" t="s">
        <v>12</v>
      </c>
      <c r="E11175" s="2" t="s">
        <v>83</v>
      </c>
      <c r="F11175" s="2" t="s">
        <v>977</v>
      </c>
      <c r="G11175" s="14" t="n">
        <v>29.5</v>
      </c>
      <c r="H11175" s="14" t="n">
        <v>46.05</v>
      </c>
      <c r="I11175" s="14" t="n">
        <v>29.5</v>
      </c>
      <c r="J11175" s="23" t="n">
        <f aca="false">IF(AND(E11175="Priority",ISNUMBER('Cost model'!N637)),'Cost model'!N637,'Cost model'!M637)</f>
        <v>60</v>
      </c>
      <c r="K11175" s="14" t="n">
        <f aca="false">J11175-H11175</f>
        <v>13.95</v>
      </c>
      <c r="L11175" s="14" t="n">
        <f aca="false">G11175-H11175</f>
        <v>-16.55</v>
      </c>
    </row>
    <row r="11176" customFormat="false" ht="15" hidden="false" customHeight="false" outlineLevel="0" collapsed="false">
      <c r="A11176" s="2" t="s">
        <v>221</v>
      </c>
      <c r="B11176" s="2" t="s">
        <v>221</v>
      </c>
      <c r="C11176" s="2" t="s">
        <v>47</v>
      </c>
      <c r="D11176" s="2" t="s">
        <v>10</v>
      </c>
      <c r="E11176" s="2" t="s">
        <v>74</v>
      </c>
      <c r="F11176" s="2" t="s">
        <v>977</v>
      </c>
      <c r="G11176" s="14" t="n">
        <v>9.5</v>
      </c>
      <c r="H11176" s="14" t="n">
        <v>5.79</v>
      </c>
      <c r="I11176" s="14" t="n">
        <v>9.5</v>
      </c>
      <c r="J11176" s="23" t="n">
        <f aca="false">IF(AND(E11176="Priority",ISNUMBER('Cost model'!N737)),'Cost model'!N737,'Cost model'!M737)</f>
        <v>8.5</v>
      </c>
      <c r="K11176" s="14" t="n">
        <f aca="false">J11176-H11176</f>
        <v>2.71</v>
      </c>
      <c r="L11176" s="14" t="n">
        <f aca="false">G11176-H11176</f>
        <v>3.71</v>
      </c>
    </row>
    <row r="11177" customFormat="false" ht="15" hidden="false" customHeight="false" outlineLevel="0" collapsed="false">
      <c r="A11177" s="2" t="s">
        <v>142</v>
      </c>
      <c r="B11177" s="2" t="s">
        <v>142</v>
      </c>
      <c r="C11177" s="2" t="s">
        <v>48</v>
      </c>
      <c r="D11177" s="2" t="s">
        <v>10</v>
      </c>
      <c r="E11177" s="2" t="s">
        <v>74</v>
      </c>
      <c r="F11177" s="2" t="s">
        <v>977</v>
      </c>
      <c r="G11177" s="14" t="n">
        <v>12.5</v>
      </c>
      <c r="H11177" s="14" t="n">
        <v>10.53</v>
      </c>
      <c r="I11177" s="14" t="n">
        <v>12.5</v>
      </c>
      <c r="J11177" s="23" t="n">
        <f aca="false">IF(AND(E11177="Priority",ISNUMBER('Cost model'!N633)),'Cost model'!N633,'Cost model'!M633)</f>
        <v>11.5</v>
      </c>
      <c r="K11177" s="14" t="n">
        <f aca="false">J11177-H11177</f>
        <v>0.970000000000001</v>
      </c>
      <c r="L11177" s="14" t="n">
        <f aca="false">G11177-H11177</f>
        <v>1.97</v>
      </c>
    </row>
    <row r="11178" customFormat="false" ht="15" hidden="false" customHeight="false" outlineLevel="0" collapsed="false">
      <c r="A11178" s="2" t="s">
        <v>142</v>
      </c>
      <c r="B11178" s="2" t="s">
        <v>142</v>
      </c>
      <c r="C11178" s="2" t="s">
        <v>47</v>
      </c>
      <c r="D11178" s="2" t="s">
        <v>14</v>
      </c>
      <c r="E11178" s="2" t="s">
        <v>74</v>
      </c>
      <c r="F11178" s="2" t="s">
        <v>977</v>
      </c>
      <c r="G11178" s="14" t="n">
        <v>25</v>
      </c>
      <c r="H11178" s="14" t="n">
        <v>90.32</v>
      </c>
      <c r="I11178" s="14" t="n">
        <v>25</v>
      </c>
      <c r="J11178" s="23" t="n">
        <f aca="false">IF(AND(E11178="Priority",ISNUMBER('Cost model'!N641)),'Cost model'!N641,'Cost model'!M641)</f>
        <v>75</v>
      </c>
      <c r="K11178" s="14" t="n">
        <f aca="false">J11178-H11178</f>
        <v>-15.32</v>
      </c>
      <c r="L11178" s="14" t="n">
        <f aca="false">G11178-H11178</f>
        <v>-65.32</v>
      </c>
    </row>
    <row r="11179" customFormat="false" ht="15" hidden="false" customHeight="false" outlineLevel="0" collapsed="false">
      <c r="A11179" s="2" t="s">
        <v>174</v>
      </c>
      <c r="B11179" s="2" t="s">
        <v>142</v>
      </c>
      <c r="C11179" s="2" t="s">
        <v>49</v>
      </c>
      <c r="D11179" s="2" t="s">
        <v>12</v>
      </c>
      <c r="E11179" s="2" t="s">
        <v>74</v>
      </c>
      <c r="F11179" s="2" t="s">
        <v>976</v>
      </c>
      <c r="G11179" s="14" t="n">
        <v>19.5</v>
      </c>
      <c r="H11179" s="14" t="n">
        <v>49.52</v>
      </c>
      <c r="I11179" s="14" t="n">
        <v>19.5</v>
      </c>
      <c r="J11179" s="23" t="n">
        <f aca="false">IF(AND(E11179="Priority",ISNUMBER('Cost model'!N127)),'Cost model'!N127,'Cost model'!M127)</f>
        <v>50</v>
      </c>
      <c r="K11179" s="14" t="n">
        <f aca="false">J11179-H11179</f>
        <v>0.479999999999997</v>
      </c>
      <c r="L11179" s="14" t="n">
        <f aca="false">G11179-H11179</f>
        <v>-30.02</v>
      </c>
    </row>
    <row r="11180" customFormat="false" ht="15" hidden="false" customHeight="false" outlineLevel="0" collapsed="false">
      <c r="A11180" s="2" t="s">
        <v>142</v>
      </c>
      <c r="B11180" s="2" t="s">
        <v>124</v>
      </c>
      <c r="C11180" s="2" t="s">
        <v>47</v>
      </c>
      <c r="D11180" s="2" t="s">
        <v>13</v>
      </c>
      <c r="E11180" s="2" t="s">
        <v>74</v>
      </c>
      <c r="F11180" s="2" t="s">
        <v>976</v>
      </c>
      <c r="G11180" s="14" t="n">
        <v>19</v>
      </c>
      <c r="H11180" s="14" t="n">
        <v>119.28</v>
      </c>
      <c r="I11180" s="14" t="n">
        <v>24.5</v>
      </c>
      <c r="J11180" s="23" t="n">
        <f aca="false">IF(AND(E11180="Priority",ISNUMBER('Cost model'!N668)),'Cost model'!N668,'Cost model'!M668)</f>
        <v>75</v>
      </c>
      <c r="K11180" s="14" t="n">
        <f aca="false">J11180-H11180</f>
        <v>-44.28</v>
      </c>
      <c r="L11180" s="14" t="n">
        <f aca="false">G11180-H11180</f>
        <v>-100.28</v>
      </c>
    </row>
    <row r="11181" customFormat="false" ht="15" hidden="false" customHeight="false" outlineLevel="0" collapsed="false">
      <c r="A11181" s="2" t="s">
        <v>221</v>
      </c>
      <c r="B11181" s="2" t="s">
        <v>158</v>
      </c>
      <c r="C11181" s="2" t="s">
        <v>47</v>
      </c>
      <c r="D11181" s="2" t="s">
        <v>14</v>
      </c>
      <c r="E11181" s="2" t="s">
        <v>74</v>
      </c>
      <c r="F11181" s="2" t="s">
        <v>976</v>
      </c>
      <c r="G11181" s="14" t="n">
        <v>25</v>
      </c>
      <c r="H11181" s="14" t="n">
        <v>88.92</v>
      </c>
      <c r="I11181" s="14" t="n">
        <v>85</v>
      </c>
      <c r="J11181" s="23" t="n">
        <f aca="false">IF(AND(E11181="Priority",ISNUMBER('Cost model'!N761)),'Cost model'!N761,'Cost model'!M761)</f>
        <v>130</v>
      </c>
      <c r="K11181" s="14" t="n">
        <f aca="false">J11181-H11181</f>
        <v>41.08</v>
      </c>
      <c r="L11181" s="14" t="n">
        <f aca="false">G11181-H11181</f>
        <v>-63.92</v>
      </c>
    </row>
    <row r="11182" customFormat="false" ht="15" hidden="false" customHeight="false" outlineLevel="0" collapsed="false">
      <c r="A11182" s="2" t="s">
        <v>124</v>
      </c>
      <c r="B11182" s="2" t="s">
        <v>124</v>
      </c>
      <c r="C11182" s="2" t="s">
        <v>47</v>
      </c>
      <c r="D11182" s="2" t="s">
        <v>10</v>
      </c>
      <c r="E11182" s="2" t="s">
        <v>83</v>
      </c>
      <c r="F11182" s="2" t="s">
        <v>977</v>
      </c>
      <c r="G11182" s="14" t="n">
        <v>14.5</v>
      </c>
      <c r="H11182" s="14" t="n">
        <v>6.11</v>
      </c>
      <c r="I11182" s="14" t="n">
        <v>14.5</v>
      </c>
      <c r="J11182" s="23" t="n">
        <f aca="false">IF(AND(E11182="Priority",ISNUMBER('Cost model'!N317)),'Cost model'!N317,'Cost model'!M317)</f>
        <v>15.5</v>
      </c>
      <c r="K11182" s="14" t="n">
        <f aca="false">J11182-H11182</f>
        <v>9.39</v>
      </c>
      <c r="L11182" s="14" t="n">
        <f aca="false">G11182-H11182</f>
        <v>8.39</v>
      </c>
    </row>
    <row r="11183" customFormat="false" ht="15" hidden="false" customHeight="false" outlineLevel="0" collapsed="false">
      <c r="A11183" s="2" t="s">
        <v>142</v>
      </c>
      <c r="B11183" s="2" t="s">
        <v>174</v>
      </c>
      <c r="C11183" s="2" t="s">
        <v>49</v>
      </c>
      <c r="D11183" s="2" t="s">
        <v>13</v>
      </c>
      <c r="E11183" s="2" t="s">
        <v>74</v>
      </c>
      <c r="F11183" s="2" t="s">
        <v>976</v>
      </c>
      <c r="G11183" s="14" t="n">
        <v>50</v>
      </c>
      <c r="H11183" s="14" t="n">
        <v>105.45</v>
      </c>
      <c r="I11183" s="14" t="n">
        <v>85</v>
      </c>
      <c r="J11183" s="23" t="n">
        <f aca="false">IF(AND(E11183="Priority",ISNUMBER('Cost model'!N700)),'Cost model'!N700,'Cost model'!M700)</f>
        <v>100</v>
      </c>
      <c r="K11183" s="14" t="n">
        <f aca="false">J11183-H11183</f>
        <v>-5.45</v>
      </c>
      <c r="L11183" s="14" t="n">
        <f aca="false">G11183-H11183</f>
        <v>-55.45</v>
      </c>
    </row>
    <row r="11184" customFormat="false" ht="15" hidden="false" customHeight="false" outlineLevel="0" collapsed="false">
      <c r="A11184" s="2" t="s">
        <v>174</v>
      </c>
      <c r="B11184" s="2" t="s">
        <v>142</v>
      </c>
      <c r="C11184" s="2" t="s">
        <v>49</v>
      </c>
      <c r="D11184" s="2" t="s">
        <v>13</v>
      </c>
      <c r="E11184" s="2" t="s">
        <v>74</v>
      </c>
      <c r="F11184" s="2" t="s">
        <v>976</v>
      </c>
      <c r="G11184" s="14" t="n">
        <v>50</v>
      </c>
      <c r="H11184" s="14" t="n">
        <v>119.63</v>
      </c>
      <c r="I11184" s="14" t="n">
        <v>50</v>
      </c>
      <c r="J11184" s="23" t="n">
        <f aca="false">IF(AND(E11184="Priority",ISNUMBER('Cost model'!N130)),'Cost model'!N130,'Cost model'!M130)</f>
        <v>100</v>
      </c>
      <c r="K11184" s="14" t="n">
        <f aca="false">J11184-H11184</f>
        <v>-19.63</v>
      </c>
      <c r="L11184" s="14" t="n">
        <f aca="false">G11184-H11184</f>
        <v>-69.63</v>
      </c>
    </row>
    <row r="11185" customFormat="false" ht="15" hidden="false" customHeight="false" outlineLevel="0" collapsed="false">
      <c r="A11185" s="2" t="s">
        <v>158</v>
      </c>
      <c r="B11185" s="2" t="s">
        <v>142</v>
      </c>
      <c r="C11185" s="2" t="s">
        <v>49</v>
      </c>
      <c r="D11185" s="2" t="s">
        <v>10</v>
      </c>
      <c r="E11185" s="2" t="s">
        <v>74</v>
      </c>
      <c r="F11185" s="2" t="s">
        <v>976</v>
      </c>
      <c r="G11185" s="14" t="n">
        <v>17.5</v>
      </c>
      <c r="H11185" s="14" t="n">
        <v>23.69</v>
      </c>
      <c r="I11185" s="14" t="n">
        <v>17.5</v>
      </c>
      <c r="J11185" s="23" t="n">
        <f aca="false">IF(AND(E11185="Priority",ISNUMBER('Cost model'!N439)),'Cost model'!N439,'Cost model'!M439)</f>
        <v>20.5</v>
      </c>
      <c r="K11185" s="14" t="n">
        <f aca="false">J11185-H11185</f>
        <v>-3.19</v>
      </c>
      <c r="L11185" s="14" t="n">
        <f aca="false">G11185-H11185</f>
        <v>-6.19</v>
      </c>
    </row>
    <row r="11186" customFormat="false" ht="15" hidden="false" customHeight="false" outlineLevel="0" collapsed="false">
      <c r="A11186" s="2" t="s">
        <v>142</v>
      </c>
      <c r="B11186" s="2" t="s">
        <v>158</v>
      </c>
      <c r="C11186" s="2" t="s">
        <v>48</v>
      </c>
      <c r="D11186" s="2" t="s">
        <v>10</v>
      </c>
      <c r="E11186" s="2" t="s">
        <v>74</v>
      </c>
      <c r="F11186" s="2" t="s">
        <v>976</v>
      </c>
      <c r="G11186" s="14" t="n">
        <v>12.5</v>
      </c>
      <c r="H11186" s="14" t="n">
        <v>13.33</v>
      </c>
      <c r="I11186" s="14" t="n">
        <v>14.5</v>
      </c>
      <c r="J11186" s="23" t="n">
        <f aca="false">IF(AND(E11186="Priority",ISNUMBER('Cost model'!N648)),'Cost model'!N648,'Cost model'!M648)</f>
        <v>13.5</v>
      </c>
      <c r="K11186" s="14" t="n">
        <f aca="false">J11186-H11186</f>
        <v>0.17</v>
      </c>
      <c r="L11186" s="14" t="n">
        <f aca="false">G11186-H11186</f>
        <v>-0.83</v>
      </c>
    </row>
    <row r="11187" customFormat="false" ht="15" hidden="false" customHeight="false" outlineLevel="0" collapsed="false">
      <c r="A11187" s="2" t="s">
        <v>124</v>
      </c>
      <c r="B11187" s="2" t="s">
        <v>124</v>
      </c>
      <c r="C11187" s="2" t="s">
        <v>47</v>
      </c>
      <c r="D11187" s="2" t="s">
        <v>10</v>
      </c>
      <c r="E11187" s="2" t="s">
        <v>83</v>
      </c>
      <c r="F11187" s="2" t="s">
        <v>977</v>
      </c>
      <c r="G11187" s="14" t="n">
        <v>14.5</v>
      </c>
      <c r="H11187" s="14" t="n">
        <v>20.92</v>
      </c>
      <c r="I11187" s="14" t="n">
        <v>14.5</v>
      </c>
      <c r="J11187" s="23" t="n">
        <f aca="false">IF(AND(E11187="Priority",ISNUMBER('Cost model'!N317)),'Cost model'!N317,'Cost model'!M317)</f>
        <v>15.5</v>
      </c>
      <c r="K11187" s="14" t="n">
        <f aca="false">J11187-H11187</f>
        <v>-5.42</v>
      </c>
      <c r="L11187" s="14" t="n">
        <f aca="false">G11187-H11187</f>
        <v>-6.42</v>
      </c>
    </row>
    <row r="11188" customFormat="false" ht="15" hidden="false" customHeight="false" outlineLevel="0" collapsed="false">
      <c r="A11188" s="2" t="s">
        <v>174</v>
      </c>
      <c r="B11188" s="2" t="s">
        <v>174</v>
      </c>
      <c r="C11188" s="2" t="s">
        <v>47</v>
      </c>
      <c r="D11188" s="2" t="s">
        <v>12</v>
      </c>
      <c r="E11188" s="2" t="s">
        <v>74</v>
      </c>
      <c r="F11188" s="2" t="s">
        <v>977</v>
      </c>
      <c r="G11188" s="14" t="n">
        <v>9.5</v>
      </c>
      <c r="H11188" s="14" t="n">
        <v>10.09</v>
      </c>
      <c r="I11188" s="14" t="n">
        <v>9.5</v>
      </c>
      <c r="J11188" s="23" t="n">
        <f aca="false">IF(AND(E11188="Priority",ISNUMBER('Cost model'!N170)),'Cost model'!N170,'Cost model'!M170)</f>
        <v>25.5</v>
      </c>
      <c r="K11188" s="14" t="n">
        <f aca="false">J11188-H11188</f>
        <v>15.41</v>
      </c>
      <c r="L11188" s="14" t="n">
        <f aca="false">G11188-H11188</f>
        <v>-0.59</v>
      </c>
    </row>
    <row r="11189" customFormat="false" ht="15" hidden="false" customHeight="false" outlineLevel="0" collapsed="false">
      <c r="A11189" s="2" t="s">
        <v>158</v>
      </c>
      <c r="B11189" s="2" t="s">
        <v>123</v>
      </c>
      <c r="C11189" s="2" t="s">
        <v>47</v>
      </c>
      <c r="D11189" s="2" t="s">
        <v>10</v>
      </c>
      <c r="E11189" s="2" t="s">
        <v>74</v>
      </c>
      <c r="F11189" s="2" t="s">
        <v>976</v>
      </c>
      <c r="G11189" s="14" t="n">
        <v>9.5</v>
      </c>
      <c r="H11189" s="14" t="n">
        <v>7.95</v>
      </c>
      <c r="I11189" s="14" t="n">
        <v>19.5</v>
      </c>
      <c r="J11189" s="23" t="n">
        <f aca="false">IF(AND(E11189="Priority",ISNUMBER('Cost model'!N512)),'Cost model'!N512,'Cost model'!M512)</f>
        <v>11.5</v>
      </c>
      <c r="K11189" s="14" t="n">
        <f aca="false">J11189-H11189</f>
        <v>3.55</v>
      </c>
      <c r="L11189" s="14" t="n">
        <f aca="false">G11189-H11189</f>
        <v>1.55</v>
      </c>
    </row>
    <row r="11190" customFormat="false" ht="15" hidden="false" customHeight="false" outlineLevel="0" collapsed="false">
      <c r="A11190" s="2" t="s">
        <v>124</v>
      </c>
      <c r="B11190" s="2" t="s">
        <v>124</v>
      </c>
      <c r="C11190" s="2" t="s">
        <v>48</v>
      </c>
      <c r="D11190" s="2" t="s">
        <v>12</v>
      </c>
      <c r="E11190" s="2" t="s">
        <v>74</v>
      </c>
      <c r="F11190" s="2" t="s">
        <v>977</v>
      </c>
      <c r="G11190" s="14" t="n">
        <v>12.5</v>
      </c>
      <c r="H11190" s="14" t="n">
        <v>38.6</v>
      </c>
      <c r="I11190" s="14" t="n">
        <v>12.5</v>
      </c>
      <c r="J11190" s="23" t="n">
        <f aca="false">IF(AND(E11190="Priority",ISNUMBER('Cost model'!N321)),'Cost model'!N321,'Cost model'!M321)</f>
        <v>40</v>
      </c>
      <c r="K11190" s="14" t="n">
        <f aca="false">J11190-H11190</f>
        <v>1.4</v>
      </c>
      <c r="L11190" s="14" t="n">
        <f aca="false">G11190-H11190</f>
        <v>-26.1</v>
      </c>
    </row>
    <row r="11191" customFormat="false" ht="15" hidden="false" customHeight="false" outlineLevel="0" collapsed="false">
      <c r="A11191" s="2" t="s">
        <v>221</v>
      </c>
      <c r="B11191" s="2" t="s">
        <v>158</v>
      </c>
      <c r="C11191" s="2" t="s">
        <v>47</v>
      </c>
      <c r="D11191" s="2" t="s">
        <v>12</v>
      </c>
      <c r="E11191" s="2" t="s">
        <v>74</v>
      </c>
      <c r="F11191" s="2" t="s">
        <v>976</v>
      </c>
      <c r="G11191" s="14" t="n">
        <v>19.5</v>
      </c>
      <c r="H11191" s="14" t="n">
        <v>59.14</v>
      </c>
      <c r="I11191" s="14" t="n">
        <v>19.5</v>
      </c>
      <c r="J11191" s="23" t="n">
        <f aca="false">IF(AND(E11191="Priority",ISNUMBER('Cost model'!N755)),'Cost model'!N755,'Cost model'!M755)</f>
        <v>50</v>
      </c>
      <c r="K11191" s="14" t="n">
        <f aca="false">J11191-H11191</f>
        <v>-9.14</v>
      </c>
      <c r="L11191" s="14" t="n">
        <f aca="false">G11191-H11191</f>
        <v>-39.64</v>
      </c>
    </row>
    <row r="11192" customFormat="false" ht="15" hidden="false" customHeight="false" outlineLevel="0" collapsed="false">
      <c r="A11192" s="2" t="s">
        <v>142</v>
      </c>
      <c r="B11192" s="2" t="s">
        <v>142</v>
      </c>
      <c r="C11192" s="2" t="s">
        <v>47</v>
      </c>
      <c r="D11192" s="2" t="s">
        <v>10</v>
      </c>
      <c r="E11192" s="2" t="s">
        <v>74</v>
      </c>
      <c r="F11192" s="2" t="s">
        <v>977</v>
      </c>
      <c r="G11192" s="14" t="n">
        <v>9.5</v>
      </c>
      <c r="H11192" s="14" t="n">
        <v>8.17</v>
      </c>
      <c r="I11192" s="14" t="n">
        <v>9.5</v>
      </c>
      <c r="J11192" s="23" t="n">
        <f aca="false">IF(AND(E11192="Priority",ISNUMBER('Cost model'!N632)),'Cost model'!N632,'Cost model'!M632)</f>
        <v>9.5</v>
      </c>
      <c r="K11192" s="14" t="n">
        <f aca="false">J11192-H11192</f>
        <v>1.33</v>
      </c>
      <c r="L11192" s="14" t="n">
        <f aca="false">G11192-H11192</f>
        <v>1.33</v>
      </c>
    </row>
    <row r="11193" customFormat="false" ht="15" hidden="false" customHeight="false" outlineLevel="0" collapsed="false">
      <c r="A11193" s="2" t="s">
        <v>221</v>
      </c>
      <c r="B11193" s="2" t="s">
        <v>221</v>
      </c>
      <c r="C11193" s="2" t="s">
        <v>47</v>
      </c>
      <c r="D11193" s="2" t="s">
        <v>10</v>
      </c>
      <c r="E11193" s="2" t="s">
        <v>74</v>
      </c>
      <c r="F11193" s="2" t="s">
        <v>977</v>
      </c>
      <c r="G11193" s="14" t="n">
        <v>9.5</v>
      </c>
      <c r="H11193" s="14" t="n">
        <v>6.88</v>
      </c>
      <c r="I11193" s="14" t="n">
        <v>9.5</v>
      </c>
      <c r="J11193" s="23" t="n">
        <f aca="false">IF(AND(E11193="Priority",ISNUMBER('Cost model'!N737)),'Cost model'!N737,'Cost model'!M737)</f>
        <v>8.5</v>
      </c>
      <c r="K11193" s="14" t="n">
        <f aca="false">J11193-H11193</f>
        <v>1.62</v>
      </c>
      <c r="L11193" s="14" t="n">
        <f aca="false">G11193-H11193</f>
        <v>2.62</v>
      </c>
    </row>
    <row r="11194" customFormat="false" ht="15" hidden="false" customHeight="false" outlineLevel="0" collapsed="false">
      <c r="A11194" s="2" t="s">
        <v>124</v>
      </c>
      <c r="B11194" s="2" t="s">
        <v>124</v>
      </c>
      <c r="C11194" s="2" t="s">
        <v>48</v>
      </c>
      <c r="D11194" s="2" t="s">
        <v>12</v>
      </c>
      <c r="E11194" s="2" t="s">
        <v>74</v>
      </c>
      <c r="F11194" s="2" t="s">
        <v>977</v>
      </c>
      <c r="G11194" s="14" t="n">
        <v>12.5</v>
      </c>
      <c r="H11194" s="14" t="n">
        <v>29.82</v>
      </c>
      <c r="I11194" s="14" t="n">
        <v>12.5</v>
      </c>
      <c r="J11194" s="23" t="n">
        <f aca="false">IF(AND(E11194="Priority",ISNUMBER('Cost model'!N321)),'Cost model'!N321,'Cost model'!M321)</f>
        <v>40</v>
      </c>
      <c r="K11194" s="14" t="n">
        <f aca="false">J11194-H11194</f>
        <v>10.18</v>
      </c>
      <c r="L11194" s="14" t="n">
        <f aca="false">G11194-H11194</f>
        <v>-17.32</v>
      </c>
    </row>
    <row r="11195" customFormat="false" ht="15" hidden="false" customHeight="false" outlineLevel="0" collapsed="false">
      <c r="A11195" s="2" t="s">
        <v>142</v>
      </c>
      <c r="B11195" s="2" t="s">
        <v>142</v>
      </c>
      <c r="C11195" s="2" t="s">
        <v>47</v>
      </c>
      <c r="D11195" s="2" t="s">
        <v>10</v>
      </c>
      <c r="E11195" s="2" t="s">
        <v>74</v>
      </c>
      <c r="F11195" s="2" t="s">
        <v>977</v>
      </c>
      <c r="G11195" s="14" t="n">
        <v>9.5</v>
      </c>
      <c r="H11195" s="14" t="n">
        <v>7.1</v>
      </c>
      <c r="I11195" s="14" t="n">
        <v>9.5</v>
      </c>
      <c r="J11195" s="23" t="n">
        <f aca="false">IF(AND(E11195="Priority",ISNUMBER('Cost model'!N632)),'Cost model'!N632,'Cost model'!M632)</f>
        <v>9.5</v>
      </c>
      <c r="K11195" s="14" t="n">
        <f aca="false">J11195-H11195</f>
        <v>2.4</v>
      </c>
      <c r="L11195" s="14" t="n">
        <f aca="false">G11195-H11195</f>
        <v>2.4</v>
      </c>
    </row>
    <row r="11196" customFormat="false" ht="15" hidden="false" customHeight="false" outlineLevel="0" collapsed="false">
      <c r="A11196" s="2" t="s">
        <v>174</v>
      </c>
      <c r="B11196" s="2" t="s">
        <v>124</v>
      </c>
      <c r="C11196" s="2" t="s">
        <v>48</v>
      </c>
      <c r="D11196" s="2" t="s">
        <v>12</v>
      </c>
      <c r="E11196" s="2" t="s">
        <v>74</v>
      </c>
      <c r="F11196" s="2" t="s">
        <v>976</v>
      </c>
      <c r="G11196" s="14" t="n">
        <v>12.5</v>
      </c>
      <c r="H11196" s="14" t="n">
        <v>72.45</v>
      </c>
      <c r="I11196" s="14" t="n">
        <v>12.5</v>
      </c>
      <c r="J11196" s="23" t="n">
        <f aca="false">IF(AND(E11196="Priority",ISNUMBER('Cost model'!N111)),'Cost model'!N111,'Cost model'!M111)</f>
        <v>45</v>
      </c>
      <c r="K11196" s="14" t="n">
        <f aca="false">J11196-H11196</f>
        <v>-27.45</v>
      </c>
      <c r="L11196" s="14" t="n">
        <f aca="false">G11196-H11196</f>
        <v>-59.95</v>
      </c>
    </row>
    <row r="11197" customFormat="false" ht="15" hidden="false" customHeight="false" outlineLevel="0" collapsed="false">
      <c r="A11197" s="2" t="s">
        <v>124</v>
      </c>
      <c r="B11197" s="2" t="s">
        <v>124</v>
      </c>
      <c r="C11197" s="2" t="s">
        <v>48</v>
      </c>
      <c r="D11197" s="2" t="s">
        <v>10</v>
      </c>
      <c r="E11197" s="2" t="s">
        <v>74</v>
      </c>
      <c r="F11197" s="2" t="s">
        <v>977</v>
      </c>
      <c r="G11197" s="14" t="n">
        <v>12.5</v>
      </c>
      <c r="H11197" s="14" t="n">
        <v>9.9</v>
      </c>
      <c r="I11197" s="14" t="n">
        <v>12.5</v>
      </c>
      <c r="J11197" s="23" t="n">
        <f aca="false">IF(AND(E11197="Priority",ISNUMBER('Cost model'!N318)),'Cost model'!N318,'Cost model'!M318)</f>
        <v>14.5</v>
      </c>
      <c r="K11197" s="14" t="n">
        <f aca="false">J11197-H11197</f>
        <v>4.6</v>
      </c>
      <c r="L11197" s="14" t="n">
        <f aca="false">G11197-H11197</f>
        <v>2.6</v>
      </c>
    </row>
    <row r="11198" customFormat="false" ht="15" hidden="false" customHeight="false" outlineLevel="0" collapsed="false">
      <c r="A11198" s="2" t="s">
        <v>124</v>
      </c>
      <c r="B11198" s="2" t="s">
        <v>124</v>
      </c>
      <c r="C11198" s="2" t="s">
        <v>49</v>
      </c>
      <c r="D11198" s="2" t="s">
        <v>10</v>
      </c>
      <c r="E11198" s="2" t="s">
        <v>74</v>
      </c>
      <c r="F11198" s="2" t="s">
        <v>977</v>
      </c>
      <c r="G11198" s="14" t="n">
        <v>17.5</v>
      </c>
      <c r="H11198" s="14" t="n">
        <v>23.69</v>
      </c>
      <c r="I11198" s="14" t="n">
        <v>17.5</v>
      </c>
      <c r="J11198" s="23" t="n">
        <f aca="false">IF(AND(E11198="Priority",ISNUMBER('Cost model'!N319)),'Cost model'!N319,'Cost model'!M319)</f>
        <v>16.5</v>
      </c>
      <c r="K11198" s="14" t="n">
        <f aca="false">J11198-H11198</f>
        <v>-7.19</v>
      </c>
      <c r="L11198" s="14" t="n">
        <f aca="false">G11198-H11198</f>
        <v>-6.19</v>
      </c>
    </row>
    <row r="11199" customFormat="false" ht="15" hidden="false" customHeight="false" outlineLevel="0" collapsed="false">
      <c r="A11199" s="2" t="s">
        <v>174</v>
      </c>
      <c r="B11199" s="2" t="s">
        <v>174</v>
      </c>
      <c r="C11199" s="2" t="s">
        <v>48</v>
      </c>
      <c r="D11199" s="2" t="s">
        <v>12</v>
      </c>
      <c r="E11199" s="2" t="s">
        <v>74</v>
      </c>
      <c r="F11199" s="2" t="s">
        <v>977</v>
      </c>
      <c r="G11199" s="14" t="n">
        <v>12.5</v>
      </c>
      <c r="H11199" s="14" t="n">
        <v>88.66</v>
      </c>
      <c r="I11199" s="14" t="n">
        <v>12.5</v>
      </c>
      <c r="J11199" s="23" t="n">
        <f aca="false">IF(AND(E11199="Priority",ISNUMBER('Cost model'!N171)),'Cost model'!N171,'Cost model'!M171)</f>
        <v>40</v>
      </c>
      <c r="K11199" s="14" t="n">
        <f aca="false">J11199-H11199</f>
        <v>-48.66</v>
      </c>
      <c r="L11199" s="14" t="n">
        <f aca="false">G11199-H11199</f>
        <v>-76.16</v>
      </c>
    </row>
    <row r="11200" customFormat="false" ht="15" hidden="false" customHeight="false" outlineLevel="0" collapsed="false">
      <c r="A11200" s="2" t="s">
        <v>174</v>
      </c>
      <c r="B11200" s="2" t="s">
        <v>174</v>
      </c>
      <c r="C11200" s="2" t="s">
        <v>48</v>
      </c>
      <c r="D11200" s="2" t="s">
        <v>10</v>
      </c>
      <c r="E11200" s="2" t="s">
        <v>74</v>
      </c>
      <c r="F11200" s="2" t="s">
        <v>977</v>
      </c>
      <c r="G11200" s="14" t="n">
        <v>12.5</v>
      </c>
      <c r="H11200" s="14" t="n">
        <v>8.9</v>
      </c>
      <c r="I11200" s="14" t="n">
        <v>12.5</v>
      </c>
      <c r="J11200" s="23" t="n">
        <f aca="false">IF(AND(E11200="Priority",ISNUMBER('Cost model'!N168)),'Cost model'!N168,'Cost model'!M168)</f>
        <v>13.5</v>
      </c>
      <c r="K11200" s="14" t="n">
        <f aca="false">J11200-H11200</f>
        <v>4.6</v>
      </c>
      <c r="L11200" s="14" t="n">
        <f aca="false">G11200-H11200</f>
        <v>3.6</v>
      </c>
    </row>
    <row r="11201" customFormat="false" ht="15" hidden="false" customHeight="false" outlineLevel="0" collapsed="false">
      <c r="A11201" s="2" t="s">
        <v>221</v>
      </c>
      <c r="B11201" s="2" t="s">
        <v>221</v>
      </c>
      <c r="C11201" s="2" t="s">
        <v>47</v>
      </c>
      <c r="D11201" s="2" t="s">
        <v>10</v>
      </c>
      <c r="E11201" s="2" t="s">
        <v>74</v>
      </c>
      <c r="F11201" s="2" t="s">
        <v>977</v>
      </c>
      <c r="G11201" s="14" t="n">
        <v>9.5</v>
      </c>
      <c r="H11201" s="14" t="n">
        <v>7.27</v>
      </c>
      <c r="I11201" s="14" t="n">
        <v>9.5</v>
      </c>
      <c r="J11201" s="23" t="n">
        <f aca="false">IF(AND(E11201="Priority",ISNUMBER('Cost model'!N737)),'Cost model'!N737,'Cost model'!M737)</f>
        <v>8.5</v>
      </c>
      <c r="K11201" s="14" t="n">
        <f aca="false">J11201-H11201</f>
        <v>1.23</v>
      </c>
      <c r="L11201" s="14" t="n">
        <f aca="false">G11201-H11201</f>
        <v>2.23</v>
      </c>
    </row>
    <row r="11202" customFormat="false" ht="15" hidden="false" customHeight="false" outlineLevel="0" collapsed="false">
      <c r="A11202" s="2" t="s">
        <v>174</v>
      </c>
      <c r="B11202" s="2" t="s">
        <v>174</v>
      </c>
      <c r="C11202" s="2" t="s">
        <v>49</v>
      </c>
      <c r="D11202" s="2" t="s">
        <v>12</v>
      </c>
      <c r="E11202" s="2" t="s">
        <v>74</v>
      </c>
      <c r="F11202" s="2" t="s">
        <v>977</v>
      </c>
      <c r="G11202" s="14" t="n">
        <v>19.5</v>
      </c>
      <c r="H11202" s="14" t="n">
        <v>42.68</v>
      </c>
      <c r="I11202" s="14" t="n">
        <v>19.5</v>
      </c>
      <c r="J11202" s="23" t="n">
        <f aca="false">IF(AND(E11202="Priority",ISNUMBER('Cost model'!N172)),'Cost model'!N172,'Cost model'!M172)</f>
        <v>45</v>
      </c>
      <c r="K11202" s="14" t="n">
        <f aca="false">J11202-H11202</f>
        <v>2.32</v>
      </c>
      <c r="L11202" s="14" t="n">
        <f aca="false">G11202-H11202</f>
        <v>-23.18</v>
      </c>
    </row>
    <row r="11203" customFormat="false" ht="15" hidden="false" customHeight="false" outlineLevel="0" collapsed="false">
      <c r="A11203" s="2" t="s">
        <v>221</v>
      </c>
      <c r="B11203" s="2" t="s">
        <v>221</v>
      </c>
      <c r="C11203" s="2" t="s">
        <v>47</v>
      </c>
      <c r="D11203" s="2" t="s">
        <v>12</v>
      </c>
      <c r="E11203" s="2" t="s">
        <v>74</v>
      </c>
      <c r="F11203" s="2" t="s">
        <v>977</v>
      </c>
      <c r="G11203" s="14" t="n">
        <v>9.5</v>
      </c>
      <c r="H11203" s="14" t="n">
        <v>10.51</v>
      </c>
      <c r="I11203" s="14" t="n">
        <v>9.5</v>
      </c>
      <c r="J11203" s="23" t="n">
        <f aca="false">IF(AND(E11203="Priority",ISNUMBER('Cost model'!N740)),'Cost model'!N740,'Cost model'!M740)</f>
        <v>22.5</v>
      </c>
      <c r="K11203" s="14" t="n">
        <f aca="false">J11203-H11203</f>
        <v>11.99</v>
      </c>
      <c r="L11203" s="14" t="n">
        <f aca="false">G11203-H11203</f>
        <v>-1.01</v>
      </c>
    </row>
    <row r="11204" customFormat="false" ht="15" hidden="false" customHeight="false" outlineLevel="0" collapsed="false">
      <c r="A11204" s="2" t="s">
        <v>174</v>
      </c>
      <c r="B11204" s="2" t="s">
        <v>174</v>
      </c>
      <c r="C11204" s="2" t="s">
        <v>49</v>
      </c>
      <c r="D11204" s="2" t="s">
        <v>14</v>
      </c>
      <c r="E11204" s="2" t="s">
        <v>83</v>
      </c>
      <c r="F11204" s="2" t="s">
        <v>977</v>
      </c>
      <c r="G11204" s="14" t="n">
        <v>150</v>
      </c>
      <c r="H11204" s="14" t="n">
        <v>165.98</v>
      </c>
      <c r="I11204" s="14" t="n">
        <v>150</v>
      </c>
      <c r="J11204" s="23" t="n">
        <f aca="false">IF(AND(E11204="Priority",ISNUMBER('Cost model'!N178)),'Cost model'!N178,'Cost model'!M178)</f>
        <v>175</v>
      </c>
      <c r="K11204" s="14" t="n">
        <f aca="false">J11204-H11204</f>
        <v>9.02000000000001</v>
      </c>
      <c r="L11204" s="14" t="n">
        <f aca="false">G11204-H11204</f>
        <v>-15.98</v>
      </c>
    </row>
    <row r="11205" customFormat="false" ht="15" hidden="false" customHeight="false" outlineLevel="0" collapsed="false">
      <c r="A11205" s="2" t="s">
        <v>142</v>
      </c>
      <c r="B11205" s="2" t="s">
        <v>142</v>
      </c>
      <c r="C11205" s="2" t="s">
        <v>48</v>
      </c>
      <c r="D11205" s="2" t="s">
        <v>10</v>
      </c>
      <c r="E11205" s="2" t="s">
        <v>74</v>
      </c>
      <c r="F11205" s="2" t="s">
        <v>977</v>
      </c>
      <c r="G11205" s="14" t="n">
        <v>12.5</v>
      </c>
      <c r="H11205" s="14" t="n">
        <v>15.25</v>
      </c>
      <c r="I11205" s="14" t="n">
        <v>12.5</v>
      </c>
      <c r="J11205" s="23" t="n">
        <f aca="false">IF(AND(E11205="Priority",ISNUMBER('Cost model'!N633)),'Cost model'!N633,'Cost model'!M633)</f>
        <v>11.5</v>
      </c>
      <c r="K11205" s="14" t="n">
        <f aca="false">J11205-H11205</f>
        <v>-3.75</v>
      </c>
      <c r="L11205" s="14" t="n">
        <f aca="false">G11205-H11205</f>
        <v>-2.75</v>
      </c>
    </row>
    <row r="11206" customFormat="false" ht="15" hidden="false" customHeight="false" outlineLevel="0" collapsed="false">
      <c r="A11206" s="2" t="s">
        <v>221</v>
      </c>
      <c r="B11206" s="2" t="s">
        <v>221</v>
      </c>
      <c r="C11206" s="2" t="s">
        <v>47</v>
      </c>
      <c r="D11206" s="2" t="s">
        <v>12</v>
      </c>
      <c r="E11206" s="2" t="s">
        <v>83</v>
      </c>
      <c r="F11206" s="2" t="s">
        <v>977</v>
      </c>
      <c r="G11206" s="14" t="n">
        <v>19.5</v>
      </c>
      <c r="H11206" s="14" t="n">
        <v>9.55</v>
      </c>
      <c r="I11206" s="14" t="n">
        <v>19.5</v>
      </c>
      <c r="J11206" s="23" t="n">
        <f aca="false">IF(AND(E11206="Priority",ISNUMBER('Cost model'!N740)),'Cost model'!N740,'Cost model'!M740)</f>
        <v>28.5</v>
      </c>
      <c r="K11206" s="14" t="n">
        <f aca="false">J11206-H11206</f>
        <v>18.95</v>
      </c>
      <c r="L11206" s="14" t="n">
        <f aca="false">G11206-H11206</f>
        <v>9.95</v>
      </c>
    </row>
    <row r="11207" customFormat="false" ht="15" hidden="false" customHeight="false" outlineLevel="0" collapsed="false">
      <c r="A11207" s="2" t="s">
        <v>142</v>
      </c>
      <c r="B11207" s="2" t="s">
        <v>142</v>
      </c>
      <c r="C11207" s="2" t="s">
        <v>49</v>
      </c>
      <c r="D11207" s="2" t="s">
        <v>12</v>
      </c>
      <c r="E11207" s="2" t="s">
        <v>74</v>
      </c>
      <c r="F11207" s="2" t="s">
        <v>977</v>
      </c>
      <c r="G11207" s="14" t="n">
        <v>19.5</v>
      </c>
      <c r="H11207" s="14" t="n">
        <v>43.37</v>
      </c>
      <c r="I11207" s="14" t="n">
        <v>19.5</v>
      </c>
      <c r="J11207" s="23" t="n">
        <f aca="false">IF(AND(E11207="Priority",ISNUMBER('Cost model'!N637)),'Cost model'!N637,'Cost model'!M637)</f>
        <v>45</v>
      </c>
      <c r="K11207" s="14" t="n">
        <f aca="false">J11207-H11207</f>
        <v>1.63</v>
      </c>
      <c r="L11207" s="14" t="n">
        <f aca="false">G11207-H11207</f>
        <v>-23.87</v>
      </c>
    </row>
    <row r="11208" customFormat="false" ht="15" hidden="false" customHeight="false" outlineLevel="0" collapsed="false">
      <c r="A11208" s="2" t="s">
        <v>124</v>
      </c>
      <c r="B11208" s="2" t="s">
        <v>174</v>
      </c>
      <c r="C11208" s="2" t="s">
        <v>49</v>
      </c>
      <c r="D11208" s="2" t="s">
        <v>10</v>
      </c>
      <c r="E11208" s="2" t="s">
        <v>74</v>
      </c>
      <c r="F11208" s="2" t="s">
        <v>976</v>
      </c>
      <c r="G11208" s="14" t="n">
        <v>17.5</v>
      </c>
      <c r="H11208" s="14" t="n">
        <v>10.78</v>
      </c>
      <c r="I11208" s="14" t="n">
        <v>17.5</v>
      </c>
      <c r="J11208" s="23" t="n">
        <f aca="false">IF(AND(E11208="Priority",ISNUMBER('Cost model'!N364)),'Cost model'!N364,'Cost model'!M364)</f>
        <v>16.5</v>
      </c>
      <c r="K11208" s="14" t="n">
        <f aca="false">J11208-H11208</f>
        <v>5.72</v>
      </c>
      <c r="L11208" s="14" t="n">
        <f aca="false">G11208-H11208</f>
        <v>6.72</v>
      </c>
    </row>
    <row r="11209" customFormat="false" ht="15" hidden="false" customHeight="false" outlineLevel="0" collapsed="false">
      <c r="A11209" s="2" t="s">
        <v>142</v>
      </c>
      <c r="B11209" s="2" t="s">
        <v>174</v>
      </c>
      <c r="C11209" s="2" t="s">
        <v>47</v>
      </c>
      <c r="D11209" s="2" t="s">
        <v>10</v>
      </c>
      <c r="E11209" s="2" t="s">
        <v>74</v>
      </c>
      <c r="F11209" s="2" t="s">
        <v>976</v>
      </c>
      <c r="G11209" s="14" t="n">
        <v>9.5</v>
      </c>
      <c r="H11209" s="14" t="n">
        <v>5.87</v>
      </c>
      <c r="I11209" s="14" t="n">
        <v>14.5</v>
      </c>
      <c r="J11209" s="23" t="n">
        <f aca="false">IF(AND(E11209="Priority",ISNUMBER('Cost model'!N692)),'Cost model'!N692,'Cost model'!M692)</f>
        <v>9.5</v>
      </c>
      <c r="K11209" s="14" t="n">
        <f aca="false">J11209-H11209</f>
        <v>3.63</v>
      </c>
      <c r="L11209" s="14" t="n">
        <f aca="false">G11209-H11209</f>
        <v>3.63</v>
      </c>
    </row>
    <row r="11210" customFormat="false" ht="15" hidden="false" customHeight="false" outlineLevel="0" collapsed="false">
      <c r="A11210" s="2" t="s">
        <v>124</v>
      </c>
      <c r="B11210" s="2" t="s">
        <v>174</v>
      </c>
      <c r="C11210" s="2" t="s">
        <v>48</v>
      </c>
      <c r="D11210" s="2" t="s">
        <v>12</v>
      </c>
      <c r="E11210" s="2" t="s">
        <v>74</v>
      </c>
      <c r="F11210" s="2" t="s">
        <v>976</v>
      </c>
      <c r="G11210" s="14" t="n">
        <v>12.5</v>
      </c>
      <c r="H11210" s="14" t="n">
        <v>16.13</v>
      </c>
      <c r="I11210" s="14" t="n">
        <v>19.5</v>
      </c>
      <c r="J11210" s="23" t="n">
        <f aca="false">IF(AND(E11210="Priority",ISNUMBER('Cost model'!N366)),'Cost model'!N366,'Cost model'!M366)</f>
        <v>55</v>
      </c>
      <c r="K11210" s="14" t="n">
        <f aca="false">J11210-H11210</f>
        <v>38.87</v>
      </c>
      <c r="L11210" s="14" t="n">
        <f aca="false">G11210-H11210</f>
        <v>-3.63</v>
      </c>
    </row>
    <row r="11211" customFormat="false" ht="15" hidden="false" customHeight="false" outlineLevel="0" collapsed="false">
      <c r="A11211" s="2" t="s">
        <v>142</v>
      </c>
      <c r="B11211" s="2" t="s">
        <v>142</v>
      </c>
      <c r="C11211" s="2" t="s">
        <v>47</v>
      </c>
      <c r="D11211" s="2" t="s">
        <v>12</v>
      </c>
      <c r="E11211" s="2" t="s">
        <v>74</v>
      </c>
      <c r="F11211" s="2" t="s">
        <v>977</v>
      </c>
      <c r="G11211" s="14" t="n">
        <v>9.5</v>
      </c>
      <c r="H11211" s="14" t="n">
        <v>41.6</v>
      </c>
      <c r="I11211" s="14" t="n">
        <v>9.5</v>
      </c>
      <c r="J11211" s="23" t="n">
        <f aca="false">IF(AND(E11211="Priority",ISNUMBER('Cost model'!N635)),'Cost model'!N635,'Cost model'!M635)</f>
        <v>30.5</v>
      </c>
      <c r="K11211" s="14" t="n">
        <f aca="false">J11211-H11211</f>
        <v>-11.1</v>
      </c>
      <c r="L11211" s="14" t="n">
        <f aca="false">G11211-H11211</f>
        <v>-32.1</v>
      </c>
    </row>
    <row r="11212" customFormat="false" ht="15" hidden="false" customHeight="false" outlineLevel="0" collapsed="false">
      <c r="A11212" s="2" t="s">
        <v>174</v>
      </c>
      <c r="B11212" s="2" t="s">
        <v>174</v>
      </c>
      <c r="C11212" s="2" t="s">
        <v>47</v>
      </c>
      <c r="D11212" s="2" t="s">
        <v>12</v>
      </c>
      <c r="E11212" s="2" t="s">
        <v>74</v>
      </c>
      <c r="F11212" s="2" t="s">
        <v>977</v>
      </c>
      <c r="G11212" s="14" t="n">
        <v>9.5</v>
      </c>
      <c r="H11212" s="14" t="n">
        <v>8.39</v>
      </c>
      <c r="I11212" s="14" t="n">
        <v>9.5</v>
      </c>
      <c r="J11212" s="23" t="n">
        <f aca="false">IF(AND(E11212="Priority",ISNUMBER('Cost model'!N170)),'Cost model'!N170,'Cost model'!M170)</f>
        <v>25.5</v>
      </c>
      <c r="K11212" s="14" t="n">
        <f aca="false">J11212-H11212</f>
        <v>17.11</v>
      </c>
      <c r="L11212" s="14" t="n">
        <f aca="false">G11212-H11212</f>
        <v>1.11</v>
      </c>
    </row>
    <row r="11213" customFormat="false" ht="15" hidden="false" customHeight="false" outlineLevel="0" collapsed="false">
      <c r="A11213" s="2" t="s">
        <v>142</v>
      </c>
      <c r="B11213" s="2" t="s">
        <v>142</v>
      </c>
      <c r="C11213" s="2" t="s">
        <v>49</v>
      </c>
      <c r="D11213" s="2" t="s">
        <v>12</v>
      </c>
      <c r="E11213" s="2" t="s">
        <v>74</v>
      </c>
      <c r="F11213" s="2" t="s">
        <v>977</v>
      </c>
      <c r="G11213" s="14" t="n">
        <v>19.5</v>
      </c>
      <c r="H11213" s="14" t="n">
        <v>37.44</v>
      </c>
      <c r="I11213" s="14" t="n">
        <v>19.5</v>
      </c>
      <c r="J11213" s="23" t="n">
        <f aca="false">IF(AND(E11213="Priority",ISNUMBER('Cost model'!N637)),'Cost model'!N637,'Cost model'!M637)</f>
        <v>45</v>
      </c>
      <c r="K11213" s="14" t="n">
        <f aca="false">J11213-H11213</f>
        <v>7.56</v>
      </c>
      <c r="L11213" s="14" t="n">
        <f aca="false">G11213-H11213</f>
        <v>-17.94</v>
      </c>
    </row>
    <row r="11214" customFormat="false" ht="15" hidden="false" customHeight="false" outlineLevel="0" collapsed="false">
      <c r="A11214" s="2" t="s">
        <v>174</v>
      </c>
      <c r="B11214" s="2" t="s">
        <v>124</v>
      </c>
      <c r="C11214" s="2" t="s">
        <v>47</v>
      </c>
      <c r="D11214" s="2" t="s">
        <v>10</v>
      </c>
      <c r="E11214" s="2" t="s">
        <v>74</v>
      </c>
      <c r="F11214" s="2" t="s">
        <v>976</v>
      </c>
      <c r="G11214" s="14" t="n">
        <v>9.5</v>
      </c>
      <c r="H11214" s="14" t="n">
        <v>15.25</v>
      </c>
      <c r="I11214" s="14" t="n">
        <v>9.5</v>
      </c>
      <c r="J11214" s="23" t="n">
        <f aca="false">IF(AND(E11214="Priority",ISNUMBER('Cost model'!N107)),'Cost model'!N107,'Cost model'!M107)</f>
        <v>12.5</v>
      </c>
      <c r="K11214" s="14" t="n">
        <f aca="false">J11214-H11214</f>
        <v>-2.75</v>
      </c>
      <c r="L11214" s="14" t="n">
        <f aca="false">G11214-H11214</f>
        <v>-5.75</v>
      </c>
    </row>
    <row r="11215" customFormat="false" ht="15" hidden="false" customHeight="false" outlineLevel="0" collapsed="false">
      <c r="A11215" s="2" t="s">
        <v>124</v>
      </c>
      <c r="B11215" s="2" t="s">
        <v>124</v>
      </c>
      <c r="C11215" s="2" t="s">
        <v>47</v>
      </c>
      <c r="D11215" s="2" t="s">
        <v>10</v>
      </c>
      <c r="E11215" s="2" t="s">
        <v>74</v>
      </c>
      <c r="F11215" s="2" t="s">
        <v>977</v>
      </c>
      <c r="G11215" s="14" t="n">
        <v>9.5</v>
      </c>
      <c r="H11215" s="14" t="n">
        <v>29.77</v>
      </c>
      <c r="I11215" s="14" t="n">
        <v>9.5</v>
      </c>
      <c r="J11215" s="23" t="n">
        <f aca="false">IF(AND(E11215="Priority",ISNUMBER('Cost model'!N317)),'Cost model'!N317,'Cost model'!M317)</f>
        <v>10.5</v>
      </c>
      <c r="K11215" s="14" t="n">
        <f aca="false">J11215-H11215</f>
        <v>-19.27</v>
      </c>
      <c r="L11215" s="14" t="n">
        <f aca="false">G11215-H11215</f>
        <v>-20.27</v>
      </c>
    </row>
    <row r="11216" customFormat="false" ht="15" hidden="false" customHeight="false" outlineLevel="0" collapsed="false">
      <c r="A11216" s="2" t="s">
        <v>124</v>
      </c>
      <c r="B11216" s="2" t="s">
        <v>124</v>
      </c>
      <c r="C11216" s="2" t="s">
        <v>49</v>
      </c>
      <c r="D11216" s="2" t="s">
        <v>10</v>
      </c>
      <c r="E11216" s="2" t="s">
        <v>74</v>
      </c>
      <c r="F11216" s="2" t="s">
        <v>977</v>
      </c>
      <c r="G11216" s="14" t="n">
        <v>17.5</v>
      </c>
      <c r="H11216" s="14" t="n">
        <v>10.78</v>
      </c>
      <c r="I11216" s="14" t="n">
        <v>17.5</v>
      </c>
      <c r="J11216" s="23" t="n">
        <f aca="false">IF(AND(E11216="Priority",ISNUMBER('Cost model'!N319)),'Cost model'!N319,'Cost model'!M319)</f>
        <v>16.5</v>
      </c>
      <c r="K11216" s="14" t="n">
        <f aca="false">J11216-H11216</f>
        <v>5.72</v>
      </c>
      <c r="L11216" s="14" t="n">
        <f aca="false">G11216-H11216</f>
        <v>6.72</v>
      </c>
    </row>
    <row r="11217" customFormat="false" ht="15" hidden="false" customHeight="false" outlineLevel="0" collapsed="false">
      <c r="A11217" s="2" t="s">
        <v>124</v>
      </c>
      <c r="B11217" s="2" t="s">
        <v>158</v>
      </c>
      <c r="C11217" s="2" t="s">
        <v>48</v>
      </c>
      <c r="D11217" s="2" t="s">
        <v>10</v>
      </c>
      <c r="E11217" s="2" t="s">
        <v>74</v>
      </c>
      <c r="F11217" s="2" t="s">
        <v>976</v>
      </c>
      <c r="G11217" s="14" t="n">
        <v>12.5</v>
      </c>
      <c r="H11217" s="14" t="n">
        <v>18.78</v>
      </c>
      <c r="I11217" s="14" t="n">
        <v>14.5</v>
      </c>
      <c r="J11217" s="23" t="n">
        <f aca="false">IF(AND(E11217="Priority",ISNUMBER('Cost model'!N348)),'Cost model'!N348,'Cost model'!M348)</f>
        <v>17.5</v>
      </c>
      <c r="K11217" s="14" t="n">
        <f aca="false">J11217-H11217</f>
        <v>-1.28</v>
      </c>
      <c r="L11217" s="14" t="n">
        <f aca="false">G11217-H11217</f>
        <v>-6.28</v>
      </c>
    </row>
    <row r="11218" customFormat="false" ht="15" hidden="false" customHeight="false" outlineLevel="0" collapsed="false">
      <c r="A11218" s="2" t="s">
        <v>124</v>
      </c>
      <c r="B11218" s="2" t="s">
        <v>124</v>
      </c>
      <c r="C11218" s="2" t="s">
        <v>48</v>
      </c>
      <c r="D11218" s="2" t="s">
        <v>10</v>
      </c>
      <c r="E11218" s="2" t="s">
        <v>74</v>
      </c>
      <c r="F11218" s="2" t="s">
        <v>977</v>
      </c>
      <c r="G11218" s="14" t="n">
        <v>12.5</v>
      </c>
      <c r="H11218" s="14" t="n">
        <v>13.38</v>
      </c>
      <c r="I11218" s="14" t="n">
        <v>12.5</v>
      </c>
      <c r="J11218" s="23" t="n">
        <f aca="false">IF(AND(E11218="Priority",ISNUMBER('Cost model'!N318)),'Cost model'!N318,'Cost model'!M318)</f>
        <v>14.5</v>
      </c>
      <c r="K11218" s="14" t="n">
        <f aca="false">J11218-H11218</f>
        <v>1.12</v>
      </c>
      <c r="L11218" s="14" t="n">
        <f aca="false">G11218-H11218</f>
        <v>-0.880000000000001</v>
      </c>
    </row>
    <row r="11219" customFormat="false" ht="15" hidden="false" customHeight="false" outlineLevel="0" collapsed="false">
      <c r="A11219" s="2" t="s">
        <v>205</v>
      </c>
      <c r="B11219" s="2" t="s">
        <v>158</v>
      </c>
      <c r="C11219" s="2" t="s">
        <v>47</v>
      </c>
      <c r="D11219" s="2" t="s">
        <v>10</v>
      </c>
      <c r="E11219" s="2" t="s">
        <v>74</v>
      </c>
      <c r="F11219" s="2" t="s">
        <v>976</v>
      </c>
      <c r="G11219" s="14" t="n">
        <v>19.5</v>
      </c>
      <c r="H11219" s="14" t="n">
        <v>20.92</v>
      </c>
      <c r="I11219" s="14"/>
      <c r="J11219" s="23" t="n">
        <f aca="false">IF(AND(E11219="Priority",ISNUMBER('Cost model'!N617)),'Cost model'!N617,'Cost model'!M617)</f>
        <v>14.5</v>
      </c>
      <c r="K11219" s="14" t="n">
        <f aca="false">J11219-H11219</f>
        <v>-6.42</v>
      </c>
      <c r="L11219" s="14" t="n">
        <f aca="false">G11219-H11219</f>
        <v>-1.42</v>
      </c>
    </row>
    <row r="11220" customFormat="false" ht="15" hidden="false" customHeight="false" outlineLevel="0" collapsed="false">
      <c r="A11220" s="2" t="s">
        <v>142</v>
      </c>
      <c r="B11220" s="2" t="s">
        <v>142</v>
      </c>
      <c r="C11220" s="2" t="s">
        <v>47</v>
      </c>
      <c r="D11220" s="2" t="s">
        <v>12</v>
      </c>
      <c r="E11220" s="2" t="s">
        <v>74</v>
      </c>
      <c r="F11220" s="2" t="s">
        <v>977</v>
      </c>
      <c r="G11220" s="14" t="n">
        <v>9.5</v>
      </c>
      <c r="H11220" s="14" t="n">
        <v>25.1</v>
      </c>
      <c r="I11220" s="14" t="n">
        <v>9.5</v>
      </c>
      <c r="J11220" s="23" t="n">
        <f aca="false">IF(AND(E11220="Priority",ISNUMBER('Cost model'!N635)),'Cost model'!N635,'Cost model'!M635)</f>
        <v>30.5</v>
      </c>
      <c r="K11220" s="14" t="n">
        <f aca="false">J11220-H11220</f>
        <v>5.4</v>
      </c>
      <c r="L11220" s="14" t="n">
        <f aca="false">G11220-H11220</f>
        <v>-15.6</v>
      </c>
    </row>
    <row r="11221" customFormat="false" ht="15" hidden="false" customHeight="false" outlineLevel="0" collapsed="false">
      <c r="A11221" s="2" t="s">
        <v>124</v>
      </c>
      <c r="B11221" s="2" t="s">
        <v>124</v>
      </c>
      <c r="C11221" s="2" t="s">
        <v>47</v>
      </c>
      <c r="D11221" s="2" t="s">
        <v>13</v>
      </c>
      <c r="E11221" s="2" t="s">
        <v>74</v>
      </c>
      <c r="F11221" s="2" t="s">
        <v>977</v>
      </c>
      <c r="G11221" s="14" t="n">
        <v>19</v>
      </c>
      <c r="H11221" s="14" t="n">
        <v>30.38</v>
      </c>
      <c r="I11221" s="14" t="n">
        <v>19</v>
      </c>
      <c r="J11221" s="23" t="n">
        <f aca="false">IF(AND(E11221="Priority",ISNUMBER('Cost model'!N323)),'Cost model'!N323,'Cost model'!M323)</f>
        <v>60</v>
      </c>
      <c r="K11221" s="14" t="n">
        <f aca="false">J11221-H11221</f>
        <v>29.62</v>
      </c>
      <c r="L11221" s="14" t="n">
        <f aca="false">G11221-H11221</f>
        <v>-11.38</v>
      </c>
    </row>
    <row r="11222" customFormat="false" ht="15" hidden="false" customHeight="false" outlineLevel="0" collapsed="false">
      <c r="A11222" s="2" t="s">
        <v>174</v>
      </c>
      <c r="B11222" s="2" t="s">
        <v>142</v>
      </c>
      <c r="C11222" s="2" t="s">
        <v>48</v>
      </c>
      <c r="D11222" s="2" t="s">
        <v>12</v>
      </c>
      <c r="E11222" s="2" t="s">
        <v>83</v>
      </c>
      <c r="F11222" s="2" t="s">
        <v>976</v>
      </c>
      <c r="G11222" s="14" t="n">
        <v>19.5</v>
      </c>
      <c r="H11222" s="14" t="n">
        <v>50</v>
      </c>
      <c r="I11222" s="14" t="n">
        <v>19.5</v>
      </c>
      <c r="J11222" s="23" t="n">
        <f aca="false">IF(AND(E11222="Priority",ISNUMBER('Cost model'!N126)),'Cost model'!N126,'Cost model'!M126)</f>
        <v>60</v>
      </c>
      <c r="K11222" s="14" t="n">
        <f aca="false">J11222-H11222</f>
        <v>10</v>
      </c>
      <c r="L11222" s="14" t="n">
        <f aca="false">G11222-H11222</f>
        <v>-30.5</v>
      </c>
    </row>
    <row r="11223" customFormat="false" ht="15" hidden="false" customHeight="false" outlineLevel="0" collapsed="false">
      <c r="A11223" s="2" t="s">
        <v>123</v>
      </c>
      <c r="B11223" s="2" t="s">
        <v>124</v>
      </c>
      <c r="C11223" s="2" t="s">
        <v>47</v>
      </c>
      <c r="D11223" s="2" t="s">
        <v>10</v>
      </c>
      <c r="E11223" s="2" t="s">
        <v>74</v>
      </c>
      <c r="F11223" s="2" t="s">
        <v>976</v>
      </c>
      <c r="G11223" s="14" t="n">
        <v>14.5</v>
      </c>
      <c r="H11223" s="14" t="n">
        <v>20.2</v>
      </c>
      <c r="I11223" s="14" t="n">
        <v>14.5</v>
      </c>
      <c r="J11223" s="23" t="n">
        <f aca="false">IF(AND(E11223="Priority",ISNUMBER('Cost model'!N2)),'Cost model'!N2,'Cost model'!M2)</f>
        <v>14.5</v>
      </c>
      <c r="K11223" s="14" t="n">
        <f aca="false">J11223-H11223</f>
        <v>-5.7</v>
      </c>
      <c r="L11223" s="14" t="n">
        <f aca="false">G11223-H11223</f>
        <v>-5.7</v>
      </c>
    </row>
    <row r="11224" customFormat="false" ht="15" hidden="false" customHeight="false" outlineLevel="0" collapsed="false">
      <c r="A11224" s="2" t="s">
        <v>174</v>
      </c>
      <c r="B11224" s="2" t="s">
        <v>174</v>
      </c>
      <c r="C11224" s="2" t="s">
        <v>47</v>
      </c>
      <c r="D11224" s="2" t="s">
        <v>12</v>
      </c>
      <c r="E11224" s="2" t="s">
        <v>74</v>
      </c>
      <c r="F11224" s="2" t="s">
        <v>977</v>
      </c>
      <c r="G11224" s="14" t="n">
        <v>9.5</v>
      </c>
      <c r="H11224" s="14" t="n">
        <v>28.89</v>
      </c>
      <c r="I11224" s="14" t="n">
        <v>9.5</v>
      </c>
      <c r="J11224" s="23" t="n">
        <f aca="false">IF(AND(E11224="Priority",ISNUMBER('Cost model'!N170)),'Cost model'!N170,'Cost model'!M170)</f>
        <v>25.5</v>
      </c>
      <c r="K11224" s="14" t="n">
        <f aca="false">J11224-H11224</f>
        <v>-3.39</v>
      </c>
      <c r="L11224" s="14" t="n">
        <f aca="false">G11224-H11224</f>
        <v>-19.39</v>
      </c>
    </row>
    <row r="11225" customFormat="false" ht="15" hidden="false" customHeight="false" outlineLevel="0" collapsed="false">
      <c r="A11225" s="2" t="s">
        <v>174</v>
      </c>
      <c r="B11225" s="2" t="s">
        <v>142</v>
      </c>
      <c r="C11225" s="2" t="s">
        <v>47</v>
      </c>
      <c r="D11225" s="2" t="s">
        <v>12</v>
      </c>
      <c r="E11225" s="2" t="s">
        <v>74</v>
      </c>
      <c r="F11225" s="2" t="s">
        <v>976</v>
      </c>
      <c r="G11225" s="14" t="n">
        <v>9.5</v>
      </c>
      <c r="H11225" s="14" t="n">
        <v>41.6</v>
      </c>
      <c r="I11225" s="14" t="n">
        <v>9.5</v>
      </c>
      <c r="J11225" s="23" t="n">
        <f aca="false">IF(AND(E11225="Priority",ISNUMBER('Cost model'!N125)),'Cost model'!N125,'Cost model'!M125)</f>
        <v>40</v>
      </c>
      <c r="K11225" s="14" t="n">
        <f aca="false">J11225-H11225</f>
        <v>-1.6</v>
      </c>
      <c r="L11225" s="14" t="n">
        <f aca="false">G11225-H11225</f>
        <v>-32.1</v>
      </c>
    </row>
    <row r="11226" customFormat="false" ht="15" hidden="false" customHeight="false" outlineLevel="0" collapsed="false">
      <c r="A11226" s="2" t="s">
        <v>142</v>
      </c>
      <c r="B11226" s="2" t="s">
        <v>142</v>
      </c>
      <c r="C11226" s="2" t="s">
        <v>47</v>
      </c>
      <c r="D11226" s="2" t="s">
        <v>12</v>
      </c>
      <c r="E11226" s="2" t="s">
        <v>74</v>
      </c>
      <c r="F11226" s="2" t="s">
        <v>977</v>
      </c>
      <c r="G11226" s="14" t="n">
        <v>9.5</v>
      </c>
      <c r="H11226" s="14" t="n">
        <v>28.19</v>
      </c>
      <c r="I11226" s="14" t="n">
        <v>9.5</v>
      </c>
      <c r="J11226" s="23" t="n">
        <f aca="false">IF(AND(E11226="Priority",ISNUMBER('Cost model'!N635)),'Cost model'!N635,'Cost model'!M635)</f>
        <v>30.5</v>
      </c>
      <c r="K11226" s="14" t="n">
        <f aca="false">J11226-H11226</f>
        <v>2.31</v>
      </c>
      <c r="L11226" s="14" t="n">
        <f aca="false">G11226-H11226</f>
        <v>-18.69</v>
      </c>
    </row>
    <row r="11227" customFormat="false" ht="15" hidden="false" customHeight="false" outlineLevel="0" collapsed="false">
      <c r="A11227" s="2" t="s">
        <v>142</v>
      </c>
      <c r="B11227" s="2" t="s">
        <v>142</v>
      </c>
      <c r="C11227" s="2" t="s">
        <v>49</v>
      </c>
      <c r="D11227" s="2" t="s">
        <v>10</v>
      </c>
      <c r="E11227" s="2" t="s">
        <v>83</v>
      </c>
      <c r="F11227" s="2" t="s">
        <v>977</v>
      </c>
      <c r="G11227" s="14" t="n">
        <v>24.5</v>
      </c>
      <c r="H11227" s="14" t="n">
        <v>17.58</v>
      </c>
      <c r="I11227" s="14" t="n">
        <v>24.5</v>
      </c>
      <c r="J11227" s="23" t="n">
        <f aca="false">IF(AND(E11227="Priority",ISNUMBER('Cost model'!N634)),'Cost model'!N634,'Cost model'!M634)</f>
        <v>21.5</v>
      </c>
      <c r="K11227" s="14" t="n">
        <f aca="false">J11227-H11227</f>
        <v>3.92</v>
      </c>
      <c r="L11227" s="14" t="n">
        <f aca="false">G11227-H11227</f>
        <v>6.92</v>
      </c>
    </row>
    <row r="11228" customFormat="false" ht="15" hidden="false" customHeight="false" outlineLevel="0" collapsed="false">
      <c r="A11228" s="2" t="s">
        <v>142</v>
      </c>
      <c r="B11228" s="2" t="s">
        <v>124</v>
      </c>
      <c r="C11228" s="2" t="s">
        <v>47</v>
      </c>
      <c r="D11228" s="2" t="s">
        <v>12</v>
      </c>
      <c r="E11228" s="2" t="s">
        <v>74</v>
      </c>
      <c r="F11228" s="2" t="s">
        <v>976</v>
      </c>
      <c r="G11228" s="14" t="n">
        <v>9.5</v>
      </c>
      <c r="H11228" s="14" t="n">
        <v>53.72</v>
      </c>
      <c r="I11228" s="14" t="n">
        <v>19.5</v>
      </c>
      <c r="J11228" s="23" t="n">
        <f aca="false">IF(AND(E11228="Priority",ISNUMBER('Cost model'!N665)),'Cost model'!N665,'Cost model'!M665)</f>
        <v>40</v>
      </c>
      <c r="K11228" s="14" t="n">
        <f aca="false">J11228-H11228</f>
        <v>-13.72</v>
      </c>
      <c r="L11228" s="14" t="n">
        <f aca="false">G11228-H11228</f>
        <v>-44.22</v>
      </c>
    </row>
    <row r="11229" customFormat="false" ht="15" hidden="false" customHeight="false" outlineLevel="0" collapsed="false">
      <c r="A11229" s="2" t="s">
        <v>174</v>
      </c>
      <c r="B11229" s="2" t="s">
        <v>174</v>
      </c>
      <c r="C11229" s="2" t="s">
        <v>48</v>
      </c>
      <c r="D11229" s="2" t="s">
        <v>10</v>
      </c>
      <c r="E11229" s="2" t="s">
        <v>74</v>
      </c>
      <c r="F11229" s="2" t="s">
        <v>977</v>
      </c>
      <c r="G11229" s="14" t="n">
        <v>12.5</v>
      </c>
      <c r="H11229" s="14" t="n">
        <v>11.1</v>
      </c>
      <c r="I11229" s="14" t="n">
        <v>12.5</v>
      </c>
      <c r="J11229" s="23" t="n">
        <f aca="false">IF(AND(E11229="Priority",ISNUMBER('Cost model'!N168)),'Cost model'!N168,'Cost model'!M168)</f>
        <v>13.5</v>
      </c>
      <c r="K11229" s="14" t="n">
        <f aca="false">J11229-H11229</f>
        <v>2.4</v>
      </c>
      <c r="L11229" s="14" t="n">
        <f aca="false">G11229-H11229</f>
        <v>1.4</v>
      </c>
    </row>
    <row r="11230" customFormat="false" ht="15" hidden="false" customHeight="false" outlineLevel="0" collapsed="false">
      <c r="A11230" s="2" t="s">
        <v>221</v>
      </c>
      <c r="B11230" s="2" t="s">
        <v>221</v>
      </c>
      <c r="C11230" s="2" t="s">
        <v>47</v>
      </c>
      <c r="D11230" s="2" t="s">
        <v>14</v>
      </c>
      <c r="E11230" s="2" t="s">
        <v>74</v>
      </c>
      <c r="F11230" s="2" t="s">
        <v>977</v>
      </c>
      <c r="G11230" s="14" t="n">
        <v>25</v>
      </c>
      <c r="H11230" s="14" t="n">
        <v>31.87</v>
      </c>
      <c r="I11230" s="14" t="n">
        <v>25</v>
      </c>
      <c r="J11230" s="23" t="n">
        <f aca="false">IF(AND(E11230="Priority",ISNUMBER('Cost model'!N746)),'Cost model'!N746,'Cost model'!M746)</f>
        <v>100</v>
      </c>
      <c r="K11230" s="14" t="n">
        <f aca="false">J11230-H11230</f>
        <v>68.13</v>
      </c>
      <c r="L11230" s="14" t="n">
        <f aca="false">G11230-H11230</f>
        <v>-6.87</v>
      </c>
    </row>
    <row r="11231" customFormat="false" ht="15" hidden="false" customHeight="false" outlineLevel="0" collapsed="false">
      <c r="A11231" s="2" t="s">
        <v>158</v>
      </c>
      <c r="B11231" s="2" t="s">
        <v>124</v>
      </c>
      <c r="C11231" s="2" t="s">
        <v>47</v>
      </c>
      <c r="D11231" s="2" t="s">
        <v>12</v>
      </c>
      <c r="E11231" s="2" t="s">
        <v>74</v>
      </c>
      <c r="F11231" s="2" t="s">
        <v>976</v>
      </c>
      <c r="G11231" s="14" t="n">
        <v>19</v>
      </c>
      <c r="H11231" s="14" t="n">
        <v>48.4</v>
      </c>
      <c r="I11231" s="14" t="n">
        <v>19.5</v>
      </c>
      <c r="J11231" s="23" t="n">
        <f aca="false">IF(AND(E11231="Priority",ISNUMBER('Cost model'!N455)),'Cost model'!N455,'Cost model'!M455)</f>
        <v>45</v>
      </c>
      <c r="K11231" s="14" t="n">
        <f aca="false">J11231-H11231</f>
        <v>-3.4</v>
      </c>
      <c r="L11231" s="14" t="n">
        <f aca="false">G11231-H11231</f>
        <v>-29.4</v>
      </c>
    </row>
    <row r="11232" customFormat="false" ht="15" hidden="false" customHeight="false" outlineLevel="0" collapsed="false">
      <c r="A11232" s="2" t="s">
        <v>142</v>
      </c>
      <c r="B11232" s="2" t="s">
        <v>142</v>
      </c>
      <c r="C11232" s="2" t="s">
        <v>47</v>
      </c>
      <c r="D11232" s="2" t="s">
        <v>10</v>
      </c>
      <c r="E11232" s="2" t="s">
        <v>74</v>
      </c>
      <c r="F11232" s="2" t="s">
        <v>977</v>
      </c>
      <c r="G11232" s="14" t="n">
        <v>9.5</v>
      </c>
      <c r="H11232" s="14" t="n">
        <v>7.88</v>
      </c>
      <c r="I11232" s="14" t="n">
        <v>9.5</v>
      </c>
      <c r="J11232" s="23" t="n">
        <f aca="false">IF(AND(E11232="Priority",ISNUMBER('Cost model'!N632)),'Cost model'!N632,'Cost model'!M632)</f>
        <v>9.5</v>
      </c>
      <c r="K11232" s="14" t="n">
        <f aca="false">J11232-H11232</f>
        <v>1.62</v>
      </c>
      <c r="L11232" s="14" t="n">
        <f aca="false">G11232-H11232</f>
        <v>1.62</v>
      </c>
    </row>
    <row r="11233" customFormat="false" ht="15" hidden="false" customHeight="false" outlineLevel="0" collapsed="false">
      <c r="A11233" s="2" t="s">
        <v>221</v>
      </c>
      <c r="B11233" s="2" t="s">
        <v>221</v>
      </c>
      <c r="C11233" s="2" t="s">
        <v>47</v>
      </c>
      <c r="D11233" s="2" t="s">
        <v>12</v>
      </c>
      <c r="E11233" s="2" t="s">
        <v>74</v>
      </c>
      <c r="F11233" s="2" t="s">
        <v>977</v>
      </c>
      <c r="G11233" s="14" t="n">
        <v>9.5</v>
      </c>
      <c r="H11233" s="14" t="n">
        <v>24.95</v>
      </c>
      <c r="I11233" s="14" t="n">
        <v>9.5</v>
      </c>
      <c r="J11233" s="23" t="n">
        <f aca="false">IF(AND(E11233="Priority",ISNUMBER('Cost model'!N740)),'Cost model'!N740,'Cost model'!M740)</f>
        <v>22.5</v>
      </c>
      <c r="K11233" s="14" t="n">
        <f aca="false">J11233-H11233</f>
        <v>-2.45</v>
      </c>
      <c r="L11233" s="14" t="n">
        <f aca="false">G11233-H11233</f>
        <v>-15.45</v>
      </c>
    </row>
    <row r="11234" customFormat="false" ht="15" hidden="false" customHeight="false" outlineLevel="0" collapsed="false">
      <c r="A11234" s="2" t="s">
        <v>124</v>
      </c>
      <c r="B11234" s="2" t="s">
        <v>124</v>
      </c>
      <c r="C11234" s="2" t="s">
        <v>48</v>
      </c>
      <c r="D11234" s="2" t="s">
        <v>10</v>
      </c>
      <c r="E11234" s="2" t="s">
        <v>74</v>
      </c>
      <c r="F11234" s="2" t="s">
        <v>977</v>
      </c>
      <c r="G11234" s="14" t="n">
        <v>12.5</v>
      </c>
      <c r="H11234" s="14" t="n">
        <v>16.27</v>
      </c>
      <c r="I11234" s="14" t="n">
        <v>12.5</v>
      </c>
      <c r="J11234" s="23" t="n">
        <f aca="false">IF(AND(E11234="Priority",ISNUMBER('Cost model'!N318)),'Cost model'!N318,'Cost model'!M318)</f>
        <v>14.5</v>
      </c>
      <c r="K11234" s="14" t="n">
        <f aca="false">J11234-H11234</f>
        <v>-1.77</v>
      </c>
      <c r="L11234" s="14" t="n">
        <f aca="false">G11234-H11234</f>
        <v>-3.77</v>
      </c>
    </row>
    <row r="11235" customFormat="false" ht="15" hidden="false" customHeight="false" outlineLevel="0" collapsed="false">
      <c r="A11235" s="2" t="s">
        <v>142</v>
      </c>
      <c r="B11235" s="2" t="s">
        <v>142</v>
      </c>
      <c r="C11235" s="2" t="s">
        <v>48</v>
      </c>
      <c r="D11235" s="2" t="s">
        <v>12</v>
      </c>
      <c r="E11235" s="2" t="s">
        <v>74</v>
      </c>
      <c r="F11235" s="2" t="s">
        <v>977</v>
      </c>
      <c r="G11235" s="14" t="n">
        <v>12.5</v>
      </c>
      <c r="H11235" s="14" t="n">
        <v>42.45</v>
      </c>
      <c r="I11235" s="14" t="n">
        <v>12.5</v>
      </c>
      <c r="J11235" s="23" t="n">
        <f aca="false">IF(AND(E11235="Priority",ISNUMBER('Cost model'!N636)),'Cost model'!N636,'Cost model'!M636)</f>
        <v>40</v>
      </c>
      <c r="K11235" s="14" t="n">
        <f aca="false">J11235-H11235</f>
        <v>-2.45</v>
      </c>
      <c r="L11235" s="14" t="n">
        <f aca="false">G11235-H11235</f>
        <v>-29.95</v>
      </c>
    </row>
    <row r="11236" customFormat="false" ht="15" hidden="false" customHeight="false" outlineLevel="0" collapsed="false">
      <c r="A11236" s="2" t="s">
        <v>142</v>
      </c>
      <c r="B11236" s="2" t="s">
        <v>205</v>
      </c>
      <c r="C11236" s="2" t="s">
        <v>49</v>
      </c>
      <c r="D11236" s="2" t="s">
        <v>10</v>
      </c>
      <c r="E11236" s="2" t="s">
        <v>74</v>
      </c>
      <c r="F11236" s="2" t="s">
        <v>976</v>
      </c>
      <c r="G11236" s="14" t="n">
        <v>17.5</v>
      </c>
      <c r="H11236" s="14" t="n">
        <v>13.9</v>
      </c>
      <c r="I11236" s="14" t="n">
        <v>19.5</v>
      </c>
      <c r="J11236" s="23" t="n">
        <f aca="false">IF(AND(E11236="Priority",ISNUMBER('Cost model'!N709)),'Cost model'!N709,'Cost model'!M709)</f>
        <v>15.5</v>
      </c>
      <c r="K11236" s="14" t="n">
        <f aca="false">J11236-H11236</f>
        <v>1.6</v>
      </c>
      <c r="L11236" s="14" t="n">
        <f aca="false">G11236-H11236</f>
        <v>3.6</v>
      </c>
    </row>
    <row r="11237" customFormat="false" ht="15" hidden="false" customHeight="false" outlineLevel="0" collapsed="false">
      <c r="A11237" s="2" t="s">
        <v>221</v>
      </c>
      <c r="B11237" s="2" t="s">
        <v>221</v>
      </c>
      <c r="C11237" s="2" t="s">
        <v>47</v>
      </c>
      <c r="D11237" s="2" t="s">
        <v>10</v>
      </c>
      <c r="E11237" s="2" t="s">
        <v>74</v>
      </c>
      <c r="F11237" s="2" t="s">
        <v>977</v>
      </c>
      <c r="G11237" s="14" t="n">
        <v>9.5</v>
      </c>
      <c r="H11237" s="14" t="n">
        <v>5.87</v>
      </c>
      <c r="I11237" s="14" t="n">
        <v>9.5</v>
      </c>
      <c r="J11237" s="23" t="n">
        <f aca="false">IF(AND(E11237="Priority",ISNUMBER('Cost model'!N737)),'Cost model'!N737,'Cost model'!M737)</f>
        <v>8.5</v>
      </c>
      <c r="K11237" s="14" t="n">
        <f aca="false">J11237-H11237</f>
        <v>2.63</v>
      </c>
      <c r="L11237" s="14" t="n">
        <f aca="false">G11237-H11237</f>
        <v>3.63</v>
      </c>
    </row>
    <row r="11238" customFormat="false" ht="15" hidden="false" customHeight="false" outlineLevel="0" collapsed="false">
      <c r="A11238" s="2" t="s">
        <v>174</v>
      </c>
      <c r="B11238" s="2" t="s">
        <v>124</v>
      </c>
      <c r="C11238" s="2" t="s">
        <v>48</v>
      </c>
      <c r="D11238" s="2" t="s">
        <v>10</v>
      </c>
      <c r="E11238" s="2" t="s">
        <v>74</v>
      </c>
      <c r="F11238" s="2" t="s">
        <v>976</v>
      </c>
      <c r="G11238" s="14" t="n">
        <v>12.5</v>
      </c>
      <c r="H11238" s="14" t="n">
        <v>45.9</v>
      </c>
      <c r="I11238" s="14" t="n">
        <v>12.5</v>
      </c>
      <c r="J11238" s="23" t="n">
        <f aca="false">IF(AND(E11238="Priority",ISNUMBER('Cost model'!N108)),'Cost model'!N108,'Cost model'!M108)</f>
        <v>15.5</v>
      </c>
      <c r="K11238" s="14" t="n">
        <f aca="false">J11238-H11238</f>
        <v>-30.4</v>
      </c>
      <c r="L11238" s="14" t="n">
        <f aca="false">G11238-H11238</f>
        <v>-33.4</v>
      </c>
    </row>
    <row r="11239" customFormat="false" ht="15" hidden="false" customHeight="false" outlineLevel="0" collapsed="false">
      <c r="A11239" s="2" t="s">
        <v>124</v>
      </c>
      <c r="B11239" s="2" t="s">
        <v>124</v>
      </c>
      <c r="C11239" s="2" t="s">
        <v>48</v>
      </c>
      <c r="D11239" s="2" t="s">
        <v>12</v>
      </c>
      <c r="E11239" s="2" t="s">
        <v>74</v>
      </c>
      <c r="F11239" s="2" t="s">
        <v>977</v>
      </c>
      <c r="G11239" s="14" t="n">
        <v>12.5</v>
      </c>
      <c r="H11239" s="14" t="n">
        <v>30.31</v>
      </c>
      <c r="I11239" s="14" t="n">
        <v>12.5</v>
      </c>
      <c r="J11239" s="23" t="n">
        <f aca="false">IF(AND(E11239="Priority",ISNUMBER('Cost model'!N321)),'Cost model'!N321,'Cost model'!M321)</f>
        <v>40</v>
      </c>
      <c r="K11239" s="14" t="n">
        <f aca="false">J11239-H11239</f>
        <v>9.69</v>
      </c>
      <c r="L11239" s="14" t="n">
        <f aca="false">G11239-H11239</f>
        <v>-17.81</v>
      </c>
    </row>
    <row r="11240" customFormat="false" ht="15" hidden="false" customHeight="false" outlineLevel="0" collapsed="false">
      <c r="A11240" s="2" t="s">
        <v>221</v>
      </c>
      <c r="B11240" s="2" t="s">
        <v>221</v>
      </c>
      <c r="C11240" s="2" t="s">
        <v>49</v>
      </c>
      <c r="D11240" s="2" t="s">
        <v>12</v>
      </c>
      <c r="E11240" s="2" t="s">
        <v>83</v>
      </c>
      <c r="F11240" s="2" t="s">
        <v>977</v>
      </c>
      <c r="G11240" s="14" t="n">
        <v>29.5</v>
      </c>
      <c r="H11240" s="14" t="n">
        <v>74.65</v>
      </c>
      <c r="I11240" s="14" t="n">
        <v>29.5</v>
      </c>
      <c r="J11240" s="23" t="n">
        <f aca="false">IF(AND(E11240="Priority",ISNUMBER('Cost model'!N742)),'Cost model'!N742,'Cost model'!M742)</f>
        <v>80</v>
      </c>
      <c r="K11240" s="14" t="n">
        <f aca="false">J11240-H11240</f>
        <v>5.34999999999999</v>
      </c>
      <c r="L11240" s="14" t="n">
        <f aca="false">G11240-H11240</f>
        <v>-45.15</v>
      </c>
    </row>
    <row r="11241" customFormat="false" ht="15" hidden="false" customHeight="false" outlineLevel="0" collapsed="false">
      <c r="A11241" s="2" t="s">
        <v>221</v>
      </c>
      <c r="B11241" s="2" t="s">
        <v>221</v>
      </c>
      <c r="C11241" s="2" t="s">
        <v>48</v>
      </c>
      <c r="D11241" s="2" t="s">
        <v>12</v>
      </c>
      <c r="E11241" s="2" t="s">
        <v>74</v>
      </c>
      <c r="F11241" s="2" t="s">
        <v>977</v>
      </c>
      <c r="G11241" s="14" t="n">
        <v>12.5</v>
      </c>
      <c r="H11241" s="14" t="n">
        <v>68.37</v>
      </c>
      <c r="I11241" s="14" t="n">
        <v>12.5</v>
      </c>
      <c r="J11241" s="23" t="n">
        <f aca="false">IF(AND(E11241="Priority",ISNUMBER('Cost model'!N741)),'Cost model'!N741,'Cost model'!M741)</f>
        <v>45</v>
      </c>
      <c r="K11241" s="14" t="n">
        <f aca="false">J11241-H11241</f>
        <v>-23.37</v>
      </c>
      <c r="L11241" s="14" t="n">
        <f aca="false">G11241-H11241</f>
        <v>-55.87</v>
      </c>
    </row>
    <row r="11242" customFormat="false" ht="15" hidden="false" customHeight="false" outlineLevel="0" collapsed="false">
      <c r="A11242" s="2" t="s">
        <v>142</v>
      </c>
      <c r="B11242" s="2" t="s">
        <v>142</v>
      </c>
      <c r="C11242" s="2" t="s">
        <v>48</v>
      </c>
      <c r="D11242" s="2" t="s">
        <v>12</v>
      </c>
      <c r="E11242" s="2" t="s">
        <v>74</v>
      </c>
      <c r="F11242" s="2" t="s">
        <v>977</v>
      </c>
      <c r="G11242" s="14" t="n">
        <v>12.5</v>
      </c>
      <c r="H11242" s="14" t="n">
        <v>41.6</v>
      </c>
      <c r="I11242" s="14" t="n">
        <v>12.5</v>
      </c>
      <c r="J11242" s="23" t="n">
        <f aca="false">IF(AND(E11242="Priority",ISNUMBER('Cost model'!N636)),'Cost model'!N636,'Cost model'!M636)</f>
        <v>40</v>
      </c>
      <c r="K11242" s="14" t="n">
        <f aca="false">J11242-H11242</f>
        <v>-1.6</v>
      </c>
      <c r="L11242" s="14" t="n">
        <f aca="false">G11242-H11242</f>
        <v>-29.1</v>
      </c>
    </row>
    <row r="11243" customFormat="false" ht="15" hidden="false" customHeight="false" outlineLevel="0" collapsed="false">
      <c r="A11243" s="2" t="s">
        <v>158</v>
      </c>
      <c r="B11243" s="2" t="s">
        <v>221</v>
      </c>
      <c r="C11243" s="2" t="s">
        <v>49</v>
      </c>
      <c r="D11243" s="2" t="s">
        <v>12</v>
      </c>
      <c r="E11243" s="2" t="s">
        <v>74</v>
      </c>
      <c r="F11243" s="2" t="s">
        <v>976</v>
      </c>
      <c r="G11243" s="14" t="n">
        <v>29.5</v>
      </c>
      <c r="H11243" s="14" t="n">
        <v>66.47</v>
      </c>
      <c r="I11243" s="14" t="n">
        <v>24.5</v>
      </c>
      <c r="J11243" s="23" t="n">
        <f aca="false">IF(AND(E11243="Priority",ISNUMBER('Cost model'!N472)),'Cost model'!N472,'Cost model'!M472)</f>
        <v>60</v>
      </c>
      <c r="K11243" s="14" t="n">
        <f aca="false">J11243-H11243</f>
        <v>-6.47</v>
      </c>
      <c r="L11243" s="14" t="n">
        <f aca="false">G11243-H11243</f>
        <v>-36.97</v>
      </c>
    </row>
    <row r="11244" customFormat="false" ht="15" hidden="false" customHeight="false" outlineLevel="0" collapsed="false">
      <c r="A11244" s="2" t="s">
        <v>142</v>
      </c>
      <c r="B11244" s="2" t="s">
        <v>158</v>
      </c>
      <c r="C11244" s="2" t="s">
        <v>47</v>
      </c>
      <c r="D11244" s="2" t="s">
        <v>10</v>
      </c>
      <c r="E11244" s="2" t="s">
        <v>74</v>
      </c>
      <c r="F11244" s="2" t="s">
        <v>976</v>
      </c>
      <c r="G11244" s="14" t="n">
        <v>14.5</v>
      </c>
      <c r="H11244" s="14" t="n">
        <v>16.01</v>
      </c>
      <c r="I11244" s="14" t="n">
        <v>14.5</v>
      </c>
      <c r="J11244" s="23" t="n">
        <f aca="false">IF(AND(E11244="Priority",ISNUMBER('Cost model'!N647)),'Cost model'!N647,'Cost model'!M647)</f>
        <v>13.5</v>
      </c>
      <c r="K11244" s="14" t="n">
        <f aca="false">J11244-H11244</f>
        <v>-2.51</v>
      </c>
      <c r="L11244" s="14" t="n">
        <f aca="false">G11244-H11244</f>
        <v>-1.51</v>
      </c>
    </row>
    <row r="11245" customFormat="false" ht="15" hidden="false" customHeight="false" outlineLevel="0" collapsed="false">
      <c r="A11245" s="2" t="s">
        <v>124</v>
      </c>
      <c r="B11245" s="2" t="s">
        <v>124</v>
      </c>
      <c r="C11245" s="2" t="s">
        <v>48</v>
      </c>
      <c r="D11245" s="2" t="s">
        <v>10</v>
      </c>
      <c r="E11245" s="2" t="s">
        <v>83</v>
      </c>
      <c r="F11245" s="2" t="s">
        <v>977</v>
      </c>
      <c r="G11245" s="14" t="n">
        <v>17.5</v>
      </c>
      <c r="H11245" s="14" t="n">
        <v>7.59</v>
      </c>
      <c r="I11245" s="14" t="n">
        <v>17.5</v>
      </c>
      <c r="J11245" s="23" t="n">
        <f aca="false">IF(AND(E11245="Priority",ISNUMBER('Cost model'!N318)),'Cost model'!N318,'Cost model'!M318)</f>
        <v>19.5</v>
      </c>
      <c r="K11245" s="14" t="n">
        <f aca="false">J11245-H11245</f>
        <v>11.91</v>
      </c>
      <c r="L11245" s="14" t="n">
        <f aca="false">G11245-H11245</f>
        <v>9.91</v>
      </c>
    </row>
    <row r="11246" customFormat="false" ht="15" hidden="false" customHeight="false" outlineLevel="0" collapsed="false">
      <c r="A11246" s="2" t="s">
        <v>174</v>
      </c>
      <c r="B11246" s="2" t="s">
        <v>142</v>
      </c>
      <c r="C11246" s="2" t="s">
        <v>49</v>
      </c>
      <c r="D11246" s="2" t="s">
        <v>12</v>
      </c>
      <c r="E11246" s="2" t="s">
        <v>74</v>
      </c>
      <c r="F11246" s="2" t="s">
        <v>976</v>
      </c>
      <c r="G11246" s="14" t="n">
        <v>19.5</v>
      </c>
      <c r="H11246" s="14" t="n">
        <v>75.58</v>
      </c>
      <c r="I11246" s="14" t="n">
        <v>19.5</v>
      </c>
      <c r="J11246" s="23" t="n">
        <f aca="false">IF(AND(E11246="Priority",ISNUMBER('Cost model'!N127)),'Cost model'!N127,'Cost model'!M127)</f>
        <v>50</v>
      </c>
      <c r="K11246" s="14" t="n">
        <f aca="false">J11246-H11246</f>
        <v>-25.58</v>
      </c>
      <c r="L11246" s="14" t="n">
        <f aca="false">G11246-H11246</f>
        <v>-56.08</v>
      </c>
    </row>
    <row r="11247" customFormat="false" ht="15" hidden="false" customHeight="false" outlineLevel="0" collapsed="false">
      <c r="A11247" s="2" t="s">
        <v>142</v>
      </c>
      <c r="B11247" s="2" t="s">
        <v>142</v>
      </c>
      <c r="C11247" s="2" t="s">
        <v>49</v>
      </c>
      <c r="D11247" s="2" t="s">
        <v>12</v>
      </c>
      <c r="E11247" s="2" t="s">
        <v>74</v>
      </c>
      <c r="F11247" s="2" t="s">
        <v>977</v>
      </c>
      <c r="G11247" s="14" t="n">
        <v>19.5</v>
      </c>
      <c r="H11247" s="14" t="n">
        <v>23.69</v>
      </c>
      <c r="I11247" s="14" t="n">
        <v>19.5</v>
      </c>
      <c r="J11247" s="23" t="n">
        <f aca="false">IF(AND(E11247="Priority",ISNUMBER('Cost model'!N637)),'Cost model'!N637,'Cost model'!M637)</f>
        <v>45</v>
      </c>
      <c r="K11247" s="14" t="n">
        <f aca="false">J11247-H11247</f>
        <v>21.31</v>
      </c>
      <c r="L11247" s="14" t="n">
        <f aca="false">G11247-H11247</f>
        <v>-4.19</v>
      </c>
    </row>
    <row r="11248" customFormat="false" ht="15" hidden="false" customHeight="false" outlineLevel="0" collapsed="false">
      <c r="A11248" s="2" t="s">
        <v>174</v>
      </c>
      <c r="B11248" s="2" t="s">
        <v>174</v>
      </c>
      <c r="C11248" s="2" t="s">
        <v>49</v>
      </c>
      <c r="D11248" s="2" t="s">
        <v>12</v>
      </c>
      <c r="E11248" s="2" t="s">
        <v>74</v>
      </c>
      <c r="F11248" s="2" t="s">
        <v>977</v>
      </c>
      <c r="G11248" s="14" t="n">
        <v>19.5</v>
      </c>
      <c r="H11248" s="14" t="n">
        <v>61.04</v>
      </c>
      <c r="I11248" s="14" t="n">
        <v>19.5</v>
      </c>
      <c r="J11248" s="23" t="n">
        <f aca="false">IF(AND(E11248="Priority",ISNUMBER('Cost model'!N172)),'Cost model'!N172,'Cost model'!M172)</f>
        <v>45</v>
      </c>
      <c r="K11248" s="14" t="n">
        <f aca="false">J11248-H11248</f>
        <v>-16.04</v>
      </c>
      <c r="L11248" s="14" t="n">
        <f aca="false">G11248-H11248</f>
        <v>-41.54</v>
      </c>
    </row>
    <row r="11249" customFormat="false" ht="15" hidden="false" customHeight="false" outlineLevel="0" collapsed="false">
      <c r="A11249" s="2" t="s">
        <v>142</v>
      </c>
      <c r="B11249" s="2" t="s">
        <v>142</v>
      </c>
      <c r="C11249" s="2" t="s">
        <v>47</v>
      </c>
      <c r="D11249" s="2" t="s">
        <v>10</v>
      </c>
      <c r="E11249" s="2" t="s">
        <v>74</v>
      </c>
      <c r="F11249" s="2" t="s">
        <v>977</v>
      </c>
      <c r="G11249" s="14" t="n">
        <v>9.5</v>
      </c>
      <c r="H11249" s="14" t="n">
        <v>28.01</v>
      </c>
      <c r="I11249" s="14" t="n">
        <v>9.5</v>
      </c>
      <c r="J11249" s="23" t="n">
        <f aca="false">IF(AND(E11249="Priority",ISNUMBER('Cost model'!N632)),'Cost model'!N632,'Cost model'!M632)</f>
        <v>9.5</v>
      </c>
      <c r="K11249" s="14" t="n">
        <f aca="false">J11249-H11249</f>
        <v>-18.51</v>
      </c>
      <c r="L11249" s="14" t="n">
        <f aca="false">G11249-H11249</f>
        <v>-18.51</v>
      </c>
    </row>
    <row r="11250" customFormat="false" ht="15" hidden="false" customHeight="false" outlineLevel="0" collapsed="false">
      <c r="A11250" s="2" t="s">
        <v>142</v>
      </c>
      <c r="B11250" s="2" t="s">
        <v>142</v>
      </c>
      <c r="C11250" s="2" t="s">
        <v>47</v>
      </c>
      <c r="D11250" s="2" t="s">
        <v>10</v>
      </c>
      <c r="E11250" s="2" t="s">
        <v>74</v>
      </c>
      <c r="F11250" s="2" t="s">
        <v>977</v>
      </c>
      <c r="G11250" s="14" t="n">
        <v>9.5</v>
      </c>
      <c r="H11250" s="14" t="n">
        <v>10.57</v>
      </c>
      <c r="I11250" s="14" t="n">
        <v>9.5</v>
      </c>
      <c r="J11250" s="23" t="n">
        <f aca="false">IF(AND(E11250="Priority",ISNUMBER('Cost model'!N632)),'Cost model'!N632,'Cost model'!M632)</f>
        <v>9.5</v>
      </c>
      <c r="K11250" s="14" t="n">
        <f aca="false">J11250-H11250</f>
        <v>-1.07</v>
      </c>
      <c r="L11250" s="14" t="n">
        <f aca="false">G11250-H11250</f>
        <v>-1.07</v>
      </c>
    </row>
    <row r="11251" customFormat="false" ht="15" hidden="false" customHeight="false" outlineLevel="0" collapsed="false">
      <c r="A11251" s="2" t="s">
        <v>142</v>
      </c>
      <c r="B11251" s="2" t="s">
        <v>142</v>
      </c>
      <c r="C11251" s="2" t="s">
        <v>49</v>
      </c>
      <c r="D11251" s="2" t="s">
        <v>12</v>
      </c>
      <c r="E11251" s="2" t="s">
        <v>74</v>
      </c>
      <c r="F11251" s="2" t="s">
        <v>977</v>
      </c>
      <c r="G11251" s="14" t="n">
        <v>19.5</v>
      </c>
      <c r="H11251" s="14" t="n">
        <v>20.92</v>
      </c>
      <c r="I11251" s="14" t="n">
        <v>19.5</v>
      </c>
      <c r="J11251" s="23" t="n">
        <f aca="false">IF(AND(E11251="Priority",ISNUMBER('Cost model'!N637)),'Cost model'!N637,'Cost model'!M637)</f>
        <v>45</v>
      </c>
      <c r="K11251" s="14" t="n">
        <f aca="false">J11251-H11251</f>
        <v>24.08</v>
      </c>
      <c r="L11251" s="14" t="n">
        <f aca="false">G11251-H11251</f>
        <v>-1.42</v>
      </c>
    </row>
    <row r="11252" customFormat="false" ht="15" hidden="false" customHeight="false" outlineLevel="0" collapsed="false">
      <c r="A11252" s="2" t="s">
        <v>124</v>
      </c>
      <c r="B11252" s="2" t="s">
        <v>124</v>
      </c>
      <c r="C11252" s="2" t="s">
        <v>48</v>
      </c>
      <c r="D11252" s="2" t="s">
        <v>10</v>
      </c>
      <c r="E11252" s="2" t="s">
        <v>74</v>
      </c>
      <c r="F11252" s="2" t="s">
        <v>977</v>
      </c>
      <c r="G11252" s="14" t="n">
        <v>12.5</v>
      </c>
      <c r="H11252" s="14" t="n">
        <v>8.94</v>
      </c>
      <c r="I11252" s="14" t="n">
        <v>12.5</v>
      </c>
      <c r="J11252" s="23" t="n">
        <f aca="false">IF(AND(E11252="Priority",ISNUMBER('Cost model'!N318)),'Cost model'!N318,'Cost model'!M318)</f>
        <v>14.5</v>
      </c>
      <c r="K11252" s="14" t="n">
        <f aca="false">J11252-H11252</f>
        <v>5.56</v>
      </c>
      <c r="L11252" s="14" t="n">
        <f aca="false">G11252-H11252</f>
        <v>3.56</v>
      </c>
    </row>
    <row r="11253" customFormat="false" ht="15" hidden="false" customHeight="false" outlineLevel="0" collapsed="false">
      <c r="A11253" s="2" t="s">
        <v>221</v>
      </c>
      <c r="B11253" s="2" t="s">
        <v>221</v>
      </c>
      <c r="C11253" s="2" t="s">
        <v>49</v>
      </c>
      <c r="D11253" s="2" t="s">
        <v>10</v>
      </c>
      <c r="E11253" s="2" t="s">
        <v>74</v>
      </c>
      <c r="F11253" s="2" t="s">
        <v>977</v>
      </c>
      <c r="G11253" s="14" t="n">
        <v>17.5</v>
      </c>
      <c r="H11253" s="14" t="n">
        <v>10.13</v>
      </c>
      <c r="I11253" s="14" t="n">
        <v>17.5</v>
      </c>
      <c r="J11253" s="23" t="n">
        <f aca="false">IF(AND(E11253="Priority",ISNUMBER('Cost model'!N739)),'Cost model'!N739,'Cost model'!M739)</f>
        <v>17.5</v>
      </c>
      <c r="K11253" s="14" t="n">
        <f aca="false">J11253-H11253</f>
        <v>7.37</v>
      </c>
      <c r="L11253" s="14" t="n">
        <f aca="false">G11253-H11253</f>
        <v>7.37</v>
      </c>
    </row>
    <row r="11254" customFormat="false" ht="15" hidden="false" customHeight="false" outlineLevel="0" collapsed="false">
      <c r="A11254" s="2" t="s">
        <v>142</v>
      </c>
      <c r="B11254" s="2" t="s">
        <v>142</v>
      </c>
      <c r="C11254" s="2" t="s">
        <v>47</v>
      </c>
      <c r="D11254" s="2" t="s">
        <v>12</v>
      </c>
      <c r="E11254" s="2" t="s">
        <v>74</v>
      </c>
      <c r="F11254" s="2" t="s">
        <v>977</v>
      </c>
      <c r="G11254" s="14" t="n">
        <v>9.5</v>
      </c>
      <c r="H11254" s="14" t="n">
        <v>28.12</v>
      </c>
      <c r="I11254" s="14" t="n">
        <v>9.5</v>
      </c>
      <c r="J11254" s="23" t="n">
        <f aca="false">IF(AND(E11254="Priority",ISNUMBER('Cost model'!N635)),'Cost model'!N635,'Cost model'!M635)</f>
        <v>30.5</v>
      </c>
      <c r="K11254" s="14" t="n">
        <f aca="false">J11254-H11254</f>
        <v>2.38</v>
      </c>
      <c r="L11254" s="14" t="n">
        <f aca="false">G11254-H11254</f>
        <v>-18.62</v>
      </c>
    </row>
    <row r="11255" customFormat="false" ht="15" hidden="false" customHeight="false" outlineLevel="0" collapsed="false">
      <c r="A11255" s="2" t="s">
        <v>174</v>
      </c>
      <c r="B11255" s="2" t="s">
        <v>174</v>
      </c>
      <c r="C11255" s="2" t="s">
        <v>48</v>
      </c>
      <c r="D11255" s="2" t="s">
        <v>12</v>
      </c>
      <c r="E11255" s="2" t="s">
        <v>83</v>
      </c>
      <c r="F11255" s="2" t="s">
        <v>977</v>
      </c>
      <c r="G11255" s="14" t="n">
        <v>19.5</v>
      </c>
      <c r="H11255" s="14" t="n">
        <v>41.84</v>
      </c>
      <c r="I11255" s="14" t="n">
        <v>19.5</v>
      </c>
      <c r="J11255" s="23" t="n">
        <f aca="false">IF(AND(E11255="Priority",ISNUMBER('Cost model'!N171)),'Cost model'!N171,'Cost model'!M171)</f>
        <v>55</v>
      </c>
      <c r="K11255" s="14" t="n">
        <f aca="false">J11255-H11255</f>
        <v>13.16</v>
      </c>
      <c r="L11255" s="14" t="n">
        <f aca="false">G11255-H11255</f>
        <v>-22.34</v>
      </c>
    </row>
    <row r="11256" customFormat="false" ht="15" hidden="false" customHeight="false" outlineLevel="0" collapsed="false">
      <c r="A11256" s="2" t="s">
        <v>174</v>
      </c>
      <c r="B11256" s="2" t="s">
        <v>174</v>
      </c>
      <c r="C11256" s="2" t="s">
        <v>47</v>
      </c>
      <c r="D11256" s="2" t="s">
        <v>12</v>
      </c>
      <c r="E11256" s="2" t="s">
        <v>74</v>
      </c>
      <c r="F11256" s="2" t="s">
        <v>977</v>
      </c>
      <c r="G11256" s="14" t="n">
        <v>9.5</v>
      </c>
      <c r="H11256" s="14" t="n">
        <v>28.5</v>
      </c>
      <c r="I11256" s="14" t="n">
        <v>9.5</v>
      </c>
      <c r="J11256" s="23" t="n">
        <f aca="false">IF(AND(E11256="Priority",ISNUMBER('Cost model'!N170)),'Cost model'!N170,'Cost model'!M170)</f>
        <v>25.5</v>
      </c>
      <c r="K11256" s="14" t="n">
        <f aca="false">J11256-H11256</f>
        <v>-3</v>
      </c>
      <c r="L11256" s="14" t="n">
        <f aca="false">G11256-H11256</f>
        <v>-19</v>
      </c>
    </row>
    <row r="11257" customFormat="false" ht="15" hidden="false" customHeight="false" outlineLevel="0" collapsed="false">
      <c r="A11257" s="2" t="s">
        <v>142</v>
      </c>
      <c r="B11257" s="2" t="s">
        <v>142</v>
      </c>
      <c r="C11257" s="2" t="s">
        <v>47</v>
      </c>
      <c r="D11257" s="2" t="s">
        <v>12</v>
      </c>
      <c r="E11257" s="2" t="s">
        <v>74</v>
      </c>
      <c r="F11257" s="2" t="s">
        <v>977</v>
      </c>
      <c r="G11257" s="14" t="n">
        <v>9.5</v>
      </c>
      <c r="H11257" s="14" t="n">
        <v>25.1</v>
      </c>
      <c r="I11257" s="14" t="n">
        <v>9.5</v>
      </c>
      <c r="J11257" s="23" t="n">
        <f aca="false">IF(AND(E11257="Priority",ISNUMBER('Cost model'!N635)),'Cost model'!N635,'Cost model'!M635)</f>
        <v>30.5</v>
      </c>
      <c r="K11257" s="14" t="n">
        <f aca="false">J11257-H11257</f>
        <v>5.4</v>
      </c>
      <c r="L11257" s="14" t="n">
        <f aca="false">G11257-H11257</f>
        <v>-15.6</v>
      </c>
    </row>
    <row r="11258" customFormat="false" ht="15" hidden="false" customHeight="false" outlineLevel="0" collapsed="false">
      <c r="A11258" s="2" t="s">
        <v>124</v>
      </c>
      <c r="B11258" s="2" t="s">
        <v>124</v>
      </c>
      <c r="C11258" s="2" t="s">
        <v>48</v>
      </c>
      <c r="D11258" s="2" t="s">
        <v>12</v>
      </c>
      <c r="E11258" s="2" t="s">
        <v>83</v>
      </c>
      <c r="F11258" s="2" t="s">
        <v>977</v>
      </c>
      <c r="G11258" s="14" t="n">
        <v>19.5</v>
      </c>
      <c r="H11258" s="14" t="n">
        <v>73.22</v>
      </c>
      <c r="I11258" s="14" t="n">
        <v>19.5</v>
      </c>
      <c r="J11258" s="23" t="n">
        <f aca="false">IF(AND(E11258="Priority",ISNUMBER('Cost model'!N321)),'Cost model'!N321,'Cost model'!M321)</f>
        <v>55</v>
      </c>
      <c r="K11258" s="14" t="n">
        <f aca="false">J11258-H11258</f>
        <v>-18.22</v>
      </c>
      <c r="L11258" s="14" t="n">
        <f aca="false">G11258-H11258</f>
        <v>-53.72</v>
      </c>
    </row>
    <row r="11259" customFormat="false" ht="15" hidden="false" customHeight="false" outlineLevel="0" collapsed="false">
      <c r="A11259" s="2" t="s">
        <v>221</v>
      </c>
      <c r="B11259" s="2" t="s">
        <v>221</v>
      </c>
      <c r="C11259" s="2" t="s">
        <v>47</v>
      </c>
      <c r="D11259" s="2" t="s">
        <v>14</v>
      </c>
      <c r="E11259" s="2" t="s">
        <v>74</v>
      </c>
      <c r="F11259" s="2" t="s">
        <v>977</v>
      </c>
      <c r="G11259" s="14" t="n">
        <v>25</v>
      </c>
      <c r="H11259" s="14" t="n">
        <v>89.08</v>
      </c>
      <c r="I11259" s="14" t="n">
        <v>25</v>
      </c>
      <c r="J11259" s="23" t="n">
        <f aca="false">IF(AND(E11259="Priority",ISNUMBER('Cost model'!N746)),'Cost model'!N746,'Cost model'!M746)</f>
        <v>100</v>
      </c>
      <c r="K11259" s="14" t="n">
        <f aca="false">J11259-H11259</f>
        <v>10.92</v>
      </c>
      <c r="L11259" s="14" t="n">
        <f aca="false">G11259-H11259</f>
        <v>-64.08</v>
      </c>
    </row>
    <row r="11260" customFormat="false" ht="15" hidden="false" customHeight="false" outlineLevel="0" collapsed="false">
      <c r="A11260" s="2" t="s">
        <v>142</v>
      </c>
      <c r="B11260" s="2" t="s">
        <v>142</v>
      </c>
      <c r="C11260" s="2" t="s">
        <v>47</v>
      </c>
      <c r="D11260" s="2" t="s">
        <v>10</v>
      </c>
      <c r="E11260" s="2" t="s">
        <v>74</v>
      </c>
      <c r="F11260" s="2" t="s">
        <v>977</v>
      </c>
      <c r="G11260" s="14" t="n">
        <v>9.5</v>
      </c>
      <c r="H11260" s="14" t="n">
        <v>9.17</v>
      </c>
      <c r="I11260" s="14" t="n">
        <v>9.5</v>
      </c>
      <c r="J11260" s="23" t="n">
        <f aca="false">IF(AND(E11260="Priority",ISNUMBER('Cost model'!N632)),'Cost model'!N632,'Cost model'!M632)</f>
        <v>9.5</v>
      </c>
      <c r="K11260" s="14" t="n">
        <f aca="false">J11260-H11260</f>
        <v>0.33</v>
      </c>
      <c r="L11260" s="14" t="n">
        <f aca="false">G11260-H11260</f>
        <v>0.33</v>
      </c>
    </row>
    <row r="11261" customFormat="false" ht="15" hidden="false" customHeight="false" outlineLevel="0" collapsed="false">
      <c r="A11261" s="2" t="s">
        <v>174</v>
      </c>
      <c r="B11261" s="2" t="s">
        <v>158</v>
      </c>
      <c r="C11261" s="2" t="s">
        <v>49</v>
      </c>
      <c r="D11261" s="2" t="s">
        <v>10</v>
      </c>
      <c r="E11261" s="2" t="s">
        <v>74</v>
      </c>
      <c r="F11261" s="2" t="s">
        <v>976</v>
      </c>
      <c r="G11261" s="14" t="n">
        <v>17.5</v>
      </c>
      <c r="H11261" s="14" t="n">
        <v>23.38</v>
      </c>
      <c r="I11261" s="14" t="n">
        <v>17.5</v>
      </c>
      <c r="J11261" s="23" t="n">
        <f aca="false">IF(AND(E11261="Priority",ISNUMBER('Cost model'!N139)),'Cost model'!N139,'Cost model'!M139)</f>
        <v>19.5</v>
      </c>
      <c r="K11261" s="14" t="n">
        <f aca="false">J11261-H11261</f>
        <v>-3.88</v>
      </c>
      <c r="L11261" s="14" t="n">
        <f aca="false">G11261-H11261</f>
        <v>-5.88</v>
      </c>
    </row>
    <row r="11262" customFormat="false" ht="15" hidden="false" customHeight="false" outlineLevel="0" collapsed="false">
      <c r="A11262" s="2" t="s">
        <v>174</v>
      </c>
      <c r="B11262" s="2" t="s">
        <v>142</v>
      </c>
      <c r="C11262" s="2" t="s">
        <v>49</v>
      </c>
      <c r="D11262" s="2" t="s">
        <v>12</v>
      </c>
      <c r="E11262" s="2" t="s">
        <v>74</v>
      </c>
      <c r="F11262" s="2" t="s">
        <v>976</v>
      </c>
      <c r="G11262" s="14" t="n">
        <v>19.5</v>
      </c>
      <c r="H11262" s="14" t="n">
        <v>43.93</v>
      </c>
      <c r="I11262" s="14" t="n">
        <v>19.5</v>
      </c>
      <c r="J11262" s="23" t="n">
        <f aca="false">IF(AND(E11262="Priority",ISNUMBER('Cost model'!N127)),'Cost model'!N127,'Cost model'!M127)</f>
        <v>50</v>
      </c>
      <c r="K11262" s="14" t="n">
        <f aca="false">J11262-H11262</f>
        <v>6.07</v>
      </c>
      <c r="L11262" s="14" t="n">
        <f aca="false">G11262-H11262</f>
        <v>-24.43</v>
      </c>
    </row>
    <row r="11263" customFormat="false" ht="15" hidden="false" customHeight="false" outlineLevel="0" collapsed="false">
      <c r="A11263" s="2" t="s">
        <v>142</v>
      </c>
      <c r="B11263" s="2" t="s">
        <v>174</v>
      </c>
      <c r="C11263" s="2" t="s">
        <v>47</v>
      </c>
      <c r="D11263" s="2" t="s">
        <v>10</v>
      </c>
      <c r="E11263" s="2" t="s">
        <v>74</v>
      </c>
      <c r="F11263" s="2" t="s">
        <v>976</v>
      </c>
      <c r="G11263" s="14" t="n">
        <v>9.5</v>
      </c>
      <c r="H11263" s="14" t="n">
        <v>9.31</v>
      </c>
      <c r="I11263" s="14" t="n">
        <v>14.5</v>
      </c>
      <c r="J11263" s="23" t="n">
        <f aca="false">IF(AND(E11263="Priority",ISNUMBER('Cost model'!N692)),'Cost model'!N692,'Cost model'!M692)</f>
        <v>9.5</v>
      </c>
      <c r="K11263" s="14" t="n">
        <f aca="false">J11263-H11263</f>
        <v>0.19</v>
      </c>
      <c r="L11263" s="14" t="n">
        <f aca="false">G11263-H11263</f>
        <v>0.19</v>
      </c>
    </row>
    <row r="11264" customFormat="false" ht="15" hidden="false" customHeight="false" outlineLevel="0" collapsed="false">
      <c r="A11264" s="2" t="s">
        <v>221</v>
      </c>
      <c r="B11264" s="2" t="s">
        <v>221</v>
      </c>
      <c r="C11264" s="2" t="s">
        <v>49</v>
      </c>
      <c r="D11264" s="2" t="s">
        <v>10</v>
      </c>
      <c r="E11264" s="2" t="s">
        <v>74</v>
      </c>
      <c r="F11264" s="2" t="s">
        <v>977</v>
      </c>
      <c r="G11264" s="14" t="n">
        <v>17.5</v>
      </c>
      <c r="H11264" s="14" t="n">
        <v>15.25</v>
      </c>
      <c r="I11264" s="14" t="n">
        <v>17.5</v>
      </c>
      <c r="J11264" s="23" t="n">
        <f aca="false">IF(AND(E11264="Priority",ISNUMBER('Cost model'!N739)),'Cost model'!N739,'Cost model'!M739)</f>
        <v>17.5</v>
      </c>
      <c r="K11264" s="14" t="n">
        <f aca="false">J11264-H11264</f>
        <v>2.25</v>
      </c>
      <c r="L11264" s="14" t="n">
        <f aca="false">G11264-H11264</f>
        <v>2.25</v>
      </c>
    </row>
    <row r="11265" customFormat="false" ht="15" hidden="false" customHeight="false" outlineLevel="0" collapsed="false">
      <c r="A11265" s="2" t="s">
        <v>174</v>
      </c>
      <c r="B11265" s="2" t="s">
        <v>174</v>
      </c>
      <c r="C11265" s="2" t="s">
        <v>47</v>
      </c>
      <c r="D11265" s="2" t="s">
        <v>10</v>
      </c>
      <c r="E11265" s="2" t="s">
        <v>74</v>
      </c>
      <c r="F11265" s="2" t="s">
        <v>977</v>
      </c>
      <c r="G11265" s="14" t="n">
        <v>9.5</v>
      </c>
      <c r="H11265" s="14" t="n">
        <v>25.1</v>
      </c>
      <c r="I11265" s="14" t="n">
        <v>9.5</v>
      </c>
      <c r="J11265" s="23" t="n">
        <f aca="false">IF(AND(E11265="Priority",ISNUMBER('Cost model'!N167)),'Cost model'!N167,'Cost model'!M167)</f>
        <v>8.5</v>
      </c>
      <c r="K11265" s="14" t="n">
        <f aca="false">J11265-H11265</f>
        <v>-16.6</v>
      </c>
      <c r="L11265" s="14" t="n">
        <f aca="false">G11265-H11265</f>
        <v>-15.6</v>
      </c>
    </row>
    <row r="11266" customFormat="false" ht="15" hidden="false" customHeight="false" outlineLevel="0" collapsed="false">
      <c r="A11266" s="2" t="s">
        <v>221</v>
      </c>
      <c r="B11266" s="2" t="s">
        <v>124</v>
      </c>
      <c r="C11266" s="2" t="s">
        <v>47</v>
      </c>
      <c r="D11266" s="2" t="s">
        <v>12</v>
      </c>
      <c r="E11266" s="2" t="s">
        <v>74</v>
      </c>
      <c r="F11266" s="2" t="s">
        <v>976</v>
      </c>
      <c r="G11266" s="14" t="n">
        <v>9.5</v>
      </c>
      <c r="H11266" s="14" t="n">
        <v>63.12</v>
      </c>
      <c r="I11266" s="14" t="n">
        <v>24.5</v>
      </c>
      <c r="J11266" s="23" t="n">
        <f aca="false">IF(AND(E11266="Priority",ISNUMBER('Cost model'!N800)),'Cost model'!N800,'Cost model'!M800)</f>
        <v>45</v>
      </c>
      <c r="K11266" s="14" t="n">
        <f aca="false">J11266-H11266</f>
        <v>-18.12</v>
      </c>
      <c r="L11266" s="14" t="n">
        <f aca="false">G11266-H11266</f>
        <v>-53.62</v>
      </c>
    </row>
    <row r="11267" customFormat="false" ht="15" hidden="false" customHeight="false" outlineLevel="0" collapsed="false">
      <c r="A11267" s="2" t="s">
        <v>142</v>
      </c>
      <c r="B11267" s="2" t="s">
        <v>142</v>
      </c>
      <c r="C11267" s="2" t="s">
        <v>47</v>
      </c>
      <c r="D11267" s="2" t="s">
        <v>12</v>
      </c>
      <c r="E11267" s="2" t="s">
        <v>74</v>
      </c>
      <c r="F11267" s="2" t="s">
        <v>977</v>
      </c>
      <c r="G11267" s="14" t="n">
        <v>9.5</v>
      </c>
      <c r="H11267" s="14" t="n">
        <v>41.6</v>
      </c>
      <c r="I11267" s="14" t="n">
        <v>9.5</v>
      </c>
      <c r="J11267" s="23" t="n">
        <f aca="false">IF(AND(E11267="Priority",ISNUMBER('Cost model'!N635)),'Cost model'!N635,'Cost model'!M635)</f>
        <v>30.5</v>
      </c>
      <c r="K11267" s="14" t="n">
        <f aca="false">J11267-H11267</f>
        <v>-11.1</v>
      </c>
      <c r="L11267" s="14" t="n">
        <f aca="false">G11267-H11267</f>
        <v>-32.1</v>
      </c>
    </row>
    <row r="11268" customFormat="false" ht="15" hidden="false" customHeight="false" outlineLevel="0" collapsed="false">
      <c r="A11268" s="2" t="s">
        <v>174</v>
      </c>
      <c r="B11268" s="2" t="s">
        <v>174</v>
      </c>
      <c r="C11268" s="2" t="s">
        <v>48</v>
      </c>
      <c r="D11268" s="2" t="s">
        <v>12</v>
      </c>
      <c r="E11268" s="2" t="s">
        <v>74</v>
      </c>
      <c r="F11268" s="2" t="s">
        <v>977</v>
      </c>
      <c r="G11268" s="14" t="n">
        <v>12.5</v>
      </c>
      <c r="H11268" s="14" t="n">
        <v>41.71</v>
      </c>
      <c r="I11268" s="14" t="n">
        <v>12.5</v>
      </c>
      <c r="J11268" s="23" t="n">
        <f aca="false">IF(AND(E11268="Priority",ISNUMBER('Cost model'!N171)),'Cost model'!N171,'Cost model'!M171)</f>
        <v>40</v>
      </c>
      <c r="K11268" s="14" t="n">
        <f aca="false">J11268-H11268</f>
        <v>-1.71</v>
      </c>
      <c r="L11268" s="14" t="n">
        <f aca="false">G11268-H11268</f>
        <v>-29.21</v>
      </c>
    </row>
    <row r="11269" customFormat="false" ht="15" hidden="false" customHeight="false" outlineLevel="0" collapsed="false">
      <c r="A11269" s="2" t="s">
        <v>174</v>
      </c>
      <c r="B11269" s="2" t="s">
        <v>123</v>
      </c>
      <c r="C11269" s="2" t="s">
        <v>47</v>
      </c>
      <c r="D11269" s="2" t="s">
        <v>10</v>
      </c>
      <c r="E11269" s="2" t="s">
        <v>74</v>
      </c>
      <c r="F11269" s="2" t="s">
        <v>976</v>
      </c>
      <c r="G11269" s="14" t="n">
        <v>11.66</v>
      </c>
      <c r="H11269" s="14" t="n">
        <v>11.66</v>
      </c>
      <c r="I11269" s="14" t="n">
        <v>19.5</v>
      </c>
      <c r="J11269" s="23" t="n">
        <f aca="false">IF(AND(E11269="Priority",ISNUMBER('Cost model'!N197)),'Cost model'!N197,'Cost model'!M197)</f>
        <v>20.5</v>
      </c>
      <c r="K11269" s="14" t="n">
        <f aca="false">J11269-H11269</f>
        <v>8.84</v>
      </c>
      <c r="L11269" s="14" t="n">
        <f aca="false">G11269-H11269</f>
        <v>0</v>
      </c>
    </row>
    <row r="11270" customFormat="false" ht="15" hidden="false" customHeight="false" outlineLevel="0" collapsed="false">
      <c r="A11270" s="2" t="s">
        <v>221</v>
      </c>
      <c r="B11270" s="2" t="s">
        <v>124</v>
      </c>
      <c r="C11270" s="2" t="s">
        <v>47</v>
      </c>
      <c r="D11270" s="2" t="s">
        <v>12</v>
      </c>
      <c r="E11270" s="2" t="s">
        <v>74</v>
      </c>
      <c r="F11270" s="2" t="s">
        <v>976</v>
      </c>
      <c r="G11270" s="14" t="n">
        <v>9.5</v>
      </c>
      <c r="H11270" s="14" t="n">
        <v>23.69</v>
      </c>
      <c r="I11270" s="14" t="n">
        <v>24.5</v>
      </c>
      <c r="J11270" s="23" t="n">
        <f aca="false">IF(AND(E11270="Priority",ISNUMBER('Cost model'!N800)),'Cost model'!N800,'Cost model'!M800)</f>
        <v>45</v>
      </c>
      <c r="K11270" s="14" t="n">
        <f aca="false">J11270-H11270</f>
        <v>21.31</v>
      </c>
      <c r="L11270" s="14" t="n">
        <f aca="false">G11270-H11270</f>
        <v>-14.19</v>
      </c>
    </row>
    <row r="11271" customFormat="false" ht="15" hidden="false" customHeight="false" outlineLevel="0" collapsed="false">
      <c r="A11271" s="2" t="s">
        <v>142</v>
      </c>
      <c r="B11271" s="2" t="s">
        <v>142</v>
      </c>
      <c r="C11271" s="2" t="s">
        <v>47</v>
      </c>
      <c r="D11271" s="2" t="s">
        <v>10</v>
      </c>
      <c r="E11271" s="2" t="s">
        <v>74</v>
      </c>
      <c r="F11271" s="2" t="s">
        <v>977</v>
      </c>
      <c r="G11271" s="14" t="n">
        <v>9.5</v>
      </c>
      <c r="H11271" s="14" t="n">
        <v>8.06</v>
      </c>
      <c r="I11271" s="14" t="n">
        <v>9.5</v>
      </c>
      <c r="J11271" s="23" t="n">
        <f aca="false">IF(AND(E11271="Priority",ISNUMBER('Cost model'!N632)),'Cost model'!N632,'Cost model'!M632)</f>
        <v>9.5</v>
      </c>
      <c r="K11271" s="14" t="n">
        <f aca="false">J11271-H11271</f>
        <v>1.44</v>
      </c>
      <c r="L11271" s="14" t="n">
        <f aca="false">G11271-H11271</f>
        <v>1.44</v>
      </c>
    </row>
    <row r="11272" customFormat="false" ht="15" hidden="false" customHeight="false" outlineLevel="0" collapsed="false">
      <c r="A11272" s="2" t="s">
        <v>158</v>
      </c>
      <c r="B11272" s="2" t="s">
        <v>158</v>
      </c>
      <c r="C11272" s="2" t="s">
        <v>47</v>
      </c>
      <c r="D11272" s="2" t="s">
        <v>12</v>
      </c>
      <c r="E11272" s="2" t="s">
        <v>83</v>
      </c>
      <c r="F11272" s="2" t="s">
        <v>977</v>
      </c>
      <c r="G11272" s="14" t="n">
        <v>19.5</v>
      </c>
      <c r="H11272" s="14" t="n">
        <v>12.51</v>
      </c>
      <c r="I11272" s="14" t="n">
        <v>19.5</v>
      </c>
      <c r="J11272" s="23" t="n">
        <f aca="false">IF(AND(E11272="Priority",ISNUMBER('Cost model'!N425)),'Cost model'!N425,'Cost model'!M425)</f>
        <v>19.5</v>
      </c>
      <c r="K11272" s="14" t="n">
        <f aca="false">J11272-H11272</f>
        <v>6.99</v>
      </c>
      <c r="L11272" s="14" t="n">
        <f aca="false">G11272-H11272</f>
        <v>6.99</v>
      </c>
    </row>
    <row r="11273" customFormat="false" ht="15" hidden="false" customHeight="false" outlineLevel="0" collapsed="false">
      <c r="A11273" s="2" t="s">
        <v>142</v>
      </c>
      <c r="B11273" s="2" t="s">
        <v>142</v>
      </c>
      <c r="C11273" s="2" t="s">
        <v>49</v>
      </c>
      <c r="D11273" s="2" t="s">
        <v>10</v>
      </c>
      <c r="E11273" s="2" t="s">
        <v>74</v>
      </c>
      <c r="F11273" s="2" t="s">
        <v>977</v>
      </c>
      <c r="G11273" s="14" t="n">
        <v>17.5</v>
      </c>
      <c r="H11273" s="14" t="n">
        <v>20.92</v>
      </c>
      <c r="I11273" s="14" t="n">
        <v>17.5</v>
      </c>
      <c r="J11273" s="23" t="n">
        <f aca="false">IF(AND(E11273="Priority",ISNUMBER('Cost model'!N634)),'Cost model'!N634,'Cost model'!M634)</f>
        <v>15.5</v>
      </c>
      <c r="K11273" s="14" t="n">
        <f aca="false">J11273-H11273</f>
        <v>-5.42</v>
      </c>
      <c r="L11273" s="14" t="n">
        <f aca="false">G11273-H11273</f>
        <v>-3.42</v>
      </c>
    </row>
    <row r="11274" customFormat="false" ht="15" hidden="false" customHeight="false" outlineLevel="0" collapsed="false">
      <c r="A11274" s="2" t="s">
        <v>174</v>
      </c>
      <c r="B11274" s="2" t="s">
        <v>142</v>
      </c>
      <c r="C11274" s="2" t="s">
        <v>48</v>
      </c>
      <c r="D11274" s="2" t="s">
        <v>13</v>
      </c>
      <c r="E11274" s="2" t="s">
        <v>74</v>
      </c>
      <c r="F11274" s="2" t="s">
        <v>976</v>
      </c>
      <c r="G11274" s="14" t="n">
        <v>24.5</v>
      </c>
      <c r="H11274" s="14" t="n">
        <v>25.23</v>
      </c>
      <c r="I11274" s="14" t="n">
        <v>24.5</v>
      </c>
      <c r="J11274" s="23" t="n">
        <f aca="false">IF(AND(E11274="Priority",ISNUMBER('Cost model'!N129)),'Cost model'!N129,'Cost model'!M129)</f>
        <v>75</v>
      </c>
      <c r="K11274" s="14" t="n">
        <f aca="false">J11274-H11274</f>
        <v>49.77</v>
      </c>
      <c r="L11274" s="14" t="n">
        <f aca="false">G11274-H11274</f>
        <v>-0.73</v>
      </c>
    </row>
    <row r="11275" customFormat="false" ht="15" hidden="false" customHeight="false" outlineLevel="0" collapsed="false">
      <c r="A11275" s="2" t="s">
        <v>174</v>
      </c>
      <c r="B11275" s="2" t="s">
        <v>174</v>
      </c>
      <c r="C11275" s="2" t="s">
        <v>47</v>
      </c>
      <c r="D11275" s="2" t="s">
        <v>14</v>
      </c>
      <c r="E11275" s="2" t="s">
        <v>74</v>
      </c>
      <c r="F11275" s="2" t="s">
        <v>977</v>
      </c>
      <c r="G11275" s="14" t="n">
        <v>25</v>
      </c>
      <c r="H11275" s="14" t="n">
        <v>45.58</v>
      </c>
      <c r="I11275" s="14" t="n">
        <v>25</v>
      </c>
      <c r="J11275" s="23" t="n">
        <f aca="false">IF(AND(E11275="Priority",ISNUMBER('Cost model'!N176)),'Cost model'!N176,'Cost model'!M176)</f>
        <v>95</v>
      </c>
      <c r="K11275" s="14" t="n">
        <f aca="false">J11275-H11275</f>
        <v>49.42</v>
      </c>
      <c r="L11275" s="14" t="n">
        <f aca="false">G11275-H11275</f>
        <v>-20.58</v>
      </c>
    </row>
    <row r="11276" customFormat="false" ht="15" hidden="false" customHeight="false" outlineLevel="0" collapsed="false">
      <c r="A11276" s="2" t="s">
        <v>221</v>
      </c>
      <c r="B11276" s="2" t="s">
        <v>174</v>
      </c>
      <c r="C11276" s="2" t="s">
        <v>49</v>
      </c>
      <c r="D11276" s="2" t="s">
        <v>10</v>
      </c>
      <c r="E11276" s="2" t="s">
        <v>74</v>
      </c>
      <c r="F11276" s="2" t="s">
        <v>976</v>
      </c>
      <c r="G11276" s="14" t="n">
        <v>17.5</v>
      </c>
      <c r="H11276" s="14" t="n">
        <v>18.15</v>
      </c>
      <c r="I11276" s="14" t="n">
        <v>19.5</v>
      </c>
      <c r="J11276" s="23" t="n">
        <f aca="false">IF(AND(E11276="Priority",ISNUMBER('Cost model'!N784)),'Cost model'!N784,'Cost model'!M784)</f>
        <v>19.5</v>
      </c>
      <c r="K11276" s="14" t="n">
        <f aca="false">J11276-H11276</f>
        <v>1.35</v>
      </c>
      <c r="L11276" s="14" t="n">
        <f aca="false">G11276-H11276</f>
        <v>-0.649999999999999</v>
      </c>
    </row>
    <row r="11277" customFormat="false" ht="15" hidden="false" customHeight="false" outlineLevel="0" collapsed="false">
      <c r="A11277" s="2" t="s">
        <v>221</v>
      </c>
      <c r="B11277" s="2" t="s">
        <v>221</v>
      </c>
      <c r="C11277" s="2" t="s">
        <v>47</v>
      </c>
      <c r="D11277" s="2" t="s">
        <v>12</v>
      </c>
      <c r="E11277" s="2" t="s">
        <v>74</v>
      </c>
      <c r="F11277" s="2" t="s">
        <v>977</v>
      </c>
      <c r="G11277" s="14" t="n">
        <v>9.5</v>
      </c>
      <c r="H11277" s="14" t="n">
        <v>7.27</v>
      </c>
      <c r="I11277" s="14" t="n">
        <v>9.5</v>
      </c>
      <c r="J11277" s="23" t="n">
        <f aca="false">IF(AND(E11277="Priority",ISNUMBER('Cost model'!N740)),'Cost model'!N740,'Cost model'!M740)</f>
        <v>22.5</v>
      </c>
      <c r="K11277" s="14" t="n">
        <f aca="false">J11277-H11277</f>
        <v>15.23</v>
      </c>
      <c r="L11277" s="14" t="n">
        <f aca="false">G11277-H11277</f>
        <v>2.23</v>
      </c>
    </row>
    <row r="11278" customFormat="false" ht="15" hidden="false" customHeight="false" outlineLevel="0" collapsed="false">
      <c r="A11278" s="2" t="s">
        <v>174</v>
      </c>
      <c r="B11278" s="2" t="s">
        <v>174</v>
      </c>
      <c r="C11278" s="2" t="s">
        <v>47</v>
      </c>
      <c r="D11278" s="2" t="s">
        <v>14</v>
      </c>
      <c r="E11278" s="2" t="s">
        <v>74</v>
      </c>
      <c r="F11278" s="2" t="s">
        <v>977</v>
      </c>
      <c r="G11278" s="14" t="n">
        <v>25</v>
      </c>
      <c r="H11278" s="14" t="n">
        <v>107.15</v>
      </c>
      <c r="I11278" s="14" t="n">
        <v>25</v>
      </c>
      <c r="J11278" s="23" t="n">
        <f aca="false">IF(AND(E11278="Priority",ISNUMBER('Cost model'!N176)),'Cost model'!N176,'Cost model'!M176)</f>
        <v>95</v>
      </c>
      <c r="K11278" s="14" t="n">
        <f aca="false">J11278-H11278</f>
        <v>-12.15</v>
      </c>
      <c r="L11278" s="14" t="n">
        <f aca="false">G11278-H11278</f>
        <v>-82.15</v>
      </c>
    </row>
    <row r="11279" customFormat="false" ht="15" hidden="false" customHeight="false" outlineLevel="0" collapsed="false">
      <c r="A11279" s="2" t="s">
        <v>174</v>
      </c>
      <c r="B11279" s="2" t="s">
        <v>174</v>
      </c>
      <c r="C11279" s="2" t="s">
        <v>48</v>
      </c>
      <c r="D11279" s="2" t="s">
        <v>10</v>
      </c>
      <c r="E11279" s="2" t="s">
        <v>74</v>
      </c>
      <c r="F11279" s="2" t="s">
        <v>977</v>
      </c>
      <c r="G11279" s="14" t="n">
        <v>12.5</v>
      </c>
      <c r="H11279" s="14" t="n">
        <v>6.79</v>
      </c>
      <c r="I11279" s="14" t="n">
        <v>12.5</v>
      </c>
      <c r="J11279" s="23" t="n">
        <f aca="false">IF(AND(E11279="Priority",ISNUMBER('Cost model'!N168)),'Cost model'!N168,'Cost model'!M168)</f>
        <v>13.5</v>
      </c>
      <c r="K11279" s="14" t="n">
        <f aca="false">J11279-H11279</f>
        <v>6.71</v>
      </c>
      <c r="L11279" s="14" t="n">
        <f aca="false">G11279-H11279</f>
        <v>5.71</v>
      </c>
    </row>
    <row r="11280" customFormat="false" ht="15" hidden="false" customHeight="false" outlineLevel="0" collapsed="false">
      <c r="A11280" s="2" t="s">
        <v>142</v>
      </c>
      <c r="B11280" s="2" t="s">
        <v>142</v>
      </c>
      <c r="C11280" s="2" t="s">
        <v>48</v>
      </c>
      <c r="D11280" s="2" t="s">
        <v>12</v>
      </c>
      <c r="E11280" s="2" t="s">
        <v>74</v>
      </c>
      <c r="F11280" s="2" t="s">
        <v>977</v>
      </c>
      <c r="G11280" s="14" t="n">
        <v>12.5</v>
      </c>
      <c r="H11280" s="14" t="n">
        <v>36.98</v>
      </c>
      <c r="I11280" s="14" t="n">
        <v>12.5</v>
      </c>
      <c r="J11280" s="23" t="n">
        <f aca="false">IF(AND(E11280="Priority",ISNUMBER('Cost model'!N636)),'Cost model'!N636,'Cost model'!M636)</f>
        <v>40</v>
      </c>
      <c r="K11280" s="14" t="n">
        <f aca="false">J11280-H11280</f>
        <v>3.02</v>
      </c>
      <c r="L11280" s="14" t="n">
        <f aca="false">G11280-H11280</f>
        <v>-24.48</v>
      </c>
    </row>
    <row r="11281" customFormat="false" ht="15" hidden="false" customHeight="false" outlineLevel="0" collapsed="false">
      <c r="A11281" s="2" t="s">
        <v>142</v>
      </c>
      <c r="B11281" s="2" t="s">
        <v>142</v>
      </c>
      <c r="C11281" s="2" t="s">
        <v>47</v>
      </c>
      <c r="D11281" s="2" t="s">
        <v>10</v>
      </c>
      <c r="E11281" s="2" t="s">
        <v>74</v>
      </c>
      <c r="F11281" s="2" t="s">
        <v>977</v>
      </c>
      <c r="G11281" s="14" t="n">
        <v>9.5</v>
      </c>
      <c r="H11281" s="14" t="n">
        <v>7.1</v>
      </c>
      <c r="I11281" s="14" t="n">
        <v>9.5</v>
      </c>
      <c r="J11281" s="23" t="n">
        <f aca="false">IF(AND(E11281="Priority",ISNUMBER('Cost model'!N632)),'Cost model'!N632,'Cost model'!M632)</f>
        <v>9.5</v>
      </c>
      <c r="K11281" s="14" t="n">
        <f aca="false">J11281-H11281</f>
        <v>2.4</v>
      </c>
      <c r="L11281" s="14" t="n">
        <f aca="false">G11281-H11281</f>
        <v>2.4</v>
      </c>
    </row>
    <row r="11282" customFormat="false" ht="15" hidden="false" customHeight="false" outlineLevel="0" collapsed="false">
      <c r="A11282" s="2" t="s">
        <v>124</v>
      </c>
      <c r="B11282" s="2" t="s">
        <v>124</v>
      </c>
      <c r="C11282" s="2" t="s">
        <v>47</v>
      </c>
      <c r="D11282" s="2" t="s">
        <v>10</v>
      </c>
      <c r="E11282" s="2" t="s">
        <v>74</v>
      </c>
      <c r="F11282" s="2" t="s">
        <v>977</v>
      </c>
      <c r="G11282" s="14" t="n">
        <v>9.5</v>
      </c>
      <c r="H11282" s="14" t="n">
        <v>6.79</v>
      </c>
      <c r="I11282" s="14" t="n">
        <v>9.5</v>
      </c>
      <c r="J11282" s="23" t="n">
        <f aca="false">IF(AND(E11282="Priority",ISNUMBER('Cost model'!N317)),'Cost model'!N317,'Cost model'!M317)</f>
        <v>10.5</v>
      </c>
      <c r="K11282" s="14" t="n">
        <f aca="false">J11282-H11282</f>
        <v>3.71</v>
      </c>
      <c r="L11282" s="14" t="n">
        <f aca="false">G11282-H11282</f>
        <v>2.71</v>
      </c>
    </row>
    <row r="11283" customFormat="false" ht="15" hidden="false" customHeight="false" outlineLevel="0" collapsed="false">
      <c r="A11283" s="2" t="s">
        <v>221</v>
      </c>
      <c r="B11283" s="2" t="s">
        <v>221</v>
      </c>
      <c r="C11283" s="2" t="s">
        <v>47</v>
      </c>
      <c r="D11283" s="2" t="s">
        <v>10</v>
      </c>
      <c r="E11283" s="2" t="s">
        <v>74</v>
      </c>
      <c r="F11283" s="2" t="s">
        <v>977</v>
      </c>
      <c r="G11283" s="14" t="n">
        <v>9.5</v>
      </c>
      <c r="H11283" s="14" t="n">
        <v>24.95</v>
      </c>
      <c r="I11283" s="14" t="n">
        <v>9.5</v>
      </c>
      <c r="J11283" s="23" t="n">
        <f aca="false">IF(AND(E11283="Priority",ISNUMBER('Cost model'!N737)),'Cost model'!N737,'Cost model'!M737)</f>
        <v>8.5</v>
      </c>
      <c r="K11283" s="14" t="n">
        <f aca="false">J11283-H11283</f>
        <v>-16.45</v>
      </c>
      <c r="L11283" s="14" t="n">
        <f aca="false">G11283-H11283</f>
        <v>-15.45</v>
      </c>
    </row>
    <row r="11284" customFormat="false" ht="15" hidden="false" customHeight="false" outlineLevel="0" collapsed="false">
      <c r="A11284" s="2" t="s">
        <v>205</v>
      </c>
      <c r="B11284" s="2" t="s">
        <v>142</v>
      </c>
      <c r="C11284" s="2" t="s">
        <v>48</v>
      </c>
      <c r="D11284" s="2" t="s">
        <v>10</v>
      </c>
      <c r="E11284" s="2" t="s">
        <v>83</v>
      </c>
      <c r="F11284" s="2" t="s">
        <v>976</v>
      </c>
      <c r="G11284" s="14" t="n">
        <v>19.5</v>
      </c>
      <c r="H11284" s="14" t="n">
        <v>11.44</v>
      </c>
      <c r="I11284" s="14" t="n">
        <v>19.5</v>
      </c>
      <c r="J11284" s="23" t="n">
        <f aca="false">IF(AND(E11284="Priority",ISNUMBER('Cost model'!N543)),'Cost model'!N543,'Cost model'!M543)</f>
        <v>25.5</v>
      </c>
      <c r="K11284" s="14" t="n">
        <f aca="false">J11284-H11284</f>
        <v>14.06</v>
      </c>
      <c r="L11284" s="14" t="n">
        <f aca="false">G11284-H11284</f>
        <v>8.06</v>
      </c>
    </row>
    <row r="11285" customFormat="false" ht="15" hidden="false" customHeight="false" outlineLevel="0" collapsed="false">
      <c r="A11285" s="2" t="s">
        <v>221</v>
      </c>
      <c r="B11285" s="2" t="s">
        <v>158</v>
      </c>
      <c r="C11285" s="2" t="s">
        <v>47</v>
      </c>
      <c r="D11285" s="2" t="s">
        <v>10</v>
      </c>
      <c r="E11285" s="2" t="s">
        <v>74</v>
      </c>
      <c r="F11285" s="2" t="s">
        <v>976</v>
      </c>
      <c r="G11285" s="14" t="n">
        <v>9.5</v>
      </c>
      <c r="H11285" s="14" t="n">
        <v>15.79</v>
      </c>
      <c r="I11285" s="14" t="n">
        <v>14.5</v>
      </c>
      <c r="J11285" s="23" t="n">
        <f aca="false">IF(AND(E11285="Priority",ISNUMBER('Cost model'!N752)),'Cost model'!N752,'Cost model'!M752)</f>
        <v>12.5</v>
      </c>
      <c r="K11285" s="14" t="n">
        <f aca="false">J11285-H11285</f>
        <v>-3.29</v>
      </c>
      <c r="L11285" s="14" t="n">
        <f aca="false">G11285-H11285</f>
        <v>-6.29</v>
      </c>
    </row>
    <row r="11286" customFormat="false" ht="15" hidden="false" customHeight="false" outlineLevel="0" collapsed="false">
      <c r="A11286" s="2" t="s">
        <v>174</v>
      </c>
      <c r="B11286" s="2" t="s">
        <v>142</v>
      </c>
      <c r="C11286" s="2" t="s">
        <v>47</v>
      </c>
      <c r="D11286" s="2" t="s">
        <v>12</v>
      </c>
      <c r="E11286" s="2" t="s">
        <v>74</v>
      </c>
      <c r="F11286" s="2" t="s">
        <v>976</v>
      </c>
      <c r="G11286" s="14" t="n">
        <v>9.5</v>
      </c>
      <c r="H11286" s="14" t="n">
        <v>42.37</v>
      </c>
      <c r="I11286" s="14" t="n">
        <v>9.5</v>
      </c>
      <c r="J11286" s="23" t="n">
        <f aca="false">IF(AND(E11286="Priority",ISNUMBER('Cost model'!N125)),'Cost model'!N125,'Cost model'!M125)</f>
        <v>40</v>
      </c>
      <c r="K11286" s="14" t="n">
        <f aca="false">J11286-H11286</f>
        <v>-2.37</v>
      </c>
      <c r="L11286" s="14" t="n">
        <f aca="false">G11286-H11286</f>
        <v>-32.87</v>
      </c>
    </row>
    <row r="11287" customFormat="false" ht="15" hidden="false" customHeight="false" outlineLevel="0" collapsed="false">
      <c r="A11287" s="2" t="s">
        <v>142</v>
      </c>
      <c r="B11287" s="2" t="s">
        <v>142</v>
      </c>
      <c r="C11287" s="2" t="s">
        <v>49</v>
      </c>
      <c r="D11287" s="2" t="s">
        <v>12</v>
      </c>
      <c r="E11287" s="2" t="s">
        <v>74</v>
      </c>
      <c r="F11287" s="2" t="s">
        <v>977</v>
      </c>
      <c r="G11287" s="14" t="n">
        <v>19.5</v>
      </c>
      <c r="H11287" s="14" t="n">
        <v>41.6</v>
      </c>
      <c r="I11287" s="14" t="n">
        <v>19.5</v>
      </c>
      <c r="J11287" s="23" t="n">
        <f aca="false">IF(AND(E11287="Priority",ISNUMBER('Cost model'!N637)),'Cost model'!N637,'Cost model'!M637)</f>
        <v>45</v>
      </c>
      <c r="K11287" s="14" t="n">
        <f aca="false">J11287-H11287</f>
        <v>3.4</v>
      </c>
      <c r="L11287" s="14" t="n">
        <f aca="false">G11287-H11287</f>
        <v>-22.1</v>
      </c>
    </row>
    <row r="11288" customFormat="false" ht="15" hidden="false" customHeight="false" outlineLevel="0" collapsed="false">
      <c r="A11288" s="2" t="s">
        <v>158</v>
      </c>
      <c r="B11288" s="2" t="s">
        <v>158</v>
      </c>
      <c r="C11288" s="2" t="s">
        <v>49</v>
      </c>
      <c r="D11288" s="2" t="s">
        <v>10</v>
      </c>
      <c r="E11288" s="2" t="s">
        <v>83</v>
      </c>
      <c r="F11288" s="2" t="s">
        <v>977</v>
      </c>
      <c r="G11288" s="14" t="n">
        <v>24.5</v>
      </c>
      <c r="H11288" s="14" t="n">
        <v>17.56</v>
      </c>
      <c r="I11288" s="14" t="n">
        <v>24.5</v>
      </c>
      <c r="J11288" s="23" t="n">
        <f aca="false">IF(AND(E11288="Priority",ISNUMBER('Cost model'!N424)),'Cost model'!N424,'Cost model'!M424)</f>
        <v>22.5</v>
      </c>
      <c r="K11288" s="14" t="n">
        <f aca="false">J11288-H11288</f>
        <v>4.94</v>
      </c>
      <c r="L11288" s="14" t="n">
        <f aca="false">G11288-H11288</f>
        <v>6.94</v>
      </c>
    </row>
    <row r="11289" customFormat="false" ht="15" hidden="false" customHeight="false" outlineLevel="0" collapsed="false">
      <c r="A11289" s="2" t="s">
        <v>124</v>
      </c>
      <c r="B11289" s="2" t="s">
        <v>124</v>
      </c>
      <c r="C11289" s="2" t="s">
        <v>48</v>
      </c>
      <c r="D11289" s="2" t="s">
        <v>15</v>
      </c>
      <c r="E11289" s="2" t="s">
        <v>74</v>
      </c>
      <c r="F11289" s="2" t="s">
        <v>977</v>
      </c>
      <c r="G11289" s="14" t="n">
        <v>85</v>
      </c>
      <c r="H11289" s="14" t="n">
        <v>240.13</v>
      </c>
      <c r="I11289" s="14" t="n">
        <v>85</v>
      </c>
      <c r="J11289" s="23" t="n">
        <f aca="false">IF(AND(E11289="Priority",ISNUMBER('Cost model'!N330)),'Cost model'!N330,'Cost model'!M330)</f>
        <v>180</v>
      </c>
      <c r="K11289" s="14" t="n">
        <f aca="false">J11289-H11289</f>
        <v>-60.13</v>
      </c>
      <c r="L11289" s="14" t="n">
        <f aca="false">G11289-H11289</f>
        <v>-155.13</v>
      </c>
    </row>
    <row r="11290" customFormat="false" ht="15" hidden="false" customHeight="false" outlineLevel="0" collapsed="false">
      <c r="A11290" s="2" t="s">
        <v>174</v>
      </c>
      <c r="B11290" s="2" t="s">
        <v>174</v>
      </c>
      <c r="C11290" s="2" t="s">
        <v>48</v>
      </c>
      <c r="D11290" s="2" t="s">
        <v>12</v>
      </c>
      <c r="E11290" s="2" t="s">
        <v>74</v>
      </c>
      <c r="F11290" s="2" t="s">
        <v>977</v>
      </c>
      <c r="G11290" s="14" t="n">
        <v>12.5</v>
      </c>
      <c r="H11290" s="14" t="n">
        <v>27.75</v>
      </c>
      <c r="I11290" s="14" t="n">
        <v>12.5</v>
      </c>
      <c r="J11290" s="23" t="n">
        <f aca="false">IF(AND(E11290="Priority",ISNUMBER('Cost model'!N171)),'Cost model'!N171,'Cost model'!M171)</f>
        <v>40</v>
      </c>
      <c r="K11290" s="14" t="n">
        <f aca="false">J11290-H11290</f>
        <v>12.25</v>
      </c>
      <c r="L11290" s="14" t="n">
        <f aca="false">G11290-H11290</f>
        <v>-15.25</v>
      </c>
    </row>
    <row r="11291" customFormat="false" ht="15" hidden="false" customHeight="false" outlineLevel="0" collapsed="false">
      <c r="A11291" s="2" t="s">
        <v>205</v>
      </c>
      <c r="B11291" s="2" t="s">
        <v>158</v>
      </c>
      <c r="C11291" s="2" t="s">
        <v>48</v>
      </c>
      <c r="D11291" s="2" t="s">
        <v>12</v>
      </c>
      <c r="E11291" s="2" t="s">
        <v>74</v>
      </c>
      <c r="F11291" s="2" t="s">
        <v>976</v>
      </c>
      <c r="G11291" s="14" t="n">
        <v>19.5</v>
      </c>
      <c r="H11291" s="14" t="n">
        <v>78.67</v>
      </c>
      <c r="I11291" s="14"/>
      <c r="J11291" s="23" t="n">
        <f aca="false">IF(AND(E11291="Priority",ISNUMBER('Cost model'!N621)),'Cost model'!N621,'Cost model'!M621)</f>
        <v>60</v>
      </c>
      <c r="K11291" s="14" t="n">
        <f aca="false">J11291-H11291</f>
        <v>-18.67</v>
      </c>
      <c r="L11291" s="14" t="n">
        <f aca="false">G11291-H11291</f>
        <v>-59.17</v>
      </c>
    </row>
    <row r="11292" customFormat="false" ht="15" hidden="false" customHeight="false" outlineLevel="0" collapsed="false">
      <c r="A11292" s="2" t="s">
        <v>221</v>
      </c>
      <c r="B11292" s="2" t="s">
        <v>221</v>
      </c>
      <c r="C11292" s="2" t="s">
        <v>49</v>
      </c>
      <c r="D11292" s="2" t="s">
        <v>12</v>
      </c>
      <c r="E11292" s="2" t="s">
        <v>74</v>
      </c>
      <c r="F11292" s="2" t="s">
        <v>977</v>
      </c>
      <c r="G11292" s="14" t="n">
        <v>19.5</v>
      </c>
      <c r="H11292" s="14" t="n">
        <v>81.53</v>
      </c>
      <c r="I11292" s="14" t="n">
        <v>19.5</v>
      </c>
      <c r="J11292" s="23" t="n">
        <f aca="false">IF(AND(E11292="Priority",ISNUMBER('Cost model'!N742)),'Cost model'!N742,'Cost model'!M742)</f>
        <v>60</v>
      </c>
      <c r="K11292" s="14" t="n">
        <f aca="false">J11292-H11292</f>
        <v>-21.53</v>
      </c>
      <c r="L11292" s="14" t="n">
        <f aca="false">G11292-H11292</f>
        <v>-62.03</v>
      </c>
    </row>
    <row r="11293" customFormat="false" ht="15" hidden="false" customHeight="false" outlineLevel="0" collapsed="false">
      <c r="A11293" s="2" t="s">
        <v>221</v>
      </c>
      <c r="B11293" s="2" t="s">
        <v>221</v>
      </c>
      <c r="C11293" s="2" t="s">
        <v>47</v>
      </c>
      <c r="D11293" s="2" t="s">
        <v>12</v>
      </c>
      <c r="E11293" s="2" t="s">
        <v>83</v>
      </c>
      <c r="F11293" s="2" t="s">
        <v>977</v>
      </c>
      <c r="G11293" s="14" t="n">
        <v>19.5</v>
      </c>
      <c r="H11293" s="14" t="n">
        <v>52.1</v>
      </c>
      <c r="I11293" s="14" t="n">
        <v>19.5</v>
      </c>
      <c r="J11293" s="23" t="n">
        <f aca="false">IF(AND(E11293="Priority",ISNUMBER('Cost model'!N740)),'Cost model'!N740,'Cost model'!M740)</f>
        <v>28.5</v>
      </c>
      <c r="K11293" s="14" t="n">
        <f aca="false">J11293-H11293</f>
        <v>-23.6</v>
      </c>
      <c r="L11293" s="14" t="n">
        <f aca="false">G11293-H11293</f>
        <v>-32.6</v>
      </c>
    </row>
    <row r="11294" customFormat="false" ht="15" hidden="false" customHeight="false" outlineLevel="0" collapsed="false">
      <c r="A11294" s="2" t="s">
        <v>142</v>
      </c>
      <c r="B11294" s="2" t="s">
        <v>142</v>
      </c>
      <c r="C11294" s="2" t="s">
        <v>47</v>
      </c>
      <c r="D11294" s="2" t="s">
        <v>10</v>
      </c>
      <c r="E11294" s="2" t="s">
        <v>83</v>
      </c>
      <c r="F11294" s="2" t="s">
        <v>977</v>
      </c>
      <c r="G11294" s="14" t="n">
        <v>14.5</v>
      </c>
      <c r="H11294" s="14" t="n">
        <v>7.1</v>
      </c>
      <c r="I11294" s="14" t="n">
        <v>14.5</v>
      </c>
      <c r="J11294" s="23" t="n">
        <f aca="false">IF(AND(E11294="Priority",ISNUMBER('Cost model'!N632)),'Cost model'!N632,'Cost model'!M632)</f>
        <v>14.5</v>
      </c>
      <c r="K11294" s="14" t="n">
        <f aca="false">J11294-H11294</f>
        <v>7.4</v>
      </c>
      <c r="L11294" s="14" t="n">
        <f aca="false">G11294-H11294</f>
        <v>7.4</v>
      </c>
    </row>
    <row r="11295" customFormat="false" ht="15" hidden="false" customHeight="false" outlineLevel="0" collapsed="false">
      <c r="A11295" s="2" t="s">
        <v>174</v>
      </c>
      <c r="B11295" s="2" t="s">
        <v>174</v>
      </c>
      <c r="C11295" s="2" t="s">
        <v>49</v>
      </c>
      <c r="D11295" s="2" t="s">
        <v>12</v>
      </c>
      <c r="E11295" s="2" t="s">
        <v>83</v>
      </c>
      <c r="F11295" s="2" t="s">
        <v>977</v>
      </c>
      <c r="G11295" s="14" t="n">
        <v>29.5</v>
      </c>
      <c r="H11295" s="14" t="n">
        <v>64.68</v>
      </c>
      <c r="I11295" s="14" t="n">
        <v>29.5</v>
      </c>
      <c r="J11295" s="23" t="n">
        <f aca="false">IF(AND(E11295="Priority",ISNUMBER('Cost model'!N172)),'Cost model'!N172,'Cost model'!M172)</f>
        <v>60</v>
      </c>
      <c r="K11295" s="14" t="n">
        <f aca="false">J11295-H11295</f>
        <v>-4.68000000000001</v>
      </c>
      <c r="L11295" s="14" t="n">
        <f aca="false">G11295-H11295</f>
        <v>-35.18</v>
      </c>
    </row>
    <row r="11296" customFormat="false" ht="15" hidden="false" customHeight="false" outlineLevel="0" collapsed="false">
      <c r="A11296" s="2" t="s">
        <v>174</v>
      </c>
      <c r="B11296" s="2" t="s">
        <v>174</v>
      </c>
      <c r="C11296" s="2" t="s">
        <v>48</v>
      </c>
      <c r="D11296" s="2" t="s">
        <v>10</v>
      </c>
      <c r="E11296" s="2" t="s">
        <v>74</v>
      </c>
      <c r="F11296" s="2" t="s">
        <v>977</v>
      </c>
      <c r="G11296" s="14" t="n">
        <v>12.5</v>
      </c>
      <c r="H11296" s="14" t="n">
        <v>9.59</v>
      </c>
      <c r="I11296" s="14" t="n">
        <v>12.5</v>
      </c>
      <c r="J11296" s="23" t="n">
        <f aca="false">IF(AND(E11296="Priority",ISNUMBER('Cost model'!N168)),'Cost model'!N168,'Cost model'!M168)</f>
        <v>13.5</v>
      </c>
      <c r="K11296" s="14" t="n">
        <f aca="false">J11296-H11296</f>
        <v>3.91</v>
      </c>
      <c r="L11296" s="14" t="n">
        <f aca="false">G11296-H11296</f>
        <v>2.91</v>
      </c>
    </row>
    <row r="11297" customFormat="false" ht="15" hidden="false" customHeight="false" outlineLevel="0" collapsed="false">
      <c r="A11297" s="2" t="s">
        <v>142</v>
      </c>
      <c r="B11297" s="2" t="s">
        <v>142</v>
      </c>
      <c r="C11297" s="2" t="s">
        <v>47</v>
      </c>
      <c r="D11297" s="2" t="s">
        <v>12</v>
      </c>
      <c r="E11297" s="2" t="s">
        <v>74</v>
      </c>
      <c r="F11297" s="2" t="s">
        <v>977</v>
      </c>
      <c r="G11297" s="14" t="n">
        <v>9.5</v>
      </c>
      <c r="H11297" s="14" t="n">
        <v>41.6</v>
      </c>
      <c r="I11297" s="14" t="n">
        <v>9.5</v>
      </c>
      <c r="J11297" s="23" t="n">
        <f aca="false">IF(AND(E11297="Priority",ISNUMBER('Cost model'!N635)),'Cost model'!N635,'Cost model'!M635)</f>
        <v>30.5</v>
      </c>
      <c r="K11297" s="14" t="n">
        <f aca="false">J11297-H11297</f>
        <v>-11.1</v>
      </c>
      <c r="L11297" s="14" t="n">
        <f aca="false">G11297-H11297</f>
        <v>-32.1</v>
      </c>
    </row>
    <row r="11298" customFormat="false" ht="15" hidden="false" customHeight="false" outlineLevel="0" collapsed="false">
      <c r="A11298" s="2" t="s">
        <v>142</v>
      </c>
      <c r="B11298" s="2" t="s">
        <v>174</v>
      </c>
      <c r="C11298" s="2" t="s">
        <v>48</v>
      </c>
      <c r="D11298" s="2" t="s">
        <v>12</v>
      </c>
      <c r="E11298" s="2" t="s">
        <v>74</v>
      </c>
      <c r="F11298" s="2" t="s">
        <v>976</v>
      </c>
      <c r="G11298" s="14" t="n">
        <v>12.5</v>
      </c>
      <c r="H11298" s="14" t="n">
        <v>18.4</v>
      </c>
      <c r="I11298" s="14" t="n">
        <v>19.5</v>
      </c>
      <c r="J11298" s="23" t="n">
        <f aca="false">IF(AND(E11298="Priority",ISNUMBER('Cost model'!N696)),'Cost model'!N696,'Cost model'!M696)</f>
        <v>45</v>
      </c>
      <c r="K11298" s="14" t="n">
        <f aca="false">J11298-H11298</f>
        <v>26.6</v>
      </c>
      <c r="L11298" s="14" t="n">
        <f aca="false">G11298-H11298</f>
        <v>-5.9</v>
      </c>
    </row>
    <row r="11299" customFormat="false" ht="15" hidden="false" customHeight="false" outlineLevel="0" collapsed="false">
      <c r="A11299" s="2" t="s">
        <v>124</v>
      </c>
      <c r="B11299" s="2" t="s">
        <v>174</v>
      </c>
      <c r="C11299" s="2" t="s">
        <v>47</v>
      </c>
      <c r="D11299" s="2" t="s">
        <v>12</v>
      </c>
      <c r="E11299" s="2" t="s">
        <v>74</v>
      </c>
      <c r="F11299" s="2" t="s">
        <v>976</v>
      </c>
      <c r="G11299" s="14" t="n">
        <v>19.5</v>
      </c>
      <c r="H11299" s="14" t="n">
        <v>26.94</v>
      </c>
      <c r="I11299" s="14" t="n">
        <v>19.5</v>
      </c>
      <c r="J11299" s="23" t="n">
        <f aca="false">IF(AND(E11299="Priority",ISNUMBER('Cost model'!N365)),'Cost model'!N365,'Cost model'!M365)</f>
        <v>45</v>
      </c>
      <c r="K11299" s="14" t="n">
        <f aca="false">J11299-H11299</f>
        <v>18.06</v>
      </c>
      <c r="L11299" s="14" t="n">
        <f aca="false">G11299-H11299</f>
        <v>-7.44</v>
      </c>
    </row>
    <row r="11300" customFormat="false" ht="15" hidden="false" customHeight="false" outlineLevel="0" collapsed="false">
      <c r="A11300" s="2" t="s">
        <v>142</v>
      </c>
      <c r="B11300" s="2" t="s">
        <v>124</v>
      </c>
      <c r="C11300" s="2" t="s">
        <v>48</v>
      </c>
      <c r="D11300" s="2" t="s">
        <v>10</v>
      </c>
      <c r="E11300" s="2" t="s">
        <v>83</v>
      </c>
      <c r="F11300" s="2" t="s">
        <v>976</v>
      </c>
      <c r="G11300" s="14" t="n">
        <v>19.5</v>
      </c>
      <c r="H11300" s="14" t="n">
        <v>47.77</v>
      </c>
      <c r="I11300" s="14" t="n">
        <v>19.5</v>
      </c>
      <c r="J11300" s="23" t="n">
        <f aca="false">IF(AND(E11300="Priority",ISNUMBER('Cost model'!N663)),'Cost model'!N663,'Cost model'!M663)</f>
        <v>25.5</v>
      </c>
      <c r="K11300" s="14" t="n">
        <f aca="false">J11300-H11300</f>
        <v>-22.27</v>
      </c>
      <c r="L11300" s="14" t="n">
        <f aca="false">G11300-H11300</f>
        <v>-28.27</v>
      </c>
    </row>
    <row r="11301" customFormat="false" ht="15" hidden="false" customHeight="false" outlineLevel="0" collapsed="false">
      <c r="A11301" s="2" t="s">
        <v>124</v>
      </c>
      <c r="B11301" s="2" t="s">
        <v>124</v>
      </c>
      <c r="C11301" s="2" t="s">
        <v>47</v>
      </c>
      <c r="D11301" s="2" t="s">
        <v>10</v>
      </c>
      <c r="E11301" s="2" t="s">
        <v>74</v>
      </c>
      <c r="F11301" s="2" t="s">
        <v>977</v>
      </c>
      <c r="G11301" s="14" t="n">
        <v>9.5</v>
      </c>
      <c r="H11301" s="14" t="n">
        <v>7.92</v>
      </c>
      <c r="I11301" s="14" t="n">
        <v>9.5</v>
      </c>
      <c r="J11301" s="23" t="n">
        <f aca="false">IF(AND(E11301="Priority",ISNUMBER('Cost model'!N317)),'Cost model'!N317,'Cost model'!M317)</f>
        <v>10.5</v>
      </c>
      <c r="K11301" s="14" t="n">
        <f aca="false">J11301-H11301</f>
        <v>2.58</v>
      </c>
      <c r="L11301" s="14" t="n">
        <f aca="false">G11301-H11301</f>
        <v>1.58</v>
      </c>
    </row>
    <row r="11302" customFormat="false" ht="15" hidden="false" customHeight="false" outlineLevel="0" collapsed="false">
      <c r="A11302" s="2" t="s">
        <v>123</v>
      </c>
      <c r="B11302" s="2" t="s">
        <v>124</v>
      </c>
      <c r="C11302" s="2" t="s">
        <v>47</v>
      </c>
      <c r="D11302" s="2" t="s">
        <v>10</v>
      </c>
      <c r="E11302" s="2" t="s">
        <v>83</v>
      </c>
      <c r="F11302" s="2" t="s">
        <v>976</v>
      </c>
      <c r="G11302" s="14" t="n">
        <v>19.5</v>
      </c>
      <c r="H11302" s="14" t="n">
        <v>18.91</v>
      </c>
      <c r="I11302" s="14" t="n">
        <v>19.5</v>
      </c>
      <c r="J11302" s="23" t="n">
        <f aca="false">IF(AND(E11302="Priority",ISNUMBER('Cost model'!N2)),'Cost model'!N2,'Cost model'!M2)</f>
        <v>19.5</v>
      </c>
      <c r="K11302" s="14" t="n">
        <f aca="false">J11302-H11302</f>
        <v>0.59</v>
      </c>
      <c r="L11302" s="14" t="n">
        <f aca="false">G11302-H11302</f>
        <v>0.59</v>
      </c>
    </row>
    <row r="11303" customFormat="false" ht="15" hidden="false" customHeight="false" outlineLevel="0" collapsed="false">
      <c r="A11303" s="2" t="s">
        <v>174</v>
      </c>
      <c r="B11303" s="2" t="s">
        <v>174</v>
      </c>
      <c r="C11303" s="2" t="s">
        <v>48</v>
      </c>
      <c r="D11303" s="2" t="s">
        <v>12</v>
      </c>
      <c r="E11303" s="2" t="s">
        <v>83</v>
      </c>
      <c r="F11303" s="2" t="s">
        <v>977</v>
      </c>
      <c r="G11303" s="14" t="n">
        <v>19.5</v>
      </c>
      <c r="H11303" s="14" t="n">
        <v>25.1</v>
      </c>
      <c r="I11303" s="14" t="n">
        <v>19.5</v>
      </c>
      <c r="J11303" s="23" t="n">
        <f aca="false">IF(AND(E11303="Priority",ISNUMBER('Cost model'!N171)),'Cost model'!N171,'Cost model'!M171)</f>
        <v>55</v>
      </c>
      <c r="K11303" s="14" t="n">
        <f aca="false">J11303-H11303</f>
        <v>29.9</v>
      </c>
      <c r="L11303" s="14" t="n">
        <f aca="false">G11303-H11303</f>
        <v>-5.6</v>
      </c>
    </row>
    <row r="11304" customFormat="false" ht="15" hidden="false" customHeight="false" outlineLevel="0" collapsed="false">
      <c r="A11304" s="2" t="s">
        <v>174</v>
      </c>
      <c r="B11304" s="2" t="s">
        <v>124</v>
      </c>
      <c r="C11304" s="2" t="s">
        <v>49</v>
      </c>
      <c r="D11304" s="2" t="s">
        <v>12</v>
      </c>
      <c r="E11304" s="2" t="s">
        <v>74</v>
      </c>
      <c r="F11304" s="2" t="s">
        <v>976</v>
      </c>
      <c r="G11304" s="14" t="n">
        <v>19.5</v>
      </c>
      <c r="H11304" s="14" t="n">
        <v>46.59</v>
      </c>
      <c r="I11304" s="14" t="n">
        <v>19.5</v>
      </c>
      <c r="J11304" s="23" t="n">
        <f aca="false">IF(AND(E11304="Priority",ISNUMBER('Cost model'!N112)),'Cost model'!N112,'Cost model'!M112)</f>
        <v>50</v>
      </c>
      <c r="K11304" s="14" t="n">
        <f aca="false">J11304-H11304</f>
        <v>3.41</v>
      </c>
      <c r="L11304" s="14" t="n">
        <f aca="false">G11304-H11304</f>
        <v>-27.09</v>
      </c>
    </row>
    <row r="11305" customFormat="false" ht="15" hidden="false" customHeight="false" outlineLevel="0" collapsed="false">
      <c r="A11305" s="2" t="s">
        <v>124</v>
      </c>
      <c r="B11305" s="2" t="s">
        <v>124</v>
      </c>
      <c r="C11305" s="2" t="s">
        <v>48</v>
      </c>
      <c r="D11305" s="2" t="s">
        <v>10</v>
      </c>
      <c r="E11305" s="2" t="s">
        <v>74</v>
      </c>
      <c r="F11305" s="2" t="s">
        <v>977</v>
      </c>
      <c r="G11305" s="14" t="n">
        <v>12.5</v>
      </c>
      <c r="H11305" s="14" t="n">
        <v>10.63</v>
      </c>
      <c r="I11305" s="14" t="n">
        <v>12.5</v>
      </c>
      <c r="J11305" s="23" t="n">
        <f aca="false">IF(AND(E11305="Priority",ISNUMBER('Cost model'!N318)),'Cost model'!N318,'Cost model'!M318)</f>
        <v>14.5</v>
      </c>
      <c r="K11305" s="14" t="n">
        <f aca="false">J11305-H11305</f>
        <v>3.87</v>
      </c>
      <c r="L11305" s="14" t="n">
        <f aca="false">G11305-H11305</f>
        <v>1.87</v>
      </c>
    </row>
    <row r="11306" customFormat="false" ht="15" hidden="false" customHeight="false" outlineLevel="0" collapsed="false">
      <c r="A11306" s="2" t="s">
        <v>142</v>
      </c>
      <c r="B11306" s="2" t="s">
        <v>158</v>
      </c>
      <c r="C11306" s="2" t="s">
        <v>47</v>
      </c>
      <c r="D11306" s="2" t="s">
        <v>10</v>
      </c>
      <c r="E11306" s="2" t="s">
        <v>74</v>
      </c>
      <c r="F11306" s="2" t="s">
        <v>976</v>
      </c>
      <c r="G11306" s="14" t="n">
        <v>9.5</v>
      </c>
      <c r="H11306" s="14" t="n">
        <v>43.93</v>
      </c>
      <c r="I11306" s="14" t="n">
        <v>14.5</v>
      </c>
      <c r="J11306" s="23" t="n">
        <f aca="false">IF(AND(E11306="Priority",ISNUMBER('Cost model'!N647)),'Cost model'!N647,'Cost model'!M647)</f>
        <v>13.5</v>
      </c>
      <c r="K11306" s="14" t="n">
        <f aca="false">J11306-H11306</f>
        <v>-30.43</v>
      </c>
      <c r="L11306" s="14" t="n">
        <f aca="false">G11306-H11306</f>
        <v>-34.43</v>
      </c>
    </row>
    <row r="11307" customFormat="false" ht="15" hidden="false" customHeight="false" outlineLevel="0" collapsed="false">
      <c r="A11307" s="2" t="s">
        <v>221</v>
      </c>
      <c r="B11307" s="2" t="s">
        <v>221</v>
      </c>
      <c r="C11307" s="2" t="s">
        <v>47</v>
      </c>
      <c r="D11307" s="2" t="s">
        <v>10</v>
      </c>
      <c r="E11307" s="2" t="s">
        <v>74</v>
      </c>
      <c r="F11307" s="2" t="s">
        <v>977</v>
      </c>
      <c r="G11307" s="14" t="n">
        <v>9.5</v>
      </c>
      <c r="H11307" s="14" t="n">
        <v>7.27</v>
      </c>
      <c r="I11307" s="14" t="n">
        <v>9.5</v>
      </c>
      <c r="J11307" s="23" t="n">
        <f aca="false">IF(AND(E11307="Priority",ISNUMBER('Cost model'!N737)),'Cost model'!N737,'Cost model'!M737)</f>
        <v>8.5</v>
      </c>
      <c r="K11307" s="14" t="n">
        <f aca="false">J11307-H11307</f>
        <v>1.23</v>
      </c>
      <c r="L11307" s="14" t="n">
        <f aca="false">G11307-H11307</f>
        <v>2.23</v>
      </c>
    </row>
    <row r="11308" customFormat="false" ht="15" hidden="false" customHeight="false" outlineLevel="0" collapsed="false">
      <c r="A11308" s="2" t="s">
        <v>174</v>
      </c>
      <c r="B11308" s="2" t="s">
        <v>174</v>
      </c>
      <c r="C11308" s="2" t="s">
        <v>48</v>
      </c>
      <c r="D11308" s="2" t="s">
        <v>10</v>
      </c>
      <c r="E11308" s="2" t="s">
        <v>74</v>
      </c>
      <c r="F11308" s="2" t="s">
        <v>977</v>
      </c>
      <c r="G11308" s="14" t="n">
        <v>12.5</v>
      </c>
      <c r="H11308" s="14" t="n">
        <v>11.35</v>
      </c>
      <c r="I11308" s="14" t="n">
        <v>12.5</v>
      </c>
      <c r="J11308" s="23" t="n">
        <f aca="false">IF(AND(E11308="Priority",ISNUMBER('Cost model'!N168)),'Cost model'!N168,'Cost model'!M168)</f>
        <v>13.5</v>
      </c>
      <c r="K11308" s="14" t="n">
        <f aca="false">J11308-H11308</f>
        <v>2.15</v>
      </c>
      <c r="L11308" s="14" t="n">
        <f aca="false">G11308-H11308</f>
        <v>1.15</v>
      </c>
    </row>
    <row r="11309" customFormat="false" ht="15" hidden="false" customHeight="false" outlineLevel="0" collapsed="false">
      <c r="A11309" s="2" t="s">
        <v>142</v>
      </c>
      <c r="B11309" s="2" t="s">
        <v>142</v>
      </c>
      <c r="C11309" s="2" t="s">
        <v>47</v>
      </c>
      <c r="D11309" s="2" t="s">
        <v>12</v>
      </c>
      <c r="E11309" s="2" t="s">
        <v>83</v>
      </c>
      <c r="F11309" s="2" t="s">
        <v>977</v>
      </c>
      <c r="G11309" s="14" t="n">
        <v>19.5</v>
      </c>
      <c r="H11309" s="14" t="n">
        <v>27.51</v>
      </c>
      <c r="I11309" s="14" t="n">
        <v>19.5</v>
      </c>
      <c r="J11309" s="23" t="n">
        <f aca="false">IF(AND(E11309="Priority",ISNUMBER('Cost model'!N635)),'Cost model'!N635,'Cost model'!M635)</f>
        <v>40</v>
      </c>
      <c r="K11309" s="14" t="n">
        <f aca="false">J11309-H11309</f>
        <v>12.49</v>
      </c>
      <c r="L11309" s="14" t="n">
        <f aca="false">G11309-H11309</f>
        <v>-8.01</v>
      </c>
    </row>
    <row r="11310" customFormat="false" ht="15" hidden="false" customHeight="false" outlineLevel="0" collapsed="false">
      <c r="A11310" s="2" t="s">
        <v>174</v>
      </c>
      <c r="B11310" s="2" t="s">
        <v>174</v>
      </c>
      <c r="C11310" s="2" t="s">
        <v>47</v>
      </c>
      <c r="D11310" s="2" t="s">
        <v>12</v>
      </c>
      <c r="E11310" s="2" t="s">
        <v>74</v>
      </c>
      <c r="F11310" s="2" t="s">
        <v>977</v>
      </c>
      <c r="G11310" s="14" t="n">
        <v>9.5</v>
      </c>
      <c r="H11310" s="14" t="n">
        <v>41.98</v>
      </c>
      <c r="I11310" s="14" t="n">
        <v>9.5</v>
      </c>
      <c r="J11310" s="23" t="n">
        <f aca="false">IF(AND(E11310="Priority",ISNUMBER('Cost model'!N170)),'Cost model'!N170,'Cost model'!M170)</f>
        <v>25.5</v>
      </c>
      <c r="K11310" s="14" t="n">
        <f aca="false">J11310-H11310</f>
        <v>-16.48</v>
      </c>
      <c r="L11310" s="14" t="n">
        <f aca="false">G11310-H11310</f>
        <v>-32.48</v>
      </c>
    </row>
    <row r="11311" customFormat="false" ht="15" hidden="false" customHeight="false" outlineLevel="0" collapsed="false">
      <c r="A11311" s="2" t="s">
        <v>174</v>
      </c>
      <c r="B11311" s="2" t="s">
        <v>174</v>
      </c>
      <c r="C11311" s="2" t="s">
        <v>48</v>
      </c>
      <c r="D11311" s="2" t="s">
        <v>12</v>
      </c>
      <c r="E11311" s="2" t="s">
        <v>74</v>
      </c>
      <c r="F11311" s="2" t="s">
        <v>977</v>
      </c>
      <c r="G11311" s="14" t="n">
        <v>12.5</v>
      </c>
      <c r="H11311" s="14" t="n">
        <v>10.39</v>
      </c>
      <c r="I11311" s="14" t="n">
        <v>12.5</v>
      </c>
      <c r="J11311" s="23" t="n">
        <f aca="false">IF(AND(E11311="Priority",ISNUMBER('Cost model'!N171)),'Cost model'!N171,'Cost model'!M171)</f>
        <v>40</v>
      </c>
      <c r="K11311" s="14" t="n">
        <f aca="false">J11311-H11311</f>
        <v>29.61</v>
      </c>
      <c r="L11311" s="14" t="n">
        <f aca="false">G11311-H11311</f>
        <v>2.11</v>
      </c>
    </row>
    <row r="11312" customFormat="false" ht="15" hidden="false" customHeight="false" outlineLevel="0" collapsed="false">
      <c r="A11312" s="2" t="s">
        <v>174</v>
      </c>
      <c r="B11312" s="2" t="s">
        <v>174</v>
      </c>
      <c r="C11312" s="2" t="s">
        <v>48</v>
      </c>
      <c r="D11312" s="2" t="s">
        <v>10</v>
      </c>
      <c r="E11312" s="2" t="s">
        <v>83</v>
      </c>
      <c r="F11312" s="2" t="s">
        <v>977</v>
      </c>
      <c r="G11312" s="14" t="n">
        <v>17.5</v>
      </c>
      <c r="H11312" s="14" t="n">
        <v>11.42</v>
      </c>
      <c r="I11312" s="14" t="n">
        <v>17.5</v>
      </c>
      <c r="J11312" s="23" t="n">
        <f aca="false">IF(AND(E11312="Priority",ISNUMBER('Cost model'!N168)),'Cost model'!N168,'Cost model'!M168)</f>
        <v>18.5</v>
      </c>
      <c r="K11312" s="14" t="n">
        <f aca="false">J11312-H11312</f>
        <v>7.08</v>
      </c>
      <c r="L11312" s="14" t="n">
        <f aca="false">G11312-H11312</f>
        <v>6.08</v>
      </c>
    </row>
    <row r="11313" customFormat="false" ht="15" hidden="false" customHeight="false" outlineLevel="0" collapsed="false">
      <c r="A11313" s="2" t="s">
        <v>123</v>
      </c>
      <c r="B11313" s="2" t="s">
        <v>174</v>
      </c>
      <c r="C11313" s="2" t="s">
        <v>47</v>
      </c>
      <c r="D11313" s="2" t="s">
        <v>12</v>
      </c>
      <c r="E11313" s="2" t="s">
        <v>74</v>
      </c>
      <c r="F11313" s="2" t="s">
        <v>976</v>
      </c>
      <c r="G11313" s="14" t="n">
        <v>19.5</v>
      </c>
      <c r="H11313" s="14" t="n">
        <v>25.1</v>
      </c>
      <c r="I11313" s="14" t="n">
        <v>19.5</v>
      </c>
      <c r="J11313" s="23" t="n">
        <f aca="false">IF(AND(E11313="Priority",ISNUMBER('Cost model'!N50)),'Cost model'!N50,'Cost model'!M50)</f>
        <v>40</v>
      </c>
      <c r="K11313" s="14" t="n">
        <f aca="false">J11313-H11313</f>
        <v>14.9</v>
      </c>
      <c r="L11313" s="14" t="n">
        <f aca="false">G11313-H11313</f>
        <v>-5.6</v>
      </c>
    </row>
    <row r="11314" customFormat="false" ht="15" hidden="false" customHeight="false" outlineLevel="0" collapsed="false">
      <c r="A11314" s="2" t="s">
        <v>124</v>
      </c>
      <c r="B11314" s="2" t="s">
        <v>124</v>
      </c>
      <c r="C11314" s="2" t="s">
        <v>48</v>
      </c>
      <c r="D11314" s="2" t="s">
        <v>10</v>
      </c>
      <c r="E11314" s="2" t="s">
        <v>74</v>
      </c>
      <c r="F11314" s="2" t="s">
        <v>977</v>
      </c>
      <c r="G11314" s="14" t="n">
        <v>12.5</v>
      </c>
      <c r="H11314" s="14" t="n">
        <v>9.11</v>
      </c>
      <c r="I11314" s="14" t="n">
        <v>12.5</v>
      </c>
      <c r="J11314" s="23" t="n">
        <f aca="false">IF(AND(E11314="Priority",ISNUMBER('Cost model'!N318)),'Cost model'!N318,'Cost model'!M318)</f>
        <v>14.5</v>
      </c>
      <c r="K11314" s="14" t="n">
        <f aca="false">J11314-H11314</f>
        <v>5.39</v>
      </c>
      <c r="L11314" s="14" t="n">
        <f aca="false">G11314-H11314</f>
        <v>3.39</v>
      </c>
    </row>
    <row r="11315" customFormat="false" ht="15" hidden="false" customHeight="false" outlineLevel="0" collapsed="false">
      <c r="A11315" s="2" t="s">
        <v>174</v>
      </c>
      <c r="B11315" s="2" t="s">
        <v>174</v>
      </c>
      <c r="C11315" s="2" t="s">
        <v>49</v>
      </c>
      <c r="D11315" s="2" t="s">
        <v>14</v>
      </c>
      <c r="E11315" s="2" t="s">
        <v>83</v>
      </c>
      <c r="F11315" s="2" t="s">
        <v>977</v>
      </c>
      <c r="G11315" s="14" t="n">
        <v>150</v>
      </c>
      <c r="H11315" s="14" t="n">
        <v>153.81</v>
      </c>
      <c r="I11315" s="14" t="n">
        <v>150</v>
      </c>
      <c r="J11315" s="23" t="n">
        <f aca="false">IF(AND(E11315="Priority",ISNUMBER('Cost model'!N178)),'Cost model'!N178,'Cost model'!M178)</f>
        <v>175</v>
      </c>
      <c r="K11315" s="14" t="n">
        <f aca="false">J11315-H11315</f>
        <v>21.19</v>
      </c>
      <c r="L11315" s="14" t="n">
        <f aca="false">G11315-H11315</f>
        <v>-3.81</v>
      </c>
    </row>
    <row r="11316" customFormat="false" ht="15" hidden="false" customHeight="false" outlineLevel="0" collapsed="false">
      <c r="A11316" s="2" t="s">
        <v>221</v>
      </c>
      <c r="B11316" s="2" t="s">
        <v>123</v>
      </c>
      <c r="C11316" s="2" t="s">
        <v>48</v>
      </c>
      <c r="D11316" s="2" t="s">
        <v>10</v>
      </c>
      <c r="E11316" s="2" t="s">
        <v>74</v>
      </c>
      <c r="F11316" s="2" t="s">
        <v>976</v>
      </c>
      <c r="G11316" s="14" t="n">
        <v>12.5</v>
      </c>
      <c r="H11316" s="14" t="n">
        <v>14.17</v>
      </c>
      <c r="I11316" s="14" t="n">
        <v>19.5</v>
      </c>
      <c r="J11316" s="23" t="n">
        <f aca="false">IF(AND(E11316="Priority",ISNUMBER('Cost model'!N813)),'Cost model'!N813,'Cost model'!M813)</f>
        <v>25.5</v>
      </c>
      <c r="K11316" s="14" t="n">
        <f aca="false">J11316-H11316</f>
        <v>11.33</v>
      </c>
      <c r="L11316" s="14" t="n">
        <f aca="false">G11316-H11316</f>
        <v>-1.67</v>
      </c>
    </row>
    <row r="11317" customFormat="false" ht="15" hidden="false" customHeight="false" outlineLevel="0" collapsed="false">
      <c r="A11317" s="2" t="s">
        <v>174</v>
      </c>
      <c r="B11317" s="2" t="s">
        <v>158</v>
      </c>
      <c r="C11317" s="2" t="s">
        <v>48</v>
      </c>
      <c r="D11317" s="2" t="s">
        <v>10</v>
      </c>
      <c r="E11317" s="2" t="s">
        <v>74</v>
      </c>
      <c r="F11317" s="2" t="s">
        <v>976</v>
      </c>
      <c r="G11317" s="14" t="n">
        <v>17.5</v>
      </c>
      <c r="H11317" s="14" t="n">
        <v>14.14</v>
      </c>
      <c r="I11317" s="14" t="n">
        <v>14.5</v>
      </c>
      <c r="J11317" s="23" t="n">
        <f aca="false">IF(AND(E11317="Priority",ISNUMBER('Cost model'!N138)),'Cost model'!N138,'Cost model'!M138)</f>
        <v>16.5</v>
      </c>
      <c r="K11317" s="14" t="n">
        <f aca="false">J11317-H11317</f>
        <v>2.36</v>
      </c>
      <c r="L11317" s="14" t="n">
        <f aca="false">G11317-H11317</f>
        <v>3.36</v>
      </c>
    </row>
    <row r="11318" customFormat="false" ht="15" hidden="false" customHeight="false" outlineLevel="0" collapsed="false">
      <c r="A11318" s="2" t="s">
        <v>124</v>
      </c>
      <c r="B11318" s="2" t="s">
        <v>124</v>
      </c>
      <c r="C11318" s="2" t="s">
        <v>48</v>
      </c>
      <c r="D11318" s="2" t="s">
        <v>10</v>
      </c>
      <c r="E11318" s="2" t="s">
        <v>74</v>
      </c>
      <c r="F11318" s="2" t="s">
        <v>977</v>
      </c>
      <c r="G11318" s="14" t="n">
        <v>12.5</v>
      </c>
      <c r="H11318" s="14" t="n">
        <v>11.92</v>
      </c>
      <c r="I11318" s="14" t="n">
        <v>12.5</v>
      </c>
      <c r="J11318" s="23" t="n">
        <f aca="false">IF(AND(E11318="Priority",ISNUMBER('Cost model'!N318)),'Cost model'!N318,'Cost model'!M318)</f>
        <v>14.5</v>
      </c>
      <c r="K11318" s="14" t="n">
        <f aca="false">J11318-H11318</f>
        <v>2.58</v>
      </c>
      <c r="L11318" s="14" t="n">
        <f aca="false">G11318-H11318</f>
        <v>0.58</v>
      </c>
    </row>
    <row r="11319" customFormat="false" ht="15" hidden="false" customHeight="false" outlineLevel="0" collapsed="false">
      <c r="A11319" s="2" t="s">
        <v>174</v>
      </c>
      <c r="B11319" s="2" t="s">
        <v>142</v>
      </c>
      <c r="C11319" s="2" t="s">
        <v>48</v>
      </c>
      <c r="D11319" s="2" t="s">
        <v>10</v>
      </c>
      <c r="E11319" s="2" t="s">
        <v>74</v>
      </c>
      <c r="F11319" s="2" t="s">
        <v>976</v>
      </c>
      <c r="G11319" s="14" t="n">
        <v>12.5</v>
      </c>
      <c r="H11319" s="14" t="n">
        <v>14.15</v>
      </c>
      <c r="I11319" s="14" t="n">
        <v>12.5</v>
      </c>
      <c r="J11319" s="23" t="n">
        <f aca="false">IF(AND(E11319="Priority",ISNUMBER('Cost model'!N123)),'Cost model'!N123,'Cost model'!M123)</f>
        <v>16.5</v>
      </c>
      <c r="K11319" s="14" t="n">
        <f aca="false">J11319-H11319</f>
        <v>2.35</v>
      </c>
      <c r="L11319" s="14" t="n">
        <f aca="false">G11319-H11319</f>
        <v>-1.65</v>
      </c>
    </row>
    <row r="11320" customFormat="false" ht="15" hidden="false" customHeight="false" outlineLevel="0" collapsed="false">
      <c r="A11320" s="2" t="s">
        <v>174</v>
      </c>
      <c r="B11320" s="2" t="s">
        <v>158</v>
      </c>
      <c r="C11320" s="2" t="s">
        <v>48</v>
      </c>
      <c r="D11320" s="2" t="s">
        <v>15</v>
      </c>
      <c r="E11320" s="2" t="s">
        <v>74</v>
      </c>
      <c r="F11320" s="2" t="s">
        <v>976</v>
      </c>
      <c r="G11320" s="14" t="n">
        <v>85</v>
      </c>
      <c r="H11320" s="14" t="n">
        <v>133.71</v>
      </c>
      <c r="I11320" s="14" t="n">
        <v>250</v>
      </c>
      <c r="J11320" s="23" t="n">
        <f aca="false">IF(AND(E11320="Priority",ISNUMBER('Cost model'!N150)),'Cost model'!N150,'Cost model'!M150)</f>
        <v>265</v>
      </c>
      <c r="K11320" s="14" t="n">
        <f aca="false">J11320-H11320</f>
        <v>131.29</v>
      </c>
      <c r="L11320" s="14" t="n">
        <f aca="false">G11320-H11320</f>
        <v>-48.71</v>
      </c>
    </row>
    <row r="11321" customFormat="false" ht="15" hidden="false" customHeight="false" outlineLevel="0" collapsed="false">
      <c r="A11321" s="2" t="s">
        <v>174</v>
      </c>
      <c r="B11321" s="2" t="s">
        <v>174</v>
      </c>
      <c r="C11321" s="2" t="s">
        <v>49</v>
      </c>
      <c r="D11321" s="2" t="s">
        <v>12</v>
      </c>
      <c r="E11321" s="2" t="s">
        <v>74</v>
      </c>
      <c r="F11321" s="2" t="s">
        <v>977</v>
      </c>
      <c r="G11321" s="14" t="n">
        <v>19.5</v>
      </c>
      <c r="H11321" s="14" t="n">
        <v>112.2</v>
      </c>
      <c r="I11321" s="14" t="n">
        <v>19.5</v>
      </c>
      <c r="J11321" s="23" t="n">
        <f aca="false">IF(AND(E11321="Priority",ISNUMBER('Cost model'!N172)),'Cost model'!N172,'Cost model'!M172)</f>
        <v>45</v>
      </c>
      <c r="K11321" s="14" t="n">
        <f aca="false">J11321-H11321</f>
        <v>-67.2</v>
      </c>
      <c r="L11321" s="14" t="n">
        <f aca="false">G11321-H11321</f>
        <v>-92.7</v>
      </c>
    </row>
    <row r="11322" customFormat="false" ht="15" hidden="false" customHeight="false" outlineLevel="0" collapsed="false">
      <c r="A11322" s="2" t="s">
        <v>142</v>
      </c>
      <c r="B11322" s="2" t="s">
        <v>142</v>
      </c>
      <c r="C11322" s="2" t="s">
        <v>47</v>
      </c>
      <c r="D11322" s="2" t="s">
        <v>10</v>
      </c>
      <c r="E11322" s="2" t="s">
        <v>74</v>
      </c>
      <c r="F11322" s="2" t="s">
        <v>977</v>
      </c>
      <c r="G11322" s="14" t="n">
        <v>9.5</v>
      </c>
      <c r="H11322" s="14" t="n">
        <v>7.1</v>
      </c>
      <c r="I11322" s="14" t="n">
        <v>9.5</v>
      </c>
      <c r="J11322" s="23" t="n">
        <f aca="false">IF(AND(E11322="Priority",ISNUMBER('Cost model'!N632)),'Cost model'!N632,'Cost model'!M632)</f>
        <v>9.5</v>
      </c>
      <c r="K11322" s="14" t="n">
        <f aca="false">J11322-H11322</f>
        <v>2.4</v>
      </c>
      <c r="L11322" s="14" t="n">
        <f aca="false">G11322-H11322</f>
        <v>2.4</v>
      </c>
    </row>
    <row r="11323" customFormat="false" ht="15" hidden="false" customHeight="false" outlineLevel="0" collapsed="false">
      <c r="A11323" s="2" t="s">
        <v>158</v>
      </c>
      <c r="B11323" s="2" t="s">
        <v>158</v>
      </c>
      <c r="C11323" s="2" t="s">
        <v>47</v>
      </c>
      <c r="D11323" s="2" t="s">
        <v>10</v>
      </c>
      <c r="E11323" s="2" t="s">
        <v>74</v>
      </c>
      <c r="F11323" s="2" t="s">
        <v>977</v>
      </c>
      <c r="G11323" s="14" t="n">
        <v>9.5</v>
      </c>
      <c r="H11323" s="14" t="n">
        <v>14.34</v>
      </c>
      <c r="I11323" s="14" t="n">
        <v>9.5</v>
      </c>
      <c r="J11323" s="23" t="n">
        <f aca="false">IF(AND(E11323="Priority",ISNUMBER('Cost model'!N422)),'Cost model'!N422,'Cost model'!M422)</f>
        <v>8.5</v>
      </c>
      <c r="K11323" s="14" t="n">
        <f aca="false">J11323-H11323</f>
        <v>-5.84</v>
      </c>
      <c r="L11323" s="14" t="n">
        <f aca="false">G11323-H11323</f>
        <v>-4.84</v>
      </c>
    </row>
    <row r="11324" customFormat="false" ht="15" hidden="false" customHeight="false" outlineLevel="0" collapsed="false">
      <c r="A11324" s="2" t="s">
        <v>174</v>
      </c>
      <c r="B11324" s="2" t="s">
        <v>174</v>
      </c>
      <c r="C11324" s="2" t="s">
        <v>49</v>
      </c>
      <c r="D11324" s="2" t="s">
        <v>12</v>
      </c>
      <c r="E11324" s="2" t="s">
        <v>74</v>
      </c>
      <c r="F11324" s="2" t="s">
        <v>977</v>
      </c>
      <c r="G11324" s="14" t="n">
        <v>19.5</v>
      </c>
      <c r="H11324" s="14" t="n">
        <v>57.34</v>
      </c>
      <c r="I11324" s="14" t="n">
        <v>19.5</v>
      </c>
      <c r="J11324" s="23" t="n">
        <f aca="false">IF(AND(E11324="Priority",ISNUMBER('Cost model'!N172)),'Cost model'!N172,'Cost model'!M172)</f>
        <v>45</v>
      </c>
      <c r="K11324" s="14" t="n">
        <f aca="false">J11324-H11324</f>
        <v>-12.34</v>
      </c>
      <c r="L11324" s="14" t="n">
        <f aca="false">G11324-H11324</f>
        <v>-37.84</v>
      </c>
    </row>
    <row r="11325" customFormat="false" ht="15" hidden="false" customHeight="false" outlineLevel="0" collapsed="false">
      <c r="A11325" s="2" t="s">
        <v>142</v>
      </c>
      <c r="B11325" s="2" t="s">
        <v>142</v>
      </c>
      <c r="C11325" s="2" t="s">
        <v>49</v>
      </c>
      <c r="D11325" s="2" t="s">
        <v>12</v>
      </c>
      <c r="E11325" s="2" t="s">
        <v>74</v>
      </c>
      <c r="F11325" s="2" t="s">
        <v>977</v>
      </c>
      <c r="G11325" s="14" t="n">
        <v>19.5</v>
      </c>
      <c r="H11325" s="14" t="n">
        <v>60.55</v>
      </c>
      <c r="I11325" s="14" t="n">
        <v>19.5</v>
      </c>
      <c r="J11325" s="23" t="n">
        <f aca="false">IF(AND(E11325="Priority",ISNUMBER('Cost model'!N637)),'Cost model'!N637,'Cost model'!M637)</f>
        <v>45</v>
      </c>
      <c r="K11325" s="14" t="n">
        <f aca="false">J11325-H11325</f>
        <v>-15.55</v>
      </c>
      <c r="L11325" s="14" t="n">
        <f aca="false">G11325-H11325</f>
        <v>-41.05</v>
      </c>
    </row>
    <row r="11326" customFormat="false" ht="15" hidden="false" customHeight="false" outlineLevel="0" collapsed="false">
      <c r="A11326" s="2" t="s">
        <v>158</v>
      </c>
      <c r="B11326" s="2" t="s">
        <v>142</v>
      </c>
      <c r="C11326" s="2" t="s">
        <v>47</v>
      </c>
      <c r="D11326" s="2" t="s">
        <v>12</v>
      </c>
      <c r="E11326" s="2" t="s">
        <v>74</v>
      </c>
      <c r="F11326" s="2" t="s">
        <v>976</v>
      </c>
      <c r="G11326" s="14" t="n">
        <v>9.5</v>
      </c>
      <c r="H11326" s="14" t="n">
        <v>44.02</v>
      </c>
      <c r="I11326" s="14" t="n">
        <v>19.5</v>
      </c>
      <c r="J11326" s="23" t="n">
        <f aca="false">IF(AND(E11326="Priority",ISNUMBER('Cost model'!N440)),'Cost model'!N440,'Cost model'!M440)</f>
        <v>45</v>
      </c>
      <c r="K11326" s="14" t="n">
        <f aca="false">J11326-H11326</f>
        <v>0.979999999999997</v>
      </c>
      <c r="L11326" s="14" t="n">
        <f aca="false">G11326-H11326</f>
        <v>-34.52</v>
      </c>
    </row>
    <row r="11327" customFormat="false" ht="15" hidden="false" customHeight="false" outlineLevel="0" collapsed="false">
      <c r="A11327" s="2" t="s">
        <v>205</v>
      </c>
      <c r="B11327" s="2" t="s">
        <v>142</v>
      </c>
      <c r="C11327" s="2" t="s">
        <v>48</v>
      </c>
      <c r="D11327" s="2" t="s">
        <v>12</v>
      </c>
      <c r="E11327" s="2" t="s">
        <v>83</v>
      </c>
      <c r="F11327" s="2" t="s">
        <v>976</v>
      </c>
      <c r="G11327" s="14" t="n">
        <v>24.5</v>
      </c>
      <c r="H11327" s="14" t="n">
        <v>87.35</v>
      </c>
      <c r="I11327" s="14" t="n">
        <v>24.5</v>
      </c>
      <c r="J11327" s="23" t="n">
        <f aca="false">IF(AND(E11327="Priority",ISNUMBER('Cost model'!N546)),'Cost model'!N546,'Cost model'!M546)</f>
        <v>80</v>
      </c>
      <c r="K11327" s="14" t="n">
        <f aca="false">J11327-H11327</f>
        <v>-7.34999999999999</v>
      </c>
      <c r="L11327" s="14" t="n">
        <f aca="false">G11327-H11327</f>
        <v>-62.85</v>
      </c>
    </row>
    <row r="11328" customFormat="false" ht="15" hidden="false" customHeight="false" outlineLevel="0" collapsed="false">
      <c r="A11328" s="2" t="s">
        <v>142</v>
      </c>
      <c r="B11328" s="2" t="s">
        <v>142</v>
      </c>
      <c r="C11328" s="2" t="s">
        <v>48</v>
      </c>
      <c r="D11328" s="2" t="s">
        <v>10</v>
      </c>
      <c r="E11328" s="2" t="s">
        <v>74</v>
      </c>
      <c r="F11328" s="2" t="s">
        <v>977</v>
      </c>
      <c r="G11328" s="14" t="n">
        <v>12.5</v>
      </c>
      <c r="H11328" s="14" t="n">
        <v>12.27</v>
      </c>
      <c r="I11328" s="14" t="n">
        <v>12.5</v>
      </c>
      <c r="J11328" s="23" t="n">
        <f aca="false">IF(AND(E11328="Priority",ISNUMBER('Cost model'!N633)),'Cost model'!N633,'Cost model'!M633)</f>
        <v>11.5</v>
      </c>
      <c r="K11328" s="14" t="n">
        <f aca="false">J11328-H11328</f>
        <v>-0.77</v>
      </c>
      <c r="L11328" s="14" t="n">
        <f aca="false">G11328-H11328</f>
        <v>0.23</v>
      </c>
    </row>
    <row r="11329" customFormat="false" ht="15" hidden="false" customHeight="false" outlineLevel="0" collapsed="false">
      <c r="A11329" s="2" t="s">
        <v>124</v>
      </c>
      <c r="B11329" s="2" t="s">
        <v>124</v>
      </c>
      <c r="C11329" s="2" t="s">
        <v>47</v>
      </c>
      <c r="D11329" s="2" t="s">
        <v>13</v>
      </c>
      <c r="E11329" s="2" t="s">
        <v>74</v>
      </c>
      <c r="F11329" s="2" t="s">
        <v>977</v>
      </c>
      <c r="G11329" s="14" t="n">
        <v>19</v>
      </c>
      <c r="H11329" s="14" t="n">
        <v>59.61</v>
      </c>
      <c r="I11329" s="14" t="n">
        <v>19</v>
      </c>
      <c r="J11329" s="23" t="n">
        <f aca="false">IF(AND(E11329="Priority",ISNUMBER('Cost model'!N323)),'Cost model'!N323,'Cost model'!M323)</f>
        <v>60</v>
      </c>
      <c r="K11329" s="14" t="n">
        <f aca="false">J11329-H11329</f>
        <v>0.390000000000001</v>
      </c>
      <c r="L11329" s="14" t="n">
        <f aca="false">G11329-H11329</f>
        <v>-40.61</v>
      </c>
    </row>
    <row r="11330" customFormat="false" ht="15" hidden="false" customHeight="false" outlineLevel="0" collapsed="false">
      <c r="A11330" s="2" t="s">
        <v>124</v>
      </c>
      <c r="B11330" s="2" t="s">
        <v>124</v>
      </c>
      <c r="C11330" s="2" t="s">
        <v>47</v>
      </c>
      <c r="D11330" s="2" t="s">
        <v>12</v>
      </c>
      <c r="E11330" s="2" t="s">
        <v>74</v>
      </c>
      <c r="F11330" s="2" t="s">
        <v>977</v>
      </c>
      <c r="G11330" s="14" t="n">
        <v>9.5</v>
      </c>
      <c r="H11330" s="14" t="n">
        <v>8.39</v>
      </c>
      <c r="I11330" s="14" t="n">
        <v>9.5</v>
      </c>
      <c r="J11330" s="23" t="n">
        <f aca="false">IF(AND(E11330="Priority",ISNUMBER('Cost model'!N320)),'Cost model'!N320,'Cost model'!M320)</f>
        <v>24.5</v>
      </c>
      <c r="K11330" s="14" t="n">
        <f aca="false">J11330-H11330</f>
        <v>16.11</v>
      </c>
      <c r="L11330" s="14" t="n">
        <f aca="false">G11330-H11330</f>
        <v>1.11</v>
      </c>
    </row>
    <row r="11331" customFormat="false" ht="15" hidden="false" customHeight="false" outlineLevel="0" collapsed="false">
      <c r="A11331" s="2" t="s">
        <v>174</v>
      </c>
      <c r="B11331" s="2" t="s">
        <v>174</v>
      </c>
      <c r="C11331" s="2" t="s">
        <v>47</v>
      </c>
      <c r="D11331" s="2" t="s">
        <v>10</v>
      </c>
      <c r="E11331" s="2" t="s">
        <v>74</v>
      </c>
      <c r="F11331" s="2" t="s">
        <v>977</v>
      </c>
      <c r="G11331" s="14" t="n">
        <v>9.5</v>
      </c>
      <c r="H11331" s="14" t="n">
        <v>7.93</v>
      </c>
      <c r="I11331" s="14" t="n">
        <v>9.5</v>
      </c>
      <c r="J11331" s="23" t="n">
        <f aca="false">IF(AND(E11331="Priority",ISNUMBER('Cost model'!N167)),'Cost model'!N167,'Cost model'!M167)</f>
        <v>8.5</v>
      </c>
      <c r="K11331" s="14" t="n">
        <f aca="false">J11331-H11331</f>
        <v>0.57</v>
      </c>
      <c r="L11331" s="14" t="n">
        <f aca="false">G11331-H11331</f>
        <v>1.57</v>
      </c>
    </row>
    <row r="11332" customFormat="false" ht="15" hidden="false" customHeight="false" outlineLevel="0" collapsed="false">
      <c r="A11332" s="2" t="s">
        <v>174</v>
      </c>
      <c r="B11332" s="2" t="s">
        <v>174</v>
      </c>
      <c r="C11332" s="2" t="s">
        <v>48</v>
      </c>
      <c r="D11332" s="2" t="s">
        <v>10</v>
      </c>
      <c r="E11332" s="2" t="s">
        <v>74</v>
      </c>
      <c r="F11332" s="2" t="s">
        <v>977</v>
      </c>
      <c r="G11332" s="14" t="n">
        <v>12.5</v>
      </c>
      <c r="H11332" s="14" t="n">
        <v>8.77</v>
      </c>
      <c r="I11332" s="14" t="n">
        <v>12.5</v>
      </c>
      <c r="J11332" s="23" t="n">
        <f aca="false">IF(AND(E11332="Priority",ISNUMBER('Cost model'!N168)),'Cost model'!N168,'Cost model'!M168)</f>
        <v>13.5</v>
      </c>
      <c r="K11332" s="14" t="n">
        <f aca="false">J11332-H11332</f>
        <v>4.73</v>
      </c>
      <c r="L11332" s="14" t="n">
        <f aca="false">G11332-H11332</f>
        <v>3.73</v>
      </c>
    </row>
    <row r="11333" customFormat="false" ht="15" hidden="false" customHeight="false" outlineLevel="0" collapsed="false">
      <c r="A11333" s="2" t="s">
        <v>174</v>
      </c>
      <c r="B11333" s="2" t="s">
        <v>174</v>
      </c>
      <c r="C11333" s="2" t="s">
        <v>48</v>
      </c>
      <c r="D11333" s="2" t="s">
        <v>10</v>
      </c>
      <c r="E11333" s="2" t="s">
        <v>74</v>
      </c>
      <c r="F11333" s="2" t="s">
        <v>977</v>
      </c>
      <c r="G11333" s="14" t="n">
        <v>12.5</v>
      </c>
      <c r="H11333" s="14" t="n">
        <v>10.95</v>
      </c>
      <c r="I11333" s="14" t="n">
        <v>12.5</v>
      </c>
      <c r="J11333" s="23" t="n">
        <f aca="false">IF(AND(E11333="Priority",ISNUMBER('Cost model'!N168)),'Cost model'!N168,'Cost model'!M168)</f>
        <v>13.5</v>
      </c>
      <c r="K11333" s="14" t="n">
        <f aca="false">J11333-H11333</f>
        <v>2.55</v>
      </c>
      <c r="L11333" s="14" t="n">
        <f aca="false">G11333-H11333</f>
        <v>1.55</v>
      </c>
    </row>
    <row r="11334" customFormat="false" ht="15" hidden="false" customHeight="false" outlineLevel="0" collapsed="false">
      <c r="A11334" s="2" t="s">
        <v>142</v>
      </c>
      <c r="B11334" s="2" t="s">
        <v>142</v>
      </c>
      <c r="C11334" s="2" t="s">
        <v>48</v>
      </c>
      <c r="D11334" s="2" t="s">
        <v>12</v>
      </c>
      <c r="E11334" s="2" t="s">
        <v>74</v>
      </c>
      <c r="F11334" s="2" t="s">
        <v>977</v>
      </c>
      <c r="G11334" s="14" t="n">
        <v>12.5</v>
      </c>
      <c r="H11334" s="14" t="n">
        <v>43.04</v>
      </c>
      <c r="I11334" s="14" t="n">
        <v>12.5</v>
      </c>
      <c r="J11334" s="23" t="n">
        <f aca="false">IF(AND(E11334="Priority",ISNUMBER('Cost model'!N636)),'Cost model'!N636,'Cost model'!M636)</f>
        <v>40</v>
      </c>
      <c r="K11334" s="14" t="n">
        <f aca="false">J11334-H11334</f>
        <v>-3.04</v>
      </c>
      <c r="L11334" s="14" t="n">
        <f aca="false">G11334-H11334</f>
        <v>-30.54</v>
      </c>
    </row>
    <row r="11335" customFormat="false" ht="15" hidden="false" customHeight="false" outlineLevel="0" collapsed="false">
      <c r="A11335" s="2" t="s">
        <v>142</v>
      </c>
      <c r="B11335" s="2" t="s">
        <v>142</v>
      </c>
      <c r="C11335" s="2" t="s">
        <v>48</v>
      </c>
      <c r="D11335" s="2" t="s">
        <v>12</v>
      </c>
      <c r="E11335" s="2" t="s">
        <v>74</v>
      </c>
      <c r="F11335" s="2" t="s">
        <v>977</v>
      </c>
      <c r="G11335" s="14" t="n">
        <v>-12.5</v>
      </c>
      <c r="H11335" s="14" t="n">
        <v>41.6</v>
      </c>
      <c r="I11335" s="14" t="n">
        <v>12.5</v>
      </c>
      <c r="J11335" s="23" t="n">
        <f aca="false">IF(AND(E11335="Priority",ISNUMBER('Cost model'!N636)),'Cost model'!N636,'Cost model'!M636)</f>
        <v>40</v>
      </c>
      <c r="K11335" s="14" t="n">
        <f aca="false">J11335-H11335</f>
        <v>-1.6</v>
      </c>
      <c r="L11335" s="14" t="n">
        <f aca="false">G11335-H11335</f>
        <v>-54.1</v>
      </c>
    </row>
    <row r="11336" customFormat="false" ht="15" hidden="false" customHeight="false" outlineLevel="0" collapsed="false">
      <c r="A11336" s="2" t="s">
        <v>205</v>
      </c>
      <c r="B11336" s="2" t="s">
        <v>205</v>
      </c>
      <c r="C11336" s="2" t="s">
        <v>48</v>
      </c>
      <c r="D11336" s="2" t="s">
        <v>10</v>
      </c>
      <c r="E11336" s="2" t="s">
        <v>74</v>
      </c>
      <c r="F11336" s="2" t="s">
        <v>977</v>
      </c>
      <c r="G11336" s="14" t="n">
        <v>20</v>
      </c>
      <c r="H11336" s="14" t="n">
        <v>17.45</v>
      </c>
      <c r="I11336" s="14" t="n">
        <v>12.5</v>
      </c>
      <c r="J11336" s="23" t="n">
        <f aca="false">IF(AND(E11336="Priority",ISNUMBER('Cost model'!N528)),'Cost model'!N528,'Cost model'!M528)</f>
        <v>13.5</v>
      </c>
      <c r="K11336" s="14" t="n">
        <f aca="false">J11336-H11336</f>
        <v>-3.95</v>
      </c>
      <c r="L11336" s="14" t="n">
        <f aca="false">G11336-H11336</f>
        <v>2.55</v>
      </c>
    </row>
    <row r="11337" customFormat="false" ht="15" hidden="false" customHeight="false" outlineLevel="0" collapsed="false">
      <c r="A11337" s="2" t="s">
        <v>174</v>
      </c>
      <c r="B11337" s="2" t="s">
        <v>174</v>
      </c>
      <c r="C11337" s="2" t="s">
        <v>49</v>
      </c>
      <c r="D11337" s="2" t="s">
        <v>10</v>
      </c>
      <c r="E11337" s="2" t="s">
        <v>74</v>
      </c>
      <c r="F11337" s="2" t="s">
        <v>977</v>
      </c>
      <c r="G11337" s="14" t="n">
        <v>17.5</v>
      </c>
      <c r="H11337" s="14" t="n">
        <v>10.79</v>
      </c>
      <c r="I11337" s="14" t="n">
        <v>17.5</v>
      </c>
      <c r="J11337" s="23" t="n">
        <f aca="false">IF(AND(E11337="Priority",ISNUMBER('Cost model'!N169)),'Cost model'!N169,'Cost model'!M169)</f>
        <v>18.5</v>
      </c>
      <c r="K11337" s="14" t="n">
        <f aca="false">J11337-H11337</f>
        <v>7.71</v>
      </c>
      <c r="L11337" s="14" t="n">
        <f aca="false">G11337-H11337</f>
        <v>6.71</v>
      </c>
    </row>
    <row r="11338" customFormat="false" ht="15" hidden="false" customHeight="false" outlineLevel="0" collapsed="false">
      <c r="A11338" s="2" t="s">
        <v>158</v>
      </c>
      <c r="B11338" s="2" t="s">
        <v>158</v>
      </c>
      <c r="C11338" s="2" t="s">
        <v>49</v>
      </c>
      <c r="D11338" s="2" t="s">
        <v>10</v>
      </c>
      <c r="E11338" s="2" t="s">
        <v>74</v>
      </c>
      <c r="F11338" s="2" t="s">
        <v>977</v>
      </c>
      <c r="G11338" s="14" t="n">
        <v>17.5</v>
      </c>
      <c r="H11338" s="14" t="n">
        <v>20.92</v>
      </c>
      <c r="I11338" s="14" t="n">
        <v>17.5</v>
      </c>
      <c r="J11338" s="23" t="n">
        <f aca="false">IF(AND(E11338="Priority",ISNUMBER('Cost model'!N424)),'Cost model'!N424,'Cost model'!M424)</f>
        <v>16.5</v>
      </c>
      <c r="K11338" s="14" t="n">
        <f aca="false">J11338-H11338</f>
        <v>-4.42</v>
      </c>
      <c r="L11338" s="14" t="n">
        <f aca="false">G11338-H11338</f>
        <v>-3.42</v>
      </c>
    </row>
    <row r="11339" customFormat="false" ht="15" hidden="false" customHeight="false" outlineLevel="0" collapsed="false">
      <c r="A11339" s="2" t="s">
        <v>142</v>
      </c>
      <c r="B11339" s="2" t="s">
        <v>124</v>
      </c>
      <c r="C11339" s="2" t="s">
        <v>47</v>
      </c>
      <c r="D11339" s="2" t="s">
        <v>10</v>
      </c>
      <c r="E11339" s="2" t="s">
        <v>74</v>
      </c>
      <c r="F11339" s="2" t="s">
        <v>976</v>
      </c>
      <c r="G11339" s="14" t="n">
        <v>9.5</v>
      </c>
      <c r="H11339" s="14" t="n">
        <v>7.95</v>
      </c>
      <c r="I11339" s="14" t="n">
        <v>14.5</v>
      </c>
      <c r="J11339" s="23" t="n">
        <f aca="false">IF(AND(E11339="Priority",ISNUMBER('Cost model'!N662)),'Cost model'!N662,'Cost model'!M662)</f>
        <v>13.5</v>
      </c>
      <c r="K11339" s="14" t="n">
        <f aca="false">J11339-H11339</f>
        <v>5.55</v>
      </c>
      <c r="L11339" s="14" t="n">
        <f aca="false">G11339-H11339</f>
        <v>1.55</v>
      </c>
    </row>
    <row r="11340" customFormat="false" ht="15" hidden="false" customHeight="false" outlineLevel="0" collapsed="false">
      <c r="A11340" s="2" t="s">
        <v>174</v>
      </c>
      <c r="B11340" s="2" t="s">
        <v>142</v>
      </c>
      <c r="C11340" s="2" t="s">
        <v>47</v>
      </c>
      <c r="D11340" s="2" t="s">
        <v>12</v>
      </c>
      <c r="E11340" s="2" t="s">
        <v>74</v>
      </c>
      <c r="F11340" s="2" t="s">
        <v>976</v>
      </c>
      <c r="G11340" s="14" t="n">
        <v>9.5</v>
      </c>
      <c r="H11340" s="14" t="n">
        <v>42.37</v>
      </c>
      <c r="I11340" s="14" t="n">
        <v>9.5</v>
      </c>
      <c r="J11340" s="23" t="n">
        <f aca="false">IF(AND(E11340="Priority",ISNUMBER('Cost model'!N125)),'Cost model'!N125,'Cost model'!M125)</f>
        <v>40</v>
      </c>
      <c r="K11340" s="14" t="n">
        <f aca="false">J11340-H11340</f>
        <v>-2.37</v>
      </c>
      <c r="L11340" s="14" t="n">
        <f aca="false">G11340-H11340</f>
        <v>-32.87</v>
      </c>
    </row>
    <row r="11341" customFormat="false" ht="15" hidden="false" customHeight="false" outlineLevel="0" collapsed="false">
      <c r="A11341" s="2" t="s">
        <v>142</v>
      </c>
      <c r="B11341" s="2" t="s">
        <v>142</v>
      </c>
      <c r="C11341" s="2" t="s">
        <v>47</v>
      </c>
      <c r="D11341" s="2" t="s">
        <v>10</v>
      </c>
      <c r="E11341" s="2" t="s">
        <v>74</v>
      </c>
      <c r="F11341" s="2" t="s">
        <v>977</v>
      </c>
      <c r="G11341" s="14" t="n">
        <v>9.5</v>
      </c>
      <c r="H11341" s="14" t="n">
        <v>7.1</v>
      </c>
      <c r="I11341" s="14" t="n">
        <v>9.5</v>
      </c>
      <c r="J11341" s="23" t="n">
        <f aca="false">IF(AND(E11341="Priority",ISNUMBER('Cost model'!N632)),'Cost model'!N632,'Cost model'!M632)</f>
        <v>9.5</v>
      </c>
      <c r="K11341" s="14" t="n">
        <f aca="false">J11341-H11341</f>
        <v>2.4</v>
      </c>
      <c r="L11341" s="14" t="n">
        <f aca="false">G11341-H11341</f>
        <v>2.4</v>
      </c>
    </row>
    <row r="11342" customFormat="false" ht="15" hidden="false" customHeight="false" outlineLevel="0" collapsed="false">
      <c r="A11342" s="2" t="s">
        <v>221</v>
      </c>
      <c r="B11342" s="2" t="s">
        <v>221</v>
      </c>
      <c r="C11342" s="2" t="s">
        <v>47</v>
      </c>
      <c r="D11342" s="2" t="s">
        <v>10</v>
      </c>
      <c r="E11342" s="2" t="s">
        <v>74</v>
      </c>
      <c r="F11342" s="2" t="s">
        <v>977</v>
      </c>
      <c r="G11342" s="14" t="n">
        <v>9.5</v>
      </c>
      <c r="H11342" s="14" t="n">
        <v>7.27</v>
      </c>
      <c r="I11342" s="14" t="n">
        <v>9.5</v>
      </c>
      <c r="J11342" s="23" t="n">
        <f aca="false">IF(AND(E11342="Priority",ISNUMBER('Cost model'!N737)),'Cost model'!N737,'Cost model'!M737)</f>
        <v>8.5</v>
      </c>
      <c r="K11342" s="14" t="n">
        <f aca="false">J11342-H11342</f>
        <v>1.23</v>
      </c>
      <c r="L11342" s="14" t="n">
        <f aca="false">G11342-H11342</f>
        <v>2.23</v>
      </c>
    </row>
    <row r="11343" customFormat="false" ht="15" hidden="false" customHeight="false" outlineLevel="0" collapsed="false">
      <c r="A11343" s="2" t="s">
        <v>124</v>
      </c>
      <c r="B11343" s="2" t="s">
        <v>124</v>
      </c>
      <c r="C11343" s="2" t="s">
        <v>48</v>
      </c>
      <c r="D11343" s="2" t="s">
        <v>12</v>
      </c>
      <c r="E11343" s="2" t="s">
        <v>74</v>
      </c>
      <c r="F11343" s="2" t="s">
        <v>977</v>
      </c>
      <c r="G11343" s="14" t="n">
        <v>12.5</v>
      </c>
      <c r="H11343" s="14" t="n">
        <v>45.32</v>
      </c>
      <c r="I11343" s="14" t="n">
        <v>12.5</v>
      </c>
      <c r="J11343" s="23" t="n">
        <f aca="false">IF(AND(E11343="Priority",ISNUMBER('Cost model'!N321)),'Cost model'!N321,'Cost model'!M321)</f>
        <v>40</v>
      </c>
      <c r="K11343" s="14" t="n">
        <f aca="false">J11343-H11343</f>
        <v>-5.32</v>
      </c>
      <c r="L11343" s="14" t="n">
        <f aca="false">G11343-H11343</f>
        <v>-32.82</v>
      </c>
    </row>
    <row r="11344" customFormat="false" ht="15" hidden="false" customHeight="false" outlineLevel="0" collapsed="false">
      <c r="A11344" s="2" t="s">
        <v>174</v>
      </c>
      <c r="B11344" s="2" t="s">
        <v>174</v>
      </c>
      <c r="C11344" s="2" t="s">
        <v>48</v>
      </c>
      <c r="D11344" s="2" t="s">
        <v>12</v>
      </c>
      <c r="E11344" s="2" t="s">
        <v>83</v>
      </c>
      <c r="F11344" s="2" t="s">
        <v>977</v>
      </c>
      <c r="G11344" s="14" t="n">
        <v>19.5</v>
      </c>
      <c r="H11344" s="14" t="n">
        <v>42.45</v>
      </c>
      <c r="I11344" s="14" t="n">
        <v>19.5</v>
      </c>
      <c r="J11344" s="23" t="n">
        <f aca="false">IF(AND(E11344="Priority",ISNUMBER('Cost model'!N171)),'Cost model'!N171,'Cost model'!M171)</f>
        <v>55</v>
      </c>
      <c r="K11344" s="14" t="n">
        <f aca="false">J11344-H11344</f>
        <v>12.55</v>
      </c>
      <c r="L11344" s="14" t="n">
        <f aca="false">G11344-H11344</f>
        <v>-22.95</v>
      </c>
    </row>
    <row r="11345" customFormat="false" ht="15" hidden="false" customHeight="false" outlineLevel="0" collapsed="false">
      <c r="A11345" s="2" t="s">
        <v>142</v>
      </c>
      <c r="B11345" s="2" t="s">
        <v>142</v>
      </c>
      <c r="C11345" s="2" t="s">
        <v>47</v>
      </c>
      <c r="D11345" s="2" t="s">
        <v>14</v>
      </c>
      <c r="E11345" s="2" t="s">
        <v>74</v>
      </c>
      <c r="F11345" s="2" t="s">
        <v>977</v>
      </c>
      <c r="G11345" s="14" t="n">
        <v>25</v>
      </c>
      <c r="H11345" s="14" t="n">
        <v>33.59</v>
      </c>
      <c r="I11345" s="14" t="n">
        <v>25</v>
      </c>
      <c r="J11345" s="23" t="n">
        <f aca="false">IF(AND(E11345="Priority",ISNUMBER('Cost model'!N641)),'Cost model'!N641,'Cost model'!M641)</f>
        <v>75</v>
      </c>
      <c r="K11345" s="14" t="n">
        <f aca="false">J11345-H11345</f>
        <v>41.41</v>
      </c>
      <c r="L11345" s="14" t="n">
        <f aca="false">G11345-H11345</f>
        <v>-8.59</v>
      </c>
    </row>
    <row r="11346" customFormat="false" ht="15" hidden="false" customHeight="false" outlineLevel="0" collapsed="false">
      <c r="A11346" s="2" t="s">
        <v>124</v>
      </c>
      <c r="B11346" s="2" t="s">
        <v>124</v>
      </c>
      <c r="C11346" s="2" t="s">
        <v>48</v>
      </c>
      <c r="D11346" s="2" t="s">
        <v>10</v>
      </c>
      <c r="E11346" s="2" t="s">
        <v>74</v>
      </c>
      <c r="F11346" s="2" t="s">
        <v>977</v>
      </c>
      <c r="G11346" s="14" t="n">
        <v>12.5</v>
      </c>
      <c r="H11346" s="14" t="n">
        <v>7.81</v>
      </c>
      <c r="I11346" s="14" t="n">
        <v>12.5</v>
      </c>
      <c r="J11346" s="23" t="n">
        <f aca="false">IF(AND(E11346="Priority",ISNUMBER('Cost model'!N318)),'Cost model'!N318,'Cost model'!M318)</f>
        <v>14.5</v>
      </c>
      <c r="K11346" s="14" t="n">
        <f aca="false">J11346-H11346</f>
        <v>6.69</v>
      </c>
      <c r="L11346" s="14" t="n">
        <f aca="false">G11346-H11346</f>
        <v>4.69</v>
      </c>
    </row>
    <row r="11347" customFormat="false" ht="15" hidden="false" customHeight="false" outlineLevel="0" collapsed="false">
      <c r="A11347" s="2" t="s">
        <v>174</v>
      </c>
      <c r="B11347" s="2" t="s">
        <v>174</v>
      </c>
      <c r="C11347" s="2" t="s">
        <v>49</v>
      </c>
      <c r="D11347" s="2" t="s">
        <v>12</v>
      </c>
      <c r="E11347" s="2" t="s">
        <v>74</v>
      </c>
      <c r="F11347" s="2" t="s">
        <v>977</v>
      </c>
      <c r="G11347" s="14" t="n">
        <v>19.5</v>
      </c>
      <c r="H11347" s="14" t="n">
        <v>151.01</v>
      </c>
      <c r="I11347" s="14" t="n">
        <v>19.5</v>
      </c>
      <c r="J11347" s="23" t="n">
        <f aca="false">IF(AND(E11347="Priority",ISNUMBER('Cost model'!N172)),'Cost model'!N172,'Cost model'!M172)</f>
        <v>45</v>
      </c>
      <c r="K11347" s="14" t="n">
        <f aca="false">J11347-H11347</f>
        <v>-106.01</v>
      </c>
      <c r="L11347" s="14" t="n">
        <f aca="false">G11347-H11347</f>
        <v>-131.51</v>
      </c>
    </row>
    <row r="11348" customFormat="false" ht="15" hidden="false" customHeight="false" outlineLevel="0" collapsed="false">
      <c r="A11348" s="2" t="s">
        <v>174</v>
      </c>
      <c r="B11348" s="2" t="s">
        <v>174</v>
      </c>
      <c r="C11348" s="2" t="s">
        <v>47</v>
      </c>
      <c r="D11348" s="2" t="s">
        <v>10</v>
      </c>
      <c r="E11348" s="2" t="s">
        <v>74</v>
      </c>
      <c r="F11348" s="2" t="s">
        <v>977</v>
      </c>
      <c r="G11348" s="14" t="n">
        <v>9.5</v>
      </c>
      <c r="H11348" s="14" t="n">
        <v>20.92</v>
      </c>
      <c r="I11348" s="14" t="n">
        <v>9.5</v>
      </c>
      <c r="J11348" s="23" t="n">
        <f aca="false">IF(AND(E11348="Priority",ISNUMBER('Cost model'!N167)),'Cost model'!N167,'Cost model'!M167)</f>
        <v>8.5</v>
      </c>
      <c r="K11348" s="14" t="n">
        <f aca="false">J11348-H11348</f>
        <v>-12.42</v>
      </c>
      <c r="L11348" s="14" t="n">
        <f aca="false">G11348-H11348</f>
        <v>-11.42</v>
      </c>
    </row>
    <row r="11349" customFormat="false" ht="15" hidden="false" customHeight="false" outlineLevel="0" collapsed="false">
      <c r="A11349" s="2" t="s">
        <v>174</v>
      </c>
      <c r="B11349" s="2" t="s">
        <v>174</v>
      </c>
      <c r="C11349" s="2" t="s">
        <v>49</v>
      </c>
      <c r="D11349" s="2" t="s">
        <v>13</v>
      </c>
      <c r="E11349" s="2" t="s">
        <v>74</v>
      </c>
      <c r="F11349" s="2" t="s">
        <v>977</v>
      </c>
      <c r="G11349" s="14" t="n">
        <v>50</v>
      </c>
      <c r="H11349" s="14" t="n">
        <v>90.57</v>
      </c>
      <c r="I11349" s="14" t="n">
        <v>50</v>
      </c>
      <c r="J11349" s="23" t="n">
        <f aca="false">IF(AND(E11349="Priority",ISNUMBER('Cost model'!N175)),'Cost model'!N175,'Cost model'!M175)</f>
        <v>75</v>
      </c>
      <c r="K11349" s="14" t="n">
        <f aca="false">J11349-H11349</f>
        <v>-15.57</v>
      </c>
      <c r="L11349" s="14" t="n">
        <f aca="false">G11349-H11349</f>
        <v>-40.57</v>
      </c>
    </row>
    <row r="11350" customFormat="false" ht="15" hidden="false" customHeight="false" outlineLevel="0" collapsed="false">
      <c r="A11350" s="2" t="s">
        <v>221</v>
      </c>
      <c r="B11350" s="2" t="s">
        <v>221</v>
      </c>
      <c r="C11350" s="2" t="s">
        <v>49</v>
      </c>
      <c r="D11350" s="2" t="s">
        <v>12</v>
      </c>
      <c r="E11350" s="2" t="s">
        <v>74</v>
      </c>
      <c r="F11350" s="2" t="s">
        <v>977</v>
      </c>
      <c r="G11350" s="14" t="n">
        <v>19.5</v>
      </c>
      <c r="H11350" s="14" t="n">
        <v>18.15</v>
      </c>
      <c r="I11350" s="14" t="n">
        <v>19.5</v>
      </c>
      <c r="J11350" s="23" t="n">
        <f aca="false">IF(AND(E11350="Priority",ISNUMBER('Cost model'!N742)),'Cost model'!N742,'Cost model'!M742)</f>
        <v>60</v>
      </c>
      <c r="K11350" s="14" t="n">
        <f aca="false">J11350-H11350</f>
        <v>41.85</v>
      </c>
      <c r="L11350" s="14" t="n">
        <f aca="false">G11350-H11350</f>
        <v>1.35</v>
      </c>
    </row>
    <row r="11351" customFormat="false" ht="15" hidden="false" customHeight="false" outlineLevel="0" collapsed="false">
      <c r="A11351" s="2" t="s">
        <v>123</v>
      </c>
      <c r="B11351" s="2" t="s">
        <v>124</v>
      </c>
      <c r="C11351" s="2" t="s">
        <v>47</v>
      </c>
      <c r="D11351" s="2" t="s">
        <v>12</v>
      </c>
      <c r="E11351" s="2" t="s">
        <v>74</v>
      </c>
      <c r="F11351" s="2" t="s">
        <v>976</v>
      </c>
      <c r="G11351" s="14" t="n">
        <v>19.5</v>
      </c>
      <c r="H11351" s="14" t="n">
        <v>24.3</v>
      </c>
      <c r="I11351" s="14" t="n">
        <v>19.5</v>
      </c>
      <c r="J11351" s="23" t="n">
        <f aca="false">IF(AND(E11351="Priority",ISNUMBER('Cost model'!N5)),'Cost model'!N5,'Cost model'!M5)</f>
        <v>35</v>
      </c>
      <c r="K11351" s="14" t="n">
        <f aca="false">J11351-H11351</f>
        <v>10.7</v>
      </c>
      <c r="L11351" s="14" t="n">
        <f aca="false">G11351-H11351</f>
        <v>-4.8</v>
      </c>
    </row>
    <row r="11352" customFormat="false" ht="15" hidden="false" customHeight="false" outlineLevel="0" collapsed="false">
      <c r="A11352" s="2" t="s">
        <v>142</v>
      </c>
      <c r="B11352" s="2" t="s">
        <v>142</v>
      </c>
      <c r="C11352" s="2" t="s">
        <v>48</v>
      </c>
      <c r="D11352" s="2" t="s">
        <v>12</v>
      </c>
      <c r="E11352" s="2" t="s">
        <v>74</v>
      </c>
      <c r="F11352" s="2" t="s">
        <v>977</v>
      </c>
      <c r="G11352" s="14" t="n">
        <v>12.5</v>
      </c>
      <c r="H11352" s="14" t="n">
        <v>43.37</v>
      </c>
      <c r="I11352" s="14" t="n">
        <v>12.5</v>
      </c>
      <c r="J11352" s="23" t="n">
        <f aca="false">IF(AND(E11352="Priority",ISNUMBER('Cost model'!N636)),'Cost model'!N636,'Cost model'!M636)</f>
        <v>40</v>
      </c>
      <c r="K11352" s="14" t="n">
        <f aca="false">J11352-H11352</f>
        <v>-3.37</v>
      </c>
      <c r="L11352" s="14" t="n">
        <f aca="false">G11352-H11352</f>
        <v>-30.87</v>
      </c>
    </row>
    <row r="11353" customFormat="false" ht="15" hidden="false" customHeight="false" outlineLevel="0" collapsed="false">
      <c r="A11353" s="2" t="s">
        <v>142</v>
      </c>
      <c r="B11353" s="2" t="s">
        <v>142</v>
      </c>
      <c r="C11353" s="2" t="s">
        <v>48</v>
      </c>
      <c r="D11353" s="2" t="s">
        <v>12</v>
      </c>
      <c r="E11353" s="2" t="s">
        <v>74</v>
      </c>
      <c r="F11353" s="2" t="s">
        <v>977</v>
      </c>
      <c r="G11353" s="14" t="n">
        <v>12.5</v>
      </c>
      <c r="H11353" s="14" t="n">
        <v>32.81</v>
      </c>
      <c r="I11353" s="14" t="n">
        <v>12.5</v>
      </c>
      <c r="J11353" s="23" t="n">
        <f aca="false">IF(AND(E11353="Priority",ISNUMBER('Cost model'!N636)),'Cost model'!N636,'Cost model'!M636)</f>
        <v>40</v>
      </c>
      <c r="K11353" s="14" t="n">
        <f aca="false">J11353-H11353</f>
        <v>7.19</v>
      </c>
      <c r="L11353" s="14" t="n">
        <f aca="false">G11353-H11353</f>
        <v>-20.31</v>
      </c>
    </row>
    <row r="11354" customFormat="false" ht="15" hidden="false" customHeight="false" outlineLevel="0" collapsed="false">
      <c r="A11354" s="2" t="s">
        <v>142</v>
      </c>
      <c r="B11354" s="2" t="s">
        <v>142</v>
      </c>
      <c r="C11354" s="2" t="s">
        <v>49</v>
      </c>
      <c r="D11354" s="2" t="s">
        <v>12</v>
      </c>
      <c r="E11354" s="2" t="s">
        <v>74</v>
      </c>
      <c r="F11354" s="2" t="s">
        <v>977</v>
      </c>
      <c r="G11354" s="14" t="n">
        <v>19.5</v>
      </c>
      <c r="H11354" s="14" t="n">
        <v>42</v>
      </c>
      <c r="I11354" s="14" t="n">
        <v>19.5</v>
      </c>
      <c r="J11354" s="23" t="n">
        <f aca="false">IF(AND(E11354="Priority",ISNUMBER('Cost model'!N637)),'Cost model'!N637,'Cost model'!M637)</f>
        <v>45</v>
      </c>
      <c r="K11354" s="14" t="n">
        <f aca="false">J11354-H11354</f>
        <v>3</v>
      </c>
      <c r="L11354" s="14" t="n">
        <f aca="false">G11354-H11354</f>
        <v>-22.5</v>
      </c>
    </row>
    <row r="11355" customFormat="false" ht="15" hidden="false" customHeight="false" outlineLevel="0" collapsed="false">
      <c r="A11355" s="2" t="s">
        <v>124</v>
      </c>
      <c r="B11355" s="2" t="s">
        <v>124</v>
      </c>
      <c r="C11355" s="2" t="s">
        <v>47</v>
      </c>
      <c r="D11355" s="2" t="s">
        <v>12</v>
      </c>
      <c r="E11355" s="2" t="s">
        <v>74</v>
      </c>
      <c r="F11355" s="2" t="s">
        <v>977</v>
      </c>
      <c r="G11355" s="14" t="n">
        <v>9.5</v>
      </c>
      <c r="H11355" s="14" t="n">
        <v>25.99</v>
      </c>
      <c r="I11355" s="14" t="n">
        <v>9.5</v>
      </c>
      <c r="J11355" s="23" t="n">
        <f aca="false">IF(AND(E11355="Priority",ISNUMBER('Cost model'!N320)),'Cost model'!N320,'Cost model'!M320)</f>
        <v>24.5</v>
      </c>
      <c r="K11355" s="14" t="n">
        <f aca="false">J11355-H11355</f>
        <v>-1.49</v>
      </c>
      <c r="L11355" s="14" t="n">
        <f aca="false">G11355-H11355</f>
        <v>-16.49</v>
      </c>
    </row>
    <row r="11356" customFormat="false" ht="15" hidden="false" customHeight="false" outlineLevel="0" collapsed="false">
      <c r="A11356" s="2" t="s">
        <v>124</v>
      </c>
      <c r="B11356" s="2" t="s">
        <v>124</v>
      </c>
      <c r="C11356" s="2" t="s">
        <v>49</v>
      </c>
      <c r="D11356" s="2" t="s">
        <v>10</v>
      </c>
      <c r="E11356" s="2" t="s">
        <v>74</v>
      </c>
      <c r="F11356" s="2" t="s">
        <v>977</v>
      </c>
      <c r="G11356" s="14" t="n">
        <v>17.5</v>
      </c>
      <c r="H11356" s="14" t="n">
        <v>16.2</v>
      </c>
      <c r="I11356" s="14" t="n">
        <v>17.5</v>
      </c>
      <c r="J11356" s="23" t="n">
        <f aca="false">IF(AND(E11356="Priority",ISNUMBER('Cost model'!N319)),'Cost model'!N319,'Cost model'!M319)</f>
        <v>16.5</v>
      </c>
      <c r="K11356" s="14" t="n">
        <f aca="false">J11356-H11356</f>
        <v>0.300000000000001</v>
      </c>
      <c r="L11356" s="14" t="n">
        <f aca="false">G11356-H11356</f>
        <v>1.3</v>
      </c>
    </row>
    <row r="11357" customFormat="false" ht="15" hidden="false" customHeight="false" outlineLevel="0" collapsed="false">
      <c r="A11357" s="2" t="s">
        <v>123</v>
      </c>
      <c r="B11357" s="2" t="s">
        <v>123</v>
      </c>
      <c r="C11357" s="2" t="s">
        <v>47</v>
      </c>
      <c r="D11357" s="2" t="s">
        <v>10</v>
      </c>
      <c r="E11357" s="2" t="s">
        <v>83</v>
      </c>
      <c r="F11357" s="2" t="s">
        <v>977</v>
      </c>
      <c r="G11357" s="14" t="n">
        <v>14.5</v>
      </c>
      <c r="H11357" s="14" t="n">
        <v>10.77</v>
      </c>
      <c r="I11357" s="14" t="n">
        <v>14.5</v>
      </c>
      <c r="J11357" s="23" t="n">
        <f aca="false">IF(AND(E11357="Priority",ISNUMBER('Cost model'!N62)),'Cost model'!N62,'Cost model'!M62)</f>
        <v>17.5</v>
      </c>
      <c r="K11357" s="14" t="n">
        <f aca="false">J11357-H11357</f>
        <v>6.73</v>
      </c>
      <c r="L11357" s="14" t="n">
        <f aca="false">G11357-H11357</f>
        <v>3.73</v>
      </c>
    </row>
    <row r="11358" customFormat="false" ht="15" hidden="false" customHeight="false" outlineLevel="0" collapsed="false">
      <c r="A11358" s="2" t="s">
        <v>174</v>
      </c>
      <c r="B11358" s="2" t="s">
        <v>142</v>
      </c>
      <c r="C11358" s="2" t="s">
        <v>48</v>
      </c>
      <c r="D11358" s="2" t="s">
        <v>10</v>
      </c>
      <c r="E11358" s="2" t="s">
        <v>74</v>
      </c>
      <c r="F11358" s="2" t="s">
        <v>976</v>
      </c>
      <c r="G11358" s="14" t="n">
        <v>12.5</v>
      </c>
      <c r="H11358" s="14" t="n">
        <v>8.8</v>
      </c>
      <c r="I11358" s="14" t="n">
        <v>12.5</v>
      </c>
      <c r="J11358" s="23" t="n">
        <f aca="false">IF(AND(E11358="Priority",ISNUMBER('Cost model'!N123)),'Cost model'!N123,'Cost model'!M123)</f>
        <v>16.5</v>
      </c>
      <c r="K11358" s="14" t="n">
        <f aca="false">J11358-H11358</f>
        <v>7.7</v>
      </c>
      <c r="L11358" s="14" t="n">
        <f aca="false">G11358-H11358</f>
        <v>3.7</v>
      </c>
    </row>
    <row r="11359" customFormat="false" ht="15" hidden="false" customHeight="false" outlineLevel="0" collapsed="false">
      <c r="A11359" s="2" t="s">
        <v>221</v>
      </c>
      <c r="B11359" s="2" t="s">
        <v>221</v>
      </c>
      <c r="C11359" s="2" t="s">
        <v>47</v>
      </c>
      <c r="D11359" s="2" t="s">
        <v>10</v>
      </c>
      <c r="E11359" s="2" t="s">
        <v>74</v>
      </c>
      <c r="F11359" s="2" t="s">
        <v>977</v>
      </c>
      <c r="G11359" s="14" t="n">
        <v>9.5</v>
      </c>
      <c r="H11359" s="14" t="n">
        <v>7.81</v>
      </c>
      <c r="I11359" s="14" t="n">
        <v>9.5</v>
      </c>
      <c r="J11359" s="23" t="n">
        <f aca="false">IF(AND(E11359="Priority",ISNUMBER('Cost model'!N737)),'Cost model'!N737,'Cost model'!M737)</f>
        <v>8.5</v>
      </c>
      <c r="K11359" s="14" t="n">
        <f aca="false">J11359-H11359</f>
        <v>0.69</v>
      </c>
      <c r="L11359" s="14" t="n">
        <f aca="false">G11359-H11359</f>
        <v>1.69</v>
      </c>
    </row>
    <row r="11360" customFormat="false" ht="15" hidden="false" customHeight="false" outlineLevel="0" collapsed="false">
      <c r="A11360" s="2" t="s">
        <v>205</v>
      </c>
      <c r="B11360" s="2" t="s">
        <v>205</v>
      </c>
      <c r="C11360" s="2" t="s">
        <v>48</v>
      </c>
      <c r="D11360" s="2" t="s">
        <v>12</v>
      </c>
      <c r="E11360" s="2" t="s">
        <v>83</v>
      </c>
      <c r="F11360" s="2" t="s">
        <v>977</v>
      </c>
      <c r="G11360" s="14" t="n">
        <v>19.5</v>
      </c>
      <c r="H11360" s="14" t="n">
        <v>61.82</v>
      </c>
      <c r="I11360" s="14" t="n">
        <v>19.5</v>
      </c>
      <c r="J11360" s="23" t="n">
        <f aca="false">IF(AND(E11360="Priority",ISNUMBER('Cost model'!N531)),'Cost model'!N531,'Cost model'!M531)</f>
        <v>65</v>
      </c>
      <c r="K11360" s="14" t="n">
        <f aca="false">J11360-H11360</f>
        <v>3.18</v>
      </c>
      <c r="L11360" s="14" t="n">
        <f aca="false">G11360-H11360</f>
        <v>-42.32</v>
      </c>
    </row>
    <row r="11361" customFormat="false" ht="15" hidden="false" customHeight="false" outlineLevel="0" collapsed="false">
      <c r="A11361" s="2" t="s">
        <v>142</v>
      </c>
      <c r="B11361" s="2" t="s">
        <v>142</v>
      </c>
      <c r="C11361" s="2" t="s">
        <v>49</v>
      </c>
      <c r="D11361" s="2" t="s">
        <v>13</v>
      </c>
      <c r="E11361" s="2" t="s">
        <v>74</v>
      </c>
      <c r="F11361" s="2" t="s">
        <v>977</v>
      </c>
      <c r="G11361" s="14" t="n">
        <v>50</v>
      </c>
      <c r="H11361" s="14" t="n">
        <v>72.11</v>
      </c>
      <c r="I11361" s="14" t="n">
        <v>50</v>
      </c>
      <c r="J11361" s="23" t="n">
        <f aca="false">IF(AND(E11361="Priority",ISNUMBER('Cost model'!N640)),'Cost model'!N640,'Cost model'!M640)</f>
        <v>65</v>
      </c>
      <c r="K11361" s="14" t="n">
        <f aca="false">J11361-H11361</f>
        <v>-7.11</v>
      </c>
      <c r="L11361" s="14" t="n">
        <f aca="false">G11361-H11361</f>
        <v>-22.11</v>
      </c>
    </row>
    <row r="11362" customFormat="false" ht="15" hidden="false" customHeight="false" outlineLevel="0" collapsed="false">
      <c r="A11362" s="2" t="s">
        <v>174</v>
      </c>
      <c r="B11362" s="2" t="s">
        <v>124</v>
      </c>
      <c r="C11362" s="2" t="s">
        <v>47</v>
      </c>
      <c r="D11362" s="2" t="s">
        <v>10</v>
      </c>
      <c r="E11362" s="2" t="s">
        <v>83</v>
      </c>
      <c r="F11362" s="2" t="s">
        <v>976</v>
      </c>
      <c r="G11362" s="14" t="n">
        <v>14.5</v>
      </c>
      <c r="H11362" s="14" t="n">
        <v>37.21</v>
      </c>
      <c r="I11362" s="14" t="n">
        <v>14.5</v>
      </c>
      <c r="J11362" s="23" t="n">
        <f aca="false">IF(AND(E11362="Priority",ISNUMBER('Cost model'!N107)),'Cost model'!N107,'Cost model'!M107)</f>
        <v>17.5</v>
      </c>
      <c r="K11362" s="14" t="n">
        <f aca="false">J11362-H11362</f>
        <v>-19.71</v>
      </c>
      <c r="L11362" s="14" t="n">
        <f aca="false">G11362-H11362</f>
        <v>-22.71</v>
      </c>
    </row>
    <row r="11363" customFormat="false" ht="15" hidden="false" customHeight="false" outlineLevel="0" collapsed="false">
      <c r="A11363" s="2" t="s">
        <v>124</v>
      </c>
      <c r="B11363" s="2" t="s">
        <v>124</v>
      </c>
      <c r="C11363" s="2" t="s">
        <v>49</v>
      </c>
      <c r="D11363" s="2" t="s">
        <v>10</v>
      </c>
      <c r="E11363" s="2" t="s">
        <v>74</v>
      </c>
      <c r="F11363" s="2" t="s">
        <v>977</v>
      </c>
      <c r="G11363" s="14" t="n">
        <v>17.5</v>
      </c>
      <c r="H11363" s="14" t="n">
        <v>20.92</v>
      </c>
      <c r="I11363" s="14" t="n">
        <v>17.5</v>
      </c>
      <c r="J11363" s="23" t="n">
        <f aca="false">IF(AND(E11363="Priority",ISNUMBER('Cost model'!N319)),'Cost model'!N319,'Cost model'!M319)</f>
        <v>16.5</v>
      </c>
      <c r="K11363" s="14" t="n">
        <f aca="false">J11363-H11363</f>
        <v>-4.42</v>
      </c>
      <c r="L11363" s="14" t="n">
        <f aca="false">G11363-H11363</f>
        <v>-3.42</v>
      </c>
    </row>
    <row r="11364" customFormat="false" ht="15" hidden="false" customHeight="false" outlineLevel="0" collapsed="false">
      <c r="A11364" s="2" t="s">
        <v>158</v>
      </c>
      <c r="B11364" s="2" t="s">
        <v>142</v>
      </c>
      <c r="C11364" s="2" t="s">
        <v>49</v>
      </c>
      <c r="D11364" s="2" t="s">
        <v>12</v>
      </c>
      <c r="E11364" s="2" t="s">
        <v>74</v>
      </c>
      <c r="F11364" s="2" t="s">
        <v>976</v>
      </c>
      <c r="G11364" s="14" t="n">
        <v>19.5</v>
      </c>
      <c r="H11364" s="14" t="n">
        <v>80.96</v>
      </c>
      <c r="I11364" s="14" t="n">
        <v>19.5</v>
      </c>
      <c r="J11364" s="23" t="n">
        <f aca="false">IF(AND(E11364="Priority",ISNUMBER('Cost model'!N442)),'Cost model'!N442,'Cost model'!M442)</f>
        <v>60</v>
      </c>
      <c r="K11364" s="14" t="n">
        <f aca="false">J11364-H11364</f>
        <v>-20.96</v>
      </c>
      <c r="L11364" s="14" t="n">
        <f aca="false">G11364-H11364</f>
        <v>-61.46</v>
      </c>
    </row>
    <row r="11365" customFormat="false" ht="15" hidden="false" customHeight="false" outlineLevel="0" collapsed="false">
      <c r="A11365" s="2" t="s">
        <v>142</v>
      </c>
      <c r="B11365" s="2" t="s">
        <v>124</v>
      </c>
      <c r="C11365" s="2" t="s">
        <v>49</v>
      </c>
      <c r="D11365" s="2" t="s">
        <v>10</v>
      </c>
      <c r="E11365" s="2" t="s">
        <v>74</v>
      </c>
      <c r="F11365" s="2" t="s">
        <v>976</v>
      </c>
      <c r="G11365" s="14" t="n">
        <v>17.5</v>
      </c>
      <c r="H11365" s="14" t="n">
        <v>15.62</v>
      </c>
      <c r="I11365" s="14" t="n">
        <v>17.5</v>
      </c>
      <c r="J11365" s="23" t="n">
        <f aca="false">IF(AND(E11365="Priority",ISNUMBER('Cost model'!N664)),'Cost model'!N664,'Cost model'!M664)</f>
        <v>19.5</v>
      </c>
      <c r="K11365" s="14" t="n">
        <f aca="false">J11365-H11365</f>
        <v>3.88</v>
      </c>
      <c r="L11365" s="14" t="n">
        <f aca="false">G11365-H11365</f>
        <v>1.88</v>
      </c>
    </row>
    <row r="11366" customFormat="false" ht="15" hidden="false" customHeight="false" outlineLevel="0" collapsed="false">
      <c r="A11366" s="2" t="s">
        <v>174</v>
      </c>
      <c r="B11366" s="2" t="s">
        <v>174</v>
      </c>
      <c r="C11366" s="2" t="s">
        <v>49</v>
      </c>
      <c r="D11366" s="2" t="s">
        <v>12</v>
      </c>
      <c r="E11366" s="2" t="s">
        <v>74</v>
      </c>
      <c r="F11366" s="2" t="s">
        <v>977</v>
      </c>
      <c r="G11366" s="14" t="n">
        <v>19.5</v>
      </c>
      <c r="H11366" s="14" t="n">
        <v>57.15</v>
      </c>
      <c r="I11366" s="14" t="n">
        <v>19.5</v>
      </c>
      <c r="J11366" s="23" t="n">
        <f aca="false">IF(AND(E11366="Priority",ISNUMBER('Cost model'!N172)),'Cost model'!N172,'Cost model'!M172)</f>
        <v>45</v>
      </c>
      <c r="K11366" s="14" t="n">
        <f aca="false">J11366-H11366</f>
        <v>-12.15</v>
      </c>
      <c r="L11366" s="14" t="n">
        <f aca="false">G11366-H11366</f>
        <v>-37.65</v>
      </c>
    </row>
    <row r="11367" customFormat="false" ht="15" hidden="false" customHeight="false" outlineLevel="0" collapsed="false">
      <c r="A11367" s="2" t="s">
        <v>174</v>
      </c>
      <c r="B11367" s="2" t="s">
        <v>174</v>
      </c>
      <c r="C11367" s="2" t="s">
        <v>49</v>
      </c>
      <c r="D11367" s="2" t="s">
        <v>10</v>
      </c>
      <c r="E11367" s="2" t="s">
        <v>83</v>
      </c>
      <c r="F11367" s="2" t="s">
        <v>977</v>
      </c>
      <c r="G11367" s="14" t="n">
        <v>24.5</v>
      </c>
      <c r="H11367" s="14" t="n">
        <v>10.95</v>
      </c>
      <c r="I11367" s="14" t="n">
        <v>24.5</v>
      </c>
      <c r="J11367" s="23" t="n">
        <f aca="false">IF(AND(E11367="Priority",ISNUMBER('Cost model'!N169)),'Cost model'!N169,'Cost model'!M169)</f>
        <v>25.5</v>
      </c>
      <c r="K11367" s="14" t="n">
        <f aca="false">J11367-H11367</f>
        <v>14.55</v>
      </c>
      <c r="L11367" s="14" t="n">
        <f aca="false">G11367-H11367</f>
        <v>13.55</v>
      </c>
    </row>
    <row r="11368" customFormat="false" ht="15" hidden="false" customHeight="false" outlineLevel="0" collapsed="false">
      <c r="A11368" s="2" t="s">
        <v>174</v>
      </c>
      <c r="B11368" s="2" t="s">
        <v>174</v>
      </c>
      <c r="C11368" s="2" t="s">
        <v>47</v>
      </c>
      <c r="D11368" s="2" t="s">
        <v>10</v>
      </c>
      <c r="E11368" s="2" t="s">
        <v>74</v>
      </c>
      <c r="F11368" s="2" t="s">
        <v>977</v>
      </c>
      <c r="G11368" s="14" t="n">
        <v>9.5</v>
      </c>
      <c r="H11368" s="14" t="n">
        <v>7.59</v>
      </c>
      <c r="I11368" s="14" t="n">
        <v>9.5</v>
      </c>
      <c r="J11368" s="23" t="n">
        <f aca="false">IF(AND(E11368="Priority",ISNUMBER('Cost model'!N167)),'Cost model'!N167,'Cost model'!M167)</f>
        <v>8.5</v>
      </c>
      <c r="K11368" s="14" t="n">
        <f aca="false">J11368-H11368</f>
        <v>0.91</v>
      </c>
      <c r="L11368" s="14" t="n">
        <f aca="false">G11368-H11368</f>
        <v>1.91</v>
      </c>
    </row>
    <row r="11369" customFormat="false" ht="15" hidden="false" customHeight="false" outlineLevel="0" collapsed="false">
      <c r="A11369" s="2" t="s">
        <v>158</v>
      </c>
      <c r="B11369" s="2" t="s">
        <v>158</v>
      </c>
      <c r="C11369" s="2" t="s">
        <v>47</v>
      </c>
      <c r="D11369" s="2" t="s">
        <v>10</v>
      </c>
      <c r="E11369" s="2" t="s">
        <v>74</v>
      </c>
      <c r="F11369" s="2" t="s">
        <v>977</v>
      </c>
      <c r="G11369" s="14" t="n">
        <v>9.5</v>
      </c>
      <c r="H11369" s="14" t="n">
        <v>9.19</v>
      </c>
      <c r="I11369" s="14" t="n">
        <v>9.5</v>
      </c>
      <c r="J11369" s="23" t="n">
        <f aca="false">IF(AND(E11369="Priority",ISNUMBER('Cost model'!N422)),'Cost model'!N422,'Cost model'!M422)</f>
        <v>8.5</v>
      </c>
      <c r="K11369" s="14" t="n">
        <f aca="false">J11369-H11369</f>
        <v>-0.69</v>
      </c>
      <c r="L11369" s="14" t="n">
        <f aca="false">G11369-H11369</f>
        <v>0.310000000000001</v>
      </c>
    </row>
    <row r="11370" customFormat="false" ht="15" hidden="false" customHeight="false" outlineLevel="0" collapsed="false">
      <c r="A11370" s="2" t="s">
        <v>221</v>
      </c>
      <c r="B11370" s="2" t="s">
        <v>221</v>
      </c>
      <c r="C11370" s="2" t="s">
        <v>48</v>
      </c>
      <c r="D11370" s="2" t="s">
        <v>10</v>
      </c>
      <c r="E11370" s="2" t="s">
        <v>74</v>
      </c>
      <c r="F11370" s="2" t="s">
        <v>977</v>
      </c>
      <c r="G11370" s="14" t="n">
        <v>12.5</v>
      </c>
      <c r="H11370" s="14" t="n">
        <v>6.88</v>
      </c>
      <c r="I11370" s="14" t="n">
        <v>12.5</v>
      </c>
      <c r="J11370" s="23" t="n">
        <f aca="false">IF(AND(E11370="Priority",ISNUMBER('Cost model'!N738)),'Cost model'!N738,'Cost model'!M738)</f>
        <v>11.5</v>
      </c>
      <c r="K11370" s="14" t="n">
        <f aca="false">J11370-H11370</f>
        <v>4.62</v>
      </c>
      <c r="L11370" s="14" t="n">
        <f aca="false">G11370-H11370</f>
        <v>5.62</v>
      </c>
    </row>
    <row r="11371" customFormat="false" ht="15" hidden="false" customHeight="false" outlineLevel="0" collapsed="false">
      <c r="A11371" s="2" t="s">
        <v>142</v>
      </c>
      <c r="B11371" s="2" t="s">
        <v>221</v>
      </c>
      <c r="C11371" s="2" t="s">
        <v>47</v>
      </c>
      <c r="D11371" s="2" t="s">
        <v>10</v>
      </c>
      <c r="E11371" s="2" t="s">
        <v>74</v>
      </c>
      <c r="F11371" s="2" t="s">
        <v>976</v>
      </c>
      <c r="G11371" s="14" t="n">
        <v>14.5</v>
      </c>
      <c r="H11371" s="14" t="n">
        <v>10.54</v>
      </c>
      <c r="I11371" s="14" t="n">
        <v>19.5</v>
      </c>
      <c r="J11371" s="23" t="n">
        <f aca="false">IF(AND(E11371="Priority",ISNUMBER('Cost model'!N677)),'Cost model'!N677,'Cost model'!M677)</f>
        <v>13.5</v>
      </c>
      <c r="K11371" s="14" t="n">
        <f aca="false">J11371-H11371</f>
        <v>2.96</v>
      </c>
      <c r="L11371" s="14" t="n">
        <f aca="false">G11371-H11371</f>
        <v>3.96</v>
      </c>
    </row>
    <row r="11372" customFormat="false" ht="15" hidden="false" customHeight="false" outlineLevel="0" collapsed="false">
      <c r="A11372" s="2" t="s">
        <v>124</v>
      </c>
      <c r="B11372" s="2" t="s">
        <v>124</v>
      </c>
      <c r="C11372" s="2" t="s">
        <v>47</v>
      </c>
      <c r="D11372" s="2" t="s">
        <v>10</v>
      </c>
      <c r="E11372" s="2" t="s">
        <v>83</v>
      </c>
      <c r="F11372" s="2" t="s">
        <v>977</v>
      </c>
      <c r="G11372" s="14" t="n">
        <v>14.5</v>
      </c>
      <c r="H11372" s="14" t="n">
        <v>23.69</v>
      </c>
      <c r="I11372" s="14" t="n">
        <v>14.5</v>
      </c>
      <c r="J11372" s="23" t="n">
        <f aca="false">IF(AND(E11372="Priority",ISNUMBER('Cost model'!N317)),'Cost model'!N317,'Cost model'!M317)</f>
        <v>15.5</v>
      </c>
      <c r="K11372" s="14" t="n">
        <f aca="false">J11372-H11372</f>
        <v>-8.19</v>
      </c>
      <c r="L11372" s="14" t="n">
        <f aca="false">G11372-H11372</f>
        <v>-9.19</v>
      </c>
    </row>
    <row r="11373" customFormat="false" ht="15" hidden="false" customHeight="false" outlineLevel="0" collapsed="false">
      <c r="A11373" s="2" t="s">
        <v>124</v>
      </c>
      <c r="B11373" s="2" t="s">
        <v>124</v>
      </c>
      <c r="C11373" s="2" t="s">
        <v>48</v>
      </c>
      <c r="D11373" s="2" t="s">
        <v>10</v>
      </c>
      <c r="E11373" s="2" t="s">
        <v>74</v>
      </c>
      <c r="F11373" s="2" t="s">
        <v>977</v>
      </c>
      <c r="G11373" s="14" t="n">
        <v>12.5</v>
      </c>
      <c r="H11373" s="14" t="n">
        <v>10.73</v>
      </c>
      <c r="I11373" s="14" t="n">
        <v>12.5</v>
      </c>
      <c r="J11373" s="23" t="n">
        <f aca="false">IF(AND(E11373="Priority",ISNUMBER('Cost model'!N318)),'Cost model'!N318,'Cost model'!M318)</f>
        <v>14.5</v>
      </c>
      <c r="K11373" s="14" t="n">
        <f aca="false">J11373-H11373</f>
        <v>3.77</v>
      </c>
      <c r="L11373" s="14" t="n">
        <f aca="false">G11373-H11373</f>
        <v>1.77</v>
      </c>
    </row>
    <row r="11374" customFormat="false" ht="15" hidden="false" customHeight="false" outlineLevel="0" collapsed="false">
      <c r="A11374" s="2" t="s">
        <v>174</v>
      </c>
      <c r="B11374" s="2" t="s">
        <v>174</v>
      </c>
      <c r="C11374" s="2" t="s">
        <v>49</v>
      </c>
      <c r="D11374" s="2" t="s">
        <v>10</v>
      </c>
      <c r="E11374" s="2" t="s">
        <v>74</v>
      </c>
      <c r="F11374" s="2" t="s">
        <v>977</v>
      </c>
      <c r="G11374" s="14" t="n">
        <v>17.5</v>
      </c>
      <c r="H11374" s="14" t="n">
        <v>23.06</v>
      </c>
      <c r="I11374" s="14" t="n">
        <v>17.5</v>
      </c>
      <c r="J11374" s="23" t="n">
        <f aca="false">IF(AND(E11374="Priority",ISNUMBER('Cost model'!N169)),'Cost model'!N169,'Cost model'!M169)</f>
        <v>18.5</v>
      </c>
      <c r="K11374" s="14" t="n">
        <f aca="false">J11374-H11374</f>
        <v>-4.56</v>
      </c>
      <c r="L11374" s="14" t="n">
        <f aca="false">G11374-H11374</f>
        <v>-5.56</v>
      </c>
    </row>
    <row r="11375" customFormat="false" ht="15" hidden="false" customHeight="false" outlineLevel="0" collapsed="false">
      <c r="A11375" s="2" t="s">
        <v>205</v>
      </c>
      <c r="B11375" s="2" t="s">
        <v>205</v>
      </c>
      <c r="C11375" s="2" t="s">
        <v>48</v>
      </c>
      <c r="D11375" s="2" t="s">
        <v>10</v>
      </c>
      <c r="E11375" s="2" t="s">
        <v>74</v>
      </c>
      <c r="F11375" s="2" t="s">
        <v>977</v>
      </c>
      <c r="G11375" s="14" t="n">
        <v>10</v>
      </c>
      <c r="H11375" s="14" t="n">
        <v>14.31</v>
      </c>
      <c r="I11375" s="14" t="n">
        <v>12.5</v>
      </c>
      <c r="J11375" s="23" t="n">
        <f aca="false">IF(AND(E11375="Priority",ISNUMBER('Cost model'!N528)),'Cost model'!N528,'Cost model'!M528)</f>
        <v>13.5</v>
      </c>
      <c r="K11375" s="14" t="n">
        <f aca="false">J11375-H11375</f>
        <v>-0.810000000000001</v>
      </c>
      <c r="L11375" s="14" t="n">
        <f aca="false">G11375-H11375</f>
        <v>-4.31</v>
      </c>
    </row>
    <row r="11376" customFormat="false" ht="15" hidden="false" customHeight="false" outlineLevel="0" collapsed="false">
      <c r="A11376" s="2" t="s">
        <v>142</v>
      </c>
      <c r="B11376" s="2" t="s">
        <v>142</v>
      </c>
      <c r="C11376" s="2" t="s">
        <v>47</v>
      </c>
      <c r="D11376" s="2" t="s">
        <v>10</v>
      </c>
      <c r="E11376" s="2" t="s">
        <v>74</v>
      </c>
      <c r="F11376" s="2" t="s">
        <v>977</v>
      </c>
      <c r="G11376" s="14" t="n">
        <v>9.5</v>
      </c>
      <c r="H11376" s="14" t="n">
        <v>20.92</v>
      </c>
      <c r="I11376" s="14" t="n">
        <v>9.5</v>
      </c>
      <c r="J11376" s="23" t="n">
        <f aca="false">IF(AND(E11376="Priority",ISNUMBER('Cost model'!N632)),'Cost model'!N632,'Cost model'!M632)</f>
        <v>9.5</v>
      </c>
      <c r="K11376" s="14" t="n">
        <f aca="false">J11376-H11376</f>
        <v>-11.42</v>
      </c>
      <c r="L11376" s="14" t="n">
        <f aca="false">G11376-H11376</f>
        <v>-11.42</v>
      </c>
    </row>
    <row r="11377" customFormat="false" ht="15" hidden="false" customHeight="false" outlineLevel="0" collapsed="false">
      <c r="A11377" s="2" t="s">
        <v>142</v>
      </c>
      <c r="B11377" s="2" t="s">
        <v>142</v>
      </c>
      <c r="C11377" s="2" t="s">
        <v>47</v>
      </c>
      <c r="D11377" s="2" t="s">
        <v>10</v>
      </c>
      <c r="E11377" s="2" t="s">
        <v>74</v>
      </c>
      <c r="F11377" s="2" t="s">
        <v>977</v>
      </c>
      <c r="G11377" s="14" t="n">
        <v>9.5</v>
      </c>
      <c r="H11377" s="14" t="n">
        <v>5.79</v>
      </c>
      <c r="I11377" s="14" t="n">
        <v>9.5</v>
      </c>
      <c r="J11377" s="23" t="n">
        <f aca="false">IF(AND(E11377="Priority",ISNUMBER('Cost model'!N632)),'Cost model'!N632,'Cost model'!M632)</f>
        <v>9.5</v>
      </c>
      <c r="K11377" s="14" t="n">
        <f aca="false">J11377-H11377</f>
        <v>3.71</v>
      </c>
      <c r="L11377" s="14" t="n">
        <f aca="false">G11377-H11377</f>
        <v>3.71</v>
      </c>
    </row>
    <row r="11378" customFormat="false" ht="15" hidden="false" customHeight="false" outlineLevel="0" collapsed="false">
      <c r="A11378" s="2" t="s">
        <v>124</v>
      </c>
      <c r="B11378" s="2" t="s">
        <v>124</v>
      </c>
      <c r="C11378" s="2" t="s">
        <v>47</v>
      </c>
      <c r="D11378" s="2" t="s">
        <v>14</v>
      </c>
      <c r="E11378" s="2" t="s">
        <v>74</v>
      </c>
      <c r="F11378" s="2" t="s">
        <v>977</v>
      </c>
      <c r="G11378" s="14" t="n">
        <v>25</v>
      </c>
      <c r="H11378" s="14" t="n">
        <v>175.51</v>
      </c>
      <c r="I11378" s="14" t="n">
        <v>25</v>
      </c>
      <c r="J11378" s="23" t="n">
        <f aca="false">IF(AND(E11378="Priority",ISNUMBER('Cost model'!N326)),'Cost model'!N326,'Cost model'!M326)</f>
        <v>110</v>
      </c>
      <c r="K11378" s="14" t="n">
        <f aca="false">J11378-H11378</f>
        <v>-65.51</v>
      </c>
      <c r="L11378" s="14" t="n">
        <f aca="false">G11378-H11378</f>
        <v>-150.51</v>
      </c>
    </row>
    <row r="11379" customFormat="false" ht="15" hidden="false" customHeight="false" outlineLevel="0" collapsed="false">
      <c r="A11379" s="2" t="s">
        <v>142</v>
      </c>
      <c r="B11379" s="2" t="s">
        <v>142</v>
      </c>
      <c r="C11379" s="2" t="s">
        <v>47</v>
      </c>
      <c r="D11379" s="2" t="s">
        <v>10</v>
      </c>
      <c r="E11379" s="2" t="s">
        <v>74</v>
      </c>
      <c r="F11379" s="2" t="s">
        <v>977</v>
      </c>
      <c r="G11379" s="14" t="n">
        <v>9.5</v>
      </c>
      <c r="H11379" s="14" t="n">
        <v>20.92</v>
      </c>
      <c r="I11379" s="14" t="n">
        <v>9.5</v>
      </c>
      <c r="J11379" s="23" t="n">
        <f aca="false">IF(AND(E11379="Priority",ISNUMBER('Cost model'!N632)),'Cost model'!N632,'Cost model'!M632)</f>
        <v>9.5</v>
      </c>
      <c r="K11379" s="14" t="n">
        <f aca="false">J11379-H11379</f>
        <v>-11.42</v>
      </c>
      <c r="L11379" s="14" t="n">
        <f aca="false">G11379-H11379</f>
        <v>-11.42</v>
      </c>
    </row>
    <row r="11380" customFormat="false" ht="15" hidden="false" customHeight="false" outlineLevel="0" collapsed="false">
      <c r="A11380" s="2" t="s">
        <v>174</v>
      </c>
      <c r="B11380" s="2" t="s">
        <v>174</v>
      </c>
      <c r="C11380" s="2" t="s">
        <v>47</v>
      </c>
      <c r="D11380" s="2" t="s">
        <v>10</v>
      </c>
      <c r="E11380" s="2" t="s">
        <v>74</v>
      </c>
      <c r="F11380" s="2" t="s">
        <v>977</v>
      </c>
      <c r="G11380" s="14" t="n">
        <v>9.5</v>
      </c>
      <c r="H11380" s="14" t="n">
        <v>9.54</v>
      </c>
      <c r="I11380" s="14" t="n">
        <v>9.5</v>
      </c>
      <c r="J11380" s="23" t="n">
        <f aca="false">IF(AND(E11380="Priority",ISNUMBER('Cost model'!N167)),'Cost model'!N167,'Cost model'!M167)</f>
        <v>8.5</v>
      </c>
      <c r="K11380" s="14" t="n">
        <f aca="false">J11380-H11380</f>
        <v>-1.04</v>
      </c>
      <c r="L11380" s="14" t="n">
        <f aca="false">G11380-H11380</f>
        <v>-0.0399999999999992</v>
      </c>
    </row>
    <row r="11381" customFormat="false" ht="15" hidden="false" customHeight="false" outlineLevel="0" collapsed="false">
      <c r="A11381" s="2" t="s">
        <v>142</v>
      </c>
      <c r="B11381" s="2" t="s">
        <v>124</v>
      </c>
      <c r="C11381" s="2" t="s">
        <v>47</v>
      </c>
      <c r="D11381" s="2" t="s">
        <v>14</v>
      </c>
      <c r="E11381" s="2" t="s">
        <v>74</v>
      </c>
      <c r="F11381" s="2" t="s">
        <v>976</v>
      </c>
      <c r="G11381" s="14" t="n">
        <v>25</v>
      </c>
      <c r="H11381" s="14" t="n">
        <v>226.44</v>
      </c>
      <c r="I11381" s="14" t="n">
        <v>85</v>
      </c>
      <c r="J11381" s="23" t="n">
        <f aca="false">IF(AND(E11381="Priority",ISNUMBER('Cost model'!N671)),'Cost model'!N671,'Cost model'!M671)</f>
        <v>125</v>
      </c>
      <c r="K11381" s="14" t="n">
        <f aca="false">J11381-H11381</f>
        <v>-101.44</v>
      </c>
      <c r="L11381" s="14" t="n">
        <f aca="false">G11381-H11381</f>
        <v>-201.44</v>
      </c>
    </row>
    <row r="11382" customFormat="false" ht="15" hidden="false" customHeight="false" outlineLevel="0" collapsed="false">
      <c r="A11382" s="2" t="s">
        <v>124</v>
      </c>
      <c r="B11382" s="2" t="s">
        <v>124</v>
      </c>
      <c r="C11382" s="2" t="s">
        <v>47</v>
      </c>
      <c r="D11382" s="2" t="s">
        <v>12</v>
      </c>
      <c r="E11382" s="2" t="s">
        <v>74</v>
      </c>
      <c r="F11382" s="2" t="s">
        <v>977</v>
      </c>
      <c r="G11382" s="14" t="n">
        <v>9.5</v>
      </c>
      <c r="H11382" s="14" t="n">
        <v>25.1</v>
      </c>
      <c r="I11382" s="14" t="n">
        <v>9.5</v>
      </c>
      <c r="J11382" s="23" t="n">
        <f aca="false">IF(AND(E11382="Priority",ISNUMBER('Cost model'!N320)),'Cost model'!N320,'Cost model'!M320)</f>
        <v>24.5</v>
      </c>
      <c r="K11382" s="14" t="n">
        <f aca="false">J11382-H11382</f>
        <v>-0.600000000000001</v>
      </c>
      <c r="L11382" s="14" t="n">
        <f aca="false">G11382-H11382</f>
        <v>-15.6</v>
      </c>
    </row>
    <row r="11383" customFormat="false" ht="15" hidden="false" customHeight="false" outlineLevel="0" collapsed="false">
      <c r="A11383" s="2" t="s">
        <v>221</v>
      </c>
      <c r="B11383" s="2" t="s">
        <v>221</v>
      </c>
      <c r="C11383" s="2" t="s">
        <v>49</v>
      </c>
      <c r="D11383" s="2" t="s">
        <v>10</v>
      </c>
      <c r="E11383" s="2" t="s">
        <v>74</v>
      </c>
      <c r="F11383" s="2" t="s">
        <v>977</v>
      </c>
      <c r="G11383" s="14" t="n">
        <v>17.5</v>
      </c>
      <c r="H11383" s="14" t="n">
        <v>18.07</v>
      </c>
      <c r="I11383" s="14" t="n">
        <v>17.5</v>
      </c>
      <c r="J11383" s="23" t="n">
        <f aca="false">IF(AND(E11383="Priority",ISNUMBER('Cost model'!N739)),'Cost model'!N739,'Cost model'!M739)</f>
        <v>17.5</v>
      </c>
      <c r="K11383" s="14" t="n">
        <f aca="false">J11383-H11383</f>
        <v>-0.57</v>
      </c>
      <c r="L11383" s="14" t="n">
        <f aca="false">G11383-H11383</f>
        <v>-0.57</v>
      </c>
    </row>
    <row r="11384" customFormat="false" ht="15" hidden="false" customHeight="false" outlineLevel="0" collapsed="false">
      <c r="A11384" s="2" t="s">
        <v>124</v>
      </c>
      <c r="B11384" s="2" t="s">
        <v>124</v>
      </c>
      <c r="C11384" s="2" t="s">
        <v>48</v>
      </c>
      <c r="D11384" s="2" t="s">
        <v>10</v>
      </c>
      <c r="E11384" s="2" t="s">
        <v>74</v>
      </c>
      <c r="F11384" s="2" t="s">
        <v>977</v>
      </c>
      <c r="G11384" s="14" t="n">
        <v>12.5</v>
      </c>
      <c r="H11384" s="14" t="n">
        <v>13.14</v>
      </c>
      <c r="I11384" s="14" t="n">
        <v>12.5</v>
      </c>
      <c r="J11384" s="23" t="n">
        <f aca="false">IF(AND(E11384="Priority",ISNUMBER('Cost model'!N318)),'Cost model'!N318,'Cost model'!M318)</f>
        <v>14.5</v>
      </c>
      <c r="K11384" s="14" t="n">
        <f aca="false">J11384-H11384</f>
        <v>1.36</v>
      </c>
      <c r="L11384" s="14" t="n">
        <f aca="false">G11384-H11384</f>
        <v>-0.640000000000001</v>
      </c>
    </row>
    <row r="11385" customFormat="false" ht="15" hidden="false" customHeight="false" outlineLevel="0" collapsed="false">
      <c r="A11385" s="2" t="s">
        <v>174</v>
      </c>
      <c r="B11385" s="2" t="s">
        <v>124</v>
      </c>
      <c r="C11385" s="2" t="s">
        <v>49</v>
      </c>
      <c r="D11385" s="2" t="s">
        <v>14</v>
      </c>
      <c r="E11385" s="2" t="s">
        <v>74</v>
      </c>
      <c r="F11385" s="2" t="s">
        <v>976</v>
      </c>
      <c r="G11385" s="14" t="n">
        <v>85</v>
      </c>
      <c r="H11385" s="14" t="n">
        <v>110.65</v>
      </c>
      <c r="I11385" s="14" t="n">
        <v>85</v>
      </c>
      <c r="J11385" s="23" t="n">
        <f aca="false">IF(AND(E11385="Priority",ISNUMBER('Cost model'!N118)),'Cost model'!N118,'Cost model'!M118)</f>
        <v>180</v>
      </c>
      <c r="K11385" s="14" t="n">
        <f aca="false">J11385-H11385</f>
        <v>69.35</v>
      </c>
      <c r="L11385" s="14" t="n">
        <f aca="false">G11385-H11385</f>
        <v>-25.65</v>
      </c>
    </row>
    <row r="11386" customFormat="false" ht="15" hidden="false" customHeight="false" outlineLevel="0" collapsed="false">
      <c r="A11386" s="2" t="s">
        <v>142</v>
      </c>
      <c r="B11386" s="2" t="s">
        <v>142</v>
      </c>
      <c r="C11386" s="2" t="s">
        <v>47</v>
      </c>
      <c r="D11386" s="2" t="s">
        <v>10</v>
      </c>
      <c r="E11386" s="2" t="s">
        <v>74</v>
      </c>
      <c r="F11386" s="2" t="s">
        <v>977</v>
      </c>
      <c r="G11386" s="14" t="n">
        <v>9.5</v>
      </c>
      <c r="H11386" s="14" t="n">
        <v>5.79</v>
      </c>
      <c r="I11386" s="14" t="n">
        <v>9.5</v>
      </c>
      <c r="J11386" s="23" t="n">
        <f aca="false">IF(AND(E11386="Priority",ISNUMBER('Cost model'!N632)),'Cost model'!N632,'Cost model'!M632)</f>
        <v>9.5</v>
      </c>
      <c r="K11386" s="14" t="n">
        <f aca="false">J11386-H11386</f>
        <v>3.71</v>
      </c>
      <c r="L11386" s="14" t="n">
        <f aca="false">G11386-H11386</f>
        <v>3.71</v>
      </c>
    </row>
    <row r="11387" customFormat="false" ht="15" hidden="false" customHeight="false" outlineLevel="0" collapsed="false">
      <c r="A11387" s="2" t="s">
        <v>205</v>
      </c>
      <c r="B11387" s="2" t="s">
        <v>205</v>
      </c>
      <c r="C11387" s="2" t="s">
        <v>48</v>
      </c>
      <c r="D11387" s="2" t="s">
        <v>10</v>
      </c>
      <c r="E11387" s="2" t="s">
        <v>74</v>
      </c>
      <c r="F11387" s="2" t="s">
        <v>977</v>
      </c>
      <c r="G11387" s="14" t="n">
        <v>19.5</v>
      </c>
      <c r="H11387" s="14" t="n">
        <v>23.69</v>
      </c>
      <c r="I11387" s="14" t="n">
        <v>12.5</v>
      </c>
      <c r="J11387" s="23" t="n">
        <f aca="false">IF(AND(E11387="Priority",ISNUMBER('Cost model'!N528)),'Cost model'!N528,'Cost model'!M528)</f>
        <v>13.5</v>
      </c>
      <c r="K11387" s="14" t="n">
        <f aca="false">J11387-H11387</f>
        <v>-10.19</v>
      </c>
      <c r="L11387" s="14" t="n">
        <f aca="false">G11387-H11387</f>
        <v>-4.19</v>
      </c>
    </row>
    <row r="11388" customFormat="false" ht="15" hidden="false" customHeight="false" outlineLevel="0" collapsed="false">
      <c r="A11388" s="2" t="s">
        <v>124</v>
      </c>
      <c r="B11388" s="2" t="s">
        <v>124</v>
      </c>
      <c r="C11388" s="2" t="s">
        <v>48</v>
      </c>
      <c r="D11388" s="2" t="s">
        <v>12</v>
      </c>
      <c r="E11388" s="2" t="s">
        <v>74</v>
      </c>
      <c r="F11388" s="2" t="s">
        <v>977</v>
      </c>
      <c r="G11388" s="14" t="n">
        <v>12.5</v>
      </c>
      <c r="H11388" s="14" t="n">
        <v>29.96</v>
      </c>
      <c r="I11388" s="14" t="n">
        <v>12.5</v>
      </c>
      <c r="J11388" s="23" t="n">
        <f aca="false">IF(AND(E11388="Priority",ISNUMBER('Cost model'!N321)),'Cost model'!N321,'Cost model'!M321)</f>
        <v>40</v>
      </c>
      <c r="K11388" s="14" t="n">
        <f aca="false">J11388-H11388</f>
        <v>10.04</v>
      </c>
      <c r="L11388" s="14" t="n">
        <f aca="false">G11388-H11388</f>
        <v>-17.46</v>
      </c>
    </row>
    <row r="11389" customFormat="false" ht="15" hidden="false" customHeight="false" outlineLevel="0" collapsed="false">
      <c r="A11389" s="2" t="s">
        <v>124</v>
      </c>
      <c r="B11389" s="2" t="s">
        <v>124</v>
      </c>
      <c r="C11389" s="2" t="s">
        <v>47</v>
      </c>
      <c r="D11389" s="2" t="s">
        <v>14</v>
      </c>
      <c r="E11389" s="2" t="s">
        <v>74</v>
      </c>
      <c r="F11389" s="2" t="s">
        <v>977</v>
      </c>
      <c r="G11389" s="14" t="n">
        <v>25</v>
      </c>
      <c r="H11389" s="14" t="n">
        <v>202.13</v>
      </c>
      <c r="I11389" s="14" t="n">
        <v>25</v>
      </c>
      <c r="J11389" s="23" t="n">
        <f aca="false">IF(AND(E11389="Priority",ISNUMBER('Cost model'!N326)),'Cost model'!N326,'Cost model'!M326)</f>
        <v>110</v>
      </c>
      <c r="K11389" s="14" t="n">
        <f aca="false">J11389-H11389</f>
        <v>-92.13</v>
      </c>
      <c r="L11389" s="14" t="n">
        <f aca="false">G11389-H11389</f>
        <v>-177.13</v>
      </c>
    </row>
    <row r="11390" customFormat="false" ht="15" hidden="false" customHeight="false" outlineLevel="0" collapsed="false">
      <c r="A11390" s="2" t="s">
        <v>142</v>
      </c>
      <c r="B11390" s="2" t="s">
        <v>142</v>
      </c>
      <c r="C11390" s="2" t="s">
        <v>49</v>
      </c>
      <c r="D11390" s="2" t="s">
        <v>12</v>
      </c>
      <c r="E11390" s="2" t="s">
        <v>83</v>
      </c>
      <c r="F11390" s="2" t="s">
        <v>977</v>
      </c>
      <c r="G11390" s="14" t="n">
        <v>29.5</v>
      </c>
      <c r="H11390" s="14" t="n">
        <v>41.6</v>
      </c>
      <c r="I11390" s="14" t="n">
        <v>29.5</v>
      </c>
      <c r="J11390" s="23" t="n">
        <f aca="false">IF(AND(E11390="Priority",ISNUMBER('Cost model'!N637)),'Cost model'!N637,'Cost model'!M637)</f>
        <v>60</v>
      </c>
      <c r="K11390" s="14" t="n">
        <f aca="false">J11390-H11390</f>
        <v>18.4</v>
      </c>
      <c r="L11390" s="14" t="n">
        <f aca="false">G11390-H11390</f>
        <v>-12.1</v>
      </c>
    </row>
    <row r="11391" customFormat="false" ht="15" hidden="false" customHeight="false" outlineLevel="0" collapsed="false">
      <c r="A11391" s="2" t="s">
        <v>174</v>
      </c>
      <c r="B11391" s="2" t="s">
        <v>124</v>
      </c>
      <c r="C11391" s="2" t="s">
        <v>48</v>
      </c>
      <c r="D11391" s="2" t="s">
        <v>10</v>
      </c>
      <c r="E11391" s="2" t="s">
        <v>74</v>
      </c>
      <c r="F11391" s="2" t="s">
        <v>976</v>
      </c>
      <c r="G11391" s="14" t="n">
        <v>12.5</v>
      </c>
      <c r="H11391" s="14" t="n">
        <v>23.69</v>
      </c>
      <c r="I11391" s="14" t="n">
        <v>12.5</v>
      </c>
      <c r="J11391" s="23" t="n">
        <f aca="false">IF(AND(E11391="Priority",ISNUMBER('Cost model'!N108)),'Cost model'!N108,'Cost model'!M108)</f>
        <v>15.5</v>
      </c>
      <c r="K11391" s="14" t="n">
        <f aca="false">J11391-H11391</f>
        <v>-8.19</v>
      </c>
      <c r="L11391" s="14" t="n">
        <f aca="false">G11391-H11391</f>
        <v>-11.19</v>
      </c>
    </row>
    <row r="11392" customFormat="false" ht="15" hidden="false" customHeight="false" outlineLevel="0" collapsed="false">
      <c r="A11392" s="2" t="s">
        <v>142</v>
      </c>
      <c r="B11392" s="2" t="s">
        <v>142</v>
      </c>
      <c r="C11392" s="2" t="s">
        <v>47</v>
      </c>
      <c r="D11392" s="2" t="s">
        <v>10</v>
      </c>
      <c r="E11392" s="2" t="s">
        <v>74</v>
      </c>
      <c r="F11392" s="2" t="s">
        <v>977</v>
      </c>
      <c r="G11392" s="14" t="n">
        <v>9.5</v>
      </c>
      <c r="H11392" s="14" t="n">
        <v>8.06</v>
      </c>
      <c r="I11392" s="14" t="n">
        <v>9.5</v>
      </c>
      <c r="J11392" s="23" t="n">
        <f aca="false">IF(AND(E11392="Priority",ISNUMBER('Cost model'!N632)),'Cost model'!N632,'Cost model'!M632)</f>
        <v>9.5</v>
      </c>
      <c r="K11392" s="14" t="n">
        <f aca="false">J11392-H11392</f>
        <v>1.44</v>
      </c>
      <c r="L11392" s="14" t="n">
        <f aca="false">G11392-H11392</f>
        <v>1.44</v>
      </c>
    </row>
    <row r="11393" customFormat="false" ht="15" hidden="false" customHeight="false" outlineLevel="0" collapsed="false">
      <c r="A11393" s="2" t="s">
        <v>124</v>
      </c>
      <c r="B11393" s="2" t="s">
        <v>174</v>
      </c>
      <c r="C11393" s="2" t="s">
        <v>48</v>
      </c>
      <c r="D11393" s="2" t="s">
        <v>12</v>
      </c>
      <c r="E11393" s="2" t="s">
        <v>74</v>
      </c>
      <c r="F11393" s="2" t="s">
        <v>976</v>
      </c>
      <c r="G11393" s="14" t="n">
        <v>19.5</v>
      </c>
      <c r="H11393" s="14" t="n">
        <v>43.62</v>
      </c>
      <c r="I11393" s="14" t="n">
        <v>19.5</v>
      </c>
      <c r="J11393" s="23" t="n">
        <f aca="false">IF(AND(E11393="Priority",ISNUMBER('Cost model'!N366)),'Cost model'!N366,'Cost model'!M366)</f>
        <v>55</v>
      </c>
      <c r="K11393" s="14" t="n">
        <f aca="false">J11393-H11393</f>
        <v>11.38</v>
      </c>
      <c r="L11393" s="14" t="n">
        <f aca="false">G11393-H11393</f>
        <v>-24.12</v>
      </c>
    </row>
    <row r="11394" customFormat="false" ht="15" hidden="false" customHeight="false" outlineLevel="0" collapsed="false">
      <c r="A11394" s="2" t="s">
        <v>124</v>
      </c>
      <c r="B11394" s="2" t="s">
        <v>124</v>
      </c>
      <c r="C11394" s="2" t="s">
        <v>48</v>
      </c>
      <c r="D11394" s="2" t="s">
        <v>10</v>
      </c>
      <c r="E11394" s="2" t="s">
        <v>74</v>
      </c>
      <c r="F11394" s="2" t="s">
        <v>977</v>
      </c>
      <c r="G11394" s="14" t="n">
        <v>12.5</v>
      </c>
      <c r="H11394" s="14" t="n">
        <v>14.95</v>
      </c>
      <c r="I11394" s="14" t="n">
        <v>12.5</v>
      </c>
      <c r="J11394" s="23" t="n">
        <f aca="false">IF(AND(E11394="Priority",ISNUMBER('Cost model'!N318)),'Cost model'!N318,'Cost model'!M318)</f>
        <v>14.5</v>
      </c>
      <c r="K11394" s="14" t="n">
        <f aca="false">J11394-H11394</f>
        <v>-0.449999999999999</v>
      </c>
      <c r="L11394" s="14" t="n">
        <f aca="false">G11394-H11394</f>
        <v>-2.45</v>
      </c>
    </row>
    <row r="11395" customFormat="false" ht="15" hidden="false" customHeight="false" outlineLevel="0" collapsed="false">
      <c r="A11395" s="2" t="s">
        <v>124</v>
      </c>
      <c r="B11395" s="2" t="s">
        <v>124</v>
      </c>
      <c r="C11395" s="2" t="s">
        <v>48</v>
      </c>
      <c r="D11395" s="2" t="s">
        <v>15</v>
      </c>
      <c r="E11395" s="2" t="s">
        <v>74</v>
      </c>
      <c r="F11395" s="2" t="s">
        <v>977</v>
      </c>
      <c r="G11395" s="14" t="n">
        <v>85</v>
      </c>
      <c r="H11395" s="14" t="n">
        <v>129.82</v>
      </c>
      <c r="I11395" s="14" t="n">
        <v>85</v>
      </c>
      <c r="J11395" s="23" t="n">
        <f aca="false">IF(AND(E11395="Priority",ISNUMBER('Cost model'!N330)),'Cost model'!N330,'Cost model'!M330)</f>
        <v>180</v>
      </c>
      <c r="K11395" s="14" t="n">
        <f aca="false">J11395-H11395</f>
        <v>50.18</v>
      </c>
      <c r="L11395" s="14" t="n">
        <f aca="false">G11395-H11395</f>
        <v>-44.82</v>
      </c>
    </row>
    <row r="11396" customFormat="false" ht="15" hidden="false" customHeight="false" outlineLevel="0" collapsed="false">
      <c r="A11396" s="2" t="s">
        <v>124</v>
      </c>
      <c r="B11396" s="2" t="s">
        <v>124</v>
      </c>
      <c r="C11396" s="2" t="s">
        <v>48</v>
      </c>
      <c r="D11396" s="2" t="s">
        <v>10</v>
      </c>
      <c r="E11396" s="2" t="s">
        <v>74</v>
      </c>
      <c r="F11396" s="2" t="s">
        <v>977</v>
      </c>
      <c r="G11396" s="14" t="n">
        <v>12.5</v>
      </c>
      <c r="H11396" s="14" t="n">
        <v>13.19</v>
      </c>
      <c r="I11396" s="14" t="n">
        <v>12.5</v>
      </c>
      <c r="J11396" s="23" t="n">
        <f aca="false">IF(AND(E11396="Priority",ISNUMBER('Cost model'!N318)),'Cost model'!N318,'Cost model'!M318)</f>
        <v>14.5</v>
      </c>
      <c r="K11396" s="14" t="n">
        <f aca="false">J11396-H11396</f>
        <v>1.31</v>
      </c>
      <c r="L11396" s="14" t="n">
        <f aca="false">G11396-H11396</f>
        <v>-0.69</v>
      </c>
    </row>
    <row r="11397" customFormat="false" ht="15" hidden="false" customHeight="false" outlineLevel="0" collapsed="false">
      <c r="A11397" s="2" t="s">
        <v>124</v>
      </c>
      <c r="B11397" s="2" t="s">
        <v>124</v>
      </c>
      <c r="C11397" s="2" t="s">
        <v>47</v>
      </c>
      <c r="D11397" s="2" t="s">
        <v>10</v>
      </c>
      <c r="E11397" s="2" t="s">
        <v>83</v>
      </c>
      <c r="F11397" s="2" t="s">
        <v>977</v>
      </c>
      <c r="G11397" s="14" t="n">
        <v>14.5</v>
      </c>
      <c r="H11397" s="14" t="n">
        <v>6.79</v>
      </c>
      <c r="I11397" s="14" t="n">
        <v>14.5</v>
      </c>
      <c r="J11397" s="23" t="n">
        <f aca="false">IF(AND(E11397="Priority",ISNUMBER('Cost model'!N317)),'Cost model'!N317,'Cost model'!M317)</f>
        <v>15.5</v>
      </c>
      <c r="K11397" s="14" t="n">
        <f aca="false">J11397-H11397</f>
        <v>8.71</v>
      </c>
      <c r="L11397" s="14" t="n">
        <f aca="false">G11397-H11397</f>
        <v>7.71</v>
      </c>
    </row>
    <row r="11398" customFormat="false" ht="15" hidden="false" customHeight="false" outlineLevel="0" collapsed="false">
      <c r="A11398" s="2" t="s">
        <v>221</v>
      </c>
      <c r="B11398" s="2" t="s">
        <v>221</v>
      </c>
      <c r="C11398" s="2" t="s">
        <v>47</v>
      </c>
      <c r="D11398" s="2" t="s">
        <v>12</v>
      </c>
      <c r="E11398" s="2" t="s">
        <v>74</v>
      </c>
      <c r="F11398" s="2" t="s">
        <v>977</v>
      </c>
      <c r="G11398" s="14" t="n">
        <v>9.5</v>
      </c>
      <c r="H11398" s="14" t="n">
        <v>7.27</v>
      </c>
      <c r="I11398" s="14" t="n">
        <v>9.5</v>
      </c>
      <c r="J11398" s="23" t="n">
        <f aca="false">IF(AND(E11398="Priority",ISNUMBER('Cost model'!N740)),'Cost model'!N740,'Cost model'!M740)</f>
        <v>22.5</v>
      </c>
      <c r="K11398" s="14" t="n">
        <f aca="false">J11398-H11398</f>
        <v>15.23</v>
      </c>
      <c r="L11398" s="14" t="n">
        <f aca="false">G11398-H11398</f>
        <v>2.23</v>
      </c>
    </row>
    <row r="11399" customFormat="false" ht="15" hidden="false" customHeight="false" outlineLevel="0" collapsed="false">
      <c r="A11399" s="2" t="s">
        <v>124</v>
      </c>
      <c r="B11399" s="2" t="s">
        <v>124</v>
      </c>
      <c r="C11399" s="2" t="s">
        <v>48</v>
      </c>
      <c r="D11399" s="2" t="s">
        <v>12</v>
      </c>
      <c r="E11399" s="2" t="s">
        <v>74</v>
      </c>
      <c r="F11399" s="2" t="s">
        <v>977</v>
      </c>
      <c r="G11399" s="14" t="n">
        <v>12.5</v>
      </c>
      <c r="H11399" s="14" t="n">
        <v>50.29</v>
      </c>
      <c r="I11399" s="14" t="n">
        <v>12.5</v>
      </c>
      <c r="J11399" s="23" t="n">
        <f aca="false">IF(AND(E11399="Priority",ISNUMBER('Cost model'!N321)),'Cost model'!N321,'Cost model'!M321)</f>
        <v>40</v>
      </c>
      <c r="K11399" s="14" t="n">
        <f aca="false">J11399-H11399</f>
        <v>-10.29</v>
      </c>
      <c r="L11399" s="14" t="n">
        <f aca="false">G11399-H11399</f>
        <v>-37.79</v>
      </c>
    </row>
    <row r="11400" customFormat="false" ht="15" hidden="false" customHeight="false" outlineLevel="0" collapsed="false">
      <c r="A11400" s="2" t="s">
        <v>142</v>
      </c>
      <c r="B11400" s="2" t="s">
        <v>174</v>
      </c>
      <c r="C11400" s="2" t="s">
        <v>47</v>
      </c>
      <c r="D11400" s="2" t="s">
        <v>10</v>
      </c>
      <c r="E11400" s="2" t="s">
        <v>74</v>
      </c>
      <c r="F11400" s="2" t="s">
        <v>976</v>
      </c>
      <c r="G11400" s="14" t="n">
        <v>9.5</v>
      </c>
      <c r="H11400" s="14" t="n">
        <v>5.79</v>
      </c>
      <c r="I11400" s="14" t="n">
        <v>14.5</v>
      </c>
      <c r="J11400" s="23" t="n">
        <f aca="false">IF(AND(E11400="Priority",ISNUMBER('Cost model'!N692)),'Cost model'!N692,'Cost model'!M692)</f>
        <v>9.5</v>
      </c>
      <c r="K11400" s="14" t="n">
        <f aca="false">J11400-H11400</f>
        <v>3.71</v>
      </c>
      <c r="L11400" s="14" t="n">
        <f aca="false">G11400-H11400</f>
        <v>3.71</v>
      </c>
    </row>
    <row r="11401" customFormat="false" ht="15" hidden="false" customHeight="false" outlineLevel="0" collapsed="false">
      <c r="A11401" s="2" t="s">
        <v>124</v>
      </c>
      <c r="B11401" s="2" t="s">
        <v>124</v>
      </c>
      <c r="C11401" s="2" t="s">
        <v>47</v>
      </c>
      <c r="D11401" s="2" t="s">
        <v>10</v>
      </c>
      <c r="E11401" s="2" t="s">
        <v>74</v>
      </c>
      <c r="F11401" s="2" t="s">
        <v>977</v>
      </c>
      <c r="G11401" s="14" t="n">
        <v>9.5</v>
      </c>
      <c r="H11401" s="14" t="n">
        <v>7.59</v>
      </c>
      <c r="I11401" s="14" t="n">
        <v>9.5</v>
      </c>
      <c r="J11401" s="23" t="n">
        <f aca="false">IF(AND(E11401="Priority",ISNUMBER('Cost model'!N317)),'Cost model'!N317,'Cost model'!M317)</f>
        <v>10.5</v>
      </c>
      <c r="K11401" s="14" t="n">
        <f aca="false">J11401-H11401</f>
        <v>2.91</v>
      </c>
      <c r="L11401" s="14" t="n">
        <f aca="false">G11401-H11401</f>
        <v>1.91</v>
      </c>
    </row>
    <row r="11402" customFormat="false" ht="15" hidden="false" customHeight="false" outlineLevel="0" collapsed="false">
      <c r="A11402" s="2" t="s">
        <v>124</v>
      </c>
      <c r="B11402" s="2" t="s">
        <v>174</v>
      </c>
      <c r="C11402" s="2" t="s">
        <v>47</v>
      </c>
      <c r="D11402" s="2" t="s">
        <v>10</v>
      </c>
      <c r="E11402" s="2" t="s">
        <v>74</v>
      </c>
      <c r="F11402" s="2" t="s">
        <v>976</v>
      </c>
      <c r="G11402" s="14" t="n">
        <v>9.5</v>
      </c>
      <c r="H11402" s="14" t="n">
        <v>7.81</v>
      </c>
      <c r="I11402" s="14" t="n">
        <v>14.5</v>
      </c>
      <c r="J11402" s="23" t="n">
        <f aca="false">IF(AND(E11402="Priority",ISNUMBER('Cost model'!N362)),'Cost model'!N362,'Cost model'!M362)</f>
        <v>10.5</v>
      </c>
      <c r="K11402" s="14" t="n">
        <f aca="false">J11402-H11402</f>
        <v>2.69</v>
      </c>
      <c r="L11402" s="14" t="n">
        <f aca="false">G11402-H11402</f>
        <v>1.69</v>
      </c>
    </row>
    <row r="11403" customFormat="false" ht="15" hidden="false" customHeight="false" outlineLevel="0" collapsed="false">
      <c r="A11403" s="2" t="s">
        <v>124</v>
      </c>
      <c r="B11403" s="2" t="s">
        <v>124</v>
      </c>
      <c r="C11403" s="2" t="s">
        <v>47</v>
      </c>
      <c r="D11403" s="2" t="s">
        <v>12</v>
      </c>
      <c r="E11403" s="2" t="s">
        <v>83</v>
      </c>
      <c r="F11403" s="2" t="s">
        <v>977</v>
      </c>
      <c r="G11403" s="14" t="n">
        <v>19.5</v>
      </c>
      <c r="H11403" s="14" t="n">
        <v>78.58</v>
      </c>
      <c r="I11403" s="14" t="n">
        <v>19.5</v>
      </c>
      <c r="J11403" s="23" t="n">
        <f aca="false">IF(AND(E11403="Priority",ISNUMBER('Cost model'!N320)),'Cost model'!N320,'Cost model'!M320)</f>
        <v>35</v>
      </c>
      <c r="K11403" s="14" t="n">
        <f aca="false">J11403-H11403</f>
        <v>-43.58</v>
      </c>
      <c r="L11403" s="14" t="n">
        <f aca="false">G11403-H11403</f>
        <v>-59.08</v>
      </c>
    </row>
    <row r="11404" customFormat="false" ht="15" hidden="false" customHeight="false" outlineLevel="0" collapsed="false">
      <c r="A11404" s="2" t="s">
        <v>221</v>
      </c>
      <c r="B11404" s="2" t="s">
        <v>221</v>
      </c>
      <c r="C11404" s="2" t="s">
        <v>49</v>
      </c>
      <c r="D11404" s="2" t="s">
        <v>13</v>
      </c>
      <c r="E11404" s="2" t="s">
        <v>74</v>
      </c>
      <c r="F11404" s="2" t="s">
        <v>977</v>
      </c>
      <c r="G11404" s="14" t="n">
        <v>50</v>
      </c>
      <c r="H11404" s="14" t="n">
        <v>110.69</v>
      </c>
      <c r="I11404" s="14" t="n">
        <v>50</v>
      </c>
      <c r="J11404" s="23" t="n">
        <f aca="false">IF(AND(E11404="Priority",ISNUMBER('Cost model'!N745)),'Cost model'!N745,'Cost model'!M745)</f>
        <v>130</v>
      </c>
      <c r="K11404" s="14" t="n">
        <f aca="false">J11404-H11404</f>
        <v>19.31</v>
      </c>
      <c r="L11404" s="14" t="n">
        <f aca="false">G11404-H11404</f>
        <v>-60.69</v>
      </c>
    </row>
    <row r="11405" customFormat="false" ht="15" hidden="false" customHeight="false" outlineLevel="0" collapsed="false">
      <c r="A11405" s="2" t="s">
        <v>142</v>
      </c>
      <c r="B11405" s="2" t="s">
        <v>142</v>
      </c>
      <c r="C11405" s="2" t="s">
        <v>47</v>
      </c>
      <c r="D11405" s="2" t="s">
        <v>10</v>
      </c>
      <c r="E11405" s="2" t="s">
        <v>83</v>
      </c>
      <c r="F11405" s="2" t="s">
        <v>977</v>
      </c>
      <c r="G11405" s="14" t="n">
        <v>14.5</v>
      </c>
      <c r="H11405" s="14" t="n">
        <v>7.77</v>
      </c>
      <c r="I11405" s="14" t="n">
        <v>14.5</v>
      </c>
      <c r="J11405" s="23" t="n">
        <f aca="false">IF(AND(E11405="Priority",ISNUMBER('Cost model'!N632)),'Cost model'!N632,'Cost model'!M632)</f>
        <v>14.5</v>
      </c>
      <c r="K11405" s="14" t="n">
        <f aca="false">J11405-H11405</f>
        <v>6.73</v>
      </c>
      <c r="L11405" s="14" t="n">
        <f aca="false">G11405-H11405</f>
        <v>6.73</v>
      </c>
    </row>
    <row r="11406" customFormat="false" ht="15" hidden="false" customHeight="false" outlineLevel="0" collapsed="false">
      <c r="A11406" s="2" t="s">
        <v>124</v>
      </c>
      <c r="B11406" s="2" t="s">
        <v>124</v>
      </c>
      <c r="C11406" s="2" t="s">
        <v>48</v>
      </c>
      <c r="D11406" s="2" t="s">
        <v>12</v>
      </c>
      <c r="E11406" s="2" t="s">
        <v>74</v>
      </c>
      <c r="F11406" s="2" t="s">
        <v>977</v>
      </c>
      <c r="G11406" s="14" t="n">
        <v>12.5</v>
      </c>
      <c r="H11406" s="14" t="n">
        <v>48.24</v>
      </c>
      <c r="I11406" s="14" t="n">
        <v>12.5</v>
      </c>
      <c r="J11406" s="23" t="n">
        <f aca="false">IF(AND(E11406="Priority",ISNUMBER('Cost model'!N321)),'Cost model'!N321,'Cost model'!M321)</f>
        <v>40</v>
      </c>
      <c r="K11406" s="14" t="n">
        <f aca="false">J11406-H11406</f>
        <v>-8.24</v>
      </c>
      <c r="L11406" s="14" t="n">
        <f aca="false">G11406-H11406</f>
        <v>-35.74</v>
      </c>
    </row>
    <row r="11407" customFormat="false" ht="15" hidden="false" customHeight="false" outlineLevel="0" collapsed="false">
      <c r="A11407" s="2" t="s">
        <v>221</v>
      </c>
      <c r="B11407" s="2" t="s">
        <v>221</v>
      </c>
      <c r="C11407" s="2" t="s">
        <v>47</v>
      </c>
      <c r="D11407" s="2" t="s">
        <v>12</v>
      </c>
      <c r="E11407" s="2" t="s">
        <v>74</v>
      </c>
      <c r="F11407" s="2" t="s">
        <v>977</v>
      </c>
      <c r="G11407" s="14" t="n">
        <v>9.5</v>
      </c>
      <c r="H11407" s="14" t="n">
        <v>24.95</v>
      </c>
      <c r="I11407" s="14" t="n">
        <v>9.5</v>
      </c>
      <c r="J11407" s="23" t="n">
        <f aca="false">IF(AND(E11407="Priority",ISNUMBER('Cost model'!N740)),'Cost model'!N740,'Cost model'!M740)</f>
        <v>22.5</v>
      </c>
      <c r="K11407" s="14" t="n">
        <f aca="false">J11407-H11407</f>
        <v>-2.45</v>
      </c>
      <c r="L11407" s="14" t="n">
        <f aca="false">G11407-H11407</f>
        <v>-15.45</v>
      </c>
    </row>
    <row r="11408" customFormat="false" ht="15" hidden="false" customHeight="false" outlineLevel="0" collapsed="false">
      <c r="A11408" s="2" t="s">
        <v>158</v>
      </c>
      <c r="B11408" s="2" t="s">
        <v>142</v>
      </c>
      <c r="C11408" s="2" t="s">
        <v>47</v>
      </c>
      <c r="D11408" s="2" t="s">
        <v>13</v>
      </c>
      <c r="E11408" s="2" t="s">
        <v>74</v>
      </c>
      <c r="F11408" s="2" t="s">
        <v>976</v>
      </c>
      <c r="G11408" s="14" t="n">
        <v>19</v>
      </c>
      <c r="H11408" s="14" t="n">
        <v>58.6</v>
      </c>
      <c r="I11408" s="14" t="n">
        <v>24.5</v>
      </c>
      <c r="J11408" s="23" t="n">
        <f aca="false">IF(AND(E11408="Priority",ISNUMBER('Cost model'!N443)),'Cost model'!N443,'Cost model'!M443)</f>
        <v>70</v>
      </c>
      <c r="K11408" s="14" t="n">
        <f aca="false">J11408-H11408</f>
        <v>11.4</v>
      </c>
      <c r="L11408" s="14" t="n">
        <f aca="false">G11408-H11408</f>
        <v>-39.6</v>
      </c>
    </row>
    <row r="11409" customFormat="false" ht="15" hidden="false" customHeight="false" outlineLevel="0" collapsed="false">
      <c r="A11409" s="2" t="s">
        <v>221</v>
      </c>
      <c r="B11409" s="2" t="s">
        <v>221</v>
      </c>
      <c r="C11409" s="2" t="s">
        <v>48</v>
      </c>
      <c r="D11409" s="2" t="s">
        <v>10</v>
      </c>
      <c r="E11409" s="2" t="s">
        <v>74</v>
      </c>
      <c r="F11409" s="2" t="s">
        <v>977</v>
      </c>
      <c r="G11409" s="14" t="n">
        <v>12.5</v>
      </c>
      <c r="H11409" s="14" t="n">
        <v>14.97</v>
      </c>
      <c r="I11409" s="14" t="n">
        <v>12.5</v>
      </c>
      <c r="J11409" s="23" t="n">
        <f aca="false">IF(AND(E11409="Priority",ISNUMBER('Cost model'!N738)),'Cost model'!N738,'Cost model'!M738)</f>
        <v>11.5</v>
      </c>
      <c r="K11409" s="14" t="n">
        <f aca="false">J11409-H11409</f>
        <v>-3.47</v>
      </c>
      <c r="L11409" s="14" t="n">
        <f aca="false">G11409-H11409</f>
        <v>-2.47</v>
      </c>
    </row>
    <row r="11410" customFormat="false" ht="15" hidden="false" customHeight="false" outlineLevel="0" collapsed="false">
      <c r="A11410" s="2" t="s">
        <v>221</v>
      </c>
      <c r="B11410" s="2" t="s">
        <v>174</v>
      </c>
      <c r="C11410" s="2" t="s">
        <v>49</v>
      </c>
      <c r="D11410" s="2" t="s">
        <v>14</v>
      </c>
      <c r="E11410" s="2" t="s">
        <v>74</v>
      </c>
      <c r="F11410" s="2" t="s">
        <v>976</v>
      </c>
      <c r="G11410" s="14" t="n">
        <v>125</v>
      </c>
      <c r="H11410" s="14" t="n">
        <v>471.82</v>
      </c>
      <c r="I11410" s="14" t="n">
        <v>250</v>
      </c>
      <c r="J11410" s="23" t="n">
        <f aca="false">IF(AND(E11410="Priority",ISNUMBER('Cost model'!N793)),'Cost model'!N793,'Cost model'!M793)</f>
        <v>235</v>
      </c>
      <c r="K11410" s="14" t="n">
        <f aca="false">J11410-H11410</f>
        <v>-236.82</v>
      </c>
      <c r="L11410" s="14" t="n">
        <f aca="false">G11410-H11410</f>
        <v>-346.82</v>
      </c>
    </row>
    <row r="11411" customFormat="false" ht="15" hidden="false" customHeight="false" outlineLevel="0" collapsed="false">
      <c r="A11411" s="2" t="s">
        <v>124</v>
      </c>
      <c r="B11411" s="2" t="s">
        <v>124</v>
      </c>
      <c r="C11411" s="2" t="s">
        <v>47</v>
      </c>
      <c r="D11411" s="2" t="s">
        <v>10</v>
      </c>
      <c r="E11411" s="2" t="s">
        <v>74</v>
      </c>
      <c r="F11411" s="2" t="s">
        <v>977</v>
      </c>
      <c r="G11411" s="14" t="n">
        <v>9.5</v>
      </c>
      <c r="H11411" s="14" t="n">
        <v>7.59</v>
      </c>
      <c r="I11411" s="14" t="n">
        <v>9.5</v>
      </c>
      <c r="J11411" s="23" t="n">
        <f aca="false">IF(AND(E11411="Priority",ISNUMBER('Cost model'!N317)),'Cost model'!N317,'Cost model'!M317)</f>
        <v>10.5</v>
      </c>
      <c r="K11411" s="14" t="n">
        <f aca="false">J11411-H11411</f>
        <v>2.91</v>
      </c>
      <c r="L11411" s="14" t="n">
        <f aca="false">G11411-H11411</f>
        <v>1.91</v>
      </c>
    </row>
    <row r="11412" customFormat="false" ht="15" hidden="false" customHeight="false" outlineLevel="0" collapsed="false">
      <c r="A11412" s="2" t="s">
        <v>174</v>
      </c>
      <c r="B11412" s="2" t="s">
        <v>174</v>
      </c>
      <c r="C11412" s="2" t="s">
        <v>48</v>
      </c>
      <c r="D11412" s="2" t="s">
        <v>12</v>
      </c>
      <c r="E11412" s="2" t="s">
        <v>74</v>
      </c>
      <c r="F11412" s="2" t="s">
        <v>977</v>
      </c>
      <c r="G11412" s="14" t="n">
        <v>12.5</v>
      </c>
      <c r="H11412" s="14" t="n">
        <v>25.1</v>
      </c>
      <c r="I11412" s="14" t="n">
        <v>12.5</v>
      </c>
      <c r="J11412" s="23" t="n">
        <f aca="false">IF(AND(E11412="Priority",ISNUMBER('Cost model'!N171)),'Cost model'!N171,'Cost model'!M171)</f>
        <v>40</v>
      </c>
      <c r="K11412" s="14" t="n">
        <f aca="false">J11412-H11412</f>
        <v>14.9</v>
      </c>
      <c r="L11412" s="14" t="n">
        <f aca="false">G11412-H11412</f>
        <v>-12.6</v>
      </c>
    </row>
    <row r="11413" customFormat="false" ht="15" hidden="false" customHeight="false" outlineLevel="0" collapsed="false">
      <c r="A11413" s="2" t="s">
        <v>174</v>
      </c>
      <c r="B11413" s="2" t="s">
        <v>142</v>
      </c>
      <c r="C11413" s="2" t="s">
        <v>48</v>
      </c>
      <c r="D11413" s="2" t="s">
        <v>12</v>
      </c>
      <c r="E11413" s="2" t="s">
        <v>74</v>
      </c>
      <c r="F11413" s="2" t="s">
        <v>976</v>
      </c>
      <c r="G11413" s="14" t="n">
        <v>12.5</v>
      </c>
      <c r="H11413" s="14" t="n">
        <v>13.16</v>
      </c>
      <c r="I11413" s="14" t="n">
        <v>12.5</v>
      </c>
      <c r="J11413" s="23" t="n">
        <f aca="false">IF(AND(E11413="Priority",ISNUMBER('Cost model'!N126)),'Cost model'!N126,'Cost model'!M126)</f>
        <v>45</v>
      </c>
      <c r="K11413" s="14" t="n">
        <f aca="false">J11413-H11413</f>
        <v>31.84</v>
      </c>
      <c r="L11413" s="14" t="n">
        <f aca="false">G11413-H11413</f>
        <v>-0.66</v>
      </c>
    </row>
    <row r="11414" customFormat="false" ht="15" hidden="false" customHeight="false" outlineLevel="0" collapsed="false">
      <c r="A11414" s="2" t="s">
        <v>174</v>
      </c>
      <c r="B11414" s="2" t="s">
        <v>174</v>
      </c>
      <c r="C11414" s="2" t="s">
        <v>48</v>
      </c>
      <c r="D11414" s="2" t="s">
        <v>10</v>
      </c>
      <c r="E11414" s="2" t="s">
        <v>74</v>
      </c>
      <c r="F11414" s="2" t="s">
        <v>977</v>
      </c>
      <c r="G11414" s="14" t="n">
        <v>12.5</v>
      </c>
      <c r="H11414" s="14" t="n">
        <v>28.55</v>
      </c>
      <c r="I11414" s="14" t="n">
        <v>12.5</v>
      </c>
      <c r="J11414" s="23" t="n">
        <f aca="false">IF(AND(E11414="Priority",ISNUMBER('Cost model'!N168)),'Cost model'!N168,'Cost model'!M168)</f>
        <v>13.5</v>
      </c>
      <c r="K11414" s="14" t="n">
        <f aca="false">J11414-H11414</f>
        <v>-15.05</v>
      </c>
      <c r="L11414" s="14" t="n">
        <f aca="false">G11414-H11414</f>
        <v>-16.05</v>
      </c>
    </row>
    <row r="11415" customFormat="false" ht="15" hidden="false" customHeight="false" outlineLevel="0" collapsed="false">
      <c r="A11415" s="2" t="s">
        <v>124</v>
      </c>
      <c r="B11415" s="2" t="s">
        <v>142</v>
      </c>
      <c r="C11415" s="2" t="s">
        <v>47</v>
      </c>
      <c r="D11415" s="2" t="s">
        <v>14</v>
      </c>
      <c r="E11415" s="2" t="s">
        <v>74</v>
      </c>
      <c r="F11415" s="2" t="s">
        <v>976</v>
      </c>
      <c r="G11415" s="14" t="n">
        <v>25</v>
      </c>
      <c r="H11415" s="14" t="n">
        <v>92.63</v>
      </c>
      <c r="I11415" s="14" t="n">
        <v>85</v>
      </c>
      <c r="J11415" s="23" t="n">
        <f aca="false">IF(AND(E11415="Priority",ISNUMBER('Cost model'!N341)),'Cost model'!N341,'Cost model'!M341)</f>
        <v>130</v>
      </c>
      <c r="K11415" s="14" t="n">
        <f aca="false">J11415-H11415</f>
        <v>37.37</v>
      </c>
      <c r="L11415" s="14" t="n">
        <f aca="false">G11415-H11415</f>
        <v>-67.63</v>
      </c>
    </row>
    <row r="11416" customFormat="false" ht="15" hidden="false" customHeight="false" outlineLevel="0" collapsed="false">
      <c r="A11416" s="2" t="s">
        <v>174</v>
      </c>
      <c r="B11416" s="2" t="s">
        <v>174</v>
      </c>
      <c r="C11416" s="2" t="s">
        <v>47</v>
      </c>
      <c r="D11416" s="2" t="s">
        <v>10</v>
      </c>
      <c r="E11416" s="2" t="s">
        <v>74</v>
      </c>
      <c r="F11416" s="2" t="s">
        <v>977</v>
      </c>
      <c r="G11416" s="14" t="n">
        <v>9.5</v>
      </c>
      <c r="H11416" s="14" t="n">
        <v>7.59</v>
      </c>
      <c r="I11416" s="14" t="n">
        <v>9.5</v>
      </c>
      <c r="J11416" s="23" t="n">
        <f aca="false">IF(AND(E11416="Priority",ISNUMBER('Cost model'!N167)),'Cost model'!N167,'Cost model'!M167)</f>
        <v>8.5</v>
      </c>
      <c r="K11416" s="14" t="n">
        <f aca="false">J11416-H11416</f>
        <v>0.91</v>
      </c>
      <c r="L11416" s="14" t="n">
        <f aca="false">G11416-H11416</f>
        <v>1.91</v>
      </c>
    </row>
    <row r="11417" customFormat="false" ht="15" hidden="false" customHeight="false" outlineLevel="0" collapsed="false">
      <c r="A11417" s="2" t="s">
        <v>174</v>
      </c>
      <c r="B11417" s="2" t="s">
        <v>174</v>
      </c>
      <c r="C11417" s="2" t="s">
        <v>49</v>
      </c>
      <c r="D11417" s="2" t="s">
        <v>10</v>
      </c>
      <c r="E11417" s="2" t="s">
        <v>74</v>
      </c>
      <c r="F11417" s="2" t="s">
        <v>977</v>
      </c>
      <c r="G11417" s="14" t="n">
        <v>17.5</v>
      </c>
      <c r="H11417" s="14" t="n">
        <v>18.34</v>
      </c>
      <c r="I11417" s="14" t="n">
        <v>17.5</v>
      </c>
      <c r="J11417" s="23" t="n">
        <f aca="false">IF(AND(E11417="Priority",ISNUMBER('Cost model'!N169)),'Cost model'!N169,'Cost model'!M169)</f>
        <v>18.5</v>
      </c>
      <c r="K11417" s="14" t="n">
        <f aca="false">J11417-H11417</f>
        <v>0.16</v>
      </c>
      <c r="L11417" s="14" t="n">
        <f aca="false">G11417-H11417</f>
        <v>-0.84</v>
      </c>
    </row>
    <row r="11418" customFormat="false" ht="15" hidden="false" customHeight="false" outlineLevel="0" collapsed="false">
      <c r="A11418" s="2" t="s">
        <v>142</v>
      </c>
      <c r="B11418" s="2" t="s">
        <v>142</v>
      </c>
      <c r="C11418" s="2" t="s">
        <v>47</v>
      </c>
      <c r="D11418" s="2" t="s">
        <v>12</v>
      </c>
      <c r="E11418" s="2" t="s">
        <v>74</v>
      </c>
      <c r="F11418" s="2" t="s">
        <v>977</v>
      </c>
      <c r="G11418" s="14" t="n">
        <v>9.5</v>
      </c>
      <c r="H11418" s="14" t="n">
        <v>27.5</v>
      </c>
      <c r="I11418" s="14" t="n">
        <v>9.5</v>
      </c>
      <c r="J11418" s="23" t="n">
        <f aca="false">IF(AND(E11418="Priority",ISNUMBER('Cost model'!N635)),'Cost model'!N635,'Cost model'!M635)</f>
        <v>30.5</v>
      </c>
      <c r="K11418" s="14" t="n">
        <f aca="false">J11418-H11418</f>
        <v>3</v>
      </c>
      <c r="L11418" s="14" t="n">
        <f aca="false">G11418-H11418</f>
        <v>-18</v>
      </c>
    </row>
    <row r="11419" customFormat="false" ht="15" hidden="false" customHeight="false" outlineLevel="0" collapsed="false">
      <c r="A11419" s="2" t="s">
        <v>174</v>
      </c>
      <c r="B11419" s="2" t="s">
        <v>142</v>
      </c>
      <c r="C11419" s="2" t="s">
        <v>47</v>
      </c>
      <c r="D11419" s="2" t="s">
        <v>10</v>
      </c>
      <c r="E11419" s="2" t="s">
        <v>74</v>
      </c>
      <c r="F11419" s="2" t="s">
        <v>976</v>
      </c>
      <c r="G11419" s="14" t="n">
        <v>9.5</v>
      </c>
      <c r="H11419" s="14" t="n">
        <v>11.5</v>
      </c>
      <c r="I11419" s="14" t="n">
        <v>9.5</v>
      </c>
      <c r="J11419" s="23" t="n">
        <f aca="false">IF(AND(E11419="Priority",ISNUMBER('Cost model'!N122)),'Cost model'!N122,'Cost model'!M122)</f>
        <v>13.5</v>
      </c>
      <c r="K11419" s="14" t="n">
        <f aca="false">J11419-H11419</f>
        <v>2</v>
      </c>
      <c r="L11419" s="14" t="n">
        <f aca="false">G11419-H11419</f>
        <v>-2</v>
      </c>
    </row>
    <row r="11420" customFormat="false" ht="15" hidden="false" customHeight="false" outlineLevel="0" collapsed="false">
      <c r="A11420" s="2" t="s">
        <v>221</v>
      </c>
      <c r="B11420" s="2" t="s">
        <v>221</v>
      </c>
      <c r="C11420" s="2" t="s">
        <v>47</v>
      </c>
      <c r="D11420" s="2" t="s">
        <v>12</v>
      </c>
      <c r="E11420" s="2" t="s">
        <v>74</v>
      </c>
      <c r="F11420" s="2" t="s">
        <v>977</v>
      </c>
      <c r="G11420" s="14" t="n">
        <v>9.5</v>
      </c>
      <c r="H11420" s="14" t="n">
        <v>24.95</v>
      </c>
      <c r="I11420" s="14" t="n">
        <v>9.5</v>
      </c>
      <c r="J11420" s="23" t="n">
        <f aca="false">IF(AND(E11420="Priority",ISNUMBER('Cost model'!N740)),'Cost model'!N740,'Cost model'!M740)</f>
        <v>22.5</v>
      </c>
      <c r="K11420" s="14" t="n">
        <f aca="false">J11420-H11420</f>
        <v>-2.45</v>
      </c>
      <c r="L11420" s="14" t="n">
        <f aca="false">G11420-H11420</f>
        <v>-15.45</v>
      </c>
    </row>
    <row r="11421" customFormat="false" ht="15" hidden="false" customHeight="false" outlineLevel="0" collapsed="false">
      <c r="A11421" s="2" t="s">
        <v>174</v>
      </c>
      <c r="B11421" s="2" t="s">
        <v>174</v>
      </c>
      <c r="C11421" s="2" t="s">
        <v>48</v>
      </c>
      <c r="D11421" s="2" t="s">
        <v>12</v>
      </c>
      <c r="E11421" s="2" t="s">
        <v>74</v>
      </c>
      <c r="F11421" s="2" t="s">
        <v>977</v>
      </c>
      <c r="G11421" s="14" t="n">
        <v>12.5</v>
      </c>
      <c r="H11421" s="14" t="n">
        <v>43.64</v>
      </c>
      <c r="I11421" s="14" t="n">
        <v>12.5</v>
      </c>
      <c r="J11421" s="23" t="n">
        <f aca="false">IF(AND(E11421="Priority",ISNUMBER('Cost model'!N171)),'Cost model'!N171,'Cost model'!M171)</f>
        <v>40</v>
      </c>
      <c r="K11421" s="14" t="n">
        <f aca="false">J11421-H11421</f>
        <v>-3.64</v>
      </c>
      <c r="L11421" s="14" t="n">
        <f aca="false">G11421-H11421</f>
        <v>-31.14</v>
      </c>
    </row>
    <row r="11422" customFormat="false" ht="15" hidden="false" customHeight="false" outlineLevel="0" collapsed="false">
      <c r="A11422" s="2" t="s">
        <v>174</v>
      </c>
      <c r="B11422" s="2" t="s">
        <v>124</v>
      </c>
      <c r="C11422" s="2" t="s">
        <v>48</v>
      </c>
      <c r="D11422" s="2" t="s">
        <v>10</v>
      </c>
      <c r="E11422" s="2" t="s">
        <v>74</v>
      </c>
      <c r="F11422" s="2" t="s">
        <v>976</v>
      </c>
      <c r="G11422" s="14" t="n">
        <v>12.5</v>
      </c>
      <c r="H11422" s="14" t="n">
        <v>11.18</v>
      </c>
      <c r="I11422" s="14" t="n">
        <v>12.5</v>
      </c>
      <c r="J11422" s="23" t="n">
        <f aca="false">IF(AND(E11422="Priority",ISNUMBER('Cost model'!N108)),'Cost model'!N108,'Cost model'!M108)</f>
        <v>15.5</v>
      </c>
      <c r="K11422" s="14" t="n">
        <f aca="false">J11422-H11422</f>
        <v>4.32</v>
      </c>
      <c r="L11422" s="14" t="n">
        <f aca="false">G11422-H11422</f>
        <v>1.32</v>
      </c>
    </row>
    <row r="11423" customFormat="false" ht="15" hidden="false" customHeight="false" outlineLevel="0" collapsed="false">
      <c r="A11423" s="2" t="s">
        <v>174</v>
      </c>
      <c r="B11423" s="2" t="s">
        <v>158</v>
      </c>
      <c r="C11423" s="2" t="s">
        <v>47</v>
      </c>
      <c r="D11423" s="2" t="s">
        <v>10</v>
      </c>
      <c r="E11423" s="2" t="s">
        <v>74</v>
      </c>
      <c r="F11423" s="2" t="s">
        <v>976</v>
      </c>
      <c r="G11423" s="14" t="n">
        <v>9.5</v>
      </c>
      <c r="H11423" s="14" t="n">
        <v>11.48</v>
      </c>
      <c r="I11423" s="14" t="n">
        <v>14.5</v>
      </c>
      <c r="J11423" s="23" t="n">
        <f aca="false">IF(AND(E11423="Priority",ISNUMBER('Cost model'!N137)),'Cost model'!N137,'Cost model'!M137)</f>
        <v>13.5</v>
      </c>
      <c r="K11423" s="14" t="n">
        <f aca="false">J11423-H11423</f>
        <v>2.02</v>
      </c>
      <c r="L11423" s="14" t="n">
        <f aca="false">G11423-H11423</f>
        <v>-1.98</v>
      </c>
    </row>
    <row r="11424" customFormat="false" ht="15" hidden="false" customHeight="false" outlineLevel="0" collapsed="false">
      <c r="A11424" s="2" t="s">
        <v>142</v>
      </c>
      <c r="B11424" s="2" t="s">
        <v>124</v>
      </c>
      <c r="C11424" s="2" t="s">
        <v>48</v>
      </c>
      <c r="D11424" s="2" t="s">
        <v>13</v>
      </c>
      <c r="E11424" s="2" t="s">
        <v>74</v>
      </c>
      <c r="F11424" s="2" t="s">
        <v>976</v>
      </c>
      <c r="G11424" s="14" t="n">
        <v>24.5</v>
      </c>
      <c r="H11424" s="14" t="n">
        <v>141.42</v>
      </c>
      <c r="I11424" s="14" t="n">
        <v>24.5</v>
      </c>
      <c r="J11424" s="23" t="n">
        <f aca="false">IF(AND(E11424="Priority",ISNUMBER('Cost model'!N669)),'Cost model'!N669,'Cost model'!M669)</f>
        <v>85</v>
      </c>
      <c r="K11424" s="14" t="n">
        <f aca="false">J11424-H11424</f>
        <v>-56.42</v>
      </c>
      <c r="L11424" s="14" t="n">
        <f aca="false">G11424-H11424</f>
        <v>-116.92</v>
      </c>
    </row>
    <row r="11425" customFormat="false" ht="15" hidden="false" customHeight="false" outlineLevel="0" collapsed="false">
      <c r="A11425" s="2" t="s">
        <v>221</v>
      </c>
      <c r="B11425" s="2" t="s">
        <v>221</v>
      </c>
      <c r="C11425" s="2" t="s">
        <v>47</v>
      </c>
      <c r="D11425" s="2" t="s">
        <v>12</v>
      </c>
      <c r="E11425" s="2" t="s">
        <v>74</v>
      </c>
      <c r="F11425" s="2" t="s">
        <v>977</v>
      </c>
      <c r="G11425" s="14" t="n">
        <v>9.5</v>
      </c>
      <c r="H11425" s="14" t="n">
        <v>14.1</v>
      </c>
      <c r="I11425" s="14" t="n">
        <v>9.5</v>
      </c>
      <c r="J11425" s="23" t="n">
        <f aca="false">IF(AND(E11425="Priority",ISNUMBER('Cost model'!N740)),'Cost model'!N740,'Cost model'!M740)</f>
        <v>22.5</v>
      </c>
      <c r="K11425" s="14" t="n">
        <f aca="false">J11425-H11425</f>
        <v>8.4</v>
      </c>
      <c r="L11425" s="14" t="n">
        <f aca="false">G11425-H11425</f>
        <v>-4.6</v>
      </c>
    </row>
    <row r="11426" customFormat="false" ht="15" hidden="false" customHeight="false" outlineLevel="0" collapsed="false">
      <c r="A11426" s="2" t="s">
        <v>174</v>
      </c>
      <c r="B11426" s="2" t="s">
        <v>142</v>
      </c>
      <c r="C11426" s="2" t="s">
        <v>48</v>
      </c>
      <c r="D11426" s="2" t="s">
        <v>12</v>
      </c>
      <c r="E11426" s="2" t="s">
        <v>74</v>
      </c>
      <c r="F11426" s="2" t="s">
        <v>976</v>
      </c>
      <c r="G11426" s="14" t="n">
        <v>12.5</v>
      </c>
      <c r="H11426" s="14" t="n">
        <v>41.6</v>
      </c>
      <c r="I11426" s="14" t="n">
        <v>12.5</v>
      </c>
      <c r="J11426" s="23" t="n">
        <f aca="false">IF(AND(E11426="Priority",ISNUMBER('Cost model'!N126)),'Cost model'!N126,'Cost model'!M126)</f>
        <v>45</v>
      </c>
      <c r="K11426" s="14" t="n">
        <f aca="false">J11426-H11426</f>
        <v>3.4</v>
      </c>
      <c r="L11426" s="14" t="n">
        <f aca="false">G11426-H11426</f>
        <v>-29.1</v>
      </c>
    </row>
    <row r="11427" customFormat="false" ht="15" hidden="false" customHeight="false" outlineLevel="0" collapsed="false">
      <c r="A11427" s="2" t="s">
        <v>174</v>
      </c>
      <c r="B11427" s="2" t="s">
        <v>124</v>
      </c>
      <c r="C11427" s="2" t="s">
        <v>47</v>
      </c>
      <c r="D11427" s="2" t="s">
        <v>10</v>
      </c>
      <c r="E11427" s="2" t="s">
        <v>74</v>
      </c>
      <c r="F11427" s="2" t="s">
        <v>976</v>
      </c>
      <c r="G11427" s="14" t="n">
        <v>9.5</v>
      </c>
      <c r="H11427" s="14" t="n">
        <v>7.95</v>
      </c>
      <c r="I11427" s="14" t="n">
        <v>9.5</v>
      </c>
      <c r="J11427" s="23" t="n">
        <f aca="false">IF(AND(E11427="Priority",ISNUMBER('Cost model'!N107)),'Cost model'!N107,'Cost model'!M107)</f>
        <v>12.5</v>
      </c>
      <c r="K11427" s="14" t="n">
        <f aca="false">J11427-H11427</f>
        <v>4.55</v>
      </c>
      <c r="L11427" s="14" t="n">
        <f aca="false">G11427-H11427</f>
        <v>1.55</v>
      </c>
    </row>
    <row r="11428" customFormat="false" ht="15" hidden="false" customHeight="false" outlineLevel="0" collapsed="false">
      <c r="A11428" s="2" t="s">
        <v>221</v>
      </c>
      <c r="B11428" s="2" t="s">
        <v>221</v>
      </c>
      <c r="C11428" s="2" t="s">
        <v>49</v>
      </c>
      <c r="D11428" s="2" t="s">
        <v>10</v>
      </c>
      <c r="E11428" s="2" t="s">
        <v>74</v>
      </c>
      <c r="F11428" s="2" t="s">
        <v>977</v>
      </c>
      <c r="G11428" s="14" t="n">
        <v>17.5</v>
      </c>
      <c r="H11428" s="14" t="n">
        <v>15.04</v>
      </c>
      <c r="I11428" s="14" t="n">
        <v>17.5</v>
      </c>
      <c r="J11428" s="23" t="n">
        <f aca="false">IF(AND(E11428="Priority",ISNUMBER('Cost model'!N739)),'Cost model'!N739,'Cost model'!M739)</f>
        <v>17.5</v>
      </c>
      <c r="K11428" s="14" t="n">
        <f aca="false">J11428-H11428</f>
        <v>2.46</v>
      </c>
      <c r="L11428" s="14" t="n">
        <f aca="false">G11428-H11428</f>
        <v>2.46</v>
      </c>
    </row>
    <row r="11429" customFormat="false" ht="15" hidden="false" customHeight="false" outlineLevel="0" collapsed="false">
      <c r="A11429" s="2" t="s">
        <v>142</v>
      </c>
      <c r="B11429" s="2" t="s">
        <v>142</v>
      </c>
      <c r="C11429" s="2" t="s">
        <v>49</v>
      </c>
      <c r="D11429" s="2" t="s">
        <v>10</v>
      </c>
      <c r="E11429" s="2" t="s">
        <v>74</v>
      </c>
      <c r="F11429" s="2" t="s">
        <v>977</v>
      </c>
      <c r="G11429" s="14" t="n">
        <v>17.5</v>
      </c>
      <c r="H11429" s="14" t="n">
        <v>9.99</v>
      </c>
      <c r="I11429" s="14" t="n">
        <v>17.5</v>
      </c>
      <c r="J11429" s="23" t="n">
        <f aca="false">IF(AND(E11429="Priority",ISNUMBER('Cost model'!N634)),'Cost model'!N634,'Cost model'!M634)</f>
        <v>15.5</v>
      </c>
      <c r="K11429" s="14" t="n">
        <f aca="false">J11429-H11429</f>
        <v>5.51</v>
      </c>
      <c r="L11429" s="14" t="n">
        <f aca="false">G11429-H11429</f>
        <v>7.51</v>
      </c>
    </row>
    <row r="11430" customFormat="false" ht="15" hidden="false" customHeight="false" outlineLevel="0" collapsed="false">
      <c r="A11430" s="2" t="s">
        <v>174</v>
      </c>
      <c r="B11430" s="2" t="s">
        <v>174</v>
      </c>
      <c r="C11430" s="2" t="s">
        <v>49</v>
      </c>
      <c r="D11430" s="2" t="s">
        <v>12</v>
      </c>
      <c r="E11430" s="2" t="s">
        <v>74</v>
      </c>
      <c r="F11430" s="2" t="s">
        <v>977</v>
      </c>
      <c r="G11430" s="14" t="n">
        <v>19.5</v>
      </c>
      <c r="H11430" s="14" t="n">
        <v>42.68</v>
      </c>
      <c r="I11430" s="14" t="n">
        <v>19.5</v>
      </c>
      <c r="J11430" s="23" t="n">
        <f aca="false">IF(AND(E11430="Priority",ISNUMBER('Cost model'!N172)),'Cost model'!N172,'Cost model'!M172)</f>
        <v>45</v>
      </c>
      <c r="K11430" s="14" t="n">
        <f aca="false">J11430-H11430</f>
        <v>2.32</v>
      </c>
      <c r="L11430" s="14" t="n">
        <f aca="false">G11430-H11430</f>
        <v>-23.18</v>
      </c>
    </row>
    <row r="11431" customFormat="false" ht="15" hidden="false" customHeight="false" outlineLevel="0" collapsed="false">
      <c r="A11431" s="2" t="s">
        <v>142</v>
      </c>
      <c r="B11431" s="2" t="s">
        <v>142</v>
      </c>
      <c r="C11431" s="2" t="s">
        <v>47</v>
      </c>
      <c r="D11431" s="2" t="s">
        <v>10</v>
      </c>
      <c r="E11431" s="2" t="s">
        <v>74</v>
      </c>
      <c r="F11431" s="2" t="s">
        <v>977</v>
      </c>
      <c r="G11431" s="14" t="n">
        <v>9.5</v>
      </c>
      <c r="H11431" s="14" t="n">
        <v>9.91</v>
      </c>
      <c r="I11431" s="14" t="n">
        <v>9.5</v>
      </c>
      <c r="J11431" s="23" t="n">
        <f aca="false">IF(AND(E11431="Priority",ISNUMBER('Cost model'!N632)),'Cost model'!N632,'Cost model'!M632)</f>
        <v>9.5</v>
      </c>
      <c r="K11431" s="14" t="n">
        <f aca="false">J11431-H11431</f>
        <v>-0.41</v>
      </c>
      <c r="L11431" s="14" t="n">
        <f aca="false">G11431-H11431</f>
        <v>-0.41</v>
      </c>
    </row>
    <row r="11432" customFormat="false" ht="15" hidden="false" customHeight="false" outlineLevel="0" collapsed="false">
      <c r="A11432" s="2" t="s">
        <v>124</v>
      </c>
      <c r="B11432" s="2" t="s">
        <v>124</v>
      </c>
      <c r="C11432" s="2" t="s">
        <v>47</v>
      </c>
      <c r="D11432" s="2" t="s">
        <v>10</v>
      </c>
      <c r="E11432" s="2" t="s">
        <v>74</v>
      </c>
      <c r="F11432" s="2" t="s">
        <v>977</v>
      </c>
      <c r="G11432" s="14" t="n">
        <v>9.5</v>
      </c>
      <c r="H11432" s="14" t="n">
        <v>7.59</v>
      </c>
      <c r="I11432" s="14" t="n">
        <v>9.5</v>
      </c>
      <c r="J11432" s="23" t="n">
        <f aca="false">IF(AND(E11432="Priority",ISNUMBER('Cost model'!N317)),'Cost model'!N317,'Cost model'!M317)</f>
        <v>10.5</v>
      </c>
      <c r="K11432" s="14" t="n">
        <f aca="false">J11432-H11432</f>
        <v>2.91</v>
      </c>
      <c r="L11432" s="14" t="n">
        <f aca="false">G11432-H11432</f>
        <v>1.91</v>
      </c>
    </row>
    <row r="11433" customFormat="false" ht="15" hidden="false" customHeight="false" outlineLevel="0" collapsed="false">
      <c r="A11433" s="2" t="s">
        <v>174</v>
      </c>
      <c r="B11433" s="2" t="s">
        <v>124</v>
      </c>
      <c r="C11433" s="2" t="s">
        <v>47</v>
      </c>
      <c r="D11433" s="2" t="s">
        <v>12</v>
      </c>
      <c r="E11433" s="2" t="s">
        <v>74</v>
      </c>
      <c r="F11433" s="2" t="s">
        <v>976</v>
      </c>
      <c r="G11433" s="14" t="n">
        <v>9.5</v>
      </c>
      <c r="H11433" s="14" t="n">
        <v>44.22</v>
      </c>
      <c r="I11433" s="14" t="n">
        <v>9.5</v>
      </c>
      <c r="J11433" s="23" t="n">
        <f aca="false">IF(AND(E11433="Priority",ISNUMBER('Cost model'!N110)),'Cost model'!N110,'Cost model'!M110)</f>
        <v>40</v>
      </c>
      <c r="K11433" s="14" t="n">
        <f aca="false">J11433-H11433</f>
        <v>-4.22</v>
      </c>
      <c r="L11433" s="14" t="n">
        <f aca="false">G11433-H11433</f>
        <v>-34.72</v>
      </c>
    </row>
    <row r="11434" customFormat="false" ht="15" hidden="false" customHeight="false" outlineLevel="0" collapsed="false">
      <c r="A11434" s="2" t="s">
        <v>142</v>
      </c>
      <c r="B11434" s="2" t="s">
        <v>142</v>
      </c>
      <c r="C11434" s="2" t="s">
        <v>49</v>
      </c>
      <c r="D11434" s="2" t="s">
        <v>12</v>
      </c>
      <c r="E11434" s="2" t="s">
        <v>74</v>
      </c>
      <c r="F11434" s="2" t="s">
        <v>977</v>
      </c>
      <c r="G11434" s="14" t="n">
        <v>19.5</v>
      </c>
      <c r="H11434" s="14" t="n">
        <v>42.68</v>
      </c>
      <c r="I11434" s="14" t="n">
        <v>19.5</v>
      </c>
      <c r="J11434" s="23" t="n">
        <f aca="false">IF(AND(E11434="Priority",ISNUMBER('Cost model'!N637)),'Cost model'!N637,'Cost model'!M637)</f>
        <v>45</v>
      </c>
      <c r="K11434" s="14" t="n">
        <f aca="false">J11434-H11434</f>
        <v>2.32</v>
      </c>
      <c r="L11434" s="14" t="n">
        <f aca="false">G11434-H11434</f>
        <v>-23.18</v>
      </c>
    </row>
    <row r="11435" customFormat="false" ht="15" hidden="false" customHeight="false" outlineLevel="0" collapsed="false">
      <c r="A11435" s="2" t="s">
        <v>174</v>
      </c>
      <c r="B11435" s="2" t="s">
        <v>174</v>
      </c>
      <c r="C11435" s="2" t="s">
        <v>48</v>
      </c>
      <c r="D11435" s="2" t="s">
        <v>10</v>
      </c>
      <c r="E11435" s="2" t="s">
        <v>74</v>
      </c>
      <c r="F11435" s="2" t="s">
        <v>977</v>
      </c>
      <c r="G11435" s="14" t="n">
        <v>12.5</v>
      </c>
      <c r="H11435" s="14" t="n">
        <v>8.77</v>
      </c>
      <c r="I11435" s="14" t="n">
        <v>12.5</v>
      </c>
      <c r="J11435" s="23" t="n">
        <f aca="false">IF(AND(E11435="Priority",ISNUMBER('Cost model'!N168)),'Cost model'!N168,'Cost model'!M168)</f>
        <v>13.5</v>
      </c>
      <c r="K11435" s="14" t="n">
        <f aca="false">J11435-H11435</f>
        <v>4.73</v>
      </c>
      <c r="L11435" s="14" t="n">
        <f aca="false">G11435-H11435</f>
        <v>3.73</v>
      </c>
    </row>
    <row r="11436" customFormat="false" ht="15" hidden="false" customHeight="false" outlineLevel="0" collapsed="false">
      <c r="A11436" s="2" t="s">
        <v>174</v>
      </c>
      <c r="B11436" s="2" t="s">
        <v>174</v>
      </c>
      <c r="C11436" s="2" t="s">
        <v>48</v>
      </c>
      <c r="D11436" s="2" t="s">
        <v>14</v>
      </c>
      <c r="E11436" s="2" t="s">
        <v>74</v>
      </c>
      <c r="F11436" s="2" t="s">
        <v>977</v>
      </c>
      <c r="G11436" s="14" t="n">
        <v>45</v>
      </c>
      <c r="H11436" s="14" t="n">
        <v>80.59</v>
      </c>
      <c r="I11436" s="14" t="n">
        <v>45</v>
      </c>
      <c r="J11436" s="23" t="n">
        <f aca="false">IF(AND(E11436="Priority",ISNUMBER('Cost model'!N177)),'Cost model'!N177,'Cost model'!M177)</f>
        <v>110</v>
      </c>
      <c r="K11436" s="14" t="n">
        <f aca="false">J11436-H11436</f>
        <v>29.41</v>
      </c>
      <c r="L11436" s="14" t="n">
        <f aca="false">G11436-H11436</f>
        <v>-35.59</v>
      </c>
    </row>
    <row r="11437" customFormat="false" ht="15" hidden="false" customHeight="false" outlineLevel="0" collapsed="false">
      <c r="A11437" s="2" t="s">
        <v>142</v>
      </c>
      <c r="B11437" s="2" t="s">
        <v>142</v>
      </c>
      <c r="C11437" s="2" t="s">
        <v>47</v>
      </c>
      <c r="D11437" s="2" t="s">
        <v>12</v>
      </c>
      <c r="E11437" s="2" t="s">
        <v>74</v>
      </c>
      <c r="F11437" s="2" t="s">
        <v>977</v>
      </c>
      <c r="G11437" s="14" t="n">
        <v>9.5</v>
      </c>
      <c r="H11437" s="14" t="n">
        <v>5.79</v>
      </c>
      <c r="I11437" s="14" t="n">
        <v>9.5</v>
      </c>
      <c r="J11437" s="23" t="n">
        <f aca="false">IF(AND(E11437="Priority",ISNUMBER('Cost model'!N635)),'Cost model'!N635,'Cost model'!M635)</f>
        <v>30.5</v>
      </c>
      <c r="K11437" s="14" t="n">
        <f aca="false">J11437-H11437</f>
        <v>24.71</v>
      </c>
      <c r="L11437" s="14" t="n">
        <f aca="false">G11437-H11437</f>
        <v>3.71</v>
      </c>
    </row>
    <row r="11438" customFormat="false" ht="15" hidden="false" customHeight="false" outlineLevel="0" collapsed="false">
      <c r="A11438" s="2" t="s">
        <v>142</v>
      </c>
      <c r="B11438" s="2" t="s">
        <v>142</v>
      </c>
      <c r="C11438" s="2" t="s">
        <v>47</v>
      </c>
      <c r="D11438" s="2" t="s">
        <v>10</v>
      </c>
      <c r="E11438" s="2" t="s">
        <v>74</v>
      </c>
      <c r="F11438" s="2" t="s">
        <v>977</v>
      </c>
      <c r="G11438" s="14" t="n">
        <v>9.5</v>
      </c>
      <c r="H11438" s="14" t="n">
        <v>28.12</v>
      </c>
      <c r="I11438" s="14" t="n">
        <v>9.5</v>
      </c>
      <c r="J11438" s="23" t="n">
        <f aca="false">IF(AND(E11438="Priority",ISNUMBER('Cost model'!N632)),'Cost model'!N632,'Cost model'!M632)</f>
        <v>9.5</v>
      </c>
      <c r="K11438" s="14" t="n">
        <f aca="false">J11438-H11438</f>
        <v>-18.62</v>
      </c>
      <c r="L11438" s="14" t="n">
        <f aca="false">G11438-H11438</f>
        <v>-18.62</v>
      </c>
    </row>
    <row r="11439" customFormat="false" ht="15" hidden="false" customHeight="false" outlineLevel="0" collapsed="false">
      <c r="A11439" s="2" t="s">
        <v>174</v>
      </c>
      <c r="B11439" s="2" t="s">
        <v>142</v>
      </c>
      <c r="C11439" s="2" t="s">
        <v>48</v>
      </c>
      <c r="D11439" s="2" t="s">
        <v>12</v>
      </c>
      <c r="E11439" s="2" t="s">
        <v>74</v>
      </c>
      <c r="F11439" s="2" t="s">
        <v>976</v>
      </c>
      <c r="G11439" s="14" t="n">
        <v>12.5</v>
      </c>
      <c r="H11439" s="14" t="n">
        <v>40.19</v>
      </c>
      <c r="I11439" s="14" t="n">
        <v>12.5</v>
      </c>
      <c r="J11439" s="23" t="n">
        <f aca="false">IF(AND(E11439="Priority",ISNUMBER('Cost model'!N126)),'Cost model'!N126,'Cost model'!M126)</f>
        <v>45</v>
      </c>
      <c r="K11439" s="14" t="n">
        <f aca="false">J11439-H11439</f>
        <v>4.81</v>
      </c>
      <c r="L11439" s="14" t="n">
        <f aca="false">G11439-H11439</f>
        <v>-27.69</v>
      </c>
    </row>
    <row r="11440" customFormat="false" ht="15" hidden="false" customHeight="false" outlineLevel="0" collapsed="false">
      <c r="A11440" s="2" t="s">
        <v>221</v>
      </c>
      <c r="B11440" s="2" t="s">
        <v>142</v>
      </c>
      <c r="C11440" s="2" t="s">
        <v>47</v>
      </c>
      <c r="D11440" s="2" t="s">
        <v>12</v>
      </c>
      <c r="E11440" s="2" t="s">
        <v>74</v>
      </c>
      <c r="F11440" s="2" t="s">
        <v>976</v>
      </c>
      <c r="G11440" s="14" t="n">
        <v>9.5</v>
      </c>
      <c r="H11440" s="14" t="n">
        <v>50.55</v>
      </c>
      <c r="I11440" s="14" t="n">
        <v>24.5</v>
      </c>
      <c r="J11440" s="23" t="n">
        <f aca="false">IF(AND(E11440="Priority",ISNUMBER('Cost model'!N770)),'Cost model'!N770,'Cost model'!M770)</f>
        <v>55</v>
      </c>
      <c r="K11440" s="14" t="n">
        <f aca="false">J11440-H11440</f>
        <v>4.45</v>
      </c>
      <c r="L11440" s="14" t="n">
        <f aca="false">G11440-H11440</f>
        <v>-41.05</v>
      </c>
    </row>
    <row r="11441" customFormat="false" ht="15" hidden="false" customHeight="false" outlineLevel="0" collapsed="false">
      <c r="A11441" s="2" t="s">
        <v>174</v>
      </c>
      <c r="B11441" s="2" t="s">
        <v>174</v>
      </c>
      <c r="C11441" s="2" t="s">
        <v>49</v>
      </c>
      <c r="D11441" s="2" t="s">
        <v>10</v>
      </c>
      <c r="E11441" s="2" t="s">
        <v>74</v>
      </c>
      <c r="F11441" s="2" t="s">
        <v>977</v>
      </c>
      <c r="G11441" s="14" t="n">
        <v>17.5</v>
      </c>
      <c r="H11441" s="14" t="n">
        <v>14.31</v>
      </c>
      <c r="I11441" s="14" t="n">
        <v>17.5</v>
      </c>
      <c r="J11441" s="23" t="n">
        <f aca="false">IF(AND(E11441="Priority",ISNUMBER('Cost model'!N169)),'Cost model'!N169,'Cost model'!M169)</f>
        <v>18.5</v>
      </c>
      <c r="K11441" s="14" t="n">
        <f aca="false">J11441-H11441</f>
        <v>4.19</v>
      </c>
      <c r="L11441" s="14" t="n">
        <f aca="false">G11441-H11441</f>
        <v>3.19</v>
      </c>
    </row>
    <row r="11442" customFormat="false" ht="15" hidden="false" customHeight="false" outlineLevel="0" collapsed="false">
      <c r="A11442" s="2" t="s">
        <v>221</v>
      </c>
      <c r="B11442" s="2" t="s">
        <v>174</v>
      </c>
      <c r="C11442" s="2" t="s">
        <v>47</v>
      </c>
      <c r="D11442" s="2" t="s">
        <v>10</v>
      </c>
      <c r="E11442" s="2" t="s">
        <v>74</v>
      </c>
      <c r="F11442" s="2" t="s">
        <v>976</v>
      </c>
      <c r="G11442" s="14" t="n">
        <v>14.5</v>
      </c>
      <c r="H11442" s="14" t="n">
        <v>8.06</v>
      </c>
      <c r="I11442" s="14" t="n">
        <v>19.5</v>
      </c>
      <c r="J11442" s="23" t="n">
        <f aca="false">IF(AND(E11442="Priority",ISNUMBER('Cost model'!N782)),'Cost model'!N782,'Cost model'!M782)</f>
        <v>11.5</v>
      </c>
      <c r="K11442" s="14" t="n">
        <f aca="false">J11442-H11442</f>
        <v>3.44</v>
      </c>
      <c r="L11442" s="14" t="n">
        <f aca="false">G11442-H11442</f>
        <v>6.44</v>
      </c>
    </row>
    <row r="11443" customFormat="false" ht="15" hidden="false" customHeight="false" outlineLevel="0" collapsed="false">
      <c r="A11443" s="2" t="s">
        <v>174</v>
      </c>
      <c r="B11443" s="2" t="s">
        <v>174</v>
      </c>
      <c r="C11443" s="2" t="s">
        <v>48</v>
      </c>
      <c r="D11443" s="2" t="s">
        <v>10</v>
      </c>
      <c r="E11443" s="2" t="s">
        <v>74</v>
      </c>
      <c r="F11443" s="2" t="s">
        <v>977</v>
      </c>
      <c r="G11443" s="14" t="n">
        <v>12.5</v>
      </c>
      <c r="H11443" s="14" t="n">
        <v>41.6</v>
      </c>
      <c r="I11443" s="14" t="n">
        <v>12.5</v>
      </c>
      <c r="J11443" s="23" t="n">
        <f aca="false">IF(AND(E11443="Priority",ISNUMBER('Cost model'!N168)),'Cost model'!N168,'Cost model'!M168)</f>
        <v>13.5</v>
      </c>
      <c r="K11443" s="14" t="n">
        <f aca="false">J11443-H11443</f>
        <v>-28.1</v>
      </c>
      <c r="L11443" s="14" t="n">
        <f aca="false">G11443-H11443</f>
        <v>-29.1</v>
      </c>
    </row>
    <row r="11444" customFormat="false" ht="15" hidden="false" customHeight="false" outlineLevel="0" collapsed="false">
      <c r="A11444" s="2" t="s">
        <v>158</v>
      </c>
      <c r="B11444" s="2" t="s">
        <v>158</v>
      </c>
      <c r="C11444" s="2" t="s">
        <v>47</v>
      </c>
      <c r="D11444" s="2" t="s">
        <v>12</v>
      </c>
      <c r="E11444" s="2" t="s">
        <v>74</v>
      </c>
      <c r="F11444" s="2" t="s">
        <v>977</v>
      </c>
      <c r="G11444" s="14" t="n">
        <v>9.5</v>
      </c>
      <c r="H11444" s="14" t="n">
        <v>13.82</v>
      </c>
      <c r="I11444" s="14" t="n">
        <v>9.5</v>
      </c>
      <c r="J11444" s="23" t="n">
        <f aca="false">IF(AND(E11444="Priority",ISNUMBER('Cost model'!N425)),'Cost model'!N425,'Cost model'!M425)</f>
        <v>14.5</v>
      </c>
      <c r="K11444" s="14" t="n">
        <f aca="false">J11444-H11444</f>
        <v>0.68</v>
      </c>
      <c r="L11444" s="14" t="n">
        <f aca="false">G11444-H11444</f>
        <v>-4.32</v>
      </c>
    </row>
    <row r="11445" customFormat="false" ht="15" hidden="false" customHeight="false" outlineLevel="0" collapsed="false">
      <c r="A11445" s="2" t="s">
        <v>221</v>
      </c>
      <c r="B11445" s="2" t="s">
        <v>221</v>
      </c>
      <c r="C11445" s="2" t="s">
        <v>47</v>
      </c>
      <c r="D11445" s="2" t="s">
        <v>10</v>
      </c>
      <c r="E11445" s="2" t="s">
        <v>74</v>
      </c>
      <c r="F11445" s="2" t="s">
        <v>977</v>
      </c>
      <c r="G11445" s="14" t="n">
        <v>9.5</v>
      </c>
      <c r="H11445" s="14" t="n">
        <v>5.79</v>
      </c>
      <c r="I11445" s="14" t="n">
        <v>9.5</v>
      </c>
      <c r="J11445" s="23" t="n">
        <f aca="false">IF(AND(E11445="Priority",ISNUMBER('Cost model'!N737)),'Cost model'!N737,'Cost model'!M737)</f>
        <v>8.5</v>
      </c>
      <c r="K11445" s="14" t="n">
        <f aca="false">J11445-H11445</f>
        <v>2.71</v>
      </c>
      <c r="L11445" s="14" t="n">
        <f aca="false">G11445-H11445</f>
        <v>3.71</v>
      </c>
    </row>
    <row r="11446" customFormat="false" ht="15" hidden="false" customHeight="false" outlineLevel="0" collapsed="false">
      <c r="A11446" s="2" t="s">
        <v>174</v>
      </c>
      <c r="B11446" s="2" t="s">
        <v>174</v>
      </c>
      <c r="C11446" s="2" t="s">
        <v>48</v>
      </c>
      <c r="D11446" s="2" t="s">
        <v>10</v>
      </c>
      <c r="E11446" s="2" t="s">
        <v>83</v>
      </c>
      <c r="F11446" s="2" t="s">
        <v>977</v>
      </c>
      <c r="G11446" s="14" t="n">
        <v>17.5</v>
      </c>
      <c r="H11446" s="14" t="n">
        <v>20.92</v>
      </c>
      <c r="I11446" s="14" t="n">
        <v>17.5</v>
      </c>
      <c r="J11446" s="23" t="n">
        <f aca="false">IF(AND(E11446="Priority",ISNUMBER('Cost model'!N168)),'Cost model'!N168,'Cost model'!M168)</f>
        <v>18.5</v>
      </c>
      <c r="K11446" s="14" t="n">
        <f aca="false">J11446-H11446</f>
        <v>-2.42</v>
      </c>
      <c r="L11446" s="14" t="n">
        <f aca="false">G11446-H11446</f>
        <v>-3.42</v>
      </c>
    </row>
    <row r="11447" customFormat="false" ht="15" hidden="false" customHeight="false" outlineLevel="0" collapsed="false">
      <c r="A11447" s="2" t="s">
        <v>221</v>
      </c>
      <c r="B11447" s="2" t="s">
        <v>124</v>
      </c>
      <c r="C11447" s="2" t="s">
        <v>47</v>
      </c>
      <c r="D11447" s="2" t="s">
        <v>12</v>
      </c>
      <c r="E11447" s="2" t="s">
        <v>74</v>
      </c>
      <c r="F11447" s="2" t="s">
        <v>976</v>
      </c>
      <c r="G11447" s="14" t="n">
        <v>9.5</v>
      </c>
      <c r="H11447" s="14" t="n">
        <v>13.81</v>
      </c>
      <c r="I11447" s="14" t="n">
        <v>24.5</v>
      </c>
      <c r="J11447" s="23" t="n">
        <f aca="false">IF(AND(E11447="Priority",ISNUMBER('Cost model'!N800)),'Cost model'!N800,'Cost model'!M800)</f>
        <v>45</v>
      </c>
      <c r="K11447" s="14" t="n">
        <f aca="false">J11447-H11447</f>
        <v>31.19</v>
      </c>
      <c r="L11447" s="14" t="n">
        <f aca="false">G11447-H11447</f>
        <v>-4.31</v>
      </c>
    </row>
    <row r="11448" customFormat="false" ht="15" hidden="false" customHeight="false" outlineLevel="0" collapsed="false">
      <c r="A11448" s="2" t="s">
        <v>174</v>
      </c>
      <c r="B11448" s="2" t="s">
        <v>174</v>
      </c>
      <c r="C11448" s="2" t="s">
        <v>47</v>
      </c>
      <c r="D11448" s="2" t="s">
        <v>10</v>
      </c>
      <c r="E11448" s="2" t="s">
        <v>74</v>
      </c>
      <c r="F11448" s="2" t="s">
        <v>977</v>
      </c>
      <c r="G11448" s="14" t="n">
        <v>9.5</v>
      </c>
      <c r="H11448" s="14" t="n">
        <v>7.59</v>
      </c>
      <c r="I11448" s="14" t="n">
        <v>9.5</v>
      </c>
      <c r="J11448" s="23" t="n">
        <f aca="false">IF(AND(E11448="Priority",ISNUMBER('Cost model'!N167)),'Cost model'!N167,'Cost model'!M167)</f>
        <v>8.5</v>
      </c>
      <c r="K11448" s="14" t="n">
        <f aca="false">J11448-H11448</f>
        <v>0.91</v>
      </c>
      <c r="L11448" s="14" t="n">
        <f aca="false">G11448-H11448</f>
        <v>1.91</v>
      </c>
    </row>
    <row r="11449" customFormat="false" ht="15" hidden="false" customHeight="false" outlineLevel="0" collapsed="false">
      <c r="A11449" s="2" t="s">
        <v>221</v>
      </c>
      <c r="B11449" s="2" t="s">
        <v>221</v>
      </c>
      <c r="C11449" s="2" t="s">
        <v>47</v>
      </c>
      <c r="D11449" s="2" t="s">
        <v>10</v>
      </c>
      <c r="E11449" s="2" t="s">
        <v>74</v>
      </c>
      <c r="F11449" s="2" t="s">
        <v>977</v>
      </c>
      <c r="G11449" s="14" t="n">
        <v>9.5</v>
      </c>
      <c r="H11449" s="14" t="n">
        <v>5.76</v>
      </c>
      <c r="I11449" s="14" t="n">
        <v>9.5</v>
      </c>
      <c r="J11449" s="23" t="n">
        <f aca="false">IF(AND(E11449="Priority",ISNUMBER('Cost model'!N737)),'Cost model'!N737,'Cost model'!M737)</f>
        <v>8.5</v>
      </c>
      <c r="K11449" s="14" t="n">
        <f aca="false">J11449-H11449</f>
        <v>2.74</v>
      </c>
      <c r="L11449" s="14" t="n">
        <f aca="false">G11449-H11449</f>
        <v>3.74</v>
      </c>
    </row>
    <row r="11450" customFormat="false" ht="15" hidden="false" customHeight="false" outlineLevel="0" collapsed="false">
      <c r="A11450" s="2" t="s">
        <v>174</v>
      </c>
      <c r="B11450" s="2" t="s">
        <v>124</v>
      </c>
      <c r="C11450" s="2" t="s">
        <v>47</v>
      </c>
      <c r="D11450" s="2" t="s">
        <v>12</v>
      </c>
      <c r="E11450" s="2" t="s">
        <v>83</v>
      </c>
      <c r="F11450" s="2" t="s">
        <v>976</v>
      </c>
      <c r="G11450" s="14" t="n">
        <v>19.5</v>
      </c>
      <c r="H11450" s="14" t="n">
        <v>49.1</v>
      </c>
      <c r="I11450" s="14" t="n">
        <v>19.5</v>
      </c>
      <c r="J11450" s="23" t="n">
        <f aca="false">IF(AND(E11450="Priority",ISNUMBER('Cost model'!N110)),'Cost model'!N110,'Cost model'!M110)</f>
        <v>55</v>
      </c>
      <c r="K11450" s="14" t="n">
        <f aca="false">J11450-H11450</f>
        <v>5.9</v>
      </c>
      <c r="L11450" s="14" t="n">
        <f aca="false">G11450-H11450</f>
        <v>-29.6</v>
      </c>
    </row>
    <row r="11451" customFormat="false" ht="15" hidden="false" customHeight="false" outlineLevel="0" collapsed="false">
      <c r="A11451" s="2" t="s">
        <v>142</v>
      </c>
      <c r="B11451" s="2" t="s">
        <v>142</v>
      </c>
      <c r="C11451" s="2" t="s">
        <v>47</v>
      </c>
      <c r="D11451" s="2" t="s">
        <v>10</v>
      </c>
      <c r="E11451" s="2" t="s">
        <v>74</v>
      </c>
      <c r="F11451" s="2" t="s">
        <v>977</v>
      </c>
      <c r="G11451" s="14" t="n">
        <v>9.5</v>
      </c>
      <c r="H11451" s="14" t="n">
        <v>5.79</v>
      </c>
      <c r="I11451" s="14" t="n">
        <v>9.5</v>
      </c>
      <c r="J11451" s="23" t="n">
        <f aca="false">IF(AND(E11451="Priority",ISNUMBER('Cost model'!N632)),'Cost model'!N632,'Cost model'!M632)</f>
        <v>9.5</v>
      </c>
      <c r="K11451" s="14" t="n">
        <f aca="false">J11451-H11451</f>
        <v>3.71</v>
      </c>
      <c r="L11451" s="14" t="n">
        <f aca="false">G11451-H11451</f>
        <v>3.71</v>
      </c>
    </row>
    <row r="11452" customFormat="false" ht="15" hidden="false" customHeight="false" outlineLevel="0" collapsed="false">
      <c r="A11452" s="2" t="s">
        <v>221</v>
      </c>
      <c r="B11452" s="2" t="s">
        <v>221</v>
      </c>
      <c r="C11452" s="2" t="s">
        <v>49</v>
      </c>
      <c r="D11452" s="2" t="s">
        <v>10</v>
      </c>
      <c r="E11452" s="2" t="s">
        <v>74</v>
      </c>
      <c r="F11452" s="2" t="s">
        <v>977</v>
      </c>
      <c r="G11452" s="14" t="n">
        <v>17.5</v>
      </c>
      <c r="H11452" s="14" t="n">
        <v>9.99</v>
      </c>
      <c r="I11452" s="14" t="n">
        <v>17.5</v>
      </c>
      <c r="J11452" s="23" t="n">
        <f aca="false">IF(AND(E11452="Priority",ISNUMBER('Cost model'!N739)),'Cost model'!N739,'Cost model'!M739)</f>
        <v>17.5</v>
      </c>
      <c r="K11452" s="14" t="n">
        <f aca="false">J11452-H11452</f>
        <v>7.51</v>
      </c>
      <c r="L11452" s="14" t="n">
        <f aca="false">G11452-H11452</f>
        <v>7.51</v>
      </c>
    </row>
    <row r="11453" customFormat="false" ht="15" hidden="false" customHeight="false" outlineLevel="0" collapsed="false">
      <c r="A11453" s="2" t="s">
        <v>174</v>
      </c>
      <c r="B11453" s="2" t="s">
        <v>174</v>
      </c>
      <c r="C11453" s="2" t="s">
        <v>47</v>
      </c>
      <c r="D11453" s="2" t="s">
        <v>12</v>
      </c>
      <c r="E11453" s="2" t="s">
        <v>74</v>
      </c>
      <c r="F11453" s="2" t="s">
        <v>977</v>
      </c>
      <c r="G11453" s="14" t="n">
        <v>9.5</v>
      </c>
      <c r="H11453" s="14" t="n">
        <v>27.87</v>
      </c>
      <c r="I11453" s="14" t="n">
        <v>9.5</v>
      </c>
      <c r="J11453" s="23" t="n">
        <f aca="false">IF(AND(E11453="Priority",ISNUMBER('Cost model'!N170)),'Cost model'!N170,'Cost model'!M170)</f>
        <v>25.5</v>
      </c>
      <c r="K11453" s="14" t="n">
        <f aca="false">J11453-H11453</f>
        <v>-2.37</v>
      </c>
      <c r="L11453" s="14" t="n">
        <f aca="false">G11453-H11453</f>
        <v>-18.37</v>
      </c>
    </row>
    <row r="11454" customFormat="false" ht="15" hidden="false" customHeight="false" outlineLevel="0" collapsed="false">
      <c r="A11454" s="2" t="s">
        <v>124</v>
      </c>
      <c r="B11454" s="2" t="s">
        <v>124</v>
      </c>
      <c r="C11454" s="2" t="s">
        <v>48</v>
      </c>
      <c r="D11454" s="2" t="s">
        <v>12</v>
      </c>
      <c r="E11454" s="2" t="s">
        <v>74</v>
      </c>
      <c r="F11454" s="2" t="s">
        <v>977</v>
      </c>
      <c r="G11454" s="14" t="n">
        <v>12.5</v>
      </c>
      <c r="H11454" s="14" t="n">
        <v>27.47</v>
      </c>
      <c r="I11454" s="14" t="n">
        <v>12.5</v>
      </c>
      <c r="J11454" s="23" t="n">
        <f aca="false">IF(AND(E11454="Priority",ISNUMBER('Cost model'!N321)),'Cost model'!N321,'Cost model'!M321)</f>
        <v>40</v>
      </c>
      <c r="K11454" s="14" t="n">
        <f aca="false">J11454-H11454</f>
        <v>12.53</v>
      </c>
      <c r="L11454" s="14" t="n">
        <f aca="false">G11454-H11454</f>
        <v>-14.97</v>
      </c>
    </row>
    <row r="11455" customFormat="false" ht="15" hidden="false" customHeight="false" outlineLevel="0" collapsed="false">
      <c r="A11455" s="2" t="s">
        <v>221</v>
      </c>
      <c r="B11455" s="2" t="s">
        <v>221</v>
      </c>
      <c r="C11455" s="2" t="s">
        <v>49</v>
      </c>
      <c r="D11455" s="2" t="s">
        <v>12</v>
      </c>
      <c r="E11455" s="2" t="s">
        <v>74</v>
      </c>
      <c r="F11455" s="2" t="s">
        <v>977</v>
      </c>
      <c r="G11455" s="14" t="n">
        <v>19.5</v>
      </c>
      <c r="H11455" s="14" t="n">
        <v>18.15</v>
      </c>
      <c r="I11455" s="14" t="n">
        <v>19.5</v>
      </c>
      <c r="J11455" s="23" t="n">
        <f aca="false">IF(AND(E11455="Priority",ISNUMBER('Cost model'!N742)),'Cost model'!N742,'Cost model'!M742)</f>
        <v>60</v>
      </c>
      <c r="K11455" s="14" t="n">
        <f aca="false">J11455-H11455</f>
        <v>41.85</v>
      </c>
      <c r="L11455" s="14" t="n">
        <f aca="false">G11455-H11455</f>
        <v>1.35</v>
      </c>
    </row>
    <row r="11456" customFormat="false" ht="15" hidden="false" customHeight="false" outlineLevel="0" collapsed="false">
      <c r="A11456" s="2" t="s">
        <v>142</v>
      </c>
      <c r="B11456" s="2" t="s">
        <v>142</v>
      </c>
      <c r="C11456" s="2" t="s">
        <v>47</v>
      </c>
      <c r="D11456" s="2" t="s">
        <v>12</v>
      </c>
      <c r="E11456" s="2" t="s">
        <v>74</v>
      </c>
      <c r="F11456" s="2" t="s">
        <v>977</v>
      </c>
      <c r="G11456" s="14" t="n">
        <v>9.5</v>
      </c>
      <c r="H11456" s="14" t="n">
        <v>21.87</v>
      </c>
      <c r="I11456" s="14" t="n">
        <v>9.5</v>
      </c>
      <c r="J11456" s="23" t="n">
        <f aca="false">IF(AND(E11456="Priority",ISNUMBER('Cost model'!N635)),'Cost model'!N635,'Cost model'!M635)</f>
        <v>30.5</v>
      </c>
      <c r="K11456" s="14" t="n">
        <f aca="false">J11456-H11456</f>
        <v>8.63</v>
      </c>
      <c r="L11456" s="14" t="n">
        <f aca="false">G11456-H11456</f>
        <v>-12.37</v>
      </c>
    </row>
    <row r="11457" customFormat="false" ht="15" hidden="false" customHeight="false" outlineLevel="0" collapsed="false">
      <c r="A11457" s="2" t="s">
        <v>174</v>
      </c>
      <c r="B11457" s="2" t="s">
        <v>174</v>
      </c>
      <c r="C11457" s="2" t="s">
        <v>47</v>
      </c>
      <c r="D11457" s="2" t="s">
        <v>12</v>
      </c>
      <c r="E11457" s="2" t="s">
        <v>74</v>
      </c>
      <c r="F11457" s="2" t="s">
        <v>977</v>
      </c>
      <c r="G11457" s="14" t="n">
        <v>9.5</v>
      </c>
      <c r="H11457" s="14" t="n">
        <v>27.86</v>
      </c>
      <c r="I11457" s="14" t="n">
        <v>9.5</v>
      </c>
      <c r="J11457" s="23" t="n">
        <f aca="false">IF(AND(E11457="Priority",ISNUMBER('Cost model'!N170)),'Cost model'!N170,'Cost model'!M170)</f>
        <v>25.5</v>
      </c>
      <c r="K11457" s="14" t="n">
        <f aca="false">J11457-H11457</f>
        <v>-2.36</v>
      </c>
      <c r="L11457" s="14" t="n">
        <f aca="false">G11457-H11457</f>
        <v>-18.36</v>
      </c>
    </row>
    <row r="11458" customFormat="false" ht="15" hidden="false" customHeight="false" outlineLevel="0" collapsed="false">
      <c r="A11458" s="2" t="s">
        <v>124</v>
      </c>
      <c r="B11458" s="2" t="s">
        <v>124</v>
      </c>
      <c r="C11458" s="2" t="s">
        <v>48</v>
      </c>
      <c r="D11458" s="2" t="s">
        <v>12</v>
      </c>
      <c r="E11458" s="2" t="s">
        <v>74</v>
      </c>
      <c r="F11458" s="2" t="s">
        <v>977</v>
      </c>
      <c r="G11458" s="14" t="n">
        <v>12.5</v>
      </c>
      <c r="H11458" s="14" t="n">
        <v>25.1</v>
      </c>
      <c r="I11458" s="14" t="n">
        <v>12.5</v>
      </c>
      <c r="J11458" s="23" t="n">
        <f aca="false">IF(AND(E11458="Priority",ISNUMBER('Cost model'!N321)),'Cost model'!N321,'Cost model'!M321)</f>
        <v>40</v>
      </c>
      <c r="K11458" s="14" t="n">
        <f aca="false">J11458-H11458</f>
        <v>14.9</v>
      </c>
      <c r="L11458" s="14" t="n">
        <f aca="false">G11458-H11458</f>
        <v>-12.6</v>
      </c>
    </row>
    <row r="11459" customFormat="false" ht="15" hidden="false" customHeight="false" outlineLevel="0" collapsed="false">
      <c r="A11459" s="2" t="s">
        <v>124</v>
      </c>
      <c r="B11459" s="2" t="s">
        <v>124</v>
      </c>
      <c r="C11459" s="2" t="s">
        <v>47</v>
      </c>
      <c r="D11459" s="2" t="s">
        <v>10</v>
      </c>
      <c r="E11459" s="2" t="s">
        <v>74</v>
      </c>
      <c r="F11459" s="2" t="s">
        <v>977</v>
      </c>
      <c r="G11459" s="14" t="n">
        <v>9.5</v>
      </c>
      <c r="H11459" s="14" t="n">
        <v>7.59</v>
      </c>
      <c r="I11459" s="14" t="n">
        <v>9.5</v>
      </c>
      <c r="J11459" s="23" t="n">
        <f aca="false">IF(AND(E11459="Priority",ISNUMBER('Cost model'!N317)),'Cost model'!N317,'Cost model'!M317)</f>
        <v>10.5</v>
      </c>
      <c r="K11459" s="14" t="n">
        <f aca="false">J11459-H11459</f>
        <v>2.91</v>
      </c>
      <c r="L11459" s="14" t="n">
        <f aca="false">G11459-H11459</f>
        <v>1.91</v>
      </c>
    </row>
    <row r="11460" customFormat="false" ht="15" hidden="false" customHeight="false" outlineLevel="0" collapsed="false">
      <c r="A11460" s="2" t="s">
        <v>174</v>
      </c>
      <c r="B11460" s="2" t="s">
        <v>174</v>
      </c>
      <c r="C11460" s="2" t="s">
        <v>49</v>
      </c>
      <c r="D11460" s="2" t="s">
        <v>10</v>
      </c>
      <c r="E11460" s="2" t="s">
        <v>74</v>
      </c>
      <c r="F11460" s="2" t="s">
        <v>977</v>
      </c>
      <c r="G11460" s="14" t="n">
        <v>17.5</v>
      </c>
      <c r="H11460" s="14" t="n">
        <v>10.95</v>
      </c>
      <c r="I11460" s="14" t="n">
        <v>17.5</v>
      </c>
      <c r="J11460" s="23" t="n">
        <f aca="false">IF(AND(E11460="Priority",ISNUMBER('Cost model'!N169)),'Cost model'!N169,'Cost model'!M169)</f>
        <v>18.5</v>
      </c>
      <c r="K11460" s="14" t="n">
        <f aca="false">J11460-H11460</f>
        <v>7.55</v>
      </c>
      <c r="L11460" s="14" t="n">
        <f aca="false">G11460-H11460</f>
        <v>6.55</v>
      </c>
    </row>
    <row r="11461" customFormat="false" ht="15" hidden="false" customHeight="false" outlineLevel="0" collapsed="false">
      <c r="A11461" s="2" t="s">
        <v>142</v>
      </c>
      <c r="B11461" s="2" t="s">
        <v>124</v>
      </c>
      <c r="C11461" s="2" t="s">
        <v>47</v>
      </c>
      <c r="D11461" s="2" t="s">
        <v>10</v>
      </c>
      <c r="E11461" s="2" t="s">
        <v>74</v>
      </c>
      <c r="F11461" s="2" t="s">
        <v>976</v>
      </c>
      <c r="G11461" s="14" t="n">
        <v>9.5</v>
      </c>
      <c r="H11461" s="14" t="n">
        <v>7.95</v>
      </c>
      <c r="I11461" s="14" t="n">
        <v>14.5</v>
      </c>
      <c r="J11461" s="23" t="n">
        <f aca="false">IF(AND(E11461="Priority",ISNUMBER('Cost model'!N662)),'Cost model'!N662,'Cost model'!M662)</f>
        <v>13.5</v>
      </c>
      <c r="K11461" s="14" t="n">
        <f aca="false">J11461-H11461</f>
        <v>5.55</v>
      </c>
      <c r="L11461" s="14" t="n">
        <f aca="false">G11461-H11461</f>
        <v>1.55</v>
      </c>
    </row>
    <row r="11462" customFormat="false" ht="15" hidden="false" customHeight="false" outlineLevel="0" collapsed="false">
      <c r="A11462" s="2" t="s">
        <v>158</v>
      </c>
      <c r="B11462" s="2" t="s">
        <v>174</v>
      </c>
      <c r="C11462" s="2" t="s">
        <v>47</v>
      </c>
      <c r="D11462" s="2" t="s">
        <v>12</v>
      </c>
      <c r="E11462" s="2" t="s">
        <v>74</v>
      </c>
      <c r="F11462" s="2" t="s">
        <v>976</v>
      </c>
      <c r="G11462" s="14" t="n">
        <v>9.5</v>
      </c>
      <c r="H11462" s="14" t="n">
        <v>25.23</v>
      </c>
      <c r="I11462" s="14" t="n">
        <v>19.5</v>
      </c>
      <c r="J11462" s="23" t="n">
        <f aca="false">IF(AND(E11462="Priority",ISNUMBER('Cost model'!N485)),'Cost model'!N485,'Cost model'!M485)</f>
        <v>40</v>
      </c>
      <c r="K11462" s="14" t="n">
        <f aca="false">J11462-H11462</f>
        <v>14.77</v>
      </c>
      <c r="L11462" s="14" t="n">
        <f aca="false">G11462-H11462</f>
        <v>-15.73</v>
      </c>
    </row>
    <row r="11463" customFormat="false" ht="15" hidden="false" customHeight="false" outlineLevel="0" collapsed="false">
      <c r="A11463" s="2" t="s">
        <v>174</v>
      </c>
      <c r="B11463" s="2" t="s">
        <v>174</v>
      </c>
      <c r="C11463" s="2" t="s">
        <v>47</v>
      </c>
      <c r="D11463" s="2" t="s">
        <v>10</v>
      </c>
      <c r="E11463" s="2" t="s">
        <v>74</v>
      </c>
      <c r="F11463" s="2" t="s">
        <v>977</v>
      </c>
      <c r="G11463" s="14" t="n">
        <v>9.5</v>
      </c>
      <c r="H11463" s="14" t="n">
        <v>7.59</v>
      </c>
      <c r="I11463" s="14" t="n">
        <v>9.5</v>
      </c>
      <c r="J11463" s="23" t="n">
        <f aca="false">IF(AND(E11463="Priority",ISNUMBER('Cost model'!N167)),'Cost model'!N167,'Cost model'!M167)</f>
        <v>8.5</v>
      </c>
      <c r="K11463" s="14" t="n">
        <f aca="false">J11463-H11463</f>
        <v>0.91</v>
      </c>
      <c r="L11463" s="14" t="n">
        <f aca="false">G11463-H11463</f>
        <v>1.91</v>
      </c>
    </row>
    <row r="11464" customFormat="false" ht="15" hidden="false" customHeight="false" outlineLevel="0" collapsed="false">
      <c r="A11464" s="2" t="s">
        <v>124</v>
      </c>
      <c r="B11464" s="2" t="s">
        <v>124</v>
      </c>
      <c r="C11464" s="2" t="s">
        <v>48</v>
      </c>
      <c r="D11464" s="2" t="s">
        <v>10</v>
      </c>
      <c r="E11464" s="2" t="s">
        <v>74</v>
      </c>
      <c r="F11464" s="2" t="s">
        <v>977</v>
      </c>
      <c r="G11464" s="14" t="n">
        <v>12.5</v>
      </c>
      <c r="H11464" s="14" t="n">
        <v>18.82</v>
      </c>
      <c r="I11464" s="14" t="n">
        <v>12.5</v>
      </c>
      <c r="J11464" s="23" t="n">
        <f aca="false">IF(AND(E11464="Priority",ISNUMBER('Cost model'!N318)),'Cost model'!N318,'Cost model'!M318)</f>
        <v>14.5</v>
      </c>
      <c r="K11464" s="14" t="n">
        <f aca="false">J11464-H11464</f>
        <v>-4.32</v>
      </c>
      <c r="L11464" s="14" t="n">
        <f aca="false">G11464-H11464</f>
        <v>-6.32</v>
      </c>
    </row>
    <row r="11465" customFormat="false" ht="15" hidden="false" customHeight="false" outlineLevel="0" collapsed="false">
      <c r="A11465" s="2" t="s">
        <v>174</v>
      </c>
      <c r="B11465" s="2" t="s">
        <v>174</v>
      </c>
      <c r="C11465" s="2" t="s">
        <v>47</v>
      </c>
      <c r="D11465" s="2" t="s">
        <v>10</v>
      </c>
      <c r="E11465" s="2" t="s">
        <v>83</v>
      </c>
      <c r="F11465" s="2" t="s">
        <v>977</v>
      </c>
      <c r="G11465" s="14" t="n">
        <v>14.5</v>
      </c>
      <c r="H11465" s="14" t="n">
        <v>6.79</v>
      </c>
      <c r="I11465" s="14" t="n">
        <v>14.5</v>
      </c>
      <c r="J11465" s="23" t="n">
        <f aca="false">IF(AND(E11465="Priority",ISNUMBER('Cost model'!N167)),'Cost model'!N167,'Cost model'!M167)</f>
        <v>13.5</v>
      </c>
      <c r="K11465" s="14" t="n">
        <f aca="false">J11465-H11465</f>
        <v>6.71</v>
      </c>
      <c r="L11465" s="14" t="n">
        <f aca="false">G11465-H11465</f>
        <v>7.71</v>
      </c>
    </row>
    <row r="11466" customFormat="false" ht="15" hidden="false" customHeight="false" outlineLevel="0" collapsed="false">
      <c r="A11466" s="2" t="s">
        <v>221</v>
      </c>
      <c r="B11466" s="2" t="s">
        <v>221</v>
      </c>
      <c r="C11466" s="2" t="s">
        <v>47</v>
      </c>
      <c r="D11466" s="2" t="s">
        <v>12</v>
      </c>
      <c r="E11466" s="2" t="s">
        <v>83</v>
      </c>
      <c r="F11466" s="2" t="s">
        <v>977</v>
      </c>
      <c r="G11466" s="14" t="n">
        <v>19.5</v>
      </c>
      <c r="H11466" s="14" t="n">
        <v>12.41</v>
      </c>
      <c r="I11466" s="14" t="n">
        <v>19.5</v>
      </c>
      <c r="J11466" s="23" t="n">
        <f aca="false">IF(AND(E11466="Priority",ISNUMBER('Cost model'!N740)),'Cost model'!N740,'Cost model'!M740)</f>
        <v>28.5</v>
      </c>
      <c r="K11466" s="14" t="n">
        <f aca="false">J11466-H11466</f>
        <v>16.09</v>
      </c>
      <c r="L11466" s="14" t="n">
        <f aca="false">G11466-H11466</f>
        <v>7.09</v>
      </c>
    </row>
    <row r="11467" customFormat="false" ht="15" hidden="false" customHeight="false" outlineLevel="0" collapsed="false">
      <c r="A11467" s="2" t="s">
        <v>124</v>
      </c>
      <c r="B11467" s="2" t="s">
        <v>124</v>
      </c>
      <c r="C11467" s="2" t="s">
        <v>48</v>
      </c>
      <c r="D11467" s="2" t="s">
        <v>10</v>
      </c>
      <c r="E11467" s="2" t="s">
        <v>74</v>
      </c>
      <c r="F11467" s="2" t="s">
        <v>977</v>
      </c>
      <c r="G11467" s="14" t="n">
        <v>12.5</v>
      </c>
      <c r="H11467" s="14" t="n">
        <v>10.73</v>
      </c>
      <c r="I11467" s="14" t="n">
        <v>12.5</v>
      </c>
      <c r="J11467" s="23" t="n">
        <f aca="false">IF(AND(E11467="Priority",ISNUMBER('Cost model'!N318)),'Cost model'!N318,'Cost model'!M318)</f>
        <v>14.5</v>
      </c>
      <c r="K11467" s="14" t="n">
        <f aca="false">J11467-H11467</f>
        <v>3.77</v>
      </c>
      <c r="L11467" s="14" t="n">
        <f aca="false">G11467-H11467</f>
        <v>1.77</v>
      </c>
    </row>
    <row r="11468" customFormat="false" ht="15" hidden="false" customHeight="false" outlineLevel="0" collapsed="false">
      <c r="A11468" s="2" t="s">
        <v>124</v>
      </c>
      <c r="B11468" s="2" t="s">
        <v>124</v>
      </c>
      <c r="C11468" s="2" t="s">
        <v>47</v>
      </c>
      <c r="D11468" s="2" t="s">
        <v>15</v>
      </c>
      <c r="E11468" s="2" t="s">
        <v>74</v>
      </c>
      <c r="F11468" s="2" t="s">
        <v>977</v>
      </c>
      <c r="G11468" s="14" t="n">
        <v>45</v>
      </c>
      <c r="H11468" s="14" t="n">
        <v>167.09</v>
      </c>
      <c r="I11468" s="14" t="n">
        <v>45</v>
      </c>
      <c r="J11468" s="23" t="n">
        <f aca="false">IF(AND(E11468="Priority",ISNUMBER('Cost model'!N329)),'Cost model'!N329,'Cost model'!M329)</f>
        <v>135</v>
      </c>
      <c r="K11468" s="14" t="n">
        <f aca="false">J11468-H11468</f>
        <v>-32.09</v>
      </c>
      <c r="L11468" s="14" t="n">
        <f aca="false">G11468-H11468</f>
        <v>-122.09</v>
      </c>
    </row>
    <row r="11469" customFormat="false" ht="15" hidden="false" customHeight="false" outlineLevel="0" collapsed="false">
      <c r="A11469" s="2" t="s">
        <v>124</v>
      </c>
      <c r="B11469" s="2" t="s">
        <v>174</v>
      </c>
      <c r="C11469" s="2" t="s">
        <v>48</v>
      </c>
      <c r="D11469" s="2" t="s">
        <v>14</v>
      </c>
      <c r="E11469" s="2" t="s">
        <v>74</v>
      </c>
      <c r="F11469" s="2" t="s">
        <v>976</v>
      </c>
      <c r="G11469" s="14" t="n">
        <v>45</v>
      </c>
      <c r="H11469" s="14" t="n">
        <v>158.04</v>
      </c>
      <c r="I11469" s="14" t="n">
        <v>125</v>
      </c>
      <c r="J11469" s="23" t="n">
        <f aca="false">IF(AND(E11469="Priority",ISNUMBER('Cost model'!N372)),'Cost model'!N372,'Cost model'!M372)</f>
        <v>165</v>
      </c>
      <c r="K11469" s="14" t="n">
        <f aca="false">J11469-H11469</f>
        <v>6.96000000000001</v>
      </c>
      <c r="L11469" s="14" t="n">
        <f aca="false">G11469-H11469</f>
        <v>-113.04</v>
      </c>
    </row>
    <row r="11470" customFormat="false" ht="15" hidden="false" customHeight="false" outlineLevel="0" collapsed="false">
      <c r="A11470" s="2" t="s">
        <v>124</v>
      </c>
      <c r="B11470" s="2" t="s">
        <v>124</v>
      </c>
      <c r="C11470" s="2" t="s">
        <v>47</v>
      </c>
      <c r="D11470" s="2" t="s">
        <v>12</v>
      </c>
      <c r="E11470" s="2" t="s">
        <v>74</v>
      </c>
      <c r="F11470" s="2" t="s">
        <v>977</v>
      </c>
      <c r="G11470" s="14" t="n">
        <v>9.5</v>
      </c>
      <c r="H11470" s="14" t="n">
        <v>6.79</v>
      </c>
      <c r="I11470" s="14" t="n">
        <v>9.5</v>
      </c>
      <c r="J11470" s="23" t="n">
        <f aca="false">IF(AND(E11470="Priority",ISNUMBER('Cost model'!N320)),'Cost model'!N320,'Cost model'!M320)</f>
        <v>24.5</v>
      </c>
      <c r="K11470" s="14" t="n">
        <f aca="false">J11470-H11470</f>
        <v>17.71</v>
      </c>
      <c r="L11470" s="14" t="n">
        <f aca="false">G11470-H11470</f>
        <v>2.71</v>
      </c>
    </row>
    <row r="11471" customFormat="false" ht="15" hidden="false" customHeight="false" outlineLevel="0" collapsed="false">
      <c r="A11471" s="2" t="s">
        <v>221</v>
      </c>
      <c r="B11471" s="2" t="s">
        <v>221</v>
      </c>
      <c r="C11471" s="2" t="s">
        <v>47</v>
      </c>
      <c r="D11471" s="2" t="s">
        <v>10</v>
      </c>
      <c r="E11471" s="2" t="s">
        <v>74</v>
      </c>
      <c r="F11471" s="2" t="s">
        <v>977</v>
      </c>
      <c r="G11471" s="14" t="n">
        <v>9.5</v>
      </c>
      <c r="H11471" s="14" t="n">
        <v>8.06</v>
      </c>
      <c r="I11471" s="14" t="n">
        <v>9.5</v>
      </c>
      <c r="J11471" s="23" t="n">
        <f aca="false">IF(AND(E11471="Priority",ISNUMBER('Cost model'!N737)),'Cost model'!N737,'Cost model'!M737)</f>
        <v>8.5</v>
      </c>
      <c r="K11471" s="14" t="n">
        <f aca="false">J11471-H11471</f>
        <v>0.44</v>
      </c>
      <c r="L11471" s="14" t="n">
        <f aca="false">G11471-H11471</f>
        <v>1.44</v>
      </c>
    </row>
    <row r="11472" customFormat="false" ht="15" hidden="false" customHeight="false" outlineLevel="0" collapsed="false">
      <c r="A11472" s="2" t="s">
        <v>174</v>
      </c>
      <c r="B11472" s="2" t="s">
        <v>174</v>
      </c>
      <c r="C11472" s="2" t="s">
        <v>48</v>
      </c>
      <c r="D11472" s="2" t="s">
        <v>12</v>
      </c>
      <c r="E11472" s="2" t="s">
        <v>74</v>
      </c>
      <c r="F11472" s="2" t="s">
        <v>977</v>
      </c>
      <c r="G11472" s="14" t="n">
        <v>12.5</v>
      </c>
      <c r="H11472" s="14" t="n">
        <v>33.16</v>
      </c>
      <c r="I11472" s="14" t="n">
        <v>12.5</v>
      </c>
      <c r="J11472" s="23" t="n">
        <f aca="false">IF(AND(E11472="Priority",ISNUMBER('Cost model'!N171)),'Cost model'!N171,'Cost model'!M171)</f>
        <v>40</v>
      </c>
      <c r="K11472" s="14" t="n">
        <f aca="false">J11472-H11472</f>
        <v>6.84</v>
      </c>
      <c r="L11472" s="14" t="n">
        <f aca="false">G11472-H11472</f>
        <v>-20.66</v>
      </c>
    </row>
    <row r="11473" customFormat="false" ht="15" hidden="false" customHeight="false" outlineLevel="0" collapsed="false">
      <c r="A11473" s="2" t="s">
        <v>124</v>
      </c>
      <c r="B11473" s="2" t="s">
        <v>124</v>
      </c>
      <c r="C11473" s="2" t="s">
        <v>48</v>
      </c>
      <c r="D11473" s="2" t="s">
        <v>12</v>
      </c>
      <c r="E11473" s="2" t="s">
        <v>74</v>
      </c>
      <c r="F11473" s="2" t="s">
        <v>977</v>
      </c>
      <c r="G11473" s="14" t="n">
        <v>12.5</v>
      </c>
      <c r="H11473" s="14" t="n">
        <v>60.16</v>
      </c>
      <c r="I11473" s="14" t="n">
        <v>12.5</v>
      </c>
      <c r="J11473" s="23" t="n">
        <f aca="false">IF(AND(E11473="Priority",ISNUMBER('Cost model'!N321)),'Cost model'!N321,'Cost model'!M321)</f>
        <v>40</v>
      </c>
      <c r="K11473" s="14" t="n">
        <f aca="false">J11473-H11473</f>
        <v>-20.16</v>
      </c>
      <c r="L11473" s="14" t="n">
        <f aca="false">G11473-H11473</f>
        <v>-47.66</v>
      </c>
    </row>
    <row r="11474" customFormat="false" ht="15" hidden="false" customHeight="false" outlineLevel="0" collapsed="false">
      <c r="A11474" s="2" t="s">
        <v>174</v>
      </c>
      <c r="B11474" s="2" t="s">
        <v>174</v>
      </c>
      <c r="C11474" s="2" t="s">
        <v>47</v>
      </c>
      <c r="D11474" s="2" t="s">
        <v>13</v>
      </c>
      <c r="E11474" s="2" t="s">
        <v>74</v>
      </c>
      <c r="F11474" s="2" t="s">
        <v>977</v>
      </c>
      <c r="G11474" s="14" t="n">
        <v>19</v>
      </c>
      <c r="H11474" s="14" t="n">
        <v>67.12</v>
      </c>
      <c r="I11474" s="14" t="n">
        <v>19</v>
      </c>
      <c r="J11474" s="23" t="n">
        <f aca="false">IF(AND(E11474="Priority",ISNUMBER('Cost model'!N173)),'Cost model'!N173,'Cost model'!M173)</f>
        <v>60</v>
      </c>
      <c r="K11474" s="14" t="n">
        <f aca="false">J11474-H11474</f>
        <v>-7.12</v>
      </c>
      <c r="L11474" s="14" t="n">
        <f aca="false">G11474-H11474</f>
        <v>-48.12</v>
      </c>
    </row>
    <row r="11475" customFormat="false" ht="15" hidden="false" customHeight="false" outlineLevel="0" collapsed="false">
      <c r="A11475" s="2" t="s">
        <v>142</v>
      </c>
      <c r="B11475" s="2" t="s">
        <v>174</v>
      </c>
      <c r="C11475" s="2" t="s">
        <v>47</v>
      </c>
      <c r="D11475" s="2" t="s">
        <v>10</v>
      </c>
      <c r="E11475" s="2" t="s">
        <v>74</v>
      </c>
      <c r="F11475" s="2" t="s">
        <v>976</v>
      </c>
      <c r="G11475" s="14" t="n">
        <v>14.5</v>
      </c>
      <c r="H11475" s="14" t="n">
        <v>14.17</v>
      </c>
      <c r="I11475" s="14" t="n">
        <v>14.5</v>
      </c>
      <c r="J11475" s="23" t="n">
        <f aca="false">IF(AND(E11475="Priority",ISNUMBER('Cost model'!N692)),'Cost model'!N692,'Cost model'!M692)</f>
        <v>9.5</v>
      </c>
      <c r="K11475" s="14" t="n">
        <f aca="false">J11475-H11475</f>
        <v>-4.67</v>
      </c>
      <c r="L11475" s="14" t="n">
        <f aca="false">G11475-H11475</f>
        <v>0.33</v>
      </c>
    </row>
    <row r="11476" customFormat="false" ht="15" hidden="false" customHeight="false" outlineLevel="0" collapsed="false">
      <c r="A11476" s="2" t="s">
        <v>174</v>
      </c>
      <c r="B11476" s="2" t="s">
        <v>174</v>
      </c>
      <c r="C11476" s="2" t="s">
        <v>49</v>
      </c>
      <c r="D11476" s="2" t="s">
        <v>10</v>
      </c>
      <c r="E11476" s="2" t="s">
        <v>74</v>
      </c>
      <c r="F11476" s="2" t="s">
        <v>977</v>
      </c>
      <c r="G11476" s="14" t="n">
        <v>17.5</v>
      </c>
      <c r="H11476" s="14" t="n">
        <v>10.95</v>
      </c>
      <c r="I11476" s="14" t="n">
        <v>17.5</v>
      </c>
      <c r="J11476" s="23" t="n">
        <f aca="false">IF(AND(E11476="Priority",ISNUMBER('Cost model'!N169)),'Cost model'!N169,'Cost model'!M169)</f>
        <v>18.5</v>
      </c>
      <c r="K11476" s="14" t="n">
        <f aca="false">J11476-H11476</f>
        <v>7.55</v>
      </c>
      <c r="L11476" s="14" t="n">
        <f aca="false">G11476-H11476</f>
        <v>6.55</v>
      </c>
    </row>
    <row r="11477" customFormat="false" ht="15" hidden="false" customHeight="false" outlineLevel="0" collapsed="false">
      <c r="A11477" s="2" t="s">
        <v>174</v>
      </c>
      <c r="B11477" s="2" t="s">
        <v>174</v>
      </c>
      <c r="C11477" s="2" t="s">
        <v>47</v>
      </c>
      <c r="D11477" s="2" t="s">
        <v>10</v>
      </c>
      <c r="E11477" s="2" t="s">
        <v>74</v>
      </c>
      <c r="F11477" s="2" t="s">
        <v>977</v>
      </c>
      <c r="G11477" s="14" t="n">
        <v>9.5</v>
      </c>
      <c r="H11477" s="14" t="n">
        <v>7.93</v>
      </c>
      <c r="I11477" s="14" t="n">
        <v>9.5</v>
      </c>
      <c r="J11477" s="23" t="n">
        <f aca="false">IF(AND(E11477="Priority",ISNUMBER('Cost model'!N167)),'Cost model'!N167,'Cost model'!M167)</f>
        <v>8.5</v>
      </c>
      <c r="K11477" s="14" t="n">
        <f aca="false">J11477-H11477</f>
        <v>0.57</v>
      </c>
      <c r="L11477" s="14" t="n">
        <f aca="false">G11477-H11477</f>
        <v>1.57</v>
      </c>
    </row>
    <row r="11478" customFormat="false" ht="15" hidden="false" customHeight="false" outlineLevel="0" collapsed="false">
      <c r="A11478" s="2" t="s">
        <v>142</v>
      </c>
      <c r="B11478" s="2" t="s">
        <v>142</v>
      </c>
      <c r="C11478" s="2" t="s">
        <v>47</v>
      </c>
      <c r="D11478" s="2" t="s">
        <v>10</v>
      </c>
      <c r="E11478" s="2" t="s">
        <v>83</v>
      </c>
      <c r="F11478" s="2" t="s">
        <v>977</v>
      </c>
      <c r="G11478" s="14" t="n">
        <v>14.5</v>
      </c>
      <c r="H11478" s="14" t="n">
        <v>5.79</v>
      </c>
      <c r="I11478" s="14" t="n">
        <v>14.5</v>
      </c>
      <c r="J11478" s="23" t="n">
        <f aca="false">IF(AND(E11478="Priority",ISNUMBER('Cost model'!N632)),'Cost model'!N632,'Cost model'!M632)</f>
        <v>14.5</v>
      </c>
      <c r="K11478" s="14" t="n">
        <f aca="false">J11478-H11478</f>
        <v>8.71</v>
      </c>
      <c r="L11478" s="14" t="n">
        <f aca="false">G11478-H11478</f>
        <v>8.71</v>
      </c>
    </row>
    <row r="11479" customFormat="false" ht="15" hidden="false" customHeight="false" outlineLevel="0" collapsed="false">
      <c r="A11479" s="2" t="s">
        <v>174</v>
      </c>
      <c r="B11479" s="2" t="s">
        <v>174</v>
      </c>
      <c r="C11479" s="2" t="s">
        <v>49</v>
      </c>
      <c r="D11479" s="2" t="s">
        <v>12</v>
      </c>
      <c r="E11479" s="2" t="s">
        <v>74</v>
      </c>
      <c r="F11479" s="2" t="s">
        <v>977</v>
      </c>
      <c r="G11479" s="14" t="n">
        <v>19.5</v>
      </c>
      <c r="H11479" s="14" t="n">
        <v>64.08</v>
      </c>
      <c r="I11479" s="14" t="n">
        <v>19.5</v>
      </c>
      <c r="J11479" s="23" t="n">
        <f aca="false">IF(AND(E11479="Priority",ISNUMBER('Cost model'!N172)),'Cost model'!N172,'Cost model'!M172)</f>
        <v>45</v>
      </c>
      <c r="K11479" s="14" t="n">
        <f aca="false">J11479-H11479</f>
        <v>-19.08</v>
      </c>
      <c r="L11479" s="14" t="n">
        <f aca="false">G11479-H11479</f>
        <v>-44.58</v>
      </c>
    </row>
    <row r="11480" customFormat="false" ht="15" hidden="false" customHeight="false" outlineLevel="0" collapsed="false">
      <c r="A11480" s="2" t="s">
        <v>142</v>
      </c>
      <c r="B11480" s="2" t="s">
        <v>142</v>
      </c>
      <c r="C11480" s="2" t="s">
        <v>48</v>
      </c>
      <c r="D11480" s="2" t="s">
        <v>10</v>
      </c>
      <c r="E11480" s="2" t="s">
        <v>83</v>
      </c>
      <c r="F11480" s="2" t="s">
        <v>977</v>
      </c>
      <c r="G11480" s="14" t="n">
        <v>17.5</v>
      </c>
      <c r="H11480" s="14" t="n">
        <v>18.15</v>
      </c>
      <c r="I11480" s="14" t="n">
        <v>17.5</v>
      </c>
      <c r="J11480" s="23" t="n">
        <f aca="false">IF(AND(E11480="Priority",ISNUMBER('Cost model'!N633)),'Cost model'!N633,'Cost model'!M633)</f>
        <v>16.5</v>
      </c>
      <c r="K11480" s="14" t="n">
        <f aca="false">J11480-H11480</f>
        <v>-1.65</v>
      </c>
      <c r="L11480" s="14" t="n">
        <f aca="false">G11480-H11480</f>
        <v>-0.649999999999999</v>
      </c>
    </row>
    <row r="11481" customFormat="false" ht="15" hidden="false" customHeight="false" outlineLevel="0" collapsed="false">
      <c r="A11481" s="2" t="s">
        <v>174</v>
      </c>
      <c r="B11481" s="2" t="s">
        <v>142</v>
      </c>
      <c r="C11481" s="2" t="s">
        <v>47</v>
      </c>
      <c r="D11481" s="2" t="s">
        <v>10</v>
      </c>
      <c r="E11481" s="2" t="s">
        <v>74</v>
      </c>
      <c r="F11481" s="2" t="s">
        <v>976</v>
      </c>
      <c r="G11481" s="14" t="n">
        <v>9.5</v>
      </c>
      <c r="H11481" s="14" t="n">
        <v>9.55</v>
      </c>
      <c r="I11481" s="14" t="n">
        <v>9.5</v>
      </c>
      <c r="J11481" s="23" t="n">
        <f aca="false">IF(AND(E11481="Priority",ISNUMBER('Cost model'!N122)),'Cost model'!N122,'Cost model'!M122)</f>
        <v>13.5</v>
      </c>
      <c r="K11481" s="14" t="n">
        <f aca="false">J11481-H11481</f>
        <v>3.95</v>
      </c>
      <c r="L11481" s="14" t="n">
        <f aca="false">G11481-H11481</f>
        <v>-0.0500000000000007</v>
      </c>
    </row>
    <row r="11482" customFormat="false" ht="15" hidden="false" customHeight="false" outlineLevel="0" collapsed="false">
      <c r="A11482" s="2" t="s">
        <v>174</v>
      </c>
      <c r="B11482" s="2" t="s">
        <v>158</v>
      </c>
      <c r="C11482" s="2" t="s">
        <v>48</v>
      </c>
      <c r="D11482" s="2" t="s">
        <v>10</v>
      </c>
      <c r="E11482" s="2" t="s">
        <v>74</v>
      </c>
      <c r="F11482" s="2" t="s">
        <v>976</v>
      </c>
      <c r="G11482" s="14" t="n">
        <v>12.5</v>
      </c>
      <c r="H11482" s="14" t="n">
        <v>13.14</v>
      </c>
      <c r="I11482" s="14" t="n">
        <v>14.5</v>
      </c>
      <c r="J11482" s="23" t="n">
        <f aca="false">IF(AND(E11482="Priority",ISNUMBER('Cost model'!N138)),'Cost model'!N138,'Cost model'!M138)</f>
        <v>16.5</v>
      </c>
      <c r="K11482" s="14" t="n">
        <f aca="false">J11482-H11482</f>
        <v>3.36</v>
      </c>
      <c r="L11482" s="14" t="n">
        <f aca="false">G11482-H11482</f>
        <v>-0.640000000000001</v>
      </c>
    </row>
    <row r="11483" customFormat="false" ht="15" hidden="false" customHeight="false" outlineLevel="0" collapsed="false">
      <c r="A11483" s="2" t="s">
        <v>174</v>
      </c>
      <c r="B11483" s="2" t="s">
        <v>174</v>
      </c>
      <c r="C11483" s="2" t="s">
        <v>48</v>
      </c>
      <c r="D11483" s="2" t="s">
        <v>12</v>
      </c>
      <c r="E11483" s="2" t="s">
        <v>83</v>
      </c>
      <c r="F11483" s="2" t="s">
        <v>977</v>
      </c>
      <c r="G11483" s="14" t="n">
        <v>19.5</v>
      </c>
      <c r="H11483" s="14" t="n">
        <v>60.26</v>
      </c>
      <c r="I11483" s="14" t="n">
        <v>19.5</v>
      </c>
      <c r="J11483" s="23" t="n">
        <f aca="false">IF(AND(E11483="Priority",ISNUMBER('Cost model'!N171)),'Cost model'!N171,'Cost model'!M171)</f>
        <v>55</v>
      </c>
      <c r="K11483" s="14" t="n">
        <f aca="false">J11483-H11483</f>
        <v>-5.26</v>
      </c>
      <c r="L11483" s="14" t="n">
        <f aca="false">G11483-H11483</f>
        <v>-40.76</v>
      </c>
    </row>
    <row r="11484" customFormat="false" ht="15" hidden="false" customHeight="false" outlineLevel="0" collapsed="false">
      <c r="A11484" s="2" t="s">
        <v>221</v>
      </c>
      <c r="B11484" s="2" t="s">
        <v>221</v>
      </c>
      <c r="C11484" s="2" t="s">
        <v>47</v>
      </c>
      <c r="D11484" s="2" t="s">
        <v>12</v>
      </c>
      <c r="E11484" s="2" t="s">
        <v>74</v>
      </c>
      <c r="F11484" s="2" t="s">
        <v>977</v>
      </c>
      <c r="G11484" s="14" t="n">
        <v>9.5</v>
      </c>
      <c r="H11484" s="14" t="n">
        <v>24.87</v>
      </c>
      <c r="I11484" s="14" t="n">
        <v>9.5</v>
      </c>
      <c r="J11484" s="23" t="n">
        <f aca="false">IF(AND(E11484="Priority",ISNUMBER('Cost model'!N740)),'Cost model'!N740,'Cost model'!M740)</f>
        <v>22.5</v>
      </c>
      <c r="K11484" s="14" t="n">
        <f aca="false">J11484-H11484</f>
        <v>-2.37</v>
      </c>
      <c r="L11484" s="14" t="n">
        <f aca="false">G11484-H11484</f>
        <v>-15.37</v>
      </c>
    </row>
    <row r="11485" customFormat="false" ht="15" hidden="false" customHeight="false" outlineLevel="0" collapsed="false">
      <c r="A11485" s="2" t="s">
        <v>142</v>
      </c>
      <c r="B11485" s="2" t="s">
        <v>124</v>
      </c>
      <c r="C11485" s="2" t="s">
        <v>47</v>
      </c>
      <c r="D11485" s="2" t="s">
        <v>12</v>
      </c>
      <c r="E11485" s="2" t="s">
        <v>74</v>
      </c>
      <c r="F11485" s="2" t="s">
        <v>976</v>
      </c>
      <c r="G11485" s="14" t="n">
        <v>9.5</v>
      </c>
      <c r="H11485" s="14" t="n">
        <v>34.67</v>
      </c>
      <c r="I11485" s="14" t="n">
        <v>19.5</v>
      </c>
      <c r="J11485" s="23" t="n">
        <f aca="false">IF(AND(E11485="Priority",ISNUMBER('Cost model'!N665)),'Cost model'!N665,'Cost model'!M665)</f>
        <v>40</v>
      </c>
      <c r="K11485" s="14" t="n">
        <f aca="false">J11485-H11485</f>
        <v>5.33</v>
      </c>
      <c r="L11485" s="14" t="n">
        <f aca="false">G11485-H11485</f>
        <v>-25.17</v>
      </c>
    </row>
    <row r="11486" customFormat="false" ht="15" hidden="false" customHeight="false" outlineLevel="0" collapsed="false">
      <c r="A11486" s="2" t="s">
        <v>342</v>
      </c>
      <c r="B11486" s="2" t="s">
        <v>158</v>
      </c>
      <c r="C11486" s="2" t="s">
        <v>47</v>
      </c>
      <c r="D11486" s="2" t="s">
        <v>10</v>
      </c>
      <c r="E11486" s="2" t="s">
        <v>74</v>
      </c>
      <c r="F11486" s="2" t="s">
        <v>976</v>
      </c>
      <c r="G11486" s="14" t="n">
        <v>19.5</v>
      </c>
      <c r="H11486" s="14" t="n">
        <v>18.34</v>
      </c>
      <c r="I11486" s="14" t="n">
        <v>19.5</v>
      </c>
      <c r="J11486" s="23" t="n">
        <f aca="false">IF(AND(E11486="Priority",ISNUMBER('Cost model'!N212)),'Cost model'!N212,'Cost model'!M212)</f>
        <v>20.5</v>
      </c>
      <c r="K11486" s="14" t="n">
        <f aca="false">J11486-H11486</f>
        <v>2.16</v>
      </c>
      <c r="L11486" s="14" t="n">
        <f aca="false">G11486-H11486</f>
        <v>1.16</v>
      </c>
    </row>
    <row r="11487" customFormat="false" ht="15" hidden="false" customHeight="false" outlineLevel="0" collapsed="false">
      <c r="A11487" s="2" t="s">
        <v>174</v>
      </c>
      <c r="B11487" s="2" t="s">
        <v>124</v>
      </c>
      <c r="C11487" s="2" t="s">
        <v>49</v>
      </c>
      <c r="D11487" s="2" t="s">
        <v>10</v>
      </c>
      <c r="E11487" s="2" t="s">
        <v>74</v>
      </c>
      <c r="F11487" s="2" t="s">
        <v>976</v>
      </c>
      <c r="G11487" s="14" t="n">
        <v>17.5</v>
      </c>
      <c r="H11487" s="14" t="n">
        <v>32.82</v>
      </c>
      <c r="I11487" s="14" t="n">
        <v>17.5</v>
      </c>
      <c r="J11487" s="23" t="n">
        <f aca="false">IF(AND(E11487="Priority",ISNUMBER('Cost model'!N109)),'Cost model'!N109,'Cost model'!M109)</f>
        <v>18.5</v>
      </c>
      <c r="K11487" s="14" t="n">
        <f aca="false">J11487-H11487</f>
        <v>-14.32</v>
      </c>
      <c r="L11487" s="14" t="n">
        <f aca="false">G11487-H11487</f>
        <v>-15.32</v>
      </c>
    </row>
    <row r="11488" customFormat="false" ht="15" hidden="false" customHeight="false" outlineLevel="0" collapsed="false">
      <c r="A11488" s="2" t="s">
        <v>142</v>
      </c>
      <c r="B11488" s="2" t="s">
        <v>142</v>
      </c>
      <c r="C11488" s="2" t="s">
        <v>49</v>
      </c>
      <c r="D11488" s="2" t="s">
        <v>10</v>
      </c>
      <c r="E11488" s="2" t="s">
        <v>74</v>
      </c>
      <c r="F11488" s="2" t="s">
        <v>977</v>
      </c>
      <c r="G11488" s="14" t="n">
        <v>17.5</v>
      </c>
      <c r="H11488" s="14" t="n">
        <v>23.69</v>
      </c>
      <c r="I11488" s="14" t="n">
        <v>17.5</v>
      </c>
      <c r="J11488" s="23" t="n">
        <f aca="false">IF(AND(E11488="Priority",ISNUMBER('Cost model'!N634)),'Cost model'!N634,'Cost model'!M634)</f>
        <v>15.5</v>
      </c>
      <c r="K11488" s="14" t="n">
        <f aca="false">J11488-H11488</f>
        <v>-8.19</v>
      </c>
      <c r="L11488" s="14" t="n">
        <f aca="false">G11488-H11488</f>
        <v>-6.19</v>
      </c>
    </row>
    <row r="11489" customFormat="false" ht="15" hidden="false" customHeight="false" outlineLevel="0" collapsed="false">
      <c r="A11489" s="2" t="s">
        <v>124</v>
      </c>
      <c r="B11489" s="2" t="s">
        <v>124</v>
      </c>
      <c r="C11489" s="2" t="s">
        <v>48</v>
      </c>
      <c r="D11489" s="2" t="s">
        <v>10</v>
      </c>
      <c r="E11489" s="2" t="s">
        <v>74</v>
      </c>
      <c r="F11489" s="2" t="s">
        <v>977</v>
      </c>
      <c r="G11489" s="14" t="n">
        <v>12.5</v>
      </c>
      <c r="H11489" s="14" t="n">
        <v>10.63</v>
      </c>
      <c r="I11489" s="14" t="n">
        <v>12.5</v>
      </c>
      <c r="J11489" s="23" t="n">
        <f aca="false">IF(AND(E11489="Priority",ISNUMBER('Cost model'!N318)),'Cost model'!N318,'Cost model'!M318)</f>
        <v>14.5</v>
      </c>
      <c r="K11489" s="14" t="n">
        <f aca="false">J11489-H11489</f>
        <v>3.87</v>
      </c>
      <c r="L11489" s="14" t="n">
        <f aca="false">G11489-H11489</f>
        <v>1.87</v>
      </c>
    </row>
    <row r="11490" customFormat="false" ht="15" hidden="false" customHeight="false" outlineLevel="0" collapsed="false">
      <c r="A11490" s="2" t="s">
        <v>174</v>
      </c>
      <c r="B11490" s="2" t="s">
        <v>174</v>
      </c>
      <c r="C11490" s="2" t="s">
        <v>48</v>
      </c>
      <c r="D11490" s="2" t="s">
        <v>10</v>
      </c>
      <c r="E11490" s="2" t="s">
        <v>74</v>
      </c>
      <c r="F11490" s="2" t="s">
        <v>977</v>
      </c>
      <c r="G11490" s="14" t="n">
        <v>12.5</v>
      </c>
      <c r="H11490" s="14" t="n">
        <v>12.78</v>
      </c>
      <c r="I11490" s="14" t="n">
        <v>12.5</v>
      </c>
      <c r="J11490" s="23" t="n">
        <f aca="false">IF(AND(E11490="Priority",ISNUMBER('Cost model'!N168)),'Cost model'!N168,'Cost model'!M168)</f>
        <v>13.5</v>
      </c>
      <c r="K11490" s="14" t="n">
        <f aca="false">J11490-H11490</f>
        <v>0.720000000000001</v>
      </c>
      <c r="L11490" s="14" t="n">
        <f aca="false">G11490-H11490</f>
        <v>-0.279999999999999</v>
      </c>
    </row>
    <row r="11491" customFormat="false" ht="15" hidden="false" customHeight="false" outlineLevel="0" collapsed="false">
      <c r="A11491" s="2" t="s">
        <v>124</v>
      </c>
      <c r="B11491" s="2" t="s">
        <v>124</v>
      </c>
      <c r="C11491" s="2" t="s">
        <v>47</v>
      </c>
      <c r="D11491" s="2" t="s">
        <v>12</v>
      </c>
      <c r="E11491" s="2" t="s">
        <v>74</v>
      </c>
      <c r="F11491" s="2" t="s">
        <v>977</v>
      </c>
      <c r="G11491" s="14" t="n">
        <v>9.5</v>
      </c>
      <c r="H11491" s="14" t="n">
        <v>29.58</v>
      </c>
      <c r="I11491" s="14" t="n">
        <v>9.5</v>
      </c>
      <c r="J11491" s="23" t="n">
        <f aca="false">IF(AND(E11491="Priority",ISNUMBER('Cost model'!N320)),'Cost model'!N320,'Cost model'!M320)</f>
        <v>24.5</v>
      </c>
      <c r="K11491" s="14" t="n">
        <f aca="false">J11491-H11491</f>
        <v>-5.08</v>
      </c>
      <c r="L11491" s="14" t="n">
        <f aca="false">G11491-H11491</f>
        <v>-20.08</v>
      </c>
    </row>
    <row r="11492" customFormat="false" ht="15" hidden="false" customHeight="false" outlineLevel="0" collapsed="false">
      <c r="A11492" s="2" t="s">
        <v>221</v>
      </c>
      <c r="B11492" s="2" t="s">
        <v>158</v>
      </c>
      <c r="C11492" s="2" t="s">
        <v>47</v>
      </c>
      <c r="D11492" s="2" t="s">
        <v>15</v>
      </c>
      <c r="E11492" s="2" t="s">
        <v>74</v>
      </c>
      <c r="F11492" s="2" t="s">
        <v>976</v>
      </c>
      <c r="G11492" s="14" t="n">
        <v>45</v>
      </c>
      <c r="H11492" s="14" t="n">
        <v>400.36</v>
      </c>
      <c r="I11492" s="14" t="n">
        <v>250</v>
      </c>
      <c r="J11492" s="23" t="n">
        <f aca="false">IF(AND(E11492="Priority",ISNUMBER('Cost model'!N764)),'Cost model'!N764,'Cost model'!M764)</f>
        <v>195</v>
      </c>
      <c r="K11492" s="14" t="n">
        <f aca="false">J11492-H11492</f>
        <v>-205.36</v>
      </c>
      <c r="L11492" s="14" t="n">
        <f aca="false">G11492-H11492</f>
        <v>-355.36</v>
      </c>
    </row>
    <row r="11493" customFormat="false" ht="15" hidden="false" customHeight="false" outlineLevel="0" collapsed="false">
      <c r="A11493" s="2" t="s">
        <v>142</v>
      </c>
      <c r="B11493" s="2" t="s">
        <v>142</v>
      </c>
      <c r="C11493" s="2" t="s">
        <v>48</v>
      </c>
      <c r="D11493" s="2" t="s">
        <v>12</v>
      </c>
      <c r="E11493" s="2" t="s">
        <v>74</v>
      </c>
      <c r="F11493" s="2" t="s">
        <v>977</v>
      </c>
      <c r="G11493" s="14" t="n">
        <v>12.5</v>
      </c>
      <c r="H11493" s="14" t="n">
        <v>42.68</v>
      </c>
      <c r="I11493" s="14" t="n">
        <v>12.5</v>
      </c>
      <c r="J11493" s="23" t="n">
        <f aca="false">IF(AND(E11493="Priority",ISNUMBER('Cost model'!N636)),'Cost model'!N636,'Cost model'!M636)</f>
        <v>40</v>
      </c>
      <c r="K11493" s="14" t="n">
        <f aca="false">J11493-H11493</f>
        <v>-2.68</v>
      </c>
      <c r="L11493" s="14" t="n">
        <f aca="false">G11493-H11493</f>
        <v>-30.18</v>
      </c>
    </row>
    <row r="11494" customFormat="false" ht="15" hidden="false" customHeight="false" outlineLevel="0" collapsed="false">
      <c r="A11494" s="2" t="s">
        <v>142</v>
      </c>
      <c r="B11494" s="2" t="s">
        <v>174</v>
      </c>
      <c r="C11494" s="2" t="s">
        <v>47</v>
      </c>
      <c r="D11494" s="2" t="s">
        <v>12</v>
      </c>
      <c r="E11494" s="2" t="s">
        <v>74</v>
      </c>
      <c r="F11494" s="2" t="s">
        <v>976</v>
      </c>
      <c r="G11494" s="14" t="n">
        <v>29</v>
      </c>
      <c r="H11494" s="14" t="n">
        <v>10.57</v>
      </c>
      <c r="I11494" s="14" t="n">
        <v>19.5</v>
      </c>
      <c r="J11494" s="23" t="n">
        <f aca="false">IF(AND(E11494="Priority",ISNUMBER('Cost model'!N695)),'Cost model'!N695,'Cost model'!M695)</f>
        <v>40</v>
      </c>
      <c r="K11494" s="14" t="n">
        <f aca="false">J11494-H11494</f>
        <v>29.43</v>
      </c>
      <c r="L11494" s="14" t="n">
        <f aca="false">G11494-H11494</f>
        <v>18.43</v>
      </c>
    </row>
    <row r="11495" customFormat="false" ht="15" hidden="false" customHeight="false" outlineLevel="0" collapsed="false">
      <c r="A11495" s="2" t="s">
        <v>158</v>
      </c>
      <c r="B11495" s="2" t="s">
        <v>158</v>
      </c>
      <c r="C11495" s="2" t="s">
        <v>47</v>
      </c>
      <c r="D11495" s="2" t="s">
        <v>12</v>
      </c>
      <c r="E11495" s="2" t="s">
        <v>83</v>
      </c>
      <c r="F11495" s="2" t="s">
        <v>977</v>
      </c>
      <c r="G11495" s="14" t="n">
        <v>19.5</v>
      </c>
      <c r="H11495" s="14" t="n">
        <v>12.77</v>
      </c>
      <c r="I11495" s="14" t="n">
        <v>19.5</v>
      </c>
      <c r="J11495" s="23" t="n">
        <f aca="false">IF(AND(E11495="Priority",ISNUMBER('Cost model'!N425)),'Cost model'!N425,'Cost model'!M425)</f>
        <v>19.5</v>
      </c>
      <c r="K11495" s="14" t="n">
        <f aca="false">J11495-H11495</f>
        <v>6.73</v>
      </c>
      <c r="L11495" s="14" t="n">
        <f aca="false">G11495-H11495</f>
        <v>6.73</v>
      </c>
    </row>
    <row r="11496" customFormat="false" ht="15" hidden="false" customHeight="false" outlineLevel="0" collapsed="false">
      <c r="A11496" s="2" t="s">
        <v>142</v>
      </c>
      <c r="B11496" s="2" t="s">
        <v>142</v>
      </c>
      <c r="C11496" s="2" t="s">
        <v>47</v>
      </c>
      <c r="D11496" s="2" t="s">
        <v>12</v>
      </c>
      <c r="E11496" s="2" t="s">
        <v>74</v>
      </c>
      <c r="F11496" s="2" t="s">
        <v>977</v>
      </c>
      <c r="G11496" s="14" t="n">
        <v>9.5</v>
      </c>
      <c r="H11496" s="14" t="n">
        <v>7.81</v>
      </c>
      <c r="I11496" s="14" t="n">
        <v>9.5</v>
      </c>
      <c r="J11496" s="23" t="n">
        <f aca="false">IF(AND(E11496="Priority",ISNUMBER('Cost model'!N635)),'Cost model'!N635,'Cost model'!M635)</f>
        <v>30.5</v>
      </c>
      <c r="K11496" s="14" t="n">
        <f aca="false">J11496-H11496</f>
        <v>22.69</v>
      </c>
      <c r="L11496" s="14" t="n">
        <f aca="false">G11496-H11496</f>
        <v>1.69</v>
      </c>
    </row>
    <row r="11497" customFormat="false" ht="15" hidden="false" customHeight="false" outlineLevel="0" collapsed="false">
      <c r="A11497" s="2" t="s">
        <v>221</v>
      </c>
      <c r="B11497" s="2" t="s">
        <v>221</v>
      </c>
      <c r="C11497" s="2" t="s">
        <v>49</v>
      </c>
      <c r="D11497" s="2" t="s">
        <v>10</v>
      </c>
      <c r="E11497" s="2" t="s">
        <v>83</v>
      </c>
      <c r="F11497" s="2" t="s">
        <v>977</v>
      </c>
      <c r="G11497" s="14" t="n">
        <v>24.5</v>
      </c>
      <c r="H11497" s="14" t="n">
        <v>20.92</v>
      </c>
      <c r="I11497" s="14" t="n">
        <v>24.5</v>
      </c>
      <c r="J11497" s="23" t="n">
        <f aca="false">IF(AND(E11497="Priority",ISNUMBER('Cost model'!N739)),'Cost model'!N739,'Cost model'!M739)</f>
        <v>23.5</v>
      </c>
      <c r="K11497" s="14" t="n">
        <f aca="false">J11497-H11497</f>
        <v>2.58</v>
      </c>
      <c r="L11497" s="14" t="n">
        <f aca="false">G11497-H11497</f>
        <v>3.58</v>
      </c>
    </row>
    <row r="11498" customFormat="false" ht="15" hidden="false" customHeight="false" outlineLevel="0" collapsed="false">
      <c r="A11498" s="2" t="s">
        <v>142</v>
      </c>
      <c r="B11498" s="2" t="s">
        <v>142</v>
      </c>
      <c r="C11498" s="2" t="s">
        <v>48</v>
      </c>
      <c r="D11498" s="2" t="s">
        <v>10</v>
      </c>
      <c r="E11498" s="2" t="s">
        <v>83</v>
      </c>
      <c r="F11498" s="2" t="s">
        <v>977</v>
      </c>
      <c r="G11498" s="14" t="n">
        <v>17.5</v>
      </c>
      <c r="H11498" s="14" t="n">
        <v>11.25</v>
      </c>
      <c r="I11498" s="14" t="n">
        <v>17.5</v>
      </c>
      <c r="J11498" s="23" t="n">
        <f aca="false">IF(AND(E11498="Priority",ISNUMBER('Cost model'!N633)),'Cost model'!N633,'Cost model'!M633)</f>
        <v>16.5</v>
      </c>
      <c r="K11498" s="14" t="n">
        <f aca="false">J11498-H11498</f>
        <v>5.25</v>
      </c>
      <c r="L11498" s="14" t="n">
        <f aca="false">G11498-H11498</f>
        <v>6.25</v>
      </c>
    </row>
    <row r="11499" customFormat="false" ht="15" hidden="false" customHeight="false" outlineLevel="0" collapsed="false">
      <c r="A11499" s="2" t="s">
        <v>124</v>
      </c>
      <c r="B11499" s="2" t="s">
        <v>124</v>
      </c>
      <c r="C11499" s="2" t="s">
        <v>49</v>
      </c>
      <c r="D11499" s="2" t="s">
        <v>12</v>
      </c>
      <c r="E11499" s="2" t="s">
        <v>83</v>
      </c>
      <c r="F11499" s="2" t="s">
        <v>977</v>
      </c>
      <c r="G11499" s="14" t="n">
        <v>29.5</v>
      </c>
      <c r="H11499" s="14" t="n">
        <v>23.69</v>
      </c>
      <c r="I11499" s="14" t="n">
        <v>29.5</v>
      </c>
      <c r="J11499" s="23" t="n">
        <f aca="false">IF(AND(E11499="Priority",ISNUMBER('Cost model'!N322)),'Cost model'!N322,'Cost model'!M322)</f>
        <v>65</v>
      </c>
      <c r="K11499" s="14" t="n">
        <f aca="false">J11499-H11499</f>
        <v>41.31</v>
      </c>
      <c r="L11499" s="14" t="n">
        <f aca="false">G11499-H11499</f>
        <v>5.81</v>
      </c>
    </row>
    <row r="11500" customFormat="false" ht="15" hidden="false" customHeight="false" outlineLevel="0" collapsed="false">
      <c r="A11500" s="2" t="s">
        <v>174</v>
      </c>
      <c r="B11500" s="2" t="s">
        <v>174</v>
      </c>
      <c r="C11500" s="2" t="s">
        <v>49</v>
      </c>
      <c r="D11500" s="2" t="s">
        <v>12</v>
      </c>
      <c r="E11500" s="2" t="s">
        <v>83</v>
      </c>
      <c r="F11500" s="2" t="s">
        <v>977</v>
      </c>
      <c r="G11500" s="14" t="n">
        <v>29.5</v>
      </c>
      <c r="H11500" s="14" t="n">
        <v>40.19</v>
      </c>
      <c r="I11500" s="14" t="n">
        <v>29.5</v>
      </c>
      <c r="J11500" s="23" t="n">
        <f aca="false">IF(AND(E11500="Priority",ISNUMBER('Cost model'!N172)),'Cost model'!N172,'Cost model'!M172)</f>
        <v>60</v>
      </c>
      <c r="K11500" s="14" t="n">
        <f aca="false">J11500-H11500</f>
        <v>19.81</v>
      </c>
      <c r="L11500" s="14" t="n">
        <f aca="false">G11500-H11500</f>
        <v>-10.69</v>
      </c>
    </row>
    <row r="11501" customFormat="false" ht="15" hidden="false" customHeight="false" outlineLevel="0" collapsed="false">
      <c r="A11501" s="2" t="s">
        <v>174</v>
      </c>
      <c r="B11501" s="2" t="s">
        <v>174</v>
      </c>
      <c r="C11501" s="2" t="s">
        <v>48</v>
      </c>
      <c r="D11501" s="2" t="s">
        <v>10</v>
      </c>
      <c r="E11501" s="2" t="s">
        <v>74</v>
      </c>
      <c r="F11501" s="2" t="s">
        <v>977</v>
      </c>
      <c r="G11501" s="14" t="n">
        <v>12.5</v>
      </c>
      <c r="H11501" s="14" t="n">
        <v>14.31</v>
      </c>
      <c r="I11501" s="14" t="n">
        <v>12.5</v>
      </c>
      <c r="J11501" s="23" t="n">
        <f aca="false">IF(AND(E11501="Priority",ISNUMBER('Cost model'!N168)),'Cost model'!N168,'Cost model'!M168)</f>
        <v>13.5</v>
      </c>
      <c r="K11501" s="14" t="n">
        <f aca="false">J11501-H11501</f>
        <v>-0.810000000000001</v>
      </c>
      <c r="L11501" s="14" t="n">
        <f aca="false">G11501-H11501</f>
        <v>-1.81</v>
      </c>
    </row>
    <row r="11502" customFormat="false" ht="15" hidden="false" customHeight="false" outlineLevel="0" collapsed="false">
      <c r="A11502" s="2" t="s">
        <v>221</v>
      </c>
      <c r="B11502" s="2" t="s">
        <v>221</v>
      </c>
      <c r="C11502" s="2" t="s">
        <v>49</v>
      </c>
      <c r="D11502" s="2" t="s">
        <v>14</v>
      </c>
      <c r="E11502" s="2" t="s">
        <v>74</v>
      </c>
      <c r="F11502" s="2" t="s">
        <v>977</v>
      </c>
      <c r="G11502" s="14" t="n">
        <v>125</v>
      </c>
      <c r="H11502" s="14" t="n">
        <v>148.57</v>
      </c>
      <c r="I11502" s="14" t="n">
        <v>125</v>
      </c>
      <c r="J11502" s="23" t="n">
        <f aca="false">IF(AND(E11502="Priority",ISNUMBER('Cost model'!N748)),'Cost model'!N748,'Cost model'!M748)</f>
        <v>235</v>
      </c>
      <c r="K11502" s="14" t="n">
        <f aca="false">J11502-H11502</f>
        <v>86.43</v>
      </c>
      <c r="L11502" s="14" t="n">
        <f aca="false">G11502-H11502</f>
        <v>-23.57</v>
      </c>
    </row>
    <row r="11503" customFormat="false" ht="15" hidden="false" customHeight="false" outlineLevel="0" collapsed="false">
      <c r="A11503" s="2" t="s">
        <v>174</v>
      </c>
      <c r="B11503" s="2" t="s">
        <v>124</v>
      </c>
      <c r="C11503" s="2" t="s">
        <v>47</v>
      </c>
      <c r="D11503" s="2" t="s">
        <v>10</v>
      </c>
      <c r="E11503" s="2" t="s">
        <v>83</v>
      </c>
      <c r="F11503" s="2" t="s">
        <v>976</v>
      </c>
      <c r="G11503" s="14" t="n">
        <v>14.5</v>
      </c>
      <c r="H11503" s="14" t="n">
        <v>20.47</v>
      </c>
      <c r="I11503" s="14" t="n">
        <v>14.5</v>
      </c>
      <c r="J11503" s="23" t="n">
        <f aca="false">IF(AND(E11503="Priority",ISNUMBER('Cost model'!N107)),'Cost model'!N107,'Cost model'!M107)</f>
        <v>17.5</v>
      </c>
      <c r="K11503" s="14" t="n">
        <f aca="false">J11503-H11503</f>
        <v>-2.97</v>
      </c>
      <c r="L11503" s="14" t="n">
        <f aca="false">G11503-H11503</f>
        <v>-5.97</v>
      </c>
    </row>
    <row r="11504" customFormat="false" ht="15" hidden="false" customHeight="false" outlineLevel="0" collapsed="false">
      <c r="A11504" s="2" t="s">
        <v>174</v>
      </c>
      <c r="B11504" s="2" t="s">
        <v>174</v>
      </c>
      <c r="C11504" s="2" t="s">
        <v>47</v>
      </c>
      <c r="D11504" s="2" t="s">
        <v>10</v>
      </c>
      <c r="E11504" s="2" t="s">
        <v>74</v>
      </c>
      <c r="F11504" s="2" t="s">
        <v>977</v>
      </c>
      <c r="G11504" s="14" t="n">
        <v>9.5</v>
      </c>
      <c r="H11504" s="14" t="n">
        <v>6.79</v>
      </c>
      <c r="I11504" s="14" t="n">
        <v>9.5</v>
      </c>
      <c r="J11504" s="23" t="n">
        <f aca="false">IF(AND(E11504="Priority",ISNUMBER('Cost model'!N167)),'Cost model'!N167,'Cost model'!M167)</f>
        <v>8.5</v>
      </c>
      <c r="K11504" s="14" t="n">
        <f aca="false">J11504-H11504</f>
        <v>1.71</v>
      </c>
      <c r="L11504" s="14" t="n">
        <f aca="false">G11504-H11504</f>
        <v>2.71</v>
      </c>
    </row>
    <row r="11505" customFormat="false" ht="15" hidden="false" customHeight="false" outlineLevel="0" collapsed="false">
      <c r="A11505" s="2" t="s">
        <v>124</v>
      </c>
      <c r="B11505" s="2" t="s">
        <v>124</v>
      </c>
      <c r="C11505" s="2" t="s">
        <v>47</v>
      </c>
      <c r="D11505" s="2" t="s">
        <v>12</v>
      </c>
      <c r="E11505" s="2" t="s">
        <v>74</v>
      </c>
      <c r="F11505" s="2" t="s">
        <v>977</v>
      </c>
      <c r="G11505" s="14" t="n">
        <v>9.5</v>
      </c>
      <c r="H11505" s="14" t="n">
        <v>23.69</v>
      </c>
      <c r="I11505" s="14" t="n">
        <v>9.5</v>
      </c>
      <c r="J11505" s="23" t="n">
        <f aca="false">IF(AND(E11505="Priority",ISNUMBER('Cost model'!N320)),'Cost model'!N320,'Cost model'!M320)</f>
        <v>24.5</v>
      </c>
      <c r="K11505" s="14" t="n">
        <f aca="false">J11505-H11505</f>
        <v>0.809999999999999</v>
      </c>
      <c r="L11505" s="14" t="n">
        <f aca="false">G11505-H11505</f>
        <v>-14.19</v>
      </c>
    </row>
    <row r="11506" customFormat="false" ht="15" hidden="false" customHeight="false" outlineLevel="0" collapsed="false">
      <c r="A11506" s="2" t="s">
        <v>123</v>
      </c>
      <c r="B11506" s="2" t="s">
        <v>158</v>
      </c>
      <c r="C11506" s="2" t="s">
        <v>47</v>
      </c>
      <c r="D11506" s="2" t="s">
        <v>10</v>
      </c>
      <c r="E11506" s="2" t="s">
        <v>74</v>
      </c>
      <c r="F11506" s="2" t="s">
        <v>976</v>
      </c>
      <c r="G11506" s="14" t="n">
        <v>19.5</v>
      </c>
      <c r="H11506" s="14" t="n">
        <v>17.45</v>
      </c>
      <c r="I11506" s="14" t="n">
        <v>19.5</v>
      </c>
      <c r="J11506" s="23" t="n">
        <f aca="false">IF(AND(E11506="Priority",ISNUMBER('Cost model'!N32)),'Cost model'!N32,'Cost model'!M32)</f>
        <v>15.5</v>
      </c>
      <c r="K11506" s="14" t="n">
        <f aca="false">J11506-H11506</f>
        <v>-1.95</v>
      </c>
      <c r="L11506" s="14" t="n">
        <f aca="false">G11506-H11506</f>
        <v>2.05</v>
      </c>
    </row>
    <row r="11507" customFormat="false" ht="15" hidden="false" customHeight="false" outlineLevel="0" collapsed="false">
      <c r="A11507" s="2" t="s">
        <v>123</v>
      </c>
      <c r="B11507" s="2" t="s">
        <v>221</v>
      </c>
      <c r="C11507" s="2" t="s">
        <v>47</v>
      </c>
      <c r="D11507" s="2" t="s">
        <v>10</v>
      </c>
      <c r="E11507" s="2" t="s">
        <v>74</v>
      </c>
      <c r="F11507" s="2" t="s">
        <v>976</v>
      </c>
      <c r="G11507" s="14" t="n">
        <v>14.5</v>
      </c>
      <c r="H11507" s="14" t="n">
        <v>13.16</v>
      </c>
      <c r="I11507" s="14" t="n">
        <v>19.5</v>
      </c>
      <c r="J11507" s="23" t="n">
        <f aca="false">IF(AND(E11507="Priority",ISNUMBER('Cost model'!N92)),'Cost model'!N92,'Cost model'!M92)</f>
        <v>14.5</v>
      </c>
      <c r="K11507" s="14" t="n">
        <f aca="false">J11507-H11507</f>
        <v>1.34</v>
      </c>
      <c r="L11507" s="14" t="n">
        <f aca="false">G11507-H11507</f>
        <v>1.34</v>
      </c>
    </row>
    <row r="11508" customFormat="false" ht="15" hidden="false" customHeight="false" outlineLevel="0" collapsed="false">
      <c r="A11508" s="2" t="s">
        <v>174</v>
      </c>
      <c r="B11508" s="2" t="s">
        <v>124</v>
      </c>
      <c r="C11508" s="2" t="s">
        <v>48</v>
      </c>
      <c r="D11508" s="2" t="s">
        <v>12</v>
      </c>
      <c r="E11508" s="2" t="s">
        <v>83</v>
      </c>
      <c r="F11508" s="2" t="s">
        <v>976</v>
      </c>
      <c r="G11508" s="14" t="n">
        <v>19.5</v>
      </c>
      <c r="H11508" s="14" t="n">
        <v>23.69</v>
      </c>
      <c r="I11508" s="14" t="n">
        <v>19.5</v>
      </c>
      <c r="J11508" s="23" t="n">
        <f aca="false">IF(AND(E11508="Priority",ISNUMBER('Cost model'!N111)),'Cost model'!N111,'Cost model'!M111)</f>
        <v>60</v>
      </c>
      <c r="K11508" s="14" t="n">
        <f aca="false">J11508-H11508</f>
        <v>36.31</v>
      </c>
      <c r="L11508" s="14" t="n">
        <f aca="false">G11508-H11508</f>
        <v>-4.19</v>
      </c>
    </row>
    <row r="11509" customFormat="false" ht="15" hidden="false" customHeight="false" outlineLevel="0" collapsed="false">
      <c r="A11509" s="2" t="s">
        <v>124</v>
      </c>
      <c r="B11509" s="2" t="s">
        <v>124</v>
      </c>
      <c r="C11509" s="2" t="s">
        <v>48</v>
      </c>
      <c r="D11509" s="2" t="s">
        <v>10</v>
      </c>
      <c r="E11509" s="2" t="s">
        <v>74</v>
      </c>
      <c r="F11509" s="2" t="s">
        <v>977</v>
      </c>
      <c r="G11509" s="14" t="n">
        <v>12.5</v>
      </c>
      <c r="H11509" s="14" t="n">
        <v>13.22</v>
      </c>
      <c r="I11509" s="14" t="n">
        <v>12.5</v>
      </c>
      <c r="J11509" s="23" t="n">
        <f aca="false">IF(AND(E11509="Priority",ISNUMBER('Cost model'!N318)),'Cost model'!N318,'Cost model'!M318)</f>
        <v>14.5</v>
      </c>
      <c r="K11509" s="14" t="n">
        <f aca="false">J11509-H11509</f>
        <v>1.28</v>
      </c>
      <c r="L11509" s="14" t="n">
        <f aca="false">G11509-H11509</f>
        <v>-0.720000000000001</v>
      </c>
    </row>
    <row r="11510" customFormat="false" ht="15" hidden="false" customHeight="false" outlineLevel="0" collapsed="false">
      <c r="A11510" s="2" t="s">
        <v>142</v>
      </c>
      <c r="B11510" s="2" t="s">
        <v>142</v>
      </c>
      <c r="C11510" s="2" t="s">
        <v>49</v>
      </c>
      <c r="D11510" s="2" t="s">
        <v>10</v>
      </c>
      <c r="E11510" s="2" t="s">
        <v>74</v>
      </c>
      <c r="F11510" s="2" t="s">
        <v>977</v>
      </c>
      <c r="G11510" s="14" t="n">
        <v>17.5</v>
      </c>
      <c r="H11510" s="14" t="n">
        <v>15.04</v>
      </c>
      <c r="I11510" s="14" t="n">
        <v>17.5</v>
      </c>
      <c r="J11510" s="23" t="n">
        <f aca="false">IF(AND(E11510="Priority",ISNUMBER('Cost model'!N634)),'Cost model'!N634,'Cost model'!M634)</f>
        <v>15.5</v>
      </c>
      <c r="K11510" s="14" t="n">
        <f aca="false">J11510-H11510</f>
        <v>0.460000000000001</v>
      </c>
      <c r="L11510" s="14" t="n">
        <f aca="false">G11510-H11510</f>
        <v>2.46</v>
      </c>
    </row>
    <row r="11511" customFormat="false" ht="15" hidden="false" customHeight="false" outlineLevel="0" collapsed="false">
      <c r="A11511" s="2" t="s">
        <v>142</v>
      </c>
      <c r="B11511" s="2" t="s">
        <v>142</v>
      </c>
      <c r="C11511" s="2" t="s">
        <v>49</v>
      </c>
      <c r="D11511" s="2" t="s">
        <v>12</v>
      </c>
      <c r="E11511" s="2" t="s">
        <v>83</v>
      </c>
      <c r="F11511" s="2" t="s">
        <v>977</v>
      </c>
      <c r="G11511" s="14" t="n">
        <v>29.5</v>
      </c>
      <c r="H11511" s="14" t="n">
        <v>42</v>
      </c>
      <c r="I11511" s="14" t="n">
        <v>29.5</v>
      </c>
      <c r="J11511" s="23" t="n">
        <f aca="false">IF(AND(E11511="Priority",ISNUMBER('Cost model'!N637)),'Cost model'!N637,'Cost model'!M637)</f>
        <v>60</v>
      </c>
      <c r="K11511" s="14" t="n">
        <f aca="false">J11511-H11511</f>
        <v>18</v>
      </c>
      <c r="L11511" s="14" t="n">
        <f aca="false">G11511-H11511</f>
        <v>-12.5</v>
      </c>
    </row>
    <row r="11512" customFormat="false" ht="15" hidden="false" customHeight="false" outlineLevel="0" collapsed="false">
      <c r="A11512" s="2" t="s">
        <v>174</v>
      </c>
      <c r="B11512" s="2" t="s">
        <v>174</v>
      </c>
      <c r="C11512" s="2" t="s">
        <v>47</v>
      </c>
      <c r="D11512" s="2" t="s">
        <v>10</v>
      </c>
      <c r="E11512" s="2" t="s">
        <v>74</v>
      </c>
      <c r="F11512" s="2" t="s">
        <v>977</v>
      </c>
      <c r="G11512" s="14" t="n">
        <v>9.5</v>
      </c>
      <c r="H11512" s="14" t="n">
        <v>6.79</v>
      </c>
      <c r="I11512" s="14" t="n">
        <v>9.5</v>
      </c>
      <c r="J11512" s="23" t="n">
        <f aca="false">IF(AND(E11512="Priority",ISNUMBER('Cost model'!N167)),'Cost model'!N167,'Cost model'!M167)</f>
        <v>8.5</v>
      </c>
      <c r="K11512" s="14" t="n">
        <f aca="false">J11512-H11512</f>
        <v>1.71</v>
      </c>
      <c r="L11512" s="14" t="n">
        <f aca="false">G11512-H11512</f>
        <v>2.71</v>
      </c>
    </row>
    <row r="11513" customFormat="false" ht="15" hidden="false" customHeight="false" outlineLevel="0" collapsed="false">
      <c r="A11513" s="2" t="s">
        <v>124</v>
      </c>
      <c r="B11513" s="2" t="s">
        <v>124</v>
      </c>
      <c r="C11513" s="2" t="s">
        <v>48</v>
      </c>
      <c r="D11513" s="2" t="s">
        <v>12</v>
      </c>
      <c r="E11513" s="2" t="s">
        <v>74</v>
      </c>
      <c r="F11513" s="2" t="s">
        <v>977</v>
      </c>
      <c r="G11513" s="14" t="n">
        <v>12.5</v>
      </c>
      <c r="H11513" s="14" t="n">
        <v>31.55</v>
      </c>
      <c r="I11513" s="14" t="n">
        <v>12.5</v>
      </c>
      <c r="J11513" s="23" t="n">
        <f aca="false">IF(AND(E11513="Priority",ISNUMBER('Cost model'!N321)),'Cost model'!N321,'Cost model'!M321)</f>
        <v>40</v>
      </c>
      <c r="K11513" s="14" t="n">
        <f aca="false">J11513-H11513</f>
        <v>8.45</v>
      </c>
      <c r="L11513" s="14" t="n">
        <f aca="false">G11513-H11513</f>
        <v>-19.05</v>
      </c>
    </row>
    <row r="11514" customFormat="false" ht="15" hidden="false" customHeight="false" outlineLevel="0" collapsed="false">
      <c r="A11514" s="2" t="s">
        <v>174</v>
      </c>
      <c r="B11514" s="2" t="s">
        <v>123</v>
      </c>
      <c r="C11514" s="2" t="s">
        <v>49</v>
      </c>
      <c r="D11514" s="2" t="s">
        <v>14</v>
      </c>
      <c r="E11514" s="2" t="s">
        <v>74</v>
      </c>
      <c r="F11514" s="2" t="s">
        <v>976</v>
      </c>
      <c r="G11514" s="14" t="n">
        <v>85</v>
      </c>
      <c r="H11514" s="14" t="n">
        <v>104.48</v>
      </c>
      <c r="I11514" s="14" t="n">
        <v>250</v>
      </c>
      <c r="J11514" s="23" t="n">
        <f aca="false">IF(AND(E11514="Priority",ISNUMBER('Cost model'!N208)),'Cost model'!N208,'Cost model'!M208)</f>
        <v>170</v>
      </c>
      <c r="K11514" s="14" t="n">
        <f aca="false">J11514-H11514</f>
        <v>65.52</v>
      </c>
      <c r="L11514" s="14" t="n">
        <f aca="false">G11514-H11514</f>
        <v>-19.48</v>
      </c>
    </row>
    <row r="11515" customFormat="false" ht="15" hidden="false" customHeight="false" outlineLevel="0" collapsed="false">
      <c r="A11515" s="2" t="s">
        <v>124</v>
      </c>
      <c r="B11515" s="2" t="s">
        <v>124</v>
      </c>
      <c r="C11515" s="2" t="s">
        <v>47</v>
      </c>
      <c r="D11515" s="2" t="s">
        <v>10</v>
      </c>
      <c r="E11515" s="2" t="s">
        <v>74</v>
      </c>
      <c r="F11515" s="2" t="s">
        <v>977</v>
      </c>
      <c r="G11515" s="14" t="n">
        <v>9.5</v>
      </c>
      <c r="H11515" s="14" t="n">
        <v>6.79</v>
      </c>
      <c r="I11515" s="14" t="n">
        <v>9.5</v>
      </c>
      <c r="J11515" s="23" t="n">
        <f aca="false">IF(AND(E11515="Priority",ISNUMBER('Cost model'!N317)),'Cost model'!N317,'Cost model'!M317)</f>
        <v>10.5</v>
      </c>
      <c r="K11515" s="14" t="n">
        <f aca="false">J11515-H11515</f>
        <v>3.71</v>
      </c>
      <c r="L11515" s="14" t="n">
        <f aca="false">G11515-H11515</f>
        <v>2.71</v>
      </c>
    </row>
    <row r="11516" customFormat="false" ht="15" hidden="false" customHeight="false" outlineLevel="0" collapsed="false">
      <c r="A11516" s="2" t="s">
        <v>142</v>
      </c>
      <c r="B11516" s="2" t="s">
        <v>142</v>
      </c>
      <c r="C11516" s="2" t="s">
        <v>47</v>
      </c>
      <c r="D11516" s="2" t="s">
        <v>10</v>
      </c>
      <c r="E11516" s="2" t="s">
        <v>74</v>
      </c>
      <c r="F11516" s="2" t="s">
        <v>977</v>
      </c>
      <c r="G11516" s="14" t="n">
        <v>9.5</v>
      </c>
      <c r="H11516" s="14" t="n">
        <v>20.92</v>
      </c>
      <c r="I11516" s="14" t="n">
        <v>9.5</v>
      </c>
      <c r="J11516" s="23" t="n">
        <f aca="false">IF(AND(E11516="Priority",ISNUMBER('Cost model'!N632)),'Cost model'!N632,'Cost model'!M632)</f>
        <v>9.5</v>
      </c>
      <c r="K11516" s="14" t="n">
        <f aca="false">J11516-H11516</f>
        <v>-11.42</v>
      </c>
      <c r="L11516" s="14" t="n">
        <f aca="false">G11516-H11516</f>
        <v>-11.42</v>
      </c>
    </row>
    <row r="11517" customFormat="false" ht="15" hidden="false" customHeight="false" outlineLevel="0" collapsed="false">
      <c r="A11517" s="2" t="s">
        <v>124</v>
      </c>
      <c r="B11517" s="2" t="s">
        <v>124</v>
      </c>
      <c r="C11517" s="2" t="s">
        <v>48</v>
      </c>
      <c r="D11517" s="2" t="s">
        <v>10</v>
      </c>
      <c r="E11517" s="2" t="s">
        <v>83</v>
      </c>
      <c r="F11517" s="2" t="s">
        <v>977</v>
      </c>
      <c r="G11517" s="14" t="n">
        <v>17.5</v>
      </c>
      <c r="H11517" s="14" t="n">
        <v>18.98</v>
      </c>
      <c r="I11517" s="14" t="n">
        <v>17.5</v>
      </c>
      <c r="J11517" s="23" t="n">
        <f aca="false">IF(AND(E11517="Priority",ISNUMBER('Cost model'!N318)),'Cost model'!N318,'Cost model'!M318)</f>
        <v>19.5</v>
      </c>
      <c r="K11517" s="14" t="n">
        <f aca="false">J11517-H11517</f>
        <v>0.52</v>
      </c>
      <c r="L11517" s="14" t="n">
        <f aca="false">G11517-H11517</f>
        <v>-1.48</v>
      </c>
    </row>
    <row r="11518" customFormat="false" ht="15" hidden="false" customHeight="false" outlineLevel="0" collapsed="false">
      <c r="A11518" s="2" t="s">
        <v>174</v>
      </c>
      <c r="B11518" s="2" t="s">
        <v>174</v>
      </c>
      <c r="C11518" s="2" t="s">
        <v>47</v>
      </c>
      <c r="D11518" s="2" t="s">
        <v>12</v>
      </c>
      <c r="E11518" s="2" t="s">
        <v>74</v>
      </c>
      <c r="F11518" s="2" t="s">
        <v>977</v>
      </c>
      <c r="G11518" s="14" t="n">
        <v>9.5</v>
      </c>
      <c r="H11518" s="14" t="n">
        <v>11.32</v>
      </c>
      <c r="I11518" s="14" t="n">
        <v>9.5</v>
      </c>
      <c r="J11518" s="23" t="n">
        <f aca="false">IF(AND(E11518="Priority",ISNUMBER('Cost model'!N170)),'Cost model'!N170,'Cost model'!M170)</f>
        <v>25.5</v>
      </c>
      <c r="K11518" s="14" t="n">
        <f aca="false">J11518-H11518</f>
        <v>14.18</v>
      </c>
      <c r="L11518" s="14" t="n">
        <f aca="false">G11518-H11518</f>
        <v>-1.82</v>
      </c>
    </row>
    <row r="11519" customFormat="false" ht="15" hidden="false" customHeight="false" outlineLevel="0" collapsed="false">
      <c r="A11519" s="2" t="s">
        <v>174</v>
      </c>
      <c r="B11519" s="2" t="s">
        <v>174</v>
      </c>
      <c r="C11519" s="2" t="s">
        <v>48</v>
      </c>
      <c r="D11519" s="2" t="s">
        <v>12</v>
      </c>
      <c r="E11519" s="2" t="s">
        <v>74</v>
      </c>
      <c r="F11519" s="2" t="s">
        <v>977</v>
      </c>
      <c r="G11519" s="14" t="n">
        <v>12.5</v>
      </c>
      <c r="H11519" s="14" t="n">
        <v>65.18</v>
      </c>
      <c r="I11519" s="14" t="n">
        <v>12.5</v>
      </c>
      <c r="J11519" s="23" t="n">
        <f aca="false">IF(AND(E11519="Priority",ISNUMBER('Cost model'!N171)),'Cost model'!N171,'Cost model'!M171)</f>
        <v>40</v>
      </c>
      <c r="K11519" s="14" t="n">
        <f aca="false">J11519-H11519</f>
        <v>-25.18</v>
      </c>
      <c r="L11519" s="14" t="n">
        <f aca="false">G11519-H11519</f>
        <v>-52.68</v>
      </c>
    </row>
    <row r="11520" customFormat="false" ht="15" hidden="false" customHeight="false" outlineLevel="0" collapsed="false">
      <c r="A11520" s="2" t="s">
        <v>142</v>
      </c>
      <c r="B11520" s="2" t="s">
        <v>142</v>
      </c>
      <c r="C11520" s="2" t="s">
        <v>49</v>
      </c>
      <c r="D11520" s="2" t="s">
        <v>12</v>
      </c>
      <c r="E11520" s="2" t="s">
        <v>74</v>
      </c>
      <c r="F11520" s="2" t="s">
        <v>977</v>
      </c>
      <c r="G11520" s="14" t="n">
        <v>19.5</v>
      </c>
      <c r="H11520" s="14" t="n">
        <v>15.04</v>
      </c>
      <c r="I11520" s="14" t="n">
        <v>19.5</v>
      </c>
      <c r="J11520" s="23" t="n">
        <f aca="false">IF(AND(E11520="Priority",ISNUMBER('Cost model'!N637)),'Cost model'!N637,'Cost model'!M637)</f>
        <v>45</v>
      </c>
      <c r="K11520" s="14" t="n">
        <f aca="false">J11520-H11520</f>
        <v>29.96</v>
      </c>
      <c r="L11520" s="14" t="n">
        <f aca="false">G11520-H11520</f>
        <v>4.46</v>
      </c>
    </row>
    <row r="11521" customFormat="false" ht="15" hidden="false" customHeight="false" outlineLevel="0" collapsed="false">
      <c r="A11521" s="2" t="s">
        <v>142</v>
      </c>
      <c r="B11521" s="2" t="s">
        <v>124</v>
      </c>
      <c r="C11521" s="2" t="s">
        <v>47</v>
      </c>
      <c r="D11521" s="2" t="s">
        <v>10</v>
      </c>
      <c r="E11521" s="2" t="s">
        <v>74</v>
      </c>
      <c r="F11521" s="2" t="s">
        <v>976</v>
      </c>
      <c r="G11521" s="14" t="n">
        <v>14.5</v>
      </c>
      <c r="H11521" s="14" t="n">
        <v>11.85</v>
      </c>
      <c r="I11521" s="14" t="n">
        <v>14.5</v>
      </c>
      <c r="J11521" s="23" t="n">
        <f aca="false">IF(AND(E11521="Priority",ISNUMBER('Cost model'!N662)),'Cost model'!N662,'Cost model'!M662)</f>
        <v>13.5</v>
      </c>
      <c r="K11521" s="14" t="n">
        <f aca="false">J11521-H11521</f>
        <v>1.65</v>
      </c>
      <c r="L11521" s="14" t="n">
        <f aca="false">G11521-H11521</f>
        <v>2.65</v>
      </c>
    </row>
    <row r="11522" customFormat="false" ht="15" hidden="false" customHeight="false" outlineLevel="0" collapsed="false">
      <c r="A11522" s="2" t="s">
        <v>142</v>
      </c>
      <c r="B11522" s="2" t="s">
        <v>174</v>
      </c>
      <c r="C11522" s="2" t="s">
        <v>48</v>
      </c>
      <c r="D11522" s="2" t="s">
        <v>12</v>
      </c>
      <c r="E11522" s="2" t="s">
        <v>74</v>
      </c>
      <c r="F11522" s="2" t="s">
        <v>976</v>
      </c>
      <c r="G11522" s="14" t="n">
        <v>19.5</v>
      </c>
      <c r="H11522" s="14" t="n">
        <v>25.23</v>
      </c>
      <c r="I11522" s="14" t="n">
        <v>19.5</v>
      </c>
      <c r="J11522" s="23" t="n">
        <f aca="false">IF(AND(E11522="Priority",ISNUMBER('Cost model'!N696)),'Cost model'!N696,'Cost model'!M696)</f>
        <v>45</v>
      </c>
      <c r="K11522" s="14" t="n">
        <f aca="false">J11522-H11522</f>
        <v>19.77</v>
      </c>
      <c r="L11522" s="14" t="n">
        <f aca="false">G11522-H11522</f>
        <v>-5.73</v>
      </c>
    </row>
    <row r="11523" customFormat="false" ht="15" hidden="false" customHeight="false" outlineLevel="0" collapsed="false">
      <c r="A11523" s="2" t="s">
        <v>174</v>
      </c>
      <c r="B11523" s="2" t="s">
        <v>174</v>
      </c>
      <c r="C11523" s="2" t="s">
        <v>48</v>
      </c>
      <c r="D11523" s="2" t="s">
        <v>12</v>
      </c>
      <c r="E11523" s="2" t="s">
        <v>74</v>
      </c>
      <c r="F11523" s="2" t="s">
        <v>977</v>
      </c>
      <c r="G11523" s="14" t="n">
        <v>12.5</v>
      </c>
      <c r="H11523" s="14" t="n">
        <v>10.95</v>
      </c>
      <c r="I11523" s="14" t="n">
        <v>12.5</v>
      </c>
      <c r="J11523" s="23" t="n">
        <f aca="false">IF(AND(E11523="Priority",ISNUMBER('Cost model'!N171)),'Cost model'!N171,'Cost model'!M171)</f>
        <v>40</v>
      </c>
      <c r="K11523" s="14" t="n">
        <f aca="false">J11523-H11523</f>
        <v>29.05</v>
      </c>
      <c r="L11523" s="14" t="n">
        <f aca="false">G11523-H11523</f>
        <v>1.55</v>
      </c>
    </row>
    <row r="11524" customFormat="false" ht="15" hidden="false" customHeight="false" outlineLevel="0" collapsed="false">
      <c r="A11524" s="2" t="s">
        <v>142</v>
      </c>
      <c r="B11524" s="2" t="s">
        <v>124</v>
      </c>
      <c r="C11524" s="2" t="s">
        <v>47</v>
      </c>
      <c r="D11524" s="2" t="s">
        <v>12</v>
      </c>
      <c r="E11524" s="2" t="s">
        <v>74</v>
      </c>
      <c r="F11524" s="2" t="s">
        <v>976</v>
      </c>
      <c r="G11524" s="14" t="n">
        <v>9.5</v>
      </c>
      <c r="H11524" s="14" t="n">
        <v>32.97</v>
      </c>
      <c r="I11524" s="14" t="n">
        <v>19.5</v>
      </c>
      <c r="J11524" s="23" t="n">
        <f aca="false">IF(AND(E11524="Priority",ISNUMBER('Cost model'!N665)),'Cost model'!N665,'Cost model'!M665)</f>
        <v>40</v>
      </c>
      <c r="K11524" s="14" t="n">
        <f aca="false">J11524-H11524</f>
        <v>7.03</v>
      </c>
      <c r="L11524" s="14" t="n">
        <f aca="false">G11524-H11524</f>
        <v>-23.47</v>
      </c>
    </row>
    <row r="11525" customFormat="false" ht="15" hidden="false" customHeight="false" outlineLevel="0" collapsed="false">
      <c r="A11525" s="2" t="s">
        <v>124</v>
      </c>
      <c r="B11525" s="2" t="s">
        <v>124</v>
      </c>
      <c r="C11525" s="2" t="s">
        <v>49</v>
      </c>
      <c r="D11525" s="2" t="s">
        <v>10</v>
      </c>
      <c r="E11525" s="2" t="s">
        <v>74</v>
      </c>
      <c r="F11525" s="2" t="s">
        <v>977</v>
      </c>
      <c r="G11525" s="14" t="n">
        <v>17.5</v>
      </c>
      <c r="H11525" s="14" t="n">
        <v>16.2</v>
      </c>
      <c r="I11525" s="14" t="n">
        <v>17.5</v>
      </c>
      <c r="J11525" s="23" t="n">
        <f aca="false">IF(AND(E11525="Priority",ISNUMBER('Cost model'!N319)),'Cost model'!N319,'Cost model'!M319)</f>
        <v>16.5</v>
      </c>
      <c r="K11525" s="14" t="n">
        <f aca="false">J11525-H11525</f>
        <v>0.300000000000001</v>
      </c>
      <c r="L11525" s="14" t="n">
        <f aca="false">G11525-H11525</f>
        <v>1.3</v>
      </c>
    </row>
    <row r="11526" customFormat="false" ht="15" hidden="false" customHeight="false" outlineLevel="0" collapsed="false">
      <c r="A11526" s="2" t="s">
        <v>174</v>
      </c>
      <c r="B11526" s="2" t="s">
        <v>174</v>
      </c>
      <c r="C11526" s="2" t="s">
        <v>48</v>
      </c>
      <c r="D11526" s="2" t="s">
        <v>10</v>
      </c>
      <c r="E11526" s="2" t="s">
        <v>74</v>
      </c>
      <c r="F11526" s="2" t="s">
        <v>977</v>
      </c>
      <c r="G11526" s="14" t="n">
        <v>12.5</v>
      </c>
      <c r="H11526" s="14" t="n">
        <v>10.95</v>
      </c>
      <c r="I11526" s="14" t="n">
        <v>12.5</v>
      </c>
      <c r="J11526" s="23" t="n">
        <f aca="false">IF(AND(E11526="Priority",ISNUMBER('Cost model'!N168)),'Cost model'!N168,'Cost model'!M168)</f>
        <v>13.5</v>
      </c>
      <c r="K11526" s="14" t="n">
        <f aca="false">J11526-H11526</f>
        <v>2.55</v>
      </c>
      <c r="L11526" s="14" t="n">
        <f aca="false">G11526-H11526</f>
        <v>1.55</v>
      </c>
    </row>
    <row r="11527" customFormat="false" ht="15" hidden="false" customHeight="false" outlineLevel="0" collapsed="false">
      <c r="A11527" s="2" t="s">
        <v>124</v>
      </c>
      <c r="B11527" s="2" t="s">
        <v>124</v>
      </c>
      <c r="C11527" s="2" t="s">
        <v>47</v>
      </c>
      <c r="D11527" s="2" t="s">
        <v>10</v>
      </c>
      <c r="E11527" s="2" t="s">
        <v>74</v>
      </c>
      <c r="F11527" s="2" t="s">
        <v>977</v>
      </c>
      <c r="G11527" s="14" t="n">
        <v>9.5</v>
      </c>
      <c r="H11527" s="14" t="n">
        <v>7.59</v>
      </c>
      <c r="I11527" s="14" t="n">
        <v>9.5</v>
      </c>
      <c r="J11527" s="23" t="n">
        <f aca="false">IF(AND(E11527="Priority",ISNUMBER('Cost model'!N317)),'Cost model'!N317,'Cost model'!M317)</f>
        <v>10.5</v>
      </c>
      <c r="K11527" s="14" t="n">
        <f aca="false">J11527-H11527</f>
        <v>2.91</v>
      </c>
      <c r="L11527" s="14" t="n">
        <f aca="false">G11527-H11527</f>
        <v>1.91</v>
      </c>
    </row>
    <row r="11528" customFormat="false" ht="15" hidden="false" customHeight="false" outlineLevel="0" collapsed="false">
      <c r="A11528" s="2" t="s">
        <v>124</v>
      </c>
      <c r="B11528" s="2" t="s">
        <v>124</v>
      </c>
      <c r="C11528" s="2" t="s">
        <v>47</v>
      </c>
      <c r="D11528" s="2" t="s">
        <v>10</v>
      </c>
      <c r="E11528" s="2" t="s">
        <v>74</v>
      </c>
      <c r="F11528" s="2" t="s">
        <v>977</v>
      </c>
      <c r="G11528" s="14" t="n">
        <v>9.5</v>
      </c>
      <c r="H11528" s="14" t="n">
        <v>6.4</v>
      </c>
      <c r="I11528" s="14" t="n">
        <v>9.5</v>
      </c>
      <c r="J11528" s="23" t="n">
        <f aca="false">IF(AND(E11528="Priority",ISNUMBER('Cost model'!N317)),'Cost model'!N317,'Cost model'!M317)</f>
        <v>10.5</v>
      </c>
      <c r="K11528" s="14" t="n">
        <f aca="false">J11528-H11528</f>
        <v>4.1</v>
      </c>
      <c r="L11528" s="14" t="n">
        <f aca="false">G11528-H11528</f>
        <v>3.1</v>
      </c>
    </row>
    <row r="11529" customFormat="false" ht="15" hidden="false" customHeight="false" outlineLevel="0" collapsed="false">
      <c r="A11529" s="2" t="s">
        <v>142</v>
      </c>
      <c r="B11529" s="2" t="s">
        <v>142</v>
      </c>
      <c r="C11529" s="2" t="s">
        <v>47</v>
      </c>
      <c r="D11529" s="2" t="s">
        <v>12</v>
      </c>
      <c r="E11529" s="2" t="s">
        <v>83</v>
      </c>
      <c r="F11529" s="2" t="s">
        <v>977</v>
      </c>
      <c r="G11529" s="14" t="n">
        <v>19.5</v>
      </c>
      <c r="H11529" s="14" t="n">
        <v>58.1</v>
      </c>
      <c r="I11529" s="14" t="n">
        <v>19.5</v>
      </c>
      <c r="J11529" s="23" t="n">
        <f aca="false">IF(AND(E11529="Priority",ISNUMBER('Cost model'!N635)),'Cost model'!N635,'Cost model'!M635)</f>
        <v>40</v>
      </c>
      <c r="K11529" s="14" t="n">
        <f aca="false">J11529-H11529</f>
        <v>-18.1</v>
      </c>
      <c r="L11529" s="14" t="n">
        <f aca="false">G11529-H11529</f>
        <v>-38.6</v>
      </c>
    </row>
    <row r="11530" customFormat="false" ht="15" hidden="false" customHeight="false" outlineLevel="0" collapsed="false">
      <c r="A11530" s="2" t="s">
        <v>174</v>
      </c>
      <c r="B11530" s="2" t="s">
        <v>158</v>
      </c>
      <c r="C11530" s="2" t="s">
        <v>47</v>
      </c>
      <c r="D11530" s="2" t="s">
        <v>10</v>
      </c>
      <c r="E11530" s="2" t="s">
        <v>74</v>
      </c>
      <c r="F11530" s="2" t="s">
        <v>976</v>
      </c>
      <c r="G11530" s="14" t="n">
        <v>9.5</v>
      </c>
      <c r="H11530" s="14" t="n">
        <v>11.48</v>
      </c>
      <c r="I11530" s="14" t="n">
        <v>14.5</v>
      </c>
      <c r="J11530" s="23" t="n">
        <f aca="false">IF(AND(E11530="Priority",ISNUMBER('Cost model'!N137)),'Cost model'!N137,'Cost model'!M137)</f>
        <v>13.5</v>
      </c>
      <c r="K11530" s="14" t="n">
        <f aca="false">J11530-H11530</f>
        <v>2.02</v>
      </c>
      <c r="L11530" s="14" t="n">
        <f aca="false">G11530-H11530</f>
        <v>-1.98</v>
      </c>
    </row>
    <row r="11531" customFormat="false" ht="15" hidden="false" customHeight="false" outlineLevel="0" collapsed="false">
      <c r="A11531" s="2" t="s">
        <v>174</v>
      </c>
      <c r="B11531" s="2" t="s">
        <v>174</v>
      </c>
      <c r="C11531" s="2" t="s">
        <v>48</v>
      </c>
      <c r="D11531" s="2" t="s">
        <v>10</v>
      </c>
      <c r="E11531" s="2" t="s">
        <v>74</v>
      </c>
      <c r="F11531" s="2" t="s">
        <v>977</v>
      </c>
      <c r="G11531" s="14" t="n">
        <v>12.5</v>
      </c>
      <c r="H11531" s="14" t="n">
        <v>10.95</v>
      </c>
      <c r="I11531" s="14" t="n">
        <v>12.5</v>
      </c>
      <c r="J11531" s="23" t="n">
        <f aca="false">IF(AND(E11531="Priority",ISNUMBER('Cost model'!N168)),'Cost model'!N168,'Cost model'!M168)</f>
        <v>13.5</v>
      </c>
      <c r="K11531" s="14" t="n">
        <f aca="false">J11531-H11531</f>
        <v>2.55</v>
      </c>
      <c r="L11531" s="14" t="n">
        <f aca="false">G11531-H11531</f>
        <v>1.55</v>
      </c>
    </row>
    <row r="11532" customFormat="false" ht="15" hidden="false" customHeight="false" outlineLevel="0" collapsed="false">
      <c r="A11532" s="2" t="s">
        <v>174</v>
      </c>
      <c r="B11532" s="2" t="s">
        <v>174</v>
      </c>
      <c r="C11532" s="2" t="s">
        <v>48</v>
      </c>
      <c r="D11532" s="2" t="s">
        <v>10</v>
      </c>
      <c r="E11532" s="2" t="s">
        <v>74</v>
      </c>
      <c r="F11532" s="2" t="s">
        <v>977</v>
      </c>
      <c r="G11532" s="14" t="n">
        <v>12.5</v>
      </c>
      <c r="H11532" s="14" t="n">
        <v>8.77</v>
      </c>
      <c r="I11532" s="14" t="n">
        <v>12.5</v>
      </c>
      <c r="J11532" s="23" t="n">
        <f aca="false">IF(AND(E11532="Priority",ISNUMBER('Cost model'!N168)),'Cost model'!N168,'Cost model'!M168)</f>
        <v>13.5</v>
      </c>
      <c r="K11532" s="14" t="n">
        <f aca="false">J11532-H11532</f>
        <v>4.73</v>
      </c>
      <c r="L11532" s="14" t="n">
        <f aca="false">G11532-H11532</f>
        <v>3.73</v>
      </c>
    </row>
    <row r="11533" customFormat="false" ht="15" hidden="false" customHeight="false" outlineLevel="0" collapsed="false">
      <c r="A11533" s="2" t="s">
        <v>221</v>
      </c>
      <c r="B11533" s="2" t="s">
        <v>221</v>
      </c>
      <c r="C11533" s="2" t="s">
        <v>49</v>
      </c>
      <c r="D11533" s="2" t="s">
        <v>10</v>
      </c>
      <c r="E11533" s="2" t="s">
        <v>74</v>
      </c>
      <c r="F11533" s="2" t="s">
        <v>977</v>
      </c>
      <c r="G11533" s="14" t="n">
        <v>17.5</v>
      </c>
      <c r="H11533" s="14" t="n">
        <v>15.04</v>
      </c>
      <c r="I11533" s="14" t="n">
        <v>17.5</v>
      </c>
      <c r="J11533" s="23" t="n">
        <f aca="false">IF(AND(E11533="Priority",ISNUMBER('Cost model'!N739)),'Cost model'!N739,'Cost model'!M739)</f>
        <v>17.5</v>
      </c>
      <c r="K11533" s="14" t="n">
        <f aca="false">J11533-H11533</f>
        <v>2.46</v>
      </c>
      <c r="L11533" s="14" t="n">
        <f aca="false">G11533-H11533</f>
        <v>2.46</v>
      </c>
    </row>
    <row r="11534" customFormat="false" ht="15" hidden="false" customHeight="false" outlineLevel="0" collapsed="false">
      <c r="A11534" s="2" t="s">
        <v>205</v>
      </c>
      <c r="B11534" s="2" t="s">
        <v>205</v>
      </c>
      <c r="C11534" s="2" t="s">
        <v>48</v>
      </c>
      <c r="D11534" s="2" t="s">
        <v>12</v>
      </c>
      <c r="E11534" s="2" t="s">
        <v>83</v>
      </c>
      <c r="F11534" s="2" t="s">
        <v>977</v>
      </c>
      <c r="G11534" s="14" t="n">
        <v>19.5</v>
      </c>
      <c r="H11534" s="14" t="n">
        <v>11.44</v>
      </c>
      <c r="I11534" s="14" t="n">
        <v>19.5</v>
      </c>
      <c r="J11534" s="23" t="n">
        <f aca="false">IF(AND(E11534="Priority",ISNUMBER('Cost model'!N531)),'Cost model'!N531,'Cost model'!M531)</f>
        <v>65</v>
      </c>
      <c r="K11534" s="14" t="n">
        <f aca="false">J11534-H11534</f>
        <v>53.56</v>
      </c>
      <c r="L11534" s="14" t="n">
        <f aca="false">G11534-H11534</f>
        <v>8.06</v>
      </c>
    </row>
    <row r="11535" customFormat="false" ht="15" hidden="false" customHeight="false" outlineLevel="0" collapsed="false">
      <c r="A11535" s="2" t="s">
        <v>221</v>
      </c>
      <c r="B11535" s="2" t="s">
        <v>158</v>
      </c>
      <c r="C11535" s="2" t="s">
        <v>47</v>
      </c>
      <c r="D11535" s="2" t="s">
        <v>10</v>
      </c>
      <c r="E11535" s="2" t="s">
        <v>74</v>
      </c>
      <c r="F11535" s="2" t="s">
        <v>976</v>
      </c>
      <c r="G11535" s="14" t="n">
        <v>9.5</v>
      </c>
      <c r="H11535" s="14" t="n">
        <v>64.75</v>
      </c>
      <c r="I11535" s="14" t="n">
        <v>14.5</v>
      </c>
      <c r="J11535" s="23" t="n">
        <f aca="false">IF(AND(E11535="Priority",ISNUMBER('Cost model'!N752)),'Cost model'!N752,'Cost model'!M752)</f>
        <v>12.5</v>
      </c>
      <c r="K11535" s="14" t="n">
        <f aca="false">J11535-H11535</f>
        <v>-52.25</v>
      </c>
      <c r="L11535" s="14" t="n">
        <f aca="false">G11535-H11535</f>
        <v>-55.25</v>
      </c>
    </row>
    <row r="11536" customFormat="false" ht="15" hidden="false" customHeight="false" outlineLevel="0" collapsed="false">
      <c r="A11536" s="2" t="s">
        <v>221</v>
      </c>
      <c r="B11536" s="2" t="s">
        <v>142</v>
      </c>
      <c r="C11536" s="2" t="s">
        <v>47</v>
      </c>
      <c r="D11536" s="2" t="s">
        <v>12</v>
      </c>
      <c r="E11536" s="2" t="s">
        <v>74</v>
      </c>
      <c r="F11536" s="2" t="s">
        <v>976</v>
      </c>
      <c r="G11536" s="14" t="n">
        <v>9.5</v>
      </c>
      <c r="H11536" s="14" t="n">
        <v>37.44</v>
      </c>
      <c r="I11536" s="14" t="n">
        <v>24.5</v>
      </c>
      <c r="J11536" s="23" t="n">
        <f aca="false">IF(AND(E11536="Priority",ISNUMBER('Cost model'!N770)),'Cost model'!N770,'Cost model'!M770)</f>
        <v>55</v>
      </c>
      <c r="K11536" s="14" t="n">
        <f aca="false">J11536-H11536</f>
        <v>17.56</v>
      </c>
      <c r="L11536" s="14" t="n">
        <f aca="false">G11536-H11536</f>
        <v>-27.94</v>
      </c>
    </row>
    <row r="11537" customFormat="false" ht="15" hidden="false" customHeight="false" outlineLevel="0" collapsed="false">
      <c r="A11537" s="2" t="s">
        <v>221</v>
      </c>
      <c r="B11537" s="2" t="s">
        <v>221</v>
      </c>
      <c r="C11537" s="2" t="s">
        <v>47</v>
      </c>
      <c r="D11537" s="2" t="s">
        <v>10</v>
      </c>
      <c r="E11537" s="2" t="s">
        <v>83</v>
      </c>
      <c r="F11537" s="2" t="s">
        <v>977</v>
      </c>
      <c r="G11537" s="14" t="n">
        <v>14.5</v>
      </c>
      <c r="H11537" s="14" t="n">
        <v>15.4</v>
      </c>
      <c r="I11537" s="14" t="n">
        <v>14.5</v>
      </c>
      <c r="J11537" s="23" t="n">
        <f aca="false">IF(AND(E11537="Priority",ISNUMBER('Cost model'!N737)),'Cost model'!N737,'Cost model'!M737)</f>
        <v>13.5</v>
      </c>
      <c r="K11537" s="14" t="n">
        <f aca="false">J11537-H11537</f>
        <v>-1.9</v>
      </c>
      <c r="L11537" s="14" t="n">
        <f aca="false">G11537-H11537</f>
        <v>-0.9</v>
      </c>
    </row>
    <row r="11538" customFormat="false" ht="15" hidden="false" customHeight="false" outlineLevel="0" collapsed="false">
      <c r="A11538" s="2" t="s">
        <v>124</v>
      </c>
      <c r="B11538" s="2" t="s">
        <v>124</v>
      </c>
      <c r="C11538" s="2" t="s">
        <v>48</v>
      </c>
      <c r="D11538" s="2" t="s">
        <v>12</v>
      </c>
      <c r="E11538" s="2" t="s">
        <v>74</v>
      </c>
      <c r="F11538" s="2" t="s">
        <v>977</v>
      </c>
      <c r="G11538" s="14" t="n">
        <v>12.5</v>
      </c>
      <c r="H11538" s="14" t="n">
        <v>11.63</v>
      </c>
      <c r="I11538" s="14" t="n">
        <v>12.5</v>
      </c>
      <c r="J11538" s="23" t="n">
        <f aca="false">IF(AND(E11538="Priority",ISNUMBER('Cost model'!N321)),'Cost model'!N321,'Cost model'!M321)</f>
        <v>40</v>
      </c>
      <c r="K11538" s="14" t="n">
        <f aca="false">J11538-H11538</f>
        <v>28.37</v>
      </c>
      <c r="L11538" s="14" t="n">
        <f aca="false">G11538-H11538</f>
        <v>0.869999999999999</v>
      </c>
    </row>
    <row r="11539" customFormat="false" ht="15" hidden="false" customHeight="false" outlineLevel="0" collapsed="false">
      <c r="A11539" s="2" t="s">
        <v>221</v>
      </c>
      <c r="B11539" s="2" t="s">
        <v>174</v>
      </c>
      <c r="C11539" s="2" t="s">
        <v>49</v>
      </c>
      <c r="D11539" s="2" t="s">
        <v>10</v>
      </c>
      <c r="E11539" s="2" t="s">
        <v>74</v>
      </c>
      <c r="F11539" s="2" t="s">
        <v>976</v>
      </c>
      <c r="G11539" s="14" t="n">
        <v>17.5</v>
      </c>
      <c r="H11539" s="14" t="n">
        <v>18.15</v>
      </c>
      <c r="I11539" s="14" t="n">
        <v>19.5</v>
      </c>
      <c r="J11539" s="23" t="n">
        <f aca="false">IF(AND(E11539="Priority",ISNUMBER('Cost model'!N784)),'Cost model'!N784,'Cost model'!M784)</f>
        <v>19.5</v>
      </c>
      <c r="K11539" s="14" t="n">
        <f aca="false">J11539-H11539</f>
        <v>1.35</v>
      </c>
      <c r="L11539" s="14" t="n">
        <f aca="false">G11539-H11539</f>
        <v>-0.649999999999999</v>
      </c>
    </row>
    <row r="11540" customFormat="false" ht="15" hidden="false" customHeight="false" outlineLevel="0" collapsed="false">
      <c r="A11540" s="2" t="s">
        <v>142</v>
      </c>
      <c r="B11540" s="2" t="s">
        <v>142</v>
      </c>
      <c r="C11540" s="2" t="s">
        <v>48</v>
      </c>
      <c r="D11540" s="2" t="s">
        <v>10</v>
      </c>
      <c r="E11540" s="2" t="s">
        <v>74</v>
      </c>
      <c r="F11540" s="2" t="s">
        <v>977</v>
      </c>
      <c r="G11540" s="14" t="n">
        <v>12.5</v>
      </c>
      <c r="H11540" s="14" t="n">
        <v>9.91</v>
      </c>
      <c r="I11540" s="14" t="n">
        <v>12.5</v>
      </c>
      <c r="J11540" s="23" t="n">
        <f aca="false">IF(AND(E11540="Priority",ISNUMBER('Cost model'!N633)),'Cost model'!N633,'Cost model'!M633)</f>
        <v>11.5</v>
      </c>
      <c r="K11540" s="14" t="n">
        <f aca="false">J11540-H11540</f>
        <v>1.59</v>
      </c>
      <c r="L11540" s="14" t="n">
        <f aca="false">G11540-H11540</f>
        <v>2.59</v>
      </c>
    </row>
    <row r="11541" customFormat="false" ht="15" hidden="false" customHeight="false" outlineLevel="0" collapsed="false">
      <c r="A11541" s="2" t="s">
        <v>124</v>
      </c>
      <c r="B11541" s="2" t="s">
        <v>124</v>
      </c>
      <c r="C11541" s="2" t="s">
        <v>47</v>
      </c>
      <c r="D11541" s="2" t="s">
        <v>13</v>
      </c>
      <c r="E11541" s="2" t="s">
        <v>74</v>
      </c>
      <c r="F11541" s="2" t="s">
        <v>977</v>
      </c>
      <c r="G11541" s="14" t="n">
        <v>19</v>
      </c>
      <c r="H11541" s="14" t="n">
        <v>113.78</v>
      </c>
      <c r="I11541" s="14" t="n">
        <v>19</v>
      </c>
      <c r="J11541" s="23" t="n">
        <f aca="false">IF(AND(E11541="Priority",ISNUMBER('Cost model'!N323)),'Cost model'!N323,'Cost model'!M323)</f>
        <v>60</v>
      </c>
      <c r="K11541" s="14" t="n">
        <f aca="false">J11541-H11541</f>
        <v>-53.78</v>
      </c>
      <c r="L11541" s="14" t="n">
        <f aca="false">G11541-H11541</f>
        <v>-94.78</v>
      </c>
    </row>
    <row r="11542" customFormat="false" ht="15" hidden="false" customHeight="false" outlineLevel="0" collapsed="false">
      <c r="A11542" s="2" t="s">
        <v>124</v>
      </c>
      <c r="B11542" s="2" t="s">
        <v>124</v>
      </c>
      <c r="C11542" s="2" t="s">
        <v>49</v>
      </c>
      <c r="D11542" s="2" t="s">
        <v>12</v>
      </c>
      <c r="E11542" s="2" t="s">
        <v>74</v>
      </c>
      <c r="F11542" s="2" t="s">
        <v>977</v>
      </c>
      <c r="G11542" s="14" t="n">
        <v>19.5</v>
      </c>
      <c r="H11542" s="14" t="n">
        <v>90.85</v>
      </c>
      <c r="I11542" s="14" t="n">
        <v>19.5</v>
      </c>
      <c r="J11542" s="23" t="n">
        <f aca="false">IF(AND(E11542="Priority",ISNUMBER('Cost model'!N322)),'Cost model'!N322,'Cost model'!M322)</f>
        <v>50</v>
      </c>
      <c r="K11542" s="14" t="n">
        <f aca="false">J11542-H11542</f>
        <v>-40.85</v>
      </c>
      <c r="L11542" s="14" t="n">
        <f aca="false">G11542-H11542</f>
        <v>-71.35</v>
      </c>
    </row>
    <row r="11543" customFormat="false" ht="15" hidden="false" customHeight="false" outlineLevel="0" collapsed="false">
      <c r="A11543" s="2" t="s">
        <v>174</v>
      </c>
      <c r="B11543" s="2" t="s">
        <v>142</v>
      </c>
      <c r="C11543" s="2" t="s">
        <v>49</v>
      </c>
      <c r="D11543" s="2" t="s">
        <v>10</v>
      </c>
      <c r="E11543" s="2" t="s">
        <v>74</v>
      </c>
      <c r="F11543" s="2" t="s">
        <v>976</v>
      </c>
      <c r="G11543" s="14" t="n">
        <v>17.5</v>
      </c>
      <c r="H11543" s="14" t="n">
        <v>20.92</v>
      </c>
      <c r="I11543" s="14" t="n">
        <v>17.5</v>
      </c>
      <c r="J11543" s="23" t="n">
        <f aca="false">IF(AND(E11543="Priority",ISNUMBER('Cost model'!N124)),'Cost model'!N124,'Cost model'!M124)</f>
        <v>21.5</v>
      </c>
      <c r="K11543" s="14" t="n">
        <f aca="false">J11543-H11543</f>
        <v>0.579999999999998</v>
      </c>
      <c r="L11543" s="14" t="n">
        <f aca="false">G11543-H11543</f>
        <v>-3.42</v>
      </c>
    </row>
    <row r="11544" customFormat="false" ht="15" hidden="false" customHeight="false" outlineLevel="0" collapsed="false">
      <c r="A11544" s="2" t="s">
        <v>221</v>
      </c>
      <c r="B11544" s="2" t="s">
        <v>221</v>
      </c>
      <c r="C11544" s="2" t="s">
        <v>47</v>
      </c>
      <c r="D11544" s="2" t="s">
        <v>12</v>
      </c>
      <c r="E11544" s="2" t="s">
        <v>74</v>
      </c>
      <c r="F11544" s="2" t="s">
        <v>977</v>
      </c>
      <c r="G11544" s="14" t="n">
        <v>9.5</v>
      </c>
      <c r="H11544" s="14" t="n">
        <v>7.81</v>
      </c>
      <c r="I11544" s="14" t="n">
        <v>9.5</v>
      </c>
      <c r="J11544" s="23" t="n">
        <f aca="false">IF(AND(E11544="Priority",ISNUMBER('Cost model'!N740)),'Cost model'!N740,'Cost model'!M740)</f>
        <v>22.5</v>
      </c>
      <c r="K11544" s="14" t="n">
        <f aca="false">J11544-H11544</f>
        <v>14.69</v>
      </c>
      <c r="L11544" s="14" t="n">
        <f aca="false">G11544-H11544</f>
        <v>1.69</v>
      </c>
    </row>
    <row r="11545" customFormat="false" ht="15" hidden="false" customHeight="false" outlineLevel="0" collapsed="false">
      <c r="A11545" s="2" t="s">
        <v>174</v>
      </c>
      <c r="B11545" s="2" t="s">
        <v>174</v>
      </c>
      <c r="C11545" s="2" t="s">
        <v>48</v>
      </c>
      <c r="D11545" s="2" t="s">
        <v>10</v>
      </c>
      <c r="E11545" s="2" t="s">
        <v>83</v>
      </c>
      <c r="F11545" s="2" t="s">
        <v>977</v>
      </c>
      <c r="G11545" s="14" t="n">
        <v>17.5</v>
      </c>
      <c r="H11545" s="14" t="n">
        <v>9.59</v>
      </c>
      <c r="I11545" s="14" t="n">
        <v>17.5</v>
      </c>
      <c r="J11545" s="23" t="n">
        <f aca="false">IF(AND(E11545="Priority",ISNUMBER('Cost model'!N168)),'Cost model'!N168,'Cost model'!M168)</f>
        <v>18.5</v>
      </c>
      <c r="K11545" s="14" t="n">
        <f aca="false">J11545-H11545</f>
        <v>8.91</v>
      </c>
      <c r="L11545" s="14" t="n">
        <f aca="false">G11545-H11545</f>
        <v>7.91</v>
      </c>
    </row>
    <row r="11546" customFormat="false" ht="15" hidden="false" customHeight="false" outlineLevel="0" collapsed="false">
      <c r="A11546" s="2" t="s">
        <v>142</v>
      </c>
      <c r="B11546" s="2" t="s">
        <v>174</v>
      </c>
      <c r="C11546" s="2" t="s">
        <v>47</v>
      </c>
      <c r="D11546" s="2" t="s">
        <v>10</v>
      </c>
      <c r="E11546" s="2" t="s">
        <v>74</v>
      </c>
      <c r="F11546" s="2" t="s">
        <v>976</v>
      </c>
      <c r="G11546" s="14" t="n">
        <v>9.5</v>
      </c>
      <c r="H11546" s="14" t="n">
        <v>7.05</v>
      </c>
      <c r="I11546" s="14" t="n">
        <v>14.5</v>
      </c>
      <c r="J11546" s="23" t="n">
        <f aca="false">IF(AND(E11546="Priority",ISNUMBER('Cost model'!N692)),'Cost model'!N692,'Cost model'!M692)</f>
        <v>9.5</v>
      </c>
      <c r="K11546" s="14" t="n">
        <f aca="false">J11546-H11546</f>
        <v>2.45</v>
      </c>
      <c r="L11546" s="14" t="n">
        <f aca="false">G11546-H11546</f>
        <v>2.45</v>
      </c>
    </row>
    <row r="11547" customFormat="false" ht="15" hidden="false" customHeight="false" outlineLevel="0" collapsed="false">
      <c r="A11547" s="2" t="s">
        <v>142</v>
      </c>
      <c r="B11547" s="2" t="s">
        <v>142</v>
      </c>
      <c r="C11547" s="2" t="s">
        <v>47</v>
      </c>
      <c r="D11547" s="2" t="s">
        <v>12</v>
      </c>
      <c r="E11547" s="2" t="s">
        <v>74</v>
      </c>
      <c r="F11547" s="2" t="s">
        <v>977</v>
      </c>
      <c r="G11547" s="14" t="n">
        <v>9.5</v>
      </c>
      <c r="H11547" s="14" t="n">
        <v>9.19</v>
      </c>
      <c r="I11547" s="14" t="n">
        <v>9.5</v>
      </c>
      <c r="J11547" s="23" t="n">
        <f aca="false">IF(AND(E11547="Priority",ISNUMBER('Cost model'!N635)),'Cost model'!N635,'Cost model'!M635)</f>
        <v>30.5</v>
      </c>
      <c r="K11547" s="14" t="n">
        <f aca="false">J11547-H11547</f>
        <v>21.31</v>
      </c>
      <c r="L11547" s="14" t="n">
        <f aca="false">G11547-H11547</f>
        <v>0.310000000000001</v>
      </c>
    </row>
    <row r="11548" customFormat="false" ht="15" hidden="false" customHeight="false" outlineLevel="0" collapsed="false">
      <c r="A11548" s="2" t="s">
        <v>158</v>
      </c>
      <c r="B11548" s="2" t="s">
        <v>158</v>
      </c>
      <c r="C11548" s="2" t="s">
        <v>49</v>
      </c>
      <c r="D11548" s="2" t="s">
        <v>12</v>
      </c>
      <c r="E11548" s="2" t="s">
        <v>74</v>
      </c>
      <c r="F11548" s="2" t="s">
        <v>977</v>
      </c>
      <c r="G11548" s="14" t="n">
        <v>19.5</v>
      </c>
      <c r="H11548" s="14" t="n">
        <v>17.3</v>
      </c>
      <c r="I11548" s="14" t="n">
        <v>19.5</v>
      </c>
      <c r="J11548" s="23" t="n">
        <f aca="false">IF(AND(E11548="Priority",ISNUMBER('Cost model'!N427)),'Cost model'!N427,'Cost model'!M427)</f>
        <v>28.5</v>
      </c>
      <c r="K11548" s="14" t="n">
        <f aca="false">J11548-H11548</f>
        <v>11.2</v>
      </c>
      <c r="L11548" s="14" t="n">
        <f aca="false">G11548-H11548</f>
        <v>2.2</v>
      </c>
    </row>
    <row r="11549" customFormat="false" ht="15" hidden="false" customHeight="false" outlineLevel="0" collapsed="false">
      <c r="A11549" s="2" t="s">
        <v>221</v>
      </c>
      <c r="B11549" s="2" t="s">
        <v>221</v>
      </c>
      <c r="C11549" s="2" t="s">
        <v>49</v>
      </c>
      <c r="D11549" s="2" t="s">
        <v>12</v>
      </c>
      <c r="E11549" s="2" t="s">
        <v>74</v>
      </c>
      <c r="F11549" s="2" t="s">
        <v>977</v>
      </c>
      <c r="G11549" s="14" t="n">
        <v>19.5</v>
      </c>
      <c r="H11549" s="14" t="n">
        <v>61.66</v>
      </c>
      <c r="I11549" s="14" t="n">
        <v>19.5</v>
      </c>
      <c r="J11549" s="23" t="n">
        <f aca="false">IF(AND(E11549="Priority",ISNUMBER('Cost model'!N742)),'Cost model'!N742,'Cost model'!M742)</f>
        <v>60</v>
      </c>
      <c r="K11549" s="14" t="n">
        <f aca="false">J11549-H11549</f>
        <v>-1.66</v>
      </c>
      <c r="L11549" s="14" t="n">
        <f aca="false">G11549-H11549</f>
        <v>-42.16</v>
      </c>
    </row>
    <row r="11550" customFormat="false" ht="15" hidden="false" customHeight="false" outlineLevel="0" collapsed="false">
      <c r="A11550" s="2" t="s">
        <v>142</v>
      </c>
      <c r="B11550" s="2" t="s">
        <v>174</v>
      </c>
      <c r="C11550" s="2" t="s">
        <v>48</v>
      </c>
      <c r="D11550" s="2" t="s">
        <v>10</v>
      </c>
      <c r="E11550" s="2" t="s">
        <v>74</v>
      </c>
      <c r="F11550" s="2" t="s">
        <v>976</v>
      </c>
      <c r="G11550" s="14" t="n">
        <v>12.5</v>
      </c>
      <c r="H11550" s="14" t="n">
        <v>9.91</v>
      </c>
      <c r="I11550" s="14" t="n">
        <v>14.5</v>
      </c>
      <c r="J11550" s="23" t="n">
        <f aca="false">IF(AND(E11550="Priority",ISNUMBER('Cost model'!N693)),'Cost model'!N693,'Cost model'!M693)</f>
        <v>11.5</v>
      </c>
      <c r="K11550" s="14" t="n">
        <f aca="false">J11550-H11550</f>
        <v>1.59</v>
      </c>
      <c r="L11550" s="14" t="n">
        <f aca="false">G11550-H11550</f>
        <v>2.59</v>
      </c>
    </row>
    <row r="11551" customFormat="false" ht="15" hidden="false" customHeight="false" outlineLevel="0" collapsed="false">
      <c r="A11551" s="2" t="s">
        <v>174</v>
      </c>
      <c r="B11551" s="2" t="s">
        <v>174</v>
      </c>
      <c r="C11551" s="2" t="s">
        <v>48</v>
      </c>
      <c r="D11551" s="2" t="s">
        <v>10</v>
      </c>
      <c r="E11551" s="2" t="s">
        <v>74</v>
      </c>
      <c r="F11551" s="2" t="s">
        <v>977</v>
      </c>
      <c r="G11551" s="14" t="n">
        <v>12.5</v>
      </c>
      <c r="H11551" s="14" t="n">
        <v>8.77</v>
      </c>
      <c r="I11551" s="14" t="n">
        <v>12.5</v>
      </c>
      <c r="J11551" s="23" t="n">
        <f aca="false">IF(AND(E11551="Priority",ISNUMBER('Cost model'!N168)),'Cost model'!N168,'Cost model'!M168)</f>
        <v>13.5</v>
      </c>
      <c r="K11551" s="14" t="n">
        <f aca="false">J11551-H11551</f>
        <v>4.73</v>
      </c>
      <c r="L11551" s="14" t="n">
        <f aca="false">G11551-H11551</f>
        <v>3.73</v>
      </c>
    </row>
    <row r="11552" customFormat="false" ht="15" hidden="false" customHeight="false" outlineLevel="0" collapsed="false">
      <c r="A11552" s="2" t="s">
        <v>124</v>
      </c>
      <c r="B11552" s="2" t="s">
        <v>174</v>
      </c>
      <c r="C11552" s="2" t="s">
        <v>49</v>
      </c>
      <c r="D11552" s="2" t="s">
        <v>13</v>
      </c>
      <c r="E11552" s="2" t="s">
        <v>74</v>
      </c>
      <c r="F11552" s="2" t="s">
        <v>976</v>
      </c>
      <c r="G11552" s="14" t="n">
        <v>50</v>
      </c>
      <c r="H11552" s="14" t="n">
        <v>101.35</v>
      </c>
      <c r="I11552" s="14" t="n">
        <v>85</v>
      </c>
      <c r="J11552" s="23" t="n">
        <f aca="false">IF(AND(E11552="Priority",ISNUMBER('Cost model'!N370)),'Cost model'!N370,'Cost model'!M370)</f>
        <v>120</v>
      </c>
      <c r="K11552" s="14" t="n">
        <f aca="false">J11552-H11552</f>
        <v>18.65</v>
      </c>
      <c r="L11552" s="14" t="n">
        <f aca="false">G11552-H11552</f>
        <v>-51.35</v>
      </c>
    </row>
    <row r="11553" customFormat="false" ht="15" hidden="false" customHeight="false" outlineLevel="0" collapsed="false">
      <c r="A11553" s="2" t="s">
        <v>221</v>
      </c>
      <c r="B11553" s="2" t="s">
        <v>221</v>
      </c>
      <c r="C11553" s="2" t="s">
        <v>49</v>
      </c>
      <c r="D11553" s="2" t="s">
        <v>12</v>
      </c>
      <c r="E11553" s="2" t="s">
        <v>74</v>
      </c>
      <c r="F11553" s="2" t="s">
        <v>977</v>
      </c>
      <c r="G11553" s="14" t="n">
        <v>19.5</v>
      </c>
      <c r="H11553" s="14" t="n">
        <v>36.18</v>
      </c>
      <c r="I11553" s="14" t="n">
        <v>19.5</v>
      </c>
      <c r="J11553" s="23" t="n">
        <f aca="false">IF(AND(E11553="Priority",ISNUMBER('Cost model'!N742)),'Cost model'!N742,'Cost model'!M742)</f>
        <v>60</v>
      </c>
      <c r="K11553" s="14" t="n">
        <f aca="false">J11553-H11553</f>
        <v>23.82</v>
      </c>
      <c r="L11553" s="14" t="n">
        <f aca="false">G11553-H11553</f>
        <v>-16.68</v>
      </c>
    </row>
    <row r="11554" customFormat="false" ht="15" hidden="false" customHeight="false" outlineLevel="0" collapsed="false">
      <c r="A11554" s="2" t="s">
        <v>142</v>
      </c>
      <c r="B11554" s="2" t="s">
        <v>142</v>
      </c>
      <c r="C11554" s="2" t="s">
        <v>47</v>
      </c>
      <c r="D11554" s="2" t="s">
        <v>12</v>
      </c>
      <c r="E11554" s="2" t="s">
        <v>74</v>
      </c>
      <c r="F11554" s="2" t="s">
        <v>977</v>
      </c>
      <c r="G11554" s="14" t="n">
        <v>9.5</v>
      </c>
      <c r="H11554" s="14" t="n">
        <v>10.57</v>
      </c>
      <c r="I11554" s="14" t="n">
        <v>9.5</v>
      </c>
      <c r="J11554" s="23" t="n">
        <f aca="false">IF(AND(E11554="Priority",ISNUMBER('Cost model'!N635)),'Cost model'!N635,'Cost model'!M635)</f>
        <v>30.5</v>
      </c>
      <c r="K11554" s="14" t="n">
        <f aca="false">J11554-H11554</f>
        <v>19.93</v>
      </c>
      <c r="L11554" s="14" t="n">
        <f aca="false">G11554-H11554</f>
        <v>-1.07</v>
      </c>
    </row>
    <row r="11555" customFormat="false" ht="15" hidden="false" customHeight="false" outlineLevel="0" collapsed="false">
      <c r="A11555" s="2" t="s">
        <v>174</v>
      </c>
      <c r="B11555" s="2" t="s">
        <v>124</v>
      </c>
      <c r="C11555" s="2" t="s">
        <v>48</v>
      </c>
      <c r="D11555" s="2" t="s">
        <v>12</v>
      </c>
      <c r="E11555" s="2" t="s">
        <v>74</v>
      </c>
      <c r="F11555" s="2" t="s">
        <v>976</v>
      </c>
      <c r="G11555" s="14" t="n">
        <v>12.5</v>
      </c>
      <c r="H11555" s="14" t="n">
        <v>43.66</v>
      </c>
      <c r="I11555" s="14" t="n">
        <v>12.5</v>
      </c>
      <c r="J11555" s="23" t="n">
        <f aca="false">IF(AND(E11555="Priority",ISNUMBER('Cost model'!N111)),'Cost model'!N111,'Cost model'!M111)</f>
        <v>45</v>
      </c>
      <c r="K11555" s="14" t="n">
        <f aca="false">J11555-H11555</f>
        <v>1.34</v>
      </c>
      <c r="L11555" s="14" t="n">
        <f aca="false">G11555-H11555</f>
        <v>-31.16</v>
      </c>
    </row>
    <row r="11556" customFormat="false" ht="15" hidden="false" customHeight="false" outlineLevel="0" collapsed="false">
      <c r="A11556" s="2" t="s">
        <v>174</v>
      </c>
      <c r="B11556" s="2" t="s">
        <v>174</v>
      </c>
      <c r="C11556" s="2" t="s">
        <v>47</v>
      </c>
      <c r="D11556" s="2" t="s">
        <v>12</v>
      </c>
      <c r="E11556" s="2" t="s">
        <v>83</v>
      </c>
      <c r="F11556" s="2" t="s">
        <v>977</v>
      </c>
      <c r="G11556" s="14" t="n">
        <v>19.5</v>
      </c>
      <c r="H11556" s="14" t="n">
        <v>31.12</v>
      </c>
      <c r="I11556" s="14" t="n">
        <v>19.5</v>
      </c>
      <c r="J11556" s="23" t="n">
        <f aca="false">IF(AND(E11556="Priority",ISNUMBER('Cost model'!N170)),'Cost model'!N170,'Cost model'!M170)</f>
        <v>35</v>
      </c>
      <c r="K11556" s="14" t="n">
        <f aca="false">J11556-H11556</f>
        <v>3.88</v>
      </c>
      <c r="L11556" s="14" t="n">
        <f aca="false">G11556-H11556</f>
        <v>-11.62</v>
      </c>
    </row>
    <row r="11557" customFormat="false" ht="15" hidden="false" customHeight="false" outlineLevel="0" collapsed="false">
      <c r="A11557" s="2" t="s">
        <v>124</v>
      </c>
      <c r="B11557" s="2" t="s">
        <v>124</v>
      </c>
      <c r="C11557" s="2" t="s">
        <v>47</v>
      </c>
      <c r="D11557" s="2" t="s">
        <v>12</v>
      </c>
      <c r="E11557" s="2" t="s">
        <v>74</v>
      </c>
      <c r="F11557" s="2" t="s">
        <v>977</v>
      </c>
      <c r="G11557" s="14" t="n">
        <v>9.5</v>
      </c>
      <c r="H11557" s="14" t="n">
        <v>11.38</v>
      </c>
      <c r="I11557" s="14" t="n">
        <v>9.5</v>
      </c>
      <c r="J11557" s="23" t="n">
        <f aca="false">IF(AND(E11557="Priority",ISNUMBER('Cost model'!N320)),'Cost model'!N320,'Cost model'!M320)</f>
        <v>24.5</v>
      </c>
      <c r="K11557" s="14" t="n">
        <f aca="false">J11557-H11557</f>
        <v>13.12</v>
      </c>
      <c r="L11557" s="14" t="n">
        <f aca="false">G11557-H11557</f>
        <v>-1.88</v>
      </c>
    </row>
    <row r="11558" customFormat="false" ht="15" hidden="false" customHeight="false" outlineLevel="0" collapsed="false">
      <c r="A11558" s="2" t="s">
        <v>142</v>
      </c>
      <c r="B11558" s="2" t="s">
        <v>124</v>
      </c>
      <c r="C11558" s="2" t="s">
        <v>47</v>
      </c>
      <c r="D11558" s="2" t="s">
        <v>10</v>
      </c>
      <c r="E11558" s="2" t="s">
        <v>74</v>
      </c>
      <c r="F11558" s="2" t="s">
        <v>976</v>
      </c>
      <c r="G11558" s="14" t="n">
        <v>14.5</v>
      </c>
      <c r="H11558" s="14" t="n">
        <v>20.92</v>
      </c>
      <c r="I11558" s="14" t="n">
        <v>14.5</v>
      </c>
      <c r="J11558" s="23" t="n">
        <f aca="false">IF(AND(E11558="Priority",ISNUMBER('Cost model'!N662)),'Cost model'!N662,'Cost model'!M662)</f>
        <v>13.5</v>
      </c>
      <c r="K11558" s="14" t="n">
        <f aca="false">J11558-H11558</f>
        <v>-7.42</v>
      </c>
      <c r="L11558" s="14" t="n">
        <f aca="false">G11558-H11558</f>
        <v>-6.42</v>
      </c>
    </row>
    <row r="11559" customFormat="false" ht="15" hidden="false" customHeight="false" outlineLevel="0" collapsed="false">
      <c r="A11559" s="2" t="s">
        <v>142</v>
      </c>
      <c r="B11559" s="2" t="s">
        <v>142</v>
      </c>
      <c r="C11559" s="2" t="s">
        <v>47</v>
      </c>
      <c r="D11559" s="2" t="s">
        <v>12</v>
      </c>
      <c r="E11559" s="2" t="s">
        <v>74</v>
      </c>
      <c r="F11559" s="2" t="s">
        <v>977</v>
      </c>
      <c r="G11559" s="14" t="n">
        <v>9.5</v>
      </c>
      <c r="H11559" s="14" t="n">
        <v>71.89</v>
      </c>
      <c r="I11559" s="14" t="n">
        <v>9.5</v>
      </c>
      <c r="J11559" s="23" t="n">
        <f aca="false">IF(AND(E11559="Priority",ISNUMBER('Cost model'!N635)),'Cost model'!N635,'Cost model'!M635)</f>
        <v>30.5</v>
      </c>
      <c r="K11559" s="14" t="n">
        <f aca="false">J11559-H11559</f>
        <v>-41.39</v>
      </c>
      <c r="L11559" s="14" t="n">
        <f aca="false">G11559-H11559</f>
        <v>-62.39</v>
      </c>
    </row>
    <row r="11560" customFormat="false" ht="15" hidden="false" customHeight="false" outlineLevel="0" collapsed="false">
      <c r="A11560" s="2" t="s">
        <v>174</v>
      </c>
      <c r="B11560" s="2" t="s">
        <v>174</v>
      </c>
      <c r="C11560" s="2" t="s">
        <v>47</v>
      </c>
      <c r="D11560" s="2" t="s">
        <v>13</v>
      </c>
      <c r="E11560" s="2" t="s">
        <v>74</v>
      </c>
      <c r="F11560" s="2" t="s">
        <v>977</v>
      </c>
      <c r="G11560" s="14" t="n">
        <v>19</v>
      </c>
      <c r="H11560" s="14" t="n">
        <v>69.36</v>
      </c>
      <c r="I11560" s="14" t="n">
        <v>19</v>
      </c>
      <c r="J11560" s="23" t="n">
        <f aca="false">IF(AND(E11560="Priority",ISNUMBER('Cost model'!N173)),'Cost model'!N173,'Cost model'!M173)</f>
        <v>60</v>
      </c>
      <c r="K11560" s="14" t="n">
        <f aca="false">J11560-H11560</f>
        <v>-9.36</v>
      </c>
      <c r="L11560" s="14" t="n">
        <f aca="false">G11560-H11560</f>
        <v>-50.36</v>
      </c>
    </row>
    <row r="11561" customFormat="false" ht="15" hidden="false" customHeight="false" outlineLevel="0" collapsed="false">
      <c r="A11561" s="2" t="s">
        <v>174</v>
      </c>
      <c r="B11561" s="2" t="s">
        <v>158</v>
      </c>
      <c r="C11561" s="2" t="s">
        <v>49</v>
      </c>
      <c r="D11561" s="2" t="s">
        <v>10</v>
      </c>
      <c r="E11561" s="2" t="s">
        <v>74</v>
      </c>
      <c r="F11561" s="2" t="s">
        <v>976</v>
      </c>
      <c r="G11561" s="14" t="n">
        <v>17.5</v>
      </c>
      <c r="H11561" s="14" t="n">
        <v>18.34</v>
      </c>
      <c r="I11561" s="14" t="n">
        <v>17.5</v>
      </c>
      <c r="J11561" s="23" t="n">
        <f aca="false">IF(AND(E11561="Priority",ISNUMBER('Cost model'!N139)),'Cost model'!N139,'Cost model'!M139)</f>
        <v>19.5</v>
      </c>
      <c r="K11561" s="14" t="n">
        <f aca="false">J11561-H11561</f>
        <v>1.16</v>
      </c>
      <c r="L11561" s="14" t="n">
        <f aca="false">G11561-H11561</f>
        <v>-0.84</v>
      </c>
    </row>
    <row r="11562" customFormat="false" ht="15" hidden="false" customHeight="false" outlineLevel="0" collapsed="false">
      <c r="A11562" s="2" t="s">
        <v>174</v>
      </c>
      <c r="B11562" s="2" t="s">
        <v>174</v>
      </c>
      <c r="C11562" s="2" t="s">
        <v>48</v>
      </c>
      <c r="D11562" s="2" t="s">
        <v>15</v>
      </c>
      <c r="E11562" s="2" t="s">
        <v>83</v>
      </c>
      <c r="F11562" s="2" t="s">
        <v>977</v>
      </c>
      <c r="G11562" s="14" t="n">
        <v>125</v>
      </c>
      <c r="H11562" s="14" t="n">
        <v>205.74</v>
      </c>
      <c r="I11562" s="14" t="n">
        <v>125</v>
      </c>
      <c r="J11562" s="23" t="n">
        <f aca="false">IF(AND(E11562="Priority",ISNUMBER('Cost model'!N180)),'Cost model'!N180,'Cost model'!M180)</f>
        <v>180</v>
      </c>
      <c r="K11562" s="14" t="n">
        <f aca="false">J11562-H11562</f>
        <v>-25.74</v>
      </c>
      <c r="L11562" s="14" t="n">
        <f aca="false">G11562-H11562</f>
        <v>-80.74</v>
      </c>
    </row>
    <row r="11563" customFormat="false" ht="15" hidden="false" customHeight="false" outlineLevel="0" collapsed="false">
      <c r="A11563" s="2" t="s">
        <v>221</v>
      </c>
      <c r="B11563" s="2" t="s">
        <v>221</v>
      </c>
      <c r="C11563" s="2" t="s">
        <v>47</v>
      </c>
      <c r="D11563" s="2" t="s">
        <v>12</v>
      </c>
      <c r="E11563" s="2" t="s">
        <v>83</v>
      </c>
      <c r="F11563" s="2" t="s">
        <v>977</v>
      </c>
      <c r="G11563" s="14" t="n">
        <v>19.5</v>
      </c>
      <c r="H11563" s="14" t="n">
        <v>28.05</v>
      </c>
      <c r="I11563" s="14" t="n">
        <v>19.5</v>
      </c>
      <c r="J11563" s="23" t="n">
        <f aca="false">IF(AND(E11563="Priority",ISNUMBER('Cost model'!N740)),'Cost model'!N740,'Cost model'!M740)</f>
        <v>28.5</v>
      </c>
      <c r="K11563" s="14" t="n">
        <f aca="false">J11563-H11563</f>
        <v>0.449999999999999</v>
      </c>
      <c r="L11563" s="14" t="n">
        <f aca="false">G11563-H11563</f>
        <v>-8.55</v>
      </c>
    </row>
    <row r="11564" customFormat="false" ht="15" hidden="false" customHeight="false" outlineLevel="0" collapsed="false">
      <c r="A11564" s="2" t="s">
        <v>174</v>
      </c>
      <c r="B11564" s="2" t="s">
        <v>174</v>
      </c>
      <c r="C11564" s="2" t="s">
        <v>47</v>
      </c>
      <c r="D11564" s="2" t="s">
        <v>10</v>
      </c>
      <c r="E11564" s="2" t="s">
        <v>74</v>
      </c>
      <c r="F11564" s="2" t="s">
        <v>977</v>
      </c>
      <c r="G11564" s="14" t="n">
        <v>9.5</v>
      </c>
      <c r="H11564" s="14" t="n">
        <v>7.59</v>
      </c>
      <c r="I11564" s="14" t="n">
        <v>9.5</v>
      </c>
      <c r="J11564" s="23" t="n">
        <f aca="false">IF(AND(E11564="Priority",ISNUMBER('Cost model'!N167)),'Cost model'!N167,'Cost model'!M167)</f>
        <v>8.5</v>
      </c>
      <c r="K11564" s="14" t="n">
        <f aca="false">J11564-H11564</f>
        <v>0.91</v>
      </c>
      <c r="L11564" s="14" t="n">
        <f aca="false">G11564-H11564</f>
        <v>1.91</v>
      </c>
    </row>
    <row r="11565" customFormat="false" ht="15" hidden="false" customHeight="false" outlineLevel="0" collapsed="false">
      <c r="A11565" s="2" t="s">
        <v>174</v>
      </c>
      <c r="B11565" s="2" t="s">
        <v>142</v>
      </c>
      <c r="C11565" s="2" t="s">
        <v>47</v>
      </c>
      <c r="D11565" s="2" t="s">
        <v>10</v>
      </c>
      <c r="E11565" s="2" t="s">
        <v>83</v>
      </c>
      <c r="F11565" s="2" t="s">
        <v>976</v>
      </c>
      <c r="G11565" s="14" t="n">
        <v>14.5</v>
      </c>
      <c r="H11565" s="14" t="n">
        <v>7.93</v>
      </c>
      <c r="I11565" s="14" t="n">
        <v>14.5</v>
      </c>
      <c r="J11565" s="23" t="n">
        <f aca="false">IF(AND(E11565="Priority",ISNUMBER('Cost model'!N122)),'Cost model'!N122,'Cost model'!M122)</f>
        <v>18.5</v>
      </c>
      <c r="K11565" s="14" t="n">
        <f aca="false">J11565-H11565</f>
        <v>10.57</v>
      </c>
      <c r="L11565" s="14" t="n">
        <f aca="false">G11565-H11565</f>
        <v>6.57</v>
      </c>
    </row>
    <row r="11566" customFormat="false" ht="15" hidden="false" customHeight="false" outlineLevel="0" collapsed="false">
      <c r="A11566" s="2" t="s">
        <v>142</v>
      </c>
      <c r="B11566" s="2" t="s">
        <v>142</v>
      </c>
      <c r="C11566" s="2" t="s">
        <v>47</v>
      </c>
      <c r="D11566" s="2" t="s">
        <v>10</v>
      </c>
      <c r="E11566" s="2" t="s">
        <v>74</v>
      </c>
      <c r="F11566" s="2" t="s">
        <v>977</v>
      </c>
      <c r="G11566" s="14" t="n">
        <v>9.5</v>
      </c>
      <c r="H11566" s="14" t="n">
        <v>14.17</v>
      </c>
      <c r="I11566" s="14" t="n">
        <v>9.5</v>
      </c>
      <c r="J11566" s="23" t="n">
        <f aca="false">IF(AND(E11566="Priority",ISNUMBER('Cost model'!N632)),'Cost model'!N632,'Cost model'!M632)</f>
        <v>9.5</v>
      </c>
      <c r="K11566" s="14" t="n">
        <f aca="false">J11566-H11566</f>
        <v>-4.67</v>
      </c>
      <c r="L11566" s="14" t="n">
        <f aca="false">G11566-H11566</f>
        <v>-4.67</v>
      </c>
    </row>
    <row r="11567" customFormat="false" ht="15" hidden="false" customHeight="false" outlineLevel="0" collapsed="false">
      <c r="A11567" s="2" t="s">
        <v>174</v>
      </c>
      <c r="B11567" s="2" t="s">
        <v>174</v>
      </c>
      <c r="C11567" s="2" t="s">
        <v>48</v>
      </c>
      <c r="D11567" s="2" t="s">
        <v>10</v>
      </c>
      <c r="E11567" s="2" t="s">
        <v>74</v>
      </c>
      <c r="F11567" s="2" t="s">
        <v>977</v>
      </c>
      <c r="G11567" s="14" t="n">
        <v>12.5</v>
      </c>
      <c r="H11567" s="14" t="n">
        <v>8.77</v>
      </c>
      <c r="I11567" s="14" t="n">
        <v>12.5</v>
      </c>
      <c r="J11567" s="23" t="n">
        <f aca="false">IF(AND(E11567="Priority",ISNUMBER('Cost model'!N168)),'Cost model'!N168,'Cost model'!M168)</f>
        <v>13.5</v>
      </c>
      <c r="K11567" s="14" t="n">
        <f aca="false">J11567-H11567</f>
        <v>4.73</v>
      </c>
      <c r="L11567" s="14" t="n">
        <f aca="false">G11567-H11567</f>
        <v>3.73</v>
      </c>
    </row>
    <row r="11568" customFormat="false" ht="15" hidden="false" customHeight="false" outlineLevel="0" collapsed="false">
      <c r="A11568" s="2" t="s">
        <v>174</v>
      </c>
      <c r="B11568" s="2" t="s">
        <v>142</v>
      </c>
      <c r="C11568" s="2" t="s">
        <v>48</v>
      </c>
      <c r="D11568" s="2" t="s">
        <v>10</v>
      </c>
      <c r="E11568" s="2" t="s">
        <v>74</v>
      </c>
      <c r="F11568" s="2" t="s">
        <v>976</v>
      </c>
      <c r="G11568" s="14" t="n">
        <v>12.5</v>
      </c>
      <c r="H11568" s="14" t="n">
        <v>17.48</v>
      </c>
      <c r="I11568" s="14" t="n">
        <v>12.5</v>
      </c>
      <c r="J11568" s="23" t="n">
        <f aca="false">IF(AND(E11568="Priority",ISNUMBER('Cost model'!N123)),'Cost model'!N123,'Cost model'!M123)</f>
        <v>16.5</v>
      </c>
      <c r="K11568" s="14" t="n">
        <f aca="false">J11568-H11568</f>
        <v>-0.98</v>
      </c>
      <c r="L11568" s="14" t="n">
        <f aca="false">G11568-H11568</f>
        <v>-4.98</v>
      </c>
    </row>
    <row r="11569" customFormat="false" ht="15" hidden="false" customHeight="false" outlineLevel="0" collapsed="false">
      <c r="A11569" s="2" t="s">
        <v>174</v>
      </c>
      <c r="B11569" s="2" t="s">
        <v>174</v>
      </c>
      <c r="C11569" s="2" t="s">
        <v>48</v>
      </c>
      <c r="D11569" s="2" t="s">
        <v>10</v>
      </c>
      <c r="E11569" s="2" t="s">
        <v>74</v>
      </c>
      <c r="F11569" s="2" t="s">
        <v>977</v>
      </c>
      <c r="G11569" s="14" t="n">
        <v>12.5</v>
      </c>
      <c r="H11569" s="14" t="n">
        <v>22.59</v>
      </c>
      <c r="I11569" s="14" t="n">
        <v>12.5</v>
      </c>
      <c r="J11569" s="23" t="n">
        <f aca="false">IF(AND(E11569="Priority",ISNUMBER('Cost model'!N168)),'Cost model'!N168,'Cost model'!M168)</f>
        <v>13.5</v>
      </c>
      <c r="K11569" s="14" t="n">
        <f aca="false">J11569-H11569</f>
        <v>-9.09</v>
      </c>
      <c r="L11569" s="14" t="n">
        <f aca="false">G11569-H11569</f>
        <v>-10.09</v>
      </c>
    </row>
    <row r="11570" customFormat="false" ht="15" hidden="false" customHeight="false" outlineLevel="0" collapsed="false">
      <c r="A11570" s="2" t="s">
        <v>124</v>
      </c>
      <c r="B11570" s="2" t="s">
        <v>124</v>
      </c>
      <c r="C11570" s="2" t="s">
        <v>48</v>
      </c>
      <c r="D11570" s="2" t="s">
        <v>10</v>
      </c>
      <c r="E11570" s="2" t="s">
        <v>74</v>
      </c>
      <c r="F11570" s="2" t="s">
        <v>977</v>
      </c>
      <c r="G11570" s="14" t="n">
        <v>12.5</v>
      </c>
      <c r="H11570" s="14" t="n">
        <v>7.81</v>
      </c>
      <c r="I11570" s="14" t="n">
        <v>12.5</v>
      </c>
      <c r="J11570" s="23" t="n">
        <f aca="false">IF(AND(E11570="Priority",ISNUMBER('Cost model'!N318)),'Cost model'!N318,'Cost model'!M318)</f>
        <v>14.5</v>
      </c>
      <c r="K11570" s="14" t="n">
        <f aca="false">J11570-H11570</f>
        <v>6.69</v>
      </c>
      <c r="L11570" s="14" t="n">
        <f aca="false">G11570-H11570</f>
        <v>4.69</v>
      </c>
    </row>
    <row r="11571" customFormat="false" ht="15" hidden="false" customHeight="false" outlineLevel="0" collapsed="false">
      <c r="A11571" s="2" t="s">
        <v>124</v>
      </c>
      <c r="B11571" s="2" t="s">
        <v>124</v>
      </c>
      <c r="C11571" s="2" t="s">
        <v>47</v>
      </c>
      <c r="D11571" s="2" t="s">
        <v>12</v>
      </c>
      <c r="E11571" s="2" t="s">
        <v>74</v>
      </c>
      <c r="F11571" s="2" t="s">
        <v>977</v>
      </c>
      <c r="G11571" s="14" t="n">
        <v>9.5</v>
      </c>
      <c r="H11571" s="14" t="n">
        <v>25.1</v>
      </c>
      <c r="I11571" s="14" t="n">
        <v>9.5</v>
      </c>
      <c r="J11571" s="23" t="n">
        <f aca="false">IF(AND(E11571="Priority",ISNUMBER('Cost model'!N320)),'Cost model'!N320,'Cost model'!M320)</f>
        <v>24.5</v>
      </c>
      <c r="K11571" s="14" t="n">
        <f aca="false">J11571-H11571</f>
        <v>-0.600000000000001</v>
      </c>
      <c r="L11571" s="14" t="n">
        <f aca="false">G11571-H11571</f>
        <v>-15.6</v>
      </c>
    </row>
    <row r="11572" customFormat="false" ht="15" hidden="false" customHeight="false" outlineLevel="0" collapsed="false">
      <c r="A11572" s="2" t="s">
        <v>142</v>
      </c>
      <c r="B11572" s="2" t="s">
        <v>142</v>
      </c>
      <c r="C11572" s="2" t="s">
        <v>49</v>
      </c>
      <c r="D11572" s="2" t="s">
        <v>10</v>
      </c>
      <c r="E11572" s="2" t="s">
        <v>74</v>
      </c>
      <c r="F11572" s="2" t="s">
        <v>977</v>
      </c>
      <c r="G11572" s="14" t="n">
        <v>17.5</v>
      </c>
      <c r="H11572" s="14" t="n">
        <v>13.9</v>
      </c>
      <c r="I11572" s="14" t="n">
        <v>17.5</v>
      </c>
      <c r="J11572" s="23" t="n">
        <f aca="false">IF(AND(E11572="Priority",ISNUMBER('Cost model'!N634)),'Cost model'!N634,'Cost model'!M634)</f>
        <v>15.5</v>
      </c>
      <c r="K11572" s="14" t="n">
        <f aca="false">J11572-H11572</f>
        <v>1.6</v>
      </c>
      <c r="L11572" s="14" t="n">
        <f aca="false">G11572-H11572</f>
        <v>3.6</v>
      </c>
    </row>
    <row r="11573" customFormat="false" ht="15" hidden="false" customHeight="false" outlineLevel="0" collapsed="false">
      <c r="A11573" s="2" t="s">
        <v>124</v>
      </c>
      <c r="B11573" s="2" t="s">
        <v>124</v>
      </c>
      <c r="C11573" s="2" t="s">
        <v>47</v>
      </c>
      <c r="D11573" s="2" t="s">
        <v>13</v>
      </c>
      <c r="E11573" s="2" t="s">
        <v>74</v>
      </c>
      <c r="F11573" s="2" t="s">
        <v>977</v>
      </c>
      <c r="G11573" s="14" t="n">
        <v>19</v>
      </c>
      <c r="H11573" s="14" t="n">
        <v>80.54</v>
      </c>
      <c r="I11573" s="14" t="n">
        <v>19</v>
      </c>
      <c r="J11573" s="23" t="n">
        <f aca="false">IF(AND(E11573="Priority",ISNUMBER('Cost model'!N323)),'Cost model'!N323,'Cost model'!M323)</f>
        <v>60</v>
      </c>
      <c r="K11573" s="14" t="n">
        <f aca="false">J11573-H11573</f>
        <v>-20.54</v>
      </c>
      <c r="L11573" s="14" t="n">
        <f aca="false">G11573-H11573</f>
        <v>-61.54</v>
      </c>
    </row>
    <row r="11574" customFormat="false" ht="15" hidden="false" customHeight="false" outlineLevel="0" collapsed="false">
      <c r="A11574" s="2" t="s">
        <v>174</v>
      </c>
      <c r="B11574" s="2" t="s">
        <v>142</v>
      </c>
      <c r="C11574" s="2" t="s">
        <v>48</v>
      </c>
      <c r="D11574" s="2" t="s">
        <v>12</v>
      </c>
      <c r="E11574" s="2" t="s">
        <v>74</v>
      </c>
      <c r="F11574" s="2" t="s">
        <v>976</v>
      </c>
      <c r="G11574" s="14" t="n">
        <v>12.5</v>
      </c>
      <c r="H11574" s="14" t="n">
        <v>25.23</v>
      </c>
      <c r="I11574" s="14" t="n">
        <v>12.5</v>
      </c>
      <c r="J11574" s="23" t="n">
        <f aca="false">IF(AND(E11574="Priority",ISNUMBER('Cost model'!N126)),'Cost model'!N126,'Cost model'!M126)</f>
        <v>45</v>
      </c>
      <c r="K11574" s="14" t="n">
        <f aca="false">J11574-H11574</f>
        <v>19.77</v>
      </c>
      <c r="L11574" s="14" t="n">
        <f aca="false">G11574-H11574</f>
        <v>-12.73</v>
      </c>
    </row>
    <row r="11575" customFormat="false" ht="15" hidden="false" customHeight="false" outlineLevel="0" collapsed="false">
      <c r="A11575" s="2" t="s">
        <v>174</v>
      </c>
      <c r="B11575" s="2" t="s">
        <v>174</v>
      </c>
      <c r="C11575" s="2" t="s">
        <v>48</v>
      </c>
      <c r="D11575" s="2" t="s">
        <v>12</v>
      </c>
      <c r="E11575" s="2" t="s">
        <v>74</v>
      </c>
      <c r="F11575" s="2" t="s">
        <v>977</v>
      </c>
      <c r="G11575" s="14" t="n">
        <v>12.5</v>
      </c>
      <c r="H11575" s="14" t="n">
        <v>58.91</v>
      </c>
      <c r="I11575" s="14" t="n">
        <v>12.5</v>
      </c>
      <c r="J11575" s="23" t="n">
        <f aca="false">IF(AND(E11575="Priority",ISNUMBER('Cost model'!N171)),'Cost model'!N171,'Cost model'!M171)</f>
        <v>40</v>
      </c>
      <c r="K11575" s="14" t="n">
        <f aca="false">J11575-H11575</f>
        <v>-18.91</v>
      </c>
      <c r="L11575" s="14" t="n">
        <f aca="false">G11575-H11575</f>
        <v>-46.41</v>
      </c>
    </row>
    <row r="11576" customFormat="false" ht="15" hidden="false" customHeight="false" outlineLevel="0" collapsed="false">
      <c r="A11576" s="2" t="s">
        <v>174</v>
      </c>
      <c r="B11576" s="2" t="s">
        <v>174</v>
      </c>
      <c r="C11576" s="2" t="s">
        <v>47</v>
      </c>
      <c r="D11576" s="2" t="s">
        <v>12</v>
      </c>
      <c r="E11576" s="2" t="s">
        <v>74</v>
      </c>
      <c r="F11576" s="2" t="s">
        <v>977</v>
      </c>
      <c r="G11576" s="14" t="n">
        <v>9.5</v>
      </c>
      <c r="H11576" s="14" t="n">
        <v>29.74</v>
      </c>
      <c r="I11576" s="14" t="n">
        <v>9.5</v>
      </c>
      <c r="J11576" s="23" t="n">
        <f aca="false">IF(AND(E11576="Priority",ISNUMBER('Cost model'!N170)),'Cost model'!N170,'Cost model'!M170)</f>
        <v>25.5</v>
      </c>
      <c r="K11576" s="14" t="n">
        <f aca="false">J11576-H11576</f>
        <v>-4.24</v>
      </c>
      <c r="L11576" s="14" t="n">
        <f aca="false">G11576-H11576</f>
        <v>-20.24</v>
      </c>
    </row>
    <row r="11577" customFormat="false" ht="15" hidden="false" customHeight="false" outlineLevel="0" collapsed="false">
      <c r="A11577" s="2" t="s">
        <v>221</v>
      </c>
      <c r="B11577" s="2" t="s">
        <v>221</v>
      </c>
      <c r="C11577" s="2" t="s">
        <v>49</v>
      </c>
      <c r="D11577" s="2" t="s">
        <v>12</v>
      </c>
      <c r="E11577" s="2" t="s">
        <v>74</v>
      </c>
      <c r="F11577" s="2" t="s">
        <v>977</v>
      </c>
      <c r="G11577" s="14" t="n">
        <v>19.5</v>
      </c>
      <c r="H11577" s="14" t="n">
        <v>97.04</v>
      </c>
      <c r="I11577" s="14" t="n">
        <v>19.5</v>
      </c>
      <c r="J11577" s="23" t="n">
        <f aca="false">IF(AND(E11577="Priority",ISNUMBER('Cost model'!N742)),'Cost model'!N742,'Cost model'!M742)</f>
        <v>60</v>
      </c>
      <c r="K11577" s="14" t="n">
        <f aca="false">J11577-H11577</f>
        <v>-37.04</v>
      </c>
      <c r="L11577" s="14" t="n">
        <f aca="false">G11577-H11577</f>
        <v>-77.54</v>
      </c>
    </row>
    <row r="11578" customFormat="false" ht="15" hidden="false" customHeight="false" outlineLevel="0" collapsed="false">
      <c r="A11578" s="2" t="s">
        <v>124</v>
      </c>
      <c r="B11578" s="2" t="s">
        <v>124</v>
      </c>
      <c r="C11578" s="2" t="s">
        <v>48</v>
      </c>
      <c r="D11578" s="2" t="s">
        <v>10</v>
      </c>
      <c r="E11578" s="2" t="s">
        <v>74</v>
      </c>
      <c r="F11578" s="2" t="s">
        <v>977</v>
      </c>
      <c r="G11578" s="14" t="n">
        <v>12.5</v>
      </c>
      <c r="H11578" s="14" t="n">
        <v>13.19</v>
      </c>
      <c r="I11578" s="14" t="n">
        <v>12.5</v>
      </c>
      <c r="J11578" s="23" t="n">
        <f aca="false">IF(AND(E11578="Priority",ISNUMBER('Cost model'!N318)),'Cost model'!N318,'Cost model'!M318)</f>
        <v>14.5</v>
      </c>
      <c r="K11578" s="14" t="n">
        <f aca="false">J11578-H11578</f>
        <v>1.31</v>
      </c>
      <c r="L11578" s="14" t="n">
        <f aca="false">G11578-H11578</f>
        <v>-0.69</v>
      </c>
    </row>
    <row r="11579" customFormat="false" ht="15" hidden="false" customHeight="false" outlineLevel="0" collapsed="false">
      <c r="A11579" s="2" t="s">
        <v>174</v>
      </c>
      <c r="B11579" s="2" t="s">
        <v>174</v>
      </c>
      <c r="C11579" s="2" t="s">
        <v>47</v>
      </c>
      <c r="D11579" s="2" t="s">
        <v>10</v>
      </c>
      <c r="E11579" s="2" t="s">
        <v>74</v>
      </c>
      <c r="F11579" s="2" t="s">
        <v>977</v>
      </c>
      <c r="G11579" s="14" t="n">
        <v>9.5</v>
      </c>
      <c r="H11579" s="14" t="n">
        <v>8.39</v>
      </c>
      <c r="I11579" s="14" t="n">
        <v>9.5</v>
      </c>
      <c r="J11579" s="23" t="n">
        <f aca="false">IF(AND(E11579="Priority",ISNUMBER('Cost model'!N167)),'Cost model'!N167,'Cost model'!M167)</f>
        <v>8.5</v>
      </c>
      <c r="K11579" s="14" t="n">
        <f aca="false">J11579-H11579</f>
        <v>0.109999999999999</v>
      </c>
      <c r="L11579" s="14" t="n">
        <f aca="false">G11579-H11579</f>
        <v>1.11</v>
      </c>
    </row>
    <row r="11580" customFormat="false" ht="15" hidden="false" customHeight="false" outlineLevel="0" collapsed="false">
      <c r="A11580" s="2" t="s">
        <v>158</v>
      </c>
      <c r="B11580" s="2" t="s">
        <v>158</v>
      </c>
      <c r="C11580" s="2" t="s">
        <v>47</v>
      </c>
      <c r="D11580" s="2" t="s">
        <v>12</v>
      </c>
      <c r="E11580" s="2" t="s">
        <v>83</v>
      </c>
      <c r="F11580" s="2" t="s">
        <v>977</v>
      </c>
      <c r="G11580" s="14" t="n">
        <v>19.5</v>
      </c>
      <c r="H11580" s="14" t="n">
        <v>14.87</v>
      </c>
      <c r="I11580" s="14" t="n">
        <v>19.5</v>
      </c>
      <c r="J11580" s="23" t="n">
        <f aca="false">IF(AND(E11580="Priority",ISNUMBER('Cost model'!N425)),'Cost model'!N425,'Cost model'!M425)</f>
        <v>19.5</v>
      </c>
      <c r="K11580" s="14" t="n">
        <f aca="false">J11580-H11580</f>
        <v>4.63</v>
      </c>
      <c r="L11580" s="14" t="n">
        <f aca="false">G11580-H11580</f>
        <v>4.63</v>
      </c>
    </row>
    <row r="11581" customFormat="false" ht="15" hidden="false" customHeight="false" outlineLevel="0" collapsed="false">
      <c r="A11581" s="2" t="s">
        <v>174</v>
      </c>
      <c r="B11581" s="2" t="s">
        <v>174</v>
      </c>
      <c r="C11581" s="2" t="s">
        <v>49</v>
      </c>
      <c r="D11581" s="2" t="s">
        <v>12</v>
      </c>
      <c r="E11581" s="2" t="s">
        <v>74</v>
      </c>
      <c r="F11581" s="2" t="s">
        <v>977</v>
      </c>
      <c r="G11581" s="14" t="n">
        <v>19.5</v>
      </c>
      <c r="H11581" s="14" t="n">
        <v>68.74</v>
      </c>
      <c r="I11581" s="14" t="n">
        <v>19.5</v>
      </c>
      <c r="J11581" s="23" t="n">
        <f aca="false">IF(AND(E11581="Priority",ISNUMBER('Cost model'!N172)),'Cost model'!N172,'Cost model'!M172)</f>
        <v>45</v>
      </c>
      <c r="K11581" s="14" t="n">
        <f aca="false">J11581-H11581</f>
        <v>-23.74</v>
      </c>
      <c r="L11581" s="14" t="n">
        <f aca="false">G11581-H11581</f>
        <v>-49.24</v>
      </c>
    </row>
    <row r="11582" customFormat="false" ht="15" hidden="false" customHeight="false" outlineLevel="0" collapsed="false">
      <c r="A11582" s="2" t="s">
        <v>142</v>
      </c>
      <c r="B11582" s="2" t="s">
        <v>174</v>
      </c>
      <c r="C11582" s="2" t="s">
        <v>48</v>
      </c>
      <c r="D11582" s="2" t="s">
        <v>10</v>
      </c>
      <c r="E11582" s="2" t="s">
        <v>74</v>
      </c>
      <c r="F11582" s="2" t="s">
        <v>976</v>
      </c>
      <c r="G11582" s="14" t="n">
        <v>12.5</v>
      </c>
      <c r="H11582" s="14" t="n">
        <v>12.27</v>
      </c>
      <c r="I11582" s="14" t="n">
        <v>14.5</v>
      </c>
      <c r="J11582" s="23" t="n">
        <f aca="false">IF(AND(E11582="Priority",ISNUMBER('Cost model'!N693)),'Cost model'!N693,'Cost model'!M693)</f>
        <v>11.5</v>
      </c>
      <c r="K11582" s="14" t="n">
        <f aca="false">J11582-H11582</f>
        <v>-0.77</v>
      </c>
      <c r="L11582" s="14" t="n">
        <f aca="false">G11582-H11582</f>
        <v>0.23</v>
      </c>
    </row>
    <row r="11583" customFormat="false" ht="15" hidden="false" customHeight="false" outlineLevel="0" collapsed="false">
      <c r="A11583" s="2" t="s">
        <v>174</v>
      </c>
      <c r="B11583" s="2" t="s">
        <v>174</v>
      </c>
      <c r="C11583" s="2" t="s">
        <v>47</v>
      </c>
      <c r="D11583" s="2" t="s">
        <v>10</v>
      </c>
      <c r="E11583" s="2" t="s">
        <v>74</v>
      </c>
      <c r="F11583" s="2" t="s">
        <v>977</v>
      </c>
      <c r="G11583" s="14" t="n">
        <v>9.5</v>
      </c>
      <c r="H11583" s="14" t="n">
        <v>13.14</v>
      </c>
      <c r="I11583" s="14" t="n">
        <v>9.5</v>
      </c>
      <c r="J11583" s="23" t="n">
        <f aca="false">IF(AND(E11583="Priority",ISNUMBER('Cost model'!N167)),'Cost model'!N167,'Cost model'!M167)</f>
        <v>8.5</v>
      </c>
      <c r="K11583" s="14" t="n">
        <f aca="false">J11583-H11583</f>
        <v>-4.64</v>
      </c>
      <c r="L11583" s="14" t="n">
        <f aca="false">G11583-H11583</f>
        <v>-3.64</v>
      </c>
    </row>
    <row r="11584" customFormat="false" ht="15" hidden="false" customHeight="false" outlineLevel="0" collapsed="false">
      <c r="A11584" s="2" t="s">
        <v>123</v>
      </c>
      <c r="B11584" s="2" t="s">
        <v>174</v>
      </c>
      <c r="C11584" s="2" t="s">
        <v>47</v>
      </c>
      <c r="D11584" s="2" t="s">
        <v>10</v>
      </c>
      <c r="E11584" s="2" t="s">
        <v>74</v>
      </c>
      <c r="F11584" s="2" t="s">
        <v>976</v>
      </c>
      <c r="G11584" s="14" t="n">
        <v>14.5</v>
      </c>
      <c r="H11584" s="14" t="n">
        <v>10.77</v>
      </c>
      <c r="I11584" s="14" t="n">
        <v>14.5</v>
      </c>
      <c r="J11584" s="23" t="n">
        <f aca="false">IF(AND(E11584="Priority",ISNUMBER('Cost model'!N47)),'Cost model'!N47,'Cost model'!M47)</f>
        <v>12.5</v>
      </c>
      <c r="K11584" s="14" t="n">
        <f aca="false">J11584-H11584</f>
        <v>1.73</v>
      </c>
      <c r="L11584" s="14" t="n">
        <f aca="false">G11584-H11584</f>
        <v>3.73</v>
      </c>
    </row>
    <row r="11585" customFormat="false" ht="15" hidden="false" customHeight="false" outlineLevel="0" collapsed="false">
      <c r="A11585" s="2" t="s">
        <v>158</v>
      </c>
      <c r="B11585" s="2" t="s">
        <v>158</v>
      </c>
      <c r="C11585" s="2" t="s">
        <v>47</v>
      </c>
      <c r="D11585" s="2" t="s">
        <v>10</v>
      </c>
      <c r="E11585" s="2" t="s">
        <v>83</v>
      </c>
      <c r="F11585" s="2" t="s">
        <v>977</v>
      </c>
      <c r="G11585" s="14" t="n">
        <v>14.5</v>
      </c>
      <c r="H11585" s="14" t="n">
        <v>10.96</v>
      </c>
      <c r="I11585" s="14" t="n">
        <v>14.5</v>
      </c>
      <c r="J11585" s="23" t="n">
        <f aca="false">IF(AND(E11585="Priority",ISNUMBER('Cost model'!N422)),'Cost model'!N422,'Cost model'!M422)</f>
        <v>13.5</v>
      </c>
      <c r="K11585" s="14" t="n">
        <f aca="false">J11585-H11585</f>
        <v>2.54</v>
      </c>
      <c r="L11585" s="14" t="n">
        <f aca="false">G11585-H11585</f>
        <v>3.54</v>
      </c>
    </row>
    <row r="11586" customFormat="false" ht="15" hidden="false" customHeight="false" outlineLevel="0" collapsed="false">
      <c r="A11586" s="2" t="s">
        <v>142</v>
      </c>
      <c r="B11586" s="2" t="s">
        <v>142</v>
      </c>
      <c r="C11586" s="2" t="s">
        <v>48</v>
      </c>
      <c r="D11586" s="2" t="s">
        <v>14</v>
      </c>
      <c r="E11586" s="2" t="s">
        <v>74</v>
      </c>
      <c r="F11586" s="2" t="s">
        <v>977</v>
      </c>
      <c r="G11586" s="14" t="n">
        <v>45</v>
      </c>
      <c r="H11586" s="14" t="n">
        <v>141.41</v>
      </c>
      <c r="I11586" s="14" t="n">
        <v>45</v>
      </c>
      <c r="J11586" s="23" t="n">
        <f aca="false">IF(AND(E11586="Priority",ISNUMBER('Cost model'!N642)),'Cost model'!N642,'Cost model'!M642)</f>
        <v>90</v>
      </c>
      <c r="K11586" s="14" t="n">
        <f aca="false">J11586-H11586</f>
        <v>-51.41</v>
      </c>
      <c r="L11586" s="14" t="n">
        <f aca="false">G11586-H11586</f>
        <v>-96.41</v>
      </c>
    </row>
    <row r="11587" customFormat="false" ht="15" hidden="false" customHeight="false" outlineLevel="0" collapsed="false">
      <c r="A11587" s="2" t="s">
        <v>174</v>
      </c>
      <c r="B11587" s="2" t="s">
        <v>174</v>
      </c>
      <c r="C11587" s="2" t="s">
        <v>49</v>
      </c>
      <c r="D11587" s="2" t="s">
        <v>12</v>
      </c>
      <c r="E11587" s="2" t="s">
        <v>83</v>
      </c>
      <c r="F11587" s="2" t="s">
        <v>977</v>
      </c>
      <c r="G11587" s="14" t="n">
        <v>29.5</v>
      </c>
      <c r="H11587" s="14" t="n">
        <v>87.2</v>
      </c>
      <c r="I11587" s="14" t="n">
        <v>29.5</v>
      </c>
      <c r="J11587" s="23" t="n">
        <f aca="false">IF(AND(E11587="Priority",ISNUMBER('Cost model'!N172)),'Cost model'!N172,'Cost model'!M172)</f>
        <v>60</v>
      </c>
      <c r="K11587" s="14" t="n">
        <f aca="false">J11587-H11587</f>
        <v>-27.2</v>
      </c>
      <c r="L11587" s="14" t="n">
        <f aca="false">G11587-H11587</f>
        <v>-57.7</v>
      </c>
    </row>
    <row r="11588" customFormat="false" ht="15" hidden="false" customHeight="false" outlineLevel="0" collapsed="false">
      <c r="A11588" s="2" t="s">
        <v>221</v>
      </c>
      <c r="B11588" s="2" t="s">
        <v>124</v>
      </c>
      <c r="C11588" s="2" t="s">
        <v>47</v>
      </c>
      <c r="D11588" s="2" t="s">
        <v>10</v>
      </c>
      <c r="E11588" s="2" t="s">
        <v>74</v>
      </c>
      <c r="F11588" s="2" t="s">
        <v>976</v>
      </c>
      <c r="G11588" s="14" t="n">
        <v>14.5</v>
      </c>
      <c r="H11588" s="14" t="n">
        <v>20.92</v>
      </c>
      <c r="I11588" s="14" t="n">
        <v>19.5</v>
      </c>
      <c r="J11588" s="23" t="n">
        <f aca="false">IF(AND(E11588="Priority",ISNUMBER('Cost model'!N797)),'Cost model'!N797,'Cost model'!M797)</f>
        <v>14.5</v>
      </c>
      <c r="K11588" s="14" t="n">
        <f aca="false">J11588-H11588</f>
        <v>-6.42</v>
      </c>
      <c r="L11588" s="14" t="n">
        <f aca="false">G11588-H11588</f>
        <v>-6.42</v>
      </c>
    </row>
    <row r="11589" customFormat="false" ht="15" hidden="false" customHeight="false" outlineLevel="0" collapsed="false">
      <c r="A11589" s="2" t="s">
        <v>221</v>
      </c>
      <c r="B11589" s="2" t="s">
        <v>158</v>
      </c>
      <c r="C11589" s="2" t="s">
        <v>47</v>
      </c>
      <c r="D11589" s="2" t="s">
        <v>12</v>
      </c>
      <c r="E11589" s="2" t="s">
        <v>74</v>
      </c>
      <c r="F11589" s="2" t="s">
        <v>976</v>
      </c>
      <c r="G11589" s="14" t="n">
        <v>19.5</v>
      </c>
      <c r="H11589" s="14" t="n">
        <v>27.06</v>
      </c>
      <c r="I11589" s="14" t="n">
        <v>19.5</v>
      </c>
      <c r="J11589" s="23" t="n">
        <f aca="false">IF(AND(E11589="Priority",ISNUMBER('Cost model'!N755)),'Cost model'!N755,'Cost model'!M755)</f>
        <v>50</v>
      </c>
      <c r="K11589" s="14" t="n">
        <f aca="false">J11589-H11589</f>
        <v>22.94</v>
      </c>
      <c r="L11589" s="14" t="n">
        <f aca="false">G11589-H11589</f>
        <v>-7.56</v>
      </c>
    </row>
    <row r="11590" customFormat="false" ht="15" hidden="false" customHeight="false" outlineLevel="0" collapsed="false">
      <c r="A11590" s="2" t="s">
        <v>142</v>
      </c>
      <c r="B11590" s="2" t="s">
        <v>158</v>
      </c>
      <c r="C11590" s="2" t="s">
        <v>49</v>
      </c>
      <c r="D11590" s="2" t="s">
        <v>10</v>
      </c>
      <c r="E11590" s="2" t="s">
        <v>74</v>
      </c>
      <c r="F11590" s="2" t="s">
        <v>976</v>
      </c>
      <c r="G11590" s="14" t="n">
        <v>24.5</v>
      </c>
      <c r="H11590" s="14" t="n">
        <v>23.69</v>
      </c>
      <c r="I11590" s="14" t="n">
        <v>17.5</v>
      </c>
      <c r="J11590" s="23" t="n">
        <f aca="false">IF(AND(E11590="Priority",ISNUMBER('Cost model'!N649)),'Cost model'!N649,'Cost model'!M649)</f>
        <v>19.5</v>
      </c>
      <c r="K11590" s="14" t="n">
        <f aca="false">J11590-H11590</f>
        <v>-4.19</v>
      </c>
      <c r="L11590" s="14" t="n">
        <f aca="false">G11590-H11590</f>
        <v>0.809999999999999</v>
      </c>
    </row>
    <row r="11591" customFormat="false" ht="15" hidden="false" customHeight="false" outlineLevel="0" collapsed="false">
      <c r="A11591" s="2" t="s">
        <v>221</v>
      </c>
      <c r="B11591" s="2" t="s">
        <v>221</v>
      </c>
      <c r="C11591" s="2" t="s">
        <v>47</v>
      </c>
      <c r="D11591" s="2" t="s">
        <v>12</v>
      </c>
      <c r="E11591" s="2" t="s">
        <v>74</v>
      </c>
      <c r="F11591" s="2" t="s">
        <v>977</v>
      </c>
      <c r="G11591" s="14" t="n">
        <v>9.5</v>
      </c>
      <c r="H11591" s="14" t="n">
        <v>26.25</v>
      </c>
      <c r="I11591" s="14" t="n">
        <v>9.5</v>
      </c>
      <c r="J11591" s="23" t="n">
        <f aca="false">IF(AND(E11591="Priority",ISNUMBER('Cost model'!N740)),'Cost model'!N740,'Cost model'!M740)</f>
        <v>22.5</v>
      </c>
      <c r="K11591" s="14" t="n">
        <f aca="false">J11591-H11591</f>
        <v>-3.75</v>
      </c>
      <c r="L11591" s="14" t="n">
        <f aca="false">G11591-H11591</f>
        <v>-16.75</v>
      </c>
    </row>
    <row r="11592" customFormat="false" ht="15" hidden="false" customHeight="false" outlineLevel="0" collapsed="false">
      <c r="A11592" s="2" t="s">
        <v>124</v>
      </c>
      <c r="B11592" s="2" t="s">
        <v>124</v>
      </c>
      <c r="C11592" s="2" t="s">
        <v>48</v>
      </c>
      <c r="D11592" s="2" t="s">
        <v>12</v>
      </c>
      <c r="E11592" s="2" t="s">
        <v>74</v>
      </c>
      <c r="F11592" s="2" t="s">
        <v>977</v>
      </c>
      <c r="G11592" s="14" t="n">
        <v>12.5</v>
      </c>
      <c r="H11592" s="14" t="n">
        <v>30.35</v>
      </c>
      <c r="I11592" s="14" t="n">
        <v>12.5</v>
      </c>
      <c r="J11592" s="23" t="n">
        <f aca="false">IF(AND(E11592="Priority",ISNUMBER('Cost model'!N321)),'Cost model'!N321,'Cost model'!M321)</f>
        <v>40</v>
      </c>
      <c r="K11592" s="14" t="n">
        <f aca="false">J11592-H11592</f>
        <v>9.65</v>
      </c>
      <c r="L11592" s="14" t="n">
        <f aca="false">G11592-H11592</f>
        <v>-17.85</v>
      </c>
    </row>
    <row r="11593" customFormat="false" ht="15" hidden="false" customHeight="false" outlineLevel="0" collapsed="false">
      <c r="A11593" s="2" t="s">
        <v>221</v>
      </c>
      <c r="B11593" s="2" t="s">
        <v>221</v>
      </c>
      <c r="C11593" s="2" t="s">
        <v>49</v>
      </c>
      <c r="D11593" s="2" t="s">
        <v>12</v>
      </c>
      <c r="E11593" s="2" t="s">
        <v>74</v>
      </c>
      <c r="F11593" s="2" t="s">
        <v>977</v>
      </c>
      <c r="G11593" s="14" t="n">
        <v>19.5</v>
      </c>
      <c r="H11593" s="14" t="n">
        <v>12.27</v>
      </c>
      <c r="I11593" s="14" t="n">
        <v>19.5</v>
      </c>
      <c r="J11593" s="23" t="n">
        <f aca="false">IF(AND(E11593="Priority",ISNUMBER('Cost model'!N742)),'Cost model'!N742,'Cost model'!M742)</f>
        <v>60</v>
      </c>
      <c r="K11593" s="14" t="n">
        <f aca="false">J11593-H11593</f>
        <v>47.73</v>
      </c>
      <c r="L11593" s="14" t="n">
        <f aca="false">G11593-H11593</f>
        <v>7.23</v>
      </c>
    </row>
    <row r="11594" customFormat="false" ht="15" hidden="false" customHeight="false" outlineLevel="0" collapsed="false">
      <c r="A11594" s="2" t="s">
        <v>174</v>
      </c>
      <c r="B11594" s="2" t="s">
        <v>174</v>
      </c>
      <c r="C11594" s="2" t="s">
        <v>48</v>
      </c>
      <c r="D11594" s="2" t="s">
        <v>10</v>
      </c>
      <c r="E11594" s="2" t="s">
        <v>74</v>
      </c>
      <c r="F11594" s="2" t="s">
        <v>977</v>
      </c>
      <c r="G11594" s="14" t="n">
        <v>12.5</v>
      </c>
      <c r="H11594" s="14" t="n">
        <v>10.95</v>
      </c>
      <c r="I11594" s="14" t="n">
        <v>12.5</v>
      </c>
      <c r="J11594" s="23" t="n">
        <f aca="false">IF(AND(E11594="Priority",ISNUMBER('Cost model'!N168)),'Cost model'!N168,'Cost model'!M168)</f>
        <v>13.5</v>
      </c>
      <c r="K11594" s="14" t="n">
        <f aca="false">J11594-H11594</f>
        <v>2.55</v>
      </c>
      <c r="L11594" s="14" t="n">
        <f aca="false">G11594-H11594</f>
        <v>1.55</v>
      </c>
    </row>
    <row r="11595" customFormat="false" ht="15" hidden="false" customHeight="false" outlineLevel="0" collapsed="false">
      <c r="A11595" s="2" t="s">
        <v>142</v>
      </c>
      <c r="B11595" s="2" t="s">
        <v>142</v>
      </c>
      <c r="C11595" s="2" t="s">
        <v>49</v>
      </c>
      <c r="D11595" s="2" t="s">
        <v>10</v>
      </c>
      <c r="E11595" s="2" t="s">
        <v>74</v>
      </c>
      <c r="F11595" s="2" t="s">
        <v>977</v>
      </c>
      <c r="G11595" s="14" t="n">
        <v>17.5</v>
      </c>
      <c r="H11595" s="14" t="n">
        <v>23.69</v>
      </c>
      <c r="I11595" s="14" t="n">
        <v>17.5</v>
      </c>
      <c r="J11595" s="23" t="n">
        <f aca="false">IF(AND(E11595="Priority",ISNUMBER('Cost model'!N634)),'Cost model'!N634,'Cost model'!M634)</f>
        <v>15.5</v>
      </c>
      <c r="K11595" s="14" t="n">
        <f aca="false">J11595-H11595</f>
        <v>-8.19</v>
      </c>
      <c r="L11595" s="14" t="n">
        <f aca="false">G11595-H11595</f>
        <v>-6.19</v>
      </c>
    </row>
    <row r="11596" customFormat="false" ht="15" hidden="false" customHeight="false" outlineLevel="0" collapsed="false">
      <c r="A11596" s="2" t="s">
        <v>142</v>
      </c>
      <c r="B11596" s="2" t="s">
        <v>124</v>
      </c>
      <c r="C11596" s="2" t="s">
        <v>48</v>
      </c>
      <c r="D11596" s="2" t="s">
        <v>12</v>
      </c>
      <c r="E11596" s="2" t="s">
        <v>74</v>
      </c>
      <c r="F11596" s="2" t="s">
        <v>976</v>
      </c>
      <c r="G11596" s="14" t="n">
        <v>19.5</v>
      </c>
      <c r="H11596" s="14" t="n">
        <v>39.39</v>
      </c>
      <c r="I11596" s="14" t="n">
        <v>19.5</v>
      </c>
      <c r="J11596" s="23" t="n">
        <f aca="false">IF(AND(E11596="Priority",ISNUMBER('Cost model'!N666)),'Cost model'!N666,'Cost model'!M666)</f>
        <v>45</v>
      </c>
      <c r="K11596" s="14" t="n">
        <f aca="false">J11596-H11596</f>
        <v>5.61</v>
      </c>
      <c r="L11596" s="14" t="n">
        <f aca="false">G11596-H11596</f>
        <v>-19.89</v>
      </c>
    </row>
    <row r="11597" customFormat="false" ht="15" hidden="false" customHeight="false" outlineLevel="0" collapsed="false">
      <c r="A11597" s="2" t="s">
        <v>124</v>
      </c>
      <c r="B11597" s="2" t="s">
        <v>124</v>
      </c>
      <c r="C11597" s="2" t="s">
        <v>47</v>
      </c>
      <c r="D11597" s="2" t="s">
        <v>10</v>
      </c>
      <c r="E11597" s="2" t="s">
        <v>74</v>
      </c>
      <c r="F11597" s="2" t="s">
        <v>977</v>
      </c>
      <c r="G11597" s="14" t="n">
        <v>9.5</v>
      </c>
      <c r="H11597" s="14" t="n">
        <v>7.81</v>
      </c>
      <c r="I11597" s="14" t="n">
        <v>9.5</v>
      </c>
      <c r="J11597" s="23" t="n">
        <f aca="false">IF(AND(E11597="Priority",ISNUMBER('Cost model'!N317)),'Cost model'!N317,'Cost model'!M317)</f>
        <v>10.5</v>
      </c>
      <c r="K11597" s="14" t="n">
        <f aca="false">J11597-H11597</f>
        <v>2.69</v>
      </c>
      <c r="L11597" s="14" t="n">
        <f aca="false">G11597-H11597</f>
        <v>1.69</v>
      </c>
    </row>
    <row r="11598" customFormat="false" ht="15" hidden="false" customHeight="false" outlineLevel="0" collapsed="false">
      <c r="A11598" s="2" t="s">
        <v>142</v>
      </c>
      <c r="B11598" s="2" t="s">
        <v>142</v>
      </c>
      <c r="C11598" s="2" t="s">
        <v>49</v>
      </c>
      <c r="D11598" s="2" t="s">
        <v>10</v>
      </c>
      <c r="E11598" s="2" t="s">
        <v>74</v>
      </c>
      <c r="F11598" s="2" t="s">
        <v>977</v>
      </c>
      <c r="G11598" s="14" t="n">
        <v>17.5</v>
      </c>
      <c r="H11598" s="14" t="n">
        <v>23.69</v>
      </c>
      <c r="I11598" s="14" t="n">
        <v>17.5</v>
      </c>
      <c r="J11598" s="23" t="n">
        <f aca="false">IF(AND(E11598="Priority",ISNUMBER('Cost model'!N634)),'Cost model'!N634,'Cost model'!M634)</f>
        <v>15.5</v>
      </c>
      <c r="K11598" s="14" t="n">
        <f aca="false">J11598-H11598</f>
        <v>-8.19</v>
      </c>
      <c r="L11598" s="14" t="n">
        <f aca="false">G11598-H11598</f>
        <v>-6.19</v>
      </c>
    </row>
    <row r="11599" customFormat="false" ht="15" hidden="false" customHeight="false" outlineLevel="0" collapsed="false">
      <c r="A11599" s="2" t="s">
        <v>124</v>
      </c>
      <c r="B11599" s="2" t="s">
        <v>124</v>
      </c>
      <c r="C11599" s="2" t="s">
        <v>49</v>
      </c>
      <c r="D11599" s="2" t="s">
        <v>14</v>
      </c>
      <c r="E11599" s="2" t="s">
        <v>74</v>
      </c>
      <c r="F11599" s="2" t="s">
        <v>977</v>
      </c>
      <c r="G11599" s="14" t="n">
        <v>85</v>
      </c>
      <c r="H11599" s="14" t="n">
        <v>117.34</v>
      </c>
      <c r="I11599" s="14" t="n">
        <v>85</v>
      </c>
      <c r="J11599" s="23" t="n">
        <f aca="false">IF(AND(E11599="Priority",ISNUMBER('Cost model'!N328)),'Cost model'!N328,'Cost model'!M328)</f>
        <v>175</v>
      </c>
      <c r="K11599" s="14" t="n">
        <f aca="false">J11599-H11599</f>
        <v>57.66</v>
      </c>
      <c r="L11599" s="14" t="n">
        <f aca="false">G11599-H11599</f>
        <v>-32.34</v>
      </c>
    </row>
    <row r="11600" customFormat="false" ht="15" hidden="false" customHeight="false" outlineLevel="0" collapsed="false">
      <c r="A11600" s="2" t="s">
        <v>174</v>
      </c>
      <c r="B11600" s="2" t="s">
        <v>124</v>
      </c>
      <c r="C11600" s="2" t="s">
        <v>47</v>
      </c>
      <c r="D11600" s="2" t="s">
        <v>10</v>
      </c>
      <c r="E11600" s="2" t="s">
        <v>74</v>
      </c>
      <c r="F11600" s="2" t="s">
        <v>976</v>
      </c>
      <c r="G11600" s="14" t="n">
        <v>9.5</v>
      </c>
      <c r="H11600" s="14" t="n">
        <v>13.81</v>
      </c>
      <c r="I11600" s="14" t="n">
        <v>9.5</v>
      </c>
      <c r="J11600" s="23" t="n">
        <f aca="false">IF(AND(E11600="Priority",ISNUMBER('Cost model'!N107)),'Cost model'!N107,'Cost model'!M107)</f>
        <v>12.5</v>
      </c>
      <c r="K11600" s="14" t="n">
        <f aca="false">J11600-H11600</f>
        <v>-1.31</v>
      </c>
      <c r="L11600" s="14" t="n">
        <f aca="false">G11600-H11600</f>
        <v>-4.31</v>
      </c>
    </row>
    <row r="11601" customFormat="false" ht="15" hidden="false" customHeight="false" outlineLevel="0" collapsed="false">
      <c r="A11601" s="2" t="s">
        <v>174</v>
      </c>
      <c r="B11601" s="2" t="s">
        <v>174</v>
      </c>
      <c r="C11601" s="2" t="s">
        <v>47</v>
      </c>
      <c r="D11601" s="2" t="s">
        <v>12</v>
      </c>
      <c r="E11601" s="2" t="s">
        <v>74</v>
      </c>
      <c r="F11601" s="2" t="s">
        <v>977</v>
      </c>
      <c r="G11601" s="14" t="n">
        <v>9.5</v>
      </c>
      <c r="H11601" s="14" t="n">
        <v>7.59</v>
      </c>
      <c r="I11601" s="14" t="n">
        <v>9.5</v>
      </c>
      <c r="J11601" s="23" t="n">
        <f aca="false">IF(AND(E11601="Priority",ISNUMBER('Cost model'!N170)),'Cost model'!N170,'Cost model'!M170)</f>
        <v>25.5</v>
      </c>
      <c r="K11601" s="14" t="n">
        <f aca="false">J11601-H11601</f>
        <v>17.91</v>
      </c>
      <c r="L11601" s="14" t="n">
        <f aca="false">G11601-H11601</f>
        <v>1.91</v>
      </c>
    </row>
    <row r="11602" customFormat="false" ht="15" hidden="false" customHeight="false" outlineLevel="0" collapsed="false">
      <c r="A11602" s="2" t="s">
        <v>124</v>
      </c>
      <c r="B11602" s="2" t="s">
        <v>124</v>
      </c>
      <c r="C11602" s="2" t="s">
        <v>47</v>
      </c>
      <c r="D11602" s="2" t="s">
        <v>12</v>
      </c>
      <c r="E11602" s="2" t="s">
        <v>74</v>
      </c>
      <c r="F11602" s="2" t="s">
        <v>977</v>
      </c>
      <c r="G11602" s="14" t="n">
        <v>9.5</v>
      </c>
      <c r="H11602" s="14" t="n">
        <v>28.34</v>
      </c>
      <c r="I11602" s="14" t="n">
        <v>9.5</v>
      </c>
      <c r="J11602" s="23" t="n">
        <f aca="false">IF(AND(E11602="Priority",ISNUMBER('Cost model'!N320)),'Cost model'!N320,'Cost model'!M320)</f>
        <v>24.5</v>
      </c>
      <c r="K11602" s="14" t="n">
        <f aca="false">J11602-H11602</f>
        <v>-3.84</v>
      </c>
      <c r="L11602" s="14" t="n">
        <f aca="false">G11602-H11602</f>
        <v>-18.84</v>
      </c>
    </row>
    <row r="11603" customFormat="false" ht="15" hidden="false" customHeight="false" outlineLevel="0" collapsed="false">
      <c r="A11603" s="2" t="s">
        <v>124</v>
      </c>
      <c r="B11603" s="2" t="s">
        <v>124</v>
      </c>
      <c r="C11603" s="2" t="s">
        <v>48</v>
      </c>
      <c r="D11603" s="2" t="s">
        <v>12</v>
      </c>
      <c r="E11603" s="2" t="s">
        <v>74</v>
      </c>
      <c r="F11603" s="2" t="s">
        <v>977</v>
      </c>
      <c r="G11603" s="14" t="n">
        <v>12.5</v>
      </c>
      <c r="H11603" s="14" t="n">
        <v>13.22</v>
      </c>
      <c r="I11603" s="14" t="n">
        <v>12.5</v>
      </c>
      <c r="J11603" s="23" t="n">
        <f aca="false">IF(AND(E11603="Priority",ISNUMBER('Cost model'!N321)),'Cost model'!N321,'Cost model'!M321)</f>
        <v>40</v>
      </c>
      <c r="K11603" s="14" t="n">
        <f aca="false">J11603-H11603</f>
        <v>26.78</v>
      </c>
      <c r="L11603" s="14" t="n">
        <f aca="false">G11603-H11603</f>
        <v>-0.720000000000001</v>
      </c>
    </row>
    <row r="11604" customFormat="false" ht="15" hidden="false" customHeight="false" outlineLevel="0" collapsed="false">
      <c r="A11604" s="2" t="s">
        <v>174</v>
      </c>
      <c r="B11604" s="2" t="s">
        <v>124</v>
      </c>
      <c r="C11604" s="2" t="s">
        <v>47</v>
      </c>
      <c r="D11604" s="2" t="s">
        <v>13</v>
      </c>
      <c r="E11604" s="2" t="s">
        <v>74</v>
      </c>
      <c r="F11604" s="2" t="s">
        <v>976</v>
      </c>
      <c r="G11604" s="14" t="n">
        <v>19</v>
      </c>
      <c r="H11604" s="14" t="n">
        <v>63.07</v>
      </c>
      <c r="I11604" s="14" t="n">
        <v>19</v>
      </c>
      <c r="J11604" s="23" t="n">
        <f aca="false">IF(AND(E11604="Priority",ISNUMBER('Cost model'!N113)),'Cost model'!N113,'Cost model'!M113)</f>
        <v>65</v>
      </c>
      <c r="K11604" s="14" t="n">
        <f aca="false">J11604-H11604</f>
        <v>1.93</v>
      </c>
      <c r="L11604" s="14" t="n">
        <f aca="false">G11604-H11604</f>
        <v>-44.07</v>
      </c>
    </row>
    <row r="11605" customFormat="false" ht="15" hidden="false" customHeight="false" outlineLevel="0" collapsed="false">
      <c r="A11605" s="2" t="s">
        <v>124</v>
      </c>
      <c r="B11605" s="2" t="s">
        <v>174</v>
      </c>
      <c r="C11605" s="2" t="s">
        <v>47</v>
      </c>
      <c r="D11605" s="2" t="s">
        <v>13</v>
      </c>
      <c r="E11605" s="2" t="s">
        <v>74</v>
      </c>
      <c r="F11605" s="2" t="s">
        <v>976</v>
      </c>
      <c r="G11605" s="14" t="n">
        <v>19</v>
      </c>
      <c r="H11605" s="14" t="n">
        <v>37.38</v>
      </c>
      <c r="I11605" s="14" t="n">
        <v>24.5</v>
      </c>
      <c r="J11605" s="23" t="n">
        <f aca="false">IF(AND(E11605="Priority",ISNUMBER('Cost model'!N368)),'Cost model'!N368,'Cost model'!M368)</f>
        <v>75</v>
      </c>
      <c r="K11605" s="14" t="n">
        <f aca="false">J11605-H11605</f>
        <v>37.62</v>
      </c>
      <c r="L11605" s="14" t="n">
        <f aca="false">G11605-H11605</f>
        <v>-18.38</v>
      </c>
    </row>
    <row r="11606" customFormat="false" ht="15" hidden="false" customHeight="false" outlineLevel="0" collapsed="false">
      <c r="A11606" s="2" t="s">
        <v>174</v>
      </c>
      <c r="B11606" s="2" t="s">
        <v>174</v>
      </c>
      <c r="C11606" s="2" t="s">
        <v>48</v>
      </c>
      <c r="D11606" s="2" t="s">
        <v>10</v>
      </c>
      <c r="E11606" s="2" t="s">
        <v>74</v>
      </c>
      <c r="F11606" s="2" t="s">
        <v>977</v>
      </c>
      <c r="G11606" s="14" t="n">
        <v>12.5</v>
      </c>
      <c r="H11606" s="14" t="n">
        <v>11.18</v>
      </c>
      <c r="I11606" s="14" t="n">
        <v>12.5</v>
      </c>
      <c r="J11606" s="23" t="n">
        <f aca="false">IF(AND(E11606="Priority",ISNUMBER('Cost model'!N168)),'Cost model'!N168,'Cost model'!M168)</f>
        <v>13.5</v>
      </c>
      <c r="K11606" s="14" t="n">
        <f aca="false">J11606-H11606</f>
        <v>2.32</v>
      </c>
      <c r="L11606" s="14" t="n">
        <f aca="false">G11606-H11606</f>
        <v>1.32</v>
      </c>
    </row>
    <row r="11607" customFormat="false" ht="15" hidden="false" customHeight="false" outlineLevel="0" collapsed="false">
      <c r="A11607" s="2" t="s">
        <v>221</v>
      </c>
      <c r="B11607" s="2" t="s">
        <v>221</v>
      </c>
      <c r="C11607" s="2" t="s">
        <v>48</v>
      </c>
      <c r="D11607" s="2" t="s">
        <v>12</v>
      </c>
      <c r="E11607" s="2" t="s">
        <v>83</v>
      </c>
      <c r="F11607" s="2" t="s">
        <v>977</v>
      </c>
      <c r="G11607" s="14" t="n">
        <v>19.5</v>
      </c>
      <c r="H11607" s="14" t="n">
        <v>33.16</v>
      </c>
      <c r="I11607" s="14" t="n">
        <v>19.5</v>
      </c>
      <c r="J11607" s="23" t="n">
        <f aca="false">IF(AND(E11607="Priority",ISNUMBER('Cost model'!N741)),'Cost model'!N741,'Cost model'!M741)</f>
        <v>60</v>
      </c>
      <c r="K11607" s="14" t="n">
        <f aca="false">J11607-H11607</f>
        <v>26.84</v>
      </c>
      <c r="L11607" s="14" t="n">
        <f aca="false">G11607-H11607</f>
        <v>-13.66</v>
      </c>
    </row>
    <row r="11608" customFormat="false" ht="15" hidden="false" customHeight="false" outlineLevel="0" collapsed="false">
      <c r="A11608" s="2" t="s">
        <v>221</v>
      </c>
      <c r="B11608" s="2" t="s">
        <v>221</v>
      </c>
      <c r="C11608" s="2" t="s">
        <v>47</v>
      </c>
      <c r="D11608" s="2" t="s">
        <v>10</v>
      </c>
      <c r="E11608" s="2" t="s">
        <v>83</v>
      </c>
      <c r="F11608" s="2" t="s">
        <v>977</v>
      </c>
      <c r="G11608" s="14" t="n">
        <v>14.5</v>
      </c>
      <c r="H11608" s="14" t="n">
        <v>7.27</v>
      </c>
      <c r="I11608" s="14" t="n">
        <v>14.5</v>
      </c>
      <c r="J11608" s="23" t="n">
        <f aca="false">IF(AND(E11608="Priority",ISNUMBER('Cost model'!N737)),'Cost model'!N737,'Cost model'!M737)</f>
        <v>13.5</v>
      </c>
      <c r="K11608" s="14" t="n">
        <f aca="false">J11608-H11608</f>
        <v>6.23</v>
      </c>
      <c r="L11608" s="14" t="n">
        <f aca="false">G11608-H11608</f>
        <v>7.23</v>
      </c>
    </row>
    <row r="11609" customFormat="false" ht="15" hidden="false" customHeight="false" outlineLevel="0" collapsed="false">
      <c r="A11609" s="2" t="s">
        <v>142</v>
      </c>
      <c r="B11609" s="2" t="s">
        <v>142</v>
      </c>
      <c r="C11609" s="2" t="s">
        <v>47</v>
      </c>
      <c r="D11609" s="2" t="s">
        <v>10</v>
      </c>
      <c r="E11609" s="2" t="s">
        <v>74</v>
      </c>
      <c r="F11609" s="2" t="s">
        <v>977</v>
      </c>
      <c r="G11609" s="14" t="n">
        <v>9.5</v>
      </c>
      <c r="H11609" s="14" t="n">
        <v>7.1</v>
      </c>
      <c r="I11609" s="14" t="n">
        <v>9.5</v>
      </c>
      <c r="J11609" s="23" t="n">
        <f aca="false">IF(AND(E11609="Priority",ISNUMBER('Cost model'!N632)),'Cost model'!N632,'Cost model'!M632)</f>
        <v>9.5</v>
      </c>
      <c r="K11609" s="14" t="n">
        <f aca="false">J11609-H11609</f>
        <v>2.4</v>
      </c>
      <c r="L11609" s="14" t="n">
        <f aca="false">G11609-H11609</f>
        <v>2.4</v>
      </c>
    </row>
    <row r="11610" customFormat="false" ht="15" hidden="false" customHeight="false" outlineLevel="0" collapsed="false">
      <c r="A11610" s="2" t="s">
        <v>124</v>
      </c>
      <c r="B11610" s="2" t="s">
        <v>174</v>
      </c>
      <c r="C11610" s="2" t="s">
        <v>49</v>
      </c>
      <c r="D11610" s="2" t="s">
        <v>10</v>
      </c>
      <c r="E11610" s="2" t="s">
        <v>74</v>
      </c>
      <c r="F11610" s="2" t="s">
        <v>976</v>
      </c>
      <c r="G11610" s="14" t="n">
        <v>17.5</v>
      </c>
      <c r="H11610" s="14" t="n">
        <v>13.19</v>
      </c>
      <c r="I11610" s="14" t="n">
        <v>17.5</v>
      </c>
      <c r="J11610" s="23" t="n">
        <f aca="false">IF(AND(E11610="Priority",ISNUMBER('Cost model'!N364)),'Cost model'!N364,'Cost model'!M364)</f>
        <v>16.5</v>
      </c>
      <c r="K11610" s="14" t="n">
        <f aca="false">J11610-H11610</f>
        <v>3.31</v>
      </c>
      <c r="L11610" s="14" t="n">
        <f aca="false">G11610-H11610</f>
        <v>4.31</v>
      </c>
    </row>
    <row r="11611" customFormat="false" ht="15" hidden="false" customHeight="false" outlineLevel="0" collapsed="false">
      <c r="A11611" s="2" t="s">
        <v>174</v>
      </c>
      <c r="B11611" s="2" t="s">
        <v>174</v>
      </c>
      <c r="C11611" s="2" t="s">
        <v>48</v>
      </c>
      <c r="D11611" s="2" t="s">
        <v>12</v>
      </c>
      <c r="E11611" s="2" t="s">
        <v>74</v>
      </c>
      <c r="F11611" s="2" t="s">
        <v>977</v>
      </c>
      <c r="G11611" s="14" t="n">
        <v>12.5</v>
      </c>
      <c r="H11611" s="14" t="n">
        <v>69.18</v>
      </c>
      <c r="I11611" s="14" t="n">
        <v>12.5</v>
      </c>
      <c r="J11611" s="23" t="n">
        <f aca="false">IF(AND(E11611="Priority",ISNUMBER('Cost model'!N171)),'Cost model'!N171,'Cost model'!M171)</f>
        <v>40</v>
      </c>
      <c r="K11611" s="14" t="n">
        <f aca="false">J11611-H11611</f>
        <v>-29.18</v>
      </c>
      <c r="L11611" s="14" t="n">
        <f aca="false">G11611-H11611</f>
        <v>-56.68</v>
      </c>
    </row>
    <row r="11612" customFormat="false" ht="15" hidden="false" customHeight="false" outlineLevel="0" collapsed="false">
      <c r="A11612" s="2" t="s">
        <v>142</v>
      </c>
      <c r="B11612" s="2" t="s">
        <v>142</v>
      </c>
      <c r="C11612" s="2" t="s">
        <v>47</v>
      </c>
      <c r="D11612" s="2" t="s">
        <v>10</v>
      </c>
      <c r="E11612" s="2" t="s">
        <v>74</v>
      </c>
      <c r="F11612" s="2" t="s">
        <v>977</v>
      </c>
      <c r="G11612" s="14" t="n">
        <v>9.5</v>
      </c>
      <c r="H11612" s="14" t="n">
        <v>7.77</v>
      </c>
      <c r="I11612" s="14" t="n">
        <v>9.5</v>
      </c>
      <c r="J11612" s="23" t="n">
        <f aca="false">IF(AND(E11612="Priority",ISNUMBER('Cost model'!N632)),'Cost model'!N632,'Cost model'!M632)</f>
        <v>9.5</v>
      </c>
      <c r="K11612" s="14" t="n">
        <f aca="false">J11612-H11612</f>
        <v>1.73</v>
      </c>
      <c r="L11612" s="14" t="n">
        <f aca="false">G11612-H11612</f>
        <v>1.73</v>
      </c>
    </row>
    <row r="11613" customFormat="false" ht="15" hidden="false" customHeight="false" outlineLevel="0" collapsed="false">
      <c r="A11613" s="2" t="s">
        <v>174</v>
      </c>
      <c r="B11613" s="2" t="s">
        <v>174</v>
      </c>
      <c r="C11613" s="2" t="s">
        <v>49</v>
      </c>
      <c r="D11613" s="2" t="s">
        <v>10</v>
      </c>
      <c r="E11613" s="2" t="s">
        <v>74</v>
      </c>
      <c r="F11613" s="2" t="s">
        <v>977</v>
      </c>
      <c r="G11613" s="14" t="n">
        <v>17.5</v>
      </c>
      <c r="H11613" s="14" t="n">
        <v>14.31</v>
      </c>
      <c r="I11613" s="14" t="n">
        <v>17.5</v>
      </c>
      <c r="J11613" s="23" t="n">
        <f aca="false">IF(AND(E11613="Priority",ISNUMBER('Cost model'!N169)),'Cost model'!N169,'Cost model'!M169)</f>
        <v>18.5</v>
      </c>
      <c r="K11613" s="14" t="n">
        <f aca="false">J11613-H11613</f>
        <v>4.19</v>
      </c>
      <c r="L11613" s="14" t="n">
        <f aca="false">G11613-H11613</f>
        <v>3.19</v>
      </c>
    </row>
    <row r="11614" customFormat="false" ht="15" hidden="false" customHeight="false" outlineLevel="0" collapsed="false">
      <c r="A11614" s="2" t="s">
        <v>142</v>
      </c>
      <c r="B11614" s="2" t="s">
        <v>174</v>
      </c>
      <c r="C11614" s="2" t="s">
        <v>49</v>
      </c>
      <c r="D11614" s="2" t="s">
        <v>12</v>
      </c>
      <c r="E11614" s="2" t="s">
        <v>74</v>
      </c>
      <c r="F11614" s="2" t="s">
        <v>976</v>
      </c>
      <c r="G11614" s="14" t="n">
        <v>29.5</v>
      </c>
      <c r="H11614" s="14" t="n">
        <v>26.19</v>
      </c>
      <c r="I11614" s="14" t="n">
        <v>19.5</v>
      </c>
      <c r="J11614" s="23" t="n">
        <f aca="false">IF(AND(E11614="Priority",ISNUMBER('Cost model'!N697)),'Cost model'!N697,'Cost model'!M697)</f>
        <v>55</v>
      </c>
      <c r="K11614" s="14" t="n">
        <f aca="false">J11614-H11614</f>
        <v>28.81</v>
      </c>
      <c r="L11614" s="14" t="n">
        <f aca="false">G11614-H11614</f>
        <v>3.31</v>
      </c>
    </row>
    <row r="11615" customFormat="false" ht="15" hidden="false" customHeight="false" outlineLevel="0" collapsed="false">
      <c r="A11615" s="2" t="s">
        <v>124</v>
      </c>
      <c r="B11615" s="2" t="s">
        <v>124</v>
      </c>
      <c r="C11615" s="2" t="s">
        <v>48</v>
      </c>
      <c r="D11615" s="2" t="s">
        <v>12</v>
      </c>
      <c r="E11615" s="2" t="s">
        <v>74</v>
      </c>
      <c r="F11615" s="2" t="s">
        <v>977</v>
      </c>
      <c r="G11615" s="14" t="n">
        <v>12.5</v>
      </c>
      <c r="H11615" s="14" t="n">
        <v>16.27</v>
      </c>
      <c r="I11615" s="14" t="n">
        <v>12.5</v>
      </c>
      <c r="J11615" s="23" t="n">
        <f aca="false">IF(AND(E11615="Priority",ISNUMBER('Cost model'!N321)),'Cost model'!N321,'Cost model'!M321)</f>
        <v>40</v>
      </c>
      <c r="K11615" s="14" t="n">
        <f aca="false">J11615-H11615</f>
        <v>23.73</v>
      </c>
      <c r="L11615" s="14" t="n">
        <f aca="false">G11615-H11615</f>
        <v>-3.77</v>
      </c>
    </row>
    <row r="11616" customFormat="false" ht="15" hidden="false" customHeight="false" outlineLevel="0" collapsed="false">
      <c r="A11616" s="2" t="s">
        <v>142</v>
      </c>
      <c r="B11616" s="2" t="s">
        <v>142</v>
      </c>
      <c r="C11616" s="2" t="s">
        <v>48</v>
      </c>
      <c r="D11616" s="2" t="s">
        <v>10</v>
      </c>
      <c r="E11616" s="2" t="s">
        <v>74</v>
      </c>
      <c r="F11616" s="2" t="s">
        <v>977</v>
      </c>
      <c r="G11616" s="14" t="n">
        <v>12.5</v>
      </c>
      <c r="H11616" s="14" t="n">
        <v>13.9</v>
      </c>
      <c r="I11616" s="14" t="n">
        <v>12.5</v>
      </c>
      <c r="J11616" s="23" t="n">
        <f aca="false">IF(AND(E11616="Priority",ISNUMBER('Cost model'!N633)),'Cost model'!N633,'Cost model'!M633)</f>
        <v>11.5</v>
      </c>
      <c r="K11616" s="14" t="n">
        <f aca="false">J11616-H11616</f>
        <v>-2.4</v>
      </c>
      <c r="L11616" s="14" t="n">
        <f aca="false">G11616-H11616</f>
        <v>-1.4</v>
      </c>
    </row>
    <row r="11617" customFormat="false" ht="15" hidden="false" customHeight="false" outlineLevel="0" collapsed="false">
      <c r="A11617" s="2" t="s">
        <v>174</v>
      </c>
      <c r="B11617" s="2" t="s">
        <v>174</v>
      </c>
      <c r="C11617" s="2" t="s">
        <v>48</v>
      </c>
      <c r="D11617" s="2" t="s">
        <v>12</v>
      </c>
      <c r="E11617" s="2" t="s">
        <v>74</v>
      </c>
      <c r="F11617" s="2" t="s">
        <v>977</v>
      </c>
      <c r="G11617" s="14" t="n">
        <v>12.5</v>
      </c>
      <c r="H11617" s="14" t="n">
        <v>18.34</v>
      </c>
      <c r="I11617" s="14" t="n">
        <v>12.5</v>
      </c>
      <c r="J11617" s="23" t="n">
        <f aca="false">IF(AND(E11617="Priority",ISNUMBER('Cost model'!N171)),'Cost model'!N171,'Cost model'!M171)</f>
        <v>40</v>
      </c>
      <c r="K11617" s="14" t="n">
        <f aca="false">J11617-H11617</f>
        <v>21.66</v>
      </c>
      <c r="L11617" s="14" t="n">
        <f aca="false">G11617-H11617</f>
        <v>-5.84</v>
      </c>
    </row>
    <row r="11618" customFormat="false" ht="15" hidden="false" customHeight="false" outlineLevel="0" collapsed="false">
      <c r="A11618" s="2" t="s">
        <v>174</v>
      </c>
      <c r="B11618" s="2" t="s">
        <v>124</v>
      </c>
      <c r="C11618" s="2" t="s">
        <v>48</v>
      </c>
      <c r="D11618" s="2" t="s">
        <v>10</v>
      </c>
      <c r="E11618" s="2" t="s">
        <v>74</v>
      </c>
      <c r="F11618" s="2" t="s">
        <v>976</v>
      </c>
      <c r="G11618" s="14" t="n">
        <v>12.5</v>
      </c>
      <c r="H11618" s="14" t="n">
        <v>19.91</v>
      </c>
      <c r="I11618" s="14" t="n">
        <v>12.5</v>
      </c>
      <c r="J11618" s="23" t="n">
        <f aca="false">IF(AND(E11618="Priority",ISNUMBER('Cost model'!N108)),'Cost model'!N108,'Cost model'!M108)</f>
        <v>15.5</v>
      </c>
      <c r="K11618" s="14" t="n">
        <f aca="false">J11618-H11618</f>
        <v>-4.41</v>
      </c>
      <c r="L11618" s="14" t="n">
        <f aca="false">G11618-H11618</f>
        <v>-7.41</v>
      </c>
    </row>
    <row r="11619" customFormat="false" ht="15" hidden="false" customHeight="false" outlineLevel="0" collapsed="false">
      <c r="A11619" s="2" t="s">
        <v>124</v>
      </c>
      <c r="B11619" s="2" t="s">
        <v>124</v>
      </c>
      <c r="C11619" s="2" t="s">
        <v>47</v>
      </c>
      <c r="D11619" s="2" t="s">
        <v>10</v>
      </c>
      <c r="E11619" s="2" t="s">
        <v>74</v>
      </c>
      <c r="F11619" s="2" t="s">
        <v>977</v>
      </c>
      <c r="G11619" s="14" t="n">
        <v>9.5</v>
      </c>
      <c r="H11619" s="14" t="n">
        <v>6.02</v>
      </c>
      <c r="I11619" s="14" t="n">
        <v>9.5</v>
      </c>
      <c r="J11619" s="23" t="n">
        <f aca="false">IF(AND(E11619="Priority",ISNUMBER('Cost model'!N317)),'Cost model'!N317,'Cost model'!M317)</f>
        <v>10.5</v>
      </c>
      <c r="K11619" s="14" t="n">
        <f aca="false">J11619-H11619</f>
        <v>4.48</v>
      </c>
      <c r="L11619" s="14" t="n">
        <f aca="false">G11619-H11619</f>
        <v>3.48</v>
      </c>
    </row>
    <row r="11620" customFormat="false" ht="15" hidden="false" customHeight="false" outlineLevel="0" collapsed="false">
      <c r="A11620" s="2" t="s">
        <v>142</v>
      </c>
      <c r="B11620" s="2" t="s">
        <v>142</v>
      </c>
      <c r="C11620" s="2" t="s">
        <v>47</v>
      </c>
      <c r="D11620" s="2" t="s">
        <v>10</v>
      </c>
      <c r="E11620" s="2" t="s">
        <v>74</v>
      </c>
      <c r="F11620" s="2" t="s">
        <v>977</v>
      </c>
      <c r="G11620" s="14" t="n">
        <v>9.5</v>
      </c>
      <c r="H11620" s="14" t="n">
        <v>7.1</v>
      </c>
      <c r="I11620" s="14" t="n">
        <v>9.5</v>
      </c>
      <c r="J11620" s="23" t="n">
        <f aca="false">IF(AND(E11620="Priority",ISNUMBER('Cost model'!N632)),'Cost model'!N632,'Cost model'!M632)</f>
        <v>9.5</v>
      </c>
      <c r="K11620" s="14" t="n">
        <f aca="false">J11620-H11620</f>
        <v>2.4</v>
      </c>
      <c r="L11620" s="14" t="n">
        <f aca="false">G11620-H11620</f>
        <v>2.4</v>
      </c>
    </row>
    <row r="11621" customFormat="false" ht="15" hidden="false" customHeight="false" outlineLevel="0" collapsed="false">
      <c r="A11621" s="2" t="s">
        <v>158</v>
      </c>
      <c r="B11621" s="2" t="s">
        <v>158</v>
      </c>
      <c r="C11621" s="2" t="s">
        <v>47</v>
      </c>
      <c r="D11621" s="2" t="s">
        <v>14</v>
      </c>
      <c r="E11621" s="2" t="s">
        <v>74</v>
      </c>
      <c r="F11621" s="2" t="s">
        <v>977</v>
      </c>
      <c r="G11621" s="14" t="n">
        <v>25</v>
      </c>
      <c r="H11621" s="14" t="n">
        <v>32.65</v>
      </c>
      <c r="I11621" s="14" t="n">
        <v>25</v>
      </c>
      <c r="J11621" s="23" t="n">
        <f aca="false">IF(AND(E11621="Priority",ISNUMBER('Cost model'!N431)),'Cost model'!N431,'Cost model'!M431)</f>
        <v>45</v>
      </c>
      <c r="K11621" s="14" t="n">
        <f aca="false">J11621-H11621</f>
        <v>12.35</v>
      </c>
      <c r="L11621" s="14" t="n">
        <f aca="false">G11621-H11621</f>
        <v>-7.65</v>
      </c>
    </row>
    <row r="11622" customFormat="false" ht="15" hidden="false" customHeight="false" outlineLevel="0" collapsed="false">
      <c r="A11622" s="2" t="s">
        <v>174</v>
      </c>
      <c r="B11622" s="2" t="s">
        <v>174</v>
      </c>
      <c r="C11622" s="2" t="s">
        <v>49</v>
      </c>
      <c r="D11622" s="2" t="s">
        <v>12</v>
      </c>
      <c r="E11622" s="2" t="s">
        <v>74</v>
      </c>
      <c r="F11622" s="2" t="s">
        <v>977</v>
      </c>
      <c r="G11622" s="14" t="n">
        <v>19.5</v>
      </c>
      <c r="H11622" s="14" t="n">
        <v>43.3</v>
      </c>
      <c r="I11622" s="14" t="n">
        <v>19.5</v>
      </c>
      <c r="J11622" s="23" t="n">
        <f aca="false">IF(AND(E11622="Priority",ISNUMBER('Cost model'!N172)),'Cost model'!N172,'Cost model'!M172)</f>
        <v>45</v>
      </c>
      <c r="K11622" s="14" t="n">
        <f aca="false">J11622-H11622</f>
        <v>1.7</v>
      </c>
      <c r="L11622" s="14" t="n">
        <f aca="false">G11622-H11622</f>
        <v>-23.8</v>
      </c>
    </row>
    <row r="11623" customFormat="false" ht="15" hidden="false" customHeight="false" outlineLevel="0" collapsed="false">
      <c r="A11623" s="2" t="s">
        <v>174</v>
      </c>
      <c r="B11623" s="2" t="s">
        <v>174</v>
      </c>
      <c r="C11623" s="2" t="s">
        <v>49</v>
      </c>
      <c r="D11623" s="2" t="s">
        <v>12</v>
      </c>
      <c r="E11623" s="2" t="s">
        <v>74</v>
      </c>
      <c r="F11623" s="2" t="s">
        <v>977</v>
      </c>
      <c r="G11623" s="14" t="n">
        <v>19.5</v>
      </c>
      <c r="H11623" s="14" t="n">
        <v>25.1</v>
      </c>
      <c r="I11623" s="14" t="n">
        <v>19.5</v>
      </c>
      <c r="J11623" s="23" t="n">
        <f aca="false">IF(AND(E11623="Priority",ISNUMBER('Cost model'!N172)),'Cost model'!N172,'Cost model'!M172)</f>
        <v>45</v>
      </c>
      <c r="K11623" s="14" t="n">
        <f aca="false">J11623-H11623</f>
        <v>19.9</v>
      </c>
      <c r="L11623" s="14" t="n">
        <f aca="false">G11623-H11623</f>
        <v>-5.6</v>
      </c>
    </row>
    <row r="11624" customFormat="false" ht="15" hidden="false" customHeight="false" outlineLevel="0" collapsed="false">
      <c r="A11624" s="2" t="s">
        <v>174</v>
      </c>
      <c r="B11624" s="2" t="s">
        <v>174</v>
      </c>
      <c r="C11624" s="2" t="s">
        <v>47</v>
      </c>
      <c r="D11624" s="2" t="s">
        <v>10</v>
      </c>
      <c r="E11624" s="2" t="s">
        <v>83</v>
      </c>
      <c r="F11624" s="2" t="s">
        <v>977</v>
      </c>
      <c r="G11624" s="14" t="n">
        <v>14.5</v>
      </c>
      <c r="H11624" s="14" t="n">
        <v>10.53</v>
      </c>
      <c r="I11624" s="14" t="n">
        <v>14.5</v>
      </c>
      <c r="J11624" s="23" t="n">
        <f aca="false">IF(AND(E11624="Priority",ISNUMBER('Cost model'!N167)),'Cost model'!N167,'Cost model'!M167)</f>
        <v>13.5</v>
      </c>
      <c r="K11624" s="14" t="n">
        <f aca="false">J11624-H11624</f>
        <v>2.97</v>
      </c>
      <c r="L11624" s="14" t="n">
        <f aca="false">G11624-H11624</f>
        <v>3.97</v>
      </c>
    </row>
    <row r="11625" customFormat="false" ht="15" hidden="false" customHeight="false" outlineLevel="0" collapsed="false">
      <c r="A11625" s="2" t="s">
        <v>124</v>
      </c>
      <c r="B11625" s="2" t="s">
        <v>142</v>
      </c>
      <c r="C11625" s="2" t="s">
        <v>49</v>
      </c>
      <c r="D11625" s="2" t="s">
        <v>12</v>
      </c>
      <c r="E11625" s="2" t="s">
        <v>74</v>
      </c>
      <c r="F11625" s="2" t="s">
        <v>976</v>
      </c>
      <c r="G11625" s="14" t="n">
        <v>19.5</v>
      </c>
      <c r="H11625" s="14" t="n">
        <v>53.94</v>
      </c>
      <c r="I11625" s="14" t="n">
        <v>19.5</v>
      </c>
      <c r="J11625" s="23" t="n">
        <f aca="false">IF(AND(E11625="Priority",ISNUMBER('Cost model'!N337)),'Cost model'!N337,'Cost model'!M337)</f>
        <v>60</v>
      </c>
      <c r="K11625" s="14" t="n">
        <f aca="false">J11625-H11625</f>
        <v>6.06</v>
      </c>
      <c r="L11625" s="14" t="n">
        <f aca="false">G11625-H11625</f>
        <v>-34.44</v>
      </c>
    </row>
    <row r="11626" customFormat="false" ht="15" hidden="false" customHeight="false" outlineLevel="0" collapsed="false">
      <c r="A11626" s="2" t="s">
        <v>124</v>
      </c>
      <c r="B11626" s="2" t="s">
        <v>124</v>
      </c>
      <c r="C11626" s="2" t="s">
        <v>47</v>
      </c>
      <c r="D11626" s="2" t="s">
        <v>12</v>
      </c>
      <c r="E11626" s="2" t="s">
        <v>83</v>
      </c>
      <c r="F11626" s="2" t="s">
        <v>977</v>
      </c>
      <c r="G11626" s="14" t="n">
        <v>19.5</v>
      </c>
      <c r="H11626" s="14" t="n">
        <v>8.24</v>
      </c>
      <c r="I11626" s="14" t="n">
        <v>19.5</v>
      </c>
      <c r="J11626" s="23" t="n">
        <f aca="false">IF(AND(E11626="Priority",ISNUMBER('Cost model'!N320)),'Cost model'!N320,'Cost model'!M320)</f>
        <v>35</v>
      </c>
      <c r="K11626" s="14" t="n">
        <f aca="false">J11626-H11626</f>
        <v>26.76</v>
      </c>
      <c r="L11626" s="14" t="n">
        <f aca="false">G11626-H11626</f>
        <v>11.26</v>
      </c>
    </row>
    <row r="11627" customFormat="false" ht="15" hidden="false" customHeight="false" outlineLevel="0" collapsed="false">
      <c r="A11627" s="2" t="s">
        <v>174</v>
      </c>
      <c r="B11627" s="2" t="s">
        <v>174</v>
      </c>
      <c r="C11627" s="2" t="s">
        <v>49</v>
      </c>
      <c r="D11627" s="2" t="s">
        <v>10</v>
      </c>
      <c r="E11627" s="2" t="s">
        <v>74</v>
      </c>
      <c r="F11627" s="2" t="s">
        <v>977</v>
      </c>
      <c r="G11627" s="14" t="n">
        <v>17.5</v>
      </c>
      <c r="H11627" s="14" t="n">
        <v>10.95</v>
      </c>
      <c r="I11627" s="14" t="n">
        <v>17.5</v>
      </c>
      <c r="J11627" s="23" t="n">
        <f aca="false">IF(AND(E11627="Priority",ISNUMBER('Cost model'!N169)),'Cost model'!N169,'Cost model'!M169)</f>
        <v>18.5</v>
      </c>
      <c r="K11627" s="14" t="n">
        <f aca="false">J11627-H11627</f>
        <v>7.55</v>
      </c>
      <c r="L11627" s="14" t="n">
        <f aca="false">G11627-H11627</f>
        <v>6.55</v>
      </c>
    </row>
    <row r="11628" customFormat="false" ht="15" hidden="false" customHeight="false" outlineLevel="0" collapsed="false">
      <c r="A11628" s="2" t="s">
        <v>174</v>
      </c>
      <c r="B11628" s="2" t="s">
        <v>124</v>
      </c>
      <c r="C11628" s="2" t="s">
        <v>47</v>
      </c>
      <c r="D11628" s="2" t="s">
        <v>10</v>
      </c>
      <c r="E11628" s="2" t="s">
        <v>74</v>
      </c>
      <c r="F11628" s="2" t="s">
        <v>976</v>
      </c>
      <c r="G11628" s="14" t="n">
        <v>9.5</v>
      </c>
      <c r="H11628" s="14" t="n">
        <v>8.94</v>
      </c>
      <c r="I11628" s="14" t="n">
        <v>9.5</v>
      </c>
      <c r="J11628" s="23" t="n">
        <f aca="false">IF(AND(E11628="Priority",ISNUMBER('Cost model'!N107)),'Cost model'!N107,'Cost model'!M107)</f>
        <v>12.5</v>
      </c>
      <c r="K11628" s="14" t="n">
        <f aca="false">J11628-H11628</f>
        <v>3.56</v>
      </c>
      <c r="L11628" s="14" t="n">
        <f aca="false">G11628-H11628</f>
        <v>0.560000000000001</v>
      </c>
    </row>
    <row r="11629" customFormat="false" ht="15" hidden="false" customHeight="false" outlineLevel="0" collapsed="false">
      <c r="A11629" s="2" t="s">
        <v>123</v>
      </c>
      <c r="B11629" s="2" t="s">
        <v>174</v>
      </c>
      <c r="C11629" s="2" t="s">
        <v>47</v>
      </c>
      <c r="D11629" s="2" t="s">
        <v>10</v>
      </c>
      <c r="E11629" s="2" t="s">
        <v>83</v>
      </c>
      <c r="F11629" s="2" t="s">
        <v>976</v>
      </c>
      <c r="G11629" s="14" t="n">
        <v>19.5</v>
      </c>
      <c r="H11629" s="14" t="n">
        <v>17.45</v>
      </c>
      <c r="I11629" s="14" t="n">
        <v>19.5</v>
      </c>
      <c r="J11629" s="23" t="n">
        <f aca="false">IF(AND(E11629="Priority",ISNUMBER('Cost model'!N47)),'Cost model'!N47,'Cost model'!M47)</f>
        <v>17.5</v>
      </c>
      <c r="K11629" s="14" t="n">
        <f aca="false">J11629-H11629</f>
        <v>0.0500000000000007</v>
      </c>
      <c r="L11629" s="14" t="n">
        <f aca="false">G11629-H11629</f>
        <v>2.05</v>
      </c>
    </row>
    <row r="11630" customFormat="false" ht="15" hidden="false" customHeight="false" outlineLevel="0" collapsed="false">
      <c r="A11630" s="2" t="s">
        <v>174</v>
      </c>
      <c r="B11630" s="2" t="s">
        <v>221</v>
      </c>
      <c r="C11630" s="2" t="s">
        <v>47</v>
      </c>
      <c r="D11630" s="2" t="s">
        <v>10</v>
      </c>
      <c r="E11630" s="2" t="s">
        <v>74</v>
      </c>
      <c r="F11630" s="2" t="s">
        <v>976</v>
      </c>
      <c r="G11630" s="14" t="n">
        <v>9.5</v>
      </c>
      <c r="H11630" s="14" t="n">
        <v>7.93</v>
      </c>
      <c r="I11630" s="14" t="n">
        <v>19.5</v>
      </c>
      <c r="J11630" s="23" t="n">
        <f aca="false">IF(AND(E11630="Priority",ISNUMBER('Cost model'!N152)),'Cost model'!N152,'Cost model'!M152)</f>
        <v>13.5</v>
      </c>
      <c r="K11630" s="14" t="n">
        <f aca="false">J11630-H11630</f>
        <v>5.57</v>
      </c>
      <c r="L11630" s="14" t="n">
        <f aca="false">G11630-H11630</f>
        <v>1.57</v>
      </c>
    </row>
    <row r="11631" customFormat="false" ht="15" hidden="false" customHeight="false" outlineLevel="0" collapsed="false">
      <c r="A11631" s="2" t="s">
        <v>158</v>
      </c>
      <c r="B11631" s="2" t="s">
        <v>124</v>
      </c>
      <c r="C11631" s="2" t="s">
        <v>47</v>
      </c>
      <c r="D11631" s="2" t="s">
        <v>10</v>
      </c>
      <c r="E11631" s="2" t="s">
        <v>74</v>
      </c>
      <c r="F11631" s="2" t="s">
        <v>976</v>
      </c>
      <c r="G11631" s="14" t="n">
        <v>9.5</v>
      </c>
      <c r="H11631" s="14" t="n">
        <v>8.94</v>
      </c>
      <c r="I11631" s="14" t="n">
        <v>14.5</v>
      </c>
      <c r="J11631" s="23" t="n">
        <f aca="false">IF(AND(E11631="Priority",ISNUMBER('Cost model'!N452)),'Cost model'!N452,'Cost model'!M452)</f>
        <v>13.5</v>
      </c>
      <c r="K11631" s="14" t="n">
        <f aca="false">J11631-H11631</f>
        <v>4.56</v>
      </c>
      <c r="L11631" s="14" t="n">
        <f aca="false">G11631-H11631</f>
        <v>0.560000000000001</v>
      </c>
    </row>
    <row r="11632" customFormat="false" ht="15" hidden="false" customHeight="false" outlineLevel="0" collapsed="false">
      <c r="A11632" s="2" t="s">
        <v>174</v>
      </c>
      <c r="B11632" s="2" t="s">
        <v>174</v>
      </c>
      <c r="C11632" s="2" t="s">
        <v>48</v>
      </c>
      <c r="D11632" s="2" t="s">
        <v>10</v>
      </c>
      <c r="E11632" s="2" t="s">
        <v>74</v>
      </c>
      <c r="F11632" s="2" t="s">
        <v>977</v>
      </c>
      <c r="G11632" s="14" t="n">
        <v>12.5</v>
      </c>
      <c r="H11632" s="14" t="n">
        <v>9.59</v>
      </c>
      <c r="I11632" s="14" t="n">
        <v>12.5</v>
      </c>
      <c r="J11632" s="23" t="n">
        <f aca="false">IF(AND(E11632="Priority",ISNUMBER('Cost model'!N168)),'Cost model'!N168,'Cost model'!M168)</f>
        <v>13.5</v>
      </c>
      <c r="K11632" s="14" t="n">
        <f aca="false">J11632-H11632</f>
        <v>3.91</v>
      </c>
      <c r="L11632" s="14" t="n">
        <f aca="false">G11632-H11632</f>
        <v>2.91</v>
      </c>
    </row>
    <row r="11633" customFormat="false" ht="15" hidden="false" customHeight="false" outlineLevel="0" collapsed="false">
      <c r="A11633" s="2" t="s">
        <v>124</v>
      </c>
      <c r="B11633" s="2" t="s">
        <v>124</v>
      </c>
      <c r="C11633" s="2" t="s">
        <v>48</v>
      </c>
      <c r="D11633" s="2" t="s">
        <v>10</v>
      </c>
      <c r="E11633" s="2" t="s">
        <v>74</v>
      </c>
      <c r="F11633" s="2" t="s">
        <v>977</v>
      </c>
      <c r="G11633" s="14" t="n">
        <v>12.5</v>
      </c>
      <c r="H11633" s="14" t="n">
        <v>9.43</v>
      </c>
      <c r="I11633" s="14" t="n">
        <v>12.5</v>
      </c>
      <c r="J11633" s="23" t="n">
        <f aca="false">IF(AND(E11633="Priority",ISNUMBER('Cost model'!N318)),'Cost model'!N318,'Cost model'!M318)</f>
        <v>14.5</v>
      </c>
      <c r="K11633" s="14" t="n">
        <f aca="false">J11633-H11633</f>
        <v>5.07</v>
      </c>
      <c r="L11633" s="14" t="n">
        <f aca="false">G11633-H11633</f>
        <v>3.07</v>
      </c>
    </row>
    <row r="11634" customFormat="false" ht="15" hidden="false" customHeight="false" outlineLevel="0" collapsed="false">
      <c r="A11634" s="2" t="s">
        <v>174</v>
      </c>
      <c r="B11634" s="2" t="s">
        <v>174</v>
      </c>
      <c r="C11634" s="2" t="s">
        <v>47</v>
      </c>
      <c r="D11634" s="2" t="s">
        <v>12</v>
      </c>
      <c r="E11634" s="2" t="s">
        <v>74</v>
      </c>
      <c r="F11634" s="2" t="s">
        <v>977</v>
      </c>
      <c r="G11634" s="14" t="n">
        <v>9.5</v>
      </c>
      <c r="H11634" s="14" t="n">
        <v>54.87</v>
      </c>
      <c r="I11634" s="14" t="n">
        <v>9.5</v>
      </c>
      <c r="J11634" s="23" t="n">
        <f aca="false">IF(AND(E11634="Priority",ISNUMBER('Cost model'!N170)),'Cost model'!N170,'Cost model'!M170)</f>
        <v>25.5</v>
      </c>
      <c r="K11634" s="14" t="n">
        <f aca="false">J11634-H11634</f>
        <v>-29.37</v>
      </c>
      <c r="L11634" s="14" t="n">
        <f aca="false">G11634-H11634</f>
        <v>-45.37</v>
      </c>
    </row>
    <row r="11635" customFormat="false" ht="15" hidden="false" customHeight="false" outlineLevel="0" collapsed="false">
      <c r="A11635" s="2" t="s">
        <v>174</v>
      </c>
      <c r="B11635" s="2" t="s">
        <v>174</v>
      </c>
      <c r="C11635" s="2" t="s">
        <v>47</v>
      </c>
      <c r="D11635" s="2" t="s">
        <v>12</v>
      </c>
      <c r="E11635" s="2" t="s">
        <v>74</v>
      </c>
      <c r="F11635" s="2" t="s">
        <v>977</v>
      </c>
      <c r="G11635" s="14" t="n">
        <v>9.5</v>
      </c>
      <c r="H11635" s="14" t="n">
        <v>31.12</v>
      </c>
      <c r="I11635" s="14" t="n">
        <v>9.5</v>
      </c>
      <c r="J11635" s="23" t="n">
        <f aca="false">IF(AND(E11635="Priority",ISNUMBER('Cost model'!N170)),'Cost model'!N170,'Cost model'!M170)</f>
        <v>25.5</v>
      </c>
      <c r="K11635" s="14" t="n">
        <f aca="false">J11635-H11635</f>
        <v>-5.62</v>
      </c>
      <c r="L11635" s="14" t="n">
        <f aca="false">G11635-H11635</f>
        <v>-21.62</v>
      </c>
    </row>
    <row r="11636" customFormat="false" ht="15" hidden="false" customHeight="false" outlineLevel="0" collapsed="false">
      <c r="A11636" s="2" t="s">
        <v>221</v>
      </c>
      <c r="B11636" s="2" t="s">
        <v>221</v>
      </c>
      <c r="C11636" s="2" t="s">
        <v>47</v>
      </c>
      <c r="D11636" s="2" t="s">
        <v>12</v>
      </c>
      <c r="E11636" s="2" t="s">
        <v>74</v>
      </c>
      <c r="F11636" s="2" t="s">
        <v>977</v>
      </c>
      <c r="G11636" s="14" t="n">
        <v>9.5</v>
      </c>
      <c r="H11636" s="14" t="n">
        <v>29.13</v>
      </c>
      <c r="I11636" s="14" t="n">
        <v>9.5</v>
      </c>
      <c r="J11636" s="23" t="n">
        <f aca="false">IF(AND(E11636="Priority",ISNUMBER('Cost model'!N740)),'Cost model'!N740,'Cost model'!M740)</f>
        <v>22.5</v>
      </c>
      <c r="K11636" s="14" t="n">
        <f aca="false">J11636-H11636</f>
        <v>-6.63</v>
      </c>
      <c r="L11636" s="14" t="n">
        <f aca="false">G11636-H11636</f>
        <v>-19.63</v>
      </c>
    </row>
    <row r="11637" customFormat="false" ht="15" hidden="false" customHeight="false" outlineLevel="0" collapsed="false">
      <c r="A11637" s="2" t="s">
        <v>142</v>
      </c>
      <c r="B11637" s="2" t="s">
        <v>158</v>
      </c>
      <c r="C11637" s="2" t="s">
        <v>48</v>
      </c>
      <c r="D11637" s="2" t="s">
        <v>10</v>
      </c>
      <c r="E11637" s="2" t="s">
        <v>74</v>
      </c>
      <c r="F11637" s="2" t="s">
        <v>976</v>
      </c>
      <c r="G11637" s="14" t="n">
        <v>12.5</v>
      </c>
      <c r="H11637" s="14" t="n">
        <v>13.14</v>
      </c>
      <c r="I11637" s="14" t="n">
        <v>14.5</v>
      </c>
      <c r="J11637" s="23" t="n">
        <f aca="false">IF(AND(E11637="Priority",ISNUMBER('Cost model'!N648)),'Cost model'!N648,'Cost model'!M648)</f>
        <v>13.5</v>
      </c>
      <c r="K11637" s="14" t="n">
        <f aca="false">J11637-H11637</f>
        <v>0.359999999999999</v>
      </c>
      <c r="L11637" s="14" t="n">
        <f aca="false">G11637-H11637</f>
        <v>-0.640000000000001</v>
      </c>
    </row>
    <row r="11638" customFormat="false" ht="15" hidden="false" customHeight="false" outlineLevel="0" collapsed="false">
      <c r="A11638" s="2" t="s">
        <v>221</v>
      </c>
      <c r="B11638" s="2" t="s">
        <v>221</v>
      </c>
      <c r="C11638" s="2" t="s">
        <v>49</v>
      </c>
      <c r="D11638" s="2" t="s">
        <v>12</v>
      </c>
      <c r="E11638" s="2" t="s">
        <v>74</v>
      </c>
      <c r="F11638" s="2" t="s">
        <v>977</v>
      </c>
      <c r="G11638" s="14" t="n">
        <v>19.5</v>
      </c>
      <c r="H11638" s="14" t="n">
        <v>61.66</v>
      </c>
      <c r="I11638" s="14" t="n">
        <v>19.5</v>
      </c>
      <c r="J11638" s="23" t="n">
        <f aca="false">IF(AND(E11638="Priority",ISNUMBER('Cost model'!N742)),'Cost model'!N742,'Cost model'!M742)</f>
        <v>60</v>
      </c>
      <c r="K11638" s="14" t="n">
        <f aca="false">J11638-H11638</f>
        <v>-1.66</v>
      </c>
      <c r="L11638" s="14" t="n">
        <f aca="false">G11638-H11638</f>
        <v>-42.16</v>
      </c>
    </row>
    <row r="11639" customFormat="false" ht="15" hidden="false" customHeight="false" outlineLevel="0" collapsed="false">
      <c r="A11639" s="2" t="s">
        <v>142</v>
      </c>
      <c r="B11639" s="2" t="s">
        <v>142</v>
      </c>
      <c r="C11639" s="2" t="s">
        <v>47</v>
      </c>
      <c r="D11639" s="2" t="s">
        <v>10</v>
      </c>
      <c r="E11639" s="2" t="s">
        <v>74</v>
      </c>
      <c r="F11639" s="2" t="s">
        <v>977</v>
      </c>
      <c r="G11639" s="14" t="n">
        <v>9.5</v>
      </c>
      <c r="H11639" s="14" t="n">
        <v>9.17</v>
      </c>
      <c r="I11639" s="14" t="n">
        <v>9.5</v>
      </c>
      <c r="J11639" s="23" t="n">
        <f aca="false">IF(AND(E11639="Priority",ISNUMBER('Cost model'!N632)),'Cost model'!N632,'Cost model'!M632)</f>
        <v>9.5</v>
      </c>
      <c r="K11639" s="14" t="n">
        <f aca="false">J11639-H11639</f>
        <v>0.33</v>
      </c>
      <c r="L11639" s="14" t="n">
        <f aca="false">G11639-H11639</f>
        <v>0.33</v>
      </c>
    </row>
    <row r="11640" customFormat="false" ht="15" hidden="false" customHeight="false" outlineLevel="0" collapsed="false">
      <c r="A11640" s="2" t="s">
        <v>205</v>
      </c>
      <c r="B11640" s="2" t="s">
        <v>142</v>
      </c>
      <c r="C11640" s="2" t="s">
        <v>48</v>
      </c>
      <c r="D11640" s="2" t="s">
        <v>10</v>
      </c>
      <c r="E11640" s="2" t="s">
        <v>74</v>
      </c>
      <c r="F11640" s="2" t="s">
        <v>976</v>
      </c>
      <c r="G11640" s="14" t="n">
        <v>14.5</v>
      </c>
      <c r="H11640" s="14" t="n">
        <v>13.16</v>
      </c>
      <c r="I11640" s="14" t="n">
        <v>14.5</v>
      </c>
      <c r="J11640" s="23" t="n">
        <f aca="false">IF(AND(E11640="Priority",ISNUMBER('Cost model'!N543)),'Cost model'!N543,'Cost model'!M543)</f>
        <v>18.5</v>
      </c>
      <c r="K11640" s="14" t="n">
        <f aca="false">J11640-H11640</f>
        <v>5.34</v>
      </c>
      <c r="L11640" s="14" t="n">
        <f aca="false">G11640-H11640</f>
        <v>1.34</v>
      </c>
    </row>
    <row r="11641" customFormat="false" ht="15" hidden="false" customHeight="false" outlineLevel="0" collapsed="false">
      <c r="A11641" s="2" t="s">
        <v>124</v>
      </c>
      <c r="B11641" s="2" t="s">
        <v>158</v>
      </c>
      <c r="C11641" s="2" t="s">
        <v>47</v>
      </c>
      <c r="D11641" s="2" t="s">
        <v>10</v>
      </c>
      <c r="E11641" s="2" t="s">
        <v>74</v>
      </c>
      <c r="F11641" s="2" t="s">
        <v>976</v>
      </c>
      <c r="G11641" s="14" t="n">
        <v>9.5</v>
      </c>
      <c r="H11641" s="14" t="n">
        <v>11.48</v>
      </c>
      <c r="I11641" s="14" t="n">
        <v>14.5</v>
      </c>
      <c r="J11641" s="23" t="n">
        <f aca="false">IF(AND(E11641="Priority",ISNUMBER('Cost model'!N347)),'Cost model'!N347,'Cost model'!M347)</f>
        <v>13.5</v>
      </c>
      <c r="K11641" s="14" t="n">
        <f aca="false">J11641-H11641</f>
        <v>2.02</v>
      </c>
      <c r="L11641" s="14" t="n">
        <f aca="false">G11641-H11641</f>
        <v>-1.98</v>
      </c>
    </row>
    <row r="11642" customFormat="false" ht="15" hidden="false" customHeight="false" outlineLevel="0" collapsed="false">
      <c r="A11642" s="2" t="s">
        <v>174</v>
      </c>
      <c r="B11642" s="2" t="s">
        <v>174</v>
      </c>
      <c r="C11642" s="2" t="s">
        <v>48</v>
      </c>
      <c r="D11642" s="2" t="s">
        <v>12</v>
      </c>
      <c r="E11642" s="2" t="s">
        <v>74</v>
      </c>
      <c r="F11642" s="2" t="s">
        <v>977</v>
      </c>
      <c r="G11642" s="14" t="n">
        <v>12.5</v>
      </c>
      <c r="H11642" s="14" t="n">
        <v>33.91</v>
      </c>
      <c r="I11642" s="14" t="n">
        <v>12.5</v>
      </c>
      <c r="J11642" s="23" t="n">
        <f aca="false">IF(AND(E11642="Priority",ISNUMBER('Cost model'!N171)),'Cost model'!N171,'Cost model'!M171)</f>
        <v>40</v>
      </c>
      <c r="K11642" s="14" t="n">
        <f aca="false">J11642-H11642</f>
        <v>6.09</v>
      </c>
      <c r="L11642" s="14" t="n">
        <f aca="false">G11642-H11642</f>
        <v>-21.41</v>
      </c>
    </row>
    <row r="11643" customFormat="false" ht="15" hidden="false" customHeight="false" outlineLevel="0" collapsed="false">
      <c r="A11643" s="2" t="s">
        <v>174</v>
      </c>
      <c r="B11643" s="2" t="s">
        <v>174</v>
      </c>
      <c r="C11643" s="2" t="s">
        <v>48</v>
      </c>
      <c r="D11643" s="2" t="s">
        <v>12</v>
      </c>
      <c r="E11643" s="2" t="s">
        <v>83</v>
      </c>
      <c r="F11643" s="2" t="s">
        <v>977</v>
      </c>
      <c r="G11643" s="14" t="n">
        <v>19.5</v>
      </c>
      <c r="H11643" s="14" t="n">
        <v>53.63</v>
      </c>
      <c r="I11643" s="14" t="n">
        <v>19.5</v>
      </c>
      <c r="J11643" s="23" t="n">
        <f aca="false">IF(AND(E11643="Priority",ISNUMBER('Cost model'!N171)),'Cost model'!N171,'Cost model'!M171)</f>
        <v>55</v>
      </c>
      <c r="K11643" s="14" t="n">
        <f aca="false">J11643-H11643</f>
        <v>1.37</v>
      </c>
      <c r="L11643" s="14" t="n">
        <f aca="false">G11643-H11643</f>
        <v>-34.13</v>
      </c>
    </row>
    <row r="11644" customFormat="false" ht="15" hidden="false" customHeight="false" outlineLevel="0" collapsed="false">
      <c r="A11644" s="2" t="s">
        <v>124</v>
      </c>
      <c r="B11644" s="2" t="s">
        <v>124</v>
      </c>
      <c r="C11644" s="2" t="s">
        <v>47</v>
      </c>
      <c r="D11644" s="2" t="s">
        <v>14</v>
      </c>
      <c r="E11644" s="2" t="s">
        <v>74</v>
      </c>
      <c r="F11644" s="2" t="s">
        <v>977</v>
      </c>
      <c r="G11644" s="14" t="n">
        <v>25</v>
      </c>
      <c r="H11644" s="14" t="n">
        <v>91.07</v>
      </c>
      <c r="I11644" s="14" t="n">
        <v>25</v>
      </c>
      <c r="J11644" s="23" t="n">
        <f aca="false">IF(AND(E11644="Priority",ISNUMBER('Cost model'!N326)),'Cost model'!N326,'Cost model'!M326)</f>
        <v>110</v>
      </c>
      <c r="K11644" s="14" t="n">
        <f aca="false">J11644-H11644</f>
        <v>18.93</v>
      </c>
      <c r="L11644" s="14" t="n">
        <f aca="false">G11644-H11644</f>
        <v>-66.07</v>
      </c>
    </row>
    <row r="11645" customFormat="false" ht="15" hidden="false" customHeight="false" outlineLevel="0" collapsed="false">
      <c r="A11645" s="2" t="s">
        <v>174</v>
      </c>
      <c r="B11645" s="2" t="s">
        <v>174</v>
      </c>
      <c r="C11645" s="2" t="s">
        <v>47</v>
      </c>
      <c r="D11645" s="2" t="s">
        <v>12</v>
      </c>
      <c r="E11645" s="2" t="s">
        <v>74</v>
      </c>
      <c r="F11645" s="2" t="s">
        <v>977</v>
      </c>
      <c r="G11645" s="14" t="n">
        <v>9.5</v>
      </c>
      <c r="H11645" s="14" t="n">
        <v>28.7</v>
      </c>
      <c r="I11645" s="14" t="n">
        <v>9.5</v>
      </c>
      <c r="J11645" s="23" t="n">
        <f aca="false">IF(AND(E11645="Priority",ISNUMBER('Cost model'!N170)),'Cost model'!N170,'Cost model'!M170)</f>
        <v>25.5</v>
      </c>
      <c r="K11645" s="14" t="n">
        <f aca="false">J11645-H11645</f>
        <v>-3.2</v>
      </c>
      <c r="L11645" s="14" t="n">
        <f aca="false">G11645-H11645</f>
        <v>-19.2</v>
      </c>
    </row>
    <row r="11646" customFormat="false" ht="15" hidden="false" customHeight="false" outlineLevel="0" collapsed="false">
      <c r="A11646" s="2" t="s">
        <v>142</v>
      </c>
      <c r="B11646" s="2" t="s">
        <v>142</v>
      </c>
      <c r="C11646" s="2" t="s">
        <v>47</v>
      </c>
      <c r="D11646" s="2" t="s">
        <v>12</v>
      </c>
      <c r="E11646" s="2" t="s">
        <v>74</v>
      </c>
      <c r="F11646" s="2" t="s">
        <v>977</v>
      </c>
      <c r="G11646" s="14" t="n">
        <v>9.5</v>
      </c>
      <c r="H11646" s="14" t="n">
        <v>25.1</v>
      </c>
      <c r="I11646" s="14" t="n">
        <v>9.5</v>
      </c>
      <c r="J11646" s="23" t="n">
        <f aca="false">IF(AND(E11646="Priority",ISNUMBER('Cost model'!N635)),'Cost model'!N635,'Cost model'!M635)</f>
        <v>30.5</v>
      </c>
      <c r="K11646" s="14" t="n">
        <f aca="false">J11646-H11646</f>
        <v>5.4</v>
      </c>
      <c r="L11646" s="14" t="n">
        <f aca="false">G11646-H11646</f>
        <v>-15.6</v>
      </c>
    </row>
    <row r="11647" customFormat="false" ht="15" hidden="false" customHeight="false" outlineLevel="0" collapsed="false">
      <c r="A11647" s="2" t="s">
        <v>142</v>
      </c>
      <c r="B11647" s="2" t="s">
        <v>174</v>
      </c>
      <c r="C11647" s="2" t="s">
        <v>49</v>
      </c>
      <c r="D11647" s="2" t="s">
        <v>10</v>
      </c>
      <c r="E11647" s="2" t="s">
        <v>74</v>
      </c>
      <c r="F11647" s="2" t="s">
        <v>976</v>
      </c>
      <c r="G11647" s="14" t="n">
        <v>24.5</v>
      </c>
      <c r="H11647" s="14" t="n">
        <v>17.34</v>
      </c>
      <c r="I11647" s="14" t="n">
        <v>17.5</v>
      </c>
      <c r="J11647" s="23" t="n">
        <f aca="false">IF(AND(E11647="Priority",ISNUMBER('Cost model'!N694)),'Cost model'!N694,'Cost model'!M694)</f>
        <v>17.5</v>
      </c>
      <c r="K11647" s="14" t="n">
        <f aca="false">J11647-H11647</f>
        <v>0.16</v>
      </c>
      <c r="L11647" s="14" t="n">
        <f aca="false">G11647-H11647</f>
        <v>7.16</v>
      </c>
    </row>
    <row r="11648" customFormat="false" ht="15" hidden="false" customHeight="false" outlineLevel="0" collapsed="false">
      <c r="A11648" s="2" t="s">
        <v>142</v>
      </c>
      <c r="B11648" s="2" t="s">
        <v>124</v>
      </c>
      <c r="C11648" s="2" t="s">
        <v>49</v>
      </c>
      <c r="D11648" s="2" t="s">
        <v>10</v>
      </c>
      <c r="E11648" s="2" t="s">
        <v>74</v>
      </c>
      <c r="F11648" s="2" t="s">
        <v>976</v>
      </c>
      <c r="G11648" s="14" t="n">
        <v>17.5</v>
      </c>
      <c r="H11648" s="14" t="n">
        <v>15.62</v>
      </c>
      <c r="I11648" s="14" t="n">
        <v>17.5</v>
      </c>
      <c r="J11648" s="23" t="n">
        <f aca="false">IF(AND(E11648="Priority",ISNUMBER('Cost model'!N664)),'Cost model'!N664,'Cost model'!M664)</f>
        <v>19.5</v>
      </c>
      <c r="K11648" s="14" t="n">
        <f aca="false">J11648-H11648</f>
        <v>3.88</v>
      </c>
      <c r="L11648" s="14" t="n">
        <f aca="false">G11648-H11648</f>
        <v>1.88</v>
      </c>
    </row>
    <row r="11649" customFormat="false" ht="15" hidden="false" customHeight="false" outlineLevel="0" collapsed="false">
      <c r="A11649" s="2" t="s">
        <v>124</v>
      </c>
      <c r="B11649" s="2" t="s">
        <v>174</v>
      </c>
      <c r="C11649" s="2" t="s">
        <v>47</v>
      </c>
      <c r="D11649" s="2" t="s">
        <v>12</v>
      </c>
      <c r="E11649" s="2" t="s">
        <v>74</v>
      </c>
      <c r="F11649" s="2" t="s">
        <v>976</v>
      </c>
      <c r="G11649" s="14" t="n">
        <v>19.5</v>
      </c>
      <c r="H11649" s="14" t="n">
        <v>67.53</v>
      </c>
      <c r="I11649" s="14" t="n">
        <v>19.5</v>
      </c>
      <c r="J11649" s="23" t="n">
        <f aca="false">IF(AND(E11649="Priority",ISNUMBER('Cost model'!N365)),'Cost model'!N365,'Cost model'!M365)</f>
        <v>45</v>
      </c>
      <c r="K11649" s="14" t="n">
        <f aca="false">J11649-H11649</f>
        <v>-22.53</v>
      </c>
      <c r="L11649" s="14" t="n">
        <f aca="false">G11649-H11649</f>
        <v>-48.03</v>
      </c>
    </row>
    <row r="11650" customFormat="false" ht="15" hidden="false" customHeight="false" outlineLevel="0" collapsed="false">
      <c r="A11650" s="2" t="s">
        <v>124</v>
      </c>
      <c r="B11650" s="2" t="s">
        <v>124</v>
      </c>
      <c r="C11650" s="2" t="s">
        <v>48</v>
      </c>
      <c r="D11650" s="2" t="s">
        <v>10</v>
      </c>
      <c r="E11650" s="2" t="s">
        <v>74</v>
      </c>
      <c r="F11650" s="2" t="s">
        <v>977</v>
      </c>
      <c r="G11650" s="14" t="n">
        <v>12.5</v>
      </c>
      <c r="H11650" s="14" t="n">
        <v>12.22</v>
      </c>
      <c r="I11650" s="14" t="n">
        <v>12.5</v>
      </c>
      <c r="J11650" s="23" t="n">
        <f aca="false">IF(AND(E11650="Priority",ISNUMBER('Cost model'!N318)),'Cost model'!N318,'Cost model'!M318)</f>
        <v>14.5</v>
      </c>
      <c r="K11650" s="14" t="n">
        <f aca="false">J11650-H11650</f>
        <v>2.28</v>
      </c>
      <c r="L11650" s="14" t="n">
        <f aca="false">G11650-H11650</f>
        <v>0.279999999999999</v>
      </c>
    </row>
    <row r="11651" customFormat="false" ht="15" hidden="false" customHeight="false" outlineLevel="0" collapsed="false">
      <c r="A11651" s="2" t="s">
        <v>142</v>
      </c>
      <c r="B11651" s="2" t="s">
        <v>142</v>
      </c>
      <c r="C11651" s="2" t="s">
        <v>47</v>
      </c>
      <c r="D11651" s="2" t="s">
        <v>12</v>
      </c>
      <c r="E11651" s="2" t="s">
        <v>74</v>
      </c>
      <c r="F11651" s="2" t="s">
        <v>977</v>
      </c>
      <c r="G11651" s="14" t="n">
        <v>9.5</v>
      </c>
      <c r="H11651" s="14" t="n">
        <v>45.36</v>
      </c>
      <c r="I11651" s="14" t="n">
        <v>9.5</v>
      </c>
      <c r="J11651" s="23" t="n">
        <f aca="false">IF(AND(E11651="Priority",ISNUMBER('Cost model'!N635)),'Cost model'!N635,'Cost model'!M635)</f>
        <v>30.5</v>
      </c>
      <c r="K11651" s="14" t="n">
        <f aca="false">J11651-H11651</f>
        <v>-14.86</v>
      </c>
      <c r="L11651" s="14" t="n">
        <f aca="false">G11651-H11651</f>
        <v>-35.86</v>
      </c>
    </row>
    <row r="11652" customFormat="false" ht="15" hidden="false" customHeight="false" outlineLevel="0" collapsed="false">
      <c r="A11652" s="2" t="s">
        <v>158</v>
      </c>
      <c r="B11652" s="2" t="s">
        <v>174</v>
      </c>
      <c r="C11652" s="2" t="s">
        <v>47</v>
      </c>
      <c r="D11652" s="2" t="s">
        <v>10</v>
      </c>
      <c r="E11652" s="2" t="s">
        <v>74</v>
      </c>
      <c r="F11652" s="2" t="s">
        <v>976</v>
      </c>
      <c r="G11652" s="14" t="n">
        <v>14.5</v>
      </c>
      <c r="H11652" s="14" t="n">
        <v>7.07</v>
      </c>
      <c r="I11652" s="14" t="n">
        <v>14.5</v>
      </c>
      <c r="J11652" s="23" t="n">
        <f aca="false">IF(AND(E11652="Priority",ISNUMBER('Cost model'!N482)),'Cost model'!N482,'Cost model'!M482)</f>
        <v>8.5</v>
      </c>
      <c r="K11652" s="14" t="n">
        <f aca="false">J11652-H11652</f>
        <v>1.43</v>
      </c>
      <c r="L11652" s="14" t="n">
        <f aca="false">G11652-H11652</f>
        <v>7.43</v>
      </c>
    </row>
    <row r="11653" customFormat="false" ht="15" hidden="false" customHeight="false" outlineLevel="0" collapsed="false">
      <c r="A11653" s="2" t="s">
        <v>174</v>
      </c>
      <c r="B11653" s="2" t="s">
        <v>174</v>
      </c>
      <c r="C11653" s="2" t="s">
        <v>47</v>
      </c>
      <c r="D11653" s="2" t="s">
        <v>12</v>
      </c>
      <c r="E11653" s="2" t="s">
        <v>74</v>
      </c>
      <c r="F11653" s="2" t="s">
        <v>977</v>
      </c>
      <c r="G11653" s="14" t="n">
        <v>9.5</v>
      </c>
      <c r="H11653" s="14" t="n">
        <v>27.84</v>
      </c>
      <c r="I11653" s="14" t="n">
        <v>9.5</v>
      </c>
      <c r="J11653" s="23" t="n">
        <f aca="false">IF(AND(E11653="Priority",ISNUMBER('Cost model'!N170)),'Cost model'!N170,'Cost model'!M170)</f>
        <v>25.5</v>
      </c>
      <c r="K11653" s="14" t="n">
        <f aca="false">J11653-H11653</f>
        <v>-2.34</v>
      </c>
      <c r="L11653" s="14" t="n">
        <f aca="false">G11653-H11653</f>
        <v>-18.34</v>
      </c>
    </row>
    <row r="11654" customFormat="false" ht="15" hidden="false" customHeight="false" outlineLevel="0" collapsed="false">
      <c r="A11654" s="2" t="s">
        <v>124</v>
      </c>
      <c r="B11654" s="2" t="s">
        <v>124</v>
      </c>
      <c r="C11654" s="2" t="s">
        <v>47</v>
      </c>
      <c r="D11654" s="2" t="s">
        <v>10</v>
      </c>
      <c r="E11654" s="2" t="s">
        <v>74</v>
      </c>
      <c r="F11654" s="2" t="s">
        <v>977</v>
      </c>
      <c r="G11654" s="14" t="n">
        <v>9.5</v>
      </c>
      <c r="H11654" s="14" t="n">
        <v>8.24</v>
      </c>
      <c r="I11654" s="14" t="n">
        <v>9.5</v>
      </c>
      <c r="J11654" s="23" t="n">
        <f aca="false">IF(AND(E11654="Priority",ISNUMBER('Cost model'!N317)),'Cost model'!N317,'Cost model'!M317)</f>
        <v>10.5</v>
      </c>
      <c r="K11654" s="14" t="n">
        <f aca="false">J11654-H11654</f>
        <v>2.26</v>
      </c>
      <c r="L11654" s="14" t="n">
        <f aca="false">G11654-H11654</f>
        <v>1.26</v>
      </c>
    </row>
    <row r="11655" customFormat="false" ht="15" hidden="false" customHeight="false" outlineLevel="0" collapsed="false">
      <c r="A11655" s="2" t="s">
        <v>124</v>
      </c>
      <c r="B11655" s="2" t="s">
        <v>124</v>
      </c>
      <c r="C11655" s="2" t="s">
        <v>47</v>
      </c>
      <c r="D11655" s="2" t="s">
        <v>10</v>
      </c>
      <c r="E11655" s="2" t="s">
        <v>74</v>
      </c>
      <c r="F11655" s="2" t="s">
        <v>977</v>
      </c>
      <c r="G11655" s="14" t="n">
        <v>9.5</v>
      </c>
      <c r="H11655" s="14" t="n">
        <v>6.79</v>
      </c>
      <c r="I11655" s="14" t="n">
        <v>9.5</v>
      </c>
      <c r="J11655" s="23" t="n">
        <f aca="false">IF(AND(E11655="Priority",ISNUMBER('Cost model'!N317)),'Cost model'!N317,'Cost model'!M317)</f>
        <v>10.5</v>
      </c>
      <c r="K11655" s="14" t="n">
        <f aca="false">J11655-H11655</f>
        <v>3.71</v>
      </c>
      <c r="L11655" s="14" t="n">
        <f aca="false">G11655-H11655</f>
        <v>2.71</v>
      </c>
    </row>
    <row r="11656" customFormat="false" ht="15" hidden="false" customHeight="false" outlineLevel="0" collapsed="false">
      <c r="A11656" s="2" t="s">
        <v>142</v>
      </c>
      <c r="B11656" s="2" t="s">
        <v>142</v>
      </c>
      <c r="C11656" s="2" t="s">
        <v>48</v>
      </c>
      <c r="D11656" s="2" t="s">
        <v>12</v>
      </c>
      <c r="E11656" s="2" t="s">
        <v>74</v>
      </c>
      <c r="F11656" s="2" t="s">
        <v>977</v>
      </c>
      <c r="G11656" s="14" t="n">
        <v>12.5</v>
      </c>
      <c r="H11656" s="14" t="n">
        <v>55.68</v>
      </c>
      <c r="I11656" s="14" t="n">
        <v>12.5</v>
      </c>
      <c r="J11656" s="23" t="n">
        <f aca="false">IF(AND(E11656="Priority",ISNUMBER('Cost model'!N636)),'Cost model'!N636,'Cost model'!M636)</f>
        <v>40</v>
      </c>
      <c r="K11656" s="14" t="n">
        <f aca="false">J11656-H11656</f>
        <v>-15.68</v>
      </c>
      <c r="L11656" s="14" t="n">
        <f aca="false">G11656-H11656</f>
        <v>-43.18</v>
      </c>
    </row>
    <row r="11657" customFormat="false" ht="15" hidden="false" customHeight="false" outlineLevel="0" collapsed="false">
      <c r="A11657" s="2" t="s">
        <v>221</v>
      </c>
      <c r="B11657" s="2" t="s">
        <v>158</v>
      </c>
      <c r="C11657" s="2" t="s">
        <v>47</v>
      </c>
      <c r="D11657" s="2" t="s">
        <v>12</v>
      </c>
      <c r="E11657" s="2" t="s">
        <v>74</v>
      </c>
      <c r="F11657" s="2" t="s">
        <v>976</v>
      </c>
      <c r="G11657" s="14" t="n">
        <v>19.5</v>
      </c>
      <c r="H11657" s="14" t="n">
        <v>60.87</v>
      </c>
      <c r="I11657" s="14" t="n">
        <v>19.5</v>
      </c>
      <c r="J11657" s="23" t="n">
        <f aca="false">IF(AND(E11657="Priority",ISNUMBER('Cost model'!N755)),'Cost model'!N755,'Cost model'!M755)</f>
        <v>50</v>
      </c>
      <c r="K11657" s="14" t="n">
        <f aca="false">J11657-H11657</f>
        <v>-10.87</v>
      </c>
      <c r="L11657" s="14" t="n">
        <f aca="false">G11657-H11657</f>
        <v>-41.37</v>
      </c>
    </row>
    <row r="11658" customFormat="false" ht="15" hidden="false" customHeight="false" outlineLevel="0" collapsed="false">
      <c r="A11658" s="2" t="s">
        <v>221</v>
      </c>
      <c r="B11658" s="2" t="s">
        <v>221</v>
      </c>
      <c r="C11658" s="2" t="s">
        <v>49</v>
      </c>
      <c r="D11658" s="2" t="s">
        <v>12</v>
      </c>
      <c r="E11658" s="2" t="s">
        <v>83</v>
      </c>
      <c r="F11658" s="2" t="s">
        <v>977</v>
      </c>
      <c r="G11658" s="14" t="n">
        <v>29.5</v>
      </c>
      <c r="H11658" s="14" t="n">
        <v>61.66</v>
      </c>
      <c r="I11658" s="14" t="n">
        <v>29.5</v>
      </c>
      <c r="J11658" s="23" t="n">
        <f aca="false">IF(AND(E11658="Priority",ISNUMBER('Cost model'!N742)),'Cost model'!N742,'Cost model'!M742)</f>
        <v>80</v>
      </c>
      <c r="K11658" s="14" t="n">
        <f aca="false">J11658-H11658</f>
        <v>18.34</v>
      </c>
      <c r="L11658" s="14" t="n">
        <f aca="false">G11658-H11658</f>
        <v>-32.16</v>
      </c>
    </row>
    <row r="11659" customFormat="false" ht="15" hidden="false" customHeight="false" outlineLevel="0" collapsed="false">
      <c r="A11659" s="2" t="s">
        <v>174</v>
      </c>
      <c r="B11659" s="2" t="s">
        <v>142</v>
      </c>
      <c r="C11659" s="2" t="s">
        <v>47</v>
      </c>
      <c r="D11659" s="2" t="s">
        <v>12</v>
      </c>
      <c r="E11659" s="2" t="s">
        <v>74</v>
      </c>
      <c r="F11659" s="2" t="s">
        <v>976</v>
      </c>
      <c r="G11659" s="14" t="n">
        <v>9.5</v>
      </c>
      <c r="H11659" s="14" t="n">
        <v>42.37</v>
      </c>
      <c r="I11659" s="14" t="n">
        <v>9.5</v>
      </c>
      <c r="J11659" s="23" t="n">
        <f aca="false">IF(AND(E11659="Priority",ISNUMBER('Cost model'!N125)),'Cost model'!N125,'Cost model'!M125)</f>
        <v>40</v>
      </c>
      <c r="K11659" s="14" t="n">
        <f aca="false">J11659-H11659</f>
        <v>-2.37</v>
      </c>
      <c r="L11659" s="14" t="n">
        <f aca="false">G11659-H11659</f>
        <v>-32.87</v>
      </c>
    </row>
    <row r="11660" customFormat="false" ht="15" hidden="false" customHeight="false" outlineLevel="0" collapsed="false">
      <c r="A11660" s="2" t="s">
        <v>142</v>
      </c>
      <c r="B11660" s="2" t="s">
        <v>142</v>
      </c>
      <c r="C11660" s="2" t="s">
        <v>49</v>
      </c>
      <c r="D11660" s="2" t="s">
        <v>12</v>
      </c>
      <c r="E11660" s="2" t="s">
        <v>74</v>
      </c>
      <c r="F11660" s="2" t="s">
        <v>977</v>
      </c>
      <c r="G11660" s="14" t="n">
        <v>19.5</v>
      </c>
      <c r="H11660" s="14" t="n">
        <v>44.74</v>
      </c>
      <c r="I11660" s="14" t="n">
        <v>19.5</v>
      </c>
      <c r="J11660" s="23" t="n">
        <f aca="false">IF(AND(E11660="Priority",ISNUMBER('Cost model'!N637)),'Cost model'!N637,'Cost model'!M637)</f>
        <v>45</v>
      </c>
      <c r="K11660" s="14" t="n">
        <f aca="false">J11660-H11660</f>
        <v>0.259999999999998</v>
      </c>
      <c r="L11660" s="14" t="n">
        <f aca="false">G11660-H11660</f>
        <v>-25.24</v>
      </c>
    </row>
    <row r="11661" customFormat="false" ht="15" hidden="false" customHeight="false" outlineLevel="0" collapsed="false">
      <c r="A11661" s="2" t="s">
        <v>221</v>
      </c>
      <c r="B11661" s="2" t="s">
        <v>142</v>
      </c>
      <c r="C11661" s="2" t="s">
        <v>47</v>
      </c>
      <c r="D11661" s="2" t="s">
        <v>10</v>
      </c>
      <c r="E11661" s="2" t="s">
        <v>74</v>
      </c>
      <c r="F11661" s="2" t="s">
        <v>976</v>
      </c>
      <c r="G11661" s="14" t="n">
        <v>9.5</v>
      </c>
      <c r="H11661" s="14" t="n">
        <v>15.79</v>
      </c>
      <c r="I11661" s="14" t="n">
        <v>19.5</v>
      </c>
      <c r="J11661" s="23" t="n">
        <f aca="false">IF(AND(E11661="Priority",ISNUMBER('Cost model'!N767)),'Cost model'!N767,'Cost model'!M767)</f>
        <v>15.5</v>
      </c>
      <c r="K11661" s="14" t="n">
        <f aca="false">J11661-H11661</f>
        <v>-0.289999999999999</v>
      </c>
      <c r="L11661" s="14" t="n">
        <f aca="false">G11661-H11661</f>
        <v>-6.29</v>
      </c>
    </row>
    <row r="11662" customFormat="false" ht="15" hidden="false" customHeight="false" outlineLevel="0" collapsed="false">
      <c r="A11662" s="2" t="s">
        <v>142</v>
      </c>
      <c r="B11662" s="2" t="s">
        <v>142</v>
      </c>
      <c r="C11662" s="2" t="s">
        <v>48</v>
      </c>
      <c r="D11662" s="2" t="s">
        <v>10</v>
      </c>
      <c r="E11662" s="2" t="s">
        <v>74</v>
      </c>
      <c r="F11662" s="2" t="s">
        <v>977</v>
      </c>
      <c r="G11662" s="14" t="n">
        <v>12.5</v>
      </c>
      <c r="H11662" s="14" t="n">
        <v>15.04</v>
      </c>
      <c r="I11662" s="14" t="n">
        <v>12.5</v>
      </c>
      <c r="J11662" s="23" t="n">
        <f aca="false">IF(AND(E11662="Priority",ISNUMBER('Cost model'!N633)),'Cost model'!N633,'Cost model'!M633)</f>
        <v>11.5</v>
      </c>
      <c r="K11662" s="14" t="n">
        <f aca="false">J11662-H11662</f>
        <v>-3.54</v>
      </c>
      <c r="L11662" s="14" t="n">
        <f aca="false">G11662-H11662</f>
        <v>-2.54</v>
      </c>
    </row>
    <row r="11663" customFormat="false" ht="15" hidden="false" customHeight="false" outlineLevel="0" collapsed="false">
      <c r="A11663" s="2" t="s">
        <v>221</v>
      </c>
      <c r="B11663" s="2" t="s">
        <v>221</v>
      </c>
      <c r="C11663" s="2" t="s">
        <v>47</v>
      </c>
      <c r="D11663" s="2" t="s">
        <v>12</v>
      </c>
      <c r="E11663" s="2" t="s">
        <v>74</v>
      </c>
      <c r="F11663" s="2" t="s">
        <v>977</v>
      </c>
      <c r="G11663" s="14" t="n">
        <v>9.5</v>
      </c>
      <c r="H11663" s="14" t="n">
        <v>27.24</v>
      </c>
      <c r="I11663" s="14" t="n">
        <v>9.5</v>
      </c>
      <c r="J11663" s="23" t="n">
        <f aca="false">IF(AND(E11663="Priority",ISNUMBER('Cost model'!N740)),'Cost model'!N740,'Cost model'!M740)</f>
        <v>22.5</v>
      </c>
      <c r="K11663" s="14" t="n">
        <f aca="false">J11663-H11663</f>
        <v>-4.74</v>
      </c>
      <c r="L11663" s="14" t="n">
        <f aca="false">G11663-H11663</f>
        <v>-17.74</v>
      </c>
    </row>
    <row r="11664" customFormat="false" ht="15" hidden="false" customHeight="false" outlineLevel="0" collapsed="false">
      <c r="A11664" s="2" t="s">
        <v>174</v>
      </c>
      <c r="B11664" s="2" t="s">
        <v>174</v>
      </c>
      <c r="C11664" s="2" t="s">
        <v>48</v>
      </c>
      <c r="D11664" s="2" t="s">
        <v>10</v>
      </c>
      <c r="E11664" s="2" t="s">
        <v>83</v>
      </c>
      <c r="F11664" s="2" t="s">
        <v>977</v>
      </c>
      <c r="G11664" s="14" t="n">
        <v>17.5</v>
      </c>
      <c r="H11664" s="14" t="n">
        <v>17.45</v>
      </c>
      <c r="I11664" s="14" t="n">
        <v>17.5</v>
      </c>
      <c r="J11664" s="23" t="n">
        <f aca="false">IF(AND(E11664="Priority",ISNUMBER('Cost model'!N168)),'Cost model'!N168,'Cost model'!M168)</f>
        <v>18.5</v>
      </c>
      <c r="K11664" s="14" t="n">
        <f aca="false">J11664-H11664</f>
        <v>1.05</v>
      </c>
      <c r="L11664" s="14" t="n">
        <f aca="false">G11664-H11664</f>
        <v>0.0500000000000007</v>
      </c>
    </row>
    <row r="11665" customFormat="false" ht="15" hidden="false" customHeight="false" outlineLevel="0" collapsed="false">
      <c r="A11665" s="2" t="s">
        <v>142</v>
      </c>
      <c r="B11665" s="2" t="s">
        <v>142</v>
      </c>
      <c r="C11665" s="2" t="s">
        <v>47</v>
      </c>
      <c r="D11665" s="2" t="s">
        <v>12</v>
      </c>
      <c r="E11665" s="2" t="s">
        <v>74</v>
      </c>
      <c r="F11665" s="2" t="s">
        <v>977</v>
      </c>
      <c r="G11665" s="14" t="n">
        <v>9.5</v>
      </c>
      <c r="H11665" s="14" t="n">
        <v>6.36</v>
      </c>
      <c r="I11665" s="14" t="n">
        <v>9.5</v>
      </c>
      <c r="J11665" s="23" t="n">
        <f aca="false">IF(AND(E11665="Priority",ISNUMBER('Cost model'!N635)),'Cost model'!N635,'Cost model'!M635)</f>
        <v>30.5</v>
      </c>
      <c r="K11665" s="14" t="n">
        <f aca="false">J11665-H11665</f>
        <v>24.14</v>
      </c>
      <c r="L11665" s="14" t="n">
        <f aca="false">G11665-H11665</f>
        <v>3.14</v>
      </c>
    </row>
    <row r="11666" customFormat="false" ht="15" hidden="false" customHeight="false" outlineLevel="0" collapsed="false">
      <c r="A11666" s="2" t="s">
        <v>124</v>
      </c>
      <c r="B11666" s="2" t="s">
        <v>124</v>
      </c>
      <c r="C11666" s="2" t="s">
        <v>47</v>
      </c>
      <c r="D11666" s="2" t="s">
        <v>12</v>
      </c>
      <c r="E11666" s="2" t="s">
        <v>74</v>
      </c>
      <c r="F11666" s="2" t="s">
        <v>977</v>
      </c>
      <c r="G11666" s="14" t="n">
        <v>9.5</v>
      </c>
      <c r="H11666" s="14" t="n">
        <v>25.99</v>
      </c>
      <c r="I11666" s="14" t="n">
        <v>9.5</v>
      </c>
      <c r="J11666" s="23" t="n">
        <f aca="false">IF(AND(E11666="Priority",ISNUMBER('Cost model'!N320)),'Cost model'!N320,'Cost model'!M320)</f>
        <v>24.5</v>
      </c>
      <c r="K11666" s="14" t="n">
        <f aca="false">J11666-H11666</f>
        <v>-1.49</v>
      </c>
      <c r="L11666" s="14" t="n">
        <f aca="false">G11666-H11666</f>
        <v>-16.49</v>
      </c>
    </row>
    <row r="11667" customFormat="false" ht="15" hidden="false" customHeight="false" outlineLevel="0" collapsed="false">
      <c r="A11667" s="2" t="s">
        <v>142</v>
      </c>
      <c r="B11667" s="2" t="s">
        <v>142</v>
      </c>
      <c r="C11667" s="2" t="s">
        <v>49</v>
      </c>
      <c r="D11667" s="2" t="s">
        <v>12</v>
      </c>
      <c r="E11667" s="2" t="s">
        <v>74</v>
      </c>
      <c r="F11667" s="2" t="s">
        <v>977</v>
      </c>
      <c r="G11667" s="14" t="n">
        <v>19.5</v>
      </c>
      <c r="H11667" s="14" t="n">
        <v>42.13</v>
      </c>
      <c r="I11667" s="14" t="n">
        <v>19.5</v>
      </c>
      <c r="J11667" s="23" t="n">
        <f aca="false">IF(AND(E11667="Priority",ISNUMBER('Cost model'!N637)),'Cost model'!N637,'Cost model'!M637)</f>
        <v>45</v>
      </c>
      <c r="K11667" s="14" t="n">
        <f aca="false">J11667-H11667</f>
        <v>2.87</v>
      </c>
      <c r="L11667" s="14" t="n">
        <f aca="false">G11667-H11667</f>
        <v>-22.63</v>
      </c>
    </row>
    <row r="11668" customFormat="false" ht="15" hidden="false" customHeight="false" outlineLevel="0" collapsed="false">
      <c r="A11668" s="2" t="s">
        <v>174</v>
      </c>
      <c r="B11668" s="2" t="s">
        <v>124</v>
      </c>
      <c r="C11668" s="2" t="s">
        <v>48</v>
      </c>
      <c r="D11668" s="2" t="s">
        <v>14</v>
      </c>
      <c r="E11668" s="2" t="s">
        <v>74</v>
      </c>
      <c r="F11668" s="2" t="s">
        <v>976</v>
      </c>
      <c r="G11668" s="14" t="n">
        <v>45</v>
      </c>
      <c r="H11668" s="14" t="n">
        <v>119.75</v>
      </c>
      <c r="I11668" s="14" t="n">
        <v>45</v>
      </c>
      <c r="J11668" s="23" t="n">
        <f aca="false">IF(AND(E11668="Priority",ISNUMBER('Cost model'!N117)),'Cost model'!N117,'Cost model'!M117)</f>
        <v>135</v>
      </c>
      <c r="K11668" s="14" t="n">
        <f aca="false">J11668-H11668</f>
        <v>15.25</v>
      </c>
      <c r="L11668" s="14" t="n">
        <f aca="false">G11668-H11668</f>
        <v>-74.75</v>
      </c>
    </row>
    <row r="11669" customFormat="false" ht="15" hidden="false" customHeight="false" outlineLevel="0" collapsed="false">
      <c r="A11669" s="2" t="s">
        <v>142</v>
      </c>
      <c r="B11669" s="2" t="s">
        <v>142</v>
      </c>
      <c r="C11669" s="2" t="s">
        <v>49</v>
      </c>
      <c r="D11669" s="2" t="s">
        <v>12</v>
      </c>
      <c r="E11669" s="2" t="s">
        <v>74</v>
      </c>
      <c r="F11669" s="2" t="s">
        <v>977</v>
      </c>
      <c r="G11669" s="14" t="n">
        <v>19.5</v>
      </c>
      <c r="H11669" s="14" t="n">
        <v>33.48</v>
      </c>
      <c r="I11669" s="14" t="n">
        <v>19.5</v>
      </c>
      <c r="J11669" s="23" t="n">
        <f aca="false">IF(AND(E11669="Priority",ISNUMBER('Cost model'!N637)),'Cost model'!N637,'Cost model'!M637)</f>
        <v>45</v>
      </c>
      <c r="K11669" s="14" t="n">
        <f aca="false">J11669-H11669</f>
        <v>11.52</v>
      </c>
      <c r="L11669" s="14" t="n">
        <f aca="false">G11669-H11669</f>
        <v>-13.98</v>
      </c>
    </row>
    <row r="11670" customFormat="false" ht="15" hidden="false" customHeight="false" outlineLevel="0" collapsed="false">
      <c r="A11670" s="2" t="s">
        <v>221</v>
      </c>
      <c r="B11670" s="2" t="s">
        <v>221</v>
      </c>
      <c r="C11670" s="2" t="s">
        <v>47</v>
      </c>
      <c r="D11670" s="2" t="s">
        <v>14</v>
      </c>
      <c r="E11670" s="2" t="s">
        <v>74</v>
      </c>
      <c r="F11670" s="2" t="s">
        <v>977</v>
      </c>
      <c r="G11670" s="14" t="n">
        <v>25</v>
      </c>
      <c r="H11670" s="14" t="n">
        <v>49.73</v>
      </c>
      <c r="I11670" s="14" t="n">
        <v>25</v>
      </c>
      <c r="J11670" s="23" t="n">
        <f aca="false">IF(AND(E11670="Priority",ISNUMBER('Cost model'!N746)),'Cost model'!N746,'Cost model'!M746)</f>
        <v>100</v>
      </c>
      <c r="K11670" s="14" t="n">
        <f aca="false">J11670-H11670</f>
        <v>50.27</v>
      </c>
      <c r="L11670" s="14" t="n">
        <f aca="false">G11670-H11670</f>
        <v>-24.73</v>
      </c>
    </row>
    <row r="11671" customFormat="false" ht="15" hidden="false" customHeight="false" outlineLevel="0" collapsed="false">
      <c r="A11671" s="2" t="s">
        <v>174</v>
      </c>
      <c r="B11671" s="2" t="s">
        <v>174</v>
      </c>
      <c r="C11671" s="2" t="s">
        <v>47</v>
      </c>
      <c r="D11671" s="2" t="s">
        <v>12</v>
      </c>
      <c r="E11671" s="2" t="s">
        <v>74</v>
      </c>
      <c r="F11671" s="2" t="s">
        <v>977</v>
      </c>
      <c r="G11671" s="14" t="n">
        <v>9.5</v>
      </c>
      <c r="H11671" s="14" t="n">
        <v>12.1</v>
      </c>
      <c r="I11671" s="14" t="n">
        <v>9.5</v>
      </c>
      <c r="J11671" s="23" t="n">
        <f aca="false">IF(AND(E11671="Priority",ISNUMBER('Cost model'!N170)),'Cost model'!N170,'Cost model'!M170)</f>
        <v>25.5</v>
      </c>
      <c r="K11671" s="14" t="n">
        <f aca="false">J11671-H11671</f>
        <v>13.4</v>
      </c>
      <c r="L11671" s="14" t="n">
        <f aca="false">G11671-H11671</f>
        <v>-2.6</v>
      </c>
    </row>
    <row r="11672" customFormat="false" ht="15" hidden="false" customHeight="false" outlineLevel="0" collapsed="false">
      <c r="A11672" s="2" t="s">
        <v>174</v>
      </c>
      <c r="B11672" s="2" t="s">
        <v>124</v>
      </c>
      <c r="C11672" s="2" t="s">
        <v>48</v>
      </c>
      <c r="D11672" s="2" t="s">
        <v>10</v>
      </c>
      <c r="E11672" s="2" t="s">
        <v>74</v>
      </c>
      <c r="F11672" s="2" t="s">
        <v>976</v>
      </c>
      <c r="G11672" s="14" t="n">
        <v>12.5</v>
      </c>
      <c r="H11672" s="14" t="n">
        <v>13.85</v>
      </c>
      <c r="I11672" s="14" t="n">
        <v>12.5</v>
      </c>
      <c r="J11672" s="23" t="n">
        <f aca="false">IF(AND(E11672="Priority",ISNUMBER('Cost model'!N108)),'Cost model'!N108,'Cost model'!M108)</f>
        <v>15.5</v>
      </c>
      <c r="K11672" s="14" t="n">
        <f aca="false">J11672-H11672</f>
        <v>1.65</v>
      </c>
      <c r="L11672" s="14" t="n">
        <f aca="false">G11672-H11672</f>
        <v>-1.35</v>
      </c>
    </row>
    <row r="11673" customFormat="false" ht="15" hidden="false" customHeight="false" outlineLevel="0" collapsed="false">
      <c r="A11673" s="2" t="s">
        <v>142</v>
      </c>
      <c r="B11673" s="2" t="s">
        <v>142</v>
      </c>
      <c r="C11673" s="2" t="s">
        <v>47</v>
      </c>
      <c r="D11673" s="2" t="s">
        <v>12</v>
      </c>
      <c r="E11673" s="2" t="s">
        <v>74</v>
      </c>
      <c r="F11673" s="2" t="s">
        <v>977</v>
      </c>
      <c r="G11673" s="14" t="n">
        <v>9.5</v>
      </c>
      <c r="H11673" s="14" t="n">
        <v>19.72</v>
      </c>
      <c r="I11673" s="14" t="n">
        <v>9.5</v>
      </c>
      <c r="J11673" s="23" t="n">
        <f aca="false">IF(AND(E11673="Priority",ISNUMBER('Cost model'!N635)),'Cost model'!N635,'Cost model'!M635)</f>
        <v>30.5</v>
      </c>
      <c r="K11673" s="14" t="n">
        <f aca="false">J11673-H11673</f>
        <v>10.78</v>
      </c>
      <c r="L11673" s="14" t="n">
        <f aca="false">G11673-H11673</f>
        <v>-10.22</v>
      </c>
    </row>
    <row r="11674" customFormat="false" ht="15" hidden="false" customHeight="false" outlineLevel="0" collapsed="false">
      <c r="A11674" s="2" t="s">
        <v>124</v>
      </c>
      <c r="B11674" s="2" t="s">
        <v>124</v>
      </c>
      <c r="C11674" s="2" t="s">
        <v>49</v>
      </c>
      <c r="D11674" s="2" t="s">
        <v>12</v>
      </c>
      <c r="E11674" s="2" t="s">
        <v>83</v>
      </c>
      <c r="F11674" s="2" t="s">
        <v>977</v>
      </c>
      <c r="G11674" s="14" t="n">
        <v>29.5</v>
      </c>
      <c r="H11674" s="14" t="n">
        <v>48.14</v>
      </c>
      <c r="I11674" s="14" t="n">
        <v>29.5</v>
      </c>
      <c r="J11674" s="23" t="n">
        <f aca="false">IF(AND(E11674="Priority",ISNUMBER('Cost model'!N322)),'Cost model'!N322,'Cost model'!M322)</f>
        <v>65</v>
      </c>
      <c r="K11674" s="14" t="n">
        <f aca="false">J11674-H11674</f>
        <v>16.86</v>
      </c>
      <c r="L11674" s="14" t="n">
        <f aca="false">G11674-H11674</f>
        <v>-18.64</v>
      </c>
    </row>
    <row r="11675" customFormat="false" ht="15" hidden="false" customHeight="false" outlineLevel="0" collapsed="false">
      <c r="A11675" s="2" t="s">
        <v>142</v>
      </c>
      <c r="B11675" s="2" t="s">
        <v>174</v>
      </c>
      <c r="C11675" s="2" t="s">
        <v>48</v>
      </c>
      <c r="D11675" s="2" t="s">
        <v>10</v>
      </c>
      <c r="E11675" s="2" t="s">
        <v>74</v>
      </c>
      <c r="F11675" s="2" t="s">
        <v>976</v>
      </c>
      <c r="G11675" s="14" t="n">
        <v>12.5</v>
      </c>
      <c r="H11675" s="14" t="n">
        <v>8.72</v>
      </c>
      <c r="I11675" s="14" t="n">
        <v>14.5</v>
      </c>
      <c r="J11675" s="23" t="n">
        <f aca="false">IF(AND(E11675="Priority",ISNUMBER('Cost model'!N693)),'Cost model'!N693,'Cost model'!M693)</f>
        <v>11.5</v>
      </c>
      <c r="K11675" s="14" t="n">
        <f aca="false">J11675-H11675</f>
        <v>2.78</v>
      </c>
      <c r="L11675" s="14" t="n">
        <f aca="false">G11675-H11675</f>
        <v>3.78</v>
      </c>
    </row>
    <row r="11676" customFormat="false" ht="15" hidden="false" customHeight="false" outlineLevel="0" collapsed="false">
      <c r="A11676" s="2" t="s">
        <v>205</v>
      </c>
      <c r="B11676" s="2" t="s">
        <v>205</v>
      </c>
      <c r="C11676" s="2" t="s">
        <v>48</v>
      </c>
      <c r="D11676" s="2" t="s">
        <v>12</v>
      </c>
      <c r="E11676" s="2" t="s">
        <v>74</v>
      </c>
      <c r="F11676" s="2" t="s">
        <v>977</v>
      </c>
      <c r="G11676" s="14" t="n">
        <v>24.5</v>
      </c>
      <c r="H11676" s="14" t="n">
        <v>23.69</v>
      </c>
      <c r="I11676" s="14" t="n">
        <v>12.5</v>
      </c>
      <c r="J11676" s="23" t="n">
        <f aca="false">IF(AND(E11676="Priority",ISNUMBER('Cost model'!N531)),'Cost model'!N531,'Cost model'!M531)</f>
        <v>50</v>
      </c>
      <c r="K11676" s="14" t="n">
        <f aca="false">J11676-H11676</f>
        <v>26.31</v>
      </c>
      <c r="L11676" s="14" t="n">
        <f aca="false">G11676-H11676</f>
        <v>0.809999999999999</v>
      </c>
    </row>
    <row r="11677" customFormat="false" ht="15" hidden="false" customHeight="false" outlineLevel="0" collapsed="false">
      <c r="A11677" s="2" t="s">
        <v>174</v>
      </c>
      <c r="B11677" s="2" t="s">
        <v>124</v>
      </c>
      <c r="C11677" s="2" t="s">
        <v>47</v>
      </c>
      <c r="D11677" s="2" t="s">
        <v>12</v>
      </c>
      <c r="E11677" s="2" t="s">
        <v>74</v>
      </c>
      <c r="F11677" s="2" t="s">
        <v>976</v>
      </c>
      <c r="G11677" s="14" t="n">
        <v>9.5</v>
      </c>
      <c r="H11677" s="14" t="n">
        <v>76.92</v>
      </c>
      <c r="I11677" s="14" t="n">
        <v>9.5</v>
      </c>
      <c r="J11677" s="23" t="n">
        <f aca="false">IF(AND(E11677="Priority",ISNUMBER('Cost model'!N110)),'Cost model'!N110,'Cost model'!M110)</f>
        <v>40</v>
      </c>
      <c r="K11677" s="14" t="n">
        <f aca="false">J11677-H11677</f>
        <v>-36.92</v>
      </c>
      <c r="L11677" s="14" t="n">
        <f aca="false">G11677-H11677</f>
        <v>-67.42</v>
      </c>
    </row>
    <row r="11678" customFormat="false" ht="15" hidden="false" customHeight="false" outlineLevel="0" collapsed="false">
      <c r="A11678" s="2" t="s">
        <v>142</v>
      </c>
      <c r="B11678" s="2" t="s">
        <v>142</v>
      </c>
      <c r="C11678" s="2" t="s">
        <v>47</v>
      </c>
      <c r="D11678" s="2" t="s">
        <v>10</v>
      </c>
      <c r="E11678" s="2" t="s">
        <v>74</v>
      </c>
      <c r="F11678" s="2" t="s">
        <v>977</v>
      </c>
      <c r="G11678" s="14" t="n">
        <v>9.5</v>
      </c>
      <c r="H11678" s="14" t="n">
        <v>8.24</v>
      </c>
      <c r="I11678" s="14" t="n">
        <v>9.5</v>
      </c>
      <c r="J11678" s="23" t="n">
        <f aca="false">IF(AND(E11678="Priority",ISNUMBER('Cost model'!N632)),'Cost model'!N632,'Cost model'!M632)</f>
        <v>9.5</v>
      </c>
      <c r="K11678" s="14" t="n">
        <f aca="false">J11678-H11678</f>
        <v>1.26</v>
      </c>
      <c r="L11678" s="14" t="n">
        <f aca="false">G11678-H11678</f>
        <v>1.26</v>
      </c>
    </row>
    <row r="11679" customFormat="false" ht="15" hidden="false" customHeight="false" outlineLevel="0" collapsed="false">
      <c r="A11679" s="2" t="s">
        <v>174</v>
      </c>
      <c r="B11679" s="2" t="s">
        <v>142</v>
      </c>
      <c r="C11679" s="2" t="s">
        <v>49</v>
      </c>
      <c r="D11679" s="2" t="s">
        <v>14</v>
      </c>
      <c r="E11679" s="2" t="s">
        <v>83</v>
      </c>
      <c r="F11679" s="2" t="s">
        <v>976</v>
      </c>
      <c r="G11679" s="14" t="n">
        <v>150</v>
      </c>
      <c r="H11679" s="14" t="n">
        <v>90.41</v>
      </c>
      <c r="I11679" s="14" t="n">
        <v>150</v>
      </c>
      <c r="J11679" s="23" t="n">
        <f aca="false">IF(AND(E11679="Priority",ISNUMBER('Cost model'!N133)),'Cost model'!N133,'Cost model'!M133)</f>
        <v>195</v>
      </c>
      <c r="K11679" s="14" t="n">
        <f aca="false">J11679-H11679</f>
        <v>104.59</v>
      </c>
      <c r="L11679" s="14" t="n">
        <f aca="false">G11679-H11679</f>
        <v>59.59</v>
      </c>
    </row>
    <row r="11680" customFormat="false" ht="15" hidden="false" customHeight="false" outlineLevel="0" collapsed="false">
      <c r="A11680" s="2" t="s">
        <v>142</v>
      </c>
      <c r="B11680" s="2" t="s">
        <v>174</v>
      </c>
      <c r="C11680" s="2" t="s">
        <v>48</v>
      </c>
      <c r="D11680" s="2" t="s">
        <v>10</v>
      </c>
      <c r="E11680" s="2" t="s">
        <v>74</v>
      </c>
      <c r="F11680" s="2" t="s">
        <v>976</v>
      </c>
      <c r="G11680" s="14" t="n">
        <v>12.5</v>
      </c>
      <c r="H11680" s="14" t="n">
        <v>9.91</v>
      </c>
      <c r="I11680" s="14" t="n">
        <v>14.5</v>
      </c>
      <c r="J11680" s="23" t="n">
        <f aca="false">IF(AND(E11680="Priority",ISNUMBER('Cost model'!N693)),'Cost model'!N693,'Cost model'!M693)</f>
        <v>11.5</v>
      </c>
      <c r="K11680" s="14" t="n">
        <f aca="false">J11680-H11680</f>
        <v>1.59</v>
      </c>
      <c r="L11680" s="14" t="n">
        <f aca="false">G11680-H11680</f>
        <v>2.59</v>
      </c>
    </row>
    <row r="11681" customFormat="false" ht="15" hidden="false" customHeight="false" outlineLevel="0" collapsed="false">
      <c r="A11681" s="2" t="s">
        <v>124</v>
      </c>
      <c r="B11681" s="2" t="s">
        <v>124</v>
      </c>
      <c r="C11681" s="2" t="s">
        <v>49</v>
      </c>
      <c r="D11681" s="2" t="s">
        <v>12</v>
      </c>
      <c r="E11681" s="2" t="s">
        <v>74</v>
      </c>
      <c r="F11681" s="2" t="s">
        <v>977</v>
      </c>
      <c r="G11681" s="14" t="n">
        <v>19.5</v>
      </c>
      <c r="H11681" s="14" t="n">
        <v>19.84</v>
      </c>
      <c r="I11681" s="14" t="n">
        <v>19.5</v>
      </c>
      <c r="J11681" s="23" t="n">
        <f aca="false">IF(AND(E11681="Priority",ISNUMBER('Cost model'!N322)),'Cost model'!N322,'Cost model'!M322)</f>
        <v>50</v>
      </c>
      <c r="K11681" s="14" t="n">
        <f aca="false">J11681-H11681</f>
        <v>30.16</v>
      </c>
      <c r="L11681" s="14" t="n">
        <f aca="false">G11681-H11681</f>
        <v>-0.34</v>
      </c>
    </row>
    <row r="11682" customFormat="false" ht="15" hidden="false" customHeight="false" outlineLevel="0" collapsed="false">
      <c r="A11682" s="2" t="s">
        <v>221</v>
      </c>
      <c r="B11682" s="2" t="s">
        <v>221</v>
      </c>
      <c r="C11682" s="2" t="s">
        <v>47</v>
      </c>
      <c r="D11682" s="2" t="s">
        <v>13</v>
      </c>
      <c r="E11682" s="2" t="s">
        <v>83</v>
      </c>
      <c r="F11682" s="2" t="s">
        <v>977</v>
      </c>
      <c r="G11682" s="14" t="n">
        <v>45</v>
      </c>
      <c r="H11682" s="14" t="n">
        <v>31.31</v>
      </c>
      <c r="I11682" s="14" t="n">
        <v>45</v>
      </c>
      <c r="J11682" s="23" t="n">
        <f aca="false">IF(AND(E11682="Priority",ISNUMBER('Cost model'!N743)),'Cost model'!N743,'Cost model'!M743)</f>
        <v>65</v>
      </c>
      <c r="K11682" s="14" t="n">
        <f aca="false">J11682-H11682</f>
        <v>33.69</v>
      </c>
      <c r="L11682" s="14" t="n">
        <f aca="false">G11682-H11682</f>
        <v>13.69</v>
      </c>
    </row>
    <row r="11683" customFormat="false" ht="15" hidden="false" customHeight="false" outlineLevel="0" collapsed="false">
      <c r="A11683" s="2" t="s">
        <v>221</v>
      </c>
      <c r="B11683" s="2" t="s">
        <v>221</v>
      </c>
      <c r="C11683" s="2" t="s">
        <v>49</v>
      </c>
      <c r="D11683" s="2" t="s">
        <v>12</v>
      </c>
      <c r="E11683" s="2" t="s">
        <v>74</v>
      </c>
      <c r="F11683" s="2" t="s">
        <v>977</v>
      </c>
      <c r="G11683" s="14" t="n">
        <v>19.5</v>
      </c>
      <c r="H11683" s="14" t="n">
        <v>97.04</v>
      </c>
      <c r="I11683" s="14" t="n">
        <v>19.5</v>
      </c>
      <c r="J11683" s="23" t="n">
        <f aca="false">IF(AND(E11683="Priority",ISNUMBER('Cost model'!N742)),'Cost model'!N742,'Cost model'!M742)</f>
        <v>60</v>
      </c>
      <c r="K11683" s="14" t="n">
        <f aca="false">J11683-H11683</f>
        <v>-37.04</v>
      </c>
      <c r="L11683" s="14" t="n">
        <f aca="false">G11683-H11683</f>
        <v>-77.54</v>
      </c>
    </row>
    <row r="11684" customFormat="false" ht="15" hidden="false" customHeight="false" outlineLevel="0" collapsed="false">
      <c r="A11684" s="2" t="s">
        <v>174</v>
      </c>
      <c r="B11684" s="2" t="s">
        <v>174</v>
      </c>
      <c r="C11684" s="2" t="s">
        <v>48</v>
      </c>
      <c r="D11684" s="2" t="s">
        <v>10</v>
      </c>
      <c r="E11684" s="2" t="s">
        <v>74</v>
      </c>
      <c r="F11684" s="2" t="s">
        <v>977</v>
      </c>
      <c r="G11684" s="14" t="n">
        <v>12.5</v>
      </c>
      <c r="H11684" s="14" t="n">
        <v>10.95</v>
      </c>
      <c r="I11684" s="14" t="n">
        <v>12.5</v>
      </c>
      <c r="J11684" s="23" t="n">
        <f aca="false">IF(AND(E11684="Priority",ISNUMBER('Cost model'!N168)),'Cost model'!N168,'Cost model'!M168)</f>
        <v>13.5</v>
      </c>
      <c r="K11684" s="14" t="n">
        <f aca="false">J11684-H11684</f>
        <v>2.55</v>
      </c>
      <c r="L11684" s="14" t="n">
        <f aca="false">G11684-H11684</f>
        <v>1.55</v>
      </c>
    </row>
    <row r="11685" customFormat="false" ht="15" hidden="false" customHeight="false" outlineLevel="0" collapsed="false">
      <c r="A11685" s="2" t="s">
        <v>124</v>
      </c>
      <c r="B11685" s="2" t="s">
        <v>158</v>
      </c>
      <c r="C11685" s="2" t="s">
        <v>48</v>
      </c>
      <c r="D11685" s="2" t="s">
        <v>10</v>
      </c>
      <c r="E11685" s="2" t="s">
        <v>74</v>
      </c>
      <c r="F11685" s="2" t="s">
        <v>976</v>
      </c>
      <c r="G11685" s="14" t="n">
        <v>12.5</v>
      </c>
      <c r="H11685" s="14" t="n">
        <v>13.14</v>
      </c>
      <c r="I11685" s="14" t="n">
        <v>14.5</v>
      </c>
      <c r="J11685" s="23" t="n">
        <f aca="false">IF(AND(E11685="Priority",ISNUMBER('Cost model'!N348)),'Cost model'!N348,'Cost model'!M348)</f>
        <v>17.5</v>
      </c>
      <c r="K11685" s="14" t="n">
        <f aca="false">J11685-H11685</f>
        <v>4.36</v>
      </c>
      <c r="L11685" s="14" t="n">
        <f aca="false">G11685-H11685</f>
        <v>-0.640000000000001</v>
      </c>
    </row>
    <row r="11686" customFormat="false" ht="15" hidden="false" customHeight="false" outlineLevel="0" collapsed="false">
      <c r="A11686" s="2" t="s">
        <v>174</v>
      </c>
      <c r="B11686" s="2" t="s">
        <v>174</v>
      </c>
      <c r="C11686" s="2" t="s">
        <v>47</v>
      </c>
      <c r="D11686" s="2" t="s">
        <v>13</v>
      </c>
      <c r="E11686" s="2" t="s">
        <v>74</v>
      </c>
      <c r="F11686" s="2" t="s">
        <v>977</v>
      </c>
      <c r="G11686" s="14" t="n">
        <v>19</v>
      </c>
      <c r="H11686" s="14" t="n">
        <v>69.36</v>
      </c>
      <c r="I11686" s="14" t="n">
        <v>19</v>
      </c>
      <c r="J11686" s="23" t="n">
        <f aca="false">IF(AND(E11686="Priority",ISNUMBER('Cost model'!N173)),'Cost model'!N173,'Cost model'!M173)</f>
        <v>60</v>
      </c>
      <c r="K11686" s="14" t="n">
        <f aca="false">J11686-H11686</f>
        <v>-9.36</v>
      </c>
      <c r="L11686" s="14" t="n">
        <f aca="false">G11686-H11686</f>
        <v>-50.36</v>
      </c>
    </row>
    <row r="11687" customFormat="false" ht="15" hidden="false" customHeight="false" outlineLevel="0" collapsed="false">
      <c r="A11687" s="2" t="s">
        <v>142</v>
      </c>
      <c r="B11687" s="2" t="s">
        <v>142</v>
      </c>
      <c r="C11687" s="2" t="s">
        <v>48</v>
      </c>
      <c r="D11687" s="2" t="s">
        <v>10</v>
      </c>
      <c r="E11687" s="2" t="s">
        <v>74</v>
      </c>
      <c r="F11687" s="2" t="s">
        <v>977</v>
      </c>
      <c r="G11687" s="14" t="n">
        <v>12.5</v>
      </c>
      <c r="H11687" s="14" t="n">
        <v>23.69</v>
      </c>
      <c r="I11687" s="14" t="n">
        <v>12.5</v>
      </c>
      <c r="J11687" s="23" t="n">
        <f aca="false">IF(AND(E11687="Priority",ISNUMBER('Cost model'!N633)),'Cost model'!N633,'Cost model'!M633)</f>
        <v>11.5</v>
      </c>
      <c r="K11687" s="14" t="n">
        <f aca="false">J11687-H11687</f>
        <v>-12.19</v>
      </c>
      <c r="L11687" s="14" t="n">
        <f aca="false">G11687-H11687</f>
        <v>-11.19</v>
      </c>
    </row>
    <row r="11688" customFormat="false" ht="15" hidden="false" customHeight="false" outlineLevel="0" collapsed="false">
      <c r="A11688" s="2" t="s">
        <v>124</v>
      </c>
      <c r="B11688" s="2" t="s">
        <v>124</v>
      </c>
      <c r="C11688" s="2" t="s">
        <v>47</v>
      </c>
      <c r="D11688" s="2" t="s">
        <v>12</v>
      </c>
      <c r="E11688" s="2" t="s">
        <v>74</v>
      </c>
      <c r="F11688" s="2" t="s">
        <v>977</v>
      </c>
      <c r="G11688" s="14" t="n">
        <v>9.5</v>
      </c>
      <c r="H11688" s="14" t="n">
        <v>29.35</v>
      </c>
      <c r="I11688" s="14" t="n">
        <v>9.5</v>
      </c>
      <c r="J11688" s="23" t="n">
        <f aca="false">IF(AND(E11688="Priority",ISNUMBER('Cost model'!N320)),'Cost model'!N320,'Cost model'!M320)</f>
        <v>24.5</v>
      </c>
      <c r="K11688" s="14" t="n">
        <f aca="false">J11688-H11688</f>
        <v>-4.85</v>
      </c>
      <c r="L11688" s="14" t="n">
        <f aca="false">G11688-H11688</f>
        <v>-19.85</v>
      </c>
    </row>
    <row r="11689" customFormat="false" ht="15" hidden="false" customHeight="false" outlineLevel="0" collapsed="false">
      <c r="A11689" s="2" t="s">
        <v>123</v>
      </c>
      <c r="B11689" s="2" t="s">
        <v>123</v>
      </c>
      <c r="C11689" s="2" t="s">
        <v>47</v>
      </c>
      <c r="D11689" s="2" t="s">
        <v>10</v>
      </c>
      <c r="E11689" s="2" t="s">
        <v>83</v>
      </c>
      <c r="F11689" s="2" t="s">
        <v>977</v>
      </c>
      <c r="G11689" s="14" t="n">
        <v>14.5</v>
      </c>
      <c r="H11689" s="14" t="n">
        <v>11.85</v>
      </c>
      <c r="I11689" s="14" t="n">
        <v>14.5</v>
      </c>
      <c r="J11689" s="23" t="n">
        <f aca="false">IF(AND(E11689="Priority",ISNUMBER('Cost model'!N62)),'Cost model'!N62,'Cost model'!M62)</f>
        <v>17.5</v>
      </c>
      <c r="K11689" s="14" t="n">
        <f aca="false">J11689-H11689</f>
        <v>5.65</v>
      </c>
      <c r="L11689" s="14" t="n">
        <f aca="false">G11689-H11689</f>
        <v>2.65</v>
      </c>
    </row>
    <row r="11690" customFormat="false" ht="15" hidden="false" customHeight="false" outlineLevel="0" collapsed="false">
      <c r="A11690" s="2" t="s">
        <v>205</v>
      </c>
      <c r="B11690" s="2" t="s">
        <v>142</v>
      </c>
      <c r="C11690" s="2" t="s">
        <v>48</v>
      </c>
      <c r="D11690" s="2" t="s">
        <v>12</v>
      </c>
      <c r="E11690" s="2" t="s">
        <v>74</v>
      </c>
      <c r="F11690" s="2" t="s">
        <v>976</v>
      </c>
      <c r="G11690" s="14" t="n">
        <v>19.5</v>
      </c>
      <c r="H11690" s="14" t="n">
        <v>21.22</v>
      </c>
      <c r="I11690" s="14" t="n">
        <v>19.5</v>
      </c>
      <c r="J11690" s="23" t="n">
        <f aca="false">IF(AND(E11690="Priority",ISNUMBER('Cost model'!N546)),'Cost model'!N546,'Cost model'!M546)</f>
        <v>60</v>
      </c>
      <c r="K11690" s="14" t="n">
        <f aca="false">J11690-H11690</f>
        <v>38.78</v>
      </c>
      <c r="L11690" s="14" t="n">
        <f aca="false">G11690-H11690</f>
        <v>-1.72</v>
      </c>
    </row>
    <row r="11691" customFormat="false" ht="15" hidden="false" customHeight="false" outlineLevel="0" collapsed="false">
      <c r="A11691" s="2" t="s">
        <v>142</v>
      </c>
      <c r="B11691" s="2" t="s">
        <v>142</v>
      </c>
      <c r="C11691" s="2" t="s">
        <v>48</v>
      </c>
      <c r="D11691" s="2" t="s">
        <v>12</v>
      </c>
      <c r="E11691" s="2" t="s">
        <v>74</v>
      </c>
      <c r="F11691" s="2" t="s">
        <v>977</v>
      </c>
      <c r="G11691" s="14" t="n">
        <v>12.5</v>
      </c>
      <c r="H11691" s="14" t="n">
        <v>15.04</v>
      </c>
      <c r="I11691" s="14" t="n">
        <v>12.5</v>
      </c>
      <c r="J11691" s="23" t="n">
        <f aca="false">IF(AND(E11691="Priority",ISNUMBER('Cost model'!N636)),'Cost model'!N636,'Cost model'!M636)</f>
        <v>40</v>
      </c>
      <c r="K11691" s="14" t="n">
        <f aca="false">J11691-H11691</f>
        <v>24.96</v>
      </c>
      <c r="L11691" s="14" t="n">
        <f aca="false">G11691-H11691</f>
        <v>-2.54</v>
      </c>
    </row>
    <row r="11692" customFormat="false" ht="15" hidden="false" customHeight="false" outlineLevel="0" collapsed="false">
      <c r="A11692" s="2" t="s">
        <v>124</v>
      </c>
      <c r="B11692" s="2" t="s">
        <v>124</v>
      </c>
      <c r="C11692" s="2" t="s">
        <v>47</v>
      </c>
      <c r="D11692" s="2" t="s">
        <v>12</v>
      </c>
      <c r="E11692" s="2" t="s">
        <v>74</v>
      </c>
      <c r="F11692" s="2" t="s">
        <v>977</v>
      </c>
      <c r="G11692" s="14" t="n">
        <v>9.5</v>
      </c>
      <c r="H11692" s="14" t="n">
        <v>8.79</v>
      </c>
      <c r="I11692" s="14" t="n">
        <v>9.5</v>
      </c>
      <c r="J11692" s="23" t="n">
        <f aca="false">IF(AND(E11692="Priority",ISNUMBER('Cost model'!N320)),'Cost model'!N320,'Cost model'!M320)</f>
        <v>24.5</v>
      </c>
      <c r="K11692" s="14" t="n">
        <f aca="false">J11692-H11692</f>
        <v>15.71</v>
      </c>
      <c r="L11692" s="14" t="n">
        <f aca="false">G11692-H11692</f>
        <v>0.710000000000001</v>
      </c>
    </row>
    <row r="11693" customFormat="false" ht="15" hidden="false" customHeight="false" outlineLevel="0" collapsed="false">
      <c r="A11693" s="2" t="s">
        <v>142</v>
      </c>
      <c r="B11693" s="2" t="s">
        <v>142</v>
      </c>
      <c r="C11693" s="2" t="s">
        <v>47</v>
      </c>
      <c r="D11693" s="2" t="s">
        <v>12</v>
      </c>
      <c r="E11693" s="2" t="s">
        <v>74</v>
      </c>
      <c r="F11693" s="2" t="s">
        <v>977</v>
      </c>
      <c r="G11693" s="14" t="n">
        <v>9.5</v>
      </c>
      <c r="H11693" s="14" t="n">
        <v>7.81</v>
      </c>
      <c r="I11693" s="14" t="n">
        <v>9.5</v>
      </c>
      <c r="J11693" s="23" t="n">
        <f aca="false">IF(AND(E11693="Priority",ISNUMBER('Cost model'!N635)),'Cost model'!N635,'Cost model'!M635)</f>
        <v>30.5</v>
      </c>
      <c r="K11693" s="14" t="n">
        <f aca="false">J11693-H11693</f>
        <v>22.69</v>
      </c>
      <c r="L11693" s="14" t="n">
        <f aca="false">G11693-H11693</f>
        <v>1.69</v>
      </c>
    </row>
    <row r="11694" customFormat="false" ht="15" hidden="false" customHeight="false" outlineLevel="0" collapsed="false">
      <c r="A11694" s="2" t="s">
        <v>174</v>
      </c>
      <c r="B11694" s="2" t="s">
        <v>221</v>
      </c>
      <c r="C11694" s="2" t="s">
        <v>48</v>
      </c>
      <c r="D11694" s="2" t="s">
        <v>10</v>
      </c>
      <c r="E11694" s="2" t="s">
        <v>74</v>
      </c>
      <c r="F11694" s="2" t="s">
        <v>976</v>
      </c>
      <c r="G11694" s="14" t="n">
        <v>12.5</v>
      </c>
      <c r="H11694" s="14" t="n">
        <v>8.8</v>
      </c>
      <c r="I11694" s="14" t="n">
        <v>19.5</v>
      </c>
      <c r="J11694" s="23" t="n">
        <f aca="false">IF(AND(E11694="Priority",ISNUMBER('Cost model'!N153)),'Cost model'!N153,'Cost model'!M153)</f>
        <v>15.5</v>
      </c>
      <c r="K11694" s="14" t="n">
        <f aca="false">J11694-H11694</f>
        <v>6.7</v>
      </c>
      <c r="L11694" s="14" t="n">
        <f aca="false">G11694-H11694</f>
        <v>3.7</v>
      </c>
    </row>
    <row r="11695" customFormat="false" ht="15" hidden="false" customHeight="false" outlineLevel="0" collapsed="false">
      <c r="A11695" s="2" t="s">
        <v>142</v>
      </c>
      <c r="B11695" s="2" t="s">
        <v>142</v>
      </c>
      <c r="C11695" s="2" t="s">
        <v>47</v>
      </c>
      <c r="D11695" s="2" t="s">
        <v>12</v>
      </c>
      <c r="E11695" s="2" t="s">
        <v>74</v>
      </c>
      <c r="F11695" s="2" t="s">
        <v>977</v>
      </c>
      <c r="G11695" s="14" t="n">
        <v>9.5</v>
      </c>
      <c r="H11695" s="14" t="n">
        <v>5.79</v>
      </c>
      <c r="I11695" s="14" t="n">
        <v>9.5</v>
      </c>
      <c r="J11695" s="23" t="n">
        <f aca="false">IF(AND(E11695="Priority",ISNUMBER('Cost model'!N635)),'Cost model'!N635,'Cost model'!M635)</f>
        <v>30.5</v>
      </c>
      <c r="K11695" s="14" t="n">
        <f aca="false">J11695-H11695</f>
        <v>24.71</v>
      </c>
      <c r="L11695" s="14" t="n">
        <f aca="false">G11695-H11695</f>
        <v>3.71</v>
      </c>
    </row>
    <row r="11696" customFormat="false" ht="15" hidden="false" customHeight="false" outlineLevel="0" collapsed="false">
      <c r="A11696" s="2" t="s">
        <v>174</v>
      </c>
      <c r="B11696" s="2" t="s">
        <v>174</v>
      </c>
      <c r="C11696" s="2" t="s">
        <v>47</v>
      </c>
      <c r="D11696" s="2" t="s">
        <v>10</v>
      </c>
      <c r="E11696" s="2" t="s">
        <v>74</v>
      </c>
      <c r="F11696" s="2" t="s">
        <v>977</v>
      </c>
      <c r="G11696" s="14" t="n">
        <v>9.5</v>
      </c>
      <c r="H11696" s="14" t="n">
        <v>7.59</v>
      </c>
      <c r="I11696" s="14" t="n">
        <v>9.5</v>
      </c>
      <c r="J11696" s="23" t="n">
        <f aca="false">IF(AND(E11696="Priority",ISNUMBER('Cost model'!N167)),'Cost model'!N167,'Cost model'!M167)</f>
        <v>8.5</v>
      </c>
      <c r="K11696" s="14" t="n">
        <f aca="false">J11696-H11696</f>
        <v>0.91</v>
      </c>
      <c r="L11696" s="14" t="n">
        <f aca="false">G11696-H11696</f>
        <v>1.91</v>
      </c>
    </row>
    <row r="11697" customFormat="false" ht="15" hidden="false" customHeight="false" outlineLevel="0" collapsed="false">
      <c r="A11697" s="2" t="s">
        <v>174</v>
      </c>
      <c r="B11697" s="2" t="s">
        <v>174</v>
      </c>
      <c r="C11697" s="2" t="s">
        <v>49</v>
      </c>
      <c r="D11697" s="2" t="s">
        <v>12</v>
      </c>
      <c r="E11697" s="2" t="s">
        <v>74</v>
      </c>
      <c r="F11697" s="2" t="s">
        <v>977</v>
      </c>
      <c r="G11697" s="14" t="n">
        <v>19.5</v>
      </c>
      <c r="H11697" s="14" t="n">
        <v>27.16</v>
      </c>
      <c r="I11697" s="14" t="n">
        <v>19.5</v>
      </c>
      <c r="J11697" s="23" t="n">
        <f aca="false">IF(AND(E11697="Priority",ISNUMBER('Cost model'!N172)),'Cost model'!N172,'Cost model'!M172)</f>
        <v>45</v>
      </c>
      <c r="K11697" s="14" t="n">
        <f aca="false">J11697-H11697</f>
        <v>17.84</v>
      </c>
      <c r="L11697" s="14" t="n">
        <f aca="false">G11697-H11697</f>
        <v>-7.66</v>
      </c>
    </row>
    <row r="11698" customFormat="false" ht="15" hidden="false" customHeight="false" outlineLevel="0" collapsed="false">
      <c r="A11698" s="2" t="s">
        <v>123</v>
      </c>
      <c r="B11698" s="2" t="s">
        <v>174</v>
      </c>
      <c r="C11698" s="2" t="s">
        <v>47</v>
      </c>
      <c r="D11698" s="2" t="s">
        <v>10</v>
      </c>
      <c r="E11698" s="2" t="s">
        <v>83</v>
      </c>
      <c r="F11698" s="2" t="s">
        <v>976</v>
      </c>
      <c r="G11698" s="14" t="n">
        <v>19.5</v>
      </c>
      <c r="H11698" s="14" t="n">
        <v>14.14</v>
      </c>
      <c r="I11698" s="14" t="n">
        <v>19.5</v>
      </c>
      <c r="J11698" s="23" t="n">
        <f aca="false">IF(AND(E11698="Priority",ISNUMBER('Cost model'!N47)),'Cost model'!N47,'Cost model'!M47)</f>
        <v>17.5</v>
      </c>
      <c r="K11698" s="14" t="n">
        <f aca="false">J11698-H11698</f>
        <v>3.36</v>
      </c>
      <c r="L11698" s="14" t="n">
        <f aca="false">G11698-H11698</f>
        <v>5.36</v>
      </c>
    </row>
    <row r="11699" customFormat="false" ht="15" hidden="false" customHeight="false" outlineLevel="0" collapsed="false">
      <c r="A11699" s="2" t="s">
        <v>124</v>
      </c>
      <c r="B11699" s="2" t="s">
        <v>124</v>
      </c>
      <c r="C11699" s="2" t="s">
        <v>47</v>
      </c>
      <c r="D11699" s="2" t="s">
        <v>10</v>
      </c>
      <c r="E11699" s="2" t="s">
        <v>74</v>
      </c>
      <c r="F11699" s="2" t="s">
        <v>977</v>
      </c>
      <c r="G11699" s="14" t="n">
        <v>9.5</v>
      </c>
      <c r="H11699" s="14" t="n">
        <v>8.24</v>
      </c>
      <c r="I11699" s="14" t="n">
        <v>9.5</v>
      </c>
      <c r="J11699" s="23" t="n">
        <f aca="false">IF(AND(E11699="Priority",ISNUMBER('Cost model'!N317)),'Cost model'!N317,'Cost model'!M317)</f>
        <v>10.5</v>
      </c>
      <c r="K11699" s="14" t="n">
        <f aca="false">J11699-H11699</f>
        <v>2.26</v>
      </c>
      <c r="L11699" s="14" t="n">
        <f aca="false">G11699-H11699</f>
        <v>1.26</v>
      </c>
    </row>
    <row r="11700" customFormat="false" ht="15" hidden="false" customHeight="false" outlineLevel="0" collapsed="false">
      <c r="A11700" s="2" t="s">
        <v>124</v>
      </c>
      <c r="B11700" s="2" t="s">
        <v>124</v>
      </c>
      <c r="C11700" s="2" t="s">
        <v>48</v>
      </c>
      <c r="D11700" s="2" t="s">
        <v>10</v>
      </c>
      <c r="E11700" s="2" t="s">
        <v>74</v>
      </c>
      <c r="F11700" s="2" t="s">
        <v>977</v>
      </c>
      <c r="G11700" s="14" t="n">
        <v>12.5</v>
      </c>
      <c r="H11700" s="14" t="n">
        <v>10.73</v>
      </c>
      <c r="I11700" s="14" t="n">
        <v>12.5</v>
      </c>
      <c r="J11700" s="23" t="n">
        <f aca="false">IF(AND(E11700="Priority",ISNUMBER('Cost model'!N318)),'Cost model'!N318,'Cost model'!M318)</f>
        <v>14.5</v>
      </c>
      <c r="K11700" s="14" t="n">
        <f aca="false">J11700-H11700</f>
        <v>3.77</v>
      </c>
      <c r="L11700" s="14" t="n">
        <f aca="false">G11700-H11700</f>
        <v>1.77</v>
      </c>
    </row>
    <row r="11701" customFormat="false" ht="15" hidden="false" customHeight="false" outlineLevel="0" collapsed="false">
      <c r="A11701" s="2" t="s">
        <v>174</v>
      </c>
      <c r="B11701" s="2" t="s">
        <v>174</v>
      </c>
      <c r="C11701" s="2" t="s">
        <v>47</v>
      </c>
      <c r="D11701" s="2" t="s">
        <v>10</v>
      </c>
      <c r="E11701" s="2" t="s">
        <v>74</v>
      </c>
      <c r="F11701" s="2" t="s">
        <v>977</v>
      </c>
      <c r="G11701" s="14" t="n">
        <v>9.5</v>
      </c>
      <c r="H11701" s="14" t="n">
        <v>7.59</v>
      </c>
      <c r="I11701" s="14" t="n">
        <v>9.5</v>
      </c>
      <c r="J11701" s="23" t="n">
        <f aca="false">IF(AND(E11701="Priority",ISNUMBER('Cost model'!N167)),'Cost model'!N167,'Cost model'!M167)</f>
        <v>8.5</v>
      </c>
      <c r="K11701" s="14" t="n">
        <f aca="false">J11701-H11701</f>
        <v>0.91</v>
      </c>
      <c r="L11701" s="14" t="n">
        <f aca="false">G11701-H11701</f>
        <v>1.91</v>
      </c>
    </row>
    <row r="11702" customFormat="false" ht="15" hidden="false" customHeight="false" outlineLevel="0" collapsed="false">
      <c r="A11702" s="2" t="s">
        <v>142</v>
      </c>
      <c r="B11702" s="2" t="s">
        <v>142</v>
      </c>
      <c r="C11702" s="2" t="s">
        <v>47</v>
      </c>
      <c r="D11702" s="2" t="s">
        <v>12</v>
      </c>
      <c r="E11702" s="2" t="s">
        <v>74</v>
      </c>
      <c r="F11702" s="2" t="s">
        <v>977</v>
      </c>
      <c r="G11702" s="14" t="n">
        <v>9.5</v>
      </c>
      <c r="H11702" s="14" t="n">
        <v>28.59</v>
      </c>
      <c r="I11702" s="14" t="n">
        <v>9.5</v>
      </c>
      <c r="J11702" s="23" t="n">
        <f aca="false">IF(AND(E11702="Priority",ISNUMBER('Cost model'!N635)),'Cost model'!N635,'Cost model'!M635)</f>
        <v>30.5</v>
      </c>
      <c r="K11702" s="14" t="n">
        <f aca="false">J11702-H11702</f>
        <v>1.91</v>
      </c>
      <c r="L11702" s="14" t="n">
        <f aca="false">G11702-H11702</f>
        <v>-19.09</v>
      </c>
    </row>
    <row r="11703" customFormat="false" ht="15" hidden="false" customHeight="false" outlineLevel="0" collapsed="false">
      <c r="A11703" s="2" t="s">
        <v>142</v>
      </c>
      <c r="B11703" s="2" t="s">
        <v>142</v>
      </c>
      <c r="C11703" s="2" t="s">
        <v>48</v>
      </c>
      <c r="D11703" s="2" t="s">
        <v>13</v>
      </c>
      <c r="E11703" s="2" t="s">
        <v>74</v>
      </c>
      <c r="F11703" s="2" t="s">
        <v>977</v>
      </c>
      <c r="G11703" s="14" t="n">
        <v>24.5</v>
      </c>
      <c r="H11703" s="14" t="n">
        <v>41.56</v>
      </c>
      <c r="I11703" s="14" t="n">
        <v>24.5</v>
      </c>
      <c r="J11703" s="23" t="n">
        <f aca="false">IF(AND(E11703="Priority",ISNUMBER('Cost model'!N639)),'Cost model'!N639,'Cost model'!M639)</f>
        <v>60</v>
      </c>
      <c r="K11703" s="14" t="n">
        <f aca="false">J11703-H11703</f>
        <v>18.44</v>
      </c>
      <c r="L11703" s="14" t="n">
        <f aca="false">G11703-H11703</f>
        <v>-17.06</v>
      </c>
    </row>
    <row r="11704" customFormat="false" ht="15" hidden="false" customHeight="false" outlineLevel="0" collapsed="false">
      <c r="A11704" s="2" t="s">
        <v>142</v>
      </c>
      <c r="B11704" s="2" t="s">
        <v>142</v>
      </c>
      <c r="C11704" s="2" t="s">
        <v>49</v>
      </c>
      <c r="D11704" s="2" t="s">
        <v>12</v>
      </c>
      <c r="E11704" s="2" t="s">
        <v>74</v>
      </c>
      <c r="F11704" s="2" t="s">
        <v>977</v>
      </c>
      <c r="G11704" s="14" t="n">
        <v>19.5</v>
      </c>
      <c r="H11704" s="14" t="n">
        <v>35</v>
      </c>
      <c r="I11704" s="14" t="n">
        <v>19.5</v>
      </c>
      <c r="J11704" s="23" t="n">
        <f aca="false">IF(AND(E11704="Priority",ISNUMBER('Cost model'!N637)),'Cost model'!N637,'Cost model'!M637)</f>
        <v>45</v>
      </c>
      <c r="K11704" s="14" t="n">
        <f aca="false">J11704-H11704</f>
        <v>10</v>
      </c>
      <c r="L11704" s="14" t="n">
        <f aca="false">G11704-H11704</f>
        <v>-15.5</v>
      </c>
    </row>
    <row r="11705" customFormat="false" ht="15" hidden="false" customHeight="false" outlineLevel="0" collapsed="false">
      <c r="A11705" s="2" t="s">
        <v>174</v>
      </c>
      <c r="B11705" s="2" t="s">
        <v>174</v>
      </c>
      <c r="C11705" s="2" t="s">
        <v>47</v>
      </c>
      <c r="D11705" s="2" t="s">
        <v>12</v>
      </c>
      <c r="E11705" s="2" t="s">
        <v>74</v>
      </c>
      <c r="F11705" s="2" t="s">
        <v>977</v>
      </c>
      <c r="G11705" s="14" t="n">
        <v>9.5</v>
      </c>
      <c r="H11705" s="14" t="n">
        <v>28.4</v>
      </c>
      <c r="I11705" s="14" t="n">
        <v>9.5</v>
      </c>
      <c r="J11705" s="23" t="n">
        <f aca="false">IF(AND(E11705="Priority",ISNUMBER('Cost model'!N170)),'Cost model'!N170,'Cost model'!M170)</f>
        <v>25.5</v>
      </c>
      <c r="K11705" s="14" t="n">
        <f aca="false">J11705-H11705</f>
        <v>-2.9</v>
      </c>
      <c r="L11705" s="14" t="n">
        <f aca="false">G11705-H11705</f>
        <v>-18.9</v>
      </c>
    </row>
    <row r="11706" customFormat="false" ht="15" hidden="false" customHeight="false" outlineLevel="0" collapsed="false">
      <c r="A11706" s="2" t="s">
        <v>158</v>
      </c>
      <c r="B11706" s="2" t="s">
        <v>158</v>
      </c>
      <c r="C11706" s="2" t="s">
        <v>47</v>
      </c>
      <c r="D11706" s="2" t="s">
        <v>10</v>
      </c>
      <c r="E11706" s="2" t="s">
        <v>74</v>
      </c>
      <c r="F11706" s="2" t="s">
        <v>977</v>
      </c>
      <c r="G11706" s="14" t="n">
        <v>9.5</v>
      </c>
      <c r="H11706" s="14" t="n">
        <v>9.19</v>
      </c>
      <c r="I11706" s="14" t="n">
        <v>9.5</v>
      </c>
      <c r="J11706" s="23" t="n">
        <f aca="false">IF(AND(E11706="Priority",ISNUMBER('Cost model'!N422)),'Cost model'!N422,'Cost model'!M422)</f>
        <v>8.5</v>
      </c>
      <c r="K11706" s="14" t="n">
        <f aca="false">J11706-H11706</f>
        <v>-0.69</v>
      </c>
      <c r="L11706" s="14" t="n">
        <f aca="false">G11706-H11706</f>
        <v>0.310000000000001</v>
      </c>
    </row>
    <row r="11707" customFormat="false" ht="15" hidden="false" customHeight="false" outlineLevel="0" collapsed="false">
      <c r="A11707" s="2" t="s">
        <v>221</v>
      </c>
      <c r="B11707" s="2" t="s">
        <v>221</v>
      </c>
      <c r="C11707" s="2" t="s">
        <v>47</v>
      </c>
      <c r="D11707" s="2" t="s">
        <v>10</v>
      </c>
      <c r="E11707" s="2" t="s">
        <v>74</v>
      </c>
      <c r="F11707" s="2" t="s">
        <v>977</v>
      </c>
      <c r="G11707" s="14" t="n">
        <v>9.5</v>
      </c>
      <c r="H11707" s="14" t="n">
        <v>5.79</v>
      </c>
      <c r="I11707" s="14" t="n">
        <v>9.5</v>
      </c>
      <c r="J11707" s="23" t="n">
        <f aca="false">IF(AND(E11707="Priority",ISNUMBER('Cost model'!N737)),'Cost model'!N737,'Cost model'!M737)</f>
        <v>8.5</v>
      </c>
      <c r="K11707" s="14" t="n">
        <f aca="false">J11707-H11707</f>
        <v>2.71</v>
      </c>
      <c r="L11707" s="14" t="n">
        <f aca="false">G11707-H11707</f>
        <v>3.71</v>
      </c>
    </row>
    <row r="11708" customFormat="false" ht="15" hidden="false" customHeight="false" outlineLevel="0" collapsed="false">
      <c r="A11708" s="2" t="s">
        <v>142</v>
      </c>
      <c r="B11708" s="2" t="s">
        <v>124</v>
      </c>
      <c r="C11708" s="2" t="s">
        <v>47</v>
      </c>
      <c r="D11708" s="2" t="s">
        <v>10</v>
      </c>
      <c r="E11708" s="2" t="s">
        <v>74</v>
      </c>
      <c r="F11708" s="2" t="s">
        <v>976</v>
      </c>
      <c r="G11708" s="14" t="n">
        <v>14.5</v>
      </c>
      <c r="H11708" s="14" t="n">
        <v>20.92</v>
      </c>
      <c r="I11708" s="14" t="n">
        <v>14.5</v>
      </c>
      <c r="J11708" s="23" t="n">
        <f aca="false">IF(AND(E11708="Priority",ISNUMBER('Cost model'!N662)),'Cost model'!N662,'Cost model'!M662)</f>
        <v>13.5</v>
      </c>
      <c r="K11708" s="14" t="n">
        <f aca="false">J11708-H11708</f>
        <v>-7.42</v>
      </c>
      <c r="L11708" s="14" t="n">
        <f aca="false">G11708-H11708</f>
        <v>-6.42</v>
      </c>
    </row>
    <row r="11709" customFormat="false" ht="15" hidden="false" customHeight="false" outlineLevel="0" collapsed="false">
      <c r="A11709" s="2" t="s">
        <v>124</v>
      </c>
      <c r="B11709" s="2" t="s">
        <v>124</v>
      </c>
      <c r="C11709" s="2" t="s">
        <v>47</v>
      </c>
      <c r="D11709" s="2" t="s">
        <v>10</v>
      </c>
      <c r="E11709" s="2" t="s">
        <v>74</v>
      </c>
      <c r="F11709" s="2" t="s">
        <v>977</v>
      </c>
      <c r="G11709" s="14" t="n">
        <v>9.5</v>
      </c>
      <c r="H11709" s="14" t="n">
        <v>7.59</v>
      </c>
      <c r="I11709" s="14" t="n">
        <v>9.5</v>
      </c>
      <c r="J11709" s="23" t="n">
        <f aca="false">IF(AND(E11709="Priority",ISNUMBER('Cost model'!N317)),'Cost model'!N317,'Cost model'!M317)</f>
        <v>10.5</v>
      </c>
      <c r="K11709" s="14" t="n">
        <f aca="false">J11709-H11709</f>
        <v>2.91</v>
      </c>
      <c r="L11709" s="14" t="n">
        <f aca="false">G11709-H11709</f>
        <v>1.91</v>
      </c>
    </row>
    <row r="11710" customFormat="false" ht="15" hidden="false" customHeight="false" outlineLevel="0" collapsed="false">
      <c r="A11710" s="2" t="s">
        <v>142</v>
      </c>
      <c r="B11710" s="2" t="s">
        <v>142</v>
      </c>
      <c r="C11710" s="2" t="s">
        <v>48</v>
      </c>
      <c r="D11710" s="2" t="s">
        <v>10</v>
      </c>
      <c r="E11710" s="2" t="s">
        <v>74</v>
      </c>
      <c r="F11710" s="2" t="s">
        <v>977</v>
      </c>
      <c r="G11710" s="14" t="n">
        <v>12.5</v>
      </c>
      <c r="H11710" s="14" t="n">
        <v>21.43</v>
      </c>
      <c r="I11710" s="14" t="n">
        <v>12.5</v>
      </c>
      <c r="J11710" s="23" t="n">
        <f aca="false">IF(AND(E11710="Priority",ISNUMBER('Cost model'!N633)),'Cost model'!N633,'Cost model'!M633)</f>
        <v>11.5</v>
      </c>
      <c r="K11710" s="14" t="n">
        <f aca="false">J11710-H11710</f>
        <v>-9.93</v>
      </c>
      <c r="L11710" s="14" t="n">
        <f aca="false">G11710-H11710</f>
        <v>-8.93</v>
      </c>
    </row>
    <row r="11711" customFormat="false" ht="15" hidden="false" customHeight="false" outlineLevel="0" collapsed="false">
      <c r="A11711" s="2" t="s">
        <v>174</v>
      </c>
      <c r="B11711" s="2" t="s">
        <v>174</v>
      </c>
      <c r="C11711" s="2" t="s">
        <v>47</v>
      </c>
      <c r="D11711" s="2" t="s">
        <v>10</v>
      </c>
      <c r="E11711" s="2" t="s">
        <v>74</v>
      </c>
      <c r="F11711" s="2" t="s">
        <v>977</v>
      </c>
      <c r="G11711" s="14" t="n">
        <v>9.5</v>
      </c>
      <c r="H11711" s="14" t="n">
        <v>7.59</v>
      </c>
      <c r="I11711" s="14" t="n">
        <v>9.5</v>
      </c>
      <c r="J11711" s="23" t="n">
        <f aca="false">IF(AND(E11711="Priority",ISNUMBER('Cost model'!N167)),'Cost model'!N167,'Cost model'!M167)</f>
        <v>8.5</v>
      </c>
      <c r="K11711" s="14" t="n">
        <f aca="false">J11711-H11711</f>
        <v>0.91</v>
      </c>
      <c r="L11711" s="14" t="n">
        <f aca="false">G11711-H11711</f>
        <v>1.91</v>
      </c>
    </row>
    <row r="11712" customFormat="false" ht="15" hidden="false" customHeight="false" outlineLevel="0" collapsed="false">
      <c r="A11712" s="2" t="s">
        <v>142</v>
      </c>
      <c r="B11712" s="2" t="s">
        <v>142</v>
      </c>
      <c r="C11712" s="2" t="s">
        <v>48</v>
      </c>
      <c r="D11712" s="2" t="s">
        <v>10</v>
      </c>
      <c r="E11712" s="2" t="s">
        <v>74</v>
      </c>
      <c r="F11712" s="2" t="s">
        <v>977</v>
      </c>
      <c r="G11712" s="14" t="n">
        <v>12.5</v>
      </c>
      <c r="H11712" s="14" t="n">
        <v>17.34</v>
      </c>
      <c r="I11712" s="14" t="n">
        <v>12.5</v>
      </c>
      <c r="J11712" s="23" t="n">
        <f aca="false">IF(AND(E11712="Priority",ISNUMBER('Cost model'!N633)),'Cost model'!N633,'Cost model'!M633)</f>
        <v>11.5</v>
      </c>
      <c r="K11712" s="14" t="n">
        <f aca="false">J11712-H11712</f>
        <v>-5.84</v>
      </c>
      <c r="L11712" s="14" t="n">
        <f aca="false">G11712-H11712</f>
        <v>-4.84</v>
      </c>
    </row>
    <row r="11713" customFormat="false" ht="15" hidden="false" customHeight="false" outlineLevel="0" collapsed="false">
      <c r="A11713" s="2" t="s">
        <v>124</v>
      </c>
      <c r="B11713" s="2" t="s">
        <v>124</v>
      </c>
      <c r="C11713" s="2" t="s">
        <v>47</v>
      </c>
      <c r="D11713" s="2" t="s">
        <v>12</v>
      </c>
      <c r="E11713" s="2" t="s">
        <v>74</v>
      </c>
      <c r="F11713" s="2" t="s">
        <v>977</v>
      </c>
      <c r="G11713" s="14" t="n">
        <v>9.5</v>
      </c>
      <c r="H11713" s="14" t="n">
        <v>28.86</v>
      </c>
      <c r="I11713" s="14" t="n">
        <v>9.5</v>
      </c>
      <c r="J11713" s="23" t="n">
        <f aca="false">IF(AND(E11713="Priority",ISNUMBER('Cost model'!N320)),'Cost model'!N320,'Cost model'!M320)</f>
        <v>24.5</v>
      </c>
      <c r="K11713" s="14" t="n">
        <f aca="false">J11713-H11713</f>
        <v>-4.36</v>
      </c>
      <c r="L11713" s="14" t="n">
        <f aca="false">G11713-H11713</f>
        <v>-19.36</v>
      </c>
    </row>
    <row r="11714" customFormat="false" ht="15" hidden="false" customHeight="false" outlineLevel="0" collapsed="false">
      <c r="A11714" s="2" t="s">
        <v>174</v>
      </c>
      <c r="B11714" s="2" t="s">
        <v>174</v>
      </c>
      <c r="C11714" s="2" t="s">
        <v>48</v>
      </c>
      <c r="D11714" s="2" t="s">
        <v>12</v>
      </c>
      <c r="E11714" s="2" t="s">
        <v>74</v>
      </c>
      <c r="F11714" s="2" t="s">
        <v>977</v>
      </c>
      <c r="G11714" s="14" t="n">
        <v>12.5</v>
      </c>
      <c r="H11714" s="14" t="n">
        <v>35.43</v>
      </c>
      <c r="I11714" s="14" t="n">
        <v>12.5</v>
      </c>
      <c r="J11714" s="23" t="n">
        <f aca="false">IF(AND(E11714="Priority",ISNUMBER('Cost model'!N171)),'Cost model'!N171,'Cost model'!M171)</f>
        <v>40</v>
      </c>
      <c r="K11714" s="14" t="n">
        <f aca="false">J11714-H11714</f>
        <v>4.57</v>
      </c>
      <c r="L11714" s="14" t="n">
        <f aca="false">G11714-H11714</f>
        <v>-22.93</v>
      </c>
    </row>
    <row r="11715" customFormat="false" ht="15" hidden="false" customHeight="false" outlineLevel="0" collapsed="false">
      <c r="A11715" s="2" t="s">
        <v>174</v>
      </c>
      <c r="B11715" s="2" t="s">
        <v>174</v>
      </c>
      <c r="C11715" s="2" t="s">
        <v>48</v>
      </c>
      <c r="D11715" s="2" t="s">
        <v>12</v>
      </c>
      <c r="E11715" s="2" t="s">
        <v>74</v>
      </c>
      <c r="F11715" s="2" t="s">
        <v>977</v>
      </c>
      <c r="G11715" s="14" t="n">
        <v>12.5</v>
      </c>
      <c r="H11715" s="14" t="n">
        <v>27.19</v>
      </c>
      <c r="I11715" s="14" t="n">
        <v>12.5</v>
      </c>
      <c r="J11715" s="23" t="n">
        <f aca="false">IF(AND(E11715="Priority",ISNUMBER('Cost model'!N171)),'Cost model'!N171,'Cost model'!M171)</f>
        <v>40</v>
      </c>
      <c r="K11715" s="14" t="n">
        <f aca="false">J11715-H11715</f>
        <v>12.81</v>
      </c>
      <c r="L11715" s="14" t="n">
        <f aca="false">G11715-H11715</f>
        <v>-14.69</v>
      </c>
    </row>
    <row r="11716" customFormat="false" ht="15" hidden="false" customHeight="false" outlineLevel="0" collapsed="false">
      <c r="A11716" s="2" t="s">
        <v>142</v>
      </c>
      <c r="B11716" s="2" t="s">
        <v>142</v>
      </c>
      <c r="C11716" s="2" t="s">
        <v>49</v>
      </c>
      <c r="D11716" s="2" t="s">
        <v>12</v>
      </c>
      <c r="E11716" s="2" t="s">
        <v>83</v>
      </c>
      <c r="F11716" s="2" t="s">
        <v>977</v>
      </c>
      <c r="G11716" s="14" t="n">
        <v>29.5</v>
      </c>
      <c r="H11716" s="14" t="n">
        <v>56.7</v>
      </c>
      <c r="I11716" s="14" t="n">
        <v>29.5</v>
      </c>
      <c r="J11716" s="23" t="n">
        <f aca="false">IF(AND(E11716="Priority",ISNUMBER('Cost model'!N637)),'Cost model'!N637,'Cost model'!M637)</f>
        <v>60</v>
      </c>
      <c r="K11716" s="14" t="n">
        <f aca="false">J11716-H11716</f>
        <v>3.3</v>
      </c>
      <c r="L11716" s="14" t="n">
        <f aca="false">G11716-H11716</f>
        <v>-27.2</v>
      </c>
    </row>
    <row r="11717" customFormat="false" ht="15" hidden="false" customHeight="false" outlineLevel="0" collapsed="false">
      <c r="A11717" s="2" t="s">
        <v>124</v>
      </c>
      <c r="B11717" s="2" t="s">
        <v>124</v>
      </c>
      <c r="C11717" s="2" t="s">
        <v>47</v>
      </c>
      <c r="D11717" s="2" t="s">
        <v>10</v>
      </c>
      <c r="E11717" s="2" t="s">
        <v>74</v>
      </c>
      <c r="F11717" s="2" t="s">
        <v>977</v>
      </c>
      <c r="G11717" s="14" t="n">
        <v>9.5</v>
      </c>
      <c r="H11717" s="14" t="n">
        <v>23.69</v>
      </c>
      <c r="I11717" s="14" t="n">
        <v>9.5</v>
      </c>
      <c r="J11717" s="23" t="n">
        <f aca="false">IF(AND(E11717="Priority",ISNUMBER('Cost model'!N317)),'Cost model'!N317,'Cost model'!M317)</f>
        <v>10.5</v>
      </c>
      <c r="K11717" s="14" t="n">
        <f aca="false">J11717-H11717</f>
        <v>-13.19</v>
      </c>
      <c r="L11717" s="14" t="n">
        <f aca="false">G11717-H11717</f>
        <v>-14.19</v>
      </c>
    </row>
    <row r="11718" customFormat="false" ht="15" hidden="false" customHeight="false" outlineLevel="0" collapsed="false">
      <c r="A11718" s="2" t="s">
        <v>142</v>
      </c>
      <c r="B11718" s="2" t="s">
        <v>142</v>
      </c>
      <c r="C11718" s="2" t="s">
        <v>49</v>
      </c>
      <c r="D11718" s="2" t="s">
        <v>10</v>
      </c>
      <c r="E11718" s="2" t="s">
        <v>74</v>
      </c>
      <c r="F11718" s="2" t="s">
        <v>977</v>
      </c>
      <c r="G11718" s="14" t="n">
        <v>17.5</v>
      </c>
      <c r="H11718" s="14" t="n">
        <v>22.37</v>
      </c>
      <c r="I11718" s="14" t="n">
        <v>17.5</v>
      </c>
      <c r="J11718" s="23" t="n">
        <f aca="false">IF(AND(E11718="Priority",ISNUMBER('Cost model'!N634)),'Cost model'!N634,'Cost model'!M634)</f>
        <v>15.5</v>
      </c>
      <c r="K11718" s="14" t="n">
        <f aca="false">J11718-H11718</f>
        <v>-6.87</v>
      </c>
      <c r="L11718" s="14" t="n">
        <f aca="false">G11718-H11718</f>
        <v>-4.87</v>
      </c>
    </row>
    <row r="11719" customFormat="false" ht="15" hidden="false" customHeight="false" outlineLevel="0" collapsed="false">
      <c r="A11719" s="2" t="s">
        <v>124</v>
      </c>
      <c r="B11719" s="2" t="s">
        <v>158</v>
      </c>
      <c r="C11719" s="2" t="s">
        <v>49</v>
      </c>
      <c r="D11719" s="2" t="s">
        <v>10</v>
      </c>
      <c r="E11719" s="2" t="s">
        <v>74</v>
      </c>
      <c r="F11719" s="2" t="s">
        <v>976</v>
      </c>
      <c r="G11719" s="14" t="n">
        <v>17.5</v>
      </c>
      <c r="H11719" s="14" t="n">
        <v>18.34</v>
      </c>
      <c r="I11719" s="14" t="n">
        <v>17.5</v>
      </c>
      <c r="J11719" s="23" t="n">
        <f aca="false">IF(AND(E11719="Priority",ISNUMBER('Cost model'!N349)),'Cost model'!N349,'Cost model'!M349)</f>
        <v>20.5</v>
      </c>
      <c r="K11719" s="14" t="n">
        <f aca="false">J11719-H11719</f>
        <v>2.16</v>
      </c>
      <c r="L11719" s="14" t="n">
        <f aca="false">G11719-H11719</f>
        <v>-0.84</v>
      </c>
    </row>
    <row r="11720" customFormat="false" ht="15" hidden="false" customHeight="false" outlineLevel="0" collapsed="false">
      <c r="A11720" s="2" t="s">
        <v>142</v>
      </c>
      <c r="B11720" s="2" t="s">
        <v>142</v>
      </c>
      <c r="C11720" s="2" t="s">
        <v>48</v>
      </c>
      <c r="D11720" s="2" t="s">
        <v>12</v>
      </c>
      <c r="E11720" s="2" t="s">
        <v>74</v>
      </c>
      <c r="F11720" s="2" t="s">
        <v>977</v>
      </c>
      <c r="G11720" s="14" t="n">
        <v>12.5</v>
      </c>
      <c r="H11720" s="14" t="n">
        <v>40.89</v>
      </c>
      <c r="I11720" s="14" t="n">
        <v>12.5</v>
      </c>
      <c r="J11720" s="23" t="n">
        <f aca="false">IF(AND(E11720="Priority",ISNUMBER('Cost model'!N636)),'Cost model'!N636,'Cost model'!M636)</f>
        <v>40</v>
      </c>
      <c r="K11720" s="14" t="n">
        <f aca="false">J11720-H11720</f>
        <v>-0.890000000000001</v>
      </c>
      <c r="L11720" s="14" t="n">
        <f aca="false">G11720-H11720</f>
        <v>-28.39</v>
      </c>
    </row>
    <row r="11721" customFormat="false" ht="15" hidden="false" customHeight="false" outlineLevel="0" collapsed="false">
      <c r="A11721" s="2" t="s">
        <v>158</v>
      </c>
      <c r="B11721" s="2" t="s">
        <v>142</v>
      </c>
      <c r="C11721" s="2" t="s">
        <v>49</v>
      </c>
      <c r="D11721" s="2" t="s">
        <v>12</v>
      </c>
      <c r="E11721" s="2" t="s">
        <v>74</v>
      </c>
      <c r="F11721" s="2" t="s">
        <v>976</v>
      </c>
      <c r="G11721" s="14" t="n">
        <v>19.5</v>
      </c>
      <c r="H11721" s="14" t="n">
        <v>60.17</v>
      </c>
      <c r="I11721" s="14" t="n">
        <v>19.5</v>
      </c>
      <c r="J11721" s="23" t="n">
        <f aca="false">IF(AND(E11721="Priority",ISNUMBER('Cost model'!N442)),'Cost model'!N442,'Cost model'!M442)</f>
        <v>60</v>
      </c>
      <c r="K11721" s="14" t="n">
        <f aca="false">J11721-H11721</f>
        <v>-0.170000000000002</v>
      </c>
      <c r="L11721" s="14" t="n">
        <f aca="false">G11721-H11721</f>
        <v>-40.67</v>
      </c>
    </row>
    <row r="11722" customFormat="false" ht="15" hidden="false" customHeight="false" outlineLevel="0" collapsed="false">
      <c r="A11722" s="2" t="s">
        <v>174</v>
      </c>
      <c r="B11722" s="2" t="s">
        <v>124</v>
      </c>
      <c r="C11722" s="2" t="s">
        <v>47</v>
      </c>
      <c r="D11722" s="2" t="s">
        <v>12</v>
      </c>
      <c r="E11722" s="2" t="s">
        <v>74</v>
      </c>
      <c r="F11722" s="2" t="s">
        <v>976</v>
      </c>
      <c r="G11722" s="14" t="n">
        <v>9.5</v>
      </c>
      <c r="H11722" s="14" t="n">
        <v>41.6</v>
      </c>
      <c r="I11722" s="14" t="n">
        <v>9.5</v>
      </c>
      <c r="J11722" s="23" t="n">
        <f aca="false">IF(AND(E11722="Priority",ISNUMBER('Cost model'!N110)),'Cost model'!N110,'Cost model'!M110)</f>
        <v>40</v>
      </c>
      <c r="K11722" s="14" t="n">
        <f aca="false">J11722-H11722</f>
        <v>-1.6</v>
      </c>
      <c r="L11722" s="14" t="n">
        <f aca="false">G11722-H11722</f>
        <v>-32.1</v>
      </c>
    </row>
    <row r="11723" customFormat="false" ht="15" hidden="false" customHeight="false" outlineLevel="0" collapsed="false">
      <c r="A11723" s="2" t="s">
        <v>174</v>
      </c>
      <c r="B11723" s="2" t="s">
        <v>123</v>
      </c>
      <c r="C11723" s="2" t="s">
        <v>48</v>
      </c>
      <c r="D11723" s="2" t="s">
        <v>10</v>
      </c>
      <c r="E11723" s="2" t="s">
        <v>74</v>
      </c>
      <c r="F11723" s="2" t="s">
        <v>976</v>
      </c>
      <c r="G11723" s="14" t="n">
        <v>12.5</v>
      </c>
      <c r="H11723" s="14" t="n">
        <v>50.41</v>
      </c>
      <c r="I11723" s="14" t="n">
        <v>19.5</v>
      </c>
      <c r="J11723" s="23" t="n">
        <f aca="false">IF(AND(E11723="Priority",ISNUMBER('Cost model'!N198)),'Cost model'!N198,'Cost model'!M198)</f>
        <v>20.5</v>
      </c>
      <c r="K11723" s="14" t="n">
        <f aca="false">J11723-H11723</f>
        <v>-29.91</v>
      </c>
      <c r="L11723" s="14" t="n">
        <f aca="false">G11723-H11723</f>
        <v>-37.91</v>
      </c>
    </row>
    <row r="11724" customFormat="false" ht="15" hidden="false" customHeight="false" outlineLevel="0" collapsed="false">
      <c r="A11724" s="2" t="s">
        <v>174</v>
      </c>
      <c r="B11724" s="2" t="s">
        <v>174</v>
      </c>
      <c r="C11724" s="2" t="s">
        <v>47</v>
      </c>
      <c r="D11724" s="2" t="s">
        <v>10</v>
      </c>
      <c r="E11724" s="2" t="s">
        <v>74</v>
      </c>
      <c r="F11724" s="2" t="s">
        <v>977</v>
      </c>
      <c r="G11724" s="14" t="n">
        <v>9.5</v>
      </c>
      <c r="H11724" s="14" t="n">
        <v>7.59</v>
      </c>
      <c r="I11724" s="14" t="n">
        <v>9.5</v>
      </c>
      <c r="J11724" s="23" t="n">
        <f aca="false">IF(AND(E11724="Priority",ISNUMBER('Cost model'!N167)),'Cost model'!N167,'Cost model'!M167)</f>
        <v>8.5</v>
      </c>
      <c r="K11724" s="14" t="n">
        <f aca="false">J11724-H11724</f>
        <v>0.91</v>
      </c>
      <c r="L11724" s="14" t="n">
        <f aca="false">G11724-H11724</f>
        <v>1.91</v>
      </c>
    </row>
    <row r="11725" customFormat="false" ht="15" hidden="false" customHeight="false" outlineLevel="0" collapsed="false">
      <c r="A11725" s="2" t="s">
        <v>124</v>
      </c>
      <c r="B11725" s="2" t="s">
        <v>124</v>
      </c>
      <c r="C11725" s="2" t="s">
        <v>47</v>
      </c>
      <c r="D11725" s="2" t="s">
        <v>12</v>
      </c>
      <c r="E11725" s="2" t="s">
        <v>74</v>
      </c>
      <c r="F11725" s="2" t="s">
        <v>977</v>
      </c>
      <c r="G11725" s="14" t="n">
        <v>9.5</v>
      </c>
      <c r="H11725" s="14" t="n">
        <v>25.19</v>
      </c>
      <c r="I11725" s="14" t="n">
        <v>9.5</v>
      </c>
      <c r="J11725" s="23" t="n">
        <f aca="false">IF(AND(E11725="Priority",ISNUMBER('Cost model'!N320)),'Cost model'!N320,'Cost model'!M320)</f>
        <v>24.5</v>
      </c>
      <c r="K11725" s="14" t="n">
        <f aca="false">J11725-H11725</f>
        <v>-0.690000000000001</v>
      </c>
      <c r="L11725" s="14" t="n">
        <f aca="false">G11725-H11725</f>
        <v>-15.69</v>
      </c>
    </row>
    <row r="11726" customFormat="false" ht="15" hidden="false" customHeight="false" outlineLevel="0" collapsed="false">
      <c r="A11726" s="2" t="s">
        <v>221</v>
      </c>
      <c r="B11726" s="2" t="s">
        <v>221</v>
      </c>
      <c r="C11726" s="2" t="s">
        <v>49</v>
      </c>
      <c r="D11726" s="2" t="s">
        <v>12</v>
      </c>
      <c r="E11726" s="2" t="s">
        <v>74</v>
      </c>
      <c r="F11726" s="2" t="s">
        <v>977</v>
      </c>
      <c r="G11726" s="14" t="n">
        <v>19.5</v>
      </c>
      <c r="H11726" s="14" t="n">
        <v>97.04</v>
      </c>
      <c r="I11726" s="14" t="n">
        <v>19.5</v>
      </c>
      <c r="J11726" s="23" t="n">
        <f aca="false">IF(AND(E11726="Priority",ISNUMBER('Cost model'!N742)),'Cost model'!N742,'Cost model'!M742)</f>
        <v>60</v>
      </c>
      <c r="K11726" s="14" t="n">
        <f aca="false">J11726-H11726</f>
        <v>-37.04</v>
      </c>
      <c r="L11726" s="14" t="n">
        <f aca="false">G11726-H11726</f>
        <v>-77.54</v>
      </c>
    </row>
    <row r="11727" customFormat="false" ht="15" hidden="false" customHeight="false" outlineLevel="0" collapsed="false">
      <c r="A11727" s="2" t="s">
        <v>124</v>
      </c>
      <c r="B11727" s="2" t="s">
        <v>174</v>
      </c>
      <c r="C11727" s="2" t="s">
        <v>47</v>
      </c>
      <c r="D11727" s="2" t="s">
        <v>10</v>
      </c>
      <c r="E11727" s="2" t="s">
        <v>74</v>
      </c>
      <c r="F11727" s="2" t="s">
        <v>976</v>
      </c>
      <c r="G11727" s="14" t="n">
        <v>9.5</v>
      </c>
      <c r="H11727" s="14" t="n">
        <v>6.02</v>
      </c>
      <c r="I11727" s="14" t="n">
        <v>14.5</v>
      </c>
      <c r="J11727" s="23" t="n">
        <f aca="false">IF(AND(E11727="Priority",ISNUMBER('Cost model'!N362)),'Cost model'!N362,'Cost model'!M362)</f>
        <v>10.5</v>
      </c>
      <c r="K11727" s="14" t="n">
        <f aca="false">J11727-H11727</f>
        <v>4.48</v>
      </c>
      <c r="L11727" s="14" t="n">
        <f aca="false">G11727-H11727</f>
        <v>3.48</v>
      </c>
    </row>
    <row r="11728" customFormat="false" ht="15" hidden="false" customHeight="false" outlineLevel="0" collapsed="false">
      <c r="A11728" s="2" t="s">
        <v>124</v>
      </c>
      <c r="B11728" s="2" t="s">
        <v>124</v>
      </c>
      <c r="C11728" s="2" t="s">
        <v>48</v>
      </c>
      <c r="D11728" s="2" t="s">
        <v>10</v>
      </c>
      <c r="E11728" s="2" t="s">
        <v>74</v>
      </c>
      <c r="F11728" s="2" t="s">
        <v>977</v>
      </c>
      <c r="G11728" s="14" t="n">
        <v>9.5</v>
      </c>
      <c r="H11728" s="14" t="n">
        <v>13.22</v>
      </c>
      <c r="I11728" s="14" t="n">
        <v>12.5</v>
      </c>
      <c r="J11728" s="23" t="n">
        <f aca="false">IF(AND(E11728="Priority",ISNUMBER('Cost model'!N318)),'Cost model'!N318,'Cost model'!M318)</f>
        <v>14.5</v>
      </c>
      <c r="K11728" s="14" t="n">
        <f aca="false">J11728-H11728</f>
        <v>1.28</v>
      </c>
      <c r="L11728" s="14" t="n">
        <f aca="false">G11728-H11728</f>
        <v>-3.72</v>
      </c>
    </row>
    <row r="11729" customFormat="false" ht="15" hidden="false" customHeight="false" outlineLevel="0" collapsed="false">
      <c r="A11729" s="2" t="s">
        <v>174</v>
      </c>
      <c r="B11729" s="2" t="s">
        <v>124</v>
      </c>
      <c r="C11729" s="2" t="s">
        <v>47</v>
      </c>
      <c r="D11729" s="2" t="s">
        <v>10</v>
      </c>
      <c r="E11729" s="2" t="s">
        <v>74</v>
      </c>
      <c r="F11729" s="2" t="s">
        <v>976</v>
      </c>
      <c r="G11729" s="14" t="n">
        <v>9.5</v>
      </c>
      <c r="H11729" s="14" t="n">
        <v>23.69</v>
      </c>
      <c r="I11729" s="14" t="n">
        <v>9.5</v>
      </c>
      <c r="J11729" s="23" t="n">
        <f aca="false">IF(AND(E11729="Priority",ISNUMBER('Cost model'!N107)),'Cost model'!N107,'Cost model'!M107)</f>
        <v>12.5</v>
      </c>
      <c r="K11729" s="14" t="n">
        <f aca="false">J11729-H11729</f>
        <v>-11.19</v>
      </c>
      <c r="L11729" s="14" t="n">
        <f aca="false">G11729-H11729</f>
        <v>-14.19</v>
      </c>
    </row>
    <row r="11730" customFormat="false" ht="15" hidden="false" customHeight="false" outlineLevel="0" collapsed="false">
      <c r="A11730" s="2" t="s">
        <v>174</v>
      </c>
      <c r="B11730" s="2" t="s">
        <v>124</v>
      </c>
      <c r="C11730" s="2" t="s">
        <v>47</v>
      </c>
      <c r="D11730" s="2" t="s">
        <v>12</v>
      </c>
      <c r="E11730" s="2" t="s">
        <v>74</v>
      </c>
      <c r="F11730" s="2" t="s">
        <v>976</v>
      </c>
      <c r="G11730" s="14" t="n">
        <v>9.5</v>
      </c>
      <c r="H11730" s="14" t="n">
        <v>41.6</v>
      </c>
      <c r="I11730" s="14" t="n">
        <v>9.5</v>
      </c>
      <c r="J11730" s="23" t="n">
        <f aca="false">IF(AND(E11730="Priority",ISNUMBER('Cost model'!N110)),'Cost model'!N110,'Cost model'!M110)</f>
        <v>40</v>
      </c>
      <c r="K11730" s="14" t="n">
        <f aca="false">J11730-H11730</f>
        <v>-1.6</v>
      </c>
      <c r="L11730" s="14" t="n">
        <f aca="false">G11730-H11730</f>
        <v>-32.1</v>
      </c>
    </row>
    <row r="11731" customFormat="false" ht="15" hidden="false" customHeight="false" outlineLevel="0" collapsed="false">
      <c r="A11731" s="2" t="s">
        <v>174</v>
      </c>
      <c r="B11731" s="2" t="s">
        <v>174</v>
      </c>
      <c r="C11731" s="2" t="s">
        <v>47</v>
      </c>
      <c r="D11731" s="2" t="s">
        <v>10</v>
      </c>
      <c r="E11731" s="2" t="s">
        <v>83</v>
      </c>
      <c r="F11731" s="2" t="s">
        <v>977</v>
      </c>
      <c r="G11731" s="14" t="n">
        <v>14.5</v>
      </c>
      <c r="H11731" s="14" t="n">
        <v>12.91</v>
      </c>
      <c r="I11731" s="14" t="n">
        <v>14.5</v>
      </c>
      <c r="J11731" s="23" t="n">
        <f aca="false">IF(AND(E11731="Priority",ISNUMBER('Cost model'!N167)),'Cost model'!N167,'Cost model'!M167)</f>
        <v>13.5</v>
      </c>
      <c r="K11731" s="14" t="n">
        <f aca="false">J11731-H11731</f>
        <v>0.59</v>
      </c>
      <c r="L11731" s="14" t="n">
        <f aca="false">G11731-H11731</f>
        <v>1.59</v>
      </c>
    </row>
    <row r="11732" customFormat="false" ht="15" hidden="false" customHeight="false" outlineLevel="0" collapsed="false">
      <c r="A11732" s="2" t="s">
        <v>142</v>
      </c>
      <c r="B11732" s="2" t="s">
        <v>174</v>
      </c>
      <c r="C11732" s="2" t="s">
        <v>47</v>
      </c>
      <c r="D11732" s="2" t="s">
        <v>12</v>
      </c>
      <c r="E11732" s="2" t="s">
        <v>74</v>
      </c>
      <c r="F11732" s="2" t="s">
        <v>976</v>
      </c>
      <c r="G11732" s="14" t="n">
        <v>9.5</v>
      </c>
      <c r="H11732" s="14" t="n">
        <v>14.86</v>
      </c>
      <c r="I11732" s="14" t="n">
        <v>19.5</v>
      </c>
      <c r="J11732" s="23" t="n">
        <f aca="false">IF(AND(E11732="Priority",ISNUMBER('Cost model'!N695)),'Cost model'!N695,'Cost model'!M695)</f>
        <v>40</v>
      </c>
      <c r="K11732" s="14" t="n">
        <f aca="false">J11732-H11732</f>
        <v>25.14</v>
      </c>
      <c r="L11732" s="14" t="n">
        <f aca="false">G11732-H11732</f>
        <v>-5.36</v>
      </c>
    </row>
    <row r="11733" customFormat="false" ht="15" hidden="false" customHeight="false" outlineLevel="0" collapsed="false">
      <c r="A11733" s="2" t="s">
        <v>174</v>
      </c>
      <c r="B11733" s="2" t="s">
        <v>174</v>
      </c>
      <c r="C11733" s="2" t="s">
        <v>48</v>
      </c>
      <c r="D11733" s="2" t="s">
        <v>10</v>
      </c>
      <c r="E11733" s="2" t="s">
        <v>74</v>
      </c>
      <c r="F11733" s="2" t="s">
        <v>977</v>
      </c>
      <c r="G11733" s="14" t="n">
        <v>12.5</v>
      </c>
      <c r="H11733" s="14" t="n">
        <v>8.77</v>
      </c>
      <c r="I11733" s="14" t="n">
        <v>12.5</v>
      </c>
      <c r="J11733" s="23" t="n">
        <f aca="false">IF(AND(E11733="Priority",ISNUMBER('Cost model'!N168)),'Cost model'!N168,'Cost model'!M168)</f>
        <v>13.5</v>
      </c>
      <c r="K11733" s="14" t="n">
        <f aca="false">J11733-H11733</f>
        <v>4.73</v>
      </c>
      <c r="L11733" s="14" t="n">
        <f aca="false">G11733-H11733</f>
        <v>3.73</v>
      </c>
    </row>
    <row r="11734" customFormat="false" ht="15" hidden="false" customHeight="false" outlineLevel="0" collapsed="false">
      <c r="A11734" s="2" t="s">
        <v>342</v>
      </c>
      <c r="B11734" s="2" t="s">
        <v>158</v>
      </c>
      <c r="C11734" s="2" t="s">
        <v>47</v>
      </c>
      <c r="D11734" s="2" t="s">
        <v>12</v>
      </c>
      <c r="E11734" s="2" t="s">
        <v>74</v>
      </c>
      <c r="F11734" s="2" t="s">
        <v>976</v>
      </c>
      <c r="G11734" s="14" t="n">
        <v>24.5</v>
      </c>
      <c r="H11734" s="14" t="n">
        <v>23.69</v>
      </c>
      <c r="I11734" s="14" t="n">
        <v>24.5</v>
      </c>
      <c r="J11734" s="23" t="n">
        <f aca="false">IF(AND(E11734="Priority",ISNUMBER('Cost model'!N215)),'Cost model'!N215,'Cost model'!M215)</f>
        <v>60</v>
      </c>
      <c r="K11734" s="14" t="n">
        <f aca="false">J11734-H11734</f>
        <v>36.31</v>
      </c>
      <c r="L11734" s="14" t="n">
        <f aca="false">G11734-H11734</f>
        <v>0.809999999999999</v>
      </c>
    </row>
    <row r="11735" customFormat="false" ht="15" hidden="false" customHeight="false" outlineLevel="0" collapsed="false">
      <c r="A11735" s="2" t="s">
        <v>174</v>
      </c>
      <c r="B11735" s="2" t="s">
        <v>174</v>
      </c>
      <c r="C11735" s="2" t="s">
        <v>48</v>
      </c>
      <c r="D11735" s="2" t="s">
        <v>14</v>
      </c>
      <c r="E11735" s="2" t="s">
        <v>74</v>
      </c>
      <c r="F11735" s="2" t="s">
        <v>977</v>
      </c>
      <c r="G11735" s="14" t="n">
        <v>45</v>
      </c>
      <c r="H11735" s="14" t="n">
        <v>85.07</v>
      </c>
      <c r="I11735" s="14" t="n">
        <v>45</v>
      </c>
      <c r="J11735" s="23" t="n">
        <f aca="false">IF(AND(E11735="Priority",ISNUMBER('Cost model'!N177)),'Cost model'!N177,'Cost model'!M177)</f>
        <v>110</v>
      </c>
      <c r="K11735" s="14" t="n">
        <f aca="false">J11735-H11735</f>
        <v>24.93</v>
      </c>
      <c r="L11735" s="14" t="n">
        <f aca="false">G11735-H11735</f>
        <v>-40.07</v>
      </c>
    </row>
    <row r="11736" customFormat="false" ht="15" hidden="false" customHeight="false" outlineLevel="0" collapsed="false">
      <c r="A11736" s="2" t="s">
        <v>174</v>
      </c>
      <c r="B11736" s="2" t="s">
        <v>174</v>
      </c>
      <c r="C11736" s="2" t="s">
        <v>48</v>
      </c>
      <c r="D11736" s="2" t="s">
        <v>12</v>
      </c>
      <c r="E11736" s="2" t="s">
        <v>74</v>
      </c>
      <c r="F11736" s="2" t="s">
        <v>977</v>
      </c>
      <c r="G11736" s="14" t="n">
        <v>12.5</v>
      </c>
      <c r="H11736" s="14" t="n">
        <v>11.11</v>
      </c>
      <c r="I11736" s="14" t="n">
        <v>12.5</v>
      </c>
      <c r="J11736" s="23" t="n">
        <f aca="false">IF(AND(E11736="Priority",ISNUMBER('Cost model'!N171)),'Cost model'!N171,'Cost model'!M171)</f>
        <v>40</v>
      </c>
      <c r="K11736" s="14" t="n">
        <f aca="false">J11736-H11736</f>
        <v>28.89</v>
      </c>
      <c r="L11736" s="14" t="n">
        <f aca="false">G11736-H11736</f>
        <v>1.39</v>
      </c>
    </row>
    <row r="11737" customFormat="false" ht="15" hidden="false" customHeight="false" outlineLevel="0" collapsed="false">
      <c r="A11737" s="2" t="s">
        <v>142</v>
      </c>
      <c r="B11737" s="2" t="s">
        <v>142</v>
      </c>
      <c r="C11737" s="2" t="s">
        <v>48</v>
      </c>
      <c r="D11737" s="2" t="s">
        <v>12</v>
      </c>
      <c r="E11737" s="2" t="s">
        <v>83</v>
      </c>
      <c r="F11737" s="2" t="s">
        <v>977</v>
      </c>
      <c r="G11737" s="14" t="n">
        <v>19.5</v>
      </c>
      <c r="H11737" s="14" t="n">
        <v>40.19</v>
      </c>
      <c r="I11737" s="14" t="n">
        <v>19.5</v>
      </c>
      <c r="J11737" s="23" t="n">
        <f aca="false">IF(AND(E11737="Priority",ISNUMBER('Cost model'!N636)),'Cost model'!N636,'Cost model'!M636)</f>
        <v>55</v>
      </c>
      <c r="K11737" s="14" t="n">
        <f aca="false">J11737-H11737</f>
        <v>14.81</v>
      </c>
      <c r="L11737" s="14" t="n">
        <f aca="false">G11737-H11737</f>
        <v>-20.69</v>
      </c>
    </row>
    <row r="11738" customFormat="false" ht="15" hidden="false" customHeight="false" outlineLevel="0" collapsed="false">
      <c r="A11738" s="2" t="s">
        <v>124</v>
      </c>
      <c r="B11738" s="2" t="s">
        <v>174</v>
      </c>
      <c r="C11738" s="2" t="s">
        <v>48</v>
      </c>
      <c r="D11738" s="2" t="s">
        <v>10</v>
      </c>
      <c r="E11738" s="2" t="s">
        <v>74</v>
      </c>
      <c r="F11738" s="2" t="s">
        <v>976</v>
      </c>
      <c r="G11738" s="14" t="n">
        <v>12.5</v>
      </c>
      <c r="H11738" s="14" t="n">
        <v>9.32</v>
      </c>
      <c r="I11738" s="14" t="n">
        <v>14.5</v>
      </c>
      <c r="J11738" s="23" t="n">
        <f aca="false">IF(AND(E11738="Priority",ISNUMBER('Cost model'!N363)),'Cost model'!N363,'Cost model'!M363)</f>
        <v>15.5</v>
      </c>
      <c r="K11738" s="14" t="n">
        <f aca="false">J11738-H11738</f>
        <v>6.18</v>
      </c>
      <c r="L11738" s="14" t="n">
        <f aca="false">G11738-H11738</f>
        <v>3.18</v>
      </c>
    </row>
    <row r="11739" customFormat="false" ht="15" hidden="false" customHeight="false" outlineLevel="0" collapsed="false">
      <c r="A11739" s="2" t="s">
        <v>142</v>
      </c>
      <c r="B11739" s="2" t="s">
        <v>142</v>
      </c>
      <c r="C11739" s="2" t="s">
        <v>49</v>
      </c>
      <c r="D11739" s="2" t="s">
        <v>10</v>
      </c>
      <c r="E11739" s="2" t="s">
        <v>74</v>
      </c>
      <c r="F11739" s="2" t="s">
        <v>977</v>
      </c>
      <c r="G11739" s="14" t="n">
        <v>17.5</v>
      </c>
      <c r="H11739" s="14" t="n">
        <v>20.92</v>
      </c>
      <c r="I11739" s="14" t="n">
        <v>17.5</v>
      </c>
      <c r="J11739" s="23" t="n">
        <f aca="false">IF(AND(E11739="Priority",ISNUMBER('Cost model'!N634)),'Cost model'!N634,'Cost model'!M634)</f>
        <v>15.5</v>
      </c>
      <c r="K11739" s="14" t="n">
        <f aca="false">J11739-H11739</f>
        <v>-5.42</v>
      </c>
      <c r="L11739" s="14" t="n">
        <f aca="false">G11739-H11739</f>
        <v>-3.42</v>
      </c>
    </row>
    <row r="11740" customFormat="false" ht="15" hidden="false" customHeight="false" outlineLevel="0" collapsed="false">
      <c r="A11740" s="2" t="s">
        <v>174</v>
      </c>
      <c r="B11740" s="2" t="s">
        <v>174</v>
      </c>
      <c r="C11740" s="2" t="s">
        <v>47</v>
      </c>
      <c r="D11740" s="2" t="s">
        <v>10</v>
      </c>
      <c r="E11740" s="2" t="s">
        <v>74</v>
      </c>
      <c r="F11740" s="2" t="s">
        <v>977</v>
      </c>
      <c r="G11740" s="14" t="n">
        <v>9.5</v>
      </c>
      <c r="H11740" s="14" t="n">
        <v>6.79</v>
      </c>
      <c r="I11740" s="14" t="n">
        <v>9.5</v>
      </c>
      <c r="J11740" s="23" t="n">
        <f aca="false">IF(AND(E11740="Priority",ISNUMBER('Cost model'!N167)),'Cost model'!N167,'Cost model'!M167)</f>
        <v>8.5</v>
      </c>
      <c r="K11740" s="14" t="n">
        <f aca="false">J11740-H11740</f>
        <v>1.71</v>
      </c>
      <c r="L11740" s="14" t="n">
        <f aca="false">G11740-H11740</f>
        <v>2.71</v>
      </c>
    </row>
    <row r="11741" customFormat="false" ht="15" hidden="false" customHeight="false" outlineLevel="0" collapsed="false">
      <c r="A11741" s="2" t="s">
        <v>124</v>
      </c>
      <c r="B11741" s="2" t="s">
        <v>124</v>
      </c>
      <c r="C11741" s="2" t="s">
        <v>48</v>
      </c>
      <c r="D11741" s="2" t="s">
        <v>10</v>
      </c>
      <c r="E11741" s="2" t="s">
        <v>74</v>
      </c>
      <c r="F11741" s="2" t="s">
        <v>977</v>
      </c>
      <c r="G11741" s="14" t="n">
        <v>12.5</v>
      </c>
      <c r="H11741" s="14" t="n">
        <v>8.94</v>
      </c>
      <c r="I11741" s="14" t="n">
        <v>12.5</v>
      </c>
      <c r="J11741" s="23" t="n">
        <f aca="false">IF(AND(E11741="Priority",ISNUMBER('Cost model'!N318)),'Cost model'!N318,'Cost model'!M318)</f>
        <v>14.5</v>
      </c>
      <c r="K11741" s="14" t="n">
        <f aca="false">J11741-H11741</f>
        <v>5.56</v>
      </c>
      <c r="L11741" s="14" t="n">
        <f aca="false">G11741-H11741</f>
        <v>3.56</v>
      </c>
    </row>
    <row r="11742" customFormat="false" ht="15" hidden="false" customHeight="false" outlineLevel="0" collapsed="false">
      <c r="A11742" s="2" t="s">
        <v>124</v>
      </c>
      <c r="B11742" s="2" t="s">
        <v>124</v>
      </c>
      <c r="C11742" s="2" t="s">
        <v>48</v>
      </c>
      <c r="D11742" s="2" t="s">
        <v>12</v>
      </c>
      <c r="E11742" s="2" t="s">
        <v>74</v>
      </c>
      <c r="F11742" s="2" t="s">
        <v>977</v>
      </c>
      <c r="G11742" s="14" t="n">
        <v>12.5</v>
      </c>
      <c r="H11742" s="14" t="n">
        <v>29.62</v>
      </c>
      <c r="I11742" s="14" t="n">
        <v>12.5</v>
      </c>
      <c r="J11742" s="23" t="n">
        <f aca="false">IF(AND(E11742="Priority",ISNUMBER('Cost model'!N321)),'Cost model'!N321,'Cost model'!M321)</f>
        <v>40</v>
      </c>
      <c r="K11742" s="14" t="n">
        <f aca="false">J11742-H11742</f>
        <v>10.38</v>
      </c>
      <c r="L11742" s="14" t="n">
        <f aca="false">G11742-H11742</f>
        <v>-17.12</v>
      </c>
    </row>
    <row r="11743" customFormat="false" ht="15" hidden="false" customHeight="false" outlineLevel="0" collapsed="false">
      <c r="A11743" s="2" t="s">
        <v>142</v>
      </c>
      <c r="B11743" s="2" t="s">
        <v>142</v>
      </c>
      <c r="C11743" s="2" t="s">
        <v>48</v>
      </c>
      <c r="D11743" s="2" t="s">
        <v>10</v>
      </c>
      <c r="E11743" s="2" t="s">
        <v>83</v>
      </c>
      <c r="F11743" s="2" t="s">
        <v>977</v>
      </c>
      <c r="G11743" s="14" t="n">
        <v>17.5</v>
      </c>
      <c r="H11743" s="14" t="n">
        <v>20.92</v>
      </c>
      <c r="I11743" s="14" t="n">
        <v>17.5</v>
      </c>
      <c r="J11743" s="23" t="n">
        <f aca="false">IF(AND(E11743="Priority",ISNUMBER('Cost model'!N633)),'Cost model'!N633,'Cost model'!M633)</f>
        <v>16.5</v>
      </c>
      <c r="K11743" s="14" t="n">
        <f aca="false">J11743-H11743</f>
        <v>-4.42</v>
      </c>
      <c r="L11743" s="14" t="n">
        <f aca="false">G11743-H11743</f>
        <v>-3.42</v>
      </c>
    </row>
    <row r="11744" customFormat="false" ht="15" hidden="false" customHeight="false" outlineLevel="0" collapsed="false">
      <c r="A11744" s="2" t="s">
        <v>174</v>
      </c>
      <c r="B11744" s="2" t="s">
        <v>174</v>
      </c>
      <c r="C11744" s="2" t="s">
        <v>48</v>
      </c>
      <c r="D11744" s="2" t="s">
        <v>12</v>
      </c>
      <c r="E11744" s="2" t="s">
        <v>74</v>
      </c>
      <c r="F11744" s="2" t="s">
        <v>977</v>
      </c>
      <c r="G11744" s="14" t="n">
        <v>12.5</v>
      </c>
      <c r="H11744" s="14" t="n">
        <v>35.16</v>
      </c>
      <c r="I11744" s="14" t="n">
        <v>12.5</v>
      </c>
      <c r="J11744" s="23" t="n">
        <f aca="false">IF(AND(E11744="Priority",ISNUMBER('Cost model'!N171)),'Cost model'!N171,'Cost model'!M171)</f>
        <v>40</v>
      </c>
      <c r="K11744" s="14" t="n">
        <f aca="false">J11744-H11744</f>
        <v>4.84</v>
      </c>
      <c r="L11744" s="14" t="n">
        <f aca="false">G11744-H11744</f>
        <v>-22.66</v>
      </c>
    </row>
    <row r="11745" customFormat="false" ht="15" hidden="false" customHeight="false" outlineLevel="0" collapsed="false">
      <c r="A11745" s="2" t="s">
        <v>174</v>
      </c>
      <c r="B11745" s="2" t="s">
        <v>174</v>
      </c>
      <c r="C11745" s="2" t="s">
        <v>48</v>
      </c>
      <c r="D11745" s="2" t="s">
        <v>12</v>
      </c>
      <c r="E11745" s="2" t="s">
        <v>74</v>
      </c>
      <c r="F11745" s="2" t="s">
        <v>977</v>
      </c>
      <c r="G11745" s="14" t="n">
        <v>12.5</v>
      </c>
      <c r="H11745" s="14" t="n">
        <v>16.78</v>
      </c>
      <c r="I11745" s="14" t="n">
        <v>12.5</v>
      </c>
      <c r="J11745" s="23" t="n">
        <f aca="false">IF(AND(E11745="Priority",ISNUMBER('Cost model'!N171)),'Cost model'!N171,'Cost model'!M171)</f>
        <v>40</v>
      </c>
      <c r="K11745" s="14" t="n">
        <f aca="false">J11745-H11745</f>
        <v>23.22</v>
      </c>
      <c r="L11745" s="14" t="n">
        <f aca="false">G11745-H11745</f>
        <v>-4.28</v>
      </c>
    </row>
    <row r="11746" customFormat="false" ht="15" hidden="false" customHeight="false" outlineLevel="0" collapsed="false">
      <c r="A11746" s="2" t="s">
        <v>124</v>
      </c>
      <c r="B11746" s="2" t="s">
        <v>158</v>
      </c>
      <c r="C11746" s="2" t="s">
        <v>49</v>
      </c>
      <c r="D11746" s="2" t="s">
        <v>10</v>
      </c>
      <c r="E11746" s="2" t="s">
        <v>74</v>
      </c>
      <c r="F11746" s="2" t="s">
        <v>976</v>
      </c>
      <c r="G11746" s="14" t="n">
        <v>17.5</v>
      </c>
      <c r="H11746" s="14" t="n">
        <v>14.31</v>
      </c>
      <c r="I11746" s="14" t="n">
        <v>17.5</v>
      </c>
      <c r="J11746" s="23" t="n">
        <f aca="false">IF(AND(E11746="Priority",ISNUMBER('Cost model'!N349)),'Cost model'!N349,'Cost model'!M349)</f>
        <v>20.5</v>
      </c>
      <c r="K11746" s="14" t="n">
        <f aca="false">J11746-H11746</f>
        <v>6.19</v>
      </c>
      <c r="L11746" s="14" t="n">
        <f aca="false">G11746-H11746</f>
        <v>3.19</v>
      </c>
    </row>
    <row r="11747" customFormat="false" ht="15" hidden="false" customHeight="false" outlineLevel="0" collapsed="false">
      <c r="A11747" s="2" t="s">
        <v>221</v>
      </c>
      <c r="B11747" s="2" t="s">
        <v>221</v>
      </c>
      <c r="C11747" s="2" t="s">
        <v>47</v>
      </c>
      <c r="D11747" s="2" t="s">
        <v>12</v>
      </c>
      <c r="E11747" s="2" t="s">
        <v>74</v>
      </c>
      <c r="F11747" s="2" t="s">
        <v>977</v>
      </c>
      <c r="G11747" s="14" t="n">
        <v>9.5</v>
      </c>
      <c r="H11747" s="14" t="n">
        <v>9.55</v>
      </c>
      <c r="I11747" s="14" t="n">
        <v>9.5</v>
      </c>
      <c r="J11747" s="23" t="n">
        <f aca="false">IF(AND(E11747="Priority",ISNUMBER('Cost model'!N740)),'Cost model'!N740,'Cost model'!M740)</f>
        <v>22.5</v>
      </c>
      <c r="K11747" s="14" t="n">
        <f aca="false">J11747-H11747</f>
        <v>12.95</v>
      </c>
      <c r="L11747" s="14" t="n">
        <f aca="false">G11747-H11747</f>
        <v>-0.0500000000000007</v>
      </c>
    </row>
    <row r="11748" customFormat="false" ht="15" hidden="false" customHeight="false" outlineLevel="0" collapsed="false">
      <c r="A11748" s="2" t="s">
        <v>142</v>
      </c>
      <c r="B11748" s="2" t="s">
        <v>142</v>
      </c>
      <c r="C11748" s="2" t="s">
        <v>47</v>
      </c>
      <c r="D11748" s="2" t="s">
        <v>10</v>
      </c>
      <c r="E11748" s="2" t="s">
        <v>74</v>
      </c>
      <c r="F11748" s="2" t="s">
        <v>977</v>
      </c>
      <c r="G11748" s="14" t="n">
        <v>9.5</v>
      </c>
      <c r="H11748" s="14" t="n">
        <v>29.25</v>
      </c>
      <c r="I11748" s="14" t="n">
        <v>9.5</v>
      </c>
      <c r="J11748" s="23" t="n">
        <f aca="false">IF(AND(E11748="Priority",ISNUMBER('Cost model'!N632)),'Cost model'!N632,'Cost model'!M632)</f>
        <v>9.5</v>
      </c>
      <c r="K11748" s="14" t="n">
        <f aca="false">J11748-H11748</f>
        <v>-19.75</v>
      </c>
      <c r="L11748" s="14" t="n">
        <f aca="false">G11748-H11748</f>
        <v>-19.75</v>
      </c>
    </row>
    <row r="11749" customFormat="false" ht="15" hidden="false" customHeight="false" outlineLevel="0" collapsed="false">
      <c r="A11749" s="2" t="s">
        <v>142</v>
      </c>
      <c r="B11749" s="2" t="s">
        <v>221</v>
      </c>
      <c r="C11749" s="2" t="s">
        <v>47</v>
      </c>
      <c r="D11749" s="2" t="s">
        <v>10</v>
      </c>
      <c r="E11749" s="2" t="s">
        <v>74</v>
      </c>
      <c r="F11749" s="2" t="s">
        <v>976</v>
      </c>
      <c r="G11749" s="14" t="n">
        <v>9.5</v>
      </c>
      <c r="H11749" s="14" t="n">
        <v>13.16</v>
      </c>
      <c r="I11749" s="14" t="n">
        <v>19.5</v>
      </c>
      <c r="J11749" s="23" t="n">
        <f aca="false">IF(AND(E11749="Priority",ISNUMBER('Cost model'!N677)),'Cost model'!N677,'Cost model'!M677)</f>
        <v>13.5</v>
      </c>
      <c r="K11749" s="14" t="n">
        <f aca="false">J11749-H11749</f>
        <v>0.34</v>
      </c>
      <c r="L11749" s="14" t="n">
        <f aca="false">G11749-H11749</f>
        <v>-3.66</v>
      </c>
    </row>
    <row r="11750" customFormat="false" ht="15" hidden="false" customHeight="false" outlineLevel="0" collapsed="false">
      <c r="A11750" s="2" t="s">
        <v>124</v>
      </c>
      <c r="B11750" s="2" t="s">
        <v>124</v>
      </c>
      <c r="C11750" s="2" t="s">
        <v>49</v>
      </c>
      <c r="D11750" s="2" t="s">
        <v>10</v>
      </c>
      <c r="E11750" s="2" t="s">
        <v>83</v>
      </c>
      <c r="F11750" s="2" t="s">
        <v>977</v>
      </c>
      <c r="G11750" s="14" t="n">
        <v>24.5</v>
      </c>
      <c r="H11750" s="14" t="n">
        <v>14.95</v>
      </c>
      <c r="I11750" s="14" t="n">
        <v>24.5</v>
      </c>
      <c r="J11750" s="23" t="n">
        <f aca="false">IF(AND(E11750="Priority",ISNUMBER('Cost model'!N319)),'Cost model'!N319,'Cost model'!M319)</f>
        <v>22.5</v>
      </c>
      <c r="K11750" s="14" t="n">
        <f aca="false">J11750-H11750</f>
        <v>7.55</v>
      </c>
      <c r="L11750" s="14" t="n">
        <f aca="false">G11750-H11750</f>
        <v>9.55</v>
      </c>
    </row>
    <row r="11751" customFormat="false" ht="15" hidden="false" customHeight="false" outlineLevel="0" collapsed="false">
      <c r="A11751" s="2" t="s">
        <v>142</v>
      </c>
      <c r="B11751" s="2" t="s">
        <v>174</v>
      </c>
      <c r="C11751" s="2" t="s">
        <v>48</v>
      </c>
      <c r="D11751" s="2" t="s">
        <v>10</v>
      </c>
      <c r="E11751" s="2" t="s">
        <v>74</v>
      </c>
      <c r="F11751" s="2" t="s">
        <v>976</v>
      </c>
      <c r="G11751" s="14" t="n">
        <v>17.5</v>
      </c>
      <c r="H11751" s="14" t="n">
        <v>14.17</v>
      </c>
      <c r="I11751" s="14" t="n">
        <v>14.5</v>
      </c>
      <c r="J11751" s="23" t="n">
        <f aca="false">IF(AND(E11751="Priority",ISNUMBER('Cost model'!N693)),'Cost model'!N693,'Cost model'!M693)</f>
        <v>11.5</v>
      </c>
      <c r="K11751" s="14" t="n">
        <f aca="false">J11751-H11751</f>
        <v>-2.67</v>
      </c>
      <c r="L11751" s="14" t="n">
        <f aca="false">G11751-H11751</f>
        <v>3.33</v>
      </c>
    </row>
    <row r="11752" customFormat="false" ht="15" hidden="false" customHeight="false" outlineLevel="0" collapsed="false">
      <c r="A11752" s="2" t="s">
        <v>124</v>
      </c>
      <c r="B11752" s="2" t="s">
        <v>124</v>
      </c>
      <c r="C11752" s="2" t="s">
        <v>48</v>
      </c>
      <c r="D11752" s="2" t="s">
        <v>12</v>
      </c>
      <c r="E11752" s="2" t="s">
        <v>74</v>
      </c>
      <c r="F11752" s="2" t="s">
        <v>977</v>
      </c>
      <c r="G11752" s="14" t="n">
        <v>12.5</v>
      </c>
      <c r="H11752" s="14" t="n">
        <v>30.9</v>
      </c>
      <c r="I11752" s="14" t="n">
        <v>12.5</v>
      </c>
      <c r="J11752" s="23" t="n">
        <f aca="false">IF(AND(E11752="Priority",ISNUMBER('Cost model'!N321)),'Cost model'!N321,'Cost model'!M321)</f>
        <v>40</v>
      </c>
      <c r="K11752" s="14" t="n">
        <f aca="false">J11752-H11752</f>
        <v>9.1</v>
      </c>
      <c r="L11752" s="14" t="n">
        <f aca="false">G11752-H11752</f>
        <v>-18.4</v>
      </c>
    </row>
    <row r="11753" customFormat="false" ht="15" hidden="false" customHeight="false" outlineLevel="0" collapsed="false">
      <c r="A11753" s="2" t="s">
        <v>124</v>
      </c>
      <c r="B11753" s="2" t="s">
        <v>124</v>
      </c>
      <c r="C11753" s="2" t="s">
        <v>48</v>
      </c>
      <c r="D11753" s="2" t="s">
        <v>10</v>
      </c>
      <c r="E11753" s="2" t="s">
        <v>83</v>
      </c>
      <c r="F11753" s="2" t="s">
        <v>977</v>
      </c>
      <c r="G11753" s="14" t="n">
        <v>17.5</v>
      </c>
      <c r="H11753" s="14" t="n">
        <v>20.92</v>
      </c>
      <c r="I11753" s="14" t="n">
        <v>17.5</v>
      </c>
      <c r="J11753" s="23" t="n">
        <f aca="false">IF(AND(E11753="Priority",ISNUMBER('Cost model'!N318)),'Cost model'!N318,'Cost model'!M318)</f>
        <v>19.5</v>
      </c>
      <c r="K11753" s="14" t="n">
        <f aca="false">J11753-H11753</f>
        <v>-1.42</v>
      </c>
      <c r="L11753" s="14" t="n">
        <f aca="false">G11753-H11753</f>
        <v>-3.42</v>
      </c>
    </row>
    <row r="11754" customFormat="false" ht="15" hidden="false" customHeight="false" outlineLevel="0" collapsed="false">
      <c r="A11754" s="2" t="s">
        <v>174</v>
      </c>
      <c r="B11754" s="2" t="s">
        <v>124</v>
      </c>
      <c r="C11754" s="2" t="s">
        <v>48</v>
      </c>
      <c r="D11754" s="2" t="s">
        <v>10</v>
      </c>
      <c r="E11754" s="2" t="s">
        <v>74</v>
      </c>
      <c r="F11754" s="2" t="s">
        <v>976</v>
      </c>
      <c r="G11754" s="14" t="n">
        <v>12.5</v>
      </c>
      <c r="H11754" s="14" t="n">
        <v>11.85</v>
      </c>
      <c r="I11754" s="14" t="n">
        <v>12.5</v>
      </c>
      <c r="J11754" s="23" t="n">
        <f aca="false">IF(AND(E11754="Priority",ISNUMBER('Cost model'!N108)),'Cost model'!N108,'Cost model'!M108)</f>
        <v>15.5</v>
      </c>
      <c r="K11754" s="14" t="n">
        <f aca="false">J11754-H11754</f>
        <v>3.65</v>
      </c>
      <c r="L11754" s="14" t="n">
        <f aca="false">G11754-H11754</f>
        <v>0.65</v>
      </c>
    </row>
    <row r="11755" customFormat="false" ht="15" hidden="false" customHeight="false" outlineLevel="0" collapsed="false">
      <c r="A11755" s="2" t="s">
        <v>174</v>
      </c>
      <c r="B11755" s="2" t="s">
        <v>174</v>
      </c>
      <c r="C11755" s="2" t="s">
        <v>47</v>
      </c>
      <c r="D11755" s="2" t="s">
        <v>12</v>
      </c>
      <c r="E11755" s="2" t="s">
        <v>74</v>
      </c>
      <c r="F11755" s="2" t="s">
        <v>977</v>
      </c>
      <c r="G11755" s="14" t="n">
        <v>9.5</v>
      </c>
      <c r="H11755" s="14" t="n">
        <v>35.16</v>
      </c>
      <c r="I11755" s="14" t="n">
        <v>9.5</v>
      </c>
      <c r="J11755" s="23" t="n">
        <f aca="false">IF(AND(E11755="Priority",ISNUMBER('Cost model'!N170)),'Cost model'!N170,'Cost model'!M170)</f>
        <v>25.5</v>
      </c>
      <c r="K11755" s="14" t="n">
        <f aca="false">J11755-H11755</f>
        <v>-9.66</v>
      </c>
      <c r="L11755" s="14" t="n">
        <f aca="false">G11755-H11755</f>
        <v>-25.66</v>
      </c>
    </row>
    <row r="11756" customFormat="false" ht="15" hidden="false" customHeight="false" outlineLevel="0" collapsed="false">
      <c r="A11756" s="2" t="s">
        <v>174</v>
      </c>
      <c r="B11756" s="2" t="s">
        <v>174</v>
      </c>
      <c r="C11756" s="2" t="s">
        <v>48</v>
      </c>
      <c r="D11756" s="2" t="s">
        <v>10</v>
      </c>
      <c r="E11756" s="2" t="s">
        <v>83</v>
      </c>
      <c r="F11756" s="2" t="s">
        <v>977</v>
      </c>
      <c r="G11756" s="14" t="n">
        <v>17.5</v>
      </c>
      <c r="H11756" s="14" t="n">
        <v>24.81</v>
      </c>
      <c r="I11756" s="14" t="n">
        <v>17.5</v>
      </c>
      <c r="J11756" s="23" t="n">
        <f aca="false">IF(AND(E11756="Priority",ISNUMBER('Cost model'!N168)),'Cost model'!N168,'Cost model'!M168)</f>
        <v>18.5</v>
      </c>
      <c r="K11756" s="14" t="n">
        <f aca="false">J11756-H11756</f>
        <v>-6.31</v>
      </c>
      <c r="L11756" s="14" t="n">
        <f aca="false">G11756-H11756</f>
        <v>-7.31</v>
      </c>
    </row>
    <row r="11757" customFormat="false" ht="15" hidden="false" customHeight="false" outlineLevel="0" collapsed="false">
      <c r="A11757" s="2" t="s">
        <v>174</v>
      </c>
      <c r="B11757" s="2" t="s">
        <v>174</v>
      </c>
      <c r="C11757" s="2" t="s">
        <v>49</v>
      </c>
      <c r="D11757" s="2" t="s">
        <v>10</v>
      </c>
      <c r="E11757" s="2" t="s">
        <v>74</v>
      </c>
      <c r="F11757" s="2" t="s">
        <v>977</v>
      </c>
      <c r="G11757" s="14" t="n">
        <v>29.5</v>
      </c>
      <c r="H11757" s="14" t="n">
        <v>41.6</v>
      </c>
      <c r="I11757" s="14" t="n">
        <v>17.5</v>
      </c>
      <c r="J11757" s="23" t="n">
        <f aca="false">IF(AND(E11757="Priority",ISNUMBER('Cost model'!N169)),'Cost model'!N169,'Cost model'!M169)</f>
        <v>18.5</v>
      </c>
      <c r="K11757" s="14" t="n">
        <f aca="false">J11757-H11757</f>
        <v>-23.1</v>
      </c>
      <c r="L11757" s="14" t="n">
        <f aca="false">G11757-H11757</f>
        <v>-12.1</v>
      </c>
    </row>
    <row r="11758" customFormat="false" ht="15" hidden="false" customHeight="false" outlineLevel="0" collapsed="false">
      <c r="A11758" s="2" t="s">
        <v>123</v>
      </c>
      <c r="B11758" s="2" t="s">
        <v>123</v>
      </c>
      <c r="C11758" s="2" t="s">
        <v>47</v>
      </c>
      <c r="D11758" s="2" t="s">
        <v>12</v>
      </c>
      <c r="E11758" s="2" t="s">
        <v>83</v>
      </c>
      <c r="F11758" s="2" t="s">
        <v>977</v>
      </c>
      <c r="G11758" s="14" t="n">
        <v>19.5</v>
      </c>
      <c r="H11758" s="14" t="n">
        <v>25.23</v>
      </c>
      <c r="I11758" s="14" t="n">
        <v>19.5</v>
      </c>
      <c r="J11758" s="23" t="n">
        <f aca="false">IF(AND(E11758="Priority",ISNUMBER('Cost model'!N65)),'Cost model'!N65,'Cost model'!M65)</f>
        <v>45</v>
      </c>
      <c r="K11758" s="14" t="n">
        <f aca="false">J11758-H11758</f>
        <v>19.77</v>
      </c>
      <c r="L11758" s="14" t="n">
        <f aca="false">G11758-H11758</f>
        <v>-5.73</v>
      </c>
    </row>
    <row r="11759" customFormat="false" ht="15" hidden="false" customHeight="false" outlineLevel="0" collapsed="false">
      <c r="A11759" s="2" t="s">
        <v>174</v>
      </c>
      <c r="B11759" s="2" t="s">
        <v>174</v>
      </c>
      <c r="C11759" s="2" t="s">
        <v>47</v>
      </c>
      <c r="D11759" s="2" t="s">
        <v>10</v>
      </c>
      <c r="E11759" s="2" t="s">
        <v>74</v>
      </c>
      <c r="F11759" s="2" t="s">
        <v>977</v>
      </c>
      <c r="G11759" s="14" t="n">
        <v>9.5</v>
      </c>
      <c r="H11759" s="14" t="n">
        <v>6.79</v>
      </c>
      <c r="I11759" s="14" t="n">
        <v>9.5</v>
      </c>
      <c r="J11759" s="23" t="n">
        <f aca="false">IF(AND(E11759="Priority",ISNUMBER('Cost model'!N167)),'Cost model'!N167,'Cost model'!M167)</f>
        <v>8.5</v>
      </c>
      <c r="K11759" s="14" t="n">
        <f aca="false">J11759-H11759</f>
        <v>1.71</v>
      </c>
      <c r="L11759" s="14" t="n">
        <f aca="false">G11759-H11759</f>
        <v>2.71</v>
      </c>
    </row>
    <row r="11760" customFormat="false" ht="15" hidden="false" customHeight="false" outlineLevel="0" collapsed="false">
      <c r="A11760" s="2" t="s">
        <v>142</v>
      </c>
      <c r="B11760" s="2" t="s">
        <v>174</v>
      </c>
      <c r="C11760" s="2" t="s">
        <v>47</v>
      </c>
      <c r="D11760" s="2" t="s">
        <v>10</v>
      </c>
      <c r="E11760" s="2" t="s">
        <v>74</v>
      </c>
      <c r="F11760" s="2" t="s">
        <v>976</v>
      </c>
      <c r="G11760" s="14" t="n">
        <v>9.5</v>
      </c>
      <c r="H11760" s="14" t="n">
        <v>6.36</v>
      </c>
      <c r="I11760" s="14" t="n">
        <v>14.5</v>
      </c>
      <c r="J11760" s="23" t="n">
        <f aca="false">IF(AND(E11760="Priority",ISNUMBER('Cost model'!N692)),'Cost model'!N692,'Cost model'!M692)</f>
        <v>9.5</v>
      </c>
      <c r="K11760" s="14" t="n">
        <f aca="false">J11760-H11760</f>
        <v>3.14</v>
      </c>
      <c r="L11760" s="14" t="n">
        <f aca="false">G11760-H11760</f>
        <v>3.14</v>
      </c>
    </row>
    <row r="11761" customFormat="false" ht="15" hidden="false" customHeight="false" outlineLevel="0" collapsed="false">
      <c r="A11761" s="2" t="s">
        <v>221</v>
      </c>
      <c r="B11761" s="2" t="s">
        <v>221</v>
      </c>
      <c r="C11761" s="2" t="s">
        <v>49</v>
      </c>
      <c r="D11761" s="2" t="s">
        <v>10</v>
      </c>
      <c r="E11761" s="2" t="s">
        <v>83</v>
      </c>
      <c r="F11761" s="2" t="s">
        <v>977</v>
      </c>
      <c r="G11761" s="14" t="n">
        <v>24.5</v>
      </c>
      <c r="H11761" s="14" t="n">
        <v>23.69</v>
      </c>
      <c r="I11761" s="14" t="n">
        <v>24.5</v>
      </c>
      <c r="J11761" s="23" t="n">
        <f aca="false">IF(AND(E11761="Priority",ISNUMBER('Cost model'!N739)),'Cost model'!N739,'Cost model'!M739)</f>
        <v>23.5</v>
      </c>
      <c r="K11761" s="14" t="n">
        <f aca="false">J11761-H11761</f>
        <v>-0.190000000000001</v>
      </c>
      <c r="L11761" s="14" t="n">
        <f aca="false">G11761-H11761</f>
        <v>0.809999999999999</v>
      </c>
    </row>
    <row r="11762" customFormat="false" ht="15" hidden="false" customHeight="false" outlineLevel="0" collapsed="false">
      <c r="A11762" s="2" t="s">
        <v>123</v>
      </c>
      <c r="B11762" s="2" t="s">
        <v>174</v>
      </c>
      <c r="C11762" s="2" t="s">
        <v>47</v>
      </c>
      <c r="D11762" s="2" t="s">
        <v>12</v>
      </c>
      <c r="E11762" s="2" t="s">
        <v>74</v>
      </c>
      <c r="F11762" s="2" t="s">
        <v>976</v>
      </c>
      <c r="G11762" s="14" t="n">
        <v>19.5</v>
      </c>
      <c r="H11762" s="14" t="n">
        <v>26.66</v>
      </c>
      <c r="I11762" s="14" t="n">
        <v>19.5</v>
      </c>
      <c r="J11762" s="23" t="n">
        <f aca="false">IF(AND(E11762="Priority",ISNUMBER('Cost model'!N50)),'Cost model'!N50,'Cost model'!M50)</f>
        <v>40</v>
      </c>
      <c r="K11762" s="14" t="n">
        <f aca="false">J11762-H11762</f>
        <v>13.34</v>
      </c>
      <c r="L11762" s="14" t="n">
        <f aca="false">G11762-H11762</f>
        <v>-7.16</v>
      </c>
    </row>
    <row r="11763" customFormat="false" ht="15" hidden="false" customHeight="false" outlineLevel="0" collapsed="false">
      <c r="A11763" s="2" t="s">
        <v>142</v>
      </c>
      <c r="B11763" s="2" t="s">
        <v>142</v>
      </c>
      <c r="C11763" s="2" t="s">
        <v>48</v>
      </c>
      <c r="D11763" s="2" t="s">
        <v>10</v>
      </c>
      <c r="E11763" s="2" t="s">
        <v>74</v>
      </c>
      <c r="F11763" s="2" t="s">
        <v>977</v>
      </c>
      <c r="G11763" s="14" t="n">
        <v>12.5</v>
      </c>
      <c r="H11763" s="14" t="n">
        <v>7.77</v>
      </c>
      <c r="I11763" s="14" t="n">
        <v>12.5</v>
      </c>
      <c r="J11763" s="23" t="n">
        <f aca="false">IF(AND(E11763="Priority",ISNUMBER('Cost model'!N633)),'Cost model'!N633,'Cost model'!M633)</f>
        <v>11.5</v>
      </c>
      <c r="K11763" s="14" t="n">
        <f aca="false">J11763-H11763</f>
        <v>3.73</v>
      </c>
      <c r="L11763" s="14" t="n">
        <f aca="false">G11763-H11763</f>
        <v>4.73</v>
      </c>
    </row>
    <row r="11764" customFormat="false" ht="15" hidden="false" customHeight="false" outlineLevel="0" collapsed="false">
      <c r="A11764" s="2" t="s">
        <v>142</v>
      </c>
      <c r="B11764" s="2" t="s">
        <v>142</v>
      </c>
      <c r="C11764" s="2" t="s">
        <v>47</v>
      </c>
      <c r="D11764" s="2" t="s">
        <v>12</v>
      </c>
      <c r="E11764" s="2" t="s">
        <v>83</v>
      </c>
      <c r="F11764" s="2" t="s">
        <v>977</v>
      </c>
      <c r="G11764" s="14" t="n">
        <v>19.5</v>
      </c>
      <c r="H11764" s="14" t="n">
        <v>56.7</v>
      </c>
      <c r="I11764" s="14" t="n">
        <v>19.5</v>
      </c>
      <c r="J11764" s="23" t="n">
        <f aca="false">IF(AND(E11764="Priority",ISNUMBER('Cost model'!N635)),'Cost model'!N635,'Cost model'!M635)</f>
        <v>40</v>
      </c>
      <c r="K11764" s="14" t="n">
        <f aca="false">J11764-H11764</f>
        <v>-16.7</v>
      </c>
      <c r="L11764" s="14" t="n">
        <f aca="false">G11764-H11764</f>
        <v>-37.2</v>
      </c>
    </row>
    <row r="11765" customFormat="false" ht="15" hidden="false" customHeight="false" outlineLevel="0" collapsed="false">
      <c r="A11765" s="2" t="s">
        <v>142</v>
      </c>
      <c r="B11765" s="2" t="s">
        <v>142</v>
      </c>
      <c r="C11765" s="2" t="s">
        <v>47</v>
      </c>
      <c r="D11765" s="2" t="s">
        <v>12</v>
      </c>
      <c r="E11765" s="2" t="s">
        <v>74</v>
      </c>
      <c r="F11765" s="2" t="s">
        <v>977</v>
      </c>
      <c r="G11765" s="14" t="n">
        <v>9.5</v>
      </c>
      <c r="H11765" s="14" t="n">
        <v>9.19</v>
      </c>
      <c r="I11765" s="14" t="n">
        <v>9.5</v>
      </c>
      <c r="J11765" s="23" t="n">
        <f aca="false">IF(AND(E11765="Priority",ISNUMBER('Cost model'!N635)),'Cost model'!N635,'Cost model'!M635)</f>
        <v>30.5</v>
      </c>
      <c r="K11765" s="14" t="n">
        <f aca="false">J11765-H11765</f>
        <v>21.31</v>
      </c>
      <c r="L11765" s="14" t="n">
        <f aca="false">G11765-H11765</f>
        <v>0.310000000000001</v>
      </c>
    </row>
    <row r="11766" customFormat="false" ht="15" hidden="false" customHeight="false" outlineLevel="0" collapsed="false">
      <c r="A11766" s="2" t="s">
        <v>124</v>
      </c>
      <c r="B11766" s="2" t="s">
        <v>124</v>
      </c>
      <c r="C11766" s="2" t="s">
        <v>48</v>
      </c>
      <c r="D11766" s="2" t="s">
        <v>12</v>
      </c>
      <c r="E11766" s="2" t="s">
        <v>83</v>
      </c>
      <c r="F11766" s="2" t="s">
        <v>977</v>
      </c>
      <c r="G11766" s="14" t="n">
        <v>19.5</v>
      </c>
      <c r="H11766" s="14" t="n">
        <v>45.4</v>
      </c>
      <c r="I11766" s="14" t="n">
        <v>19.5</v>
      </c>
      <c r="J11766" s="23" t="n">
        <f aca="false">IF(AND(E11766="Priority",ISNUMBER('Cost model'!N321)),'Cost model'!N321,'Cost model'!M321)</f>
        <v>55</v>
      </c>
      <c r="K11766" s="14" t="n">
        <f aca="false">J11766-H11766</f>
        <v>9.6</v>
      </c>
      <c r="L11766" s="14" t="n">
        <f aca="false">G11766-H11766</f>
        <v>-25.9</v>
      </c>
    </row>
    <row r="11767" customFormat="false" ht="15" hidden="false" customHeight="false" outlineLevel="0" collapsed="false">
      <c r="A11767" s="2" t="s">
        <v>124</v>
      </c>
      <c r="B11767" s="2" t="s">
        <v>124</v>
      </c>
      <c r="C11767" s="2" t="s">
        <v>47</v>
      </c>
      <c r="D11767" s="2" t="s">
        <v>12</v>
      </c>
      <c r="E11767" s="2" t="s">
        <v>74</v>
      </c>
      <c r="F11767" s="2" t="s">
        <v>977</v>
      </c>
      <c r="G11767" s="14" t="n">
        <v>9.5</v>
      </c>
      <c r="H11767" s="14" t="n">
        <v>9.86</v>
      </c>
      <c r="I11767" s="14" t="n">
        <v>9.5</v>
      </c>
      <c r="J11767" s="23" t="n">
        <f aca="false">IF(AND(E11767="Priority",ISNUMBER('Cost model'!N320)),'Cost model'!N320,'Cost model'!M320)</f>
        <v>24.5</v>
      </c>
      <c r="K11767" s="14" t="n">
        <f aca="false">J11767-H11767</f>
        <v>14.64</v>
      </c>
      <c r="L11767" s="14" t="n">
        <f aca="false">G11767-H11767</f>
        <v>-0.359999999999999</v>
      </c>
    </row>
    <row r="11768" customFormat="false" ht="15" hidden="false" customHeight="false" outlineLevel="0" collapsed="false">
      <c r="A11768" s="2" t="s">
        <v>124</v>
      </c>
      <c r="B11768" s="2" t="s">
        <v>205</v>
      </c>
      <c r="C11768" s="2" t="s">
        <v>48</v>
      </c>
      <c r="D11768" s="2" t="s">
        <v>10</v>
      </c>
      <c r="E11768" s="2" t="s">
        <v>74</v>
      </c>
      <c r="F11768" s="2" t="s">
        <v>976</v>
      </c>
      <c r="G11768" s="14" t="n">
        <v>12.5</v>
      </c>
      <c r="H11768" s="14" t="n">
        <v>23.69</v>
      </c>
      <c r="I11768" s="14" t="n">
        <v>19.5</v>
      </c>
      <c r="J11768" s="23" t="n">
        <f aca="false">IF(AND(E11768="Priority",ISNUMBER('Cost model'!N378)),'Cost model'!N378,'Cost model'!M378)</f>
        <v>18.5</v>
      </c>
      <c r="K11768" s="14" t="n">
        <f aca="false">J11768-H11768</f>
        <v>-5.19</v>
      </c>
      <c r="L11768" s="14" t="n">
        <f aca="false">G11768-H11768</f>
        <v>-11.19</v>
      </c>
    </row>
    <row r="11769" customFormat="false" ht="15" hidden="false" customHeight="false" outlineLevel="0" collapsed="false">
      <c r="A11769" s="2" t="s">
        <v>221</v>
      </c>
      <c r="B11769" s="2" t="s">
        <v>124</v>
      </c>
      <c r="C11769" s="2" t="s">
        <v>49</v>
      </c>
      <c r="D11769" s="2" t="s">
        <v>10</v>
      </c>
      <c r="E11769" s="2" t="s">
        <v>74</v>
      </c>
      <c r="F11769" s="2" t="s">
        <v>976</v>
      </c>
      <c r="G11769" s="14" t="n">
        <v>24.5</v>
      </c>
      <c r="H11769" s="14" t="n">
        <v>23.69</v>
      </c>
      <c r="I11769" s="14" t="n">
        <v>19.5</v>
      </c>
      <c r="J11769" s="23" t="n">
        <f aca="false">IF(AND(E11769="Priority",ISNUMBER('Cost model'!N799)),'Cost model'!N799,'Cost model'!M799)</f>
        <v>20.5</v>
      </c>
      <c r="K11769" s="14" t="n">
        <f aca="false">J11769-H11769</f>
        <v>-3.19</v>
      </c>
      <c r="L11769" s="14" t="n">
        <f aca="false">G11769-H11769</f>
        <v>0.809999999999999</v>
      </c>
    </row>
    <row r="11770" customFormat="false" ht="15" hidden="false" customHeight="false" outlineLevel="0" collapsed="false">
      <c r="A11770" s="2" t="s">
        <v>142</v>
      </c>
      <c r="B11770" s="2" t="s">
        <v>142</v>
      </c>
      <c r="C11770" s="2" t="s">
        <v>48</v>
      </c>
      <c r="D11770" s="2" t="s">
        <v>10</v>
      </c>
      <c r="E11770" s="2" t="s">
        <v>74</v>
      </c>
      <c r="F11770" s="2" t="s">
        <v>977</v>
      </c>
      <c r="G11770" s="14" t="n">
        <v>12.5</v>
      </c>
      <c r="H11770" s="14" t="n">
        <v>12.11</v>
      </c>
      <c r="I11770" s="14" t="n">
        <v>12.5</v>
      </c>
      <c r="J11770" s="23" t="n">
        <f aca="false">IF(AND(E11770="Priority",ISNUMBER('Cost model'!N633)),'Cost model'!N633,'Cost model'!M633)</f>
        <v>11.5</v>
      </c>
      <c r="K11770" s="14" t="n">
        <f aca="false">J11770-H11770</f>
        <v>-0.609999999999999</v>
      </c>
      <c r="L11770" s="14" t="n">
        <f aca="false">G11770-H11770</f>
        <v>0.390000000000001</v>
      </c>
    </row>
    <row r="11771" customFormat="false" ht="15" hidden="false" customHeight="false" outlineLevel="0" collapsed="false">
      <c r="A11771" s="2" t="s">
        <v>142</v>
      </c>
      <c r="B11771" s="2" t="s">
        <v>142</v>
      </c>
      <c r="C11771" s="2" t="s">
        <v>47</v>
      </c>
      <c r="D11771" s="2" t="s">
        <v>12</v>
      </c>
      <c r="E11771" s="2" t="s">
        <v>74</v>
      </c>
      <c r="F11771" s="2" t="s">
        <v>977</v>
      </c>
      <c r="G11771" s="14" t="n">
        <v>9.5</v>
      </c>
      <c r="H11771" s="14" t="n">
        <v>27.83</v>
      </c>
      <c r="I11771" s="14" t="n">
        <v>9.5</v>
      </c>
      <c r="J11771" s="23" t="n">
        <f aca="false">IF(AND(E11771="Priority",ISNUMBER('Cost model'!N635)),'Cost model'!N635,'Cost model'!M635)</f>
        <v>30.5</v>
      </c>
      <c r="K11771" s="14" t="n">
        <f aca="false">J11771-H11771</f>
        <v>2.67</v>
      </c>
      <c r="L11771" s="14" t="n">
        <f aca="false">G11771-H11771</f>
        <v>-18.33</v>
      </c>
    </row>
    <row r="11772" customFormat="false" ht="15" hidden="false" customHeight="false" outlineLevel="0" collapsed="false">
      <c r="A11772" s="2" t="s">
        <v>124</v>
      </c>
      <c r="B11772" s="2" t="s">
        <v>124</v>
      </c>
      <c r="C11772" s="2" t="s">
        <v>48</v>
      </c>
      <c r="D11772" s="2" t="s">
        <v>10</v>
      </c>
      <c r="E11772" s="2" t="s">
        <v>74</v>
      </c>
      <c r="F11772" s="2" t="s">
        <v>977</v>
      </c>
      <c r="G11772" s="14" t="n">
        <v>12.5</v>
      </c>
      <c r="H11772" s="14" t="n">
        <v>9.11</v>
      </c>
      <c r="I11772" s="14" t="n">
        <v>12.5</v>
      </c>
      <c r="J11772" s="23" t="n">
        <f aca="false">IF(AND(E11772="Priority",ISNUMBER('Cost model'!N318)),'Cost model'!N318,'Cost model'!M318)</f>
        <v>14.5</v>
      </c>
      <c r="K11772" s="14" t="n">
        <f aca="false">J11772-H11772</f>
        <v>5.39</v>
      </c>
      <c r="L11772" s="14" t="n">
        <f aca="false">G11772-H11772</f>
        <v>3.39</v>
      </c>
    </row>
    <row r="11773" customFormat="false" ht="15" hidden="false" customHeight="false" outlineLevel="0" collapsed="false">
      <c r="A11773" s="2" t="s">
        <v>124</v>
      </c>
      <c r="B11773" s="2" t="s">
        <v>124</v>
      </c>
      <c r="C11773" s="2" t="s">
        <v>49</v>
      </c>
      <c r="D11773" s="2" t="s">
        <v>12</v>
      </c>
      <c r="E11773" s="2" t="s">
        <v>74</v>
      </c>
      <c r="F11773" s="2" t="s">
        <v>977</v>
      </c>
      <c r="G11773" s="14" t="n">
        <v>19.5</v>
      </c>
      <c r="H11773" s="14" t="n">
        <v>77.11</v>
      </c>
      <c r="I11773" s="14" t="n">
        <v>19.5</v>
      </c>
      <c r="J11773" s="23" t="n">
        <f aca="false">IF(AND(E11773="Priority",ISNUMBER('Cost model'!N322)),'Cost model'!N322,'Cost model'!M322)</f>
        <v>50</v>
      </c>
      <c r="K11773" s="14" t="n">
        <f aca="false">J11773-H11773</f>
        <v>-27.11</v>
      </c>
      <c r="L11773" s="14" t="n">
        <f aca="false">G11773-H11773</f>
        <v>-57.61</v>
      </c>
    </row>
    <row r="11774" customFormat="false" ht="15" hidden="false" customHeight="false" outlineLevel="0" collapsed="false">
      <c r="A11774" s="2" t="s">
        <v>174</v>
      </c>
      <c r="B11774" s="2" t="s">
        <v>124</v>
      </c>
      <c r="C11774" s="2" t="s">
        <v>49</v>
      </c>
      <c r="D11774" s="2" t="s">
        <v>10</v>
      </c>
      <c r="E11774" s="2" t="s">
        <v>83</v>
      </c>
      <c r="F11774" s="2" t="s">
        <v>976</v>
      </c>
      <c r="G11774" s="14" t="n">
        <v>24.5</v>
      </c>
      <c r="H11774" s="14" t="n">
        <v>20.92</v>
      </c>
      <c r="I11774" s="14" t="n">
        <v>24.5</v>
      </c>
      <c r="J11774" s="23" t="n">
        <f aca="false">IF(AND(E11774="Priority",ISNUMBER('Cost model'!N109)),'Cost model'!N109,'Cost model'!M109)</f>
        <v>25.5</v>
      </c>
      <c r="K11774" s="14" t="n">
        <f aca="false">J11774-H11774</f>
        <v>4.58</v>
      </c>
      <c r="L11774" s="14" t="n">
        <f aca="false">G11774-H11774</f>
        <v>3.58</v>
      </c>
    </row>
    <row r="11775" customFormat="false" ht="15" hidden="false" customHeight="false" outlineLevel="0" collapsed="false">
      <c r="A11775" s="2" t="s">
        <v>124</v>
      </c>
      <c r="B11775" s="2" t="s">
        <v>124</v>
      </c>
      <c r="C11775" s="2" t="s">
        <v>47</v>
      </c>
      <c r="D11775" s="2" t="s">
        <v>12</v>
      </c>
      <c r="E11775" s="2" t="s">
        <v>74</v>
      </c>
      <c r="F11775" s="2" t="s">
        <v>977</v>
      </c>
      <c r="G11775" s="14" t="n">
        <v>9.5</v>
      </c>
      <c r="H11775" s="14" t="n">
        <v>42.04</v>
      </c>
      <c r="I11775" s="14" t="n">
        <v>9.5</v>
      </c>
      <c r="J11775" s="23" t="n">
        <f aca="false">IF(AND(E11775="Priority",ISNUMBER('Cost model'!N320)),'Cost model'!N320,'Cost model'!M320)</f>
        <v>24.5</v>
      </c>
      <c r="K11775" s="14" t="n">
        <f aca="false">J11775-H11775</f>
        <v>-17.54</v>
      </c>
      <c r="L11775" s="14" t="n">
        <f aca="false">G11775-H11775</f>
        <v>-32.54</v>
      </c>
    </row>
    <row r="11776" customFormat="false" ht="15" hidden="false" customHeight="false" outlineLevel="0" collapsed="false">
      <c r="A11776" s="2" t="s">
        <v>142</v>
      </c>
      <c r="B11776" s="2" t="s">
        <v>142</v>
      </c>
      <c r="C11776" s="2" t="s">
        <v>47</v>
      </c>
      <c r="D11776" s="2" t="s">
        <v>10</v>
      </c>
      <c r="E11776" s="2" t="s">
        <v>74</v>
      </c>
      <c r="F11776" s="2" t="s">
        <v>977</v>
      </c>
      <c r="G11776" s="14" t="n">
        <v>9.5</v>
      </c>
      <c r="H11776" s="14" t="n">
        <v>6.36</v>
      </c>
      <c r="I11776" s="14" t="n">
        <v>9.5</v>
      </c>
      <c r="J11776" s="23" t="n">
        <f aca="false">IF(AND(E11776="Priority",ISNUMBER('Cost model'!N632)),'Cost model'!N632,'Cost model'!M632)</f>
        <v>9.5</v>
      </c>
      <c r="K11776" s="14" t="n">
        <f aca="false">J11776-H11776</f>
        <v>3.14</v>
      </c>
      <c r="L11776" s="14" t="n">
        <f aca="false">G11776-H11776</f>
        <v>3.14</v>
      </c>
    </row>
    <row r="11777" customFormat="false" ht="15" hidden="false" customHeight="false" outlineLevel="0" collapsed="false">
      <c r="A11777" s="2" t="s">
        <v>174</v>
      </c>
      <c r="B11777" s="2" t="s">
        <v>142</v>
      </c>
      <c r="C11777" s="2" t="s">
        <v>48</v>
      </c>
      <c r="D11777" s="2" t="s">
        <v>13</v>
      </c>
      <c r="E11777" s="2" t="s">
        <v>74</v>
      </c>
      <c r="F11777" s="2" t="s">
        <v>976</v>
      </c>
      <c r="G11777" s="14" t="n">
        <v>24.5</v>
      </c>
      <c r="H11777" s="14" t="n">
        <v>34.65</v>
      </c>
      <c r="I11777" s="14" t="n">
        <v>24.5</v>
      </c>
      <c r="J11777" s="23" t="n">
        <f aca="false">IF(AND(E11777="Priority",ISNUMBER('Cost model'!N129)),'Cost model'!N129,'Cost model'!M129)</f>
        <v>75</v>
      </c>
      <c r="K11777" s="14" t="n">
        <f aca="false">J11777-H11777</f>
        <v>40.35</v>
      </c>
      <c r="L11777" s="14" t="n">
        <f aca="false">G11777-H11777</f>
        <v>-10.15</v>
      </c>
    </row>
    <row r="11778" customFormat="false" ht="15" hidden="false" customHeight="false" outlineLevel="0" collapsed="false">
      <c r="A11778" s="2" t="s">
        <v>221</v>
      </c>
      <c r="B11778" s="2" t="s">
        <v>221</v>
      </c>
      <c r="C11778" s="2" t="s">
        <v>47</v>
      </c>
      <c r="D11778" s="2" t="s">
        <v>13</v>
      </c>
      <c r="E11778" s="2" t="s">
        <v>74</v>
      </c>
      <c r="F11778" s="2" t="s">
        <v>977</v>
      </c>
      <c r="G11778" s="14" t="n">
        <v>19.5</v>
      </c>
      <c r="H11778" s="14" t="n">
        <v>108.55</v>
      </c>
      <c r="I11778" s="14" t="n">
        <v>19.5</v>
      </c>
      <c r="J11778" s="23" t="n">
        <f aca="false">IF(AND(E11778="Priority",ISNUMBER('Cost model'!N743)),'Cost model'!N743,'Cost model'!M743)</f>
        <v>45</v>
      </c>
      <c r="K11778" s="14" t="n">
        <f aca="false">J11778-H11778</f>
        <v>-63.55</v>
      </c>
      <c r="L11778" s="14" t="n">
        <f aca="false">G11778-H11778</f>
        <v>-89.05</v>
      </c>
    </row>
    <row r="11779" customFormat="false" ht="15" hidden="false" customHeight="false" outlineLevel="0" collapsed="false">
      <c r="A11779" s="2" t="s">
        <v>124</v>
      </c>
      <c r="B11779" s="2" t="s">
        <v>124</v>
      </c>
      <c r="C11779" s="2" t="s">
        <v>48</v>
      </c>
      <c r="D11779" s="2" t="s">
        <v>12</v>
      </c>
      <c r="E11779" s="2" t="s">
        <v>83</v>
      </c>
      <c r="F11779" s="2" t="s">
        <v>977</v>
      </c>
      <c r="G11779" s="14" t="n">
        <v>19.5</v>
      </c>
      <c r="H11779" s="14" t="n">
        <v>59.24</v>
      </c>
      <c r="I11779" s="14" t="n">
        <v>19.5</v>
      </c>
      <c r="J11779" s="23" t="n">
        <f aca="false">IF(AND(E11779="Priority",ISNUMBER('Cost model'!N321)),'Cost model'!N321,'Cost model'!M321)</f>
        <v>55</v>
      </c>
      <c r="K11779" s="14" t="n">
        <f aca="false">J11779-H11779</f>
        <v>-4.24</v>
      </c>
      <c r="L11779" s="14" t="n">
        <f aca="false">G11779-H11779</f>
        <v>-39.74</v>
      </c>
    </row>
    <row r="11780" customFormat="false" ht="15" hidden="false" customHeight="false" outlineLevel="0" collapsed="false">
      <c r="A11780" s="2" t="s">
        <v>174</v>
      </c>
      <c r="B11780" s="2" t="s">
        <v>174</v>
      </c>
      <c r="C11780" s="2" t="s">
        <v>47</v>
      </c>
      <c r="D11780" s="2" t="s">
        <v>10</v>
      </c>
      <c r="E11780" s="2" t="s">
        <v>83</v>
      </c>
      <c r="F11780" s="2" t="s">
        <v>977</v>
      </c>
      <c r="G11780" s="14" t="n">
        <v>14.5</v>
      </c>
      <c r="H11780" s="14" t="n">
        <v>10.53</v>
      </c>
      <c r="I11780" s="14" t="n">
        <v>14.5</v>
      </c>
      <c r="J11780" s="23" t="n">
        <f aca="false">IF(AND(E11780="Priority",ISNUMBER('Cost model'!N167)),'Cost model'!N167,'Cost model'!M167)</f>
        <v>13.5</v>
      </c>
      <c r="K11780" s="14" t="n">
        <f aca="false">J11780-H11780</f>
        <v>2.97</v>
      </c>
      <c r="L11780" s="14" t="n">
        <f aca="false">G11780-H11780</f>
        <v>3.97</v>
      </c>
    </row>
    <row r="11781" customFormat="false" ht="15" hidden="false" customHeight="false" outlineLevel="0" collapsed="false">
      <c r="A11781" s="2" t="s">
        <v>124</v>
      </c>
      <c r="B11781" s="2" t="s">
        <v>124</v>
      </c>
      <c r="C11781" s="2" t="s">
        <v>47</v>
      </c>
      <c r="D11781" s="2" t="s">
        <v>10</v>
      </c>
      <c r="E11781" s="2" t="s">
        <v>74</v>
      </c>
      <c r="F11781" s="2" t="s">
        <v>977</v>
      </c>
      <c r="G11781" s="14" t="n">
        <v>9.5</v>
      </c>
      <c r="H11781" s="14" t="n">
        <v>6.83</v>
      </c>
      <c r="I11781" s="14" t="n">
        <v>9.5</v>
      </c>
      <c r="J11781" s="23" t="n">
        <f aca="false">IF(AND(E11781="Priority",ISNUMBER('Cost model'!N317)),'Cost model'!N317,'Cost model'!M317)</f>
        <v>10.5</v>
      </c>
      <c r="K11781" s="14" t="n">
        <f aca="false">J11781-H11781</f>
        <v>3.67</v>
      </c>
      <c r="L11781" s="14" t="n">
        <f aca="false">G11781-H11781</f>
        <v>2.67</v>
      </c>
    </row>
    <row r="11782" customFormat="false" ht="15" hidden="false" customHeight="false" outlineLevel="0" collapsed="false">
      <c r="A11782" s="2" t="s">
        <v>174</v>
      </c>
      <c r="B11782" s="2" t="s">
        <v>174</v>
      </c>
      <c r="C11782" s="2" t="s">
        <v>47</v>
      </c>
      <c r="D11782" s="2" t="s">
        <v>10</v>
      </c>
      <c r="E11782" s="2" t="s">
        <v>74</v>
      </c>
      <c r="F11782" s="2" t="s">
        <v>977</v>
      </c>
      <c r="G11782" s="14" t="n">
        <v>9.5</v>
      </c>
      <c r="H11782" s="14" t="n">
        <v>7.59</v>
      </c>
      <c r="I11782" s="14" t="n">
        <v>9.5</v>
      </c>
      <c r="J11782" s="23" t="n">
        <f aca="false">IF(AND(E11782="Priority",ISNUMBER('Cost model'!N167)),'Cost model'!N167,'Cost model'!M167)</f>
        <v>8.5</v>
      </c>
      <c r="K11782" s="14" t="n">
        <f aca="false">J11782-H11782</f>
        <v>0.91</v>
      </c>
      <c r="L11782" s="14" t="n">
        <f aca="false">G11782-H11782</f>
        <v>1.91</v>
      </c>
    </row>
    <row r="11783" customFormat="false" ht="15" hidden="false" customHeight="false" outlineLevel="0" collapsed="false">
      <c r="A11783" s="2" t="s">
        <v>174</v>
      </c>
      <c r="B11783" s="2" t="s">
        <v>124</v>
      </c>
      <c r="C11783" s="2" t="s">
        <v>47</v>
      </c>
      <c r="D11783" s="2" t="s">
        <v>12</v>
      </c>
      <c r="E11783" s="2" t="s">
        <v>74</v>
      </c>
      <c r="F11783" s="2" t="s">
        <v>976</v>
      </c>
      <c r="G11783" s="14" t="n">
        <v>9.5</v>
      </c>
      <c r="H11783" s="14" t="n">
        <v>16.16</v>
      </c>
      <c r="I11783" s="14" t="n">
        <v>9.5</v>
      </c>
      <c r="J11783" s="23" t="n">
        <f aca="false">IF(AND(E11783="Priority",ISNUMBER('Cost model'!N110)),'Cost model'!N110,'Cost model'!M110)</f>
        <v>40</v>
      </c>
      <c r="K11783" s="14" t="n">
        <f aca="false">J11783-H11783</f>
        <v>23.84</v>
      </c>
      <c r="L11783" s="14" t="n">
        <f aca="false">G11783-H11783</f>
        <v>-6.66</v>
      </c>
    </row>
    <row r="11784" customFormat="false" ht="15" hidden="false" customHeight="false" outlineLevel="0" collapsed="false">
      <c r="A11784" s="2" t="s">
        <v>124</v>
      </c>
      <c r="B11784" s="2" t="s">
        <v>174</v>
      </c>
      <c r="C11784" s="2" t="s">
        <v>47</v>
      </c>
      <c r="D11784" s="2" t="s">
        <v>12</v>
      </c>
      <c r="E11784" s="2" t="s">
        <v>74</v>
      </c>
      <c r="F11784" s="2" t="s">
        <v>976</v>
      </c>
      <c r="G11784" s="14" t="n">
        <v>9.5</v>
      </c>
      <c r="H11784" s="14" t="n">
        <v>25.23</v>
      </c>
      <c r="I11784" s="14" t="n">
        <v>19.5</v>
      </c>
      <c r="J11784" s="23" t="n">
        <f aca="false">IF(AND(E11784="Priority",ISNUMBER('Cost model'!N365)),'Cost model'!N365,'Cost model'!M365)</f>
        <v>45</v>
      </c>
      <c r="K11784" s="14" t="n">
        <f aca="false">J11784-H11784</f>
        <v>19.77</v>
      </c>
      <c r="L11784" s="14" t="n">
        <f aca="false">G11784-H11784</f>
        <v>-15.73</v>
      </c>
    </row>
    <row r="11785" customFormat="false" ht="15" hidden="false" customHeight="false" outlineLevel="0" collapsed="false">
      <c r="A11785" s="2" t="s">
        <v>174</v>
      </c>
      <c r="B11785" s="2" t="s">
        <v>142</v>
      </c>
      <c r="C11785" s="2" t="s">
        <v>47</v>
      </c>
      <c r="D11785" s="2" t="s">
        <v>13</v>
      </c>
      <c r="E11785" s="2" t="s">
        <v>74</v>
      </c>
      <c r="F11785" s="2" t="s">
        <v>976</v>
      </c>
      <c r="G11785" s="14" t="n">
        <v>19</v>
      </c>
      <c r="H11785" s="14" t="n">
        <v>39.37</v>
      </c>
      <c r="I11785" s="14" t="n">
        <v>19</v>
      </c>
      <c r="J11785" s="23" t="n">
        <f aca="false">IF(AND(E11785="Priority",ISNUMBER('Cost model'!N128)),'Cost model'!N128,'Cost model'!M128)</f>
        <v>65</v>
      </c>
      <c r="K11785" s="14" t="n">
        <f aca="false">J11785-H11785</f>
        <v>25.63</v>
      </c>
      <c r="L11785" s="14" t="n">
        <f aca="false">G11785-H11785</f>
        <v>-20.37</v>
      </c>
    </row>
    <row r="11786" customFormat="false" ht="15" hidden="false" customHeight="false" outlineLevel="0" collapsed="false">
      <c r="A11786" s="2" t="s">
        <v>124</v>
      </c>
      <c r="B11786" s="2" t="s">
        <v>174</v>
      </c>
      <c r="C11786" s="2" t="s">
        <v>48</v>
      </c>
      <c r="D11786" s="2" t="s">
        <v>12</v>
      </c>
      <c r="E11786" s="2" t="s">
        <v>74</v>
      </c>
      <c r="F11786" s="2" t="s">
        <v>976</v>
      </c>
      <c r="G11786" s="14" t="n">
        <v>19.5</v>
      </c>
      <c r="H11786" s="14" t="n">
        <v>47.08</v>
      </c>
      <c r="I11786" s="14" t="n">
        <v>19.5</v>
      </c>
      <c r="J11786" s="23" t="n">
        <f aca="false">IF(AND(E11786="Priority",ISNUMBER('Cost model'!N366)),'Cost model'!N366,'Cost model'!M366)</f>
        <v>55</v>
      </c>
      <c r="K11786" s="14" t="n">
        <f aca="false">J11786-H11786</f>
        <v>7.92</v>
      </c>
      <c r="L11786" s="14" t="n">
        <f aca="false">G11786-H11786</f>
        <v>-27.58</v>
      </c>
    </row>
    <row r="11787" customFormat="false" ht="15" hidden="false" customHeight="false" outlineLevel="0" collapsed="false">
      <c r="A11787" s="2" t="s">
        <v>174</v>
      </c>
      <c r="B11787" s="2" t="s">
        <v>174</v>
      </c>
      <c r="C11787" s="2" t="s">
        <v>49</v>
      </c>
      <c r="D11787" s="2" t="s">
        <v>12</v>
      </c>
      <c r="E11787" s="2" t="s">
        <v>74</v>
      </c>
      <c r="F11787" s="2" t="s">
        <v>977</v>
      </c>
      <c r="G11787" s="14" t="n">
        <v>19.5</v>
      </c>
      <c r="H11787" s="14" t="n">
        <v>12.78</v>
      </c>
      <c r="I11787" s="14" t="n">
        <v>19.5</v>
      </c>
      <c r="J11787" s="23" t="n">
        <f aca="false">IF(AND(E11787="Priority",ISNUMBER('Cost model'!N172)),'Cost model'!N172,'Cost model'!M172)</f>
        <v>45</v>
      </c>
      <c r="K11787" s="14" t="n">
        <f aca="false">J11787-H11787</f>
        <v>32.22</v>
      </c>
      <c r="L11787" s="14" t="n">
        <f aca="false">G11787-H11787</f>
        <v>6.72</v>
      </c>
    </row>
    <row r="11788" customFormat="false" ht="15" hidden="false" customHeight="false" outlineLevel="0" collapsed="false">
      <c r="A11788" s="2" t="s">
        <v>221</v>
      </c>
      <c r="B11788" s="2" t="s">
        <v>221</v>
      </c>
      <c r="C11788" s="2" t="s">
        <v>47</v>
      </c>
      <c r="D11788" s="2" t="s">
        <v>14</v>
      </c>
      <c r="E11788" s="2" t="s">
        <v>74</v>
      </c>
      <c r="F11788" s="2" t="s">
        <v>977</v>
      </c>
      <c r="G11788" s="14" t="n">
        <v>25</v>
      </c>
      <c r="H11788" s="14" t="n">
        <v>137.3</v>
      </c>
      <c r="I11788" s="14" t="n">
        <v>25</v>
      </c>
      <c r="J11788" s="23" t="n">
        <f aca="false">IF(AND(E11788="Priority",ISNUMBER('Cost model'!N746)),'Cost model'!N746,'Cost model'!M746)</f>
        <v>100</v>
      </c>
      <c r="K11788" s="14" t="n">
        <f aca="false">J11788-H11788</f>
        <v>-37.3</v>
      </c>
      <c r="L11788" s="14" t="n">
        <f aca="false">G11788-H11788</f>
        <v>-112.3</v>
      </c>
    </row>
    <row r="11789" customFormat="false" ht="15" hidden="false" customHeight="false" outlineLevel="0" collapsed="false">
      <c r="A11789" s="2" t="s">
        <v>174</v>
      </c>
      <c r="B11789" s="2" t="s">
        <v>174</v>
      </c>
      <c r="C11789" s="2" t="s">
        <v>48</v>
      </c>
      <c r="D11789" s="2" t="s">
        <v>10</v>
      </c>
      <c r="E11789" s="2" t="s">
        <v>74</v>
      </c>
      <c r="F11789" s="2" t="s">
        <v>977</v>
      </c>
      <c r="G11789" s="14" t="n">
        <v>12.5</v>
      </c>
      <c r="H11789" s="14" t="n">
        <v>10.95</v>
      </c>
      <c r="I11789" s="14" t="n">
        <v>12.5</v>
      </c>
      <c r="J11789" s="23" t="n">
        <f aca="false">IF(AND(E11789="Priority",ISNUMBER('Cost model'!N168)),'Cost model'!N168,'Cost model'!M168)</f>
        <v>13.5</v>
      </c>
      <c r="K11789" s="14" t="n">
        <f aca="false">J11789-H11789</f>
        <v>2.55</v>
      </c>
      <c r="L11789" s="14" t="n">
        <f aca="false">G11789-H11789</f>
        <v>1.55</v>
      </c>
    </row>
    <row r="11790" customFormat="false" ht="15" hidden="false" customHeight="false" outlineLevel="0" collapsed="false">
      <c r="A11790" s="2" t="s">
        <v>124</v>
      </c>
      <c r="B11790" s="2" t="s">
        <v>124</v>
      </c>
      <c r="C11790" s="2" t="s">
        <v>49</v>
      </c>
      <c r="D11790" s="2" t="s">
        <v>12</v>
      </c>
      <c r="E11790" s="2" t="s">
        <v>83</v>
      </c>
      <c r="F11790" s="2" t="s">
        <v>977</v>
      </c>
      <c r="G11790" s="14" t="n">
        <v>29.5</v>
      </c>
      <c r="H11790" s="14" t="n">
        <v>37.36</v>
      </c>
      <c r="I11790" s="14" t="n">
        <v>29.5</v>
      </c>
      <c r="J11790" s="23" t="n">
        <f aca="false">IF(AND(E11790="Priority",ISNUMBER('Cost model'!N322)),'Cost model'!N322,'Cost model'!M322)</f>
        <v>65</v>
      </c>
      <c r="K11790" s="14" t="n">
        <f aca="false">J11790-H11790</f>
        <v>27.64</v>
      </c>
      <c r="L11790" s="14" t="n">
        <f aca="false">G11790-H11790</f>
        <v>-7.86</v>
      </c>
    </row>
    <row r="11791" customFormat="false" ht="15" hidden="false" customHeight="false" outlineLevel="0" collapsed="false">
      <c r="A11791" s="2" t="s">
        <v>124</v>
      </c>
      <c r="B11791" s="2" t="s">
        <v>124</v>
      </c>
      <c r="C11791" s="2" t="s">
        <v>49</v>
      </c>
      <c r="D11791" s="2" t="s">
        <v>12</v>
      </c>
      <c r="E11791" s="2" t="s">
        <v>74</v>
      </c>
      <c r="F11791" s="2" t="s">
        <v>977</v>
      </c>
      <c r="G11791" s="14" t="n">
        <v>19.5</v>
      </c>
      <c r="H11791" s="14" t="n">
        <v>48.6</v>
      </c>
      <c r="I11791" s="14" t="n">
        <v>19.5</v>
      </c>
      <c r="J11791" s="23" t="n">
        <f aca="false">IF(AND(E11791="Priority",ISNUMBER('Cost model'!N322)),'Cost model'!N322,'Cost model'!M322)</f>
        <v>50</v>
      </c>
      <c r="K11791" s="14" t="n">
        <f aca="false">J11791-H11791</f>
        <v>1.4</v>
      </c>
      <c r="L11791" s="14" t="n">
        <f aca="false">G11791-H11791</f>
        <v>-29.1</v>
      </c>
    </row>
    <row r="11792" customFormat="false" ht="15" hidden="false" customHeight="false" outlineLevel="0" collapsed="false">
      <c r="A11792" s="2" t="s">
        <v>142</v>
      </c>
      <c r="B11792" s="2" t="s">
        <v>142</v>
      </c>
      <c r="C11792" s="2" t="s">
        <v>47</v>
      </c>
      <c r="D11792" s="2" t="s">
        <v>12</v>
      </c>
      <c r="E11792" s="2" t="s">
        <v>74</v>
      </c>
      <c r="F11792" s="2" t="s">
        <v>977</v>
      </c>
      <c r="G11792" s="14" t="n">
        <v>9.5</v>
      </c>
      <c r="H11792" s="14" t="n">
        <v>25.1</v>
      </c>
      <c r="I11792" s="14" t="n">
        <v>9.5</v>
      </c>
      <c r="J11792" s="23" t="n">
        <f aca="false">IF(AND(E11792="Priority",ISNUMBER('Cost model'!N635)),'Cost model'!N635,'Cost model'!M635)</f>
        <v>30.5</v>
      </c>
      <c r="K11792" s="14" t="n">
        <f aca="false">J11792-H11792</f>
        <v>5.4</v>
      </c>
      <c r="L11792" s="14" t="n">
        <f aca="false">G11792-H11792</f>
        <v>-15.6</v>
      </c>
    </row>
    <row r="11793" customFormat="false" ht="15" hidden="false" customHeight="false" outlineLevel="0" collapsed="false">
      <c r="A11793" s="2" t="s">
        <v>174</v>
      </c>
      <c r="B11793" s="2" t="s">
        <v>174</v>
      </c>
      <c r="C11793" s="2" t="s">
        <v>49</v>
      </c>
      <c r="D11793" s="2" t="s">
        <v>13</v>
      </c>
      <c r="E11793" s="2" t="s">
        <v>74</v>
      </c>
      <c r="F11793" s="2" t="s">
        <v>977</v>
      </c>
      <c r="G11793" s="14" t="n">
        <v>50</v>
      </c>
      <c r="H11793" s="14" t="n">
        <v>62.5</v>
      </c>
      <c r="I11793" s="14" t="n">
        <v>50</v>
      </c>
      <c r="J11793" s="23" t="n">
        <f aca="false">IF(AND(E11793="Priority",ISNUMBER('Cost model'!N175)),'Cost model'!N175,'Cost model'!M175)</f>
        <v>75</v>
      </c>
      <c r="K11793" s="14" t="n">
        <f aca="false">J11793-H11793</f>
        <v>12.5</v>
      </c>
      <c r="L11793" s="14" t="n">
        <f aca="false">G11793-H11793</f>
        <v>-12.5</v>
      </c>
    </row>
    <row r="11794" customFormat="false" ht="15" hidden="false" customHeight="false" outlineLevel="0" collapsed="false">
      <c r="A11794" s="2" t="s">
        <v>123</v>
      </c>
      <c r="B11794" s="2" t="s">
        <v>123</v>
      </c>
      <c r="C11794" s="2" t="s">
        <v>47</v>
      </c>
      <c r="D11794" s="2" t="s">
        <v>10</v>
      </c>
      <c r="E11794" s="2" t="s">
        <v>83</v>
      </c>
      <c r="F11794" s="2" t="s">
        <v>977</v>
      </c>
      <c r="G11794" s="14" t="n">
        <v>14.5</v>
      </c>
      <c r="H11794" s="14" t="n">
        <v>14.15</v>
      </c>
      <c r="I11794" s="14" t="n">
        <v>14.5</v>
      </c>
      <c r="J11794" s="23" t="n">
        <f aca="false">IF(AND(E11794="Priority",ISNUMBER('Cost model'!N62)),'Cost model'!N62,'Cost model'!M62)</f>
        <v>17.5</v>
      </c>
      <c r="K11794" s="14" t="n">
        <f aca="false">J11794-H11794</f>
        <v>3.35</v>
      </c>
      <c r="L11794" s="14" t="n">
        <f aca="false">G11794-H11794</f>
        <v>0.35</v>
      </c>
    </row>
    <row r="11795" customFormat="false" ht="15" hidden="false" customHeight="false" outlineLevel="0" collapsed="false">
      <c r="A11795" s="2" t="s">
        <v>174</v>
      </c>
      <c r="B11795" s="2" t="s">
        <v>174</v>
      </c>
      <c r="C11795" s="2" t="s">
        <v>47</v>
      </c>
      <c r="D11795" s="2" t="s">
        <v>10</v>
      </c>
      <c r="E11795" s="2" t="s">
        <v>74</v>
      </c>
      <c r="F11795" s="2" t="s">
        <v>977</v>
      </c>
      <c r="G11795" s="14" t="n">
        <v>9.5</v>
      </c>
      <c r="H11795" s="14" t="n">
        <v>7.59</v>
      </c>
      <c r="I11795" s="14" t="n">
        <v>9.5</v>
      </c>
      <c r="J11795" s="23" t="n">
        <f aca="false">IF(AND(E11795="Priority",ISNUMBER('Cost model'!N167)),'Cost model'!N167,'Cost model'!M167)</f>
        <v>8.5</v>
      </c>
      <c r="K11795" s="14" t="n">
        <f aca="false">J11795-H11795</f>
        <v>0.91</v>
      </c>
      <c r="L11795" s="14" t="n">
        <f aca="false">G11795-H11795</f>
        <v>1.91</v>
      </c>
    </row>
    <row r="11796" customFormat="false" ht="15" hidden="false" customHeight="false" outlineLevel="0" collapsed="false">
      <c r="A11796" s="2" t="s">
        <v>221</v>
      </c>
      <c r="B11796" s="2" t="s">
        <v>221</v>
      </c>
      <c r="C11796" s="2" t="s">
        <v>47</v>
      </c>
      <c r="D11796" s="2" t="s">
        <v>10</v>
      </c>
      <c r="E11796" s="2" t="s">
        <v>74</v>
      </c>
      <c r="F11796" s="2" t="s">
        <v>977</v>
      </c>
      <c r="G11796" s="14" t="n">
        <v>9.5</v>
      </c>
      <c r="H11796" s="14" t="n">
        <v>10.55</v>
      </c>
      <c r="I11796" s="14" t="n">
        <v>9.5</v>
      </c>
      <c r="J11796" s="23" t="n">
        <f aca="false">IF(AND(E11796="Priority",ISNUMBER('Cost model'!N737)),'Cost model'!N737,'Cost model'!M737)</f>
        <v>8.5</v>
      </c>
      <c r="K11796" s="14" t="n">
        <f aca="false">J11796-H11796</f>
        <v>-2.05</v>
      </c>
      <c r="L11796" s="14" t="n">
        <f aca="false">G11796-H11796</f>
        <v>-1.05</v>
      </c>
    </row>
    <row r="11797" customFormat="false" ht="15" hidden="false" customHeight="false" outlineLevel="0" collapsed="false">
      <c r="A11797" s="2" t="s">
        <v>142</v>
      </c>
      <c r="B11797" s="2" t="s">
        <v>142</v>
      </c>
      <c r="C11797" s="2" t="s">
        <v>48</v>
      </c>
      <c r="D11797" s="2" t="s">
        <v>12</v>
      </c>
      <c r="E11797" s="2" t="s">
        <v>83</v>
      </c>
      <c r="F11797" s="2" t="s">
        <v>977</v>
      </c>
      <c r="G11797" s="14" t="n">
        <v>19.5</v>
      </c>
      <c r="H11797" s="14" t="n">
        <v>55.05</v>
      </c>
      <c r="I11797" s="14" t="n">
        <v>19.5</v>
      </c>
      <c r="J11797" s="23" t="n">
        <f aca="false">IF(AND(E11797="Priority",ISNUMBER('Cost model'!N636)),'Cost model'!N636,'Cost model'!M636)</f>
        <v>55</v>
      </c>
      <c r="K11797" s="14" t="n">
        <f aca="false">J11797-H11797</f>
        <v>-0.0499999999999972</v>
      </c>
      <c r="L11797" s="14" t="n">
        <f aca="false">G11797-H11797</f>
        <v>-35.55</v>
      </c>
    </row>
    <row r="11798" customFormat="false" ht="15" hidden="false" customHeight="false" outlineLevel="0" collapsed="false">
      <c r="A11798" s="2" t="s">
        <v>124</v>
      </c>
      <c r="B11798" s="2" t="s">
        <v>158</v>
      </c>
      <c r="C11798" s="2" t="s">
        <v>48</v>
      </c>
      <c r="D11798" s="2" t="s">
        <v>10</v>
      </c>
      <c r="E11798" s="2" t="s">
        <v>74</v>
      </c>
      <c r="F11798" s="2" t="s">
        <v>976</v>
      </c>
      <c r="G11798" s="14" t="n">
        <v>12.5</v>
      </c>
      <c r="H11798" s="14" t="n">
        <v>11.42</v>
      </c>
      <c r="I11798" s="14" t="n">
        <v>14.5</v>
      </c>
      <c r="J11798" s="23" t="n">
        <f aca="false">IF(AND(E11798="Priority",ISNUMBER('Cost model'!N348)),'Cost model'!N348,'Cost model'!M348)</f>
        <v>17.5</v>
      </c>
      <c r="K11798" s="14" t="n">
        <f aca="false">J11798-H11798</f>
        <v>6.08</v>
      </c>
      <c r="L11798" s="14" t="n">
        <f aca="false">G11798-H11798</f>
        <v>1.08</v>
      </c>
    </row>
    <row r="11799" customFormat="false" ht="15" hidden="false" customHeight="false" outlineLevel="0" collapsed="false">
      <c r="A11799" s="2" t="s">
        <v>142</v>
      </c>
      <c r="B11799" s="2" t="s">
        <v>124</v>
      </c>
      <c r="C11799" s="2" t="s">
        <v>47</v>
      </c>
      <c r="D11799" s="2" t="s">
        <v>10</v>
      </c>
      <c r="E11799" s="2" t="s">
        <v>74</v>
      </c>
      <c r="F11799" s="2" t="s">
        <v>976</v>
      </c>
      <c r="G11799" s="14" t="n">
        <v>9.5</v>
      </c>
      <c r="H11799" s="14" t="n">
        <v>10.86</v>
      </c>
      <c r="I11799" s="14" t="n">
        <v>14.5</v>
      </c>
      <c r="J11799" s="23" t="n">
        <f aca="false">IF(AND(E11799="Priority",ISNUMBER('Cost model'!N662)),'Cost model'!N662,'Cost model'!M662)</f>
        <v>13.5</v>
      </c>
      <c r="K11799" s="14" t="n">
        <f aca="false">J11799-H11799</f>
        <v>2.64</v>
      </c>
      <c r="L11799" s="14" t="n">
        <f aca="false">G11799-H11799</f>
        <v>-1.36</v>
      </c>
    </row>
    <row r="11800" customFormat="false" ht="15" hidden="false" customHeight="false" outlineLevel="0" collapsed="false">
      <c r="A11800" s="2" t="s">
        <v>221</v>
      </c>
      <c r="B11800" s="2" t="s">
        <v>221</v>
      </c>
      <c r="C11800" s="2" t="s">
        <v>49</v>
      </c>
      <c r="D11800" s="2" t="s">
        <v>10</v>
      </c>
      <c r="E11800" s="2" t="s">
        <v>74</v>
      </c>
      <c r="F11800" s="2" t="s">
        <v>977</v>
      </c>
      <c r="G11800" s="14" t="n">
        <v>17.5</v>
      </c>
      <c r="H11800" s="14" t="n">
        <v>13.9</v>
      </c>
      <c r="I11800" s="14" t="n">
        <v>17.5</v>
      </c>
      <c r="J11800" s="23" t="n">
        <f aca="false">IF(AND(E11800="Priority",ISNUMBER('Cost model'!N739)),'Cost model'!N739,'Cost model'!M739)</f>
        <v>17.5</v>
      </c>
      <c r="K11800" s="14" t="n">
        <f aca="false">J11800-H11800</f>
        <v>3.6</v>
      </c>
      <c r="L11800" s="14" t="n">
        <f aca="false">G11800-H11800</f>
        <v>3.6</v>
      </c>
    </row>
    <row r="11801" customFormat="false" ht="15" hidden="false" customHeight="false" outlineLevel="0" collapsed="false">
      <c r="A11801" s="2" t="s">
        <v>158</v>
      </c>
      <c r="B11801" s="2" t="s">
        <v>158</v>
      </c>
      <c r="C11801" s="2" t="s">
        <v>47</v>
      </c>
      <c r="D11801" s="2" t="s">
        <v>10</v>
      </c>
      <c r="E11801" s="2" t="s">
        <v>74</v>
      </c>
      <c r="F11801" s="2" t="s">
        <v>977</v>
      </c>
      <c r="G11801" s="14" t="n">
        <v>9.5</v>
      </c>
      <c r="H11801" s="14" t="n">
        <v>7.1</v>
      </c>
      <c r="I11801" s="14" t="n">
        <v>9.5</v>
      </c>
      <c r="J11801" s="23" t="n">
        <f aca="false">IF(AND(E11801="Priority",ISNUMBER('Cost model'!N422)),'Cost model'!N422,'Cost model'!M422)</f>
        <v>8.5</v>
      </c>
      <c r="K11801" s="14" t="n">
        <f aca="false">J11801-H11801</f>
        <v>1.4</v>
      </c>
      <c r="L11801" s="14" t="n">
        <f aca="false">G11801-H11801</f>
        <v>2.4</v>
      </c>
    </row>
    <row r="11802" customFormat="false" ht="15" hidden="false" customHeight="false" outlineLevel="0" collapsed="false">
      <c r="A11802" s="2" t="s">
        <v>174</v>
      </c>
      <c r="B11802" s="2" t="s">
        <v>174</v>
      </c>
      <c r="C11802" s="2" t="s">
        <v>49</v>
      </c>
      <c r="D11802" s="2" t="s">
        <v>10</v>
      </c>
      <c r="E11802" s="2" t="s">
        <v>83</v>
      </c>
      <c r="F11802" s="2" t="s">
        <v>977</v>
      </c>
      <c r="G11802" s="14" t="n">
        <v>24.5</v>
      </c>
      <c r="H11802" s="14" t="n">
        <v>24.81</v>
      </c>
      <c r="I11802" s="14" t="n">
        <v>24.5</v>
      </c>
      <c r="J11802" s="23" t="n">
        <f aca="false">IF(AND(E11802="Priority",ISNUMBER('Cost model'!N169)),'Cost model'!N169,'Cost model'!M169)</f>
        <v>25.5</v>
      </c>
      <c r="K11802" s="14" t="n">
        <f aca="false">J11802-H11802</f>
        <v>0.690000000000001</v>
      </c>
      <c r="L11802" s="14" t="n">
        <f aca="false">G11802-H11802</f>
        <v>-0.309999999999999</v>
      </c>
    </row>
    <row r="11803" customFormat="false" ht="15" hidden="false" customHeight="false" outlineLevel="0" collapsed="false">
      <c r="A11803" s="2" t="s">
        <v>174</v>
      </c>
      <c r="B11803" s="2" t="s">
        <v>174</v>
      </c>
      <c r="C11803" s="2" t="s">
        <v>49</v>
      </c>
      <c r="D11803" s="2" t="s">
        <v>10</v>
      </c>
      <c r="E11803" s="2" t="s">
        <v>74</v>
      </c>
      <c r="F11803" s="2" t="s">
        <v>977</v>
      </c>
      <c r="G11803" s="14" t="n">
        <v>17.5</v>
      </c>
      <c r="H11803" s="14" t="n">
        <v>10.9</v>
      </c>
      <c r="I11803" s="14" t="n">
        <v>17.5</v>
      </c>
      <c r="J11803" s="23" t="n">
        <f aca="false">IF(AND(E11803="Priority",ISNUMBER('Cost model'!N169)),'Cost model'!N169,'Cost model'!M169)</f>
        <v>18.5</v>
      </c>
      <c r="K11803" s="14" t="n">
        <f aca="false">J11803-H11803</f>
        <v>7.6</v>
      </c>
      <c r="L11803" s="14" t="n">
        <f aca="false">G11803-H11803</f>
        <v>6.6</v>
      </c>
    </row>
    <row r="11804" customFormat="false" ht="15" hidden="false" customHeight="false" outlineLevel="0" collapsed="false">
      <c r="A11804" s="2" t="s">
        <v>174</v>
      </c>
      <c r="B11804" s="2" t="s">
        <v>174</v>
      </c>
      <c r="C11804" s="2" t="s">
        <v>47</v>
      </c>
      <c r="D11804" s="2" t="s">
        <v>12</v>
      </c>
      <c r="E11804" s="2" t="s">
        <v>74</v>
      </c>
      <c r="F11804" s="2" t="s">
        <v>977</v>
      </c>
      <c r="G11804" s="14" t="n">
        <v>9.5</v>
      </c>
      <c r="H11804" s="14" t="n">
        <v>28.07</v>
      </c>
      <c r="I11804" s="14" t="n">
        <v>9.5</v>
      </c>
      <c r="J11804" s="23" t="n">
        <f aca="false">IF(AND(E11804="Priority",ISNUMBER('Cost model'!N170)),'Cost model'!N170,'Cost model'!M170)</f>
        <v>25.5</v>
      </c>
      <c r="K11804" s="14" t="n">
        <f aca="false">J11804-H11804</f>
        <v>-2.57</v>
      </c>
      <c r="L11804" s="14" t="n">
        <f aca="false">G11804-H11804</f>
        <v>-18.57</v>
      </c>
    </row>
    <row r="11805" customFormat="false" ht="15" hidden="false" customHeight="false" outlineLevel="0" collapsed="false">
      <c r="A11805" s="2" t="s">
        <v>174</v>
      </c>
      <c r="B11805" s="2" t="s">
        <v>174</v>
      </c>
      <c r="C11805" s="2" t="s">
        <v>49</v>
      </c>
      <c r="D11805" s="2" t="s">
        <v>12</v>
      </c>
      <c r="E11805" s="2" t="s">
        <v>74</v>
      </c>
      <c r="F11805" s="2" t="s">
        <v>977</v>
      </c>
      <c r="G11805" s="14" t="n">
        <v>19.5</v>
      </c>
      <c r="H11805" s="14" t="n">
        <v>14.55</v>
      </c>
      <c r="I11805" s="14" t="n">
        <v>19.5</v>
      </c>
      <c r="J11805" s="23" t="n">
        <f aca="false">IF(AND(E11805="Priority",ISNUMBER('Cost model'!N172)),'Cost model'!N172,'Cost model'!M172)</f>
        <v>45</v>
      </c>
      <c r="K11805" s="14" t="n">
        <f aca="false">J11805-H11805</f>
        <v>30.45</v>
      </c>
      <c r="L11805" s="14" t="n">
        <f aca="false">G11805-H11805</f>
        <v>4.95</v>
      </c>
    </row>
    <row r="11806" customFormat="false" ht="15" hidden="false" customHeight="false" outlineLevel="0" collapsed="false">
      <c r="A11806" s="2" t="s">
        <v>142</v>
      </c>
      <c r="B11806" s="2" t="s">
        <v>142</v>
      </c>
      <c r="C11806" s="2" t="s">
        <v>49</v>
      </c>
      <c r="D11806" s="2" t="s">
        <v>10</v>
      </c>
      <c r="E11806" s="2" t="s">
        <v>74</v>
      </c>
      <c r="F11806" s="2" t="s">
        <v>977</v>
      </c>
      <c r="G11806" s="14" t="n">
        <v>17.5</v>
      </c>
      <c r="H11806" s="14" t="n">
        <v>23.69</v>
      </c>
      <c r="I11806" s="14" t="n">
        <v>17.5</v>
      </c>
      <c r="J11806" s="23" t="n">
        <f aca="false">IF(AND(E11806="Priority",ISNUMBER('Cost model'!N634)),'Cost model'!N634,'Cost model'!M634)</f>
        <v>15.5</v>
      </c>
      <c r="K11806" s="14" t="n">
        <f aca="false">J11806-H11806</f>
        <v>-8.19</v>
      </c>
      <c r="L11806" s="14" t="n">
        <f aca="false">G11806-H11806</f>
        <v>-6.19</v>
      </c>
    </row>
    <row r="11807" customFormat="false" ht="15" hidden="false" customHeight="false" outlineLevel="0" collapsed="false">
      <c r="A11807" s="2" t="s">
        <v>221</v>
      </c>
      <c r="B11807" s="2" t="s">
        <v>221</v>
      </c>
      <c r="C11807" s="2" t="s">
        <v>47</v>
      </c>
      <c r="D11807" s="2" t="s">
        <v>10</v>
      </c>
      <c r="E11807" s="2" t="s">
        <v>83</v>
      </c>
      <c r="F11807" s="2" t="s">
        <v>977</v>
      </c>
      <c r="G11807" s="14" t="n">
        <v>14.5</v>
      </c>
      <c r="H11807" s="14" t="n">
        <v>8.03</v>
      </c>
      <c r="I11807" s="14" t="n">
        <v>14.5</v>
      </c>
      <c r="J11807" s="23" t="n">
        <f aca="false">IF(AND(E11807="Priority",ISNUMBER('Cost model'!N737)),'Cost model'!N737,'Cost model'!M737)</f>
        <v>13.5</v>
      </c>
      <c r="K11807" s="14" t="n">
        <f aca="false">J11807-H11807</f>
        <v>5.47</v>
      </c>
      <c r="L11807" s="14" t="n">
        <f aca="false">G11807-H11807</f>
        <v>6.47</v>
      </c>
    </row>
    <row r="11808" customFormat="false" ht="15" hidden="false" customHeight="false" outlineLevel="0" collapsed="false">
      <c r="A11808" s="2" t="s">
        <v>221</v>
      </c>
      <c r="B11808" s="2" t="s">
        <v>124</v>
      </c>
      <c r="C11808" s="2" t="s">
        <v>47</v>
      </c>
      <c r="D11808" s="2" t="s">
        <v>12</v>
      </c>
      <c r="E11808" s="2" t="s">
        <v>74</v>
      </c>
      <c r="F11808" s="2" t="s">
        <v>976</v>
      </c>
      <c r="G11808" s="14" t="n">
        <v>19.5</v>
      </c>
      <c r="H11808" s="14" t="n">
        <v>20.92</v>
      </c>
      <c r="I11808" s="14" t="n">
        <v>24.5</v>
      </c>
      <c r="J11808" s="23" t="n">
        <f aca="false">IF(AND(E11808="Priority",ISNUMBER('Cost model'!N800)),'Cost model'!N800,'Cost model'!M800)</f>
        <v>45</v>
      </c>
      <c r="K11808" s="14" t="n">
        <f aca="false">J11808-H11808</f>
        <v>24.08</v>
      </c>
      <c r="L11808" s="14" t="n">
        <f aca="false">G11808-H11808</f>
        <v>-1.42</v>
      </c>
    </row>
    <row r="11809" customFormat="false" ht="15" hidden="false" customHeight="false" outlineLevel="0" collapsed="false">
      <c r="A11809" s="2" t="s">
        <v>221</v>
      </c>
      <c r="B11809" s="2" t="s">
        <v>158</v>
      </c>
      <c r="C11809" s="2" t="s">
        <v>47</v>
      </c>
      <c r="D11809" s="2" t="s">
        <v>10</v>
      </c>
      <c r="E11809" s="2" t="s">
        <v>74</v>
      </c>
      <c r="F11809" s="2" t="s">
        <v>976</v>
      </c>
      <c r="G11809" s="14" t="n">
        <v>9.5</v>
      </c>
      <c r="H11809" s="14" t="n">
        <v>59.14</v>
      </c>
      <c r="I11809" s="14" t="n">
        <v>14.5</v>
      </c>
      <c r="J11809" s="23" t="n">
        <f aca="false">IF(AND(E11809="Priority",ISNUMBER('Cost model'!N752)),'Cost model'!N752,'Cost model'!M752)</f>
        <v>12.5</v>
      </c>
      <c r="K11809" s="14" t="n">
        <f aca="false">J11809-H11809</f>
        <v>-46.64</v>
      </c>
      <c r="L11809" s="14" t="n">
        <f aca="false">G11809-H11809</f>
        <v>-49.64</v>
      </c>
    </row>
    <row r="11810" customFormat="false" ht="15" hidden="false" customHeight="false" outlineLevel="0" collapsed="false">
      <c r="A11810" s="2" t="s">
        <v>174</v>
      </c>
      <c r="B11810" s="2" t="s">
        <v>174</v>
      </c>
      <c r="C11810" s="2" t="s">
        <v>47</v>
      </c>
      <c r="D11810" s="2" t="s">
        <v>12</v>
      </c>
      <c r="E11810" s="2" t="s">
        <v>74</v>
      </c>
      <c r="F11810" s="2" t="s">
        <v>977</v>
      </c>
      <c r="G11810" s="14" t="n">
        <v>9.5</v>
      </c>
      <c r="H11810" s="14" t="n">
        <v>10.39</v>
      </c>
      <c r="I11810" s="14" t="n">
        <v>9.5</v>
      </c>
      <c r="J11810" s="23" t="n">
        <f aca="false">IF(AND(E11810="Priority",ISNUMBER('Cost model'!N170)),'Cost model'!N170,'Cost model'!M170)</f>
        <v>25.5</v>
      </c>
      <c r="K11810" s="14" t="n">
        <f aca="false">J11810-H11810</f>
        <v>15.11</v>
      </c>
      <c r="L11810" s="14" t="n">
        <f aca="false">G11810-H11810</f>
        <v>-0.890000000000001</v>
      </c>
    </row>
    <row r="11811" customFormat="false" ht="15" hidden="false" customHeight="false" outlineLevel="0" collapsed="false">
      <c r="A11811" s="2" t="s">
        <v>174</v>
      </c>
      <c r="B11811" s="2" t="s">
        <v>124</v>
      </c>
      <c r="C11811" s="2" t="s">
        <v>48</v>
      </c>
      <c r="D11811" s="2" t="s">
        <v>10</v>
      </c>
      <c r="E11811" s="2" t="s">
        <v>74</v>
      </c>
      <c r="F11811" s="2" t="s">
        <v>976</v>
      </c>
      <c r="G11811" s="14" t="n">
        <v>12.5</v>
      </c>
      <c r="H11811" s="14" t="n">
        <v>11.28</v>
      </c>
      <c r="I11811" s="14" t="n">
        <v>12.5</v>
      </c>
      <c r="J11811" s="23" t="n">
        <f aca="false">IF(AND(E11811="Priority",ISNUMBER('Cost model'!N108)),'Cost model'!N108,'Cost model'!M108)</f>
        <v>15.5</v>
      </c>
      <c r="K11811" s="14" t="n">
        <f aca="false">J11811-H11811</f>
        <v>4.22</v>
      </c>
      <c r="L11811" s="14" t="n">
        <f aca="false">G11811-H11811</f>
        <v>1.22</v>
      </c>
    </row>
    <row r="11812" customFormat="false" ht="15" hidden="false" customHeight="false" outlineLevel="0" collapsed="false">
      <c r="A11812" s="2" t="s">
        <v>124</v>
      </c>
      <c r="B11812" s="2" t="s">
        <v>124</v>
      </c>
      <c r="C11812" s="2" t="s">
        <v>49</v>
      </c>
      <c r="D11812" s="2" t="s">
        <v>12</v>
      </c>
      <c r="E11812" s="2" t="s">
        <v>74</v>
      </c>
      <c r="F11812" s="2" t="s">
        <v>977</v>
      </c>
      <c r="G11812" s="14" t="n">
        <v>19.5</v>
      </c>
      <c r="H11812" s="14" t="n">
        <v>55.94</v>
      </c>
      <c r="I11812" s="14" t="n">
        <v>19.5</v>
      </c>
      <c r="J11812" s="23" t="n">
        <f aca="false">IF(AND(E11812="Priority",ISNUMBER('Cost model'!N322)),'Cost model'!N322,'Cost model'!M322)</f>
        <v>50</v>
      </c>
      <c r="K11812" s="14" t="n">
        <f aca="false">J11812-H11812</f>
        <v>-5.94</v>
      </c>
      <c r="L11812" s="14" t="n">
        <f aca="false">G11812-H11812</f>
        <v>-36.44</v>
      </c>
    </row>
    <row r="11813" customFormat="false" ht="15" hidden="false" customHeight="false" outlineLevel="0" collapsed="false">
      <c r="A11813" s="2" t="s">
        <v>124</v>
      </c>
      <c r="B11813" s="2" t="s">
        <v>124</v>
      </c>
      <c r="C11813" s="2" t="s">
        <v>49</v>
      </c>
      <c r="D11813" s="2" t="s">
        <v>12</v>
      </c>
      <c r="E11813" s="2" t="s">
        <v>74</v>
      </c>
      <c r="F11813" s="2" t="s">
        <v>977</v>
      </c>
      <c r="G11813" s="14" t="n">
        <v>19.5</v>
      </c>
      <c r="H11813" s="14" t="n">
        <v>52.43</v>
      </c>
      <c r="I11813" s="14" t="n">
        <v>19.5</v>
      </c>
      <c r="J11813" s="23" t="n">
        <f aca="false">IF(AND(E11813="Priority",ISNUMBER('Cost model'!N322)),'Cost model'!N322,'Cost model'!M322)</f>
        <v>50</v>
      </c>
      <c r="K11813" s="14" t="n">
        <f aca="false">J11813-H11813</f>
        <v>-2.43</v>
      </c>
      <c r="L11813" s="14" t="n">
        <f aca="false">G11813-H11813</f>
        <v>-32.93</v>
      </c>
    </row>
    <row r="11814" customFormat="false" ht="15" hidden="false" customHeight="false" outlineLevel="0" collapsed="false">
      <c r="A11814" s="2" t="s">
        <v>174</v>
      </c>
      <c r="B11814" s="2" t="s">
        <v>174</v>
      </c>
      <c r="C11814" s="2" t="s">
        <v>48</v>
      </c>
      <c r="D11814" s="2" t="s">
        <v>10</v>
      </c>
      <c r="E11814" s="2" t="s">
        <v>83</v>
      </c>
      <c r="F11814" s="2" t="s">
        <v>977</v>
      </c>
      <c r="G11814" s="14" t="n">
        <v>17.5</v>
      </c>
      <c r="H11814" s="14" t="n">
        <v>6.79</v>
      </c>
      <c r="I11814" s="14" t="n">
        <v>17.5</v>
      </c>
      <c r="J11814" s="23" t="n">
        <f aca="false">IF(AND(E11814="Priority",ISNUMBER('Cost model'!N168)),'Cost model'!N168,'Cost model'!M168)</f>
        <v>18.5</v>
      </c>
      <c r="K11814" s="14" t="n">
        <f aca="false">J11814-H11814</f>
        <v>11.71</v>
      </c>
      <c r="L11814" s="14" t="n">
        <f aca="false">G11814-H11814</f>
        <v>10.71</v>
      </c>
    </row>
    <row r="11815" customFormat="false" ht="15" hidden="false" customHeight="false" outlineLevel="0" collapsed="false">
      <c r="A11815" s="2" t="s">
        <v>142</v>
      </c>
      <c r="B11815" s="2" t="s">
        <v>174</v>
      </c>
      <c r="C11815" s="2" t="s">
        <v>49</v>
      </c>
      <c r="D11815" s="2" t="s">
        <v>12</v>
      </c>
      <c r="E11815" s="2" t="s">
        <v>74</v>
      </c>
      <c r="F11815" s="2" t="s">
        <v>976</v>
      </c>
      <c r="G11815" s="14" t="n">
        <v>29.5</v>
      </c>
      <c r="H11815" s="14" t="n">
        <v>84.84</v>
      </c>
      <c r="I11815" s="14" t="n">
        <v>19.5</v>
      </c>
      <c r="J11815" s="23" t="n">
        <f aca="false">IF(AND(E11815="Priority",ISNUMBER('Cost model'!N697)),'Cost model'!N697,'Cost model'!M697)</f>
        <v>55</v>
      </c>
      <c r="K11815" s="14" t="n">
        <f aca="false">J11815-H11815</f>
        <v>-29.84</v>
      </c>
      <c r="L11815" s="14" t="n">
        <f aca="false">G11815-H11815</f>
        <v>-55.34</v>
      </c>
    </row>
    <row r="11816" customFormat="false" ht="15" hidden="false" customHeight="false" outlineLevel="0" collapsed="false">
      <c r="A11816" s="2" t="s">
        <v>124</v>
      </c>
      <c r="B11816" s="2" t="s">
        <v>124</v>
      </c>
      <c r="C11816" s="2" t="s">
        <v>48</v>
      </c>
      <c r="D11816" s="2" t="s">
        <v>12</v>
      </c>
      <c r="E11816" s="2" t="s">
        <v>74</v>
      </c>
      <c r="F11816" s="2" t="s">
        <v>977</v>
      </c>
      <c r="G11816" s="14" t="n">
        <v>12.5</v>
      </c>
      <c r="H11816" s="14" t="n">
        <v>31.69</v>
      </c>
      <c r="I11816" s="14" t="n">
        <v>12.5</v>
      </c>
      <c r="J11816" s="23" t="n">
        <f aca="false">IF(AND(E11816="Priority",ISNUMBER('Cost model'!N321)),'Cost model'!N321,'Cost model'!M321)</f>
        <v>40</v>
      </c>
      <c r="K11816" s="14" t="n">
        <f aca="false">J11816-H11816</f>
        <v>8.31</v>
      </c>
      <c r="L11816" s="14" t="n">
        <f aca="false">G11816-H11816</f>
        <v>-19.19</v>
      </c>
    </row>
    <row r="11817" customFormat="false" ht="15" hidden="false" customHeight="false" outlineLevel="0" collapsed="false">
      <c r="A11817" s="2" t="s">
        <v>174</v>
      </c>
      <c r="B11817" s="2" t="s">
        <v>124</v>
      </c>
      <c r="C11817" s="2" t="s">
        <v>48</v>
      </c>
      <c r="D11817" s="2" t="s">
        <v>10</v>
      </c>
      <c r="E11817" s="2" t="s">
        <v>74</v>
      </c>
      <c r="F11817" s="2" t="s">
        <v>976</v>
      </c>
      <c r="G11817" s="14" t="n">
        <v>12.5</v>
      </c>
      <c r="H11817" s="14" t="n">
        <v>16.98</v>
      </c>
      <c r="I11817" s="14" t="n">
        <v>12.5</v>
      </c>
      <c r="J11817" s="23" t="n">
        <f aca="false">IF(AND(E11817="Priority",ISNUMBER('Cost model'!N108)),'Cost model'!N108,'Cost model'!M108)</f>
        <v>15.5</v>
      </c>
      <c r="K11817" s="14" t="n">
        <f aca="false">J11817-H11817</f>
        <v>-1.48</v>
      </c>
      <c r="L11817" s="14" t="n">
        <f aca="false">G11817-H11817</f>
        <v>-4.48</v>
      </c>
    </row>
    <row r="11818" customFormat="false" ht="15" hidden="false" customHeight="false" outlineLevel="0" collapsed="false">
      <c r="A11818" s="2" t="s">
        <v>142</v>
      </c>
      <c r="B11818" s="2" t="s">
        <v>142</v>
      </c>
      <c r="C11818" s="2" t="s">
        <v>47</v>
      </c>
      <c r="D11818" s="2" t="s">
        <v>10</v>
      </c>
      <c r="E11818" s="2" t="s">
        <v>74</v>
      </c>
      <c r="F11818" s="2" t="s">
        <v>977</v>
      </c>
      <c r="G11818" s="14" t="n">
        <v>9.5</v>
      </c>
      <c r="H11818" s="14" t="n">
        <v>7.1</v>
      </c>
      <c r="I11818" s="14" t="n">
        <v>9.5</v>
      </c>
      <c r="J11818" s="23" t="n">
        <f aca="false">IF(AND(E11818="Priority",ISNUMBER('Cost model'!N632)),'Cost model'!N632,'Cost model'!M632)</f>
        <v>9.5</v>
      </c>
      <c r="K11818" s="14" t="n">
        <f aca="false">J11818-H11818</f>
        <v>2.4</v>
      </c>
      <c r="L11818" s="14" t="n">
        <f aca="false">G11818-H11818</f>
        <v>2.4</v>
      </c>
    </row>
    <row r="11819" customFormat="false" ht="15" hidden="false" customHeight="false" outlineLevel="0" collapsed="false">
      <c r="A11819" s="2" t="s">
        <v>124</v>
      </c>
      <c r="B11819" s="2" t="s">
        <v>124</v>
      </c>
      <c r="C11819" s="2" t="s">
        <v>49</v>
      </c>
      <c r="D11819" s="2" t="s">
        <v>10</v>
      </c>
      <c r="E11819" s="2" t="s">
        <v>74</v>
      </c>
      <c r="F11819" s="2" t="s">
        <v>977</v>
      </c>
      <c r="G11819" s="14" t="n">
        <v>17.5</v>
      </c>
      <c r="H11819" s="14" t="n">
        <v>16.27</v>
      </c>
      <c r="I11819" s="14" t="n">
        <v>17.5</v>
      </c>
      <c r="J11819" s="23" t="n">
        <f aca="false">IF(AND(E11819="Priority",ISNUMBER('Cost model'!N319)),'Cost model'!N319,'Cost model'!M319)</f>
        <v>16.5</v>
      </c>
      <c r="K11819" s="14" t="n">
        <f aca="false">J11819-H11819</f>
        <v>0.23</v>
      </c>
      <c r="L11819" s="14" t="n">
        <f aca="false">G11819-H11819</f>
        <v>1.23</v>
      </c>
    </row>
    <row r="11820" customFormat="false" ht="15" hidden="false" customHeight="false" outlineLevel="0" collapsed="false">
      <c r="A11820" s="2" t="s">
        <v>124</v>
      </c>
      <c r="B11820" s="2" t="s">
        <v>174</v>
      </c>
      <c r="C11820" s="2" t="s">
        <v>48</v>
      </c>
      <c r="D11820" s="2" t="s">
        <v>12</v>
      </c>
      <c r="E11820" s="2" t="s">
        <v>74</v>
      </c>
      <c r="F11820" s="2" t="s">
        <v>976</v>
      </c>
      <c r="G11820" s="14" t="n">
        <v>12.5</v>
      </c>
      <c r="H11820" s="14" t="n">
        <v>44.44</v>
      </c>
      <c r="I11820" s="14" t="n">
        <v>19.5</v>
      </c>
      <c r="J11820" s="23" t="n">
        <f aca="false">IF(AND(E11820="Priority",ISNUMBER('Cost model'!N366)),'Cost model'!N366,'Cost model'!M366)</f>
        <v>55</v>
      </c>
      <c r="K11820" s="14" t="n">
        <f aca="false">J11820-H11820</f>
        <v>10.56</v>
      </c>
      <c r="L11820" s="14" t="n">
        <f aca="false">G11820-H11820</f>
        <v>-31.94</v>
      </c>
    </row>
    <row r="11821" customFormat="false" ht="15" hidden="false" customHeight="false" outlineLevel="0" collapsed="false">
      <c r="A11821" s="2" t="s">
        <v>174</v>
      </c>
      <c r="B11821" s="2" t="s">
        <v>174</v>
      </c>
      <c r="C11821" s="2" t="s">
        <v>47</v>
      </c>
      <c r="D11821" s="2" t="s">
        <v>10</v>
      </c>
      <c r="E11821" s="2" t="s">
        <v>74</v>
      </c>
      <c r="F11821" s="2" t="s">
        <v>977</v>
      </c>
      <c r="G11821" s="14" t="n">
        <v>9.5</v>
      </c>
      <c r="H11821" s="14" t="n">
        <v>7.59</v>
      </c>
      <c r="I11821" s="14" t="n">
        <v>9.5</v>
      </c>
      <c r="J11821" s="23" t="n">
        <f aca="false">IF(AND(E11821="Priority",ISNUMBER('Cost model'!N167)),'Cost model'!N167,'Cost model'!M167)</f>
        <v>8.5</v>
      </c>
      <c r="K11821" s="14" t="n">
        <f aca="false">J11821-H11821</f>
        <v>0.91</v>
      </c>
      <c r="L11821" s="14" t="n">
        <f aca="false">G11821-H11821</f>
        <v>1.91</v>
      </c>
    </row>
    <row r="11822" customFormat="false" ht="15" hidden="false" customHeight="false" outlineLevel="0" collapsed="false">
      <c r="A11822" s="2" t="s">
        <v>174</v>
      </c>
      <c r="B11822" s="2" t="s">
        <v>174</v>
      </c>
      <c r="C11822" s="2" t="s">
        <v>49</v>
      </c>
      <c r="D11822" s="2" t="s">
        <v>13</v>
      </c>
      <c r="E11822" s="2" t="s">
        <v>74</v>
      </c>
      <c r="F11822" s="2" t="s">
        <v>977</v>
      </c>
      <c r="G11822" s="14" t="n">
        <v>50</v>
      </c>
      <c r="H11822" s="14" t="n">
        <v>77.2</v>
      </c>
      <c r="I11822" s="14" t="n">
        <v>50</v>
      </c>
      <c r="J11822" s="23" t="n">
        <f aca="false">IF(AND(E11822="Priority",ISNUMBER('Cost model'!N175)),'Cost model'!N175,'Cost model'!M175)</f>
        <v>75</v>
      </c>
      <c r="K11822" s="14" t="n">
        <f aca="false">J11822-H11822</f>
        <v>-2.2</v>
      </c>
      <c r="L11822" s="14" t="n">
        <f aca="false">G11822-H11822</f>
        <v>-27.2</v>
      </c>
    </row>
    <row r="11823" customFormat="false" ht="15" hidden="false" customHeight="false" outlineLevel="0" collapsed="false">
      <c r="A11823" s="2" t="s">
        <v>142</v>
      </c>
      <c r="B11823" s="2" t="s">
        <v>221</v>
      </c>
      <c r="C11823" s="2" t="s">
        <v>47</v>
      </c>
      <c r="D11823" s="2" t="s">
        <v>12</v>
      </c>
      <c r="E11823" s="2" t="s">
        <v>74</v>
      </c>
      <c r="F11823" s="2" t="s">
        <v>976</v>
      </c>
      <c r="G11823" s="14" t="n">
        <v>9.5</v>
      </c>
      <c r="H11823" s="14" t="n">
        <v>30.44</v>
      </c>
      <c r="I11823" s="14" t="n">
        <v>24.5</v>
      </c>
      <c r="J11823" s="23" t="n">
        <f aca="false">IF(AND(E11823="Priority",ISNUMBER('Cost model'!N680)),'Cost model'!N680,'Cost model'!M680)</f>
        <v>50</v>
      </c>
      <c r="K11823" s="14" t="n">
        <f aca="false">J11823-H11823</f>
        <v>19.56</v>
      </c>
      <c r="L11823" s="14" t="n">
        <f aca="false">G11823-H11823</f>
        <v>-20.94</v>
      </c>
    </row>
    <row r="11824" customFormat="false" ht="15" hidden="false" customHeight="false" outlineLevel="0" collapsed="false">
      <c r="A11824" s="2" t="s">
        <v>174</v>
      </c>
      <c r="B11824" s="2" t="s">
        <v>174</v>
      </c>
      <c r="C11824" s="2" t="s">
        <v>49</v>
      </c>
      <c r="D11824" s="2" t="s">
        <v>12</v>
      </c>
      <c r="E11824" s="2" t="s">
        <v>83</v>
      </c>
      <c r="F11824" s="2" t="s">
        <v>977</v>
      </c>
      <c r="G11824" s="14" t="n">
        <v>29.5</v>
      </c>
      <c r="H11824" s="14" t="n">
        <v>42.05</v>
      </c>
      <c r="I11824" s="14" t="n">
        <v>29.5</v>
      </c>
      <c r="J11824" s="23" t="n">
        <f aca="false">IF(AND(E11824="Priority",ISNUMBER('Cost model'!N172)),'Cost model'!N172,'Cost model'!M172)</f>
        <v>60</v>
      </c>
      <c r="K11824" s="14" t="n">
        <f aca="false">J11824-H11824</f>
        <v>17.95</v>
      </c>
      <c r="L11824" s="14" t="n">
        <f aca="false">G11824-H11824</f>
        <v>-12.55</v>
      </c>
    </row>
    <row r="11825" customFormat="false" ht="15" hidden="false" customHeight="false" outlineLevel="0" collapsed="false">
      <c r="A11825" s="2" t="s">
        <v>174</v>
      </c>
      <c r="B11825" s="2" t="s">
        <v>174</v>
      </c>
      <c r="C11825" s="2" t="s">
        <v>49</v>
      </c>
      <c r="D11825" s="2" t="s">
        <v>12</v>
      </c>
      <c r="E11825" s="2" t="s">
        <v>74</v>
      </c>
      <c r="F11825" s="2" t="s">
        <v>977</v>
      </c>
      <c r="G11825" s="14" t="n">
        <v>19.5</v>
      </c>
      <c r="H11825" s="14" t="n">
        <v>25.1</v>
      </c>
      <c r="I11825" s="14" t="n">
        <v>19.5</v>
      </c>
      <c r="J11825" s="23" t="n">
        <f aca="false">IF(AND(E11825="Priority",ISNUMBER('Cost model'!N172)),'Cost model'!N172,'Cost model'!M172)</f>
        <v>45</v>
      </c>
      <c r="K11825" s="14" t="n">
        <f aca="false">J11825-H11825</f>
        <v>19.9</v>
      </c>
      <c r="L11825" s="14" t="n">
        <f aca="false">G11825-H11825</f>
        <v>-5.6</v>
      </c>
    </row>
    <row r="11826" customFormat="false" ht="15" hidden="false" customHeight="false" outlineLevel="0" collapsed="false">
      <c r="A11826" s="2" t="s">
        <v>174</v>
      </c>
      <c r="B11826" s="2" t="s">
        <v>174</v>
      </c>
      <c r="C11826" s="2" t="s">
        <v>47</v>
      </c>
      <c r="D11826" s="2" t="s">
        <v>10</v>
      </c>
      <c r="E11826" s="2" t="s">
        <v>74</v>
      </c>
      <c r="F11826" s="2" t="s">
        <v>977</v>
      </c>
      <c r="G11826" s="14" t="n">
        <v>9.5</v>
      </c>
      <c r="H11826" s="14" t="n">
        <v>7.59</v>
      </c>
      <c r="I11826" s="14" t="n">
        <v>9.5</v>
      </c>
      <c r="J11826" s="23" t="n">
        <f aca="false">IF(AND(E11826="Priority",ISNUMBER('Cost model'!N167)),'Cost model'!N167,'Cost model'!M167)</f>
        <v>8.5</v>
      </c>
      <c r="K11826" s="14" t="n">
        <f aca="false">J11826-H11826</f>
        <v>0.91</v>
      </c>
      <c r="L11826" s="14" t="n">
        <f aca="false">G11826-H11826</f>
        <v>1.91</v>
      </c>
    </row>
    <row r="11827" customFormat="false" ht="15" hidden="false" customHeight="false" outlineLevel="0" collapsed="false">
      <c r="A11827" s="2" t="s">
        <v>174</v>
      </c>
      <c r="B11827" s="2" t="s">
        <v>158</v>
      </c>
      <c r="C11827" s="2" t="s">
        <v>47</v>
      </c>
      <c r="D11827" s="2" t="s">
        <v>10</v>
      </c>
      <c r="E11827" s="2" t="s">
        <v>74</v>
      </c>
      <c r="F11827" s="2" t="s">
        <v>976</v>
      </c>
      <c r="G11827" s="14" t="n">
        <v>9.5</v>
      </c>
      <c r="H11827" s="14" t="n">
        <v>11.48</v>
      </c>
      <c r="I11827" s="14" t="n">
        <v>14.5</v>
      </c>
      <c r="J11827" s="23" t="n">
        <f aca="false">IF(AND(E11827="Priority",ISNUMBER('Cost model'!N137)),'Cost model'!N137,'Cost model'!M137)</f>
        <v>13.5</v>
      </c>
      <c r="K11827" s="14" t="n">
        <f aca="false">J11827-H11827</f>
        <v>2.02</v>
      </c>
      <c r="L11827" s="14" t="n">
        <f aca="false">G11827-H11827</f>
        <v>-1.98</v>
      </c>
    </row>
    <row r="11828" customFormat="false" ht="15" hidden="false" customHeight="false" outlineLevel="0" collapsed="false">
      <c r="A11828" s="2" t="s">
        <v>124</v>
      </c>
      <c r="B11828" s="2" t="s">
        <v>124</v>
      </c>
      <c r="C11828" s="2" t="s">
        <v>48</v>
      </c>
      <c r="D11828" s="2" t="s">
        <v>10</v>
      </c>
      <c r="E11828" s="2" t="s">
        <v>74</v>
      </c>
      <c r="F11828" s="2" t="s">
        <v>977</v>
      </c>
      <c r="G11828" s="14" t="n">
        <v>9.5</v>
      </c>
      <c r="H11828" s="14" t="n">
        <v>13.19</v>
      </c>
      <c r="I11828" s="14" t="n">
        <v>12.5</v>
      </c>
      <c r="J11828" s="23" t="n">
        <f aca="false">IF(AND(E11828="Priority",ISNUMBER('Cost model'!N318)),'Cost model'!N318,'Cost model'!M318)</f>
        <v>14.5</v>
      </c>
      <c r="K11828" s="14" t="n">
        <f aca="false">J11828-H11828</f>
        <v>1.31</v>
      </c>
      <c r="L11828" s="14" t="n">
        <f aca="false">G11828-H11828</f>
        <v>-3.69</v>
      </c>
    </row>
    <row r="11829" customFormat="false" ht="15" hidden="false" customHeight="false" outlineLevel="0" collapsed="false">
      <c r="A11829" s="2" t="s">
        <v>221</v>
      </c>
      <c r="B11829" s="2" t="s">
        <v>221</v>
      </c>
      <c r="C11829" s="2" t="s">
        <v>49</v>
      </c>
      <c r="D11829" s="2" t="s">
        <v>12</v>
      </c>
      <c r="E11829" s="2" t="s">
        <v>83</v>
      </c>
      <c r="F11829" s="2" t="s">
        <v>977</v>
      </c>
      <c r="G11829" s="14" t="n">
        <v>29.5</v>
      </c>
      <c r="H11829" s="14" t="n">
        <v>83.81</v>
      </c>
      <c r="I11829" s="14" t="n">
        <v>29.5</v>
      </c>
      <c r="J11829" s="23" t="n">
        <f aca="false">IF(AND(E11829="Priority",ISNUMBER('Cost model'!N742)),'Cost model'!N742,'Cost model'!M742)</f>
        <v>80</v>
      </c>
      <c r="K11829" s="14" t="n">
        <f aca="false">J11829-H11829</f>
        <v>-3.81</v>
      </c>
      <c r="L11829" s="14" t="n">
        <f aca="false">G11829-H11829</f>
        <v>-54.31</v>
      </c>
    </row>
    <row r="11830" customFormat="false" ht="15" hidden="false" customHeight="false" outlineLevel="0" collapsed="false">
      <c r="A11830" s="2" t="s">
        <v>124</v>
      </c>
      <c r="B11830" s="2" t="s">
        <v>142</v>
      </c>
      <c r="C11830" s="2" t="s">
        <v>47</v>
      </c>
      <c r="D11830" s="2" t="s">
        <v>12</v>
      </c>
      <c r="E11830" s="2" t="s">
        <v>74</v>
      </c>
      <c r="F11830" s="2" t="s">
        <v>976</v>
      </c>
      <c r="G11830" s="14" t="n">
        <v>9.5</v>
      </c>
      <c r="H11830" s="14" t="n">
        <v>47.03</v>
      </c>
      <c r="I11830" s="14" t="n">
        <v>19.5</v>
      </c>
      <c r="J11830" s="23" t="n">
        <f aca="false">IF(AND(E11830="Priority",ISNUMBER('Cost model'!N335)),'Cost model'!N335,'Cost model'!M335)</f>
        <v>45</v>
      </c>
      <c r="K11830" s="14" t="n">
        <f aca="false">J11830-H11830</f>
        <v>-2.03</v>
      </c>
      <c r="L11830" s="14" t="n">
        <f aca="false">G11830-H11830</f>
        <v>-37.53</v>
      </c>
    </row>
    <row r="11831" customFormat="false" ht="15" hidden="false" customHeight="false" outlineLevel="0" collapsed="false">
      <c r="A11831" s="2" t="s">
        <v>174</v>
      </c>
      <c r="B11831" s="2" t="s">
        <v>124</v>
      </c>
      <c r="C11831" s="2" t="s">
        <v>47</v>
      </c>
      <c r="D11831" s="2" t="s">
        <v>10</v>
      </c>
      <c r="E11831" s="2" t="s">
        <v>83</v>
      </c>
      <c r="F11831" s="2" t="s">
        <v>976</v>
      </c>
      <c r="G11831" s="14" t="n">
        <v>14.5</v>
      </c>
      <c r="H11831" s="14" t="n">
        <v>23.18</v>
      </c>
      <c r="I11831" s="14" t="n">
        <v>14.5</v>
      </c>
      <c r="J11831" s="23" t="n">
        <f aca="false">IF(AND(E11831="Priority",ISNUMBER('Cost model'!N107)),'Cost model'!N107,'Cost model'!M107)</f>
        <v>17.5</v>
      </c>
      <c r="K11831" s="14" t="n">
        <f aca="false">J11831-H11831</f>
        <v>-5.68</v>
      </c>
      <c r="L11831" s="14" t="n">
        <f aca="false">G11831-H11831</f>
        <v>-8.68</v>
      </c>
    </row>
    <row r="11832" customFormat="false" ht="15" hidden="false" customHeight="false" outlineLevel="0" collapsed="false">
      <c r="A11832" s="2" t="s">
        <v>174</v>
      </c>
      <c r="B11832" s="2" t="s">
        <v>174</v>
      </c>
      <c r="C11832" s="2" t="s">
        <v>49</v>
      </c>
      <c r="D11832" s="2" t="s">
        <v>12</v>
      </c>
      <c r="E11832" s="2" t="s">
        <v>74</v>
      </c>
      <c r="F11832" s="2" t="s">
        <v>977</v>
      </c>
      <c r="G11832" s="14" t="n">
        <v>19.5</v>
      </c>
      <c r="H11832" s="14" t="n">
        <v>60.46</v>
      </c>
      <c r="I11832" s="14" t="n">
        <v>19.5</v>
      </c>
      <c r="J11832" s="23" t="n">
        <f aca="false">IF(AND(E11832="Priority",ISNUMBER('Cost model'!N172)),'Cost model'!N172,'Cost model'!M172)</f>
        <v>45</v>
      </c>
      <c r="K11832" s="14" t="n">
        <f aca="false">J11832-H11832</f>
        <v>-15.46</v>
      </c>
      <c r="L11832" s="14" t="n">
        <f aca="false">G11832-H11832</f>
        <v>-40.96</v>
      </c>
    </row>
    <row r="11833" customFormat="false" ht="15" hidden="false" customHeight="false" outlineLevel="0" collapsed="false">
      <c r="A11833" s="2" t="s">
        <v>174</v>
      </c>
      <c r="B11833" s="2" t="s">
        <v>174</v>
      </c>
      <c r="C11833" s="2" t="s">
        <v>48</v>
      </c>
      <c r="D11833" s="2" t="s">
        <v>12</v>
      </c>
      <c r="E11833" s="2" t="s">
        <v>74</v>
      </c>
      <c r="F11833" s="2" t="s">
        <v>977</v>
      </c>
      <c r="G11833" s="14" t="n">
        <v>12.5</v>
      </c>
      <c r="H11833" s="14" t="n">
        <v>11.75</v>
      </c>
      <c r="I11833" s="14" t="n">
        <v>12.5</v>
      </c>
      <c r="J11833" s="23" t="n">
        <f aca="false">IF(AND(E11833="Priority",ISNUMBER('Cost model'!N171)),'Cost model'!N171,'Cost model'!M171)</f>
        <v>40</v>
      </c>
      <c r="K11833" s="14" t="n">
        <f aca="false">J11833-H11833</f>
        <v>28.25</v>
      </c>
      <c r="L11833" s="14" t="n">
        <f aca="false">G11833-H11833</f>
        <v>0.75</v>
      </c>
    </row>
    <row r="11834" customFormat="false" ht="15" hidden="false" customHeight="false" outlineLevel="0" collapsed="false">
      <c r="A11834" s="2" t="s">
        <v>142</v>
      </c>
      <c r="B11834" s="2" t="s">
        <v>124</v>
      </c>
      <c r="C11834" s="2" t="s">
        <v>49</v>
      </c>
      <c r="D11834" s="2" t="s">
        <v>10</v>
      </c>
      <c r="E11834" s="2" t="s">
        <v>74</v>
      </c>
      <c r="F11834" s="2" t="s">
        <v>976</v>
      </c>
      <c r="G11834" s="14" t="n">
        <v>17.5</v>
      </c>
      <c r="H11834" s="14" t="n">
        <v>20.11</v>
      </c>
      <c r="I11834" s="14" t="n">
        <v>17.5</v>
      </c>
      <c r="J11834" s="23" t="n">
        <f aca="false">IF(AND(E11834="Priority",ISNUMBER('Cost model'!N664)),'Cost model'!N664,'Cost model'!M664)</f>
        <v>19.5</v>
      </c>
      <c r="K11834" s="14" t="n">
        <f aca="false">J11834-H11834</f>
        <v>-0.609999999999999</v>
      </c>
      <c r="L11834" s="14" t="n">
        <f aca="false">G11834-H11834</f>
        <v>-2.61</v>
      </c>
    </row>
    <row r="11835" customFormat="false" ht="15" hidden="false" customHeight="false" outlineLevel="0" collapsed="false">
      <c r="A11835" s="2" t="s">
        <v>174</v>
      </c>
      <c r="B11835" s="2" t="s">
        <v>124</v>
      </c>
      <c r="C11835" s="2" t="s">
        <v>47</v>
      </c>
      <c r="D11835" s="2" t="s">
        <v>10</v>
      </c>
      <c r="E11835" s="2" t="s">
        <v>83</v>
      </c>
      <c r="F11835" s="2" t="s">
        <v>976</v>
      </c>
      <c r="G11835" s="14" t="n">
        <v>14.5</v>
      </c>
      <c r="H11835" s="14" t="n">
        <v>10.86</v>
      </c>
      <c r="I11835" s="14" t="n">
        <v>14.5</v>
      </c>
      <c r="J11835" s="23" t="n">
        <f aca="false">IF(AND(E11835="Priority",ISNUMBER('Cost model'!N107)),'Cost model'!N107,'Cost model'!M107)</f>
        <v>17.5</v>
      </c>
      <c r="K11835" s="14" t="n">
        <f aca="false">J11835-H11835</f>
        <v>6.64</v>
      </c>
      <c r="L11835" s="14" t="n">
        <f aca="false">G11835-H11835</f>
        <v>3.64</v>
      </c>
    </row>
    <row r="11836" customFormat="false" ht="15" hidden="false" customHeight="false" outlineLevel="0" collapsed="false">
      <c r="A11836" s="2" t="s">
        <v>174</v>
      </c>
      <c r="B11836" s="2" t="s">
        <v>174</v>
      </c>
      <c r="C11836" s="2" t="s">
        <v>48</v>
      </c>
      <c r="D11836" s="2" t="s">
        <v>12</v>
      </c>
      <c r="E11836" s="2" t="s">
        <v>83</v>
      </c>
      <c r="F11836" s="2" t="s">
        <v>977</v>
      </c>
      <c r="G11836" s="14" t="n">
        <v>19.5</v>
      </c>
      <c r="H11836" s="14" t="n">
        <v>32.12</v>
      </c>
      <c r="I11836" s="14" t="n">
        <v>19.5</v>
      </c>
      <c r="J11836" s="23" t="n">
        <f aca="false">IF(AND(E11836="Priority",ISNUMBER('Cost model'!N171)),'Cost model'!N171,'Cost model'!M171)</f>
        <v>55</v>
      </c>
      <c r="K11836" s="14" t="n">
        <f aca="false">J11836-H11836</f>
        <v>22.88</v>
      </c>
      <c r="L11836" s="14" t="n">
        <f aca="false">G11836-H11836</f>
        <v>-12.62</v>
      </c>
    </row>
    <row r="11837" customFormat="false" ht="15" hidden="false" customHeight="false" outlineLevel="0" collapsed="false">
      <c r="A11837" s="2" t="s">
        <v>174</v>
      </c>
      <c r="B11837" s="2" t="s">
        <v>124</v>
      </c>
      <c r="C11837" s="2" t="s">
        <v>47</v>
      </c>
      <c r="D11837" s="2" t="s">
        <v>12</v>
      </c>
      <c r="E11837" s="2" t="s">
        <v>74</v>
      </c>
      <c r="F11837" s="2" t="s">
        <v>976</v>
      </c>
      <c r="G11837" s="14" t="n">
        <v>9.5</v>
      </c>
      <c r="H11837" s="14" t="n">
        <v>28.5</v>
      </c>
      <c r="I11837" s="14" t="n">
        <v>9.5</v>
      </c>
      <c r="J11837" s="23" t="n">
        <f aca="false">IF(AND(E11837="Priority",ISNUMBER('Cost model'!N110)),'Cost model'!N110,'Cost model'!M110)</f>
        <v>40</v>
      </c>
      <c r="K11837" s="14" t="n">
        <f aca="false">J11837-H11837</f>
        <v>11.5</v>
      </c>
      <c r="L11837" s="14" t="n">
        <f aca="false">G11837-H11837</f>
        <v>-19</v>
      </c>
    </row>
    <row r="11838" customFormat="false" ht="15" hidden="false" customHeight="false" outlineLevel="0" collapsed="false">
      <c r="A11838" s="2" t="s">
        <v>123</v>
      </c>
      <c r="B11838" s="2" t="s">
        <v>124</v>
      </c>
      <c r="C11838" s="2" t="s">
        <v>47</v>
      </c>
      <c r="D11838" s="2" t="s">
        <v>12</v>
      </c>
      <c r="E11838" s="2" t="s">
        <v>83</v>
      </c>
      <c r="F11838" s="2" t="s">
        <v>976</v>
      </c>
      <c r="G11838" s="14" t="n">
        <v>24.5</v>
      </c>
      <c r="H11838" s="14" t="n">
        <v>26.88</v>
      </c>
      <c r="I11838" s="14" t="n">
        <v>24.5</v>
      </c>
      <c r="J11838" s="23" t="n">
        <f aca="false">IF(AND(E11838="Priority",ISNUMBER('Cost model'!N5)),'Cost model'!N5,'Cost model'!M5)</f>
        <v>45</v>
      </c>
      <c r="K11838" s="14" t="n">
        <f aca="false">J11838-H11838</f>
        <v>18.12</v>
      </c>
      <c r="L11838" s="14" t="n">
        <f aca="false">G11838-H11838</f>
        <v>-2.38</v>
      </c>
    </row>
    <row r="11839" customFormat="false" ht="15" hidden="false" customHeight="false" outlineLevel="0" collapsed="false">
      <c r="A11839" s="2" t="s">
        <v>174</v>
      </c>
      <c r="B11839" s="2" t="s">
        <v>174</v>
      </c>
      <c r="C11839" s="2" t="s">
        <v>47</v>
      </c>
      <c r="D11839" s="2" t="s">
        <v>15</v>
      </c>
      <c r="E11839" s="2" t="s">
        <v>74</v>
      </c>
      <c r="F11839" s="2" t="s">
        <v>977</v>
      </c>
      <c r="G11839" s="14" t="n">
        <v>45</v>
      </c>
      <c r="H11839" s="14" t="n">
        <v>169.93</v>
      </c>
      <c r="I11839" s="14" t="n">
        <v>45</v>
      </c>
      <c r="J11839" s="23" t="n">
        <f aca="false">IF(AND(E11839="Priority",ISNUMBER('Cost model'!N179)),'Cost model'!N179,'Cost model'!M179)</f>
        <v>135</v>
      </c>
      <c r="K11839" s="14" t="n">
        <f aca="false">J11839-H11839</f>
        <v>-34.93</v>
      </c>
      <c r="L11839" s="14" t="n">
        <f aca="false">G11839-H11839</f>
        <v>-124.93</v>
      </c>
    </row>
    <row r="11840" customFormat="false" ht="15" hidden="false" customHeight="false" outlineLevel="0" collapsed="false">
      <c r="A11840" s="2" t="s">
        <v>124</v>
      </c>
      <c r="B11840" s="2" t="s">
        <v>124</v>
      </c>
      <c r="C11840" s="2" t="s">
        <v>47</v>
      </c>
      <c r="D11840" s="2" t="s">
        <v>10</v>
      </c>
      <c r="E11840" s="2" t="s">
        <v>74</v>
      </c>
      <c r="F11840" s="2" t="s">
        <v>977</v>
      </c>
      <c r="G11840" s="14" t="n">
        <v>9.5</v>
      </c>
      <c r="H11840" s="14" t="n">
        <v>7.59</v>
      </c>
      <c r="I11840" s="14" t="n">
        <v>9.5</v>
      </c>
      <c r="J11840" s="23" t="n">
        <f aca="false">IF(AND(E11840="Priority",ISNUMBER('Cost model'!N317)),'Cost model'!N317,'Cost model'!M317)</f>
        <v>10.5</v>
      </c>
      <c r="K11840" s="14" t="n">
        <f aca="false">J11840-H11840</f>
        <v>2.91</v>
      </c>
      <c r="L11840" s="14" t="n">
        <f aca="false">G11840-H11840</f>
        <v>1.91</v>
      </c>
    </row>
    <row r="11841" customFormat="false" ht="15" hidden="false" customHeight="false" outlineLevel="0" collapsed="false">
      <c r="A11841" s="2" t="s">
        <v>124</v>
      </c>
      <c r="B11841" s="2" t="s">
        <v>124</v>
      </c>
      <c r="C11841" s="2" t="s">
        <v>48</v>
      </c>
      <c r="D11841" s="2" t="s">
        <v>10</v>
      </c>
      <c r="E11841" s="2" t="s">
        <v>74</v>
      </c>
      <c r="F11841" s="2" t="s">
        <v>977</v>
      </c>
      <c r="G11841" s="14" t="n">
        <v>9.5</v>
      </c>
      <c r="H11841" s="14" t="n">
        <v>7.81</v>
      </c>
      <c r="I11841" s="14" t="n">
        <v>12.5</v>
      </c>
      <c r="J11841" s="23" t="n">
        <f aca="false">IF(AND(E11841="Priority",ISNUMBER('Cost model'!N318)),'Cost model'!N318,'Cost model'!M318)</f>
        <v>14.5</v>
      </c>
      <c r="K11841" s="14" t="n">
        <f aca="false">J11841-H11841</f>
        <v>6.69</v>
      </c>
      <c r="L11841" s="14" t="n">
        <f aca="false">G11841-H11841</f>
        <v>1.69</v>
      </c>
    </row>
    <row r="11842" customFormat="false" ht="15" hidden="false" customHeight="false" outlineLevel="0" collapsed="false">
      <c r="A11842" s="2" t="s">
        <v>142</v>
      </c>
      <c r="B11842" s="2" t="s">
        <v>142</v>
      </c>
      <c r="C11842" s="2" t="s">
        <v>47</v>
      </c>
      <c r="D11842" s="2" t="s">
        <v>13</v>
      </c>
      <c r="E11842" s="2" t="s">
        <v>74</v>
      </c>
      <c r="F11842" s="2" t="s">
        <v>977</v>
      </c>
      <c r="G11842" s="14" t="n">
        <v>19.5</v>
      </c>
      <c r="H11842" s="14" t="n">
        <v>17.51</v>
      </c>
      <c r="I11842" s="14" t="n">
        <v>19</v>
      </c>
      <c r="J11842" s="23" t="n">
        <f aca="false">IF(AND(E11842="Priority",ISNUMBER('Cost model'!N638)),'Cost model'!N638,'Cost model'!M638)</f>
        <v>50</v>
      </c>
      <c r="K11842" s="14" t="n">
        <f aca="false">J11842-H11842</f>
        <v>32.49</v>
      </c>
      <c r="L11842" s="14" t="n">
        <f aca="false">G11842-H11842</f>
        <v>1.99</v>
      </c>
    </row>
    <row r="11843" customFormat="false" ht="15" hidden="false" customHeight="false" outlineLevel="0" collapsed="false">
      <c r="A11843" s="2" t="s">
        <v>221</v>
      </c>
      <c r="B11843" s="2" t="s">
        <v>158</v>
      </c>
      <c r="C11843" s="2" t="s">
        <v>49</v>
      </c>
      <c r="D11843" s="2" t="s">
        <v>14</v>
      </c>
      <c r="E11843" s="2" t="s">
        <v>74</v>
      </c>
      <c r="F11843" s="2" t="s">
        <v>976</v>
      </c>
      <c r="G11843" s="14" t="n">
        <v>125</v>
      </c>
      <c r="H11843" s="14" t="n">
        <v>218.23</v>
      </c>
      <c r="I11843" s="14" t="n">
        <v>195</v>
      </c>
      <c r="J11843" s="23" t="n">
        <f aca="false">IF(AND(E11843="Priority",ISNUMBER('Cost model'!N763)),'Cost model'!N763,'Cost model'!M763)</f>
        <v>255</v>
      </c>
      <c r="K11843" s="14" t="n">
        <f aca="false">J11843-H11843</f>
        <v>36.77</v>
      </c>
      <c r="L11843" s="14" t="n">
        <f aca="false">G11843-H11843</f>
        <v>-93.23</v>
      </c>
    </row>
    <row r="11844" customFormat="false" ht="15" hidden="false" customHeight="false" outlineLevel="0" collapsed="false">
      <c r="A11844" s="2" t="s">
        <v>221</v>
      </c>
      <c r="B11844" s="2" t="s">
        <v>221</v>
      </c>
      <c r="C11844" s="2" t="s">
        <v>47</v>
      </c>
      <c r="D11844" s="2" t="s">
        <v>10</v>
      </c>
      <c r="E11844" s="2" t="s">
        <v>74</v>
      </c>
      <c r="F11844" s="2" t="s">
        <v>977</v>
      </c>
      <c r="G11844" s="14" t="n">
        <v>9.5</v>
      </c>
      <c r="H11844" s="14" t="n">
        <v>7.27</v>
      </c>
      <c r="I11844" s="14" t="n">
        <v>9.5</v>
      </c>
      <c r="J11844" s="23" t="n">
        <f aca="false">IF(AND(E11844="Priority",ISNUMBER('Cost model'!N737)),'Cost model'!N737,'Cost model'!M737)</f>
        <v>8.5</v>
      </c>
      <c r="K11844" s="14" t="n">
        <f aca="false">J11844-H11844</f>
        <v>1.23</v>
      </c>
      <c r="L11844" s="14" t="n">
        <f aca="false">G11844-H11844</f>
        <v>2.23</v>
      </c>
    </row>
    <row r="11845" customFormat="false" ht="15" hidden="false" customHeight="false" outlineLevel="0" collapsed="false">
      <c r="A11845" s="2" t="s">
        <v>124</v>
      </c>
      <c r="B11845" s="2" t="s">
        <v>124</v>
      </c>
      <c r="C11845" s="2" t="s">
        <v>49</v>
      </c>
      <c r="D11845" s="2" t="s">
        <v>12</v>
      </c>
      <c r="E11845" s="2" t="s">
        <v>74</v>
      </c>
      <c r="F11845" s="2" t="s">
        <v>977</v>
      </c>
      <c r="G11845" s="14" t="n">
        <v>19.5</v>
      </c>
      <c r="H11845" s="14" t="n">
        <v>57.24</v>
      </c>
      <c r="I11845" s="14" t="n">
        <v>19.5</v>
      </c>
      <c r="J11845" s="23" t="n">
        <f aca="false">IF(AND(E11845="Priority",ISNUMBER('Cost model'!N322)),'Cost model'!N322,'Cost model'!M322)</f>
        <v>50</v>
      </c>
      <c r="K11845" s="14" t="n">
        <f aca="false">J11845-H11845</f>
        <v>-7.24</v>
      </c>
      <c r="L11845" s="14" t="n">
        <f aca="false">G11845-H11845</f>
        <v>-37.74</v>
      </c>
    </row>
    <row r="11846" customFormat="false" ht="15" hidden="false" customHeight="false" outlineLevel="0" collapsed="false">
      <c r="A11846" s="2" t="s">
        <v>174</v>
      </c>
      <c r="B11846" s="2" t="s">
        <v>124</v>
      </c>
      <c r="C11846" s="2" t="s">
        <v>47</v>
      </c>
      <c r="D11846" s="2" t="s">
        <v>10</v>
      </c>
      <c r="E11846" s="2" t="s">
        <v>74</v>
      </c>
      <c r="F11846" s="2" t="s">
        <v>976</v>
      </c>
      <c r="G11846" s="14" t="n">
        <v>9.5</v>
      </c>
      <c r="H11846" s="14" t="n">
        <v>7.95</v>
      </c>
      <c r="I11846" s="14" t="n">
        <v>9.5</v>
      </c>
      <c r="J11846" s="23" t="n">
        <f aca="false">IF(AND(E11846="Priority",ISNUMBER('Cost model'!N107)),'Cost model'!N107,'Cost model'!M107)</f>
        <v>12.5</v>
      </c>
      <c r="K11846" s="14" t="n">
        <f aca="false">J11846-H11846</f>
        <v>4.55</v>
      </c>
      <c r="L11846" s="14" t="n">
        <f aca="false">G11846-H11846</f>
        <v>1.55</v>
      </c>
    </row>
    <row r="11847" customFormat="false" ht="15" hidden="false" customHeight="false" outlineLevel="0" collapsed="false">
      <c r="A11847" s="2" t="s">
        <v>174</v>
      </c>
      <c r="B11847" s="2" t="s">
        <v>174</v>
      </c>
      <c r="C11847" s="2" t="s">
        <v>47</v>
      </c>
      <c r="D11847" s="2" t="s">
        <v>10</v>
      </c>
      <c r="E11847" s="2" t="s">
        <v>74</v>
      </c>
      <c r="F11847" s="2" t="s">
        <v>977</v>
      </c>
      <c r="G11847" s="14" t="n">
        <v>9.5</v>
      </c>
      <c r="H11847" s="14" t="n">
        <v>8.73</v>
      </c>
      <c r="I11847" s="14" t="n">
        <v>9.5</v>
      </c>
      <c r="J11847" s="23" t="n">
        <f aca="false">IF(AND(E11847="Priority",ISNUMBER('Cost model'!N167)),'Cost model'!N167,'Cost model'!M167)</f>
        <v>8.5</v>
      </c>
      <c r="K11847" s="14" t="n">
        <f aca="false">J11847-H11847</f>
        <v>-0.23</v>
      </c>
      <c r="L11847" s="14" t="n">
        <f aca="false">G11847-H11847</f>
        <v>0.77</v>
      </c>
    </row>
    <row r="11848" customFormat="false" ht="15" hidden="false" customHeight="false" outlineLevel="0" collapsed="false">
      <c r="A11848" s="2" t="s">
        <v>142</v>
      </c>
      <c r="B11848" s="2" t="s">
        <v>142</v>
      </c>
      <c r="C11848" s="2" t="s">
        <v>48</v>
      </c>
      <c r="D11848" s="2" t="s">
        <v>12</v>
      </c>
      <c r="E11848" s="2" t="s">
        <v>74</v>
      </c>
      <c r="F11848" s="2" t="s">
        <v>977</v>
      </c>
      <c r="G11848" s="14" t="n">
        <v>12.5</v>
      </c>
      <c r="H11848" s="14" t="n">
        <v>43.64</v>
      </c>
      <c r="I11848" s="14" t="n">
        <v>12.5</v>
      </c>
      <c r="J11848" s="23" t="n">
        <f aca="false">IF(AND(E11848="Priority",ISNUMBER('Cost model'!N636)),'Cost model'!N636,'Cost model'!M636)</f>
        <v>40</v>
      </c>
      <c r="K11848" s="14" t="n">
        <f aca="false">J11848-H11848</f>
        <v>-3.64</v>
      </c>
      <c r="L11848" s="14" t="n">
        <f aca="false">G11848-H11848</f>
        <v>-31.14</v>
      </c>
    </row>
    <row r="11849" customFormat="false" ht="15" hidden="false" customHeight="false" outlineLevel="0" collapsed="false">
      <c r="A11849" s="2" t="s">
        <v>124</v>
      </c>
      <c r="B11849" s="2" t="s">
        <v>124</v>
      </c>
      <c r="C11849" s="2" t="s">
        <v>47</v>
      </c>
      <c r="D11849" s="2" t="s">
        <v>10</v>
      </c>
      <c r="E11849" s="2" t="s">
        <v>83</v>
      </c>
      <c r="F11849" s="2" t="s">
        <v>977</v>
      </c>
      <c r="G11849" s="14" t="n">
        <v>14.5</v>
      </c>
      <c r="H11849" s="14" t="n">
        <v>37.44</v>
      </c>
      <c r="I11849" s="14" t="n">
        <v>14.5</v>
      </c>
      <c r="J11849" s="23" t="n">
        <f aca="false">IF(AND(E11849="Priority",ISNUMBER('Cost model'!N317)),'Cost model'!N317,'Cost model'!M317)</f>
        <v>15.5</v>
      </c>
      <c r="K11849" s="14" t="n">
        <f aca="false">J11849-H11849</f>
        <v>-21.94</v>
      </c>
      <c r="L11849" s="14" t="n">
        <f aca="false">G11849-H11849</f>
        <v>-22.94</v>
      </c>
    </row>
    <row r="11850" customFormat="false" ht="15" hidden="false" customHeight="false" outlineLevel="0" collapsed="false">
      <c r="A11850" s="2" t="s">
        <v>174</v>
      </c>
      <c r="B11850" s="2" t="s">
        <v>174</v>
      </c>
      <c r="C11850" s="2" t="s">
        <v>47</v>
      </c>
      <c r="D11850" s="2" t="s">
        <v>10</v>
      </c>
      <c r="E11850" s="2" t="s">
        <v>74</v>
      </c>
      <c r="F11850" s="2" t="s">
        <v>977</v>
      </c>
      <c r="G11850" s="14" t="n">
        <v>9.5</v>
      </c>
      <c r="H11850" s="14" t="n">
        <v>6.79</v>
      </c>
      <c r="I11850" s="14" t="n">
        <v>9.5</v>
      </c>
      <c r="J11850" s="23" t="n">
        <f aca="false">IF(AND(E11850="Priority",ISNUMBER('Cost model'!N167)),'Cost model'!N167,'Cost model'!M167)</f>
        <v>8.5</v>
      </c>
      <c r="K11850" s="14" t="n">
        <f aca="false">J11850-H11850</f>
        <v>1.71</v>
      </c>
      <c r="L11850" s="14" t="n">
        <f aca="false">G11850-H11850</f>
        <v>2.71</v>
      </c>
    </row>
    <row r="11851" customFormat="false" ht="15" hidden="false" customHeight="false" outlineLevel="0" collapsed="false">
      <c r="A11851" s="2" t="s">
        <v>174</v>
      </c>
      <c r="B11851" s="2" t="s">
        <v>174</v>
      </c>
      <c r="C11851" s="2" t="s">
        <v>47</v>
      </c>
      <c r="D11851" s="2" t="s">
        <v>12</v>
      </c>
      <c r="E11851" s="2" t="s">
        <v>74</v>
      </c>
      <c r="F11851" s="2" t="s">
        <v>977</v>
      </c>
      <c r="G11851" s="14" t="n">
        <v>9.5</v>
      </c>
      <c r="H11851" s="14" t="n">
        <v>7.59</v>
      </c>
      <c r="I11851" s="14" t="n">
        <v>9.5</v>
      </c>
      <c r="J11851" s="23" t="n">
        <f aca="false">IF(AND(E11851="Priority",ISNUMBER('Cost model'!N170)),'Cost model'!N170,'Cost model'!M170)</f>
        <v>25.5</v>
      </c>
      <c r="K11851" s="14" t="n">
        <f aca="false">J11851-H11851</f>
        <v>17.91</v>
      </c>
      <c r="L11851" s="14" t="n">
        <f aca="false">G11851-H11851</f>
        <v>1.91</v>
      </c>
    </row>
    <row r="11852" customFormat="false" ht="15" hidden="false" customHeight="false" outlineLevel="0" collapsed="false">
      <c r="A11852" s="2" t="s">
        <v>221</v>
      </c>
      <c r="B11852" s="2" t="s">
        <v>221</v>
      </c>
      <c r="C11852" s="2" t="s">
        <v>47</v>
      </c>
      <c r="D11852" s="2" t="s">
        <v>10</v>
      </c>
      <c r="E11852" s="2" t="s">
        <v>74</v>
      </c>
      <c r="F11852" s="2" t="s">
        <v>977</v>
      </c>
      <c r="G11852" s="14" t="n">
        <v>9.5</v>
      </c>
      <c r="H11852" s="14" t="n">
        <v>7.1</v>
      </c>
      <c r="I11852" s="14" t="n">
        <v>9.5</v>
      </c>
      <c r="J11852" s="23" t="n">
        <f aca="false">IF(AND(E11852="Priority",ISNUMBER('Cost model'!N737)),'Cost model'!N737,'Cost model'!M737)</f>
        <v>8.5</v>
      </c>
      <c r="K11852" s="14" t="n">
        <f aca="false">J11852-H11852</f>
        <v>1.4</v>
      </c>
      <c r="L11852" s="14" t="n">
        <f aca="false">G11852-H11852</f>
        <v>2.4</v>
      </c>
    </row>
    <row r="11853" customFormat="false" ht="15" hidden="false" customHeight="false" outlineLevel="0" collapsed="false">
      <c r="A11853" s="2" t="s">
        <v>174</v>
      </c>
      <c r="B11853" s="2" t="s">
        <v>124</v>
      </c>
      <c r="C11853" s="2" t="s">
        <v>48</v>
      </c>
      <c r="D11853" s="2" t="s">
        <v>12</v>
      </c>
      <c r="E11853" s="2" t="s">
        <v>74</v>
      </c>
      <c r="F11853" s="2" t="s">
        <v>976</v>
      </c>
      <c r="G11853" s="14" t="n">
        <v>12.5</v>
      </c>
      <c r="H11853" s="14" t="n">
        <v>43.37</v>
      </c>
      <c r="I11853" s="14" t="n">
        <v>12.5</v>
      </c>
      <c r="J11853" s="23" t="n">
        <f aca="false">IF(AND(E11853="Priority",ISNUMBER('Cost model'!N111)),'Cost model'!N111,'Cost model'!M111)</f>
        <v>45</v>
      </c>
      <c r="K11853" s="14" t="n">
        <f aca="false">J11853-H11853</f>
        <v>1.63</v>
      </c>
      <c r="L11853" s="14" t="n">
        <f aca="false">G11853-H11853</f>
        <v>-30.87</v>
      </c>
    </row>
    <row r="11854" customFormat="false" ht="15" hidden="false" customHeight="false" outlineLevel="0" collapsed="false">
      <c r="A11854" s="2" t="s">
        <v>221</v>
      </c>
      <c r="B11854" s="2" t="s">
        <v>158</v>
      </c>
      <c r="C11854" s="2" t="s">
        <v>47</v>
      </c>
      <c r="D11854" s="2" t="s">
        <v>13</v>
      </c>
      <c r="E11854" s="2" t="s">
        <v>74</v>
      </c>
      <c r="F11854" s="2" t="s">
        <v>976</v>
      </c>
      <c r="G11854" s="14" t="n">
        <v>19.5</v>
      </c>
      <c r="H11854" s="14" t="n">
        <v>92.41</v>
      </c>
      <c r="I11854" s="14" t="n">
        <v>34.5</v>
      </c>
      <c r="J11854" s="23" t="n">
        <f aca="false">IF(AND(E11854="Priority",ISNUMBER('Cost model'!N758)),'Cost model'!N758,'Cost model'!M758)</f>
        <v>80</v>
      </c>
      <c r="K11854" s="14" t="n">
        <f aca="false">J11854-H11854</f>
        <v>-12.41</v>
      </c>
      <c r="L11854" s="14" t="n">
        <f aca="false">G11854-H11854</f>
        <v>-72.91</v>
      </c>
    </row>
    <row r="11855" customFormat="false" ht="15" hidden="false" customHeight="false" outlineLevel="0" collapsed="false">
      <c r="A11855" s="2" t="s">
        <v>124</v>
      </c>
      <c r="B11855" s="2" t="s">
        <v>124</v>
      </c>
      <c r="C11855" s="2" t="s">
        <v>47</v>
      </c>
      <c r="D11855" s="2" t="s">
        <v>12</v>
      </c>
      <c r="E11855" s="2" t="s">
        <v>74</v>
      </c>
      <c r="F11855" s="2" t="s">
        <v>977</v>
      </c>
      <c r="G11855" s="14" t="n">
        <v>9.5</v>
      </c>
      <c r="H11855" s="14" t="n">
        <v>36.34</v>
      </c>
      <c r="I11855" s="14" t="n">
        <v>9.5</v>
      </c>
      <c r="J11855" s="23" t="n">
        <f aca="false">IF(AND(E11855="Priority",ISNUMBER('Cost model'!N320)),'Cost model'!N320,'Cost model'!M320)</f>
        <v>24.5</v>
      </c>
      <c r="K11855" s="14" t="n">
        <f aca="false">J11855-H11855</f>
        <v>-11.84</v>
      </c>
      <c r="L11855" s="14" t="n">
        <f aca="false">G11855-H11855</f>
        <v>-26.84</v>
      </c>
    </row>
    <row r="11856" customFormat="false" ht="15" hidden="false" customHeight="false" outlineLevel="0" collapsed="false">
      <c r="A11856" s="2" t="s">
        <v>174</v>
      </c>
      <c r="B11856" s="2" t="s">
        <v>124</v>
      </c>
      <c r="C11856" s="2" t="s">
        <v>49</v>
      </c>
      <c r="D11856" s="2" t="s">
        <v>10</v>
      </c>
      <c r="E11856" s="2" t="s">
        <v>74</v>
      </c>
      <c r="F11856" s="2" t="s">
        <v>976</v>
      </c>
      <c r="G11856" s="14" t="n">
        <v>17.5</v>
      </c>
      <c r="H11856" s="14" t="n">
        <v>11.28</v>
      </c>
      <c r="I11856" s="14" t="n">
        <v>17.5</v>
      </c>
      <c r="J11856" s="23" t="n">
        <f aca="false">IF(AND(E11856="Priority",ISNUMBER('Cost model'!N109)),'Cost model'!N109,'Cost model'!M109)</f>
        <v>18.5</v>
      </c>
      <c r="K11856" s="14" t="n">
        <f aca="false">J11856-H11856</f>
        <v>7.22</v>
      </c>
      <c r="L11856" s="14" t="n">
        <f aca="false">G11856-H11856</f>
        <v>6.22</v>
      </c>
    </row>
    <row r="11857" customFormat="false" ht="15" hidden="false" customHeight="false" outlineLevel="0" collapsed="false">
      <c r="A11857" s="2" t="s">
        <v>221</v>
      </c>
      <c r="B11857" s="2" t="s">
        <v>221</v>
      </c>
      <c r="C11857" s="2" t="s">
        <v>47</v>
      </c>
      <c r="D11857" s="2" t="s">
        <v>12</v>
      </c>
      <c r="E11857" s="2" t="s">
        <v>83</v>
      </c>
      <c r="F11857" s="2" t="s">
        <v>977</v>
      </c>
      <c r="G11857" s="14" t="n">
        <v>19.5</v>
      </c>
      <c r="H11857" s="14" t="n">
        <v>24.87</v>
      </c>
      <c r="I11857" s="14" t="n">
        <v>19.5</v>
      </c>
      <c r="J11857" s="23" t="n">
        <f aca="false">IF(AND(E11857="Priority",ISNUMBER('Cost model'!N740)),'Cost model'!N740,'Cost model'!M740)</f>
        <v>28.5</v>
      </c>
      <c r="K11857" s="14" t="n">
        <f aca="false">J11857-H11857</f>
        <v>3.63</v>
      </c>
      <c r="L11857" s="14" t="n">
        <f aca="false">G11857-H11857</f>
        <v>-5.37</v>
      </c>
    </row>
    <row r="11858" customFormat="false" ht="15" hidden="false" customHeight="false" outlineLevel="0" collapsed="false">
      <c r="A11858" s="2" t="s">
        <v>124</v>
      </c>
      <c r="B11858" s="2" t="s">
        <v>174</v>
      </c>
      <c r="C11858" s="2" t="s">
        <v>48</v>
      </c>
      <c r="D11858" s="2" t="s">
        <v>14</v>
      </c>
      <c r="E11858" s="2" t="s">
        <v>74</v>
      </c>
      <c r="F11858" s="2" t="s">
        <v>976</v>
      </c>
      <c r="G11858" s="14" t="n">
        <v>45</v>
      </c>
      <c r="H11858" s="14" t="n">
        <v>151.6</v>
      </c>
      <c r="I11858" s="14" t="n">
        <v>125</v>
      </c>
      <c r="J11858" s="23" t="n">
        <f aca="false">IF(AND(E11858="Priority",ISNUMBER('Cost model'!N372)),'Cost model'!N372,'Cost model'!M372)</f>
        <v>165</v>
      </c>
      <c r="K11858" s="14" t="n">
        <f aca="false">J11858-H11858</f>
        <v>13.4</v>
      </c>
      <c r="L11858" s="14" t="n">
        <f aca="false">G11858-H11858</f>
        <v>-106.6</v>
      </c>
    </row>
    <row r="11859" customFormat="false" ht="15" hidden="false" customHeight="false" outlineLevel="0" collapsed="false">
      <c r="A11859" s="2" t="s">
        <v>205</v>
      </c>
      <c r="B11859" s="2" t="s">
        <v>158</v>
      </c>
      <c r="C11859" s="2" t="s">
        <v>48</v>
      </c>
      <c r="D11859" s="2" t="s">
        <v>10</v>
      </c>
      <c r="E11859" s="2" t="s">
        <v>74</v>
      </c>
      <c r="F11859" s="2" t="s">
        <v>976</v>
      </c>
      <c r="G11859" s="14" t="n">
        <v>14.5</v>
      </c>
      <c r="H11859" s="14" t="n">
        <v>11.42</v>
      </c>
      <c r="I11859" s="14"/>
      <c r="J11859" s="23" t="n">
        <f aca="false">IF(AND(E11859="Priority",ISNUMBER('Cost model'!N618)),'Cost model'!N618,'Cost model'!M618)</f>
        <v>16.5</v>
      </c>
      <c r="K11859" s="14" t="n">
        <f aca="false">J11859-H11859</f>
        <v>5.08</v>
      </c>
      <c r="L11859" s="14" t="n">
        <f aca="false">G11859-H11859</f>
        <v>3.08</v>
      </c>
    </row>
    <row r="11860" customFormat="false" ht="15" hidden="false" customHeight="false" outlineLevel="0" collapsed="false">
      <c r="A11860" s="2" t="s">
        <v>142</v>
      </c>
      <c r="B11860" s="2" t="s">
        <v>158</v>
      </c>
      <c r="C11860" s="2" t="s">
        <v>48</v>
      </c>
      <c r="D11860" s="2" t="s">
        <v>12</v>
      </c>
      <c r="E11860" s="2" t="s">
        <v>74</v>
      </c>
      <c r="F11860" s="2" t="s">
        <v>976</v>
      </c>
      <c r="G11860" s="14" t="n">
        <v>12.5</v>
      </c>
      <c r="H11860" s="14" t="n">
        <v>13.14</v>
      </c>
      <c r="I11860" s="14" t="n">
        <v>19.5</v>
      </c>
      <c r="J11860" s="23" t="n">
        <f aca="false">IF(AND(E11860="Priority",ISNUMBER('Cost model'!N651)),'Cost model'!N651,'Cost model'!M651)</f>
        <v>45</v>
      </c>
      <c r="K11860" s="14" t="n">
        <f aca="false">J11860-H11860</f>
        <v>31.86</v>
      </c>
      <c r="L11860" s="14" t="n">
        <f aca="false">G11860-H11860</f>
        <v>-0.640000000000001</v>
      </c>
    </row>
    <row r="11861" customFormat="false" ht="15" hidden="false" customHeight="false" outlineLevel="0" collapsed="false">
      <c r="A11861" s="2" t="s">
        <v>174</v>
      </c>
      <c r="B11861" s="2" t="s">
        <v>174</v>
      </c>
      <c r="C11861" s="2" t="s">
        <v>47</v>
      </c>
      <c r="D11861" s="2" t="s">
        <v>10</v>
      </c>
      <c r="E11861" s="2" t="s">
        <v>74</v>
      </c>
      <c r="F11861" s="2" t="s">
        <v>977</v>
      </c>
      <c r="G11861" s="14" t="n">
        <v>9.5</v>
      </c>
      <c r="H11861" s="14" t="n">
        <v>7.59</v>
      </c>
      <c r="I11861" s="14" t="n">
        <v>9.5</v>
      </c>
      <c r="J11861" s="23" t="n">
        <f aca="false">IF(AND(E11861="Priority",ISNUMBER('Cost model'!N167)),'Cost model'!N167,'Cost model'!M167)</f>
        <v>8.5</v>
      </c>
      <c r="K11861" s="14" t="n">
        <f aca="false">J11861-H11861</f>
        <v>0.91</v>
      </c>
      <c r="L11861" s="14" t="n">
        <f aca="false">G11861-H11861</f>
        <v>1.91</v>
      </c>
    </row>
    <row r="11862" customFormat="false" ht="15" hidden="false" customHeight="false" outlineLevel="0" collapsed="false">
      <c r="A11862" s="2" t="s">
        <v>174</v>
      </c>
      <c r="B11862" s="2" t="s">
        <v>174</v>
      </c>
      <c r="C11862" s="2" t="s">
        <v>48</v>
      </c>
      <c r="D11862" s="2" t="s">
        <v>12</v>
      </c>
      <c r="E11862" s="2" t="s">
        <v>74</v>
      </c>
      <c r="F11862" s="2" t="s">
        <v>977</v>
      </c>
      <c r="G11862" s="14" t="n">
        <v>12.5</v>
      </c>
      <c r="H11862" s="14" t="n">
        <v>35.1</v>
      </c>
      <c r="I11862" s="14" t="n">
        <v>12.5</v>
      </c>
      <c r="J11862" s="23" t="n">
        <f aca="false">IF(AND(E11862="Priority",ISNUMBER('Cost model'!N171)),'Cost model'!N171,'Cost model'!M171)</f>
        <v>40</v>
      </c>
      <c r="K11862" s="14" t="n">
        <f aca="false">J11862-H11862</f>
        <v>4.9</v>
      </c>
      <c r="L11862" s="14" t="n">
        <f aca="false">G11862-H11862</f>
        <v>-22.6</v>
      </c>
    </row>
    <row r="11863" customFormat="false" ht="15" hidden="false" customHeight="false" outlineLevel="0" collapsed="false">
      <c r="A11863" s="2" t="s">
        <v>124</v>
      </c>
      <c r="B11863" s="2" t="s">
        <v>142</v>
      </c>
      <c r="C11863" s="2" t="s">
        <v>47</v>
      </c>
      <c r="D11863" s="2" t="s">
        <v>12</v>
      </c>
      <c r="E11863" s="2" t="s">
        <v>74</v>
      </c>
      <c r="F11863" s="2" t="s">
        <v>976</v>
      </c>
      <c r="G11863" s="14" t="n">
        <v>9.5</v>
      </c>
      <c r="H11863" s="14" t="n">
        <v>13.73</v>
      </c>
      <c r="I11863" s="14" t="n">
        <v>19.5</v>
      </c>
      <c r="J11863" s="23" t="n">
        <f aca="false">IF(AND(E11863="Priority",ISNUMBER('Cost model'!N335)),'Cost model'!N335,'Cost model'!M335)</f>
        <v>45</v>
      </c>
      <c r="K11863" s="14" t="n">
        <f aca="false">J11863-H11863</f>
        <v>31.27</v>
      </c>
      <c r="L11863" s="14" t="n">
        <f aca="false">G11863-H11863</f>
        <v>-4.23</v>
      </c>
    </row>
    <row r="11864" customFormat="false" ht="15" hidden="false" customHeight="false" outlineLevel="0" collapsed="false">
      <c r="A11864" s="2" t="s">
        <v>174</v>
      </c>
      <c r="B11864" s="2" t="s">
        <v>174</v>
      </c>
      <c r="C11864" s="2" t="s">
        <v>49</v>
      </c>
      <c r="D11864" s="2" t="s">
        <v>14</v>
      </c>
      <c r="E11864" s="2" t="s">
        <v>74</v>
      </c>
      <c r="F11864" s="2" t="s">
        <v>977</v>
      </c>
      <c r="G11864" s="14" t="n">
        <v>85</v>
      </c>
      <c r="H11864" s="14" t="n">
        <v>231.74</v>
      </c>
      <c r="I11864" s="14" t="n">
        <v>85</v>
      </c>
      <c r="J11864" s="23" t="n">
        <f aca="false">IF(AND(E11864="Priority",ISNUMBER('Cost model'!N178)),'Cost model'!N178,'Cost model'!M178)</f>
        <v>145</v>
      </c>
      <c r="K11864" s="14" t="n">
        <f aca="false">J11864-H11864</f>
        <v>-86.74</v>
      </c>
      <c r="L11864" s="14" t="n">
        <f aca="false">G11864-H11864</f>
        <v>-146.74</v>
      </c>
    </row>
    <row r="11865" customFormat="false" ht="15" hidden="false" customHeight="false" outlineLevel="0" collapsed="false">
      <c r="A11865" s="2" t="s">
        <v>142</v>
      </c>
      <c r="B11865" s="2" t="s">
        <v>124</v>
      </c>
      <c r="C11865" s="2" t="s">
        <v>48</v>
      </c>
      <c r="D11865" s="2" t="s">
        <v>12</v>
      </c>
      <c r="E11865" s="2" t="s">
        <v>74</v>
      </c>
      <c r="F11865" s="2" t="s">
        <v>976</v>
      </c>
      <c r="G11865" s="14" t="n">
        <v>12.5</v>
      </c>
      <c r="H11865" s="14" t="n">
        <v>55.89</v>
      </c>
      <c r="I11865" s="14" t="n">
        <v>19.5</v>
      </c>
      <c r="J11865" s="23" t="n">
        <f aca="false">IF(AND(E11865="Priority",ISNUMBER('Cost model'!N666)),'Cost model'!N666,'Cost model'!M666)</f>
        <v>45</v>
      </c>
      <c r="K11865" s="14" t="n">
        <f aca="false">J11865-H11865</f>
        <v>-10.89</v>
      </c>
      <c r="L11865" s="14" t="n">
        <f aca="false">G11865-H11865</f>
        <v>-43.39</v>
      </c>
    </row>
    <row r="11866" customFormat="false" ht="15" hidden="false" customHeight="false" outlineLevel="0" collapsed="false">
      <c r="A11866" s="2" t="s">
        <v>142</v>
      </c>
      <c r="B11866" s="2" t="s">
        <v>142</v>
      </c>
      <c r="C11866" s="2" t="s">
        <v>48</v>
      </c>
      <c r="D11866" s="2" t="s">
        <v>10</v>
      </c>
      <c r="E11866" s="2" t="s">
        <v>74</v>
      </c>
      <c r="F11866" s="2" t="s">
        <v>977</v>
      </c>
      <c r="G11866" s="14" t="n">
        <v>12.5</v>
      </c>
      <c r="H11866" s="14" t="n">
        <v>23.69</v>
      </c>
      <c r="I11866" s="14" t="n">
        <v>12.5</v>
      </c>
      <c r="J11866" s="23" t="n">
        <f aca="false">IF(AND(E11866="Priority",ISNUMBER('Cost model'!N633)),'Cost model'!N633,'Cost model'!M633)</f>
        <v>11.5</v>
      </c>
      <c r="K11866" s="14" t="n">
        <f aca="false">J11866-H11866</f>
        <v>-12.19</v>
      </c>
      <c r="L11866" s="14" t="n">
        <f aca="false">G11866-H11866</f>
        <v>-11.19</v>
      </c>
    </row>
    <row r="11867" customFormat="false" ht="15" hidden="false" customHeight="false" outlineLevel="0" collapsed="false">
      <c r="A11867" s="2" t="s">
        <v>142</v>
      </c>
      <c r="B11867" s="2" t="s">
        <v>123</v>
      </c>
      <c r="C11867" s="2" t="s">
        <v>48</v>
      </c>
      <c r="D11867" s="2" t="s">
        <v>10</v>
      </c>
      <c r="E11867" s="2" t="s">
        <v>74</v>
      </c>
      <c r="F11867" s="2" t="s">
        <v>976</v>
      </c>
      <c r="G11867" s="14" t="n">
        <v>12.5</v>
      </c>
      <c r="H11867" s="14" t="n">
        <v>31.24</v>
      </c>
      <c r="I11867" s="14" t="n">
        <v>19.5</v>
      </c>
      <c r="J11867" s="23" t="n">
        <f aca="false">IF(AND(E11867="Priority",ISNUMBER('Cost model'!N723)),'Cost model'!N723,'Cost model'!M723)</f>
        <v>15.5</v>
      </c>
      <c r="K11867" s="14" t="n">
        <f aca="false">J11867-H11867</f>
        <v>-15.74</v>
      </c>
      <c r="L11867" s="14" t="n">
        <f aca="false">G11867-H11867</f>
        <v>-18.74</v>
      </c>
    </row>
    <row r="11868" customFormat="false" ht="15" hidden="false" customHeight="false" outlineLevel="0" collapsed="false">
      <c r="A11868" s="2" t="s">
        <v>221</v>
      </c>
      <c r="B11868" s="2" t="s">
        <v>221</v>
      </c>
      <c r="C11868" s="2" t="s">
        <v>47</v>
      </c>
      <c r="D11868" s="2" t="s">
        <v>13</v>
      </c>
      <c r="E11868" s="2" t="s">
        <v>74</v>
      </c>
      <c r="F11868" s="2" t="s">
        <v>977</v>
      </c>
      <c r="G11868" s="14" t="n">
        <v>19.5</v>
      </c>
      <c r="H11868" s="14" t="n">
        <v>27.24</v>
      </c>
      <c r="I11868" s="14" t="n">
        <v>19.5</v>
      </c>
      <c r="J11868" s="23" t="n">
        <f aca="false">IF(AND(E11868="Priority",ISNUMBER('Cost model'!N743)),'Cost model'!N743,'Cost model'!M743)</f>
        <v>45</v>
      </c>
      <c r="K11868" s="14" t="n">
        <f aca="false">J11868-H11868</f>
        <v>17.76</v>
      </c>
      <c r="L11868" s="14" t="n">
        <f aca="false">G11868-H11868</f>
        <v>-7.74</v>
      </c>
    </row>
    <row r="11869" customFormat="false" ht="15" hidden="false" customHeight="false" outlineLevel="0" collapsed="false">
      <c r="A11869" s="2" t="s">
        <v>221</v>
      </c>
      <c r="B11869" s="2" t="s">
        <v>158</v>
      </c>
      <c r="C11869" s="2" t="s">
        <v>47</v>
      </c>
      <c r="D11869" s="2" t="s">
        <v>10</v>
      </c>
      <c r="E11869" s="2" t="s">
        <v>74</v>
      </c>
      <c r="F11869" s="2" t="s">
        <v>976</v>
      </c>
      <c r="G11869" s="14" t="n">
        <v>9.5</v>
      </c>
      <c r="H11869" s="14" t="n">
        <v>9.54</v>
      </c>
      <c r="I11869" s="14" t="n">
        <v>14.5</v>
      </c>
      <c r="J11869" s="23" t="n">
        <f aca="false">IF(AND(E11869="Priority",ISNUMBER('Cost model'!N752)),'Cost model'!N752,'Cost model'!M752)</f>
        <v>12.5</v>
      </c>
      <c r="K11869" s="14" t="n">
        <f aca="false">J11869-H11869</f>
        <v>2.96</v>
      </c>
      <c r="L11869" s="14" t="n">
        <f aca="false">G11869-H11869</f>
        <v>-0.0399999999999992</v>
      </c>
    </row>
    <row r="11870" customFormat="false" ht="15" hidden="false" customHeight="false" outlineLevel="0" collapsed="false">
      <c r="A11870" s="2" t="s">
        <v>124</v>
      </c>
      <c r="B11870" s="2" t="s">
        <v>124</v>
      </c>
      <c r="C11870" s="2" t="s">
        <v>47</v>
      </c>
      <c r="D11870" s="2" t="s">
        <v>10</v>
      </c>
      <c r="E11870" s="2" t="s">
        <v>83</v>
      </c>
      <c r="F11870" s="2" t="s">
        <v>977</v>
      </c>
      <c r="G11870" s="14" t="n">
        <v>14.5</v>
      </c>
      <c r="H11870" s="14" t="n">
        <v>25.1</v>
      </c>
      <c r="I11870" s="14" t="n">
        <v>14.5</v>
      </c>
      <c r="J11870" s="23" t="n">
        <f aca="false">IF(AND(E11870="Priority",ISNUMBER('Cost model'!N317)),'Cost model'!N317,'Cost model'!M317)</f>
        <v>15.5</v>
      </c>
      <c r="K11870" s="14" t="n">
        <f aca="false">J11870-H11870</f>
        <v>-9.6</v>
      </c>
      <c r="L11870" s="14" t="n">
        <f aca="false">G11870-H11870</f>
        <v>-10.6</v>
      </c>
    </row>
    <row r="11871" customFormat="false" ht="15" hidden="false" customHeight="false" outlineLevel="0" collapsed="false">
      <c r="A11871" s="2" t="s">
        <v>174</v>
      </c>
      <c r="B11871" s="2" t="s">
        <v>174</v>
      </c>
      <c r="C11871" s="2" t="s">
        <v>47</v>
      </c>
      <c r="D11871" s="2" t="s">
        <v>12</v>
      </c>
      <c r="E11871" s="2" t="s">
        <v>74</v>
      </c>
      <c r="F11871" s="2" t="s">
        <v>977</v>
      </c>
      <c r="G11871" s="14" t="n">
        <v>9.5</v>
      </c>
      <c r="H11871" s="14" t="n">
        <v>27.69</v>
      </c>
      <c r="I11871" s="14" t="n">
        <v>9.5</v>
      </c>
      <c r="J11871" s="23" t="n">
        <f aca="false">IF(AND(E11871="Priority",ISNUMBER('Cost model'!N170)),'Cost model'!N170,'Cost model'!M170)</f>
        <v>25.5</v>
      </c>
      <c r="K11871" s="14" t="n">
        <f aca="false">J11871-H11871</f>
        <v>-2.19</v>
      </c>
      <c r="L11871" s="14" t="n">
        <f aca="false">G11871-H11871</f>
        <v>-18.19</v>
      </c>
    </row>
    <row r="11872" customFormat="false" ht="15" hidden="false" customHeight="false" outlineLevel="0" collapsed="false">
      <c r="A11872" s="2" t="s">
        <v>174</v>
      </c>
      <c r="B11872" s="2" t="s">
        <v>174</v>
      </c>
      <c r="C11872" s="2" t="s">
        <v>49</v>
      </c>
      <c r="D11872" s="2" t="s">
        <v>10</v>
      </c>
      <c r="E11872" s="2" t="s">
        <v>74</v>
      </c>
      <c r="F11872" s="2" t="s">
        <v>977</v>
      </c>
      <c r="G11872" s="14" t="n">
        <v>17.5</v>
      </c>
      <c r="H11872" s="14" t="n">
        <v>18.34</v>
      </c>
      <c r="I11872" s="14" t="n">
        <v>17.5</v>
      </c>
      <c r="J11872" s="23" t="n">
        <f aca="false">IF(AND(E11872="Priority",ISNUMBER('Cost model'!N169)),'Cost model'!N169,'Cost model'!M169)</f>
        <v>18.5</v>
      </c>
      <c r="K11872" s="14" t="n">
        <f aca="false">J11872-H11872</f>
        <v>0.16</v>
      </c>
      <c r="L11872" s="14" t="n">
        <f aca="false">G11872-H11872</f>
        <v>-0.84</v>
      </c>
    </row>
    <row r="11873" customFormat="false" ht="15" hidden="false" customHeight="false" outlineLevel="0" collapsed="false">
      <c r="A11873" s="2" t="s">
        <v>124</v>
      </c>
      <c r="B11873" s="2" t="s">
        <v>124</v>
      </c>
      <c r="C11873" s="2" t="s">
        <v>47</v>
      </c>
      <c r="D11873" s="2" t="s">
        <v>12</v>
      </c>
      <c r="E11873" s="2" t="s">
        <v>74</v>
      </c>
      <c r="F11873" s="2" t="s">
        <v>977</v>
      </c>
      <c r="G11873" s="14" t="n">
        <v>9.5</v>
      </c>
      <c r="H11873" s="14" t="n">
        <v>27.72</v>
      </c>
      <c r="I11873" s="14" t="n">
        <v>9.5</v>
      </c>
      <c r="J11873" s="23" t="n">
        <f aca="false">IF(AND(E11873="Priority",ISNUMBER('Cost model'!N320)),'Cost model'!N320,'Cost model'!M320)</f>
        <v>24.5</v>
      </c>
      <c r="K11873" s="14" t="n">
        <f aca="false">J11873-H11873</f>
        <v>-3.22</v>
      </c>
      <c r="L11873" s="14" t="n">
        <f aca="false">G11873-H11873</f>
        <v>-18.22</v>
      </c>
    </row>
    <row r="11874" customFormat="false" ht="15" hidden="false" customHeight="false" outlineLevel="0" collapsed="false">
      <c r="A11874" s="2" t="s">
        <v>124</v>
      </c>
      <c r="B11874" s="2" t="s">
        <v>124</v>
      </c>
      <c r="C11874" s="2" t="s">
        <v>48</v>
      </c>
      <c r="D11874" s="2" t="s">
        <v>12</v>
      </c>
      <c r="E11874" s="2" t="s">
        <v>74</v>
      </c>
      <c r="F11874" s="2" t="s">
        <v>977</v>
      </c>
      <c r="G11874" s="14" t="n">
        <v>12.5</v>
      </c>
      <c r="H11874" s="14" t="n">
        <v>36.22</v>
      </c>
      <c r="I11874" s="14" t="n">
        <v>12.5</v>
      </c>
      <c r="J11874" s="23" t="n">
        <f aca="false">IF(AND(E11874="Priority",ISNUMBER('Cost model'!N321)),'Cost model'!N321,'Cost model'!M321)</f>
        <v>40</v>
      </c>
      <c r="K11874" s="14" t="n">
        <f aca="false">J11874-H11874</f>
        <v>3.78</v>
      </c>
      <c r="L11874" s="14" t="n">
        <f aca="false">G11874-H11874</f>
        <v>-23.72</v>
      </c>
    </row>
    <row r="11875" customFormat="false" ht="15" hidden="false" customHeight="false" outlineLevel="0" collapsed="false">
      <c r="A11875" s="2" t="s">
        <v>205</v>
      </c>
      <c r="B11875" s="2" t="s">
        <v>205</v>
      </c>
      <c r="C11875" s="2" t="s">
        <v>48</v>
      </c>
      <c r="D11875" s="2" t="s">
        <v>12</v>
      </c>
      <c r="E11875" s="2" t="s">
        <v>74</v>
      </c>
      <c r="F11875" s="2" t="s">
        <v>977</v>
      </c>
      <c r="G11875" s="14" t="n">
        <v>24.5</v>
      </c>
      <c r="H11875" s="14" t="n">
        <v>41.2</v>
      </c>
      <c r="I11875" s="14" t="n">
        <v>12.5</v>
      </c>
      <c r="J11875" s="23" t="n">
        <f aca="false">IF(AND(E11875="Priority",ISNUMBER('Cost model'!N531)),'Cost model'!N531,'Cost model'!M531)</f>
        <v>50</v>
      </c>
      <c r="K11875" s="14" t="n">
        <f aca="false">J11875-H11875</f>
        <v>8.8</v>
      </c>
      <c r="L11875" s="14" t="n">
        <f aca="false">G11875-H11875</f>
        <v>-16.7</v>
      </c>
    </row>
    <row r="11876" customFormat="false" ht="15" hidden="false" customHeight="false" outlineLevel="0" collapsed="false">
      <c r="A11876" s="2" t="s">
        <v>124</v>
      </c>
      <c r="B11876" s="2" t="s">
        <v>142</v>
      </c>
      <c r="C11876" s="2" t="s">
        <v>48</v>
      </c>
      <c r="D11876" s="2" t="s">
        <v>10</v>
      </c>
      <c r="E11876" s="2" t="s">
        <v>74</v>
      </c>
      <c r="F11876" s="2" t="s">
        <v>976</v>
      </c>
      <c r="G11876" s="14" t="n">
        <v>12.5</v>
      </c>
      <c r="H11876" s="14" t="n">
        <v>14.15</v>
      </c>
      <c r="I11876" s="14" t="n">
        <v>14.5</v>
      </c>
      <c r="J11876" s="23" t="n">
        <f aca="false">IF(AND(E11876="Priority",ISNUMBER('Cost model'!N333)),'Cost model'!N333,'Cost model'!M333)</f>
        <v>18.5</v>
      </c>
      <c r="K11876" s="14" t="n">
        <f aca="false">J11876-H11876</f>
        <v>4.35</v>
      </c>
      <c r="L11876" s="14" t="n">
        <f aca="false">G11876-H11876</f>
        <v>-1.65</v>
      </c>
    </row>
    <row r="11877" customFormat="false" ht="15" hidden="false" customHeight="false" outlineLevel="0" collapsed="false">
      <c r="A11877" s="2" t="s">
        <v>174</v>
      </c>
      <c r="B11877" s="2" t="s">
        <v>174</v>
      </c>
      <c r="C11877" s="2" t="s">
        <v>48</v>
      </c>
      <c r="D11877" s="2" t="s">
        <v>10</v>
      </c>
      <c r="E11877" s="2" t="s">
        <v>74</v>
      </c>
      <c r="F11877" s="2" t="s">
        <v>977</v>
      </c>
      <c r="G11877" s="14" t="n">
        <v>12.5</v>
      </c>
      <c r="H11877" s="14" t="n">
        <v>8.77</v>
      </c>
      <c r="I11877" s="14" t="n">
        <v>12.5</v>
      </c>
      <c r="J11877" s="23" t="n">
        <f aca="false">IF(AND(E11877="Priority",ISNUMBER('Cost model'!N168)),'Cost model'!N168,'Cost model'!M168)</f>
        <v>13.5</v>
      </c>
      <c r="K11877" s="14" t="n">
        <f aca="false">J11877-H11877</f>
        <v>4.73</v>
      </c>
      <c r="L11877" s="14" t="n">
        <f aca="false">G11877-H11877</f>
        <v>3.73</v>
      </c>
    </row>
    <row r="11878" customFormat="false" ht="15" hidden="false" customHeight="false" outlineLevel="0" collapsed="false">
      <c r="A11878" s="2" t="s">
        <v>174</v>
      </c>
      <c r="B11878" s="2" t="s">
        <v>174</v>
      </c>
      <c r="C11878" s="2" t="s">
        <v>49</v>
      </c>
      <c r="D11878" s="2" t="s">
        <v>10</v>
      </c>
      <c r="E11878" s="2" t="s">
        <v>74</v>
      </c>
      <c r="F11878" s="2" t="s">
        <v>977</v>
      </c>
      <c r="G11878" s="14" t="n">
        <v>17.5</v>
      </c>
      <c r="H11878" s="14" t="n">
        <v>10.95</v>
      </c>
      <c r="I11878" s="14" t="n">
        <v>17.5</v>
      </c>
      <c r="J11878" s="23" t="n">
        <f aca="false">IF(AND(E11878="Priority",ISNUMBER('Cost model'!N169)),'Cost model'!N169,'Cost model'!M169)</f>
        <v>18.5</v>
      </c>
      <c r="K11878" s="14" t="n">
        <f aca="false">J11878-H11878</f>
        <v>7.55</v>
      </c>
      <c r="L11878" s="14" t="n">
        <f aca="false">G11878-H11878</f>
        <v>6.55</v>
      </c>
    </row>
    <row r="11879" customFormat="false" ht="15" hidden="false" customHeight="false" outlineLevel="0" collapsed="false">
      <c r="A11879" s="2" t="s">
        <v>158</v>
      </c>
      <c r="B11879" s="2" t="s">
        <v>158</v>
      </c>
      <c r="C11879" s="2" t="s">
        <v>47</v>
      </c>
      <c r="D11879" s="2" t="s">
        <v>10</v>
      </c>
      <c r="E11879" s="2" t="s">
        <v>74</v>
      </c>
      <c r="F11879" s="2" t="s">
        <v>977</v>
      </c>
      <c r="G11879" s="14" t="n">
        <v>19.5</v>
      </c>
      <c r="H11879" s="14" t="n">
        <v>14.34</v>
      </c>
      <c r="I11879" s="14" t="n">
        <v>9.5</v>
      </c>
      <c r="J11879" s="23" t="n">
        <f aca="false">IF(AND(E11879="Priority",ISNUMBER('Cost model'!N422)),'Cost model'!N422,'Cost model'!M422)</f>
        <v>8.5</v>
      </c>
      <c r="K11879" s="14" t="n">
        <f aca="false">J11879-H11879</f>
        <v>-5.84</v>
      </c>
      <c r="L11879" s="14" t="n">
        <f aca="false">G11879-H11879</f>
        <v>5.16</v>
      </c>
    </row>
    <row r="11880" customFormat="false" ht="15" hidden="false" customHeight="false" outlineLevel="0" collapsed="false">
      <c r="A11880" s="2" t="s">
        <v>221</v>
      </c>
      <c r="B11880" s="2" t="s">
        <v>221</v>
      </c>
      <c r="C11880" s="2" t="s">
        <v>47</v>
      </c>
      <c r="D11880" s="2" t="s">
        <v>10</v>
      </c>
      <c r="E11880" s="2" t="s">
        <v>83</v>
      </c>
      <c r="F11880" s="2" t="s">
        <v>977</v>
      </c>
      <c r="G11880" s="14" t="n">
        <v>14.5</v>
      </c>
      <c r="H11880" s="14" t="n">
        <v>6.33</v>
      </c>
      <c r="I11880" s="14" t="n">
        <v>14.5</v>
      </c>
      <c r="J11880" s="23" t="n">
        <f aca="false">IF(AND(E11880="Priority",ISNUMBER('Cost model'!N737)),'Cost model'!N737,'Cost model'!M737)</f>
        <v>13.5</v>
      </c>
      <c r="K11880" s="14" t="n">
        <f aca="false">J11880-H11880</f>
        <v>7.17</v>
      </c>
      <c r="L11880" s="14" t="n">
        <f aca="false">G11880-H11880</f>
        <v>8.17</v>
      </c>
    </row>
    <row r="11881" customFormat="false" ht="15" hidden="false" customHeight="false" outlineLevel="0" collapsed="false">
      <c r="A11881" s="2" t="s">
        <v>124</v>
      </c>
      <c r="B11881" s="2" t="s">
        <v>174</v>
      </c>
      <c r="C11881" s="2" t="s">
        <v>48</v>
      </c>
      <c r="D11881" s="2" t="s">
        <v>10</v>
      </c>
      <c r="E11881" s="2" t="s">
        <v>74</v>
      </c>
      <c r="F11881" s="2" t="s">
        <v>976</v>
      </c>
      <c r="G11881" s="14" t="n">
        <v>12.5</v>
      </c>
      <c r="H11881" s="14" t="n">
        <v>10.73</v>
      </c>
      <c r="I11881" s="14" t="n">
        <v>14.5</v>
      </c>
      <c r="J11881" s="23" t="n">
        <f aca="false">IF(AND(E11881="Priority",ISNUMBER('Cost model'!N363)),'Cost model'!N363,'Cost model'!M363)</f>
        <v>15.5</v>
      </c>
      <c r="K11881" s="14" t="n">
        <f aca="false">J11881-H11881</f>
        <v>4.77</v>
      </c>
      <c r="L11881" s="14" t="n">
        <f aca="false">G11881-H11881</f>
        <v>1.77</v>
      </c>
    </row>
    <row r="11882" customFormat="false" ht="15" hidden="false" customHeight="false" outlineLevel="0" collapsed="false">
      <c r="A11882" s="2" t="s">
        <v>142</v>
      </c>
      <c r="B11882" s="2" t="s">
        <v>174</v>
      </c>
      <c r="C11882" s="2" t="s">
        <v>47</v>
      </c>
      <c r="D11882" s="2" t="s">
        <v>10</v>
      </c>
      <c r="E11882" s="2" t="s">
        <v>74</v>
      </c>
      <c r="F11882" s="2" t="s">
        <v>976</v>
      </c>
      <c r="G11882" s="14" t="n">
        <v>9.5</v>
      </c>
      <c r="H11882" s="14" t="n">
        <v>6.36</v>
      </c>
      <c r="I11882" s="14" t="n">
        <v>14.5</v>
      </c>
      <c r="J11882" s="23" t="n">
        <f aca="false">IF(AND(E11882="Priority",ISNUMBER('Cost model'!N692)),'Cost model'!N692,'Cost model'!M692)</f>
        <v>9.5</v>
      </c>
      <c r="K11882" s="14" t="n">
        <f aca="false">J11882-H11882</f>
        <v>3.14</v>
      </c>
      <c r="L11882" s="14" t="n">
        <f aca="false">G11882-H11882</f>
        <v>3.14</v>
      </c>
    </row>
    <row r="11883" customFormat="false" ht="15" hidden="false" customHeight="false" outlineLevel="0" collapsed="false">
      <c r="A11883" s="2" t="s">
        <v>174</v>
      </c>
      <c r="B11883" s="2" t="s">
        <v>174</v>
      </c>
      <c r="C11883" s="2" t="s">
        <v>47</v>
      </c>
      <c r="D11883" s="2" t="s">
        <v>10</v>
      </c>
      <c r="E11883" s="2" t="s">
        <v>83</v>
      </c>
      <c r="F11883" s="2" t="s">
        <v>977</v>
      </c>
      <c r="G11883" s="14" t="n">
        <v>14.5</v>
      </c>
      <c r="H11883" s="14" t="n">
        <v>6.79</v>
      </c>
      <c r="I11883" s="14" t="n">
        <v>14.5</v>
      </c>
      <c r="J11883" s="23" t="n">
        <f aca="false">IF(AND(E11883="Priority",ISNUMBER('Cost model'!N167)),'Cost model'!N167,'Cost model'!M167)</f>
        <v>13.5</v>
      </c>
      <c r="K11883" s="14" t="n">
        <f aca="false">J11883-H11883</f>
        <v>6.71</v>
      </c>
      <c r="L11883" s="14" t="n">
        <f aca="false">G11883-H11883</f>
        <v>7.71</v>
      </c>
    </row>
    <row r="11884" customFormat="false" ht="15" hidden="false" customHeight="false" outlineLevel="0" collapsed="false">
      <c r="A11884" s="2" t="s">
        <v>142</v>
      </c>
      <c r="B11884" s="2" t="s">
        <v>221</v>
      </c>
      <c r="C11884" s="2" t="s">
        <v>47</v>
      </c>
      <c r="D11884" s="2" t="s">
        <v>10</v>
      </c>
      <c r="E11884" s="2" t="s">
        <v>74</v>
      </c>
      <c r="F11884" s="2" t="s">
        <v>976</v>
      </c>
      <c r="G11884" s="14" t="n">
        <v>9.5</v>
      </c>
      <c r="H11884" s="14" t="n">
        <v>11.5</v>
      </c>
      <c r="I11884" s="14" t="n">
        <v>19.5</v>
      </c>
      <c r="J11884" s="23" t="n">
        <f aca="false">IF(AND(E11884="Priority",ISNUMBER('Cost model'!N677)),'Cost model'!N677,'Cost model'!M677)</f>
        <v>13.5</v>
      </c>
      <c r="K11884" s="14" t="n">
        <f aca="false">J11884-H11884</f>
        <v>2</v>
      </c>
      <c r="L11884" s="14" t="n">
        <f aca="false">G11884-H11884</f>
        <v>-2</v>
      </c>
    </row>
    <row r="11885" customFormat="false" ht="15" hidden="false" customHeight="false" outlineLevel="0" collapsed="false">
      <c r="A11885" s="2" t="s">
        <v>142</v>
      </c>
      <c r="B11885" s="2" t="s">
        <v>142</v>
      </c>
      <c r="C11885" s="2" t="s">
        <v>47</v>
      </c>
      <c r="D11885" s="2" t="s">
        <v>10</v>
      </c>
      <c r="E11885" s="2" t="s">
        <v>74</v>
      </c>
      <c r="F11885" s="2" t="s">
        <v>977</v>
      </c>
      <c r="G11885" s="14" t="n">
        <v>9.5</v>
      </c>
      <c r="H11885" s="14" t="n">
        <v>7.1</v>
      </c>
      <c r="I11885" s="14" t="n">
        <v>9.5</v>
      </c>
      <c r="J11885" s="23" t="n">
        <f aca="false">IF(AND(E11885="Priority",ISNUMBER('Cost model'!N632)),'Cost model'!N632,'Cost model'!M632)</f>
        <v>9.5</v>
      </c>
      <c r="K11885" s="14" t="n">
        <f aca="false">J11885-H11885</f>
        <v>2.4</v>
      </c>
      <c r="L11885" s="14" t="n">
        <f aca="false">G11885-H11885</f>
        <v>2.4</v>
      </c>
    </row>
    <row r="11886" customFormat="false" ht="15" hidden="false" customHeight="false" outlineLevel="0" collapsed="false">
      <c r="A11886" s="2" t="s">
        <v>174</v>
      </c>
      <c r="B11886" s="2" t="s">
        <v>174</v>
      </c>
      <c r="C11886" s="2" t="s">
        <v>47</v>
      </c>
      <c r="D11886" s="2" t="s">
        <v>12</v>
      </c>
      <c r="E11886" s="2" t="s">
        <v>74</v>
      </c>
      <c r="F11886" s="2" t="s">
        <v>977</v>
      </c>
      <c r="G11886" s="14" t="n">
        <v>9.5</v>
      </c>
      <c r="H11886" s="14" t="n">
        <v>28.48</v>
      </c>
      <c r="I11886" s="14" t="n">
        <v>9.5</v>
      </c>
      <c r="J11886" s="23" t="n">
        <f aca="false">IF(AND(E11886="Priority",ISNUMBER('Cost model'!N170)),'Cost model'!N170,'Cost model'!M170)</f>
        <v>25.5</v>
      </c>
      <c r="K11886" s="14" t="n">
        <f aca="false">J11886-H11886</f>
        <v>-2.98</v>
      </c>
      <c r="L11886" s="14" t="n">
        <f aca="false">G11886-H11886</f>
        <v>-18.98</v>
      </c>
    </row>
    <row r="11887" customFormat="false" ht="15" hidden="false" customHeight="false" outlineLevel="0" collapsed="false">
      <c r="A11887" s="2" t="s">
        <v>174</v>
      </c>
      <c r="B11887" s="2" t="s">
        <v>124</v>
      </c>
      <c r="C11887" s="2" t="s">
        <v>49</v>
      </c>
      <c r="D11887" s="2" t="s">
        <v>10</v>
      </c>
      <c r="E11887" s="2" t="s">
        <v>74</v>
      </c>
      <c r="F11887" s="2" t="s">
        <v>976</v>
      </c>
      <c r="G11887" s="14" t="n">
        <v>17.5</v>
      </c>
      <c r="H11887" s="14" t="n">
        <v>15.31</v>
      </c>
      <c r="I11887" s="14" t="n">
        <v>17.5</v>
      </c>
      <c r="J11887" s="23" t="n">
        <f aca="false">IF(AND(E11887="Priority",ISNUMBER('Cost model'!N109)),'Cost model'!N109,'Cost model'!M109)</f>
        <v>18.5</v>
      </c>
      <c r="K11887" s="14" t="n">
        <f aca="false">J11887-H11887</f>
        <v>3.19</v>
      </c>
      <c r="L11887" s="14" t="n">
        <f aca="false">G11887-H11887</f>
        <v>2.19</v>
      </c>
    </row>
    <row r="11888" customFormat="false" ht="15" hidden="false" customHeight="false" outlineLevel="0" collapsed="false">
      <c r="A11888" s="2" t="s">
        <v>142</v>
      </c>
      <c r="B11888" s="2" t="s">
        <v>142</v>
      </c>
      <c r="C11888" s="2" t="s">
        <v>47</v>
      </c>
      <c r="D11888" s="2" t="s">
        <v>10</v>
      </c>
      <c r="E11888" s="2" t="s">
        <v>83</v>
      </c>
      <c r="F11888" s="2" t="s">
        <v>977</v>
      </c>
      <c r="G11888" s="14" t="n">
        <v>14.5</v>
      </c>
      <c r="H11888" s="14" t="n">
        <v>23.69</v>
      </c>
      <c r="I11888" s="14" t="n">
        <v>14.5</v>
      </c>
      <c r="J11888" s="23" t="n">
        <f aca="false">IF(AND(E11888="Priority",ISNUMBER('Cost model'!N632)),'Cost model'!N632,'Cost model'!M632)</f>
        <v>14.5</v>
      </c>
      <c r="K11888" s="14" t="n">
        <f aca="false">J11888-H11888</f>
        <v>-9.19</v>
      </c>
      <c r="L11888" s="14" t="n">
        <f aca="false">G11888-H11888</f>
        <v>-9.19</v>
      </c>
    </row>
    <row r="11889" customFormat="false" ht="15" hidden="false" customHeight="false" outlineLevel="0" collapsed="false">
      <c r="A11889" s="2" t="s">
        <v>124</v>
      </c>
      <c r="B11889" s="2" t="s">
        <v>174</v>
      </c>
      <c r="C11889" s="2" t="s">
        <v>48</v>
      </c>
      <c r="D11889" s="2" t="s">
        <v>12</v>
      </c>
      <c r="E11889" s="2" t="s">
        <v>74</v>
      </c>
      <c r="F11889" s="2" t="s">
        <v>976</v>
      </c>
      <c r="G11889" s="14" t="n">
        <v>12.5</v>
      </c>
      <c r="H11889" s="14" t="n">
        <v>47.08</v>
      </c>
      <c r="I11889" s="14" t="n">
        <v>19.5</v>
      </c>
      <c r="J11889" s="23" t="n">
        <f aca="false">IF(AND(E11889="Priority",ISNUMBER('Cost model'!N366)),'Cost model'!N366,'Cost model'!M366)</f>
        <v>55</v>
      </c>
      <c r="K11889" s="14" t="n">
        <f aca="false">J11889-H11889</f>
        <v>7.92</v>
      </c>
      <c r="L11889" s="14" t="n">
        <f aca="false">G11889-H11889</f>
        <v>-34.58</v>
      </c>
    </row>
    <row r="11890" customFormat="false" ht="15" hidden="false" customHeight="false" outlineLevel="0" collapsed="false">
      <c r="A11890" s="2" t="s">
        <v>142</v>
      </c>
      <c r="B11890" s="2" t="s">
        <v>142</v>
      </c>
      <c r="C11890" s="2" t="s">
        <v>47</v>
      </c>
      <c r="D11890" s="2" t="s">
        <v>12</v>
      </c>
      <c r="E11890" s="2" t="s">
        <v>83</v>
      </c>
      <c r="F11890" s="2" t="s">
        <v>977</v>
      </c>
      <c r="G11890" s="14" t="n">
        <v>19.5</v>
      </c>
      <c r="H11890" s="14" t="n">
        <v>25.1</v>
      </c>
      <c r="I11890" s="14" t="n">
        <v>19.5</v>
      </c>
      <c r="J11890" s="23" t="n">
        <f aca="false">IF(AND(E11890="Priority",ISNUMBER('Cost model'!N635)),'Cost model'!N635,'Cost model'!M635)</f>
        <v>40</v>
      </c>
      <c r="K11890" s="14" t="n">
        <f aca="false">J11890-H11890</f>
        <v>14.9</v>
      </c>
      <c r="L11890" s="14" t="n">
        <f aca="false">G11890-H11890</f>
        <v>-5.6</v>
      </c>
    </row>
    <row r="11891" customFormat="false" ht="15" hidden="false" customHeight="false" outlineLevel="0" collapsed="false">
      <c r="A11891" s="2" t="s">
        <v>221</v>
      </c>
      <c r="B11891" s="2" t="s">
        <v>221</v>
      </c>
      <c r="C11891" s="2" t="s">
        <v>49</v>
      </c>
      <c r="D11891" s="2" t="s">
        <v>13</v>
      </c>
      <c r="E11891" s="2" t="s">
        <v>74</v>
      </c>
      <c r="F11891" s="2" t="s">
        <v>977</v>
      </c>
      <c r="G11891" s="14" t="n">
        <v>50</v>
      </c>
      <c r="H11891" s="14" t="n">
        <v>84.28</v>
      </c>
      <c r="I11891" s="14" t="n">
        <v>50</v>
      </c>
      <c r="J11891" s="23" t="n">
        <f aca="false">IF(AND(E11891="Priority",ISNUMBER('Cost model'!N745)),'Cost model'!N745,'Cost model'!M745)</f>
        <v>130</v>
      </c>
      <c r="K11891" s="14" t="n">
        <f aca="false">J11891-H11891</f>
        <v>45.72</v>
      </c>
      <c r="L11891" s="14" t="n">
        <f aca="false">G11891-H11891</f>
        <v>-34.28</v>
      </c>
    </row>
    <row r="11892" customFormat="false" ht="15" hidden="false" customHeight="false" outlineLevel="0" collapsed="false">
      <c r="A11892" s="2" t="s">
        <v>174</v>
      </c>
      <c r="B11892" s="2" t="s">
        <v>174</v>
      </c>
      <c r="C11892" s="2" t="s">
        <v>48</v>
      </c>
      <c r="D11892" s="2" t="s">
        <v>12</v>
      </c>
      <c r="E11892" s="2" t="s">
        <v>83</v>
      </c>
      <c r="F11892" s="2" t="s">
        <v>977</v>
      </c>
      <c r="G11892" s="14" t="n">
        <v>19.5</v>
      </c>
      <c r="H11892" s="14" t="n">
        <v>27.75</v>
      </c>
      <c r="I11892" s="14" t="n">
        <v>19.5</v>
      </c>
      <c r="J11892" s="23" t="n">
        <f aca="false">IF(AND(E11892="Priority",ISNUMBER('Cost model'!N171)),'Cost model'!N171,'Cost model'!M171)</f>
        <v>55</v>
      </c>
      <c r="K11892" s="14" t="n">
        <f aca="false">J11892-H11892</f>
        <v>27.25</v>
      </c>
      <c r="L11892" s="14" t="n">
        <f aca="false">G11892-H11892</f>
        <v>-8.25</v>
      </c>
    </row>
    <row r="11893" customFormat="false" ht="15" hidden="false" customHeight="false" outlineLevel="0" collapsed="false">
      <c r="A11893" s="2" t="s">
        <v>158</v>
      </c>
      <c r="B11893" s="2" t="s">
        <v>158</v>
      </c>
      <c r="C11893" s="2" t="s">
        <v>47</v>
      </c>
      <c r="D11893" s="2" t="s">
        <v>10</v>
      </c>
      <c r="E11893" s="2" t="s">
        <v>74</v>
      </c>
      <c r="F11893" s="2" t="s">
        <v>977</v>
      </c>
      <c r="G11893" s="14" t="n">
        <v>9.5</v>
      </c>
      <c r="H11893" s="14" t="n">
        <v>9.19</v>
      </c>
      <c r="I11893" s="14" t="n">
        <v>9.5</v>
      </c>
      <c r="J11893" s="23" t="n">
        <f aca="false">IF(AND(E11893="Priority",ISNUMBER('Cost model'!N422)),'Cost model'!N422,'Cost model'!M422)</f>
        <v>8.5</v>
      </c>
      <c r="K11893" s="14" t="n">
        <f aca="false">J11893-H11893</f>
        <v>-0.69</v>
      </c>
      <c r="L11893" s="14" t="n">
        <f aca="false">G11893-H11893</f>
        <v>0.310000000000001</v>
      </c>
    </row>
    <row r="11894" customFormat="false" ht="15" hidden="false" customHeight="false" outlineLevel="0" collapsed="false">
      <c r="A11894" s="2" t="s">
        <v>124</v>
      </c>
      <c r="B11894" s="2" t="s">
        <v>174</v>
      </c>
      <c r="C11894" s="2" t="s">
        <v>48</v>
      </c>
      <c r="D11894" s="2" t="s">
        <v>10</v>
      </c>
      <c r="E11894" s="2" t="s">
        <v>74</v>
      </c>
      <c r="F11894" s="2" t="s">
        <v>976</v>
      </c>
      <c r="G11894" s="14" t="n">
        <v>12.5</v>
      </c>
      <c r="H11894" s="14" t="n">
        <v>25.23</v>
      </c>
      <c r="I11894" s="14" t="n">
        <v>14.5</v>
      </c>
      <c r="J11894" s="23" t="n">
        <f aca="false">IF(AND(E11894="Priority",ISNUMBER('Cost model'!N363)),'Cost model'!N363,'Cost model'!M363)</f>
        <v>15.5</v>
      </c>
      <c r="K11894" s="14" t="n">
        <f aca="false">J11894-H11894</f>
        <v>-9.73</v>
      </c>
      <c r="L11894" s="14" t="n">
        <f aca="false">G11894-H11894</f>
        <v>-12.73</v>
      </c>
    </row>
    <row r="11895" customFormat="false" ht="15" hidden="false" customHeight="false" outlineLevel="0" collapsed="false">
      <c r="A11895" s="2" t="s">
        <v>174</v>
      </c>
      <c r="B11895" s="2" t="s">
        <v>174</v>
      </c>
      <c r="C11895" s="2" t="s">
        <v>47</v>
      </c>
      <c r="D11895" s="2" t="s">
        <v>10</v>
      </c>
      <c r="E11895" s="2" t="s">
        <v>74</v>
      </c>
      <c r="F11895" s="2" t="s">
        <v>977</v>
      </c>
      <c r="G11895" s="14" t="n">
        <v>9.5</v>
      </c>
      <c r="H11895" s="14" t="n">
        <v>6.79</v>
      </c>
      <c r="I11895" s="14" t="n">
        <v>9.5</v>
      </c>
      <c r="J11895" s="23" t="n">
        <f aca="false">IF(AND(E11895="Priority",ISNUMBER('Cost model'!N167)),'Cost model'!N167,'Cost model'!M167)</f>
        <v>8.5</v>
      </c>
      <c r="K11895" s="14" t="n">
        <f aca="false">J11895-H11895</f>
        <v>1.71</v>
      </c>
      <c r="L11895" s="14" t="n">
        <f aca="false">G11895-H11895</f>
        <v>2.71</v>
      </c>
    </row>
    <row r="11896" customFormat="false" ht="15" hidden="false" customHeight="false" outlineLevel="0" collapsed="false">
      <c r="A11896" s="2" t="s">
        <v>142</v>
      </c>
      <c r="B11896" s="2" t="s">
        <v>142</v>
      </c>
      <c r="C11896" s="2" t="s">
        <v>47</v>
      </c>
      <c r="D11896" s="2" t="s">
        <v>12</v>
      </c>
      <c r="E11896" s="2" t="s">
        <v>74</v>
      </c>
      <c r="F11896" s="2" t="s">
        <v>977</v>
      </c>
      <c r="G11896" s="14" t="n">
        <v>9.5</v>
      </c>
      <c r="H11896" s="14" t="n">
        <v>41.84</v>
      </c>
      <c r="I11896" s="14" t="n">
        <v>9.5</v>
      </c>
      <c r="J11896" s="23" t="n">
        <f aca="false">IF(AND(E11896="Priority",ISNUMBER('Cost model'!N635)),'Cost model'!N635,'Cost model'!M635)</f>
        <v>30.5</v>
      </c>
      <c r="K11896" s="14" t="n">
        <f aca="false">J11896-H11896</f>
        <v>-11.34</v>
      </c>
      <c r="L11896" s="14" t="n">
        <f aca="false">G11896-H11896</f>
        <v>-32.34</v>
      </c>
    </row>
    <row r="11897" customFormat="false" ht="15" hidden="false" customHeight="false" outlineLevel="0" collapsed="false">
      <c r="A11897" s="2" t="s">
        <v>174</v>
      </c>
      <c r="B11897" s="2" t="s">
        <v>123</v>
      </c>
      <c r="C11897" s="2" t="s">
        <v>47</v>
      </c>
      <c r="D11897" s="2" t="s">
        <v>10</v>
      </c>
      <c r="E11897" s="2" t="s">
        <v>74</v>
      </c>
      <c r="F11897" s="2" t="s">
        <v>976</v>
      </c>
      <c r="G11897" s="14" t="n">
        <v>14.5</v>
      </c>
      <c r="H11897" s="14" t="n">
        <v>20.47</v>
      </c>
      <c r="I11897" s="14" t="n">
        <v>19.5</v>
      </c>
      <c r="J11897" s="23" t="n">
        <f aca="false">IF(AND(E11897="Priority",ISNUMBER('Cost model'!N197)),'Cost model'!N197,'Cost model'!M197)</f>
        <v>20.5</v>
      </c>
      <c r="K11897" s="14" t="n">
        <f aca="false">J11897-H11897</f>
        <v>0.0300000000000011</v>
      </c>
      <c r="L11897" s="14" t="n">
        <f aca="false">G11897-H11897</f>
        <v>-5.97</v>
      </c>
    </row>
    <row r="11898" customFormat="false" ht="15" hidden="false" customHeight="false" outlineLevel="0" collapsed="false">
      <c r="A11898" s="2" t="s">
        <v>123</v>
      </c>
      <c r="B11898" s="2" t="s">
        <v>142</v>
      </c>
      <c r="C11898" s="2" t="s">
        <v>47</v>
      </c>
      <c r="D11898" s="2" t="s">
        <v>10</v>
      </c>
      <c r="E11898" s="2" t="s">
        <v>83</v>
      </c>
      <c r="F11898" s="2" t="s">
        <v>976</v>
      </c>
      <c r="G11898" s="14" t="n">
        <v>19.5</v>
      </c>
      <c r="H11898" s="14" t="n">
        <v>8.8</v>
      </c>
      <c r="I11898" s="14" t="n">
        <v>19.5</v>
      </c>
      <c r="J11898" s="23" t="n">
        <f aca="false">IF(AND(E11898="Priority",ISNUMBER('Cost model'!N17)),'Cost model'!N17,'Cost model'!M17)</f>
        <v>17.5</v>
      </c>
      <c r="K11898" s="14" t="n">
        <f aca="false">J11898-H11898</f>
        <v>8.7</v>
      </c>
      <c r="L11898" s="14" t="n">
        <f aca="false">G11898-H11898</f>
        <v>10.7</v>
      </c>
    </row>
    <row r="11899" customFormat="false" ht="15" hidden="false" customHeight="false" outlineLevel="0" collapsed="false">
      <c r="A11899" s="2" t="s">
        <v>221</v>
      </c>
      <c r="B11899" s="2" t="s">
        <v>221</v>
      </c>
      <c r="C11899" s="2" t="s">
        <v>47</v>
      </c>
      <c r="D11899" s="2" t="s">
        <v>10</v>
      </c>
      <c r="E11899" s="2" t="s">
        <v>83</v>
      </c>
      <c r="F11899" s="2" t="s">
        <v>977</v>
      </c>
      <c r="G11899" s="14" t="n">
        <v>14.5</v>
      </c>
      <c r="H11899" s="14" t="n">
        <v>18.63</v>
      </c>
      <c r="I11899" s="14" t="n">
        <v>14.5</v>
      </c>
      <c r="J11899" s="23" t="n">
        <f aca="false">IF(AND(E11899="Priority",ISNUMBER('Cost model'!N737)),'Cost model'!N737,'Cost model'!M737)</f>
        <v>13.5</v>
      </c>
      <c r="K11899" s="14" t="n">
        <f aca="false">J11899-H11899</f>
        <v>-5.13</v>
      </c>
      <c r="L11899" s="14" t="n">
        <f aca="false">G11899-H11899</f>
        <v>-4.13</v>
      </c>
    </row>
    <row r="11900" customFormat="false" ht="15" hidden="false" customHeight="false" outlineLevel="0" collapsed="false">
      <c r="A11900" s="2" t="s">
        <v>174</v>
      </c>
      <c r="B11900" s="2" t="s">
        <v>174</v>
      </c>
      <c r="C11900" s="2" t="s">
        <v>47</v>
      </c>
      <c r="D11900" s="2" t="s">
        <v>10</v>
      </c>
      <c r="E11900" s="2" t="s">
        <v>74</v>
      </c>
      <c r="F11900" s="2" t="s">
        <v>977</v>
      </c>
      <c r="G11900" s="14" t="n">
        <v>9.5</v>
      </c>
      <c r="H11900" s="14" t="n">
        <v>7.59</v>
      </c>
      <c r="I11900" s="14" t="n">
        <v>9.5</v>
      </c>
      <c r="J11900" s="23" t="n">
        <f aca="false">IF(AND(E11900="Priority",ISNUMBER('Cost model'!N167)),'Cost model'!N167,'Cost model'!M167)</f>
        <v>8.5</v>
      </c>
      <c r="K11900" s="14" t="n">
        <f aca="false">J11900-H11900</f>
        <v>0.91</v>
      </c>
      <c r="L11900" s="14" t="n">
        <f aca="false">G11900-H11900</f>
        <v>1.91</v>
      </c>
    </row>
    <row r="11901" customFormat="false" ht="15" hidden="false" customHeight="false" outlineLevel="0" collapsed="false">
      <c r="A11901" s="2" t="s">
        <v>221</v>
      </c>
      <c r="B11901" s="2" t="s">
        <v>221</v>
      </c>
      <c r="C11901" s="2" t="s">
        <v>47</v>
      </c>
      <c r="D11901" s="2" t="s">
        <v>12</v>
      </c>
      <c r="E11901" s="2" t="s">
        <v>74</v>
      </c>
      <c r="F11901" s="2" t="s">
        <v>977</v>
      </c>
      <c r="G11901" s="14" t="n">
        <v>9.5</v>
      </c>
      <c r="H11901" s="14" t="n">
        <v>27.24</v>
      </c>
      <c r="I11901" s="14" t="n">
        <v>9.5</v>
      </c>
      <c r="J11901" s="23" t="n">
        <f aca="false">IF(AND(E11901="Priority",ISNUMBER('Cost model'!N740)),'Cost model'!N740,'Cost model'!M740)</f>
        <v>22.5</v>
      </c>
      <c r="K11901" s="14" t="n">
        <f aca="false">J11901-H11901</f>
        <v>-4.74</v>
      </c>
      <c r="L11901" s="14" t="n">
        <f aca="false">G11901-H11901</f>
        <v>-17.74</v>
      </c>
    </row>
    <row r="11902" customFormat="false" ht="15" hidden="false" customHeight="false" outlineLevel="0" collapsed="false">
      <c r="A11902" s="2" t="s">
        <v>142</v>
      </c>
      <c r="B11902" s="2" t="s">
        <v>142</v>
      </c>
      <c r="C11902" s="2" t="s">
        <v>49</v>
      </c>
      <c r="D11902" s="2" t="s">
        <v>10</v>
      </c>
      <c r="E11902" s="2" t="s">
        <v>74</v>
      </c>
      <c r="F11902" s="2" t="s">
        <v>977</v>
      </c>
      <c r="G11902" s="14" t="n">
        <v>17.5</v>
      </c>
      <c r="H11902" s="14" t="n">
        <v>20.92</v>
      </c>
      <c r="I11902" s="14" t="n">
        <v>17.5</v>
      </c>
      <c r="J11902" s="23" t="n">
        <f aca="false">IF(AND(E11902="Priority",ISNUMBER('Cost model'!N634)),'Cost model'!N634,'Cost model'!M634)</f>
        <v>15.5</v>
      </c>
      <c r="K11902" s="14" t="n">
        <f aca="false">J11902-H11902</f>
        <v>-5.42</v>
      </c>
      <c r="L11902" s="14" t="n">
        <f aca="false">G11902-H11902</f>
        <v>-3.42</v>
      </c>
    </row>
    <row r="11903" customFormat="false" ht="15" hidden="false" customHeight="false" outlineLevel="0" collapsed="false">
      <c r="A11903" s="2" t="s">
        <v>158</v>
      </c>
      <c r="B11903" s="2" t="s">
        <v>158</v>
      </c>
      <c r="C11903" s="2" t="s">
        <v>47</v>
      </c>
      <c r="D11903" s="2" t="s">
        <v>10</v>
      </c>
      <c r="E11903" s="2" t="s">
        <v>83</v>
      </c>
      <c r="F11903" s="2" t="s">
        <v>977</v>
      </c>
      <c r="G11903" s="14" t="n">
        <v>14.5</v>
      </c>
      <c r="H11903" s="14" t="n">
        <v>7.1</v>
      </c>
      <c r="I11903" s="14" t="n">
        <v>14.5</v>
      </c>
      <c r="J11903" s="23" t="n">
        <f aca="false">IF(AND(E11903="Priority",ISNUMBER('Cost model'!N422)),'Cost model'!N422,'Cost model'!M422)</f>
        <v>13.5</v>
      </c>
      <c r="K11903" s="14" t="n">
        <f aca="false">J11903-H11903</f>
        <v>6.4</v>
      </c>
      <c r="L11903" s="14" t="n">
        <f aca="false">G11903-H11903</f>
        <v>7.4</v>
      </c>
    </row>
    <row r="11904" customFormat="false" ht="15" hidden="false" customHeight="false" outlineLevel="0" collapsed="false">
      <c r="A11904" s="2" t="s">
        <v>174</v>
      </c>
      <c r="B11904" s="2" t="s">
        <v>174</v>
      </c>
      <c r="C11904" s="2" t="s">
        <v>49</v>
      </c>
      <c r="D11904" s="2" t="s">
        <v>12</v>
      </c>
      <c r="E11904" s="2" t="s">
        <v>74</v>
      </c>
      <c r="F11904" s="2" t="s">
        <v>977</v>
      </c>
      <c r="G11904" s="14" t="n">
        <v>19.5</v>
      </c>
      <c r="H11904" s="14" t="n">
        <v>10.95</v>
      </c>
      <c r="I11904" s="14" t="n">
        <v>19.5</v>
      </c>
      <c r="J11904" s="23" t="n">
        <f aca="false">IF(AND(E11904="Priority",ISNUMBER('Cost model'!N172)),'Cost model'!N172,'Cost model'!M172)</f>
        <v>45</v>
      </c>
      <c r="K11904" s="14" t="n">
        <f aca="false">J11904-H11904</f>
        <v>34.05</v>
      </c>
      <c r="L11904" s="14" t="n">
        <f aca="false">G11904-H11904</f>
        <v>8.55</v>
      </c>
    </row>
    <row r="11905" customFormat="false" ht="15" hidden="false" customHeight="false" outlineLevel="0" collapsed="false">
      <c r="A11905" s="2" t="s">
        <v>124</v>
      </c>
      <c r="B11905" s="2" t="s">
        <v>124</v>
      </c>
      <c r="C11905" s="2" t="s">
        <v>47</v>
      </c>
      <c r="D11905" s="2" t="s">
        <v>10</v>
      </c>
      <c r="E11905" s="2" t="s">
        <v>74</v>
      </c>
      <c r="F11905" s="2" t="s">
        <v>977</v>
      </c>
      <c r="G11905" s="14" t="n">
        <v>9.5</v>
      </c>
      <c r="H11905" s="14" t="n">
        <v>20.92</v>
      </c>
      <c r="I11905" s="14" t="n">
        <v>9.5</v>
      </c>
      <c r="J11905" s="23" t="n">
        <f aca="false">IF(AND(E11905="Priority",ISNUMBER('Cost model'!N317)),'Cost model'!N317,'Cost model'!M317)</f>
        <v>10.5</v>
      </c>
      <c r="K11905" s="14" t="n">
        <f aca="false">J11905-H11905</f>
        <v>-10.42</v>
      </c>
      <c r="L11905" s="14" t="n">
        <f aca="false">G11905-H11905</f>
        <v>-11.42</v>
      </c>
    </row>
    <row r="11906" customFormat="false" ht="15" hidden="false" customHeight="false" outlineLevel="0" collapsed="false">
      <c r="A11906" s="2" t="s">
        <v>221</v>
      </c>
      <c r="B11906" s="2" t="s">
        <v>221</v>
      </c>
      <c r="C11906" s="2" t="s">
        <v>49</v>
      </c>
      <c r="D11906" s="2" t="s">
        <v>10</v>
      </c>
      <c r="E11906" s="2" t="s">
        <v>83</v>
      </c>
      <c r="F11906" s="2" t="s">
        <v>977</v>
      </c>
      <c r="G11906" s="14" t="n">
        <v>24.5</v>
      </c>
      <c r="H11906" s="14" t="n">
        <v>40.81</v>
      </c>
      <c r="I11906" s="14" t="n">
        <v>24.5</v>
      </c>
      <c r="J11906" s="23" t="n">
        <f aca="false">IF(AND(E11906="Priority",ISNUMBER('Cost model'!N739)),'Cost model'!N739,'Cost model'!M739)</f>
        <v>23.5</v>
      </c>
      <c r="K11906" s="14" t="n">
        <f aca="false">J11906-H11906</f>
        <v>-17.31</v>
      </c>
      <c r="L11906" s="14" t="n">
        <f aca="false">G11906-H11906</f>
        <v>-16.31</v>
      </c>
    </row>
    <row r="11907" customFormat="false" ht="15" hidden="false" customHeight="false" outlineLevel="0" collapsed="false">
      <c r="A11907" s="2" t="s">
        <v>174</v>
      </c>
      <c r="B11907" s="2" t="s">
        <v>174</v>
      </c>
      <c r="C11907" s="2" t="s">
        <v>47</v>
      </c>
      <c r="D11907" s="2" t="s">
        <v>12</v>
      </c>
      <c r="E11907" s="2" t="s">
        <v>74</v>
      </c>
      <c r="F11907" s="2" t="s">
        <v>977</v>
      </c>
      <c r="G11907" s="14" t="n">
        <v>9.5</v>
      </c>
      <c r="H11907" s="14" t="n">
        <v>25.19</v>
      </c>
      <c r="I11907" s="14" t="n">
        <v>9.5</v>
      </c>
      <c r="J11907" s="23" t="n">
        <f aca="false">IF(AND(E11907="Priority",ISNUMBER('Cost model'!N170)),'Cost model'!N170,'Cost model'!M170)</f>
        <v>25.5</v>
      </c>
      <c r="K11907" s="14" t="n">
        <f aca="false">J11907-H11907</f>
        <v>0.309999999999999</v>
      </c>
      <c r="L11907" s="14" t="n">
        <f aca="false">G11907-H11907</f>
        <v>-15.69</v>
      </c>
    </row>
    <row r="11908" customFormat="false" ht="15" hidden="false" customHeight="false" outlineLevel="0" collapsed="false">
      <c r="A11908" s="2" t="s">
        <v>124</v>
      </c>
      <c r="B11908" s="2" t="s">
        <v>124</v>
      </c>
      <c r="C11908" s="2" t="s">
        <v>48</v>
      </c>
      <c r="D11908" s="2" t="s">
        <v>12</v>
      </c>
      <c r="E11908" s="2" t="s">
        <v>83</v>
      </c>
      <c r="F11908" s="2" t="s">
        <v>977</v>
      </c>
      <c r="G11908" s="14" t="n">
        <v>19.5</v>
      </c>
      <c r="H11908" s="14" t="n">
        <v>58.1</v>
      </c>
      <c r="I11908" s="14" t="n">
        <v>19.5</v>
      </c>
      <c r="J11908" s="23" t="n">
        <f aca="false">IF(AND(E11908="Priority",ISNUMBER('Cost model'!N321)),'Cost model'!N321,'Cost model'!M321)</f>
        <v>55</v>
      </c>
      <c r="K11908" s="14" t="n">
        <f aca="false">J11908-H11908</f>
        <v>-3.1</v>
      </c>
      <c r="L11908" s="14" t="n">
        <f aca="false">G11908-H11908</f>
        <v>-38.6</v>
      </c>
    </row>
    <row r="11909" customFormat="false" ht="15" hidden="false" customHeight="false" outlineLevel="0" collapsed="false">
      <c r="A11909" s="2" t="s">
        <v>124</v>
      </c>
      <c r="B11909" s="2" t="s">
        <v>124</v>
      </c>
      <c r="C11909" s="2" t="s">
        <v>47</v>
      </c>
      <c r="D11909" s="2" t="s">
        <v>10</v>
      </c>
      <c r="E11909" s="2" t="s">
        <v>74</v>
      </c>
      <c r="F11909" s="2" t="s">
        <v>977</v>
      </c>
      <c r="G11909" s="14" t="n">
        <v>9.5</v>
      </c>
      <c r="H11909" s="14" t="n">
        <v>7.59</v>
      </c>
      <c r="I11909" s="14" t="n">
        <v>9.5</v>
      </c>
      <c r="J11909" s="23" t="n">
        <f aca="false">IF(AND(E11909="Priority",ISNUMBER('Cost model'!N317)),'Cost model'!N317,'Cost model'!M317)</f>
        <v>10.5</v>
      </c>
      <c r="K11909" s="14" t="n">
        <f aca="false">J11909-H11909</f>
        <v>2.91</v>
      </c>
      <c r="L11909" s="14" t="n">
        <f aca="false">G11909-H11909</f>
        <v>1.91</v>
      </c>
    </row>
    <row r="11910" customFormat="false" ht="15" hidden="false" customHeight="false" outlineLevel="0" collapsed="false">
      <c r="A11910" s="2" t="s">
        <v>142</v>
      </c>
      <c r="B11910" s="2" t="s">
        <v>142</v>
      </c>
      <c r="C11910" s="2" t="s">
        <v>48</v>
      </c>
      <c r="D11910" s="2" t="s">
        <v>10</v>
      </c>
      <c r="E11910" s="2" t="s">
        <v>74</v>
      </c>
      <c r="F11910" s="2" t="s">
        <v>977</v>
      </c>
      <c r="G11910" s="14" t="n">
        <v>12.5</v>
      </c>
      <c r="H11910" s="14" t="n">
        <v>9.91</v>
      </c>
      <c r="I11910" s="14" t="n">
        <v>12.5</v>
      </c>
      <c r="J11910" s="23" t="n">
        <f aca="false">IF(AND(E11910="Priority",ISNUMBER('Cost model'!N633)),'Cost model'!N633,'Cost model'!M633)</f>
        <v>11.5</v>
      </c>
      <c r="K11910" s="14" t="n">
        <f aca="false">J11910-H11910</f>
        <v>1.59</v>
      </c>
      <c r="L11910" s="14" t="n">
        <f aca="false">G11910-H11910</f>
        <v>2.59</v>
      </c>
    </row>
    <row r="11911" customFormat="false" ht="15" hidden="false" customHeight="false" outlineLevel="0" collapsed="false">
      <c r="A11911" s="2" t="s">
        <v>221</v>
      </c>
      <c r="B11911" s="2" t="s">
        <v>221</v>
      </c>
      <c r="C11911" s="2" t="s">
        <v>48</v>
      </c>
      <c r="D11911" s="2" t="s">
        <v>12</v>
      </c>
      <c r="E11911" s="2" t="s">
        <v>74</v>
      </c>
      <c r="F11911" s="2" t="s">
        <v>977</v>
      </c>
      <c r="G11911" s="14" t="n">
        <v>12.5</v>
      </c>
      <c r="H11911" s="14" t="n">
        <v>7.27</v>
      </c>
      <c r="I11911" s="14" t="n">
        <v>12.5</v>
      </c>
      <c r="J11911" s="23" t="n">
        <f aca="false">IF(AND(E11911="Priority",ISNUMBER('Cost model'!N741)),'Cost model'!N741,'Cost model'!M741)</f>
        <v>45</v>
      </c>
      <c r="K11911" s="14" t="n">
        <f aca="false">J11911-H11911</f>
        <v>37.73</v>
      </c>
      <c r="L11911" s="14" t="n">
        <f aca="false">G11911-H11911</f>
        <v>5.23</v>
      </c>
    </row>
    <row r="11912" customFormat="false" ht="15" hidden="false" customHeight="false" outlineLevel="0" collapsed="false">
      <c r="A11912" s="2" t="s">
        <v>142</v>
      </c>
      <c r="B11912" s="2" t="s">
        <v>174</v>
      </c>
      <c r="C11912" s="2" t="s">
        <v>49</v>
      </c>
      <c r="D11912" s="2" t="s">
        <v>10</v>
      </c>
      <c r="E11912" s="2" t="s">
        <v>74</v>
      </c>
      <c r="F11912" s="2" t="s">
        <v>976</v>
      </c>
      <c r="G11912" s="14" t="n">
        <v>17.5</v>
      </c>
      <c r="H11912" s="14" t="n">
        <v>12.27</v>
      </c>
      <c r="I11912" s="14" t="n">
        <v>17.5</v>
      </c>
      <c r="J11912" s="23" t="n">
        <f aca="false">IF(AND(E11912="Priority",ISNUMBER('Cost model'!N694)),'Cost model'!N694,'Cost model'!M694)</f>
        <v>17.5</v>
      </c>
      <c r="K11912" s="14" t="n">
        <f aca="false">J11912-H11912</f>
        <v>5.23</v>
      </c>
      <c r="L11912" s="14" t="n">
        <f aca="false">G11912-H11912</f>
        <v>5.23</v>
      </c>
    </row>
    <row r="11913" customFormat="false" ht="15" hidden="false" customHeight="false" outlineLevel="0" collapsed="false">
      <c r="A11913" s="2" t="s">
        <v>174</v>
      </c>
      <c r="B11913" s="2" t="s">
        <v>174</v>
      </c>
      <c r="C11913" s="2" t="s">
        <v>47</v>
      </c>
      <c r="D11913" s="2" t="s">
        <v>10</v>
      </c>
      <c r="E11913" s="2" t="s">
        <v>74</v>
      </c>
      <c r="F11913" s="2" t="s">
        <v>977</v>
      </c>
      <c r="G11913" s="14" t="n">
        <v>9.5</v>
      </c>
      <c r="H11913" s="14" t="n">
        <v>7.59</v>
      </c>
      <c r="I11913" s="14" t="n">
        <v>9.5</v>
      </c>
      <c r="J11913" s="23" t="n">
        <f aca="false">IF(AND(E11913="Priority",ISNUMBER('Cost model'!N167)),'Cost model'!N167,'Cost model'!M167)</f>
        <v>8.5</v>
      </c>
      <c r="K11913" s="14" t="n">
        <f aca="false">J11913-H11913</f>
        <v>0.91</v>
      </c>
      <c r="L11913" s="14" t="n">
        <f aca="false">G11913-H11913</f>
        <v>1.91</v>
      </c>
    </row>
    <row r="11914" customFormat="false" ht="15" hidden="false" customHeight="false" outlineLevel="0" collapsed="false">
      <c r="A11914" s="2" t="s">
        <v>158</v>
      </c>
      <c r="B11914" s="2" t="s">
        <v>158</v>
      </c>
      <c r="C11914" s="2" t="s">
        <v>47</v>
      </c>
      <c r="D11914" s="2" t="s">
        <v>13</v>
      </c>
      <c r="E11914" s="2" t="s">
        <v>74</v>
      </c>
      <c r="F11914" s="2" t="s">
        <v>977</v>
      </c>
      <c r="G11914" s="14" t="n">
        <v>19</v>
      </c>
      <c r="H11914" s="14" t="n">
        <v>17.48</v>
      </c>
      <c r="I11914" s="14" t="n">
        <v>19</v>
      </c>
      <c r="J11914" s="23" t="n">
        <f aca="false">IF(AND(E11914="Priority",ISNUMBER('Cost model'!N428)),'Cost model'!N428,'Cost model'!M428)</f>
        <v>23.5</v>
      </c>
      <c r="K11914" s="14" t="n">
        <f aca="false">J11914-H11914</f>
        <v>6.02</v>
      </c>
      <c r="L11914" s="14" t="n">
        <f aca="false">G11914-H11914</f>
        <v>1.52</v>
      </c>
    </row>
    <row r="11915" customFormat="false" ht="15" hidden="false" customHeight="false" outlineLevel="0" collapsed="false">
      <c r="A11915" s="2" t="s">
        <v>221</v>
      </c>
      <c r="B11915" s="2" t="s">
        <v>221</v>
      </c>
      <c r="C11915" s="2" t="s">
        <v>47</v>
      </c>
      <c r="D11915" s="2" t="s">
        <v>13</v>
      </c>
      <c r="E11915" s="2" t="s">
        <v>74</v>
      </c>
      <c r="F11915" s="2" t="s">
        <v>977</v>
      </c>
      <c r="G11915" s="14" t="n">
        <v>19.5</v>
      </c>
      <c r="H11915" s="14" t="n">
        <v>143.1</v>
      </c>
      <c r="I11915" s="14" t="n">
        <v>19.5</v>
      </c>
      <c r="J11915" s="23" t="n">
        <f aca="false">IF(AND(E11915="Priority",ISNUMBER('Cost model'!N743)),'Cost model'!N743,'Cost model'!M743)</f>
        <v>45</v>
      </c>
      <c r="K11915" s="14" t="n">
        <f aca="false">J11915-H11915</f>
        <v>-98.1</v>
      </c>
      <c r="L11915" s="14" t="n">
        <f aca="false">G11915-H11915</f>
        <v>-123.6</v>
      </c>
    </row>
    <row r="11916" customFormat="false" ht="15" hidden="false" customHeight="false" outlineLevel="0" collapsed="false">
      <c r="A11916" s="2" t="s">
        <v>174</v>
      </c>
      <c r="B11916" s="2" t="s">
        <v>174</v>
      </c>
      <c r="C11916" s="2" t="s">
        <v>47</v>
      </c>
      <c r="D11916" s="2" t="s">
        <v>10</v>
      </c>
      <c r="E11916" s="2" t="s">
        <v>74</v>
      </c>
      <c r="F11916" s="2" t="s">
        <v>977</v>
      </c>
      <c r="G11916" s="14" t="n">
        <v>9.5</v>
      </c>
      <c r="H11916" s="14" t="n">
        <v>9.82</v>
      </c>
      <c r="I11916" s="14" t="n">
        <v>9.5</v>
      </c>
      <c r="J11916" s="23" t="n">
        <f aca="false">IF(AND(E11916="Priority",ISNUMBER('Cost model'!N167)),'Cost model'!N167,'Cost model'!M167)</f>
        <v>8.5</v>
      </c>
      <c r="K11916" s="14" t="n">
        <f aca="false">J11916-H11916</f>
        <v>-1.32</v>
      </c>
      <c r="L11916" s="14" t="n">
        <f aca="false">G11916-H11916</f>
        <v>-0.32</v>
      </c>
    </row>
    <row r="11917" customFormat="false" ht="15" hidden="false" customHeight="false" outlineLevel="0" collapsed="false">
      <c r="A11917" s="2" t="s">
        <v>124</v>
      </c>
      <c r="B11917" s="2" t="s">
        <v>124</v>
      </c>
      <c r="C11917" s="2" t="s">
        <v>48</v>
      </c>
      <c r="D11917" s="2" t="s">
        <v>10</v>
      </c>
      <c r="E11917" s="2" t="s">
        <v>74</v>
      </c>
      <c r="F11917" s="2" t="s">
        <v>977</v>
      </c>
      <c r="G11917" s="14" t="n">
        <v>12.5</v>
      </c>
      <c r="H11917" s="14" t="n">
        <v>9.11</v>
      </c>
      <c r="I11917" s="14" t="n">
        <v>12.5</v>
      </c>
      <c r="J11917" s="23" t="n">
        <f aca="false">IF(AND(E11917="Priority",ISNUMBER('Cost model'!N318)),'Cost model'!N318,'Cost model'!M318)</f>
        <v>14.5</v>
      </c>
      <c r="K11917" s="14" t="n">
        <f aca="false">J11917-H11917</f>
        <v>5.39</v>
      </c>
      <c r="L11917" s="14" t="n">
        <f aca="false">G11917-H11917</f>
        <v>3.39</v>
      </c>
    </row>
    <row r="11918" customFormat="false" ht="15" hidden="false" customHeight="false" outlineLevel="0" collapsed="false">
      <c r="A11918" s="2" t="s">
        <v>174</v>
      </c>
      <c r="B11918" s="2" t="s">
        <v>174</v>
      </c>
      <c r="C11918" s="2" t="s">
        <v>48</v>
      </c>
      <c r="D11918" s="2" t="s">
        <v>12</v>
      </c>
      <c r="E11918" s="2" t="s">
        <v>74</v>
      </c>
      <c r="F11918" s="2" t="s">
        <v>977</v>
      </c>
      <c r="G11918" s="14" t="n">
        <v>12.5</v>
      </c>
      <c r="H11918" s="14" t="n">
        <v>41.6</v>
      </c>
      <c r="I11918" s="14" t="n">
        <v>12.5</v>
      </c>
      <c r="J11918" s="23" t="n">
        <f aca="false">IF(AND(E11918="Priority",ISNUMBER('Cost model'!N171)),'Cost model'!N171,'Cost model'!M171)</f>
        <v>40</v>
      </c>
      <c r="K11918" s="14" t="n">
        <f aca="false">J11918-H11918</f>
        <v>-1.6</v>
      </c>
      <c r="L11918" s="14" t="n">
        <f aca="false">G11918-H11918</f>
        <v>-29.1</v>
      </c>
    </row>
    <row r="11919" customFormat="false" ht="15" hidden="false" customHeight="false" outlineLevel="0" collapsed="false">
      <c r="A11919" s="2" t="s">
        <v>174</v>
      </c>
      <c r="B11919" s="2" t="s">
        <v>174</v>
      </c>
      <c r="C11919" s="2" t="s">
        <v>48</v>
      </c>
      <c r="D11919" s="2" t="s">
        <v>14</v>
      </c>
      <c r="E11919" s="2" t="s">
        <v>83</v>
      </c>
      <c r="F11919" s="2" t="s">
        <v>977</v>
      </c>
      <c r="G11919" s="14" t="n">
        <v>125</v>
      </c>
      <c r="H11919" s="14" t="n">
        <v>176.53</v>
      </c>
      <c r="I11919" s="14" t="n">
        <v>125</v>
      </c>
      <c r="J11919" s="23" t="n">
        <f aca="false">IF(AND(E11919="Priority",ISNUMBER('Cost model'!N177)),'Cost model'!N177,'Cost model'!M177)</f>
        <v>135</v>
      </c>
      <c r="K11919" s="14" t="n">
        <f aca="false">J11919-H11919</f>
        <v>-41.53</v>
      </c>
      <c r="L11919" s="14" t="n">
        <f aca="false">G11919-H11919</f>
        <v>-51.53</v>
      </c>
    </row>
    <row r="11920" customFormat="false" ht="15" hidden="false" customHeight="false" outlineLevel="0" collapsed="false">
      <c r="A11920" s="2" t="s">
        <v>174</v>
      </c>
      <c r="B11920" s="2" t="s">
        <v>205</v>
      </c>
      <c r="C11920" s="2" t="s">
        <v>47</v>
      </c>
      <c r="D11920" s="2" t="s">
        <v>10</v>
      </c>
      <c r="E11920" s="2" t="s">
        <v>74</v>
      </c>
      <c r="F11920" s="2" t="s">
        <v>976</v>
      </c>
      <c r="G11920" s="14" t="n">
        <v>14.5</v>
      </c>
      <c r="H11920" s="14" t="n">
        <v>10.53</v>
      </c>
      <c r="I11920" s="14" t="n">
        <v>19.5</v>
      </c>
      <c r="J11920" s="23" t="n">
        <f aca="false">IF(AND(E11920="Priority",ISNUMBER('Cost model'!N182)),'Cost model'!N182,'Cost model'!M182)</f>
        <v>14.5</v>
      </c>
      <c r="K11920" s="14" t="n">
        <f aca="false">J11920-H11920</f>
        <v>3.97</v>
      </c>
      <c r="L11920" s="14" t="n">
        <f aca="false">G11920-H11920</f>
        <v>3.97</v>
      </c>
    </row>
    <row r="11921" customFormat="false" ht="15" hidden="false" customHeight="false" outlineLevel="0" collapsed="false">
      <c r="A11921" s="2" t="s">
        <v>174</v>
      </c>
      <c r="B11921" s="2" t="s">
        <v>174</v>
      </c>
      <c r="C11921" s="2" t="s">
        <v>49</v>
      </c>
      <c r="D11921" s="2" t="s">
        <v>12</v>
      </c>
      <c r="E11921" s="2" t="s">
        <v>83</v>
      </c>
      <c r="F11921" s="2" t="s">
        <v>977</v>
      </c>
      <c r="G11921" s="14" t="n">
        <v>29.5</v>
      </c>
      <c r="H11921" s="14" t="n">
        <v>28.14</v>
      </c>
      <c r="I11921" s="14" t="n">
        <v>29.5</v>
      </c>
      <c r="J11921" s="23" t="n">
        <f aca="false">IF(AND(E11921="Priority",ISNUMBER('Cost model'!N172)),'Cost model'!N172,'Cost model'!M172)</f>
        <v>60</v>
      </c>
      <c r="K11921" s="14" t="n">
        <f aca="false">J11921-H11921</f>
        <v>31.86</v>
      </c>
      <c r="L11921" s="14" t="n">
        <f aca="false">G11921-H11921</f>
        <v>1.36</v>
      </c>
    </row>
    <row r="11922" customFormat="false" ht="15" hidden="false" customHeight="false" outlineLevel="0" collapsed="false">
      <c r="A11922" s="2" t="s">
        <v>174</v>
      </c>
      <c r="B11922" s="2" t="s">
        <v>174</v>
      </c>
      <c r="C11922" s="2" t="s">
        <v>48</v>
      </c>
      <c r="D11922" s="2" t="s">
        <v>10</v>
      </c>
      <c r="E11922" s="2" t="s">
        <v>74</v>
      </c>
      <c r="F11922" s="2" t="s">
        <v>977</v>
      </c>
      <c r="G11922" s="14" t="n">
        <v>12.5</v>
      </c>
      <c r="H11922" s="14" t="n">
        <v>8.77</v>
      </c>
      <c r="I11922" s="14" t="n">
        <v>12.5</v>
      </c>
      <c r="J11922" s="23" t="n">
        <f aca="false">IF(AND(E11922="Priority",ISNUMBER('Cost model'!N168)),'Cost model'!N168,'Cost model'!M168)</f>
        <v>13.5</v>
      </c>
      <c r="K11922" s="14" t="n">
        <f aca="false">J11922-H11922</f>
        <v>4.73</v>
      </c>
      <c r="L11922" s="14" t="n">
        <f aca="false">G11922-H11922</f>
        <v>3.73</v>
      </c>
    </row>
    <row r="11923" customFormat="false" ht="15" hidden="false" customHeight="false" outlineLevel="0" collapsed="false">
      <c r="A11923" s="2" t="s">
        <v>124</v>
      </c>
      <c r="B11923" s="2" t="s">
        <v>124</v>
      </c>
      <c r="C11923" s="2" t="s">
        <v>48</v>
      </c>
      <c r="D11923" s="2" t="s">
        <v>10</v>
      </c>
      <c r="E11923" s="2" t="s">
        <v>83</v>
      </c>
      <c r="F11923" s="2" t="s">
        <v>977</v>
      </c>
      <c r="G11923" s="14" t="n">
        <v>17.5</v>
      </c>
      <c r="H11923" s="14" t="n">
        <v>23.69</v>
      </c>
      <c r="I11923" s="14" t="n">
        <v>17.5</v>
      </c>
      <c r="J11923" s="23" t="n">
        <f aca="false">IF(AND(E11923="Priority",ISNUMBER('Cost model'!N318)),'Cost model'!N318,'Cost model'!M318)</f>
        <v>19.5</v>
      </c>
      <c r="K11923" s="14" t="n">
        <f aca="false">J11923-H11923</f>
        <v>-4.19</v>
      </c>
      <c r="L11923" s="14" t="n">
        <f aca="false">G11923-H11923</f>
        <v>-6.19</v>
      </c>
    </row>
    <row r="11924" customFormat="false" ht="15" hidden="false" customHeight="false" outlineLevel="0" collapsed="false">
      <c r="A11924" s="2" t="s">
        <v>142</v>
      </c>
      <c r="B11924" s="2" t="s">
        <v>142</v>
      </c>
      <c r="C11924" s="2" t="s">
        <v>47</v>
      </c>
      <c r="D11924" s="2" t="s">
        <v>10</v>
      </c>
      <c r="E11924" s="2" t="s">
        <v>83</v>
      </c>
      <c r="F11924" s="2" t="s">
        <v>977</v>
      </c>
      <c r="G11924" s="14" t="n">
        <v>14.5</v>
      </c>
      <c r="H11924" s="14" t="n">
        <v>20.92</v>
      </c>
      <c r="I11924" s="14" t="n">
        <v>14.5</v>
      </c>
      <c r="J11924" s="23" t="n">
        <f aca="false">IF(AND(E11924="Priority",ISNUMBER('Cost model'!N632)),'Cost model'!N632,'Cost model'!M632)</f>
        <v>14.5</v>
      </c>
      <c r="K11924" s="14" t="n">
        <f aca="false">J11924-H11924</f>
        <v>-6.42</v>
      </c>
      <c r="L11924" s="14" t="n">
        <f aca="false">G11924-H11924</f>
        <v>-6.42</v>
      </c>
    </row>
    <row r="11925" customFormat="false" ht="15" hidden="false" customHeight="false" outlineLevel="0" collapsed="false">
      <c r="A11925" s="2" t="s">
        <v>142</v>
      </c>
      <c r="B11925" s="2" t="s">
        <v>221</v>
      </c>
      <c r="C11925" s="2" t="s">
        <v>47</v>
      </c>
      <c r="D11925" s="2" t="s">
        <v>10</v>
      </c>
      <c r="E11925" s="2" t="s">
        <v>74</v>
      </c>
      <c r="F11925" s="2" t="s">
        <v>976</v>
      </c>
      <c r="G11925" s="14" t="n">
        <v>9.5</v>
      </c>
      <c r="H11925" s="14" t="n">
        <v>11.45</v>
      </c>
      <c r="I11925" s="14" t="n">
        <v>19.5</v>
      </c>
      <c r="J11925" s="23" t="n">
        <f aca="false">IF(AND(E11925="Priority",ISNUMBER('Cost model'!N677)),'Cost model'!N677,'Cost model'!M677)</f>
        <v>13.5</v>
      </c>
      <c r="K11925" s="14" t="n">
        <f aca="false">J11925-H11925</f>
        <v>2.05</v>
      </c>
      <c r="L11925" s="14" t="n">
        <f aca="false">G11925-H11925</f>
        <v>-1.95</v>
      </c>
    </row>
    <row r="11926" customFormat="false" ht="15" hidden="false" customHeight="false" outlineLevel="0" collapsed="false">
      <c r="A11926" s="2" t="s">
        <v>142</v>
      </c>
      <c r="B11926" s="2" t="s">
        <v>142</v>
      </c>
      <c r="C11926" s="2" t="s">
        <v>47</v>
      </c>
      <c r="D11926" s="2" t="s">
        <v>12</v>
      </c>
      <c r="E11926" s="2" t="s">
        <v>74</v>
      </c>
      <c r="F11926" s="2" t="s">
        <v>977</v>
      </c>
      <c r="G11926" s="14" t="n">
        <v>9.5</v>
      </c>
      <c r="H11926" s="14" t="n">
        <v>26.04</v>
      </c>
      <c r="I11926" s="14" t="n">
        <v>9.5</v>
      </c>
      <c r="J11926" s="23" t="n">
        <f aca="false">IF(AND(E11926="Priority",ISNUMBER('Cost model'!N635)),'Cost model'!N635,'Cost model'!M635)</f>
        <v>30.5</v>
      </c>
      <c r="K11926" s="14" t="n">
        <f aca="false">J11926-H11926</f>
        <v>4.46</v>
      </c>
      <c r="L11926" s="14" t="n">
        <f aca="false">G11926-H11926</f>
        <v>-16.54</v>
      </c>
    </row>
    <row r="11927" customFormat="false" ht="15" hidden="false" customHeight="false" outlineLevel="0" collapsed="false">
      <c r="A11927" s="2" t="s">
        <v>142</v>
      </c>
      <c r="B11927" s="2" t="s">
        <v>142</v>
      </c>
      <c r="C11927" s="2" t="s">
        <v>47</v>
      </c>
      <c r="D11927" s="2" t="s">
        <v>12</v>
      </c>
      <c r="E11927" s="2" t="s">
        <v>74</v>
      </c>
      <c r="F11927" s="2" t="s">
        <v>977</v>
      </c>
      <c r="G11927" s="14" t="n">
        <v>9.5</v>
      </c>
      <c r="H11927" s="14" t="n">
        <v>41.6</v>
      </c>
      <c r="I11927" s="14" t="n">
        <v>9.5</v>
      </c>
      <c r="J11927" s="23" t="n">
        <f aca="false">IF(AND(E11927="Priority",ISNUMBER('Cost model'!N635)),'Cost model'!N635,'Cost model'!M635)</f>
        <v>30.5</v>
      </c>
      <c r="K11927" s="14" t="n">
        <f aca="false">J11927-H11927</f>
        <v>-11.1</v>
      </c>
      <c r="L11927" s="14" t="n">
        <f aca="false">G11927-H11927</f>
        <v>-32.1</v>
      </c>
    </row>
    <row r="11928" customFormat="false" ht="15" hidden="false" customHeight="false" outlineLevel="0" collapsed="false">
      <c r="A11928" s="2" t="s">
        <v>174</v>
      </c>
      <c r="B11928" s="2" t="s">
        <v>158</v>
      </c>
      <c r="C11928" s="2" t="s">
        <v>47</v>
      </c>
      <c r="D11928" s="2" t="s">
        <v>10</v>
      </c>
      <c r="E11928" s="2" t="s">
        <v>74</v>
      </c>
      <c r="F11928" s="2" t="s">
        <v>976</v>
      </c>
      <c r="G11928" s="14" t="n">
        <v>9.5</v>
      </c>
      <c r="H11928" s="14" t="n">
        <v>13.14</v>
      </c>
      <c r="I11928" s="14" t="n">
        <v>14.5</v>
      </c>
      <c r="J11928" s="23" t="n">
        <f aca="false">IF(AND(E11928="Priority",ISNUMBER('Cost model'!N137)),'Cost model'!N137,'Cost model'!M137)</f>
        <v>13.5</v>
      </c>
      <c r="K11928" s="14" t="n">
        <f aca="false">J11928-H11928</f>
        <v>0.359999999999999</v>
      </c>
      <c r="L11928" s="14" t="n">
        <f aca="false">G11928-H11928</f>
        <v>-3.64</v>
      </c>
    </row>
    <row r="11929" customFormat="false" ht="15" hidden="false" customHeight="false" outlineLevel="0" collapsed="false">
      <c r="A11929" s="2" t="s">
        <v>174</v>
      </c>
      <c r="B11929" s="2" t="s">
        <v>124</v>
      </c>
      <c r="C11929" s="2" t="s">
        <v>47</v>
      </c>
      <c r="D11929" s="2" t="s">
        <v>10</v>
      </c>
      <c r="E11929" s="2" t="s">
        <v>74</v>
      </c>
      <c r="F11929" s="2" t="s">
        <v>976</v>
      </c>
      <c r="G11929" s="14" t="n">
        <v>9.5</v>
      </c>
      <c r="H11929" s="14" t="n">
        <v>8.94</v>
      </c>
      <c r="I11929" s="14" t="n">
        <v>9.5</v>
      </c>
      <c r="J11929" s="23" t="n">
        <f aca="false">IF(AND(E11929="Priority",ISNUMBER('Cost model'!N107)),'Cost model'!N107,'Cost model'!M107)</f>
        <v>12.5</v>
      </c>
      <c r="K11929" s="14" t="n">
        <f aca="false">J11929-H11929</f>
        <v>3.56</v>
      </c>
      <c r="L11929" s="14" t="n">
        <f aca="false">G11929-H11929</f>
        <v>0.560000000000001</v>
      </c>
    </row>
    <row r="11930" customFormat="false" ht="15" hidden="false" customHeight="false" outlineLevel="0" collapsed="false">
      <c r="A11930" s="2" t="s">
        <v>174</v>
      </c>
      <c r="B11930" s="2" t="s">
        <v>174</v>
      </c>
      <c r="C11930" s="2" t="s">
        <v>47</v>
      </c>
      <c r="D11930" s="2" t="s">
        <v>10</v>
      </c>
      <c r="E11930" s="2" t="s">
        <v>74</v>
      </c>
      <c r="F11930" s="2" t="s">
        <v>977</v>
      </c>
      <c r="G11930" s="14" t="n">
        <v>9.5</v>
      </c>
      <c r="H11930" s="14" t="n">
        <v>7.59</v>
      </c>
      <c r="I11930" s="14" t="n">
        <v>9.5</v>
      </c>
      <c r="J11930" s="23" t="n">
        <f aca="false">IF(AND(E11930="Priority",ISNUMBER('Cost model'!N167)),'Cost model'!N167,'Cost model'!M167)</f>
        <v>8.5</v>
      </c>
      <c r="K11930" s="14" t="n">
        <f aca="false">J11930-H11930</f>
        <v>0.91</v>
      </c>
      <c r="L11930" s="14" t="n">
        <f aca="false">G11930-H11930</f>
        <v>1.91</v>
      </c>
    </row>
    <row r="11931" customFormat="false" ht="15" hidden="false" customHeight="false" outlineLevel="0" collapsed="false">
      <c r="A11931" s="2" t="s">
        <v>174</v>
      </c>
      <c r="B11931" s="2" t="s">
        <v>174</v>
      </c>
      <c r="C11931" s="2" t="s">
        <v>47</v>
      </c>
      <c r="D11931" s="2" t="s">
        <v>12</v>
      </c>
      <c r="E11931" s="2" t="s">
        <v>74</v>
      </c>
      <c r="F11931" s="2" t="s">
        <v>977</v>
      </c>
      <c r="G11931" s="14" t="n">
        <v>9.5</v>
      </c>
      <c r="H11931" s="14" t="n">
        <v>7.59</v>
      </c>
      <c r="I11931" s="14" t="n">
        <v>9.5</v>
      </c>
      <c r="J11931" s="23" t="n">
        <f aca="false">IF(AND(E11931="Priority",ISNUMBER('Cost model'!N170)),'Cost model'!N170,'Cost model'!M170)</f>
        <v>25.5</v>
      </c>
      <c r="K11931" s="14" t="n">
        <f aca="false">J11931-H11931</f>
        <v>17.91</v>
      </c>
      <c r="L11931" s="14" t="n">
        <f aca="false">G11931-H11931</f>
        <v>1.91</v>
      </c>
    </row>
    <row r="11932" customFormat="false" ht="15" hidden="false" customHeight="false" outlineLevel="0" collapsed="false">
      <c r="A11932" s="2" t="s">
        <v>124</v>
      </c>
      <c r="B11932" s="2" t="s">
        <v>124</v>
      </c>
      <c r="C11932" s="2" t="s">
        <v>48</v>
      </c>
      <c r="D11932" s="2" t="s">
        <v>12</v>
      </c>
      <c r="E11932" s="2" t="s">
        <v>74</v>
      </c>
      <c r="F11932" s="2" t="s">
        <v>977</v>
      </c>
      <c r="G11932" s="14" t="n">
        <v>12.5</v>
      </c>
      <c r="H11932" s="14" t="n">
        <v>41.6</v>
      </c>
      <c r="I11932" s="14" t="n">
        <v>12.5</v>
      </c>
      <c r="J11932" s="23" t="n">
        <f aca="false">IF(AND(E11932="Priority",ISNUMBER('Cost model'!N321)),'Cost model'!N321,'Cost model'!M321)</f>
        <v>40</v>
      </c>
      <c r="K11932" s="14" t="n">
        <f aca="false">J11932-H11932</f>
        <v>-1.6</v>
      </c>
      <c r="L11932" s="14" t="n">
        <f aca="false">G11932-H11932</f>
        <v>-29.1</v>
      </c>
    </row>
    <row r="11933" customFormat="false" ht="15" hidden="false" customHeight="false" outlineLevel="0" collapsed="false">
      <c r="A11933" s="2" t="s">
        <v>221</v>
      </c>
      <c r="B11933" s="2" t="s">
        <v>221</v>
      </c>
      <c r="C11933" s="2" t="s">
        <v>47</v>
      </c>
      <c r="D11933" s="2" t="s">
        <v>10</v>
      </c>
      <c r="E11933" s="2" t="s">
        <v>74</v>
      </c>
      <c r="F11933" s="2" t="s">
        <v>977</v>
      </c>
      <c r="G11933" s="14" t="n">
        <v>9.5</v>
      </c>
      <c r="H11933" s="14" t="n">
        <v>6.88</v>
      </c>
      <c r="I11933" s="14" t="n">
        <v>9.5</v>
      </c>
      <c r="J11933" s="23" t="n">
        <f aca="false">IF(AND(E11933="Priority",ISNUMBER('Cost model'!N737)),'Cost model'!N737,'Cost model'!M737)</f>
        <v>8.5</v>
      </c>
      <c r="K11933" s="14" t="n">
        <f aca="false">J11933-H11933</f>
        <v>1.62</v>
      </c>
      <c r="L11933" s="14" t="n">
        <f aca="false">G11933-H11933</f>
        <v>2.62</v>
      </c>
    </row>
    <row r="11934" customFormat="false" ht="15" hidden="false" customHeight="false" outlineLevel="0" collapsed="false">
      <c r="A11934" s="2" t="s">
        <v>124</v>
      </c>
      <c r="B11934" s="2" t="s">
        <v>124</v>
      </c>
      <c r="C11934" s="2" t="s">
        <v>47</v>
      </c>
      <c r="D11934" s="2" t="s">
        <v>12</v>
      </c>
      <c r="E11934" s="2" t="s">
        <v>74</v>
      </c>
      <c r="F11934" s="2" t="s">
        <v>977</v>
      </c>
      <c r="G11934" s="14" t="n">
        <v>9.5</v>
      </c>
      <c r="H11934" s="14" t="n">
        <v>7.59</v>
      </c>
      <c r="I11934" s="14" t="n">
        <v>9.5</v>
      </c>
      <c r="J11934" s="23" t="n">
        <f aca="false">IF(AND(E11934="Priority",ISNUMBER('Cost model'!N320)),'Cost model'!N320,'Cost model'!M320)</f>
        <v>24.5</v>
      </c>
      <c r="K11934" s="14" t="n">
        <f aca="false">J11934-H11934</f>
        <v>16.91</v>
      </c>
      <c r="L11934" s="14" t="n">
        <f aca="false">G11934-H11934</f>
        <v>1.91</v>
      </c>
    </row>
    <row r="11935" customFormat="false" ht="15" hidden="false" customHeight="false" outlineLevel="0" collapsed="false">
      <c r="A11935" s="2" t="s">
        <v>221</v>
      </c>
      <c r="B11935" s="2" t="s">
        <v>174</v>
      </c>
      <c r="C11935" s="2" t="s">
        <v>49</v>
      </c>
      <c r="D11935" s="2" t="s">
        <v>10</v>
      </c>
      <c r="E11935" s="2" t="s">
        <v>74</v>
      </c>
      <c r="F11935" s="2" t="s">
        <v>976</v>
      </c>
      <c r="G11935" s="14" t="n">
        <v>17.5</v>
      </c>
      <c r="H11935" s="14" t="n">
        <v>21.43</v>
      </c>
      <c r="I11935" s="14" t="n">
        <v>19.5</v>
      </c>
      <c r="J11935" s="23" t="n">
        <f aca="false">IF(AND(E11935="Priority",ISNUMBER('Cost model'!N784)),'Cost model'!N784,'Cost model'!M784)</f>
        <v>19.5</v>
      </c>
      <c r="K11935" s="14" t="n">
        <f aca="false">J11935-H11935</f>
        <v>-1.93</v>
      </c>
      <c r="L11935" s="14" t="n">
        <f aca="false">G11935-H11935</f>
        <v>-3.93</v>
      </c>
    </row>
    <row r="11936" customFormat="false" ht="15" hidden="false" customHeight="false" outlineLevel="0" collapsed="false">
      <c r="A11936" s="2" t="s">
        <v>221</v>
      </c>
      <c r="B11936" s="2" t="s">
        <v>221</v>
      </c>
      <c r="C11936" s="2" t="s">
        <v>49</v>
      </c>
      <c r="D11936" s="2" t="s">
        <v>10</v>
      </c>
      <c r="E11936" s="2" t="s">
        <v>83</v>
      </c>
      <c r="F11936" s="2" t="s">
        <v>977</v>
      </c>
      <c r="G11936" s="14" t="n">
        <v>24.5</v>
      </c>
      <c r="H11936" s="14" t="n">
        <v>20.92</v>
      </c>
      <c r="I11936" s="14" t="n">
        <v>24.5</v>
      </c>
      <c r="J11936" s="23" t="n">
        <f aca="false">IF(AND(E11936="Priority",ISNUMBER('Cost model'!N739)),'Cost model'!N739,'Cost model'!M739)</f>
        <v>23.5</v>
      </c>
      <c r="K11936" s="14" t="n">
        <f aca="false">J11936-H11936</f>
        <v>2.58</v>
      </c>
      <c r="L11936" s="14" t="n">
        <f aca="false">G11936-H11936</f>
        <v>3.58</v>
      </c>
    </row>
    <row r="11937" customFormat="false" ht="15" hidden="false" customHeight="false" outlineLevel="0" collapsed="false">
      <c r="A11937" s="2" t="s">
        <v>174</v>
      </c>
      <c r="B11937" s="2" t="s">
        <v>124</v>
      </c>
      <c r="C11937" s="2" t="s">
        <v>47</v>
      </c>
      <c r="D11937" s="2" t="s">
        <v>10</v>
      </c>
      <c r="E11937" s="2" t="s">
        <v>83</v>
      </c>
      <c r="F11937" s="2" t="s">
        <v>976</v>
      </c>
      <c r="G11937" s="14" t="n">
        <v>14.5</v>
      </c>
      <c r="H11937" s="14" t="n">
        <v>36.64</v>
      </c>
      <c r="I11937" s="14" t="n">
        <v>14.5</v>
      </c>
      <c r="J11937" s="23" t="n">
        <f aca="false">IF(AND(E11937="Priority",ISNUMBER('Cost model'!N107)),'Cost model'!N107,'Cost model'!M107)</f>
        <v>17.5</v>
      </c>
      <c r="K11937" s="14" t="n">
        <f aca="false">J11937-H11937</f>
        <v>-19.14</v>
      </c>
      <c r="L11937" s="14" t="n">
        <f aca="false">G11937-H11937</f>
        <v>-22.14</v>
      </c>
    </row>
    <row r="11938" customFormat="false" ht="15" hidden="false" customHeight="false" outlineLevel="0" collapsed="false">
      <c r="A11938" s="2" t="s">
        <v>174</v>
      </c>
      <c r="B11938" s="2" t="s">
        <v>174</v>
      </c>
      <c r="C11938" s="2" t="s">
        <v>48</v>
      </c>
      <c r="D11938" s="2" t="s">
        <v>10</v>
      </c>
      <c r="E11938" s="2" t="s">
        <v>74</v>
      </c>
      <c r="F11938" s="2" t="s">
        <v>977</v>
      </c>
      <c r="G11938" s="14" t="n">
        <v>12.5</v>
      </c>
      <c r="H11938" s="14" t="n">
        <v>9.59</v>
      </c>
      <c r="I11938" s="14" t="n">
        <v>12.5</v>
      </c>
      <c r="J11938" s="23" t="n">
        <f aca="false">IF(AND(E11938="Priority",ISNUMBER('Cost model'!N168)),'Cost model'!N168,'Cost model'!M168)</f>
        <v>13.5</v>
      </c>
      <c r="K11938" s="14" t="n">
        <f aca="false">J11938-H11938</f>
        <v>3.91</v>
      </c>
      <c r="L11938" s="14" t="n">
        <f aca="false">G11938-H11938</f>
        <v>2.91</v>
      </c>
    </row>
    <row r="11939" customFormat="false" ht="15" hidden="false" customHeight="false" outlineLevel="0" collapsed="false">
      <c r="A11939" s="2" t="s">
        <v>124</v>
      </c>
      <c r="B11939" s="2" t="s">
        <v>124</v>
      </c>
      <c r="C11939" s="2" t="s">
        <v>47</v>
      </c>
      <c r="D11939" s="2" t="s">
        <v>10</v>
      </c>
      <c r="E11939" s="2" t="s">
        <v>74</v>
      </c>
      <c r="F11939" s="2" t="s">
        <v>977</v>
      </c>
      <c r="G11939" s="14" t="n">
        <v>9.5</v>
      </c>
      <c r="H11939" s="14" t="n">
        <v>6.79</v>
      </c>
      <c r="I11939" s="14" t="n">
        <v>9.5</v>
      </c>
      <c r="J11939" s="23" t="n">
        <f aca="false">IF(AND(E11939="Priority",ISNUMBER('Cost model'!N317)),'Cost model'!N317,'Cost model'!M317)</f>
        <v>10.5</v>
      </c>
      <c r="K11939" s="14" t="n">
        <f aca="false">J11939-H11939</f>
        <v>3.71</v>
      </c>
      <c r="L11939" s="14" t="n">
        <f aca="false">G11939-H11939</f>
        <v>2.71</v>
      </c>
    </row>
    <row r="11940" customFormat="false" ht="15" hidden="false" customHeight="false" outlineLevel="0" collapsed="false">
      <c r="A11940" s="2" t="s">
        <v>174</v>
      </c>
      <c r="B11940" s="2" t="s">
        <v>174</v>
      </c>
      <c r="C11940" s="2" t="s">
        <v>49</v>
      </c>
      <c r="D11940" s="2" t="s">
        <v>10</v>
      </c>
      <c r="E11940" s="2" t="s">
        <v>74</v>
      </c>
      <c r="F11940" s="2" t="s">
        <v>977</v>
      </c>
      <c r="G11940" s="14" t="n">
        <v>17.5</v>
      </c>
      <c r="H11940" s="14" t="n">
        <v>9.59</v>
      </c>
      <c r="I11940" s="14" t="n">
        <v>17.5</v>
      </c>
      <c r="J11940" s="23" t="n">
        <f aca="false">IF(AND(E11940="Priority",ISNUMBER('Cost model'!N169)),'Cost model'!N169,'Cost model'!M169)</f>
        <v>18.5</v>
      </c>
      <c r="K11940" s="14" t="n">
        <f aca="false">J11940-H11940</f>
        <v>8.91</v>
      </c>
      <c r="L11940" s="14" t="n">
        <f aca="false">G11940-H11940</f>
        <v>7.91</v>
      </c>
    </row>
    <row r="11941" customFormat="false" ht="15" hidden="false" customHeight="false" outlineLevel="0" collapsed="false">
      <c r="A11941" s="2" t="s">
        <v>174</v>
      </c>
      <c r="B11941" s="2" t="s">
        <v>174</v>
      </c>
      <c r="C11941" s="2" t="s">
        <v>47</v>
      </c>
      <c r="D11941" s="2" t="s">
        <v>10</v>
      </c>
      <c r="E11941" s="2" t="s">
        <v>74</v>
      </c>
      <c r="F11941" s="2" t="s">
        <v>977</v>
      </c>
      <c r="G11941" s="14" t="n">
        <v>9.5</v>
      </c>
      <c r="H11941" s="14" t="n">
        <v>7.59</v>
      </c>
      <c r="I11941" s="14" t="n">
        <v>9.5</v>
      </c>
      <c r="J11941" s="23" t="n">
        <f aca="false">IF(AND(E11941="Priority",ISNUMBER('Cost model'!N167)),'Cost model'!N167,'Cost model'!M167)</f>
        <v>8.5</v>
      </c>
      <c r="K11941" s="14" t="n">
        <f aca="false">J11941-H11941</f>
        <v>0.91</v>
      </c>
      <c r="L11941" s="14" t="n">
        <f aca="false">G11941-H11941</f>
        <v>1.91</v>
      </c>
    </row>
    <row r="11942" customFormat="false" ht="15" hidden="false" customHeight="false" outlineLevel="0" collapsed="false">
      <c r="A11942" s="2" t="s">
        <v>174</v>
      </c>
      <c r="B11942" s="2" t="s">
        <v>174</v>
      </c>
      <c r="C11942" s="2" t="s">
        <v>47</v>
      </c>
      <c r="D11942" s="2" t="s">
        <v>10</v>
      </c>
      <c r="E11942" s="2" t="s">
        <v>74</v>
      </c>
      <c r="F11942" s="2" t="s">
        <v>977</v>
      </c>
      <c r="G11942" s="14" t="n">
        <v>9.5</v>
      </c>
      <c r="H11942" s="14" t="n">
        <v>7.93</v>
      </c>
      <c r="I11942" s="14" t="n">
        <v>9.5</v>
      </c>
      <c r="J11942" s="23" t="n">
        <f aca="false">IF(AND(E11942="Priority",ISNUMBER('Cost model'!N167)),'Cost model'!N167,'Cost model'!M167)</f>
        <v>8.5</v>
      </c>
      <c r="K11942" s="14" t="n">
        <f aca="false">J11942-H11942</f>
        <v>0.57</v>
      </c>
      <c r="L11942" s="14" t="n">
        <f aca="false">G11942-H11942</f>
        <v>1.57</v>
      </c>
    </row>
    <row r="11943" customFormat="false" ht="15" hidden="false" customHeight="false" outlineLevel="0" collapsed="false">
      <c r="A11943" s="2" t="s">
        <v>205</v>
      </c>
      <c r="B11943" s="2" t="s">
        <v>205</v>
      </c>
      <c r="C11943" s="2" t="s">
        <v>48</v>
      </c>
      <c r="D11943" s="2" t="s">
        <v>12</v>
      </c>
      <c r="E11943" s="2" t="s">
        <v>74</v>
      </c>
      <c r="F11943" s="2" t="s">
        <v>977</v>
      </c>
      <c r="G11943" s="14" t="n">
        <v>24.5</v>
      </c>
      <c r="H11943" s="14" t="n">
        <v>34.95</v>
      </c>
      <c r="I11943" s="14" t="n">
        <v>12.5</v>
      </c>
      <c r="J11943" s="23" t="n">
        <f aca="false">IF(AND(E11943="Priority",ISNUMBER('Cost model'!N531)),'Cost model'!N531,'Cost model'!M531)</f>
        <v>50</v>
      </c>
      <c r="K11943" s="14" t="n">
        <f aca="false">J11943-H11943</f>
        <v>15.05</v>
      </c>
      <c r="L11943" s="14" t="n">
        <f aca="false">G11943-H11943</f>
        <v>-10.45</v>
      </c>
    </row>
    <row r="11944" customFormat="false" ht="15" hidden="false" customHeight="false" outlineLevel="0" collapsed="false">
      <c r="A11944" s="2" t="s">
        <v>124</v>
      </c>
      <c r="B11944" s="2" t="s">
        <v>124</v>
      </c>
      <c r="C11944" s="2" t="s">
        <v>48</v>
      </c>
      <c r="D11944" s="2" t="s">
        <v>10</v>
      </c>
      <c r="E11944" s="2" t="s">
        <v>74</v>
      </c>
      <c r="F11944" s="2" t="s">
        <v>977</v>
      </c>
      <c r="G11944" s="14" t="n">
        <v>12.5</v>
      </c>
      <c r="H11944" s="14" t="n">
        <v>16.2</v>
      </c>
      <c r="I11944" s="14" t="n">
        <v>12.5</v>
      </c>
      <c r="J11944" s="23" t="n">
        <f aca="false">IF(AND(E11944="Priority",ISNUMBER('Cost model'!N318)),'Cost model'!N318,'Cost model'!M318)</f>
        <v>14.5</v>
      </c>
      <c r="K11944" s="14" t="n">
        <f aca="false">J11944-H11944</f>
        <v>-1.7</v>
      </c>
      <c r="L11944" s="14" t="n">
        <f aca="false">G11944-H11944</f>
        <v>-3.7</v>
      </c>
    </row>
    <row r="11945" customFormat="false" ht="15" hidden="false" customHeight="false" outlineLevel="0" collapsed="false">
      <c r="A11945" s="2" t="s">
        <v>174</v>
      </c>
      <c r="B11945" s="2" t="s">
        <v>174</v>
      </c>
      <c r="C11945" s="2" t="s">
        <v>49</v>
      </c>
      <c r="D11945" s="2" t="s">
        <v>12</v>
      </c>
      <c r="E11945" s="2" t="s">
        <v>83</v>
      </c>
      <c r="F11945" s="2" t="s">
        <v>977</v>
      </c>
      <c r="G11945" s="14" t="n">
        <v>29.5</v>
      </c>
      <c r="H11945" s="14" t="n">
        <v>28.14</v>
      </c>
      <c r="I11945" s="14" t="n">
        <v>29.5</v>
      </c>
      <c r="J11945" s="23" t="n">
        <f aca="false">IF(AND(E11945="Priority",ISNUMBER('Cost model'!N172)),'Cost model'!N172,'Cost model'!M172)</f>
        <v>60</v>
      </c>
      <c r="K11945" s="14" t="n">
        <f aca="false">J11945-H11945</f>
        <v>31.86</v>
      </c>
      <c r="L11945" s="14" t="n">
        <f aca="false">G11945-H11945</f>
        <v>1.36</v>
      </c>
    </row>
    <row r="11946" customFormat="false" ht="15" hidden="false" customHeight="false" outlineLevel="0" collapsed="false">
      <c r="A11946" s="2" t="s">
        <v>142</v>
      </c>
      <c r="B11946" s="2" t="s">
        <v>142</v>
      </c>
      <c r="C11946" s="2" t="s">
        <v>47</v>
      </c>
      <c r="D11946" s="2" t="s">
        <v>10</v>
      </c>
      <c r="E11946" s="2" t="s">
        <v>74</v>
      </c>
      <c r="F11946" s="2" t="s">
        <v>977</v>
      </c>
      <c r="G11946" s="14" t="n">
        <v>9.5</v>
      </c>
      <c r="H11946" s="14" t="n">
        <v>5.79</v>
      </c>
      <c r="I11946" s="14" t="n">
        <v>9.5</v>
      </c>
      <c r="J11946" s="23" t="n">
        <f aca="false">IF(AND(E11946="Priority",ISNUMBER('Cost model'!N632)),'Cost model'!N632,'Cost model'!M632)</f>
        <v>9.5</v>
      </c>
      <c r="K11946" s="14" t="n">
        <f aca="false">J11946-H11946</f>
        <v>3.71</v>
      </c>
      <c r="L11946" s="14" t="n">
        <f aca="false">G11946-H11946</f>
        <v>3.71</v>
      </c>
    </row>
    <row r="11947" customFormat="false" ht="15" hidden="false" customHeight="false" outlineLevel="0" collapsed="false">
      <c r="A11947" s="2" t="s">
        <v>174</v>
      </c>
      <c r="B11947" s="2" t="s">
        <v>174</v>
      </c>
      <c r="C11947" s="2" t="s">
        <v>47</v>
      </c>
      <c r="D11947" s="2" t="s">
        <v>12</v>
      </c>
      <c r="E11947" s="2" t="s">
        <v>74</v>
      </c>
      <c r="F11947" s="2" t="s">
        <v>977</v>
      </c>
      <c r="G11947" s="14" t="n">
        <v>9.5</v>
      </c>
      <c r="H11947" s="14" t="n">
        <v>27.73</v>
      </c>
      <c r="I11947" s="14" t="n">
        <v>9.5</v>
      </c>
      <c r="J11947" s="23" t="n">
        <f aca="false">IF(AND(E11947="Priority",ISNUMBER('Cost model'!N170)),'Cost model'!N170,'Cost model'!M170)</f>
        <v>25.5</v>
      </c>
      <c r="K11947" s="14" t="n">
        <f aca="false">J11947-H11947</f>
        <v>-2.23</v>
      </c>
      <c r="L11947" s="14" t="n">
        <f aca="false">G11947-H11947</f>
        <v>-18.23</v>
      </c>
    </row>
    <row r="11948" customFormat="false" ht="15" hidden="false" customHeight="false" outlineLevel="0" collapsed="false">
      <c r="A11948" s="2" t="s">
        <v>174</v>
      </c>
      <c r="B11948" s="2" t="s">
        <v>174</v>
      </c>
      <c r="C11948" s="2" t="s">
        <v>48</v>
      </c>
      <c r="D11948" s="2" t="s">
        <v>10</v>
      </c>
      <c r="E11948" s="2" t="s">
        <v>74</v>
      </c>
      <c r="F11948" s="2" t="s">
        <v>977</v>
      </c>
      <c r="G11948" s="14" t="n">
        <v>12.5</v>
      </c>
      <c r="H11948" s="14" t="n">
        <v>14.38</v>
      </c>
      <c r="I11948" s="14" t="n">
        <v>12.5</v>
      </c>
      <c r="J11948" s="23" t="n">
        <f aca="false">IF(AND(E11948="Priority",ISNUMBER('Cost model'!N168)),'Cost model'!N168,'Cost model'!M168)</f>
        <v>13.5</v>
      </c>
      <c r="K11948" s="14" t="n">
        <f aca="false">J11948-H11948</f>
        <v>-0.880000000000001</v>
      </c>
      <c r="L11948" s="14" t="n">
        <f aca="false">G11948-H11948</f>
        <v>-1.88</v>
      </c>
    </row>
    <row r="11949" customFormat="false" ht="15" hidden="false" customHeight="false" outlineLevel="0" collapsed="false">
      <c r="A11949" s="2" t="s">
        <v>142</v>
      </c>
      <c r="B11949" s="2" t="s">
        <v>142</v>
      </c>
      <c r="C11949" s="2" t="s">
        <v>47</v>
      </c>
      <c r="D11949" s="2" t="s">
        <v>10</v>
      </c>
      <c r="E11949" s="2" t="s">
        <v>74</v>
      </c>
      <c r="F11949" s="2" t="s">
        <v>977</v>
      </c>
      <c r="G11949" s="14" t="n">
        <v>9.5</v>
      </c>
      <c r="H11949" s="14" t="n">
        <v>7.05</v>
      </c>
      <c r="I11949" s="14" t="n">
        <v>9.5</v>
      </c>
      <c r="J11949" s="23" t="n">
        <f aca="false">IF(AND(E11949="Priority",ISNUMBER('Cost model'!N632)),'Cost model'!N632,'Cost model'!M632)</f>
        <v>9.5</v>
      </c>
      <c r="K11949" s="14" t="n">
        <f aca="false">J11949-H11949</f>
        <v>2.45</v>
      </c>
      <c r="L11949" s="14" t="n">
        <f aca="false">G11949-H11949</f>
        <v>2.45</v>
      </c>
    </row>
    <row r="11950" customFormat="false" ht="15" hidden="false" customHeight="false" outlineLevel="0" collapsed="false">
      <c r="A11950" s="2" t="s">
        <v>174</v>
      </c>
      <c r="B11950" s="2" t="s">
        <v>174</v>
      </c>
      <c r="C11950" s="2" t="s">
        <v>47</v>
      </c>
      <c r="D11950" s="2" t="s">
        <v>10</v>
      </c>
      <c r="E11950" s="2" t="s">
        <v>74</v>
      </c>
      <c r="F11950" s="2" t="s">
        <v>977</v>
      </c>
      <c r="G11950" s="14" t="n">
        <v>9.5</v>
      </c>
      <c r="H11950" s="14" t="n">
        <v>7.59</v>
      </c>
      <c r="I11950" s="14" t="n">
        <v>9.5</v>
      </c>
      <c r="J11950" s="23" t="n">
        <f aca="false">IF(AND(E11950="Priority",ISNUMBER('Cost model'!N167)),'Cost model'!N167,'Cost model'!M167)</f>
        <v>8.5</v>
      </c>
      <c r="K11950" s="14" t="n">
        <f aca="false">J11950-H11950</f>
        <v>0.91</v>
      </c>
      <c r="L11950" s="14" t="n">
        <f aca="false">G11950-H11950</f>
        <v>1.91</v>
      </c>
    </row>
    <row r="11951" customFormat="false" ht="15" hidden="false" customHeight="false" outlineLevel="0" collapsed="false">
      <c r="A11951" s="2" t="s">
        <v>221</v>
      </c>
      <c r="B11951" s="2" t="s">
        <v>221</v>
      </c>
      <c r="C11951" s="2" t="s">
        <v>47</v>
      </c>
      <c r="D11951" s="2" t="s">
        <v>12</v>
      </c>
      <c r="E11951" s="2" t="s">
        <v>74</v>
      </c>
      <c r="F11951" s="2" t="s">
        <v>977</v>
      </c>
      <c r="G11951" s="14" t="n">
        <v>9.5</v>
      </c>
      <c r="H11951" s="14" t="n">
        <v>26.72</v>
      </c>
      <c r="I11951" s="14" t="n">
        <v>9.5</v>
      </c>
      <c r="J11951" s="23" t="n">
        <f aca="false">IF(AND(E11951="Priority",ISNUMBER('Cost model'!N740)),'Cost model'!N740,'Cost model'!M740)</f>
        <v>22.5</v>
      </c>
      <c r="K11951" s="14" t="n">
        <f aca="false">J11951-H11951</f>
        <v>-4.22</v>
      </c>
      <c r="L11951" s="14" t="n">
        <f aca="false">G11951-H11951</f>
        <v>-17.22</v>
      </c>
    </row>
    <row r="11952" customFormat="false" ht="15" hidden="false" customHeight="false" outlineLevel="0" collapsed="false">
      <c r="A11952" s="2" t="s">
        <v>174</v>
      </c>
      <c r="B11952" s="2" t="s">
        <v>174</v>
      </c>
      <c r="C11952" s="2" t="s">
        <v>49</v>
      </c>
      <c r="D11952" s="2" t="s">
        <v>10</v>
      </c>
      <c r="E11952" s="2" t="s">
        <v>74</v>
      </c>
      <c r="F11952" s="2" t="s">
        <v>977</v>
      </c>
      <c r="G11952" s="14" t="n">
        <v>17.5</v>
      </c>
      <c r="H11952" s="14" t="n">
        <v>18.34</v>
      </c>
      <c r="I11952" s="14" t="n">
        <v>17.5</v>
      </c>
      <c r="J11952" s="23" t="n">
        <f aca="false">IF(AND(E11952="Priority",ISNUMBER('Cost model'!N169)),'Cost model'!N169,'Cost model'!M169)</f>
        <v>18.5</v>
      </c>
      <c r="K11952" s="14" t="n">
        <f aca="false">J11952-H11952</f>
        <v>0.16</v>
      </c>
      <c r="L11952" s="14" t="n">
        <f aca="false">G11952-H11952</f>
        <v>-0.84</v>
      </c>
    </row>
    <row r="11953" customFormat="false" ht="15" hidden="false" customHeight="false" outlineLevel="0" collapsed="false">
      <c r="A11953" s="2" t="s">
        <v>174</v>
      </c>
      <c r="B11953" s="2" t="s">
        <v>174</v>
      </c>
      <c r="C11953" s="2" t="s">
        <v>47</v>
      </c>
      <c r="D11953" s="2" t="s">
        <v>10</v>
      </c>
      <c r="E11953" s="2" t="s">
        <v>83</v>
      </c>
      <c r="F11953" s="2" t="s">
        <v>977</v>
      </c>
      <c r="G11953" s="14" t="n">
        <v>14.5</v>
      </c>
      <c r="H11953" s="14" t="n">
        <v>10.53</v>
      </c>
      <c r="I11953" s="14" t="n">
        <v>14.5</v>
      </c>
      <c r="J11953" s="23" t="n">
        <f aca="false">IF(AND(E11953="Priority",ISNUMBER('Cost model'!N167)),'Cost model'!N167,'Cost model'!M167)</f>
        <v>13.5</v>
      </c>
      <c r="K11953" s="14" t="n">
        <f aca="false">J11953-H11953</f>
        <v>2.97</v>
      </c>
      <c r="L11953" s="14" t="n">
        <f aca="false">G11953-H11953</f>
        <v>3.97</v>
      </c>
    </row>
    <row r="11954" customFormat="false" ht="15" hidden="false" customHeight="false" outlineLevel="0" collapsed="false">
      <c r="A11954" s="2" t="s">
        <v>142</v>
      </c>
      <c r="B11954" s="2" t="s">
        <v>142</v>
      </c>
      <c r="C11954" s="2" t="s">
        <v>47</v>
      </c>
      <c r="D11954" s="2" t="s">
        <v>14</v>
      </c>
      <c r="E11954" s="2" t="s">
        <v>74</v>
      </c>
      <c r="F11954" s="2" t="s">
        <v>977</v>
      </c>
      <c r="G11954" s="14" t="n">
        <v>25</v>
      </c>
      <c r="H11954" s="14" t="n">
        <v>62.26</v>
      </c>
      <c r="I11954" s="14" t="n">
        <v>25</v>
      </c>
      <c r="J11954" s="23" t="n">
        <f aca="false">IF(AND(E11954="Priority",ISNUMBER('Cost model'!N641)),'Cost model'!N641,'Cost model'!M641)</f>
        <v>75</v>
      </c>
      <c r="K11954" s="14" t="n">
        <f aca="false">J11954-H11954</f>
        <v>12.74</v>
      </c>
      <c r="L11954" s="14" t="n">
        <f aca="false">G11954-H11954</f>
        <v>-37.26</v>
      </c>
    </row>
    <row r="11955" customFormat="false" ht="15" hidden="false" customHeight="false" outlineLevel="0" collapsed="false">
      <c r="A11955" s="2" t="s">
        <v>174</v>
      </c>
      <c r="B11955" s="2" t="s">
        <v>174</v>
      </c>
      <c r="C11955" s="2" t="s">
        <v>49</v>
      </c>
      <c r="D11955" s="2" t="s">
        <v>12</v>
      </c>
      <c r="E11955" s="2" t="s">
        <v>74</v>
      </c>
      <c r="F11955" s="2" t="s">
        <v>977</v>
      </c>
      <c r="G11955" s="14" t="n">
        <v>19.5</v>
      </c>
      <c r="H11955" s="14" t="n">
        <v>41.6</v>
      </c>
      <c r="I11955" s="14" t="n">
        <v>19.5</v>
      </c>
      <c r="J11955" s="23" t="n">
        <f aca="false">IF(AND(E11955="Priority",ISNUMBER('Cost model'!N172)),'Cost model'!N172,'Cost model'!M172)</f>
        <v>45</v>
      </c>
      <c r="K11955" s="14" t="n">
        <f aca="false">J11955-H11955</f>
        <v>3.4</v>
      </c>
      <c r="L11955" s="14" t="n">
        <f aca="false">G11955-H11955</f>
        <v>-22.1</v>
      </c>
    </row>
    <row r="11956" customFormat="false" ht="15" hidden="false" customHeight="false" outlineLevel="0" collapsed="false">
      <c r="A11956" s="2" t="s">
        <v>142</v>
      </c>
      <c r="B11956" s="2" t="s">
        <v>142</v>
      </c>
      <c r="C11956" s="2" t="s">
        <v>47</v>
      </c>
      <c r="D11956" s="2" t="s">
        <v>10</v>
      </c>
      <c r="E11956" s="2" t="s">
        <v>74</v>
      </c>
      <c r="F11956" s="2" t="s">
        <v>977</v>
      </c>
      <c r="G11956" s="14" t="n">
        <v>9.5</v>
      </c>
      <c r="H11956" s="14" t="n">
        <v>41.6</v>
      </c>
      <c r="I11956" s="14" t="n">
        <v>9.5</v>
      </c>
      <c r="J11956" s="23" t="n">
        <f aca="false">IF(AND(E11956="Priority",ISNUMBER('Cost model'!N632)),'Cost model'!N632,'Cost model'!M632)</f>
        <v>9.5</v>
      </c>
      <c r="K11956" s="14" t="n">
        <f aca="false">J11956-H11956</f>
        <v>-32.1</v>
      </c>
      <c r="L11956" s="14" t="n">
        <f aca="false">G11956-H11956</f>
        <v>-32.1</v>
      </c>
    </row>
    <row r="11957" customFormat="false" ht="15" hidden="false" customHeight="false" outlineLevel="0" collapsed="false">
      <c r="A11957" s="2" t="s">
        <v>124</v>
      </c>
      <c r="B11957" s="2" t="s">
        <v>124</v>
      </c>
      <c r="C11957" s="2" t="s">
        <v>47</v>
      </c>
      <c r="D11957" s="2" t="s">
        <v>12</v>
      </c>
      <c r="E11957" s="2" t="s">
        <v>74</v>
      </c>
      <c r="F11957" s="2" t="s">
        <v>977</v>
      </c>
      <c r="G11957" s="14" t="n">
        <v>9.5</v>
      </c>
      <c r="H11957" s="14" t="n">
        <v>25.19</v>
      </c>
      <c r="I11957" s="14" t="n">
        <v>9.5</v>
      </c>
      <c r="J11957" s="23" t="n">
        <f aca="false">IF(AND(E11957="Priority",ISNUMBER('Cost model'!N320)),'Cost model'!N320,'Cost model'!M320)</f>
        <v>24.5</v>
      </c>
      <c r="K11957" s="14" t="n">
        <f aca="false">J11957-H11957</f>
        <v>-0.690000000000001</v>
      </c>
      <c r="L11957" s="14" t="n">
        <f aca="false">G11957-H11957</f>
        <v>-15.69</v>
      </c>
    </row>
    <row r="11958" customFormat="false" ht="15" hidden="false" customHeight="false" outlineLevel="0" collapsed="false">
      <c r="A11958" s="2" t="s">
        <v>158</v>
      </c>
      <c r="B11958" s="2" t="s">
        <v>142</v>
      </c>
      <c r="C11958" s="2" t="s">
        <v>49</v>
      </c>
      <c r="D11958" s="2" t="s">
        <v>10</v>
      </c>
      <c r="E11958" s="2" t="s">
        <v>74</v>
      </c>
      <c r="F11958" s="2" t="s">
        <v>976</v>
      </c>
      <c r="G11958" s="14" t="n">
        <v>24.5</v>
      </c>
      <c r="H11958" s="14" t="n">
        <v>20.92</v>
      </c>
      <c r="I11958" s="14" t="n">
        <v>17.5</v>
      </c>
      <c r="J11958" s="23" t="n">
        <f aca="false">IF(AND(E11958="Priority",ISNUMBER('Cost model'!N439)),'Cost model'!N439,'Cost model'!M439)</f>
        <v>20.5</v>
      </c>
      <c r="K11958" s="14" t="n">
        <f aca="false">J11958-H11958</f>
        <v>-0.420000000000002</v>
      </c>
      <c r="L11958" s="14" t="n">
        <f aca="false">G11958-H11958</f>
        <v>3.58</v>
      </c>
    </row>
    <row r="11959" customFormat="false" ht="15" hidden="false" customHeight="false" outlineLevel="0" collapsed="false">
      <c r="A11959" s="2" t="s">
        <v>174</v>
      </c>
      <c r="B11959" s="2" t="s">
        <v>124</v>
      </c>
      <c r="C11959" s="2" t="s">
        <v>47</v>
      </c>
      <c r="D11959" s="2" t="s">
        <v>12</v>
      </c>
      <c r="E11959" s="2" t="s">
        <v>74</v>
      </c>
      <c r="F11959" s="2" t="s">
        <v>976</v>
      </c>
      <c r="G11959" s="14" t="n">
        <v>9.5</v>
      </c>
      <c r="H11959" s="14" t="n">
        <v>25.62</v>
      </c>
      <c r="I11959" s="14" t="n">
        <v>9.5</v>
      </c>
      <c r="J11959" s="23" t="n">
        <f aca="false">IF(AND(E11959="Priority",ISNUMBER('Cost model'!N110)),'Cost model'!N110,'Cost model'!M110)</f>
        <v>40</v>
      </c>
      <c r="K11959" s="14" t="n">
        <f aca="false">J11959-H11959</f>
        <v>14.38</v>
      </c>
      <c r="L11959" s="14" t="n">
        <f aca="false">G11959-H11959</f>
        <v>-16.12</v>
      </c>
    </row>
    <row r="11960" customFormat="false" ht="15" hidden="false" customHeight="false" outlineLevel="0" collapsed="false">
      <c r="A11960" s="2" t="s">
        <v>142</v>
      </c>
      <c r="B11960" s="2" t="s">
        <v>142</v>
      </c>
      <c r="C11960" s="2" t="s">
        <v>49</v>
      </c>
      <c r="D11960" s="2" t="s">
        <v>12</v>
      </c>
      <c r="E11960" s="2" t="s">
        <v>83</v>
      </c>
      <c r="F11960" s="2" t="s">
        <v>977</v>
      </c>
      <c r="G11960" s="14" t="n">
        <v>29.5</v>
      </c>
      <c r="H11960" s="14" t="n">
        <v>41.6</v>
      </c>
      <c r="I11960" s="14" t="n">
        <v>29.5</v>
      </c>
      <c r="J11960" s="23" t="n">
        <f aca="false">IF(AND(E11960="Priority",ISNUMBER('Cost model'!N637)),'Cost model'!N637,'Cost model'!M637)</f>
        <v>60</v>
      </c>
      <c r="K11960" s="14" t="n">
        <f aca="false">J11960-H11960</f>
        <v>18.4</v>
      </c>
      <c r="L11960" s="14" t="n">
        <f aca="false">G11960-H11960</f>
        <v>-12.1</v>
      </c>
    </row>
    <row r="11961" customFormat="false" ht="15" hidden="false" customHeight="false" outlineLevel="0" collapsed="false">
      <c r="A11961" s="2" t="s">
        <v>124</v>
      </c>
      <c r="B11961" s="2" t="s">
        <v>124</v>
      </c>
      <c r="C11961" s="2" t="s">
        <v>48</v>
      </c>
      <c r="D11961" s="2" t="s">
        <v>12</v>
      </c>
      <c r="E11961" s="2" t="s">
        <v>74</v>
      </c>
      <c r="F11961" s="2" t="s">
        <v>977</v>
      </c>
      <c r="G11961" s="14" t="n">
        <v>12.5</v>
      </c>
      <c r="H11961" s="14" t="n">
        <v>27.5</v>
      </c>
      <c r="I11961" s="14" t="n">
        <v>12.5</v>
      </c>
      <c r="J11961" s="23" t="n">
        <f aca="false">IF(AND(E11961="Priority",ISNUMBER('Cost model'!N321)),'Cost model'!N321,'Cost model'!M321)</f>
        <v>40</v>
      </c>
      <c r="K11961" s="14" t="n">
        <f aca="false">J11961-H11961</f>
        <v>12.5</v>
      </c>
      <c r="L11961" s="14" t="n">
        <f aca="false">G11961-H11961</f>
        <v>-15</v>
      </c>
    </row>
    <row r="11962" customFormat="false" ht="15" hidden="false" customHeight="false" outlineLevel="0" collapsed="false">
      <c r="A11962" s="2" t="s">
        <v>124</v>
      </c>
      <c r="B11962" s="2" t="s">
        <v>124</v>
      </c>
      <c r="C11962" s="2" t="s">
        <v>47</v>
      </c>
      <c r="D11962" s="2" t="s">
        <v>12</v>
      </c>
      <c r="E11962" s="2" t="s">
        <v>74</v>
      </c>
      <c r="F11962" s="2" t="s">
        <v>977</v>
      </c>
      <c r="G11962" s="14" t="n">
        <v>9.5</v>
      </c>
      <c r="H11962" s="14" t="n">
        <v>27.9</v>
      </c>
      <c r="I11962" s="14" t="n">
        <v>9.5</v>
      </c>
      <c r="J11962" s="23" t="n">
        <f aca="false">IF(AND(E11962="Priority",ISNUMBER('Cost model'!N320)),'Cost model'!N320,'Cost model'!M320)</f>
        <v>24.5</v>
      </c>
      <c r="K11962" s="14" t="n">
        <f aca="false">J11962-H11962</f>
        <v>-3.4</v>
      </c>
      <c r="L11962" s="14" t="n">
        <f aca="false">G11962-H11962</f>
        <v>-18.4</v>
      </c>
    </row>
    <row r="11963" customFormat="false" ht="15" hidden="false" customHeight="false" outlineLevel="0" collapsed="false">
      <c r="A11963" s="2" t="s">
        <v>142</v>
      </c>
      <c r="B11963" s="2" t="s">
        <v>142</v>
      </c>
      <c r="C11963" s="2" t="s">
        <v>47</v>
      </c>
      <c r="D11963" s="2" t="s">
        <v>12</v>
      </c>
      <c r="E11963" s="2" t="s">
        <v>74</v>
      </c>
      <c r="F11963" s="2" t="s">
        <v>977</v>
      </c>
      <c r="G11963" s="14" t="n">
        <v>9.5</v>
      </c>
      <c r="H11963" s="14" t="n">
        <v>25.1</v>
      </c>
      <c r="I11963" s="14" t="n">
        <v>9.5</v>
      </c>
      <c r="J11963" s="23" t="n">
        <f aca="false">IF(AND(E11963="Priority",ISNUMBER('Cost model'!N635)),'Cost model'!N635,'Cost model'!M635)</f>
        <v>30.5</v>
      </c>
      <c r="K11963" s="14" t="n">
        <f aca="false">J11963-H11963</f>
        <v>5.4</v>
      </c>
      <c r="L11963" s="14" t="n">
        <f aca="false">G11963-H11963</f>
        <v>-15.6</v>
      </c>
    </row>
    <row r="11964" customFormat="false" ht="15" hidden="false" customHeight="false" outlineLevel="0" collapsed="false">
      <c r="A11964" s="2" t="s">
        <v>124</v>
      </c>
      <c r="B11964" s="2" t="s">
        <v>124</v>
      </c>
      <c r="C11964" s="2" t="s">
        <v>48</v>
      </c>
      <c r="D11964" s="2" t="s">
        <v>10</v>
      </c>
      <c r="E11964" s="2" t="s">
        <v>83</v>
      </c>
      <c r="F11964" s="2" t="s">
        <v>977</v>
      </c>
      <c r="G11964" s="14" t="n">
        <v>17.5</v>
      </c>
      <c r="H11964" s="14" t="n">
        <v>23.69</v>
      </c>
      <c r="I11964" s="14" t="n">
        <v>17.5</v>
      </c>
      <c r="J11964" s="23" t="n">
        <f aca="false">IF(AND(E11964="Priority",ISNUMBER('Cost model'!N318)),'Cost model'!N318,'Cost model'!M318)</f>
        <v>19.5</v>
      </c>
      <c r="K11964" s="14" t="n">
        <f aca="false">J11964-H11964</f>
        <v>-4.19</v>
      </c>
      <c r="L11964" s="14" t="n">
        <f aca="false">G11964-H11964</f>
        <v>-6.19</v>
      </c>
    </row>
    <row r="11965" customFormat="false" ht="15" hidden="false" customHeight="false" outlineLevel="0" collapsed="false">
      <c r="A11965" s="2" t="s">
        <v>124</v>
      </c>
      <c r="B11965" s="2" t="s">
        <v>124</v>
      </c>
      <c r="C11965" s="2" t="s">
        <v>47</v>
      </c>
      <c r="D11965" s="2" t="s">
        <v>12</v>
      </c>
      <c r="E11965" s="2" t="s">
        <v>74</v>
      </c>
      <c r="F11965" s="2" t="s">
        <v>977</v>
      </c>
      <c r="G11965" s="14" t="n">
        <v>9.5</v>
      </c>
      <c r="H11965" s="14" t="n">
        <v>10.62</v>
      </c>
      <c r="I11965" s="14" t="n">
        <v>9.5</v>
      </c>
      <c r="J11965" s="23" t="n">
        <f aca="false">IF(AND(E11965="Priority",ISNUMBER('Cost model'!N320)),'Cost model'!N320,'Cost model'!M320)</f>
        <v>24.5</v>
      </c>
      <c r="K11965" s="14" t="n">
        <f aca="false">J11965-H11965</f>
        <v>13.88</v>
      </c>
      <c r="L11965" s="14" t="n">
        <f aca="false">G11965-H11965</f>
        <v>-1.12</v>
      </c>
    </row>
    <row r="11966" customFormat="false" ht="15" hidden="false" customHeight="false" outlineLevel="0" collapsed="false">
      <c r="A11966" s="2" t="s">
        <v>221</v>
      </c>
      <c r="B11966" s="2" t="s">
        <v>158</v>
      </c>
      <c r="C11966" s="2" t="s">
        <v>47</v>
      </c>
      <c r="D11966" s="2" t="s">
        <v>12</v>
      </c>
      <c r="E11966" s="2" t="s">
        <v>74</v>
      </c>
      <c r="F11966" s="2" t="s">
        <v>976</v>
      </c>
      <c r="G11966" s="14" t="n">
        <v>19.5</v>
      </c>
      <c r="H11966" s="14" t="n">
        <v>99.85</v>
      </c>
      <c r="I11966" s="14" t="n">
        <v>19.5</v>
      </c>
      <c r="J11966" s="23" t="n">
        <f aca="false">IF(AND(E11966="Priority",ISNUMBER('Cost model'!N755)),'Cost model'!N755,'Cost model'!M755)</f>
        <v>50</v>
      </c>
      <c r="K11966" s="14" t="n">
        <f aca="false">J11966-H11966</f>
        <v>-49.85</v>
      </c>
      <c r="L11966" s="14" t="n">
        <f aca="false">G11966-H11966</f>
        <v>-80.35</v>
      </c>
    </row>
    <row r="11967" customFormat="false" ht="15" hidden="false" customHeight="false" outlineLevel="0" collapsed="false">
      <c r="A11967" s="2" t="s">
        <v>124</v>
      </c>
      <c r="B11967" s="2" t="s">
        <v>124</v>
      </c>
      <c r="C11967" s="2" t="s">
        <v>48</v>
      </c>
      <c r="D11967" s="2" t="s">
        <v>12</v>
      </c>
      <c r="E11967" s="2" t="s">
        <v>74</v>
      </c>
      <c r="F11967" s="2" t="s">
        <v>977</v>
      </c>
      <c r="G11967" s="14" t="n">
        <v>12.5</v>
      </c>
      <c r="H11967" s="14" t="n">
        <v>27.03</v>
      </c>
      <c r="I11967" s="14" t="n">
        <v>12.5</v>
      </c>
      <c r="J11967" s="23" t="n">
        <f aca="false">IF(AND(E11967="Priority",ISNUMBER('Cost model'!N321)),'Cost model'!N321,'Cost model'!M321)</f>
        <v>40</v>
      </c>
      <c r="K11967" s="14" t="n">
        <f aca="false">J11967-H11967</f>
        <v>12.97</v>
      </c>
      <c r="L11967" s="14" t="n">
        <f aca="false">G11967-H11967</f>
        <v>-14.53</v>
      </c>
    </row>
    <row r="11968" customFormat="false" ht="15" hidden="false" customHeight="false" outlineLevel="0" collapsed="false">
      <c r="A11968" s="2" t="s">
        <v>124</v>
      </c>
      <c r="B11968" s="2" t="s">
        <v>174</v>
      </c>
      <c r="C11968" s="2" t="s">
        <v>48</v>
      </c>
      <c r="D11968" s="2" t="s">
        <v>13</v>
      </c>
      <c r="E11968" s="2" t="s">
        <v>74</v>
      </c>
      <c r="F11968" s="2" t="s">
        <v>976</v>
      </c>
      <c r="G11968" s="14" t="n">
        <v>24.5</v>
      </c>
      <c r="H11968" s="14" t="n">
        <v>74.53</v>
      </c>
      <c r="I11968" s="14" t="n">
        <v>24.5</v>
      </c>
      <c r="J11968" s="23" t="n">
        <f aca="false">IF(AND(E11968="Priority",ISNUMBER('Cost model'!N369)),'Cost model'!N369,'Cost model'!M369)</f>
        <v>100</v>
      </c>
      <c r="K11968" s="14" t="n">
        <f aca="false">J11968-H11968</f>
        <v>25.47</v>
      </c>
      <c r="L11968" s="14" t="n">
        <f aca="false">G11968-H11968</f>
        <v>-50.03</v>
      </c>
    </row>
    <row r="11969" customFormat="false" ht="15" hidden="false" customHeight="false" outlineLevel="0" collapsed="false">
      <c r="A11969" s="2" t="s">
        <v>124</v>
      </c>
      <c r="B11969" s="2" t="s">
        <v>174</v>
      </c>
      <c r="C11969" s="2" t="s">
        <v>48</v>
      </c>
      <c r="D11969" s="2" t="s">
        <v>12</v>
      </c>
      <c r="E11969" s="2" t="s">
        <v>83</v>
      </c>
      <c r="F11969" s="2" t="s">
        <v>976</v>
      </c>
      <c r="G11969" s="14" t="n">
        <v>24.5</v>
      </c>
      <c r="H11969" s="14" t="n">
        <v>118.87</v>
      </c>
      <c r="I11969" s="14" t="n">
        <v>24.5</v>
      </c>
      <c r="J11969" s="23" t="n">
        <f aca="false">IF(AND(E11969="Priority",ISNUMBER('Cost model'!N366)),'Cost model'!N366,'Cost model'!M366)</f>
        <v>70</v>
      </c>
      <c r="K11969" s="14" t="n">
        <f aca="false">J11969-H11969</f>
        <v>-48.87</v>
      </c>
      <c r="L11969" s="14" t="n">
        <f aca="false">G11969-H11969</f>
        <v>-94.37</v>
      </c>
    </row>
    <row r="11970" customFormat="false" ht="15" hidden="false" customHeight="false" outlineLevel="0" collapsed="false">
      <c r="A11970" s="2" t="s">
        <v>142</v>
      </c>
      <c r="B11970" s="2" t="s">
        <v>142</v>
      </c>
      <c r="C11970" s="2" t="s">
        <v>49</v>
      </c>
      <c r="D11970" s="2" t="s">
        <v>12</v>
      </c>
      <c r="E11970" s="2" t="s">
        <v>83</v>
      </c>
      <c r="F11970" s="2" t="s">
        <v>977</v>
      </c>
      <c r="G11970" s="14" t="n">
        <v>29.5</v>
      </c>
      <c r="H11970" s="14" t="n">
        <v>45.42</v>
      </c>
      <c r="I11970" s="14" t="n">
        <v>29.5</v>
      </c>
      <c r="J11970" s="23" t="n">
        <f aca="false">IF(AND(E11970="Priority",ISNUMBER('Cost model'!N637)),'Cost model'!N637,'Cost model'!M637)</f>
        <v>60</v>
      </c>
      <c r="K11970" s="14" t="n">
        <f aca="false">J11970-H11970</f>
        <v>14.58</v>
      </c>
      <c r="L11970" s="14" t="n">
        <f aca="false">G11970-H11970</f>
        <v>-15.92</v>
      </c>
    </row>
    <row r="11971" customFormat="false" ht="15" hidden="false" customHeight="false" outlineLevel="0" collapsed="false">
      <c r="A11971" s="2" t="s">
        <v>221</v>
      </c>
      <c r="B11971" s="2" t="s">
        <v>221</v>
      </c>
      <c r="C11971" s="2" t="s">
        <v>49</v>
      </c>
      <c r="D11971" s="2" t="s">
        <v>14</v>
      </c>
      <c r="E11971" s="2" t="s">
        <v>83</v>
      </c>
      <c r="F11971" s="2" t="s">
        <v>977</v>
      </c>
      <c r="G11971" s="14" t="n">
        <v>150</v>
      </c>
      <c r="H11971" s="14" t="n">
        <v>296.18</v>
      </c>
      <c r="I11971" s="14" t="n">
        <v>150</v>
      </c>
      <c r="J11971" s="23" t="n">
        <f aca="false">IF(AND(E11971="Priority",ISNUMBER('Cost model'!N748)),'Cost model'!N748,'Cost model'!M748)</f>
        <v>285</v>
      </c>
      <c r="K11971" s="14" t="n">
        <f aca="false">J11971-H11971</f>
        <v>-11.18</v>
      </c>
      <c r="L11971" s="14" t="n">
        <f aca="false">G11971-H11971</f>
        <v>-146.18</v>
      </c>
    </row>
    <row r="11972" customFormat="false" ht="15" hidden="false" customHeight="false" outlineLevel="0" collapsed="false">
      <c r="A11972" s="2" t="s">
        <v>124</v>
      </c>
      <c r="B11972" s="2" t="s">
        <v>124</v>
      </c>
      <c r="C11972" s="2" t="s">
        <v>48</v>
      </c>
      <c r="D11972" s="2" t="s">
        <v>14</v>
      </c>
      <c r="E11972" s="2" t="s">
        <v>74</v>
      </c>
      <c r="F11972" s="2" t="s">
        <v>977</v>
      </c>
      <c r="G11972" s="14" t="n">
        <v>45</v>
      </c>
      <c r="H11972" s="14" t="n">
        <v>138.45</v>
      </c>
      <c r="I11972" s="14" t="n">
        <v>45</v>
      </c>
      <c r="J11972" s="23" t="n">
        <f aca="false">IF(AND(E11972="Priority",ISNUMBER('Cost model'!N327)),'Cost model'!N327,'Cost model'!M327)</f>
        <v>130</v>
      </c>
      <c r="K11972" s="14" t="n">
        <f aca="false">J11972-H11972</f>
        <v>-8.44999999999999</v>
      </c>
      <c r="L11972" s="14" t="n">
        <f aca="false">G11972-H11972</f>
        <v>-93.45</v>
      </c>
    </row>
    <row r="11973" customFormat="false" ht="15" hidden="false" customHeight="false" outlineLevel="0" collapsed="false">
      <c r="A11973" s="2" t="s">
        <v>205</v>
      </c>
      <c r="B11973" s="2" t="s">
        <v>142</v>
      </c>
      <c r="C11973" s="2" t="s">
        <v>47</v>
      </c>
      <c r="D11973" s="2" t="s">
        <v>10</v>
      </c>
      <c r="E11973" s="2" t="s">
        <v>74</v>
      </c>
      <c r="F11973" s="2" t="s">
        <v>976</v>
      </c>
      <c r="G11973" s="14" t="n">
        <v>14.5</v>
      </c>
      <c r="H11973" s="14" t="n">
        <v>11.44</v>
      </c>
      <c r="I11973" s="14" t="n">
        <v>14.5</v>
      </c>
      <c r="J11973" s="23" t="n">
        <f aca="false">IF(AND(E11973="Priority",ISNUMBER('Cost model'!N542)),'Cost model'!N542,'Cost model'!M542)</f>
        <v>15.5</v>
      </c>
      <c r="K11973" s="14" t="n">
        <f aca="false">J11973-H11973</f>
        <v>4.06</v>
      </c>
      <c r="L11973" s="14" t="n">
        <f aca="false">G11973-H11973</f>
        <v>3.06</v>
      </c>
    </row>
    <row r="11974" customFormat="false" ht="15" hidden="false" customHeight="false" outlineLevel="0" collapsed="false">
      <c r="A11974" s="2" t="s">
        <v>205</v>
      </c>
      <c r="B11974" s="2" t="s">
        <v>205</v>
      </c>
      <c r="C11974" s="2" t="s">
        <v>48</v>
      </c>
      <c r="D11974" s="2" t="s">
        <v>10</v>
      </c>
      <c r="E11974" s="2" t="s">
        <v>74</v>
      </c>
      <c r="F11974" s="2" t="s">
        <v>977</v>
      </c>
      <c r="G11974" s="14" t="n">
        <v>14.5</v>
      </c>
      <c r="H11974" s="14" t="n">
        <v>11.42</v>
      </c>
      <c r="I11974" s="14" t="n">
        <v>12.5</v>
      </c>
      <c r="J11974" s="23" t="n">
        <f aca="false">IF(AND(E11974="Priority",ISNUMBER('Cost model'!N528)),'Cost model'!N528,'Cost model'!M528)</f>
        <v>13.5</v>
      </c>
      <c r="K11974" s="14" t="n">
        <f aca="false">J11974-H11974</f>
        <v>2.08</v>
      </c>
      <c r="L11974" s="14" t="n">
        <f aca="false">G11974-H11974</f>
        <v>3.08</v>
      </c>
    </row>
    <row r="11975" customFormat="false" ht="15" hidden="false" customHeight="false" outlineLevel="0" collapsed="false">
      <c r="A11975" s="2" t="s">
        <v>174</v>
      </c>
      <c r="B11975" s="2" t="s">
        <v>142</v>
      </c>
      <c r="C11975" s="2" t="s">
        <v>49</v>
      </c>
      <c r="D11975" s="2" t="s">
        <v>12</v>
      </c>
      <c r="E11975" s="2" t="s">
        <v>74</v>
      </c>
      <c r="F11975" s="2" t="s">
        <v>976</v>
      </c>
      <c r="G11975" s="14" t="n">
        <v>19.5</v>
      </c>
      <c r="H11975" s="14" t="n">
        <v>46.99</v>
      </c>
      <c r="I11975" s="14" t="n">
        <v>19.5</v>
      </c>
      <c r="J11975" s="23" t="n">
        <f aca="false">IF(AND(E11975="Priority",ISNUMBER('Cost model'!N127)),'Cost model'!N127,'Cost model'!M127)</f>
        <v>50</v>
      </c>
      <c r="K11975" s="14" t="n">
        <f aca="false">J11975-H11975</f>
        <v>3.01</v>
      </c>
      <c r="L11975" s="14" t="n">
        <f aca="false">G11975-H11975</f>
        <v>-27.49</v>
      </c>
    </row>
    <row r="11976" customFormat="false" ht="15" hidden="false" customHeight="false" outlineLevel="0" collapsed="false">
      <c r="A11976" s="2" t="s">
        <v>174</v>
      </c>
      <c r="B11976" s="2" t="s">
        <v>124</v>
      </c>
      <c r="C11976" s="2" t="s">
        <v>49</v>
      </c>
      <c r="D11976" s="2" t="s">
        <v>12</v>
      </c>
      <c r="E11976" s="2" t="s">
        <v>83</v>
      </c>
      <c r="F11976" s="2" t="s">
        <v>976</v>
      </c>
      <c r="G11976" s="14" t="n">
        <v>29.5</v>
      </c>
      <c r="H11976" s="14" t="n">
        <v>51.4</v>
      </c>
      <c r="I11976" s="14" t="n">
        <v>29.5</v>
      </c>
      <c r="J11976" s="23" t="n">
        <f aca="false">IF(AND(E11976="Priority",ISNUMBER('Cost model'!N112)),'Cost model'!N112,'Cost model'!M112)</f>
        <v>65</v>
      </c>
      <c r="K11976" s="14" t="n">
        <f aca="false">J11976-H11976</f>
        <v>13.6</v>
      </c>
      <c r="L11976" s="14" t="n">
        <f aca="false">G11976-H11976</f>
        <v>-21.9</v>
      </c>
    </row>
    <row r="11977" customFormat="false" ht="15" hidden="false" customHeight="false" outlineLevel="0" collapsed="false">
      <c r="A11977" s="2" t="s">
        <v>221</v>
      </c>
      <c r="B11977" s="2" t="s">
        <v>221</v>
      </c>
      <c r="C11977" s="2" t="s">
        <v>49</v>
      </c>
      <c r="D11977" s="2" t="s">
        <v>10</v>
      </c>
      <c r="E11977" s="2" t="s">
        <v>74</v>
      </c>
      <c r="F11977" s="2" t="s">
        <v>977</v>
      </c>
      <c r="G11977" s="14" t="n">
        <v>17.5</v>
      </c>
      <c r="H11977" s="14" t="n">
        <v>18.15</v>
      </c>
      <c r="I11977" s="14" t="n">
        <v>17.5</v>
      </c>
      <c r="J11977" s="23" t="n">
        <f aca="false">IF(AND(E11977="Priority",ISNUMBER('Cost model'!N739)),'Cost model'!N739,'Cost model'!M739)</f>
        <v>17.5</v>
      </c>
      <c r="K11977" s="14" t="n">
        <f aca="false">J11977-H11977</f>
        <v>-0.649999999999999</v>
      </c>
      <c r="L11977" s="14" t="n">
        <f aca="false">G11977-H11977</f>
        <v>-0.649999999999999</v>
      </c>
    </row>
    <row r="11978" customFormat="false" ht="15" hidden="false" customHeight="false" outlineLevel="0" collapsed="false">
      <c r="A11978" s="2" t="s">
        <v>221</v>
      </c>
      <c r="B11978" s="2" t="s">
        <v>158</v>
      </c>
      <c r="C11978" s="2" t="s">
        <v>47</v>
      </c>
      <c r="D11978" s="2" t="s">
        <v>12</v>
      </c>
      <c r="E11978" s="2" t="s">
        <v>74</v>
      </c>
      <c r="F11978" s="2" t="s">
        <v>976</v>
      </c>
      <c r="G11978" s="14" t="n">
        <v>9.5</v>
      </c>
      <c r="H11978" s="14" t="n">
        <v>11.48</v>
      </c>
      <c r="I11978" s="14" t="n">
        <v>19.5</v>
      </c>
      <c r="J11978" s="23" t="n">
        <f aca="false">IF(AND(E11978="Priority",ISNUMBER('Cost model'!N755)),'Cost model'!N755,'Cost model'!M755)</f>
        <v>50</v>
      </c>
      <c r="K11978" s="14" t="n">
        <f aca="false">J11978-H11978</f>
        <v>38.52</v>
      </c>
      <c r="L11978" s="14" t="n">
        <f aca="false">G11978-H11978</f>
        <v>-1.98</v>
      </c>
    </row>
    <row r="11979" customFormat="false" ht="15" hidden="false" customHeight="false" outlineLevel="0" collapsed="false">
      <c r="A11979" s="2" t="s">
        <v>124</v>
      </c>
      <c r="B11979" s="2" t="s">
        <v>124</v>
      </c>
      <c r="C11979" s="2" t="s">
        <v>47</v>
      </c>
      <c r="D11979" s="2" t="s">
        <v>12</v>
      </c>
      <c r="E11979" s="2" t="s">
        <v>74</v>
      </c>
      <c r="F11979" s="2" t="s">
        <v>977</v>
      </c>
      <c r="G11979" s="14" t="n">
        <v>9.5</v>
      </c>
      <c r="H11979" s="14" t="n">
        <v>7.59</v>
      </c>
      <c r="I11979" s="14" t="n">
        <v>9.5</v>
      </c>
      <c r="J11979" s="23" t="n">
        <f aca="false">IF(AND(E11979="Priority",ISNUMBER('Cost model'!N320)),'Cost model'!N320,'Cost model'!M320)</f>
        <v>24.5</v>
      </c>
      <c r="K11979" s="14" t="n">
        <f aca="false">J11979-H11979</f>
        <v>16.91</v>
      </c>
      <c r="L11979" s="14" t="n">
        <f aca="false">G11979-H11979</f>
        <v>1.91</v>
      </c>
    </row>
    <row r="11980" customFormat="false" ht="15" hidden="false" customHeight="false" outlineLevel="0" collapsed="false">
      <c r="A11980" s="2" t="s">
        <v>124</v>
      </c>
      <c r="B11980" s="2" t="s">
        <v>124</v>
      </c>
      <c r="C11980" s="2" t="s">
        <v>47</v>
      </c>
      <c r="D11980" s="2" t="s">
        <v>12</v>
      </c>
      <c r="E11980" s="2" t="s">
        <v>74</v>
      </c>
      <c r="F11980" s="2" t="s">
        <v>977</v>
      </c>
      <c r="G11980" s="14" t="n">
        <v>9.5</v>
      </c>
      <c r="H11980" s="14" t="n">
        <v>41.6</v>
      </c>
      <c r="I11980" s="14" t="n">
        <v>9.5</v>
      </c>
      <c r="J11980" s="23" t="n">
        <f aca="false">IF(AND(E11980="Priority",ISNUMBER('Cost model'!N320)),'Cost model'!N320,'Cost model'!M320)</f>
        <v>24.5</v>
      </c>
      <c r="K11980" s="14" t="n">
        <f aca="false">J11980-H11980</f>
        <v>-17.1</v>
      </c>
      <c r="L11980" s="14" t="n">
        <f aca="false">G11980-H11980</f>
        <v>-32.1</v>
      </c>
    </row>
    <row r="11981" customFormat="false" ht="15" hidden="false" customHeight="false" outlineLevel="0" collapsed="false">
      <c r="A11981" s="2" t="s">
        <v>174</v>
      </c>
      <c r="B11981" s="2" t="s">
        <v>174</v>
      </c>
      <c r="C11981" s="2" t="s">
        <v>48</v>
      </c>
      <c r="D11981" s="2" t="s">
        <v>10</v>
      </c>
      <c r="E11981" s="2" t="s">
        <v>74</v>
      </c>
      <c r="F11981" s="2" t="s">
        <v>977</v>
      </c>
      <c r="G11981" s="14" t="n">
        <v>12.5</v>
      </c>
      <c r="H11981" s="14" t="n">
        <v>9.59</v>
      </c>
      <c r="I11981" s="14" t="n">
        <v>12.5</v>
      </c>
      <c r="J11981" s="23" t="n">
        <f aca="false">IF(AND(E11981="Priority",ISNUMBER('Cost model'!N168)),'Cost model'!N168,'Cost model'!M168)</f>
        <v>13.5</v>
      </c>
      <c r="K11981" s="14" t="n">
        <f aca="false">J11981-H11981</f>
        <v>3.91</v>
      </c>
      <c r="L11981" s="14" t="n">
        <f aca="false">G11981-H11981</f>
        <v>2.91</v>
      </c>
    </row>
    <row r="11982" customFormat="false" ht="15" hidden="false" customHeight="false" outlineLevel="0" collapsed="false">
      <c r="A11982" s="2" t="s">
        <v>124</v>
      </c>
      <c r="B11982" s="2" t="s">
        <v>158</v>
      </c>
      <c r="C11982" s="2" t="s">
        <v>47</v>
      </c>
      <c r="D11982" s="2" t="s">
        <v>10</v>
      </c>
      <c r="E11982" s="2" t="s">
        <v>74</v>
      </c>
      <c r="F11982" s="2" t="s">
        <v>976</v>
      </c>
      <c r="G11982" s="14" t="n">
        <v>9.5</v>
      </c>
      <c r="H11982" s="14" t="n">
        <v>11.48</v>
      </c>
      <c r="I11982" s="14" t="n">
        <v>14.5</v>
      </c>
      <c r="J11982" s="23" t="n">
        <f aca="false">IF(AND(E11982="Priority",ISNUMBER('Cost model'!N347)),'Cost model'!N347,'Cost model'!M347)</f>
        <v>13.5</v>
      </c>
      <c r="K11982" s="14" t="n">
        <f aca="false">J11982-H11982</f>
        <v>2.02</v>
      </c>
      <c r="L11982" s="14" t="n">
        <f aca="false">G11982-H11982</f>
        <v>-1.98</v>
      </c>
    </row>
    <row r="11983" customFormat="false" ht="15" hidden="false" customHeight="false" outlineLevel="0" collapsed="false">
      <c r="A11983" s="2" t="s">
        <v>174</v>
      </c>
      <c r="B11983" s="2" t="s">
        <v>174</v>
      </c>
      <c r="C11983" s="2" t="s">
        <v>47</v>
      </c>
      <c r="D11983" s="2" t="s">
        <v>12</v>
      </c>
      <c r="E11983" s="2" t="s">
        <v>74</v>
      </c>
      <c r="F11983" s="2" t="s">
        <v>977</v>
      </c>
      <c r="G11983" s="14" t="n">
        <v>9.5</v>
      </c>
      <c r="H11983" s="14" t="n">
        <v>27.69</v>
      </c>
      <c r="I11983" s="14" t="n">
        <v>9.5</v>
      </c>
      <c r="J11983" s="23" t="n">
        <f aca="false">IF(AND(E11983="Priority",ISNUMBER('Cost model'!N170)),'Cost model'!N170,'Cost model'!M170)</f>
        <v>25.5</v>
      </c>
      <c r="K11983" s="14" t="n">
        <f aca="false">J11983-H11983</f>
        <v>-2.19</v>
      </c>
      <c r="L11983" s="14" t="n">
        <f aca="false">G11983-H11983</f>
        <v>-18.19</v>
      </c>
    </row>
    <row r="11984" customFormat="false" ht="15" hidden="false" customHeight="false" outlineLevel="0" collapsed="false">
      <c r="A11984" s="2" t="s">
        <v>174</v>
      </c>
      <c r="B11984" s="2" t="s">
        <v>174</v>
      </c>
      <c r="C11984" s="2" t="s">
        <v>48</v>
      </c>
      <c r="D11984" s="2" t="s">
        <v>14</v>
      </c>
      <c r="E11984" s="2" t="s">
        <v>74</v>
      </c>
      <c r="F11984" s="2" t="s">
        <v>977</v>
      </c>
      <c r="G11984" s="14" t="n">
        <v>45</v>
      </c>
      <c r="H11984" s="14" t="n">
        <v>105.57</v>
      </c>
      <c r="I11984" s="14" t="n">
        <v>45</v>
      </c>
      <c r="J11984" s="23" t="n">
        <f aca="false">IF(AND(E11984="Priority",ISNUMBER('Cost model'!N177)),'Cost model'!N177,'Cost model'!M177)</f>
        <v>110</v>
      </c>
      <c r="K11984" s="14" t="n">
        <f aca="false">J11984-H11984</f>
        <v>4.43000000000001</v>
      </c>
      <c r="L11984" s="14" t="n">
        <f aca="false">G11984-H11984</f>
        <v>-60.57</v>
      </c>
    </row>
    <row r="11985" customFormat="false" ht="15" hidden="false" customHeight="false" outlineLevel="0" collapsed="false">
      <c r="A11985" s="2" t="s">
        <v>142</v>
      </c>
      <c r="B11985" s="2" t="s">
        <v>158</v>
      </c>
      <c r="C11985" s="2" t="s">
        <v>47</v>
      </c>
      <c r="D11985" s="2" t="s">
        <v>15</v>
      </c>
      <c r="E11985" s="2" t="s">
        <v>74</v>
      </c>
      <c r="F11985" s="2" t="s">
        <v>976</v>
      </c>
      <c r="G11985" s="14" t="n">
        <v>45</v>
      </c>
      <c r="H11985" s="14" t="n">
        <v>36.05</v>
      </c>
      <c r="I11985" s="14" t="n">
        <v>250</v>
      </c>
      <c r="J11985" s="23" t="n">
        <f aca="false">IF(AND(E11985="Priority",ISNUMBER('Cost model'!N659)),'Cost model'!N659,'Cost model'!M659)</f>
        <v>140</v>
      </c>
      <c r="K11985" s="14" t="n">
        <f aca="false">J11985-H11985</f>
        <v>103.95</v>
      </c>
      <c r="L11985" s="14" t="n">
        <f aca="false">G11985-H11985</f>
        <v>8.95</v>
      </c>
    </row>
    <row r="11986" customFormat="false" ht="15" hidden="false" customHeight="false" outlineLevel="0" collapsed="false">
      <c r="A11986" s="2" t="s">
        <v>124</v>
      </c>
      <c r="B11986" s="2" t="s">
        <v>124</v>
      </c>
      <c r="C11986" s="2" t="s">
        <v>47</v>
      </c>
      <c r="D11986" s="2" t="s">
        <v>10</v>
      </c>
      <c r="E11986" s="2" t="s">
        <v>74</v>
      </c>
      <c r="F11986" s="2" t="s">
        <v>977</v>
      </c>
      <c r="G11986" s="14" t="n">
        <v>9.5</v>
      </c>
      <c r="H11986" s="14" t="n">
        <v>7.59</v>
      </c>
      <c r="I11986" s="14" t="n">
        <v>9.5</v>
      </c>
      <c r="J11986" s="23" t="n">
        <f aca="false">IF(AND(E11986="Priority",ISNUMBER('Cost model'!N317)),'Cost model'!N317,'Cost model'!M317)</f>
        <v>10.5</v>
      </c>
      <c r="K11986" s="14" t="n">
        <f aca="false">J11986-H11986</f>
        <v>2.91</v>
      </c>
      <c r="L11986" s="14" t="n">
        <f aca="false">G11986-H11986</f>
        <v>1.91</v>
      </c>
    </row>
    <row r="11987" customFormat="false" ht="15" hidden="false" customHeight="false" outlineLevel="0" collapsed="false">
      <c r="A11987" s="2" t="s">
        <v>142</v>
      </c>
      <c r="B11987" s="2" t="s">
        <v>142</v>
      </c>
      <c r="C11987" s="2" t="s">
        <v>47</v>
      </c>
      <c r="D11987" s="2" t="s">
        <v>10</v>
      </c>
      <c r="E11987" s="2" t="s">
        <v>74</v>
      </c>
      <c r="F11987" s="2" t="s">
        <v>977</v>
      </c>
      <c r="G11987" s="14" t="n">
        <v>9.5</v>
      </c>
      <c r="H11987" s="14" t="n">
        <v>5.79</v>
      </c>
      <c r="I11987" s="14" t="n">
        <v>9.5</v>
      </c>
      <c r="J11987" s="23" t="n">
        <f aca="false">IF(AND(E11987="Priority",ISNUMBER('Cost model'!N632)),'Cost model'!N632,'Cost model'!M632)</f>
        <v>9.5</v>
      </c>
      <c r="K11987" s="14" t="n">
        <f aca="false">J11987-H11987</f>
        <v>3.71</v>
      </c>
      <c r="L11987" s="14" t="n">
        <f aca="false">G11987-H11987</f>
        <v>3.71</v>
      </c>
    </row>
    <row r="11988" customFormat="false" ht="15" hidden="false" customHeight="false" outlineLevel="0" collapsed="false">
      <c r="A11988" s="2" t="s">
        <v>174</v>
      </c>
      <c r="B11988" s="2" t="s">
        <v>174</v>
      </c>
      <c r="C11988" s="2" t="s">
        <v>49</v>
      </c>
      <c r="D11988" s="2" t="s">
        <v>12</v>
      </c>
      <c r="E11988" s="2" t="s">
        <v>83</v>
      </c>
      <c r="F11988" s="2" t="s">
        <v>977</v>
      </c>
      <c r="G11988" s="14" t="n">
        <v>29.5</v>
      </c>
      <c r="H11988" s="14" t="n">
        <v>28.05</v>
      </c>
      <c r="I11988" s="14" t="n">
        <v>29.5</v>
      </c>
      <c r="J11988" s="23" t="n">
        <f aca="false">IF(AND(E11988="Priority",ISNUMBER('Cost model'!N172)),'Cost model'!N172,'Cost model'!M172)</f>
        <v>60</v>
      </c>
      <c r="K11988" s="14" t="n">
        <f aca="false">J11988-H11988</f>
        <v>31.95</v>
      </c>
      <c r="L11988" s="14" t="n">
        <f aca="false">G11988-H11988</f>
        <v>1.45</v>
      </c>
    </row>
    <row r="11989" customFormat="false" ht="15" hidden="false" customHeight="false" outlineLevel="0" collapsed="false">
      <c r="A11989" s="2" t="s">
        <v>174</v>
      </c>
      <c r="B11989" s="2" t="s">
        <v>174</v>
      </c>
      <c r="C11989" s="2" t="s">
        <v>49</v>
      </c>
      <c r="D11989" s="2" t="s">
        <v>10</v>
      </c>
      <c r="E11989" s="2" t="s">
        <v>83</v>
      </c>
      <c r="F11989" s="2" t="s">
        <v>977</v>
      </c>
      <c r="G11989" s="14" t="n">
        <v>24.5</v>
      </c>
      <c r="H11989" s="14" t="n">
        <v>23.69</v>
      </c>
      <c r="I11989" s="14" t="n">
        <v>24.5</v>
      </c>
      <c r="J11989" s="23" t="n">
        <f aca="false">IF(AND(E11989="Priority",ISNUMBER('Cost model'!N169)),'Cost model'!N169,'Cost model'!M169)</f>
        <v>25.5</v>
      </c>
      <c r="K11989" s="14" t="n">
        <f aca="false">J11989-H11989</f>
        <v>1.81</v>
      </c>
      <c r="L11989" s="14" t="n">
        <f aca="false">G11989-H11989</f>
        <v>0.809999999999999</v>
      </c>
    </row>
    <row r="11990" customFormat="false" ht="15" hidden="false" customHeight="false" outlineLevel="0" collapsed="false">
      <c r="A11990" s="2" t="s">
        <v>221</v>
      </c>
      <c r="B11990" s="2" t="s">
        <v>221</v>
      </c>
      <c r="C11990" s="2" t="s">
        <v>47</v>
      </c>
      <c r="D11990" s="2" t="s">
        <v>10</v>
      </c>
      <c r="E11990" s="2" t="s">
        <v>83</v>
      </c>
      <c r="F11990" s="2" t="s">
        <v>977</v>
      </c>
      <c r="G11990" s="14" t="n">
        <v>14.5</v>
      </c>
      <c r="H11990" s="14" t="n">
        <v>7.1</v>
      </c>
      <c r="I11990" s="14" t="n">
        <v>14.5</v>
      </c>
      <c r="J11990" s="23" t="n">
        <f aca="false">IF(AND(E11990="Priority",ISNUMBER('Cost model'!N737)),'Cost model'!N737,'Cost model'!M737)</f>
        <v>13.5</v>
      </c>
      <c r="K11990" s="14" t="n">
        <f aca="false">J11990-H11990</f>
        <v>6.4</v>
      </c>
      <c r="L11990" s="14" t="n">
        <f aca="false">G11990-H11990</f>
        <v>7.4</v>
      </c>
    </row>
    <row r="11991" customFormat="false" ht="15" hidden="false" customHeight="false" outlineLevel="0" collapsed="false">
      <c r="A11991" s="2" t="s">
        <v>174</v>
      </c>
      <c r="B11991" s="2" t="s">
        <v>174</v>
      </c>
      <c r="C11991" s="2" t="s">
        <v>49</v>
      </c>
      <c r="D11991" s="2" t="s">
        <v>12</v>
      </c>
      <c r="E11991" s="2" t="s">
        <v>74</v>
      </c>
      <c r="F11991" s="2" t="s">
        <v>977</v>
      </c>
      <c r="G11991" s="14" t="n">
        <v>19.5</v>
      </c>
      <c r="H11991" s="14" t="n">
        <v>41.6</v>
      </c>
      <c r="I11991" s="14" t="n">
        <v>19.5</v>
      </c>
      <c r="J11991" s="23" t="n">
        <f aca="false">IF(AND(E11991="Priority",ISNUMBER('Cost model'!N172)),'Cost model'!N172,'Cost model'!M172)</f>
        <v>45</v>
      </c>
      <c r="K11991" s="14" t="n">
        <f aca="false">J11991-H11991</f>
        <v>3.4</v>
      </c>
      <c r="L11991" s="14" t="n">
        <f aca="false">G11991-H11991</f>
        <v>-22.1</v>
      </c>
    </row>
    <row r="11992" customFormat="false" ht="15" hidden="false" customHeight="false" outlineLevel="0" collapsed="false">
      <c r="A11992" s="2" t="s">
        <v>174</v>
      </c>
      <c r="B11992" s="2" t="s">
        <v>142</v>
      </c>
      <c r="C11992" s="2" t="s">
        <v>49</v>
      </c>
      <c r="D11992" s="2" t="s">
        <v>12</v>
      </c>
      <c r="E11992" s="2" t="s">
        <v>74</v>
      </c>
      <c r="F11992" s="2" t="s">
        <v>976</v>
      </c>
      <c r="G11992" s="14" t="n">
        <v>19.5</v>
      </c>
      <c r="H11992" s="14" t="n">
        <v>59.63</v>
      </c>
      <c r="I11992" s="14" t="n">
        <v>19.5</v>
      </c>
      <c r="J11992" s="23" t="n">
        <f aca="false">IF(AND(E11992="Priority",ISNUMBER('Cost model'!N127)),'Cost model'!N127,'Cost model'!M127)</f>
        <v>50</v>
      </c>
      <c r="K11992" s="14" t="n">
        <f aca="false">J11992-H11992</f>
        <v>-9.63</v>
      </c>
      <c r="L11992" s="14" t="n">
        <f aca="false">G11992-H11992</f>
        <v>-40.13</v>
      </c>
    </row>
    <row r="11993" customFormat="false" ht="15" hidden="false" customHeight="false" outlineLevel="0" collapsed="false">
      <c r="A11993" s="2" t="s">
        <v>142</v>
      </c>
      <c r="B11993" s="2" t="s">
        <v>142</v>
      </c>
      <c r="C11993" s="2" t="s">
        <v>47</v>
      </c>
      <c r="D11993" s="2" t="s">
        <v>10</v>
      </c>
      <c r="E11993" s="2" t="s">
        <v>74</v>
      </c>
      <c r="F11993" s="2" t="s">
        <v>977</v>
      </c>
      <c r="G11993" s="14" t="n">
        <v>9.5</v>
      </c>
      <c r="H11993" s="14" t="n">
        <v>7.1</v>
      </c>
      <c r="I11993" s="14" t="n">
        <v>9.5</v>
      </c>
      <c r="J11993" s="23" t="n">
        <f aca="false">IF(AND(E11993="Priority",ISNUMBER('Cost model'!N632)),'Cost model'!N632,'Cost model'!M632)</f>
        <v>9.5</v>
      </c>
      <c r="K11993" s="14" t="n">
        <f aca="false">J11993-H11993</f>
        <v>2.4</v>
      </c>
      <c r="L11993" s="14" t="n">
        <f aca="false">G11993-H11993</f>
        <v>2.4</v>
      </c>
    </row>
    <row r="11994" customFormat="false" ht="15" hidden="false" customHeight="false" outlineLevel="0" collapsed="false">
      <c r="A11994" s="2" t="s">
        <v>174</v>
      </c>
      <c r="B11994" s="2" t="s">
        <v>174</v>
      </c>
      <c r="C11994" s="2" t="s">
        <v>48</v>
      </c>
      <c r="D11994" s="2" t="s">
        <v>10</v>
      </c>
      <c r="E11994" s="2" t="s">
        <v>74</v>
      </c>
      <c r="F11994" s="2" t="s">
        <v>977</v>
      </c>
      <c r="G11994" s="14" t="n">
        <v>12.5</v>
      </c>
      <c r="H11994" s="14" t="n">
        <v>8.94</v>
      </c>
      <c r="I11994" s="14" t="n">
        <v>12.5</v>
      </c>
      <c r="J11994" s="23" t="n">
        <f aca="false">IF(AND(E11994="Priority",ISNUMBER('Cost model'!N168)),'Cost model'!N168,'Cost model'!M168)</f>
        <v>13.5</v>
      </c>
      <c r="K11994" s="14" t="n">
        <f aca="false">J11994-H11994</f>
        <v>4.56</v>
      </c>
      <c r="L11994" s="14" t="n">
        <f aca="false">G11994-H11994</f>
        <v>3.56</v>
      </c>
    </row>
    <row r="11995" customFormat="false" ht="15" hidden="false" customHeight="false" outlineLevel="0" collapsed="false">
      <c r="A11995" s="2" t="s">
        <v>124</v>
      </c>
      <c r="B11995" s="2" t="s">
        <v>124</v>
      </c>
      <c r="C11995" s="2" t="s">
        <v>47</v>
      </c>
      <c r="D11995" s="2" t="s">
        <v>10</v>
      </c>
      <c r="E11995" s="2" t="s">
        <v>74</v>
      </c>
      <c r="F11995" s="2" t="s">
        <v>977</v>
      </c>
      <c r="G11995" s="14" t="n">
        <v>9.5</v>
      </c>
      <c r="H11995" s="14" t="n">
        <v>28.44</v>
      </c>
      <c r="I11995" s="14" t="n">
        <v>9.5</v>
      </c>
      <c r="J11995" s="23" t="n">
        <f aca="false">IF(AND(E11995="Priority",ISNUMBER('Cost model'!N317)),'Cost model'!N317,'Cost model'!M317)</f>
        <v>10.5</v>
      </c>
      <c r="K11995" s="14" t="n">
        <f aca="false">J11995-H11995</f>
        <v>-17.94</v>
      </c>
      <c r="L11995" s="14" t="n">
        <f aca="false">G11995-H11995</f>
        <v>-18.94</v>
      </c>
    </row>
    <row r="11996" customFormat="false" ht="15" hidden="false" customHeight="false" outlineLevel="0" collapsed="false">
      <c r="A11996" s="2" t="s">
        <v>142</v>
      </c>
      <c r="B11996" s="2" t="s">
        <v>142</v>
      </c>
      <c r="C11996" s="2" t="s">
        <v>49</v>
      </c>
      <c r="D11996" s="2" t="s">
        <v>12</v>
      </c>
      <c r="E11996" s="2" t="s">
        <v>74</v>
      </c>
      <c r="F11996" s="2" t="s">
        <v>977</v>
      </c>
      <c r="G11996" s="14" t="n">
        <v>19.5</v>
      </c>
      <c r="H11996" s="14" t="n">
        <v>40.19</v>
      </c>
      <c r="I11996" s="14" t="n">
        <v>19.5</v>
      </c>
      <c r="J11996" s="23" t="n">
        <f aca="false">IF(AND(E11996="Priority",ISNUMBER('Cost model'!N637)),'Cost model'!N637,'Cost model'!M637)</f>
        <v>45</v>
      </c>
      <c r="K11996" s="14" t="n">
        <f aca="false">J11996-H11996</f>
        <v>4.81</v>
      </c>
      <c r="L11996" s="14" t="n">
        <f aca="false">G11996-H11996</f>
        <v>-20.69</v>
      </c>
    </row>
    <row r="11997" customFormat="false" ht="15" hidden="false" customHeight="false" outlineLevel="0" collapsed="false">
      <c r="A11997" s="2" t="s">
        <v>205</v>
      </c>
      <c r="B11997" s="2" t="s">
        <v>205</v>
      </c>
      <c r="C11997" s="2" t="s">
        <v>48</v>
      </c>
      <c r="D11997" s="2" t="s">
        <v>12</v>
      </c>
      <c r="E11997" s="2" t="s">
        <v>83</v>
      </c>
      <c r="F11997" s="2" t="s">
        <v>977</v>
      </c>
      <c r="G11997" s="14" t="n">
        <v>19.5</v>
      </c>
      <c r="H11997" s="14" t="n">
        <v>11.42</v>
      </c>
      <c r="I11997" s="14" t="n">
        <v>19.5</v>
      </c>
      <c r="J11997" s="23" t="n">
        <f aca="false">IF(AND(E11997="Priority",ISNUMBER('Cost model'!N531)),'Cost model'!N531,'Cost model'!M531)</f>
        <v>65</v>
      </c>
      <c r="K11997" s="14" t="n">
        <f aca="false">J11997-H11997</f>
        <v>53.58</v>
      </c>
      <c r="L11997" s="14" t="n">
        <f aca="false">G11997-H11997</f>
        <v>8.08</v>
      </c>
    </row>
    <row r="11998" customFormat="false" ht="15" hidden="false" customHeight="false" outlineLevel="0" collapsed="false">
      <c r="A11998" s="2" t="s">
        <v>142</v>
      </c>
      <c r="B11998" s="2" t="s">
        <v>205</v>
      </c>
      <c r="C11998" s="2" t="s">
        <v>48</v>
      </c>
      <c r="D11998" s="2" t="s">
        <v>10</v>
      </c>
      <c r="E11998" s="2" t="s">
        <v>74</v>
      </c>
      <c r="F11998" s="2" t="s">
        <v>976</v>
      </c>
      <c r="G11998" s="14" t="n">
        <v>12.5</v>
      </c>
      <c r="H11998" s="14" t="n">
        <v>12.27</v>
      </c>
      <c r="I11998" s="14" t="n">
        <v>19.5</v>
      </c>
      <c r="J11998" s="23" t="n">
        <f aca="false">IF(AND(E11998="Priority",ISNUMBER('Cost model'!N708)),'Cost model'!N708,'Cost model'!M708)</f>
        <v>15.5</v>
      </c>
      <c r="K11998" s="14" t="n">
        <f aca="false">J11998-H11998</f>
        <v>3.23</v>
      </c>
      <c r="L11998" s="14" t="n">
        <f aca="false">G11998-H11998</f>
        <v>0.23</v>
      </c>
    </row>
    <row r="11999" customFormat="false" ht="15" hidden="false" customHeight="false" outlineLevel="0" collapsed="false">
      <c r="A11999" s="2" t="s">
        <v>221</v>
      </c>
      <c r="B11999" s="2" t="s">
        <v>221</v>
      </c>
      <c r="C11999" s="2" t="s">
        <v>49</v>
      </c>
      <c r="D11999" s="2" t="s">
        <v>12</v>
      </c>
      <c r="E11999" s="2" t="s">
        <v>74</v>
      </c>
      <c r="F11999" s="2" t="s">
        <v>977</v>
      </c>
      <c r="G11999" s="14" t="n">
        <v>19.5</v>
      </c>
      <c r="H11999" s="14" t="n">
        <v>40.19</v>
      </c>
      <c r="I11999" s="14" t="n">
        <v>19.5</v>
      </c>
      <c r="J11999" s="23" t="n">
        <f aca="false">IF(AND(E11999="Priority",ISNUMBER('Cost model'!N742)),'Cost model'!N742,'Cost model'!M742)</f>
        <v>60</v>
      </c>
      <c r="K11999" s="14" t="n">
        <f aca="false">J11999-H11999</f>
        <v>19.81</v>
      </c>
      <c r="L11999" s="14" t="n">
        <f aca="false">G11999-H11999</f>
        <v>-20.69</v>
      </c>
    </row>
    <row r="12000" customFormat="false" ht="15" hidden="false" customHeight="false" outlineLevel="0" collapsed="false">
      <c r="A12000" s="2" t="s">
        <v>142</v>
      </c>
      <c r="B12000" s="2" t="s">
        <v>158</v>
      </c>
      <c r="C12000" s="2" t="s">
        <v>49</v>
      </c>
      <c r="D12000" s="2" t="s">
        <v>10</v>
      </c>
      <c r="E12000" s="2" t="s">
        <v>74</v>
      </c>
      <c r="F12000" s="2" t="s">
        <v>976</v>
      </c>
      <c r="G12000" s="14" t="n">
        <v>17.5</v>
      </c>
      <c r="H12000" s="14" t="n">
        <v>18.34</v>
      </c>
      <c r="I12000" s="14" t="n">
        <v>17.5</v>
      </c>
      <c r="J12000" s="23" t="n">
        <f aca="false">IF(AND(E12000="Priority",ISNUMBER('Cost model'!N649)),'Cost model'!N649,'Cost model'!M649)</f>
        <v>19.5</v>
      </c>
      <c r="K12000" s="14" t="n">
        <f aca="false">J12000-H12000</f>
        <v>1.16</v>
      </c>
      <c r="L12000" s="14" t="n">
        <f aca="false">G12000-H12000</f>
        <v>-0.84</v>
      </c>
    </row>
    <row r="12001" customFormat="false" ht="15" hidden="false" customHeight="false" outlineLevel="0" collapsed="false">
      <c r="A12001" s="2" t="s">
        <v>124</v>
      </c>
      <c r="B12001" s="2" t="s">
        <v>124</v>
      </c>
      <c r="C12001" s="2" t="s">
        <v>48</v>
      </c>
      <c r="D12001" s="2" t="s">
        <v>15</v>
      </c>
      <c r="E12001" s="2" t="s">
        <v>83</v>
      </c>
      <c r="F12001" s="2" t="s">
        <v>977</v>
      </c>
      <c r="G12001" s="14" t="n">
        <v>125</v>
      </c>
      <c r="H12001" s="14" t="n">
        <v>141.05</v>
      </c>
      <c r="I12001" s="14" t="n">
        <v>125</v>
      </c>
      <c r="J12001" s="23" t="n">
        <f aca="false">IF(AND(E12001="Priority",ISNUMBER('Cost model'!N330)),'Cost model'!N330,'Cost model'!M330)</f>
        <v>220</v>
      </c>
      <c r="K12001" s="14" t="n">
        <f aca="false">J12001-H12001</f>
        <v>78.95</v>
      </c>
      <c r="L12001" s="14" t="n">
        <f aca="false">G12001-H12001</f>
        <v>-16.05</v>
      </c>
    </row>
    <row r="12002" customFormat="false" ht="15" hidden="false" customHeight="false" outlineLevel="0" collapsed="false">
      <c r="A12002" s="2" t="s">
        <v>142</v>
      </c>
      <c r="B12002" s="2" t="s">
        <v>142</v>
      </c>
      <c r="C12002" s="2" t="s">
        <v>47</v>
      </c>
      <c r="D12002" s="2" t="s">
        <v>10</v>
      </c>
      <c r="E12002" s="2" t="s">
        <v>83</v>
      </c>
      <c r="F12002" s="2" t="s">
        <v>977</v>
      </c>
      <c r="G12002" s="14" t="n">
        <v>14.5</v>
      </c>
      <c r="H12002" s="14" t="n">
        <v>23.69</v>
      </c>
      <c r="I12002" s="14" t="n">
        <v>14.5</v>
      </c>
      <c r="J12002" s="23" t="n">
        <f aca="false">IF(AND(E12002="Priority",ISNUMBER('Cost model'!N632)),'Cost model'!N632,'Cost model'!M632)</f>
        <v>14.5</v>
      </c>
      <c r="K12002" s="14" t="n">
        <f aca="false">J12002-H12002</f>
        <v>-9.19</v>
      </c>
      <c r="L12002" s="14" t="n">
        <f aca="false">G12002-H12002</f>
        <v>-9.19</v>
      </c>
    </row>
    <row r="12003" customFormat="false" ht="15" hidden="false" customHeight="false" outlineLevel="0" collapsed="false">
      <c r="A12003" s="2" t="s">
        <v>174</v>
      </c>
      <c r="B12003" s="2" t="s">
        <v>174</v>
      </c>
      <c r="C12003" s="2" t="s">
        <v>47</v>
      </c>
      <c r="D12003" s="2" t="s">
        <v>12</v>
      </c>
      <c r="E12003" s="2" t="s">
        <v>74</v>
      </c>
      <c r="F12003" s="2" t="s">
        <v>977</v>
      </c>
      <c r="G12003" s="14" t="n">
        <v>9.5</v>
      </c>
      <c r="H12003" s="14" t="n">
        <v>28.33</v>
      </c>
      <c r="I12003" s="14" t="n">
        <v>9.5</v>
      </c>
      <c r="J12003" s="23" t="n">
        <f aca="false">IF(AND(E12003="Priority",ISNUMBER('Cost model'!N170)),'Cost model'!N170,'Cost model'!M170)</f>
        <v>25.5</v>
      </c>
      <c r="K12003" s="14" t="n">
        <f aca="false">J12003-H12003</f>
        <v>-2.83</v>
      </c>
      <c r="L12003" s="14" t="n">
        <f aca="false">G12003-H12003</f>
        <v>-18.83</v>
      </c>
    </row>
    <row r="12004" customFormat="false" ht="15" hidden="false" customHeight="false" outlineLevel="0" collapsed="false">
      <c r="A12004" s="2" t="s">
        <v>174</v>
      </c>
      <c r="B12004" s="2" t="s">
        <v>174</v>
      </c>
      <c r="C12004" s="2" t="s">
        <v>49</v>
      </c>
      <c r="D12004" s="2" t="s">
        <v>12</v>
      </c>
      <c r="E12004" s="2" t="s">
        <v>74</v>
      </c>
      <c r="F12004" s="2" t="s">
        <v>977</v>
      </c>
      <c r="G12004" s="14" t="n">
        <v>19.5</v>
      </c>
      <c r="H12004" s="14" t="n">
        <v>70.98</v>
      </c>
      <c r="I12004" s="14" t="n">
        <v>19.5</v>
      </c>
      <c r="J12004" s="23" t="n">
        <f aca="false">IF(AND(E12004="Priority",ISNUMBER('Cost model'!N172)),'Cost model'!N172,'Cost model'!M172)</f>
        <v>45</v>
      </c>
      <c r="K12004" s="14" t="n">
        <f aca="false">J12004-H12004</f>
        <v>-25.98</v>
      </c>
      <c r="L12004" s="14" t="n">
        <f aca="false">G12004-H12004</f>
        <v>-51.48</v>
      </c>
    </row>
    <row r="12005" customFormat="false" ht="15" hidden="false" customHeight="false" outlineLevel="0" collapsed="false">
      <c r="A12005" s="2" t="s">
        <v>142</v>
      </c>
      <c r="B12005" s="2" t="s">
        <v>142</v>
      </c>
      <c r="C12005" s="2" t="s">
        <v>48</v>
      </c>
      <c r="D12005" s="2" t="s">
        <v>10</v>
      </c>
      <c r="E12005" s="2" t="s">
        <v>74</v>
      </c>
      <c r="F12005" s="2" t="s">
        <v>977</v>
      </c>
      <c r="G12005" s="14" t="n">
        <v>12.5</v>
      </c>
      <c r="H12005" s="14" t="n">
        <v>12.11</v>
      </c>
      <c r="I12005" s="14" t="n">
        <v>12.5</v>
      </c>
      <c r="J12005" s="23" t="n">
        <f aca="false">IF(AND(E12005="Priority",ISNUMBER('Cost model'!N633)),'Cost model'!N633,'Cost model'!M633)</f>
        <v>11.5</v>
      </c>
      <c r="K12005" s="14" t="n">
        <f aca="false">J12005-H12005</f>
        <v>-0.609999999999999</v>
      </c>
      <c r="L12005" s="14" t="n">
        <f aca="false">G12005-H12005</f>
        <v>0.390000000000001</v>
      </c>
    </row>
    <row r="12006" customFormat="false" ht="15" hidden="false" customHeight="false" outlineLevel="0" collapsed="false">
      <c r="A12006" s="2" t="s">
        <v>124</v>
      </c>
      <c r="B12006" s="2" t="s">
        <v>124</v>
      </c>
      <c r="C12006" s="2" t="s">
        <v>47</v>
      </c>
      <c r="D12006" s="2" t="s">
        <v>12</v>
      </c>
      <c r="E12006" s="2" t="s">
        <v>74</v>
      </c>
      <c r="F12006" s="2" t="s">
        <v>977</v>
      </c>
      <c r="G12006" s="14" t="n">
        <v>9.5</v>
      </c>
      <c r="H12006" s="14" t="n">
        <v>29.5</v>
      </c>
      <c r="I12006" s="14" t="n">
        <v>9.5</v>
      </c>
      <c r="J12006" s="23" t="n">
        <f aca="false">IF(AND(E12006="Priority",ISNUMBER('Cost model'!N320)),'Cost model'!N320,'Cost model'!M320)</f>
        <v>24.5</v>
      </c>
      <c r="K12006" s="14" t="n">
        <f aca="false">J12006-H12006</f>
        <v>-5</v>
      </c>
      <c r="L12006" s="14" t="n">
        <f aca="false">G12006-H12006</f>
        <v>-20</v>
      </c>
    </row>
    <row r="12007" customFormat="false" ht="15" hidden="false" customHeight="false" outlineLevel="0" collapsed="false">
      <c r="A12007" s="2" t="s">
        <v>205</v>
      </c>
      <c r="B12007" s="2" t="s">
        <v>205</v>
      </c>
      <c r="C12007" s="2" t="s">
        <v>48</v>
      </c>
      <c r="D12007" s="2" t="s">
        <v>13</v>
      </c>
      <c r="E12007" s="2" t="s">
        <v>74</v>
      </c>
      <c r="F12007" s="2" t="s">
        <v>977</v>
      </c>
      <c r="G12007" s="14" t="n">
        <v>24.5</v>
      </c>
      <c r="H12007" s="14" t="n">
        <v>39.4</v>
      </c>
      <c r="I12007" s="14" t="n">
        <v>24.5</v>
      </c>
      <c r="J12007" s="23" t="n">
        <f aca="false">IF(AND(E12007="Priority",ISNUMBER('Cost model'!N534)),'Cost model'!N534,'Cost model'!M534)</f>
        <v>85</v>
      </c>
      <c r="K12007" s="14" t="n">
        <f aca="false">J12007-H12007</f>
        <v>45.6</v>
      </c>
      <c r="L12007" s="14" t="n">
        <f aca="false">G12007-H12007</f>
        <v>-14.9</v>
      </c>
    </row>
    <row r="12008" customFormat="false" ht="15" hidden="false" customHeight="false" outlineLevel="0" collapsed="false">
      <c r="A12008" s="2" t="s">
        <v>174</v>
      </c>
      <c r="B12008" s="2" t="s">
        <v>174</v>
      </c>
      <c r="C12008" s="2" t="s">
        <v>49</v>
      </c>
      <c r="D12008" s="2" t="s">
        <v>12</v>
      </c>
      <c r="E12008" s="2" t="s">
        <v>74</v>
      </c>
      <c r="F12008" s="2" t="s">
        <v>977</v>
      </c>
      <c r="G12008" s="14" t="n">
        <v>19.5</v>
      </c>
      <c r="H12008" s="14" t="n">
        <v>47.03</v>
      </c>
      <c r="I12008" s="14" t="n">
        <v>19.5</v>
      </c>
      <c r="J12008" s="23" t="n">
        <f aca="false">IF(AND(E12008="Priority",ISNUMBER('Cost model'!N172)),'Cost model'!N172,'Cost model'!M172)</f>
        <v>45</v>
      </c>
      <c r="K12008" s="14" t="n">
        <f aca="false">J12008-H12008</f>
        <v>-2.03</v>
      </c>
      <c r="L12008" s="14" t="n">
        <f aca="false">G12008-H12008</f>
        <v>-27.53</v>
      </c>
    </row>
    <row r="12009" customFormat="false" ht="15" hidden="false" customHeight="false" outlineLevel="0" collapsed="false">
      <c r="A12009" s="2" t="s">
        <v>142</v>
      </c>
      <c r="B12009" s="2" t="s">
        <v>142</v>
      </c>
      <c r="C12009" s="2" t="s">
        <v>48</v>
      </c>
      <c r="D12009" s="2" t="s">
        <v>12</v>
      </c>
      <c r="E12009" s="2" t="s">
        <v>74</v>
      </c>
      <c r="F12009" s="2" t="s">
        <v>977</v>
      </c>
      <c r="G12009" s="14" t="n">
        <v>12.5</v>
      </c>
      <c r="H12009" s="14" t="n">
        <v>41.07</v>
      </c>
      <c r="I12009" s="14" t="n">
        <v>12.5</v>
      </c>
      <c r="J12009" s="23" t="n">
        <f aca="false">IF(AND(E12009="Priority",ISNUMBER('Cost model'!N636)),'Cost model'!N636,'Cost model'!M636)</f>
        <v>40</v>
      </c>
      <c r="K12009" s="14" t="n">
        <f aca="false">J12009-H12009</f>
        <v>-1.07</v>
      </c>
      <c r="L12009" s="14" t="n">
        <f aca="false">G12009-H12009</f>
        <v>-28.57</v>
      </c>
    </row>
    <row r="12010" customFormat="false" ht="15" hidden="false" customHeight="false" outlineLevel="0" collapsed="false">
      <c r="A12010" s="2" t="s">
        <v>174</v>
      </c>
      <c r="B12010" s="2" t="s">
        <v>124</v>
      </c>
      <c r="C12010" s="2" t="s">
        <v>47</v>
      </c>
      <c r="D12010" s="2" t="s">
        <v>10</v>
      </c>
      <c r="E12010" s="2" t="s">
        <v>83</v>
      </c>
      <c r="F12010" s="2" t="s">
        <v>976</v>
      </c>
      <c r="G12010" s="14" t="n">
        <v>14.5</v>
      </c>
      <c r="H12010" s="14" t="n">
        <v>10.86</v>
      </c>
      <c r="I12010" s="14" t="n">
        <v>14.5</v>
      </c>
      <c r="J12010" s="23" t="n">
        <f aca="false">IF(AND(E12010="Priority",ISNUMBER('Cost model'!N107)),'Cost model'!N107,'Cost model'!M107)</f>
        <v>17.5</v>
      </c>
      <c r="K12010" s="14" t="n">
        <f aca="false">J12010-H12010</f>
        <v>6.64</v>
      </c>
      <c r="L12010" s="14" t="n">
        <f aca="false">G12010-H12010</f>
        <v>3.64</v>
      </c>
    </row>
    <row r="12011" customFormat="false" ht="15" hidden="false" customHeight="false" outlineLevel="0" collapsed="false">
      <c r="A12011" s="2" t="s">
        <v>174</v>
      </c>
      <c r="B12011" s="2" t="s">
        <v>174</v>
      </c>
      <c r="C12011" s="2" t="s">
        <v>47</v>
      </c>
      <c r="D12011" s="2" t="s">
        <v>13</v>
      </c>
      <c r="E12011" s="2" t="s">
        <v>74</v>
      </c>
      <c r="F12011" s="2" t="s">
        <v>977</v>
      </c>
      <c r="G12011" s="14" t="n">
        <v>19</v>
      </c>
      <c r="H12011" s="14" t="n">
        <v>28.49</v>
      </c>
      <c r="I12011" s="14" t="n">
        <v>19</v>
      </c>
      <c r="J12011" s="23" t="n">
        <f aca="false">IF(AND(E12011="Priority",ISNUMBER('Cost model'!N173)),'Cost model'!N173,'Cost model'!M173)</f>
        <v>60</v>
      </c>
      <c r="K12011" s="14" t="n">
        <f aca="false">J12011-H12011</f>
        <v>31.51</v>
      </c>
      <c r="L12011" s="14" t="n">
        <f aca="false">G12011-H12011</f>
        <v>-9.49</v>
      </c>
    </row>
    <row r="12012" customFormat="false" ht="15" hidden="false" customHeight="false" outlineLevel="0" collapsed="false">
      <c r="A12012" s="2" t="s">
        <v>142</v>
      </c>
      <c r="B12012" s="2" t="s">
        <v>142</v>
      </c>
      <c r="C12012" s="2" t="s">
        <v>49</v>
      </c>
      <c r="D12012" s="2" t="s">
        <v>12</v>
      </c>
      <c r="E12012" s="2" t="s">
        <v>74</v>
      </c>
      <c r="F12012" s="2" t="s">
        <v>977</v>
      </c>
      <c r="G12012" s="14" t="n">
        <v>19.5</v>
      </c>
      <c r="H12012" s="14" t="n">
        <v>13.85</v>
      </c>
      <c r="I12012" s="14" t="n">
        <v>19.5</v>
      </c>
      <c r="J12012" s="23" t="n">
        <f aca="false">IF(AND(E12012="Priority",ISNUMBER('Cost model'!N637)),'Cost model'!N637,'Cost model'!M637)</f>
        <v>45</v>
      </c>
      <c r="K12012" s="14" t="n">
        <f aca="false">J12012-H12012</f>
        <v>31.15</v>
      </c>
      <c r="L12012" s="14" t="n">
        <f aca="false">G12012-H12012</f>
        <v>5.65</v>
      </c>
    </row>
    <row r="12013" customFormat="false" ht="15" hidden="false" customHeight="false" outlineLevel="0" collapsed="false">
      <c r="A12013" s="2" t="s">
        <v>124</v>
      </c>
      <c r="B12013" s="2" t="s">
        <v>124</v>
      </c>
      <c r="C12013" s="2" t="s">
        <v>48</v>
      </c>
      <c r="D12013" s="2" t="s">
        <v>10</v>
      </c>
      <c r="E12013" s="2" t="s">
        <v>74</v>
      </c>
      <c r="F12013" s="2" t="s">
        <v>977</v>
      </c>
      <c r="G12013" s="14" t="n">
        <v>12.5</v>
      </c>
      <c r="H12013" s="14" t="n">
        <v>11.08</v>
      </c>
      <c r="I12013" s="14" t="n">
        <v>12.5</v>
      </c>
      <c r="J12013" s="23" t="n">
        <f aca="false">IF(AND(E12013="Priority",ISNUMBER('Cost model'!N318)),'Cost model'!N318,'Cost model'!M318)</f>
        <v>14.5</v>
      </c>
      <c r="K12013" s="14" t="n">
        <f aca="false">J12013-H12013</f>
        <v>3.42</v>
      </c>
      <c r="L12013" s="14" t="n">
        <f aca="false">G12013-H12013</f>
        <v>1.42</v>
      </c>
    </row>
    <row r="12014" customFormat="false" ht="15" hidden="false" customHeight="false" outlineLevel="0" collapsed="false">
      <c r="A12014" s="2" t="s">
        <v>142</v>
      </c>
      <c r="B12014" s="2" t="s">
        <v>124</v>
      </c>
      <c r="C12014" s="2" t="s">
        <v>47</v>
      </c>
      <c r="D12014" s="2" t="s">
        <v>12</v>
      </c>
      <c r="E12014" s="2" t="s">
        <v>74</v>
      </c>
      <c r="F12014" s="2" t="s">
        <v>976</v>
      </c>
      <c r="G12014" s="14" t="n">
        <v>9.5</v>
      </c>
      <c r="H12014" s="14" t="n">
        <v>19.73</v>
      </c>
      <c r="I12014" s="14" t="n">
        <v>19.5</v>
      </c>
      <c r="J12014" s="23" t="n">
        <f aca="false">IF(AND(E12014="Priority",ISNUMBER('Cost model'!N665)),'Cost model'!N665,'Cost model'!M665)</f>
        <v>40</v>
      </c>
      <c r="K12014" s="14" t="n">
        <f aca="false">J12014-H12014</f>
        <v>20.27</v>
      </c>
      <c r="L12014" s="14" t="n">
        <f aca="false">G12014-H12014</f>
        <v>-10.23</v>
      </c>
    </row>
    <row r="12015" customFormat="false" ht="15" hidden="false" customHeight="false" outlineLevel="0" collapsed="false">
      <c r="A12015" s="2" t="s">
        <v>124</v>
      </c>
      <c r="B12015" s="2" t="s">
        <v>124</v>
      </c>
      <c r="C12015" s="2" t="s">
        <v>47</v>
      </c>
      <c r="D12015" s="2" t="s">
        <v>12</v>
      </c>
      <c r="E12015" s="2" t="s">
        <v>74</v>
      </c>
      <c r="F12015" s="2" t="s">
        <v>977</v>
      </c>
      <c r="G12015" s="14" t="n">
        <v>9.5</v>
      </c>
      <c r="H12015" s="14" t="n">
        <v>26.05</v>
      </c>
      <c r="I12015" s="14" t="n">
        <v>9.5</v>
      </c>
      <c r="J12015" s="23" t="n">
        <f aca="false">IF(AND(E12015="Priority",ISNUMBER('Cost model'!N320)),'Cost model'!N320,'Cost model'!M320)</f>
        <v>24.5</v>
      </c>
      <c r="K12015" s="14" t="n">
        <f aca="false">J12015-H12015</f>
        <v>-1.55</v>
      </c>
      <c r="L12015" s="14" t="n">
        <f aca="false">G12015-H12015</f>
        <v>-16.55</v>
      </c>
    </row>
    <row r="12016" customFormat="false" ht="15" hidden="false" customHeight="false" outlineLevel="0" collapsed="false">
      <c r="A12016" s="2" t="s">
        <v>174</v>
      </c>
      <c r="B12016" s="2" t="s">
        <v>174</v>
      </c>
      <c r="C12016" s="2" t="s">
        <v>48</v>
      </c>
      <c r="D12016" s="2" t="s">
        <v>10</v>
      </c>
      <c r="E12016" s="2" t="s">
        <v>74</v>
      </c>
      <c r="F12016" s="2" t="s">
        <v>977</v>
      </c>
      <c r="G12016" s="14" t="n">
        <v>12.5</v>
      </c>
      <c r="H12016" s="14" t="n">
        <v>9.59</v>
      </c>
      <c r="I12016" s="14" t="n">
        <v>12.5</v>
      </c>
      <c r="J12016" s="23" t="n">
        <f aca="false">IF(AND(E12016="Priority",ISNUMBER('Cost model'!N168)),'Cost model'!N168,'Cost model'!M168)</f>
        <v>13.5</v>
      </c>
      <c r="K12016" s="14" t="n">
        <f aca="false">J12016-H12016</f>
        <v>3.91</v>
      </c>
      <c r="L12016" s="14" t="n">
        <f aca="false">G12016-H12016</f>
        <v>2.91</v>
      </c>
    </row>
    <row r="12017" customFormat="false" ht="15" hidden="false" customHeight="false" outlineLevel="0" collapsed="false">
      <c r="A12017" s="2" t="s">
        <v>124</v>
      </c>
      <c r="B12017" s="2" t="s">
        <v>124</v>
      </c>
      <c r="C12017" s="2" t="s">
        <v>47</v>
      </c>
      <c r="D12017" s="2" t="s">
        <v>13</v>
      </c>
      <c r="E12017" s="2" t="s">
        <v>74</v>
      </c>
      <c r="F12017" s="2" t="s">
        <v>977</v>
      </c>
      <c r="G12017" s="14" t="n">
        <v>19</v>
      </c>
      <c r="H12017" s="14" t="n">
        <v>33.32</v>
      </c>
      <c r="I12017" s="14" t="n">
        <v>19</v>
      </c>
      <c r="J12017" s="23" t="n">
        <f aca="false">IF(AND(E12017="Priority",ISNUMBER('Cost model'!N323)),'Cost model'!N323,'Cost model'!M323)</f>
        <v>60</v>
      </c>
      <c r="K12017" s="14" t="n">
        <f aca="false">J12017-H12017</f>
        <v>26.68</v>
      </c>
      <c r="L12017" s="14" t="n">
        <f aca="false">G12017-H12017</f>
        <v>-14.32</v>
      </c>
    </row>
    <row r="12018" customFormat="false" ht="15" hidden="false" customHeight="false" outlineLevel="0" collapsed="false">
      <c r="A12018" s="2" t="s">
        <v>124</v>
      </c>
      <c r="B12018" s="2" t="s">
        <v>124</v>
      </c>
      <c r="C12018" s="2" t="s">
        <v>48</v>
      </c>
      <c r="D12018" s="2" t="s">
        <v>10</v>
      </c>
      <c r="E12018" s="2" t="s">
        <v>74</v>
      </c>
      <c r="F12018" s="2" t="s">
        <v>977</v>
      </c>
      <c r="G12018" s="14" t="n">
        <v>12.5</v>
      </c>
      <c r="H12018" s="14" t="n">
        <v>8.24</v>
      </c>
      <c r="I12018" s="14" t="n">
        <v>12.5</v>
      </c>
      <c r="J12018" s="23" t="n">
        <f aca="false">IF(AND(E12018="Priority",ISNUMBER('Cost model'!N318)),'Cost model'!N318,'Cost model'!M318)</f>
        <v>14.5</v>
      </c>
      <c r="K12018" s="14" t="n">
        <f aca="false">J12018-H12018</f>
        <v>6.26</v>
      </c>
      <c r="L12018" s="14" t="n">
        <f aca="false">G12018-H12018</f>
        <v>4.26</v>
      </c>
    </row>
    <row r="12019" customFormat="false" ht="15" hidden="false" customHeight="false" outlineLevel="0" collapsed="false">
      <c r="A12019" s="2" t="s">
        <v>142</v>
      </c>
      <c r="B12019" s="2" t="s">
        <v>124</v>
      </c>
      <c r="C12019" s="2" t="s">
        <v>48</v>
      </c>
      <c r="D12019" s="2" t="s">
        <v>10</v>
      </c>
      <c r="E12019" s="2" t="s">
        <v>74</v>
      </c>
      <c r="F12019" s="2" t="s">
        <v>976</v>
      </c>
      <c r="G12019" s="14" t="n">
        <v>12.5</v>
      </c>
      <c r="H12019" s="14" t="n">
        <v>11.28</v>
      </c>
      <c r="I12019" s="14" t="n">
        <v>14.5</v>
      </c>
      <c r="J12019" s="23" t="n">
        <f aca="false">IF(AND(E12019="Priority",ISNUMBER('Cost model'!N663)),'Cost model'!N663,'Cost model'!M663)</f>
        <v>18.5</v>
      </c>
      <c r="K12019" s="14" t="n">
        <f aca="false">J12019-H12019</f>
        <v>7.22</v>
      </c>
      <c r="L12019" s="14" t="n">
        <f aca="false">G12019-H12019</f>
        <v>1.22</v>
      </c>
    </row>
    <row r="12020" customFormat="false" ht="15" hidden="false" customHeight="false" outlineLevel="0" collapsed="false">
      <c r="A12020" s="2" t="s">
        <v>174</v>
      </c>
      <c r="B12020" s="2" t="s">
        <v>174</v>
      </c>
      <c r="C12020" s="2" t="s">
        <v>47</v>
      </c>
      <c r="D12020" s="2" t="s">
        <v>10</v>
      </c>
      <c r="E12020" s="2" t="s">
        <v>74</v>
      </c>
      <c r="F12020" s="2" t="s">
        <v>977</v>
      </c>
      <c r="G12020" s="14" t="n">
        <v>9.5</v>
      </c>
      <c r="H12020" s="14" t="n">
        <v>7.93</v>
      </c>
      <c r="I12020" s="14" t="n">
        <v>9.5</v>
      </c>
      <c r="J12020" s="23" t="n">
        <f aca="false">IF(AND(E12020="Priority",ISNUMBER('Cost model'!N167)),'Cost model'!N167,'Cost model'!M167)</f>
        <v>8.5</v>
      </c>
      <c r="K12020" s="14" t="n">
        <f aca="false">J12020-H12020</f>
        <v>0.57</v>
      </c>
      <c r="L12020" s="14" t="n">
        <f aca="false">G12020-H12020</f>
        <v>1.57</v>
      </c>
    </row>
    <row r="12021" customFormat="false" ht="15" hidden="false" customHeight="false" outlineLevel="0" collapsed="false">
      <c r="A12021" s="2" t="s">
        <v>221</v>
      </c>
      <c r="B12021" s="2" t="s">
        <v>221</v>
      </c>
      <c r="C12021" s="2" t="s">
        <v>47</v>
      </c>
      <c r="D12021" s="2" t="s">
        <v>10</v>
      </c>
      <c r="E12021" s="2" t="s">
        <v>74</v>
      </c>
      <c r="F12021" s="2" t="s">
        <v>977</v>
      </c>
      <c r="G12021" s="14" t="n">
        <v>9.5</v>
      </c>
      <c r="H12021" s="14" t="n">
        <v>5.79</v>
      </c>
      <c r="I12021" s="14" t="n">
        <v>9.5</v>
      </c>
      <c r="J12021" s="23" t="n">
        <f aca="false">IF(AND(E12021="Priority",ISNUMBER('Cost model'!N737)),'Cost model'!N737,'Cost model'!M737)</f>
        <v>8.5</v>
      </c>
      <c r="K12021" s="14" t="n">
        <f aca="false">J12021-H12021</f>
        <v>2.71</v>
      </c>
      <c r="L12021" s="14" t="n">
        <f aca="false">G12021-H12021</f>
        <v>3.71</v>
      </c>
    </row>
    <row r="12022" customFormat="false" ht="15" hidden="false" customHeight="false" outlineLevel="0" collapsed="false">
      <c r="A12022" s="2" t="s">
        <v>221</v>
      </c>
      <c r="B12022" s="2" t="s">
        <v>221</v>
      </c>
      <c r="C12022" s="2" t="s">
        <v>47</v>
      </c>
      <c r="D12022" s="2" t="s">
        <v>13</v>
      </c>
      <c r="E12022" s="2" t="s">
        <v>74</v>
      </c>
      <c r="F12022" s="2" t="s">
        <v>977</v>
      </c>
      <c r="G12022" s="14" t="n">
        <v>19.5</v>
      </c>
      <c r="H12022" s="14" t="n">
        <v>27.79</v>
      </c>
      <c r="I12022" s="14" t="n">
        <v>19.5</v>
      </c>
      <c r="J12022" s="23" t="n">
        <f aca="false">IF(AND(E12022="Priority",ISNUMBER('Cost model'!N743)),'Cost model'!N743,'Cost model'!M743)</f>
        <v>45</v>
      </c>
      <c r="K12022" s="14" t="n">
        <f aca="false">J12022-H12022</f>
        <v>17.21</v>
      </c>
      <c r="L12022" s="14" t="n">
        <f aca="false">G12022-H12022</f>
        <v>-8.29</v>
      </c>
    </row>
    <row r="12023" customFormat="false" ht="15" hidden="false" customHeight="false" outlineLevel="0" collapsed="false">
      <c r="A12023" s="2" t="s">
        <v>124</v>
      </c>
      <c r="B12023" s="2" t="s">
        <v>124</v>
      </c>
      <c r="C12023" s="2" t="s">
        <v>48</v>
      </c>
      <c r="D12023" s="2" t="s">
        <v>14</v>
      </c>
      <c r="E12023" s="2" t="s">
        <v>74</v>
      </c>
      <c r="F12023" s="2" t="s">
        <v>977</v>
      </c>
      <c r="G12023" s="14" t="n">
        <v>45</v>
      </c>
      <c r="H12023" s="14" t="n">
        <v>57.13</v>
      </c>
      <c r="I12023" s="14" t="n">
        <v>45</v>
      </c>
      <c r="J12023" s="23" t="n">
        <f aca="false">IF(AND(E12023="Priority",ISNUMBER('Cost model'!N327)),'Cost model'!N327,'Cost model'!M327)</f>
        <v>130</v>
      </c>
      <c r="K12023" s="14" t="n">
        <f aca="false">J12023-H12023</f>
        <v>72.87</v>
      </c>
      <c r="L12023" s="14" t="n">
        <f aca="false">G12023-H12023</f>
        <v>-12.13</v>
      </c>
    </row>
    <row r="12024" customFormat="false" ht="15" hidden="false" customHeight="false" outlineLevel="0" collapsed="false">
      <c r="A12024" s="2" t="s">
        <v>123</v>
      </c>
      <c r="B12024" s="2" t="s">
        <v>174</v>
      </c>
      <c r="C12024" s="2" t="s">
        <v>47</v>
      </c>
      <c r="D12024" s="2" t="s">
        <v>10</v>
      </c>
      <c r="E12024" s="2" t="s">
        <v>83</v>
      </c>
      <c r="F12024" s="2" t="s">
        <v>976</v>
      </c>
      <c r="G12024" s="14" t="n">
        <v>19.5</v>
      </c>
      <c r="H12024" s="14" t="n">
        <v>23.18</v>
      </c>
      <c r="I12024" s="14" t="n">
        <v>19.5</v>
      </c>
      <c r="J12024" s="23" t="n">
        <f aca="false">IF(AND(E12024="Priority",ISNUMBER('Cost model'!N47)),'Cost model'!N47,'Cost model'!M47)</f>
        <v>17.5</v>
      </c>
      <c r="K12024" s="14" t="n">
        <f aca="false">J12024-H12024</f>
        <v>-5.68</v>
      </c>
      <c r="L12024" s="14" t="n">
        <f aca="false">G12024-H12024</f>
        <v>-3.68</v>
      </c>
    </row>
    <row r="12025" customFormat="false" ht="15" hidden="false" customHeight="false" outlineLevel="0" collapsed="false">
      <c r="A12025" s="2" t="s">
        <v>142</v>
      </c>
      <c r="B12025" s="2" t="s">
        <v>142</v>
      </c>
      <c r="C12025" s="2" t="s">
        <v>47</v>
      </c>
      <c r="D12025" s="2" t="s">
        <v>12</v>
      </c>
      <c r="E12025" s="2" t="s">
        <v>74</v>
      </c>
      <c r="F12025" s="2" t="s">
        <v>977</v>
      </c>
      <c r="G12025" s="14" t="n">
        <v>9.5</v>
      </c>
      <c r="H12025" s="14" t="n">
        <v>43.1</v>
      </c>
      <c r="I12025" s="14" t="n">
        <v>9.5</v>
      </c>
      <c r="J12025" s="23" t="n">
        <f aca="false">IF(AND(E12025="Priority",ISNUMBER('Cost model'!N635)),'Cost model'!N635,'Cost model'!M635)</f>
        <v>30.5</v>
      </c>
      <c r="K12025" s="14" t="n">
        <f aca="false">J12025-H12025</f>
        <v>-12.6</v>
      </c>
      <c r="L12025" s="14" t="n">
        <f aca="false">G12025-H12025</f>
        <v>-33.6</v>
      </c>
    </row>
    <row r="12026" customFormat="false" ht="15" hidden="false" customHeight="false" outlineLevel="0" collapsed="false">
      <c r="A12026" s="2" t="s">
        <v>174</v>
      </c>
      <c r="B12026" s="2" t="s">
        <v>174</v>
      </c>
      <c r="C12026" s="2" t="s">
        <v>48</v>
      </c>
      <c r="D12026" s="2" t="s">
        <v>12</v>
      </c>
      <c r="E12026" s="2" t="s">
        <v>74</v>
      </c>
      <c r="F12026" s="2" t="s">
        <v>977</v>
      </c>
      <c r="G12026" s="14" t="n">
        <v>12.5</v>
      </c>
      <c r="H12026" s="14" t="n">
        <v>43.66</v>
      </c>
      <c r="I12026" s="14" t="n">
        <v>12.5</v>
      </c>
      <c r="J12026" s="23" t="n">
        <f aca="false">IF(AND(E12026="Priority",ISNUMBER('Cost model'!N171)),'Cost model'!N171,'Cost model'!M171)</f>
        <v>40</v>
      </c>
      <c r="K12026" s="14" t="n">
        <f aca="false">J12026-H12026</f>
        <v>-3.66</v>
      </c>
      <c r="L12026" s="14" t="n">
        <f aca="false">G12026-H12026</f>
        <v>-31.16</v>
      </c>
    </row>
    <row r="12027" customFormat="false" ht="15" hidden="false" customHeight="false" outlineLevel="0" collapsed="false">
      <c r="A12027" s="2" t="s">
        <v>124</v>
      </c>
      <c r="B12027" s="2" t="s">
        <v>124</v>
      </c>
      <c r="C12027" s="2" t="s">
        <v>47</v>
      </c>
      <c r="D12027" s="2" t="s">
        <v>12</v>
      </c>
      <c r="E12027" s="2" t="s">
        <v>74</v>
      </c>
      <c r="F12027" s="2" t="s">
        <v>977</v>
      </c>
      <c r="G12027" s="14" t="n">
        <v>9.5</v>
      </c>
      <c r="H12027" s="14" t="n">
        <v>8.39</v>
      </c>
      <c r="I12027" s="14" t="n">
        <v>9.5</v>
      </c>
      <c r="J12027" s="23" t="n">
        <f aca="false">IF(AND(E12027="Priority",ISNUMBER('Cost model'!N320)),'Cost model'!N320,'Cost model'!M320)</f>
        <v>24.5</v>
      </c>
      <c r="K12027" s="14" t="n">
        <f aca="false">J12027-H12027</f>
        <v>16.11</v>
      </c>
      <c r="L12027" s="14" t="n">
        <f aca="false">G12027-H12027</f>
        <v>1.11</v>
      </c>
    </row>
    <row r="12028" customFormat="false" ht="15" hidden="false" customHeight="false" outlineLevel="0" collapsed="false">
      <c r="A12028" s="2" t="s">
        <v>142</v>
      </c>
      <c r="B12028" s="2" t="s">
        <v>142</v>
      </c>
      <c r="C12028" s="2" t="s">
        <v>47</v>
      </c>
      <c r="D12028" s="2" t="s">
        <v>10</v>
      </c>
      <c r="E12028" s="2" t="s">
        <v>74</v>
      </c>
      <c r="F12028" s="2" t="s">
        <v>977</v>
      </c>
      <c r="G12028" s="14" t="n">
        <v>9.5</v>
      </c>
      <c r="H12028" s="14" t="n">
        <v>7.05</v>
      </c>
      <c r="I12028" s="14" t="n">
        <v>9.5</v>
      </c>
      <c r="J12028" s="23" t="n">
        <f aca="false">IF(AND(E12028="Priority",ISNUMBER('Cost model'!N632)),'Cost model'!N632,'Cost model'!M632)</f>
        <v>9.5</v>
      </c>
      <c r="K12028" s="14" t="n">
        <f aca="false">J12028-H12028</f>
        <v>2.45</v>
      </c>
      <c r="L12028" s="14" t="n">
        <f aca="false">G12028-H12028</f>
        <v>2.45</v>
      </c>
    </row>
    <row r="12029" customFormat="false" ht="15" hidden="false" customHeight="false" outlineLevel="0" collapsed="false">
      <c r="A12029" s="2" t="s">
        <v>124</v>
      </c>
      <c r="B12029" s="2" t="s">
        <v>124</v>
      </c>
      <c r="C12029" s="2" t="s">
        <v>49</v>
      </c>
      <c r="D12029" s="2" t="s">
        <v>12</v>
      </c>
      <c r="E12029" s="2" t="s">
        <v>74</v>
      </c>
      <c r="F12029" s="2" t="s">
        <v>977</v>
      </c>
      <c r="G12029" s="14" t="n">
        <v>19.5</v>
      </c>
      <c r="H12029" s="14" t="n">
        <v>42.66</v>
      </c>
      <c r="I12029" s="14" t="n">
        <v>19.5</v>
      </c>
      <c r="J12029" s="23" t="n">
        <f aca="false">IF(AND(E12029="Priority",ISNUMBER('Cost model'!N322)),'Cost model'!N322,'Cost model'!M322)</f>
        <v>50</v>
      </c>
      <c r="K12029" s="14" t="n">
        <f aca="false">J12029-H12029</f>
        <v>7.34</v>
      </c>
      <c r="L12029" s="14" t="n">
        <f aca="false">G12029-H12029</f>
        <v>-23.16</v>
      </c>
    </row>
    <row r="12030" customFormat="false" ht="15" hidden="false" customHeight="false" outlineLevel="0" collapsed="false">
      <c r="A12030" s="2" t="s">
        <v>124</v>
      </c>
      <c r="B12030" s="2" t="s">
        <v>124</v>
      </c>
      <c r="C12030" s="2" t="s">
        <v>48</v>
      </c>
      <c r="D12030" s="2" t="s">
        <v>12</v>
      </c>
      <c r="E12030" s="2" t="s">
        <v>74</v>
      </c>
      <c r="F12030" s="2" t="s">
        <v>977</v>
      </c>
      <c r="G12030" s="14" t="n">
        <v>12.5</v>
      </c>
      <c r="H12030" s="14" t="n">
        <v>12.3</v>
      </c>
      <c r="I12030" s="14" t="n">
        <v>12.5</v>
      </c>
      <c r="J12030" s="23" t="n">
        <f aca="false">IF(AND(E12030="Priority",ISNUMBER('Cost model'!N321)),'Cost model'!N321,'Cost model'!M321)</f>
        <v>40</v>
      </c>
      <c r="K12030" s="14" t="n">
        <f aca="false">J12030-H12030</f>
        <v>27.7</v>
      </c>
      <c r="L12030" s="14" t="n">
        <f aca="false">G12030-H12030</f>
        <v>0.199999999999999</v>
      </c>
    </row>
    <row r="12031" customFormat="false" ht="15" hidden="false" customHeight="false" outlineLevel="0" collapsed="false">
      <c r="A12031" s="2" t="s">
        <v>205</v>
      </c>
      <c r="B12031" s="2" t="s">
        <v>205</v>
      </c>
      <c r="C12031" s="2" t="s">
        <v>47</v>
      </c>
      <c r="D12031" s="2" t="s">
        <v>10</v>
      </c>
      <c r="E12031" s="2" t="s">
        <v>74</v>
      </c>
      <c r="F12031" s="2" t="s">
        <v>977</v>
      </c>
      <c r="G12031" s="14" t="n">
        <v>19.5</v>
      </c>
      <c r="H12031" s="14" t="n">
        <v>14.15</v>
      </c>
      <c r="I12031" s="14" t="n">
        <v>9.5</v>
      </c>
      <c r="J12031" s="23" t="n">
        <f aca="false">IF(AND(E12031="Priority",ISNUMBER('Cost model'!N527)),'Cost model'!N527,'Cost model'!M527)</f>
        <v>9.5</v>
      </c>
      <c r="K12031" s="14" t="n">
        <f aca="false">J12031-H12031</f>
        <v>-4.65</v>
      </c>
      <c r="L12031" s="14" t="n">
        <f aca="false">G12031-H12031</f>
        <v>5.35</v>
      </c>
    </row>
    <row r="12032" customFormat="false" ht="15" hidden="false" customHeight="false" outlineLevel="0" collapsed="false">
      <c r="A12032" s="2" t="s">
        <v>174</v>
      </c>
      <c r="B12032" s="2" t="s">
        <v>174</v>
      </c>
      <c r="C12032" s="2" t="s">
        <v>49</v>
      </c>
      <c r="D12032" s="2" t="s">
        <v>13</v>
      </c>
      <c r="E12032" s="2" t="s">
        <v>74</v>
      </c>
      <c r="F12032" s="2" t="s">
        <v>977</v>
      </c>
      <c r="G12032" s="14" t="n">
        <v>50</v>
      </c>
      <c r="H12032" s="14" t="n">
        <v>88.44</v>
      </c>
      <c r="I12032" s="14" t="n">
        <v>50</v>
      </c>
      <c r="J12032" s="23" t="n">
        <f aca="false">IF(AND(E12032="Priority",ISNUMBER('Cost model'!N175)),'Cost model'!N175,'Cost model'!M175)</f>
        <v>75</v>
      </c>
      <c r="K12032" s="14" t="n">
        <f aca="false">J12032-H12032</f>
        <v>-13.44</v>
      </c>
      <c r="L12032" s="14" t="n">
        <f aca="false">G12032-H12032</f>
        <v>-38.44</v>
      </c>
    </row>
    <row r="12033" customFormat="false" ht="15" hidden="false" customHeight="false" outlineLevel="0" collapsed="false">
      <c r="A12033" s="2" t="s">
        <v>221</v>
      </c>
      <c r="B12033" s="2" t="s">
        <v>158</v>
      </c>
      <c r="C12033" s="2" t="s">
        <v>47</v>
      </c>
      <c r="D12033" s="2" t="s">
        <v>10</v>
      </c>
      <c r="E12033" s="2" t="s">
        <v>74</v>
      </c>
      <c r="F12033" s="2" t="s">
        <v>976</v>
      </c>
      <c r="G12033" s="14" t="n">
        <v>14.5</v>
      </c>
      <c r="H12033" s="14" t="n">
        <v>10.53</v>
      </c>
      <c r="I12033" s="14" t="n">
        <v>14.5</v>
      </c>
      <c r="J12033" s="23" t="n">
        <f aca="false">IF(AND(E12033="Priority",ISNUMBER('Cost model'!N752)),'Cost model'!N752,'Cost model'!M752)</f>
        <v>12.5</v>
      </c>
      <c r="K12033" s="14" t="n">
        <f aca="false">J12033-H12033</f>
        <v>1.97</v>
      </c>
      <c r="L12033" s="14" t="n">
        <f aca="false">G12033-H12033</f>
        <v>3.97</v>
      </c>
    </row>
    <row r="12034" customFormat="false" ht="15" hidden="false" customHeight="false" outlineLevel="0" collapsed="false">
      <c r="A12034" s="2" t="s">
        <v>142</v>
      </c>
      <c r="B12034" s="2" t="s">
        <v>124</v>
      </c>
      <c r="C12034" s="2" t="s">
        <v>47</v>
      </c>
      <c r="D12034" s="2" t="s">
        <v>12</v>
      </c>
      <c r="E12034" s="2" t="s">
        <v>74</v>
      </c>
      <c r="F12034" s="2" t="s">
        <v>976</v>
      </c>
      <c r="G12034" s="14" t="n">
        <v>9.5</v>
      </c>
      <c r="H12034" s="14" t="n">
        <v>32.11</v>
      </c>
      <c r="I12034" s="14" t="n">
        <v>19.5</v>
      </c>
      <c r="J12034" s="23" t="n">
        <f aca="false">IF(AND(E12034="Priority",ISNUMBER('Cost model'!N665)),'Cost model'!N665,'Cost model'!M665)</f>
        <v>40</v>
      </c>
      <c r="K12034" s="14" t="n">
        <f aca="false">J12034-H12034</f>
        <v>7.89</v>
      </c>
      <c r="L12034" s="14" t="n">
        <f aca="false">G12034-H12034</f>
        <v>-22.61</v>
      </c>
    </row>
    <row r="12035" customFormat="false" ht="15" hidden="false" customHeight="false" outlineLevel="0" collapsed="false">
      <c r="A12035" s="2" t="s">
        <v>142</v>
      </c>
      <c r="B12035" s="2" t="s">
        <v>124</v>
      </c>
      <c r="C12035" s="2" t="s">
        <v>49</v>
      </c>
      <c r="D12035" s="2" t="s">
        <v>10</v>
      </c>
      <c r="E12035" s="2" t="s">
        <v>74</v>
      </c>
      <c r="F12035" s="2" t="s">
        <v>976</v>
      </c>
      <c r="G12035" s="14" t="n">
        <v>24.5</v>
      </c>
      <c r="H12035" s="14" t="n">
        <v>23.69</v>
      </c>
      <c r="I12035" s="14" t="n">
        <v>17.5</v>
      </c>
      <c r="J12035" s="23" t="n">
        <f aca="false">IF(AND(E12035="Priority",ISNUMBER('Cost model'!N664)),'Cost model'!N664,'Cost model'!M664)</f>
        <v>19.5</v>
      </c>
      <c r="K12035" s="14" t="n">
        <f aca="false">J12035-H12035</f>
        <v>-4.19</v>
      </c>
      <c r="L12035" s="14" t="n">
        <f aca="false">G12035-H12035</f>
        <v>0.809999999999999</v>
      </c>
    </row>
    <row r="12036" customFormat="false" ht="15" hidden="false" customHeight="false" outlineLevel="0" collapsed="false">
      <c r="A12036" s="2" t="s">
        <v>174</v>
      </c>
      <c r="B12036" s="2" t="s">
        <v>174</v>
      </c>
      <c r="C12036" s="2" t="s">
        <v>49</v>
      </c>
      <c r="D12036" s="2" t="s">
        <v>10</v>
      </c>
      <c r="E12036" s="2" t="s">
        <v>74</v>
      </c>
      <c r="F12036" s="2" t="s">
        <v>977</v>
      </c>
      <c r="G12036" s="14" t="n">
        <v>17.5</v>
      </c>
      <c r="H12036" s="14" t="n">
        <v>11.98</v>
      </c>
      <c r="I12036" s="14" t="n">
        <v>17.5</v>
      </c>
      <c r="J12036" s="23" t="n">
        <f aca="false">IF(AND(E12036="Priority",ISNUMBER('Cost model'!N169)),'Cost model'!N169,'Cost model'!M169)</f>
        <v>18.5</v>
      </c>
      <c r="K12036" s="14" t="n">
        <f aca="false">J12036-H12036</f>
        <v>6.52</v>
      </c>
      <c r="L12036" s="14" t="n">
        <f aca="false">G12036-H12036</f>
        <v>5.52</v>
      </c>
    </row>
    <row r="12037" customFormat="false" ht="15" hidden="false" customHeight="false" outlineLevel="0" collapsed="false">
      <c r="A12037" s="2" t="s">
        <v>123</v>
      </c>
      <c r="B12037" s="2" t="s">
        <v>123</v>
      </c>
      <c r="C12037" s="2" t="s">
        <v>47</v>
      </c>
      <c r="D12037" s="2" t="s">
        <v>10</v>
      </c>
      <c r="E12037" s="2" t="s">
        <v>83</v>
      </c>
      <c r="F12037" s="2" t="s">
        <v>977</v>
      </c>
      <c r="G12037" s="14" t="n">
        <v>14.5</v>
      </c>
      <c r="H12037" s="14" t="n">
        <v>78.23</v>
      </c>
      <c r="I12037" s="14" t="n">
        <v>14.5</v>
      </c>
      <c r="J12037" s="23" t="n">
        <f aca="false">IF(AND(E12037="Priority",ISNUMBER('Cost model'!N62)),'Cost model'!N62,'Cost model'!M62)</f>
        <v>17.5</v>
      </c>
      <c r="K12037" s="14" t="n">
        <f aca="false">J12037-H12037</f>
        <v>-60.73</v>
      </c>
      <c r="L12037" s="14" t="n">
        <f aca="false">G12037-H12037</f>
        <v>-63.73</v>
      </c>
    </row>
    <row r="12038" customFormat="false" ht="15" hidden="false" customHeight="false" outlineLevel="0" collapsed="false">
      <c r="A12038" s="2" t="s">
        <v>124</v>
      </c>
      <c r="B12038" s="2" t="s">
        <v>174</v>
      </c>
      <c r="C12038" s="2" t="s">
        <v>48</v>
      </c>
      <c r="D12038" s="2" t="s">
        <v>12</v>
      </c>
      <c r="E12038" s="2" t="s">
        <v>74</v>
      </c>
      <c r="F12038" s="2" t="s">
        <v>976</v>
      </c>
      <c r="G12038" s="14" t="n">
        <v>12.5</v>
      </c>
      <c r="H12038" s="14" t="n">
        <v>48.2</v>
      </c>
      <c r="I12038" s="14" t="n">
        <v>19.5</v>
      </c>
      <c r="J12038" s="23" t="n">
        <f aca="false">IF(AND(E12038="Priority",ISNUMBER('Cost model'!N366)),'Cost model'!N366,'Cost model'!M366)</f>
        <v>55</v>
      </c>
      <c r="K12038" s="14" t="n">
        <f aca="false">J12038-H12038</f>
        <v>6.8</v>
      </c>
      <c r="L12038" s="14" t="n">
        <f aca="false">G12038-H12038</f>
        <v>-35.7</v>
      </c>
    </row>
    <row r="12039" customFormat="false" ht="15" hidden="false" customHeight="false" outlineLevel="0" collapsed="false">
      <c r="A12039" s="2" t="s">
        <v>124</v>
      </c>
      <c r="B12039" s="2" t="s">
        <v>124</v>
      </c>
      <c r="C12039" s="2" t="s">
        <v>48</v>
      </c>
      <c r="D12039" s="2" t="s">
        <v>12</v>
      </c>
      <c r="E12039" s="2" t="s">
        <v>74</v>
      </c>
      <c r="F12039" s="2" t="s">
        <v>977</v>
      </c>
      <c r="G12039" s="14" t="n">
        <v>12.5</v>
      </c>
      <c r="H12039" s="14" t="n">
        <v>79.64</v>
      </c>
      <c r="I12039" s="14" t="n">
        <v>12.5</v>
      </c>
      <c r="J12039" s="23" t="n">
        <f aca="false">IF(AND(E12039="Priority",ISNUMBER('Cost model'!N321)),'Cost model'!N321,'Cost model'!M321)</f>
        <v>40</v>
      </c>
      <c r="K12039" s="14" t="n">
        <f aca="false">J12039-H12039</f>
        <v>-39.64</v>
      </c>
      <c r="L12039" s="14" t="n">
        <f aca="false">G12039-H12039</f>
        <v>-67.14</v>
      </c>
    </row>
    <row r="12040" customFormat="false" ht="15" hidden="false" customHeight="false" outlineLevel="0" collapsed="false">
      <c r="A12040" s="2" t="s">
        <v>142</v>
      </c>
      <c r="B12040" s="2" t="s">
        <v>142</v>
      </c>
      <c r="C12040" s="2" t="s">
        <v>49</v>
      </c>
      <c r="D12040" s="2" t="s">
        <v>12</v>
      </c>
      <c r="E12040" s="2" t="s">
        <v>83</v>
      </c>
      <c r="F12040" s="2" t="s">
        <v>977</v>
      </c>
      <c r="G12040" s="14" t="n">
        <v>29.5</v>
      </c>
      <c r="H12040" s="14" t="n">
        <v>59.18</v>
      </c>
      <c r="I12040" s="14" t="n">
        <v>29.5</v>
      </c>
      <c r="J12040" s="23" t="n">
        <f aca="false">IF(AND(E12040="Priority",ISNUMBER('Cost model'!N637)),'Cost model'!N637,'Cost model'!M637)</f>
        <v>60</v>
      </c>
      <c r="K12040" s="14" t="n">
        <f aca="false">J12040-H12040</f>
        <v>0.82</v>
      </c>
      <c r="L12040" s="14" t="n">
        <f aca="false">G12040-H12040</f>
        <v>-29.68</v>
      </c>
    </row>
    <row r="12041" customFormat="false" ht="15" hidden="false" customHeight="false" outlineLevel="0" collapsed="false">
      <c r="A12041" s="2" t="s">
        <v>221</v>
      </c>
      <c r="B12041" s="2" t="s">
        <v>124</v>
      </c>
      <c r="C12041" s="2" t="s">
        <v>47</v>
      </c>
      <c r="D12041" s="2" t="s">
        <v>10</v>
      </c>
      <c r="E12041" s="2" t="s">
        <v>74</v>
      </c>
      <c r="F12041" s="2" t="s">
        <v>976</v>
      </c>
      <c r="G12041" s="14" t="n">
        <v>9.5</v>
      </c>
      <c r="H12041" s="14" t="n">
        <v>12.27</v>
      </c>
      <c r="I12041" s="14" t="n">
        <v>19.5</v>
      </c>
      <c r="J12041" s="23" t="n">
        <f aca="false">IF(AND(E12041="Priority",ISNUMBER('Cost model'!N797)),'Cost model'!N797,'Cost model'!M797)</f>
        <v>14.5</v>
      </c>
      <c r="K12041" s="14" t="n">
        <f aca="false">J12041-H12041</f>
        <v>2.23</v>
      </c>
      <c r="L12041" s="14" t="n">
        <f aca="false">G12041-H12041</f>
        <v>-2.77</v>
      </c>
    </row>
    <row r="12042" customFormat="false" ht="15" hidden="false" customHeight="false" outlineLevel="0" collapsed="false">
      <c r="A12042" s="2" t="s">
        <v>174</v>
      </c>
      <c r="B12042" s="2" t="s">
        <v>174</v>
      </c>
      <c r="C12042" s="2" t="s">
        <v>47</v>
      </c>
      <c r="D12042" s="2" t="s">
        <v>12</v>
      </c>
      <c r="E12042" s="2" t="s">
        <v>74</v>
      </c>
      <c r="F12042" s="2" t="s">
        <v>977</v>
      </c>
      <c r="G12042" s="14" t="n">
        <v>9.5</v>
      </c>
      <c r="H12042" s="14" t="n">
        <v>27.5</v>
      </c>
      <c r="I12042" s="14" t="n">
        <v>9.5</v>
      </c>
      <c r="J12042" s="23" t="n">
        <f aca="false">IF(AND(E12042="Priority",ISNUMBER('Cost model'!N170)),'Cost model'!N170,'Cost model'!M170)</f>
        <v>25.5</v>
      </c>
      <c r="K12042" s="14" t="n">
        <f aca="false">J12042-H12042</f>
        <v>-2</v>
      </c>
      <c r="L12042" s="14" t="n">
        <f aca="false">G12042-H12042</f>
        <v>-18</v>
      </c>
    </row>
    <row r="12043" customFormat="false" ht="15" hidden="false" customHeight="false" outlineLevel="0" collapsed="false">
      <c r="A12043" s="2" t="s">
        <v>142</v>
      </c>
      <c r="B12043" s="2" t="s">
        <v>142</v>
      </c>
      <c r="C12043" s="2" t="s">
        <v>48</v>
      </c>
      <c r="D12043" s="2" t="s">
        <v>10</v>
      </c>
      <c r="E12043" s="2" t="s">
        <v>74</v>
      </c>
      <c r="F12043" s="2" t="s">
        <v>977</v>
      </c>
      <c r="G12043" s="14" t="n">
        <v>9.5</v>
      </c>
      <c r="H12043" s="14" t="n">
        <v>9.99</v>
      </c>
      <c r="I12043" s="14" t="n">
        <v>12.5</v>
      </c>
      <c r="J12043" s="23" t="n">
        <f aca="false">IF(AND(E12043="Priority",ISNUMBER('Cost model'!N633)),'Cost model'!N633,'Cost model'!M633)</f>
        <v>11.5</v>
      </c>
      <c r="K12043" s="14" t="n">
        <f aca="false">J12043-H12043</f>
        <v>1.51</v>
      </c>
      <c r="L12043" s="14" t="n">
        <f aca="false">G12043-H12043</f>
        <v>-0.49</v>
      </c>
    </row>
    <row r="12044" customFormat="false" ht="15" hidden="false" customHeight="false" outlineLevel="0" collapsed="false">
      <c r="A12044" s="2" t="s">
        <v>174</v>
      </c>
      <c r="B12044" s="2" t="s">
        <v>174</v>
      </c>
      <c r="C12044" s="2" t="s">
        <v>47</v>
      </c>
      <c r="D12044" s="2" t="s">
        <v>12</v>
      </c>
      <c r="E12044" s="2" t="s">
        <v>74</v>
      </c>
      <c r="F12044" s="2" t="s">
        <v>977</v>
      </c>
      <c r="G12044" s="14" t="n">
        <v>9.5</v>
      </c>
      <c r="H12044" s="14" t="n">
        <v>28.84</v>
      </c>
      <c r="I12044" s="14" t="n">
        <v>9.5</v>
      </c>
      <c r="J12044" s="23" t="n">
        <f aca="false">IF(AND(E12044="Priority",ISNUMBER('Cost model'!N170)),'Cost model'!N170,'Cost model'!M170)</f>
        <v>25.5</v>
      </c>
      <c r="K12044" s="14" t="n">
        <f aca="false">J12044-H12044</f>
        <v>-3.34</v>
      </c>
      <c r="L12044" s="14" t="n">
        <f aca="false">G12044-H12044</f>
        <v>-19.34</v>
      </c>
    </row>
    <row r="12045" customFormat="false" ht="15" hidden="false" customHeight="false" outlineLevel="0" collapsed="false">
      <c r="A12045" s="2" t="s">
        <v>221</v>
      </c>
      <c r="B12045" s="2" t="s">
        <v>221</v>
      </c>
      <c r="C12045" s="2" t="s">
        <v>49</v>
      </c>
      <c r="D12045" s="2" t="s">
        <v>10</v>
      </c>
      <c r="E12045" s="2" t="s">
        <v>74</v>
      </c>
      <c r="F12045" s="2" t="s">
        <v>977</v>
      </c>
      <c r="G12045" s="14" t="n">
        <v>17.5</v>
      </c>
      <c r="H12045" s="14" t="n">
        <v>9.99</v>
      </c>
      <c r="I12045" s="14" t="n">
        <v>17.5</v>
      </c>
      <c r="J12045" s="23" t="n">
        <f aca="false">IF(AND(E12045="Priority",ISNUMBER('Cost model'!N739)),'Cost model'!N739,'Cost model'!M739)</f>
        <v>17.5</v>
      </c>
      <c r="K12045" s="14" t="n">
        <f aca="false">J12045-H12045</f>
        <v>7.51</v>
      </c>
      <c r="L12045" s="14" t="n">
        <f aca="false">G12045-H12045</f>
        <v>7.51</v>
      </c>
    </row>
    <row r="12046" customFormat="false" ht="15" hidden="false" customHeight="false" outlineLevel="0" collapsed="false">
      <c r="A12046" s="2" t="s">
        <v>124</v>
      </c>
      <c r="B12046" s="2" t="s">
        <v>124</v>
      </c>
      <c r="C12046" s="2" t="s">
        <v>47</v>
      </c>
      <c r="D12046" s="2" t="s">
        <v>12</v>
      </c>
      <c r="E12046" s="2" t="s">
        <v>74</v>
      </c>
      <c r="F12046" s="2" t="s">
        <v>977</v>
      </c>
      <c r="G12046" s="14" t="n">
        <v>9.5</v>
      </c>
      <c r="H12046" s="14" t="n">
        <v>7.59</v>
      </c>
      <c r="I12046" s="14" t="n">
        <v>9.5</v>
      </c>
      <c r="J12046" s="23" t="n">
        <f aca="false">IF(AND(E12046="Priority",ISNUMBER('Cost model'!N320)),'Cost model'!N320,'Cost model'!M320)</f>
        <v>24.5</v>
      </c>
      <c r="K12046" s="14" t="n">
        <f aca="false">J12046-H12046</f>
        <v>16.91</v>
      </c>
      <c r="L12046" s="14" t="n">
        <f aca="false">G12046-H12046</f>
        <v>1.91</v>
      </c>
    </row>
    <row r="12047" customFormat="false" ht="15" hidden="false" customHeight="false" outlineLevel="0" collapsed="false">
      <c r="A12047" s="2" t="s">
        <v>124</v>
      </c>
      <c r="B12047" s="2" t="s">
        <v>174</v>
      </c>
      <c r="C12047" s="2" t="s">
        <v>47</v>
      </c>
      <c r="D12047" s="2" t="s">
        <v>12</v>
      </c>
      <c r="E12047" s="2" t="s">
        <v>74</v>
      </c>
      <c r="F12047" s="2" t="s">
        <v>976</v>
      </c>
      <c r="G12047" s="14" t="n">
        <v>9.5</v>
      </c>
      <c r="H12047" s="14" t="n">
        <v>95.8</v>
      </c>
      <c r="I12047" s="14" t="n">
        <v>19.5</v>
      </c>
      <c r="J12047" s="23" t="n">
        <f aca="false">IF(AND(E12047="Priority",ISNUMBER('Cost model'!N365)),'Cost model'!N365,'Cost model'!M365)</f>
        <v>45</v>
      </c>
      <c r="K12047" s="14" t="n">
        <f aca="false">J12047-H12047</f>
        <v>-50.8</v>
      </c>
      <c r="L12047" s="14" t="n">
        <f aca="false">G12047-H12047</f>
        <v>-86.3</v>
      </c>
    </row>
    <row r="12048" customFormat="false" ht="15" hidden="false" customHeight="false" outlineLevel="0" collapsed="false">
      <c r="A12048" s="2" t="s">
        <v>174</v>
      </c>
      <c r="B12048" s="2" t="s">
        <v>158</v>
      </c>
      <c r="C12048" s="2" t="s">
        <v>47</v>
      </c>
      <c r="D12048" s="2" t="s">
        <v>10</v>
      </c>
      <c r="E12048" s="2" t="s">
        <v>74</v>
      </c>
      <c r="F12048" s="2" t="s">
        <v>976</v>
      </c>
      <c r="G12048" s="14" t="n">
        <v>19</v>
      </c>
      <c r="H12048" s="14" t="n">
        <v>88.73</v>
      </c>
      <c r="I12048" s="14" t="n">
        <v>14.5</v>
      </c>
      <c r="J12048" s="23" t="n">
        <f aca="false">IF(AND(E12048="Priority",ISNUMBER('Cost model'!N137)),'Cost model'!N137,'Cost model'!M137)</f>
        <v>13.5</v>
      </c>
      <c r="K12048" s="14" t="n">
        <f aca="false">J12048-H12048</f>
        <v>-75.23</v>
      </c>
      <c r="L12048" s="14" t="n">
        <f aca="false">G12048-H12048</f>
        <v>-69.73</v>
      </c>
    </row>
    <row r="12049" customFormat="false" ht="15" hidden="false" customHeight="false" outlineLevel="0" collapsed="false">
      <c r="A12049" s="2" t="s">
        <v>158</v>
      </c>
      <c r="B12049" s="2" t="s">
        <v>124</v>
      </c>
      <c r="C12049" s="2" t="s">
        <v>47</v>
      </c>
      <c r="D12049" s="2" t="s">
        <v>10</v>
      </c>
      <c r="E12049" s="2" t="s">
        <v>74</v>
      </c>
      <c r="F12049" s="2" t="s">
        <v>976</v>
      </c>
      <c r="G12049" s="14" t="n">
        <v>9.5</v>
      </c>
      <c r="H12049" s="14" t="n">
        <v>7.95</v>
      </c>
      <c r="I12049" s="14" t="n">
        <v>14.5</v>
      </c>
      <c r="J12049" s="23" t="n">
        <f aca="false">IF(AND(E12049="Priority",ISNUMBER('Cost model'!N452)),'Cost model'!N452,'Cost model'!M452)</f>
        <v>13.5</v>
      </c>
      <c r="K12049" s="14" t="n">
        <f aca="false">J12049-H12049</f>
        <v>5.55</v>
      </c>
      <c r="L12049" s="14" t="n">
        <f aca="false">G12049-H12049</f>
        <v>1.55</v>
      </c>
    </row>
    <row r="12050" customFormat="false" ht="15" hidden="false" customHeight="false" outlineLevel="0" collapsed="false">
      <c r="A12050" s="2" t="s">
        <v>221</v>
      </c>
      <c r="B12050" s="2" t="s">
        <v>174</v>
      </c>
      <c r="C12050" s="2" t="s">
        <v>47</v>
      </c>
      <c r="D12050" s="2" t="s">
        <v>10</v>
      </c>
      <c r="E12050" s="2" t="s">
        <v>74</v>
      </c>
      <c r="F12050" s="2" t="s">
        <v>976</v>
      </c>
      <c r="G12050" s="14" t="n">
        <v>9.5</v>
      </c>
      <c r="H12050" s="14" t="n">
        <v>7.1</v>
      </c>
      <c r="I12050" s="14" t="n">
        <v>19.5</v>
      </c>
      <c r="J12050" s="23" t="n">
        <f aca="false">IF(AND(E12050="Priority",ISNUMBER('Cost model'!N782)),'Cost model'!N782,'Cost model'!M782)</f>
        <v>11.5</v>
      </c>
      <c r="K12050" s="14" t="n">
        <f aca="false">J12050-H12050</f>
        <v>4.4</v>
      </c>
      <c r="L12050" s="14" t="n">
        <f aca="false">G12050-H12050</f>
        <v>2.4</v>
      </c>
    </row>
    <row r="12051" customFormat="false" ht="15" hidden="false" customHeight="false" outlineLevel="0" collapsed="false">
      <c r="A12051" s="2" t="s">
        <v>124</v>
      </c>
      <c r="B12051" s="2" t="s">
        <v>124</v>
      </c>
      <c r="C12051" s="2" t="s">
        <v>47</v>
      </c>
      <c r="D12051" s="2" t="s">
        <v>10</v>
      </c>
      <c r="E12051" s="2" t="s">
        <v>74</v>
      </c>
      <c r="F12051" s="2" t="s">
        <v>977</v>
      </c>
      <c r="G12051" s="14" t="n">
        <v>9.5</v>
      </c>
      <c r="H12051" s="14" t="n">
        <v>7.59</v>
      </c>
      <c r="I12051" s="14" t="n">
        <v>9.5</v>
      </c>
      <c r="J12051" s="23" t="n">
        <f aca="false">IF(AND(E12051="Priority",ISNUMBER('Cost model'!N317)),'Cost model'!N317,'Cost model'!M317)</f>
        <v>10.5</v>
      </c>
      <c r="K12051" s="14" t="n">
        <f aca="false">J12051-H12051</f>
        <v>2.91</v>
      </c>
      <c r="L12051" s="14" t="n">
        <f aca="false">G12051-H12051</f>
        <v>1.91</v>
      </c>
    </row>
    <row r="12052" customFormat="false" ht="15" hidden="false" customHeight="false" outlineLevel="0" collapsed="false">
      <c r="A12052" s="2" t="s">
        <v>124</v>
      </c>
      <c r="B12052" s="2" t="s">
        <v>124</v>
      </c>
      <c r="C12052" s="2" t="s">
        <v>48</v>
      </c>
      <c r="D12052" s="2" t="s">
        <v>12</v>
      </c>
      <c r="E12052" s="2" t="s">
        <v>74</v>
      </c>
      <c r="F12052" s="2" t="s">
        <v>977</v>
      </c>
      <c r="G12052" s="14" t="n">
        <v>12.5</v>
      </c>
      <c r="H12052" s="14" t="n">
        <v>29.05</v>
      </c>
      <c r="I12052" s="14" t="n">
        <v>12.5</v>
      </c>
      <c r="J12052" s="23" t="n">
        <f aca="false">IF(AND(E12052="Priority",ISNUMBER('Cost model'!N321)),'Cost model'!N321,'Cost model'!M321)</f>
        <v>40</v>
      </c>
      <c r="K12052" s="14" t="n">
        <f aca="false">J12052-H12052</f>
        <v>10.95</v>
      </c>
      <c r="L12052" s="14" t="n">
        <f aca="false">G12052-H12052</f>
        <v>-16.55</v>
      </c>
    </row>
    <row r="12053" customFormat="false" ht="15" hidden="false" customHeight="false" outlineLevel="0" collapsed="false">
      <c r="A12053" s="2" t="s">
        <v>124</v>
      </c>
      <c r="B12053" s="2" t="s">
        <v>124</v>
      </c>
      <c r="C12053" s="2" t="s">
        <v>47</v>
      </c>
      <c r="D12053" s="2" t="s">
        <v>10</v>
      </c>
      <c r="E12053" s="2" t="s">
        <v>83</v>
      </c>
      <c r="F12053" s="2" t="s">
        <v>977</v>
      </c>
      <c r="G12053" s="14" t="n">
        <v>14.5</v>
      </c>
      <c r="H12053" s="14" t="n">
        <v>26.05</v>
      </c>
      <c r="I12053" s="14" t="n">
        <v>14.5</v>
      </c>
      <c r="J12053" s="23" t="n">
        <f aca="false">IF(AND(E12053="Priority",ISNUMBER('Cost model'!N317)),'Cost model'!N317,'Cost model'!M317)</f>
        <v>15.5</v>
      </c>
      <c r="K12053" s="14" t="n">
        <f aca="false">J12053-H12053</f>
        <v>-10.55</v>
      </c>
      <c r="L12053" s="14" t="n">
        <f aca="false">G12053-H12053</f>
        <v>-11.55</v>
      </c>
    </row>
    <row r="12054" customFormat="false" ht="15" hidden="false" customHeight="false" outlineLevel="0" collapsed="false">
      <c r="A12054" s="2" t="s">
        <v>142</v>
      </c>
      <c r="B12054" s="2" t="s">
        <v>142</v>
      </c>
      <c r="C12054" s="2" t="s">
        <v>47</v>
      </c>
      <c r="D12054" s="2" t="s">
        <v>12</v>
      </c>
      <c r="E12054" s="2" t="s">
        <v>74</v>
      </c>
      <c r="F12054" s="2" t="s">
        <v>977</v>
      </c>
      <c r="G12054" s="14" t="n">
        <v>9.5</v>
      </c>
      <c r="H12054" s="14" t="n">
        <v>8.06</v>
      </c>
      <c r="I12054" s="14" t="n">
        <v>9.5</v>
      </c>
      <c r="J12054" s="23" t="n">
        <f aca="false">IF(AND(E12054="Priority",ISNUMBER('Cost model'!N635)),'Cost model'!N635,'Cost model'!M635)</f>
        <v>30.5</v>
      </c>
      <c r="K12054" s="14" t="n">
        <f aca="false">J12054-H12054</f>
        <v>22.44</v>
      </c>
      <c r="L12054" s="14" t="n">
        <f aca="false">G12054-H12054</f>
        <v>1.44</v>
      </c>
    </row>
    <row r="12055" customFormat="false" ht="15" hidden="false" customHeight="false" outlineLevel="0" collapsed="false">
      <c r="A12055" s="2" t="s">
        <v>174</v>
      </c>
      <c r="B12055" s="2" t="s">
        <v>174</v>
      </c>
      <c r="C12055" s="2" t="s">
        <v>48</v>
      </c>
      <c r="D12055" s="2" t="s">
        <v>12</v>
      </c>
      <c r="E12055" s="2" t="s">
        <v>83</v>
      </c>
      <c r="F12055" s="2" t="s">
        <v>977</v>
      </c>
      <c r="G12055" s="14" t="n">
        <v>19.5</v>
      </c>
      <c r="H12055" s="14" t="n">
        <v>26.54</v>
      </c>
      <c r="I12055" s="14" t="n">
        <v>19.5</v>
      </c>
      <c r="J12055" s="23" t="n">
        <f aca="false">IF(AND(E12055="Priority",ISNUMBER('Cost model'!N171)),'Cost model'!N171,'Cost model'!M171)</f>
        <v>55</v>
      </c>
      <c r="K12055" s="14" t="n">
        <f aca="false">J12055-H12055</f>
        <v>28.46</v>
      </c>
      <c r="L12055" s="14" t="n">
        <f aca="false">G12055-H12055</f>
        <v>-7.04</v>
      </c>
    </row>
    <row r="12056" customFormat="false" ht="15" hidden="false" customHeight="false" outlineLevel="0" collapsed="false">
      <c r="A12056" s="2" t="s">
        <v>142</v>
      </c>
      <c r="B12056" s="2" t="s">
        <v>142</v>
      </c>
      <c r="C12056" s="2" t="s">
        <v>49</v>
      </c>
      <c r="D12056" s="2" t="s">
        <v>13</v>
      </c>
      <c r="E12056" s="2" t="s">
        <v>74</v>
      </c>
      <c r="F12056" s="2" t="s">
        <v>977</v>
      </c>
      <c r="G12056" s="14" t="n">
        <v>50</v>
      </c>
      <c r="H12056" s="14" t="n">
        <v>49.52</v>
      </c>
      <c r="I12056" s="14" t="n">
        <v>50</v>
      </c>
      <c r="J12056" s="23" t="n">
        <f aca="false">IF(AND(E12056="Priority",ISNUMBER('Cost model'!N640)),'Cost model'!N640,'Cost model'!M640)</f>
        <v>65</v>
      </c>
      <c r="K12056" s="14" t="n">
        <f aca="false">J12056-H12056</f>
        <v>15.48</v>
      </c>
      <c r="L12056" s="14" t="n">
        <f aca="false">G12056-H12056</f>
        <v>0.479999999999997</v>
      </c>
    </row>
    <row r="12057" customFormat="false" ht="15" hidden="false" customHeight="false" outlineLevel="0" collapsed="false">
      <c r="A12057" s="2" t="s">
        <v>174</v>
      </c>
      <c r="B12057" s="2" t="s">
        <v>142</v>
      </c>
      <c r="C12057" s="2" t="s">
        <v>47</v>
      </c>
      <c r="D12057" s="2" t="s">
        <v>12</v>
      </c>
      <c r="E12057" s="2" t="s">
        <v>74</v>
      </c>
      <c r="F12057" s="2" t="s">
        <v>976</v>
      </c>
      <c r="G12057" s="14" t="n">
        <v>9.5</v>
      </c>
      <c r="H12057" s="14" t="n">
        <v>20.38</v>
      </c>
      <c r="I12057" s="14" t="n">
        <v>9.5</v>
      </c>
      <c r="J12057" s="23" t="n">
        <f aca="false">IF(AND(E12057="Priority",ISNUMBER('Cost model'!N125)),'Cost model'!N125,'Cost model'!M125)</f>
        <v>40</v>
      </c>
      <c r="K12057" s="14" t="n">
        <f aca="false">J12057-H12057</f>
        <v>19.62</v>
      </c>
      <c r="L12057" s="14" t="n">
        <f aca="false">G12057-H12057</f>
        <v>-10.88</v>
      </c>
    </row>
    <row r="12058" customFormat="false" ht="15" hidden="false" customHeight="false" outlineLevel="0" collapsed="false">
      <c r="A12058" s="2" t="s">
        <v>124</v>
      </c>
      <c r="B12058" s="2" t="s">
        <v>124</v>
      </c>
      <c r="C12058" s="2" t="s">
        <v>48</v>
      </c>
      <c r="D12058" s="2" t="s">
        <v>10</v>
      </c>
      <c r="E12058" s="2" t="s">
        <v>83</v>
      </c>
      <c r="F12058" s="2" t="s">
        <v>977</v>
      </c>
      <c r="G12058" s="14" t="n">
        <v>17.5</v>
      </c>
      <c r="H12058" s="14" t="n">
        <v>43.01</v>
      </c>
      <c r="I12058" s="14" t="n">
        <v>17.5</v>
      </c>
      <c r="J12058" s="23" t="n">
        <f aca="false">IF(AND(E12058="Priority",ISNUMBER('Cost model'!N318)),'Cost model'!N318,'Cost model'!M318)</f>
        <v>19.5</v>
      </c>
      <c r="K12058" s="14" t="n">
        <f aca="false">J12058-H12058</f>
        <v>-23.51</v>
      </c>
      <c r="L12058" s="14" t="n">
        <f aca="false">G12058-H12058</f>
        <v>-25.51</v>
      </c>
    </row>
    <row r="12059" customFormat="false" ht="15" hidden="false" customHeight="false" outlineLevel="0" collapsed="false">
      <c r="A12059" s="2" t="s">
        <v>142</v>
      </c>
      <c r="B12059" s="2" t="s">
        <v>142</v>
      </c>
      <c r="C12059" s="2" t="s">
        <v>49</v>
      </c>
      <c r="D12059" s="2" t="s">
        <v>12</v>
      </c>
      <c r="E12059" s="2" t="s">
        <v>83</v>
      </c>
      <c r="F12059" s="2" t="s">
        <v>977</v>
      </c>
      <c r="G12059" s="14" t="n">
        <v>29.5</v>
      </c>
      <c r="H12059" s="14" t="n">
        <v>44.74</v>
      </c>
      <c r="I12059" s="14" t="n">
        <v>29.5</v>
      </c>
      <c r="J12059" s="23" t="n">
        <f aca="false">IF(AND(E12059="Priority",ISNUMBER('Cost model'!N637)),'Cost model'!N637,'Cost model'!M637)</f>
        <v>60</v>
      </c>
      <c r="K12059" s="14" t="n">
        <f aca="false">J12059-H12059</f>
        <v>15.26</v>
      </c>
      <c r="L12059" s="14" t="n">
        <f aca="false">G12059-H12059</f>
        <v>-15.24</v>
      </c>
    </row>
    <row r="12060" customFormat="false" ht="15" hidden="false" customHeight="false" outlineLevel="0" collapsed="false">
      <c r="A12060" s="2" t="s">
        <v>221</v>
      </c>
      <c r="B12060" s="2" t="s">
        <v>221</v>
      </c>
      <c r="C12060" s="2" t="s">
        <v>47</v>
      </c>
      <c r="D12060" s="2" t="s">
        <v>10</v>
      </c>
      <c r="E12060" s="2" t="s">
        <v>74</v>
      </c>
      <c r="F12060" s="2" t="s">
        <v>977</v>
      </c>
      <c r="G12060" s="14" t="n">
        <v>9.5</v>
      </c>
      <c r="H12060" s="14" t="n">
        <v>7.27</v>
      </c>
      <c r="I12060" s="14" t="n">
        <v>9.5</v>
      </c>
      <c r="J12060" s="23" t="n">
        <f aca="false">IF(AND(E12060="Priority",ISNUMBER('Cost model'!N737)),'Cost model'!N737,'Cost model'!M737)</f>
        <v>8.5</v>
      </c>
      <c r="K12060" s="14" t="n">
        <f aca="false">J12060-H12060</f>
        <v>1.23</v>
      </c>
      <c r="L12060" s="14" t="n">
        <f aca="false">G12060-H12060</f>
        <v>2.23</v>
      </c>
    </row>
    <row r="12061" customFormat="false" ht="15" hidden="false" customHeight="false" outlineLevel="0" collapsed="false">
      <c r="A12061" s="2" t="s">
        <v>174</v>
      </c>
      <c r="B12061" s="2" t="s">
        <v>174</v>
      </c>
      <c r="C12061" s="2" t="s">
        <v>49</v>
      </c>
      <c r="D12061" s="2" t="s">
        <v>12</v>
      </c>
      <c r="E12061" s="2" t="s">
        <v>74</v>
      </c>
      <c r="F12061" s="2" t="s">
        <v>977</v>
      </c>
      <c r="G12061" s="14" t="n">
        <v>19.5</v>
      </c>
      <c r="H12061" s="14" t="n">
        <v>43.66</v>
      </c>
      <c r="I12061" s="14" t="n">
        <v>19.5</v>
      </c>
      <c r="J12061" s="23" t="n">
        <f aca="false">IF(AND(E12061="Priority",ISNUMBER('Cost model'!N172)),'Cost model'!N172,'Cost model'!M172)</f>
        <v>45</v>
      </c>
      <c r="K12061" s="14" t="n">
        <f aca="false">J12061-H12061</f>
        <v>1.34</v>
      </c>
      <c r="L12061" s="14" t="n">
        <f aca="false">G12061-H12061</f>
        <v>-24.16</v>
      </c>
    </row>
    <row r="12062" customFormat="false" ht="15" hidden="false" customHeight="false" outlineLevel="0" collapsed="false">
      <c r="A12062" s="2" t="s">
        <v>221</v>
      </c>
      <c r="B12062" s="2" t="s">
        <v>221</v>
      </c>
      <c r="C12062" s="2" t="s">
        <v>47</v>
      </c>
      <c r="D12062" s="2" t="s">
        <v>12</v>
      </c>
      <c r="E12062" s="2" t="s">
        <v>83</v>
      </c>
      <c r="F12062" s="2" t="s">
        <v>977</v>
      </c>
      <c r="G12062" s="14" t="n">
        <v>19.5</v>
      </c>
      <c r="H12062" s="14" t="n">
        <v>34.23</v>
      </c>
      <c r="I12062" s="14" t="n">
        <v>19.5</v>
      </c>
      <c r="J12062" s="23" t="n">
        <f aca="false">IF(AND(E12062="Priority",ISNUMBER('Cost model'!N740)),'Cost model'!N740,'Cost model'!M740)</f>
        <v>28.5</v>
      </c>
      <c r="K12062" s="14" t="n">
        <f aca="false">J12062-H12062</f>
        <v>-5.73</v>
      </c>
      <c r="L12062" s="14" t="n">
        <f aca="false">G12062-H12062</f>
        <v>-14.73</v>
      </c>
    </row>
    <row r="12063" customFormat="false" ht="15" hidden="false" customHeight="false" outlineLevel="0" collapsed="false">
      <c r="A12063" s="2" t="s">
        <v>221</v>
      </c>
      <c r="B12063" s="2" t="s">
        <v>221</v>
      </c>
      <c r="C12063" s="2" t="s">
        <v>47</v>
      </c>
      <c r="D12063" s="2" t="s">
        <v>12</v>
      </c>
      <c r="E12063" s="2" t="s">
        <v>74</v>
      </c>
      <c r="F12063" s="2" t="s">
        <v>977</v>
      </c>
      <c r="G12063" s="14" t="n">
        <v>9.5</v>
      </c>
      <c r="H12063" s="14" t="n">
        <v>17.14</v>
      </c>
      <c r="I12063" s="14" t="n">
        <v>9.5</v>
      </c>
      <c r="J12063" s="23" t="n">
        <f aca="false">IF(AND(E12063="Priority",ISNUMBER('Cost model'!N740)),'Cost model'!N740,'Cost model'!M740)</f>
        <v>22.5</v>
      </c>
      <c r="K12063" s="14" t="n">
        <f aca="false">J12063-H12063</f>
        <v>5.36</v>
      </c>
      <c r="L12063" s="14" t="n">
        <f aca="false">G12063-H12063</f>
        <v>-7.64</v>
      </c>
    </row>
    <row r="12064" customFormat="false" ht="15" hidden="false" customHeight="false" outlineLevel="0" collapsed="false">
      <c r="A12064" s="2" t="s">
        <v>174</v>
      </c>
      <c r="B12064" s="2" t="s">
        <v>142</v>
      </c>
      <c r="C12064" s="2" t="s">
        <v>47</v>
      </c>
      <c r="D12064" s="2" t="s">
        <v>10</v>
      </c>
      <c r="E12064" s="2" t="s">
        <v>74</v>
      </c>
      <c r="F12064" s="2" t="s">
        <v>976</v>
      </c>
      <c r="G12064" s="14" t="n">
        <v>9.5</v>
      </c>
      <c r="H12064" s="14" t="n">
        <v>12.93</v>
      </c>
      <c r="I12064" s="14" t="n">
        <v>9.5</v>
      </c>
      <c r="J12064" s="23" t="n">
        <f aca="false">IF(AND(E12064="Priority",ISNUMBER('Cost model'!N122)),'Cost model'!N122,'Cost model'!M122)</f>
        <v>13.5</v>
      </c>
      <c r="K12064" s="14" t="n">
        <f aca="false">J12064-H12064</f>
        <v>0.57</v>
      </c>
      <c r="L12064" s="14" t="n">
        <f aca="false">G12064-H12064</f>
        <v>-3.43</v>
      </c>
    </row>
    <row r="12065" customFormat="false" ht="15" hidden="false" customHeight="false" outlineLevel="0" collapsed="false">
      <c r="A12065" s="2" t="s">
        <v>124</v>
      </c>
      <c r="B12065" s="2" t="s">
        <v>124</v>
      </c>
      <c r="C12065" s="2" t="s">
        <v>48</v>
      </c>
      <c r="D12065" s="2" t="s">
        <v>10</v>
      </c>
      <c r="E12065" s="2" t="s">
        <v>74</v>
      </c>
      <c r="F12065" s="2" t="s">
        <v>977</v>
      </c>
      <c r="G12065" s="14" t="n">
        <v>12.5</v>
      </c>
      <c r="H12065" s="14" t="n">
        <v>9.43</v>
      </c>
      <c r="I12065" s="14" t="n">
        <v>12.5</v>
      </c>
      <c r="J12065" s="23" t="n">
        <f aca="false">IF(AND(E12065="Priority",ISNUMBER('Cost model'!N318)),'Cost model'!N318,'Cost model'!M318)</f>
        <v>14.5</v>
      </c>
      <c r="K12065" s="14" t="n">
        <f aca="false">J12065-H12065</f>
        <v>5.07</v>
      </c>
      <c r="L12065" s="14" t="n">
        <f aca="false">G12065-H12065</f>
        <v>3.07</v>
      </c>
    </row>
    <row r="12066" customFormat="false" ht="15" hidden="false" customHeight="false" outlineLevel="0" collapsed="false">
      <c r="A12066" s="2" t="s">
        <v>124</v>
      </c>
      <c r="B12066" s="2" t="s">
        <v>158</v>
      </c>
      <c r="C12066" s="2" t="s">
        <v>47</v>
      </c>
      <c r="D12066" s="2" t="s">
        <v>10</v>
      </c>
      <c r="E12066" s="2" t="s">
        <v>74</v>
      </c>
      <c r="F12066" s="2" t="s">
        <v>976</v>
      </c>
      <c r="G12066" s="14" t="n">
        <v>9.5</v>
      </c>
      <c r="H12066" s="14" t="n">
        <v>7.93</v>
      </c>
      <c r="I12066" s="14" t="n">
        <v>14.5</v>
      </c>
      <c r="J12066" s="23" t="n">
        <f aca="false">IF(AND(E12066="Priority",ISNUMBER('Cost model'!N347)),'Cost model'!N347,'Cost model'!M347)</f>
        <v>13.5</v>
      </c>
      <c r="K12066" s="14" t="n">
        <f aca="false">J12066-H12066</f>
        <v>5.57</v>
      </c>
      <c r="L12066" s="14" t="n">
        <f aca="false">G12066-H12066</f>
        <v>1.57</v>
      </c>
    </row>
    <row r="12067" customFormat="false" ht="15" hidden="false" customHeight="false" outlineLevel="0" collapsed="false">
      <c r="A12067" s="2" t="s">
        <v>174</v>
      </c>
      <c r="B12067" s="2" t="s">
        <v>174</v>
      </c>
      <c r="C12067" s="2" t="s">
        <v>48</v>
      </c>
      <c r="D12067" s="2" t="s">
        <v>12</v>
      </c>
      <c r="E12067" s="2" t="s">
        <v>74</v>
      </c>
      <c r="F12067" s="2" t="s">
        <v>977</v>
      </c>
      <c r="G12067" s="14" t="n">
        <v>12.5</v>
      </c>
      <c r="H12067" s="14" t="n">
        <v>25.34</v>
      </c>
      <c r="I12067" s="14" t="n">
        <v>12.5</v>
      </c>
      <c r="J12067" s="23" t="n">
        <f aca="false">IF(AND(E12067="Priority",ISNUMBER('Cost model'!N171)),'Cost model'!N171,'Cost model'!M171)</f>
        <v>40</v>
      </c>
      <c r="K12067" s="14" t="n">
        <f aca="false">J12067-H12067</f>
        <v>14.66</v>
      </c>
      <c r="L12067" s="14" t="n">
        <f aca="false">G12067-H12067</f>
        <v>-12.84</v>
      </c>
    </row>
    <row r="12068" customFormat="false" ht="15" hidden="false" customHeight="false" outlineLevel="0" collapsed="false">
      <c r="A12068" s="2" t="s">
        <v>174</v>
      </c>
      <c r="B12068" s="2" t="s">
        <v>174</v>
      </c>
      <c r="C12068" s="2" t="s">
        <v>49</v>
      </c>
      <c r="D12068" s="2" t="s">
        <v>10</v>
      </c>
      <c r="E12068" s="2" t="s">
        <v>74</v>
      </c>
      <c r="F12068" s="2" t="s">
        <v>977</v>
      </c>
      <c r="G12068" s="14" t="n">
        <v>17.5</v>
      </c>
      <c r="H12068" s="14" t="n">
        <v>23.06</v>
      </c>
      <c r="I12068" s="14" t="n">
        <v>17.5</v>
      </c>
      <c r="J12068" s="23" t="n">
        <f aca="false">IF(AND(E12068="Priority",ISNUMBER('Cost model'!N169)),'Cost model'!N169,'Cost model'!M169)</f>
        <v>18.5</v>
      </c>
      <c r="K12068" s="14" t="n">
        <f aca="false">J12068-H12068</f>
        <v>-4.56</v>
      </c>
      <c r="L12068" s="14" t="n">
        <f aca="false">G12068-H12068</f>
        <v>-5.56</v>
      </c>
    </row>
    <row r="12069" customFormat="false" ht="15" hidden="false" customHeight="false" outlineLevel="0" collapsed="false">
      <c r="A12069" s="2" t="s">
        <v>124</v>
      </c>
      <c r="B12069" s="2" t="s">
        <v>124</v>
      </c>
      <c r="C12069" s="2" t="s">
        <v>49</v>
      </c>
      <c r="D12069" s="2" t="s">
        <v>12</v>
      </c>
      <c r="E12069" s="2" t="s">
        <v>74</v>
      </c>
      <c r="F12069" s="2" t="s">
        <v>977</v>
      </c>
      <c r="G12069" s="14" t="n">
        <v>19.5</v>
      </c>
      <c r="H12069" s="14" t="n">
        <v>63.81</v>
      </c>
      <c r="I12069" s="14" t="n">
        <v>19.5</v>
      </c>
      <c r="J12069" s="23" t="n">
        <f aca="false">IF(AND(E12069="Priority",ISNUMBER('Cost model'!N322)),'Cost model'!N322,'Cost model'!M322)</f>
        <v>50</v>
      </c>
      <c r="K12069" s="14" t="n">
        <f aca="false">J12069-H12069</f>
        <v>-13.81</v>
      </c>
      <c r="L12069" s="14" t="n">
        <f aca="false">G12069-H12069</f>
        <v>-44.31</v>
      </c>
    </row>
    <row r="12070" customFormat="false" ht="15" hidden="false" customHeight="false" outlineLevel="0" collapsed="false">
      <c r="A12070" s="2" t="s">
        <v>123</v>
      </c>
      <c r="B12070" s="2" t="s">
        <v>124</v>
      </c>
      <c r="C12070" s="2" t="s">
        <v>47</v>
      </c>
      <c r="D12070" s="2" t="s">
        <v>10</v>
      </c>
      <c r="E12070" s="2" t="s">
        <v>83</v>
      </c>
      <c r="F12070" s="2" t="s">
        <v>976</v>
      </c>
      <c r="G12070" s="14" t="n">
        <v>19.5</v>
      </c>
      <c r="H12070" s="14" t="n">
        <v>23.69</v>
      </c>
      <c r="I12070" s="14" t="n">
        <v>19.5</v>
      </c>
      <c r="J12070" s="23" t="n">
        <f aca="false">IF(AND(E12070="Priority",ISNUMBER('Cost model'!N2)),'Cost model'!N2,'Cost model'!M2)</f>
        <v>19.5</v>
      </c>
      <c r="K12070" s="14" t="n">
        <f aca="false">J12070-H12070</f>
        <v>-4.19</v>
      </c>
      <c r="L12070" s="14" t="n">
        <f aca="false">G12070-H12070</f>
        <v>-4.19</v>
      </c>
    </row>
    <row r="12071" customFormat="false" ht="15" hidden="false" customHeight="false" outlineLevel="0" collapsed="false">
      <c r="A12071" s="2" t="s">
        <v>142</v>
      </c>
      <c r="B12071" s="2" t="s">
        <v>174</v>
      </c>
      <c r="C12071" s="2" t="s">
        <v>47</v>
      </c>
      <c r="D12071" s="2" t="s">
        <v>10</v>
      </c>
      <c r="E12071" s="2" t="s">
        <v>74</v>
      </c>
      <c r="F12071" s="2" t="s">
        <v>976</v>
      </c>
      <c r="G12071" s="14" t="n">
        <v>9.5</v>
      </c>
      <c r="H12071" s="14" t="n">
        <v>7.1</v>
      </c>
      <c r="I12071" s="14" t="n">
        <v>14.5</v>
      </c>
      <c r="J12071" s="23" t="n">
        <f aca="false">IF(AND(E12071="Priority",ISNUMBER('Cost model'!N692)),'Cost model'!N692,'Cost model'!M692)</f>
        <v>9.5</v>
      </c>
      <c r="K12071" s="14" t="n">
        <f aca="false">J12071-H12071</f>
        <v>2.4</v>
      </c>
      <c r="L12071" s="14" t="n">
        <f aca="false">G12071-H12071</f>
        <v>2.4</v>
      </c>
    </row>
    <row r="12072" customFormat="false" ht="15" hidden="false" customHeight="false" outlineLevel="0" collapsed="false">
      <c r="A12072" s="2" t="s">
        <v>123</v>
      </c>
      <c r="B12072" s="2" t="s">
        <v>124</v>
      </c>
      <c r="C12072" s="2" t="s">
        <v>47</v>
      </c>
      <c r="D12072" s="2" t="s">
        <v>12</v>
      </c>
      <c r="E12072" s="2" t="s">
        <v>83</v>
      </c>
      <c r="F12072" s="2" t="s">
        <v>976</v>
      </c>
      <c r="G12072" s="14" t="n">
        <v>24.5</v>
      </c>
      <c r="H12072" s="14" t="n">
        <v>28.35</v>
      </c>
      <c r="I12072" s="14" t="n">
        <v>24.5</v>
      </c>
      <c r="J12072" s="23" t="n">
        <f aca="false">IF(AND(E12072="Priority",ISNUMBER('Cost model'!N5)),'Cost model'!N5,'Cost model'!M5)</f>
        <v>45</v>
      </c>
      <c r="K12072" s="14" t="n">
        <f aca="false">J12072-H12072</f>
        <v>16.65</v>
      </c>
      <c r="L12072" s="14" t="n">
        <f aca="false">G12072-H12072</f>
        <v>-3.85</v>
      </c>
    </row>
    <row r="12073" customFormat="false" ht="15" hidden="false" customHeight="false" outlineLevel="0" collapsed="false">
      <c r="A12073" s="2" t="s">
        <v>124</v>
      </c>
      <c r="B12073" s="2" t="s">
        <v>124</v>
      </c>
      <c r="C12073" s="2" t="s">
        <v>49</v>
      </c>
      <c r="D12073" s="2" t="s">
        <v>13</v>
      </c>
      <c r="E12073" s="2" t="s">
        <v>74</v>
      </c>
      <c r="F12073" s="2" t="s">
        <v>977</v>
      </c>
      <c r="G12073" s="14" t="n">
        <v>50</v>
      </c>
      <c r="H12073" s="14" t="n">
        <v>93.03</v>
      </c>
      <c r="I12073" s="14" t="n">
        <v>50</v>
      </c>
      <c r="J12073" s="23" t="n">
        <f aca="false">IF(AND(E12073="Priority",ISNUMBER('Cost model'!N325)),'Cost model'!N325,'Cost model'!M325)</f>
        <v>110</v>
      </c>
      <c r="K12073" s="14" t="n">
        <f aca="false">J12073-H12073</f>
        <v>16.97</v>
      </c>
      <c r="L12073" s="14" t="n">
        <f aca="false">G12073-H12073</f>
        <v>-43.03</v>
      </c>
    </row>
    <row r="12074" customFormat="false" ht="15" hidden="false" customHeight="false" outlineLevel="0" collapsed="false">
      <c r="A12074" s="2" t="s">
        <v>124</v>
      </c>
      <c r="B12074" s="2" t="s">
        <v>124</v>
      </c>
      <c r="C12074" s="2" t="s">
        <v>47</v>
      </c>
      <c r="D12074" s="2" t="s">
        <v>14</v>
      </c>
      <c r="E12074" s="2" t="s">
        <v>74</v>
      </c>
      <c r="F12074" s="2" t="s">
        <v>977</v>
      </c>
      <c r="G12074" s="14" t="n">
        <v>25</v>
      </c>
      <c r="H12074" s="14" t="n">
        <v>83.82</v>
      </c>
      <c r="I12074" s="14" t="n">
        <v>25</v>
      </c>
      <c r="J12074" s="23" t="n">
        <f aca="false">IF(AND(E12074="Priority",ISNUMBER('Cost model'!N326)),'Cost model'!N326,'Cost model'!M326)</f>
        <v>110</v>
      </c>
      <c r="K12074" s="14" t="n">
        <f aca="false">J12074-H12074</f>
        <v>26.18</v>
      </c>
      <c r="L12074" s="14" t="n">
        <f aca="false">G12074-H12074</f>
        <v>-58.82</v>
      </c>
    </row>
    <row r="12075" customFormat="false" ht="15" hidden="false" customHeight="false" outlineLevel="0" collapsed="false">
      <c r="A12075" s="2" t="s">
        <v>142</v>
      </c>
      <c r="B12075" s="2" t="s">
        <v>142</v>
      </c>
      <c r="C12075" s="2" t="s">
        <v>47</v>
      </c>
      <c r="D12075" s="2" t="s">
        <v>10</v>
      </c>
      <c r="E12075" s="2" t="s">
        <v>74</v>
      </c>
      <c r="F12075" s="2" t="s">
        <v>977</v>
      </c>
      <c r="G12075" s="14" t="n">
        <v>9.5</v>
      </c>
      <c r="H12075" s="14" t="n">
        <v>7.1</v>
      </c>
      <c r="I12075" s="14" t="n">
        <v>9.5</v>
      </c>
      <c r="J12075" s="23" t="n">
        <f aca="false">IF(AND(E12075="Priority",ISNUMBER('Cost model'!N632)),'Cost model'!N632,'Cost model'!M632)</f>
        <v>9.5</v>
      </c>
      <c r="K12075" s="14" t="n">
        <f aca="false">J12075-H12075</f>
        <v>2.4</v>
      </c>
      <c r="L12075" s="14" t="n">
        <f aca="false">G12075-H12075</f>
        <v>2.4</v>
      </c>
    </row>
    <row r="12076" customFormat="false" ht="15" hidden="false" customHeight="false" outlineLevel="0" collapsed="false">
      <c r="A12076" s="2" t="s">
        <v>158</v>
      </c>
      <c r="B12076" s="2" t="s">
        <v>174</v>
      </c>
      <c r="C12076" s="2" t="s">
        <v>47</v>
      </c>
      <c r="D12076" s="2" t="s">
        <v>10</v>
      </c>
      <c r="E12076" s="2" t="s">
        <v>74</v>
      </c>
      <c r="F12076" s="2" t="s">
        <v>976</v>
      </c>
      <c r="G12076" s="14" t="n">
        <v>9.5</v>
      </c>
      <c r="H12076" s="14" t="n">
        <v>8.06</v>
      </c>
      <c r="I12076" s="14" t="n">
        <v>14.5</v>
      </c>
      <c r="J12076" s="23" t="n">
        <f aca="false">IF(AND(E12076="Priority",ISNUMBER('Cost model'!N482)),'Cost model'!N482,'Cost model'!M482)</f>
        <v>8.5</v>
      </c>
      <c r="K12076" s="14" t="n">
        <f aca="false">J12076-H12076</f>
        <v>0.44</v>
      </c>
      <c r="L12076" s="14" t="n">
        <f aca="false">G12076-H12076</f>
        <v>1.44</v>
      </c>
    </row>
    <row r="12077" customFormat="false" ht="15" hidden="false" customHeight="false" outlineLevel="0" collapsed="false">
      <c r="A12077" s="2" t="s">
        <v>174</v>
      </c>
      <c r="B12077" s="2" t="s">
        <v>142</v>
      </c>
      <c r="C12077" s="2" t="s">
        <v>49</v>
      </c>
      <c r="D12077" s="2" t="s">
        <v>12</v>
      </c>
      <c r="E12077" s="2" t="s">
        <v>74</v>
      </c>
      <c r="F12077" s="2" t="s">
        <v>976</v>
      </c>
      <c r="G12077" s="14" t="n">
        <v>19.5</v>
      </c>
      <c r="H12077" s="14" t="n">
        <v>46.6</v>
      </c>
      <c r="I12077" s="14" t="n">
        <v>19.5</v>
      </c>
      <c r="J12077" s="23" t="n">
        <f aca="false">IF(AND(E12077="Priority",ISNUMBER('Cost model'!N127)),'Cost model'!N127,'Cost model'!M127)</f>
        <v>50</v>
      </c>
      <c r="K12077" s="14" t="n">
        <f aca="false">J12077-H12077</f>
        <v>3.4</v>
      </c>
      <c r="L12077" s="14" t="n">
        <f aca="false">G12077-H12077</f>
        <v>-27.1</v>
      </c>
    </row>
    <row r="12078" customFormat="false" ht="15" hidden="false" customHeight="false" outlineLevel="0" collapsed="false">
      <c r="A12078" s="2" t="s">
        <v>174</v>
      </c>
      <c r="B12078" s="2" t="s">
        <v>174</v>
      </c>
      <c r="C12078" s="2" t="s">
        <v>49</v>
      </c>
      <c r="D12078" s="2" t="s">
        <v>12</v>
      </c>
      <c r="E12078" s="2" t="s">
        <v>74</v>
      </c>
      <c r="F12078" s="2" t="s">
        <v>977</v>
      </c>
      <c r="G12078" s="14" t="n">
        <v>19.5</v>
      </c>
      <c r="H12078" s="14" t="n">
        <v>50.75</v>
      </c>
      <c r="I12078" s="14" t="n">
        <v>19.5</v>
      </c>
      <c r="J12078" s="23" t="n">
        <f aca="false">IF(AND(E12078="Priority",ISNUMBER('Cost model'!N172)),'Cost model'!N172,'Cost model'!M172)</f>
        <v>45</v>
      </c>
      <c r="K12078" s="14" t="n">
        <f aca="false">J12078-H12078</f>
        <v>-5.75</v>
      </c>
      <c r="L12078" s="14" t="n">
        <f aca="false">G12078-H12078</f>
        <v>-31.25</v>
      </c>
    </row>
    <row r="12079" customFormat="false" ht="15" hidden="false" customHeight="false" outlineLevel="0" collapsed="false">
      <c r="A12079" s="2" t="s">
        <v>174</v>
      </c>
      <c r="B12079" s="2" t="s">
        <v>174</v>
      </c>
      <c r="C12079" s="2" t="s">
        <v>47</v>
      </c>
      <c r="D12079" s="2" t="s">
        <v>10</v>
      </c>
      <c r="E12079" s="2" t="s">
        <v>74</v>
      </c>
      <c r="F12079" s="2" t="s">
        <v>977</v>
      </c>
      <c r="G12079" s="14" t="n">
        <v>9.5</v>
      </c>
      <c r="H12079" s="14" t="n">
        <v>7.59</v>
      </c>
      <c r="I12079" s="14" t="n">
        <v>9.5</v>
      </c>
      <c r="J12079" s="23" t="n">
        <f aca="false">IF(AND(E12079="Priority",ISNUMBER('Cost model'!N167)),'Cost model'!N167,'Cost model'!M167)</f>
        <v>8.5</v>
      </c>
      <c r="K12079" s="14" t="n">
        <f aca="false">J12079-H12079</f>
        <v>0.91</v>
      </c>
      <c r="L12079" s="14" t="n">
        <f aca="false">G12079-H12079</f>
        <v>1.91</v>
      </c>
    </row>
    <row r="12080" customFormat="false" ht="15" hidden="false" customHeight="false" outlineLevel="0" collapsed="false">
      <c r="A12080" s="2" t="s">
        <v>124</v>
      </c>
      <c r="B12080" s="2" t="s">
        <v>124</v>
      </c>
      <c r="C12080" s="2" t="s">
        <v>47</v>
      </c>
      <c r="D12080" s="2" t="s">
        <v>10</v>
      </c>
      <c r="E12080" s="2" t="s">
        <v>74</v>
      </c>
      <c r="F12080" s="2" t="s">
        <v>977</v>
      </c>
      <c r="G12080" s="14" t="n">
        <v>9.5</v>
      </c>
      <c r="H12080" s="14" t="n">
        <v>7.59</v>
      </c>
      <c r="I12080" s="14" t="n">
        <v>9.5</v>
      </c>
      <c r="J12080" s="23" t="n">
        <f aca="false">IF(AND(E12080="Priority",ISNUMBER('Cost model'!N317)),'Cost model'!N317,'Cost model'!M317)</f>
        <v>10.5</v>
      </c>
      <c r="K12080" s="14" t="n">
        <f aca="false">J12080-H12080</f>
        <v>2.91</v>
      </c>
      <c r="L12080" s="14" t="n">
        <f aca="false">G12080-H12080</f>
        <v>1.91</v>
      </c>
    </row>
    <row r="12081" customFormat="false" ht="15" hidden="false" customHeight="false" outlineLevel="0" collapsed="false">
      <c r="A12081" s="2" t="s">
        <v>142</v>
      </c>
      <c r="B12081" s="2" t="s">
        <v>142</v>
      </c>
      <c r="C12081" s="2" t="s">
        <v>47</v>
      </c>
      <c r="D12081" s="2" t="s">
        <v>10</v>
      </c>
      <c r="E12081" s="2" t="s">
        <v>83</v>
      </c>
      <c r="F12081" s="2" t="s">
        <v>977</v>
      </c>
      <c r="G12081" s="14" t="n">
        <v>14.5</v>
      </c>
      <c r="H12081" s="14" t="n">
        <v>20.47</v>
      </c>
      <c r="I12081" s="14" t="n">
        <v>14.5</v>
      </c>
      <c r="J12081" s="23" t="n">
        <f aca="false">IF(AND(E12081="Priority",ISNUMBER('Cost model'!N632)),'Cost model'!N632,'Cost model'!M632)</f>
        <v>14.5</v>
      </c>
      <c r="K12081" s="14" t="n">
        <f aca="false">J12081-H12081</f>
        <v>-5.97</v>
      </c>
      <c r="L12081" s="14" t="n">
        <f aca="false">G12081-H12081</f>
        <v>-5.97</v>
      </c>
    </row>
    <row r="12082" customFormat="false" ht="15" hidden="false" customHeight="false" outlineLevel="0" collapsed="false">
      <c r="A12082" s="2" t="s">
        <v>174</v>
      </c>
      <c r="B12082" s="2" t="s">
        <v>142</v>
      </c>
      <c r="C12082" s="2" t="s">
        <v>48</v>
      </c>
      <c r="D12082" s="2" t="s">
        <v>14</v>
      </c>
      <c r="E12082" s="2" t="s">
        <v>74</v>
      </c>
      <c r="F12082" s="2" t="s">
        <v>976</v>
      </c>
      <c r="G12082" s="14" t="n">
        <v>45</v>
      </c>
      <c r="H12082" s="14" t="n">
        <v>387.45</v>
      </c>
      <c r="I12082" s="14" t="n">
        <v>45</v>
      </c>
      <c r="J12082" s="23" t="n">
        <f aca="false">IF(AND(E12082="Priority",ISNUMBER('Cost model'!N132)),'Cost model'!N132,'Cost model'!M132)</f>
        <v>145</v>
      </c>
      <c r="K12082" s="14" t="n">
        <f aca="false">J12082-H12082</f>
        <v>-242.45</v>
      </c>
      <c r="L12082" s="14" t="n">
        <f aca="false">G12082-H12082</f>
        <v>-342.45</v>
      </c>
    </row>
    <row r="12083" customFormat="false" ht="15" hidden="false" customHeight="false" outlineLevel="0" collapsed="false">
      <c r="A12083" s="2" t="s">
        <v>142</v>
      </c>
      <c r="B12083" s="2" t="s">
        <v>158</v>
      </c>
      <c r="C12083" s="2" t="s">
        <v>49</v>
      </c>
      <c r="D12083" s="2" t="s">
        <v>12</v>
      </c>
      <c r="E12083" s="2" t="s">
        <v>74</v>
      </c>
      <c r="F12083" s="2" t="s">
        <v>976</v>
      </c>
      <c r="G12083" s="14" t="n">
        <v>19.5</v>
      </c>
      <c r="H12083" s="14" t="n">
        <v>67.13</v>
      </c>
      <c r="I12083" s="14" t="n">
        <v>19.5</v>
      </c>
      <c r="J12083" s="23" t="n">
        <f aca="false">IF(AND(E12083="Priority",ISNUMBER('Cost model'!N652)),'Cost model'!N652,'Cost model'!M652)</f>
        <v>55</v>
      </c>
      <c r="K12083" s="14" t="n">
        <f aca="false">J12083-H12083</f>
        <v>-12.13</v>
      </c>
      <c r="L12083" s="14" t="n">
        <f aca="false">G12083-H12083</f>
        <v>-47.63</v>
      </c>
    </row>
    <row r="12084" customFormat="false" ht="15" hidden="false" customHeight="false" outlineLevel="0" collapsed="false">
      <c r="A12084" s="2" t="s">
        <v>124</v>
      </c>
      <c r="B12084" s="2" t="s">
        <v>124</v>
      </c>
      <c r="C12084" s="2" t="s">
        <v>47</v>
      </c>
      <c r="D12084" s="2" t="s">
        <v>12</v>
      </c>
      <c r="E12084" s="2" t="s">
        <v>74</v>
      </c>
      <c r="F12084" s="2" t="s">
        <v>977</v>
      </c>
      <c r="G12084" s="14" t="n">
        <v>9.5</v>
      </c>
      <c r="H12084" s="14" t="n">
        <v>28.69</v>
      </c>
      <c r="I12084" s="14" t="n">
        <v>9.5</v>
      </c>
      <c r="J12084" s="23" t="n">
        <f aca="false">IF(AND(E12084="Priority",ISNUMBER('Cost model'!N320)),'Cost model'!N320,'Cost model'!M320)</f>
        <v>24.5</v>
      </c>
      <c r="K12084" s="14" t="n">
        <f aca="false">J12084-H12084</f>
        <v>-4.19</v>
      </c>
      <c r="L12084" s="14" t="n">
        <f aca="false">G12084-H12084</f>
        <v>-19.19</v>
      </c>
    </row>
    <row r="12085" customFormat="false" ht="15" hidden="false" customHeight="false" outlineLevel="0" collapsed="false">
      <c r="A12085" s="2" t="s">
        <v>221</v>
      </c>
      <c r="B12085" s="2" t="s">
        <v>221</v>
      </c>
      <c r="C12085" s="2" t="s">
        <v>47</v>
      </c>
      <c r="D12085" s="2" t="s">
        <v>12</v>
      </c>
      <c r="E12085" s="2" t="s">
        <v>74</v>
      </c>
      <c r="F12085" s="2" t="s">
        <v>977</v>
      </c>
      <c r="G12085" s="14" t="n">
        <v>9.5</v>
      </c>
      <c r="H12085" s="14" t="n">
        <v>25.88</v>
      </c>
      <c r="I12085" s="14" t="n">
        <v>9.5</v>
      </c>
      <c r="J12085" s="23" t="n">
        <f aca="false">IF(AND(E12085="Priority",ISNUMBER('Cost model'!N740)),'Cost model'!N740,'Cost model'!M740)</f>
        <v>22.5</v>
      </c>
      <c r="K12085" s="14" t="n">
        <f aca="false">J12085-H12085</f>
        <v>-3.38</v>
      </c>
      <c r="L12085" s="14" t="n">
        <f aca="false">G12085-H12085</f>
        <v>-16.38</v>
      </c>
    </row>
    <row r="12086" customFormat="false" ht="15" hidden="false" customHeight="false" outlineLevel="0" collapsed="false">
      <c r="A12086" s="2" t="s">
        <v>174</v>
      </c>
      <c r="B12086" s="2" t="s">
        <v>174</v>
      </c>
      <c r="C12086" s="2" t="s">
        <v>48</v>
      </c>
      <c r="D12086" s="2" t="s">
        <v>12</v>
      </c>
      <c r="E12086" s="2" t="s">
        <v>83</v>
      </c>
      <c r="F12086" s="2" t="s">
        <v>977</v>
      </c>
      <c r="G12086" s="14" t="n">
        <v>19.5</v>
      </c>
      <c r="H12086" s="14" t="n">
        <v>33.53</v>
      </c>
      <c r="I12086" s="14" t="n">
        <v>19.5</v>
      </c>
      <c r="J12086" s="23" t="n">
        <f aca="false">IF(AND(E12086="Priority",ISNUMBER('Cost model'!N171)),'Cost model'!N171,'Cost model'!M171)</f>
        <v>55</v>
      </c>
      <c r="K12086" s="14" t="n">
        <f aca="false">J12086-H12086</f>
        <v>21.47</v>
      </c>
      <c r="L12086" s="14" t="n">
        <f aca="false">G12086-H12086</f>
        <v>-14.03</v>
      </c>
    </row>
    <row r="12087" customFormat="false" ht="15" hidden="false" customHeight="false" outlineLevel="0" collapsed="false">
      <c r="A12087" s="2" t="s">
        <v>123</v>
      </c>
      <c r="B12087" s="2" t="s">
        <v>174</v>
      </c>
      <c r="C12087" s="2" t="s">
        <v>47</v>
      </c>
      <c r="D12087" s="2" t="s">
        <v>12</v>
      </c>
      <c r="E12087" s="2" t="s">
        <v>74</v>
      </c>
      <c r="F12087" s="2" t="s">
        <v>976</v>
      </c>
      <c r="G12087" s="14" t="n">
        <v>19.5</v>
      </c>
      <c r="H12087" s="14" t="n">
        <v>27.5</v>
      </c>
      <c r="I12087" s="14" t="n">
        <v>19.5</v>
      </c>
      <c r="J12087" s="23" t="n">
        <f aca="false">IF(AND(E12087="Priority",ISNUMBER('Cost model'!N50)),'Cost model'!N50,'Cost model'!M50)</f>
        <v>40</v>
      </c>
      <c r="K12087" s="14" t="n">
        <f aca="false">J12087-H12087</f>
        <v>12.5</v>
      </c>
      <c r="L12087" s="14" t="n">
        <f aca="false">G12087-H12087</f>
        <v>-8</v>
      </c>
    </row>
    <row r="12088" customFormat="false" ht="15" hidden="false" customHeight="false" outlineLevel="0" collapsed="false">
      <c r="A12088" s="2" t="s">
        <v>142</v>
      </c>
      <c r="B12088" s="2" t="s">
        <v>142</v>
      </c>
      <c r="C12088" s="2" t="s">
        <v>48</v>
      </c>
      <c r="D12088" s="2" t="s">
        <v>10</v>
      </c>
      <c r="E12088" s="2" t="s">
        <v>74</v>
      </c>
      <c r="F12088" s="2" t="s">
        <v>977</v>
      </c>
      <c r="G12088" s="14" t="n">
        <v>12.5</v>
      </c>
      <c r="H12088" s="14" t="n">
        <v>20.92</v>
      </c>
      <c r="I12088" s="14" t="n">
        <v>12.5</v>
      </c>
      <c r="J12088" s="23" t="n">
        <f aca="false">IF(AND(E12088="Priority",ISNUMBER('Cost model'!N633)),'Cost model'!N633,'Cost model'!M633)</f>
        <v>11.5</v>
      </c>
      <c r="K12088" s="14" t="n">
        <f aca="false">J12088-H12088</f>
        <v>-9.42</v>
      </c>
      <c r="L12088" s="14" t="n">
        <f aca="false">G12088-H12088</f>
        <v>-8.42</v>
      </c>
    </row>
    <row r="12089" customFormat="false" ht="15" hidden="false" customHeight="false" outlineLevel="0" collapsed="false">
      <c r="A12089" s="2" t="s">
        <v>174</v>
      </c>
      <c r="B12089" s="2" t="s">
        <v>174</v>
      </c>
      <c r="C12089" s="2" t="s">
        <v>47</v>
      </c>
      <c r="D12089" s="2" t="s">
        <v>12</v>
      </c>
      <c r="E12089" s="2" t="s">
        <v>74</v>
      </c>
      <c r="F12089" s="2" t="s">
        <v>977</v>
      </c>
      <c r="G12089" s="14" t="n">
        <v>9.5</v>
      </c>
      <c r="H12089" s="14" t="n">
        <v>28.15</v>
      </c>
      <c r="I12089" s="14" t="n">
        <v>9.5</v>
      </c>
      <c r="J12089" s="23" t="n">
        <f aca="false">IF(AND(E12089="Priority",ISNUMBER('Cost model'!N170)),'Cost model'!N170,'Cost model'!M170)</f>
        <v>25.5</v>
      </c>
      <c r="K12089" s="14" t="n">
        <f aca="false">J12089-H12089</f>
        <v>-2.65</v>
      </c>
      <c r="L12089" s="14" t="n">
        <f aca="false">G12089-H12089</f>
        <v>-18.65</v>
      </c>
    </row>
    <row r="12090" customFormat="false" ht="15" hidden="false" customHeight="false" outlineLevel="0" collapsed="false">
      <c r="A12090" s="2" t="s">
        <v>174</v>
      </c>
      <c r="B12090" s="2" t="s">
        <v>174</v>
      </c>
      <c r="C12090" s="2" t="s">
        <v>47</v>
      </c>
      <c r="D12090" s="2" t="s">
        <v>10</v>
      </c>
      <c r="E12090" s="2" t="s">
        <v>74</v>
      </c>
      <c r="F12090" s="2" t="s">
        <v>977</v>
      </c>
      <c r="G12090" s="14" t="n">
        <v>9.5</v>
      </c>
      <c r="H12090" s="14" t="n">
        <v>6.79</v>
      </c>
      <c r="I12090" s="14" t="n">
        <v>9.5</v>
      </c>
      <c r="J12090" s="23" t="n">
        <f aca="false">IF(AND(E12090="Priority",ISNUMBER('Cost model'!N167)),'Cost model'!N167,'Cost model'!M167)</f>
        <v>8.5</v>
      </c>
      <c r="K12090" s="14" t="n">
        <f aca="false">J12090-H12090</f>
        <v>1.71</v>
      </c>
      <c r="L12090" s="14" t="n">
        <f aca="false">G12090-H12090</f>
        <v>2.71</v>
      </c>
    </row>
    <row r="12091" customFormat="false" ht="15" hidden="false" customHeight="false" outlineLevel="0" collapsed="false">
      <c r="A12091" s="2" t="s">
        <v>124</v>
      </c>
      <c r="B12091" s="2" t="s">
        <v>124</v>
      </c>
      <c r="C12091" s="2" t="s">
        <v>47</v>
      </c>
      <c r="D12091" s="2" t="s">
        <v>10</v>
      </c>
      <c r="E12091" s="2" t="s">
        <v>83</v>
      </c>
      <c r="F12091" s="2" t="s">
        <v>977</v>
      </c>
      <c r="G12091" s="14" t="n">
        <v>14.5</v>
      </c>
      <c r="H12091" s="14" t="n">
        <v>20.92</v>
      </c>
      <c r="I12091" s="14" t="n">
        <v>14.5</v>
      </c>
      <c r="J12091" s="23" t="n">
        <f aca="false">IF(AND(E12091="Priority",ISNUMBER('Cost model'!N317)),'Cost model'!N317,'Cost model'!M317)</f>
        <v>15.5</v>
      </c>
      <c r="K12091" s="14" t="n">
        <f aca="false">J12091-H12091</f>
        <v>-5.42</v>
      </c>
      <c r="L12091" s="14" t="n">
        <f aca="false">G12091-H12091</f>
        <v>-6.42</v>
      </c>
    </row>
    <row r="12092" customFormat="false" ht="15" hidden="false" customHeight="false" outlineLevel="0" collapsed="false">
      <c r="A12092" s="2" t="s">
        <v>221</v>
      </c>
      <c r="B12092" s="2" t="s">
        <v>158</v>
      </c>
      <c r="C12092" s="2" t="s">
        <v>47</v>
      </c>
      <c r="D12092" s="2" t="s">
        <v>10</v>
      </c>
      <c r="E12092" s="2" t="s">
        <v>74</v>
      </c>
      <c r="F12092" s="2" t="s">
        <v>976</v>
      </c>
      <c r="G12092" s="14" t="n">
        <v>9.5</v>
      </c>
      <c r="H12092" s="14" t="n">
        <v>7.93</v>
      </c>
      <c r="I12092" s="14" t="n">
        <v>14.5</v>
      </c>
      <c r="J12092" s="23" t="n">
        <f aca="false">IF(AND(E12092="Priority",ISNUMBER('Cost model'!N752)),'Cost model'!N752,'Cost model'!M752)</f>
        <v>12.5</v>
      </c>
      <c r="K12092" s="14" t="n">
        <f aca="false">J12092-H12092</f>
        <v>4.57</v>
      </c>
      <c r="L12092" s="14" t="n">
        <f aca="false">G12092-H12092</f>
        <v>1.57</v>
      </c>
    </row>
    <row r="12093" customFormat="false" ht="15" hidden="false" customHeight="false" outlineLevel="0" collapsed="false">
      <c r="A12093" s="2" t="s">
        <v>174</v>
      </c>
      <c r="B12093" s="2" t="s">
        <v>124</v>
      </c>
      <c r="C12093" s="2" t="s">
        <v>47</v>
      </c>
      <c r="D12093" s="2" t="s">
        <v>10</v>
      </c>
      <c r="E12093" s="2" t="s">
        <v>74</v>
      </c>
      <c r="F12093" s="2" t="s">
        <v>976</v>
      </c>
      <c r="G12093" s="14" t="n">
        <v>9.5</v>
      </c>
      <c r="H12093" s="14" t="n">
        <v>42.12</v>
      </c>
      <c r="I12093" s="14" t="n">
        <v>9.5</v>
      </c>
      <c r="J12093" s="23" t="n">
        <f aca="false">IF(AND(E12093="Priority",ISNUMBER('Cost model'!N107)),'Cost model'!N107,'Cost model'!M107)</f>
        <v>12.5</v>
      </c>
      <c r="K12093" s="14" t="n">
        <f aca="false">J12093-H12093</f>
        <v>-29.62</v>
      </c>
      <c r="L12093" s="14" t="n">
        <f aca="false">G12093-H12093</f>
        <v>-32.62</v>
      </c>
    </row>
    <row r="12094" customFormat="false" ht="15" hidden="false" customHeight="false" outlineLevel="0" collapsed="false">
      <c r="A12094" s="2" t="s">
        <v>142</v>
      </c>
      <c r="B12094" s="2" t="s">
        <v>158</v>
      </c>
      <c r="C12094" s="2" t="s">
        <v>47</v>
      </c>
      <c r="D12094" s="2" t="s">
        <v>10</v>
      </c>
      <c r="E12094" s="2" t="s">
        <v>74</v>
      </c>
      <c r="F12094" s="2" t="s">
        <v>976</v>
      </c>
      <c r="G12094" s="14" t="n">
        <v>9.5</v>
      </c>
      <c r="H12094" s="14" t="n">
        <v>7.9</v>
      </c>
      <c r="I12094" s="14" t="n">
        <v>14.5</v>
      </c>
      <c r="J12094" s="23" t="n">
        <f aca="false">IF(AND(E12094="Priority",ISNUMBER('Cost model'!N647)),'Cost model'!N647,'Cost model'!M647)</f>
        <v>13.5</v>
      </c>
      <c r="K12094" s="14" t="n">
        <f aca="false">J12094-H12094</f>
        <v>5.6</v>
      </c>
      <c r="L12094" s="14" t="n">
        <f aca="false">G12094-H12094</f>
        <v>1.6</v>
      </c>
    </row>
    <row r="12095" customFormat="false" ht="15" hidden="false" customHeight="false" outlineLevel="0" collapsed="false">
      <c r="A12095" s="2" t="s">
        <v>142</v>
      </c>
      <c r="B12095" s="2" t="s">
        <v>142</v>
      </c>
      <c r="C12095" s="2" t="s">
        <v>49</v>
      </c>
      <c r="D12095" s="2" t="s">
        <v>10</v>
      </c>
      <c r="E12095" s="2" t="s">
        <v>83</v>
      </c>
      <c r="F12095" s="2" t="s">
        <v>977</v>
      </c>
      <c r="G12095" s="14" t="n">
        <v>24.5</v>
      </c>
      <c r="H12095" s="14" t="n">
        <v>13.9</v>
      </c>
      <c r="I12095" s="14" t="n">
        <v>24.5</v>
      </c>
      <c r="J12095" s="23" t="n">
        <f aca="false">IF(AND(E12095="Priority",ISNUMBER('Cost model'!N634)),'Cost model'!N634,'Cost model'!M634)</f>
        <v>21.5</v>
      </c>
      <c r="K12095" s="14" t="n">
        <f aca="false">J12095-H12095</f>
        <v>7.6</v>
      </c>
      <c r="L12095" s="14" t="n">
        <f aca="false">G12095-H12095</f>
        <v>10.6</v>
      </c>
    </row>
    <row r="12096" customFormat="false" ht="15" hidden="false" customHeight="false" outlineLevel="0" collapsed="false">
      <c r="A12096" s="2" t="s">
        <v>158</v>
      </c>
      <c r="B12096" s="2" t="s">
        <v>158</v>
      </c>
      <c r="C12096" s="2" t="s">
        <v>47</v>
      </c>
      <c r="D12096" s="2" t="s">
        <v>10</v>
      </c>
      <c r="E12096" s="2" t="s">
        <v>74</v>
      </c>
      <c r="F12096" s="2" t="s">
        <v>977</v>
      </c>
      <c r="G12096" s="14" t="n">
        <v>9.5</v>
      </c>
      <c r="H12096" s="14" t="n">
        <v>7.82</v>
      </c>
      <c r="I12096" s="14" t="n">
        <v>9.5</v>
      </c>
      <c r="J12096" s="23" t="n">
        <f aca="false">IF(AND(E12096="Priority",ISNUMBER('Cost model'!N422)),'Cost model'!N422,'Cost model'!M422)</f>
        <v>8.5</v>
      </c>
      <c r="K12096" s="14" t="n">
        <f aca="false">J12096-H12096</f>
        <v>0.68</v>
      </c>
      <c r="L12096" s="14" t="n">
        <f aca="false">G12096-H12096</f>
        <v>1.68</v>
      </c>
    </row>
    <row r="12097" customFormat="false" ht="15" hidden="false" customHeight="false" outlineLevel="0" collapsed="false">
      <c r="A12097" s="2" t="s">
        <v>142</v>
      </c>
      <c r="B12097" s="2" t="s">
        <v>142</v>
      </c>
      <c r="C12097" s="2" t="s">
        <v>47</v>
      </c>
      <c r="D12097" s="2" t="s">
        <v>10</v>
      </c>
      <c r="E12097" s="2" t="s">
        <v>74</v>
      </c>
      <c r="F12097" s="2" t="s">
        <v>977</v>
      </c>
      <c r="G12097" s="14" t="n">
        <v>9.5</v>
      </c>
      <c r="H12097" s="14" t="n">
        <v>7.1</v>
      </c>
      <c r="I12097" s="14" t="n">
        <v>9.5</v>
      </c>
      <c r="J12097" s="23" t="n">
        <f aca="false">IF(AND(E12097="Priority",ISNUMBER('Cost model'!N632)),'Cost model'!N632,'Cost model'!M632)</f>
        <v>9.5</v>
      </c>
      <c r="K12097" s="14" t="n">
        <f aca="false">J12097-H12097</f>
        <v>2.4</v>
      </c>
      <c r="L12097" s="14" t="n">
        <f aca="false">G12097-H12097</f>
        <v>2.4</v>
      </c>
    </row>
    <row r="12098" customFormat="false" ht="15" hidden="false" customHeight="false" outlineLevel="0" collapsed="false">
      <c r="A12098" s="2" t="s">
        <v>142</v>
      </c>
      <c r="B12098" s="2" t="s">
        <v>142</v>
      </c>
      <c r="C12098" s="2" t="s">
        <v>47</v>
      </c>
      <c r="D12098" s="2" t="s">
        <v>12</v>
      </c>
      <c r="E12098" s="2" t="s">
        <v>83</v>
      </c>
      <c r="F12098" s="2" t="s">
        <v>977</v>
      </c>
      <c r="G12098" s="14" t="n">
        <v>19.5</v>
      </c>
      <c r="H12098" s="14" t="n">
        <v>41.6</v>
      </c>
      <c r="I12098" s="14" t="n">
        <v>19.5</v>
      </c>
      <c r="J12098" s="23" t="n">
        <f aca="false">IF(AND(E12098="Priority",ISNUMBER('Cost model'!N635)),'Cost model'!N635,'Cost model'!M635)</f>
        <v>40</v>
      </c>
      <c r="K12098" s="14" t="n">
        <f aca="false">J12098-H12098</f>
        <v>-1.6</v>
      </c>
      <c r="L12098" s="14" t="n">
        <f aca="false">G12098-H12098</f>
        <v>-22.1</v>
      </c>
    </row>
    <row r="12099" customFormat="false" ht="15" hidden="false" customHeight="false" outlineLevel="0" collapsed="false">
      <c r="A12099" s="2" t="s">
        <v>174</v>
      </c>
      <c r="B12099" s="2" t="s">
        <v>174</v>
      </c>
      <c r="C12099" s="2" t="s">
        <v>48</v>
      </c>
      <c r="D12099" s="2" t="s">
        <v>12</v>
      </c>
      <c r="E12099" s="2" t="s">
        <v>74</v>
      </c>
      <c r="F12099" s="2" t="s">
        <v>977</v>
      </c>
      <c r="G12099" s="14" t="n">
        <v>12.5</v>
      </c>
      <c r="H12099" s="14" t="n">
        <v>11.75</v>
      </c>
      <c r="I12099" s="14" t="n">
        <v>12.5</v>
      </c>
      <c r="J12099" s="23" t="n">
        <f aca="false">IF(AND(E12099="Priority",ISNUMBER('Cost model'!N171)),'Cost model'!N171,'Cost model'!M171)</f>
        <v>40</v>
      </c>
      <c r="K12099" s="14" t="n">
        <f aca="false">J12099-H12099</f>
        <v>28.25</v>
      </c>
      <c r="L12099" s="14" t="n">
        <f aca="false">G12099-H12099</f>
        <v>0.75</v>
      </c>
    </row>
    <row r="12100" customFormat="false" ht="15" hidden="false" customHeight="false" outlineLevel="0" collapsed="false">
      <c r="A12100" s="2" t="s">
        <v>158</v>
      </c>
      <c r="B12100" s="2" t="s">
        <v>158</v>
      </c>
      <c r="C12100" s="2" t="s">
        <v>49</v>
      </c>
      <c r="D12100" s="2" t="s">
        <v>12</v>
      </c>
      <c r="E12100" s="2" t="s">
        <v>74</v>
      </c>
      <c r="F12100" s="2" t="s">
        <v>977</v>
      </c>
      <c r="G12100" s="14" t="n">
        <v>19.5</v>
      </c>
      <c r="H12100" s="14" t="n">
        <v>23.87</v>
      </c>
      <c r="I12100" s="14" t="n">
        <v>19.5</v>
      </c>
      <c r="J12100" s="23" t="n">
        <f aca="false">IF(AND(E12100="Priority",ISNUMBER('Cost model'!N427)),'Cost model'!N427,'Cost model'!M427)</f>
        <v>28.5</v>
      </c>
      <c r="K12100" s="14" t="n">
        <f aca="false">J12100-H12100</f>
        <v>4.63</v>
      </c>
      <c r="L12100" s="14" t="n">
        <f aca="false">G12100-H12100</f>
        <v>-4.37</v>
      </c>
    </row>
    <row r="12101" customFormat="false" ht="15" hidden="false" customHeight="false" outlineLevel="0" collapsed="false">
      <c r="A12101" s="2" t="s">
        <v>174</v>
      </c>
      <c r="B12101" s="2" t="s">
        <v>174</v>
      </c>
      <c r="C12101" s="2" t="s">
        <v>49</v>
      </c>
      <c r="D12101" s="2" t="s">
        <v>12</v>
      </c>
      <c r="E12101" s="2" t="s">
        <v>83</v>
      </c>
      <c r="F12101" s="2" t="s">
        <v>977</v>
      </c>
      <c r="G12101" s="14" t="n">
        <v>29.5</v>
      </c>
      <c r="H12101" s="14" t="n">
        <v>27.16</v>
      </c>
      <c r="I12101" s="14" t="n">
        <v>29.5</v>
      </c>
      <c r="J12101" s="23" t="n">
        <f aca="false">IF(AND(E12101="Priority",ISNUMBER('Cost model'!N172)),'Cost model'!N172,'Cost model'!M172)</f>
        <v>60</v>
      </c>
      <c r="K12101" s="14" t="n">
        <f aca="false">J12101-H12101</f>
        <v>32.84</v>
      </c>
      <c r="L12101" s="14" t="n">
        <f aca="false">G12101-H12101</f>
        <v>2.34</v>
      </c>
    </row>
    <row r="12102" customFormat="false" ht="15" hidden="false" customHeight="false" outlineLevel="0" collapsed="false">
      <c r="A12102" s="2" t="s">
        <v>174</v>
      </c>
      <c r="B12102" s="2" t="s">
        <v>142</v>
      </c>
      <c r="C12102" s="2" t="s">
        <v>49</v>
      </c>
      <c r="D12102" s="2" t="s">
        <v>12</v>
      </c>
      <c r="E12102" s="2" t="s">
        <v>74</v>
      </c>
      <c r="F12102" s="2" t="s">
        <v>976</v>
      </c>
      <c r="G12102" s="14" t="n">
        <v>19.5</v>
      </c>
      <c r="H12102" s="14" t="n">
        <v>54.34</v>
      </c>
      <c r="I12102" s="14" t="n">
        <v>19.5</v>
      </c>
      <c r="J12102" s="23" t="n">
        <f aca="false">IF(AND(E12102="Priority",ISNUMBER('Cost model'!N127)),'Cost model'!N127,'Cost model'!M127)</f>
        <v>50</v>
      </c>
      <c r="K12102" s="14" t="n">
        <f aca="false">J12102-H12102</f>
        <v>-4.34</v>
      </c>
      <c r="L12102" s="14" t="n">
        <f aca="false">G12102-H12102</f>
        <v>-34.84</v>
      </c>
    </row>
    <row r="12103" customFormat="false" ht="15" hidden="false" customHeight="false" outlineLevel="0" collapsed="false">
      <c r="A12103" s="2" t="s">
        <v>174</v>
      </c>
      <c r="B12103" s="2" t="s">
        <v>174</v>
      </c>
      <c r="C12103" s="2" t="s">
        <v>49</v>
      </c>
      <c r="D12103" s="2" t="s">
        <v>14</v>
      </c>
      <c r="E12103" s="2" t="s">
        <v>74</v>
      </c>
      <c r="F12103" s="2" t="s">
        <v>977</v>
      </c>
      <c r="G12103" s="14" t="n">
        <v>85</v>
      </c>
      <c r="H12103" s="14" t="n">
        <v>224.9</v>
      </c>
      <c r="I12103" s="14" t="n">
        <v>85</v>
      </c>
      <c r="J12103" s="23" t="n">
        <f aca="false">IF(AND(E12103="Priority",ISNUMBER('Cost model'!N178)),'Cost model'!N178,'Cost model'!M178)</f>
        <v>145</v>
      </c>
      <c r="K12103" s="14" t="n">
        <f aca="false">J12103-H12103</f>
        <v>-79.9</v>
      </c>
      <c r="L12103" s="14" t="n">
        <f aca="false">G12103-H12103</f>
        <v>-139.9</v>
      </c>
    </row>
    <row r="12104" customFormat="false" ht="15" hidden="false" customHeight="false" outlineLevel="0" collapsed="false">
      <c r="A12104" s="2" t="s">
        <v>142</v>
      </c>
      <c r="B12104" s="2" t="s">
        <v>124</v>
      </c>
      <c r="C12104" s="2" t="s">
        <v>47</v>
      </c>
      <c r="D12104" s="2" t="s">
        <v>10</v>
      </c>
      <c r="E12104" s="2" t="s">
        <v>74</v>
      </c>
      <c r="F12104" s="2" t="s">
        <v>976</v>
      </c>
      <c r="G12104" s="14" t="n">
        <v>9.5</v>
      </c>
      <c r="H12104" s="14" t="n">
        <v>7.95</v>
      </c>
      <c r="I12104" s="14" t="n">
        <v>14.5</v>
      </c>
      <c r="J12104" s="23" t="n">
        <f aca="false">IF(AND(E12104="Priority",ISNUMBER('Cost model'!N662)),'Cost model'!N662,'Cost model'!M662)</f>
        <v>13.5</v>
      </c>
      <c r="K12104" s="14" t="n">
        <f aca="false">J12104-H12104</f>
        <v>5.55</v>
      </c>
      <c r="L12104" s="14" t="n">
        <f aca="false">G12104-H12104</f>
        <v>1.55</v>
      </c>
    </row>
    <row r="12105" customFormat="false" ht="15" hidden="false" customHeight="false" outlineLevel="0" collapsed="false">
      <c r="A12105" s="2" t="s">
        <v>221</v>
      </c>
      <c r="B12105" s="2" t="s">
        <v>221</v>
      </c>
      <c r="C12105" s="2" t="s">
        <v>47</v>
      </c>
      <c r="D12105" s="2" t="s">
        <v>14</v>
      </c>
      <c r="E12105" s="2" t="s">
        <v>74</v>
      </c>
      <c r="F12105" s="2" t="s">
        <v>977</v>
      </c>
      <c r="G12105" s="14" t="n">
        <v>19.5</v>
      </c>
      <c r="H12105" s="14" t="n">
        <v>79.4</v>
      </c>
      <c r="I12105" s="14" t="n">
        <v>25</v>
      </c>
      <c r="J12105" s="23" t="n">
        <f aca="false">IF(AND(E12105="Priority",ISNUMBER('Cost model'!N746)),'Cost model'!N746,'Cost model'!M746)</f>
        <v>100</v>
      </c>
      <c r="K12105" s="14" t="n">
        <f aca="false">J12105-H12105</f>
        <v>20.6</v>
      </c>
      <c r="L12105" s="14" t="n">
        <f aca="false">G12105-H12105</f>
        <v>-59.9</v>
      </c>
    </row>
    <row r="12106" customFormat="false" ht="15" hidden="false" customHeight="false" outlineLevel="0" collapsed="false">
      <c r="A12106" s="2" t="s">
        <v>124</v>
      </c>
      <c r="B12106" s="2" t="s">
        <v>124</v>
      </c>
      <c r="C12106" s="2" t="s">
        <v>48</v>
      </c>
      <c r="D12106" s="2" t="s">
        <v>12</v>
      </c>
      <c r="E12106" s="2" t="s">
        <v>74</v>
      </c>
      <c r="F12106" s="2" t="s">
        <v>977</v>
      </c>
      <c r="G12106" s="14" t="n">
        <v>26.5</v>
      </c>
      <c r="H12106" s="14" t="n">
        <v>26.88</v>
      </c>
      <c r="I12106" s="14" t="n">
        <v>12.5</v>
      </c>
      <c r="J12106" s="23" t="n">
        <f aca="false">IF(AND(E12106="Priority",ISNUMBER('Cost model'!N321)),'Cost model'!N321,'Cost model'!M321)</f>
        <v>40</v>
      </c>
      <c r="K12106" s="14" t="n">
        <f aca="false">J12106-H12106</f>
        <v>13.12</v>
      </c>
      <c r="L12106" s="14" t="n">
        <f aca="false">G12106-H12106</f>
        <v>-0.379999999999999</v>
      </c>
    </row>
    <row r="12107" customFormat="false" ht="15" hidden="false" customHeight="false" outlineLevel="0" collapsed="false">
      <c r="A12107" s="2" t="s">
        <v>221</v>
      </c>
      <c r="B12107" s="2" t="s">
        <v>221</v>
      </c>
      <c r="C12107" s="2" t="s">
        <v>47</v>
      </c>
      <c r="D12107" s="2" t="s">
        <v>10</v>
      </c>
      <c r="E12107" s="2" t="s">
        <v>83</v>
      </c>
      <c r="F12107" s="2" t="s">
        <v>977</v>
      </c>
      <c r="G12107" s="14" t="n">
        <v>14.5</v>
      </c>
      <c r="H12107" s="14" t="n">
        <v>16.39</v>
      </c>
      <c r="I12107" s="14" t="n">
        <v>14.5</v>
      </c>
      <c r="J12107" s="23" t="n">
        <f aca="false">IF(AND(E12107="Priority",ISNUMBER('Cost model'!N737)),'Cost model'!N737,'Cost model'!M737)</f>
        <v>13.5</v>
      </c>
      <c r="K12107" s="14" t="n">
        <f aca="false">J12107-H12107</f>
        <v>-2.89</v>
      </c>
      <c r="L12107" s="14" t="n">
        <f aca="false">G12107-H12107</f>
        <v>-1.89</v>
      </c>
    </row>
    <row r="12108" customFormat="false" ht="15" hidden="false" customHeight="false" outlineLevel="0" collapsed="false">
      <c r="A12108" s="2" t="s">
        <v>124</v>
      </c>
      <c r="B12108" s="2" t="s">
        <v>174</v>
      </c>
      <c r="C12108" s="2" t="s">
        <v>48</v>
      </c>
      <c r="D12108" s="2" t="s">
        <v>10</v>
      </c>
      <c r="E12108" s="2" t="s">
        <v>74</v>
      </c>
      <c r="F12108" s="2" t="s">
        <v>976</v>
      </c>
      <c r="G12108" s="14" t="n">
        <v>17.5</v>
      </c>
      <c r="H12108" s="14" t="n">
        <v>10.73</v>
      </c>
      <c r="I12108" s="14" t="n">
        <v>14.5</v>
      </c>
      <c r="J12108" s="23" t="n">
        <f aca="false">IF(AND(E12108="Priority",ISNUMBER('Cost model'!N363)),'Cost model'!N363,'Cost model'!M363)</f>
        <v>15.5</v>
      </c>
      <c r="K12108" s="14" t="n">
        <f aca="false">J12108-H12108</f>
        <v>4.77</v>
      </c>
      <c r="L12108" s="14" t="n">
        <f aca="false">G12108-H12108</f>
        <v>6.77</v>
      </c>
    </row>
    <row r="12109" customFormat="false" ht="15" hidden="false" customHeight="false" outlineLevel="0" collapsed="false">
      <c r="A12109" s="2" t="s">
        <v>158</v>
      </c>
      <c r="B12109" s="2" t="s">
        <v>174</v>
      </c>
      <c r="C12109" s="2" t="s">
        <v>47</v>
      </c>
      <c r="D12109" s="2" t="s">
        <v>12</v>
      </c>
      <c r="E12109" s="2" t="s">
        <v>74</v>
      </c>
      <c r="F12109" s="2" t="s">
        <v>976</v>
      </c>
      <c r="G12109" s="14" t="n">
        <v>19.5</v>
      </c>
      <c r="H12109" s="14" t="n">
        <v>38.17</v>
      </c>
      <c r="I12109" s="14" t="n">
        <v>19.5</v>
      </c>
      <c r="J12109" s="23" t="n">
        <f aca="false">IF(AND(E12109="Priority",ISNUMBER('Cost model'!N485)),'Cost model'!N485,'Cost model'!M485)</f>
        <v>40</v>
      </c>
      <c r="K12109" s="14" t="n">
        <f aca="false">J12109-H12109</f>
        <v>1.83</v>
      </c>
      <c r="L12109" s="14" t="n">
        <f aca="false">G12109-H12109</f>
        <v>-18.67</v>
      </c>
    </row>
    <row r="12110" customFormat="false" ht="15" hidden="false" customHeight="false" outlineLevel="0" collapsed="false">
      <c r="A12110" s="2" t="s">
        <v>221</v>
      </c>
      <c r="B12110" s="2" t="s">
        <v>221</v>
      </c>
      <c r="C12110" s="2" t="s">
        <v>47</v>
      </c>
      <c r="D12110" s="2" t="s">
        <v>10</v>
      </c>
      <c r="E12110" s="2" t="s">
        <v>74</v>
      </c>
      <c r="F12110" s="2" t="s">
        <v>977</v>
      </c>
      <c r="G12110" s="14" t="n">
        <v>9.5</v>
      </c>
      <c r="H12110" s="14" t="n">
        <v>5.79</v>
      </c>
      <c r="I12110" s="14" t="n">
        <v>9.5</v>
      </c>
      <c r="J12110" s="23" t="n">
        <f aca="false">IF(AND(E12110="Priority",ISNUMBER('Cost model'!N737)),'Cost model'!N737,'Cost model'!M737)</f>
        <v>8.5</v>
      </c>
      <c r="K12110" s="14" t="n">
        <f aca="false">J12110-H12110</f>
        <v>2.71</v>
      </c>
      <c r="L12110" s="14" t="n">
        <f aca="false">G12110-H12110</f>
        <v>3.71</v>
      </c>
    </row>
    <row r="12111" customFormat="false" ht="15" hidden="false" customHeight="false" outlineLevel="0" collapsed="false">
      <c r="A12111" s="2" t="s">
        <v>124</v>
      </c>
      <c r="B12111" s="2" t="s">
        <v>124</v>
      </c>
      <c r="C12111" s="2" t="s">
        <v>47</v>
      </c>
      <c r="D12111" s="2" t="s">
        <v>10</v>
      </c>
      <c r="E12111" s="2" t="s">
        <v>74</v>
      </c>
      <c r="F12111" s="2" t="s">
        <v>977</v>
      </c>
      <c r="G12111" s="14" t="n">
        <v>9.5</v>
      </c>
      <c r="H12111" s="14" t="n">
        <v>7.81</v>
      </c>
      <c r="I12111" s="14" t="n">
        <v>9.5</v>
      </c>
      <c r="J12111" s="23" t="n">
        <f aca="false">IF(AND(E12111="Priority",ISNUMBER('Cost model'!N317)),'Cost model'!N317,'Cost model'!M317)</f>
        <v>10.5</v>
      </c>
      <c r="K12111" s="14" t="n">
        <f aca="false">J12111-H12111</f>
        <v>2.69</v>
      </c>
      <c r="L12111" s="14" t="n">
        <f aca="false">G12111-H12111</f>
        <v>1.69</v>
      </c>
    </row>
    <row r="12112" customFormat="false" ht="15" hidden="false" customHeight="false" outlineLevel="0" collapsed="false">
      <c r="A12112" s="2" t="s">
        <v>142</v>
      </c>
      <c r="B12112" s="2" t="s">
        <v>158</v>
      </c>
      <c r="C12112" s="2" t="s">
        <v>47</v>
      </c>
      <c r="D12112" s="2" t="s">
        <v>10</v>
      </c>
      <c r="E12112" s="2" t="s">
        <v>74</v>
      </c>
      <c r="F12112" s="2" t="s">
        <v>976</v>
      </c>
      <c r="G12112" s="14" t="n">
        <v>9.5</v>
      </c>
      <c r="H12112" s="14" t="n">
        <v>11.48</v>
      </c>
      <c r="I12112" s="14" t="n">
        <v>14.5</v>
      </c>
      <c r="J12112" s="23" t="n">
        <f aca="false">IF(AND(E12112="Priority",ISNUMBER('Cost model'!N647)),'Cost model'!N647,'Cost model'!M647)</f>
        <v>13.5</v>
      </c>
      <c r="K12112" s="14" t="n">
        <f aca="false">J12112-H12112</f>
        <v>2.02</v>
      </c>
      <c r="L12112" s="14" t="n">
        <f aca="false">G12112-H12112</f>
        <v>-1.98</v>
      </c>
    </row>
    <row r="12113" customFormat="false" ht="15" hidden="false" customHeight="false" outlineLevel="0" collapsed="false">
      <c r="A12113" s="2" t="s">
        <v>124</v>
      </c>
      <c r="B12113" s="2" t="s">
        <v>142</v>
      </c>
      <c r="C12113" s="2" t="s">
        <v>47</v>
      </c>
      <c r="D12113" s="2" t="s">
        <v>12</v>
      </c>
      <c r="E12113" s="2" t="s">
        <v>74</v>
      </c>
      <c r="F12113" s="2" t="s">
        <v>976</v>
      </c>
      <c r="G12113" s="14" t="n">
        <v>19.5</v>
      </c>
      <c r="H12113" s="14" t="n">
        <v>44.54</v>
      </c>
      <c r="I12113" s="14" t="n">
        <v>19.5</v>
      </c>
      <c r="J12113" s="23" t="n">
        <f aca="false">IF(AND(E12113="Priority",ISNUMBER('Cost model'!N335)),'Cost model'!N335,'Cost model'!M335)</f>
        <v>45</v>
      </c>
      <c r="K12113" s="14" t="n">
        <f aca="false">J12113-H12113</f>
        <v>0.460000000000001</v>
      </c>
      <c r="L12113" s="14" t="n">
        <f aca="false">G12113-H12113</f>
        <v>-25.04</v>
      </c>
    </row>
    <row r="12114" customFormat="false" ht="15" hidden="false" customHeight="false" outlineLevel="0" collapsed="false">
      <c r="A12114" s="2" t="s">
        <v>174</v>
      </c>
      <c r="B12114" s="2" t="s">
        <v>174</v>
      </c>
      <c r="C12114" s="2" t="s">
        <v>47</v>
      </c>
      <c r="D12114" s="2" t="s">
        <v>12</v>
      </c>
      <c r="E12114" s="2" t="s">
        <v>74</v>
      </c>
      <c r="F12114" s="2" t="s">
        <v>977</v>
      </c>
      <c r="G12114" s="14" t="n">
        <v>9.5</v>
      </c>
      <c r="H12114" s="14" t="n">
        <v>28.75</v>
      </c>
      <c r="I12114" s="14" t="n">
        <v>9.5</v>
      </c>
      <c r="J12114" s="23" t="n">
        <f aca="false">IF(AND(E12114="Priority",ISNUMBER('Cost model'!N170)),'Cost model'!N170,'Cost model'!M170)</f>
        <v>25.5</v>
      </c>
      <c r="K12114" s="14" t="n">
        <f aca="false">J12114-H12114</f>
        <v>-3.25</v>
      </c>
      <c r="L12114" s="14" t="n">
        <f aca="false">G12114-H12114</f>
        <v>-19.25</v>
      </c>
    </row>
    <row r="12115" customFormat="false" ht="15" hidden="false" customHeight="false" outlineLevel="0" collapsed="false">
      <c r="A12115" s="2" t="s">
        <v>124</v>
      </c>
      <c r="B12115" s="2" t="s">
        <v>124</v>
      </c>
      <c r="C12115" s="2" t="s">
        <v>48</v>
      </c>
      <c r="D12115" s="2" t="s">
        <v>12</v>
      </c>
      <c r="E12115" s="2" t="s">
        <v>74</v>
      </c>
      <c r="F12115" s="2" t="s">
        <v>977</v>
      </c>
      <c r="G12115" s="14" t="n">
        <v>12.5</v>
      </c>
      <c r="H12115" s="14" t="n">
        <v>11.42</v>
      </c>
      <c r="I12115" s="14" t="n">
        <v>12.5</v>
      </c>
      <c r="J12115" s="23" t="n">
        <f aca="false">IF(AND(E12115="Priority",ISNUMBER('Cost model'!N321)),'Cost model'!N321,'Cost model'!M321)</f>
        <v>40</v>
      </c>
      <c r="K12115" s="14" t="n">
        <f aca="false">J12115-H12115</f>
        <v>28.58</v>
      </c>
      <c r="L12115" s="14" t="n">
        <f aca="false">G12115-H12115</f>
        <v>1.08</v>
      </c>
    </row>
    <row r="12116" customFormat="false" ht="15" hidden="false" customHeight="false" outlineLevel="0" collapsed="false">
      <c r="A12116" s="2" t="s">
        <v>221</v>
      </c>
      <c r="B12116" s="2" t="s">
        <v>221</v>
      </c>
      <c r="C12116" s="2" t="s">
        <v>49</v>
      </c>
      <c r="D12116" s="2" t="s">
        <v>12</v>
      </c>
      <c r="E12116" s="2" t="s">
        <v>74</v>
      </c>
      <c r="F12116" s="2" t="s">
        <v>977</v>
      </c>
      <c r="G12116" s="14" t="n">
        <v>19.5</v>
      </c>
      <c r="H12116" s="14" t="n">
        <v>53.94</v>
      </c>
      <c r="I12116" s="14" t="n">
        <v>19.5</v>
      </c>
      <c r="J12116" s="23" t="n">
        <f aca="false">IF(AND(E12116="Priority",ISNUMBER('Cost model'!N742)),'Cost model'!N742,'Cost model'!M742)</f>
        <v>60</v>
      </c>
      <c r="K12116" s="14" t="n">
        <f aca="false">J12116-H12116</f>
        <v>6.06</v>
      </c>
      <c r="L12116" s="14" t="n">
        <f aca="false">G12116-H12116</f>
        <v>-34.44</v>
      </c>
    </row>
    <row r="12117" customFormat="false" ht="15" hidden="false" customHeight="false" outlineLevel="0" collapsed="false">
      <c r="A12117" s="2" t="s">
        <v>124</v>
      </c>
      <c r="B12117" s="2" t="s">
        <v>124</v>
      </c>
      <c r="C12117" s="2" t="s">
        <v>47</v>
      </c>
      <c r="D12117" s="2" t="s">
        <v>10</v>
      </c>
      <c r="E12117" s="2" t="s">
        <v>74</v>
      </c>
      <c r="F12117" s="2" t="s">
        <v>977</v>
      </c>
      <c r="G12117" s="14" t="n">
        <v>9.5</v>
      </c>
      <c r="H12117" s="14" t="n">
        <v>6.79</v>
      </c>
      <c r="I12117" s="14" t="n">
        <v>9.5</v>
      </c>
      <c r="J12117" s="23" t="n">
        <f aca="false">IF(AND(E12117="Priority",ISNUMBER('Cost model'!N317)),'Cost model'!N317,'Cost model'!M317)</f>
        <v>10.5</v>
      </c>
      <c r="K12117" s="14" t="n">
        <f aca="false">J12117-H12117</f>
        <v>3.71</v>
      </c>
      <c r="L12117" s="14" t="n">
        <f aca="false">G12117-H12117</f>
        <v>2.71</v>
      </c>
    </row>
    <row r="12118" customFormat="false" ht="15" hidden="false" customHeight="false" outlineLevel="0" collapsed="false">
      <c r="A12118" s="2" t="s">
        <v>124</v>
      </c>
      <c r="B12118" s="2" t="s">
        <v>124</v>
      </c>
      <c r="C12118" s="2" t="s">
        <v>47</v>
      </c>
      <c r="D12118" s="2" t="s">
        <v>10</v>
      </c>
      <c r="E12118" s="2" t="s">
        <v>74</v>
      </c>
      <c r="F12118" s="2" t="s">
        <v>977</v>
      </c>
      <c r="G12118" s="14" t="n">
        <v>9.5</v>
      </c>
      <c r="H12118" s="14" t="n">
        <v>6.79</v>
      </c>
      <c r="I12118" s="14" t="n">
        <v>9.5</v>
      </c>
      <c r="J12118" s="23" t="n">
        <f aca="false">IF(AND(E12118="Priority",ISNUMBER('Cost model'!N317)),'Cost model'!N317,'Cost model'!M317)</f>
        <v>10.5</v>
      </c>
      <c r="K12118" s="14" t="n">
        <f aca="false">J12118-H12118</f>
        <v>3.71</v>
      </c>
      <c r="L12118" s="14" t="n">
        <f aca="false">G12118-H12118</f>
        <v>2.71</v>
      </c>
    </row>
    <row r="12119" customFormat="false" ht="15" hidden="false" customHeight="false" outlineLevel="0" collapsed="false">
      <c r="A12119" s="2" t="s">
        <v>174</v>
      </c>
      <c r="B12119" s="2" t="s">
        <v>124</v>
      </c>
      <c r="C12119" s="2" t="s">
        <v>48</v>
      </c>
      <c r="D12119" s="2" t="s">
        <v>10</v>
      </c>
      <c r="E12119" s="2" t="s">
        <v>74</v>
      </c>
      <c r="F12119" s="2" t="s">
        <v>976</v>
      </c>
      <c r="G12119" s="14" t="n">
        <v>12.5</v>
      </c>
      <c r="H12119" s="14" t="n">
        <v>13.85</v>
      </c>
      <c r="I12119" s="14" t="n">
        <v>12.5</v>
      </c>
      <c r="J12119" s="23" t="n">
        <f aca="false">IF(AND(E12119="Priority",ISNUMBER('Cost model'!N108)),'Cost model'!N108,'Cost model'!M108)</f>
        <v>15.5</v>
      </c>
      <c r="K12119" s="14" t="n">
        <f aca="false">J12119-H12119</f>
        <v>1.65</v>
      </c>
      <c r="L12119" s="14" t="n">
        <f aca="false">G12119-H12119</f>
        <v>-1.35</v>
      </c>
    </row>
    <row r="12120" customFormat="false" ht="15" hidden="false" customHeight="false" outlineLevel="0" collapsed="false">
      <c r="A12120" s="2" t="s">
        <v>174</v>
      </c>
      <c r="B12120" s="2" t="s">
        <v>174</v>
      </c>
      <c r="C12120" s="2" t="s">
        <v>47</v>
      </c>
      <c r="D12120" s="2" t="s">
        <v>12</v>
      </c>
      <c r="E12120" s="2" t="s">
        <v>74</v>
      </c>
      <c r="F12120" s="2" t="s">
        <v>977</v>
      </c>
      <c r="G12120" s="14" t="n">
        <v>9.5</v>
      </c>
      <c r="H12120" s="14" t="n">
        <v>41.6</v>
      </c>
      <c r="I12120" s="14" t="n">
        <v>9.5</v>
      </c>
      <c r="J12120" s="23" t="n">
        <f aca="false">IF(AND(E12120="Priority",ISNUMBER('Cost model'!N170)),'Cost model'!N170,'Cost model'!M170)</f>
        <v>25.5</v>
      </c>
      <c r="K12120" s="14" t="n">
        <f aca="false">J12120-H12120</f>
        <v>-16.1</v>
      </c>
      <c r="L12120" s="14" t="n">
        <f aca="false">G12120-H12120</f>
        <v>-32.1</v>
      </c>
    </row>
    <row r="12121" customFormat="false" ht="15" hidden="false" customHeight="false" outlineLevel="0" collapsed="false">
      <c r="A12121" s="2" t="s">
        <v>221</v>
      </c>
      <c r="B12121" s="2" t="s">
        <v>221</v>
      </c>
      <c r="C12121" s="2" t="s">
        <v>47</v>
      </c>
      <c r="D12121" s="2" t="s">
        <v>12</v>
      </c>
      <c r="E12121" s="2" t="s">
        <v>74</v>
      </c>
      <c r="F12121" s="2" t="s">
        <v>977</v>
      </c>
      <c r="G12121" s="14" t="n">
        <v>9.5</v>
      </c>
      <c r="H12121" s="14" t="n">
        <v>27.24</v>
      </c>
      <c r="I12121" s="14" t="n">
        <v>9.5</v>
      </c>
      <c r="J12121" s="23" t="n">
        <f aca="false">IF(AND(E12121="Priority",ISNUMBER('Cost model'!N740)),'Cost model'!N740,'Cost model'!M740)</f>
        <v>22.5</v>
      </c>
      <c r="K12121" s="14" t="n">
        <f aca="false">J12121-H12121</f>
        <v>-4.74</v>
      </c>
      <c r="L12121" s="14" t="n">
        <f aca="false">G12121-H12121</f>
        <v>-17.74</v>
      </c>
    </row>
    <row r="12122" customFormat="false" ht="15" hidden="false" customHeight="false" outlineLevel="0" collapsed="false">
      <c r="A12122" s="2" t="s">
        <v>174</v>
      </c>
      <c r="B12122" s="2" t="s">
        <v>174</v>
      </c>
      <c r="C12122" s="2" t="s">
        <v>49</v>
      </c>
      <c r="D12122" s="2" t="s">
        <v>10</v>
      </c>
      <c r="E12122" s="2" t="s">
        <v>74</v>
      </c>
      <c r="F12122" s="2" t="s">
        <v>977</v>
      </c>
      <c r="G12122" s="14" t="n">
        <v>17.5</v>
      </c>
      <c r="H12122" s="14" t="n">
        <v>23.69</v>
      </c>
      <c r="I12122" s="14" t="n">
        <v>17.5</v>
      </c>
      <c r="J12122" s="23" t="n">
        <f aca="false">IF(AND(E12122="Priority",ISNUMBER('Cost model'!N169)),'Cost model'!N169,'Cost model'!M169)</f>
        <v>18.5</v>
      </c>
      <c r="K12122" s="14" t="n">
        <f aca="false">J12122-H12122</f>
        <v>-5.19</v>
      </c>
      <c r="L12122" s="14" t="n">
        <f aca="false">G12122-H12122</f>
        <v>-6.19</v>
      </c>
    </row>
    <row r="12123" customFormat="false" ht="15" hidden="false" customHeight="false" outlineLevel="0" collapsed="false">
      <c r="A12123" s="2" t="s">
        <v>124</v>
      </c>
      <c r="B12123" s="2" t="s">
        <v>124</v>
      </c>
      <c r="C12123" s="2" t="s">
        <v>49</v>
      </c>
      <c r="D12123" s="2" t="s">
        <v>12</v>
      </c>
      <c r="E12123" s="2" t="s">
        <v>74</v>
      </c>
      <c r="F12123" s="2" t="s">
        <v>977</v>
      </c>
      <c r="G12123" s="14" t="n">
        <v>19.5</v>
      </c>
      <c r="H12123" s="14" t="n">
        <v>55.45</v>
      </c>
      <c r="I12123" s="14" t="n">
        <v>19.5</v>
      </c>
      <c r="J12123" s="23" t="n">
        <f aca="false">IF(AND(E12123="Priority",ISNUMBER('Cost model'!N322)),'Cost model'!N322,'Cost model'!M322)</f>
        <v>50</v>
      </c>
      <c r="K12123" s="14" t="n">
        <f aca="false">J12123-H12123</f>
        <v>-5.45</v>
      </c>
      <c r="L12123" s="14" t="n">
        <f aca="false">G12123-H12123</f>
        <v>-35.95</v>
      </c>
    </row>
    <row r="12124" customFormat="false" ht="15" hidden="false" customHeight="false" outlineLevel="0" collapsed="false">
      <c r="A12124" s="2" t="s">
        <v>142</v>
      </c>
      <c r="B12124" s="2" t="s">
        <v>142</v>
      </c>
      <c r="C12124" s="2" t="s">
        <v>47</v>
      </c>
      <c r="D12124" s="2" t="s">
        <v>10</v>
      </c>
      <c r="E12124" s="2" t="s">
        <v>74</v>
      </c>
      <c r="F12124" s="2" t="s">
        <v>977</v>
      </c>
      <c r="G12124" s="14" t="n">
        <v>25</v>
      </c>
      <c r="H12124" s="14" t="n">
        <v>25.1</v>
      </c>
      <c r="I12124" s="14" t="n">
        <v>9.5</v>
      </c>
      <c r="J12124" s="23" t="n">
        <f aca="false">IF(AND(E12124="Priority",ISNUMBER('Cost model'!N632)),'Cost model'!N632,'Cost model'!M632)</f>
        <v>9.5</v>
      </c>
      <c r="K12124" s="14" t="n">
        <f aca="false">J12124-H12124</f>
        <v>-15.6</v>
      </c>
      <c r="L12124" s="14" t="n">
        <f aca="false">G12124-H12124</f>
        <v>-0.100000000000001</v>
      </c>
    </row>
    <row r="12125" customFormat="false" ht="15" hidden="false" customHeight="false" outlineLevel="0" collapsed="false">
      <c r="A12125" s="2" t="s">
        <v>174</v>
      </c>
      <c r="B12125" s="2" t="s">
        <v>174</v>
      </c>
      <c r="C12125" s="2" t="s">
        <v>47</v>
      </c>
      <c r="D12125" s="2" t="s">
        <v>10</v>
      </c>
      <c r="E12125" s="2" t="s">
        <v>74</v>
      </c>
      <c r="F12125" s="2" t="s">
        <v>977</v>
      </c>
      <c r="G12125" s="14" t="n">
        <v>9.5</v>
      </c>
      <c r="H12125" s="14" t="n">
        <v>7.59</v>
      </c>
      <c r="I12125" s="14" t="n">
        <v>9.5</v>
      </c>
      <c r="J12125" s="23" t="n">
        <f aca="false">IF(AND(E12125="Priority",ISNUMBER('Cost model'!N167)),'Cost model'!N167,'Cost model'!M167)</f>
        <v>8.5</v>
      </c>
      <c r="K12125" s="14" t="n">
        <f aca="false">J12125-H12125</f>
        <v>0.91</v>
      </c>
      <c r="L12125" s="14" t="n">
        <f aca="false">G12125-H12125</f>
        <v>1.91</v>
      </c>
    </row>
    <row r="12126" customFormat="false" ht="15" hidden="false" customHeight="false" outlineLevel="0" collapsed="false">
      <c r="A12126" s="2" t="s">
        <v>221</v>
      </c>
      <c r="B12126" s="2" t="s">
        <v>221</v>
      </c>
      <c r="C12126" s="2" t="s">
        <v>47</v>
      </c>
      <c r="D12126" s="2" t="s">
        <v>14</v>
      </c>
      <c r="E12126" s="2" t="s">
        <v>74</v>
      </c>
      <c r="F12126" s="2" t="s">
        <v>977</v>
      </c>
      <c r="G12126" s="14" t="n">
        <v>25</v>
      </c>
      <c r="H12126" s="14" t="n">
        <v>60.55</v>
      </c>
      <c r="I12126" s="14" t="n">
        <v>25</v>
      </c>
      <c r="J12126" s="23" t="n">
        <f aca="false">IF(AND(E12126="Priority",ISNUMBER('Cost model'!N746)),'Cost model'!N746,'Cost model'!M746)</f>
        <v>100</v>
      </c>
      <c r="K12126" s="14" t="n">
        <f aca="false">J12126-H12126</f>
        <v>39.45</v>
      </c>
      <c r="L12126" s="14" t="n">
        <f aca="false">G12126-H12126</f>
        <v>-35.55</v>
      </c>
    </row>
    <row r="12127" customFormat="false" ht="15" hidden="false" customHeight="false" outlineLevel="0" collapsed="false">
      <c r="A12127" s="2" t="s">
        <v>174</v>
      </c>
      <c r="B12127" s="2" t="s">
        <v>174</v>
      </c>
      <c r="C12127" s="2" t="s">
        <v>47</v>
      </c>
      <c r="D12127" s="2" t="s">
        <v>10</v>
      </c>
      <c r="E12127" s="2" t="s">
        <v>74</v>
      </c>
      <c r="F12127" s="2" t="s">
        <v>977</v>
      </c>
      <c r="G12127" s="14" t="n">
        <v>9.5</v>
      </c>
      <c r="H12127" s="14" t="n">
        <v>7.93</v>
      </c>
      <c r="I12127" s="14" t="n">
        <v>9.5</v>
      </c>
      <c r="J12127" s="23" t="n">
        <f aca="false">IF(AND(E12127="Priority",ISNUMBER('Cost model'!N167)),'Cost model'!N167,'Cost model'!M167)</f>
        <v>8.5</v>
      </c>
      <c r="K12127" s="14" t="n">
        <f aca="false">J12127-H12127</f>
        <v>0.57</v>
      </c>
      <c r="L12127" s="14" t="n">
        <f aca="false">G12127-H12127</f>
        <v>1.57</v>
      </c>
    </row>
    <row r="12128" customFormat="false" ht="15" hidden="false" customHeight="false" outlineLevel="0" collapsed="false">
      <c r="A12128" s="2" t="s">
        <v>174</v>
      </c>
      <c r="B12128" s="2" t="s">
        <v>174</v>
      </c>
      <c r="C12128" s="2" t="s">
        <v>47</v>
      </c>
      <c r="D12128" s="2" t="s">
        <v>10</v>
      </c>
      <c r="E12128" s="2" t="s">
        <v>74</v>
      </c>
      <c r="F12128" s="2" t="s">
        <v>977</v>
      </c>
      <c r="G12128" s="14" t="n">
        <v>9.5</v>
      </c>
      <c r="H12128" s="14" t="n">
        <v>7.59</v>
      </c>
      <c r="I12128" s="14" t="n">
        <v>9.5</v>
      </c>
      <c r="J12128" s="23" t="n">
        <f aca="false">IF(AND(E12128="Priority",ISNUMBER('Cost model'!N167)),'Cost model'!N167,'Cost model'!M167)</f>
        <v>8.5</v>
      </c>
      <c r="K12128" s="14" t="n">
        <f aca="false">J12128-H12128</f>
        <v>0.91</v>
      </c>
      <c r="L12128" s="14" t="n">
        <f aca="false">G12128-H12128</f>
        <v>1.91</v>
      </c>
    </row>
    <row r="12129" customFormat="false" ht="15" hidden="false" customHeight="false" outlineLevel="0" collapsed="false">
      <c r="A12129" s="2" t="s">
        <v>142</v>
      </c>
      <c r="B12129" s="2" t="s">
        <v>124</v>
      </c>
      <c r="C12129" s="2" t="s">
        <v>47</v>
      </c>
      <c r="D12129" s="2" t="s">
        <v>10</v>
      </c>
      <c r="E12129" s="2" t="s">
        <v>74</v>
      </c>
      <c r="F12129" s="2" t="s">
        <v>976</v>
      </c>
      <c r="G12129" s="14" t="n">
        <v>9.5</v>
      </c>
      <c r="H12129" s="14" t="n">
        <v>12.27</v>
      </c>
      <c r="I12129" s="14" t="n">
        <v>14.5</v>
      </c>
      <c r="J12129" s="23" t="n">
        <f aca="false">IF(AND(E12129="Priority",ISNUMBER('Cost model'!N662)),'Cost model'!N662,'Cost model'!M662)</f>
        <v>13.5</v>
      </c>
      <c r="K12129" s="14" t="n">
        <f aca="false">J12129-H12129</f>
        <v>1.23</v>
      </c>
      <c r="L12129" s="14" t="n">
        <f aca="false">G12129-H12129</f>
        <v>-2.77</v>
      </c>
    </row>
    <row r="12130" customFormat="false" ht="15" hidden="false" customHeight="false" outlineLevel="0" collapsed="false">
      <c r="A12130" s="2" t="s">
        <v>142</v>
      </c>
      <c r="B12130" s="2" t="s">
        <v>174</v>
      </c>
      <c r="C12130" s="2" t="s">
        <v>49</v>
      </c>
      <c r="D12130" s="2" t="s">
        <v>10</v>
      </c>
      <c r="E12130" s="2" t="s">
        <v>74</v>
      </c>
      <c r="F12130" s="2" t="s">
        <v>976</v>
      </c>
      <c r="G12130" s="14" t="n">
        <v>24.5</v>
      </c>
      <c r="H12130" s="14" t="n">
        <v>21.43</v>
      </c>
      <c r="I12130" s="14" t="n">
        <v>17.5</v>
      </c>
      <c r="J12130" s="23" t="n">
        <f aca="false">IF(AND(E12130="Priority",ISNUMBER('Cost model'!N694)),'Cost model'!N694,'Cost model'!M694)</f>
        <v>17.5</v>
      </c>
      <c r="K12130" s="14" t="n">
        <f aca="false">J12130-H12130</f>
        <v>-3.93</v>
      </c>
      <c r="L12130" s="14" t="n">
        <f aca="false">G12130-H12130</f>
        <v>3.07</v>
      </c>
    </row>
    <row r="12131" customFormat="false" ht="15" hidden="false" customHeight="false" outlineLevel="0" collapsed="false">
      <c r="A12131" s="2" t="s">
        <v>221</v>
      </c>
      <c r="B12131" s="2" t="s">
        <v>221</v>
      </c>
      <c r="C12131" s="2" t="s">
        <v>47</v>
      </c>
      <c r="D12131" s="2" t="s">
        <v>12</v>
      </c>
      <c r="E12131" s="2" t="s">
        <v>74</v>
      </c>
      <c r="F12131" s="2" t="s">
        <v>977</v>
      </c>
      <c r="G12131" s="14" t="n">
        <v>9.5</v>
      </c>
      <c r="H12131" s="14" t="n">
        <v>7.27</v>
      </c>
      <c r="I12131" s="14" t="n">
        <v>9.5</v>
      </c>
      <c r="J12131" s="23" t="n">
        <f aca="false">IF(AND(E12131="Priority",ISNUMBER('Cost model'!N740)),'Cost model'!N740,'Cost model'!M740)</f>
        <v>22.5</v>
      </c>
      <c r="K12131" s="14" t="n">
        <f aca="false">J12131-H12131</f>
        <v>15.23</v>
      </c>
      <c r="L12131" s="14" t="n">
        <f aca="false">G12131-H12131</f>
        <v>2.23</v>
      </c>
    </row>
    <row r="12132" customFormat="false" ht="15" hidden="false" customHeight="false" outlineLevel="0" collapsed="false">
      <c r="A12132" s="2" t="s">
        <v>174</v>
      </c>
      <c r="B12132" s="2" t="s">
        <v>142</v>
      </c>
      <c r="C12132" s="2" t="s">
        <v>49</v>
      </c>
      <c r="D12132" s="2" t="s">
        <v>12</v>
      </c>
      <c r="E12132" s="2" t="s">
        <v>83</v>
      </c>
      <c r="F12132" s="2" t="s">
        <v>976</v>
      </c>
      <c r="G12132" s="14" t="n">
        <v>29.5</v>
      </c>
      <c r="H12132" s="14" t="n">
        <v>49.52</v>
      </c>
      <c r="I12132" s="14" t="n">
        <v>29.5</v>
      </c>
      <c r="J12132" s="23" t="n">
        <f aca="false">IF(AND(E12132="Priority",ISNUMBER('Cost model'!N127)),'Cost model'!N127,'Cost model'!M127)</f>
        <v>65</v>
      </c>
      <c r="K12132" s="14" t="n">
        <f aca="false">J12132-H12132</f>
        <v>15.48</v>
      </c>
      <c r="L12132" s="14" t="n">
        <f aca="false">G12132-H12132</f>
        <v>-20.02</v>
      </c>
    </row>
    <row r="12133" customFormat="false" ht="15" hidden="false" customHeight="false" outlineLevel="0" collapsed="false">
      <c r="A12133" s="2" t="s">
        <v>221</v>
      </c>
      <c r="B12133" s="2" t="s">
        <v>221</v>
      </c>
      <c r="C12133" s="2" t="s">
        <v>49</v>
      </c>
      <c r="D12133" s="2" t="s">
        <v>10</v>
      </c>
      <c r="E12133" s="2" t="s">
        <v>74</v>
      </c>
      <c r="F12133" s="2" t="s">
        <v>977</v>
      </c>
      <c r="G12133" s="14" t="n">
        <v>29.5</v>
      </c>
      <c r="H12133" s="14" t="n">
        <v>76.68</v>
      </c>
      <c r="I12133" s="14" t="n">
        <v>17.5</v>
      </c>
      <c r="J12133" s="23" t="n">
        <f aca="false">IF(AND(E12133="Priority",ISNUMBER('Cost model'!N739)),'Cost model'!N739,'Cost model'!M739)</f>
        <v>17.5</v>
      </c>
      <c r="K12133" s="14" t="n">
        <f aca="false">J12133-H12133</f>
        <v>-59.18</v>
      </c>
      <c r="L12133" s="14" t="n">
        <f aca="false">G12133-H12133</f>
        <v>-47.18</v>
      </c>
    </row>
    <row r="12134" customFormat="false" ht="15" hidden="false" customHeight="false" outlineLevel="0" collapsed="false">
      <c r="A12134" s="2" t="s">
        <v>174</v>
      </c>
      <c r="B12134" s="2" t="s">
        <v>174</v>
      </c>
      <c r="C12134" s="2" t="s">
        <v>48</v>
      </c>
      <c r="D12134" s="2" t="s">
        <v>12</v>
      </c>
      <c r="E12134" s="2" t="s">
        <v>74</v>
      </c>
      <c r="F12134" s="2" t="s">
        <v>977</v>
      </c>
      <c r="G12134" s="14" t="n">
        <v>12.5</v>
      </c>
      <c r="H12134" s="14" t="n">
        <v>44.24</v>
      </c>
      <c r="I12134" s="14" t="n">
        <v>12.5</v>
      </c>
      <c r="J12134" s="23" t="n">
        <f aca="false">IF(AND(E12134="Priority",ISNUMBER('Cost model'!N171)),'Cost model'!N171,'Cost model'!M171)</f>
        <v>40</v>
      </c>
      <c r="K12134" s="14" t="n">
        <f aca="false">J12134-H12134</f>
        <v>-4.24</v>
      </c>
      <c r="L12134" s="14" t="n">
        <f aca="false">G12134-H12134</f>
        <v>-31.74</v>
      </c>
    </row>
    <row r="12135" customFormat="false" ht="15" hidden="false" customHeight="false" outlineLevel="0" collapsed="false">
      <c r="A12135" s="2" t="s">
        <v>142</v>
      </c>
      <c r="B12135" s="2" t="s">
        <v>142</v>
      </c>
      <c r="C12135" s="2" t="s">
        <v>47</v>
      </c>
      <c r="D12135" s="2" t="s">
        <v>13</v>
      </c>
      <c r="E12135" s="2" t="s">
        <v>74</v>
      </c>
      <c r="F12135" s="2" t="s">
        <v>977</v>
      </c>
      <c r="G12135" s="14" t="n">
        <v>19</v>
      </c>
      <c r="H12135" s="14" t="n">
        <v>67.78</v>
      </c>
      <c r="I12135" s="14" t="n">
        <v>19</v>
      </c>
      <c r="J12135" s="23" t="n">
        <f aca="false">IF(AND(E12135="Priority",ISNUMBER('Cost model'!N638)),'Cost model'!N638,'Cost model'!M638)</f>
        <v>50</v>
      </c>
      <c r="K12135" s="14" t="n">
        <f aca="false">J12135-H12135</f>
        <v>-17.78</v>
      </c>
      <c r="L12135" s="14" t="n">
        <f aca="false">G12135-H12135</f>
        <v>-48.78</v>
      </c>
    </row>
    <row r="12136" customFormat="false" ht="15" hidden="false" customHeight="false" outlineLevel="0" collapsed="false">
      <c r="A12136" s="2" t="s">
        <v>221</v>
      </c>
      <c r="B12136" s="2" t="s">
        <v>221</v>
      </c>
      <c r="C12136" s="2" t="s">
        <v>47</v>
      </c>
      <c r="D12136" s="2" t="s">
        <v>12</v>
      </c>
      <c r="E12136" s="2" t="s">
        <v>74</v>
      </c>
      <c r="F12136" s="2" t="s">
        <v>977</v>
      </c>
      <c r="G12136" s="14" t="n">
        <v>9.5</v>
      </c>
      <c r="H12136" s="14" t="n">
        <v>24.87</v>
      </c>
      <c r="I12136" s="14" t="n">
        <v>9.5</v>
      </c>
      <c r="J12136" s="23" t="n">
        <f aca="false">IF(AND(E12136="Priority",ISNUMBER('Cost model'!N740)),'Cost model'!N740,'Cost model'!M740)</f>
        <v>22.5</v>
      </c>
      <c r="K12136" s="14" t="n">
        <f aca="false">J12136-H12136</f>
        <v>-2.37</v>
      </c>
      <c r="L12136" s="14" t="n">
        <f aca="false">G12136-H12136</f>
        <v>-15.37</v>
      </c>
    </row>
    <row r="12137" customFormat="false" ht="15" hidden="false" customHeight="false" outlineLevel="0" collapsed="false">
      <c r="A12137" s="2" t="s">
        <v>174</v>
      </c>
      <c r="B12137" s="2" t="s">
        <v>174</v>
      </c>
      <c r="C12137" s="2" t="s">
        <v>48</v>
      </c>
      <c r="D12137" s="2" t="s">
        <v>10</v>
      </c>
      <c r="E12137" s="2" t="s">
        <v>74</v>
      </c>
      <c r="F12137" s="2" t="s">
        <v>977</v>
      </c>
      <c r="G12137" s="14" t="n">
        <v>12.5</v>
      </c>
      <c r="H12137" s="14" t="n">
        <v>10.79</v>
      </c>
      <c r="I12137" s="14" t="n">
        <v>12.5</v>
      </c>
      <c r="J12137" s="23" t="n">
        <f aca="false">IF(AND(E12137="Priority",ISNUMBER('Cost model'!N168)),'Cost model'!N168,'Cost model'!M168)</f>
        <v>13.5</v>
      </c>
      <c r="K12137" s="14" t="n">
        <f aca="false">J12137-H12137</f>
        <v>2.71</v>
      </c>
      <c r="L12137" s="14" t="n">
        <f aca="false">G12137-H12137</f>
        <v>1.71</v>
      </c>
    </row>
    <row r="12138" customFormat="false" ht="15" hidden="false" customHeight="false" outlineLevel="0" collapsed="false">
      <c r="A12138" s="2" t="s">
        <v>221</v>
      </c>
      <c r="B12138" s="2" t="s">
        <v>221</v>
      </c>
      <c r="C12138" s="2" t="s">
        <v>49</v>
      </c>
      <c r="D12138" s="2" t="s">
        <v>14</v>
      </c>
      <c r="E12138" s="2" t="s">
        <v>74</v>
      </c>
      <c r="F12138" s="2" t="s">
        <v>977</v>
      </c>
      <c r="G12138" s="14" t="n">
        <v>125</v>
      </c>
      <c r="H12138" s="14" t="n">
        <v>309.32</v>
      </c>
      <c r="I12138" s="14" t="n">
        <v>125</v>
      </c>
      <c r="J12138" s="23" t="n">
        <f aca="false">IF(AND(E12138="Priority",ISNUMBER('Cost model'!N748)),'Cost model'!N748,'Cost model'!M748)</f>
        <v>235</v>
      </c>
      <c r="K12138" s="14" t="n">
        <f aca="false">J12138-H12138</f>
        <v>-74.32</v>
      </c>
      <c r="L12138" s="14" t="n">
        <f aca="false">G12138-H12138</f>
        <v>-184.32</v>
      </c>
    </row>
    <row r="12139" customFormat="false" ht="15" hidden="false" customHeight="false" outlineLevel="0" collapsed="false">
      <c r="A12139" s="2" t="s">
        <v>142</v>
      </c>
      <c r="B12139" s="2" t="s">
        <v>142</v>
      </c>
      <c r="C12139" s="2" t="s">
        <v>47</v>
      </c>
      <c r="D12139" s="2" t="s">
        <v>12</v>
      </c>
      <c r="E12139" s="2" t="s">
        <v>74</v>
      </c>
      <c r="F12139" s="2" t="s">
        <v>977</v>
      </c>
      <c r="G12139" s="14" t="n">
        <v>9.5</v>
      </c>
      <c r="H12139" s="14" t="n">
        <v>27.5</v>
      </c>
      <c r="I12139" s="14" t="n">
        <v>9.5</v>
      </c>
      <c r="J12139" s="23" t="n">
        <f aca="false">IF(AND(E12139="Priority",ISNUMBER('Cost model'!N635)),'Cost model'!N635,'Cost model'!M635)</f>
        <v>30.5</v>
      </c>
      <c r="K12139" s="14" t="n">
        <f aca="false">J12139-H12139</f>
        <v>3</v>
      </c>
      <c r="L12139" s="14" t="n">
        <f aca="false">G12139-H12139</f>
        <v>-18</v>
      </c>
    </row>
    <row r="12140" customFormat="false" ht="15" hidden="false" customHeight="false" outlineLevel="0" collapsed="false">
      <c r="A12140" s="2" t="s">
        <v>142</v>
      </c>
      <c r="B12140" s="2" t="s">
        <v>142</v>
      </c>
      <c r="C12140" s="2" t="s">
        <v>47</v>
      </c>
      <c r="D12140" s="2" t="s">
        <v>10</v>
      </c>
      <c r="E12140" s="2" t="s">
        <v>74</v>
      </c>
      <c r="F12140" s="2" t="s">
        <v>977</v>
      </c>
      <c r="G12140" s="14" t="n">
        <v>9.5</v>
      </c>
      <c r="H12140" s="14" t="n">
        <v>5.79</v>
      </c>
      <c r="I12140" s="14" t="n">
        <v>9.5</v>
      </c>
      <c r="J12140" s="23" t="n">
        <f aca="false">IF(AND(E12140="Priority",ISNUMBER('Cost model'!N632)),'Cost model'!N632,'Cost model'!M632)</f>
        <v>9.5</v>
      </c>
      <c r="K12140" s="14" t="n">
        <f aca="false">J12140-H12140</f>
        <v>3.71</v>
      </c>
      <c r="L12140" s="14" t="n">
        <f aca="false">G12140-H12140</f>
        <v>3.71</v>
      </c>
    </row>
    <row r="12141" customFormat="false" ht="15" hidden="false" customHeight="false" outlineLevel="0" collapsed="false">
      <c r="A12141" s="2" t="s">
        <v>142</v>
      </c>
      <c r="B12141" s="2" t="s">
        <v>124</v>
      </c>
      <c r="C12141" s="2" t="s">
        <v>47</v>
      </c>
      <c r="D12141" s="2" t="s">
        <v>10</v>
      </c>
      <c r="E12141" s="2" t="s">
        <v>74</v>
      </c>
      <c r="F12141" s="2" t="s">
        <v>976</v>
      </c>
      <c r="G12141" s="14" t="n">
        <v>9.5</v>
      </c>
      <c r="H12141" s="14" t="n">
        <v>13.85</v>
      </c>
      <c r="I12141" s="14" t="n">
        <v>14.5</v>
      </c>
      <c r="J12141" s="23" t="n">
        <f aca="false">IF(AND(E12141="Priority",ISNUMBER('Cost model'!N662)),'Cost model'!N662,'Cost model'!M662)</f>
        <v>13.5</v>
      </c>
      <c r="K12141" s="14" t="n">
        <f aca="false">J12141-H12141</f>
        <v>-0.35</v>
      </c>
      <c r="L12141" s="14" t="n">
        <f aca="false">G12141-H12141</f>
        <v>-4.35</v>
      </c>
    </row>
    <row r="12142" customFormat="false" ht="15" hidden="false" customHeight="false" outlineLevel="0" collapsed="false">
      <c r="A12142" s="2" t="s">
        <v>174</v>
      </c>
      <c r="B12142" s="2" t="s">
        <v>142</v>
      </c>
      <c r="C12142" s="2" t="s">
        <v>47</v>
      </c>
      <c r="D12142" s="2" t="s">
        <v>12</v>
      </c>
      <c r="E12142" s="2" t="s">
        <v>74</v>
      </c>
      <c r="F12142" s="2" t="s">
        <v>976</v>
      </c>
      <c r="G12142" s="14" t="n">
        <v>9.5</v>
      </c>
      <c r="H12142" s="14" t="n">
        <v>25.1</v>
      </c>
      <c r="I12142" s="14" t="n">
        <v>9.5</v>
      </c>
      <c r="J12142" s="23" t="n">
        <f aca="false">IF(AND(E12142="Priority",ISNUMBER('Cost model'!N125)),'Cost model'!N125,'Cost model'!M125)</f>
        <v>40</v>
      </c>
      <c r="K12142" s="14" t="n">
        <f aca="false">J12142-H12142</f>
        <v>14.9</v>
      </c>
      <c r="L12142" s="14" t="n">
        <f aca="false">G12142-H12142</f>
        <v>-15.6</v>
      </c>
    </row>
    <row r="12143" customFormat="false" ht="15" hidden="false" customHeight="false" outlineLevel="0" collapsed="false">
      <c r="A12143" s="2" t="s">
        <v>124</v>
      </c>
      <c r="B12143" s="2" t="s">
        <v>174</v>
      </c>
      <c r="C12143" s="2" t="s">
        <v>47</v>
      </c>
      <c r="D12143" s="2" t="s">
        <v>12</v>
      </c>
      <c r="E12143" s="2" t="s">
        <v>74</v>
      </c>
      <c r="F12143" s="2" t="s">
        <v>976</v>
      </c>
      <c r="G12143" s="14" t="n">
        <v>9.5</v>
      </c>
      <c r="H12143" s="14" t="n">
        <v>25.1</v>
      </c>
      <c r="I12143" s="14" t="n">
        <v>19.5</v>
      </c>
      <c r="J12143" s="23" t="n">
        <f aca="false">IF(AND(E12143="Priority",ISNUMBER('Cost model'!N365)),'Cost model'!N365,'Cost model'!M365)</f>
        <v>45</v>
      </c>
      <c r="K12143" s="14" t="n">
        <f aca="false">J12143-H12143</f>
        <v>19.9</v>
      </c>
      <c r="L12143" s="14" t="n">
        <f aca="false">G12143-H12143</f>
        <v>-15.6</v>
      </c>
    </row>
    <row r="12144" customFormat="false" ht="15" hidden="false" customHeight="false" outlineLevel="0" collapsed="false">
      <c r="A12144" s="2" t="s">
        <v>124</v>
      </c>
      <c r="B12144" s="2" t="s">
        <v>124</v>
      </c>
      <c r="C12144" s="2" t="s">
        <v>49</v>
      </c>
      <c r="D12144" s="2" t="s">
        <v>12</v>
      </c>
      <c r="E12144" s="2" t="s">
        <v>83</v>
      </c>
      <c r="F12144" s="2" t="s">
        <v>977</v>
      </c>
      <c r="G12144" s="14" t="n">
        <v>29.5</v>
      </c>
      <c r="H12144" s="14" t="n">
        <v>64.89</v>
      </c>
      <c r="I12144" s="14" t="n">
        <v>29.5</v>
      </c>
      <c r="J12144" s="23" t="n">
        <f aca="false">IF(AND(E12144="Priority",ISNUMBER('Cost model'!N322)),'Cost model'!N322,'Cost model'!M322)</f>
        <v>65</v>
      </c>
      <c r="K12144" s="14" t="n">
        <f aca="false">J12144-H12144</f>
        <v>0.109999999999999</v>
      </c>
      <c r="L12144" s="14" t="n">
        <f aca="false">G12144-H12144</f>
        <v>-35.39</v>
      </c>
    </row>
    <row r="12145" customFormat="false" ht="15" hidden="false" customHeight="false" outlineLevel="0" collapsed="false">
      <c r="A12145" s="2" t="s">
        <v>174</v>
      </c>
      <c r="B12145" s="2" t="s">
        <v>174</v>
      </c>
      <c r="C12145" s="2" t="s">
        <v>48</v>
      </c>
      <c r="D12145" s="2" t="s">
        <v>13</v>
      </c>
      <c r="E12145" s="2" t="s">
        <v>74</v>
      </c>
      <c r="F12145" s="2" t="s">
        <v>977</v>
      </c>
      <c r="G12145" s="14" t="n">
        <v>24.5</v>
      </c>
      <c r="H12145" s="14" t="n">
        <v>46.65</v>
      </c>
      <c r="I12145" s="14" t="n">
        <v>24.5</v>
      </c>
      <c r="J12145" s="23" t="n">
        <f aca="false">IF(AND(E12145="Priority",ISNUMBER('Cost model'!N174)),'Cost model'!N174,'Cost model'!M174)</f>
        <v>70</v>
      </c>
      <c r="K12145" s="14" t="n">
        <f aca="false">J12145-H12145</f>
        <v>23.35</v>
      </c>
      <c r="L12145" s="14" t="n">
        <f aca="false">G12145-H12145</f>
        <v>-22.15</v>
      </c>
    </row>
    <row r="12146" customFormat="false" ht="15" hidden="false" customHeight="false" outlineLevel="0" collapsed="false">
      <c r="A12146" s="2" t="s">
        <v>221</v>
      </c>
      <c r="B12146" s="2" t="s">
        <v>221</v>
      </c>
      <c r="C12146" s="2" t="s">
        <v>47</v>
      </c>
      <c r="D12146" s="2" t="s">
        <v>10</v>
      </c>
      <c r="E12146" s="2" t="s">
        <v>83</v>
      </c>
      <c r="F12146" s="2" t="s">
        <v>977</v>
      </c>
      <c r="G12146" s="14" t="n">
        <v>14.5</v>
      </c>
      <c r="H12146" s="14" t="n">
        <v>35.78</v>
      </c>
      <c r="I12146" s="14" t="n">
        <v>14.5</v>
      </c>
      <c r="J12146" s="23" t="n">
        <f aca="false">IF(AND(E12146="Priority",ISNUMBER('Cost model'!N737)),'Cost model'!N737,'Cost model'!M737)</f>
        <v>13.5</v>
      </c>
      <c r="K12146" s="14" t="n">
        <f aca="false">J12146-H12146</f>
        <v>-22.28</v>
      </c>
      <c r="L12146" s="14" t="n">
        <f aca="false">G12146-H12146</f>
        <v>-21.28</v>
      </c>
    </row>
    <row r="12147" customFormat="false" ht="15" hidden="false" customHeight="false" outlineLevel="0" collapsed="false">
      <c r="A12147" s="2" t="s">
        <v>174</v>
      </c>
      <c r="B12147" s="2" t="s">
        <v>174</v>
      </c>
      <c r="C12147" s="2" t="s">
        <v>47</v>
      </c>
      <c r="D12147" s="2" t="s">
        <v>10</v>
      </c>
      <c r="E12147" s="2" t="s">
        <v>74</v>
      </c>
      <c r="F12147" s="2" t="s">
        <v>977</v>
      </c>
      <c r="G12147" s="14" t="n">
        <v>9.5</v>
      </c>
      <c r="H12147" s="14" t="n">
        <v>7.59</v>
      </c>
      <c r="I12147" s="14" t="n">
        <v>9.5</v>
      </c>
      <c r="J12147" s="23" t="n">
        <f aca="false">IF(AND(E12147="Priority",ISNUMBER('Cost model'!N167)),'Cost model'!N167,'Cost model'!M167)</f>
        <v>8.5</v>
      </c>
      <c r="K12147" s="14" t="n">
        <f aca="false">J12147-H12147</f>
        <v>0.91</v>
      </c>
      <c r="L12147" s="14" t="n">
        <f aca="false">G12147-H12147</f>
        <v>1.91</v>
      </c>
    </row>
    <row r="12148" customFormat="false" ht="15" hidden="false" customHeight="false" outlineLevel="0" collapsed="false">
      <c r="A12148" s="2" t="s">
        <v>142</v>
      </c>
      <c r="B12148" s="2" t="s">
        <v>142</v>
      </c>
      <c r="C12148" s="2" t="s">
        <v>47</v>
      </c>
      <c r="D12148" s="2" t="s">
        <v>12</v>
      </c>
      <c r="E12148" s="2" t="s">
        <v>74</v>
      </c>
      <c r="F12148" s="2" t="s">
        <v>977</v>
      </c>
      <c r="G12148" s="14" t="n">
        <v>9.5</v>
      </c>
      <c r="H12148" s="14" t="n">
        <v>25.19</v>
      </c>
      <c r="I12148" s="14" t="n">
        <v>9.5</v>
      </c>
      <c r="J12148" s="23" t="n">
        <f aca="false">IF(AND(E12148="Priority",ISNUMBER('Cost model'!N635)),'Cost model'!N635,'Cost model'!M635)</f>
        <v>30.5</v>
      </c>
      <c r="K12148" s="14" t="n">
        <f aca="false">J12148-H12148</f>
        <v>5.31</v>
      </c>
      <c r="L12148" s="14" t="n">
        <f aca="false">G12148-H12148</f>
        <v>-15.69</v>
      </c>
    </row>
    <row r="12149" customFormat="false" ht="15" hidden="false" customHeight="false" outlineLevel="0" collapsed="false">
      <c r="A12149" s="2" t="s">
        <v>174</v>
      </c>
      <c r="B12149" s="2" t="s">
        <v>174</v>
      </c>
      <c r="C12149" s="2" t="s">
        <v>48</v>
      </c>
      <c r="D12149" s="2" t="s">
        <v>12</v>
      </c>
      <c r="E12149" s="2" t="s">
        <v>74</v>
      </c>
      <c r="F12149" s="2" t="s">
        <v>977</v>
      </c>
      <c r="G12149" s="14" t="n">
        <v>12.5</v>
      </c>
      <c r="H12149" s="14" t="n">
        <v>28.55</v>
      </c>
      <c r="I12149" s="14" t="n">
        <v>12.5</v>
      </c>
      <c r="J12149" s="23" t="n">
        <f aca="false">IF(AND(E12149="Priority",ISNUMBER('Cost model'!N171)),'Cost model'!N171,'Cost model'!M171)</f>
        <v>40</v>
      </c>
      <c r="K12149" s="14" t="n">
        <f aca="false">J12149-H12149</f>
        <v>11.45</v>
      </c>
      <c r="L12149" s="14" t="n">
        <f aca="false">G12149-H12149</f>
        <v>-16.05</v>
      </c>
    </row>
    <row r="12150" customFormat="false" ht="15" hidden="false" customHeight="false" outlineLevel="0" collapsed="false">
      <c r="A12150" s="2" t="s">
        <v>174</v>
      </c>
      <c r="B12150" s="2" t="s">
        <v>142</v>
      </c>
      <c r="C12150" s="2" t="s">
        <v>47</v>
      </c>
      <c r="D12150" s="2" t="s">
        <v>10</v>
      </c>
      <c r="E12150" s="2" t="s">
        <v>74</v>
      </c>
      <c r="F12150" s="2" t="s">
        <v>976</v>
      </c>
      <c r="G12150" s="14" t="n">
        <v>19.5</v>
      </c>
      <c r="H12150" s="14" t="n">
        <v>45.28</v>
      </c>
      <c r="I12150" s="14" t="n">
        <v>9.5</v>
      </c>
      <c r="J12150" s="23" t="n">
        <f aca="false">IF(AND(E12150="Priority",ISNUMBER('Cost model'!N122)),'Cost model'!N122,'Cost model'!M122)</f>
        <v>13.5</v>
      </c>
      <c r="K12150" s="14" t="n">
        <f aca="false">J12150-H12150</f>
        <v>-31.78</v>
      </c>
      <c r="L12150" s="14" t="n">
        <f aca="false">G12150-H12150</f>
        <v>-25.78</v>
      </c>
    </row>
    <row r="12151" customFormat="false" ht="15" hidden="false" customHeight="false" outlineLevel="0" collapsed="false">
      <c r="A12151" s="2" t="s">
        <v>205</v>
      </c>
      <c r="B12151" s="2" t="s">
        <v>205</v>
      </c>
      <c r="C12151" s="2" t="s">
        <v>48</v>
      </c>
      <c r="D12151" s="2" t="s">
        <v>12</v>
      </c>
      <c r="E12151" s="2" t="s">
        <v>83</v>
      </c>
      <c r="F12151" s="2" t="s">
        <v>977</v>
      </c>
      <c r="G12151" s="14" t="n">
        <v>19.5</v>
      </c>
      <c r="H12151" s="14" t="n">
        <v>26.66</v>
      </c>
      <c r="I12151" s="14" t="n">
        <v>19.5</v>
      </c>
      <c r="J12151" s="23" t="n">
        <f aca="false">IF(AND(E12151="Priority",ISNUMBER('Cost model'!N531)),'Cost model'!N531,'Cost model'!M531)</f>
        <v>65</v>
      </c>
      <c r="K12151" s="14" t="n">
        <f aca="false">J12151-H12151</f>
        <v>38.34</v>
      </c>
      <c r="L12151" s="14" t="n">
        <f aca="false">G12151-H12151</f>
        <v>-7.16</v>
      </c>
    </row>
    <row r="12152" customFormat="false" ht="15" hidden="false" customHeight="false" outlineLevel="0" collapsed="false">
      <c r="A12152" s="2" t="s">
        <v>158</v>
      </c>
      <c r="B12152" s="2" t="s">
        <v>158</v>
      </c>
      <c r="C12152" s="2" t="s">
        <v>47</v>
      </c>
      <c r="D12152" s="2" t="s">
        <v>14</v>
      </c>
      <c r="E12152" s="2" t="s">
        <v>74</v>
      </c>
      <c r="F12152" s="2" t="s">
        <v>977</v>
      </c>
      <c r="G12152" s="14" t="n">
        <v>25</v>
      </c>
      <c r="H12152" s="14" t="n">
        <v>42.17</v>
      </c>
      <c r="I12152" s="14" t="n">
        <v>25</v>
      </c>
      <c r="J12152" s="23" t="n">
        <f aca="false">IF(AND(E12152="Priority",ISNUMBER('Cost model'!N431)),'Cost model'!N431,'Cost model'!M431)</f>
        <v>45</v>
      </c>
      <c r="K12152" s="14" t="n">
        <f aca="false">J12152-H12152</f>
        <v>2.83</v>
      </c>
      <c r="L12152" s="14" t="n">
        <f aca="false">G12152-H12152</f>
        <v>-17.17</v>
      </c>
    </row>
    <row r="12153" customFormat="false" ht="15" hidden="false" customHeight="false" outlineLevel="0" collapsed="false">
      <c r="A12153" s="2" t="s">
        <v>221</v>
      </c>
      <c r="B12153" s="2" t="s">
        <v>124</v>
      </c>
      <c r="C12153" s="2" t="s">
        <v>48</v>
      </c>
      <c r="D12153" s="2" t="s">
        <v>10</v>
      </c>
      <c r="E12153" s="2" t="s">
        <v>74</v>
      </c>
      <c r="F12153" s="2" t="s">
        <v>976</v>
      </c>
      <c r="G12153" s="14" t="n">
        <v>12.5</v>
      </c>
      <c r="H12153" s="14" t="n">
        <v>25.66</v>
      </c>
      <c r="I12153" s="14" t="n">
        <v>19.5</v>
      </c>
      <c r="J12153" s="23" t="n">
        <f aca="false">IF(AND(E12153="Priority",ISNUMBER('Cost model'!N798)),'Cost model'!N798,'Cost model'!M798)</f>
        <v>20.5</v>
      </c>
      <c r="K12153" s="14" t="n">
        <f aca="false">J12153-H12153</f>
        <v>-5.16</v>
      </c>
      <c r="L12153" s="14" t="n">
        <f aca="false">G12153-H12153</f>
        <v>-13.16</v>
      </c>
    </row>
    <row r="12154" customFormat="false" ht="15" hidden="false" customHeight="false" outlineLevel="0" collapsed="false">
      <c r="A12154" s="2" t="s">
        <v>142</v>
      </c>
      <c r="B12154" s="2" t="s">
        <v>142</v>
      </c>
      <c r="C12154" s="2" t="s">
        <v>47</v>
      </c>
      <c r="D12154" s="2" t="s">
        <v>10</v>
      </c>
      <c r="E12154" s="2" t="s">
        <v>74</v>
      </c>
      <c r="F12154" s="2" t="s">
        <v>977</v>
      </c>
      <c r="G12154" s="14" t="n">
        <v>9.5</v>
      </c>
      <c r="H12154" s="14" t="n">
        <v>7.02</v>
      </c>
      <c r="I12154" s="14" t="n">
        <v>9.5</v>
      </c>
      <c r="J12154" s="23" t="n">
        <f aca="false">IF(AND(E12154="Priority",ISNUMBER('Cost model'!N632)),'Cost model'!N632,'Cost model'!M632)</f>
        <v>9.5</v>
      </c>
      <c r="K12154" s="14" t="n">
        <f aca="false">J12154-H12154</f>
        <v>2.48</v>
      </c>
      <c r="L12154" s="14" t="n">
        <f aca="false">G12154-H12154</f>
        <v>2.48</v>
      </c>
    </row>
    <row r="12155" customFormat="false" ht="15" hidden="false" customHeight="false" outlineLevel="0" collapsed="false">
      <c r="A12155" s="2" t="s">
        <v>221</v>
      </c>
      <c r="B12155" s="2" t="s">
        <v>221</v>
      </c>
      <c r="C12155" s="2" t="s">
        <v>47</v>
      </c>
      <c r="D12155" s="2" t="s">
        <v>10</v>
      </c>
      <c r="E12155" s="2" t="s">
        <v>83</v>
      </c>
      <c r="F12155" s="2" t="s">
        <v>977</v>
      </c>
      <c r="G12155" s="14" t="n">
        <v>14.5</v>
      </c>
      <c r="H12155" s="14" t="n">
        <v>17.14</v>
      </c>
      <c r="I12155" s="14" t="n">
        <v>14.5</v>
      </c>
      <c r="J12155" s="23" t="n">
        <f aca="false">IF(AND(E12155="Priority",ISNUMBER('Cost model'!N737)),'Cost model'!N737,'Cost model'!M737)</f>
        <v>13.5</v>
      </c>
      <c r="K12155" s="14" t="n">
        <f aca="false">J12155-H12155</f>
        <v>-3.64</v>
      </c>
      <c r="L12155" s="14" t="n">
        <f aca="false">G12155-H12155</f>
        <v>-2.64</v>
      </c>
    </row>
    <row r="12156" customFormat="false" ht="15" hidden="false" customHeight="false" outlineLevel="0" collapsed="false">
      <c r="A12156" s="2" t="s">
        <v>142</v>
      </c>
      <c r="B12156" s="2" t="s">
        <v>174</v>
      </c>
      <c r="C12156" s="2" t="s">
        <v>47</v>
      </c>
      <c r="D12156" s="2" t="s">
        <v>12</v>
      </c>
      <c r="E12156" s="2" t="s">
        <v>74</v>
      </c>
      <c r="F12156" s="2" t="s">
        <v>976</v>
      </c>
      <c r="G12156" s="14" t="n">
        <v>9.5</v>
      </c>
      <c r="H12156" s="14" t="n">
        <v>25.1</v>
      </c>
      <c r="I12156" s="14" t="n">
        <v>19.5</v>
      </c>
      <c r="J12156" s="23" t="n">
        <f aca="false">IF(AND(E12156="Priority",ISNUMBER('Cost model'!N695)),'Cost model'!N695,'Cost model'!M695)</f>
        <v>40</v>
      </c>
      <c r="K12156" s="14" t="n">
        <f aca="false">J12156-H12156</f>
        <v>14.9</v>
      </c>
      <c r="L12156" s="14" t="n">
        <f aca="false">G12156-H12156</f>
        <v>-15.6</v>
      </c>
    </row>
    <row r="12157" customFormat="false" ht="15" hidden="false" customHeight="false" outlineLevel="0" collapsed="false">
      <c r="A12157" s="2" t="s">
        <v>174</v>
      </c>
      <c r="B12157" s="2" t="s">
        <v>174</v>
      </c>
      <c r="C12157" s="2" t="s">
        <v>48</v>
      </c>
      <c r="D12157" s="2" t="s">
        <v>12</v>
      </c>
      <c r="E12157" s="2" t="s">
        <v>74</v>
      </c>
      <c r="F12157" s="2" t="s">
        <v>977</v>
      </c>
      <c r="G12157" s="14" t="n">
        <v>12.5</v>
      </c>
      <c r="H12157" s="14" t="n">
        <v>31.86</v>
      </c>
      <c r="I12157" s="14" t="n">
        <v>12.5</v>
      </c>
      <c r="J12157" s="23" t="n">
        <f aca="false">IF(AND(E12157="Priority",ISNUMBER('Cost model'!N171)),'Cost model'!N171,'Cost model'!M171)</f>
        <v>40</v>
      </c>
      <c r="K12157" s="14" t="n">
        <f aca="false">J12157-H12157</f>
        <v>8.14</v>
      </c>
      <c r="L12157" s="14" t="n">
        <f aca="false">G12157-H12157</f>
        <v>-19.36</v>
      </c>
    </row>
    <row r="12158" customFormat="false" ht="15" hidden="false" customHeight="false" outlineLevel="0" collapsed="false">
      <c r="A12158" s="2" t="s">
        <v>142</v>
      </c>
      <c r="B12158" s="2" t="s">
        <v>142</v>
      </c>
      <c r="C12158" s="2" t="s">
        <v>47</v>
      </c>
      <c r="D12158" s="2" t="s">
        <v>12</v>
      </c>
      <c r="E12158" s="2" t="s">
        <v>83</v>
      </c>
      <c r="F12158" s="2" t="s">
        <v>977</v>
      </c>
      <c r="G12158" s="14" t="n">
        <v>19.5</v>
      </c>
      <c r="H12158" s="14" t="n">
        <v>25.1</v>
      </c>
      <c r="I12158" s="14" t="n">
        <v>19.5</v>
      </c>
      <c r="J12158" s="23" t="n">
        <f aca="false">IF(AND(E12158="Priority",ISNUMBER('Cost model'!N635)),'Cost model'!N635,'Cost model'!M635)</f>
        <v>40</v>
      </c>
      <c r="K12158" s="14" t="n">
        <f aca="false">J12158-H12158</f>
        <v>14.9</v>
      </c>
      <c r="L12158" s="14" t="n">
        <f aca="false">G12158-H12158</f>
        <v>-5.6</v>
      </c>
    </row>
    <row r="12159" customFormat="false" ht="15" hidden="false" customHeight="false" outlineLevel="0" collapsed="false">
      <c r="A12159" s="2" t="s">
        <v>142</v>
      </c>
      <c r="B12159" s="2" t="s">
        <v>124</v>
      </c>
      <c r="C12159" s="2" t="s">
        <v>47</v>
      </c>
      <c r="D12159" s="2" t="s">
        <v>12</v>
      </c>
      <c r="E12159" s="2" t="s">
        <v>74</v>
      </c>
      <c r="F12159" s="2" t="s">
        <v>976</v>
      </c>
      <c r="G12159" s="14" t="n">
        <v>9.5</v>
      </c>
      <c r="H12159" s="14" t="n">
        <v>25.66</v>
      </c>
      <c r="I12159" s="14" t="n">
        <v>19.5</v>
      </c>
      <c r="J12159" s="23" t="n">
        <f aca="false">IF(AND(E12159="Priority",ISNUMBER('Cost model'!N665)),'Cost model'!N665,'Cost model'!M665)</f>
        <v>40</v>
      </c>
      <c r="K12159" s="14" t="n">
        <f aca="false">J12159-H12159</f>
        <v>14.34</v>
      </c>
      <c r="L12159" s="14" t="n">
        <f aca="false">G12159-H12159</f>
        <v>-16.16</v>
      </c>
    </row>
    <row r="12160" customFormat="false" ht="15" hidden="false" customHeight="false" outlineLevel="0" collapsed="false">
      <c r="A12160" s="2" t="s">
        <v>124</v>
      </c>
      <c r="B12160" s="2" t="s">
        <v>124</v>
      </c>
      <c r="C12160" s="2" t="s">
        <v>47</v>
      </c>
      <c r="D12160" s="2" t="s">
        <v>12</v>
      </c>
      <c r="E12160" s="2" t="s">
        <v>74</v>
      </c>
      <c r="F12160" s="2" t="s">
        <v>977</v>
      </c>
      <c r="G12160" s="14" t="n">
        <v>9.5</v>
      </c>
      <c r="H12160" s="14" t="n">
        <v>22.98</v>
      </c>
      <c r="I12160" s="14" t="n">
        <v>9.5</v>
      </c>
      <c r="J12160" s="23" t="n">
        <f aca="false">IF(AND(E12160="Priority",ISNUMBER('Cost model'!N320)),'Cost model'!N320,'Cost model'!M320)</f>
        <v>24.5</v>
      </c>
      <c r="K12160" s="14" t="n">
        <f aca="false">J12160-H12160</f>
        <v>1.52</v>
      </c>
      <c r="L12160" s="14" t="n">
        <f aca="false">G12160-H12160</f>
        <v>-13.48</v>
      </c>
    </row>
    <row r="12161" customFormat="false" ht="15" hidden="false" customHeight="false" outlineLevel="0" collapsed="false">
      <c r="A12161" s="2" t="s">
        <v>174</v>
      </c>
      <c r="B12161" s="2" t="s">
        <v>142</v>
      </c>
      <c r="C12161" s="2" t="s">
        <v>47</v>
      </c>
      <c r="D12161" s="2" t="s">
        <v>10</v>
      </c>
      <c r="E12161" s="2" t="s">
        <v>74</v>
      </c>
      <c r="F12161" s="2" t="s">
        <v>976</v>
      </c>
      <c r="G12161" s="14" t="n">
        <v>9.5</v>
      </c>
      <c r="H12161" s="14" t="n">
        <v>15.74</v>
      </c>
      <c r="I12161" s="14" t="n">
        <v>9.5</v>
      </c>
      <c r="J12161" s="23" t="n">
        <f aca="false">IF(AND(E12161="Priority",ISNUMBER('Cost model'!N122)),'Cost model'!N122,'Cost model'!M122)</f>
        <v>13.5</v>
      </c>
      <c r="K12161" s="14" t="n">
        <f aca="false">J12161-H12161</f>
        <v>-2.24</v>
      </c>
      <c r="L12161" s="14" t="n">
        <f aca="false">G12161-H12161</f>
        <v>-6.24</v>
      </c>
    </row>
    <row r="12162" customFormat="false" ht="15" hidden="false" customHeight="false" outlineLevel="0" collapsed="false">
      <c r="A12162" s="2" t="s">
        <v>174</v>
      </c>
      <c r="B12162" s="2" t="s">
        <v>174</v>
      </c>
      <c r="C12162" s="2" t="s">
        <v>47</v>
      </c>
      <c r="D12162" s="2" t="s">
        <v>12</v>
      </c>
      <c r="E12162" s="2" t="s">
        <v>83</v>
      </c>
      <c r="F12162" s="2" t="s">
        <v>977</v>
      </c>
      <c r="G12162" s="14" t="n">
        <v>19.5</v>
      </c>
      <c r="H12162" s="14" t="n">
        <v>41.6</v>
      </c>
      <c r="I12162" s="14" t="n">
        <v>19.5</v>
      </c>
      <c r="J12162" s="23" t="n">
        <f aca="false">IF(AND(E12162="Priority",ISNUMBER('Cost model'!N170)),'Cost model'!N170,'Cost model'!M170)</f>
        <v>35</v>
      </c>
      <c r="K12162" s="14" t="n">
        <f aca="false">J12162-H12162</f>
        <v>-6.6</v>
      </c>
      <c r="L12162" s="14" t="n">
        <f aca="false">G12162-H12162</f>
        <v>-22.1</v>
      </c>
    </row>
    <row r="12163" customFormat="false" ht="15" hidden="false" customHeight="false" outlineLevel="0" collapsed="false">
      <c r="A12163" s="2" t="s">
        <v>174</v>
      </c>
      <c r="B12163" s="2" t="s">
        <v>142</v>
      </c>
      <c r="C12163" s="2" t="s">
        <v>47</v>
      </c>
      <c r="D12163" s="2" t="s">
        <v>15</v>
      </c>
      <c r="E12163" s="2" t="s">
        <v>74</v>
      </c>
      <c r="F12163" s="2" t="s">
        <v>976</v>
      </c>
      <c r="G12163" s="14" t="n">
        <v>45</v>
      </c>
      <c r="H12163" s="14" t="n">
        <v>62.9</v>
      </c>
      <c r="I12163" s="14" t="n">
        <v>45</v>
      </c>
      <c r="J12163" s="23" t="n">
        <f aca="false">IF(AND(E12163="Priority",ISNUMBER('Cost model'!N134)),'Cost model'!N134,'Cost model'!M134)</f>
        <v>135</v>
      </c>
      <c r="K12163" s="14" t="n">
        <f aca="false">J12163-H12163</f>
        <v>72.1</v>
      </c>
      <c r="L12163" s="14" t="n">
        <f aca="false">G12163-H12163</f>
        <v>-17.9</v>
      </c>
    </row>
    <row r="12164" customFormat="false" ht="15" hidden="false" customHeight="false" outlineLevel="0" collapsed="false">
      <c r="A12164" s="2" t="s">
        <v>142</v>
      </c>
      <c r="B12164" s="2" t="s">
        <v>142</v>
      </c>
      <c r="C12164" s="2" t="s">
        <v>47</v>
      </c>
      <c r="D12164" s="2" t="s">
        <v>10</v>
      </c>
      <c r="E12164" s="2" t="s">
        <v>74</v>
      </c>
      <c r="F12164" s="2" t="s">
        <v>977</v>
      </c>
      <c r="G12164" s="14" t="n">
        <v>9.5</v>
      </c>
      <c r="H12164" s="14" t="n">
        <v>7.1</v>
      </c>
      <c r="I12164" s="14" t="n">
        <v>9.5</v>
      </c>
      <c r="J12164" s="23" t="n">
        <f aca="false">IF(AND(E12164="Priority",ISNUMBER('Cost model'!N632)),'Cost model'!N632,'Cost model'!M632)</f>
        <v>9.5</v>
      </c>
      <c r="K12164" s="14" t="n">
        <f aca="false">J12164-H12164</f>
        <v>2.4</v>
      </c>
      <c r="L12164" s="14" t="n">
        <f aca="false">G12164-H12164</f>
        <v>2.4</v>
      </c>
    </row>
    <row r="12165" customFormat="false" ht="15" hidden="false" customHeight="false" outlineLevel="0" collapsed="false">
      <c r="A12165" s="2" t="s">
        <v>174</v>
      </c>
      <c r="B12165" s="2" t="s">
        <v>174</v>
      </c>
      <c r="C12165" s="2" t="s">
        <v>47</v>
      </c>
      <c r="D12165" s="2" t="s">
        <v>10</v>
      </c>
      <c r="E12165" s="2" t="s">
        <v>74</v>
      </c>
      <c r="F12165" s="2" t="s">
        <v>977</v>
      </c>
      <c r="G12165" s="14" t="n">
        <v>9.5</v>
      </c>
      <c r="H12165" s="14" t="n">
        <v>6.79</v>
      </c>
      <c r="I12165" s="14" t="n">
        <v>9.5</v>
      </c>
      <c r="J12165" s="23" t="n">
        <f aca="false">IF(AND(E12165="Priority",ISNUMBER('Cost model'!N167)),'Cost model'!N167,'Cost model'!M167)</f>
        <v>8.5</v>
      </c>
      <c r="K12165" s="14" t="n">
        <f aca="false">J12165-H12165</f>
        <v>1.71</v>
      </c>
      <c r="L12165" s="14" t="n">
        <f aca="false">G12165-H12165</f>
        <v>2.71</v>
      </c>
    </row>
    <row r="12166" customFormat="false" ht="15" hidden="false" customHeight="false" outlineLevel="0" collapsed="false">
      <c r="A12166" s="2" t="s">
        <v>174</v>
      </c>
      <c r="B12166" s="2" t="s">
        <v>124</v>
      </c>
      <c r="C12166" s="2" t="s">
        <v>47</v>
      </c>
      <c r="D12166" s="2" t="s">
        <v>10</v>
      </c>
      <c r="E12166" s="2" t="s">
        <v>74</v>
      </c>
      <c r="F12166" s="2" t="s">
        <v>976</v>
      </c>
      <c r="G12166" s="14" t="n">
        <v>9.5</v>
      </c>
      <c r="H12166" s="14" t="n">
        <v>7.95</v>
      </c>
      <c r="I12166" s="14" t="n">
        <v>9.5</v>
      </c>
      <c r="J12166" s="23" t="n">
        <f aca="false">IF(AND(E12166="Priority",ISNUMBER('Cost model'!N107)),'Cost model'!N107,'Cost model'!M107)</f>
        <v>12.5</v>
      </c>
      <c r="K12166" s="14" t="n">
        <f aca="false">J12166-H12166</f>
        <v>4.55</v>
      </c>
      <c r="L12166" s="14" t="n">
        <f aca="false">G12166-H12166</f>
        <v>1.55</v>
      </c>
    </row>
    <row r="12167" customFormat="false" ht="15" hidden="false" customHeight="false" outlineLevel="0" collapsed="false">
      <c r="A12167" s="2" t="s">
        <v>124</v>
      </c>
      <c r="B12167" s="2" t="s">
        <v>124</v>
      </c>
      <c r="C12167" s="2" t="s">
        <v>48</v>
      </c>
      <c r="D12167" s="2" t="s">
        <v>10</v>
      </c>
      <c r="E12167" s="2" t="s">
        <v>74</v>
      </c>
      <c r="F12167" s="2" t="s">
        <v>977</v>
      </c>
      <c r="G12167" s="14" t="n">
        <v>9.5</v>
      </c>
      <c r="H12167" s="14" t="n">
        <v>16.27</v>
      </c>
      <c r="I12167" s="14" t="n">
        <v>12.5</v>
      </c>
      <c r="J12167" s="23" t="n">
        <f aca="false">IF(AND(E12167="Priority",ISNUMBER('Cost model'!N318)),'Cost model'!N318,'Cost model'!M318)</f>
        <v>14.5</v>
      </c>
      <c r="K12167" s="14" t="n">
        <f aca="false">J12167-H12167</f>
        <v>-1.77</v>
      </c>
      <c r="L12167" s="14" t="n">
        <f aca="false">G12167-H12167</f>
        <v>-6.77</v>
      </c>
    </row>
    <row r="12168" customFormat="false" ht="15" hidden="false" customHeight="false" outlineLevel="0" collapsed="false">
      <c r="A12168" s="2" t="s">
        <v>142</v>
      </c>
      <c r="B12168" s="2" t="s">
        <v>142</v>
      </c>
      <c r="C12168" s="2" t="s">
        <v>47</v>
      </c>
      <c r="D12168" s="2" t="s">
        <v>10</v>
      </c>
      <c r="E12168" s="2" t="s">
        <v>83</v>
      </c>
      <c r="F12168" s="2" t="s">
        <v>977</v>
      </c>
      <c r="G12168" s="14" t="n">
        <v>14.5</v>
      </c>
      <c r="H12168" s="14" t="n">
        <v>11.25</v>
      </c>
      <c r="I12168" s="14" t="n">
        <v>14.5</v>
      </c>
      <c r="J12168" s="23" t="n">
        <f aca="false">IF(AND(E12168="Priority",ISNUMBER('Cost model'!N632)),'Cost model'!N632,'Cost model'!M632)</f>
        <v>14.5</v>
      </c>
      <c r="K12168" s="14" t="n">
        <f aca="false">J12168-H12168</f>
        <v>3.25</v>
      </c>
      <c r="L12168" s="14" t="n">
        <f aca="false">G12168-H12168</f>
        <v>3.25</v>
      </c>
    </row>
    <row r="12169" customFormat="false" ht="15" hidden="false" customHeight="false" outlineLevel="0" collapsed="false">
      <c r="A12169" s="2" t="s">
        <v>142</v>
      </c>
      <c r="B12169" s="2" t="s">
        <v>142</v>
      </c>
      <c r="C12169" s="2" t="s">
        <v>47</v>
      </c>
      <c r="D12169" s="2" t="s">
        <v>10</v>
      </c>
      <c r="E12169" s="2" t="s">
        <v>83</v>
      </c>
      <c r="F12169" s="2" t="s">
        <v>977</v>
      </c>
      <c r="G12169" s="14" t="n">
        <v>14.5</v>
      </c>
      <c r="H12169" s="14" t="n">
        <v>7.07</v>
      </c>
      <c r="I12169" s="14" t="n">
        <v>14.5</v>
      </c>
      <c r="J12169" s="23" t="n">
        <f aca="false">IF(AND(E12169="Priority",ISNUMBER('Cost model'!N632)),'Cost model'!N632,'Cost model'!M632)</f>
        <v>14.5</v>
      </c>
      <c r="K12169" s="14" t="n">
        <f aca="false">J12169-H12169</f>
        <v>7.43</v>
      </c>
      <c r="L12169" s="14" t="n">
        <f aca="false">G12169-H12169</f>
        <v>7.43</v>
      </c>
    </row>
    <row r="12170" customFormat="false" ht="15" hidden="false" customHeight="false" outlineLevel="0" collapsed="false">
      <c r="A12170" s="2" t="s">
        <v>174</v>
      </c>
      <c r="B12170" s="2" t="s">
        <v>142</v>
      </c>
      <c r="C12170" s="2" t="s">
        <v>47</v>
      </c>
      <c r="D12170" s="2" t="s">
        <v>12</v>
      </c>
      <c r="E12170" s="2" t="s">
        <v>74</v>
      </c>
      <c r="F12170" s="2" t="s">
        <v>976</v>
      </c>
      <c r="G12170" s="14" t="n">
        <v>9.5</v>
      </c>
      <c r="H12170" s="14" t="n">
        <v>41.11</v>
      </c>
      <c r="I12170" s="14" t="n">
        <v>9.5</v>
      </c>
      <c r="J12170" s="23" t="n">
        <f aca="false">IF(AND(E12170="Priority",ISNUMBER('Cost model'!N125)),'Cost model'!N125,'Cost model'!M125)</f>
        <v>40</v>
      </c>
      <c r="K12170" s="14" t="n">
        <f aca="false">J12170-H12170</f>
        <v>-1.11</v>
      </c>
      <c r="L12170" s="14" t="n">
        <f aca="false">G12170-H12170</f>
        <v>-31.61</v>
      </c>
    </row>
    <row r="12171" customFormat="false" ht="15" hidden="false" customHeight="false" outlineLevel="0" collapsed="false">
      <c r="A12171" s="2" t="s">
        <v>174</v>
      </c>
      <c r="B12171" s="2" t="s">
        <v>174</v>
      </c>
      <c r="C12171" s="2" t="s">
        <v>47</v>
      </c>
      <c r="D12171" s="2" t="s">
        <v>12</v>
      </c>
      <c r="E12171" s="2" t="s">
        <v>74</v>
      </c>
      <c r="F12171" s="2" t="s">
        <v>977</v>
      </c>
      <c r="G12171" s="14" t="n">
        <v>9.5</v>
      </c>
      <c r="H12171" s="14" t="n">
        <v>7.59</v>
      </c>
      <c r="I12171" s="14" t="n">
        <v>9.5</v>
      </c>
      <c r="J12171" s="23" t="n">
        <f aca="false">IF(AND(E12171="Priority",ISNUMBER('Cost model'!N170)),'Cost model'!N170,'Cost model'!M170)</f>
        <v>25.5</v>
      </c>
      <c r="K12171" s="14" t="n">
        <f aca="false">J12171-H12171</f>
        <v>17.91</v>
      </c>
      <c r="L12171" s="14" t="n">
        <f aca="false">G12171-H12171</f>
        <v>1.91</v>
      </c>
    </row>
    <row r="12172" customFormat="false" ht="15" hidden="false" customHeight="false" outlineLevel="0" collapsed="false">
      <c r="A12172" s="2" t="s">
        <v>142</v>
      </c>
      <c r="B12172" s="2" t="s">
        <v>142</v>
      </c>
      <c r="C12172" s="2" t="s">
        <v>47</v>
      </c>
      <c r="D12172" s="2" t="s">
        <v>12</v>
      </c>
      <c r="E12172" s="2" t="s">
        <v>74</v>
      </c>
      <c r="F12172" s="2" t="s">
        <v>977</v>
      </c>
      <c r="G12172" s="14" t="n">
        <v>9.5</v>
      </c>
      <c r="H12172" s="14" t="n">
        <v>28.58</v>
      </c>
      <c r="I12172" s="14" t="n">
        <v>9.5</v>
      </c>
      <c r="J12172" s="23" t="n">
        <f aca="false">IF(AND(E12172="Priority",ISNUMBER('Cost model'!N635)),'Cost model'!N635,'Cost model'!M635)</f>
        <v>30.5</v>
      </c>
      <c r="K12172" s="14" t="n">
        <f aca="false">J12172-H12172</f>
        <v>1.92</v>
      </c>
      <c r="L12172" s="14" t="n">
        <f aca="false">G12172-H12172</f>
        <v>-19.08</v>
      </c>
    </row>
    <row r="12173" customFormat="false" ht="15" hidden="false" customHeight="false" outlineLevel="0" collapsed="false">
      <c r="A12173" s="2" t="s">
        <v>205</v>
      </c>
      <c r="B12173" s="2" t="s">
        <v>205</v>
      </c>
      <c r="C12173" s="2" t="s">
        <v>48</v>
      </c>
      <c r="D12173" s="2" t="s">
        <v>10</v>
      </c>
      <c r="E12173" s="2" t="s">
        <v>74</v>
      </c>
      <c r="F12173" s="2" t="s">
        <v>977</v>
      </c>
      <c r="G12173" s="14" t="n">
        <v>14.5</v>
      </c>
      <c r="H12173" s="14" t="n">
        <v>8.77</v>
      </c>
      <c r="I12173" s="14" t="n">
        <v>12.5</v>
      </c>
      <c r="J12173" s="23" t="n">
        <f aca="false">IF(AND(E12173="Priority",ISNUMBER('Cost model'!N528)),'Cost model'!N528,'Cost model'!M528)</f>
        <v>13.5</v>
      </c>
      <c r="K12173" s="14" t="n">
        <f aca="false">J12173-H12173</f>
        <v>4.73</v>
      </c>
      <c r="L12173" s="14" t="n">
        <f aca="false">G12173-H12173</f>
        <v>5.73</v>
      </c>
    </row>
    <row r="12174" customFormat="false" ht="15" hidden="false" customHeight="false" outlineLevel="0" collapsed="false">
      <c r="A12174" s="2" t="s">
        <v>174</v>
      </c>
      <c r="B12174" s="2" t="s">
        <v>174</v>
      </c>
      <c r="C12174" s="2" t="s">
        <v>48</v>
      </c>
      <c r="D12174" s="2" t="s">
        <v>10</v>
      </c>
      <c r="E12174" s="2" t="s">
        <v>74</v>
      </c>
      <c r="F12174" s="2" t="s">
        <v>977</v>
      </c>
      <c r="G12174" s="14" t="n">
        <v>12.5</v>
      </c>
      <c r="H12174" s="14" t="n">
        <v>8.77</v>
      </c>
      <c r="I12174" s="14" t="n">
        <v>12.5</v>
      </c>
      <c r="J12174" s="23" t="n">
        <f aca="false">IF(AND(E12174="Priority",ISNUMBER('Cost model'!N168)),'Cost model'!N168,'Cost model'!M168)</f>
        <v>13.5</v>
      </c>
      <c r="K12174" s="14" t="n">
        <f aca="false">J12174-H12174</f>
        <v>4.73</v>
      </c>
      <c r="L12174" s="14" t="n">
        <f aca="false">G12174-H12174</f>
        <v>3.73</v>
      </c>
    </row>
    <row r="12175" customFormat="false" ht="15" hidden="false" customHeight="false" outlineLevel="0" collapsed="false">
      <c r="A12175" s="2" t="s">
        <v>124</v>
      </c>
      <c r="B12175" s="2" t="s">
        <v>124</v>
      </c>
      <c r="C12175" s="2" t="s">
        <v>48</v>
      </c>
      <c r="D12175" s="2" t="s">
        <v>12</v>
      </c>
      <c r="E12175" s="2" t="s">
        <v>74</v>
      </c>
      <c r="F12175" s="2" t="s">
        <v>977</v>
      </c>
      <c r="G12175" s="14" t="n">
        <v>12.5</v>
      </c>
      <c r="H12175" s="14" t="n">
        <v>28.28</v>
      </c>
      <c r="I12175" s="14" t="n">
        <v>12.5</v>
      </c>
      <c r="J12175" s="23" t="n">
        <f aca="false">IF(AND(E12175="Priority",ISNUMBER('Cost model'!N321)),'Cost model'!N321,'Cost model'!M321)</f>
        <v>40</v>
      </c>
      <c r="K12175" s="14" t="n">
        <f aca="false">J12175-H12175</f>
        <v>11.72</v>
      </c>
      <c r="L12175" s="14" t="n">
        <f aca="false">G12175-H12175</f>
        <v>-15.78</v>
      </c>
    </row>
    <row r="12176" customFormat="false" ht="15" hidden="false" customHeight="false" outlineLevel="0" collapsed="false">
      <c r="A12176" s="2" t="s">
        <v>174</v>
      </c>
      <c r="B12176" s="2" t="s">
        <v>158</v>
      </c>
      <c r="C12176" s="2" t="s">
        <v>47</v>
      </c>
      <c r="D12176" s="2" t="s">
        <v>10</v>
      </c>
      <c r="E12176" s="2" t="s">
        <v>74</v>
      </c>
      <c r="F12176" s="2" t="s">
        <v>976</v>
      </c>
      <c r="G12176" s="14" t="n">
        <v>9.5</v>
      </c>
      <c r="H12176" s="14" t="n">
        <v>52.2</v>
      </c>
      <c r="I12176" s="14" t="n">
        <v>14.5</v>
      </c>
      <c r="J12176" s="23" t="n">
        <f aca="false">IF(AND(E12176="Priority",ISNUMBER('Cost model'!N137)),'Cost model'!N137,'Cost model'!M137)</f>
        <v>13.5</v>
      </c>
      <c r="K12176" s="14" t="n">
        <f aca="false">J12176-H12176</f>
        <v>-38.7</v>
      </c>
      <c r="L12176" s="14" t="n">
        <f aca="false">G12176-H12176</f>
        <v>-42.7</v>
      </c>
    </row>
    <row r="12177" customFormat="false" ht="15" hidden="false" customHeight="false" outlineLevel="0" collapsed="false">
      <c r="A12177" s="2" t="s">
        <v>221</v>
      </c>
      <c r="B12177" s="2" t="s">
        <v>124</v>
      </c>
      <c r="C12177" s="2" t="s">
        <v>47</v>
      </c>
      <c r="D12177" s="2" t="s">
        <v>12</v>
      </c>
      <c r="E12177" s="2" t="s">
        <v>74</v>
      </c>
      <c r="F12177" s="2" t="s">
        <v>976</v>
      </c>
      <c r="G12177" s="14" t="n">
        <v>19.5</v>
      </c>
      <c r="H12177" s="14" t="n">
        <v>12.31</v>
      </c>
      <c r="I12177" s="14" t="n">
        <v>24.5</v>
      </c>
      <c r="J12177" s="23" t="n">
        <f aca="false">IF(AND(E12177="Priority",ISNUMBER('Cost model'!N800)),'Cost model'!N800,'Cost model'!M800)</f>
        <v>45</v>
      </c>
      <c r="K12177" s="14" t="n">
        <f aca="false">J12177-H12177</f>
        <v>32.69</v>
      </c>
      <c r="L12177" s="14" t="n">
        <f aca="false">G12177-H12177</f>
        <v>7.19</v>
      </c>
    </row>
    <row r="12178" customFormat="false" ht="15" hidden="false" customHeight="false" outlineLevel="0" collapsed="false">
      <c r="A12178" s="2" t="s">
        <v>142</v>
      </c>
      <c r="B12178" s="2" t="s">
        <v>142</v>
      </c>
      <c r="C12178" s="2" t="s">
        <v>47</v>
      </c>
      <c r="D12178" s="2" t="s">
        <v>12</v>
      </c>
      <c r="E12178" s="2" t="s">
        <v>83</v>
      </c>
      <c r="F12178" s="2" t="s">
        <v>977</v>
      </c>
      <c r="G12178" s="14" t="n">
        <v>19.5</v>
      </c>
      <c r="H12178" s="14" t="n">
        <v>41.07</v>
      </c>
      <c r="I12178" s="14" t="n">
        <v>19.5</v>
      </c>
      <c r="J12178" s="23" t="n">
        <f aca="false">IF(AND(E12178="Priority",ISNUMBER('Cost model'!N635)),'Cost model'!N635,'Cost model'!M635)</f>
        <v>40</v>
      </c>
      <c r="K12178" s="14" t="n">
        <f aca="false">J12178-H12178</f>
        <v>-1.07</v>
      </c>
      <c r="L12178" s="14" t="n">
        <f aca="false">G12178-H12178</f>
        <v>-21.57</v>
      </c>
    </row>
    <row r="12179" customFormat="false" ht="15" hidden="false" customHeight="false" outlineLevel="0" collapsed="false">
      <c r="A12179" s="2" t="s">
        <v>124</v>
      </c>
      <c r="B12179" s="2" t="s">
        <v>124</v>
      </c>
      <c r="C12179" s="2" t="s">
        <v>47</v>
      </c>
      <c r="D12179" s="2" t="s">
        <v>14</v>
      </c>
      <c r="E12179" s="2" t="s">
        <v>74</v>
      </c>
      <c r="F12179" s="2" t="s">
        <v>977</v>
      </c>
      <c r="G12179" s="14" t="n">
        <v>25</v>
      </c>
      <c r="H12179" s="14" t="n">
        <v>100.88</v>
      </c>
      <c r="I12179" s="14" t="n">
        <v>25</v>
      </c>
      <c r="J12179" s="23" t="n">
        <f aca="false">IF(AND(E12179="Priority",ISNUMBER('Cost model'!N326)),'Cost model'!N326,'Cost model'!M326)</f>
        <v>110</v>
      </c>
      <c r="K12179" s="14" t="n">
        <f aca="false">J12179-H12179</f>
        <v>9.12000000000001</v>
      </c>
      <c r="L12179" s="14" t="n">
        <f aca="false">G12179-H12179</f>
        <v>-75.88</v>
      </c>
    </row>
    <row r="12180" customFormat="false" ht="15" hidden="false" customHeight="false" outlineLevel="0" collapsed="false">
      <c r="A12180" s="2" t="s">
        <v>174</v>
      </c>
      <c r="B12180" s="2" t="s">
        <v>174</v>
      </c>
      <c r="C12180" s="2" t="s">
        <v>47</v>
      </c>
      <c r="D12180" s="2" t="s">
        <v>12</v>
      </c>
      <c r="E12180" s="2" t="s">
        <v>74</v>
      </c>
      <c r="F12180" s="2" t="s">
        <v>977</v>
      </c>
      <c r="G12180" s="14" t="n">
        <v>9.5</v>
      </c>
      <c r="H12180" s="14" t="n">
        <v>7.59</v>
      </c>
      <c r="I12180" s="14" t="n">
        <v>9.5</v>
      </c>
      <c r="J12180" s="23" t="n">
        <f aca="false">IF(AND(E12180="Priority",ISNUMBER('Cost model'!N170)),'Cost model'!N170,'Cost model'!M170)</f>
        <v>25.5</v>
      </c>
      <c r="K12180" s="14" t="n">
        <f aca="false">J12180-H12180</f>
        <v>17.91</v>
      </c>
      <c r="L12180" s="14" t="n">
        <f aca="false">G12180-H12180</f>
        <v>1.91</v>
      </c>
    </row>
    <row r="12181" customFormat="false" ht="15" hidden="false" customHeight="false" outlineLevel="0" collapsed="false">
      <c r="A12181" s="2" t="s">
        <v>142</v>
      </c>
      <c r="B12181" s="2" t="s">
        <v>174</v>
      </c>
      <c r="C12181" s="2" t="s">
        <v>49</v>
      </c>
      <c r="D12181" s="2" t="s">
        <v>10</v>
      </c>
      <c r="E12181" s="2" t="s">
        <v>74</v>
      </c>
      <c r="F12181" s="2" t="s">
        <v>976</v>
      </c>
      <c r="G12181" s="14" t="n">
        <v>24.5</v>
      </c>
      <c r="H12181" s="14" t="n">
        <v>20.92</v>
      </c>
      <c r="I12181" s="14" t="n">
        <v>17.5</v>
      </c>
      <c r="J12181" s="23" t="n">
        <f aca="false">IF(AND(E12181="Priority",ISNUMBER('Cost model'!N694)),'Cost model'!N694,'Cost model'!M694)</f>
        <v>17.5</v>
      </c>
      <c r="K12181" s="14" t="n">
        <f aca="false">J12181-H12181</f>
        <v>-3.42</v>
      </c>
      <c r="L12181" s="14" t="n">
        <f aca="false">G12181-H12181</f>
        <v>3.58</v>
      </c>
    </row>
    <row r="12182" customFormat="false" ht="15" hidden="false" customHeight="false" outlineLevel="0" collapsed="false">
      <c r="A12182" s="2" t="s">
        <v>124</v>
      </c>
      <c r="B12182" s="2" t="s">
        <v>174</v>
      </c>
      <c r="C12182" s="2" t="s">
        <v>48</v>
      </c>
      <c r="D12182" s="2" t="s">
        <v>10</v>
      </c>
      <c r="E12182" s="2" t="s">
        <v>74</v>
      </c>
      <c r="F12182" s="2" t="s">
        <v>976</v>
      </c>
      <c r="G12182" s="14" t="n">
        <v>17.5</v>
      </c>
      <c r="H12182" s="14" t="n">
        <v>25.1</v>
      </c>
      <c r="I12182" s="14" t="n">
        <v>14.5</v>
      </c>
      <c r="J12182" s="23" t="n">
        <f aca="false">IF(AND(E12182="Priority",ISNUMBER('Cost model'!N363)),'Cost model'!N363,'Cost model'!M363)</f>
        <v>15.5</v>
      </c>
      <c r="K12182" s="14" t="n">
        <f aca="false">J12182-H12182</f>
        <v>-9.6</v>
      </c>
      <c r="L12182" s="14" t="n">
        <f aca="false">G12182-H12182</f>
        <v>-7.6</v>
      </c>
    </row>
    <row r="12183" customFormat="false" ht="15" hidden="false" customHeight="false" outlineLevel="0" collapsed="false">
      <c r="A12183" s="2" t="s">
        <v>221</v>
      </c>
      <c r="B12183" s="2" t="s">
        <v>158</v>
      </c>
      <c r="C12183" s="2" t="s">
        <v>49</v>
      </c>
      <c r="D12183" s="2" t="s">
        <v>10</v>
      </c>
      <c r="E12183" s="2" t="s">
        <v>74</v>
      </c>
      <c r="F12183" s="2" t="s">
        <v>976</v>
      </c>
      <c r="G12183" s="14" t="n">
        <v>17.5</v>
      </c>
      <c r="H12183" s="14" t="n">
        <v>14.31</v>
      </c>
      <c r="I12183" s="14" t="n">
        <v>17.5</v>
      </c>
      <c r="J12183" s="23" t="n">
        <f aca="false">IF(AND(E12183="Priority",ISNUMBER('Cost model'!N754)),'Cost model'!N754,'Cost model'!M754)</f>
        <v>23.5</v>
      </c>
      <c r="K12183" s="14" t="n">
        <f aca="false">J12183-H12183</f>
        <v>9.19</v>
      </c>
      <c r="L12183" s="14" t="n">
        <f aca="false">G12183-H12183</f>
        <v>3.19</v>
      </c>
    </row>
    <row r="12184" customFormat="false" ht="15" hidden="false" customHeight="false" outlineLevel="0" collapsed="false">
      <c r="A12184" s="2" t="s">
        <v>174</v>
      </c>
      <c r="B12184" s="2" t="s">
        <v>142</v>
      </c>
      <c r="C12184" s="2" t="s">
        <v>47</v>
      </c>
      <c r="D12184" s="2" t="s">
        <v>10</v>
      </c>
      <c r="E12184" s="2" t="s">
        <v>74</v>
      </c>
      <c r="F12184" s="2" t="s">
        <v>976</v>
      </c>
      <c r="G12184" s="14" t="n">
        <v>9.5</v>
      </c>
      <c r="H12184" s="14" t="n">
        <v>10.54</v>
      </c>
      <c r="I12184" s="14" t="n">
        <v>9.5</v>
      </c>
      <c r="J12184" s="23" t="n">
        <f aca="false">IF(AND(E12184="Priority",ISNUMBER('Cost model'!N122)),'Cost model'!N122,'Cost model'!M122)</f>
        <v>13.5</v>
      </c>
      <c r="K12184" s="14" t="n">
        <f aca="false">J12184-H12184</f>
        <v>2.96</v>
      </c>
      <c r="L12184" s="14" t="n">
        <f aca="false">G12184-H12184</f>
        <v>-1.04</v>
      </c>
    </row>
    <row r="12185" customFormat="false" ht="15" hidden="false" customHeight="false" outlineLevel="0" collapsed="false">
      <c r="A12185" s="2" t="s">
        <v>174</v>
      </c>
      <c r="B12185" s="2" t="s">
        <v>174</v>
      </c>
      <c r="C12185" s="2" t="s">
        <v>49</v>
      </c>
      <c r="D12185" s="2" t="s">
        <v>12</v>
      </c>
      <c r="E12185" s="2" t="s">
        <v>83</v>
      </c>
      <c r="F12185" s="2" t="s">
        <v>977</v>
      </c>
      <c r="G12185" s="14" t="n">
        <v>29.5</v>
      </c>
      <c r="H12185" s="14" t="n">
        <v>41.6</v>
      </c>
      <c r="I12185" s="14" t="n">
        <v>29.5</v>
      </c>
      <c r="J12185" s="23" t="n">
        <f aca="false">IF(AND(E12185="Priority",ISNUMBER('Cost model'!N172)),'Cost model'!N172,'Cost model'!M172)</f>
        <v>60</v>
      </c>
      <c r="K12185" s="14" t="n">
        <f aca="false">J12185-H12185</f>
        <v>18.4</v>
      </c>
      <c r="L12185" s="14" t="n">
        <f aca="false">G12185-H12185</f>
        <v>-12.1</v>
      </c>
    </row>
    <row r="12186" customFormat="false" ht="15" hidden="false" customHeight="false" outlineLevel="0" collapsed="false">
      <c r="A12186" s="2" t="s">
        <v>174</v>
      </c>
      <c r="B12186" s="2" t="s">
        <v>174</v>
      </c>
      <c r="C12186" s="2" t="s">
        <v>47</v>
      </c>
      <c r="D12186" s="2" t="s">
        <v>12</v>
      </c>
      <c r="E12186" s="2" t="s">
        <v>74</v>
      </c>
      <c r="F12186" s="2" t="s">
        <v>977</v>
      </c>
      <c r="G12186" s="14" t="n">
        <v>9.5</v>
      </c>
      <c r="H12186" s="14" t="n">
        <v>10.62</v>
      </c>
      <c r="I12186" s="14" t="n">
        <v>9.5</v>
      </c>
      <c r="J12186" s="23" t="n">
        <f aca="false">IF(AND(E12186="Priority",ISNUMBER('Cost model'!N170)),'Cost model'!N170,'Cost model'!M170)</f>
        <v>25.5</v>
      </c>
      <c r="K12186" s="14" t="n">
        <f aca="false">J12186-H12186</f>
        <v>14.88</v>
      </c>
      <c r="L12186" s="14" t="n">
        <f aca="false">G12186-H12186</f>
        <v>-1.12</v>
      </c>
    </row>
    <row r="12187" customFormat="false" ht="15" hidden="false" customHeight="false" outlineLevel="0" collapsed="false">
      <c r="A12187" s="2" t="s">
        <v>221</v>
      </c>
      <c r="B12187" s="2" t="s">
        <v>221</v>
      </c>
      <c r="C12187" s="2" t="s">
        <v>47</v>
      </c>
      <c r="D12187" s="2" t="s">
        <v>12</v>
      </c>
      <c r="E12187" s="2" t="s">
        <v>74</v>
      </c>
      <c r="F12187" s="2" t="s">
        <v>977</v>
      </c>
      <c r="G12187" s="14" t="n">
        <v>9.5</v>
      </c>
      <c r="H12187" s="14" t="n">
        <v>27.98</v>
      </c>
      <c r="I12187" s="14" t="n">
        <v>9.5</v>
      </c>
      <c r="J12187" s="23" t="n">
        <f aca="false">IF(AND(E12187="Priority",ISNUMBER('Cost model'!N740)),'Cost model'!N740,'Cost model'!M740)</f>
        <v>22.5</v>
      </c>
      <c r="K12187" s="14" t="n">
        <f aca="false">J12187-H12187</f>
        <v>-5.48</v>
      </c>
      <c r="L12187" s="14" t="n">
        <f aca="false">G12187-H12187</f>
        <v>-18.48</v>
      </c>
    </row>
    <row r="12188" customFormat="false" ht="15" hidden="false" customHeight="false" outlineLevel="0" collapsed="false">
      <c r="A12188" s="2" t="s">
        <v>342</v>
      </c>
      <c r="B12188" s="2" t="s">
        <v>158</v>
      </c>
      <c r="C12188" s="2" t="s">
        <v>49</v>
      </c>
      <c r="D12188" s="2" t="s">
        <v>10</v>
      </c>
      <c r="E12188" s="2" t="s">
        <v>74</v>
      </c>
      <c r="F12188" s="2" t="s">
        <v>976</v>
      </c>
      <c r="G12188" s="14" t="n">
        <v>19.5</v>
      </c>
      <c r="H12188" s="14" t="n">
        <v>20.92</v>
      </c>
      <c r="I12188" s="14" t="n">
        <v>19.5</v>
      </c>
      <c r="J12188" s="23" t="n">
        <f aca="false">IF(AND(E12188="Priority",ISNUMBER('Cost model'!N214)),'Cost model'!N214,'Cost model'!M214)</f>
        <v>24.5</v>
      </c>
      <c r="K12188" s="14" t="n">
        <f aca="false">J12188-H12188</f>
        <v>3.58</v>
      </c>
      <c r="L12188" s="14" t="n">
        <f aca="false">G12188-H12188</f>
        <v>-1.42</v>
      </c>
    </row>
    <row r="12189" customFormat="false" ht="15" hidden="false" customHeight="false" outlineLevel="0" collapsed="false">
      <c r="A12189" s="2" t="s">
        <v>205</v>
      </c>
      <c r="B12189" s="2" t="s">
        <v>205</v>
      </c>
      <c r="C12189" s="2" t="s">
        <v>48</v>
      </c>
      <c r="D12189" s="2" t="s">
        <v>10</v>
      </c>
      <c r="E12189" s="2" t="s">
        <v>74</v>
      </c>
      <c r="F12189" s="2" t="s">
        <v>977</v>
      </c>
      <c r="G12189" s="14" t="n">
        <v>19.5</v>
      </c>
      <c r="H12189" s="14" t="n">
        <v>11</v>
      </c>
      <c r="I12189" s="14" t="n">
        <v>12.5</v>
      </c>
      <c r="J12189" s="23" t="n">
        <f aca="false">IF(AND(E12189="Priority",ISNUMBER('Cost model'!N528)),'Cost model'!N528,'Cost model'!M528)</f>
        <v>13.5</v>
      </c>
      <c r="K12189" s="14" t="n">
        <f aca="false">J12189-H12189</f>
        <v>2.5</v>
      </c>
      <c r="L12189" s="14" t="n">
        <f aca="false">G12189-H12189</f>
        <v>8.5</v>
      </c>
    </row>
    <row r="12190" customFormat="false" ht="15" hidden="false" customHeight="false" outlineLevel="0" collapsed="false">
      <c r="A12190" s="2" t="s">
        <v>158</v>
      </c>
      <c r="B12190" s="2" t="s">
        <v>174</v>
      </c>
      <c r="C12190" s="2" t="s">
        <v>47</v>
      </c>
      <c r="D12190" s="2" t="s">
        <v>10</v>
      </c>
      <c r="E12190" s="2" t="s">
        <v>74</v>
      </c>
      <c r="F12190" s="2" t="s">
        <v>976</v>
      </c>
      <c r="G12190" s="14" t="n">
        <v>9.5</v>
      </c>
      <c r="H12190" s="14" t="n">
        <v>7.1</v>
      </c>
      <c r="I12190" s="14" t="n">
        <v>14.5</v>
      </c>
      <c r="J12190" s="23" t="n">
        <f aca="false">IF(AND(E12190="Priority",ISNUMBER('Cost model'!N482)),'Cost model'!N482,'Cost model'!M482)</f>
        <v>8.5</v>
      </c>
      <c r="K12190" s="14" t="n">
        <f aca="false">J12190-H12190</f>
        <v>1.4</v>
      </c>
      <c r="L12190" s="14" t="n">
        <f aca="false">G12190-H12190</f>
        <v>2.4</v>
      </c>
    </row>
    <row r="12191" customFormat="false" ht="15" hidden="false" customHeight="false" outlineLevel="0" collapsed="false">
      <c r="A12191" s="2" t="s">
        <v>221</v>
      </c>
      <c r="B12191" s="2" t="s">
        <v>124</v>
      </c>
      <c r="C12191" s="2" t="s">
        <v>47</v>
      </c>
      <c r="D12191" s="2" t="s">
        <v>10</v>
      </c>
      <c r="E12191" s="2" t="s">
        <v>74</v>
      </c>
      <c r="F12191" s="2" t="s">
        <v>976</v>
      </c>
      <c r="G12191" s="14" t="n">
        <v>9.5</v>
      </c>
      <c r="H12191" s="14" t="n">
        <v>12.27</v>
      </c>
      <c r="I12191" s="14" t="n">
        <v>19.5</v>
      </c>
      <c r="J12191" s="23" t="n">
        <f aca="false">IF(AND(E12191="Priority",ISNUMBER('Cost model'!N797)),'Cost model'!N797,'Cost model'!M797)</f>
        <v>14.5</v>
      </c>
      <c r="K12191" s="14" t="n">
        <f aca="false">J12191-H12191</f>
        <v>2.23</v>
      </c>
      <c r="L12191" s="14" t="n">
        <f aca="false">G12191-H12191</f>
        <v>-2.77</v>
      </c>
    </row>
    <row r="12192" customFormat="false" ht="15" hidden="false" customHeight="false" outlineLevel="0" collapsed="false">
      <c r="A12192" s="2" t="s">
        <v>142</v>
      </c>
      <c r="B12192" s="2" t="s">
        <v>124</v>
      </c>
      <c r="C12192" s="2" t="s">
        <v>48</v>
      </c>
      <c r="D12192" s="2" t="s">
        <v>12</v>
      </c>
      <c r="E12192" s="2" t="s">
        <v>74</v>
      </c>
      <c r="F12192" s="2" t="s">
        <v>976</v>
      </c>
      <c r="G12192" s="14" t="n">
        <v>19.5</v>
      </c>
      <c r="H12192" s="14" t="n">
        <v>23.69</v>
      </c>
      <c r="I12192" s="14" t="n">
        <v>19.5</v>
      </c>
      <c r="J12192" s="23" t="n">
        <f aca="false">IF(AND(E12192="Priority",ISNUMBER('Cost model'!N666)),'Cost model'!N666,'Cost model'!M666)</f>
        <v>45</v>
      </c>
      <c r="K12192" s="14" t="n">
        <f aca="false">J12192-H12192</f>
        <v>21.31</v>
      </c>
      <c r="L12192" s="14" t="n">
        <f aca="false">G12192-H12192</f>
        <v>-4.19</v>
      </c>
    </row>
    <row r="12193" customFormat="false" ht="15" hidden="false" customHeight="false" outlineLevel="0" collapsed="false">
      <c r="A12193" s="2" t="s">
        <v>124</v>
      </c>
      <c r="B12193" s="2" t="s">
        <v>124</v>
      </c>
      <c r="C12193" s="2" t="s">
        <v>48</v>
      </c>
      <c r="D12193" s="2" t="s">
        <v>14</v>
      </c>
      <c r="E12193" s="2" t="s">
        <v>74</v>
      </c>
      <c r="F12193" s="2" t="s">
        <v>977</v>
      </c>
      <c r="G12193" s="14" t="n">
        <v>45</v>
      </c>
      <c r="H12193" s="14" t="n">
        <v>131.37</v>
      </c>
      <c r="I12193" s="14" t="n">
        <v>45</v>
      </c>
      <c r="J12193" s="23" t="n">
        <f aca="false">IF(AND(E12193="Priority",ISNUMBER('Cost model'!N327)),'Cost model'!N327,'Cost model'!M327)</f>
        <v>130</v>
      </c>
      <c r="K12193" s="14" t="n">
        <f aca="false">J12193-H12193</f>
        <v>-1.37</v>
      </c>
      <c r="L12193" s="14" t="n">
        <f aca="false">G12193-H12193</f>
        <v>-86.37</v>
      </c>
    </row>
    <row r="12194" customFormat="false" ht="15" hidden="false" customHeight="false" outlineLevel="0" collapsed="false">
      <c r="A12194" s="2" t="s">
        <v>221</v>
      </c>
      <c r="B12194" s="2" t="s">
        <v>221</v>
      </c>
      <c r="C12194" s="2" t="s">
        <v>47</v>
      </c>
      <c r="D12194" s="2" t="s">
        <v>14</v>
      </c>
      <c r="E12194" s="2" t="s">
        <v>74</v>
      </c>
      <c r="F12194" s="2" t="s">
        <v>977</v>
      </c>
      <c r="G12194" s="14" t="n">
        <v>25</v>
      </c>
      <c r="H12194" s="14" t="n">
        <v>39.39</v>
      </c>
      <c r="I12194" s="14" t="n">
        <v>25</v>
      </c>
      <c r="J12194" s="23" t="n">
        <f aca="false">IF(AND(E12194="Priority",ISNUMBER('Cost model'!N746)),'Cost model'!N746,'Cost model'!M746)</f>
        <v>100</v>
      </c>
      <c r="K12194" s="14" t="n">
        <f aca="false">J12194-H12194</f>
        <v>60.61</v>
      </c>
      <c r="L12194" s="14" t="n">
        <f aca="false">G12194-H12194</f>
        <v>-14.39</v>
      </c>
    </row>
    <row r="12195" customFormat="false" ht="15" hidden="false" customHeight="false" outlineLevel="0" collapsed="false">
      <c r="A12195" s="2" t="s">
        <v>142</v>
      </c>
      <c r="B12195" s="2" t="s">
        <v>142</v>
      </c>
      <c r="C12195" s="2" t="s">
        <v>47</v>
      </c>
      <c r="D12195" s="2" t="s">
        <v>10</v>
      </c>
      <c r="E12195" s="2" t="s">
        <v>83</v>
      </c>
      <c r="F12195" s="2" t="s">
        <v>977</v>
      </c>
      <c r="G12195" s="14" t="n">
        <v>14.5</v>
      </c>
      <c r="H12195" s="14" t="n">
        <v>20.92</v>
      </c>
      <c r="I12195" s="14" t="n">
        <v>14.5</v>
      </c>
      <c r="J12195" s="23" t="n">
        <f aca="false">IF(AND(E12195="Priority",ISNUMBER('Cost model'!N632)),'Cost model'!N632,'Cost model'!M632)</f>
        <v>14.5</v>
      </c>
      <c r="K12195" s="14" t="n">
        <f aca="false">J12195-H12195</f>
        <v>-6.42</v>
      </c>
      <c r="L12195" s="14" t="n">
        <f aca="false">G12195-H12195</f>
        <v>-6.42</v>
      </c>
    </row>
    <row r="12196" customFormat="false" ht="15" hidden="false" customHeight="false" outlineLevel="0" collapsed="false">
      <c r="A12196" s="2" t="s">
        <v>174</v>
      </c>
      <c r="B12196" s="2" t="s">
        <v>158</v>
      </c>
      <c r="C12196" s="2" t="s">
        <v>49</v>
      </c>
      <c r="D12196" s="2" t="s">
        <v>12</v>
      </c>
      <c r="E12196" s="2" t="s">
        <v>74</v>
      </c>
      <c r="F12196" s="2" t="s">
        <v>976</v>
      </c>
      <c r="G12196" s="14" t="n">
        <v>19.5</v>
      </c>
      <c r="H12196" s="14" t="n">
        <v>39.25</v>
      </c>
      <c r="I12196" s="14" t="n">
        <v>19.5</v>
      </c>
      <c r="J12196" s="23" t="n">
        <f aca="false">IF(AND(E12196="Priority",ISNUMBER('Cost model'!N142)),'Cost model'!N142,'Cost model'!M142)</f>
        <v>55</v>
      </c>
      <c r="K12196" s="14" t="n">
        <f aca="false">J12196-H12196</f>
        <v>15.75</v>
      </c>
      <c r="L12196" s="14" t="n">
        <f aca="false">G12196-H12196</f>
        <v>-19.75</v>
      </c>
    </row>
    <row r="12197" customFormat="false" ht="15" hidden="false" customHeight="false" outlineLevel="0" collapsed="false">
      <c r="A12197" s="2" t="s">
        <v>221</v>
      </c>
      <c r="B12197" s="2" t="s">
        <v>174</v>
      </c>
      <c r="C12197" s="2" t="s">
        <v>47</v>
      </c>
      <c r="D12197" s="2" t="s">
        <v>12</v>
      </c>
      <c r="E12197" s="2" t="s">
        <v>74</v>
      </c>
      <c r="F12197" s="2" t="s">
        <v>976</v>
      </c>
      <c r="G12197" s="14" t="n">
        <v>9.5</v>
      </c>
      <c r="H12197" s="14" t="n">
        <v>56.02</v>
      </c>
      <c r="I12197" s="14" t="n">
        <v>24.5</v>
      </c>
      <c r="J12197" s="23" t="n">
        <f aca="false">IF(AND(E12197="Priority",ISNUMBER('Cost model'!N785)),'Cost model'!N785,'Cost model'!M785)</f>
        <v>50</v>
      </c>
      <c r="K12197" s="14" t="n">
        <f aca="false">J12197-H12197</f>
        <v>-6.02</v>
      </c>
      <c r="L12197" s="14" t="n">
        <f aca="false">G12197-H12197</f>
        <v>-46.52</v>
      </c>
    </row>
    <row r="12198" customFormat="false" ht="15" hidden="false" customHeight="false" outlineLevel="0" collapsed="false">
      <c r="A12198" s="2" t="s">
        <v>123</v>
      </c>
      <c r="B12198" s="2" t="s">
        <v>124</v>
      </c>
      <c r="C12198" s="2" t="s">
        <v>47</v>
      </c>
      <c r="D12198" s="2" t="s">
        <v>12</v>
      </c>
      <c r="E12198" s="2" t="s">
        <v>83</v>
      </c>
      <c r="F12198" s="2" t="s">
        <v>976</v>
      </c>
      <c r="G12198" s="14" t="n">
        <v>24.5</v>
      </c>
      <c r="H12198" s="14" t="n">
        <v>66.17</v>
      </c>
      <c r="I12198" s="14" t="n">
        <v>24.5</v>
      </c>
      <c r="J12198" s="23" t="n">
        <f aca="false">IF(AND(E12198="Priority",ISNUMBER('Cost model'!N5)),'Cost model'!N5,'Cost model'!M5)</f>
        <v>45</v>
      </c>
      <c r="K12198" s="14" t="n">
        <f aca="false">J12198-H12198</f>
        <v>-21.17</v>
      </c>
      <c r="L12198" s="14" t="n">
        <f aca="false">G12198-H12198</f>
        <v>-41.67</v>
      </c>
    </row>
    <row r="12199" customFormat="false" ht="15" hidden="false" customHeight="false" outlineLevel="0" collapsed="false">
      <c r="A12199" s="2" t="s">
        <v>124</v>
      </c>
      <c r="B12199" s="2" t="s">
        <v>124</v>
      </c>
      <c r="C12199" s="2" t="s">
        <v>48</v>
      </c>
      <c r="D12199" s="2" t="s">
        <v>10</v>
      </c>
      <c r="E12199" s="2" t="s">
        <v>74</v>
      </c>
      <c r="F12199" s="2" t="s">
        <v>977</v>
      </c>
      <c r="G12199" s="14" t="n">
        <v>9.5</v>
      </c>
      <c r="H12199" s="14" t="n">
        <v>9.43</v>
      </c>
      <c r="I12199" s="14" t="n">
        <v>12.5</v>
      </c>
      <c r="J12199" s="23" t="n">
        <f aca="false">IF(AND(E12199="Priority",ISNUMBER('Cost model'!N318)),'Cost model'!N318,'Cost model'!M318)</f>
        <v>14.5</v>
      </c>
      <c r="K12199" s="14" t="n">
        <f aca="false">J12199-H12199</f>
        <v>5.07</v>
      </c>
      <c r="L12199" s="14" t="n">
        <f aca="false">G12199-H12199</f>
        <v>0.0700000000000003</v>
      </c>
    </row>
    <row r="12200" customFormat="false" ht="15" hidden="false" customHeight="false" outlineLevel="0" collapsed="false">
      <c r="A12200" s="2" t="s">
        <v>124</v>
      </c>
      <c r="B12200" s="2" t="s">
        <v>124</v>
      </c>
      <c r="C12200" s="2" t="s">
        <v>49</v>
      </c>
      <c r="D12200" s="2" t="s">
        <v>12</v>
      </c>
      <c r="E12200" s="2" t="s">
        <v>74</v>
      </c>
      <c r="F12200" s="2" t="s">
        <v>977</v>
      </c>
      <c r="G12200" s="14" t="n">
        <v>19.5</v>
      </c>
      <c r="H12200" s="14" t="n">
        <v>64.56</v>
      </c>
      <c r="I12200" s="14" t="n">
        <v>19.5</v>
      </c>
      <c r="J12200" s="23" t="n">
        <f aca="false">IF(AND(E12200="Priority",ISNUMBER('Cost model'!N322)),'Cost model'!N322,'Cost model'!M322)</f>
        <v>50</v>
      </c>
      <c r="K12200" s="14" t="n">
        <f aca="false">J12200-H12200</f>
        <v>-14.56</v>
      </c>
      <c r="L12200" s="14" t="n">
        <f aca="false">G12200-H12200</f>
        <v>-45.06</v>
      </c>
    </row>
    <row r="12201" customFormat="false" ht="15" hidden="false" customHeight="false" outlineLevel="0" collapsed="false">
      <c r="A12201" s="2" t="s">
        <v>174</v>
      </c>
      <c r="B12201" s="2" t="s">
        <v>174</v>
      </c>
      <c r="C12201" s="2" t="s">
        <v>48</v>
      </c>
      <c r="D12201" s="2" t="s">
        <v>12</v>
      </c>
      <c r="E12201" s="2" t="s">
        <v>74</v>
      </c>
      <c r="F12201" s="2" t="s">
        <v>977</v>
      </c>
      <c r="G12201" s="14" t="n">
        <v>12.5</v>
      </c>
      <c r="H12201" s="14" t="n">
        <v>25.15</v>
      </c>
      <c r="I12201" s="14" t="n">
        <v>12.5</v>
      </c>
      <c r="J12201" s="23" t="n">
        <f aca="false">IF(AND(E12201="Priority",ISNUMBER('Cost model'!N171)),'Cost model'!N171,'Cost model'!M171)</f>
        <v>40</v>
      </c>
      <c r="K12201" s="14" t="n">
        <f aca="false">J12201-H12201</f>
        <v>14.85</v>
      </c>
      <c r="L12201" s="14" t="n">
        <f aca="false">G12201-H12201</f>
        <v>-12.65</v>
      </c>
    </row>
    <row r="12202" customFormat="false" ht="15" hidden="false" customHeight="false" outlineLevel="0" collapsed="false">
      <c r="A12202" s="2" t="s">
        <v>142</v>
      </c>
      <c r="B12202" s="2" t="s">
        <v>142</v>
      </c>
      <c r="C12202" s="2" t="s">
        <v>47</v>
      </c>
      <c r="D12202" s="2" t="s">
        <v>12</v>
      </c>
      <c r="E12202" s="2" t="s">
        <v>74</v>
      </c>
      <c r="F12202" s="2" t="s">
        <v>977</v>
      </c>
      <c r="G12202" s="14" t="n">
        <v>9.5</v>
      </c>
      <c r="H12202" s="14" t="n">
        <v>27.73</v>
      </c>
      <c r="I12202" s="14" t="n">
        <v>9.5</v>
      </c>
      <c r="J12202" s="23" t="n">
        <f aca="false">IF(AND(E12202="Priority",ISNUMBER('Cost model'!N635)),'Cost model'!N635,'Cost model'!M635)</f>
        <v>30.5</v>
      </c>
      <c r="K12202" s="14" t="n">
        <f aca="false">J12202-H12202</f>
        <v>2.77</v>
      </c>
      <c r="L12202" s="14" t="n">
        <f aca="false">G12202-H12202</f>
        <v>-18.23</v>
      </c>
    </row>
    <row r="12203" customFormat="false" ht="15" hidden="false" customHeight="false" outlineLevel="0" collapsed="false">
      <c r="A12203" s="2" t="s">
        <v>205</v>
      </c>
      <c r="B12203" s="2" t="s">
        <v>205</v>
      </c>
      <c r="C12203" s="2" t="s">
        <v>48</v>
      </c>
      <c r="D12203" s="2" t="s">
        <v>10</v>
      </c>
      <c r="E12203" s="2" t="s">
        <v>74</v>
      </c>
      <c r="F12203" s="2" t="s">
        <v>977</v>
      </c>
      <c r="G12203" s="14" t="n">
        <v>19.5</v>
      </c>
      <c r="H12203" s="14" t="n">
        <v>10.95</v>
      </c>
      <c r="I12203" s="14" t="n">
        <v>12.5</v>
      </c>
      <c r="J12203" s="23" t="n">
        <f aca="false">IF(AND(E12203="Priority",ISNUMBER('Cost model'!N528)),'Cost model'!N528,'Cost model'!M528)</f>
        <v>13.5</v>
      </c>
      <c r="K12203" s="14" t="n">
        <f aca="false">J12203-H12203</f>
        <v>2.55</v>
      </c>
      <c r="L12203" s="14" t="n">
        <f aca="false">G12203-H12203</f>
        <v>8.55</v>
      </c>
    </row>
    <row r="12204" customFormat="false" ht="15" hidden="false" customHeight="false" outlineLevel="0" collapsed="false">
      <c r="A12204" s="2" t="s">
        <v>124</v>
      </c>
      <c r="B12204" s="2" t="s">
        <v>124</v>
      </c>
      <c r="C12204" s="2" t="s">
        <v>48</v>
      </c>
      <c r="D12204" s="2" t="s">
        <v>12</v>
      </c>
      <c r="E12204" s="2" t="s">
        <v>74</v>
      </c>
      <c r="F12204" s="2" t="s">
        <v>977</v>
      </c>
      <c r="G12204" s="14" t="n">
        <v>12.5</v>
      </c>
      <c r="H12204" s="14" t="n">
        <v>13.22</v>
      </c>
      <c r="I12204" s="14" t="n">
        <v>12.5</v>
      </c>
      <c r="J12204" s="23" t="n">
        <f aca="false">IF(AND(E12204="Priority",ISNUMBER('Cost model'!N321)),'Cost model'!N321,'Cost model'!M321)</f>
        <v>40</v>
      </c>
      <c r="K12204" s="14" t="n">
        <f aca="false">J12204-H12204</f>
        <v>26.78</v>
      </c>
      <c r="L12204" s="14" t="n">
        <f aca="false">G12204-H12204</f>
        <v>-0.720000000000001</v>
      </c>
    </row>
    <row r="12205" customFormat="false" ht="15" hidden="false" customHeight="false" outlineLevel="0" collapsed="false">
      <c r="A12205" s="2" t="s">
        <v>142</v>
      </c>
      <c r="B12205" s="2" t="s">
        <v>174</v>
      </c>
      <c r="C12205" s="2" t="s">
        <v>48</v>
      </c>
      <c r="D12205" s="2" t="s">
        <v>10</v>
      </c>
      <c r="E12205" s="2" t="s">
        <v>74</v>
      </c>
      <c r="F12205" s="2" t="s">
        <v>976</v>
      </c>
      <c r="G12205" s="14" t="n">
        <v>17.5</v>
      </c>
      <c r="H12205" s="14" t="n">
        <v>17.34</v>
      </c>
      <c r="I12205" s="14" t="n">
        <v>14.5</v>
      </c>
      <c r="J12205" s="23" t="n">
        <f aca="false">IF(AND(E12205="Priority",ISNUMBER('Cost model'!N693)),'Cost model'!N693,'Cost model'!M693)</f>
        <v>11.5</v>
      </c>
      <c r="K12205" s="14" t="n">
        <f aca="false">J12205-H12205</f>
        <v>-5.84</v>
      </c>
      <c r="L12205" s="14" t="n">
        <f aca="false">G12205-H12205</f>
        <v>0.16</v>
      </c>
    </row>
    <row r="12206" customFormat="false" ht="15" hidden="false" customHeight="false" outlineLevel="0" collapsed="false">
      <c r="A12206" s="2" t="s">
        <v>124</v>
      </c>
      <c r="B12206" s="2" t="s">
        <v>158</v>
      </c>
      <c r="C12206" s="2" t="s">
        <v>47</v>
      </c>
      <c r="D12206" s="2" t="s">
        <v>10</v>
      </c>
      <c r="E12206" s="2" t="s">
        <v>74</v>
      </c>
      <c r="F12206" s="2" t="s">
        <v>976</v>
      </c>
      <c r="G12206" s="14" t="n">
        <v>9.5</v>
      </c>
      <c r="H12206" s="14" t="n">
        <v>9.54</v>
      </c>
      <c r="I12206" s="14" t="n">
        <v>14.5</v>
      </c>
      <c r="J12206" s="23" t="n">
        <f aca="false">IF(AND(E12206="Priority",ISNUMBER('Cost model'!N347)),'Cost model'!N347,'Cost model'!M347)</f>
        <v>13.5</v>
      </c>
      <c r="K12206" s="14" t="n">
        <f aca="false">J12206-H12206</f>
        <v>3.96</v>
      </c>
      <c r="L12206" s="14" t="n">
        <f aca="false">G12206-H12206</f>
        <v>-0.0399999999999992</v>
      </c>
    </row>
    <row r="12207" customFormat="false" ht="15" hidden="false" customHeight="false" outlineLevel="0" collapsed="false">
      <c r="A12207" s="2" t="s">
        <v>142</v>
      </c>
      <c r="B12207" s="2" t="s">
        <v>142</v>
      </c>
      <c r="C12207" s="2" t="s">
        <v>48</v>
      </c>
      <c r="D12207" s="2" t="s">
        <v>12</v>
      </c>
      <c r="E12207" s="2" t="s">
        <v>74</v>
      </c>
      <c r="F12207" s="2" t="s">
        <v>977</v>
      </c>
      <c r="G12207" s="14" t="n">
        <v>12.5</v>
      </c>
      <c r="H12207" s="14" t="n">
        <v>34.21</v>
      </c>
      <c r="I12207" s="14" t="n">
        <v>12.5</v>
      </c>
      <c r="J12207" s="23" t="n">
        <f aca="false">IF(AND(E12207="Priority",ISNUMBER('Cost model'!N636)),'Cost model'!N636,'Cost model'!M636)</f>
        <v>40</v>
      </c>
      <c r="K12207" s="14" t="n">
        <f aca="false">J12207-H12207</f>
        <v>5.79</v>
      </c>
      <c r="L12207" s="14" t="n">
        <f aca="false">G12207-H12207</f>
        <v>-21.71</v>
      </c>
    </row>
    <row r="12208" customFormat="false" ht="15" hidden="false" customHeight="false" outlineLevel="0" collapsed="false">
      <c r="A12208" s="2" t="s">
        <v>221</v>
      </c>
      <c r="B12208" s="2" t="s">
        <v>221</v>
      </c>
      <c r="C12208" s="2" t="s">
        <v>47</v>
      </c>
      <c r="D12208" s="2" t="s">
        <v>10</v>
      </c>
      <c r="E12208" s="2" t="s">
        <v>74</v>
      </c>
      <c r="F12208" s="2" t="s">
        <v>977</v>
      </c>
      <c r="G12208" s="14" t="n">
        <v>9.5</v>
      </c>
      <c r="H12208" s="14" t="n">
        <v>7.02</v>
      </c>
      <c r="I12208" s="14" t="n">
        <v>9.5</v>
      </c>
      <c r="J12208" s="23" t="n">
        <f aca="false">IF(AND(E12208="Priority",ISNUMBER('Cost model'!N737)),'Cost model'!N737,'Cost model'!M737)</f>
        <v>8.5</v>
      </c>
      <c r="K12208" s="14" t="n">
        <f aca="false">J12208-H12208</f>
        <v>1.48</v>
      </c>
      <c r="L12208" s="14" t="n">
        <f aca="false">G12208-H12208</f>
        <v>2.48</v>
      </c>
    </row>
    <row r="12209" customFormat="false" ht="15" hidden="false" customHeight="false" outlineLevel="0" collapsed="false">
      <c r="A12209" s="2" t="s">
        <v>221</v>
      </c>
      <c r="B12209" s="2" t="s">
        <v>221</v>
      </c>
      <c r="C12209" s="2" t="s">
        <v>49</v>
      </c>
      <c r="D12209" s="2" t="s">
        <v>10</v>
      </c>
      <c r="E12209" s="2" t="s">
        <v>74</v>
      </c>
      <c r="F12209" s="2" t="s">
        <v>977</v>
      </c>
      <c r="G12209" s="14" t="n">
        <v>17.5</v>
      </c>
      <c r="H12209" s="14" t="n">
        <v>24.93</v>
      </c>
      <c r="I12209" s="14" t="n">
        <v>17.5</v>
      </c>
      <c r="J12209" s="23" t="n">
        <f aca="false">IF(AND(E12209="Priority",ISNUMBER('Cost model'!N739)),'Cost model'!N739,'Cost model'!M739)</f>
        <v>17.5</v>
      </c>
      <c r="K12209" s="14" t="n">
        <f aca="false">J12209-H12209</f>
        <v>-7.43</v>
      </c>
      <c r="L12209" s="14" t="n">
        <f aca="false">G12209-H12209</f>
        <v>-7.43</v>
      </c>
    </row>
    <row r="12210" customFormat="false" ht="15" hidden="false" customHeight="false" outlineLevel="0" collapsed="false">
      <c r="A12210" s="2" t="s">
        <v>124</v>
      </c>
      <c r="B12210" s="2" t="s">
        <v>124</v>
      </c>
      <c r="C12210" s="2" t="s">
        <v>47</v>
      </c>
      <c r="D12210" s="2" t="s">
        <v>10</v>
      </c>
      <c r="E12210" s="2" t="s">
        <v>74</v>
      </c>
      <c r="F12210" s="2" t="s">
        <v>977</v>
      </c>
      <c r="G12210" s="14" t="n">
        <v>9.5</v>
      </c>
      <c r="H12210" s="14" t="n">
        <v>6.83</v>
      </c>
      <c r="I12210" s="14" t="n">
        <v>9.5</v>
      </c>
      <c r="J12210" s="23" t="n">
        <f aca="false">IF(AND(E12210="Priority",ISNUMBER('Cost model'!N317)),'Cost model'!N317,'Cost model'!M317)</f>
        <v>10.5</v>
      </c>
      <c r="K12210" s="14" t="n">
        <f aca="false">J12210-H12210</f>
        <v>3.67</v>
      </c>
      <c r="L12210" s="14" t="n">
        <f aca="false">G12210-H12210</f>
        <v>2.67</v>
      </c>
    </row>
    <row r="12211" customFormat="false" ht="15" hidden="false" customHeight="false" outlineLevel="0" collapsed="false">
      <c r="A12211" s="2" t="s">
        <v>174</v>
      </c>
      <c r="B12211" s="2" t="s">
        <v>174</v>
      </c>
      <c r="C12211" s="2" t="s">
        <v>49</v>
      </c>
      <c r="D12211" s="2" t="s">
        <v>13</v>
      </c>
      <c r="E12211" s="2" t="s">
        <v>74</v>
      </c>
      <c r="F12211" s="2" t="s">
        <v>977</v>
      </c>
      <c r="G12211" s="14" t="n">
        <v>50</v>
      </c>
      <c r="H12211" s="14" t="n">
        <v>84.71</v>
      </c>
      <c r="I12211" s="14" t="n">
        <v>50</v>
      </c>
      <c r="J12211" s="23" t="n">
        <f aca="false">IF(AND(E12211="Priority",ISNUMBER('Cost model'!N175)),'Cost model'!N175,'Cost model'!M175)</f>
        <v>75</v>
      </c>
      <c r="K12211" s="14" t="n">
        <f aca="false">J12211-H12211</f>
        <v>-9.70999999999999</v>
      </c>
      <c r="L12211" s="14" t="n">
        <f aca="false">G12211-H12211</f>
        <v>-34.71</v>
      </c>
    </row>
    <row r="12212" customFormat="false" ht="15" hidden="false" customHeight="false" outlineLevel="0" collapsed="false">
      <c r="A12212" s="2" t="s">
        <v>124</v>
      </c>
      <c r="B12212" s="2" t="s">
        <v>124</v>
      </c>
      <c r="C12212" s="2" t="s">
        <v>47</v>
      </c>
      <c r="D12212" s="2" t="s">
        <v>10</v>
      </c>
      <c r="E12212" s="2" t="s">
        <v>74</v>
      </c>
      <c r="F12212" s="2" t="s">
        <v>977</v>
      </c>
      <c r="G12212" s="14" t="n">
        <v>9.5</v>
      </c>
      <c r="H12212" s="14" t="n">
        <v>7.3</v>
      </c>
      <c r="I12212" s="14" t="n">
        <v>9.5</v>
      </c>
      <c r="J12212" s="23" t="n">
        <f aca="false">IF(AND(E12212="Priority",ISNUMBER('Cost model'!N317)),'Cost model'!N317,'Cost model'!M317)</f>
        <v>10.5</v>
      </c>
      <c r="K12212" s="14" t="n">
        <f aca="false">J12212-H12212</f>
        <v>3.2</v>
      </c>
      <c r="L12212" s="14" t="n">
        <f aca="false">G12212-H12212</f>
        <v>2.2</v>
      </c>
    </row>
    <row r="12213" customFormat="false" ht="15" hidden="false" customHeight="false" outlineLevel="0" collapsed="false">
      <c r="A12213" s="2" t="s">
        <v>174</v>
      </c>
      <c r="B12213" s="2" t="s">
        <v>174</v>
      </c>
      <c r="C12213" s="2" t="s">
        <v>48</v>
      </c>
      <c r="D12213" s="2" t="s">
        <v>10</v>
      </c>
      <c r="E12213" s="2" t="s">
        <v>83</v>
      </c>
      <c r="F12213" s="2" t="s">
        <v>977</v>
      </c>
      <c r="G12213" s="14" t="n">
        <v>17.5</v>
      </c>
      <c r="H12213" s="14" t="n">
        <v>14.14</v>
      </c>
      <c r="I12213" s="14" t="n">
        <v>17.5</v>
      </c>
      <c r="J12213" s="23" t="n">
        <f aca="false">IF(AND(E12213="Priority",ISNUMBER('Cost model'!N168)),'Cost model'!N168,'Cost model'!M168)</f>
        <v>18.5</v>
      </c>
      <c r="K12213" s="14" t="n">
        <f aca="false">J12213-H12213</f>
        <v>4.36</v>
      </c>
      <c r="L12213" s="14" t="n">
        <f aca="false">G12213-H12213</f>
        <v>3.36</v>
      </c>
    </row>
    <row r="12214" customFormat="false" ht="15" hidden="false" customHeight="false" outlineLevel="0" collapsed="false">
      <c r="A12214" s="2" t="s">
        <v>124</v>
      </c>
      <c r="B12214" s="2" t="s">
        <v>124</v>
      </c>
      <c r="C12214" s="2" t="s">
        <v>48</v>
      </c>
      <c r="D12214" s="2" t="s">
        <v>10</v>
      </c>
      <c r="E12214" s="2" t="s">
        <v>74</v>
      </c>
      <c r="F12214" s="2" t="s">
        <v>977</v>
      </c>
      <c r="G12214" s="14" t="n">
        <v>12.5</v>
      </c>
      <c r="H12214" s="14" t="n">
        <v>29.95</v>
      </c>
      <c r="I12214" s="14" t="n">
        <v>12.5</v>
      </c>
      <c r="J12214" s="23" t="n">
        <f aca="false">IF(AND(E12214="Priority",ISNUMBER('Cost model'!N318)),'Cost model'!N318,'Cost model'!M318)</f>
        <v>14.5</v>
      </c>
      <c r="K12214" s="14" t="n">
        <f aca="false">J12214-H12214</f>
        <v>-15.45</v>
      </c>
      <c r="L12214" s="14" t="n">
        <f aca="false">G12214-H12214</f>
        <v>-17.45</v>
      </c>
    </row>
    <row r="12215" customFormat="false" ht="15" hidden="false" customHeight="false" outlineLevel="0" collapsed="false">
      <c r="A12215" s="2" t="s">
        <v>124</v>
      </c>
      <c r="B12215" s="2" t="s">
        <v>124</v>
      </c>
      <c r="C12215" s="2" t="s">
        <v>49</v>
      </c>
      <c r="D12215" s="2" t="s">
        <v>10</v>
      </c>
      <c r="E12215" s="2" t="s">
        <v>74</v>
      </c>
      <c r="F12215" s="2" t="s">
        <v>977</v>
      </c>
      <c r="G12215" s="14" t="n">
        <v>9.5</v>
      </c>
      <c r="H12215" s="14" t="n">
        <v>13.19</v>
      </c>
      <c r="I12215" s="14" t="n">
        <v>17.5</v>
      </c>
      <c r="J12215" s="23" t="n">
        <f aca="false">IF(AND(E12215="Priority",ISNUMBER('Cost model'!N319)),'Cost model'!N319,'Cost model'!M319)</f>
        <v>16.5</v>
      </c>
      <c r="K12215" s="14" t="n">
        <f aca="false">J12215-H12215</f>
        <v>3.31</v>
      </c>
      <c r="L12215" s="14" t="n">
        <f aca="false">G12215-H12215</f>
        <v>-3.69</v>
      </c>
    </row>
    <row r="12216" customFormat="false" ht="15" hidden="false" customHeight="false" outlineLevel="0" collapsed="false">
      <c r="A12216" s="2" t="s">
        <v>174</v>
      </c>
      <c r="B12216" s="2" t="s">
        <v>142</v>
      </c>
      <c r="C12216" s="2" t="s">
        <v>48</v>
      </c>
      <c r="D12216" s="2" t="s">
        <v>10</v>
      </c>
      <c r="E12216" s="2" t="s">
        <v>74</v>
      </c>
      <c r="F12216" s="2" t="s">
        <v>976</v>
      </c>
      <c r="G12216" s="14" t="n">
        <v>12.5</v>
      </c>
      <c r="H12216" s="14" t="n">
        <v>52.1</v>
      </c>
      <c r="I12216" s="14" t="n">
        <v>12.5</v>
      </c>
      <c r="J12216" s="23" t="n">
        <f aca="false">IF(AND(E12216="Priority",ISNUMBER('Cost model'!N123)),'Cost model'!N123,'Cost model'!M123)</f>
        <v>16.5</v>
      </c>
      <c r="K12216" s="14" t="n">
        <f aca="false">J12216-H12216</f>
        <v>-35.6</v>
      </c>
      <c r="L12216" s="14" t="n">
        <f aca="false">G12216-H12216</f>
        <v>-39.6</v>
      </c>
    </row>
    <row r="12217" customFormat="false" ht="15" hidden="false" customHeight="false" outlineLevel="0" collapsed="false">
      <c r="A12217" s="2" t="s">
        <v>221</v>
      </c>
      <c r="B12217" s="2" t="s">
        <v>221</v>
      </c>
      <c r="C12217" s="2" t="s">
        <v>47</v>
      </c>
      <c r="D12217" s="2" t="s">
        <v>12</v>
      </c>
      <c r="E12217" s="2" t="s">
        <v>74</v>
      </c>
      <c r="F12217" s="2" t="s">
        <v>977</v>
      </c>
      <c r="G12217" s="14" t="n">
        <v>9.5</v>
      </c>
      <c r="H12217" s="14" t="n">
        <v>29.79</v>
      </c>
      <c r="I12217" s="14" t="n">
        <v>9.5</v>
      </c>
      <c r="J12217" s="23" t="n">
        <f aca="false">IF(AND(E12217="Priority",ISNUMBER('Cost model'!N740)),'Cost model'!N740,'Cost model'!M740)</f>
        <v>22.5</v>
      </c>
      <c r="K12217" s="14" t="n">
        <f aca="false">J12217-H12217</f>
        <v>-7.29</v>
      </c>
      <c r="L12217" s="14" t="n">
        <f aca="false">G12217-H12217</f>
        <v>-20.29</v>
      </c>
    </row>
    <row r="12218" customFormat="false" ht="15" hidden="false" customHeight="false" outlineLevel="0" collapsed="false">
      <c r="A12218" s="2" t="s">
        <v>174</v>
      </c>
      <c r="B12218" s="2" t="s">
        <v>174</v>
      </c>
      <c r="C12218" s="2" t="s">
        <v>48</v>
      </c>
      <c r="D12218" s="2" t="s">
        <v>10</v>
      </c>
      <c r="E12218" s="2" t="s">
        <v>74</v>
      </c>
      <c r="F12218" s="2" t="s">
        <v>977</v>
      </c>
      <c r="G12218" s="14" t="n">
        <v>12.5</v>
      </c>
      <c r="H12218" s="14" t="n">
        <v>8.77</v>
      </c>
      <c r="I12218" s="14" t="n">
        <v>12.5</v>
      </c>
      <c r="J12218" s="23" t="n">
        <f aca="false">IF(AND(E12218="Priority",ISNUMBER('Cost model'!N168)),'Cost model'!N168,'Cost model'!M168)</f>
        <v>13.5</v>
      </c>
      <c r="K12218" s="14" t="n">
        <f aca="false">J12218-H12218</f>
        <v>4.73</v>
      </c>
      <c r="L12218" s="14" t="n">
        <f aca="false">G12218-H12218</f>
        <v>3.73</v>
      </c>
    </row>
    <row r="12219" customFormat="false" ht="15" hidden="false" customHeight="false" outlineLevel="0" collapsed="false">
      <c r="A12219" s="2" t="s">
        <v>174</v>
      </c>
      <c r="B12219" s="2" t="s">
        <v>174</v>
      </c>
      <c r="C12219" s="2" t="s">
        <v>49</v>
      </c>
      <c r="D12219" s="2" t="s">
        <v>12</v>
      </c>
      <c r="E12219" s="2" t="s">
        <v>83</v>
      </c>
      <c r="F12219" s="2" t="s">
        <v>977</v>
      </c>
      <c r="G12219" s="14" t="n">
        <v>29.5</v>
      </c>
      <c r="H12219" s="14" t="n">
        <v>62.28</v>
      </c>
      <c r="I12219" s="14" t="n">
        <v>29.5</v>
      </c>
      <c r="J12219" s="23" t="n">
        <f aca="false">IF(AND(E12219="Priority",ISNUMBER('Cost model'!N172)),'Cost model'!N172,'Cost model'!M172)</f>
        <v>60</v>
      </c>
      <c r="K12219" s="14" t="n">
        <f aca="false">J12219-H12219</f>
        <v>-2.28</v>
      </c>
      <c r="L12219" s="14" t="n">
        <f aca="false">G12219-H12219</f>
        <v>-32.78</v>
      </c>
    </row>
    <row r="12220" customFormat="false" ht="15" hidden="false" customHeight="false" outlineLevel="0" collapsed="false">
      <c r="A12220" s="2" t="s">
        <v>174</v>
      </c>
      <c r="B12220" s="2" t="s">
        <v>174</v>
      </c>
      <c r="C12220" s="2" t="s">
        <v>47</v>
      </c>
      <c r="D12220" s="2" t="s">
        <v>10</v>
      </c>
      <c r="E12220" s="2" t="s">
        <v>74</v>
      </c>
      <c r="F12220" s="2" t="s">
        <v>977</v>
      </c>
      <c r="G12220" s="14" t="n">
        <v>9.5</v>
      </c>
      <c r="H12220" s="14" t="n">
        <v>6.79</v>
      </c>
      <c r="I12220" s="14" t="n">
        <v>9.5</v>
      </c>
      <c r="J12220" s="23" t="n">
        <f aca="false">IF(AND(E12220="Priority",ISNUMBER('Cost model'!N167)),'Cost model'!N167,'Cost model'!M167)</f>
        <v>8.5</v>
      </c>
      <c r="K12220" s="14" t="n">
        <f aca="false">J12220-H12220</f>
        <v>1.71</v>
      </c>
      <c r="L12220" s="14" t="n">
        <f aca="false">G12220-H12220</f>
        <v>2.71</v>
      </c>
    </row>
    <row r="12221" customFormat="false" ht="15" hidden="false" customHeight="false" outlineLevel="0" collapsed="false">
      <c r="A12221" s="2" t="s">
        <v>174</v>
      </c>
      <c r="B12221" s="2" t="s">
        <v>174</v>
      </c>
      <c r="C12221" s="2" t="s">
        <v>48</v>
      </c>
      <c r="D12221" s="2" t="s">
        <v>10</v>
      </c>
      <c r="E12221" s="2" t="s">
        <v>74</v>
      </c>
      <c r="F12221" s="2" t="s">
        <v>977</v>
      </c>
      <c r="G12221" s="14" t="n">
        <v>12.5</v>
      </c>
      <c r="H12221" s="14" t="n">
        <v>8.77</v>
      </c>
      <c r="I12221" s="14" t="n">
        <v>12.5</v>
      </c>
      <c r="J12221" s="23" t="n">
        <f aca="false">IF(AND(E12221="Priority",ISNUMBER('Cost model'!N168)),'Cost model'!N168,'Cost model'!M168)</f>
        <v>13.5</v>
      </c>
      <c r="K12221" s="14" t="n">
        <f aca="false">J12221-H12221</f>
        <v>4.73</v>
      </c>
      <c r="L12221" s="14" t="n">
        <f aca="false">G12221-H12221</f>
        <v>3.73</v>
      </c>
    </row>
    <row r="12222" customFormat="false" ht="15" hidden="false" customHeight="false" outlineLevel="0" collapsed="false">
      <c r="A12222" s="2" t="s">
        <v>124</v>
      </c>
      <c r="B12222" s="2" t="s">
        <v>124</v>
      </c>
      <c r="C12222" s="2" t="s">
        <v>49</v>
      </c>
      <c r="D12222" s="2" t="s">
        <v>12</v>
      </c>
      <c r="E12222" s="2" t="s">
        <v>83</v>
      </c>
      <c r="F12222" s="2" t="s">
        <v>977</v>
      </c>
      <c r="G12222" s="14" t="n">
        <v>29.5</v>
      </c>
      <c r="H12222" s="14" t="n">
        <v>53.35</v>
      </c>
      <c r="I12222" s="14" t="n">
        <v>29.5</v>
      </c>
      <c r="J12222" s="23" t="n">
        <f aca="false">IF(AND(E12222="Priority",ISNUMBER('Cost model'!N322)),'Cost model'!N322,'Cost model'!M322)</f>
        <v>65</v>
      </c>
      <c r="K12222" s="14" t="n">
        <f aca="false">J12222-H12222</f>
        <v>11.65</v>
      </c>
      <c r="L12222" s="14" t="n">
        <f aca="false">G12222-H12222</f>
        <v>-23.85</v>
      </c>
    </row>
    <row r="12223" customFormat="false" ht="15" hidden="false" customHeight="false" outlineLevel="0" collapsed="false">
      <c r="A12223" s="2" t="s">
        <v>221</v>
      </c>
      <c r="B12223" s="2" t="s">
        <v>158</v>
      </c>
      <c r="C12223" s="2" t="s">
        <v>47</v>
      </c>
      <c r="D12223" s="2" t="s">
        <v>12</v>
      </c>
      <c r="E12223" s="2" t="s">
        <v>74</v>
      </c>
      <c r="F12223" s="2" t="s">
        <v>976</v>
      </c>
      <c r="G12223" s="14" t="n">
        <v>9.5</v>
      </c>
      <c r="H12223" s="14" t="n">
        <v>59.63</v>
      </c>
      <c r="I12223" s="14" t="n">
        <v>19.5</v>
      </c>
      <c r="J12223" s="23" t="n">
        <f aca="false">IF(AND(E12223="Priority",ISNUMBER('Cost model'!N755)),'Cost model'!N755,'Cost model'!M755)</f>
        <v>50</v>
      </c>
      <c r="K12223" s="14" t="n">
        <f aca="false">J12223-H12223</f>
        <v>-9.63</v>
      </c>
      <c r="L12223" s="14" t="n">
        <f aca="false">G12223-H12223</f>
        <v>-50.13</v>
      </c>
    </row>
    <row r="12224" customFormat="false" ht="15" hidden="false" customHeight="false" outlineLevel="0" collapsed="false">
      <c r="A12224" s="2" t="s">
        <v>221</v>
      </c>
      <c r="B12224" s="2" t="s">
        <v>221</v>
      </c>
      <c r="C12224" s="2" t="s">
        <v>47</v>
      </c>
      <c r="D12224" s="2" t="s">
        <v>10</v>
      </c>
      <c r="E12224" s="2" t="s">
        <v>74</v>
      </c>
      <c r="F12224" s="2" t="s">
        <v>977</v>
      </c>
      <c r="G12224" s="14" t="n">
        <v>9.5</v>
      </c>
      <c r="H12224" s="14" t="n">
        <v>6.88</v>
      </c>
      <c r="I12224" s="14" t="n">
        <v>9.5</v>
      </c>
      <c r="J12224" s="23" t="n">
        <f aca="false">IF(AND(E12224="Priority",ISNUMBER('Cost model'!N737)),'Cost model'!N737,'Cost model'!M737)</f>
        <v>8.5</v>
      </c>
      <c r="K12224" s="14" t="n">
        <f aca="false">J12224-H12224</f>
        <v>1.62</v>
      </c>
      <c r="L12224" s="14" t="n">
        <f aca="false">G12224-H12224</f>
        <v>2.62</v>
      </c>
    </row>
    <row r="12225" customFormat="false" ht="15" hidden="false" customHeight="false" outlineLevel="0" collapsed="false">
      <c r="A12225" s="2" t="s">
        <v>124</v>
      </c>
      <c r="B12225" s="2" t="s">
        <v>124</v>
      </c>
      <c r="C12225" s="2" t="s">
        <v>47</v>
      </c>
      <c r="D12225" s="2" t="s">
        <v>12</v>
      </c>
      <c r="E12225" s="2" t="s">
        <v>83</v>
      </c>
      <c r="F12225" s="2" t="s">
        <v>977</v>
      </c>
      <c r="G12225" s="14" t="n">
        <v>19.5</v>
      </c>
      <c r="H12225" s="14" t="n">
        <v>26.05</v>
      </c>
      <c r="I12225" s="14" t="n">
        <v>19.5</v>
      </c>
      <c r="J12225" s="23" t="n">
        <f aca="false">IF(AND(E12225="Priority",ISNUMBER('Cost model'!N320)),'Cost model'!N320,'Cost model'!M320)</f>
        <v>35</v>
      </c>
      <c r="K12225" s="14" t="n">
        <f aca="false">J12225-H12225</f>
        <v>8.95</v>
      </c>
      <c r="L12225" s="14" t="n">
        <f aca="false">G12225-H12225</f>
        <v>-6.55</v>
      </c>
    </row>
    <row r="12226" customFormat="false" ht="15" hidden="false" customHeight="false" outlineLevel="0" collapsed="false">
      <c r="A12226" s="2" t="s">
        <v>205</v>
      </c>
      <c r="B12226" s="2" t="s">
        <v>205</v>
      </c>
      <c r="C12226" s="2" t="s">
        <v>48</v>
      </c>
      <c r="D12226" s="2" t="s">
        <v>12</v>
      </c>
      <c r="E12226" s="2" t="s">
        <v>74</v>
      </c>
      <c r="F12226" s="2" t="s">
        <v>977</v>
      </c>
      <c r="G12226" s="14" t="n">
        <v>24.5</v>
      </c>
      <c r="H12226" s="14" t="n">
        <v>42.14</v>
      </c>
      <c r="I12226" s="14" t="n">
        <v>12.5</v>
      </c>
      <c r="J12226" s="23" t="n">
        <f aca="false">IF(AND(E12226="Priority",ISNUMBER('Cost model'!N531)),'Cost model'!N531,'Cost model'!M531)</f>
        <v>50</v>
      </c>
      <c r="K12226" s="14" t="n">
        <f aca="false">J12226-H12226</f>
        <v>7.86</v>
      </c>
      <c r="L12226" s="14" t="n">
        <f aca="false">G12226-H12226</f>
        <v>-17.64</v>
      </c>
    </row>
    <row r="12227" customFormat="false" ht="15" hidden="false" customHeight="false" outlineLevel="0" collapsed="false">
      <c r="A12227" s="2" t="s">
        <v>142</v>
      </c>
      <c r="B12227" s="2" t="s">
        <v>142</v>
      </c>
      <c r="C12227" s="2" t="s">
        <v>48</v>
      </c>
      <c r="D12227" s="2" t="s">
        <v>10</v>
      </c>
      <c r="E12227" s="2" t="s">
        <v>83</v>
      </c>
      <c r="F12227" s="2" t="s">
        <v>977</v>
      </c>
      <c r="G12227" s="14" t="n">
        <v>17.5</v>
      </c>
      <c r="H12227" s="14" t="n">
        <v>20.47</v>
      </c>
      <c r="I12227" s="14" t="n">
        <v>17.5</v>
      </c>
      <c r="J12227" s="23" t="n">
        <f aca="false">IF(AND(E12227="Priority",ISNUMBER('Cost model'!N633)),'Cost model'!N633,'Cost model'!M633)</f>
        <v>16.5</v>
      </c>
      <c r="K12227" s="14" t="n">
        <f aca="false">J12227-H12227</f>
        <v>-3.97</v>
      </c>
      <c r="L12227" s="14" t="n">
        <f aca="false">G12227-H12227</f>
        <v>-2.97</v>
      </c>
    </row>
    <row r="12228" customFormat="false" ht="15" hidden="false" customHeight="false" outlineLevel="0" collapsed="false">
      <c r="A12228" s="2" t="s">
        <v>174</v>
      </c>
      <c r="B12228" s="2" t="s">
        <v>174</v>
      </c>
      <c r="C12228" s="2" t="s">
        <v>49</v>
      </c>
      <c r="D12228" s="2" t="s">
        <v>12</v>
      </c>
      <c r="E12228" s="2" t="s">
        <v>74</v>
      </c>
      <c r="F12228" s="2" t="s">
        <v>977</v>
      </c>
      <c r="G12228" s="14" t="n">
        <v>19.5</v>
      </c>
      <c r="H12228" s="14" t="n">
        <v>62.12</v>
      </c>
      <c r="I12228" s="14" t="n">
        <v>19.5</v>
      </c>
      <c r="J12228" s="23" t="n">
        <f aca="false">IF(AND(E12228="Priority",ISNUMBER('Cost model'!N172)),'Cost model'!N172,'Cost model'!M172)</f>
        <v>45</v>
      </c>
      <c r="K12228" s="14" t="n">
        <f aca="false">J12228-H12228</f>
        <v>-17.12</v>
      </c>
      <c r="L12228" s="14" t="n">
        <f aca="false">G12228-H12228</f>
        <v>-42.62</v>
      </c>
    </row>
    <row r="12229" customFormat="false" ht="15" hidden="false" customHeight="false" outlineLevel="0" collapsed="false">
      <c r="A12229" s="2" t="s">
        <v>221</v>
      </c>
      <c r="B12229" s="2" t="s">
        <v>221</v>
      </c>
      <c r="C12229" s="2" t="s">
        <v>49</v>
      </c>
      <c r="D12229" s="2" t="s">
        <v>12</v>
      </c>
      <c r="E12229" s="2" t="s">
        <v>83</v>
      </c>
      <c r="F12229" s="2" t="s">
        <v>977</v>
      </c>
      <c r="G12229" s="14" t="n">
        <v>29.5</v>
      </c>
      <c r="H12229" s="14" t="n">
        <v>95.29</v>
      </c>
      <c r="I12229" s="14" t="n">
        <v>29.5</v>
      </c>
      <c r="J12229" s="23" t="n">
        <f aca="false">IF(AND(E12229="Priority",ISNUMBER('Cost model'!N742)),'Cost model'!N742,'Cost model'!M742)</f>
        <v>80</v>
      </c>
      <c r="K12229" s="14" t="n">
        <f aca="false">J12229-H12229</f>
        <v>-15.29</v>
      </c>
      <c r="L12229" s="14" t="n">
        <f aca="false">G12229-H12229</f>
        <v>-65.79</v>
      </c>
    </row>
    <row r="12230" customFormat="false" ht="15" hidden="false" customHeight="false" outlineLevel="0" collapsed="false">
      <c r="A12230" s="2" t="s">
        <v>221</v>
      </c>
      <c r="B12230" s="2" t="s">
        <v>221</v>
      </c>
      <c r="C12230" s="2" t="s">
        <v>48</v>
      </c>
      <c r="D12230" s="2" t="s">
        <v>14</v>
      </c>
      <c r="E12230" s="2" t="s">
        <v>74</v>
      </c>
      <c r="F12230" s="2" t="s">
        <v>977</v>
      </c>
      <c r="G12230" s="14" t="n">
        <v>45</v>
      </c>
      <c r="H12230" s="14" t="n">
        <v>132.57</v>
      </c>
      <c r="I12230" s="14" t="n">
        <v>45</v>
      </c>
      <c r="J12230" s="23" t="n">
        <f aca="false">IF(AND(E12230="Priority",ISNUMBER('Cost model'!N747)),'Cost model'!N747,'Cost model'!M747)</f>
        <v>155</v>
      </c>
      <c r="K12230" s="14" t="n">
        <f aca="false">J12230-H12230</f>
        <v>22.43</v>
      </c>
      <c r="L12230" s="14" t="n">
        <f aca="false">G12230-H12230</f>
        <v>-87.57</v>
      </c>
    </row>
    <row r="12231" customFormat="false" ht="15" hidden="false" customHeight="false" outlineLevel="0" collapsed="false">
      <c r="A12231" s="2" t="s">
        <v>221</v>
      </c>
      <c r="B12231" s="2" t="s">
        <v>221</v>
      </c>
      <c r="C12231" s="2" t="s">
        <v>47</v>
      </c>
      <c r="D12231" s="2" t="s">
        <v>12</v>
      </c>
      <c r="E12231" s="2" t="s">
        <v>83</v>
      </c>
      <c r="F12231" s="2" t="s">
        <v>977</v>
      </c>
      <c r="G12231" s="14" t="n">
        <v>19.5</v>
      </c>
      <c r="H12231" s="14" t="n">
        <v>27.98</v>
      </c>
      <c r="I12231" s="14" t="n">
        <v>19.5</v>
      </c>
      <c r="J12231" s="23" t="n">
        <f aca="false">IF(AND(E12231="Priority",ISNUMBER('Cost model'!N740)),'Cost model'!N740,'Cost model'!M740)</f>
        <v>28.5</v>
      </c>
      <c r="K12231" s="14" t="n">
        <f aca="false">J12231-H12231</f>
        <v>0.52</v>
      </c>
      <c r="L12231" s="14" t="n">
        <f aca="false">G12231-H12231</f>
        <v>-8.48</v>
      </c>
    </row>
    <row r="12232" customFormat="false" ht="15" hidden="false" customHeight="false" outlineLevel="0" collapsed="false">
      <c r="A12232" s="2" t="s">
        <v>174</v>
      </c>
      <c r="B12232" s="2" t="s">
        <v>174</v>
      </c>
      <c r="C12232" s="2" t="s">
        <v>48</v>
      </c>
      <c r="D12232" s="2" t="s">
        <v>12</v>
      </c>
      <c r="E12232" s="2" t="s">
        <v>74</v>
      </c>
      <c r="F12232" s="2" t="s">
        <v>977</v>
      </c>
      <c r="G12232" s="14" t="n">
        <v>12.5</v>
      </c>
      <c r="H12232" s="14" t="n">
        <v>11.35</v>
      </c>
      <c r="I12232" s="14" t="n">
        <v>12.5</v>
      </c>
      <c r="J12232" s="23" t="n">
        <f aca="false">IF(AND(E12232="Priority",ISNUMBER('Cost model'!N171)),'Cost model'!N171,'Cost model'!M171)</f>
        <v>40</v>
      </c>
      <c r="K12232" s="14" t="n">
        <f aca="false">J12232-H12232</f>
        <v>28.65</v>
      </c>
      <c r="L12232" s="14" t="n">
        <f aca="false">G12232-H12232</f>
        <v>1.15</v>
      </c>
    </row>
    <row r="12233" customFormat="false" ht="15" hidden="false" customHeight="false" outlineLevel="0" collapsed="false">
      <c r="A12233" s="2" t="s">
        <v>174</v>
      </c>
      <c r="B12233" s="2" t="s">
        <v>174</v>
      </c>
      <c r="C12233" s="2" t="s">
        <v>48</v>
      </c>
      <c r="D12233" s="2" t="s">
        <v>12</v>
      </c>
      <c r="E12233" s="2" t="s">
        <v>74</v>
      </c>
      <c r="F12233" s="2" t="s">
        <v>977</v>
      </c>
      <c r="G12233" s="14" t="n">
        <v>12.5</v>
      </c>
      <c r="H12233" s="14" t="n">
        <v>31.64</v>
      </c>
      <c r="I12233" s="14" t="n">
        <v>12.5</v>
      </c>
      <c r="J12233" s="23" t="n">
        <f aca="false">IF(AND(E12233="Priority",ISNUMBER('Cost model'!N171)),'Cost model'!N171,'Cost model'!M171)</f>
        <v>40</v>
      </c>
      <c r="K12233" s="14" t="n">
        <f aca="false">J12233-H12233</f>
        <v>8.36</v>
      </c>
      <c r="L12233" s="14" t="n">
        <f aca="false">G12233-H12233</f>
        <v>-19.14</v>
      </c>
    </row>
    <row r="12234" customFormat="false" ht="15" hidden="false" customHeight="false" outlineLevel="0" collapsed="false">
      <c r="A12234" s="2" t="s">
        <v>142</v>
      </c>
      <c r="B12234" s="2" t="s">
        <v>124</v>
      </c>
      <c r="C12234" s="2" t="s">
        <v>47</v>
      </c>
      <c r="D12234" s="2" t="s">
        <v>12</v>
      </c>
      <c r="E12234" s="2" t="s">
        <v>74</v>
      </c>
      <c r="F12234" s="2" t="s">
        <v>976</v>
      </c>
      <c r="G12234" s="14" t="n">
        <v>9.5</v>
      </c>
      <c r="H12234" s="14" t="n">
        <v>62.56</v>
      </c>
      <c r="I12234" s="14" t="n">
        <v>19.5</v>
      </c>
      <c r="J12234" s="23" t="n">
        <f aca="false">IF(AND(E12234="Priority",ISNUMBER('Cost model'!N665)),'Cost model'!N665,'Cost model'!M665)</f>
        <v>40</v>
      </c>
      <c r="K12234" s="14" t="n">
        <f aca="false">J12234-H12234</f>
        <v>-22.56</v>
      </c>
      <c r="L12234" s="14" t="n">
        <f aca="false">G12234-H12234</f>
        <v>-53.06</v>
      </c>
    </row>
    <row r="12235" customFormat="false" ht="15" hidden="false" customHeight="false" outlineLevel="0" collapsed="false">
      <c r="A12235" s="2" t="s">
        <v>124</v>
      </c>
      <c r="B12235" s="2" t="s">
        <v>124</v>
      </c>
      <c r="C12235" s="2" t="s">
        <v>47</v>
      </c>
      <c r="D12235" s="2" t="s">
        <v>10</v>
      </c>
      <c r="E12235" s="2" t="s">
        <v>74</v>
      </c>
      <c r="F12235" s="2" t="s">
        <v>977</v>
      </c>
      <c r="G12235" s="14" t="n">
        <v>9.5</v>
      </c>
      <c r="H12235" s="14" t="n">
        <v>7.59</v>
      </c>
      <c r="I12235" s="14" t="n">
        <v>9.5</v>
      </c>
      <c r="J12235" s="23" t="n">
        <f aca="false">IF(AND(E12235="Priority",ISNUMBER('Cost model'!N317)),'Cost model'!N317,'Cost model'!M317)</f>
        <v>10.5</v>
      </c>
      <c r="K12235" s="14" t="n">
        <f aca="false">J12235-H12235</f>
        <v>2.91</v>
      </c>
      <c r="L12235" s="14" t="n">
        <f aca="false">G12235-H12235</f>
        <v>1.91</v>
      </c>
    </row>
    <row r="12236" customFormat="false" ht="15" hidden="false" customHeight="false" outlineLevel="0" collapsed="false">
      <c r="A12236" s="2" t="s">
        <v>174</v>
      </c>
      <c r="B12236" s="2" t="s">
        <v>174</v>
      </c>
      <c r="C12236" s="2" t="s">
        <v>49</v>
      </c>
      <c r="D12236" s="2" t="s">
        <v>10</v>
      </c>
      <c r="E12236" s="2" t="s">
        <v>74</v>
      </c>
      <c r="F12236" s="2" t="s">
        <v>977</v>
      </c>
      <c r="G12236" s="14" t="n">
        <v>17.5</v>
      </c>
      <c r="H12236" s="14" t="n">
        <v>10.95</v>
      </c>
      <c r="I12236" s="14" t="n">
        <v>17.5</v>
      </c>
      <c r="J12236" s="23" t="n">
        <f aca="false">IF(AND(E12236="Priority",ISNUMBER('Cost model'!N169)),'Cost model'!N169,'Cost model'!M169)</f>
        <v>18.5</v>
      </c>
      <c r="K12236" s="14" t="n">
        <f aca="false">J12236-H12236</f>
        <v>7.55</v>
      </c>
      <c r="L12236" s="14" t="n">
        <f aca="false">G12236-H12236</f>
        <v>6.55</v>
      </c>
    </row>
    <row r="12237" customFormat="false" ht="15" hidden="false" customHeight="false" outlineLevel="0" collapsed="false">
      <c r="A12237" s="2" t="s">
        <v>142</v>
      </c>
      <c r="B12237" s="2" t="s">
        <v>142</v>
      </c>
      <c r="C12237" s="2" t="s">
        <v>47</v>
      </c>
      <c r="D12237" s="2" t="s">
        <v>12</v>
      </c>
      <c r="E12237" s="2" t="s">
        <v>83</v>
      </c>
      <c r="F12237" s="2" t="s">
        <v>977</v>
      </c>
      <c r="G12237" s="14" t="n">
        <v>19.5</v>
      </c>
      <c r="H12237" s="14" t="n">
        <v>64.44</v>
      </c>
      <c r="I12237" s="14" t="n">
        <v>19.5</v>
      </c>
      <c r="J12237" s="23" t="n">
        <f aca="false">IF(AND(E12237="Priority",ISNUMBER('Cost model'!N635)),'Cost model'!N635,'Cost model'!M635)</f>
        <v>40</v>
      </c>
      <c r="K12237" s="14" t="n">
        <f aca="false">J12237-H12237</f>
        <v>-24.44</v>
      </c>
      <c r="L12237" s="14" t="n">
        <f aca="false">G12237-H12237</f>
        <v>-44.94</v>
      </c>
    </row>
    <row r="12238" customFormat="false" ht="15" hidden="false" customHeight="false" outlineLevel="0" collapsed="false">
      <c r="A12238" s="2" t="s">
        <v>174</v>
      </c>
      <c r="B12238" s="2" t="s">
        <v>174</v>
      </c>
      <c r="C12238" s="2" t="s">
        <v>47</v>
      </c>
      <c r="D12238" s="2" t="s">
        <v>10</v>
      </c>
      <c r="E12238" s="2" t="s">
        <v>83</v>
      </c>
      <c r="F12238" s="2" t="s">
        <v>977</v>
      </c>
      <c r="G12238" s="14" t="n">
        <v>14.5</v>
      </c>
      <c r="H12238" s="14" t="n">
        <v>6.79</v>
      </c>
      <c r="I12238" s="14" t="n">
        <v>14.5</v>
      </c>
      <c r="J12238" s="23" t="n">
        <f aca="false">IF(AND(E12238="Priority",ISNUMBER('Cost model'!N167)),'Cost model'!N167,'Cost model'!M167)</f>
        <v>13.5</v>
      </c>
      <c r="K12238" s="14" t="n">
        <f aca="false">J12238-H12238</f>
        <v>6.71</v>
      </c>
      <c r="L12238" s="14" t="n">
        <f aca="false">G12238-H12238</f>
        <v>7.71</v>
      </c>
    </row>
    <row r="12239" customFormat="false" ht="15" hidden="false" customHeight="false" outlineLevel="0" collapsed="false">
      <c r="A12239" s="2" t="s">
        <v>174</v>
      </c>
      <c r="B12239" s="2" t="s">
        <v>174</v>
      </c>
      <c r="C12239" s="2" t="s">
        <v>47</v>
      </c>
      <c r="D12239" s="2" t="s">
        <v>10</v>
      </c>
      <c r="E12239" s="2" t="s">
        <v>74</v>
      </c>
      <c r="F12239" s="2" t="s">
        <v>977</v>
      </c>
      <c r="G12239" s="14" t="n">
        <v>9.5</v>
      </c>
      <c r="H12239" s="14" t="n">
        <v>7.59</v>
      </c>
      <c r="I12239" s="14" t="n">
        <v>9.5</v>
      </c>
      <c r="J12239" s="23" t="n">
        <f aca="false">IF(AND(E12239="Priority",ISNUMBER('Cost model'!N167)),'Cost model'!N167,'Cost model'!M167)</f>
        <v>8.5</v>
      </c>
      <c r="K12239" s="14" t="n">
        <f aca="false">J12239-H12239</f>
        <v>0.91</v>
      </c>
      <c r="L12239" s="14" t="n">
        <f aca="false">G12239-H12239</f>
        <v>1.91</v>
      </c>
    </row>
    <row r="12240" customFormat="false" ht="15" hidden="false" customHeight="false" outlineLevel="0" collapsed="false">
      <c r="A12240" s="2" t="s">
        <v>124</v>
      </c>
      <c r="B12240" s="2" t="s">
        <v>124</v>
      </c>
      <c r="C12240" s="2" t="s">
        <v>47</v>
      </c>
      <c r="D12240" s="2" t="s">
        <v>10</v>
      </c>
      <c r="E12240" s="2" t="s">
        <v>74</v>
      </c>
      <c r="F12240" s="2" t="s">
        <v>977</v>
      </c>
      <c r="G12240" s="14" t="n">
        <v>9.5</v>
      </c>
      <c r="H12240" s="14" t="n">
        <v>6.02</v>
      </c>
      <c r="I12240" s="14" t="n">
        <v>9.5</v>
      </c>
      <c r="J12240" s="23" t="n">
        <f aca="false">IF(AND(E12240="Priority",ISNUMBER('Cost model'!N317)),'Cost model'!N317,'Cost model'!M317)</f>
        <v>10.5</v>
      </c>
      <c r="K12240" s="14" t="n">
        <f aca="false">J12240-H12240</f>
        <v>4.48</v>
      </c>
      <c r="L12240" s="14" t="n">
        <f aca="false">G12240-H12240</f>
        <v>3.48</v>
      </c>
    </row>
    <row r="12241" customFormat="false" ht="15" hidden="false" customHeight="false" outlineLevel="0" collapsed="false">
      <c r="A12241" s="2" t="s">
        <v>174</v>
      </c>
      <c r="B12241" s="2" t="s">
        <v>124</v>
      </c>
      <c r="C12241" s="2" t="s">
        <v>47</v>
      </c>
      <c r="D12241" s="2" t="s">
        <v>10</v>
      </c>
      <c r="E12241" s="2" t="s">
        <v>83</v>
      </c>
      <c r="F12241" s="2" t="s">
        <v>976</v>
      </c>
      <c r="G12241" s="14" t="n">
        <v>14.5</v>
      </c>
      <c r="H12241" s="14" t="n">
        <v>36.97</v>
      </c>
      <c r="I12241" s="14" t="n">
        <v>14.5</v>
      </c>
      <c r="J12241" s="23" t="n">
        <f aca="false">IF(AND(E12241="Priority",ISNUMBER('Cost model'!N107)),'Cost model'!N107,'Cost model'!M107)</f>
        <v>17.5</v>
      </c>
      <c r="K12241" s="14" t="n">
        <f aca="false">J12241-H12241</f>
        <v>-19.47</v>
      </c>
      <c r="L12241" s="14" t="n">
        <f aca="false">G12241-H12241</f>
        <v>-22.47</v>
      </c>
    </row>
    <row r="12242" customFormat="false" ht="15" hidden="false" customHeight="false" outlineLevel="0" collapsed="false">
      <c r="A12242" s="2" t="s">
        <v>174</v>
      </c>
      <c r="B12242" s="2" t="s">
        <v>174</v>
      </c>
      <c r="C12242" s="2" t="s">
        <v>48</v>
      </c>
      <c r="D12242" s="2" t="s">
        <v>12</v>
      </c>
      <c r="E12242" s="2" t="s">
        <v>74</v>
      </c>
      <c r="F12242" s="2" t="s">
        <v>977</v>
      </c>
      <c r="G12242" s="14" t="n">
        <v>12.5</v>
      </c>
      <c r="H12242" s="14" t="n">
        <v>25.1</v>
      </c>
      <c r="I12242" s="14" t="n">
        <v>12.5</v>
      </c>
      <c r="J12242" s="23" t="n">
        <f aca="false">IF(AND(E12242="Priority",ISNUMBER('Cost model'!N171)),'Cost model'!N171,'Cost model'!M171)</f>
        <v>40</v>
      </c>
      <c r="K12242" s="14" t="n">
        <f aca="false">J12242-H12242</f>
        <v>14.9</v>
      </c>
      <c r="L12242" s="14" t="n">
        <f aca="false">G12242-H12242</f>
        <v>-12.6</v>
      </c>
    </row>
    <row r="12243" customFormat="false" ht="15" hidden="false" customHeight="false" outlineLevel="0" collapsed="false">
      <c r="A12243" s="2" t="s">
        <v>174</v>
      </c>
      <c r="B12243" s="2" t="s">
        <v>174</v>
      </c>
      <c r="C12243" s="2" t="s">
        <v>48</v>
      </c>
      <c r="D12243" s="2" t="s">
        <v>14</v>
      </c>
      <c r="E12243" s="2" t="s">
        <v>83</v>
      </c>
      <c r="F12243" s="2" t="s">
        <v>977</v>
      </c>
      <c r="G12243" s="14" t="n">
        <v>125</v>
      </c>
      <c r="H12243" s="14" t="n">
        <v>55.72</v>
      </c>
      <c r="I12243" s="14" t="n">
        <v>125</v>
      </c>
      <c r="J12243" s="23" t="n">
        <f aca="false">IF(AND(E12243="Priority",ISNUMBER('Cost model'!N177)),'Cost model'!N177,'Cost model'!M177)</f>
        <v>135</v>
      </c>
      <c r="K12243" s="14" t="n">
        <f aca="false">J12243-H12243</f>
        <v>79.28</v>
      </c>
      <c r="L12243" s="14" t="n">
        <f aca="false">G12243-H12243</f>
        <v>69.28</v>
      </c>
    </row>
    <row r="12244" customFormat="false" ht="15" hidden="false" customHeight="false" outlineLevel="0" collapsed="false">
      <c r="A12244" s="2" t="s">
        <v>174</v>
      </c>
      <c r="B12244" s="2" t="s">
        <v>124</v>
      </c>
      <c r="C12244" s="2" t="s">
        <v>48</v>
      </c>
      <c r="D12244" s="2" t="s">
        <v>10</v>
      </c>
      <c r="E12244" s="2" t="s">
        <v>74</v>
      </c>
      <c r="F12244" s="2" t="s">
        <v>976</v>
      </c>
      <c r="G12244" s="14" t="n">
        <v>19.5</v>
      </c>
      <c r="H12244" s="14" t="n">
        <v>45.9</v>
      </c>
      <c r="I12244" s="14" t="n">
        <v>12.5</v>
      </c>
      <c r="J12244" s="23" t="n">
        <f aca="false">IF(AND(E12244="Priority",ISNUMBER('Cost model'!N108)),'Cost model'!N108,'Cost model'!M108)</f>
        <v>15.5</v>
      </c>
      <c r="K12244" s="14" t="n">
        <f aca="false">J12244-H12244</f>
        <v>-30.4</v>
      </c>
      <c r="L12244" s="14" t="n">
        <f aca="false">G12244-H12244</f>
        <v>-26.4</v>
      </c>
    </row>
    <row r="12245" customFormat="false" ht="15" hidden="false" customHeight="false" outlineLevel="0" collapsed="false">
      <c r="A12245" s="2" t="s">
        <v>158</v>
      </c>
      <c r="B12245" s="2" t="s">
        <v>158</v>
      </c>
      <c r="C12245" s="2" t="s">
        <v>47</v>
      </c>
      <c r="D12245" s="2" t="s">
        <v>13</v>
      </c>
      <c r="E12245" s="2" t="s">
        <v>74</v>
      </c>
      <c r="F12245" s="2" t="s">
        <v>977</v>
      </c>
      <c r="G12245" s="14" t="n">
        <v>19</v>
      </c>
      <c r="H12245" s="14" t="n">
        <v>28.2</v>
      </c>
      <c r="I12245" s="14" t="n">
        <v>19</v>
      </c>
      <c r="J12245" s="23" t="n">
        <f aca="false">IF(AND(E12245="Priority",ISNUMBER('Cost model'!N428)),'Cost model'!N428,'Cost model'!M428)</f>
        <v>23.5</v>
      </c>
      <c r="K12245" s="14" t="n">
        <f aca="false">J12245-H12245</f>
        <v>-4.7</v>
      </c>
      <c r="L12245" s="14" t="n">
        <f aca="false">G12245-H12245</f>
        <v>-9.2</v>
      </c>
    </row>
    <row r="12246" customFormat="false" ht="15" hidden="false" customHeight="false" outlineLevel="0" collapsed="false">
      <c r="A12246" s="2" t="s">
        <v>124</v>
      </c>
      <c r="B12246" s="2" t="s">
        <v>124</v>
      </c>
      <c r="C12246" s="2" t="s">
        <v>48</v>
      </c>
      <c r="D12246" s="2" t="s">
        <v>12</v>
      </c>
      <c r="E12246" s="2" t="s">
        <v>74</v>
      </c>
      <c r="F12246" s="2" t="s">
        <v>977</v>
      </c>
      <c r="G12246" s="14" t="n">
        <v>12.5</v>
      </c>
      <c r="H12246" s="14" t="n">
        <v>9.32</v>
      </c>
      <c r="I12246" s="14" t="n">
        <v>12.5</v>
      </c>
      <c r="J12246" s="23" t="n">
        <f aca="false">IF(AND(E12246="Priority",ISNUMBER('Cost model'!N321)),'Cost model'!N321,'Cost model'!M321)</f>
        <v>40</v>
      </c>
      <c r="K12246" s="14" t="n">
        <f aca="false">J12246-H12246</f>
        <v>30.68</v>
      </c>
      <c r="L12246" s="14" t="n">
        <f aca="false">G12246-H12246</f>
        <v>3.18</v>
      </c>
    </row>
    <row r="12247" customFormat="false" ht="15" hidden="false" customHeight="false" outlineLevel="0" collapsed="false">
      <c r="A12247" s="2" t="s">
        <v>174</v>
      </c>
      <c r="B12247" s="2" t="s">
        <v>174</v>
      </c>
      <c r="C12247" s="2" t="s">
        <v>48</v>
      </c>
      <c r="D12247" s="2" t="s">
        <v>10</v>
      </c>
      <c r="E12247" s="2" t="s">
        <v>74</v>
      </c>
      <c r="F12247" s="2" t="s">
        <v>977</v>
      </c>
      <c r="G12247" s="14" t="n">
        <v>12.5</v>
      </c>
      <c r="H12247" s="14" t="n">
        <v>10.95</v>
      </c>
      <c r="I12247" s="14" t="n">
        <v>12.5</v>
      </c>
      <c r="J12247" s="23" t="n">
        <f aca="false">IF(AND(E12247="Priority",ISNUMBER('Cost model'!N168)),'Cost model'!N168,'Cost model'!M168)</f>
        <v>13.5</v>
      </c>
      <c r="K12247" s="14" t="n">
        <f aca="false">J12247-H12247</f>
        <v>2.55</v>
      </c>
      <c r="L12247" s="14" t="n">
        <f aca="false">G12247-H12247</f>
        <v>1.55</v>
      </c>
    </row>
    <row r="12248" customFormat="false" ht="15" hidden="false" customHeight="false" outlineLevel="0" collapsed="false">
      <c r="A12248" s="2" t="s">
        <v>221</v>
      </c>
      <c r="B12248" s="2" t="s">
        <v>221</v>
      </c>
      <c r="C12248" s="2" t="s">
        <v>47</v>
      </c>
      <c r="D12248" s="2" t="s">
        <v>10</v>
      </c>
      <c r="E12248" s="2" t="s">
        <v>74</v>
      </c>
      <c r="F12248" s="2" t="s">
        <v>977</v>
      </c>
      <c r="G12248" s="14" t="n">
        <v>9.5</v>
      </c>
      <c r="H12248" s="14" t="n">
        <v>7.02</v>
      </c>
      <c r="I12248" s="14" t="n">
        <v>9.5</v>
      </c>
      <c r="J12248" s="23" t="n">
        <f aca="false">IF(AND(E12248="Priority",ISNUMBER('Cost model'!N737)),'Cost model'!N737,'Cost model'!M737)</f>
        <v>8.5</v>
      </c>
      <c r="K12248" s="14" t="n">
        <f aca="false">J12248-H12248</f>
        <v>1.48</v>
      </c>
      <c r="L12248" s="14" t="n">
        <f aca="false">G12248-H12248</f>
        <v>2.48</v>
      </c>
    </row>
    <row r="12249" customFormat="false" ht="15" hidden="false" customHeight="false" outlineLevel="0" collapsed="false">
      <c r="A12249" s="2" t="s">
        <v>124</v>
      </c>
      <c r="B12249" s="2" t="s">
        <v>124</v>
      </c>
      <c r="C12249" s="2" t="s">
        <v>48</v>
      </c>
      <c r="D12249" s="2" t="s">
        <v>12</v>
      </c>
      <c r="E12249" s="2" t="s">
        <v>83</v>
      </c>
      <c r="F12249" s="2" t="s">
        <v>977</v>
      </c>
      <c r="G12249" s="14" t="n">
        <v>19.5</v>
      </c>
      <c r="H12249" s="14" t="n">
        <v>27.46</v>
      </c>
      <c r="I12249" s="14" t="n">
        <v>19.5</v>
      </c>
      <c r="J12249" s="23" t="n">
        <f aca="false">IF(AND(E12249="Priority",ISNUMBER('Cost model'!N321)),'Cost model'!N321,'Cost model'!M321)</f>
        <v>55</v>
      </c>
      <c r="K12249" s="14" t="n">
        <f aca="false">J12249-H12249</f>
        <v>27.54</v>
      </c>
      <c r="L12249" s="14" t="n">
        <f aca="false">G12249-H12249</f>
        <v>-7.96</v>
      </c>
    </row>
    <row r="12250" customFormat="false" ht="15" hidden="false" customHeight="false" outlineLevel="0" collapsed="false">
      <c r="A12250" s="2" t="s">
        <v>174</v>
      </c>
      <c r="B12250" s="2" t="s">
        <v>174</v>
      </c>
      <c r="C12250" s="2" t="s">
        <v>47</v>
      </c>
      <c r="D12250" s="2" t="s">
        <v>12</v>
      </c>
      <c r="E12250" s="2" t="s">
        <v>74</v>
      </c>
      <c r="F12250" s="2" t="s">
        <v>977</v>
      </c>
      <c r="G12250" s="14" t="n">
        <v>9.5</v>
      </c>
      <c r="H12250" s="14" t="n">
        <v>28.15</v>
      </c>
      <c r="I12250" s="14" t="n">
        <v>9.5</v>
      </c>
      <c r="J12250" s="23" t="n">
        <f aca="false">IF(AND(E12250="Priority",ISNUMBER('Cost model'!N170)),'Cost model'!N170,'Cost model'!M170)</f>
        <v>25.5</v>
      </c>
      <c r="K12250" s="14" t="n">
        <f aca="false">J12250-H12250</f>
        <v>-2.65</v>
      </c>
      <c r="L12250" s="14" t="n">
        <f aca="false">G12250-H12250</f>
        <v>-18.65</v>
      </c>
    </row>
    <row r="12251" customFormat="false" ht="15" hidden="false" customHeight="false" outlineLevel="0" collapsed="false">
      <c r="A12251" s="2" t="s">
        <v>142</v>
      </c>
      <c r="B12251" s="2" t="s">
        <v>124</v>
      </c>
      <c r="C12251" s="2" t="s">
        <v>47</v>
      </c>
      <c r="D12251" s="2" t="s">
        <v>10</v>
      </c>
      <c r="E12251" s="2" t="s">
        <v>74</v>
      </c>
      <c r="F12251" s="2" t="s">
        <v>976</v>
      </c>
      <c r="G12251" s="14" t="n">
        <v>14.5</v>
      </c>
      <c r="H12251" s="14" t="n">
        <v>23.69</v>
      </c>
      <c r="I12251" s="14" t="n">
        <v>14.5</v>
      </c>
      <c r="J12251" s="23" t="n">
        <f aca="false">IF(AND(E12251="Priority",ISNUMBER('Cost model'!N662)),'Cost model'!N662,'Cost model'!M662)</f>
        <v>13.5</v>
      </c>
      <c r="K12251" s="14" t="n">
        <f aca="false">J12251-H12251</f>
        <v>-10.19</v>
      </c>
      <c r="L12251" s="14" t="n">
        <f aca="false">G12251-H12251</f>
        <v>-9.19</v>
      </c>
    </row>
    <row r="12252" customFormat="false" ht="15" hidden="false" customHeight="false" outlineLevel="0" collapsed="false">
      <c r="A12252" s="2" t="s">
        <v>142</v>
      </c>
      <c r="B12252" s="2" t="s">
        <v>142</v>
      </c>
      <c r="C12252" s="2" t="s">
        <v>47</v>
      </c>
      <c r="D12252" s="2" t="s">
        <v>10</v>
      </c>
      <c r="E12252" s="2" t="s">
        <v>74</v>
      </c>
      <c r="F12252" s="2" t="s">
        <v>977</v>
      </c>
      <c r="G12252" s="14" t="n">
        <v>9.5</v>
      </c>
      <c r="H12252" s="14" t="n">
        <v>8.03</v>
      </c>
      <c r="I12252" s="14" t="n">
        <v>9.5</v>
      </c>
      <c r="J12252" s="23" t="n">
        <f aca="false">IF(AND(E12252="Priority",ISNUMBER('Cost model'!N632)),'Cost model'!N632,'Cost model'!M632)</f>
        <v>9.5</v>
      </c>
      <c r="K12252" s="14" t="n">
        <f aca="false">J12252-H12252</f>
        <v>1.47</v>
      </c>
      <c r="L12252" s="14" t="n">
        <f aca="false">G12252-H12252</f>
        <v>1.47</v>
      </c>
    </row>
    <row r="12253" customFormat="false" ht="15" hidden="false" customHeight="false" outlineLevel="0" collapsed="false">
      <c r="A12253" s="2" t="s">
        <v>124</v>
      </c>
      <c r="B12253" s="2" t="s">
        <v>124</v>
      </c>
      <c r="C12253" s="2" t="s">
        <v>49</v>
      </c>
      <c r="D12253" s="2" t="s">
        <v>10</v>
      </c>
      <c r="E12253" s="2" t="s">
        <v>74</v>
      </c>
      <c r="F12253" s="2" t="s">
        <v>977</v>
      </c>
      <c r="G12253" s="14" t="n">
        <v>17.5</v>
      </c>
      <c r="H12253" s="14" t="n">
        <v>10.63</v>
      </c>
      <c r="I12253" s="14" t="n">
        <v>17.5</v>
      </c>
      <c r="J12253" s="23" t="n">
        <f aca="false">IF(AND(E12253="Priority",ISNUMBER('Cost model'!N319)),'Cost model'!N319,'Cost model'!M319)</f>
        <v>16.5</v>
      </c>
      <c r="K12253" s="14" t="n">
        <f aca="false">J12253-H12253</f>
        <v>5.87</v>
      </c>
      <c r="L12253" s="14" t="n">
        <f aca="false">G12253-H12253</f>
        <v>6.87</v>
      </c>
    </row>
    <row r="12254" customFormat="false" ht="15" hidden="false" customHeight="false" outlineLevel="0" collapsed="false">
      <c r="A12254" s="2" t="s">
        <v>174</v>
      </c>
      <c r="B12254" s="2" t="s">
        <v>124</v>
      </c>
      <c r="C12254" s="2" t="s">
        <v>47</v>
      </c>
      <c r="D12254" s="2" t="s">
        <v>10</v>
      </c>
      <c r="E12254" s="2" t="s">
        <v>83</v>
      </c>
      <c r="F12254" s="2" t="s">
        <v>976</v>
      </c>
      <c r="G12254" s="14" t="n">
        <v>14.5</v>
      </c>
      <c r="H12254" s="14" t="n">
        <v>23.18</v>
      </c>
      <c r="I12254" s="14" t="n">
        <v>14.5</v>
      </c>
      <c r="J12254" s="23" t="n">
        <f aca="false">IF(AND(E12254="Priority",ISNUMBER('Cost model'!N107)),'Cost model'!N107,'Cost model'!M107)</f>
        <v>17.5</v>
      </c>
      <c r="K12254" s="14" t="n">
        <f aca="false">J12254-H12254</f>
        <v>-5.68</v>
      </c>
      <c r="L12254" s="14" t="n">
        <f aca="false">G12254-H12254</f>
        <v>-8.68</v>
      </c>
    </row>
    <row r="12255" customFormat="false" ht="15" hidden="false" customHeight="false" outlineLevel="0" collapsed="false">
      <c r="A12255" s="2" t="s">
        <v>174</v>
      </c>
      <c r="B12255" s="2" t="s">
        <v>142</v>
      </c>
      <c r="C12255" s="2" t="s">
        <v>49</v>
      </c>
      <c r="D12255" s="2" t="s">
        <v>12</v>
      </c>
      <c r="E12255" s="2" t="s">
        <v>74</v>
      </c>
      <c r="F12255" s="2" t="s">
        <v>976</v>
      </c>
      <c r="G12255" s="14" t="n">
        <v>19.5</v>
      </c>
      <c r="H12255" s="14" t="n">
        <v>52.47</v>
      </c>
      <c r="I12255" s="14" t="n">
        <v>19.5</v>
      </c>
      <c r="J12255" s="23" t="n">
        <f aca="false">IF(AND(E12255="Priority",ISNUMBER('Cost model'!N127)),'Cost model'!N127,'Cost model'!M127)</f>
        <v>50</v>
      </c>
      <c r="K12255" s="14" t="n">
        <f aca="false">J12255-H12255</f>
        <v>-2.47</v>
      </c>
      <c r="L12255" s="14" t="n">
        <f aca="false">G12255-H12255</f>
        <v>-32.97</v>
      </c>
    </row>
    <row r="12256" customFormat="false" ht="15" hidden="false" customHeight="false" outlineLevel="0" collapsed="false">
      <c r="A12256" s="2" t="s">
        <v>221</v>
      </c>
      <c r="B12256" s="2" t="s">
        <v>142</v>
      </c>
      <c r="C12256" s="2" t="s">
        <v>47</v>
      </c>
      <c r="D12256" s="2" t="s">
        <v>13</v>
      </c>
      <c r="E12256" s="2" t="s">
        <v>74</v>
      </c>
      <c r="F12256" s="2" t="s">
        <v>976</v>
      </c>
      <c r="G12256" s="14" t="n">
        <v>19.5</v>
      </c>
      <c r="H12256" s="14" t="n">
        <v>187.8</v>
      </c>
      <c r="I12256" s="14" t="n">
        <v>45</v>
      </c>
      <c r="J12256" s="23" t="n">
        <f aca="false">IF(AND(E12256="Priority",ISNUMBER('Cost model'!N773)),'Cost model'!N773,'Cost model'!M773)</f>
        <v>95</v>
      </c>
      <c r="K12256" s="14" t="n">
        <f aca="false">J12256-H12256</f>
        <v>-92.8</v>
      </c>
      <c r="L12256" s="14" t="n">
        <f aca="false">G12256-H12256</f>
        <v>-168.3</v>
      </c>
    </row>
    <row r="12257" customFormat="false" ht="15" hidden="false" customHeight="false" outlineLevel="0" collapsed="false">
      <c r="A12257" s="2" t="s">
        <v>174</v>
      </c>
      <c r="B12257" s="2" t="s">
        <v>174</v>
      </c>
      <c r="C12257" s="2" t="s">
        <v>47</v>
      </c>
      <c r="D12257" s="2" t="s">
        <v>10</v>
      </c>
      <c r="E12257" s="2" t="s">
        <v>74</v>
      </c>
      <c r="F12257" s="2" t="s">
        <v>977</v>
      </c>
      <c r="G12257" s="14" t="n">
        <v>9.5</v>
      </c>
      <c r="H12257" s="14" t="n">
        <v>7.59</v>
      </c>
      <c r="I12257" s="14" t="n">
        <v>9.5</v>
      </c>
      <c r="J12257" s="23" t="n">
        <f aca="false">IF(AND(E12257="Priority",ISNUMBER('Cost model'!N167)),'Cost model'!N167,'Cost model'!M167)</f>
        <v>8.5</v>
      </c>
      <c r="K12257" s="14" t="n">
        <f aca="false">J12257-H12257</f>
        <v>0.91</v>
      </c>
      <c r="L12257" s="14" t="n">
        <f aca="false">G12257-H12257</f>
        <v>1.91</v>
      </c>
    </row>
    <row r="12258" customFormat="false" ht="15" hidden="false" customHeight="false" outlineLevel="0" collapsed="false">
      <c r="A12258" s="2" t="s">
        <v>174</v>
      </c>
      <c r="B12258" s="2" t="s">
        <v>174</v>
      </c>
      <c r="C12258" s="2" t="s">
        <v>48</v>
      </c>
      <c r="D12258" s="2" t="s">
        <v>10</v>
      </c>
      <c r="E12258" s="2" t="s">
        <v>74</v>
      </c>
      <c r="F12258" s="2" t="s">
        <v>977</v>
      </c>
      <c r="G12258" s="14" t="n">
        <v>12.5</v>
      </c>
      <c r="H12258" s="14" t="n">
        <v>41.07</v>
      </c>
      <c r="I12258" s="14" t="n">
        <v>12.5</v>
      </c>
      <c r="J12258" s="23" t="n">
        <f aca="false">IF(AND(E12258="Priority",ISNUMBER('Cost model'!N168)),'Cost model'!N168,'Cost model'!M168)</f>
        <v>13.5</v>
      </c>
      <c r="K12258" s="14" t="n">
        <f aca="false">J12258-H12258</f>
        <v>-27.57</v>
      </c>
      <c r="L12258" s="14" t="n">
        <f aca="false">G12258-H12258</f>
        <v>-28.57</v>
      </c>
    </row>
    <row r="12259" customFormat="false" ht="15" hidden="false" customHeight="false" outlineLevel="0" collapsed="false">
      <c r="A12259" s="2" t="s">
        <v>124</v>
      </c>
      <c r="B12259" s="2" t="s">
        <v>124</v>
      </c>
      <c r="C12259" s="2" t="s">
        <v>47</v>
      </c>
      <c r="D12259" s="2" t="s">
        <v>10</v>
      </c>
      <c r="E12259" s="2" t="s">
        <v>74</v>
      </c>
      <c r="F12259" s="2" t="s">
        <v>977</v>
      </c>
      <c r="G12259" s="14" t="n">
        <v>9.5</v>
      </c>
      <c r="H12259" s="14" t="n">
        <v>7.59</v>
      </c>
      <c r="I12259" s="14" t="n">
        <v>9.5</v>
      </c>
      <c r="J12259" s="23" t="n">
        <f aca="false">IF(AND(E12259="Priority",ISNUMBER('Cost model'!N317)),'Cost model'!N317,'Cost model'!M317)</f>
        <v>10.5</v>
      </c>
      <c r="K12259" s="14" t="n">
        <f aca="false">J12259-H12259</f>
        <v>2.91</v>
      </c>
      <c r="L12259" s="14" t="n">
        <f aca="false">G12259-H12259</f>
        <v>1.91</v>
      </c>
    </row>
    <row r="12260" customFormat="false" ht="15" hidden="false" customHeight="false" outlineLevel="0" collapsed="false">
      <c r="A12260" s="2" t="s">
        <v>174</v>
      </c>
      <c r="B12260" s="2" t="s">
        <v>142</v>
      </c>
      <c r="C12260" s="2" t="s">
        <v>49</v>
      </c>
      <c r="D12260" s="2" t="s">
        <v>10</v>
      </c>
      <c r="E12260" s="2" t="s">
        <v>74</v>
      </c>
      <c r="F12260" s="2" t="s">
        <v>976</v>
      </c>
      <c r="G12260" s="14" t="n">
        <v>17.5</v>
      </c>
      <c r="H12260" s="14" t="n">
        <v>14.27</v>
      </c>
      <c r="I12260" s="14" t="n">
        <v>17.5</v>
      </c>
      <c r="J12260" s="23" t="n">
        <f aca="false">IF(AND(E12260="Priority",ISNUMBER('Cost model'!N124)),'Cost model'!N124,'Cost model'!M124)</f>
        <v>21.5</v>
      </c>
      <c r="K12260" s="14" t="n">
        <f aca="false">J12260-H12260</f>
        <v>7.23</v>
      </c>
      <c r="L12260" s="14" t="n">
        <f aca="false">G12260-H12260</f>
        <v>3.23</v>
      </c>
    </row>
    <row r="12261" customFormat="false" ht="15" hidden="false" customHeight="false" outlineLevel="0" collapsed="false">
      <c r="A12261" s="2" t="s">
        <v>221</v>
      </c>
      <c r="B12261" s="2" t="s">
        <v>221</v>
      </c>
      <c r="C12261" s="2" t="s">
        <v>47</v>
      </c>
      <c r="D12261" s="2" t="s">
        <v>10</v>
      </c>
      <c r="E12261" s="2" t="s">
        <v>74</v>
      </c>
      <c r="F12261" s="2" t="s">
        <v>977</v>
      </c>
      <c r="G12261" s="14" t="n">
        <v>9.5</v>
      </c>
      <c r="H12261" s="14" t="n">
        <v>6.88</v>
      </c>
      <c r="I12261" s="14" t="n">
        <v>9.5</v>
      </c>
      <c r="J12261" s="23" t="n">
        <f aca="false">IF(AND(E12261="Priority",ISNUMBER('Cost model'!N737)),'Cost model'!N737,'Cost model'!M737)</f>
        <v>8.5</v>
      </c>
      <c r="K12261" s="14" t="n">
        <f aca="false">J12261-H12261</f>
        <v>1.62</v>
      </c>
      <c r="L12261" s="14" t="n">
        <f aca="false">G12261-H12261</f>
        <v>2.62</v>
      </c>
    </row>
    <row r="12262" customFormat="false" ht="15" hidden="false" customHeight="false" outlineLevel="0" collapsed="false">
      <c r="A12262" s="2" t="s">
        <v>174</v>
      </c>
      <c r="B12262" s="2" t="s">
        <v>174</v>
      </c>
      <c r="C12262" s="2" t="s">
        <v>48</v>
      </c>
      <c r="D12262" s="2" t="s">
        <v>14</v>
      </c>
      <c r="E12262" s="2" t="s">
        <v>74</v>
      </c>
      <c r="F12262" s="2" t="s">
        <v>977</v>
      </c>
      <c r="G12262" s="14" t="n">
        <v>45</v>
      </c>
      <c r="H12262" s="14" t="n">
        <v>51.25</v>
      </c>
      <c r="I12262" s="14" t="n">
        <v>45</v>
      </c>
      <c r="J12262" s="23" t="n">
        <f aca="false">IF(AND(E12262="Priority",ISNUMBER('Cost model'!N177)),'Cost model'!N177,'Cost model'!M177)</f>
        <v>110</v>
      </c>
      <c r="K12262" s="14" t="n">
        <f aca="false">J12262-H12262</f>
        <v>58.75</v>
      </c>
      <c r="L12262" s="14" t="n">
        <f aca="false">G12262-H12262</f>
        <v>-6.25</v>
      </c>
    </row>
    <row r="12263" customFormat="false" ht="15" hidden="false" customHeight="false" outlineLevel="0" collapsed="false">
      <c r="A12263" s="2" t="s">
        <v>124</v>
      </c>
      <c r="B12263" s="2" t="s">
        <v>124</v>
      </c>
      <c r="C12263" s="2" t="s">
        <v>48</v>
      </c>
      <c r="D12263" s="2" t="s">
        <v>10</v>
      </c>
      <c r="E12263" s="2" t="s">
        <v>74</v>
      </c>
      <c r="F12263" s="2" t="s">
        <v>977</v>
      </c>
      <c r="G12263" s="14" t="n">
        <v>12.5</v>
      </c>
      <c r="H12263" s="14" t="n">
        <v>23.18</v>
      </c>
      <c r="I12263" s="14" t="n">
        <v>12.5</v>
      </c>
      <c r="J12263" s="23" t="n">
        <f aca="false">IF(AND(E12263="Priority",ISNUMBER('Cost model'!N318)),'Cost model'!N318,'Cost model'!M318)</f>
        <v>14.5</v>
      </c>
      <c r="K12263" s="14" t="n">
        <f aca="false">J12263-H12263</f>
        <v>-8.68</v>
      </c>
      <c r="L12263" s="14" t="n">
        <f aca="false">G12263-H12263</f>
        <v>-10.68</v>
      </c>
    </row>
    <row r="12264" customFormat="false" ht="15" hidden="false" customHeight="false" outlineLevel="0" collapsed="false">
      <c r="A12264" s="2" t="s">
        <v>174</v>
      </c>
      <c r="B12264" s="2" t="s">
        <v>205</v>
      </c>
      <c r="C12264" s="2" t="s">
        <v>47</v>
      </c>
      <c r="D12264" s="2" t="s">
        <v>12</v>
      </c>
      <c r="E12264" s="2" t="s">
        <v>74</v>
      </c>
      <c r="F12264" s="2" t="s">
        <v>976</v>
      </c>
      <c r="G12264" s="14" t="n">
        <v>9.5</v>
      </c>
      <c r="H12264" s="14" t="n">
        <v>101.98</v>
      </c>
      <c r="I12264" s="14" t="n">
        <v>24.5</v>
      </c>
      <c r="J12264" s="23" t="n">
        <f aca="false">IF(AND(E12264="Priority",ISNUMBER('Cost model'!N185)),'Cost model'!N185,'Cost model'!M185)</f>
        <v>50</v>
      </c>
      <c r="K12264" s="14" t="n">
        <f aca="false">J12264-H12264</f>
        <v>-51.98</v>
      </c>
      <c r="L12264" s="14" t="n">
        <f aca="false">G12264-H12264</f>
        <v>-92.48</v>
      </c>
    </row>
    <row r="12265" customFormat="false" ht="15" hidden="false" customHeight="false" outlineLevel="0" collapsed="false">
      <c r="A12265" s="2" t="s">
        <v>124</v>
      </c>
      <c r="B12265" s="2" t="s">
        <v>124</v>
      </c>
      <c r="C12265" s="2" t="s">
        <v>48</v>
      </c>
      <c r="D12265" s="2" t="s">
        <v>15</v>
      </c>
      <c r="E12265" s="2" t="s">
        <v>74</v>
      </c>
      <c r="F12265" s="2" t="s">
        <v>977</v>
      </c>
      <c r="G12265" s="14" t="n">
        <v>85</v>
      </c>
      <c r="H12265" s="14" t="n">
        <v>240.1</v>
      </c>
      <c r="I12265" s="14" t="n">
        <v>85</v>
      </c>
      <c r="J12265" s="23" t="n">
        <f aca="false">IF(AND(E12265="Priority",ISNUMBER('Cost model'!N330)),'Cost model'!N330,'Cost model'!M330)</f>
        <v>180</v>
      </c>
      <c r="K12265" s="14" t="n">
        <f aca="false">J12265-H12265</f>
        <v>-60.1</v>
      </c>
      <c r="L12265" s="14" t="n">
        <f aca="false">G12265-H12265</f>
        <v>-155.1</v>
      </c>
    </row>
    <row r="12266" customFormat="false" ht="15" hidden="false" customHeight="false" outlineLevel="0" collapsed="false">
      <c r="A12266" s="2" t="s">
        <v>124</v>
      </c>
      <c r="B12266" s="2" t="s">
        <v>142</v>
      </c>
      <c r="C12266" s="2" t="s">
        <v>47</v>
      </c>
      <c r="D12266" s="2" t="s">
        <v>10</v>
      </c>
      <c r="E12266" s="2" t="s">
        <v>74</v>
      </c>
      <c r="F12266" s="2" t="s">
        <v>976</v>
      </c>
      <c r="G12266" s="14" t="n">
        <v>9.5</v>
      </c>
      <c r="H12266" s="14" t="n">
        <v>25.04</v>
      </c>
      <c r="I12266" s="14" t="n">
        <v>14.5</v>
      </c>
      <c r="J12266" s="23" t="n">
        <f aca="false">IF(AND(E12266="Priority",ISNUMBER('Cost model'!N332)),'Cost model'!N332,'Cost model'!M332)</f>
        <v>16.5</v>
      </c>
      <c r="K12266" s="14" t="n">
        <f aca="false">J12266-H12266</f>
        <v>-8.54</v>
      </c>
      <c r="L12266" s="14" t="n">
        <f aca="false">G12266-H12266</f>
        <v>-15.54</v>
      </c>
    </row>
    <row r="12267" customFormat="false" ht="15" hidden="false" customHeight="false" outlineLevel="0" collapsed="false">
      <c r="A12267" s="2" t="s">
        <v>124</v>
      </c>
      <c r="B12267" s="2" t="s">
        <v>142</v>
      </c>
      <c r="C12267" s="2" t="s">
        <v>48</v>
      </c>
      <c r="D12267" s="2" t="s">
        <v>10</v>
      </c>
      <c r="E12267" s="2" t="s">
        <v>74</v>
      </c>
      <c r="F12267" s="2" t="s">
        <v>976</v>
      </c>
      <c r="G12267" s="14" t="n">
        <v>12.5</v>
      </c>
      <c r="H12267" s="14" t="n">
        <v>13.11</v>
      </c>
      <c r="I12267" s="14" t="n">
        <v>14.5</v>
      </c>
      <c r="J12267" s="23" t="n">
        <f aca="false">IF(AND(E12267="Priority",ISNUMBER('Cost model'!N333)),'Cost model'!N333,'Cost model'!M333)</f>
        <v>18.5</v>
      </c>
      <c r="K12267" s="14" t="n">
        <f aca="false">J12267-H12267</f>
        <v>5.39</v>
      </c>
      <c r="L12267" s="14" t="n">
        <f aca="false">G12267-H12267</f>
        <v>-0.609999999999999</v>
      </c>
    </row>
    <row r="12268" customFormat="false" ht="15" hidden="false" customHeight="false" outlineLevel="0" collapsed="false">
      <c r="A12268" s="2" t="s">
        <v>174</v>
      </c>
      <c r="B12268" s="2" t="s">
        <v>174</v>
      </c>
      <c r="C12268" s="2" t="s">
        <v>48</v>
      </c>
      <c r="D12268" s="2" t="s">
        <v>12</v>
      </c>
      <c r="E12268" s="2" t="s">
        <v>74</v>
      </c>
      <c r="F12268" s="2" t="s">
        <v>977</v>
      </c>
      <c r="G12268" s="14" t="n">
        <v>12.5</v>
      </c>
      <c r="H12268" s="14" t="n">
        <v>43.24</v>
      </c>
      <c r="I12268" s="14" t="n">
        <v>12.5</v>
      </c>
      <c r="J12268" s="23" t="n">
        <f aca="false">IF(AND(E12268="Priority",ISNUMBER('Cost model'!N171)),'Cost model'!N171,'Cost model'!M171)</f>
        <v>40</v>
      </c>
      <c r="K12268" s="14" t="n">
        <f aca="false">J12268-H12268</f>
        <v>-3.24</v>
      </c>
      <c r="L12268" s="14" t="n">
        <f aca="false">G12268-H12268</f>
        <v>-30.74</v>
      </c>
    </row>
    <row r="12269" customFormat="false" ht="15" hidden="false" customHeight="false" outlineLevel="0" collapsed="false">
      <c r="A12269" s="2" t="s">
        <v>174</v>
      </c>
      <c r="B12269" s="2" t="s">
        <v>174</v>
      </c>
      <c r="C12269" s="2" t="s">
        <v>48</v>
      </c>
      <c r="D12269" s="2" t="s">
        <v>12</v>
      </c>
      <c r="E12269" s="2" t="s">
        <v>83</v>
      </c>
      <c r="F12269" s="2" t="s">
        <v>977</v>
      </c>
      <c r="G12269" s="14" t="n">
        <v>19.5</v>
      </c>
      <c r="H12269" s="14" t="n">
        <v>41.32</v>
      </c>
      <c r="I12269" s="14" t="n">
        <v>19.5</v>
      </c>
      <c r="J12269" s="23" t="n">
        <f aca="false">IF(AND(E12269="Priority",ISNUMBER('Cost model'!N171)),'Cost model'!N171,'Cost model'!M171)</f>
        <v>55</v>
      </c>
      <c r="K12269" s="14" t="n">
        <f aca="false">J12269-H12269</f>
        <v>13.68</v>
      </c>
      <c r="L12269" s="14" t="n">
        <f aca="false">G12269-H12269</f>
        <v>-21.82</v>
      </c>
    </row>
    <row r="12270" customFormat="false" ht="15" hidden="false" customHeight="false" outlineLevel="0" collapsed="false">
      <c r="A12270" s="2" t="s">
        <v>124</v>
      </c>
      <c r="B12270" s="2" t="s">
        <v>124</v>
      </c>
      <c r="C12270" s="2" t="s">
        <v>47</v>
      </c>
      <c r="D12270" s="2" t="s">
        <v>12</v>
      </c>
      <c r="E12270" s="2" t="s">
        <v>74</v>
      </c>
      <c r="F12270" s="2" t="s">
        <v>977</v>
      </c>
      <c r="G12270" s="14" t="n">
        <v>9.5</v>
      </c>
      <c r="H12270" s="14" t="n">
        <v>7.59</v>
      </c>
      <c r="I12270" s="14" t="n">
        <v>9.5</v>
      </c>
      <c r="J12270" s="23" t="n">
        <f aca="false">IF(AND(E12270="Priority",ISNUMBER('Cost model'!N320)),'Cost model'!N320,'Cost model'!M320)</f>
        <v>24.5</v>
      </c>
      <c r="K12270" s="14" t="n">
        <f aca="false">J12270-H12270</f>
        <v>16.91</v>
      </c>
      <c r="L12270" s="14" t="n">
        <f aca="false">G12270-H12270</f>
        <v>1.91</v>
      </c>
    </row>
    <row r="12271" customFormat="false" ht="15" hidden="false" customHeight="false" outlineLevel="0" collapsed="false">
      <c r="A12271" s="2" t="s">
        <v>174</v>
      </c>
      <c r="B12271" s="2" t="s">
        <v>142</v>
      </c>
      <c r="C12271" s="2" t="s">
        <v>49</v>
      </c>
      <c r="D12271" s="2" t="s">
        <v>13</v>
      </c>
      <c r="E12271" s="2" t="s">
        <v>74</v>
      </c>
      <c r="F12271" s="2" t="s">
        <v>976</v>
      </c>
      <c r="G12271" s="14" t="n">
        <v>50</v>
      </c>
      <c r="H12271" s="14" t="n">
        <v>70.83</v>
      </c>
      <c r="I12271" s="14" t="n">
        <v>50</v>
      </c>
      <c r="J12271" s="23" t="n">
        <f aca="false">IF(AND(E12271="Priority",ISNUMBER('Cost model'!N130)),'Cost model'!N130,'Cost model'!M130)</f>
        <v>100</v>
      </c>
      <c r="K12271" s="14" t="n">
        <f aca="false">J12271-H12271</f>
        <v>29.17</v>
      </c>
      <c r="L12271" s="14" t="n">
        <f aca="false">G12271-H12271</f>
        <v>-20.83</v>
      </c>
    </row>
    <row r="12272" customFormat="false" ht="15" hidden="false" customHeight="false" outlineLevel="0" collapsed="false">
      <c r="A12272" s="2" t="s">
        <v>158</v>
      </c>
      <c r="B12272" s="2" t="s">
        <v>124</v>
      </c>
      <c r="C12272" s="2" t="s">
        <v>47</v>
      </c>
      <c r="D12272" s="2" t="s">
        <v>10</v>
      </c>
      <c r="E12272" s="2" t="s">
        <v>74</v>
      </c>
      <c r="F12272" s="2" t="s">
        <v>976</v>
      </c>
      <c r="G12272" s="14" t="n">
        <v>9.5</v>
      </c>
      <c r="H12272" s="14" t="n">
        <v>23.18</v>
      </c>
      <c r="I12272" s="14" t="n">
        <v>14.5</v>
      </c>
      <c r="J12272" s="23" t="n">
        <f aca="false">IF(AND(E12272="Priority",ISNUMBER('Cost model'!N452)),'Cost model'!N452,'Cost model'!M452)</f>
        <v>13.5</v>
      </c>
      <c r="K12272" s="14" t="n">
        <f aca="false">J12272-H12272</f>
        <v>-9.68</v>
      </c>
      <c r="L12272" s="14" t="n">
        <f aca="false">G12272-H12272</f>
        <v>-13.68</v>
      </c>
    </row>
    <row r="12273" customFormat="false" ht="15" hidden="false" customHeight="false" outlineLevel="0" collapsed="false">
      <c r="A12273" s="2" t="s">
        <v>142</v>
      </c>
      <c r="B12273" s="2" t="s">
        <v>142</v>
      </c>
      <c r="C12273" s="2" t="s">
        <v>49</v>
      </c>
      <c r="D12273" s="2" t="s">
        <v>12</v>
      </c>
      <c r="E12273" s="2" t="s">
        <v>74</v>
      </c>
      <c r="F12273" s="2" t="s">
        <v>977</v>
      </c>
      <c r="G12273" s="14" t="n">
        <v>19.5</v>
      </c>
      <c r="H12273" s="14" t="n">
        <v>41.07</v>
      </c>
      <c r="I12273" s="14" t="n">
        <v>19.5</v>
      </c>
      <c r="J12273" s="23" t="n">
        <f aca="false">IF(AND(E12273="Priority",ISNUMBER('Cost model'!N637)),'Cost model'!N637,'Cost model'!M637)</f>
        <v>45</v>
      </c>
      <c r="K12273" s="14" t="n">
        <f aca="false">J12273-H12273</f>
        <v>3.93</v>
      </c>
      <c r="L12273" s="14" t="n">
        <f aca="false">G12273-H12273</f>
        <v>-21.57</v>
      </c>
    </row>
    <row r="12274" customFormat="false" ht="15" hidden="false" customHeight="false" outlineLevel="0" collapsed="false">
      <c r="A12274" s="2" t="s">
        <v>124</v>
      </c>
      <c r="B12274" s="2" t="s">
        <v>124</v>
      </c>
      <c r="C12274" s="2" t="s">
        <v>47</v>
      </c>
      <c r="D12274" s="2" t="s">
        <v>12</v>
      </c>
      <c r="E12274" s="2" t="s">
        <v>74</v>
      </c>
      <c r="F12274" s="2" t="s">
        <v>977</v>
      </c>
      <c r="G12274" s="14" t="n">
        <v>9.5</v>
      </c>
      <c r="H12274" s="14" t="n">
        <v>7.59</v>
      </c>
      <c r="I12274" s="14" t="n">
        <v>9.5</v>
      </c>
      <c r="J12274" s="23" t="n">
        <f aca="false">IF(AND(E12274="Priority",ISNUMBER('Cost model'!N320)),'Cost model'!N320,'Cost model'!M320)</f>
        <v>24.5</v>
      </c>
      <c r="K12274" s="14" t="n">
        <f aca="false">J12274-H12274</f>
        <v>16.91</v>
      </c>
      <c r="L12274" s="14" t="n">
        <f aca="false">G12274-H12274</f>
        <v>1.91</v>
      </c>
    </row>
    <row r="12275" customFormat="false" ht="15" hidden="false" customHeight="false" outlineLevel="0" collapsed="false">
      <c r="A12275" s="2" t="s">
        <v>124</v>
      </c>
      <c r="B12275" s="2" t="s">
        <v>158</v>
      </c>
      <c r="C12275" s="2" t="s">
        <v>48</v>
      </c>
      <c r="D12275" s="2" t="s">
        <v>10</v>
      </c>
      <c r="E12275" s="2" t="s">
        <v>74</v>
      </c>
      <c r="F12275" s="2" t="s">
        <v>976</v>
      </c>
      <c r="G12275" s="14" t="n">
        <v>12.5</v>
      </c>
      <c r="H12275" s="14" t="n">
        <v>10.74</v>
      </c>
      <c r="I12275" s="14" t="n">
        <v>14.5</v>
      </c>
      <c r="J12275" s="23" t="n">
        <f aca="false">IF(AND(E12275="Priority",ISNUMBER('Cost model'!N348)),'Cost model'!N348,'Cost model'!M348)</f>
        <v>17.5</v>
      </c>
      <c r="K12275" s="14" t="n">
        <f aca="false">J12275-H12275</f>
        <v>6.76</v>
      </c>
      <c r="L12275" s="14" t="n">
        <f aca="false">G12275-H12275</f>
        <v>1.76</v>
      </c>
    </row>
    <row r="12276" customFormat="false" ht="15" hidden="false" customHeight="false" outlineLevel="0" collapsed="false">
      <c r="A12276" s="2" t="s">
        <v>221</v>
      </c>
      <c r="B12276" s="2" t="s">
        <v>124</v>
      </c>
      <c r="C12276" s="2" t="s">
        <v>47</v>
      </c>
      <c r="D12276" s="2" t="s">
        <v>13</v>
      </c>
      <c r="E12276" s="2" t="s">
        <v>74</v>
      </c>
      <c r="F12276" s="2" t="s">
        <v>976</v>
      </c>
      <c r="G12276" s="14" t="n">
        <v>19.5</v>
      </c>
      <c r="H12276" s="14" t="n">
        <v>99.72</v>
      </c>
      <c r="I12276" s="14" t="n">
        <v>45</v>
      </c>
      <c r="J12276" s="23" t="n">
        <f aca="false">IF(AND(E12276="Priority",ISNUMBER('Cost model'!N803)),'Cost model'!N803,'Cost model'!M803)</f>
        <v>120</v>
      </c>
      <c r="K12276" s="14" t="n">
        <f aca="false">J12276-H12276</f>
        <v>20.28</v>
      </c>
      <c r="L12276" s="14" t="n">
        <f aca="false">G12276-H12276</f>
        <v>-80.22</v>
      </c>
    </row>
    <row r="12277" customFormat="false" ht="15" hidden="false" customHeight="false" outlineLevel="0" collapsed="false">
      <c r="A12277" s="2" t="s">
        <v>124</v>
      </c>
      <c r="B12277" s="2" t="s">
        <v>124</v>
      </c>
      <c r="C12277" s="2" t="s">
        <v>49</v>
      </c>
      <c r="D12277" s="2" t="s">
        <v>14</v>
      </c>
      <c r="E12277" s="2" t="s">
        <v>74</v>
      </c>
      <c r="F12277" s="2" t="s">
        <v>977</v>
      </c>
      <c r="G12277" s="14" t="n">
        <v>85</v>
      </c>
      <c r="H12277" s="14" t="n">
        <v>145.1</v>
      </c>
      <c r="I12277" s="14" t="n">
        <v>85</v>
      </c>
      <c r="J12277" s="23" t="n">
        <f aca="false">IF(AND(E12277="Priority",ISNUMBER('Cost model'!N328)),'Cost model'!N328,'Cost model'!M328)</f>
        <v>175</v>
      </c>
      <c r="K12277" s="14" t="n">
        <f aca="false">J12277-H12277</f>
        <v>29.9</v>
      </c>
      <c r="L12277" s="14" t="n">
        <f aca="false">G12277-H12277</f>
        <v>-60.1</v>
      </c>
    </row>
    <row r="12278" customFormat="false" ht="15" hidden="false" customHeight="false" outlineLevel="0" collapsed="false">
      <c r="A12278" s="2" t="s">
        <v>221</v>
      </c>
      <c r="B12278" s="2" t="s">
        <v>221</v>
      </c>
      <c r="C12278" s="2" t="s">
        <v>47</v>
      </c>
      <c r="D12278" s="2" t="s">
        <v>10</v>
      </c>
      <c r="E12278" s="2" t="s">
        <v>74</v>
      </c>
      <c r="F12278" s="2" t="s">
        <v>977</v>
      </c>
      <c r="G12278" s="14" t="n">
        <v>9.5</v>
      </c>
      <c r="H12278" s="14" t="n">
        <v>7.27</v>
      </c>
      <c r="I12278" s="14" t="n">
        <v>9.5</v>
      </c>
      <c r="J12278" s="23" t="n">
        <f aca="false">IF(AND(E12278="Priority",ISNUMBER('Cost model'!N737)),'Cost model'!N737,'Cost model'!M737)</f>
        <v>8.5</v>
      </c>
      <c r="K12278" s="14" t="n">
        <f aca="false">J12278-H12278</f>
        <v>1.23</v>
      </c>
      <c r="L12278" s="14" t="n">
        <f aca="false">G12278-H12278</f>
        <v>2.23</v>
      </c>
    </row>
    <row r="12279" customFormat="false" ht="15" hidden="false" customHeight="false" outlineLevel="0" collapsed="false">
      <c r="A12279" s="2" t="s">
        <v>142</v>
      </c>
      <c r="B12279" s="2" t="s">
        <v>174</v>
      </c>
      <c r="C12279" s="2" t="s">
        <v>47</v>
      </c>
      <c r="D12279" s="2" t="s">
        <v>10</v>
      </c>
      <c r="E12279" s="2" t="s">
        <v>74</v>
      </c>
      <c r="F12279" s="2" t="s">
        <v>976</v>
      </c>
      <c r="G12279" s="14" t="n">
        <v>14.5</v>
      </c>
      <c r="H12279" s="14" t="n">
        <v>7.07</v>
      </c>
      <c r="I12279" s="14" t="n">
        <v>14.5</v>
      </c>
      <c r="J12279" s="23" t="n">
        <f aca="false">IF(AND(E12279="Priority",ISNUMBER('Cost model'!N692)),'Cost model'!N692,'Cost model'!M692)</f>
        <v>9.5</v>
      </c>
      <c r="K12279" s="14" t="n">
        <f aca="false">J12279-H12279</f>
        <v>2.43</v>
      </c>
      <c r="L12279" s="14" t="n">
        <f aca="false">G12279-H12279</f>
        <v>7.43</v>
      </c>
    </row>
    <row r="12280" customFormat="false" ht="15" hidden="false" customHeight="false" outlineLevel="0" collapsed="false">
      <c r="A12280" s="2" t="s">
        <v>124</v>
      </c>
      <c r="B12280" s="2" t="s">
        <v>124</v>
      </c>
      <c r="C12280" s="2" t="s">
        <v>49</v>
      </c>
      <c r="D12280" s="2" t="s">
        <v>12</v>
      </c>
      <c r="E12280" s="2" t="s">
        <v>83</v>
      </c>
      <c r="F12280" s="2" t="s">
        <v>977</v>
      </c>
      <c r="G12280" s="14" t="n">
        <v>29.5</v>
      </c>
      <c r="H12280" s="14" t="n">
        <v>41.11</v>
      </c>
      <c r="I12280" s="14" t="n">
        <v>29.5</v>
      </c>
      <c r="J12280" s="23" t="n">
        <f aca="false">IF(AND(E12280="Priority",ISNUMBER('Cost model'!N322)),'Cost model'!N322,'Cost model'!M322)</f>
        <v>65</v>
      </c>
      <c r="K12280" s="14" t="n">
        <f aca="false">J12280-H12280</f>
        <v>23.89</v>
      </c>
      <c r="L12280" s="14" t="n">
        <f aca="false">G12280-H12280</f>
        <v>-11.61</v>
      </c>
    </row>
    <row r="12281" customFormat="false" ht="15" hidden="false" customHeight="false" outlineLevel="0" collapsed="false">
      <c r="A12281" s="2" t="s">
        <v>342</v>
      </c>
      <c r="B12281" s="2" t="s">
        <v>205</v>
      </c>
      <c r="C12281" s="2" t="s">
        <v>49</v>
      </c>
      <c r="D12281" s="2" t="s">
        <v>10</v>
      </c>
      <c r="E12281" s="2" t="s">
        <v>74</v>
      </c>
      <c r="F12281" s="2" t="s">
        <v>976</v>
      </c>
      <c r="G12281" s="14" t="n">
        <v>19.5</v>
      </c>
      <c r="H12281" s="14" t="n">
        <v>18.27</v>
      </c>
      <c r="I12281" s="14" t="n">
        <v>19.5</v>
      </c>
      <c r="J12281" s="23" t="n">
        <f aca="false">IF(AND(E12281="Priority",ISNUMBER('Cost model'!N289)),'Cost model'!N289,'Cost model'!M289)</f>
        <v>21.5</v>
      </c>
      <c r="K12281" s="14" t="n">
        <f aca="false">J12281-H12281</f>
        <v>3.23</v>
      </c>
      <c r="L12281" s="14" t="n">
        <f aca="false">G12281-H12281</f>
        <v>1.23</v>
      </c>
    </row>
    <row r="12282" customFormat="false" ht="15" hidden="false" customHeight="false" outlineLevel="0" collapsed="false">
      <c r="A12282" s="2" t="s">
        <v>142</v>
      </c>
      <c r="B12282" s="2" t="s">
        <v>142</v>
      </c>
      <c r="C12282" s="2" t="s">
        <v>49</v>
      </c>
      <c r="D12282" s="2" t="s">
        <v>12</v>
      </c>
      <c r="E12282" s="2" t="s">
        <v>83</v>
      </c>
      <c r="F12282" s="2" t="s">
        <v>977</v>
      </c>
      <c r="G12282" s="14" t="n">
        <v>29.5</v>
      </c>
      <c r="H12282" s="14" t="n">
        <v>25.63</v>
      </c>
      <c r="I12282" s="14" t="n">
        <v>29.5</v>
      </c>
      <c r="J12282" s="23" t="n">
        <f aca="false">IF(AND(E12282="Priority",ISNUMBER('Cost model'!N637)),'Cost model'!N637,'Cost model'!M637)</f>
        <v>60</v>
      </c>
      <c r="K12282" s="14" t="n">
        <f aca="false">J12282-H12282</f>
        <v>34.37</v>
      </c>
      <c r="L12282" s="14" t="n">
        <f aca="false">G12282-H12282</f>
        <v>3.87</v>
      </c>
    </row>
    <row r="12283" customFormat="false" ht="15" hidden="false" customHeight="false" outlineLevel="0" collapsed="false">
      <c r="A12283" s="2" t="s">
        <v>174</v>
      </c>
      <c r="B12283" s="2" t="s">
        <v>174</v>
      </c>
      <c r="C12283" s="2" t="s">
        <v>47</v>
      </c>
      <c r="D12283" s="2" t="s">
        <v>10</v>
      </c>
      <c r="E12283" s="2" t="s">
        <v>74</v>
      </c>
      <c r="F12283" s="2" t="s">
        <v>977</v>
      </c>
      <c r="G12283" s="14" t="n">
        <v>9.5</v>
      </c>
      <c r="H12283" s="14" t="n">
        <v>6.79</v>
      </c>
      <c r="I12283" s="14" t="n">
        <v>9.5</v>
      </c>
      <c r="J12283" s="23" t="n">
        <f aca="false">IF(AND(E12283="Priority",ISNUMBER('Cost model'!N167)),'Cost model'!N167,'Cost model'!M167)</f>
        <v>8.5</v>
      </c>
      <c r="K12283" s="14" t="n">
        <f aca="false">J12283-H12283</f>
        <v>1.71</v>
      </c>
      <c r="L12283" s="14" t="n">
        <f aca="false">G12283-H12283</f>
        <v>2.71</v>
      </c>
    </row>
    <row r="12284" customFormat="false" ht="15" hidden="false" customHeight="false" outlineLevel="0" collapsed="false">
      <c r="A12284" s="2" t="s">
        <v>158</v>
      </c>
      <c r="B12284" s="2" t="s">
        <v>158</v>
      </c>
      <c r="C12284" s="2" t="s">
        <v>49</v>
      </c>
      <c r="D12284" s="2" t="s">
        <v>13</v>
      </c>
      <c r="E12284" s="2" t="s">
        <v>74</v>
      </c>
      <c r="F12284" s="2" t="s">
        <v>977</v>
      </c>
      <c r="G12284" s="14" t="n">
        <v>50</v>
      </c>
      <c r="H12284" s="14" t="n">
        <v>44.31</v>
      </c>
      <c r="I12284" s="14" t="n">
        <v>50</v>
      </c>
      <c r="J12284" s="23" t="n">
        <f aca="false">IF(AND(E12284="Priority",ISNUMBER('Cost model'!N430)),'Cost model'!N430,'Cost model'!M430)</f>
        <v>50</v>
      </c>
      <c r="K12284" s="14" t="n">
        <f aca="false">J12284-H12284</f>
        <v>5.69</v>
      </c>
      <c r="L12284" s="14" t="n">
        <f aca="false">G12284-H12284</f>
        <v>5.69</v>
      </c>
    </row>
    <row r="12285" customFormat="false" ht="15" hidden="false" customHeight="false" outlineLevel="0" collapsed="false">
      <c r="A12285" s="2" t="s">
        <v>221</v>
      </c>
      <c r="B12285" s="2" t="s">
        <v>221</v>
      </c>
      <c r="C12285" s="2" t="s">
        <v>47</v>
      </c>
      <c r="D12285" s="2" t="s">
        <v>12</v>
      </c>
      <c r="E12285" s="2" t="s">
        <v>83</v>
      </c>
      <c r="F12285" s="2" t="s">
        <v>977</v>
      </c>
      <c r="G12285" s="14" t="n">
        <v>19.5</v>
      </c>
      <c r="H12285" s="14" t="n">
        <v>36.64</v>
      </c>
      <c r="I12285" s="14" t="n">
        <v>19.5</v>
      </c>
      <c r="J12285" s="23" t="n">
        <f aca="false">IF(AND(E12285="Priority",ISNUMBER('Cost model'!N740)),'Cost model'!N740,'Cost model'!M740)</f>
        <v>28.5</v>
      </c>
      <c r="K12285" s="14" t="n">
        <f aca="false">J12285-H12285</f>
        <v>-8.14</v>
      </c>
      <c r="L12285" s="14" t="n">
        <f aca="false">G12285-H12285</f>
        <v>-17.14</v>
      </c>
    </row>
    <row r="12286" customFormat="false" ht="15" hidden="false" customHeight="false" outlineLevel="0" collapsed="false">
      <c r="A12286" s="2" t="s">
        <v>221</v>
      </c>
      <c r="B12286" s="2" t="s">
        <v>221</v>
      </c>
      <c r="C12286" s="2" t="s">
        <v>47</v>
      </c>
      <c r="D12286" s="2" t="s">
        <v>12</v>
      </c>
      <c r="E12286" s="2" t="s">
        <v>74</v>
      </c>
      <c r="F12286" s="2" t="s">
        <v>977</v>
      </c>
      <c r="G12286" s="14" t="n">
        <v>9.5</v>
      </c>
      <c r="H12286" s="14" t="n">
        <v>31.02</v>
      </c>
      <c r="I12286" s="14" t="n">
        <v>9.5</v>
      </c>
      <c r="J12286" s="23" t="n">
        <f aca="false">IF(AND(E12286="Priority",ISNUMBER('Cost model'!N740)),'Cost model'!N740,'Cost model'!M740)</f>
        <v>22.5</v>
      </c>
      <c r="K12286" s="14" t="n">
        <f aca="false">J12286-H12286</f>
        <v>-8.52</v>
      </c>
      <c r="L12286" s="14" t="n">
        <f aca="false">G12286-H12286</f>
        <v>-21.52</v>
      </c>
    </row>
    <row r="12287" customFormat="false" ht="15" hidden="false" customHeight="false" outlineLevel="0" collapsed="false">
      <c r="A12287" s="2" t="s">
        <v>142</v>
      </c>
      <c r="B12287" s="2" t="s">
        <v>142</v>
      </c>
      <c r="C12287" s="2" t="s">
        <v>47</v>
      </c>
      <c r="D12287" s="2" t="s">
        <v>12</v>
      </c>
      <c r="E12287" s="2" t="s">
        <v>74</v>
      </c>
      <c r="F12287" s="2" t="s">
        <v>977</v>
      </c>
      <c r="G12287" s="14" t="n">
        <v>9.5</v>
      </c>
      <c r="H12287" s="14" t="n">
        <v>24.57</v>
      </c>
      <c r="I12287" s="14" t="n">
        <v>9.5</v>
      </c>
      <c r="J12287" s="23" t="n">
        <f aca="false">IF(AND(E12287="Priority",ISNUMBER('Cost model'!N635)),'Cost model'!N635,'Cost model'!M635)</f>
        <v>30.5</v>
      </c>
      <c r="K12287" s="14" t="n">
        <f aca="false">J12287-H12287</f>
        <v>5.93</v>
      </c>
      <c r="L12287" s="14" t="n">
        <f aca="false">G12287-H12287</f>
        <v>-15.07</v>
      </c>
    </row>
    <row r="12288" customFormat="false" ht="15" hidden="false" customHeight="false" outlineLevel="0" collapsed="false">
      <c r="A12288" s="2" t="s">
        <v>221</v>
      </c>
      <c r="B12288" s="2" t="s">
        <v>221</v>
      </c>
      <c r="C12288" s="2" t="s">
        <v>47</v>
      </c>
      <c r="D12288" s="2" t="s">
        <v>12</v>
      </c>
      <c r="E12288" s="2" t="s">
        <v>74</v>
      </c>
      <c r="F12288" s="2" t="s">
        <v>977</v>
      </c>
      <c r="G12288" s="14" t="n">
        <v>9.5</v>
      </c>
      <c r="H12288" s="14" t="n">
        <v>28.94</v>
      </c>
      <c r="I12288" s="14" t="n">
        <v>9.5</v>
      </c>
      <c r="J12288" s="23" t="n">
        <f aca="false">IF(AND(E12288="Priority",ISNUMBER('Cost model'!N740)),'Cost model'!N740,'Cost model'!M740)</f>
        <v>22.5</v>
      </c>
      <c r="K12288" s="14" t="n">
        <f aca="false">J12288-H12288</f>
        <v>-6.44</v>
      </c>
      <c r="L12288" s="14" t="n">
        <f aca="false">G12288-H12288</f>
        <v>-19.44</v>
      </c>
    </row>
    <row r="12289" customFormat="false" ht="15" hidden="false" customHeight="false" outlineLevel="0" collapsed="false">
      <c r="A12289" s="2" t="s">
        <v>221</v>
      </c>
      <c r="B12289" s="2" t="s">
        <v>221</v>
      </c>
      <c r="C12289" s="2" t="s">
        <v>47</v>
      </c>
      <c r="D12289" s="2" t="s">
        <v>10</v>
      </c>
      <c r="E12289" s="2" t="s">
        <v>83</v>
      </c>
      <c r="F12289" s="2" t="s">
        <v>977</v>
      </c>
      <c r="G12289" s="14" t="n">
        <v>14.5</v>
      </c>
      <c r="H12289" s="14" t="n">
        <v>17.14</v>
      </c>
      <c r="I12289" s="14" t="n">
        <v>14.5</v>
      </c>
      <c r="J12289" s="23" t="n">
        <f aca="false">IF(AND(E12289="Priority",ISNUMBER('Cost model'!N737)),'Cost model'!N737,'Cost model'!M737)</f>
        <v>13.5</v>
      </c>
      <c r="K12289" s="14" t="n">
        <f aca="false">J12289-H12289</f>
        <v>-3.64</v>
      </c>
      <c r="L12289" s="14" t="n">
        <f aca="false">G12289-H12289</f>
        <v>-2.64</v>
      </c>
    </row>
    <row r="12290" customFormat="false" ht="15" hidden="false" customHeight="false" outlineLevel="0" collapsed="false">
      <c r="A12290" s="2" t="s">
        <v>174</v>
      </c>
      <c r="B12290" s="2" t="s">
        <v>174</v>
      </c>
      <c r="C12290" s="2" t="s">
        <v>47</v>
      </c>
      <c r="D12290" s="2" t="s">
        <v>12</v>
      </c>
      <c r="E12290" s="2" t="s">
        <v>74</v>
      </c>
      <c r="F12290" s="2" t="s">
        <v>977</v>
      </c>
      <c r="G12290" s="14" t="n">
        <v>9.5</v>
      </c>
      <c r="H12290" s="14" t="n">
        <v>25.19</v>
      </c>
      <c r="I12290" s="14" t="n">
        <v>9.5</v>
      </c>
      <c r="J12290" s="23" t="n">
        <f aca="false">IF(AND(E12290="Priority",ISNUMBER('Cost model'!N170)),'Cost model'!N170,'Cost model'!M170)</f>
        <v>25.5</v>
      </c>
      <c r="K12290" s="14" t="n">
        <f aca="false">J12290-H12290</f>
        <v>0.309999999999999</v>
      </c>
      <c r="L12290" s="14" t="n">
        <f aca="false">G12290-H12290</f>
        <v>-15.69</v>
      </c>
    </row>
    <row r="12291" customFormat="false" ht="15" hidden="false" customHeight="false" outlineLevel="0" collapsed="false">
      <c r="A12291" s="2" t="s">
        <v>174</v>
      </c>
      <c r="B12291" s="2" t="s">
        <v>174</v>
      </c>
      <c r="C12291" s="2" t="s">
        <v>47</v>
      </c>
      <c r="D12291" s="2" t="s">
        <v>12</v>
      </c>
      <c r="E12291" s="2" t="s">
        <v>74</v>
      </c>
      <c r="F12291" s="2" t="s">
        <v>977</v>
      </c>
      <c r="G12291" s="14" t="n">
        <v>9.5</v>
      </c>
      <c r="H12291" s="14" t="n">
        <v>57.79</v>
      </c>
      <c r="I12291" s="14" t="n">
        <v>9.5</v>
      </c>
      <c r="J12291" s="23" t="n">
        <f aca="false">IF(AND(E12291="Priority",ISNUMBER('Cost model'!N170)),'Cost model'!N170,'Cost model'!M170)</f>
        <v>25.5</v>
      </c>
      <c r="K12291" s="14" t="n">
        <f aca="false">J12291-H12291</f>
        <v>-32.29</v>
      </c>
      <c r="L12291" s="14" t="n">
        <f aca="false">G12291-H12291</f>
        <v>-48.29</v>
      </c>
    </row>
    <row r="12292" customFormat="false" ht="15" hidden="false" customHeight="false" outlineLevel="0" collapsed="false">
      <c r="A12292" s="2" t="s">
        <v>174</v>
      </c>
      <c r="B12292" s="2" t="s">
        <v>174</v>
      </c>
      <c r="C12292" s="2" t="s">
        <v>48</v>
      </c>
      <c r="D12292" s="2" t="s">
        <v>12</v>
      </c>
      <c r="E12292" s="2" t="s">
        <v>83</v>
      </c>
      <c r="F12292" s="2" t="s">
        <v>977</v>
      </c>
      <c r="G12292" s="14" t="n">
        <v>19.5</v>
      </c>
      <c r="H12292" s="14" t="n">
        <v>41.32</v>
      </c>
      <c r="I12292" s="14" t="n">
        <v>19.5</v>
      </c>
      <c r="J12292" s="23" t="n">
        <f aca="false">IF(AND(E12292="Priority",ISNUMBER('Cost model'!N171)),'Cost model'!N171,'Cost model'!M171)</f>
        <v>55</v>
      </c>
      <c r="K12292" s="14" t="n">
        <f aca="false">J12292-H12292</f>
        <v>13.68</v>
      </c>
      <c r="L12292" s="14" t="n">
        <f aca="false">G12292-H12292</f>
        <v>-21.82</v>
      </c>
    </row>
    <row r="12293" customFormat="false" ht="15" hidden="false" customHeight="false" outlineLevel="0" collapsed="false">
      <c r="A12293" s="2" t="s">
        <v>124</v>
      </c>
      <c r="B12293" s="2" t="s">
        <v>124</v>
      </c>
      <c r="C12293" s="2" t="s">
        <v>48</v>
      </c>
      <c r="D12293" s="2" t="s">
        <v>10</v>
      </c>
      <c r="E12293" s="2" t="s">
        <v>74</v>
      </c>
      <c r="F12293" s="2" t="s">
        <v>977</v>
      </c>
      <c r="G12293" s="14" t="n">
        <v>12.5</v>
      </c>
      <c r="H12293" s="14" t="n">
        <v>24.57</v>
      </c>
      <c r="I12293" s="14" t="n">
        <v>12.5</v>
      </c>
      <c r="J12293" s="23" t="n">
        <f aca="false">IF(AND(E12293="Priority",ISNUMBER('Cost model'!N318)),'Cost model'!N318,'Cost model'!M318)</f>
        <v>14.5</v>
      </c>
      <c r="K12293" s="14" t="n">
        <f aca="false">J12293-H12293</f>
        <v>-10.07</v>
      </c>
      <c r="L12293" s="14" t="n">
        <f aca="false">G12293-H12293</f>
        <v>-12.07</v>
      </c>
    </row>
    <row r="12294" customFormat="false" ht="15" hidden="false" customHeight="false" outlineLevel="0" collapsed="false">
      <c r="A12294" s="2" t="s">
        <v>158</v>
      </c>
      <c r="B12294" s="2" t="s">
        <v>158</v>
      </c>
      <c r="C12294" s="2" t="s">
        <v>47</v>
      </c>
      <c r="D12294" s="2" t="s">
        <v>10</v>
      </c>
      <c r="E12294" s="2" t="s">
        <v>74</v>
      </c>
      <c r="F12294" s="2" t="s">
        <v>977</v>
      </c>
      <c r="G12294" s="14" t="n">
        <v>9.5</v>
      </c>
      <c r="H12294" s="14" t="n">
        <v>7.03</v>
      </c>
      <c r="I12294" s="14" t="n">
        <v>9.5</v>
      </c>
      <c r="J12294" s="23" t="n">
        <f aca="false">IF(AND(E12294="Priority",ISNUMBER('Cost model'!N422)),'Cost model'!N422,'Cost model'!M422)</f>
        <v>8.5</v>
      </c>
      <c r="K12294" s="14" t="n">
        <f aca="false">J12294-H12294</f>
        <v>1.47</v>
      </c>
      <c r="L12294" s="14" t="n">
        <f aca="false">G12294-H12294</f>
        <v>2.47</v>
      </c>
    </row>
    <row r="12295" customFormat="false" ht="15" hidden="false" customHeight="false" outlineLevel="0" collapsed="false">
      <c r="A12295" s="2" t="s">
        <v>124</v>
      </c>
      <c r="B12295" s="2" t="s">
        <v>124</v>
      </c>
      <c r="C12295" s="2" t="s">
        <v>49</v>
      </c>
      <c r="D12295" s="2" t="s">
        <v>12</v>
      </c>
      <c r="E12295" s="2" t="s">
        <v>74</v>
      </c>
      <c r="F12295" s="2" t="s">
        <v>977</v>
      </c>
      <c r="G12295" s="14" t="n">
        <v>19.5</v>
      </c>
      <c r="H12295" s="14" t="n">
        <v>80.23</v>
      </c>
      <c r="I12295" s="14" t="n">
        <v>19.5</v>
      </c>
      <c r="J12295" s="23" t="n">
        <f aca="false">IF(AND(E12295="Priority",ISNUMBER('Cost model'!N322)),'Cost model'!N322,'Cost model'!M322)</f>
        <v>50</v>
      </c>
      <c r="K12295" s="14" t="n">
        <f aca="false">J12295-H12295</f>
        <v>-30.23</v>
      </c>
      <c r="L12295" s="14" t="n">
        <f aca="false">G12295-H12295</f>
        <v>-60.73</v>
      </c>
    </row>
    <row r="12296" customFormat="false" ht="15" hidden="false" customHeight="false" outlineLevel="0" collapsed="false">
      <c r="A12296" s="2" t="s">
        <v>124</v>
      </c>
      <c r="B12296" s="2" t="s">
        <v>124</v>
      </c>
      <c r="C12296" s="2" t="s">
        <v>47</v>
      </c>
      <c r="D12296" s="2" t="s">
        <v>10</v>
      </c>
      <c r="E12296" s="2" t="s">
        <v>74</v>
      </c>
      <c r="F12296" s="2" t="s">
        <v>977</v>
      </c>
      <c r="G12296" s="14" t="n">
        <v>9.5</v>
      </c>
      <c r="H12296" s="14" t="n">
        <v>6.79</v>
      </c>
      <c r="I12296" s="14" t="n">
        <v>9.5</v>
      </c>
      <c r="J12296" s="23" t="n">
        <f aca="false">IF(AND(E12296="Priority",ISNUMBER('Cost model'!N317)),'Cost model'!N317,'Cost model'!M317)</f>
        <v>10.5</v>
      </c>
      <c r="K12296" s="14" t="n">
        <f aca="false">J12296-H12296</f>
        <v>3.71</v>
      </c>
      <c r="L12296" s="14" t="n">
        <f aca="false">G12296-H12296</f>
        <v>2.71</v>
      </c>
    </row>
    <row r="12297" customFormat="false" ht="15" hidden="false" customHeight="false" outlineLevel="0" collapsed="false">
      <c r="A12297" s="2" t="s">
        <v>142</v>
      </c>
      <c r="B12297" s="2" t="s">
        <v>142</v>
      </c>
      <c r="C12297" s="2" t="s">
        <v>47</v>
      </c>
      <c r="D12297" s="2" t="s">
        <v>12</v>
      </c>
      <c r="E12297" s="2" t="s">
        <v>74</v>
      </c>
      <c r="F12297" s="2" t="s">
        <v>977</v>
      </c>
      <c r="G12297" s="14" t="n">
        <v>9.5</v>
      </c>
      <c r="H12297" s="14" t="n">
        <v>24.57</v>
      </c>
      <c r="I12297" s="14" t="n">
        <v>9.5</v>
      </c>
      <c r="J12297" s="23" t="n">
        <f aca="false">IF(AND(E12297="Priority",ISNUMBER('Cost model'!N635)),'Cost model'!N635,'Cost model'!M635)</f>
        <v>30.5</v>
      </c>
      <c r="K12297" s="14" t="n">
        <f aca="false">J12297-H12297</f>
        <v>5.93</v>
      </c>
      <c r="L12297" s="14" t="n">
        <f aca="false">G12297-H12297</f>
        <v>-15.07</v>
      </c>
    </row>
    <row r="12298" customFormat="false" ht="15" hidden="false" customHeight="false" outlineLevel="0" collapsed="false">
      <c r="A12298" s="2" t="s">
        <v>174</v>
      </c>
      <c r="B12298" s="2" t="s">
        <v>174</v>
      </c>
      <c r="C12298" s="2" t="s">
        <v>47</v>
      </c>
      <c r="D12298" s="2" t="s">
        <v>12</v>
      </c>
      <c r="E12298" s="2" t="s">
        <v>74</v>
      </c>
      <c r="F12298" s="2" t="s">
        <v>977</v>
      </c>
      <c r="G12298" s="14" t="n">
        <v>9.5</v>
      </c>
      <c r="H12298" s="14" t="n">
        <v>25.19</v>
      </c>
      <c r="I12298" s="14" t="n">
        <v>9.5</v>
      </c>
      <c r="J12298" s="23" t="n">
        <f aca="false">IF(AND(E12298="Priority",ISNUMBER('Cost model'!N170)),'Cost model'!N170,'Cost model'!M170)</f>
        <v>25.5</v>
      </c>
      <c r="K12298" s="14" t="n">
        <f aca="false">J12298-H12298</f>
        <v>0.309999999999999</v>
      </c>
      <c r="L12298" s="14" t="n">
        <f aca="false">G12298-H12298</f>
        <v>-15.69</v>
      </c>
    </row>
    <row r="12299" customFormat="false" ht="15" hidden="false" customHeight="false" outlineLevel="0" collapsed="false">
      <c r="A12299" s="2" t="s">
        <v>174</v>
      </c>
      <c r="B12299" s="2" t="s">
        <v>174</v>
      </c>
      <c r="C12299" s="2" t="s">
        <v>49</v>
      </c>
      <c r="D12299" s="2" t="s">
        <v>14</v>
      </c>
      <c r="E12299" s="2" t="s">
        <v>74</v>
      </c>
      <c r="F12299" s="2" t="s">
        <v>977</v>
      </c>
      <c r="G12299" s="14" t="n">
        <v>85</v>
      </c>
      <c r="H12299" s="14" t="n">
        <v>117.46</v>
      </c>
      <c r="I12299" s="14" t="n">
        <v>85</v>
      </c>
      <c r="J12299" s="23" t="n">
        <f aca="false">IF(AND(E12299="Priority",ISNUMBER('Cost model'!N178)),'Cost model'!N178,'Cost model'!M178)</f>
        <v>145</v>
      </c>
      <c r="K12299" s="14" t="n">
        <f aca="false">J12299-H12299</f>
        <v>27.54</v>
      </c>
      <c r="L12299" s="14" t="n">
        <f aca="false">G12299-H12299</f>
        <v>-32.46</v>
      </c>
    </row>
    <row r="12300" customFormat="false" ht="15" hidden="false" customHeight="false" outlineLevel="0" collapsed="false">
      <c r="A12300" s="2" t="s">
        <v>221</v>
      </c>
      <c r="B12300" s="2" t="s">
        <v>142</v>
      </c>
      <c r="C12300" s="2" t="s">
        <v>49</v>
      </c>
      <c r="D12300" s="2" t="s">
        <v>12</v>
      </c>
      <c r="E12300" s="2" t="s">
        <v>74</v>
      </c>
      <c r="F12300" s="2" t="s">
        <v>976</v>
      </c>
      <c r="G12300" s="14" t="n">
        <v>19.5</v>
      </c>
      <c r="H12300" s="14" t="n">
        <v>60.48</v>
      </c>
      <c r="I12300" s="14" t="n">
        <v>29.5</v>
      </c>
      <c r="J12300" s="23" t="n">
        <f aca="false">IF(AND(E12300="Priority",ISNUMBER('Cost model'!N772)),'Cost model'!N772,'Cost model'!M772)</f>
        <v>70</v>
      </c>
      <c r="K12300" s="14" t="n">
        <f aca="false">J12300-H12300</f>
        <v>9.52</v>
      </c>
      <c r="L12300" s="14" t="n">
        <f aca="false">G12300-H12300</f>
        <v>-40.98</v>
      </c>
    </row>
    <row r="12301" customFormat="false" ht="15" hidden="false" customHeight="false" outlineLevel="0" collapsed="false">
      <c r="A12301" s="2" t="s">
        <v>124</v>
      </c>
      <c r="B12301" s="2" t="s">
        <v>174</v>
      </c>
      <c r="C12301" s="2" t="s">
        <v>48</v>
      </c>
      <c r="D12301" s="2" t="s">
        <v>12</v>
      </c>
      <c r="E12301" s="2" t="s">
        <v>74</v>
      </c>
      <c r="F12301" s="2" t="s">
        <v>976</v>
      </c>
      <c r="G12301" s="14" t="n">
        <v>12.5</v>
      </c>
      <c r="H12301" s="14" t="n">
        <v>61.41</v>
      </c>
      <c r="I12301" s="14" t="n">
        <v>19.5</v>
      </c>
      <c r="J12301" s="23" t="n">
        <f aca="false">IF(AND(E12301="Priority",ISNUMBER('Cost model'!N366)),'Cost model'!N366,'Cost model'!M366)</f>
        <v>55</v>
      </c>
      <c r="K12301" s="14" t="n">
        <f aca="false">J12301-H12301</f>
        <v>-6.41</v>
      </c>
      <c r="L12301" s="14" t="n">
        <f aca="false">G12301-H12301</f>
        <v>-48.91</v>
      </c>
    </row>
    <row r="12302" customFormat="false" ht="15" hidden="false" customHeight="false" outlineLevel="0" collapsed="false">
      <c r="A12302" s="2" t="s">
        <v>174</v>
      </c>
      <c r="B12302" s="2" t="s">
        <v>124</v>
      </c>
      <c r="C12302" s="2" t="s">
        <v>49</v>
      </c>
      <c r="D12302" s="2" t="s">
        <v>10</v>
      </c>
      <c r="E12302" s="2" t="s">
        <v>74</v>
      </c>
      <c r="F12302" s="2" t="s">
        <v>976</v>
      </c>
      <c r="G12302" s="14" t="n">
        <v>19.5</v>
      </c>
      <c r="H12302" s="14" t="n">
        <v>50.18</v>
      </c>
      <c r="I12302" s="14" t="n">
        <v>17.5</v>
      </c>
      <c r="J12302" s="23" t="n">
        <f aca="false">IF(AND(E12302="Priority",ISNUMBER('Cost model'!N109)),'Cost model'!N109,'Cost model'!M109)</f>
        <v>18.5</v>
      </c>
      <c r="K12302" s="14" t="n">
        <f aca="false">J12302-H12302</f>
        <v>-31.68</v>
      </c>
      <c r="L12302" s="14" t="n">
        <f aca="false">G12302-H12302</f>
        <v>-30.68</v>
      </c>
    </row>
    <row r="12303" customFormat="false" ht="15" hidden="false" customHeight="false" outlineLevel="0" collapsed="false">
      <c r="A12303" s="2" t="s">
        <v>142</v>
      </c>
      <c r="B12303" s="2" t="s">
        <v>158</v>
      </c>
      <c r="C12303" s="2" t="s">
        <v>47</v>
      </c>
      <c r="D12303" s="2" t="s">
        <v>12</v>
      </c>
      <c r="E12303" s="2" t="s">
        <v>74</v>
      </c>
      <c r="F12303" s="2" t="s">
        <v>976</v>
      </c>
      <c r="G12303" s="14" t="n">
        <v>9.5</v>
      </c>
      <c r="H12303" s="14" t="n">
        <v>51.37</v>
      </c>
      <c r="I12303" s="14" t="n">
        <v>19.5</v>
      </c>
      <c r="J12303" s="23" t="n">
        <f aca="false">IF(AND(E12303="Priority",ISNUMBER('Cost model'!N650)),'Cost model'!N650,'Cost model'!M650)</f>
        <v>40</v>
      </c>
      <c r="K12303" s="14" t="n">
        <f aca="false">J12303-H12303</f>
        <v>-11.37</v>
      </c>
      <c r="L12303" s="14" t="n">
        <f aca="false">G12303-H12303</f>
        <v>-41.87</v>
      </c>
    </row>
    <row r="12304" customFormat="false" ht="15" hidden="false" customHeight="false" outlineLevel="0" collapsed="false">
      <c r="A12304" s="2" t="s">
        <v>124</v>
      </c>
      <c r="B12304" s="2" t="s">
        <v>124</v>
      </c>
      <c r="C12304" s="2" t="s">
        <v>49</v>
      </c>
      <c r="D12304" s="2" t="s">
        <v>10</v>
      </c>
      <c r="E12304" s="2" t="s">
        <v>74</v>
      </c>
      <c r="F12304" s="2" t="s">
        <v>977</v>
      </c>
      <c r="G12304" s="14" t="n">
        <v>19.5</v>
      </c>
      <c r="H12304" s="14" t="n">
        <v>19.77</v>
      </c>
      <c r="I12304" s="14" t="n">
        <v>17.5</v>
      </c>
      <c r="J12304" s="23" t="n">
        <f aca="false">IF(AND(E12304="Priority",ISNUMBER('Cost model'!N319)),'Cost model'!N319,'Cost model'!M319)</f>
        <v>16.5</v>
      </c>
      <c r="K12304" s="14" t="n">
        <f aca="false">J12304-H12304</f>
        <v>-3.27</v>
      </c>
      <c r="L12304" s="14" t="n">
        <f aca="false">G12304-H12304</f>
        <v>-0.27</v>
      </c>
    </row>
    <row r="12305" customFormat="false" ht="15" hidden="false" customHeight="false" outlineLevel="0" collapsed="false">
      <c r="A12305" s="2" t="s">
        <v>174</v>
      </c>
      <c r="B12305" s="2" t="s">
        <v>174</v>
      </c>
      <c r="C12305" s="2" t="s">
        <v>47</v>
      </c>
      <c r="D12305" s="2" t="s">
        <v>10</v>
      </c>
      <c r="E12305" s="2" t="s">
        <v>74</v>
      </c>
      <c r="F12305" s="2" t="s">
        <v>977</v>
      </c>
      <c r="G12305" s="14" t="n">
        <v>9.5</v>
      </c>
      <c r="H12305" s="14" t="n">
        <v>7.59</v>
      </c>
      <c r="I12305" s="14" t="n">
        <v>9.5</v>
      </c>
      <c r="J12305" s="23" t="n">
        <f aca="false">IF(AND(E12305="Priority",ISNUMBER('Cost model'!N167)),'Cost model'!N167,'Cost model'!M167)</f>
        <v>8.5</v>
      </c>
      <c r="K12305" s="14" t="n">
        <f aca="false">J12305-H12305</f>
        <v>0.91</v>
      </c>
      <c r="L12305" s="14" t="n">
        <f aca="false">G12305-H12305</f>
        <v>1.91</v>
      </c>
    </row>
    <row r="12306" customFormat="false" ht="15" hidden="false" customHeight="false" outlineLevel="0" collapsed="false">
      <c r="A12306" s="2" t="s">
        <v>174</v>
      </c>
      <c r="B12306" s="2" t="s">
        <v>174</v>
      </c>
      <c r="C12306" s="2" t="s">
        <v>48</v>
      </c>
      <c r="D12306" s="2" t="s">
        <v>15</v>
      </c>
      <c r="E12306" s="2" t="s">
        <v>74</v>
      </c>
      <c r="F12306" s="2" t="s">
        <v>977</v>
      </c>
      <c r="G12306" s="14" t="n">
        <v>85</v>
      </c>
      <c r="H12306" s="14" t="n">
        <v>178.93</v>
      </c>
      <c r="I12306" s="14" t="n">
        <v>85</v>
      </c>
      <c r="J12306" s="23" t="n">
        <f aca="false">IF(AND(E12306="Priority",ISNUMBER('Cost model'!N180)),'Cost model'!N180,'Cost model'!M180)</f>
        <v>150</v>
      </c>
      <c r="K12306" s="14" t="n">
        <f aca="false">J12306-H12306</f>
        <v>-28.93</v>
      </c>
      <c r="L12306" s="14" t="n">
        <f aca="false">G12306-H12306</f>
        <v>-93.93</v>
      </c>
    </row>
    <row r="12307" customFormat="false" ht="15" hidden="false" customHeight="false" outlineLevel="0" collapsed="false">
      <c r="A12307" s="2" t="s">
        <v>124</v>
      </c>
      <c r="B12307" s="2" t="s">
        <v>124</v>
      </c>
      <c r="C12307" s="2" t="s">
        <v>47</v>
      </c>
      <c r="D12307" s="2" t="s">
        <v>12</v>
      </c>
      <c r="E12307" s="2" t="s">
        <v>74</v>
      </c>
      <c r="F12307" s="2" t="s">
        <v>977</v>
      </c>
      <c r="G12307" s="14" t="n">
        <v>9.5</v>
      </c>
      <c r="H12307" s="14" t="n">
        <v>27.5</v>
      </c>
      <c r="I12307" s="14" t="n">
        <v>9.5</v>
      </c>
      <c r="J12307" s="23" t="n">
        <f aca="false">IF(AND(E12307="Priority",ISNUMBER('Cost model'!N320)),'Cost model'!N320,'Cost model'!M320)</f>
        <v>24.5</v>
      </c>
      <c r="K12307" s="14" t="n">
        <f aca="false">J12307-H12307</f>
        <v>-3</v>
      </c>
      <c r="L12307" s="14" t="n">
        <f aca="false">G12307-H12307</f>
        <v>-18</v>
      </c>
    </row>
    <row r="12308" customFormat="false" ht="15" hidden="false" customHeight="false" outlineLevel="0" collapsed="false">
      <c r="A12308" s="2" t="s">
        <v>221</v>
      </c>
      <c r="B12308" s="2" t="s">
        <v>221</v>
      </c>
      <c r="C12308" s="2" t="s">
        <v>47</v>
      </c>
      <c r="D12308" s="2" t="s">
        <v>10</v>
      </c>
      <c r="E12308" s="2" t="s">
        <v>83</v>
      </c>
      <c r="F12308" s="2" t="s">
        <v>977</v>
      </c>
      <c r="G12308" s="14" t="n">
        <v>14.5</v>
      </c>
      <c r="H12308" s="14" t="n">
        <v>20.47</v>
      </c>
      <c r="I12308" s="14" t="n">
        <v>14.5</v>
      </c>
      <c r="J12308" s="23" t="n">
        <f aca="false">IF(AND(E12308="Priority",ISNUMBER('Cost model'!N737)),'Cost model'!N737,'Cost model'!M737)</f>
        <v>13.5</v>
      </c>
      <c r="K12308" s="14" t="n">
        <f aca="false">J12308-H12308</f>
        <v>-6.97</v>
      </c>
      <c r="L12308" s="14" t="n">
        <f aca="false">G12308-H12308</f>
        <v>-5.97</v>
      </c>
    </row>
    <row r="12309" customFormat="false" ht="15" hidden="false" customHeight="false" outlineLevel="0" collapsed="false">
      <c r="A12309" s="2" t="s">
        <v>221</v>
      </c>
      <c r="B12309" s="2" t="s">
        <v>221</v>
      </c>
      <c r="C12309" s="2" t="s">
        <v>47</v>
      </c>
      <c r="D12309" s="2" t="s">
        <v>10</v>
      </c>
      <c r="E12309" s="2" t="s">
        <v>83</v>
      </c>
      <c r="F12309" s="2" t="s">
        <v>977</v>
      </c>
      <c r="G12309" s="14" t="n">
        <v>14.5</v>
      </c>
      <c r="H12309" s="14" t="n">
        <v>20.47</v>
      </c>
      <c r="I12309" s="14" t="n">
        <v>14.5</v>
      </c>
      <c r="J12309" s="23" t="n">
        <f aca="false">IF(AND(E12309="Priority",ISNUMBER('Cost model'!N737)),'Cost model'!N737,'Cost model'!M737)</f>
        <v>13.5</v>
      </c>
      <c r="K12309" s="14" t="n">
        <f aca="false">J12309-H12309</f>
        <v>-6.97</v>
      </c>
      <c r="L12309" s="14" t="n">
        <f aca="false">G12309-H12309</f>
        <v>-5.97</v>
      </c>
    </row>
    <row r="12310" customFormat="false" ht="15" hidden="false" customHeight="false" outlineLevel="0" collapsed="false">
      <c r="A12310" s="2" t="s">
        <v>205</v>
      </c>
      <c r="B12310" s="2" t="s">
        <v>142</v>
      </c>
      <c r="C12310" s="2" t="s">
        <v>48</v>
      </c>
      <c r="D12310" s="2" t="s">
        <v>12</v>
      </c>
      <c r="E12310" s="2" t="s">
        <v>74</v>
      </c>
      <c r="F12310" s="2" t="s">
        <v>976</v>
      </c>
      <c r="G12310" s="14" t="n">
        <v>19.5</v>
      </c>
      <c r="H12310" s="14" t="n">
        <v>35.07</v>
      </c>
      <c r="I12310" s="14" t="n">
        <v>19.5</v>
      </c>
      <c r="J12310" s="23" t="n">
        <f aca="false">IF(AND(E12310="Priority",ISNUMBER('Cost model'!N546)),'Cost model'!N546,'Cost model'!M546)</f>
        <v>60</v>
      </c>
      <c r="K12310" s="14" t="n">
        <f aca="false">J12310-H12310</f>
        <v>24.93</v>
      </c>
      <c r="L12310" s="14" t="n">
        <f aca="false">G12310-H12310</f>
        <v>-15.57</v>
      </c>
    </row>
    <row r="12311" customFormat="false" ht="15" hidden="false" customHeight="false" outlineLevel="0" collapsed="false">
      <c r="A12311" s="2" t="s">
        <v>124</v>
      </c>
      <c r="B12311" s="2" t="s">
        <v>124</v>
      </c>
      <c r="C12311" s="2" t="s">
        <v>48</v>
      </c>
      <c r="D12311" s="2" t="s">
        <v>10</v>
      </c>
      <c r="E12311" s="2" t="s">
        <v>74</v>
      </c>
      <c r="F12311" s="2" t="s">
        <v>977</v>
      </c>
      <c r="G12311" s="14" t="n">
        <v>12.5</v>
      </c>
      <c r="H12311" s="14" t="n">
        <v>16.2</v>
      </c>
      <c r="I12311" s="14" t="n">
        <v>12.5</v>
      </c>
      <c r="J12311" s="23" t="n">
        <f aca="false">IF(AND(E12311="Priority",ISNUMBER('Cost model'!N318)),'Cost model'!N318,'Cost model'!M318)</f>
        <v>14.5</v>
      </c>
      <c r="K12311" s="14" t="n">
        <f aca="false">J12311-H12311</f>
        <v>-1.7</v>
      </c>
      <c r="L12311" s="14" t="n">
        <f aca="false">G12311-H12311</f>
        <v>-3.7</v>
      </c>
    </row>
    <row r="12312" customFormat="false" ht="15" hidden="false" customHeight="false" outlineLevel="0" collapsed="false">
      <c r="A12312" s="2" t="s">
        <v>142</v>
      </c>
      <c r="B12312" s="2" t="s">
        <v>142</v>
      </c>
      <c r="C12312" s="2" t="s">
        <v>48</v>
      </c>
      <c r="D12312" s="2" t="s">
        <v>12</v>
      </c>
      <c r="E12312" s="2" t="s">
        <v>74</v>
      </c>
      <c r="F12312" s="2" t="s">
        <v>977</v>
      </c>
      <c r="G12312" s="14" t="n">
        <v>12.5</v>
      </c>
      <c r="H12312" s="14" t="n">
        <v>24.57</v>
      </c>
      <c r="I12312" s="14" t="n">
        <v>12.5</v>
      </c>
      <c r="J12312" s="23" t="n">
        <f aca="false">IF(AND(E12312="Priority",ISNUMBER('Cost model'!N636)),'Cost model'!N636,'Cost model'!M636)</f>
        <v>40</v>
      </c>
      <c r="K12312" s="14" t="n">
        <f aca="false">J12312-H12312</f>
        <v>15.43</v>
      </c>
      <c r="L12312" s="14" t="n">
        <f aca="false">G12312-H12312</f>
        <v>-12.07</v>
      </c>
    </row>
    <row r="12313" customFormat="false" ht="15" hidden="false" customHeight="false" outlineLevel="0" collapsed="false">
      <c r="A12313" s="2" t="s">
        <v>205</v>
      </c>
      <c r="B12313" s="2" t="s">
        <v>142</v>
      </c>
      <c r="C12313" s="2" t="s">
        <v>47</v>
      </c>
      <c r="D12313" s="2" t="s">
        <v>12</v>
      </c>
      <c r="E12313" s="2" t="s">
        <v>74</v>
      </c>
      <c r="F12313" s="2" t="s">
        <v>976</v>
      </c>
      <c r="G12313" s="14" t="n">
        <v>19.5</v>
      </c>
      <c r="H12313" s="14" t="n">
        <v>31.49</v>
      </c>
      <c r="I12313" s="14" t="n">
        <v>19.5</v>
      </c>
      <c r="J12313" s="23" t="n">
        <f aca="false">IF(AND(E12313="Priority",ISNUMBER('Cost model'!N545)),'Cost model'!N545,'Cost model'!M545)</f>
        <v>55</v>
      </c>
      <c r="K12313" s="14" t="n">
        <f aca="false">J12313-H12313</f>
        <v>23.51</v>
      </c>
      <c r="L12313" s="14" t="n">
        <f aca="false">G12313-H12313</f>
        <v>-11.99</v>
      </c>
    </row>
    <row r="12314" customFormat="false" ht="15" hidden="false" customHeight="false" outlineLevel="0" collapsed="false">
      <c r="A12314" s="2" t="s">
        <v>142</v>
      </c>
      <c r="B12314" s="2" t="s">
        <v>142</v>
      </c>
      <c r="C12314" s="2" t="s">
        <v>47</v>
      </c>
      <c r="D12314" s="2" t="s">
        <v>10</v>
      </c>
      <c r="E12314" s="2" t="s">
        <v>74</v>
      </c>
      <c r="F12314" s="2" t="s">
        <v>977</v>
      </c>
      <c r="G12314" s="14" t="n">
        <v>9.5</v>
      </c>
      <c r="H12314" s="14" t="n">
        <v>41.07</v>
      </c>
      <c r="I12314" s="14" t="n">
        <v>9.5</v>
      </c>
      <c r="J12314" s="23" t="n">
        <f aca="false">IF(AND(E12314="Priority",ISNUMBER('Cost model'!N632)),'Cost model'!N632,'Cost model'!M632)</f>
        <v>9.5</v>
      </c>
      <c r="K12314" s="14" t="n">
        <f aca="false">J12314-H12314</f>
        <v>-31.57</v>
      </c>
      <c r="L12314" s="14" t="n">
        <f aca="false">G12314-H12314</f>
        <v>-31.57</v>
      </c>
    </row>
    <row r="12315" customFormat="false" ht="15" hidden="false" customHeight="false" outlineLevel="0" collapsed="false">
      <c r="A12315" s="2" t="s">
        <v>174</v>
      </c>
      <c r="B12315" s="2" t="s">
        <v>174</v>
      </c>
      <c r="C12315" s="2" t="s">
        <v>47</v>
      </c>
      <c r="D12315" s="2" t="s">
        <v>12</v>
      </c>
      <c r="E12315" s="2" t="s">
        <v>74</v>
      </c>
      <c r="F12315" s="2" t="s">
        <v>977</v>
      </c>
      <c r="G12315" s="14" t="n">
        <v>9.5</v>
      </c>
      <c r="H12315" s="14" t="n">
        <v>24.39</v>
      </c>
      <c r="I12315" s="14" t="n">
        <v>9.5</v>
      </c>
      <c r="J12315" s="23" t="n">
        <f aca="false">IF(AND(E12315="Priority",ISNUMBER('Cost model'!N170)),'Cost model'!N170,'Cost model'!M170)</f>
        <v>25.5</v>
      </c>
      <c r="K12315" s="14" t="n">
        <f aca="false">J12315-H12315</f>
        <v>1.11</v>
      </c>
      <c r="L12315" s="14" t="n">
        <f aca="false">G12315-H12315</f>
        <v>-14.89</v>
      </c>
    </row>
    <row r="12316" customFormat="false" ht="15" hidden="false" customHeight="false" outlineLevel="0" collapsed="false">
      <c r="A12316" s="2" t="s">
        <v>158</v>
      </c>
      <c r="B12316" s="2" t="s">
        <v>158</v>
      </c>
      <c r="C12316" s="2" t="s">
        <v>47</v>
      </c>
      <c r="D12316" s="2" t="s">
        <v>12</v>
      </c>
      <c r="E12316" s="2" t="s">
        <v>74</v>
      </c>
      <c r="F12316" s="2" t="s">
        <v>977</v>
      </c>
      <c r="G12316" s="14" t="n">
        <v>9.5</v>
      </c>
      <c r="H12316" s="14" t="n">
        <v>13.82</v>
      </c>
      <c r="I12316" s="14" t="n">
        <v>9.5</v>
      </c>
      <c r="J12316" s="23" t="n">
        <f aca="false">IF(AND(E12316="Priority",ISNUMBER('Cost model'!N425)),'Cost model'!N425,'Cost model'!M425)</f>
        <v>14.5</v>
      </c>
      <c r="K12316" s="14" t="n">
        <f aca="false">J12316-H12316</f>
        <v>0.68</v>
      </c>
      <c r="L12316" s="14" t="n">
        <f aca="false">G12316-H12316</f>
        <v>-4.32</v>
      </c>
    </row>
    <row r="12317" customFormat="false" ht="15" hidden="false" customHeight="false" outlineLevel="0" collapsed="false">
      <c r="A12317" s="2" t="s">
        <v>174</v>
      </c>
      <c r="B12317" s="2" t="s">
        <v>174</v>
      </c>
      <c r="C12317" s="2" t="s">
        <v>47</v>
      </c>
      <c r="D12317" s="2" t="s">
        <v>12</v>
      </c>
      <c r="E12317" s="2" t="s">
        <v>74</v>
      </c>
      <c r="F12317" s="2" t="s">
        <v>977</v>
      </c>
      <c r="G12317" s="14" t="n">
        <v>9.5</v>
      </c>
      <c r="H12317" s="14" t="n">
        <v>28.31</v>
      </c>
      <c r="I12317" s="14" t="n">
        <v>9.5</v>
      </c>
      <c r="J12317" s="23" t="n">
        <f aca="false">IF(AND(E12317="Priority",ISNUMBER('Cost model'!N170)),'Cost model'!N170,'Cost model'!M170)</f>
        <v>25.5</v>
      </c>
      <c r="K12317" s="14" t="n">
        <f aca="false">J12317-H12317</f>
        <v>-2.81</v>
      </c>
      <c r="L12317" s="14" t="n">
        <f aca="false">G12317-H12317</f>
        <v>-18.81</v>
      </c>
    </row>
    <row r="12318" customFormat="false" ht="15" hidden="false" customHeight="false" outlineLevel="0" collapsed="false">
      <c r="A12318" s="2" t="s">
        <v>142</v>
      </c>
      <c r="B12318" s="2" t="s">
        <v>142</v>
      </c>
      <c r="C12318" s="2" t="s">
        <v>47</v>
      </c>
      <c r="D12318" s="2" t="s">
        <v>10</v>
      </c>
      <c r="E12318" s="2" t="s">
        <v>74</v>
      </c>
      <c r="F12318" s="2" t="s">
        <v>977</v>
      </c>
      <c r="G12318" s="14" t="n">
        <v>9.5</v>
      </c>
      <c r="H12318" s="14" t="n">
        <v>6.16</v>
      </c>
      <c r="I12318" s="14" t="n">
        <v>9.5</v>
      </c>
      <c r="J12318" s="23" t="n">
        <f aca="false">IF(AND(E12318="Priority",ISNUMBER('Cost model'!N632)),'Cost model'!N632,'Cost model'!M632)</f>
        <v>9.5</v>
      </c>
      <c r="K12318" s="14" t="n">
        <f aca="false">J12318-H12318</f>
        <v>3.34</v>
      </c>
      <c r="L12318" s="14" t="n">
        <f aca="false">G12318-H12318</f>
        <v>3.34</v>
      </c>
    </row>
    <row r="12319" customFormat="false" ht="15" hidden="false" customHeight="false" outlineLevel="0" collapsed="false">
      <c r="A12319" s="2" t="s">
        <v>124</v>
      </c>
      <c r="B12319" s="2" t="s">
        <v>124</v>
      </c>
      <c r="C12319" s="2" t="s">
        <v>49</v>
      </c>
      <c r="D12319" s="2" t="s">
        <v>10</v>
      </c>
      <c r="E12319" s="2" t="s">
        <v>74</v>
      </c>
      <c r="F12319" s="2" t="s">
        <v>977</v>
      </c>
      <c r="G12319" s="14" t="n">
        <v>17.5</v>
      </c>
      <c r="H12319" s="14" t="n">
        <v>13.14</v>
      </c>
      <c r="I12319" s="14" t="n">
        <v>17.5</v>
      </c>
      <c r="J12319" s="23" t="n">
        <f aca="false">IF(AND(E12319="Priority",ISNUMBER('Cost model'!N319)),'Cost model'!N319,'Cost model'!M319)</f>
        <v>16.5</v>
      </c>
      <c r="K12319" s="14" t="n">
        <f aca="false">J12319-H12319</f>
        <v>3.36</v>
      </c>
      <c r="L12319" s="14" t="n">
        <f aca="false">G12319-H12319</f>
        <v>4.36</v>
      </c>
    </row>
    <row r="12320" customFormat="false" ht="15" hidden="false" customHeight="false" outlineLevel="0" collapsed="false">
      <c r="A12320" s="2" t="s">
        <v>142</v>
      </c>
      <c r="B12320" s="2" t="s">
        <v>142</v>
      </c>
      <c r="C12320" s="2" t="s">
        <v>47</v>
      </c>
      <c r="D12320" s="2" t="s">
        <v>12</v>
      </c>
      <c r="E12320" s="2" t="s">
        <v>74</v>
      </c>
      <c r="F12320" s="2" t="s">
        <v>977</v>
      </c>
      <c r="G12320" s="14" t="n">
        <v>9.5</v>
      </c>
      <c r="H12320" s="14" t="n">
        <v>41.07</v>
      </c>
      <c r="I12320" s="14" t="n">
        <v>9.5</v>
      </c>
      <c r="J12320" s="23" t="n">
        <f aca="false">IF(AND(E12320="Priority",ISNUMBER('Cost model'!N635)),'Cost model'!N635,'Cost model'!M635)</f>
        <v>30.5</v>
      </c>
      <c r="K12320" s="14" t="n">
        <f aca="false">J12320-H12320</f>
        <v>-10.57</v>
      </c>
      <c r="L12320" s="14" t="n">
        <f aca="false">G12320-H12320</f>
        <v>-31.57</v>
      </c>
    </row>
    <row r="12321" customFormat="false" ht="15" hidden="false" customHeight="false" outlineLevel="0" collapsed="false">
      <c r="A12321" s="2" t="s">
        <v>221</v>
      </c>
      <c r="B12321" s="2" t="s">
        <v>221</v>
      </c>
      <c r="C12321" s="2" t="s">
        <v>47</v>
      </c>
      <c r="D12321" s="2" t="s">
        <v>10</v>
      </c>
      <c r="E12321" s="2" t="s">
        <v>74</v>
      </c>
      <c r="F12321" s="2" t="s">
        <v>977</v>
      </c>
      <c r="G12321" s="14" t="n">
        <v>9.5</v>
      </c>
      <c r="H12321" s="14" t="n">
        <v>5.76</v>
      </c>
      <c r="I12321" s="14" t="n">
        <v>9.5</v>
      </c>
      <c r="J12321" s="23" t="n">
        <f aca="false">IF(AND(E12321="Priority",ISNUMBER('Cost model'!N737)),'Cost model'!N737,'Cost model'!M737)</f>
        <v>8.5</v>
      </c>
      <c r="K12321" s="14" t="n">
        <f aca="false">J12321-H12321</f>
        <v>2.74</v>
      </c>
      <c r="L12321" s="14" t="n">
        <f aca="false">G12321-H12321</f>
        <v>3.74</v>
      </c>
    </row>
    <row r="12322" customFormat="false" ht="15" hidden="false" customHeight="false" outlineLevel="0" collapsed="false">
      <c r="A12322" s="2" t="s">
        <v>174</v>
      </c>
      <c r="B12322" s="2" t="s">
        <v>174</v>
      </c>
      <c r="C12322" s="2" t="s">
        <v>49</v>
      </c>
      <c r="D12322" s="2" t="s">
        <v>10</v>
      </c>
      <c r="E12322" s="2" t="s">
        <v>74</v>
      </c>
      <c r="F12322" s="2" t="s">
        <v>977</v>
      </c>
      <c r="G12322" s="14" t="n">
        <v>85</v>
      </c>
      <c r="H12322" s="14" t="n">
        <v>96.78</v>
      </c>
      <c r="I12322" s="14" t="n">
        <v>17.5</v>
      </c>
      <c r="J12322" s="23" t="n">
        <f aca="false">IF(AND(E12322="Priority",ISNUMBER('Cost model'!N169)),'Cost model'!N169,'Cost model'!M169)</f>
        <v>18.5</v>
      </c>
      <c r="K12322" s="14" t="n">
        <f aca="false">J12322-H12322</f>
        <v>-78.28</v>
      </c>
      <c r="L12322" s="14" t="n">
        <f aca="false">G12322-H12322</f>
        <v>-11.78</v>
      </c>
    </row>
    <row r="12323" customFormat="false" ht="15" hidden="false" customHeight="false" outlineLevel="0" collapsed="false">
      <c r="A12323" s="2" t="s">
        <v>221</v>
      </c>
      <c r="B12323" s="2" t="s">
        <v>142</v>
      </c>
      <c r="C12323" s="2" t="s">
        <v>49</v>
      </c>
      <c r="D12323" s="2" t="s">
        <v>13</v>
      </c>
      <c r="E12323" s="2" t="s">
        <v>74</v>
      </c>
      <c r="F12323" s="2" t="s">
        <v>976</v>
      </c>
      <c r="G12323" s="14" t="n">
        <v>50</v>
      </c>
      <c r="H12323" s="14" t="n">
        <v>135.88</v>
      </c>
      <c r="I12323" s="14" t="n">
        <v>125</v>
      </c>
      <c r="J12323" s="23" t="n">
        <f aca="false">IF(AND(E12323="Priority",ISNUMBER('Cost model'!N775)),'Cost model'!N775,'Cost model'!M775)</f>
        <v>155</v>
      </c>
      <c r="K12323" s="14" t="n">
        <f aca="false">J12323-H12323</f>
        <v>19.12</v>
      </c>
      <c r="L12323" s="14" t="n">
        <f aca="false">G12323-H12323</f>
        <v>-85.88</v>
      </c>
    </row>
    <row r="12324" customFormat="false" ht="15" hidden="false" customHeight="false" outlineLevel="0" collapsed="false">
      <c r="A12324" s="2" t="s">
        <v>174</v>
      </c>
      <c r="B12324" s="2" t="s">
        <v>158</v>
      </c>
      <c r="C12324" s="2" t="s">
        <v>48</v>
      </c>
      <c r="D12324" s="2" t="s">
        <v>10</v>
      </c>
      <c r="E12324" s="2" t="s">
        <v>74</v>
      </c>
      <c r="F12324" s="2" t="s">
        <v>976</v>
      </c>
      <c r="G12324" s="14" t="n">
        <v>12.5</v>
      </c>
      <c r="H12324" s="14" t="n">
        <v>19.53</v>
      </c>
      <c r="I12324" s="14" t="n">
        <v>14.5</v>
      </c>
      <c r="J12324" s="23" t="n">
        <f aca="false">IF(AND(E12324="Priority",ISNUMBER('Cost model'!N138)),'Cost model'!N138,'Cost model'!M138)</f>
        <v>16.5</v>
      </c>
      <c r="K12324" s="14" t="n">
        <f aca="false">J12324-H12324</f>
        <v>-3.03</v>
      </c>
      <c r="L12324" s="14" t="n">
        <f aca="false">G12324-H12324</f>
        <v>-7.03</v>
      </c>
    </row>
    <row r="12325" customFormat="false" ht="15" hidden="false" customHeight="false" outlineLevel="0" collapsed="false">
      <c r="A12325" s="2" t="s">
        <v>174</v>
      </c>
      <c r="B12325" s="2" t="s">
        <v>174</v>
      </c>
      <c r="C12325" s="2" t="s">
        <v>49</v>
      </c>
      <c r="D12325" s="2" t="s">
        <v>12</v>
      </c>
      <c r="E12325" s="2" t="s">
        <v>83</v>
      </c>
      <c r="F12325" s="2" t="s">
        <v>977</v>
      </c>
      <c r="G12325" s="14" t="n">
        <v>29.5</v>
      </c>
      <c r="H12325" s="14" t="n">
        <v>39.02</v>
      </c>
      <c r="I12325" s="14" t="n">
        <v>29.5</v>
      </c>
      <c r="J12325" s="23" t="n">
        <f aca="false">IF(AND(E12325="Priority",ISNUMBER('Cost model'!N172)),'Cost model'!N172,'Cost model'!M172)</f>
        <v>60</v>
      </c>
      <c r="K12325" s="14" t="n">
        <f aca="false">J12325-H12325</f>
        <v>20.98</v>
      </c>
      <c r="L12325" s="14" t="n">
        <f aca="false">G12325-H12325</f>
        <v>-9.52</v>
      </c>
    </row>
    <row r="12326" customFormat="false" ht="15" hidden="false" customHeight="false" outlineLevel="0" collapsed="false">
      <c r="A12326" s="2" t="s">
        <v>174</v>
      </c>
      <c r="B12326" s="2" t="s">
        <v>174</v>
      </c>
      <c r="C12326" s="2" t="s">
        <v>48</v>
      </c>
      <c r="D12326" s="2" t="s">
        <v>10</v>
      </c>
      <c r="E12326" s="2" t="s">
        <v>74</v>
      </c>
      <c r="F12326" s="2" t="s">
        <v>977</v>
      </c>
      <c r="G12326" s="14" t="n">
        <v>12.5</v>
      </c>
      <c r="H12326" s="14" t="n">
        <v>13.1</v>
      </c>
      <c r="I12326" s="14" t="n">
        <v>12.5</v>
      </c>
      <c r="J12326" s="23" t="n">
        <f aca="false">IF(AND(E12326="Priority",ISNUMBER('Cost model'!N168)),'Cost model'!N168,'Cost model'!M168)</f>
        <v>13.5</v>
      </c>
      <c r="K12326" s="14" t="n">
        <f aca="false">J12326-H12326</f>
        <v>0.4</v>
      </c>
      <c r="L12326" s="14" t="n">
        <f aca="false">G12326-H12326</f>
        <v>-0.6</v>
      </c>
    </row>
    <row r="12327" customFormat="false" ht="15" hidden="false" customHeight="false" outlineLevel="0" collapsed="false">
      <c r="A12327" s="2" t="s">
        <v>124</v>
      </c>
      <c r="B12327" s="2" t="s">
        <v>124</v>
      </c>
      <c r="C12327" s="2" t="s">
        <v>47</v>
      </c>
      <c r="D12327" s="2" t="s">
        <v>12</v>
      </c>
      <c r="E12327" s="2" t="s">
        <v>83</v>
      </c>
      <c r="F12327" s="2" t="s">
        <v>977</v>
      </c>
      <c r="G12327" s="14" t="n">
        <v>19.5</v>
      </c>
      <c r="H12327" s="14" t="n">
        <v>29.59</v>
      </c>
      <c r="I12327" s="14" t="n">
        <v>19.5</v>
      </c>
      <c r="J12327" s="23" t="n">
        <f aca="false">IF(AND(E12327="Priority",ISNUMBER('Cost model'!N320)),'Cost model'!N320,'Cost model'!M320)</f>
        <v>35</v>
      </c>
      <c r="K12327" s="14" t="n">
        <f aca="false">J12327-H12327</f>
        <v>5.41</v>
      </c>
      <c r="L12327" s="14" t="n">
        <f aca="false">G12327-H12327</f>
        <v>-10.09</v>
      </c>
    </row>
    <row r="12328" customFormat="false" ht="15" hidden="false" customHeight="false" outlineLevel="0" collapsed="false">
      <c r="A12328" s="2" t="s">
        <v>124</v>
      </c>
      <c r="B12328" s="2" t="s">
        <v>142</v>
      </c>
      <c r="C12328" s="2" t="s">
        <v>48</v>
      </c>
      <c r="D12328" s="2" t="s">
        <v>12</v>
      </c>
      <c r="E12328" s="2" t="s">
        <v>74</v>
      </c>
      <c r="F12328" s="2" t="s">
        <v>976</v>
      </c>
      <c r="G12328" s="14" t="n">
        <v>12.5</v>
      </c>
      <c r="H12328" s="14" t="n">
        <v>74.16</v>
      </c>
      <c r="I12328" s="14" t="n">
        <v>19.5</v>
      </c>
      <c r="J12328" s="23" t="n">
        <f aca="false">IF(AND(E12328="Priority",ISNUMBER('Cost model'!N336)),'Cost model'!N336,'Cost model'!M336)</f>
        <v>50</v>
      </c>
      <c r="K12328" s="14" t="n">
        <f aca="false">J12328-H12328</f>
        <v>-24.16</v>
      </c>
      <c r="L12328" s="14" t="n">
        <f aca="false">G12328-H12328</f>
        <v>-61.66</v>
      </c>
    </row>
    <row r="12329" customFormat="false" ht="15" hidden="false" customHeight="false" outlineLevel="0" collapsed="false">
      <c r="A12329" s="2" t="s">
        <v>124</v>
      </c>
      <c r="B12329" s="2" t="s">
        <v>142</v>
      </c>
      <c r="C12329" s="2" t="s">
        <v>47</v>
      </c>
      <c r="D12329" s="2" t="s">
        <v>12</v>
      </c>
      <c r="E12329" s="2" t="s">
        <v>74</v>
      </c>
      <c r="F12329" s="2" t="s">
        <v>976</v>
      </c>
      <c r="G12329" s="14" t="n">
        <v>9.5</v>
      </c>
      <c r="H12329" s="14" t="n">
        <v>62.14</v>
      </c>
      <c r="I12329" s="14" t="n">
        <v>19.5</v>
      </c>
      <c r="J12329" s="23" t="n">
        <f aca="false">IF(AND(E12329="Priority",ISNUMBER('Cost model'!N335)),'Cost model'!N335,'Cost model'!M335)</f>
        <v>45</v>
      </c>
      <c r="K12329" s="14" t="n">
        <f aca="false">J12329-H12329</f>
        <v>-17.14</v>
      </c>
      <c r="L12329" s="14" t="n">
        <f aca="false">G12329-H12329</f>
        <v>-52.64</v>
      </c>
    </row>
    <row r="12330" customFormat="false" ht="15" hidden="false" customHeight="false" outlineLevel="0" collapsed="false">
      <c r="A12330" s="2" t="s">
        <v>221</v>
      </c>
      <c r="B12330" s="2" t="s">
        <v>221</v>
      </c>
      <c r="C12330" s="2" t="s">
        <v>47</v>
      </c>
      <c r="D12330" s="2" t="s">
        <v>12</v>
      </c>
      <c r="E12330" s="2" t="s">
        <v>74</v>
      </c>
      <c r="F12330" s="2" t="s">
        <v>977</v>
      </c>
      <c r="G12330" s="14" t="n">
        <v>9.5</v>
      </c>
      <c r="H12330" s="14" t="n">
        <v>27.98</v>
      </c>
      <c r="I12330" s="14" t="n">
        <v>9.5</v>
      </c>
      <c r="J12330" s="23" t="n">
        <f aca="false">IF(AND(E12330="Priority",ISNUMBER('Cost model'!N740)),'Cost model'!N740,'Cost model'!M740)</f>
        <v>22.5</v>
      </c>
      <c r="K12330" s="14" t="n">
        <f aca="false">J12330-H12330</f>
        <v>-5.48</v>
      </c>
      <c r="L12330" s="14" t="n">
        <f aca="false">G12330-H12330</f>
        <v>-18.48</v>
      </c>
    </row>
    <row r="12331" customFormat="false" ht="15" hidden="false" customHeight="false" outlineLevel="0" collapsed="false">
      <c r="A12331" s="2" t="s">
        <v>124</v>
      </c>
      <c r="B12331" s="2" t="s">
        <v>124</v>
      </c>
      <c r="C12331" s="2" t="s">
        <v>47</v>
      </c>
      <c r="D12331" s="2" t="s">
        <v>10</v>
      </c>
      <c r="E12331" s="2" t="s">
        <v>83</v>
      </c>
      <c r="F12331" s="2" t="s">
        <v>977</v>
      </c>
      <c r="G12331" s="14" t="n">
        <v>14.5</v>
      </c>
      <c r="H12331" s="14" t="n">
        <v>20.47</v>
      </c>
      <c r="I12331" s="14" t="n">
        <v>14.5</v>
      </c>
      <c r="J12331" s="23" t="n">
        <f aca="false">IF(AND(E12331="Priority",ISNUMBER('Cost model'!N317)),'Cost model'!N317,'Cost model'!M317)</f>
        <v>15.5</v>
      </c>
      <c r="K12331" s="14" t="n">
        <f aca="false">J12331-H12331</f>
        <v>-4.97</v>
      </c>
      <c r="L12331" s="14" t="n">
        <f aca="false">G12331-H12331</f>
        <v>-5.97</v>
      </c>
    </row>
    <row r="12332" customFormat="false" ht="15" hidden="false" customHeight="false" outlineLevel="0" collapsed="false">
      <c r="A12332" s="2" t="s">
        <v>142</v>
      </c>
      <c r="B12332" s="2" t="s">
        <v>174</v>
      </c>
      <c r="C12332" s="2" t="s">
        <v>47</v>
      </c>
      <c r="D12332" s="2" t="s">
        <v>13</v>
      </c>
      <c r="E12332" s="2" t="s">
        <v>74</v>
      </c>
      <c r="F12332" s="2" t="s">
        <v>976</v>
      </c>
      <c r="G12332" s="14" t="n">
        <v>19</v>
      </c>
      <c r="H12332" s="14" t="n">
        <v>82.1</v>
      </c>
      <c r="I12332" s="14" t="n">
        <v>24.5</v>
      </c>
      <c r="J12332" s="23" t="n">
        <f aca="false">IF(AND(E12332="Priority",ISNUMBER('Cost model'!N698)),'Cost model'!N698,'Cost model'!M698)</f>
        <v>70</v>
      </c>
      <c r="K12332" s="14" t="n">
        <f aca="false">J12332-H12332</f>
        <v>-12.1</v>
      </c>
      <c r="L12332" s="14" t="n">
        <f aca="false">G12332-H12332</f>
        <v>-63.1</v>
      </c>
    </row>
    <row r="12333" customFormat="false" ht="15" hidden="false" customHeight="false" outlineLevel="0" collapsed="false">
      <c r="A12333" s="2" t="s">
        <v>123</v>
      </c>
      <c r="B12333" s="2" t="s">
        <v>124</v>
      </c>
      <c r="C12333" s="2" t="s">
        <v>47</v>
      </c>
      <c r="D12333" s="2" t="s">
        <v>12</v>
      </c>
      <c r="E12333" s="2" t="s">
        <v>83</v>
      </c>
      <c r="F12333" s="2" t="s">
        <v>976</v>
      </c>
      <c r="G12333" s="14" t="n">
        <v>24.5</v>
      </c>
      <c r="H12333" s="14" t="n">
        <v>41.07</v>
      </c>
      <c r="I12333" s="14" t="n">
        <v>24.5</v>
      </c>
      <c r="J12333" s="23" t="n">
        <f aca="false">IF(AND(E12333="Priority",ISNUMBER('Cost model'!N5)),'Cost model'!N5,'Cost model'!M5)</f>
        <v>45</v>
      </c>
      <c r="K12333" s="14" t="n">
        <f aca="false">J12333-H12333</f>
        <v>3.93</v>
      </c>
      <c r="L12333" s="14" t="n">
        <f aca="false">G12333-H12333</f>
        <v>-16.57</v>
      </c>
    </row>
    <row r="12334" customFormat="false" ht="15" hidden="false" customHeight="false" outlineLevel="0" collapsed="false">
      <c r="A12334" s="2" t="s">
        <v>174</v>
      </c>
      <c r="B12334" s="2" t="s">
        <v>174</v>
      </c>
      <c r="C12334" s="2" t="s">
        <v>47</v>
      </c>
      <c r="D12334" s="2" t="s">
        <v>10</v>
      </c>
      <c r="E12334" s="2" t="s">
        <v>74</v>
      </c>
      <c r="F12334" s="2" t="s">
        <v>977</v>
      </c>
      <c r="G12334" s="14" t="n">
        <v>9.5</v>
      </c>
      <c r="H12334" s="14" t="n">
        <v>9.5</v>
      </c>
      <c r="I12334" s="14" t="n">
        <v>9.5</v>
      </c>
      <c r="J12334" s="23" t="n">
        <f aca="false">IF(AND(E12334="Priority",ISNUMBER('Cost model'!N167)),'Cost model'!N167,'Cost model'!M167)</f>
        <v>8.5</v>
      </c>
      <c r="K12334" s="14" t="n">
        <f aca="false">J12334-H12334</f>
        <v>-1</v>
      </c>
      <c r="L12334" s="14" t="n">
        <f aca="false">G12334-H12334</f>
        <v>0</v>
      </c>
    </row>
    <row r="12335" customFormat="false" ht="15" hidden="false" customHeight="false" outlineLevel="0" collapsed="false">
      <c r="A12335" s="2" t="s">
        <v>142</v>
      </c>
      <c r="B12335" s="2" t="s">
        <v>142</v>
      </c>
      <c r="C12335" s="2" t="s">
        <v>47</v>
      </c>
      <c r="D12335" s="2" t="s">
        <v>10</v>
      </c>
      <c r="E12335" s="2" t="s">
        <v>74</v>
      </c>
      <c r="F12335" s="2" t="s">
        <v>977</v>
      </c>
      <c r="G12335" s="14" t="n">
        <v>9.5</v>
      </c>
      <c r="H12335" s="14" t="n">
        <v>7.07</v>
      </c>
      <c r="I12335" s="14" t="n">
        <v>9.5</v>
      </c>
      <c r="J12335" s="23" t="n">
        <f aca="false">IF(AND(E12335="Priority",ISNUMBER('Cost model'!N632)),'Cost model'!N632,'Cost model'!M632)</f>
        <v>9.5</v>
      </c>
      <c r="K12335" s="14" t="n">
        <f aca="false">J12335-H12335</f>
        <v>2.43</v>
      </c>
      <c r="L12335" s="14" t="n">
        <f aca="false">G12335-H12335</f>
        <v>2.43</v>
      </c>
    </row>
    <row r="12336" customFormat="false" ht="15" hidden="false" customHeight="false" outlineLevel="0" collapsed="false">
      <c r="A12336" s="2" t="s">
        <v>174</v>
      </c>
      <c r="B12336" s="2" t="s">
        <v>174</v>
      </c>
      <c r="C12336" s="2" t="s">
        <v>48</v>
      </c>
      <c r="D12336" s="2" t="s">
        <v>10</v>
      </c>
      <c r="E12336" s="2" t="s">
        <v>74</v>
      </c>
      <c r="F12336" s="2" t="s">
        <v>977</v>
      </c>
      <c r="G12336" s="14" t="n">
        <v>12.5</v>
      </c>
      <c r="H12336" s="14" t="n">
        <v>15.84</v>
      </c>
      <c r="I12336" s="14" t="n">
        <v>12.5</v>
      </c>
      <c r="J12336" s="23" t="n">
        <f aca="false">IF(AND(E12336="Priority",ISNUMBER('Cost model'!N168)),'Cost model'!N168,'Cost model'!M168)</f>
        <v>13.5</v>
      </c>
      <c r="K12336" s="14" t="n">
        <f aca="false">J12336-H12336</f>
        <v>-2.34</v>
      </c>
      <c r="L12336" s="14" t="n">
        <f aca="false">G12336-H12336</f>
        <v>-3.34</v>
      </c>
    </row>
    <row r="12337" customFormat="false" ht="15" hidden="false" customHeight="false" outlineLevel="0" collapsed="false">
      <c r="A12337" s="2" t="s">
        <v>142</v>
      </c>
      <c r="B12337" s="2" t="s">
        <v>142</v>
      </c>
      <c r="C12337" s="2" t="s">
        <v>48</v>
      </c>
      <c r="D12337" s="2" t="s">
        <v>10</v>
      </c>
      <c r="E12337" s="2" t="s">
        <v>74</v>
      </c>
      <c r="F12337" s="2" t="s">
        <v>977</v>
      </c>
      <c r="G12337" s="14" t="n">
        <v>12.5</v>
      </c>
      <c r="H12337" s="14" t="n">
        <v>10.35</v>
      </c>
      <c r="I12337" s="14" t="n">
        <v>12.5</v>
      </c>
      <c r="J12337" s="23" t="n">
        <f aca="false">IF(AND(E12337="Priority",ISNUMBER('Cost model'!N633)),'Cost model'!N633,'Cost model'!M633)</f>
        <v>11.5</v>
      </c>
      <c r="K12337" s="14" t="n">
        <f aca="false">J12337-H12337</f>
        <v>1.15</v>
      </c>
      <c r="L12337" s="14" t="n">
        <f aca="false">G12337-H12337</f>
        <v>2.15</v>
      </c>
    </row>
    <row r="12338" customFormat="false" ht="15" hidden="false" customHeight="false" outlineLevel="0" collapsed="false">
      <c r="A12338" s="2" t="s">
        <v>124</v>
      </c>
      <c r="B12338" s="2" t="s">
        <v>124</v>
      </c>
      <c r="C12338" s="2" t="s">
        <v>49</v>
      </c>
      <c r="D12338" s="2" t="s">
        <v>12</v>
      </c>
      <c r="E12338" s="2" t="s">
        <v>74</v>
      </c>
      <c r="F12338" s="2" t="s">
        <v>977</v>
      </c>
      <c r="G12338" s="14" t="n">
        <v>9.5</v>
      </c>
      <c r="H12338" s="14" t="n">
        <v>13.14</v>
      </c>
      <c r="I12338" s="14" t="n">
        <v>19.5</v>
      </c>
      <c r="J12338" s="23" t="n">
        <f aca="false">IF(AND(E12338="Priority",ISNUMBER('Cost model'!N322)),'Cost model'!N322,'Cost model'!M322)</f>
        <v>50</v>
      </c>
      <c r="K12338" s="14" t="n">
        <f aca="false">J12338-H12338</f>
        <v>36.86</v>
      </c>
      <c r="L12338" s="14" t="n">
        <f aca="false">G12338-H12338</f>
        <v>-3.64</v>
      </c>
    </row>
    <row r="12339" customFormat="false" ht="15" hidden="false" customHeight="false" outlineLevel="0" collapsed="false">
      <c r="A12339" s="2" t="s">
        <v>142</v>
      </c>
      <c r="B12339" s="2" t="s">
        <v>174</v>
      </c>
      <c r="C12339" s="2" t="s">
        <v>48</v>
      </c>
      <c r="D12339" s="2" t="s">
        <v>12</v>
      </c>
      <c r="E12339" s="2" t="s">
        <v>74</v>
      </c>
      <c r="F12339" s="2" t="s">
        <v>976</v>
      </c>
      <c r="G12339" s="14" t="n">
        <v>12.5</v>
      </c>
      <c r="H12339" s="14" t="n">
        <v>50.91</v>
      </c>
      <c r="I12339" s="14" t="n">
        <v>19.5</v>
      </c>
      <c r="J12339" s="23" t="n">
        <f aca="false">IF(AND(E12339="Priority",ISNUMBER('Cost model'!N696)),'Cost model'!N696,'Cost model'!M696)</f>
        <v>45</v>
      </c>
      <c r="K12339" s="14" t="n">
        <f aca="false">J12339-H12339</f>
        <v>-5.91</v>
      </c>
      <c r="L12339" s="14" t="n">
        <f aca="false">G12339-H12339</f>
        <v>-38.41</v>
      </c>
    </row>
    <row r="12340" customFormat="false" ht="15" hidden="false" customHeight="false" outlineLevel="0" collapsed="false">
      <c r="A12340" s="2" t="s">
        <v>342</v>
      </c>
      <c r="B12340" s="2" t="s">
        <v>158</v>
      </c>
      <c r="C12340" s="2" t="s">
        <v>47</v>
      </c>
      <c r="D12340" s="2" t="s">
        <v>12</v>
      </c>
      <c r="E12340" s="2" t="s">
        <v>74</v>
      </c>
      <c r="F12340" s="2" t="s">
        <v>976</v>
      </c>
      <c r="G12340" s="14" t="n">
        <v>24.5</v>
      </c>
      <c r="H12340" s="14" t="n">
        <v>69.64</v>
      </c>
      <c r="I12340" s="14" t="n">
        <v>24.5</v>
      </c>
      <c r="J12340" s="23" t="n">
        <f aca="false">IF(AND(E12340="Priority",ISNUMBER('Cost model'!N215)),'Cost model'!N215,'Cost model'!M215)</f>
        <v>60</v>
      </c>
      <c r="K12340" s="14" t="n">
        <f aca="false">J12340-H12340</f>
        <v>-9.64</v>
      </c>
      <c r="L12340" s="14" t="n">
        <f aca="false">G12340-H12340</f>
        <v>-45.14</v>
      </c>
    </row>
    <row r="12341" customFormat="false" ht="15" hidden="false" customHeight="false" outlineLevel="0" collapsed="false">
      <c r="A12341" s="2" t="s">
        <v>124</v>
      </c>
      <c r="B12341" s="2" t="s">
        <v>124</v>
      </c>
      <c r="C12341" s="2" t="s">
        <v>47</v>
      </c>
      <c r="D12341" s="2" t="s">
        <v>12</v>
      </c>
      <c r="E12341" s="2" t="s">
        <v>83</v>
      </c>
      <c r="F12341" s="2" t="s">
        <v>977</v>
      </c>
      <c r="G12341" s="14" t="n">
        <v>19.5</v>
      </c>
      <c r="H12341" s="14" t="n">
        <v>41.5</v>
      </c>
      <c r="I12341" s="14" t="n">
        <v>19.5</v>
      </c>
      <c r="J12341" s="23" t="n">
        <f aca="false">IF(AND(E12341="Priority",ISNUMBER('Cost model'!N320)),'Cost model'!N320,'Cost model'!M320)</f>
        <v>35</v>
      </c>
      <c r="K12341" s="14" t="n">
        <f aca="false">J12341-H12341</f>
        <v>-6.5</v>
      </c>
      <c r="L12341" s="14" t="n">
        <f aca="false">G12341-H12341</f>
        <v>-22</v>
      </c>
    </row>
    <row r="12342" customFormat="false" ht="15" hidden="false" customHeight="false" outlineLevel="0" collapsed="false">
      <c r="A12342" s="2" t="s">
        <v>221</v>
      </c>
      <c r="B12342" s="2" t="s">
        <v>221</v>
      </c>
      <c r="C12342" s="2" t="s">
        <v>47</v>
      </c>
      <c r="D12342" s="2" t="s">
        <v>10</v>
      </c>
      <c r="E12342" s="2" t="s">
        <v>74</v>
      </c>
      <c r="F12342" s="2" t="s">
        <v>977</v>
      </c>
      <c r="G12342" s="14" t="n">
        <v>9.5</v>
      </c>
      <c r="H12342" s="14" t="n">
        <v>5.76</v>
      </c>
      <c r="I12342" s="14" t="n">
        <v>9.5</v>
      </c>
      <c r="J12342" s="23" t="n">
        <f aca="false">IF(AND(E12342="Priority",ISNUMBER('Cost model'!N737)),'Cost model'!N737,'Cost model'!M737)</f>
        <v>8.5</v>
      </c>
      <c r="K12342" s="14" t="n">
        <f aca="false">J12342-H12342</f>
        <v>2.74</v>
      </c>
      <c r="L12342" s="14" t="n">
        <f aca="false">G12342-H12342</f>
        <v>3.74</v>
      </c>
    </row>
    <row r="12343" customFormat="false" ht="15" hidden="false" customHeight="false" outlineLevel="0" collapsed="false">
      <c r="A12343" s="2" t="s">
        <v>142</v>
      </c>
      <c r="B12343" s="2" t="s">
        <v>142</v>
      </c>
      <c r="C12343" s="2" t="s">
        <v>48</v>
      </c>
      <c r="D12343" s="2" t="s">
        <v>10</v>
      </c>
      <c r="E12343" s="2" t="s">
        <v>74</v>
      </c>
      <c r="F12343" s="2" t="s">
        <v>977</v>
      </c>
      <c r="G12343" s="14" t="n">
        <v>12.5</v>
      </c>
      <c r="H12343" s="14" t="n">
        <v>9.87</v>
      </c>
      <c r="I12343" s="14" t="n">
        <v>12.5</v>
      </c>
      <c r="J12343" s="23" t="n">
        <f aca="false">IF(AND(E12343="Priority",ISNUMBER('Cost model'!N633)),'Cost model'!N633,'Cost model'!M633)</f>
        <v>11.5</v>
      </c>
      <c r="K12343" s="14" t="n">
        <f aca="false">J12343-H12343</f>
        <v>1.63</v>
      </c>
      <c r="L12343" s="14" t="n">
        <f aca="false">G12343-H12343</f>
        <v>2.63</v>
      </c>
    </row>
    <row r="12344" customFormat="false" ht="15" hidden="false" customHeight="false" outlineLevel="0" collapsed="false">
      <c r="A12344" s="2" t="s">
        <v>142</v>
      </c>
      <c r="B12344" s="2" t="s">
        <v>142</v>
      </c>
      <c r="C12344" s="2" t="s">
        <v>47</v>
      </c>
      <c r="D12344" s="2" t="s">
        <v>10</v>
      </c>
      <c r="E12344" s="2" t="s">
        <v>74</v>
      </c>
      <c r="F12344" s="2" t="s">
        <v>977</v>
      </c>
      <c r="G12344" s="14" t="n">
        <v>9.5</v>
      </c>
      <c r="H12344" s="14" t="n">
        <v>6.33</v>
      </c>
      <c r="I12344" s="14" t="n">
        <v>9.5</v>
      </c>
      <c r="J12344" s="23" t="n">
        <f aca="false">IF(AND(E12344="Priority",ISNUMBER('Cost model'!N632)),'Cost model'!N632,'Cost model'!M632)</f>
        <v>9.5</v>
      </c>
      <c r="K12344" s="14" t="n">
        <f aca="false">J12344-H12344</f>
        <v>3.17</v>
      </c>
      <c r="L12344" s="14" t="n">
        <f aca="false">G12344-H12344</f>
        <v>3.17</v>
      </c>
    </row>
    <row r="12345" customFormat="false" ht="15" hidden="false" customHeight="false" outlineLevel="0" collapsed="false">
      <c r="A12345" s="2" t="s">
        <v>221</v>
      </c>
      <c r="B12345" s="2" t="s">
        <v>221</v>
      </c>
      <c r="C12345" s="2" t="s">
        <v>48</v>
      </c>
      <c r="D12345" s="2" t="s">
        <v>12</v>
      </c>
      <c r="E12345" s="2" t="s">
        <v>74</v>
      </c>
      <c r="F12345" s="2" t="s">
        <v>977</v>
      </c>
      <c r="G12345" s="14" t="n">
        <v>12.5</v>
      </c>
      <c r="H12345" s="14" t="n">
        <v>76.68</v>
      </c>
      <c r="I12345" s="14" t="n">
        <v>12.5</v>
      </c>
      <c r="J12345" s="23" t="n">
        <f aca="false">IF(AND(E12345="Priority",ISNUMBER('Cost model'!N741)),'Cost model'!N741,'Cost model'!M741)</f>
        <v>45</v>
      </c>
      <c r="K12345" s="14" t="n">
        <f aca="false">J12345-H12345</f>
        <v>-31.68</v>
      </c>
      <c r="L12345" s="14" t="n">
        <f aca="false">G12345-H12345</f>
        <v>-64.18</v>
      </c>
    </row>
    <row r="12346" customFormat="false" ht="15" hidden="false" customHeight="false" outlineLevel="0" collapsed="false">
      <c r="A12346" s="2" t="s">
        <v>142</v>
      </c>
      <c r="B12346" s="2" t="s">
        <v>142</v>
      </c>
      <c r="C12346" s="2" t="s">
        <v>49</v>
      </c>
      <c r="D12346" s="2" t="s">
        <v>12</v>
      </c>
      <c r="E12346" s="2" t="s">
        <v>83</v>
      </c>
      <c r="F12346" s="2" t="s">
        <v>977</v>
      </c>
      <c r="G12346" s="14" t="n">
        <v>29.5</v>
      </c>
      <c r="H12346" s="14" t="n">
        <v>24.57</v>
      </c>
      <c r="I12346" s="14" t="n">
        <v>29.5</v>
      </c>
      <c r="J12346" s="23" t="n">
        <f aca="false">IF(AND(E12346="Priority",ISNUMBER('Cost model'!N637)),'Cost model'!N637,'Cost model'!M637)</f>
        <v>60</v>
      </c>
      <c r="K12346" s="14" t="n">
        <f aca="false">J12346-H12346</f>
        <v>35.43</v>
      </c>
      <c r="L12346" s="14" t="n">
        <f aca="false">G12346-H12346</f>
        <v>4.93</v>
      </c>
    </row>
    <row r="12347" customFormat="false" ht="15" hidden="false" customHeight="false" outlineLevel="0" collapsed="false">
      <c r="A12347" s="2" t="s">
        <v>174</v>
      </c>
      <c r="B12347" s="2" t="s">
        <v>174</v>
      </c>
      <c r="C12347" s="2" t="s">
        <v>47</v>
      </c>
      <c r="D12347" s="2" t="s">
        <v>10</v>
      </c>
      <c r="E12347" s="2" t="s">
        <v>74</v>
      </c>
      <c r="F12347" s="2" t="s">
        <v>977</v>
      </c>
      <c r="G12347" s="14" t="n">
        <v>9.5</v>
      </c>
      <c r="H12347" s="14" t="n">
        <v>7.59</v>
      </c>
      <c r="I12347" s="14" t="n">
        <v>9.5</v>
      </c>
      <c r="J12347" s="23" t="n">
        <f aca="false">IF(AND(E12347="Priority",ISNUMBER('Cost model'!N167)),'Cost model'!N167,'Cost model'!M167)</f>
        <v>8.5</v>
      </c>
      <c r="K12347" s="14" t="n">
        <f aca="false">J12347-H12347</f>
        <v>0.91</v>
      </c>
      <c r="L12347" s="14" t="n">
        <f aca="false">G12347-H12347</f>
        <v>1.91</v>
      </c>
    </row>
    <row r="12348" customFormat="false" ht="15" hidden="false" customHeight="false" outlineLevel="0" collapsed="false">
      <c r="A12348" s="2" t="s">
        <v>124</v>
      </c>
      <c r="B12348" s="2" t="s">
        <v>124</v>
      </c>
      <c r="C12348" s="2" t="s">
        <v>48</v>
      </c>
      <c r="D12348" s="2" t="s">
        <v>12</v>
      </c>
      <c r="E12348" s="2" t="s">
        <v>74</v>
      </c>
      <c r="F12348" s="2" t="s">
        <v>977</v>
      </c>
      <c r="G12348" s="14" t="n">
        <v>12.5</v>
      </c>
      <c r="H12348" s="14" t="n">
        <v>14.51</v>
      </c>
      <c r="I12348" s="14" t="n">
        <v>12.5</v>
      </c>
      <c r="J12348" s="23" t="n">
        <f aca="false">IF(AND(E12348="Priority",ISNUMBER('Cost model'!N321)),'Cost model'!N321,'Cost model'!M321)</f>
        <v>40</v>
      </c>
      <c r="K12348" s="14" t="n">
        <f aca="false">J12348-H12348</f>
        <v>25.49</v>
      </c>
      <c r="L12348" s="14" t="n">
        <f aca="false">G12348-H12348</f>
        <v>-2.01</v>
      </c>
    </row>
    <row r="12349" customFormat="false" ht="15" hidden="false" customHeight="false" outlineLevel="0" collapsed="false">
      <c r="A12349" s="2" t="s">
        <v>124</v>
      </c>
      <c r="B12349" s="2" t="s">
        <v>124</v>
      </c>
      <c r="C12349" s="2" t="s">
        <v>49</v>
      </c>
      <c r="D12349" s="2" t="s">
        <v>10</v>
      </c>
      <c r="E12349" s="2" t="s">
        <v>74</v>
      </c>
      <c r="F12349" s="2" t="s">
        <v>977</v>
      </c>
      <c r="G12349" s="14" t="n">
        <v>17.5</v>
      </c>
      <c r="H12349" s="14" t="n">
        <v>23.18</v>
      </c>
      <c r="I12349" s="14" t="n">
        <v>17.5</v>
      </c>
      <c r="J12349" s="23" t="n">
        <f aca="false">IF(AND(E12349="Priority",ISNUMBER('Cost model'!N319)),'Cost model'!N319,'Cost model'!M319)</f>
        <v>16.5</v>
      </c>
      <c r="K12349" s="14" t="n">
        <f aca="false">J12349-H12349</f>
        <v>-6.68</v>
      </c>
      <c r="L12349" s="14" t="n">
        <f aca="false">G12349-H12349</f>
        <v>-5.68</v>
      </c>
    </row>
    <row r="12350" customFormat="false" ht="15" hidden="false" customHeight="false" outlineLevel="0" collapsed="false">
      <c r="A12350" s="2" t="s">
        <v>124</v>
      </c>
      <c r="B12350" s="2" t="s">
        <v>124</v>
      </c>
      <c r="C12350" s="2" t="s">
        <v>48</v>
      </c>
      <c r="D12350" s="2" t="s">
        <v>10</v>
      </c>
      <c r="E12350" s="2" t="s">
        <v>74</v>
      </c>
      <c r="F12350" s="2" t="s">
        <v>977</v>
      </c>
      <c r="G12350" s="14" t="n">
        <v>12.5</v>
      </c>
      <c r="H12350" s="14" t="n">
        <v>8.24</v>
      </c>
      <c r="I12350" s="14" t="n">
        <v>12.5</v>
      </c>
      <c r="J12350" s="23" t="n">
        <f aca="false">IF(AND(E12350="Priority",ISNUMBER('Cost model'!N318)),'Cost model'!N318,'Cost model'!M318)</f>
        <v>14.5</v>
      </c>
      <c r="K12350" s="14" t="n">
        <f aca="false">J12350-H12350</f>
        <v>6.26</v>
      </c>
      <c r="L12350" s="14" t="n">
        <f aca="false">G12350-H12350</f>
        <v>4.26</v>
      </c>
    </row>
    <row r="12351" customFormat="false" ht="15" hidden="false" customHeight="false" outlineLevel="0" collapsed="false">
      <c r="A12351" s="2" t="s">
        <v>124</v>
      </c>
      <c r="B12351" s="2" t="s">
        <v>123</v>
      </c>
      <c r="C12351" s="2" t="s">
        <v>48</v>
      </c>
      <c r="D12351" s="2" t="s">
        <v>12</v>
      </c>
      <c r="E12351" s="2" t="s">
        <v>74</v>
      </c>
      <c r="F12351" s="2" t="s">
        <v>976</v>
      </c>
      <c r="G12351" s="14" t="n">
        <v>24.5</v>
      </c>
      <c r="H12351" s="14" t="n">
        <v>204.68</v>
      </c>
      <c r="I12351" s="14" t="n">
        <v>24.5</v>
      </c>
      <c r="J12351" s="23" t="n">
        <f aca="false">IF(AND(E12351="Priority",ISNUMBER('Cost model'!N396)),'Cost model'!N396,'Cost model'!M396)</f>
        <v>60</v>
      </c>
      <c r="K12351" s="14" t="n">
        <f aca="false">J12351-H12351</f>
        <v>-144.68</v>
      </c>
      <c r="L12351" s="14" t="n">
        <f aca="false">G12351-H12351</f>
        <v>-180.18</v>
      </c>
    </row>
    <row r="12352" customFormat="false" ht="15" hidden="false" customHeight="false" outlineLevel="0" collapsed="false">
      <c r="A12352" s="2" t="s">
        <v>124</v>
      </c>
      <c r="B12352" s="2" t="s">
        <v>124</v>
      </c>
      <c r="C12352" s="2" t="s">
        <v>48</v>
      </c>
      <c r="D12352" s="2" t="s">
        <v>12</v>
      </c>
      <c r="E12352" s="2" t="s">
        <v>74</v>
      </c>
      <c r="F12352" s="2" t="s">
        <v>977</v>
      </c>
      <c r="G12352" s="14" t="n">
        <v>12.5</v>
      </c>
      <c r="H12352" s="14" t="n">
        <v>25.84</v>
      </c>
      <c r="I12352" s="14" t="n">
        <v>12.5</v>
      </c>
      <c r="J12352" s="23" t="n">
        <f aca="false">IF(AND(E12352="Priority",ISNUMBER('Cost model'!N321)),'Cost model'!N321,'Cost model'!M321)</f>
        <v>40</v>
      </c>
      <c r="K12352" s="14" t="n">
        <f aca="false">J12352-H12352</f>
        <v>14.16</v>
      </c>
      <c r="L12352" s="14" t="n">
        <f aca="false">G12352-H12352</f>
        <v>-13.34</v>
      </c>
    </row>
    <row r="12353" customFormat="false" ht="15" hidden="false" customHeight="false" outlineLevel="0" collapsed="false">
      <c r="A12353" s="2" t="s">
        <v>174</v>
      </c>
      <c r="B12353" s="2" t="s">
        <v>142</v>
      </c>
      <c r="C12353" s="2" t="s">
        <v>48</v>
      </c>
      <c r="D12353" s="2" t="s">
        <v>10</v>
      </c>
      <c r="E12353" s="2" t="s">
        <v>74</v>
      </c>
      <c r="F12353" s="2" t="s">
        <v>976</v>
      </c>
      <c r="G12353" s="14" t="n">
        <v>12.5</v>
      </c>
      <c r="H12353" s="14" t="n">
        <v>18.29</v>
      </c>
      <c r="I12353" s="14" t="n">
        <v>12.5</v>
      </c>
      <c r="J12353" s="23" t="n">
        <f aca="false">IF(AND(E12353="Priority",ISNUMBER('Cost model'!N123)),'Cost model'!N123,'Cost model'!M123)</f>
        <v>16.5</v>
      </c>
      <c r="K12353" s="14" t="n">
        <f aca="false">J12353-H12353</f>
        <v>-1.79</v>
      </c>
      <c r="L12353" s="14" t="n">
        <f aca="false">G12353-H12353</f>
        <v>-5.79</v>
      </c>
    </row>
    <row r="12354" customFormat="false" ht="15" hidden="false" customHeight="false" outlineLevel="0" collapsed="false">
      <c r="A12354" s="2" t="s">
        <v>142</v>
      </c>
      <c r="B12354" s="2" t="s">
        <v>142</v>
      </c>
      <c r="C12354" s="2" t="s">
        <v>49</v>
      </c>
      <c r="D12354" s="2" t="s">
        <v>12</v>
      </c>
      <c r="E12354" s="2" t="s">
        <v>83</v>
      </c>
      <c r="F12354" s="2" t="s">
        <v>977</v>
      </c>
      <c r="G12354" s="14" t="n">
        <v>29.5</v>
      </c>
      <c r="H12354" s="14" t="n">
        <v>28.3</v>
      </c>
      <c r="I12354" s="14" t="n">
        <v>29.5</v>
      </c>
      <c r="J12354" s="23" t="n">
        <f aca="false">IF(AND(E12354="Priority",ISNUMBER('Cost model'!N637)),'Cost model'!N637,'Cost model'!M637)</f>
        <v>60</v>
      </c>
      <c r="K12354" s="14" t="n">
        <f aca="false">J12354-H12354</f>
        <v>31.7</v>
      </c>
      <c r="L12354" s="14" t="n">
        <f aca="false">G12354-H12354</f>
        <v>1.2</v>
      </c>
    </row>
    <row r="12355" customFormat="false" ht="15" hidden="false" customHeight="false" outlineLevel="0" collapsed="false">
      <c r="A12355" s="2" t="s">
        <v>124</v>
      </c>
      <c r="B12355" s="2" t="s">
        <v>124</v>
      </c>
      <c r="C12355" s="2" t="s">
        <v>49</v>
      </c>
      <c r="D12355" s="2" t="s">
        <v>10</v>
      </c>
      <c r="E12355" s="2" t="s">
        <v>74</v>
      </c>
      <c r="F12355" s="2" t="s">
        <v>977</v>
      </c>
      <c r="G12355" s="14" t="n">
        <v>17.5</v>
      </c>
      <c r="H12355" s="14" t="n">
        <v>14.89</v>
      </c>
      <c r="I12355" s="14" t="n">
        <v>17.5</v>
      </c>
      <c r="J12355" s="23" t="n">
        <f aca="false">IF(AND(E12355="Priority",ISNUMBER('Cost model'!N319)),'Cost model'!N319,'Cost model'!M319)</f>
        <v>16.5</v>
      </c>
      <c r="K12355" s="14" t="n">
        <f aca="false">J12355-H12355</f>
        <v>1.61</v>
      </c>
      <c r="L12355" s="14" t="n">
        <f aca="false">G12355-H12355</f>
        <v>2.61</v>
      </c>
    </row>
    <row r="12356" customFormat="false" ht="15" hidden="false" customHeight="false" outlineLevel="0" collapsed="false">
      <c r="A12356" s="2" t="s">
        <v>221</v>
      </c>
      <c r="B12356" s="2" t="s">
        <v>221</v>
      </c>
      <c r="C12356" s="2" t="s">
        <v>47</v>
      </c>
      <c r="D12356" s="2" t="s">
        <v>12</v>
      </c>
      <c r="E12356" s="2" t="s">
        <v>74</v>
      </c>
      <c r="F12356" s="2" t="s">
        <v>977</v>
      </c>
      <c r="G12356" s="14" t="n">
        <v>9.5</v>
      </c>
      <c r="H12356" s="14" t="n">
        <v>27.98</v>
      </c>
      <c r="I12356" s="14" t="n">
        <v>9.5</v>
      </c>
      <c r="J12356" s="23" t="n">
        <f aca="false">IF(AND(E12356="Priority",ISNUMBER('Cost model'!N740)),'Cost model'!N740,'Cost model'!M740)</f>
        <v>22.5</v>
      </c>
      <c r="K12356" s="14" t="n">
        <f aca="false">J12356-H12356</f>
        <v>-5.48</v>
      </c>
      <c r="L12356" s="14" t="n">
        <f aca="false">G12356-H12356</f>
        <v>-18.48</v>
      </c>
    </row>
    <row r="12357" customFormat="false" ht="15" hidden="false" customHeight="false" outlineLevel="0" collapsed="false">
      <c r="A12357" s="2" t="s">
        <v>221</v>
      </c>
      <c r="B12357" s="2" t="s">
        <v>221</v>
      </c>
      <c r="C12357" s="2" t="s">
        <v>49</v>
      </c>
      <c r="D12357" s="2" t="s">
        <v>12</v>
      </c>
      <c r="E12357" s="2" t="s">
        <v>74</v>
      </c>
      <c r="F12357" s="2" t="s">
        <v>977</v>
      </c>
      <c r="G12357" s="14" t="n">
        <v>19.5</v>
      </c>
      <c r="H12357" s="14" t="n">
        <v>111.79</v>
      </c>
      <c r="I12357" s="14" t="n">
        <v>19.5</v>
      </c>
      <c r="J12357" s="23" t="n">
        <f aca="false">IF(AND(E12357="Priority",ISNUMBER('Cost model'!N742)),'Cost model'!N742,'Cost model'!M742)</f>
        <v>60</v>
      </c>
      <c r="K12357" s="14" t="n">
        <f aca="false">J12357-H12357</f>
        <v>-51.79</v>
      </c>
      <c r="L12357" s="14" t="n">
        <f aca="false">G12357-H12357</f>
        <v>-92.29</v>
      </c>
    </row>
    <row r="12358" customFormat="false" ht="15" hidden="false" customHeight="false" outlineLevel="0" collapsed="false">
      <c r="A12358" s="2" t="s">
        <v>174</v>
      </c>
      <c r="B12358" s="2" t="s">
        <v>174</v>
      </c>
      <c r="C12358" s="2" t="s">
        <v>47</v>
      </c>
      <c r="D12358" s="2" t="s">
        <v>10</v>
      </c>
      <c r="E12358" s="2" t="s">
        <v>74</v>
      </c>
      <c r="F12358" s="2" t="s">
        <v>977</v>
      </c>
      <c r="G12358" s="14" t="n">
        <v>9.5</v>
      </c>
      <c r="H12358" s="14" t="n">
        <v>7.59</v>
      </c>
      <c r="I12358" s="14" t="n">
        <v>9.5</v>
      </c>
      <c r="J12358" s="23" t="n">
        <f aca="false">IF(AND(E12358="Priority",ISNUMBER('Cost model'!N167)),'Cost model'!N167,'Cost model'!M167)</f>
        <v>8.5</v>
      </c>
      <c r="K12358" s="14" t="n">
        <f aca="false">J12358-H12358</f>
        <v>0.91</v>
      </c>
      <c r="L12358" s="14" t="n">
        <f aca="false">G12358-H12358</f>
        <v>1.91</v>
      </c>
    </row>
    <row r="12359" customFormat="false" ht="15" hidden="false" customHeight="false" outlineLevel="0" collapsed="false">
      <c r="A12359" s="2" t="s">
        <v>142</v>
      </c>
      <c r="B12359" s="2" t="s">
        <v>142</v>
      </c>
      <c r="C12359" s="2" t="s">
        <v>47</v>
      </c>
      <c r="D12359" s="2" t="s">
        <v>12</v>
      </c>
      <c r="E12359" s="2" t="s">
        <v>74</v>
      </c>
      <c r="F12359" s="2" t="s">
        <v>977</v>
      </c>
      <c r="G12359" s="14" t="n">
        <v>9.5</v>
      </c>
      <c r="H12359" s="14" t="n">
        <v>28.11</v>
      </c>
      <c r="I12359" s="14" t="n">
        <v>9.5</v>
      </c>
      <c r="J12359" s="23" t="n">
        <f aca="false">IF(AND(E12359="Priority",ISNUMBER('Cost model'!N635)),'Cost model'!N635,'Cost model'!M635)</f>
        <v>30.5</v>
      </c>
      <c r="K12359" s="14" t="n">
        <f aca="false">J12359-H12359</f>
        <v>2.39</v>
      </c>
      <c r="L12359" s="14" t="n">
        <f aca="false">G12359-H12359</f>
        <v>-18.61</v>
      </c>
    </row>
    <row r="12360" customFormat="false" ht="15" hidden="false" customHeight="false" outlineLevel="0" collapsed="false">
      <c r="A12360" s="2" t="s">
        <v>142</v>
      </c>
      <c r="B12360" s="2" t="s">
        <v>142</v>
      </c>
      <c r="C12360" s="2" t="s">
        <v>48</v>
      </c>
      <c r="D12360" s="2" t="s">
        <v>10</v>
      </c>
      <c r="E12360" s="2" t="s">
        <v>74</v>
      </c>
      <c r="F12360" s="2" t="s">
        <v>977</v>
      </c>
      <c r="G12360" s="14" t="n">
        <v>12.5</v>
      </c>
      <c r="H12360" s="14" t="n">
        <v>7.73</v>
      </c>
      <c r="I12360" s="14" t="n">
        <v>12.5</v>
      </c>
      <c r="J12360" s="23" t="n">
        <f aca="false">IF(AND(E12360="Priority",ISNUMBER('Cost model'!N633)),'Cost model'!N633,'Cost model'!M633)</f>
        <v>11.5</v>
      </c>
      <c r="K12360" s="14" t="n">
        <f aca="false">J12360-H12360</f>
        <v>3.77</v>
      </c>
      <c r="L12360" s="14" t="n">
        <f aca="false">G12360-H12360</f>
        <v>4.77</v>
      </c>
    </row>
    <row r="12361" customFormat="false" ht="15" hidden="false" customHeight="false" outlineLevel="0" collapsed="false">
      <c r="A12361" s="2" t="s">
        <v>124</v>
      </c>
      <c r="B12361" s="2" t="s">
        <v>124</v>
      </c>
      <c r="C12361" s="2" t="s">
        <v>49</v>
      </c>
      <c r="D12361" s="2" t="s">
        <v>12</v>
      </c>
      <c r="E12361" s="2" t="s">
        <v>74</v>
      </c>
      <c r="F12361" s="2" t="s">
        <v>977</v>
      </c>
      <c r="G12361" s="14" t="n">
        <v>19.5</v>
      </c>
      <c r="H12361" s="14" t="n">
        <v>69.19</v>
      </c>
      <c r="I12361" s="14" t="n">
        <v>19.5</v>
      </c>
      <c r="J12361" s="23" t="n">
        <f aca="false">IF(AND(E12361="Priority",ISNUMBER('Cost model'!N322)),'Cost model'!N322,'Cost model'!M322)</f>
        <v>50</v>
      </c>
      <c r="K12361" s="14" t="n">
        <f aca="false">J12361-H12361</f>
        <v>-19.19</v>
      </c>
      <c r="L12361" s="14" t="n">
        <f aca="false">G12361-H12361</f>
        <v>-49.69</v>
      </c>
    </row>
    <row r="12362" customFormat="false" ht="15" hidden="false" customHeight="false" outlineLevel="0" collapsed="false">
      <c r="A12362" s="2" t="s">
        <v>124</v>
      </c>
      <c r="B12362" s="2" t="s">
        <v>124</v>
      </c>
      <c r="C12362" s="2" t="s">
        <v>48</v>
      </c>
      <c r="D12362" s="2" t="s">
        <v>10</v>
      </c>
      <c r="E12362" s="2" t="s">
        <v>83</v>
      </c>
      <c r="F12362" s="2" t="s">
        <v>977</v>
      </c>
      <c r="G12362" s="14" t="n">
        <v>17.5</v>
      </c>
      <c r="H12362" s="14" t="n">
        <v>20.47</v>
      </c>
      <c r="I12362" s="14" t="n">
        <v>17.5</v>
      </c>
      <c r="J12362" s="23" t="n">
        <f aca="false">IF(AND(E12362="Priority",ISNUMBER('Cost model'!N318)),'Cost model'!N318,'Cost model'!M318)</f>
        <v>19.5</v>
      </c>
      <c r="K12362" s="14" t="n">
        <f aca="false">J12362-H12362</f>
        <v>-0.969999999999999</v>
      </c>
      <c r="L12362" s="14" t="n">
        <f aca="false">G12362-H12362</f>
        <v>-2.97</v>
      </c>
    </row>
    <row r="12363" customFormat="false" ht="15" hidden="false" customHeight="false" outlineLevel="0" collapsed="false">
      <c r="A12363" s="2" t="s">
        <v>174</v>
      </c>
      <c r="B12363" s="2" t="s">
        <v>174</v>
      </c>
      <c r="C12363" s="2" t="s">
        <v>48</v>
      </c>
      <c r="D12363" s="2" t="s">
        <v>10</v>
      </c>
      <c r="E12363" s="2" t="s">
        <v>74</v>
      </c>
      <c r="F12363" s="2" t="s">
        <v>977</v>
      </c>
      <c r="G12363" s="14" t="n">
        <v>12.5</v>
      </c>
      <c r="H12363" s="14" t="n">
        <v>24.57</v>
      </c>
      <c r="I12363" s="14" t="n">
        <v>12.5</v>
      </c>
      <c r="J12363" s="23" t="n">
        <f aca="false">IF(AND(E12363="Priority",ISNUMBER('Cost model'!N168)),'Cost model'!N168,'Cost model'!M168)</f>
        <v>13.5</v>
      </c>
      <c r="K12363" s="14" t="n">
        <f aca="false">J12363-H12363</f>
        <v>-11.07</v>
      </c>
      <c r="L12363" s="14" t="n">
        <f aca="false">G12363-H12363</f>
        <v>-12.07</v>
      </c>
    </row>
    <row r="12364" customFormat="false" ht="15" hidden="false" customHeight="false" outlineLevel="0" collapsed="false">
      <c r="A12364" s="2" t="s">
        <v>158</v>
      </c>
      <c r="B12364" s="2" t="s">
        <v>158</v>
      </c>
      <c r="C12364" s="2" t="s">
        <v>49</v>
      </c>
      <c r="D12364" s="2" t="s">
        <v>10</v>
      </c>
      <c r="E12364" s="2" t="s">
        <v>74</v>
      </c>
      <c r="F12364" s="2" t="s">
        <v>977</v>
      </c>
      <c r="G12364" s="14" t="n">
        <v>17.5</v>
      </c>
      <c r="H12364" s="14" t="n">
        <v>13.83</v>
      </c>
      <c r="I12364" s="14" t="n">
        <v>17.5</v>
      </c>
      <c r="J12364" s="23" t="n">
        <f aca="false">IF(AND(E12364="Priority",ISNUMBER('Cost model'!N424)),'Cost model'!N424,'Cost model'!M424)</f>
        <v>16.5</v>
      </c>
      <c r="K12364" s="14" t="n">
        <f aca="false">J12364-H12364</f>
        <v>2.67</v>
      </c>
      <c r="L12364" s="14" t="n">
        <f aca="false">G12364-H12364</f>
        <v>3.67</v>
      </c>
    </row>
    <row r="12365" customFormat="false" ht="15" hidden="false" customHeight="false" outlineLevel="0" collapsed="false">
      <c r="A12365" s="2" t="s">
        <v>174</v>
      </c>
      <c r="B12365" s="2" t="s">
        <v>174</v>
      </c>
      <c r="C12365" s="2" t="s">
        <v>47</v>
      </c>
      <c r="D12365" s="2" t="s">
        <v>12</v>
      </c>
      <c r="E12365" s="2" t="s">
        <v>74</v>
      </c>
      <c r="F12365" s="2" t="s">
        <v>977</v>
      </c>
      <c r="G12365" s="14" t="n">
        <v>9.5</v>
      </c>
      <c r="H12365" s="14" t="n">
        <v>28.73</v>
      </c>
      <c r="I12365" s="14" t="n">
        <v>9.5</v>
      </c>
      <c r="J12365" s="23" t="n">
        <f aca="false">IF(AND(E12365="Priority",ISNUMBER('Cost model'!N170)),'Cost model'!N170,'Cost model'!M170)</f>
        <v>25.5</v>
      </c>
      <c r="K12365" s="14" t="n">
        <f aca="false">J12365-H12365</f>
        <v>-3.23</v>
      </c>
      <c r="L12365" s="14" t="n">
        <f aca="false">G12365-H12365</f>
        <v>-19.23</v>
      </c>
    </row>
    <row r="12366" customFormat="false" ht="15" hidden="false" customHeight="false" outlineLevel="0" collapsed="false">
      <c r="A12366" s="2" t="s">
        <v>205</v>
      </c>
      <c r="B12366" s="2" t="s">
        <v>205</v>
      </c>
      <c r="C12366" s="2" t="s">
        <v>48</v>
      </c>
      <c r="D12366" s="2" t="s">
        <v>12</v>
      </c>
      <c r="E12366" s="2" t="s">
        <v>74</v>
      </c>
      <c r="F12366" s="2" t="s">
        <v>977</v>
      </c>
      <c r="G12366" s="14" t="n">
        <v>24.5</v>
      </c>
      <c r="H12366" s="14" t="n">
        <v>34.9</v>
      </c>
      <c r="I12366" s="14" t="n">
        <v>12.5</v>
      </c>
      <c r="J12366" s="23" t="n">
        <f aca="false">IF(AND(E12366="Priority",ISNUMBER('Cost model'!N531)),'Cost model'!N531,'Cost model'!M531)</f>
        <v>50</v>
      </c>
      <c r="K12366" s="14" t="n">
        <f aca="false">J12366-H12366</f>
        <v>15.1</v>
      </c>
      <c r="L12366" s="14" t="n">
        <f aca="false">G12366-H12366</f>
        <v>-10.4</v>
      </c>
    </row>
    <row r="12367" customFormat="false" ht="15" hidden="false" customHeight="false" outlineLevel="0" collapsed="false">
      <c r="A12367" s="2" t="s">
        <v>142</v>
      </c>
      <c r="B12367" s="2" t="s">
        <v>142</v>
      </c>
      <c r="C12367" s="2" t="s">
        <v>48</v>
      </c>
      <c r="D12367" s="2" t="s">
        <v>12</v>
      </c>
      <c r="E12367" s="2" t="s">
        <v>74</v>
      </c>
      <c r="F12367" s="2" t="s">
        <v>977</v>
      </c>
      <c r="G12367" s="14" t="n">
        <v>12.5</v>
      </c>
      <c r="H12367" s="14" t="n">
        <v>28.26</v>
      </c>
      <c r="I12367" s="14" t="n">
        <v>12.5</v>
      </c>
      <c r="J12367" s="23" t="n">
        <f aca="false">IF(AND(E12367="Priority",ISNUMBER('Cost model'!N636)),'Cost model'!N636,'Cost model'!M636)</f>
        <v>40</v>
      </c>
      <c r="K12367" s="14" t="n">
        <f aca="false">J12367-H12367</f>
        <v>11.74</v>
      </c>
      <c r="L12367" s="14" t="n">
        <f aca="false">G12367-H12367</f>
        <v>-15.76</v>
      </c>
    </row>
    <row r="12368" customFormat="false" ht="15" hidden="false" customHeight="false" outlineLevel="0" collapsed="false">
      <c r="A12368" s="2" t="s">
        <v>124</v>
      </c>
      <c r="B12368" s="2" t="s">
        <v>124</v>
      </c>
      <c r="C12368" s="2" t="s">
        <v>49</v>
      </c>
      <c r="D12368" s="2" t="s">
        <v>14</v>
      </c>
      <c r="E12368" s="2" t="s">
        <v>74</v>
      </c>
      <c r="F12368" s="2" t="s">
        <v>977</v>
      </c>
      <c r="G12368" s="14" t="n">
        <v>85</v>
      </c>
      <c r="H12368" s="14" t="n">
        <v>157.89</v>
      </c>
      <c r="I12368" s="14" t="n">
        <v>85</v>
      </c>
      <c r="J12368" s="23" t="n">
        <f aca="false">IF(AND(E12368="Priority",ISNUMBER('Cost model'!N328)),'Cost model'!N328,'Cost model'!M328)</f>
        <v>175</v>
      </c>
      <c r="K12368" s="14" t="n">
        <f aca="false">J12368-H12368</f>
        <v>17.11</v>
      </c>
      <c r="L12368" s="14" t="n">
        <f aca="false">G12368-H12368</f>
        <v>-72.89</v>
      </c>
    </row>
    <row r="12369" customFormat="false" ht="15" hidden="false" customHeight="false" outlineLevel="0" collapsed="false">
      <c r="A12369" s="2" t="s">
        <v>124</v>
      </c>
      <c r="B12369" s="2" t="s">
        <v>124</v>
      </c>
      <c r="C12369" s="2" t="s">
        <v>48</v>
      </c>
      <c r="D12369" s="2" t="s">
        <v>12</v>
      </c>
      <c r="E12369" s="2" t="s">
        <v>74</v>
      </c>
      <c r="F12369" s="2" t="s">
        <v>977</v>
      </c>
      <c r="G12369" s="14" t="n">
        <v>12.5</v>
      </c>
      <c r="H12369" s="14" t="n">
        <v>41.07</v>
      </c>
      <c r="I12369" s="14" t="n">
        <v>12.5</v>
      </c>
      <c r="J12369" s="23" t="n">
        <f aca="false">IF(AND(E12369="Priority",ISNUMBER('Cost model'!N321)),'Cost model'!N321,'Cost model'!M321)</f>
        <v>40</v>
      </c>
      <c r="K12369" s="14" t="n">
        <f aca="false">J12369-H12369</f>
        <v>-1.07</v>
      </c>
      <c r="L12369" s="14" t="n">
        <f aca="false">G12369-H12369</f>
        <v>-28.57</v>
      </c>
    </row>
    <row r="12370" customFormat="false" ht="15" hidden="false" customHeight="false" outlineLevel="0" collapsed="false">
      <c r="A12370" s="2" t="s">
        <v>174</v>
      </c>
      <c r="B12370" s="2" t="s">
        <v>142</v>
      </c>
      <c r="C12370" s="2" t="s">
        <v>48</v>
      </c>
      <c r="D12370" s="2" t="s">
        <v>10</v>
      </c>
      <c r="E12370" s="2" t="s">
        <v>74</v>
      </c>
      <c r="F12370" s="2" t="s">
        <v>976</v>
      </c>
      <c r="G12370" s="14" t="n">
        <v>12.5</v>
      </c>
      <c r="H12370" s="14" t="n">
        <v>15.84</v>
      </c>
      <c r="I12370" s="14" t="n">
        <v>12.5</v>
      </c>
      <c r="J12370" s="23" t="n">
        <f aca="false">IF(AND(E12370="Priority",ISNUMBER('Cost model'!N123)),'Cost model'!N123,'Cost model'!M123)</f>
        <v>16.5</v>
      </c>
      <c r="K12370" s="14" t="n">
        <f aca="false">J12370-H12370</f>
        <v>0.66</v>
      </c>
      <c r="L12370" s="14" t="n">
        <f aca="false">G12370-H12370</f>
        <v>-3.34</v>
      </c>
    </row>
    <row r="12371" customFormat="false" ht="15" hidden="false" customHeight="false" outlineLevel="0" collapsed="false">
      <c r="A12371" s="2" t="s">
        <v>174</v>
      </c>
      <c r="B12371" s="2" t="s">
        <v>174</v>
      </c>
      <c r="C12371" s="2" t="s">
        <v>47</v>
      </c>
      <c r="D12371" s="2" t="s">
        <v>10</v>
      </c>
      <c r="E12371" s="2" t="s">
        <v>74</v>
      </c>
      <c r="F12371" s="2" t="s">
        <v>977</v>
      </c>
      <c r="G12371" s="14" t="n">
        <v>9.5</v>
      </c>
      <c r="H12371" s="14" t="n">
        <v>9.5</v>
      </c>
      <c r="I12371" s="14" t="n">
        <v>9.5</v>
      </c>
      <c r="J12371" s="23" t="n">
        <f aca="false">IF(AND(E12371="Priority",ISNUMBER('Cost model'!N167)),'Cost model'!N167,'Cost model'!M167)</f>
        <v>8.5</v>
      </c>
      <c r="K12371" s="14" t="n">
        <f aca="false">J12371-H12371</f>
        <v>-1</v>
      </c>
      <c r="L12371" s="14" t="n">
        <f aca="false">G12371-H12371</f>
        <v>0</v>
      </c>
    </row>
    <row r="12372" customFormat="false" ht="15" hidden="false" customHeight="false" outlineLevel="0" collapsed="false">
      <c r="A12372" s="2" t="s">
        <v>142</v>
      </c>
      <c r="B12372" s="2" t="s">
        <v>142</v>
      </c>
      <c r="C12372" s="2" t="s">
        <v>47</v>
      </c>
      <c r="D12372" s="2" t="s">
        <v>10</v>
      </c>
      <c r="E12372" s="2" t="s">
        <v>74</v>
      </c>
      <c r="F12372" s="2" t="s">
        <v>977</v>
      </c>
      <c r="G12372" s="14" t="n">
        <v>9.5</v>
      </c>
      <c r="H12372" s="14" t="n">
        <v>6.33</v>
      </c>
      <c r="I12372" s="14" t="n">
        <v>9.5</v>
      </c>
      <c r="J12372" s="23" t="n">
        <f aca="false">IF(AND(E12372="Priority",ISNUMBER('Cost model'!N632)),'Cost model'!N632,'Cost model'!M632)</f>
        <v>9.5</v>
      </c>
      <c r="K12372" s="14" t="n">
        <f aca="false">J12372-H12372</f>
        <v>3.17</v>
      </c>
      <c r="L12372" s="14" t="n">
        <f aca="false">G12372-H12372</f>
        <v>3.17</v>
      </c>
    </row>
    <row r="12373" customFormat="false" ht="15" hidden="false" customHeight="false" outlineLevel="0" collapsed="false">
      <c r="A12373" s="2" t="s">
        <v>174</v>
      </c>
      <c r="B12373" s="2" t="s">
        <v>174</v>
      </c>
      <c r="C12373" s="2" t="s">
        <v>47</v>
      </c>
      <c r="D12373" s="2" t="s">
        <v>10</v>
      </c>
      <c r="E12373" s="2" t="s">
        <v>74</v>
      </c>
      <c r="F12373" s="2" t="s">
        <v>977</v>
      </c>
      <c r="G12373" s="14" t="n">
        <v>9.5</v>
      </c>
      <c r="H12373" s="14" t="n">
        <v>6.79</v>
      </c>
      <c r="I12373" s="14" t="n">
        <v>9.5</v>
      </c>
      <c r="J12373" s="23" t="n">
        <f aca="false">IF(AND(E12373="Priority",ISNUMBER('Cost model'!N167)),'Cost model'!N167,'Cost model'!M167)</f>
        <v>8.5</v>
      </c>
      <c r="K12373" s="14" t="n">
        <f aca="false">J12373-H12373</f>
        <v>1.71</v>
      </c>
      <c r="L12373" s="14" t="n">
        <f aca="false">G12373-H12373</f>
        <v>2.71</v>
      </c>
    </row>
    <row r="12374" customFormat="false" ht="15" hidden="false" customHeight="false" outlineLevel="0" collapsed="false">
      <c r="A12374" s="2" t="s">
        <v>174</v>
      </c>
      <c r="B12374" s="2" t="s">
        <v>142</v>
      </c>
      <c r="C12374" s="2" t="s">
        <v>47</v>
      </c>
      <c r="D12374" s="2" t="s">
        <v>12</v>
      </c>
      <c r="E12374" s="2" t="s">
        <v>74</v>
      </c>
      <c r="F12374" s="2" t="s">
        <v>976</v>
      </c>
      <c r="G12374" s="14" t="n">
        <v>9.5</v>
      </c>
      <c r="H12374" s="14" t="n">
        <v>28.17</v>
      </c>
      <c r="I12374" s="14" t="n">
        <v>9.5</v>
      </c>
      <c r="J12374" s="23" t="n">
        <f aca="false">IF(AND(E12374="Priority",ISNUMBER('Cost model'!N125)),'Cost model'!N125,'Cost model'!M125)</f>
        <v>40</v>
      </c>
      <c r="K12374" s="14" t="n">
        <f aca="false">J12374-H12374</f>
        <v>11.83</v>
      </c>
      <c r="L12374" s="14" t="n">
        <f aca="false">G12374-H12374</f>
        <v>-18.67</v>
      </c>
    </row>
    <row r="12375" customFormat="false" ht="15" hidden="false" customHeight="false" outlineLevel="0" collapsed="false">
      <c r="A12375" s="2" t="s">
        <v>158</v>
      </c>
      <c r="B12375" s="2" t="s">
        <v>158</v>
      </c>
      <c r="C12375" s="2" t="s">
        <v>47</v>
      </c>
      <c r="D12375" s="2" t="s">
        <v>13</v>
      </c>
      <c r="E12375" s="2" t="s">
        <v>74</v>
      </c>
      <c r="F12375" s="2" t="s">
        <v>977</v>
      </c>
      <c r="G12375" s="14" t="n">
        <v>19</v>
      </c>
      <c r="H12375" s="14" t="n">
        <v>13.82</v>
      </c>
      <c r="I12375" s="14" t="n">
        <v>19</v>
      </c>
      <c r="J12375" s="23" t="n">
        <f aca="false">IF(AND(E12375="Priority",ISNUMBER('Cost model'!N428)),'Cost model'!N428,'Cost model'!M428)</f>
        <v>23.5</v>
      </c>
      <c r="K12375" s="14" t="n">
        <f aca="false">J12375-H12375</f>
        <v>9.68</v>
      </c>
      <c r="L12375" s="14" t="n">
        <f aca="false">G12375-H12375</f>
        <v>5.18</v>
      </c>
    </row>
    <row r="12376" customFormat="false" ht="15" hidden="false" customHeight="false" outlineLevel="0" collapsed="false">
      <c r="A12376" s="2" t="s">
        <v>174</v>
      </c>
      <c r="B12376" s="2" t="s">
        <v>174</v>
      </c>
      <c r="C12376" s="2" t="s">
        <v>49</v>
      </c>
      <c r="D12376" s="2" t="s">
        <v>10</v>
      </c>
      <c r="E12376" s="2" t="s">
        <v>74</v>
      </c>
      <c r="F12376" s="2" t="s">
        <v>977</v>
      </c>
      <c r="G12376" s="14" t="n">
        <v>17.5</v>
      </c>
      <c r="H12376" s="14" t="n">
        <v>18.27</v>
      </c>
      <c r="I12376" s="14" t="n">
        <v>17.5</v>
      </c>
      <c r="J12376" s="23" t="n">
        <f aca="false">IF(AND(E12376="Priority",ISNUMBER('Cost model'!N169)),'Cost model'!N169,'Cost model'!M169)</f>
        <v>18.5</v>
      </c>
      <c r="K12376" s="14" t="n">
        <f aca="false">J12376-H12376</f>
        <v>0.23</v>
      </c>
      <c r="L12376" s="14" t="n">
        <f aca="false">G12376-H12376</f>
        <v>-0.77</v>
      </c>
    </row>
    <row r="12377" customFormat="false" ht="15" hidden="false" customHeight="false" outlineLevel="0" collapsed="false">
      <c r="A12377" s="2" t="s">
        <v>142</v>
      </c>
      <c r="B12377" s="2" t="s">
        <v>221</v>
      </c>
      <c r="C12377" s="2" t="s">
        <v>48</v>
      </c>
      <c r="D12377" s="2" t="s">
        <v>10</v>
      </c>
      <c r="E12377" s="2" t="s">
        <v>74</v>
      </c>
      <c r="F12377" s="2" t="s">
        <v>976</v>
      </c>
      <c r="G12377" s="14" t="n">
        <v>12.5</v>
      </c>
      <c r="H12377" s="14" t="n">
        <v>10.76</v>
      </c>
      <c r="I12377" s="14" t="n">
        <v>19.5</v>
      </c>
      <c r="J12377" s="23" t="n">
        <f aca="false">IF(AND(E12377="Priority",ISNUMBER('Cost model'!N678)),'Cost model'!N678,'Cost model'!M678)</f>
        <v>16.5</v>
      </c>
      <c r="K12377" s="14" t="n">
        <f aca="false">J12377-H12377</f>
        <v>5.74</v>
      </c>
      <c r="L12377" s="14" t="n">
        <f aca="false">G12377-H12377</f>
        <v>1.74</v>
      </c>
    </row>
    <row r="12378" customFormat="false" ht="15" hidden="false" customHeight="false" outlineLevel="0" collapsed="false">
      <c r="A12378" s="2" t="s">
        <v>174</v>
      </c>
      <c r="B12378" s="2" t="s">
        <v>174</v>
      </c>
      <c r="C12378" s="2" t="s">
        <v>47</v>
      </c>
      <c r="D12378" s="2" t="s">
        <v>12</v>
      </c>
      <c r="E12378" s="2" t="s">
        <v>74</v>
      </c>
      <c r="F12378" s="2" t="s">
        <v>977</v>
      </c>
      <c r="G12378" s="14" t="n">
        <v>9.5</v>
      </c>
      <c r="H12378" s="14" t="n">
        <v>7.59</v>
      </c>
      <c r="I12378" s="14" t="n">
        <v>9.5</v>
      </c>
      <c r="J12378" s="23" t="n">
        <f aca="false">IF(AND(E12378="Priority",ISNUMBER('Cost model'!N170)),'Cost model'!N170,'Cost model'!M170)</f>
        <v>25.5</v>
      </c>
      <c r="K12378" s="14" t="n">
        <f aca="false">J12378-H12378</f>
        <v>17.91</v>
      </c>
      <c r="L12378" s="14" t="n">
        <f aca="false">G12378-H12378</f>
        <v>1.91</v>
      </c>
    </row>
    <row r="12379" customFormat="false" ht="15" hidden="false" customHeight="false" outlineLevel="0" collapsed="false">
      <c r="A12379" s="2" t="s">
        <v>221</v>
      </c>
      <c r="B12379" s="2" t="s">
        <v>221</v>
      </c>
      <c r="C12379" s="2" t="s">
        <v>47</v>
      </c>
      <c r="D12379" s="2" t="s">
        <v>12</v>
      </c>
      <c r="E12379" s="2" t="s">
        <v>74</v>
      </c>
      <c r="F12379" s="2" t="s">
        <v>977</v>
      </c>
      <c r="G12379" s="14" t="n">
        <v>9.5</v>
      </c>
      <c r="H12379" s="14" t="n">
        <v>8.46</v>
      </c>
      <c r="I12379" s="14" t="n">
        <v>9.5</v>
      </c>
      <c r="J12379" s="23" t="n">
        <f aca="false">IF(AND(E12379="Priority",ISNUMBER('Cost model'!N740)),'Cost model'!N740,'Cost model'!M740)</f>
        <v>22.5</v>
      </c>
      <c r="K12379" s="14" t="n">
        <f aca="false">J12379-H12379</f>
        <v>14.04</v>
      </c>
      <c r="L12379" s="14" t="n">
        <f aca="false">G12379-H12379</f>
        <v>1.04</v>
      </c>
    </row>
    <row r="12380" customFormat="false" ht="15" hidden="false" customHeight="false" outlineLevel="0" collapsed="false">
      <c r="A12380" s="2" t="s">
        <v>174</v>
      </c>
      <c r="B12380" s="2" t="s">
        <v>142</v>
      </c>
      <c r="C12380" s="2" t="s">
        <v>48</v>
      </c>
      <c r="D12380" s="2" t="s">
        <v>15</v>
      </c>
      <c r="E12380" s="2" t="s">
        <v>74</v>
      </c>
      <c r="F12380" s="2" t="s">
        <v>976</v>
      </c>
      <c r="G12380" s="14" t="n">
        <v>85</v>
      </c>
      <c r="H12380" s="14" t="n">
        <v>179.76</v>
      </c>
      <c r="I12380" s="14" t="n">
        <v>85</v>
      </c>
      <c r="J12380" s="23" t="n">
        <f aca="false">IF(AND(E12380="Priority",ISNUMBER('Cost model'!N135)),'Cost model'!N135,'Cost model'!M135)</f>
        <v>240</v>
      </c>
      <c r="K12380" s="14" t="n">
        <f aca="false">J12380-H12380</f>
        <v>60.24</v>
      </c>
      <c r="L12380" s="14" t="n">
        <f aca="false">G12380-H12380</f>
        <v>-94.76</v>
      </c>
    </row>
    <row r="12381" customFormat="false" ht="15" hidden="false" customHeight="false" outlineLevel="0" collapsed="false">
      <c r="A12381" s="2" t="s">
        <v>221</v>
      </c>
      <c r="B12381" s="2" t="s">
        <v>221</v>
      </c>
      <c r="C12381" s="2" t="s">
        <v>49</v>
      </c>
      <c r="D12381" s="2" t="s">
        <v>13</v>
      </c>
      <c r="E12381" s="2" t="s">
        <v>74</v>
      </c>
      <c r="F12381" s="2" t="s">
        <v>977</v>
      </c>
      <c r="G12381" s="14" t="n">
        <v>50</v>
      </c>
      <c r="H12381" s="14" t="n">
        <v>111.79</v>
      </c>
      <c r="I12381" s="14" t="n">
        <v>50</v>
      </c>
      <c r="J12381" s="23" t="n">
        <f aca="false">IF(AND(E12381="Priority",ISNUMBER('Cost model'!N745)),'Cost model'!N745,'Cost model'!M745)</f>
        <v>130</v>
      </c>
      <c r="K12381" s="14" t="n">
        <f aca="false">J12381-H12381</f>
        <v>18.21</v>
      </c>
      <c r="L12381" s="14" t="n">
        <f aca="false">G12381-H12381</f>
        <v>-61.79</v>
      </c>
    </row>
    <row r="12382" customFormat="false" ht="15" hidden="false" customHeight="false" outlineLevel="0" collapsed="false">
      <c r="A12382" s="2" t="s">
        <v>124</v>
      </c>
      <c r="B12382" s="2" t="s">
        <v>124</v>
      </c>
      <c r="C12382" s="2" t="s">
        <v>48</v>
      </c>
      <c r="D12382" s="2" t="s">
        <v>12</v>
      </c>
      <c r="E12382" s="2" t="s">
        <v>83</v>
      </c>
      <c r="F12382" s="2" t="s">
        <v>977</v>
      </c>
      <c r="G12382" s="14" t="n">
        <v>19.5</v>
      </c>
      <c r="H12382" s="14" t="n">
        <v>41.07</v>
      </c>
      <c r="I12382" s="14" t="n">
        <v>19.5</v>
      </c>
      <c r="J12382" s="23" t="n">
        <f aca="false">IF(AND(E12382="Priority",ISNUMBER('Cost model'!N321)),'Cost model'!N321,'Cost model'!M321)</f>
        <v>55</v>
      </c>
      <c r="K12382" s="14" t="n">
        <f aca="false">J12382-H12382</f>
        <v>13.93</v>
      </c>
      <c r="L12382" s="14" t="n">
        <f aca="false">G12382-H12382</f>
        <v>-21.57</v>
      </c>
    </row>
    <row r="12383" customFormat="false" ht="15" hidden="false" customHeight="false" outlineLevel="0" collapsed="false">
      <c r="A12383" s="2" t="s">
        <v>174</v>
      </c>
      <c r="B12383" s="2" t="s">
        <v>174</v>
      </c>
      <c r="C12383" s="2" t="s">
        <v>48</v>
      </c>
      <c r="D12383" s="2" t="s">
        <v>13</v>
      </c>
      <c r="E12383" s="2" t="s">
        <v>83</v>
      </c>
      <c r="F12383" s="2" t="s">
        <v>977</v>
      </c>
      <c r="G12383" s="14" t="n">
        <v>45</v>
      </c>
      <c r="H12383" s="14" t="n">
        <v>57.82</v>
      </c>
      <c r="I12383" s="14" t="n">
        <v>45</v>
      </c>
      <c r="J12383" s="23" t="n">
        <f aca="false">IF(AND(E12383="Priority",ISNUMBER('Cost model'!N174)),'Cost model'!N174,'Cost model'!M174)</f>
        <v>95</v>
      </c>
      <c r="K12383" s="14" t="n">
        <f aca="false">J12383-H12383</f>
        <v>37.18</v>
      </c>
      <c r="L12383" s="14" t="n">
        <f aca="false">G12383-H12383</f>
        <v>-12.82</v>
      </c>
    </row>
    <row r="12384" customFormat="false" ht="15" hidden="false" customHeight="false" outlineLevel="0" collapsed="false">
      <c r="A12384" s="2" t="s">
        <v>158</v>
      </c>
      <c r="B12384" s="2" t="s">
        <v>158</v>
      </c>
      <c r="C12384" s="2" t="s">
        <v>49</v>
      </c>
      <c r="D12384" s="2" t="s">
        <v>12</v>
      </c>
      <c r="E12384" s="2" t="s">
        <v>83</v>
      </c>
      <c r="F12384" s="2" t="s">
        <v>977</v>
      </c>
      <c r="G12384" s="14" t="n">
        <v>29.5</v>
      </c>
      <c r="H12384" s="14" t="n">
        <v>23.8</v>
      </c>
      <c r="I12384" s="14" t="n">
        <v>29.5</v>
      </c>
      <c r="J12384" s="23" t="n">
        <f aca="false">IF(AND(E12384="Priority",ISNUMBER('Cost model'!N427)),'Cost model'!N427,'Cost model'!M427)</f>
        <v>40</v>
      </c>
      <c r="K12384" s="14" t="n">
        <f aca="false">J12384-H12384</f>
        <v>16.2</v>
      </c>
      <c r="L12384" s="14" t="n">
        <f aca="false">G12384-H12384</f>
        <v>5.7</v>
      </c>
    </row>
    <row r="12385" customFormat="false" ht="15" hidden="false" customHeight="false" outlineLevel="0" collapsed="false">
      <c r="A12385" s="2" t="s">
        <v>174</v>
      </c>
      <c r="B12385" s="2" t="s">
        <v>174</v>
      </c>
      <c r="C12385" s="2" t="s">
        <v>47</v>
      </c>
      <c r="D12385" s="2" t="s">
        <v>10</v>
      </c>
      <c r="E12385" s="2" t="s">
        <v>74</v>
      </c>
      <c r="F12385" s="2" t="s">
        <v>977</v>
      </c>
      <c r="G12385" s="14" t="n">
        <v>9.5</v>
      </c>
      <c r="H12385" s="14" t="n">
        <v>11.44</v>
      </c>
      <c r="I12385" s="14" t="n">
        <v>9.5</v>
      </c>
      <c r="J12385" s="23" t="n">
        <f aca="false">IF(AND(E12385="Priority",ISNUMBER('Cost model'!N167)),'Cost model'!N167,'Cost model'!M167)</f>
        <v>8.5</v>
      </c>
      <c r="K12385" s="14" t="n">
        <f aca="false">J12385-H12385</f>
        <v>-2.94</v>
      </c>
      <c r="L12385" s="14" t="n">
        <f aca="false">G12385-H12385</f>
        <v>-1.94</v>
      </c>
    </row>
    <row r="12386" customFormat="false" ht="15" hidden="false" customHeight="false" outlineLevel="0" collapsed="false">
      <c r="A12386" s="2" t="s">
        <v>124</v>
      </c>
      <c r="B12386" s="2" t="s">
        <v>124</v>
      </c>
      <c r="C12386" s="2" t="s">
        <v>48</v>
      </c>
      <c r="D12386" s="2" t="s">
        <v>12</v>
      </c>
      <c r="E12386" s="2" t="s">
        <v>74</v>
      </c>
      <c r="F12386" s="2" t="s">
        <v>977</v>
      </c>
      <c r="G12386" s="14" t="n">
        <v>12.5</v>
      </c>
      <c r="H12386" s="14" t="n">
        <v>66.08</v>
      </c>
      <c r="I12386" s="14" t="n">
        <v>12.5</v>
      </c>
      <c r="J12386" s="23" t="n">
        <f aca="false">IF(AND(E12386="Priority",ISNUMBER('Cost model'!N321)),'Cost model'!N321,'Cost model'!M321)</f>
        <v>40</v>
      </c>
      <c r="K12386" s="14" t="n">
        <f aca="false">J12386-H12386</f>
        <v>-26.08</v>
      </c>
      <c r="L12386" s="14" t="n">
        <f aca="false">G12386-H12386</f>
        <v>-53.58</v>
      </c>
    </row>
    <row r="12387" customFormat="false" ht="15" hidden="false" customHeight="false" outlineLevel="0" collapsed="false">
      <c r="A12387" s="2" t="s">
        <v>221</v>
      </c>
      <c r="B12387" s="2" t="s">
        <v>221</v>
      </c>
      <c r="C12387" s="2" t="s">
        <v>47</v>
      </c>
      <c r="D12387" s="2" t="s">
        <v>10</v>
      </c>
      <c r="E12387" s="2" t="s">
        <v>74</v>
      </c>
      <c r="F12387" s="2" t="s">
        <v>977</v>
      </c>
      <c r="G12387" s="14" t="n">
        <v>9.5</v>
      </c>
      <c r="H12387" s="14" t="n">
        <v>27.98</v>
      </c>
      <c r="I12387" s="14" t="n">
        <v>9.5</v>
      </c>
      <c r="J12387" s="23" t="n">
        <f aca="false">IF(AND(E12387="Priority",ISNUMBER('Cost model'!N737)),'Cost model'!N737,'Cost model'!M737)</f>
        <v>8.5</v>
      </c>
      <c r="K12387" s="14" t="n">
        <f aca="false">J12387-H12387</f>
        <v>-19.48</v>
      </c>
      <c r="L12387" s="14" t="n">
        <f aca="false">G12387-H12387</f>
        <v>-18.48</v>
      </c>
    </row>
    <row r="12388" customFormat="false" ht="15" hidden="false" customHeight="false" outlineLevel="0" collapsed="false">
      <c r="A12388" s="2" t="s">
        <v>123</v>
      </c>
      <c r="B12388" s="2" t="s">
        <v>142</v>
      </c>
      <c r="C12388" s="2" t="s">
        <v>47</v>
      </c>
      <c r="D12388" s="2" t="s">
        <v>12</v>
      </c>
      <c r="E12388" s="2" t="s">
        <v>74</v>
      </c>
      <c r="F12388" s="2" t="s">
        <v>976</v>
      </c>
      <c r="G12388" s="14" t="n">
        <v>19.5</v>
      </c>
      <c r="H12388" s="14" t="n">
        <v>24.57</v>
      </c>
      <c r="I12388" s="14" t="n">
        <v>19.5</v>
      </c>
      <c r="J12388" s="23" t="n">
        <f aca="false">IF(AND(E12388="Priority",ISNUMBER('Cost model'!N20)),'Cost model'!N20,'Cost model'!M20)</f>
        <v>35</v>
      </c>
      <c r="K12388" s="14" t="n">
        <f aca="false">J12388-H12388</f>
        <v>10.43</v>
      </c>
      <c r="L12388" s="14" t="n">
        <f aca="false">G12388-H12388</f>
        <v>-5.07</v>
      </c>
    </row>
    <row r="12389" customFormat="false" ht="15" hidden="false" customHeight="false" outlineLevel="0" collapsed="false">
      <c r="A12389" s="2" t="s">
        <v>205</v>
      </c>
      <c r="B12389" s="2" t="s">
        <v>205</v>
      </c>
      <c r="C12389" s="2" t="s">
        <v>48</v>
      </c>
      <c r="D12389" s="2" t="s">
        <v>10</v>
      </c>
      <c r="E12389" s="2" t="s">
        <v>74</v>
      </c>
      <c r="F12389" s="2" t="s">
        <v>977</v>
      </c>
      <c r="G12389" s="14" t="n">
        <v>14.5</v>
      </c>
      <c r="H12389" s="14" t="n">
        <v>13.1</v>
      </c>
      <c r="I12389" s="14" t="n">
        <v>12.5</v>
      </c>
      <c r="J12389" s="23" t="n">
        <f aca="false">IF(AND(E12389="Priority",ISNUMBER('Cost model'!N528)),'Cost model'!N528,'Cost model'!M528)</f>
        <v>13.5</v>
      </c>
      <c r="K12389" s="14" t="n">
        <f aca="false">J12389-H12389</f>
        <v>0.4</v>
      </c>
      <c r="L12389" s="14" t="n">
        <f aca="false">G12389-H12389</f>
        <v>1.4</v>
      </c>
    </row>
    <row r="12390" customFormat="false" ht="15" hidden="false" customHeight="false" outlineLevel="0" collapsed="false">
      <c r="A12390" s="2" t="s">
        <v>174</v>
      </c>
      <c r="B12390" s="2" t="s">
        <v>174</v>
      </c>
      <c r="C12390" s="2" t="s">
        <v>47</v>
      </c>
      <c r="D12390" s="2" t="s">
        <v>10</v>
      </c>
      <c r="E12390" s="2" t="s">
        <v>74</v>
      </c>
      <c r="F12390" s="2" t="s">
        <v>977</v>
      </c>
      <c r="G12390" s="14" t="n">
        <v>9.5</v>
      </c>
      <c r="H12390" s="14" t="n">
        <v>7.59</v>
      </c>
      <c r="I12390" s="14" t="n">
        <v>9.5</v>
      </c>
      <c r="J12390" s="23" t="n">
        <f aca="false">IF(AND(E12390="Priority",ISNUMBER('Cost model'!N167)),'Cost model'!N167,'Cost model'!M167)</f>
        <v>8.5</v>
      </c>
      <c r="K12390" s="14" t="n">
        <f aca="false">J12390-H12390</f>
        <v>0.91</v>
      </c>
      <c r="L12390" s="14" t="n">
        <f aca="false">G12390-H12390</f>
        <v>1.91</v>
      </c>
    </row>
    <row r="12391" customFormat="false" ht="15" hidden="false" customHeight="false" outlineLevel="0" collapsed="false">
      <c r="A12391" s="2" t="s">
        <v>221</v>
      </c>
      <c r="B12391" s="2" t="s">
        <v>158</v>
      </c>
      <c r="C12391" s="2" t="s">
        <v>47</v>
      </c>
      <c r="D12391" s="2" t="s">
        <v>13</v>
      </c>
      <c r="E12391" s="2" t="s">
        <v>74</v>
      </c>
      <c r="F12391" s="2" t="s">
        <v>976</v>
      </c>
      <c r="G12391" s="14" t="n">
        <v>45</v>
      </c>
      <c r="H12391" s="14" t="n">
        <v>83.66</v>
      </c>
      <c r="I12391" s="14" t="n">
        <v>34.5</v>
      </c>
      <c r="J12391" s="23" t="n">
        <f aca="false">IF(AND(E12391="Priority",ISNUMBER('Cost model'!N758)),'Cost model'!N758,'Cost model'!M758)</f>
        <v>80</v>
      </c>
      <c r="K12391" s="14" t="n">
        <f aca="false">J12391-H12391</f>
        <v>-3.66</v>
      </c>
      <c r="L12391" s="14" t="n">
        <f aca="false">G12391-H12391</f>
        <v>-38.66</v>
      </c>
    </row>
    <row r="12392" customFormat="false" ht="15" hidden="false" customHeight="false" outlineLevel="0" collapsed="false">
      <c r="A12392" s="2" t="s">
        <v>124</v>
      </c>
      <c r="B12392" s="2" t="s">
        <v>174</v>
      </c>
      <c r="C12392" s="2" t="s">
        <v>48</v>
      </c>
      <c r="D12392" s="2" t="s">
        <v>12</v>
      </c>
      <c r="E12392" s="2" t="s">
        <v>74</v>
      </c>
      <c r="F12392" s="2" t="s">
        <v>976</v>
      </c>
      <c r="G12392" s="14" t="n">
        <v>12.5</v>
      </c>
      <c r="H12392" s="14" t="n">
        <v>17.36</v>
      </c>
      <c r="I12392" s="14" t="n">
        <v>19.5</v>
      </c>
      <c r="J12392" s="23" t="n">
        <f aca="false">IF(AND(E12392="Priority",ISNUMBER('Cost model'!N366)),'Cost model'!N366,'Cost model'!M366)</f>
        <v>55</v>
      </c>
      <c r="K12392" s="14" t="n">
        <f aca="false">J12392-H12392</f>
        <v>37.64</v>
      </c>
      <c r="L12392" s="14" t="n">
        <f aca="false">G12392-H12392</f>
        <v>-4.86</v>
      </c>
    </row>
    <row r="12393" customFormat="false" ht="15" hidden="false" customHeight="false" outlineLevel="0" collapsed="false">
      <c r="A12393" s="2" t="s">
        <v>174</v>
      </c>
      <c r="B12393" s="2" t="s">
        <v>124</v>
      </c>
      <c r="C12393" s="2" t="s">
        <v>47</v>
      </c>
      <c r="D12393" s="2" t="s">
        <v>12</v>
      </c>
      <c r="E12393" s="2" t="s">
        <v>74</v>
      </c>
      <c r="F12393" s="2" t="s">
        <v>976</v>
      </c>
      <c r="G12393" s="14" t="n">
        <v>9.5</v>
      </c>
      <c r="H12393" s="14" t="n">
        <v>44.61</v>
      </c>
      <c r="I12393" s="14" t="n">
        <v>9.5</v>
      </c>
      <c r="J12393" s="23" t="n">
        <f aca="false">IF(AND(E12393="Priority",ISNUMBER('Cost model'!N110)),'Cost model'!N110,'Cost model'!M110)</f>
        <v>40</v>
      </c>
      <c r="K12393" s="14" t="n">
        <f aca="false">J12393-H12393</f>
        <v>-4.61</v>
      </c>
      <c r="L12393" s="14" t="n">
        <f aca="false">G12393-H12393</f>
        <v>-35.11</v>
      </c>
    </row>
    <row r="12394" customFormat="false" ht="15" hidden="false" customHeight="false" outlineLevel="0" collapsed="false">
      <c r="A12394" s="2" t="s">
        <v>142</v>
      </c>
      <c r="B12394" s="2" t="s">
        <v>142</v>
      </c>
      <c r="C12394" s="2" t="s">
        <v>48</v>
      </c>
      <c r="D12394" s="2" t="s">
        <v>12</v>
      </c>
      <c r="E12394" s="2" t="s">
        <v>74</v>
      </c>
      <c r="F12394" s="2" t="s">
        <v>977</v>
      </c>
      <c r="G12394" s="14" t="n">
        <v>12.5</v>
      </c>
      <c r="H12394" s="14" t="n">
        <v>49.53</v>
      </c>
      <c r="I12394" s="14" t="n">
        <v>12.5</v>
      </c>
      <c r="J12394" s="23" t="n">
        <f aca="false">IF(AND(E12394="Priority",ISNUMBER('Cost model'!N636)),'Cost model'!N636,'Cost model'!M636)</f>
        <v>40</v>
      </c>
      <c r="K12394" s="14" t="n">
        <f aca="false">J12394-H12394</f>
        <v>-9.53</v>
      </c>
      <c r="L12394" s="14" t="n">
        <f aca="false">G12394-H12394</f>
        <v>-37.03</v>
      </c>
    </row>
    <row r="12395" customFormat="false" ht="15" hidden="false" customHeight="false" outlineLevel="0" collapsed="false">
      <c r="A12395" s="2" t="s">
        <v>124</v>
      </c>
      <c r="B12395" s="2" t="s">
        <v>124</v>
      </c>
      <c r="C12395" s="2" t="s">
        <v>48</v>
      </c>
      <c r="D12395" s="2" t="s">
        <v>10</v>
      </c>
      <c r="E12395" s="2" t="s">
        <v>74</v>
      </c>
      <c r="F12395" s="2" t="s">
        <v>977</v>
      </c>
      <c r="G12395" s="14" t="n">
        <v>12.5</v>
      </c>
      <c r="H12395" s="14" t="n">
        <v>13.14</v>
      </c>
      <c r="I12395" s="14" t="n">
        <v>12.5</v>
      </c>
      <c r="J12395" s="23" t="n">
        <f aca="false">IF(AND(E12395="Priority",ISNUMBER('Cost model'!N318)),'Cost model'!N318,'Cost model'!M318)</f>
        <v>14.5</v>
      </c>
      <c r="K12395" s="14" t="n">
        <f aca="false">J12395-H12395</f>
        <v>1.36</v>
      </c>
      <c r="L12395" s="14" t="n">
        <f aca="false">G12395-H12395</f>
        <v>-0.640000000000001</v>
      </c>
    </row>
    <row r="12396" customFormat="false" ht="15" hidden="false" customHeight="false" outlineLevel="0" collapsed="false">
      <c r="A12396" s="2" t="s">
        <v>142</v>
      </c>
      <c r="B12396" s="2" t="s">
        <v>142</v>
      </c>
      <c r="C12396" s="2" t="s">
        <v>47</v>
      </c>
      <c r="D12396" s="2" t="s">
        <v>15</v>
      </c>
      <c r="E12396" s="2" t="s">
        <v>83</v>
      </c>
      <c r="F12396" s="2" t="s">
        <v>977</v>
      </c>
      <c r="G12396" s="14" t="n">
        <v>85</v>
      </c>
      <c r="H12396" s="14" t="n">
        <v>175.38</v>
      </c>
      <c r="I12396" s="14" t="n">
        <v>85</v>
      </c>
      <c r="J12396" s="23" t="n">
        <f aca="false">IF(AND(E12396="Priority",ISNUMBER('Cost model'!N644)),'Cost model'!N644,'Cost model'!M644)</f>
        <v>130</v>
      </c>
      <c r="K12396" s="14" t="n">
        <f aca="false">J12396-H12396</f>
        <v>-45.38</v>
      </c>
      <c r="L12396" s="14" t="n">
        <f aca="false">G12396-H12396</f>
        <v>-90.38</v>
      </c>
    </row>
    <row r="12397" customFormat="false" ht="15" hidden="false" customHeight="false" outlineLevel="0" collapsed="false">
      <c r="A12397" s="2" t="s">
        <v>124</v>
      </c>
      <c r="B12397" s="2" t="s">
        <v>124</v>
      </c>
      <c r="C12397" s="2" t="s">
        <v>48</v>
      </c>
      <c r="D12397" s="2" t="s">
        <v>10</v>
      </c>
      <c r="E12397" s="2" t="s">
        <v>74</v>
      </c>
      <c r="F12397" s="2" t="s">
        <v>977</v>
      </c>
      <c r="G12397" s="14" t="n">
        <v>12.5</v>
      </c>
      <c r="H12397" s="14" t="n">
        <v>16.2</v>
      </c>
      <c r="I12397" s="14" t="n">
        <v>12.5</v>
      </c>
      <c r="J12397" s="23" t="n">
        <f aca="false">IF(AND(E12397="Priority",ISNUMBER('Cost model'!N318)),'Cost model'!N318,'Cost model'!M318)</f>
        <v>14.5</v>
      </c>
      <c r="K12397" s="14" t="n">
        <f aca="false">J12397-H12397</f>
        <v>-1.7</v>
      </c>
      <c r="L12397" s="14" t="n">
        <f aca="false">G12397-H12397</f>
        <v>-3.7</v>
      </c>
    </row>
    <row r="12398" customFormat="false" ht="15" hidden="false" customHeight="false" outlineLevel="0" collapsed="false">
      <c r="A12398" s="2" t="s">
        <v>174</v>
      </c>
      <c r="B12398" s="2" t="s">
        <v>174</v>
      </c>
      <c r="C12398" s="2" t="s">
        <v>48</v>
      </c>
      <c r="D12398" s="2" t="s">
        <v>12</v>
      </c>
      <c r="E12398" s="2" t="s">
        <v>83</v>
      </c>
      <c r="F12398" s="2" t="s">
        <v>977</v>
      </c>
      <c r="G12398" s="14" t="n">
        <v>19.5</v>
      </c>
      <c r="H12398" s="14" t="n">
        <v>24.57</v>
      </c>
      <c r="I12398" s="14" t="n">
        <v>19.5</v>
      </c>
      <c r="J12398" s="23" t="n">
        <f aca="false">IF(AND(E12398="Priority",ISNUMBER('Cost model'!N171)),'Cost model'!N171,'Cost model'!M171)</f>
        <v>55</v>
      </c>
      <c r="K12398" s="14" t="n">
        <f aca="false">J12398-H12398</f>
        <v>30.43</v>
      </c>
      <c r="L12398" s="14" t="n">
        <f aca="false">G12398-H12398</f>
        <v>-5.07</v>
      </c>
    </row>
    <row r="12399" customFormat="false" ht="15" hidden="false" customHeight="false" outlineLevel="0" collapsed="false">
      <c r="A12399" s="2" t="s">
        <v>142</v>
      </c>
      <c r="B12399" s="2" t="s">
        <v>142</v>
      </c>
      <c r="C12399" s="2" t="s">
        <v>47</v>
      </c>
      <c r="D12399" s="2" t="s">
        <v>12</v>
      </c>
      <c r="E12399" s="2" t="s">
        <v>74</v>
      </c>
      <c r="F12399" s="2" t="s">
        <v>977</v>
      </c>
      <c r="G12399" s="14" t="n">
        <v>9.5</v>
      </c>
      <c r="H12399" s="14" t="n">
        <v>28.17</v>
      </c>
      <c r="I12399" s="14" t="n">
        <v>9.5</v>
      </c>
      <c r="J12399" s="23" t="n">
        <f aca="false">IF(AND(E12399="Priority",ISNUMBER('Cost model'!N635)),'Cost model'!N635,'Cost model'!M635)</f>
        <v>30.5</v>
      </c>
      <c r="K12399" s="14" t="n">
        <f aca="false">J12399-H12399</f>
        <v>2.33</v>
      </c>
      <c r="L12399" s="14" t="n">
        <f aca="false">G12399-H12399</f>
        <v>-18.67</v>
      </c>
    </row>
    <row r="12400" customFormat="false" ht="15" hidden="false" customHeight="false" outlineLevel="0" collapsed="false">
      <c r="A12400" s="2" t="s">
        <v>205</v>
      </c>
      <c r="B12400" s="2" t="s">
        <v>205</v>
      </c>
      <c r="C12400" s="2" t="s">
        <v>48</v>
      </c>
      <c r="D12400" s="2" t="s">
        <v>12</v>
      </c>
      <c r="E12400" s="2" t="s">
        <v>74</v>
      </c>
      <c r="F12400" s="2" t="s">
        <v>977</v>
      </c>
      <c r="G12400" s="14" t="n">
        <v>24.5</v>
      </c>
      <c r="H12400" s="14" t="n">
        <v>60.45</v>
      </c>
      <c r="I12400" s="14" t="n">
        <v>12.5</v>
      </c>
      <c r="J12400" s="23" t="n">
        <f aca="false">IF(AND(E12400="Priority",ISNUMBER('Cost model'!N531)),'Cost model'!N531,'Cost model'!M531)</f>
        <v>50</v>
      </c>
      <c r="K12400" s="14" t="n">
        <f aca="false">J12400-H12400</f>
        <v>-10.45</v>
      </c>
      <c r="L12400" s="14" t="n">
        <f aca="false">G12400-H12400</f>
        <v>-35.95</v>
      </c>
    </row>
    <row r="12401" customFormat="false" ht="15" hidden="false" customHeight="false" outlineLevel="0" collapsed="false">
      <c r="A12401" s="2" t="s">
        <v>174</v>
      </c>
      <c r="B12401" s="2" t="s">
        <v>174</v>
      </c>
      <c r="C12401" s="2" t="s">
        <v>47</v>
      </c>
      <c r="D12401" s="2" t="s">
        <v>10</v>
      </c>
      <c r="E12401" s="2" t="s">
        <v>74</v>
      </c>
      <c r="F12401" s="2" t="s">
        <v>977</v>
      </c>
      <c r="G12401" s="14" t="n">
        <v>9.5</v>
      </c>
      <c r="H12401" s="14" t="n">
        <v>25.19</v>
      </c>
      <c r="I12401" s="14" t="n">
        <v>9.5</v>
      </c>
      <c r="J12401" s="23" t="n">
        <f aca="false">IF(AND(E12401="Priority",ISNUMBER('Cost model'!N167)),'Cost model'!N167,'Cost model'!M167)</f>
        <v>8.5</v>
      </c>
      <c r="K12401" s="14" t="n">
        <f aca="false">J12401-H12401</f>
        <v>-16.69</v>
      </c>
      <c r="L12401" s="14" t="n">
        <f aca="false">G12401-H12401</f>
        <v>-15.69</v>
      </c>
    </row>
    <row r="12402" customFormat="false" ht="15" hidden="false" customHeight="false" outlineLevel="0" collapsed="false">
      <c r="A12402" s="2" t="s">
        <v>124</v>
      </c>
      <c r="B12402" s="2" t="s">
        <v>124</v>
      </c>
      <c r="C12402" s="2" t="s">
        <v>49</v>
      </c>
      <c r="D12402" s="2" t="s">
        <v>12</v>
      </c>
      <c r="E12402" s="2" t="s">
        <v>74</v>
      </c>
      <c r="F12402" s="2" t="s">
        <v>977</v>
      </c>
      <c r="G12402" s="14" t="n">
        <v>19.5</v>
      </c>
      <c r="H12402" s="14" t="n">
        <v>43.46</v>
      </c>
      <c r="I12402" s="14" t="n">
        <v>19.5</v>
      </c>
      <c r="J12402" s="23" t="n">
        <f aca="false">IF(AND(E12402="Priority",ISNUMBER('Cost model'!N322)),'Cost model'!N322,'Cost model'!M322)</f>
        <v>50</v>
      </c>
      <c r="K12402" s="14" t="n">
        <f aca="false">J12402-H12402</f>
        <v>6.54</v>
      </c>
      <c r="L12402" s="14" t="n">
        <f aca="false">G12402-H12402</f>
        <v>-23.96</v>
      </c>
    </row>
    <row r="12403" customFormat="false" ht="15" hidden="false" customHeight="false" outlineLevel="0" collapsed="false">
      <c r="A12403" s="2" t="s">
        <v>174</v>
      </c>
      <c r="B12403" s="2" t="s">
        <v>142</v>
      </c>
      <c r="C12403" s="2" t="s">
        <v>48</v>
      </c>
      <c r="D12403" s="2" t="s">
        <v>10</v>
      </c>
      <c r="E12403" s="2" t="s">
        <v>74</v>
      </c>
      <c r="F12403" s="2" t="s">
        <v>976</v>
      </c>
      <c r="G12403" s="14" t="n">
        <v>12.5</v>
      </c>
      <c r="H12403" s="14" t="n">
        <v>14.82</v>
      </c>
      <c r="I12403" s="14" t="n">
        <v>12.5</v>
      </c>
      <c r="J12403" s="23" t="n">
        <f aca="false">IF(AND(E12403="Priority",ISNUMBER('Cost model'!N123)),'Cost model'!N123,'Cost model'!M123)</f>
        <v>16.5</v>
      </c>
      <c r="K12403" s="14" t="n">
        <f aca="false">J12403-H12403</f>
        <v>1.68</v>
      </c>
      <c r="L12403" s="14" t="n">
        <f aca="false">G12403-H12403</f>
        <v>-2.32</v>
      </c>
    </row>
    <row r="12404" customFormat="false" ht="15" hidden="false" customHeight="false" outlineLevel="0" collapsed="false">
      <c r="A12404" s="2" t="s">
        <v>142</v>
      </c>
      <c r="B12404" s="2" t="s">
        <v>124</v>
      </c>
      <c r="C12404" s="2" t="s">
        <v>48</v>
      </c>
      <c r="D12404" s="2" t="s">
        <v>10</v>
      </c>
      <c r="E12404" s="2" t="s">
        <v>74</v>
      </c>
      <c r="F12404" s="2" t="s">
        <v>976</v>
      </c>
      <c r="G12404" s="14" t="n">
        <v>17.5</v>
      </c>
      <c r="H12404" s="14" t="n">
        <v>20.47</v>
      </c>
      <c r="I12404" s="14" t="n">
        <v>14.5</v>
      </c>
      <c r="J12404" s="23" t="n">
        <f aca="false">IF(AND(E12404="Priority",ISNUMBER('Cost model'!N663)),'Cost model'!N663,'Cost model'!M663)</f>
        <v>18.5</v>
      </c>
      <c r="K12404" s="14" t="n">
        <f aca="false">J12404-H12404</f>
        <v>-1.97</v>
      </c>
      <c r="L12404" s="14" t="n">
        <f aca="false">G12404-H12404</f>
        <v>-2.97</v>
      </c>
    </row>
    <row r="12405" customFormat="false" ht="15" hidden="false" customHeight="false" outlineLevel="0" collapsed="false">
      <c r="A12405" s="2" t="s">
        <v>174</v>
      </c>
      <c r="B12405" s="2" t="s">
        <v>174</v>
      </c>
      <c r="C12405" s="2" t="s">
        <v>48</v>
      </c>
      <c r="D12405" s="2" t="s">
        <v>12</v>
      </c>
      <c r="E12405" s="2" t="s">
        <v>74</v>
      </c>
      <c r="F12405" s="2" t="s">
        <v>977</v>
      </c>
      <c r="G12405" s="14" t="n">
        <v>12.5</v>
      </c>
      <c r="H12405" s="14" t="n">
        <v>24.57</v>
      </c>
      <c r="I12405" s="14" t="n">
        <v>12.5</v>
      </c>
      <c r="J12405" s="23" t="n">
        <f aca="false">IF(AND(E12405="Priority",ISNUMBER('Cost model'!N171)),'Cost model'!N171,'Cost model'!M171)</f>
        <v>40</v>
      </c>
      <c r="K12405" s="14" t="n">
        <f aca="false">J12405-H12405</f>
        <v>15.43</v>
      </c>
      <c r="L12405" s="14" t="n">
        <f aca="false">G12405-H12405</f>
        <v>-12.07</v>
      </c>
    </row>
    <row r="12406" customFormat="false" ht="15" hidden="false" customHeight="false" outlineLevel="0" collapsed="false">
      <c r="A12406" s="2" t="s">
        <v>142</v>
      </c>
      <c r="B12406" s="2" t="s">
        <v>142</v>
      </c>
      <c r="C12406" s="2" t="s">
        <v>47</v>
      </c>
      <c r="D12406" s="2" t="s">
        <v>12</v>
      </c>
      <c r="E12406" s="2" t="s">
        <v>74</v>
      </c>
      <c r="F12406" s="2" t="s">
        <v>977</v>
      </c>
      <c r="G12406" s="14" t="n">
        <v>9.5</v>
      </c>
      <c r="H12406" s="14" t="n">
        <v>25.84</v>
      </c>
      <c r="I12406" s="14" t="n">
        <v>9.5</v>
      </c>
      <c r="J12406" s="23" t="n">
        <f aca="false">IF(AND(E12406="Priority",ISNUMBER('Cost model'!N635)),'Cost model'!N635,'Cost model'!M635)</f>
        <v>30.5</v>
      </c>
      <c r="K12406" s="14" t="n">
        <f aca="false">J12406-H12406</f>
        <v>4.66</v>
      </c>
      <c r="L12406" s="14" t="n">
        <f aca="false">G12406-H12406</f>
        <v>-16.34</v>
      </c>
    </row>
    <row r="12407" customFormat="false" ht="15" hidden="false" customHeight="false" outlineLevel="0" collapsed="false">
      <c r="A12407" s="2" t="s">
        <v>142</v>
      </c>
      <c r="B12407" s="2" t="s">
        <v>158</v>
      </c>
      <c r="C12407" s="2" t="s">
        <v>48</v>
      </c>
      <c r="D12407" s="2" t="s">
        <v>10</v>
      </c>
      <c r="E12407" s="2" t="s">
        <v>74</v>
      </c>
      <c r="F12407" s="2" t="s">
        <v>976</v>
      </c>
      <c r="G12407" s="14" t="n">
        <v>12.5</v>
      </c>
      <c r="H12407" s="14" t="n">
        <v>11.47</v>
      </c>
      <c r="I12407" s="14" t="n">
        <v>14.5</v>
      </c>
      <c r="J12407" s="23" t="n">
        <f aca="false">IF(AND(E12407="Priority",ISNUMBER('Cost model'!N648)),'Cost model'!N648,'Cost model'!M648)</f>
        <v>13.5</v>
      </c>
      <c r="K12407" s="14" t="n">
        <f aca="false">J12407-H12407</f>
        <v>2.03</v>
      </c>
      <c r="L12407" s="14" t="n">
        <f aca="false">G12407-H12407</f>
        <v>1.03</v>
      </c>
    </row>
    <row r="12408" customFormat="false" ht="15" hidden="false" customHeight="false" outlineLevel="0" collapsed="false">
      <c r="A12408" s="2" t="s">
        <v>124</v>
      </c>
      <c r="B12408" s="2" t="s">
        <v>124</v>
      </c>
      <c r="C12408" s="2" t="s">
        <v>47</v>
      </c>
      <c r="D12408" s="2" t="s">
        <v>12</v>
      </c>
      <c r="E12408" s="2" t="s">
        <v>74</v>
      </c>
      <c r="F12408" s="2" t="s">
        <v>977</v>
      </c>
      <c r="G12408" s="14" t="n">
        <v>9.5</v>
      </c>
      <c r="H12408" s="14" t="n">
        <v>28.34</v>
      </c>
      <c r="I12408" s="14" t="n">
        <v>9.5</v>
      </c>
      <c r="J12408" s="23" t="n">
        <f aca="false">IF(AND(E12408="Priority",ISNUMBER('Cost model'!N320)),'Cost model'!N320,'Cost model'!M320)</f>
        <v>24.5</v>
      </c>
      <c r="K12408" s="14" t="n">
        <f aca="false">J12408-H12408</f>
        <v>-3.84</v>
      </c>
      <c r="L12408" s="14" t="n">
        <f aca="false">G12408-H12408</f>
        <v>-18.84</v>
      </c>
    </row>
    <row r="12409" customFormat="false" ht="15" hidden="false" customHeight="false" outlineLevel="0" collapsed="false">
      <c r="A12409" s="2" t="s">
        <v>221</v>
      </c>
      <c r="B12409" s="2" t="s">
        <v>221</v>
      </c>
      <c r="C12409" s="2" t="s">
        <v>47</v>
      </c>
      <c r="D12409" s="2" t="s">
        <v>12</v>
      </c>
      <c r="E12409" s="2" t="s">
        <v>74</v>
      </c>
      <c r="F12409" s="2" t="s">
        <v>977</v>
      </c>
      <c r="G12409" s="14" t="n">
        <v>9.5</v>
      </c>
      <c r="H12409" s="14" t="n">
        <v>27.64</v>
      </c>
      <c r="I12409" s="14" t="n">
        <v>9.5</v>
      </c>
      <c r="J12409" s="23" t="n">
        <f aca="false">IF(AND(E12409="Priority",ISNUMBER('Cost model'!N740)),'Cost model'!N740,'Cost model'!M740)</f>
        <v>22.5</v>
      </c>
      <c r="K12409" s="14" t="n">
        <f aca="false">J12409-H12409</f>
        <v>-5.14</v>
      </c>
      <c r="L12409" s="14" t="n">
        <f aca="false">G12409-H12409</f>
        <v>-18.14</v>
      </c>
    </row>
    <row r="12410" customFormat="false" ht="15" hidden="false" customHeight="false" outlineLevel="0" collapsed="false">
      <c r="A12410" s="2" t="s">
        <v>174</v>
      </c>
      <c r="B12410" s="2" t="s">
        <v>174</v>
      </c>
      <c r="C12410" s="2" t="s">
        <v>47</v>
      </c>
      <c r="D12410" s="2" t="s">
        <v>12</v>
      </c>
      <c r="E12410" s="2" t="s">
        <v>74</v>
      </c>
      <c r="F12410" s="2" t="s">
        <v>977</v>
      </c>
      <c r="G12410" s="14" t="n">
        <v>9.5</v>
      </c>
      <c r="H12410" s="14" t="n">
        <v>28.96</v>
      </c>
      <c r="I12410" s="14" t="n">
        <v>9.5</v>
      </c>
      <c r="J12410" s="23" t="n">
        <f aca="false">IF(AND(E12410="Priority",ISNUMBER('Cost model'!N170)),'Cost model'!N170,'Cost model'!M170)</f>
        <v>25.5</v>
      </c>
      <c r="K12410" s="14" t="n">
        <f aca="false">J12410-H12410</f>
        <v>-3.46</v>
      </c>
      <c r="L12410" s="14" t="n">
        <f aca="false">G12410-H12410</f>
        <v>-19.46</v>
      </c>
    </row>
    <row r="12411" customFormat="false" ht="15" hidden="false" customHeight="false" outlineLevel="0" collapsed="false">
      <c r="A12411" s="2" t="s">
        <v>221</v>
      </c>
      <c r="B12411" s="2" t="s">
        <v>221</v>
      </c>
      <c r="C12411" s="2" t="s">
        <v>47</v>
      </c>
      <c r="D12411" s="2" t="s">
        <v>12</v>
      </c>
      <c r="E12411" s="2" t="s">
        <v>74</v>
      </c>
      <c r="F12411" s="2" t="s">
        <v>977</v>
      </c>
      <c r="G12411" s="14" t="n">
        <v>9.5</v>
      </c>
      <c r="H12411" s="14" t="n">
        <v>17.14</v>
      </c>
      <c r="I12411" s="14" t="n">
        <v>9.5</v>
      </c>
      <c r="J12411" s="23" t="n">
        <f aca="false">IF(AND(E12411="Priority",ISNUMBER('Cost model'!N740)),'Cost model'!N740,'Cost model'!M740)</f>
        <v>22.5</v>
      </c>
      <c r="K12411" s="14" t="n">
        <f aca="false">J12411-H12411</f>
        <v>5.36</v>
      </c>
      <c r="L12411" s="14" t="n">
        <f aca="false">G12411-H12411</f>
        <v>-7.64</v>
      </c>
    </row>
    <row r="12412" customFormat="false" ht="15" hidden="false" customHeight="false" outlineLevel="0" collapsed="false">
      <c r="A12412" s="2" t="s">
        <v>124</v>
      </c>
      <c r="B12412" s="2" t="s">
        <v>124</v>
      </c>
      <c r="C12412" s="2" t="s">
        <v>47</v>
      </c>
      <c r="D12412" s="2" t="s">
        <v>10</v>
      </c>
      <c r="E12412" s="2" t="s">
        <v>83</v>
      </c>
      <c r="F12412" s="2" t="s">
        <v>977</v>
      </c>
      <c r="G12412" s="14" t="n">
        <v>14.5</v>
      </c>
      <c r="H12412" s="14" t="n">
        <v>10.68</v>
      </c>
      <c r="I12412" s="14" t="n">
        <v>14.5</v>
      </c>
      <c r="J12412" s="23" t="n">
        <f aca="false">IF(AND(E12412="Priority",ISNUMBER('Cost model'!N317)),'Cost model'!N317,'Cost model'!M317)</f>
        <v>15.5</v>
      </c>
      <c r="K12412" s="14" t="n">
        <f aca="false">J12412-H12412</f>
        <v>4.82</v>
      </c>
      <c r="L12412" s="14" t="n">
        <f aca="false">G12412-H12412</f>
        <v>3.82</v>
      </c>
    </row>
    <row r="12413" customFormat="false" ht="15" hidden="false" customHeight="false" outlineLevel="0" collapsed="false">
      <c r="A12413" s="2" t="s">
        <v>174</v>
      </c>
      <c r="B12413" s="2" t="s">
        <v>174</v>
      </c>
      <c r="C12413" s="2" t="s">
        <v>48</v>
      </c>
      <c r="D12413" s="2" t="s">
        <v>15</v>
      </c>
      <c r="E12413" s="2" t="s">
        <v>74</v>
      </c>
      <c r="F12413" s="2" t="s">
        <v>977</v>
      </c>
      <c r="G12413" s="14" t="n">
        <v>45</v>
      </c>
      <c r="H12413" s="14" t="n">
        <v>43.84</v>
      </c>
      <c r="I12413" s="14" t="n">
        <v>85</v>
      </c>
      <c r="J12413" s="23" t="n">
        <f aca="false">IF(AND(E12413="Priority",ISNUMBER('Cost model'!N180)),'Cost model'!N180,'Cost model'!M180)</f>
        <v>150</v>
      </c>
      <c r="K12413" s="14" t="n">
        <f aca="false">J12413-H12413</f>
        <v>106.16</v>
      </c>
      <c r="L12413" s="14" t="n">
        <f aca="false">G12413-H12413</f>
        <v>1.16</v>
      </c>
    </row>
    <row r="12414" customFormat="false" ht="15" hidden="false" customHeight="false" outlineLevel="0" collapsed="false">
      <c r="A12414" s="2" t="s">
        <v>221</v>
      </c>
      <c r="B12414" s="2" t="s">
        <v>221</v>
      </c>
      <c r="C12414" s="2" t="s">
        <v>47</v>
      </c>
      <c r="D12414" s="2" t="s">
        <v>15</v>
      </c>
      <c r="E12414" s="2" t="s">
        <v>74</v>
      </c>
      <c r="F12414" s="2" t="s">
        <v>977</v>
      </c>
      <c r="G12414" s="14" t="n">
        <v>45</v>
      </c>
      <c r="H12414" s="14" t="n">
        <v>70.31</v>
      </c>
      <c r="I12414" s="14" t="n">
        <v>45</v>
      </c>
      <c r="J12414" s="23" t="n">
        <f aca="false">IF(AND(E12414="Priority",ISNUMBER('Cost model'!N749)),'Cost model'!N749,'Cost model'!M749)</f>
        <v>110</v>
      </c>
      <c r="K12414" s="14" t="n">
        <f aca="false">J12414-H12414</f>
        <v>39.69</v>
      </c>
      <c r="L12414" s="14" t="n">
        <f aca="false">G12414-H12414</f>
        <v>-25.31</v>
      </c>
    </row>
    <row r="12415" customFormat="false" ht="15" hidden="false" customHeight="false" outlineLevel="0" collapsed="false">
      <c r="A12415" s="2" t="s">
        <v>174</v>
      </c>
      <c r="B12415" s="2" t="s">
        <v>174</v>
      </c>
      <c r="C12415" s="2" t="s">
        <v>47</v>
      </c>
      <c r="D12415" s="2" t="s">
        <v>12</v>
      </c>
      <c r="E12415" s="2" t="s">
        <v>74</v>
      </c>
      <c r="F12415" s="2" t="s">
        <v>977</v>
      </c>
      <c r="G12415" s="14" t="n">
        <v>9.5</v>
      </c>
      <c r="H12415" s="14" t="n">
        <v>41.07</v>
      </c>
      <c r="I12415" s="14" t="n">
        <v>9.5</v>
      </c>
      <c r="J12415" s="23" t="n">
        <f aca="false">IF(AND(E12415="Priority",ISNUMBER('Cost model'!N170)),'Cost model'!N170,'Cost model'!M170)</f>
        <v>25.5</v>
      </c>
      <c r="K12415" s="14" t="n">
        <f aca="false">J12415-H12415</f>
        <v>-15.57</v>
      </c>
      <c r="L12415" s="14" t="n">
        <f aca="false">G12415-H12415</f>
        <v>-31.57</v>
      </c>
    </row>
    <row r="12416" customFormat="false" ht="15" hidden="false" customHeight="false" outlineLevel="0" collapsed="false">
      <c r="A12416" s="2" t="s">
        <v>221</v>
      </c>
      <c r="B12416" s="2" t="s">
        <v>174</v>
      </c>
      <c r="C12416" s="2" t="s">
        <v>49</v>
      </c>
      <c r="D12416" s="2" t="s">
        <v>12</v>
      </c>
      <c r="E12416" s="2" t="s">
        <v>74</v>
      </c>
      <c r="F12416" s="2" t="s">
        <v>976</v>
      </c>
      <c r="G12416" s="14" t="n">
        <v>19.5</v>
      </c>
      <c r="H12416" s="14" t="n">
        <v>53.14</v>
      </c>
      <c r="I12416" s="14" t="n">
        <v>29.5</v>
      </c>
      <c r="J12416" s="23" t="n">
        <f aca="false">IF(AND(E12416="Priority",ISNUMBER('Cost model'!N787)),'Cost model'!N787,'Cost model'!M787)</f>
        <v>65</v>
      </c>
      <c r="K12416" s="14" t="n">
        <f aca="false">J12416-H12416</f>
        <v>11.86</v>
      </c>
      <c r="L12416" s="14" t="n">
        <f aca="false">G12416-H12416</f>
        <v>-33.64</v>
      </c>
    </row>
    <row r="12417" customFormat="false" ht="15" hidden="false" customHeight="false" outlineLevel="0" collapsed="false">
      <c r="A12417" s="2" t="s">
        <v>124</v>
      </c>
      <c r="B12417" s="2" t="s">
        <v>124</v>
      </c>
      <c r="C12417" s="2" t="s">
        <v>49</v>
      </c>
      <c r="D12417" s="2" t="s">
        <v>10</v>
      </c>
      <c r="E12417" s="2" t="s">
        <v>74</v>
      </c>
      <c r="F12417" s="2" t="s">
        <v>977</v>
      </c>
      <c r="G12417" s="14" t="n">
        <v>17.5</v>
      </c>
      <c r="H12417" s="14" t="n">
        <v>18.9</v>
      </c>
      <c r="I12417" s="14" t="n">
        <v>17.5</v>
      </c>
      <c r="J12417" s="23" t="n">
        <f aca="false">IF(AND(E12417="Priority",ISNUMBER('Cost model'!N319)),'Cost model'!N319,'Cost model'!M319)</f>
        <v>16.5</v>
      </c>
      <c r="K12417" s="14" t="n">
        <f aca="false">J12417-H12417</f>
        <v>-2.4</v>
      </c>
      <c r="L12417" s="14" t="n">
        <f aca="false">G12417-H12417</f>
        <v>-1.4</v>
      </c>
    </row>
    <row r="12418" customFormat="false" ht="15" hidden="false" customHeight="false" outlineLevel="0" collapsed="false">
      <c r="A12418" s="2" t="s">
        <v>174</v>
      </c>
      <c r="B12418" s="2" t="s">
        <v>174</v>
      </c>
      <c r="C12418" s="2" t="s">
        <v>49</v>
      </c>
      <c r="D12418" s="2" t="s">
        <v>10</v>
      </c>
      <c r="E12418" s="2" t="s">
        <v>74</v>
      </c>
      <c r="F12418" s="2" t="s">
        <v>977</v>
      </c>
      <c r="G12418" s="14" t="n">
        <v>17.5</v>
      </c>
      <c r="H12418" s="14" t="n">
        <v>18.27</v>
      </c>
      <c r="I12418" s="14" t="n">
        <v>17.5</v>
      </c>
      <c r="J12418" s="23" t="n">
        <f aca="false">IF(AND(E12418="Priority",ISNUMBER('Cost model'!N169)),'Cost model'!N169,'Cost model'!M169)</f>
        <v>18.5</v>
      </c>
      <c r="K12418" s="14" t="n">
        <f aca="false">J12418-H12418</f>
        <v>0.23</v>
      </c>
      <c r="L12418" s="14" t="n">
        <f aca="false">G12418-H12418</f>
        <v>-0.77</v>
      </c>
    </row>
    <row r="12419" customFormat="false" ht="15" hidden="false" customHeight="false" outlineLevel="0" collapsed="false">
      <c r="A12419" s="2" t="s">
        <v>205</v>
      </c>
      <c r="B12419" s="2" t="s">
        <v>142</v>
      </c>
      <c r="C12419" s="2" t="s">
        <v>48</v>
      </c>
      <c r="D12419" s="2" t="s">
        <v>10</v>
      </c>
      <c r="E12419" s="2" t="s">
        <v>74</v>
      </c>
      <c r="F12419" s="2" t="s">
        <v>976</v>
      </c>
      <c r="G12419" s="14" t="n">
        <v>14.5</v>
      </c>
      <c r="H12419" s="14" t="n">
        <v>12.18</v>
      </c>
      <c r="I12419" s="14" t="n">
        <v>14.5</v>
      </c>
      <c r="J12419" s="23" t="n">
        <f aca="false">IF(AND(E12419="Priority",ISNUMBER('Cost model'!N543)),'Cost model'!N543,'Cost model'!M543)</f>
        <v>18.5</v>
      </c>
      <c r="K12419" s="14" t="n">
        <f aca="false">J12419-H12419</f>
        <v>6.32</v>
      </c>
      <c r="L12419" s="14" t="n">
        <f aca="false">G12419-H12419</f>
        <v>2.32</v>
      </c>
    </row>
    <row r="12420" customFormat="false" ht="15" hidden="false" customHeight="false" outlineLevel="0" collapsed="false">
      <c r="A12420" s="2" t="s">
        <v>124</v>
      </c>
      <c r="B12420" s="2" t="s">
        <v>124</v>
      </c>
      <c r="C12420" s="2" t="s">
        <v>47</v>
      </c>
      <c r="D12420" s="2" t="s">
        <v>12</v>
      </c>
      <c r="E12420" s="2" t="s">
        <v>74</v>
      </c>
      <c r="F12420" s="2" t="s">
        <v>977</v>
      </c>
      <c r="G12420" s="14" t="n">
        <v>9.5</v>
      </c>
      <c r="H12420" s="14" t="n">
        <v>8.39</v>
      </c>
      <c r="I12420" s="14" t="n">
        <v>9.5</v>
      </c>
      <c r="J12420" s="23" t="n">
        <f aca="false">IF(AND(E12420="Priority",ISNUMBER('Cost model'!N320)),'Cost model'!N320,'Cost model'!M320)</f>
        <v>24.5</v>
      </c>
      <c r="K12420" s="14" t="n">
        <f aca="false">J12420-H12420</f>
        <v>16.11</v>
      </c>
      <c r="L12420" s="14" t="n">
        <f aca="false">G12420-H12420</f>
        <v>1.11</v>
      </c>
    </row>
    <row r="12421" customFormat="false" ht="15" hidden="false" customHeight="false" outlineLevel="0" collapsed="false">
      <c r="A12421" s="2" t="s">
        <v>124</v>
      </c>
      <c r="B12421" s="2" t="s">
        <v>124</v>
      </c>
      <c r="C12421" s="2" t="s">
        <v>47</v>
      </c>
      <c r="D12421" s="2" t="s">
        <v>10</v>
      </c>
      <c r="E12421" s="2" t="s">
        <v>74</v>
      </c>
      <c r="F12421" s="2" t="s">
        <v>977</v>
      </c>
      <c r="G12421" s="14" t="n">
        <v>9.5</v>
      </c>
      <c r="H12421" s="14" t="n">
        <v>6.79</v>
      </c>
      <c r="I12421" s="14" t="n">
        <v>9.5</v>
      </c>
      <c r="J12421" s="23" t="n">
        <f aca="false">IF(AND(E12421="Priority",ISNUMBER('Cost model'!N317)),'Cost model'!N317,'Cost model'!M317)</f>
        <v>10.5</v>
      </c>
      <c r="K12421" s="14" t="n">
        <f aca="false">J12421-H12421</f>
        <v>3.71</v>
      </c>
      <c r="L12421" s="14" t="n">
        <f aca="false">G12421-H12421</f>
        <v>2.71</v>
      </c>
    </row>
    <row r="12422" customFormat="false" ht="15" hidden="false" customHeight="false" outlineLevel="0" collapsed="false">
      <c r="A12422" s="2" t="s">
        <v>174</v>
      </c>
      <c r="B12422" s="2" t="s">
        <v>174</v>
      </c>
      <c r="C12422" s="2" t="s">
        <v>49</v>
      </c>
      <c r="D12422" s="2" t="s">
        <v>12</v>
      </c>
      <c r="E12422" s="2" t="s">
        <v>74</v>
      </c>
      <c r="F12422" s="2" t="s">
        <v>977</v>
      </c>
      <c r="G12422" s="14" t="n">
        <v>19.5</v>
      </c>
      <c r="H12422" s="14" t="n">
        <v>27.46</v>
      </c>
      <c r="I12422" s="14" t="n">
        <v>19.5</v>
      </c>
      <c r="J12422" s="23" t="n">
        <f aca="false">IF(AND(E12422="Priority",ISNUMBER('Cost model'!N172)),'Cost model'!N172,'Cost model'!M172)</f>
        <v>45</v>
      </c>
      <c r="K12422" s="14" t="n">
        <f aca="false">J12422-H12422</f>
        <v>17.54</v>
      </c>
      <c r="L12422" s="14" t="n">
        <f aca="false">G12422-H12422</f>
        <v>-7.96</v>
      </c>
    </row>
    <row r="12423" customFormat="false" ht="15" hidden="false" customHeight="false" outlineLevel="0" collapsed="false">
      <c r="A12423" s="2" t="s">
        <v>142</v>
      </c>
      <c r="B12423" s="2" t="s">
        <v>174</v>
      </c>
      <c r="C12423" s="2" t="s">
        <v>47</v>
      </c>
      <c r="D12423" s="2" t="s">
        <v>10</v>
      </c>
      <c r="E12423" s="2" t="s">
        <v>74</v>
      </c>
      <c r="F12423" s="2" t="s">
        <v>976</v>
      </c>
      <c r="G12423" s="14" t="n">
        <v>9.5</v>
      </c>
      <c r="H12423" s="14" t="n">
        <v>8.03</v>
      </c>
      <c r="I12423" s="14" t="n">
        <v>14.5</v>
      </c>
      <c r="J12423" s="23" t="n">
        <f aca="false">IF(AND(E12423="Priority",ISNUMBER('Cost model'!N692)),'Cost model'!N692,'Cost model'!M692)</f>
        <v>9.5</v>
      </c>
      <c r="K12423" s="14" t="n">
        <f aca="false">J12423-H12423</f>
        <v>1.47</v>
      </c>
      <c r="L12423" s="14" t="n">
        <f aca="false">G12423-H12423</f>
        <v>1.47</v>
      </c>
    </row>
    <row r="12424" customFormat="false" ht="15" hidden="false" customHeight="false" outlineLevel="0" collapsed="false">
      <c r="A12424" s="2" t="s">
        <v>158</v>
      </c>
      <c r="B12424" s="2" t="s">
        <v>158</v>
      </c>
      <c r="C12424" s="2" t="s">
        <v>49</v>
      </c>
      <c r="D12424" s="2" t="s">
        <v>12</v>
      </c>
      <c r="E12424" s="2" t="s">
        <v>74</v>
      </c>
      <c r="F12424" s="2" t="s">
        <v>977</v>
      </c>
      <c r="G12424" s="14" t="n">
        <v>19.5</v>
      </c>
      <c r="H12424" s="14" t="n">
        <v>17.99</v>
      </c>
      <c r="I12424" s="14" t="n">
        <v>19.5</v>
      </c>
      <c r="J12424" s="23" t="n">
        <f aca="false">IF(AND(E12424="Priority",ISNUMBER('Cost model'!N427)),'Cost model'!N427,'Cost model'!M427)</f>
        <v>28.5</v>
      </c>
      <c r="K12424" s="14" t="n">
        <f aca="false">J12424-H12424</f>
        <v>10.51</v>
      </c>
      <c r="L12424" s="14" t="n">
        <f aca="false">G12424-H12424</f>
        <v>1.51</v>
      </c>
    </row>
    <row r="12425" customFormat="false" ht="15" hidden="false" customHeight="false" outlineLevel="0" collapsed="false">
      <c r="A12425" s="2" t="s">
        <v>221</v>
      </c>
      <c r="B12425" s="2" t="s">
        <v>142</v>
      </c>
      <c r="C12425" s="2" t="s">
        <v>47</v>
      </c>
      <c r="D12425" s="2" t="s">
        <v>14</v>
      </c>
      <c r="E12425" s="2" t="s">
        <v>74</v>
      </c>
      <c r="F12425" s="2" t="s">
        <v>976</v>
      </c>
      <c r="G12425" s="14" t="n">
        <v>25</v>
      </c>
      <c r="H12425" s="14" t="n">
        <v>236.52</v>
      </c>
      <c r="I12425" s="14" t="n">
        <v>125</v>
      </c>
      <c r="J12425" s="23" t="n">
        <f aca="false">IF(AND(E12425="Priority",ISNUMBER('Cost model'!N776)),'Cost model'!N776,'Cost model'!M776)</f>
        <v>145</v>
      </c>
      <c r="K12425" s="14" t="n">
        <f aca="false">J12425-H12425</f>
        <v>-91.52</v>
      </c>
      <c r="L12425" s="14" t="n">
        <f aca="false">G12425-H12425</f>
        <v>-211.52</v>
      </c>
    </row>
    <row r="12426" customFormat="false" ht="15" hidden="false" customHeight="false" outlineLevel="0" collapsed="false">
      <c r="A12426" s="2" t="s">
        <v>174</v>
      </c>
      <c r="B12426" s="2" t="s">
        <v>124</v>
      </c>
      <c r="C12426" s="2" t="s">
        <v>48</v>
      </c>
      <c r="D12426" s="2" t="s">
        <v>13</v>
      </c>
      <c r="E12426" s="2" t="s">
        <v>74</v>
      </c>
      <c r="F12426" s="2" t="s">
        <v>976</v>
      </c>
      <c r="G12426" s="14" t="n">
        <v>24.5</v>
      </c>
      <c r="H12426" s="14" t="n">
        <v>62.8</v>
      </c>
      <c r="I12426" s="14" t="n">
        <v>24.5</v>
      </c>
      <c r="J12426" s="23" t="n">
        <f aca="false">IF(AND(E12426="Priority",ISNUMBER('Cost model'!N114)),'Cost model'!N114,'Cost model'!M114)</f>
        <v>80</v>
      </c>
      <c r="K12426" s="14" t="n">
        <f aca="false">J12426-H12426</f>
        <v>17.2</v>
      </c>
      <c r="L12426" s="14" t="n">
        <f aca="false">G12426-H12426</f>
        <v>-38.3</v>
      </c>
    </row>
    <row r="12427" customFormat="false" ht="15" hidden="false" customHeight="false" outlineLevel="0" collapsed="false">
      <c r="A12427" s="2" t="s">
        <v>221</v>
      </c>
      <c r="B12427" s="2" t="s">
        <v>221</v>
      </c>
      <c r="C12427" s="2" t="s">
        <v>47</v>
      </c>
      <c r="D12427" s="2" t="s">
        <v>13</v>
      </c>
      <c r="E12427" s="2" t="s">
        <v>74</v>
      </c>
      <c r="F12427" s="2" t="s">
        <v>977</v>
      </c>
      <c r="G12427" s="14" t="n">
        <v>19.5</v>
      </c>
      <c r="H12427" s="14" t="n">
        <v>33.04</v>
      </c>
      <c r="I12427" s="14" t="n">
        <v>19.5</v>
      </c>
      <c r="J12427" s="23" t="n">
        <f aca="false">IF(AND(E12427="Priority",ISNUMBER('Cost model'!N743)),'Cost model'!N743,'Cost model'!M743)</f>
        <v>45</v>
      </c>
      <c r="K12427" s="14" t="n">
        <f aca="false">J12427-H12427</f>
        <v>11.96</v>
      </c>
      <c r="L12427" s="14" t="n">
        <f aca="false">G12427-H12427</f>
        <v>-13.54</v>
      </c>
    </row>
    <row r="12428" customFormat="false" ht="15" hidden="false" customHeight="false" outlineLevel="0" collapsed="false">
      <c r="A12428" s="2" t="s">
        <v>174</v>
      </c>
      <c r="B12428" s="2" t="s">
        <v>174</v>
      </c>
      <c r="C12428" s="2" t="s">
        <v>48</v>
      </c>
      <c r="D12428" s="2" t="s">
        <v>10</v>
      </c>
      <c r="E12428" s="2" t="s">
        <v>74</v>
      </c>
      <c r="F12428" s="2" t="s">
        <v>977</v>
      </c>
      <c r="G12428" s="14" t="n">
        <v>12.5</v>
      </c>
      <c r="H12428" s="14" t="n">
        <v>41.9</v>
      </c>
      <c r="I12428" s="14" t="n">
        <v>12.5</v>
      </c>
      <c r="J12428" s="23" t="n">
        <f aca="false">IF(AND(E12428="Priority",ISNUMBER('Cost model'!N168)),'Cost model'!N168,'Cost model'!M168)</f>
        <v>13.5</v>
      </c>
      <c r="K12428" s="14" t="n">
        <f aca="false">J12428-H12428</f>
        <v>-28.4</v>
      </c>
      <c r="L12428" s="14" t="n">
        <f aca="false">G12428-H12428</f>
        <v>-29.4</v>
      </c>
    </row>
    <row r="12429" customFormat="false" ht="15" hidden="false" customHeight="false" outlineLevel="0" collapsed="false">
      <c r="A12429" s="2" t="s">
        <v>174</v>
      </c>
      <c r="B12429" s="2" t="s">
        <v>124</v>
      </c>
      <c r="C12429" s="2" t="s">
        <v>49</v>
      </c>
      <c r="D12429" s="2" t="s">
        <v>10</v>
      </c>
      <c r="E12429" s="2" t="s">
        <v>74</v>
      </c>
      <c r="F12429" s="2" t="s">
        <v>976</v>
      </c>
      <c r="G12429" s="14" t="n">
        <v>17.5</v>
      </c>
      <c r="H12429" s="14" t="n">
        <v>25.66</v>
      </c>
      <c r="I12429" s="14" t="n">
        <v>17.5</v>
      </c>
      <c r="J12429" s="23" t="n">
        <f aca="false">IF(AND(E12429="Priority",ISNUMBER('Cost model'!N109)),'Cost model'!N109,'Cost model'!M109)</f>
        <v>18.5</v>
      </c>
      <c r="K12429" s="14" t="n">
        <f aca="false">J12429-H12429</f>
        <v>-7.16</v>
      </c>
      <c r="L12429" s="14" t="n">
        <f aca="false">G12429-H12429</f>
        <v>-8.16</v>
      </c>
    </row>
    <row r="12430" customFormat="false" ht="15" hidden="false" customHeight="false" outlineLevel="0" collapsed="false">
      <c r="A12430" s="2" t="s">
        <v>174</v>
      </c>
      <c r="B12430" s="2" t="s">
        <v>174</v>
      </c>
      <c r="C12430" s="2" t="s">
        <v>48</v>
      </c>
      <c r="D12430" s="2" t="s">
        <v>12</v>
      </c>
      <c r="E12430" s="2" t="s">
        <v>74</v>
      </c>
      <c r="F12430" s="2" t="s">
        <v>977</v>
      </c>
      <c r="G12430" s="14" t="n">
        <v>12.5</v>
      </c>
      <c r="H12430" s="14" t="n">
        <v>33.98</v>
      </c>
      <c r="I12430" s="14" t="n">
        <v>12.5</v>
      </c>
      <c r="J12430" s="23" t="n">
        <f aca="false">IF(AND(E12430="Priority",ISNUMBER('Cost model'!N171)),'Cost model'!N171,'Cost model'!M171)</f>
        <v>40</v>
      </c>
      <c r="K12430" s="14" t="n">
        <f aca="false">J12430-H12430</f>
        <v>6.02</v>
      </c>
      <c r="L12430" s="14" t="n">
        <f aca="false">G12430-H12430</f>
        <v>-21.48</v>
      </c>
    </row>
    <row r="12431" customFormat="false" ht="15" hidden="false" customHeight="false" outlineLevel="0" collapsed="false">
      <c r="A12431" s="2" t="s">
        <v>124</v>
      </c>
      <c r="B12431" s="2" t="s">
        <v>124</v>
      </c>
      <c r="C12431" s="2" t="s">
        <v>47</v>
      </c>
      <c r="D12431" s="2" t="s">
        <v>10</v>
      </c>
      <c r="E12431" s="2" t="s">
        <v>74</v>
      </c>
      <c r="F12431" s="2" t="s">
        <v>977</v>
      </c>
      <c r="G12431" s="14" t="n">
        <v>9.5</v>
      </c>
      <c r="H12431" s="14" t="n">
        <v>6</v>
      </c>
      <c r="I12431" s="14" t="n">
        <v>9.5</v>
      </c>
      <c r="J12431" s="23" t="n">
        <f aca="false">IF(AND(E12431="Priority",ISNUMBER('Cost model'!N317)),'Cost model'!N317,'Cost model'!M317)</f>
        <v>10.5</v>
      </c>
      <c r="K12431" s="14" t="n">
        <f aca="false">J12431-H12431</f>
        <v>4.5</v>
      </c>
      <c r="L12431" s="14" t="n">
        <f aca="false">G12431-H12431</f>
        <v>3.5</v>
      </c>
    </row>
    <row r="12432" customFormat="false" ht="15" hidden="false" customHeight="false" outlineLevel="0" collapsed="false">
      <c r="A12432" s="2" t="s">
        <v>124</v>
      </c>
      <c r="B12432" s="2" t="s">
        <v>174</v>
      </c>
      <c r="C12432" s="2" t="s">
        <v>48</v>
      </c>
      <c r="D12432" s="2" t="s">
        <v>12</v>
      </c>
      <c r="E12432" s="2" t="s">
        <v>74</v>
      </c>
      <c r="F12432" s="2" t="s">
        <v>976</v>
      </c>
      <c r="G12432" s="14" t="n">
        <v>12.5</v>
      </c>
      <c r="H12432" s="14" t="n">
        <v>37.88</v>
      </c>
      <c r="I12432" s="14" t="n">
        <v>19.5</v>
      </c>
      <c r="J12432" s="23" t="n">
        <f aca="false">IF(AND(E12432="Priority",ISNUMBER('Cost model'!N366)),'Cost model'!N366,'Cost model'!M366)</f>
        <v>55</v>
      </c>
      <c r="K12432" s="14" t="n">
        <f aca="false">J12432-H12432</f>
        <v>17.12</v>
      </c>
      <c r="L12432" s="14" t="n">
        <f aca="false">G12432-H12432</f>
        <v>-25.38</v>
      </c>
    </row>
    <row r="12433" customFormat="false" ht="15" hidden="false" customHeight="false" outlineLevel="0" collapsed="false">
      <c r="A12433" s="2" t="s">
        <v>174</v>
      </c>
      <c r="B12433" s="2" t="s">
        <v>174</v>
      </c>
      <c r="C12433" s="2" t="s">
        <v>47</v>
      </c>
      <c r="D12433" s="2" t="s">
        <v>12</v>
      </c>
      <c r="E12433" s="2" t="s">
        <v>74</v>
      </c>
      <c r="F12433" s="2" t="s">
        <v>977</v>
      </c>
      <c r="G12433" s="14" t="n">
        <v>9.5</v>
      </c>
      <c r="H12433" s="14" t="n">
        <v>27.73</v>
      </c>
      <c r="I12433" s="14" t="n">
        <v>9.5</v>
      </c>
      <c r="J12433" s="23" t="n">
        <f aca="false">IF(AND(E12433="Priority",ISNUMBER('Cost model'!N170)),'Cost model'!N170,'Cost model'!M170)</f>
        <v>25.5</v>
      </c>
      <c r="K12433" s="14" t="n">
        <f aca="false">J12433-H12433</f>
        <v>-2.23</v>
      </c>
      <c r="L12433" s="14" t="n">
        <f aca="false">G12433-H12433</f>
        <v>-18.23</v>
      </c>
    </row>
    <row r="12434" customFormat="false" ht="15" hidden="false" customHeight="false" outlineLevel="0" collapsed="false">
      <c r="A12434" s="2" t="s">
        <v>124</v>
      </c>
      <c r="B12434" s="2" t="s">
        <v>124</v>
      </c>
      <c r="C12434" s="2" t="s">
        <v>48</v>
      </c>
      <c r="D12434" s="2" t="s">
        <v>13</v>
      </c>
      <c r="E12434" s="2" t="s">
        <v>83</v>
      </c>
      <c r="F12434" s="2" t="s">
        <v>977</v>
      </c>
      <c r="G12434" s="14" t="n">
        <v>45</v>
      </c>
      <c r="H12434" s="14" t="n">
        <v>58.29</v>
      </c>
      <c r="I12434" s="14" t="n">
        <v>45</v>
      </c>
      <c r="J12434" s="23" t="n">
        <f aca="false">IF(AND(E12434="Priority",ISNUMBER('Cost model'!N324)),'Cost model'!N324,'Cost model'!M324)</f>
        <v>115</v>
      </c>
      <c r="K12434" s="14" t="n">
        <f aca="false">J12434-H12434</f>
        <v>56.71</v>
      </c>
      <c r="L12434" s="14" t="n">
        <f aca="false">G12434-H12434</f>
        <v>-13.29</v>
      </c>
    </row>
    <row r="12435" customFormat="false" ht="15" hidden="false" customHeight="false" outlineLevel="0" collapsed="false">
      <c r="A12435" s="2" t="s">
        <v>174</v>
      </c>
      <c r="B12435" s="2" t="s">
        <v>124</v>
      </c>
      <c r="C12435" s="2" t="s">
        <v>48</v>
      </c>
      <c r="D12435" s="2" t="s">
        <v>10</v>
      </c>
      <c r="E12435" s="2" t="s">
        <v>74</v>
      </c>
      <c r="F12435" s="2" t="s">
        <v>976</v>
      </c>
      <c r="G12435" s="14" t="n">
        <v>12.5</v>
      </c>
      <c r="H12435" s="14" t="n">
        <v>16.92</v>
      </c>
      <c r="I12435" s="14" t="n">
        <v>12.5</v>
      </c>
      <c r="J12435" s="23" t="n">
        <f aca="false">IF(AND(E12435="Priority",ISNUMBER('Cost model'!N108)),'Cost model'!N108,'Cost model'!M108)</f>
        <v>15.5</v>
      </c>
      <c r="K12435" s="14" t="n">
        <f aca="false">J12435-H12435</f>
        <v>-1.42</v>
      </c>
      <c r="L12435" s="14" t="n">
        <f aca="false">G12435-H12435</f>
        <v>-4.42</v>
      </c>
    </row>
    <row r="12436" customFormat="false" ht="15" hidden="false" customHeight="false" outlineLevel="0" collapsed="false">
      <c r="A12436" s="2" t="s">
        <v>142</v>
      </c>
      <c r="B12436" s="2" t="s">
        <v>142</v>
      </c>
      <c r="C12436" s="2" t="s">
        <v>47</v>
      </c>
      <c r="D12436" s="2" t="s">
        <v>12</v>
      </c>
      <c r="E12436" s="2" t="s">
        <v>74</v>
      </c>
      <c r="F12436" s="2" t="s">
        <v>977</v>
      </c>
      <c r="G12436" s="14" t="n">
        <v>9.5</v>
      </c>
      <c r="H12436" s="14" t="n">
        <v>51.07</v>
      </c>
      <c r="I12436" s="14" t="n">
        <v>9.5</v>
      </c>
      <c r="J12436" s="23" t="n">
        <f aca="false">IF(AND(E12436="Priority",ISNUMBER('Cost model'!N635)),'Cost model'!N635,'Cost model'!M635)</f>
        <v>30.5</v>
      </c>
      <c r="K12436" s="14" t="n">
        <f aca="false">J12436-H12436</f>
        <v>-20.57</v>
      </c>
      <c r="L12436" s="14" t="n">
        <f aca="false">G12436-H12436</f>
        <v>-41.57</v>
      </c>
    </row>
    <row r="12437" customFormat="false" ht="15" hidden="false" customHeight="false" outlineLevel="0" collapsed="false">
      <c r="A12437" s="2" t="s">
        <v>174</v>
      </c>
      <c r="B12437" s="2" t="s">
        <v>174</v>
      </c>
      <c r="C12437" s="2" t="s">
        <v>49</v>
      </c>
      <c r="D12437" s="2" t="s">
        <v>12</v>
      </c>
      <c r="E12437" s="2" t="s">
        <v>74</v>
      </c>
      <c r="F12437" s="2" t="s">
        <v>977</v>
      </c>
      <c r="G12437" s="14" t="n">
        <v>19.5</v>
      </c>
      <c r="H12437" s="14" t="n">
        <v>27.54</v>
      </c>
      <c r="I12437" s="14" t="n">
        <v>19.5</v>
      </c>
      <c r="J12437" s="23" t="n">
        <f aca="false">IF(AND(E12437="Priority",ISNUMBER('Cost model'!N172)),'Cost model'!N172,'Cost model'!M172)</f>
        <v>45</v>
      </c>
      <c r="K12437" s="14" t="n">
        <f aca="false">J12437-H12437</f>
        <v>17.46</v>
      </c>
      <c r="L12437" s="14" t="n">
        <f aca="false">G12437-H12437</f>
        <v>-8.04</v>
      </c>
    </row>
    <row r="12438" customFormat="false" ht="15" hidden="false" customHeight="false" outlineLevel="0" collapsed="false">
      <c r="A12438" s="2" t="s">
        <v>174</v>
      </c>
      <c r="B12438" s="2" t="s">
        <v>174</v>
      </c>
      <c r="C12438" s="2" t="s">
        <v>48</v>
      </c>
      <c r="D12438" s="2" t="s">
        <v>12</v>
      </c>
      <c r="E12438" s="2" t="s">
        <v>74</v>
      </c>
      <c r="F12438" s="2" t="s">
        <v>977</v>
      </c>
      <c r="G12438" s="14" t="n">
        <v>12.5</v>
      </c>
      <c r="H12438" s="14" t="n">
        <v>24.57</v>
      </c>
      <c r="I12438" s="14" t="n">
        <v>12.5</v>
      </c>
      <c r="J12438" s="23" t="n">
        <f aca="false">IF(AND(E12438="Priority",ISNUMBER('Cost model'!N171)),'Cost model'!N171,'Cost model'!M171)</f>
        <v>40</v>
      </c>
      <c r="K12438" s="14" t="n">
        <f aca="false">J12438-H12438</f>
        <v>15.43</v>
      </c>
      <c r="L12438" s="14" t="n">
        <f aca="false">G12438-H12438</f>
        <v>-12.07</v>
      </c>
    </row>
    <row r="12439" customFormat="false" ht="15" hidden="false" customHeight="false" outlineLevel="0" collapsed="false">
      <c r="A12439" s="2" t="s">
        <v>124</v>
      </c>
      <c r="B12439" s="2" t="s">
        <v>124</v>
      </c>
      <c r="C12439" s="2" t="s">
        <v>48</v>
      </c>
      <c r="D12439" s="2" t="s">
        <v>12</v>
      </c>
      <c r="E12439" s="2" t="s">
        <v>74</v>
      </c>
      <c r="F12439" s="2" t="s">
        <v>977</v>
      </c>
      <c r="G12439" s="14" t="n">
        <v>12.5</v>
      </c>
      <c r="H12439" s="14" t="n">
        <v>48</v>
      </c>
      <c r="I12439" s="14" t="n">
        <v>12.5</v>
      </c>
      <c r="J12439" s="23" t="n">
        <f aca="false">IF(AND(E12439="Priority",ISNUMBER('Cost model'!N321)),'Cost model'!N321,'Cost model'!M321)</f>
        <v>40</v>
      </c>
      <c r="K12439" s="14" t="n">
        <f aca="false">J12439-H12439</f>
        <v>-8</v>
      </c>
      <c r="L12439" s="14" t="n">
        <f aca="false">G12439-H12439</f>
        <v>-35.5</v>
      </c>
    </row>
    <row r="12440" customFormat="false" ht="15" hidden="false" customHeight="false" outlineLevel="0" collapsed="false">
      <c r="A12440" s="2" t="s">
        <v>174</v>
      </c>
      <c r="B12440" s="2" t="s">
        <v>174</v>
      </c>
      <c r="C12440" s="2" t="s">
        <v>47</v>
      </c>
      <c r="D12440" s="2" t="s">
        <v>10</v>
      </c>
      <c r="E12440" s="2" t="s">
        <v>74</v>
      </c>
      <c r="F12440" s="2" t="s">
        <v>977</v>
      </c>
      <c r="G12440" s="14" t="n">
        <v>9.5</v>
      </c>
      <c r="H12440" s="14" t="n">
        <v>6.79</v>
      </c>
      <c r="I12440" s="14" t="n">
        <v>9.5</v>
      </c>
      <c r="J12440" s="23" t="n">
        <f aca="false">IF(AND(E12440="Priority",ISNUMBER('Cost model'!N167)),'Cost model'!N167,'Cost model'!M167)</f>
        <v>8.5</v>
      </c>
      <c r="K12440" s="14" t="n">
        <f aca="false">J12440-H12440</f>
        <v>1.71</v>
      </c>
      <c r="L12440" s="14" t="n">
        <f aca="false">G12440-H12440</f>
        <v>2.71</v>
      </c>
    </row>
    <row r="12441" customFormat="false" ht="15" hidden="false" customHeight="false" outlineLevel="0" collapsed="false">
      <c r="A12441" s="2" t="s">
        <v>174</v>
      </c>
      <c r="B12441" s="2" t="s">
        <v>174</v>
      </c>
      <c r="C12441" s="2" t="s">
        <v>47</v>
      </c>
      <c r="D12441" s="2" t="s">
        <v>10</v>
      </c>
      <c r="E12441" s="2" t="s">
        <v>74</v>
      </c>
      <c r="F12441" s="2" t="s">
        <v>977</v>
      </c>
      <c r="G12441" s="14" t="n">
        <v>9.5</v>
      </c>
      <c r="H12441" s="14" t="n">
        <v>7.59</v>
      </c>
      <c r="I12441" s="14" t="n">
        <v>9.5</v>
      </c>
      <c r="J12441" s="23" t="n">
        <f aca="false">IF(AND(E12441="Priority",ISNUMBER('Cost model'!N167)),'Cost model'!N167,'Cost model'!M167)</f>
        <v>8.5</v>
      </c>
      <c r="K12441" s="14" t="n">
        <f aca="false">J12441-H12441</f>
        <v>0.91</v>
      </c>
      <c r="L12441" s="14" t="n">
        <f aca="false">G12441-H12441</f>
        <v>1.91</v>
      </c>
    </row>
    <row r="12442" customFormat="false" ht="15" hidden="false" customHeight="false" outlineLevel="0" collapsed="false">
      <c r="A12442" s="2" t="s">
        <v>158</v>
      </c>
      <c r="B12442" s="2" t="s">
        <v>158</v>
      </c>
      <c r="C12442" s="2" t="s">
        <v>47</v>
      </c>
      <c r="D12442" s="2" t="s">
        <v>13</v>
      </c>
      <c r="E12442" s="2" t="s">
        <v>74</v>
      </c>
      <c r="F12442" s="2" t="s">
        <v>977</v>
      </c>
      <c r="G12442" s="14" t="n">
        <v>19</v>
      </c>
      <c r="H12442" s="14" t="n">
        <v>13.82</v>
      </c>
      <c r="I12442" s="14" t="n">
        <v>19</v>
      </c>
      <c r="J12442" s="23" t="n">
        <f aca="false">IF(AND(E12442="Priority",ISNUMBER('Cost model'!N428)),'Cost model'!N428,'Cost model'!M428)</f>
        <v>23.5</v>
      </c>
      <c r="K12442" s="14" t="n">
        <f aca="false">J12442-H12442</f>
        <v>9.68</v>
      </c>
      <c r="L12442" s="14" t="n">
        <f aca="false">G12442-H12442</f>
        <v>5.18</v>
      </c>
    </row>
    <row r="12443" customFormat="false" ht="15" hidden="false" customHeight="false" outlineLevel="0" collapsed="false">
      <c r="A12443" s="2" t="s">
        <v>221</v>
      </c>
      <c r="B12443" s="2" t="s">
        <v>174</v>
      </c>
      <c r="C12443" s="2" t="s">
        <v>47</v>
      </c>
      <c r="D12443" s="2" t="s">
        <v>10</v>
      </c>
      <c r="E12443" s="2" t="s">
        <v>74</v>
      </c>
      <c r="F12443" s="2" t="s">
        <v>976</v>
      </c>
      <c r="G12443" s="14" t="n">
        <v>9.5</v>
      </c>
      <c r="H12443" s="14" t="n">
        <v>5.76</v>
      </c>
      <c r="I12443" s="14" t="n">
        <v>19.5</v>
      </c>
      <c r="J12443" s="23" t="n">
        <f aca="false">IF(AND(E12443="Priority",ISNUMBER('Cost model'!N782)),'Cost model'!N782,'Cost model'!M782)</f>
        <v>11.5</v>
      </c>
      <c r="K12443" s="14" t="n">
        <f aca="false">J12443-H12443</f>
        <v>5.74</v>
      </c>
      <c r="L12443" s="14" t="n">
        <f aca="false">G12443-H12443</f>
        <v>3.74</v>
      </c>
    </row>
    <row r="12444" customFormat="false" ht="15" hidden="false" customHeight="false" outlineLevel="0" collapsed="false">
      <c r="A12444" s="2" t="s">
        <v>158</v>
      </c>
      <c r="B12444" s="2" t="s">
        <v>158</v>
      </c>
      <c r="C12444" s="2" t="s">
        <v>47</v>
      </c>
      <c r="D12444" s="2" t="s">
        <v>10</v>
      </c>
      <c r="E12444" s="2" t="s">
        <v>74</v>
      </c>
      <c r="F12444" s="2" t="s">
        <v>977</v>
      </c>
      <c r="G12444" s="14" t="n">
        <v>9.5</v>
      </c>
      <c r="H12444" s="14" t="n">
        <v>14.34</v>
      </c>
      <c r="I12444" s="14" t="n">
        <v>9.5</v>
      </c>
      <c r="J12444" s="23" t="n">
        <f aca="false">IF(AND(E12444="Priority",ISNUMBER('Cost model'!N422)),'Cost model'!N422,'Cost model'!M422)</f>
        <v>8.5</v>
      </c>
      <c r="K12444" s="14" t="n">
        <f aca="false">J12444-H12444</f>
        <v>-5.84</v>
      </c>
      <c r="L12444" s="14" t="n">
        <f aca="false">G12444-H12444</f>
        <v>-4.84</v>
      </c>
    </row>
    <row r="12445" customFormat="false" ht="15" hidden="false" customHeight="false" outlineLevel="0" collapsed="false">
      <c r="A12445" s="2" t="s">
        <v>342</v>
      </c>
      <c r="B12445" s="2" t="s">
        <v>158</v>
      </c>
      <c r="C12445" s="2" t="s">
        <v>49</v>
      </c>
      <c r="D12445" s="2" t="s">
        <v>12</v>
      </c>
      <c r="E12445" s="2" t="s">
        <v>74</v>
      </c>
      <c r="F12445" s="2" t="s">
        <v>976</v>
      </c>
      <c r="G12445" s="14" t="n">
        <v>24.5</v>
      </c>
      <c r="H12445" s="14" t="n">
        <v>55.1</v>
      </c>
      <c r="I12445" s="14" t="n">
        <v>24.5</v>
      </c>
      <c r="J12445" s="23" t="n">
        <f aca="false">IF(AND(E12445="Priority",ISNUMBER('Cost model'!N217)),'Cost model'!N217,'Cost model'!M217)</f>
        <v>70</v>
      </c>
      <c r="K12445" s="14" t="n">
        <f aca="false">J12445-H12445</f>
        <v>14.9</v>
      </c>
      <c r="L12445" s="14" t="n">
        <f aca="false">G12445-H12445</f>
        <v>-30.6</v>
      </c>
    </row>
    <row r="12446" customFormat="false" ht="15" hidden="false" customHeight="false" outlineLevel="0" collapsed="false">
      <c r="A12446" s="2" t="s">
        <v>158</v>
      </c>
      <c r="B12446" s="2" t="s">
        <v>158</v>
      </c>
      <c r="C12446" s="2" t="s">
        <v>49</v>
      </c>
      <c r="D12446" s="2" t="s">
        <v>10</v>
      </c>
      <c r="E12446" s="2" t="s">
        <v>74</v>
      </c>
      <c r="F12446" s="2" t="s">
        <v>977</v>
      </c>
      <c r="G12446" s="14" t="n">
        <v>17.5</v>
      </c>
      <c r="H12446" s="14" t="n">
        <v>13.83</v>
      </c>
      <c r="I12446" s="14" t="n">
        <v>17.5</v>
      </c>
      <c r="J12446" s="23" t="n">
        <f aca="false">IF(AND(E12446="Priority",ISNUMBER('Cost model'!N424)),'Cost model'!N424,'Cost model'!M424)</f>
        <v>16.5</v>
      </c>
      <c r="K12446" s="14" t="n">
        <f aca="false">J12446-H12446</f>
        <v>2.67</v>
      </c>
      <c r="L12446" s="14" t="n">
        <f aca="false">G12446-H12446</f>
        <v>3.67</v>
      </c>
    </row>
    <row r="12447" customFormat="false" ht="15" hidden="false" customHeight="false" outlineLevel="0" collapsed="false">
      <c r="A12447" s="2" t="s">
        <v>221</v>
      </c>
      <c r="B12447" s="2" t="s">
        <v>142</v>
      </c>
      <c r="C12447" s="2" t="s">
        <v>47</v>
      </c>
      <c r="D12447" s="2" t="s">
        <v>12</v>
      </c>
      <c r="E12447" s="2" t="s">
        <v>74</v>
      </c>
      <c r="F12447" s="2" t="s">
        <v>976</v>
      </c>
      <c r="G12447" s="14" t="n">
        <v>9.5</v>
      </c>
      <c r="H12447" s="14" t="n">
        <v>20.38</v>
      </c>
      <c r="I12447" s="14" t="n">
        <v>24.5</v>
      </c>
      <c r="J12447" s="23" t="n">
        <f aca="false">IF(AND(E12447="Priority",ISNUMBER('Cost model'!N770)),'Cost model'!N770,'Cost model'!M770)</f>
        <v>55</v>
      </c>
      <c r="K12447" s="14" t="n">
        <f aca="false">J12447-H12447</f>
        <v>34.62</v>
      </c>
      <c r="L12447" s="14" t="n">
        <f aca="false">G12447-H12447</f>
        <v>-10.88</v>
      </c>
    </row>
    <row r="12448" customFormat="false" ht="15" hidden="false" customHeight="false" outlineLevel="0" collapsed="false">
      <c r="A12448" s="2" t="s">
        <v>174</v>
      </c>
      <c r="B12448" s="2" t="s">
        <v>174</v>
      </c>
      <c r="C12448" s="2" t="s">
        <v>48</v>
      </c>
      <c r="D12448" s="2" t="s">
        <v>10</v>
      </c>
      <c r="E12448" s="2" t="s">
        <v>74</v>
      </c>
      <c r="F12448" s="2" t="s">
        <v>977</v>
      </c>
      <c r="G12448" s="14" t="n">
        <v>12.5</v>
      </c>
      <c r="H12448" s="14" t="n">
        <v>10.9</v>
      </c>
      <c r="I12448" s="14" t="n">
        <v>12.5</v>
      </c>
      <c r="J12448" s="23" t="n">
        <f aca="false">IF(AND(E12448="Priority",ISNUMBER('Cost model'!N168)),'Cost model'!N168,'Cost model'!M168)</f>
        <v>13.5</v>
      </c>
      <c r="K12448" s="14" t="n">
        <f aca="false">J12448-H12448</f>
        <v>2.6</v>
      </c>
      <c r="L12448" s="14" t="n">
        <f aca="false">G12448-H12448</f>
        <v>1.6</v>
      </c>
    </row>
    <row r="12449" customFormat="false" ht="15" hidden="false" customHeight="false" outlineLevel="0" collapsed="false">
      <c r="A12449" s="2" t="s">
        <v>174</v>
      </c>
      <c r="B12449" s="2" t="s">
        <v>124</v>
      </c>
      <c r="C12449" s="2" t="s">
        <v>48</v>
      </c>
      <c r="D12449" s="2" t="s">
        <v>10</v>
      </c>
      <c r="E12449" s="2" t="s">
        <v>83</v>
      </c>
      <c r="F12449" s="2" t="s">
        <v>976</v>
      </c>
      <c r="G12449" s="14" t="n">
        <v>17.5</v>
      </c>
      <c r="H12449" s="14" t="n">
        <v>27.69</v>
      </c>
      <c r="I12449" s="14" t="n">
        <v>17.5</v>
      </c>
      <c r="J12449" s="23" t="n">
        <f aca="false">IF(AND(E12449="Priority",ISNUMBER('Cost model'!N108)),'Cost model'!N108,'Cost model'!M108)</f>
        <v>21.5</v>
      </c>
      <c r="K12449" s="14" t="n">
        <f aca="false">J12449-H12449</f>
        <v>-6.19</v>
      </c>
      <c r="L12449" s="14" t="n">
        <f aca="false">G12449-H12449</f>
        <v>-10.19</v>
      </c>
    </row>
    <row r="12450" customFormat="false" ht="15" hidden="false" customHeight="false" outlineLevel="0" collapsed="false">
      <c r="A12450" s="2" t="s">
        <v>142</v>
      </c>
      <c r="B12450" s="2" t="s">
        <v>124</v>
      </c>
      <c r="C12450" s="2" t="s">
        <v>47</v>
      </c>
      <c r="D12450" s="2" t="s">
        <v>12</v>
      </c>
      <c r="E12450" s="2" t="s">
        <v>74</v>
      </c>
      <c r="F12450" s="2" t="s">
        <v>976</v>
      </c>
      <c r="G12450" s="14" t="n">
        <v>9.5</v>
      </c>
      <c r="H12450" s="14" t="n">
        <v>30.6</v>
      </c>
      <c r="I12450" s="14" t="n">
        <v>19.5</v>
      </c>
      <c r="J12450" s="23" t="n">
        <f aca="false">IF(AND(E12450="Priority",ISNUMBER('Cost model'!N665)),'Cost model'!N665,'Cost model'!M665)</f>
        <v>40</v>
      </c>
      <c r="K12450" s="14" t="n">
        <f aca="false">J12450-H12450</f>
        <v>9.4</v>
      </c>
      <c r="L12450" s="14" t="n">
        <f aca="false">G12450-H12450</f>
        <v>-21.1</v>
      </c>
    </row>
    <row r="12451" customFormat="false" ht="15" hidden="false" customHeight="false" outlineLevel="0" collapsed="false">
      <c r="A12451" s="2" t="s">
        <v>124</v>
      </c>
      <c r="B12451" s="2" t="s">
        <v>142</v>
      </c>
      <c r="C12451" s="2" t="s">
        <v>47</v>
      </c>
      <c r="D12451" s="2" t="s">
        <v>10</v>
      </c>
      <c r="E12451" s="2" t="s">
        <v>74</v>
      </c>
      <c r="F12451" s="2" t="s">
        <v>976</v>
      </c>
      <c r="G12451" s="14" t="n">
        <v>9.5</v>
      </c>
      <c r="H12451" s="14" t="n">
        <v>9.52</v>
      </c>
      <c r="I12451" s="14" t="n">
        <v>14.5</v>
      </c>
      <c r="J12451" s="23" t="n">
        <f aca="false">IF(AND(E12451="Priority",ISNUMBER('Cost model'!N332)),'Cost model'!N332,'Cost model'!M332)</f>
        <v>16.5</v>
      </c>
      <c r="K12451" s="14" t="n">
        <f aca="false">J12451-H12451</f>
        <v>6.98</v>
      </c>
      <c r="L12451" s="14" t="n">
        <f aca="false">G12451-H12451</f>
        <v>-0.0199999999999996</v>
      </c>
    </row>
    <row r="12452" customFormat="false" ht="15" hidden="false" customHeight="false" outlineLevel="0" collapsed="false">
      <c r="A12452" s="2" t="s">
        <v>142</v>
      </c>
      <c r="B12452" s="2" t="s">
        <v>142</v>
      </c>
      <c r="C12452" s="2" t="s">
        <v>47</v>
      </c>
      <c r="D12452" s="2" t="s">
        <v>12</v>
      </c>
      <c r="E12452" s="2" t="s">
        <v>74</v>
      </c>
      <c r="F12452" s="2" t="s">
        <v>977</v>
      </c>
      <c r="G12452" s="14" t="n">
        <v>9.5</v>
      </c>
      <c r="H12452" s="14" t="n">
        <v>49.34</v>
      </c>
      <c r="I12452" s="14" t="n">
        <v>9.5</v>
      </c>
      <c r="J12452" s="23" t="n">
        <f aca="false">IF(AND(E12452="Priority",ISNUMBER('Cost model'!N635)),'Cost model'!N635,'Cost model'!M635)</f>
        <v>30.5</v>
      </c>
      <c r="K12452" s="14" t="n">
        <f aca="false">J12452-H12452</f>
        <v>-18.84</v>
      </c>
      <c r="L12452" s="14" t="n">
        <f aca="false">G12452-H12452</f>
        <v>-39.84</v>
      </c>
    </row>
    <row r="12453" customFormat="false" ht="15" hidden="false" customHeight="false" outlineLevel="0" collapsed="false">
      <c r="A12453" s="2" t="s">
        <v>221</v>
      </c>
      <c r="B12453" s="2" t="s">
        <v>158</v>
      </c>
      <c r="C12453" s="2" t="s">
        <v>47</v>
      </c>
      <c r="D12453" s="2" t="s">
        <v>10</v>
      </c>
      <c r="E12453" s="2" t="s">
        <v>74</v>
      </c>
      <c r="F12453" s="2" t="s">
        <v>976</v>
      </c>
      <c r="G12453" s="14" t="n">
        <v>9.5</v>
      </c>
      <c r="H12453" s="14" t="n">
        <v>58.72</v>
      </c>
      <c r="I12453" s="14" t="n">
        <v>14.5</v>
      </c>
      <c r="J12453" s="23" t="n">
        <f aca="false">IF(AND(E12453="Priority",ISNUMBER('Cost model'!N752)),'Cost model'!N752,'Cost model'!M752)</f>
        <v>12.5</v>
      </c>
      <c r="K12453" s="14" t="n">
        <f aca="false">J12453-H12453</f>
        <v>-46.22</v>
      </c>
      <c r="L12453" s="14" t="n">
        <f aca="false">G12453-H12453</f>
        <v>-49.22</v>
      </c>
    </row>
    <row r="12454" customFormat="false" ht="15" hidden="false" customHeight="false" outlineLevel="0" collapsed="false">
      <c r="A12454" s="2" t="s">
        <v>174</v>
      </c>
      <c r="B12454" s="2" t="s">
        <v>174</v>
      </c>
      <c r="C12454" s="2" t="s">
        <v>48</v>
      </c>
      <c r="D12454" s="2" t="s">
        <v>10</v>
      </c>
      <c r="E12454" s="2" t="s">
        <v>74</v>
      </c>
      <c r="F12454" s="2" t="s">
        <v>977</v>
      </c>
      <c r="G12454" s="14" t="n">
        <v>12.5</v>
      </c>
      <c r="H12454" s="14" t="n">
        <v>18.27</v>
      </c>
      <c r="I12454" s="14" t="n">
        <v>12.5</v>
      </c>
      <c r="J12454" s="23" t="n">
        <f aca="false">IF(AND(E12454="Priority",ISNUMBER('Cost model'!N168)),'Cost model'!N168,'Cost model'!M168)</f>
        <v>13.5</v>
      </c>
      <c r="K12454" s="14" t="n">
        <f aca="false">J12454-H12454</f>
        <v>-4.77</v>
      </c>
      <c r="L12454" s="14" t="n">
        <f aca="false">G12454-H12454</f>
        <v>-5.77</v>
      </c>
    </row>
    <row r="12455" customFormat="false" ht="15" hidden="false" customHeight="false" outlineLevel="0" collapsed="false">
      <c r="A12455" s="2" t="s">
        <v>158</v>
      </c>
      <c r="B12455" s="2" t="s">
        <v>158</v>
      </c>
      <c r="C12455" s="2" t="s">
        <v>49</v>
      </c>
      <c r="D12455" s="2" t="s">
        <v>12</v>
      </c>
      <c r="E12455" s="2" t="s">
        <v>74</v>
      </c>
      <c r="F12455" s="2" t="s">
        <v>977</v>
      </c>
      <c r="G12455" s="14" t="n">
        <v>19.5</v>
      </c>
      <c r="H12455" s="14" t="n">
        <v>39.86</v>
      </c>
      <c r="I12455" s="14" t="n">
        <v>19.5</v>
      </c>
      <c r="J12455" s="23" t="n">
        <f aca="false">IF(AND(E12455="Priority",ISNUMBER('Cost model'!N427)),'Cost model'!N427,'Cost model'!M427)</f>
        <v>28.5</v>
      </c>
      <c r="K12455" s="14" t="n">
        <f aca="false">J12455-H12455</f>
        <v>-11.36</v>
      </c>
      <c r="L12455" s="14" t="n">
        <f aca="false">G12455-H12455</f>
        <v>-20.36</v>
      </c>
    </row>
    <row r="12456" customFormat="false" ht="15" hidden="false" customHeight="false" outlineLevel="0" collapsed="false">
      <c r="A12456" s="2" t="s">
        <v>174</v>
      </c>
      <c r="B12456" s="2" t="s">
        <v>174</v>
      </c>
      <c r="C12456" s="2" t="s">
        <v>49</v>
      </c>
      <c r="D12456" s="2" t="s">
        <v>12</v>
      </c>
      <c r="E12456" s="2" t="s">
        <v>83</v>
      </c>
      <c r="F12456" s="2" t="s">
        <v>977</v>
      </c>
      <c r="G12456" s="14" t="n">
        <v>29.5</v>
      </c>
      <c r="H12456" s="14" t="n">
        <v>48.81</v>
      </c>
      <c r="I12456" s="14" t="n">
        <v>29.5</v>
      </c>
      <c r="J12456" s="23" t="n">
        <f aca="false">IF(AND(E12456="Priority",ISNUMBER('Cost model'!N172)),'Cost model'!N172,'Cost model'!M172)</f>
        <v>60</v>
      </c>
      <c r="K12456" s="14" t="n">
        <f aca="false">J12456-H12456</f>
        <v>11.19</v>
      </c>
      <c r="L12456" s="14" t="n">
        <f aca="false">G12456-H12456</f>
        <v>-19.31</v>
      </c>
    </row>
    <row r="12457" customFormat="false" ht="15" hidden="false" customHeight="false" outlineLevel="0" collapsed="false">
      <c r="A12457" s="2" t="s">
        <v>124</v>
      </c>
      <c r="B12457" s="2" t="s">
        <v>124</v>
      </c>
      <c r="C12457" s="2" t="s">
        <v>48</v>
      </c>
      <c r="D12457" s="2" t="s">
        <v>10</v>
      </c>
      <c r="E12457" s="2" t="s">
        <v>74</v>
      </c>
      <c r="F12457" s="2" t="s">
        <v>977</v>
      </c>
      <c r="G12457" s="14" t="n">
        <v>12.5</v>
      </c>
      <c r="H12457" s="14" t="n">
        <v>9.28</v>
      </c>
      <c r="I12457" s="14" t="n">
        <v>12.5</v>
      </c>
      <c r="J12457" s="23" t="n">
        <f aca="false">IF(AND(E12457="Priority",ISNUMBER('Cost model'!N318)),'Cost model'!N318,'Cost model'!M318)</f>
        <v>14.5</v>
      </c>
      <c r="K12457" s="14" t="n">
        <f aca="false">J12457-H12457</f>
        <v>5.22</v>
      </c>
      <c r="L12457" s="14" t="n">
        <f aca="false">G12457-H12457</f>
        <v>3.22</v>
      </c>
    </row>
    <row r="12458" customFormat="false" ht="15" hidden="false" customHeight="false" outlineLevel="0" collapsed="false">
      <c r="A12458" s="2" t="s">
        <v>124</v>
      </c>
      <c r="B12458" s="2" t="s">
        <v>124</v>
      </c>
      <c r="C12458" s="2" t="s">
        <v>47</v>
      </c>
      <c r="D12458" s="2" t="s">
        <v>10</v>
      </c>
      <c r="E12458" s="2" t="s">
        <v>83</v>
      </c>
      <c r="F12458" s="2" t="s">
        <v>977</v>
      </c>
      <c r="G12458" s="14" t="n">
        <v>14.5</v>
      </c>
      <c r="H12458" s="14" t="n">
        <v>20.47</v>
      </c>
      <c r="I12458" s="14" t="n">
        <v>14.5</v>
      </c>
      <c r="J12458" s="23" t="n">
        <f aca="false">IF(AND(E12458="Priority",ISNUMBER('Cost model'!N317)),'Cost model'!N317,'Cost model'!M317)</f>
        <v>15.5</v>
      </c>
      <c r="K12458" s="14" t="n">
        <f aca="false">J12458-H12458</f>
        <v>-4.97</v>
      </c>
      <c r="L12458" s="14" t="n">
        <f aca="false">G12458-H12458</f>
        <v>-5.97</v>
      </c>
    </row>
    <row r="12459" customFormat="false" ht="15" hidden="false" customHeight="false" outlineLevel="0" collapsed="false">
      <c r="A12459" s="2" t="s">
        <v>221</v>
      </c>
      <c r="B12459" s="2" t="s">
        <v>221</v>
      </c>
      <c r="C12459" s="2" t="s">
        <v>49</v>
      </c>
      <c r="D12459" s="2" t="s">
        <v>13</v>
      </c>
      <c r="E12459" s="2" t="s">
        <v>74</v>
      </c>
      <c r="F12459" s="2" t="s">
        <v>977</v>
      </c>
      <c r="G12459" s="14" t="n">
        <v>50</v>
      </c>
      <c r="H12459" s="14" t="n">
        <v>116.85</v>
      </c>
      <c r="I12459" s="14" t="n">
        <v>50</v>
      </c>
      <c r="J12459" s="23" t="n">
        <f aca="false">IF(AND(E12459="Priority",ISNUMBER('Cost model'!N745)),'Cost model'!N745,'Cost model'!M745)</f>
        <v>130</v>
      </c>
      <c r="K12459" s="14" t="n">
        <f aca="false">J12459-H12459</f>
        <v>13.15</v>
      </c>
      <c r="L12459" s="14" t="n">
        <f aca="false">G12459-H12459</f>
        <v>-66.85</v>
      </c>
    </row>
    <row r="12460" customFormat="false" ht="15" hidden="false" customHeight="false" outlineLevel="0" collapsed="false">
      <c r="A12460" s="2" t="s">
        <v>221</v>
      </c>
      <c r="B12460" s="2" t="s">
        <v>158</v>
      </c>
      <c r="C12460" s="2" t="s">
        <v>49</v>
      </c>
      <c r="D12460" s="2" t="s">
        <v>10</v>
      </c>
      <c r="E12460" s="2" t="s">
        <v>74</v>
      </c>
      <c r="F12460" s="2" t="s">
        <v>976</v>
      </c>
      <c r="G12460" s="14" t="n">
        <v>17.5</v>
      </c>
      <c r="H12460" s="14" t="n">
        <v>23.18</v>
      </c>
      <c r="I12460" s="14" t="n">
        <v>17.5</v>
      </c>
      <c r="J12460" s="23" t="n">
        <f aca="false">IF(AND(E12460="Priority",ISNUMBER('Cost model'!N754)),'Cost model'!N754,'Cost model'!M754)</f>
        <v>23.5</v>
      </c>
      <c r="K12460" s="14" t="n">
        <f aca="false">J12460-H12460</f>
        <v>0.32</v>
      </c>
      <c r="L12460" s="14" t="n">
        <f aca="false">G12460-H12460</f>
        <v>-5.68</v>
      </c>
    </row>
    <row r="12461" customFormat="false" ht="15" hidden="false" customHeight="false" outlineLevel="0" collapsed="false">
      <c r="A12461" s="2" t="s">
        <v>221</v>
      </c>
      <c r="B12461" s="2" t="s">
        <v>174</v>
      </c>
      <c r="C12461" s="2" t="s">
        <v>47</v>
      </c>
      <c r="D12461" s="2" t="s">
        <v>10</v>
      </c>
      <c r="E12461" s="2" t="s">
        <v>74</v>
      </c>
      <c r="F12461" s="2" t="s">
        <v>976</v>
      </c>
      <c r="G12461" s="14" t="n">
        <v>14.5</v>
      </c>
      <c r="H12461" s="14" t="n">
        <v>23.18</v>
      </c>
      <c r="I12461" s="14" t="n">
        <v>19.5</v>
      </c>
      <c r="J12461" s="23" t="n">
        <f aca="false">IF(AND(E12461="Priority",ISNUMBER('Cost model'!N782)),'Cost model'!N782,'Cost model'!M782)</f>
        <v>11.5</v>
      </c>
      <c r="K12461" s="14" t="n">
        <f aca="false">J12461-H12461</f>
        <v>-11.68</v>
      </c>
      <c r="L12461" s="14" t="n">
        <f aca="false">G12461-H12461</f>
        <v>-8.68</v>
      </c>
    </row>
    <row r="12462" customFormat="false" ht="15" hidden="false" customHeight="false" outlineLevel="0" collapsed="false">
      <c r="A12462" s="2" t="s">
        <v>142</v>
      </c>
      <c r="B12462" s="2" t="s">
        <v>174</v>
      </c>
      <c r="C12462" s="2" t="s">
        <v>49</v>
      </c>
      <c r="D12462" s="2" t="s">
        <v>15</v>
      </c>
      <c r="E12462" s="2" t="s">
        <v>74</v>
      </c>
      <c r="F12462" s="2" t="s">
        <v>976</v>
      </c>
      <c r="G12462" s="14" t="n">
        <v>19.5</v>
      </c>
      <c r="H12462" s="14" t="n">
        <v>59.96</v>
      </c>
      <c r="I12462" s="14" t="n">
        <v>300</v>
      </c>
      <c r="J12462" s="23" t="n">
        <f aca="false">IF(AND(E12462="Priority",ISNUMBER('Cost model'!N706)),'Cost model'!N706,'Cost model'!M706)</f>
        <v>280</v>
      </c>
      <c r="K12462" s="14" t="n">
        <f aca="false">J12462-H12462</f>
        <v>220.04</v>
      </c>
      <c r="L12462" s="14" t="n">
        <f aca="false">G12462-H12462</f>
        <v>-40.46</v>
      </c>
    </row>
    <row r="12463" customFormat="false" ht="15" hidden="false" customHeight="false" outlineLevel="0" collapsed="false">
      <c r="A12463" s="2" t="s">
        <v>124</v>
      </c>
      <c r="B12463" s="2" t="s">
        <v>124</v>
      </c>
      <c r="C12463" s="2" t="s">
        <v>47</v>
      </c>
      <c r="D12463" s="2" t="s">
        <v>10</v>
      </c>
      <c r="E12463" s="2" t="s">
        <v>74</v>
      </c>
      <c r="F12463" s="2" t="s">
        <v>977</v>
      </c>
      <c r="G12463" s="14" t="n">
        <v>9.5</v>
      </c>
      <c r="H12463" s="14" t="n">
        <v>7.59</v>
      </c>
      <c r="I12463" s="14" t="n">
        <v>9.5</v>
      </c>
      <c r="J12463" s="23" t="n">
        <f aca="false">IF(AND(E12463="Priority",ISNUMBER('Cost model'!N317)),'Cost model'!N317,'Cost model'!M317)</f>
        <v>10.5</v>
      </c>
      <c r="K12463" s="14" t="n">
        <f aca="false">J12463-H12463</f>
        <v>2.91</v>
      </c>
      <c r="L12463" s="14" t="n">
        <f aca="false">G12463-H12463</f>
        <v>1.91</v>
      </c>
    </row>
    <row r="12464" customFormat="false" ht="15" hidden="false" customHeight="false" outlineLevel="0" collapsed="false">
      <c r="A12464" s="2" t="s">
        <v>124</v>
      </c>
      <c r="B12464" s="2" t="s">
        <v>124</v>
      </c>
      <c r="C12464" s="2" t="s">
        <v>49</v>
      </c>
      <c r="D12464" s="2" t="s">
        <v>10</v>
      </c>
      <c r="E12464" s="2" t="s">
        <v>74</v>
      </c>
      <c r="F12464" s="2" t="s">
        <v>977</v>
      </c>
      <c r="G12464" s="14" t="n">
        <v>17.5</v>
      </c>
      <c r="H12464" s="14" t="n">
        <v>10.58</v>
      </c>
      <c r="I12464" s="14" t="n">
        <v>17.5</v>
      </c>
      <c r="J12464" s="23" t="n">
        <f aca="false">IF(AND(E12464="Priority",ISNUMBER('Cost model'!N319)),'Cost model'!N319,'Cost model'!M319)</f>
        <v>16.5</v>
      </c>
      <c r="K12464" s="14" t="n">
        <f aca="false">J12464-H12464</f>
        <v>5.92</v>
      </c>
      <c r="L12464" s="14" t="n">
        <f aca="false">G12464-H12464</f>
        <v>6.92</v>
      </c>
    </row>
    <row r="12465" customFormat="false" ht="15" hidden="false" customHeight="false" outlineLevel="0" collapsed="false">
      <c r="A12465" s="2" t="s">
        <v>174</v>
      </c>
      <c r="B12465" s="2" t="s">
        <v>174</v>
      </c>
      <c r="C12465" s="2" t="s">
        <v>47</v>
      </c>
      <c r="D12465" s="2" t="s">
        <v>10</v>
      </c>
      <c r="E12465" s="2" t="s">
        <v>74</v>
      </c>
      <c r="F12465" s="2" t="s">
        <v>977</v>
      </c>
      <c r="G12465" s="14" t="n">
        <v>9.5</v>
      </c>
      <c r="H12465" s="14" t="n">
        <v>7.59</v>
      </c>
      <c r="I12465" s="14" t="n">
        <v>9.5</v>
      </c>
      <c r="J12465" s="23" t="n">
        <f aca="false">IF(AND(E12465="Priority",ISNUMBER('Cost model'!N167)),'Cost model'!N167,'Cost model'!M167)</f>
        <v>8.5</v>
      </c>
      <c r="K12465" s="14" t="n">
        <f aca="false">J12465-H12465</f>
        <v>0.91</v>
      </c>
      <c r="L12465" s="14" t="n">
        <f aca="false">G12465-H12465</f>
        <v>1.91</v>
      </c>
    </row>
    <row r="12466" customFormat="false" ht="15" hidden="false" customHeight="false" outlineLevel="0" collapsed="false">
      <c r="A12466" s="2" t="s">
        <v>142</v>
      </c>
      <c r="B12466" s="2" t="s">
        <v>124</v>
      </c>
      <c r="C12466" s="2" t="s">
        <v>49</v>
      </c>
      <c r="D12466" s="2" t="s">
        <v>10</v>
      </c>
      <c r="E12466" s="2" t="s">
        <v>74</v>
      </c>
      <c r="F12466" s="2" t="s">
        <v>976</v>
      </c>
      <c r="G12466" s="14" t="n">
        <v>24.5</v>
      </c>
      <c r="H12466" s="14" t="n">
        <v>20.47</v>
      </c>
      <c r="I12466" s="14" t="n">
        <v>17.5</v>
      </c>
      <c r="J12466" s="23" t="n">
        <f aca="false">IF(AND(E12466="Priority",ISNUMBER('Cost model'!N664)),'Cost model'!N664,'Cost model'!M664)</f>
        <v>19.5</v>
      </c>
      <c r="K12466" s="14" t="n">
        <f aca="false">J12466-H12466</f>
        <v>-0.969999999999999</v>
      </c>
      <c r="L12466" s="14" t="n">
        <f aca="false">G12466-H12466</f>
        <v>4.03</v>
      </c>
    </row>
    <row r="12467" customFormat="false" ht="15" hidden="false" customHeight="false" outlineLevel="0" collapsed="false">
      <c r="A12467" s="2" t="s">
        <v>124</v>
      </c>
      <c r="B12467" s="2" t="s">
        <v>124</v>
      </c>
      <c r="C12467" s="2" t="s">
        <v>47</v>
      </c>
      <c r="D12467" s="2" t="s">
        <v>10</v>
      </c>
      <c r="E12467" s="2" t="s">
        <v>74</v>
      </c>
      <c r="F12467" s="2" t="s">
        <v>977</v>
      </c>
      <c r="G12467" s="14" t="n">
        <v>9.5</v>
      </c>
      <c r="H12467" s="14" t="n">
        <v>8.76</v>
      </c>
      <c r="I12467" s="14" t="n">
        <v>9.5</v>
      </c>
      <c r="J12467" s="23" t="n">
        <f aca="false">IF(AND(E12467="Priority",ISNUMBER('Cost model'!N317)),'Cost model'!N317,'Cost model'!M317)</f>
        <v>10.5</v>
      </c>
      <c r="K12467" s="14" t="n">
        <f aca="false">J12467-H12467</f>
        <v>1.74</v>
      </c>
      <c r="L12467" s="14" t="n">
        <f aca="false">G12467-H12467</f>
        <v>0.74</v>
      </c>
    </row>
    <row r="12468" customFormat="false" ht="15" hidden="false" customHeight="false" outlineLevel="0" collapsed="false">
      <c r="A12468" s="2" t="s">
        <v>221</v>
      </c>
      <c r="B12468" s="2" t="s">
        <v>221</v>
      </c>
      <c r="C12468" s="2" t="s">
        <v>49</v>
      </c>
      <c r="D12468" s="2" t="s">
        <v>12</v>
      </c>
      <c r="E12468" s="2" t="s">
        <v>74</v>
      </c>
      <c r="F12468" s="2" t="s">
        <v>977</v>
      </c>
      <c r="G12468" s="14" t="n">
        <v>19.5</v>
      </c>
      <c r="H12468" s="14" t="n">
        <v>65.73</v>
      </c>
      <c r="I12468" s="14" t="n">
        <v>19.5</v>
      </c>
      <c r="J12468" s="23" t="n">
        <f aca="false">IF(AND(E12468="Priority",ISNUMBER('Cost model'!N742)),'Cost model'!N742,'Cost model'!M742)</f>
        <v>60</v>
      </c>
      <c r="K12468" s="14" t="n">
        <f aca="false">J12468-H12468</f>
        <v>-5.73</v>
      </c>
      <c r="L12468" s="14" t="n">
        <f aca="false">G12468-H12468</f>
        <v>-46.23</v>
      </c>
    </row>
    <row r="12469" customFormat="false" ht="15" hidden="false" customHeight="false" outlineLevel="0" collapsed="false">
      <c r="A12469" s="2" t="s">
        <v>158</v>
      </c>
      <c r="B12469" s="2" t="s">
        <v>158</v>
      </c>
      <c r="C12469" s="2" t="s">
        <v>47</v>
      </c>
      <c r="D12469" s="2" t="s">
        <v>12</v>
      </c>
      <c r="E12469" s="2" t="s">
        <v>74</v>
      </c>
      <c r="F12469" s="2" t="s">
        <v>977</v>
      </c>
      <c r="G12469" s="14" t="n">
        <v>9.5</v>
      </c>
      <c r="H12469" s="14" t="n">
        <v>11.46</v>
      </c>
      <c r="I12469" s="14" t="n">
        <v>9.5</v>
      </c>
      <c r="J12469" s="23" t="n">
        <f aca="false">IF(AND(E12469="Priority",ISNUMBER('Cost model'!N425)),'Cost model'!N425,'Cost model'!M425)</f>
        <v>14.5</v>
      </c>
      <c r="K12469" s="14" t="n">
        <f aca="false">J12469-H12469</f>
        <v>3.04</v>
      </c>
      <c r="L12469" s="14" t="n">
        <f aca="false">G12469-H12469</f>
        <v>-1.96</v>
      </c>
    </row>
    <row r="12470" customFormat="false" ht="15" hidden="false" customHeight="false" outlineLevel="0" collapsed="false">
      <c r="A12470" s="2" t="s">
        <v>124</v>
      </c>
      <c r="B12470" s="2" t="s">
        <v>124</v>
      </c>
      <c r="C12470" s="2" t="s">
        <v>48</v>
      </c>
      <c r="D12470" s="2" t="s">
        <v>10</v>
      </c>
      <c r="E12470" s="2" t="s">
        <v>74</v>
      </c>
      <c r="F12470" s="2" t="s">
        <v>977</v>
      </c>
      <c r="G12470" s="14" t="n">
        <v>12.5</v>
      </c>
      <c r="H12470" s="14" t="n">
        <v>41.07</v>
      </c>
      <c r="I12470" s="14" t="n">
        <v>12.5</v>
      </c>
      <c r="J12470" s="23" t="n">
        <f aca="false">IF(AND(E12470="Priority",ISNUMBER('Cost model'!N318)),'Cost model'!N318,'Cost model'!M318)</f>
        <v>14.5</v>
      </c>
      <c r="K12470" s="14" t="n">
        <f aca="false">J12470-H12470</f>
        <v>-26.57</v>
      </c>
      <c r="L12470" s="14" t="n">
        <f aca="false">G12470-H12470</f>
        <v>-28.57</v>
      </c>
    </row>
    <row r="12471" customFormat="false" ht="15" hidden="false" customHeight="false" outlineLevel="0" collapsed="false">
      <c r="A12471" s="2" t="s">
        <v>174</v>
      </c>
      <c r="B12471" s="2" t="s">
        <v>174</v>
      </c>
      <c r="C12471" s="2" t="s">
        <v>49</v>
      </c>
      <c r="D12471" s="2" t="s">
        <v>12</v>
      </c>
      <c r="E12471" s="2" t="s">
        <v>74</v>
      </c>
      <c r="F12471" s="2" t="s">
        <v>977</v>
      </c>
      <c r="G12471" s="14" t="n">
        <v>19.5</v>
      </c>
      <c r="H12471" s="14" t="n">
        <v>39.68</v>
      </c>
      <c r="I12471" s="14" t="n">
        <v>19.5</v>
      </c>
      <c r="J12471" s="23" t="n">
        <f aca="false">IF(AND(E12471="Priority",ISNUMBER('Cost model'!N172)),'Cost model'!N172,'Cost model'!M172)</f>
        <v>45</v>
      </c>
      <c r="K12471" s="14" t="n">
        <f aca="false">J12471-H12471</f>
        <v>5.32</v>
      </c>
      <c r="L12471" s="14" t="n">
        <f aca="false">G12471-H12471</f>
        <v>-20.18</v>
      </c>
    </row>
    <row r="12472" customFormat="false" ht="15" hidden="false" customHeight="false" outlineLevel="0" collapsed="false">
      <c r="A12472" s="2" t="s">
        <v>124</v>
      </c>
      <c r="B12472" s="2" t="s">
        <v>124</v>
      </c>
      <c r="C12472" s="2" t="s">
        <v>49</v>
      </c>
      <c r="D12472" s="2" t="s">
        <v>10</v>
      </c>
      <c r="E12472" s="2" t="s">
        <v>74</v>
      </c>
      <c r="F12472" s="2" t="s">
        <v>977</v>
      </c>
      <c r="G12472" s="14" t="n">
        <v>17.5</v>
      </c>
      <c r="H12472" s="14" t="n">
        <v>16.2</v>
      </c>
      <c r="I12472" s="14" t="n">
        <v>17.5</v>
      </c>
      <c r="J12472" s="23" t="n">
        <f aca="false">IF(AND(E12472="Priority",ISNUMBER('Cost model'!N319)),'Cost model'!N319,'Cost model'!M319)</f>
        <v>16.5</v>
      </c>
      <c r="K12472" s="14" t="n">
        <f aca="false">J12472-H12472</f>
        <v>0.300000000000001</v>
      </c>
      <c r="L12472" s="14" t="n">
        <f aca="false">G12472-H12472</f>
        <v>1.3</v>
      </c>
    </row>
    <row r="12473" customFormat="false" ht="15" hidden="false" customHeight="false" outlineLevel="0" collapsed="false">
      <c r="A12473" s="2" t="s">
        <v>123</v>
      </c>
      <c r="B12473" s="2" t="s">
        <v>123</v>
      </c>
      <c r="C12473" s="2" t="s">
        <v>47</v>
      </c>
      <c r="D12473" s="2" t="s">
        <v>10</v>
      </c>
      <c r="E12473" s="2" t="s">
        <v>83</v>
      </c>
      <c r="F12473" s="2" t="s">
        <v>977</v>
      </c>
      <c r="G12473" s="14" t="n">
        <v>14.5</v>
      </c>
      <c r="H12473" s="14" t="n">
        <v>15</v>
      </c>
      <c r="I12473" s="14" t="n">
        <v>14.5</v>
      </c>
      <c r="J12473" s="23" t="n">
        <f aca="false">IF(AND(E12473="Priority",ISNUMBER('Cost model'!N62)),'Cost model'!N62,'Cost model'!M62)</f>
        <v>17.5</v>
      </c>
      <c r="K12473" s="14" t="n">
        <f aca="false">J12473-H12473</f>
        <v>2.5</v>
      </c>
      <c r="L12473" s="14" t="n">
        <f aca="false">G12473-H12473</f>
        <v>-0.5</v>
      </c>
    </row>
    <row r="12474" customFormat="false" ht="15" hidden="false" customHeight="false" outlineLevel="0" collapsed="false">
      <c r="A12474" s="2" t="s">
        <v>221</v>
      </c>
      <c r="B12474" s="2" t="s">
        <v>221</v>
      </c>
      <c r="C12474" s="2" t="s">
        <v>49</v>
      </c>
      <c r="D12474" s="2" t="s">
        <v>12</v>
      </c>
      <c r="E12474" s="2" t="s">
        <v>74</v>
      </c>
      <c r="F12474" s="2" t="s">
        <v>977</v>
      </c>
      <c r="G12474" s="14" t="n">
        <v>19.5</v>
      </c>
      <c r="H12474" s="14" t="n">
        <v>78.79</v>
      </c>
      <c r="I12474" s="14" t="n">
        <v>19.5</v>
      </c>
      <c r="J12474" s="23" t="n">
        <f aca="false">IF(AND(E12474="Priority",ISNUMBER('Cost model'!N742)),'Cost model'!N742,'Cost model'!M742)</f>
        <v>60</v>
      </c>
      <c r="K12474" s="14" t="n">
        <f aca="false">J12474-H12474</f>
        <v>-18.79</v>
      </c>
      <c r="L12474" s="14" t="n">
        <f aca="false">G12474-H12474</f>
        <v>-59.29</v>
      </c>
    </row>
    <row r="12475" customFormat="false" ht="15" hidden="false" customHeight="false" outlineLevel="0" collapsed="false">
      <c r="A12475" s="2" t="s">
        <v>221</v>
      </c>
      <c r="B12475" s="2" t="s">
        <v>221</v>
      </c>
      <c r="C12475" s="2" t="s">
        <v>47</v>
      </c>
      <c r="D12475" s="2" t="s">
        <v>10</v>
      </c>
      <c r="E12475" s="2" t="s">
        <v>74</v>
      </c>
      <c r="F12475" s="2" t="s">
        <v>977</v>
      </c>
      <c r="G12475" s="14" t="n">
        <v>9.5</v>
      </c>
      <c r="H12475" s="14" t="n">
        <v>5.76</v>
      </c>
      <c r="I12475" s="14" t="n">
        <v>9.5</v>
      </c>
      <c r="J12475" s="23" t="n">
        <f aca="false">IF(AND(E12475="Priority",ISNUMBER('Cost model'!N737)),'Cost model'!N737,'Cost model'!M737)</f>
        <v>8.5</v>
      </c>
      <c r="K12475" s="14" t="n">
        <f aca="false">J12475-H12475</f>
        <v>2.74</v>
      </c>
      <c r="L12475" s="14" t="n">
        <f aca="false">G12475-H12475</f>
        <v>3.74</v>
      </c>
    </row>
    <row r="12476" customFormat="false" ht="15" hidden="false" customHeight="false" outlineLevel="0" collapsed="false">
      <c r="A12476" s="2" t="s">
        <v>124</v>
      </c>
      <c r="B12476" s="2" t="s">
        <v>124</v>
      </c>
      <c r="C12476" s="2" t="s">
        <v>48</v>
      </c>
      <c r="D12476" s="2" t="s">
        <v>14</v>
      </c>
      <c r="E12476" s="2" t="s">
        <v>74</v>
      </c>
      <c r="F12476" s="2" t="s">
        <v>977</v>
      </c>
      <c r="G12476" s="14" t="n">
        <v>45</v>
      </c>
      <c r="H12476" s="14" t="n">
        <v>71.15</v>
      </c>
      <c r="I12476" s="14" t="n">
        <v>45</v>
      </c>
      <c r="J12476" s="23" t="n">
        <f aca="false">IF(AND(E12476="Priority",ISNUMBER('Cost model'!N327)),'Cost model'!N327,'Cost model'!M327)</f>
        <v>130</v>
      </c>
      <c r="K12476" s="14" t="n">
        <f aca="false">J12476-H12476</f>
        <v>58.85</v>
      </c>
      <c r="L12476" s="14" t="n">
        <f aca="false">G12476-H12476</f>
        <v>-26.15</v>
      </c>
    </row>
    <row r="12477" customFormat="false" ht="15" hidden="false" customHeight="false" outlineLevel="0" collapsed="false">
      <c r="A12477" s="2" t="s">
        <v>124</v>
      </c>
      <c r="B12477" s="2" t="s">
        <v>124</v>
      </c>
      <c r="C12477" s="2" t="s">
        <v>48</v>
      </c>
      <c r="D12477" s="2" t="s">
        <v>10</v>
      </c>
      <c r="E12477" s="2" t="s">
        <v>74</v>
      </c>
      <c r="F12477" s="2" t="s">
        <v>977</v>
      </c>
      <c r="G12477" s="14" t="n">
        <v>12.5</v>
      </c>
      <c r="H12477" s="14" t="n">
        <v>11.08</v>
      </c>
      <c r="I12477" s="14" t="n">
        <v>12.5</v>
      </c>
      <c r="J12477" s="23" t="n">
        <f aca="false">IF(AND(E12477="Priority",ISNUMBER('Cost model'!N318)),'Cost model'!N318,'Cost model'!M318)</f>
        <v>14.5</v>
      </c>
      <c r="K12477" s="14" t="n">
        <f aca="false">J12477-H12477</f>
        <v>3.42</v>
      </c>
      <c r="L12477" s="14" t="n">
        <f aca="false">G12477-H12477</f>
        <v>1.42</v>
      </c>
    </row>
    <row r="12478" customFormat="false" ht="15" hidden="false" customHeight="false" outlineLevel="0" collapsed="false">
      <c r="A12478" s="2" t="s">
        <v>158</v>
      </c>
      <c r="B12478" s="2" t="s">
        <v>158</v>
      </c>
      <c r="C12478" s="2" t="s">
        <v>47</v>
      </c>
      <c r="D12478" s="2" t="s">
        <v>10</v>
      </c>
      <c r="E12478" s="2" t="s">
        <v>74</v>
      </c>
      <c r="F12478" s="2" t="s">
        <v>977</v>
      </c>
      <c r="G12478" s="14" t="n">
        <v>9.5</v>
      </c>
      <c r="H12478" s="14" t="n">
        <v>9.15</v>
      </c>
      <c r="I12478" s="14" t="n">
        <v>9.5</v>
      </c>
      <c r="J12478" s="23" t="n">
        <f aca="false">IF(AND(E12478="Priority",ISNUMBER('Cost model'!N422)),'Cost model'!N422,'Cost model'!M422)</f>
        <v>8.5</v>
      </c>
      <c r="K12478" s="14" t="n">
        <f aca="false">J12478-H12478</f>
        <v>-0.65</v>
      </c>
      <c r="L12478" s="14" t="n">
        <f aca="false">G12478-H12478</f>
        <v>0.35</v>
      </c>
    </row>
    <row r="12479" customFormat="false" ht="15" hidden="false" customHeight="false" outlineLevel="0" collapsed="false">
      <c r="A12479" s="2" t="s">
        <v>174</v>
      </c>
      <c r="B12479" s="2" t="s">
        <v>174</v>
      </c>
      <c r="C12479" s="2" t="s">
        <v>49</v>
      </c>
      <c r="D12479" s="2" t="s">
        <v>12</v>
      </c>
      <c r="E12479" s="2" t="s">
        <v>74</v>
      </c>
      <c r="F12479" s="2" t="s">
        <v>977</v>
      </c>
      <c r="G12479" s="14" t="n">
        <v>19.5</v>
      </c>
      <c r="H12479" s="14" t="n">
        <v>30.41</v>
      </c>
      <c r="I12479" s="14" t="n">
        <v>19.5</v>
      </c>
      <c r="J12479" s="23" t="n">
        <f aca="false">IF(AND(E12479="Priority",ISNUMBER('Cost model'!N172)),'Cost model'!N172,'Cost model'!M172)</f>
        <v>45</v>
      </c>
      <c r="K12479" s="14" t="n">
        <f aca="false">J12479-H12479</f>
        <v>14.59</v>
      </c>
      <c r="L12479" s="14" t="n">
        <f aca="false">G12479-H12479</f>
        <v>-10.91</v>
      </c>
    </row>
    <row r="12480" customFormat="false" ht="15" hidden="false" customHeight="false" outlineLevel="0" collapsed="false">
      <c r="A12480" s="2" t="s">
        <v>123</v>
      </c>
      <c r="B12480" s="2" t="s">
        <v>123</v>
      </c>
      <c r="C12480" s="2" t="s">
        <v>47</v>
      </c>
      <c r="D12480" s="2" t="s">
        <v>10</v>
      </c>
      <c r="E12480" s="2" t="s">
        <v>74</v>
      </c>
      <c r="F12480" s="2" t="s">
        <v>977</v>
      </c>
      <c r="G12480" s="14" t="n">
        <v>19.5</v>
      </c>
      <c r="H12480" s="14" t="n">
        <v>23.18</v>
      </c>
      <c r="I12480" s="14" t="n">
        <v>9.5</v>
      </c>
      <c r="J12480" s="23" t="n">
        <f aca="false">IF(AND(E12480="Priority",ISNUMBER('Cost model'!N62)),'Cost model'!N62,'Cost model'!M62)</f>
        <v>12.5</v>
      </c>
      <c r="K12480" s="14" t="n">
        <f aca="false">J12480-H12480</f>
        <v>-10.68</v>
      </c>
      <c r="L12480" s="14" t="n">
        <f aca="false">G12480-H12480</f>
        <v>-3.68</v>
      </c>
    </row>
    <row r="12481" customFormat="false" ht="15" hidden="false" customHeight="false" outlineLevel="0" collapsed="false">
      <c r="A12481" s="2" t="s">
        <v>221</v>
      </c>
      <c r="B12481" s="2" t="s">
        <v>221</v>
      </c>
      <c r="C12481" s="2" t="s">
        <v>49</v>
      </c>
      <c r="D12481" s="2" t="s">
        <v>12</v>
      </c>
      <c r="E12481" s="2" t="s">
        <v>83</v>
      </c>
      <c r="F12481" s="2" t="s">
        <v>977</v>
      </c>
      <c r="G12481" s="14" t="n">
        <v>29.5</v>
      </c>
      <c r="H12481" s="14" t="n">
        <v>133.44</v>
      </c>
      <c r="I12481" s="14" t="n">
        <v>29.5</v>
      </c>
      <c r="J12481" s="23" t="n">
        <f aca="false">IF(AND(E12481="Priority",ISNUMBER('Cost model'!N742)),'Cost model'!N742,'Cost model'!M742)</f>
        <v>80</v>
      </c>
      <c r="K12481" s="14" t="n">
        <f aca="false">J12481-H12481</f>
        <v>-53.44</v>
      </c>
      <c r="L12481" s="14" t="n">
        <f aca="false">G12481-H12481</f>
        <v>-103.94</v>
      </c>
    </row>
    <row r="12482" customFormat="false" ht="15" hidden="false" customHeight="false" outlineLevel="0" collapsed="false">
      <c r="A12482" s="2" t="s">
        <v>174</v>
      </c>
      <c r="B12482" s="2" t="s">
        <v>142</v>
      </c>
      <c r="C12482" s="2" t="s">
        <v>48</v>
      </c>
      <c r="D12482" s="2" t="s">
        <v>10</v>
      </c>
      <c r="E12482" s="2" t="s">
        <v>74</v>
      </c>
      <c r="F12482" s="2" t="s">
        <v>976</v>
      </c>
      <c r="G12482" s="14" t="n">
        <v>12.5</v>
      </c>
      <c r="H12482" s="14" t="n">
        <v>10.93</v>
      </c>
      <c r="I12482" s="14" t="n">
        <v>12.5</v>
      </c>
      <c r="J12482" s="23" t="n">
        <f aca="false">IF(AND(E12482="Priority",ISNUMBER('Cost model'!N123)),'Cost model'!N123,'Cost model'!M123)</f>
        <v>16.5</v>
      </c>
      <c r="K12482" s="14" t="n">
        <f aca="false">J12482-H12482</f>
        <v>5.57</v>
      </c>
      <c r="L12482" s="14" t="n">
        <f aca="false">G12482-H12482</f>
        <v>1.57</v>
      </c>
    </row>
    <row r="12483" customFormat="false" ht="15" hidden="false" customHeight="false" outlineLevel="0" collapsed="false">
      <c r="A12483" s="2" t="s">
        <v>174</v>
      </c>
      <c r="B12483" s="2" t="s">
        <v>174</v>
      </c>
      <c r="C12483" s="2" t="s">
        <v>47</v>
      </c>
      <c r="D12483" s="2" t="s">
        <v>10</v>
      </c>
      <c r="E12483" s="2" t="s">
        <v>74</v>
      </c>
      <c r="F12483" s="2" t="s">
        <v>977</v>
      </c>
      <c r="G12483" s="14" t="n">
        <v>9.5</v>
      </c>
      <c r="H12483" s="14" t="n">
        <v>7.59</v>
      </c>
      <c r="I12483" s="14" t="n">
        <v>9.5</v>
      </c>
      <c r="J12483" s="23" t="n">
        <f aca="false">IF(AND(E12483="Priority",ISNUMBER('Cost model'!N167)),'Cost model'!N167,'Cost model'!M167)</f>
        <v>8.5</v>
      </c>
      <c r="K12483" s="14" t="n">
        <f aca="false">J12483-H12483</f>
        <v>0.91</v>
      </c>
      <c r="L12483" s="14" t="n">
        <f aca="false">G12483-H12483</f>
        <v>1.91</v>
      </c>
    </row>
    <row r="12484" customFormat="false" ht="15" hidden="false" customHeight="false" outlineLevel="0" collapsed="false">
      <c r="A12484" s="2" t="s">
        <v>142</v>
      </c>
      <c r="B12484" s="2" t="s">
        <v>142</v>
      </c>
      <c r="C12484" s="2" t="s">
        <v>47</v>
      </c>
      <c r="D12484" s="2" t="s">
        <v>10</v>
      </c>
      <c r="E12484" s="2" t="s">
        <v>74</v>
      </c>
      <c r="F12484" s="2" t="s">
        <v>977</v>
      </c>
      <c r="G12484" s="14" t="n">
        <v>9.5</v>
      </c>
      <c r="H12484" s="14" t="n">
        <v>8.24</v>
      </c>
      <c r="I12484" s="14" t="n">
        <v>9.5</v>
      </c>
      <c r="J12484" s="23" t="n">
        <f aca="false">IF(AND(E12484="Priority",ISNUMBER('Cost model'!N632)),'Cost model'!N632,'Cost model'!M632)</f>
        <v>9.5</v>
      </c>
      <c r="K12484" s="14" t="n">
        <f aca="false">J12484-H12484</f>
        <v>1.26</v>
      </c>
      <c r="L12484" s="14" t="n">
        <f aca="false">G12484-H12484</f>
        <v>1.26</v>
      </c>
    </row>
    <row r="12485" customFormat="false" ht="15" hidden="false" customHeight="false" outlineLevel="0" collapsed="false">
      <c r="A12485" s="2" t="s">
        <v>174</v>
      </c>
      <c r="B12485" s="2" t="s">
        <v>142</v>
      </c>
      <c r="C12485" s="2" t="s">
        <v>47</v>
      </c>
      <c r="D12485" s="2" t="s">
        <v>12</v>
      </c>
      <c r="E12485" s="2" t="s">
        <v>74</v>
      </c>
      <c r="F12485" s="2" t="s">
        <v>976</v>
      </c>
      <c r="G12485" s="14" t="n">
        <v>9.5</v>
      </c>
      <c r="H12485" s="14" t="n">
        <v>27.46</v>
      </c>
      <c r="I12485" s="14" t="n">
        <v>9.5</v>
      </c>
      <c r="J12485" s="23" t="n">
        <f aca="false">IF(AND(E12485="Priority",ISNUMBER('Cost model'!N125)),'Cost model'!N125,'Cost model'!M125)</f>
        <v>40</v>
      </c>
      <c r="K12485" s="14" t="n">
        <f aca="false">J12485-H12485</f>
        <v>12.54</v>
      </c>
      <c r="L12485" s="14" t="n">
        <f aca="false">G12485-H12485</f>
        <v>-17.96</v>
      </c>
    </row>
    <row r="12486" customFormat="false" ht="15" hidden="false" customHeight="false" outlineLevel="0" collapsed="false">
      <c r="A12486" s="2" t="s">
        <v>221</v>
      </c>
      <c r="B12486" s="2" t="s">
        <v>221</v>
      </c>
      <c r="C12486" s="2" t="s">
        <v>47</v>
      </c>
      <c r="D12486" s="2" t="s">
        <v>10</v>
      </c>
      <c r="E12486" s="2" t="s">
        <v>83</v>
      </c>
      <c r="F12486" s="2" t="s">
        <v>977</v>
      </c>
      <c r="G12486" s="14" t="n">
        <v>14.5</v>
      </c>
      <c r="H12486" s="14" t="n">
        <v>5.76</v>
      </c>
      <c r="I12486" s="14" t="n">
        <v>14.5</v>
      </c>
      <c r="J12486" s="23" t="n">
        <f aca="false">IF(AND(E12486="Priority",ISNUMBER('Cost model'!N737)),'Cost model'!N737,'Cost model'!M737)</f>
        <v>13.5</v>
      </c>
      <c r="K12486" s="14" t="n">
        <f aca="false">J12486-H12486</f>
        <v>7.74</v>
      </c>
      <c r="L12486" s="14" t="n">
        <f aca="false">G12486-H12486</f>
        <v>8.74</v>
      </c>
    </row>
    <row r="12487" customFormat="false" ht="15" hidden="false" customHeight="false" outlineLevel="0" collapsed="false">
      <c r="A12487" s="2" t="s">
        <v>221</v>
      </c>
      <c r="B12487" s="2" t="s">
        <v>221</v>
      </c>
      <c r="C12487" s="2" t="s">
        <v>49</v>
      </c>
      <c r="D12487" s="2" t="s">
        <v>10</v>
      </c>
      <c r="E12487" s="2" t="s">
        <v>74</v>
      </c>
      <c r="F12487" s="2" t="s">
        <v>977</v>
      </c>
      <c r="G12487" s="14" t="n">
        <v>17.5</v>
      </c>
      <c r="H12487" s="14" t="n">
        <v>16.01</v>
      </c>
      <c r="I12487" s="14" t="n">
        <v>17.5</v>
      </c>
      <c r="J12487" s="23" t="n">
        <f aca="false">IF(AND(E12487="Priority",ISNUMBER('Cost model'!N739)),'Cost model'!N739,'Cost model'!M739)</f>
        <v>17.5</v>
      </c>
      <c r="K12487" s="14" t="n">
        <f aca="false">J12487-H12487</f>
        <v>1.49</v>
      </c>
      <c r="L12487" s="14" t="n">
        <f aca="false">G12487-H12487</f>
        <v>1.49</v>
      </c>
    </row>
    <row r="12488" customFormat="false" ht="15" hidden="false" customHeight="false" outlineLevel="0" collapsed="false">
      <c r="A12488" s="2" t="s">
        <v>158</v>
      </c>
      <c r="B12488" s="2" t="s">
        <v>158</v>
      </c>
      <c r="C12488" s="2" t="s">
        <v>47</v>
      </c>
      <c r="D12488" s="2" t="s">
        <v>10</v>
      </c>
      <c r="E12488" s="2" t="s">
        <v>74</v>
      </c>
      <c r="F12488" s="2" t="s">
        <v>977</v>
      </c>
      <c r="G12488" s="14" t="n">
        <v>9.5</v>
      </c>
      <c r="H12488" s="14" t="n">
        <v>7.07</v>
      </c>
      <c r="I12488" s="14" t="n">
        <v>9.5</v>
      </c>
      <c r="J12488" s="23" t="n">
        <f aca="false">IF(AND(E12488="Priority",ISNUMBER('Cost model'!N422)),'Cost model'!N422,'Cost model'!M422)</f>
        <v>8.5</v>
      </c>
      <c r="K12488" s="14" t="n">
        <f aca="false">J12488-H12488</f>
        <v>1.43</v>
      </c>
      <c r="L12488" s="14" t="n">
        <f aca="false">G12488-H12488</f>
        <v>2.43</v>
      </c>
    </row>
    <row r="12489" customFormat="false" ht="15" hidden="false" customHeight="false" outlineLevel="0" collapsed="false">
      <c r="A12489" s="2" t="s">
        <v>142</v>
      </c>
      <c r="B12489" s="2" t="s">
        <v>142</v>
      </c>
      <c r="C12489" s="2" t="s">
        <v>47</v>
      </c>
      <c r="D12489" s="2" t="s">
        <v>10</v>
      </c>
      <c r="E12489" s="2" t="s">
        <v>74</v>
      </c>
      <c r="F12489" s="2" t="s">
        <v>977</v>
      </c>
      <c r="G12489" s="14" t="n">
        <v>9.5</v>
      </c>
      <c r="H12489" s="14" t="n">
        <v>7.02</v>
      </c>
      <c r="I12489" s="14" t="n">
        <v>9.5</v>
      </c>
      <c r="J12489" s="23" t="n">
        <f aca="false">IF(AND(E12489="Priority",ISNUMBER('Cost model'!N632)),'Cost model'!N632,'Cost model'!M632)</f>
        <v>9.5</v>
      </c>
      <c r="K12489" s="14" t="n">
        <f aca="false">J12489-H12489</f>
        <v>2.48</v>
      </c>
      <c r="L12489" s="14" t="n">
        <f aca="false">G12489-H12489</f>
        <v>2.48</v>
      </c>
    </row>
    <row r="12490" customFormat="false" ht="15" hidden="false" customHeight="false" outlineLevel="0" collapsed="false">
      <c r="A12490" s="2" t="s">
        <v>124</v>
      </c>
      <c r="B12490" s="2" t="s">
        <v>124</v>
      </c>
      <c r="C12490" s="2" t="s">
        <v>49</v>
      </c>
      <c r="D12490" s="2" t="s">
        <v>14</v>
      </c>
      <c r="E12490" s="2" t="s">
        <v>74</v>
      </c>
      <c r="F12490" s="2" t="s">
        <v>977</v>
      </c>
      <c r="G12490" s="14" t="n">
        <v>85</v>
      </c>
      <c r="H12490" s="14" t="n">
        <v>245.92</v>
      </c>
      <c r="I12490" s="14" t="n">
        <v>85</v>
      </c>
      <c r="J12490" s="23" t="n">
        <f aca="false">IF(AND(E12490="Priority",ISNUMBER('Cost model'!N328)),'Cost model'!N328,'Cost model'!M328)</f>
        <v>175</v>
      </c>
      <c r="K12490" s="14" t="n">
        <f aca="false">J12490-H12490</f>
        <v>-70.92</v>
      </c>
      <c r="L12490" s="14" t="n">
        <f aca="false">G12490-H12490</f>
        <v>-160.92</v>
      </c>
    </row>
    <row r="12491" customFormat="false" ht="15" hidden="false" customHeight="false" outlineLevel="0" collapsed="false">
      <c r="A12491" s="2" t="s">
        <v>174</v>
      </c>
      <c r="B12491" s="2" t="s">
        <v>158</v>
      </c>
      <c r="C12491" s="2" t="s">
        <v>48</v>
      </c>
      <c r="D12491" s="2" t="s">
        <v>12</v>
      </c>
      <c r="E12491" s="2" t="s">
        <v>74</v>
      </c>
      <c r="F12491" s="2" t="s">
        <v>976</v>
      </c>
      <c r="G12491" s="14" t="n">
        <v>12.5</v>
      </c>
      <c r="H12491" s="14" t="n">
        <v>55.34</v>
      </c>
      <c r="I12491" s="14" t="n">
        <v>19.5</v>
      </c>
      <c r="J12491" s="23" t="n">
        <f aca="false">IF(AND(E12491="Priority",ISNUMBER('Cost model'!N141)),'Cost model'!N141,'Cost model'!M141)</f>
        <v>50</v>
      </c>
      <c r="K12491" s="14" t="n">
        <f aca="false">J12491-H12491</f>
        <v>-5.34</v>
      </c>
      <c r="L12491" s="14" t="n">
        <f aca="false">G12491-H12491</f>
        <v>-42.84</v>
      </c>
    </row>
    <row r="12492" customFormat="false" ht="15" hidden="false" customHeight="false" outlineLevel="0" collapsed="false">
      <c r="A12492" s="2" t="s">
        <v>174</v>
      </c>
      <c r="B12492" s="2" t="s">
        <v>124</v>
      </c>
      <c r="C12492" s="2" t="s">
        <v>49</v>
      </c>
      <c r="D12492" s="2" t="s">
        <v>12</v>
      </c>
      <c r="E12492" s="2" t="s">
        <v>74</v>
      </c>
      <c r="F12492" s="2" t="s">
        <v>976</v>
      </c>
      <c r="G12492" s="14" t="n">
        <v>19.5</v>
      </c>
      <c r="H12492" s="14" t="n">
        <v>28.12</v>
      </c>
      <c r="I12492" s="14" t="n">
        <v>19.5</v>
      </c>
      <c r="J12492" s="23" t="n">
        <f aca="false">IF(AND(E12492="Priority",ISNUMBER('Cost model'!N112)),'Cost model'!N112,'Cost model'!M112)</f>
        <v>50</v>
      </c>
      <c r="K12492" s="14" t="n">
        <f aca="false">J12492-H12492</f>
        <v>21.88</v>
      </c>
      <c r="L12492" s="14" t="n">
        <f aca="false">G12492-H12492</f>
        <v>-8.62</v>
      </c>
    </row>
    <row r="12493" customFormat="false" ht="15" hidden="false" customHeight="false" outlineLevel="0" collapsed="false">
      <c r="A12493" s="2" t="s">
        <v>174</v>
      </c>
      <c r="B12493" s="2" t="s">
        <v>174</v>
      </c>
      <c r="C12493" s="2" t="s">
        <v>48</v>
      </c>
      <c r="D12493" s="2" t="s">
        <v>13</v>
      </c>
      <c r="E12493" s="2" t="s">
        <v>74</v>
      </c>
      <c r="F12493" s="2" t="s">
        <v>977</v>
      </c>
      <c r="G12493" s="14" t="n">
        <v>24.5</v>
      </c>
      <c r="H12493" s="14" t="n">
        <v>72.74</v>
      </c>
      <c r="I12493" s="14" t="n">
        <v>24.5</v>
      </c>
      <c r="J12493" s="23" t="n">
        <f aca="false">IF(AND(E12493="Priority",ISNUMBER('Cost model'!N174)),'Cost model'!N174,'Cost model'!M174)</f>
        <v>70</v>
      </c>
      <c r="K12493" s="14" t="n">
        <f aca="false">J12493-H12493</f>
        <v>-2.74</v>
      </c>
      <c r="L12493" s="14" t="n">
        <f aca="false">G12493-H12493</f>
        <v>-48.24</v>
      </c>
    </row>
    <row r="12494" customFormat="false" ht="15" hidden="false" customHeight="false" outlineLevel="0" collapsed="false">
      <c r="A12494" s="2" t="s">
        <v>142</v>
      </c>
      <c r="B12494" s="2" t="s">
        <v>142</v>
      </c>
      <c r="C12494" s="2" t="s">
        <v>47</v>
      </c>
      <c r="D12494" s="2" t="s">
        <v>10</v>
      </c>
      <c r="E12494" s="2" t="s">
        <v>74</v>
      </c>
      <c r="F12494" s="2" t="s">
        <v>977</v>
      </c>
      <c r="G12494" s="14" t="n">
        <v>9.5</v>
      </c>
      <c r="H12494" s="14" t="n">
        <v>5.76</v>
      </c>
      <c r="I12494" s="14" t="n">
        <v>9.5</v>
      </c>
      <c r="J12494" s="23" t="n">
        <f aca="false">IF(AND(E12494="Priority",ISNUMBER('Cost model'!N632)),'Cost model'!N632,'Cost model'!M632)</f>
        <v>9.5</v>
      </c>
      <c r="K12494" s="14" t="n">
        <f aca="false">J12494-H12494</f>
        <v>3.74</v>
      </c>
      <c r="L12494" s="14" t="n">
        <f aca="false">G12494-H12494</f>
        <v>3.74</v>
      </c>
    </row>
    <row r="12495" customFormat="false" ht="15" hidden="false" customHeight="false" outlineLevel="0" collapsed="false">
      <c r="A12495" s="2" t="s">
        <v>158</v>
      </c>
      <c r="B12495" s="2" t="s">
        <v>158</v>
      </c>
      <c r="C12495" s="2" t="s">
        <v>49</v>
      </c>
      <c r="D12495" s="2" t="s">
        <v>12</v>
      </c>
      <c r="E12495" s="2" t="s">
        <v>74</v>
      </c>
      <c r="F12495" s="2" t="s">
        <v>977</v>
      </c>
      <c r="G12495" s="14" t="n">
        <v>19.5</v>
      </c>
      <c r="H12495" s="14" t="n">
        <v>23.36</v>
      </c>
      <c r="I12495" s="14" t="n">
        <v>19.5</v>
      </c>
      <c r="J12495" s="23" t="n">
        <f aca="false">IF(AND(E12495="Priority",ISNUMBER('Cost model'!N427)),'Cost model'!N427,'Cost model'!M427)</f>
        <v>28.5</v>
      </c>
      <c r="K12495" s="14" t="n">
        <f aca="false">J12495-H12495</f>
        <v>5.14</v>
      </c>
      <c r="L12495" s="14" t="n">
        <f aca="false">G12495-H12495</f>
        <v>-3.86</v>
      </c>
    </row>
    <row r="12496" customFormat="false" ht="15" hidden="false" customHeight="false" outlineLevel="0" collapsed="false">
      <c r="A12496" s="2" t="s">
        <v>174</v>
      </c>
      <c r="B12496" s="2" t="s">
        <v>124</v>
      </c>
      <c r="C12496" s="2" t="s">
        <v>48</v>
      </c>
      <c r="D12496" s="2" t="s">
        <v>12</v>
      </c>
      <c r="E12496" s="2" t="s">
        <v>74</v>
      </c>
      <c r="F12496" s="2" t="s">
        <v>976</v>
      </c>
      <c r="G12496" s="14" t="n">
        <v>12.5</v>
      </c>
      <c r="H12496" s="14" t="n">
        <v>50.6</v>
      </c>
      <c r="I12496" s="14" t="n">
        <v>12.5</v>
      </c>
      <c r="J12496" s="23" t="n">
        <f aca="false">IF(AND(E12496="Priority",ISNUMBER('Cost model'!N111)),'Cost model'!N111,'Cost model'!M111)</f>
        <v>45</v>
      </c>
      <c r="K12496" s="14" t="n">
        <f aca="false">J12496-H12496</f>
        <v>-5.6</v>
      </c>
      <c r="L12496" s="14" t="n">
        <f aca="false">G12496-H12496</f>
        <v>-38.1</v>
      </c>
    </row>
    <row r="12497" customFormat="false" ht="15" hidden="false" customHeight="false" outlineLevel="0" collapsed="false">
      <c r="A12497" s="2" t="s">
        <v>174</v>
      </c>
      <c r="B12497" s="2" t="s">
        <v>174</v>
      </c>
      <c r="C12497" s="2" t="s">
        <v>47</v>
      </c>
      <c r="D12497" s="2" t="s">
        <v>12</v>
      </c>
      <c r="E12497" s="2" t="s">
        <v>74</v>
      </c>
      <c r="F12497" s="2" t="s">
        <v>977</v>
      </c>
      <c r="G12497" s="14" t="n">
        <v>9.5</v>
      </c>
      <c r="H12497" s="14" t="n">
        <v>10</v>
      </c>
      <c r="I12497" s="14" t="n">
        <v>9.5</v>
      </c>
      <c r="J12497" s="23" t="n">
        <f aca="false">IF(AND(E12497="Priority",ISNUMBER('Cost model'!N170)),'Cost model'!N170,'Cost model'!M170)</f>
        <v>25.5</v>
      </c>
      <c r="K12497" s="14" t="n">
        <f aca="false">J12497-H12497</f>
        <v>15.5</v>
      </c>
      <c r="L12497" s="14" t="n">
        <f aca="false">G12497-H12497</f>
        <v>-0.5</v>
      </c>
    </row>
    <row r="12498" customFormat="false" ht="15" hidden="false" customHeight="false" outlineLevel="0" collapsed="false">
      <c r="A12498" s="2" t="s">
        <v>174</v>
      </c>
      <c r="B12498" s="2" t="s">
        <v>174</v>
      </c>
      <c r="C12498" s="2" t="s">
        <v>48</v>
      </c>
      <c r="D12498" s="2" t="s">
        <v>13</v>
      </c>
      <c r="E12498" s="2" t="s">
        <v>74</v>
      </c>
      <c r="F12498" s="2" t="s">
        <v>977</v>
      </c>
      <c r="G12498" s="14" t="n">
        <v>24.5</v>
      </c>
      <c r="H12498" s="14" t="n">
        <v>71.52</v>
      </c>
      <c r="I12498" s="14" t="n">
        <v>24.5</v>
      </c>
      <c r="J12498" s="23" t="n">
        <f aca="false">IF(AND(E12498="Priority",ISNUMBER('Cost model'!N174)),'Cost model'!N174,'Cost model'!M174)</f>
        <v>70</v>
      </c>
      <c r="K12498" s="14" t="n">
        <f aca="false">J12498-H12498</f>
        <v>-1.52</v>
      </c>
      <c r="L12498" s="14" t="n">
        <f aca="false">G12498-H12498</f>
        <v>-47.02</v>
      </c>
    </row>
    <row r="12499" customFormat="false" ht="15" hidden="false" customHeight="false" outlineLevel="0" collapsed="false">
      <c r="A12499" s="2" t="s">
        <v>142</v>
      </c>
      <c r="B12499" s="2" t="s">
        <v>142</v>
      </c>
      <c r="C12499" s="2" t="s">
        <v>47</v>
      </c>
      <c r="D12499" s="2" t="s">
        <v>10</v>
      </c>
      <c r="E12499" s="2" t="s">
        <v>74</v>
      </c>
      <c r="F12499" s="2" t="s">
        <v>977</v>
      </c>
      <c r="G12499" s="14" t="n">
        <v>9.5</v>
      </c>
      <c r="H12499" s="14" t="n">
        <v>6.33</v>
      </c>
      <c r="I12499" s="14" t="n">
        <v>9.5</v>
      </c>
      <c r="J12499" s="23" t="n">
        <f aca="false">IF(AND(E12499="Priority",ISNUMBER('Cost model'!N632)),'Cost model'!N632,'Cost model'!M632)</f>
        <v>9.5</v>
      </c>
      <c r="K12499" s="14" t="n">
        <f aca="false">J12499-H12499</f>
        <v>3.17</v>
      </c>
      <c r="L12499" s="14" t="n">
        <f aca="false">G12499-H12499</f>
        <v>3.17</v>
      </c>
    </row>
    <row r="12500" customFormat="false" ht="15" hidden="false" customHeight="false" outlineLevel="0" collapsed="false">
      <c r="A12500" s="2" t="s">
        <v>174</v>
      </c>
      <c r="B12500" s="2" t="s">
        <v>124</v>
      </c>
      <c r="C12500" s="2" t="s">
        <v>47</v>
      </c>
      <c r="D12500" s="2" t="s">
        <v>12</v>
      </c>
      <c r="E12500" s="2" t="s">
        <v>74</v>
      </c>
      <c r="F12500" s="2" t="s">
        <v>976</v>
      </c>
      <c r="G12500" s="14" t="n">
        <v>9.5</v>
      </c>
      <c r="H12500" s="14" t="n">
        <v>25.08</v>
      </c>
      <c r="I12500" s="14" t="n">
        <v>9.5</v>
      </c>
      <c r="J12500" s="23" t="n">
        <f aca="false">IF(AND(E12500="Priority",ISNUMBER('Cost model'!N110)),'Cost model'!N110,'Cost model'!M110)</f>
        <v>40</v>
      </c>
      <c r="K12500" s="14" t="n">
        <f aca="false">J12500-H12500</f>
        <v>14.92</v>
      </c>
      <c r="L12500" s="14" t="n">
        <f aca="false">G12500-H12500</f>
        <v>-15.58</v>
      </c>
    </row>
    <row r="12501" customFormat="false" ht="15" hidden="false" customHeight="false" outlineLevel="0" collapsed="false">
      <c r="A12501" s="2" t="s">
        <v>221</v>
      </c>
      <c r="B12501" s="2" t="s">
        <v>221</v>
      </c>
      <c r="C12501" s="2" t="s">
        <v>47</v>
      </c>
      <c r="D12501" s="2" t="s">
        <v>12</v>
      </c>
      <c r="E12501" s="2" t="s">
        <v>74</v>
      </c>
      <c r="F12501" s="2" t="s">
        <v>977</v>
      </c>
      <c r="G12501" s="14" t="n">
        <v>9.5</v>
      </c>
      <c r="H12501" s="14" t="n">
        <v>27.84</v>
      </c>
      <c r="I12501" s="14" t="n">
        <v>9.5</v>
      </c>
      <c r="J12501" s="23" t="n">
        <f aca="false">IF(AND(E12501="Priority",ISNUMBER('Cost model'!N740)),'Cost model'!N740,'Cost model'!M740)</f>
        <v>22.5</v>
      </c>
      <c r="K12501" s="14" t="n">
        <f aca="false">J12501-H12501</f>
        <v>-5.34</v>
      </c>
      <c r="L12501" s="14" t="n">
        <f aca="false">G12501-H12501</f>
        <v>-18.34</v>
      </c>
    </row>
    <row r="12502" customFormat="false" ht="15" hidden="false" customHeight="false" outlineLevel="0" collapsed="false">
      <c r="A12502" s="2" t="s">
        <v>174</v>
      </c>
      <c r="B12502" s="2" t="s">
        <v>174</v>
      </c>
      <c r="C12502" s="2" t="s">
        <v>47</v>
      </c>
      <c r="D12502" s="2" t="s">
        <v>13</v>
      </c>
      <c r="E12502" s="2" t="s">
        <v>74</v>
      </c>
      <c r="F12502" s="2" t="s">
        <v>977</v>
      </c>
      <c r="G12502" s="14" t="n">
        <v>19</v>
      </c>
      <c r="H12502" s="14" t="n">
        <v>30.96</v>
      </c>
      <c r="I12502" s="14" t="n">
        <v>19</v>
      </c>
      <c r="J12502" s="23" t="n">
        <f aca="false">IF(AND(E12502="Priority",ISNUMBER('Cost model'!N173)),'Cost model'!N173,'Cost model'!M173)</f>
        <v>60</v>
      </c>
      <c r="K12502" s="14" t="n">
        <f aca="false">J12502-H12502</f>
        <v>29.04</v>
      </c>
      <c r="L12502" s="14" t="n">
        <f aca="false">G12502-H12502</f>
        <v>-11.96</v>
      </c>
    </row>
    <row r="12503" customFormat="false" ht="15" hidden="false" customHeight="false" outlineLevel="0" collapsed="false">
      <c r="A12503" s="2" t="s">
        <v>221</v>
      </c>
      <c r="B12503" s="2" t="s">
        <v>221</v>
      </c>
      <c r="C12503" s="2" t="s">
        <v>48</v>
      </c>
      <c r="D12503" s="2" t="s">
        <v>10</v>
      </c>
      <c r="E12503" s="2" t="s">
        <v>74</v>
      </c>
      <c r="F12503" s="2" t="s">
        <v>977</v>
      </c>
      <c r="G12503" s="14" t="n">
        <v>12.5</v>
      </c>
      <c r="H12503" s="14" t="n">
        <v>8.69</v>
      </c>
      <c r="I12503" s="14" t="n">
        <v>12.5</v>
      </c>
      <c r="J12503" s="23" t="n">
        <f aca="false">IF(AND(E12503="Priority",ISNUMBER('Cost model'!N738)),'Cost model'!N738,'Cost model'!M738)</f>
        <v>11.5</v>
      </c>
      <c r="K12503" s="14" t="n">
        <f aca="false">J12503-H12503</f>
        <v>2.81</v>
      </c>
      <c r="L12503" s="14" t="n">
        <f aca="false">G12503-H12503</f>
        <v>3.81</v>
      </c>
    </row>
    <row r="12504" customFormat="false" ht="15" hidden="false" customHeight="false" outlineLevel="0" collapsed="false">
      <c r="A12504" s="2" t="s">
        <v>221</v>
      </c>
      <c r="B12504" s="2" t="s">
        <v>221</v>
      </c>
      <c r="C12504" s="2" t="s">
        <v>47</v>
      </c>
      <c r="D12504" s="2" t="s">
        <v>12</v>
      </c>
      <c r="E12504" s="2" t="s">
        <v>74</v>
      </c>
      <c r="F12504" s="2" t="s">
        <v>977</v>
      </c>
      <c r="G12504" s="14" t="n">
        <v>9.5</v>
      </c>
      <c r="H12504" s="14" t="n">
        <v>8.28</v>
      </c>
      <c r="I12504" s="14" t="n">
        <v>9.5</v>
      </c>
      <c r="J12504" s="23" t="n">
        <f aca="false">IF(AND(E12504="Priority",ISNUMBER('Cost model'!N740)),'Cost model'!N740,'Cost model'!M740)</f>
        <v>22.5</v>
      </c>
      <c r="K12504" s="14" t="n">
        <f aca="false">J12504-H12504</f>
        <v>14.22</v>
      </c>
      <c r="L12504" s="14" t="n">
        <f aca="false">G12504-H12504</f>
        <v>1.22</v>
      </c>
    </row>
    <row r="12505" customFormat="false" ht="15" hidden="false" customHeight="false" outlineLevel="0" collapsed="false">
      <c r="A12505" s="2" t="s">
        <v>142</v>
      </c>
      <c r="B12505" s="2" t="s">
        <v>174</v>
      </c>
      <c r="C12505" s="2" t="s">
        <v>47</v>
      </c>
      <c r="D12505" s="2" t="s">
        <v>10</v>
      </c>
      <c r="E12505" s="2" t="s">
        <v>74</v>
      </c>
      <c r="F12505" s="2" t="s">
        <v>976</v>
      </c>
      <c r="G12505" s="14" t="n">
        <v>9.5</v>
      </c>
      <c r="H12505" s="14" t="n">
        <v>24.57</v>
      </c>
      <c r="I12505" s="14" t="n">
        <v>14.5</v>
      </c>
      <c r="J12505" s="23" t="n">
        <f aca="false">IF(AND(E12505="Priority",ISNUMBER('Cost model'!N692)),'Cost model'!N692,'Cost model'!M692)</f>
        <v>9.5</v>
      </c>
      <c r="K12505" s="14" t="n">
        <f aca="false">J12505-H12505</f>
        <v>-15.07</v>
      </c>
      <c r="L12505" s="14" t="n">
        <f aca="false">G12505-H12505</f>
        <v>-15.07</v>
      </c>
    </row>
    <row r="12506" customFormat="false" ht="15" hidden="false" customHeight="false" outlineLevel="0" collapsed="false">
      <c r="A12506" s="2" t="s">
        <v>142</v>
      </c>
      <c r="B12506" s="2" t="s">
        <v>142</v>
      </c>
      <c r="C12506" s="2" t="s">
        <v>49</v>
      </c>
      <c r="D12506" s="2" t="s">
        <v>10</v>
      </c>
      <c r="E12506" s="2" t="s">
        <v>74</v>
      </c>
      <c r="F12506" s="2" t="s">
        <v>977</v>
      </c>
      <c r="G12506" s="14" t="n">
        <v>17.5</v>
      </c>
      <c r="H12506" s="14" t="n">
        <v>14.97</v>
      </c>
      <c r="I12506" s="14" t="n">
        <v>17.5</v>
      </c>
      <c r="J12506" s="23" t="n">
        <f aca="false">IF(AND(E12506="Priority",ISNUMBER('Cost model'!N634)),'Cost model'!N634,'Cost model'!M634)</f>
        <v>15.5</v>
      </c>
      <c r="K12506" s="14" t="n">
        <f aca="false">J12506-H12506</f>
        <v>0.529999999999999</v>
      </c>
      <c r="L12506" s="14" t="n">
        <f aca="false">G12506-H12506</f>
        <v>2.53</v>
      </c>
    </row>
    <row r="12507" customFormat="false" ht="15" hidden="false" customHeight="false" outlineLevel="0" collapsed="false">
      <c r="A12507" s="2" t="s">
        <v>124</v>
      </c>
      <c r="B12507" s="2" t="s">
        <v>124</v>
      </c>
      <c r="C12507" s="2" t="s">
        <v>47</v>
      </c>
      <c r="D12507" s="2" t="s">
        <v>10</v>
      </c>
      <c r="E12507" s="2" t="s">
        <v>74</v>
      </c>
      <c r="F12507" s="2" t="s">
        <v>977</v>
      </c>
      <c r="G12507" s="14" t="n">
        <v>9.5</v>
      </c>
      <c r="H12507" s="14" t="n">
        <v>8.76</v>
      </c>
      <c r="I12507" s="14" t="n">
        <v>9.5</v>
      </c>
      <c r="J12507" s="23" t="n">
        <f aca="false">IF(AND(E12507="Priority",ISNUMBER('Cost model'!N317)),'Cost model'!N317,'Cost model'!M317)</f>
        <v>10.5</v>
      </c>
      <c r="K12507" s="14" t="n">
        <f aca="false">J12507-H12507</f>
        <v>1.74</v>
      </c>
      <c r="L12507" s="14" t="n">
        <f aca="false">G12507-H12507</f>
        <v>0.74</v>
      </c>
    </row>
    <row r="12508" customFormat="false" ht="15" hidden="false" customHeight="false" outlineLevel="0" collapsed="false">
      <c r="A12508" s="2" t="s">
        <v>124</v>
      </c>
      <c r="B12508" s="2" t="s">
        <v>124</v>
      </c>
      <c r="C12508" s="2" t="s">
        <v>47</v>
      </c>
      <c r="D12508" s="2" t="s">
        <v>10</v>
      </c>
      <c r="E12508" s="2" t="s">
        <v>74</v>
      </c>
      <c r="F12508" s="2" t="s">
        <v>977</v>
      </c>
      <c r="G12508" s="14" t="n">
        <v>9.5</v>
      </c>
      <c r="H12508" s="14" t="n">
        <v>8.16</v>
      </c>
      <c r="I12508" s="14" t="n">
        <v>9.5</v>
      </c>
      <c r="J12508" s="23" t="n">
        <f aca="false">IF(AND(E12508="Priority",ISNUMBER('Cost model'!N317)),'Cost model'!N317,'Cost model'!M317)</f>
        <v>10.5</v>
      </c>
      <c r="K12508" s="14" t="n">
        <f aca="false">J12508-H12508</f>
        <v>2.34</v>
      </c>
      <c r="L12508" s="14" t="n">
        <f aca="false">G12508-H12508</f>
        <v>1.34</v>
      </c>
    </row>
    <row r="12509" customFormat="false" ht="15" hidden="false" customHeight="false" outlineLevel="0" collapsed="false">
      <c r="A12509" s="2" t="s">
        <v>174</v>
      </c>
      <c r="B12509" s="2" t="s">
        <v>174</v>
      </c>
      <c r="C12509" s="2" t="s">
        <v>47</v>
      </c>
      <c r="D12509" s="2" t="s">
        <v>10</v>
      </c>
      <c r="E12509" s="2" t="s">
        <v>74</v>
      </c>
      <c r="F12509" s="2" t="s">
        <v>977</v>
      </c>
      <c r="G12509" s="14" t="n">
        <v>9.5</v>
      </c>
      <c r="H12509" s="14" t="n">
        <v>6.79</v>
      </c>
      <c r="I12509" s="14" t="n">
        <v>9.5</v>
      </c>
      <c r="J12509" s="23" t="n">
        <f aca="false">IF(AND(E12509="Priority",ISNUMBER('Cost model'!N167)),'Cost model'!N167,'Cost model'!M167)</f>
        <v>8.5</v>
      </c>
      <c r="K12509" s="14" t="n">
        <f aca="false">J12509-H12509</f>
        <v>1.71</v>
      </c>
      <c r="L12509" s="14" t="n">
        <f aca="false">G12509-H12509</f>
        <v>2.71</v>
      </c>
    </row>
    <row r="12510" customFormat="false" ht="15" hidden="false" customHeight="false" outlineLevel="0" collapsed="false">
      <c r="A12510" s="2" t="s">
        <v>174</v>
      </c>
      <c r="B12510" s="2" t="s">
        <v>174</v>
      </c>
      <c r="C12510" s="2" t="s">
        <v>49</v>
      </c>
      <c r="D12510" s="2" t="s">
        <v>12</v>
      </c>
      <c r="E12510" s="2" t="s">
        <v>74</v>
      </c>
      <c r="F12510" s="2" t="s">
        <v>977</v>
      </c>
      <c r="G12510" s="14" t="n">
        <v>19.5</v>
      </c>
      <c r="H12510" s="14" t="n">
        <v>18.27</v>
      </c>
      <c r="I12510" s="14" t="n">
        <v>19.5</v>
      </c>
      <c r="J12510" s="23" t="n">
        <f aca="false">IF(AND(E12510="Priority",ISNUMBER('Cost model'!N172)),'Cost model'!N172,'Cost model'!M172)</f>
        <v>45</v>
      </c>
      <c r="K12510" s="14" t="n">
        <f aca="false">J12510-H12510</f>
        <v>26.73</v>
      </c>
      <c r="L12510" s="14" t="n">
        <f aca="false">G12510-H12510</f>
        <v>1.23</v>
      </c>
    </row>
    <row r="12511" customFormat="false" ht="15" hidden="false" customHeight="false" outlineLevel="0" collapsed="false">
      <c r="A12511" s="2" t="s">
        <v>142</v>
      </c>
      <c r="B12511" s="2" t="s">
        <v>142</v>
      </c>
      <c r="C12511" s="2" t="s">
        <v>47</v>
      </c>
      <c r="D12511" s="2" t="s">
        <v>10</v>
      </c>
      <c r="E12511" s="2" t="s">
        <v>74</v>
      </c>
      <c r="F12511" s="2" t="s">
        <v>977</v>
      </c>
      <c r="G12511" s="14" t="n">
        <v>9.5</v>
      </c>
      <c r="H12511" s="14" t="n">
        <v>7.02</v>
      </c>
      <c r="I12511" s="14" t="n">
        <v>9.5</v>
      </c>
      <c r="J12511" s="23" t="n">
        <f aca="false">IF(AND(E12511="Priority",ISNUMBER('Cost model'!N632)),'Cost model'!N632,'Cost model'!M632)</f>
        <v>9.5</v>
      </c>
      <c r="K12511" s="14" t="n">
        <f aca="false">J12511-H12511</f>
        <v>2.48</v>
      </c>
      <c r="L12511" s="14" t="n">
        <f aca="false">G12511-H12511</f>
        <v>2.48</v>
      </c>
    </row>
    <row r="12512" customFormat="false" ht="15" hidden="false" customHeight="false" outlineLevel="0" collapsed="false">
      <c r="A12512" s="2" t="s">
        <v>124</v>
      </c>
      <c r="B12512" s="2" t="s">
        <v>124</v>
      </c>
      <c r="C12512" s="2" t="s">
        <v>47</v>
      </c>
      <c r="D12512" s="2" t="s">
        <v>12</v>
      </c>
      <c r="E12512" s="2" t="s">
        <v>74</v>
      </c>
      <c r="F12512" s="2" t="s">
        <v>977</v>
      </c>
      <c r="G12512" s="14" t="n">
        <v>9.5</v>
      </c>
      <c r="H12512" s="14" t="n">
        <v>41.07</v>
      </c>
      <c r="I12512" s="14" t="n">
        <v>9.5</v>
      </c>
      <c r="J12512" s="23" t="n">
        <f aca="false">IF(AND(E12512="Priority",ISNUMBER('Cost model'!N320)),'Cost model'!N320,'Cost model'!M320)</f>
        <v>24.5</v>
      </c>
      <c r="K12512" s="14" t="n">
        <f aca="false">J12512-H12512</f>
        <v>-16.57</v>
      </c>
      <c r="L12512" s="14" t="n">
        <f aca="false">G12512-H12512</f>
        <v>-31.57</v>
      </c>
    </row>
    <row r="12513" customFormat="false" ht="15" hidden="false" customHeight="false" outlineLevel="0" collapsed="false">
      <c r="A12513" s="2" t="s">
        <v>158</v>
      </c>
      <c r="B12513" s="2" t="s">
        <v>158</v>
      </c>
      <c r="C12513" s="2" t="s">
        <v>47</v>
      </c>
      <c r="D12513" s="2" t="s">
        <v>10</v>
      </c>
      <c r="E12513" s="2" t="s">
        <v>74</v>
      </c>
      <c r="F12513" s="2" t="s">
        <v>977</v>
      </c>
      <c r="G12513" s="14" t="n">
        <v>9.5</v>
      </c>
      <c r="H12513" s="14" t="n">
        <v>8.03</v>
      </c>
      <c r="I12513" s="14" t="n">
        <v>9.5</v>
      </c>
      <c r="J12513" s="23" t="n">
        <f aca="false">IF(AND(E12513="Priority",ISNUMBER('Cost model'!N422)),'Cost model'!N422,'Cost model'!M422)</f>
        <v>8.5</v>
      </c>
      <c r="K12513" s="14" t="n">
        <f aca="false">J12513-H12513</f>
        <v>0.470000000000001</v>
      </c>
      <c r="L12513" s="14" t="n">
        <f aca="false">G12513-H12513</f>
        <v>1.47</v>
      </c>
    </row>
    <row r="12514" customFormat="false" ht="15" hidden="false" customHeight="false" outlineLevel="0" collapsed="false">
      <c r="A12514" s="2" t="s">
        <v>174</v>
      </c>
      <c r="B12514" s="2" t="s">
        <v>174</v>
      </c>
      <c r="C12514" s="2" t="s">
        <v>49</v>
      </c>
      <c r="D12514" s="2" t="s">
        <v>12</v>
      </c>
      <c r="E12514" s="2" t="s">
        <v>83</v>
      </c>
      <c r="F12514" s="2" t="s">
        <v>977</v>
      </c>
      <c r="G12514" s="14" t="n">
        <v>29.5</v>
      </c>
      <c r="H12514" s="14" t="n">
        <v>58.39</v>
      </c>
      <c r="I12514" s="14" t="n">
        <v>29.5</v>
      </c>
      <c r="J12514" s="23" t="n">
        <f aca="false">IF(AND(E12514="Priority",ISNUMBER('Cost model'!N172)),'Cost model'!N172,'Cost model'!M172)</f>
        <v>60</v>
      </c>
      <c r="K12514" s="14" t="n">
        <f aca="false">J12514-H12514</f>
        <v>1.61</v>
      </c>
      <c r="L12514" s="14" t="n">
        <f aca="false">G12514-H12514</f>
        <v>-28.89</v>
      </c>
    </row>
    <row r="12515" customFormat="false" ht="15" hidden="false" customHeight="false" outlineLevel="0" collapsed="false">
      <c r="A12515" s="2" t="s">
        <v>142</v>
      </c>
      <c r="B12515" s="2" t="s">
        <v>142</v>
      </c>
      <c r="C12515" s="2" t="s">
        <v>48</v>
      </c>
      <c r="D12515" s="2" t="s">
        <v>10</v>
      </c>
      <c r="E12515" s="2" t="s">
        <v>74</v>
      </c>
      <c r="F12515" s="2" t="s">
        <v>977</v>
      </c>
      <c r="G12515" s="14" t="n">
        <v>12.5</v>
      </c>
      <c r="H12515" s="14" t="n">
        <v>14.12</v>
      </c>
      <c r="I12515" s="14" t="n">
        <v>12.5</v>
      </c>
      <c r="J12515" s="23" t="n">
        <f aca="false">IF(AND(E12515="Priority",ISNUMBER('Cost model'!N633)),'Cost model'!N633,'Cost model'!M633)</f>
        <v>11.5</v>
      </c>
      <c r="K12515" s="14" t="n">
        <f aca="false">J12515-H12515</f>
        <v>-2.62</v>
      </c>
      <c r="L12515" s="14" t="n">
        <f aca="false">G12515-H12515</f>
        <v>-1.62</v>
      </c>
    </row>
    <row r="12516" customFormat="false" ht="15" hidden="false" customHeight="false" outlineLevel="0" collapsed="false">
      <c r="A12516" s="2" t="s">
        <v>174</v>
      </c>
      <c r="B12516" s="2" t="s">
        <v>174</v>
      </c>
      <c r="C12516" s="2" t="s">
        <v>48</v>
      </c>
      <c r="D12516" s="2" t="s">
        <v>10</v>
      </c>
      <c r="E12516" s="2" t="s">
        <v>74</v>
      </c>
      <c r="F12516" s="2" t="s">
        <v>977</v>
      </c>
      <c r="G12516" s="14" t="n">
        <v>12.5</v>
      </c>
      <c r="H12516" s="14" t="n">
        <v>8.73</v>
      </c>
      <c r="I12516" s="14" t="n">
        <v>12.5</v>
      </c>
      <c r="J12516" s="23" t="n">
        <f aca="false">IF(AND(E12516="Priority",ISNUMBER('Cost model'!N168)),'Cost model'!N168,'Cost model'!M168)</f>
        <v>13.5</v>
      </c>
      <c r="K12516" s="14" t="n">
        <f aca="false">J12516-H12516</f>
        <v>4.77</v>
      </c>
      <c r="L12516" s="14" t="n">
        <f aca="false">G12516-H12516</f>
        <v>3.77</v>
      </c>
    </row>
    <row r="12517" customFormat="false" ht="15" hidden="false" customHeight="false" outlineLevel="0" collapsed="false">
      <c r="A12517" s="2" t="s">
        <v>158</v>
      </c>
      <c r="B12517" s="2" t="s">
        <v>158</v>
      </c>
      <c r="C12517" s="2" t="s">
        <v>47</v>
      </c>
      <c r="D12517" s="2" t="s">
        <v>12</v>
      </c>
      <c r="E12517" s="2" t="s">
        <v>74</v>
      </c>
      <c r="F12517" s="2" t="s">
        <v>977</v>
      </c>
      <c r="G12517" s="14" t="n">
        <v>9.5</v>
      </c>
      <c r="H12517" s="14" t="n">
        <v>12.77</v>
      </c>
      <c r="I12517" s="14" t="n">
        <v>9.5</v>
      </c>
      <c r="J12517" s="23" t="n">
        <f aca="false">IF(AND(E12517="Priority",ISNUMBER('Cost model'!N425)),'Cost model'!N425,'Cost model'!M425)</f>
        <v>14.5</v>
      </c>
      <c r="K12517" s="14" t="n">
        <f aca="false">J12517-H12517</f>
        <v>1.73</v>
      </c>
      <c r="L12517" s="14" t="n">
        <f aca="false">G12517-H12517</f>
        <v>-3.27</v>
      </c>
    </row>
    <row r="12518" customFormat="false" ht="15" hidden="false" customHeight="false" outlineLevel="0" collapsed="false">
      <c r="A12518" s="2" t="s">
        <v>174</v>
      </c>
      <c r="B12518" s="2" t="s">
        <v>123</v>
      </c>
      <c r="C12518" s="2" t="s">
        <v>47</v>
      </c>
      <c r="D12518" s="2" t="s">
        <v>10</v>
      </c>
      <c r="E12518" s="2" t="s">
        <v>74</v>
      </c>
      <c r="F12518" s="2" t="s">
        <v>976</v>
      </c>
      <c r="G12518" s="14" t="n">
        <v>9.5</v>
      </c>
      <c r="H12518" s="14" t="n">
        <v>20.47</v>
      </c>
      <c r="I12518" s="14" t="n">
        <v>19.5</v>
      </c>
      <c r="J12518" s="23" t="n">
        <f aca="false">IF(AND(E12518="Priority",ISNUMBER('Cost model'!N197)),'Cost model'!N197,'Cost model'!M197)</f>
        <v>20.5</v>
      </c>
      <c r="K12518" s="14" t="n">
        <f aca="false">J12518-H12518</f>
        <v>0.0300000000000011</v>
      </c>
      <c r="L12518" s="14" t="n">
        <f aca="false">G12518-H12518</f>
        <v>-10.97</v>
      </c>
    </row>
    <row r="12519" customFormat="false" ht="15" hidden="false" customHeight="false" outlineLevel="0" collapsed="false">
      <c r="A12519" s="2" t="s">
        <v>174</v>
      </c>
      <c r="B12519" s="2" t="s">
        <v>174</v>
      </c>
      <c r="C12519" s="2" t="s">
        <v>49</v>
      </c>
      <c r="D12519" s="2" t="s">
        <v>13</v>
      </c>
      <c r="E12519" s="2" t="s">
        <v>74</v>
      </c>
      <c r="F12519" s="2" t="s">
        <v>977</v>
      </c>
      <c r="G12519" s="14" t="n">
        <v>50</v>
      </c>
      <c r="H12519" s="14" t="n">
        <v>133.96</v>
      </c>
      <c r="I12519" s="14" t="n">
        <v>50</v>
      </c>
      <c r="J12519" s="23" t="n">
        <f aca="false">IF(AND(E12519="Priority",ISNUMBER('Cost model'!N175)),'Cost model'!N175,'Cost model'!M175)</f>
        <v>75</v>
      </c>
      <c r="K12519" s="14" t="n">
        <f aca="false">J12519-H12519</f>
        <v>-58.96</v>
      </c>
      <c r="L12519" s="14" t="n">
        <f aca="false">G12519-H12519</f>
        <v>-83.96</v>
      </c>
    </row>
    <row r="12520" customFormat="false" ht="15" hidden="false" customHeight="false" outlineLevel="0" collapsed="false">
      <c r="A12520" s="2" t="s">
        <v>124</v>
      </c>
      <c r="B12520" s="2" t="s">
        <v>174</v>
      </c>
      <c r="C12520" s="2" t="s">
        <v>47</v>
      </c>
      <c r="D12520" s="2" t="s">
        <v>12</v>
      </c>
      <c r="E12520" s="2" t="s">
        <v>74</v>
      </c>
      <c r="F12520" s="2" t="s">
        <v>976</v>
      </c>
      <c r="G12520" s="14" t="n">
        <v>9.5</v>
      </c>
      <c r="H12520" s="14" t="n">
        <v>27.29</v>
      </c>
      <c r="I12520" s="14" t="n">
        <v>19.5</v>
      </c>
      <c r="J12520" s="23" t="n">
        <f aca="false">IF(AND(E12520="Priority",ISNUMBER('Cost model'!N365)),'Cost model'!N365,'Cost model'!M365)</f>
        <v>45</v>
      </c>
      <c r="K12520" s="14" t="n">
        <f aca="false">J12520-H12520</f>
        <v>17.71</v>
      </c>
      <c r="L12520" s="14" t="n">
        <f aca="false">G12520-H12520</f>
        <v>-17.79</v>
      </c>
    </row>
    <row r="12521" customFormat="false" ht="15" hidden="false" customHeight="false" outlineLevel="0" collapsed="false">
      <c r="A12521" s="2" t="s">
        <v>124</v>
      </c>
      <c r="B12521" s="2" t="s">
        <v>124</v>
      </c>
      <c r="C12521" s="2" t="s">
        <v>48</v>
      </c>
      <c r="D12521" s="2" t="s">
        <v>10</v>
      </c>
      <c r="E12521" s="2" t="s">
        <v>74</v>
      </c>
      <c r="F12521" s="2" t="s">
        <v>977</v>
      </c>
      <c r="G12521" s="14" t="n">
        <v>12.5</v>
      </c>
      <c r="H12521" s="14" t="n">
        <v>10.68</v>
      </c>
      <c r="I12521" s="14" t="n">
        <v>12.5</v>
      </c>
      <c r="J12521" s="23" t="n">
        <f aca="false">IF(AND(E12521="Priority",ISNUMBER('Cost model'!N318)),'Cost model'!N318,'Cost model'!M318)</f>
        <v>14.5</v>
      </c>
      <c r="K12521" s="14" t="n">
        <f aca="false">J12521-H12521</f>
        <v>3.82</v>
      </c>
      <c r="L12521" s="14" t="n">
        <f aca="false">G12521-H12521</f>
        <v>1.82</v>
      </c>
    </row>
    <row r="12522" customFormat="false" ht="15" hidden="false" customHeight="false" outlineLevel="0" collapsed="false">
      <c r="A12522" s="2" t="s">
        <v>174</v>
      </c>
      <c r="B12522" s="2" t="s">
        <v>174</v>
      </c>
      <c r="C12522" s="2" t="s">
        <v>48</v>
      </c>
      <c r="D12522" s="2" t="s">
        <v>10</v>
      </c>
      <c r="E12522" s="2" t="s">
        <v>74</v>
      </c>
      <c r="F12522" s="2" t="s">
        <v>977</v>
      </c>
      <c r="G12522" s="14" t="n">
        <v>12.5</v>
      </c>
      <c r="H12522" s="14" t="n">
        <v>23.18</v>
      </c>
      <c r="I12522" s="14" t="n">
        <v>12.5</v>
      </c>
      <c r="J12522" s="23" t="n">
        <f aca="false">IF(AND(E12522="Priority",ISNUMBER('Cost model'!N168)),'Cost model'!N168,'Cost model'!M168)</f>
        <v>13.5</v>
      </c>
      <c r="K12522" s="14" t="n">
        <f aca="false">J12522-H12522</f>
        <v>-9.68</v>
      </c>
      <c r="L12522" s="14" t="n">
        <f aca="false">G12522-H12522</f>
        <v>-10.68</v>
      </c>
    </row>
    <row r="12523" customFormat="false" ht="15" hidden="false" customHeight="false" outlineLevel="0" collapsed="false">
      <c r="A12523" s="2" t="s">
        <v>124</v>
      </c>
      <c r="B12523" s="2" t="s">
        <v>124</v>
      </c>
      <c r="C12523" s="2" t="s">
        <v>48</v>
      </c>
      <c r="D12523" s="2" t="s">
        <v>10</v>
      </c>
      <c r="E12523" s="2" t="s">
        <v>83</v>
      </c>
      <c r="F12523" s="2" t="s">
        <v>977</v>
      </c>
      <c r="G12523" s="14" t="n">
        <v>17.5</v>
      </c>
      <c r="H12523" s="14" t="n">
        <v>26.96</v>
      </c>
      <c r="I12523" s="14" t="n">
        <v>17.5</v>
      </c>
      <c r="J12523" s="23" t="n">
        <f aca="false">IF(AND(E12523="Priority",ISNUMBER('Cost model'!N318)),'Cost model'!N318,'Cost model'!M318)</f>
        <v>19.5</v>
      </c>
      <c r="K12523" s="14" t="n">
        <f aca="false">J12523-H12523</f>
        <v>-7.46</v>
      </c>
      <c r="L12523" s="14" t="n">
        <f aca="false">G12523-H12523</f>
        <v>-9.46</v>
      </c>
    </row>
    <row r="12524" customFormat="false" ht="15" hidden="false" customHeight="false" outlineLevel="0" collapsed="false">
      <c r="A12524" s="2" t="s">
        <v>124</v>
      </c>
      <c r="B12524" s="2" t="s">
        <v>124</v>
      </c>
      <c r="C12524" s="2" t="s">
        <v>48</v>
      </c>
      <c r="D12524" s="2" t="s">
        <v>10</v>
      </c>
      <c r="E12524" s="2" t="s">
        <v>74</v>
      </c>
      <c r="F12524" s="2" t="s">
        <v>977</v>
      </c>
      <c r="G12524" s="14" t="n">
        <v>12.5</v>
      </c>
      <c r="H12524" s="14" t="n">
        <v>16.2</v>
      </c>
      <c r="I12524" s="14" t="n">
        <v>12.5</v>
      </c>
      <c r="J12524" s="23" t="n">
        <f aca="false">IF(AND(E12524="Priority",ISNUMBER('Cost model'!N318)),'Cost model'!N318,'Cost model'!M318)</f>
        <v>14.5</v>
      </c>
      <c r="K12524" s="14" t="n">
        <f aca="false">J12524-H12524</f>
        <v>-1.7</v>
      </c>
      <c r="L12524" s="14" t="n">
        <f aca="false">G12524-H12524</f>
        <v>-3.7</v>
      </c>
    </row>
    <row r="12525" customFormat="false" ht="15" hidden="false" customHeight="false" outlineLevel="0" collapsed="false">
      <c r="A12525" s="2" t="s">
        <v>124</v>
      </c>
      <c r="B12525" s="2" t="s">
        <v>124</v>
      </c>
      <c r="C12525" s="2" t="s">
        <v>47</v>
      </c>
      <c r="D12525" s="2" t="s">
        <v>10</v>
      </c>
      <c r="E12525" s="2" t="s">
        <v>83</v>
      </c>
      <c r="F12525" s="2" t="s">
        <v>977</v>
      </c>
      <c r="G12525" s="14" t="n">
        <v>14.5</v>
      </c>
      <c r="H12525" s="14" t="n">
        <v>20.47</v>
      </c>
      <c r="I12525" s="14" t="n">
        <v>14.5</v>
      </c>
      <c r="J12525" s="23" t="n">
        <f aca="false">IF(AND(E12525="Priority",ISNUMBER('Cost model'!N317)),'Cost model'!N317,'Cost model'!M317)</f>
        <v>15.5</v>
      </c>
      <c r="K12525" s="14" t="n">
        <f aca="false">J12525-H12525</f>
        <v>-4.97</v>
      </c>
      <c r="L12525" s="14" t="n">
        <f aca="false">G12525-H12525</f>
        <v>-5.97</v>
      </c>
    </row>
    <row r="12526" customFormat="false" ht="15" hidden="false" customHeight="false" outlineLevel="0" collapsed="false">
      <c r="A12526" s="2" t="s">
        <v>124</v>
      </c>
      <c r="B12526" s="2" t="s">
        <v>124</v>
      </c>
      <c r="C12526" s="2" t="s">
        <v>48</v>
      </c>
      <c r="D12526" s="2" t="s">
        <v>12</v>
      </c>
      <c r="E12526" s="2" t="s">
        <v>74</v>
      </c>
      <c r="F12526" s="2" t="s">
        <v>977</v>
      </c>
      <c r="G12526" s="14" t="n">
        <v>12.5</v>
      </c>
      <c r="H12526" s="14" t="n">
        <v>48</v>
      </c>
      <c r="I12526" s="14" t="n">
        <v>12.5</v>
      </c>
      <c r="J12526" s="23" t="n">
        <f aca="false">IF(AND(E12526="Priority",ISNUMBER('Cost model'!N321)),'Cost model'!N321,'Cost model'!M321)</f>
        <v>40</v>
      </c>
      <c r="K12526" s="14" t="n">
        <f aca="false">J12526-H12526</f>
        <v>-8</v>
      </c>
      <c r="L12526" s="14" t="n">
        <f aca="false">G12526-H12526</f>
        <v>-35.5</v>
      </c>
    </row>
    <row r="12527" customFormat="false" ht="15" hidden="false" customHeight="false" outlineLevel="0" collapsed="false">
      <c r="A12527" s="2" t="s">
        <v>142</v>
      </c>
      <c r="B12527" s="2" t="s">
        <v>142</v>
      </c>
      <c r="C12527" s="2" t="s">
        <v>47</v>
      </c>
      <c r="D12527" s="2" t="s">
        <v>12</v>
      </c>
      <c r="E12527" s="2" t="s">
        <v>74</v>
      </c>
      <c r="F12527" s="2" t="s">
        <v>977</v>
      </c>
      <c r="G12527" s="14" t="n">
        <v>9.5</v>
      </c>
      <c r="H12527" s="14" t="n">
        <v>7.73</v>
      </c>
      <c r="I12527" s="14" t="n">
        <v>9.5</v>
      </c>
      <c r="J12527" s="23" t="n">
        <f aca="false">IF(AND(E12527="Priority",ISNUMBER('Cost model'!N635)),'Cost model'!N635,'Cost model'!M635)</f>
        <v>30.5</v>
      </c>
      <c r="K12527" s="14" t="n">
        <f aca="false">J12527-H12527</f>
        <v>22.77</v>
      </c>
      <c r="L12527" s="14" t="n">
        <f aca="false">G12527-H12527</f>
        <v>1.77</v>
      </c>
    </row>
    <row r="12528" customFormat="false" ht="15" hidden="false" customHeight="false" outlineLevel="0" collapsed="false">
      <c r="A12528" s="2" t="s">
        <v>124</v>
      </c>
      <c r="B12528" s="2" t="s">
        <v>124</v>
      </c>
      <c r="C12528" s="2" t="s">
        <v>49</v>
      </c>
      <c r="D12528" s="2" t="s">
        <v>12</v>
      </c>
      <c r="E12528" s="2" t="s">
        <v>74</v>
      </c>
      <c r="F12528" s="2" t="s">
        <v>977</v>
      </c>
      <c r="G12528" s="14" t="n">
        <v>19.5</v>
      </c>
      <c r="H12528" s="14" t="n">
        <v>66.52</v>
      </c>
      <c r="I12528" s="14" t="n">
        <v>19.5</v>
      </c>
      <c r="J12528" s="23" t="n">
        <f aca="false">IF(AND(E12528="Priority",ISNUMBER('Cost model'!N322)),'Cost model'!N322,'Cost model'!M322)</f>
        <v>50</v>
      </c>
      <c r="K12528" s="14" t="n">
        <f aca="false">J12528-H12528</f>
        <v>-16.52</v>
      </c>
      <c r="L12528" s="14" t="n">
        <f aca="false">G12528-H12528</f>
        <v>-47.02</v>
      </c>
    </row>
    <row r="12529" customFormat="false" ht="15" hidden="false" customHeight="false" outlineLevel="0" collapsed="false">
      <c r="A12529" s="2" t="s">
        <v>142</v>
      </c>
      <c r="B12529" s="2" t="s">
        <v>142</v>
      </c>
      <c r="C12529" s="2" t="s">
        <v>49</v>
      </c>
      <c r="D12529" s="2" t="s">
        <v>12</v>
      </c>
      <c r="E12529" s="2" t="s">
        <v>74</v>
      </c>
      <c r="F12529" s="2" t="s">
        <v>977</v>
      </c>
      <c r="G12529" s="14" t="n">
        <v>19.5</v>
      </c>
      <c r="H12529" s="14" t="n">
        <v>39.68</v>
      </c>
      <c r="I12529" s="14" t="n">
        <v>19.5</v>
      </c>
      <c r="J12529" s="23" t="n">
        <f aca="false">IF(AND(E12529="Priority",ISNUMBER('Cost model'!N637)),'Cost model'!N637,'Cost model'!M637)</f>
        <v>45</v>
      </c>
      <c r="K12529" s="14" t="n">
        <f aca="false">J12529-H12529</f>
        <v>5.32</v>
      </c>
      <c r="L12529" s="14" t="n">
        <f aca="false">G12529-H12529</f>
        <v>-20.18</v>
      </c>
    </row>
    <row r="12530" customFormat="false" ht="15" hidden="false" customHeight="false" outlineLevel="0" collapsed="false">
      <c r="A12530" s="2" t="s">
        <v>174</v>
      </c>
      <c r="B12530" s="2" t="s">
        <v>174</v>
      </c>
      <c r="C12530" s="2" t="s">
        <v>47</v>
      </c>
      <c r="D12530" s="2" t="s">
        <v>12</v>
      </c>
      <c r="E12530" s="2" t="s">
        <v>74</v>
      </c>
      <c r="F12530" s="2" t="s">
        <v>977</v>
      </c>
      <c r="G12530" s="14" t="n">
        <v>9.5</v>
      </c>
      <c r="H12530" s="14" t="n">
        <v>41.99</v>
      </c>
      <c r="I12530" s="14" t="n">
        <v>9.5</v>
      </c>
      <c r="J12530" s="23" t="n">
        <f aca="false">IF(AND(E12530="Priority",ISNUMBER('Cost model'!N170)),'Cost model'!N170,'Cost model'!M170)</f>
        <v>25.5</v>
      </c>
      <c r="K12530" s="14" t="n">
        <f aca="false">J12530-H12530</f>
        <v>-16.49</v>
      </c>
      <c r="L12530" s="14" t="n">
        <f aca="false">G12530-H12530</f>
        <v>-32.49</v>
      </c>
    </row>
    <row r="12531" customFormat="false" ht="15" hidden="false" customHeight="false" outlineLevel="0" collapsed="false">
      <c r="A12531" s="2" t="s">
        <v>124</v>
      </c>
      <c r="B12531" s="2" t="s">
        <v>158</v>
      </c>
      <c r="C12531" s="2" t="s">
        <v>48</v>
      </c>
      <c r="D12531" s="2" t="s">
        <v>12</v>
      </c>
      <c r="E12531" s="2" t="s">
        <v>74</v>
      </c>
      <c r="F12531" s="2" t="s">
        <v>976</v>
      </c>
      <c r="G12531" s="14" t="n">
        <v>12.5</v>
      </c>
      <c r="H12531" s="14" t="n">
        <v>21.15</v>
      </c>
      <c r="I12531" s="14" t="n">
        <v>19.5</v>
      </c>
      <c r="J12531" s="23" t="n">
        <f aca="false">IF(AND(E12531="Priority",ISNUMBER('Cost model'!N351)),'Cost model'!N351,'Cost model'!M351)</f>
        <v>55</v>
      </c>
      <c r="K12531" s="14" t="n">
        <f aca="false">J12531-H12531</f>
        <v>33.85</v>
      </c>
      <c r="L12531" s="14" t="n">
        <f aca="false">G12531-H12531</f>
        <v>-8.65</v>
      </c>
    </row>
    <row r="12532" customFormat="false" ht="15" hidden="false" customHeight="false" outlineLevel="0" collapsed="false">
      <c r="A12532" s="2" t="s">
        <v>158</v>
      </c>
      <c r="B12532" s="2" t="s">
        <v>142</v>
      </c>
      <c r="C12532" s="2" t="s">
        <v>47</v>
      </c>
      <c r="D12532" s="2" t="s">
        <v>10</v>
      </c>
      <c r="E12532" s="2" t="s">
        <v>74</v>
      </c>
      <c r="F12532" s="2" t="s">
        <v>976</v>
      </c>
      <c r="G12532" s="14" t="n">
        <v>14.5</v>
      </c>
      <c r="H12532" s="14" t="n">
        <v>10.51</v>
      </c>
      <c r="I12532" s="14" t="n">
        <v>14.5</v>
      </c>
      <c r="J12532" s="23" t="n">
        <f aca="false">IF(AND(E12532="Priority",ISNUMBER('Cost model'!N437)),'Cost model'!N437,'Cost model'!M437)</f>
        <v>13.5</v>
      </c>
      <c r="K12532" s="14" t="n">
        <f aca="false">J12532-H12532</f>
        <v>2.99</v>
      </c>
      <c r="L12532" s="14" t="n">
        <f aca="false">G12532-H12532</f>
        <v>3.99</v>
      </c>
    </row>
    <row r="12533" customFormat="false" ht="15" hidden="false" customHeight="false" outlineLevel="0" collapsed="false">
      <c r="A12533" s="2" t="s">
        <v>158</v>
      </c>
      <c r="B12533" s="2" t="s">
        <v>174</v>
      </c>
      <c r="C12533" s="2" t="s">
        <v>47</v>
      </c>
      <c r="D12533" s="2" t="s">
        <v>10</v>
      </c>
      <c r="E12533" s="2" t="s">
        <v>74</v>
      </c>
      <c r="F12533" s="2" t="s">
        <v>976</v>
      </c>
      <c r="G12533" s="14" t="n">
        <v>9.5</v>
      </c>
      <c r="H12533" s="14" t="n">
        <v>6.31</v>
      </c>
      <c r="I12533" s="14" t="n">
        <v>14.5</v>
      </c>
      <c r="J12533" s="23" t="n">
        <f aca="false">IF(AND(E12533="Priority",ISNUMBER('Cost model'!N482)),'Cost model'!N482,'Cost model'!M482)</f>
        <v>8.5</v>
      </c>
      <c r="K12533" s="14" t="n">
        <f aca="false">J12533-H12533</f>
        <v>2.19</v>
      </c>
      <c r="L12533" s="14" t="n">
        <f aca="false">G12533-H12533</f>
        <v>3.19</v>
      </c>
    </row>
    <row r="12534" customFormat="false" ht="15" hidden="false" customHeight="false" outlineLevel="0" collapsed="false">
      <c r="A12534" s="2" t="s">
        <v>124</v>
      </c>
      <c r="B12534" s="2" t="s">
        <v>124</v>
      </c>
      <c r="C12534" s="2" t="s">
        <v>49</v>
      </c>
      <c r="D12534" s="2" t="s">
        <v>12</v>
      </c>
      <c r="E12534" s="2" t="s">
        <v>83</v>
      </c>
      <c r="F12534" s="2" t="s">
        <v>977</v>
      </c>
      <c r="G12534" s="14" t="n">
        <v>29.5</v>
      </c>
      <c r="H12534" s="14" t="n">
        <v>59.04</v>
      </c>
      <c r="I12534" s="14" t="n">
        <v>29.5</v>
      </c>
      <c r="J12534" s="23" t="n">
        <f aca="false">IF(AND(E12534="Priority",ISNUMBER('Cost model'!N322)),'Cost model'!N322,'Cost model'!M322)</f>
        <v>65</v>
      </c>
      <c r="K12534" s="14" t="n">
        <f aca="false">J12534-H12534</f>
        <v>5.96</v>
      </c>
      <c r="L12534" s="14" t="n">
        <f aca="false">G12534-H12534</f>
        <v>-29.54</v>
      </c>
    </row>
    <row r="12535" customFormat="false" ht="15" hidden="false" customHeight="false" outlineLevel="0" collapsed="false">
      <c r="A12535" s="2" t="s">
        <v>174</v>
      </c>
      <c r="B12535" s="2" t="s">
        <v>174</v>
      </c>
      <c r="C12535" s="2" t="s">
        <v>48</v>
      </c>
      <c r="D12535" s="2" t="s">
        <v>14</v>
      </c>
      <c r="E12535" s="2" t="s">
        <v>74</v>
      </c>
      <c r="F12535" s="2" t="s">
        <v>977</v>
      </c>
      <c r="G12535" s="14" t="n">
        <v>45</v>
      </c>
      <c r="H12535" s="14" t="n">
        <v>161.41</v>
      </c>
      <c r="I12535" s="14" t="n">
        <v>45</v>
      </c>
      <c r="J12535" s="23" t="n">
        <f aca="false">IF(AND(E12535="Priority",ISNUMBER('Cost model'!N177)),'Cost model'!N177,'Cost model'!M177)</f>
        <v>110</v>
      </c>
      <c r="K12535" s="14" t="n">
        <f aca="false">J12535-H12535</f>
        <v>-51.41</v>
      </c>
      <c r="L12535" s="14" t="n">
        <f aca="false">G12535-H12535</f>
        <v>-116.41</v>
      </c>
    </row>
    <row r="12536" customFormat="false" ht="15" hidden="false" customHeight="false" outlineLevel="0" collapsed="false">
      <c r="A12536" s="2" t="s">
        <v>174</v>
      </c>
      <c r="B12536" s="2" t="s">
        <v>174</v>
      </c>
      <c r="C12536" s="2" t="s">
        <v>47</v>
      </c>
      <c r="D12536" s="2" t="s">
        <v>10</v>
      </c>
      <c r="E12536" s="2" t="s">
        <v>74</v>
      </c>
      <c r="F12536" s="2" t="s">
        <v>977</v>
      </c>
      <c r="G12536" s="14" t="n">
        <v>9.5</v>
      </c>
      <c r="H12536" s="14" t="n">
        <v>7.59</v>
      </c>
      <c r="I12536" s="14" t="n">
        <v>9.5</v>
      </c>
      <c r="J12536" s="23" t="n">
        <f aca="false">IF(AND(E12536="Priority",ISNUMBER('Cost model'!N167)),'Cost model'!N167,'Cost model'!M167)</f>
        <v>8.5</v>
      </c>
      <c r="K12536" s="14" t="n">
        <f aca="false">J12536-H12536</f>
        <v>0.91</v>
      </c>
      <c r="L12536" s="14" t="n">
        <f aca="false">G12536-H12536</f>
        <v>1.91</v>
      </c>
    </row>
    <row r="12537" customFormat="false" ht="15" hidden="false" customHeight="false" outlineLevel="0" collapsed="false">
      <c r="A12537" s="2" t="s">
        <v>124</v>
      </c>
      <c r="B12537" s="2" t="s">
        <v>124</v>
      </c>
      <c r="C12537" s="2" t="s">
        <v>49</v>
      </c>
      <c r="D12537" s="2" t="s">
        <v>10</v>
      </c>
      <c r="E12537" s="2" t="s">
        <v>74</v>
      </c>
      <c r="F12537" s="2" t="s">
        <v>977</v>
      </c>
      <c r="G12537" s="14" t="n">
        <v>17.5</v>
      </c>
      <c r="H12537" s="14" t="n">
        <v>14.89</v>
      </c>
      <c r="I12537" s="14" t="n">
        <v>17.5</v>
      </c>
      <c r="J12537" s="23" t="n">
        <f aca="false">IF(AND(E12537="Priority",ISNUMBER('Cost model'!N319)),'Cost model'!N319,'Cost model'!M319)</f>
        <v>16.5</v>
      </c>
      <c r="K12537" s="14" t="n">
        <f aca="false">J12537-H12537</f>
        <v>1.61</v>
      </c>
      <c r="L12537" s="14" t="n">
        <f aca="false">G12537-H12537</f>
        <v>2.61</v>
      </c>
    </row>
    <row r="12538" customFormat="false" ht="15" hidden="false" customHeight="false" outlineLevel="0" collapsed="false">
      <c r="A12538" s="2" t="s">
        <v>142</v>
      </c>
      <c r="B12538" s="2" t="s">
        <v>142</v>
      </c>
      <c r="C12538" s="2" t="s">
        <v>47</v>
      </c>
      <c r="D12538" s="2" t="s">
        <v>12</v>
      </c>
      <c r="E12538" s="2" t="s">
        <v>74</v>
      </c>
      <c r="F12538" s="2" t="s">
        <v>977</v>
      </c>
      <c r="G12538" s="14" t="n">
        <v>9.5</v>
      </c>
      <c r="H12538" s="14" t="n">
        <v>24.57</v>
      </c>
      <c r="I12538" s="14" t="n">
        <v>9.5</v>
      </c>
      <c r="J12538" s="23" t="n">
        <f aca="false">IF(AND(E12538="Priority",ISNUMBER('Cost model'!N635)),'Cost model'!N635,'Cost model'!M635)</f>
        <v>30.5</v>
      </c>
      <c r="K12538" s="14" t="n">
        <f aca="false">J12538-H12538</f>
        <v>5.93</v>
      </c>
      <c r="L12538" s="14" t="n">
        <f aca="false">G12538-H12538</f>
        <v>-15.07</v>
      </c>
    </row>
    <row r="12539" customFormat="false" ht="15" hidden="false" customHeight="false" outlineLevel="0" collapsed="false">
      <c r="A12539" s="2" t="s">
        <v>174</v>
      </c>
      <c r="B12539" s="2" t="s">
        <v>158</v>
      </c>
      <c r="C12539" s="2" t="s">
        <v>48</v>
      </c>
      <c r="D12539" s="2" t="s">
        <v>10</v>
      </c>
      <c r="E12539" s="2" t="s">
        <v>74</v>
      </c>
      <c r="F12539" s="2" t="s">
        <v>976</v>
      </c>
      <c r="G12539" s="14" t="n">
        <v>12.5</v>
      </c>
      <c r="H12539" s="14" t="n">
        <v>11.37</v>
      </c>
      <c r="I12539" s="14" t="n">
        <v>14.5</v>
      </c>
      <c r="J12539" s="23" t="n">
        <f aca="false">IF(AND(E12539="Priority",ISNUMBER('Cost model'!N138)),'Cost model'!N138,'Cost model'!M138)</f>
        <v>16.5</v>
      </c>
      <c r="K12539" s="14" t="n">
        <f aca="false">J12539-H12539</f>
        <v>5.13</v>
      </c>
      <c r="L12539" s="14" t="n">
        <f aca="false">G12539-H12539</f>
        <v>1.13</v>
      </c>
    </row>
    <row r="12540" customFormat="false" ht="15" hidden="false" customHeight="false" outlineLevel="0" collapsed="false">
      <c r="A12540" s="2" t="s">
        <v>158</v>
      </c>
      <c r="B12540" s="2" t="s">
        <v>158</v>
      </c>
      <c r="C12540" s="2" t="s">
        <v>47</v>
      </c>
      <c r="D12540" s="2" t="s">
        <v>10</v>
      </c>
      <c r="E12540" s="2" t="s">
        <v>74</v>
      </c>
      <c r="F12540" s="2" t="s">
        <v>977</v>
      </c>
      <c r="G12540" s="14" t="n">
        <v>9.5</v>
      </c>
      <c r="H12540" s="14" t="n">
        <v>8.03</v>
      </c>
      <c r="I12540" s="14" t="n">
        <v>9.5</v>
      </c>
      <c r="J12540" s="23" t="n">
        <f aca="false">IF(AND(E12540="Priority",ISNUMBER('Cost model'!N422)),'Cost model'!N422,'Cost model'!M422)</f>
        <v>8.5</v>
      </c>
      <c r="K12540" s="14" t="n">
        <f aca="false">J12540-H12540</f>
        <v>0.470000000000001</v>
      </c>
      <c r="L12540" s="14" t="n">
        <f aca="false">G12540-H12540</f>
        <v>1.47</v>
      </c>
    </row>
    <row r="12541" customFormat="false" ht="15" hidden="false" customHeight="false" outlineLevel="0" collapsed="false">
      <c r="A12541" s="2" t="s">
        <v>174</v>
      </c>
      <c r="B12541" s="2" t="s">
        <v>174</v>
      </c>
      <c r="C12541" s="2" t="s">
        <v>47</v>
      </c>
      <c r="D12541" s="2" t="s">
        <v>10</v>
      </c>
      <c r="E12541" s="2" t="s">
        <v>74</v>
      </c>
      <c r="F12541" s="2" t="s">
        <v>977</v>
      </c>
      <c r="G12541" s="14" t="n">
        <v>9.5</v>
      </c>
      <c r="H12541" s="14" t="n">
        <v>6.79</v>
      </c>
      <c r="I12541" s="14" t="n">
        <v>9.5</v>
      </c>
      <c r="J12541" s="23" t="n">
        <f aca="false">IF(AND(E12541="Priority",ISNUMBER('Cost model'!N167)),'Cost model'!N167,'Cost model'!M167)</f>
        <v>8.5</v>
      </c>
      <c r="K12541" s="14" t="n">
        <f aca="false">J12541-H12541</f>
        <v>1.71</v>
      </c>
      <c r="L12541" s="14" t="n">
        <f aca="false">G12541-H12541</f>
        <v>2.71</v>
      </c>
    </row>
    <row r="12542" customFormat="false" ht="15" hidden="false" customHeight="false" outlineLevel="0" collapsed="false">
      <c r="A12542" s="2" t="s">
        <v>174</v>
      </c>
      <c r="B12542" s="2" t="s">
        <v>174</v>
      </c>
      <c r="C12542" s="2" t="s">
        <v>47</v>
      </c>
      <c r="D12542" s="2" t="s">
        <v>13</v>
      </c>
      <c r="E12542" s="2" t="s">
        <v>74</v>
      </c>
      <c r="F12542" s="2" t="s">
        <v>977</v>
      </c>
      <c r="G12542" s="14" t="n">
        <v>19</v>
      </c>
      <c r="H12542" s="14" t="n">
        <v>164.22</v>
      </c>
      <c r="I12542" s="14" t="n">
        <v>19</v>
      </c>
      <c r="J12542" s="23" t="n">
        <f aca="false">IF(AND(E12542="Priority",ISNUMBER('Cost model'!N173)),'Cost model'!N173,'Cost model'!M173)</f>
        <v>60</v>
      </c>
      <c r="K12542" s="14" t="n">
        <f aca="false">J12542-H12542</f>
        <v>-104.22</v>
      </c>
      <c r="L12542" s="14" t="n">
        <f aca="false">G12542-H12542</f>
        <v>-145.22</v>
      </c>
    </row>
    <row r="12543" customFormat="false" ht="15" hidden="false" customHeight="false" outlineLevel="0" collapsed="false">
      <c r="A12543" s="2" t="s">
        <v>158</v>
      </c>
      <c r="B12543" s="2" t="s">
        <v>142</v>
      </c>
      <c r="C12543" s="2" t="s">
        <v>47</v>
      </c>
      <c r="D12543" s="2" t="s">
        <v>14</v>
      </c>
      <c r="E12543" s="2" t="s">
        <v>74</v>
      </c>
      <c r="F12543" s="2" t="s">
        <v>976</v>
      </c>
      <c r="G12543" s="14" t="n">
        <v>25</v>
      </c>
      <c r="H12543" s="14" t="n">
        <v>47.25</v>
      </c>
      <c r="I12543" s="14" t="n">
        <v>85</v>
      </c>
      <c r="J12543" s="23" t="n">
        <f aca="false">IF(AND(E12543="Priority",ISNUMBER('Cost model'!N446)),'Cost model'!N446,'Cost model'!M446)</f>
        <v>120</v>
      </c>
      <c r="K12543" s="14" t="n">
        <f aca="false">J12543-H12543</f>
        <v>72.75</v>
      </c>
      <c r="L12543" s="14" t="n">
        <f aca="false">G12543-H12543</f>
        <v>-22.25</v>
      </c>
    </row>
    <row r="12544" customFormat="false" ht="15" hidden="false" customHeight="false" outlineLevel="0" collapsed="false">
      <c r="A12544" s="2" t="s">
        <v>142</v>
      </c>
      <c r="B12544" s="2" t="s">
        <v>142</v>
      </c>
      <c r="C12544" s="2" t="s">
        <v>47</v>
      </c>
      <c r="D12544" s="2" t="s">
        <v>12</v>
      </c>
      <c r="E12544" s="2" t="s">
        <v>74</v>
      </c>
      <c r="F12544" s="2" t="s">
        <v>977</v>
      </c>
      <c r="G12544" s="14" t="n">
        <v>9.5</v>
      </c>
      <c r="H12544" s="14" t="n">
        <v>29.12</v>
      </c>
      <c r="I12544" s="14" t="n">
        <v>9.5</v>
      </c>
      <c r="J12544" s="23" t="n">
        <f aca="false">IF(AND(E12544="Priority",ISNUMBER('Cost model'!N635)),'Cost model'!N635,'Cost model'!M635)</f>
        <v>30.5</v>
      </c>
      <c r="K12544" s="14" t="n">
        <f aca="false">J12544-H12544</f>
        <v>1.38</v>
      </c>
      <c r="L12544" s="14" t="n">
        <f aca="false">G12544-H12544</f>
        <v>-19.62</v>
      </c>
    </row>
    <row r="12545" customFormat="false" ht="15" hidden="false" customHeight="false" outlineLevel="0" collapsed="false">
      <c r="A12545" s="2" t="s">
        <v>221</v>
      </c>
      <c r="B12545" s="2" t="s">
        <v>221</v>
      </c>
      <c r="C12545" s="2" t="s">
        <v>47</v>
      </c>
      <c r="D12545" s="2" t="s">
        <v>10</v>
      </c>
      <c r="E12545" s="2" t="s">
        <v>74</v>
      </c>
      <c r="F12545" s="2" t="s">
        <v>977</v>
      </c>
      <c r="G12545" s="14" t="n">
        <v>9.5</v>
      </c>
      <c r="H12545" s="14" t="n">
        <v>7.27</v>
      </c>
      <c r="I12545" s="14" t="n">
        <v>9.5</v>
      </c>
      <c r="J12545" s="23" t="n">
        <f aca="false">IF(AND(E12545="Priority",ISNUMBER('Cost model'!N737)),'Cost model'!N737,'Cost model'!M737)</f>
        <v>8.5</v>
      </c>
      <c r="K12545" s="14" t="n">
        <f aca="false">J12545-H12545</f>
        <v>1.23</v>
      </c>
      <c r="L12545" s="14" t="n">
        <f aca="false">G12545-H12545</f>
        <v>2.23</v>
      </c>
    </row>
    <row r="12546" customFormat="false" ht="15" hidden="false" customHeight="false" outlineLevel="0" collapsed="false">
      <c r="A12546" s="2" t="s">
        <v>142</v>
      </c>
      <c r="B12546" s="2" t="s">
        <v>142</v>
      </c>
      <c r="C12546" s="2" t="s">
        <v>47</v>
      </c>
      <c r="D12546" s="2" t="s">
        <v>10</v>
      </c>
      <c r="E12546" s="2" t="s">
        <v>74</v>
      </c>
      <c r="F12546" s="2" t="s">
        <v>977</v>
      </c>
      <c r="G12546" s="14" t="n">
        <v>9.5</v>
      </c>
      <c r="H12546" s="14" t="n">
        <v>7.78</v>
      </c>
      <c r="I12546" s="14" t="n">
        <v>9.5</v>
      </c>
      <c r="J12546" s="23" t="n">
        <f aca="false">IF(AND(E12546="Priority",ISNUMBER('Cost model'!N632)),'Cost model'!N632,'Cost model'!M632)</f>
        <v>9.5</v>
      </c>
      <c r="K12546" s="14" t="n">
        <f aca="false">J12546-H12546</f>
        <v>1.72</v>
      </c>
      <c r="L12546" s="14" t="n">
        <f aca="false">G12546-H12546</f>
        <v>1.72</v>
      </c>
    </row>
    <row r="12547" customFormat="false" ht="15" hidden="false" customHeight="false" outlineLevel="0" collapsed="false">
      <c r="A12547" s="2" t="s">
        <v>174</v>
      </c>
      <c r="B12547" s="2" t="s">
        <v>174</v>
      </c>
      <c r="C12547" s="2" t="s">
        <v>49</v>
      </c>
      <c r="D12547" s="2" t="s">
        <v>12</v>
      </c>
      <c r="E12547" s="2" t="s">
        <v>74</v>
      </c>
      <c r="F12547" s="2" t="s">
        <v>977</v>
      </c>
      <c r="G12547" s="14" t="n">
        <v>19.5</v>
      </c>
      <c r="H12547" s="14" t="n">
        <v>43.24</v>
      </c>
      <c r="I12547" s="14" t="n">
        <v>19.5</v>
      </c>
      <c r="J12547" s="23" t="n">
        <f aca="false">IF(AND(E12547="Priority",ISNUMBER('Cost model'!N172)),'Cost model'!N172,'Cost model'!M172)</f>
        <v>45</v>
      </c>
      <c r="K12547" s="14" t="n">
        <f aca="false">J12547-H12547</f>
        <v>1.76</v>
      </c>
      <c r="L12547" s="14" t="n">
        <f aca="false">G12547-H12547</f>
        <v>-23.74</v>
      </c>
    </row>
    <row r="12548" customFormat="false" ht="15" hidden="false" customHeight="false" outlineLevel="0" collapsed="false">
      <c r="A12548" s="2" t="s">
        <v>221</v>
      </c>
      <c r="B12548" s="2" t="s">
        <v>174</v>
      </c>
      <c r="C12548" s="2" t="s">
        <v>49</v>
      </c>
      <c r="D12548" s="2" t="s">
        <v>10</v>
      </c>
      <c r="E12548" s="2" t="s">
        <v>74</v>
      </c>
      <c r="F12548" s="2" t="s">
        <v>976</v>
      </c>
      <c r="G12548" s="14" t="n">
        <v>17.5</v>
      </c>
      <c r="H12548" s="14" t="n">
        <v>26.09</v>
      </c>
      <c r="I12548" s="14" t="n">
        <v>19.5</v>
      </c>
      <c r="J12548" s="23" t="n">
        <f aca="false">IF(AND(E12548="Priority",ISNUMBER('Cost model'!N784)),'Cost model'!N784,'Cost model'!M784)</f>
        <v>19.5</v>
      </c>
      <c r="K12548" s="14" t="n">
        <f aca="false">J12548-H12548</f>
        <v>-6.59</v>
      </c>
      <c r="L12548" s="14" t="n">
        <f aca="false">G12548-H12548</f>
        <v>-8.59</v>
      </c>
    </row>
    <row r="12549" customFormat="false" ht="15" hidden="false" customHeight="false" outlineLevel="0" collapsed="false">
      <c r="A12549" s="2" t="s">
        <v>142</v>
      </c>
      <c r="B12549" s="2" t="s">
        <v>142</v>
      </c>
      <c r="C12549" s="2" t="s">
        <v>47</v>
      </c>
      <c r="D12549" s="2" t="s">
        <v>10</v>
      </c>
      <c r="E12549" s="2" t="s">
        <v>83</v>
      </c>
      <c r="F12549" s="2" t="s">
        <v>977</v>
      </c>
      <c r="G12549" s="14" t="n">
        <v>14.5</v>
      </c>
      <c r="H12549" s="14" t="n">
        <v>20.47</v>
      </c>
      <c r="I12549" s="14" t="n">
        <v>14.5</v>
      </c>
      <c r="J12549" s="23" t="n">
        <f aca="false">IF(AND(E12549="Priority",ISNUMBER('Cost model'!N632)),'Cost model'!N632,'Cost model'!M632)</f>
        <v>14.5</v>
      </c>
      <c r="K12549" s="14" t="n">
        <f aca="false">J12549-H12549</f>
        <v>-5.97</v>
      </c>
      <c r="L12549" s="14" t="n">
        <f aca="false">G12549-H12549</f>
        <v>-5.97</v>
      </c>
    </row>
    <row r="12550" customFormat="false" ht="15" hidden="false" customHeight="false" outlineLevel="0" collapsed="false">
      <c r="A12550" s="2" t="s">
        <v>124</v>
      </c>
      <c r="B12550" s="2" t="s">
        <v>124</v>
      </c>
      <c r="C12550" s="2" t="s">
        <v>48</v>
      </c>
      <c r="D12550" s="2" t="s">
        <v>12</v>
      </c>
      <c r="E12550" s="2" t="s">
        <v>83</v>
      </c>
      <c r="F12550" s="2" t="s">
        <v>977</v>
      </c>
      <c r="G12550" s="14" t="n">
        <v>19.5</v>
      </c>
      <c r="H12550" s="14" t="n">
        <v>41.07</v>
      </c>
      <c r="I12550" s="14" t="n">
        <v>19.5</v>
      </c>
      <c r="J12550" s="23" t="n">
        <f aca="false">IF(AND(E12550="Priority",ISNUMBER('Cost model'!N321)),'Cost model'!N321,'Cost model'!M321)</f>
        <v>55</v>
      </c>
      <c r="K12550" s="14" t="n">
        <f aca="false">J12550-H12550</f>
        <v>13.93</v>
      </c>
      <c r="L12550" s="14" t="n">
        <f aca="false">G12550-H12550</f>
        <v>-21.57</v>
      </c>
    </row>
    <row r="12551" customFormat="false" ht="15" hidden="false" customHeight="false" outlineLevel="0" collapsed="false">
      <c r="A12551" s="2" t="s">
        <v>221</v>
      </c>
      <c r="B12551" s="2" t="s">
        <v>221</v>
      </c>
      <c r="C12551" s="2" t="s">
        <v>47</v>
      </c>
      <c r="D12551" s="2" t="s">
        <v>12</v>
      </c>
      <c r="E12551" s="2" t="s">
        <v>74</v>
      </c>
      <c r="F12551" s="2" t="s">
        <v>977</v>
      </c>
      <c r="G12551" s="14" t="n">
        <v>9.5</v>
      </c>
      <c r="H12551" s="14" t="n">
        <v>7.02</v>
      </c>
      <c r="I12551" s="14" t="n">
        <v>9.5</v>
      </c>
      <c r="J12551" s="23" t="n">
        <f aca="false">IF(AND(E12551="Priority",ISNUMBER('Cost model'!N740)),'Cost model'!N740,'Cost model'!M740)</f>
        <v>22.5</v>
      </c>
      <c r="K12551" s="14" t="n">
        <f aca="false">J12551-H12551</f>
        <v>15.48</v>
      </c>
      <c r="L12551" s="14" t="n">
        <f aca="false">G12551-H12551</f>
        <v>2.48</v>
      </c>
    </row>
    <row r="12552" customFormat="false" ht="15" hidden="false" customHeight="false" outlineLevel="0" collapsed="false">
      <c r="A12552" s="2" t="s">
        <v>174</v>
      </c>
      <c r="B12552" s="2" t="s">
        <v>174</v>
      </c>
      <c r="C12552" s="2" t="s">
        <v>47</v>
      </c>
      <c r="D12552" s="2" t="s">
        <v>10</v>
      </c>
      <c r="E12552" s="2" t="s">
        <v>74</v>
      </c>
      <c r="F12552" s="2" t="s">
        <v>977</v>
      </c>
      <c r="G12552" s="14" t="n">
        <v>9.5</v>
      </c>
      <c r="H12552" s="14" t="n">
        <v>7.59</v>
      </c>
      <c r="I12552" s="14" t="n">
        <v>9.5</v>
      </c>
      <c r="J12552" s="23" t="n">
        <f aca="false">IF(AND(E12552="Priority",ISNUMBER('Cost model'!N167)),'Cost model'!N167,'Cost model'!M167)</f>
        <v>8.5</v>
      </c>
      <c r="K12552" s="14" t="n">
        <f aca="false">J12552-H12552</f>
        <v>0.91</v>
      </c>
      <c r="L12552" s="14" t="n">
        <f aca="false">G12552-H12552</f>
        <v>1.91</v>
      </c>
    </row>
    <row r="12553" customFormat="false" ht="15" hidden="false" customHeight="false" outlineLevel="0" collapsed="false">
      <c r="A12553" s="2" t="s">
        <v>174</v>
      </c>
      <c r="B12553" s="2" t="s">
        <v>158</v>
      </c>
      <c r="C12553" s="2" t="s">
        <v>47</v>
      </c>
      <c r="D12553" s="2" t="s">
        <v>10</v>
      </c>
      <c r="E12553" s="2" t="s">
        <v>74</v>
      </c>
      <c r="F12553" s="2" t="s">
        <v>976</v>
      </c>
      <c r="G12553" s="14" t="n">
        <v>9.5</v>
      </c>
      <c r="H12553" s="14" t="n">
        <v>16.8</v>
      </c>
      <c r="I12553" s="14" t="n">
        <v>14.5</v>
      </c>
      <c r="J12553" s="23" t="n">
        <f aca="false">IF(AND(E12553="Priority",ISNUMBER('Cost model'!N137)),'Cost model'!N137,'Cost model'!M137)</f>
        <v>13.5</v>
      </c>
      <c r="K12553" s="14" t="n">
        <f aca="false">J12553-H12553</f>
        <v>-3.3</v>
      </c>
      <c r="L12553" s="14" t="n">
        <f aca="false">G12553-H12553</f>
        <v>-7.3</v>
      </c>
    </row>
    <row r="12554" customFormat="false" ht="15" hidden="false" customHeight="false" outlineLevel="0" collapsed="false">
      <c r="A12554" s="2" t="s">
        <v>142</v>
      </c>
      <c r="B12554" s="2" t="s">
        <v>142</v>
      </c>
      <c r="C12554" s="2" t="s">
        <v>47</v>
      </c>
      <c r="D12554" s="2" t="s">
        <v>12</v>
      </c>
      <c r="E12554" s="2" t="s">
        <v>83</v>
      </c>
      <c r="F12554" s="2" t="s">
        <v>977</v>
      </c>
      <c r="G12554" s="14" t="n">
        <v>19.5</v>
      </c>
      <c r="H12554" s="14" t="n">
        <v>65.32</v>
      </c>
      <c r="I12554" s="14" t="n">
        <v>19.5</v>
      </c>
      <c r="J12554" s="23" t="n">
        <f aca="false">IF(AND(E12554="Priority",ISNUMBER('Cost model'!N635)),'Cost model'!N635,'Cost model'!M635)</f>
        <v>40</v>
      </c>
      <c r="K12554" s="14" t="n">
        <f aca="false">J12554-H12554</f>
        <v>-25.32</v>
      </c>
      <c r="L12554" s="14" t="n">
        <f aca="false">G12554-H12554</f>
        <v>-45.82</v>
      </c>
    </row>
    <row r="12555" customFormat="false" ht="15" hidden="false" customHeight="false" outlineLevel="0" collapsed="false">
      <c r="A12555" s="2" t="s">
        <v>174</v>
      </c>
      <c r="B12555" s="2" t="s">
        <v>124</v>
      </c>
      <c r="C12555" s="2" t="s">
        <v>48</v>
      </c>
      <c r="D12555" s="2" t="s">
        <v>12</v>
      </c>
      <c r="E12555" s="2" t="s">
        <v>74</v>
      </c>
      <c r="F12555" s="2" t="s">
        <v>976</v>
      </c>
      <c r="G12555" s="14" t="n">
        <v>24.5</v>
      </c>
      <c r="H12555" s="14" t="n">
        <v>96.32</v>
      </c>
      <c r="I12555" s="14" t="n">
        <v>12.5</v>
      </c>
      <c r="J12555" s="23" t="n">
        <f aca="false">IF(AND(E12555="Priority",ISNUMBER('Cost model'!N111)),'Cost model'!N111,'Cost model'!M111)</f>
        <v>45</v>
      </c>
      <c r="K12555" s="14" t="n">
        <f aca="false">J12555-H12555</f>
        <v>-51.32</v>
      </c>
      <c r="L12555" s="14" t="n">
        <f aca="false">G12555-H12555</f>
        <v>-71.82</v>
      </c>
    </row>
    <row r="12556" customFormat="false" ht="15" hidden="false" customHeight="false" outlineLevel="0" collapsed="false">
      <c r="A12556" s="2" t="s">
        <v>221</v>
      </c>
      <c r="B12556" s="2" t="s">
        <v>221</v>
      </c>
      <c r="C12556" s="2" t="s">
        <v>49</v>
      </c>
      <c r="D12556" s="2" t="s">
        <v>12</v>
      </c>
      <c r="E12556" s="2" t="s">
        <v>74</v>
      </c>
      <c r="F12556" s="2" t="s">
        <v>977</v>
      </c>
      <c r="G12556" s="14" t="n">
        <v>19.5</v>
      </c>
      <c r="H12556" s="14" t="n">
        <v>122.25</v>
      </c>
      <c r="I12556" s="14" t="n">
        <v>19.5</v>
      </c>
      <c r="J12556" s="23" t="n">
        <f aca="false">IF(AND(E12556="Priority",ISNUMBER('Cost model'!N742)),'Cost model'!N742,'Cost model'!M742)</f>
        <v>60</v>
      </c>
      <c r="K12556" s="14" t="n">
        <f aca="false">J12556-H12556</f>
        <v>-62.25</v>
      </c>
      <c r="L12556" s="14" t="n">
        <f aca="false">G12556-H12556</f>
        <v>-102.75</v>
      </c>
    </row>
    <row r="12557" customFormat="false" ht="15" hidden="false" customHeight="false" outlineLevel="0" collapsed="false">
      <c r="A12557" s="2" t="s">
        <v>142</v>
      </c>
      <c r="B12557" s="2" t="s">
        <v>142</v>
      </c>
      <c r="C12557" s="2" t="s">
        <v>49</v>
      </c>
      <c r="D12557" s="2" t="s">
        <v>10</v>
      </c>
      <c r="E12557" s="2" t="s">
        <v>83</v>
      </c>
      <c r="F12557" s="2" t="s">
        <v>977</v>
      </c>
      <c r="G12557" s="14" t="n">
        <v>24.5</v>
      </c>
      <c r="H12557" s="14" t="n">
        <v>20.47</v>
      </c>
      <c r="I12557" s="14" t="n">
        <v>24.5</v>
      </c>
      <c r="J12557" s="23" t="n">
        <f aca="false">IF(AND(E12557="Priority",ISNUMBER('Cost model'!N634)),'Cost model'!N634,'Cost model'!M634)</f>
        <v>21.5</v>
      </c>
      <c r="K12557" s="14" t="n">
        <f aca="false">J12557-H12557</f>
        <v>1.03</v>
      </c>
      <c r="L12557" s="14" t="n">
        <f aca="false">G12557-H12557</f>
        <v>4.03</v>
      </c>
    </row>
    <row r="12558" customFormat="false" ht="15" hidden="false" customHeight="false" outlineLevel="0" collapsed="false">
      <c r="A12558" s="2" t="s">
        <v>124</v>
      </c>
      <c r="B12558" s="2" t="s">
        <v>124</v>
      </c>
      <c r="C12558" s="2" t="s">
        <v>47</v>
      </c>
      <c r="D12558" s="2" t="s">
        <v>10</v>
      </c>
      <c r="E12558" s="2" t="s">
        <v>74</v>
      </c>
      <c r="F12558" s="2" t="s">
        <v>977</v>
      </c>
      <c r="G12558" s="14" t="n">
        <v>9.5</v>
      </c>
      <c r="H12558" s="14" t="n">
        <v>7.59</v>
      </c>
      <c r="I12558" s="14" t="n">
        <v>9.5</v>
      </c>
      <c r="J12558" s="23" t="n">
        <f aca="false">IF(AND(E12558="Priority",ISNUMBER('Cost model'!N317)),'Cost model'!N317,'Cost model'!M317)</f>
        <v>10.5</v>
      </c>
      <c r="K12558" s="14" t="n">
        <f aca="false">J12558-H12558</f>
        <v>2.91</v>
      </c>
      <c r="L12558" s="14" t="n">
        <f aca="false">G12558-H12558</f>
        <v>1.91</v>
      </c>
    </row>
    <row r="12559" customFormat="false" ht="15" hidden="false" customHeight="false" outlineLevel="0" collapsed="false">
      <c r="A12559" s="2" t="s">
        <v>174</v>
      </c>
      <c r="B12559" s="2" t="s">
        <v>174</v>
      </c>
      <c r="C12559" s="2" t="s">
        <v>49</v>
      </c>
      <c r="D12559" s="2" t="s">
        <v>12</v>
      </c>
      <c r="E12559" s="2" t="s">
        <v>83</v>
      </c>
      <c r="F12559" s="2" t="s">
        <v>977</v>
      </c>
      <c r="G12559" s="14" t="n">
        <v>29.5</v>
      </c>
      <c r="H12559" s="14" t="n">
        <v>41.51</v>
      </c>
      <c r="I12559" s="14" t="n">
        <v>29.5</v>
      </c>
      <c r="J12559" s="23" t="n">
        <f aca="false">IF(AND(E12559="Priority",ISNUMBER('Cost model'!N172)),'Cost model'!N172,'Cost model'!M172)</f>
        <v>60</v>
      </c>
      <c r="K12559" s="14" t="n">
        <f aca="false">J12559-H12559</f>
        <v>18.49</v>
      </c>
      <c r="L12559" s="14" t="n">
        <f aca="false">G12559-H12559</f>
        <v>-12.01</v>
      </c>
    </row>
    <row r="12560" customFormat="false" ht="15" hidden="false" customHeight="false" outlineLevel="0" collapsed="false">
      <c r="A12560" s="2" t="s">
        <v>124</v>
      </c>
      <c r="B12560" s="2" t="s">
        <v>124</v>
      </c>
      <c r="C12560" s="2" t="s">
        <v>47</v>
      </c>
      <c r="D12560" s="2" t="s">
        <v>10</v>
      </c>
      <c r="E12560" s="2" t="s">
        <v>74</v>
      </c>
      <c r="F12560" s="2" t="s">
        <v>977</v>
      </c>
      <c r="G12560" s="14" t="n">
        <v>9.5</v>
      </c>
      <c r="H12560" s="14" t="n">
        <v>8.24</v>
      </c>
      <c r="I12560" s="14" t="n">
        <v>9.5</v>
      </c>
      <c r="J12560" s="23" t="n">
        <f aca="false">IF(AND(E12560="Priority",ISNUMBER('Cost model'!N317)),'Cost model'!N317,'Cost model'!M317)</f>
        <v>10.5</v>
      </c>
      <c r="K12560" s="14" t="n">
        <f aca="false">J12560-H12560</f>
        <v>2.26</v>
      </c>
      <c r="L12560" s="14" t="n">
        <f aca="false">G12560-H12560</f>
        <v>1.26</v>
      </c>
    </row>
    <row r="12561" customFormat="false" ht="15" hidden="false" customHeight="false" outlineLevel="0" collapsed="false">
      <c r="A12561" s="2" t="s">
        <v>124</v>
      </c>
      <c r="B12561" s="2" t="s">
        <v>124</v>
      </c>
      <c r="C12561" s="2" t="s">
        <v>48</v>
      </c>
      <c r="D12561" s="2" t="s">
        <v>12</v>
      </c>
      <c r="E12561" s="2" t="s">
        <v>83</v>
      </c>
      <c r="F12561" s="2" t="s">
        <v>977</v>
      </c>
      <c r="G12561" s="14" t="n">
        <v>19.5</v>
      </c>
      <c r="H12561" s="14" t="n">
        <v>24.57</v>
      </c>
      <c r="I12561" s="14" t="n">
        <v>19.5</v>
      </c>
      <c r="J12561" s="23" t="n">
        <f aca="false">IF(AND(E12561="Priority",ISNUMBER('Cost model'!N321)),'Cost model'!N321,'Cost model'!M321)</f>
        <v>55</v>
      </c>
      <c r="K12561" s="14" t="n">
        <f aca="false">J12561-H12561</f>
        <v>30.43</v>
      </c>
      <c r="L12561" s="14" t="n">
        <f aca="false">G12561-H12561</f>
        <v>-5.07</v>
      </c>
    </row>
    <row r="12562" customFormat="false" ht="15" hidden="false" customHeight="false" outlineLevel="0" collapsed="false">
      <c r="A12562" s="2" t="s">
        <v>123</v>
      </c>
      <c r="B12562" s="2" t="s">
        <v>174</v>
      </c>
      <c r="C12562" s="2" t="s">
        <v>47</v>
      </c>
      <c r="D12562" s="2" t="s">
        <v>10</v>
      </c>
      <c r="E12562" s="2" t="s">
        <v>83</v>
      </c>
      <c r="F12562" s="2" t="s">
        <v>976</v>
      </c>
      <c r="G12562" s="14" t="n">
        <v>19.5</v>
      </c>
      <c r="H12562" s="14" t="n">
        <v>13.1</v>
      </c>
      <c r="I12562" s="14" t="n">
        <v>19.5</v>
      </c>
      <c r="J12562" s="23" t="n">
        <f aca="false">IF(AND(E12562="Priority",ISNUMBER('Cost model'!N47)),'Cost model'!N47,'Cost model'!M47)</f>
        <v>17.5</v>
      </c>
      <c r="K12562" s="14" t="n">
        <f aca="false">J12562-H12562</f>
        <v>4.4</v>
      </c>
      <c r="L12562" s="14" t="n">
        <f aca="false">G12562-H12562</f>
        <v>6.4</v>
      </c>
    </row>
    <row r="12563" customFormat="false" ht="15" hidden="false" customHeight="false" outlineLevel="0" collapsed="false">
      <c r="A12563" s="2" t="s">
        <v>124</v>
      </c>
      <c r="B12563" s="2" t="s">
        <v>124</v>
      </c>
      <c r="C12563" s="2" t="s">
        <v>47</v>
      </c>
      <c r="D12563" s="2" t="s">
        <v>10</v>
      </c>
      <c r="E12563" s="2" t="s">
        <v>74</v>
      </c>
      <c r="F12563" s="2" t="s">
        <v>977</v>
      </c>
      <c r="G12563" s="14" t="n">
        <v>9.5</v>
      </c>
      <c r="H12563" s="14" t="n">
        <v>7.59</v>
      </c>
      <c r="I12563" s="14" t="n">
        <v>9.5</v>
      </c>
      <c r="J12563" s="23" t="n">
        <f aca="false">IF(AND(E12563="Priority",ISNUMBER('Cost model'!N317)),'Cost model'!N317,'Cost model'!M317)</f>
        <v>10.5</v>
      </c>
      <c r="K12563" s="14" t="n">
        <f aca="false">J12563-H12563</f>
        <v>2.91</v>
      </c>
      <c r="L12563" s="14" t="n">
        <f aca="false">G12563-H12563</f>
        <v>1.91</v>
      </c>
    </row>
    <row r="12564" customFormat="false" ht="15" hidden="false" customHeight="false" outlineLevel="0" collapsed="false">
      <c r="A12564" s="2" t="s">
        <v>124</v>
      </c>
      <c r="B12564" s="2" t="s">
        <v>124</v>
      </c>
      <c r="C12564" s="2" t="s">
        <v>48</v>
      </c>
      <c r="D12564" s="2" t="s">
        <v>10</v>
      </c>
      <c r="E12564" s="2" t="s">
        <v>74</v>
      </c>
      <c r="F12564" s="2" t="s">
        <v>977</v>
      </c>
      <c r="G12564" s="14" t="n">
        <v>12.5</v>
      </c>
      <c r="H12564" s="14" t="n">
        <v>16.2</v>
      </c>
      <c r="I12564" s="14" t="n">
        <v>12.5</v>
      </c>
      <c r="J12564" s="23" t="n">
        <f aca="false">IF(AND(E12564="Priority",ISNUMBER('Cost model'!N318)),'Cost model'!N318,'Cost model'!M318)</f>
        <v>14.5</v>
      </c>
      <c r="K12564" s="14" t="n">
        <f aca="false">J12564-H12564</f>
        <v>-1.7</v>
      </c>
      <c r="L12564" s="14" t="n">
        <f aca="false">G12564-H12564</f>
        <v>-3.7</v>
      </c>
    </row>
    <row r="12565" customFormat="false" ht="15" hidden="false" customHeight="false" outlineLevel="0" collapsed="false">
      <c r="A12565" s="2" t="s">
        <v>174</v>
      </c>
      <c r="B12565" s="2" t="s">
        <v>174</v>
      </c>
      <c r="C12565" s="2" t="s">
        <v>49</v>
      </c>
      <c r="D12565" s="2" t="s">
        <v>12</v>
      </c>
      <c r="E12565" s="2" t="s">
        <v>83</v>
      </c>
      <c r="F12565" s="2" t="s">
        <v>977</v>
      </c>
      <c r="G12565" s="14" t="n">
        <v>29.5</v>
      </c>
      <c r="H12565" s="14" t="n">
        <v>24.67</v>
      </c>
      <c r="I12565" s="14" t="n">
        <v>29.5</v>
      </c>
      <c r="J12565" s="23" t="n">
        <f aca="false">IF(AND(E12565="Priority",ISNUMBER('Cost model'!N172)),'Cost model'!N172,'Cost model'!M172)</f>
        <v>60</v>
      </c>
      <c r="K12565" s="14" t="n">
        <f aca="false">J12565-H12565</f>
        <v>35.33</v>
      </c>
      <c r="L12565" s="14" t="n">
        <f aca="false">G12565-H12565</f>
        <v>4.83</v>
      </c>
    </row>
    <row r="12566" customFormat="false" ht="15" hidden="false" customHeight="false" outlineLevel="0" collapsed="false">
      <c r="A12566" s="2" t="s">
        <v>124</v>
      </c>
      <c r="B12566" s="2" t="s">
        <v>124</v>
      </c>
      <c r="C12566" s="2" t="s">
        <v>47</v>
      </c>
      <c r="D12566" s="2" t="s">
        <v>10</v>
      </c>
      <c r="E12566" s="2" t="s">
        <v>74</v>
      </c>
      <c r="F12566" s="2" t="s">
        <v>977</v>
      </c>
      <c r="G12566" s="14" t="n">
        <v>9.5</v>
      </c>
      <c r="H12566" s="14" t="n">
        <v>23.18</v>
      </c>
      <c r="I12566" s="14" t="n">
        <v>9.5</v>
      </c>
      <c r="J12566" s="23" t="n">
        <f aca="false">IF(AND(E12566="Priority",ISNUMBER('Cost model'!N317)),'Cost model'!N317,'Cost model'!M317)</f>
        <v>10.5</v>
      </c>
      <c r="K12566" s="14" t="n">
        <f aca="false">J12566-H12566</f>
        <v>-12.68</v>
      </c>
      <c r="L12566" s="14" t="n">
        <f aca="false">G12566-H12566</f>
        <v>-13.68</v>
      </c>
    </row>
    <row r="12567" customFormat="false" ht="15" hidden="false" customHeight="false" outlineLevel="0" collapsed="false">
      <c r="A12567" s="2" t="s">
        <v>158</v>
      </c>
      <c r="B12567" s="2" t="s">
        <v>221</v>
      </c>
      <c r="C12567" s="2" t="s">
        <v>49</v>
      </c>
      <c r="D12567" s="2" t="s">
        <v>10</v>
      </c>
      <c r="E12567" s="2" t="s">
        <v>74</v>
      </c>
      <c r="F12567" s="2" t="s">
        <v>976</v>
      </c>
      <c r="G12567" s="14" t="n">
        <v>17.5</v>
      </c>
      <c r="H12567" s="14" t="n">
        <v>24.57</v>
      </c>
      <c r="I12567" s="14" t="n">
        <v>19.5</v>
      </c>
      <c r="J12567" s="23" t="n">
        <f aca="false">IF(AND(E12567="Priority",ISNUMBER('Cost model'!N469)),'Cost model'!N469,'Cost model'!M469)</f>
        <v>20.5</v>
      </c>
      <c r="K12567" s="14" t="n">
        <f aca="false">J12567-H12567</f>
        <v>-4.07</v>
      </c>
      <c r="L12567" s="14" t="n">
        <f aca="false">G12567-H12567</f>
        <v>-7.07</v>
      </c>
    </row>
    <row r="12568" customFormat="false" ht="15" hidden="false" customHeight="false" outlineLevel="0" collapsed="false">
      <c r="A12568" s="2" t="s">
        <v>174</v>
      </c>
      <c r="B12568" s="2" t="s">
        <v>174</v>
      </c>
      <c r="C12568" s="2" t="s">
        <v>47</v>
      </c>
      <c r="D12568" s="2" t="s">
        <v>12</v>
      </c>
      <c r="E12568" s="2" t="s">
        <v>74</v>
      </c>
      <c r="F12568" s="2" t="s">
        <v>977</v>
      </c>
      <c r="G12568" s="14" t="n">
        <v>9.5</v>
      </c>
      <c r="H12568" s="14" t="n">
        <v>36.75</v>
      </c>
      <c r="I12568" s="14" t="n">
        <v>9.5</v>
      </c>
      <c r="J12568" s="23" t="n">
        <f aca="false">IF(AND(E12568="Priority",ISNUMBER('Cost model'!N170)),'Cost model'!N170,'Cost model'!M170)</f>
        <v>25.5</v>
      </c>
      <c r="K12568" s="14" t="n">
        <f aca="false">J12568-H12568</f>
        <v>-11.25</v>
      </c>
      <c r="L12568" s="14" t="n">
        <f aca="false">G12568-H12568</f>
        <v>-27.25</v>
      </c>
    </row>
    <row r="12569" customFormat="false" ht="15" hidden="false" customHeight="false" outlineLevel="0" collapsed="false">
      <c r="A12569" s="2" t="s">
        <v>124</v>
      </c>
      <c r="B12569" s="2" t="s">
        <v>142</v>
      </c>
      <c r="C12569" s="2" t="s">
        <v>47</v>
      </c>
      <c r="D12569" s="2" t="s">
        <v>12</v>
      </c>
      <c r="E12569" s="2" t="s">
        <v>74</v>
      </c>
      <c r="F12569" s="2" t="s">
        <v>976</v>
      </c>
      <c r="G12569" s="14" t="n">
        <v>9.5</v>
      </c>
      <c r="H12569" s="14" t="n">
        <v>67.75</v>
      </c>
      <c r="I12569" s="14" t="n">
        <v>19.5</v>
      </c>
      <c r="J12569" s="23" t="n">
        <f aca="false">IF(AND(E12569="Priority",ISNUMBER('Cost model'!N335)),'Cost model'!N335,'Cost model'!M335)</f>
        <v>45</v>
      </c>
      <c r="K12569" s="14" t="n">
        <f aca="false">J12569-H12569</f>
        <v>-22.75</v>
      </c>
      <c r="L12569" s="14" t="n">
        <f aca="false">G12569-H12569</f>
        <v>-58.25</v>
      </c>
    </row>
    <row r="12570" customFormat="false" ht="15" hidden="false" customHeight="false" outlineLevel="0" collapsed="false">
      <c r="A12570" s="2" t="s">
        <v>124</v>
      </c>
      <c r="B12570" s="2" t="s">
        <v>174</v>
      </c>
      <c r="C12570" s="2" t="s">
        <v>47</v>
      </c>
      <c r="D12570" s="2" t="s">
        <v>15</v>
      </c>
      <c r="E12570" s="2" t="s">
        <v>74</v>
      </c>
      <c r="F12570" s="2" t="s">
        <v>976</v>
      </c>
      <c r="G12570" s="14" t="n">
        <v>45</v>
      </c>
      <c r="H12570" s="14" t="n">
        <v>155.72</v>
      </c>
      <c r="I12570" s="14" t="n">
        <v>250</v>
      </c>
      <c r="J12570" s="23" t="n">
        <f aca="false">IF(AND(E12570="Priority",ISNUMBER('Cost model'!N374)),'Cost model'!N374,'Cost model'!M374)</f>
        <v>180</v>
      </c>
      <c r="K12570" s="14" t="n">
        <f aca="false">J12570-H12570</f>
        <v>24.28</v>
      </c>
      <c r="L12570" s="14" t="n">
        <f aca="false">G12570-H12570</f>
        <v>-110.72</v>
      </c>
    </row>
    <row r="12571" customFormat="false" ht="15" hidden="false" customHeight="false" outlineLevel="0" collapsed="false">
      <c r="A12571" s="2" t="s">
        <v>174</v>
      </c>
      <c r="B12571" s="2" t="s">
        <v>124</v>
      </c>
      <c r="C12571" s="2" t="s">
        <v>47</v>
      </c>
      <c r="D12571" s="2" t="s">
        <v>10</v>
      </c>
      <c r="E12571" s="2" t="s">
        <v>74</v>
      </c>
      <c r="F12571" s="2" t="s">
        <v>976</v>
      </c>
      <c r="G12571" s="14" t="n">
        <v>9.5</v>
      </c>
      <c r="H12571" s="14" t="n">
        <v>41.58</v>
      </c>
      <c r="I12571" s="14" t="n">
        <v>9.5</v>
      </c>
      <c r="J12571" s="23" t="n">
        <f aca="false">IF(AND(E12571="Priority",ISNUMBER('Cost model'!N107)),'Cost model'!N107,'Cost model'!M107)</f>
        <v>12.5</v>
      </c>
      <c r="K12571" s="14" t="n">
        <f aca="false">J12571-H12571</f>
        <v>-29.08</v>
      </c>
      <c r="L12571" s="14" t="n">
        <f aca="false">G12571-H12571</f>
        <v>-32.08</v>
      </c>
    </row>
    <row r="12572" customFormat="false" ht="15" hidden="false" customHeight="false" outlineLevel="0" collapsed="false">
      <c r="A12572" s="2" t="s">
        <v>142</v>
      </c>
      <c r="B12572" s="2" t="s">
        <v>142</v>
      </c>
      <c r="C12572" s="2" t="s">
        <v>48</v>
      </c>
      <c r="D12572" s="2" t="s">
        <v>10</v>
      </c>
      <c r="E12572" s="2" t="s">
        <v>74</v>
      </c>
      <c r="F12572" s="2" t="s">
        <v>977</v>
      </c>
      <c r="G12572" s="14" t="n">
        <v>12.5</v>
      </c>
      <c r="H12572" s="14" t="n">
        <v>6.79</v>
      </c>
      <c r="I12572" s="14" t="n">
        <v>12.5</v>
      </c>
      <c r="J12572" s="23" t="n">
        <f aca="false">IF(AND(E12572="Priority",ISNUMBER('Cost model'!N633)),'Cost model'!N633,'Cost model'!M633)</f>
        <v>11.5</v>
      </c>
      <c r="K12572" s="14" t="n">
        <f aca="false">J12572-H12572</f>
        <v>4.71</v>
      </c>
      <c r="L12572" s="14" t="n">
        <f aca="false">G12572-H12572</f>
        <v>5.71</v>
      </c>
    </row>
    <row r="12573" customFormat="false" ht="15" hidden="false" customHeight="false" outlineLevel="0" collapsed="false">
      <c r="A12573" s="2" t="s">
        <v>174</v>
      </c>
      <c r="B12573" s="2" t="s">
        <v>174</v>
      </c>
      <c r="C12573" s="2" t="s">
        <v>48</v>
      </c>
      <c r="D12573" s="2" t="s">
        <v>10</v>
      </c>
      <c r="E12573" s="2" t="s">
        <v>74</v>
      </c>
      <c r="F12573" s="2" t="s">
        <v>977</v>
      </c>
      <c r="G12573" s="14" t="n">
        <v>12.5</v>
      </c>
      <c r="H12573" s="14" t="n">
        <v>8.73</v>
      </c>
      <c r="I12573" s="14" t="n">
        <v>12.5</v>
      </c>
      <c r="J12573" s="23" t="n">
        <f aca="false">IF(AND(E12573="Priority",ISNUMBER('Cost model'!N168)),'Cost model'!N168,'Cost model'!M168)</f>
        <v>13.5</v>
      </c>
      <c r="K12573" s="14" t="n">
        <f aca="false">J12573-H12573</f>
        <v>4.77</v>
      </c>
      <c r="L12573" s="14" t="n">
        <f aca="false">G12573-H12573</f>
        <v>3.77</v>
      </c>
    </row>
    <row r="12574" customFormat="false" ht="15" hidden="false" customHeight="false" outlineLevel="0" collapsed="false">
      <c r="A12574" s="2" t="s">
        <v>174</v>
      </c>
      <c r="B12574" s="2" t="s">
        <v>205</v>
      </c>
      <c r="C12574" s="2" t="s">
        <v>49</v>
      </c>
      <c r="D12574" s="2" t="s">
        <v>12</v>
      </c>
      <c r="E12574" s="2" t="s">
        <v>74</v>
      </c>
      <c r="F12574" s="2" t="s">
        <v>976</v>
      </c>
      <c r="G12574" s="14" t="n">
        <v>15</v>
      </c>
      <c r="H12574" s="14" t="n">
        <v>64.09</v>
      </c>
      <c r="I12574" s="14" t="n">
        <v>24.5</v>
      </c>
      <c r="J12574" s="23" t="n">
        <f aca="false">IF(AND(E12574="Priority",ISNUMBER('Cost model'!N187)),'Cost model'!N187,'Cost model'!M187)</f>
        <v>65</v>
      </c>
      <c r="K12574" s="14" t="n">
        <f aca="false">J12574-H12574</f>
        <v>0.909999999999997</v>
      </c>
      <c r="L12574" s="14" t="n">
        <f aca="false">G12574-H12574</f>
        <v>-49.09</v>
      </c>
    </row>
    <row r="12575" customFormat="false" ht="15" hidden="false" customHeight="false" outlineLevel="0" collapsed="false">
      <c r="A12575" s="2" t="s">
        <v>124</v>
      </c>
      <c r="B12575" s="2" t="s">
        <v>124</v>
      </c>
      <c r="C12575" s="2" t="s">
        <v>48</v>
      </c>
      <c r="D12575" s="2" t="s">
        <v>10</v>
      </c>
      <c r="E12575" s="2" t="s">
        <v>74</v>
      </c>
      <c r="F12575" s="2" t="s">
        <v>977</v>
      </c>
      <c r="G12575" s="14" t="n">
        <v>12.5</v>
      </c>
      <c r="H12575" s="14" t="n">
        <v>23.22</v>
      </c>
      <c r="I12575" s="14" t="n">
        <v>12.5</v>
      </c>
      <c r="J12575" s="23" t="n">
        <f aca="false">IF(AND(E12575="Priority",ISNUMBER('Cost model'!N318)),'Cost model'!N318,'Cost model'!M318)</f>
        <v>14.5</v>
      </c>
      <c r="K12575" s="14" t="n">
        <f aca="false">J12575-H12575</f>
        <v>-8.72</v>
      </c>
      <c r="L12575" s="14" t="n">
        <f aca="false">G12575-H12575</f>
        <v>-10.72</v>
      </c>
    </row>
    <row r="12576" customFormat="false" ht="15" hidden="false" customHeight="false" outlineLevel="0" collapsed="false">
      <c r="A12576" s="2" t="s">
        <v>174</v>
      </c>
      <c r="B12576" s="2" t="s">
        <v>142</v>
      </c>
      <c r="C12576" s="2" t="s">
        <v>47</v>
      </c>
      <c r="D12576" s="2" t="s">
        <v>10</v>
      </c>
      <c r="E12576" s="2" t="s">
        <v>74</v>
      </c>
      <c r="F12576" s="2" t="s">
        <v>976</v>
      </c>
      <c r="G12576" s="14" t="n">
        <v>9.5</v>
      </c>
      <c r="H12576" s="14" t="n">
        <v>11.45</v>
      </c>
      <c r="I12576" s="14" t="n">
        <v>9.5</v>
      </c>
      <c r="J12576" s="23" t="n">
        <f aca="false">IF(AND(E12576="Priority",ISNUMBER('Cost model'!N122)),'Cost model'!N122,'Cost model'!M122)</f>
        <v>13.5</v>
      </c>
      <c r="K12576" s="14" t="n">
        <f aca="false">J12576-H12576</f>
        <v>2.05</v>
      </c>
      <c r="L12576" s="14" t="n">
        <f aca="false">G12576-H12576</f>
        <v>-1.95</v>
      </c>
    </row>
    <row r="12577" customFormat="false" ht="15" hidden="false" customHeight="false" outlineLevel="0" collapsed="false">
      <c r="A12577" s="2" t="s">
        <v>142</v>
      </c>
      <c r="B12577" s="2" t="s">
        <v>174</v>
      </c>
      <c r="C12577" s="2" t="s">
        <v>47</v>
      </c>
      <c r="D12577" s="2" t="s">
        <v>12</v>
      </c>
      <c r="E12577" s="2" t="s">
        <v>74</v>
      </c>
      <c r="F12577" s="2" t="s">
        <v>976</v>
      </c>
      <c r="G12577" s="14" t="n">
        <v>9.5</v>
      </c>
      <c r="H12577" s="14" t="n">
        <v>43.64</v>
      </c>
      <c r="I12577" s="14" t="n">
        <v>19.5</v>
      </c>
      <c r="J12577" s="23" t="n">
        <f aca="false">IF(AND(E12577="Priority",ISNUMBER('Cost model'!N695)),'Cost model'!N695,'Cost model'!M695)</f>
        <v>40</v>
      </c>
      <c r="K12577" s="14" t="n">
        <f aca="false">J12577-H12577</f>
        <v>-3.64</v>
      </c>
      <c r="L12577" s="14" t="n">
        <f aca="false">G12577-H12577</f>
        <v>-34.14</v>
      </c>
    </row>
    <row r="12578" customFormat="false" ht="15" hidden="false" customHeight="false" outlineLevel="0" collapsed="false">
      <c r="A12578" s="2" t="s">
        <v>124</v>
      </c>
      <c r="B12578" s="2" t="s">
        <v>124</v>
      </c>
      <c r="C12578" s="2" t="s">
        <v>48</v>
      </c>
      <c r="D12578" s="2" t="s">
        <v>12</v>
      </c>
      <c r="E12578" s="2" t="s">
        <v>83</v>
      </c>
      <c r="F12578" s="2" t="s">
        <v>977</v>
      </c>
      <c r="G12578" s="14" t="n">
        <v>19.5</v>
      </c>
      <c r="H12578" s="14" t="n">
        <v>25.19</v>
      </c>
      <c r="I12578" s="14" t="n">
        <v>19.5</v>
      </c>
      <c r="J12578" s="23" t="n">
        <f aca="false">IF(AND(E12578="Priority",ISNUMBER('Cost model'!N321)),'Cost model'!N321,'Cost model'!M321)</f>
        <v>55</v>
      </c>
      <c r="K12578" s="14" t="n">
        <f aca="false">J12578-H12578</f>
        <v>29.81</v>
      </c>
      <c r="L12578" s="14" t="n">
        <f aca="false">G12578-H12578</f>
        <v>-5.69</v>
      </c>
    </row>
    <row r="12579" customFormat="false" ht="15" hidden="false" customHeight="false" outlineLevel="0" collapsed="false">
      <c r="A12579" s="2" t="s">
        <v>142</v>
      </c>
      <c r="B12579" s="2" t="s">
        <v>174</v>
      </c>
      <c r="C12579" s="2" t="s">
        <v>47</v>
      </c>
      <c r="D12579" s="2" t="s">
        <v>12</v>
      </c>
      <c r="E12579" s="2" t="s">
        <v>74</v>
      </c>
      <c r="F12579" s="2" t="s">
        <v>976</v>
      </c>
      <c r="G12579" s="14" t="n">
        <v>9.5</v>
      </c>
      <c r="H12579" s="14" t="n">
        <v>45.68</v>
      </c>
      <c r="I12579" s="14" t="n">
        <v>19.5</v>
      </c>
      <c r="J12579" s="23" t="n">
        <f aca="false">IF(AND(E12579="Priority",ISNUMBER('Cost model'!N695)),'Cost model'!N695,'Cost model'!M695)</f>
        <v>40</v>
      </c>
      <c r="K12579" s="14" t="n">
        <f aca="false">J12579-H12579</f>
        <v>-5.68</v>
      </c>
      <c r="L12579" s="14" t="n">
        <f aca="false">G12579-H12579</f>
        <v>-36.18</v>
      </c>
    </row>
    <row r="12580" customFormat="false" ht="15" hidden="false" customHeight="false" outlineLevel="0" collapsed="false">
      <c r="A12580" s="2" t="s">
        <v>221</v>
      </c>
      <c r="B12580" s="2" t="s">
        <v>221</v>
      </c>
      <c r="C12580" s="2" t="s">
        <v>49</v>
      </c>
      <c r="D12580" s="2" t="s">
        <v>10</v>
      </c>
      <c r="E12580" s="2" t="s">
        <v>74</v>
      </c>
      <c r="F12580" s="2" t="s">
        <v>977</v>
      </c>
      <c r="G12580" s="14" t="n">
        <v>17.5</v>
      </c>
      <c r="H12580" s="14" t="n">
        <v>9.94</v>
      </c>
      <c r="I12580" s="14" t="n">
        <v>17.5</v>
      </c>
      <c r="J12580" s="23" t="n">
        <f aca="false">IF(AND(E12580="Priority",ISNUMBER('Cost model'!N739)),'Cost model'!N739,'Cost model'!M739)</f>
        <v>17.5</v>
      </c>
      <c r="K12580" s="14" t="n">
        <f aca="false">J12580-H12580</f>
        <v>7.56</v>
      </c>
      <c r="L12580" s="14" t="n">
        <f aca="false">G12580-H12580</f>
        <v>7.56</v>
      </c>
    </row>
    <row r="12581" customFormat="false" ht="15" hidden="false" customHeight="false" outlineLevel="0" collapsed="false">
      <c r="A12581" s="2" t="s">
        <v>124</v>
      </c>
      <c r="B12581" s="2" t="s">
        <v>124</v>
      </c>
      <c r="C12581" s="2" t="s">
        <v>47</v>
      </c>
      <c r="D12581" s="2" t="s">
        <v>12</v>
      </c>
      <c r="E12581" s="2" t="s">
        <v>74</v>
      </c>
      <c r="F12581" s="2" t="s">
        <v>977</v>
      </c>
      <c r="G12581" s="14" t="n">
        <v>9.5</v>
      </c>
      <c r="H12581" s="14" t="n">
        <v>26</v>
      </c>
      <c r="I12581" s="14" t="n">
        <v>9.5</v>
      </c>
      <c r="J12581" s="23" t="n">
        <f aca="false">IF(AND(E12581="Priority",ISNUMBER('Cost model'!N320)),'Cost model'!N320,'Cost model'!M320)</f>
        <v>24.5</v>
      </c>
      <c r="K12581" s="14" t="n">
        <f aca="false">J12581-H12581</f>
        <v>-1.5</v>
      </c>
      <c r="L12581" s="14" t="n">
        <f aca="false">G12581-H12581</f>
        <v>-16.5</v>
      </c>
    </row>
    <row r="12582" customFormat="false" ht="15" hidden="false" customHeight="false" outlineLevel="0" collapsed="false">
      <c r="A12582" s="2" t="s">
        <v>142</v>
      </c>
      <c r="B12582" s="2" t="s">
        <v>174</v>
      </c>
      <c r="C12582" s="2" t="s">
        <v>47</v>
      </c>
      <c r="D12582" s="2" t="s">
        <v>12</v>
      </c>
      <c r="E12582" s="2" t="s">
        <v>74</v>
      </c>
      <c r="F12582" s="2" t="s">
        <v>976</v>
      </c>
      <c r="G12582" s="14" t="n">
        <v>9.5</v>
      </c>
      <c r="H12582" s="14" t="n">
        <v>39.68</v>
      </c>
      <c r="I12582" s="14" t="n">
        <v>19.5</v>
      </c>
      <c r="J12582" s="23" t="n">
        <f aca="false">IF(AND(E12582="Priority",ISNUMBER('Cost model'!N695)),'Cost model'!N695,'Cost model'!M695)</f>
        <v>40</v>
      </c>
      <c r="K12582" s="14" t="n">
        <f aca="false">J12582-H12582</f>
        <v>0.32</v>
      </c>
      <c r="L12582" s="14" t="n">
        <f aca="false">G12582-H12582</f>
        <v>-30.18</v>
      </c>
    </row>
    <row r="12583" customFormat="false" ht="15" hidden="false" customHeight="false" outlineLevel="0" collapsed="false">
      <c r="A12583" s="2" t="s">
        <v>142</v>
      </c>
      <c r="B12583" s="2" t="s">
        <v>142</v>
      </c>
      <c r="C12583" s="2" t="s">
        <v>48</v>
      </c>
      <c r="D12583" s="2" t="s">
        <v>14</v>
      </c>
      <c r="E12583" s="2" t="s">
        <v>74</v>
      </c>
      <c r="F12583" s="2" t="s">
        <v>977</v>
      </c>
      <c r="G12583" s="14" t="n">
        <v>45</v>
      </c>
      <c r="H12583" s="14" t="n">
        <v>144.77</v>
      </c>
      <c r="I12583" s="14" t="n">
        <v>45</v>
      </c>
      <c r="J12583" s="23" t="n">
        <f aca="false">IF(AND(E12583="Priority",ISNUMBER('Cost model'!N642)),'Cost model'!N642,'Cost model'!M642)</f>
        <v>90</v>
      </c>
      <c r="K12583" s="14" t="n">
        <f aca="false">J12583-H12583</f>
        <v>-54.77</v>
      </c>
      <c r="L12583" s="14" t="n">
        <f aca="false">G12583-H12583</f>
        <v>-99.77</v>
      </c>
    </row>
    <row r="12584" customFormat="false" ht="15" hidden="false" customHeight="false" outlineLevel="0" collapsed="false">
      <c r="A12584" s="2" t="s">
        <v>124</v>
      </c>
      <c r="B12584" s="2" t="s">
        <v>124</v>
      </c>
      <c r="C12584" s="2" t="s">
        <v>48</v>
      </c>
      <c r="D12584" s="2" t="s">
        <v>12</v>
      </c>
      <c r="E12584" s="2" t="s">
        <v>74</v>
      </c>
      <c r="F12584" s="2" t="s">
        <v>977</v>
      </c>
      <c r="G12584" s="14" t="n">
        <v>12.5</v>
      </c>
      <c r="H12584" s="14" t="n">
        <v>41.15</v>
      </c>
      <c r="I12584" s="14" t="n">
        <v>12.5</v>
      </c>
      <c r="J12584" s="23" t="n">
        <f aca="false">IF(AND(E12584="Priority",ISNUMBER('Cost model'!N321)),'Cost model'!N321,'Cost model'!M321)</f>
        <v>40</v>
      </c>
      <c r="K12584" s="14" t="n">
        <f aca="false">J12584-H12584</f>
        <v>-1.15</v>
      </c>
      <c r="L12584" s="14" t="n">
        <f aca="false">G12584-H12584</f>
        <v>-28.65</v>
      </c>
    </row>
    <row r="12585" customFormat="false" ht="15" hidden="false" customHeight="false" outlineLevel="0" collapsed="false">
      <c r="A12585" s="2" t="s">
        <v>142</v>
      </c>
      <c r="B12585" s="2" t="s">
        <v>142</v>
      </c>
      <c r="C12585" s="2" t="s">
        <v>48</v>
      </c>
      <c r="D12585" s="2" t="s">
        <v>10</v>
      </c>
      <c r="E12585" s="2" t="s">
        <v>74</v>
      </c>
      <c r="F12585" s="2" t="s">
        <v>977</v>
      </c>
      <c r="G12585" s="14" t="n">
        <v>12.5</v>
      </c>
      <c r="H12585" s="14" t="n">
        <v>12.07</v>
      </c>
      <c r="I12585" s="14" t="n">
        <v>12.5</v>
      </c>
      <c r="J12585" s="23" t="n">
        <f aca="false">IF(AND(E12585="Priority",ISNUMBER('Cost model'!N633)),'Cost model'!N633,'Cost model'!M633)</f>
        <v>11.5</v>
      </c>
      <c r="K12585" s="14" t="n">
        <f aca="false">J12585-H12585</f>
        <v>-0.57</v>
      </c>
      <c r="L12585" s="14" t="n">
        <f aca="false">G12585-H12585</f>
        <v>0.43</v>
      </c>
    </row>
    <row r="12586" customFormat="false" ht="15" hidden="false" customHeight="false" outlineLevel="0" collapsed="false">
      <c r="A12586" s="2" t="s">
        <v>124</v>
      </c>
      <c r="B12586" s="2" t="s">
        <v>124</v>
      </c>
      <c r="C12586" s="2" t="s">
        <v>48</v>
      </c>
      <c r="D12586" s="2" t="s">
        <v>10</v>
      </c>
      <c r="E12586" s="2" t="s">
        <v>74</v>
      </c>
      <c r="F12586" s="2" t="s">
        <v>977</v>
      </c>
      <c r="G12586" s="14" t="n">
        <v>12.5</v>
      </c>
      <c r="H12586" s="14" t="n">
        <v>19.77</v>
      </c>
      <c r="I12586" s="14" t="n">
        <v>12.5</v>
      </c>
      <c r="J12586" s="23" t="n">
        <f aca="false">IF(AND(E12586="Priority",ISNUMBER('Cost model'!N318)),'Cost model'!N318,'Cost model'!M318)</f>
        <v>14.5</v>
      </c>
      <c r="K12586" s="14" t="n">
        <f aca="false">J12586-H12586</f>
        <v>-5.27</v>
      </c>
      <c r="L12586" s="14" t="n">
        <f aca="false">G12586-H12586</f>
        <v>-7.27</v>
      </c>
    </row>
    <row r="12587" customFormat="false" ht="15" hidden="false" customHeight="false" outlineLevel="0" collapsed="false">
      <c r="A12587" s="2" t="s">
        <v>174</v>
      </c>
      <c r="B12587" s="2" t="s">
        <v>174</v>
      </c>
      <c r="C12587" s="2" t="s">
        <v>47</v>
      </c>
      <c r="D12587" s="2" t="s">
        <v>12</v>
      </c>
      <c r="E12587" s="2" t="s">
        <v>74</v>
      </c>
      <c r="F12587" s="2" t="s">
        <v>977</v>
      </c>
      <c r="G12587" s="14" t="n">
        <v>9.5</v>
      </c>
      <c r="H12587" s="14" t="n">
        <v>14.64</v>
      </c>
      <c r="I12587" s="14" t="n">
        <v>9.5</v>
      </c>
      <c r="J12587" s="23" t="n">
        <f aca="false">IF(AND(E12587="Priority",ISNUMBER('Cost model'!N170)),'Cost model'!N170,'Cost model'!M170)</f>
        <v>25.5</v>
      </c>
      <c r="K12587" s="14" t="n">
        <f aca="false">J12587-H12587</f>
        <v>10.86</v>
      </c>
      <c r="L12587" s="14" t="n">
        <f aca="false">G12587-H12587</f>
        <v>-5.14</v>
      </c>
    </row>
    <row r="12588" customFormat="false" ht="15" hidden="false" customHeight="false" outlineLevel="0" collapsed="false">
      <c r="A12588" s="2" t="s">
        <v>174</v>
      </c>
      <c r="B12588" s="2" t="s">
        <v>174</v>
      </c>
      <c r="C12588" s="2" t="s">
        <v>48</v>
      </c>
      <c r="D12588" s="2" t="s">
        <v>10</v>
      </c>
      <c r="E12588" s="2" t="s">
        <v>74</v>
      </c>
      <c r="F12588" s="2" t="s">
        <v>977</v>
      </c>
      <c r="G12588" s="14" t="n">
        <v>12.5</v>
      </c>
      <c r="H12588" s="14" t="n">
        <v>24.57</v>
      </c>
      <c r="I12588" s="14" t="n">
        <v>12.5</v>
      </c>
      <c r="J12588" s="23" t="n">
        <f aca="false">IF(AND(E12588="Priority",ISNUMBER('Cost model'!N168)),'Cost model'!N168,'Cost model'!M168)</f>
        <v>13.5</v>
      </c>
      <c r="K12588" s="14" t="n">
        <f aca="false">J12588-H12588</f>
        <v>-11.07</v>
      </c>
      <c r="L12588" s="14" t="n">
        <f aca="false">G12588-H12588</f>
        <v>-12.07</v>
      </c>
    </row>
    <row r="12589" customFormat="false" ht="15" hidden="false" customHeight="false" outlineLevel="0" collapsed="false">
      <c r="A12589" s="2" t="s">
        <v>142</v>
      </c>
      <c r="B12589" s="2" t="s">
        <v>142</v>
      </c>
      <c r="C12589" s="2" t="s">
        <v>48</v>
      </c>
      <c r="D12589" s="2" t="s">
        <v>12</v>
      </c>
      <c r="E12589" s="2" t="s">
        <v>74</v>
      </c>
      <c r="F12589" s="2" t="s">
        <v>977</v>
      </c>
      <c r="G12589" s="14" t="n">
        <v>12.5</v>
      </c>
      <c r="H12589" s="14" t="n">
        <v>11.21</v>
      </c>
      <c r="I12589" s="14" t="n">
        <v>12.5</v>
      </c>
      <c r="J12589" s="23" t="n">
        <f aca="false">IF(AND(E12589="Priority",ISNUMBER('Cost model'!N636)),'Cost model'!N636,'Cost model'!M636)</f>
        <v>40</v>
      </c>
      <c r="K12589" s="14" t="n">
        <f aca="false">J12589-H12589</f>
        <v>28.79</v>
      </c>
      <c r="L12589" s="14" t="n">
        <f aca="false">G12589-H12589</f>
        <v>1.29</v>
      </c>
    </row>
    <row r="12590" customFormat="false" ht="15" hidden="false" customHeight="false" outlineLevel="0" collapsed="false">
      <c r="A12590" s="2" t="s">
        <v>174</v>
      </c>
      <c r="B12590" s="2" t="s">
        <v>174</v>
      </c>
      <c r="C12590" s="2" t="s">
        <v>47</v>
      </c>
      <c r="D12590" s="2" t="s">
        <v>14</v>
      </c>
      <c r="E12590" s="2" t="s">
        <v>83</v>
      </c>
      <c r="F12590" s="2" t="s">
        <v>977</v>
      </c>
      <c r="G12590" s="14" t="n">
        <v>85</v>
      </c>
      <c r="H12590" s="14" t="n">
        <v>80.91</v>
      </c>
      <c r="I12590" s="14" t="n">
        <v>85</v>
      </c>
      <c r="J12590" s="23" t="n">
        <f aca="false">IF(AND(E12590="Priority",ISNUMBER('Cost model'!N176)),'Cost model'!N176,'Cost model'!M176)</f>
        <v>115</v>
      </c>
      <c r="K12590" s="14" t="n">
        <f aca="false">J12590-H12590</f>
        <v>34.09</v>
      </c>
      <c r="L12590" s="14" t="n">
        <f aca="false">G12590-H12590</f>
        <v>4.09</v>
      </c>
    </row>
    <row r="12591" customFormat="false" ht="15" hidden="false" customHeight="false" outlineLevel="0" collapsed="false">
      <c r="A12591" s="2" t="s">
        <v>124</v>
      </c>
      <c r="B12591" s="2" t="s">
        <v>124</v>
      </c>
      <c r="C12591" s="2" t="s">
        <v>49</v>
      </c>
      <c r="D12591" s="2" t="s">
        <v>10</v>
      </c>
      <c r="E12591" s="2" t="s">
        <v>74</v>
      </c>
      <c r="F12591" s="2" t="s">
        <v>977</v>
      </c>
      <c r="G12591" s="14" t="n">
        <v>47</v>
      </c>
      <c r="H12591" s="14" t="n">
        <v>20.47</v>
      </c>
      <c r="I12591" s="14" t="n">
        <v>17.5</v>
      </c>
      <c r="J12591" s="23" t="n">
        <f aca="false">IF(AND(E12591="Priority",ISNUMBER('Cost model'!N319)),'Cost model'!N319,'Cost model'!M319)</f>
        <v>16.5</v>
      </c>
      <c r="K12591" s="14" t="n">
        <f aca="false">J12591-H12591</f>
        <v>-3.97</v>
      </c>
      <c r="L12591" s="14" t="n">
        <f aca="false">G12591-H12591</f>
        <v>26.53</v>
      </c>
    </row>
    <row r="12592" customFormat="false" ht="15" hidden="false" customHeight="false" outlineLevel="0" collapsed="false">
      <c r="A12592" s="2" t="s">
        <v>142</v>
      </c>
      <c r="B12592" s="2" t="s">
        <v>158</v>
      </c>
      <c r="C12592" s="2" t="s">
        <v>47</v>
      </c>
      <c r="D12592" s="2" t="s">
        <v>10</v>
      </c>
      <c r="E12592" s="2" t="s">
        <v>74</v>
      </c>
      <c r="F12592" s="2" t="s">
        <v>976</v>
      </c>
      <c r="G12592" s="14" t="n">
        <v>9.5</v>
      </c>
      <c r="H12592" s="14" t="n">
        <v>30.8</v>
      </c>
      <c r="I12592" s="14" t="n">
        <v>14.5</v>
      </c>
      <c r="J12592" s="23" t="n">
        <f aca="false">IF(AND(E12592="Priority",ISNUMBER('Cost model'!N647)),'Cost model'!N647,'Cost model'!M647)</f>
        <v>13.5</v>
      </c>
      <c r="K12592" s="14" t="n">
        <f aca="false">J12592-H12592</f>
        <v>-17.3</v>
      </c>
      <c r="L12592" s="14" t="n">
        <f aca="false">G12592-H12592</f>
        <v>-21.3</v>
      </c>
    </row>
    <row r="12593" customFormat="false" ht="15" hidden="false" customHeight="false" outlineLevel="0" collapsed="false">
      <c r="A12593" s="2" t="s">
        <v>124</v>
      </c>
      <c r="B12593" s="2" t="s">
        <v>124</v>
      </c>
      <c r="C12593" s="2" t="s">
        <v>49</v>
      </c>
      <c r="D12593" s="2" t="s">
        <v>10</v>
      </c>
      <c r="E12593" s="2" t="s">
        <v>83</v>
      </c>
      <c r="F12593" s="2" t="s">
        <v>977</v>
      </c>
      <c r="G12593" s="14" t="n">
        <v>24.5</v>
      </c>
      <c r="H12593" s="14" t="n">
        <v>26.96</v>
      </c>
      <c r="I12593" s="14" t="n">
        <v>24.5</v>
      </c>
      <c r="J12593" s="23" t="n">
        <f aca="false">IF(AND(E12593="Priority",ISNUMBER('Cost model'!N319)),'Cost model'!N319,'Cost model'!M319)</f>
        <v>22.5</v>
      </c>
      <c r="K12593" s="14" t="n">
        <f aca="false">J12593-H12593</f>
        <v>-4.46</v>
      </c>
      <c r="L12593" s="14" t="n">
        <f aca="false">G12593-H12593</f>
        <v>-2.46</v>
      </c>
    </row>
    <row r="12594" customFormat="false" ht="15" hidden="false" customHeight="false" outlineLevel="0" collapsed="false">
      <c r="A12594" s="2" t="s">
        <v>174</v>
      </c>
      <c r="B12594" s="2" t="s">
        <v>142</v>
      </c>
      <c r="C12594" s="2" t="s">
        <v>47</v>
      </c>
      <c r="D12594" s="2" t="s">
        <v>12</v>
      </c>
      <c r="E12594" s="2" t="s">
        <v>74</v>
      </c>
      <c r="F12594" s="2" t="s">
        <v>976</v>
      </c>
      <c r="G12594" s="14" t="n">
        <v>9.5</v>
      </c>
      <c r="H12594" s="14" t="n">
        <v>41.11</v>
      </c>
      <c r="I12594" s="14" t="n">
        <v>9.5</v>
      </c>
      <c r="J12594" s="23" t="n">
        <f aca="false">IF(AND(E12594="Priority",ISNUMBER('Cost model'!N125)),'Cost model'!N125,'Cost model'!M125)</f>
        <v>40</v>
      </c>
      <c r="K12594" s="14" t="n">
        <f aca="false">J12594-H12594</f>
        <v>-1.11</v>
      </c>
      <c r="L12594" s="14" t="n">
        <f aca="false">G12594-H12594</f>
        <v>-31.61</v>
      </c>
    </row>
    <row r="12595" customFormat="false" ht="15" hidden="false" customHeight="false" outlineLevel="0" collapsed="false">
      <c r="A12595" s="2" t="s">
        <v>124</v>
      </c>
      <c r="B12595" s="2" t="s">
        <v>124</v>
      </c>
      <c r="C12595" s="2" t="s">
        <v>49</v>
      </c>
      <c r="D12595" s="2" t="s">
        <v>10</v>
      </c>
      <c r="E12595" s="2" t="s">
        <v>74</v>
      </c>
      <c r="F12595" s="2" t="s">
        <v>977</v>
      </c>
      <c r="G12595" s="14" t="n">
        <v>17.5</v>
      </c>
      <c r="H12595" s="14" t="n">
        <v>14.89</v>
      </c>
      <c r="I12595" s="14" t="n">
        <v>17.5</v>
      </c>
      <c r="J12595" s="23" t="n">
        <f aca="false">IF(AND(E12595="Priority",ISNUMBER('Cost model'!N319)),'Cost model'!N319,'Cost model'!M319)</f>
        <v>16.5</v>
      </c>
      <c r="K12595" s="14" t="n">
        <f aca="false">J12595-H12595</f>
        <v>1.61</v>
      </c>
      <c r="L12595" s="14" t="n">
        <f aca="false">G12595-H12595</f>
        <v>2.61</v>
      </c>
    </row>
    <row r="12596" customFormat="false" ht="15" hidden="false" customHeight="false" outlineLevel="0" collapsed="false">
      <c r="A12596" s="2" t="s">
        <v>221</v>
      </c>
      <c r="B12596" s="2" t="s">
        <v>221</v>
      </c>
      <c r="C12596" s="2" t="s">
        <v>47</v>
      </c>
      <c r="D12596" s="2" t="s">
        <v>10</v>
      </c>
      <c r="E12596" s="2" t="s">
        <v>74</v>
      </c>
      <c r="F12596" s="2" t="s">
        <v>977</v>
      </c>
      <c r="G12596" s="14" t="n">
        <v>9.5</v>
      </c>
      <c r="H12596" s="14" t="n">
        <v>6.33</v>
      </c>
      <c r="I12596" s="14" t="n">
        <v>9.5</v>
      </c>
      <c r="J12596" s="23" t="n">
        <f aca="false">IF(AND(E12596="Priority",ISNUMBER('Cost model'!N737)),'Cost model'!N737,'Cost model'!M737)</f>
        <v>8.5</v>
      </c>
      <c r="K12596" s="14" t="n">
        <f aca="false">J12596-H12596</f>
        <v>2.17</v>
      </c>
      <c r="L12596" s="14" t="n">
        <f aca="false">G12596-H12596</f>
        <v>3.17</v>
      </c>
    </row>
    <row r="12597" customFormat="false" ht="15" hidden="false" customHeight="false" outlineLevel="0" collapsed="false">
      <c r="A12597" s="2" t="s">
        <v>142</v>
      </c>
      <c r="B12597" s="2" t="s">
        <v>124</v>
      </c>
      <c r="C12597" s="2" t="s">
        <v>47</v>
      </c>
      <c r="D12597" s="2" t="s">
        <v>12</v>
      </c>
      <c r="E12597" s="2" t="s">
        <v>74</v>
      </c>
      <c r="F12597" s="2" t="s">
        <v>976</v>
      </c>
      <c r="G12597" s="14" t="n">
        <v>19.5</v>
      </c>
      <c r="H12597" s="14" t="n">
        <v>60.27</v>
      </c>
      <c r="I12597" s="14" t="n">
        <v>19.5</v>
      </c>
      <c r="J12597" s="23" t="n">
        <f aca="false">IF(AND(E12597="Priority",ISNUMBER('Cost model'!N665)),'Cost model'!N665,'Cost model'!M665)</f>
        <v>40</v>
      </c>
      <c r="K12597" s="14" t="n">
        <f aca="false">J12597-H12597</f>
        <v>-20.27</v>
      </c>
      <c r="L12597" s="14" t="n">
        <f aca="false">G12597-H12597</f>
        <v>-40.77</v>
      </c>
    </row>
    <row r="12598" customFormat="false" ht="15" hidden="false" customHeight="false" outlineLevel="0" collapsed="false">
      <c r="A12598" s="2" t="s">
        <v>158</v>
      </c>
      <c r="B12598" s="2" t="s">
        <v>158</v>
      </c>
      <c r="C12598" s="2" t="s">
        <v>49</v>
      </c>
      <c r="D12598" s="2" t="s">
        <v>10</v>
      </c>
      <c r="E12598" s="2" t="s">
        <v>74</v>
      </c>
      <c r="F12598" s="2" t="s">
        <v>977</v>
      </c>
      <c r="G12598" s="14" t="n">
        <v>17.5</v>
      </c>
      <c r="H12598" s="14" t="n">
        <v>14.94</v>
      </c>
      <c r="I12598" s="14" t="n">
        <v>17.5</v>
      </c>
      <c r="J12598" s="23" t="n">
        <f aca="false">IF(AND(E12598="Priority",ISNUMBER('Cost model'!N424)),'Cost model'!N424,'Cost model'!M424)</f>
        <v>16.5</v>
      </c>
      <c r="K12598" s="14" t="n">
        <f aca="false">J12598-H12598</f>
        <v>1.56</v>
      </c>
      <c r="L12598" s="14" t="n">
        <f aca="false">G12598-H12598</f>
        <v>2.56</v>
      </c>
    </row>
    <row r="12599" customFormat="false" ht="15" hidden="false" customHeight="false" outlineLevel="0" collapsed="false">
      <c r="A12599" s="2" t="s">
        <v>124</v>
      </c>
      <c r="B12599" s="2" t="s">
        <v>124</v>
      </c>
      <c r="C12599" s="2" t="s">
        <v>48</v>
      </c>
      <c r="D12599" s="2" t="s">
        <v>10</v>
      </c>
      <c r="E12599" s="2" t="s">
        <v>74</v>
      </c>
      <c r="F12599" s="2" t="s">
        <v>977</v>
      </c>
      <c r="G12599" s="14" t="n">
        <v>12.5</v>
      </c>
      <c r="H12599" s="14" t="n">
        <v>41.07</v>
      </c>
      <c r="I12599" s="14" t="n">
        <v>12.5</v>
      </c>
      <c r="J12599" s="23" t="n">
        <f aca="false">IF(AND(E12599="Priority",ISNUMBER('Cost model'!N318)),'Cost model'!N318,'Cost model'!M318)</f>
        <v>14.5</v>
      </c>
      <c r="K12599" s="14" t="n">
        <f aca="false">J12599-H12599</f>
        <v>-26.57</v>
      </c>
      <c r="L12599" s="14" t="n">
        <f aca="false">G12599-H12599</f>
        <v>-28.57</v>
      </c>
    </row>
    <row r="12600" customFormat="false" ht="15" hidden="false" customHeight="false" outlineLevel="0" collapsed="false">
      <c r="A12600" s="2" t="s">
        <v>142</v>
      </c>
      <c r="B12600" s="2" t="s">
        <v>142</v>
      </c>
      <c r="C12600" s="2" t="s">
        <v>47</v>
      </c>
      <c r="D12600" s="2" t="s">
        <v>13</v>
      </c>
      <c r="E12600" s="2" t="s">
        <v>74</v>
      </c>
      <c r="F12600" s="2" t="s">
        <v>977</v>
      </c>
      <c r="G12600" s="14" t="n">
        <v>19</v>
      </c>
      <c r="H12600" s="14" t="n">
        <v>49.34</v>
      </c>
      <c r="I12600" s="14" t="n">
        <v>19</v>
      </c>
      <c r="J12600" s="23" t="n">
        <f aca="false">IF(AND(E12600="Priority",ISNUMBER('Cost model'!N638)),'Cost model'!N638,'Cost model'!M638)</f>
        <v>50</v>
      </c>
      <c r="K12600" s="14" t="n">
        <f aca="false">J12600-H12600</f>
        <v>0.659999999999997</v>
      </c>
      <c r="L12600" s="14" t="n">
        <f aca="false">G12600-H12600</f>
        <v>-30.34</v>
      </c>
    </row>
    <row r="12601" customFormat="false" ht="15" hidden="false" customHeight="false" outlineLevel="0" collapsed="false">
      <c r="A12601" s="2" t="s">
        <v>174</v>
      </c>
      <c r="B12601" s="2" t="s">
        <v>174</v>
      </c>
      <c r="C12601" s="2" t="s">
        <v>48</v>
      </c>
      <c r="D12601" s="2" t="s">
        <v>12</v>
      </c>
      <c r="E12601" s="2" t="s">
        <v>83</v>
      </c>
      <c r="F12601" s="2" t="s">
        <v>977</v>
      </c>
      <c r="G12601" s="14" t="n">
        <v>19.5</v>
      </c>
      <c r="H12601" s="14" t="n">
        <v>26.57</v>
      </c>
      <c r="I12601" s="14" t="n">
        <v>19.5</v>
      </c>
      <c r="J12601" s="23" t="n">
        <f aca="false">IF(AND(E12601="Priority",ISNUMBER('Cost model'!N171)),'Cost model'!N171,'Cost model'!M171)</f>
        <v>55</v>
      </c>
      <c r="K12601" s="14" t="n">
        <f aca="false">J12601-H12601</f>
        <v>28.43</v>
      </c>
      <c r="L12601" s="14" t="n">
        <f aca="false">G12601-H12601</f>
        <v>-7.07</v>
      </c>
    </row>
    <row r="12602" customFormat="false" ht="15" hidden="false" customHeight="false" outlineLevel="0" collapsed="false">
      <c r="A12602" s="2" t="s">
        <v>142</v>
      </c>
      <c r="B12602" s="2" t="s">
        <v>142</v>
      </c>
      <c r="C12602" s="2" t="s">
        <v>47</v>
      </c>
      <c r="D12602" s="2" t="s">
        <v>12</v>
      </c>
      <c r="E12602" s="2" t="s">
        <v>83</v>
      </c>
      <c r="F12602" s="2" t="s">
        <v>977</v>
      </c>
      <c r="G12602" s="14" t="n">
        <v>19.5</v>
      </c>
      <c r="H12602" s="14" t="n">
        <v>59.58</v>
      </c>
      <c r="I12602" s="14" t="n">
        <v>19.5</v>
      </c>
      <c r="J12602" s="23" t="n">
        <f aca="false">IF(AND(E12602="Priority",ISNUMBER('Cost model'!N635)),'Cost model'!N635,'Cost model'!M635)</f>
        <v>40</v>
      </c>
      <c r="K12602" s="14" t="n">
        <f aca="false">J12602-H12602</f>
        <v>-19.58</v>
      </c>
      <c r="L12602" s="14" t="n">
        <f aca="false">G12602-H12602</f>
        <v>-40.08</v>
      </c>
    </row>
    <row r="12603" customFormat="false" ht="15" hidden="false" customHeight="false" outlineLevel="0" collapsed="false">
      <c r="A12603" s="2" t="s">
        <v>124</v>
      </c>
      <c r="B12603" s="2" t="s">
        <v>124</v>
      </c>
      <c r="C12603" s="2" t="s">
        <v>49</v>
      </c>
      <c r="D12603" s="2" t="s">
        <v>12</v>
      </c>
      <c r="E12603" s="2" t="s">
        <v>83</v>
      </c>
      <c r="F12603" s="2" t="s">
        <v>977</v>
      </c>
      <c r="G12603" s="14" t="n">
        <v>29.5</v>
      </c>
      <c r="H12603" s="14" t="n">
        <v>74.53</v>
      </c>
      <c r="I12603" s="14" t="n">
        <v>29.5</v>
      </c>
      <c r="J12603" s="23" t="n">
        <f aca="false">IF(AND(E12603="Priority",ISNUMBER('Cost model'!N322)),'Cost model'!N322,'Cost model'!M322)</f>
        <v>65</v>
      </c>
      <c r="K12603" s="14" t="n">
        <f aca="false">J12603-H12603</f>
        <v>-9.53</v>
      </c>
      <c r="L12603" s="14" t="n">
        <f aca="false">G12603-H12603</f>
        <v>-45.03</v>
      </c>
    </row>
    <row r="12604" customFormat="false" ht="15" hidden="false" customHeight="false" outlineLevel="0" collapsed="false">
      <c r="A12604" s="2" t="s">
        <v>174</v>
      </c>
      <c r="B12604" s="2" t="s">
        <v>174</v>
      </c>
      <c r="C12604" s="2" t="s">
        <v>49</v>
      </c>
      <c r="D12604" s="2" t="s">
        <v>10</v>
      </c>
      <c r="E12604" s="2" t="s">
        <v>83</v>
      </c>
      <c r="F12604" s="2" t="s">
        <v>977</v>
      </c>
      <c r="G12604" s="14" t="n">
        <v>24.5</v>
      </c>
      <c r="H12604" s="14" t="n">
        <v>23.18</v>
      </c>
      <c r="I12604" s="14" t="n">
        <v>24.5</v>
      </c>
      <c r="J12604" s="23" t="n">
        <f aca="false">IF(AND(E12604="Priority",ISNUMBER('Cost model'!N169)),'Cost model'!N169,'Cost model'!M169)</f>
        <v>25.5</v>
      </c>
      <c r="K12604" s="14" t="n">
        <f aca="false">J12604-H12604</f>
        <v>2.32</v>
      </c>
      <c r="L12604" s="14" t="n">
        <f aca="false">G12604-H12604</f>
        <v>1.32</v>
      </c>
    </row>
    <row r="12605" customFormat="false" ht="15" hidden="false" customHeight="false" outlineLevel="0" collapsed="false">
      <c r="A12605" s="2" t="s">
        <v>221</v>
      </c>
      <c r="B12605" s="2" t="s">
        <v>158</v>
      </c>
      <c r="C12605" s="2" t="s">
        <v>47</v>
      </c>
      <c r="D12605" s="2" t="s">
        <v>14</v>
      </c>
      <c r="E12605" s="2" t="s">
        <v>74</v>
      </c>
      <c r="F12605" s="2" t="s">
        <v>976</v>
      </c>
      <c r="G12605" s="14" t="n">
        <v>25</v>
      </c>
      <c r="H12605" s="14" t="n">
        <v>150.65</v>
      </c>
      <c r="I12605" s="14" t="n">
        <v>85</v>
      </c>
      <c r="J12605" s="23" t="n">
        <f aca="false">IF(AND(E12605="Priority",ISNUMBER('Cost model'!N761)),'Cost model'!N761,'Cost model'!M761)</f>
        <v>130</v>
      </c>
      <c r="K12605" s="14" t="n">
        <f aca="false">J12605-H12605</f>
        <v>-20.65</v>
      </c>
      <c r="L12605" s="14" t="n">
        <f aca="false">G12605-H12605</f>
        <v>-125.65</v>
      </c>
    </row>
    <row r="12606" customFormat="false" ht="15" hidden="false" customHeight="false" outlineLevel="0" collapsed="false">
      <c r="A12606" s="2" t="s">
        <v>221</v>
      </c>
      <c r="B12606" s="2" t="s">
        <v>221</v>
      </c>
      <c r="C12606" s="2" t="s">
        <v>47</v>
      </c>
      <c r="D12606" s="2" t="s">
        <v>12</v>
      </c>
      <c r="E12606" s="2" t="s">
        <v>74</v>
      </c>
      <c r="F12606" s="2" t="s">
        <v>977</v>
      </c>
      <c r="G12606" s="14" t="n">
        <v>9.5</v>
      </c>
      <c r="H12606" s="14" t="n">
        <v>28.08</v>
      </c>
      <c r="I12606" s="14" t="n">
        <v>9.5</v>
      </c>
      <c r="J12606" s="23" t="n">
        <f aca="false">IF(AND(E12606="Priority",ISNUMBER('Cost model'!N740)),'Cost model'!N740,'Cost model'!M740)</f>
        <v>22.5</v>
      </c>
      <c r="K12606" s="14" t="n">
        <f aca="false">J12606-H12606</f>
        <v>-5.58</v>
      </c>
      <c r="L12606" s="14" t="n">
        <f aca="false">G12606-H12606</f>
        <v>-18.58</v>
      </c>
    </row>
    <row r="12607" customFormat="false" ht="15" hidden="false" customHeight="false" outlineLevel="0" collapsed="false">
      <c r="A12607" s="2" t="s">
        <v>174</v>
      </c>
      <c r="B12607" s="2" t="s">
        <v>142</v>
      </c>
      <c r="C12607" s="2" t="s">
        <v>48</v>
      </c>
      <c r="D12607" s="2" t="s">
        <v>10</v>
      </c>
      <c r="E12607" s="2" t="s">
        <v>74</v>
      </c>
      <c r="F12607" s="2" t="s">
        <v>976</v>
      </c>
      <c r="G12607" s="14" t="n">
        <v>12.5</v>
      </c>
      <c r="H12607" s="14" t="n">
        <v>10.93</v>
      </c>
      <c r="I12607" s="14" t="n">
        <v>12.5</v>
      </c>
      <c r="J12607" s="23" t="n">
        <f aca="false">IF(AND(E12607="Priority",ISNUMBER('Cost model'!N123)),'Cost model'!N123,'Cost model'!M123)</f>
        <v>16.5</v>
      </c>
      <c r="K12607" s="14" t="n">
        <f aca="false">J12607-H12607</f>
        <v>5.57</v>
      </c>
      <c r="L12607" s="14" t="n">
        <f aca="false">G12607-H12607</f>
        <v>1.57</v>
      </c>
    </row>
    <row r="12608" customFormat="false" ht="15" hidden="false" customHeight="false" outlineLevel="0" collapsed="false">
      <c r="A12608" s="2" t="s">
        <v>124</v>
      </c>
      <c r="B12608" s="2" t="s">
        <v>124</v>
      </c>
      <c r="C12608" s="2" t="s">
        <v>48</v>
      </c>
      <c r="D12608" s="2" t="s">
        <v>12</v>
      </c>
      <c r="E12608" s="2" t="s">
        <v>74</v>
      </c>
      <c r="F12608" s="2" t="s">
        <v>977</v>
      </c>
      <c r="G12608" s="14" t="n">
        <v>12.5</v>
      </c>
      <c r="H12608" s="14" t="n">
        <v>46.85</v>
      </c>
      <c r="I12608" s="14" t="n">
        <v>12.5</v>
      </c>
      <c r="J12608" s="23" t="n">
        <f aca="false">IF(AND(E12608="Priority",ISNUMBER('Cost model'!N321)),'Cost model'!N321,'Cost model'!M321)</f>
        <v>40</v>
      </c>
      <c r="K12608" s="14" t="n">
        <f aca="false">J12608-H12608</f>
        <v>-6.85</v>
      </c>
      <c r="L12608" s="14" t="n">
        <f aca="false">G12608-H12608</f>
        <v>-34.35</v>
      </c>
    </row>
    <row r="12609" customFormat="false" ht="15" hidden="false" customHeight="false" outlineLevel="0" collapsed="false">
      <c r="A12609" s="2" t="s">
        <v>124</v>
      </c>
      <c r="B12609" s="2" t="s">
        <v>174</v>
      </c>
      <c r="C12609" s="2" t="s">
        <v>47</v>
      </c>
      <c r="D12609" s="2" t="s">
        <v>10</v>
      </c>
      <c r="E12609" s="2" t="s">
        <v>74</v>
      </c>
      <c r="F12609" s="2" t="s">
        <v>976</v>
      </c>
      <c r="G12609" s="14" t="n">
        <v>9.5</v>
      </c>
      <c r="H12609" s="14" t="n">
        <v>7.47</v>
      </c>
      <c r="I12609" s="14" t="n">
        <v>14.5</v>
      </c>
      <c r="J12609" s="23" t="n">
        <f aca="false">IF(AND(E12609="Priority",ISNUMBER('Cost model'!N362)),'Cost model'!N362,'Cost model'!M362)</f>
        <v>10.5</v>
      </c>
      <c r="K12609" s="14" t="n">
        <f aca="false">J12609-H12609</f>
        <v>3.03</v>
      </c>
      <c r="L12609" s="14" t="n">
        <f aca="false">G12609-H12609</f>
        <v>2.03</v>
      </c>
    </row>
    <row r="12610" customFormat="false" ht="15" hidden="false" customHeight="false" outlineLevel="0" collapsed="false">
      <c r="A12610" s="2" t="s">
        <v>124</v>
      </c>
      <c r="B12610" s="2" t="s">
        <v>124</v>
      </c>
      <c r="C12610" s="2" t="s">
        <v>48</v>
      </c>
      <c r="D12610" s="2" t="s">
        <v>10</v>
      </c>
      <c r="E12610" s="2" t="s">
        <v>83</v>
      </c>
      <c r="F12610" s="2" t="s">
        <v>977</v>
      </c>
      <c r="G12610" s="14" t="n">
        <v>17.5</v>
      </c>
      <c r="H12610" s="14" t="n">
        <v>23.18</v>
      </c>
      <c r="I12610" s="14" t="n">
        <v>17.5</v>
      </c>
      <c r="J12610" s="23" t="n">
        <f aca="false">IF(AND(E12610="Priority",ISNUMBER('Cost model'!N318)),'Cost model'!N318,'Cost model'!M318)</f>
        <v>19.5</v>
      </c>
      <c r="K12610" s="14" t="n">
        <f aca="false">J12610-H12610</f>
        <v>-3.68</v>
      </c>
      <c r="L12610" s="14" t="n">
        <f aca="false">G12610-H12610</f>
        <v>-5.68</v>
      </c>
    </row>
    <row r="12611" customFormat="false" ht="15" hidden="false" customHeight="false" outlineLevel="0" collapsed="false">
      <c r="A12611" s="2" t="s">
        <v>142</v>
      </c>
      <c r="B12611" s="2" t="s">
        <v>142</v>
      </c>
      <c r="C12611" s="2" t="s">
        <v>47</v>
      </c>
      <c r="D12611" s="2" t="s">
        <v>12</v>
      </c>
      <c r="E12611" s="2" t="s">
        <v>74</v>
      </c>
      <c r="F12611" s="2" t="s">
        <v>977</v>
      </c>
      <c r="G12611" s="14" t="n">
        <v>9.5</v>
      </c>
      <c r="H12611" s="14" t="n">
        <v>28.29</v>
      </c>
      <c r="I12611" s="14" t="n">
        <v>9.5</v>
      </c>
      <c r="J12611" s="23" t="n">
        <f aca="false">IF(AND(E12611="Priority",ISNUMBER('Cost model'!N635)),'Cost model'!N635,'Cost model'!M635)</f>
        <v>30.5</v>
      </c>
      <c r="K12611" s="14" t="n">
        <f aca="false">J12611-H12611</f>
        <v>2.21</v>
      </c>
      <c r="L12611" s="14" t="n">
        <f aca="false">G12611-H12611</f>
        <v>-18.79</v>
      </c>
    </row>
    <row r="12612" customFormat="false" ht="15" hidden="false" customHeight="false" outlineLevel="0" collapsed="false">
      <c r="A12612" s="2" t="s">
        <v>124</v>
      </c>
      <c r="B12612" s="2" t="s">
        <v>124</v>
      </c>
      <c r="C12612" s="2" t="s">
        <v>47</v>
      </c>
      <c r="D12612" s="2" t="s">
        <v>10</v>
      </c>
      <c r="E12612" s="2" t="s">
        <v>83</v>
      </c>
      <c r="F12612" s="2" t="s">
        <v>977</v>
      </c>
      <c r="G12612" s="14" t="n">
        <v>14.5</v>
      </c>
      <c r="H12612" s="14" t="n">
        <v>6.79</v>
      </c>
      <c r="I12612" s="14" t="n">
        <v>14.5</v>
      </c>
      <c r="J12612" s="23" t="n">
        <f aca="false">IF(AND(E12612="Priority",ISNUMBER('Cost model'!N317)),'Cost model'!N317,'Cost model'!M317)</f>
        <v>15.5</v>
      </c>
      <c r="K12612" s="14" t="n">
        <f aca="false">J12612-H12612</f>
        <v>8.71</v>
      </c>
      <c r="L12612" s="14" t="n">
        <f aca="false">G12612-H12612</f>
        <v>7.71</v>
      </c>
    </row>
    <row r="12613" customFormat="false" ht="15" hidden="false" customHeight="false" outlineLevel="0" collapsed="false">
      <c r="A12613" s="2" t="s">
        <v>205</v>
      </c>
      <c r="B12613" s="2" t="s">
        <v>205</v>
      </c>
      <c r="C12613" s="2" t="s">
        <v>48</v>
      </c>
      <c r="D12613" s="2" t="s">
        <v>12</v>
      </c>
      <c r="E12613" s="2" t="s">
        <v>74</v>
      </c>
      <c r="F12613" s="2" t="s">
        <v>977</v>
      </c>
      <c r="G12613" s="14" t="n">
        <v>24.5</v>
      </c>
      <c r="H12613" s="14" t="n">
        <v>60.45</v>
      </c>
      <c r="I12613" s="14" t="n">
        <v>12.5</v>
      </c>
      <c r="J12613" s="23" t="n">
        <f aca="false">IF(AND(E12613="Priority",ISNUMBER('Cost model'!N531)),'Cost model'!N531,'Cost model'!M531)</f>
        <v>50</v>
      </c>
      <c r="K12613" s="14" t="n">
        <f aca="false">J12613-H12613</f>
        <v>-10.45</v>
      </c>
      <c r="L12613" s="14" t="n">
        <f aca="false">G12613-H12613</f>
        <v>-35.95</v>
      </c>
    </row>
    <row r="12614" customFormat="false" ht="15" hidden="false" customHeight="false" outlineLevel="0" collapsed="false">
      <c r="A12614" s="2" t="s">
        <v>174</v>
      </c>
      <c r="B12614" s="2" t="s">
        <v>124</v>
      </c>
      <c r="C12614" s="2" t="s">
        <v>49</v>
      </c>
      <c r="D12614" s="2" t="s">
        <v>12</v>
      </c>
      <c r="E12614" s="2" t="s">
        <v>74</v>
      </c>
      <c r="F12614" s="2" t="s">
        <v>976</v>
      </c>
      <c r="G12614" s="14" t="n">
        <v>19.5</v>
      </c>
      <c r="H12614" s="14" t="n">
        <v>29.43</v>
      </c>
      <c r="I12614" s="14" t="n">
        <v>19.5</v>
      </c>
      <c r="J12614" s="23" t="n">
        <f aca="false">IF(AND(E12614="Priority",ISNUMBER('Cost model'!N112)),'Cost model'!N112,'Cost model'!M112)</f>
        <v>50</v>
      </c>
      <c r="K12614" s="14" t="n">
        <f aca="false">J12614-H12614</f>
        <v>20.57</v>
      </c>
      <c r="L12614" s="14" t="n">
        <f aca="false">G12614-H12614</f>
        <v>-9.93</v>
      </c>
    </row>
    <row r="12615" customFormat="false" ht="15" hidden="false" customHeight="false" outlineLevel="0" collapsed="false">
      <c r="A12615" s="2" t="s">
        <v>142</v>
      </c>
      <c r="B12615" s="2" t="s">
        <v>174</v>
      </c>
      <c r="C12615" s="2" t="s">
        <v>49</v>
      </c>
      <c r="D12615" s="2" t="s">
        <v>10</v>
      </c>
      <c r="E12615" s="2" t="s">
        <v>74</v>
      </c>
      <c r="F12615" s="2" t="s">
        <v>976</v>
      </c>
      <c r="G12615" s="14" t="n">
        <v>24.5</v>
      </c>
      <c r="H12615" s="14" t="n">
        <v>23.18</v>
      </c>
      <c r="I12615" s="14" t="n">
        <v>17.5</v>
      </c>
      <c r="J12615" s="23" t="n">
        <f aca="false">IF(AND(E12615="Priority",ISNUMBER('Cost model'!N694)),'Cost model'!N694,'Cost model'!M694)</f>
        <v>17.5</v>
      </c>
      <c r="K12615" s="14" t="n">
        <f aca="false">J12615-H12615</f>
        <v>-5.68</v>
      </c>
      <c r="L12615" s="14" t="n">
        <f aca="false">G12615-H12615</f>
        <v>1.32</v>
      </c>
    </row>
    <row r="12616" customFormat="false" ht="15" hidden="false" customHeight="false" outlineLevel="0" collapsed="false">
      <c r="A12616" s="2" t="s">
        <v>174</v>
      </c>
      <c r="B12616" s="2" t="s">
        <v>174</v>
      </c>
      <c r="C12616" s="2" t="s">
        <v>47</v>
      </c>
      <c r="D12616" s="2" t="s">
        <v>12</v>
      </c>
      <c r="E12616" s="2" t="s">
        <v>74</v>
      </c>
      <c r="F12616" s="2" t="s">
        <v>977</v>
      </c>
      <c r="G12616" s="14" t="n">
        <v>9.5</v>
      </c>
      <c r="H12616" s="14" t="n">
        <v>15.72</v>
      </c>
      <c r="I12616" s="14" t="n">
        <v>9.5</v>
      </c>
      <c r="J12616" s="23" t="n">
        <f aca="false">IF(AND(E12616="Priority",ISNUMBER('Cost model'!N170)),'Cost model'!N170,'Cost model'!M170)</f>
        <v>25.5</v>
      </c>
      <c r="K12616" s="14" t="n">
        <f aca="false">J12616-H12616</f>
        <v>9.78</v>
      </c>
      <c r="L12616" s="14" t="n">
        <f aca="false">G12616-H12616</f>
        <v>-6.22</v>
      </c>
    </row>
    <row r="12617" customFormat="false" ht="15" hidden="false" customHeight="false" outlineLevel="0" collapsed="false">
      <c r="A12617" s="2" t="s">
        <v>174</v>
      </c>
      <c r="B12617" s="2" t="s">
        <v>174</v>
      </c>
      <c r="C12617" s="2" t="s">
        <v>49</v>
      </c>
      <c r="D12617" s="2" t="s">
        <v>10</v>
      </c>
      <c r="E12617" s="2" t="s">
        <v>74</v>
      </c>
      <c r="F12617" s="2" t="s">
        <v>977</v>
      </c>
      <c r="G12617" s="14" t="n">
        <v>17.5</v>
      </c>
      <c r="H12617" s="14" t="n">
        <v>10.9</v>
      </c>
      <c r="I12617" s="14" t="n">
        <v>17.5</v>
      </c>
      <c r="J12617" s="23" t="n">
        <f aca="false">IF(AND(E12617="Priority",ISNUMBER('Cost model'!N169)),'Cost model'!N169,'Cost model'!M169)</f>
        <v>18.5</v>
      </c>
      <c r="K12617" s="14" t="n">
        <f aca="false">J12617-H12617</f>
        <v>7.6</v>
      </c>
      <c r="L12617" s="14" t="n">
        <f aca="false">G12617-H12617</f>
        <v>6.6</v>
      </c>
    </row>
    <row r="12618" customFormat="false" ht="15" hidden="false" customHeight="false" outlineLevel="0" collapsed="false">
      <c r="A12618" s="2" t="s">
        <v>221</v>
      </c>
      <c r="B12618" s="2" t="s">
        <v>221</v>
      </c>
      <c r="C12618" s="2" t="s">
        <v>47</v>
      </c>
      <c r="D12618" s="2" t="s">
        <v>10</v>
      </c>
      <c r="E12618" s="2" t="s">
        <v>83</v>
      </c>
      <c r="F12618" s="2" t="s">
        <v>977</v>
      </c>
      <c r="G12618" s="14" t="n">
        <v>14.5</v>
      </c>
      <c r="H12618" s="14" t="n">
        <v>5.76</v>
      </c>
      <c r="I12618" s="14" t="n">
        <v>14.5</v>
      </c>
      <c r="J12618" s="23" t="n">
        <f aca="false">IF(AND(E12618="Priority",ISNUMBER('Cost model'!N737)),'Cost model'!N737,'Cost model'!M737)</f>
        <v>13.5</v>
      </c>
      <c r="K12618" s="14" t="n">
        <f aca="false">J12618-H12618</f>
        <v>7.74</v>
      </c>
      <c r="L12618" s="14" t="n">
        <f aca="false">G12618-H12618</f>
        <v>8.74</v>
      </c>
    </row>
    <row r="12619" customFormat="false" ht="15" hidden="false" customHeight="false" outlineLevel="0" collapsed="false">
      <c r="A12619" s="2" t="s">
        <v>174</v>
      </c>
      <c r="B12619" s="2" t="s">
        <v>174</v>
      </c>
      <c r="C12619" s="2" t="s">
        <v>47</v>
      </c>
      <c r="D12619" s="2" t="s">
        <v>12</v>
      </c>
      <c r="E12619" s="2" t="s">
        <v>74</v>
      </c>
      <c r="F12619" s="2" t="s">
        <v>977</v>
      </c>
      <c r="G12619" s="14" t="n">
        <v>9.5</v>
      </c>
      <c r="H12619" s="14" t="n">
        <v>18.96</v>
      </c>
      <c r="I12619" s="14" t="n">
        <v>9.5</v>
      </c>
      <c r="J12619" s="23" t="n">
        <f aca="false">IF(AND(E12619="Priority",ISNUMBER('Cost model'!N170)),'Cost model'!N170,'Cost model'!M170)</f>
        <v>25.5</v>
      </c>
      <c r="K12619" s="14" t="n">
        <f aca="false">J12619-H12619</f>
        <v>6.54</v>
      </c>
      <c r="L12619" s="14" t="n">
        <f aca="false">G12619-H12619</f>
        <v>-9.46</v>
      </c>
    </row>
    <row r="12620" customFormat="false" ht="15" hidden="false" customHeight="false" outlineLevel="0" collapsed="false">
      <c r="A12620" s="2" t="s">
        <v>221</v>
      </c>
      <c r="B12620" s="2" t="s">
        <v>158</v>
      </c>
      <c r="C12620" s="2" t="s">
        <v>47</v>
      </c>
      <c r="D12620" s="2" t="s">
        <v>10</v>
      </c>
      <c r="E12620" s="2" t="s">
        <v>74</v>
      </c>
      <c r="F12620" s="2" t="s">
        <v>976</v>
      </c>
      <c r="G12620" s="14" t="n">
        <v>9.5</v>
      </c>
      <c r="H12620" s="14" t="n">
        <v>56.55</v>
      </c>
      <c r="I12620" s="14" t="n">
        <v>14.5</v>
      </c>
      <c r="J12620" s="23" t="n">
        <f aca="false">IF(AND(E12620="Priority",ISNUMBER('Cost model'!N752)),'Cost model'!N752,'Cost model'!M752)</f>
        <v>12.5</v>
      </c>
      <c r="K12620" s="14" t="n">
        <f aca="false">J12620-H12620</f>
        <v>-44.05</v>
      </c>
      <c r="L12620" s="14" t="n">
        <f aca="false">G12620-H12620</f>
        <v>-47.05</v>
      </c>
    </row>
    <row r="12621" customFormat="false" ht="15" hidden="false" customHeight="false" outlineLevel="0" collapsed="false">
      <c r="A12621" s="2" t="s">
        <v>158</v>
      </c>
      <c r="B12621" s="2" t="s">
        <v>158</v>
      </c>
      <c r="C12621" s="2" t="s">
        <v>47</v>
      </c>
      <c r="D12621" s="2" t="s">
        <v>12</v>
      </c>
      <c r="E12621" s="2" t="s">
        <v>74</v>
      </c>
      <c r="F12621" s="2" t="s">
        <v>977</v>
      </c>
      <c r="G12621" s="14" t="n">
        <v>9.5</v>
      </c>
      <c r="H12621" s="14" t="n">
        <v>9.15</v>
      </c>
      <c r="I12621" s="14" t="n">
        <v>9.5</v>
      </c>
      <c r="J12621" s="23" t="n">
        <f aca="false">IF(AND(E12621="Priority",ISNUMBER('Cost model'!N425)),'Cost model'!N425,'Cost model'!M425)</f>
        <v>14.5</v>
      </c>
      <c r="K12621" s="14" t="n">
        <f aca="false">J12621-H12621</f>
        <v>5.35</v>
      </c>
      <c r="L12621" s="14" t="n">
        <f aca="false">G12621-H12621</f>
        <v>0.35</v>
      </c>
    </row>
    <row r="12622" customFormat="false" ht="15" hidden="false" customHeight="false" outlineLevel="0" collapsed="false">
      <c r="A12622" s="2" t="s">
        <v>142</v>
      </c>
      <c r="B12622" s="2" t="s">
        <v>142</v>
      </c>
      <c r="C12622" s="2" t="s">
        <v>47</v>
      </c>
      <c r="D12622" s="2" t="s">
        <v>14</v>
      </c>
      <c r="E12622" s="2" t="s">
        <v>74</v>
      </c>
      <c r="F12622" s="2" t="s">
        <v>977</v>
      </c>
      <c r="G12622" s="14" t="n">
        <v>25</v>
      </c>
      <c r="H12622" s="14" t="n">
        <v>53.53</v>
      </c>
      <c r="I12622" s="14" t="n">
        <v>25</v>
      </c>
      <c r="J12622" s="23" t="n">
        <f aca="false">IF(AND(E12622="Priority",ISNUMBER('Cost model'!N641)),'Cost model'!N641,'Cost model'!M641)</f>
        <v>75</v>
      </c>
      <c r="K12622" s="14" t="n">
        <f aca="false">J12622-H12622</f>
        <v>21.47</v>
      </c>
      <c r="L12622" s="14" t="n">
        <f aca="false">G12622-H12622</f>
        <v>-28.53</v>
      </c>
    </row>
    <row r="12623" customFormat="false" ht="15" hidden="false" customHeight="false" outlineLevel="0" collapsed="false">
      <c r="A12623" s="2" t="s">
        <v>205</v>
      </c>
      <c r="B12623" s="2" t="s">
        <v>142</v>
      </c>
      <c r="C12623" s="2" t="s">
        <v>48</v>
      </c>
      <c r="D12623" s="2" t="s">
        <v>10</v>
      </c>
      <c r="E12623" s="2" t="s">
        <v>74</v>
      </c>
      <c r="F12623" s="2" t="s">
        <v>976</v>
      </c>
      <c r="G12623" s="14" t="n">
        <v>14.5</v>
      </c>
      <c r="H12623" s="14" t="n">
        <v>13.11</v>
      </c>
      <c r="I12623" s="14" t="n">
        <v>14.5</v>
      </c>
      <c r="J12623" s="23" t="n">
        <f aca="false">IF(AND(E12623="Priority",ISNUMBER('Cost model'!N543)),'Cost model'!N543,'Cost model'!M543)</f>
        <v>18.5</v>
      </c>
      <c r="K12623" s="14" t="n">
        <f aca="false">J12623-H12623</f>
        <v>5.39</v>
      </c>
      <c r="L12623" s="14" t="n">
        <f aca="false">G12623-H12623</f>
        <v>1.39</v>
      </c>
    </row>
    <row r="12624" customFormat="false" ht="15" hidden="false" customHeight="false" outlineLevel="0" collapsed="false">
      <c r="A12624" s="2" t="s">
        <v>124</v>
      </c>
      <c r="B12624" s="2" t="s">
        <v>124</v>
      </c>
      <c r="C12624" s="2" t="s">
        <v>49</v>
      </c>
      <c r="D12624" s="2" t="s">
        <v>12</v>
      </c>
      <c r="E12624" s="2" t="s">
        <v>83</v>
      </c>
      <c r="F12624" s="2" t="s">
        <v>977</v>
      </c>
      <c r="G12624" s="14" t="n">
        <v>29.5</v>
      </c>
      <c r="H12624" s="14" t="n">
        <v>71.35</v>
      </c>
      <c r="I12624" s="14" t="n">
        <v>29.5</v>
      </c>
      <c r="J12624" s="23" t="n">
        <f aca="false">IF(AND(E12624="Priority",ISNUMBER('Cost model'!N322)),'Cost model'!N322,'Cost model'!M322)</f>
        <v>65</v>
      </c>
      <c r="K12624" s="14" t="n">
        <f aca="false">J12624-H12624</f>
        <v>-6.34999999999999</v>
      </c>
      <c r="L12624" s="14" t="n">
        <f aca="false">G12624-H12624</f>
        <v>-41.85</v>
      </c>
    </row>
    <row r="12625" customFormat="false" ht="15" hidden="false" customHeight="false" outlineLevel="0" collapsed="false">
      <c r="A12625" s="2" t="s">
        <v>221</v>
      </c>
      <c r="B12625" s="2" t="s">
        <v>124</v>
      </c>
      <c r="C12625" s="2" t="s">
        <v>49</v>
      </c>
      <c r="D12625" s="2" t="s">
        <v>12</v>
      </c>
      <c r="E12625" s="2" t="s">
        <v>74</v>
      </c>
      <c r="F12625" s="2" t="s">
        <v>976</v>
      </c>
      <c r="G12625" s="14" t="n">
        <v>29.5</v>
      </c>
      <c r="H12625" s="14" t="n">
        <v>21.7</v>
      </c>
      <c r="I12625" s="14" t="n">
        <v>24.5</v>
      </c>
      <c r="J12625" s="23" t="n">
        <f aca="false">IF(AND(E12625="Priority",ISNUMBER('Cost model'!N802)),'Cost model'!N802,'Cost model'!M802)</f>
        <v>60</v>
      </c>
      <c r="K12625" s="14" t="n">
        <f aca="false">J12625-H12625</f>
        <v>38.3</v>
      </c>
      <c r="L12625" s="14" t="n">
        <f aca="false">G12625-H12625</f>
        <v>7.8</v>
      </c>
    </row>
    <row r="12626" customFormat="false" ht="15" hidden="false" customHeight="false" outlineLevel="0" collapsed="false">
      <c r="A12626" s="2" t="s">
        <v>221</v>
      </c>
      <c r="B12626" s="2" t="s">
        <v>221</v>
      </c>
      <c r="C12626" s="2" t="s">
        <v>47</v>
      </c>
      <c r="D12626" s="2" t="s">
        <v>13</v>
      </c>
      <c r="E12626" s="2" t="s">
        <v>74</v>
      </c>
      <c r="F12626" s="2" t="s">
        <v>977</v>
      </c>
      <c r="G12626" s="14" t="n">
        <v>19.5</v>
      </c>
      <c r="H12626" s="14" t="n">
        <v>28.08</v>
      </c>
      <c r="I12626" s="14" t="n">
        <v>19.5</v>
      </c>
      <c r="J12626" s="23" t="n">
        <f aca="false">IF(AND(E12626="Priority",ISNUMBER('Cost model'!N743)),'Cost model'!N743,'Cost model'!M743)</f>
        <v>45</v>
      </c>
      <c r="K12626" s="14" t="n">
        <f aca="false">J12626-H12626</f>
        <v>16.92</v>
      </c>
      <c r="L12626" s="14" t="n">
        <f aca="false">G12626-H12626</f>
        <v>-8.58</v>
      </c>
    </row>
    <row r="12627" customFormat="false" ht="15" hidden="false" customHeight="false" outlineLevel="0" collapsed="false">
      <c r="A12627" s="2" t="s">
        <v>174</v>
      </c>
      <c r="B12627" s="2" t="s">
        <v>174</v>
      </c>
      <c r="C12627" s="2" t="s">
        <v>47</v>
      </c>
      <c r="D12627" s="2" t="s">
        <v>10</v>
      </c>
      <c r="E12627" s="2" t="s">
        <v>83</v>
      </c>
      <c r="F12627" s="2" t="s">
        <v>977</v>
      </c>
      <c r="G12627" s="14" t="n">
        <v>14.5</v>
      </c>
      <c r="H12627" s="14" t="n">
        <v>18.98</v>
      </c>
      <c r="I12627" s="14" t="n">
        <v>14.5</v>
      </c>
      <c r="J12627" s="23" t="n">
        <f aca="false">IF(AND(E12627="Priority",ISNUMBER('Cost model'!N167)),'Cost model'!N167,'Cost model'!M167)</f>
        <v>13.5</v>
      </c>
      <c r="K12627" s="14" t="n">
        <f aca="false">J12627-H12627</f>
        <v>-5.48</v>
      </c>
      <c r="L12627" s="14" t="n">
        <f aca="false">G12627-H12627</f>
        <v>-4.48</v>
      </c>
    </row>
    <row r="12628" customFormat="false" ht="15" hidden="false" customHeight="false" outlineLevel="0" collapsed="false">
      <c r="A12628" s="2" t="s">
        <v>174</v>
      </c>
      <c r="B12628" s="2" t="s">
        <v>124</v>
      </c>
      <c r="C12628" s="2" t="s">
        <v>48</v>
      </c>
      <c r="D12628" s="2" t="s">
        <v>10</v>
      </c>
      <c r="E12628" s="2" t="s">
        <v>74</v>
      </c>
      <c r="F12628" s="2" t="s">
        <v>976</v>
      </c>
      <c r="G12628" s="14" t="n">
        <v>12.5</v>
      </c>
      <c r="H12628" s="14" t="n">
        <v>11.23</v>
      </c>
      <c r="I12628" s="14" t="n">
        <v>12.5</v>
      </c>
      <c r="J12628" s="23" t="n">
        <f aca="false">IF(AND(E12628="Priority",ISNUMBER('Cost model'!N108)),'Cost model'!N108,'Cost model'!M108)</f>
        <v>15.5</v>
      </c>
      <c r="K12628" s="14" t="n">
        <f aca="false">J12628-H12628</f>
        <v>4.27</v>
      </c>
      <c r="L12628" s="14" t="n">
        <f aca="false">G12628-H12628</f>
        <v>1.27</v>
      </c>
    </row>
    <row r="12629" customFormat="false" ht="15" hidden="false" customHeight="false" outlineLevel="0" collapsed="false">
      <c r="A12629" s="2" t="s">
        <v>174</v>
      </c>
      <c r="B12629" s="2" t="s">
        <v>174</v>
      </c>
      <c r="C12629" s="2" t="s">
        <v>48</v>
      </c>
      <c r="D12629" s="2" t="s">
        <v>12</v>
      </c>
      <c r="E12629" s="2" t="s">
        <v>74</v>
      </c>
      <c r="F12629" s="2" t="s">
        <v>977</v>
      </c>
      <c r="G12629" s="14" t="n">
        <v>12.5</v>
      </c>
      <c r="H12629" s="14" t="n">
        <v>41.32</v>
      </c>
      <c r="I12629" s="14" t="n">
        <v>12.5</v>
      </c>
      <c r="J12629" s="23" t="n">
        <f aca="false">IF(AND(E12629="Priority",ISNUMBER('Cost model'!N171)),'Cost model'!N171,'Cost model'!M171)</f>
        <v>40</v>
      </c>
      <c r="K12629" s="14" t="n">
        <f aca="false">J12629-H12629</f>
        <v>-1.32</v>
      </c>
      <c r="L12629" s="14" t="n">
        <f aca="false">G12629-H12629</f>
        <v>-28.82</v>
      </c>
    </row>
    <row r="12630" customFormat="false" ht="15" hidden="false" customHeight="false" outlineLevel="0" collapsed="false">
      <c r="A12630" s="2" t="s">
        <v>124</v>
      </c>
      <c r="B12630" s="2" t="s">
        <v>124</v>
      </c>
      <c r="C12630" s="2" t="s">
        <v>48</v>
      </c>
      <c r="D12630" s="2" t="s">
        <v>10</v>
      </c>
      <c r="E12630" s="2" t="s">
        <v>74</v>
      </c>
      <c r="F12630" s="2" t="s">
        <v>977</v>
      </c>
      <c r="G12630" s="14" t="n">
        <v>12.5</v>
      </c>
      <c r="H12630" s="14" t="n">
        <v>10.68</v>
      </c>
      <c r="I12630" s="14" t="n">
        <v>12.5</v>
      </c>
      <c r="J12630" s="23" t="n">
        <f aca="false">IF(AND(E12630="Priority",ISNUMBER('Cost model'!N318)),'Cost model'!N318,'Cost model'!M318)</f>
        <v>14.5</v>
      </c>
      <c r="K12630" s="14" t="n">
        <f aca="false">J12630-H12630</f>
        <v>3.82</v>
      </c>
      <c r="L12630" s="14" t="n">
        <f aca="false">G12630-H12630</f>
        <v>1.82</v>
      </c>
    </row>
    <row r="12631" customFormat="false" ht="15" hidden="false" customHeight="false" outlineLevel="0" collapsed="false">
      <c r="A12631" s="2" t="s">
        <v>174</v>
      </c>
      <c r="B12631" s="2" t="s">
        <v>174</v>
      </c>
      <c r="C12631" s="2" t="s">
        <v>47</v>
      </c>
      <c r="D12631" s="2" t="s">
        <v>10</v>
      </c>
      <c r="E12631" s="2" t="s">
        <v>74</v>
      </c>
      <c r="F12631" s="2" t="s">
        <v>977</v>
      </c>
      <c r="G12631" s="14" t="n">
        <v>9.5</v>
      </c>
      <c r="H12631" s="14" t="n">
        <v>7.59</v>
      </c>
      <c r="I12631" s="14" t="n">
        <v>9.5</v>
      </c>
      <c r="J12631" s="23" t="n">
        <f aca="false">IF(AND(E12631="Priority",ISNUMBER('Cost model'!N167)),'Cost model'!N167,'Cost model'!M167)</f>
        <v>8.5</v>
      </c>
      <c r="K12631" s="14" t="n">
        <f aca="false">J12631-H12631</f>
        <v>0.91</v>
      </c>
      <c r="L12631" s="14" t="n">
        <f aca="false">G12631-H12631</f>
        <v>1.91</v>
      </c>
    </row>
    <row r="12632" customFormat="false" ht="15" hidden="false" customHeight="false" outlineLevel="0" collapsed="false">
      <c r="A12632" s="2" t="s">
        <v>174</v>
      </c>
      <c r="B12632" s="2" t="s">
        <v>174</v>
      </c>
      <c r="C12632" s="2" t="s">
        <v>49</v>
      </c>
      <c r="D12632" s="2" t="s">
        <v>10</v>
      </c>
      <c r="E12632" s="2" t="s">
        <v>74</v>
      </c>
      <c r="F12632" s="2" t="s">
        <v>977</v>
      </c>
      <c r="G12632" s="14" t="n">
        <v>19.5</v>
      </c>
      <c r="H12632" s="14" t="n">
        <v>43.08</v>
      </c>
      <c r="I12632" s="14" t="n">
        <v>17.5</v>
      </c>
      <c r="J12632" s="23" t="n">
        <f aca="false">IF(AND(E12632="Priority",ISNUMBER('Cost model'!N169)),'Cost model'!N169,'Cost model'!M169)</f>
        <v>18.5</v>
      </c>
      <c r="K12632" s="14" t="n">
        <f aca="false">J12632-H12632</f>
        <v>-24.58</v>
      </c>
      <c r="L12632" s="14" t="n">
        <f aca="false">G12632-H12632</f>
        <v>-23.58</v>
      </c>
    </row>
    <row r="12633" customFormat="false" ht="15" hidden="false" customHeight="false" outlineLevel="0" collapsed="false">
      <c r="A12633" s="2" t="s">
        <v>124</v>
      </c>
      <c r="B12633" s="2" t="s">
        <v>124</v>
      </c>
      <c r="C12633" s="2" t="s">
        <v>47</v>
      </c>
      <c r="D12633" s="2" t="s">
        <v>10</v>
      </c>
      <c r="E12633" s="2" t="s">
        <v>74</v>
      </c>
      <c r="F12633" s="2" t="s">
        <v>977</v>
      </c>
      <c r="G12633" s="14" t="n">
        <v>9.5</v>
      </c>
      <c r="H12633" s="14" t="n">
        <v>6</v>
      </c>
      <c r="I12633" s="14" t="n">
        <v>9.5</v>
      </c>
      <c r="J12633" s="23" t="n">
        <f aca="false">IF(AND(E12633="Priority",ISNUMBER('Cost model'!N317)),'Cost model'!N317,'Cost model'!M317)</f>
        <v>10.5</v>
      </c>
      <c r="K12633" s="14" t="n">
        <f aca="false">J12633-H12633</f>
        <v>4.5</v>
      </c>
      <c r="L12633" s="14" t="n">
        <f aca="false">G12633-H12633</f>
        <v>3.5</v>
      </c>
    </row>
    <row r="12634" customFormat="false" ht="15" hidden="false" customHeight="false" outlineLevel="0" collapsed="false">
      <c r="A12634" s="2" t="s">
        <v>221</v>
      </c>
      <c r="B12634" s="2" t="s">
        <v>221</v>
      </c>
      <c r="C12634" s="2" t="s">
        <v>47</v>
      </c>
      <c r="D12634" s="2" t="s">
        <v>12</v>
      </c>
      <c r="E12634" s="2" t="s">
        <v>74</v>
      </c>
      <c r="F12634" s="2" t="s">
        <v>977</v>
      </c>
      <c r="G12634" s="14" t="n">
        <v>9.5</v>
      </c>
      <c r="H12634" s="14" t="n">
        <v>28.08</v>
      </c>
      <c r="I12634" s="14" t="n">
        <v>9.5</v>
      </c>
      <c r="J12634" s="23" t="n">
        <f aca="false">IF(AND(E12634="Priority",ISNUMBER('Cost model'!N740)),'Cost model'!N740,'Cost model'!M740)</f>
        <v>22.5</v>
      </c>
      <c r="K12634" s="14" t="n">
        <f aca="false">J12634-H12634</f>
        <v>-5.58</v>
      </c>
      <c r="L12634" s="14" t="n">
        <f aca="false">G12634-H12634</f>
        <v>-18.58</v>
      </c>
    </row>
    <row r="12635" customFormat="false" ht="15" hidden="false" customHeight="false" outlineLevel="0" collapsed="false">
      <c r="A12635" s="2" t="s">
        <v>158</v>
      </c>
      <c r="B12635" s="2" t="s">
        <v>142</v>
      </c>
      <c r="C12635" s="2" t="s">
        <v>49</v>
      </c>
      <c r="D12635" s="2" t="s">
        <v>12</v>
      </c>
      <c r="E12635" s="2" t="s">
        <v>74</v>
      </c>
      <c r="F12635" s="2" t="s">
        <v>976</v>
      </c>
      <c r="G12635" s="14" t="n">
        <v>19.5</v>
      </c>
      <c r="H12635" s="14" t="n">
        <v>71.68</v>
      </c>
      <c r="I12635" s="14" t="n">
        <v>19.5</v>
      </c>
      <c r="J12635" s="23" t="n">
        <f aca="false">IF(AND(E12635="Priority",ISNUMBER('Cost model'!N442)),'Cost model'!N442,'Cost model'!M442)</f>
        <v>60</v>
      </c>
      <c r="K12635" s="14" t="n">
        <f aca="false">J12635-H12635</f>
        <v>-11.68</v>
      </c>
      <c r="L12635" s="14" t="n">
        <f aca="false">G12635-H12635</f>
        <v>-52.18</v>
      </c>
    </row>
    <row r="12636" customFormat="false" ht="15" hidden="false" customHeight="false" outlineLevel="0" collapsed="false">
      <c r="A12636" s="2" t="s">
        <v>174</v>
      </c>
      <c r="B12636" s="2" t="s">
        <v>124</v>
      </c>
      <c r="C12636" s="2" t="s">
        <v>47</v>
      </c>
      <c r="D12636" s="2" t="s">
        <v>14</v>
      </c>
      <c r="E12636" s="2" t="s">
        <v>74</v>
      </c>
      <c r="F12636" s="2" t="s">
        <v>976</v>
      </c>
      <c r="G12636" s="14" t="n">
        <v>25</v>
      </c>
      <c r="H12636" s="14" t="n">
        <v>106.12</v>
      </c>
      <c r="I12636" s="14" t="n">
        <v>25</v>
      </c>
      <c r="J12636" s="23" t="n">
        <f aca="false">IF(AND(E12636="Priority",ISNUMBER('Cost model'!N116)),'Cost model'!N116,'Cost model'!M116)</f>
        <v>120</v>
      </c>
      <c r="K12636" s="14" t="n">
        <f aca="false">J12636-H12636</f>
        <v>13.88</v>
      </c>
      <c r="L12636" s="14" t="n">
        <f aca="false">G12636-H12636</f>
        <v>-81.12</v>
      </c>
    </row>
    <row r="12637" customFormat="false" ht="15" hidden="false" customHeight="false" outlineLevel="0" collapsed="false">
      <c r="A12637" s="2" t="s">
        <v>174</v>
      </c>
      <c r="B12637" s="2" t="s">
        <v>124</v>
      </c>
      <c r="C12637" s="2" t="s">
        <v>47</v>
      </c>
      <c r="D12637" s="2" t="s">
        <v>10</v>
      </c>
      <c r="E12637" s="2" t="s">
        <v>74</v>
      </c>
      <c r="F12637" s="2" t="s">
        <v>976</v>
      </c>
      <c r="G12637" s="14" t="n">
        <v>9.5</v>
      </c>
      <c r="H12637" s="14" t="n">
        <v>10.82</v>
      </c>
      <c r="I12637" s="14" t="n">
        <v>9.5</v>
      </c>
      <c r="J12637" s="23" t="n">
        <f aca="false">IF(AND(E12637="Priority",ISNUMBER('Cost model'!N107)),'Cost model'!N107,'Cost model'!M107)</f>
        <v>12.5</v>
      </c>
      <c r="K12637" s="14" t="n">
        <f aca="false">J12637-H12637</f>
        <v>1.68</v>
      </c>
      <c r="L12637" s="14" t="n">
        <f aca="false">G12637-H12637</f>
        <v>-1.32</v>
      </c>
    </row>
    <row r="12638" customFormat="false" ht="15" hidden="false" customHeight="false" outlineLevel="0" collapsed="false">
      <c r="A12638" s="2" t="s">
        <v>221</v>
      </c>
      <c r="B12638" s="2" t="s">
        <v>221</v>
      </c>
      <c r="C12638" s="2" t="s">
        <v>47</v>
      </c>
      <c r="D12638" s="2" t="s">
        <v>10</v>
      </c>
      <c r="E12638" s="2" t="s">
        <v>74</v>
      </c>
      <c r="F12638" s="2" t="s">
        <v>977</v>
      </c>
      <c r="G12638" s="14" t="n">
        <v>9.5</v>
      </c>
      <c r="H12638" s="14" t="n">
        <v>9.78</v>
      </c>
      <c r="I12638" s="14" t="n">
        <v>9.5</v>
      </c>
      <c r="J12638" s="23" t="n">
        <f aca="false">IF(AND(E12638="Priority",ISNUMBER('Cost model'!N737)),'Cost model'!N737,'Cost model'!M737)</f>
        <v>8.5</v>
      </c>
      <c r="K12638" s="14" t="n">
        <f aca="false">J12638-H12638</f>
        <v>-1.28</v>
      </c>
      <c r="L12638" s="14" t="n">
        <f aca="false">G12638-H12638</f>
        <v>-0.279999999999999</v>
      </c>
    </row>
    <row r="12639" customFormat="false" ht="15" hidden="false" customHeight="false" outlineLevel="0" collapsed="false">
      <c r="A12639" s="2" t="s">
        <v>142</v>
      </c>
      <c r="B12639" s="2" t="s">
        <v>174</v>
      </c>
      <c r="C12639" s="2" t="s">
        <v>47</v>
      </c>
      <c r="D12639" s="2" t="s">
        <v>12</v>
      </c>
      <c r="E12639" s="2" t="s">
        <v>74</v>
      </c>
      <c r="F12639" s="2" t="s">
        <v>976</v>
      </c>
      <c r="G12639" s="14" t="n">
        <v>19.5</v>
      </c>
      <c r="H12639" s="14" t="n">
        <v>58.08</v>
      </c>
      <c r="I12639" s="14" t="n">
        <v>19.5</v>
      </c>
      <c r="J12639" s="23" t="n">
        <f aca="false">IF(AND(E12639="Priority",ISNUMBER('Cost model'!N695)),'Cost model'!N695,'Cost model'!M695)</f>
        <v>40</v>
      </c>
      <c r="K12639" s="14" t="n">
        <f aca="false">J12639-H12639</f>
        <v>-18.08</v>
      </c>
      <c r="L12639" s="14" t="n">
        <f aca="false">G12639-H12639</f>
        <v>-38.58</v>
      </c>
    </row>
    <row r="12640" customFormat="false" ht="15" hidden="false" customHeight="false" outlineLevel="0" collapsed="false">
      <c r="A12640" s="2" t="s">
        <v>142</v>
      </c>
      <c r="B12640" s="2" t="s">
        <v>142</v>
      </c>
      <c r="C12640" s="2" t="s">
        <v>48</v>
      </c>
      <c r="D12640" s="2" t="s">
        <v>10</v>
      </c>
      <c r="E12640" s="2" t="s">
        <v>74</v>
      </c>
      <c r="F12640" s="2" t="s">
        <v>977</v>
      </c>
      <c r="G12640" s="14" t="n">
        <v>12.5</v>
      </c>
      <c r="H12640" s="14" t="n">
        <v>12.22</v>
      </c>
      <c r="I12640" s="14" t="n">
        <v>12.5</v>
      </c>
      <c r="J12640" s="23" t="n">
        <f aca="false">IF(AND(E12640="Priority",ISNUMBER('Cost model'!N633)),'Cost model'!N633,'Cost model'!M633)</f>
        <v>11.5</v>
      </c>
      <c r="K12640" s="14" t="n">
        <f aca="false">J12640-H12640</f>
        <v>-0.720000000000001</v>
      </c>
      <c r="L12640" s="14" t="n">
        <f aca="false">G12640-H12640</f>
        <v>0.279999999999999</v>
      </c>
    </row>
    <row r="12641" customFormat="false" ht="15" hidden="false" customHeight="false" outlineLevel="0" collapsed="false">
      <c r="A12641" s="2" t="s">
        <v>124</v>
      </c>
      <c r="B12641" s="2" t="s">
        <v>124</v>
      </c>
      <c r="C12641" s="2" t="s">
        <v>48</v>
      </c>
      <c r="D12641" s="2" t="s">
        <v>10</v>
      </c>
      <c r="E12641" s="2" t="s">
        <v>83</v>
      </c>
      <c r="F12641" s="2" t="s">
        <v>977</v>
      </c>
      <c r="G12641" s="14" t="n">
        <v>17.5</v>
      </c>
      <c r="H12641" s="14" t="n">
        <v>20.47</v>
      </c>
      <c r="I12641" s="14" t="n">
        <v>17.5</v>
      </c>
      <c r="J12641" s="23" t="n">
        <f aca="false">IF(AND(E12641="Priority",ISNUMBER('Cost model'!N318)),'Cost model'!N318,'Cost model'!M318)</f>
        <v>19.5</v>
      </c>
      <c r="K12641" s="14" t="n">
        <f aca="false">J12641-H12641</f>
        <v>-0.969999999999999</v>
      </c>
      <c r="L12641" s="14" t="n">
        <f aca="false">G12641-H12641</f>
        <v>-2.97</v>
      </c>
    </row>
    <row r="12642" customFormat="false" ht="15" hidden="false" customHeight="false" outlineLevel="0" collapsed="false">
      <c r="A12642" s="2" t="s">
        <v>174</v>
      </c>
      <c r="B12642" s="2" t="s">
        <v>174</v>
      </c>
      <c r="C12642" s="2" t="s">
        <v>48</v>
      </c>
      <c r="D12642" s="2" t="s">
        <v>12</v>
      </c>
      <c r="E12642" s="2" t="s">
        <v>74</v>
      </c>
      <c r="F12642" s="2" t="s">
        <v>977</v>
      </c>
      <c r="G12642" s="14" t="n">
        <v>12.5</v>
      </c>
      <c r="H12642" s="14" t="n">
        <v>41.07</v>
      </c>
      <c r="I12642" s="14" t="n">
        <v>12.5</v>
      </c>
      <c r="J12642" s="23" t="n">
        <f aca="false">IF(AND(E12642="Priority",ISNUMBER('Cost model'!N171)),'Cost model'!N171,'Cost model'!M171)</f>
        <v>40</v>
      </c>
      <c r="K12642" s="14" t="n">
        <f aca="false">J12642-H12642</f>
        <v>-1.07</v>
      </c>
      <c r="L12642" s="14" t="n">
        <f aca="false">G12642-H12642</f>
        <v>-28.57</v>
      </c>
    </row>
    <row r="12643" customFormat="false" ht="15" hidden="false" customHeight="false" outlineLevel="0" collapsed="false">
      <c r="A12643" s="2" t="s">
        <v>142</v>
      </c>
      <c r="B12643" s="2" t="s">
        <v>142</v>
      </c>
      <c r="C12643" s="2" t="s">
        <v>48</v>
      </c>
      <c r="D12643" s="2" t="s">
        <v>10</v>
      </c>
      <c r="E12643" s="2" t="s">
        <v>83</v>
      </c>
      <c r="F12643" s="2" t="s">
        <v>977</v>
      </c>
      <c r="G12643" s="14" t="n">
        <v>17.5</v>
      </c>
      <c r="H12643" s="14" t="n">
        <v>20.47</v>
      </c>
      <c r="I12643" s="14" t="n">
        <v>17.5</v>
      </c>
      <c r="J12643" s="23" t="n">
        <f aca="false">IF(AND(E12643="Priority",ISNUMBER('Cost model'!N633)),'Cost model'!N633,'Cost model'!M633)</f>
        <v>16.5</v>
      </c>
      <c r="K12643" s="14" t="n">
        <f aca="false">J12643-H12643</f>
        <v>-3.97</v>
      </c>
      <c r="L12643" s="14" t="n">
        <f aca="false">G12643-H12643</f>
        <v>-2.97</v>
      </c>
    </row>
    <row r="12644" customFormat="false" ht="15" hidden="false" customHeight="false" outlineLevel="0" collapsed="false">
      <c r="A12644" s="2" t="s">
        <v>124</v>
      </c>
      <c r="B12644" s="2" t="s">
        <v>174</v>
      </c>
      <c r="C12644" s="2" t="s">
        <v>47</v>
      </c>
      <c r="D12644" s="2" t="s">
        <v>10</v>
      </c>
      <c r="E12644" s="2" t="s">
        <v>74</v>
      </c>
      <c r="F12644" s="2" t="s">
        <v>976</v>
      </c>
      <c r="G12644" s="14" t="n">
        <v>14.5</v>
      </c>
      <c r="H12644" s="14" t="n">
        <v>20.47</v>
      </c>
      <c r="I12644" s="14" t="n">
        <v>14.5</v>
      </c>
      <c r="J12644" s="23" t="n">
        <f aca="false">IF(AND(E12644="Priority",ISNUMBER('Cost model'!N362)),'Cost model'!N362,'Cost model'!M362)</f>
        <v>10.5</v>
      </c>
      <c r="K12644" s="14" t="n">
        <f aca="false">J12644-H12644</f>
        <v>-9.97</v>
      </c>
      <c r="L12644" s="14" t="n">
        <f aca="false">G12644-H12644</f>
        <v>-5.97</v>
      </c>
    </row>
    <row r="12645" customFormat="false" ht="15" hidden="false" customHeight="false" outlineLevel="0" collapsed="false">
      <c r="A12645" s="2" t="s">
        <v>221</v>
      </c>
      <c r="B12645" s="2" t="s">
        <v>124</v>
      </c>
      <c r="C12645" s="2" t="s">
        <v>47</v>
      </c>
      <c r="D12645" s="2" t="s">
        <v>12</v>
      </c>
      <c r="E12645" s="2" t="s">
        <v>74</v>
      </c>
      <c r="F12645" s="2" t="s">
        <v>976</v>
      </c>
      <c r="G12645" s="14" t="n">
        <v>9.5</v>
      </c>
      <c r="H12645" s="14" t="n">
        <v>24.88</v>
      </c>
      <c r="I12645" s="14" t="n">
        <v>24.5</v>
      </c>
      <c r="J12645" s="23" t="n">
        <f aca="false">IF(AND(E12645="Priority",ISNUMBER('Cost model'!N800)),'Cost model'!N800,'Cost model'!M800)</f>
        <v>45</v>
      </c>
      <c r="K12645" s="14" t="n">
        <f aca="false">J12645-H12645</f>
        <v>20.12</v>
      </c>
      <c r="L12645" s="14" t="n">
        <f aca="false">G12645-H12645</f>
        <v>-15.38</v>
      </c>
    </row>
    <row r="12646" customFormat="false" ht="15" hidden="false" customHeight="false" outlineLevel="0" collapsed="false">
      <c r="A12646" s="2" t="s">
        <v>174</v>
      </c>
      <c r="B12646" s="2" t="s">
        <v>174</v>
      </c>
      <c r="C12646" s="2" t="s">
        <v>48</v>
      </c>
      <c r="D12646" s="2" t="s">
        <v>10</v>
      </c>
      <c r="E12646" s="2" t="s">
        <v>74</v>
      </c>
      <c r="F12646" s="2" t="s">
        <v>977</v>
      </c>
      <c r="G12646" s="14" t="n">
        <v>12.5</v>
      </c>
      <c r="H12646" s="14" t="n">
        <v>14.26</v>
      </c>
      <c r="I12646" s="14" t="n">
        <v>12.5</v>
      </c>
      <c r="J12646" s="23" t="n">
        <f aca="false">IF(AND(E12646="Priority",ISNUMBER('Cost model'!N168)),'Cost model'!N168,'Cost model'!M168)</f>
        <v>13.5</v>
      </c>
      <c r="K12646" s="14" t="n">
        <f aca="false">J12646-H12646</f>
        <v>-0.76</v>
      </c>
      <c r="L12646" s="14" t="n">
        <f aca="false">G12646-H12646</f>
        <v>-1.76</v>
      </c>
    </row>
    <row r="12647" customFormat="false" ht="15" hidden="false" customHeight="false" outlineLevel="0" collapsed="false">
      <c r="A12647" s="2" t="s">
        <v>174</v>
      </c>
      <c r="B12647" s="2" t="s">
        <v>174</v>
      </c>
      <c r="C12647" s="2" t="s">
        <v>47</v>
      </c>
      <c r="D12647" s="2" t="s">
        <v>10</v>
      </c>
      <c r="E12647" s="2" t="s">
        <v>74</v>
      </c>
      <c r="F12647" s="2" t="s">
        <v>977</v>
      </c>
      <c r="G12647" s="14" t="n">
        <v>9.5</v>
      </c>
      <c r="H12647" s="14" t="n">
        <v>7.9</v>
      </c>
      <c r="I12647" s="14" t="n">
        <v>9.5</v>
      </c>
      <c r="J12647" s="23" t="n">
        <f aca="false">IF(AND(E12647="Priority",ISNUMBER('Cost model'!N167)),'Cost model'!N167,'Cost model'!M167)</f>
        <v>8.5</v>
      </c>
      <c r="K12647" s="14" t="n">
        <f aca="false">J12647-H12647</f>
        <v>0.6</v>
      </c>
      <c r="L12647" s="14" t="n">
        <f aca="false">G12647-H12647</f>
        <v>1.6</v>
      </c>
    </row>
    <row r="12648" customFormat="false" ht="15" hidden="false" customHeight="false" outlineLevel="0" collapsed="false">
      <c r="A12648" s="2" t="s">
        <v>124</v>
      </c>
      <c r="B12648" s="2" t="s">
        <v>124</v>
      </c>
      <c r="C12648" s="2" t="s">
        <v>47</v>
      </c>
      <c r="D12648" s="2" t="s">
        <v>10</v>
      </c>
      <c r="E12648" s="2" t="s">
        <v>74</v>
      </c>
      <c r="F12648" s="2" t="s">
        <v>977</v>
      </c>
      <c r="G12648" s="14" t="n">
        <v>9.5</v>
      </c>
      <c r="H12648" s="14" t="n">
        <v>36.64</v>
      </c>
      <c r="I12648" s="14" t="n">
        <v>9.5</v>
      </c>
      <c r="J12648" s="23" t="n">
        <f aca="false">IF(AND(E12648="Priority",ISNUMBER('Cost model'!N317)),'Cost model'!N317,'Cost model'!M317)</f>
        <v>10.5</v>
      </c>
      <c r="K12648" s="14" t="n">
        <f aca="false">J12648-H12648</f>
        <v>-26.14</v>
      </c>
      <c r="L12648" s="14" t="n">
        <f aca="false">G12648-H12648</f>
        <v>-27.14</v>
      </c>
    </row>
    <row r="12649" customFormat="false" ht="15" hidden="false" customHeight="false" outlineLevel="0" collapsed="false">
      <c r="A12649" s="2" t="s">
        <v>174</v>
      </c>
      <c r="B12649" s="2" t="s">
        <v>174</v>
      </c>
      <c r="C12649" s="2" t="s">
        <v>47</v>
      </c>
      <c r="D12649" s="2" t="s">
        <v>10</v>
      </c>
      <c r="E12649" s="2" t="s">
        <v>74</v>
      </c>
      <c r="F12649" s="2" t="s">
        <v>977</v>
      </c>
      <c r="G12649" s="14" t="n">
        <v>9.5</v>
      </c>
      <c r="H12649" s="14" t="n">
        <v>7.9</v>
      </c>
      <c r="I12649" s="14" t="n">
        <v>9.5</v>
      </c>
      <c r="J12649" s="23" t="n">
        <f aca="false">IF(AND(E12649="Priority",ISNUMBER('Cost model'!N167)),'Cost model'!N167,'Cost model'!M167)</f>
        <v>8.5</v>
      </c>
      <c r="K12649" s="14" t="n">
        <f aca="false">J12649-H12649</f>
        <v>0.6</v>
      </c>
      <c r="L12649" s="14" t="n">
        <f aca="false">G12649-H12649</f>
        <v>1.6</v>
      </c>
    </row>
    <row r="12650" customFormat="false" ht="15" hidden="false" customHeight="false" outlineLevel="0" collapsed="false">
      <c r="A12650" s="2" t="s">
        <v>174</v>
      </c>
      <c r="B12650" s="2" t="s">
        <v>174</v>
      </c>
      <c r="C12650" s="2" t="s">
        <v>49</v>
      </c>
      <c r="D12650" s="2" t="s">
        <v>12</v>
      </c>
      <c r="E12650" s="2" t="s">
        <v>83</v>
      </c>
      <c r="F12650" s="2" t="s">
        <v>977</v>
      </c>
      <c r="G12650" s="14" t="n">
        <v>29.5</v>
      </c>
      <c r="H12650" s="14" t="n">
        <v>42.52</v>
      </c>
      <c r="I12650" s="14" t="n">
        <v>29.5</v>
      </c>
      <c r="J12650" s="23" t="n">
        <f aca="false">IF(AND(E12650="Priority",ISNUMBER('Cost model'!N172)),'Cost model'!N172,'Cost model'!M172)</f>
        <v>60</v>
      </c>
      <c r="K12650" s="14" t="n">
        <f aca="false">J12650-H12650</f>
        <v>17.48</v>
      </c>
      <c r="L12650" s="14" t="n">
        <f aca="false">G12650-H12650</f>
        <v>-13.02</v>
      </c>
    </row>
    <row r="12651" customFormat="false" ht="15" hidden="false" customHeight="false" outlineLevel="0" collapsed="false">
      <c r="A12651" s="2" t="s">
        <v>174</v>
      </c>
      <c r="B12651" s="2" t="s">
        <v>174</v>
      </c>
      <c r="C12651" s="2" t="s">
        <v>47</v>
      </c>
      <c r="D12651" s="2" t="s">
        <v>12</v>
      </c>
      <c r="E12651" s="2" t="s">
        <v>74</v>
      </c>
      <c r="F12651" s="2" t="s">
        <v>977</v>
      </c>
      <c r="G12651" s="14" t="n">
        <v>9.5</v>
      </c>
      <c r="H12651" s="14" t="n">
        <v>25.19</v>
      </c>
      <c r="I12651" s="14" t="n">
        <v>9.5</v>
      </c>
      <c r="J12651" s="23" t="n">
        <f aca="false">IF(AND(E12651="Priority",ISNUMBER('Cost model'!N170)),'Cost model'!N170,'Cost model'!M170)</f>
        <v>25.5</v>
      </c>
      <c r="K12651" s="14" t="n">
        <f aca="false">J12651-H12651</f>
        <v>0.309999999999999</v>
      </c>
      <c r="L12651" s="14" t="n">
        <f aca="false">G12651-H12651</f>
        <v>-15.69</v>
      </c>
    </row>
    <row r="12652" customFormat="false" ht="15" hidden="false" customHeight="false" outlineLevel="0" collapsed="false">
      <c r="A12652" s="2" t="s">
        <v>174</v>
      </c>
      <c r="B12652" s="2" t="s">
        <v>174</v>
      </c>
      <c r="C12652" s="2" t="s">
        <v>49</v>
      </c>
      <c r="D12652" s="2" t="s">
        <v>12</v>
      </c>
      <c r="E12652" s="2" t="s">
        <v>83</v>
      </c>
      <c r="F12652" s="2" t="s">
        <v>977</v>
      </c>
      <c r="G12652" s="14" t="n">
        <v>29.5</v>
      </c>
      <c r="H12652" s="14" t="n">
        <v>35.19</v>
      </c>
      <c r="I12652" s="14" t="n">
        <v>29.5</v>
      </c>
      <c r="J12652" s="23" t="n">
        <f aca="false">IF(AND(E12652="Priority",ISNUMBER('Cost model'!N172)),'Cost model'!N172,'Cost model'!M172)</f>
        <v>60</v>
      </c>
      <c r="K12652" s="14" t="n">
        <f aca="false">J12652-H12652</f>
        <v>24.81</v>
      </c>
      <c r="L12652" s="14" t="n">
        <f aca="false">G12652-H12652</f>
        <v>-5.69</v>
      </c>
    </row>
    <row r="12653" customFormat="false" ht="15" hidden="false" customHeight="false" outlineLevel="0" collapsed="false">
      <c r="A12653" s="2" t="s">
        <v>124</v>
      </c>
      <c r="B12653" s="2" t="s">
        <v>124</v>
      </c>
      <c r="C12653" s="2" t="s">
        <v>49</v>
      </c>
      <c r="D12653" s="2" t="s">
        <v>12</v>
      </c>
      <c r="E12653" s="2" t="s">
        <v>74</v>
      </c>
      <c r="F12653" s="2" t="s">
        <v>977</v>
      </c>
      <c r="G12653" s="14" t="n">
        <v>19.5</v>
      </c>
      <c r="H12653" s="14" t="n">
        <v>21.51</v>
      </c>
      <c r="I12653" s="14" t="n">
        <v>19.5</v>
      </c>
      <c r="J12653" s="23" t="n">
        <f aca="false">IF(AND(E12653="Priority",ISNUMBER('Cost model'!N322)),'Cost model'!N322,'Cost model'!M322)</f>
        <v>50</v>
      </c>
      <c r="K12653" s="14" t="n">
        <f aca="false">J12653-H12653</f>
        <v>28.49</v>
      </c>
      <c r="L12653" s="14" t="n">
        <f aca="false">G12653-H12653</f>
        <v>-2.01</v>
      </c>
    </row>
    <row r="12654" customFormat="false" ht="15" hidden="false" customHeight="false" outlineLevel="0" collapsed="false">
      <c r="A12654" s="2" t="s">
        <v>205</v>
      </c>
      <c r="B12654" s="2" t="s">
        <v>123</v>
      </c>
      <c r="C12654" s="2" t="s">
        <v>47</v>
      </c>
      <c r="D12654" s="2" t="s">
        <v>10</v>
      </c>
      <c r="E12654" s="2" t="s">
        <v>74</v>
      </c>
      <c r="F12654" s="2" t="s">
        <v>976</v>
      </c>
      <c r="G12654" s="14" t="n">
        <v>19.5</v>
      </c>
      <c r="H12654" s="14" t="n">
        <v>11.8</v>
      </c>
      <c r="I12654" s="14" t="n">
        <v>19.5</v>
      </c>
      <c r="J12654" s="23" t="n">
        <f aca="false">IF(AND(E12654="Priority",ISNUMBER('Cost model'!N602)),'Cost model'!N602,'Cost model'!M602)</f>
        <v>14.5</v>
      </c>
      <c r="K12654" s="14" t="n">
        <f aca="false">J12654-H12654</f>
        <v>2.7</v>
      </c>
      <c r="L12654" s="14" t="n">
        <f aca="false">G12654-H12654</f>
        <v>7.7</v>
      </c>
    </row>
    <row r="12655" customFormat="false" ht="15" hidden="false" customHeight="false" outlineLevel="0" collapsed="false">
      <c r="A12655" s="2" t="s">
        <v>174</v>
      </c>
      <c r="B12655" s="2" t="s">
        <v>174</v>
      </c>
      <c r="C12655" s="2" t="s">
        <v>47</v>
      </c>
      <c r="D12655" s="2" t="s">
        <v>12</v>
      </c>
      <c r="E12655" s="2" t="s">
        <v>83</v>
      </c>
      <c r="F12655" s="2" t="s">
        <v>977</v>
      </c>
      <c r="G12655" s="14" t="n">
        <v>19.5</v>
      </c>
      <c r="H12655" s="14" t="n">
        <v>10.51</v>
      </c>
      <c r="I12655" s="14" t="n">
        <v>19.5</v>
      </c>
      <c r="J12655" s="23" t="n">
        <f aca="false">IF(AND(E12655="Priority",ISNUMBER('Cost model'!N170)),'Cost model'!N170,'Cost model'!M170)</f>
        <v>35</v>
      </c>
      <c r="K12655" s="14" t="n">
        <f aca="false">J12655-H12655</f>
        <v>24.49</v>
      </c>
      <c r="L12655" s="14" t="n">
        <f aca="false">G12655-H12655</f>
        <v>8.99</v>
      </c>
    </row>
    <row r="12656" customFormat="false" ht="15" hidden="false" customHeight="false" outlineLevel="0" collapsed="false">
      <c r="A12656" s="2" t="s">
        <v>158</v>
      </c>
      <c r="B12656" s="2" t="s">
        <v>142</v>
      </c>
      <c r="C12656" s="2" t="s">
        <v>49</v>
      </c>
      <c r="D12656" s="2" t="s">
        <v>12</v>
      </c>
      <c r="E12656" s="2" t="s">
        <v>74</v>
      </c>
      <c r="F12656" s="2" t="s">
        <v>976</v>
      </c>
      <c r="G12656" s="14" t="n">
        <v>19.5</v>
      </c>
      <c r="H12656" s="14" t="n">
        <v>63.54</v>
      </c>
      <c r="I12656" s="14" t="n">
        <v>19.5</v>
      </c>
      <c r="J12656" s="23" t="n">
        <f aca="false">IF(AND(E12656="Priority",ISNUMBER('Cost model'!N442)),'Cost model'!N442,'Cost model'!M442)</f>
        <v>60</v>
      </c>
      <c r="K12656" s="14" t="n">
        <f aca="false">J12656-H12656</f>
        <v>-3.54</v>
      </c>
      <c r="L12656" s="14" t="n">
        <f aca="false">G12656-H12656</f>
        <v>-44.04</v>
      </c>
    </row>
    <row r="12657" customFormat="false" ht="15" hidden="false" customHeight="false" outlineLevel="0" collapsed="false">
      <c r="A12657" s="2" t="s">
        <v>174</v>
      </c>
      <c r="B12657" s="2" t="s">
        <v>174</v>
      </c>
      <c r="C12657" s="2" t="s">
        <v>48</v>
      </c>
      <c r="D12657" s="2" t="s">
        <v>10</v>
      </c>
      <c r="E12657" s="2" t="s">
        <v>83</v>
      </c>
      <c r="F12657" s="2" t="s">
        <v>977</v>
      </c>
      <c r="G12657" s="14" t="n">
        <v>17.5</v>
      </c>
      <c r="H12657" s="14" t="n">
        <v>41.07</v>
      </c>
      <c r="I12657" s="14" t="n">
        <v>17.5</v>
      </c>
      <c r="J12657" s="23" t="n">
        <f aca="false">IF(AND(E12657="Priority",ISNUMBER('Cost model'!N168)),'Cost model'!N168,'Cost model'!M168)</f>
        <v>18.5</v>
      </c>
      <c r="K12657" s="14" t="n">
        <f aca="false">J12657-H12657</f>
        <v>-22.57</v>
      </c>
      <c r="L12657" s="14" t="n">
        <f aca="false">G12657-H12657</f>
        <v>-23.57</v>
      </c>
    </row>
    <row r="12658" customFormat="false" ht="15" hidden="false" customHeight="false" outlineLevel="0" collapsed="false">
      <c r="A12658" s="2" t="s">
        <v>142</v>
      </c>
      <c r="B12658" s="2" t="s">
        <v>124</v>
      </c>
      <c r="C12658" s="2" t="s">
        <v>49</v>
      </c>
      <c r="D12658" s="2" t="s">
        <v>12</v>
      </c>
      <c r="E12658" s="2" t="s">
        <v>74</v>
      </c>
      <c r="F12658" s="2" t="s">
        <v>976</v>
      </c>
      <c r="G12658" s="14" t="n">
        <v>29.5</v>
      </c>
      <c r="H12658" s="14" t="n">
        <v>52.87</v>
      </c>
      <c r="I12658" s="14" t="n">
        <v>19.5</v>
      </c>
      <c r="J12658" s="23" t="n">
        <f aca="false">IF(AND(E12658="Priority",ISNUMBER('Cost model'!N667)),'Cost model'!N667,'Cost model'!M667)</f>
        <v>55</v>
      </c>
      <c r="K12658" s="14" t="n">
        <f aca="false">J12658-H12658</f>
        <v>2.13</v>
      </c>
      <c r="L12658" s="14" t="n">
        <f aca="false">G12658-H12658</f>
        <v>-23.37</v>
      </c>
    </row>
    <row r="12659" customFormat="false" ht="15" hidden="false" customHeight="false" outlineLevel="0" collapsed="false">
      <c r="A12659" s="2" t="s">
        <v>174</v>
      </c>
      <c r="B12659" s="2" t="s">
        <v>142</v>
      </c>
      <c r="C12659" s="2" t="s">
        <v>48</v>
      </c>
      <c r="D12659" s="2" t="s">
        <v>10</v>
      </c>
      <c r="E12659" s="2" t="s">
        <v>74</v>
      </c>
      <c r="F12659" s="2" t="s">
        <v>976</v>
      </c>
      <c r="G12659" s="14" t="n">
        <v>12.5</v>
      </c>
      <c r="H12659" s="14" t="n">
        <v>10.76</v>
      </c>
      <c r="I12659" s="14" t="n">
        <v>12.5</v>
      </c>
      <c r="J12659" s="23" t="n">
        <f aca="false">IF(AND(E12659="Priority",ISNUMBER('Cost model'!N123)),'Cost model'!N123,'Cost model'!M123)</f>
        <v>16.5</v>
      </c>
      <c r="K12659" s="14" t="n">
        <f aca="false">J12659-H12659</f>
        <v>5.74</v>
      </c>
      <c r="L12659" s="14" t="n">
        <f aca="false">G12659-H12659</f>
        <v>1.74</v>
      </c>
    </row>
    <row r="12660" customFormat="false" ht="15" hidden="false" customHeight="false" outlineLevel="0" collapsed="false">
      <c r="A12660" s="2" t="s">
        <v>174</v>
      </c>
      <c r="B12660" s="2" t="s">
        <v>174</v>
      </c>
      <c r="C12660" s="2" t="s">
        <v>47</v>
      </c>
      <c r="D12660" s="2" t="s">
        <v>12</v>
      </c>
      <c r="E12660" s="2" t="s">
        <v>74</v>
      </c>
      <c r="F12660" s="2" t="s">
        <v>977</v>
      </c>
      <c r="G12660" s="14" t="n">
        <v>9.5</v>
      </c>
      <c r="H12660" s="14" t="n">
        <v>24.57</v>
      </c>
      <c r="I12660" s="14" t="n">
        <v>9.5</v>
      </c>
      <c r="J12660" s="23" t="n">
        <f aca="false">IF(AND(E12660="Priority",ISNUMBER('Cost model'!N170)),'Cost model'!N170,'Cost model'!M170)</f>
        <v>25.5</v>
      </c>
      <c r="K12660" s="14" t="n">
        <f aca="false">J12660-H12660</f>
        <v>0.93</v>
      </c>
      <c r="L12660" s="14" t="n">
        <f aca="false">G12660-H12660</f>
        <v>-15.07</v>
      </c>
    </row>
    <row r="12661" customFormat="false" ht="15" hidden="false" customHeight="false" outlineLevel="0" collapsed="false">
      <c r="A12661" s="2" t="s">
        <v>174</v>
      </c>
      <c r="B12661" s="2" t="s">
        <v>174</v>
      </c>
      <c r="C12661" s="2" t="s">
        <v>48</v>
      </c>
      <c r="D12661" s="2" t="s">
        <v>10</v>
      </c>
      <c r="E12661" s="2" t="s">
        <v>74</v>
      </c>
      <c r="F12661" s="2" t="s">
        <v>977</v>
      </c>
      <c r="G12661" s="14" t="n">
        <v>12.5</v>
      </c>
      <c r="H12661" s="14" t="n">
        <v>22.97</v>
      </c>
      <c r="I12661" s="14" t="n">
        <v>12.5</v>
      </c>
      <c r="J12661" s="23" t="n">
        <f aca="false">IF(AND(E12661="Priority",ISNUMBER('Cost model'!N168)),'Cost model'!N168,'Cost model'!M168)</f>
        <v>13.5</v>
      </c>
      <c r="K12661" s="14" t="n">
        <f aca="false">J12661-H12661</f>
        <v>-9.47</v>
      </c>
      <c r="L12661" s="14" t="n">
        <f aca="false">G12661-H12661</f>
        <v>-10.47</v>
      </c>
    </row>
    <row r="12662" customFormat="false" ht="15" hidden="false" customHeight="false" outlineLevel="0" collapsed="false">
      <c r="A12662" s="2" t="s">
        <v>174</v>
      </c>
      <c r="B12662" s="2" t="s">
        <v>174</v>
      </c>
      <c r="C12662" s="2" t="s">
        <v>48</v>
      </c>
      <c r="D12662" s="2" t="s">
        <v>12</v>
      </c>
      <c r="E12662" s="2" t="s">
        <v>74</v>
      </c>
      <c r="F12662" s="2" t="s">
        <v>977</v>
      </c>
      <c r="G12662" s="14" t="n">
        <v>12.5</v>
      </c>
      <c r="H12662" s="14" t="n">
        <v>24.67</v>
      </c>
      <c r="I12662" s="14" t="n">
        <v>12.5</v>
      </c>
      <c r="J12662" s="23" t="n">
        <f aca="false">IF(AND(E12662="Priority",ISNUMBER('Cost model'!N171)),'Cost model'!N171,'Cost model'!M171)</f>
        <v>40</v>
      </c>
      <c r="K12662" s="14" t="n">
        <f aca="false">J12662-H12662</f>
        <v>15.33</v>
      </c>
      <c r="L12662" s="14" t="n">
        <f aca="false">G12662-H12662</f>
        <v>-12.17</v>
      </c>
    </row>
    <row r="12663" customFormat="false" ht="15" hidden="false" customHeight="false" outlineLevel="0" collapsed="false">
      <c r="A12663" s="2" t="s">
        <v>174</v>
      </c>
      <c r="B12663" s="2" t="s">
        <v>174</v>
      </c>
      <c r="C12663" s="2" t="s">
        <v>47</v>
      </c>
      <c r="D12663" s="2" t="s">
        <v>10</v>
      </c>
      <c r="E12663" s="2" t="s">
        <v>83</v>
      </c>
      <c r="F12663" s="2" t="s">
        <v>977</v>
      </c>
      <c r="G12663" s="14" t="n">
        <v>14.5</v>
      </c>
      <c r="H12663" s="14" t="n">
        <v>10.51</v>
      </c>
      <c r="I12663" s="14" t="n">
        <v>14.5</v>
      </c>
      <c r="J12663" s="23" t="n">
        <f aca="false">IF(AND(E12663="Priority",ISNUMBER('Cost model'!N167)),'Cost model'!N167,'Cost model'!M167)</f>
        <v>13.5</v>
      </c>
      <c r="K12663" s="14" t="n">
        <f aca="false">J12663-H12663</f>
        <v>2.99</v>
      </c>
      <c r="L12663" s="14" t="n">
        <f aca="false">G12663-H12663</f>
        <v>3.99</v>
      </c>
    </row>
    <row r="12664" customFormat="false" ht="15" hidden="false" customHeight="false" outlineLevel="0" collapsed="false">
      <c r="A12664" s="2" t="s">
        <v>174</v>
      </c>
      <c r="B12664" s="2" t="s">
        <v>124</v>
      </c>
      <c r="C12664" s="2" t="s">
        <v>48</v>
      </c>
      <c r="D12664" s="2" t="s">
        <v>10</v>
      </c>
      <c r="E12664" s="2" t="s">
        <v>74</v>
      </c>
      <c r="F12664" s="2" t="s">
        <v>976</v>
      </c>
      <c r="G12664" s="14" t="n">
        <v>12.5</v>
      </c>
      <c r="H12664" s="14" t="n">
        <v>13.79</v>
      </c>
      <c r="I12664" s="14" t="n">
        <v>12.5</v>
      </c>
      <c r="J12664" s="23" t="n">
        <f aca="false">IF(AND(E12664="Priority",ISNUMBER('Cost model'!N108)),'Cost model'!N108,'Cost model'!M108)</f>
        <v>15.5</v>
      </c>
      <c r="K12664" s="14" t="n">
        <f aca="false">J12664-H12664</f>
        <v>1.71</v>
      </c>
      <c r="L12664" s="14" t="n">
        <f aca="false">G12664-H12664</f>
        <v>-1.29</v>
      </c>
    </row>
    <row r="12665" customFormat="false" ht="15" hidden="false" customHeight="false" outlineLevel="0" collapsed="false">
      <c r="A12665" s="2" t="s">
        <v>174</v>
      </c>
      <c r="B12665" s="2" t="s">
        <v>174</v>
      </c>
      <c r="C12665" s="2" t="s">
        <v>47</v>
      </c>
      <c r="D12665" s="2" t="s">
        <v>12</v>
      </c>
      <c r="E12665" s="2" t="s">
        <v>74</v>
      </c>
      <c r="F12665" s="2" t="s">
        <v>977</v>
      </c>
      <c r="G12665" s="14" t="n">
        <v>9.5</v>
      </c>
      <c r="H12665" s="14" t="n">
        <v>11.28</v>
      </c>
      <c r="I12665" s="14" t="n">
        <v>9.5</v>
      </c>
      <c r="J12665" s="23" t="n">
        <f aca="false">IF(AND(E12665="Priority",ISNUMBER('Cost model'!N170)),'Cost model'!N170,'Cost model'!M170)</f>
        <v>25.5</v>
      </c>
      <c r="K12665" s="14" t="n">
        <f aca="false">J12665-H12665</f>
        <v>14.22</v>
      </c>
      <c r="L12665" s="14" t="n">
        <f aca="false">G12665-H12665</f>
        <v>-1.78</v>
      </c>
    </row>
    <row r="12666" customFormat="false" ht="15" hidden="false" customHeight="false" outlineLevel="0" collapsed="false">
      <c r="A12666" s="2" t="s">
        <v>124</v>
      </c>
      <c r="B12666" s="2" t="s">
        <v>123</v>
      </c>
      <c r="C12666" s="2" t="s">
        <v>48</v>
      </c>
      <c r="D12666" s="2" t="s">
        <v>12</v>
      </c>
      <c r="E12666" s="2" t="s">
        <v>74</v>
      </c>
      <c r="F12666" s="2" t="s">
        <v>976</v>
      </c>
      <c r="G12666" s="14" t="n">
        <v>12.5</v>
      </c>
      <c r="H12666" s="14" t="n">
        <v>101.79</v>
      </c>
      <c r="I12666" s="14" t="n">
        <v>24.5</v>
      </c>
      <c r="J12666" s="23" t="n">
        <f aca="false">IF(AND(E12666="Priority",ISNUMBER('Cost model'!N396)),'Cost model'!N396,'Cost model'!M396)</f>
        <v>60</v>
      </c>
      <c r="K12666" s="14" t="n">
        <f aca="false">J12666-H12666</f>
        <v>-41.79</v>
      </c>
      <c r="L12666" s="14" t="n">
        <f aca="false">G12666-H12666</f>
        <v>-89.29</v>
      </c>
    </row>
    <row r="12667" customFormat="false" ht="15" hidden="false" customHeight="false" outlineLevel="0" collapsed="false">
      <c r="A12667" s="2" t="s">
        <v>221</v>
      </c>
      <c r="B12667" s="2" t="s">
        <v>221</v>
      </c>
      <c r="C12667" s="2" t="s">
        <v>48</v>
      </c>
      <c r="D12667" s="2" t="s">
        <v>12</v>
      </c>
      <c r="E12667" s="2" t="s">
        <v>83</v>
      </c>
      <c r="F12667" s="2" t="s">
        <v>977</v>
      </c>
      <c r="G12667" s="14" t="n">
        <v>19.5</v>
      </c>
      <c r="H12667" s="14" t="n">
        <v>19.72</v>
      </c>
      <c r="I12667" s="14" t="n">
        <v>19.5</v>
      </c>
      <c r="J12667" s="23" t="n">
        <f aca="false">IF(AND(E12667="Priority",ISNUMBER('Cost model'!N741)),'Cost model'!N741,'Cost model'!M741)</f>
        <v>60</v>
      </c>
      <c r="K12667" s="14" t="n">
        <f aca="false">J12667-H12667</f>
        <v>40.28</v>
      </c>
      <c r="L12667" s="14" t="n">
        <f aca="false">G12667-H12667</f>
        <v>-0.219999999999999</v>
      </c>
    </row>
    <row r="12668" customFormat="false" ht="15" hidden="false" customHeight="false" outlineLevel="0" collapsed="false">
      <c r="A12668" s="2" t="s">
        <v>174</v>
      </c>
      <c r="B12668" s="2" t="s">
        <v>174</v>
      </c>
      <c r="C12668" s="2" t="s">
        <v>48</v>
      </c>
      <c r="D12668" s="2" t="s">
        <v>10</v>
      </c>
      <c r="E12668" s="2" t="s">
        <v>74</v>
      </c>
      <c r="F12668" s="2" t="s">
        <v>977</v>
      </c>
      <c r="G12668" s="14" t="n">
        <v>12.5</v>
      </c>
      <c r="H12668" s="14" t="n">
        <v>6.79</v>
      </c>
      <c r="I12668" s="14" t="n">
        <v>12.5</v>
      </c>
      <c r="J12668" s="23" t="n">
        <f aca="false">IF(AND(E12668="Priority",ISNUMBER('Cost model'!N168)),'Cost model'!N168,'Cost model'!M168)</f>
        <v>13.5</v>
      </c>
      <c r="K12668" s="14" t="n">
        <f aca="false">J12668-H12668</f>
        <v>6.71</v>
      </c>
      <c r="L12668" s="14" t="n">
        <f aca="false">G12668-H12668</f>
        <v>5.71</v>
      </c>
    </row>
    <row r="12669" customFormat="false" ht="15" hidden="false" customHeight="false" outlineLevel="0" collapsed="false">
      <c r="A12669" s="2" t="s">
        <v>124</v>
      </c>
      <c r="B12669" s="2" t="s">
        <v>124</v>
      </c>
      <c r="C12669" s="2" t="s">
        <v>48</v>
      </c>
      <c r="D12669" s="2" t="s">
        <v>12</v>
      </c>
      <c r="E12669" s="2" t="s">
        <v>74</v>
      </c>
      <c r="F12669" s="2" t="s">
        <v>977</v>
      </c>
      <c r="G12669" s="14" t="n">
        <v>12.5</v>
      </c>
      <c r="H12669" s="14" t="n">
        <v>49.58</v>
      </c>
      <c r="I12669" s="14" t="n">
        <v>12.5</v>
      </c>
      <c r="J12669" s="23" t="n">
        <f aca="false">IF(AND(E12669="Priority",ISNUMBER('Cost model'!N321)),'Cost model'!N321,'Cost model'!M321)</f>
        <v>40</v>
      </c>
      <c r="K12669" s="14" t="n">
        <f aca="false">J12669-H12669</f>
        <v>-9.58</v>
      </c>
      <c r="L12669" s="14" t="n">
        <f aca="false">G12669-H12669</f>
        <v>-37.08</v>
      </c>
    </row>
    <row r="12670" customFormat="false" ht="15" hidden="false" customHeight="false" outlineLevel="0" collapsed="false">
      <c r="A12670" s="2" t="s">
        <v>124</v>
      </c>
      <c r="B12670" s="2" t="s">
        <v>124</v>
      </c>
      <c r="C12670" s="2" t="s">
        <v>49</v>
      </c>
      <c r="D12670" s="2" t="s">
        <v>14</v>
      </c>
      <c r="E12670" s="2" t="s">
        <v>83</v>
      </c>
      <c r="F12670" s="2" t="s">
        <v>977</v>
      </c>
      <c r="G12670" s="14" t="n">
        <v>150</v>
      </c>
      <c r="H12670" s="14" t="n">
        <v>169.84</v>
      </c>
      <c r="I12670" s="14" t="n">
        <v>150</v>
      </c>
      <c r="J12670" s="23" t="n">
        <f aca="false">IF(AND(E12670="Priority",ISNUMBER('Cost model'!N328)),'Cost model'!N328,'Cost model'!M328)</f>
        <v>210</v>
      </c>
      <c r="K12670" s="14" t="n">
        <f aca="false">J12670-H12670</f>
        <v>40.16</v>
      </c>
      <c r="L12670" s="14" t="n">
        <f aca="false">G12670-H12670</f>
        <v>-19.84</v>
      </c>
    </row>
    <row r="12671" customFormat="false" ht="15" hidden="false" customHeight="false" outlineLevel="0" collapsed="false">
      <c r="A12671" s="2" t="s">
        <v>124</v>
      </c>
      <c r="B12671" s="2" t="s">
        <v>124</v>
      </c>
      <c r="C12671" s="2" t="s">
        <v>47</v>
      </c>
      <c r="D12671" s="2" t="s">
        <v>10</v>
      </c>
      <c r="E12671" s="2" t="s">
        <v>74</v>
      </c>
      <c r="F12671" s="2" t="s">
        <v>977</v>
      </c>
      <c r="G12671" s="14" t="n">
        <v>9.5</v>
      </c>
      <c r="H12671" s="14" t="n">
        <v>7.59</v>
      </c>
      <c r="I12671" s="14" t="n">
        <v>9.5</v>
      </c>
      <c r="J12671" s="23" t="n">
        <f aca="false">IF(AND(E12671="Priority",ISNUMBER('Cost model'!N317)),'Cost model'!N317,'Cost model'!M317)</f>
        <v>10.5</v>
      </c>
      <c r="K12671" s="14" t="n">
        <f aca="false">J12671-H12671</f>
        <v>2.91</v>
      </c>
      <c r="L12671" s="14" t="n">
        <f aca="false">G12671-H12671</f>
        <v>1.91</v>
      </c>
    </row>
    <row r="12672" customFormat="false" ht="15" hidden="false" customHeight="false" outlineLevel="0" collapsed="false">
      <c r="A12672" s="2" t="s">
        <v>124</v>
      </c>
      <c r="B12672" s="2" t="s">
        <v>124</v>
      </c>
      <c r="C12672" s="2" t="s">
        <v>47</v>
      </c>
      <c r="D12672" s="2" t="s">
        <v>12</v>
      </c>
      <c r="E12672" s="2" t="s">
        <v>74</v>
      </c>
      <c r="F12672" s="2" t="s">
        <v>977</v>
      </c>
      <c r="G12672" s="14" t="n">
        <v>9.5</v>
      </c>
      <c r="H12672" s="14" t="n">
        <v>24.57</v>
      </c>
      <c r="I12672" s="14" t="n">
        <v>9.5</v>
      </c>
      <c r="J12672" s="23" t="n">
        <f aca="false">IF(AND(E12672="Priority",ISNUMBER('Cost model'!N320)),'Cost model'!N320,'Cost model'!M320)</f>
        <v>24.5</v>
      </c>
      <c r="K12672" s="14" t="n">
        <f aca="false">J12672-H12672</f>
        <v>-0.0700000000000003</v>
      </c>
      <c r="L12672" s="14" t="n">
        <f aca="false">G12672-H12672</f>
        <v>-15.07</v>
      </c>
    </row>
    <row r="12673" customFormat="false" ht="15" hidden="false" customHeight="false" outlineLevel="0" collapsed="false">
      <c r="A12673" s="2" t="s">
        <v>158</v>
      </c>
      <c r="B12673" s="2" t="s">
        <v>124</v>
      </c>
      <c r="C12673" s="2" t="s">
        <v>47</v>
      </c>
      <c r="D12673" s="2" t="s">
        <v>10</v>
      </c>
      <c r="E12673" s="2" t="s">
        <v>74</v>
      </c>
      <c r="F12673" s="2" t="s">
        <v>976</v>
      </c>
      <c r="G12673" s="14" t="n">
        <v>9.5</v>
      </c>
      <c r="H12673" s="14" t="n">
        <v>7.92</v>
      </c>
      <c r="I12673" s="14" t="n">
        <v>14.5</v>
      </c>
      <c r="J12673" s="23" t="n">
        <f aca="false">IF(AND(E12673="Priority",ISNUMBER('Cost model'!N452)),'Cost model'!N452,'Cost model'!M452)</f>
        <v>13.5</v>
      </c>
      <c r="K12673" s="14" t="n">
        <f aca="false">J12673-H12673</f>
        <v>5.58</v>
      </c>
      <c r="L12673" s="14" t="n">
        <f aca="false">G12673-H12673</f>
        <v>1.58</v>
      </c>
    </row>
    <row r="12674" customFormat="false" ht="15" hidden="false" customHeight="false" outlineLevel="0" collapsed="false">
      <c r="A12674" s="2" t="s">
        <v>174</v>
      </c>
      <c r="B12674" s="2" t="s">
        <v>174</v>
      </c>
      <c r="C12674" s="2" t="s">
        <v>47</v>
      </c>
      <c r="D12674" s="2" t="s">
        <v>10</v>
      </c>
      <c r="E12674" s="2" t="s">
        <v>74</v>
      </c>
      <c r="F12674" s="2" t="s">
        <v>977</v>
      </c>
      <c r="G12674" s="14" t="n">
        <v>9.5</v>
      </c>
      <c r="H12674" s="14" t="n">
        <v>7.59</v>
      </c>
      <c r="I12674" s="14" t="n">
        <v>9.5</v>
      </c>
      <c r="J12674" s="23" t="n">
        <f aca="false">IF(AND(E12674="Priority",ISNUMBER('Cost model'!N167)),'Cost model'!N167,'Cost model'!M167)</f>
        <v>8.5</v>
      </c>
      <c r="K12674" s="14" t="n">
        <f aca="false">J12674-H12674</f>
        <v>0.91</v>
      </c>
      <c r="L12674" s="14" t="n">
        <f aca="false">G12674-H12674</f>
        <v>1.91</v>
      </c>
    </row>
    <row r="12675" customFormat="false" ht="15" hidden="false" customHeight="false" outlineLevel="0" collapsed="false">
      <c r="A12675" s="2" t="s">
        <v>124</v>
      </c>
      <c r="B12675" s="2" t="s">
        <v>124</v>
      </c>
      <c r="C12675" s="2" t="s">
        <v>47</v>
      </c>
      <c r="D12675" s="2" t="s">
        <v>10</v>
      </c>
      <c r="E12675" s="2" t="s">
        <v>83</v>
      </c>
      <c r="F12675" s="2" t="s">
        <v>977</v>
      </c>
      <c r="G12675" s="14" t="n">
        <v>14.5</v>
      </c>
      <c r="H12675" s="14" t="n">
        <v>20.47</v>
      </c>
      <c r="I12675" s="14" t="n">
        <v>14.5</v>
      </c>
      <c r="J12675" s="23" t="n">
        <f aca="false">IF(AND(E12675="Priority",ISNUMBER('Cost model'!N317)),'Cost model'!N317,'Cost model'!M317)</f>
        <v>15.5</v>
      </c>
      <c r="K12675" s="14" t="n">
        <f aca="false">J12675-H12675</f>
        <v>-4.97</v>
      </c>
      <c r="L12675" s="14" t="n">
        <f aca="false">G12675-H12675</f>
        <v>-5.97</v>
      </c>
    </row>
    <row r="12676" customFormat="false" ht="15" hidden="false" customHeight="false" outlineLevel="0" collapsed="false">
      <c r="A12676" s="2" t="s">
        <v>174</v>
      </c>
      <c r="B12676" s="2" t="s">
        <v>174</v>
      </c>
      <c r="C12676" s="2" t="s">
        <v>47</v>
      </c>
      <c r="D12676" s="2" t="s">
        <v>12</v>
      </c>
      <c r="E12676" s="2" t="s">
        <v>74</v>
      </c>
      <c r="F12676" s="2" t="s">
        <v>977</v>
      </c>
      <c r="G12676" s="14" t="n">
        <v>9.5</v>
      </c>
      <c r="H12676" s="14" t="n">
        <v>7.59</v>
      </c>
      <c r="I12676" s="14" t="n">
        <v>9.5</v>
      </c>
      <c r="J12676" s="23" t="n">
        <f aca="false">IF(AND(E12676="Priority",ISNUMBER('Cost model'!N170)),'Cost model'!N170,'Cost model'!M170)</f>
        <v>25.5</v>
      </c>
      <c r="K12676" s="14" t="n">
        <f aca="false">J12676-H12676</f>
        <v>17.91</v>
      </c>
      <c r="L12676" s="14" t="n">
        <f aca="false">G12676-H12676</f>
        <v>1.91</v>
      </c>
    </row>
    <row r="12677" customFormat="false" ht="15" hidden="false" customHeight="false" outlineLevel="0" collapsed="false">
      <c r="A12677" s="2" t="s">
        <v>124</v>
      </c>
      <c r="B12677" s="2" t="s">
        <v>124</v>
      </c>
      <c r="C12677" s="2" t="s">
        <v>48</v>
      </c>
      <c r="D12677" s="2" t="s">
        <v>10</v>
      </c>
      <c r="E12677" s="2" t="s">
        <v>74</v>
      </c>
      <c r="F12677" s="2" t="s">
        <v>977</v>
      </c>
      <c r="G12677" s="14" t="n">
        <v>12.5</v>
      </c>
      <c r="H12677" s="14" t="n">
        <v>9.28</v>
      </c>
      <c r="I12677" s="14" t="n">
        <v>12.5</v>
      </c>
      <c r="J12677" s="23" t="n">
        <f aca="false">IF(AND(E12677="Priority",ISNUMBER('Cost model'!N318)),'Cost model'!N318,'Cost model'!M318)</f>
        <v>14.5</v>
      </c>
      <c r="K12677" s="14" t="n">
        <f aca="false">J12677-H12677</f>
        <v>5.22</v>
      </c>
      <c r="L12677" s="14" t="n">
        <f aca="false">G12677-H12677</f>
        <v>3.22</v>
      </c>
    </row>
    <row r="12678" customFormat="false" ht="15" hidden="false" customHeight="false" outlineLevel="0" collapsed="false">
      <c r="A12678" s="2" t="s">
        <v>174</v>
      </c>
      <c r="B12678" s="2" t="s">
        <v>174</v>
      </c>
      <c r="C12678" s="2" t="s">
        <v>48</v>
      </c>
      <c r="D12678" s="2" t="s">
        <v>12</v>
      </c>
      <c r="E12678" s="2" t="s">
        <v>83</v>
      </c>
      <c r="F12678" s="2" t="s">
        <v>977</v>
      </c>
      <c r="G12678" s="14" t="n">
        <v>19.5</v>
      </c>
      <c r="H12678" s="14" t="n">
        <v>45.17</v>
      </c>
      <c r="I12678" s="14" t="n">
        <v>19.5</v>
      </c>
      <c r="J12678" s="23" t="n">
        <f aca="false">IF(AND(E12678="Priority",ISNUMBER('Cost model'!N171)),'Cost model'!N171,'Cost model'!M171)</f>
        <v>55</v>
      </c>
      <c r="K12678" s="14" t="n">
        <f aca="false">J12678-H12678</f>
        <v>9.83</v>
      </c>
      <c r="L12678" s="14" t="n">
        <f aca="false">G12678-H12678</f>
        <v>-25.67</v>
      </c>
    </row>
    <row r="12679" customFormat="false" ht="15" hidden="false" customHeight="false" outlineLevel="0" collapsed="false">
      <c r="A12679" s="2" t="s">
        <v>174</v>
      </c>
      <c r="B12679" s="2" t="s">
        <v>174</v>
      </c>
      <c r="C12679" s="2" t="s">
        <v>48</v>
      </c>
      <c r="D12679" s="2" t="s">
        <v>10</v>
      </c>
      <c r="E12679" s="2" t="s">
        <v>74</v>
      </c>
      <c r="F12679" s="2" t="s">
        <v>977</v>
      </c>
      <c r="G12679" s="14" t="n">
        <v>12.5</v>
      </c>
      <c r="H12679" s="14" t="n">
        <v>13.1</v>
      </c>
      <c r="I12679" s="14" t="n">
        <v>12.5</v>
      </c>
      <c r="J12679" s="23" t="n">
        <f aca="false">IF(AND(E12679="Priority",ISNUMBER('Cost model'!N168)),'Cost model'!N168,'Cost model'!M168)</f>
        <v>13.5</v>
      </c>
      <c r="K12679" s="14" t="n">
        <f aca="false">J12679-H12679</f>
        <v>0.4</v>
      </c>
      <c r="L12679" s="14" t="n">
        <f aca="false">G12679-H12679</f>
        <v>-0.6</v>
      </c>
    </row>
    <row r="12680" customFormat="false" ht="15" hidden="false" customHeight="false" outlineLevel="0" collapsed="false">
      <c r="A12680" s="2" t="s">
        <v>174</v>
      </c>
      <c r="B12680" s="2" t="s">
        <v>174</v>
      </c>
      <c r="C12680" s="2" t="s">
        <v>48</v>
      </c>
      <c r="D12680" s="2" t="s">
        <v>12</v>
      </c>
      <c r="E12680" s="2" t="s">
        <v>83</v>
      </c>
      <c r="F12680" s="2" t="s">
        <v>977</v>
      </c>
      <c r="G12680" s="14" t="n">
        <v>19.5</v>
      </c>
      <c r="H12680" s="14" t="n">
        <v>41.07</v>
      </c>
      <c r="I12680" s="14" t="n">
        <v>19.5</v>
      </c>
      <c r="J12680" s="23" t="n">
        <f aca="false">IF(AND(E12680="Priority",ISNUMBER('Cost model'!N171)),'Cost model'!N171,'Cost model'!M171)</f>
        <v>55</v>
      </c>
      <c r="K12680" s="14" t="n">
        <f aca="false">J12680-H12680</f>
        <v>13.93</v>
      </c>
      <c r="L12680" s="14" t="n">
        <f aca="false">G12680-H12680</f>
        <v>-21.57</v>
      </c>
    </row>
    <row r="12681" customFormat="false" ht="15" hidden="false" customHeight="false" outlineLevel="0" collapsed="false">
      <c r="A12681" s="2" t="s">
        <v>142</v>
      </c>
      <c r="B12681" s="2" t="s">
        <v>142</v>
      </c>
      <c r="C12681" s="2" t="s">
        <v>49</v>
      </c>
      <c r="D12681" s="2" t="s">
        <v>12</v>
      </c>
      <c r="E12681" s="2" t="s">
        <v>74</v>
      </c>
      <c r="F12681" s="2" t="s">
        <v>977</v>
      </c>
      <c r="G12681" s="14" t="n">
        <v>19.5</v>
      </c>
      <c r="H12681" s="14" t="n">
        <v>57.95</v>
      </c>
      <c r="I12681" s="14" t="n">
        <v>19.5</v>
      </c>
      <c r="J12681" s="23" t="n">
        <f aca="false">IF(AND(E12681="Priority",ISNUMBER('Cost model'!N637)),'Cost model'!N637,'Cost model'!M637)</f>
        <v>45</v>
      </c>
      <c r="K12681" s="14" t="n">
        <f aca="false">J12681-H12681</f>
        <v>-12.95</v>
      </c>
      <c r="L12681" s="14" t="n">
        <f aca="false">G12681-H12681</f>
        <v>-38.45</v>
      </c>
    </row>
    <row r="12682" customFormat="false" ht="15" hidden="false" customHeight="false" outlineLevel="0" collapsed="false">
      <c r="A12682" s="2" t="s">
        <v>124</v>
      </c>
      <c r="B12682" s="2" t="s">
        <v>124</v>
      </c>
      <c r="C12682" s="2" t="s">
        <v>47</v>
      </c>
      <c r="D12682" s="2" t="s">
        <v>13</v>
      </c>
      <c r="E12682" s="2" t="s">
        <v>83</v>
      </c>
      <c r="F12682" s="2" t="s">
        <v>977</v>
      </c>
      <c r="G12682" s="14" t="n">
        <v>45</v>
      </c>
      <c r="H12682" s="14" t="n">
        <v>50.84</v>
      </c>
      <c r="I12682" s="14" t="n">
        <v>45</v>
      </c>
      <c r="J12682" s="23" t="n">
        <f aca="false">IF(AND(E12682="Priority",ISNUMBER('Cost model'!N323)),'Cost model'!N323,'Cost model'!M323)</f>
        <v>85</v>
      </c>
      <c r="K12682" s="14" t="n">
        <f aca="false">J12682-H12682</f>
        <v>34.16</v>
      </c>
      <c r="L12682" s="14" t="n">
        <f aca="false">G12682-H12682</f>
        <v>-5.84</v>
      </c>
    </row>
    <row r="12683" customFormat="false" ht="15" hidden="false" customHeight="false" outlineLevel="0" collapsed="false">
      <c r="A12683" s="2" t="s">
        <v>174</v>
      </c>
      <c r="B12683" s="2" t="s">
        <v>174</v>
      </c>
      <c r="C12683" s="2" t="s">
        <v>48</v>
      </c>
      <c r="D12683" s="2" t="s">
        <v>10</v>
      </c>
      <c r="E12683" s="2" t="s">
        <v>74</v>
      </c>
      <c r="F12683" s="2" t="s">
        <v>977</v>
      </c>
      <c r="G12683" s="14" t="n">
        <v>12.5</v>
      </c>
      <c r="H12683" s="14" t="n">
        <v>8.73</v>
      </c>
      <c r="I12683" s="14" t="n">
        <v>12.5</v>
      </c>
      <c r="J12683" s="23" t="n">
        <f aca="false">IF(AND(E12683="Priority",ISNUMBER('Cost model'!N168)),'Cost model'!N168,'Cost model'!M168)</f>
        <v>13.5</v>
      </c>
      <c r="K12683" s="14" t="n">
        <f aca="false">J12683-H12683</f>
        <v>4.77</v>
      </c>
      <c r="L12683" s="14" t="n">
        <f aca="false">G12683-H12683</f>
        <v>3.77</v>
      </c>
    </row>
    <row r="12684" customFormat="false" ht="15" hidden="false" customHeight="false" outlineLevel="0" collapsed="false">
      <c r="A12684" s="2" t="s">
        <v>124</v>
      </c>
      <c r="B12684" s="2" t="s">
        <v>124</v>
      </c>
      <c r="C12684" s="2" t="s">
        <v>49</v>
      </c>
      <c r="D12684" s="2" t="s">
        <v>10</v>
      </c>
      <c r="E12684" s="2" t="s">
        <v>74</v>
      </c>
      <c r="F12684" s="2" t="s">
        <v>977</v>
      </c>
      <c r="G12684" s="14" t="n">
        <v>17.5</v>
      </c>
      <c r="H12684" s="14" t="n">
        <v>21.7</v>
      </c>
      <c r="I12684" s="14" t="n">
        <v>17.5</v>
      </c>
      <c r="J12684" s="23" t="n">
        <f aca="false">IF(AND(E12684="Priority",ISNUMBER('Cost model'!N319)),'Cost model'!N319,'Cost model'!M319)</f>
        <v>16.5</v>
      </c>
      <c r="K12684" s="14" t="n">
        <f aca="false">J12684-H12684</f>
        <v>-5.2</v>
      </c>
      <c r="L12684" s="14" t="n">
        <f aca="false">G12684-H12684</f>
        <v>-4.2</v>
      </c>
    </row>
    <row r="12685" customFormat="false" ht="15" hidden="false" customHeight="false" outlineLevel="0" collapsed="false">
      <c r="A12685" s="2" t="s">
        <v>174</v>
      </c>
      <c r="B12685" s="2" t="s">
        <v>174</v>
      </c>
      <c r="C12685" s="2" t="s">
        <v>47</v>
      </c>
      <c r="D12685" s="2" t="s">
        <v>10</v>
      </c>
      <c r="E12685" s="2" t="s">
        <v>74</v>
      </c>
      <c r="F12685" s="2" t="s">
        <v>977</v>
      </c>
      <c r="G12685" s="14" t="n">
        <v>9.5</v>
      </c>
      <c r="H12685" s="14" t="n">
        <v>6.79</v>
      </c>
      <c r="I12685" s="14" t="n">
        <v>9.5</v>
      </c>
      <c r="J12685" s="23" t="n">
        <f aca="false">IF(AND(E12685="Priority",ISNUMBER('Cost model'!N167)),'Cost model'!N167,'Cost model'!M167)</f>
        <v>8.5</v>
      </c>
      <c r="K12685" s="14" t="n">
        <f aca="false">J12685-H12685</f>
        <v>1.71</v>
      </c>
      <c r="L12685" s="14" t="n">
        <f aca="false">G12685-H12685</f>
        <v>2.71</v>
      </c>
    </row>
    <row r="12686" customFormat="false" ht="15" hidden="false" customHeight="false" outlineLevel="0" collapsed="false">
      <c r="A12686" s="2" t="s">
        <v>124</v>
      </c>
      <c r="B12686" s="2" t="s">
        <v>124</v>
      </c>
      <c r="C12686" s="2" t="s">
        <v>49</v>
      </c>
      <c r="D12686" s="2" t="s">
        <v>14</v>
      </c>
      <c r="E12686" s="2" t="s">
        <v>83</v>
      </c>
      <c r="F12686" s="2" t="s">
        <v>977</v>
      </c>
      <c r="G12686" s="14" t="n">
        <v>150</v>
      </c>
      <c r="H12686" s="14" t="n">
        <v>196.9</v>
      </c>
      <c r="I12686" s="14" t="n">
        <v>150</v>
      </c>
      <c r="J12686" s="23" t="n">
        <f aca="false">IF(AND(E12686="Priority",ISNUMBER('Cost model'!N328)),'Cost model'!N328,'Cost model'!M328)</f>
        <v>210</v>
      </c>
      <c r="K12686" s="14" t="n">
        <f aca="false">J12686-H12686</f>
        <v>13.1</v>
      </c>
      <c r="L12686" s="14" t="n">
        <f aca="false">G12686-H12686</f>
        <v>-46.9</v>
      </c>
    </row>
    <row r="12687" customFormat="false" ht="15" hidden="false" customHeight="false" outlineLevel="0" collapsed="false">
      <c r="A12687" s="2" t="s">
        <v>124</v>
      </c>
      <c r="B12687" s="2" t="s">
        <v>124</v>
      </c>
      <c r="C12687" s="2" t="s">
        <v>47</v>
      </c>
      <c r="D12687" s="2" t="s">
        <v>10</v>
      </c>
      <c r="E12687" s="2" t="s">
        <v>74</v>
      </c>
      <c r="F12687" s="2" t="s">
        <v>977</v>
      </c>
      <c r="G12687" s="14" t="n">
        <v>9.5</v>
      </c>
      <c r="H12687" s="14" t="n">
        <v>7.47</v>
      </c>
      <c r="I12687" s="14" t="n">
        <v>9.5</v>
      </c>
      <c r="J12687" s="23" t="n">
        <f aca="false">IF(AND(E12687="Priority",ISNUMBER('Cost model'!N317)),'Cost model'!N317,'Cost model'!M317)</f>
        <v>10.5</v>
      </c>
      <c r="K12687" s="14" t="n">
        <f aca="false">J12687-H12687</f>
        <v>3.03</v>
      </c>
      <c r="L12687" s="14" t="n">
        <f aca="false">G12687-H12687</f>
        <v>2.03</v>
      </c>
    </row>
    <row r="12688" customFormat="false" ht="15" hidden="false" customHeight="false" outlineLevel="0" collapsed="false">
      <c r="A12688" s="2" t="s">
        <v>205</v>
      </c>
      <c r="B12688" s="2" t="s">
        <v>158</v>
      </c>
      <c r="C12688" s="2" t="s">
        <v>48</v>
      </c>
      <c r="D12688" s="2" t="s">
        <v>10</v>
      </c>
      <c r="E12688" s="2" t="s">
        <v>74</v>
      </c>
      <c r="F12688" s="2" t="s">
        <v>976</v>
      </c>
      <c r="G12688" s="14" t="n">
        <v>14.5</v>
      </c>
      <c r="H12688" s="14" t="n">
        <v>14.79</v>
      </c>
      <c r="I12688" s="14"/>
      <c r="J12688" s="23" t="n">
        <f aca="false">IF(AND(E12688="Priority",ISNUMBER('Cost model'!N618)),'Cost model'!N618,'Cost model'!M618)</f>
        <v>16.5</v>
      </c>
      <c r="K12688" s="14" t="n">
        <f aca="false">J12688-H12688</f>
        <v>1.71</v>
      </c>
      <c r="L12688" s="14" t="n">
        <f aca="false">G12688-H12688</f>
        <v>-0.289999999999999</v>
      </c>
    </row>
    <row r="12689" customFormat="false" ht="15" hidden="false" customHeight="false" outlineLevel="0" collapsed="false">
      <c r="A12689" s="2" t="s">
        <v>205</v>
      </c>
      <c r="B12689" s="2" t="s">
        <v>124</v>
      </c>
      <c r="C12689" s="2" t="s">
        <v>48</v>
      </c>
      <c r="D12689" s="2" t="s">
        <v>10</v>
      </c>
      <c r="E12689" s="2" t="s">
        <v>74</v>
      </c>
      <c r="F12689" s="2" t="s">
        <v>976</v>
      </c>
      <c r="G12689" s="14" t="n">
        <v>14.5</v>
      </c>
      <c r="H12689" s="14" t="n">
        <v>11.23</v>
      </c>
      <c r="I12689" s="14" t="n">
        <v>19.5</v>
      </c>
      <c r="J12689" s="23" t="n">
        <f aca="false">IF(AND(E12689="Priority",ISNUMBER('Cost model'!N573)),'Cost model'!N573,'Cost model'!M573)</f>
        <v>18.5</v>
      </c>
      <c r="K12689" s="14" t="n">
        <f aca="false">J12689-H12689</f>
        <v>7.27</v>
      </c>
      <c r="L12689" s="14" t="n">
        <f aca="false">G12689-H12689</f>
        <v>3.27</v>
      </c>
    </row>
    <row r="12690" customFormat="false" ht="15" hidden="false" customHeight="false" outlineLevel="0" collapsed="false">
      <c r="A12690" s="2" t="s">
        <v>158</v>
      </c>
      <c r="B12690" s="2" t="s">
        <v>158</v>
      </c>
      <c r="C12690" s="2" t="s">
        <v>47</v>
      </c>
      <c r="D12690" s="2" t="s">
        <v>12</v>
      </c>
      <c r="E12690" s="2" t="s">
        <v>74</v>
      </c>
      <c r="F12690" s="2" t="s">
        <v>977</v>
      </c>
      <c r="G12690" s="14" t="n">
        <v>9.5</v>
      </c>
      <c r="H12690" s="14" t="n">
        <v>8.03</v>
      </c>
      <c r="I12690" s="14" t="n">
        <v>9.5</v>
      </c>
      <c r="J12690" s="23" t="n">
        <f aca="false">IF(AND(E12690="Priority",ISNUMBER('Cost model'!N425)),'Cost model'!N425,'Cost model'!M425)</f>
        <v>14.5</v>
      </c>
      <c r="K12690" s="14" t="n">
        <f aca="false">J12690-H12690</f>
        <v>6.47</v>
      </c>
      <c r="L12690" s="14" t="n">
        <f aca="false">G12690-H12690</f>
        <v>1.47</v>
      </c>
    </row>
    <row r="12691" customFormat="false" ht="15" hidden="false" customHeight="false" outlineLevel="0" collapsed="false">
      <c r="A12691" s="2" t="s">
        <v>174</v>
      </c>
      <c r="B12691" s="2" t="s">
        <v>174</v>
      </c>
      <c r="C12691" s="2" t="s">
        <v>47</v>
      </c>
      <c r="D12691" s="2" t="s">
        <v>12</v>
      </c>
      <c r="E12691" s="2" t="s">
        <v>83</v>
      </c>
      <c r="F12691" s="2" t="s">
        <v>977</v>
      </c>
      <c r="G12691" s="14" t="n">
        <v>19.5</v>
      </c>
      <c r="H12691" s="14" t="n">
        <v>48.55</v>
      </c>
      <c r="I12691" s="14" t="n">
        <v>19.5</v>
      </c>
      <c r="J12691" s="23" t="n">
        <f aca="false">IF(AND(E12691="Priority",ISNUMBER('Cost model'!N170)),'Cost model'!N170,'Cost model'!M170)</f>
        <v>35</v>
      </c>
      <c r="K12691" s="14" t="n">
        <f aca="false">J12691-H12691</f>
        <v>-13.55</v>
      </c>
      <c r="L12691" s="14" t="n">
        <f aca="false">G12691-H12691</f>
        <v>-29.05</v>
      </c>
    </row>
    <row r="12692" customFormat="false" ht="15" hidden="false" customHeight="false" outlineLevel="0" collapsed="false">
      <c r="A12692" s="2" t="s">
        <v>174</v>
      </c>
      <c r="B12692" s="2" t="s">
        <v>174</v>
      </c>
      <c r="C12692" s="2" t="s">
        <v>49</v>
      </c>
      <c r="D12692" s="2" t="s">
        <v>10</v>
      </c>
      <c r="E12692" s="2" t="s">
        <v>83</v>
      </c>
      <c r="F12692" s="2" t="s">
        <v>977</v>
      </c>
      <c r="G12692" s="14" t="n">
        <v>24.5</v>
      </c>
      <c r="H12692" s="14" t="n">
        <v>41.07</v>
      </c>
      <c r="I12692" s="14" t="n">
        <v>24.5</v>
      </c>
      <c r="J12692" s="23" t="n">
        <f aca="false">IF(AND(E12692="Priority",ISNUMBER('Cost model'!N169)),'Cost model'!N169,'Cost model'!M169)</f>
        <v>25.5</v>
      </c>
      <c r="K12692" s="14" t="n">
        <f aca="false">J12692-H12692</f>
        <v>-15.57</v>
      </c>
      <c r="L12692" s="14" t="n">
        <f aca="false">G12692-H12692</f>
        <v>-16.57</v>
      </c>
    </row>
    <row r="12693" customFormat="false" ht="15" hidden="false" customHeight="false" outlineLevel="0" collapsed="false">
      <c r="A12693" s="2" t="s">
        <v>221</v>
      </c>
      <c r="B12693" s="2" t="s">
        <v>158</v>
      </c>
      <c r="C12693" s="2" t="s">
        <v>47</v>
      </c>
      <c r="D12693" s="2" t="s">
        <v>14</v>
      </c>
      <c r="E12693" s="2" t="s">
        <v>74</v>
      </c>
      <c r="F12693" s="2" t="s">
        <v>976</v>
      </c>
      <c r="G12693" s="14" t="n">
        <v>25</v>
      </c>
      <c r="H12693" s="14" t="n">
        <v>97.22</v>
      </c>
      <c r="I12693" s="14" t="n">
        <v>85</v>
      </c>
      <c r="J12693" s="23" t="n">
        <f aca="false">IF(AND(E12693="Priority",ISNUMBER('Cost model'!N761)),'Cost model'!N761,'Cost model'!M761)</f>
        <v>130</v>
      </c>
      <c r="K12693" s="14" t="n">
        <f aca="false">J12693-H12693</f>
        <v>32.78</v>
      </c>
      <c r="L12693" s="14" t="n">
        <f aca="false">G12693-H12693</f>
        <v>-72.22</v>
      </c>
    </row>
    <row r="12694" customFormat="false" ht="15" hidden="false" customHeight="false" outlineLevel="0" collapsed="false">
      <c r="A12694" s="2" t="s">
        <v>124</v>
      </c>
      <c r="B12694" s="2" t="s">
        <v>124</v>
      </c>
      <c r="C12694" s="2" t="s">
        <v>47</v>
      </c>
      <c r="D12694" s="2" t="s">
        <v>12</v>
      </c>
      <c r="E12694" s="2" t="s">
        <v>74</v>
      </c>
      <c r="F12694" s="2" t="s">
        <v>977</v>
      </c>
      <c r="G12694" s="14" t="n">
        <v>9.5</v>
      </c>
      <c r="H12694" s="14" t="n">
        <v>27.93</v>
      </c>
      <c r="I12694" s="14" t="n">
        <v>9.5</v>
      </c>
      <c r="J12694" s="23" t="n">
        <f aca="false">IF(AND(E12694="Priority",ISNUMBER('Cost model'!N320)),'Cost model'!N320,'Cost model'!M320)</f>
        <v>24.5</v>
      </c>
      <c r="K12694" s="14" t="n">
        <f aca="false">J12694-H12694</f>
        <v>-3.43</v>
      </c>
      <c r="L12694" s="14" t="n">
        <f aca="false">G12694-H12694</f>
        <v>-18.43</v>
      </c>
    </row>
    <row r="12695" customFormat="false" ht="15" hidden="false" customHeight="false" outlineLevel="0" collapsed="false">
      <c r="A12695" s="2" t="s">
        <v>124</v>
      </c>
      <c r="B12695" s="2" t="s">
        <v>124</v>
      </c>
      <c r="C12695" s="2" t="s">
        <v>48</v>
      </c>
      <c r="D12695" s="2" t="s">
        <v>10</v>
      </c>
      <c r="E12695" s="2" t="s">
        <v>74</v>
      </c>
      <c r="F12695" s="2" t="s">
        <v>977</v>
      </c>
      <c r="G12695" s="14" t="n">
        <v>12.5</v>
      </c>
      <c r="H12695" s="14" t="n">
        <v>20.47</v>
      </c>
      <c r="I12695" s="14" t="n">
        <v>12.5</v>
      </c>
      <c r="J12695" s="23" t="n">
        <f aca="false">IF(AND(E12695="Priority",ISNUMBER('Cost model'!N318)),'Cost model'!N318,'Cost model'!M318)</f>
        <v>14.5</v>
      </c>
      <c r="K12695" s="14" t="n">
        <f aca="false">J12695-H12695</f>
        <v>-5.97</v>
      </c>
      <c r="L12695" s="14" t="n">
        <f aca="false">G12695-H12695</f>
        <v>-7.97</v>
      </c>
    </row>
    <row r="12696" customFormat="false" ht="15" hidden="false" customHeight="false" outlineLevel="0" collapsed="false">
      <c r="A12696" s="2" t="s">
        <v>174</v>
      </c>
      <c r="B12696" s="2" t="s">
        <v>174</v>
      </c>
      <c r="C12696" s="2" t="s">
        <v>47</v>
      </c>
      <c r="D12696" s="2" t="s">
        <v>10</v>
      </c>
      <c r="E12696" s="2" t="s">
        <v>74</v>
      </c>
      <c r="F12696" s="2" t="s">
        <v>977</v>
      </c>
      <c r="G12696" s="14" t="n">
        <v>9.5</v>
      </c>
      <c r="H12696" s="14" t="n">
        <v>6.79</v>
      </c>
      <c r="I12696" s="14" t="n">
        <v>9.5</v>
      </c>
      <c r="J12696" s="23" t="n">
        <f aca="false">IF(AND(E12696="Priority",ISNUMBER('Cost model'!N167)),'Cost model'!N167,'Cost model'!M167)</f>
        <v>8.5</v>
      </c>
      <c r="K12696" s="14" t="n">
        <f aca="false">J12696-H12696</f>
        <v>1.71</v>
      </c>
      <c r="L12696" s="14" t="n">
        <f aca="false">G12696-H12696</f>
        <v>2.71</v>
      </c>
    </row>
    <row r="12697" customFormat="false" ht="15" hidden="false" customHeight="false" outlineLevel="0" collapsed="false">
      <c r="A12697" s="2" t="s">
        <v>142</v>
      </c>
      <c r="B12697" s="2" t="s">
        <v>174</v>
      </c>
      <c r="C12697" s="2" t="s">
        <v>48</v>
      </c>
      <c r="D12697" s="2" t="s">
        <v>12</v>
      </c>
      <c r="E12697" s="2" t="s">
        <v>74</v>
      </c>
      <c r="F12697" s="2" t="s">
        <v>976</v>
      </c>
      <c r="G12697" s="14" t="n">
        <v>12.5</v>
      </c>
      <c r="H12697" s="14" t="n">
        <v>63.83</v>
      </c>
      <c r="I12697" s="14" t="n">
        <v>19.5</v>
      </c>
      <c r="J12697" s="23" t="n">
        <f aca="false">IF(AND(E12697="Priority",ISNUMBER('Cost model'!N696)),'Cost model'!N696,'Cost model'!M696)</f>
        <v>45</v>
      </c>
      <c r="K12697" s="14" t="n">
        <f aca="false">J12697-H12697</f>
        <v>-18.83</v>
      </c>
      <c r="L12697" s="14" t="n">
        <f aca="false">G12697-H12697</f>
        <v>-51.33</v>
      </c>
    </row>
    <row r="12698" customFormat="false" ht="15" hidden="false" customHeight="false" outlineLevel="0" collapsed="false">
      <c r="A12698" s="2" t="s">
        <v>221</v>
      </c>
      <c r="B12698" s="2" t="s">
        <v>221</v>
      </c>
      <c r="C12698" s="2" t="s">
        <v>49</v>
      </c>
      <c r="D12698" s="2" t="s">
        <v>10</v>
      </c>
      <c r="E12698" s="2" t="s">
        <v>74</v>
      </c>
      <c r="F12698" s="2" t="s">
        <v>977</v>
      </c>
      <c r="G12698" s="14" t="n">
        <v>17.5</v>
      </c>
      <c r="H12698" s="14" t="n">
        <v>12.22</v>
      </c>
      <c r="I12698" s="14" t="n">
        <v>17.5</v>
      </c>
      <c r="J12698" s="23" t="n">
        <f aca="false">IF(AND(E12698="Priority",ISNUMBER('Cost model'!N739)),'Cost model'!N739,'Cost model'!M739)</f>
        <v>17.5</v>
      </c>
      <c r="K12698" s="14" t="n">
        <f aca="false">J12698-H12698</f>
        <v>5.28</v>
      </c>
      <c r="L12698" s="14" t="n">
        <f aca="false">G12698-H12698</f>
        <v>5.28</v>
      </c>
    </row>
    <row r="12699" customFormat="false" ht="15" hidden="false" customHeight="false" outlineLevel="0" collapsed="false">
      <c r="A12699" s="2" t="s">
        <v>174</v>
      </c>
      <c r="B12699" s="2" t="s">
        <v>174</v>
      </c>
      <c r="C12699" s="2" t="s">
        <v>49</v>
      </c>
      <c r="D12699" s="2" t="s">
        <v>10</v>
      </c>
      <c r="E12699" s="2" t="s">
        <v>83</v>
      </c>
      <c r="F12699" s="2" t="s">
        <v>977</v>
      </c>
      <c r="G12699" s="14" t="n">
        <v>24.5</v>
      </c>
      <c r="H12699" s="14" t="n">
        <v>20.47</v>
      </c>
      <c r="I12699" s="14" t="n">
        <v>24.5</v>
      </c>
      <c r="J12699" s="23" t="n">
        <f aca="false">IF(AND(E12699="Priority",ISNUMBER('Cost model'!N169)),'Cost model'!N169,'Cost model'!M169)</f>
        <v>25.5</v>
      </c>
      <c r="K12699" s="14" t="n">
        <f aca="false">J12699-H12699</f>
        <v>5.03</v>
      </c>
      <c r="L12699" s="14" t="n">
        <f aca="false">G12699-H12699</f>
        <v>4.03</v>
      </c>
    </row>
    <row r="12700" customFormat="false" ht="15" hidden="false" customHeight="false" outlineLevel="0" collapsed="false">
      <c r="A12700" s="2" t="s">
        <v>142</v>
      </c>
      <c r="B12700" s="2" t="s">
        <v>142</v>
      </c>
      <c r="C12700" s="2" t="s">
        <v>47</v>
      </c>
      <c r="D12700" s="2" t="s">
        <v>12</v>
      </c>
      <c r="E12700" s="2" t="s">
        <v>74</v>
      </c>
      <c r="F12700" s="2" t="s">
        <v>977</v>
      </c>
      <c r="G12700" s="14" t="n">
        <v>9.5</v>
      </c>
      <c r="H12700" s="14" t="n">
        <v>57.57</v>
      </c>
      <c r="I12700" s="14" t="n">
        <v>9.5</v>
      </c>
      <c r="J12700" s="23" t="n">
        <f aca="false">IF(AND(E12700="Priority",ISNUMBER('Cost model'!N635)),'Cost model'!N635,'Cost model'!M635)</f>
        <v>30.5</v>
      </c>
      <c r="K12700" s="14" t="n">
        <f aca="false">J12700-H12700</f>
        <v>-27.07</v>
      </c>
      <c r="L12700" s="14" t="n">
        <f aca="false">G12700-H12700</f>
        <v>-48.07</v>
      </c>
    </row>
    <row r="12701" customFormat="false" ht="15" hidden="false" customHeight="false" outlineLevel="0" collapsed="false">
      <c r="A12701" s="2" t="s">
        <v>124</v>
      </c>
      <c r="B12701" s="2" t="s">
        <v>124</v>
      </c>
      <c r="C12701" s="2" t="s">
        <v>47</v>
      </c>
      <c r="D12701" s="2" t="s">
        <v>12</v>
      </c>
      <c r="E12701" s="2" t="s">
        <v>83</v>
      </c>
      <c r="F12701" s="2" t="s">
        <v>977</v>
      </c>
      <c r="G12701" s="14" t="n">
        <v>19.5</v>
      </c>
      <c r="H12701" s="14" t="n">
        <v>38.84</v>
      </c>
      <c r="I12701" s="14" t="n">
        <v>19.5</v>
      </c>
      <c r="J12701" s="23" t="n">
        <f aca="false">IF(AND(E12701="Priority",ISNUMBER('Cost model'!N320)),'Cost model'!N320,'Cost model'!M320)</f>
        <v>35</v>
      </c>
      <c r="K12701" s="14" t="n">
        <f aca="false">J12701-H12701</f>
        <v>-3.84</v>
      </c>
      <c r="L12701" s="14" t="n">
        <f aca="false">G12701-H12701</f>
        <v>-19.34</v>
      </c>
    </row>
    <row r="12702" customFormat="false" ht="15" hidden="false" customHeight="false" outlineLevel="0" collapsed="false">
      <c r="A12702" s="2" t="s">
        <v>221</v>
      </c>
      <c r="B12702" s="2" t="s">
        <v>221</v>
      </c>
      <c r="C12702" s="2" t="s">
        <v>47</v>
      </c>
      <c r="D12702" s="2" t="s">
        <v>10</v>
      </c>
      <c r="E12702" s="2" t="s">
        <v>74</v>
      </c>
      <c r="F12702" s="2" t="s">
        <v>977</v>
      </c>
      <c r="G12702" s="14" t="n">
        <v>9.5</v>
      </c>
      <c r="H12702" s="14" t="n">
        <v>7.27</v>
      </c>
      <c r="I12702" s="14" t="n">
        <v>9.5</v>
      </c>
      <c r="J12702" s="23" t="n">
        <f aca="false">IF(AND(E12702="Priority",ISNUMBER('Cost model'!N737)),'Cost model'!N737,'Cost model'!M737)</f>
        <v>8.5</v>
      </c>
      <c r="K12702" s="14" t="n">
        <f aca="false">J12702-H12702</f>
        <v>1.23</v>
      </c>
      <c r="L12702" s="14" t="n">
        <f aca="false">G12702-H12702</f>
        <v>2.23</v>
      </c>
    </row>
    <row r="12703" customFormat="false" ht="15" hidden="false" customHeight="false" outlineLevel="0" collapsed="false">
      <c r="A12703" s="2" t="s">
        <v>221</v>
      </c>
      <c r="B12703" s="2" t="s">
        <v>221</v>
      </c>
      <c r="C12703" s="2" t="s">
        <v>48</v>
      </c>
      <c r="D12703" s="2" t="s">
        <v>12</v>
      </c>
      <c r="E12703" s="2" t="s">
        <v>83</v>
      </c>
      <c r="F12703" s="2" t="s">
        <v>977</v>
      </c>
      <c r="G12703" s="14" t="n">
        <v>19.5</v>
      </c>
      <c r="H12703" s="14" t="n">
        <v>76.96</v>
      </c>
      <c r="I12703" s="14" t="n">
        <v>19.5</v>
      </c>
      <c r="J12703" s="23" t="n">
        <f aca="false">IF(AND(E12703="Priority",ISNUMBER('Cost model'!N741)),'Cost model'!N741,'Cost model'!M741)</f>
        <v>60</v>
      </c>
      <c r="K12703" s="14" t="n">
        <f aca="false">J12703-H12703</f>
        <v>-16.96</v>
      </c>
      <c r="L12703" s="14" t="n">
        <f aca="false">G12703-H12703</f>
        <v>-57.46</v>
      </c>
    </row>
    <row r="12704" customFormat="false" ht="15" hidden="false" customHeight="false" outlineLevel="0" collapsed="false">
      <c r="A12704" s="2" t="s">
        <v>221</v>
      </c>
      <c r="B12704" s="2" t="s">
        <v>221</v>
      </c>
      <c r="C12704" s="2" t="s">
        <v>47</v>
      </c>
      <c r="D12704" s="2" t="s">
        <v>12</v>
      </c>
      <c r="E12704" s="2" t="s">
        <v>83</v>
      </c>
      <c r="F12704" s="2" t="s">
        <v>977</v>
      </c>
      <c r="G12704" s="14" t="n">
        <v>19.5</v>
      </c>
      <c r="H12704" s="14" t="n">
        <v>28.08</v>
      </c>
      <c r="I12704" s="14" t="n">
        <v>19.5</v>
      </c>
      <c r="J12704" s="23" t="n">
        <f aca="false">IF(AND(E12704="Priority",ISNUMBER('Cost model'!N740)),'Cost model'!N740,'Cost model'!M740)</f>
        <v>28.5</v>
      </c>
      <c r="K12704" s="14" t="n">
        <f aca="false">J12704-H12704</f>
        <v>0.420000000000002</v>
      </c>
      <c r="L12704" s="14" t="n">
        <f aca="false">G12704-H12704</f>
        <v>-8.58</v>
      </c>
    </row>
    <row r="12705" customFormat="false" ht="15" hidden="false" customHeight="false" outlineLevel="0" collapsed="false">
      <c r="A12705" s="2" t="s">
        <v>142</v>
      </c>
      <c r="B12705" s="2" t="s">
        <v>142</v>
      </c>
      <c r="C12705" s="2" t="s">
        <v>47</v>
      </c>
      <c r="D12705" s="2" t="s">
        <v>12</v>
      </c>
      <c r="E12705" s="2" t="s">
        <v>74</v>
      </c>
      <c r="F12705" s="2" t="s">
        <v>977</v>
      </c>
      <c r="G12705" s="14" t="n">
        <v>9.5</v>
      </c>
      <c r="H12705" s="14" t="n">
        <v>28.52</v>
      </c>
      <c r="I12705" s="14" t="n">
        <v>9.5</v>
      </c>
      <c r="J12705" s="23" t="n">
        <f aca="false">IF(AND(E12705="Priority",ISNUMBER('Cost model'!N635)),'Cost model'!N635,'Cost model'!M635)</f>
        <v>30.5</v>
      </c>
      <c r="K12705" s="14" t="n">
        <f aca="false">J12705-H12705</f>
        <v>1.98</v>
      </c>
      <c r="L12705" s="14" t="n">
        <f aca="false">G12705-H12705</f>
        <v>-19.02</v>
      </c>
    </row>
    <row r="12706" customFormat="false" ht="15" hidden="false" customHeight="false" outlineLevel="0" collapsed="false">
      <c r="A12706" s="2" t="s">
        <v>142</v>
      </c>
      <c r="B12706" s="2" t="s">
        <v>142</v>
      </c>
      <c r="C12706" s="2" t="s">
        <v>47</v>
      </c>
      <c r="D12706" s="2" t="s">
        <v>13</v>
      </c>
      <c r="E12706" s="2" t="s">
        <v>83</v>
      </c>
      <c r="F12706" s="2" t="s">
        <v>977</v>
      </c>
      <c r="G12706" s="14" t="n">
        <v>45</v>
      </c>
      <c r="H12706" s="14" t="n">
        <v>68.09</v>
      </c>
      <c r="I12706" s="14" t="n">
        <v>45</v>
      </c>
      <c r="J12706" s="23" t="n">
        <f aca="false">IF(AND(E12706="Priority",ISNUMBER('Cost model'!N638)),'Cost model'!N638,'Cost model'!M638)</f>
        <v>70</v>
      </c>
      <c r="K12706" s="14" t="n">
        <f aca="false">J12706-H12706</f>
        <v>1.91</v>
      </c>
      <c r="L12706" s="14" t="n">
        <f aca="false">G12706-H12706</f>
        <v>-23.09</v>
      </c>
    </row>
    <row r="12707" customFormat="false" ht="15" hidden="false" customHeight="false" outlineLevel="0" collapsed="false">
      <c r="A12707" s="2" t="s">
        <v>124</v>
      </c>
      <c r="B12707" s="2" t="s">
        <v>124</v>
      </c>
      <c r="C12707" s="2" t="s">
        <v>48</v>
      </c>
      <c r="D12707" s="2" t="s">
        <v>12</v>
      </c>
      <c r="E12707" s="2" t="s">
        <v>83</v>
      </c>
      <c r="F12707" s="2" t="s">
        <v>977</v>
      </c>
      <c r="G12707" s="14" t="n">
        <v>19.5</v>
      </c>
      <c r="H12707" s="14" t="n">
        <v>20.47</v>
      </c>
      <c r="I12707" s="14" t="n">
        <v>19.5</v>
      </c>
      <c r="J12707" s="23" t="n">
        <f aca="false">IF(AND(E12707="Priority",ISNUMBER('Cost model'!N321)),'Cost model'!N321,'Cost model'!M321)</f>
        <v>55</v>
      </c>
      <c r="K12707" s="14" t="n">
        <f aca="false">J12707-H12707</f>
        <v>34.53</v>
      </c>
      <c r="L12707" s="14" t="n">
        <f aca="false">G12707-H12707</f>
        <v>-0.969999999999999</v>
      </c>
    </row>
    <row r="12708" customFormat="false" ht="15" hidden="false" customHeight="false" outlineLevel="0" collapsed="false">
      <c r="A12708" s="2" t="s">
        <v>221</v>
      </c>
      <c r="B12708" s="2" t="s">
        <v>221</v>
      </c>
      <c r="C12708" s="2" t="s">
        <v>47</v>
      </c>
      <c r="D12708" s="2" t="s">
        <v>10</v>
      </c>
      <c r="E12708" s="2" t="s">
        <v>74</v>
      </c>
      <c r="F12708" s="2" t="s">
        <v>977</v>
      </c>
      <c r="G12708" s="14" t="n">
        <v>9.5</v>
      </c>
      <c r="H12708" s="14" t="n">
        <v>5.76</v>
      </c>
      <c r="I12708" s="14" t="n">
        <v>9.5</v>
      </c>
      <c r="J12708" s="23" t="n">
        <f aca="false">IF(AND(E12708="Priority",ISNUMBER('Cost model'!N737)),'Cost model'!N737,'Cost model'!M737)</f>
        <v>8.5</v>
      </c>
      <c r="K12708" s="14" t="n">
        <f aca="false">J12708-H12708</f>
        <v>2.74</v>
      </c>
      <c r="L12708" s="14" t="n">
        <f aca="false">G12708-H12708</f>
        <v>3.74</v>
      </c>
    </row>
    <row r="12709" customFormat="false" ht="15" hidden="false" customHeight="false" outlineLevel="0" collapsed="false">
      <c r="A12709" s="2" t="s">
        <v>142</v>
      </c>
      <c r="B12709" s="2" t="s">
        <v>142</v>
      </c>
      <c r="C12709" s="2" t="s">
        <v>49</v>
      </c>
      <c r="D12709" s="2" t="s">
        <v>12</v>
      </c>
      <c r="E12709" s="2" t="s">
        <v>74</v>
      </c>
      <c r="F12709" s="2" t="s">
        <v>977</v>
      </c>
      <c r="G12709" s="14" t="n">
        <v>19.5</v>
      </c>
      <c r="H12709" s="14" t="n">
        <v>62.65</v>
      </c>
      <c r="I12709" s="14" t="n">
        <v>19.5</v>
      </c>
      <c r="J12709" s="23" t="n">
        <f aca="false">IF(AND(E12709="Priority",ISNUMBER('Cost model'!N637)),'Cost model'!N637,'Cost model'!M637)</f>
        <v>45</v>
      </c>
      <c r="K12709" s="14" t="n">
        <f aca="false">J12709-H12709</f>
        <v>-17.65</v>
      </c>
      <c r="L12709" s="14" t="n">
        <f aca="false">G12709-H12709</f>
        <v>-43.15</v>
      </c>
    </row>
    <row r="12710" customFormat="false" ht="15" hidden="false" customHeight="false" outlineLevel="0" collapsed="false">
      <c r="A12710" s="2" t="s">
        <v>124</v>
      </c>
      <c r="B12710" s="2" t="s">
        <v>124</v>
      </c>
      <c r="C12710" s="2" t="s">
        <v>48</v>
      </c>
      <c r="D12710" s="2" t="s">
        <v>12</v>
      </c>
      <c r="E12710" s="2" t="s">
        <v>83</v>
      </c>
      <c r="F12710" s="2" t="s">
        <v>977</v>
      </c>
      <c r="G12710" s="14" t="n">
        <v>19.5</v>
      </c>
      <c r="H12710" s="14" t="n">
        <v>39.88</v>
      </c>
      <c r="I12710" s="14" t="n">
        <v>19.5</v>
      </c>
      <c r="J12710" s="23" t="n">
        <f aca="false">IF(AND(E12710="Priority",ISNUMBER('Cost model'!N321)),'Cost model'!N321,'Cost model'!M321)</f>
        <v>55</v>
      </c>
      <c r="K12710" s="14" t="n">
        <f aca="false">J12710-H12710</f>
        <v>15.12</v>
      </c>
      <c r="L12710" s="14" t="n">
        <f aca="false">G12710-H12710</f>
        <v>-20.38</v>
      </c>
    </row>
    <row r="12711" customFormat="false" ht="15" hidden="false" customHeight="false" outlineLevel="0" collapsed="false">
      <c r="A12711" s="2" t="s">
        <v>174</v>
      </c>
      <c r="B12711" s="2" t="s">
        <v>174</v>
      </c>
      <c r="C12711" s="2" t="s">
        <v>47</v>
      </c>
      <c r="D12711" s="2" t="s">
        <v>13</v>
      </c>
      <c r="E12711" s="2" t="s">
        <v>74</v>
      </c>
      <c r="F12711" s="2" t="s">
        <v>977</v>
      </c>
      <c r="G12711" s="14" t="n">
        <v>19</v>
      </c>
      <c r="H12711" s="14" t="n">
        <v>73.15</v>
      </c>
      <c r="I12711" s="14" t="n">
        <v>19</v>
      </c>
      <c r="J12711" s="23" t="n">
        <f aca="false">IF(AND(E12711="Priority",ISNUMBER('Cost model'!N173)),'Cost model'!N173,'Cost model'!M173)</f>
        <v>60</v>
      </c>
      <c r="K12711" s="14" t="n">
        <f aca="false">J12711-H12711</f>
        <v>-13.15</v>
      </c>
      <c r="L12711" s="14" t="n">
        <f aca="false">G12711-H12711</f>
        <v>-54.15</v>
      </c>
    </row>
    <row r="12712" customFormat="false" ht="15" hidden="false" customHeight="false" outlineLevel="0" collapsed="false">
      <c r="A12712" s="2" t="s">
        <v>221</v>
      </c>
      <c r="B12712" s="2" t="s">
        <v>221</v>
      </c>
      <c r="C12712" s="2" t="s">
        <v>47</v>
      </c>
      <c r="D12712" s="2" t="s">
        <v>12</v>
      </c>
      <c r="E12712" s="2" t="s">
        <v>74</v>
      </c>
      <c r="F12712" s="2" t="s">
        <v>977</v>
      </c>
      <c r="G12712" s="14" t="n">
        <v>9.5</v>
      </c>
      <c r="H12712" s="14" t="n">
        <v>9.55</v>
      </c>
      <c r="I12712" s="14" t="n">
        <v>9.5</v>
      </c>
      <c r="J12712" s="23" t="n">
        <f aca="false">IF(AND(E12712="Priority",ISNUMBER('Cost model'!N740)),'Cost model'!N740,'Cost model'!M740)</f>
        <v>22.5</v>
      </c>
      <c r="K12712" s="14" t="n">
        <f aca="false">J12712-H12712</f>
        <v>12.95</v>
      </c>
      <c r="L12712" s="14" t="n">
        <f aca="false">G12712-H12712</f>
        <v>-0.0500000000000007</v>
      </c>
    </row>
    <row r="12713" customFormat="false" ht="15" hidden="false" customHeight="false" outlineLevel="0" collapsed="false">
      <c r="A12713" s="2" t="s">
        <v>124</v>
      </c>
      <c r="B12713" s="2" t="s">
        <v>124</v>
      </c>
      <c r="C12713" s="2" t="s">
        <v>48</v>
      </c>
      <c r="D12713" s="2" t="s">
        <v>10</v>
      </c>
      <c r="E12713" s="2" t="s">
        <v>83</v>
      </c>
      <c r="F12713" s="2" t="s">
        <v>977</v>
      </c>
      <c r="G12713" s="14" t="n">
        <v>17.5</v>
      </c>
      <c r="H12713" s="14" t="n">
        <v>20.47</v>
      </c>
      <c r="I12713" s="14" t="n">
        <v>17.5</v>
      </c>
      <c r="J12713" s="23" t="n">
        <f aca="false">IF(AND(E12713="Priority",ISNUMBER('Cost model'!N318)),'Cost model'!N318,'Cost model'!M318)</f>
        <v>19.5</v>
      </c>
      <c r="K12713" s="14" t="n">
        <f aca="false">J12713-H12713</f>
        <v>-0.969999999999999</v>
      </c>
      <c r="L12713" s="14" t="n">
        <f aca="false">G12713-H12713</f>
        <v>-2.97</v>
      </c>
    </row>
    <row r="12714" customFormat="false" ht="15" hidden="false" customHeight="false" outlineLevel="0" collapsed="false">
      <c r="A12714" s="2" t="s">
        <v>174</v>
      </c>
      <c r="B12714" s="2" t="s">
        <v>142</v>
      </c>
      <c r="C12714" s="2" t="s">
        <v>47</v>
      </c>
      <c r="D12714" s="2" t="s">
        <v>13</v>
      </c>
      <c r="E12714" s="2" t="s">
        <v>74</v>
      </c>
      <c r="F12714" s="2" t="s">
        <v>976</v>
      </c>
      <c r="G12714" s="14" t="n">
        <v>81</v>
      </c>
      <c r="H12714" s="14" t="n">
        <v>81.74</v>
      </c>
      <c r="I12714" s="14" t="n">
        <v>19</v>
      </c>
      <c r="J12714" s="23" t="n">
        <f aca="false">IF(AND(E12714="Priority",ISNUMBER('Cost model'!N128)),'Cost model'!N128,'Cost model'!M128)</f>
        <v>65</v>
      </c>
      <c r="K12714" s="14" t="n">
        <f aca="false">J12714-H12714</f>
        <v>-16.74</v>
      </c>
      <c r="L12714" s="14" t="n">
        <f aca="false">G12714-H12714</f>
        <v>-0.739999999999995</v>
      </c>
    </row>
    <row r="12715" customFormat="false" ht="15" hidden="false" customHeight="false" outlineLevel="0" collapsed="false">
      <c r="A12715" s="2" t="s">
        <v>342</v>
      </c>
      <c r="B12715" s="2" t="s">
        <v>158</v>
      </c>
      <c r="C12715" s="2" t="s">
        <v>49</v>
      </c>
      <c r="D12715" s="2" t="s">
        <v>10</v>
      </c>
      <c r="E12715" s="2" t="s">
        <v>74</v>
      </c>
      <c r="F12715" s="2" t="s">
        <v>976</v>
      </c>
      <c r="G12715" s="14" t="n">
        <v>19.5</v>
      </c>
      <c r="H12715" s="14" t="n">
        <v>20.47</v>
      </c>
      <c r="I12715" s="14" t="n">
        <v>19.5</v>
      </c>
      <c r="J12715" s="23" t="n">
        <f aca="false">IF(AND(E12715="Priority",ISNUMBER('Cost model'!N214)),'Cost model'!N214,'Cost model'!M214)</f>
        <v>24.5</v>
      </c>
      <c r="K12715" s="14" t="n">
        <f aca="false">J12715-H12715</f>
        <v>4.03</v>
      </c>
      <c r="L12715" s="14" t="n">
        <f aca="false">G12715-H12715</f>
        <v>-0.969999999999999</v>
      </c>
    </row>
    <row r="12716" customFormat="false" ht="15" hidden="false" customHeight="false" outlineLevel="0" collapsed="false">
      <c r="A12716" s="2" t="s">
        <v>174</v>
      </c>
      <c r="B12716" s="2" t="s">
        <v>142</v>
      </c>
      <c r="C12716" s="2" t="s">
        <v>48</v>
      </c>
      <c r="D12716" s="2" t="s">
        <v>12</v>
      </c>
      <c r="E12716" s="2" t="s">
        <v>83</v>
      </c>
      <c r="F12716" s="2" t="s">
        <v>976</v>
      </c>
      <c r="G12716" s="14" t="n">
        <v>19.5</v>
      </c>
      <c r="H12716" s="14" t="n">
        <v>50.64</v>
      </c>
      <c r="I12716" s="14" t="n">
        <v>19.5</v>
      </c>
      <c r="J12716" s="23" t="n">
        <f aca="false">IF(AND(E12716="Priority",ISNUMBER('Cost model'!N126)),'Cost model'!N126,'Cost model'!M126)</f>
        <v>60</v>
      </c>
      <c r="K12716" s="14" t="n">
        <f aca="false">J12716-H12716</f>
        <v>9.36</v>
      </c>
      <c r="L12716" s="14" t="n">
        <f aca="false">G12716-H12716</f>
        <v>-31.14</v>
      </c>
    </row>
    <row r="12717" customFormat="false" ht="15" hidden="false" customHeight="false" outlineLevel="0" collapsed="false">
      <c r="A12717" s="2" t="s">
        <v>124</v>
      </c>
      <c r="B12717" s="2" t="s">
        <v>124</v>
      </c>
      <c r="C12717" s="2" t="s">
        <v>47</v>
      </c>
      <c r="D12717" s="2" t="s">
        <v>10</v>
      </c>
      <c r="E12717" s="2" t="s">
        <v>83</v>
      </c>
      <c r="F12717" s="2" t="s">
        <v>977</v>
      </c>
      <c r="G12717" s="14" t="n">
        <v>14.5</v>
      </c>
      <c r="H12717" s="14" t="n">
        <v>20.47</v>
      </c>
      <c r="I12717" s="14" t="n">
        <v>14.5</v>
      </c>
      <c r="J12717" s="23" t="n">
        <f aca="false">IF(AND(E12717="Priority",ISNUMBER('Cost model'!N317)),'Cost model'!N317,'Cost model'!M317)</f>
        <v>15.5</v>
      </c>
      <c r="K12717" s="14" t="n">
        <f aca="false">J12717-H12717</f>
        <v>-4.97</v>
      </c>
      <c r="L12717" s="14" t="n">
        <f aca="false">G12717-H12717</f>
        <v>-5.97</v>
      </c>
    </row>
    <row r="12718" customFormat="false" ht="15" hidden="false" customHeight="false" outlineLevel="0" collapsed="false">
      <c r="A12718" s="2" t="s">
        <v>174</v>
      </c>
      <c r="B12718" s="2" t="s">
        <v>174</v>
      </c>
      <c r="C12718" s="2" t="s">
        <v>49</v>
      </c>
      <c r="D12718" s="2" t="s">
        <v>12</v>
      </c>
      <c r="E12718" s="2" t="s">
        <v>74</v>
      </c>
      <c r="F12718" s="2" t="s">
        <v>977</v>
      </c>
      <c r="G12718" s="14" t="n">
        <v>19.5</v>
      </c>
      <c r="H12718" s="14" t="n">
        <v>41.07</v>
      </c>
      <c r="I12718" s="14" t="n">
        <v>19.5</v>
      </c>
      <c r="J12718" s="23" t="n">
        <f aca="false">IF(AND(E12718="Priority",ISNUMBER('Cost model'!N172)),'Cost model'!N172,'Cost model'!M172)</f>
        <v>45</v>
      </c>
      <c r="K12718" s="14" t="n">
        <f aca="false">J12718-H12718</f>
        <v>3.93</v>
      </c>
      <c r="L12718" s="14" t="n">
        <f aca="false">G12718-H12718</f>
        <v>-21.57</v>
      </c>
    </row>
    <row r="12719" customFormat="false" ht="15" hidden="false" customHeight="false" outlineLevel="0" collapsed="false">
      <c r="A12719" s="2" t="s">
        <v>124</v>
      </c>
      <c r="B12719" s="2" t="s">
        <v>124</v>
      </c>
      <c r="C12719" s="2" t="s">
        <v>47</v>
      </c>
      <c r="D12719" s="2" t="s">
        <v>12</v>
      </c>
      <c r="E12719" s="2" t="s">
        <v>74</v>
      </c>
      <c r="F12719" s="2" t="s">
        <v>977</v>
      </c>
      <c r="G12719" s="14" t="n">
        <v>9.5</v>
      </c>
      <c r="H12719" s="14" t="n">
        <v>11.08</v>
      </c>
      <c r="I12719" s="14" t="n">
        <v>9.5</v>
      </c>
      <c r="J12719" s="23" t="n">
        <f aca="false">IF(AND(E12719="Priority",ISNUMBER('Cost model'!N320)),'Cost model'!N320,'Cost model'!M320)</f>
        <v>24.5</v>
      </c>
      <c r="K12719" s="14" t="n">
        <f aca="false">J12719-H12719</f>
        <v>13.42</v>
      </c>
      <c r="L12719" s="14" t="n">
        <f aca="false">G12719-H12719</f>
        <v>-1.58</v>
      </c>
    </row>
    <row r="12720" customFormat="false" ht="15" hidden="false" customHeight="false" outlineLevel="0" collapsed="false">
      <c r="A12720" s="2" t="s">
        <v>221</v>
      </c>
      <c r="B12720" s="2" t="s">
        <v>221</v>
      </c>
      <c r="C12720" s="2" t="s">
        <v>47</v>
      </c>
      <c r="D12720" s="2" t="s">
        <v>12</v>
      </c>
      <c r="E12720" s="2" t="s">
        <v>74</v>
      </c>
      <c r="F12720" s="2" t="s">
        <v>977</v>
      </c>
      <c r="G12720" s="14" t="n">
        <v>9.5</v>
      </c>
      <c r="H12720" s="14" t="n">
        <v>7.27</v>
      </c>
      <c r="I12720" s="14" t="n">
        <v>9.5</v>
      </c>
      <c r="J12720" s="23" t="n">
        <f aca="false">IF(AND(E12720="Priority",ISNUMBER('Cost model'!N740)),'Cost model'!N740,'Cost model'!M740)</f>
        <v>22.5</v>
      </c>
      <c r="K12720" s="14" t="n">
        <f aca="false">J12720-H12720</f>
        <v>15.23</v>
      </c>
      <c r="L12720" s="14" t="n">
        <f aca="false">G12720-H12720</f>
        <v>2.23</v>
      </c>
    </row>
    <row r="12721" customFormat="false" ht="15" hidden="false" customHeight="false" outlineLevel="0" collapsed="false">
      <c r="A12721" s="2" t="s">
        <v>205</v>
      </c>
      <c r="B12721" s="2" t="s">
        <v>158</v>
      </c>
      <c r="C12721" s="2" t="s">
        <v>48</v>
      </c>
      <c r="D12721" s="2" t="s">
        <v>12</v>
      </c>
      <c r="E12721" s="2" t="s">
        <v>74</v>
      </c>
      <c r="F12721" s="2" t="s">
        <v>976</v>
      </c>
      <c r="G12721" s="14" t="n">
        <v>24.5</v>
      </c>
      <c r="H12721" s="14" t="n">
        <v>23.18</v>
      </c>
      <c r="I12721" s="14"/>
      <c r="J12721" s="23" t="n">
        <f aca="false">IF(AND(E12721="Priority",ISNUMBER('Cost model'!N621)),'Cost model'!N621,'Cost model'!M621)</f>
        <v>60</v>
      </c>
      <c r="K12721" s="14" t="n">
        <f aca="false">J12721-H12721</f>
        <v>36.82</v>
      </c>
      <c r="L12721" s="14" t="n">
        <f aca="false">G12721-H12721</f>
        <v>1.32</v>
      </c>
    </row>
    <row r="12722" customFormat="false" ht="15" hidden="false" customHeight="false" outlineLevel="0" collapsed="false">
      <c r="A12722" s="2" t="s">
        <v>142</v>
      </c>
      <c r="B12722" s="2" t="s">
        <v>124</v>
      </c>
      <c r="C12722" s="2" t="s">
        <v>47</v>
      </c>
      <c r="D12722" s="2" t="s">
        <v>10</v>
      </c>
      <c r="E12722" s="2" t="s">
        <v>74</v>
      </c>
      <c r="F12722" s="2" t="s">
        <v>976</v>
      </c>
      <c r="G12722" s="14" t="n">
        <v>9.5</v>
      </c>
      <c r="H12722" s="14" t="n">
        <v>10.82</v>
      </c>
      <c r="I12722" s="14" t="n">
        <v>14.5</v>
      </c>
      <c r="J12722" s="23" t="n">
        <f aca="false">IF(AND(E12722="Priority",ISNUMBER('Cost model'!N662)),'Cost model'!N662,'Cost model'!M662)</f>
        <v>13.5</v>
      </c>
      <c r="K12722" s="14" t="n">
        <f aca="false">J12722-H12722</f>
        <v>2.68</v>
      </c>
      <c r="L12722" s="14" t="n">
        <f aca="false">G12722-H12722</f>
        <v>-1.32</v>
      </c>
    </row>
    <row r="12723" customFormat="false" ht="15" hidden="false" customHeight="false" outlineLevel="0" collapsed="false">
      <c r="A12723" s="2" t="s">
        <v>124</v>
      </c>
      <c r="B12723" s="2" t="s">
        <v>124</v>
      </c>
      <c r="C12723" s="2" t="s">
        <v>48</v>
      </c>
      <c r="D12723" s="2" t="s">
        <v>10</v>
      </c>
      <c r="E12723" s="2" t="s">
        <v>74</v>
      </c>
      <c r="F12723" s="2" t="s">
        <v>977</v>
      </c>
      <c r="G12723" s="14" t="n">
        <v>12.5</v>
      </c>
      <c r="H12723" s="14" t="n">
        <v>10.68</v>
      </c>
      <c r="I12723" s="14" t="n">
        <v>12.5</v>
      </c>
      <c r="J12723" s="23" t="n">
        <f aca="false">IF(AND(E12723="Priority",ISNUMBER('Cost model'!N318)),'Cost model'!N318,'Cost model'!M318)</f>
        <v>14.5</v>
      </c>
      <c r="K12723" s="14" t="n">
        <f aca="false">J12723-H12723</f>
        <v>3.82</v>
      </c>
      <c r="L12723" s="14" t="n">
        <f aca="false">G12723-H12723</f>
        <v>1.82</v>
      </c>
    </row>
    <row r="12724" customFormat="false" ht="15" hidden="false" customHeight="false" outlineLevel="0" collapsed="false">
      <c r="A12724" s="2" t="s">
        <v>124</v>
      </c>
      <c r="B12724" s="2" t="s">
        <v>124</v>
      </c>
      <c r="C12724" s="2" t="s">
        <v>48</v>
      </c>
      <c r="D12724" s="2" t="s">
        <v>13</v>
      </c>
      <c r="E12724" s="2" t="s">
        <v>74</v>
      </c>
      <c r="F12724" s="2" t="s">
        <v>977</v>
      </c>
      <c r="G12724" s="14" t="n">
        <v>24.5</v>
      </c>
      <c r="H12724" s="14" t="n">
        <v>67.84</v>
      </c>
      <c r="I12724" s="14" t="n">
        <v>24.5</v>
      </c>
      <c r="J12724" s="23" t="n">
        <f aca="false">IF(AND(E12724="Priority",ISNUMBER('Cost model'!N324)),'Cost model'!N324,'Cost model'!M324)</f>
        <v>85</v>
      </c>
      <c r="K12724" s="14" t="n">
        <f aca="false">J12724-H12724</f>
        <v>17.16</v>
      </c>
      <c r="L12724" s="14" t="n">
        <f aca="false">G12724-H12724</f>
        <v>-43.34</v>
      </c>
    </row>
    <row r="12725" customFormat="false" ht="15" hidden="false" customHeight="false" outlineLevel="0" collapsed="false">
      <c r="A12725" s="2" t="s">
        <v>142</v>
      </c>
      <c r="B12725" s="2" t="s">
        <v>124</v>
      </c>
      <c r="C12725" s="2" t="s">
        <v>48</v>
      </c>
      <c r="D12725" s="2" t="s">
        <v>10</v>
      </c>
      <c r="E12725" s="2" t="s">
        <v>74</v>
      </c>
      <c r="F12725" s="2" t="s">
        <v>976</v>
      </c>
      <c r="G12725" s="14" t="n">
        <v>17.5</v>
      </c>
      <c r="H12725" s="14" t="n">
        <v>20.47</v>
      </c>
      <c r="I12725" s="14" t="n">
        <v>14.5</v>
      </c>
      <c r="J12725" s="23" t="n">
        <f aca="false">IF(AND(E12725="Priority",ISNUMBER('Cost model'!N663)),'Cost model'!N663,'Cost model'!M663)</f>
        <v>18.5</v>
      </c>
      <c r="K12725" s="14" t="n">
        <f aca="false">J12725-H12725</f>
        <v>-1.97</v>
      </c>
      <c r="L12725" s="14" t="n">
        <f aca="false">G12725-H12725</f>
        <v>-2.97</v>
      </c>
    </row>
    <row r="12726" customFormat="false" ht="15" hidden="false" customHeight="false" outlineLevel="0" collapsed="false">
      <c r="A12726" s="2" t="s">
        <v>124</v>
      </c>
      <c r="B12726" s="2" t="s">
        <v>124</v>
      </c>
      <c r="C12726" s="2" t="s">
        <v>49</v>
      </c>
      <c r="D12726" s="2" t="s">
        <v>13</v>
      </c>
      <c r="E12726" s="2" t="s">
        <v>83</v>
      </c>
      <c r="F12726" s="2" t="s">
        <v>977</v>
      </c>
      <c r="G12726" s="14" t="n">
        <v>95</v>
      </c>
      <c r="H12726" s="14" t="n">
        <v>155.22</v>
      </c>
      <c r="I12726" s="14" t="n">
        <v>95</v>
      </c>
      <c r="J12726" s="23" t="n">
        <f aca="false">IF(AND(E12726="Priority",ISNUMBER('Cost model'!N325)),'Cost model'!N325,'Cost model'!M325)</f>
        <v>150</v>
      </c>
      <c r="K12726" s="14" t="n">
        <f aca="false">J12726-H12726</f>
        <v>-5.22</v>
      </c>
      <c r="L12726" s="14" t="n">
        <f aca="false">G12726-H12726</f>
        <v>-60.22</v>
      </c>
    </row>
    <row r="12727" customFormat="false" ht="15" hidden="false" customHeight="false" outlineLevel="0" collapsed="false">
      <c r="A12727" s="2" t="s">
        <v>124</v>
      </c>
      <c r="B12727" s="2" t="s">
        <v>124</v>
      </c>
      <c r="C12727" s="2" t="s">
        <v>49</v>
      </c>
      <c r="D12727" s="2" t="s">
        <v>10</v>
      </c>
      <c r="E12727" s="2" t="s">
        <v>74</v>
      </c>
      <c r="F12727" s="2" t="s">
        <v>977</v>
      </c>
      <c r="G12727" s="14" t="n">
        <v>17.5</v>
      </c>
      <c r="H12727" s="14" t="n">
        <v>24.94</v>
      </c>
      <c r="I12727" s="14" t="n">
        <v>17.5</v>
      </c>
      <c r="J12727" s="23" t="n">
        <f aca="false">IF(AND(E12727="Priority",ISNUMBER('Cost model'!N319)),'Cost model'!N319,'Cost model'!M319)</f>
        <v>16.5</v>
      </c>
      <c r="K12727" s="14" t="n">
        <f aca="false">J12727-H12727</f>
        <v>-8.44</v>
      </c>
      <c r="L12727" s="14" t="n">
        <f aca="false">G12727-H12727</f>
        <v>-7.44</v>
      </c>
    </row>
    <row r="12728" customFormat="false" ht="15" hidden="false" customHeight="false" outlineLevel="0" collapsed="false">
      <c r="A12728" s="2" t="s">
        <v>174</v>
      </c>
      <c r="B12728" s="2" t="s">
        <v>142</v>
      </c>
      <c r="C12728" s="2" t="s">
        <v>47</v>
      </c>
      <c r="D12728" s="2" t="s">
        <v>10</v>
      </c>
      <c r="E12728" s="2" t="s">
        <v>83</v>
      </c>
      <c r="F12728" s="2" t="s">
        <v>976</v>
      </c>
      <c r="G12728" s="14" t="n">
        <v>14.5</v>
      </c>
      <c r="H12728" s="14" t="n">
        <v>13.11</v>
      </c>
      <c r="I12728" s="14" t="n">
        <v>14.5</v>
      </c>
      <c r="J12728" s="23" t="n">
        <f aca="false">IF(AND(E12728="Priority",ISNUMBER('Cost model'!N122)),'Cost model'!N122,'Cost model'!M122)</f>
        <v>18.5</v>
      </c>
      <c r="K12728" s="14" t="n">
        <f aca="false">J12728-H12728</f>
        <v>5.39</v>
      </c>
      <c r="L12728" s="14" t="n">
        <f aca="false">G12728-H12728</f>
        <v>1.39</v>
      </c>
    </row>
    <row r="12729" customFormat="false" ht="15" hidden="false" customHeight="false" outlineLevel="0" collapsed="false">
      <c r="A12729" s="2" t="s">
        <v>124</v>
      </c>
      <c r="B12729" s="2" t="s">
        <v>124</v>
      </c>
      <c r="C12729" s="2" t="s">
        <v>49</v>
      </c>
      <c r="D12729" s="2" t="s">
        <v>12</v>
      </c>
      <c r="E12729" s="2" t="s">
        <v>74</v>
      </c>
      <c r="F12729" s="2" t="s">
        <v>977</v>
      </c>
      <c r="G12729" s="14" t="n">
        <v>19.5</v>
      </c>
      <c r="H12729" s="14" t="n">
        <v>49.58</v>
      </c>
      <c r="I12729" s="14" t="n">
        <v>19.5</v>
      </c>
      <c r="J12729" s="23" t="n">
        <f aca="false">IF(AND(E12729="Priority",ISNUMBER('Cost model'!N322)),'Cost model'!N322,'Cost model'!M322)</f>
        <v>50</v>
      </c>
      <c r="K12729" s="14" t="n">
        <f aca="false">J12729-H12729</f>
        <v>0.420000000000002</v>
      </c>
      <c r="L12729" s="14" t="n">
        <f aca="false">G12729-H12729</f>
        <v>-30.08</v>
      </c>
    </row>
    <row r="12730" customFormat="false" ht="15" hidden="false" customHeight="false" outlineLevel="0" collapsed="false">
      <c r="A12730" s="2" t="s">
        <v>142</v>
      </c>
      <c r="B12730" s="2" t="s">
        <v>142</v>
      </c>
      <c r="C12730" s="2" t="s">
        <v>47</v>
      </c>
      <c r="D12730" s="2" t="s">
        <v>12</v>
      </c>
      <c r="E12730" s="2" t="s">
        <v>74</v>
      </c>
      <c r="F12730" s="2" t="s">
        <v>977</v>
      </c>
      <c r="G12730" s="14" t="n">
        <v>9.5</v>
      </c>
      <c r="H12730" s="14" t="n">
        <v>25.99</v>
      </c>
      <c r="I12730" s="14" t="n">
        <v>9.5</v>
      </c>
      <c r="J12730" s="23" t="n">
        <f aca="false">IF(AND(E12730="Priority",ISNUMBER('Cost model'!N635)),'Cost model'!N635,'Cost model'!M635)</f>
        <v>30.5</v>
      </c>
      <c r="K12730" s="14" t="n">
        <f aca="false">J12730-H12730</f>
        <v>4.51</v>
      </c>
      <c r="L12730" s="14" t="n">
        <f aca="false">G12730-H12730</f>
        <v>-16.49</v>
      </c>
    </row>
    <row r="12731" customFormat="false" ht="15" hidden="false" customHeight="false" outlineLevel="0" collapsed="false">
      <c r="A12731" s="2" t="s">
        <v>158</v>
      </c>
      <c r="B12731" s="2" t="s">
        <v>158</v>
      </c>
      <c r="C12731" s="2" t="s">
        <v>47</v>
      </c>
      <c r="D12731" s="2" t="s">
        <v>12</v>
      </c>
      <c r="E12731" s="2" t="s">
        <v>74</v>
      </c>
      <c r="F12731" s="2" t="s">
        <v>977</v>
      </c>
      <c r="G12731" s="14" t="n">
        <v>9.5</v>
      </c>
      <c r="H12731" s="14" t="n">
        <v>16.37</v>
      </c>
      <c r="I12731" s="14" t="n">
        <v>9.5</v>
      </c>
      <c r="J12731" s="23" t="n">
        <f aca="false">IF(AND(E12731="Priority",ISNUMBER('Cost model'!N425)),'Cost model'!N425,'Cost model'!M425)</f>
        <v>14.5</v>
      </c>
      <c r="K12731" s="14" t="n">
        <f aca="false">J12731-H12731</f>
        <v>-1.87</v>
      </c>
      <c r="L12731" s="14" t="n">
        <f aca="false">G12731-H12731</f>
        <v>-6.87</v>
      </c>
    </row>
    <row r="12732" customFormat="false" ht="15" hidden="false" customHeight="false" outlineLevel="0" collapsed="false">
      <c r="A12732" s="2" t="s">
        <v>142</v>
      </c>
      <c r="B12732" s="2" t="s">
        <v>142</v>
      </c>
      <c r="C12732" s="2" t="s">
        <v>47</v>
      </c>
      <c r="D12732" s="2" t="s">
        <v>10</v>
      </c>
      <c r="E12732" s="2" t="s">
        <v>74</v>
      </c>
      <c r="F12732" s="2" t="s">
        <v>977</v>
      </c>
      <c r="G12732" s="14" t="n">
        <v>9.5</v>
      </c>
      <c r="H12732" s="14" t="n">
        <v>6.33</v>
      </c>
      <c r="I12732" s="14" t="n">
        <v>9.5</v>
      </c>
      <c r="J12732" s="23" t="n">
        <f aca="false">IF(AND(E12732="Priority",ISNUMBER('Cost model'!N632)),'Cost model'!N632,'Cost model'!M632)</f>
        <v>9.5</v>
      </c>
      <c r="K12732" s="14" t="n">
        <f aca="false">J12732-H12732</f>
        <v>3.17</v>
      </c>
      <c r="L12732" s="14" t="n">
        <f aca="false">G12732-H12732</f>
        <v>3.17</v>
      </c>
    </row>
    <row r="12733" customFormat="false" ht="15" hidden="false" customHeight="false" outlineLevel="0" collapsed="false">
      <c r="A12733" s="2" t="s">
        <v>174</v>
      </c>
      <c r="B12733" s="2" t="s">
        <v>174</v>
      </c>
      <c r="C12733" s="2" t="s">
        <v>49</v>
      </c>
      <c r="D12733" s="2" t="s">
        <v>14</v>
      </c>
      <c r="E12733" s="2" t="s">
        <v>74</v>
      </c>
      <c r="F12733" s="2" t="s">
        <v>977</v>
      </c>
      <c r="G12733" s="14" t="n">
        <v>85</v>
      </c>
      <c r="H12733" s="14" t="n">
        <v>153.11</v>
      </c>
      <c r="I12733" s="14" t="n">
        <v>85</v>
      </c>
      <c r="J12733" s="23" t="n">
        <f aca="false">IF(AND(E12733="Priority",ISNUMBER('Cost model'!N178)),'Cost model'!N178,'Cost model'!M178)</f>
        <v>145</v>
      </c>
      <c r="K12733" s="14" t="n">
        <f aca="false">J12733-H12733</f>
        <v>-8.11000000000001</v>
      </c>
      <c r="L12733" s="14" t="n">
        <f aca="false">G12733-H12733</f>
        <v>-68.11</v>
      </c>
    </row>
    <row r="12734" customFormat="false" ht="15" hidden="false" customHeight="false" outlineLevel="0" collapsed="false">
      <c r="A12734" s="2" t="s">
        <v>174</v>
      </c>
      <c r="B12734" s="2" t="s">
        <v>174</v>
      </c>
      <c r="C12734" s="2" t="s">
        <v>47</v>
      </c>
      <c r="D12734" s="2" t="s">
        <v>12</v>
      </c>
      <c r="E12734" s="2" t="s">
        <v>74</v>
      </c>
      <c r="F12734" s="2" t="s">
        <v>977</v>
      </c>
      <c r="G12734" s="14" t="n">
        <v>9.5</v>
      </c>
      <c r="H12734" s="14" t="n">
        <v>28.58</v>
      </c>
      <c r="I12734" s="14" t="n">
        <v>9.5</v>
      </c>
      <c r="J12734" s="23" t="n">
        <f aca="false">IF(AND(E12734="Priority",ISNUMBER('Cost model'!N170)),'Cost model'!N170,'Cost model'!M170)</f>
        <v>25.5</v>
      </c>
      <c r="K12734" s="14" t="n">
        <f aca="false">J12734-H12734</f>
        <v>-3.08</v>
      </c>
      <c r="L12734" s="14" t="n">
        <f aca="false">G12734-H12734</f>
        <v>-19.08</v>
      </c>
    </row>
    <row r="12735" customFormat="false" ht="15" hidden="false" customHeight="false" outlineLevel="0" collapsed="false">
      <c r="A12735" s="2" t="s">
        <v>174</v>
      </c>
      <c r="B12735" s="2" t="s">
        <v>174</v>
      </c>
      <c r="C12735" s="2" t="s">
        <v>49</v>
      </c>
      <c r="D12735" s="2" t="s">
        <v>12</v>
      </c>
      <c r="E12735" s="2" t="s">
        <v>83</v>
      </c>
      <c r="F12735" s="2" t="s">
        <v>977</v>
      </c>
      <c r="G12735" s="14" t="n">
        <v>29.5</v>
      </c>
      <c r="H12735" s="14" t="n">
        <v>29.89</v>
      </c>
      <c r="I12735" s="14" t="n">
        <v>29.5</v>
      </c>
      <c r="J12735" s="23" t="n">
        <f aca="false">IF(AND(E12735="Priority",ISNUMBER('Cost model'!N172)),'Cost model'!N172,'Cost model'!M172)</f>
        <v>60</v>
      </c>
      <c r="K12735" s="14" t="n">
        <f aca="false">J12735-H12735</f>
        <v>30.11</v>
      </c>
      <c r="L12735" s="14" t="n">
        <f aca="false">G12735-H12735</f>
        <v>-0.390000000000001</v>
      </c>
    </row>
    <row r="12736" customFormat="false" ht="15" hidden="false" customHeight="false" outlineLevel="0" collapsed="false">
      <c r="A12736" s="2" t="s">
        <v>124</v>
      </c>
      <c r="B12736" s="2" t="s">
        <v>124</v>
      </c>
      <c r="C12736" s="2" t="s">
        <v>47</v>
      </c>
      <c r="D12736" s="2" t="s">
        <v>10</v>
      </c>
      <c r="E12736" s="2" t="s">
        <v>74</v>
      </c>
      <c r="F12736" s="2" t="s">
        <v>977</v>
      </c>
      <c r="G12736" s="14" t="n">
        <v>9.5</v>
      </c>
      <c r="H12736" s="14" t="n">
        <v>6</v>
      </c>
      <c r="I12736" s="14" t="n">
        <v>9.5</v>
      </c>
      <c r="J12736" s="23" t="n">
        <f aca="false">IF(AND(E12736="Priority",ISNUMBER('Cost model'!N317)),'Cost model'!N317,'Cost model'!M317)</f>
        <v>10.5</v>
      </c>
      <c r="K12736" s="14" t="n">
        <f aca="false">J12736-H12736</f>
        <v>4.5</v>
      </c>
      <c r="L12736" s="14" t="n">
        <f aca="false">G12736-H12736</f>
        <v>3.5</v>
      </c>
    </row>
    <row r="12737" customFormat="false" ht="15" hidden="false" customHeight="false" outlineLevel="0" collapsed="false">
      <c r="A12737" s="2" t="s">
        <v>174</v>
      </c>
      <c r="B12737" s="2" t="s">
        <v>174</v>
      </c>
      <c r="C12737" s="2" t="s">
        <v>47</v>
      </c>
      <c r="D12737" s="2" t="s">
        <v>10</v>
      </c>
      <c r="E12737" s="2" t="s">
        <v>74</v>
      </c>
      <c r="F12737" s="2" t="s">
        <v>977</v>
      </c>
      <c r="G12737" s="14" t="n">
        <v>9.5</v>
      </c>
      <c r="H12737" s="14" t="n">
        <v>6.79</v>
      </c>
      <c r="I12737" s="14" t="n">
        <v>9.5</v>
      </c>
      <c r="J12737" s="23" t="n">
        <f aca="false">IF(AND(E12737="Priority",ISNUMBER('Cost model'!N167)),'Cost model'!N167,'Cost model'!M167)</f>
        <v>8.5</v>
      </c>
      <c r="K12737" s="14" t="n">
        <f aca="false">J12737-H12737</f>
        <v>1.71</v>
      </c>
      <c r="L12737" s="14" t="n">
        <f aca="false">G12737-H12737</f>
        <v>2.71</v>
      </c>
    </row>
    <row r="12738" customFormat="false" ht="15" hidden="false" customHeight="false" outlineLevel="0" collapsed="false">
      <c r="A12738" s="2" t="s">
        <v>124</v>
      </c>
      <c r="B12738" s="2" t="s">
        <v>124</v>
      </c>
      <c r="C12738" s="2" t="s">
        <v>47</v>
      </c>
      <c r="D12738" s="2" t="s">
        <v>10</v>
      </c>
      <c r="E12738" s="2" t="s">
        <v>74</v>
      </c>
      <c r="F12738" s="2" t="s">
        <v>977</v>
      </c>
      <c r="G12738" s="14" t="n">
        <v>9.5</v>
      </c>
      <c r="H12738" s="14" t="n">
        <v>6.12</v>
      </c>
      <c r="I12738" s="14" t="n">
        <v>9.5</v>
      </c>
      <c r="J12738" s="23" t="n">
        <f aca="false">IF(AND(E12738="Priority",ISNUMBER('Cost model'!N317)),'Cost model'!N317,'Cost model'!M317)</f>
        <v>10.5</v>
      </c>
      <c r="K12738" s="14" t="n">
        <f aca="false">J12738-H12738</f>
        <v>4.38</v>
      </c>
      <c r="L12738" s="14" t="n">
        <f aca="false">G12738-H12738</f>
        <v>3.38</v>
      </c>
    </row>
    <row r="12739" customFormat="false" ht="15" hidden="false" customHeight="false" outlineLevel="0" collapsed="false">
      <c r="A12739" s="2" t="s">
        <v>174</v>
      </c>
      <c r="B12739" s="2" t="s">
        <v>142</v>
      </c>
      <c r="C12739" s="2" t="s">
        <v>49</v>
      </c>
      <c r="D12739" s="2" t="s">
        <v>12</v>
      </c>
      <c r="E12739" s="2" t="s">
        <v>74</v>
      </c>
      <c r="F12739" s="2" t="s">
        <v>976</v>
      </c>
      <c r="G12739" s="14" t="n">
        <v>19.5</v>
      </c>
      <c r="H12739" s="14" t="n">
        <v>50.89</v>
      </c>
      <c r="I12739" s="14" t="n">
        <v>19.5</v>
      </c>
      <c r="J12739" s="23" t="n">
        <f aca="false">IF(AND(E12739="Priority",ISNUMBER('Cost model'!N127)),'Cost model'!N127,'Cost model'!M127)</f>
        <v>50</v>
      </c>
      <c r="K12739" s="14" t="n">
        <f aca="false">J12739-H12739</f>
        <v>-0.890000000000001</v>
      </c>
      <c r="L12739" s="14" t="n">
        <f aca="false">G12739-H12739</f>
        <v>-31.39</v>
      </c>
    </row>
    <row r="12740" customFormat="false" ht="15" hidden="false" customHeight="false" outlineLevel="0" collapsed="false">
      <c r="A12740" s="2" t="s">
        <v>174</v>
      </c>
      <c r="B12740" s="2" t="s">
        <v>174</v>
      </c>
      <c r="C12740" s="2" t="s">
        <v>47</v>
      </c>
      <c r="D12740" s="2" t="s">
        <v>10</v>
      </c>
      <c r="E12740" s="2" t="s">
        <v>74</v>
      </c>
      <c r="F12740" s="2" t="s">
        <v>977</v>
      </c>
      <c r="G12740" s="14" t="n">
        <v>9.5</v>
      </c>
      <c r="H12740" s="14" t="n">
        <v>6.79</v>
      </c>
      <c r="I12740" s="14" t="n">
        <v>9.5</v>
      </c>
      <c r="J12740" s="23" t="n">
        <f aca="false">IF(AND(E12740="Priority",ISNUMBER('Cost model'!N167)),'Cost model'!N167,'Cost model'!M167)</f>
        <v>8.5</v>
      </c>
      <c r="K12740" s="14" t="n">
        <f aca="false">J12740-H12740</f>
        <v>1.71</v>
      </c>
      <c r="L12740" s="14" t="n">
        <f aca="false">G12740-H12740</f>
        <v>2.71</v>
      </c>
    </row>
    <row r="12741" customFormat="false" ht="15" hidden="false" customHeight="false" outlineLevel="0" collapsed="false">
      <c r="A12741" s="2" t="s">
        <v>174</v>
      </c>
      <c r="B12741" s="2" t="s">
        <v>174</v>
      </c>
      <c r="C12741" s="2" t="s">
        <v>48</v>
      </c>
      <c r="D12741" s="2" t="s">
        <v>12</v>
      </c>
      <c r="E12741" s="2" t="s">
        <v>74</v>
      </c>
      <c r="F12741" s="2" t="s">
        <v>977</v>
      </c>
      <c r="G12741" s="14" t="n">
        <v>12.5</v>
      </c>
      <c r="H12741" s="14" t="n">
        <v>41.07</v>
      </c>
      <c r="I12741" s="14" t="n">
        <v>12.5</v>
      </c>
      <c r="J12741" s="23" t="n">
        <f aca="false">IF(AND(E12741="Priority",ISNUMBER('Cost model'!N171)),'Cost model'!N171,'Cost model'!M171)</f>
        <v>40</v>
      </c>
      <c r="K12741" s="14" t="n">
        <f aca="false">J12741-H12741</f>
        <v>-1.07</v>
      </c>
      <c r="L12741" s="14" t="n">
        <f aca="false">G12741-H12741</f>
        <v>-28.57</v>
      </c>
    </row>
    <row r="12742" customFormat="false" ht="15" hidden="false" customHeight="false" outlineLevel="0" collapsed="false">
      <c r="A12742" s="2" t="s">
        <v>142</v>
      </c>
      <c r="B12742" s="2" t="s">
        <v>142</v>
      </c>
      <c r="C12742" s="2" t="s">
        <v>49</v>
      </c>
      <c r="D12742" s="2" t="s">
        <v>10</v>
      </c>
      <c r="E12742" s="2" t="s">
        <v>83</v>
      </c>
      <c r="F12742" s="2" t="s">
        <v>977</v>
      </c>
      <c r="G12742" s="14" t="n">
        <v>24.5</v>
      </c>
      <c r="H12742" s="14" t="n">
        <v>23.18</v>
      </c>
      <c r="I12742" s="14" t="n">
        <v>24.5</v>
      </c>
      <c r="J12742" s="23" t="n">
        <f aca="false">IF(AND(E12742="Priority",ISNUMBER('Cost model'!N634)),'Cost model'!N634,'Cost model'!M634)</f>
        <v>21.5</v>
      </c>
      <c r="K12742" s="14" t="n">
        <f aca="false">J12742-H12742</f>
        <v>-1.68</v>
      </c>
      <c r="L12742" s="14" t="n">
        <f aca="false">G12742-H12742</f>
        <v>1.32</v>
      </c>
    </row>
    <row r="12743" customFormat="false" ht="15" hidden="false" customHeight="false" outlineLevel="0" collapsed="false">
      <c r="A12743" s="2" t="s">
        <v>124</v>
      </c>
      <c r="B12743" s="2" t="s">
        <v>124</v>
      </c>
      <c r="C12743" s="2" t="s">
        <v>47</v>
      </c>
      <c r="D12743" s="2" t="s">
        <v>10</v>
      </c>
      <c r="E12743" s="2" t="s">
        <v>74</v>
      </c>
      <c r="F12743" s="2" t="s">
        <v>977</v>
      </c>
      <c r="G12743" s="14" t="n">
        <v>9.5</v>
      </c>
      <c r="H12743" s="14" t="n">
        <v>7.59</v>
      </c>
      <c r="I12743" s="14" t="n">
        <v>9.5</v>
      </c>
      <c r="J12743" s="23" t="n">
        <f aca="false">IF(AND(E12743="Priority",ISNUMBER('Cost model'!N317)),'Cost model'!N317,'Cost model'!M317)</f>
        <v>10.5</v>
      </c>
      <c r="K12743" s="14" t="n">
        <f aca="false">J12743-H12743</f>
        <v>2.91</v>
      </c>
      <c r="L12743" s="14" t="n">
        <f aca="false">G12743-H12743</f>
        <v>1.91</v>
      </c>
    </row>
    <row r="12744" customFormat="false" ht="15" hidden="false" customHeight="false" outlineLevel="0" collapsed="false">
      <c r="A12744" s="2" t="s">
        <v>124</v>
      </c>
      <c r="B12744" s="2" t="s">
        <v>124</v>
      </c>
      <c r="C12744" s="2" t="s">
        <v>48</v>
      </c>
      <c r="D12744" s="2" t="s">
        <v>12</v>
      </c>
      <c r="E12744" s="2" t="s">
        <v>74</v>
      </c>
      <c r="F12744" s="2" t="s">
        <v>977</v>
      </c>
      <c r="G12744" s="14" t="n">
        <v>12.5</v>
      </c>
      <c r="H12744" s="14" t="n">
        <v>56.18</v>
      </c>
      <c r="I12744" s="14" t="n">
        <v>12.5</v>
      </c>
      <c r="J12744" s="23" t="n">
        <f aca="false">IF(AND(E12744="Priority",ISNUMBER('Cost model'!N321)),'Cost model'!N321,'Cost model'!M321)</f>
        <v>40</v>
      </c>
      <c r="K12744" s="14" t="n">
        <f aca="false">J12744-H12744</f>
        <v>-16.18</v>
      </c>
      <c r="L12744" s="14" t="n">
        <f aca="false">G12744-H12744</f>
        <v>-43.68</v>
      </c>
    </row>
    <row r="12745" customFormat="false" ht="15" hidden="false" customHeight="false" outlineLevel="0" collapsed="false">
      <c r="A12745" s="2" t="s">
        <v>221</v>
      </c>
      <c r="B12745" s="2" t="s">
        <v>221</v>
      </c>
      <c r="C12745" s="2" t="s">
        <v>47</v>
      </c>
      <c r="D12745" s="2" t="s">
        <v>10</v>
      </c>
      <c r="E12745" s="2" t="s">
        <v>83</v>
      </c>
      <c r="F12745" s="2" t="s">
        <v>977</v>
      </c>
      <c r="G12745" s="14" t="n">
        <v>14.5</v>
      </c>
      <c r="H12745" s="14" t="n">
        <v>17.24</v>
      </c>
      <c r="I12745" s="14" t="n">
        <v>14.5</v>
      </c>
      <c r="J12745" s="23" t="n">
        <f aca="false">IF(AND(E12745="Priority",ISNUMBER('Cost model'!N737)),'Cost model'!N737,'Cost model'!M737)</f>
        <v>13.5</v>
      </c>
      <c r="K12745" s="14" t="n">
        <f aca="false">J12745-H12745</f>
        <v>-3.74</v>
      </c>
      <c r="L12745" s="14" t="n">
        <f aca="false">G12745-H12745</f>
        <v>-2.74</v>
      </c>
    </row>
    <row r="12746" customFormat="false" ht="15" hidden="false" customHeight="false" outlineLevel="0" collapsed="false">
      <c r="A12746" s="2" t="s">
        <v>174</v>
      </c>
      <c r="B12746" s="2" t="s">
        <v>174</v>
      </c>
      <c r="C12746" s="2" t="s">
        <v>48</v>
      </c>
      <c r="D12746" s="2" t="s">
        <v>10</v>
      </c>
      <c r="E12746" s="2" t="s">
        <v>74</v>
      </c>
      <c r="F12746" s="2" t="s">
        <v>977</v>
      </c>
      <c r="G12746" s="14" t="n">
        <v>12.5</v>
      </c>
      <c r="H12746" s="14" t="n">
        <v>10.74</v>
      </c>
      <c r="I12746" s="14" t="n">
        <v>12.5</v>
      </c>
      <c r="J12746" s="23" t="n">
        <f aca="false">IF(AND(E12746="Priority",ISNUMBER('Cost model'!N168)),'Cost model'!N168,'Cost model'!M168)</f>
        <v>13.5</v>
      </c>
      <c r="K12746" s="14" t="n">
        <f aca="false">J12746-H12746</f>
        <v>2.76</v>
      </c>
      <c r="L12746" s="14" t="n">
        <f aca="false">G12746-H12746</f>
        <v>1.76</v>
      </c>
    </row>
    <row r="12747" customFormat="false" ht="15" hidden="false" customHeight="false" outlineLevel="0" collapsed="false">
      <c r="A12747" s="2" t="s">
        <v>124</v>
      </c>
      <c r="B12747" s="2" t="s">
        <v>124</v>
      </c>
      <c r="C12747" s="2" t="s">
        <v>49</v>
      </c>
      <c r="D12747" s="2" t="s">
        <v>10</v>
      </c>
      <c r="E12747" s="2" t="s">
        <v>74</v>
      </c>
      <c r="F12747" s="2" t="s">
        <v>977</v>
      </c>
      <c r="G12747" s="14" t="n">
        <v>17.5</v>
      </c>
      <c r="H12747" s="14" t="n">
        <v>20.47</v>
      </c>
      <c r="I12747" s="14" t="n">
        <v>17.5</v>
      </c>
      <c r="J12747" s="23" t="n">
        <f aca="false">IF(AND(E12747="Priority",ISNUMBER('Cost model'!N319)),'Cost model'!N319,'Cost model'!M319)</f>
        <v>16.5</v>
      </c>
      <c r="K12747" s="14" t="n">
        <f aca="false">J12747-H12747</f>
        <v>-3.97</v>
      </c>
      <c r="L12747" s="14" t="n">
        <f aca="false">G12747-H12747</f>
        <v>-2.97</v>
      </c>
    </row>
    <row r="12748" customFormat="false" ht="15" hidden="false" customHeight="false" outlineLevel="0" collapsed="false">
      <c r="A12748" s="2" t="s">
        <v>174</v>
      </c>
      <c r="B12748" s="2" t="s">
        <v>174</v>
      </c>
      <c r="C12748" s="2" t="s">
        <v>47</v>
      </c>
      <c r="D12748" s="2" t="s">
        <v>10</v>
      </c>
      <c r="E12748" s="2" t="s">
        <v>74</v>
      </c>
      <c r="F12748" s="2" t="s">
        <v>977</v>
      </c>
      <c r="G12748" s="14" t="n">
        <v>9.5</v>
      </c>
      <c r="H12748" s="14" t="n">
        <v>25.19</v>
      </c>
      <c r="I12748" s="14" t="n">
        <v>9.5</v>
      </c>
      <c r="J12748" s="23" t="n">
        <f aca="false">IF(AND(E12748="Priority",ISNUMBER('Cost model'!N167)),'Cost model'!N167,'Cost model'!M167)</f>
        <v>8.5</v>
      </c>
      <c r="K12748" s="14" t="n">
        <f aca="false">J12748-H12748</f>
        <v>-16.69</v>
      </c>
      <c r="L12748" s="14" t="n">
        <f aca="false">G12748-H12748</f>
        <v>-15.69</v>
      </c>
    </row>
    <row r="12749" customFormat="false" ht="15" hidden="false" customHeight="false" outlineLevel="0" collapsed="false">
      <c r="A12749" s="2" t="s">
        <v>142</v>
      </c>
      <c r="B12749" s="2" t="s">
        <v>158</v>
      </c>
      <c r="C12749" s="2" t="s">
        <v>48</v>
      </c>
      <c r="D12749" s="2" t="s">
        <v>10</v>
      </c>
      <c r="E12749" s="2" t="s">
        <v>74</v>
      </c>
      <c r="F12749" s="2" t="s">
        <v>976</v>
      </c>
      <c r="G12749" s="14" t="n">
        <v>12.5</v>
      </c>
      <c r="H12749" s="14" t="n">
        <v>10.74</v>
      </c>
      <c r="I12749" s="14" t="n">
        <v>14.5</v>
      </c>
      <c r="J12749" s="23" t="n">
        <f aca="false">IF(AND(E12749="Priority",ISNUMBER('Cost model'!N648)),'Cost model'!N648,'Cost model'!M648)</f>
        <v>13.5</v>
      </c>
      <c r="K12749" s="14" t="n">
        <f aca="false">J12749-H12749</f>
        <v>2.76</v>
      </c>
      <c r="L12749" s="14" t="n">
        <f aca="false">G12749-H12749</f>
        <v>1.76</v>
      </c>
    </row>
    <row r="12750" customFormat="false" ht="15" hidden="false" customHeight="false" outlineLevel="0" collapsed="false">
      <c r="A12750" s="2" t="s">
        <v>221</v>
      </c>
      <c r="B12750" s="2" t="s">
        <v>221</v>
      </c>
      <c r="C12750" s="2" t="s">
        <v>48</v>
      </c>
      <c r="D12750" s="2" t="s">
        <v>12</v>
      </c>
      <c r="E12750" s="2" t="s">
        <v>74</v>
      </c>
      <c r="F12750" s="2" t="s">
        <v>977</v>
      </c>
      <c r="G12750" s="14" t="n">
        <v>12.5</v>
      </c>
      <c r="H12750" s="14" t="n">
        <v>18.07</v>
      </c>
      <c r="I12750" s="14" t="n">
        <v>12.5</v>
      </c>
      <c r="J12750" s="23" t="n">
        <f aca="false">IF(AND(E12750="Priority",ISNUMBER('Cost model'!N741)),'Cost model'!N741,'Cost model'!M741)</f>
        <v>45</v>
      </c>
      <c r="K12750" s="14" t="n">
        <f aca="false">J12750-H12750</f>
        <v>26.93</v>
      </c>
      <c r="L12750" s="14" t="n">
        <f aca="false">G12750-H12750</f>
        <v>-5.57</v>
      </c>
    </row>
    <row r="12751" customFormat="false" ht="15" hidden="false" customHeight="false" outlineLevel="0" collapsed="false">
      <c r="A12751" s="2" t="s">
        <v>142</v>
      </c>
      <c r="B12751" s="2" t="s">
        <v>142</v>
      </c>
      <c r="C12751" s="2" t="s">
        <v>47</v>
      </c>
      <c r="D12751" s="2" t="s">
        <v>12</v>
      </c>
      <c r="E12751" s="2" t="s">
        <v>74</v>
      </c>
      <c r="F12751" s="2" t="s">
        <v>977</v>
      </c>
      <c r="G12751" s="14" t="n">
        <v>9.5</v>
      </c>
      <c r="H12751" s="14" t="n">
        <v>29.71</v>
      </c>
      <c r="I12751" s="14" t="n">
        <v>9.5</v>
      </c>
      <c r="J12751" s="23" t="n">
        <f aca="false">IF(AND(E12751="Priority",ISNUMBER('Cost model'!N635)),'Cost model'!N635,'Cost model'!M635)</f>
        <v>30.5</v>
      </c>
      <c r="K12751" s="14" t="n">
        <f aca="false">J12751-H12751</f>
        <v>0.789999999999999</v>
      </c>
      <c r="L12751" s="14" t="n">
        <f aca="false">G12751-H12751</f>
        <v>-20.21</v>
      </c>
    </row>
    <row r="12752" customFormat="false" ht="15" hidden="false" customHeight="false" outlineLevel="0" collapsed="false">
      <c r="A12752" s="2" t="s">
        <v>174</v>
      </c>
      <c r="B12752" s="2" t="s">
        <v>174</v>
      </c>
      <c r="C12752" s="2" t="s">
        <v>49</v>
      </c>
      <c r="D12752" s="2" t="s">
        <v>12</v>
      </c>
      <c r="E12752" s="2" t="s">
        <v>74</v>
      </c>
      <c r="F12752" s="2" t="s">
        <v>977</v>
      </c>
      <c r="G12752" s="14" t="n">
        <v>19.5</v>
      </c>
      <c r="H12752" s="14" t="n">
        <v>47.59</v>
      </c>
      <c r="I12752" s="14" t="n">
        <v>19.5</v>
      </c>
      <c r="J12752" s="23" t="n">
        <f aca="false">IF(AND(E12752="Priority",ISNUMBER('Cost model'!N172)),'Cost model'!N172,'Cost model'!M172)</f>
        <v>45</v>
      </c>
      <c r="K12752" s="14" t="n">
        <f aca="false">J12752-H12752</f>
        <v>-2.59</v>
      </c>
      <c r="L12752" s="14" t="n">
        <f aca="false">G12752-H12752</f>
        <v>-28.09</v>
      </c>
    </row>
    <row r="12753" customFormat="false" ht="15" hidden="false" customHeight="false" outlineLevel="0" collapsed="false">
      <c r="A12753" s="2" t="s">
        <v>124</v>
      </c>
      <c r="B12753" s="2" t="s">
        <v>124</v>
      </c>
      <c r="C12753" s="2" t="s">
        <v>49</v>
      </c>
      <c r="D12753" s="2" t="s">
        <v>12</v>
      </c>
      <c r="E12753" s="2" t="s">
        <v>83</v>
      </c>
      <c r="F12753" s="2" t="s">
        <v>977</v>
      </c>
      <c r="G12753" s="14" t="n">
        <v>29.5</v>
      </c>
      <c r="H12753" s="14" t="n">
        <v>33.47</v>
      </c>
      <c r="I12753" s="14" t="n">
        <v>29.5</v>
      </c>
      <c r="J12753" s="23" t="n">
        <f aca="false">IF(AND(E12753="Priority",ISNUMBER('Cost model'!N322)),'Cost model'!N322,'Cost model'!M322)</f>
        <v>65</v>
      </c>
      <c r="K12753" s="14" t="n">
        <f aca="false">J12753-H12753</f>
        <v>31.53</v>
      </c>
      <c r="L12753" s="14" t="n">
        <f aca="false">G12753-H12753</f>
        <v>-3.97</v>
      </c>
    </row>
    <row r="12754" customFormat="false" ht="15" hidden="false" customHeight="false" outlineLevel="0" collapsed="false">
      <c r="A12754" s="2" t="s">
        <v>124</v>
      </c>
      <c r="B12754" s="2" t="s">
        <v>124</v>
      </c>
      <c r="C12754" s="2" t="s">
        <v>49</v>
      </c>
      <c r="D12754" s="2" t="s">
        <v>12</v>
      </c>
      <c r="E12754" s="2" t="s">
        <v>74</v>
      </c>
      <c r="F12754" s="2" t="s">
        <v>977</v>
      </c>
      <c r="G12754" s="14" t="n">
        <v>19.5</v>
      </c>
      <c r="H12754" s="14" t="n">
        <v>44.62</v>
      </c>
      <c r="I12754" s="14" t="n">
        <v>19.5</v>
      </c>
      <c r="J12754" s="23" t="n">
        <f aca="false">IF(AND(E12754="Priority",ISNUMBER('Cost model'!N322)),'Cost model'!N322,'Cost model'!M322)</f>
        <v>50</v>
      </c>
      <c r="K12754" s="14" t="n">
        <f aca="false">J12754-H12754</f>
        <v>5.38</v>
      </c>
      <c r="L12754" s="14" t="n">
        <f aca="false">G12754-H12754</f>
        <v>-25.12</v>
      </c>
    </row>
    <row r="12755" customFormat="false" ht="15" hidden="false" customHeight="false" outlineLevel="0" collapsed="false">
      <c r="A12755" s="2" t="s">
        <v>142</v>
      </c>
      <c r="B12755" s="2" t="s">
        <v>142</v>
      </c>
      <c r="C12755" s="2" t="s">
        <v>47</v>
      </c>
      <c r="D12755" s="2" t="s">
        <v>10</v>
      </c>
      <c r="E12755" s="2" t="s">
        <v>74</v>
      </c>
      <c r="F12755" s="2" t="s">
        <v>977</v>
      </c>
      <c r="G12755" s="14" t="n">
        <v>9.5</v>
      </c>
      <c r="H12755" s="14" t="n">
        <v>6.33</v>
      </c>
      <c r="I12755" s="14" t="n">
        <v>9.5</v>
      </c>
      <c r="J12755" s="23" t="n">
        <f aca="false">IF(AND(E12755="Priority",ISNUMBER('Cost model'!N632)),'Cost model'!N632,'Cost model'!M632)</f>
        <v>9.5</v>
      </c>
      <c r="K12755" s="14" t="n">
        <f aca="false">J12755-H12755</f>
        <v>3.17</v>
      </c>
      <c r="L12755" s="14" t="n">
        <f aca="false">G12755-H12755</f>
        <v>3.17</v>
      </c>
    </row>
    <row r="12756" customFormat="false" ht="15" hidden="false" customHeight="false" outlineLevel="0" collapsed="false">
      <c r="A12756" s="2" t="s">
        <v>221</v>
      </c>
      <c r="B12756" s="2" t="s">
        <v>221</v>
      </c>
      <c r="C12756" s="2" t="s">
        <v>47</v>
      </c>
      <c r="D12756" s="2" t="s">
        <v>10</v>
      </c>
      <c r="E12756" s="2" t="s">
        <v>74</v>
      </c>
      <c r="F12756" s="2" t="s">
        <v>977</v>
      </c>
      <c r="G12756" s="14" t="n">
        <v>9.5</v>
      </c>
      <c r="H12756" s="14" t="n">
        <v>12.66</v>
      </c>
      <c r="I12756" s="14" t="n">
        <v>9.5</v>
      </c>
      <c r="J12756" s="23" t="n">
        <f aca="false">IF(AND(E12756="Priority",ISNUMBER('Cost model'!N737)),'Cost model'!N737,'Cost model'!M737)</f>
        <v>8.5</v>
      </c>
      <c r="K12756" s="14" t="n">
        <f aca="false">J12756-H12756</f>
        <v>-4.16</v>
      </c>
      <c r="L12756" s="14" t="n">
        <f aca="false">G12756-H12756</f>
        <v>-3.16</v>
      </c>
    </row>
    <row r="12757" customFormat="false" ht="15" hidden="false" customHeight="false" outlineLevel="0" collapsed="false">
      <c r="A12757" s="2" t="s">
        <v>124</v>
      </c>
      <c r="B12757" s="2" t="s">
        <v>142</v>
      </c>
      <c r="C12757" s="2" t="s">
        <v>48</v>
      </c>
      <c r="D12757" s="2" t="s">
        <v>12</v>
      </c>
      <c r="E12757" s="2" t="s">
        <v>74</v>
      </c>
      <c r="F12757" s="2" t="s">
        <v>976</v>
      </c>
      <c r="G12757" s="14" t="n">
        <v>19.5</v>
      </c>
      <c r="H12757" s="14" t="n">
        <v>64.71</v>
      </c>
      <c r="I12757" s="14" t="n">
        <v>19.5</v>
      </c>
      <c r="J12757" s="23" t="n">
        <f aca="false">IF(AND(E12757="Priority",ISNUMBER('Cost model'!N336)),'Cost model'!N336,'Cost model'!M336)</f>
        <v>50</v>
      </c>
      <c r="K12757" s="14" t="n">
        <f aca="false">J12757-H12757</f>
        <v>-14.71</v>
      </c>
      <c r="L12757" s="14" t="n">
        <f aca="false">G12757-H12757</f>
        <v>-45.21</v>
      </c>
    </row>
    <row r="12758" customFormat="false" ht="15" hidden="false" customHeight="false" outlineLevel="0" collapsed="false">
      <c r="A12758" s="2" t="s">
        <v>221</v>
      </c>
      <c r="B12758" s="2" t="s">
        <v>221</v>
      </c>
      <c r="C12758" s="2" t="s">
        <v>49</v>
      </c>
      <c r="D12758" s="2" t="s">
        <v>10</v>
      </c>
      <c r="E12758" s="2" t="s">
        <v>74</v>
      </c>
      <c r="F12758" s="2" t="s">
        <v>977</v>
      </c>
      <c r="G12758" s="14" t="n">
        <v>17.5</v>
      </c>
      <c r="H12758" s="14" t="n">
        <v>14.36</v>
      </c>
      <c r="I12758" s="14" t="n">
        <v>17.5</v>
      </c>
      <c r="J12758" s="23" t="n">
        <f aca="false">IF(AND(E12758="Priority",ISNUMBER('Cost model'!N739)),'Cost model'!N739,'Cost model'!M739)</f>
        <v>17.5</v>
      </c>
      <c r="K12758" s="14" t="n">
        <f aca="false">J12758-H12758</f>
        <v>3.14</v>
      </c>
      <c r="L12758" s="14" t="n">
        <f aca="false">G12758-H12758</f>
        <v>3.14</v>
      </c>
    </row>
    <row r="12759" customFormat="false" ht="15" hidden="false" customHeight="false" outlineLevel="0" collapsed="false">
      <c r="A12759" s="2" t="s">
        <v>174</v>
      </c>
      <c r="B12759" s="2" t="s">
        <v>174</v>
      </c>
      <c r="C12759" s="2" t="s">
        <v>48</v>
      </c>
      <c r="D12759" s="2" t="s">
        <v>10</v>
      </c>
      <c r="E12759" s="2" t="s">
        <v>74</v>
      </c>
      <c r="F12759" s="2" t="s">
        <v>977</v>
      </c>
      <c r="G12759" s="14" t="n">
        <v>12.5</v>
      </c>
      <c r="H12759" s="14" t="n">
        <v>8.73</v>
      </c>
      <c r="I12759" s="14" t="n">
        <v>12.5</v>
      </c>
      <c r="J12759" s="23" t="n">
        <f aca="false">IF(AND(E12759="Priority",ISNUMBER('Cost model'!N168)),'Cost model'!N168,'Cost model'!M168)</f>
        <v>13.5</v>
      </c>
      <c r="K12759" s="14" t="n">
        <f aca="false">J12759-H12759</f>
        <v>4.77</v>
      </c>
      <c r="L12759" s="14" t="n">
        <f aca="false">G12759-H12759</f>
        <v>3.77</v>
      </c>
    </row>
    <row r="12760" customFormat="false" ht="15" hidden="false" customHeight="false" outlineLevel="0" collapsed="false">
      <c r="A12760" s="2" t="s">
        <v>174</v>
      </c>
      <c r="B12760" s="2" t="s">
        <v>124</v>
      </c>
      <c r="C12760" s="2" t="s">
        <v>47</v>
      </c>
      <c r="D12760" s="2" t="s">
        <v>10</v>
      </c>
      <c r="E12760" s="2" t="s">
        <v>74</v>
      </c>
      <c r="F12760" s="2" t="s">
        <v>976</v>
      </c>
      <c r="G12760" s="14" t="n">
        <v>9.5</v>
      </c>
      <c r="H12760" s="14" t="n">
        <v>7.92</v>
      </c>
      <c r="I12760" s="14" t="n">
        <v>9.5</v>
      </c>
      <c r="J12760" s="23" t="n">
        <f aca="false">IF(AND(E12760="Priority",ISNUMBER('Cost model'!N107)),'Cost model'!N107,'Cost model'!M107)</f>
        <v>12.5</v>
      </c>
      <c r="K12760" s="14" t="n">
        <f aca="false">J12760-H12760</f>
        <v>4.58</v>
      </c>
      <c r="L12760" s="14" t="n">
        <f aca="false">G12760-H12760</f>
        <v>1.58</v>
      </c>
    </row>
    <row r="12761" customFormat="false" ht="15" hidden="false" customHeight="false" outlineLevel="0" collapsed="false">
      <c r="A12761" s="2" t="s">
        <v>221</v>
      </c>
      <c r="B12761" s="2" t="s">
        <v>158</v>
      </c>
      <c r="C12761" s="2" t="s">
        <v>47</v>
      </c>
      <c r="D12761" s="2" t="s">
        <v>10</v>
      </c>
      <c r="E12761" s="2" t="s">
        <v>74</v>
      </c>
      <c r="F12761" s="2" t="s">
        <v>976</v>
      </c>
      <c r="G12761" s="14" t="n">
        <v>9.5</v>
      </c>
      <c r="H12761" s="14" t="n">
        <v>56.55</v>
      </c>
      <c r="I12761" s="14" t="n">
        <v>14.5</v>
      </c>
      <c r="J12761" s="23" t="n">
        <f aca="false">IF(AND(E12761="Priority",ISNUMBER('Cost model'!N752)),'Cost model'!N752,'Cost model'!M752)</f>
        <v>12.5</v>
      </c>
      <c r="K12761" s="14" t="n">
        <f aca="false">J12761-H12761</f>
        <v>-44.05</v>
      </c>
      <c r="L12761" s="14" t="n">
        <f aca="false">G12761-H12761</f>
        <v>-47.05</v>
      </c>
    </row>
    <row r="12762" customFormat="false" ht="15" hidden="false" customHeight="false" outlineLevel="0" collapsed="false">
      <c r="A12762" s="2" t="s">
        <v>221</v>
      </c>
      <c r="B12762" s="2" t="s">
        <v>221</v>
      </c>
      <c r="C12762" s="2" t="s">
        <v>47</v>
      </c>
      <c r="D12762" s="2" t="s">
        <v>10</v>
      </c>
      <c r="E12762" s="2" t="s">
        <v>74</v>
      </c>
      <c r="F12762" s="2" t="s">
        <v>977</v>
      </c>
      <c r="G12762" s="14" t="n">
        <v>9.5</v>
      </c>
      <c r="H12762" s="14" t="n">
        <v>7.43</v>
      </c>
      <c r="I12762" s="14" t="n">
        <v>9.5</v>
      </c>
      <c r="J12762" s="23" t="n">
        <f aca="false">IF(AND(E12762="Priority",ISNUMBER('Cost model'!N737)),'Cost model'!N737,'Cost model'!M737)</f>
        <v>8.5</v>
      </c>
      <c r="K12762" s="14" t="n">
        <f aca="false">J12762-H12762</f>
        <v>1.07</v>
      </c>
      <c r="L12762" s="14" t="n">
        <f aca="false">G12762-H12762</f>
        <v>2.07</v>
      </c>
    </row>
    <row r="12763" customFormat="false" ht="15" hidden="false" customHeight="false" outlineLevel="0" collapsed="false">
      <c r="A12763" s="2" t="s">
        <v>174</v>
      </c>
      <c r="B12763" s="2" t="s">
        <v>124</v>
      </c>
      <c r="C12763" s="2" t="s">
        <v>49</v>
      </c>
      <c r="D12763" s="2" t="s">
        <v>12</v>
      </c>
      <c r="E12763" s="2" t="s">
        <v>83</v>
      </c>
      <c r="F12763" s="2" t="s">
        <v>976</v>
      </c>
      <c r="G12763" s="14" t="n">
        <v>29.5</v>
      </c>
      <c r="H12763" s="14" t="n">
        <v>29.03</v>
      </c>
      <c r="I12763" s="14" t="n">
        <v>29.5</v>
      </c>
      <c r="J12763" s="23" t="n">
        <f aca="false">IF(AND(E12763="Priority",ISNUMBER('Cost model'!N112)),'Cost model'!N112,'Cost model'!M112)</f>
        <v>65</v>
      </c>
      <c r="K12763" s="14" t="n">
        <f aca="false">J12763-H12763</f>
        <v>35.97</v>
      </c>
      <c r="L12763" s="14" t="n">
        <f aca="false">G12763-H12763</f>
        <v>0.469999999999999</v>
      </c>
    </row>
    <row r="12764" customFormat="false" ht="15" hidden="false" customHeight="false" outlineLevel="0" collapsed="false">
      <c r="A12764" s="2" t="s">
        <v>124</v>
      </c>
      <c r="B12764" s="2" t="s">
        <v>124</v>
      </c>
      <c r="C12764" s="2" t="s">
        <v>49</v>
      </c>
      <c r="D12764" s="2" t="s">
        <v>12</v>
      </c>
      <c r="E12764" s="2" t="s">
        <v>74</v>
      </c>
      <c r="F12764" s="2" t="s">
        <v>977</v>
      </c>
      <c r="G12764" s="14" t="n">
        <v>19.5</v>
      </c>
      <c r="H12764" s="14" t="n">
        <v>43.18</v>
      </c>
      <c r="I12764" s="14" t="n">
        <v>19.5</v>
      </c>
      <c r="J12764" s="23" t="n">
        <f aca="false">IF(AND(E12764="Priority",ISNUMBER('Cost model'!N322)),'Cost model'!N322,'Cost model'!M322)</f>
        <v>50</v>
      </c>
      <c r="K12764" s="14" t="n">
        <f aca="false">J12764-H12764</f>
        <v>6.82</v>
      </c>
      <c r="L12764" s="14" t="n">
        <f aca="false">G12764-H12764</f>
        <v>-23.68</v>
      </c>
    </row>
    <row r="12765" customFormat="false" ht="15" hidden="false" customHeight="false" outlineLevel="0" collapsed="false">
      <c r="A12765" s="2" t="s">
        <v>174</v>
      </c>
      <c r="B12765" s="2" t="s">
        <v>174</v>
      </c>
      <c r="C12765" s="2" t="s">
        <v>48</v>
      </c>
      <c r="D12765" s="2" t="s">
        <v>10</v>
      </c>
      <c r="E12765" s="2" t="s">
        <v>74</v>
      </c>
      <c r="F12765" s="2" t="s">
        <v>977</v>
      </c>
      <c r="G12765" s="14" t="n">
        <v>12.5</v>
      </c>
      <c r="H12765" s="14" t="n">
        <v>13.1</v>
      </c>
      <c r="I12765" s="14" t="n">
        <v>12.5</v>
      </c>
      <c r="J12765" s="23" t="n">
        <f aca="false">IF(AND(E12765="Priority",ISNUMBER('Cost model'!N168)),'Cost model'!N168,'Cost model'!M168)</f>
        <v>13.5</v>
      </c>
      <c r="K12765" s="14" t="n">
        <f aca="false">J12765-H12765</f>
        <v>0.4</v>
      </c>
      <c r="L12765" s="14" t="n">
        <f aca="false">G12765-H12765</f>
        <v>-0.6</v>
      </c>
    </row>
    <row r="12766" customFormat="false" ht="15" hidden="false" customHeight="false" outlineLevel="0" collapsed="false">
      <c r="A12766" s="2" t="s">
        <v>174</v>
      </c>
      <c r="B12766" s="2" t="s">
        <v>174</v>
      </c>
      <c r="C12766" s="2" t="s">
        <v>48</v>
      </c>
      <c r="D12766" s="2" t="s">
        <v>10</v>
      </c>
      <c r="E12766" s="2" t="s">
        <v>74</v>
      </c>
      <c r="F12766" s="2" t="s">
        <v>977</v>
      </c>
      <c r="G12766" s="14" t="n">
        <v>12.5</v>
      </c>
      <c r="H12766" s="14" t="n">
        <v>9.1</v>
      </c>
      <c r="I12766" s="14" t="n">
        <v>12.5</v>
      </c>
      <c r="J12766" s="23" t="n">
        <f aca="false">IF(AND(E12766="Priority",ISNUMBER('Cost model'!N168)),'Cost model'!N168,'Cost model'!M168)</f>
        <v>13.5</v>
      </c>
      <c r="K12766" s="14" t="n">
        <f aca="false">J12766-H12766</f>
        <v>4.4</v>
      </c>
      <c r="L12766" s="14" t="n">
        <f aca="false">G12766-H12766</f>
        <v>3.4</v>
      </c>
    </row>
    <row r="12767" customFormat="false" ht="15" hidden="false" customHeight="false" outlineLevel="0" collapsed="false">
      <c r="A12767" s="2" t="s">
        <v>124</v>
      </c>
      <c r="B12767" s="2" t="s">
        <v>124</v>
      </c>
      <c r="C12767" s="2" t="s">
        <v>47</v>
      </c>
      <c r="D12767" s="2" t="s">
        <v>10</v>
      </c>
      <c r="E12767" s="2" t="s">
        <v>74</v>
      </c>
      <c r="F12767" s="2" t="s">
        <v>977</v>
      </c>
      <c r="G12767" s="14" t="n">
        <v>9.5</v>
      </c>
      <c r="H12767" s="14" t="n">
        <v>6.8</v>
      </c>
      <c r="I12767" s="14" t="n">
        <v>9.5</v>
      </c>
      <c r="J12767" s="23" t="n">
        <f aca="false">IF(AND(E12767="Priority",ISNUMBER('Cost model'!N317)),'Cost model'!N317,'Cost model'!M317)</f>
        <v>10.5</v>
      </c>
      <c r="K12767" s="14" t="n">
        <f aca="false">J12767-H12767</f>
        <v>3.7</v>
      </c>
      <c r="L12767" s="14" t="n">
        <f aca="false">G12767-H12767</f>
        <v>2.7</v>
      </c>
    </row>
    <row r="12768" customFormat="false" ht="15" hidden="false" customHeight="false" outlineLevel="0" collapsed="false">
      <c r="A12768" s="2" t="s">
        <v>142</v>
      </c>
      <c r="B12768" s="2" t="s">
        <v>142</v>
      </c>
      <c r="C12768" s="2" t="s">
        <v>47</v>
      </c>
      <c r="D12768" s="2" t="s">
        <v>10</v>
      </c>
      <c r="E12768" s="2" t="s">
        <v>83</v>
      </c>
      <c r="F12768" s="2" t="s">
        <v>977</v>
      </c>
      <c r="G12768" s="14" t="n">
        <v>14.5</v>
      </c>
      <c r="H12768" s="14" t="n">
        <v>36.64</v>
      </c>
      <c r="I12768" s="14" t="n">
        <v>14.5</v>
      </c>
      <c r="J12768" s="23" t="n">
        <f aca="false">IF(AND(E12768="Priority",ISNUMBER('Cost model'!N632)),'Cost model'!N632,'Cost model'!M632)</f>
        <v>14.5</v>
      </c>
      <c r="K12768" s="14" t="n">
        <f aca="false">J12768-H12768</f>
        <v>-22.14</v>
      </c>
      <c r="L12768" s="14" t="n">
        <f aca="false">G12768-H12768</f>
        <v>-22.14</v>
      </c>
    </row>
    <row r="12769" customFormat="false" ht="15" hidden="false" customHeight="false" outlineLevel="0" collapsed="false">
      <c r="A12769" s="2" t="s">
        <v>142</v>
      </c>
      <c r="B12769" s="2" t="s">
        <v>174</v>
      </c>
      <c r="C12769" s="2" t="s">
        <v>47</v>
      </c>
      <c r="D12769" s="2" t="s">
        <v>10</v>
      </c>
      <c r="E12769" s="2" t="s">
        <v>74</v>
      </c>
      <c r="F12769" s="2" t="s">
        <v>976</v>
      </c>
      <c r="G12769" s="14" t="n">
        <v>9.5</v>
      </c>
      <c r="H12769" s="14" t="n">
        <v>5.76</v>
      </c>
      <c r="I12769" s="14" t="n">
        <v>14.5</v>
      </c>
      <c r="J12769" s="23" t="n">
        <f aca="false">IF(AND(E12769="Priority",ISNUMBER('Cost model'!N692)),'Cost model'!N692,'Cost model'!M692)</f>
        <v>9.5</v>
      </c>
      <c r="K12769" s="14" t="n">
        <f aca="false">J12769-H12769</f>
        <v>3.74</v>
      </c>
      <c r="L12769" s="14" t="n">
        <f aca="false">G12769-H12769</f>
        <v>3.74</v>
      </c>
    </row>
    <row r="12770" customFormat="false" ht="15" hidden="false" customHeight="false" outlineLevel="0" collapsed="false">
      <c r="A12770" s="2" t="s">
        <v>142</v>
      </c>
      <c r="B12770" s="2" t="s">
        <v>174</v>
      </c>
      <c r="C12770" s="2" t="s">
        <v>49</v>
      </c>
      <c r="D12770" s="2" t="s">
        <v>12</v>
      </c>
      <c r="E12770" s="2" t="s">
        <v>74</v>
      </c>
      <c r="F12770" s="2" t="s">
        <v>976</v>
      </c>
      <c r="G12770" s="14" t="n">
        <v>29.5</v>
      </c>
      <c r="H12770" s="14" t="n">
        <v>31.71</v>
      </c>
      <c r="I12770" s="14" t="n">
        <v>19.5</v>
      </c>
      <c r="J12770" s="23" t="n">
        <f aca="false">IF(AND(E12770="Priority",ISNUMBER('Cost model'!N697)),'Cost model'!N697,'Cost model'!M697)</f>
        <v>55</v>
      </c>
      <c r="K12770" s="14" t="n">
        <f aca="false">J12770-H12770</f>
        <v>23.29</v>
      </c>
      <c r="L12770" s="14" t="n">
        <f aca="false">G12770-H12770</f>
        <v>-2.21</v>
      </c>
    </row>
    <row r="12771" customFormat="false" ht="15" hidden="false" customHeight="false" outlineLevel="0" collapsed="false">
      <c r="A12771" s="2" t="s">
        <v>124</v>
      </c>
      <c r="B12771" s="2" t="s">
        <v>124</v>
      </c>
      <c r="C12771" s="2" t="s">
        <v>48</v>
      </c>
      <c r="D12771" s="2" t="s">
        <v>12</v>
      </c>
      <c r="E12771" s="2" t="s">
        <v>74</v>
      </c>
      <c r="F12771" s="2" t="s">
        <v>977</v>
      </c>
      <c r="G12771" s="14" t="n">
        <v>12.5</v>
      </c>
      <c r="H12771" s="14" t="n">
        <v>44.45</v>
      </c>
      <c r="I12771" s="14" t="n">
        <v>12.5</v>
      </c>
      <c r="J12771" s="23" t="n">
        <f aca="false">IF(AND(E12771="Priority",ISNUMBER('Cost model'!N321)),'Cost model'!N321,'Cost model'!M321)</f>
        <v>40</v>
      </c>
      <c r="K12771" s="14" t="n">
        <f aca="false">J12771-H12771</f>
        <v>-4.45</v>
      </c>
      <c r="L12771" s="14" t="n">
        <f aca="false">G12771-H12771</f>
        <v>-31.95</v>
      </c>
    </row>
    <row r="12772" customFormat="false" ht="15" hidden="false" customHeight="false" outlineLevel="0" collapsed="false">
      <c r="A12772" s="2" t="s">
        <v>174</v>
      </c>
      <c r="B12772" s="2" t="s">
        <v>124</v>
      </c>
      <c r="C12772" s="2" t="s">
        <v>47</v>
      </c>
      <c r="D12772" s="2" t="s">
        <v>10</v>
      </c>
      <c r="E12772" s="2" t="s">
        <v>74</v>
      </c>
      <c r="F12772" s="2" t="s">
        <v>976</v>
      </c>
      <c r="G12772" s="14" t="n">
        <v>9.5</v>
      </c>
      <c r="H12772" s="14" t="n">
        <v>9.9</v>
      </c>
      <c r="I12772" s="14" t="n">
        <v>9.5</v>
      </c>
      <c r="J12772" s="23" t="n">
        <f aca="false">IF(AND(E12772="Priority",ISNUMBER('Cost model'!N107)),'Cost model'!N107,'Cost model'!M107)</f>
        <v>12.5</v>
      </c>
      <c r="K12772" s="14" t="n">
        <f aca="false">J12772-H12772</f>
        <v>2.6</v>
      </c>
      <c r="L12772" s="14" t="n">
        <f aca="false">G12772-H12772</f>
        <v>-0.4</v>
      </c>
    </row>
    <row r="12773" customFormat="false" ht="15" hidden="false" customHeight="false" outlineLevel="0" collapsed="false">
      <c r="A12773" s="2" t="s">
        <v>142</v>
      </c>
      <c r="B12773" s="2" t="s">
        <v>142</v>
      </c>
      <c r="C12773" s="2" t="s">
        <v>48</v>
      </c>
      <c r="D12773" s="2" t="s">
        <v>14</v>
      </c>
      <c r="E12773" s="2" t="s">
        <v>74</v>
      </c>
      <c r="F12773" s="2" t="s">
        <v>977</v>
      </c>
      <c r="G12773" s="14" t="n">
        <v>45</v>
      </c>
      <c r="H12773" s="14" t="n">
        <v>82.79</v>
      </c>
      <c r="I12773" s="14" t="n">
        <v>45</v>
      </c>
      <c r="J12773" s="23" t="n">
        <f aca="false">IF(AND(E12773="Priority",ISNUMBER('Cost model'!N642)),'Cost model'!N642,'Cost model'!M642)</f>
        <v>90</v>
      </c>
      <c r="K12773" s="14" t="n">
        <f aca="false">J12773-H12773</f>
        <v>7.20999999999999</v>
      </c>
      <c r="L12773" s="14" t="n">
        <f aca="false">G12773-H12773</f>
        <v>-37.79</v>
      </c>
    </row>
    <row r="12774" customFormat="false" ht="15" hidden="false" customHeight="false" outlineLevel="0" collapsed="false">
      <c r="A12774" s="2" t="s">
        <v>124</v>
      </c>
      <c r="B12774" s="2" t="s">
        <v>124</v>
      </c>
      <c r="C12774" s="2" t="s">
        <v>47</v>
      </c>
      <c r="D12774" s="2" t="s">
        <v>12</v>
      </c>
      <c r="E12774" s="2" t="s">
        <v>74</v>
      </c>
      <c r="F12774" s="2" t="s">
        <v>977</v>
      </c>
      <c r="G12774" s="14" t="n">
        <v>9.5</v>
      </c>
      <c r="H12774" s="14" t="n">
        <v>28.75</v>
      </c>
      <c r="I12774" s="14" t="n">
        <v>9.5</v>
      </c>
      <c r="J12774" s="23" t="n">
        <f aca="false">IF(AND(E12774="Priority",ISNUMBER('Cost model'!N320)),'Cost model'!N320,'Cost model'!M320)</f>
        <v>24.5</v>
      </c>
      <c r="K12774" s="14" t="n">
        <f aca="false">J12774-H12774</f>
        <v>-4.25</v>
      </c>
      <c r="L12774" s="14" t="n">
        <f aca="false">G12774-H12774</f>
        <v>-19.25</v>
      </c>
    </row>
    <row r="12775" customFormat="false" ht="15" hidden="false" customHeight="false" outlineLevel="0" collapsed="false">
      <c r="A12775" s="2" t="s">
        <v>342</v>
      </c>
      <c r="B12775" s="2" t="s">
        <v>158</v>
      </c>
      <c r="C12775" s="2" t="s">
        <v>47</v>
      </c>
      <c r="D12775" s="2" t="s">
        <v>12</v>
      </c>
      <c r="E12775" s="2" t="s">
        <v>83</v>
      </c>
      <c r="F12775" s="2" t="s">
        <v>976</v>
      </c>
      <c r="G12775" s="14" t="n">
        <v>29.5</v>
      </c>
      <c r="H12775" s="14" t="n">
        <v>132.61</v>
      </c>
      <c r="I12775" s="14" t="n">
        <v>29.5</v>
      </c>
      <c r="J12775" s="23" t="n">
        <f aca="false">IF(AND(E12775="Priority",ISNUMBER('Cost model'!N215)),'Cost model'!N215,'Cost model'!M215)</f>
        <v>80</v>
      </c>
      <c r="K12775" s="14" t="n">
        <f aca="false">J12775-H12775</f>
        <v>-52.61</v>
      </c>
      <c r="L12775" s="14" t="n">
        <f aca="false">G12775-H12775</f>
        <v>-103.11</v>
      </c>
    </row>
    <row r="12776" customFormat="false" ht="15" hidden="false" customHeight="false" outlineLevel="0" collapsed="false">
      <c r="A12776" s="2" t="s">
        <v>174</v>
      </c>
      <c r="B12776" s="2" t="s">
        <v>124</v>
      </c>
      <c r="C12776" s="2" t="s">
        <v>48</v>
      </c>
      <c r="D12776" s="2" t="s">
        <v>10</v>
      </c>
      <c r="E12776" s="2" t="s">
        <v>74</v>
      </c>
      <c r="F12776" s="2" t="s">
        <v>976</v>
      </c>
      <c r="G12776" s="14" t="n">
        <v>12.5</v>
      </c>
      <c r="H12776" s="14" t="n">
        <v>25.66</v>
      </c>
      <c r="I12776" s="14" t="n">
        <v>12.5</v>
      </c>
      <c r="J12776" s="23" t="n">
        <f aca="false">IF(AND(E12776="Priority",ISNUMBER('Cost model'!N108)),'Cost model'!N108,'Cost model'!M108)</f>
        <v>15.5</v>
      </c>
      <c r="K12776" s="14" t="n">
        <f aca="false">J12776-H12776</f>
        <v>-10.16</v>
      </c>
      <c r="L12776" s="14" t="n">
        <f aca="false">G12776-H12776</f>
        <v>-13.16</v>
      </c>
    </row>
    <row r="12777" customFormat="false" ht="15" hidden="false" customHeight="false" outlineLevel="0" collapsed="false">
      <c r="A12777" s="2" t="s">
        <v>174</v>
      </c>
      <c r="B12777" s="2" t="s">
        <v>174</v>
      </c>
      <c r="C12777" s="2" t="s">
        <v>48</v>
      </c>
      <c r="D12777" s="2" t="s">
        <v>12</v>
      </c>
      <c r="E12777" s="2" t="s">
        <v>74</v>
      </c>
      <c r="F12777" s="2" t="s">
        <v>977</v>
      </c>
      <c r="G12777" s="14" t="n">
        <v>12.5</v>
      </c>
      <c r="H12777" s="14" t="n">
        <v>41.07</v>
      </c>
      <c r="I12777" s="14" t="n">
        <v>12.5</v>
      </c>
      <c r="J12777" s="23" t="n">
        <f aca="false">IF(AND(E12777="Priority",ISNUMBER('Cost model'!N171)),'Cost model'!N171,'Cost model'!M171)</f>
        <v>40</v>
      </c>
      <c r="K12777" s="14" t="n">
        <f aca="false">J12777-H12777</f>
        <v>-1.07</v>
      </c>
      <c r="L12777" s="14" t="n">
        <f aca="false">G12777-H12777</f>
        <v>-28.57</v>
      </c>
    </row>
    <row r="12778" customFormat="false" ht="15" hidden="false" customHeight="false" outlineLevel="0" collapsed="false">
      <c r="A12778" s="2" t="s">
        <v>174</v>
      </c>
      <c r="B12778" s="2" t="s">
        <v>174</v>
      </c>
      <c r="C12778" s="2" t="s">
        <v>47</v>
      </c>
      <c r="D12778" s="2" t="s">
        <v>10</v>
      </c>
      <c r="E12778" s="2" t="s">
        <v>74</v>
      </c>
      <c r="F12778" s="2" t="s">
        <v>977</v>
      </c>
      <c r="G12778" s="14" t="n">
        <v>9.5</v>
      </c>
      <c r="H12778" s="14" t="n">
        <v>7.59</v>
      </c>
      <c r="I12778" s="14" t="n">
        <v>9.5</v>
      </c>
      <c r="J12778" s="23" t="n">
        <f aca="false">IF(AND(E12778="Priority",ISNUMBER('Cost model'!N167)),'Cost model'!N167,'Cost model'!M167)</f>
        <v>8.5</v>
      </c>
      <c r="K12778" s="14" t="n">
        <f aca="false">J12778-H12778</f>
        <v>0.91</v>
      </c>
      <c r="L12778" s="14" t="n">
        <f aca="false">G12778-H12778</f>
        <v>1.91</v>
      </c>
    </row>
    <row r="12779" customFormat="false" ht="15" hidden="false" customHeight="false" outlineLevel="0" collapsed="false">
      <c r="A12779" s="2" t="s">
        <v>174</v>
      </c>
      <c r="B12779" s="2" t="s">
        <v>174</v>
      </c>
      <c r="C12779" s="2" t="s">
        <v>48</v>
      </c>
      <c r="D12779" s="2" t="s">
        <v>13</v>
      </c>
      <c r="E12779" s="2" t="s">
        <v>74</v>
      </c>
      <c r="F12779" s="2" t="s">
        <v>977</v>
      </c>
      <c r="G12779" s="14" t="n">
        <v>24.5</v>
      </c>
      <c r="H12779" s="14" t="n">
        <v>80.77</v>
      </c>
      <c r="I12779" s="14" t="n">
        <v>24.5</v>
      </c>
      <c r="J12779" s="23" t="n">
        <f aca="false">IF(AND(E12779="Priority",ISNUMBER('Cost model'!N174)),'Cost model'!N174,'Cost model'!M174)</f>
        <v>70</v>
      </c>
      <c r="K12779" s="14" t="n">
        <f aca="false">J12779-H12779</f>
        <v>-10.77</v>
      </c>
      <c r="L12779" s="14" t="n">
        <f aca="false">G12779-H12779</f>
        <v>-56.27</v>
      </c>
    </row>
    <row r="12780" customFormat="false" ht="15" hidden="false" customHeight="false" outlineLevel="0" collapsed="false">
      <c r="A12780" s="2" t="s">
        <v>221</v>
      </c>
      <c r="B12780" s="2" t="s">
        <v>174</v>
      </c>
      <c r="C12780" s="2" t="s">
        <v>48</v>
      </c>
      <c r="D12780" s="2" t="s">
        <v>10</v>
      </c>
      <c r="E12780" s="2" t="s">
        <v>74</v>
      </c>
      <c r="F12780" s="2" t="s">
        <v>976</v>
      </c>
      <c r="G12780" s="14" t="n">
        <v>12.5</v>
      </c>
      <c r="H12780" s="14" t="n">
        <v>10.35</v>
      </c>
      <c r="I12780" s="14" t="n">
        <v>19.5</v>
      </c>
      <c r="J12780" s="23" t="n">
        <f aca="false">IF(AND(E12780="Priority",ISNUMBER('Cost model'!N783)),'Cost model'!N783,'Cost model'!M783)</f>
        <v>12.5</v>
      </c>
      <c r="K12780" s="14" t="n">
        <f aca="false">J12780-H12780</f>
        <v>2.15</v>
      </c>
      <c r="L12780" s="14" t="n">
        <f aca="false">G12780-H12780</f>
        <v>2.15</v>
      </c>
    </row>
    <row r="12781" customFormat="false" ht="15" hidden="false" customHeight="false" outlineLevel="0" collapsed="false">
      <c r="A12781" s="2" t="s">
        <v>174</v>
      </c>
      <c r="B12781" s="2" t="s">
        <v>174</v>
      </c>
      <c r="C12781" s="2" t="s">
        <v>47</v>
      </c>
      <c r="D12781" s="2" t="s">
        <v>12</v>
      </c>
      <c r="E12781" s="2" t="s">
        <v>74</v>
      </c>
      <c r="F12781" s="2" t="s">
        <v>977</v>
      </c>
      <c r="G12781" s="14" t="n">
        <v>9.5</v>
      </c>
      <c r="H12781" s="14" t="n">
        <v>42.33</v>
      </c>
      <c r="I12781" s="14" t="n">
        <v>9.5</v>
      </c>
      <c r="J12781" s="23" t="n">
        <f aca="false">IF(AND(E12781="Priority",ISNUMBER('Cost model'!N170)),'Cost model'!N170,'Cost model'!M170)</f>
        <v>25.5</v>
      </c>
      <c r="K12781" s="14" t="n">
        <f aca="false">J12781-H12781</f>
        <v>-16.83</v>
      </c>
      <c r="L12781" s="14" t="n">
        <f aca="false">G12781-H12781</f>
        <v>-32.83</v>
      </c>
    </row>
    <row r="12782" customFormat="false" ht="15" hidden="false" customHeight="false" outlineLevel="0" collapsed="false">
      <c r="A12782" s="2" t="s">
        <v>142</v>
      </c>
      <c r="B12782" s="2" t="s">
        <v>142</v>
      </c>
      <c r="C12782" s="2" t="s">
        <v>49</v>
      </c>
      <c r="D12782" s="2" t="s">
        <v>12</v>
      </c>
      <c r="E12782" s="2" t="s">
        <v>83</v>
      </c>
      <c r="F12782" s="2" t="s">
        <v>977</v>
      </c>
      <c r="G12782" s="14" t="n">
        <v>29.5</v>
      </c>
      <c r="H12782" s="14" t="n">
        <v>24.95</v>
      </c>
      <c r="I12782" s="14" t="n">
        <v>29.5</v>
      </c>
      <c r="J12782" s="23" t="n">
        <f aca="false">IF(AND(E12782="Priority",ISNUMBER('Cost model'!N637)),'Cost model'!N637,'Cost model'!M637)</f>
        <v>60</v>
      </c>
      <c r="K12782" s="14" t="n">
        <f aca="false">J12782-H12782</f>
        <v>35.05</v>
      </c>
      <c r="L12782" s="14" t="n">
        <f aca="false">G12782-H12782</f>
        <v>4.55</v>
      </c>
    </row>
    <row r="12783" customFormat="false" ht="15" hidden="false" customHeight="false" outlineLevel="0" collapsed="false">
      <c r="A12783" s="2" t="s">
        <v>174</v>
      </c>
      <c r="B12783" s="2" t="s">
        <v>174</v>
      </c>
      <c r="C12783" s="2" t="s">
        <v>49</v>
      </c>
      <c r="D12783" s="2" t="s">
        <v>12</v>
      </c>
      <c r="E12783" s="2" t="s">
        <v>74</v>
      </c>
      <c r="F12783" s="2" t="s">
        <v>977</v>
      </c>
      <c r="G12783" s="14" t="n">
        <v>19.5</v>
      </c>
      <c r="H12783" s="14" t="n">
        <v>57.57</v>
      </c>
      <c r="I12783" s="14" t="n">
        <v>19.5</v>
      </c>
      <c r="J12783" s="23" t="n">
        <f aca="false">IF(AND(E12783="Priority",ISNUMBER('Cost model'!N172)),'Cost model'!N172,'Cost model'!M172)</f>
        <v>45</v>
      </c>
      <c r="K12783" s="14" t="n">
        <f aca="false">J12783-H12783</f>
        <v>-12.57</v>
      </c>
      <c r="L12783" s="14" t="n">
        <f aca="false">G12783-H12783</f>
        <v>-38.07</v>
      </c>
    </row>
    <row r="12784" customFormat="false" ht="15" hidden="false" customHeight="false" outlineLevel="0" collapsed="false">
      <c r="A12784" s="2" t="s">
        <v>174</v>
      </c>
      <c r="B12784" s="2" t="s">
        <v>174</v>
      </c>
      <c r="C12784" s="2" t="s">
        <v>48</v>
      </c>
      <c r="D12784" s="2" t="s">
        <v>10</v>
      </c>
      <c r="E12784" s="2" t="s">
        <v>74</v>
      </c>
      <c r="F12784" s="2" t="s">
        <v>977</v>
      </c>
      <c r="G12784" s="14" t="n">
        <v>12.5</v>
      </c>
      <c r="H12784" s="14" t="n">
        <v>10.9</v>
      </c>
      <c r="I12784" s="14" t="n">
        <v>12.5</v>
      </c>
      <c r="J12784" s="23" t="n">
        <f aca="false">IF(AND(E12784="Priority",ISNUMBER('Cost model'!N168)),'Cost model'!N168,'Cost model'!M168)</f>
        <v>13.5</v>
      </c>
      <c r="K12784" s="14" t="n">
        <f aca="false">J12784-H12784</f>
        <v>2.6</v>
      </c>
      <c r="L12784" s="14" t="n">
        <f aca="false">G12784-H12784</f>
        <v>1.6</v>
      </c>
    </row>
    <row r="12785" customFormat="false" ht="15" hidden="false" customHeight="false" outlineLevel="0" collapsed="false">
      <c r="A12785" s="2" t="s">
        <v>221</v>
      </c>
      <c r="B12785" s="2" t="s">
        <v>221</v>
      </c>
      <c r="C12785" s="2" t="s">
        <v>47</v>
      </c>
      <c r="D12785" s="2" t="s">
        <v>14</v>
      </c>
      <c r="E12785" s="2" t="s">
        <v>74</v>
      </c>
      <c r="F12785" s="2" t="s">
        <v>977</v>
      </c>
      <c r="G12785" s="14" t="n">
        <v>25</v>
      </c>
      <c r="H12785" s="14" t="n">
        <v>126.47</v>
      </c>
      <c r="I12785" s="14" t="n">
        <v>25</v>
      </c>
      <c r="J12785" s="23" t="n">
        <f aca="false">IF(AND(E12785="Priority",ISNUMBER('Cost model'!N746)),'Cost model'!N746,'Cost model'!M746)</f>
        <v>100</v>
      </c>
      <c r="K12785" s="14" t="n">
        <f aca="false">J12785-H12785</f>
        <v>-26.47</v>
      </c>
      <c r="L12785" s="14" t="n">
        <f aca="false">G12785-H12785</f>
        <v>-101.47</v>
      </c>
    </row>
    <row r="12786" customFormat="false" ht="15" hidden="false" customHeight="false" outlineLevel="0" collapsed="false">
      <c r="A12786" s="2" t="s">
        <v>174</v>
      </c>
      <c r="B12786" s="2" t="s">
        <v>142</v>
      </c>
      <c r="C12786" s="2" t="s">
        <v>48</v>
      </c>
      <c r="D12786" s="2" t="s">
        <v>12</v>
      </c>
      <c r="E12786" s="2" t="s">
        <v>83</v>
      </c>
      <c r="F12786" s="2" t="s">
        <v>976</v>
      </c>
      <c r="G12786" s="14" t="n">
        <v>19.5</v>
      </c>
      <c r="H12786" s="14" t="n">
        <v>35.97</v>
      </c>
      <c r="I12786" s="14" t="n">
        <v>19.5</v>
      </c>
      <c r="J12786" s="23" t="n">
        <f aca="false">IF(AND(E12786="Priority",ISNUMBER('Cost model'!N126)),'Cost model'!N126,'Cost model'!M126)</f>
        <v>60</v>
      </c>
      <c r="K12786" s="14" t="n">
        <f aca="false">J12786-H12786</f>
        <v>24.03</v>
      </c>
      <c r="L12786" s="14" t="n">
        <f aca="false">G12786-H12786</f>
        <v>-16.47</v>
      </c>
    </row>
    <row r="12787" customFormat="false" ht="15" hidden="false" customHeight="false" outlineLevel="0" collapsed="false">
      <c r="A12787" s="2" t="s">
        <v>174</v>
      </c>
      <c r="B12787" s="2" t="s">
        <v>174</v>
      </c>
      <c r="C12787" s="2" t="s">
        <v>48</v>
      </c>
      <c r="D12787" s="2" t="s">
        <v>10</v>
      </c>
      <c r="E12787" s="2" t="s">
        <v>74</v>
      </c>
      <c r="F12787" s="2" t="s">
        <v>977</v>
      </c>
      <c r="G12787" s="14" t="n">
        <v>12.5</v>
      </c>
      <c r="H12787" s="14" t="n">
        <v>15.84</v>
      </c>
      <c r="I12787" s="14" t="n">
        <v>12.5</v>
      </c>
      <c r="J12787" s="23" t="n">
        <f aca="false">IF(AND(E12787="Priority",ISNUMBER('Cost model'!N168)),'Cost model'!N168,'Cost model'!M168)</f>
        <v>13.5</v>
      </c>
      <c r="K12787" s="14" t="n">
        <f aca="false">J12787-H12787</f>
        <v>-2.34</v>
      </c>
      <c r="L12787" s="14" t="n">
        <f aca="false">G12787-H12787</f>
        <v>-3.34</v>
      </c>
    </row>
    <row r="12788" customFormat="false" ht="15" hidden="false" customHeight="false" outlineLevel="0" collapsed="false">
      <c r="A12788" s="2" t="s">
        <v>174</v>
      </c>
      <c r="B12788" s="2" t="s">
        <v>174</v>
      </c>
      <c r="C12788" s="2" t="s">
        <v>47</v>
      </c>
      <c r="D12788" s="2" t="s">
        <v>10</v>
      </c>
      <c r="E12788" s="2" t="s">
        <v>74</v>
      </c>
      <c r="F12788" s="2" t="s">
        <v>977</v>
      </c>
      <c r="G12788" s="14" t="n">
        <v>9.5</v>
      </c>
      <c r="H12788" s="14" t="n">
        <v>7.9</v>
      </c>
      <c r="I12788" s="14" t="n">
        <v>9.5</v>
      </c>
      <c r="J12788" s="23" t="n">
        <f aca="false">IF(AND(E12788="Priority",ISNUMBER('Cost model'!N167)),'Cost model'!N167,'Cost model'!M167)</f>
        <v>8.5</v>
      </c>
      <c r="K12788" s="14" t="n">
        <f aca="false">J12788-H12788</f>
        <v>0.6</v>
      </c>
      <c r="L12788" s="14" t="n">
        <f aca="false">G12788-H12788</f>
        <v>1.6</v>
      </c>
    </row>
    <row r="12789" customFormat="false" ht="15" hidden="false" customHeight="false" outlineLevel="0" collapsed="false">
      <c r="A12789" s="2" t="s">
        <v>142</v>
      </c>
      <c r="B12789" s="2" t="s">
        <v>142</v>
      </c>
      <c r="C12789" s="2" t="s">
        <v>48</v>
      </c>
      <c r="D12789" s="2" t="s">
        <v>10</v>
      </c>
      <c r="E12789" s="2" t="s">
        <v>74</v>
      </c>
      <c r="F12789" s="2" t="s">
        <v>977</v>
      </c>
      <c r="G12789" s="14" t="n">
        <v>12.5</v>
      </c>
      <c r="H12789" s="14" t="n">
        <v>8.69</v>
      </c>
      <c r="I12789" s="14" t="n">
        <v>12.5</v>
      </c>
      <c r="J12789" s="23" t="n">
        <f aca="false">IF(AND(E12789="Priority",ISNUMBER('Cost model'!N633)),'Cost model'!N633,'Cost model'!M633)</f>
        <v>11.5</v>
      </c>
      <c r="K12789" s="14" t="n">
        <f aca="false">J12789-H12789</f>
        <v>2.81</v>
      </c>
      <c r="L12789" s="14" t="n">
        <f aca="false">G12789-H12789</f>
        <v>3.81</v>
      </c>
    </row>
    <row r="12790" customFormat="false" ht="15" hidden="false" customHeight="false" outlineLevel="0" collapsed="false">
      <c r="A12790" s="2" t="s">
        <v>124</v>
      </c>
      <c r="B12790" s="2" t="s">
        <v>124</v>
      </c>
      <c r="C12790" s="2" t="s">
        <v>47</v>
      </c>
      <c r="D12790" s="2" t="s">
        <v>10</v>
      </c>
      <c r="E12790" s="2" t="s">
        <v>74</v>
      </c>
      <c r="F12790" s="2" t="s">
        <v>977</v>
      </c>
      <c r="G12790" s="14" t="n">
        <v>9.5</v>
      </c>
      <c r="H12790" s="14" t="n">
        <v>9.22</v>
      </c>
      <c r="I12790" s="14" t="n">
        <v>9.5</v>
      </c>
      <c r="J12790" s="23" t="n">
        <f aca="false">IF(AND(E12790="Priority",ISNUMBER('Cost model'!N317)),'Cost model'!N317,'Cost model'!M317)</f>
        <v>10.5</v>
      </c>
      <c r="K12790" s="14" t="n">
        <f aca="false">J12790-H12790</f>
        <v>1.28</v>
      </c>
      <c r="L12790" s="14" t="n">
        <f aca="false">G12790-H12790</f>
        <v>0.279999999999999</v>
      </c>
    </row>
    <row r="12791" customFormat="false" ht="15" hidden="false" customHeight="false" outlineLevel="0" collapsed="false">
      <c r="A12791" s="2" t="s">
        <v>221</v>
      </c>
      <c r="B12791" s="2" t="s">
        <v>221</v>
      </c>
      <c r="C12791" s="2" t="s">
        <v>49</v>
      </c>
      <c r="D12791" s="2" t="s">
        <v>10</v>
      </c>
      <c r="E12791" s="2" t="s">
        <v>74</v>
      </c>
      <c r="F12791" s="2" t="s">
        <v>977</v>
      </c>
      <c r="G12791" s="14" t="n">
        <v>17.5</v>
      </c>
      <c r="H12791" s="14" t="n">
        <v>22.37</v>
      </c>
      <c r="I12791" s="14" t="n">
        <v>17.5</v>
      </c>
      <c r="J12791" s="23" t="n">
        <f aca="false">IF(AND(E12791="Priority",ISNUMBER('Cost model'!N739)),'Cost model'!N739,'Cost model'!M739)</f>
        <v>17.5</v>
      </c>
      <c r="K12791" s="14" t="n">
        <f aca="false">J12791-H12791</f>
        <v>-4.87</v>
      </c>
      <c r="L12791" s="14" t="n">
        <f aca="false">G12791-H12791</f>
        <v>-4.87</v>
      </c>
    </row>
    <row r="12792" customFormat="false" ht="15" hidden="false" customHeight="false" outlineLevel="0" collapsed="false">
      <c r="A12792" s="2" t="s">
        <v>142</v>
      </c>
      <c r="B12792" s="2" t="s">
        <v>142</v>
      </c>
      <c r="C12792" s="2" t="s">
        <v>47</v>
      </c>
      <c r="D12792" s="2" t="s">
        <v>10</v>
      </c>
      <c r="E12792" s="2" t="s">
        <v>74</v>
      </c>
      <c r="F12792" s="2" t="s">
        <v>977</v>
      </c>
      <c r="G12792" s="14" t="n">
        <v>9.5</v>
      </c>
      <c r="H12792" s="14" t="n">
        <v>8.03</v>
      </c>
      <c r="I12792" s="14" t="n">
        <v>9.5</v>
      </c>
      <c r="J12792" s="23" t="n">
        <f aca="false">IF(AND(E12792="Priority",ISNUMBER('Cost model'!N632)),'Cost model'!N632,'Cost model'!M632)</f>
        <v>9.5</v>
      </c>
      <c r="K12792" s="14" t="n">
        <f aca="false">J12792-H12792</f>
        <v>1.47</v>
      </c>
      <c r="L12792" s="14" t="n">
        <f aca="false">G12792-H12792</f>
        <v>1.47</v>
      </c>
    </row>
    <row r="12793" customFormat="false" ht="15" hidden="false" customHeight="false" outlineLevel="0" collapsed="false">
      <c r="A12793" s="2" t="s">
        <v>124</v>
      </c>
      <c r="B12793" s="2" t="s">
        <v>124</v>
      </c>
      <c r="C12793" s="2" t="s">
        <v>48</v>
      </c>
      <c r="D12793" s="2" t="s">
        <v>10</v>
      </c>
      <c r="E12793" s="2" t="s">
        <v>74</v>
      </c>
      <c r="F12793" s="2" t="s">
        <v>977</v>
      </c>
      <c r="G12793" s="14" t="n">
        <v>12.5</v>
      </c>
      <c r="H12793" s="14" t="n">
        <v>20.47</v>
      </c>
      <c r="I12793" s="14" t="n">
        <v>12.5</v>
      </c>
      <c r="J12793" s="23" t="n">
        <f aca="false">IF(AND(E12793="Priority",ISNUMBER('Cost model'!N318)),'Cost model'!N318,'Cost model'!M318)</f>
        <v>14.5</v>
      </c>
      <c r="K12793" s="14" t="n">
        <f aca="false">J12793-H12793</f>
        <v>-5.97</v>
      </c>
      <c r="L12793" s="14" t="n">
        <f aca="false">G12793-H12793</f>
        <v>-7.97</v>
      </c>
    </row>
    <row r="12794" customFormat="false" ht="15" hidden="false" customHeight="false" outlineLevel="0" collapsed="false">
      <c r="A12794" s="2" t="s">
        <v>174</v>
      </c>
      <c r="B12794" s="2" t="s">
        <v>174</v>
      </c>
      <c r="C12794" s="2" t="s">
        <v>47</v>
      </c>
      <c r="D12794" s="2" t="s">
        <v>14</v>
      </c>
      <c r="E12794" s="2" t="s">
        <v>74</v>
      </c>
      <c r="F12794" s="2" t="s">
        <v>977</v>
      </c>
      <c r="G12794" s="14" t="n">
        <v>25</v>
      </c>
      <c r="H12794" s="14" t="n">
        <v>60.58</v>
      </c>
      <c r="I12794" s="14" t="n">
        <v>25</v>
      </c>
      <c r="J12794" s="23" t="n">
        <f aca="false">IF(AND(E12794="Priority",ISNUMBER('Cost model'!N176)),'Cost model'!N176,'Cost model'!M176)</f>
        <v>95</v>
      </c>
      <c r="K12794" s="14" t="n">
        <f aca="false">J12794-H12794</f>
        <v>34.42</v>
      </c>
      <c r="L12794" s="14" t="n">
        <f aca="false">G12794-H12794</f>
        <v>-35.58</v>
      </c>
    </row>
    <row r="12795" customFormat="false" ht="15" hidden="false" customHeight="false" outlineLevel="0" collapsed="false">
      <c r="A12795" s="2" t="s">
        <v>124</v>
      </c>
      <c r="B12795" s="2" t="s">
        <v>124</v>
      </c>
      <c r="C12795" s="2" t="s">
        <v>47</v>
      </c>
      <c r="D12795" s="2" t="s">
        <v>12</v>
      </c>
      <c r="E12795" s="2" t="s">
        <v>74</v>
      </c>
      <c r="F12795" s="2" t="s">
        <v>977</v>
      </c>
      <c r="G12795" s="14" t="n">
        <v>9.5</v>
      </c>
      <c r="H12795" s="14" t="n">
        <v>23.18</v>
      </c>
      <c r="I12795" s="14" t="n">
        <v>9.5</v>
      </c>
      <c r="J12795" s="23" t="n">
        <f aca="false">IF(AND(E12795="Priority",ISNUMBER('Cost model'!N320)),'Cost model'!N320,'Cost model'!M320)</f>
        <v>24.5</v>
      </c>
      <c r="K12795" s="14" t="n">
        <f aca="false">J12795-H12795</f>
        <v>1.32</v>
      </c>
      <c r="L12795" s="14" t="n">
        <f aca="false">G12795-H12795</f>
        <v>-13.68</v>
      </c>
    </row>
    <row r="12796" customFormat="false" ht="15" hidden="false" customHeight="false" outlineLevel="0" collapsed="false">
      <c r="A12796" s="2" t="s">
        <v>221</v>
      </c>
      <c r="B12796" s="2" t="s">
        <v>221</v>
      </c>
      <c r="C12796" s="2" t="s">
        <v>49</v>
      </c>
      <c r="D12796" s="2" t="s">
        <v>10</v>
      </c>
      <c r="E12796" s="2" t="s">
        <v>74</v>
      </c>
      <c r="F12796" s="2" t="s">
        <v>977</v>
      </c>
      <c r="G12796" s="14" t="n">
        <v>17.5</v>
      </c>
      <c r="H12796" s="14" t="n">
        <v>18.07</v>
      </c>
      <c r="I12796" s="14" t="n">
        <v>17.5</v>
      </c>
      <c r="J12796" s="23" t="n">
        <f aca="false">IF(AND(E12796="Priority",ISNUMBER('Cost model'!N739)),'Cost model'!N739,'Cost model'!M739)</f>
        <v>17.5</v>
      </c>
      <c r="K12796" s="14" t="n">
        <f aca="false">J12796-H12796</f>
        <v>-0.57</v>
      </c>
      <c r="L12796" s="14" t="n">
        <f aca="false">G12796-H12796</f>
        <v>-0.57</v>
      </c>
    </row>
    <row r="12797" customFormat="false" ht="15" hidden="false" customHeight="false" outlineLevel="0" collapsed="false">
      <c r="A12797" s="2" t="s">
        <v>221</v>
      </c>
      <c r="B12797" s="2" t="s">
        <v>221</v>
      </c>
      <c r="C12797" s="2" t="s">
        <v>49</v>
      </c>
      <c r="D12797" s="2" t="s">
        <v>12</v>
      </c>
      <c r="E12797" s="2" t="s">
        <v>74</v>
      </c>
      <c r="F12797" s="2" t="s">
        <v>977</v>
      </c>
      <c r="G12797" s="14" t="n">
        <v>19.5</v>
      </c>
      <c r="H12797" s="14" t="n">
        <v>22.62</v>
      </c>
      <c r="I12797" s="14" t="n">
        <v>19.5</v>
      </c>
      <c r="J12797" s="23" t="n">
        <f aca="false">IF(AND(E12797="Priority",ISNUMBER('Cost model'!N742)),'Cost model'!N742,'Cost model'!M742)</f>
        <v>60</v>
      </c>
      <c r="K12797" s="14" t="n">
        <f aca="false">J12797-H12797</f>
        <v>37.38</v>
      </c>
      <c r="L12797" s="14" t="n">
        <f aca="false">G12797-H12797</f>
        <v>-3.12</v>
      </c>
    </row>
    <row r="12798" customFormat="false" ht="15" hidden="false" customHeight="false" outlineLevel="0" collapsed="false">
      <c r="A12798" s="2" t="s">
        <v>124</v>
      </c>
      <c r="B12798" s="2" t="s">
        <v>124</v>
      </c>
      <c r="C12798" s="2" t="s">
        <v>47</v>
      </c>
      <c r="D12798" s="2" t="s">
        <v>10</v>
      </c>
      <c r="E12798" s="2" t="s">
        <v>74</v>
      </c>
      <c r="F12798" s="2" t="s">
        <v>977</v>
      </c>
      <c r="G12798" s="14" t="n">
        <v>9.5</v>
      </c>
      <c r="H12798" s="14" t="n">
        <v>9.28</v>
      </c>
      <c r="I12798" s="14" t="n">
        <v>9.5</v>
      </c>
      <c r="J12798" s="23" t="n">
        <f aca="false">IF(AND(E12798="Priority",ISNUMBER('Cost model'!N317)),'Cost model'!N317,'Cost model'!M317)</f>
        <v>10.5</v>
      </c>
      <c r="K12798" s="14" t="n">
        <f aca="false">J12798-H12798</f>
        <v>1.22</v>
      </c>
      <c r="L12798" s="14" t="n">
        <f aca="false">G12798-H12798</f>
        <v>0.220000000000001</v>
      </c>
    </row>
    <row r="12799" customFormat="false" ht="15" hidden="false" customHeight="false" outlineLevel="0" collapsed="false">
      <c r="A12799" s="2" t="s">
        <v>174</v>
      </c>
      <c r="B12799" s="2" t="s">
        <v>158</v>
      </c>
      <c r="C12799" s="2" t="s">
        <v>49</v>
      </c>
      <c r="D12799" s="2" t="s">
        <v>12</v>
      </c>
      <c r="E12799" s="2" t="s">
        <v>74</v>
      </c>
      <c r="F12799" s="2" t="s">
        <v>976</v>
      </c>
      <c r="G12799" s="14" t="n">
        <v>19.5</v>
      </c>
      <c r="H12799" s="14" t="n">
        <v>72.82</v>
      </c>
      <c r="I12799" s="14" t="n">
        <v>19.5</v>
      </c>
      <c r="J12799" s="23" t="n">
        <f aca="false">IF(AND(E12799="Priority",ISNUMBER('Cost model'!N142)),'Cost model'!N142,'Cost model'!M142)</f>
        <v>55</v>
      </c>
      <c r="K12799" s="14" t="n">
        <f aca="false">J12799-H12799</f>
        <v>-17.82</v>
      </c>
      <c r="L12799" s="14" t="n">
        <f aca="false">G12799-H12799</f>
        <v>-53.32</v>
      </c>
    </row>
    <row r="12800" customFormat="false" ht="15" hidden="false" customHeight="false" outlineLevel="0" collapsed="false">
      <c r="A12800" s="2" t="s">
        <v>142</v>
      </c>
      <c r="B12800" s="2" t="s">
        <v>142</v>
      </c>
      <c r="C12800" s="2" t="s">
        <v>49</v>
      </c>
      <c r="D12800" s="2" t="s">
        <v>10</v>
      </c>
      <c r="E12800" s="2" t="s">
        <v>74</v>
      </c>
      <c r="F12800" s="2" t="s">
        <v>977</v>
      </c>
      <c r="G12800" s="14" t="n">
        <v>17.5</v>
      </c>
      <c r="H12800" s="14" t="n">
        <v>18.07</v>
      </c>
      <c r="I12800" s="14" t="n">
        <v>17.5</v>
      </c>
      <c r="J12800" s="23" t="n">
        <f aca="false">IF(AND(E12800="Priority",ISNUMBER('Cost model'!N634)),'Cost model'!N634,'Cost model'!M634)</f>
        <v>15.5</v>
      </c>
      <c r="K12800" s="14" t="n">
        <f aca="false">J12800-H12800</f>
        <v>-2.57</v>
      </c>
      <c r="L12800" s="14" t="n">
        <f aca="false">G12800-H12800</f>
        <v>-0.57</v>
      </c>
    </row>
    <row r="12801" customFormat="false" ht="15" hidden="false" customHeight="false" outlineLevel="0" collapsed="false">
      <c r="A12801" s="2" t="s">
        <v>124</v>
      </c>
      <c r="B12801" s="2" t="s">
        <v>124</v>
      </c>
      <c r="C12801" s="2" t="s">
        <v>48</v>
      </c>
      <c r="D12801" s="2" t="s">
        <v>12</v>
      </c>
      <c r="E12801" s="2" t="s">
        <v>74</v>
      </c>
      <c r="F12801" s="2" t="s">
        <v>977</v>
      </c>
      <c r="G12801" s="14" t="n">
        <v>12.5</v>
      </c>
      <c r="H12801" s="14" t="n">
        <v>54.29</v>
      </c>
      <c r="I12801" s="14" t="n">
        <v>12.5</v>
      </c>
      <c r="J12801" s="23" t="n">
        <f aca="false">IF(AND(E12801="Priority",ISNUMBER('Cost model'!N321)),'Cost model'!N321,'Cost model'!M321)</f>
        <v>40</v>
      </c>
      <c r="K12801" s="14" t="n">
        <f aca="false">J12801-H12801</f>
        <v>-14.29</v>
      </c>
      <c r="L12801" s="14" t="n">
        <f aca="false">G12801-H12801</f>
        <v>-41.79</v>
      </c>
    </row>
    <row r="12802" customFormat="false" ht="15" hidden="false" customHeight="false" outlineLevel="0" collapsed="false">
      <c r="A12802" s="2" t="s">
        <v>174</v>
      </c>
      <c r="B12802" s="2" t="s">
        <v>142</v>
      </c>
      <c r="C12802" s="2" t="s">
        <v>47</v>
      </c>
      <c r="D12802" s="2" t="s">
        <v>10</v>
      </c>
      <c r="E12802" s="2" t="s">
        <v>74</v>
      </c>
      <c r="F12802" s="2" t="s">
        <v>976</v>
      </c>
      <c r="G12802" s="14" t="n">
        <v>9.5</v>
      </c>
      <c r="H12802" s="14" t="n">
        <v>9.52</v>
      </c>
      <c r="I12802" s="14" t="n">
        <v>9.5</v>
      </c>
      <c r="J12802" s="23" t="n">
        <f aca="false">IF(AND(E12802="Priority",ISNUMBER('Cost model'!N122)),'Cost model'!N122,'Cost model'!M122)</f>
        <v>13.5</v>
      </c>
      <c r="K12802" s="14" t="n">
        <f aca="false">J12802-H12802</f>
        <v>3.98</v>
      </c>
      <c r="L12802" s="14" t="n">
        <f aca="false">G12802-H12802</f>
        <v>-0.0199999999999996</v>
      </c>
    </row>
    <row r="12803" customFormat="false" ht="15" hidden="false" customHeight="false" outlineLevel="0" collapsed="false">
      <c r="A12803" s="2" t="s">
        <v>174</v>
      </c>
      <c r="B12803" s="2" t="s">
        <v>174</v>
      </c>
      <c r="C12803" s="2" t="s">
        <v>47</v>
      </c>
      <c r="D12803" s="2" t="s">
        <v>12</v>
      </c>
      <c r="E12803" s="2" t="s">
        <v>74</v>
      </c>
      <c r="F12803" s="2" t="s">
        <v>977</v>
      </c>
      <c r="G12803" s="14" t="n">
        <v>9.5</v>
      </c>
      <c r="H12803" s="14" t="n">
        <v>28.36</v>
      </c>
      <c r="I12803" s="14" t="n">
        <v>9.5</v>
      </c>
      <c r="J12803" s="23" t="n">
        <f aca="false">IF(AND(E12803="Priority",ISNUMBER('Cost model'!N170)),'Cost model'!N170,'Cost model'!M170)</f>
        <v>25.5</v>
      </c>
      <c r="K12803" s="14" t="n">
        <f aca="false">J12803-H12803</f>
        <v>-2.86</v>
      </c>
      <c r="L12803" s="14" t="n">
        <f aca="false">G12803-H12803</f>
        <v>-18.86</v>
      </c>
    </row>
    <row r="12804" customFormat="false" ht="15" hidden="false" customHeight="false" outlineLevel="0" collapsed="false">
      <c r="A12804" s="2" t="s">
        <v>221</v>
      </c>
      <c r="B12804" s="2" t="s">
        <v>158</v>
      </c>
      <c r="C12804" s="2" t="s">
        <v>48</v>
      </c>
      <c r="D12804" s="2" t="s">
        <v>10</v>
      </c>
      <c r="E12804" s="2" t="s">
        <v>74</v>
      </c>
      <c r="F12804" s="2" t="s">
        <v>976</v>
      </c>
      <c r="G12804" s="14" t="n">
        <v>12.5</v>
      </c>
      <c r="H12804" s="14" t="n">
        <v>68.7</v>
      </c>
      <c r="I12804" s="14" t="n">
        <v>14.5</v>
      </c>
      <c r="J12804" s="23" t="n">
        <f aca="false">IF(AND(E12804="Priority",ISNUMBER('Cost model'!N753)),'Cost model'!N753,'Cost model'!M753)</f>
        <v>23.5</v>
      </c>
      <c r="K12804" s="14" t="n">
        <f aca="false">J12804-H12804</f>
        <v>-45.2</v>
      </c>
      <c r="L12804" s="14" t="n">
        <f aca="false">G12804-H12804</f>
        <v>-56.2</v>
      </c>
    </row>
    <row r="12805" customFormat="false" ht="15" hidden="false" customHeight="false" outlineLevel="0" collapsed="false">
      <c r="A12805" s="2" t="s">
        <v>174</v>
      </c>
      <c r="B12805" s="2" t="s">
        <v>174</v>
      </c>
      <c r="C12805" s="2" t="s">
        <v>49</v>
      </c>
      <c r="D12805" s="2" t="s">
        <v>12</v>
      </c>
      <c r="E12805" s="2" t="s">
        <v>74</v>
      </c>
      <c r="F12805" s="2" t="s">
        <v>977</v>
      </c>
      <c r="G12805" s="14" t="n">
        <v>19.5</v>
      </c>
      <c r="H12805" s="14" t="n">
        <v>43.08</v>
      </c>
      <c r="I12805" s="14" t="n">
        <v>19.5</v>
      </c>
      <c r="J12805" s="23" t="n">
        <f aca="false">IF(AND(E12805="Priority",ISNUMBER('Cost model'!N172)),'Cost model'!N172,'Cost model'!M172)</f>
        <v>45</v>
      </c>
      <c r="K12805" s="14" t="n">
        <f aca="false">J12805-H12805</f>
        <v>1.92</v>
      </c>
      <c r="L12805" s="14" t="n">
        <f aca="false">G12805-H12805</f>
        <v>-23.58</v>
      </c>
    </row>
    <row r="12806" customFormat="false" ht="15" hidden="false" customHeight="false" outlineLevel="0" collapsed="false">
      <c r="A12806" s="2" t="s">
        <v>221</v>
      </c>
      <c r="B12806" s="2" t="s">
        <v>221</v>
      </c>
      <c r="C12806" s="2" t="s">
        <v>47</v>
      </c>
      <c r="D12806" s="2" t="s">
        <v>12</v>
      </c>
      <c r="E12806" s="2" t="s">
        <v>74</v>
      </c>
      <c r="F12806" s="2" t="s">
        <v>977</v>
      </c>
      <c r="G12806" s="14" t="n">
        <v>9.5</v>
      </c>
      <c r="H12806" s="14" t="n">
        <v>27.62</v>
      </c>
      <c r="I12806" s="14" t="n">
        <v>9.5</v>
      </c>
      <c r="J12806" s="23" t="n">
        <f aca="false">IF(AND(E12806="Priority",ISNUMBER('Cost model'!N740)),'Cost model'!N740,'Cost model'!M740)</f>
        <v>22.5</v>
      </c>
      <c r="K12806" s="14" t="n">
        <f aca="false">J12806-H12806</f>
        <v>-5.12</v>
      </c>
      <c r="L12806" s="14" t="n">
        <f aca="false">G12806-H12806</f>
        <v>-18.12</v>
      </c>
    </row>
    <row r="12807" customFormat="false" ht="15" hidden="false" customHeight="false" outlineLevel="0" collapsed="false">
      <c r="A12807" s="2" t="s">
        <v>221</v>
      </c>
      <c r="B12807" s="2" t="s">
        <v>221</v>
      </c>
      <c r="C12807" s="2" t="s">
        <v>49</v>
      </c>
      <c r="D12807" s="2" t="s">
        <v>12</v>
      </c>
      <c r="E12807" s="2" t="s">
        <v>74</v>
      </c>
      <c r="F12807" s="2" t="s">
        <v>977</v>
      </c>
      <c r="G12807" s="14" t="n">
        <v>19.5</v>
      </c>
      <c r="H12807" s="14" t="n">
        <v>40.49</v>
      </c>
      <c r="I12807" s="14" t="n">
        <v>19.5</v>
      </c>
      <c r="J12807" s="23" t="n">
        <f aca="false">IF(AND(E12807="Priority",ISNUMBER('Cost model'!N742)),'Cost model'!N742,'Cost model'!M742)</f>
        <v>60</v>
      </c>
      <c r="K12807" s="14" t="n">
        <f aca="false">J12807-H12807</f>
        <v>19.51</v>
      </c>
      <c r="L12807" s="14" t="n">
        <f aca="false">G12807-H12807</f>
        <v>-20.99</v>
      </c>
    </row>
    <row r="12808" customFormat="false" ht="15" hidden="false" customHeight="false" outlineLevel="0" collapsed="false">
      <c r="A12808" s="2" t="s">
        <v>124</v>
      </c>
      <c r="B12808" s="2" t="s">
        <v>124</v>
      </c>
      <c r="C12808" s="2" t="s">
        <v>48</v>
      </c>
      <c r="D12808" s="2" t="s">
        <v>10</v>
      </c>
      <c r="E12808" s="2" t="s">
        <v>74</v>
      </c>
      <c r="F12808" s="2" t="s">
        <v>977</v>
      </c>
      <c r="G12808" s="14" t="n">
        <v>12.5</v>
      </c>
      <c r="H12808" s="14" t="n">
        <v>11.84</v>
      </c>
      <c r="I12808" s="14" t="n">
        <v>12.5</v>
      </c>
      <c r="J12808" s="23" t="n">
        <f aca="false">IF(AND(E12808="Priority",ISNUMBER('Cost model'!N318)),'Cost model'!N318,'Cost model'!M318)</f>
        <v>14.5</v>
      </c>
      <c r="K12808" s="14" t="n">
        <f aca="false">J12808-H12808</f>
        <v>2.66</v>
      </c>
      <c r="L12808" s="14" t="n">
        <f aca="false">G12808-H12808</f>
        <v>0.66</v>
      </c>
    </row>
    <row r="12809" customFormat="false" ht="15" hidden="false" customHeight="false" outlineLevel="0" collapsed="false">
      <c r="A12809" s="2" t="s">
        <v>124</v>
      </c>
      <c r="B12809" s="2" t="s">
        <v>124</v>
      </c>
      <c r="C12809" s="2" t="s">
        <v>49</v>
      </c>
      <c r="D12809" s="2" t="s">
        <v>10</v>
      </c>
      <c r="E12809" s="2" t="s">
        <v>74</v>
      </c>
      <c r="F12809" s="2" t="s">
        <v>977</v>
      </c>
      <c r="G12809" s="14" t="n">
        <v>17.5</v>
      </c>
      <c r="H12809" s="14" t="n">
        <v>22.98</v>
      </c>
      <c r="I12809" s="14" t="n">
        <v>17.5</v>
      </c>
      <c r="J12809" s="23" t="n">
        <f aca="false">IF(AND(E12809="Priority",ISNUMBER('Cost model'!N319)),'Cost model'!N319,'Cost model'!M319)</f>
        <v>16.5</v>
      </c>
      <c r="K12809" s="14" t="n">
        <f aca="false">J12809-H12809</f>
        <v>-6.48</v>
      </c>
      <c r="L12809" s="14" t="n">
        <f aca="false">G12809-H12809</f>
        <v>-5.48</v>
      </c>
    </row>
    <row r="12810" customFormat="false" ht="15" hidden="false" customHeight="false" outlineLevel="0" collapsed="false">
      <c r="A12810" s="2" t="s">
        <v>124</v>
      </c>
      <c r="B12810" s="2" t="s">
        <v>124</v>
      </c>
      <c r="C12810" s="2" t="s">
        <v>47</v>
      </c>
      <c r="D12810" s="2" t="s">
        <v>10</v>
      </c>
      <c r="E12810" s="2" t="s">
        <v>74</v>
      </c>
      <c r="F12810" s="2" t="s">
        <v>977</v>
      </c>
      <c r="G12810" s="14" t="n">
        <v>9.5</v>
      </c>
      <c r="H12810" s="14" t="n">
        <v>7.59</v>
      </c>
      <c r="I12810" s="14" t="n">
        <v>9.5</v>
      </c>
      <c r="J12810" s="23" t="n">
        <f aca="false">IF(AND(E12810="Priority",ISNUMBER('Cost model'!N317)),'Cost model'!N317,'Cost model'!M317)</f>
        <v>10.5</v>
      </c>
      <c r="K12810" s="14" t="n">
        <f aca="false">J12810-H12810</f>
        <v>2.91</v>
      </c>
      <c r="L12810" s="14" t="n">
        <f aca="false">G12810-H12810</f>
        <v>1.91</v>
      </c>
    </row>
    <row r="12811" customFormat="false" ht="15" hidden="false" customHeight="false" outlineLevel="0" collapsed="false">
      <c r="A12811" s="2" t="s">
        <v>221</v>
      </c>
      <c r="B12811" s="2" t="s">
        <v>158</v>
      </c>
      <c r="C12811" s="2" t="s">
        <v>49</v>
      </c>
      <c r="D12811" s="2" t="s">
        <v>12</v>
      </c>
      <c r="E12811" s="2" t="s">
        <v>74</v>
      </c>
      <c r="F12811" s="2" t="s">
        <v>976</v>
      </c>
      <c r="G12811" s="14" t="n">
        <v>19.5</v>
      </c>
      <c r="H12811" s="14" t="n">
        <v>138.11</v>
      </c>
      <c r="I12811" s="14" t="n">
        <v>19.5</v>
      </c>
      <c r="J12811" s="23" t="n">
        <f aca="false">IF(AND(E12811="Priority",ISNUMBER('Cost model'!N757)),'Cost model'!N757,'Cost model'!M757)</f>
        <v>65</v>
      </c>
      <c r="K12811" s="14" t="n">
        <f aca="false">J12811-H12811</f>
        <v>-73.11</v>
      </c>
      <c r="L12811" s="14" t="n">
        <f aca="false">G12811-H12811</f>
        <v>-118.61</v>
      </c>
    </row>
    <row r="12812" customFormat="false" ht="15" hidden="false" customHeight="false" outlineLevel="0" collapsed="false">
      <c r="A12812" s="2" t="s">
        <v>142</v>
      </c>
      <c r="B12812" s="2" t="s">
        <v>142</v>
      </c>
      <c r="C12812" s="2" t="s">
        <v>47</v>
      </c>
      <c r="D12812" s="2" t="s">
        <v>10</v>
      </c>
      <c r="E12812" s="2" t="s">
        <v>83</v>
      </c>
      <c r="F12812" s="2" t="s">
        <v>977</v>
      </c>
      <c r="G12812" s="14" t="n">
        <v>14.5</v>
      </c>
      <c r="H12812" s="14" t="n">
        <v>5.76</v>
      </c>
      <c r="I12812" s="14" t="n">
        <v>14.5</v>
      </c>
      <c r="J12812" s="23" t="n">
        <f aca="false">IF(AND(E12812="Priority",ISNUMBER('Cost model'!N632)),'Cost model'!N632,'Cost model'!M632)</f>
        <v>14.5</v>
      </c>
      <c r="K12812" s="14" t="n">
        <f aca="false">J12812-H12812</f>
        <v>8.74</v>
      </c>
      <c r="L12812" s="14" t="n">
        <f aca="false">G12812-H12812</f>
        <v>8.74</v>
      </c>
    </row>
    <row r="12813" customFormat="false" ht="15" hidden="false" customHeight="false" outlineLevel="0" collapsed="false">
      <c r="A12813" s="2" t="s">
        <v>174</v>
      </c>
      <c r="B12813" s="2" t="s">
        <v>174</v>
      </c>
      <c r="C12813" s="2" t="s">
        <v>48</v>
      </c>
      <c r="D12813" s="2" t="s">
        <v>12</v>
      </c>
      <c r="E12813" s="2" t="s">
        <v>83</v>
      </c>
      <c r="F12813" s="2" t="s">
        <v>977</v>
      </c>
      <c r="G12813" s="14" t="n">
        <v>19.5</v>
      </c>
      <c r="H12813" s="14" t="n">
        <v>77.48</v>
      </c>
      <c r="I12813" s="14" t="n">
        <v>19.5</v>
      </c>
      <c r="J12813" s="23" t="n">
        <f aca="false">IF(AND(E12813="Priority",ISNUMBER('Cost model'!N171)),'Cost model'!N171,'Cost model'!M171)</f>
        <v>55</v>
      </c>
      <c r="K12813" s="14" t="n">
        <f aca="false">J12813-H12813</f>
        <v>-22.48</v>
      </c>
      <c r="L12813" s="14" t="n">
        <f aca="false">G12813-H12813</f>
        <v>-57.98</v>
      </c>
    </row>
    <row r="12814" customFormat="false" ht="15" hidden="false" customHeight="false" outlineLevel="0" collapsed="false">
      <c r="A12814" s="2" t="s">
        <v>124</v>
      </c>
      <c r="B12814" s="2" t="s">
        <v>124</v>
      </c>
      <c r="C12814" s="2" t="s">
        <v>48</v>
      </c>
      <c r="D12814" s="2" t="s">
        <v>10</v>
      </c>
      <c r="E12814" s="2" t="s">
        <v>74</v>
      </c>
      <c r="F12814" s="2" t="s">
        <v>977</v>
      </c>
      <c r="G12814" s="14" t="n">
        <v>12.5</v>
      </c>
      <c r="H12814" s="14" t="n">
        <v>7.78</v>
      </c>
      <c r="I12814" s="14" t="n">
        <v>12.5</v>
      </c>
      <c r="J12814" s="23" t="n">
        <f aca="false">IF(AND(E12814="Priority",ISNUMBER('Cost model'!N318)),'Cost model'!N318,'Cost model'!M318)</f>
        <v>14.5</v>
      </c>
      <c r="K12814" s="14" t="n">
        <f aca="false">J12814-H12814</f>
        <v>6.72</v>
      </c>
      <c r="L12814" s="14" t="n">
        <f aca="false">G12814-H12814</f>
        <v>4.72</v>
      </c>
    </row>
    <row r="12815" customFormat="false" ht="15" hidden="false" customHeight="false" outlineLevel="0" collapsed="false">
      <c r="A12815" s="2" t="s">
        <v>221</v>
      </c>
      <c r="B12815" s="2" t="s">
        <v>174</v>
      </c>
      <c r="C12815" s="2" t="s">
        <v>49</v>
      </c>
      <c r="D12815" s="2" t="s">
        <v>10</v>
      </c>
      <c r="E12815" s="2" t="s">
        <v>74</v>
      </c>
      <c r="F12815" s="2" t="s">
        <v>976</v>
      </c>
      <c r="G12815" s="14" t="n">
        <v>17.5</v>
      </c>
      <c r="H12815" s="14" t="n">
        <v>33.55</v>
      </c>
      <c r="I12815" s="14" t="n">
        <v>19.5</v>
      </c>
      <c r="J12815" s="23" t="n">
        <f aca="false">IF(AND(E12815="Priority",ISNUMBER('Cost model'!N784)),'Cost model'!N784,'Cost model'!M784)</f>
        <v>19.5</v>
      </c>
      <c r="K12815" s="14" t="n">
        <f aca="false">J12815-H12815</f>
        <v>-14.05</v>
      </c>
      <c r="L12815" s="14" t="n">
        <f aca="false">G12815-H12815</f>
        <v>-16.05</v>
      </c>
    </row>
    <row r="12816" customFormat="false" ht="15" hidden="false" customHeight="false" outlineLevel="0" collapsed="false">
      <c r="A12816" s="2" t="s">
        <v>221</v>
      </c>
      <c r="B12816" s="2" t="s">
        <v>221</v>
      </c>
      <c r="C12816" s="2" t="s">
        <v>49</v>
      </c>
      <c r="D12816" s="2" t="s">
        <v>12</v>
      </c>
      <c r="E12816" s="2" t="s">
        <v>74</v>
      </c>
      <c r="F12816" s="2" t="s">
        <v>977</v>
      </c>
      <c r="G12816" s="14" t="n">
        <v>19.5</v>
      </c>
      <c r="H12816" s="14" t="n">
        <v>95.29</v>
      </c>
      <c r="I12816" s="14" t="n">
        <v>19.5</v>
      </c>
      <c r="J12816" s="23" t="n">
        <f aca="false">IF(AND(E12816="Priority",ISNUMBER('Cost model'!N742)),'Cost model'!N742,'Cost model'!M742)</f>
        <v>60</v>
      </c>
      <c r="K12816" s="14" t="n">
        <f aca="false">J12816-H12816</f>
        <v>-35.29</v>
      </c>
      <c r="L12816" s="14" t="n">
        <f aca="false">G12816-H12816</f>
        <v>-75.79</v>
      </c>
    </row>
    <row r="12817" customFormat="false" ht="15" hidden="false" customHeight="false" outlineLevel="0" collapsed="false">
      <c r="A12817" s="2" t="s">
        <v>174</v>
      </c>
      <c r="B12817" s="2" t="s">
        <v>158</v>
      </c>
      <c r="C12817" s="2" t="s">
        <v>47</v>
      </c>
      <c r="D12817" s="2" t="s">
        <v>10</v>
      </c>
      <c r="E12817" s="2" t="s">
        <v>74</v>
      </c>
      <c r="F12817" s="2" t="s">
        <v>976</v>
      </c>
      <c r="G12817" s="14" t="n">
        <v>9.5</v>
      </c>
      <c r="H12817" s="14" t="n">
        <v>7.9</v>
      </c>
      <c r="I12817" s="14" t="n">
        <v>14.5</v>
      </c>
      <c r="J12817" s="23" t="n">
        <f aca="false">IF(AND(E12817="Priority",ISNUMBER('Cost model'!N137)),'Cost model'!N137,'Cost model'!M137)</f>
        <v>13.5</v>
      </c>
      <c r="K12817" s="14" t="n">
        <f aca="false">J12817-H12817</f>
        <v>5.6</v>
      </c>
      <c r="L12817" s="14" t="n">
        <f aca="false">G12817-H12817</f>
        <v>1.6</v>
      </c>
    </row>
    <row r="12818" customFormat="false" ht="15" hidden="false" customHeight="false" outlineLevel="0" collapsed="false">
      <c r="A12818" s="2" t="s">
        <v>174</v>
      </c>
      <c r="B12818" s="2" t="s">
        <v>174</v>
      </c>
      <c r="C12818" s="2" t="s">
        <v>47</v>
      </c>
      <c r="D12818" s="2" t="s">
        <v>12</v>
      </c>
      <c r="E12818" s="2" t="s">
        <v>74</v>
      </c>
      <c r="F12818" s="2" t="s">
        <v>977</v>
      </c>
      <c r="G12818" s="14" t="n">
        <v>9.5</v>
      </c>
      <c r="H12818" s="14" t="n">
        <v>24.94</v>
      </c>
      <c r="I12818" s="14" t="n">
        <v>9.5</v>
      </c>
      <c r="J12818" s="23" t="n">
        <f aca="false">IF(AND(E12818="Priority",ISNUMBER('Cost model'!N170)),'Cost model'!N170,'Cost model'!M170)</f>
        <v>25.5</v>
      </c>
      <c r="K12818" s="14" t="n">
        <f aca="false">J12818-H12818</f>
        <v>0.559999999999999</v>
      </c>
      <c r="L12818" s="14" t="n">
        <f aca="false">G12818-H12818</f>
        <v>-15.44</v>
      </c>
    </row>
    <row r="12819" customFormat="false" ht="15" hidden="false" customHeight="false" outlineLevel="0" collapsed="false">
      <c r="A12819" s="2" t="s">
        <v>124</v>
      </c>
      <c r="B12819" s="2" t="s">
        <v>124</v>
      </c>
      <c r="C12819" s="2" t="s">
        <v>48</v>
      </c>
      <c r="D12819" s="2" t="s">
        <v>12</v>
      </c>
      <c r="E12819" s="2" t="s">
        <v>83</v>
      </c>
      <c r="F12819" s="2" t="s">
        <v>977</v>
      </c>
      <c r="G12819" s="14" t="n">
        <v>19.5</v>
      </c>
      <c r="H12819" s="14" t="n">
        <v>46.26</v>
      </c>
      <c r="I12819" s="14" t="n">
        <v>19.5</v>
      </c>
      <c r="J12819" s="23" t="n">
        <f aca="false">IF(AND(E12819="Priority",ISNUMBER('Cost model'!N321)),'Cost model'!N321,'Cost model'!M321)</f>
        <v>55</v>
      </c>
      <c r="K12819" s="14" t="n">
        <f aca="false">J12819-H12819</f>
        <v>8.74</v>
      </c>
      <c r="L12819" s="14" t="n">
        <f aca="false">G12819-H12819</f>
        <v>-26.76</v>
      </c>
    </row>
    <row r="12820" customFormat="false" ht="15" hidden="false" customHeight="false" outlineLevel="0" collapsed="false">
      <c r="A12820" s="2" t="s">
        <v>174</v>
      </c>
      <c r="B12820" s="2" t="s">
        <v>174</v>
      </c>
      <c r="C12820" s="2" t="s">
        <v>47</v>
      </c>
      <c r="D12820" s="2" t="s">
        <v>10</v>
      </c>
      <c r="E12820" s="2" t="s">
        <v>74</v>
      </c>
      <c r="F12820" s="2" t="s">
        <v>977</v>
      </c>
      <c r="G12820" s="14" t="n">
        <v>9.5</v>
      </c>
      <c r="H12820" s="14" t="n">
        <v>6.79</v>
      </c>
      <c r="I12820" s="14" t="n">
        <v>9.5</v>
      </c>
      <c r="J12820" s="23" t="n">
        <f aca="false">IF(AND(E12820="Priority",ISNUMBER('Cost model'!N167)),'Cost model'!N167,'Cost model'!M167)</f>
        <v>8.5</v>
      </c>
      <c r="K12820" s="14" t="n">
        <f aca="false">J12820-H12820</f>
        <v>1.71</v>
      </c>
      <c r="L12820" s="14" t="n">
        <f aca="false">G12820-H12820</f>
        <v>2.71</v>
      </c>
    </row>
    <row r="12821" customFormat="false" ht="15" hidden="false" customHeight="false" outlineLevel="0" collapsed="false">
      <c r="A12821" s="2" t="s">
        <v>123</v>
      </c>
      <c r="B12821" s="2" t="s">
        <v>123</v>
      </c>
      <c r="C12821" s="2" t="s">
        <v>47</v>
      </c>
      <c r="D12821" s="2" t="s">
        <v>12</v>
      </c>
      <c r="E12821" s="2" t="s">
        <v>74</v>
      </c>
      <c r="F12821" s="2" t="s">
        <v>977</v>
      </c>
      <c r="G12821" s="14" t="n">
        <v>24.5</v>
      </c>
      <c r="H12821" s="14" t="n">
        <v>25.39</v>
      </c>
      <c r="I12821" s="14" t="n">
        <v>9.5</v>
      </c>
      <c r="J12821" s="23" t="n">
        <f aca="false">IF(AND(E12821="Priority",ISNUMBER('Cost model'!N65)),'Cost model'!N65,'Cost model'!M65)</f>
        <v>35</v>
      </c>
      <c r="K12821" s="14" t="n">
        <f aca="false">J12821-H12821</f>
        <v>9.61</v>
      </c>
      <c r="L12821" s="14" t="n">
        <f aca="false">G12821-H12821</f>
        <v>-0.890000000000001</v>
      </c>
    </row>
    <row r="12822" customFormat="false" ht="15" hidden="false" customHeight="false" outlineLevel="0" collapsed="false">
      <c r="A12822" s="2" t="s">
        <v>124</v>
      </c>
      <c r="B12822" s="2" t="s">
        <v>124</v>
      </c>
      <c r="C12822" s="2" t="s">
        <v>47</v>
      </c>
      <c r="D12822" s="2" t="s">
        <v>12</v>
      </c>
      <c r="E12822" s="2" t="s">
        <v>74</v>
      </c>
      <c r="F12822" s="2" t="s">
        <v>977</v>
      </c>
      <c r="G12822" s="14" t="n">
        <v>9.5</v>
      </c>
      <c r="H12822" s="14" t="n">
        <v>7.59</v>
      </c>
      <c r="I12822" s="14" t="n">
        <v>9.5</v>
      </c>
      <c r="J12822" s="23" t="n">
        <f aca="false">IF(AND(E12822="Priority",ISNUMBER('Cost model'!N320)),'Cost model'!N320,'Cost model'!M320)</f>
        <v>24.5</v>
      </c>
      <c r="K12822" s="14" t="n">
        <f aca="false">J12822-H12822</f>
        <v>16.91</v>
      </c>
      <c r="L12822" s="14" t="n">
        <f aca="false">G12822-H12822</f>
        <v>1.91</v>
      </c>
    </row>
    <row r="12823" customFormat="false" ht="15" hidden="false" customHeight="false" outlineLevel="0" collapsed="false">
      <c r="A12823" s="2" t="s">
        <v>142</v>
      </c>
      <c r="B12823" s="2" t="s">
        <v>142</v>
      </c>
      <c r="C12823" s="2" t="s">
        <v>49</v>
      </c>
      <c r="D12823" s="2" t="s">
        <v>12</v>
      </c>
      <c r="E12823" s="2" t="s">
        <v>74</v>
      </c>
      <c r="F12823" s="2" t="s">
        <v>977</v>
      </c>
      <c r="G12823" s="14" t="n">
        <v>19.5</v>
      </c>
      <c r="H12823" s="14" t="n">
        <v>42.13</v>
      </c>
      <c r="I12823" s="14" t="n">
        <v>19.5</v>
      </c>
      <c r="J12823" s="23" t="n">
        <f aca="false">IF(AND(E12823="Priority",ISNUMBER('Cost model'!N637)),'Cost model'!N637,'Cost model'!M637)</f>
        <v>45</v>
      </c>
      <c r="K12823" s="14" t="n">
        <f aca="false">J12823-H12823</f>
        <v>2.87</v>
      </c>
      <c r="L12823" s="14" t="n">
        <f aca="false">G12823-H12823</f>
        <v>-22.63</v>
      </c>
    </row>
    <row r="12824" customFormat="false" ht="15" hidden="false" customHeight="false" outlineLevel="0" collapsed="false">
      <c r="A12824" s="2" t="s">
        <v>158</v>
      </c>
      <c r="B12824" s="2" t="s">
        <v>124</v>
      </c>
      <c r="C12824" s="2" t="s">
        <v>47</v>
      </c>
      <c r="D12824" s="2" t="s">
        <v>12</v>
      </c>
      <c r="E12824" s="2" t="s">
        <v>74</v>
      </c>
      <c r="F12824" s="2" t="s">
        <v>976</v>
      </c>
      <c r="G12824" s="14" t="n">
        <v>9.5</v>
      </c>
      <c r="H12824" s="14" t="n">
        <v>9.9</v>
      </c>
      <c r="I12824" s="14" t="n">
        <v>19.5</v>
      </c>
      <c r="J12824" s="23" t="n">
        <f aca="false">IF(AND(E12824="Priority",ISNUMBER('Cost model'!N455)),'Cost model'!N455,'Cost model'!M455)</f>
        <v>45</v>
      </c>
      <c r="K12824" s="14" t="n">
        <f aca="false">J12824-H12824</f>
        <v>35.1</v>
      </c>
      <c r="L12824" s="14" t="n">
        <f aca="false">G12824-H12824</f>
        <v>-0.4</v>
      </c>
    </row>
    <row r="12825" customFormat="false" ht="15" hidden="false" customHeight="false" outlineLevel="0" collapsed="false">
      <c r="A12825" s="2" t="s">
        <v>221</v>
      </c>
      <c r="B12825" s="2" t="s">
        <v>221</v>
      </c>
      <c r="C12825" s="2" t="s">
        <v>49</v>
      </c>
      <c r="D12825" s="2" t="s">
        <v>12</v>
      </c>
      <c r="E12825" s="2" t="s">
        <v>74</v>
      </c>
      <c r="F12825" s="2" t="s">
        <v>977</v>
      </c>
      <c r="G12825" s="14" t="n">
        <v>19.5</v>
      </c>
      <c r="H12825" s="14" t="n">
        <v>65.97</v>
      </c>
      <c r="I12825" s="14" t="n">
        <v>19.5</v>
      </c>
      <c r="J12825" s="23" t="n">
        <f aca="false">IF(AND(E12825="Priority",ISNUMBER('Cost model'!N742)),'Cost model'!N742,'Cost model'!M742)</f>
        <v>60</v>
      </c>
      <c r="K12825" s="14" t="n">
        <f aca="false">J12825-H12825</f>
        <v>-5.97</v>
      </c>
      <c r="L12825" s="14" t="n">
        <f aca="false">G12825-H12825</f>
        <v>-46.47</v>
      </c>
    </row>
    <row r="12826" customFormat="false" ht="15" hidden="false" customHeight="false" outlineLevel="0" collapsed="false">
      <c r="A12826" s="2" t="s">
        <v>174</v>
      </c>
      <c r="B12826" s="2" t="s">
        <v>174</v>
      </c>
      <c r="C12826" s="2" t="s">
        <v>49</v>
      </c>
      <c r="D12826" s="2" t="s">
        <v>13</v>
      </c>
      <c r="E12826" s="2" t="s">
        <v>74</v>
      </c>
      <c r="F12826" s="2" t="s">
        <v>977</v>
      </c>
      <c r="G12826" s="14" t="n">
        <v>50</v>
      </c>
      <c r="H12826" s="14" t="n">
        <v>91.39</v>
      </c>
      <c r="I12826" s="14" t="n">
        <v>50</v>
      </c>
      <c r="J12826" s="23" t="n">
        <f aca="false">IF(AND(E12826="Priority",ISNUMBER('Cost model'!N175)),'Cost model'!N175,'Cost model'!M175)</f>
        <v>75</v>
      </c>
      <c r="K12826" s="14" t="n">
        <f aca="false">J12826-H12826</f>
        <v>-16.39</v>
      </c>
      <c r="L12826" s="14" t="n">
        <f aca="false">G12826-H12826</f>
        <v>-41.39</v>
      </c>
    </row>
    <row r="12827" customFormat="false" ht="15" hidden="false" customHeight="false" outlineLevel="0" collapsed="false">
      <c r="A12827" s="2" t="s">
        <v>124</v>
      </c>
      <c r="B12827" s="2" t="s">
        <v>124</v>
      </c>
      <c r="C12827" s="2" t="s">
        <v>48</v>
      </c>
      <c r="D12827" s="2" t="s">
        <v>10</v>
      </c>
      <c r="E12827" s="2" t="s">
        <v>83</v>
      </c>
      <c r="F12827" s="2" t="s">
        <v>977</v>
      </c>
      <c r="G12827" s="14" t="n">
        <v>17.5</v>
      </c>
      <c r="H12827" s="14" t="n">
        <v>78.79</v>
      </c>
      <c r="I12827" s="14" t="n">
        <v>17.5</v>
      </c>
      <c r="J12827" s="23" t="n">
        <f aca="false">IF(AND(E12827="Priority",ISNUMBER('Cost model'!N318)),'Cost model'!N318,'Cost model'!M318)</f>
        <v>19.5</v>
      </c>
      <c r="K12827" s="14" t="n">
        <f aca="false">J12827-H12827</f>
        <v>-59.29</v>
      </c>
      <c r="L12827" s="14" t="n">
        <f aca="false">G12827-H12827</f>
        <v>-61.29</v>
      </c>
    </row>
    <row r="12828" customFormat="false" ht="15" hidden="false" customHeight="false" outlineLevel="0" collapsed="false">
      <c r="A12828" s="2" t="s">
        <v>174</v>
      </c>
      <c r="B12828" s="2" t="s">
        <v>174</v>
      </c>
      <c r="C12828" s="2" t="s">
        <v>47</v>
      </c>
      <c r="D12828" s="2" t="s">
        <v>10</v>
      </c>
      <c r="E12828" s="2" t="s">
        <v>74</v>
      </c>
      <c r="F12828" s="2" t="s">
        <v>977</v>
      </c>
      <c r="G12828" s="14" t="n">
        <v>9.5</v>
      </c>
      <c r="H12828" s="14" t="n">
        <v>7.59</v>
      </c>
      <c r="I12828" s="14" t="n">
        <v>9.5</v>
      </c>
      <c r="J12828" s="23" t="n">
        <f aca="false">IF(AND(E12828="Priority",ISNUMBER('Cost model'!N167)),'Cost model'!N167,'Cost model'!M167)</f>
        <v>8.5</v>
      </c>
      <c r="K12828" s="14" t="n">
        <f aca="false">J12828-H12828</f>
        <v>0.91</v>
      </c>
      <c r="L12828" s="14" t="n">
        <f aca="false">G12828-H12828</f>
        <v>1.91</v>
      </c>
    </row>
    <row r="12829" customFormat="false" ht="15" hidden="false" customHeight="false" outlineLevel="0" collapsed="false">
      <c r="A12829" s="2" t="s">
        <v>142</v>
      </c>
      <c r="B12829" s="2" t="s">
        <v>142</v>
      </c>
      <c r="C12829" s="2" t="s">
        <v>47</v>
      </c>
      <c r="D12829" s="2" t="s">
        <v>10</v>
      </c>
      <c r="E12829" s="2" t="s">
        <v>74</v>
      </c>
      <c r="F12829" s="2" t="s">
        <v>977</v>
      </c>
      <c r="G12829" s="14" t="n">
        <v>9.5</v>
      </c>
      <c r="H12829" s="14" t="n">
        <v>5.76</v>
      </c>
      <c r="I12829" s="14" t="n">
        <v>9.5</v>
      </c>
      <c r="J12829" s="23" t="n">
        <f aca="false">IF(AND(E12829="Priority",ISNUMBER('Cost model'!N632)),'Cost model'!N632,'Cost model'!M632)</f>
        <v>9.5</v>
      </c>
      <c r="K12829" s="14" t="n">
        <f aca="false">J12829-H12829</f>
        <v>3.74</v>
      </c>
      <c r="L12829" s="14" t="n">
        <f aca="false">G12829-H12829</f>
        <v>3.74</v>
      </c>
    </row>
    <row r="12830" customFormat="false" ht="15" hidden="false" customHeight="false" outlineLevel="0" collapsed="false">
      <c r="A12830" s="2" t="s">
        <v>174</v>
      </c>
      <c r="B12830" s="2" t="s">
        <v>158</v>
      </c>
      <c r="C12830" s="2" t="s">
        <v>47</v>
      </c>
      <c r="D12830" s="2" t="s">
        <v>12</v>
      </c>
      <c r="E12830" s="2" t="s">
        <v>74</v>
      </c>
      <c r="F12830" s="2" t="s">
        <v>976</v>
      </c>
      <c r="G12830" s="14" t="n">
        <v>9.5</v>
      </c>
      <c r="H12830" s="14" t="n">
        <v>55.52</v>
      </c>
      <c r="I12830" s="14" t="n">
        <v>19.5</v>
      </c>
      <c r="J12830" s="23" t="n">
        <f aca="false">IF(AND(E12830="Priority",ISNUMBER('Cost model'!N140)),'Cost model'!N140,'Cost model'!M140)</f>
        <v>40</v>
      </c>
      <c r="K12830" s="14" t="n">
        <f aca="false">J12830-H12830</f>
        <v>-15.52</v>
      </c>
      <c r="L12830" s="14" t="n">
        <f aca="false">G12830-H12830</f>
        <v>-46.02</v>
      </c>
    </row>
    <row r="12831" customFormat="false" ht="15" hidden="false" customHeight="false" outlineLevel="0" collapsed="false">
      <c r="A12831" s="2" t="s">
        <v>221</v>
      </c>
      <c r="B12831" s="2" t="s">
        <v>221</v>
      </c>
      <c r="C12831" s="2" t="s">
        <v>47</v>
      </c>
      <c r="D12831" s="2" t="s">
        <v>10</v>
      </c>
      <c r="E12831" s="2" t="s">
        <v>74</v>
      </c>
      <c r="F12831" s="2" t="s">
        <v>977</v>
      </c>
      <c r="G12831" s="14" t="n">
        <v>9.5</v>
      </c>
      <c r="H12831" s="14" t="n">
        <v>7.02</v>
      </c>
      <c r="I12831" s="14" t="n">
        <v>9.5</v>
      </c>
      <c r="J12831" s="23" t="n">
        <f aca="false">IF(AND(E12831="Priority",ISNUMBER('Cost model'!N737)),'Cost model'!N737,'Cost model'!M737)</f>
        <v>8.5</v>
      </c>
      <c r="K12831" s="14" t="n">
        <f aca="false">J12831-H12831</f>
        <v>1.48</v>
      </c>
      <c r="L12831" s="14" t="n">
        <f aca="false">G12831-H12831</f>
        <v>2.48</v>
      </c>
    </row>
    <row r="12832" customFormat="false" ht="15" hidden="false" customHeight="false" outlineLevel="0" collapsed="false">
      <c r="A12832" s="2" t="s">
        <v>174</v>
      </c>
      <c r="B12832" s="2" t="s">
        <v>174</v>
      </c>
      <c r="C12832" s="2" t="s">
        <v>49</v>
      </c>
      <c r="D12832" s="2" t="s">
        <v>10</v>
      </c>
      <c r="E12832" s="2" t="s">
        <v>74</v>
      </c>
      <c r="F12832" s="2" t="s">
        <v>977</v>
      </c>
      <c r="G12832" s="14" t="n">
        <v>17.5</v>
      </c>
      <c r="H12832" s="14" t="n">
        <v>14.26</v>
      </c>
      <c r="I12832" s="14" t="n">
        <v>17.5</v>
      </c>
      <c r="J12832" s="23" t="n">
        <f aca="false">IF(AND(E12832="Priority",ISNUMBER('Cost model'!N169)),'Cost model'!N169,'Cost model'!M169)</f>
        <v>18.5</v>
      </c>
      <c r="K12832" s="14" t="n">
        <f aca="false">J12832-H12832</f>
        <v>4.24</v>
      </c>
      <c r="L12832" s="14" t="n">
        <f aca="false">G12832-H12832</f>
        <v>3.24</v>
      </c>
    </row>
    <row r="12833" customFormat="false" ht="15" hidden="false" customHeight="false" outlineLevel="0" collapsed="false">
      <c r="A12833" s="2" t="s">
        <v>124</v>
      </c>
      <c r="B12833" s="2" t="s">
        <v>124</v>
      </c>
      <c r="C12833" s="2" t="s">
        <v>47</v>
      </c>
      <c r="D12833" s="2" t="s">
        <v>12</v>
      </c>
      <c r="E12833" s="2" t="s">
        <v>74</v>
      </c>
      <c r="F12833" s="2" t="s">
        <v>977</v>
      </c>
      <c r="G12833" s="14" t="n">
        <v>9.5</v>
      </c>
      <c r="H12833" s="14" t="n">
        <v>29.19</v>
      </c>
      <c r="I12833" s="14" t="n">
        <v>9.5</v>
      </c>
      <c r="J12833" s="23" t="n">
        <f aca="false">IF(AND(E12833="Priority",ISNUMBER('Cost model'!N320)),'Cost model'!N320,'Cost model'!M320)</f>
        <v>24.5</v>
      </c>
      <c r="K12833" s="14" t="n">
        <f aca="false">J12833-H12833</f>
        <v>-4.69</v>
      </c>
      <c r="L12833" s="14" t="n">
        <f aca="false">G12833-H12833</f>
        <v>-19.69</v>
      </c>
    </row>
    <row r="12834" customFormat="false" ht="15" hidden="false" customHeight="false" outlineLevel="0" collapsed="false">
      <c r="A12834" s="2" t="s">
        <v>142</v>
      </c>
      <c r="B12834" s="2" t="s">
        <v>142</v>
      </c>
      <c r="C12834" s="2" t="s">
        <v>48</v>
      </c>
      <c r="D12834" s="2" t="s">
        <v>10</v>
      </c>
      <c r="E12834" s="2" t="s">
        <v>74</v>
      </c>
      <c r="F12834" s="2" t="s">
        <v>977</v>
      </c>
      <c r="G12834" s="14" t="n">
        <v>12.5</v>
      </c>
      <c r="H12834" s="14" t="n">
        <v>26.1</v>
      </c>
      <c r="I12834" s="14" t="n">
        <v>12.5</v>
      </c>
      <c r="J12834" s="23" t="n">
        <f aca="false">IF(AND(E12834="Priority",ISNUMBER('Cost model'!N633)),'Cost model'!N633,'Cost model'!M633)</f>
        <v>11.5</v>
      </c>
      <c r="K12834" s="14" t="n">
        <f aca="false">J12834-H12834</f>
        <v>-14.6</v>
      </c>
      <c r="L12834" s="14" t="n">
        <f aca="false">G12834-H12834</f>
        <v>-13.6</v>
      </c>
    </row>
    <row r="12835" customFormat="false" ht="15" hidden="false" customHeight="false" outlineLevel="0" collapsed="false">
      <c r="A12835" s="2" t="s">
        <v>124</v>
      </c>
      <c r="B12835" s="2" t="s">
        <v>124</v>
      </c>
      <c r="C12835" s="2" t="s">
        <v>48</v>
      </c>
      <c r="D12835" s="2" t="s">
        <v>12</v>
      </c>
      <c r="E12835" s="2" t="s">
        <v>83</v>
      </c>
      <c r="F12835" s="2" t="s">
        <v>977</v>
      </c>
      <c r="G12835" s="14" t="n">
        <v>19.5</v>
      </c>
      <c r="H12835" s="14" t="n">
        <v>53.99</v>
      </c>
      <c r="I12835" s="14" t="n">
        <v>19.5</v>
      </c>
      <c r="J12835" s="23" t="n">
        <f aca="false">IF(AND(E12835="Priority",ISNUMBER('Cost model'!N321)),'Cost model'!N321,'Cost model'!M321)</f>
        <v>55</v>
      </c>
      <c r="K12835" s="14" t="n">
        <f aca="false">J12835-H12835</f>
        <v>1.01</v>
      </c>
      <c r="L12835" s="14" t="n">
        <f aca="false">G12835-H12835</f>
        <v>-34.49</v>
      </c>
    </row>
    <row r="12836" customFormat="false" ht="15" hidden="false" customHeight="false" outlineLevel="0" collapsed="false">
      <c r="A12836" s="2" t="s">
        <v>142</v>
      </c>
      <c r="B12836" s="2" t="s">
        <v>142</v>
      </c>
      <c r="C12836" s="2" t="s">
        <v>48</v>
      </c>
      <c r="D12836" s="2" t="s">
        <v>10</v>
      </c>
      <c r="E12836" s="2" t="s">
        <v>74</v>
      </c>
      <c r="F12836" s="2" t="s">
        <v>977</v>
      </c>
      <c r="G12836" s="14" t="n">
        <v>12.5</v>
      </c>
      <c r="H12836" s="14" t="n">
        <v>7.44</v>
      </c>
      <c r="I12836" s="14" t="n">
        <v>12.5</v>
      </c>
      <c r="J12836" s="23" t="n">
        <f aca="false">IF(AND(E12836="Priority",ISNUMBER('Cost model'!N633)),'Cost model'!N633,'Cost model'!M633)</f>
        <v>11.5</v>
      </c>
      <c r="K12836" s="14" t="n">
        <f aca="false">J12836-H12836</f>
        <v>4.06</v>
      </c>
      <c r="L12836" s="14" t="n">
        <f aca="false">G12836-H12836</f>
        <v>5.06</v>
      </c>
    </row>
    <row r="12837" customFormat="false" ht="15" hidden="false" customHeight="false" outlineLevel="0" collapsed="false">
      <c r="A12837" s="2" t="s">
        <v>221</v>
      </c>
      <c r="B12837" s="2" t="s">
        <v>221</v>
      </c>
      <c r="C12837" s="2" t="s">
        <v>49</v>
      </c>
      <c r="D12837" s="2" t="s">
        <v>10</v>
      </c>
      <c r="E12837" s="2" t="s">
        <v>74</v>
      </c>
      <c r="F12837" s="2" t="s">
        <v>977</v>
      </c>
      <c r="G12837" s="14" t="n">
        <v>17.5</v>
      </c>
      <c r="H12837" s="14" t="n">
        <v>10.64</v>
      </c>
      <c r="I12837" s="14" t="n">
        <v>17.5</v>
      </c>
      <c r="J12837" s="23" t="n">
        <f aca="false">IF(AND(E12837="Priority",ISNUMBER('Cost model'!N739)),'Cost model'!N739,'Cost model'!M739)</f>
        <v>17.5</v>
      </c>
      <c r="K12837" s="14" t="n">
        <f aca="false">J12837-H12837</f>
        <v>6.86</v>
      </c>
      <c r="L12837" s="14" t="n">
        <f aca="false">G12837-H12837</f>
        <v>6.86</v>
      </c>
    </row>
    <row r="12838" customFormat="false" ht="15" hidden="false" customHeight="false" outlineLevel="0" collapsed="false">
      <c r="A12838" s="2" t="s">
        <v>174</v>
      </c>
      <c r="B12838" s="2" t="s">
        <v>142</v>
      </c>
      <c r="C12838" s="2" t="s">
        <v>47</v>
      </c>
      <c r="D12838" s="2" t="s">
        <v>14</v>
      </c>
      <c r="E12838" s="2" t="s">
        <v>74</v>
      </c>
      <c r="F12838" s="2" t="s">
        <v>976</v>
      </c>
      <c r="G12838" s="14" t="n">
        <v>25</v>
      </c>
      <c r="H12838" s="14" t="n">
        <v>50.63</v>
      </c>
      <c r="I12838" s="14" t="n">
        <v>25</v>
      </c>
      <c r="J12838" s="23" t="n">
        <f aca="false">IF(AND(E12838="Priority",ISNUMBER('Cost model'!N131)),'Cost model'!N131,'Cost model'!M131)</f>
        <v>95</v>
      </c>
      <c r="K12838" s="14" t="n">
        <f aca="false">J12838-H12838</f>
        <v>44.37</v>
      </c>
      <c r="L12838" s="14" t="n">
        <f aca="false">G12838-H12838</f>
        <v>-25.63</v>
      </c>
    </row>
    <row r="12839" customFormat="false" ht="15" hidden="false" customHeight="false" outlineLevel="0" collapsed="false">
      <c r="A12839" s="2" t="s">
        <v>124</v>
      </c>
      <c r="B12839" s="2" t="s">
        <v>124</v>
      </c>
      <c r="C12839" s="2" t="s">
        <v>49</v>
      </c>
      <c r="D12839" s="2" t="s">
        <v>10</v>
      </c>
      <c r="E12839" s="2" t="s">
        <v>83</v>
      </c>
      <c r="F12839" s="2" t="s">
        <v>977</v>
      </c>
      <c r="G12839" s="14" t="n">
        <v>24.5</v>
      </c>
      <c r="H12839" s="14" t="n">
        <v>20.47</v>
      </c>
      <c r="I12839" s="14" t="n">
        <v>24.5</v>
      </c>
      <c r="J12839" s="23" t="n">
        <f aca="false">IF(AND(E12839="Priority",ISNUMBER('Cost model'!N319)),'Cost model'!N319,'Cost model'!M319)</f>
        <v>22.5</v>
      </c>
      <c r="K12839" s="14" t="n">
        <f aca="false">J12839-H12839</f>
        <v>2.03</v>
      </c>
      <c r="L12839" s="14" t="n">
        <f aca="false">G12839-H12839</f>
        <v>4.03</v>
      </c>
    </row>
    <row r="12840" customFormat="false" ht="15" hidden="false" customHeight="false" outlineLevel="0" collapsed="false">
      <c r="A12840" s="2" t="s">
        <v>174</v>
      </c>
      <c r="B12840" s="2" t="s">
        <v>174</v>
      </c>
      <c r="C12840" s="2" t="s">
        <v>47</v>
      </c>
      <c r="D12840" s="2" t="s">
        <v>12</v>
      </c>
      <c r="E12840" s="2" t="s">
        <v>74</v>
      </c>
      <c r="F12840" s="2" t="s">
        <v>977</v>
      </c>
      <c r="G12840" s="14" t="n">
        <v>9.5</v>
      </c>
      <c r="H12840" s="14" t="n">
        <v>7.59</v>
      </c>
      <c r="I12840" s="14" t="n">
        <v>9.5</v>
      </c>
      <c r="J12840" s="23" t="n">
        <f aca="false">IF(AND(E12840="Priority",ISNUMBER('Cost model'!N170)),'Cost model'!N170,'Cost model'!M170)</f>
        <v>25.5</v>
      </c>
      <c r="K12840" s="14" t="n">
        <f aca="false">J12840-H12840</f>
        <v>17.91</v>
      </c>
      <c r="L12840" s="14" t="n">
        <f aca="false">G12840-H12840</f>
        <v>1.91</v>
      </c>
    </row>
    <row r="12841" customFormat="false" ht="15" hidden="false" customHeight="false" outlineLevel="0" collapsed="false">
      <c r="A12841" s="2" t="s">
        <v>174</v>
      </c>
      <c r="B12841" s="2" t="s">
        <v>174</v>
      </c>
      <c r="C12841" s="2" t="s">
        <v>48</v>
      </c>
      <c r="D12841" s="2" t="s">
        <v>15</v>
      </c>
      <c r="E12841" s="2" t="s">
        <v>74</v>
      </c>
      <c r="F12841" s="2" t="s">
        <v>977</v>
      </c>
      <c r="G12841" s="14" t="n">
        <v>85</v>
      </c>
      <c r="H12841" s="14" t="n">
        <v>87.78</v>
      </c>
      <c r="I12841" s="14" t="n">
        <v>85</v>
      </c>
      <c r="J12841" s="23" t="n">
        <f aca="false">IF(AND(E12841="Priority",ISNUMBER('Cost model'!N180)),'Cost model'!N180,'Cost model'!M180)</f>
        <v>150</v>
      </c>
      <c r="K12841" s="14" t="n">
        <f aca="false">J12841-H12841</f>
        <v>62.22</v>
      </c>
      <c r="L12841" s="14" t="n">
        <f aca="false">G12841-H12841</f>
        <v>-2.78</v>
      </c>
    </row>
    <row r="12842" customFormat="false" ht="15" hidden="false" customHeight="false" outlineLevel="0" collapsed="false">
      <c r="A12842" s="2" t="s">
        <v>124</v>
      </c>
      <c r="B12842" s="2" t="s">
        <v>124</v>
      </c>
      <c r="C12842" s="2" t="s">
        <v>47</v>
      </c>
      <c r="D12842" s="2" t="s">
        <v>10</v>
      </c>
      <c r="E12842" s="2" t="s">
        <v>83</v>
      </c>
      <c r="F12842" s="2" t="s">
        <v>977</v>
      </c>
      <c r="G12842" s="14" t="n">
        <v>14.5</v>
      </c>
      <c r="H12842" s="14" t="n">
        <v>24.57</v>
      </c>
      <c r="I12842" s="14" t="n">
        <v>14.5</v>
      </c>
      <c r="J12842" s="23" t="n">
        <f aca="false">IF(AND(E12842="Priority",ISNUMBER('Cost model'!N317)),'Cost model'!N317,'Cost model'!M317)</f>
        <v>15.5</v>
      </c>
      <c r="K12842" s="14" t="n">
        <f aca="false">J12842-H12842</f>
        <v>-9.07</v>
      </c>
      <c r="L12842" s="14" t="n">
        <f aca="false">G12842-H12842</f>
        <v>-10.07</v>
      </c>
    </row>
    <row r="12843" customFormat="false" ht="15" hidden="false" customHeight="false" outlineLevel="0" collapsed="false">
      <c r="A12843" s="2" t="s">
        <v>174</v>
      </c>
      <c r="B12843" s="2" t="s">
        <v>174</v>
      </c>
      <c r="C12843" s="2" t="s">
        <v>49</v>
      </c>
      <c r="D12843" s="2" t="s">
        <v>10</v>
      </c>
      <c r="E12843" s="2" t="s">
        <v>74</v>
      </c>
      <c r="F12843" s="2" t="s">
        <v>977</v>
      </c>
      <c r="G12843" s="14" t="n">
        <v>17.5</v>
      </c>
      <c r="H12843" s="14" t="n">
        <v>10.9</v>
      </c>
      <c r="I12843" s="14" t="n">
        <v>17.5</v>
      </c>
      <c r="J12843" s="23" t="n">
        <f aca="false">IF(AND(E12843="Priority",ISNUMBER('Cost model'!N169)),'Cost model'!N169,'Cost model'!M169)</f>
        <v>18.5</v>
      </c>
      <c r="K12843" s="14" t="n">
        <f aca="false">J12843-H12843</f>
        <v>7.6</v>
      </c>
      <c r="L12843" s="14" t="n">
        <f aca="false">G12843-H12843</f>
        <v>6.6</v>
      </c>
    </row>
    <row r="12844" customFormat="false" ht="15" hidden="false" customHeight="false" outlineLevel="0" collapsed="false">
      <c r="A12844" s="2" t="s">
        <v>124</v>
      </c>
      <c r="B12844" s="2" t="s">
        <v>174</v>
      </c>
      <c r="C12844" s="2" t="s">
        <v>48</v>
      </c>
      <c r="D12844" s="2" t="s">
        <v>12</v>
      </c>
      <c r="E12844" s="2" t="s">
        <v>74</v>
      </c>
      <c r="F12844" s="2" t="s">
        <v>976</v>
      </c>
      <c r="G12844" s="14" t="n">
        <v>12.5</v>
      </c>
      <c r="H12844" s="14" t="n">
        <v>63.5</v>
      </c>
      <c r="I12844" s="14" t="n">
        <v>19.5</v>
      </c>
      <c r="J12844" s="23" t="n">
        <f aca="false">IF(AND(E12844="Priority",ISNUMBER('Cost model'!N366)),'Cost model'!N366,'Cost model'!M366)</f>
        <v>55</v>
      </c>
      <c r="K12844" s="14" t="n">
        <f aca="false">J12844-H12844</f>
        <v>-8.5</v>
      </c>
      <c r="L12844" s="14" t="n">
        <f aca="false">G12844-H12844</f>
        <v>-51</v>
      </c>
    </row>
    <row r="12845" customFormat="false" ht="15" hidden="false" customHeight="false" outlineLevel="0" collapsed="false">
      <c r="A12845" s="2" t="s">
        <v>142</v>
      </c>
      <c r="B12845" s="2" t="s">
        <v>142</v>
      </c>
      <c r="C12845" s="2" t="s">
        <v>49</v>
      </c>
      <c r="D12845" s="2" t="s">
        <v>12</v>
      </c>
      <c r="E12845" s="2" t="s">
        <v>83</v>
      </c>
      <c r="F12845" s="2" t="s">
        <v>977</v>
      </c>
      <c r="G12845" s="14" t="n">
        <v>29.5</v>
      </c>
      <c r="H12845" s="14" t="n">
        <v>41.07</v>
      </c>
      <c r="I12845" s="14" t="n">
        <v>29.5</v>
      </c>
      <c r="J12845" s="23" t="n">
        <f aca="false">IF(AND(E12845="Priority",ISNUMBER('Cost model'!N637)),'Cost model'!N637,'Cost model'!M637)</f>
        <v>60</v>
      </c>
      <c r="K12845" s="14" t="n">
        <f aca="false">J12845-H12845</f>
        <v>18.93</v>
      </c>
      <c r="L12845" s="14" t="n">
        <f aca="false">G12845-H12845</f>
        <v>-11.57</v>
      </c>
    </row>
    <row r="12846" customFormat="false" ht="15" hidden="false" customHeight="false" outlineLevel="0" collapsed="false">
      <c r="A12846" s="2" t="s">
        <v>174</v>
      </c>
      <c r="B12846" s="2" t="s">
        <v>174</v>
      </c>
      <c r="C12846" s="2" t="s">
        <v>47</v>
      </c>
      <c r="D12846" s="2" t="s">
        <v>12</v>
      </c>
      <c r="E12846" s="2" t="s">
        <v>74</v>
      </c>
      <c r="F12846" s="2" t="s">
        <v>977</v>
      </c>
      <c r="G12846" s="14" t="n">
        <v>9.5</v>
      </c>
      <c r="H12846" s="14" t="n">
        <v>25.19</v>
      </c>
      <c r="I12846" s="14" t="n">
        <v>9.5</v>
      </c>
      <c r="J12846" s="23" t="n">
        <f aca="false">IF(AND(E12846="Priority",ISNUMBER('Cost model'!N170)),'Cost model'!N170,'Cost model'!M170)</f>
        <v>25.5</v>
      </c>
      <c r="K12846" s="14" t="n">
        <f aca="false">J12846-H12846</f>
        <v>0.309999999999999</v>
      </c>
      <c r="L12846" s="14" t="n">
        <f aca="false">G12846-H12846</f>
        <v>-15.69</v>
      </c>
    </row>
    <row r="12847" customFormat="false" ht="15" hidden="false" customHeight="false" outlineLevel="0" collapsed="false">
      <c r="A12847" s="2" t="s">
        <v>221</v>
      </c>
      <c r="B12847" s="2" t="s">
        <v>124</v>
      </c>
      <c r="C12847" s="2" t="s">
        <v>47</v>
      </c>
      <c r="D12847" s="2" t="s">
        <v>10</v>
      </c>
      <c r="E12847" s="2" t="s">
        <v>74</v>
      </c>
      <c r="F12847" s="2" t="s">
        <v>976</v>
      </c>
      <c r="G12847" s="14" t="n">
        <v>9.5</v>
      </c>
      <c r="H12847" s="14" t="n">
        <v>12.27</v>
      </c>
      <c r="I12847" s="14" t="n">
        <v>19.5</v>
      </c>
      <c r="J12847" s="23" t="n">
        <f aca="false">IF(AND(E12847="Priority",ISNUMBER('Cost model'!N797)),'Cost model'!N797,'Cost model'!M797)</f>
        <v>14.5</v>
      </c>
      <c r="K12847" s="14" t="n">
        <f aca="false">J12847-H12847</f>
        <v>2.23</v>
      </c>
      <c r="L12847" s="14" t="n">
        <f aca="false">G12847-H12847</f>
        <v>-2.77</v>
      </c>
    </row>
    <row r="12848" customFormat="false" ht="15" hidden="false" customHeight="false" outlineLevel="0" collapsed="false">
      <c r="A12848" s="2" t="s">
        <v>142</v>
      </c>
      <c r="B12848" s="2" t="s">
        <v>142</v>
      </c>
      <c r="C12848" s="2" t="s">
        <v>49</v>
      </c>
      <c r="D12848" s="2" t="s">
        <v>10</v>
      </c>
      <c r="E12848" s="2" t="s">
        <v>74</v>
      </c>
      <c r="F12848" s="2" t="s">
        <v>977</v>
      </c>
      <c r="G12848" s="14" t="n">
        <v>17.5</v>
      </c>
      <c r="H12848" s="14" t="n">
        <v>14.97</v>
      </c>
      <c r="I12848" s="14" t="n">
        <v>17.5</v>
      </c>
      <c r="J12848" s="23" t="n">
        <f aca="false">IF(AND(E12848="Priority",ISNUMBER('Cost model'!N634)),'Cost model'!N634,'Cost model'!M634)</f>
        <v>15.5</v>
      </c>
      <c r="K12848" s="14" t="n">
        <f aca="false">J12848-H12848</f>
        <v>0.529999999999999</v>
      </c>
      <c r="L12848" s="14" t="n">
        <f aca="false">G12848-H12848</f>
        <v>2.53</v>
      </c>
    </row>
    <row r="12849" customFormat="false" ht="15" hidden="false" customHeight="false" outlineLevel="0" collapsed="false">
      <c r="A12849" s="2" t="s">
        <v>142</v>
      </c>
      <c r="B12849" s="2" t="s">
        <v>142</v>
      </c>
      <c r="C12849" s="2" t="s">
        <v>48</v>
      </c>
      <c r="D12849" s="2" t="s">
        <v>10</v>
      </c>
      <c r="E12849" s="2" t="s">
        <v>83</v>
      </c>
      <c r="F12849" s="2" t="s">
        <v>977</v>
      </c>
      <c r="G12849" s="14" t="n">
        <v>17.5</v>
      </c>
      <c r="H12849" s="14" t="n">
        <v>23.18</v>
      </c>
      <c r="I12849" s="14" t="n">
        <v>17.5</v>
      </c>
      <c r="J12849" s="23" t="n">
        <f aca="false">IF(AND(E12849="Priority",ISNUMBER('Cost model'!N633)),'Cost model'!N633,'Cost model'!M633)</f>
        <v>16.5</v>
      </c>
      <c r="K12849" s="14" t="n">
        <f aca="false">J12849-H12849</f>
        <v>-6.68</v>
      </c>
      <c r="L12849" s="14" t="n">
        <f aca="false">G12849-H12849</f>
        <v>-5.68</v>
      </c>
    </row>
    <row r="12850" customFormat="false" ht="15" hidden="false" customHeight="false" outlineLevel="0" collapsed="false">
      <c r="A12850" s="2" t="s">
        <v>124</v>
      </c>
      <c r="B12850" s="2" t="s">
        <v>124</v>
      </c>
      <c r="C12850" s="2" t="s">
        <v>48</v>
      </c>
      <c r="D12850" s="2" t="s">
        <v>10</v>
      </c>
      <c r="E12850" s="2" t="s">
        <v>74</v>
      </c>
      <c r="F12850" s="2" t="s">
        <v>977</v>
      </c>
      <c r="G12850" s="14" t="n">
        <v>9.5</v>
      </c>
      <c r="H12850" s="14" t="n">
        <v>7.78</v>
      </c>
      <c r="I12850" s="14" t="n">
        <v>12.5</v>
      </c>
      <c r="J12850" s="23" t="n">
        <f aca="false">IF(AND(E12850="Priority",ISNUMBER('Cost model'!N318)),'Cost model'!N318,'Cost model'!M318)</f>
        <v>14.5</v>
      </c>
      <c r="K12850" s="14" t="n">
        <f aca="false">J12850-H12850</f>
        <v>6.72</v>
      </c>
      <c r="L12850" s="14" t="n">
        <f aca="false">G12850-H12850</f>
        <v>1.72</v>
      </c>
    </row>
    <row r="12851" customFormat="false" ht="15" hidden="false" customHeight="false" outlineLevel="0" collapsed="false">
      <c r="A12851" s="2" t="s">
        <v>142</v>
      </c>
      <c r="B12851" s="2" t="s">
        <v>174</v>
      </c>
      <c r="C12851" s="2" t="s">
        <v>47</v>
      </c>
      <c r="D12851" s="2" t="s">
        <v>12</v>
      </c>
      <c r="E12851" s="2" t="s">
        <v>74</v>
      </c>
      <c r="F12851" s="2" t="s">
        <v>976</v>
      </c>
      <c r="G12851" s="14" t="n">
        <v>9.5</v>
      </c>
      <c r="H12851" s="14" t="n">
        <v>41.07</v>
      </c>
      <c r="I12851" s="14" t="n">
        <v>19.5</v>
      </c>
      <c r="J12851" s="23" t="n">
        <f aca="false">IF(AND(E12851="Priority",ISNUMBER('Cost model'!N695)),'Cost model'!N695,'Cost model'!M695)</f>
        <v>40</v>
      </c>
      <c r="K12851" s="14" t="n">
        <f aca="false">J12851-H12851</f>
        <v>-1.07</v>
      </c>
      <c r="L12851" s="14" t="n">
        <f aca="false">G12851-H12851</f>
        <v>-31.57</v>
      </c>
    </row>
    <row r="12852" customFormat="false" ht="15" hidden="false" customHeight="false" outlineLevel="0" collapsed="false">
      <c r="A12852" s="2" t="s">
        <v>221</v>
      </c>
      <c r="B12852" s="2" t="s">
        <v>221</v>
      </c>
      <c r="C12852" s="2" t="s">
        <v>49</v>
      </c>
      <c r="D12852" s="2" t="s">
        <v>10</v>
      </c>
      <c r="E12852" s="2" t="s">
        <v>83</v>
      </c>
      <c r="F12852" s="2" t="s">
        <v>977</v>
      </c>
      <c r="G12852" s="14" t="n">
        <v>24.5</v>
      </c>
      <c r="H12852" s="14" t="n">
        <v>14.97</v>
      </c>
      <c r="I12852" s="14" t="n">
        <v>24.5</v>
      </c>
      <c r="J12852" s="23" t="n">
        <f aca="false">IF(AND(E12852="Priority",ISNUMBER('Cost model'!N739)),'Cost model'!N739,'Cost model'!M739)</f>
        <v>23.5</v>
      </c>
      <c r="K12852" s="14" t="n">
        <f aca="false">J12852-H12852</f>
        <v>8.53</v>
      </c>
      <c r="L12852" s="14" t="n">
        <f aca="false">G12852-H12852</f>
        <v>9.53</v>
      </c>
    </row>
    <row r="12853" customFormat="false" ht="15" hidden="false" customHeight="false" outlineLevel="0" collapsed="false">
      <c r="A12853" s="2" t="s">
        <v>142</v>
      </c>
      <c r="B12853" s="2" t="s">
        <v>142</v>
      </c>
      <c r="C12853" s="2" t="s">
        <v>47</v>
      </c>
      <c r="D12853" s="2" t="s">
        <v>12</v>
      </c>
      <c r="E12853" s="2" t="s">
        <v>74</v>
      </c>
      <c r="F12853" s="2" t="s">
        <v>977</v>
      </c>
      <c r="G12853" s="14" t="n">
        <v>9.5</v>
      </c>
      <c r="H12853" s="14" t="n">
        <v>7.59</v>
      </c>
      <c r="I12853" s="14" t="n">
        <v>9.5</v>
      </c>
      <c r="J12853" s="23" t="n">
        <f aca="false">IF(AND(E12853="Priority",ISNUMBER('Cost model'!N635)),'Cost model'!N635,'Cost model'!M635)</f>
        <v>30.5</v>
      </c>
      <c r="K12853" s="14" t="n">
        <f aca="false">J12853-H12853</f>
        <v>22.91</v>
      </c>
      <c r="L12853" s="14" t="n">
        <f aca="false">G12853-H12853</f>
        <v>1.91</v>
      </c>
    </row>
    <row r="12854" customFormat="false" ht="15" hidden="false" customHeight="false" outlineLevel="0" collapsed="false">
      <c r="A12854" s="2" t="s">
        <v>174</v>
      </c>
      <c r="B12854" s="2" t="s">
        <v>142</v>
      </c>
      <c r="C12854" s="2" t="s">
        <v>47</v>
      </c>
      <c r="D12854" s="2" t="s">
        <v>14</v>
      </c>
      <c r="E12854" s="2" t="s">
        <v>74</v>
      </c>
      <c r="F12854" s="2" t="s">
        <v>976</v>
      </c>
      <c r="G12854" s="14" t="n">
        <v>25</v>
      </c>
      <c r="H12854" s="14" t="n">
        <v>44.32</v>
      </c>
      <c r="I12854" s="14" t="n">
        <v>25</v>
      </c>
      <c r="J12854" s="23" t="n">
        <f aca="false">IF(AND(E12854="Priority",ISNUMBER('Cost model'!N131)),'Cost model'!N131,'Cost model'!M131)</f>
        <v>95</v>
      </c>
      <c r="K12854" s="14" t="n">
        <f aca="false">J12854-H12854</f>
        <v>50.68</v>
      </c>
      <c r="L12854" s="14" t="n">
        <f aca="false">G12854-H12854</f>
        <v>-19.32</v>
      </c>
    </row>
    <row r="12855" customFormat="false" ht="15" hidden="false" customHeight="false" outlineLevel="0" collapsed="false">
      <c r="A12855" s="2" t="s">
        <v>124</v>
      </c>
      <c r="B12855" s="2" t="s">
        <v>124</v>
      </c>
      <c r="C12855" s="2" t="s">
        <v>49</v>
      </c>
      <c r="D12855" s="2" t="s">
        <v>10</v>
      </c>
      <c r="E12855" s="2" t="s">
        <v>74</v>
      </c>
      <c r="F12855" s="2" t="s">
        <v>977</v>
      </c>
      <c r="G12855" s="14" t="n">
        <v>17.5</v>
      </c>
      <c r="H12855" s="14" t="n">
        <v>19.77</v>
      </c>
      <c r="I12855" s="14" t="n">
        <v>17.5</v>
      </c>
      <c r="J12855" s="23" t="n">
        <f aca="false">IF(AND(E12855="Priority",ISNUMBER('Cost model'!N319)),'Cost model'!N319,'Cost model'!M319)</f>
        <v>16.5</v>
      </c>
      <c r="K12855" s="14" t="n">
        <f aca="false">J12855-H12855</f>
        <v>-3.27</v>
      </c>
      <c r="L12855" s="14" t="n">
        <f aca="false">G12855-H12855</f>
        <v>-2.27</v>
      </c>
    </row>
    <row r="12856" customFormat="false" ht="15" hidden="false" customHeight="false" outlineLevel="0" collapsed="false">
      <c r="A12856" s="2" t="s">
        <v>174</v>
      </c>
      <c r="B12856" s="2" t="s">
        <v>174</v>
      </c>
      <c r="C12856" s="2" t="s">
        <v>47</v>
      </c>
      <c r="D12856" s="2" t="s">
        <v>10</v>
      </c>
      <c r="E12856" s="2" t="s">
        <v>74</v>
      </c>
      <c r="F12856" s="2" t="s">
        <v>977</v>
      </c>
      <c r="G12856" s="14" t="n">
        <v>9.5</v>
      </c>
      <c r="H12856" s="14" t="n">
        <v>6.79</v>
      </c>
      <c r="I12856" s="14" t="n">
        <v>9.5</v>
      </c>
      <c r="J12856" s="23" t="n">
        <f aca="false">IF(AND(E12856="Priority",ISNUMBER('Cost model'!N167)),'Cost model'!N167,'Cost model'!M167)</f>
        <v>8.5</v>
      </c>
      <c r="K12856" s="14" t="n">
        <f aca="false">J12856-H12856</f>
        <v>1.71</v>
      </c>
      <c r="L12856" s="14" t="n">
        <f aca="false">G12856-H12856</f>
        <v>2.71</v>
      </c>
    </row>
    <row r="12857" customFormat="false" ht="15" hidden="false" customHeight="false" outlineLevel="0" collapsed="false">
      <c r="A12857" s="2" t="s">
        <v>124</v>
      </c>
      <c r="B12857" s="2" t="s">
        <v>124</v>
      </c>
      <c r="C12857" s="2" t="s">
        <v>47</v>
      </c>
      <c r="D12857" s="2" t="s">
        <v>10</v>
      </c>
      <c r="E12857" s="2" t="s">
        <v>74</v>
      </c>
      <c r="F12857" s="2" t="s">
        <v>977</v>
      </c>
      <c r="G12857" s="14" t="n">
        <v>9.5</v>
      </c>
      <c r="H12857" s="14" t="n">
        <v>9.28</v>
      </c>
      <c r="I12857" s="14" t="n">
        <v>9.5</v>
      </c>
      <c r="J12857" s="23" t="n">
        <f aca="false">IF(AND(E12857="Priority",ISNUMBER('Cost model'!N317)),'Cost model'!N317,'Cost model'!M317)</f>
        <v>10.5</v>
      </c>
      <c r="K12857" s="14" t="n">
        <f aca="false">J12857-H12857</f>
        <v>1.22</v>
      </c>
      <c r="L12857" s="14" t="n">
        <f aca="false">G12857-H12857</f>
        <v>0.220000000000001</v>
      </c>
    </row>
    <row r="12858" customFormat="false" ht="15" hidden="false" customHeight="false" outlineLevel="0" collapsed="false">
      <c r="A12858" s="2" t="s">
        <v>142</v>
      </c>
      <c r="B12858" s="2" t="s">
        <v>142</v>
      </c>
      <c r="C12858" s="2" t="s">
        <v>47</v>
      </c>
      <c r="D12858" s="2" t="s">
        <v>12</v>
      </c>
      <c r="E12858" s="2" t="s">
        <v>74</v>
      </c>
      <c r="F12858" s="2" t="s">
        <v>977</v>
      </c>
      <c r="G12858" s="14" t="n">
        <v>9.5</v>
      </c>
      <c r="H12858" s="14" t="n">
        <v>48.81</v>
      </c>
      <c r="I12858" s="14" t="n">
        <v>9.5</v>
      </c>
      <c r="J12858" s="23" t="n">
        <f aca="false">IF(AND(E12858="Priority",ISNUMBER('Cost model'!N635)),'Cost model'!N635,'Cost model'!M635)</f>
        <v>30.5</v>
      </c>
      <c r="K12858" s="14" t="n">
        <f aca="false">J12858-H12858</f>
        <v>-18.31</v>
      </c>
      <c r="L12858" s="14" t="n">
        <f aca="false">G12858-H12858</f>
        <v>-39.31</v>
      </c>
    </row>
    <row r="12859" customFormat="false" ht="15" hidden="false" customHeight="false" outlineLevel="0" collapsed="false">
      <c r="A12859" s="2" t="s">
        <v>124</v>
      </c>
      <c r="B12859" s="2" t="s">
        <v>124</v>
      </c>
      <c r="C12859" s="2" t="s">
        <v>48</v>
      </c>
      <c r="D12859" s="2" t="s">
        <v>10</v>
      </c>
      <c r="E12859" s="2" t="s">
        <v>74</v>
      </c>
      <c r="F12859" s="2" t="s">
        <v>977</v>
      </c>
      <c r="G12859" s="14" t="n">
        <v>12.5</v>
      </c>
      <c r="H12859" s="14" t="n">
        <v>7.78</v>
      </c>
      <c r="I12859" s="14" t="n">
        <v>12.5</v>
      </c>
      <c r="J12859" s="23" t="n">
        <f aca="false">IF(AND(E12859="Priority",ISNUMBER('Cost model'!N318)),'Cost model'!N318,'Cost model'!M318)</f>
        <v>14.5</v>
      </c>
      <c r="K12859" s="14" t="n">
        <f aca="false">J12859-H12859</f>
        <v>6.72</v>
      </c>
      <c r="L12859" s="14" t="n">
        <f aca="false">G12859-H12859</f>
        <v>4.72</v>
      </c>
    </row>
    <row r="12860" customFormat="false" ht="15" hidden="false" customHeight="false" outlineLevel="0" collapsed="false">
      <c r="A12860" s="2" t="s">
        <v>221</v>
      </c>
      <c r="B12860" s="2" t="s">
        <v>221</v>
      </c>
      <c r="C12860" s="2" t="s">
        <v>49</v>
      </c>
      <c r="D12860" s="2" t="s">
        <v>10</v>
      </c>
      <c r="E12860" s="2" t="s">
        <v>74</v>
      </c>
      <c r="F12860" s="2" t="s">
        <v>977</v>
      </c>
      <c r="G12860" s="14" t="n">
        <v>17.5</v>
      </c>
      <c r="H12860" s="14" t="n">
        <v>12.22</v>
      </c>
      <c r="I12860" s="14" t="n">
        <v>17.5</v>
      </c>
      <c r="J12860" s="23" t="n">
        <f aca="false">IF(AND(E12860="Priority",ISNUMBER('Cost model'!N739)),'Cost model'!N739,'Cost model'!M739)</f>
        <v>17.5</v>
      </c>
      <c r="K12860" s="14" t="n">
        <f aca="false">J12860-H12860</f>
        <v>5.28</v>
      </c>
      <c r="L12860" s="14" t="n">
        <f aca="false">G12860-H12860</f>
        <v>5.28</v>
      </c>
    </row>
    <row r="12861" customFormat="false" ht="15" hidden="false" customHeight="false" outlineLevel="0" collapsed="false">
      <c r="A12861" s="2" t="s">
        <v>158</v>
      </c>
      <c r="B12861" s="2" t="s">
        <v>142</v>
      </c>
      <c r="C12861" s="2" t="s">
        <v>47</v>
      </c>
      <c r="D12861" s="2" t="s">
        <v>12</v>
      </c>
      <c r="E12861" s="2" t="s">
        <v>74</v>
      </c>
      <c r="F12861" s="2" t="s">
        <v>976</v>
      </c>
      <c r="G12861" s="14" t="n">
        <v>9.5</v>
      </c>
      <c r="H12861" s="14" t="n">
        <v>54.05</v>
      </c>
      <c r="I12861" s="14" t="n">
        <v>19.5</v>
      </c>
      <c r="J12861" s="23" t="n">
        <f aca="false">IF(AND(E12861="Priority",ISNUMBER('Cost model'!N440)),'Cost model'!N440,'Cost model'!M440)</f>
        <v>45</v>
      </c>
      <c r="K12861" s="14" t="n">
        <f aca="false">J12861-H12861</f>
        <v>-9.05</v>
      </c>
      <c r="L12861" s="14" t="n">
        <f aca="false">G12861-H12861</f>
        <v>-44.55</v>
      </c>
    </row>
    <row r="12862" customFormat="false" ht="15" hidden="false" customHeight="false" outlineLevel="0" collapsed="false">
      <c r="A12862" s="2" t="s">
        <v>124</v>
      </c>
      <c r="B12862" s="2" t="s">
        <v>124</v>
      </c>
      <c r="C12862" s="2" t="s">
        <v>47</v>
      </c>
      <c r="D12862" s="2" t="s">
        <v>10</v>
      </c>
      <c r="E12862" s="2" t="s">
        <v>74</v>
      </c>
      <c r="F12862" s="2" t="s">
        <v>977</v>
      </c>
      <c r="G12862" s="14" t="n">
        <v>9.5</v>
      </c>
      <c r="H12862" s="14" t="n">
        <v>7.59</v>
      </c>
      <c r="I12862" s="14" t="n">
        <v>9.5</v>
      </c>
      <c r="J12862" s="23" t="n">
        <f aca="false">IF(AND(E12862="Priority",ISNUMBER('Cost model'!N317)),'Cost model'!N317,'Cost model'!M317)</f>
        <v>10.5</v>
      </c>
      <c r="K12862" s="14" t="n">
        <f aca="false">J12862-H12862</f>
        <v>2.91</v>
      </c>
      <c r="L12862" s="14" t="n">
        <f aca="false">G12862-H12862</f>
        <v>1.91</v>
      </c>
    </row>
    <row r="12863" customFormat="false" ht="15" hidden="false" customHeight="false" outlineLevel="0" collapsed="false">
      <c r="A12863" s="2" t="s">
        <v>174</v>
      </c>
      <c r="B12863" s="2" t="s">
        <v>174</v>
      </c>
      <c r="C12863" s="2" t="s">
        <v>47</v>
      </c>
      <c r="D12863" s="2" t="s">
        <v>10</v>
      </c>
      <c r="E12863" s="2" t="s">
        <v>74</v>
      </c>
      <c r="F12863" s="2" t="s">
        <v>977</v>
      </c>
      <c r="G12863" s="14" t="n">
        <v>9.5</v>
      </c>
      <c r="H12863" s="14" t="n">
        <v>7.59</v>
      </c>
      <c r="I12863" s="14" t="n">
        <v>9.5</v>
      </c>
      <c r="J12863" s="23" t="n">
        <f aca="false">IF(AND(E12863="Priority",ISNUMBER('Cost model'!N167)),'Cost model'!N167,'Cost model'!M167)</f>
        <v>8.5</v>
      </c>
      <c r="K12863" s="14" t="n">
        <f aca="false">J12863-H12863</f>
        <v>0.91</v>
      </c>
      <c r="L12863" s="14" t="n">
        <f aca="false">G12863-H12863</f>
        <v>1.91</v>
      </c>
    </row>
    <row r="12864" customFormat="false" ht="15" hidden="false" customHeight="false" outlineLevel="0" collapsed="false">
      <c r="A12864" s="2" t="s">
        <v>221</v>
      </c>
      <c r="B12864" s="2" t="s">
        <v>221</v>
      </c>
      <c r="C12864" s="2" t="s">
        <v>47</v>
      </c>
      <c r="D12864" s="2" t="s">
        <v>15</v>
      </c>
      <c r="E12864" s="2" t="s">
        <v>74</v>
      </c>
      <c r="F12864" s="2" t="s">
        <v>977</v>
      </c>
      <c r="G12864" s="14" t="n">
        <v>45</v>
      </c>
      <c r="H12864" s="14" t="n">
        <v>33.14</v>
      </c>
      <c r="I12864" s="14" t="n">
        <v>45</v>
      </c>
      <c r="J12864" s="23" t="n">
        <f aca="false">IF(AND(E12864="Priority",ISNUMBER('Cost model'!N749)),'Cost model'!N749,'Cost model'!M749)</f>
        <v>110</v>
      </c>
      <c r="K12864" s="14" t="n">
        <f aca="false">J12864-H12864</f>
        <v>76.86</v>
      </c>
      <c r="L12864" s="14" t="n">
        <f aca="false">G12864-H12864</f>
        <v>11.86</v>
      </c>
    </row>
    <row r="12865" customFormat="false" ht="15" hidden="false" customHeight="false" outlineLevel="0" collapsed="false">
      <c r="A12865" s="2" t="s">
        <v>221</v>
      </c>
      <c r="B12865" s="2" t="s">
        <v>221</v>
      </c>
      <c r="C12865" s="2" t="s">
        <v>49</v>
      </c>
      <c r="D12865" s="2" t="s">
        <v>12</v>
      </c>
      <c r="E12865" s="2" t="s">
        <v>74</v>
      </c>
      <c r="F12865" s="2" t="s">
        <v>977</v>
      </c>
      <c r="G12865" s="14" t="n">
        <v>19.5</v>
      </c>
      <c r="H12865" s="14" t="n">
        <v>14.97</v>
      </c>
      <c r="I12865" s="14" t="n">
        <v>19.5</v>
      </c>
      <c r="J12865" s="23" t="n">
        <f aca="false">IF(AND(E12865="Priority",ISNUMBER('Cost model'!N742)),'Cost model'!N742,'Cost model'!M742)</f>
        <v>60</v>
      </c>
      <c r="K12865" s="14" t="n">
        <f aca="false">J12865-H12865</f>
        <v>45.03</v>
      </c>
      <c r="L12865" s="14" t="n">
        <f aca="false">G12865-H12865</f>
        <v>4.53</v>
      </c>
    </row>
    <row r="12866" customFormat="false" ht="15" hidden="false" customHeight="false" outlineLevel="0" collapsed="false">
      <c r="A12866" s="2" t="s">
        <v>142</v>
      </c>
      <c r="B12866" s="2" t="s">
        <v>142</v>
      </c>
      <c r="C12866" s="2" t="s">
        <v>47</v>
      </c>
      <c r="D12866" s="2" t="s">
        <v>12</v>
      </c>
      <c r="E12866" s="2" t="s">
        <v>74</v>
      </c>
      <c r="F12866" s="2" t="s">
        <v>977</v>
      </c>
      <c r="G12866" s="14" t="n">
        <v>9.5</v>
      </c>
      <c r="H12866" s="14" t="n">
        <v>27.52</v>
      </c>
      <c r="I12866" s="14" t="n">
        <v>9.5</v>
      </c>
      <c r="J12866" s="23" t="n">
        <f aca="false">IF(AND(E12866="Priority",ISNUMBER('Cost model'!N635)),'Cost model'!N635,'Cost model'!M635)</f>
        <v>30.5</v>
      </c>
      <c r="K12866" s="14" t="n">
        <f aca="false">J12866-H12866</f>
        <v>2.98</v>
      </c>
      <c r="L12866" s="14" t="n">
        <f aca="false">G12866-H12866</f>
        <v>-18.02</v>
      </c>
    </row>
    <row r="12867" customFormat="false" ht="15" hidden="false" customHeight="false" outlineLevel="0" collapsed="false">
      <c r="A12867" s="2" t="s">
        <v>174</v>
      </c>
      <c r="B12867" s="2" t="s">
        <v>174</v>
      </c>
      <c r="C12867" s="2" t="s">
        <v>48</v>
      </c>
      <c r="D12867" s="2" t="s">
        <v>10</v>
      </c>
      <c r="E12867" s="2" t="s">
        <v>74</v>
      </c>
      <c r="F12867" s="2" t="s">
        <v>977</v>
      </c>
      <c r="G12867" s="14" t="n">
        <v>12.5</v>
      </c>
      <c r="H12867" s="14" t="n">
        <v>8.73</v>
      </c>
      <c r="I12867" s="14" t="n">
        <v>12.5</v>
      </c>
      <c r="J12867" s="23" t="n">
        <f aca="false">IF(AND(E12867="Priority",ISNUMBER('Cost model'!N168)),'Cost model'!N168,'Cost model'!M168)</f>
        <v>13.5</v>
      </c>
      <c r="K12867" s="14" t="n">
        <f aca="false">J12867-H12867</f>
        <v>4.77</v>
      </c>
      <c r="L12867" s="14" t="n">
        <f aca="false">G12867-H12867</f>
        <v>3.77</v>
      </c>
    </row>
    <row r="12868" customFormat="false" ht="15" hidden="false" customHeight="false" outlineLevel="0" collapsed="false">
      <c r="A12868" s="2" t="s">
        <v>221</v>
      </c>
      <c r="B12868" s="2" t="s">
        <v>221</v>
      </c>
      <c r="C12868" s="2" t="s">
        <v>47</v>
      </c>
      <c r="D12868" s="2" t="s">
        <v>10</v>
      </c>
      <c r="E12868" s="2" t="s">
        <v>74</v>
      </c>
      <c r="F12868" s="2" t="s">
        <v>977</v>
      </c>
      <c r="G12868" s="14" t="n">
        <v>9.5</v>
      </c>
      <c r="H12868" s="14" t="n">
        <v>7.02</v>
      </c>
      <c r="I12868" s="14" t="n">
        <v>9.5</v>
      </c>
      <c r="J12868" s="23" t="n">
        <f aca="false">IF(AND(E12868="Priority",ISNUMBER('Cost model'!N737)),'Cost model'!N737,'Cost model'!M737)</f>
        <v>8.5</v>
      </c>
      <c r="K12868" s="14" t="n">
        <f aca="false">J12868-H12868</f>
        <v>1.48</v>
      </c>
      <c r="L12868" s="14" t="n">
        <f aca="false">G12868-H12868</f>
        <v>2.48</v>
      </c>
    </row>
    <row r="12869" customFormat="false" ht="15" hidden="false" customHeight="false" outlineLevel="0" collapsed="false">
      <c r="A12869" s="2" t="s">
        <v>221</v>
      </c>
      <c r="B12869" s="2" t="s">
        <v>221</v>
      </c>
      <c r="C12869" s="2" t="s">
        <v>47</v>
      </c>
      <c r="D12869" s="2" t="s">
        <v>12</v>
      </c>
      <c r="E12869" s="2" t="s">
        <v>74</v>
      </c>
      <c r="F12869" s="2" t="s">
        <v>977</v>
      </c>
      <c r="G12869" s="14" t="n">
        <v>9.5</v>
      </c>
      <c r="H12869" s="14" t="n">
        <v>14.07</v>
      </c>
      <c r="I12869" s="14" t="n">
        <v>9.5</v>
      </c>
      <c r="J12869" s="23" t="n">
        <f aca="false">IF(AND(E12869="Priority",ISNUMBER('Cost model'!N740)),'Cost model'!N740,'Cost model'!M740)</f>
        <v>22.5</v>
      </c>
      <c r="K12869" s="14" t="n">
        <f aca="false">J12869-H12869</f>
        <v>8.43</v>
      </c>
      <c r="L12869" s="14" t="n">
        <f aca="false">G12869-H12869</f>
        <v>-4.57</v>
      </c>
    </row>
    <row r="12870" customFormat="false" ht="15" hidden="false" customHeight="false" outlineLevel="0" collapsed="false">
      <c r="A12870" s="2" t="s">
        <v>124</v>
      </c>
      <c r="B12870" s="2" t="s">
        <v>221</v>
      </c>
      <c r="C12870" s="2" t="s">
        <v>47</v>
      </c>
      <c r="D12870" s="2" t="s">
        <v>10</v>
      </c>
      <c r="E12870" s="2" t="s">
        <v>74</v>
      </c>
      <c r="F12870" s="2" t="s">
        <v>976</v>
      </c>
      <c r="G12870" s="14" t="n">
        <v>9.5</v>
      </c>
      <c r="H12870" s="14" t="n">
        <v>11.45</v>
      </c>
      <c r="I12870" s="14" t="n">
        <v>19.5</v>
      </c>
      <c r="J12870" s="23" t="n">
        <f aca="false">IF(AND(E12870="Priority",ISNUMBER('Cost model'!N407)),'Cost model'!N407,'Cost model'!M407)</f>
        <v>12.5</v>
      </c>
      <c r="K12870" s="14" t="n">
        <f aca="false">J12870-H12870</f>
        <v>1.05</v>
      </c>
      <c r="L12870" s="14" t="n">
        <f aca="false">G12870-H12870</f>
        <v>-1.95</v>
      </c>
    </row>
    <row r="12871" customFormat="false" ht="15" hidden="false" customHeight="false" outlineLevel="0" collapsed="false">
      <c r="A12871" s="2" t="s">
        <v>221</v>
      </c>
      <c r="B12871" s="2" t="s">
        <v>221</v>
      </c>
      <c r="C12871" s="2" t="s">
        <v>47</v>
      </c>
      <c r="D12871" s="2" t="s">
        <v>10</v>
      </c>
      <c r="E12871" s="2" t="s">
        <v>74</v>
      </c>
      <c r="F12871" s="2" t="s">
        <v>977</v>
      </c>
      <c r="G12871" s="14" t="n">
        <v>9.5</v>
      </c>
      <c r="H12871" s="14" t="n">
        <v>7.02</v>
      </c>
      <c r="I12871" s="14" t="n">
        <v>9.5</v>
      </c>
      <c r="J12871" s="23" t="n">
        <f aca="false">IF(AND(E12871="Priority",ISNUMBER('Cost model'!N737)),'Cost model'!N737,'Cost model'!M737)</f>
        <v>8.5</v>
      </c>
      <c r="K12871" s="14" t="n">
        <f aca="false">J12871-H12871</f>
        <v>1.48</v>
      </c>
      <c r="L12871" s="14" t="n">
        <f aca="false">G12871-H12871</f>
        <v>2.48</v>
      </c>
    </row>
    <row r="12872" customFormat="false" ht="15" hidden="false" customHeight="false" outlineLevel="0" collapsed="false">
      <c r="A12872" s="2" t="s">
        <v>174</v>
      </c>
      <c r="B12872" s="2" t="s">
        <v>174</v>
      </c>
      <c r="C12872" s="2" t="s">
        <v>48</v>
      </c>
      <c r="D12872" s="2" t="s">
        <v>12</v>
      </c>
      <c r="E12872" s="2" t="s">
        <v>83</v>
      </c>
      <c r="F12872" s="2" t="s">
        <v>977</v>
      </c>
      <c r="G12872" s="14" t="n">
        <v>19.5</v>
      </c>
      <c r="H12872" s="14" t="n">
        <v>41.32</v>
      </c>
      <c r="I12872" s="14" t="n">
        <v>19.5</v>
      </c>
      <c r="J12872" s="23" t="n">
        <f aca="false">IF(AND(E12872="Priority",ISNUMBER('Cost model'!N171)),'Cost model'!N171,'Cost model'!M171)</f>
        <v>55</v>
      </c>
      <c r="K12872" s="14" t="n">
        <f aca="false">J12872-H12872</f>
        <v>13.68</v>
      </c>
      <c r="L12872" s="14" t="n">
        <f aca="false">G12872-H12872</f>
        <v>-21.82</v>
      </c>
    </row>
    <row r="12873" customFormat="false" ht="15" hidden="false" customHeight="false" outlineLevel="0" collapsed="false">
      <c r="A12873" s="2" t="s">
        <v>221</v>
      </c>
      <c r="B12873" s="2" t="s">
        <v>221</v>
      </c>
      <c r="C12873" s="2" t="s">
        <v>49</v>
      </c>
      <c r="D12873" s="2" t="s">
        <v>12</v>
      </c>
      <c r="E12873" s="2" t="s">
        <v>83</v>
      </c>
      <c r="F12873" s="2" t="s">
        <v>977</v>
      </c>
      <c r="G12873" s="14" t="n">
        <v>29.5</v>
      </c>
      <c r="H12873" s="14" t="n">
        <v>25.97</v>
      </c>
      <c r="I12873" s="14" t="n">
        <v>29.5</v>
      </c>
      <c r="J12873" s="23" t="n">
        <f aca="false">IF(AND(E12873="Priority",ISNUMBER('Cost model'!N742)),'Cost model'!N742,'Cost model'!M742)</f>
        <v>80</v>
      </c>
      <c r="K12873" s="14" t="n">
        <f aca="false">J12873-H12873</f>
        <v>54.03</v>
      </c>
      <c r="L12873" s="14" t="n">
        <f aca="false">G12873-H12873</f>
        <v>3.53</v>
      </c>
    </row>
    <row r="12874" customFormat="false" ht="15" hidden="false" customHeight="false" outlineLevel="0" collapsed="false">
      <c r="A12874" s="2" t="s">
        <v>124</v>
      </c>
      <c r="B12874" s="2" t="s">
        <v>124</v>
      </c>
      <c r="C12874" s="2" t="s">
        <v>48</v>
      </c>
      <c r="D12874" s="2" t="s">
        <v>12</v>
      </c>
      <c r="E12874" s="2" t="s">
        <v>74</v>
      </c>
      <c r="F12874" s="2" t="s">
        <v>977</v>
      </c>
      <c r="G12874" s="14" t="n">
        <v>12.5</v>
      </c>
      <c r="H12874" s="14" t="n">
        <v>51.77</v>
      </c>
      <c r="I12874" s="14" t="n">
        <v>12.5</v>
      </c>
      <c r="J12874" s="23" t="n">
        <f aca="false">IF(AND(E12874="Priority",ISNUMBER('Cost model'!N321)),'Cost model'!N321,'Cost model'!M321)</f>
        <v>40</v>
      </c>
      <c r="K12874" s="14" t="n">
        <f aca="false">J12874-H12874</f>
        <v>-11.77</v>
      </c>
      <c r="L12874" s="14" t="n">
        <f aca="false">G12874-H12874</f>
        <v>-39.27</v>
      </c>
    </row>
    <row r="12875" customFormat="false" ht="15" hidden="false" customHeight="false" outlineLevel="0" collapsed="false">
      <c r="A12875" s="2" t="s">
        <v>142</v>
      </c>
      <c r="B12875" s="2" t="s">
        <v>142</v>
      </c>
      <c r="C12875" s="2" t="s">
        <v>48</v>
      </c>
      <c r="D12875" s="2" t="s">
        <v>10</v>
      </c>
      <c r="E12875" s="2" t="s">
        <v>74</v>
      </c>
      <c r="F12875" s="2" t="s">
        <v>977</v>
      </c>
      <c r="G12875" s="14" t="n">
        <v>12.5</v>
      </c>
      <c r="H12875" s="14" t="n">
        <v>9.87</v>
      </c>
      <c r="I12875" s="14" t="n">
        <v>12.5</v>
      </c>
      <c r="J12875" s="23" t="n">
        <f aca="false">IF(AND(E12875="Priority",ISNUMBER('Cost model'!N633)),'Cost model'!N633,'Cost model'!M633)</f>
        <v>11.5</v>
      </c>
      <c r="K12875" s="14" t="n">
        <f aca="false">J12875-H12875</f>
        <v>1.63</v>
      </c>
      <c r="L12875" s="14" t="n">
        <f aca="false">G12875-H12875</f>
        <v>2.63</v>
      </c>
    </row>
    <row r="12876" customFormat="false" ht="15" hidden="false" customHeight="false" outlineLevel="0" collapsed="false">
      <c r="A12876" s="2" t="s">
        <v>174</v>
      </c>
      <c r="B12876" s="2" t="s">
        <v>142</v>
      </c>
      <c r="C12876" s="2" t="s">
        <v>49</v>
      </c>
      <c r="D12876" s="2" t="s">
        <v>10</v>
      </c>
      <c r="E12876" s="2" t="s">
        <v>83</v>
      </c>
      <c r="F12876" s="2" t="s">
        <v>976</v>
      </c>
      <c r="G12876" s="14" t="n">
        <v>24.5</v>
      </c>
      <c r="H12876" s="14" t="n">
        <v>23.18</v>
      </c>
      <c r="I12876" s="14" t="n">
        <v>24.5</v>
      </c>
      <c r="J12876" s="23" t="n">
        <f aca="false">IF(AND(E12876="Priority",ISNUMBER('Cost model'!N124)),'Cost model'!N124,'Cost model'!M124)</f>
        <v>29.5</v>
      </c>
      <c r="K12876" s="14" t="n">
        <f aca="false">J12876-H12876</f>
        <v>6.32</v>
      </c>
      <c r="L12876" s="14" t="n">
        <f aca="false">G12876-H12876</f>
        <v>1.32</v>
      </c>
    </row>
    <row r="12877" customFormat="false" ht="15" hidden="false" customHeight="false" outlineLevel="0" collapsed="false">
      <c r="A12877" s="2" t="s">
        <v>221</v>
      </c>
      <c r="B12877" s="2" t="s">
        <v>221</v>
      </c>
      <c r="C12877" s="2" t="s">
        <v>49</v>
      </c>
      <c r="D12877" s="2" t="s">
        <v>10</v>
      </c>
      <c r="E12877" s="2" t="s">
        <v>74</v>
      </c>
      <c r="F12877" s="2" t="s">
        <v>977</v>
      </c>
      <c r="G12877" s="14" t="n">
        <v>125</v>
      </c>
      <c r="H12877" s="14" t="n">
        <v>22.62</v>
      </c>
      <c r="I12877" s="14" t="n">
        <v>17.5</v>
      </c>
      <c r="J12877" s="23" t="n">
        <f aca="false">IF(AND(E12877="Priority",ISNUMBER('Cost model'!N739)),'Cost model'!N739,'Cost model'!M739)</f>
        <v>17.5</v>
      </c>
      <c r="K12877" s="14" t="n">
        <f aca="false">J12877-H12877</f>
        <v>-5.12</v>
      </c>
      <c r="L12877" s="14" t="n">
        <f aca="false">G12877-H12877</f>
        <v>102.38</v>
      </c>
    </row>
    <row r="12878" customFormat="false" ht="15" hidden="false" customHeight="false" outlineLevel="0" collapsed="false">
      <c r="A12878" s="2" t="s">
        <v>158</v>
      </c>
      <c r="B12878" s="2" t="s">
        <v>158</v>
      </c>
      <c r="C12878" s="2" t="s">
        <v>47</v>
      </c>
      <c r="D12878" s="2" t="s">
        <v>10</v>
      </c>
      <c r="E12878" s="2" t="s">
        <v>74</v>
      </c>
      <c r="F12878" s="2" t="s">
        <v>977</v>
      </c>
      <c r="G12878" s="14" t="n">
        <v>9.5</v>
      </c>
      <c r="H12878" s="14" t="n">
        <v>8.03</v>
      </c>
      <c r="I12878" s="14" t="n">
        <v>9.5</v>
      </c>
      <c r="J12878" s="23" t="n">
        <f aca="false">IF(AND(E12878="Priority",ISNUMBER('Cost model'!N422)),'Cost model'!N422,'Cost model'!M422)</f>
        <v>8.5</v>
      </c>
      <c r="K12878" s="14" t="n">
        <f aca="false">J12878-H12878</f>
        <v>0.470000000000001</v>
      </c>
      <c r="L12878" s="14" t="n">
        <f aca="false">G12878-H12878</f>
        <v>1.47</v>
      </c>
    </row>
    <row r="12879" customFormat="false" ht="15" hidden="false" customHeight="false" outlineLevel="0" collapsed="false">
      <c r="A12879" s="2" t="s">
        <v>124</v>
      </c>
      <c r="B12879" s="2" t="s">
        <v>124</v>
      </c>
      <c r="C12879" s="2" t="s">
        <v>47</v>
      </c>
      <c r="D12879" s="2" t="s">
        <v>10</v>
      </c>
      <c r="E12879" s="2" t="s">
        <v>74</v>
      </c>
      <c r="F12879" s="2" t="s">
        <v>977</v>
      </c>
      <c r="G12879" s="14" t="n">
        <v>9.5</v>
      </c>
      <c r="H12879" s="14" t="n">
        <v>7.47</v>
      </c>
      <c r="I12879" s="14" t="n">
        <v>9.5</v>
      </c>
      <c r="J12879" s="23" t="n">
        <f aca="false">IF(AND(E12879="Priority",ISNUMBER('Cost model'!N317)),'Cost model'!N317,'Cost model'!M317)</f>
        <v>10.5</v>
      </c>
      <c r="K12879" s="14" t="n">
        <f aca="false">J12879-H12879</f>
        <v>3.03</v>
      </c>
      <c r="L12879" s="14" t="n">
        <f aca="false">G12879-H12879</f>
        <v>2.03</v>
      </c>
    </row>
    <row r="12880" customFormat="false" ht="15" hidden="false" customHeight="false" outlineLevel="0" collapsed="false">
      <c r="A12880" s="2" t="s">
        <v>221</v>
      </c>
      <c r="B12880" s="2" t="s">
        <v>221</v>
      </c>
      <c r="C12880" s="2" t="s">
        <v>49</v>
      </c>
      <c r="D12880" s="2" t="s">
        <v>12</v>
      </c>
      <c r="E12880" s="2" t="s">
        <v>74</v>
      </c>
      <c r="F12880" s="2" t="s">
        <v>977</v>
      </c>
      <c r="G12880" s="14" t="n">
        <v>19.5</v>
      </c>
      <c r="H12880" s="14" t="n">
        <v>101.38</v>
      </c>
      <c r="I12880" s="14" t="n">
        <v>19.5</v>
      </c>
      <c r="J12880" s="23" t="n">
        <f aca="false">IF(AND(E12880="Priority",ISNUMBER('Cost model'!N742)),'Cost model'!N742,'Cost model'!M742)</f>
        <v>60</v>
      </c>
      <c r="K12880" s="14" t="n">
        <f aca="false">J12880-H12880</f>
        <v>-41.38</v>
      </c>
      <c r="L12880" s="14" t="n">
        <f aca="false">G12880-H12880</f>
        <v>-81.88</v>
      </c>
    </row>
    <row r="12881" customFormat="false" ht="15" hidden="false" customHeight="false" outlineLevel="0" collapsed="false">
      <c r="A12881" s="2" t="s">
        <v>142</v>
      </c>
      <c r="B12881" s="2" t="s">
        <v>142</v>
      </c>
      <c r="C12881" s="2" t="s">
        <v>47</v>
      </c>
      <c r="D12881" s="2" t="s">
        <v>10</v>
      </c>
      <c r="E12881" s="2" t="s">
        <v>74</v>
      </c>
      <c r="F12881" s="2" t="s">
        <v>977</v>
      </c>
      <c r="G12881" s="14" t="n">
        <v>9.5</v>
      </c>
      <c r="H12881" s="14" t="n">
        <v>7.59</v>
      </c>
      <c r="I12881" s="14" t="n">
        <v>9.5</v>
      </c>
      <c r="J12881" s="23" t="n">
        <f aca="false">IF(AND(E12881="Priority",ISNUMBER('Cost model'!N632)),'Cost model'!N632,'Cost model'!M632)</f>
        <v>9.5</v>
      </c>
      <c r="K12881" s="14" t="n">
        <f aca="false">J12881-H12881</f>
        <v>1.91</v>
      </c>
      <c r="L12881" s="14" t="n">
        <f aca="false">G12881-H12881</f>
        <v>1.91</v>
      </c>
    </row>
    <row r="12882" customFormat="false" ht="15" hidden="false" customHeight="false" outlineLevel="0" collapsed="false">
      <c r="A12882" s="2" t="s">
        <v>174</v>
      </c>
      <c r="B12882" s="2" t="s">
        <v>124</v>
      </c>
      <c r="C12882" s="2" t="s">
        <v>48</v>
      </c>
      <c r="D12882" s="2" t="s">
        <v>10</v>
      </c>
      <c r="E12882" s="2" t="s">
        <v>74</v>
      </c>
      <c r="F12882" s="2" t="s">
        <v>976</v>
      </c>
      <c r="G12882" s="14" t="n">
        <v>11.93</v>
      </c>
      <c r="H12882" s="14" t="n">
        <v>15.26</v>
      </c>
      <c r="I12882" s="14" t="n">
        <v>12.5</v>
      </c>
      <c r="J12882" s="23" t="n">
        <f aca="false">IF(AND(E12882="Priority",ISNUMBER('Cost model'!N108)),'Cost model'!N108,'Cost model'!M108)</f>
        <v>15.5</v>
      </c>
      <c r="K12882" s="14" t="n">
        <f aca="false">J12882-H12882</f>
        <v>0.24</v>
      </c>
      <c r="L12882" s="14" t="n">
        <f aca="false">G12882-H12882</f>
        <v>-3.33</v>
      </c>
    </row>
    <row r="12883" customFormat="false" ht="15" hidden="false" customHeight="false" outlineLevel="0" collapsed="false">
      <c r="A12883" s="2" t="s">
        <v>174</v>
      </c>
      <c r="B12883" s="2" t="s">
        <v>174</v>
      </c>
      <c r="C12883" s="2" t="s">
        <v>49</v>
      </c>
      <c r="D12883" s="2" t="s">
        <v>10</v>
      </c>
      <c r="E12883" s="2" t="s">
        <v>74</v>
      </c>
      <c r="F12883" s="2" t="s">
        <v>977</v>
      </c>
      <c r="G12883" s="14" t="n">
        <v>17.5</v>
      </c>
      <c r="H12883" s="14" t="n">
        <v>18.27</v>
      </c>
      <c r="I12883" s="14" t="n">
        <v>17.5</v>
      </c>
      <c r="J12883" s="23" t="n">
        <f aca="false">IF(AND(E12883="Priority",ISNUMBER('Cost model'!N169)),'Cost model'!N169,'Cost model'!M169)</f>
        <v>18.5</v>
      </c>
      <c r="K12883" s="14" t="n">
        <f aca="false">J12883-H12883</f>
        <v>0.23</v>
      </c>
      <c r="L12883" s="14" t="n">
        <f aca="false">G12883-H12883</f>
        <v>-0.77</v>
      </c>
    </row>
    <row r="12884" customFormat="false" ht="15" hidden="false" customHeight="false" outlineLevel="0" collapsed="false">
      <c r="A12884" s="2" t="s">
        <v>174</v>
      </c>
      <c r="B12884" s="2" t="s">
        <v>174</v>
      </c>
      <c r="C12884" s="2" t="s">
        <v>48</v>
      </c>
      <c r="D12884" s="2" t="s">
        <v>10</v>
      </c>
      <c r="E12884" s="2" t="s">
        <v>74</v>
      </c>
      <c r="F12884" s="2" t="s">
        <v>977</v>
      </c>
      <c r="G12884" s="14" t="n">
        <v>12.5</v>
      </c>
      <c r="H12884" s="14" t="n">
        <v>10.9</v>
      </c>
      <c r="I12884" s="14" t="n">
        <v>12.5</v>
      </c>
      <c r="J12884" s="23" t="n">
        <f aca="false">IF(AND(E12884="Priority",ISNUMBER('Cost model'!N168)),'Cost model'!N168,'Cost model'!M168)</f>
        <v>13.5</v>
      </c>
      <c r="K12884" s="14" t="n">
        <f aca="false">J12884-H12884</f>
        <v>2.6</v>
      </c>
      <c r="L12884" s="14" t="n">
        <f aca="false">G12884-H12884</f>
        <v>1.6</v>
      </c>
    </row>
    <row r="12885" customFormat="false" ht="15" hidden="false" customHeight="false" outlineLevel="0" collapsed="false">
      <c r="A12885" s="2" t="s">
        <v>174</v>
      </c>
      <c r="B12885" s="2" t="s">
        <v>142</v>
      </c>
      <c r="C12885" s="2" t="s">
        <v>49</v>
      </c>
      <c r="D12885" s="2" t="s">
        <v>12</v>
      </c>
      <c r="E12885" s="2" t="s">
        <v>74</v>
      </c>
      <c r="F12885" s="2" t="s">
        <v>976</v>
      </c>
      <c r="G12885" s="14" t="n">
        <v>19.5</v>
      </c>
      <c r="H12885" s="14" t="n">
        <v>45.17</v>
      </c>
      <c r="I12885" s="14" t="n">
        <v>19.5</v>
      </c>
      <c r="J12885" s="23" t="n">
        <f aca="false">IF(AND(E12885="Priority",ISNUMBER('Cost model'!N127)),'Cost model'!N127,'Cost model'!M127)</f>
        <v>50</v>
      </c>
      <c r="K12885" s="14" t="n">
        <f aca="false">J12885-H12885</f>
        <v>4.83</v>
      </c>
      <c r="L12885" s="14" t="n">
        <f aca="false">G12885-H12885</f>
        <v>-25.67</v>
      </c>
    </row>
    <row r="12886" customFormat="false" ht="15" hidden="false" customHeight="false" outlineLevel="0" collapsed="false">
      <c r="A12886" s="2" t="s">
        <v>221</v>
      </c>
      <c r="B12886" s="2" t="s">
        <v>174</v>
      </c>
      <c r="C12886" s="2" t="s">
        <v>49</v>
      </c>
      <c r="D12886" s="2" t="s">
        <v>12</v>
      </c>
      <c r="E12886" s="2" t="s">
        <v>74</v>
      </c>
      <c r="F12886" s="2" t="s">
        <v>976</v>
      </c>
      <c r="G12886" s="14" t="n">
        <v>19.5</v>
      </c>
      <c r="H12886" s="14" t="n">
        <v>58.61</v>
      </c>
      <c r="I12886" s="14" t="n">
        <v>29.5</v>
      </c>
      <c r="J12886" s="23" t="n">
        <f aca="false">IF(AND(E12886="Priority",ISNUMBER('Cost model'!N787)),'Cost model'!N787,'Cost model'!M787)</f>
        <v>65</v>
      </c>
      <c r="K12886" s="14" t="n">
        <f aca="false">J12886-H12886</f>
        <v>6.39</v>
      </c>
      <c r="L12886" s="14" t="n">
        <f aca="false">G12886-H12886</f>
        <v>-39.11</v>
      </c>
    </row>
    <row r="12887" customFormat="false" ht="15" hidden="false" customHeight="false" outlineLevel="0" collapsed="false">
      <c r="A12887" s="2" t="s">
        <v>124</v>
      </c>
      <c r="B12887" s="2" t="s">
        <v>124</v>
      </c>
      <c r="C12887" s="2" t="s">
        <v>48</v>
      </c>
      <c r="D12887" s="2" t="s">
        <v>10</v>
      </c>
      <c r="E12887" s="2" t="s">
        <v>83</v>
      </c>
      <c r="F12887" s="2" t="s">
        <v>977</v>
      </c>
      <c r="G12887" s="14" t="n">
        <v>17.5</v>
      </c>
      <c r="H12887" s="14" t="n">
        <v>7.59</v>
      </c>
      <c r="I12887" s="14" t="n">
        <v>17.5</v>
      </c>
      <c r="J12887" s="23" t="n">
        <f aca="false">IF(AND(E12887="Priority",ISNUMBER('Cost model'!N318)),'Cost model'!N318,'Cost model'!M318)</f>
        <v>19.5</v>
      </c>
      <c r="K12887" s="14" t="n">
        <f aca="false">J12887-H12887</f>
        <v>11.91</v>
      </c>
      <c r="L12887" s="14" t="n">
        <f aca="false">G12887-H12887</f>
        <v>9.91</v>
      </c>
    </row>
    <row r="12888" customFormat="false" ht="15" hidden="false" customHeight="false" outlineLevel="0" collapsed="false">
      <c r="A12888" s="2" t="s">
        <v>124</v>
      </c>
      <c r="B12888" s="2" t="s">
        <v>124</v>
      </c>
      <c r="C12888" s="2" t="s">
        <v>47</v>
      </c>
      <c r="D12888" s="2" t="s">
        <v>12</v>
      </c>
      <c r="E12888" s="2" t="s">
        <v>74</v>
      </c>
      <c r="F12888" s="2" t="s">
        <v>977</v>
      </c>
      <c r="G12888" s="14" t="n">
        <v>9.5</v>
      </c>
      <c r="H12888" s="14" t="n">
        <v>12.68</v>
      </c>
      <c r="I12888" s="14" t="n">
        <v>9.5</v>
      </c>
      <c r="J12888" s="23" t="n">
        <f aca="false">IF(AND(E12888="Priority",ISNUMBER('Cost model'!N320)),'Cost model'!N320,'Cost model'!M320)</f>
        <v>24.5</v>
      </c>
      <c r="K12888" s="14" t="n">
        <f aca="false">J12888-H12888</f>
        <v>11.82</v>
      </c>
      <c r="L12888" s="14" t="n">
        <f aca="false">G12888-H12888</f>
        <v>-3.18</v>
      </c>
    </row>
    <row r="12889" customFormat="false" ht="15" hidden="false" customHeight="false" outlineLevel="0" collapsed="false">
      <c r="A12889" s="2" t="s">
        <v>142</v>
      </c>
      <c r="B12889" s="2" t="s">
        <v>124</v>
      </c>
      <c r="C12889" s="2" t="s">
        <v>47</v>
      </c>
      <c r="D12889" s="2" t="s">
        <v>10</v>
      </c>
      <c r="E12889" s="2" t="s">
        <v>74</v>
      </c>
      <c r="F12889" s="2" t="s">
        <v>976</v>
      </c>
      <c r="G12889" s="14" t="n">
        <v>9.5</v>
      </c>
      <c r="H12889" s="14" t="n">
        <v>7.92</v>
      </c>
      <c r="I12889" s="14" t="n">
        <v>14.5</v>
      </c>
      <c r="J12889" s="23" t="n">
        <f aca="false">IF(AND(E12889="Priority",ISNUMBER('Cost model'!N662)),'Cost model'!N662,'Cost model'!M662)</f>
        <v>13.5</v>
      </c>
      <c r="K12889" s="14" t="n">
        <f aca="false">J12889-H12889</f>
        <v>5.58</v>
      </c>
      <c r="L12889" s="14" t="n">
        <f aca="false">G12889-H12889</f>
        <v>1.58</v>
      </c>
    </row>
    <row r="12890" customFormat="false" ht="15" hidden="false" customHeight="false" outlineLevel="0" collapsed="false">
      <c r="A12890" s="2" t="s">
        <v>205</v>
      </c>
      <c r="B12890" s="2" t="s">
        <v>205</v>
      </c>
      <c r="C12890" s="2" t="s">
        <v>48</v>
      </c>
      <c r="D12890" s="2" t="s">
        <v>10</v>
      </c>
      <c r="E12890" s="2" t="s">
        <v>74</v>
      </c>
      <c r="F12890" s="2" t="s">
        <v>977</v>
      </c>
      <c r="G12890" s="14" t="n">
        <v>19.5</v>
      </c>
      <c r="H12890" s="14" t="n">
        <v>10.74</v>
      </c>
      <c r="I12890" s="14" t="n">
        <v>12.5</v>
      </c>
      <c r="J12890" s="23" t="n">
        <f aca="false">IF(AND(E12890="Priority",ISNUMBER('Cost model'!N528)),'Cost model'!N528,'Cost model'!M528)</f>
        <v>13.5</v>
      </c>
      <c r="K12890" s="14" t="n">
        <f aca="false">J12890-H12890</f>
        <v>2.76</v>
      </c>
      <c r="L12890" s="14" t="n">
        <f aca="false">G12890-H12890</f>
        <v>8.76</v>
      </c>
    </row>
    <row r="12891" customFormat="false" ht="15" hidden="false" customHeight="false" outlineLevel="0" collapsed="false">
      <c r="A12891" s="2" t="s">
        <v>174</v>
      </c>
      <c r="B12891" s="2" t="s">
        <v>174</v>
      </c>
      <c r="C12891" s="2" t="s">
        <v>47</v>
      </c>
      <c r="D12891" s="2" t="s">
        <v>12</v>
      </c>
      <c r="E12891" s="2" t="s">
        <v>74</v>
      </c>
      <c r="F12891" s="2" t="s">
        <v>977</v>
      </c>
      <c r="G12891" s="14" t="n">
        <v>9.5</v>
      </c>
      <c r="H12891" s="14" t="n">
        <v>28.89</v>
      </c>
      <c r="I12891" s="14" t="n">
        <v>9.5</v>
      </c>
      <c r="J12891" s="23" t="n">
        <f aca="false">IF(AND(E12891="Priority",ISNUMBER('Cost model'!N170)),'Cost model'!N170,'Cost model'!M170)</f>
        <v>25.5</v>
      </c>
      <c r="K12891" s="14" t="n">
        <f aca="false">J12891-H12891</f>
        <v>-3.39</v>
      </c>
      <c r="L12891" s="14" t="n">
        <f aca="false">G12891-H12891</f>
        <v>-19.39</v>
      </c>
    </row>
    <row r="12892" customFormat="false" ht="15" hidden="false" customHeight="false" outlineLevel="0" collapsed="false">
      <c r="A12892" s="2" t="s">
        <v>142</v>
      </c>
      <c r="B12892" s="2" t="s">
        <v>142</v>
      </c>
      <c r="C12892" s="2" t="s">
        <v>49</v>
      </c>
      <c r="D12892" s="2" t="s">
        <v>10</v>
      </c>
      <c r="E12892" s="2" t="s">
        <v>74</v>
      </c>
      <c r="F12892" s="2" t="s">
        <v>977</v>
      </c>
      <c r="G12892" s="14" t="n">
        <v>17.5</v>
      </c>
      <c r="H12892" s="14" t="n">
        <v>24.57</v>
      </c>
      <c r="I12892" s="14" t="n">
        <v>17.5</v>
      </c>
      <c r="J12892" s="23" t="n">
        <f aca="false">IF(AND(E12892="Priority",ISNUMBER('Cost model'!N634)),'Cost model'!N634,'Cost model'!M634)</f>
        <v>15.5</v>
      </c>
      <c r="K12892" s="14" t="n">
        <f aca="false">J12892-H12892</f>
        <v>-9.07</v>
      </c>
      <c r="L12892" s="14" t="n">
        <f aca="false">G12892-H12892</f>
        <v>-7.07</v>
      </c>
    </row>
    <row r="12893" customFormat="false" ht="15" hidden="false" customHeight="false" outlineLevel="0" collapsed="false">
      <c r="A12893" s="2" t="s">
        <v>123</v>
      </c>
      <c r="B12893" s="2" t="s">
        <v>174</v>
      </c>
      <c r="C12893" s="2" t="s">
        <v>47</v>
      </c>
      <c r="D12893" s="2" t="s">
        <v>12</v>
      </c>
      <c r="E12893" s="2" t="s">
        <v>74</v>
      </c>
      <c r="F12893" s="2" t="s">
        <v>976</v>
      </c>
      <c r="G12893" s="14" t="n">
        <v>19.5</v>
      </c>
      <c r="H12893" s="14" t="n">
        <v>11.43</v>
      </c>
      <c r="I12893" s="14" t="n">
        <v>19.5</v>
      </c>
      <c r="J12893" s="23" t="n">
        <f aca="false">IF(AND(E12893="Priority",ISNUMBER('Cost model'!N50)),'Cost model'!N50,'Cost model'!M50)</f>
        <v>40</v>
      </c>
      <c r="K12893" s="14" t="n">
        <f aca="false">J12893-H12893</f>
        <v>28.57</v>
      </c>
      <c r="L12893" s="14" t="n">
        <f aca="false">G12893-H12893</f>
        <v>8.07</v>
      </c>
    </row>
    <row r="12894" customFormat="false" ht="15" hidden="false" customHeight="false" outlineLevel="0" collapsed="false">
      <c r="A12894" s="2" t="s">
        <v>124</v>
      </c>
      <c r="B12894" s="2" t="s">
        <v>124</v>
      </c>
      <c r="C12894" s="2" t="s">
        <v>47</v>
      </c>
      <c r="D12894" s="2" t="s">
        <v>10</v>
      </c>
      <c r="E12894" s="2" t="s">
        <v>74</v>
      </c>
      <c r="F12894" s="2" t="s">
        <v>977</v>
      </c>
      <c r="G12894" s="14" t="n">
        <v>9.5</v>
      </c>
      <c r="H12894" s="14" t="n">
        <v>9.28</v>
      </c>
      <c r="I12894" s="14" t="n">
        <v>9.5</v>
      </c>
      <c r="J12894" s="23" t="n">
        <f aca="false">IF(AND(E12894="Priority",ISNUMBER('Cost model'!N317)),'Cost model'!N317,'Cost model'!M317)</f>
        <v>10.5</v>
      </c>
      <c r="K12894" s="14" t="n">
        <f aca="false">J12894-H12894</f>
        <v>1.22</v>
      </c>
      <c r="L12894" s="14" t="n">
        <f aca="false">G12894-H12894</f>
        <v>0.220000000000001</v>
      </c>
    </row>
    <row r="12895" customFormat="false" ht="15" hidden="false" customHeight="false" outlineLevel="0" collapsed="false">
      <c r="A12895" s="2" t="s">
        <v>123</v>
      </c>
      <c r="B12895" s="2" t="s">
        <v>123</v>
      </c>
      <c r="C12895" s="2" t="s">
        <v>47</v>
      </c>
      <c r="D12895" s="2" t="s">
        <v>10</v>
      </c>
      <c r="E12895" s="2" t="s">
        <v>83</v>
      </c>
      <c r="F12895" s="2" t="s">
        <v>977</v>
      </c>
      <c r="G12895" s="14" t="n">
        <v>14.5</v>
      </c>
      <c r="H12895" s="14" t="n">
        <v>11.8</v>
      </c>
      <c r="I12895" s="14" t="n">
        <v>14.5</v>
      </c>
      <c r="J12895" s="23" t="n">
        <f aca="false">IF(AND(E12895="Priority",ISNUMBER('Cost model'!N62)),'Cost model'!N62,'Cost model'!M62)</f>
        <v>17.5</v>
      </c>
      <c r="K12895" s="14" t="n">
        <f aca="false">J12895-H12895</f>
        <v>5.7</v>
      </c>
      <c r="L12895" s="14" t="n">
        <f aca="false">G12895-H12895</f>
        <v>2.7</v>
      </c>
    </row>
    <row r="12896" customFormat="false" ht="15" hidden="false" customHeight="false" outlineLevel="0" collapsed="false">
      <c r="A12896" s="2" t="s">
        <v>221</v>
      </c>
      <c r="B12896" s="2" t="s">
        <v>221</v>
      </c>
      <c r="C12896" s="2" t="s">
        <v>47</v>
      </c>
      <c r="D12896" s="2" t="s">
        <v>12</v>
      </c>
      <c r="E12896" s="2" t="s">
        <v>74</v>
      </c>
      <c r="F12896" s="2" t="s">
        <v>977</v>
      </c>
      <c r="G12896" s="14" t="n">
        <v>9.5</v>
      </c>
      <c r="H12896" s="14" t="n">
        <v>28.08</v>
      </c>
      <c r="I12896" s="14" t="n">
        <v>9.5</v>
      </c>
      <c r="J12896" s="23" t="n">
        <f aca="false">IF(AND(E12896="Priority",ISNUMBER('Cost model'!N740)),'Cost model'!N740,'Cost model'!M740)</f>
        <v>22.5</v>
      </c>
      <c r="K12896" s="14" t="n">
        <f aca="false">J12896-H12896</f>
        <v>-5.58</v>
      </c>
      <c r="L12896" s="14" t="n">
        <f aca="false">G12896-H12896</f>
        <v>-18.58</v>
      </c>
    </row>
    <row r="12897" customFormat="false" ht="15" hidden="false" customHeight="false" outlineLevel="0" collapsed="false">
      <c r="A12897" s="2" t="s">
        <v>124</v>
      </c>
      <c r="B12897" s="2" t="s">
        <v>124</v>
      </c>
      <c r="C12897" s="2" t="s">
        <v>48</v>
      </c>
      <c r="D12897" s="2" t="s">
        <v>13</v>
      </c>
      <c r="E12897" s="2" t="s">
        <v>74</v>
      </c>
      <c r="F12897" s="2" t="s">
        <v>977</v>
      </c>
      <c r="G12897" s="14" t="n">
        <v>24.5</v>
      </c>
      <c r="H12897" s="14" t="n">
        <v>80</v>
      </c>
      <c r="I12897" s="14" t="n">
        <v>24.5</v>
      </c>
      <c r="J12897" s="23" t="n">
        <f aca="false">IF(AND(E12897="Priority",ISNUMBER('Cost model'!N324)),'Cost model'!N324,'Cost model'!M324)</f>
        <v>85</v>
      </c>
      <c r="K12897" s="14" t="n">
        <f aca="false">J12897-H12897</f>
        <v>5</v>
      </c>
      <c r="L12897" s="14" t="n">
        <f aca="false">G12897-H12897</f>
        <v>-55.5</v>
      </c>
    </row>
    <row r="12898" customFormat="false" ht="15" hidden="false" customHeight="false" outlineLevel="0" collapsed="false">
      <c r="A12898" s="2" t="s">
        <v>123</v>
      </c>
      <c r="B12898" s="2" t="s">
        <v>123</v>
      </c>
      <c r="C12898" s="2" t="s">
        <v>47</v>
      </c>
      <c r="D12898" s="2" t="s">
        <v>12</v>
      </c>
      <c r="E12898" s="2" t="s">
        <v>83</v>
      </c>
      <c r="F12898" s="2" t="s">
        <v>977</v>
      </c>
      <c r="G12898" s="14" t="n">
        <v>19.5</v>
      </c>
      <c r="H12898" s="14" t="n">
        <v>78.23</v>
      </c>
      <c r="I12898" s="14" t="n">
        <v>19.5</v>
      </c>
      <c r="J12898" s="23" t="n">
        <f aca="false">IF(AND(E12898="Priority",ISNUMBER('Cost model'!N65)),'Cost model'!N65,'Cost model'!M65)</f>
        <v>45</v>
      </c>
      <c r="K12898" s="14" t="n">
        <f aca="false">J12898-H12898</f>
        <v>-33.23</v>
      </c>
      <c r="L12898" s="14" t="n">
        <f aca="false">G12898-H12898</f>
        <v>-58.73</v>
      </c>
    </row>
    <row r="12899" customFormat="false" ht="15" hidden="false" customHeight="false" outlineLevel="0" collapsed="false">
      <c r="A12899" s="2" t="s">
        <v>124</v>
      </c>
      <c r="B12899" s="2" t="s">
        <v>124</v>
      </c>
      <c r="C12899" s="2" t="s">
        <v>48</v>
      </c>
      <c r="D12899" s="2" t="s">
        <v>12</v>
      </c>
      <c r="E12899" s="2" t="s">
        <v>74</v>
      </c>
      <c r="F12899" s="2" t="s">
        <v>977</v>
      </c>
      <c r="G12899" s="14" t="n">
        <v>12.5</v>
      </c>
      <c r="H12899" s="14" t="n">
        <v>57.57</v>
      </c>
      <c r="I12899" s="14" t="n">
        <v>12.5</v>
      </c>
      <c r="J12899" s="23" t="n">
        <f aca="false">IF(AND(E12899="Priority",ISNUMBER('Cost model'!N321)),'Cost model'!N321,'Cost model'!M321)</f>
        <v>40</v>
      </c>
      <c r="K12899" s="14" t="n">
        <f aca="false">J12899-H12899</f>
        <v>-17.57</v>
      </c>
      <c r="L12899" s="14" t="n">
        <f aca="false">G12899-H12899</f>
        <v>-45.07</v>
      </c>
    </row>
    <row r="12900" customFormat="false" ht="15" hidden="false" customHeight="false" outlineLevel="0" collapsed="false">
      <c r="A12900" s="2" t="s">
        <v>221</v>
      </c>
      <c r="B12900" s="2" t="s">
        <v>221</v>
      </c>
      <c r="C12900" s="2" t="s">
        <v>49</v>
      </c>
      <c r="D12900" s="2" t="s">
        <v>10</v>
      </c>
      <c r="E12900" s="2" t="s">
        <v>74</v>
      </c>
      <c r="F12900" s="2" t="s">
        <v>977</v>
      </c>
      <c r="G12900" s="14" t="n">
        <v>17.5</v>
      </c>
      <c r="H12900" s="14" t="n">
        <v>16.01</v>
      </c>
      <c r="I12900" s="14" t="n">
        <v>17.5</v>
      </c>
      <c r="J12900" s="23" t="n">
        <f aca="false">IF(AND(E12900="Priority",ISNUMBER('Cost model'!N739)),'Cost model'!N739,'Cost model'!M739)</f>
        <v>17.5</v>
      </c>
      <c r="K12900" s="14" t="n">
        <f aca="false">J12900-H12900</f>
        <v>1.49</v>
      </c>
      <c r="L12900" s="14" t="n">
        <f aca="false">G12900-H12900</f>
        <v>1.49</v>
      </c>
    </row>
    <row r="12901" customFormat="false" ht="15" hidden="false" customHeight="false" outlineLevel="0" collapsed="false">
      <c r="A12901" s="2" t="s">
        <v>221</v>
      </c>
      <c r="B12901" s="2" t="s">
        <v>221</v>
      </c>
      <c r="C12901" s="2" t="s">
        <v>47</v>
      </c>
      <c r="D12901" s="2" t="s">
        <v>14</v>
      </c>
      <c r="E12901" s="2" t="s">
        <v>74</v>
      </c>
      <c r="F12901" s="2" t="s">
        <v>977</v>
      </c>
      <c r="G12901" s="14" t="n">
        <v>25</v>
      </c>
      <c r="H12901" s="14" t="n">
        <v>28.52</v>
      </c>
      <c r="I12901" s="14" t="n">
        <v>25</v>
      </c>
      <c r="J12901" s="23" t="n">
        <f aca="false">IF(AND(E12901="Priority",ISNUMBER('Cost model'!N746)),'Cost model'!N746,'Cost model'!M746)</f>
        <v>100</v>
      </c>
      <c r="K12901" s="14" t="n">
        <f aca="false">J12901-H12901</f>
        <v>71.48</v>
      </c>
      <c r="L12901" s="14" t="n">
        <f aca="false">G12901-H12901</f>
        <v>-3.52</v>
      </c>
    </row>
    <row r="12902" customFormat="false" ht="15" hidden="false" customHeight="false" outlineLevel="0" collapsed="false">
      <c r="A12902" s="2" t="s">
        <v>174</v>
      </c>
      <c r="B12902" s="2" t="s">
        <v>174</v>
      </c>
      <c r="C12902" s="2" t="s">
        <v>48</v>
      </c>
      <c r="D12902" s="2" t="s">
        <v>12</v>
      </c>
      <c r="E12902" s="2" t="s">
        <v>74</v>
      </c>
      <c r="F12902" s="2" t="s">
        <v>977</v>
      </c>
      <c r="G12902" s="14" t="n">
        <v>12.5</v>
      </c>
      <c r="H12902" s="14" t="n">
        <v>18.27</v>
      </c>
      <c r="I12902" s="14" t="n">
        <v>12.5</v>
      </c>
      <c r="J12902" s="23" t="n">
        <f aca="false">IF(AND(E12902="Priority",ISNUMBER('Cost model'!N171)),'Cost model'!N171,'Cost model'!M171)</f>
        <v>40</v>
      </c>
      <c r="K12902" s="14" t="n">
        <f aca="false">J12902-H12902</f>
        <v>21.73</v>
      </c>
      <c r="L12902" s="14" t="n">
        <f aca="false">G12902-H12902</f>
        <v>-5.77</v>
      </c>
    </row>
    <row r="12903" customFormat="false" ht="15" hidden="false" customHeight="false" outlineLevel="0" collapsed="false">
      <c r="A12903" s="2" t="s">
        <v>221</v>
      </c>
      <c r="B12903" s="2" t="s">
        <v>221</v>
      </c>
      <c r="C12903" s="2" t="s">
        <v>47</v>
      </c>
      <c r="D12903" s="2" t="s">
        <v>12</v>
      </c>
      <c r="E12903" s="2" t="s">
        <v>74</v>
      </c>
      <c r="F12903" s="2" t="s">
        <v>977</v>
      </c>
      <c r="G12903" s="14" t="n">
        <v>9.5</v>
      </c>
      <c r="H12903" s="14" t="n">
        <v>24.87</v>
      </c>
      <c r="I12903" s="14" t="n">
        <v>9.5</v>
      </c>
      <c r="J12903" s="23" t="n">
        <f aca="false">IF(AND(E12903="Priority",ISNUMBER('Cost model'!N740)),'Cost model'!N740,'Cost model'!M740)</f>
        <v>22.5</v>
      </c>
      <c r="K12903" s="14" t="n">
        <f aca="false">J12903-H12903</f>
        <v>-2.37</v>
      </c>
      <c r="L12903" s="14" t="n">
        <f aca="false">G12903-H12903</f>
        <v>-15.37</v>
      </c>
    </row>
    <row r="12904" customFormat="false" ht="15" hidden="false" customHeight="false" outlineLevel="0" collapsed="false">
      <c r="A12904" s="2" t="s">
        <v>174</v>
      </c>
      <c r="B12904" s="2" t="s">
        <v>142</v>
      </c>
      <c r="C12904" s="2" t="s">
        <v>48</v>
      </c>
      <c r="D12904" s="2" t="s">
        <v>12</v>
      </c>
      <c r="E12904" s="2" t="s">
        <v>74</v>
      </c>
      <c r="F12904" s="2" t="s">
        <v>976</v>
      </c>
      <c r="G12904" s="14" t="n">
        <v>12.5</v>
      </c>
      <c r="H12904" s="14" t="n">
        <v>46.13</v>
      </c>
      <c r="I12904" s="14" t="n">
        <v>12.5</v>
      </c>
      <c r="J12904" s="23" t="n">
        <f aca="false">IF(AND(E12904="Priority",ISNUMBER('Cost model'!N126)),'Cost model'!N126,'Cost model'!M126)</f>
        <v>45</v>
      </c>
      <c r="K12904" s="14" t="n">
        <f aca="false">J12904-H12904</f>
        <v>-1.13</v>
      </c>
      <c r="L12904" s="14" t="n">
        <f aca="false">G12904-H12904</f>
        <v>-33.63</v>
      </c>
    </row>
    <row r="12905" customFormat="false" ht="15" hidden="false" customHeight="false" outlineLevel="0" collapsed="false">
      <c r="A12905" s="2" t="s">
        <v>124</v>
      </c>
      <c r="B12905" s="2" t="s">
        <v>124</v>
      </c>
      <c r="C12905" s="2" t="s">
        <v>48</v>
      </c>
      <c r="D12905" s="2" t="s">
        <v>12</v>
      </c>
      <c r="E12905" s="2" t="s">
        <v>74</v>
      </c>
      <c r="F12905" s="2" t="s">
        <v>977</v>
      </c>
      <c r="G12905" s="14" t="n">
        <v>12.5</v>
      </c>
      <c r="H12905" s="14" t="n">
        <v>11.08</v>
      </c>
      <c r="I12905" s="14" t="n">
        <v>12.5</v>
      </c>
      <c r="J12905" s="23" t="n">
        <f aca="false">IF(AND(E12905="Priority",ISNUMBER('Cost model'!N321)),'Cost model'!N321,'Cost model'!M321)</f>
        <v>40</v>
      </c>
      <c r="K12905" s="14" t="n">
        <f aca="false">J12905-H12905</f>
        <v>28.92</v>
      </c>
      <c r="L12905" s="14" t="n">
        <f aca="false">G12905-H12905</f>
        <v>1.42</v>
      </c>
    </row>
    <row r="12906" customFormat="false" ht="15" hidden="false" customHeight="false" outlineLevel="0" collapsed="false">
      <c r="A12906" s="2" t="s">
        <v>124</v>
      </c>
      <c r="B12906" s="2" t="s">
        <v>124</v>
      </c>
      <c r="C12906" s="2" t="s">
        <v>48</v>
      </c>
      <c r="D12906" s="2" t="s">
        <v>12</v>
      </c>
      <c r="E12906" s="2" t="s">
        <v>74</v>
      </c>
      <c r="F12906" s="2" t="s">
        <v>977</v>
      </c>
      <c r="G12906" s="14" t="n">
        <v>12.5</v>
      </c>
      <c r="H12906" s="14" t="n">
        <v>60.76</v>
      </c>
      <c r="I12906" s="14" t="n">
        <v>12.5</v>
      </c>
      <c r="J12906" s="23" t="n">
        <f aca="false">IF(AND(E12906="Priority",ISNUMBER('Cost model'!N321)),'Cost model'!N321,'Cost model'!M321)</f>
        <v>40</v>
      </c>
      <c r="K12906" s="14" t="n">
        <f aca="false">J12906-H12906</f>
        <v>-20.76</v>
      </c>
      <c r="L12906" s="14" t="n">
        <f aca="false">G12906-H12906</f>
        <v>-48.26</v>
      </c>
    </row>
    <row r="12907" customFormat="false" ht="15" hidden="false" customHeight="false" outlineLevel="0" collapsed="false">
      <c r="A12907" s="2" t="s">
        <v>142</v>
      </c>
      <c r="B12907" s="2" t="s">
        <v>142</v>
      </c>
      <c r="C12907" s="2" t="s">
        <v>47</v>
      </c>
      <c r="D12907" s="2" t="s">
        <v>12</v>
      </c>
      <c r="E12907" s="2" t="s">
        <v>74</v>
      </c>
      <c r="F12907" s="2" t="s">
        <v>977</v>
      </c>
      <c r="G12907" s="14" t="n">
        <v>9.5</v>
      </c>
      <c r="H12907" s="14" t="n">
        <v>25.19</v>
      </c>
      <c r="I12907" s="14" t="n">
        <v>9.5</v>
      </c>
      <c r="J12907" s="23" t="n">
        <f aca="false">IF(AND(E12907="Priority",ISNUMBER('Cost model'!N635)),'Cost model'!N635,'Cost model'!M635)</f>
        <v>30.5</v>
      </c>
      <c r="K12907" s="14" t="n">
        <f aca="false">J12907-H12907</f>
        <v>5.31</v>
      </c>
      <c r="L12907" s="14" t="n">
        <f aca="false">G12907-H12907</f>
        <v>-15.69</v>
      </c>
    </row>
    <row r="12908" customFormat="false" ht="15" hidden="false" customHeight="false" outlineLevel="0" collapsed="false">
      <c r="A12908" s="2" t="s">
        <v>142</v>
      </c>
      <c r="B12908" s="2" t="s">
        <v>124</v>
      </c>
      <c r="C12908" s="2" t="s">
        <v>49</v>
      </c>
      <c r="D12908" s="2" t="s">
        <v>12</v>
      </c>
      <c r="E12908" s="2" t="s">
        <v>74</v>
      </c>
      <c r="F12908" s="2" t="s">
        <v>976</v>
      </c>
      <c r="G12908" s="14" t="n">
        <v>50</v>
      </c>
      <c r="H12908" s="14" t="n">
        <v>127.4</v>
      </c>
      <c r="I12908" s="14" t="n">
        <v>19.5</v>
      </c>
      <c r="J12908" s="23" t="n">
        <f aca="false">IF(AND(E12908="Priority",ISNUMBER('Cost model'!N667)),'Cost model'!N667,'Cost model'!M667)</f>
        <v>55</v>
      </c>
      <c r="K12908" s="14" t="n">
        <f aca="false">J12908-H12908</f>
        <v>-72.4</v>
      </c>
      <c r="L12908" s="14" t="n">
        <f aca="false">G12908-H12908</f>
        <v>-77.4</v>
      </c>
    </row>
    <row r="12909" customFormat="false" ht="15" hidden="false" customHeight="false" outlineLevel="0" collapsed="false">
      <c r="A12909" s="2" t="s">
        <v>142</v>
      </c>
      <c r="B12909" s="2" t="s">
        <v>142</v>
      </c>
      <c r="C12909" s="2" t="s">
        <v>48</v>
      </c>
      <c r="D12909" s="2" t="s">
        <v>12</v>
      </c>
      <c r="E12909" s="2" t="s">
        <v>74</v>
      </c>
      <c r="F12909" s="2" t="s">
        <v>977</v>
      </c>
      <c r="G12909" s="14" t="n">
        <v>12.5</v>
      </c>
      <c r="H12909" s="14" t="n">
        <v>60.16</v>
      </c>
      <c r="I12909" s="14" t="n">
        <v>12.5</v>
      </c>
      <c r="J12909" s="23" t="n">
        <f aca="false">IF(AND(E12909="Priority",ISNUMBER('Cost model'!N636)),'Cost model'!N636,'Cost model'!M636)</f>
        <v>40</v>
      </c>
      <c r="K12909" s="14" t="n">
        <f aca="false">J12909-H12909</f>
        <v>-20.16</v>
      </c>
      <c r="L12909" s="14" t="n">
        <f aca="false">G12909-H12909</f>
        <v>-47.66</v>
      </c>
    </row>
    <row r="12910" customFormat="false" ht="15" hidden="false" customHeight="false" outlineLevel="0" collapsed="false">
      <c r="A12910" s="2" t="s">
        <v>124</v>
      </c>
      <c r="B12910" s="2" t="s">
        <v>124</v>
      </c>
      <c r="C12910" s="2" t="s">
        <v>49</v>
      </c>
      <c r="D12910" s="2" t="s">
        <v>13</v>
      </c>
      <c r="E12910" s="2" t="s">
        <v>74</v>
      </c>
      <c r="F12910" s="2" t="s">
        <v>977</v>
      </c>
      <c r="G12910" s="14" t="n">
        <v>50</v>
      </c>
      <c r="H12910" s="14" t="n">
        <v>87.37</v>
      </c>
      <c r="I12910" s="14" t="n">
        <v>50</v>
      </c>
      <c r="J12910" s="23" t="n">
        <f aca="false">IF(AND(E12910="Priority",ISNUMBER('Cost model'!N325)),'Cost model'!N325,'Cost model'!M325)</f>
        <v>110</v>
      </c>
      <c r="K12910" s="14" t="n">
        <f aca="false">J12910-H12910</f>
        <v>22.63</v>
      </c>
      <c r="L12910" s="14" t="n">
        <f aca="false">G12910-H12910</f>
        <v>-37.37</v>
      </c>
    </row>
    <row r="12911" customFormat="false" ht="15" hidden="false" customHeight="false" outlineLevel="0" collapsed="false">
      <c r="A12911" s="2" t="s">
        <v>142</v>
      </c>
      <c r="B12911" s="2" t="s">
        <v>124</v>
      </c>
      <c r="C12911" s="2" t="s">
        <v>47</v>
      </c>
      <c r="D12911" s="2" t="s">
        <v>10</v>
      </c>
      <c r="E12911" s="2" t="s">
        <v>74</v>
      </c>
      <c r="F12911" s="2" t="s">
        <v>976</v>
      </c>
      <c r="G12911" s="14" t="n">
        <v>14.5</v>
      </c>
      <c r="H12911" s="14" t="n">
        <v>23.18</v>
      </c>
      <c r="I12911" s="14" t="n">
        <v>14.5</v>
      </c>
      <c r="J12911" s="23" t="n">
        <f aca="false">IF(AND(E12911="Priority",ISNUMBER('Cost model'!N662)),'Cost model'!N662,'Cost model'!M662)</f>
        <v>13.5</v>
      </c>
      <c r="K12911" s="14" t="n">
        <f aca="false">J12911-H12911</f>
        <v>-9.68</v>
      </c>
      <c r="L12911" s="14" t="n">
        <f aca="false">G12911-H12911</f>
        <v>-8.68</v>
      </c>
    </row>
    <row r="12912" customFormat="false" ht="15" hidden="false" customHeight="false" outlineLevel="0" collapsed="false">
      <c r="A12912" s="2" t="s">
        <v>142</v>
      </c>
      <c r="B12912" s="2" t="s">
        <v>221</v>
      </c>
      <c r="C12912" s="2" t="s">
        <v>47</v>
      </c>
      <c r="D12912" s="2" t="s">
        <v>12</v>
      </c>
      <c r="E12912" s="2" t="s">
        <v>74</v>
      </c>
      <c r="F12912" s="2" t="s">
        <v>976</v>
      </c>
      <c r="G12912" s="14" t="n">
        <v>9.5</v>
      </c>
      <c r="H12912" s="14" t="n">
        <v>61.89</v>
      </c>
      <c r="I12912" s="14" t="n">
        <v>24.5</v>
      </c>
      <c r="J12912" s="23" t="n">
        <f aca="false">IF(AND(E12912="Priority",ISNUMBER('Cost model'!N680)),'Cost model'!N680,'Cost model'!M680)</f>
        <v>50</v>
      </c>
      <c r="K12912" s="14" t="n">
        <f aca="false">J12912-H12912</f>
        <v>-11.89</v>
      </c>
      <c r="L12912" s="14" t="n">
        <f aca="false">G12912-H12912</f>
        <v>-52.39</v>
      </c>
    </row>
    <row r="12913" customFormat="false" ht="15" hidden="false" customHeight="false" outlineLevel="0" collapsed="false">
      <c r="A12913" s="2" t="s">
        <v>124</v>
      </c>
      <c r="B12913" s="2" t="s">
        <v>124</v>
      </c>
      <c r="C12913" s="2" t="s">
        <v>48</v>
      </c>
      <c r="D12913" s="2" t="s">
        <v>10</v>
      </c>
      <c r="E12913" s="2" t="s">
        <v>74</v>
      </c>
      <c r="F12913" s="2" t="s">
        <v>977</v>
      </c>
      <c r="G12913" s="14" t="n">
        <v>12.5</v>
      </c>
      <c r="H12913" s="14" t="n">
        <v>13.18</v>
      </c>
      <c r="I12913" s="14" t="n">
        <v>12.5</v>
      </c>
      <c r="J12913" s="23" t="n">
        <f aca="false">IF(AND(E12913="Priority",ISNUMBER('Cost model'!N318)),'Cost model'!N318,'Cost model'!M318)</f>
        <v>14.5</v>
      </c>
      <c r="K12913" s="14" t="n">
        <f aca="false">J12913-H12913</f>
        <v>1.32</v>
      </c>
      <c r="L12913" s="14" t="n">
        <f aca="false">G12913-H12913</f>
        <v>-0.68</v>
      </c>
    </row>
    <row r="12914" customFormat="false" ht="15" hidden="false" customHeight="false" outlineLevel="0" collapsed="false">
      <c r="A12914" s="2" t="s">
        <v>221</v>
      </c>
      <c r="B12914" s="2" t="s">
        <v>221</v>
      </c>
      <c r="C12914" s="2" t="s">
        <v>47</v>
      </c>
      <c r="D12914" s="2" t="s">
        <v>10</v>
      </c>
      <c r="E12914" s="2" t="s">
        <v>74</v>
      </c>
      <c r="F12914" s="2" t="s">
        <v>977</v>
      </c>
      <c r="G12914" s="14" t="n">
        <v>9.5</v>
      </c>
      <c r="H12914" s="14" t="n">
        <v>7.02</v>
      </c>
      <c r="I12914" s="14" t="n">
        <v>9.5</v>
      </c>
      <c r="J12914" s="23" t="n">
        <f aca="false">IF(AND(E12914="Priority",ISNUMBER('Cost model'!N737)),'Cost model'!N737,'Cost model'!M737)</f>
        <v>8.5</v>
      </c>
      <c r="K12914" s="14" t="n">
        <f aca="false">J12914-H12914</f>
        <v>1.48</v>
      </c>
      <c r="L12914" s="14" t="n">
        <f aca="false">G12914-H12914</f>
        <v>2.48</v>
      </c>
    </row>
    <row r="12915" customFormat="false" ht="15" hidden="false" customHeight="false" outlineLevel="0" collapsed="false">
      <c r="A12915" s="2" t="s">
        <v>158</v>
      </c>
      <c r="B12915" s="2" t="s">
        <v>123</v>
      </c>
      <c r="C12915" s="2" t="s">
        <v>47</v>
      </c>
      <c r="D12915" s="2" t="s">
        <v>10</v>
      </c>
      <c r="E12915" s="2" t="s">
        <v>74</v>
      </c>
      <c r="F12915" s="2" t="s">
        <v>976</v>
      </c>
      <c r="G12915" s="14" t="n">
        <v>9.5</v>
      </c>
      <c r="H12915" s="14" t="n">
        <v>23.18</v>
      </c>
      <c r="I12915" s="14" t="n">
        <v>19.5</v>
      </c>
      <c r="J12915" s="23" t="n">
        <f aca="false">IF(AND(E12915="Priority",ISNUMBER('Cost model'!N512)),'Cost model'!N512,'Cost model'!M512)</f>
        <v>11.5</v>
      </c>
      <c r="K12915" s="14" t="n">
        <f aca="false">J12915-H12915</f>
        <v>-11.68</v>
      </c>
      <c r="L12915" s="14" t="n">
        <f aca="false">G12915-H12915</f>
        <v>-13.68</v>
      </c>
    </row>
    <row r="12916" customFormat="false" ht="15" hidden="false" customHeight="false" outlineLevel="0" collapsed="false">
      <c r="A12916" s="2" t="s">
        <v>221</v>
      </c>
      <c r="B12916" s="2" t="s">
        <v>221</v>
      </c>
      <c r="C12916" s="2" t="s">
        <v>47</v>
      </c>
      <c r="D12916" s="2" t="s">
        <v>12</v>
      </c>
      <c r="E12916" s="2" t="s">
        <v>74</v>
      </c>
      <c r="F12916" s="2" t="s">
        <v>977</v>
      </c>
      <c r="G12916" s="14" t="n">
        <v>9.5</v>
      </c>
      <c r="H12916" s="14" t="n">
        <v>28.08</v>
      </c>
      <c r="I12916" s="14" t="n">
        <v>9.5</v>
      </c>
      <c r="J12916" s="23" t="n">
        <f aca="false">IF(AND(E12916="Priority",ISNUMBER('Cost model'!N740)),'Cost model'!N740,'Cost model'!M740)</f>
        <v>22.5</v>
      </c>
      <c r="K12916" s="14" t="n">
        <f aca="false">J12916-H12916</f>
        <v>-5.58</v>
      </c>
      <c r="L12916" s="14" t="n">
        <f aca="false">G12916-H12916</f>
        <v>-18.58</v>
      </c>
    </row>
    <row r="12917" customFormat="false" ht="15" hidden="false" customHeight="false" outlineLevel="0" collapsed="false">
      <c r="A12917" s="2" t="s">
        <v>142</v>
      </c>
      <c r="B12917" s="2" t="s">
        <v>124</v>
      </c>
      <c r="C12917" s="2" t="s">
        <v>49</v>
      </c>
      <c r="D12917" s="2" t="s">
        <v>10</v>
      </c>
      <c r="E12917" s="2" t="s">
        <v>74</v>
      </c>
      <c r="F12917" s="2" t="s">
        <v>976</v>
      </c>
      <c r="G12917" s="14" t="n">
        <v>17.5</v>
      </c>
      <c r="H12917" s="14" t="n">
        <v>20.03</v>
      </c>
      <c r="I12917" s="14" t="n">
        <v>17.5</v>
      </c>
      <c r="J12917" s="23" t="n">
        <f aca="false">IF(AND(E12917="Priority",ISNUMBER('Cost model'!N664)),'Cost model'!N664,'Cost model'!M664)</f>
        <v>19.5</v>
      </c>
      <c r="K12917" s="14" t="n">
        <f aca="false">J12917-H12917</f>
        <v>-0.530000000000001</v>
      </c>
      <c r="L12917" s="14" t="n">
        <f aca="false">G12917-H12917</f>
        <v>-2.53</v>
      </c>
    </row>
    <row r="12918" customFormat="false" ht="15" hidden="false" customHeight="false" outlineLevel="0" collapsed="false">
      <c r="A12918" s="2" t="s">
        <v>174</v>
      </c>
      <c r="B12918" s="2" t="s">
        <v>174</v>
      </c>
      <c r="C12918" s="2" t="s">
        <v>48</v>
      </c>
      <c r="D12918" s="2" t="s">
        <v>12</v>
      </c>
      <c r="E12918" s="2" t="s">
        <v>74</v>
      </c>
      <c r="F12918" s="2" t="s">
        <v>977</v>
      </c>
      <c r="G12918" s="14" t="n">
        <v>12.5</v>
      </c>
      <c r="H12918" s="14" t="n">
        <v>22.97</v>
      </c>
      <c r="I12918" s="14" t="n">
        <v>12.5</v>
      </c>
      <c r="J12918" s="23" t="n">
        <f aca="false">IF(AND(E12918="Priority",ISNUMBER('Cost model'!N171)),'Cost model'!N171,'Cost model'!M171)</f>
        <v>40</v>
      </c>
      <c r="K12918" s="14" t="n">
        <f aca="false">J12918-H12918</f>
        <v>17.03</v>
      </c>
      <c r="L12918" s="14" t="n">
        <f aca="false">G12918-H12918</f>
        <v>-10.47</v>
      </c>
    </row>
    <row r="12919" customFormat="false" ht="15" hidden="false" customHeight="false" outlineLevel="0" collapsed="false">
      <c r="A12919" s="2" t="s">
        <v>124</v>
      </c>
      <c r="B12919" s="2" t="s">
        <v>124</v>
      </c>
      <c r="C12919" s="2" t="s">
        <v>49</v>
      </c>
      <c r="D12919" s="2" t="s">
        <v>12</v>
      </c>
      <c r="E12919" s="2" t="s">
        <v>83</v>
      </c>
      <c r="F12919" s="2" t="s">
        <v>977</v>
      </c>
      <c r="G12919" s="14" t="n">
        <v>29.5</v>
      </c>
      <c r="H12919" s="14" t="n">
        <v>47.16</v>
      </c>
      <c r="I12919" s="14" t="n">
        <v>29.5</v>
      </c>
      <c r="J12919" s="23" t="n">
        <f aca="false">IF(AND(E12919="Priority",ISNUMBER('Cost model'!N322)),'Cost model'!N322,'Cost model'!M322)</f>
        <v>65</v>
      </c>
      <c r="K12919" s="14" t="n">
        <f aca="false">J12919-H12919</f>
        <v>17.84</v>
      </c>
      <c r="L12919" s="14" t="n">
        <f aca="false">G12919-H12919</f>
        <v>-17.66</v>
      </c>
    </row>
    <row r="12920" customFormat="false" ht="15" hidden="false" customHeight="false" outlineLevel="0" collapsed="false">
      <c r="A12920" s="2" t="s">
        <v>174</v>
      </c>
      <c r="B12920" s="2" t="s">
        <v>158</v>
      </c>
      <c r="C12920" s="2" t="s">
        <v>48</v>
      </c>
      <c r="D12920" s="2" t="s">
        <v>12</v>
      </c>
      <c r="E12920" s="2" t="s">
        <v>74</v>
      </c>
      <c r="F12920" s="2" t="s">
        <v>976</v>
      </c>
      <c r="G12920" s="14" t="n">
        <v>19.5</v>
      </c>
      <c r="H12920" s="14" t="n">
        <v>28.67</v>
      </c>
      <c r="I12920" s="14" t="n">
        <v>19.5</v>
      </c>
      <c r="J12920" s="23" t="n">
        <f aca="false">IF(AND(E12920="Priority",ISNUMBER('Cost model'!N141)),'Cost model'!N141,'Cost model'!M141)</f>
        <v>50</v>
      </c>
      <c r="K12920" s="14" t="n">
        <f aca="false">J12920-H12920</f>
        <v>21.33</v>
      </c>
      <c r="L12920" s="14" t="n">
        <f aca="false">G12920-H12920</f>
        <v>-9.17</v>
      </c>
    </row>
    <row r="12921" customFormat="false" ht="15" hidden="false" customHeight="false" outlineLevel="0" collapsed="false">
      <c r="A12921" s="2" t="s">
        <v>142</v>
      </c>
      <c r="B12921" s="2" t="s">
        <v>142</v>
      </c>
      <c r="C12921" s="2" t="s">
        <v>48</v>
      </c>
      <c r="D12921" s="2" t="s">
        <v>12</v>
      </c>
      <c r="E12921" s="2" t="s">
        <v>83</v>
      </c>
      <c r="F12921" s="2" t="s">
        <v>977</v>
      </c>
      <c r="G12921" s="14" t="n">
        <v>19.5</v>
      </c>
      <c r="H12921" s="14" t="n">
        <v>57.57</v>
      </c>
      <c r="I12921" s="14" t="n">
        <v>19.5</v>
      </c>
      <c r="J12921" s="23" t="n">
        <f aca="false">IF(AND(E12921="Priority",ISNUMBER('Cost model'!N636)),'Cost model'!N636,'Cost model'!M636)</f>
        <v>55</v>
      </c>
      <c r="K12921" s="14" t="n">
        <f aca="false">J12921-H12921</f>
        <v>-2.57</v>
      </c>
      <c r="L12921" s="14" t="n">
        <f aca="false">G12921-H12921</f>
        <v>-38.07</v>
      </c>
    </row>
    <row r="12922" customFormat="false" ht="15" hidden="false" customHeight="false" outlineLevel="0" collapsed="false">
      <c r="A12922" s="2" t="s">
        <v>142</v>
      </c>
      <c r="B12922" s="2" t="s">
        <v>142</v>
      </c>
      <c r="C12922" s="2" t="s">
        <v>48</v>
      </c>
      <c r="D12922" s="2" t="s">
        <v>12</v>
      </c>
      <c r="E12922" s="2" t="s">
        <v>83</v>
      </c>
      <c r="F12922" s="2" t="s">
        <v>977</v>
      </c>
      <c r="G12922" s="14" t="n">
        <v>19.5</v>
      </c>
      <c r="H12922" s="14" t="n">
        <v>36.64</v>
      </c>
      <c r="I12922" s="14" t="n">
        <v>19.5</v>
      </c>
      <c r="J12922" s="23" t="n">
        <f aca="false">IF(AND(E12922="Priority",ISNUMBER('Cost model'!N636)),'Cost model'!N636,'Cost model'!M636)</f>
        <v>55</v>
      </c>
      <c r="K12922" s="14" t="n">
        <f aca="false">J12922-H12922</f>
        <v>18.36</v>
      </c>
      <c r="L12922" s="14" t="n">
        <f aca="false">G12922-H12922</f>
        <v>-17.14</v>
      </c>
    </row>
    <row r="12923" customFormat="false" ht="15" hidden="false" customHeight="false" outlineLevel="0" collapsed="false">
      <c r="A12923" s="2" t="s">
        <v>142</v>
      </c>
      <c r="B12923" s="2" t="s">
        <v>174</v>
      </c>
      <c r="C12923" s="2" t="s">
        <v>47</v>
      </c>
      <c r="D12923" s="2" t="s">
        <v>10</v>
      </c>
      <c r="E12923" s="2" t="s">
        <v>74</v>
      </c>
      <c r="F12923" s="2" t="s">
        <v>976</v>
      </c>
      <c r="G12923" s="14" t="n">
        <v>14.5</v>
      </c>
      <c r="H12923" s="14" t="n">
        <v>24.57</v>
      </c>
      <c r="I12923" s="14" t="n">
        <v>14.5</v>
      </c>
      <c r="J12923" s="23" t="n">
        <f aca="false">IF(AND(E12923="Priority",ISNUMBER('Cost model'!N692)),'Cost model'!N692,'Cost model'!M692)</f>
        <v>9.5</v>
      </c>
      <c r="K12923" s="14" t="n">
        <f aca="false">J12923-H12923</f>
        <v>-15.07</v>
      </c>
      <c r="L12923" s="14" t="n">
        <f aca="false">G12923-H12923</f>
        <v>-10.07</v>
      </c>
    </row>
    <row r="12924" customFormat="false" ht="15" hidden="false" customHeight="false" outlineLevel="0" collapsed="false">
      <c r="A12924" s="2" t="s">
        <v>158</v>
      </c>
      <c r="B12924" s="2" t="s">
        <v>142</v>
      </c>
      <c r="C12924" s="2" t="s">
        <v>49</v>
      </c>
      <c r="D12924" s="2" t="s">
        <v>10</v>
      </c>
      <c r="E12924" s="2" t="s">
        <v>74</v>
      </c>
      <c r="F12924" s="2" t="s">
        <v>976</v>
      </c>
      <c r="G12924" s="14" t="n">
        <v>17.5</v>
      </c>
      <c r="H12924" s="14" t="n">
        <v>39.68</v>
      </c>
      <c r="I12924" s="14" t="n">
        <v>17.5</v>
      </c>
      <c r="J12924" s="23" t="n">
        <f aca="false">IF(AND(E12924="Priority",ISNUMBER('Cost model'!N439)),'Cost model'!N439,'Cost model'!M439)</f>
        <v>20.5</v>
      </c>
      <c r="K12924" s="14" t="n">
        <f aca="false">J12924-H12924</f>
        <v>-19.18</v>
      </c>
      <c r="L12924" s="14" t="n">
        <f aca="false">G12924-H12924</f>
        <v>-22.18</v>
      </c>
    </row>
    <row r="12925" customFormat="false" ht="15" hidden="false" customHeight="false" outlineLevel="0" collapsed="false">
      <c r="A12925" s="2" t="s">
        <v>174</v>
      </c>
      <c r="B12925" s="2" t="s">
        <v>174</v>
      </c>
      <c r="C12925" s="2" t="s">
        <v>48</v>
      </c>
      <c r="D12925" s="2" t="s">
        <v>12</v>
      </c>
      <c r="E12925" s="2" t="s">
        <v>74</v>
      </c>
      <c r="F12925" s="2" t="s">
        <v>977</v>
      </c>
      <c r="G12925" s="14" t="n">
        <v>12.5</v>
      </c>
      <c r="H12925" s="14" t="n">
        <v>43.24</v>
      </c>
      <c r="I12925" s="14" t="n">
        <v>12.5</v>
      </c>
      <c r="J12925" s="23" t="n">
        <f aca="false">IF(AND(E12925="Priority",ISNUMBER('Cost model'!N171)),'Cost model'!N171,'Cost model'!M171)</f>
        <v>40</v>
      </c>
      <c r="K12925" s="14" t="n">
        <f aca="false">J12925-H12925</f>
        <v>-3.24</v>
      </c>
      <c r="L12925" s="14" t="n">
        <f aca="false">G12925-H12925</f>
        <v>-30.74</v>
      </c>
    </row>
    <row r="12926" customFormat="false" ht="15" hidden="false" customHeight="false" outlineLevel="0" collapsed="false">
      <c r="A12926" s="2" t="s">
        <v>142</v>
      </c>
      <c r="B12926" s="2" t="s">
        <v>142</v>
      </c>
      <c r="C12926" s="2" t="s">
        <v>47</v>
      </c>
      <c r="D12926" s="2" t="s">
        <v>10</v>
      </c>
      <c r="E12926" s="2" t="s">
        <v>74</v>
      </c>
      <c r="F12926" s="2" t="s">
        <v>977</v>
      </c>
      <c r="G12926" s="14" t="n">
        <v>9.5</v>
      </c>
      <c r="H12926" s="14" t="n">
        <v>5.76</v>
      </c>
      <c r="I12926" s="14" t="n">
        <v>9.5</v>
      </c>
      <c r="J12926" s="23" t="n">
        <f aca="false">IF(AND(E12926="Priority",ISNUMBER('Cost model'!N632)),'Cost model'!N632,'Cost model'!M632)</f>
        <v>9.5</v>
      </c>
      <c r="K12926" s="14" t="n">
        <f aca="false">J12926-H12926</f>
        <v>3.74</v>
      </c>
      <c r="L12926" s="14" t="n">
        <f aca="false">G12926-H12926</f>
        <v>3.74</v>
      </c>
    </row>
    <row r="12927" customFormat="false" ht="15" hidden="false" customHeight="false" outlineLevel="0" collapsed="false">
      <c r="A12927" s="2" t="s">
        <v>124</v>
      </c>
      <c r="B12927" s="2" t="s">
        <v>123</v>
      </c>
      <c r="C12927" s="2" t="s">
        <v>48</v>
      </c>
      <c r="D12927" s="2" t="s">
        <v>10</v>
      </c>
      <c r="E12927" s="2" t="s">
        <v>74</v>
      </c>
      <c r="F12927" s="2" t="s">
        <v>976</v>
      </c>
      <c r="G12927" s="14" t="n">
        <v>17.5</v>
      </c>
      <c r="H12927" s="14" t="n">
        <v>14.05</v>
      </c>
      <c r="I12927" s="14" t="n">
        <v>19.5</v>
      </c>
      <c r="J12927" s="23" t="n">
        <f aca="false">IF(AND(E12927="Priority",ISNUMBER('Cost model'!N393)),'Cost model'!N393,'Cost model'!M393)</f>
        <v>18.5</v>
      </c>
      <c r="K12927" s="14" t="n">
        <f aca="false">J12927-H12927</f>
        <v>4.45</v>
      </c>
      <c r="L12927" s="14" t="n">
        <f aca="false">G12927-H12927</f>
        <v>3.45</v>
      </c>
    </row>
    <row r="12928" customFormat="false" ht="15" hidden="false" customHeight="false" outlineLevel="0" collapsed="false">
      <c r="A12928" s="2" t="s">
        <v>124</v>
      </c>
      <c r="B12928" s="2" t="s">
        <v>124</v>
      </c>
      <c r="C12928" s="2" t="s">
        <v>48</v>
      </c>
      <c r="D12928" s="2" t="s">
        <v>10</v>
      </c>
      <c r="E12928" s="2" t="s">
        <v>83</v>
      </c>
      <c r="F12928" s="2" t="s">
        <v>977</v>
      </c>
      <c r="G12928" s="14" t="n">
        <v>17.5</v>
      </c>
      <c r="H12928" s="14" t="n">
        <v>24.57</v>
      </c>
      <c r="I12928" s="14" t="n">
        <v>17.5</v>
      </c>
      <c r="J12928" s="23" t="n">
        <f aca="false">IF(AND(E12928="Priority",ISNUMBER('Cost model'!N318)),'Cost model'!N318,'Cost model'!M318)</f>
        <v>19.5</v>
      </c>
      <c r="K12928" s="14" t="n">
        <f aca="false">J12928-H12928</f>
        <v>-5.07</v>
      </c>
      <c r="L12928" s="14" t="n">
        <f aca="false">G12928-H12928</f>
        <v>-7.07</v>
      </c>
    </row>
    <row r="12929" customFormat="false" ht="15" hidden="false" customHeight="false" outlineLevel="0" collapsed="false">
      <c r="A12929" s="2" t="s">
        <v>174</v>
      </c>
      <c r="B12929" s="2" t="s">
        <v>174</v>
      </c>
      <c r="C12929" s="2" t="s">
        <v>48</v>
      </c>
      <c r="D12929" s="2" t="s">
        <v>12</v>
      </c>
      <c r="E12929" s="2" t="s">
        <v>74</v>
      </c>
      <c r="F12929" s="2" t="s">
        <v>977</v>
      </c>
      <c r="G12929" s="14" t="n">
        <v>12.5</v>
      </c>
      <c r="H12929" s="14" t="n">
        <v>57.57</v>
      </c>
      <c r="I12929" s="14" t="n">
        <v>12.5</v>
      </c>
      <c r="J12929" s="23" t="n">
        <f aca="false">IF(AND(E12929="Priority",ISNUMBER('Cost model'!N171)),'Cost model'!N171,'Cost model'!M171)</f>
        <v>40</v>
      </c>
      <c r="K12929" s="14" t="n">
        <f aca="false">J12929-H12929</f>
        <v>-17.57</v>
      </c>
      <c r="L12929" s="14" t="n">
        <f aca="false">G12929-H12929</f>
        <v>-45.07</v>
      </c>
    </row>
    <row r="12930" customFormat="false" ht="15" hidden="false" customHeight="false" outlineLevel="0" collapsed="false">
      <c r="A12930" s="2" t="s">
        <v>142</v>
      </c>
      <c r="B12930" s="2" t="s">
        <v>142</v>
      </c>
      <c r="C12930" s="2" t="s">
        <v>49</v>
      </c>
      <c r="D12930" s="2" t="s">
        <v>10</v>
      </c>
      <c r="E12930" s="2" t="s">
        <v>83</v>
      </c>
      <c r="F12930" s="2" t="s">
        <v>977</v>
      </c>
      <c r="G12930" s="14" t="n">
        <v>24.5</v>
      </c>
      <c r="H12930" s="14" t="n">
        <v>24.57</v>
      </c>
      <c r="I12930" s="14" t="n">
        <v>24.5</v>
      </c>
      <c r="J12930" s="23" t="n">
        <f aca="false">IF(AND(E12930="Priority",ISNUMBER('Cost model'!N634)),'Cost model'!N634,'Cost model'!M634)</f>
        <v>21.5</v>
      </c>
      <c r="K12930" s="14" t="n">
        <f aca="false">J12930-H12930</f>
        <v>-3.07</v>
      </c>
      <c r="L12930" s="14" t="n">
        <f aca="false">G12930-H12930</f>
        <v>-0.0700000000000003</v>
      </c>
    </row>
    <row r="12931" customFormat="false" ht="15" hidden="false" customHeight="false" outlineLevel="0" collapsed="false">
      <c r="A12931" s="2" t="s">
        <v>142</v>
      </c>
      <c r="B12931" s="2" t="s">
        <v>142</v>
      </c>
      <c r="C12931" s="2" t="s">
        <v>48</v>
      </c>
      <c r="D12931" s="2" t="s">
        <v>12</v>
      </c>
      <c r="E12931" s="2" t="s">
        <v>74</v>
      </c>
      <c r="F12931" s="2" t="s">
        <v>977</v>
      </c>
      <c r="G12931" s="14" t="n">
        <v>12.5</v>
      </c>
      <c r="H12931" s="14" t="n">
        <v>39.68</v>
      </c>
      <c r="I12931" s="14" t="n">
        <v>12.5</v>
      </c>
      <c r="J12931" s="23" t="n">
        <f aca="false">IF(AND(E12931="Priority",ISNUMBER('Cost model'!N636)),'Cost model'!N636,'Cost model'!M636)</f>
        <v>40</v>
      </c>
      <c r="K12931" s="14" t="n">
        <f aca="false">J12931-H12931</f>
        <v>0.32</v>
      </c>
      <c r="L12931" s="14" t="n">
        <f aca="false">G12931-H12931</f>
        <v>-27.18</v>
      </c>
    </row>
    <row r="12932" customFormat="false" ht="15" hidden="false" customHeight="false" outlineLevel="0" collapsed="false">
      <c r="A12932" s="2" t="s">
        <v>174</v>
      </c>
      <c r="B12932" s="2" t="s">
        <v>221</v>
      </c>
      <c r="C12932" s="2" t="s">
        <v>49</v>
      </c>
      <c r="D12932" s="2" t="s">
        <v>12</v>
      </c>
      <c r="E12932" s="2" t="s">
        <v>74</v>
      </c>
      <c r="F12932" s="2" t="s">
        <v>976</v>
      </c>
      <c r="G12932" s="14" t="n">
        <v>19.5</v>
      </c>
      <c r="H12932" s="14" t="n">
        <v>29.98</v>
      </c>
      <c r="I12932" s="14" t="n">
        <v>24.5</v>
      </c>
      <c r="J12932" s="23" t="n">
        <f aca="false">IF(AND(E12932="Priority",ISNUMBER('Cost model'!N157)),'Cost model'!N157,'Cost model'!M157)</f>
        <v>65</v>
      </c>
      <c r="K12932" s="14" t="n">
        <f aca="false">J12932-H12932</f>
        <v>35.02</v>
      </c>
      <c r="L12932" s="14" t="n">
        <f aca="false">G12932-H12932</f>
        <v>-10.48</v>
      </c>
    </row>
    <row r="12933" customFormat="false" ht="15" hidden="false" customHeight="false" outlineLevel="0" collapsed="false">
      <c r="A12933" s="2" t="s">
        <v>124</v>
      </c>
      <c r="B12933" s="2" t="s">
        <v>124</v>
      </c>
      <c r="C12933" s="2" t="s">
        <v>47</v>
      </c>
      <c r="D12933" s="2" t="s">
        <v>10</v>
      </c>
      <c r="E12933" s="2" t="s">
        <v>83</v>
      </c>
      <c r="F12933" s="2" t="s">
        <v>977</v>
      </c>
      <c r="G12933" s="14" t="n">
        <v>14.5</v>
      </c>
      <c r="H12933" s="14" t="n">
        <v>6.79</v>
      </c>
      <c r="I12933" s="14" t="n">
        <v>14.5</v>
      </c>
      <c r="J12933" s="23" t="n">
        <f aca="false">IF(AND(E12933="Priority",ISNUMBER('Cost model'!N317)),'Cost model'!N317,'Cost model'!M317)</f>
        <v>15.5</v>
      </c>
      <c r="K12933" s="14" t="n">
        <f aca="false">J12933-H12933</f>
        <v>8.71</v>
      </c>
      <c r="L12933" s="14" t="n">
        <f aca="false">G12933-H12933</f>
        <v>7.71</v>
      </c>
    </row>
    <row r="12934" customFormat="false" ht="15" hidden="false" customHeight="false" outlineLevel="0" collapsed="false">
      <c r="A12934" s="2" t="s">
        <v>158</v>
      </c>
      <c r="B12934" s="2" t="s">
        <v>158</v>
      </c>
      <c r="C12934" s="2" t="s">
        <v>49</v>
      </c>
      <c r="D12934" s="2" t="s">
        <v>12</v>
      </c>
      <c r="E12934" s="2" t="s">
        <v>74</v>
      </c>
      <c r="F12934" s="2" t="s">
        <v>977</v>
      </c>
      <c r="G12934" s="14" t="n">
        <v>19.5</v>
      </c>
      <c r="H12934" s="14" t="n">
        <v>39.86</v>
      </c>
      <c r="I12934" s="14" t="n">
        <v>19.5</v>
      </c>
      <c r="J12934" s="23" t="n">
        <f aca="false">IF(AND(E12934="Priority",ISNUMBER('Cost model'!N427)),'Cost model'!N427,'Cost model'!M427)</f>
        <v>28.5</v>
      </c>
      <c r="K12934" s="14" t="n">
        <f aca="false">J12934-H12934</f>
        <v>-11.36</v>
      </c>
      <c r="L12934" s="14" t="n">
        <f aca="false">G12934-H12934</f>
        <v>-20.36</v>
      </c>
    </row>
    <row r="12935" customFormat="false" ht="15" hidden="false" customHeight="false" outlineLevel="0" collapsed="false">
      <c r="A12935" s="2" t="s">
        <v>174</v>
      </c>
      <c r="B12935" s="2" t="s">
        <v>174</v>
      </c>
      <c r="C12935" s="2" t="s">
        <v>49</v>
      </c>
      <c r="D12935" s="2" t="s">
        <v>10</v>
      </c>
      <c r="E12935" s="2" t="s">
        <v>74</v>
      </c>
      <c r="F12935" s="2" t="s">
        <v>977</v>
      </c>
      <c r="G12935" s="14" t="n">
        <v>17.5</v>
      </c>
      <c r="H12935" s="14" t="n">
        <v>14.26</v>
      </c>
      <c r="I12935" s="14" t="n">
        <v>17.5</v>
      </c>
      <c r="J12935" s="23" t="n">
        <f aca="false">IF(AND(E12935="Priority",ISNUMBER('Cost model'!N169)),'Cost model'!N169,'Cost model'!M169)</f>
        <v>18.5</v>
      </c>
      <c r="K12935" s="14" t="n">
        <f aca="false">J12935-H12935</f>
        <v>4.24</v>
      </c>
      <c r="L12935" s="14" t="n">
        <f aca="false">G12935-H12935</f>
        <v>3.24</v>
      </c>
    </row>
    <row r="12936" customFormat="false" ht="15" hidden="false" customHeight="false" outlineLevel="0" collapsed="false">
      <c r="A12936" s="2" t="s">
        <v>174</v>
      </c>
      <c r="B12936" s="2" t="s">
        <v>174</v>
      </c>
      <c r="C12936" s="2" t="s">
        <v>47</v>
      </c>
      <c r="D12936" s="2" t="s">
        <v>13</v>
      </c>
      <c r="E12936" s="2" t="s">
        <v>74</v>
      </c>
      <c r="F12936" s="2" t="s">
        <v>977</v>
      </c>
      <c r="G12936" s="14" t="n">
        <v>19</v>
      </c>
      <c r="H12936" s="14" t="n">
        <v>140.92</v>
      </c>
      <c r="I12936" s="14" t="n">
        <v>19</v>
      </c>
      <c r="J12936" s="23" t="n">
        <f aca="false">IF(AND(E12936="Priority",ISNUMBER('Cost model'!N173)),'Cost model'!N173,'Cost model'!M173)</f>
        <v>60</v>
      </c>
      <c r="K12936" s="14" t="n">
        <f aca="false">J12936-H12936</f>
        <v>-80.92</v>
      </c>
      <c r="L12936" s="14" t="n">
        <f aca="false">G12936-H12936</f>
        <v>-121.92</v>
      </c>
    </row>
    <row r="12937" customFormat="false" ht="15" hidden="false" customHeight="false" outlineLevel="0" collapsed="false">
      <c r="A12937" s="2" t="s">
        <v>221</v>
      </c>
      <c r="B12937" s="2" t="s">
        <v>158</v>
      </c>
      <c r="C12937" s="2" t="s">
        <v>47</v>
      </c>
      <c r="D12937" s="2" t="s">
        <v>12</v>
      </c>
      <c r="E12937" s="2" t="s">
        <v>74</v>
      </c>
      <c r="F12937" s="2" t="s">
        <v>976</v>
      </c>
      <c r="G12937" s="14" t="n">
        <v>9.5</v>
      </c>
      <c r="H12937" s="14" t="n">
        <v>13.64</v>
      </c>
      <c r="I12937" s="14" t="n">
        <v>19.5</v>
      </c>
      <c r="J12937" s="23" t="n">
        <f aca="false">IF(AND(E12937="Priority",ISNUMBER('Cost model'!N755)),'Cost model'!N755,'Cost model'!M755)</f>
        <v>50</v>
      </c>
      <c r="K12937" s="14" t="n">
        <f aca="false">J12937-H12937</f>
        <v>36.36</v>
      </c>
      <c r="L12937" s="14" t="n">
        <f aca="false">G12937-H12937</f>
        <v>-4.14</v>
      </c>
    </row>
    <row r="12938" customFormat="false" ht="15" hidden="false" customHeight="false" outlineLevel="0" collapsed="false">
      <c r="A12938" s="2" t="s">
        <v>142</v>
      </c>
      <c r="B12938" s="2" t="s">
        <v>142</v>
      </c>
      <c r="C12938" s="2" t="s">
        <v>49</v>
      </c>
      <c r="D12938" s="2" t="s">
        <v>12</v>
      </c>
      <c r="E12938" s="2" t="s">
        <v>74</v>
      </c>
      <c r="F12938" s="2" t="s">
        <v>977</v>
      </c>
      <c r="G12938" s="14" t="n">
        <v>19.5</v>
      </c>
      <c r="H12938" s="14" t="n">
        <v>24.57</v>
      </c>
      <c r="I12938" s="14" t="n">
        <v>19.5</v>
      </c>
      <c r="J12938" s="23" t="n">
        <f aca="false">IF(AND(E12938="Priority",ISNUMBER('Cost model'!N637)),'Cost model'!N637,'Cost model'!M637)</f>
        <v>45</v>
      </c>
      <c r="K12938" s="14" t="n">
        <f aca="false">J12938-H12938</f>
        <v>20.43</v>
      </c>
      <c r="L12938" s="14" t="n">
        <f aca="false">G12938-H12938</f>
        <v>-5.07</v>
      </c>
    </row>
    <row r="12939" customFormat="false" ht="15" hidden="false" customHeight="false" outlineLevel="0" collapsed="false">
      <c r="A12939" s="2" t="s">
        <v>174</v>
      </c>
      <c r="B12939" s="2" t="s">
        <v>174</v>
      </c>
      <c r="C12939" s="2" t="s">
        <v>47</v>
      </c>
      <c r="D12939" s="2" t="s">
        <v>12</v>
      </c>
      <c r="E12939" s="2" t="s">
        <v>74</v>
      </c>
      <c r="F12939" s="2" t="s">
        <v>977</v>
      </c>
      <c r="G12939" s="14" t="n">
        <v>9.5</v>
      </c>
      <c r="H12939" s="14" t="n">
        <v>33.77</v>
      </c>
      <c r="I12939" s="14" t="n">
        <v>9.5</v>
      </c>
      <c r="J12939" s="23" t="n">
        <f aca="false">IF(AND(E12939="Priority",ISNUMBER('Cost model'!N170)),'Cost model'!N170,'Cost model'!M170)</f>
        <v>25.5</v>
      </c>
      <c r="K12939" s="14" t="n">
        <f aca="false">J12939-H12939</f>
        <v>-8.27</v>
      </c>
      <c r="L12939" s="14" t="n">
        <f aca="false">G12939-H12939</f>
        <v>-24.27</v>
      </c>
    </row>
    <row r="12940" customFormat="false" ht="15" hidden="false" customHeight="false" outlineLevel="0" collapsed="false">
      <c r="A12940" s="2" t="s">
        <v>174</v>
      </c>
      <c r="B12940" s="2" t="s">
        <v>174</v>
      </c>
      <c r="C12940" s="2" t="s">
        <v>47</v>
      </c>
      <c r="D12940" s="2" t="s">
        <v>13</v>
      </c>
      <c r="E12940" s="2" t="s">
        <v>74</v>
      </c>
      <c r="F12940" s="2" t="s">
        <v>977</v>
      </c>
      <c r="G12940" s="14" t="n">
        <v>19</v>
      </c>
      <c r="H12940" s="14" t="n">
        <v>25.19</v>
      </c>
      <c r="I12940" s="14" t="n">
        <v>19</v>
      </c>
      <c r="J12940" s="23" t="n">
        <f aca="false">IF(AND(E12940="Priority",ISNUMBER('Cost model'!N173)),'Cost model'!N173,'Cost model'!M173)</f>
        <v>60</v>
      </c>
      <c r="K12940" s="14" t="n">
        <f aca="false">J12940-H12940</f>
        <v>34.81</v>
      </c>
      <c r="L12940" s="14" t="n">
        <f aca="false">G12940-H12940</f>
        <v>-6.19</v>
      </c>
    </row>
    <row r="12941" customFormat="false" ht="15" hidden="false" customHeight="false" outlineLevel="0" collapsed="false">
      <c r="A12941" s="2" t="s">
        <v>124</v>
      </c>
      <c r="B12941" s="2" t="s">
        <v>124</v>
      </c>
      <c r="C12941" s="2" t="s">
        <v>47</v>
      </c>
      <c r="D12941" s="2" t="s">
        <v>14</v>
      </c>
      <c r="E12941" s="2" t="s">
        <v>74</v>
      </c>
      <c r="F12941" s="2" t="s">
        <v>977</v>
      </c>
      <c r="G12941" s="14" t="n">
        <v>25</v>
      </c>
      <c r="H12941" s="14" t="n">
        <v>61.23</v>
      </c>
      <c r="I12941" s="14" t="n">
        <v>25</v>
      </c>
      <c r="J12941" s="23" t="n">
        <f aca="false">IF(AND(E12941="Priority",ISNUMBER('Cost model'!N326)),'Cost model'!N326,'Cost model'!M326)</f>
        <v>110</v>
      </c>
      <c r="K12941" s="14" t="n">
        <f aca="false">J12941-H12941</f>
        <v>48.77</v>
      </c>
      <c r="L12941" s="14" t="n">
        <f aca="false">G12941-H12941</f>
        <v>-36.23</v>
      </c>
    </row>
    <row r="12942" customFormat="false" ht="15" hidden="false" customHeight="false" outlineLevel="0" collapsed="false">
      <c r="A12942" s="2" t="s">
        <v>124</v>
      </c>
      <c r="B12942" s="2" t="s">
        <v>124</v>
      </c>
      <c r="C12942" s="2" t="s">
        <v>48</v>
      </c>
      <c r="D12942" s="2" t="s">
        <v>14</v>
      </c>
      <c r="E12942" s="2" t="s">
        <v>74</v>
      </c>
      <c r="F12942" s="2" t="s">
        <v>977</v>
      </c>
      <c r="G12942" s="14" t="n">
        <v>45</v>
      </c>
      <c r="H12942" s="14" t="n">
        <v>116.92</v>
      </c>
      <c r="I12942" s="14" t="n">
        <v>45</v>
      </c>
      <c r="J12942" s="23" t="n">
        <f aca="false">IF(AND(E12942="Priority",ISNUMBER('Cost model'!N327)),'Cost model'!N327,'Cost model'!M327)</f>
        <v>130</v>
      </c>
      <c r="K12942" s="14" t="n">
        <f aca="false">J12942-H12942</f>
        <v>13.08</v>
      </c>
      <c r="L12942" s="14" t="n">
        <f aca="false">G12942-H12942</f>
        <v>-71.92</v>
      </c>
    </row>
    <row r="12943" customFormat="false" ht="15" hidden="false" customHeight="false" outlineLevel="0" collapsed="false">
      <c r="A12943" s="2" t="s">
        <v>174</v>
      </c>
      <c r="B12943" s="2" t="s">
        <v>158</v>
      </c>
      <c r="C12943" s="2" t="s">
        <v>49</v>
      </c>
      <c r="D12943" s="2" t="s">
        <v>10</v>
      </c>
      <c r="E12943" s="2" t="s">
        <v>74</v>
      </c>
      <c r="F12943" s="2" t="s">
        <v>976</v>
      </c>
      <c r="G12943" s="14" t="n">
        <v>17.5</v>
      </c>
      <c r="H12943" s="14" t="n">
        <v>19.53</v>
      </c>
      <c r="I12943" s="14" t="n">
        <v>17.5</v>
      </c>
      <c r="J12943" s="23" t="n">
        <f aca="false">IF(AND(E12943="Priority",ISNUMBER('Cost model'!N139)),'Cost model'!N139,'Cost model'!M139)</f>
        <v>19.5</v>
      </c>
      <c r="K12943" s="14" t="n">
        <f aca="false">J12943-H12943</f>
        <v>-0.0300000000000011</v>
      </c>
      <c r="L12943" s="14" t="n">
        <f aca="false">G12943-H12943</f>
        <v>-2.03</v>
      </c>
    </row>
    <row r="12944" customFormat="false" ht="15" hidden="false" customHeight="false" outlineLevel="0" collapsed="false">
      <c r="A12944" s="2" t="s">
        <v>158</v>
      </c>
      <c r="B12944" s="2" t="s">
        <v>158</v>
      </c>
      <c r="C12944" s="2" t="s">
        <v>49</v>
      </c>
      <c r="D12944" s="2" t="s">
        <v>10</v>
      </c>
      <c r="E12944" s="2" t="s">
        <v>74</v>
      </c>
      <c r="F12944" s="2" t="s">
        <v>977</v>
      </c>
      <c r="G12944" s="14" t="n">
        <v>17.5</v>
      </c>
      <c r="H12944" s="14" t="n">
        <v>23.18</v>
      </c>
      <c r="I12944" s="14" t="n">
        <v>17.5</v>
      </c>
      <c r="J12944" s="23" t="n">
        <f aca="false">IF(AND(E12944="Priority",ISNUMBER('Cost model'!N424)),'Cost model'!N424,'Cost model'!M424)</f>
        <v>16.5</v>
      </c>
      <c r="K12944" s="14" t="n">
        <f aca="false">J12944-H12944</f>
        <v>-6.68</v>
      </c>
      <c r="L12944" s="14" t="n">
        <f aca="false">G12944-H12944</f>
        <v>-5.68</v>
      </c>
    </row>
    <row r="12945" customFormat="false" ht="15" hidden="false" customHeight="false" outlineLevel="0" collapsed="false">
      <c r="A12945" s="2" t="s">
        <v>124</v>
      </c>
      <c r="B12945" s="2" t="s">
        <v>158</v>
      </c>
      <c r="C12945" s="2" t="s">
        <v>47</v>
      </c>
      <c r="D12945" s="2" t="s">
        <v>12</v>
      </c>
      <c r="E12945" s="2" t="s">
        <v>74</v>
      </c>
      <c r="F12945" s="2" t="s">
        <v>976</v>
      </c>
      <c r="G12945" s="14" t="n">
        <v>9.5</v>
      </c>
      <c r="H12945" s="14" t="n">
        <v>69.38</v>
      </c>
      <c r="I12945" s="14" t="n">
        <v>19.5</v>
      </c>
      <c r="J12945" s="23" t="n">
        <f aca="false">IF(AND(E12945="Priority",ISNUMBER('Cost model'!N350)),'Cost model'!N350,'Cost model'!M350)</f>
        <v>50</v>
      </c>
      <c r="K12945" s="14" t="n">
        <f aca="false">J12945-H12945</f>
        <v>-19.38</v>
      </c>
      <c r="L12945" s="14" t="n">
        <f aca="false">G12945-H12945</f>
        <v>-59.88</v>
      </c>
    </row>
    <row r="12946" customFormat="false" ht="15" hidden="false" customHeight="false" outlineLevel="0" collapsed="false">
      <c r="A12946" s="2" t="s">
        <v>124</v>
      </c>
      <c r="B12946" s="2" t="s">
        <v>174</v>
      </c>
      <c r="C12946" s="2" t="s">
        <v>47</v>
      </c>
      <c r="D12946" s="2" t="s">
        <v>10</v>
      </c>
      <c r="E12946" s="2" t="s">
        <v>74</v>
      </c>
      <c r="F12946" s="2" t="s">
        <v>976</v>
      </c>
      <c r="G12946" s="14" t="n">
        <v>14.5</v>
      </c>
      <c r="H12946" s="14" t="n">
        <v>20.47</v>
      </c>
      <c r="I12946" s="14" t="n">
        <v>14.5</v>
      </c>
      <c r="J12946" s="23" t="n">
        <f aca="false">IF(AND(E12946="Priority",ISNUMBER('Cost model'!N362)),'Cost model'!N362,'Cost model'!M362)</f>
        <v>10.5</v>
      </c>
      <c r="K12946" s="14" t="n">
        <f aca="false">J12946-H12946</f>
        <v>-9.97</v>
      </c>
      <c r="L12946" s="14" t="n">
        <f aca="false">G12946-H12946</f>
        <v>-5.97</v>
      </c>
    </row>
    <row r="12947" customFormat="false" ht="15" hidden="false" customHeight="false" outlineLevel="0" collapsed="false">
      <c r="A12947" s="2" t="s">
        <v>174</v>
      </c>
      <c r="B12947" s="2" t="s">
        <v>174</v>
      </c>
      <c r="C12947" s="2" t="s">
        <v>48</v>
      </c>
      <c r="D12947" s="2" t="s">
        <v>12</v>
      </c>
      <c r="E12947" s="2" t="s">
        <v>74</v>
      </c>
      <c r="F12947" s="2" t="s">
        <v>977</v>
      </c>
      <c r="G12947" s="14" t="n">
        <v>12.5</v>
      </c>
      <c r="H12947" s="14" t="n">
        <v>26.22</v>
      </c>
      <c r="I12947" s="14" t="n">
        <v>12.5</v>
      </c>
      <c r="J12947" s="23" t="n">
        <f aca="false">IF(AND(E12947="Priority",ISNUMBER('Cost model'!N171)),'Cost model'!N171,'Cost model'!M171)</f>
        <v>40</v>
      </c>
      <c r="K12947" s="14" t="n">
        <f aca="false">J12947-H12947</f>
        <v>13.78</v>
      </c>
      <c r="L12947" s="14" t="n">
        <f aca="false">G12947-H12947</f>
        <v>-13.72</v>
      </c>
    </row>
    <row r="12948" customFormat="false" ht="15" hidden="false" customHeight="false" outlineLevel="0" collapsed="false">
      <c r="A12948" s="2" t="s">
        <v>142</v>
      </c>
      <c r="B12948" s="2" t="s">
        <v>158</v>
      </c>
      <c r="C12948" s="2" t="s">
        <v>49</v>
      </c>
      <c r="D12948" s="2" t="s">
        <v>12</v>
      </c>
      <c r="E12948" s="2" t="s">
        <v>74</v>
      </c>
      <c r="F12948" s="2" t="s">
        <v>976</v>
      </c>
      <c r="G12948" s="14" t="n">
        <v>29.5</v>
      </c>
      <c r="H12948" s="14" t="n">
        <v>32.92</v>
      </c>
      <c r="I12948" s="14" t="n">
        <v>19.5</v>
      </c>
      <c r="J12948" s="23" t="n">
        <f aca="false">IF(AND(E12948="Priority",ISNUMBER('Cost model'!N652)),'Cost model'!N652,'Cost model'!M652)</f>
        <v>55</v>
      </c>
      <c r="K12948" s="14" t="n">
        <f aca="false">J12948-H12948</f>
        <v>22.08</v>
      </c>
      <c r="L12948" s="14" t="n">
        <f aca="false">G12948-H12948</f>
        <v>-3.42</v>
      </c>
    </row>
    <row r="12949" customFormat="false" ht="15" hidden="false" customHeight="false" outlineLevel="0" collapsed="false">
      <c r="A12949" s="2" t="s">
        <v>158</v>
      </c>
      <c r="B12949" s="2" t="s">
        <v>205</v>
      </c>
      <c r="C12949" s="2" t="s">
        <v>47</v>
      </c>
      <c r="D12949" s="2" t="s">
        <v>13</v>
      </c>
      <c r="E12949" s="2" t="s">
        <v>74</v>
      </c>
      <c r="F12949" s="2" t="s">
        <v>976</v>
      </c>
      <c r="G12949" s="14" t="n">
        <v>19</v>
      </c>
      <c r="H12949" s="14" t="n">
        <v>227.87</v>
      </c>
      <c r="I12949" s="14" t="n">
        <v>45</v>
      </c>
      <c r="J12949" s="23" t="n">
        <f aca="false">IF(AND(E12949="Priority",ISNUMBER('Cost model'!N503)),'Cost model'!N503,'Cost model'!M503)</f>
        <v>105</v>
      </c>
      <c r="K12949" s="14" t="n">
        <f aca="false">J12949-H12949</f>
        <v>-122.87</v>
      </c>
      <c r="L12949" s="14" t="n">
        <f aca="false">G12949-H12949</f>
        <v>-208.87</v>
      </c>
    </row>
    <row r="12950" customFormat="false" ht="15" hidden="false" customHeight="false" outlineLevel="0" collapsed="false">
      <c r="A12950" s="2" t="s">
        <v>174</v>
      </c>
      <c r="B12950" s="2" t="s">
        <v>174</v>
      </c>
      <c r="C12950" s="2" t="s">
        <v>48</v>
      </c>
      <c r="D12950" s="2" t="s">
        <v>12</v>
      </c>
      <c r="E12950" s="2" t="s">
        <v>74</v>
      </c>
      <c r="F12950" s="2" t="s">
        <v>977</v>
      </c>
      <c r="G12950" s="14" t="n">
        <v>12.5</v>
      </c>
      <c r="H12950" s="14" t="n">
        <v>62.89</v>
      </c>
      <c r="I12950" s="14" t="n">
        <v>12.5</v>
      </c>
      <c r="J12950" s="23" t="n">
        <f aca="false">IF(AND(E12950="Priority",ISNUMBER('Cost model'!N171)),'Cost model'!N171,'Cost model'!M171)</f>
        <v>40</v>
      </c>
      <c r="K12950" s="14" t="n">
        <f aca="false">J12950-H12950</f>
        <v>-22.89</v>
      </c>
      <c r="L12950" s="14" t="n">
        <f aca="false">G12950-H12950</f>
        <v>-50.39</v>
      </c>
    </row>
    <row r="12951" customFormat="false" ht="15" hidden="false" customHeight="false" outlineLevel="0" collapsed="false">
      <c r="A12951" s="2" t="s">
        <v>158</v>
      </c>
      <c r="B12951" s="2" t="s">
        <v>158</v>
      </c>
      <c r="C12951" s="2" t="s">
        <v>47</v>
      </c>
      <c r="D12951" s="2" t="s">
        <v>12</v>
      </c>
      <c r="E12951" s="2" t="s">
        <v>74</v>
      </c>
      <c r="F12951" s="2" t="s">
        <v>977</v>
      </c>
      <c r="G12951" s="14" t="n">
        <v>9.5</v>
      </c>
      <c r="H12951" s="14" t="n">
        <v>17.48</v>
      </c>
      <c r="I12951" s="14" t="n">
        <v>9.5</v>
      </c>
      <c r="J12951" s="23" t="n">
        <f aca="false">IF(AND(E12951="Priority",ISNUMBER('Cost model'!N425)),'Cost model'!N425,'Cost model'!M425)</f>
        <v>14.5</v>
      </c>
      <c r="K12951" s="14" t="n">
        <f aca="false">J12951-H12951</f>
        <v>-2.98</v>
      </c>
      <c r="L12951" s="14" t="n">
        <f aca="false">G12951-H12951</f>
        <v>-7.98</v>
      </c>
    </row>
    <row r="12952" customFormat="false" ht="15" hidden="false" customHeight="false" outlineLevel="0" collapsed="false">
      <c r="A12952" s="2" t="s">
        <v>174</v>
      </c>
      <c r="B12952" s="2" t="s">
        <v>174</v>
      </c>
      <c r="C12952" s="2" t="s">
        <v>47</v>
      </c>
      <c r="D12952" s="2" t="s">
        <v>10</v>
      </c>
      <c r="E12952" s="2" t="s">
        <v>74</v>
      </c>
      <c r="F12952" s="2" t="s">
        <v>977</v>
      </c>
      <c r="G12952" s="14" t="n">
        <v>9.5</v>
      </c>
      <c r="H12952" s="14" t="n">
        <v>6.79</v>
      </c>
      <c r="I12952" s="14" t="n">
        <v>9.5</v>
      </c>
      <c r="J12952" s="23" t="n">
        <f aca="false">IF(AND(E12952="Priority",ISNUMBER('Cost model'!N167)),'Cost model'!N167,'Cost model'!M167)</f>
        <v>8.5</v>
      </c>
      <c r="K12952" s="14" t="n">
        <f aca="false">J12952-H12952</f>
        <v>1.71</v>
      </c>
      <c r="L12952" s="14" t="n">
        <f aca="false">G12952-H12952</f>
        <v>2.71</v>
      </c>
    </row>
    <row r="12953" customFormat="false" ht="15" hidden="false" customHeight="false" outlineLevel="0" collapsed="false">
      <c r="A12953" s="2" t="s">
        <v>174</v>
      </c>
      <c r="B12953" s="2" t="s">
        <v>174</v>
      </c>
      <c r="C12953" s="2" t="s">
        <v>48</v>
      </c>
      <c r="D12953" s="2" t="s">
        <v>13</v>
      </c>
      <c r="E12953" s="2" t="s">
        <v>74</v>
      </c>
      <c r="F12953" s="2" t="s">
        <v>977</v>
      </c>
      <c r="G12953" s="14" t="n">
        <v>24.5</v>
      </c>
      <c r="H12953" s="14" t="n">
        <v>84.89</v>
      </c>
      <c r="I12953" s="14" t="n">
        <v>24.5</v>
      </c>
      <c r="J12953" s="23" t="n">
        <f aca="false">IF(AND(E12953="Priority",ISNUMBER('Cost model'!N174)),'Cost model'!N174,'Cost model'!M174)</f>
        <v>70</v>
      </c>
      <c r="K12953" s="14" t="n">
        <f aca="false">J12953-H12953</f>
        <v>-14.89</v>
      </c>
      <c r="L12953" s="14" t="n">
        <f aca="false">G12953-H12953</f>
        <v>-60.39</v>
      </c>
    </row>
    <row r="12954" customFormat="false" ht="15" hidden="false" customHeight="false" outlineLevel="0" collapsed="false">
      <c r="A12954" s="2" t="s">
        <v>124</v>
      </c>
      <c r="B12954" s="2" t="s">
        <v>158</v>
      </c>
      <c r="C12954" s="2" t="s">
        <v>47</v>
      </c>
      <c r="D12954" s="2" t="s">
        <v>10</v>
      </c>
      <c r="E12954" s="2" t="s">
        <v>74</v>
      </c>
      <c r="F12954" s="2" t="s">
        <v>976</v>
      </c>
      <c r="G12954" s="14" t="n">
        <v>14.5</v>
      </c>
      <c r="H12954" s="14" t="n">
        <v>17.09</v>
      </c>
      <c r="I12954" s="14" t="n">
        <v>14.5</v>
      </c>
      <c r="J12954" s="23" t="n">
        <f aca="false">IF(AND(E12954="Priority",ISNUMBER('Cost model'!N347)),'Cost model'!N347,'Cost model'!M347)</f>
        <v>13.5</v>
      </c>
      <c r="K12954" s="14" t="n">
        <f aca="false">J12954-H12954</f>
        <v>-3.59</v>
      </c>
      <c r="L12954" s="14" t="n">
        <f aca="false">G12954-H12954</f>
        <v>-2.59</v>
      </c>
    </row>
    <row r="12955" customFormat="false" ht="15" hidden="false" customHeight="false" outlineLevel="0" collapsed="false">
      <c r="A12955" s="2" t="s">
        <v>124</v>
      </c>
      <c r="B12955" s="2" t="s">
        <v>124</v>
      </c>
      <c r="C12955" s="2" t="s">
        <v>49</v>
      </c>
      <c r="D12955" s="2" t="s">
        <v>10</v>
      </c>
      <c r="E12955" s="2" t="s">
        <v>83</v>
      </c>
      <c r="F12955" s="2" t="s">
        <v>977</v>
      </c>
      <c r="G12955" s="14" t="n">
        <v>24.5</v>
      </c>
      <c r="H12955" s="14" t="n">
        <v>28.15</v>
      </c>
      <c r="I12955" s="14" t="n">
        <v>24.5</v>
      </c>
      <c r="J12955" s="23" t="n">
        <f aca="false">IF(AND(E12955="Priority",ISNUMBER('Cost model'!N319)),'Cost model'!N319,'Cost model'!M319)</f>
        <v>22.5</v>
      </c>
      <c r="K12955" s="14" t="n">
        <f aca="false">J12955-H12955</f>
        <v>-5.65</v>
      </c>
      <c r="L12955" s="14" t="n">
        <f aca="false">G12955-H12955</f>
        <v>-3.65</v>
      </c>
    </row>
    <row r="12956" customFormat="false" ht="15" hidden="false" customHeight="false" outlineLevel="0" collapsed="false">
      <c r="A12956" s="2" t="s">
        <v>174</v>
      </c>
      <c r="B12956" s="2" t="s">
        <v>174</v>
      </c>
      <c r="C12956" s="2" t="s">
        <v>47</v>
      </c>
      <c r="D12956" s="2" t="s">
        <v>12</v>
      </c>
      <c r="E12956" s="2" t="s">
        <v>74</v>
      </c>
      <c r="F12956" s="2" t="s">
        <v>977</v>
      </c>
      <c r="G12956" s="14" t="n">
        <v>9.5</v>
      </c>
      <c r="H12956" s="14" t="n">
        <v>7.59</v>
      </c>
      <c r="I12956" s="14" t="n">
        <v>9.5</v>
      </c>
      <c r="J12956" s="23" t="n">
        <f aca="false">IF(AND(E12956="Priority",ISNUMBER('Cost model'!N170)),'Cost model'!N170,'Cost model'!M170)</f>
        <v>25.5</v>
      </c>
      <c r="K12956" s="14" t="n">
        <f aca="false">J12956-H12956</f>
        <v>17.91</v>
      </c>
      <c r="L12956" s="14" t="n">
        <f aca="false">G12956-H12956</f>
        <v>1.91</v>
      </c>
    </row>
    <row r="12957" customFormat="false" ht="15" hidden="false" customHeight="false" outlineLevel="0" collapsed="false">
      <c r="A12957" s="2" t="s">
        <v>221</v>
      </c>
      <c r="B12957" s="2" t="s">
        <v>221</v>
      </c>
      <c r="C12957" s="2" t="s">
        <v>49</v>
      </c>
      <c r="D12957" s="2" t="s">
        <v>10</v>
      </c>
      <c r="E12957" s="2" t="s">
        <v>74</v>
      </c>
      <c r="F12957" s="2" t="s">
        <v>977</v>
      </c>
      <c r="G12957" s="14" t="n">
        <v>17.5</v>
      </c>
      <c r="H12957" s="14" t="n">
        <v>14.97</v>
      </c>
      <c r="I12957" s="14" t="n">
        <v>17.5</v>
      </c>
      <c r="J12957" s="23" t="n">
        <f aca="false">IF(AND(E12957="Priority",ISNUMBER('Cost model'!N739)),'Cost model'!N739,'Cost model'!M739)</f>
        <v>17.5</v>
      </c>
      <c r="K12957" s="14" t="n">
        <f aca="false">J12957-H12957</f>
        <v>2.53</v>
      </c>
      <c r="L12957" s="14" t="n">
        <f aca="false">G12957-H12957</f>
        <v>2.53</v>
      </c>
    </row>
    <row r="12958" customFormat="false" ht="15" hidden="false" customHeight="false" outlineLevel="0" collapsed="false">
      <c r="A12958" s="2" t="s">
        <v>221</v>
      </c>
      <c r="B12958" s="2" t="s">
        <v>221</v>
      </c>
      <c r="C12958" s="2" t="s">
        <v>47</v>
      </c>
      <c r="D12958" s="2" t="s">
        <v>10</v>
      </c>
      <c r="E12958" s="2" t="s">
        <v>74</v>
      </c>
      <c r="F12958" s="2" t="s">
        <v>977</v>
      </c>
      <c r="G12958" s="14" t="n">
        <v>9.5</v>
      </c>
      <c r="H12958" s="14" t="n">
        <v>7.27</v>
      </c>
      <c r="I12958" s="14" t="n">
        <v>9.5</v>
      </c>
      <c r="J12958" s="23" t="n">
        <f aca="false">IF(AND(E12958="Priority",ISNUMBER('Cost model'!N737)),'Cost model'!N737,'Cost model'!M737)</f>
        <v>8.5</v>
      </c>
      <c r="K12958" s="14" t="n">
        <f aca="false">J12958-H12958</f>
        <v>1.23</v>
      </c>
      <c r="L12958" s="14" t="n">
        <f aca="false">G12958-H12958</f>
        <v>2.23</v>
      </c>
    </row>
    <row r="12959" customFormat="false" ht="15" hidden="false" customHeight="false" outlineLevel="0" collapsed="false">
      <c r="A12959" s="2" t="s">
        <v>124</v>
      </c>
      <c r="B12959" s="2" t="s">
        <v>142</v>
      </c>
      <c r="C12959" s="2" t="s">
        <v>48</v>
      </c>
      <c r="D12959" s="2" t="s">
        <v>12</v>
      </c>
      <c r="E12959" s="2" t="s">
        <v>74</v>
      </c>
      <c r="F12959" s="2" t="s">
        <v>976</v>
      </c>
      <c r="G12959" s="14" t="n">
        <v>12.5</v>
      </c>
      <c r="H12959" s="14" t="n">
        <v>52.7</v>
      </c>
      <c r="I12959" s="14" t="n">
        <v>19.5</v>
      </c>
      <c r="J12959" s="23" t="n">
        <f aca="false">IF(AND(E12959="Priority",ISNUMBER('Cost model'!N336)),'Cost model'!N336,'Cost model'!M336)</f>
        <v>50</v>
      </c>
      <c r="K12959" s="14" t="n">
        <f aca="false">J12959-H12959</f>
        <v>-2.7</v>
      </c>
      <c r="L12959" s="14" t="n">
        <f aca="false">G12959-H12959</f>
        <v>-40.2</v>
      </c>
    </row>
    <row r="12960" customFormat="false" ht="15" hidden="false" customHeight="false" outlineLevel="0" collapsed="false">
      <c r="A12960" s="2" t="s">
        <v>124</v>
      </c>
      <c r="B12960" s="2" t="s">
        <v>124</v>
      </c>
      <c r="C12960" s="2" t="s">
        <v>49</v>
      </c>
      <c r="D12960" s="2" t="s">
        <v>10</v>
      </c>
      <c r="E12960" s="2" t="s">
        <v>74</v>
      </c>
      <c r="F12960" s="2" t="s">
        <v>977</v>
      </c>
      <c r="G12960" s="14" t="n">
        <v>19.5</v>
      </c>
      <c r="H12960" s="14" t="n">
        <v>41.07</v>
      </c>
      <c r="I12960" s="14" t="n">
        <v>17.5</v>
      </c>
      <c r="J12960" s="23" t="n">
        <f aca="false">IF(AND(E12960="Priority",ISNUMBER('Cost model'!N319)),'Cost model'!N319,'Cost model'!M319)</f>
        <v>16.5</v>
      </c>
      <c r="K12960" s="14" t="n">
        <f aca="false">J12960-H12960</f>
        <v>-24.57</v>
      </c>
      <c r="L12960" s="14" t="n">
        <f aca="false">G12960-H12960</f>
        <v>-21.57</v>
      </c>
    </row>
    <row r="12961" customFormat="false" ht="15" hidden="false" customHeight="false" outlineLevel="0" collapsed="false">
      <c r="A12961" s="2" t="s">
        <v>142</v>
      </c>
      <c r="B12961" s="2" t="s">
        <v>142</v>
      </c>
      <c r="C12961" s="2" t="s">
        <v>47</v>
      </c>
      <c r="D12961" s="2" t="s">
        <v>10</v>
      </c>
      <c r="E12961" s="2" t="s">
        <v>83</v>
      </c>
      <c r="F12961" s="2" t="s">
        <v>977</v>
      </c>
      <c r="G12961" s="14" t="n">
        <v>14.5</v>
      </c>
      <c r="H12961" s="14" t="n">
        <v>10.35</v>
      </c>
      <c r="I12961" s="14" t="n">
        <v>14.5</v>
      </c>
      <c r="J12961" s="23" t="n">
        <f aca="false">IF(AND(E12961="Priority",ISNUMBER('Cost model'!N632)),'Cost model'!N632,'Cost model'!M632)</f>
        <v>14.5</v>
      </c>
      <c r="K12961" s="14" t="n">
        <f aca="false">J12961-H12961</f>
        <v>4.15</v>
      </c>
      <c r="L12961" s="14" t="n">
        <f aca="false">G12961-H12961</f>
        <v>4.15</v>
      </c>
    </row>
    <row r="12962" customFormat="false" ht="15" hidden="false" customHeight="false" outlineLevel="0" collapsed="false">
      <c r="A12962" s="2" t="s">
        <v>174</v>
      </c>
      <c r="B12962" s="2" t="s">
        <v>142</v>
      </c>
      <c r="C12962" s="2" t="s">
        <v>47</v>
      </c>
      <c r="D12962" s="2" t="s">
        <v>10</v>
      </c>
      <c r="E12962" s="2" t="s">
        <v>74</v>
      </c>
      <c r="F12962" s="2" t="s">
        <v>976</v>
      </c>
      <c r="G12962" s="14" t="n">
        <v>9.5</v>
      </c>
      <c r="H12962" s="14" t="n">
        <v>7.9</v>
      </c>
      <c r="I12962" s="14" t="n">
        <v>9.5</v>
      </c>
      <c r="J12962" s="23" t="n">
        <f aca="false">IF(AND(E12962="Priority",ISNUMBER('Cost model'!N122)),'Cost model'!N122,'Cost model'!M122)</f>
        <v>13.5</v>
      </c>
      <c r="K12962" s="14" t="n">
        <f aca="false">J12962-H12962</f>
        <v>5.6</v>
      </c>
      <c r="L12962" s="14" t="n">
        <f aca="false">G12962-H12962</f>
        <v>1.6</v>
      </c>
    </row>
    <row r="12963" customFormat="false" ht="15" hidden="false" customHeight="false" outlineLevel="0" collapsed="false">
      <c r="A12963" s="2" t="s">
        <v>342</v>
      </c>
      <c r="B12963" s="2" t="s">
        <v>124</v>
      </c>
      <c r="C12963" s="2" t="s">
        <v>49</v>
      </c>
      <c r="D12963" s="2" t="s">
        <v>10</v>
      </c>
      <c r="E12963" s="2" t="s">
        <v>74</v>
      </c>
      <c r="F12963" s="2" t="s">
        <v>976</v>
      </c>
      <c r="G12963" s="14" t="n">
        <v>34.5</v>
      </c>
      <c r="H12963" s="14" t="n">
        <v>23.18</v>
      </c>
      <c r="I12963" s="14" t="n">
        <v>34.5</v>
      </c>
      <c r="J12963" s="23" t="n">
        <f aca="false">IF(AND(E12963="Priority",ISNUMBER('Cost model'!N259)),'Cost model'!N259,'Cost model'!M259)</f>
        <v>26.5</v>
      </c>
      <c r="K12963" s="14" t="n">
        <f aca="false">J12963-H12963</f>
        <v>3.32</v>
      </c>
      <c r="L12963" s="14" t="n">
        <f aca="false">G12963-H12963</f>
        <v>11.32</v>
      </c>
    </row>
    <row r="12964" customFormat="false" ht="15" hidden="false" customHeight="false" outlineLevel="0" collapsed="false">
      <c r="A12964" s="2" t="s">
        <v>221</v>
      </c>
      <c r="B12964" s="2" t="s">
        <v>221</v>
      </c>
      <c r="C12964" s="2" t="s">
        <v>47</v>
      </c>
      <c r="D12964" s="2" t="s">
        <v>10</v>
      </c>
      <c r="E12964" s="2" t="s">
        <v>74</v>
      </c>
      <c r="F12964" s="2" t="s">
        <v>977</v>
      </c>
      <c r="G12964" s="14" t="n">
        <v>9.5</v>
      </c>
      <c r="H12964" s="14" t="n">
        <v>5.76</v>
      </c>
      <c r="I12964" s="14" t="n">
        <v>9.5</v>
      </c>
      <c r="J12964" s="23" t="n">
        <f aca="false">IF(AND(E12964="Priority",ISNUMBER('Cost model'!N737)),'Cost model'!N737,'Cost model'!M737)</f>
        <v>8.5</v>
      </c>
      <c r="K12964" s="14" t="n">
        <f aca="false">J12964-H12964</f>
        <v>2.74</v>
      </c>
      <c r="L12964" s="14" t="n">
        <f aca="false">G12964-H12964</f>
        <v>3.74</v>
      </c>
    </row>
    <row r="12965" customFormat="false" ht="15" hidden="false" customHeight="false" outlineLevel="0" collapsed="false">
      <c r="A12965" s="2" t="s">
        <v>174</v>
      </c>
      <c r="B12965" s="2" t="s">
        <v>174</v>
      </c>
      <c r="C12965" s="2" t="s">
        <v>47</v>
      </c>
      <c r="D12965" s="2" t="s">
        <v>10</v>
      </c>
      <c r="E12965" s="2" t="s">
        <v>74</v>
      </c>
      <c r="F12965" s="2" t="s">
        <v>977</v>
      </c>
      <c r="G12965" s="14" t="n">
        <v>9.5</v>
      </c>
      <c r="H12965" s="14" t="n">
        <v>6.79</v>
      </c>
      <c r="I12965" s="14" t="n">
        <v>9.5</v>
      </c>
      <c r="J12965" s="23" t="n">
        <f aca="false">IF(AND(E12965="Priority",ISNUMBER('Cost model'!N167)),'Cost model'!N167,'Cost model'!M167)</f>
        <v>8.5</v>
      </c>
      <c r="K12965" s="14" t="n">
        <f aca="false">J12965-H12965</f>
        <v>1.71</v>
      </c>
      <c r="L12965" s="14" t="n">
        <f aca="false">G12965-H12965</f>
        <v>2.71</v>
      </c>
    </row>
    <row r="12966" customFormat="false" ht="15" hidden="false" customHeight="false" outlineLevel="0" collapsed="false">
      <c r="A12966" s="2" t="s">
        <v>124</v>
      </c>
      <c r="B12966" s="2" t="s">
        <v>124</v>
      </c>
      <c r="C12966" s="2" t="s">
        <v>48</v>
      </c>
      <c r="D12966" s="2" t="s">
        <v>10</v>
      </c>
      <c r="E12966" s="2" t="s">
        <v>83</v>
      </c>
      <c r="F12966" s="2" t="s">
        <v>977</v>
      </c>
      <c r="G12966" s="14" t="n">
        <v>17.5</v>
      </c>
      <c r="H12966" s="14" t="n">
        <v>20.47</v>
      </c>
      <c r="I12966" s="14" t="n">
        <v>17.5</v>
      </c>
      <c r="J12966" s="23" t="n">
        <f aca="false">IF(AND(E12966="Priority",ISNUMBER('Cost model'!N318)),'Cost model'!N318,'Cost model'!M318)</f>
        <v>19.5</v>
      </c>
      <c r="K12966" s="14" t="n">
        <f aca="false">J12966-H12966</f>
        <v>-0.969999999999999</v>
      </c>
      <c r="L12966" s="14" t="n">
        <f aca="false">G12966-H12966</f>
        <v>-2.97</v>
      </c>
    </row>
    <row r="12967" customFormat="false" ht="15" hidden="false" customHeight="false" outlineLevel="0" collapsed="false">
      <c r="A12967" s="2" t="s">
        <v>142</v>
      </c>
      <c r="B12967" s="2" t="s">
        <v>142</v>
      </c>
      <c r="C12967" s="2" t="s">
        <v>47</v>
      </c>
      <c r="D12967" s="2" t="s">
        <v>12</v>
      </c>
      <c r="E12967" s="2" t="s">
        <v>74</v>
      </c>
      <c r="F12967" s="2" t="s">
        <v>977</v>
      </c>
      <c r="G12967" s="14" t="n">
        <v>9.5</v>
      </c>
      <c r="H12967" s="14" t="n">
        <v>43.08</v>
      </c>
      <c r="I12967" s="14" t="n">
        <v>9.5</v>
      </c>
      <c r="J12967" s="23" t="n">
        <f aca="false">IF(AND(E12967="Priority",ISNUMBER('Cost model'!N635)),'Cost model'!N635,'Cost model'!M635)</f>
        <v>30.5</v>
      </c>
      <c r="K12967" s="14" t="n">
        <f aca="false">J12967-H12967</f>
        <v>-12.58</v>
      </c>
      <c r="L12967" s="14" t="n">
        <f aca="false">G12967-H12967</f>
        <v>-33.58</v>
      </c>
    </row>
    <row r="12968" customFormat="false" ht="15" hidden="false" customHeight="false" outlineLevel="0" collapsed="false">
      <c r="A12968" s="2" t="s">
        <v>142</v>
      </c>
      <c r="B12968" s="2" t="s">
        <v>142</v>
      </c>
      <c r="C12968" s="2" t="s">
        <v>48</v>
      </c>
      <c r="D12968" s="2" t="s">
        <v>13</v>
      </c>
      <c r="E12968" s="2" t="s">
        <v>74</v>
      </c>
      <c r="F12968" s="2" t="s">
        <v>977</v>
      </c>
      <c r="G12968" s="14" t="n">
        <v>24.5</v>
      </c>
      <c r="H12968" s="14" t="n">
        <v>60.8</v>
      </c>
      <c r="I12968" s="14" t="n">
        <v>24.5</v>
      </c>
      <c r="J12968" s="23" t="n">
        <f aca="false">IF(AND(E12968="Priority",ISNUMBER('Cost model'!N639)),'Cost model'!N639,'Cost model'!M639)</f>
        <v>60</v>
      </c>
      <c r="K12968" s="14" t="n">
        <f aca="false">J12968-H12968</f>
        <v>-0.799999999999997</v>
      </c>
      <c r="L12968" s="14" t="n">
        <f aca="false">G12968-H12968</f>
        <v>-36.3</v>
      </c>
    </row>
    <row r="12969" customFormat="false" ht="15" hidden="false" customHeight="false" outlineLevel="0" collapsed="false">
      <c r="A12969" s="2" t="s">
        <v>158</v>
      </c>
      <c r="B12969" s="2" t="s">
        <v>158</v>
      </c>
      <c r="C12969" s="2" t="s">
        <v>49</v>
      </c>
      <c r="D12969" s="2" t="s">
        <v>10</v>
      </c>
      <c r="E12969" s="2" t="s">
        <v>74</v>
      </c>
      <c r="F12969" s="2" t="s">
        <v>977</v>
      </c>
      <c r="G12969" s="14" t="n">
        <v>17.5</v>
      </c>
      <c r="H12969" s="14" t="n">
        <v>25.31</v>
      </c>
      <c r="I12969" s="14" t="n">
        <v>17.5</v>
      </c>
      <c r="J12969" s="23" t="n">
        <f aca="false">IF(AND(E12969="Priority",ISNUMBER('Cost model'!N424)),'Cost model'!N424,'Cost model'!M424)</f>
        <v>16.5</v>
      </c>
      <c r="K12969" s="14" t="n">
        <f aca="false">J12969-H12969</f>
        <v>-8.81</v>
      </c>
      <c r="L12969" s="14" t="n">
        <f aca="false">G12969-H12969</f>
        <v>-7.81</v>
      </c>
    </row>
    <row r="12970" customFormat="false" ht="15" hidden="false" customHeight="false" outlineLevel="0" collapsed="false">
      <c r="A12970" s="2" t="s">
        <v>174</v>
      </c>
      <c r="B12970" s="2" t="s">
        <v>174</v>
      </c>
      <c r="C12970" s="2" t="s">
        <v>48</v>
      </c>
      <c r="D12970" s="2" t="s">
        <v>10</v>
      </c>
      <c r="E12970" s="2" t="s">
        <v>83</v>
      </c>
      <c r="F12970" s="2" t="s">
        <v>977</v>
      </c>
      <c r="G12970" s="14" t="n">
        <v>17.5</v>
      </c>
      <c r="H12970" s="14" t="n">
        <v>14.79</v>
      </c>
      <c r="I12970" s="14" t="n">
        <v>17.5</v>
      </c>
      <c r="J12970" s="23" t="n">
        <f aca="false">IF(AND(E12970="Priority",ISNUMBER('Cost model'!N168)),'Cost model'!N168,'Cost model'!M168)</f>
        <v>18.5</v>
      </c>
      <c r="K12970" s="14" t="n">
        <f aca="false">J12970-H12970</f>
        <v>3.71</v>
      </c>
      <c r="L12970" s="14" t="n">
        <f aca="false">G12970-H12970</f>
        <v>2.71</v>
      </c>
    </row>
    <row r="12971" customFormat="false" ht="15" hidden="false" customHeight="false" outlineLevel="0" collapsed="false">
      <c r="A12971" s="2" t="s">
        <v>124</v>
      </c>
      <c r="B12971" s="2" t="s">
        <v>174</v>
      </c>
      <c r="C12971" s="2" t="s">
        <v>47</v>
      </c>
      <c r="D12971" s="2" t="s">
        <v>10</v>
      </c>
      <c r="E12971" s="2" t="s">
        <v>74</v>
      </c>
      <c r="F12971" s="2" t="s">
        <v>976</v>
      </c>
      <c r="G12971" s="14" t="n">
        <v>9.5</v>
      </c>
      <c r="H12971" s="14" t="n">
        <v>7.78</v>
      </c>
      <c r="I12971" s="14" t="n">
        <v>14.5</v>
      </c>
      <c r="J12971" s="23" t="n">
        <f aca="false">IF(AND(E12971="Priority",ISNUMBER('Cost model'!N362)),'Cost model'!N362,'Cost model'!M362)</f>
        <v>10.5</v>
      </c>
      <c r="K12971" s="14" t="n">
        <f aca="false">J12971-H12971</f>
        <v>2.72</v>
      </c>
      <c r="L12971" s="14" t="n">
        <f aca="false">G12971-H12971</f>
        <v>1.72</v>
      </c>
    </row>
    <row r="12972" customFormat="false" ht="15" hidden="false" customHeight="false" outlineLevel="0" collapsed="false">
      <c r="A12972" s="2" t="s">
        <v>174</v>
      </c>
      <c r="B12972" s="2" t="s">
        <v>174</v>
      </c>
      <c r="C12972" s="2" t="s">
        <v>47</v>
      </c>
      <c r="D12972" s="2" t="s">
        <v>10</v>
      </c>
      <c r="E12972" s="2" t="s">
        <v>83</v>
      </c>
      <c r="F12972" s="2" t="s">
        <v>977</v>
      </c>
      <c r="G12972" s="14" t="n">
        <v>14.5</v>
      </c>
      <c r="H12972" s="14" t="n">
        <v>21.39</v>
      </c>
      <c r="I12972" s="14" t="n">
        <v>14.5</v>
      </c>
      <c r="J12972" s="23" t="n">
        <f aca="false">IF(AND(E12972="Priority",ISNUMBER('Cost model'!N167)),'Cost model'!N167,'Cost model'!M167)</f>
        <v>13.5</v>
      </c>
      <c r="K12972" s="14" t="n">
        <f aca="false">J12972-H12972</f>
        <v>-7.89</v>
      </c>
      <c r="L12972" s="14" t="n">
        <f aca="false">G12972-H12972</f>
        <v>-6.89</v>
      </c>
    </row>
    <row r="12973" customFormat="false" ht="15" hidden="false" customHeight="false" outlineLevel="0" collapsed="false">
      <c r="A12973" s="2" t="s">
        <v>124</v>
      </c>
      <c r="B12973" s="2" t="s">
        <v>124</v>
      </c>
      <c r="C12973" s="2" t="s">
        <v>47</v>
      </c>
      <c r="D12973" s="2" t="s">
        <v>10</v>
      </c>
      <c r="E12973" s="2" t="s">
        <v>74</v>
      </c>
      <c r="F12973" s="2" t="s">
        <v>977</v>
      </c>
      <c r="G12973" s="14" t="n">
        <v>9.5</v>
      </c>
      <c r="H12973" s="14" t="n">
        <v>7.47</v>
      </c>
      <c r="I12973" s="14" t="n">
        <v>9.5</v>
      </c>
      <c r="J12973" s="23" t="n">
        <f aca="false">IF(AND(E12973="Priority",ISNUMBER('Cost model'!N317)),'Cost model'!N317,'Cost model'!M317)</f>
        <v>10.5</v>
      </c>
      <c r="K12973" s="14" t="n">
        <f aca="false">J12973-H12973</f>
        <v>3.03</v>
      </c>
      <c r="L12973" s="14" t="n">
        <f aca="false">G12973-H12973</f>
        <v>2.03</v>
      </c>
    </row>
    <row r="12974" customFormat="false" ht="15" hidden="false" customHeight="false" outlineLevel="0" collapsed="false">
      <c r="A12974" s="2" t="s">
        <v>174</v>
      </c>
      <c r="B12974" s="2" t="s">
        <v>142</v>
      </c>
      <c r="C12974" s="2" t="s">
        <v>47</v>
      </c>
      <c r="D12974" s="2" t="s">
        <v>12</v>
      </c>
      <c r="E12974" s="2" t="s">
        <v>74</v>
      </c>
      <c r="F12974" s="2" t="s">
        <v>976</v>
      </c>
      <c r="G12974" s="14" t="n">
        <v>9.5</v>
      </c>
      <c r="H12974" s="14" t="n">
        <v>43.24</v>
      </c>
      <c r="I12974" s="14" t="n">
        <v>9.5</v>
      </c>
      <c r="J12974" s="23" t="n">
        <f aca="false">IF(AND(E12974="Priority",ISNUMBER('Cost model'!N125)),'Cost model'!N125,'Cost model'!M125)</f>
        <v>40</v>
      </c>
      <c r="K12974" s="14" t="n">
        <f aca="false">J12974-H12974</f>
        <v>-3.24</v>
      </c>
      <c r="L12974" s="14" t="n">
        <f aca="false">G12974-H12974</f>
        <v>-33.74</v>
      </c>
    </row>
    <row r="12975" customFormat="false" ht="15" hidden="false" customHeight="false" outlineLevel="0" collapsed="false">
      <c r="A12975" s="2" t="s">
        <v>158</v>
      </c>
      <c r="B12975" s="2" t="s">
        <v>158</v>
      </c>
      <c r="C12975" s="2" t="s">
        <v>47</v>
      </c>
      <c r="D12975" s="2" t="s">
        <v>12</v>
      </c>
      <c r="E12975" s="2" t="s">
        <v>74</v>
      </c>
      <c r="F12975" s="2" t="s">
        <v>977</v>
      </c>
      <c r="G12975" s="14" t="n">
        <v>9.5</v>
      </c>
      <c r="H12975" s="14" t="n">
        <v>25.88</v>
      </c>
      <c r="I12975" s="14" t="n">
        <v>9.5</v>
      </c>
      <c r="J12975" s="23" t="n">
        <f aca="false">IF(AND(E12975="Priority",ISNUMBER('Cost model'!N425)),'Cost model'!N425,'Cost model'!M425)</f>
        <v>14.5</v>
      </c>
      <c r="K12975" s="14" t="n">
        <f aca="false">J12975-H12975</f>
        <v>-11.38</v>
      </c>
      <c r="L12975" s="14" t="n">
        <f aca="false">G12975-H12975</f>
        <v>-16.38</v>
      </c>
    </row>
    <row r="12976" customFormat="false" ht="15" hidden="false" customHeight="false" outlineLevel="0" collapsed="false">
      <c r="A12976" s="2" t="s">
        <v>142</v>
      </c>
      <c r="B12976" s="2" t="s">
        <v>142</v>
      </c>
      <c r="C12976" s="2" t="s">
        <v>47</v>
      </c>
      <c r="D12976" s="2" t="s">
        <v>10</v>
      </c>
      <c r="E12976" s="2" t="s">
        <v>83</v>
      </c>
      <c r="F12976" s="2" t="s">
        <v>977</v>
      </c>
      <c r="G12976" s="14" t="n">
        <v>14.5</v>
      </c>
      <c r="H12976" s="14" t="n">
        <v>5.76</v>
      </c>
      <c r="I12976" s="14" t="n">
        <v>14.5</v>
      </c>
      <c r="J12976" s="23" t="n">
        <f aca="false">IF(AND(E12976="Priority",ISNUMBER('Cost model'!N632)),'Cost model'!N632,'Cost model'!M632)</f>
        <v>14.5</v>
      </c>
      <c r="K12976" s="14" t="n">
        <f aca="false">J12976-H12976</f>
        <v>8.74</v>
      </c>
      <c r="L12976" s="14" t="n">
        <f aca="false">G12976-H12976</f>
        <v>8.74</v>
      </c>
    </row>
    <row r="12977" customFormat="false" ht="15" hidden="false" customHeight="false" outlineLevel="0" collapsed="false">
      <c r="A12977" s="2" t="s">
        <v>124</v>
      </c>
      <c r="B12977" s="2" t="s">
        <v>124</v>
      </c>
      <c r="C12977" s="2" t="s">
        <v>47</v>
      </c>
      <c r="D12977" s="2" t="s">
        <v>10</v>
      </c>
      <c r="E12977" s="2" t="s">
        <v>74</v>
      </c>
      <c r="F12977" s="2" t="s">
        <v>977</v>
      </c>
      <c r="G12977" s="14" t="n">
        <v>9.5</v>
      </c>
      <c r="H12977" s="14" t="n">
        <v>7.59</v>
      </c>
      <c r="I12977" s="14" t="n">
        <v>9.5</v>
      </c>
      <c r="J12977" s="23" t="n">
        <f aca="false">IF(AND(E12977="Priority",ISNUMBER('Cost model'!N317)),'Cost model'!N317,'Cost model'!M317)</f>
        <v>10.5</v>
      </c>
      <c r="K12977" s="14" t="n">
        <f aca="false">J12977-H12977</f>
        <v>2.91</v>
      </c>
      <c r="L12977" s="14" t="n">
        <f aca="false">G12977-H12977</f>
        <v>1.91</v>
      </c>
    </row>
    <row r="12978" customFormat="false" ht="15" hidden="false" customHeight="false" outlineLevel="0" collapsed="false">
      <c r="A12978" s="2" t="s">
        <v>174</v>
      </c>
      <c r="B12978" s="2" t="s">
        <v>174</v>
      </c>
      <c r="C12978" s="2" t="s">
        <v>49</v>
      </c>
      <c r="D12978" s="2" t="s">
        <v>10</v>
      </c>
      <c r="E12978" s="2" t="s">
        <v>83</v>
      </c>
      <c r="F12978" s="2" t="s">
        <v>977</v>
      </c>
      <c r="G12978" s="14" t="n">
        <v>24.5</v>
      </c>
      <c r="H12978" s="14" t="n">
        <v>20.47</v>
      </c>
      <c r="I12978" s="14" t="n">
        <v>24.5</v>
      </c>
      <c r="J12978" s="23" t="n">
        <f aca="false">IF(AND(E12978="Priority",ISNUMBER('Cost model'!N169)),'Cost model'!N169,'Cost model'!M169)</f>
        <v>25.5</v>
      </c>
      <c r="K12978" s="14" t="n">
        <f aca="false">J12978-H12978</f>
        <v>5.03</v>
      </c>
      <c r="L12978" s="14" t="n">
        <f aca="false">G12978-H12978</f>
        <v>4.03</v>
      </c>
    </row>
    <row r="12979" customFormat="false" ht="15" hidden="false" customHeight="false" outlineLevel="0" collapsed="false">
      <c r="A12979" s="2" t="s">
        <v>142</v>
      </c>
      <c r="B12979" s="2" t="s">
        <v>124</v>
      </c>
      <c r="C12979" s="2" t="s">
        <v>48</v>
      </c>
      <c r="D12979" s="2" t="s">
        <v>12</v>
      </c>
      <c r="E12979" s="2" t="s">
        <v>74</v>
      </c>
      <c r="F12979" s="2" t="s">
        <v>976</v>
      </c>
      <c r="G12979" s="14" t="n">
        <v>19.5</v>
      </c>
      <c r="H12979" s="14" t="n">
        <v>30.6</v>
      </c>
      <c r="I12979" s="14" t="n">
        <v>19.5</v>
      </c>
      <c r="J12979" s="23" t="n">
        <f aca="false">IF(AND(E12979="Priority",ISNUMBER('Cost model'!N666)),'Cost model'!N666,'Cost model'!M666)</f>
        <v>45</v>
      </c>
      <c r="K12979" s="14" t="n">
        <f aca="false">J12979-H12979</f>
        <v>14.4</v>
      </c>
      <c r="L12979" s="14" t="n">
        <f aca="false">G12979-H12979</f>
        <v>-11.1</v>
      </c>
    </row>
    <row r="12980" customFormat="false" ht="15" hidden="false" customHeight="false" outlineLevel="0" collapsed="false">
      <c r="A12980" s="2" t="s">
        <v>124</v>
      </c>
      <c r="B12980" s="2" t="s">
        <v>124</v>
      </c>
      <c r="C12980" s="2" t="s">
        <v>47</v>
      </c>
      <c r="D12980" s="2" t="s">
        <v>12</v>
      </c>
      <c r="E12980" s="2" t="s">
        <v>74</v>
      </c>
      <c r="F12980" s="2" t="s">
        <v>977</v>
      </c>
      <c r="G12980" s="14" t="n">
        <v>9.5</v>
      </c>
      <c r="H12980" s="14" t="n">
        <v>24.57</v>
      </c>
      <c r="I12980" s="14" t="n">
        <v>9.5</v>
      </c>
      <c r="J12980" s="23" t="n">
        <f aca="false">IF(AND(E12980="Priority",ISNUMBER('Cost model'!N320)),'Cost model'!N320,'Cost model'!M320)</f>
        <v>24.5</v>
      </c>
      <c r="K12980" s="14" t="n">
        <f aca="false">J12980-H12980</f>
        <v>-0.0700000000000003</v>
      </c>
      <c r="L12980" s="14" t="n">
        <f aca="false">G12980-H12980</f>
        <v>-15.07</v>
      </c>
    </row>
    <row r="12981" customFormat="false" ht="15" hidden="false" customHeight="false" outlineLevel="0" collapsed="false">
      <c r="A12981" s="2" t="s">
        <v>221</v>
      </c>
      <c r="B12981" s="2" t="s">
        <v>221</v>
      </c>
      <c r="C12981" s="2" t="s">
        <v>47</v>
      </c>
      <c r="D12981" s="2" t="s">
        <v>10</v>
      </c>
      <c r="E12981" s="2" t="s">
        <v>83</v>
      </c>
      <c r="F12981" s="2" t="s">
        <v>977</v>
      </c>
      <c r="G12981" s="14" t="n">
        <v>14.5</v>
      </c>
      <c r="H12981" s="14" t="n">
        <v>7.02</v>
      </c>
      <c r="I12981" s="14" t="n">
        <v>14.5</v>
      </c>
      <c r="J12981" s="23" t="n">
        <f aca="false">IF(AND(E12981="Priority",ISNUMBER('Cost model'!N737)),'Cost model'!N737,'Cost model'!M737)</f>
        <v>13.5</v>
      </c>
      <c r="K12981" s="14" t="n">
        <f aca="false">J12981-H12981</f>
        <v>6.48</v>
      </c>
      <c r="L12981" s="14" t="n">
        <f aca="false">G12981-H12981</f>
        <v>7.48</v>
      </c>
    </row>
    <row r="12982" customFormat="false" ht="15" hidden="false" customHeight="false" outlineLevel="0" collapsed="false">
      <c r="A12982" s="2" t="s">
        <v>174</v>
      </c>
      <c r="B12982" s="2" t="s">
        <v>142</v>
      </c>
      <c r="C12982" s="2" t="s">
        <v>47</v>
      </c>
      <c r="D12982" s="2" t="s">
        <v>10</v>
      </c>
      <c r="E12982" s="2" t="s">
        <v>74</v>
      </c>
      <c r="F12982" s="2" t="s">
        <v>976</v>
      </c>
      <c r="G12982" s="14" t="n">
        <v>9.5</v>
      </c>
      <c r="H12982" s="14" t="n">
        <v>9.52</v>
      </c>
      <c r="I12982" s="14" t="n">
        <v>9.5</v>
      </c>
      <c r="J12982" s="23" t="n">
        <f aca="false">IF(AND(E12982="Priority",ISNUMBER('Cost model'!N122)),'Cost model'!N122,'Cost model'!M122)</f>
        <v>13.5</v>
      </c>
      <c r="K12982" s="14" t="n">
        <f aca="false">J12982-H12982</f>
        <v>3.98</v>
      </c>
      <c r="L12982" s="14" t="n">
        <f aca="false">G12982-H12982</f>
        <v>-0.0199999999999996</v>
      </c>
    </row>
    <row r="12983" customFormat="false" ht="15" hidden="false" customHeight="false" outlineLevel="0" collapsed="false">
      <c r="A12983" s="2" t="s">
        <v>174</v>
      </c>
      <c r="B12983" s="2" t="s">
        <v>174</v>
      </c>
      <c r="C12983" s="2" t="s">
        <v>49</v>
      </c>
      <c r="D12983" s="2" t="s">
        <v>12</v>
      </c>
      <c r="E12983" s="2" t="s">
        <v>74</v>
      </c>
      <c r="F12983" s="2" t="s">
        <v>977</v>
      </c>
      <c r="G12983" s="14" t="n">
        <v>85</v>
      </c>
      <c r="H12983" s="14" t="n">
        <v>96.81</v>
      </c>
      <c r="I12983" s="14" t="n">
        <v>19.5</v>
      </c>
      <c r="J12983" s="23" t="n">
        <f aca="false">IF(AND(E12983="Priority",ISNUMBER('Cost model'!N172)),'Cost model'!N172,'Cost model'!M172)</f>
        <v>45</v>
      </c>
      <c r="K12983" s="14" t="n">
        <f aca="false">J12983-H12983</f>
        <v>-51.81</v>
      </c>
      <c r="L12983" s="14" t="n">
        <f aca="false">G12983-H12983</f>
        <v>-11.81</v>
      </c>
    </row>
    <row r="12984" customFormat="false" ht="15" hidden="false" customHeight="false" outlineLevel="0" collapsed="false">
      <c r="A12984" s="2" t="s">
        <v>221</v>
      </c>
      <c r="B12984" s="2" t="s">
        <v>221</v>
      </c>
      <c r="C12984" s="2" t="s">
        <v>49</v>
      </c>
      <c r="D12984" s="2" t="s">
        <v>12</v>
      </c>
      <c r="E12984" s="2" t="s">
        <v>83</v>
      </c>
      <c r="F12984" s="2" t="s">
        <v>977</v>
      </c>
      <c r="G12984" s="14" t="n">
        <v>29.5</v>
      </c>
      <c r="H12984" s="14" t="n">
        <v>56.18</v>
      </c>
      <c r="I12984" s="14" t="n">
        <v>29.5</v>
      </c>
      <c r="J12984" s="23" t="n">
        <f aca="false">IF(AND(E12984="Priority",ISNUMBER('Cost model'!N742)),'Cost model'!N742,'Cost model'!M742)</f>
        <v>80</v>
      </c>
      <c r="K12984" s="14" t="n">
        <f aca="false">J12984-H12984</f>
        <v>23.82</v>
      </c>
      <c r="L12984" s="14" t="n">
        <f aca="false">G12984-H12984</f>
        <v>-26.68</v>
      </c>
    </row>
    <row r="12985" customFormat="false" ht="15" hidden="false" customHeight="false" outlineLevel="0" collapsed="false">
      <c r="A12985" s="2" t="s">
        <v>124</v>
      </c>
      <c r="B12985" s="2" t="s">
        <v>124</v>
      </c>
      <c r="C12985" s="2" t="s">
        <v>47</v>
      </c>
      <c r="D12985" s="2" t="s">
        <v>10</v>
      </c>
      <c r="E12985" s="2" t="s">
        <v>74</v>
      </c>
      <c r="F12985" s="2" t="s">
        <v>977</v>
      </c>
      <c r="G12985" s="14" t="n">
        <v>9.5</v>
      </c>
      <c r="H12985" s="14" t="n">
        <v>11.08</v>
      </c>
      <c r="I12985" s="14" t="n">
        <v>9.5</v>
      </c>
      <c r="J12985" s="23" t="n">
        <f aca="false">IF(AND(E12985="Priority",ISNUMBER('Cost model'!N317)),'Cost model'!N317,'Cost model'!M317)</f>
        <v>10.5</v>
      </c>
      <c r="K12985" s="14" t="n">
        <f aca="false">J12985-H12985</f>
        <v>-0.58</v>
      </c>
      <c r="L12985" s="14" t="n">
        <f aca="false">G12985-H12985</f>
        <v>-1.58</v>
      </c>
    </row>
    <row r="12986" customFormat="false" ht="15" hidden="false" customHeight="false" outlineLevel="0" collapsed="false">
      <c r="A12986" s="2" t="s">
        <v>142</v>
      </c>
      <c r="B12986" s="2" t="s">
        <v>174</v>
      </c>
      <c r="C12986" s="2" t="s">
        <v>47</v>
      </c>
      <c r="D12986" s="2" t="s">
        <v>12</v>
      </c>
      <c r="E12986" s="2" t="s">
        <v>74</v>
      </c>
      <c r="F12986" s="2" t="s">
        <v>976</v>
      </c>
      <c r="G12986" s="14" t="n">
        <v>19.5</v>
      </c>
      <c r="H12986" s="14" t="n">
        <v>24.57</v>
      </c>
      <c r="I12986" s="14" t="n">
        <v>19.5</v>
      </c>
      <c r="J12986" s="23" t="n">
        <f aca="false">IF(AND(E12986="Priority",ISNUMBER('Cost model'!N695)),'Cost model'!N695,'Cost model'!M695)</f>
        <v>40</v>
      </c>
      <c r="K12986" s="14" t="n">
        <f aca="false">J12986-H12986</f>
        <v>15.43</v>
      </c>
      <c r="L12986" s="14" t="n">
        <f aca="false">G12986-H12986</f>
        <v>-5.07</v>
      </c>
    </row>
    <row r="12987" customFormat="false" ht="15" hidden="false" customHeight="false" outlineLevel="0" collapsed="false">
      <c r="A12987" s="2" t="s">
        <v>221</v>
      </c>
      <c r="B12987" s="2" t="s">
        <v>142</v>
      </c>
      <c r="C12987" s="2" t="s">
        <v>47</v>
      </c>
      <c r="D12987" s="2" t="s">
        <v>10</v>
      </c>
      <c r="E12987" s="2" t="s">
        <v>74</v>
      </c>
      <c r="F12987" s="2" t="s">
        <v>976</v>
      </c>
      <c r="G12987" s="14" t="n">
        <v>14.5</v>
      </c>
      <c r="H12987" s="14" t="n">
        <v>11.23</v>
      </c>
      <c r="I12987" s="14" t="n">
        <v>19.5</v>
      </c>
      <c r="J12987" s="23" t="n">
        <f aca="false">IF(AND(E12987="Priority",ISNUMBER('Cost model'!N767)),'Cost model'!N767,'Cost model'!M767)</f>
        <v>15.5</v>
      </c>
      <c r="K12987" s="14" t="n">
        <f aca="false">J12987-H12987</f>
        <v>4.27</v>
      </c>
      <c r="L12987" s="14" t="n">
        <f aca="false">G12987-H12987</f>
        <v>3.27</v>
      </c>
    </row>
    <row r="12988" customFormat="false" ht="15" hidden="false" customHeight="false" outlineLevel="0" collapsed="false">
      <c r="A12988" s="2" t="s">
        <v>221</v>
      </c>
      <c r="B12988" s="2" t="s">
        <v>158</v>
      </c>
      <c r="C12988" s="2" t="s">
        <v>47</v>
      </c>
      <c r="D12988" s="2" t="s">
        <v>12</v>
      </c>
      <c r="E12988" s="2" t="s">
        <v>74</v>
      </c>
      <c r="F12988" s="2" t="s">
        <v>976</v>
      </c>
      <c r="G12988" s="14" t="n">
        <v>9.5</v>
      </c>
      <c r="H12988" s="14" t="n">
        <v>48.07</v>
      </c>
      <c r="I12988" s="14" t="n">
        <v>19.5</v>
      </c>
      <c r="J12988" s="23" t="n">
        <f aca="false">IF(AND(E12988="Priority",ISNUMBER('Cost model'!N755)),'Cost model'!N755,'Cost model'!M755)</f>
        <v>50</v>
      </c>
      <c r="K12988" s="14" t="n">
        <f aca="false">J12988-H12988</f>
        <v>1.93</v>
      </c>
      <c r="L12988" s="14" t="n">
        <f aca="false">G12988-H12988</f>
        <v>-38.57</v>
      </c>
    </row>
    <row r="12989" customFormat="false" ht="15" hidden="false" customHeight="false" outlineLevel="0" collapsed="false">
      <c r="A12989" s="2" t="s">
        <v>174</v>
      </c>
      <c r="B12989" s="2" t="s">
        <v>174</v>
      </c>
      <c r="C12989" s="2" t="s">
        <v>48</v>
      </c>
      <c r="D12989" s="2" t="s">
        <v>12</v>
      </c>
      <c r="E12989" s="2" t="s">
        <v>74</v>
      </c>
      <c r="F12989" s="2" t="s">
        <v>977</v>
      </c>
      <c r="G12989" s="14" t="n">
        <v>12.5</v>
      </c>
      <c r="H12989" s="14" t="n">
        <v>24.57</v>
      </c>
      <c r="I12989" s="14" t="n">
        <v>12.5</v>
      </c>
      <c r="J12989" s="23" t="n">
        <f aca="false">IF(AND(E12989="Priority",ISNUMBER('Cost model'!N171)),'Cost model'!N171,'Cost model'!M171)</f>
        <v>40</v>
      </c>
      <c r="K12989" s="14" t="n">
        <f aca="false">J12989-H12989</f>
        <v>15.43</v>
      </c>
      <c r="L12989" s="14" t="n">
        <f aca="false">G12989-H12989</f>
        <v>-12.07</v>
      </c>
    </row>
    <row r="12990" customFormat="false" ht="15" hidden="false" customHeight="false" outlineLevel="0" collapsed="false">
      <c r="A12990" s="2" t="s">
        <v>174</v>
      </c>
      <c r="B12990" s="2" t="s">
        <v>174</v>
      </c>
      <c r="C12990" s="2" t="s">
        <v>48</v>
      </c>
      <c r="D12990" s="2" t="s">
        <v>12</v>
      </c>
      <c r="E12990" s="2" t="s">
        <v>83</v>
      </c>
      <c r="F12990" s="2" t="s">
        <v>977</v>
      </c>
      <c r="G12990" s="14" t="n">
        <v>19.5</v>
      </c>
      <c r="H12990" s="14" t="n">
        <v>58.4</v>
      </c>
      <c r="I12990" s="14" t="n">
        <v>19.5</v>
      </c>
      <c r="J12990" s="23" t="n">
        <f aca="false">IF(AND(E12990="Priority",ISNUMBER('Cost model'!N171)),'Cost model'!N171,'Cost model'!M171)</f>
        <v>55</v>
      </c>
      <c r="K12990" s="14" t="n">
        <f aca="false">J12990-H12990</f>
        <v>-3.4</v>
      </c>
      <c r="L12990" s="14" t="n">
        <f aca="false">G12990-H12990</f>
        <v>-38.9</v>
      </c>
    </row>
    <row r="12991" customFormat="false" ht="15" hidden="false" customHeight="false" outlineLevel="0" collapsed="false">
      <c r="A12991" s="2" t="s">
        <v>124</v>
      </c>
      <c r="B12991" s="2" t="s">
        <v>124</v>
      </c>
      <c r="C12991" s="2" t="s">
        <v>47</v>
      </c>
      <c r="D12991" s="2" t="s">
        <v>12</v>
      </c>
      <c r="E12991" s="2" t="s">
        <v>83</v>
      </c>
      <c r="F12991" s="2" t="s">
        <v>977</v>
      </c>
      <c r="G12991" s="14" t="n">
        <v>19.5</v>
      </c>
      <c r="H12991" s="14" t="n">
        <v>24.57</v>
      </c>
      <c r="I12991" s="14" t="n">
        <v>19.5</v>
      </c>
      <c r="J12991" s="23" t="n">
        <f aca="false">IF(AND(E12991="Priority",ISNUMBER('Cost model'!N320)),'Cost model'!N320,'Cost model'!M320)</f>
        <v>35</v>
      </c>
      <c r="K12991" s="14" t="n">
        <f aca="false">J12991-H12991</f>
        <v>10.43</v>
      </c>
      <c r="L12991" s="14" t="n">
        <f aca="false">G12991-H12991</f>
        <v>-5.07</v>
      </c>
    </row>
    <row r="12992" customFormat="false" ht="15" hidden="false" customHeight="false" outlineLevel="0" collapsed="false">
      <c r="A12992" s="2" t="s">
        <v>174</v>
      </c>
      <c r="B12992" s="2" t="s">
        <v>174</v>
      </c>
      <c r="C12992" s="2" t="s">
        <v>47</v>
      </c>
      <c r="D12992" s="2" t="s">
        <v>12</v>
      </c>
      <c r="E12992" s="2" t="s">
        <v>74</v>
      </c>
      <c r="F12992" s="2" t="s">
        <v>977</v>
      </c>
      <c r="G12992" s="14" t="n">
        <v>9.5</v>
      </c>
      <c r="H12992" s="14" t="n">
        <v>28.8</v>
      </c>
      <c r="I12992" s="14" t="n">
        <v>9.5</v>
      </c>
      <c r="J12992" s="23" t="n">
        <f aca="false">IF(AND(E12992="Priority",ISNUMBER('Cost model'!N170)),'Cost model'!N170,'Cost model'!M170)</f>
        <v>25.5</v>
      </c>
      <c r="K12992" s="14" t="n">
        <f aca="false">J12992-H12992</f>
        <v>-3.3</v>
      </c>
      <c r="L12992" s="14" t="n">
        <f aca="false">G12992-H12992</f>
        <v>-19.3</v>
      </c>
    </row>
    <row r="12993" customFormat="false" ht="15" hidden="false" customHeight="false" outlineLevel="0" collapsed="false">
      <c r="A12993" s="2" t="s">
        <v>124</v>
      </c>
      <c r="B12993" s="2" t="s">
        <v>124</v>
      </c>
      <c r="C12993" s="2" t="s">
        <v>49</v>
      </c>
      <c r="D12993" s="2" t="s">
        <v>12</v>
      </c>
      <c r="E12993" s="2" t="s">
        <v>74</v>
      </c>
      <c r="F12993" s="2" t="s">
        <v>977</v>
      </c>
      <c r="G12993" s="14" t="n">
        <v>19.5</v>
      </c>
      <c r="H12993" s="14" t="n">
        <v>43.46</v>
      </c>
      <c r="I12993" s="14" t="n">
        <v>19.5</v>
      </c>
      <c r="J12993" s="23" t="n">
        <f aca="false">IF(AND(E12993="Priority",ISNUMBER('Cost model'!N322)),'Cost model'!N322,'Cost model'!M322)</f>
        <v>50</v>
      </c>
      <c r="K12993" s="14" t="n">
        <f aca="false">J12993-H12993</f>
        <v>6.54</v>
      </c>
      <c r="L12993" s="14" t="n">
        <f aca="false">G12993-H12993</f>
        <v>-23.96</v>
      </c>
    </row>
    <row r="12994" customFormat="false" ht="15" hidden="false" customHeight="false" outlineLevel="0" collapsed="false">
      <c r="A12994" s="2" t="s">
        <v>142</v>
      </c>
      <c r="B12994" s="2" t="s">
        <v>142</v>
      </c>
      <c r="C12994" s="2" t="s">
        <v>49</v>
      </c>
      <c r="D12994" s="2" t="s">
        <v>14</v>
      </c>
      <c r="E12994" s="2" t="s">
        <v>74</v>
      </c>
      <c r="F12994" s="2" t="s">
        <v>977</v>
      </c>
      <c r="G12994" s="14" t="n">
        <v>85</v>
      </c>
      <c r="H12994" s="14" t="n">
        <v>91.26</v>
      </c>
      <c r="I12994" s="14" t="n">
        <v>85</v>
      </c>
      <c r="J12994" s="23" t="n">
        <f aca="false">IF(AND(E12994="Priority",ISNUMBER('Cost model'!N643)),'Cost model'!N643,'Cost model'!M643)</f>
        <v>110</v>
      </c>
      <c r="K12994" s="14" t="n">
        <f aca="false">J12994-H12994</f>
        <v>18.74</v>
      </c>
      <c r="L12994" s="14" t="n">
        <f aca="false">G12994-H12994</f>
        <v>-6.26000000000001</v>
      </c>
    </row>
    <row r="12995" customFormat="false" ht="15" hidden="false" customHeight="false" outlineLevel="0" collapsed="false">
      <c r="A12995" s="2" t="s">
        <v>174</v>
      </c>
      <c r="B12995" s="2" t="s">
        <v>174</v>
      </c>
      <c r="C12995" s="2" t="s">
        <v>48</v>
      </c>
      <c r="D12995" s="2" t="s">
        <v>12</v>
      </c>
      <c r="E12995" s="2" t="s">
        <v>74</v>
      </c>
      <c r="F12995" s="2" t="s">
        <v>977</v>
      </c>
      <c r="G12995" s="14" t="n">
        <v>12.5</v>
      </c>
      <c r="H12995" s="14" t="n">
        <v>39.68</v>
      </c>
      <c r="I12995" s="14" t="n">
        <v>12.5</v>
      </c>
      <c r="J12995" s="23" t="n">
        <f aca="false">IF(AND(E12995="Priority",ISNUMBER('Cost model'!N171)),'Cost model'!N171,'Cost model'!M171)</f>
        <v>40</v>
      </c>
      <c r="K12995" s="14" t="n">
        <f aca="false">J12995-H12995</f>
        <v>0.32</v>
      </c>
      <c r="L12995" s="14" t="n">
        <f aca="false">G12995-H12995</f>
        <v>-27.18</v>
      </c>
    </row>
    <row r="12996" customFormat="false" ht="15" hidden="false" customHeight="false" outlineLevel="0" collapsed="false">
      <c r="A12996" s="2" t="s">
        <v>174</v>
      </c>
      <c r="B12996" s="2" t="s">
        <v>174</v>
      </c>
      <c r="C12996" s="2" t="s">
        <v>48</v>
      </c>
      <c r="D12996" s="2" t="s">
        <v>13</v>
      </c>
      <c r="E12996" s="2" t="s">
        <v>74</v>
      </c>
      <c r="F12996" s="2" t="s">
        <v>977</v>
      </c>
      <c r="G12996" s="14" t="n">
        <v>24.5</v>
      </c>
      <c r="H12996" s="14" t="n">
        <v>80.98</v>
      </c>
      <c r="I12996" s="14" t="n">
        <v>24.5</v>
      </c>
      <c r="J12996" s="23" t="n">
        <f aca="false">IF(AND(E12996="Priority",ISNUMBER('Cost model'!N174)),'Cost model'!N174,'Cost model'!M174)</f>
        <v>70</v>
      </c>
      <c r="K12996" s="14" t="n">
        <f aca="false">J12996-H12996</f>
        <v>-10.98</v>
      </c>
      <c r="L12996" s="14" t="n">
        <f aca="false">G12996-H12996</f>
        <v>-56.48</v>
      </c>
    </row>
    <row r="12997" customFormat="false" ht="15" hidden="false" customHeight="false" outlineLevel="0" collapsed="false">
      <c r="A12997" s="2" t="s">
        <v>124</v>
      </c>
      <c r="B12997" s="2" t="s">
        <v>124</v>
      </c>
      <c r="C12997" s="2" t="s">
        <v>48</v>
      </c>
      <c r="D12997" s="2" t="s">
        <v>12</v>
      </c>
      <c r="E12997" s="2" t="s">
        <v>74</v>
      </c>
      <c r="F12997" s="2" t="s">
        <v>977</v>
      </c>
      <c r="G12997" s="14" t="n">
        <v>12.5</v>
      </c>
      <c r="H12997" s="14" t="n">
        <v>41.15</v>
      </c>
      <c r="I12997" s="14" t="n">
        <v>12.5</v>
      </c>
      <c r="J12997" s="23" t="n">
        <f aca="false">IF(AND(E12997="Priority",ISNUMBER('Cost model'!N321)),'Cost model'!N321,'Cost model'!M321)</f>
        <v>40</v>
      </c>
      <c r="K12997" s="14" t="n">
        <f aca="false">J12997-H12997</f>
        <v>-1.15</v>
      </c>
      <c r="L12997" s="14" t="n">
        <f aca="false">G12997-H12997</f>
        <v>-28.65</v>
      </c>
    </row>
    <row r="12998" customFormat="false" ht="15" hidden="false" customHeight="false" outlineLevel="0" collapsed="false">
      <c r="A12998" s="2" t="s">
        <v>124</v>
      </c>
      <c r="B12998" s="2" t="s">
        <v>124</v>
      </c>
      <c r="C12998" s="2" t="s">
        <v>48</v>
      </c>
      <c r="D12998" s="2" t="s">
        <v>13</v>
      </c>
      <c r="E12998" s="2" t="s">
        <v>83</v>
      </c>
      <c r="F12998" s="2" t="s">
        <v>977</v>
      </c>
      <c r="G12998" s="14" t="n">
        <v>45</v>
      </c>
      <c r="H12998" s="14" t="n">
        <v>81.88</v>
      </c>
      <c r="I12998" s="14" t="n">
        <v>45</v>
      </c>
      <c r="J12998" s="23" t="n">
        <f aca="false">IF(AND(E12998="Priority",ISNUMBER('Cost model'!N324)),'Cost model'!N324,'Cost model'!M324)</f>
        <v>115</v>
      </c>
      <c r="K12998" s="14" t="n">
        <f aca="false">J12998-H12998</f>
        <v>33.12</v>
      </c>
      <c r="L12998" s="14" t="n">
        <f aca="false">G12998-H12998</f>
        <v>-36.88</v>
      </c>
    </row>
    <row r="12999" customFormat="false" ht="15" hidden="false" customHeight="false" outlineLevel="0" collapsed="false">
      <c r="A12999" s="2" t="s">
        <v>124</v>
      </c>
      <c r="B12999" s="2" t="s">
        <v>124</v>
      </c>
      <c r="C12999" s="2" t="s">
        <v>47</v>
      </c>
      <c r="D12999" s="2" t="s">
        <v>12</v>
      </c>
      <c r="E12999" s="2" t="s">
        <v>74</v>
      </c>
      <c r="F12999" s="2" t="s">
        <v>977</v>
      </c>
      <c r="G12999" s="14" t="n">
        <v>9.5</v>
      </c>
      <c r="H12999" s="14" t="n">
        <v>27.84</v>
      </c>
      <c r="I12999" s="14" t="n">
        <v>9.5</v>
      </c>
      <c r="J12999" s="23" t="n">
        <f aca="false">IF(AND(E12999="Priority",ISNUMBER('Cost model'!N320)),'Cost model'!N320,'Cost model'!M320)</f>
        <v>24.5</v>
      </c>
      <c r="K12999" s="14" t="n">
        <f aca="false">J12999-H12999</f>
        <v>-3.34</v>
      </c>
      <c r="L12999" s="14" t="n">
        <f aca="false">G12999-H12999</f>
        <v>-18.34</v>
      </c>
    </row>
    <row r="13000" customFormat="false" ht="15" hidden="false" customHeight="false" outlineLevel="0" collapsed="false">
      <c r="A13000" s="2" t="s">
        <v>174</v>
      </c>
      <c r="B13000" s="2" t="s">
        <v>174</v>
      </c>
      <c r="C13000" s="2" t="s">
        <v>48</v>
      </c>
      <c r="D13000" s="2" t="s">
        <v>12</v>
      </c>
      <c r="E13000" s="2" t="s">
        <v>74</v>
      </c>
      <c r="F13000" s="2" t="s">
        <v>977</v>
      </c>
      <c r="G13000" s="14" t="n">
        <v>12.5</v>
      </c>
      <c r="H13000" s="14" t="n">
        <v>18.45</v>
      </c>
      <c r="I13000" s="14" t="n">
        <v>12.5</v>
      </c>
      <c r="J13000" s="23" t="n">
        <f aca="false">IF(AND(E13000="Priority",ISNUMBER('Cost model'!N171)),'Cost model'!N171,'Cost model'!M171)</f>
        <v>40</v>
      </c>
      <c r="K13000" s="14" t="n">
        <f aca="false">J13000-H13000</f>
        <v>21.55</v>
      </c>
      <c r="L13000" s="14" t="n">
        <f aca="false">G13000-H13000</f>
        <v>-5.95</v>
      </c>
    </row>
    <row r="13001" customFormat="false" ht="15" hidden="false" customHeight="false" outlineLevel="0" collapsed="false">
      <c r="A13001" s="2" t="s">
        <v>158</v>
      </c>
      <c r="B13001" s="2" t="s">
        <v>158</v>
      </c>
      <c r="C13001" s="2" t="s">
        <v>49</v>
      </c>
      <c r="D13001" s="2" t="s">
        <v>12</v>
      </c>
      <c r="E13001" s="2" t="s">
        <v>83</v>
      </c>
      <c r="F13001" s="2" t="s">
        <v>977</v>
      </c>
      <c r="G13001" s="14" t="n">
        <v>29.5</v>
      </c>
      <c r="H13001" s="14" t="n">
        <v>37.85</v>
      </c>
      <c r="I13001" s="14" t="n">
        <v>29.5</v>
      </c>
      <c r="J13001" s="23" t="n">
        <f aca="false">IF(AND(E13001="Priority",ISNUMBER('Cost model'!N427)),'Cost model'!N427,'Cost model'!M427)</f>
        <v>40</v>
      </c>
      <c r="K13001" s="14" t="n">
        <f aca="false">J13001-H13001</f>
        <v>2.15</v>
      </c>
      <c r="L13001" s="14" t="n">
        <f aca="false">G13001-H13001</f>
        <v>-8.35</v>
      </c>
    </row>
    <row r="13002" customFormat="false" ht="15" hidden="false" customHeight="false" outlineLevel="0" collapsed="false">
      <c r="A13002" s="2" t="s">
        <v>124</v>
      </c>
      <c r="B13002" s="2" t="s">
        <v>124</v>
      </c>
      <c r="C13002" s="2" t="s">
        <v>49</v>
      </c>
      <c r="D13002" s="2" t="s">
        <v>10</v>
      </c>
      <c r="E13002" s="2" t="s">
        <v>74</v>
      </c>
      <c r="F13002" s="2" t="s">
        <v>977</v>
      </c>
      <c r="G13002" s="14" t="n">
        <v>17.5</v>
      </c>
      <c r="H13002" s="14" t="n">
        <v>10.58</v>
      </c>
      <c r="I13002" s="14" t="n">
        <v>17.5</v>
      </c>
      <c r="J13002" s="23" t="n">
        <f aca="false">IF(AND(E13002="Priority",ISNUMBER('Cost model'!N319)),'Cost model'!N319,'Cost model'!M319)</f>
        <v>16.5</v>
      </c>
      <c r="K13002" s="14" t="n">
        <f aca="false">J13002-H13002</f>
        <v>5.92</v>
      </c>
      <c r="L13002" s="14" t="n">
        <f aca="false">G13002-H13002</f>
        <v>6.92</v>
      </c>
    </row>
    <row r="13003" customFormat="false" ht="15" hidden="false" customHeight="false" outlineLevel="0" collapsed="false">
      <c r="A13003" s="2" t="s">
        <v>205</v>
      </c>
      <c r="B13003" s="2" t="s">
        <v>142</v>
      </c>
      <c r="C13003" s="2" t="s">
        <v>48</v>
      </c>
      <c r="D13003" s="2" t="s">
        <v>12</v>
      </c>
      <c r="E13003" s="2" t="s">
        <v>83</v>
      </c>
      <c r="F13003" s="2" t="s">
        <v>976</v>
      </c>
      <c r="G13003" s="14" t="n">
        <v>24.5</v>
      </c>
      <c r="H13003" s="14" t="n">
        <v>78.79</v>
      </c>
      <c r="I13003" s="14" t="n">
        <v>24.5</v>
      </c>
      <c r="J13003" s="23" t="n">
        <f aca="false">IF(AND(E13003="Priority",ISNUMBER('Cost model'!N546)),'Cost model'!N546,'Cost model'!M546)</f>
        <v>80</v>
      </c>
      <c r="K13003" s="14" t="n">
        <f aca="false">J13003-H13003</f>
        <v>1.20999999999999</v>
      </c>
      <c r="L13003" s="14" t="n">
        <f aca="false">G13003-H13003</f>
        <v>-54.29</v>
      </c>
    </row>
    <row r="13004" customFormat="false" ht="15" hidden="false" customHeight="false" outlineLevel="0" collapsed="false">
      <c r="A13004" s="2" t="s">
        <v>124</v>
      </c>
      <c r="B13004" s="2" t="s">
        <v>124</v>
      </c>
      <c r="C13004" s="2" t="s">
        <v>48</v>
      </c>
      <c r="D13004" s="2" t="s">
        <v>12</v>
      </c>
      <c r="E13004" s="2" t="s">
        <v>74</v>
      </c>
      <c r="F13004" s="2" t="s">
        <v>977</v>
      </c>
      <c r="G13004" s="14" t="n">
        <v>12.5</v>
      </c>
      <c r="H13004" s="14" t="n">
        <v>26.72</v>
      </c>
      <c r="I13004" s="14" t="n">
        <v>12.5</v>
      </c>
      <c r="J13004" s="23" t="n">
        <f aca="false">IF(AND(E13004="Priority",ISNUMBER('Cost model'!N321)),'Cost model'!N321,'Cost model'!M321)</f>
        <v>40</v>
      </c>
      <c r="K13004" s="14" t="n">
        <f aca="false">J13004-H13004</f>
        <v>13.28</v>
      </c>
      <c r="L13004" s="14" t="n">
        <f aca="false">G13004-H13004</f>
        <v>-14.22</v>
      </c>
    </row>
    <row r="13005" customFormat="false" ht="15" hidden="false" customHeight="false" outlineLevel="0" collapsed="false">
      <c r="A13005" s="2" t="s">
        <v>142</v>
      </c>
      <c r="B13005" s="2" t="s">
        <v>142</v>
      </c>
      <c r="C13005" s="2" t="s">
        <v>47</v>
      </c>
      <c r="D13005" s="2" t="s">
        <v>12</v>
      </c>
      <c r="E13005" s="2" t="s">
        <v>74</v>
      </c>
      <c r="F13005" s="2" t="s">
        <v>977</v>
      </c>
      <c r="G13005" s="14" t="n">
        <v>9.5</v>
      </c>
      <c r="H13005" s="14" t="n">
        <v>8.24</v>
      </c>
      <c r="I13005" s="14" t="n">
        <v>9.5</v>
      </c>
      <c r="J13005" s="23" t="n">
        <f aca="false">IF(AND(E13005="Priority",ISNUMBER('Cost model'!N635)),'Cost model'!N635,'Cost model'!M635)</f>
        <v>30.5</v>
      </c>
      <c r="K13005" s="14" t="n">
        <f aca="false">J13005-H13005</f>
        <v>22.26</v>
      </c>
      <c r="L13005" s="14" t="n">
        <f aca="false">G13005-H13005</f>
        <v>1.26</v>
      </c>
    </row>
    <row r="13006" customFormat="false" ht="15" hidden="false" customHeight="false" outlineLevel="0" collapsed="false">
      <c r="A13006" s="2" t="s">
        <v>342</v>
      </c>
      <c r="B13006" s="2" t="s">
        <v>158</v>
      </c>
      <c r="C13006" s="2" t="s">
        <v>47</v>
      </c>
      <c r="D13006" s="2" t="s">
        <v>12</v>
      </c>
      <c r="E13006" s="2" t="s">
        <v>74</v>
      </c>
      <c r="F13006" s="2" t="s">
        <v>976</v>
      </c>
      <c r="G13006" s="14" t="n">
        <v>24.5</v>
      </c>
      <c r="H13006" s="14" t="n">
        <v>58.83</v>
      </c>
      <c r="I13006" s="14" t="n">
        <v>24.5</v>
      </c>
      <c r="J13006" s="23" t="n">
        <f aca="false">IF(AND(E13006="Priority",ISNUMBER('Cost model'!N215)),'Cost model'!N215,'Cost model'!M215)</f>
        <v>60</v>
      </c>
      <c r="K13006" s="14" t="n">
        <f aca="false">J13006-H13006</f>
        <v>1.17</v>
      </c>
      <c r="L13006" s="14" t="n">
        <f aca="false">G13006-H13006</f>
        <v>-34.33</v>
      </c>
    </row>
    <row r="13007" customFormat="false" ht="15" hidden="false" customHeight="false" outlineLevel="0" collapsed="false">
      <c r="A13007" s="2" t="s">
        <v>124</v>
      </c>
      <c r="B13007" s="2" t="s">
        <v>124</v>
      </c>
      <c r="C13007" s="2" t="s">
        <v>47</v>
      </c>
      <c r="D13007" s="2" t="s">
        <v>12</v>
      </c>
      <c r="E13007" s="2" t="s">
        <v>74</v>
      </c>
      <c r="F13007" s="2" t="s">
        <v>977</v>
      </c>
      <c r="G13007" s="14" t="n">
        <v>9.5</v>
      </c>
      <c r="H13007" s="14" t="n">
        <v>28.27</v>
      </c>
      <c r="I13007" s="14" t="n">
        <v>9.5</v>
      </c>
      <c r="J13007" s="23" t="n">
        <f aca="false">IF(AND(E13007="Priority",ISNUMBER('Cost model'!N320)),'Cost model'!N320,'Cost model'!M320)</f>
        <v>24.5</v>
      </c>
      <c r="K13007" s="14" t="n">
        <f aca="false">J13007-H13007</f>
        <v>-3.77</v>
      </c>
      <c r="L13007" s="14" t="n">
        <f aca="false">G13007-H13007</f>
        <v>-18.77</v>
      </c>
    </row>
    <row r="13008" customFormat="false" ht="15" hidden="false" customHeight="false" outlineLevel="0" collapsed="false">
      <c r="A13008" s="2" t="s">
        <v>174</v>
      </c>
      <c r="B13008" s="2" t="s">
        <v>174</v>
      </c>
      <c r="C13008" s="2" t="s">
        <v>49</v>
      </c>
      <c r="D13008" s="2" t="s">
        <v>10</v>
      </c>
      <c r="E13008" s="2" t="s">
        <v>74</v>
      </c>
      <c r="F13008" s="2" t="s">
        <v>977</v>
      </c>
      <c r="G13008" s="14" t="n">
        <v>17.5</v>
      </c>
      <c r="H13008" s="14" t="n">
        <v>11.66</v>
      </c>
      <c r="I13008" s="14" t="n">
        <v>17.5</v>
      </c>
      <c r="J13008" s="23" t="n">
        <f aca="false">IF(AND(E13008="Priority",ISNUMBER('Cost model'!N169)),'Cost model'!N169,'Cost model'!M169)</f>
        <v>18.5</v>
      </c>
      <c r="K13008" s="14" t="n">
        <f aca="false">J13008-H13008</f>
        <v>6.84</v>
      </c>
      <c r="L13008" s="14" t="n">
        <f aca="false">G13008-H13008</f>
        <v>5.84</v>
      </c>
    </row>
    <row r="13009" customFormat="false" ht="15" hidden="false" customHeight="false" outlineLevel="0" collapsed="false">
      <c r="A13009" s="2" t="s">
        <v>174</v>
      </c>
      <c r="B13009" s="2" t="s">
        <v>124</v>
      </c>
      <c r="C13009" s="2" t="s">
        <v>47</v>
      </c>
      <c r="D13009" s="2" t="s">
        <v>12</v>
      </c>
      <c r="E13009" s="2" t="s">
        <v>74</v>
      </c>
      <c r="F13009" s="2" t="s">
        <v>976</v>
      </c>
      <c r="G13009" s="14" t="n">
        <v>9.5</v>
      </c>
      <c r="H13009" s="14" t="n">
        <v>28.5</v>
      </c>
      <c r="I13009" s="14" t="n">
        <v>9.5</v>
      </c>
      <c r="J13009" s="23" t="n">
        <f aca="false">IF(AND(E13009="Priority",ISNUMBER('Cost model'!N110)),'Cost model'!N110,'Cost model'!M110)</f>
        <v>40</v>
      </c>
      <c r="K13009" s="14" t="n">
        <f aca="false">J13009-H13009</f>
        <v>11.5</v>
      </c>
      <c r="L13009" s="14" t="n">
        <f aca="false">G13009-H13009</f>
        <v>-19</v>
      </c>
    </row>
    <row r="13010" customFormat="false" ht="15" hidden="false" customHeight="false" outlineLevel="0" collapsed="false">
      <c r="A13010" s="2" t="s">
        <v>174</v>
      </c>
      <c r="B13010" s="2" t="s">
        <v>174</v>
      </c>
      <c r="C13010" s="2" t="s">
        <v>47</v>
      </c>
      <c r="D13010" s="2" t="s">
        <v>10</v>
      </c>
      <c r="E13010" s="2" t="s">
        <v>74</v>
      </c>
      <c r="F13010" s="2" t="s">
        <v>977</v>
      </c>
      <c r="G13010" s="14" t="n">
        <v>9.5</v>
      </c>
      <c r="H13010" s="14" t="n">
        <v>8.39</v>
      </c>
      <c r="I13010" s="14" t="n">
        <v>9.5</v>
      </c>
      <c r="J13010" s="23" t="n">
        <f aca="false">IF(AND(E13010="Priority",ISNUMBER('Cost model'!N167)),'Cost model'!N167,'Cost model'!M167)</f>
        <v>8.5</v>
      </c>
      <c r="K13010" s="14" t="n">
        <f aca="false">J13010-H13010</f>
        <v>0.109999999999999</v>
      </c>
      <c r="L13010" s="14" t="n">
        <f aca="false">G13010-H13010</f>
        <v>1.11</v>
      </c>
    </row>
    <row r="13011" customFormat="false" ht="15" hidden="false" customHeight="false" outlineLevel="0" collapsed="false">
      <c r="A13011" s="2" t="s">
        <v>142</v>
      </c>
      <c r="B13011" s="2" t="s">
        <v>142</v>
      </c>
      <c r="C13011" s="2" t="s">
        <v>48</v>
      </c>
      <c r="D13011" s="2" t="s">
        <v>14</v>
      </c>
      <c r="E13011" s="2" t="s">
        <v>74</v>
      </c>
      <c r="F13011" s="2" t="s">
        <v>977</v>
      </c>
      <c r="G13011" s="14" t="n">
        <v>45</v>
      </c>
      <c r="H13011" s="14" t="n">
        <v>94.48</v>
      </c>
      <c r="I13011" s="14" t="n">
        <v>45</v>
      </c>
      <c r="J13011" s="23" t="n">
        <f aca="false">IF(AND(E13011="Priority",ISNUMBER('Cost model'!N642)),'Cost model'!N642,'Cost model'!M642)</f>
        <v>90</v>
      </c>
      <c r="K13011" s="14" t="n">
        <f aca="false">J13011-H13011</f>
        <v>-4.48</v>
      </c>
      <c r="L13011" s="14" t="n">
        <f aca="false">G13011-H13011</f>
        <v>-49.48</v>
      </c>
    </row>
    <row r="13012" customFormat="false" ht="15" hidden="false" customHeight="false" outlineLevel="0" collapsed="false">
      <c r="A13012" s="2" t="s">
        <v>142</v>
      </c>
      <c r="B13012" s="2" t="s">
        <v>174</v>
      </c>
      <c r="C13012" s="2" t="s">
        <v>49</v>
      </c>
      <c r="D13012" s="2" t="s">
        <v>10</v>
      </c>
      <c r="E13012" s="2" t="s">
        <v>74</v>
      </c>
      <c r="F13012" s="2" t="s">
        <v>976</v>
      </c>
      <c r="G13012" s="14" t="n">
        <v>19.5</v>
      </c>
      <c r="H13012" s="14" t="n">
        <v>50.26</v>
      </c>
      <c r="I13012" s="14" t="n">
        <v>17.5</v>
      </c>
      <c r="J13012" s="23" t="n">
        <f aca="false">IF(AND(E13012="Priority",ISNUMBER('Cost model'!N694)),'Cost model'!N694,'Cost model'!M694)</f>
        <v>17.5</v>
      </c>
      <c r="K13012" s="14" t="n">
        <f aca="false">J13012-H13012</f>
        <v>-32.76</v>
      </c>
      <c r="L13012" s="14" t="n">
        <f aca="false">G13012-H13012</f>
        <v>-30.76</v>
      </c>
    </row>
    <row r="13013" customFormat="false" ht="15" hidden="false" customHeight="false" outlineLevel="0" collapsed="false">
      <c r="A13013" s="2" t="s">
        <v>174</v>
      </c>
      <c r="B13013" s="2" t="s">
        <v>174</v>
      </c>
      <c r="C13013" s="2" t="s">
        <v>48</v>
      </c>
      <c r="D13013" s="2" t="s">
        <v>12</v>
      </c>
      <c r="E13013" s="2" t="s">
        <v>74</v>
      </c>
      <c r="F13013" s="2" t="s">
        <v>977</v>
      </c>
      <c r="G13013" s="14" t="n">
        <v>12.5</v>
      </c>
      <c r="H13013" s="14" t="n">
        <v>28.4</v>
      </c>
      <c r="I13013" s="14" t="n">
        <v>12.5</v>
      </c>
      <c r="J13013" s="23" t="n">
        <f aca="false">IF(AND(E13013="Priority",ISNUMBER('Cost model'!N171)),'Cost model'!N171,'Cost model'!M171)</f>
        <v>40</v>
      </c>
      <c r="K13013" s="14" t="n">
        <f aca="false">J13013-H13013</f>
        <v>11.6</v>
      </c>
      <c r="L13013" s="14" t="n">
        <f aca="false">G13013-H13013</f>
        <v>-15.9</v>
      </c>
    </row>
    <row r="13014" customFormat="false" ht="15" hidden="false" customHeight="false" outlineLevel="0" collapsed="false">
      <c r="A13014" s="2" t="s">
        <v>142</v>
      </c>
      <c r="B13014" s="2" t="s">
        <v>124</v>
      </c>
      <c r="C13014" s="2" t="s">
        <v>47</v>
      </c>
      <c r="D13014" s="2" t="s">
        <v>10</v>
      </c>
      <c r="E13014" s="2" t="s">
        <v>74</v>
      </c>
      <c r="F13014" s="2" t="s">
        <v>976</v>
      </c>
      <c r="G13014" s="14" t="n">
        <v>9.5</v>
      </c>
      <c r="H13014" s="14" t="n">
        <v>10.82</v>
      </c>
      <c r="I13014" s="14" t="n">
        <v>14.5</v>
      </c>
      <c r="J13014" s="23" t="n">
        <f aca="false">IF(AND(E13014="Priority",ISNUMBER('Cost model'!N662)),'Cost model'!N662,'Cost model'!M662)</f>
        <v>13.5</v>
      </c>
      <c r="K13014" s="14" t="n">
        <f aca="false">J13014-H13014</f>
        <v>2.68</v>
      </c>
      <c r="L13014" s="14" t="n">
        <f aca="false">G13014-H13014</f>
        <v>-1.32</v>
      </c>
    </row>
    <row r="13015" customFormat="false" ht="15" hidden="false" customHeight="false" outlineLevel="0" collapsed="false">
      <c r="A13015" s="2" t="s">
        <v>124</v>
      </c>
      <c r="B13015" s="2" t="s">
        <v>124</v>
      </c>
      <c r="C13015" s="2" t="s">
        <v>49</v>
      </c>
      <c r="D13015" s="2" t="s">
        <v>10</v>
      </c>
      <c r="E13015" s="2" t="s">
        <v>74</v>
      </c>
      <c r="F13015" s="2" t="s">
        <v>977</v>
      </c>
      <c r="G13015" s="14" t="n">
        <v>9.5</v>
      </c>
      <c r="H13015" s="14" t="n">
        <v>19.77</v>
      </c>
      <c r="I13015" s="14" t="n">
        <v>17.5</v>
      </c>
      <c r="J13015" s="23" t="n">
        <f aca="false">IF(AND(E13015="Priority",ISNUMBER('Cost model'!N319)),'Cost model'!N319,'Cost model'!M319)</f>
        <v>16.5</v>
      </c>
      <c r="K13015" s="14" t="n">
        <f aca="false">J13015-H13015</f>
        <v>-3.27</v>
      </c>
      <c r="L13015" s="14" t="n">
        <f aca="false">G13015-H13015</f>
        <v>-10.27</v>
      </c>
    </row>
    <row r="13016" customFormat="false" ht="15" hidden="false" customHeight="false" outlineLevel="0" collapsed="false">
      <c r="A13016" s="2" t="s">
        <v>124</v>
      </c>
      <c r="B13016" s="2" t="s">
        <v>124</v>
      </c>
      <c r="C13016" s="2" t="s">
        <v>48</v>
      </c>
      <c r="D13016" s="2" t="s">
        <v>10</v>
      </c>
      <c r="E13016" s="2" t="s">
        <v>74</v>
      </c>
      <c r="F13016" s="2" t="s">
        <v>977</v>
      </c>
      <c r="G13016" s="14" t="n">
        <v>12.5</v>
      </c>
      <c r="H13016" s="14" t="n">
        <v>7.59</v>
      </c>
      <c r="I13016" s="14" t="n">
        <v>12.5</v>
      </c>
      <c r="J13016" s="23" t="n">
        <f aca="false">IF(AND(E13016="Priority",ISNUMBER('Cost model'!N318)),'Cost model'!N318,'Cost model'!M318)</f>
        <v>14.5</v>
      </c>
      <c r="K13016" s="14" t="n">
        <f aca="false">J13016-H13016</f>
        <v>6.91</v>
      </c>
      <c r="L13016" s="14" t="n">
        <f aca="false">G13016-H13016</f>
        <v>4.91</v>
      </c>
    </row>
    <row r="13017" customFormat="false" ht="15" hidden="false" customHeight="false" outlineLevel="0" collapsed="false">
      <c r="A13017" s="2" t="s">
        <v>124</v>
      </c>
      <c r="B13017" s="2" t="s">
        <v>124</v>
      </c>
      <c r="C13017" s="2" t="s">
        <v>48</v>
      </c>
      <c r="D13017" s="2" t="s">
        <v>12</v>
      </c>
      <c r="E13017" s="2" t="s">
        <v>83</v>
      </c>
      <c r="F13017" s="2" t="s">
        <v>977</v>
      </c>
      <c r="G13017" s="14" t="n">
        <v>19.5</v>
      </c>
      <c r="H13017" s="14" t="n">
        <v>16.07</v>
      </c>
      <c r="I13017" s="14" t="n">
        <v>19.5</v>
      </c>
      <c r="J13017" s="23" t="n">
        <f aca="false">IF(AND(E13017="Priority",ISNUMBER('Cost model'!N321)),'Cost model'!N321,'Cost model'!M321)</f>
        <v>55</v>
      </c>
      <c r="K13017" s="14" t="n">
        <f aca="false">J13017-H13017</f>
        <v>38.93</v>
      </c>
      <c r="L13017" s="14" t="n">
        <f aca="false">G13017-H13017</f>
        <v>3.43</v>
      </c>
    </row>
    <row r="13018" customFormat="false" ht="15" hidden="false" customHeight="false" outlineLevel="0" collapsed="false">
      <c r="A13018" s="2" t="s">
        <v>221</v>
      </c>
      <c r="B13018" s="2" t="s">
        <v>158</v>
      </c>
      <c r="C13018" s="2" t="s">
        <v>49</v>
      </c>
      <c r="D13018" s="2" t="s">
        <v>10</v>
      </c>
      <c r="E13018" s="2" t="s">
        <v>74</v>
      </c>
      <c r="F13018" s="2" t="s">
        <v>976</v>
      </c>
      <c r="G13018" s="14" t="n">
        <v>17.5</v>
      </c>
      <c r="H13018" s="14" t="n">
        <v>36.47</v>
      </c>
      <c r="I13018" s="14" t="n">
        <v>17.5</v>
      </c>
      <c r="J13018" s="23" t="n">
        <f aca="false">IF(AND(E13018="Priority",ISNUMBER('Cost model'!N754)),'Cost model'!N754,'Cost model'!M754)</f>
        <v>23.5</v>
      </c>
      <c r="K13018" s="14" t="n">
        <f aca="false">J13018-H13018</f>
        <v>-12.97</v>
      </c>
      <c r="L13018" s="14" t="n">
        <f aca="false">G13018-H13018</f>
        <v>-18.97</v>
      </c>
    </row>
    <row r="13019" customFormat="false" ht="15" hidden="false" customHeight="false" outlineLevel="0" collapsed="false">
      <c r="A13019" s="2" t="s">
        <v>124</v>
      </c>
      <c r="B13019" s="2" t="s">
        <v>124</v>
      </c>
      <c r="C13019" s="2" t="s">
        <v>47</v>
      </c>
      <c r="D13019" s="2" t="s">
        <v>10</v>
      </c>
      <c r="E13019" s="2" t="s">
        <v>74</v>
      </c>
      <c r="F13019" s="2" t="s">
        <v>977</v>
      </c>
      <c r="G13019" s="14" t="n">
        <v>9.5</v>
      </c>
      <c r="H13019" s="14" t="n">
        <v>8.58</v>
      </c>
      <c r="I13019" s="14" t="n">
        <v>9.5</v>
      </c>
      <c r="J13019" s="23" t="n">
        <f aca="false">IF(AND(E13019="Priority",ISNUMBER('Cost model'!N317)),'Cost model'!N317,'Cost model'!M317)</f>
        <v>10.5</v>
      </c>
      <c r="K13019" s="14" t="n">
        <f aca="false">J13019-H13019</f>
        <v>1.92</v>
      </c>
      <c r="L13019" s="14" t="n">
        <f aca="false">G13019-H13019</f>
        <v>0.92</v>
      </c>
    </row>
    <row r="13020" customFormat="false" ht="15" hidden="false" customHeight="false" outlineLevel="0" collapsed="false">
      <c r="A13020" s="2" t="s">
        <v>142</v>
      </c>
      <c r="B13020" s="2" t="s">
        <v>124</v>
      </c>
      <c r="C13020" s="2" t="s">
        <v>47</v>
      </c>
      <c r="D13020" s="2" t="s">
        <v>10</v>
      </c>
      <c r="E13020" s="2" t="s">
        <v>74</v>
      </c>
      <c r="F13020" s="2" t="s">
        <v>976</v>
      </c>
      <c r="G13020" s="14" t="n">
        <v>9.5</v>
      </c>
      <c r="H13020" s="14" t="n">
        <v>20.47</v>
      </c>
      <c r="I13020" s="14" t="n">
        <v>14.5</v>
      </c>
      <c r="J13020" s="23" t="n">
        <f aca="false">IF(AND(E13020="Priority",ISNUMBER('Cost model'!N662)),'Cost model'!N662,'Cost model'!M662)</f>
        <v>13.5</v>
      </c>
      <c r="K13020" s="14" t="n">
        <f aca="false">J13020-H13020</f>
        <v>-6.97</v>
      </c>
      <c r="L13020" s="14" t="n">
        <f aca="false">G13020-H13020</f>
        <v>-10.97</v>
      </c>
    </row>
    <row r="13021" customFormat="false" ht="15" hidden="false" customHeight="false" outlineLevel="0" collapsed="false">
      <c r="A13021" s="2" t="s">
        <v>221</v>
      </c>
      <c r="B13021" s="2" t="s">
        <v>221</v>
      </c>
      <c r="C13021" s="2" t="s">
        <v>47</v>
      </c>
      <c r="D13021" s="2" t="s">
        <v>10</v>
      </c>
      <c r="E13021" s="2" t="s">
        <v>74</v>
      </c>
      <c r="F13021" s="2" t="s">
        <v>977</v>
      </c>
      <c r="G13021" s="14" t="n">
        <v>9.5</v>
      </c>
      <c r="H13021" s="14" t="n">
        <v>7.02</v>
      </c>
      <c r="I13021" s="14" t="n">
        <v>9.5</v>
      </c>
      <c r="J13021" s="23" t="n">
        <f aca="false">IF(AND(E13021="Priority",ISNUMBER('Cost model'!N737)),'Cost model'!N737,'Cost model'!M737)</f>
        <v>8.5</v>
      </c>
      <c r="K13021" s="14" t="n">
        <f aca="false">J13021-H13021</f>
        <v>1.48</v>
      </c>
      <c r="L13021" s="14" t="n">
        <f aca="false">G13021-H13021</f>
        <v>2.48</v>
      </c>
    </row>
    <row r="13022" customFormat="false" ht="15" hidden="false" customHeight="false" outlineLevel="0" collapsed="false">
      <c r="A13022" s="2" t="s">
        <v>174</v>
      </c>
      <c r="B13022" s="2" t="s">
        <v>174</v>
      </c>
      <c r="C13022" s="2" t="s">
        <v>48</v>
      </c>
      <c r="D13022" s="2" t="s">
        <v>12</v>
      </c>
      <c r="E13022" s="2" t="s">
        <v>74</v>
      </c>
      <c r="F13022" s="2" t="s">
        <v>977</v>
      </c>
      <c r="G13022" s="14" t="n">
        <v>12.5</v>
      </c>
      <c r="H13022" s="14" t="n">
        <v>44.84</v>
      </c>
      <c r="I13022" s="14" t="n">
        <v>12.5</v>
      </c>
      <c r="J13022" s="23" t="n">
        <f aca="false">IF(AND(E13022="Priority",ISNUMBER('Cost model'!N171)),'Cost model'!N171,'Cost model'!M171)</f>
        <v>40</v>
      </c>
      <c r="K13022" s="14" t="n">
        <f aca="false">J13022-H13022</f>
        <v>-4.84</v>
      </c>
      <c r="L13022" s="14" t="n">
        <f aca="false">G13022-H13022</f>
        <v>-32.34</v>
      </c>
    </row>
    <row r="13023" customFormat="false" ht="15" hidden="false" customHeight="false" outlineLevel="0" collapsed="false">
      <c r="A13023" s="2" t="s">
        <v>221</v>
      </c>
      <c r="B13023" s="2" t="s">
        <v>142</v>
      </c>
      <c r="C13023" s="2" t="s">
        <v>49</v>
      </c>
      <c r="D13023" s="2" t="s">
        <v>12</v>
      </c>
      <c r="E13023" s="2" t="s">
        <v>74</v>
      </c>
      <c r="F13023" s="2" t="s">
        <v>976</v>
      </c>
      <c r="G13023" s="14" t="n">
        <v>29.5</v>
      </c>
      <c r="H13023" s="14" t="n">
        <v>23.18</v>
      </c>
      <c r="I13023" s="14" t="n">
        <v>29.5</v>
      </c>
      <c r="J13023" s="23" t="n">
        <f aca="false">IF(AND(E13023="Priority",ISNUMBER('Cost model'!N772)),'Cost model'!N772,'Cost model'!M772)</f>
        <v>70</v>
      </c>
      <c r="K13023" s="14" t="n">
        <f aca="false">J13023-H13023</f>
        <v>46.82</v>
      </c>
      <c r="L13023" s="14" t="n">
        <f aca="false">G13023-H13023</f>
        <v>6.32</v>
      </c>
    </row>
    <row r="13024" customFormat="false" ht="15" hidden="false" customHeight="false" outlineLevel="0" collapsed="false">
      <c r="A13024" s="2" t="s">
        <v>142</v>
      </c>
      <c r="B13024" s="2" t="s">
        <v>142</v>
      </c>
      <c r="C13024" s="2" t="s">
        <v>47</v>
      </c>
      <c r="D13024" s="2" t="s">
        <v>10</v>
      </c>
      <c r="E13024" s="2" t="s">
        <v>74</v>
      </c>
      <c r="F13024" s="2" t="s">
        <v>977</v>
      </c>
      <c r="G13024" s="14" t="n">
        <v>9.5</v>
      </c>
      <c r="H13024" s="14" t="n">
        <v>5.76</v>
      </c>
      <c r="I13024" s="14" t="n">
        <v>9.5</v>
      </c>
      <c r="J13024" s="23" t="n">
        <f aca="false">IF(AND(E13024="Priority",ISNUMBER('Cost model'!N632)),'Cost model'!N632,'Cost model'!M632)</f>
        <v>9.5</v>
      </c>
      <c r="K13024" s="14" t="n">
        <f aca="false">J13024-H13024</f>
        <v>3.74</v>
      </c>
      <c r="L13024" s="14" t="n">
        <f aca="false">G13024-H13024</f>
        <v>3.74</v>
      </c>
    </row>
    <row r="13025" customFormat="false" ht="15" hidden="false" customHeight="false" outlineLevel="0" collapsed="false">
      <c r="A13025" s="2" t="s">
        <v>158</v>
      </c>
      <c r="B13025" s="2" t="s">
        <v>158</v>
      </c>
      <c r="C13025" s="2" t="s">
        <v>49</v>
      </c>
      <c r="D13025" s="2" t="s">
        <v>10</v>
      </c>
      <c r="E13025" s="2" t="s">
        <v>74</v>
      </c>
      <c r="F13025" s="2" t="s">
        <v>977</v>
      </c>
      <c r="G13025" s="14" t="n">
        <v>17.5</v>
      </c>
      <c r="H13025" s="14" t="n">
        <v>13.83</v>
      </c>
      <c r="I13025" s="14" t="n">
        <v>17.5</v>
      </c>
      <c r="J13025" s="23" t="n">
        <f aca="false">IF(AND(E13025="Priority",ISNUMBER('Cost model'!N424)),'Cost model'!N424,'Cost model'!M424)</f>
        <v>16.5</v>
      </c>
      <c r="K13025" s="14" t="n">
        <f aca="false">J13025-H13025</f>
        <v>2.67</v>
      </c>
      <c r="L13025" s="14" t="n">
        <f aca="false">G13025-H13025</f>
        <v>3.67</v>
      </c>
    </row>
    <row r="13026" customFormat="false" ht="15" hidden="false" customHeight="false" outlineLevel="0" collapsed="false">
      <c r="A13026" s="2" t="s">
        <v>221</v>
      </c>
      <c r="B13026" s="2" t="s">
        <v>221</v>
      </c>
      <c r="C13026" s="2" t="s">
        <v>47</v>
      </c>
      <c r="D13026" s="2" t="s">
        <v>12</v>
      </c>
      <c r="E13026" s="2" t="s">
        <v>74</v>
      </c>
      <c r="F13026" s="2" t="s">
        <v>977</v>
      </c>
      <c r="G13026" s="14" t="n">
        <v>9.5</v>
      </c>
      <c r="H13026" s="14" t="n">
        <v>24.87</v>
      </c>
      <c r="I13026" s="14" t="n">
        <v>9.5</v>
      </c>
      <c r="J13026" s="23" t="n">
        <f aca="false">IF(AND(E13026="Priority",ISNUMBER('Cost model'!N740)),'Cost model'!N740,'Cost model'!M740)</f>
        <v>22.5</v>
      </c>
      <c r="K13026" s="14" t="n">
        <f aca="false">J13026-H13026</f>
        <v>-2.37</v>
      </c>
      <c r="L13026" s="14" t="n">
        <f aca="false">G13026-H13026</f>
        <v>-15.37</v>
      </c>
    </row>
    <row r="13027" customFormat="false" ht="15" hidden="false" customHeight="false" outlineLevel="0" collapsed="false">
      <c r="A13027" s="2" t="s">
        <v>221</v>
      </c>
      <c r="B13027" s="2" t="s">
        <v>221</v>
      </c>
      <c r="C13027" s="2" t="s">
        <v>48</v>
      </c>
      <c r="D13027" s="2" t="s">
        <v>12</v>
      </c>
      <c r="E13027" s="2" t="s">
        <v>74</v>
      </c>
      <c r="F13027" s="2" t="s">
        <v>977</v>
      </c>
      <c r="G13027" s="14" t="n">
        <v>12.5</v>
      </c>
      <c r="H13027" s="14" t="n">
        <v>58.85</v>
      </c>
      <c r="I13027" s="14" t="n">
        <v>12.5</v>
      </c>
      <c r="J13027" s="23" t="n">
        <f aca="false">IF(AND(E13027="Priority",ISNUMBER('Cost model'!N741)),'Cost model'!N741,'Cost model'!M741)</f>
        <v>45</v>
      </c>
      <c r="K13027" s="14" t="n">
        <f aca="false">J13027-H13027</f>
        <v>-13.85</v>
      </c>
      <c r="L13027" s="14" t="n">
        <f aca="false">G13027-H13027</f>
        <v>-46.35</v>
      </c>
    </row>
    <row r="13028" customFormat="false" ht="15" hidden="false" customHeight="false" outlineLevel="0" collapsed="false">
      <c r="A13028" s="2" t="s">
        <v>221</v>
      </c>
      <c r="B13028" s="2" t="s">
        <v>221</v>
      </c>
      <c r="C13028" s="2" t="s">
        <v>47</v>
      </c>
      <c r="D13028" s="2" t="s">
        <v>10</v>
      </c>
      <c r="E13028" s="2" t="s">
        <v>83</v>
      </c>
      <c r="F13028" s="2" t="s">
        <v>977</v>
      </c>
      <c r="G13028" s="14" t="n">
        <v>14.5</v>
      </c>
      <c r="H13028" s="14" t="n">
        <v>13.2</v>
      </c>
      <c r="I13028" s="14" t="n">
        <v>14.5</v>
      </c>
      <c r="J13028" s="23" t="n">
        <f aca="false">IF(AND(E13028="Priority",ISNUMBER('Cost model'!N737)),'Cost model'!N737,'Cost model'!M737)</f>
        <v>13.5</v>
      </c>
      <c r="K13028" s="14" t="n">
        <f aca="false">J13028-H13028</f>
        <v>0.300000000000001</v>
      </c>
      <c r="L13028" s="14" t="n">
        <f aca="false">G13028-H13028</f>
        <v>1.3</v>
      </c>
    </row>
    <row r="13029" customFormat="false" ht="15" hidden="false" customHeight="false" outlineLevel="0" collapsed="false">
      <c r="A13029" s="2" t="s">
        <v>124</v>
      </c>
      <c r="B13029" s="2" t="s">
        <v>124</v>
      </c>
      <c r="C13029" s="2" t="s">
        <v>48</v>
      </c>
      <c r="D13029" s="2" t="s">
        <v>12</v>
      </c>
      <c r="E13029" s="2" t="s">
        <v>74</v>
      </c>
      <c r="F13029" s="2" t="s">
        <v>977</v>
      </c>
      <c r="G13029" s="14" t="n">
        <v>12.5</v>
      </c>
      <c r="H13029" s="14" t="n">
        <v>41.07</v>
      </c>
      <c r="I13029" s="14" t="n">
        <v>12.5</v>
      </c>
      <c r="J13029" s="23" t="n">
        <f aca="false">IF(AND(E13029="Priority",ISNUMBER('Cost model'!N321)),'Cost model'!N321,'Cost model'!M321)</f>
        <v>40</v>
      </c>
      <c r="K13029" s="14" t="n">
        <f aca="false">J13029-H13029</f>
        <v>-1.07</v>
      </c>
      <c r="L13029" s="14" t="n">
        <f aca="false">G13029-H13029</f>
        <v>-28.57</v>
      </c>
    </row>
    <row r="13030" customFormat="false" ht="15" hidden="false" customHeight="false" outlineLevel="0" collapsed="false">
      <c r="A13030" s="2" t="s">
        <v>124</v>
      </c>
      <c r="B13030" s="2" t="s">
        <v>124</v>
      </c>
      <c r="C13030" s="2" t="s">
        <v>47</v>
      </c>
      <c r="D13030" s="2" t="s">
        <v>12</v>
      </c>
      <c r="E13030" s="2" t="s">
        <v>74</v>
      </c>
      <c r="F13030" s="2" t="s">
        <v>977</v>
      </c>
      <c r="G13030" s="14" t="n">
        <v>9.5</v>
      </c>
      <c r="H13030" s="14" t="n">
        <v>25.99</v>
      </c>
      <c r="I13030" s="14" t="n">
        <v>9.5</v>
      </c>
      <c r="J13030" s="23" t="n">
        <f aca="false">IF(AND(E13030="Priority",ISNUMBER('Cost model'!N320)),'Cost model'!N320,'Cost model'!M320)</f>
        <v>24.5</v>
      </c>
      <c r="K13030" s="14" t="n">
        <f aca="false">J13030-H13030</f>
        <v>-1.49</v>
      </c>
      <c r="L13030" s="14" t="n">
        <f aca="false">G13030-H13030</f>
        <v>-16.49</v>
      </c>
    </row>
    <row r="13031" customFormat="false" ht="15" hidden="false" customHeight="false" outlineLevel="0" collapsed="false">
      <c r="A13031" s="2" t="s">
        <v>124</v>
      </c>
      <c r="B13031" s="2" t="s">
        <v>124</v>
      </c>
      <c r="C13031" s="2" t="s">
        <v>47</v>
      </c>
      <c r="D13031" s="2" t="s">
        <v>12</v>
      </c>
      <c r="E13031" s="2" t="s">
        <v>74</v>
      </c>
      <c r="F13031" s="2" t="s">
        <v>977</v>
      </c>
      <c r="G13031" s="14" t="n">
        <v>9.5</v>
      </c>
      <c r="H13031" s="14" t="n">
        <v>31.47</v>
      </c>
      <c r="I13031" s="14" t="n">
        <v>9.5</v>
      </c>
      <c r="J13031" s="23" t="n">
        <f aca="false">IF(AND(E13031="Priority",ISNUMBER('Cost model'!N320)),'Cost model'!N320,'Cost model'!M320)</f>
        <v>24.5</v>
      </c>
      <c r="K13031" s="14" t="n">
        <f aca="false">J13031-H13031</f>
        <v>-6.97</v>
      </c>
      <c r="L13031" s="14" t="n">
        <f aca="false">G13031-H13031</f>
        <v>-21.97</v>
      </c>
    </row>
    <row r="13032" customFormat="false" ht="15" hidden="false" customHeight="false" outlineLevel="0" collapsed="false">
      <c r="A13032" s="2" t="s">
        <v>124</v>
      </c>
      <c r="B13032" s="2" t="s">
        <v>124</v>
      </c>
      <c r="C13032" s="2" t="s">
        <v>47</v>
      </c>
      <c r="D13032" s="2" t="s">
        <v>12</v>
      </c>
      <c r="E13032" s="2" t="s">
        <v>74</v>
      </c>
      <c r="F13032" s="2" t="s">
        <v>977</v>
      </c>
      <c r="G13032" s="14" t="n">
        <v>9.5</v>
      </c>
      <c r="H13032" s="14" t="n">
        <v>27.73</v>
      </c>
      <c r="I13032" s="14" t="n">
        <v>9.5</v>
      </c>
      <c r="J13032" s="23" t="n">
        <f aca="false">IF(AND(E13032="Priority",ISNUMBER('Cost model'!N320)),'Cost model'!N320,'Cost model'!M320)</f>
        <v>24.5</v>
      </c>
      <c r="K13032" s="14" t="n">
        <f aca="false">J13032-H13032</f>
        <v>-3.23</v>
      </c>
      <c r="L13032" s="14" t="n">
        <f aca="false">G13032-H13032</f>
        <v>-18.23</v>
      </c>
    </row>
    <row r="13033" customFormat="false" ht="15" hidden="false" customHeight="false" outlineLevel="0" collapsed="false">
      <c r="A13033" s="2" t="s">
        <v>174</v>
      </c>
      <c r="B13033" s="2" t="s">
        <v>174</v>
      </c>
      <c r="C13033" s="2" t="s">
        <v>47</v>
      </c>
      <c r="D13033" s="2" t="s">
        <v>12</v>
      </c>
      <c r="E13033" s="2" t="s">
        <v>74</v>
      </c>
      <c r="F13033" s="2" t="s">
        <v>977</v>
      </c>
      <c r="G13033" s="14" t="n">
        <v>9.5</v>
      </c>
      <c r="H13033" s="14" t="n">
        <v>65.52</v>
      </c>
      <c r="I13033" s="14" t="n">
        <v>9.5</v>
      </c>
      <c r="J13033" s="23" t="n">
        <f aca="false">IF(AND(E13033="Priority",ISNUMBER('Cost model'!N170)),'Cost model'!N170,'Cost model'!M170)</f>
        <v>25.5</v>
      </c>
      <c r="K13033" s="14" t="n">
        <f aca="false">J13033-H13033</f>
        <v>-40.02</v>
      </c>
      <c r="L13033" s="14" t="n">
        <f aca="false">G13033-H13033</f>
        <v>-56.02</v>
      </c>
    </row>
    <row r="13034" customFormat="false" ht="15" hidden="false" customHeight="false" outlineLevel="0" collapsed="false">
      <c r="A13034" s="2" t="s">
        <v>124</v>
      </c>
      <c r="B13034" s="2" t="s">
        <v>124</v>
      </c>
      <c r="C13034" s="2" t="s">
        <v>48</v>
      </c>
      <c r="D13034" s="2" t="s">
        <v>12</v>
      </c>
      <c r="E13034" s="2" t="s">
        <v>83</v>
      </c>
      <c r="F13034" s="2" t="s">
        <v>977</v>
      </c>
      <c r="G13034" s="14" t="n">
        <v>19.5</v>
      </c>
      <c r="H13034" s="14" t="n">
        <v>28.37</v>
      </c>
      <c r="I13034" s="14" t="n">
        <v>19.5</v>
      </c>
      <c r="J13034" s="23" t="n">
        <f aca="false">IF(AND(E13034="Priority",ISNUMBER('Cost model'!N321)),'Cost model'!N321,'Cost model'!M321)</f>
        <v>55</v>
      </c>
      <c r="K13034" s="14" t="n">
        <f aca="false">J13034-H13034</f>
        <v>26.63</v>
      </c>
      <c r="L13034" s="14" t="n">
        <f aca="false">G13034-H13034</f>
        <v>-8.87</v>
      </c>
    </row>
    <row r="13035" customFormat="false" ht="15" hidden="false" customHeight="false" outlineLevel="0" collapsed="false">
      <c r="A13035" s="2" t="s">
        <v>158</v>
      </c>
      <c r="B13035" s="2" t="s">
        <v>158</v>
      </c>
      <c r="C13035" s="2" t="s">
        <v>49</v>
      </c>
      <c r="D13035" s="2" t="s">
        <v>12</v>
      </c>
      <c r="E13035" s="2" t="s">
        <v>83</v>
      </c>
      <c r="F13035" s="2" t="s">
        <v>977</v>
      </c>
      <c r="G13035" s="14" t="n">
        <v>29.5</v>
      </c>
      <c r="H13035" s="14" t="n">
        <v>23.36</v>
      </c>
      <c r="I13035" s="14" t="n">
        <v>29.5</v>
      </c>
      <c r="J13035" s="23" t="n">
        <f aca="false">IF(AND(E13035="Priority",ISNUMBER('Cost model'!N427)),'Cost model'!N427,'Cost model'!M427)</f>
        <v>40</v>
      </c>
      <c r="K13035" s="14" t="n">
        <f aca="false">J13035-H13035</f>
        <v>16.64</v>
      </c>
      <c r="L13035" s="14" t="n">
        <f aca="false">G13035-H13035</f>
        <v>6.14</v>
      </c>
    </row>
    <row r="13036" customFormat="false" ht="15" hidden="false" customHeight="false" outlineLevel="0" collapsed="false">
      <c r="A13036" s="2" t="s">
        <v>174</v>
      </c>
      <c r="B13036" s="2" t="s">
        <v>174</v>
      </c>
      <c r="C13036" s="2" t="s">
        <v>48</v>
      </c>
      <c r="D13036" s="2" t="s">
        <v>13</v>
      </c>
      <c r="E13036" s="2" t="s">
        <v>74</v>
      </c>
      <c r="F13036" s="2" t="s">
        <v>977</v>
      </c>
      <c r="G13036" s="14" t="n">
        <v>24.5</v>
      </c>
      <c r="H13036" s="14" t="n">
        <v>89.48</v>
      </c>
      <c r="I13036" s="14" t="n">
        <v>24.5</v>
      </c>
      <c r="J13036" s="23" t="n">
        <f aca="false">IF(AND(E13036="Priority",ISNUMBER('Cost model'!N174)),'Cost model'!N174,'Cost model'!M174)</f>
        <v>70</v>
      </c>
      <c r="K13036" s="14" t="n">
        <f aca="false">J13036-H13036</f>
        <v>-19.48</v>
      </c>
      <c r="L13036" s="14" t="n">
        <f aca="false">G13036-H13036</f>
        <v>-64.98</v>
      </c>
    </row>
    <row r="13037" customFormat="false" ht="15" hidden="false" customHeight="false" outlineLevel="0" collapsed="false">
      <c r="A13037" s="2" t="s">
        <v>174</v>
      </c>
      <c r="B13037" s="2" t="s">
        <v>174</v>
      </c>
      <c r="C13037" s="2" t="s">
        <v>48</v>
      </c>
      <c r="D13037" s="2" t="s">
        <v>13</v>
      </c>
      <c r="E13037" s="2" t="s">
        <v>74</v>
      </c>
      <c r="F13037" s="2" t="s">
        <v>977</v>
      </c>
      <c r="G13037" s="14" t="n">
        <v>24.5</v>
      </c>
      <c r="H13037" s="14" t="n">
        <v>66</v>
      </c>
      <c r="I13037" s="14" t="n">
        <v>24.5</v>
      </c>
      <c r="J13037" s="23" t="n">
        <f aca="false">IF(AND(E13037="Priority",ISNUMBER('Cost model'!N174)),'Cost model'!N174,'Cost model'!M174)</f>
        <v>70</v>
      </c>
      <c r="K13037" s="14" t="n">
        <f aca="false">J13037-H13037</f>
        <v>4</v>
      </c>
      <c r="L13037" s="14" t="n">
        <f aca="false">G13037-H13037</f>
        <v>-41.5</v>
      </c>
    </row>
    <row r="13038" customFormat="false" ht="15" hidden="false" customHeight="false" outlineLevel="0" collapsed="false">
      <c r="A13038" s="2" t="s">
        <v>124</v>
      </c>
      <c r="B13038" s="2" t="s">
        <v>142</v>
      </c>
      <c r="C13038" s="2" t="s">
        <v>48</v>
      </c>
      <c r="D13038" s="2" t="s">
        <v>12</v>
      </c>
      <c r="E13038" s="2" t="s">
        <v>74</v>
      </c>
      <c r="F13038" s="2" t="s">
        <v>976</v>
      </c>
      <c r="G13038" s="14" t="n">
        <v>12.5</v>
      </c>
      <c r="H13038" s="14" t="n">
        <v>23.18</v>
      </c>
      <c r="I13038" s="14" t="n">
        <v>19.5</v>
      </c>
      <c r="J13038" s="23" t="n">
        <f aca="false">IF(AND(E13038="Priority",ISNUMBER('Cost model'!N336)),'Cost model'!N336,'Cost model'!M336)</f>
        <v>50</v>
      </c>
      <c r="K13038" s="14" t="n">
        <f aca="false">J13038-H13038</f>
        <v>26.82</v>
      </c>
      <c r="L13038" s="14" t="n">
        <f aca="false">G13038-H13038</f>
        <v>-10.68</v>
      </c>
    </row>
    <row r="13039" customFormat="false" ht="15" hidden="false" customHeight="false" outlineLevel="0" collapsed="false">
      <c r="A13039" s="2" t="s">
        <v>221</v>
      </c>
      <c r="B13039" s="2" t="s">
        <v>158</v>
      </c>
      <c r="C13039" s="2" t="s">
        <v>49</v>
      </c>
      <c r="D13039" s="2" t="s">
        <v>12</v>
      </c>
      <c r="E13039" s="2" t="s">
        <v>74</v>
      </c>
      <c r="F13039" s="2" t="s">
        <v>976</v>
      </c>
      <c r="G13039" s="14" t="n">
        <v>29.5</v>
      </c>
      <c r="H13039" s="14" t="n">
        <v>34.41</v>
      </c>
      <c r="I13039" s="14" t="n">
        <v>19.5</v>
      </c>
      <c r="J13039" s="23" t="n">
        <f aca="false">IF(AND(E13039="Priority",ISNUMBER('Cost model'!N757)),'Cost model'!N757,'Cost model'!M757)</f>
        <v>65</v>
      </c>
      <c r="K13039" s="14" t="n">
        <f aca="false">J13039-H13039</f>
        <v>30.59</v>
      </c>
      <c r="L13039" s="14" t="n">
        <f aca="false">G13039-H13039</f>
        <v>-4.91</v>
      </c>
    </row>
    <row r="13040" customFormat="false" ht="15" hidden="false" customHeight="false" outlineLevel="0" collapsed="false">
      <c r="A13040" s="2" t="s">
        <v>174</v>
      </c>
      <c r="B13040" s="2" t="s">
        <v>174</v>
      </c>
      <c r="C13040" s="2" t="s">
        <v>47</v>
      </c>
      <c r="D13040" s="2" t="s">
        <v>12</v>
      </c>
      <c r="E13040" s="2" t="s">
        <v>74</v>
      </c>
      <c r="F13040" s="2" t="s">
        <v>977</v>
      </c>
      <c r="G13040" s="14" t="n">
        <v>9.5</v>
      </c>
      <c r="H13040" s="14" t="n">
        <v>28.26</v>
      </c>
      <c r="I13040" s="14" t="n">
        <v>9.5</v>
      </c>
      <c r="J13040" s="23" t="n">
        <f aca="false">IF(AND(E13040="Priority",ISNUMBER('Cost model'!N170)),'Cost model'!N170,'Cost model'!M170)</f>
        <v>25.5</v>
      </c>
      <c r="K13040" s="14" t="n">
        <f aca="false">J13040-H13040</f>
        <v>-2.76</v>
      </c>
      <c r="L13040" s="14" t="n">
        <f aca="false">G13040-H13040</f>
        <v>-18.76</v>
      </c>
    </row>
    <row r="13041" customFormat="false" ht="15" hidden="false" customHeight="false" outlineLevel="0" collapsed="false">
      <c r="A13041" s="2" t="s">
        <v>124</v>
      </c>
      <c r="B13041" s="2" t="s">
        <v>124</v>
      </c>
      <c r="C13041" s="2" t="s">
        <v>49</v>
      </c>
      <c r="D13041" s="2" t="s">
        <v>10</v>
      </c>
      <c r="E13041" s="2" t="s">
        <v>74</v>
      </c>
      <c r="F13041" s="2" t="s">
        <v>977</v>
      </c>
      <c r="G13041" s="14" t="n">
        <v>9.5</v>
      </c>
      <c r="H13041" s="14" t="n">
        <v>10.58</v>
      </c>
      <c r="I13041" s="14" t="n">
        <v>17.5</v>
      </c>
      <c r="J13041" s="23" t="n">
        <f aca="false">IF(AND(E13041="Priority",ISNUMBER('Cost model'!N319)),'Cost model'!N319,'Cost model'!M319)</f>
        <v>16.5</v>
      </c>
      <c r="K13041" s="14" t="n">
        <f aca="false">J13041-H13041</f>
        <v>5.92</v>
      </c>
      <c r="L13041" s="14" t="n">
        <f aca="false">G13041-H13041</f>
        <v>-1.08</v>
      </c>
    </row>
    <row r="13042" customFormat="false" ht="15" hidden="false" customHeight="false" outlineLevel="0" collapsed="false">
      <c r="A13042" s="2" t="s">
        <v>124</v>
      </c>
      <c r="B13042" s="2" t="s">
        <v>124</v>
      </c>
      <c r="C13042" s="2" t="s">
        <v>47</v>
      </c>
      <c r="D13042" s="2" t="s">
        <v>12</v>
      </c>
      <c r="E13042" s="2" t="s">
        <v>74</v>
      </c>
      <c r="F13042" s="2" t="s">
        <v>977</v>
      </c>
      <c r="G13042" s="14" t="n">
        <v>9.5</v>
      </c>
      <c r="H13042" s="14" t="n">
        <v>7.59</v>
      </c>
      <c r="I13042" s="14" t="n">
        <v>9.5</v>
      </c>
      <c r="J13042" s="23" t="n">
        <f aca="false">IF(AND(E13042="Priority",ISNUMBER('Cost model'!N320)),'Cost model'!N320,'Cost model'!M320)</f>
        <v>24.5</v>
      </c>
      <c r="K13042" s="14" t="n">
        <f aca="false">J13042-H13042</f>
        <v>16.91</v>
      </c>
      <c r="L13042" s="14" t="n">
        <f aca="false">G13042-H13042</f>
        <v>1.91</v>
      </c>
    </row>
    <row r="13043" customFormat="false" ht="15" hidden="false" customHeight="false" outlineLevel="0" collapsed="false">
      <c r="A13043" s="2" t="s">
        <v>221</v>
      </c>
      <c r="B13043" s="2" t="s">
        <v>221</v>
      </c>
      <c r="C13043" s="2" t="s">
        <v>47</v>
      </c>
      <c r="D13043" s="2" t="s">
        <v>12</v>
      </c>
      <c r="E13043" s="2" t="s">
        <v>74</v>
      </c>
      <c r="F13043" s="2" t="s">
        <v>977</v>
      </c>
      <c r="G13043" s="14" t="n">
        <v>9.5</v>
      </c>
      <c r="H13043" s="14" t="n">
        <v>8.46</v>
      </c>
      <c r="I13043" s="14" t="n">
        <v>9.5</v>
      </c>
      <c r="J13043" s="23" t="n">
        <f aca="false">IF(AND(E13043="Priority",ISNUMBER('Cost model'!N740)),'Cost model'!N740,'Cost model'!M740)</f>
        <v>22.5</v>
      </c>
      <c r="K13043" s="14" t="n">
        <f aca="false">J13043-H13043</f>
        <v>14.04</v>
      </c>
      <c r="L13043" s="14" t="n">
        <f aca="false">G13043-H13043</f>
        <v>1.04</v>
      </c>
    </row>
    <row r="13044" customFormat="false" ht="15" hidden="false" customHeight="false" outlineLevel="0" collapsed="false">
      <c r="A13044" s="2" t="s">
        <v>124</v>
      </c>
      <c r="B13044" s="2" t="s">
        <v>124</v>
      </c>
      <c r="C13044" s="2" t="s">
        <v>47</v>
      </c>
      <c r="D13044" s="2" t="s">
        <v>10</v>
      </c>
      <c r="E13044" s="2" t="s">
        <v>74</v>
      </c>
      <c r="F13044" s="2" t="s">
        <v>977</v>
      </c>
      <c r="G13044" s="14" t="n">
        <v>9.5</v>
      </c>
      <c r="H13044" s="14" t="n">
        <v>28.71</v>
      </c>
      <c r="I13044" s="14" t="n">
        <v>9.5</v>
      </c>
      <c r="J13044" s="23" t="n">
        <f aca="false">IF(AND(E13044="Priority",ISNUMBER('Cost model'!N317)),'Cost model'!N317,'Cost model'!M317)</f>
        <v>10.5</v>
      </c>
      <c r="K13044" s="14" t="n">
        <f aca="false">J13044-H13044</f>
        <v>-18.21</v>
      </c>
      <c r="L13044" s="14" t="n">
        <f aca="false">G13044-H13044</f>
        <v>-19.21</v>
      </c>
    </row>
    <row r="13045" customFormat="false" ht="15" hidden="false" customHeight="false" outlineLevel="0" collapsed="false">
      <c r="A13045" s="2" t="s">
        <v>158</v>
      </c>
      <c r="B13045" s="2" t="s">
        <v>158</v>
      </c>
      <c r="C13045" s="2" t="s">
        <v>49</v>
      </c>
      <c r="D13045" s="2" t="s">
        <v>12</v>
      </c>
      <c r="E13045" s="2" t="s">
        <v>83</v>
      </c>
      <c r="F13045" s="2" t="s">
        <v>977</v>
      </c>
      <c r="G13045" s="14" t="n">
        <v>29.5</v>
      </c>
      <c r="H13045" s="14" t="n">
        <v>23.36</v>
      </c>
      <c r="I13045" s="14" t="n">
        <v>29.5</v>
      </c>
      <c r="J13045" s="23" t="n">
        <f aca="false">IF(AND(E13045="Priority",ISNUMBER('Cost model'!N427)),'Cost model'!N427,'Cost model'!M427)</f>
        <v>40</v>
      </c>
      <c r="K13045" s="14" t="n">
        <f aca="false">J13045-H13045</f>
        <v>16.64</v>
      </c>
      <c r="L13045" s="14" t="n">
        <f aca="false">G13045-H13045</f>
        <v>6.14</v>
      </c>
    </row>
    <row r="13046" customFormat="false" ht="15" hidden="false" customHeight="false" outlineLevel="0" collapsed="false">
      <c r="A13046" s="2" t="s">
        <v>124</v>
      </c>
      <c r="B13046" s="2" t="s">
        <v>124</v>
      </c>
      <c r="C13046" s="2" t="s">
        <v>49</v>
      </c>
      <c r="D13046" s="2" t="s">
        <v>10</v>
      </c>
      <c r="E13046" s="2" t="s">
        <v>74</v>
      </c>
      <c r="F13046" s="2" t="s">
        <v>977</v>
      </c>
      <c r="G13046" s="14" t="n">
        <v>17.5</v>
      </c>
      <c r="H13046" s="14" t="n">
        <v>23.22</v>
      </c>
      <c r="I13046" s="14" t="n">
        <v>17.5</v>
      </c>
      <c r="J13046" s="23" t="n">
        <f aca="false">IF(AND(E13046="Priority",ISNUMBER('Cost model'!N319)),'Cost model'!N319,'Cost model'!M319)</f>
        <v>16.5</v>
      </c>
      <c r="K13046" s="14" t="n">
        <f aca="false">J13046-H13046</f>
        <v>-6.72</v>
      </c>
      <c r="L13046" s="14" t="n">
        <f aca="false">G13046-H13046</f>
        <v>-5.72</v>
      </c>
    </row>
    <row r="13047" customFormat="false" ht="15" hidden="false" customHeight="false" outlineLevel="0" collapsed="false">
      <c r="A13047" s="2" t="s">
        <v>124</v>
      </c>
      <c r="B13047" s="2" t="s">
        <v>124</v>
      </c>
      <c r="C13047" s="2" t="s">
        <v>47</v>
      </c>
      <c r="D13047" s="2" t="s">
        <v>14</v>
      </c>
      <c r="E13047" s="2" t="s">
        <v>74</v>
      </c>
      <c r="F13047" s="2" t="s">
        <v>977</v>
      </c>
      <c r="G13047" s="14" t="n">
        <v>25</v>
      </c>
      <c r="H13047" s="14" t="n">
        <v>166.41</v>
      </c>
      <c r="I13047" s="14" t="n">
        <v>25</v>
      </c>
      <c r="J13047" s="23" t="n">
        <f aca="false">IF(AND(E13047="Priority",ISNUMBER('Cost model'!N326)),'Cost model'!N326,'Cost model'!M326)</f>
        <v>110</v>
      </c>
      <c r="K13047" s="14" t="n">
        <f aca="false">J13047-H13047</f>
        <v>-56.41</v>
      </c>
      <c r="L13047" s="14" t="n">
        <f aca="false">G13047-H13047</f>
        <v>-141.41</v>
      </c>
    </row>
    <row r="13048" customFormat="false" ht="15" hidden="false" customHeight="false" outlineLevel="0" collapsed="false">
      <c r="A13048" s="2" t="s">
        <v>221</v>
      </c>
      <c r="B13048" s="2" t="s">
        <v>221</v>
      </c>
      <c r="C13048" s="2" t="s">
        <v>47</v>
      </c>
      <c r="D13048" s="2" t="s">
        <v>10</v>
      </c>
      <c r="E13048" s="2" t="s">
        <v>83</v>
      </c>
      <c r="F13048" s="2" t="s">
        <v>977</v>
      </c>
      <c r="G13048" s="14" t="n">
        <v>14.5</v>
      </c>
      <c r="H13048" s="14" t="n">
        <v>7.07</v>
      </c>
      <c r="I13048" s="14" t="n">
        <v>14.5</v>
      </c>
      <c r="J13048" s="23" t="n">
        <f aca="false">IF(AND(E13048="Priority",ISNUMBER('Cost model'!N737)),'Cost model'!N737,'Cost model'!M737)</f>
        <v>13.5</v>
      </c>
      <c r="K13048" s="14" t="n">
        <f aca="false">J13048-H13048</f>
        <v>6.43</v>
      </c>
      <c r="L13048" s="14" t="n">
        <f aca="false">G13048-H13048</f>
        <v>7.43</v>
      </c>
    </row>
    <row r="13049" customFormat="false" ht="15" hidden="false" customHeight="false" outlineLevel="0" collapsed="false">
      <c r="A13049" s="2" t="s">
        <v>174</v>
      </c>
      <c r="B13049" s="2" t="s">
        <v>174</v>
      </c>
      <c r="C13049" s="2" t="s">
        <v>48</v>
      </c>
      <c r="D13049" s="2" t="s">
        <v>12</v>
      </c>
      <c r="E13049" s="2" t="s">
        <v>83</v>
      </c>
      <c r="F13049" s="2" t="s">
        <v>977</v>
      </c>
      <c r="G13049" s="14" t="n">
        <v>19.5</v>
      </c>
      <c r="H13049" s="14" t="n">
        <v>41.07</v>
      </c>
      <c r="I13049" s="14" t="n">
        <v>19.5</v>
      </c>
      <c r="J13049" s="23" t="n">
        <f aca="false">IF(AND(E13049="Priority",ISNUMBER('Cost model'!N171)),'Cost model'!N171,'Cost model'!M171)</f>
        <v>55</v>
      </c>
      <c r="K13049" s="14" t="n">
        <f aca="false">J13049-H13049</f>
        <v>13.93</v>
      </c>
      <c r="L13049" s="14" t="n">
        <f aca="false">G13049-H13049</f>
        <v>-21.57</v>
      </c>
    </row>
    <row r="13050" customFormat="false" ht="15" hidden="false" customHeight="false" outlineLevel="0" collapsed="false">
      <c r="A13050" s="2" t="s">
        <v>124</v>
      </c>
      <c r="B13050" s="2" t="s">
        <v>124</v>
      </c>
      <c r="C13050" s="2" t="s">
        <v>48</v>
      </c>
      <c r="D13050" s="2" t="s">
        <v>10</v>
      </c>
      <c r="E13050" s="2" t="s">
        <v>74</v>
      </c>
      <c r="F13050" s="2" t="s">
        <v>977</v>
      </c>
      <c r="G13050" s="14" t="n">
        <v>12.5</v>
      </c>
      <c r="H13050" s="14" t="n">
        <v>16.2</v>
      </c>
      <c r="I13050" s="14" t="n">
        <v>12.5</v>
      </c>
      <c r="J13050" s="23" t="n">
        <f aca="false">IF(AND(E13050="Priority",ISNUMBER('Cost model'!N318)),'Cost model'!N318,'Cost model'!M318)</f>
        <v>14.5</v>
      </c>
      <c r="K13050" s="14" t="n">
        <f aca="false">J13050-H13050</f>
        <v>-1.7</v>
      </c>
      <c r="L13050" s="14" t="n">
        <f aca="false">G13050-H13050</f>
        <v>-3.7</v>
      </c>
    </row>
    <row r="13051" customFormat="false" ht="15" hidden="false" customHeight="false" outlineLevel="0" collapsed="false">
      <c r="A13051" s="2" t="s">
        <v>174</v>
      </c>
      <c r="B13051" s="2" t="s">
        <v>174</v>
      </c>
      <c r="C13051" s="2" t="s">
        <v>48</v>
      </c>
      <c r="D13051" s="2" t="s">
        <v>10</v>
      </c>
      <c r="E13051" s="2" t="s">
        <v>83</v>
      </c>
      <c r="F13051" s="2" t="s">
        <v>977</v>
      </c>
      <c r="G13051" s="14" t="n">
        <v>17.5</v>
      </c>
      <c r="H13051" s="14" t="n">
        <v>11.37</v>
      </c>
      <c r="I13051" s="14" t="n">
        <v>17.5</v>
      </c>
      <c r="J13051" s="23" t="n">
        <f aca="false">IF(AND(E13051="Priority",ISNUMBER('Cost model'!N168)),'Cost model'!N168,'Cost model'!M168)</f>
        <v>18.5</v>
      </c>
      <c r="K13051" s="14" t="n">
        <f aca="false">J13051-H13051</f>
        <v>7.13</v>
      </c>
      <c r="L13051" s="14" t="n">
        <f aca="false">G13051-H13051</f>
        <v>6.13</v>
      </c>
    </row>
    <row r="13052" customFormat="false" ht="15" hidden="false" customHeight="false" outlineLevel="0" collapsed="false">
      <c r="A13052" s="2" t="s">
        <v>124</v>
      </c>
      <c r="B13052" s="2" t="s">
        <v>124</v>
      </c>
      <c r="C13052" s="2" t="s">
        <v>48</v>
      </c>
      <c r="D13052" s="2" t="s">
        <v>10</v>
      </c>
      <c r="E13052" s="2" t="s">
        <v>74</v>
      </c>
      <c r="F13052" s="2" t="s">
        <v>977</v>
      </c>
      <c r="G13052" s="14" t="n">
        <v>12.5</v>
      </c>
      <c r="H13052" s="14" t="n">
        <v>10.58</v>
      </c>
      <c r="I13052" s="14" t="n">
        <v>12.5</v>
      </c>
      <c r="J13052" s="23" t="n">
        <f aca="false">IF(AND(E13052="Priority",ISNUMBER('Cost model'!N318)),'Cost model'!N318,'Cost model'!M318)</f>
        <v>14.5</v>
      </c>
      <c r="K13052" s="14" t="n">
        <f aca="false">J13052-H13052</f>
        <v>3.92</v>
      </c>
      <c r="L13052" s="14" t="n">
        <f aca="false">G13052-H13052</f>
        <v>1.92</v>
      </c>
    </row>
    <row r="13053" customFormat="false" ht="15" hidden="false" customHeight="false" outlineLevel="0" collapsed="false">
      <c r="A13053" s="2" t="s">
        <v>158</v>
      </c>
      <c r="B13053" s="2" t="s">
        <v>142</v>
      </c>
      <c r="C13053" s="2" t="s">
        <v>49</v>
      </c>
      <c r="D13053" s="2" t="s">
        <v>12</v>
      </c>
      <c r="E13053" s="2" t="s">
        <v>74</v>
      </c>
      <c r="F13053" s="2" t="s">
        <v>976</v>
      </c>
      <c r="G13053" s="14" t="n">
        <v>19.5</v>
      </c>
      <c r="H13053" s="14" t="n">
        <v>47.3</v>
      </c>
      <c r="I13053" s="14" t="n">
        <v>19.5</v>
      </c>
      <c r="J13053" s="23" t="n">
        <f aca="false">IF(AND(E13053="Priority",ISNUMBER('Cost model'!N442)),'Cost model'!N442,'Cost model'!M442)</f>
        <v>60</v>
      </c>
      <c r="K13053" s="14" t="n">
        <f aca="false">J13053-H13053</f>
        <v>12.7</v>
      </c>
      <c r="L13053" s="14" t="n">
        <f aca="false">G13053-H13053</f>
        <v>-27.8</v>
      </c>
    </row>
    <row r="13054" customFormat="false" ht="15" hidden="false" customHeight="false" outlineLevel="0" collapsed="false">
      <c r="A13054" s="2" t="s">
        <v>174</v>
      </c>
      <c r="B13054" s="2" t="s">
        <v>174</v>
      </c>
      <c r="C13054" s="2" t="s">
        <v>49</v>
      </c>
      <c r="D13054" s="2" t="s">
        <v>12</v>
      </c>
      <c r="E13054" s="2" t="s">
        <v>74</v>
      </c>
      <c r="F13054" s="2" t="s">
        <v>977</v>
      </c>
      <c r="G13054" s="14" t="n">
        <v>19.5</v>
      </c>
      <c r="H13054" s="14" t="n">
        <v>55.99</v>
      </c>
      <c r="I13054" s="14" t="n">
        <v>19.5</v>
      </c>
      <c r="J13054" s="23" t="n">
        <f aca="false">IF(AND(E13054="Priority",ISNUMBER('Cost model'!N172)),'Cost model'!N172,'Cost model'!M172)</f>
        <v>45</v>
      </c>
      <c r="K13054" s="14" t="n">
        <f aca="false">J13054-H13054</f>
        <v>-10.99</v>
      </c>
      <c r="L13054" s="14" t="n">
        <f aca="false">G13054-H13054</f>
        <v>-36.49</v>
      </c>
    </row>
    <row r="13055" customFormat="false" ht="15" hidden="false" customHeight="false" outlineLevel="0" collapsed="false">
      <c r="A13055" s="2" t="s">
        <v>124</v>
      </c>
      <c r="B13055" s="2" t="s">
        <v>124</v>
      </c>
      <c r="C13055" s="2" t="s">
        <v>48</v>
      </c>
      <c r="D13055" s="2" t="s">
        <v>12</v>
      </c>
      <c r="E13055" s="2" t="s">
        <v>83</v>
      </c>
      <c r="F13055" s="2" t="s">
        <v>977</v>
      </c>
      <c r="G13055" s="14" t="n">
        <v>19.5</v>
      </c>
      <c r="H13055" s="14" t="n">
        <v>23.18</v>
      </c>
      <c r="I13055" s="14" t="n">
        <v>19.5</v>
      </c>
      <c r="J13055" s="23" t="n">
        <f aca="false">IF(AND(E13055="Priority",ISNUMBER('Cost model'!N321)),'Cost model'!N321,'Cost model'!M321)</f>
        <v>55</v>
      </c>
      <c r="K13055" s="14" t="n">
        <f aca="false">J13055-H13055</f>
        <v>31.82</v>
      </c>
      <c r="L13055" s="14" t="n">
        <f aca="false">G13055-H13055</f>
        <v>-3.68</v>
      </c>
    </row>
    <row r="13056" customFormat="false" ht="15" hidden="false" customHeight="false" outlineLevel="0" collapsed="false">
      <c r="A13056" s="2" t="s">
        <v>158</v>
      </c>
      <c r="B13056" s="2" t="s">
        <v>158</v>
      </c>
      <c r="C13056" s="2" t="s">
        <v>47</v>
      </c>
      <c r="D13056" s="2" t="s">
        <v>10</v>
      </c>
      <c r="E13056" s="2" t="s">
        <v>74</v>
      </c>
      <c r="F13056" s="2" t="s">
        <v>977</v>
      </c>
      <c r="G13056" s="14" t="n">
        <v>9.5</v>
      </c>
      <c r="H13056" s="14" t="n">
        <v>7.79</v>
      </c>
      <c r="I13056" s="14" t="n">
        <v>9.5</v>
      </c>
      <c r="J13056" s="23" t="n">
        <f aca="false">IF(AND(E13056="Priority",ISNUMBER('Cost model'!N422)),'Cost model'!N422,'Cost model'!M422)</f>
        <v>8.5</v>
      </c>
      <c r="K13056" s="14" t="n">
        <f aca="false">J13056-H13056</f>
        <v>0.71</v>
      </c>
      <c r="L13056" s="14" t="n">
        <f aca="false">G13056-H13056</f>
        <v>1.71</v>
      </c>
    </row>
    <row r="13057" customFormat="false" ht="15" hidden="false" customHeight="false" outlineLevel="0" collapsed="false">
      <c r="A13057" s="2" t="s">
        <v>158</v>
      </c>
      <c r="B13057" s="2" t="s">
        <v>158</v>
      </c>
      <c r="C13057" s="2" t="s">
        <v>47</v>
      </c>
      <c r="D13057" s="2" t="s">
        <v>10</v>
      </c>
      <c r="E13057" s="2" t="s">
        <v>74</v>
      </c>
      <c r="F13057" s="2" t="s">
        <v>977</v>
      </c>
      <c r="G13057" s="14" t="n">
        <v>9.5</v>
      </c>
      <c r="H13057" s="14" t="n">
        <v>9.15</v>
      </c>
      <c r="I13057" s="14" t="n">
        <v>9.5</v>
      </c>
      <c r="J13057" s="23" t="n">
        <f aca="false">IF(AND(E13057="Priority",ISNUMBER('Cost model'!N422)),'Cost model'!N422,'Cost model'!M422)</f>
        <v>8.5</v>
      </c>
      <c r="K13057" s="14" t="n">
        <f aca="false">J13057-H13057</f>
        <v>-0.65</v>
      </c>
      <c r="L13057" s="14" t="n">
        <f aca="false">G13057-H13057</f>
        <v>0.35</v>
      </c>
    </row>
    <row r="13058" customFormat="false" ht="15" hidden="false" customHeight="false" outlineLevel="0" collapsed="false">
      <c r="A13058" s="2" t="s">
        <v>124</v>
      </c>
      <c r="B13058" s="2" t="s">
        <v>124</v>
      </c>
      <c r="C13058" s="2" t="s">
        <v>47</v>
      </c>
      <c r="D13058" s="2" t="s">
        <v>14</v>
      </c>
      <c r="E13058" s="2" t="s">
        <v>74</v>
      </c>
      <c r="F13058" s="2" t="s">
        <v>977</v>
      </c>
      <c r="G13058" s="14" t="n">
        <v>25</v>
      </c>
      <c r="H13058" s="14" t="n">
        <v>82.09</v>
      </c>
      <c r="I13058" s="14" t="n">
        <v>25</v>
      </c>
      <c r="J13058" s="23" t="n">
        <f aca="false">IF(AND(E13058="Priority",ISNUMBER('Cost model'!N326)),'Cost model'!N326,'Cost model'!M326)</f>
        <v>110</v>
      </c>
      <c r="K13058" s="14" t="n">
        <f aca="false">J13058-H13058</f>
        <v>27.91</v>
      </c>
      <c r="L13058" s="14" t="n">
        <f aca="false">G13058-H13058</f>
        <v>-57.09</v>
      </c>
    </row>
    <row r="13059" customFormat="false" ht="15" hidden="false" customHeight="false" outlineLevel="0" collapsed="false">
      <c r="A13059" s="2" t="s">
        <v>174</v>
      </c>
      <c r="B13059" s="2" t="s">
        <v>174</v>
      </c>
      <c r="C13059" s="2" t="s">
        <v>47</v>
      </c>
      <c r="D13059" s="2" t="s">
        <v>10</v>
      </c>
      <c r="E13059" s="2" t="s">
        <v>83</v>
      </c>
      <c r="F13059" s="2" t="s">
        <v>977</v>
      </c>
      <c r="G13059" s="14" t="n">
        <v>14.5</v>
      </c>
      <c r="H13059" s="14" t="n">
        <v>21.7</v>
      </c>
      <c r="I13059" s="14" t="n">
        <v>14.5</v>
      </c>
      <c r="J13059" s="23" t="n">
        <f aca="false">IF(AND(E13059="Priority",ISNUMBER('Cost model'!N167)),'Cost model'!N167,'Cost model'!M167)</f>
        <v>13.5</v>
      </c>
      <c r="K13059" s="14" t="n">
        <f aca="false">J13059-H13059</f>
        <v>-8.2</v>
      </c>
      <c r="L13059" s="14" t="n">
        <f aca="false">G13059-H13059</f>
        <v>-7.2</v>
      </c>
    </row>
    <row r="13060" customFormat="false" ht="15" hidden="false" customHeight="false" outlineLevel="0" collapsed="false">
      <c r="A13060" s="2" t="s">
        <v>174</v>
      </c>
      <c r="B13060" s="2" t="s">
        <v>174</v>
      </c>
      <c r="C13060" s="2" t="s">
        <v>47</v>
      </c>
      <c r="D13060" s="2" t="s">
        <v>10</v>
      </c>
      <c r="E13060" s="2" t="s">
        <v>74</v>
      </c>
      <c r="F13060" s="2" t="s">
        <v>977</v>
      </c>
      <c r="G13060" s="14" t="n">
        <v>9.5</v>
      </c>
      <c r="H13060" s="14" t="n">
        <v>6.79</v>
      </c>
      <c r="I13060" s="14" t="n">
        <v>9.5</v>
      </c>
      <c r="J13060" s="23" t="n">
        <f aca="false">IF(AND(E13060="Priority",ISNUMBER('Cost model'!N167)),'Cost model'!N167,'Cost model'!M167)</f>
        <v>8.5</v>
      </c>
      <c r="K13060" s="14" t="n">
        <f aca="false">J13060-H13060</f>
        <v>1.71</v>
      </c>
      <c r="L13060" s="14" t="n">
        <f aca="false">G13060-H13060</f>
        <v>2.71</v>
      </c>
    </row>
    <row r="13061" customFormat="false" ht="15" hidden="false" customHeight="false" outlineLevel="0" collapsed="false">
      <c r="A13061" s="2" t="s">
        <v>174</v>
      </c>
      <c r="B13061" s="2" t="s">
        <v>174</v>
      </c>
      <c r="C13061" s="2" t="s">
        <v>48</v>
      </c>
      <c r="D13061" s="2" t="s">
        <v>10</v>
      </c>
      <c r="E13061" s="2" t="s">
        <v>74</v>
      </c>
      <c r="F13061" s="2" t="s">
        <v>977</v>
      </c>
      <c r="G13061" s="14" t="n">
        <v>12.5</v>
      </c>
      <c r="H13061" s="14" t="n">
        <v>18.27</v>
      </c>
      <c r="I13061" s="14" t="n">
        <v>12.5</v>
      </c>
      <c r="J13061" s="23" t="n">
        <f aca="false">IF(AND(E13061="Priority",ISNUMBER('Cost model'!N168)),'Cost model'!N168,'Cost model'!M168)</f>
        <v>13.5</v>
      </c>
      <c r="K13061" s="14" t="n">
        <f aca="false">J13061-H13061</f>
        <v>-4.77</v>
      </c>
      <c r="L13061" s="14" t="n">
        <f aca="false">G13061-H13061</f>
        <v>-5.77</v>
      </c>
    </row>
    <row r="13062" customFormat="false" ht="15" hidden="false" customHeight="false" outlineLevel="0" collapsed="false">
      <c r="A13062" s="2" t="s">
        <v>124</v>
      </c>
      <c r="B13062" s="2" t="s">
        <v>124</v>
      </c>
      <c r="C13062" s="2" t="s">
        <v>48</v>
      </c>
      <c r="D13062" s="2" t="s">
        <v>10</v>
      </c>
      <c r="E13062" s="2" t="s">
        <v>74</v>
      </c>
      <c r="F13062" s="2" t="s">
        <v>977</v>
      </c>
      <c r="G13062" s="14" t="n">
        <v>12.5</v>
      </c>
      <c r="H13062" s="14" t="n">
        <v>11.08</v>
      </c>
      <c r="I13062" s="14" t="n">
        <v>12.5</v>
      </c>
      <c r="J13062" s="23" t="n">
        <f aca="false">IF(AND(E13062="Priority",ISNUMBER('Cost model'!N318)),'Cost model'!N318,'Cost model'!M318)</f>
        <v>14.5</v>
      </c>
      <c r="K13062" s="14" t="n">
        <f aca="false">J13062-H13062</f>
        <v>3.42</v>
      </c>
      <c r="L13062" s="14" t="n">
        <f aca="false">G13062-H13062</f>
        <v>1.42</v>
      </c>
    </row>
    <row r="13063" customFormat="false" ht="15" hidden="false" customHeight="false" outlineLevel="0" collapsed="false">
      <c r="A13063" s="2" t="s">
        <v>124</v>
      </c>
      <c r="B13063" s="2" t="s">
        <v>124</v>
      </c>
      <c r="C13063" s="2" t="s">
        <v>48</v>
      </c>
      <c r="D13063" s="2" t="s">
        <v>10</v>
      </c>
      <c r="E13063" s="2" t="s">
        <v>74</v>
      </c>
      <c r="F13063" s="2" t="s">
        <v>977</v>
      </c>
      <c r="G13063" s="14" t="n">
        <v>12.5</v>
      </c>
      <c r="H13063" s="14" t="n">
        <v>10.58</v>
      </c>
      <c r="I13063" s="14" t="n">
        <v>12.5</v>
      </c>
      <c r="J13063" s="23" t="n">
        <f aca="false">IF(AND(E13063="Priority",ISNUMBER('Cost model'!N318)),'Cost model'!N318,'Cost model'!M318)</f>
        <v>14.5</v>
      </c>
      <c r="K13063" s="14" t="n">
        <f aca="false">J13063-H13063</f>
        <v>3.92</v>
      </c>
      <c r="L13063" s="14" t="n">
        <f aca="false">G13063-H13063</f>
        <v>1.92</v>
      </c>
    </row>
    <row r="13064" customFormat="false" ht="15" hidden="false" customHeight="false" outlineLevel="0" collapsed="false">
      <c r="A13064" s="2" t="s">
        <v>174</v>
      </c>
      <c r="B13064" s="2" t="s">
        <v>124</v>
      </c>
      <c r="C13064" s="2" t="s">
        <v>47</v>
      </c>
      <c r="D13064" s="2" t="s">
        <v>10</v>
      </c>
      <c r="E13064" s="2" t="s">
        <v>74</v>
      </c>
      <c r="F13064" s="2" t="s">
        <v>976</v>
      </c>
      <c r="G13064" s="14" t="n">
        <v>9.5</v>
      </c>
      <c r="H13064" s="14" t="n">
        <v>7.92</v>
      </c>
      <c r="I13064" s="14" t="n">
        <v>9.5</v>
      </c>
      <c r="J13064" s="23" t="n">
        <f aca="false">IF(AND(E13064="Priority",ISNUMBER('Cost model'!N107)),'Cost model'!N107,'Cost model'!M107)</f>
        <v>12.5</v>
      </c>
      <c r="K13064" s="14" t="n">
        <f aca="false">J13064-H13064</f>
        <v>4.58</v>
      </c>
      <c r="L13064" s="14" t="n">
        <f aca="false">G13064-H13064</f>
        <v>1.58</v>
      </c>
    </row>
    <row r="13065" customFormat="false" ht="15" hidden="false" customHeight="false" outlineLevel="0" collapsed="false">
      <c r="A13065" s="2" t="s">
        <v>124</v>
      </c>
      <c r="B13065" s="2" t="s">
        <v>124</v>
      </c>
      <c r="C13065" s="2" t="s">
        <v>47</v>
      </c>
      <c r="D13065" s="2" t="s">
        <v>10</v>
      </c>
      <c r="E13065" s="2" t="s">
        <v>74</v>
      </c>
      <c r="F13065" s="2" t="s">
        <v>977</v>
      </c>
      <c r="G13065" s="14" t="n">
        <v>9.5</v>
      </c>
      <c r="H13065" s="14" t="n">
        <v>7.59</v>
      </c>
      <c r="I13065" s="14" t="n">
        <v>9.5</v>
      </c>
      <c r="J13065" s="23" t="n">
        <f aca="false">IF(AND(E13065="Priority",ISNUMBER('Cost model'!N317)),'Cost model'!N317,'Cost model'!M317)</f>
        <v>10.5</v>
      </c>
      <c r="K13065" s="14" t="n">
        <f aca="false">J13065-H13065</f>
        <v>2.91</v>
      </c>
      <c r="L13065" s="14" t="n">
        <f aca="false">G13065-H13065</f>
        <v>1.91</v>
      </c>
    </row>
    <row r="13066" customFormat="false" ht="15" hidden="false" customHeight="false" outlineLevel="0" collapsed="false">
      <c r="A13066" s="2" t="s">
        <v>142</v>
      </c>
      <c r="B13066" s="2" t="s">
        <v>142</v>
      </c>
      <c r="C13066" s="2" t="s">
        <v>49</v>
      </c>
      <c r="D13066" s="2" t="s">
        <v>12</v>
      </c>
      <c r="E13066" s="2" t="s">
        <v>74</v>
      </c>
      <c r="F13066" s="2" t="s">
        <v>977</v>
      </c>
      <c r="G13066" s="14" t="n">
        <v>19.5</v>
      </c>
      <c r="H13066" s="14" t="n">
        <v>41.45</v>
      </c>
      <c r="I13066" s="14" t="n">
        <v>19.5</v>
      </c>
      <c r="J13066" s="23" t="n">
        <f aca="false">IF(AND(E13066="Priority",ISNUMBER('Cost model'!N637)),'Cost model'!N637,'Cost model'!M637)</f>
        <v>45</v>
      </c>
      <c r="K13066" s="14" t="n">
        <f aca="false">J13066-H13066</f>
        <v>3.55</v>
      </c>
      <c r="L13066" s="14" t="n">
        <f aca="false">G13066-H13066</f>
        <v>-21.95</v>
      </c>
    </row>
    <row r="13067" customFormat="false" ht="15" hidden="false" customHeight="false" outlineLevel="0" collapsed="false">
      <c r="A13067" s="2" t="s">
        <v>221</v>
      </c>
      <c r="B13067" s="2" t="s">
        <v>221</v>
      </c>
      <c r="C13067" s="2" t="s">
        <v>47</v>
      </c>
      <c r="D13067" s="2" t="s">
        <v>12</v>
      </c>
      <c r="E13067" s="2" t="s">
        <v>74</v>
      </c>
      <c r="F13067" s="2" t="s">
        <v>977</v>
      </c>
      <c r="G13067" s="14" t="n">
        <v>9.5</v>
      </c>
      <c r="H13067" s="14" t="n">
        <v>8.32</v>
      </c>
      <c r="I13067" s="14" t="n">
        <v>9.5</v>
      </c>
      <c r="J13067" s="23" t="n">
        <f aca="false">IF(AND(E13067="Priority",ISNUMBER('Cost model'!N740)),'Cost model'!N740,'Cost model'!M740)</f>
        <v>22.5</v>
      </c>
      <c r="K13067" s="14" t="n">
        <f aca="false">J13067-H13067</f>
        <v>14.18</v>
      </c>
      <c r="L13067" s="14" t="n">
        <f aca="false">G13067-H13067</f>
        <v>1.18</v>
      </c>
    </row>
    <row r="13068" customFormat="false" ht="15" hidden="false" customHeight="false" outlineLevel="0" collapsed="false">
      <c r="A13068" s="2" t="s">
        <v>142</v>
      </c>
      <c r="B13068" s="2" t="s">
        <v>142</v>
      </c>
      <c r="C13068" s="2" t="s">
        <v>49</v>
      </c>
      <c r="D13068" s="2" t="s">
        <v>10</v>
      </c>
      <c r="E13068" s="2" t="s">
        <v>83</v>
      </c>
      <c r="F13068" s="2" t="s">
        <v>977</v>
      </c>
      <c r="G13068" s="14" t="n">
        <v>24.5</v>
      </c>
      <c r="H13068" s="14" t="n">
        <v>23.18</v>
      </c>
      <c r="I13068" s="14" t="n">
        <v>24.5</v>
      </c>
      <c r="J13068" s="23" t="n">
        <f aca="false">IF(AND(E13068="Priority",ISNUMBER('Cost model'!N634)),'Cost model'!N634,'Cost model'!M634)</f>
        <v>21.5</v>
      </c>
      <c r="K13068" s="14" t="n">
        <f aca="false">J13068-H13068</f>
        <v>-1.68</v>
      </c>
      <c r="L13068" s="14" t="n">
        <f aca="false">G13068-H13068</f>
        <v>1.32</v>
      </c>
    </row>
    <row r="13069" customFormat="false" ht="15" hidden="false" customHeight="false" outlineLevel="0" collapsed="false">
      <c r="A13069" s="2" t="s">
        <v>142</v>
      </c>
      <c r="B13069" s="2" t="s">
        <v>124</v>
      </c>
      <c r="C13069" s="2" t="s">
        <v>49</v>
      </c>
      <c r="D13069" s="2" t="s">
        <v>10</v>
      </c>
      <c r="E13069" s="2" t="s">
        <v>74</v>
      </c>
      <c r="F13069" s="2" t="s">
        <v>976</v>
      </c>
      <c r="G13069" s="14" t="n">
        <v>17.5</v>
      </c>
      <c r="H13069" s="14" t="n">
        <v>20.03</v>
      </c>
      <c r="I13069" s="14" t="n">
        <v>17.5</v>
      </c>
      <c r="J13069" s="23" t="n">
        <f aca="false">IF(AND(E13069="Priority",ISNUMBER('Cost model'!N664)),'Cost model'!N664,'Cost model'!M664)</f>
        <v>19.5</v>
      </c>
      <c r="K13069" s="14" t="n">
        <f aca="false">J13069-H13069</f>
        <v>-0.530000000000001</v>
      </c>
      <c r="L13069" s="14" t="n">
        <f aca="false">G13069-H13069</f>
        <v>-2.53</v>
      </c>
    </row>
    <row r="13070" customFormat="false" ht="15" hidden="false" customHeight="false" outlineLevel="0" collapsed="false">
      <c r="A13070" s="2" t="s">
        <v>124</v>
      </c>
      <c r="B13070" s="2" t="s">
        <v>124</v>
      </c>
      <c r="C13070" s="2" t="s">
        <v>48</v>
      </c>
      <c r="D13070" s="2" t="s">
        <v>10</v>
      </c>
      <c r="E13070" s="2" t="s">
        <v>74</v>
      </c>
      <c r="F13070" s="2" t="s">
        <v>977</v>
      </c>
      <c r="G13070" s="14" t="n">
        <v>12.5</v>
      </c>
      <c r="H13070" s="14" t="n">
        <v>7.59</v>
      </c>
      <c r="I13070" s="14" t="n">
        <v>12.5</v>
      </c>
      <c r="J13070" s="23" t="n">
        <f aca="false">IF(AND(E13070="Priority",ISNUMBER('Cost model'!N318)),'Cost model'!N318,'Cost model'!M318)</f>
        <v>14.5</v>
      </c>
      <c r="K13070" s="14" t="n">
        <f aca="false">J13070-H13070</f>
        <v>6.91</v>
      </c>
      <c r="L13070" s="14" t="n">
        <f aca="false">G13070-H13070</f>
        <v>4.91</v>
      </c>
    </row>
    <row r="13071" customFormat="false" ht="15" hidden="false" customHeight="false" outlineLevel="0" collapsed="false">
      <c r="A13071" s="2" t="s">
        <v>174</v>
      </c>
      <c r="B13071" s="2" t="s">
        <v>174</v>
      </c>
      <c r="C13071" s="2" t="s">
        <v>47</v>
      </c>
      <c r="D13071" s="2" t="s">
        <v>10</v>
      </c>
      <c r="E13071" s="2" t="s">
        <v>74</v>
      </c>
      <c r="F13071" s="2" t="s">
        <v>977</v>
      </c>
      <c r="G13071" s="14" t="n">
        <v>9.5</v>
      </c>
      <c r="H13071" s="14" t="n">
        <v>6.79</v>
      </c>
      <c r="I13071" s="14" t="n">
        <v>9.5</v>
      </c>
      <c r="J13071" s="23" t="n">
        <f aca="false">IF(AND(E13071="Priority",ISNUMBER('Cost model'!N167)),'Cost model'!N167,'Cost model'!M167)</f>
        <v>8.5</v>
      </c>
      <c r="K13071" s="14" t="n">
        <f aca="false">J13071-H13071</f>
        <v>1.71</v>
      </c>
      <c r="L13071" s="14" t="n">
        <f aca="false">G13071-H13071</f>
        <v>2.71</v>
      </c>
    </row>
    <row r="13072" customFormat="false" ht="15" hidden="false" customHeight="false" outlineLevel="0" collapsed="false">
      <c r="A13072" s="2" t="s">
        <v>142</v>
      </c>
      <c r="B13072" s="2" t="s">
        <v>124</v>
      </c>
      <c r="C13072" s="2" t="s">
        <v>47</v>
      </c>
      <c r="D13072" s="2" t="s">
        <v>10</v>
      </c>
      <c r="E13072" s="2" t="s">
        <v>74</v>
      </c>
      <c r="F13072" s="2" t="s">
        <v>976</v>
      </c>
      <c r="G13072" s="14" t="n">
        <v>9.5</v>
      </c>
      <c r="H13072" s="14" t="n">
        <v>12.27</v>
      </c>
      <c r="I13072" s="14" t="n">
        <v>14.5</v>
      </c>
      <c r="J13072" s="23" t="n">
        <f aca="false">IF(AND(E13072="Priority",ISNUMBER('Cost model'!N662)),'Cost model'!N662,'Cost model'!M662)</f>
        <v>13.5</v>
      </c>
      <c r="K13072" s="14" t="n">
        <f aca="false">J13072-H13072</f>
        <v>1.23</v>
      </c>
      <c r="L13072" s="14" t="n">
        <f aca="false">G13072-H13072</f>
        <v>-2.77</v>
      </c>
    </row>
    <row r="13073" customFormat="false" ht="15" hidden="false" customHeight="false" outlineLevel="0" collapsed="false">
      <c r="A13073" s="2" t="s">
        <v>158</v>
      </c>
      <c r="B13073" s="2" t="s">
        <v>158</v>
      </c>
      <c r="C13073" s="2" t="s">
        <v>47</v>
      </c>
      <c r="D13073" s="2" t="s">
        <v>10</v>
      </c>
      <c r="E13073" s="2" t="s">
        <v>83</v>
      </c>
      <c r="F13073" s="2" t="s">
        <v>977</v>
      </c>
      <c r="G13073" s="14" t="n">
        <v>14.5</v>
      </c>
      <c r="H13073" s="14" t="n">
        <v>20.47</v>
      </c>
      <c r="I13073" s="14" t="n">
        <v>14.5</v>
      </c>
      <c r="J13073" s="23" t="n">
        <f aca="false">IF(AND(E13073="Priority",ISNUMBER('Cost model'!N422)),'Cost model'!N422,'Cost model'!M422)</f>
        <v>13.5</v>
      </c>
      <c r="K13073" s="14" t="n">
        <f aca="false">J13073-H13073</f>
        <v>-6.97</v>
      </c>
      <c r="L13073" s="14" t="n">
        <f aca="false">G13073-H13073</f>
        <v>-5.97</v>
      </c>
    </row>
    <row r="13074" customFormat="false" ht="15" hidden="false" customHeight="false" outlineLevel="0" collapsed="false">
      <c r="A13074" s="2" t="s">
        <v>142</v>
      </c>
      <c r="B13074" s="2" t="s">
        <v>142</v>
      </c>
      <c r="C13074" s="2" t="s">
        <v>48</v>
      </c>
      <c r="D13074" s="2" t="s">
        <v>12</v>
      </c>
      <c r="E13074" s="2" t="s">
        <v>74</v>
      </c>
      <c r="F13074" s="2" t="s">
        <v>977</v>
      </c>
      <c r="G13074" s="14" t="n">
        <v>12.5</v>
      </c>
      <c r="H13074" s="14" t="n">
        <v>59.57</v>
      </c>
      <c r="I13074" s="14" t="n">
        <v>12.5</v>
      </c>
      <c r="J13074" s="23" t="n">
        <f aca="false">IF(AND(E13074="Priority",ISNUMBER('Cost model'!N636)),'Cost model'!N636,'Cost model'!M636)</f>
        <v>40</v>
      </c>
      <c r="K13074" s="14" t="n">
        <f aca="false">J13074-H13074</f>
        <v>-19.57</v>
      </c>
      <c r="L13074" s="14" t="n">
        <f aca="false">G13074-H13074</f>
        <v>-47.07</v>
      </c>
    </row>
    <row r="13075" customFormat="false" ht="15" hidden="false" customHeight="false" outlineLevel="0" collapsed="false">
      <c r="A13075" s="2" t="s">
        <v>174</v>
      </c>
      <c r="B13075" s="2" t="s">
        <v>174</v>
      </c>
      <c r="C13075" s="2" t="s">
        <v>48</v>
      </c>
      <c r="D13075" s="2" t="s">
        <v>10</v>
      </c>
      <c r="E13075" s="2" t="s">
        <v>74</v>
      </c>
      <c r="F13075" s="2" t="s">
        <v>977</v>
      </c>
      <c r="G13075" s="14" t="n">
        <v>12.5</v>
      </c>
      <c r="H13075" s="14" t="n">
        <v>10.74</v>
      </c>
      <c r="I13075" s="14" t="n">
        <v>12.5</v>
      </c>
      <c r="J13075" s="23" t="n">
        <f aca="false">IF(AND(E13075="Priority",ISNUMBER('Cost model'!N168)),'Cost model'!N168,'Cost model'!M168)</f>
        <v>13.5</v>
      </c>
      <c r="K13075" s="14" t="n">
        <f aca="false">J13075-H13075</f>
        <v>2.76</v>
      </c>
      <c r="L13075" s="14" t="n">
        <f aca="false">G13075-H13075</f>
        <v>1.76</v>
      </c>
    </row>
    <row r="13076" customFormat="false" ht="15" hidden="false" customHeight="false" outlineLevel="0" collapsed="false">
      <c r="A13076" s="2" t="s">
        <v>174</v>
      </c>
      <c r="B13076" s="2" t="s">
        <v>174</v>
      </c>
      <c r="C13076" s="2" t="s">
        <v>49</v>
      </c>
      <c r="D13076" s="2" t="s">
        <v>10</v>
      </c>
      <c r="E13076" s="2" t="s">
        <v>74</v>
      </c>
      <c r="F13076" s="2" t="s">
        <v>977</v>
      </c>
      <c r="G13076" s="14" t="n">
        <v>17.5</v>
      </c>
      <c r="H13076" s="14" t="n">
        <v>18.27</v>
      </c>
      <c r="I13076" s="14" t="n">
        <v>17.5</v>
      </c>
      <c r="J13076" s="23" t="n">
        <f aca="false">IF(AND(E13076="Priority",ISNUMBER('Cost model'!N169)),'Cost model'!N169,'Cost model'!M169)</f>
        <v>18.5</v>
      </c>
      <c r="K13076" s="14" t="n">
        <f aca="false">J13076-H13076</f>
        <v>0.23</v>
      </c>
      <c r="L13076" s="14" t="n">
        <f aca="false">G13076-H13076</f>
        <v>-0.77</v>
      </c>
    </row>
    <row r="13077" customFormat="false" ht="15" hidden="false" customHeight="false" outlineLevel="0" collapsed="false">
      <c r="A13077" s="2" t="s">
        <v>124</v>
      </c>
      <c r="B13077" s="2" t="s">
        <v>124</v>
      </c>
      <c r="C13077" s="2" t="s">
        <v>47</v>
      </c>
      <c r="D13077" s="2" t="s">
        <v>10</v>
      </c>
      <c r="E13077" s="2" t="s">
        <v>74</v>
      </c>
      <c r="F13077" s="2" t="s">
        <v>977</v>
      </c>
      <c r="G13077" s="14" t="n">
        <v>9.5</v>
      </c>
      <c r="H13077" s="14" t="n">
        <v>10.68</v>
      </c>
      <c r="I13077" s="14" t="n">
        <v>9.5</v>
      </c>
      <c r="J13077" s="23" t="n">
        <f aca="false">IF(AND(E13077="Priority",ISNUMBER('Cost model'!N317)),'Cost model'!N317,'Cost model'!M317)</f>
        <v>10.5</v>
      </c>
      <c r="K13077" s="14" t="n">
        <f aca="false">J13077-H13077</f>
        <v>-0.18</v>
      </c>
      <c r="L13077" s="14" t="n">
        <f aca="false">G13077-H13077</f>
        <v>-1.18</v>
      </c>
    </row>
    <row r="13078" customFormat="false" ht="15" hidden="false" customHeight="false" outlineLevel="0" collapsed="false">
      <c r="A13078" s="2" t="s">
        <v>174</v>
      </c>
      <c r="B13078" s="2" t="s">
        <v>174</v>
      </c>
      <c r="C13078" s="2" t="s">
        <v>48</v>
      </c>
      <c r="D13078" s="2" t="s">
        <v>15</v>
      </c>
      <c r="E13078" s="2" t="s">
        <v>74</v>
      </c>
      <c r="F13078" s="2" t="s">
        <v>977</v>
      </c>
      <c r="G13078" s="14" t="n">
        <v>85</v>
      </c>
      <c r="H13078" s="14" t="n">
        <v>56.55</v>
      </c>
      <c r="I13078" s="14" t="n">
        <v>85</v>
      </c>
      <c r="J13078" s="23" t="n">
        <f aca="false">IF(AND(E13078="Priority",ISNUMBER('Cost model'!N180)),'Cost model'!N180,'Cost model'!M180)</f>
        <v>150</v>
      </c>
      <c r="K13078" s="14" t="n">
        <f aca="false">J13078-H13078</f>
        <v>93.45</v>
      </c>
      <c r="L13078" s="14" t="n">
        <f aca="false">G13078-H13078</f>
        <v>28.45</v>
      </c>
    </row>
    <row r="13079" customFormat="false" ht="15" hidden="false" customHeight="false" outlineLevel="0" collapsed="false">
      <c r="A13079" s="2" t="s">
        <v>174</v>
      </c>
      <c r="B13079" s="2" t="s">
        <v>174</v>
      </c>
      <c r="C13079" s="2" t="s">
        <v>49</v>
      </c>
      <c r="D13079" s="2" t="s">
        <v>12</v>
      </c>
      <c r="E13079" s="2" t="s">
        <v>74</v>
      </c>
      <c r="F13079" s="2" t="s">
        <v>977</v>
      </c>
      <c r="G13079" s="14" t="n">
        <v>19.5</v>
      </c>
      <c r="H13079" s="14" t="n">
        <v>42.54</v>
      </c>
      <c r="I13079" s="14" t="n">
        <v>19.5</v>
      </c>
      <c r="J13079" s="23" t="n">
        <f aca="false">IF(AND(E13079="Priority",ISNUMBER('Cost model'!N172)),'Cost model'!N172,'Cost model'!M172)</f>
        <v>45</v>
      </c>
      <c r="K13079" s="14" t="n">
        <f aca="false">J13079-H13079</f>
        <v>2.46</v>
      </c>
      <c r="L13079" s="14" t="n">
        <f aca="false">G13079-H13079</f>
        <v>-23.04</v>
      </c>
    </row>
    <row r="13080" customFormat="false" ht="15" hidden="false" customHeight="false" outlineLevel="0" collapsed="false">
      <c r="A13080" s="2" t="s">
        <v>124</v>
      </c>
      <c r="B13080" s="2" t="s">
        <v>124</v>
      </c>
      <c r="C13080" s="2" t="s">
        <v>48</v>
      </c>
      <c r="D13080" s="2" t="s">
        <v>12</v>
      </c>
      <c r="E13080" s="2" t="s">
        <v>83</v>
      </c>
      <c r="F13080" s="2" t="s">
        <v>977</v>
      </c>
      <c r="G13080" s="14" t="n">
        <v>19.5</v>
      </c>
      <c r="H13080" s="14" t="n">
        <v>70.78</v>
      </c>
      <c r="I13080" s="14" t="n">
        <v>19.5</v>
      </c>
      <c r="J13080" s="23" t="n">
        <f aca="false">IF(AND(E13080="Priority",ISNUMBER('Cost model'!N321)),'Cost model'!N321,'Cost model'!M321)</f>
        <v>55</v>
      </c>
      <c r="K13080" s="14" t="n">
        <f aca="false">J13080-H13080</f>
        <v>-15.78</v>
      </c>
      <c r="L13080" s="14" t="n">
        <f aca="false">G13080-H13080</f>
        <v>-51.28</v>
      </c>
    </row>
    <row r="13081" customFormat="false" ht="15" hidden="false" customHeight="false" outlineLevel="0" collapsed="false">
      <c r="A13081" s="2" t="s">
        <v>142</v>
      </c>
      <c r="B13081" s="2" t="s">
        <v>142</v>
      </c>
      <c r="C13081" s="2" t="s">
        <v>48</v>
      </c>
      <c r="D13081" s="2" t="s">
        <v>12</v>
      </c>
      <c r="E13081" s="2" t="s">
        <v>74</v>
      </c>
      <c r="F13081" s="2" t="s">
        <v>977</v>
      </c>
      <c r="G13081" s="14" t="n">
        <v>12.5</v>
      </c>
      <c r="H13081" s="14" t="n">
        <v>24.57</v>
      </c>
      <c r="I13081" s="14" t="n">
        <v>12.5</v>
      </c>
      <c r="J13081" s="23" t="n">
        <f aca="false">IF(AND(E13081="Priority",ISNUMBER('Cost model'!N636)),'Cost model'!N636,'Cost model'!M636)</f>
        <v>40</v>
      </c>
      <c r="K13081" s="14" t="n">
        <f aca="false">J13081-H13081</f>
        <v>15.43</v>
      </c>
      <c r="L13081" s="14" t="n">
        <f aca="false">G13081-H13081</f>
        <v>-12.07</v>
      </c>
    </row>
    <row r="13082" customFormat="false" ht="15" hidden="false" customHeight="false" outlineLevel="0" collapsed="false">
      <c r="A13082" s="2" t="s">
        <v>158</v>
      </c>
      <c r="B13082" s="2" t="s">
        <v>158</v>
      </c>
      <c r="C13082" s="2" t="s">
        <v>49</v>
      </c>
      <c r="D13082" s="2" t="s">
        <v>10</v>
      </c>
      <c r="E13082" s="2" t="s">
        <v>74</v>
      </c>
      <c r="F13082" s="2" t="s">
        <v>977</v>
      </c>
      <c r="G13082" s="14" t="n">
        <v>17.5</v>
      </c>
      <c r="H13082" s="14" t="n">
        <v>13.83</v>
      </c>
      <c r="I13082" s="14" t="n">
        <v>17.5</v>
      </c>
      <c r="J13082" s="23" t="n">
        <f aca="false">IF(AND(E13082="Priority",ISNUMBER('Cost model'!N424)),'Cost model'!N424,'Cost model'!M424)</f>
        <v>16.5</v>
      </c>
      <c r="K13082" s="14" t="n">
        <f aca="false">J13082-H13082</f>
        <v>2.67</v>
      </c>
      <c r="L13082" s="14" t="n">
        <f aca="false">G13082-H13082</f>
        <v>3.67</v>
      </c>
    </row>
    <row r="13083" customFormat="false" ht="15" hidden="false" customHeight="false" outlineLevel="0" collapsed="false">
      <c r="A13083" s="2" t="s">
        <v>174</v>
      </c>
      <c r="B13083" s="2" t="s">
        <v>174</v>
      </c>
      <c r="C13083" s="2" t="s">
        <v>47</v>
      </c>
      <c r="D13083" s="2" t="s">
        <v>10</v>
      </c>
      <c r="E13083" s="2" t="s">
        <v>74</v>
      </c>
      <c r="F13083" s="2" t="s">
        <v>977</v>
      </c>
      <c r="G13083" s="14" t="n">
        <v>9.5</v>
      </c>
      <c r="H13083" s="14" t="n">
        <v>6.79</v>
      </c>
      <c r="I13083" s="14" t="n">
        <v>9.5</v>
      </c>
      <c r="J13083" s="23" t="n">
        <f aca="false">IF(AND(E13083="Priority",ISNUMBER('Cost model'!N167)),'Cost model'!N167,'Cost model'!M167)</f>
        <v>8.5</v>
      </c>
      <c r="K13083" s="14" t="n">
        <f aca="false">J13083-H13083</f>
        <v>1.71</v>
      </c>
      <c r="L13083" s="14" t="n">
        <f aca="false">G13083-H13083</f>
        <v>2.71</v>
      </c>
    </row>
    <row r="13084" customFormat="false" ht="15" hidden="false" customHeight="false" outlineLevel="0" collapsed="false">
      <c r="A13084" s="2" t="s">
        <v>124</v>
      </c>
      <c r="B13084" s="2" t="s">
        <v>124</v>
      </c>
      <c r="C13084" s="2" t="s">
        <v>48</v>
      </c>
      <c r="D13084" s="2" t="s">
        <v>10</v>
      </c>
      <c r="E13084" s="2" t="s">
        <v>74</v>
      </c>
      <c r="F13084" s="2" t="s">
        <v>977</v>
      </c>
      <c r="G13084" s="14" t="n">
        <v>12.5</v>
      </c>
      <c r="H13084" s="14" t="n">
        <v>11.08</v>
      </c>
      <c r="I13084" s="14" t="n">
        <v>12.5</v>
      </c>
      <c r="J13084" s="23" t="n">
        <f aca="false">IF(AND(E13084="Priority",ISNUMBER('Cost model'!N318)),'Cost model'!N318,'Cost model'!M318)</f>
        <v>14.5</v>
      </c>
      <c r="K13084" s="14" t="n">
        <f aca="false">J13084-H13084</f>
        <v>3.42</v>
      </c>
      <c r="L13084" s="14" t="n">
        <f aca="false">G13084-H13084</f>
        <v>1.42</v>
      </c>
    </row>
    <row r="13085" customFormat="false" ht="15" hidden="false" customHeight="false" outlineLevel="0" collapsed="false">
      <c r="A13085" s="2" t="s">
        <v>124</v>
      </c>
      <c r="B13085" s="2" t="s">
        <v>124</v>
      </c>
      <c r="C13085" s="2" t="s">
        <v>49</v>
      </c>
      <c r="D13085" s="2" t="s">
        <v>10</v>
      </c>
      <c r="E13085" s="2" t="s">
        <v>74</v>
      </c>
      <c r="F13085" s="2" t="s">
        <v>977</v>
      </c>
      <c r="G13085" s="14" t="n">
        <v>17.5</v>
      </c>
      <c r="H13085" s="14" t="n">
        <v>13.14</v>
      </c>
      <c r="I13085" s="14" t="n">
        <v>17.5</v>
      </c>
      <c r="J13085" s="23" t="n">
        <f aca="false">IF(AND(E13085="Priority",ISNUMBER('Cost model'!N319)),'Cost model'!N319,'Cost model'!M319)</f>
        <v>16.5</v>
      </c>
      <c r="K13085" s="14" t="n">
        <f aca="false">J13085-H13085</f>
        <v>3.36</v>
      </c>
      <c r="L13085" s="14" t="n">
        <f aca="false">G13085-H13085</f>
        <v>4.36</v>
      </c>
    </row>
    <row r="13086" customFormat="false" ht="15" hidden="false" customHeight="false" outlineLevel="0" collapsed="false">
      <c r="A13086" s="2" t="s">
        <v>174</v>
      </c>
      <c r="B13086" s="2" t="s">
        <v>174</v>
      </c>
      <c r="C13086" s="2" t="s">
        <v>48</v>
      </c>
      <c r="D13086" s="2" t="s">
        <v>15</v>
      </c>
      <c r="E13086" s="2" t="s">
        <v>74</v>
      </c>
      <c r="F13086" s="2" t="s">
        <v>977</v>
      </c>
      <c r="G13086" s="14" t="n">
        <v>85</v>
      </c>
      <c r="H13086" s="14" t="n">
        <v>125.69</v>
      </c>
      <c r="I13086" s="14" t="n">
        <v>85</v>
      </c>
      <c r="J13086" s="23" t="n">
        <f aca="false">IF(AND(E13086="Priority",ISNUMBER('Cost model'!N180)),'Cost model'!N180,'Cost model'!M180)</f>
        <v>150</v>
      </c>
      <c r="K13086" s="14" t="n">
        <f aca="false">J13086-H13086</f>
        <v>24.31</v>
      </c>
      <c r="L13086" s="14" t="n">
        <f aca="false">G13086-H13086</f>
        <v>-40.69</v>
      </c>
    </row>
    <row r="13087" customFormat="false" ht="15" hidden="false" customHeight="false" outlineLevel="0" collapsed="false">
      <c r="A13087" s="2" t="s">
        <v>142</v>
      </c>
      <c r="B13087" s="2" t="s">
        <v>124</v>
      </c>
      <c r="C13087" s="2" t="s">
        <v>48</v>
      </c>
      <c r="D13087" s="2" t="s">
        <v>10</v>
      </c>
      <c r="E13087" s="2" t="s">
        <v>74</v>
      </c>
      <c r="F13087" s="2" t="s">
        <v>976</v>
      </c>
      <c r="G13087" s="14" t="n">
        <v>17.5</v>
      </c>
      <c r="H13087" s="14" t="n">
        <v>18.84</v>
      </c>
      <c r="I13087" s="14" t="n">
        <v>14.5</v>
      </c>
      <c r="J13087" s="23" t="n">
        <f aca="false">IF(AND(E13087="Priority",ISNUMBER('Cost model'!N663)),'Cost model'!N663,'Cost model'!M663)</f>
        <v>18.5</v>
      </c>
      <c r="K13087" s="14" t="n">
        <f aca="false">J13087-H13087</f>
        <v>-0.34</v>
      </c>
      <c r="L13087" s="14" t="n">
        <f aca="false">G13087-H13087</f>
        <v>-1.34</v>
      </c>
    </row>
    <row r="13088" customFormat="false" ht="15" hidden="false" customHeight="false" outlineLevel="0" collapsed="false">
      <c r="A13088" s="2" t="s">
        <v>174</v>
      </c>
      <c r="B13088" s="2" t="s">
        <v>174</v>
      </c>
      <c r="C13088" s="2" t="s">
        <v>48</v>
      </c>
      <c r="D13088" s="2" t="s">
        <v>12</v>
      </c>
      <c r="E13088" s="2" t="s">
        <v>74</v>
      </c>
      <c r="F13088" s="2" t="s">
        <v>977</v>
      </c>
      <c r="G13088" s="14" t="n">
        <v>12.5</v>
      </c>
      <c r="H13088" s="14" t="n">
        <v>57.82</v>
      </c>
      <c r="I13088" s="14" t="n">
        <v>12.5</v>
      </c>
      <c r="J13088" s="23" t="n">
        <f aca="false">IF(AND(E13088="Priority",ISNUMBER('Cost model'!N171)),'Cost model'!N171,'Cost model'!M171)</f>
        <v>40</v>
      </c>
      <c r="K13088" s="14" t="n">
        <f aca="false">J13088-H13088</f>
        <v>-17.82</v>
      </c>
      <c r="L13088" s="14" t="n">
        <f aca="false">G13088-H13088</f>
        <v>-45.32</v>
      </c>
    </row>
    <row r="13089" customFormat="false" ht="15" hidden="false" customHeight="false" outlineLevel="0" collapsed="false">
      <c r="A13089" s="2" t="s">
        <v>342</v>
      </c>
      <c r="B13089" s="2" t="s">
        <v>158</v>
      </c>
      <c r="C13089" s="2" t="s">
        <v>47</v>
      </c>
      <c r="D13089" s="2" t="s">
        <v>10</v>
      </c>
      <c r="E13089" s="2" t="s">
        <v>74</v>
      </c>
      <c r="F13089" s="2" t="s">
        <v>976</v>
      </c>
      <c r="G13089" s="14" t="n">
        <v>19.5</v>
      </c>
      <c r="H13089" s="14" t="n">
        <v>27.84</v>
      </c>
      <c r="I13089" s="14" t="n">
        <v>19.5</v>
      </c>
      <c r="J13089" s="23" t="n">
        <f aca="false">IF(AND(E13089="Priority",ISNUMBER('Cost model'!N212)),'Cost model'!N212,'Cost model'!M212)</f>
        <v>20.5</v>
      </c>
      <c r="K13089" s="14" t="n">
        <f aca="false">J13089-H13089</f>
        <v>-7.34</v>
      </c>
      <c r="L13089" s="14" t="n">
        <f aca="false">G13089-H13089</f>
        <v>-8.34</v>
      </c>
    </row>
    <row r="13090" customFormat="false" ht="15" hidden="false" customHeight="false" outlineLevel="0" collapsed="false">
      <c r="A13090" s="2" t="s">
        <v>142</v>
      </c>
      <c r="B13090" s="2" t="s">
        <v>142</v>
      </c>
      <c r="C13090" s="2" t="s">
        <v>48</v>
      </c>
      <c r="D13090" s="2" t="s">
        <v>10</v>
      </c>
      <c r="E13090" s="2" t="s">
        <v>83</v>
      </c>
      <c r="F13090" s="2" t="s">
        <v>977</v>
      </c>
      <c r="G13090" s="14" t="n">
        <v>17.5</v>
      </c>
      <c r="H13090" s="14" t="n">
        <v>24.57</v>
      </c>
      <c r="I13090" s="14" t="n">
        <v>17.5</v>
      </c>
      <c r="J13090" s="23" t="n">
        <f aca="false">IF(AND(E13090="Priority",ISNUMBER('Cost model'!N633)),'Cost model'!N633,'Cost model'!M633)</f>
        <v>16.5</v>
      </c>
      <c r="K13090" s="14" t="n">
        <f aca="false">J13090-H13090</f>
        <v>-8.07</v>
      </c>
      <c r="L13090" s="14" t="n">
        <f aca="false">G13090-H13090</f>
        <v>-7.07</v>
      </c>
    </row>
    <row r="13091" customFormat="false" ht="15" hidden="false" customHeight="false" outlineLevel="0" collapsed="false">
      <c r="A13091" s="2" t="s">
        <v>142</v>
      </c>
      <c r="B13091" s="2" t="s">
        <v>142</v>
      </c>
      <c r="C13091" s="2" t="s">
        <v>48</v>
      </c>
      <c r="D13091" s="2" t="s">
        <v>12</v>
      </c>
      <c r="E13091" s="2" t="s">
        <v>74</v>
      </c>
      <c r="F13091" s="2" t="s">
        <v>977</v>
      </c>
      <c r="G13091" s="14" t="n">
        <v>12.5</v>
      </c>
      <c r="H13091" s="14" t="n">
        <v>23.18</v>
      </c>
      <c r="I13091" s="14" t="n">
        <v>12.5</v>
      </c>
      <c r="J13091" s="23" t="n">
        <f aca="false">IF(AND(E13091="Priority",ISNUMBER('Cost model'!N636)),'Cost model'!N636,'Cost model'!M636)</f>
        <v>40</v>
      </c>
      <c r="K13091" s="14" t="n">
        <f aca="false">J13091-H13091</f>
        <v>16.82</v>
      </c>
      <c r="L13091" s="14" t="n">
        <f aca="false">G13091-H13091</f>
        <v>-10.68</v>
      </c>
    </row>
    <row r="13092" customFormat="false" ht="15" hidden="false" customHeight="false" outlineLevel="0" collapsed="false">
      <c r="A13092" s="2" t="s">
        <v>124</v>
      </c>
      <c r="B13092" s="2" t="s">
        <v>124</v>
      </c>
      <c r="C13092" s="2" t="s">
        <v>48</v>
      </c>
      <c r="D13092" s="2" t="s">
        <v>12</v>
      </c>
      <c r="E13092" s="2" t="s">
        <v>74</v>
      </c>
      <c r="F13092" s="2" t="s">
        <v>977</v>
      </c>
      <c r="G13092" s="14" t="n">
        <v>12.5</v>
      </c>
      <c r="H13092" s="14" t="n">
        <v>11.08</v>
      </c>
      <c r="I13092" s="14" t="n">
        <v>12.5</v>
      </c>
      <c r="J13092" s="23" t="n">
        <f aca="false">IF(AND(E13092="Priority",ISNUMBER('Cost model'!N321)),'Cost model'!N321,'Cost model'!M321)</f>
        <v>40</v>
      </c>
      <c r="K13092" s="14" t="n">
        <f aca="false">J13092-H13092</f>
        <v>28.92</v>
      </c>
      <c r="L13092" s="14" t="n">
        <f aca="false">G13092-H13092</f>
        <v>1.42</v>
      </c>
    </row>
    <row r="13093" customFormat="false" ht="15" hidden="false" customHeight="false" outlineLevel="0" collapsed="false">
      <c r="A13093" s="2" t="s">
        <v>142</v>
      </c>
      <c r="B13093" s="2" t="s">
        <v>142</v>
      </c>
      <c r="C13093" s="2" t="s">
        <v>47</v>
      </c>
      <c r="D13093" s="2" t="s">
        <v>12</v>
      </c>
      <c r="E13093" s="2" t="s">
        <v>83</v>
      </c>
      <c r="F13093" s="2" t="s">
        <v>977</v>
      </c>
      <c r="G13093" s="14" t="n">
        <v>19.5</v>
      </c>
      <c r="H13093" s="14" t="n">
        <v>42.48</v>
      </c>
      <c r="I13093" s="14" t="n">
        <v>19.5</v>
      </c>
      <c r="J13093" s="23" t="n">
        <f aca="false">IF(AND(E13093="Priority",ISNUMBER('Cost model'!N635)),'Cost model'!N635,'Cost model'!M635)</f>
        <v>40</v>
      </c>
      <c r="K13093" s="14" t="n">
        <f aca="false">J13093-H13093</f>
        <v>-2.48</v>
      </c>
      <c r="L13093" s="14" t="n">
        <f aca="false">G13093-H13093</f>
        <v>-22.98</v>
      </c>
    </row>
    <row r="13094" customFormat="false" ht="15" hidden="false" customHeight="false" outlineLevel="0" collapsed="false">
      <c r="A13094" s="2" t="s">
        <v>174</v>
      </c>
      <c r="B13094" s="2" t="s">
        <v>174</v>
      </c>
      <c r="C13094" s="2" t="s">
        <v>47</v>
      </c>
      <c r="D13094" s="2" t="s">
        <v>10</v>
      </c>
      <c r="E13094" s="2" t="s">
        <v>74</v>
      </c>
      <c r="F13094" s="2" t="s">
        <v>977</v>
      </c>
      <c r="G13094" s="14" t="n">
        <v>9.5</v>
      </c>
      <c r="H13094" s="14" t="n">
        <v>7.59</v>
      </c>
      <c r="I13094" s="14" t="n">
        <v>9.5</v>
      </c>
      <c r="J13094" s="23" t="n">
        <f aca="false">IF(AND(E13094="Priority",ISNUMBER('Cost model'!N167)),'Cost model'!N167,'Cost model'!M167)</f>
        <v>8.5</v>
      </c>
      <c r="K13094" s="14" t="n">
        <f aca="false">J13094-H13094</f>
        <v>0.91</v>
      </c>
      <c r="L13094" s="14" t="n">
        <f aca="false">G13094-H13094</f>
        <v>1.91</v>
      </c>
    </row>
    <row r="13095" customFormat="false" ht="15" hidden="false" customHeight="false" outlineLevel="0" collapsed="false">
      <c r="A13095" s="2" t="s">
        <v>142</v>
      </c>
      <c r="B13095" s="2" t="s">
        <v>142</v>
      </c>
      <c r="C13095" s="2" t="s">
        <v>48</v>
      </c>
      <c r="D13095" s="2" t="s">
        <v>12</v>
      </c>
      <c r="E13095" s="2" t="s">
        <v>83</v>
      </c>
      <c r="F13095" s="2" t="s">
        <v>977</v>
      </c>
      <c r="G13095" s="14" t="n">
        <v>19.5</v>
      </c>
      <c r="H13095" s="14" t="n">
        <v>43.07</v>
      </c>
      <c r="I13095" s="14" t="n">
        <v>19.5</v>
      </c>
      <c r="J13095" s="23" t="n">
        <f aca="false">IF(AND(E13095="Priority",ISNUMBER('Cost model'!N636)),'Cost model'!N636,'Cost model'!M636)</f>
        <v>55</v>
      </c>
      <c r="K13095" s="14" t="n">
        <f aca="false">J13095-H13095</f>
        <v>11.93</v>
      </c>
      <c r="L13095" s="14" t="n">
        <f aca="false">G13095-H13095</f>
        <v>-23.57</v>
      </c>
    </row>
    <row r="13096" customFormat="false" ht="15" hidden="false" customHeight="false" outlineLevel="0" collapsed="false">
      <c r="A13096" s="2" t="s">
        <v>174</v>
      </c>
      <c r="B13096" s="2" t="s">
        <v>124</v>
      </c>
      <c r="C13096" s="2" t="s">
        <v>47</v>
      </c>
      <c r="D13096" s="2" t="s">
        <v>10</v>
      </c>
      <c r="E13096" s="2" t="s">
        <v>74</v>
      </c>
      <c r="F13096" s="2" t="s">
        <v>976</v>
      </c>
      <c r="G13096" s="14" t="n">
        <v>9.5</v>
      </c>
      <c r="H13096" s="14" t="n">
        <v>12.27</v>
      </c>
      <c r="I13096" s="14" t="n">
        <v>9.5</v>
      </c>
      <c r="J13096" s="23" t="n">
        <f aca="false">IF(AND(E13096="Priority",ISNUMBER('Cost model'!N107)),'Cost model'!N107,'Cost model'!M107)</f>
        <v>12.5</v>
      </c>
      <c r="K13096" s="14" t="n">
        <f aca="false">J13096-H13096</f>
        <v>0.23</v>
      </c>
      <c r="L13096" s="14" t="n">
        <f aca="false">G13096-H13096</f>
        <v>-2.77</v>
      </c>
    </row>
    <row r="13097" customFormat="false" ht="15" hidden="false" customHeight="false" outlineLevel="0" collapsed="false">
      <c r="A13097" s="2" t="s">
        <v>174</v>
      </c>
      <c r="B13097" s="2" t="s">
        <v>174</v>
      </c>
      <c r="C13097" s="2" t="s">
        <v>49</v>
      </c>
      <c r="D13097" s="2" t="s">
        <v>12</v>
      </c>
      <c r="E13097" s="2" t="s">
        <v>74</v>
      </c>
      <c r="F13097" s="2" t="s">
        <v>977</v>
      </c>
      <c r="G13097" s="14" t="n">
        <v>19.5</v>
      </c>
      <c r="H13097" s="14" t="n">
        <v>44.67</v>
      </c>
      <c r="I13097" s="14" t="n">
        <v>19.5</v>
      </c>
      <c r="J13097" s="23" t="n">
        <f aca="false">IF(AND(E13097="Priority",ISNUMBER('Cost model'!N172)),'Cost model'!N172,'Cost model'!M172)</f>
        <v>45</v>
      </c>
      <c r="K13097" s="14" t="n">
        <f aca="false">J13097-H13097</f>
        <v>0.329999999999998</v>
      </c>
      <c r="L13097" s="14" t="n">
        <f aca="false">G13097-H13097</f>
        <v>-25.17</v>
      </c>
    </row>
    <row r="13098" customFormat="false" ht="15" hidden="false" customHeight="false" outlineLevel="0" collapsed="false">
      <c r="A13098" s="2" t="s">
        <v>174</v>
      </c>
      <c r="B13098" s="2" t="s">
        <v>174</v>
      </c>
      <c r="C13098" s="2" t="s">
        <v>49</v>
      </c>
      <c r="D13098" s="2" t="s">
        <v>14</v>
      </c>
      <c r="E13098" s="2" t="s">
        <v>74</v>
      </c>
      <c r="F13098" s="2" t="s">
        <v>977</v>
      </c>
      <c r="G13098" s="14" t="n">
        <v>85</v>
      </c>
      <c r="H13098" s="14" t="n">
        <v>106.8</v>
      </c>
      <c r="I13098" s="14" t="n">
        <v>85</v>
      </c>
      <c r="J13098" s="23" t="n">
        <f aca="false">IF(AND(E13098="Priority",ISNUMBER('Cost model'!N178)),'Cost model'!N178,'Cost model'!M178)</f>
        <v>145</v>
      </c>
      <c r="K13098" s="14" t="n">
        <f aca="false">J13098-H13098</f>
        <v>38.2</v>
      </c>
      <c r="L13098" s="14" t="n">
        <f aca="false">G13098-H13098</f>
        <v>-21.8</v>
      </c>
    </row>
    <row r="13099" customFormat="false" ht="15" hidden="false" customHeight="false" outlineLevel="0" collapsed="false">
      <c r="A13099" s="2" t="s">
        <v>174</v>
      </c>
      <c r="B13099" s="2" t="s">
        <v>142</v>
      </c>
      <c r="C13099" s="2" t="s">
        <v>48</v>
      </c>
      <c r="D13099" s="2" t="s">
        <v>12</v>
      </c>
      <c r="E13099" s="2" t="s">
        <v>83</v>
      </c>
      <c r="F13099" s="2" t="s">
        <v>976</v>
      </c>
      <c r="G13099" s="14" t="n">
        <v>19.5</v>
      </c>
      <c r="H13099" s="14" t="n">
        <v>65.31</v>
      </c>
      <c r="I13099" s="14" t="n">
        <v>19.5</v>
      </c>
      <c r="J13099" s="23" t="n">
        <f aca="false">IF(AND(E13099="Priority",ISNUMBER('Cost model'!N126)),'Cost model'!N126,'Cost model'!M126)</f>
        <v>60</v>
      </c>
      <c r="K13099" s="14" t="n">
        <f aca="false">J13099-H13099</f>
        <v>-5.31</v>
      </c>
      <c r="L13099" s="14" t="n">
        <f aca="false">G13099-H13099</f>
        <v>-45.81</v>
      </c>
    </row>
    <row r="13100" customFormat="false" ht="15" hidden="false" customHeight="false" outlineLevel="0" collapsed="false">
      <c r="A13100" s="2" t="s">
        <v>158</v>
      </c>
      <c r="B13100" s="2" t="s">
        <v>158</v>
      </c>
      <c r="C13100" s="2" t="s">
        <v>47</v>
      </c>
      <c r="D13100" s="2" t="s">
        <v>12</v>
      </c>
      <c r="E13100" s="2" t="s">
        <v>74</v>
      </c>
      <c r="F13100" s="2" t="s">
        <v>977</v>
      </c>
      <c r="G13100" s="14" t="n">
        <v>9.5</v>
      </c>
      <c r="H13100" s="14" t="n">
        <v>13.18</v>
      </c>
      <c r="I13100" s="14" t="n">
        <v>9.5</v>
      </c>
      <c r="J13100" s="23" t="n">
        <f aca="false">IF(AND(E13100="Priority",ISNUMBER('Cost model'!N425)),'Cost model'!N425,'Cost model'!M425)</f>
        <v>14.5</v>
      </c>
      <c r="K13100" s="14" t="n">
        <f aca="false">J13100-H13100</f>
        <v>1.32</v>
      </c>
      <c r="L13100" s="14" t="n">
        <f aca="false">G13100-H13100</f>
        <v>-3.68</v>
      </c>
    </row>
    <row r="13101" customFormat="false" ht="15" hidden="false" customHeight="false" outlineLevel="0" collapsed="false">
      <c r="A13101" s="2" t="s">
        <v>124</v>
      </c>
      <c r="B13101" s="2" t="s">
        <v>124</v>
      </c>
      <c r="C13101" s="2" t="s">
        <v>49</v>
      </c>
      <c r="D13101" s="2" t="s">
        <v>14</v>
      </c>
      <c r="E13101" s="2" t="s">
        <v>74</v>
      </c>
      <c r="F13101" s="2" t="s">
        <v>977</v>
      </c>
      <c r="G13101" s="14" t="n">
        <v>85</v>
      </c>
      <c r="H13101" s="14" t="n">
        <v>177.52</v>
      </c>
      <c r="I13101" s="14" t="n">
        <v>85</v>
      </c>
      <c r="J13101" s="23" t="n">
        <f aca="false">IF(AND(E13101="Priority",ISNUMBER('Cost model'!N328)),'Cost model'!N328,'Cost model'!M328)</f>
        <v>175</v>
      </c>
      <c r="K13101" s="14" t="n">
        <f aca="false">J13101-H13101</f>
        <v>-2.52000000000001</v>
      </c>
      <c r="L13101" s="14" t="n">
        <f aca="false">G13101-H13101</f>
        <v>-92.52</v>
      </c>
    </row>
    <row r="13102" customFormat="false" ht="15" hidden="false" customHeight="false" outlineLevel="0" collapsed="false">
      <c r="A13102" s="2" t="s">
        <v>124</v>
      </c>
      <c r="B13102" s="2" t="s">
        <v>124</v>
      </c>
      <c r="C13102" s="2" t="s">
        <v>48</v>
      </c>
      <c r="D13102" s="2" t="s">
        <v>12</v>
      </c>
      <c r="E13102" s="2" t="s">
        <v>74</v>
      </c>
      <c r="F13102" s="2" t="s">
        <v>977</v>
      </c>
      <c r="G13102" s="14" t="n">
        <v>12.5</v>
      </c>
      <c r="H13102" s="14" t="n">
        <v>13.18</v>
      </c>
      <c r="I13102" s="14" t="n">
        <v>12.5</v>
      </c>
      <c r="J13102" s="23" t="n">
        <f aca="false">IF(AND(E13102="Priority",ISNUMBER('Cost model'!N321)),'Cost model'!N321,'Cost model'!M321)</f>
        <v>40</v>
      </c>
      <c r="K13102" s="14" t="n">
        <f aca="false">J13102-H13102</f>
        <v>26.82</v>
      </c>
      <c r="L13102" s="14" t="n">
        <f aca="false">G13102-H13102</f>
        <v>-0.68</v>
      </c>
    </row>
    <row r="13103" customFormat="false" ht="15" hidden="false" customHeight="false" outlineLevel="0" collapsed="false">
      <c r="A13103" s="2" t="s">
        <v>142</v>
      </c>
      <c r="B13103" s="2" t="s">
        <v>142</v>
      </c>
      <c r="C13103" s="2" t="s">
        <v>47</v>
      </c>
      <c r="D13103" s="2" t="s">
        <v>10</v>
      </c>
      <c r="E13103" s="2" t="s">
        <v>74</v>
      </c>
      <c r="F13103" s="2" t="s">
        <v>977</v>
      </c>
      <c r="G13103" s="14" t="n">
        <v>9.5</v>
      </c>
      <c r="H13103" s="14" t="n">
        <v>7.44</v>
      </c>
      <c r="I13103" s="14" t="n">
        <v>9.5</v>
      </c>
      <c r="J13103" s="23" t="n">
        <f aca="false">IF(AND(E13103="Priority",ISNUMBER('Cost model'!N632)),'Cost model'!N632,'Cost model'!M632)</f>
        <v>9.5</v>
      </c>
      <c r="K13103" s="14" t="n">
        <f aca="false">J13103-H13103</f>
        <v>2.06</v>
      </c>
      <c r="L13103" s="14" t="n">
        <f aca="false">G13103-H13103</f>
        <v>2.06</v>
      </c>
    </row>
    <row r="13104" customFormat="false" ht="15" hidden="false" customHeight="false" outlineLevel="0" collapsed="false">
      <c r="A13104" s="2" t="s">
        <v>142</v>
      </c>
      <c r="B13104" s="2" t="s">
        <v>142</v>
      </c>
      <c r="C13104" s="2" t="s">
        <v>47</v>
      </c>
      <c r="D13104" s="2" t="s">
        <v>12</v>
      </c>
      <c r="E13104" s="2" t="s">
        <v>83</v>
      </c>
      <c r="F13104" s="2" t="s">
        <v>977</v>
      </c>
      <c r="G13104" s="14" t="n">
        <v>19.5</v>
      </c>
      <c r="H13104" s="14" t="n">
        <v>24.57</v>
      </c>
      <c r="I13104" s="14" t="n">
        <v>19.5</v>
      </c>
      <c r="J13104" s="23" t="n">
        <f aca="false">IF(AND(E13104="Priority",ISNUMBER('Cost model'!N635)),'Cost model'!N635,'Cost model'!M635)</f>
        <v>40</v>
      </c>
      <c r="K13104" s="14" t="n">
        <f aca="false">J13104-H13104</f>
        <v>15.43</v>
      </c>
      <c r="L13104" s="14" t="n">
        <f aca="false">G13104-H13104</f>
        <v>-5.07</v>
      </c>
    </row>
    <row r="13105" customFormat="false" ht="15" hidden="false" customHeight="false" outlineLevel="0" collapsed="false">
      <c r="A13105" s="2" t="s">
        <v>124</v>
      </c>
      <c r="B13105" s="2" t="s">
        <v>124</v>
      </c>
      <c r="C13105" s="2" t="s">
        <v>48</v>
      </c>
      <c r="D13105" s="2" t="s">
        <v>13</v>
      </c>
      <c r="E13105" s="2" t="s">
        <v>74</v>
      </c>
      <c r="F13105" s="2" t="s">
        <v>977</v>
      </c>
      <c r="G13105" s="14" t="n">
        <v>24.5</v>
      </c>
      <c r="H13105" s="14" t="n">
        <v>101.81</v>
      </c>
      <c r="I13105" s="14" t="n">
        <v>24.5</v>
      </c>
      <c r="J13105" s="23" t="n">
        <f aca="false">IF(AND(E13105="Priority",ISNUMBER('Cost model'!N324)),'Cost model'!N324,'Cost model'!M324)</f>
        <v>85</v>
      </c>
      <c r="K13105" s="14" t="n">
        <f aca="false">J13105-H13105</f>
        <v>-16.81</v>
      </c>
      <c r="L13105" s="14" t="n">
        <f aca="false">G13105-H13105</f>
        <v>-77.31</v>
      </c>
    </row>
    <row r="13106" customFormat="false" ht="15" hidden="false" customHeight="false" outlineLevel="0" collapsed="false">
      <c r="A13106" s="2" t="s">
        <v>221</v>
      </c>
      <c r="B13106" s="2" t="s">
        <v>221</v>
      </c>
      <c r="C13106" s="2" t="s">
        <v>47</v>
      </c>
      <c r="D13106" s="2" t="s">
        <v>10</v>
      </c>
      <c r="E13106" s="2" t="s">
        <v>74</v>
      </c>
      <c r="F13106" s="2" t="s">
        <v>977</v>
      </c>
      <c r="G13106" s="14" t="n">
        <v>9.5</v>
      </c>
      <c r="H13106" s="14" t="n">
        <v>7.43</v>
      </c>
      <c r="I13106" s="14" t="n">
        <v>9.5</v>
      </c>
      <c r="J13106" s="23" t="n">
        <f aca="false">IF(AND(E13106="Priority",ISNUMBER('Cost model'!N737)),'Cost model'!N737,'Cost model'!M737)</f>
        <v>8.5</v>
      </c>
      <c r="K13106" s="14" t="n">
        <f aca="false">J13106-H13106</f>
        <v>1.07</v>
      </c>
      <c r="L13106" s="14" t="n">
        <f aca="false">G13106-H13106</f>
        <v>2.07</v>
      </c>
    </row>
    <row r="13107" customFormat="false" ht="15" hidden="false" customHeight="false" outlineLevel="0" collapsed="false">
      <c r="A13107" s="2" t="s">
        <v>221</v>
      </c>
      <c r="B13107" s="2" t="s">
        <v>221</v>
      </c>
      <c r="C13107" s="2" t="s">
        <v>49</v>
      </c>
      <c r="D13107" s="2" t="s">
        <v>12</v>
      </c>
      <c r="E13107" s="2" t="s">
        <v>83</v>
      </c>
      <c r="F13107" s="2" t="s">
        <v>977</v>
      </c>
      <c r="G13107" s="14" t="n">
        <v>29.5</v>
      </c>
      <c r="H13107" s="14" t="n">
        <v>31</v>
      </c>
      <c r="I13107" s="14" t="n">
        <v>29.5</v>
      </c>
      <c r="J13107" s="23" t="n">
        <f aca="false">IF(AND(E13107="Priority",ISNUMBER('Cost model'!N742)),'Cost model'!N742,'Cost model'!M742)</f>
        <v>80</v>
      </c>
      <c r="K13107" s="14" t="n">
        <f aca="false">J13107-H13107</f>
        <v>49</v>
      </c>
      <c r="L13107" s="14" t="n">
        <f aca="false">G13107-H13107</f>
        <v>-1.5</v>
      </c>
    </row>
    <row r="13108" customFormat="false" ht="15" hidden="false" customHeight="false" outlineLevel="0" collapsed="false">
      <c r="A13108" s="2" t="s">
        <v>124</v>
      </c>
      <c r="B13108" s="2" t="s">
        <v>124</v>
      </c>
      <c r="C13108" s="2" t="s">
        <v>47</v>
      </c>
      <c r="D13108" s="2" t="s">
        <v>10</v>
      </c>
      <c r="E13108" s="2" t="s">
        <v>83</v>
      </c>
      <c r="F13108" s="2" t="s">
        <v>977</v>
      </c>
      <c r="G13108" s="14" t="n">
        <v>14.5</v>
      </c>
      <c r="H13108" s="14" t="n">
        <v>23.18</v>
      </c>
      <c r="I13108" s="14" t="n">
        <v>14.5</v>
      </c>
      <c r="J13108" s="23" t="n">
        <f aca="false">IF(AND(E13108="Priority",ISNUMBER('Cost model'!N317)),'Cost model'!N317,'Cost model'!M317)</f>
        <v>15.5</v>
      </c>
      <c r="K13108" s="14" t="n">
        <f aca="false">J13108-H13108</f>
        <v>-7.68</v>
      </c>
      <c r="L13108" s="14" t="n">
        <f aca="false">G13108-H13108</f>
        <v>-8.68</v>
      </c>
    </row>
    <row r="13109" customFormat="false" ht="15" hidden="false" customHeight="false" outlineLevel="0" collapsed="false">
      <c r="A13109" s="2" t="s">
        <v>221</v>
      </c>
      <c r="B13109" s="2" t="s">
        <v>221</v>
      </c>
      <c r="C13109" s="2" t="s">
        <v>47</v>
      </c>
      <c r="D13109" s="2" t="s">
        <v>10</v>
      </c>
      <c r="E13109" s="2" t="s">
        <v>74</v>
      </c>
      <c r="F13109" s="2" t="s">
        <v>977</v>
      </c>
      <c r="G13109" s="14" t="n">
        <v>9.5</v>
      </c>
      <c r="H13109" s="14" t="n">
        <v>7.27</v>
      </c>
      <c r="I13109" s="14" t="n">
        <v>9.5</v>
      </c>
      <c r="J13109" s="23" t="n">
        <f aca="false">IF(AND(E13109="Priority",ISNUMBER('Cost model'!N737)),'Cost model'!N737,'Cost model'!M737)</f>
        <v>8.5</v>
      </c>
      <c r="K13109" s="14" t="n">
        <f aca="false">J13109-H13109</f>
        <v>1.23</v>
      </c>
      <c r="L13109" s="14" t="n">
        <f aca="false">G13109-H13109</f>
        <v>2.23</v>
      </c>
    </row>
    <row r="13110" customFormat="false" ht="15" hidden="false" customHeight="false" outlineLevel="0" collapsed="false">
      <c r="A13110" s="2" t="s">
        <v>142</v>
      </c>
      <c r="B13110" s="2" t="s">
        <v>142</v>
      </c>
      <c r="C13110" s="2" t="s">
        <v>47</v>
      </c>
      <c r="D13110" s="2" t="s">
        <v>12</v>
      </c>
      <c r="E13110" s="2" t="s">
        <v>74</v>
      </c>
      <c r="F13110" s="2" t="s">
        <v>977</v>
      </c>
      <c r="G13110" s="14" t="n">
        <v>9.5</v>
      </c>
      <c r="H13110" s="14" t="n">
        <v>9.14</v>
      </c>
      <c r="I13110" s="14" t="n">
        <v>9.5</v>
      </c>
      <c r="J13110" s="23" t="n">
        <f aca="false">IF(AND(E13110="Priority",ISNUMBER('Cost model'!N635)),'Cost model'!N635,'Cost model'!M635)</f>
        <v>30.5</v>
      </c>
      <c r="K13110" s="14" t="n">
        <f aca="false">J13110-H13110</f>
        <v>21.36</v>
      </c>
      <c r="L13110" s="14" t="n">
        <f aca="false">G13110-H13110</f>
        <v>0.359999999999999</v>
      </c>
    </row>
    <row r="13111" customFormat="false" ht="15" hidden="false" customHeight="false" outlineLevel="0" collapsed="false">
      <c r="A13111" s="2" t="s">
        <v>124</v>
      </c>
      <c r="B13111" s="2" t="s">
        <v>124</v>
      </c>
      <c r="C13111" s="2" t="s">
        <v>48</v>
      </c>
      <c r="D13111" s="2" t="s">
        <v>12</v>
      </c>
      <c r="E13111" s="2" t="s">
        <v>74</v>
      </c>
      <c r="F13111" s="2" t="s">
        <v>977</v>
      </c>
      <c r="G13111" s="14" t="n">
        <v>12.5</v>
      </c>
      <c r="H13111" s="14" t="n">
        <v>43.41</v>
      </c>
      <c r="I13111" s="14" t="n">
        <v>12.5</v>
      </c>
      <c r="J13111" s="23" t="n">
        <f aca="false">IF(AND(E13111="Priority",ISNUMBER('Cost model'!N321)),'Cost model'!N321,'Cost model'!M321)</f>
        <v>40</v>
      </c>
      <c r="K13111" s="14" t="n">
        <f aca="false">J13111-H13111</f>
        <v>-3.41</v>
      </c>
      <c r="L13111" s="14" t="n">
        <f aca="false">G13111-H13111</f>
        <v>-30.91</v>
      </c>
    </row>
    <row r="13112" customFormat="false" ht="15" hidden="false" customHeight="false" outlineLevel="0" collapsed="false">
      <c r="A13112" s="2" t="s">
        <v>174</v>
      </c>
      <c r="B13112" s="2" t="s">
        <v>174</v>
      </c>
      <c r="C13112" s="2" t="s">
        <v>48</v>
      </c>
      <c r="D13112" s="2" t="s">
        <v>10</v>
      </c>
      <c r="E13112" s="2" t="s">
        <v>83</v>
      </c>
      <c r="F13112" s="2" t="s">
        <v>977</v>
      </c>
      <c r="G13112" s="14" t="n">
        <v>17.5</v>
      </c>
      <c r="H13112" s="14" t="n">
        <v>10.74</v>
      </c>
      <c r="I13112" s="14" t="n">
        <v>17.5</v>
      </c>
      <c r="J13112" s="23" t="n">
        <f aca="false">IF(AND(E13112="Priority",ISNUMBER('Cost model'!N168)),'Cost model'!N168,'Cost model'!M168)</f>
        <v>18.5</v>
      </c>
      <c r="K13112" s="14" t="n">
        <f aca="false">J13112-H13112</f>
        <v>7.76</v>
      </c>
      <c r="L13112" s="14" t="n">
        <f aca="false">G13112-H13112</f>
        <v>6.76</v>
      </c>
    </row>
    <row r="13113" customFormat="false" ht="15" hidden="false" customHeight="false" outlineLevel="0" collapsed="false">
      <c r="A13113" s="2" t="s">
        <v>174</v>
      </c>
      <c r="B13113" s="2" t="s">
        <v>142</v>
      </c>
      <c r="C13113" s="2" t="s">
        <v>47</v>
      </c>
      <c r="D13113" s="2" t="s">
        <v>13</v>
      </c>
      <c r="E13113" s="2" t="s">
        <v>74</v>
      </c>
      <c r="F13113" s="2" t="s">
        <v>976</v>
      </c>
      <c r="G13113" s="14" t="n">
        <v>19</v>
      </c>
      <c r="H13113" s="14" t="n">
        <v>34.34</v>
      </c>
      <c r="I13113" s="14" t="n">
        <v>19</v>
      </c>
      <c r="J13113" s="23" t="n">
        <f aca="false">IF(AND(E13113="Priority",ISNUMBER('Cost model'!N128)),'Cost model'!N128,'Cost model'!M128)</f>
        <v>65</v>
      </c>
      <c r="K13113" s="14" t="n">
        <f aca="false">J13113-H13113</f>
        <v>30.66</v>
      </c>
      <c r="L13113" s="14" t="n">
        <f aca="false">G13113-H13113</f>
        <v>-15.34</v>
      </c>
    </row>
    <row r="13114" customFormat="false" ht="15" hidden="false" customHeight="false" outlineLevel="0" collapsed="false">
      <c r="A13114" s="2" t="s">
        <v>221</v>
      </c>
      <c r="B13114" s="2" t="s">
        <v>221</v>
      </c>
      <c r="C13114" s="2" t="s">
        <v>47</v>
      </c>
      <c r="D13114" s="2" t="s">
        <v>12</v>
      </c>
      <c r="E13114" s="2" t="s">
        <v>74</v>
      </c>
      <c r="F13114" s="2" t="s">
        <v>977</v>
      </c>
      <c r="G13114" s="14" t="n">
        <v>9.5</v>
      </c>
      <c r="H13114" s="14" t="n">
        <v>7.02</v>
      </c>
      <c r="I13114" s="14" t="n">
        <v>9.5</v>
      </c>
      <c r="J13114" s="23" t="n">
        <f aca="false">IF(AND(E13114="Priority",ISNUMBER('Cost model'!N740)),'Cost model'!N740,'Cost model'!M740)</f>
        <v>22.5</v>
      </c>
      <c r="K13114" s="14" t="n">
        <f aca="false">J13114-H13114</f>
        <v>15.48</v>
      </c>
      <c r="L13114" s="14" t="n">
        <f aca="false">G13114-H13114</f>
        <v>2.48</v>
      </c>
    </row>
    <row r="13115" customFormat="false" ht="15" hidden="false" customHeight="false" outlineLevel="0" collapsed="false">
      <c r="A13115" s="2" t="s">
        <v>124</v>
      </c>
      <c r="B13115" s="2" t="s">
        <v>124</v>
      </c>
      <c r="C13115" s="2" t="s">
        <v>48</v>
      </c>
      <c r="D13115" s="2" t="s">
        <v>10</v>
      </c>
      <c r="E13115" s="2" t="s">
        <v>74</v>
      </c>
      <c r="F13115" s="2" t="s">
        <v>977</v>
      </c>
      <c r="G13115" s="14" t="n">
        <v>12.5</v>
      </c>
      <c r="H13115" s="14" t="n">
        <v>7.78</v>
      </c>
      <c r="I13115" s="14" t="n">
        <v>12.5</v>
      </c>
      <c r="J13115" s="23" t="n">
        <f aca="false">IF(AND(E13115="Priority",ISNUMBER('Cost model'!N318)),'Cost model'!N318,'Cost model'!M318)</f>
        <v>14.5</v>
      </c>
      <c r="K13115" s="14" t="n">
        <f aca="false">J13115-H13115</f>
        <v>6.72</v>
      </c>
      <c r="L13115" s="14" t="n">
        <f aca="false">G13115-H13115</f>
        <v>4.72</v>
      </c>
    </row>
    <row r="13116" customFormat="false" ht="15" hidden="false" customHeight="false" outlineLevel="0" collapsed="false">
      <c r="A13116" s="2" t="s">
        <v>174</v>
      </c>
      <c r="B13116" s="2" t="s">
        <v>174</v>
      </c>
      <c r="C13116" s="2" t="s">
        <v>47</v>
      </c>
      <c r="D13116" s="2" t="s">
        <v>10</v>
      </c>
      <c r="E13116" s="2" t="s">
        <v>74</v>
      </c>
      <c r="F13116" s="2" t="s">
        <v>977</v>
      </c>
      <c r="G13116" s="14" t="n">
        <v>9.5</v>
      </c>
      <c r="H13116" s="14" t="n">
        <v>7.59</v>
      </c>
      <c r="I13116" s="14" t="n">
        <v>9.5</v>
      </c>
      <c r="J13116" s="23" t="n">
        <f aca="false">IF(AND(E13116="Priority",ISNUMBER('Cost model'!N167)),'Cost model'!N167,'Cost model'!M167)</f>
        <v>8.5</v>
      </c>
      <c r="K13116" s="14" t="n">
        <f aca="false">J13116-H13116</f>
        <v>0.91</v>
      </c>
      <c r="L13116" s="14" t="n">
        <f aca="false">G13116-H13116</f>
        <v>1.91</v>
      </c>
    </row>
    <row r="13117" customFormat="false" ht="15" hidden="false" customHeight="false" outlineLevel="0" collapsed="false">
      <c r="A13117" s="2" t="s">
        <v>124</v>
      </c>
      <c r="B13117" s="2" t="s">
        <v>124</v>
      </c>
      <c r="C13117" s="2" t="s">
        <v>48</v>
      </c>
      <c r="D13117" s="2" t="s">
        <v>10</v>
      </c>
      <c r="E13117" s="2" t="s">
        <v>74</v>
      </c>
      <c r="F13117" s="2" t="s">
        <v>977</v>
      </c>
      <c r="G13117" s="14" t="n">
        <v>12.5</v>
      </c>
      <c r="H13117" s="14" t="n">
        <v>7.78</v>
      </c>
      <c r="I13117" s="14" t="n">
        <v>12.5</v>
      </c>
      <c r="J13117" s="23" t="n">
        <f aca="false">IF(AND(E13117="Priority",ISNUMBER('Cost model'!N318)),'Cost model'!N318,'Cost model'!M318)</f>
        <v>14.5</v>
      </c>
      <c r="K13117" s="14" t="n">
        <f aca="false">J13117-H13117</f>
        <v>6.72</v>
      </c>
      <c r="L13117" s="14" t="n">
        <f aca="false">G13117-H13117</f>
        <v>4.72</v>
      </c>
    </row>
    <row r="13118" customFormat="false" ht="15" hidden="false" customHeight="false" outlineLevel="0" collapsed="false">
      <c r="A13118" s="2" t="s">
        <v>124</v>
      </c>
      <c r="B13118" s="2" t="s">
        <v>124</v>
      </c>
      <c r="C13118" s="2" t="s">
        <v>49</v>
      </c>
      <c r="D13118" s="2" t="s">
        <v>10</v>
      </c>
      <c r="E13118" s="2" t="s">
        <v>74</v>
      </c>
      <c r="F13118" s="2" t="s">
        <v>977</v>
      </c>
      <c r="G13118" s="14" t="n">
        <v>17.5</v>
      </c>
      <c r="H13118" s="14" t="n">
        <v>16.2</v>
      </c>
      <c r="I13118" s="14" t="n">
        <v>17.5</v>
      </c>
      <c r="J13118" s="23" t="n">
        <f aca="false">IF(AND(E13118="Priority",ISNUMBER('Cost model'!N319)),'Cost model'!N319,'Cost model'!M319)</f>
        <v>16.5</v>
      </c>
      <c r="K13118" s="14" t="n">
        <f aca="false">J13118-H13118</f>
        <v>0.300000000000001</v>
      </c>
      <c r="L13118" s="14" t="n">
        <f aca="false">G13118-H13118</f>
        <v>1.3</v>
      </c>
    </row>
    <row r="13119" customFormat="false" ht="15" hidden="false" customHeight="false" outlineLevel="0" collapsed="false">
      <c r="A13119" s="2" t="s">
        <v>221</v>
      </c>
      <c r="B13119" s="2" t="s">
        <v>221</v>
      </c>
      <c r="C13119" s="2" t="s">
        <v>47</v>
      </c>
      <c r="D13119" s="2" t="s">
        <v>10</v>
      </c>
      <c r="E13119" s="2" t="s">
        <v>83</v>
      </c>
      <c r="F13119" s="2" t="s">
        <v>977</v>
      </c>
      <c r="G13119" s="14" t="n">
        <v>14.5</v>
      </c>
      <c r="H13119" s="14" t="n">
        <v>7.07</v>
      </c>
      <c r="I13119" s="14" t="n">
        <v>14.5</v>
      </c>
      <c r="J13119" s="23" t="n">
        <f aca="false">IF(AND(E13119="Priority",ISNUMBER('Cost model'!N737)),'Cost model'!N737,'Cost model'!M737)</f>
        <v>13.5</v>
      </c>
      <c r="K13119" s="14" t="n">
        <f aca="false">J13119-H13119</f>
        <v>6.43</v>
      </c>
      <c r="L13119" s="14" t="n">
        <f aca="false">G13119-H13119</f>
        <v>7.43</v>
      </c>
    </row>
    <row r="13120" customFormat="false" ht="15" hidden="false" customHeight="false" outlineLevel="0" collapsed="false">
      <c r="A13120" s="2" t="s">
        <v>142</v>
      </c>
      <c r="B13120" s="2" t="s">
        <v>142</v>
      </c>
      <c r="C13120" s="2" t="s">
        <v>49</v>
      </c>
      <c r="D13120" s="2" t="s">
        <v>14</v>
      </c>
      <c r="E13120" s="2" t="s">
        <v>74</v>
      </c>
      <c r="F13120" s="2" t="s">
        <v>977</v>
      </c>
      <c r="G13120" s="14" t="n">
        <v>85</v>
      </c>
      <c r="H13120" s="14" t="n">
        <v>87.43</v>
      </c>
      <c r="I13120" s="14" t="n">
        <v>85</v>
      </c>
      <c r="J13120" s="23" t="n">
        <f aca="false">IF(AND(E13120="Priority",ISNUMBER('Cost model'!N643)),'Cost model'!N643,'Cost model'!M643)</f>
        <v>110</v>
      </c>
      <c r="K13120" s="14" t="n">
        <f aca="false">J13120-H13120</f>
        <v>22.57</v>
      </c>
      <c r="L13120" s="14" t="n">
        <f aca="false">G13120-H13120</f>
        <v>-2.43000000000001</v>
      </c>
    </row>
    <row r="13121" customFormat="false" ht="15" hidden="false" customHeight="false" outlineLevel="0" collapsed="false">
      <c r="A13121" s="2" t="s">
        <v>174</v>
      </c>
      <c r="B13121" s="2" t="s">
        <v>174</v>
      </c>
      <c r="C13121" s="2" t="s">
        <v>48</v>
      </c>
      <c r="D13121" s="2" t="s">
        <v>10</v>
      </c>
      <c r="E13121" s="2" t="s">
        <v>74</v>
      </c>
      <c r="F13121" s="2" t="s">
        <v>977</v>
      </c>
      <c r="G13121" s="14" t="n">
        <v>12.5</v>
      </c>
      <c r="H13121" s="14" t="n">
        <v>11.66</v>
      </c>
      <c r="I13121" s="14" t="n">
        <v>12.5</v>
      </c>
      <c r="J13121" s="23" t="n">
        <f aca="false">IF(AND(E13121="Priority",ISNUMBER('Cost model'!N168)),'Cost model'!N168,'Cost model'!M168)</f>
        <v>13.5</v>
      </c>
      <c r="K13121" s="14" t="n">
        <f aca="false">J13121-H13121</f>
        <v>1.84</v>
      </c>
      <c r="L13121" s="14" t="n">
        <f aca="false">G13121-H13121</f>
        <v>0.84</v>
      </c>
    </row>
    <row r="13122" customFormat="false" ht="15" hidden="false" customHeight="false" outlineLevel="0" collapsed="false">
      <c r="A13122" s="2" t="s">
        <v>221</v>
      </c>
      <c r="B13122" s="2" t="s">
        <v>221</v>
      </c>
      <c r="C13122" s="2" t="s">
        <v>48</v>
      </c>
      <c r="D13122" s="2" t="s">
        <v>12</v>
      </c>
      <c r="E13122" s="2" t="s">
        <v>74</v>
      </c>
      <c r="F13122" s="2" t="s">
        <v>977</v>
      </c>
      <c r="G13122" s="14" t="n">
        <v>12.5</v>
      </c>
      <c r="H13122" s="14" t="n">
        <v>18.07</v>
      </c>
      <c r="I13122" s="14" t="n">
        <v>12.5</v>
      </c>
      <c r="J13122" s="23" t="n">
        <f aca="false">IF(AND(E13122="Priority",ISNUMBER('Cost model'!N741)),'Cost model'!N741,'Cost model'!M741)</f>
        <v>45</v>
      </c>
      <c r="K13122" s="14" t="n">
        <f aca="false">J13122-H13122</f>
        <v>26.93</v>
      </c>
      <c r="L13122" s="14" t="n">
        <f aca="false">G13122-H13122</f>
        <v>-5.57</v>
      </c>
    </row>
    <row r="13123" customFormat="false" ht="15" hidden="false" customHeight="false" outlineLevel="0" collapsed="false">
      <c r="A13123" s="2" t="s">
        <v>142</v>
      </c>
      <c r="B13123" s="2" t="s">
        <v>174</v>
      </c>
      <c r="C13123" s="2" t="s">
        <v>48</v>
      </c>
      <c r="D13123" s="2" t="s">
        <v>12</v>
      </c>
      <c r="E13123" s="2" t="s">
        <v>74</v>
      </c>
      <c r="F13123" s="2" t="s">
        <v>976</v>
      </c>
      <c r="G13123" s="14" t="n">
        <v>19.5</v>
      </c>
      <c r="H13123" s="14" t="n">
        <v>50.91</v>
      </c>
      <c r="I13123" s="14" t="n">
        <v>19.5</v>
      </c>
      <c r="J13123" s="23" t="n">
        <f aca="false">IF(AND(E13123="Priority",ISNUMBER('Cost model'!N696)),'Cost model'!N696,'Cost model'!M696)</f>
        <v>45</v>
      </c>
      <c r="K13123" s="14" t="n">
        <f aca="false">J13123-H13123</f>
        <v>-5.91</v>
      </c>
      <c r="L13123" s="14" t="n">
        <f aca="false">G13123-H13123</f>
        <v>-31.41</v>
      </c>
    </row>
    <row r="13124" customFormat="false" ht="15" hidden="false" customHeight="false" outlineLevel="0" collapsed="false">
      <c r="A13124" s="2" t="s">
        <v>124</v>
      </c>
      <c r="B13124" s="2" t="s">
        <v>124</v>
      </c>
      <c r="C13124" s="2" t="s">
        <v>48</v>
      </c>
      <c r="D13124" s="2" t="s">
        <v>10</v>
      </c>
      <c r="E13124" s="2" t="s">
        <v>74</v>
      </c>
      <c r="F13124" s="2" t="s">
        <v>977</v>
      </c>
      <c r="G13124" s="14" t="n">
        <v>12.5</v>
      </c>
      <c r="H13124" s="14" t="n">
        <v>41.82</v>
      </c>
      <c r="I13124" s="14" t="n">
        <v>12.5</v>
      </c>
      <c r="J13124" s="23" t="n">
        <f aca="false">IF(AND(E13124="Priority",ISNUMBER('Cost model'!N318)),'Cost model'!N318,'Cost model'!M318)</f>
        <v>14.5</v>
      </c>
      <c r="K13124" s="14" t="n">
        <f aca="false">J13124-H13124</f>
        <v>-27.32</v>
      </c>
      <c r="L13124" s="14" t="n">
        <f aca="false">G13124-H13124</f>
        <v>-29.32</v>
      </c>
    </row>
    <row r="13125" customFormat="false" ht="15" hidden="false" customHeight="false" outlineLevel="0" collapsed="false">
      <c r="A13125" s="2" t="s">
        <v>174</v>
      </c>
      <c r="B13125" s="2" t="s">
        <v>174</v>
      </c>
      <c r="C13125" s="2" t="s">
        <v>47</v>
      </c>
      <c r="D13125" s="2" t="s">
        <v>10</v>
      </c>
      <c r="E13125" s="2" t="s">
        <v>74</v>
      </c>
      <c r="F13125" s="2" t="s">
        <v>977</v>
      </c>
      <c r="G13125" s="14" t="n">
        <v>9.5</v>
      </c>
      <c r="H13125" s="14" t="n">
        <v>11.44</v>
      </c>
      <c r="I13125" s="14" t="n">
        <v>9.5</v>
      </c>
      <c r="J13125" s="23" t="n">
        <f aca="false">IF(AND(E13125="Priority",ISNUMBER('Cost model'!N167)),'Cost model'!N167,'Cost model'!M167)</f>
        <v>8.5</v>
      </c>
      <c r="K13125" s="14" t="n">
        <f aca="false">J13125-H13125</f>
        <v>-2.94</v>
      </c>
      <c r="L13125" s="14" t="n">
        <f aca="false">G13125-H13125</f>
        <v>-1.94</v>
      </c>
    </row>
    <row r="13126" customFormat="false" ht="15" hidden="false" customHeight="false" outlineLevel="0" collapsed="false">
      <c r="A13126" s="2" t="s">
        <v>174</v>
      </c>
      <c r="B13126" s="2" t="s">
        <v>174</v>
      </c>
      <c r="C13126" s="2" t="s">
        <v>48</v>
      </c>
      <c r="D13126" s="2" t="s">
        <v>10</v>
      </c>
      <c r="E13126" s="2" t="s">
        <v>74</v>
      </c>
      <c r="F13126" s="2" t="s">
        <v>977</v>
      </c>
      <c r="G13126" s="14" t="n">
        <v>12.5</v>
      </c>
      <c r="H13126" s="14" t="n">
        <v>8.73</v>
      </c>
      <c r="I13126" s="14" t="n">
        <v>12.5</v>
      </c>
      <c r="J13126" s="23" t="n">
        <f aca="false">IF(AND(E13126="Priority",ISNUMBER('Cost model'!N168)),'Cost model'!N168,'Cost model'!M168)</f>
        <v>13.5</v>
      </c>
      <c r="K13126" s="14" t="n">
        <f aca="false">J13126-H13126</f>
        <v>4.77</v>
      </c>
      <c r="L13126" s="14" t="n">
        <f aca="false">G13126-H13126</f>
        <v>3.77</v>
      </c>
    </row>
    <row r="13127" customFormat="false" ht="15" hidden="false" customHeight="false" outlineLevel="0" collapsed="false">
      <c r="A13127" s="2" t="s">
        <v>142</v>
      </c>
      <c r="B13127" s="2" t="s">
        <v>142</v>
      </c>
      <c r="C13127" s="2" t="s">
        <v>47</v>
      </c>
      <c r="D13127" s="2" t="s">
        <v>10</v>
      </c>
      <c r="E13127" s="2" t="s">
        <v>83</v>
      </c>
      <c r="F13127" s="2" t="s">
        <v>977</v>
      </c>
      <c r="G13127" s="14" t="n">
        <v>14.5</v>
      </c>
      <c r="H13127" s="14" t="n">
        <v>20.47</v>
      </c>
      <c r="I13127" s="14" t="n">
        <v>14.5</v>
      </c>
      <c r="J13127" s="23" t="n">
        <f aca="false">IF(AND(E13127="Priority",ISNUMBER('Cost model'!N632)),'Cost model'!N632,'Cost model'!M632)</f>
        <v>14.5</v>
      </c>
      <c r="K13127" s="14" t="n">
        <f aca="false">J13127-H13127</f>
        <v>-5.97</v>
      </c>
      <c r="L13127" s="14" t="n">
        <f aca="false">G13127-H13127</f>
        <v>-5.97</v>
      </c>
    </row>
    <row r="13128" customFormat="false" ht="15" hidden="false" customHeight="false" outlineLevel="0" collapsed="false">
      <c r="A13128" s="2" t="s">
        <v>124</v>
      </c>
      <c r="B13128" s="2" t="s">
        <v>205</v>
      </c>
      <c r="C13128" s="2" t="s">
        <v>48</v>
      </c>
      <c r="D13128" s="2" t="s">
        <v>12</v>
      </c>
      <c r="E13128" s="2" t="s">
        <v>74</v>
      </c>
      <c r="F13128" s="2" t="s">
        <v>976</v>
      </c>
      <c r="G13128" s="14" t="n">
        <v>12.5</v>
      </c>
      <c r="H13128" s="14" t="n">
        <v>23.18</v>
      </c>
      <c r="I13128" s="14" t="n">
        <v>24.5</v>
      </c>
      <c r="J13128" s="23" t="n">
        <f aca="false">IF(AND(E13128="Priority",ISNUMBER('Cost model'!N381)),'Cost model'!N381,'Cost model'!M381)</f>
        <v>65</v>
      </c>
      <c r="K13128" s="14" t="n">
        <f aca="false">J13128-H13128</f>
        <v>41.82</v>
      </c>
      <c r="L13128" s="14" t="n">
        <f aca="false">G13128-H13128</f>
        <v>-10.68</v>
      </c>
    </row>
    <row r="13129" customFormat="false" ht="15" hidden="false" customHeight="false" outlineLevel="0" collapsed="false">
      <c r="A13129" s="2" t="s">
        <v>158</v>
      </c>
      <c r="B13129" s="2" t="s">
        <v>158</v>
      </c>
      <c r="C13129" s="2" t="s">
        <v>49</v>
      </c>
      <c r="D13129" s="2" t="s">
        <v>10</v>
      </c>
      <c r="E13129" s="2" t="s">
        <v>74</v>
      </c>
      <c r="F13129" s="2" t="s">
        <v>977</v>
      </c>
      <c r="G13129" s="14" t="n">
        <v>17.5</v>
      </c>
      <c r="H13129" s="14" t="n">
        <v>14.79</v>
      </c>
      <c r="I13129" s="14" t="n">
        <v>17.5</v>
      </c>
      <c r="J13129" s="23" t="n">
        <f aca="false">IF(AND(E13129="Priority",ISNUMBER('Cost model'!N424)),'Cost model'!N424,'Cost model'!M424)</f>
        <v>16.5</v>
      </c>
      <c r="K13129" s="14" t="n">
        <f aca="false">J13129-H13129</f>
        <v>1.71</v>
      </c>
      <c r="L13129" s="14" t="n">
        <f aca="false">G13129-H13129</f>
        <v>2.71</v>
      </c>
    </row>
    <row r="13130" customFormat="false" ht="15" hidden="false" customHeight="false" outlineLevel="0" collapsed="false">
      <c r="A13130" s="2" t="s">
        <v>174</v>
      </c>
      <c r="B13130" s="2" t="s">
        <v>174</v>
      </c>
      <c r="C13130" s="2" t="s">
        <v>47</v>
      </c>
      <c r="D13130" s="2" t="s">
        <v>10</v>
      </c>
      <c r="E13130" s="2" t="s">
        <v>83</v>
      </c>
      <c r="F13130" s="2" t="s">
        <v>977</v>
      </c>
      <c r="G13130" s="14" t="n">
        <v>14.5</v>
      </c>
      <c r="H13130" s="14" t="n">
        <v>15.71</v>
      </c>
      <c r="I13130" s="14" t="n">
        <v>14.5</v>
      </c>
      <c r="J13130" s="23" t="n">
        <f aca="false">IF(AND(E13130="Priority",ISNUMBER('Cost model'!N167)),'Cost model'!N167,'Cost model'!M167)</f>
        <v>13.5</v>
      </c>
      <c r="K13130" s="14" t="n">
        <f aca="false">J13130-H13130</f>
        <v>-2.21</v>
      </c>
      <c r="L13130" s="14" t="n">
        <f aca="false">G13130-H13130</f>
        <v>-1.21</v>
      </c>
    </row>
    <row r="13131" customFormat="false" ht="15" hidden="false" customHeight="false" outlineLevel="0" collapsed="false">
      <c r="A13131" s="2" t="s">
        <v>174</v>
      </c>
      <c r="B13131" s="2" t="s">
        <v>174</v>
      </c>
      <c r="C13131" s="2" t="s">
        <v>47</v>
      </c>
      <c r="D13131" s="2" t="s">
        <v>10</v>
      </c>
      <c r="E13131" s="2" t="s">
        <v>74</v>
      </c>
      <c r="F13131" s="2" t="s">
        <v>977</v>
      </c>
      <c r="G13131" s="14" t="n">
        <v>9.5</v>
      </c>
      <c r="H13131" s="14" t="n">
        <v>6.79</v>
      </c>
      <c r="I13131" s="14" t="n">
        <v>9.5</v>
      </c>
      <c r="J13131" s="23" t="n">
        <f aca="false">IF(AND(E13131="Priority",ISNUMBER('Cost model'!N167)),'Cost model'!N167,'Cost model'!M167)</f>
        <v>8.5</v>
      </c>
      <c r="K13131" s="14" t="n">
        <f aca="false">J13131-H13131</f>
        <v>1.71</v>
      </c>
      <c r="L13131" s="14" t="n">
        <f aca="false">G13131-H13131</f>
        <v>2.71</v>
      </c>
    </row>
    <row r="13132" customFormat="false" ht="15" hidden="false" customHeight="false" outlineLevel="0" collapsed="false">
      <c r="A13132" s="2" t="s">
        <v>142</v>
      </c>
      <c r="B13132" s="2" t="s">
        <v>142</v>
      </c>
      <c r="C13132" s="2" t="s">
        <v>48</v>
      </c>
      <c r="D13132" s="2" t="s">
        <v>12</v>
      </c>
      <c r="E13132" s="2" t="s">
        <v>74</v>
      </c>
      <c r="F13132" s="2" t="s">
        <v>977</v>
      </c>
      <c r="G13132" s="14" t="n">
        <v>12.5</v>
      </c>
      <c r="H13132" s="14" t="n">
        <v>24.57</v>
      </c>
      <c r="I13132" s="14" t="n">
        <v>12.5</v>
      </c>
      <c r="J13132" s="23" t="n">
        <f aca="false">IF(AND(E13132="Priority",ISNUMBER('Cost model'!N636)),'Cost model'!N636,'Cost model'!M636)</f>
        <v>40</v>
      </c>
      <c r="K13132" s="14" t="n">
        <f aca="false">J13132-H13132</f>
        <v>15.43</v>
      </c>
      <c r="L13132" s="14" t="n">
        <f aca="false">G13132-H13132</f>
        <v>-12.07</v>
      </c>
    </row>
    <row r="13133" customFormat="false" ht="15" hidden="false" customHeight="false" outlineLevel="0" collapsed="false">
      <c r="A13133" s="2" t="s">
        <v>174</v>
      </c>
      <c r="B13133" s="2" t="s">
        <v>142</v>
      </c>
      <c r="C13133" s="2" t="s">
        <v>49</v>
      </c>
      <c r="D13133" s="2" t="s">
        <v>13</v>
      </c>
      <c r="E13133" s="2" t="s">
        <v>74</v>
      </c>
      <c r="F13133" s="2" t="s">
        <v>976</v>
      </c>
      <c r="G13133" s="14" t="n">
        <v>50</v>
      </c>
      <c r="H13133" s="14" t="n">
        <v>110.11</v>
      </c>
      <c r="I13133" s="14" t="n">
        <v>50</v>
      </c>
      <c r="J13133" s="23" t="n">
        <f aca="false">IF(AND(E13133="Priority",ISNUMBER('Cost model'!N130)),'Cost model'!N130,'Cost model'!M130)</f>
        <v>100</v>
      </c>
      <c r="K13133" s="14" t="n">
        <f aca="false">J13133-H13133</f>
        <v>-10.11</v>
      </c>
      <c r="L13133" s="14" t="n">
        <f aca="false">G13133-H13133</f>
        <v>-60.11</v>
      </c>
    </row>
    <row r="13134" customFormat="false" ht="15" hidden="false" customHeight="false" outlineLevel="0" collapsed="false">
      <c r="A13134" s="2" t="s">
        <v>174</v>
      </c>
      <c r="B13134" s="2" t="s">
        <v>174</v>
      </c>
      <c r="C13134" s="2" t="s">
        <v>48</v>
      </c>
      <c r="D13134" s="2" t="s">
        <v>12</v>
      </c>
      <c r="E13134" s="2" t="s">
        <v>74</v>
      </c>
      <c r="F13134" s="2" t="s">
        <v>977</v>
      </c>
      <c r="G13134" s="14" t="n">
        <v>12.5</v>
      </c>
      <c r="H13134" s="14" t="n">
        <v>41.07</v>
      </c>
      <c r="I13134" s="14" t="n">
        <v>12.5</v>
      </c>
      <c r="J13134" s="23" t="n">
        <f aca="false">IF(AND(E13134="Priority",ISNUMBER('Cost model'!N171)),'Cost model'!N171,'Cost model'!M171)</f>
        <v>40</v>
      </c>
      <c r="K13134" s="14" t="n">
        <f aca="false">J13134-H13134</f>
        <v>-1.07</v>
      </c>
      <c r="L13134" s="14" t="n">
        <f aca="false">G13134-H13134</f>
        <v>-28.57</v>
      </c>
    </row>
    <row r="13135" customFormat="false" ht="15" hidden="false" customHeight="false" outlineLevel="0" collapsed="false">
      <c r="A13135" s="2" t="s">
        <v>124</v>
      </c>
      <c r="B13135" s="2" t="s">
        <v>124</v>
      </c>
      <c r="C13135" s="2" t="s">
        <v>49</v>
      </c>
      <c r="D13135" s="2" t="s">
        <v>12</v>
      </c>
      <c r="E13135" s="2" t="s">
        <v>74</v>
      </c>
      <c r="F13135" s="2" t="s">
        <v>977</v>
      </c>
      <c r="G13135" s="14" t="n">
        <v>19.5</v>
      </c>
      <c r="H13135" s="14" t="n">
        <v>41.99</v>
      </c>
      <c r="I13135" s="14" t="n">
        <v>19.5</v>
      </c>
      <c r="J13135" s="23" t="n">
        <f aca="false">IF(AND(E13135="Priority",ISNUMBER('Cost model'!N322)),'Cost model'!N322,'Cost model'!M322)</f>
        <v>50</v>
      </c>
      <c r="K13135" s="14" t="n">
        <f aca="false">J13135-H13135</f>
        <v>8.01</v>
      </c>
      <c r="L13135" s="14" t="n">
        <f aca="false">G13135-H13135</f>
        <v>-22.49</v>
      </c>
    </row>
    <row r="13136" customFormat="false" ht="15" hidden="false" customHeight="false" outlineLevel="0" collapsed="false">
      <c r="A13136" s="2" t="s">
        <v>174</v>
      </c>
      <c r="B13136" s="2" t="s">
        <v>142</v>
      </c>
      <c r="C13136" s="2" t="s">
        <v>47</v>
      </c>
      <c r="D13136" s="2" t="s">
        <v>12</v>
      </c>
      <c r="E13136" s="2" t="s">
        <v>74</v>
      </c>
      <c r="F13136" s="2" t="s">
        <v>976</v>
      </c>
      <c r="G13136" s="14" t="n">
        <v>9.5</v>
      </c>
      <c r="H13136" s="14" t="n">
        <v>25.32</v>
      </c>
      <c r="I13136" s="14" t="n">
        <v>9.5</v>
      </c>
      <c r="J13136" s="23" t="n">
        <f aca="false">IF(AND(E13136="Priority",ISNUMBER('Cost model'!N125)),'Cost model'!N125,'Cost model'!M125)</f>
        <v>40</v>
      </c>
      <c r="K13136" s="14" t="n">
        <f aca="false">J13136-H13136</f>
        <v>14.68</v>
      </c>
      <c r="L13136" s="14" t="n">
        <f aca="false">G13136-H13136</f>
        <v>-15.82</v>
      </c>
    </row>
    <row r="13137" customFormat="false" ht="15" hidden="false" customHeight="false" outlineLevel="0" collapsed="false">
      <c r="A13137" s="2" t="s">
        <v>221</v>
      </c>
      <c r="B13137" s="2" t="s">
        <v>221</v>
      </c>
      <c r="C13137" s="2" t="s">
        <v>47</v>
      </c>
      <c r="D13137" s="2" t="s">
        <v>10</v>
      </c>
      <c r="E13137" s="2" t="s">
        <v>74</v>
      </c>
      <c r="F13137" s="2" t="s">
        <v>977</v>
      </c>
      <c r="G13137" s="14" t="n">
        <v>9.5</v>
      </c>
      <c r="H13137" s="14" t="n">
        <v>9.15</v>
      </c>
      <c r="I13137" s="14" t="n">
        <v>9.5</v>
      </c>
      <c r="J13137" s="23" t="n">
        <f aca="false">IF(AND(E13137="Priority",ISNUMBER('Cost model'!N737)),'Cost model'!N737,'Cost model'!M737)</f>
        <v>8.5</v>
      </c>
      <c r="K13137" s="14" t="n">
        <f aca="false">J13137-H13137</f>
        <v>-0.65</v>
      </c>
      <c r="L13137" s="14" t="n">
        <f aca="false">G13137-H13137</f>
        <v>0.35</v>
      </c>
    </row>
    <row r="13138" customFormat="false" ht="15" hidden="false" customHeight="false" outlineLevel="0" collapsed="false">
      <c r="A13138" s="2" t="s">
        <v>174</v>
      </c>
      <c r="B13138" s="2" t="s">
        <v>174</v>
      </c>
      <c r="C13138" s="2" t="s">
        <v>47</v>
      </c>
      <c r="D13138" s="2" t="s">
        <v>10</v>
      </c>
      <c r="E13138" s="2" t="s">
        <v>74</v>
      </c>
      <c r="F13138" s="2" t="s">
        <v>977</v>
      </c>
      <c r="G13138" s="14" t="n">
        <v>9.5</v>
      </c>
      <c r="H13138" s="14" t="n">
        <v>6.79</v>
      </c>
      <c r="I13138" s="14" t="n">
        <v>9.5</v>
      </c>
      <c r="J13138" s="23" t="n">
        <f aca="false">IF(AND(E13138="Priority",ISNUMBER('Cost model'!N167)),'Cost model'!N167,'Cost model'!M167)</f>
        <v>8.5</v>
      </c>
      <c r="K13138" s="14" t="n">
        <f aca="false">J13138-H13138</f>
        <v>1.71</v>
      </c>
      <c r="L13138" s="14" t="n">
        <f aca="false">G13138-H13138</f>
        <v>2.71</v>
      </c>
    </row>
    <row r="13139" customFormat="false" ht="15" hidden="false" customHeight="false" outlineLevel="0" collapsed="false">
      <c r="A13139" s="2" t="s">
        <v>221</v>
      </c>
      <c r="B13139" s="2" t="s">
        <v>221</v>
      </c>
      <c r="C13139" s="2" t="s">
        <v>47</v>
      </c>
      <c r="D13139" s="2" t="s">
        <v>10</v>
      </c>
      <c r="E13139" s="2" t="s">
        <v>74</v>
      </c>
      <c r="F13139" s="2" t="s">
        <v>977</v>
      </c>
      <c r="G13139" s="14" t="n">
        <v>9.5</v>
      </c>
      <c r="H13139" s="14" t="n">
        <v>8.32</v>
      </c>
      <c r="I13139" s="14" t="n">
        <v>9.5</v>
      </c>
      <c r="J13139" s="23" t="n">
        <f aca="false">IF(AND(E13139="Priority",ISNUMBER('Cost model'!N737)),'Cost model'!N737,'Cost model'!M737)</f>
        <v>8.5</v>
      </c>
      <c r="K13139" s="14" t="n">
        <f aca="false">J13139-H13139</f>
        <v>0.18</v>
      </c>
      <c r="L13139" s="14" t="n">
        <f aca="false">G13139-H13139</f>
        <v>1.18</v>
      </c>
    </row>
    <row r="13140" customFormat="false" ht="15" hidden="false" customHeight="false" outlineLevel="0" collapsed="false">
      <c r="A13140" s="2" t="s">
        <v>124</v>
      </c>
      <c r="B13140" s="2" t="s">
        <v>124</v>
      </c>
      <c r="C13140" s="2" t="s">
        <v>48</v>
      </c>
      <c r="D13140" s="2" t="s">
        <v>10</v>
      </c>
      <c r="E13140" s="2" t="s">
        <v>74</v>
      </c>
      <c r="F13140" s="2" t="s">
        <v>977</v>
      </c>
      <c r="G13140" s="14" t="n">
        <v>12.5</v>
      </c>
      <c r="H13140" s="14" t="n">
        <v>8.32</v>
      </c>
      <c r="I13140" s="14" t="n">
        <v>12.5</v>
      </c>
      <c r="J13140" s="23" t="n">
        <f aca="false">IF(AND(E13140="Priority",ISNUMBER('Cost model'!N318)),'Cost model'!N318,'Cost model'!M318)</f>
        <v>14.5</v>
      </c>
      <c r="K13140" s="14" t="n">
        <f aca="false">J13140-H13140</f>
        <v>6.18</v>
      </c>
      <c r="L13140" s="14" t="n">
        <f aca="false">G13140-H13140</f>
        <v>4.18</v>
      </c>
    </row>
    <row r="13141" customFormat="false" ht="15" hidden="false" customHeight="false" outlineLevel="0" collapsed="false">
      <c r="A13141" s="2" t="s">
        <v>124</v>
      </c>
      <c r="B13141" s="2" t="s">
        <v>124</v>
      </c>
      <c r="C13141" s="2" t="s">
        <v>47</v>
      </c>
      <c r="D13141" s="2" t="s">
        <v>10</v>
      </c>
      <c r="E13141" s="2" t="s">
        <v>83</v>
      </c>
      <c r="F13141" s="2" t="s">
        <v>977</v>
      </c>
      <c r="G13141" s="14" t="n">
        <v>14.5</v>
      </c>
      <c r="H13141" s="14" t="n">
        <v>11.08</v>
      </c>
      <c r="I13141" s="14" t="n">
        <v>14.5</v>
      </c>
      <c r="J13141" s="23" t="n">
        <f aca="false">IF(AND(E13141="Priority",ISNUMBER('Cost model'!N317)),'Cost model'!N317,'Cost model'!M317)</f>
        <v>15.5</v>
      </c>
      <c r="K13141" s="14" t="n">
        <f aca="false">J13141-H13141</f>
        <v>4.42</v>
      </c>
      <c r="L13141" s="14" t="n">
        <f aca="false">G13141-H13141</f>
        <v>3.42</v>
      </c>
    </row>
    <row r="13142" customFormat="false" ht="15" hidden="false" customHeight="false" outlineLevel="0" collapsed="false">
      <c r="A13142" s="2" t="s">
        <v>142</v>
      </c>
      <c r="B13142" s="2" t="s">
        <v>174</v>
      </c>
      <c r="C13142" s="2" t="s">
        <v>48</v>
      </c>
      <c r="D13142" s="2" t="s">
        <v>12</v>
      </c>
      <c r="E13142" s="2" t="s">
        <v>74</v>
      </c>
      <c r="F13142" s="2" t="s">
        <v>976</v>
      </c>
      <c r="G13142" s="14" t="n">
        <v>12.5</v>
      </c>
      <c r="H13142" s="14" t="n">
        <v>49.51</v>
      </c>
      <c r="I13142" s="14" t="n">
        <v>19.5</v>
      </c>
      <c r="J13142" s="23" t="n">
        <f aca="false">IF(AND(E13142="Priority",ISNUMBER('Cost model'!N696)),'Cost model'!N696,'Cost model'!M696)</f>
        <v>45</v>
      </c>
      <c r="K13142" s="14" t="n">
        <f aca="false">J13142-H13142</f>
        <v>-4.51</v>
      </c>
      <c r="L13142" s="14" t="n">
        <f aca="false">G13142-H13142</f>
        <v>-37.01</v>
      </c>
    </row>
    <row r="13143" customFormat="false" ht="15" hidden="false" customHeight="false" outlineLevel="0" collapsed="false">
      <c r="A13143" s="2" t="s">
        <v>142</v>
      </c>
      <c r="B13143" s="2" t="s">
        <v>142</v>
      </c>
      <c r="C13143" s="2" t="s">
        <v>47</v>
      </c>
      <c r="D13143" s="2" t="s">
        <v>10</v>
      </c>
      <c r="E13143" s="2" t="s">
        <v>83</v>
      </c>
      <c r="F13143" s="2" t="s">
        <v>977</v>
      </c>
      <c r="G13143" s="14" t="n">
        <v>14.5</v>
      </c>
      <c r="H13143" s="14" t="n">
        <v>7.07</v>
      </c>
      <c r="I13143" s="14" t="n">
        <v>14.5</v>
      </c>
      <c r="J13143" s="23" t="n">
        <f aca="false">IF(AND(E13143="Priority",ISNUMBER('Cost model'!N632)),'Cost model'!N632,'Cost model'!M632)</f>
        <v>14.5</v>
      </c>
      <c r="K13143" s="14" t="n">
        <f aca="false">J13143-H13143</f>
        <v>7.43</v>
      </c>
      <c r="L13143" s="14" t="n">
        <f aca="false">G13143-H13143</f>
        <v>7.43</v>
      </c>
    </row>
    <row r="13144" customFormat="false" ht="15" hidden="false" customHeight="false" outlineLevel="0" collapsed="false">
      <c r="A13144" s="2" t="s">
        <v>124</v>
      </c>
      <c r="B13144" s="2" t="s">
        <v>124</v>
      </c>
      <c r="C13144" s="2" t="s">
        <v>48</v>
      </c>
      <c r="D13144" s="2" t="s">
        <v>12</v>
      </c>
      <c r="E13144" s="2" t="s">
        <v>74</v>
      </c>
      <c r="F13144" s="2" t="s">
        <v>977</v>
      </c>
      <c r="G13144" s="14" t="n">
        <v>12.5</v>
      </c>
      <c r="H13144" s="14" t="n">
        <v>23.22</v>
      </c>
      <c r="I13144" s="14" t="n">
        <v>12.5</v>
      </c>
      <c r="J13144" s="23" t="n">
        <f aca="false">IF(AND(E13144="Priority",ISNUMBER('Cost model'!N321)),'Cost model'!N321,'Cost model'!M321)</f>
        <v>40</v>
      </c>
      <c r="K13144" s="14" t="n">
        <f aca="false">J13144-H13144</f>
        <v>16.78</v>
      </c>
      <c r="L13144" s="14" t="n">
        <f aca="false">G13144-H13144</f>
        <v>-10.72</v>
      </c>
    </row>
    <row r="13145" customFormat="false" ht="15" hidden="false" customHeight="false" outlineLevel="0" collapsed="false">
      <c r="A13145" s="2" t="s">
        <v>221</v>
      </c>
      <c r="B13145" s="2" t="s">
        <v>221</v>
      </c>
      <c r="C13145" s="2" t="s">
        <v>47</v>
      </c>
      <c r="D13145" s="2" t="s">
        <v>10</v>
      </c>
      <c r="E13145" s="2" t="s">
        <v>74</v>
      </c>
      <c r="F13145" s="2" t="s">
        <v>977</v>
      </c>
      <c r="G13145" s="14" t="n">
        <v>9.5</v>
      </c>
      <c r="H13145" s="14" t="n">
        <v>6.33</v>
      </c>
      <c r="I13145" s="14" t="n">
        <v>9.5</v>
      </c>
      <c r="J13145" s="23" t="n">
        <f aca="false">IF(AND(E13145="Priority",ISNUMBER('Cost model'!N737)),'Cost model'!N737,'Cost model'!M737)</f>
        <v>8.5</v>
      </c>
      <c r="K13145" s="14" t="n">
        <f aca="false">J13145-H13145</f>
        <v>2.17</v>
      </c>
      <c r="L13145" s="14" t="n">
        <f aca="false">G13145-H13145</f>
        <v>3.17</v>
      </c>
    </row>
    <row r="13146" customFormat="false" ht="15" hidden="false" customHeight="false" outlineLevel="0" collapsed="false">
      <c r="A13146" s="2" t="s">
        <v>124</v>
      </c>
      <c r="B13146" s="2" t="s">
        <v>174</v>
      </c>
      <c r="C13146" s="2" t="s">
        <v>47</v>
      </c>
      <c r="D13146" s="2" t="s">
        <v>12</v>
      </c>
      <c r="E13146" s="2" t="s">
        <v>74</v>
      </c>
      <c r="F13146" s="2" t="s">
        <v>976</v>
      </c>
      <c r="G13146" s="14" t="n">
        <v>9.5</v>
      </c>
      <c r="H13146" s="14" t="n">
        <v>62.16</v>
      </c>
      <c r="I13146" s="14" t="n">
        <v>19.5</v>
      </c>
      <c r="J13146" s="23" t="n">
        <f aca="false">IF(AND(E13146="Priority",ISNUMBER('Cost model'!N365)),'Cost model'!N365,'Cost model'!M365)</f>
        <v>45</v>
      </c>
      <c r="K13146" s="14" t="n">
        <f aca="false">J13146-H13146</f>
        <v>-17.16</v>
      </c>
      <c r="L13146" s="14" t="n">
        <f aca="false">G13146-H13146</f>
        <v>-52.66</v>
      </c>
    </row>
    <row r="13147" customFormat="false" ht="15" hidden="false" customHeight="false" outlineLevel="0" collapsed="false">
      <c r="A13147" s="2" t="s">
        <v>221</v>
      </c>
      <c r="B13147" s="2" t="s">
        <v>221</v>
      </c>
      <c r="C13147" s="2" t="s">
        <v>47</v>
      </c>
      <c r="D13147" s="2" t="s">
        <v>10</v>
      </c>
      <c r="E13147" s="2" t="s">
        <v>74</v>
      </c>
      <c r="F13147" s="2" t="s">
        <v>977</v>
      </c>
      <c r="G13147" s="14" t="n">
        <v>9.5</v>
      </c>
      <c r="H13147" s="14" t="n">
        <v>7.02</v>
      </c>
      <c r="I13147" s="14" t="n">
        <v>9.5</v>
      </c>
      <c r="J13147" s="23" t="n">
        <f aca="false">IF(AND(E13147="Priority",ISNUMBER('Cost model'!N737)),'Cost model'!N737,'Cost model'!M737)</f>
        <v>8.5</v>
      </c>
      <c r="K13147" s="14" t="n">
        <f aca="false">J13147-H13147</f>
        <v>1.48</v>
      </c>
      <c r="L13147" s="14" t="n">
        <f aca="false">G13147-H13147</f>
        <v>2.48</v>
      </c>
    </row>
    <row r="13148" customFormat="false" ht="15" hidden="false" customHeight="false" outlineLevel="0" collapsed="false">
      <c r="A13148" s="2" t="s">
        <v>174</v>
      </c>
      <c r="B13148" s="2" t="s">
        <v>174</v>
      </c>
      <c r="C13148" s="2" t="s">
        <v>48</v>
      </c>
      <c r="D13148" s="2" t="s">
        <v>12</v>
      </c>
      <c r="E13148" s="2" t="s">
        <v>74</v>
      </c>
      <c r="F13148" s="2" t="s">
        <v>977</v>
      </c>
      <c r="G13148" s="14" t="n">
        <v>12.5</v>
      </c>
      <c r="H13148" s="14" t="n">
        <v>58.4</v>
      </c>
      <c r="I13148" s="14" t="n">
        <v>12.5</v>
      </c>
      <c r="J13148" s="23" t="n">
        <f aca="false">IF(AND(E13148="Priority",ISNUMBER('Cost model'!N171)),'Cost model'!N171,'Cost model'!M171)</f>
        <v>40</v>
      </c>
      <c r="K13148" s="14" t="n">
        <f aca="false">J13148-H13148</f>
        <v>-18.4</v>
      </c>
      <c r="L13148" s="14" t="n">
        <f aca="false">G13148-H13148</f>
        <v>-45.9</v>
      </c>
    </row>
    <row r="13149" customFormat="false" ht="15" hidden="false" customHeight="false" outlineLevel="0" collapsed="false">
      <c r="A13149" s="2" t="s">
        <v>142</v>
      </c>
      <c r="B13149" s="2" t="s">
        <v>142</v>
      </c>
      <c r="C13149" s="2" t="s">
        <v>49</v>
      </c>
      <c r="D13149" s="2" t="s">
        <v>12</v>
      </c>
      <c r="E13149" s="2" t="s">
        <v>74</v>
      </c>
      <c r="F13149" s="2" t="s">
        <v>977</v>
      </c>
      <c r="G13149" s="14" t="n">
        <v>19.5</v>
      </c>
      <c r="H13149" s="14" t="n">
        <v>68.76</v>
      </c>
      <c r="I13149" s="14" t="n">
        <v>19.5</v>
      </c>
      <c r="J13149" s="23" t="n">
        <f aca="false">IF(AND(E13149="Priority",ISNUMBER('Cost model'!N637)),'Cost model'!N637,'Cost model'!M637)</f>
        <v>45</v>
      </c>
      <c r="K13149" s="14" t="n">
        <f aca="false">J13149-H13149</f>
        <v>-23.76</v>
      </c>
      <c r="L13149" s="14" t="n">
        <f aca="false">G13149-H13149</f>
        <v>-49.26</v>
      </c>
    </row>
    <row r="13150" customFormat="false" ht="15" hidden="false" customHeight="false" outlineLevel="0" collapsed="false">
      <c r="A13150" s="2" t="s">
        <v>174</v>
      </c>
      <c r="B13150" s="2" t="s">
        <v>174</v>
      </c>
      <c r="C13150" s="2" t="s">
        <v>47</v>
      </c>
      <c r="D13150" s="2" t="s">
        <v>12</v>
      </c>
      <c r="E13150" s="2" t="s">
        <v>83</v>
      </c>
      <c r="F13150" s="2" t="s">
        <v>977</v>
      </c>
      <c r="G13150" s="14" t="n">
        <v>19.5</v>
      </c>
      <c r="H13150" s="14" t="n">
        <v>29.92</v>
      </c>
      <c r="I13150" s="14" t="n">
        <v>19.5</v>
      </c>
      <c r="J13150" s="23" t="n">
        <f aca="false">IF(AND(E13150="Priority",ISNUMBER('Cost model'!N170)),'Cost model'!N170,'Cost model'!M170)</f>
        <v>35</v>
      </c>
      <c r="K13150" s="14" t="n">
        <f aca="false">J13150-H13150</f>
        <v>5.08</v>
      </c>
      <c r="L13150" s="14" t="n">
        <f aca="false">G13150-H13150</f>
        <v>-10.42</v>
      </c>
    </row>
    <row r="13151" customFormat="false" ht="15" hidden="false" customHeight="false" outlineLevel="0" collapsed="false">
      <c r="A13151" s="2" t="s">
        <v>174</v>
      </c>
      <c r="B13151" s="2" t="s">
        <v>174</v>
      </c>
      <c r="C13151" s="2" t="s">
        <v>47</v>
      </c>
      <c r="D13151" s="2" t="s">
        <v>12</v>
      </c>
      <c r="E13151" s="2" t="s">
        <v>74</v>
      </c>
      <c r="F13151" s="2" t="s">
        <v>977</v>
      </c>
      <c r="G13151" s="14" t="n">
        <v>9.5</v>
      </c>
      <c r="H13151" s="14" t="n">
        <v>8.39</v>
      </c>
      <c r="I13151" s="14" t="n">
        <v>9.5</v>
      </c>
      <c r="J13151" s="23" t="n">
        <f aca="false">IF(AND(E13151="Priority",ISNUMBER('Cost model'!N170)),'Cost model'!N170,'Cost model'!M170)</f>
        <v>25.5</v>
      </c>
      <c r="K13151" s="14" t="n">
        <f aca="false">J13151-H13151</f>
        <v>17.11</v>
      </c>
      <c r="L13151" s="14" t="n">
        <f aca="false">G13151-H13151</f>
        <v>1.11</v>
      </c>
    </row>
    <row r="13152" customFormat="false" ht="15" hidden="false" customHeight="false" outlineLevel="0" collapsed="false">
      <c r="A13152" s="2" t="s">
        <v>174</v>
      </c>
      <c r="B13152" s="2" t="s">
        <v>174</v>
      </c>
      <c r="C13152" s="2" t="s">
        <v>49</v>
      </c>
      <c r="D13152" s="2" t="s">
        <v>12</v>
      </c>
      <c r="E13152" s="2" t="s">
        <v>74</v>
      </c>
      <c r="F13152" s="2" t="s">
        <v>977</v>
      </c>
      <c r="G13152" s="14" t="n">
        <v>19.5</v>
      </c>
      <c r="H13152" s="14" t="n">
        <v>45.17</v>
      </c>
      <c r="I13152" s="14" t="n">
        <v>19.5</v>
      </c>
      <c r="J13152" s="23" t="n">
        <f aca="false">IF(AND(E13152="Priority",ISNUMBER('Cost model'!N172)),'Cost model'!N172,'Cost model'!M172)</f>
        <v>45</v>
      </c>
      <c r="K13152" s="14" t="n">
        <f aca="false">J13152-H13152</f>
        <v>-0.170000000000002</v>
      </c>
      <c r="L13152" s="14" t="n">
        <f aca="false">G13152-H13152</f>
        <v>-25.67</v>
      </c>
    </row>
    <row r="13153" customFormat="false" ht="15" hidden="false" customHeight="false" outlineLevel="0" collapsed="false">
      <c r="A13153" s="2" t="s">
        <v>221</v>
      </c>
      <c r="B13153" s="2" t="s">
        <v>221</v>
      </c>
      <c r="C13153" s="2" t="s">
        <v>47</v>
      </c>
      <c r="D13153" s="2" t="s">
        <v>10</v>
      </c>
      <c r="E13153" s="2" t="s">
        <v>74</v>
      </c>
      <c r="F13153" s="2" t="s">
        <v>977</v>
      </c>
      <c r="G13153" s="14" t="n">
        <v>9.5</v>
      </c>
      <c r="H13153" s="14" t="n">
        <v>7.02</v>
      </c>
      <c r="I13153" s="14" t="n">
        <v>9.5</v>
      </c>
      <c r="J13153" s="23" t="n">
        <f aca="false">IF(AND(E13153="Priority",ISNUMBER('Cost model'!N737)),'Cost model'!N737,'Cost model'!M737)</f>
        <v>8.5</v>
      </c>
      <c r="K13153" s="14" t="n">
        <f aca="false">J13153-H13153</f>
        <v>1.48</v>
      </c>
      <c r="L13153" s="14" t="n">
        <f aca="false">G13153-H13153</f>
        <v>2.48</v>
      </c>
    </row>
    <row r="13154" customFormat="false" ht="15" hidden="false" customHeight="false" outlineLevel="0" collapsed="false">
      <c r="A13154" s="2" t="s">
        <v>221</v>
      </c>
      <c r="B13154" s="2" t="s">
        <v>221</v>
      </c>
      <c r="C13154" s="2" t="s">
        <v>47</v>
      </c>
      <c r="D13154" s="2" t="s">
        <v>12</v>
      </c>
      <c r="E13154" s="2" t="s">
        <v>74</v>
      </c>
      <c r="F13154" s="2" t="s">
        <v>977</v>
      </c>
      <c r="G13154" s="14" t="n">
        <v>9.5</v>
      </c>
      <c r="H13154" s="14" t="n">
        <v>9.94</v>
      </c>
      <c r="I13154" s="14" t="n">
        <v>9.5</v>
      </c>
      <c r="J13154" s="23" t="n">
        <f aca="false">IF(AND(E13154="Priority",ISNUMBER('Cost model'!N740)),'Cost model'!N740,'Cost model'!M740)</f>
        <v>22.5</v>
      </c>
      <c r="K13154" s="14" t="n">
        <f aca="false">J13154-H13154</f>
        <v>12.56</v>
      </c>
      <c r="L13154" s="14" t="n">
        <f aca="false">G13154-H13154</f>
        <v>-0.44</v>
      </c>
    </row>
    <row r="13155" customFormat="false" ht="15" hidden="false" customHeight="false" outlineLevel="0" collapsed="false">
      <c r="A13155" s="2" t="s">
        <v>174</v>
      </c>
      <c r="B13155" s="2" t="s">
        <v>174</v>
      </c>
      <c r="C13155" s="2" t="s">
        <v>49</v>
      </c>
      <c r="D13155" s="2" t="s">
        <v>10</v>
      </c>
      <c r="E13155" s="2" t="s">
        <v>74</v>
      </c>
      <c r="F13155" s="2" t="s">
        <v>977</v>
      </c>
      <c r="G13155" s="14" t="n">
        <v>17.5</v>
      </c>
      <c r="H13155" s="14" t="n">
        <v>10.9</v>
      </c>
      <c r="I13155" s="14" t="n">
        <v>17.5</v>
      </c>
      <c r="J13155" s="23" t="n">
        <f aca="false">IF(AND(E13155="Priority",ISNUMBER('Cost model'!N169)),'Cost model'!N169,'Cost model'!M169)</f>
        <v>18.5</v>
      </c>
      <c r="K13155" s="14" t="n">
        <f aca="false">J13155-H13155</f>
        <v>7.6</v>
      </c>
      <c r="L13155" s="14" t="n">
        <f aca="false">G13155-H13155</f>
        <v>6.6</v>
      </c>
    </row>
    <row r="13156" customFormat="false" ht="15" hidden="false" customHeight="false" outlineLevel="0" collapsed="false">
      <c r="A13156" s="2" t="s">
        <v>142</v>
      </c>
      <c r="B13156" s="2" t="s">
        <v>142</v>
      </c>
      <c r="C13156" s="2" t="s">
        <v>47</v>
      </c>
      <c r="D13156" s="2" t="s">
        <v>12</v>
      </c>
      <c r="E13156" s="2" t="s">
        <v>74</v>
      </c>
      <c r="F13156" s="2" t="s">
        <v>977</v>
      </c>
      <c r="G13156" s="14" t="n">
        <v>9.5</v>
      </c>
      <c r="H13156" s="14" t="n">
        <v>7.02</v>
      </c>
      <c r="I13156" s="14" t="n">
        <v>9.5</v>
      </c>
      <c r="J13156" s="23" t="n">
        <f aca="false">IF(AND(E13156="Priority",ISNUMBER('Cost model'!N635)),'Cost model'!N635,'Cost model'!M635)</f>
        <v>30.5</v>
      </c>
      <c r="K13156" s="14" t="n">
        <f aca="false">J13156-H13156</f>
        <v>23.48</v>
      </c>
      <c r="L13156" s="14" t="n">
        <f aca="false">G13156-H13156</f>
        <v>2.48</v>
      </c>
    </row>
    <row r="13157" customFormat="false" ht="15" hidden="false" customHeight="false" outlineLevel="0" collapsed="false">
      <c r="A13157" s="2" t="s">
        <v>174</v>
      </c>
      <c r="B13157" s="2" t="s">
        <v>174</v>
      </c>
      <c r="C13157" s="2" t="s">
        <v>47</v>
      </c>
      <c r="D13157" s="2" t="s">
        <v>12</v>
      </c>
      <c r="E13157" s="2" t="s">
        <v>74</v>
      </c>
      <c r="F13157" s="2" t="s">
        <v>977</v>
      </c>
      <c r="G13157" s="14" t="n">
        <v>9.5</v>
      </c>
      <c r="H13157" s="14" t="n">
        <v>29.21</v>
      </c>
      <c r="I13157" s="14" t="n">
        <v>9.5</v>
      </c>
      <c r="J13157" s="23" t="n">
        <f aca="false">IF(AND(E13157="Priority",ISNUMBER('Cost model'!N170)),'Cost model'!N170,'Cost model'!M170)</f>
        <v>25.5</v>
      </c>
      <c r="K13157" s="14" t="n">
        <f aca="false">J13157-H13157</f>
        <v>-3.71</v>
      </c>
      <c r="L13157" s="14" t="n">
        <f aca="false">G13157-H13157</f>
        <v>-19.71</v>
      </c>
    </row>
    <row r="13158" customFormat="false" ht="15" hidden="false" customHeight="false" outlineLevel="0" collapsed="false">
      <c r="A13158" s="2" t="s">
        <v>124</v>
      </c>
      <c r="B13158" s="2" t="s">
        <v>124</v>
      </c>
      <c r="C13158" s="2" t="s">
        <v>48</v>
      </c>
      <c r="D13158" s="2" t="s">
        <v>12</v>
      </c>
      <c r="E13158" s="2" t="s">
        <v>83</v>
      </c>
      <c r="F13158" s="2" t="s">
        <v>977</v>
      </c>
      <c r="G13158" s="14" t="n">
        <v>19.5</v>
      </c>
      <c r="H13158" s="14" t="n">
        <v>42.52</v>
      </c>
      <c r="I13158" s="14" t="n">
        <v>19.5</v>
      </c>
      <c r="J13158" s="23" t="n">
        <f aca="false">IF(AND(E13158="Priority",ISNUMBER('Cost model'!N321)),'Cost model'!N321,'Cost model'!M321)</f>
        <v>55</v>
      </c>
      <c r="K13158" s="14" t="n">
        <f aca="false">J13158-H13158</f>
        <v>12.48</v>
      </c>
      <c r="L13158" s="14" t="n">
        <f aca="false">G13158-H13158</f>
        <v>-23.02</v>
      </c>
    </row>
    <row r="13159" customFormat="false" ht="15" hidden="false" customHeight="false" outlineLevel="0" collapsed="false">
      <c r="A13159" s="2" t="s">
        <v>221</v>
      </c>
      <c r="B13159" s="2" t="s">
        <v>221</v>
      </c>
      <c r="C13159" s="2" t="s">
        <v>47</v>
      </c>
      <c r="D13159" s="2" t="s">
        <v>13</v>
      </c>
      <c r="E13159" s="2" t="s">
        <v>74</v>
      </c>
      <c r="F13159" s="2" t="s">
        <v>977</v>
      </c>
      <c r="G13159" s="14" t="n">
        <v>19.5</v>
      </c>
      <c r="H13159" s="14" t="n">
        <v>55.42</v>
      </c>
      <c r="I13159" s="14" t="n">
        <v>19.5</v>
      </c>
      <c r="J13159" s="23" t="n">
        <f aca="false">IF(AND(E13159="Priority",ISNUMBER('Cost model'!N743)),'Cost model'!N743,'Cost model'!M743)</f>
        <v>45</v>
      </c>
      <c r="K13159" s="14" t="n">
        <f aca="false">J13159-H13159</f>
        <v>-10.42</v>
      </c>
      <c r="L13159" s="14" t="n">
        <f aca="false">G13159-H13159</f>
        <v>-35.92</v>
      </c>
    </row>
    <row r="13160" customFormat="false" ht="15" hidden="false" customHeight="false" outlineLevel="0" collapsed="false">
      <c r="A13160" s="2" t="s">
        <v>221</v>
      </c>
      <c r="B13160" s="2" t="s">
        <v>123</v>
      </c>
      <c r="C13160" s="2" t="s">
        <v>49</v>
      </c>
      <c r="D13160" s="2" t="s">
        <v>12</v>
      </c>
      <c r="E13160" s="2" t="s">
        <v>74</v>
      </c>
      <c r="F13160" s="2" t="s">
        <v>976</v>
      </c>
      <c r="G13160" s="14" t="n">
        <v>29.5</v>
      </c>
      <c r="H13160" s="14" t="n">
        <v>78.79</v>
      </c>
      <c r="I13160" s="14" t="n">
        <v>24.5</v>
      </c>
      <c r="J13160" s="23" t="n">
        <f aca="false">IF(AND(E13160="Priority",ISNUMBER('Cost model'!N817)),'Cost model'!N817,'Cost model'!M817)</f>
        <v>70</v>
      </c>
      <c r="K13160" s="14" t="n">
        <f aca="false">J13160-H13160</f>
        <v>-8.79000000000001</v>
      </c>
      <c r="L13160" s="14" t="n">
        <f aca="false">G13160-H13160</f>
        <v>-49.29</v>
      </c>
    </row>
    <row r="13161" customFormat="false" ht="15" hidden="false" customHeight="false" outlineLevel="0" collapsed="false">
      <c r="A13161" s="2" t="s">
        <v>158</v>
      </c>
      <c r="B13161" s="2" t="s">
        <v>158</v>
      </c>
      <c r="C13161" s="2" t="s">
        <v>49</v>
      </c>
      <c r="D13161" s="2" t="s">
        <v>12</v>
      </c>
      <c r="E13161" s="2" t="s">
        <v>74</v>
      </c>
      <c r="F13161" s="2" t="s">
        <v>977</v>
      </c>
      <c r="G13161" s="14" t="n">
        <v>19.5</v>
      </c>
      <c r="H13161" s="14" t="n">
        <v>25.98</v>
      </c>
      <c r="I13161" s="14" t="n">
        <v>19.5</v>
      </c>
      <c r="J13161" s="23" t="n">
        <f aca="false">IF(AND(E13161="Priority",ISNUMBER('Cost model'!N427)),'Cost model'!N427,'Cost model'!M427)</f>
        <v>28.5</v>
      </c>
      <c r="K13161" s="14" t="n">
        <f aca="false">J13161-H13161</f>
        <v>2.52</v>
      </c>
      <c r="L13161" s="14" t="n">
        <f aca="false">G13161-H13161</f>
        <v>-6.48</v>
      </c>
    </row>
    <row r="13162" customFormat="false" ht="15" hidden="false" customHeight="false" outlineLevel="0" collapsed="false">
      <c r="A13162" s="2" t="s">
        <v>174</v>
      </c>
      <c r="B13162" s="2" t="s">
        <v>174</v>
      </c>
      <c r="C13162" s="2" t="s">
        <v>48</v>
      </c>
      <c r="D13162" s="2" t="s">
        <v>12</v>
      </c>
      <c r="E13162" s="2" t="s">
        <v>74</v>
      </c>
      <c r="F13162" s="2" t="s">
        <v>977</v>
      </c>
      <c r="G13162" s="14" t="n">
        <v>12.5</v>
      </c>
      <c r="H13162" s="14" t="n">
        <v>18.27</v>
      </c>
      <c r="I13162" s="14" t="n">
        <v>12.5</v>
      </c>
      <c r="J13162" s="23" t="n">
        <f aca="false">IF(AND(E13162="Priority",ISNUMBER('Cost model'!N171)),'Cost model'!N171,'Cost model'!M171)</f>
        <v>40</v>
      </c>
      <c r="K13162" s="14" t="n">
        <f aca="false">J13162-H13162</f>
        <v>21.73</v>
      </c>
      <c r="L13162" s="14" t="n">
        <f aca="false">G13162-H13162</f>
        <v>-5.77</v>
      </c>
    </row>
    <row r="13163" customFormat="false" ht="15" hidden="false" customHeight="false" outlineLevel="0" collapsed="false">
      <c r="A13163" s="2" t="s">
        <v>221</v>
      </c>
      <c r="B13163" s="2" t="s">
        <v>221</v>
      </c>
      <c r="C13163" s="2" t="s">
        <v>47</v>
      </c>
      <c r="D13163" s="2" t="s">
        <v>10</v>
      </c>
      <c r="E13163" s="2" t="s">
        <v>83</v>
      </c>
      <c r="F13163" s="2" t="s">
        <v>977</v>
      </c>
      <c r="G13163" s="14" t="n">
        <v>14.5</v>
      </c>
      <c r="H13163" s="14" t="n">
        <v>7.27</v>
      </c>
      <c r="I13163" s="14" t="n">
        <v>14.5</v>
      </c>
      <c r="J13163" s="23" t="n">
        <f aca="false">IF(AND(E13163="Priority",ISNUMBER('Cost model'!N737)),'Cost model'!N737,'Cost model'!M737)</f>
        <v>13.5</v>
      </c>
      <c r="K13163" s="14" t="n">
        <f aca="false">J13163-H13163</f>
        <v>6.23</v>
      </c>
      <c r="L13163" s="14" t="n">
        <f aca="false">G13163-H13163</f>
        <v>7.23</v>
      </c>
    </row>
    <row r="13164" customFormat="false" ht="15" hidden="false" customHeight="false" outlineLevel="0" collapsed="false">
      <c r="A13164" s="2" t="s">
        <v>142</v>
      </c>
      <c r="B13164" s="2" t="s">
        <v>142</v>
      </c>
      <c r="C13164" s="2" t="s">
        <v>49</v>
      </c>
      <c r="D13164" s="2" t="s">
        <v>12</v>
      </c>
      <c r="E13164" s="2" t="s">
        <v>74</v>
      </c>
      <c r="F13164" s="2" t="s">
        <v>977</v>
      </c>
      <c r="G13164" s="14" t="n">
        <v>19.5</v>
      </c>
      <c r="H13164" s="14" t="n">
        <v>43.66</v>
      </c>
      <c r="I13164" s="14" t="n">
        <v>19.5</v>
      </c>
      <c r="J13164" s="23" t="n">
        <f aca="false">IF(AND(E13164="Priority",ISNUMBER('Cost model'!N637)),'Cost model'!N637,'Cost model'!M637)</f>
        <v>45</v>
      </c>
      <c r="K13164" s="14" t="n">
        <f aca="false">J13164-H13164</f>
        <v>1.34</v>
      </c>
      <c r="L13164" s="14" t="n">
        <f aca="false">G13164-H13164</f>
        <v>-24.16</v>
      </c>
    </row>
    <row r="13165" customFormat="false" ht="15" hidden="false" customHeight="false" outlineLevel="0" collapsed="false">
      <c r="A13165" s="2" t="s">
        <v>124</v>
      </c>
      <c r="B13165" s="2" t="s">
        <v>124</v>
      </c>
      <c r="C13165" s="2" t="s">
        <v>47</v>
      </c>
      <c r="D13165" s="2" t="s">
        <v>13</v>
      </c>
      <c r="E13165" s="2" t="s">
        <v>74</v>
      </c>
      <c r="F13165" s="2" t="s">
        <v>977</v>
      </c>
      <c r="G13165" s="14" t="n">
        <v>25</v>
      </c>
      <c r="H13165" s="14" t="n">
        <v>121.13</v>
      </c>
      <c r="I13165" s="14" t="n">
        <v>19</v>
      </c>
      <c r="J13165" s="23" t="n">
        <f aca="false">IF(AND(E13165="Priority",ISNUMBER('Cost model'!N323)),'Cost model'!N323,'Cost model'!M323)</f>
        <v>60</v>
      </c>
      <c r="K13165" s="14" t="n">
        <f aca="false">J13165-H13165</f>
        <v>-61.13</v>
      </c>
      <c r="L13165" s="14" t="n">
        <f aca="false">G13165-H13165</f>
        <v>-96.13</v>
      </c>
    </row>
    <row r="13166" customFormat="false" ht="15" hidden="false" customHeight="false" outlineLevel="0" collapsed="false">
      <c r="A13166" s="2" t="s">
        <v>124</v>
      </c>
      <c r="B13166" s="2" t="s">
        <v>124</v>
      </c>
      <c r="C13166" s="2" t="s">
        <v>48</v>
      </c>
      <c r="D13166" s="2" t="s">
        <v>13</v>
      </c>
      <c r="E13166" s="2" t="s">
        <v>74</v>
      </c>
      <c r="F13166" s="2" t="s">
        <v>977</v>
      </c>
      <c r="G13166" s="14" t="n">
        <v>24.5</v>
      </c>
      <c r="H13166" s="14" t="n">
        <v>87.2</v>
      </c>
      <c r="I13166" s="14" t="n">
        <v>24.5</v>
      </c>
      <c r="J13166" s="23" t="n">
        <f aca="false">IF(AND(E13166="Priority",ISNUMBER('Cost model'!N324)),'Cost model'!N324,'Cost model'!M324)</f>
        <v>85</v>
      </c>
      <c r="K13166" s="14" t="n">
        <f aca="false">J13166-H13166</f>
        <v>-2.2</v>
      </c>
      <c r="L13166" s="14" t="n">
        <f aca="false">G13166-H13166</f>
        <v>-62.7</v>
      </c>
    </row>
    <row r="13167" customFormat="false" ht="15" hidden="false" customHeight="false" outlineLevel="0" collapsed="false">
      <c r="A13167" s="2" t="s">
        <v>221</v>
      </c>
      <c r="B13167" s="2" t="s">
        <v>142</v>
      </c>
      <c r="C13167" s="2" t="s">
        <v>47</v>
      </c>
      <c r="D13167" s="2" t="s">
        <v>10</v>
      </c>
      <c r="E13167" s="2" t="s">
        <v>74</v>
      </c>
      <c r="F13167" s="2" t="s">
        <v>976</v>
      </c>
      <c r="G13167" s="14" t="n">
        <v>9.5</v>
      </c>
      <c r="H13167" s="14" t="n">
        <v>9.52</v>
      </c>
      <c r="I13167" s="14" t="n">
        <v>19.5</v>
      </c>
      <c r="J13167" s="23" t="n">
        <f aca="false">IF(AND(E13167="Priority",ISNUMBER('Cost model'!N767)),'Cost model'!N767,'Cost model'!M767)</f>
        <v>15.5</v>
      </c>
      <c r="K13167" s="14" t="n">
        <f aca="false">J13167-H13167</f>
        <v>5.98</v>
      </c>
      <c r="L13167" s="14" t="n">
        <f aca="false">G13167-H13167</f>
        <v>-0.0199999999999996</v>
      </c>
    </row>
    <row r="13168" customFormat="false" ht="15" hidden="false" customHeight="false" outlineLevel="0" collapsed="false">
      <c r="A13168" s="2" t="s">
        <v>124</v>
      </c>
      <c r="B13168" s="2" t="s">
        <v>124</v>
      </c>
      <c r="C13168" s="2" t="s">
        <v>49</v>
      </c>
      <c r="D13168" s="2" t="s">
        <v>10</v>
      </c>
      <c r="E13168" s="2" t="s">
        <v>74</v>
      </c>
      <c r="F13168" s="2" t="s">
        <v>977</v>
      </c>
      <c r="G13168" s="14" t="n">
        <v>17.5</v>
      </c>
      <c r="H13168" s="14" t="n">
        <v>19.77</v>
      </c>
      <c r="I13168" s="14" t="n">
        <v>17.5</v>
      </c>
      <c r="J13168" s="23" t="n">
        <f aca="false">IF(AND(E13168="Priority",ISNUMBER('Cost model'!N319)),'Cost model'!N319,'Cost model'!M319)</f>
        <v>16.5</v>
      </c>
      <c r="K13168" s="14" t="n">
        <f aca="false">J13168-H13168</f>
        <v>-3.27</v>
      </c>
      <c r="L13168" s="14" t="n">
        <f aca="false">G13168-H13168</f>
        <v>-2.27</v>
      </c>
    </row>
    <row r="13169" customFormat="false" ht="15" hidden="false" customHeight="false" outlineLevel="0" collapsed="false">
      <c r="A13169" s="2" t="s">
        <v>124</v>
      </c>
      <c r="B13169" s="2" t="s">
        <v>124</v>
      </c>
      <c r="C13169" s="2" t="s">
        <v>49</v>
      </c>
      <c r="D13169" s="2" t="s">
        <v>13</v>
      </c>
      <c r="E13169" s="2" t="s">
        <v>74</v>
      </c>
      <c r="F13169" s="2" t="s">
        <v>977</v>
      </c>
      <c r="G13169" s="14" t="n">
        <v>50</v>
      </c>
      <c r="H13169" s="14" t="n">
        <v>58.06</v>
      </c>
      <c r="I13169" s="14" t="n">
        <v>50</v>
      </c>
      <c r="J13169" s="23" t="n">
        <f aca="false">IF(AND(E13169="Priority",ISNUMBER('Cost model'!N325)),'Cost model'!N325,'Cost model'!M325)</f>
        <v>110</v>
      </c>
      <c r="K13169" s="14" t="n">
        <f aca="false">J13169-H13169</f>
        <v>51.94</v>
      </c>
      <c r="L13169" s="14" t="n">
        <f aca="false">G13169-H13169</f>
        <v>-8.06</v>
      </c>
    </row>
    <row r="13170" customFormat="false" ht="15" hidden="false" customHeight="false" outlineLevel="0" collapsed="false">
      <c r="A13170" s="2" t="s">
        <v>174</v>
      </c>
      <c r="B13170" s="2" t="s">
        <v>174</v>
      </c>
      <c r="C13170" s="2" t="s">
        <v>47</v>
      </c>
      <c r="D13170" s="2" t="s">
        <v>12</v>
      </c>
      <c r="E13170" s="2" t="s">
        <v>74</v>
      </c>
      <c r="F13170" s="2" t="s">
        <v>977</v>
      </c>
      <c r="G13170" s="14" t="n">
        <v>9.5</v>
      </c>
      <c r="H13170" s="14" t="n">
        <v>25.19</v>
      </c>
      <c r="I13170" s="14" t="n">
        <v>9.5</v>
      </c>
      <c r="J13170" s="23" t="n">
        <f aca="false">IF(AND(E13170="Priority",ISNUMBER('Cost model'!N170)),'Cost model'!N170,'Cost model'!M170)</f>
        <v>25.5</v>
      </c>
      <c r="K13170" s="14" t="n">
        <f aca="false">J13170-H13170</f>
        <v>0.309999999999999</v>
      </c>
      <c r="L13170" s="14" t="n">
        <f aca="false">G13170-H13170</f>
        <v>-15.69</v>
      </c>
    </row>
    <row r="13171" customFormat="false" ht="15" hidden="false" customHeight="false" outlineLevel="0" collapsed="false">
      <c r="A13171" s="2" t="s">
        <v>158</v>
      </c>
      <c r="B13171" s="2" t="s">
        <v>174</v>
      </c>
      <c r="C13171" s="2" t="s">
        <v>49</v>
      </c>
      <c r="D13171" s="2" t="s">
        <v>13</v>
      </c>
      <c r="E13171" s="2" t="s">
        <v>74</v>
      </c>
      <c r="F13171" s="2" t="s">
        <v>976</v>
      </c>
      <c r="G13171" s="14" t="n">
        <v>50</v>
      </c>
      <c r="H13171" s="14" t="n">
        <v>47.62</v>
      </c>
      <c r="I13171" s="14" t="n">
        <v>85</v>
      </c>
      <c r="J13171" s="23" t="n">
        <f aca="false">IF(AND(E13171="Priority",ISNUMBER('Cost model'!N490)),'Cost model'!N490,'Cost model'!M490)</f>
        <v>100</v>
      </c>
      <c r="K13171" s="14" t="n">
        <f aca="false">J13171-H13171</f>
        <v>52.38</v>
      </c>
      <c r="L13171" s="14" t="n">
        <f aca="false">G13171-H13171</f>
        <v>2.38</v>
      </c>
    </row>
    <row r="13172" customFormat="false" ht="15" hidden="false" customHeight="false" outlineLevel="0" collapsed="false">
      <c r="A13172" s="2" t="s">
        <v>205</v>
      </c>
      <c r="B13172" s="2" t="s">
        <v>142</v>
      </c>
      <c r="C13172" s="2" t="s">
        <v>48</v>
      </c>
      <c r="D13172" s="2" t="s">
        <v>12</v>
      </c>
      <c r="E13172" s="2" t="s">
        <v>74</v>
      </c>
      <c r="F13172" s="2" t="s">
        <v>976</v>
      </c>
      <c r="G13172" s="14" t="n">
        <v>19.5</v>
      </c>
      <c r="H13172" s="14" t="n">
        <v>24.57</v>
      </c>
      <c r="I13172" s="14" t="n">
        <v>19.5</v>
      </c>
      <c r="J13172" s="23" t="n">
        <f aca="false">IF(AND(E13172="Priority",ISNUMBER('Cost model'!N546)),'Cost model'!N546,'Cost model'!M546)</f>
        <v>60</v>
      </c>
      <c r="K13172" s="14" t="n">
        <f aca="false">J13172-H13172</f>
        <v>35.43</v>
      </c>
      <c r="L13172" s="14" t="n">
        <f aca="false">G13172-H13172</f>
        <v>-5.07</v>
      </c>
    </row>
    <row r="13173" customFormat="false" ht="15" hidden="false" customHeight="false" outlineLevel="0" collapsed="false">
      <c r="A13173" s="2" t="s">
        <v>174</v>
      </c>
      <c r="B13173" s="2" t="s">
        <v>174</v>
      </c>
      <c r="C13173" s="2" t="s">
        <v>48</v>
      </c>
      <c r="D13173" s="2" t="s">
        <v>10</v>
      </c>
      <c r="E13173" s="2" t="s">
        <v>83</v>
      </c>
      <c r="F13173" s="2" t="s">
        <v>977</v>
      </c>
      <c r="G13173" s="14" t="n">
        <v>17.5</v>
      </c>
      <c r="H13173" s="14" t="n">
        <v>11.37</v>
      </c>
      <c r="I13173" s="14" t="n">
        <v>17.5</v>
      </c>
      <c r="J13173" s="23" t="n">
        <f aca="false">IF(AND(E13173="Priority",ISNUMBER('Cost model'!N168)),'Cost model'!N168,'Cost model'!M168)</f>
        <v>18.5</v>
      </c>
      <c r="K13173" s="14" t="n">
        <f aca="false">J13173-H13173</f>
        <v>7.13</v>
      </c>
      <c r="L13173" s="14" t="n">
        <f aca="false">G13173-H13173</f>
        <v>6.13</v>
      </c>
    </row>
    <row r="13174" customFormat="false" ht="15" hidden="false" customHeight="false" outlineLevel="0" collapsed="false">
      <c r="A13174" s="2" t="s">
        <v>124</v>
      </c>
      <c r="B13174" s="2" t="s">
        <v>124</v>
      </c>
      <c r="C13174" s="2" t="s">
        <v>49</v>
      </c>
      <c r="D13174" s="2" t="s">
        <v>12</v>
      </c>
      <c r="E13174" s="2" t="s">
        <v>83</v>
      </c>
      <c r="F13174" s="2" t="s">
        <v>977</v>
      </c>
      <c r="G13174" s="14" t="n">
        <v>29.5</v>
      </c>
      <c r="H13174" s="14" t="n">
        <v>65.63</v>
      </c>
      <c r="I13174" s="14" t="n">
        <v>29.5</v>
      </c>
      <c r="J13174" s="23" t="n">
        <f aca="false">IF(AND(E13174="Priority",ISNUMBER('Cost model'!N322)),'Cost model'!N322,'Cost model'!M322)</f>
        <v>65</v>
      </c>
      <c r="K13174" s="14" t="n">
        <f aca="false">J13174-H13174</f>
        <v>-0.629999999999996</v>
      </c>
      <c r="L13174" s="14" t="n">
        <f aca="false">G13174-H13174</f>
        <v>-36.13</v>
      </c>
    </row>
    <row r="13175" customFormat="false" ht="15" hidden="false" customHeight="false" outlineLevel="0" collapsed="false">
      <c r="A13175" s="2" t="s">
        <v>123</v>
      </c>
      <c r="B13175" s="2" t="s">
        <v>174</v>
      </c>
      <c r="C13175" s="2" t="s">
        <v>47</v>
      </c>
      <c r="D13175" s="2" t="s">
        <v>10</v>
      </c>
      <c r="E13175" s="2" t="s">
        <v>74</v>
      </c>
      <c r="F13175" s="2" t="s">
        <v>976</v>
      </c>
      <c r="G13175" s="14" t="n">
        <v>14.5</v>
      </c>
      <c r="H13175" s="14" t="n">
        <v>13.1</v>
      </c>
      <c r="I13175" s="14" t="n">
        <v>14.5</v>
      </c>
      <c r="J13175" s="23" t="n">
        <f aca="false">IF(AND(E13175="Priority",ISNUMBER('Cost model'!N47)),'Cost model'!N47,'Cost model'!M47)</f>
        <v>12.5</v>
      </c>
      <c r="K13175" s="14" t="n">
        <f aca="false">J13175-H13175</f>
        <v>-0.6</v>
      </c>
      <c r="L13175" s="14" t="n">
        <f aca="false">G13175-H13175</f>
        <v>1.4</v>
      </c>
    </row>
    <row r="13176" customFormat="false" ht="15" hidden="false" customHeight="false" outlineLevel="0" collapsed="false">
      <c r="A13176" s="2" t="s">
        <v>174</v>
      </c>
      <c r="B13176" s="2" t="s">
        <v>174</v>
      </c>
      <c r="C13176" s="2" t="s">
        <v>47</v>
      </c>
      <c r="D13176" s="2" t="s">
        <v>12</v>
      </c>
      <c r="E13176" s="2" t="s">
        <v>74</v>
      </c>
      <c r="F13176" s="2" t="s">
        <v>977</v>
      </c>
      <c r="G13176" s="14" t="n">
        <v>9.5</v>
      </c>
      <c r="H13176" s="14" t="n">
        <v>64.5</v>
      </c>
      <c r="I13176" s="14" t="n">
        <v>9.5</v>
      </c>
      <c r="J13176" s="23" t="n">
        <f aca="false">IF(AND(E13176="Priority",ISNUMBER('Cost model'!N170)),'Cost model'!N170,'Cost model'!M170)</f>
        <v>25.5</v>
      </c>
      <c r="K13176" s="14" t="n">
        <f aca="false">J13176-H13176</f>
        <v>-39</v>
      </c>
      <c r="L13176" s="14" t="n">
        <f aca="false">G13176-H13176</f>
        <v>-55</v>
      </c>
    </row>
    <row r="13177" customFormat="false" ht="15" hidden="false" customHeight="false" outlineLevel="0" collapsed="false">
      <c r="A13177" s="2" t="s">
        <v>142</v>
      </c>
      <c r="B13177" s="2" t="s">
        <v>174</v>
      </c>
      <c r="C13177" s="2" t="s">
        <v>49</v>
      </c>
      <c r="D13177" s="2" t="s">
        <v>12</v>
      </c>
      <c r="E13177" s="2" t="s">
        <v>74</v>
      </c>
      <c r="F13177" s="2" t="s">
        <v>976</v>
      </c>
      <c r="G13177" s="14" t="n">
        <v>19.5</v>
      </c>
      <c r="H13177" s="14" t="n">
        <v>48.21</v>
      </c>
      <c r="I13177" s="14" t="n">
        <v>19.5</v>
      </c>
      <c r="J13177" s="23" t="n">
        <f aca="false">IF(AND(E13177="Priority",ISNUMBER('Cost model'!N697)),'Cost model'!N697,'Cost model'!M697)</f>
        <v>55</v>
      </c>
      <c r="K13177" s="14" t="n">
        <f aca="false">J13177-H13177</f>
        <v>6.79</v>
      </c>
      <c r="L13177" s="14" t="n">
        <f aca="false">G13177-H13177</f>
        <v>-28.71</v>
      </c>
    </row>
    <row r="13178" customFormat="false" ht="15" hidden="false" customHeight="false" outlineLevel="0" collapsed="false">
      <c r="A13178" s="2" t="s">
        <v>205</v>
      </c>
      <c r="B13178" s="2" t="s">
        <v>158</v>
      </c>
      <c r="C13178" s="2" t="s">
        <v>48</v>
      </c>
      <c r="D13178" s="2" t="s">
        <v>10</v>
      </c>
      <c r="E13178" s="2" t="s">
        <v>74</v>
      </c>
      <c r="F13178" s="2" t="s">
        <v>976</v>
      </c>
      <c r="G13178" s="14" t="n">
        <v>14.5</v>
      </c>
      <c r="H13178" s="14" t="n">
        <v>14.08</v>
      </c>
      <c r="I13178" s="14"/>
      <c r="J13178" s="23" t="n">
        <f aca="false">IF(AND(E13178="Priority",ISNUMBER('Cost model'!N618)),'Cost model'!N618,'Cost model'!M618)</f>
        <v>16.5</v>
      </c>
      <c r="K13178" s="14" t="n">
        <f aca="false">J13178-H13178</f>
        <v>2.42</v>
      </c>
      <c r="L13178" s="14" t="n">
        <f aca="false">G13178-H13178</f>
        <v>0.42</v>
      </c>
    </row>
    <row r="13179" customFormat="false" ht="15" hidden="false" customHeight="false" outlineLevel="0" collapsed="false">
      <c r="A13179" s="2" t="s">
        <v>142</v>
      </c>
      <c r="B13179" s="2" t="s">
        <v>221</v>
      </c>
      <c r="C13179" s="2" t="s">
        <v>49</v>
      </c>
      <c r="D13179" s="2" t="s">
        <v>10</v>
      </c>
      <c r="E13179" s="2" t="s">
        <v>74</v>
      </c>
      <c r="F13179" s="2" t="s">
        <v>976</v>
      </c>
      <c r="G13179" s="14" t="n">
        <v>17.5</v>
      </c>
      <c r="H13179" s="14" t="n">
        <v>10.93</v>
      </c>
      <c r="I13179" s="14" t="n">
        <v>19.5</v>
      </c>
      <c r="J13179" s="23" t="n">
        <f aca="false">IF(AND(E13179="Priority",ISNUMBER('Cost model'!N679)),'Cost model'!N679,'Cost model'!M679)</f>
        <v>19.5</v>
      </c>
      <c r="K13179" s="14" t="n">
        <f aca="false">J13179-H13179</f>
        <v>8.57</v>
      </c>
      <c r="L13179" s="14" t="n">
        <f aca="false">G13179-H13179</f>
        <v>6.57</v>
      </c>
    </row>
    <row r="13180" customFormat="false" ht="15" hidden="false" customHeight="false" outlineLevel="0" collapsed="false">
      <c r="A13180" s="2" t="s">
        <v>158</v>
      </c>
      <c r="B13180" s="2" t="s">
        <v>123</v>
      </c>
      <c r="C13180" s="2" t="s">
        <v>47</v>
      </c>
      <c r="D13180" s="2" t="s">
        <v>10</v>
      </c>
      <c r="E13180" s="2" t="s">
        <v>74</v>
      </c>
      <c r="F13180" s="2" t="s">
        <v>976</v>
      </c>
      <c r="G13180" s="14" t="n">
        <v>9.5</v>
      </c>
      <c r="H13180" s="14" t="n">
        <v>9.32</v>
      </c>
      <c r="I13180" s="14" t="n">
        <v>19.5</v>
      </c>
      <c r="J13180" s="23" t="n">
        <f aca="false">IF(AND(E13180="Priority",ISNUMBER('Cost model'!N512)),'Cost model'!N512,'Cost model'!M512)</f>
        <v>11.5</v>
      </c>
      <c r="K13180" s="14" t="n">
        <f aca="false">J13180-H13180</f>
        <v>2.18</v>
      </c>
      <c r="L13180" s="14" t="n">
        <f aca="false">G13180-H13180</f>
        <v>0.18</v>
      </c>
    </row>
    <row r="13181" customFormat="false" ht="15" hidden="false" customHeight="false" outlineLevel="0" collapsed="false">
      <c r="A13181" s="2" t="s">
        <v>124</v>
      </c>
      <c r="B13181" s="2" t="s">
        <v>124</v>
      </c>
      <c r="C13181" s="2" t="s">
        <v>48</v>
      </c>
      <c r="D13181" s="2" t="s">
        <v>13</v>
      </c>
      <c r="E13181" s="2" t="s">
        <v>74</v>
      </c>
      <c r="F13181" s="2" t="s">
        <v>977</v>
      </c>
      <c r="G13181" s="14" t="n">
        <v>12.5</v>
      </c>
      <c r="H13181" s="14" t="n">
        <v>24.57</v>
      </c>
      <c r="I13181" s="14" t="n">
        <v>24.5</v>
      </c>
      <c r="J13181" s="23" t="n">
        <f aca="false">IF(AND(E13181="Priority",ISNUMBER('Cost model'!N324)),'Cost model'!N324,'Cost model'!M324)</f>
        <v>85</v>
      </c>
      <c r="K13181" s="14" t="n">
        <f aca="false">J13181-H13181</f>
        <v>60.43</v>
      </c>
      <c r="L13181" s="14" t="n">
        <f aca="false">G13181-H13181</f>
        <v>-12.07</v>
      </c>
    </row>
    <row r="13182" customFormat="false" ht="15" hidden="false" customHeight="false" outlineLevel="0" collapsed="false">
      <c r="A13182" s="2" t="s">
        <v>221</v>
      </c>
      <c r="B13182" s="2" t="s">
        <v>221</v>
      </c>
      <c r="C13182" s="2" t="s">
        <v>47</v>
      </c>
      <c r="D13182" s="2" t="s">
        <v>12</v>
      </c>
      <c r="E13182" s="2" t="s">
        <v>74</v>
      </c>
      <c r="F13182" s="2" t="s">
        <v>977</v>
      </c>
      <c r="G13182" s="14" t="n">
        <v>9.5</v>
      </c>
      <c r="H13182" s="14" t="n">
        <v>6.33</v>
      </c>
      <c r="I13182" s="14" t="n">
        <v>9.5</v>
      </c>
      <c r="J13182" s="23" t="n">
        <f aca="false">IF(AND(E13182="Priority",ISNUMBER('Cost model'!N740)),'Cost model'!N740,'Cost model'!M740)</f>
        <v>22.5</v>
      </c>
      <c r="K13182" s="14" t="n">
        <f aca="false">J13182-H13182</f>
        <v>16.17</v>
      </c>
      <c r="L13182" s="14" t="n">
        <f aca="false">G13182-H13182</f>
        <v>3.17</v>
      </c>
    </row>
    <row r="13183" customFormat="false" ht="15" hidden="false" customHeight="false" outlineLevel="0" collapsed="false">
      <c r="A13183" s="2" t="s">
        <v>174</v>
      </c>
      <c r="B13183" s="2" t="s">
        <v>124</v>
      </c>
      <c r="C13183" s="2" t="s">
        <v>47</v>
      </c>
      <c r="D13183" s="2" t="s">
        <v>12</v>
      </c>
      <c r="E13183" s="2" t="s">
        <v>74</v>
      </c>
      <c r="F13183" s="2" t="s">
        <v>976</v>
      </c>
      <c r="G13183" s="14" t="n">
        <v>9.5</v>
      </c>
      <c r="H13183" s="14" t="n">
        <v>19.66</v>
      </c>
      <c r="I13183" s="14" t="n">
        <v>9.5</v>
      </c>
      <c r="J13183" s="23" t="n">
        <f aca="false">IF(AND(E13183="Priority",ISNUMBER('Cost model'!N110)),'Cost model'!N110,'Cost model'!M110)</f>
        <v>40</v>
      </c>
      <c r="K13183" s="14" t="n">
        <f aca="false">J13183-H13183</f>
        <v>20.34</v>
      </c>
      <c r="L13183" s="14" t="n">
        <f aca="false">G13183-H13183</f>
        <v>-10.16</v>
      </c>
    </row>
    <row r="13184" customFormat="false" ht="15" hidden="false" customHeight="false" outlineLevel="0" collapsed="false">
      <c r="A13184" s="2" t="s">
        <v>221</v>
      </c>
      <c r="B13184" s="2" t="s">
        <v>221</v>
      </c>
      <c r="C13184" s="2" t="s">
        <v>47</v>
      </c>
      <c r="D13184" s="2" t="s">
        <v>10</v>
      </c>
      <c r="E13184" s="2" t="s">
        <v>74</v>
      </c>
      <c r="F13184" s="2" t="s">
        <v>977</v>
      </c>
      <c r="G13184" s="14" t="n">
        <v>9.5</v>
      </c>
      <c r="H13184" s="14" t="n">
        <v>6.16</v>
      </c>
      <c r="I13184" s="14" t="n">
        <v>9.5</v>
      </c>
      <c r="J13184" s="23" t="n">
        <f aca="false">IF(AND(E13184="Priority",ISNUMBER('Cost model'!N737)),'Cost model'!N737,'Cost model'!M737)</f>
        <v>8.5</v>
      </c>
      <c r="K13184" s="14" t="n">
        <f aca="false">J13184-H13184</f>
        <v>2.34</v>
      </c>
      <c r="L13184" s="14" t="n">
        <f aca="false">G13184-H13184</f>
        <v>3.34</v>
      </c>
    </row>
    <row r="13185" customFormat="false" ht="15" hidden="false" customHeight="false" outlineLevel="0" collapsed="false">
      <c r="A13185" s="2" t="s">
        <v>174</v>
      </c>
      <c r="B13185" s="2" t="s">
        <v>142</v>
      </c>
      <c r="C13185" s="2" t="s">
        <v>47</v>
      </c>
      <c r="D13185" s="2" t="s">
        <v>10</v>
      </c>
      <c r="E13185" s="2" t="s">
        <v>74</v>
      </c>
      <c r="F13185" s="2" t="s">
        <v>976</v>
      </c>
      <c r="G13185" s="14" t="n">
        <v>19</v>
      </c>
      <c r="H13185" s="14" t="n">
        <v>9.52</v>
      </c>
      <c r="I13185" s="14" t="n">
        <v>9.5</v>
      </c>
      <c r="J13185" s="23" t="n">
        <f aca="false">IF(AND(E13185="Priority",ISNUMBER('Cost model'!N122)),'Cost model'!N122,'Cost model'!M122)</f>
        <v>13.5</v>
      </c>
      <c r="K13185" s="14" t="n">
        <f aca="false">J13185-H13185</f>
        <v>3.98</v>
      </c>
      <c r="L13185" s="14" t="n">
        <f aca="false">G13185-H13185</f>
        <v>9.48</v>
      </c>
    </row>
    <row r="13186" customFormat="false" ht="15" hidden="false" customHeight="false" outlineLevel="0" collapsed="false">
      <c r="A13186" s="2" t="s">
        <v>124</v>
      </c>
      <c r="B13186" s="2" t="s">
        <v>124</v>
      </c>
      <c r="C13186" s="2" t="s">
        <v>48</v>
      </c>
      <c r="D13186" s="2" t="s">
        <v>12</v>
      </c>
      <c r="E13186" s="2" t="s">
        <v>74</v>
      </c>
      <c r="F13186" s="2" t="s">
        <v>977</v>
      </c>
      <c r="G13186" s="14" t="n">
        <v>12.5</v>
      </c>
      <c r="H13186" s="14" t="n">
        <v>45.83</v>
      </c>
      <c r="I13186" s="14" t="n">
        <v>12.5</v>
      </c>
      <c r="J13186" s="23" t="n">
        <f aca="false">IF(AND(E13186="Priority",ISNUMBER('Cost model'!N321)),'Cost model'!N321,'Cost model'!M321)</f>
        <v>40</v>
      </c>
      <c r="K13186" s="14" t="n">
        <f aca="false">J13186-H13186</f>
        <v>-5.83</v>
      </c>
      <c r="L13186" s="14" t="n">
        <f aca="false">G13186-H13186</f>
        <v>-33.33</v>
      </c>
    </row>
    <row r="13187" customFormat="false" ht="15" hidden="false" customHeight="false" outlineLevel="0" collapsed="false">
      <c r="A13187" s="2" t="s">
        <v>124</v>
      </c>
      <c r="B13187" s="2" t="s">
        <v>124</v>
      </c>
      <c r="C13187" s="2" t="s">
        <v>47</v>
      </c>
      <c r="D13187" s="2" t="s">
        <v>12</v>
      </c>
      <c r="E13187" s="2" t="s">
        <v>74</v>
      </c>
      <c r="F13187" s="2" t="s">
        <v>977</v>
      </c>
      <c r="G13187" s="14" t="n">
        <v>9.5</v>
      </c>
      <c r="H13187" s="14" t="n">
        <v>14.03</v>
      </c>
      <c r="I13187" s="14" t="n">
        <v>9.5</v>
      </c>
      <c r="J13187" s="23" t="n">
        <f aca="false">IF(AND(E13187="Priority",ISNUMBER('Cost model'!N320)),'Cost model'!N320,'Cost model'!M320)</f>
        <v>24.5</v>
      </c>
      <c r="K13187" s="14" t="n">
        <f aca="false">J13187-H13187</f>
        <v>10.47</v>
      </c>
      <c r="L13187" s="14" t="n">
        <f aca="false">G13187-H13187</f>
        <v>-4.53</v>
      </c>
    </row>
    <row r="13188" customFormat="false" ht="15" hidden="false" customHeight="false" outlineLevel="0" collapsed="false">
      <c r="A13188" s="2" t="s">
        <v>124</v>
      </c>
      <c r="B13188" s="2" t="s">
        <v>124</v>
      </c>
      <c r="C13188" s="2" t="s">
        <v>48</v>
      </c>
      <c r="D13188" s="2" t="s">
        <v>12</v>
      </c>
      <c r="E13188" s="2" t="s">
        <v>74</v>
      </c>
      <c r="F13188" s="2" t="s">
        <v>977</v>
      </c>
      <c r="G13188" s="14" t="n">
        <v>12.5</v>
      </c>
      <c r="H13188" s="14" t="n">
        <v>43.55</v>
      </c>
      <c r="I13188" s="14" t="n">
        <v>12.5</v>
      </c>
      <c r="J13188" s="23" t="n">
        <f aca="false">IF(AND(E13188="Priority",ISNUMBER('Cost model'!N321)),'Cost model'!N321,'Cost model'!M321)</f>
        <v>40</v>
      </c>
      <c r="K13188" s="14" t="n">
        <f aca="false">J13188-H13188</f>
        <v>-3.55</v>
      </c>
      <c r="L13188" s="14" t="n">
        <f aca="false">G13188-H13188</f>
        <v>-31.05</v>
      </c>
    </row>
    <row r="13189" customFormat="false" ht="15" hidden="false" customHeight="false" outlineLevel="0" collapsed="false">
      <c r="A13189" s="2" t="s">
        <v>174</v>
      </c>
      <c r="B13189" s="2" t="s">
        <v>124</v>
      </c>
      <c r="C13189" s="2" t="s">
        <v>49</v>
      </c>
      <c r="D13189" s="2" t="s">
        <v>12</v>
      </c>
      <c r="E13189" s="2" t="s">
        <v>74</v>
      </c>
      <c r="F13189" s="2" t="s">
        <v>976</v>
      </c>
      <c r="G13189" s="14" t="n">
        <v>19.5</v>
      </c>
      <c r="H13189" s="14" t="n">
        <v>52.25</v>
      </c>
      <c r="I13189" s="14" t="n">
        <v>19.5</v>
      </c>
      <c r="J13189" s="23" t="n">
        <f aca="false">IF(AND(E13189="Priority",ISNUMBER('Cost model'!N112)),'Cost model'!N112,'Cost model'!M112)</f>
        <v>50</v>
      </c>
      <c r="K13189" s="14" t="n">
        <f aca="false">J13189-H13189</f>
        <v>-2.25</v>
      </c>
      <c r="L13189" s="14" t="n">
        <f aca="false">G13189-H13189</f>
        <v>-32.75</v>
      </c>
    </row>
    <row r="13190" customFormat="false" ht="15" hidden="false" customHeight="false" outlineLevel="0" collapsed="false">
      <c r="A13190" s="2" t="s">
        <v>174</v>
      </c>
      <c r="B13190" s="2" t="s">
        <v>174</v>
      </c>
      <c r="C13190" s="2" t="s">
        <v>48</v>
      </c>
      <c r="D13190" s="2" t="s">
        <v>10</v>
      </c>
      <c r="E13190" s="2" t="s">
        <v>74</v>
      </c>
      <c r="F13190" s="2" t="s">
        <v>977</v>
      </c>
      <c r="G13190" s="14" t="n">
        <v>12.5</v>
      </c>
      <c r="H13190" s="14" t="n">
        <v>9.34</v>
      </c>
      <c r="I13190" s="14" t="n">
        <v>12.5</v>
      </c>
      <c r="J13190" s="23" t="n">
        <f aca="false">IF(AND(E13190="Priority",ISNUMBER('Cost model'!N168)),'Cost model'!N168,'Cost model'!M168)</f>
        <v>13.5</v>
      </c>
      <c r="K13190" s="14" t="n">
        <f aca="false">J13190-H13190</f>
        <v>4.16</v>
      </c>
      <c r="L13190" s="14" t="n">
        <f aca="false">G13190-H13190</f>
        <v>3.16</v>
      </c>
    </row>
    <row r="13191" customFormat="false" ht="15" hidden="false" customHeight="false" outlineLevel="0" collapsed="false">
      <c r="A13191" s="2" t="s">
        <v>142</v>
      </c>
      <c r="B13191" s="2" t="s">
        <v>142</v>
      </c>
      <c r="C13191" s="2" t="s">
        <v>47</v>
      </c>
      <c r="D13191" s="2" t="s">
        <v>12</v>
      </c>
      <c r="E13191" s="2" t="s">
        <v>74</v>
      </c>
      <c r="F13191" s="2" t="s">
        <v>977</v>
      </c>
      <c r="G13191" s="14" t="n">
        <v>9.5</v>
      </c>
      <c r="H13191" s="14" t="n">
        <v>7.78</v>
      </c>
      <c r="I13191" s="14" t="n">
        <v>9.5</v>
      </c>
      <c r="J13191" s="23" t="n">
        <f aca="false">IF(AND(E13191="Priority",ISNUMBER('Cost model'!N635)),'Cost model'!N635,'Cost model'!M635)</f>
        <v>30.5</v>
      </c>
      <c r="K13191" s="14" t="n">
        <f aca="false">J13191-H13191</f>
        <v>22.72</v>
      </c>
      <c r="L13191" s="14" t="n">
        <f aca="false">G13191-H13191</f>
        <v>1.72</v>
      </c>
    </row>
    <row r="13192" customFormat="false" ht="15" hidden="false" customHeight="false" outlineLevel="0" collapsed="false">
      <c r="A13192" s="2" t="s">
        <v>174</v>
      </c>
      <c r="B13192" s="2" t="s">
        <v>174</v>
      </c>
      <c r="C13192" s="2" t="s">
        <v>47</v>
      </c>
      <c r="D13192" s="2" t="s">
        <v>12</v>
      </c>
      <c r="E13192" s="2" t="s">
        <v>74</v>
      </c>
      <c r="F13192" s="2" t="s">
        <v>977</v>
      </c>
      <c r="G13192" s="14" t="n">
        <v>9.5</v>
      </c>
      <c r="H13192" s="14" t="n">
        <v>25.19</v>
      </c>
      <c r="I13192" s="14" t="n">
        <v>9.5</v>
      </c>
      <c r="J13192" s="23" t="n">
        <f aca="false">IF(AND(E13192="Priority",ISNUMBER('Cost model'!N170)),'Cost model'!N170,'Cost model'!M170)</f>
        <v>25.5</v>
      </c>
      <c r="K13192" s="14" t="n">
        <f aca="false">J13192-H13192</f>
        <v>0.309999999999999</v>
      </c>
      <c r="L13192" s="14" t="n">
        <f aca="false">G13192-H13192</f>
        <v>-15.69</v>
      </c>
    </row>
    <row r="13193" customFormat="false" ht="15" hidden="false" customHeight="false" outlineLevel="0" collapsed="false">
      <c r="A13193" s="2" t="s">
        <v>174</v>
      </c>
      <c r="B13193" s="2" t="s">
        <v>174</v>
      </c>
      <c r="C13193" s="2" t="s">
        <v>47</v>
      </c>
      <c r="D13193" s="2" t="s">
        <v>10</v>
      </c>
      <c r="E13193" s="2" t="s">
        <v>74</v>
      </c>
      <c r="F13193" s="2" t="s">
        <v>977</v>
      </c>
      <c r="G13193" s="14" t="n">
        <v>9.5</v>
      </c>
      <c r="H13193" s="14" t="n">
        <v>6.79</v>
      </c>
      <c r="I13193" s="14" t="n">
        <v>9.5</v>
      </c>
      <c r="J13193" s="23" t="n">
        <f aca="false">IF(AND(E13193="Priority",ISNUMBER('Cost model'!N167)),'Cost model'!N167,'Cost model'!M167)</f>
        <v>8.5</v>
      </c>
      <c r="K13193" s="14" t="n">
        <f aca="false">J13193-H13193</f>
        <v>1.71</v>
      </c>
      <c r="L13193" s="14" t="n">
        <f aca="false">G13193-H13193</f>
        <v>2.71</v>
      </c>
    </row>
    <row r="13194" customFormat="false" ht="15" hidden="false" customHeight="false" outlineLevel="0" collapsed="false">
      <c r="A13194" s="2" t="s">
        <v>221</v>
      </c>
      <c r="B13194" s="2" t="s">
        <v>221</v>
      </c>
      <c r="C13194" s="2" t="s">
        <v>47</v>
      </c>
      <c r="D13194" s="2" t="s">
        <v>13</v>
      </c>
      <c r="E13194" s="2" t="s">
        <v>83</v>
      </c>
      <c r="F13194" s="2" t="s">
        <v>977</v>
      </c>
      <c r="G13194" s="14" t="n">
        <v>45</v>
      </c>
      <c r="H13194" s="14" t="n">
        <v>25.15</v>
      </c>
      <c r="I13194" s="14" t="n">
        <v>45</v>
      </c>
      <c r="J13194" s="23" t="n">
        <f aca="false">IF(AND(E13194="Priority",ISNUMBER('Cost model'!N743)),'Cost model'!N743,'Cost model'!M743)</f>
        <v>65</v>
      </c>
      <c r="K13194" s="14" t="n">
        <f aca="false">J13194-H13194</f>
        <v>39.85</v>
      </c>
      <c r="L13194" s="14" t="n">
        <f aca="false">G13194-H13194</f>
        <v>19.85</v>
      </c>
    </row>
    <row r="13195" customFormat="false" ht="15" hidden="false" customHeight="false" outlineLevel="0" collapsed="false">
      <c r="A13195" s="2" t="s">
        <v>124</v>
      </c>
      <c r="B13195" s="2" t="s">
        <v>124</v>
      </c>
      <c r="C13195" s="2" t="s">
        <v>48</v>
      </c>
      <c r="D13195" s="2" t="s">
        <v>12</v>
      </c>
      <c r="E13195" s="2" t="s">
        <v>74</v>
      </c>
      <c r="F13195" s="2" t="s">
        <v>977</v>
      </c>
      <c r="G13195" s="14" t="n">
        <v>12.5</v>
      </c>
      <c r="H13195" s="14" t="n">
        <v>19.77</v>
      </c>
      <c r="I13195" s="14" t="n">
        <v>12.5</v>
      </c>
      <c r="J13195" s="23" t="n">
        <f aca="false">IF(AND(E13195="Priority",ISNUMBER('Cost model'!N321)),'Cost model'!N321,'Cost model'!M321)</f>
        <v>40</v>
      </c>
      <c r="K13195" s="14" t="n">
        <f aca="false">J13195-H13195</f>
        <v>20.23</v>
      </c>
      <c r="L13195" s="14" t="n">
        <f aca="false">G13195-H13195</f>
        <v>-7.27</v>
      </c>
    </row>
    <row r="13196" customFormat="false" ht="15" hidden="false" customHeight="false" outlineLevel="0" collapsed="false">
      <c r="A13196" s="2" t="s">
        <v>142</v>
      </c>
      <c r="B13196" s="2" t="s">
        <v>142</v>
      </c>
      <c r="C13196" s="2" t="s">
        <v>48</v>
      </c>
      <c r="D13196" s="2" t="s">
        <v>12</v>
      </c>
      <c r="E13196" s="2" t="s">
        <v>83</v>
      </c>
      <c r="F13196" s="2" t="s">
        <v>977</v>
      </c>
      <c r="G13196" s="14" t="n">
        <v>19.5</v>
      </c>
      <c r="H13196" s="14" t="n">
        <v>36.64</v>
      </c>
      <c r="I13196" s="14" t="n">
        <v>19.5</v>
      </c>
      <c r="J13196" s="23" t="n">
        <f aca="false">IF(AND(E13196="Priority",ISNUMBER('Cost model'!N636)),'Cost model'!N636,'Cost model'!M636)</f>
        <v>55</v>
      </c>
      <c r="K13196" s="14" t="n">
        <f aca="false">J13196-H13196</f>
        <v>18.36</v>
      </c>
      <c r="L13196" s="14" t="n">
        <f aca="false">G13196-H13196</f>
        <v>-17.14</v>
      </c>
    </row>
    <row r="13197" customFormat="false" ht="15" hidden="false" customHeight="false" outlineLevel="0" collapsed="false">
      <c r="A13197" s="2" t="s">
        <v>174</v>
      </c>
      <c r="B13197" s="2" t="s">
        <v>174</v>
      </c>
      <c r="C13197" s="2" t="s">
        <v>49</v>
      </c>
      <c r="D13197" s="2" t="s">
        <v>10</v>
      </c>
      <c r="E13197" s="2" t="s">
        <v>83</v>
      </c>
      <c r="F13197" s="2" t="s">
        <v>977</v>
      </c>
      <c r="G13197" s="14" t="n">
        <v>24.5</v>
      </c>
      <c r="H13197" s="14" t="n">
        <v>23.18</v>
      </c>
      <c r="I13197" s="14" t="n">
        <v>24.5</v>
      </c>
      <c r="J13197" s="23" t="n">
        <f aca="false">IF(AND(E13197="Priority",ISNUMBER('Cost model'!N169)),'Cost model'!N169,'Cost model'!M169)</f>
        <v>25.5</v>
      </c>
      <c r="K13197" s="14" t="n">
        <f aca="false">J13197-H13197</f>
        <v>2.32</v>
      </c>
      <c r="L13197" s="14" t="n">
        <f aca="false">G13197-H13197</f>
        <v>1.32</v>
      </c>
    </row>
    <row r="13198" customFormat="false" ht="15" hidden="false" customHeight="false" outlineLevel="0" collapsed="false">
      <c r="A13198" s="2" t="s">
        <v>142</v>
      </c>
      <c r="B13198" s="2" t="s">
        <v>174</v>
      </c>
      <c r="C13198" s="2" t="s">
        <v>49</v>
      </c>
      <c r="D13198" s="2" t="s">
        <v>10</v>
      </c>
      <c r="E13198" s="2" t="s">
        <v>74</v>
      </c>
      <c r="F13198" s="2" t="s">
        <v>976</v>
      </c>
      <c r="G13198" s="14" t="n">
        <v>17.5</v>
      </c>
      <c r="H13198" s="14" t="n">
        <v>21.35</v>
      </c>
      <c r="I13198" s="14" t="n">
        <v>17.5</v>
      </c>
      <c r="J13198" s="23" t="n">
        <f aca="false">IF(AND(E13198="Priority",ISNUMBER('Cost model'!N694)),'Cost model'!N694,'Cost model'!M694)</f>
        <v>17.5</v>
      </c>
      <c r="K13198" s="14" t="n">
        <f aca="false">J13198-H13198</f>
        <v>-3.85</v>
      </c>
      <c r="L13198" s="14" t="n">
        <f aca="false">G13198-H13198</f>
        <v>-3.85</v>
      </c>
    </row>
    <row r="13199" customFormat="false" ht="15" hidden="false" customHeight="false" outlineLevel="0" collapsed="false">
      <c r="A13199" s="2" t="s">
        <v>142</v>
      </c>
      <c r="B13199" s="2" t="s">
        <v>142</v>
      </c>
      <c r="C13199" s="2" t="s">
        <v>47</v>
      </c>
      <c r="D13199" s="2" t="s">
        <v>12</v>
      </c>
      <c r="E13199" s="2" t="s">
        <v>83</v>
      </c>
      <c r="F13199" s="2" t="s">
        <v>977</v>
      </c>
      <c r="G13199" s="14" t="n">
        <v>19.5</v>
      </c>
      <c r="H13199" s="14" t="n">
        <v>31.87</v>
      </c>
      <c r="I13199" s="14" t="n">
        <v>19.5</v>
      </c>
      <c r="J13199" s="23" t="n">
        <f aca="false">IF(AND(E13199="Priority",ISNUMBER('Cost model'!N635)),'Cost model'!N635,'Cost model'!M635)</f>
        <v>40</v>
      </c>
      <c r="K13199" s="14" t="n">
        <f aca="false">J13199-H13199</f>
        <v>8.13</v>
      </c>
      <c r="L13199" s="14" t="n">
        <f aca="false">G13199-H13199</f>
        <v>-12.37</v>
      </c>
    </row>
    <row r="13200" customFormat="false" ht="15" hidden="false" customHeight="false" outlineLevel="0" collapsed="false">
      <c r="A13200" s="2" t="s">
        <v>174</v>
      </c>
      <c r="B13200" s="2" t="s">
        <v>158</v>
      </c>
      <c r="C13200" s="2" t="s">
        <v>49</v>
      </c>
      <c r="D13200" s="2" t="s">
        <v>12</v>
      </c>
      <c r="E13200" s="2" t="s">
        <v>74</v>
      </c>
      <c r="F13200" s="2" t="s">
        <v>976</v>
      </c>
      <c r="G13200" s="14" t="n">
        <v>19.5</v>
      </c>
      <c r="H13200" s="14" t="n">
        <v>44.46</v>
      </c>
      <c r="I13200" s="14" t="n">
        <v>19.5</v>
      </c>
      <c r="J13200" s="23" t="n">
        <f aca="false">IF(AND(E13200="Priority",ISNUMBER('Cost model'!N142)),'Cost model'!N142,'Cost model'!M142)</f>
        <v>55</v>
      </c>
      <c r="K13200" s="14" t="n">
        <f aca="false">J13200-H13200</f>
        <v>10.54</v>
      </c>
      <c r="L13200" s="14" t="n">
        <f aca="false">G13200-H13200</f>
        <v>-24.96</v>
      </c>
    </row>
    <row r="13201" customFormat="false" ht="15" hidden="false" customHeight="false" outlineLevel="0" collapsed="false">
      <c r="A13201" s="2" t="s">
        <v>124</v>
      </c>
      <c r="B13201" s="2" t="s">
        <v>124</v>
      </c>
      <c r="C13201" s="2" t="s">
        <v>48</v>
      </c>
      <c r="D13201" s="2" t="s">
        <v>12</v>
      </c>
      <c r="E13201" s="2" t="s">
        <v>83</v>
      </c>
      <c r="F13201" s="2" t="s">
        <v>977</v>
      </c>
      <c r="G13201" s="14" t="n">
        <v>19.5</v>
      </c>
      <c r="H13201" s="14" t="n">
        <v>46.77</v>
      </c>
      <c r="I13201" s="14" t="n">
        <v>19.5</v>
      </c>
      <c r="J13201" s="23" t="n">
        <f aca="false">IF(AND(E13201="Priority",ISNUMBER('Cost model'!N321)),'Cost model'!N321,'Cost model'!M321)</f>
        <v>55</v>
      </c>
      <c r="K13201" s="14" t="n">
        <f aca="false">J13201-H13201</f>
        <v>8.23</v>
      </c>
      <c r="L13201" s="14" t="n">
        <f aca="false">G13201-H13201</f>
        <v>-27.27</v>
      </c>
    </row>
    <row r="13202" customFormat="false" ht="15" hidden="false" customHeight="false" outlineLevel="0" collapsed="false">
      <c r="A13202" s="2" t="s">
        <v>221</v>
      </c>
      <c r="B13202" s="2" t="s">
        <v>221</v>
      </c>
      <c r="C13202" s="2" t="s">
        <v>47</v>
      </c>
      <c r="D13202" s="2" t="s">
        <v>10</v>
      </c>
      <c r="E13202" s="2" t="s">
        <v>74</v>
      </c>
      <c r="F13202" s="2" t="s">
        <v>977</v>
      </c>
      <c r="G13202" s="14" t="n">
        <v>9.5</v>
      </c>
      <c r="H13202" s="14" t="n">
        <v>7.02</v>
      </c>
      <c r="I13202" s="14" t="n">
        <v>9.5</v>
      </c>
      <c r="J13202" s="23" t="n">
        <f aca="false">IF(AND(E13202="Priority",ISNUMBER('Cost model'!N737)),'Cost model'!N737,'Cost model'!M737)</f>
        <v>8.5</v>
      </c>
      <c r="K13202" s="14" t="n">
        <f aca="false">J13202-H13202</f>
        <v>1.48</v>
      </c>
      <c r="L13202" s="14" t="n">
        <f aca="false">G13202-H13202</f>
        <v>2.48</v>
      </c>
    </row>
    <row r="13203" customFormat="false" ht="15" hidden="false" customHeight="false" outlineLevel="0" collapsed="false">
      <c r="A13203" s="2" t="s">
        <v>221</v>
      </c>
      <c r="B13203" s="2" t="s">
        <v>124</v>
      </c>
      <c r="C13203" s="2" t="s">
        <v>49</v>
      </c>
      <c r="D13203" s="2" t="s">
        <v>12</v>
      </c>
      <c r="E13203" s="2" t="s">
        <v>74</v>
      </c>
      <c r="F13203" s="2" t="s">
        <v>976</v>
      </c>
      <c r="G13203" s="14" t="n">
        <v>19.5</v>
      </c>
      <c r="H13203" s="14" t="n">
        <v>54.34</v>
      </c>
      <c r="I13203" s="14" t="n">
        <v>24.5</v>
      </c>
      <c r="J13203" s="23" t="n">
        <f aca="false">IF(AND(E13203="Priority",ISNUMBER('Cost model'!N802)),'Cost model'!N802,'Cost model'!M802)</f>
        <v>60</v>
      </c>
      <c r="K13203" s="14" t="n">
        <f aca="false">J13203-H13203</f>
        <v>5.66</v>
      </c>
      <c r="L13203" s="14" t="n">
        <f aca="false">G13203-H13203</f>
        <v>-34.84</v>
      </c>
    </row>
    <row r="13204" customFormat="false" ht="15" hidden="false" customHeight="false" outlineLevel="0" collapsed="false">
      <c r="A13204" s="2" t="s">
        <v>124</v>
      </c>
      <c r="B13204" s="2" t="s">
        <v>123</v>
      </c>
      <c r="C13204" s="2" t="s">
        <v>49</v>
      </c>
      <c r="D13204" s="2" t="s">
        <v>10</v>
      </c>
      <c r="E13204" s="2" t="s">
        <v>74</v>
      </c>
      <c r="F13204" s="2" t="s">
        <v>976</v>
      </c>
      <c r="G13204" s="14" t="n">
        <v>17.5</v>
      </c>
      <c r="H13204" s="14" t="n">
        <v>20.47</v>
      </c>
      <c r="I13204" s="14" t="n">
        <v>19.5</v>
      </c>
      <c r="J13204" s="23" t="n">
        <f aca="false">IF(AND(E13204="Priority",ISNUMBER('Cost model'!N394)),'Cost model'!N394,'Cost model'!M394)</f>
        <v>20.5</v>
      </c>
      <c r="K13204" s="14" t="n">
        <f aca="false">J13204-H13204</f>
        <v>0.0300000000000011</v>
      </c>
      <c r="L13204" s="14" t="n">
        <f aca="false">G13204-H13204</f>
        <v>-2.97</v>
      </c>
    </row>
    <row r="13205" customFormat="false" ht="15" hidden="false" customHeight="false" outlineLevel="0" collapsed="false">
      <c r="A13205" s="2" t="s">
        <v>142</v>
      </c>
      <c r="B13205" s="2" t="s">
        <v>124</v>
      </c>
      <c r="C13205" s="2" t="s">
        <v>47</v>
      </c>
      <c r="D13205" s="2" t="s">
        <v>10</v>
      </c>
      <c r="E13205" s="2" t="s">
        <v>74</v>
      </c>
      <c r="F13205" s="2" t="s">
        <v>976</v>
      </c>
      <c r="G13205" s="14" t="n">
        <v>9.5</v>
      </c>
      <c r="H13205" s="14" t="n">
        <v>9.9</v>
      </c>
      <c r="I13205" s="14" t="n">
        <v>14.5</v>
      </c>
      <c r="J13205" s="23" t="n">
        <f aca="false">IF(AND(E13205="Priority",ISNUMBER('Cost model'!N662)),'Cost model'!N662,'Cost model'!M662)</f>
        <v>13.5</v>
      </c>
      <c r="K13205" s="14" t="n">
        <f aca="false">J13205-H13205</f>
        <v>3.6</v>
      </c>
      <c r="L13205" s="14" t="n">
        <f aca="false">G13205-H13205</f>
        <v>-0.4</v>
      </c>
    </row>
    <row r="13206" customFormat="false" ht="15" hidden="false" customHeight="false" outlineLevel="0" collapsed="false">
      <c r="A13206" s="2" t="s">
        <v>221</v>
      </c>
      <c r="B13206" s="2" t="s">
        <v>221</v>
      </c>
      <c r="C13206" s="2" t="s">
        <v>49</v>
      </c>
      <c r="D13206" s="2" t="s">
        <v>10</v>
      </c>
      <c r="E13206" s="2" t="s">
        <v>74</v>
      </c>
      <c r="F13206" s="2" t="s">
        <v>977</v>
      </c>
      <c r="G13206" s="14" t="n">
        <v>17.5</v>
      </c>
      <c r="H13206" s="14" t="n">
        <v>9.94</v>
      </c>
      <c r="I13206" s="14" t="n">
        <v>17.5</v>
      </c>
      <c r="J13206" s="23" t="n">
        <f aca="false">IF(AND(E13206="Priority",ISNUMBER('Cost model'!N739)),'Cost model'!N739,'Cost model'!M739)</f>
        <v>17.5</v>
      </c>
      <c r="K13206" s="14" t="n">
        <f aca="false">J13206-H13206</f>
        <v>7.56</v>
      </c>
      <c r="L13206" s="14" t="n">
        <f aca="false">G13206-H13206</f>
        <v>7.56</v>
      </c>
    </row>
    <row r="13207" customFormat="false" ht="15" hidden="false" customHeight="false" outlineLevel="0" collapsed="false">
      <c r="A13207" s="2" t="s">
        <v>142</v>
      </c>
      <c r="B13207" s="2" t="s">
        <v>142</v>
      </c>
      <c r="C13207" s="2" t="s">
        <v>47</v>
      </c>
      <c r="D13207" s="2" t="s">
        <v>12</v>
      </c>
      <c r="E13207" s="2" t="s">
        <v>74</v>
      </c>
      <c r="F13207" s="2" t="s">
        <v>977</v>
      </c>
      <c r="G13207" s="14" t="n">
        <v>9.5</v>
      </c>
      <c r="H13207" s="14" t="n">
        <v>9.15</v>
      </c>
      <c r="I13207" s="14" t="n">
        <v>9.5</v>
      </c>
      <c r="J13207" s="23" t="n">
        <f aca="false">IF(AND(E13207="Priority",ISNUMBER('Cost model'!N635)),'Cost model'!N635,'Cost model'!M635)</f>
        <v>30.5</v>
      </c>
      <c r="K13207" s="14" t="n">
        <f aca="false">J13207-H13207</f>
        <v>21.35</v>
      </c>
      <c r="L13207" s="14" t="n">
        <f aca="false">G13207-H13207</f>
        <v>0.35</v>
      </c>
    </row>
    <row r="13208" customFormat="false" ht="15" hidden="false" customHeight="false" outlineLevel="0" collapsed="false">
      <c r="A13208" s="2" t="s">
        <v>124</v>
      </c>
      <c r="B13208" s="2" t="s">
        <v>124</v>
      </c>
      <c r="C13208" s="2" t="s">
        <v>47</v>
      </c>
      <c r="D13208" s="2" t="s">
        <v>12</v>
      </c>
      <c r="E13208" s="2" t="s">
        <v>74</v>
      </c>
      <c r="F13208" s="2" t="s">
        <v>977</v>
      </c>
      <c r="G13208" s="14" t="n">
        <v>9.5</v>
      </c>
      <c r="H13208" s="14" t="n">
        <v>11.08</v>
      </c>
      <c r="I13208" s="14" t="n">
        <v>9.5</v>
      </c>
      <c r="J13208" s="23" t="n">
        <f aca="false">IF(AND(E13208="Priority",ISNUMBER('Cost model'!N320)),'Cost model'!N320,'Cost model'!M320)</f>
        <v>24.5</v>
      </c>
      <c r="K13208" s="14" t="n">
        <f aca="false">J13208-H13208</f>
        <v>13.42</v>
      </c>
      <c r="L13208" s="14" t="n">
        <f aca="false">G13208-H13208</f>
        <v>-1.58</v>
      </c>
    </row>
    <row r="13209" customFormat="false" ht="15" hidden="false" customHeight="false" outlineLevel="0" collapsed="false">
      <c r="A13209" s="2" t="s">
        <v>174</v>
      </c>
      <c r="B13209" s="2" t="s">
        <v>174</v>
      </c>
      <c r="C13209" s="2" t="s">
        <v>48</v>
      </c>
      <c r="D13209" s="2" t="s">
        <v>10</v>
      </c>
      <c r="E13209" s="2" t="s">
        <v>74</v>
      </c>
      <c r="F13209" s="2" t="s">
        <v>977</v>
      </c>
      <c r="G13209" s="14" t="n">
        <v>12.5</v>
      </c>
      <c r="H13209" s="14" t="n">
        <v>6.93</v>
      </c>
      <c r="I13209" s="14" t="n">
        <v>12.5</v>
      </c>
      <c r="J13209" s="23" t="n">
        <f aca="false">IF(AND(E13209="Priority",ISNUMBER('Cost model'!N168)),'Cost model'!N168,'Cost model'!M168)</f>
        <v>13.5</v>
      </c>
      <c r="K13209" s="14" t="n">
        <f aca="false">J13209-H13209</f>
        <v>6.57</v>
      </c>
      <c r="L13209" s="14" t="n">
        <f aca="false">G13209-H13209</f>
        <v>5.57</v>
      </c>
    </row>
    <row r="13210" customFormat="false" ht="15" hidden="false" customHeight="false" outlineLevel="0" collapsed="false">
      <c r="A13210" s="2" t="s">
        <v>142</v>
      </c>
      <c r="B13210" s="2" t="s">
        <v>174</v>
      </c>
      <c r="C13210" s="2" t="s">
        <v>47</v>
      </c>
      <c r="D13210" s="2" t="s">
        <v>10</v>
      </c>
      <c r="E13210" s="2" t="s">
        <v>74</v>
      </c>
      <c r="F13210" s="2" t="s">
        <v>976</v>
      </c>
      <c r="G13210" s="14" t="n">
        <v>14.5</v>
      </c>
      <c r="H13210" s="14" t="n">
        <v>10.51</v>
      </c>
      <c r="I13210" s="14" t="n">
        <v>14.5</v>
      </c>
      <c r="J13210" s="23" t="n">
        <f aca="false">IF(AND(E13210="Priority",ISNUMBER('Cost model'!N692)),'Cost model'!N692,'Cost model'!M692)</f>
        <v>9.5</v>
      </c>
      <c r="K13210" s="14" t="n">
        <f aca="false">J13210-H13210</f>
        <v>-1.01</v>
      </c>
      <c r="L13210" s="14" t="n">
        <f aca="false">G13210-H13210</f>
        <v>3.99</v>
      </c>
    </row>
    <row r="13211" customFormat="false" ht="15" hidden="false" customHeight="false" outlineLevel="0" collapsed="false">
      <c r="A13211" s="2" t="s">
        <v>174</v>
      </c>
      <c r="B13211" s="2" t="s">
        <v>174</v>
      </c>
      <c r="C13211" s="2" t="s">
        <v>49</v>
      </c>
      <c r="D13211" s="2" t="s">
        <v>12</v>
      </c>
      <c r="E13211" s="2" t="s">
        <v>74</v>
      </c>
      <c r="F13211" s="2" t="s">
        <v>977</v>
      </c>
      <c r="G13211" s="14" t="n">
        <v>19.5</v>
      </c>
      <c r="H13211" s="14" t="n">
        <v>26.04</v>
      </c>
      <c r="I13211" s="14" t="n">
        <v>19.5</v>
      </c>
      <c r="J13211" s="23" t="n">
        <f aca="false">IF(AND(E13211="Priority",ISNUMBER('Cost model'!N172)),'Cost model'!N172,'Cost model'!M172)</f>
        <v>45</v>
      </c>
      <c r="K13211" s="14" t="n">
        <f aca="false">J13211-H13211</f>
        <v>18.96</v>
      </c>
      <c r="L13211" s="14" t="n">
        <f aca="false">G13211-H13211</f>
        <v>-6.54</v>
      </c>
    </row>
    <row r="13212" customFormat="false" ht="15" hidden="false" customHeight="false" outlineLevel="0" collapsed="false">
      <c r="A13212" s="2" t="s">
        <v>124</v>
      </c>
      <c r="B13212" s="2" t="s">
        <v>124</v>
      </c>
      <c r="C13212" s="2" t="s">
        <v>48</v>
      </c>
      <c r="D13212" s="2" t="s">
        <v>12</v>
      </c>
      <c r="E13212" s="2" t="s">
        <v>83</v>
      </c>
      <c r="F13212" s="2" t="s">
        <v>977</v>
      </c>
      <c r="G13212" s="14" t="n">
        <v>19.5</v>
      </c>
      <c r="H13212" s="14" t="n">
        <v>43.08</v>
      </c>
      <c r="I13212" s="14" t="n">
        <v>19.5</v>
      </c>
      <c r="J13212" s="23" t="n">
        <f aca="false">IF(AND(E13212="Priority",ISNUMBER('Cost model'!N321)),'Cost model'!N321,'Cost model'!M321)</f>
        <v>55</v>
      </c>
      <c r="K13212" s="14" t="n">
        <f aca="false">J13212-H13212</f>
        <v>11.92</v>
      </c>
      <c r="L13212" s="14" t="n">
        <f aca="false">G13212-H13212</f>
        <v>-23.58</v>
      </c>
    </row>
    <row r="13213" customFormat="false" ht="15" hidden="false" customHeight="false" outlineLevel="0" collapsed="false">
      <c r="A13213" s="2" t="s">
        <v>124</v>
      </c>
      <c r="B13213" s="2" t="s">
        <v>142</v>
      </c>
      <c r="C13213" s="2" t="s">
        <v>47</v>
      </c>
      <c r="D13213" s="2" t="s">
        <v>10</v>
      </c>
      <c r="E13213" s="2" t="s">
        <v>74</v>
      </c>
      <c r="F13213" s="2" t="s">
        <v>976</v>
      </c>
      <c r="G13213" s="14" t="n">
        <v>14.5</v>
      </c>
      <c r="H13213" s="14" t="n">
        <v>23.18</v>
      </c>
      <c r="I13213" s="14" t="n">
        <v>14.5</v>
      </c>
      <c r="J13213" s="23" t="n">
        <f aca="false">IF(AND(E13213="Priority",ISNUMBER('Cost model'!N332)),'Cost model'!N332,'Cost model'!M332)</f>
        <v>16.5</v>
      </c>
      <c r="K13213" s="14" t="n">
        <f aca="false">J13213-H13213</f>
        <v>-6.68</v>
      </c>
      <c r="L13213" s="14" t="n">
        <f aca="false">G13213-H13213</f>
        <v>-8.68</v>
      </c>
    </row>
    <row r="13214" customFormat="false" ht="15" hidden="false" customHeight="false" outlineLevel="0" collapsed="false">
      <c r="A13214" s="2" t="s">
        <v>174</v>
      </c>
      <c r="B13214" s="2" t="s">
        <v>174</v>
      </c>
      <c r="C13214" s="2" t="s">
        <v>48</v>
      </c>
      <c r="D13214" s="2" t="s">
        <v>10</v>
      </c>
      <c r="E13214" s="2" t="s">
        <v>74</v>
      </c>
      <c r="F13214" s="2" t="s">
        <v>977</v>
      </c>
      <c r="G13214" s="14" t="n">
        <v>12.5</v>
      </c>
      <c r="H13214" s="14" t="n">
        <v>9.82</v>
      </c>
      <c r="I13214" s="14" t="n">
        <v>12.5</v>
      </c>
      <c r="J13214" s="23" t="n">
        <f aca="false">IF(AND(E13214="Priority",ISNUMBER('Cost model'!N168)),'Cost model'!N168,'Cost model'!M168)</f>
        <v>13.5</v>
      </c>
      <c r="K13214" s="14" t="n">
        <f aca="false">J13214-H13214</f>
        <v>3.68</v>
      </c>
      <c r="L13214" s="14" t="n">
        <f aca="false">G13214-H13214</f>
        <v>2.68</v>
      </c>
    </row>
    <row r="13215" customFormat="false" ht="15" hidden="false" customHeight="false" outlineLevel="0" collapsed="false">
      <c r="A13215" s="2" t="s">
        <v>174</v>
      </c>
      <c r="B13215" s="2" t="s">
        <v>174</v>
      </c>
      <c r="C13215" s="2" t="s">
        <v>49</v>
      </c>
      <c r="D13215" s="2" t="s">
        <v>10</v>
      </c>
      <c r="E13215" s="2" t="s">
        <v>74</v>
      </c>
      <c r="F13215" s="2" t="s">
        <v>977</v>
      </c>
      <c r="G13215" s="14" t="n">
        <v>19.5</v>
      </c>
      <c r="H13215" s="14" t="n">
        <v>41.82</v>
      </c>
      <c r="I13215" s="14" t="n">
        <v>17.5</v>
      </c>
      <c r="J13215" s="23" t="n">
        <f aca="false">IF(AND(E13215="Priority",ISNUMBER('Cost model'!N169)),'Cost model'!N169,'Cost model'!M169)</f>
        <v>18.5</v>
      </c>
      <c r="K13215" s="14" t="n">
        <f aca="false">J13215-H13215</f>
        <v>-23.32</v>
      </c>
      <c r="L13215" s="14" t="n">
        <f aca="false">G13215-H13215</f>
        <v>-22.32</v>
      </c>
    </row>
    <row r="13216" customFormat="false" ht="15" hidden="false" customHeight="false" outlineLevel="0" collapsed="false">
      <c r="A13216" s="2" t="s">
        <v>142</v>
      </c>
      <c r="B13216" s="2" t="s">
        <v>124</v>
      </c>
      <c r="C13216" s="2" t="s">
        <v>47</v>
      </c>
      <c r="D13216" s="2" t="s">
        <v>10</v>
      </c>
      <c r="E13216" s="2" t="s">
        <v>74</v>
      </c>
      <c r="F13216" s="2" t="s">
        <v>976</v>
      </c>
      <c r="G13216" s="14" t="n">
        <v>9.5</v>
      </c>
      <c r="H13216" s="14" t="n">
        <v>12.27</v>
      </c>
      <c r="I13216" s="14" t="n">
        <v>14.5</v>
      </c>
      <c r="J13216" s="23" t="n">
        <f aca="false">IF(AND(E13216="Priority",ISNUMBER('Cost model'!N662)),'Cost model'!N662,'Cost model'!M662)</f>
        <v>13.5</v>
      </c>
      <c r="K13216" s="14" t="n">
        <f aca="false">J13216-H13216</f>
        <v>1.23</v>
      </c>
      <c r="L13216" s="14" t="n">
        <f aca="false">G13216-H13216</f>
        <v>-2.77</v>
      </c>
    </row>
    <row r="13217" customFormat="false" ht="15" hidden="false" customHeight="false" outlineLevel="0" collapsed="false">
      <c r="A13217" s="2" t="s">
        <v>221</v>
      </c>
      <c r="B13217" s="2" t="s">
        <v>221</v>
      </c>
      <c r="C13217" s="2" t="s">
        <v>47</v>
      </c>
      <c r="D13217" s="2" t="s">
        <v>12</v>
      </c>
      <c r="E13217" s="2" t="s">
        <v>74</v>
      </c>
      <c r="F13217" s="2" t="s">
        <v>977</v>
      </c>
      <c r="G13217" s="14" t="n">
        <v>9.5</v>
      </c>
      <c r="H13217" s="14" t="n">
        <v>24.87</v>
      </c>
      <c r="I13217" s="14" t="n">
        <v>9.5</v>
      </c>
      <c r="J13217" s="23" t="n">
        <f aca="false">IF(AND(E13217="Priority",ISNUMBER('Cost model'!N740)),'Cost model'!N740,'Cost model'!M740)</f>
        <v>22.5</v>
      </c>
      <c r="K13217" s="14" t="n">
        <f aca="false">J13217-H13217</f>
        <v>-2.37</v>
      </c>
      <c r="L13217" s="14" t="n">
        <f aca="false">G13217-H13217</f>
        <v>-15.37</v>
      </c>
    </row>
    <row r="13218" customFormat="false" ht="15" hidden="false" customHeight="false" outlineLevel="0" collapsed="false">
      <c r="A13218" s="2" t="s">
        <v>221</v>
      </c>
      <c r="B13218" s="2" t="s">
        <v>221</v>
      </c>
      <c r="C13218" s="2" t="s">
        <v>49</v>
      </c>
      <c r="D13218" s="2" t="s">
        <v>10</v>
      </c>
      <c r="E13218" s="2" t="s">
        <v>74</v>
      </c>
      <c r="F13218" s="2" t="s">
        <v>977</v>
      </c>
      <c r="G13218" s="14" t="n">
        <v>17.5</v>
      </c>
      <c r="H13218" s="14" t="n">
        <v>14.97</v>
      </c>
      <c r="I13218" s="14" t="n">
        <v>17.5</v>
      </c>
      <c r="J13218" s="23" t="n">
        <f aca="false">IF(AND(E13218="Priority",ISNUMBER('Cost model'!N739)),'Cost model'!N739,'Cost model'!M739)</f>
        <v>17.5</v>
      </c>
      <c r="K13218" s="14" t="n">
        <f aca="false">J13218-H13218</f>
        <v>2.53</v>
      </c>
      <c r="L13218" s="14" t="n">
        <f aca="false">G13218-H13218</f>
        <v>2.53</v>
      </c>
    </row>
    <row r="13219" customFormat="false" ht="15" hidden="false" customHeight="false" outlineLevel="0" collapsed="false">
      <c r="A13219" s="2" t="s">
        <v>142</v>
      </c>
      <c r="B13219" s="2" t="s">
        <v>142</v>
      </c>
      <c r="C13219" s="2" t="s">
        <v>47</v>
      </c>
      <c r="D13219" s="2" t="s">
        <v>10</v>
      </c>
      <c r="E13219" s="2" t="s">
        <v>74</v>
      </c>
      <c r="F13219" s="2" t="s">
        <v>977</v>
      </c>
      <c r="G13219" s="14" t="n">
        <v>9.5</v>
      </c>
      <c r="H13219" s="14" t="n">
        <v>8.24</v>
      </c>
      <c r="I13219" s="14" t="n">
        <v>9.5</v>
      </c>
      <c r="J13219" s="23" t="n">
        <f aca="false">IF(AND(E13219="Priority",ISNUMBER('Cost model'!N632)),'Cost model'!N632,'Cost model'!M632)</f>
        <v>9.5</v>
      </c>
      <c r="K13219" s="14" t="n">
        <f aca="false">J13219-H13219</f>
        <v>1.26</v>
      </c>
      <c r="L13219" s="14" t="n">
        <f aca="false">G13219-H13219</f>
        <v>1.26</v>
      </c>
    </row>
    <row r="13220" customFormat="false" ht="15" hidden="false" customHeight="false" outlineLevel="0" collapsed="false">
      <c r="A13220" s="2" t="s">
        <v>174</v>
      </c>
      <c r="B13220" s="2" t="s">
        <v>142</v>
      </c>
      <c r="C13220" s="2" t="s">
        <v>48</v>
      </c>
      <c r="D13220" s="2" t="s">
        <v>12</v>
      </c>
      <c r="E13220" s="2" t="s">
        <v>74</v>
      </c>
      <c r="F13220" s="2" t="s">
        <v>976</v>
      </c>
      <c r="G13220" s="14" t="n">
        <v>12.5</v>
      </c>
      <c r="H13220" s="14" t="n">
        <v>43.96</v>
      </c>
      <c r="I13220" s="14" t="n">
        <v>12.5</v>
      </c>
      <c r="J13220" s="23" t="n">
        <f aca="false">IF(AND(E13220="Priority",ISNUMBER('Cost model'!N126)),'Cost model'!N126,'Cost model'!M126)</f>
        <v>45</v>
      </c>
      <c r="K13220" s="14" t="n">
        <f aca="false">J13220-H13220</f>
        <v>1.04</v>
      </c>
      <c r="L13220" s="14" t="n">
        <f aca="false">G13220-H13220</f>
        <v>-31.46</v>
      </c>
    </row>
    <row r="13221" customFormat="false" ht="15" hidden="false" customHeight="false" outlineLevel="0" collapsed="false">
      <c r="A13221" s="2" t="s">
        <v>221</v>
      </c>
      <c r="B13221" s="2" t="s">
        <v>221</v>
      </c>
      <c r="C13221" s="2" t="s">
        <v>48</v>
      </c>
      <c r="D13221" s="2" t="s">
        <v>10</v>
      </c>
      <c r="E13221" s="2" t="s">
        <v>74</v>
      </c>
      <c r="F13221" s="2" t="s">
        <v>977</v>
      </c>
      <c r="G13221" s="14" t="n">
        <v>12.5</v>
      </c>
      <c r="H13221" s="14" t="n">
        <v>7.27</v>
      </c>
      <c r="I13221" s="14" t="n">
        <v>12.5</v>
      </c>
      <c r="J13221" s="23" t="n">
        <f aca="false">IF(AND(E13221="Priority",ISNUMBER('Cost model'!N738)),'Cost model'!N738,'Cost model'!M738)</f>
        <v>11.5</v>
      </c>
      <c r="K13221" s="14" t="n">
        <f aca="false">J13221-H13221</f>
        <v>4.23</v>
      </c>
      <c r="L13221" s="14" t="n">
        <f aca="false">G13221-H13221</f>
        <v>5.23</v>
      </c>
    </row>
    <row r="13222" customFormat="false" ht="15" hidden="false" customHeight="false" outlineLevel="0" collapsed="false">
      <c r="A13222" s="2" t="s">
        <v>221</v>
      </c>
      <c r="B13222" s="2" t="s">
        <v>221</v>
      </c>
      <c r="C13222" s="2" t="s">
        <v>47</v>
      </c>
      <c r="D13222" s="2" t="s">
        <v>12</v>
      </c>
      <c r="E13222" s="2" t="s">
        <v>74</v>
      </c>
      <c r="F13222" s="2" t="s">
        <v>977</v>
      </c>
      <c r="G13222" s="14" t="n">
        <v>9.5</v>
      </c>
      <c r="H13222" s="14" t="n">
        <v>7.02</v>
      </c>
      <c r="I13222" s="14" t="n">
        <v>9.5</v>
      </c>
      <c r="J13222" s="23" t="n">
        <f aca="false">IF(AND(E13222="Priority",ISNUMBER('Cost model'!N740)),'Cost model'!N740,'Cost model'!M740)</f>
        <v>22.5</v>
      </c>
      <c r="K13222" s="14" t="n">
        <f aca="false">J13222-H13222</f>
        <v>15.48</v>
      </c>
      <c r="L13222" s="14" t="n">
        <f aca="false">G13222-H13222</f>
        <v>2.48</v>
      </c>
    </row>
    <row r="13223" customFormat="false" ht="15" hidden="false" customHeight="false" outlineLevel="0" collapsed="false">
      <c r="A13223" s="2" t="s">
        <v>174</v>
      </c>
      <c r="B13223" s="2" t="s">
        <v>174</v>
      </c>
      <c r="C13223" s="2" t="s">
        <v>48</v>
      </c>
      <c r="D13223" s="2" t="s">
        <v>12</v>
      </c>
      <c r="E13223" s="2" t="s">
        <v>74</v>
      </c>
      <c r="F13223" s="2" t="s">
        <v>977</v>
      </c>
      <c r="G13223" s="14" t="n">
        <v>12.5</v>
      </c>
      <c r="H13223" s="14" t="n">
        <v>41.85</v>
      </c>
      <c r="I13223" s="14" t="n">
        <v>12.5</v>
      </c>
      <c r="J13223" s="23" t="n">
        <f aca="false">IF(AND(E13223="Priority",ISNUMBER('Cost model'!N171)),'Cost model'!N171,'Cost model'!M171)</f>
        <v>40</v>
      </c>
      <c r="K13223" s="14" t="n">
        <f aca="false">J13223-H13223</f>
        <v>-1.85</v>
      </c>
      <c r="L13223" s="14" t="n">
        <f aca="false">G13223-H13223</f>
        <v>-29.35</v>
      </c>
    </row>
    <row r="13224" customFormat="false" ht="15" hidden="false" customHeight="false" outlineLevel="0" collapsed="false">
      <c r="A13224" s="2" t="s">
        <v>221</v>
      </c>
      <c r="B13224" s="2" t="s">
        <v>221</v>
      </c>
      <c r="C13224" s="2" t="s">
        <v>47</v>
      </c>
      <c r="D13224" s="2" t="s">
        <v>13</v>
      </c>
      <c r="E13224" s="2" t="s">
        <v>74</v>
      </c>
      <c r="F13224" s="2" t="s">
        <v>977</v>
      </c>
      <c r="G13224" s="14" t="n">
        <v>19.5</v>
      </c>
      <c r="H13224" s="14" t="n">
        <v>28.18</v>
      </c>
      <c r="I13224" s="14" t="n">
        <v>19.5</v>
      </c>
      <c r="J13224" s="23" t="n">
        <f aca="false">IF(AND(E13224="Priority",ISNUMBER('Cost model'!N743)),'Cost model'!N743,'Cost model'!M743)</f>
        <v>45</v>
      </c>
      <c r="K13224" s="14" t="n">
        <f aca="false">J13224-H13224</f>
        <v>16.82</v>
      </c>
      <c r="L13224" s="14" t="n">
        <f aca="false">G13224-H13224</f>
        <v>-8.68</v>
      </c>
    </row>
    <row r="13225" customFormat="false" ht="15" hidden="false" customHeight="false" outlineLevel="0" collapsed="false">
      <c r="A13225" s="2" t="s">
        <v>174</v>
      </c>
      <c r="B13225" s="2" t="s">
        <v>174</v>
      </c>
      <c r="C13225" s="2" t="s">
        <v>47</v>
      </c>
      <c r="D13225" s="2" t="s">
        <v>12</v>
      </c>
      <c r="E13225" s="2" t="s">
        <v>74</v>
      </c>
      <c r="F13225" s="2" t="s">
        <v>977</v>
      </c>
      <c r="G13225" s="14" t="n">
        <v>9.5</v>
      </c>
      <c r="H13225" s="14" t="n">
        <v>7.59</v>
      </c>
      <c r="I13225" s="14" t="n">
        <v>9.5</v>
      </c>
      <c r="J13225" s="23" t="n">
        <f aca="false">IF(AND(E13225="Priority",ISNUMBER('Cost model'!N170)),'Cost model'!N170,'Cost model'!M170)</f>
        <v>25.5</v>
      </c>
      <c r="K13225" s="14" t="n">
        <f aca="false">J13225-H13225</f>
        <v>17.91</v>
      </c>
      <c r="L13225" s="14" t="n">
        <f aca="false">G13225-H13225</f>
        <v>1.91</v>
      </c>
    </row>
    <row r="13226" customFormat="false" ht="15" hidden="false" customHeight="false" outlineLevel="0" collapsed="false">
      <c r="A13226" s="2" t="s">
        <v>124</v>
      </c>
      <c r="B13226" s="2" t="s">
        <v>124</v>
      </c>
      <c r="C13226" s="2" t="s">
        <v>48</v>
      </c>
      <c r="D13226" s="2" t="s">
        <v>12</v>
      </c>
      <c r="E13226" s="2" t="s">
        <v>83</v>
      </c>
      <c r="F13226" s="2" t="s">
        <v>977</v>
      </c>
      <c r="G13226" s="14" t="n">
        <v>19.5</v>
      </c>
      <c r="H13226" s="14" t="n">
        <v>26.96</v>
      </c>
      <c r="I13226" s="14" t="n">
        <v>19.5</v>
      </c>
      <c r="J13226" s="23" t="n">
        <f aca="false">IF(AND(E13226="Priority",ISNUMBER('Cost model'!N321)),'Cost model'!N321,'Cost model'!M321)</f>
        <v>55</v>
      </c>
      <c r="K13226" s="14" t="n">
        <f aca="false">J13226-H13226</f>
        <v>28.04</v>
      </c>
      <c r="L13226" s="14" t="n">
        <f aca="false">G13226-H13226</f>
        <v>-7.46</v>
      </c>
    </row>
    <row r="13227" customFormat="false" ht="15" hidden="false" customHeight="false" outlineLevel="0" collapsed="false">
      <c r="A13227" s="2" t="s">
        <v>142</v>
      </c>
      <c r="B13227" s="2" t="s">
        <v>142</v>
      </c>
      <c r="C13227" s="2" t="s">
        <v>48</v>
      </c>
      <c r="D13227" s="2" t="s">
        <v>10</v>
      </c>
      <c r="E13227" s="2" t="s">
        <v>74</v>
      </c>
      <c r="F13227" s="2" t="s">
        <v>977</v>
      </c>
      <c r="G13227" s="14" t="n">
        <v>12.5</v>
      </c>
      <c r="H13227" s="14" t="n">
        <v>41.9</v>
      </c>
      <c r="I13227" s="14" t="n">
        <v>12.5</v>
      </c>
      <c r="J13227" s="23" t="n">
        <f aca="false">IF(AND(E13227="Priority",ISNUMBER('Cost model'!N633)),'Cost model'!N633,'Cost model'!M633)</f>
        <v>11.5</v>
      </c>
      <c r="K13227" s="14" t="n">
        <f aca="false">J13227-H13227</f>
        <v>-30.4</v>
      </c>
      <c r="L13227" s="14" t="n">
        <f aca="false">G13227-H13227</f>
        <v>-29.4</v>
      </c>
    </row>
    <row r="13228" customFormat="false" ht="15" hidden="false" customHeight="false" outlineLevel="0" collapsed="false">
      <c r="A13228" s="2" t="s">
        <v>174</v>
      </c>
      <c r="B13228" s="2" t="s">
        <v>174</v>
      </c>
      <c r="C13228" s="2" t="s">
        <v>47</v>
      </c>
      <c r="D13228" s="2" t="s">
        <v>10</v>
      </c>
      <c r="E13228" s="2" t="s">
        <v>74</v>
      </c>
      <c r="F13228" s="2" t="s">
        <v>977</v>
      </c>
      <c r="G13228" s="14" t="n">
        <v>9.5</v>
      </c>
      <c r="H13228" s="14" t="n">
        <v>10.15</v>
      </c>
      <c r="I13228" s="14" t="n">
        <v>9.5</v>
      </c>
      <c r="J13228" s="23" t="n">
        <f aca="false">IF(AND(E13228="Priority",ISNUMBER('Cost model'!N167)),'Cost model'!N167,'Cost model'!M167)</f>
        <v>8.5</v>
      </c>
      <c r="K13228" s="14" t="n">
        <f aca="false">J13228-H13228</f>
        <v>-1.65</v>
      </c>
      <c r="L13228" s="14" t="n">
        <f aca="false">G13228-H13228</f>
        <v>-0.65</v>
      </c>
    </row>
    <row r="13229" customFormat="false" ht="15" hidden="false" customHeight="false" outlineLevel="0" collapsed="false">
      <c r="A13229" s="2" t="s">
        <v>124</v>
      </c>
      <c r="B13229" s="2" t="s">
        <v>124</v>
      </c>
      <c r="C13229" s="2" t="s">
        <v>47</v>
      </c>
      <c r="D13229" s="2" t="s">
        <v>12</v>
      </c>
      <c r="E13229" s="2" t="s">
        <v>74</v>
      </c>
      <c r="F13229" s="2" t="s">
        <v>977</v>
      </c>
      <c r="G13229" s="14" t="n">
        <v>9.5</v>
      </c>
      <c r="H13229" s="14" t="n">
        <v>28.66</v>
      </c>
      <c r="I13229" s="14" t="n">
        <v>9.5</v>
      </c>
      <c r="J13229" s="23" t="n">
        <f aca="false">IF(AND(E13229="Priority",ISNUMBER('Cost model'!N320)),'Cost model'!N320,'Cost model'!M320)</f>
        <v>24.5</v>
      </c>
      <c r="K13229" s="14" t="n">
        <f aca="false">J13229-H13229</f>
        <v>-4.16</v>
      </c>
      <c r="L13229" s="14" t="n">
        <f aca="false">G13229-H13229</f>
        <v>-19.16</v>
      </c>
    </row>
    <row r="13230" customFormat="false" ht="15" hidden="false" customHeight="false" outlineLevel="0" collapsed="false">
      <c r="A13230" s="2" t="s">
        <v>123</v>
      </c>
      <c r="B13230" s="2" t="s">
        <v>123</v>
      </c>
      <c r="C13230" s="2" t="s">
        <v>47</v>
      </c>
      <c r="D13230" s="2" t="s">
        <v>14</v>
      </c>
      <c r="E13230" s="2" t="s">
        <v>74</v>
      </c>
      <c r="F13230" s="2" t="s">
        <v>977</v>
      </c>
      <c r="G13230" s="14" t="n">
        <v>85.5</v>
      </c>
      <c r="H13230" s="14" t="n">
        <v>109.97</v>
      </c>
      <c r="I13230" s="14" t="n">
        <v>25</v>
      </c>
      <c r="J13230" s="23" t="n">
        <f aca="false">IF(AND(E13230="Priority",ISNUMBER('Cost model'!N71)),'Cost model'!N71,'Cost model'!M71)</f>
        <v>105</v>
      </c>
      <c r="K13230" s="14" t="n">
        <f aca="false">J13230-H13230</f>
        <v>-4.97</v>
      </c>
      <c r="L13230" s="14" t="n">
        <f aca="false">G13230-H13230</f>
        <v>-24.47</v>
      </c>
    </row>
    <row r="13231" customFormat="false" ht="15" hidden="false" customHeight="false" outlineLevel="0" collapsed="false">
      <c r="A13231" s="2" t="s">
        <v>174</v>
      </c>
      <c r="B13231" s="2" t="s">
        <v>174</v>
      </c>
      <c r="C13231" s="2" t="s">
        <v>49</v>
      </c>
      <c r="D13231" s="2" t="s">
        <v>12</v>
      </c>
      <c r="E13231" s="2" t="s">
        <v>74</v>
      </c>
      <c r="F13231" s="2" t="s">
        <v>977</v>
      </c>
      <c r="G13231" s="14" t="n">
        <v>19.5</v>
      </c>
      <c r="H13231" s="14" t="n">
        <v>23.18</v>
      </c>
      <c r="I13231" s="14" t="n">
        <v>19.5</v>
      </c>
      <c r="J13231" s="23" t="n">
        <f aca="false">IF(AND(E13231="Priority",ISNUMBER('Cost model'!N172)),'Cost model'!N172,'Cost model'!M172)</f>
        <v>45</v>
      </c>
      <c r="K13231" s="14" t="n">
        <f aca="false">J13231-H13231</f>
        <v>21.82</v>
      </c>
      <c r="L13231" s="14" t="n">
        <f aca="false">G13231-H13231</f>
        <v>-3.68</v>
      </c>
    </row>
    <row r="13232" customFormat="false" ht="15" hidden="false" customHeight="false" outlineLevel="0" collapsed="false">
      <c r="A13232" s="2" t="s">
        <v>124</v>
      </c>
      <c r="B13232" s="2" t="s">
        <v>124</v>
      </c>
      <c r="C13232" s="2" t="s">
        <v>48</v>
      </c>
      <c r="D13232" s="2" t="s">
        <v>10</v>
      </c>
      <c r="E13232" s="2" t="s">
        <v>74</v>
      </c>
      <c r="F13232" s="2" t="s">
        <v>977</v>
      </c>
      <c r="G13232" s="14" t="n">
        <v>12.5</v>
      </c>
      <c r="H13232" s="14" t="n">
        <v>7.59</v>
      </c>
      <c r="I13232" s="14" t="n">
        <v>12.5</v>
      </c>
      <c r="J13232" s="23" t="n">
        <f aca="false">IF(AND(E13232="Priority",ISNUMBER('Cost model'!N318)),'Cost model'!N318,'Cost model'!M318)</f>
        <v>14.5</v>
      </c>
      <c r="K13232" s="14" t="n">
        <f aca="false">J13232-H13232</f>
        <v>6.91</v>
      </c>
      <c r="L13232" s="14" t="n">
        <f aca="false">G13232-H13232</f>
        <v>4.91</v>
      </c>
    </row>
    <row r="13233" customFormat="false" ht="15" hidden="false" customHeight="false" outlineLevel="0" collapsed="false">
      <c r="A13233" s="2" t="s">
        <v>174</v>
      </c>
      <c r="B13233" s="2" t="s">
        <v>142</v>
      </c>
      <c r="C13233" s="2" t="s">
        <v>47</v>
      </c>
      <c r="D13233" s="2" t="s">
        <v>10</v>
      </c>
      <c r="E13233" s="2" t="s">
        <v>74</v>
      </c>
      <c r="F13233" s="2" t="s">
        <v>976</v>
      </c>
      <c r="G13233" s="14" t="n">
        <v>9.5</v>
      </c>
      <c r="H13233" s="14" t="n">
        <v>11.45</v>
      </c>
      <c r="I13233" s="14" t="n">
        <v>9.5</v>
      </c>
      <c r="J13233" s="23" t="n">
        <f aca="false">IF(AND(E13233="Priority",ISNUMBER('Cost model'!N122)),'Cost model'!N122,'Cost model'!M122)</f>
        <v>13.5</v>
      </c>
      <c r="K13233" s="14" t="n">
        <f aca="false">J13233-H13233</f>
        <v>2.05</v>
      </c>
      <c r="L13233" s="14" t="n">
        <f aca="false">G13233-H13233</f>
        <v>-1.95</v>
      </c>
    </row>
    <row r="13234" customFormat="false" ht="15" hidden="false" customHeight="false" outlineLevel="0" collapsed="false">
      <c r="A13234" s="2" t="s">
        <v>221</v>
      </c>
      <c r="B13234" s="2" t="s">
        <v>221</v>
      </c>
      <c r="C13234" s="2" t="s">
        <v>49</v>
      </c>
      <c r="D13234" s="2" t="s">
        <v>10</v>
      </c>
      <c r="E13234" s="2" t="s">
        <v>83</v>
      </c>
      <c r="F13234" s="2" t="s">
        <v>977</v>
      </c>
      <c r="G13234" s="14" t="n">
        <v>24.5</v>
      </c>
      <c r="H13234" s="14" t="n">
        <v>21.35</v>
      </c>
      <c r="I13234" s="14" t="n">
        <v>24.5</v>
      </c>
      <c r="J13234" s="23" t="n">
        <f aca="false">IF(AND(E13234="Priority",ISNUMBER('Cost model'!N739)),'Cost model'!N739,'Cost model'!M739)</f>
        <v>23.5</v>
      </c>
      <c r="K13234" s="14" t="n">
        <f aca="false">J13234-H13234</f>
        <v>2.15</v>
      </c>
      <c r="L13234" s="14" t="n">
        <f aca="false">G13234-H13234</f>
        <v>3.15</v>
      </c>
    </row>
    <row r="13235" customFormat="false" ht="15" hidden="false" customHeight="false" outlineLevel="0" collapsed="false">
      <c r="A13235" s="2" t="s">
        <v>124</v>
      </c>
      <c r="B13235" s="2" t="s">
        <v>124</v>
      </c>
      <c r="C13235" s="2" t="s">
        <v>47</v>
      </c>
      <c r="D13235" s="2" t="s">
        <v>14</v>
      </c>
      <c r="E13235" s="2" t="s">
        <v>74</v>
      </c>
      <c r="F13235" s="2" t="s">
        <v>977</v>
      </c>
      <c r="G13235" s="14" t="n">
        <v>25</v>
      </c>
      <c r="H13235" s="14" t="n">
        <v>73.25</v>
      </c>
      <c r="I13235" s="14" t="n">
        <v>25</v>
      </c>
      <c r="J13235" s="23" t="n">
        <f aca="false">IF(AND(E13235="Priority",ISNUMBER('Cost model'!N326)),'Cost model'!N326,'Cost model'!M326)</f>
        <v>110</v>
      </c>
      <c r="K13235" s="14" t="n">
        <f aca="false">J13235-H13235</f>
        <v>36.75</v>
      </c>
      <c r="L13235" s="14" t="n">
        <f aca="false">G13235-H13235</f>
        <v>-48.25</v>
      </c>
    </row>
    <row r="13236" customFormat="false" ht="15" hidden="false" customHeight="false" outlineLevel="0" collapsed="false">
      <c r="A13236" s="2" t="s">
        <v>142</v>
      </c>
      <c r="B13236" s="2" t="s">
        <v>124</v>
      </c>
      <c r="C13236" s="2" t="s">
        <v>47</v>
      </c>
      <c r="D13236" s="2" t="s">
        <v>12</v>
      </c>
      <c r="E13236" s="2" t="s">
        <v>74</v>
      </c>
      <c r="F13236" s="2" t="s">
        <v>976</v>
      </c>
      <c r="G13236" s="14" t="n">
        <v>9.5</v>
      </c>
      <c r="H13236" s="14" t="n">
        <v>41.26</v>
      </c>
      <c r="I13236" s="14" t="n">
        <v>19.5</v>
      </c>
      <c r="J13236" s="23" t="n">
        <f aca="false">IF(AND(E13236="Priority",ISNUMBER('Cost model'!N665)),'Cost model'!N665,'Cost model'!M665)</f>
        <v>40</v>
      </c>
      <c r="K13236" s="14" t="n">
        <f aca="false">J13236-H13236</f>
        <v>-1.26</v>
      </c>
      <c r="L13236" s="14" t="n">
        <f aca="false">G13236-H13236</f>
        <v>-31.76</v>
      </c>
    </row>
    <row r="13237" customFormat="false" ht="15" hidden="false" customHeight="false" outlineLevel="0" collapsed="false">
      <c r="A13237" s="2" t="s">
        <v>142</v>
      </c>
      <c r="B13237" s="2" t="s">
        <v>142</v>
      </c>
      <c r="C13237" s="2" t="s">
        <v>49</v>
      </c>
      <c r="D13237" s="2" t="s">
        <v>12</v>
      </c>
      <c r="E13237" s="2" t="s">
        <v>74</v>
      </c>
      <c r="F13237" s="2" t="s">
        <v>977</v>
      </c>
      <c r="G13237" s="14" t="n">
        <v>19.5</v>
      </c>
      <c r="H13237" s="14" t="n">
        <v>27.63</v>
      </c>
      <c r="I13237" s="14" t="n">
        <v>19.5</v>
      </c>
      <c r="J13237" s="23" t="n">
        <f aca="false">IF(AND(E13237="Priority",ISNUMBER('Cost model'!N637)),'Cost model'!N637,'Cost model'!M637)</f>
        <v>45</v>
      </c>
      <c r="K13237" s="14" t="n">
        <f aca="false">J13237-H13237</f>
        <v>17.37</v>
      </c>
      <c r="L13237" s="14" t="n">
        <f aca="false">G13237-H13237</f>
        <v>-8.13</v>
      </c>
    </row>
    <row r="13238" customFormat="false" ht="15" hidden="false" customHeight="false" outlineLevel="0" collapsed="false">
      <c r="A13238" s="2" t="s">
        <v>124</v>
      </c>
      <c r="B13238" s="2" t="s">
        <v>124</v>
      </c>
      <c r="C13238" s="2" t="s">
        <v>48</v>
      </c>
      <c r="D13238" s="2" t="s">
        <v>10</v>
      </c>
      <c r="E13238" s="2" t="s">
        <v>74</v>
      </c>
      <c r="F13238" s="2" t="s">
        <v>977</v>
      </c>
      <c r="G13238" s="14" t="n">
        <v>12.5</v>
      </c>
      <c r="H13238" s="14" t="n">
        <v>11.08</v>
      </c>
      <c r="I13238" s="14" t="n">
        <v>12.5</v>
      </c>
      <c r="J13238" s="23" t="n">
        <f aca="false">IF(AND(E13238="Priority",ISNUMBER('Cost model'!N318)),'Cost model'!N318,'Cost model'!M318)</f>
        <v>14.5</v>
      </c>
      <c r="K13238" s="14" t="n">
        <f aca="false">J13238-H13238</f>
        <v>3.42</v>
      </c>
      <c r="L13238" s="14" t="n">
        <f aca="false">G13238-H13238</f>
        <v>1.42</v>
      </c>
    </row>
    <row r="13239" customFormat="false" ht="15" hidden="false" customHeight="false" outlineLevel="0" collapsed="false">
      <c r="A13239" s="2" t="s">
        <v>142</v>
      </c>
      <c r="B13239" s="2" t="s">
        <v>142</v>
      </c>
      <c r="C13239" s="2" t="s">
        <v>47</v>
      </c>
      <c r="D13239" s="2" t="s">
        <v>10</v>
      </c>
      <c r="E13239" s="2" t="s">
        <v>74</v>
      </c>
      <c r="F13239" s="2" t="s">
        <v>977</v>
      </c>
      <c r="G13239" s="14" t="n">
        <v>9.5</v>
      </c>
      <c r="H13239" s="14" t="n">
        <v>6.33</v>
      </c>
      <c r="I13239" s="14" t="n">
        <v>9.5</v>
      </c>
      <c r="J13239" s="23" t="n">
        <f aca="false">IF(AND(E13239="Priority",ISNUMBER('Cost model'!N632)),'Cost model'!N632,'Cost model'!M632)</f>
        <v>9.5</v>
      </c>
      <c r="K13239" s="14" t="n">
        <f aca="false">J13239-H13239</f>
        <v>3.17</v>
      </c>
      <c r="L13239" s="14" t="n">
        <f aca="false">G13239-H13239</f>
        <v>3.17</v>
      </c>
    </row>
    <row r="13240" customFormat="false" ht="15" hidden="false" customHeight="false" outlineLevel="0" collapsed="false">
      <c r="A13240" s="2" t="s">
        <v>124</v>
      </c>
      <c r="B13240" s="2" t="s">
        <v>124</v>
      </c>
      <c r="C13240" s="2" t="s">
        <v>47</v>
      </c>
      <c r="D13240" s="2" t="s">
        <v>10</v>
      </c>
      <c r="E13240" s="2" t="s">
        <v>74</v>
      </c>
      <c r="F13240" s="2" t="s">
        <v>977</v>
      </c>
      <c r="G13240" s="14" t="n">
        <v>9.5</v>
      </c>
      <c r="H13240" s="14" t="n">
        <v>6.4</v>
      </c>
      <c r="I13240" s="14" t="n">
        <v>9.5</v>
      </c>
      <c r="J13240" s="23" t="n">
        <f aca="false">IF(AND(E13240="Priority",ISNUMBER('Cost model'!N317)),'Cost model'!N317,'Cost model'!M317)</f>
        <v>10.5</v>
      </c>
      <c r="K13240" s="14" t="n">
        <f aca="false">J13240-H13240</f>
        <v>4.1</v>
      </c>
      <c r="L13240" s="14" t="n">
        <f aca="false">G13240-H13240</f>
        <v>3.1</v>
      </c>
    </row>
    <row r="13241" customFormat="false" ht="15" hidden="false" customHeight="false" outlineLevel="0" collapsed="false">
      <c r="A13241" s="2" t="s">
        <v>124</v>
      </c>
      <c r="B13241" s="2" t="s">
        <v>124</v>
      </c>
      <c r="C13241" s="2" t="s">
        <v>47</v>
      </c>
      <c r="D13241" s="2" t="s">
        <v>12</v>
      </c>
      <c r="E13241" s="2" t="s">
        <v>74</v>
      </c>
      <c r="F13241" s="2" t="s">
        <v>977</v>
      </c>
      <c r="G13241" s="14" t="n">
        <v>9.5</v>
      </c>
      <c r="H13241" s="14" t="n">
        <v>25.84</v>
      </c>
      <c r="I13241" s="14" t="n">
        <v>9.5</v>
      </c>
      <c r="J13241" s="23" t="n">
        <f aca="false">IF(AND(E13241="Priority",ISNUMBER('Cost model'!N320)),'Cost model'!N320,'Cost model'!M320)</f>
        <v>24.5</v>
      </c>
      <c r="K13241" s="14" t="n">
        <f aca="false">J13241-H13241</f>
        <v>-1.34</v>
      </c>
      <c r="L13241" s="14" t="n">
        <f aca="false">G13241-H13241</f>
        <v>-16.34</v>
      </c>
    </row>
    <row r="13242" customFormat="false" ht="15" hidden="false" customHeight="false" outlineLevel="0" collapsed="false">
      <c r="A13242" s="2" t="s">
        <v>174</v>
      </c>
      <c r="B13242" s="2" t="s">
        <v>174</v>
      </c>
      <c r="C13242" s="2" t="s">
        <v>47</v>
      </c>
      <c r="D13242" s="2" t="s">
        <v>10</v>
      </c>
      <c r="E13242" s="2" t="s">
        <v>74</v>
      </c>
      <c r="F13242" s="2" t="s">
        <v>977</v>
      </c>
      <c r="G13242" s="14" t="n">
        <v>9.5</v>
      </c>
      <c r="H13242" s="14" t="n">
        <v>6.79</v>
      </c>
      <c r="I13242" s="14" t="n">
        <v>9.5</v>
      </c>
      <c r="J13242" s="23" t="n">
        <f aca="false">IF(AND(E13242="Priority",ISNUMBER('Cost model'!N167)),'Cost model'!N167,'Cost model'!M167)</f>
        <v>8.5</v>
      </c>
      <c r="K13242" s="14" t="n">
        <f aca="false">J13242-H13242</f>
        <v>1.71</v>
      </c>
      <c r="L13242" s="14" t="n">
        <f aca="false">G13242-H13242</f>
        <v>2.71</v>
      </c>
    </row>
    <row r="13243" customFormat="false" ht="15" hidden="false" customHeight="false" outlineLevel="0" collapsed="false">
      <c r="A13243" s="2" t="s">
        <v>221</v>
      </c>
      <c r="B13243" s="2" t="s">
        <v>221</v>
      </c>
      <c r="C13243" s="2" t="s">
        <v>47</v>
      </c>
      <c r="D13243" s="2" t="s">
        <v>10</v>
      </c>
      <c r="E13243" s="2" t="s">
        <v>74</v>
      </c>
      <c r="F13243" s="2" t="s">
        <v>977</v>
      </c>
      <c r="G13243" s="14" t="n">
        <v>9.5</v>
      </c>
      <c r="H13243" s="14" t="n">
        <v>7.02</v>
      </c>
      <c r="I13243" s="14" t="n">
        <v>9.5</v>
      </c>
      <c r="J13243" s="23" t="n">
        <f aca="false">IF(AND(E13243="Priority",ISNUMBER('Cost model'!N737)),'Cost model'!N737,'Cost model'!M737)</f>
        <v>8.5</v>
      </c>
      <c r="K13243" s="14" t="n">
        <f aca="false">J13243-H13243</f>
        <v>1.48</v>
      </c>
      <c r="L13243" s="14" t="n">
        <f aca="false">G13243-H13243</f>
        <v>2.48</v>
      </c>
    </row>
    <row r="13244" customFormat="false" ht="15" hidden="false" customHeight="false" outlineLevel="0" collapsed="false">
      <c r="A13244" s="2" t="s">
        <v>142</v>
      </c>
      <c r="B13244" s="2" t="s">
        <v>142</v>
      </c>
      <c r="C13244" s="2" t="s">
        <v>48</v>
      </c>
      <c r="D13244" s="2" t="s">
        <v>10</v>
      </c>
      <c r="E13244" s="2" t="s">
        <v>74</v>
      </c>
      <c r="F13244" s="2" t="s">
        <v>977</v>
      </c>
      <c r="G13244" s="14" t="n">
        <v>12.5</v>
      </c>
      <c r="H13244" s="14" t="n">
        <v>13.85</v>
      </c>
      <c r="I13244" s="14" t="n">
        <v>12.5</v>
      </c>
      <c r="J13244" s="23" t="n">
        <f aca="false">IF(AND(E13244="Priority",ISNUMBER('Cost model'!N633)),'Cost model'!N633,'Cost model'!M633)</f>
        <v>11.5</v>
      </c>
      <c r="K13244" s="14" t="n">
        <f aca="false">J13244-H13244</f>
        <v>-2.35</v>
      </c>
      <c r="L13244" s="14" t="n">
        <f aca="false">G13244-H13244</f>
        <v>-1.35</v>
      </c>
    </row>
    <row r="13245" customFormat="false" ht="15" hidden="false" customHeight="false" outlineLevel="0" collapsed="false">
      <c r="A13245" s="2" t="s">
        <v>342</v>
      </c>
      <c r="B13245" s="2" t="s">
        <v>158</v>
      </c>
      <c r="C13245" s="2" t="s">
        <v>47</v>
      </c>
      <c r="D13245" s="2" t="s">
        <v>12</v>
      </c>
      <c r="E13245" s="2" t="s">
        <v>74</v>
      </c>
      <c r="F13245" s="2" t="s">
        <v>976</v>
      </c>
      <c r="G13245" s="14" t="n">
        <v>24.5</v>
      </c>
      <c r="H13245" s="14" t="n">
        <v>67.27</v>
      </c>
      <c r="I13245" s="14" t="n">
        <v>24.5</v>
      </c>
      <c r="J13245" s="23" t="n">
        <f aca="false">IF(AND(E13245="Priority",ISNUMBER('Cost model'!N215)),'Cost model'!N215,'Cost model'!M215)</f>
        <v>60</v>
      </c>
      <c r="K13245" s="14" t="n">
        <f aca="false">J13245-H13245</f>
        <v>-7.27</v>
      </c>
      <c r="L13245" s="14" t="n">
        <f aca="false">G13245-H13245</f>
        <v>-42.77</v>
      </c>
    </row>
    <row r="13246" customFormat="false" ht="15" hidden="false" customHeight="false" outlineLevel="0" collapsed="false">
      <c r="A13246" s="2" t="s">
        <v>124</v>
      </c>
      <c r="B13246" s="2" t="s">
        <v>124</v>
      </c>
      <c r="C13246" s="2" t="s">
        <v>48</v>
      </c>
      <c r="D13246" s="2" t="s">
        <v>12</v>
      </c>
      <c r="E13246" s="2" t="s">
        <v>74</v>
      </c>
      <c r="F13246" s="2" t="s">
        <v>977</v>
      </c>
      <c r="G13246" s="14" t="n">
        <v>12.5</v>
      </c>
      <c r="H13246" s="14" t="n">
        <v>43.46</v>
      </c>
      <c r="I13246" s="14" t="n">
        <v>12.5</v>
      </c>
      <c r="J13246" s="23" t="n">
        <f aca="false">IF(AND(E13246="Priority",ISNUMBER('Cost model'!N321)),'Cost model'!N321,'Cost model'!M321)</f>
        <v>40</v>
      </c>
      <c r="K13246" s="14" t="n">
        <f aca="false">J13246-H13246</f>
        <v>-3.46</v>
      </c>
      <c r="L13246" s="14" t="n">
        <f aca="false">G13246-H13246</f>
        <v>-30.96</v>
      </c>
    </row>
    <row r="13247" customFormat="false" ht="15" hidden="false" customHeight="false" outlineLevel="0" collapsed="false">
      <c r="A13247" s="2" t="s">
        <v>205</v>
      </c>
      <c r="B13247" s="2" t="s">
        <v>142</v>
      </c>
      <c r="C13247" s="2" t="s">
        <v>47</v>
      </c>
      <c r="D13247" s="2" t="s">
        <v>12</v>
      </c>
      <c r="E13247" s="2" t="s">
        <v>83</v>
      </c>
      <c r="F13247" s="2" t="s">
        <v>976</v>
      </c>
      <c r="G13247" s="14" t="n">
        <v>24.5</v>
      </c>
      <c r="H13247" s="14" t="n">
        <v>85.97</v>
      </c>
      <c r="I13247" s="14" t="n">
        <v>24.5</v>
      </c>
      <c r="J13247" s="23" t="n">
        <f aca="false">IF(AND(E13247="Priority",ISNUMBER('Cost model'!N545)),'Cost model'!N545,'Cost model'!M545)</f>
        <v>70</v>
      </c>
      <c r="K13247" s="14" t="n">
        <f aca="false">J13247-H13247</f>
        <v>-15.97</v>
      </c>
      <c r="L13247" s="14" t="n">
        <f aca="false">G13247-H13247</f>
        <v>-61.47</v>
      </c>
    </row>
    <row r="13248" customFormat="false" ht="15" hidden="false" customHeight="false" outlineLevel="0" collapsed="false">
      <c r="A13248" s="2" t="s">
        <v>221</v>
      </c>
      <c r="B13248" s="2" t="s">
        <v>221</v>
      </c>
      <c r="C13248" s="2" t="s">
        <v>49</v>
      </c>
      <c r="D13248" s="2" t="s">
        <v>12</v>
      </c>
      <c r="E13248" s="2" t="s">
        <v>74</v>
      </c>
      <c r="F13248" s="2" t="s">
        <v>977</v>
      </c>
      <c r="G13248" s="14" t="n">
        <v>19.5</v>
      </c>
      <c r="H13248" s="14" t="n">
        <v>78.79</v>
      </c>
      <c r="I13248" s="14" t="n">
        <v>19.5</v>
      </c>
      <c r="J13248" s="23" t="n">
        <f aca="false">IF(AND(E13248="Priority",ISNUMBER('Cost model'!N742)),'Cost model'!N742,'Cost model'!M742)</f>
        <v>60</v>
      </c>
      <c r="K13248" s="14" t="n">
        <f aca="false">J13248-H13248</f>
        <v>-18.79</v>
      </c>
      <c r="L13248" s="14" t="n">
        <f aca="false">G13248-H13248</f>
        <v>-59.29</v>
      </c>
    </row>
    <row r="13249" customFormat="false" ht="15" hidden="false" customHeight="false" outlineLevel="0" collapsed="false">
      <c r="A13249" s="2" t="s">
        <v>174</v>
      </c>
      <c r="B13249" s="2" t="s">
        <v>142</v>
      </c>
      <c r="C13249" s="2" t="s">
        <v>47</v>
      </c>
      <c r="D13249" s="2" t="s">
        <v>10</v>
      </c>
      <c r="E13249" s="2" t="s">
        <v>74</v>
      </c>
      <c r="F13249" s="2" t="s">
        <v>976</v>
      </c>
      <c r="G13249" s="14" t="n">
        <v>9.5</v>
      </c>
      <c r="H13249" s="14" t="n">
        <v>42.54</v>
      </c>
      <c r="I13249" s="14" t="n">
        <v>9.5</v>
      </c>
      <c r="J13249" s="23" t="n">
        <f aca="false">IF(AND(E13249="Priority",ISNUMBER('Cost model'!N122)),'Cost model'!N122,'Cost model'!M122)</f>
        <v>13.5</v>
      </c>
      <c r="K13249" s="14" t="n">
        <f aca="false">J13249-H13249</f>
        <v>-29.04</v>
      </c>
      <c r="L13249" s="14" t="n">
        <f aca="false">G13249-H13249</f>
        <v>-33.04</v>
      </c>
    </row>
    <row r="13250" customFormat="false" ht="15" hidden="false" customHeight="false" outlineLevel="0" collapsed="false">
      <c r="A13250" s="2" t="s">
        <v>221</v>
      </c>
      <c r="B13250" s="2" t="s">
        <v>158</v>
      </c>
      <c r="C13250" s="2" t="s">
        <v>47</v>
      </c>
      <c r="D13250" s="2" t="s">
        <v>10</v>
      </c>
      <c r="E13250" s="2" t="s">
        <v>74</v>
      </c>
      <c r="F13250" s="2" t="s">
        <v>976</v>
      </c>
      <c r="G13250" s="14" t="n">
        <v>9.5</v>
      </c>
      <c r="H13250" s="14" t="n">
        <v>71.02</v>
      </c>
      <c r="I13250" s="14" t="n">
        <v>14.5</v>
      </c>
      <c r="J13250" s="23" t="n">
        <f aca="false">IF(AND(E13250="Priority",ISNUMBER('Cost model'!N752)),'Cost model'!N752,'Cost model'!M752)</f>
        <v>12.5</v>
      </c>
      <c r="K13250" s="14" t="n">
        <f aca="false">J13250-H13250</f>
        <v>-58.52</v>
      </c>
      <c r="L13250" s="14" t="n">
        <f aca="false">G13250-H13250</f>
        <v>-61.52</v>
      </c>
    </row>
    <row r="13251" customFormat="false" ht="15" hidden="false" customHeight="false" outlineLevel="0" collapsed="false">
      <c r="A13251" s="2" t="s">
        <v>142</v>
      </c>
      <c r="B13251" s="2" t="s">
        <v>142</v>
      </c>
      <c r="C13251" s="2" t="s">
        <v>48</v>
      </c>
      <c r="D13251" s="2" t="s">
        <v>12</v>
      </c>
      <c r="E13251" s="2" t="s">
        <v>74</v>
      </c>
      <c r="F13251" s="2" t="s">
        <v>977</v>
      </c>
      <c r="G13251" s="14" t="n">
        <v>12.5</v>
      </c>
      <c r="H13251" s="14" t="n">
        <v>14.97</v>
      </c>
      <c r="I13251" s="14" t="n">
        <v>12.5</v>
      </c>
      <c r="J13251" s="23" t="n">
        <f aca="false">IF(AND(E13251="Priority",ISNUMBER('Cost model'!N636)),'Cost model'!N636,'Cost model'!M636)</f>
        <v>40</v>
      </c>
      <c r="K13251" s="14" t="n">
        <f aca="false">J13251-H13251</f>
        <v>25.03</v>
      </c>
      <c r="L13251" s="14" t="n">
        <f aca="false">G13251-H13251</f>
        <v>-2.47</v>
      </c>
    </row>
    <row r="13252" customFormat="false" ht="15" hidden="false" customHeight="false" outlineLevel="0" collapsed="false">
      <c r="A13252" s="2" t="s">
        <v>124</v>
      </c>
      <c r="B13252" s="2" t="s">
        <v>124</v>
      </c>
      <c r="C13252" s="2" t="s">
        <v>47</v>
      </c>
      <c r="D13252" s="2" t="s">
        <v>10</v>
      </c>
      <c r="E13252" s="2" t="s">
        <v>74</v>
      </c>
      <c r="F13252" s="2" t="s">
        <v>977</v>
      </c>
      <c r="G13252" s="14" t="n">
        <v>9.5</v>
      </c>
      <c r="H13252" s="14" t="n">
        <v>6</v>
      </c>
      <c r="I13252" s="14" t="n">
        <v>9.5</v>
      </c>
      <c r="J13252" s="23" t="n">
        <f aca="false">IF(AND(E13252="Priority",ISNUMBER('Cost model'!N317)),'Cost model'!N317,'Cost model'!M317)</f>
        <v>10.5</v>
      </c>
      <c r="K13252" s="14" t="n">
        <f aca="false">J13252-H13252</f>
        <v>4.5</v>
      </c>
      <c r="L13252" s="14" t="n">
        <f aca="false">G13252-H13252</f>
        <v>3.5</v>
      </c>
    </row>
    <row r="13253" customFormat="false" ht="15" hidden="false" customHeight="false" outlineLevel="0" collapsed="false">
      <c r="A13253" s="2" t="s">
        <v>124</v>
      </c>
      <c r="B13253" s="2" t="s">
        <v>124</v>
      </c>
      <c r="C13253" s="2" t="s">
        <v>48</v>
      </c>
      <c r="D13253" s="2" t="s">
        <v>12</v>
      </c>
      <c r="E13253" s="2" t="s">
        <v>74</v>
      </c>
      <c r="F13253" s="2" t="s">
        <v>977</v>
      </c>
      <c r="G13253" s="14" t="n">
        <v>12.5</v>
      </c>
      <c r="H13253" s="14" t="n">
        <v>41.07</v>
      </c>
      <c r="I13253" s="14" t="n">
        <v>12.5</v>
      </c>
      <c r="J13253" s="23" t="n">
        <f aca="false">IF(AND(E13253="Priority",ISNUMBER('Cost model'!N321)),'Cost model'!N321,'Cost model'!M321)</f>
        <v>40</v>
      </c>
      <c r="K13253" s="14" t="n">
        <f aca="false">J13253-H13253</f>
        <v>-1.07</v>
      </c>
      <c r="L13253" s="14" t="n">
        <f aca="false">G13253-H13253</f>
        <v>-28.57</v>
      </c>
    </row>
    <row r="13254" customFormat="false" ht="15" hidden="false" customHeight="false" outlineLevel="0" collapsed="false">
      <c r="A13254" s="2" t="s">
        <v>142</v>
      </c>
      <c r="B13254" s="2" t="s">
        <v>142</v>
      </c>
      <c r="C13254" s="2" t="s">
        <v>49</v>
      </c>
      <c r="D13254" s="2" t="s">
        <v>12</v>
      </c>
      <c r="E13254" s="2" t="s">
        <v>74</v>
      </c>
      <c r="F13254" s="2" t="s">
        <v>977</v>
      </c>
      <c r="G13254" s="14" t="n">
        <v>19.5</v>
      </c>
      <c r="H13254" s="14" t="n">
        <v>47.49</v>
      </c>
      <c r="I13254" s="14" t="n">
        <v>19.5</v>
      </c>
      <c r="J13254" s="23" t="n">
        <f aca="false">IF(AND(E13254="Priority",ISNUMBER('Cost model'!N637)),'Cost model'!N637,'Cost model'!M637)</f>
        <v>45</v>
      </c>
      <c r="K13254" s="14" t="n">
        <f aca="false">J13254-H13254</f>
        <v>-2.49</v>
      </c>
      <c r="L13254" s="14" t="n">
        <f aca="false">G13254-H13254</f>
        <v>-27.99</v>
      </c>
    </row>
    <row r="13255" customFormat="false" ht="15" hidden="false" customHeight="false" outlineLevel="0" collapsed="false">
      <c r="A13255" s="2" t="s">
        <v>158</v>
      </c>
      <c r="B13255" s="2" t="s">
        <v>174</v>
      </c>
      <c r="C13255" s="2" t="s">
        <v>47</v>
      </c>
      <c r="D13255" s="2" t="s">
        <v>10</v>
      </c>
      <c r="E13255" s="2" t="s">
        <v>74</v>
      </c>
      <c r="F13255" s="2" t="s">
        <v>976</v>
      </c>
      <c r="G13255" s="14" t="n">
        <v>9.5</v>
      </c>
      <c r="H13255" s="14" t="n">
        <v>5.74</v>
      </c>
      <c r="I13255" s="14" t="n">
        <v>14.5</v>
      </c>
      <c r="J13255" s="23" t="n">
        <f aca="false">IF(AND(E13255="Priority",ISNUMBER('Cost model'!N482)),'Cost model'!N482,'Cost model'!M482)</f>
        <v>8.5</v>
      </c>
      <c r="K13255" s="14" t="n">
        <f aca="false">J13255-H13255</f>
        <v>2.76</v>
      </c>
      <c r="L13255" s="14" t="n">
        <f aca="false">G13255-H13255</f>
        <v>3.76</v>
      </c>
    </row>
    <row r="13256" customFormat="false" ht="15" hidden="false" customHeight="false" outlineLevel="0" collapsed="false">
      <c r="A13256" s="2" t="s">
        <v>221</v>
      </c>
      <c r="B13256" s="2" t="s">
        <v>221</v>
      </c>
      <c r="C13256" s="2" t="s">
        <v>49</v>
      </c>
      <c r="D13256" s="2" t="s">
        <v>10</v>
      </c>
      <c r="E13256" s="2" t="s">
        <v>74</v>
      </c>
      <c r="F13256" s="2" t="s">
        <v>977</v>
      </c>
      <c r="G13256" s="14" t="n">
        <v>17.5</v>
      </c>
      <c r="H13256" s="14" t="n">
        <v>9.94</v>
      </c>
      <c r="I13256" s="14" t="n">
        <v>17.5</v>
      </c>
      <c r="J13256" s="23" t="n">
        <f aca="false">IF(AND(E13256="Priority",ISNUMBER('Cost model'!N739)),'Cost model'!N739,'Cost model'!M739)</f>
        <v>17.5</v>
      </c>
      <c r="K13256" s="14" t="n">
        <f aca="false">J13256-H13256</f>
        <v>7.56</v>
      </c>
      <c r="L13256" s="14" t="n">
        <f aca="false">G13256-H13256</f>
        <v>7.56</v>
      </c>
    </row>
    <row r="13257" customFormat="false" ht="15" hidden="false" customHeight="false" outlineLevel="0" collapsed="false">
      <c r="A13257" s="2" t="s">
        <v>221</v>
      </c>
      <c r="B13257" s="2" t="s">
        <v>221</v>
      </c>
      <c r="C13257" s="2" t="s">
        <v>47</v>
      </c>
      <c r="D13257" s="2" t="s">
        <v>12</v>
      </c>
      <c r="E13257" s="2" t="s">
        <v>74</v>
      </c>
      <c r="F13257" s="2" t="s">
        <v>977</v>
      </c>
      <c r="G13257" s="14" t="n">
        <v>9.5</v>
      </c>
      <c r="H13257" s="14" t="n">
        <v>28.18</v>
      </c>
      <c r="I13257" s="14" t="n">
        <v>9.5</v>
      </c>
      <c r="J13257" s="23" t="n">
        <f aca="false">IF(AND(E13257="Priority",ISNUMBER('Cost model'!N740)),'Cost model'!N740,'Cost model'!M740)</f>
        <v>22.5</v>
      </c>
      <c r="K13257" s="14" t="n">
        <f aca="false">J13257-H13257</f>
        <v>-5.68</v>
      </c>
      <c r="L13257" s="14" t="n">
        <f aca="false">G13257-H13257</f>
        <v>-18.68</v>
      </c>
    </row>
    <row r="13258" customFormat="false" ht="15" hidden="false" customHeight="false" outlineLevel="0" collapsed="false">
      <c r="A13258" s="2" t="s">
        <v>124</v>
      </c>
      <c r="B13258" s="2" t="s">
        <v>124</v>
      </c>
      <c r="C13258" s="2" t="s">
        <v>47</v>
      </c>
      <c r="D13258" s="2" t="s">
        <v>10</v>
      </c>
      <c r="E13258" s="2" t="s">
        <v>74</v>
      </c>
      <c r="F13258" s="2" t="s">
        <v>977</v>
      </c>
      <c r="G13258" s="14" t="n">
        <v>9.5</v>
      </c>
      <c r="H13258" s="14" t="n">
        <v>6</v>
      </c>
      <c r="I13258" s="14" t="n">
        <v>9.5</v>
      </c>
      <c r="J13258" s="23" t="n">
        <f aca="false">IF(AND(E13258="Priority",ISNUMBER('Cost model'!N317)),'Cost model'!N317,'Cost model'!M317)</f>
        <v>10.5</v>
      </c>
      <c r="K13258" s="14" t="n">
        <f aca="false">J13258-H13258</f>
        <v>4.5</v>
      </c>
      <c r="L13258" s="14" t="n">
        <f aca="false">G13258-H13258</f>
        <v>3.5</v>
      </c>
    </row>
    <row r="13259" customFormat="false" ht="15" hidden="false" customHeight="false" outlineLevel="0" collapsed="false">
      <c r="A13259" s="2" t="s">
        <v>124</v>
      </c>
      <c r="B13259" s="2" t="s">
        <v>124</v>
      </c>
      <c r="C13259" s="2" t="s">
        <v>49</v>
      </c>
      <c r="D13259" s="2" t="s">
        <v>10</v>
      </c>
      <c r="E13259" s="2" t="s">
        <v>74</v>
      </c>
      <c r="F13259" s="2" t="s">
        <v>977</v>
      </c>
      <c r="G13259" s="14" t="n">
        <v>17.5</v>
      </c>
      <c r="H13259" s="14" t="n">
        <v>13.14</v>
      </c>
      <c r="I13259" s="14" t="n">
        <v>17.5</v>
      </c>
      <c r="J13259" s="23" t="n">
        <f aca="false">IF(AND(E13259="Priority",ISNUMBER('Cost model'!N319)),'Cost model'!N319,'Cost model'!M319)</f>
        <v>16.5</v>
      </c>
      <c r="K13259" s="14" t="n">
        <f aca="false">J13259-H13259</f>
        <v>3.36</v>
      </c>
      <c r="L13259" s="14" t="n">
        <f aca="false">G13259-H13259</f>
        <v>4.36</v>
      </c>
    </row>
    <row r="13260" customFormat="false" ht="15" hidden="false" customHeight="false" outlineLevel="0" collapsed="false">
      <c r="A13260" s="2" t="s">
        <v>142</v>
      </c>
      <c r="B13260" s="2" t="s">
        <v>174</v>
      </c>
      <c r="C13260" s="2" t="s">
        <v>48</v>
      </c>
      <c r="D13260" s="2" t="s">
        <v>12</v>
      </c>
      <c r="E13260" s="2" t="s">
        <v>74</v>
      </c>
      <c r="F13260" s="2" t="s">
        <v>976</v>
      </c>
      <c r="G13260" s="14" t="n">
        <v>12.5</v>
      </c>
      <c r="H13260" s="14" t="n">
        <v>30.41</v>
      </c>
      <c r="I13260" s="14" t="n">
        <v>19.5</v>
      </c>
      <c r="J13260" s="23" t="n">
        <f aca="false">IF(AND(E13260="Priority",ISNUMBER('Cost model'!N696)),'Cost model'!N696,'Cost model'!M696)</f>
        <v>45</v>
      </c>
      <c r="K13260" s="14" t="n">
        <f aca="false">J13260-H13260</f>
        <v>14.59</v>
      </c>
      <c r="L13260" s="14" t="n">
        <f aca="false">G13260-H13260</f>
        <v>-17.91</v>
      </c>
    </row>
    <row r="13261" customFormat="false" ht="15" hidden="false" customHeight="false" outlineLevel="0" collapsed="false">
      <c r="A13261" s="2" t="s">
        <v>142</v>
      </c>
      <c r="B13261" s="2" t="s">
        <v>142</v>
      </c>
      <c r="C13261" s="2" t="s">
        <v>48</v>
      </c>
      <c r="D13261" s="2" t="s">
        <v>14</v>
      </c>
      <c r="E13261" s="2" t="s">
        <v>74</v>
      </c>
      <c r="F13261" s="2" t="s">
        <v>977</v>
      </c>
      <c r="G13261" s="14" t="n">
        <v>45</v>
      </c>
      <c r="H13261" s="14" t="n">
        <v>53.09</v>
      </c>
      <c r="I13261" s="14" t="n">
        <v>45</v>
      </c>
      <c r="J13261" s="23" t="n">
        <f aca="false">IF(AND(E13261="Priority",ISNUMBER('Cost model'!N642)),'Cost model'!N642,'Cost model'!M642)</f>
        <v>90</v>
      </c>
      <c r="K13261" s="14" t="n">
        <f aca="false">J13261-H13261</f>
        <v>36.91</v>
      </c>
      <c r="L13261" s="14" t="n">
        <f aca="false">G13261-H13261</f>
        <v>-8.09</v>
      </c>
    </row>
    <row r="13262" customFormat="false" ht="15" hidden="false" customHeight="false" outlineLevel="0" collapsed="false">
      <c r="A13262" s="2" t="s">
        <v>221</v>
      </c>
      <c r="B13262" s="2" t="s">
        <v>221</v>
      </c>
      <c r="C13262" s="2" t="s">
        <v>49</v>
      </c>
      <c r="D13262" s="2" t="s">
        <v>12</v>
      </c>
      <c r="E13262" s="2" t="s">
        <v>74</v>
      </c>
      <c r="F13262" s="2" t="s">
        <v>977</v>
      </c>
      <c r="G13262" s="14" t="n">
        <v>19.5</v>
      </c>
      <c r="H13262" s="14" t="n">
        <v>22.37</v>
      </c>
      <c r="I13262" s="14" t="n">
        <v>19.5</v>
      </c>
      <c r="J13262" s="23" t="n">
        <f aca="false">IF(AND(E13262="Priority",ISNUMBER('Cost model'!N742)),'Cost model'!N742,'Cost model'!M742)</f>
        <v>60</v>
      </c>
      <c r="K13262" s="14" t="n">
        <f aca="false">J13262-H13262</f>
        <v>37.63</v>
      </c>
      <c r="L13262" s="14" t="n">
        <f aca="false">G13262-H13262</f>
        <v>-2.87</v>
      </c>
    </row>
    <row r="13263" customFormat="false" ht="15" hidden="false" customHeight="false" outlineLevel="0" collapsed="false">
      <c r="A13263" s="2" t="s">
        <v>142</v>
      </c>
      <c r="B13263" s="2" t="s">
        <v>142</v>
      </c>
      <c r="C13263" s="2" t="s">
        <v>48</v>
      </c>
      <c r="D13263" s="2" t="s">
        <v>12</v>
      </c>
      <c r="E13263" s="2" t="s">
        <v>74</v>
      </c>
      <c r="F13263" s="2" t="s">
        <v>977</v>
      </c>
      <c r="G13263" s="14" t="n">
        <v>12.5</v>
      </c>
      <c r="H13263" s="14" t="n">
        <v>24.57</v>
      </c>
      <c r="I13263" s="14" t="n">
        <v>12.5</v>
      </c>
      <c r="J13263" s="23" t="n">
        <f aca="false">IF(AND(E13263="Priority",ISNUMBER('Cost model'!N636)),'Cost model'!N636,'Cost model'!M636)</f>
        <v>40</v>
      </c>
      <c r="K13263" s="14" t="n">
        <f aca="false">J13263-H13263</f>
        <v>15.43</v>
      </c>
      <c r="L13263" s="14" t="n">
        <f aca="false">G13263-H13263</f>
        <v>-12.07</v>
      </c>
    </row>
    <row r="13264" customFormat="false" ht="15" hidden="false" customHeight="false" outlineLevel="0" collapsed="false">
      <c r="A13264" s="2" t="s">
        <v>123</v>
      </c>
      <c r="B13264" s="2" t="s">
        <v>123</v>
      </c>
      <c r="C13264" s="2" t="s">
        <v>47</v>
      </c>
      <c r="D13264" s="2" t="s">
        <v>12</v>
      </c>
      <c r="E13264" s="2" t="s">
        <v>83</v>
      </c>
      <c r="F13264" s="2" t="s">
        <v>977</v>
      </c>
      <c r="G13264" s="14" t="n">
        <v>19.5</v>
      </c>
      <c r="H13264" s="14" t="n">
        <v>54.31</v>
      </c>
      <c r="I13264" s="14" t="n">
        <v>19.5</v>
      </c>
      <c r="J13264" s="23" t="n">
        <f aca="false">IF(AND(E13264="Priority",ISNUMBER('Cost model'!N65)),'Cost model'!N65,'Cost model'!M65)</f>
        <v>45</v>
      </c>
      <c r="K13264" s="14" t="n">
        <f aca="false">J13264-H13264</f>
        <v>-9.31</v>
      </c>
      <c r="L13264" s="14" t="n">
        <f aca="false">G13264-H13264</f>
        <v>-34.81</v>
      </c>
    </row>
    <row r="13265" customFormat="false" ht="15" hidden="false" customHeight="false" outlineLevel="0" collapsed="false">
      <c r="A13265" s="2" t="s">
        <v>158</v>
      </c>
      <c r="B13265" s="2" t="s">
        <v>158</v>
      </c>
      <c r="C13265" s="2" t="s">
        <v>47</v>
      </c>
      <c r="D13265" s="2" t="s">
        <v>12</v>
      </c>
      <c r="E13265" s="2" t="s">
        <v>74</v>
      </c>
      <c r="F13265" s="2" t="s">
        <v>977</v>
      </c>
      <c r="G13265" s="14" t="n">
        <v>9.5</v>
      </c>
      <c r="H13265" s="14" t="n">
        <v>8.03</v>
      </c>
      <c r="I13265" s="14" t="n">
        <v>9.5</v>
      </c>
      <c r="J13265" s="23" t="n">
        <f aca="false">IF(AND(E13265="Priority",ISNUMBER('Cost model'!N425)),'Cost model'!N425,'Cost model'!M425)</f>
        <v>14.5</v>
      </c>
      <c r="K13265" s="14" t="n">
        <f aca="false">J13265-H13265</f>
        <v>6.47</v>
      </c>
      <c r="L13265" s="14" t="n">
        <f aca="false">G13265-H13265</f>
        <v>1.47</v>
      </c>
    </row>
    <row r="13266" customFormat="false" ht="15" hidden="false" customHeight="false" outlineLevel="0" collapsed="false">
      <c r="A13266" s="2" t="s">
        <v>124</v>
      </c>
      <c r="B13266" s="2" t="s">
        <v>124</v>
      </c>
      <c r="C13266" s="2" t="s">
        <v>49</v>
      </c>
      <c r="D13266" s="2" t="s">
        <v>15</v>
      </c>
      <c r="E13266" s="2" t="s">
        <v>74</v>
      </c>
      <c r="F13266" s="2" t="s">
        <v>977</v>
      </c>
      <c r="G13266" s="14" t="n">
        <v>250</v>
      </c>
      <c r="H13266" s="14" t="n">
        <v>449.8</v>
      </c>
      <c r="I13266" s="14" t="n">
        <v>250</v>
      </c>
      <c r="J13266" s="23" t="n">
        <f aca="false">IF(AND(E13266="Priority",ISNUMBER('Cost model'!N331)),'Cost model'!N331,'Cost model'!M331)</f>
        <v>280</v>
      </c>
      <c r="K13266" s="14" t="n">
        <f aca="false">J13266-H13266</f>
        <v>-169.8</v>
      </c>
      <c r="L13266" s="14" t="n">
        <f aca="false">G13266-H13266</f>
        <v>-199.8</v>
      </c>
    </row>
    <row r="13267" customFormat="false" ht="15" hidden="false" customHeight="false" outlineLevel="0" collapsed="false">
      <c r="A13267" s="2" t="s">
        <v>124</v>
      </c>
      <c r="B13267" s="2" t="s">
        <v>124</v>
      </c>
      <c r="C13267" s="2" t="s">
        <v>48</v>
      </c>
      <c r="D13267" s="2" t="s">
        <v>12</v>
      </c>
      <c r="E13267" s="2" t="s">
        <v>83</v>
      </c>
      <c r="F13267" s="2" t="s">
        <v>977</v>
      </c>
      <c r="G13267" s="14" t="n">
        <v>19.5</v>
      </c>
      <c r="H13267" s="14" t="n">
        <v>19.51</v>
      </c>
      <c r="I13267" s="14" t="n">
        <v>19.5</v>
      </c>
      <c r="J13267" s="23" t="n">
        <f aca="false">IF(AND(E13267="Priority",ISNUMBER('Cost model'!N321)),'Cost model'!N321,'Cost model'!M321)</f>
        <v>55</v>
      </c>
      <c r="K13267" s="14" t="n">
        <f aca="false">J13267-H13267</f>
        <v>35.49</v>
      </c>
      <c r="L13267" s="14" t="n">
        <f aca="false">G13267-H13267</f>
        <v>-0.0100000000000016</v>
      </c>
    </row>
    <row r="13268" customFormat="false" ht="15" hidden="false" customHeight="false" outlineLevel="0" collapsed="false">
      <c r="A13268" s="2" t="s">
        <v>174</v>
      </c>
      <c r="B13268" s="2" t="s">
        <v>174</v>
      </c>
      <c r="C13268" s="2" t="s">
        <v>49</v>
      </c>
      <c r="D13268" s="2" t="s">
        <v>12</v>
      </c>
      <c r="E13268" s="2" t="s">
        <v>83</v>
      </c>
      <c r="F13268" s="2" t="s">
        <v>977</v>
      </c>
      <c r="G13268" s="14" t="n">
        <v>29.5</v>
      </c>
      <c r="H13268" s="14" t="n">
        <v>24.57</v>
      </c>
      <c r="I13268" s="14" t="n">
        <v>29.5</v>
      </c>
      <c r="J13268" s="23" t="n">
        <f aca="false">IF(AND(E13268="Priority",ISNUMBER('Cost model'!N172)),'Cost model'!N172,'Cost model'!M172)</f>
        <v>60</v>
      </c>
      <c r="K13268" s="14" t="n">
        <f aca="false">J13268-H13268</f>
        <v>35.43</v>
      </c>
      <c r="L13268" s="14" t="n">
        <f aca="false">G13268-H13268</f>
        <v>4.93</v>
      </c>
    </row>
    <row r="13269" customFormat="false" ht="15" hidden="false" customHeight="false" outlineLevel="0" collapsed="false">
      <c r="A13269" s="2" t="s">
        <v>221</v>
      </c>
      <c r="B13269" s="2" t="s">
        <v>221</v>
      </c>
      <c r="C13269" s="2" t="s">
        <v>47</v>
      </c>
      <c r="D13269" s="2" t="s">
        <v>12</v>
      </c>
      <c r="E13269" s="2" t="s">
        <v>74</v>
      </c>
      <c r="F13269" s="2" t="s">
        <v>977</v>
      </c>
      <c r="G13269" s="14" t="n">
        <v>9.5</v>
      </c>
      <c r="H13269" s="14" t="n">
        <v>23.18</v>
      </c>
      <c r="I13269" s="14" t="n">
        <v>9.5</v>
      </c>
      <c r="J13269" s="23" t="n">
        <f aca="false">IF(AND(E13269="Priority",ISNUMBER('Cost model'!N740)),'Cost model'!N740,'Cost model'!M740)</f>
        <v>22.5</v>
      </c>
      <c r="K13269" s="14" t="n">
        <f aca="false">J13269-H13269</f>
        <v>-0.68</v>
      </c>
      <c r="L13269" s="14" t="n">
        <f aca="false">G13269-H13269</f>
        <v>-13.68</v>
      </c>
    </row>
    <row r="13270" customFormat="false" ht="15" hidden="false" customHeight="false" outlineLevel="0" collapsed="false">
      <c r="A13270" s="2" t="s">
        <v>205</v>
      </c>
      <c r="B13270" s="2" t="s">
        <v>205</v>
      </c>
      <c r="C13270" s="2" t="s">
        <v>48</v>
      </c>
      <c r="D13270" s="2" t="s">
        <v>10</v>
      </c>
      <c r="E13270" s="2" t="s">
        <v>74</v>
      </c>
      <c r="F13270" s="2" t="s">
        <v>977</v>
      </c>
      <c r="G13270" s="14" t="n">
        <v>14.5</v>
      </c>
      <c r="H13270" s="14" t="n">
        <v>8.73</v>
      </c>
      <c r="I13270" s="14" t="n">
        <v>12.5</v>
      </c>
      <c r="J13270" s="23" t="n">
        <f aca="false">IF(AND(E13270="Priority",ISNUMBER('Cost model'!N528)),'Cost model'!N528,'Cost model'!M528)</f>
        <v>13.5</v>
      </c>
      <c r="K13270" s="14" t="n">
        <f aca="false">J13270-H13270</f>
        <v>4.77</v>
      </c>
      <c r="L13270" s="14" t="n">
        <f aca="false">G13270-H13270</f>
        <v>5.77</v>
      </c>
    </row>
    <row r="13271" customFormat="false" ht="15" hidden="false" customHeight="false" outlineLevel="0" collapsed="false">
      <c r="A13271" s="2" t="s">
        <v>142</v>
      </c>
      <c r="B13271" s="2" t="s">
        <v>174</v>
      </c>
      <c r="C13271" s="2" t="s">
        <v>47</v>
      </c>
      <c r="D13271" s="2" t="s">
        <v>10</v>
      </c>
      <c r="E13271" s="2" t="s">
        <v>74</v>
      </c>
      <c r="F13271" s="2" t="s">
        <v>976</v>
      </c>
      <c r="G13271" s="14" t="n">
        <v>9.5</v>
      </c>
      <c r="H13271" s="14" t="n">
        <v>8.03</v>
      </c>
      <c r="I13271" s="14" t="n">
        <v>14.5</v>
      </c>
      <c r="J13271" s="23" t="n">
        <f aca="false">IF(AND(E13271="Priority",ISNUMBER('Cost model'!N692)),'Cost model'!N692,'Cost model'!M692)</f>
        <v>9.5</v>
      </c>
      <c r="K13271" s="14" t="n">
        <f aca="false">J13271-H13271</f>
        <v>1.47</v>
      </c>
      <c r="L13271" s="14" t="n">
        <f aca="false">G13271-H13271</f>
        <v>1.47</v>
      </c>
    </row>
    <row r="13272" customFormat="false" ht="15" hidden="false" customHeight="false" outlineLevel="0" collapsed="false">
      <c r="A13272" s="2" t="s">
        <v>142</v>
      </c>
      <c r="B13272" s="2" t="s">
        <v>142</v>
      </c>
      <c r="C13272" s="2" t="s">
        <v>48</v>
      </c>
      <c r="D13272" s="2" t="s">
        <v>10</v>
      </c>
      <c r="E13272" s="2" t="s">
        <v>83</v>
      </c>
      <c r="F13272" s="2" t="s">
        <v>977</v>
      </c>
      <c r="G13272" s="14" t="n">
        <v>17.5</v>
      </c>
      <c r="H13272" s="14" t="n">
        <v>20.47</v>
      </c>
      <c r="I13272" s="14" t="n">
        <v>17.5</v>
      </c>
      <c r="J13272" s="23" t="n">
        <f aca="false">IF(AND(E13272="Priority",ISNUMBER('Cost model'!N633)),'Cost model'!N633,'Cost model'!M633)</f>
        <v>16.5</v>
      </c>
      <c r="K13272" s="14" t="n">
        <f aca="false">J13272-H13272</f>
        <v>-3.97</v>
      </c>
      <c r="L13272" s="14" t="n">
        <f aca="false">G13272-H13272</f>
        <v>-2.97</v>
      </c>
    </row>
    <row r="13273" customFormat="false" ht="15" hidden="false" customHeight="false" outlineLevel="0" collapsed="false">
      <c r="A13273" s="2" t="s">
        <v>158</v>
      </c>
      <c r="B13273" s="2" t="s">
        <v>142</v>
      </c>
      <c r="C13273" s="2" t="s">
        <v>47</v>
      </c>
      <c r="D13273" s="2" t="s">
        <v>12</v>
      </c>
      <c r="E13273" s="2" t="s">
        <v>74</v>
      </c>
      <c r="F13273" s="2" t="s">
        <v>976</v>
      </c>
      <c r="G13273" s="14" t="n">
        <v>19.5</v>
      </c>
      <c r="H13273" s="14" t="n">
        <v>52.82</v>
      </c>
      <c r="I13273" s="14" t="n">
        <v>19.5</v>
      </c>
      <c r="J13273" s="23" t="n">
        <f aca="false">IF(AND(E13273="Priority",ISNUMBER('Cost model'!N440)),'Cost model'!N440,'Cost model'!M440)</f>
        <v>45</v>
      </c>
      <c r="K13273" s="14" t="n">
        <f aca="false">J13273-H13273</f>
        <v>-7.82</v>
      </c>
      <c r="L13273" s="14" t="n">
        <f aca="false">G13273-H13273</f>
        <v>-33.32</v>
      </c>
    </row>
    <row r="13274" customFormat="false" ht="15" hidden="false" customHeight="false" outlineLevel="0" collapsed="false">
      <c r="A13274" s="2" t="s">
        <v>142</v>
      </c>
      <c r="B13274" s="2" t="s">
        <v>142</v>
      </c>
      <c r="C13274" s="2" t="s">
        <v>48</v>
      </c>
      <c r="D13274" s="2" t="s">
        <v>10</v>
      </c>
      <c r="E13274" s="2" t="s">
        <v>74</v>
      </c>
      <c r="F13274" s="2" t="s">
        <v>977</v>
      </c>
      <c r="G13274" s="14" t="n">
        <v>9.5</v>
      </c>
      <c r="H13274" s="14" t="n">
        <v>7.73</v>
      </c>
      <c r="I13274" s="14" t="n">
        <v>12.5</v>
      </c>
      <c r="J13274" s="23" t="n">
        <f aca="false">IF(AND(E13274="Priority",ISNUMBER('Cost model'!N633)),'Cost model'!N633,'Cost model'!M633)</f>
        <v>11.5</v>
      </c>
      <c r="K13274" s="14" t="n">
        <f aca="false">J13274-H13274</f>
        <v>3.77</v>
      </c>
      <c r="L13274" s="14" t="n">
        <f aca="false">G13274-H13274</f>
        <v>1.77</v>
      </c>
    </row>
    <row r="13275" customFormat="false" ht="15" hidden="false" customHeight="false" outlineLevel="0" collapsed="false">
      <c r="A13275" s="2" t="s">
        <v>142</v>
      </c>
      <c r="B13275" s="2" t="s">
        <v>142</v>
      </c>
      <c r="C13275" s="2" t="s">
        <v>47</v>
      </c>
      <c r="D13275" s="2" t="s">
        <v>10</v>
      </c>
      <c r="E13275" s="2" t="s">
        <v>74</v>
      </c>
      <c r="F13275" s="2" t="s">
        <v>977</v>
      </c>
      <c r="G13275" s="14" t="n">
        <v>9.5</v>
      </c>
      <c r="H13275" s="14" t="n">
        <v>7.02</v>
      </c>
      <c r="I13275" s="14" t="n">
        <v>9.5</v>
      </c>
      <c r="J13275" s="23" t="n">
        <f aca="false">IF(AND(E13275="Priority",ISNUMBER('Cost model'!N632)),'Cost model'!N632,'Cost model'!M632)</f>
        <v>9.5</v>
      </c>
      <c r="K13275" s="14" t="n">
        <f aca="false">J13275-H13275</f>
        <v>2.48</v>
      </c>
      <c r="L13275" s="14" t="n">
        <f aca="false">G13275-H13275</f>
        <v>2.48</v>
      </c>
    </row>
    <row r="13276" customFormat="false" ht="15" hidden="false" customHeight="false" outlineLevel="0" collapsed="false">
      <c r="A13276" s="2" t="s">
        <v>124</v>
      </c>
      <c r="B13276" s="2" t="s">
        <v>124</v>
      </c>
      <c r="C13276" s="2" t="s">
        <v>48</v>
      </c>
      <c r="D13276" s="2" t="s">
        <v>10</v>
      </c>
      <c r="E13276" s="2" t="s">
        <v>74</v>
      </c>
      <c r="F13276" s="2" t="s">
        <v>977</v>
      </c>
      <c r="G13276" s="14" t="n">
        <v>12.5</v>
      </c>
      <c r="H13276" s="14" t="n">
        <v>10.58</v>
      </c>
      <c r="I13276" s="14" t="n">
        <v>12.5</v>
      </c>
      <c r="J13276" s="23" t="n">
        <f aca="false">IF(AND(E13276="Priority",ISNUMBER('Cost model'!N318)),'Cost model'!N318,'Cost model'!M318)</f>
        <v>14.5</v>
      </c>
      <c r="K13276" s="14" t="n">
        <f aca="false">J13276-H13276</f>
        <v>3.92</v>
      </c>
      <c r="L13276" s="14" t="n">
        <f aca="false">G13276-H13276</f>
        <v>1.92</v>
      </c>
    </row>
    <row r="13277" customFormat="false" ht="15" hidden="false" customHeight="false" outlineLevel="0" collapsed="false">
      <c r="A13277" s="2" t="s">
        <v>158</v>
      </c>
      <c r="B13277" s="2" t="s">
        <v>158</v>
      </c>
      <c r="C13277" s="2" t="s">
        <v>47</v>
      </c>
      <c r="D13277" s="2" t="s">
        <v>10</v>
      </c>
      <c r="E13277" s="2" t="s">
        <v>74</v>
      </c>
      <c r="F13277" s="2" t="s">
        <v>977</v>
      </c>
      <c r="G13277" s="14" t="n">
        <v>9.5</v>
      </c>
      <c r="H13277" s="14" t="n">
        <v>8.03</v>
      </c>
      <c r="I13277" s="14" t="n">
        <v>9.5</v>
      </c>
      <c r="J13277" s="23" t="n">
        <f aca="false">IF(AND(E13277="Priority",ISNUMBER('Cost model'!N422)),'Cost model'!N422,'Cost model'!M422)</f>
        <v>8.5</v>
      </c>
      <c r="K13277" s="14" t="n">
        <f aca="false">J13277-H13277</f>
        <v>0.470000000000001</v>
      </c>
      <c r="L13277" s="14" t="n">
        <f aca="false">G13277-H13277</f>
        <v>1.47</v>
      </c>
    </row>
    <row r="13278" customFormat="false" ht="15" hidden="false" customHeight="false" outlineLevel="0" collapsed="false">
      <c r="A13278" s="2" t="s">
        <v>124</v>
      </c>
      <c r="B13278" s="2" t="s">
        <v>124</v>
      </c>
      <c r="C13278" s="2" t="s">
        <v>48</v>
      </c>
      <c r="D13278" s="2" t="s">
        <v>10</v>
      </c>
      <c r="E13278" s="2" t="s">
        <v>74</v>
      </c>
      <c r="F13278" s="2" t="s">
        <v>977</v>
      </c>
      <c r="G13278" s="14" t="n">
        <v>12.5</v>
      </c>
      <c r="H13278" s="14" t="n">
        <v>54.63</v>
      </c>
      <c r="I13278" s="14" t="n">
        <v>12.5</v>
      </c>
      <c r="J13278" s="23" t="n">
        <f aca="false">IF(AND(E13278="Priority",ISNUMBER('Cost model'!N318)),'Cost model'!N318,'Cost model'!M318)</f>
        <v>14.5</v>
      </c>
      <c r="K13278" s="14" t="n">
        <f aca="false">J13278-H13278</f>
        <v>-40.13</v>
      </c>
      <c r="L13278" s="14" t="n">
        <f aca="false">G13278-H13278</f>
        <v>-42.13</v>
      </c>
    </row>
    <row r="13279" customFormat="false" ht="15" hidden="false" customHeight="false" outlineLevel="0" collapsed="false">
      <c r="A13279" s="2" t="s">
        <v>174</v>
      </c>
      <c r="B13279" s="2" t="s">
        <v>174</v>
      </c>
      <c r="C13279" s="2" t="s">
        <v>47</v>
      </c>
      <c r="D13279" s="2" t="s">
        <v>10</v>
      </c>
      <c r="E13279" s="2" t="s">
        <v>74</v>
      </c>
      <c r="F13279" s="2" t="s">
        <v>977</v>
      </c>
      <c r="G13279" s="14" t="n">
        <v>9.5</v>
      </c>
      <c r="H13279" s="14" t="n">
        <v>6.79</v>
      </c>
      <c r="I13279" s="14" t="n">
        <v>9.5</v>
      </c>
      <c r="J13279" s="23" t="n">
        <f aca="false">IF(AND(E13279="Priority",ISNUMBER('Cost model'!N167)),'Cost model'!N167,'Cost model'!M167)</f>
        <v>8.5</v>
      </c>
      <c r="K13279" s="14" t="n">
        <f aca="false">J13279-H13279</f>
        <v>1.71</v>
      </c>
      <c r="L13279" s="14" t="n">
        <f aca="false">G13279-H13279</f>
        <v>2.71</v>
      </c>
    </row>
    <row r="13280" customFormat="false" ht="15" hidden="false" customHeight="false" outlineLevel="0" collapsed="false">
      <c r="A13280" s="2" t="s">
        <v>174</v>
      </c>
      <c r="B13280" s="2" t="s">
        <v>174</v>
      </c>
      <c r="C13280" s="2" t="s">
        <v>47</v>
      </c>
      <c r="D13280" s="2" t="s">
        <v>12</v>
      </c>
      <c r="E13280" s="2" t="s">
        <v>74</v>
      </c>
      <c r="F13280" s="2" t="s">
        <v>977</v>
      </c>
      <c r="G13280" s="14" t="n">
        <v>9.5</v>
      </c>
      <c r="H13280" s="14" t="n">
        <v>11.78</v>
      </c>
      <c r="I13280" s="14" t="n">
        <v>9.5</v>
      </c>
      <c r="J13280" s="23" t="n">
        <f aca="false">IF(AND(E13280="Priority",ISNUMBER('Cost model'!N170)),'Cost model'!N170,'Cost model'!M170)</f>
        <v>25.5</v>
      </c>
      <c r="K13280" s="14" t="n">
        <f aca="false">J13280-H13280</f>
        <v>13.72</v>
      </c>
      <c r="L13280" s="14" t="n">
        <f aca="false">G13280-H13280</f>
        <v>-2.28</v>
      </c>
    </row>
    <row r="13281" customFormat="false" ht="15" hidden="false" customHeight="false" outlineLevel="0" collapsed="false">
      <c r="A13281" s="2" t="s">
        <v>221</v>
      </c>
      <c r="B13281" s="2" t="s">
        <v>221</v>
      </c>
      <c r="C13281" s="2" t="s">
        <v>47</v>
      </c>
      <c r="D13281" s="2" t="s">
        <v>12</v>
      </c>
      <c r="E13281" s="2" t="s">
        <v>74</v>
      </c>
      <c r="F13281" s="2" t="s">
        <v>977</v>
      </c>
      <c r="G13281" s="14" t="n">
        <v>9.5</v>
      </c>
      <c r="H13281" s="14" t="n">
        <v>9.15</v>
      </c>
      <c r="I13281" s="14" t="n">
        <v>9.5</v>
      </c>
      <c r="J13281" s="23" t="n">
        <f aca="false">IF(AND(E13281="Priority",ISNUMBER('Cost model'!N740)),'Cost model'!N740,'Cost model'!M740)</f>
        <v>22.5</v>
      </c>
      <c r="K13281" s="14" t="n">
        <f aca="false">J13281-H13281</f>
        <v>13.35</v>
      </c>
      <c r="L13281" s="14" t="n">
        <f aca="false">G13281-H13281</f>
        <v>0.35</v>
      </c>
    </row>
    <row r="13282" customFormat="false" ht="15" hidden="false" customHeight="false" outlineLevel="0" collapsed="false">
      <c r="A13282" s="2" t="s">
        <v>124</v>
      </c>
      <c r="B13282" s="2" t="s">
        <v>158</v>
      </c>
      <c r="C13282" s="2" t="s">
        <v>48</v>
      </c>
      <c r="D13282" s="2" t="s">
        <v>12</v>
      </c>
      <c r="E13282" s="2" t="s">
        <v>74</v>
      </c>
      <c r="F13282" s="2" t="s">
        <v>976</v>
      </c>
      <c r="G13282" s="14" t="n">
        <v>12.5</v>
      </c>
      <c r="H13282" s="14" t="n">
        <v>52.45</v>
      </c>
      <c r="I13282" s="14" t="n">
        <v>19.5</v>
      </c>
      <c r="J13282" s="23" t="n">
        <f aca="false">IF(AND(E13282="Priority",ISNUMBER('Cost model'!N351)),'Cost model'!N351,'Cost model'!M351)</f>
        <v>55</v>
      </c>
      <c r="K13282" s="14" t="n">
        <f aca="false">J13282-H13282</f>
        <v>2.55</v>
      </c>
      <c r="L13282" s="14" t="n">
        <f aca="false">G13282-H13282</f>
        <v>-39.95</v>
      </c>
    </row>
    <row r="13283" customFormat="false" ht="15" hidden="false" customHeight="false" outlineLevel="0" collapsed="false">
      <c r="A13283" s="2" t="s">
        <v>142</v>
      </c>
      <c r="B13283" s="2" t="s">
        <v>142</v>
      </c>
      <c r="C13283" s="2" t="s">
        <v>48</v>
      </c>
      <c r="D13283" s="2" t="s">
        <v>10</v>
      </c>
      <c r="E13283" s="2" t="s">
        <v>74</v>
      </c>
      <c r="F13283" s="2" t="s">
        <v>977</v>
      </c>
      <c r="G13283" s="14" t="n">
        <v>12.5</v>
      </c>
      <c r="H13283" s="14" t="n">
        <v>9.94</v>
      </c>
      <c r="I13283" s="14" t="n">
        <v>12.5</v>
      </c>
      <c r="J13283" s="23" t="n">
        <f aca="false">IF(AND(E13283="Priority",ISNUMBER('Cost model'!N633)),'Cost model'!N633,'Cost model'!M633)</f>
        <v>11.5</v>
      </c>
      <c r="K13283" s="14" t="n">
        <f aca="false">J13283-H13283</f>
        <v>1.56</v>
      </c>
      <c r="L13283" s="14" t="n">
        <f aca="false">G13283-H13283</f>
        <v>2.56</v>
      </c>
    </row>
    <row r="13284" customFormat="false" ht="15" hidden="false" customHeight="false" outlineLevel="0" collapsed="false">
      <c r="A13284" s="2" t="s">
        <v>174</v>
      </c>
      <c r="B13284" s="2" t="s">
        <v>174</v>
      </c>
      <c r="C13284" s="2" t="s">
        <v>47</v>
      </c>
      <c r="D13284" s="2" t="s">
        <v>12</v>
      </c>
      <c r="E13284" s="2" t="s">
        <v>74</v>
      </c>
      <c r="F13284" s="2" t="s">
        <v>977</v>
      </c>
      <c r="G13284" s="14" t="n">
        <v>9.5</v>
      </c>
      <c r="H13284" s="14" t="n">
        <v>30.09</v>
      </c>
      <c r="I13284" s="14" t="n">
        <v>9.5</v>
      </c>
      <c r="J13284" s="23" t="n">
        <f aca="false">IF(AND(E13284="Priority",ISNUMBER('Cost model'!N170)),'Cost model'!N170,'Cost model'!M170)</f>
        <v>25.5</v>
      </c>
      <c r="K13284" s="14" t="n">
        <f aca="false">J13284-H13284</f>
        <v>-4.59</v>
      </c>
      <c r="L13284" s="14" t="n">
        <f aca="false">G13284-H13284</f>
        <v>-20.59</v>
      </c>
    </row>
    <row r="13285" customFormat="false" ht="15" hidden="false" customHeight="false" outlineLevel="0" collapsed="false">
      <c r="A13285" s="2" t="s">
        <v>124</v>
      </c>
      <c r="B13285" s="2" t="s">
        <v>124</v>
      </c>
      <c r="C13285" s="2" t="s">
        <v>47</v>
      </c>
      <c r="D13285" s="2" t="s">
        <v>10</v>
      </c>
      <c r="E13285" s="2" t="s">
        <v>74</v>
      </c>
      <c r="F13285" s="2" t="s">
        <v>977</v>
      </c>
      <c r="G13285" s="14" t="n">
        <v>25</v>
      </c>
      <c r="H13285" s="14" t="n">
        <v>76.9</v>
      </c>
      <c r="I13285" s="14" t="n">
        <v>9.5</v>
      </c>
      <c r="J13285" s="23" t="n">
        <f aca="false">IF(AND(E13285="Priority",ISNUMBER('Cost model'!N317)),'Cost model'!N317,'Cost model'!M317)</f>
        <v>10.5</v>
      </c>
      <c r="K13285" s="14" t="n">
        <f aca="false">J13285-H13285</f>
        <v>-66.4</v>
      </c>
      <c r="L13285" s="14" t="n">
        <f aca="false">G13285-H13285</f>
        <v>-51.9</v>
      </c>
    </row>
    <row r="13286" customFormat="false" ht="15" hidden="false" customHeight="false" outlineLevel="0" collapsed="false">
      <c r="A13286" s="2" t="s">
        <v>221</v>
      </c>
      <c r="B13286" s="2" t="s">
        <v>221</v>
      </c>
      <c r="C13286" s="2" t="s">
        <v>47</v>
      </c>
      <c r="D13286" s="2" t="s">
        <v>10</v>
      </c>
      <c r="E13286" s="2" t="s">
        <v>74</v>
      </c>
      <c r="F13286" s="2" t="s">
        <v>977</v>
      </c>
      <c r="G13286" s="14" t="n">
        <v>9.5</v>
      </c>
      <c r="H13286" s="14" t="n">
        <v>8.28</v>
      </c>
      <c r="I13286" s="14" t="n">
        <v>9.5</v>
      </c>
      <c r="J13286" s="23" t="n">
        <f aca="false">IF(AND(E13286="Priority",ISNUMBER('Cost model'!N737)),'Cost model'!N737,'Cost model'!M737)</f>
        <v>8.5</v>
      </c>
      <c r="K13286" s="14" t="n">
        <f aca="false">J13286-H13286</f>
        <v>0.220000000000001</v>
      </c>
      <c r="L13286" s="14" t="n">
        <f aca="false">G13286-H13286</f>
        <v>1.22</v>
      </c>
    </row>
    <row r="13287" customFormat="false" ht="15" hidden="false" customHeight="false" outlineLevel="0" collapsed="false">
      <c r="A13287" s="2" t="s">
        <v>174</v>
      </c>
      <c r="B13287" s="2" t="s">
        <v>174</v>
      </c>
      <c r="C13287" s="2" t="s">
        <v>48</v>
      </c>
      <c r="D13287" s="2" t="s">
        <v>10</v>
      </c>
      <c r="E13287" s="2" t="s">
        <v>74</v>
      </c>
      <c r="F13287" s="2" t="s">
        <v>977</v>
      </c>
      <c r="G13287" s="14" t="n">
        <v>12.5</v>
      </c>
      <c r="H13287" s="14" t="n">
        <v>41.07</v>
      </c>
      <c r="I13287" s="14" t="n">
        <v>12.5</v>
      </c>
      <c r="J13287" s="23" t="n">
        <f aca="false">IF(AND(E13287="Priority",ISNUMBER('Cost model'!N168)),'Cost model'!N168,'Cost model'!M168)</f>
        <v>13.5</v>
      </c>
      <c r="K13287" s="14" t="n">
        <f aca="false">J13287-H13287</f>
        <v>-27.57</v>
      </c>
      <c r="L13287" s="14" t="n">
        <f aca="false">G13287-H13287</f>
        <v>-28.57</v>
      </c>
    </row>
    <row r="13288" customFormat="false" ht="15" hidden="false" customHeight="false" outlineLevel="0" collapsed="false">
      <c r="A13288" s="2" t="s">
        <v>174</v>
      </c>
      <c r="B13288" s="2" t="s">
        <v>174</v>
      </c>
      <c r="C13288" s="2" t="s">
        <v>49</v>
      </c>
      <c r="D13288" s="2" t="s">
        <v>12</v>
      </c>
      <c r="E13288" s="2" t="s">
        <v>74</v>
      </c>
      <c r="F13288" s="2" t="s">
        <v>977</v>
      </c>
      <c r="G13288" s="14" t="n">
        <v>19.5</v>
      </c>
      <c r="H13288" s="14" t="n">
        <v>47.59</v>
      </c>
      <c r="I13288" s="14" t="n">
        <v>19.5</v>
      </c>
      <c r="J13288" s="23" t="n">
        <f aca="false">IF(AND(E13288="Priority",ISNUMBER('Cost model'!N172)),'Cost model'!N172,'Cost model'!M172)</f>
        <v>45</v>
      </c>
      <c r="K13288" s="14" t="n">
        <f aca="false">J13288-H13288</f>
        <v>-2.59</v>
      </c>
      <c r="L13288" s="14" t="n">
        <f aca="false">G13288-H13288</f>
        <v>-28.09</v>
      </c>
    </row>
    <row r="13289" customFormat="false" ht="15" hidden="false" customHeight="false" outlineLevel="0" collapsed="false">
      <c r="A13289" s="2" t="s">
        <v>174</v>
      </c>
      <c r="B13289" s="2" t="s">
        <v>174</v>
      </c>
      <c r="C13289" s="2" t="s">
        <v>48</v>
      </c>
      <c r="D13289" s="2" t="s">
        <v>12</v>
      </c>
      <c r="E13289" s="2" t="s">
        <v>74</v>
      </c>
      <c r="F13289" s="2" t="s">
        <v>977</v>
      </c>
      <c r="G13289" s="14" t="n">
        <v>12.5</v>
      </c>
      <c r="H13289" s="14" t="n">
        <v>23.18</v>
      </c>
      <c r="I13289" s="14" t="n">
        <v>12.5</v>
      </c>
      <c r="J13289" s="23" t="n">
        <f aca="false">IF(AND(E13289="Priority",ISNUMBER('Cost model'!N171)),'Cost model'!N171,'Cost model'!M171)</f>
        <v>40</v>
      </c>
      <c r="K13289" s="14" t="n">
        <f aca="false">J13289-H13289</f>
        <v>16.82</v>
      </c>
      <c r="L13289" s="14" t="n">
        <f aca="false">G13289-H13289</f>
        <v>-10.68</v>
      </c>
    </row>
    <row r="13290" customFormat="false" ht="15" hidden="false" customHeight="false" outlineLevel="0" collapsed="false">
      <c r="A13290" s="2" t="s">
        <v>142</v>
      </c>
      <c r="B13290" s="2" t="s">
        <v>142</v>
      </c>
      <c r="C13290" s="2" t="s">
        <v>48</v>
      </c>
      <c r="D13290" s="2" t="s">
        <v>12</v>
      </c>
      <c r="E13290" s="2" t="s">
        <v>74</v>
      </c>
      <c r="F13290" s="2" t="s">
        <v>977</v>
      </c>
      <c r="G13290" s="14" t="n">
        <v>12.5</v>
      </c>
      <c r="H13290" s="14" t="n">
        <v>23.18</v>
      </c>
      <c r="I13290" s="14" t="n">
        <v>12.5</v>
      </c>
      <c r="J13290" s="23" t="n">
        <f aca="false">IF(AND(E13290="Priority",ISNUMBER('Cost model'!N636)),'Cost model'!N636,'Cost model'!M636)</f>
        <v>40</v>
      </c>
      <c r="K13290" s="14" t="n">
        <f aca="false">J13290-H13290</f>
        <v>16.82</v>
      </c>
      <c r="L13290" s="14" t="n">
        <f aca="false">G13290-H13290</f>
        <v>-10.68</v>
      </c>
    </row>
    <row r="13291" customFormat="false" ht="15" hidden="false" customHeight="false" outlineLevel="0" collapsed="false">
      <c r="A13291" s="2" t="s">
        <v>158</v>
      </c>
      <c r="B13291" s="2" t="s">
        <v>124</v>
      </c>
      <c r="C13291" s="2" t="s">
        <v>49</v>
      </c>
      <c r="D13291" s="2" t="s">
        <v>10</v>
      </c>
      <c r="E13291" s="2" t="s">
        <v>74</v>
      </c>
      <c r="F13291" s="2" t="s">
        <v>976</v>
      </c>
      <c r="G13291" s="14" t="n">
        <v>9.5</v>
      </c>
      <c r="H13291" s="14" t="n">
        <v>11.23</v>
      </c>
      <c r="I13291" s="14" t="n">
        <v>17.5</v>
      </c>
      <c r="J13291" s="23" t="n">
        <f aca="false">IF(AND(E13291="Priority",ISNUMBER('Cost model'!N454)),'Cost model'!N454,'Cost model'!M454)</f>
        <v>19.5</v>
      </c>
      <c r="K13291" s="14" t="n">
        <f aca="false">J13291-H13291</f>
        <v>8.27</v>
      </c>
      <c r="L13291" s="14" t="n">
        <f aca="false">G13291-H13291</f>
        <v>-1.73</v>
      </c>
    </row>
    <row r="13292" customFormat="false" ht="15" hidden="false" customHeight="false" outlineLevel="0" collapsed="false">
      <c r="A13292" s="2" t="s">
        <v>124</v>
      </c>
      <c r="B13292" s="2" t="s">
        <v>142</v>
      </c>
      <c r="C13292" s="2" t="s">
        <v>49</v>
      </c>
      <c r="D13292" s="2" t="s">
        <v>12</v>
      </c>
      <c r="E13292" s="2" t="s">
        <v>74</v>
      </c>
      <c r="F13292" s="2" t="s">
        <v>976</v>
      </c>
      <c r="G13292" s="14" t="n">
        <v>19.5</v>
      </c>
      <c r="H13292" s="14" t="n">
        <v>56.3</v>
      </c>
      <c r="I13292" s="14" t="n">
        <v>19.5</v>
      </c>
      <c r="J13292" s="23" t="n">
        <f aca="false">IF(AND(E13292="Priority",ISNUMBER('Cost model'!N337)),'Cost model'!N337,'Cost model'!M337)</f>
        <v>60</v>
      </c>
      <c r="K13292" s="14" t="n">
        <f aca="false">J13292-H13292</f>
        <v>3.7</v>
      </c>
      <c r="L13292" s="14" t="n">
        <f aca="false">G13292-H13292</f>
        <v>-36.8</v>
      </c>
    </row>
    <row r="13293" customFormat="false" ht="15" hidden="false" customHeight="false" outlineLevel="0" collapsed="false">
      <c r="A13293" s="2" t="s">
        <v>124</v>
      </c>
      <c r="B13293" s="2" t="s">
        <v>124</v>
      </c>
      <c r="C13293" s="2" t="s">
        <v>49</v>
      </c>
      <c r="D13293" s="2" t="s">
        <v>12</v>
      </c>
      <c r="E13293" s="2" t="s">
        <v>83</v>
      </c>
      <c r="F13293" s="2" t="s">
        <v>977</v>
      </c>
      <c r="G13293" s="14" t="n">
        <v>29.5</v>
      </c>
      <c r="H13293" s="14" t="n">
        <v>24.57</v>
      </c>
      <c r="I13293" s="14" t="n">
        <v>29.5</v>
      </c>
      <c r="J13293" s="23" t="n">
        <f aca="false">IF(AND(E13293="Priority",ISNUMBER('Cost model'!N322)),'Cost model'!N322,'Cost model'!M322)</f>
        <v>65</v>
      </c>
      <c r="K13293" s="14" t="n">
        <f aca="false">J13293-H13293</f>
        <v>40.43</v>
      </c>
      <c r="L13293" s="14" t="n">
        <f aca="false">G13293-H13293</f>
        <v>4.93</v>
      </c>
    </row>
    <row r="13294" customFormat="false" ht="15" hidden="false" customHeight="false" outlineLevel="0" collapsed="false">
      <c r="A13294" s="2" t="s">
        <v>342</v>
      </c>
      <c r="B13294" s="2" t="s">
        <v>158</v>
      </c>
      <c r="C13294" s="2" t="s">
        <v>47</v>
      </c>
      <c r="D13294" s="2" t="s">
        <v>10</v>
      </c>
      <c r="E13294" s="2" t="s">
        <v>74</v>
      </c>
      <c r="F13294" s="2" t="s">
        <v>976</v>
      </c>
      <c r="G13294" s="14" t="n">
        <v>19.5</v>
      </c>
      <c r="H13294" s="14" t="n">
        <v>22.97</v>
      </c>
      <c r="I13294" s="14" t="n">
        <v>19.5</v>
      </c>
      <c r="J13294" s="23" t="n">
        <f aca="false">IF(AND(E13294="Priority",ISNUMBER('Cost model'!N212)),'Cost model'!N212,'Cost model'!M212)</f>
        <v>20.5</v>
      </c>
      <c r="K13294" s="14" t="n">
        <f aca="false">J13294-H13294</f>
        <v>-2.47</v>
      </c>
      <c r="L13294" s="14" t="n">
        <f aca="false">G13294-H13294</f>
        <v>-3.47</v>
      </c>
    </row>
    <row r="13295" customFormat="false" ht="15" hidden="false" customHeight="false" outlineLevel="0" collapsed="false">
      <c r="A13295" s="2" t="s">
        <v>142</v>
      </c>
      <c r="B13295" s="2" t="s">
        <v>142</v>
      </c>
      <c r="C13295" s="2" t="s">
        <v>49</v>
      </c>
      <c r="D13295" s="2" t="s">
        <v>12</v>
      </c>
      <c r="E13295" s="2" t="s">
        <v>83</v>
      </c>
      <c r="F13295" s="2" t="s">
        <v>977</v>
      </c>
      <c r="G13295" s="14" t="n">
        <v>29.5</v>
      </c>
      <c r="H13295" s="14" t="n">
        <v>44.8</v>
      </c>
      <c r="I13295" s="14" t="n">
        <v>29.5</v>
      </c>
      <c r="J13295" s="23" t="n">
        <f aca="false">IF(AND(E13295="Priority",ISNUMBER('Cost model'!N637)),'Cost model'!N637,'Cost model'!M637)</f>
        <v>60</v>
      </c>
      <c r="K13295" s="14" t="n">
        <f aca="false">J13295-H13295</f>
        <v>15.2</v>
      </c>
      <c r="L13295" s="14" t="n">
        <f aca="false">G13295-H13295</f>
        <v>-15.3</v>
      </c>
    </row>
    <row r="13296" customFormat="false" ht="15" hidden="false" customHeight="false" outlineLevel="0" collapsed="false">
      <c r="A13296" s="2" t="s">
        <v>174</v>
      </c>
      <c r="B13296" s="2" t="s">
        <v>142</v>
      </c>
      <c r="C13296" s="2" t="s">
        <v>49</v>
      </c>
      <c r="D13296" s="2" t="s">
        <v>10</v>
      </c>
      <c r="E13296" s="2" t="s">
        <v>74</v>
      </c>
      <c r="F13296" s="2" t="s">
        <v>976</v>
      </c>
      <c r="G13296" s="14" t="n">
        <v>17.5</v>
      </c>
      <c r="H13296" s="14" t="n">
        <v>18.29</v>
      </c>
      <c r="I13296" s="14" t="n">
        <v>17.5</v>
      </c>
      <c r="J13296" s="23" t="n">
        <f aca="false">IF(AND(E13296="Priority",ISNUMBER('Cost model'!N124)),'Cost model'!N124,'Cost model'!M124)</f>
        <v>21.5</v>
      </c>
      <c r="K13296" s="14" t="n">
        <f aca="false">J13296-H13296</f>
        <v>3.21</v>
      </c>
      <c r="L13296" s="14" t="n">
        <f aca="false">G13296-H13296</f>
        <v>-0.789999999999999</v>
      </c>
    </row>
    <row r="13297" customFormat="false" ht="15" hidden="false" customHeight="false" outlineLevel="0" collapsed="false">
      <c r="A13297" s="2" t="s">
        <v>124</v>
      </c>
      <c r="B13297" s="2" t="s">
        <v>124</v>
      </c>
      <c r="C13297" s="2" t="s">
        <v>47</v>
      </c>
      <c r="D13297" s="2" t="s">
        <v>10</v>
      </c>
      <c r="E13297" s="2" t="s">
        <v>74</v>
      </c>
      <c r="F13297" s="2" t="s">
        <v>977</v>
      </c>
      <c r="G13297" s="14" t="n">
        <v>9.5</v>
      </c>
      <c r="H13297" s="14" t="n">
        <v>23.18</v>
      </c>
      <c r="I13297" s="14" t="n">
        <v>9.5</v>
      </c>
      <c r="J13297" s="23" t="n">
        <f aca="false">IF(AND(E13297="Priority",ISNUMBER('Cost model'!N317)),'Cost model'!N317,'Cost model'!M317)</f>
        <v>10.5</v>
      </c>
      <c r="K13297" s="14" t="n">
        <f aca="false">J13297-H13297</f>
        <v>-12.68</v>
      </c>
      <c r="L13297" s="14" t="n">
        <f aca="false">G13297-H13297</f>
        <v>-13.68</v>
      </c>
    </row>
    <row r="13298" customFormat="false" ht="15" hidden="false" customHeight="false" outlineLevel="0" collapsed="false">
      <c r="A13298" s="2" t="s">
        <v>158</v>
      </c>
      <c r="B13298" s="2" t="s">
        <v>142</v>
      </c>
      <c r="C13298" s="2" t="s">
        <v>47</v>
      </c>
      <c r="D13298" s="2" t="s">
        <v>10</v>
      </c>
      <c r="E13298" s="2" t="s">
        <v>74</v>
      </c>
      <c r="F13298" s="2" t="s">
        <v>976</v>
      </c>
      <c r="G13298" s="14" t="n">
        <v>9.5</v>
      </c>
      <c r="H13298" s="14" t="n">
        <v>9.52</v>
      </c>
      <c r="I13298" s="14" t="n">
        <v>14.5</v>
      </c>
      <c r="J13298" s="23" t="n">
        <f aca="false">IF(AND(E13298="Priority",ISNUMBER('Cost model'!N437)),'Cost model'!N437,'Cost model'!M437)</f>
        <v>13.5</v>
      </c>
      <c r="K13298" s="14" t="n">
        <f aca="false">J13298-H13298</f>
        <v>3.98</v>
      </c>
      <c r="L13298" s="14" t="n">
        <f aca="false">G13298-H13298</f>
        <v>-0.0199999999999996</v>
      </c>
    </row>
    <row r="13299" customFormat="false" ht="15" hidden="false" customHeight="false" outlineLevel="0" collapsed="false">
      <c r="A13299" s="2" t="s">
        <v>221</v>
      </c>
      <c r="B13299" s="2" t="s">
        <v>221</v>
      </c>
      <c r="C13299" s="2" t="s">
        <v>47</v>
      </c>
      <c r="D13299" s="2" t="s">
        <v>12</v>
      </c>
      <c r="E13299" s="2" t="s">
        <v>74</v>
      </c>
      <c r="F13299" s="2" t="s">
        <v>977</v>
      </c>
      <c r="G13299" s="14" t="n">
        <v>9.5</v>
      </c>
      <c r="H13299" s="14" t="n">
        <v>28.18</v>
      </c>
      <c r="I13299" s="14" t="n">
        <v>9.5</v>
      </c>
      <c r="J13299" s="23" t="n">
        <f aca="false">IF(AND(E13299="Priority",ISNUMBER('Cost model'!N740)),'Cost model'!N740,'Cost model'!M740)</f>
        <v>22.5</v>
      </c>
      <c r="K13299" s="14" t="n">
        <f aca="false">J13299-H13299</f>
        <v>-5.68</v>
      </c>
      <c r="L13299" s="14" t="n">
        <f aca="false">G13299-H13299</f>
        <v>-18.68</v>
      </c>
    </row>
    <row r="13300" customFormat="false" ht="15" hidden="false" customHeight="false" outlineLevel="0" collapsed="false">
      <c r="A13300" s="2" t="s">
        <v>174</v>
      </c>
      <c r="B13300" s="2" t="s">
        <v>174</v>
      </c>
      <c r="C13300" s="2" t="s">
        <v>48</v>
      </c>
      <c r="D13300" s="2" t="s">
        <v>12</v>
      </c>
      <c r="E13300" s="2" t="s">
        <v>74</v>
      </c>
      <c r="F13300" s="2" t="s">
        <v>977</v>
      </c>
      <c r="G13300" s="14" t="n">
        <v>12.5</v>
      </c>
      <c r="H13300" s="14" t="n">
        <v>48.48</v>
      </c>
      <c r="I13300" s="14" t="n">
        <v>12.5</v>
      </c>
      <c r="J13300" s="23" t="n">
        <f aca="false">IF(AND(E13300="Priority",ISNUMBER('Cost model'!N171)),'Cost model'!N171,'Cost model'!M171)</f>
        <v>40</v>
      </c>
      <c r="K13300" s="14" t="n">
        <f aca="false">J13300-H13300</f>
        <v>-8.48</v>
      </c>
      <c r="L13300" s="14" t="n">
        <f aca="false">G13300-H13300</f>
        <v>-35.98</v>
      </c>
    </row>
    <row r="13301" customFormat="false" ht="15" hidden="false" customHeight="false" outlineLevel="0" collapsed="false">
      <c r="A13301" s="2" t="s">
        <v>174</v>
      </c>
      <c r="B13301" s="2" t="s">
        <v>174</v>
      </c>
      <c r="C13301" s="2" t="s">
        <v>48</v>
      </c>
      <c r="D13301" s="2" t="s">
        <v>12</v>
      </c>
      <c r="E13301" s="2" t="s">
        <v>74</v>
      </c>
      <c r="F13301" s="2" t="s">
        <v>977</v>
      </c>
      <c r="G13301" s="14" t="n">
        <v>12.5</v>
      </c>
      <c r="H13301" s="14" t="n">
        <v>41.07</v>
      </c>
      <c r="I13301" s="14" t="n">
        <v>12.5</v>
      </c>
      <c r="J13301" s="23" t="n">
        <f aca="false">IF(AND(E13301="Priority",ISNUMBER('Cost model'!N171)),'Cost model'!N171,'Cost model'!M171)</f>
        <v>40</v>
      </c>
      <c r="K13301" s="14" t="n">
        <f aca="false">J13301-H13301</f>
        <v>-1.07</v>
      </c>
      <c r="L13301" s="14" t="n">
        <f aca="false">G13301-H13301</f>
        <v>-28.57</v>
      </c>
    </row>
    <row r="13302" customFormat="false" ht="15" hidden="false" customHeight="false" outlineLevel="0" collapsed="false">
      <c r="A13302" s="2" t="s">
        <v>124</v>
      </c>
      <c r="B13302" s="2" t="s">
        <v>124</v>
      </c>
      <c r="C13302" s="2" t="s">
        <v>47</v>
      </c>
      <c r="D13302" s="2" t="s">
        <v>10</v>
      </c>
      <c r="E13302" s="2" t="s">
        <v>74</v>
      </c>
      <c r="F13302" s="2" t="s">
        <v>977</v>
      </c>
      <c r="G13302" s="14" t="n">
        <v>9.5</v>
      </c>
      <c r="H13302" s="14" t="n">
        <v>6</v>
      </c>
      <c r="I13302" s="14" t="n">
        <v>9.5</v>
      </c>
      <c r="J13302" s="23" t="n">
        <f aca="false">IF(AND(E13302="Priority",ISNUMBER('Cost model'!N317)),'Cost model'!N317,'Cost model'!M317)</f>
        <v>10.5</v>
      </c>
      <c r="K13302" s="14" t="n">
        <f aca="false">J13302-H13302</f>
        <v>4.5</v>
      </c>
      <c r="L13302" s="14" t="n">
        <f aca="false">G13302-H13302</f>
        <v>3.5</v>
      </c>
    </row>
    <row r="13303" customFormat="false" ht="15" hidden="false" customHeight="false" outlineLevel="0" collapsed="false">
      <c r="A13303" s="2" t="s">
        <v>221</v>
      </c>
      <c r="B13303" s="2" t="s">
        <v>142</v>
      </c>
      <c r="C13303" s="2" t="s">
        <v>47</v>
      </c>
      <c r="D13303" s="2" t="s">
        <v>10</v>
      </c>
      <c r="E13303" s="2" t="s">
        <v>74</v>
      </c>
      <c r="F13303" s="2" t="s">
        <v>976</v>
      </c>
      <c r="G13303" s="14" t="n">
        <v>9.5</v>
      </c>
      <c r="H13303" s="14" t="n">
        <v>9.52</v>
      </c>
      <c r="I13303" s="14" t="n">
        <v>19.5</v>
      </c>
      <c r="J13303" s="23" t="n">
        <f aca="false">IF(AND(E13303="Priority",ISNUMBER('Cost model'!N767)),'Cost model'!N767,'Cost model'!M767)</f>
        <v>15.5</v>
      </c>
      <c r="K13303" s="14" t="n">
        <f aca="false">J13303-H13303</f>
        <v>5.98</v>
      </c>
      <c r="L13303" s="14" t="n">
        <f aca="false">G13303-H13303</f>
        <v>-0.0199999999999996</v>
      </c>
    </row>
    <row r="13304" customFormat="false" ht="15" hidden="false" customHeight="false" outlineLevel="0" collapsed="false">
      <c r="A13304" s="2" t="s">
        <v>205</v>
      </c>
      <c r="B13304" s="2" t="s">
        <v>205</v>
      </c>
      <c r="C13304" s="2" t="s">
        <v>48</v>
      </c>
      <c r="D13304" s="2" t="s">
        <v>10</v>
      </c>
      <c r="E13304" s="2" t="s">
        <v>74</v>
      </c>
      <c r="F13304" s="2" t="s">
        <v>977</v>
      </c>
      <c r="G13304" s="14" t="n">
        <v>14.5</v>
      </c>
      <c r="H13304" s="14" t="n">
        <v>8.73</v>
      </c>
      <c r="I13304" s="14" t="n">
        <v>12.5</v>
      </c>
      <c r="J13304" s="23" t="n">
        <f aca="false">IF(AND(E13304="Priority",ISNUMBER('Cost model'!N528)),'Cost model'!N528,'Cost model'!M528)</f>
        <v>13.5</v>
      </c>
      <c r="K13304" s="14" t="n">
        <f aca="false">J13304-H13304</f>
        <v>4.77</v>
      </c>
      <c r="L13304" s="14" t="n">
        <f aca="false">G13304-H13304</f>
        <v>5.77</v>
      </c>
    </row>
    <row r="13305" customFormat="false" ht="15" hidden="false" customHeight="false" outlineLevel="0" collapsed="false">
      <c r="A13305" s="2" t="s">
        <v>142</v>
      </c>
      <c r="B13305" s="2" t="s">
        <v>124</v>
      </c>
      <c r="C13305" s="2" t="s">
        <v>47</v>
      </c>
      <c r="D13305" s="2" t="s">
        <v>10</v>
      </c>
      <c r="E13305" s="2" t="s">
        <v>74</v>
      </c>
      <c r="F13305" s="2" t="s">
        <v>976</v>
      </c>
      <c r="G13305" s="14" t="n">
        <v>9.5</v>
      </c>
      <c r="H13305" s="14" t="n">
        <v>7.92</v>
      </c>
      <c r="I13305" s="14" t="n">
        <v>14.5</v>
      </c>
      <c r="J13305" s="23" t="n">
        <f aca="false">IF(AND(E13305="Priority",ISNUMBER('Cost model'!N662)),'Cost model'!N662,'Cost model'!M662)</f>
        <v>13.5</v>
      </c>
      <c r="K13305" s="14" t="n">
        <f aca="false">J13305-H13305</f>
        <v>5.58</v>
      </c>
      <c r="L13305" s="14" t="n">
        <f aca="false">G13305-H13305</f>
        <v>1.58</v>
      </c>
    </row>
    <row r="13306" customFormat="false" ht="15" hidden="false" customHeight="false" outlineLevel="0" collapsed="false">
      <c r="A13306" s="2" t="s">
        <v>221</v>
      </c>
      <c r="B13306" s="2" t="s">
        <v>142</v>
      </c>
      <c r="C13306" s="2" t="s">
        <v>47</v>
      </c>
      <c r="D13306" s="2" t="s">
        <v>10</v>
      </c>
      <c r="E13306" s="2" t="s">
        <v>74</v>
      </c>
      <c r="F13306" s="2" t="s">
        <v>976</v>
      </c>
      <c r="G13306" s="14" t="n">
        <v>9.5</v>
      </c>
      <c r="H13306" s="14" t="n">
        <v>7.9</v>
      </c>
      <c r="I13306" s="14" t="n">
        <v>19.5</v>
      </c>
      <c r="J13306" s="23" t="n">
        <f aca="false">IF(AND(E13306="Priority",ISNUMBER('Cost model'!N767)),'Cost model'!N767,'Cost model'!M767)</f>
        <v>15.5</v>
      </c>
      <c r="K13306" s="14" t="n">
        <f aca="false">J13306-H13306</f>
        <v>7.6</v>
      </c>
      <c r="L13306" s="14" t="n">
        <f aca="false">G13306-H13306</f>
        <v>1.6</v>
      </c>
    </row>
    <row r="13307" customFormat="false" ht="15" hidden="false" customHeight="false" outlineLevel="0" collapsed="false">
      <c r="A13307" s="2" t="s">
        <v>221</v>
      </c>
      <c r="B13307" s="2" t="s">
        <v>221</v>
      </c>
      <c r="C13307" s="2" t="s">
        <v>49</v>
      </c>
      <c r="D13307" s="2" t="s">
        <v>10</v>
      </c>
      <c r="E13307" s="2" t="s">
        <v>83</v>
      </c>
      <c r="F13307" s="2" t="s">
        <v>977</v>
      </c>
      <c r="G13307" s="14" t="n">
        <v>24.5</v>
      </c>
      <c r="H13307" s="14" t="n">
        <v>13.85</v>
      </c>
      <c r="I13307" s="14" t="n">
        <v>24.5</v>
      </c>
      <c r="J13307" s="23" t="n">
        <f aca="false">IF(AND(E13307="Priority",ISNUMBER('Cost model'!N739)),'Cost model'!N739,'Cost model'!M739)</f>
        <v>23.5</v>
      </c>
      <c r="K13307" s="14" t="n">
        <f aca="false">J13307-H13307</f>
        <v>9.65</v>
      </c>
      <c r="L13307" s="14" t="n">
        <f aca="false">G13307-H13307</f>
        <v>10.65</v>
      </c>
    </row>
    <row r="13308" customFormat="false" ht="15" hidden="false" customHeight="false" outlineLevel="0" collapsed="false">
      <c r="A13308" s="2" t="s">
        <v>221</v>
      </c>
      <c r="B13308" s="2" t="s">
        <v>221</v>
      </c>
      <c r="C13308" s="2" t="s">
        <v>47</v>
      </c>
      <c r="D13308" s="2" t="s">
        <v>10</v>
      </c>
      <c r="E13308" s="2" t="s">
        <v>74</v>
      </c>
      <c r="F13308" s="2" t="s">
        <v>977</v>
      </c>
      <c r="G13308" s="14" t="n">
        <v>9.5</v>
      </c>
      <c r="H13308" s="14" t="n">
        <v>7.02</v>
      </c>
      <c r="I13308" s="14" t="n">
        <v>9.5</v>
      </c>
      <c r="J13308" s="23" t="n">
        <f aca="false">IF(AND(E13308="Priority",ISNUMBER('Cost model'!N737)),'Cost model'!N737,'Cost model'!M737)</f>
        <v>8.5</v>
      </c>
      <c r="K13308" s="14" t="n">
        <f aca="false">J13308-H13308</f>
        <v>1.48</v>
      </c>
      <c r="L13308" s="14" t="n">
        <f aca="false">G13308-H13308</f>
        <v>2.48</v>
      </c>
    </row>
    <row r="13309" customFormat="false" ht="15" hidden="false" customHeight="false" outlineLevel="0" collapsed="false">
      <c r="A13309" s="2" t="s">
        <v>174</v>
      </c>
      <c r="B13309" s="2" t="s">
        <v>174</v>
      </c>
      <c r="C13309" s="2" t="s">
        <v>48</v>
      </c>
      <c r="D13309" s="2" t="s">
        <v>12</v>
      </c>
      <c r="E13309" s="2" t="s">
        <v>74</v>
      </c>
      <c r="F13309" s="2" t="s">
        <v>977</v>
      </c>
      <c r="G13309" s="14" t="n">
        <v>12.5</v>
      </c>
      <c r="H13309" s="14" t="n">
        <v>24.57</v>
      </c>
      <c r="I13309" s="14" t="n">
        <v>12.5</v>
      </c>
      <c r="J13309" s="23" t="n">
        <f aca="false">IF(AND(E13309="Priority",ISNUMBER('Cost model'!N171)),'Cost model'!N171,'Cost model'!M171)</f>
        <v>40</v>
      </c>
      <c r="K13309" s="14" t="n">
        <f aca="false">J13309-H13309</f>
        <v>15.43</v>
      </c>
      <c r="L13309" s="14" t="n">
        <f aca="false">G13309-H13309</f>
        <v>-12.07</v>
      </c>
    </row>
    <row r="13310" customFormat="false" ht="15" hidden="false" customHeight="false" outlineLevel="0" collapsed="false">
      <c r="A13310" s="2" t="s">
        <v>205</v>
      </c>
      <c r="B13310" s="2" t="s">
        <v>142</v>
      </c>
      <c r="C13310" s="2" t="s">
        <v>48</v>
      </c>
      <c r="D13310" s="2" t="s">
        <v>12</v>
      </c>
      <c r="E13310" s="2" t="s">
        <v>74</v>
      </c>
      <c r="F13310" s="2" t="s">
        <v>976</v>
      </c>
      <c r="G13310" s="14" t="n">
        <v>19.5</v>
      </c>
      <c r="H13310" s="14" t="n">
        <v>50.02</v>
      </c>
      <c r="I13310" s="14" t="n">
        <v>19.5</v>
      </c>
      <c r="J13310" s="23" t="n">
        <f aca="false">IF(AND(E13310="Priority",ISNUMBER('Cost model'!N546)),'Cost model'!N546,'Cost model'!M546)</f>
        <v>60</v>
      </c>
      <c r="K13310" s="14" t="n">
        <f aca="false">J13310-H13310</f>
        <v>9.98</v>
      </c>
      <c r="L13310" s="14" t="n">
        <f aca="false">G13310-H13310</f>
        <v>-30.52</v>
      </c>
    </row>
    <row r="13311" customFormat="false" ht="15" hidden="false" customHeight="false" outlineLevel="0" collapsed="false">
      <c r="A13311" s="2" t="s">
        <v>174</v>
      </c>
      <c r="B13311" s="2" t="s">
        <v>174</v>
      </c>
      <c r="C13311" s="2" t="s">
        <v>49</v>
      </c>
      <c r="D13311" s="2" t="s">
        <v>10</v>
      </c>
      <c r="E13311" s="2" t="s">
        <v>74</v>
      </c>
      <c r="F13311" s="2" t="s">
        <v>977</v>
      </c>
      <c r="G13311" s="14" t="n">
        <v>17.5</v>
      </c>
      <c r="H13311" s="14" t="n">
        <v>14.26</v>
      </c>
      <c r="I13311" s="14" t="n">
        <v>17.5</v>
      </c>
      <c r="J13311" s="23" t="n">
        <f aca="false">IF(AND(E13311="Priority",ISNUMBER('Cost model'!N169)),'Cost model'!N169,'Cost model'!M169)</f>
        <v>18.5</v>
      </c>
      <c r="K13311" s="14" t="n">
        <f aca="false">J13311-H13311</f>
        <v>4.24</v>
      </c>
      <c r="L13311" s="14" t="n">
        <f aca="false">G13311-H13311</f>
        <v>3.24</v>
      </c>
    </row>
    <row r="13312" customFormat="false" ht="15" hidden="false" customHeight="false" outlineLevel="0" collapsed="false">
      <c r="A13312" s="2" t="s">
        <v>221</v>
      </c>
      <c r="B13312" s="2" t="s">
        <v>158</v>
      </c>
      <c r="C13312" s="2" t="s">
        <v>49</v>
      </c>
      <c r="D13312" s="2" t="s">
        <v>10</v>
      </c>
      <c r="E13312" s="2" t="s">
        <v>74</v>
      </c>
      <c r="F13312" s="2" t="s">
        <v>976</v>
      </c>
      <c r="G13312" s="14" t="n">
        <v>17.5</v>
      </c>
      <c r="H13312" s="14" t="n">
        <v>14.26</v>
      </c>
      <c r="I13312" s="14" t="n">
        <v>17.5</v>
      </c>
      <c r="J13312" s="23" t="n">
        <f aca="false">IF(AND(E13312="Priority",ISNUMBER('Cost model'!N754)),'Cost model'!N754,'Cost model'!M754)</f>
        <v>23.5</v>
      </c>
      <c r="K13312" s="14" t="n">
        <f aca="false">J13312-H13312</f>
        <v>9.24</v>
      </c>
      <c r="L13312" s="14" t="n">
        <f aca="false">G13312-H13312</f>
        <v>3.24</v>
      </c>
    </row>
    <row r="13313" customFormat="false" ht="15" hidden="false" customHeight="false" outlineLevel="0" collapsed="false">
      <c r="A13313" s="2" t="s">
        <v>174</v>
      </c>
      <c r="B13313" s="2" t="s">
        <v>174</v>
      </c>
      <c r="C13313" s="2" t="s">
        <v>48</v>
      </c>
      <c r="D13313" s="2" t="s">
        <v>10</v>
      </c>
      <c r="E13313" s="2" t="s">
        <v>74</v>
      </c>
      <c r="F13313" s="2" t="s">
        <v>977</v>
      </c>
      <c r="G13313" s="14" t="n">
        <v>12.5</v>
      </c>
      <c r="H13313" s="14" t="n">
        <v>8.73</v>
      </c>
      <c r="I13313" s="14" t="n">
        <v>12.5</v>
      </c>
      <c r="J13313" s="23" t="n">
        <f aca="false">IF(AND(E13313="Priority",ISNUMBER('Cost model'!N168)),'Cost model'!N168,'Cost model'!M168)</f>
        <v>13.5</v>
      </c>
      <c r="K13313" s="14" t="n">
        <f aca="false">J13313-H13313</f>
        <v>4.77</v>
      </c>
      <c r="L13313" s="14" t="n">
        <f aca="false">G13313-H13313</f>
        <v>3.77</v>
      </c>
    </row>
    <row r="13314" customFormat="false" ht="15" hidden="false" customHeight="false" outlineLevel="0" collapsed="false">
      <c r="A13314" s="2" t="s">
        <v>142</v>
      </c>
      <c r="B13314" s="2" t="s">
        <v>142</v>
      </c>
      <c r="C13314" s="2" t="s">
        <v>49</v>
      </c>
      <c r="D13314" s="2" t="s">
        <v>12</v>
      </c>
      <c r="E13314" s="2" t="s">
        <v>74</v>
      </c>
      <c r="F13314" s="2" t="s">
        <v>977</v>
      </c>
      <c r="G13314" s="14" t="n">
        <v>19.5</v>
      </c>
      <c r="H13314" s="14" t="n">
        <v>41.07</v>
      </c>
      <c r="I13314" s="14" t="n">
        <v>19.5</v>
      </c>
      <c r="J13314" s="23" t="n">
        <f aca="false">IF(AND(E13314="Priority",ISNUMBER('Cost model'!N637)),'Cost model'!N637,'Cost model'!M637)</f>
        <v>45</v>
      </c>
      <c r="K13314" s="14" t="n">
        <f aca="false">J13314-H13314</f>
        <v>3.93</v>
      </c>
      <c r="L13314" s="14" t="n">
        <f aca="false">G13314-H13314</f>
        <v>-21.57</v>
      </c>
    </row>
    <row r="13315" customFormat="false" ht="15" hidden="false" customHeight="false" outlineLevel="0" collapsed="false">
      <c r="A13315" s="2" t="s">
        <v>174</v>
      </c>
      <c r="B13315" s="2" t="s">
        <v>142</v>
      </c>
      <c r="C13315" s="2" t="s">
        <v>47</v>
      </c>
      <c r="D13315" s="2" t="s">
        <v>14</v>
      </c>
      <c r="E13315" s="2" t="s">
        <v>74</v>
      </c>
      <c r="F13315" s="2" t="s">
        <v>976</v>
      </c>
      <c r="G13315" s="14" t="n">
        <v>25</v>
      </c>
      <c r="H13315" s="14" t="n">
        <v>60.15</v>
      </c>
      <c r="I13315" s="14" t="n">
        <v>25</v>
      </c>
      <c r="J13315" s="23" t="n">
        <f aca="false">IF(AND(E13315="Priority",ISNUMBER('Cost model'!N131)),'Cost model'!N131,'Cost model'!M131)</f>
        <v>95</v>
      </c>
      <c r="K13315" s="14" t="n">
        <f aca="false">J13315-H13315</f>
        <v>34.85</v>
      </c>
      <c r="L13315" s="14" t="n">
        <f aca="false">G13315-H13315</f>
        <v>-35.15</v>
      </c>
    </row>
    <row r="13316" customFormat="false" ht="15" hidden="false" customHeight="false" outlineLevel="0" collapsed="false">
      <c r="A13316" s="2" t="s">
        <v>124</v>
      </c>
      <c r="B13316" s="2" t="s">
        <v>124</v>
      </c>
      <c r="C13316" s="2" t="s">
        <v>49</v>
      </c>
      <c r="D13316" s="2" t="s">
        <v>12</v>
      </c>
      <c r="E13316" s="2" t="s">
        <v>83</v>
      </c>
      <c r="F13316" s="2" t="s">
        <v>977</v>
      </c>
      <c r="G13316" s="14" t="n">
        <v>29.5</v>
      </c>
      <c r="H13316" s="14" t="n">
        <v>78.79</v>
      </c>
      <c r="I13316" s="14" t="n">
        <v>29.5</v>
      </c>
      <c r="J13316" s="23" t="n">
        <f aca="false">IF(AND(E13316="Priority",ISNUMBER('Cost model'!N322)),'Cost model'!N322,'Cost model'!M322)</f>
        <v>65</v>
      </c>
      <c r="K13316" s="14" t="n">
        <f aca="false">J13316-H13316</f>
        <v>-13.79</v>
      </c>
      <c r="L13316" s="14" t="n">
        <f aca="false">G13316-H13316</f>
        <v>-49.29</v>
      </c>
    </row>
    <row r="13317" customFormat="false" ht="15" hidden="false" customHeight="false" outlineLevel="0" collapsed="false">
      <c r="A13317" s="2" t="s">
        <v>158</v>
      </c>
      <c r="B13317" s="2" t="s">
        <v>158</v>
      </c>
      <c r="C13317" s="2" t="s">
        <v>49</v>
      </c>
      <c r="D13317" s="2" t="s">
        <v>10</v>
      </c>
      <c r="E13317" s="2" t="s">
        <v>74</v>
      </c>
      <c r="F13317" s="2" t="s">
        <v>977</v>
      </c>
      <c r="G13317" s="14" t="n">
        <v>17.5</v>
      </c>
      <c r="H13317" s="14" t="n">
        <v>18.04</v>
      </c>
      <c r="I13317" s="14" t="n">
        <v>17.5</v>
      </c>
      <c r="J13317" s="23" t="n">
        <f aca="false">IF(AND(E13317="Priority",ISNUMBER('Cost model'!N424)),'Cost model'!N424,'Cost model'!M424)</f>
        <v>16.5</v>
      </c>
      <c r="K13317" s="14" t="n">
        <f aca="false">J13317-H13317</f>
        <v>-1.54</v>
      </c>
      <c r="L13317" s="14" t="n">
        <f aca="false">G13317-H13317</f>
        <v>-0.539999999999999</v>
      </c>
    </row>
    <row r="13318" customFormat="false" ht="15" hidden="false" customHeight="false" outlineLevel="0" collapsed="false">
      <c r="A13318" s="2" t="s">
        <v>174</v>
      </c>
      <c r="B13318" s="2" t="s">
        <v>142</v>
      </c>
      <c r="C13318" s="2" t="s">
        <v>47</v>
      </c>
      <c r="D13318" s="2" t="s">
        <v>10</v>
      </c>
      <c r="E13318" s="2" t="s">
        <v>74</v>
      </c>
      <c r="F13318" s="2" t="s">
        <v>976</v>
      </c>
      <c r="G13318" s="14" t="n">
        <v>9.5</v>
      </c>
      <c r="H13318" s="14" t="n">
        <v>11.45</v>
      </c>
      <c r="I13318" s="14" t="n">
        <v>9.5</v>
      </c>
      <c r="J13318" s="23" t="n">
        <f aca="false">IF(AND(E13318="Priority",ISNUMBER('Cost model'!N122)),'Cost model'!N122,'Cost model'!M122)</f>
        <v>13.5</v>
      </c>
      <c r="K13318" s="14" t="n">
        <f aca="false">J13318-H13318</f>
        <v>2.05</v>
      </c>
      <c r="L13318" s="14" t="n">
        <f aca="false">G13318-H13318</f>
        <v>-1.95</v>
      </c>
    </row>
    <row r="13319" customFormat="false" ht="15" hidden="false" customHeight="false" outlineLevel="0" collapsed="false">
      <c r="A13319" s="2" t="s">
        <v>124</v>
      </c>
      <c r="B13319" s="2" t="s">
        <v>124</v>
      </c>
      <c r="C13319" s="2" t="s">
        <v>47</v>
      </c>
      <c r="D13319" s="2" t="s">
        <v>13</v>
      </c>
      <c r="E13319" s="2" t="s">
        <v>74</v>
      </c>
      <c r="F13319" s="2" t="s">
        <v>977</v>
      </c>
      <c r="G13319" s="14" t="n">
        <v>19</v>
      </c>
      <c r="H13319" s="14" t="n">
        <v>114.58</v>
      </c>
      <c r="I13319" s="14" t="n">
        <v>19</v>
      </c>
      <c r="J13319" s="23" t="n">
        <f aca="false">IF(AND(E13319="Priority",ISNUMBER('Cost model'!N323)),'Cost model'!N323,'Cost model'!M323)</f>
        <v>60</v>
      </c>
      <c r="K13319" s="14" t="n">
        <f aca="false">J13319-H13319</f>
        <v>-54.58</v>
      </c>
      <c r="L13319" s="14" t="n">
        <f aca="false">G13319-H13319</f>
        <v>-95.58</v>
      </c>
    </row>
    <row r="13320" customFormat="false" ht="15" hidden="false" customHeight="false" outlineLevel="0" collapsed="false">
      <c r="A13320" s="2" t="s">
        <v>221</v>
      </c>
      <c r="B13320" s="2" t="s">
        <v>158</v>
      </c>
      <c r="C13320" s="2" t="s">
        <v>47</v>
      </c>
      <c r="D13320" s="2" t="s">
        <v>10</v>
      </c>
      <c r="E13320" s="2" t="s">
        <v>74</v>
      </c>
      <c r="F13320" s="2" t="s">
        <v>976</v>
      </c>
      <c r="G13320" s="14" t="n">
        <v>9.5</v>
      </c>
      <c r="H13320" s="14" t="n">
        <v>9.5</v>
      </c>
      <c r="I13320" s="14" t="n">
        <v>14.5</v>
      </c>
      <c r="J13320" s="23" t="n">
        <f aca="false">IF(AND(E13320="Priority",ISNUMBER('Cost model'!N752)),'Cost model'!N752,'Cost model'!M752)</f>
        <v>12.5</v>
      </c>
      <c r="K13320" s="14" t="n">
        <f aca="false">J13320-H13320</f>
        <v>3</v>
      </c>
      <c r="L13320" s="14" t="n">
        <f aca="false">G13320-H13320</f>
        <v>0</v>
      </c>
    </row>
    <row r="13321" customFormat="false" ht="15" hidden="false" customHeight="false" outlineLevel="0" collapsed="false">
      <c r="A13321" s="2" t="s">
        <v>158</v>
      </c>
      <c r="B13321" s="2" t="s">
        <v>158</v>
      </c>
      <c r="C13321" s="2" t="s">
        <v>49</v>
      </c>
      <c r="D13321" s="2" t="s">
        <v>12</v>
      </c>
      <c r="E13321" s="2" t="s">
        <v>83</v>
      </c>
      <c r="F13321" s="2" t="s">
        <v>977</v>
      </c>
      <c r="G13321" s="14" t="n">
        <v>29.5</v>
      </c>
      <c r="H13321" s="14" t="n">
        <v>23.18</v>
      </c>
      <c r="I13321" s="14" t="n">
        <v>29.5</v>
      </c>
      <c r="J13321" s="23" t="n">
        <f aca="false">IF(AND(E13321="Priority",ISNUMBER('Cost model'!N427)),'Cost model'!N427,'Cost model'!M427)</f>
        <v>40</v>
      </c>
      <c r="K13321" s="14" t="n">
        <f aca="false">J13321-H13321</f>
        <v>16.82</v>
      </c>
      <c r="L13321" s="14" t="n">
        <f aca="false">G13321-H13321</f>
        <v>6.32</v>
      </c>
    </row>
    <row r="13322" customFormat="false" ht="15" hidden="false" customHeight="false" outlineLevel="0" collapsed="false">
      <c r="A13322" s="2" t="s">
        <v>158</v>
      </c>
      <c r="B13322" s="2" t="s">
        <v>124</v>
      </c>
      <c r="C13322" s="2" t="s">
        <v>49</v>
      </c>
      <c r="D13322" s="2" t="s">
        <v>10</v>
      </c>
      <c r="E13322" s="2" t="s">
        <v>74</v>
      </c>
      <c r="F13322" s="2" t="s">
        <v>976</v>
      </c>
      <c r="G13322" s="14" t="n">
        <v>17.5</v>
      </c>
      <c r="H13322" s="14" t="n">
        <v>23.18</v>
      </c>
      <c r="I13322" s="14" t="n">
        <v>17.5</v>
      </c>
      <c r="J13322" s="23" t="n">
        <f aca="false">IF(AND(E13322="Priority",ISNUMBER('Cost model'!N454)),'Cost model'!N454,'Cost model'!M454)</f>
        <v>19.5</v>
      </c>
      <c r="K13322" s="14" t="n">
        <f aca="false">J13322-H13322</f>
        <v>-3.68</v>
      </c>
      <c r="L13322" s="14" t="n">
        <f aca="false">G13322-H13322</f>
        <v>-5.68</v>
      </c>
    </row>
    <row r="13323" customFormat="false" ht="15" hidden="false" customHeight="false" outlineLevel="0" collapsed="false">
      <c r="A13323" s="2" t="s">
        <v>174</v>
      </c>
      <c r="B13323" s="2" t="s">
        <v>174</v>
      </c>
      <c r="C13323" s="2" t="s">
        <v>47</v>
      </c>
      <c r="D13323" s="2" t="s">
        <v>12</v>
      </c>
      <c r="E13323" s="2" t="s">
        <v>74</v>
      </c>
      <c r="F13323" s="2" t="s">
        <v>977</v>
      </c>
      <c r="G13323" s="14" t="n">
        <v>9.5</v>
      </c>
      <c r="H13323" s="14" t="n">
        <v>27.86</v>
      </c>
      <c r="I13323" s="14" t="n">
        <v>9.5</v>
      </c>
      <c r="J13323" s="23" t="n">
        <f aca="false">IF(AND(E13323="Priority",ISNUMBER('Cost model'!N170)),'Cost model'!N170,'Cost model'!M170)</f>
        <v>25.5</v>
      </c>
      <c r="K13323" s="14" t="n">
        <f aca="false">J13323-H13323</f>
        <v>-2.36</v>
      </c>
      <c r="L13323" s="14" t="n">
        <f aca="false">G13323-H13323</f>
        <v>-18.36</v>
      </c>
    </row>
    <row r="13324" customFormat="false" ht="15" hidden="false" customHeight="false" outlineLevel="0" collapsed="false">
      <c r="A13324" s="2" t="s">
        <v>124</v>
      </c>
      <c r="B13324" s="2" t="s">
        <v>124</v>
      </c>
      <c r="C13324" s="2" t="s">
        <v>47</v>
      </c>
      <c r="D13324" s="2" t="s">
        <v>12</v>
      </c>
      <c r="E13324" s="2" t="s">
        <v>74</v>
      </c>
      <c r="F13324" s="2" t="s">
        <v>977</v>
      </c>
      <c r="G13324" s="14" t="n">
        <v>9.5</v>
      </c>
      <c r="H13324" s="14" t="n">
        <v>12.72</v>
      </c>
      <c r="I13324" s="14" t="n">
        <v>9.5</v>
      </c>
      <c r="J13324" s="23" t="n">
        <f aca="false">IF(AND(E13324="Priority",ISNUMBER('Cost model'!N320)),'Cost model'!N320,'Cost model'!M320)</f>
        <v>24.5</v>
      </c>
      <c r="K13324" s="14" t="n">
        <f aca="false">J13324-H13324</f>
        <v>11.78</v>
      </c>
      <c r="L13324" s="14" t="n">
        <f aca="false">G13324-H13324</f>
        <v>-3.22</v>
      </c>
    </row>
    <row r="13325" customFormat="false" ht="15" hidden="false" customHeight="false" outlineLevel="0" collapsed="false">
      <c r="A13325" s="2" t="s">
        <v>205</v>
      </c>
      <c r="B13325" s="2" t="s">
        <v>142</v>
      </c>
      <c r="C13325" s="2" t="s">
        <v>48</v>
      </c>
      <c r="D13325" s="2" t="s">
        <v>12</v>
      </c>
      <c r="E13325" s="2" t="s">
        <v>74</v>
      </c>
      <c r="F13325" s="2" t="s">
        <v>976</v>
      </c>
      <c r="G13325" s="14" t="n">
        <v>19.5</v>
      </c>
      <c r="H13325" s="14" t="n">
        <v>75.31</v>
      </c>
      <c r="I13325" s="14" t="n">
        <v>19.5</v>
      </c>
      <c r="J13325" s="23" t="n">
        <f aca="false">IF(AND(E13325="Priority",ISNUMBER('Cost model'!N546)),'Cost model'!N546,'Cost model'!M546)</f>
        <v>60</v>
      </c>
      <c r="K13325" s="14" t="n">
        <f aca="false">J13325-H13325</f>
        <v>-15.31</v>
      </c>
      <c r="L13325" s="14" t="n">
        <f aca="false">G13325-H13325</f>
        <v>-55.81</v>
      </c>
    </row>
    <row r="13326" customFormat="false" ht="15" hidden="false" customHeight="false" outlineLevel="0" collapsed="false">
      <c r="A13326" s="2" t="s">
        <v>142</v>
      </c>
      <c r="B13326" s="2" t="s">
        <v>158</v>
      </c>
      <c r="C13326" s="2" t="s">
        <v>47</v>
      </c>
      <c r="D13326" s="2" t="s">
        <v>10</v>
      </c>
      <c r="E13326" s="2" t="s">
        <v>74</v>
      </c>
      <c r="F13326" s="2" t="s">
        <v>976</v>
      </c>
      <c r="G13326" s="14" t="n">
        <v>14.5</v>
      </c>
      <c r="H13326" s="14" t="n">
        <v>12.85</v>
      </c>
      <c r="I13326" s="14" t="n">
        <v>14.5</v>
      </c>
      <c r="J13326" s="23" t="n">
        <f aca="false">IF(AND(E13326="Priority",ISNUMBER('Cost model'!N647)),'Cost model'!N647,'Cost model'!M647)</f>
        <v>13.5</v>
      </c>
      <c r="K13326" s="14" t="n">
        <f aca="false">J13326-H13326</f>
        <v>0.65</v>
      </c>
      <c r="L13326" s="14" t="n">
        <f aca="false">G13326-H13326</f>
        <v>1.65</v>
      </c>
    </row>
    <row r="13327" customFormat="false" ht="15" hidden="false" customHeight="false" outlineLevel="0" collapsed="false">
      <c r="A13327" s="2" t="s">
        <v>174</v>
      </c>
      <c r="B13327" s="2" t="s">
        <v>174</v>
      </c>
      <c r="C13327" s="2" t="s">
        <v>49</v>
      </c>
      <c r="D13327" s="2" t="s">
        <v>10</v>
      </c>
      <c r="E13327" s="2" t="s">
        <v>74</v>
      </c>
      <c r="F13327" s="2" t="s">
        <v>977</v>
      </c>
      <c r="G13327" s="14" t="n">
        <v>17.5</v>
      </c>
      <c r="H13327" s="14" t="n">
        <v>10.9</v>
      </c>
      <c r="I13327" s="14" t="n">
        <v>17.5</v>
      </c>
      <c r="J13327" s="23" t="n">
        <f aca="false">IF(AND(E13327="Priority",ISNUMBER('Cost model'!N169)),'Cost model'!N169,'Cost model'!M169)</f>
        <v>18.5</v>
      </c>
      <c r="K13327" s="14" t="n">
        <f aca="false">J13327-H13327</f>
        <v>7.6</v>
      </c>
      <c r="L13327" s="14" t="n">
        <f aca="false">G13327-H13327</f>
        <v>6.6</v>
      </c>
    </row>
    <row r="13328" customFormat="false" ht="15" hidden="false" customHeight="false" outlineLevel="0" collapsed="false">
      <c r="A13328" s="2" t="s">
        <v>124</v>
      </c>
      <c r="B13328" s="2" t="s">
        <v>124</v>
      </c>
      <c r="C13328" s="2" t="s">
        <v>47</v>
      </c>
      <c r="D13328" s="2" t="s">
        <v>12</v>
      </c>
      <c r="E13328" s="2" t="s">
        <v>83</v>
      </c>
      <c r="F13328" s="2" t="s">
        <v>977</v>
      </c>
      <c r="G13328" s="14" t="n">
        <v>19.5</v>
      </c>
      <c r="H13328" s="14" t="n">
        <v>41.07</v>
      </c>
      <c r="I13328" s="14" t="n">
        <v>19.5</v>
      </c>
      <c r="J13328" s="23" t="n">
        <f aca="false">IF(AND(E13328="Priority",ISNUMBER('Cost model'!N320)),'Cost model'!N320,'Cost model'!M320)</f>
        <v>35</v>
      </c>
      <c r="K13328" s="14" t="n">
        <f aca="false">J13328-H13328</f>
        <v>-6.07</v>
      </c>
      <c r="L13328" s="14" t="n">
        <f aca="false">G13328-H13328</f>
        <v>-21.57</v>
      </c>
    </row>
    <row r="13329" customFormat="false" ht="15" hidden="false" customHeight="false" outlineLevel="0" collapsed="false">
      <c r="A13329" s="2" t="s">
        <v>342</v>
      </c>
      <c r="B13329" s="2" t="s">
        <v>158</v>
      </c>
      <c r="C13329" s="2" t="s">
        <v>47</v>
      </c>
      <c r="D13329" s="2" t="s">
        <v>10</v>
      </c>
      <c r="E13329" s="2" t="s">
        <v>74</v>
      </c>
      <c r="F13329" s="2" t="s">
        <v>976</v>
      </c>
      <c r="G13329" s="14" t="n">
        <v>19.5</v>
      </c>
      <c r="H13329" s="14" t="n">
        <v>18.27</v>
      </c>
      <c r="I13329" s="14" t="n">
        <v>19.5</v>
      </c>
      <c r="J13329" s="23" t="n">
        <f aca="false">IF(AND(E13329="Priority",ISNUMBER('Cost model'!N212)),'Cost model'!N212,'Cost model'!M212)</f>
        <v>20.5</v>
      </c>
      <c r="K13329" s="14" t="n">
        <f aca="false">J13329-H13329</f>
        <v>2.23</v>
      </c>
      <c r="L13329" s="14" t="n">
        <f aca="false">G13329-H13329</f>
        <v>1.23</v>
      </c>
    </row>
    <row r="13330" customFormat="false" ht="15" hidden="false" customHeight="false" outlineLevel="0" collapsed="false">
      <c r="A13330" s="2" t="s">
        <v>221</v>
      </c>
      <c r="B13330" s="2" t="s">
        <v>158</v>
      </c>
      <c r="C13330" s="2" t="s">
        <v>47</v>
      </c>
      <c r="D13330" s="2" t="s">
        <v>10</v>
      </c>
      <c r="E13330" s="2" t="s">
        <v>74</v>
      </c>
      <c r="F13330" s="2" t="s">
        <v>976</v>
      </c>
      <c r="G13330" s="14" t="n">
        <v>9.5</v>
      </c>
      <c r="H13330" s="14" t="n">
        <v>7.9</v>
      </c>
      <c r="I13330" s="14" t="n">
        <v>14.5</v>
      </c>
      <c r="J13330" s="23" t="n">
        <f aca="false">IF(AND(E13330="Priority",ISNUMBER('Cost model'!N752)),'Cost model'!N752,'Cost model'!M752)</f>
        <v>12.5</v>
      </c>
      <c r="K13330" s="14" t="n">
        <f aca="false">J13330-H13330</f>
        <v>4.6</v>
      </c>
      <c r="L13330" s="14" t="n">
        <f aca="false">G13330-H13330</f>
        <v>1.6</v>
      </c>
    </row>
    <row r="13331" customFormat="false" ht="15" hidden="false" customHeight="false" outlineLevel="0" collapsed="false">
      <c r="A13331" s="2" t="s">
        <v>221</v>
      </c>
      <c r="B13331" s="2" t="s">
        <v>221</v>
      </c>
      <c r="C13331" s="2" t="s">
        <v>48</v>
      </c>
      <c r="D13331" s="2" t="s">
        <v>12</v>
      </c>
      <c r="E13331" s="2" t="s">
        <v>74</v>
      </c>
      <c r="F13331" s="2" t="s">
        <v>977</v>
      </c>
      <c r="G13331" s="14" t="n">
        <v>9.5</v>
      </c>
      <c r="H13331" s="14" t="n">
        <v>25.88</v>
      </c>
      <c r="I13331" s="14" t="n">
        <v>12.5</v>
      </c>
      <c r="J13331" s="23" t="n">
        <f aca="false">IF(AND(E13331="Priority",ISNUMBER('Cost model'!N741)),'Cost model'!N741,'Cost model'!M741)</f>
        <v>45</v>
      </c>
      <c r="K13331" s="14" t="n">
        <f aca="false">J13331-H13331</f>
        <v>19.12</v>
      </c>
      <c r="L13331" s="14" t="n">
        <f aca="false">G13331-H13331</f>
        <v>-16.38</v>
      </c>
    </row>
    <row r="13332" customFormat="false" ht="15" hidden="false" customHeight="false" outlineLevel="0" collapsed="false">
      <c r="A13332" s="2" t="s">
        <v>221</v>
      </c>
      <c r="B13332" s="2" t="s">
        <v>221</v>
      </c>
      <c r="C13332" s="2" t="s">
        <v>47</v>
      </c>
      <c r="D13332" s="2" t="s">
        <v>10</v>
      </c>
      <c r="E13332" s="2" t="s">
        <v>74</v>
      </c>
      <c r="F13332" s="2" t="s">
        <v>977</v>
      </c>
      <c r="G13332" s="14" t="n">
        <v>9.5</v>
      </c>
      <c r="H13332" s="14" t="n">
        <v>7.02</v>
      </c>
      <c r="I13332" s="14" t="n">
        <v>9.5</v>
      </c>
      <c r="J13332" s="23" t="n">
        <f aca="false">IF(AND(E13332="Priority",ISNUMBER('Cost model'!N737)),'Cost model'!N737,'Cost model'!M737)</f>
        <v>8.5</v>
      </c>
      <c r="K13332" s="14" t="n">
        <f aca="false">J13332-H13332</f>
        <v>1.48</v>
      </c>
      <c r="L13332" s="14" t="n">
        <f aca="false">G13332-H13332</f>
        <v>2.48</v>
      </c>
    </row>
    <row r="13333" customFormat="false" ht="15" hidden="false" customHeight="false" outlineLevel="0" collapsed="false">
      <c r="A13333" s="2" t="s">
        <v>221</v>
      </c>
      <c r="B13333" s="2" t="s">
        <v>221</v>
      </c>
      <c r="C13333" s="2" t="s">
        <v>49</v>
      </c>
      <c r="D13333" s="2" t="s">
        <v>10</v>
      </c>
      <c r="E13333" s="2" t="s">
        <v>83</v>
      </c>
      <c r="F13333" s="2" t="s">
        <v>977</v>
      </c>
      <c r="G13333" s="14" t="n">
        <v>24.5</v>
      </c>
      <c r="H13333" s="14" t="n">
        <v>13.85</v>
      </c>
      <c r="I13333" s="14" t="n">
        <v>24.5</v>
      </c>
      <c r="J13333" s="23" t="n">
        <f aca="false">IF(AND(E13333="Priority",ISNUMBER('Cost model'!N739)),'Cost model'!N739,'Cost model'!M739)</f>
        <v>23.5</v>
      </c>
      <c r="K13333" s="14" t="n">
        <f aca="false">J13333-H13333</f>
        <v>9.65</v>
      </c>
      <c r="L13333" s="14" t="n">
        <f aca="false">G13333-H13333</f>
        <v>10.65</v>
      </c>
    </row>
    <row r="13334" customFormat="false" ht="15" hidden="false" customHeight="false" outlineLevel="0" collapsed="false">
      <c r="A13334" s="2" t="s">
        <v>142</v>
      </c>
      <c r="B13334" s="2" t="s">
        <v>142</v>
      </c>
      <c r="C13334" s="2" t="s">
        <v>47</v>
      </c>
      <c r="D13334" s="2" t="s">
        <v>14</v>
      </c>
      <c r="E13334" s="2" t="s">
        <v>74</v>
      </c>
      <c r="F13334" s="2" t="s">
        <v>977</v>
      </c>
      <c r="G13334" s="14" t="n">
        <v>25</v>
      </c>
      <c r="H13334" s="14" t="n">
        <v>64.86</v>
      </c>
      <c r="I13334" s="14" t="n">
        <v>25</v>
      </c>
      <c r="J13334" s="23" t="n">
        <f aca="false">IF(AND(E13334="Priority",ISNUMBER('Cost model'!N641)),'Cost model'!N641,'Cost model'!M641)</f>
        <v>75</v>
      </c>
      <c r="K13334" s="14" t="n">
        <f aca="false">J13334-H13334</f>
        <v>10.14</v>
      </c>
      <c r="L13334" s="14" t="n">
        <f aca="false">G13334-H13334</f>
        <v>-39.86</v>
      </c>
    </row>
    <row r="13335" customFormat="false" ht="15" hidden="false" customHeight="false" outlineLevel="0" collapsed="false">
      <c r="A13335" s="2" t="s">
        <v>205</v>
      </c>
      <c r="B13335" s="2" t="s">
        <v>142</v>
      </c>
      <c r="C13335" s="2" t="s">
        <v>47</v>
      </c>
      <c r="D13335" s="2" t="s">
        <v>10</v>
      </c>
      <c r="E13335" s="2" t="s">
        <v>74</v>
      </c>
      <c r="F13335" s="2" t="s">
        <v>976</v>
      </c>
      <c r="G13335" s="14" t="n">
        <v>14.5</v>
      </c>
      <c r="H13335" s="14" t="n">
        <v>13.11</v>
      </c>
      <c r="I13335" s="14" t="n">
        <v>14.5</v>
      </c>
      <c r="J13335" s="23" t="n">
        <f aca="false">IF(AND(E13335="Priority",ISNUMBER('Cost model'!N542)),'Cost model'!N542,'Cost model'!M542)</f>
        <v>15.5</v>
      </c>
      <c r="K13335" s="14" t="n">
        <f aca="false">J13335-H13335</f>
        <v>2.39</v>
      </c>
      <c r="L13335" s="14" t="n">
        <f aca="false">G13335-H13335</f>
        <v>1.39</v>
      </c>
    </row>
    <row r="13336" customFormat="false" ht="15" hidden="false" customHeight="false" outlineLevel="0" collapsed="false">
      <c r="A13336" s="2" t="s">
        <v>174</v>
      </c>
      <c r="B13336" s="2" t="s">
        <v>158</v>
      </c>
      <c r="C13336" s="2" t="s">
        <v>48</v>
      </c>
      <c r="D13336" s="2" t="s">
        <v>10</v>
      </c>
      <c r="E13336" s="2" t="s">
        <v>74</v>
      </c>
      <c r="F13336" s="2" t="s">
        <v>976</v>
      </c>
      <c r="G13336" s="14" t="n">
        <v>12.5</v>
      </c>
      <c r="H13336" s="14" t="n">
        <v>10.9</v>
      </c>
      <c r="I13336" s="14" t="n">
        <v>14.5</v>
      </c>
      <c r="J13336" s="23" t="n">
        <f aca="false">IF(AND(E13336="Priority",ISNUMBER('Cost model'!N138)),'Cost model'!N138,'Cost model'!M138)</f>
        <v>16.5</v>
      </c>
      <c r="K13336" s="14" t="n">
        <f aca="false">J13336-H13336</f>
        <v>5.6</v>
      </c>
      <c r="L13336" s="14" t="n">
        <f aca="false">G13336-H13336</f>
        <v>1.6</v>
      </c>
    </row>
    <row r="13337" customFormat="false" ht="15" hidden="false" customHeight="false" outlineLevel="0" collapsed="false">
      <c r="A13337" s="2" t="s">
        <v>174</v>
      </c>
      <c r="B13337" s="2" t="s">
        <v>174</v>
      </c>
      <c r="C13337" s="2" t="s">
        <v>48</v>
      </c>
      <c r="D13337" s="2" t="s">
        <v>10</v>
      </c>
      <c r="E13337" s="2" t="s">
        <v>74</v>
      </c>
      <c r="F13337" s="2" t="s">
        <v>977</v>
      </c>
      <c r="G13337" s="14" t="n">
        <v>12.5</v>
      </c>
      <c r="H13337" s="14" t="n">
        <v>8.73</v>
      </c>
      <c r="I13337" s="14" t="n">
        <v>12.5</v>
      </c>
      <c r="J13337" s="23" t="n">
        <f aca="false">IF(AND(E13337="Priority",ISNUMBER('Cost model'!N168)),'Cost model'!N168,'Cost model'!M168)</f>
        <v>13.5</v>
      </c>
      <c r="K13337" s="14" t="n">
        <f aca="false">J13337-H13337</f>
        <v>4.77</v>
      </c>
      <c r="L13337" s="14" t="n">
        <f aca="false">G13337-H13337</f>
        <v>3.77</v>
      </c>
    </row>
    <row r="13338" customFormat="false" ht="15" hidden="false" customHeight="false" outlineLevel="0" collapsed="false">
      <c r="A13338" s="2" t="s">
        <v>174</v>
      </c>
      <c r="B13338" s="2" t="s">
        <v>174</v>
      </c>
      <c r="C13338" s="2" t="s">
        <v>47</v>
      </c>
      <c r="D13338" s="2" t="s">
        <v>12</v>
      </c>
      <c r="E13338" s="2" t="s">
        <v>74</v>
      </c>
      <c r="F13338" s="2" t="s">
        <v>977</v>
      </c>
      <c r="G13338" s="14" t="n">
        <v>9.5</v>
      </c>
      <c r="H13338" s="14" t="n">
        <v>28.73</v>
      </c>
      <c r="I13338" s="14" t="n">
        <v>9.5</v>
      </c>
      <c r="J13338" s="23" t="n">
        <f aca="false">IF(AND(E13338="Priority",ISNUMBER('Cost model'!N170)),'Cost model'!N170,'Cost model'!M170)</f>
        <v>25.5</v>
      </c>
      <c r="K13338" s="14" t="n">
        <f aca="false">J13338-H13338</f>
        <v>-3.23</v>
      </c>
      <c r="L13338" s="14" t="n">
        <f aca="false">G13338-H13338</f>
        <v>-19.23</v>
      </c>
    </row>
    <row r="13339" customFormat="false" ht="15" hidden="false" customHeight="false" outlineLevel="0" collapsed="false">
      <c r="A13339" s="2" t="s">
        <v>174</v>
      </c>
      <c r="B13339" s="2" t="s">
        <v>142</v>
      </c>
      <c r="C13339" s="2" t="s">
        <v>48</v>
      </c>
      <c r="D13339" s="2" t="s">
        <v>10</v>
      </c>
      <c r="E13339" s="2" t="s">
        <v>83</v>
      </c>
      <c r="F13339" s="2" t="s">
        <v>976</v>
      </c>
      <c r="G13339" s="14" t="n">
        <v>17.5</v>
      </c>
      <c r="H13339" s="14" t="n">
        <v>35.6</v>
      </c>
      <c r="I13339" s="14" t="n">
        <v>17.5</v>
      </c>
      <c r="J13339" s="23" t="n">
        <f aca="false">IF(AND(E13339="Priority",ISNUMBER('Cost model'!N123)),'Cost model'!N123,'Cost model'!M123)</f>
        <v>22.5</v>
      </c>
      <c r="K13339" s="14" t="n">
        <f aca="false">J13339-H13339</f>
        <v>-13.1</v>
      </c>
      <c r="L13339" s="14" t="n">
        <f aca="false">G13339-H13339</f>
        <v>-18.1</v>
      </c>
    </row>
    <row r="13340" customFormat="false" ht="15" hidden="false" customHeight="false" outlineLevel="0" collapsed="false">
      <c r="A13340" s="2" t="s">
        <v>221</v>
      </c>
      <c r="B13340" s="2" t="s">
        <v>221</v>
      </c>
      <c r="C13340" s="2" t="s">
        <v>49</v>
      </c>
      <c r="D13340" s="2" t="s">
        <v>13</v>
      </c>
      <c r="E13340" s="2" t="s">
        <v>74</v>
      </c>
      <c r="F13340" s="2" t="s">
        <v>977</v>
      </c>
      <c r="G13340" s="14" t="n">
        <v>50</v>
      </c>
      <c r="H13340" s="14" t="n">
        <v>50.57</v>
      </c>
      <c r="I13340" s="14" t="n">
        <v>50</v>
      </c>
      <c r="J13340" s="23" t="n">
        <f aca="false">IF(AND(E13340="Priority",ISNUMBER('Cost model'!N745)),'Cost model'!N745,'Cost model'!M745)</f>
        <v>130</v>
      </c>
      <c r="K13340" s="14" t="n">
        <f aca="false">J13340-H13340</f>
        <v>79.43</v>
      </c>
      <c r="L13340" s="14" t="n">
        <f aca="false">G13340-H13340</f>
        <v>-0.57</v>
      </c>
    </row>
    <row r="13341" customFormat="false" ht="15" hidden="false" customHeight="false" outlineLevel="0" collapsed="false">
      <c r="A13341" s="2" t="s">
        <v>174</v>
      </c>
      <c r="B13341" s="2" t="s">
        <v>174</v>
      </c>
      <c r="C13341" s="2" t="s">
        <v>49</v>
      </c>
      <c r="D13341" s="2" t="s">
        <v>10</v>
      </c>
      <c r="E13341" s="2" t="s">
        <v>74</v>
      </c>
      <c r="F13341" s="2" t="s">
        <v>977</v>
      </c>
      <c r="G13341" s="14" t="n">
        <v>17.5</v>
      </c>
      <c r="H13341" s="14" t="n">
        <v>11.66</v>
      </c>
      <c r="I13341" s="14" t="n">
        <v>17.5</v>
      </c>
      <c r="J13341" s="23" t="n">
        <f aca="false">IF(AND(E13341="Priority",ISNUMBER('Cost model'!N169)),'Cost model'!N169,'Cost model'!M169)</f>
        <v>18.5</v>
      </c>
      <c r="K13341" s="14" t="n">
        <f aca="false">J13341-H13341</f>
        <v>6.84</v>
      </c>
      <c r="L13341" s="14" t="n">
        <f aca="false">G13341-H13341</f>
        <v>5.84</v>
      </c>
    </row>
    <row r="13342" customFormat="false" ht="15" hidden="false" customHeight="false" outlineLevel="0" collapsed="false">
      <c r="A13342" s="2" t="s">
        <v>124</v>
      </c>
      <c r="B13342" s="2" t="s">
        <v>142</v>
      </c>
      <c r="C13342" s="2" t="s">
        <v>48</v>
      </c>
      <c r="D13342" s="2" t="s">
        <v>10</v>
      </c>
      <c r="E13342" s="2" t="s">
        <v>74</v>
      </c>
      <c r="F13342" s="2" t="s">
        <v>976</v>
      </c>
      <c r="G13342" s="14" t="n">
        <v>12.5</v>
      </c>
      <c r="H13342" s="14" t="n">
        <v>10.93</v>
      </c>
      <c r="I13342" s="14" t="n">
        <v>14.5</v>
      </c>
      <c r="J13342" s="23" t="n">
        <f aca="false">IF(AND(E13342="Priority",ISNUMBER('Cost model'!N333)),'Cost model'!N333,'Cost model'!M333)</f>
        <v>18.5</v>
      </c>
      <c r="K13342" s="14" t="n">
        <f aca="false">J13342-H13342</f>
        <v>7.57</v>
      </c>
      <c r="L13342" s="14" t="n">
        <f aca="false">G13342-H13342</f>
        <v>1.57</v>
      </c>
    </row>
    <row r="13343" customFormat="false" ht="15" hidden="false" customHeight="false" outlineLevel="0" collapsed="false">
      <c r="A13343" s="2" t="s">
        <v>205</v>
      </c>
      <c r="B13343" s="2" t="s">
        <v>205</v>
      </c>
      <c r="C13343" s="2" t="s">
        <v>47</v>
      </c>
      <c r="D13343" s="2" t="s">
        <v>10</v>
      </c>
      <c r="E13343" s="2" t="s">
        <v>83</v>
      </c>
      <c r="F13343" s="2" t="s">
        <v>977</v>
      </c>
      <c r="G13343" s="14" t="n">
        <v>14.5</v>
      </c>
      <c r="H13343" s="14" t="n">
        <v>10.79</v>
      </c>
      <c r="I13343" s="14" t="n">
        <v>14.5</v>
      </c>
      <c r="J13343" s="23" t="n">
        <f aca="false">IF(AND(E13343="Priority",ISNUMBER('Cost model'!N527)),'Cost model'!N527,'Cost model'!M527)</f>
        <v>14.5</v>
      </c>
      <c r="K13343" s="14" t="n">
        <f aca="false">J13343-H13343</f>
        <v>3.71</v>
      </c>
      <c r="L13343" s="14" t="n">
        <f aca="false">G13343-H13343</f>
        <v>3.71</v>
      </c>
    </row>
    <row r="13344" customFormat="false" ht="15" hidden="false" customHeight="false" outlineLevel="0" collapsed="false">
      <c r="A13344" s="2" t="s">
        <v>142</v>
      </c>
      <c r="B13344" s="2" t="s">
        <v>142</v>
      </c>
      <c r="C13344" s="2" t="s">
        <v>47</v>
      </c>
      <c r="D13344" s="2" t="s">
        <v>10</v>
      </c>
      <c r="E13344" s="2" t="s">
        <v>83</v>
      </c>
      <c r="F13344" s="2" t="s">
        <v>977</v>
      </c>
      <c r="G13344" s="14" t="n">
        <v>14.5</v>
      </c>
      <c r="H13344" s="14" t="n">
        <v>8.03</v>
      </c>
      <c r="I13344" s="14" t="n">
        <v>14.5</v>
      </c>
      <c r="J13344" s="23" t="n">
        <f aca="false">IF(AND(E13344="Priority",ISNUMBER('Cost model'!N632)),'Cost model'!N632,'Cost model'!M632)</f>
        <v>14.5</v>
      </c>
      <c r="K13344" s="14" t="n">
        <f aca="false">J13344-H13344</f>
        <v>6.47</v>
      </c>
      <c r="L13344" s="14" t="n">
        <f aca="false">G13344-H13344</f>
        <v>6.47</v>
      </c>
    </row>
    <row r="13345" customFormat="false" ht="15" hidden="false" customHeight="false" outlineLevel="0" collapsed="false">
      <c r="A13345" s="2" t="s">
        <v>142</v>
      </c>
      <c r="B13345" s="2" t="s">
        <v>158</v>
      </c>
      <c r="C13345" s="2" t="s">
        <v>47</v>
      </c>
      <c r="D13345" s="2" t="s">
        <v>12</v>
      </c>
      <c r="E13345" s="2" t="s">
        <v>74</v>
      </c>
      <c r="F13345" s="2" t="s">
        <v>976</v>
      </c>
      <c r="G13345" s="14" t="n">
        <v>9.5</v>
      </c>
      <c r="H13345" s="14" t="n">
        <v>14.64</v>
      </c>
      <c r="I13345" s="14" t="n">
        <v>19.5</v>
      </c>
      <c r="J13345" s="23" t="n">
        <f aca="false">IF(AND(E13345="Priority",ISNUMBER('Cost model'!N650)),'Cost model'!N650,'Cost model'!M650)</f>
        <v>40</v>
      </c>
      <c r="K13345" s="14" t="n">
        <f aca="false">J13345-H13345</f>
        <v>25.36</v>
      </c>
      <c r="L13345" s="14" t="n">
        <f aca="false">G13345-H13345</f>
        <v>-5.14</v>
      </c>
    </row>
    <row r="13346" customFormat="false" ht="15" hidden="false" customHeight="false" outlineLevel="0" collapsed="false">
      <c r="A13346" s="2" t="s">
        <v>124</v>
      </c>
      <c r="B13346" s="2" t="s">
        <v>124</v>
      </c>
      <c r="C13346" s="2" t="s">
        <v>48</v>
      </c>
      <c r="D13346" s="2" t="s">
        <v>10</v>
      </c>
      <c r="E13346" s="2" t="s">
        <v>74</v>
      </c>
      <c r="F13346" s="2" t="s">
        <v>977</v>
      </c>
      <c r="G13346" s="14" t="n">
        <v>12.5</v>
      </c>
      <c r="H13346" s="14" t="n">
        <v>23.18</v>
      </c>
      <c r="I13346" s="14" t="n">
        <v>12.5</v>
      </c>
      <c r="J13346" s="23" t="n">
        <f aca="false">IF(AND(E13346="Priority",ISNUMBER('Cost model'!N318)),'Cost model'!N318,'Cost model'!M318)</f>
        <v>14.5</v>
      </c>
      <c r="K13346" s="14" t="n">
        <f aca="false">J13346-H13346</f>
        <v>-8.68</v>
      </c>
      <c r="L13346" s="14" t="n">
        <f aca="false">G13346-H13346</f>
        <v>-10.68</v>
      </c>
    </row>
    <row r="13347" customFormat="false" ht="15" hidden="false" customHeight="false" outlineLevel="0" collapsed="false">
      <c r="A13347" s="2" t="s">
        <v>174</v>
      </c>
      <c r="B13347" s="2" t="s">
        <v>174</v>
      </c>
      <c r="C13347" s="2" t="s">
        <v>47</v>
      </c>
      <c r="D13347" s="2" t="s">
        <v>10</v>
      </c>
      <c r="E13347" s="2" t="s">
        <v>74</v>
      </c>
      <c r="F13347" s="2" t="s">
        <v>977</v>
      </c>
      <c r="G13347" s="14" t="n">
        <v>9.5</v>
      </c>
      <c r="H13347" s="14" t="n">
        <v>7.59</v>
      </c>
      <c r="I13347" s="14" t="n">
        <v>9.5</v>
      </c>
      <c r="J13347" s="23" t="n">
        <f aca="false">IF(AND(E13347="Priority",ISNUMBER('Cost model'!N167)),'Cost model'!N167,'Cost model'!M167)</f>
        <v>8.5</v>
      </c>
      <c r="K13347" s="14" t="n">
        <f aca="false">J13347-H13347</f>
        <v>0.91</v>
      </c>
      <c r="L13347" s="14" t="n">
        <f aca="false">G13347-H13347</f>
        <v>1.91</v>
      </c>
    </row>
    <row r="13348" customFormat="false" ht="15" hidden="false" customHeight="false" outlineLevel="0" collapsed="false">
      <c r="A13348" s="2" t="s">
        <v>142</v>
      </c>
      <c r="B13348" s="2" t="s">
        <v>142</v>
      </c>
      <c r="C13348" s="2" t="s">
        <v>49</v>
      </c>
      <c r="D13348" s="2" t="s">
        <v>10</v>
      </c>
      <c r="E13348" s="2" t="s">
        <v>74</v>
      </c>
      <c r="F13348" s="2" t="s">
        <v>977</v>
      </c>
      <c r="G13348" s="14" t="n">
        <v>19.5</v>
      </c>
      <c r="H13348" s="14" t="n">
        <v>42.13</v>
      </c>
      <c r="I13348" s="14" t="n">
        <v>17.5</v>
      </c>
      <c r="J13348" s="23" t="n">
        <f aca="false">IF(AND(E13348="Priority",ISNUMBER('Cost model'!N634)),'Cost model'!N634,'Cost model'!M634)</f>
        <v>15.5</v>
      </c>
      <c r="K13348" s="14" t="n">
        <f aca="false">J13348-H13348</f>
        <v>-26.63</v>
      </c>
      <c r="L13348" s="14" t="n">
        <f aca="false">G13348-H13348</f>
        <v>-22.63</v>
      </c>
    </row>
    <row r="13349" customFormat="false" ht="15" hidden="false" customHeight="false" outlineLevel="0" collapsed="false">
      <c r="A13349" s="2" t="s">
        <v>174</v>
      </c>
      <c r="B13349" s="2" t="s">
        <v>174</v>
      </c>
      <c r="C13349" s="2" t="s">
        <v>49</v>
      </c>
      <c r="D13349" s="2" t="s">
        <v>12</v>
      </c>
      <c r="E13349" s="2" t="s">
        <v>74</v>
      </c>
      <c r="F13349" s="2" t="s">
        <v>977</v>
      </c>
      <c r="G13349" s="14" t="n">
        <v>19.5</v>
      </c>
      <c r="H13349" s="14" t="n">
        <v>41.07</v>
      </c>
      <c r="I13349" s="14" t="n">
        <v>19.5</v>
      </c>
      <c r="J13349" s="23" t="n">
        <f aca="false">IF(AND(E13349="Priority",ISNUMBER('Cost model'!N172)),'Cost model'!N172,'Cost model'!M172)</f>
        <v>45</v>
      </c>
      <c r="K13349" s="14" t="n">
        <f aca="false">J13349-H13349</f>
        <v>3.93</v>
      </c>
      <c r="L13349" s="14" t="n">
        <f aca="false">G13349-H13349</f>
        <v>-21.57</v>
      </c>
    </row>
    <row r="13350" customFormat="false" ht="15" hidden="false" customHeight="false" outlineLevel="0" collapsed="false">
      <c r="A13350" s="2" t="s">
        <v>124</v>
      </c>
      <c r="B13350" s="2" t="s">
        <v>174</v>
      </c>
      <c r="C13350" s="2" t="s">
        <v>48</v>
      </c>
      <c r="D13350" s="2" t="s">
        <v>14</v>
      </c>
      <c r="E13350" s="2" t="s">
        <v>74</v>
      </c>
      <c r="F13350" s="2" t="s">
        <v>976</v>
      </c>
      <c r="G13350" s="14" t="n">
        <v>125</v>
      </c>
      <c r="H13350" s="14" t="n">
        <v>208.3</v>
      </c>
      <c r="I13350" s="14" t="n">
        <v>125</v>
      </c>
      <c r="J13350" s="23" t="n">
        <f aca="false">IF(AND(E13350="Priority",ISNUMBER('Cost model'!N372)),'Cost model'!N372,'Cost model'!M372)</f>
        <v>165</v>
      </c>
      <c r="K13350" s="14" t="n">
        <f aca="false">J13350-H13350</f>
        <v>-43.3</v>
      </c>
      <c r="L13350" s="14" t="n">
        <f aca="false">G13350-H13350</f>
        <v>-83.3</v>
      </c>
    </row>
    <row r="13351" customFormat="false" ht="15" hidden="false" customHeight="false" outlineLevel="0" collapsed="false">
      <c r="A13351" s="2" t="s">
        <v>158</v>
      </c>
      <c r="B13351" s="2" t="s">
        <v>158</v>
      </c>
      <c r="C13351" s="2" t="s">
        <v>47</v>
      </c>
      <c r="D13351" s="2" t="s">
        <v>10</v>
      </c>
      <c r="E13351" s="2" t="s">
        <v>74</v>
      </c>
      <c r="F13351" s="2" t="s">
        <v>977</v>
      </c>
      <c r="G13351" s="14" t="n">
        <v>9.5</v>
      </c>
      <c r="H13351" s="14" t="n">
        <v>7.07</v>
      </c>
      <c r="I13351" s="14" t="n">
        <v>9.5</v>
      </c>
      <c r="J13351" s="23" t="n">
        <f aca="false">IF(AND(E13351="Priority",ISNUMBER('Cost model'!N422)),'Cost model'!N422,'Cost model'!M422)</f>
        <v>8.5</v>
      </c>
      <c r="K13351" s="14" t="n">
        <f aca="false">J13351-H13351</f>
        <v>1.43</v>
      </c>
      <c r="L13351" s="14" t="n">
        <f aca="false">G13351-H13351</f>
        <v>2.43</v>
      </c>
    </row>
    <row r="13352" customFormat="false" ht="15" hidden="false" customHeight="false" outlineLevel="0" collapsed="false">
      <c r="A13352" s="2" t="s">
        <v>124</v>
      </c>
      <c r="B13352" s="2" t="s">
        <v>124</v>
      </c>
      <c r="C13352" s="2" t="s">
        <v>49</v>
      </c>
      <c r="D13352" s="2" t="s">
        <v>13</v>
      </c>
      <c r="E13352" s="2" t="s">
        <v>74</v>
      </c>
      <c r="F13352" s="2" t="s">
        <v>977</v>
      </c>
      <c r="G13352" s="14" t="n">
        <v>50</v>
      </c>
      <c r="H13352" s="14" t="n">
        <v>113.91</v>
      </c>
      <c r="I13352" s="14" t="n">
        <v>50</v>
      </c>
      <c r="J13352" s="23" t="n">
        <f aca="false">IF(AND(E13352="Priority",ISNUMBER('Cost model'!N325)),'Cost model'!N325,'Cost model'!M325)</f>
        <v>110</v>
      </c>
      <c r="K13352" s="14" t="n">
        <f aca="false">J13352-H13352</f>
        <v>-3.91</v>
      </c>
      <c r="L13352" s="14" t="n">
        <f aca="false">G13352-H13352</f>
        <v>-63.91</v>
      </c>
    </row>
    <row r="13353" customFormat="false" ht="15" hidden="false" customHeight="false" outlineLevel="0" collapsed="false">
      <c r="A13353" s="2" t="s">
        <v>142</v>
      </c>
      <c r="B13353" s="2" t="s">
        <v>158</v>
      </c>
      <c r="C13353" s="2" t="s">
        <v>47</v>
      </c>
      <c r="D13353" s="2" t="s">
        <v>12</v>
      </c>
      <c r="E13353" s="2" t="s">
        <v>74</v>
      </c>
      <c r="F13353" s="2" t="s">
        <v>976</v>
      </c>
      <c r="G13353" s="14" t="n">
        <v>9.5</v>
      </c>
      <c r="H13353" s="14" t="n">
        <v>32.25</v>
      </c>
      <c r="I13353" s="14" t="n">
        <v>19.5</v>
      </c>
      <c r="J13353" s="23" t="n">
        <f aca="false">IF(AND(E13353="Priority",ISNUMBER('Cost model'!N650)),'Cost model'!N650,'Cost model'!M650)</f>
        <v>40</v>
      </c>
      <c r="K13353" s="14" t="n">
        <f aca="false">J13353-H13353</f>
        <v>7.75</v>
      </c>
      <c r="L13353" s="14" t="n">
        <f aca="false">G13353-H13353</f>
        <v>-22.75</v>
      </c>
    </row>
    <row r="13354" customFormat="false" ht="15" hidden="false" customHeight="false" outlineLevel="0" collapsed="false">
      <c r="A13354" s="2" t="s">
        <v>174</v>
      </c>
      <c r="B13354" s="2" t="s">
        <v>174</v>
      </c>
      <c r="C13354" s="2" t="s">
        <v>47</v>
      </c>
      <c r="D13354" s="2" t="s">
        <v>10</v>
      </c>
      <c r="E13354" s="2" t="s">
        <v>74</v>
      </c>
      <c r="F13354" s="2" t="s">
        <v>977</v>
      </c>
      <c r="G13354" s="14" t="n">
        <v>9.5</v>
      </c>
      <c r="H13354" s="14" t="n">
        <v>7.59</v>
      </c>
      <c r="I13354" s="14" t="n">
        <v>9.5</v>
      </c>
      <c r="J13354" s="23" t="n">
        <f aca="false">IF(AND(E13354="Priority",ISNUMBER('Cost model'!N167)),'Cost model'!N167,'Cost model'!M167)</f>
        <v>8.5</v>
      </c>
      <c r="K13354" s="14" t="n">
        <f aca="false">J13354-H13354</f>
        <v>0.91</v>
      </c>
      <c r="L13354" s="14" t="n">
        <f aca="false">G13354-H13354</f>
        <v>1.91</v>
      </c>
    </row>
    <row r="13355" customFormat="false" ht="15" hidden="false" customHeight="false" outlineLevel="0" collapsed="false">
      <c r="A13355" s="2" t="s">
        <v>158</v>
      </c>
      <c r="B13355" s="2" t="s">
        <v>174</v>
      </c>
      <c r="C13355" s="2" t="s">
        <v>47</v>
      </c>
      <c r="D13355" s="2" t="s">
        <v>10</v>
      </c>
      <c r="E13355" s="2" t="s">
        <v>74</v>
      </c>
      <c r="F13355" s="2" t="s">
        <v>976</v>
      </c>
      <c r="G13355" s="14" t="n">
        <v>9.5</v>
      </c>
      <c r="H13355" s="14" t="n">
        <v>8.03</v>
      </c>
      <c r="I13355" s="14" t="n">
        <v>14.5</v>
      </c>
      <c r="J13355" s="23" t="n">
        <f aca="false">IF(AND(E13355="Priority",ISNUMBER('Cost model'!N482)),'Cost model'!N482,'Cost model'!M482)</f>
        <v>8.5</v>
      </c>
      <c r="K13355" s="14" t="n">
        <f aca="false">J13355-H13355</f>
        <v>0.470000000000001</v>
      </c>
      <c r="L13355" s="14" t="n">
        <f aca="false">G13355-H13355</f>
        <v>1.47</v>
      </c>
    </row>
    <row r="13356" customFormat="false" ht="15" hidden="false" customHeight="false" outlineLevel="0" collapsed="false">
      <c r="A13356" s="2" t="s">
        <v>124</v>
      </c>
      <c r="B13356" s="2" t="s">
        <v>124</v>
      </c>
      <c r="C13356" s="2" t="s">
        <v>47</v>
      </c>
      <c r="D13356" s="2" t="s">
        <v>10</v>
      </c>
      <c r="E13356" s="2" t="s">
        <v>74</v>
      </c>
      <c r="F13356" s="2" t="s">
        <v>977</v>
      </c>
      <c r="G13356" s="14" t="n">
        <v>9.5</v>
      </c>
      <c r="H13356" s="14" t="n">
        <v>22.9</v>
      </c>
      <c r="I13356" s="14" t="n">
        <v>9.5</v>
      </c>
      <c r="J13356" s="23" t="n">
        <f aca="false">IF(AND(E13356="Priority",ISNUMBER('Cost model'!N317)),'Cost model'!N317,'Cost model'!M317)</f>
        <v>10.5</v>
      </c>
      <c r="K13356" s="14" t="n">
        <f aca="false">J13356-H13356</f>
        <v>-12.4</v>
      </c>
      <c r="L13356" s="14" t="n">
        <f aca="false">G13356-H13356</f>
        <v>-13.4</v>
      </c>
    </row>
    <row r="13357" customFormat="false" ht="15" hidden="false" customHeight="false" outlineLevel="0" collapsed="false">
      <c r="A13357" s="2" t="s">
        <v>124</v>
      </c>
      <c r="B13357" s="2" t="s">
        <v>174</v>
      </c>
      <c r="C13357" s="2" t="s">
        <v>48</v>
      </c>
      <c r="D13357" s="2" t="s">
        <v>10</v>
      </c>
      <c r="E13357" s="2" t="s">
        <v>74</v>
      </c>
      <c r="F13357" s="2" t="s">
        <v>976</v>
      </c>
      <c r="G13357" s="14" t="n">
        <v>12.5</v>
      </c>
      <c r="H13357" s="14" t="n">
        <v>13.1</v>
      </c>
      <c r="I13357" s="14" t="n">
        <v>14.5</v>
      </c>
      <c r="J13357" s="23" t="n">
        <f aca="false">IF(AND(E13357="Priority",ISNUMBER('Cost model'!N363)),'Cost model'!N363,'Cost model'!M363)</f>
        <v>15.5</v>
      </c>
      <c r="K13357" s="14" t="n">
        <f aca="false">J13357-H13357</f>
        <v>2.4</v>
      </c>
      <c r="L13357" s="14" t="n">
        <f aca="false">G13357-H13357</f>
        <v>-0.6</v>
      </c>
    </row>
    <row r="13358" customFormat="false" ht="15" hidden="false" customHeight="false" outlineLevel="0" collapsed="false">
      <c r="A13358" s="2" t="s">
        <v>174</v>
      </c>
      <c r="B13358" s="2" t="s">
        <v>174</v>
      </c>
      <c r="C13358" s="2" t="s">
        <v>47</v>
      </c>
      <c r="D13358" s="2" t="s">
        <v>10</v>
      </c>
      <c r="E13358" s="2" t="s">
        <v>74</v>
      </c>
      <c r="F13358" s="2" t="s">
        <v>977</v>
      </c>
      <c r="G13358" s="14" t="n">
        <v>9.5</v>
      </c>
      <c r="H13358" s="14" t="n">
        <v>6.79</v>
      </c>
      <c r="I13358" s="14" t="n">
        <v>9.5</v>
      </c>
      <c r="J13358" s="23" t="n">
        <f aca="false">IF(AND(E13358="Priority",ISNUMBER('Cost model'!N167)),'Cost model'!N167,'Cost model'!M167)</f>
        <v>8.5</v>
      </c>
      <c r="K13358" s="14" t="n">
        <f aca="false">J13358-H13358</f>
        <v>1.71</v>
      </c>
      <c r="L13358" s="14" t="n">
        <f aca="false">G13358-H13358</f>
        <v>2.71</v>
      </c>
    </row>
    <row r="13359" customFormat="false" ht="15" hidden="false" customHeight="false" outlineLevel="0" collapsed="false">
      <c r="A13359" s="2" t="s">
        <v>124</v>
      </c>
      <c r="B13359" s="2" t="s">
        <v>142</v>
      </c>
      <c r="C13359" s="2" t="s">
        <v>47</v>
      </c>
      <c r="D13359" s="2" t="s">
        <v>10</v>
      </c>
      <c r="E13359" s="2" t="s">
        <v>74</v>
      </c>
      <c r="F13359" s="2" t="s">
        <v>976</v>
      </c>
      <c r="G13359" s="14" t="n">
        <v>9.5</v>
      </c>
      <c r="H13359" s="14" t="n">
        <v>11.45</v>
      </c>
      <c r="I13359" s="14" t="n">
        <v>14.5</v>
      </c>
      <c r="J13359" s="23" t="n">
        <f aca="false">IF(AND(E13359="Priority",ISNUMBER('Cost model'!N332)),'Cost model'!N332,'Cost model'!M332)</f>
        <v>16.5</v>
      </c>
      <c r="K13359" s="14" t="n">
        <f aca="false">J13359-H13359</f>
        <v>5.05</v>
      </c>
      <c r="L13359" s="14" t="n">
        <f aca="false">G13359-H13359</f>
        <v>-1.95</v>
      </c>
    </row>
    <row r="13360" customFormat="false" ht="15" hidden="false" customHeight="false" outlineLevel="0" collapsed="false">
      <c r="A13360" s="2" t="s">
        <v>174</v>
      </c>
      <c r="B13360" s="2" t="s">
        <v>174</v>
      </c>
      <c r="C13360" s="2" t="s">
        <v>49</v>
      </c>
      <c r="D13360" s="2" t="s">
        <v>10</v>
      </c>
      <c r="E13360" s="2" t="s">
        <v>74</v>
      </c>
      <c r="F13360" s="2" t="s">
        <v>977</v>
      </c>
      <c r="G13360" s="14" t="n">
        <v>17.5</v>
      </c>
      <c r="H13360" s="14" t="n">
        <v>10.9</v>
      </c>
      <c r="I13360" s="14" t="n">
        <v>17.5</v>
      </c>
      <c r="J13360" s="23" t="n">
        <f aca="false">IF(AND(E13360="Priority",ISNUMBER('Cost model'!N169)),'Cost model'!N169,'Cost model'!M169)</f>
        <v>18.5</v>
      </c>
      <c r="K13360" s="14" t="n">
        <f aca="false">J13360-H13360</f>
        <v>7.6</v>
      </c>
      <c r="L13360" s="14" t="n">
        <f aca="false">G13360-H13360</f>
        <v>6.6</v>
      </c>
    </row>
    <row r="13361" customFormat="false" ht="15" hidden="false" customHeight="false" outlineLevel="0" collapsed="false">
      <c r="A13361" s="2" t="s">
        <v>174</v>
      </c>
      <c r="B13361" s="2" t="s">
        <v>174</v>
      </c>
      <c r="C13361" s="2" t="s">
        <v>47</v>
      </c>
      <c r="D13361" s="2" t="s">
        <v>10</v>
      </c>
      <c r="E13361" s="2" t="s">
        <v>74</v>
      </c>
      <c r="F13361" s="2" t="s">
        <v>977</v>
      </c>
      <c r="G13361" s="14" t="n">
        <v>9.5</v>
      </c>
      <c r="H13361" s="14" t="n">
        <v>28.02</v>
      </c>
      <c r="I13361" s="14" t="n">
        <v>9.5</v>
      </c>
      <c r="J13361" s="23" t="n">
        <f aca="false">IF(AND(E13361="Priority",ISNUMBER('Cost model'!N167)),'Cost model'!N167,'Cost model'!M167)</f>
        <v>8.5</v>
      </c>
      <c r="K13361" s="14" t="n">
        <f aca="false">J13361-H13361</f>
        <v>-19.52</v>
      </c>
      <c r="L13361" s="14" t="n">
        <f aca="false">G13361-H13361</f>
        <v>-18.52</v>
      </c>
    </row>
    <row r="13362" customFormat="false" ht="15" hidden="false" customHeight="false" outlineLevel="0" collapsed="false">
      <c r="A13362" s="2" t="s">
        <v>124</v>
      </c>
      <c r="B13362" s="2" t="s">
        <v>124</v>
      </c>
      <c r="C13362" s="2" t="s">
        <v>47</v>
      </c>
      <c r="D13362" s="2" t="s">
        <v>12</v>
      </c>
      <c r="E13362" s="2" t="s">
        <v>74</v>
      </c>
      <c r="F13362" s="2" t="s">
        <v>977</v>
      </c>
      <c r="G13362" s="14" t="n">
        <v>9.5</v>
      </c>
      <c r="H13362" s="14" t="n">
        <v>7.59</v>
      </c>
      <c r="I13362" s="14" t="n">
        <v>9.5</v>
      </c>
      <c r="J13362" s="23" t="n">
        <f aca="false">IF(AND(E13362="Priority",ISNUMBER('Cost model'!N320)),'Cost model'!N320,'Cost model'!M320)</f>
        <v>24.5</v>
      </c>
      <c r="K13362" s="14" t="n">
        <f aca="false">J13362-H13362</f>
        <v>16.91</v>
      </c>
      <c r="L13362" s="14" t="n">
        <f aca="false">G13362-H13362</f>
        <v>1.91</v>
      </c>
    </row>
    <row r="13363" customFormat="false" ht="15" hidden="false" customHeight="false" outlineLevel="0" collapsed="false">
      <c r="A13363" s="2" t="s">
        <v>174</v>
      </c>
      <c r="B13363" s="2" t="s">
        <v>158</v>
      </c>
      <c r="C13363" s="2" t="s">
        <v>48</v>
      </c>
      <c r="D13363" s="2" t="s">
        <v>12</v>
      </c>
      <c r="E13363" s="2" t="s">
        <v>74</v>
      </c>
      <c r="F13363" s="2" t="s">
        <v>976</v>
      </c>
      <c r="G13363" s="14" t="n">
        <v>12.5</v>
      </c>
      <c r="H13363" s="14" t="n">
        <v>31.37</v>
      </c>
      <c r="I13363" s="14" t="n">
        <v>19.5</v>
      </c>
      <c r="J13363" s="23" t="n">
        <f aca="false">IF(AND(E13363="Priority",ISNUMBER('Cost model'!N141)),'Cost model'!N141,'Cost model'!M141)</f>
        <v>50</v>
      </c>
      <c r="K13363" s="14" t="n">
        <f aca="false">J13363-H13363</f>
        <v>18.63</v>
      </c>
      <c r="L13363" s="14" t="n">
        <f aca="false">G13363-H13363</f>
        <v>-18.87</v>
      </c>
    </row>
    <row r="13364" customFormat="false" ht="15" hidden="false" customHeight="false" outlineLevel="0" collapsed="false">
      <c r="A13364" s="2" t="s">
        <v>124</v>
      </c>
      <c r="B13364" s="2" t="s">
        <v>124</v>
      </c>
      <c r="C13364" s="2" t="s">
        <v>47</v>
      </c>
      <c r="D13364" s="2" t="s">
        <v>14</v>
      </c>
      <c r="E13364" s="2" t="s">
        <v>74</v>
      </c>
      <c r="F13364" s="2" t="s">
        <v>977</v>
      </c>
      <c r="G13364" s="14" t="n">
        <v>25</v>
      </c>
      <c r="H13364" s="14" t="n">
        <v>108.2</v>
      </c>
      <c r="I13364" s="14" t="n">
        <v>25</v>
      </c>
      <c r="J13364" s="23" t="n">
        <f aca="false">IF(AND(E13364="Priority",ISNUMBER('Cost model'!N326)),'Cost model'!N326,'Cost model'!M326)</f>
        <v>110</v>
      </c>
      <c r="K13364" s="14" t="n">
        <f aca="false">J13364-H13364</f>
        <v>1.8</v>
      </c>
      <c r="L13364" s="14" t="n">
        <f aca="false">G13364-H13364</f>
        <v>-83.2</v>
      </c>
    </row>
    <row r="13365" customFormat="false" ht="15" hidden="false" customHeight="false" outlineLevel="0" collapsed="false">
      <c r="A13365" s="2" t="s">
        <v>174</v>
      </c>
      <c r="B13365" s="2" t="s">
        <v>174</v>
      </c>
      <c r="C13365" s="2" t="s">
        <v>49</v>
      </c>
      <c r="D13365" s="2" t="s">
        <v>12</v>
      </c>
      <c r="E13365" s="2" t="s">
        <v>74</v>
      </c>
      <c r="F13365" s="2" t="s">
        <v>977</v>
      </c>
      <c r="G13365" s="14" t="n">
        <v>50</v>
      </c>
      <c r="H13365" s="14" t="n">
        <v>106.06</v>
      </c>
      <c r="I13365" s="14" t="n">
        <v>19.5</v>
      </c>
      <c r="J13365" s="23" t="n">
        <f aca="false">IF(AND(E13365="Priority",ISNUMBER('Cost model'!N172)),'Cost model'!N172,'Cost model'!M172)</f>
        <v>45</v>
      </c>
      <c r="K13365" s="14" t="n">
        <f aca="false">J13365-H13365</f>
        <v>-61.06</v>
      </c>
      <c r="L13365" s="14" t="n">
        <f aca="false">G13365-H13365</f>
        <v>-56.06</v>
      </c>
    </row>
    <row r="13366" customFormat="false" ht="15" hidden="false" customHeight="false" outlineLevel="0" collapsed="false">
      <c r="A13366" s="2" t="s">
        <v>158</v>
      </c>
      <c r="B13366" s="2" t="s">
        <v>158</v>
      </c>
      <c r="C13366" s="2" t="s">
        <v>47</v>
      </c>
      <c r="D13366" s="2" t="s">
        <v>10</v>
      </c>
      <c r="E13366" s="2" t="s">
        <v>74</v>
      </c>
      <c r="F13366" s="2" t="s">
        <v>977</v>
      </c>
      <c r="G13366" s="14" t="n">
        <v>9.5</v>
      </c>
      <c r="H13366" s="14" t="n">
        <v>8.03</v>
      </c>
      <c r="I13366" s="14" t="n">
        <v>9.5</v>
      </c>
      <c r="J13366" s="23" t="n">
        <f aca="false">IF(AND(E13366="Priority",ISNUMBER('Cost model'!N422)),'Cost model'!N422,'Cost model'!M422)</f>
        <v>8.5</v>
      </c>
      <c r="K13366" s="14" t="n">
        <f aca="false">J13366-H13366</f>
        <v>0.470000000000001</v>
      </c>
      <c r="L13366" s="14" t="n">
        <f aca="false">G13366-H13366</f>
        <v>1.47</v>
      </c>
    </row>
    <row r="13367" customFormat="false" ht="15" hidden="false" customHeight="false" outlineLevel="0" collapsed="false">
      <c r="A13367" s="2" t="s">
        <v>158</v>
      </c>
      <c r="B13367" s="2" t="s">
        <v>124</v>
      </c>
      <c r="C13367" s="2" t="s">
        <v>47</v>
      </c>
      <c r="D13367" s="2" t="s">
        <v>10</v>
      </c>
      <c r="E13367" s="2" t="s">
        <v>74</v>
      </c>
      <c r="F13367" s="2" t="s">
        <v>976</v>
      </c>
      <c r="G13367" s="14" t="n">
        <v>9.5</v>
      </c>
      <c r="H13367" s="14" t="n">
        <v>7.92</v>
      </c>
      <c r="I13367" s="14" t="n">
        <v>14.5</v>
      </c>
      <c r="J13367" s="23" t="n">
        <f aca="false">IF(AND(E13367="Priority",ISNUMBER('Cost model'!N452)),'Cost model'!N452,'Cost model'!M452)</f>
        <v>13.5</v>
      </c>
      <c r="K13367" s="14" t="n">
        <f aca="false">J13367-H13367</f>
        <v>5.58</v>
      </c>
      <c r="L13367" s="14" t="n">
        <f aca="false">G13367-H13367</f>
        <v>1.58</v>
      </c>
    </row>
    <row r="13368" customFormat="false" ht="15" hidden="false" customHeight="false" outlineLevel="0" collapsed="false">
      <c r="A13368" s="2" t="s">
        <v>124</v>
      </c>
      <c r="B13368" s="2" t="s">
        <v>158</v>
      </c>
      <c r="C13368" s="2" t="s">
        <v>47</v>
      </c>
      <c r="D13368" s="2" t="s">
        <v>12</v>
      </c>
      <c r="E13368" s="2" t="s">
        <v>74</v>
      </c>
      <c r="F13368" s="2" t="s">
        <v>976</v>
      </c>
      <c r="G13368" s="14" t="n">
        <v>9.5</v>
      </c>
      <c r="H13368" s="14" t="n">
        <v>58.74</v>
      </c>
      <c r="I13368" s="14" t="n">
        <v>19.5</v>
      </c>
      <c r="J13368" s="23" t="n">
        <f aca="false">IF(AND(E13368="Priority",ISNUMBER('Cost model'!N350)),'Cost model'!N350,'Cost model'!M350)</f>
        <v>50</v>
      </c>
      <c r="K13368" s="14" t="n">
        <f aca="false">J13368-H13368</f>
        <v>-8.74</v>
      </c>
      <c r="L13368" s="14" t="n">
        <f aca="false">G13368-H13368</f>
        <v>-49.24</v>
      </c>
    </row>
    <row r="13369" customFormat="false" ht="15" hidden="false" customHeight="false" outlineLevel="0" collapsed="false">
      <c r="A13369" s="2" t="s">
        <v>124</v>
      </c>
      <c r="B13369" s="2" t="s">
        <v>124</v>
      </c>
      <c r="C13369" s="2" t="s">
        <v>49</v>
      </c>
      <c r="D13369" s="2" t="s">
        <v>10</v>
      </c>
      <c r="E13369" s="2" t="s">
        <v>83</v>
      </c>
      <c r="F13369" s="2" t="s">
        <v>977</v>
      </c>
      <c r="G13369" s="14" t="n">
        <v>24.5</v>
      </c>
      <c r="H13369" s="14" t="n">
        <v>23.73</v>
      </c>
      <c r="I13369" s="14" t="n">
        <v>24.5</v>
      </c>
      <c r="J13369" s="23" t="n">
        <f aca="false">IF(AND(E13369="Priority",ISNUMBER('Cost model'!N319)),'Cost model'!N319,'Cost model'!M319)</f>
        <v>22.5</v>
      </c>
      <c r="K13369" s="14" t="n">
        <f aca="false">J13369-H13369</f>
        <v>-1.23</v>
      </c>
      <c r="L13369" s="14" t="n">
        <f aca="false">G13369-H13369</f>
        <v>0.77</v>
      </c>
    </row>
    <row r="13370" customFormat="false" ht="15" hidden="false" customHeight="false" outlineLevel="0" collapsed="false">
      <c r="A13370" s="2" t="s">
        <v>174</v>
      </c>
      <c r="B13370" s="2" t="s">
        <v>174</v>
      </c>
      <c r="C13370" s="2" t="s">
        <v>47</v>
      </c>
      <c r="D13370" s="2" t="s">
        <v>12</v>
      </c>
      <c r="E13370" s="2" t="s">
        <v>74</v>
      </c>
      <c r="F13370" s="2" t="s">
        <v>977</v>
      </c>
      <c r="G13370" s="14" t="n">
        <v>9.5</v>
      </c>
      <c r="H13370" s="14" t="n">
        <v>28.15</v>
      </c>
      <c r="I13370" s="14" t="n">
        <v>9.5</v>
      </c>
      <c r="J13370" s="23" t="n">
        <f aca="false">IF(AND(E13370="Priority",ISNUMBER('Cost model'!N170)),'Cost model'!N170,'Cost model'!M170)</f>
        <v>25.5</v>
      </c>
      <c r="K13370" s="14" t="n">
        <f aca="false">J13370-H13370</f>
        <v>-2.65</v>
      </c>
      <c r="L13370" s="14" t="n">
        <f aca="false">G13370-H13370</f>
        <v>-18.65</v>
      </c>
    </row>
    <row r="13371" customFormat="false" ht="15" hidden="false" customHeight="false" outlineLevel="0" collapsed="false">
      <c r="A13371" s="2" t="s">
        <v>174</v>
      </c>
      <c r="B13371" s="2" t="s">
        <v>174</v>
      </c>
      <c r="C13371" s="2" t="s">
        <v>48</v>
      </c>
      <c r="D13371" s="2" t="s">
        <v>10</v>
      </c>
      <c r="E13371" s="2" t="s">
        <v>74</v>
      </c>
      <c r="F13371" s="2" t="s">
        <v>977</v>
      </c>
      <c r="G13371" s="14" t="n">
        <v>12.5</v>
      </c>
      <c r="H13371" s="14" t="n">
        <v>8.73</v>
      </c>
      <c r="I13371" s="14" t="n">
        <v>12.5</v>
      </c>
      <c r="J13371" s="23" t="n">
        <f aca="false">IF(AND(E13371="Priority",ISNUMBER('Cost model'!N168)),'Cost model'!N168,'Cost model'!M168)</f>
        <v>13.5</v>
      </c>
      <c r="K13371" s="14" t="n">
        <f aca="false">J13371-H13371</f>
        <v>4.77</v>
      </c>
      <c r="L13371" s="14" t="n">
        <f aca="false">G13371-H13371</f>
        <v>3.77</v>
      </c>
    </row>
    <row r="13372" customFormat="false" ht="15" hidden="false" customHeight="false" outlineLevel="0" collapsed="false">
      <c r="A13372" s="2" t="s">
        <v>174</v>
      </c>
      <c r="B13372" s="2" t="s">
        <v>174</v>
      </c>
      <c r="C13372" s="2" t="s">
        <v>48</v>
      </c>
      <c r="D13372" s="2" t="s">
        <v>10</v>
      </c>
      <c r="E13372" s="2" t="s">
        <v>74</v>
      </c>
      <c r="F13372" s="2" t="s">
        <v>977</v>
      </c>
      <c r="G13372" s="14" t="n">
        <v>12.5</v>
      </c>
      <c r="H13372" s="14" t="n">
        <v>10.74</v>
      </c>
      <c r="I13372" s="14" t="n">
        <v>12.5</v>
      </c>
      <c r="J13372" s="23" t="n">
        <f aca="false">IF(AND(E13372="Priority",ISNUMBER('Cost model'!N168)),'Cost model'!N168,'Cost model'!M168)</f>
        <v>13.5</v>
      </c>
      <c r="K13372" s="14" t="n">
        <f aca="false">J13372-H13372</f>
        <v>2.76</v>
      </c>
      <c r="L13372" s="14" t="n">
        <f aca="false">G13372-H13372</f>
        <v>1.76</v>
      </c>
    </row>
    <row r="13373" customFormat="false" ht="15" hidden="false" customHeight="false" outlineLevel="0" collapsed="false">
      <c r="A13373" s="2" t="s">
        <v>174</v>
      </c>
      <c r="B13373" s="2" t="s">
        <v>174</v>
      </c>
      <c r="C13373" s="2" t="s">
        <v>48</v>
      </c>
      <c r="D13373" s="2" t="s">
        <v>10</v>
      </c>
      <c r="E13373" s="2" t="s">
        <v>83</v>
      </c>
      <c r="F13373" s="2" t="s">
        <v>977</v>
      </c>
      <c r="G13373" s="14" t="n">
        <v>17.5</v>
      </c>
      <c r="H13373" s="14" t="n">
        <v>36.64</v>
      </c>
      <c r="I13373" s="14" t="n">
        <v>17.5</v>
      </c>
      <c r="J13373" s="23" t="n">
        <f aca="false">IF(AND(E13373="Priority",ISNUMBER('Cost model'!N168)),'Cost model'!N168,'Cost model'!M168)</f>
        <v>18.5</v>
      </c>
      <c r="K13373" s="14" t="n">
        <f aca="false">J13373-H13373</f>
        <v>-18.14</v>
      </c>
      <c r="L13373" s="14" t="n">
        <f aca="false">G13373-H13373</f>
        <v>-19.14</v>
      </c>
    </row>
    <row r="13374" customFormat="false" ht="15" hidden="false" customHeight="false" outlineLevel="0" collapsed="false">
      <c r="A13374" s="2" t="s">
        <v>174</v>
      </c>
      <c r="B13374" s="2" t="s">
        <v>174</v>
      </c>
      <c r="C13374" s="2" t="s">
        <v>47</v>
      </c>
      <c r="D13374" s="2" t="s">
        <v>10</v>
      </c>
      <c r="E13374" s="2" t="s">
        <v>83</v>
      </c>
      <c r="F13374" s="2" t="s">
        <v>977</v>
      </c>
      <c r="G13374" s="14" t="n">
        <v>14.5</v>
      </c>
      <c r="H13374" s="14" t="n">
        <v>6.79</v>
      </c>
      <c r="I13374" s="14" t="n">
        <v>14.5</v>
      </c>
      <c r="J13374" s="23" t="n">
        <f aca="false">IF(AND(E13374="Priority",ISNUMBER('Cost model'!N167)),'Cost model'!N167,'Cost model'!M167)</f>
        <v>13.5</v>
      </c>
      <c r="K13374" s="14" t="n">
        <f aca="false">J13374-H13374</f>
        <v>6.71</v>
      </c>
      <c r="L13374" s="14" t="n">
        <f aca="false">G13374-H13374</f>
        <v>7.71</v>
      </c>
    </row>
    <row r="13375" customFormat="false" ht="15" hidden="false" customHeight="false" outlineLevel="0" collapsed="false">
      <c r="A13375" s="2" t="s">
        <v>124</v>
      </c>
      <c r="B13375" s="2" t="s">
        <v>142</v>
      </c>
      <c r="C13375" s="2" t="s">
        <v>47</v>
      </c>
      <c r="D13375" s="2" t="s">
        <v>12</v>
      </c>
      <c r="E13375" s="2" t="s">
        <v>74</v>
      </c>
      <c r="F13375" s="2" t="s">
        <v>976</v>
      </c>
      <c r="G13375" s="14" t="n">
        <v>9.5</v>
      </c>
      <c r="H13375" s="14" t="n">
        <v>53.68</v>
      </c>
      <c r="I13375" s="14" t="n">
        <v>19.5</v>
      </c>
      <c r="J13375" s="23" t="n">
        <f aca="false">IF(AND(E13375="Priority",ISNUMBER('Cost model'!N335)),'Cost model'!N335,'Cost model'!M335)</f>
        <v>45</v>
      </c>
      <c r="K13375" s="14" t="n">
        <f aca="false">J13375-H13375</f>
        <v>-8.68</v>
      </c>
      <c r="L13375" s="14" t="n">
        <f aca="false">G13375-H13375</f>
        <v>-44.18</v>
      </c>
    </row>
    <row r="13376" customFormat="false" ht="15" hidden="false" customHeight="false" outlineLevel="0" collapsed="false">
      <c r="A13376" s="2" t="s">
        <v>124</v>
      </c>
      <c r="B13376" s="2" t="s">
        <v>124</v>
      </c>
      <c r="C13376" s="2" t="s">
        <v>47</v>
      </c>
      <c r="D13376" s="2" t="s">
        <v>12</v>
      </c>
      <c r="E13376" s="2" t="s">
        <v>74</v>
      </c>
      <c r="F13376" s="2" t="s">
        <v>977</v>
      </c>
      <c r="G13376" s="14" t="n">
        <v>9.5</v>
      </c>
      <c r="H13376" s="14" t="n">
        <v>31.67</v>
      </c>
      <c r="I13376" s="14" t="n">
        <v>9.5</v>
      </c>
      <c r="J13376" s="23" t="n">
        <f aca="false">IF(AND(E13376="Priority",ISNUMBER('Cost model'!N320)),'Cost model'!N320,'Cost model'!M320)</f>
        <v>24.5</v>
      </c>
      <c r="K13376" s="14" t="n">
        <f aca="false">J13376-H13376</f>
        <v>-7.17</v>
      </c>
      <c r="L13376" s="14" t="n">
        <f aca="false">G13376-H13376</f>
        <v>-22.17</v>
      </c>
    </row>
    <row r="13377" customFormat="false" ht="15" hidden="false" customHeight="false" outlineLevel="0" collapsed="false">
      <c r="A13377" s="2" t="s">
        <v>174</v>
      </c>
      <c r="B13377" s="2" t="s">
        <v>174</v>
      </c>
      <c r="C13377" s="2" t="s">
        <v>47</v>
      </c>
      <c r="D13377" s="2" t="s">
        <v>10</v>
      </c>
      <c r="E13377" s="2" t="s">
        <v>74</v>
      </c>
      <c r="F13377" s="2" t="s">
        <v>977</v>
      </c>
      <c r="G13377" s="14" t="n">
        <v>9.5</v>
      </c>
      <c r="H13377" s="14" t="n">
        <v>6.79</v>
      </c>
      <c r="I13377" s="14" t="n">
        <v>9.5</v>
      </c>
      <c r="J13377" s="23" t="n">
        <f aca="false">IF(AND(E13377="Priority",ISNUMBER('Cost model'!N167)),'Cost model'!N167,'Cost model'!M167)</f>
        <v>8.5</v>
      </c>
      <c r="K13377" s="14" t="n">
        <f aca="false">J13377-H13377</f>
        <v>1.71</v>
      </c>
      <c r="L13377" s="14" t="n">
        <f aca="false">G13377-H13377</f>
        <v>2.71</v>
      </c>
    </row>
    <row r="13378" customFormat="false" ht="15" hidden="false" customHeight="false" outlineLevel="0" collapsed="false">
      <c r="A13378" s="2" t="s">
        <v>174</v>
      </c>
      <c r="B13378" s="2" t="s">
        <v>174</v>
      </c>
      <c r="C13378" s="2" t="s">
        <v>47</v>
      </c>
      <c r="D13378" s="2" t="s">
        <v>12</v>
      </c>
      <c r="E13378" s="2" t="s">
        <v>74</v>
      </c>
      <c r="F13378" s="2" t="s">
        <v>977</v>
      </c>
      <c r="G13378" s="14" t="n">
        <v>9.5</v>
      </c>
      <c r="H13378" s="14" t="n">
        <v>56.52</v>
      </c>
      <c r="I13378" s="14" t="n">
        <v>9.5</v>
      </c>
      <c r="J13378" s="23" t="n">
        <f aca="false">IF(AND(E13378="Priority",ISNUMBER('Cost model'!N170)),'Cost model'!N170,'Cost model'!M170)</f>
        <v>25.5</v>
      </c>
      <c r="K13378" s="14" t="n">
        <f aca="false">J13378-H13378</f>
        <v>-31.02</v>
      </c>
      <c r="L13378" s="14" t="n">
        <f aca="false">G13378-H13378</f>
        <v>-47.02</v>
      </c>
    </row>
    <row r="13379" customFormat="false" ht="15" hidden="false" customHeight="false" outlineLevel="0" collapsed="false">
      <c r="A13379" s="2" t="s">
        <v>174</v>
      </c>
      <c r="B13379" s="2" t="s">
        <v>174</v>
      </c>
      <c r="C13379" s="2" t="s">
        <v>48</v>
      </c>
      <c r="D13379" s="2" t="s">
        <v>12</v>
      </c>
      <c r="E13379" s="2" t="s">
        <v>74</v>
      </c>
      <c r="F13379" s="2" t="s">
        <v>977</v>
      </c>
      <c r="G13379" s="14" t="n">
        <v>12.5</v>
      </c>
      <c r="H13379" s="14" t="n">
        <v>15.84</v>
      </c>
      <c r="I13379" s="14" t="n">
        <v>12.5</v>
      </c>
      <c r="J13379" s="23" t="n">
        <f aca="false">IF(AND(E13379="Priority",ISNUMBER('Cost model'!N171)),'Cost model'!N171,'Cost model'!M171)</f>
        <v>40</v>
      </c>
      <c r="K13379" s="14" t="n">
        <f aca="false">J13379-H13379</f>
        <v>24.16</v>
      </c>
      <c r="L13379" s="14" t="n">
        <f aca="false">G13379-H13379</f>
        <v>-3.34</v>
      </c>
    </row>
    <row r="13380" customFormat="false" ht="15" hidden="false" customHeight="false" outlineLevel="0" collapsed="false">
      <c r="A13380" s="2" t="s">
        <v>142</v>
      </c>
      <c r="B13380" s="2" t="s">
        <v>142</v>
      </c>
      <c r="C13380" s="2" t="s">
        <v>47</v>
      </c>
      <c r="D13380" s="2" t="s">
        <v>12</v>
      </c>
      <c r="E13380" s="2" t="s">
        <v>74</v>
      </c>
      <c r="F13380" s="2" t="s">
        <v>977</v>
      </c>
      <c r="G13380" s="14" t="n">
        <v>9.5</v>
      </c>
      <c r="H13380" s="14" t="n">
        <v>7.78</v>
      </c>
      <c r="I13380" s="14" t="n">
        <v>9.5</v>
      </c>
      <c r="J13380" s="23" t="n">
        <f aca="false">IF(AND(E13380="Priority",ISNUMBER('Cost model'!N635)),'Cost model'!N635,'Cost model'!M635)</f>
        <v>30.5</v>
      </c>
      <c r="K13380" s="14" t="n">
        <f aca="false">J13380-H13380</f>
        <v>22.72</v>
      </c>
      <c r="L13380" s="14" t="n">
        <f aca="false">G13380-H13380</f>
        <v>1.72</v>
      </c>
    </row>
    <row r="13381" customFormat="false" ht="15" hidden="false" customHeight="false" outlineLevel="0" collapsed="false">
      <c r="A13381" s="2" t="s">
        <v>124</v>
      </c>
      <c r="B13381" s="2" t="s">
        <v>124</v>
      </c>
      <c r="C13381" s="2" t="s">
        <v>47</v>
      </c>
      <c r="D13381" s="2" t="s">
        <v>10</v>
      </c>
      <c r="E13381" s="2" t="s">
        <v>74</v>
      </c>
      <c r="F13381" s="2" t="s">
        <v>977</v>
      </c>
      <c r="G13381" s="14" t="n">
        <v>9.5</v>
      </c>
      <c r="H13381" s="14" t="n">
        <v>7.47</v>
      </c>
      <c r="I13381" s="14" t="n">
        <v>9.5</v>
      </c>
      <c r="J13381" s="23" t="n">
        <f aca="false">IF(AND(E13381="Priority",ISNUMBER('Cost model'!N317)),'Cost model'!N317,'Cost model'!M317)</f>
        <v>10.5</v>
      </c>
      <c r="K13381" s="14" t="n">
        <f aca="false">J13381-H13381</f>
        <v>3.03</v>
      </c>
      <c r="L13381" s="14" t="n">
        <f aca="false">G13381-H13381</f>
        <v>2.03</v>
      </c>
    </row>
    <row r="13382" customFormat="false" ht="15" hidden="false" customHeight="false" outlineLevel="0" collapsed="false">
      <c r="A13382" s="2" t="s">
        <v>174</v>
      </c>
      <c r="B13382" s="2" t="s">
        <v>142</v>
      </c>
      <c r="C13382" s="2" t="s">
        <v>49</v>
      </c>
      <c r="D13382" s="2" t="s">
        <v>10</v>
      </c>
      <c r="E13382" s="2" t="s">
        <v>74</v>
      </c>
      <c r="F13382" s="2" t="s">
        <v>976</v>
      </c>
      <c r="G13382" s="14" t="n">
        <v>17.5</v>
      </c>
      <c r="H13382" s="14" t="n">
        <v>19.55</v>
      </c>
      <c r="I13382" s="14" t="n">
        <v>17.5</v>
      </c>
      <c r="J13382" s="23" t="n">
        <f aca="false">IF(AND(E13382="Priority",ISNUMBER('Cost model'!N124)),'Cost model'!N124,'Cost model'!M124)</f>
        <v>21.5</v>
      </c>
      <c r="K13382" s="14" t="n">
        <f aca="false">J13382-H13382</f>
        <v>1.95</v>
      </c>
      <c r="L13382" s="14" t="n">
        <f aca="false">G13382-H13382</f>
        <v>-2.05</v>
      </c>
    </row>
    <row r="13383" customFormat="false" ht="15" hidden="false" customHeight="false" outlineLevel="0" collapsed="false">
      <c r="A13383" s="2" t="s">
        <v>124</v>
      </c>
      <c r="B13383" s="2" t="s">
        <v>124</v>
      </c>
      <c r="C13383" s="2" t="s">
        <v>48</v>
      </c>
      <c r="D13383" s="2" t="s">
        <v>10</v>
      </c>
      <c r="E13383" s="2" t="s">
        <v>74</v>
      </c>
      <c r="F13383" s="2" t="s">
        <v>977</v>
      </c>
      <c r="G13383" s="14" t="n">
        <v>12.5</v>
      </c>
      <c r="H13383" s="14" t="n">
        <v>14.08</v>
      </c>
      <c r="I13383" s="14" t="n">
        <v>12.5</v>
      </c>
      <c r="J13383" s="23" t="n">
        <f aca="false">IF(AND(E13383="Priority",ISNUMBER('Cost model'!N318)),'Cost model'!N318,'Cost model'!M318)</f>
        <v>14.5</v>
      </c>
      <c r="K13383" s="14" t="n">
        <f aca="false">J13383-H13383</f>
        <v>0.42</v>
      </c>
      <c r="L13383" s="14" t="n">
        <f aca="false">G13383-H13383</f>
        <v>-1.58</v>
      </c>
    </row>
    <row r="13384" customFormat="false" ht="15" hidden="false" customHeight="false" outlineLevel="0" collapsed="false">
      <c r="A13384" s="2" t="s">
        <v>142</v>
      </c>
      <c r="B13384" s="2" t="s">
        <v>142</v>
      </c>
      <c r="C13384" s="2" t="s">
        <v>47</v>
      </c>
      <c r="D13384" s="2" t="s">
        <v>10</v>
      </c>
      <c r="E13384" s="2" t="s">
        <v>74</v>
      </c>
      <c r="F13384" s="2" t="s">
        <v>977</v>
      </c>
      <c r="G13384" s="14" t="n">
        <v>9.5</v>
      </c>
      <c r="H13384" s="14" t="n">
        <v>5.76</v>
      </c>
      <c r="I13384" s="14" t="n">
        <v>9.5</v>
      </c>
      <c r="J13384" s="23" t="n">
        <f aca="false">IF(AND(E13384="Priority",ISNUMBER('Cost model'!N632)),'Cost model'!N632,'Cost model'!M632)</f>
        <v>9.5</v>
      </c>
      <c r="K13384" s="14" t="n">
        <f aca="false">J13384-H13384</f>
        <v>3.74</v>
      </c>
      <c r="L13384" s="14" t="n">
        <f aca="false">G13384-H13384</f>
        <v>3.74</v>
      </c>
    </row>
    <row r="13385" customFormat="false" ht="15" hidden="false" customHeight="false" outlineLevel="0" collapsed="false">
      <c r="A13385" s="2" t="s">
        <v>142</v>
      </c>
      <c r="B13385" s="2" t="s">
        <v>142</v>
      </c>
      <c r="C13385" s="2" t="s">
        <v>47</v>
      </c>
      <c r="D13385" s="2" t="s">
        <v>12</v>
      </c>
      <c r="E13385" s="2" t="s">
        <v>74</v>
      </c>
      <c r="F13385" s="2" t="s">
        <v>977</v>
      </c>
      <c r="G13385" s="14" t="n">
        <v>9.5</v>
      </c>
      <c r="H13385" s="14" t="n">
        <v>17.63</v>
      </c>
      <c r="I13385" s="14" t="n">
        <v>9.5</v>
      </c>
      <c r="J13385" s="23" t="n">
        <f aca="false">IF(AND(E13385="Priority",ISNUMBER('Cost model'!N635)),'Cost model'!N635,'Cost model'!M635)</f>
        <v>30.5</v>
      </c>
      <c r="K13385" s="14" t="n">
        <f aca="false">J13385-H13385</f>
        <v>12.87</v>
      </c>
      <c r="L13385" s="14" t="n">
        <f aca="false">G13385-H13385</f>
        <v>-8.13</v>
      </c>
    </row>
    <row r="13386" customFormat="false" ht="15" hidden="false" customHeight="false" outlineLevel="0" collapsed="false">
      <c r="A13386" s="2" t="s">
        <v>174</v>
      </c>
      <c r="B13386" s="2" t="s">
        <v>174</v>
      </c>
      <c r="C13386" s="2" t="s">
        <v>47</v>
      </c>
      <c r="D13386" s="2" t="s">
        <v>12</v>
      </c>
      <c r="E13386" s="2" t="s">
        <v>74</v>
      </c>
      <c r="F13386" s="2" t="s">
        <v>977</v>
      </c>
      <c r="G13386" s="14" t="n">
        <v>9.5</v>
      </c>
      <c r="H13386" s="14" t="n">
        <v>20.83</v>
      </c>
      <c r="I13386" s="14" t="n">
        <v>9.5</v>
      </c>
      <c r="J13386" s="23" t="n">
        <f aca="false">IF(AND(E13386="Priority",ISNUMBER('Cost model'!N170)),'Cost model'!N170,'Cost model'!M170)</f>
        <v>25.5</v>
      </c>
      <c r="K13386" s="14" t="n">
        <f aca="false">J13386-H13386</f>
        <v>4.67</v>
      </c>
      <c r="L13386" s="14" t="n">
        <f aca="false">G13386-H13386</f>
        <v>-11.33</v>
      </c>
    </row>
    <row r="13387" customFormat="false" ht="15" hidden="false" customHeight="false" outlineLevel="0" collapsed="false">
      <c r="A13387" s="2" t="s">
        <v>158</v>
      </c>
      <c r="B13387" s="2" t="s">
        <v>158</v>
      </c>
      <c r="C13387" s="2" t="s">
        <v>47</v>
      </c>
      <c r="D13387" s="2" t="s">
        <v>10</v>
      </c>
      <c r="E13387" s="2" t="s">
        <v>83</v>
      </c>
      <c r="F13387" s="2" t="s">
        <v>977</v>
      </c>
      <c r="G13387" s="14" t="n">
        <v>14.5</v>
      </c>
      <c r="H13387" s="14" t="n">
        <v>9.15</v>
      </c>
      <c r="I13387" s="14" t="n">
        <v>14.5</v>
      </c>
      <c r="J13387" s="23" t="n">
        <f aca="false">IF(AND(E13387="Priority",ISNUMBER('Cost model'!N422)),'Cost model'!N422,'Cost model'!M422)</f>
        <v>13.5</v>
      </c>
      <c r="K13387" s="14" t="n">
        <f aca="false">J13387-H13387</f>
        <v>4.35</v>
      </c>
      <c r="L13387" s="14" t="n">
        <f aca="false">G13387-H13387</f>
        <v>5.35</v>
      </c>
    </row>
    <row r="13388" customFormat="false" ht="15" hidden="false" customHeight="false" outlineLevel="0" collapsed="false">
      <c r="A13388" s="2" t="s">
        <v>142</v>
      </c>
      <c r="B13388" s="2" t="s">
        <v>142</v>
      </c>
      <c r="C13388" s="2" t="s">
        <v>47</v>
      </c>
      <c r="D13388" s="2" t="s">
        <v>10</v>
      </c>
      <c r="E13388" s="2" t="s">
        <v>74</v>
      </c>
      <c r="F13388" s="2" t="s">
        <v>977</v>
      </c>
      <c r="G13388" s="14" t="n">
        <v>9.5</v>
      </c>
      <c r="H13388" s="14" t="n">
        <v>24.57</v>
      </c>
      <c r="I13388" s="14" t="n">
        <v>9.5</v>
      </c>
      <c r="J13388" s="23" t="n">
        <f aca="false">IF(AND(E13388="Priority",ISNUMBER('Cost model'!N632)),'Cost model'!N632,'Cost model'!M632)</f>
        <v>9.5</v>
      </c>
      <c r="K13388" s="14" t="n">
        <f aca="false">J13388-H13388</f>
        <v>-15.07</v>
      </c>
      <c r="L13388" s="14" t="n">
        <f aca="false">G13388-H13388</f>
        <v>-15.07</v>
      </c>
    </row>
    <row r="13389" customFormat="false" ht="15" hidden="false" customHeight="false" outlineLevel="0" collapsed="false">
      <c r="A13389" s="2" t="s">
        <v>142</v>
      </c>
      <c r="B13389" s="2" t="s">
        <v>142</v>
      </c>
      <c r="C13389" s="2" t="s">
        <v>47</v>
      </c>
      <c r="D13389" s="2" t="s">
        <v>12</v>
      </c>
      <c r="E13389" s="2" t="s">
        <v>83</v>
      </c>
      <c r="F13389" s="2" t="s">
        <v>977</v>
      </c>
      <c r="G13389" s="14" t="n">
        <v>19.5</v>
      </c>
      <c r="H13389" s="14" t="n">
        <v>38.84</v>
      </c>
      <c r="I13389" s="14" t="n">
        <v>19.5</v>
      </c>
      <c r="J13389" s="23" t="n">
        <f aca="false">IF(AND(E13389="Priority",ISNUMBER('Cost model'!N635)),'Cost model'!N635,'Cost model'!M635)</f>
        <v>40</v>
      </c>
      <c r="K13389" s="14" t="n">
        <f aca="false">J13389-H13389</f>
        <v>1.16</v>
      </c>
      <c r="L13389" s="14" t="n">
        <f aca="false">G13389-H13389</f>
        <v>-19.34</v>
      </c>
    </row>
    <row r="13390" customFormat="false" ht="15" hidden="false" customHeight="false" outlineLevel="0" collapsed="false">
      <c r="A13390" s="2" t="s">
        <v>174</v>
      </c>
      <c r="B13390" s="2" t="s">
        <v>174</v>
      </c>
      <c r="C13390" s="2" t="s">
        <v>47</v>
      </c>
      <c r="D13390" s="2" t="s">
        <v>12</v>
      </c>
      <c r="E13390" s="2" t="s">
        <v>74</v>
      </c>
      <c r="F13390" s="2" t="s">
        <v>977</v>
      </c>
      <c r="G13390" s="14" t="n">
        <v>9.5</v>
      </c>
      <c r="H13390" s="14" t="n">
        <v>36.59</v>
      </c>
      <c r="I13390" s="14" t="n">
        <v>9.5</v>
      </c>
      <c r="J13390" s="23" t="n">
        <f aca="false">IF(AND(E13390="Priority",ISNUMBER('Cost model'!N170)),'Cost model'!N170,'Cost model'!M170)</f>
        <v>25.5</v>
      </c>
      <c r="K13390" s="14" t="n">
        <f aca="false">J13390-H13390</f>
        <v>-11.09</v>
      </c>
      <c r="L13390" s="14" t="n">
        <f aca="false">G13390-H13390</f>
        <v>-27.09</v>
      </c>
    </row>
    <row r="13391" customFormat="false" ht="15" hidden="false" customHeight="false" outlineLevel="0" collapsed="false">
      <c r="A13391" s="2" t="s">
        <v>158</v>
      </c>
      <c r="B13391" s="2" t="s">
        <v>158</v>
      </c>
      <c r="C13391" s="2" t="s">
        <v>49</v>
      </c>
      <c r="D13391" s="2" t="s">
        <v>12</v>
      </c>
      <c r="E13391" s="2" t="s">
        <v>83</v>
      </c>
      <c r="F13391" s="2" t="s">
        <v>977</v>
      </c>
      <c r="G13391" s="14" t="n">
        <v>29.5</v>
      </c>
      <c r="H13391" s="14" t="n">
        <v>39.86</v>
      </c>
      <c r="I13391" s="14" t="n">
        <v>29.5</v>
      </c>
      <c r="J13391" s="23" t="n">
        <f aca="false">IF(AND(E13391="Priority",ISNUMBER('Cost model'!N427)),'Cost model'!N427,'Cost model'!M427)</f>
        <v>40</v>
      </c>
      <c r="K13391" s="14" t="n">
        <f aca="false">J13391-H13391</f>
        <v>0.140000000000001</v>
      </c>
      <c r="L13391" s="14" t="n">
        <f aca="false">G13391-H13391</f>
        <v>-10.36</v>
      </c>
    </row>
    <row r="13392" customFormat="false" ht="15" hidden="false" customHeight="false" outlineLevel="0" collapsed="false">
      <c r="A13392" s="2" t="s">
        <v>174</v>
      </c>
      <c r="B13392" s="2" t="s">
        <v>174</v>
      </c>
      <c r="C13392" s="2" t="s">
        <v>47</v>
      </c>
      <c r="D13392" s="2" t="s">
        <v>10</v>
      </c>
      <c r="E13392" s="2" t="s">
        <v>74</v>
      </c>
      <c r="F13392" s="2" t="s">
        <v>977</v>
      </c>
      <c r="G13392" s="14" t="n">
        <v>9.5</v>
      </c>
      <c r="H13392" s="14" t="n">
        <v>7.59</v>
      </c>
      <c r="I13392" s="14" t="n">
        <v>9.5</v>
      </c>
      <c r="J13392" s="23" t="n">
        <f aca="false">IF(AND(E13392="Priority",ISNUMBER('Cost model'!N167)),'Cost model'!N167,'Cost model'!M167)</f>
        <v>8.5</v>
      </c>
      <c r="K13392" s="14" t="n">
        <f aca="false">J13392-H13392</f>
        <v>0.91</v>
      </c>
      <c r="L13392" s="14" t="n">
        <f aca="false">G13392-H13392</f>
        <v>1.91</v>
      </c>
    </row>
    <row r="13393" customFormat="false" ht="15" hidden="false" customHeight="false" outlineLevel="0" collapsed="false">
      <c r="A13393" s="2" t="s">
        <v>142</v>
      </c>
      <c r="B13393" s="2" t="s">
        <v>142</v>
      </c>
      <c r="C13393" s="2" t="s">
        <v>47</v>
      </c>
      <c r="D13393" s="2" t="s">
        <v>12</v>
      </c>
      <c r="E13393" s="2" t="s">
        <v>74</v>
      </c>
      <c r="F13393" s="2" t="s">
        <v>977</v>
      </c>
      <c r="G13393" s="14" t="n">
        <v>9.5</v>
      </c>
      <c r="H13393" s="14" t="n">
        <v>10.34</v>
      </c>
      <c r="I13393" s="14" t="n">
        <v>9.5</v>
      </c>
      <c r="J13393" s="23" t="n">
        <f aca="false">IF(AND(E13393="Priority",ISNUMBER('Cost model'!N635)),'Cost model'!N635,'Cost model'!M635)</f>
        <v>30.5</v>
      </c>
      <c r="K13393" s="14" t="n">
        <f aca="false">J13393-H13393</f>
        <v>20.16</v>
      </c>
      <c r="L13393" s="14" t="n">
        <f aca="false">G13393-H13393</f>
        <v>-0.84</v>
      </c>
    </row>
    <row r="13394" customFormat="false" ht="15" hidden="false" customHeight="false" outlineLevel="0" collapsed="false">
      <c r="A13394" s="2" t="s">
        <v>123</v>
      </c>
      <c r="B13394" s="2" t="s">
        <v>123</v>
      </c>
      <c r="C13394" s="2" t="s">
        <v>47</v>
      </c>
      <c r="D13394" s="2" t="s">
        <v>12</v>
      </c>
      <c r="E13394" s="2" t="s">
        <v>83</v>
      </c>
      <c r="F13394" s="2" t="s">
        <v>977</v>
      </c>
      <c r="G13394" s="14" t="n">
        <v>19.5</v>
      </c>
      <c r="H13394" s="14" t="n">
        <v>52.82</v>
      </c>
      <c r="I13394" s="14" t="n">
        <v>19.5</v>
      </c>
      <c r="J13394" s="23" t="n">
        <f aca="false">IF(AND(E13394="Priority",ISNUMBER('Cost model'!N65)),'Cost model'!N65,'Cost model'!M65)</f>
        <v>45</v>
      </c>
      <c r="K13394" s="14" t="n">
        <f aca="false">J13394-H13394</f>
        <v>-7.82</v>
      </c>
      <c r="L13394" s="14" t="n">
        <f aca="false">G13394-H13394</f>
        <v>-33.32</v>
      </c>
    </row>
    <row r="13395" customFormat="false" ht="15" hidden="false" customHeight="false" outlineLevel="0" collapsed="false">
      <c r="A13395" s="2" t="s">
        <v>174</v>
      </c>
      <c r="B13395" s="2" t="s">
        <v>174</v>
      </c>
      <c r="C13395" s="2" t="s">
        <v>48</v>
      </c>
      <c r="D13395" s="2" t="s">
        <v>13</v>
      </c>
      <c r="E13395" s="2" t="s">
        <v>83</v>
      </c>
      <c r="F13395" s="2" t="s">
        <v>977</v>
      </c>
      <c r="G13395" s="14" t="n">
        <v>45</v>
      </c>
      <c r="H13395" s="14" t="n">
        <v>57.57</v>
      </c>
      <c r="I13395" s="14" t="n">
        <v>45</v>
      </c>
      <c r="J13395" s="23" t="n">
        <f aca="false">IF(AND(E13395="Priority",ISNUMBER('Cost model'!N174)),'Cost model'!N174,'Cost model'!M174)</f>
        <v>95</v>
      </c>
      <c r="K13395" s="14" t="n">
        <f aca="false">J13395-H13395</f>
        <v>37.43</v>
      </c>
      <c r="L13395" s="14" t="n">
        <f aca="false">G13395-H13395</f>
        <v>-12.57</v>
      </c>
    </row>
    <row r="13396" customFormat="false" ht="15" hidden="false" customHeight="false" outlineLevel="0" collapsed="false">
      <c r="A13396" s="2" t="s">
        <v>124</v>
      </c>
      <c r="B13396" s="2" t="s">
        <v>124</v>
      </c>
      <c r="C13396" s="2" t="s">
        <v>47</v>
      </c>
      <c r="D13396" s="2" t="s">
        <v>12</v>
      </c>
      <c r="E13396" s="2" t="s">
        <v>74</v>
      </c>
      <c r="F13396" s="2" t="s">
        <v>977</v>
      </c>
      <c r="G13396" s="14" t="n">
        <v>9.5</v>
      </c>
      <c r="H13396" s="14" t="n">
        <v>28.89</v>
      </c>
      <c r="I13396" s="14" t="n">
        <v>9.5</v>
      </c>
      <c r="J13396" s="23" t="n">
        <f aca="false">IF(AND(E13396="Priority",ISNUMBER('Cost model'!N320)),'Cost model'!N320,'Cost model'!M320)</f>
        <v>24.5</v>
      </c>
      <c r="K13396" s="14" t="n">
        <f aca="false">J13396-H13396</f>
        <v>-4.39</v>
      </c>
      <c r="L13396" s="14" t="n">
        <f aca="false">G13396-H13396</f>
        <v>-19.39</v>
      </c>
    </row>
    <row r="13397" customFormat="false" ht="15" hidden="false" customHeight="false" outlineLevel="0" collapsed="false">
      <c r="A13397" s="2" t="s">
        <v>221</v>
      </c>
      <c r="B13397" s="2" t="s">
        <v>221</v>
      </c>
      <c r="C13397" s="2" t="s">
        <v>47</v>
      </c>
      <c r="D13397" s="2" t="s">
        <v>14</v>
      </c>
      <c r="E13397" s="2" t="s">
        <v>74</v>
      </c>
      <c r="F13397" s="2" t="s">
        <v>977</v>
      </c>
      <c r="G13397" s="14" t="n">
        <v>25</v>
      </c>
      <c r="H13397" s="14" t="n">
        <v>119.37</v>
      </c>
      <c r="I13397" s="14" t="n">
        <v>25</v>
      </c>
      <c r="J13397" s="23" t="n">
        <f aca="false">IF(AND(E13397="Priority",ISNUMBER('Cost model'!N746)),'Cost model'!N746,'Cost model'!M746)</f>
        <v>100</v>
      </c>
      <c r="K13397" s="14" t="n">
        <f aca="false">J13397-H13397</f>
        <v>-19.37</v>
      </c>
      <c r="L13397" s="14" t="n">
        <f aca="false">G13397-H13397</f>
        <v>-94.37</v>
      </c>
    </row>
    <row r="13398" customFormat="false" ht="15" hidden="false" customHeight="false" outlineLevel="0" collapsed="false">
      <c r="A13398" s="2" t="s">
        <v>174</v>
      </c>
      <c r="B13398" s="2" t="s">
        <v>142</v>
      </c>
      <c r="C13398" s="2" t="s">
        <v>47</v>
      </c>
      <c r="D13398" s="2" t="s">
        <v>12</v>
      </c>
      <c r="E13398" s="2" t="s">
        <v>74</v>
      </c>
      <c r="F13398" s="2" t="s">
        <v>976</v>
      </c>
      <c r="G13398" s="14" t="n">
        <v>9.5</v>
      </c>
      <c r="H13398" s="14" t="n">
        <v>53.97</v>
      </c>
      <c r="I13398" s="14" t="n">
        <v>9.5</v>
      </c>
      <c r="J13398" s="23" t="n">
        <f aca="false">IF(AND(E13398="Priority",ISNUMBER('Cost model'!N125)),'Cost model'!N125,'Cost model'!M125)</f>
        <v>40</v>
      </c>
      <c r="K13398" s="14" t="n">
        <f aca="false">J13398-H13398</f>
        <v>-13.97</v>
      </c>
      <c r="L13398" s="14" t="n">
        <f aca="false">G13398-H13398</f>
        <v>-44.47</v>
      </c>
    </row>
    <row r="13399" customFormat="false" ht="15" hidden="false" customHeight="false" outlineLevel="0" collapsed="false">
      <c r="A13399" s="2" t="s">
        <v>142</v>
      </c>
      <c r="B13399" s="2" t="s">
        <v>142</v>
      </c>
      <c r="C13399" s="2" t="s">
        <v>48</v>
      </c>
      <c r="D13399" s="2" t="s">
        <v>10</v>
      </c>
      <c r="E13399" s="2" t="s">
        <v>74</v>
      </c>
      <c r="F13399" s="2" t="s">
        <v>977</v>
      </c>
      <c r="G13399" s="14" t="n">
        <v>12.5</v>
      </c>
      <c r="H13399" s="14" t="n">
        <v>8.69</v>
      </c>
      <c r="I13399" s="14" t="n">
        <v>12.5</v>
      </c>
      <c r="J13399" s="23" t="n">
        <f aca="false">IF(AND(E13399="Priority",ISNUMBER('Cost model'!N633)),'Cost model'!N633,'Cost model'!M633)</f>
        <v>11.5</v>
      </c>
      <c r="K13399" s="14" t="n">
        <f aca="false">J13399-H13399</f>
        <v>2.81</v>
      </c>
      <c r="L13399" s="14" t="n">
        <f aca="false">G13399-H13399</f>
        <v>3.81</v>
      </c>
    </row>
    <row r="13400" customFormat="false" ht="15" hidden="false" customHeight="false" outlineLevel="0" collapsed="false">
      <c r="A13400" s="2" t="s">
        <v>205</v>
      </c>
      <c r="B13400" s="2" t="s">
        <v>205</v>
      </c>
      <c r="C13400" s="2" t="s">
        <v>48</v>
      </c>
      <c r="D13400" s="2" t="s">
        <v>10</v>
      </c>
      <c r="E13400" s="2" t="s">
        <v>74</v>
      </c>
      <c r="F13400" s="2" t="s">
        <v>977</v>
      </c>
      <c r="G13400" s="14" t="n">
        <v>14.5</v>
      </c>
      <c r="H13400" s="14" t="n">
        <v>10.9</v>
      </c>
      <c r="I13400" s="14" t="n">
        <v>12.5</v>
      </c>
      <c r="J13400" s="23" t="n">
        <f aca="false">IF(AND(E13400="Priority",ISNUMBER('Cost model'!N528)),'Cost model'!N528,'Cost model'!M528)</f>
        <v>13.5</v>
      </c>
      <c r="K13400" s="14" t="n">
        <f aca="false">J13400-H13400</f>
        <v>2.6</v>
      </c>
      <c r="L13400" s="14" t="n">
        <f aca="false">G13400-H13400</f>
        <v>3.6</v>
      </c>
    </row>
    <row r="13401" customFormat="false" ht="15" hidden="false" customHeight="false" outlineLevel="0" collapsed="false">
      <c r="A13401" s="2" t="s">
        <v>124</v>
      </c>
      <c r="B13401" s="2" t="s">
        <v>124</v>
      </c>
      <c r="C13401" s="2" t="s">
        <v>47</v>
      </c>
      <c r="D13401" s="2" t="s">
        <v>12</v>
      </c>
      <c r="E13401" s="2" t="s">
        <v>74</v>
      </c>
      <c r="F13401" s="2" t="s">
        <v>977</v>
      </c>
      <c r="G13401" s="14" t="n">
        <v>9.5</v>
      </c>
      <c r="H13401" s="14" t="n">
        <v>7.59</v>
      </c>
      <c r="I13401" s="14" t="n">
        <v>9.5</v>
      </c>
      <c r="J13401" s="23" t="n">
        <f aca="false">IF(AND(E13401="Priority",ISNUMBER('Cost model'!N320)),'Cost model'!N320,'Cost model'!M320)</f>
        <v>24.5</v>
      </c>
      <c r="K13401" s="14" t="n">
        <f aca="false">J13401-H13401</f>
        <v>16.91</v>
      </c>
      <c r="L13401" s="14" t="n">
        <f aca="false">G13401-H13401</f>
        <v>1.91</v>
      </c>
    </row>
    <row r="13402" customFormat="false" ht="15" hidden="false" customHeight="false" outlineLevel="0" collapsed="false">
      <c r="A13402" s="2" t="s">
        <v>158</v>
      </c>
      <c r="B13402" s="2" t="s">
        <v>158</v>
      </c>
      <c r="C13402" s="2" t="s">
        <v>47</v>
      </c>
      <c r="D13402" s="2" t="s">
        <v>12</v>
      </c>
      <c r="E13402" s="2" t="s">
        <v>83</v>
      </c>
      <c r="F13402" s="2" t="s">
        <v>977</v>
      </c>
      <c r="G13402" s="14" t="n">
        <v>19.5</v>
      </c>
      <c r="H13402" s="14" t="n">
        <v>59.97</v>
      </c>
      <c r="I13402" s="14" t="n">
        <v>19.5</v>
      </c>
      <c r="J13402" s="23" t="n">
        <f aca="false">IF(AND(E13402="Priority",ISNUMBER('Cost model'!N425)),'Cost model'!N425,'Cost model'!M425)</f>
        <v>19.5</v>
      </c>
      <c r="K13402" s="14" t="n">
        <f aca="false">J13402-H13402</f>
        <v>-40.47</v>
      </c>
      <c r="L13402" s="14" t="n">
        <f aca="false">G13402-H13402</f>
        <v>-40.47</v>
      </c>
    </row>
    <row r="13403" customFormat="false" ht="15" hidden="false" customHeight="false" outlineLevel="0" collapsed="false">
      <c r="A13403" s="2" t="s">
        <v>142</v>
      </c>
      <c r="B13403" s="2" t="s">
        <v>124</v>
      </c>
      <c r="C13403" s="2" t="s">
        <v>48</v>
      </c>
      <c r="D13403" s="2" t="s">
        <v>10</v>
      </c>
      <c r="E13403" s="2" t="s">
        <v>74</v>
      </c>
      <c r="F13403" s="2" t="s">
        <v>976</v>
      </c>
      <c r="G13403" s="14" t="n">
        <v>17.5</v>
      </c>
      <c r="H13403" s="14" t="n">
        <v>23.18</v>
      </c>
      <c r="I13403" s="14" t="n">
        <v>14.5</v>
      </c>
      <c r="J13403" s="23" t="n">
        <f aca="false">IF(AND(E13403="Priority",ISNUMBER('Cost model'!N663)),'Cost model'!N663,'Cost model'!M663)</f>
        <v>18.5</v>
      </c>
      <c r="K13403" s="14" t="n">
        <f aca="false">J13403-H13403</f>
        <v>-4.68</v>
      </c>
      <c r="L13403" s="14" t="n">
        <f aca="false">G13403-H13403</f>
        <v>-5.68</v>
      </c>
    </row>
    <row r="13404" customFormat="false" ht="15" hidden="false" customHeight="false" outlineLevel="0" collapsed="false">
      <c r="A13404" s="2" t="s">
        <v>124</v>
      </c>
      <c r="B13404" s="2" t="s">
        <v>124</v>
      </c>
      <c r="C13404" s="2" t="s">
        <v>48</v>
      </c>
      <c r="D13404" s="2" t="s">
        <v>12</v>
      </c>
      <c r="E13404" s="2" t="s">
        <v>74</v>
      </c>
      <c r="F13404" s="2" t="s">
        <v>977</v>
      </c>
      <c r="G13404" s="14" t="n">
        <v>12.5</v>
      </c>
      <c r="H13404" s="14" t="n">
        <v>49.64</v>
      </c>
      <c r="I13404" s="14" t="n">
        <v>12.5</v>
      </c>
      <c r="J13404" s="23" t="n">
        <f aca="false">IF(AND(E13404="Priority",ISNUMBER('Cost model'!N321)),'Cost model'!N321,'Cost model'!M321)</f>
        <v>40</v>
      </c>
      <c r="K13404" s="14" t="n">
        <f aca="false">J13404-H13404</f>
        <v>-9.64</v>
      </c>
      <c r="L13404" s="14" t="n">
        <f aca="false">G13404-H13404</f>
        <v>-37.14</v>
      </c>
    </row>
    <row r="13405" customFormat="false" ht="15" hidden="false" customHeight="false" outlineLevel="0" collapsed="false">
      <c r="A13405" s="2" t="s">
        <v>174</v>
      </c>
      <c r="B13405" s="2" t="s">
        <v>124</v>
      </c>
      <c r="C13405" s="2" t="s">
        <v>48</v>
      </c>
      <c r="D13405" s="2" t="s">
        <v>12</v>
      </c>
      <c r="E13405" s="2" t="s">
        <v>74</v>
      </c>
      <c r="F13405" s="2" t="s">
        <v>976</v>
      </c>
      <c r="G13405" s="14" t="n">
        <v>12.5</v>
      </c>
      <c r="H13405" s="14" t="n">
        <v>43.16</v>
      </c>
      <c r="I13405" s="14" t="n">
        <v>12.5</v>
      </c>
      <c r="J13405" s="23" t="n">
        <f aca="false">IF(AND(E13405="Priority",ISNUMBER('Cost model'!N111)),'Cost model'!N111,'Cost model'!M111)</f>
        <v>45</v>
      </c>
      <c r="K13405" s="14" t="n">
        <f aca="false">J13405-H13405</f>
        <v>1.84</v>
      </c>
      <c r="L13405" s="14" t="n">
        <f aca="false">G13405-H13405</f>
        <v>-30.66</v>
      </c>
    </row>
    <row r="13406" customFormat="false" ht="15" hidden="false" customHeight="false" outlineLevel="0" collapsed="false">
      <c r="A13406" s="2" t="s">
        <v>174</v>
      </c>
      <c r="B13406" s="2" t="s">
        <v>124</v>
      </c>
      <c r="C13406" s="2" t="s">
        <v>48</v>
      </c>
      <c r="D13406" s="2" t="s">
        <v>10</v>
      </c>
      <c r="E13406" s="2" t="s">
        <v>74</v>
      </c>
      <c r="F13406" s="2" t="s">
        <v>976</v>
      </c>
      <c r="G13406" s="14" t="n">
        <v>12.5</v>
      </c>
      <c r="H13406" s="14" t="n">
        <v>8.91</v>
      </c>
      <c r="I13406" s="14" t="n">
        <v>12.5</v>
      </c>
      <c r="J13406" s="23" t="n">
        <f aca="false">IF(AND(E13406="Priority",ISNUMBER('Cost model'!N108)),'Cost model'!N108,'Cost model'!M108)</f>
        <v>15.5</v>
      </c>
      <c r="K13406" s="14" t="n">
        <f aca="false">J13406-H13406</f>
        <v>6.59</v>
      </c>
      <c r="L13406" s="14" t="n">
        <f aca="false">G13406-H13406</f>
        <v>3.59</v>
      </c>
    </row>
    <row r="13407" customFormat="false" ht="15" hidden="false" customHeight="false" outlineLevel="0" collapsed="false">
      <c r="A13407" s="2" t="s">
        <v>174</v>
      </c>
      <c r="B13407" s="2" t="s">
        <v>174</v>
      </c>
      <c r="C13407" s="2" t="s">
        <v>47</v>
      </c>
      <c r="D13407" s="2" t="s">
        <v>10</v>
      </c>
      <c r="E13407" s="2" t="s">
        <v>74</v>
      </c>
      <c r="F13407" s="2" t="s">
        <v>977</v>
      </c>
      <c r="G13407" s="14" t="n">
        <v>9.5</v>
      </c>
      <c r="H13407" s="14" t="n">
        <v>7.59</v>
      </c>
      <c r="I13407" s="14" t="n">
        <v>9.5</v>
      </c>
      <c r="J13407" s="23" t="n">
        <f aca="false">IF(AND(E13407="Priority",ISNUMBER('Cost model'!N167)),'Cost model'!N167,'Cost model'!M167)</f>
        <v>8.5</v>
      </c>
      <c r="K13407" s="14" t="n">
        <f aca="false">J13407-H13407</f>
        <v>0.91</v>
      </c>
      <c r="L13407" s="14" t="n">
        <f aca="false">G13407-H13407</f>
        <v>1.91</v>
      </c>
    </row>
    <row r="13408" customFormat="false" ht="15" hidden="false" customHeight="false" outlineLevel="0" collapsed="false">
      <c r="A13408" s="2" t="s">
        <v>124</v>
      </c>
      <c r="B13408" s="2" t="s">
        <v>124</v>
      </c>
      <c r="C13408" s="2" t="s">
        <v>48</v>
      </c>
      <c r="D13408" s="2" t="s">
        <v>10</v>
      </c>
      <c r="E13408" s="2" t="s">
        <v>74</v>
      </c>
      <c r="F13408" s="2" t="s">
        <v>977</v>
      </c>
      <c r="G13408" s="14" t="n">
        <v>12.5</v>
      </c>
      <c r="H13408" s="14" t="n">
        <v>26.96</v>
      </c>
      <c r="I13408" s="14" t="n">
        <v>12.5</v>
      </c>
      <c r="J13408" s="23" t="n">
        <f aca="false">IF(AND(E13408="Priority",ISNUMBER('Cost model'!N318)),'Cost model'!N318,'Cost model'!M318)</f>
        <v>14.5</v>
      </c>
      <c r="K13408" s="14" t="n">
        <f aca="false">J13408-H13408</f>
        <v>-12.46</v>
      </c>
      <c r="L13408" s="14" t="n">
        <f aca="false">G13408-H13408</f>
        <v>-14.46</v>
      </c>
    </row>
    <row r="13409" customFormat="false" ht="15" hidden="false" customHeight="false" outlineLevel="0" collapsed="false">
      <c r="A13409" s="2" t="s">
        <v>174</v>
      </c>
      <c r="B13409" s="2" t="s">
        <v>174</v>
      </c>
      <c r="C13409" s="2" t="s">
        <v>48</v>
      </c>
      <c r="D13409" s="2" t="s">
        <v>12</v>
      </c>
      <c r="E13409" s="2" t="s">
        <v>74</v>
      </c>
      <c r="F13409" s="2" t="s">
        <v>977</v>
      </c>
      <c r="G13409" s="14" t="n">
        <v>12.5</v>
      </c>
      <c r="H13409" s="14" t="n">
        <v>41.07</v>
      </c>
      <c r="I13409" s="14" t="n">
        <v>12.5</v>
      </c>
      <c r="J13409" s="23" t="n">
        <f aca="false">IF(AND(E13409="Priority",ISNUMBER('Cost model'!N171)),'Cost model'!N171,'Cost model'!M171)</f>
        <v>40</v>
      </c>
      <c r="K13409" s="14" t="n">
        <f aca="false">J13409-H13409</f>
        <v>-1.07</v>
      </c>
      <c r="L13409" s="14" t="n">
        <f aca="false">G13409-H13409</f>
        <v>-28.57</v>
      </c>
    </row>
    <row r="13410" customFormat="false" ht="15" hidden="false" customHeight="false" outlineLevel="0" collapsed="false">
      <c r="A13410" s="2" t="s">
        <v>205</v>
      </c>
      <c r="B13410" s="2" t="s">
        <v>142</v>
      </c>
      <c r="C13410" s="2" t="s">
        <v>48</v>
      </c>
      <c r="D13410" s="2" t="s">
        <v>12</v>
      </c>
      <c r="E13410" s="2" t="s">
        <v>74</v>
      </c>
      <c r="F13410" s="2" t="s">
        <v>976</v>
      </c>
      <c r="G13410" s="14" t="n">
        <v>19.5</v>
      </c>
      <c r="H13410" s="14" t="n">
        <v>71.87</v>
      </c>
      <c r="I13410" s="14" t="n">
        <v>19.5</v>
      </c>
      <c r="J13410" s="23" t="n">
        <f aca="false">IF(AND(E13410="Priority",ISNUMBER('Cost model'!N546)),'Cost model'!N546,'Cost model'!M546)</f>
        <v>60</v>
      </c>
      <c r="K13410" s="14" t="n">
        <f aca="false">J13410-H13410</f>
        <v>-11.87</v>
      </c>
      <c r="L13410" s="14" t="n">
        <f aca="false">G13410-H13410</f>
        <v>-52.37</v>
      </c>
    </row>
    <row r="13411" customFormat="false" ht="15" hidden="false" customHeight="false" outlineLevel="0" collapsed="false">
      <c r="A13411" s="2" t="s">
        <v>124</v>
      </c>
      <c r="B13411" s="2" t="s">
        <v>124</v>
      </c>
      <c r="C13411" s="2" t="s">
        <v>48</v>
      </c>
      <c r="D13411" s="2" t="s">
        <v>10</v>
      </c>
      <c r="E13411" s="2" t="s">
        <v>74</v>
      </c>
      <c r="F13411" s="2" t="s">
        <v>977</v>
      </c>
      <c r="G13411" s="14" t="n">
        <v>12.5</v>
      </c>
      <c r="H13411" s="14" t="n">
        <v>17.33</v>
      </c>
      <c r="I13411" s="14" t="n">
        <v>12.5</v>
      </c>
      <c r="J13411" s="23" t="n">
        <f aca="false">IF(AND(E13411="Priority",ISNUMBER('Cost model'!N318)),'Cost model'!N318,'Cost model'!M318)</f>
        <v>14.5</v>
      </c>
      <c r="K13411" s="14" t="n">
        <f aca="false">J13411-H13411</f>
        <v>-2.83</v>
      </c>
      <c r="L13411" s="14" t="n">
        <f aca="false">G13411-H13411</f>
        <v>-4.83</v>
      </c>
    </row>
    <row r="13412" customFormat="false" ht="15" hidden="false" customHeight="false" outlineLevel="0" collapsed="false">
      <c r="A13412" s="2" t="s">
        <v>221</v>
      </c>
      <c r="B13412" s="2" t="s">
        <v>221</v>
      </c>
      <c r="C13412" s="2" t="s">
        <v>47</v>
      </c>
      <c r="D13412" s="2" t="s">
        <v>10</v>
      </c>
      <c r="E13412" s="2" t="s">
        <v>83</v>
      </c>
      <c r="F13412" s="2" t="s">
        <v>977</v>
      </c>
      <c r="G13412" s="14" t="n">
        <v>14.5</v>
      </c>
      <c r="H13412" s="14" t="n">
        <v>6.88</v>
      </c>
      <c r="I13412" s="14" t="n">
        <v>14.5</v>
      </c>
      <c r="J13412" s="23" t="n">
        <f aca="false">IF(AND(E13412="Priority",ISNUMBER('Cost model'!N737)),'Cost model'!N737,'Cost model'!M737)</f>
        <v>13.5</v>
      </c>
      <c r="K13412" s="14" t="n">
        <f aca="false">J13412-H13412</f>
        <v>6.62</v>
      </c>
      <c r="L13412" s="14" t="n">
        <f aca="false">G13412-H13412</f>
        <v>7.62</v>
      </c>
    </row>
    <row r="13413" customFormat="false" ht="15" hidden="false" customHeight="false" outlineLevel="0" collapsed="false">
      <c r="A13413" s="2" t="s">
        <v>158</v>
      </c>
      <c r="B13413" s="2" t="s">
        <v>158</v>
      </c>
      <c r="C13413" s="2" t="s">
        <v>47</v>
      </c>
      <c r="D13413" s="2" t="s">
        <v>14</v>
      </c>
      <c r="E13413" s="2" t="s">
        <v>74</v>
      </c>
      <c r="F13413" s="2" t="s">
        <v>977</v>
      </c>
      <c r="G13413" s="14" t="n">
        <v>25</v>
      </c>
      <c r="H13413" s="14" t="n">
        <v>39.81</v>
      </c>
      <c r="I13413" s="14" t="n">
        <v>25</v>
      </c>
      <c r="J13413" s="23" t="n">
        <f aca="false">IF(AND(E13413="Priority",ISNUMBER('Cost model'!N431)),'Cost model'!N431,'Cost model'!M431)</f>
        <v>45</v>
      </c>
      <c r="K13413" s="14" t="n">
        <f aca="false">J13413-H13413</f>
        <v>5.19</v>
      </c>
      <c r="L13413" s="14" t="n">
        <f aca="false">G13413-H13413</f>
        <v>-14.81</v>
      </c>
    </row>
    <row r="13414" customFormat="false" ht="15" hidden="false" customHeight="false" outlineLevel="0" collapsed="false">
      <c r="A13414" s="2" t="s">
        <v>174</v>
      </c>
      <c r="B13414" s="2" t="s">
        <v>142</v>
      </c>
      <c r="C13414" s="2" t="s">
        <v>48</v>
      </c>
      <c r="D13414" s="2" t="s">
        <v>12</v>
      </c>
      <c r="E13414" s="2" t="s">
        <v>74</v>
      </c>
      <c r="F13414" s="2" t="s">
        <v>976</v>
      </c>
      <c r="G13414" s="14" t="n">
        <v>12.5</v>
      </c>
      <c r="H13414" s="14" t="n">
        <v>45.89</v>
      </c>
      <c r="I13414" s="14" t="n">
        <v>12.5</v>
      </c>
      <c r="J13414" s="23" t="n">
        <f aca="false">IF(AND(E13414="Priority",ISNUMBER('Cost model'!N126)),'Cost model'!N126,'Cost model'!M126)</f>
        <v>45</v>
      </c>
      <c r="K13414" s="14" t="n">
        <f aca="false">J13414-H13414</f>
        <v>-0.890000000000001</v>
      </c>
      <c r="L13414" s="14" t="n">
        <f aca="false">G13414-H13414</f>
        <v>-33.39</v>
      </c>
    </row>
    <row r="13415" customFormat="false" ht="15" hidden="false" customHeight="false" outlineLevel="0" collapsed="false">
      <c r="A13415" s="2" t="s">
        <v>174</v>
      </c>
      <c r="B13415" s="2" t="s">
        <v>142</v>
      </c>
      <c r="C13415" s="2" t="s">
        <v>49</v>
      </c>
      <c r="D13415" s="2" t="s">
        <v>14</v>
      </c>
      <c r="E13415" s="2" t="s">
        <v>74</v>
      </c>
      <c r="F13415" s="2" t="s">
        <v>976</v>
      </c>
      <c r="G13415" s="14" t="n">
        <v>85</v>
      </c>
      <c r="H13415" s="14" t="n">
        <v>145.89</v>
      </c>
      <c r="I13415" s="14" t="n">
        <v>85</v>
      </c>
      <c r="J13415" s="23" t="n">
        <f aca="false">IF(AND(E13415="Priority",ISNUMBER('Cost model'!N133)),'Cost model'!N133,'Cost model'!M133)</f>
        <v>160</v>
      </c>
      <c r="K13415" s="14" t="n">
        <f aca="false">J13415-H13415</f>
        <v>14.11</v>
      </c>
      <c r="L13415" s="14" t="n">
        <f aca="false">G13415-H13415</f>
        <v>-60.89</v>
      </c>
    </row>
    <row r="13416" customFormat="false" ht="15" hidden="false" customHeight="false" outlineLevel="0" collapsed="false">
      <c r="A13416" s="2" t="s">
        <v>124</v>
      </c>
      <c r="B13416" s="2" t="s">
        <v>124</v>
      </c>
      <c r="C13416" s="2" t="s">
        <v>48</v>
      </c>
      <c r="D13416" s="2" t="s">
        <v>12</v>
      </c>
      <c r="E13416" s="2" t="s">
        <v>74</v>
      </c>
      <c r="F13416" s="2" t="s">
        <v>977</v>
      </c>
      <c r="G13416" s="14" t="n">
        <v>12.5</v>
      </c>
      <c r="H13416" s="14" t="n">
        <v>28.4</v>
      </c>
      <c r="I13416" s="14" t="n">
        <v>12.5</v>
      </c>
      <c r="J13416" s="23" t="n">
        <f aca="false">IF(AND(E13416="Priority",ISNUMBER('Cost model'!N321)),'Cost model'!N321,'Cost model'!M321)</f>
        <v>40</v>
      </c>
      <c r="K13416" s="14" t="n">
        <f aca="false">J13416-H13416</f>
        <v>11.6</v>
      </c>
      <c r="L13416" s="14" t="n">
        <f aca="false">G13416-H13416</f>
        <v>-15.9</v>
      </c>
    </row>
    <row r="13417" customFormat="false" ht="15" hidden="false" customHeight="false" outlineLevel="0" collapsed="false">
      <c r="A13417" s="2" t="s">
        <v>174</v>
      </c>
      <c r="B13417" s="2" t="s">
        <v>174</v>
      </c>
      <c r="C13417" s="2" t="s">
        <v>47</v>
      </c>
      <c r="D13417" s="2" t="s">
        <v>12</v>
      </c>
      <c r="E13417" s="2" t="s">
        <v>74</v>
      </c>
      <c r="F13417" s="2" t="s">
        <v>977</v>
      </c>
      <c r="G13417" s="14" t="n">
        <v>9.5</v>
      </c>
      <c r="H13417" s="14" t="n">
        <v>31.91</v>
      </c>
      <c r="I13417" s="14" t="n">
        <v>9.5</v>
      </c>
      <c r="J13417" s="23" t="n">
        <f aca="false">IF(AND(E13417="Priority",ISNUMBER('Cost model'!N170)),'Cost model'!N170,'Cost model'!M170)</f>
        <v>25.5</v>
      </c>
      <c r="K13417" s="14" t="n">
        <f aca="false">J13417-H13417</f>
        <v>-6.41</v>
      </c>
      <c r="L13417" s="14" t="n">
        <f aca="false">G13417-H13417</f>
        <v>-22.41</v>
      </c>
    </row>
    <row r="13418" customFormat="false" ht="15" hidden="false" customHeight="false" outlineLevel="0" collapsed="false">
      <c r="A13418" s="2" t="s">
        <v>205</v>
      </c>
      <c r="B13418" s="2" t="s">
        <v>142</v>
      </c>
      <c r="C13418" s="2" t="s">
        <v>48</v>
      </c>
      <c r="D13418" s="2" t="s">
        <v>10</v>
      </c>
      <c r="E13418" s="2" t="s">
        <v>74</v>
      </c>
      <c r="F13418" s="2" t="s">
        <v>976</v>
      </c>
      <c r="G13418" s="14" t="n">
        <v>14.5</v>
      </c>
      <c r="H13418" s="14" t="n">
        <v>11.5</v>
      </c>
      <c r="I13418" s="14" t="n">
        <v>14.5</v>
      </c>
      <c r="J13418" s="23" t="n">
        <f aca="false">IF(AND(E13418="Priority",ISNUMBER('Cost model'!N543)),'Cost model'!N543,'Cost model'!M543)</f>
        <v>18.5</v>
      </c>
      <c r="K13418" s="14" t="n">
        <f aca="false">J13418-H13418</f>
        <v>7</v>
      </c>
      <c r="L13418" s="14" t="n">
        <f aca="false">G13418-H13418</f>
        <v>3</v>
      </c>
    </row>
    <row r="13419" customFormat="false" ht="15" hidden="false" customHeight="false" outlineLevel="0" collapsed="false">
      <c r="A13419" s="2" t="s">
        <v>124</v>
      </c>
      <c r="B13419" s="2" t="s">
        <v>124</v>
      </c>
      <c r="C13419" s="2" t="s">
        <v>47</v>
      </c>
      <c r="D13419" s="2" t="s">
        <v>12</v>
      </c>
      <c r="E13419" s="2" t="s">
        <v>83</v>
      </c>
      <c r="F13419" s="2" t="s">
        <v>977</v>
      </c>
      <c r="G13419" s="14" t="n">
        <v>19.5</v>
      </c>
      <c r="H13419" s="14" t="n">
        <v>28.93</v>
      </c>
      <c r="I13419" s="14" t="n">
        <v>19.5</v>
      </c>
      <c r="J13419" s="23" t="n">
        <f aca="false">IF(AND(E13419="Priority",ISNUMBER('Cost model'!N320)),'Cost model'!N320,'Cost model'!M320)</f>
        <v>35</v>
      </c>
      <c r="K13419" s="14" t="n">
        <f aca="false">J13419-H13419</f>
        <v>6.07</v>
      </c>
      <c r="L13419" s="14" t="n">
        <f aca="false">G13419-H13419</f>
        <v>-9.43</v>
      </c>
    </row>
    <row r="13420" customFormat="false" ht="15" hidden="false" customHeight="false" outlineLevel="0" collapsed="false">
      <c r="A13420" s="2" t="s">
        <v>124</v>
      </c>
      <c r="B13420" s="2" t="s">
        <v>124</v>
      </c>
      <c r="C13420" s="2" t="s">
        <v>47</v>
      </c>
      <c r="D13420" s="2" t="s">
        <v>12</v>
      </c>
      <c r="E13420" s="2" t="s">
        <v>74</v>
      </c>
      <c r="F13420" s="2" t="s">
        <v>977</v>
      </c>
      <c r="G13420" s="14" t="n">
        <v>9.5</v>
      </c>
      <c r="H13420" s="14" t="n">
        <v>28.12</v>
      </c>
      <c r="I13420" s="14" t="n">
        <v>9.5</v>
      </c>
      <c r="J13420" s="23" t="n">
        <f aca="false">IF(AND(E13420="Priority",ISNUMBER('Cost model'!N320)),'Cost model'!N320,'Cost model'!M320)</f>
        <v>24.5</v>
      </c>
      <c r="K13420" s="14" t="n">
        <f aca="false">J13420-H13420</f>
        <v>-3.62</v>
      </c>
      <c r="L13420" s="14" t="n">
        <f aca="false">G13420-H13420</f>
        <v>-18.62</v>
      </c>
    </row>
    <row r="13421" customFormat="false" ht="15" hidden="false" customHeight="false" outlineLevel="0" collapsed="false">
      <c r="A13421" s="2" t="s">
        <v>124</v>
      </c>
      <c r="B13421" s="2" t="s">
        <v>124</v>
      </c>
      <c r="C13421" s="2" t="s">
        <v>47</v>
      </c>
      <c r="D13421" s="2" t="s">
        <v>10</v>
      </c>
      <c r="E13421" s="2" t="s">
        <v>74</v>
      </c>
      <c r="F13421" s="2" t="s">
        <v>977</v>
      </c>
      <c r="G13421" s="14" t="n">
        <v>9.5</v>
      </c>
      <c r="H13421" s="14" t="n">
        <v>7.47</v>
      </c>
      <c r="I13421" s="14" t="n">
        <v>9.5</v>
      </c>
      <c r="J13421" s="23" t="n">
        <f aca="false">IF(AND(E13421="Priority",ISNUMBER('Cost model'!N317)),'Cost model'!N317,'Cost model'!M317)</f>
        <v>10.5</v>
      </c>
      <c r="K13421" s="14" t="n">
        <f aca="false">J13421-H13421</f>
        <v>3.03</v>
      </c>
      <c r="L13421" s="14" t="n">
        <f aca="false">G13421-H13421</f>
        <v>2.03</v>
      </c>
    </row>
    <row r="13422" customFormat="false" ht="15" hidden="false" customHeight="false" outlineLevel="0" collapsed="false">
      <c r="A13422" s="2" t="s">
        <v>124</v>
      </c>
      <c r="B13422" s="2" t="s">
        <v>124</v>
      </c>
      <c r="C13422" s="2" t="s">
        <v>48</v>
      </c>
      <c r="D13422" s="2" t="s">
        <v>12</v>
      </c>
      <c r="E13422" s="2" t="s">
        <v>74</v>
      </c>
      <c r="F13422" s="2" t="s">
        <v>977</v>
      </c>
      <c r="G13422" s="14" t="n">
        <v>12.5</v>
      </c>
      <c r="H13422" s="14" t="n">
        <v>67.29</v>
      </c>
      <c r="I13422" s="14" t="n">
        <v>12.5</v>
      </c>
      <c r="J13422" s="23" t="n">
        <f aca="false">IF(AND(E13422="Priority",ISNUMBER('Cost model'!N321)),'Cost model'!N321,'Cost model'!M321)</f>
        <v>40</v>
      </c>
      <c r="K13422" s="14" t="n">
        <f aca="false">J13422-H13422</f>
        <v>-27.29</v>
      </c>
      <c r="L13422" s="14" t="n">
        <f aca="false">G13422-H13422</f>
        <v>-54.79</v>
      </c>
    </row>
    <row r="13423" customFormat="false" ht="15" hidden="false" customHeight="false" outlineLevel="0" collapsed="false">
      <c r="A13423" s="2" t="s">
        <v>142</v>
      </c>
      <c r="B13423" s="2" t="s">
        <v>142</v>
      </c>
      <c r="C13423" s="2" t="s">
        <v>47</v>
      </c>
      <c r="D13423" s="2" t="s">
        <v>12</v>
      </c>
      <c r="E13423" s="2" t="s">
        <v>74</v>
      </c>
      <c r="F13423" s="2" t="s">
        <v>977</v>
      </c>
      <c r="G13423" s="14" t="n">
        <v>9.5</v>
      </c>
      <c r="H13423" s="14" t="n">
        <v>10.53</v>
      </c>
      <c r="I13423" s="14" t="n">
        <v>9.5</v>
      </c>
      <c r="J13423" s="23" t="n">
        <f aca="false">IF(AND(E13423="Priority",ISNUMBER('Cost model'!N635)),'Cost model'!N635,'Cost model'!M635)</f>
        <v>30.5</v>
      </c>
      <c r="K13423" s="14" t="n">
        <f aca="false">J13423-H13423</f>
        <v>19.97</v>
      </c>
      <c r="L13423" s="14" t="n">
        <f aca="false">G13423-H13423</f>
        <v>-1.03</v>
      </c>
    </row>
    <row r="13424" customFormat="false" ht="15" hidden="false" customHeight="false" outlineLevel="0" collapsed="false">
      <c r="A13424" s="2" t="s">
        <v>221</v>
      </c>
      <c r="B13424" s="2" t="s">
        <v>221</v>
      </c>
      <c r="C13424" s="2" t="s">
        <v>47</v>
      </c>
      <c r="D13424" s="2" t="s">
        <v>13</v>
      </c>
      <c r="E13424" s="2" t="s">
        <v>83</v>
      </c>
      <c r="F13424" s="2" t="s">
        <v>977</v>
      </c>
      <c r="G13424" s="14" t="n">
        <v>45</v>
      </c>
      <c r="H13424" s="14" t="n">
        <v>28.7</v>
      </c>
      <c r="I13424" s="14" t="n">
        <v>45</v>
      </c>
      <c r="J13424" s="23" t="n">
        <f aca="false">IF(AND(E13424="Priority",ISNUMBER('Cost model'!N743)),'Cost model'!N743,'Cost model'!M743)</f>
        <v>65</v>
      </c>
      <c r="K13424" s="14" t="n">
        <f aca="false">J13424-H13424</f>
        <v>36.3</v>
      </c>
      <c r="L13424" s="14" t="n">
        <f aca="false">G13424-H13424</f>
        <v>16.3</v>
      </c>
    </row>
    <row r="13425" customFormat="false" ht="15" hidden="false" customHeight="false" outlineLevel="0" collapsed="false">
      <c r="A13425" s="2" t="s">
        <v>142</v>
      </c>
      <c r="B13425" s="2" t="s">
        <v>142</v>
      </c>
      <c r="C13425" s="2" t="s">
        <v>47</v>
      </c>
      <c r="D13425" s="2" t="s">
        <v>10</v>
      </c>
      <c r="E13425" s="2" t="s">
        <v>74</v>
      </c>
      <c r="F13425" s="2" t="s">
        <v>977</v>
      </c>
      <c r="G13425" s="14" t="n">
        <v>9.5</v>
      </c>
      <c r="H13425" s="14" t="n">
        <v>8.03</v>
      </c>
      <c r="I13425" s="14" t="n">
        <v>9.5</v>
      </c>
      <c r="J13425" s="23" t="n">
        <f aca="false">IF(AND(E13425="Priority",ISNUMBER('Cost model'!N632)),'Cost model'!N632,'Cost model'!M632)</f>
        <v>9.5</v>
      </c>
      <c r="K13425" s="14" t="n">
        <f aca="false">J13425-H13425</f>
        <v>1.47</v>
      </c>
      <c r="L13425" s="14" t="n">
        <f aca="false">G13425-H13425</f>
        <v>1.47</v>
      </c>
    </row>
    <row r="13426" customFormat="false" ht="15" hidden="false" customHeight="false" outlineLevel="0" collapsed="false">
      <c r="A13426" s="2" t="s">
        <v>221</v>
      </c>
      <c r="B13426" s="2" t="s">
        <v>142</v>
      </c>
      <c r="C13426" s="2" t="s">
        <v>49</v>
      </c>
      <c r="D13426" s="2" t="s">
        <v>10</v>
      </c>
      <c r="E13426" s="2" t="s">
        <v>74</v>
      </c>
      <c r="F13426" s="2" t="s">
        <v>976</v>
      </c>
      <c r="G13426" s="14" t="n">
        <v>24.5</v>
      </c>
      <c r="H13426" s="14" t="n">
        <v>24.57</v>
      </c>
      <c r="I13426" s="14" t="n">
        <v>19.5</v>
      </c>
      <c r="J13426" s="23" t="n">
        <f aca="false">IF(AND(E13426="Priority",ISNUMBER('Cost model'!N769)),'Cost model'!N769,'Cost model'!M769)</f>
        <v>24.5</v>
      </c>
      <c r="K13426" s="14" t="n">
        <f aca="false">J13426-H13426</f>
        <v>-0.0700000000000003</v>
      </c>
      <c r="L13426" s="14" t="n">
        <f aca="false">G13426-H13426</f>
        <v>-0.0700000000000003</v>
      </c>
    </row>
    <row r="13427" customFormat="false" ht="15" hidden="false" customHeight="false" outlineLevel="0" collapsed="false">
      <c r="A13427" s="2" t="s">
        <v>221</v>
      </c>
      <c r="B13427" s="2" t="s">
        <v>221</v>
      </c>
      <c r="C13427" s="2" t="s">
        <v>49</v>
      </c>
      <c r="D13427" s="2" t="s">
        <v>12</v>
      </c>
      <c r="E13427" s="2" t="s">
        <v>74</v>
      </c>
      <c r="F13427" s="2" t="s">
        <v>977</v>
      </c>
      <c r="G13427" s="14" t="n">
        <v>19.5</v>
      </c>
      <c r="H13427" s="14" t="n">
        <v>65.26</v>
      </c>
      <c r="I13427" s="14" t="n">
        <v>19.5</v>
      </c>
      <c r="J13427" s="23" t="n">
        <f aca="false">IF(AND(E13427="Priority",ISNUMBER('Cost model'!N742)),'Cost model'!N742,'Cost model'!M742)</f>
        <v>60</v>
      </c>
      <c r="K13427" s="14" t="n">
        <f aca="false">J13427-H13427</f>
        <v>-5.26000000000001</v>
      </c>
      <c r="L13427" s="14" t="n">
        <f aca="false">G13427-H13427</f>
        <v>-45.76</v>
      </c>
    </row>
    <row r="13428" customFormat="false" ht="15" hidden="false" customHeight="false" outlineLevel="0" collapsed="false">
      <c r="A13428" s="2" t="s">
        <v>142</v>
      </c>
      <c r="B13428" s="2" t="s">
        <v>142</v>
      </c>
      <c r="C13428" s="2" t="s">
        <v>49</v>
      </c>
      <c r="D13428" s="2" t="s">
        <v>10</v>
      </c>
      <c r="E13428" s="2" t="s">
        <v>74</v>
      </c>
      <c r="F13428" s="2" t="s">
        <v>977</v>
      </c>
      <c r="G13428" s="14" t="n">
        <v>17.5</v>
      </c>
      <c r="H13428" s="14" t="n">
        <v>10.64</v>
      </c>
      <c r="I13428" s="14" t="n">
        <v>17.5</v>
      </c>
      <c r="J13428" s="23" t="n">
        <f aca="false">IF(AND(E13428="Priority",ISNUMBER('Cost model'!N634)),'Cost model'!N634,'Cost model'!M634)</f>
        <v>15.5</v>
      </c>
      <c r="K13428" s="14" t="n">
        <f aca="false">J13428-H13428</f>
        <v>4.86</v>
      </c>
      <c r="L13428" s="14" t="n">
        <f aca="false">G13428-H13428</f>
        <v>6.86</v>
      </c>
    </row>
    <row r="13429" customFormat="false" ht="15" hidden="false" customHeight="false" outlineLevel="0" collapsed="false">
      <c r="A13429" s="2" t="s">
        <v>174</v>
      </c>
      <c r="B13429" s="2" t="s">
        <v>174</v>
      </c>
      <c r="C13429" s="2" t="s">
        <v>47</v>
      </c>
      <c r="D13429" s="2" t="s">
        <v>12</v>
      </c>
      <c r="E13429" s="2" t="s">
        <v>74</v>
      </c>
      <c r="F13429" s="2" t="s">
        <v>977</v>
      </c>
      <c r="G13429" s="14" t="n">
        <v>9.5</v>
      </c>
      <c r="H13429" s="14" t="n">
        <v>27.57</v>
      </c>
      <c r="I13429" s="14" t="n">
        <v>9.5</v>
      </c>
      <c r="J13429" s="23" t="n">
        <f aca="false">IF(AND(E13429="Priority",ISNUMBER('Cost model'!N170)),'Cost model'!N170,'Cost model'!M170)</f>
        <v>25.5</v>
      </c>
      <c r="K13429" s="14" t="n">
        <f aca="false">J13429-H13429</f>
        <v>-2.07</v>
      </c>
      <c r="L13429" s="14" t="n">
        <f aca="false">G13429-H13429</f>
        <v>-18.07</v>
      </c>
    </row>
    <row r="13430" customFormat="false" ht="15" hidden="false" customHeight="false" outlineLevel="0" collapsed="false">
      <c r="A13430" s="2" t="s">
        <v>174</v>
      </c>
      <c r="B13430" s="2" t="s">
        <v>174</v>
      </c>
      <c r="C13430" s="2" t="s">
        <v>48</v>
      </c>
      <c r="D13430" s="2" t="s">
        <v>10</v>
      </c>
      <c r="E13430" s="2" t="s">
        <v>74</v>
      </c>
      <c r="F13430" s="2" t="s">
        <v>977</v>
      </c>
      <c r="G13430" s="14" t="n">
        <v>12.5</v>
      </c>
      <c r="H13430" s="14" t="n">
        <v>24.57</v>
      </c>
      <c r="I13430" s="14" t="n">
        <v>12.5</v>
      </c>
      <c r="J13430" s="23" t="n">
        <f aca="false">IF(AND(E13430="Priority",ISNUMBER('Cost model'!N168)),'Cost model'!N168,'Cost model'!M168)</f>
        <v>13.5</v>
      </c>
      <c r="K13430" s="14" t="n">
        <f aca="false">J13430-H13430</f>
        <v>-11.07</v>
      </c>
      <c r="L13430" s="14" t="n">
        <f aca="false">G13430-H13430</f>
        <v>-12.07</v>
      </c>
    </row>
    <row r="13431" customFormat="false" ht="15" hidden="false" customHeight="false" outlineLevel="0" collapsed="false">
      <c r="A13431" s="2" t="s">
        <v>124</v>
      </c>
      <c r="B13431" s="2" t="s">
        <v>124</v>
      </c>
      <c r="C13431" s="2" t="s">
        <v>49</v>
      </c>
      <c r="D13431" s="2" t="s">
        <v>12</v>
      </c>
      <c r="E13431" s="2" t="s">
        <v>74</v>
      </c>
      <c r="F13431" s="2" t="s">
        <v>977</v>
      </c>
      <c r="G13431" s="14" t="n">
        <v>19.5</v>
      </c>
      <c r="H13431" s="14" t="n">
        <v>21.51</v>
      </c>
      <c r="I13431" s="14" t="n">
        <v>19.5</v>
      </c>
      <c r="J13431" s="23" t="n">
        <f aca="false">IF(AND(E13431="Priority",ISNUMBER('Cost model'!N322)),'Cost model'!N322,'Cost model'!M322)</f>
        <v>50</v>
      </c>
      <c r="K13431" s="14" t="n">
        <f aca="false">J13431-H13431</f>
        <v>28.49</v>
      </c>
      <c r="L13431" s="14" t="n">
        <f aca="false">G13431-H13431</f>
        <v>-2.01</v>
      </c>
    </row>
    <row r="13432" customFormat="false" ht="15" hidden="false" customHeight="false" outlineLevel="0" collapsed="false">
      <c r="A13432" s="2" t="s">
        <v>142</v>
      </c>
      <c r="B13432" s="2" t="s">
        <v>142</v>
      </c>
      <c r="C13432" s="2" t="s">
        <v>47</v>
      </c>
      <c r="D13432" s="2" t="s">
        <v>10</v>
      </c>
      <c r="E13432" s="2" t="s">
        <v>83</v>
      </c>
      <c r="F13432" s="2" t="s">
        <v>977</v>
      </c>
      <c r="G13432" s="14" t="n">
        <v>14.5</v>
      </c>
      <c r="H13432" s="14" t="n">
        <v>24.57</v>
      </c>
      <c r="I13432" s="14" t="n">
        <v>14.5</v>
      </c>
      <c r="J13432" s="23" t="n">
        <f aca="false">IF(AND(E13432="Priority",ISNUMBER('Cost model'!N632)),'Cost model'!N632,'Cost model'!M632)</f>
        <v>14.5</v>
      </c>
      <c r="K13432" s="14" t="n">
        <f aca="false">J13432-H13432</f>
        <v>-10.07</v>
      </c>
      <c r="L13432" s="14" t="n">
        <f aca="false">G13432-H13432</f>
        <v>-10.07</v>
      </c>
    </row>
    <row r="13433" customFormat="false" ht="15" hidden="false" customHeight="false" outlineLevel="0" collapsed="false">
      <c r="A13433" s="2" t="s">
        <v>174</v>
      </c>
      <c r="B13433" s="2" t="s">
        <v>174</v>
      </c>
      <c r="C13433" s="2" t="s">
        <v>47</v>
      </c>
      <c r="D13433" s="2" t="s">
        <v>12</v>
      </c>
      <c r="E13433" s="2" t="s">
        <v>74</v>
      </c>
      <c r="F13433" s="2" t="s">
        <v>977</v>
      </c>
      <c r="G13433" s="14" t="n">
        <v>9.5</v>
      </c>
      <c r="H13433" s="14" t="n">
        <v>29.06</v>
      </c>
      <c r="I13433" s="14" t="n">
        <v>9.5</v>
      </c>
      <c r="J13433" s="23" t="n">
        <f aca="false">IF(AND(E13433="Priority",ISNUMBER('Cost model'!N170)),'Cost model'!N170,'Cost model'!M170)</f>
        <v>25.5</v>
      </c>
      <c r="K13433" s="14" t="n">
        <f aca="false">J13433-H13433</f>
        <v>-3.56</v>
      </c>
      <c r="L13433" s="14" t="n">
        <f aca="false">G13433-H13433</f>
        <v>-19.56</v>
      </c>
    </row>
    <row r="13434" customFormat="false" ht="15" hidden="false" customHeight="false" outlineLevel="0" collapsed="false">
      <c r="A13434" s="2" t="s">
        <v>142</v>
      </c>
      <c r="B13434" s="2" t="s">
        <v>142</v>
      </c>
      <c r="C13434" s="2" t="s">
        <v>48</v>
      </c>
      <c r="D13434" s="2" t="s">
        <v>10</v>
      </c>
      <c r="E13434" s="2" t="s">
        <v>74</v>
      </c>
      <c r="F13434" s="2" t="s">
        <v>977</v>
      </c>
      <c r="G13434" s="14" t="n">
        <v>12.5</v>
      </c>
      <c r="H13434" s="14" t="n">
        <v>12.22</v>
      </c>
      <c r="I13434" s="14" t="n">
        <v>12.5</v>
      </c>
      <c r="J13434" s="23" t="n">
        <f aca="false">IF(AND(E13434="Priority",ISNUMBER('Cost model'!N633)),'Cost model'!N633,'Cost model'!M633)</f>
        <v>11.5</v>
      </c>
      <c r="K13434" s="14" t="n">
        <f aca="false">J13434-H13434</f>
        <v>-0.720000000000001</v>
      </c>
      <c r="L13434" s="14" t="n">
        <f aca="false">G13434-H13434</f>
        <v>0.279999999999999</v>
      </c>
    </row>
    <row r="13435" customFormat="false" ht="15" hidden="false" customHeight="false" outlineLevel="0" collapsed="false">
      <c r="A13435" s="2" t="s">
        <v>174</v>
      </c>
      <c r="B13435" s="2" t="s">
        <v>174</v>
      </c>
      <c r="C13435" s="2" t="s">
        <v>49</v>
      </c>
      <c r="D13435" s="2" t="s">
        <v>14</v>
      </c>
      <c r="E13435" s="2" t="s">
        <v>74</v>
      </c>
      <c r="F13435" s="2" t="s">
        <v>977</v>
      </c>
      <c r="G13435" s="14" t="n">
        <v>85</v>
      </c>
      <c r="H13435" s="14" t="n">
        <v>58.17</v>
      </c>
      <c r="I13435" s="14" t="n">
        <v>85</v>
      </c>
      <c r="J13435" s="23" t="n">
        <f aca="false">IF(AND(E13435="Priority",ISNUMBER('Cost model'!N178)),'Cost model'!N178,'Cost model'!M178)</f>
        <v>145</v>
      </c>
      <c r="K13435" s="14" t="n">
        <f aca="false">J13435-H13435</f>
        <v>86.83</v>
      </c>
      <c r="L13435" s="14" t="n">
        <f aca="false">G13435-H13435</f>
        <v>26.83</v>
      </c>
    </row>
    <row r="13436" customFormat="false" ht="15" hidden="false" customHeight="false" outlineLevel="0" collapsed="false">
      <c r="A13436" s="2" t="s">
        <v>124</v>
      </c>
      <c r="B13436" s="2" t="s">
        <v>124</v>
      </c>
      <c r="C13436" s="2" t="s">
        <v>49</v>
      </c>
      <c r="D13436" s="2" t="s">
        <v>14</v>
      </c>
      <c r="E13436" s="2" t="s">
        <v>74</v>
      </c>
      <c r="F13436" s="2" t="s">
        <v>977</v>
      </c>
      <c r="G13436" s="14" t="n">
        <v>85</v>
      </c>
      <c r="H13436" s="14" t="n">
        <v>106.8</v>
      </c>
      <c r="I13436" s="14" t="n">
        <v>85</v>
      </c>
      <c r="J13436" s="23" t="n">
        <f aca="false">IF(AND(E13436="Priority",ISNUMBER('Cost model'!N328)),'Cost model'!N328,'Cost model'!M328)</f>
        <v>175</v>
      </c>
      <c r="K13436" s="14" t="n">
        <f aca="false">J13436-H13436</f>
        <v>68.2</v>
      </c>
      <c r="L13436" s="14" t="n">
        <f aca="false">G13436-H13436</f>
        <v>-21.8</v>
      </c>
    </row>
    <row r="13437" customFormat="false" ht="15" hidden="false" customHeight="false" outlineLevel="0" collapsed="false">
      <c r="A13437" s="2" t="s">
        <v>221</v>
      </c>
      <c r="B13437" s="2" t="s">
        <v>221</v>
      </c>
      <c r="C13437" s="2" t="s">
        <v>49</v>
      </c>
      <c r="D13437" s="2" t="s">
        <v>10</v>
      </c>
      <c r="E13437" s="2" t="s">
        <v>74</v>
      </c>
      <c r="F13437" s="2" t="s">
        <v>977</v>
      </c>
      <c r="G13437" s="14" t="n">
        <v>17.5</v>
      </c>
      <c r="H13437" s="14" t="n">
        <v>10.64</v>
      </c>
      <c r="I13437" s="14" t="n">
        <v>17.5</v>
      </c>
      <c r="J13437" s="23" t="n">
        <f aca="false">IF(AND(E13437="Priority",ISNUMBER('Cost model'!N739)),'Cost model'!N739,'Cost model'!M739)</f>
        <v>17.5</v>
      </c>
      <c r="K13437" s="14" t="n">
        <f aca="false">J13437-H13437</f>
        <v>6.86</v>
      </c>
      <c r="L13437" s="14" t="n">
        <f aca="false">G13437-H13437</f>
        <v>6.86</v>
      </c>
    </row>
    <row r="13438" customFormat="false" ht="15" hidden="false" customHeight="false" outlineLevel="0" collapsed="false">
      <c r="A13438" s="2" t="s">
        <v>124</v>
      </c>
      <c r="B13438" s="2" t="s">
        <v>124</v>
      </c>
      <c r="C13438" s="2" t="s">
        <v>47</v>
      </c>
      <c r="D13438" s="2" t="s">
        <v>10</v>
      </c>
      <c r="E13438" s="2" t="s">
        <v>83</v>
      </c>
      <c r="F13438" s="2" t="s">
        <v>977</v>
      </c>
      <c r="G13438" s="14" t="n">
        <v>14.5</v>
      </c>
      <c r="H13438" s="14" t="n">
        <v>24.57</v>
      </c>
      <c r="I13438" s="14" t="n">
        <v>14.5</v>
      </c>
      <c r="J13438" s="23" t="n">
        <f aca="false">IF(AND(E13438="Priority",ISNUMBER('Cost model'!N317)),'Cost model'!N317,'Cost model'!M317)</f>
        <v>15.5</v>
      </c>
      <c r="K13438" s="14" t="n">
        <f aca="false">J13438-H13438</f>
        <v>-9.07</v>
      </c>
      <c r="L13438" s="14" t="n">
        <f aca="false">G13438-H13438</f>
        <v>-10.07</v>
      </c>
    </row>
    <row r="13439" customFormat="false" ht="15" hidden="false" customHeight="false" outlineLevel="0" collapsed="false">
      <c r="A13439" s="2" t="s">
        <v>142</v>
      </c>
      <c r="B13439" s="2" t="s">
        <v>124</v>
      </c>
      <c r="C13439" s="2" t="s">
        <v>49</v>
      </c>
      <c r="D13439" s="2" t="s">
        <v>10</v>
      </c>
      <c r="E13439" s="2" t="s">
        <v>74</v>
      </c>
      <c r="F13439" s="2" t="s">
        <v>976</v>
      </c>
      <c r="G13439" s="14" t="n">
        <v>17.5</v>
      </c>
      <c r="H13439" s="14" t="n">
        <v>20.03</v>
      </c>
      <c r="I13439" s="14" t="n">
        <v>17.5</v>
      </c>
      <c r="J13439" s="23" t="n">
        <f aca="false">IF(AND(E13439="Priority",ISNUMBER('Cost model'!N664)),'Cost model'!N664,'Cost model'!M664)</f>
        <v>19.5</v>
      </c>
      <c r="K13439" s="14" t="n">
        <f aca="false">J13439-H13439</f>
        <v>-0.530000000000001</v>
      </c>
      <c r="L13439" s="14" t="n">
        <f aca="false">G13439-H13439</f>
        <v>-2.53</v>
      </c>
    </row>
    <row r="13440" customFormat="false" ht="15" hidden="false" customHeight="false" outlineLevel="0" collapsed="false">
      <c r="A13440" s="2" t="s">
        <v>142</v>
      </c>
      <c r="B13440" s="2" t="s">
        <v>142</v>
      </c>
      <c r="C13440" s="2" t="s">
        <v>47</v>
      </c>
      <c r="D13440" s="2" t="s">
        <v>10</v>
      </c>
      <c r="E13440" s="2" t="s">
        <v>74</v>
      </c>
      <c r="F13440" s="2" t="s">
        <v>977</v>
      </c>
      <c r="G13440" s="14" t="n">
        <v>9.5</v>
      </c>
      <c r="H13440" s="14" t="n">
        <v>10.35</v>
      </c>
      <c r="I13440" s="14" t="n">
        <v>9.5</v>
      </c>
      <c r="J13440" s="23" t="n">
        <f aca="false">IF(AND(E13440="Priority",ISNUMBER('Cost model'!N632)),'Cost model'!N632,'Cost model'!M632)</f>
        <v>9.5</v>
      </c>
      <c r="K13440" s="14" t="n">
        <f aca="false">J13440-H13440</f>
        <v>-0.85</v>
      </c>
      <c r="L13440" s="14" t="n">
        <f aca="false">G13440-H13440</f>
        <v>-0.85</v>
      </c>
    </row>
    <row r="13441" customFormat="false" ht="15" hidden="false" customHeight="false" outlineLevel="0" collapsed="false">
      <c r="A13441" s="2" t="s">
        <v>142</v>
      </c>
      <c r="B13441" s="2" t="s">
        <v>142</v>
      </c>
      <c r="C13441" s="2" t="s">
        <v>49</v>
      </c>
      <c r="D13441" s="2" t="s">
        <v>10</v>
      </c>
      <c r="E13441" s="2" t="s">
        <v>83</v>
      </c>
      <c r="F13441" s="2" t="s">
        <v>977</v>
      </c>
      <c r="G13441" s="14" t="n">
        <v>24.5</v>
      </c>
      <c r="H13441" s="14" t="n">
        <v>20.47</v>
      </c>
      <c r="I13441" s="14" t="n">
        <v>24.5</v>
      </c>
      <c r="J13441" s="23" t="n">
        <f aca="false">IF(AND(E13441="Priority",ISNUMBER('Cost model'!N634)),'Cost model'!N634,'Cost model'!M634)</f>
        <v>21.5</v>
      </c>
      <c r="K13441" s="14" t="n">
        <f aca="false">J13441-H13441</f>
        <v>1.03</v>
      </c>
      <c r="L13441" s="14" t="n">
        <f aca="false">G13441-H13441</f>
        <v>4.03</v>
      </c>
    </row>
    <row r="13442" customFormat="false" ht="15" hidden="false" customHeight="false" outlineLevel="0" collapsed="false">
      <c r="A13442" s="2" t="s">
        <v>174</v>
      </c>
      <c r="B13442" s="2" t="s">
        <v>174</v>
      </c>
      <c r="C13442" s="2" t="s">
        <v>49</v>
      </c>
      <c r="D13442" s="2" t="s">
        <v>10</v>
      </c>
      <c r="E13442" s="2" t="s">
        <v>74</v>
      </c>
      <c r="F13442" s="2" t="s">
        <v>977</v>
      </c>
      <c r="G13442" s="14" t="n">
        <v>17.5</v>
      </c>
      <c r="H13442" s="14" t="n">
        <v>18.27</v>
      </c>
      <c r="I13442" s="14" t="n">
        <v>17.5</v>
      </c>
      <c r="J13442" s="23" t="n">
        <f aca="false">IF(AND(E13442="Priority",ISNUMBER('Cost model'!N169)),'Cost model'!N169,'Cost model'!M169)</f>
        <v>18.5</v>
      </c>
      <c r="K13442" s="14" t="n">
        <f aca="false">J13442-H13442</f>
        <v>0.23</v>
      </c>
      <c r="L13442" s="14" t="n">
        <f aca="false">G13442-H13442</f>
        <v>-0.77</v>
      </c>
    </row>
    <row r="13443" customFormat="false" ht="15" hidden="false" customHeight="false" outlineLevel="0" collapsed="false">
      <c r="A13443" s="2" t="s">
        <v>221</v>
      </c>
      <c r="B13443" s="2" t="s">
        <v>124</v>
      </c>
      <c r="C13443" s="2" t="s">
        <v>47</v>
      </c>
      <c r="D13443" s="2" t="s">
        <v>10</v>
      </c>
      <c r="E13443" s="2" t="s">
        <v>74</v>
      </c>
      <c r="F13443" s="2" t="s">
        <v>976</v>
      </c>
      <c r="G13443" s="14" t="n">
        <v>9.5</v>
      </c>
      <c r="H13443" s="14" t="n">
        <v>13.11</v>
      </c>
      <c r="I13443" s="14" t="n">
        <v>19.5</v>
      </c>
      <c r="J13443" s="23" t="n">
        <f aca="false">IF(AND(E13443="Priority",ISNUMBER('Cost model'!N797)),'Cost model'!N797,'Cost model'!M797)</f>
        <v>14.5</v>
      </c>
      <c r="K13443" s="14" t="n">
        <f aca="false">J13443-H13443</f>
        <v>1.39</v>
      </c>
      <c r="L13443" s="14" t="n">
        <f aca="false">G13443-H13443</f>
        <v>-3.61</v>
      </c>
    </row>
    <row r="13444" customFormat="false" ht="15" hidden="false" customHeight="false" outlineLevel="0" collapsed="false">
      <c r="A13444" s="2" t="s">
        <v>174</v>
      </c>
      <c r="B13444" s="2" t="s">
        <v>124</v>
      </c>
      <c r="C13444" s="2" t="s">
        <v>48</v>
      </c>
      <c r="D13444" s="2" t="s">
        <v>12</v>
      </c>
      <c r="E13444" s="2" t="s">
        <v>74</v>
      </c>
      <c r="F13444" s="2" t="s">
        <v>976</v>
      </c>
      <c r="G13444" s="14" t="n">
        <v>12.5</v>
      </c>
      <c r="H13444" s="14" t="n">
        <v>20.03</v>
      </c>
      <c r="I13444" s="14" t="n">
        <v>12.5</v>
      </c>
      <c r="J13444" s="23" t="n">
        <f aca="false">IF(AND(E13444="Priority",ISNUMBER('Cost model'!N111)),'Cost model'!N111,'Cost model'!M111)</f>
        <v>45</v>
      </c>
      <c r="K13444" s="14" t="n">
        <f aca="false">J13444-H13444</f>
        <v>24.97</v>
      </c>
      <c r="L13444" s="14" t="n">
        <f aca="false">G13444-H13444</f>
        <v>-7.53</v>
      </c>
    </row>
    <row r="13445" customFormat="false" ht="15" hidden="false" customHeight="false" outlineLevel="0" collapsed="false">
      <c r="A13445" s="2" t="s">
        <v>174</v>
      </c>
      <c r="B13445" s="2" t="s">
        <v>124</v>
      </c>
      <c r="C13445" s="2" t="s">
        <v>48</v>
      </c>
      <c r="D13445" s="2" t="s">
        <v>15</v>
      </c>
      <c r="E13445" s="2" t="s">
        <v>74</v>
      </c>
      <c r="F13445" s="2" t="s">
        <v>976</v>
      </c>
      <c r="G13445" s="14" t="n">
        <v>85</v>
      </c>
      <c r="H13445" s="14" t="n">
        <v>82.98</v>
      </c>
      <c r="I13445" s="14" t="n">
        <v>85</v>
      </c>
      <c r="J13445" s="23" t="n">
        <f aca="false">IF(AND(E13445="Priority",ISNUMBER('Cost model'!N120)),'Cost model'!N120,'Cost model'!M120)</f>
        <v>235</v>
      </c>
      <c r="K13445" s="14" t="n">
        <f aca="false">J13445-H13445</f>
        <v>152.02</v>
      </c>
      <c r="L13445" s="14" t="n">
        <f aca="false">G13445-H13445</f>
        <v>2.02</v>
      </c>
    </row>
    <row r="13446" customFormat="false" ht="15" hidden="false" customHeight="false" outlineLevel="0" collapsed="false">
      <c r="A13446" s="2" t="s">
        <v>142</v>
      </c>
      <c r="B13446" s="2" t="s">
        <v>142</v>
      </c>
      <c r="C13446" s="2" t="s">
        <v>47</v>
      </c>
      <c r="D13446" s="2" t="s">
        <v>10</v>
      </c>
      <c r="E13446" s="2" t="s">
        <v>83</v>
      </c>
      <c r="F13446" s="2" t="s">
        <v>977</v>
      </c>
      <c r="G13446" s="14" t="n">
        <v>14.5</v>
      </c>
      <c r="H13446" s="14" t="n">
        <v>24.57</v>
      </c>
      <c r="I13446" s="14" t="n">
        <v>14.5</v>
      </c>
      <c r="J13446" s="23" t="n">
        <f aca="false">IF(AND(E13446="Priority",ISNUMBER('Cost model'!N632)),'Cost model'!N632,'Cost model'!M632)</f>
        <v>14.5</v>
      </c>
      <c r="K13446" s="14" t="n">
        <f aca="false">J13446-H13446</f>
        <v>-10.07</v>
      </c>
      <c r="L13446" s="14" t="n">
        <f aca="false">G13446-H13446</f>
        <v>-10.07</v>
      </c>
    </row>
    <row r="13447" customFormat="false" ht="15" hidden="false" customHeight="false" outlineLevel="0" collapsed="false">
      <c r="A13447" s="2" t="s">
        <v>174</v>
      </c>
      <c r="B13447" s="2" t="s">
        <v>142</v>
      </c>
      <c r="C13447" s="2" t="s">
        <v>48</v>
      </c>
      <c r="D13447" s="2" t="s">
        <v>13</v>
      </c>
      <c r="E13447" s="2" t="s">
        <v>74</v>
      </c>
      <c r="F13447" s="2" t="s">
        <v>976</v>
      </c>
      <c r="G13447" s="14" t="n">
        <v>24.5</v>
      </c>
      <c r="H13447" s="14" t="n">
        <v>70.51</v>
      </c>
      <c r="I13447" s="14" t="n">
        <v>24.5</v>
      </c>
      <c r="J13447" s="23" t="n">
        <f aca="false">IF(AND(E13447="Priority",ISNUMBER('Cost model'!N129)),'Cost model'!N129,'Cost model'!M129)</f>
        <v>75</v>
      </c>
      <c r="K13447" s="14" t="n">
        <f aca="false">J13447-H13447</f>
        <v>4.49</v>
      </c>
      <c r="L13447" s="14" t="n">
        <f aca="false">G13447-H13447</f>
        <v>-46.01</v>
      </c>
    </row>
    <row r="13448" customFormat="false" ht="15" hidden="false" customHeight="false" outlineLevel="0" collapsed="false">
      <c r="A13448" s="2" t="s">
        <v>124</v>
      </c>
      <c r="B13448" s="2" t="s">
        <v>174</v>
      </c>
      <c r="C13448" s="2" t="s">
        <v>48</v>
      </c>
      <c r="D13448" s="2" t="s">
        <v>12</v>
      </c>
      <c r="E13448" s="2" t="s">
        <v>74</v>
      </c>
      <c r="F13448" s="2" t="s">
        <v>976</v>
      </c>
      <c r="G13448" s="14" t="n">
        <v>12.5</v>
      </c>
      <c r="H13448" s="14" t="n">
        <v>79.17</v>
      </c>
      <c r="I13448" s="14" t="n">
        <v>19.5</v>
      </c>
      <c r="J13448" s="23" t="n">
        <f aca="false">IF(AND(E13448="Priority",ISNUMBER('Cost model'!N366)),'Cost model'!N366,'Cost model'!M366)</f>
        <v>55</v>
      </c>
      <c r="K13448" s="14" t="n">
        <f aca="false">J13448-H13448</f>
        <v>-24.17</v>
      </c>
      <c r="L13448" s="14" t="n">
        <f aca="false">G13448-H13448</f>
        <v>-66.67</v>
      </c>
    </row>
    <row r="13449" customFormat="false" ht="15" hidden="false" customHeight="false" outlineLevel="0" collapsed="false">
      <c r="A13449" s="2" t="s">
        <v>142</v>
      </c>
      <c r="B13449" s="2" t="s">
        <v>142</v>
      </c>
      <c r="C13449" s="2" t="s">
        <v>47</v>
      </c>
      <c r="D13449" s="2" t="s">
        <v>12</v>
      </c>
      <c r="E13449" s="2" t="s">
        <v>74</v>
      </c>
      <c r="F13449" s="2" t="s">
        <v>977</v>
      </c>
      <c r="G13449" s="14" t="n">
        <v>9.5</v>
      </c>
      <c r="H13449" s="14" t="n">
        <v>10.8</v>
      </c>
      <c r="I13449" s="14" t="n">
        <v>9.5</v>
      </c>
      <c r="J13449" s="23" t="n">
        <f aca="false">IF(AND(E13449="Priority",ISNUMBER('Cost model'!N635)),'Cost model'!N635,'Cost model'!M635)</f>
        <v>30.5</v>
      </c>
      <c r="K13449" s="14" t="n">
        <f aca="false">J13449-H13449</f>
        <v>19.7</v>
      </c>
      <c r="L13449" s="14" t="n">
        <f aca="false">G13449-H13449</f>
        <v>-1.3</v>
      </c>
    </row>
    <row r="13450" customFormat="false" ht="15" hidden="false" customHeight="false" outlineLevel="0" collapsed="false">
      <c r="A13450" s="2" t="s">
        <v>205</v>
      </c>
      <c r="B13450" s="2" t="s">
        <v>142</v>
      </c>
      <c r="C13450" s="2" t="s">
        <v>48</v>
      </c>
      <c r="D13450" s="2" t="s">
        <v>12</v>
      </c>
      <c r="E13450" s="2" t="s">
        <v>83</v>
      </c>
      <c r="F13450" s="2" t="s">
        <v>976</v>
      </c>
      <c r="G13450" s="14" t="n">
        <v>24.5</v>
      </c>
      <c r="H13450" s="14" t="n">
        <v>41.81</v>
      </c>
      <c r="I13450" s="14" t="n">
        <v>24.5</v>
      </c>
      <c r="J13450" s="23" t="n">
        <f aca="false">IF(AND(E13450="Priority",ISNUMBER('Cost model'!N546)),'Cost model'!N546,'Cost model'!M546)</f>
        <v>80</v>
      </c>
      <c r="K13450" s="14" t="n">
        <f aca="false">J13450-H13450</f>
        <v>38.19</v>
      </c>
      <c r="L13450" s="14" t="n">
        <f aca="false">G13450-H13450</f>
        <v>-17.31</v>
      </c>
    </row>
    <row r="13451" customFormat="false" ht="15" hidden="false" customHeight="false" outlineLevel="0" collapsed="false">
      <c r="A13451" s="2" t="s">
        <v>124</v>
      </c>
      <c r="B13451" s="2" t="s">
        <v>124</v>
      </c>
      <c r="C13451" s="2" t="s">
        <v>48</v>
      </c>
      <c r="D13451" s="2" t="s">
        <v>10</v>
      </c>
      <c r="E13451" s="2" t="s">
        <v>74</v>
      </c>
      <c r="F13451" s="2" t="s">
        <v>977</v>
      </c>
      <c r="G13451" s="14" t="n">
        <v>12.5</v>
      </c>
      <c r="H13451" s="14" t="n">
        <v>10.58</v>
      </c>
      <c r="I13451" s="14" t="n">
        <v>12.5</v>
      </c>
      <c r="J13451" s="23" t="n">
        <f aca="false">IF(AND(E13451="Priority",ISNUMBER('Cost model'!N318)),'Cost model'!N318,'Cost model'!M318)</f>
        <v>14.5</v>
      </c>
      <c r="K13451" s="14" t="n">
        <f aca="false">J13451-H13451</f>
        <v>3.92</v>
      </c>
      <c r="L13451" s="14" t="n">
        <f aca="false">G13451-H13451</f>
        <v>1.92</v>
      </c>
    </row>
    <row r="13452" customFormat="false" ht="15" hidden="false" customHeight="false" outlineLevel="0" collapsed="false">
      <c r="A13452" s="2" t="s">
        <v>142</v>
      </c>
      <c r="B13452" s="2" t="s">
        <v>142</v>
      </c>
      <c r="C13452" s="2" t="s">
        <v>48</v>
      </c>
      <c r="D13452" s="2" t="s">
        <v>13</v>
      </c>
      <c r="E13452" s="2" t="s">
        <v>74</v>
      </c>
      <c r="F13452" s="2" t="s">
        <v>977</v>
      </c>
      <c r="G13452" s="14" t="n">
        <v>24.5</v>
      </c>
      <c r="H13452" s="14" t="n">
        <v>46.6</v>
      </c>
      <c r="I13452" s="14" t="n">
        <v>24.5</v>
      </c>
      <c r="J13452" s="23" t="n">
        <f aca="false">IF(AND(E13452="Priority",ISNUMBER('Cost model'!N639)),'Cost model'!N639,'Cost model'!M639)</f>
        <v>60</v>
      </c>
      <c r="K13452" s="14" t="n">
        <f aca="false">J13452-H13452</f>
        <v>13.4</v>
      </c>
      <c r="L13452" s="14" t="n">
        <f aca="false">G13452-H13452</f>
        <v>-22.1</v>
      </c>
    </row>
    <row r="13453" customFormat="false" ht="15" hidden="false" customHeight="false" outlineLevel="0" collapsed="false">
      <c r="A13453" s="2" t="s">
        <v>221</v>
      </c>
      <c r="B13453" s="2" t="s">
        <v>221</v>
      </c>
      <c r="C13453" s="2" t="s">
        <v>49</v>
      </c>
      <c r="D13453" s="2" t="s">
        <v>14</v>
      </c>
      <c r="E13453" s="2" t="s">
        <v>74</v>
      </c>
      <c r="F13453" s="2" t="s">
        <v>977</v>
      </c>
      <c r="G13453" s="14" t="n">
        <v>125</v>
      </c>
      <c r="H13453" s="14" t="n">
        <v>312.74</v>
      </c>
      <c r="I13453" s="14" t="n">
        <v>125</v>
      </c>
      <c r="J13453" s="23" t="n">
        <f aca="false">IF(AND(E13453="Priority",ISNUMBER('Cost model'!N748)),'Cost model'!N748,'Cost model'!M748)</f>
        <v>235</v>
      </c>
      <c r="K13453" s="14" t="n">
        <f aca="false">J13453-H13453</f>
        <v>-77.74</v>
      </c>
      <c r="L13453" s="14" t="n">
        <f aca="false">G13453-H13453</f>
        <v>-187.74</v>
      </c>
    </row>
    <row r="13454" customFormat="false" ht="15" hidden="false" customHeight="false" outlineLevel="0" collapsed="false">
      <c r="A13454" s="2" t="s">
        <v>124</v>
      </c>
      <c r="B13454" s="2" t="s">
        <v>124</v>
      </c>
      <c r="C13454" s="2" t="s">
        <v>48</v>
      </c>
      <c r="D13454" s="2" t="s">
        <v>10</v>
      </c>
      <c r="E13454" s="2" t="s">
        <v>74</v>
      </c>
      <c r="F13454" s="2" t="s">
        <v>977</v>
      </c>
      <c r="G13454" s="14" t="n">
        <v>12.5</v>
      </c>
      <c r="H13454" s="14" t="n">
        <v>10.58</v>
      </c>
      <c r="I13454" s="14" t="n">
        <v>12.5</v>
      </c>
      <c r="J13454" s="23" t="n">
        <f aca="false">IF(AND(E13454="Priority",ISNUMBER('Cost model'!N318)),'Cost model'!N318,'Cost model'!M318)</f>
        <v>14.5</v>
      </c>
      <c r="K13454" s="14" t="n">
        <f aca="false">J13454-H13454</f>
        <v>3.92</v>
      </c>
      <c r="L13454" s="14" t="n">
        <f aca="false">G13454-H13454</f>
        <v>1.92</v>
      </c>
    </row>
    <row r="13455" customFormat="false" ht="15" hidden="false" customHeight="false" outlineLevel="0" collapsed="false">
      <c r="A13455" s="2" t="s">
        <v>124</v>
      </c>
      <c r="B13455" s="2" t="s">
        <v>174</v>
      </c>
      <c r="C13455" s="2" t="s">
        <v>47</v>
      </c>
      <c r="D13455" s="2" t="s">
        <v>12</v>
      </c>
      <c r="E13455" s="2" t="s">
        <v>74</v>
      </c>
      <c r="F13455" s="2" t="s">
        <v>976</v>
      </c>
      <c r="G13455" s="14" t="n">
        <v>19.5</v>
      </c>
      <c r="H13455" s="14" t="n">
        <v>81.44</v>
      </c>
      <c r="I13455" s="14" t="n">
        <v>19.5</v>
      </c>
      <c r="J13455" s="23" t="n">
        <f aca="false">IF(AND(E13455="Priority",ISNUMBER('Cost model'!N365)),'Cost model'!N365,'Cost model'!M365)</f>
        <v>45</v>
      </c>
      <c r="K13455" s="14" t="n">
        <f aca="false">J13455-H13455</f>
        <v>-36.44</v>
      </c>
      <c r="L13455" s="14" t="n">
        <f aca="false">G13455-H13455</f>
        <v>-61.94</v>
      </c>
    </row>
    <row r="13456" customFormat="false" ht="15" hidden="false" customHeight="false" outlineLevel="0" collapsed="false">
      <c r="A13456" s="2" t="s">
        <v>174</v>
      </c>
      <c r="B13456" s="2" t="s">
        <v>174</v>
      </c>
      <c r="C13456" s="2" t="s">
        <v>48</v>
      </c>
      <c r="D13456" s="2" t="s">
        <v>12</v>
      </c>
      <c r="E13456" s="2" t="s">
        <v>74</v>
      </c>
      <c r="F13456" s="2" t="s">
        <v>977</v>
      </c>
      <c r="G13456" s="14" t="n">
        <v>12.5</v>
      </c>
      <c r="H13456" s="14" t="n">
        <v>41.82</v>
      </c>
      <c r="I13456" s="14" t="n">
        <v>12.5</v>
      </c>
      <c r="J13456" s="23" t="n">
        <f aca="false">IF(AND(E13456="Priority",ISNUMBER('Cost model'!N171)),'Cost model'!N171,'Cost model'!M171)</f>
        <v>40</v>
      </c>
      <c r="K13456" s="14" t="n">
        <f aca="false">J13456-H13456</f>
        <v>-1.82</v>
      </c>
      <c r="L13456" s="14" t="n">
        <f aca="false">G13456-H13456</f>
        <v>-29.32</v>
      </c>
    </row>
    <row r="13457" customFormat="false" ht="15" hidden="false" customHeight="false" outlineLevel="0" collapsed="false">
      <c r="A13457" s="2" t="s">
        <v>174</v>
      </c>
      <c r="B13457" s="2" t="s">
        <v>124</v>
      </c>
      <c r="C13457" s="2" t="s">
        <v>47</v>
      </c>
      <c r="D13457" s="2" t="s">
        <v>10</v>
      </c>
      <c r="E13457" s="2" t="s">
        <v>74</v>
      </c>
      <c r="F13457" s="2" t="s">
        <v>976</v>
      </c>
      <c r="G13457" s="14" t="n">
        <v>9.5</v>
      </c>
      <c r="H13457" s="14" t="n">
        <v>7.92</v>
      </c>
      <c r="I13457" s="14" t="n">
        <v>9.5</v>
      </c>
      <c r="J13457" s="23" t="n">
        <f aca="false">IF(AND(E13457="Priority",ISNUMBER('Cost model'!N107)),'Cost model'!N107,'Cost model'!M107)</f>
        <v>12.5</v>
      </c>
      <c r="K13457" s="14" t="n">
        <f aca="false">J13457-H13457</f>
        <v>4.58</v>
      </c>
      <c r="L13457" s="14" t="n">
        <f aca="false">G13457-H13457</f>
        <v>1.58</v>
      </c>
    </row>
    <row r="13458" customFormat="false" ht="15" hidden="false" customHeight="false" outlineLevel="0" collapsed="false">
      <c r="A13458" s="2" t="s">
        <v>124</v>
      </c>
      <c r="B13458" s="2" t="s">
        <v>124</v>
      </c>
      <c r="C13458" s="2" t="s">
        <v>47</v>
      </c>
      <c r="D13458" s="2" t="s">
        <v>12</v>
      </c>
      <c r="E13458" s="2" t="s">
        <v>74</v>
      </c>
      <c r="F13458" s="2" t="s">
        <v>977</v>
      </c>
      <c r="G13458" s="14" t="n">
        <v>9.5</v>
      </c>
      <c r="H13458" s="14" t="n">
        <v>27.59</v>
      </c>
      <c r="I13458" s="14" t="n">
        <v>9.5</v>
      </c>
      <c r="J13458" s="23" t="n">
        <f aca="false">IF(AND(E13458="Priority",ISNUMBER('Cost model'!N320)),'Cost model'!N320,'Cost model'!M320)</f>
        <v>24.5</v>
      </c>
      <c r="K13458" s="14" t="n">
        <f aca="false">J13458-H13458</f>
        <v>-3.09</v>
      </c>
      <c r="L13458" s="14" t="n">
        <f aca="false">G13458-H13458</f>
        <v>-18.09</v>
      </c>
    </row>
    <row r="13459" customFormat="false" ht="15" hidden="false" customHeight="false" outlineLevel="0" collapsed="false">
      <c r="A13459" s="2" t="s">
        <v>174</v>
      </c>
      <c r="B13459" s="2" t="s">
        <v>142</v>
      </c>
      <c r="C13459" s="2" t="s">
        <v>47</v>
      </c>
      <c r="D13459" s="2" t="s">
        <v>10</v>
      </c>
      <c r="E13459" s="2" t="s">
        <v>74</v>
      </c>
      <c r="F13459" s="2" t="s">
        <v>976</v>
      </c>
      <c r="G13459" s="14" t="n">
        <v>9.5</v>
      </c>
      <c r="H13459" s="14" t="n">
        <v>10.51</v>
      </c>
      <c r="I13459" s="14" t="n">
        <v>9.5</v>
      </c>
      <c r="J13459" s="23" t="n">
        <f aca="false">IF(AND(E13459="Priority",ISNUMBER('Cost model'!N122)),'Cost model'!N122,'Cost model'!M122)</f>
        <v>13.5</v>
      </c>
      <c r="K13459" s="14" t="n">
        <f aca="false">J13459-H13459</f>
        <v>2.99</v>
      </c>
      <c r="L13459" s="14" t="n">
        <f aca="false">G13459-H13459</f>
        <v>-1.01</v>
      </c>
    </row>
    <row r="13460" customFormat="false" ht="15" hidden="false" customHeight="false" outlineLevel="0" collapsed="false">
      <c r="A13460" s="2" t="s">
        <v>174</v>
      </c>
      <c r="B13460" s="2" t="s">
        <v>174</v>
      </c>
      <c r="C13460" s="2" t="s">
        <v>48</v>
      </c>
      <c r="D13460" s="2" t="s">
        <v>12</v>
      </c>
      <c r="E13460" s="2" t="s">
        <v>74</v>
      </c>
      <c r="F13460" s="2" t="s">
        <v>977</v>
      </c>
      <c r="G13460" s="14" t="n">
        <v>12.5</v>
      </c>
      <c r="H13460" s="14" t="n">
        <v>42.48</v>
      </c>
      <c r="I13460" s="14" t="n">
        <v>12.5</v>
      </c>
      <c r="J13460" s="23" t="n">
        <f aca="false">IF(AND(E13460="Priority",ISNUMBER('Cost model'!N171)),'Cost model'!N171,'Cost model'!M171)</f>
        <v>40</v>
      </c>
      <c r="K13460" s="14" t="n">
        <f aca="false">J13460-H13460</f>
        <v>-2.48</v>
      </c>
      <c r="L13460" s="14" t="n">
        <f aca="false">G13460-H13460</f>
        <v>-29.98</v>
      </c>
    </row>
    <row r="13461" customFormat="false" ht="15" hidden="false" customHeight="false" outlineLevel="0" collapsed="false">
      <c r="A13461" s="2" t="s">
        <v>174</v>
      </c>
      <c r="B13461" s="2" t="s">
        <v>174</v>
      </c>
      <c r="C13461" s="2" t="s">
        <v>47</v>
      </c>
      <c r="D13461" s="2" t="s">
        <v>12</v>
      </c>
      <c r="E13461" s="2" t="s">
        <v>83</v>
      </c>
      <c r="F13461" s="2" t="s">
        <v>977</v>
      </c>
      <c r="G13461" s="14" t="n">
        <v>19.5</v>
      </c>
      <c r="H13461" s="14" t="n">
        <v>24.57</v>
      </c>
      <c r="I13461" s="14" t="n">
        <v>19.5</v>
      </c>
      <c r="J13461" s="23" t="n">
        <f aca="false">IF(AND(E13461="Priority",ISNUMBER('Cost model'!N170)),'Cost model'!N170,'Cost model'!M170)</f>
        <v>35</v>
      </c>
      <c r="K13461" s="14" t="n">
        <f aca="false">J13461-H13461</f>
        <v>10.43</v>
      </c>
      <c r="L13461" s="14" t="n">
        <f aca="false">G13461-H13461</f>
        <v>-5.07</v>
      </c>
    </row>
    <row r="13462" customFormat="false" ht="15" hidden="false" customHeight="false" outlineLevel="0" collapsed="false">
      <c r="A13462" s="2" t="s">
        <v>124</v>
      </c>
      <c r="B13462" s="2" t="s">
        <v>174</v>
      </c>
      <c r="C13462" s="2" t="s">
        <v>48</v>
      </c>
      <c r="D13462" s="2" t="s">
        <v>10</v>
      </c>
      <c r="E13462" s="2" t="s">
        <v>74</v>
      </c>
      <c r="F13462" s="2" t="s">
        <v>976</v>
      </c>
      <c r="G13462" s="14" t="n">
        <v>12.5</v>
      </c>
      <c r="H13462" s="14" t="n">
        <v>38.78</v>
      </c>
      <c r="I13462" s="14" t="n">
        <v>14.5</v>
      </c>
      <c r="J13462" s="23" t="n">
        <f aca="false">IF(AND(E13462="Priority",ISNUMBER('Cost model'!N363)),'Cost model'!N363,'Cost model'!M363)</f>
        <v>15.5</v>
      </c>
      <c r="K13462" s="14" t="n">
        <f aca="false">J13462-H13462</f>
        <v>-23.28</v>
      </c>
      <c r="L13462" s="14" t="n">
        <f aca="false">G13462-H13462</f>
        <v>-26.28</v>
      </c>
    </row>
    <row r="13463" customFormat="false" ht="15" hidden="false" customHeight="false" outlineLevel="0" collapsed="false">
      <c r="A13463" s="2" t="s">
        <v>124</v>
      </c>
      <c r="B13463" s="2" t="s">
        <v>124</v>
      </c>
      <c r="C13463" s="2" t="s">
        <v>47</v>
      </c>
      <c r="D13463" s="2" t="s">
        <v>10</v>
      </c>
      <c r="E13463" s="2" t="s">
        <v>74</v>
      </c>
      <c r="F13463" s="2" t="s">
        <v>977</v>
      </c>
      <c r="G13463" s="14" t="n">
        <v>9.5</v>
      </c>
      <c r="H13463" s="14" t="n">
        <v>6.8</v>
      </c>
      <c r="I13463" s="14" t="n">
        <v>9.5</v>
      </c>
      <c r="J13463" s="23" t="n">
        <f aca="false">IF(AND(E13463="Priority",ISNUMBER('Cost model'!N317)),'Cost model'!N317,'Cost model'!M317)</f>
        <v>10.5</v>
      </c>
      <c r="K13463" s="14" t="n">
        <f aca="false">J13463-H13463</f>
        <v>3.7</v>
      </c>
      <c r="L13463" s="14" t="n">
        <f aca="false">G13463-H13463</f>
        <v>2.7</v>
      </c>
    </row>
    <row r="13464" customFormat="false" ht="15" hidden="false" customHeight="false" outlineLevel="0" collapsed="false">
      <c r="A13464" s="2" t="s">
        <v>221</v>
      </c>
      <c r="B13464" s="2" t="s">
        <v>221</v>
      </c>
      <c r="C13464" s="2" t="s">
        <v>47</v>
      </c>
      <c r="D13464" s="2" t="s">
        <v>12</v>
      </c>
      <c r="E13464" s="2" t="s">
        <v>74</v>
      </c>
      <c r="F13464" s="2" t="s">
        <v>977</v>
      </c>
      <c r="G13464" s="14" t="n">
        <v>9.5</v>
      </c>
      <c r="H13464" s="14" t="n">
        <v>41.51</v>
      </c>
      <c r="I13464" s="14" t="n">
        <v>9.5</v>
      </c>
      <c r="J13464" s="23" t="n">
        <f aca="false">IF(AND(E13464="Priority",ISNUMBER('Cost model'!N740)),'Cost model'!N740,'Cost model'!M740)</f>
        <v>22.5</v>
      </c>
      <c r="K13464" s="14" t="n">
        <f aca="false">J13464-H13464</f>
        <v>-19.01</v>
      </c>
      <c r="L13464" s="14" t="n">
        <f aca="false">G13464-H13464</f>
        <v>-32.01</v>
      </c>
    </row>
    <row r="13465" customFormat="false" ht="15" hidden="false" customHeight="false" outlineLevel="0" collapsed="false">
      <c r="A13465" s="2" t="s">
        <v>221</v>
      </c>
      <c r="B13465" s="2" t="s">
        <v>221</v>
      </c>
      <c r="C13465" s="2" t="s">
        <v>47</v>
      </c>
      <c r="D13465" s="2" t="s">
        <v>13</v>
      </c>
      <c r="E13465" s="2" t="s">
        <v>74</v>
      </c>
      <c r="F13465" s="2" t="s">
        <v>977</v>
      </c>
      <c r="G13465" s="14" t="n">
        <v>19.5</v>
      </c>
      <c r="H13465" s="14" t="n">
        <v>13.64</v>
      </c>
      <c r="I13465" s="14" t="n">
        <v>19.5</v>
      </c>
      <c r="J13465" s="23" t="n">
        <f aca="false">IF(AND(E13465="Priority",ISNUMBER('Cost model'!N743)),'Cost model'!N743,'Cost model'!M743)</f>
        <v>45</v>
      </c>
      <c r="K13465" s="14" t="n">
        <f aca="false">J13465-H13465</f>
        <v>31.36</v>
      </c>
      <c r="L13465" s="14" t="n">
        <f aca="false">G13465-H13465</f>
        <v>5.86</v>
      </c>
    </row>
    <row r="13466" customFormat="false" ht="15" hidden="false" customHeight="false" outlineLevel="0" collapsed="false">
      <c r="A13466" s="2" t="s">
        <v>158</v>
      </c>
      <c r="B13466" s="2" t="s">
        <v>158</v>
      </c>
      <c r="C13466" s="2" t="s">
        <v>47</v>
      </c>
      <c r="D13466" s="2" t="s">
        <v>12</v>
      </c>
      <c r="E13466" s="2" t="s">
        <v>74</v>
      </c>
      <c r="F13466" s="2" t="s">
        <v>977</v>
      </c>
      <c r="G13466" s="14" t="n">
        <v>9.5</v>
      </c>
      <c r="H13466" s="14" t="n">
        <v>14.71</v>
      </c>
      <c r="I13466" s="14" t="n">
        <v>9.5</v>
      </c>
      <c r="J13466" s="23" t="n">
        <f aca="false">IF(AND(E13466="Priority",ISNUMBER('Cost model'!N425)),'Cost model'!N425,'Cost model'!M425)</f>
        <v>14.5</v>
      </c>
      <c r="K13466" s="14" t="n">
        <f aca="false">J13466-H13466</f>
        <v>-0.210000000000001</v>
      </c>
      <c r="L13466" s="14" t="n">
        <f aca="false">G13466-H13466</f>
        <v>-5.21</v>
      </c>
    </row>
    <row r="13467" customFormat="false" ht="15" hidden="false" customHeight="false" outlineLevel="0" collapsed="false">
      <c r="A13467" s="2" t="s">
        <v>142</v>
      </c>
      <c r="B13467" s="2" t="s">
        <v>124</v>
      </c>
      <c r="C13467" s="2" t="s">
        <v>47</v>
      </c>
      <c r="D13467" s="2" t="s">
        <v>10</v>
      </c>
      <c r="E13467" s="2" t="s">
        <v>74</v>
      </c>
      <c r="F13467" s="2" t="s">
        <v>976</v>
      </c>
      <c r="G13467" s="14" t="n">
        <v>9.5</v>
      </c>
      <c r="H13467" s="14" t="n">
        <v>10.82</v>
      </c>
      <c r="I13467" s="14" t="n">
        <v>14.5</v>
      </c>
      <c r="J13467" s="23" t="n">
        <f aca="false">IF(AND(E13467="Priority",ISNUMBER('Cost model'!N662)),'Cost model'!N662,'Cost model'!M662)</f>
        <v>13.5</v>
      </c>
      <c r="K13467" s="14" t="n">
        <f aca="false">J13467-H13467</f>
        <v>2.68</v>
      </c>
      <c r="L13467" s="14" t="n">
        <f aca="false">G13467-H13467</f>
        <v>-1.32</v>
      </c>
    </row>
    <row r="13468" customFormat="false" ht="15" hidden="false" customHeight="false" outlineLevel="0" collapsed="false">
      <c r="A13468" s="2" t="s">
        <v>142</v>
      </c>
      <c r="B13468" s="2" t="s">
        <v>174</v>
      </c>
      <c r="C13468" s="2" t="s">
        <v>48</v>
      </c>
      <c r="D13468" s="2" t="s">
        <v>14</v>
      </c>
      <c r="E13468" s="2" t="s">
        <v>74</v>
      </c>
      <c r="F13468" s="2" t="s">
        <v>976</v>
      </c>
      <c r="G13468" s="14" t="n">
        <v>30</v>
      </c>
      <c r="H13468" s="14" t="n">
        <v>48.21</v>
      </c>
      <c r="I13468" s="14" t="n">
        <v>125</v>
      </c>
      <c r="J13468" s="23" t="n">
        <f aca="false">IF(AND(E13468="Priority",ISNUMBER('Cost model'!N702)),'Cost model'!N702,'Cost model'!M702)</f>
        <v>130</v>
      </c>
      <c r="K13468" s="14" t="n">
        <f aca="false">J13468-H13468</f>
        <v>81.79</v>
      </c>
      <c r="L13468" s="14" t="n">
        <f aca="false">G13468-H13468</f>
        <v>-18.21</v>
      </c>
    </row>
    <row r="13469" customFormat="false" ht="15" hidden="false" customHeight="false" outlineLevel="0" collapsed="false">
      <c r="A13469" s="2" t="s">
        <v>124</v>
      </c>
      <c r="B13469" s="2" t="s">
        <v>124</v>
      </c>
      <c r="C13469" s="2" t="s">
        <v>48</v>
      </c>
      <c r="D13469" s="2" t="s">
        <v>12</v>
      </c>
      <c r="E13469" s="2" t="s">
        <v>74</v>
      </c>
      <c r="F13469" s="2" t="s">
        <v>977</v>
      </c>
      <c r="G13469" s="14" t="n">
        <v>12.5</v>
      </c>
      <c r="H13469" s="14" t="n">
        <v>57.7</v>
      </c>
      <c r="I13469" s="14" t="n">
        <v>12.5</v>
      </c>
      <c r="J13469" s="23" t="n">
        <f aca="false">IF(AND(E13469="Priority",ISNUMBER('Cost model'!N321)),'Cost model'!N321,'Cost model'!M321)</f>
        <v>40</v>
      </c>
      <c r="K13469" s="14" t="n">
        <f aca="false">J13469-H13469</f>
        <v>-17.7</v>
      </c>
      <c r="L13469" s="14" t="n">
        <f aca="false">G13469-H13469</f>
        <v>-45.2</v>
      </c>
    </row>
    <row r="13470" customFormat="false" ht="15" hidden="false" customHeight="false" outlineLevel="0" collapsed="false">
      <c r="A13470" s="2" t="s">
        <v>124</v>
      </c>
      <c r="B13470" s="2" t="s">
        <v>174</v>
      </c>
      <c r="C13470" s="2" t="s">
        <v>47</v>
      </c>
      <c r="D13470" s="2" t="s">
        <v>10</v>
      </c>
      <c r="E13470" s="2" t="s">
        <v>74</v>
      </c>
      <c r="F13470" s="2" t="s">
        <v>976</v>
      </c>
      <c r="G13470" s="14" t="n">
        <v>9.5</v>
      </c>
      <c r="H13470" s="14" t="n">
        <v>8.76</v>
      </c>
      <c r="I13470" s="14" t="n">
        <v>14.5</v>
      </c>
      <c r="J13470" s="23" t="n">
        <f aca="false">IF(AND(E13470="Priority",ISNUMBER('Cost model'!N362)),'Cost model'!N362,'Cost model'!M362)</f>
        <v>10.5</v>
      </c>
      <c r="K13470" s="14" t="n">
        <f aca="false">J13470-H13470</f>
        <v>1.74</v>
      </c>
      <c r="L13470" s="14" t="n">
        <f aca="false">G13470-H13470</f>
        <v>0.74</v>
      </c>
    </row>
    <row r="13471" customFormat="false" ht="15" hidden="false" customHeight="false" outlineLevel="0" collapsed="false">
      <c r="A13471" s="2" t="s">
        <v>174</v>
      </c>
      <c r="B13471" s="2" t="s">
        <v>124</v>
      </c>
      <c r="C13471" s="2" t="s">
        <v>49</v>
      </c>
      <c r="D13471" s="2" t="s">
        <v>10</v>
      </c>
      <c r="E13471" s="2" t="s">
        <v>74</v>
      </c>
      <c r="F13471" s="2" t="s">
        <v>976</v>
      </c>
      <c r="G13471" s="14" t="n">
        <v>17.5</v>
      </c>
      <c r="H13471" s="14" t="n">
        <v>11.23</v>
      </c>
      <c r="I13471" s="14" t="n">
        <v>17.5</v>
      </c>
      <c r="J13471" s="23" t="n">
        <f aca="false">IF(AND(E13471="Priority",ISNUMBER('Cost model'!N109)),'Cost model'!N109,'Cost model'!M109)</f>
        <v>18.5</v>
      </c>
      <c r="K13471" s="14" t="n">
        <f aca="false">J13471-H13471</f>
        <v>7.27</v>
      </c>
      <c r="L13471" s="14" t="n">
        <f aca="false">G13471-H13471</f>
        <v>6.27</v>
      </c>
    </row>
    <row r="13472" customFormat="false" ht="15" hidden="false" customHeight="false" outlineLevel="0" collapsed="false">
      <c r="A13472" s="2" t="s">
        <v>221</v>
      </c>
      <c r="B13472" s="2" t="s">
        <v>221</v>
      </c>
      <c r="C13472" s="2" t="s">
        <v>49</v>
      </c>
      <c r="D13472" s="2" t="s">
        <v>14</v>
      </c>
      <c r="E13472" s="2" t="s">
        <v>83</v>
      </c>
      <c r="F13472" s="2" t="s">
        <v>977</v>
      </c>
      <c r="G13472" s="14" t="n">
        <v>150</v>
      </c>
      <c r="H13472" s="14" t="n">
        <v>245.69</v>
      </c>
      <c r="I13472" s="14" t="n">
        <v>150</v>
      </c>
      <c r="J13472" s="23" t="n">
        <f aca="false">IF(AND(E13472="Priority",ISNUMBER('Cost model'!N748)),'Cost model'!N748,'Cost model'!M748)</f>
        <v>285</v>
      </c>
      <c r="K13472" s="14" t="n">
        <f aca="false">J13472-H13472</f>
        <v>39.31</v>
      </c>
      <c r="L13472" s="14" t="n">
        <f aca="false">G13472-H13472</f>
        <v>-95.69</v>
      </c>
    </row>
    <row r="13473" customFormat="false" ht="15" hidden="false" customHeight="false" outlineLevel="0" collapsed="false">
      <c r="A13473" s="2" t="s">
        <v>174</v>
      </c>
      <c r="B13473" s="2" t="s">
        <v>174</v>
      </c>
      <c r="C13473" s="2" t="s">
        <v>48</v>
      </c>
      <c r="D13473" s="2" t="s">
        <v>10</v>
      </c>
      <c r="E13473" s="2" t="s">
        <v>83</v>
      </c>
      <c r="F13473" s="2" t="s">
        <v>977</v>
      </c>
      <c r="G13473" s="14" t="n">
        <v>17.5</v>
      </c>
      <c r="H13473" s="14" t="n">
        <v>9.34</v>
      </c>
      <c r="I13473" s="14" t="n">
        <v>17.5</v>
      </c>
      <c r="J13473" s="23" t="n">
        <f aca="false">IF(AND(E13473="Priority",ISNUMBER('Cost model'!N168)),'Cost model'!N168,'Cost model'!M168)</f>
        <v>18.5</v>
      </c>
      <c r="K13473" s="14" t="n">
        <f aca="false">J13473-H13473</f>
        <v>9.16</v>
      </c>
      <c r="L13473" s="14" t="n">
        <f aca="false">G13473-H13473</f>
        <v>8.16</v>
      </c>
    </row>
    <row r="13474" customFormat="false" ht="15" hidden="false" customHeight="false" outlineLevel="0" collapsed="false">
      <c r="A13474" s="2" t="s">
        <v>342</v>
      </c>
      <c r="B13474" s="2" t="s">
        <v>158</v>
      </c>
      <c r="C13474" s="2" t="s">
        <v>47</v>
      </c>
      <c r="D13474" s="2" t="s">
        <v>12</v>
      </c>
      <c r="E13474" s="2" t="s">
        <v>74</v>
      </c>
      <c r="F13474" s="2" t="s">
        <v>976</v>
      </c>
      <c r="G13474" s="14" t="n">
        <v>24.5</v>
      </c>
      <c r="H13474" s="14" t="n">
        <v>87.59</v>
      </c>
      <c r="I13474" s="14" t="n">
        <v>24.5</v>
      </c>
      <c r="J13474" s="23" t="n">
        <f aca="false">IF(AND(E13474="Priority",ISNUMBER('Cost model'!N215)),'Cost model'!N215,'Cost model'!M215)</f>
        <v>60</v>
      </c>
      <c r="K13474" s="14" t="n">
        <f aca="false">J13474-H13474</f>
        <v>-27.59</v>
      </c>
      <c r="L13474" s="14" t="n">
        <f aca="false">G13474-H13474</f>
        <v>-63.09</v>
      </c>
    </row>
    <row r="13475" customFormat="false" ht="15" hidden="false" customHeight="false" outlineLevel="0" collapsed="false">
      <c r="A13475" s="2" t="s">
        <v>221</v>
      </c>
      <c r="B13475" s="2" t="s">
        <v>221</v>
      </c>
      <c r="C13475" s="2" t="s">
        <v>47</v>
      </c>
      <c r="D13475" s="2" t="s">
        <v>14</v>
      </c>
      <c r="E13475" s="2" t="s">
        <v>74</v>
      </c>
      <c r="F13475" s="2" t="s">
        <v>977</v>
      </c>
      <c r="G13475" s="14" t="n">
        <v>25</v>
      </c>
      <c r="H13475" s="14" t="n">
        <v>63.2</v>
      </c>
      <c r="I13475" s="14" t="n">
        <v>25</v>
      </c>
      <c r="J13475" s="23" t="n">
        <f aca="false">IF(AND(E13475="Priority",ISNUMBER('Cost model'!N746)),'Cost model'!N746,'Cost model'!M746)</f>
        <v>100</v>
      </c>
      <c r="K13475" s="14" t="n">
        <f aca="false">J13475-H13475</f>
        <v>36.8</v>
      </c>
      <c r="L13475" s="14" t="n">
        <f aca="false">G13475-H13475</f>
        <v>-38.2</v>
      </c>
    </row>
    <row r="13476" customFormat="false" ht="15" hidden="false" customHeight="false" outlineLevel="0" collapsed="false">
      <c r="A13476" s="2" t="s">
        <v>142</v>
      </c>
      <c r="B13476" s="2" t="s">
        <v>124</v>
      </c>
      <c r="C13476" s="2" t="s">
        <v>49</v>
      </c>
      <c r="D13476" s="2" t="s">
        <v>12</v>
      </c>
      <c r="E13476" s="2" t="s">
        <v>74</v>
      </c>
      <c r="F13476" s="2" t="s">
        <v>976</v>
      </c>
      <c r="G13476" s="14" t="n">
        <v>19.5</v>
      </c>
      <c r="H13476" s="14" t="n">
        <v>79.08</v>
      </c>
      <c r="I13476" s="14" t="n">
        <v>19.5</v>
      </c>
      <c r="J13476" s="23" t="n">
        <f aca="false">IF(AND(E13476="Priority",ISNUMBER('Cost model'!N667)),'Cost model'!N667,'Cost model'!M667)</f>
        <v>55</v>
      </c>
      <c r="K13476" s="14" t="n">
        <f aca="false">J13476-H13476</f>
        <v>-24.08</v>
      </c>
      <c r="L13476" s="14" t="n">
        <f aca="false">G13476-H13476</f>
        <v>-59.58</v>
      </c>
    </row>
    <row r="13477" customFormat="false" ht="15" hidden="false" customHeight="false" outlineLevel="0" collapsed="false">
      <c r="A13477" s="2" t="s">
        <v>124</v>
      </c>
      <c r="B13477" s="2" t="s">
        <v>124</v>
      </c>
      <c r="C13477" s="2" t="s">
        <v>49</v>
      </c>
      <c r="D13477" s="2" t="s">
        <v>10</v>
      </c>
      <c r="E13477" s="2" t="s">
        <v>74</v>
      </c>
      <c r="F13477" s="2" t="s">
        <v>977</v>
      </c>
      <c r="G13477" s="14" t="n">
        <v>17.5</v>
      </c>
      <c r="H13477" s="14" t="n">
        <v>22.98</v>
      </c>
      <c r="I13477" s="14" t="n">
        <v>17.5</v>
      </c>
      <c r="J13477" s="23" t="n">
        <f aca="false">IF(AND(E13477="Priority",ISNUMBER('Cost model'!N319)),'Cost model'!N319,'Cost model'!M319)</f>
        <v>16.5</v>
      </c>
      <c r="K13477" s="14" t="n">
        <f aca="false">J13477-H13477</f>
        <v>-6.48</v>
      </c>
      <c r="L13477" s="14" t="n">
        <f aca="false">G13477-H13477</f>
        <v>-5.48</v>
      </c>
    </row>
    <row r="13478" customFormat="false" ht="15" hidden="false" customHeight="false" outlineLevel="0" collapsed="false">
      <c r="A13478" s="2" t="s">
        <v>142</v>
      </c>
      <c r="B13478" s="2" t="s">
        <v>142</v>
      </c>
      <c r="C13478" s="2" t="s">
        <v>47</v>
      </c>
      <c r="D13478" s="2" t="s">
        <v>13</v>
      </c>
      <c r="E13478" s="2" t="s">
        <v>74</v>
      </c>
      <c r="F13478" s="2" t="s">
        <v>977</v>
      </c>
      <c r="G13478" s="14" t="n">
        <v>19</v>
      </c>
      <c r="H13478" s="14" t="n">
        <v>53.37</v>
      </c>
      <c r="I13478" s="14" t="n">
        <v>19</v>
      </c>
      <c r="J13478" s="23" t="n">
        <f aca="false">IF(AND(E13478="Priority",ISNUMBER('Cost model'!N638)),'Cost model'!N638,'Cost model'!M638)</f>
        <v>50</v>
      </c>
      <c r="K13478" s="14" t="n">
        <f aca="false">J13478-H13478</f>
        <v>-3.37</v>
      </c>
      <c r="L13478" s="14" t="n">
        <f aca="false">G13478-H13478</f>
        <v>-34.37</v>
      </c>
    </row>
    <row r="13479" customFormat="false" ht="15" hidden="false" customHeight="false" outlineLevel="0" collapsed="false">
      <c r="A13479" s="2" t="s">
        <v>174</v>
      </c>
      <c r="B13479" s="2" t="s">
        <v>174</v>
      </c>
      <c r="C13479" s="2" t="s">
        <v>47</v>
      </c>
      <c r="D13479" s="2" t="s">
        <v>12</v>
      </c>
      <c r="E13479" s="2" t="s">
        <v>74</v>
      </c>
      <c r="F13479" s="2" t="s">
        <v>977</v>
      </c>
      <c r="G13479" s="14" t="n">
        <v>9.5</v>
      </c>
      <c r="H13479" s="14" t="n">
        <v>25.19</v>
      </c>
      <c r="I13479" s="14" t="n">
        <v>9.5</v>
      </c>
      <c r="J13479" s="23" t="n">
        <f aca="false">IF(AND(E13479="Priority",ISNUMBER('Cost model'!N170)),'Cost model'!N170,'Cost model'!M170)</f>
        <v>25.5</v>
      </c>
      <c r="K13479" s="14" t="n">
        <f aca="false">J13479-H13479</f>
        <v>0.309999999999999</v>
      </c>
      <c r="L13479" s="14" t="n">
        <f aca="false">G13479-H13479</f>
        <v>-15.69</v>
      </c>
    </row>
    <row r="13480" customFormat="false" ht="15" hidden="false" customHeight="false" outlineLevel="0" collapsed="false">
      <c r="A13480" s="2" t="s">
        <v>174</v>
      </c>
      <c r="B13480" s="2" t="s">
        <v>174</v>
      </c>
      <c r="C13480" s="2" t="s">
        <v>47</v>
      </c>
      <c r="D13480" s="2" t="s">
        <v>12</v>
      </c>
      <c r="E13480" s="2" t="s">
        <v>74</v>
      </c>
      <c r="F13480" s="2" t="s">
        <v>977</v>
      </c>
      <c r="G13480" s="14" t="n">
        <v>9.5</v>
      </c>
      <c r="H13480" s="14" t="n">
        <v>29.18</v>
      </c>
      <c r="I13480" s="14" t="n">
        <v>9.5</v>
      </c>
      <c r="J13480" s="23" t="n">
        <f aca="false">IF(AND(E13480="Priority",ISNUMBER('Cost model'!N170)),'Cost model'!N170,'Cost model'!M170)</f>
        <v>25.5</v>
      </c>
      <c r="K13480" s="14" t="n">
        <f aca="false">J13480-H13480</f>
        <v>-3.68</v>
      </c>
      <c r="L13480" s="14" t="n">
        <f aca="false">G13480-H13480</f>
        <v>-19.68</v>
      </c>
    </row>
    <row r="13481" customFormat="false" ht="15" hidden="false" customHeight="false" outlineLevel="0" collapsed="false">
      <c r="A13481" s="2" t="s">
        <v>174</v>
      </c>
      <c r="B13481" s="2" t="s">
        <v>174</v>
      </c>
      <c r="C13481" s="2" t="s">
        <v>48</v>
      </c>
      <c r="D13481" s="2" t="s">
        <v>10</v>
      </c>
      <c r="E13481" s="2" t="s">
        <v>83</v>
      </c>
      <c r="F13481" s="2" t="s">
        <v>977</v>
      </c>
      <c r="G13481" s="14" t="n">
        <v>17.5</v>
      </c>
      <c r="H13481" s="14" t="n">
        <v>23.18</v>
      </c>
      <c r="I13481" s="14" t="n">
        <v>17.5</v>
      </c>
      <c r="J13481" s="23" t="n">
        <f aca="false">IF(AND(E13481="Priority",ISNUMBER('Cost model'!N168)),'Cost model'!N168,'Cost model'!M168)</f>
        <v>18.5</v>
      </c>
      <c r="K13481" s="14" t="n">
        <f aca="false">J13481-H13481</f>
        <v>-4.68</v>
      </c>
      <c r="L13481" s="14" t="n">
        <f aca="false">G13481-H13481</f>
        <v>-5.68</v>
      </c>
    </row>
    <row r="13482" customFormat="false" ht="15" hidden="false" customHeight="false" outlineLevel="0" collapsed="false">
      <c r="A13482" s="2" t="s">
        <v>205</v>
      </c>
      <c r="B13482" s="2" t="s">
        <v>205</v>
      </c>
      <c r="C13482" s="2" t="s">
        <v>48</v>
      </c>
      <c r="D13482" s="2" t="s">
        <v>10</v>
      </c>
      <c r="E13482" s="2" t="s">
        <v>74</v>
      </c>
      <c r="F13482" s="2" t="s">
        <v>977</v>
      </c>
      <c r="G13482" s="14" t="n">
        <v>14.5</v>
      </c>
      <c r="H13482" s="14" t="n">
        <v>13.1</v>
      </c>
      <c r="I13482" s="14" t="n">
        <v>12.5</v>
      </c>
      <c r="J13482" s="23" t="n">
        <f aca="false">IF(AND(E13482="Priority",ISNUMBER('Cost model'!N528)),'Cost model'!N528,'Cost model'!M528)</f>
        <v>13.5</v>
      </c>
      <c r="K13482" s="14" t="n">
        <f aca="false">J13482-H13482</f>
        <v>0.4</v>
      </c>
      <c r="L13482" s="14" t="n">
        <f aca="false">G13482-H13482</f>
        <v>1.4</v>
      </c>
    </row>
    <row r="13483" customFormat="false" ht="15" hidden="false" customHeight="false" outlineLevel="0" collapsed="false">
      <c r="A13483" s="2" t="s">
        <v>221</v>
      </c>
      <c r="B13483" s="2" t="s">
        <v>221</v>
      </c>
      <c r="C13483" s="2" t="s">
        <v>49</v>
      </c>
      <c r="D13483" s="2" t="s">
        <v>12</v>
      </c>
      <c r="E13483" s="2" t="s">
        <v>74</v>
      </c>
      <c r="F13483" s="2" t="s">
        <v>977</v>
      </c>
      <c r="G13483" s="14" t="n">
        <v>19.5</v>
      </c>
      <c r="H13483" s="14" t="n">
        <v>16.01</v>
      </c>
      <c r="I13483" s="14" t="n">
        <v>19.5</v>
      </c>
      <c r="J13483" s="23" t="n">
        <f aca="false">IF(AND(E13483="Priority",ISNUMBER('Cost model'!N742)),'Cost model'!N742,'Cost model'!M742)</f>
        <v>60</v>
      </c>
      <c r="K13483" s="14" t="n">
        <f aca="false">J13483-H13483</f>
        <v>43.99</v>
      </c>
      <c r="L13483" s="14" t="n">
        <f aca="false">G13483-H13483</f>
        <v>3.49</v>
      </c>
    </row>
    <row r="13484" customFormat="false" ht="15" hidden="false" customHeight="false" outlineLevel="0" collapsed="false">
      <c r="A13484" s="2" t="s">
        <v>174</v>
      </c>
      <c r="B13484" s="2" t="s">
        <v>124</v>
      </c>
      <c r="C13484" s="2" t="s">
        <v>47</v>
      </c>
      <c r="D13484" s="2" t="s">
        <v>10</v>
      </c>
      <c r="E13484" s="2" t="s">
        <v>74</v>
      </c>
      <c r="F13484" s="2" t="s">
        <v>976</v>
      </c>
      <c r="G13484" s="14" t="n">
        <v>9.5</v>
      </c>
      <c r="H13484" s="14" t="n">
        <v>16.01</v>
      </c>
      <c r="I13484" s="14" t="n">
        <v>9.5</v>
      </c>
      <c r="J13484" s="23" t="n">
        <f aca="false">IF(AND(E13484="Priority",ISNUMBER('Cost model'!N107)),'Cost model'!N107,'Cost model'!M107)</f>
        <v>12.5</v>
      </c>
      <c r="K13484" s="14" t="n">
        <f aca="false">J13484-H13484</f>
        <v>-3.51</v>
      </c>
      <c r="L13484" s="14" t="n">
        <f aca="false">G13484-H13484</f>
        <v>-6.51</v>
      </c>
    </row>
    <row r="13485" customFormat="false" ht="15" hidden="false" customHeight="false" outlineLevel="0" collapsed="false">
      <c r="A13485" s="2" t="s">
        <v>174</v>
      </c>
      <c r="B13485" s="2" t="s">
        <v>174</v>
      </c>
      <c r="C13485" s="2" t="s">
        <v>49</v>
      </c>
      <c r="D13485" s="2" t="s">
        <v>14</v>
      </c>
      <c r="E13485" s="2" t="s">
        <v>74</v>
      </c>
      <c r="F13485" s="2" t="s">
        <v>977</v>
      </c>
      <c r="G13485" s="14" t="n">
        <v>85</v>
      </c>
      <c r="H13485" s="14" t="n">
        <v>84.38</v>
      </c>
      <c r="I13485" s="14" t="n">
        <v>85</v>
      </c>
      <c r="J13485" s="23" t="n">
        <f aca="false">IF(AND(E13485="Priority",ISNUMBER('Cost model'!N178)),'Cost model'!N178,'Cost model'!M178)</f>
        <v>145</v>
      </c>
      <c r="K13485" s="14" t="n">
        <f aca="false">J13485-H13485</f>
        <v>60.62</v>
      </c>
      <c r="L13485" s="14" t="n">
        <f aca="false">G13485-H13485</f>
        <v>0.620000000000005</v>
      </c>
    </row>
    <row r="13486" customFormat="false" ht="15" hidden="false" customHeight="false" outlineLevel="0" collapsed="false">
      <c r="A13486" s="2" t="s">
        <v>221</v>
      </c>
      <c r="B13486" s="2" t="s">
        <v>221</v>
      </c>
      <c r="C13486" s="2" t="s">
        <v>47</v>
      </c>
      <c r="D13486" s="2" t="s">
        <v>12</v>
      </c>
      <c r="E13486" s="2" t="s">
        <v>74</v>
      </c>
      <c r="F13486" s="2" t="s">
        <v>977</v>
      </c>
      <c r="G13486" s="14" t="n">
        <v>9.5</v>
      </c>
      <c r="H13486" s="14" t="n">
        <v>28.38</v>
      </c>
      <c r="I13486" s="14" t="n">
        <v>9.5</v>
      </c>
      <c r="J13486" s="23" t="n">
        <f aca="false">IF(AND(E13486="Priority",ISNUMBER('Cost model'!N740)),'Cost model'!N740,'Cost model'!M740)</f>
        <v>22.5</v>
      </c>
      <c r="K13486" s="14" t="n">
        <f aca="false">J13486-H13486</f>
        <v>-5.88</v>
      </c>
      <c r="L13486" s="14" t="n">
        <f aca="false">G13486-H13486</f>
        <v>-18.88</v>
      </c>
    </row>
    <row r="13487" customFormat="false" ht="15" hidden="false" customHeight="false" outlineLevel="0" collapsed="false">
      <c r="A13487" s="2" t="s">
        <v>124</v>
      </c>
      <c r="B13487" s="2" t="s">
        <v>124</v>
      </c>
      <c r="C13487" s="2" t="s">
        <v>48</v>
      </c>
      <c r="D13487" s="2" t="s">
        <v>10</v>
      </c>
      <c r="E13487" s="2" t="s">
        <v>74</v>
      </c>
      <c r="F13487" s="2" t="s">
        <v>977</v>
      </c>
      <c r="G13487" s="14" t="n">
        <v>12.5</v>
      </c>
      <c r="H13487" s="14" t="n">
        <v>14.75</v>
      </c>
      <c r="I13487" s="14" t="n">
        <v>12.5</v>
      </c>
      <c r="J13487" s="23" t="n">
        <f aca="false">IF(AND(E13487="Priority",ISNUMBER('Cost model'!N318)),'Cost model'!N318,'Cost model'!M318)</f>
        <v>14.5</v>
      </c>
      <c r="K13487" s="14" t="n">
        <f aca="false">J13487-H13487</f>
        <v>-0.25</v>
      </c>
      <c r="L13487" s="14" t="n">
        <f aca="false">G13487-H13487</f>
        <v>-2.25</v>
      </c>
    </row>
    <row r="13488" customFormat="false" ht="15" hidden="false" customHeight="false" outlineLevel="0" collapsed="false">
      <c r="A13488" s="2" t="s">
        <v>174</v>
      </c>
      <c r="B13488" s="2" t="s">
        <v>174</v>
      </c>
      <c r="C13488" s="2" t="s">
        <v>48</v>
      </c>
      <c r="D13488" s="2" t="s">
        <v>10</v>
      </c>
      <c r="E13488" s="2" t="s">
        <v>74</v>
      </c>
      <c r="F13488" s="2" t="s">
        <v>977</v>
      </c>
      <c r="G13488" s="14" t="n">
        <v>12.5</v>
      </c>
      <c r="H13488" s="14" t="n">
        <v>11.47</v>
      </c>
      <c r="I13488" s="14" t="n">
        <v>12.5</v>
      </c>
      <c r="J13488" s="23" t="n">
        <f aca="false">IF(AND(E13488="Priority",ISNUMBER('Cost model'!N168)),'Cost model'!N168,'Cost model'!M168)</f>
        <v>13.5</v>
      </c>
      <c r="K13488" s="14" t="n">
        <f aca="false">J13488-H13488</f>
        <v>2.03</v>
      </c>
      <c r="L13488" s="14" t="n">
        <f aca="false">G13488-H13488</f>
        <v>1.03</v>
      </c>
    </row>
    <row r="13489" customFormat="false" ht="15" hidden="false" customHeight="false" outlineLevel="0" collapsed="false">
      <c r="A13489" s="2" t="s">
        <v>142</v>
      </c>
      <c r="B13489" s="2" t="s">
        <v>142</v>
      </c>
      <c r="C13489" s="2" t="s">
        <v>49</v>
      </c>
      <c r="D13489" s="2" t="s">
        <v>12</v>
      </c>
      <c r="E13489" s="2" t="s">
        <v>83</v>
      </c>
      <c r="F13489" s="2" t="s">
        <v>977</v>
      </c>
      <c r="G13489" s="14" t="n">
        <v>29.5</v>
      </c>
      <c r="H13489" s="14" t="n">
        <v>143.4</v>
      </c>
      <c r="I13489" s="14" t="n">
        <v>29.5</v>
      </c>
      <c r="J13489" s="23" t="n">
        <f aca="false">IF(AND(E13489="Priority",ISNUMBER('Cost model'!N637)),'Cost model'!N637,'Cost model'!M637)</f>
        <v>60</v>
      </c>
      <c r="K13489" s="14" t="n">
        <f aca="false">J13489-H13489</f>
        <v>-83.4</v>
      </c>
      <c r="L13489" s="14" t="n">
        <f aca="false">G13489-H13489</f>
        <v>-113.9</v>
      </c>
    </row>
    <row r="13490" customFormat="false" ht="15" hidden="false" customHeight="false" outlineLevel="0" collapsed="false">
      <c r="A13490" s="2" t="s">
        <v>174</v>
      </c>
      <c r="B13490" s="2" t="s">
        <v>174</v>
      </c>
      <c r="C13490" s="2" t="s">
        <v>47</v>
      </c>
      <c r="D13490" s="2" t="s">
        <v>10</v>
      </c>
      <c r="E13490" s="2" t="s">
        <v>74</v>
      </c>
      <c r="F13490" s="2" t="s">
        <v>977</v>
      </c>
      <c r="G13490" s="14" t="n">
        <v>9.5</v>
      </c>
      <c r="H13490" s="14" t="n">
        <v>6.79</v>
      </c>
      <c r="I13490" s="14" t="n">
        <v>9.5</v>
      </c>
      <c r="J13490" s="23" t="n">
        <f aca="false">IF(AND(E13490="Priority",ISNUMBER('Cost model'!N167)),'Cost model'!N167,'Cost model'!M167)</f>
        <v>8.5</v>
      </c>
      <c r="K13490" s="14" t="n">
        <f aca="false">J13490-H13490</f>
        <v>1.71</v>
      </c>
      <c r="L13490" s="14" t="n">
        <f aca="false">G13490-H13490</f>
        <v>2.71</v>
      </c>
    </row>
    <row r="13491" customFormat="false" ht="15" hidden="false" customHeight="false" outlineLevel="0" collapsed="false">
      <c r="A13491" s="2" t="s">
        <v>174</v>
      </c>
      <c r="B13491" s="2" t="s">
        <v>174</v>
      </c>
      <c r="C13491" s="2" t="s">
        <v>47</v>
      </c>
      <c r="D13491" s="2" t="s">
        <v>13</v>
      </c>
      <c r="E13491" s="2" t="s">
        <v>74</v>
      </c>
      <c r="F13491" s="2" t="s">
        <v>977</v>
      </c>
      <c r="G13491" s="14" t="n">
        <v>19</v>
      </c>
      <c r="H13491" s="14" t="n">
        <v>25.19</v>
      </c>
      <c r="I13491" s="14" t="n">
        <v>19</v>
      </c>
      <c r="J13491" s="23" t="n">
        <f aca="false">IF(AND(E13491="Priority",ISNUMBER('Cost model'!N173)),'Cost model'!N173,'Cost model'!M173)</f>
        <v>60</v>
      </c>
      <c r="K13491" s="14" t="n">
        <f aca="false">J13491-H13491</f>
        <v>34.81</v>
      </c>
      <c r="L13491" s="14" t="n">
        <f aca="false">G13491-H13491</f>
        <v>-6.19</v>
      </c>
    </row>
    <row r="13492" customFormat="false" ht="15" hidden="false" customHeight="false" outlineLevel="0" collapsed="false">
      <c r="A13492" s="2" t="s">
        <v>124</v>
      </c>
      <c r="B13492" s="2" t="s">
        <v>124</v>
      </c>
      <c r="C13492" s="2" t="s">
        <v>47</v>
      </c>
      <c r="D13492" s="2" t="s">
        <v>10</v>
      </c>
      <c r="E13492" s="2" t="s">
        <v>74</v>
      </c>
      <c r="F13492" s="2" t="s">
        <v>977</v>
      </c>
      <c r="G13492" s="14" t="n">
        <v>9.5</v>
      </c>
      <c r="H13492" s="14" t="n">
        <v>24.57</v>
      </c>
      <c r="I13492" s="14" t="n">
        <v>9.5</v>
      </c>
      <c r="J13492" s="23" t="n">
        <f aca="false">IF(AND(E13492="Priority",ISNUMBER('Cost model'!N317)),'Cost model'!N317,'Cost model'!M317)</f>
        <v>10.5</v>
      </c>
      <c r="K13492" s="14" t="n">
        <f aca="false">J13492-H13492</f>
        <v>-14.07</v>
      </c>
      <c r="L13492" s="14" t="n">
        <f aca="false">G13492-H13492</f>
        <v>-15.07</v>
      </c>
    </row>
    <row r="13493" customFormat="false" ht="15" hidden="false" customHeight="false" outlineLevel="0" collapsed="false">
      <c r="A13493" s="2" t="s">
        <v>221</v>
      </c>
      <c r="B13493" s="2" t="s">
        <v>221</v>
      </c>
      <c r="C13493" s="2" t="s">
        <v>49</v>
      </c>
      <c r="D13493" s="2" t="s">
        <v>13</v>
      </c>
      <c r="E13493" s="2" t="s">
        <v>74</v>
      </c>
      <c r="F13493" s="2" t="s">
        <v>977</v>
      </c>
      <c r="G13493" s="14" t="n">
        <v>50</v>
      </c>
      <c r="H13493" s="14" t="n">
        <v>180.95</v>
      </c>
      <c r="I13493" s="14" t="n">
        <v>50</v>
      </c>
      <c r="J13493" s="23" t="n">
        <f aca="false">IF(AND(E13493="Priority",ISNUMBER('Cost model'!N745)),'Cost model'!N745,'Cost model'!M745)</f>
        <v>130</v>
      </c>
      <c r="K13493" s="14" t="n">
        <f aca="false">J13493-H13493</f>
        <v>-50.95</v>
      </c>
      <c r="L13493" s="14" t="n">
        <f aca="false">G13493-H13493</f>
        <v>-130.95</v>
      </c>
    </row>
    <row r="13494" customFormat="false" ht="15" hidden="false" customHeight="false" outlineLevel="0" collapsed="false">
      <c r="A13494" s="2" t="s">
        <v>124</v>
      </c>
      <c r="B13494" s="2" t="s">
        <v>124</v>
      </c>
      <c r="C13494" s="2" t="s">
        <v>48</v>
      </c>
      <c r="D13494" s="2" t="s">
        <v>10</v>
      </c>
      <c r="E13494" s="2" t="s">
        <v>74</v>
      </c>
      <c r="F13494" s="2" t="s">
        <v>977</v>
      </c>
      <c r="G13494" s="14" t="n">
        <v>12.5</v>
      </c>
      <c r="H13494" s="14" t="n">
        <v>7.59</v>
      </c>
      <c r="I13494" s="14" t="n">
        <v>12.5</v>
      </c>
      <c r="J13494" s="23" t="n">
        <f aca="false">IF(AND(E13494="Priority",ISNUMBER('Cost model'!N318)),'Cost model'!N318,'Cost model'!M318)</f>
        <v>14.5</v>
      </c>
      <c r="K13494" s="14" t="n">
        <f aca="false">J13494-H13494</f>
        <v>6.91</v>
      </c>
      <c r="L13494" s="14" t="n">
        <f aca="false">G13494-H13494</f>
        <v>4.91</v>
      </c>
    </row>
    <row r="13495" customFormat="false" ht="15" hidden="false" customHeight="false" outlineLevel="0" collapsed="false">
      <c r="A13495" s="2" t="s">
        <v>174</v>
      </c>
      <c r="B13495" s="2" t="s">
        <v>174</v>
      </c>
      <c r="C13495" s="2" t="s">
        <v>49</v>
      </c>
      <c r="D13495" s="2" t="s">
        <v>10</v>
      </c>
      <c r="E13495" s="2" t="s">
        <v>83</v>
      </c>
      <c r="F13495" s="2" t="s">
        <v>977</v>
      </c>
      <c r="G13495" s="14" t="n">
        <v>24.5</v>
      </c>
      <c r="H13495" s="14" t="n">
        <v>24.57</v>
      </c>
      <c r="I13495" s="14" t="n">
        <v>24.5</v>
      </c>
      <c r="J13495" s="23" t="n">
        <f aca="false">IF(AND(E13495="Priority",ISNUMBER('Cost model'!N169)),'Cost model'!N169,'Cost model'!M169)</f>
        <v>25.5</v>
      </c>
      <c r="K13495" s="14" t="n">
        <f aca="false">J13495-H13495</f>
        <v>0.93</v>
      </c>
      <c r="L13495" s="14" t="n">
        <f aca="false">G13495-H13495</f>
        <v>-0.0700000000000003</v>
      </c>
    </row>
    <row r="13496" customFormat="false" ht="15" hidden="false" customHeight="false" outlineLevel="0" collapsed="false">
      <c r="A13496" s="2" t="s">
        <v>124</v>
      </c>
      <c r="B13496" s="2" t="s">
        <v>124</v>
      </c>
      <c r="C13496" s="2" t="s">
        <v>47</v>
      </c>
      <c r="D13496" s="2" t="s">
        <v>14</v>
      </c>
      <c r="E13496" s="2" t="s">
        <v>74</v>
      </c>
      <c r="F13496" s="2" t="s">
        <v>977</v>
      </c>
      <c r="G13496" s="14" t="n">
        <v>25</v>
      </c>
      <c r="H13496" s="14" t="n">
        <v>140.7</v>
      </c>
      <c r="I13496" s="14" t="n">
        <v>25</v>
      </c>
      <c r="J13496" s="23" t="n">
        <f aca="false">IF(AND(E13496="Priority",ISNUMBER('Cost model'!N326)),'Cost model'!N326,'Cost model'!M326)</f>
        <v>110</v>
      </c>
      <c r="K13496" s="14" t="n">
        <f aca="false">J13496-H13496</f>
        <v>-30.7</v>
      </c>
      <c r="L13496" s="14" t="n">
        <f aca="false">G13496-H13496</f>
        <v>-115.7</v>
      </c>
    </row>
    <row r="13497" customFormat="false" ht="15" hidden="false" customHeight="false" outlineLevel="0" collapsed="false">
      <c r="A13497" s="2" t="s">
        <v>142</v>
      </c>
      <c r="B13497" s="2" t="s">
        <v>142</v>
      </c>
      <c r="C13497" s="2" t="s">
        <v>47</v>
      </c>
      <c r="D13497" s="2" t="s">
        <v>10</v>
      </c>
      <c r="E13497" s="2" t="s">
        <v>74</v>
      </c>
      <c r="F13497" s="2" t="s">
        <v>977</v>
      </c>
      <c r="G13497" s="14" t="n">
        <v>9.5</v>
      </c>
      <c r="H13497" s="14" t="n">
        <v>5.59</v>
      </c>
      <c r="I13497" s="14" t="n">
        <v>9.5</v>
      </c>
      <c r="J13497" s="23" t="n">
        <f aca="false">IF(AND(E13497="Priority",ISNUMBER('Cost model'!N632)),'Cost model'!N632,'Cost model'!M632)</f>
        <v>9.5</v>
      </c>
      <c r="K13497" s="14" t="n">
        <f aca="false">J13497-H13497</f>
        <v>3.91</v>
      </c>
      <c r="L13497" s="14" t="n">
        <f aca="false">G13497-H13497</f>
        <v>3.91</v>
      </c>
    </row>
    <row r="13498" customFormat="false" ht="15" hidden="false" customHeight="false" outlineLevel="0" collapsed="false">
      <c r="A13498" s="2" t="s">
        <v>124</v>
      </c>
      <c r="B13498" s="2" t="s">
        <v>124</v>
      </c>
      <c r="C13498" s="2" t="s">
        <v>48</v>
      </c>
      <c r="D13498" s="2" t="s">
        <v>13</v>
      </c>
      <c r="E13498" s="2" t="s">
        <v>83</v>
      </c>
      <c r="F13498" s="2" t="s">
        <v>977</v>
      </c>
      <c r="G13498" s="14" t="n">
        <v>45</v>
      </c>
      <c r="H13498" s="14" t="n">
        <v>29.92</v>
      </c>
      <c r="I13498" s="14" t="n">
        <v>45</v>
      </c>
      <c r="J13498" s="23" t="n">
        <f aca="false">IF(AND(E13498="Priority",ISNUMBER('Cost model'!N324)),'Cost model'!N324,'Cost model'!M324)</f>
        <v>115</v>
      </c>
      <c r="K13498" s="14" t="n">
        <f aca="false">J13498-H13498</f>
        <v>85.08</v>
      </c>
      <c r="L13498" s="14" t="n">
        <f aca="false">G13498-H13498</f>
        <v>15.08</v>
      </c>
    </row>
    <row r="13499" customFormat="false" ht="15" hidden="false" customHeight="false" outlineLevel="0" collapsed="false">
      <c r="A13499" s="2" t="s">
        <v>174</v>
      </c>
      <c r="B13499" s="2" t="s">
        <v>174</v>
      </c>
      <c r="C13499" s="2" t="s">
        <v>48</v>
      </c>
      <c r="D13499" s="2" t="s">
        <v>13</v>
      </c>
      <c r="E13499" s="2" t="s">
        <v>74</v>
      </c>
      <c r="F13499" s="2" t="s">
        <v>977</v>
      </c>
      <c r="G13499" s="14" t="n">
        <v>24.5</v>
      </c>
      <c r="H13499" s="14" t="n">
        <v>28.39</v>
      </c>
      <c r="I13499" s="14" t="n">
        <v>24.5</v>
      </c>
      <c r="J13499" s="23" t="n">
        <f aca="false">IF(AND(E13499="Priority",ISNUMBER('Cost model'!N174)),'Cost model'!N174,'Cost model'!M174)</f>
        <v>70</v>
      </c>
      <c r="K13499" s="14" t="n">
        <f aca="false">J13499-H13499</f>
        <v>41.61</v>
      </c>
      <c r="L13499" s="14" t="n">
        <f aca="false">G13499-H13499</f>
        <v>-3.89</v>
      </c>
    </row>
    <row r="13500" customFormat="false" ht="15" hidden="false" customHeight="false" outlineLevel="0" collapsed="false">
      <c r="A13500" s="2" t="s">
        <v>124</v>
      </c>
      <c r="B13500" s="2" t="s">
        <v>124</v>
      </c>
      <c r="C13500" s="2" t="s">
        <v>49</v>
      </c>
      <c r="D13500" s="2" t="s">
        <v>10</v>
      </c>
      <c r="E13500" s="2" t="s">
        <v>83</v>
      </c>
      <c r="F13500" s="2" t="s">
        <v>977</v>
      </c>
      <c r="G13500" s="14" t="n">
        <v>24.5</v>
      </c>
      <c r="H13500" s="14" t="n">
        <v>24.57</v>
      </c>
      <c r="I13500" s="14" t="n">
        <v>24.5</v>
      </c>
      <c r="J13500" s="23" t="n">
        <f aca="false">IF(AND(E13500="Priority",ISNUMBER('Cost model'!N319)),'Cost model'!N319,'Cost model'!M319)</f>
        <v>22.5</v>
      </c>
      <c r="K13500" s="14" t="n">
        <f aca="false">J13500-H13500</f>
        <v>-2.07</v>
      </c>
      <c r="L13500" s="14" t="n">
        <f aca="false">G13500-H13500</f>
        <v>-0.0700000000000003</v>
      </c>
    </row>
    <row r="13501" customFormat="false" ht="15" hidden="false" customHeight="false" outlineLevel="0" collapsed="false">
      <c r="A13501" s="2" t="s">
        <v>142</v>
      </c>
      <c r="B13501" s="2" t="s">
        <v>142</v>
      </c>
      <c r="C13501" s="2" t="s">
        <v>47</v>
      </c>
      <c r="D13501" s="2" t="s">
        <v>13</v>
      </c>
      <c r="E13501" s="2" t="s">
        <v>74</v>
      </c>
      <c r="F13501" s="2" t="s">
        <v>977</v>
      </c>
      <c r="G13501" s="14" t="n">
        <v>19</v>
      </c>
      <c r="H13501" s="14" t="n">
        <v>53.37</v>
      </c>
      <c r="I13501" s="14" t="n">
        <v>19</v>
      </c>
      <c r="J13501" s="23" t="n">
        <f aca="false">IF(AND(E13501="Priority",ISNUMBER('Cost model'!N638)),'Cost model'!N638,'Cost model'!M638)</f>
        <v>50</v>
      </c>
      <c r="K13501" s="14" t="n">
        <f aca="false">J13501-H13501</f>
        <v>-3.37</v>
      </c>
      <c r="L13501" s="14" t="n">
        <f aca="false">G13501-H13501</f>
        <v>-34.37</v>
      </c>
    </row>
    <row r="13502" customFormat="false" ht="15" hidden="false" customHeight="false" outlineLevel="0" collapsed="false">
      <c r="A13502" s="2" t="s">
        <v>174</v>
      </c>
      <c r="B13502" s="2" t="s">
        <v>142</v>
      </c>
      <c r="C13502" s="2" t="s">
        <v>49</v>
      </c>
      <c r="D13502" s="2" t="s">
        <v>10</v>
      </c>
      <c r="E13502" s="2" t="s">
        <v>74</v>
      </c>
      <c r="F13502" s="2" t="s">
        <v>976</v>
      </c>
      <c r="G13502" s="14" t="n">
        <v>17.5</v>
      </c>
      <c r="H13502" s="14" t="n">
        <v>15.84</v>
      </c>
      <c r="I13502" s="14" t="n">
        <v>17.5</v>
      </c>
      <c r="J13502" s="23" t="n">
        <f aca="false">IF(AND(E13502="Priority",ISNUMBER('Cost model'!N124)),'Cost model'!N124,'Cost model'!M124)</f>
        <v>21.5</v>
      </c>
      <c r="K13502" s="14" t="n">
        <f aca="false">J13502-H13502</f>
        <v>5.66</v>
      </c>
      <c r="L13502" s="14" t="n">
        <f aca="false">G13502-H13502</f>
        <v>1.66</v>
      </c>
    </row>
    <row r="13503" customFormat="false" ht="15" hidden="false" customHeight="false" outlineLevel="0" collapsed="false">
      <c r="A13503" s="2" t="s">
        <v>342</v>
      </c>
      <c r="B13503" s="2" t="s">
        <v>158</v>
      </c>
      <c r="C13503" s="2" t="s">
        <v>47</v>
      </c>
      <c r="D13503" s="2" t="s">
        <v>10</v>
      </c>
      <c r="E13503" s="2" t="s">
        <v>83</v>
      </c>
      <c r="F13503" s="2" t="s">
        <v>976</v>
      </c>
      <c r="G13503" s="14" t="n">
        <v>24.5</v>
      </c>
      <c r="H13503" s="14" t="n">
        <v>58.83</v>
      </c>
      <c r="I13503" s="14" t="n">
        <v>24.5</v>
      </c>
      <c r="J13503" s="23" t="n">
        <f aca="false">IF(AND(E13503="Priority",ISNUMBER('Cost model'!N212)),'Cost model'!N212,'Cost model'!M212)</f>
        <v>27.5</v>
      </c>
      <c r="K13503" s="14" t="n">
        <f aca="false">J13503-H13503</f>
        <v>-31.33</v>
      </c>
      <c r="L13503" s="14" t="n">
        <f aca="false">G13503-H13503</f>
        <v>-34.33</v>
      </c>
    </row>
    <row r="13504" customFormat="false" ht="15" hidden="false" customHeight="false" outlineLevel="0" collapsed="false">
      <c r="A13504" s="2" t="s">
        <v>174</v>
      </c>
      <c r="B13504" s="2" t="s">
        <v>174</v>
      </c>
      <c r="C13504" s="2" t="s">
        <v>49</v>
      </c>
      <c r="D13504" s="2" t="s">
        <v>12</v>
      </c>
      <c r="E13504" s="2" t="s">
        <v>74</v>
      </c>
      <c r="F13504" s="2" t="s">
        <v>977</v>
      </c>
      <c r="G13504" s="14" t="n">
        <v>19.5</v>
      </c>
      <c r="H13504" s="14" t="n">
        <v>48.81</v>
      </c>
      <c r="I13504" s="14" t="n">
        <v>19.5</v>
      </c>
      <c r="J13504" s="23" t="n">
        <f aca="false">IF(AND(E13504="Priority",ISNUMBER('Cost model'!N172)),'Cost model'!N172,'Cost model'!M172)</f>
        <v>45</v>
      </c>
      <c r="K13504" s="14" t="n">
        <f aca="false">J13504-H13504</f>
        <v>-3.81</v>
      </c>
      <c r="L13504" s="14" t="n">
        <f aca="false">G13504-H13504</f>
        <v>-29.31</v>
      </c>
    </row>
    <row r="13505" customFormat="false" ht="15" hidden="false" customHeight="false" outlineLevel="0" collapsed="false">
      <c r="A13505" s="2" t="s">
        <v>174</v>
      </c>
      <c r="B13505" s="2" t="s">
        <v>174</v>
      </c>
      <c r="C13505" s="2" t="s">
        <v>49</v>
      </c>
      <c r="D13505" s="2" t="s">
        <v>12</v>
      </c>
      <c r="E13505" s="2" t="s">
        <v>74</v>
      </c>
      <c r="F13505" s="2" t="s">
        <v>977</v>
      </c>
      <c r="G13505" s="14" t="n">
        <v>19.5</v>
      </c>
      <c r="H13505" s="14" t="n">
        <v>19.53</v>
      </c>
      <c r="I13505" s="14" t="n">
        <v>19.5</v>
      </c>
      <c r="J13505" s="23" t="n">
        <f aca="false">IF(AND(E13505="Priority",ISNUMBER('Cost model'!N172)),'Cost model'!N172,'Cost model'!M172)</f>
        <v>45</v>
      </c>
      <c r="K13505" s="14" t="n">
        <f aca="false">J13505-H13505</f>
        <v>25.47</v>
      </c>
      <c r="L13505" s="14" t="n">
        <f aca="false">G13505-H13505</f>
        <v>-0.0300000000000011</v>
      </c>
    </row>
    <row r="13506" customFormat="false" ht="15" hidden="false" customHeight="false" outlineLevel="0" collapsed="false">
      <c r="A13506" s="2" t="s">
        <v>174</v>
      </c>
      <c r="B13506" s="2" t="s">
        <v>174</v>
      </c>
      <c r="C13506" s="2" t="s">
        <v>47</v>
      </c>
      <c r="D13506" s="2" t="s">
        <v>12</v>
      </c>
      <c r="E13506" s="2" t="s">
        <v>74</v>
      </c>
      <c r="F13506" s="2" t="s">
        <v>977</v>
      </c>
      <c r="G13506" s="14" t="n">
        <v>9.5</v>
      </c>
      <c r="H13506" s="14" t="n">
        <v>28.61</v>
      </c>
      <c r="I13506" s="14" t="n">
        <v>9.5</v>
      </c>
      <c r="J13506" s="23" t="n">
        <f aca="false">IF(AND(E13506="Priority",ISNUMBER('Cost model'!N170)),'Cost model'!N170,'Cost model'!M170)</f>
        <v>25.5</v>
      </c>
      <c r="K13506" s="14" t="n">
        <f aca="false">J13506-H13506</f>
        <v>-3.11</v>
      </c>
      <c r="L13506" s="14" t="n">
        <f aca="false">G13506-H13506</f>
        <v>-19.11</v>
      </c>
    </row>
    <row r="13507" customFormat="false" ht="15" hidden="false" customHeight="false" outlineLevel="0" collapsed="false">
      <c r="A13507" s="2" t="s">
        <v>142</v>
      </c>
      <c r="B13507" s="2" t="s">
        <v>124</v>
      </c>
      <c r="C13507" s="2" t="s">
        <v>48</v>
      </c>
      <c r="D13507" s="2" t="s">
        <v>10</v>
      </c>
      <c r="E13507" s="2" t="s">
        <v>74</v>
      </c>
      <c r="F13507" s="2" t="s">
        <v>976</v>
      </c>
      <c r="G13507" s="14" t="n">
        <v>12.5</v>
      </c>
      <c r="H13507" s="14" t="n">
        <v>16.04</v>
      </c>
      <c r="I13507" s="14" t="n">
        <v>14.5</v>
      </c>
      <c r="J13507" s="23" t="n">
        <f aca="false">IF(AND(E13507="Priority",ISNUMBER('Cost model'!N663)),'Cost model'!N663,'Cost model'!M663)</f>
        <v>18.5</v>
      </c>
      <c r="K13507" s="14" t="n">
        <f aca="false">J13507-H13507</f>
        <v>2.46</v>
      </c>
      <c r="L13507" s="14" t="n">
        <f aca="false">G13507-H13507</f>
        <v>-3.54</v>
      </c>
    </row>
    <row r="13508" customFormat="false" ht="15" hidden="false" customHeight="false" outlineLevel="0" collapsed="false">
      <c r="A13508" s="2" t="s">
        <v>174</v>
      </c>
      <c r="B13508" s="2" t="s">
        <v>124</v>
      </c>
      <c r="C13508" s="2" t="s">
        <v>47</v>
      </c>
      <c r="D13508" s="2" t="s">
        <v>12</v>
      </c>
      <c r="E13508" s="2" t="s">
        <v>74</v>
      </c>
      <c r="F13508" s="2" t="s">
        <v>976</v>
      </c>
      <c r="G13508" s="14" t="n">
        <v>9.5</v>
      </c>
      <c r="H13508" s="14" t="n">
        <v>27.37</v>
      </c>
      <c r="I13508" s="14" t="n">
        <v>9.5</v>
      </c>
      <c r="J13508" s="23" t="n">
        <f aca="false">IF(AND(E13508="Priority",ISNUMBER('Cost model'!N110)),'Cost model'!N110,'Cost model'!M110)</f>
        <v>40</v>
      </c>
      <c r="K13508" s="14" t="n">
        <f aca="false">J13508-H13508</f>
        <v>12.63</v>
      </c>
      <c r="L13508" s="14" t="n">
        <f aca="false">G13508-H13508</f>
        <v>-17.87</v>
      </c>
    </row>
    <row r="13509" customFormat="false" ht="15" hidden="false" customHeight="false" outlineLevel="0" collapsed="false">
      <c r="A13509" s="2" t="s">
        <v>124</v>
      </c>
      <c r="B13509" s="2" t="s">
        <v>124</v>
      </c>
      <c r="C13509" s="2" t="s">
        <v>47</v>
      </c>
      <c r="D13509" s="2" t="s">
        <v>12</v>
      </c>
      <c r="E13509" s="2" t="s">
        <v>74</v>
      </c>
      <c r="F13509" s="2" t="s">
        <v>977</v>
      </c>
      <c r="G13509" s="14" t="n">
        <v>9.5</v>
      </c>
      <c r="H13509" s="14" t="n">
        <v>43.07</v>
      </c>
      <c r="I13509" s="14" t="n">
        <v>9.5</v>
      </c>
      <c r="J13509" s="23" t="n">
        <f aca="false">IF(AND(E13509="Priority",ISNUMBER('Cost model'!N320)),'Cost model'!N320,'Cost model'!M320)</f>
        <v>24.5</v>
      </c>
      <c r="K13509" s="14" t="n">
        <f aca="false">J13509-H13509</f>
        <v>-18.57</v>
      </c>
      <c r="L13509" s="14" t="n">
        <f aca="false">G13509-H13509</f>
        <v>-33.57</v>
      </c>
    </row>
    <row r="13510" customFormat="false" ht="15" hidden="false" customHeight="false" outlineLevel="0" collapsed="false">
      <c r="A13510" s="2" t="s">
        <v>142</v>
      </c>
      <c r="B13510" s="2" t="s">
        <v>142</v>
      </c>
      <c r="C13510" s="2" t="s">
        <v>49</v>
      </c>
      <c r="D13510" s="2" t="s">
        <v>10</v>
      </c>
      <c r="E13510" s="2" t="s">
        <v>74</v>
      </c>
      <c r="F13510" s="2" t="s">
        <v>977</v>
      </c>
      <c r="G13510" s="14" t="n">
        <v>17.5</v>
      </c>
      <c r="H13510" s="14" t="n">
        <v>16.01</v>
      </c>
      <c r="I13510" s="14" t="n">
        <v>17.5</v>
      </c>
      <c r="J13510" s="23" t="n">
        <f aca="false">IF(AND(E13510="Priority",ISNUMBER('Cost model'!N634)),'Cost model'!N634,'Cost model'!M634)</f>
        <v>15.5</v>
      </c>
      <c r="K13510" s="14" t="n">
        <f aca="false">J13510-H13510</f>
        <v>-0.510000000000002</v>
      </c>
      <c r="L13510" s="14" t="n">
        <f aca="false">G13510-H13510</f>
        <v>1.49</v>
      </c>
    </row>
    <row r="13511" customFormat="false" ht="15" hidden="false" customHeight="false" outlineLevel="0" collapsed="false">
      <c r="A13511" s="2" t="s">
        <v>124</v>
      </c>
      <c r="B13511" s="2" t="s">
        <v>124</v>
      </c>
      <c r="C13511" s="2" t="s">
        <v>48</v>
      </c>
      <c r="D13511" s="2" t="s">
        <v>12</v>
      </c>
      <c r="E13511" s="2" t="s">
        <v>74</v>
      </c>
      <c r="F13511" s="2" t="s">
        <v>977</v>
      </c>
      <c r="G13511" s="14" t="n">
        <v>12.5</v>
      </c>
      <c r="H13511" s="14" t="n">
        <v>42.6</v>
      </c>
      <c r="I13511" s="14" t="n">
        <v>12.5</v>
      </c>
      <c r="J13511" s="23" t="n">
        <f aca="false">IF(AND(E13511="Priority",ISNUMBER('Cost model'!N321)),'Cost model'!N321,'Cost model'!M321)</f>
        <v>40</v>
      </c>
      <c r="K13511" s="14" t="n">
        <f aca="false">J13511-H13511</f>
        <v>-2.6</v>
      </c>
      <c r="L13511" s="14" t="n">
        <f aca="false">G13511-H13511</f>
        <v>-30.1</v>
      </c>
    </row>
    <row r="13512" customFormat="false" ht="15" hidden="false" customHeight="false" outlineLevel="0" collapsed="false">
      <c r="A13512" s="2" t="s">
        <v>174</v>
      </c>
      <c r="B13512" s="2" t="s">
        <v>174</v>
      </c>
      <c r="C13512" s="2" t="s">
        <v>48</v>
      </c>
      <c r="D13512" s="2" t="s">
        <v>12</v>
      </c>
      <c r="E13512" s="2" t="s">
        <v>74</v>
      </c>
      <c r="F13512" s="2" t="s">
        <v>977</v>
      </c>
      <c r="G13512" s="14" t="n">
        <v>12.5</v>
      </c>
      <c r="H13512" s="14" t="n">
        <v>67.32</v>
      </c>
      <c r="I13512" s="14" t="n">
        <v>12.5</v>
      </c>
      <c r="J13512" s="23" t="n">
        <f aca="false">IF(AND(E13512="Priority",ISNUMBER('Cost model'!N171)),'Cost model'!N171,'Cost model'!M171)</f>
        <v>40</v>
      </c>
      <c r="K13512" s="14" t="n">
        <f aca="false">J13512-H13512</f>
        <v>-27.32</v>
      </c>
      <c r="L13512" s="14" t="n">
        <f aca="false">G13512-H13512</f>
        <v>-54.82</v>
      </c>
    </row>
    <row r="13513" customFormat="false" ht="15" hidden="false" customHeight="false" outlineLevel="0" collapsed="false">
      <c r="A13513" s="2" t="s">
        <v>142</v>
      </c>
      <c r="B13513" s="2" t="s">
        <v>142</v>
      </c>
      <c r="C13513" s="2" t="s">
        <v>47</v>
      </c>
      <c r="D13513" s="2" t="s">
        <v>12</v>
      </c>
      <c r="E13513" s="2" t="s">
        <v>74</v>
      </c>
      <c r="F13513" s="2" t="s">
        <v>977</v>
      </c>
      <c r="G13513" s="14" t="n">
        <v>9.5</v>
      </c>
      <c r="H13513" s="14" t="n">
        <v>8.58</v>
      </c>
      <c r="I13513" s="14" t="n">
        <v>9.5</v>
      </c>
      <c r="J13513" s="23" t="n">
        <f aca="false">IF(AND(E13513="Priority",ISNUMBER('Cost model'!N635)),'Cost model'!N635,'Cost model'!M635)</f>
        <v>30.5</v>
      </c>
      <c r="K13513" s="14" t="n">
        <f aca="false">J13513-H13513</f>
        <v>21.92</v>
      </c>
      <c r="L13513" s="14" t="n">
        <f aca="false">G13513-H13513</f>
        <v>0.92</v>
      </c>
    </row>
    <row r="13514" customFormat="false" ht="15" hidden="false" customHeight="false" outlineLevel="0" collapsed="false">
      <c r="A13514" s="2" t="s">
        <v>124</v>
      </c>
      <c r="B13514" s="2" t="s">
        <v>124</v>
      </c>
      <c r="C13514" s="2" t="s">
        <v>49</v>
      </c>
      <c r="D13514" s="2" t="s">
        <v>10</v>
      </c>
      <c r="E13514" s="2" t="s">
        <v>74</v>
      </c>
      <c r="F13514" s="2" t="s">
        <v>977</v>
      </c>
      <c r="G13514" s="14" t="n">
        <v>17.5</v>
      </c>
      <c r="H13514" s="14" t="n">
        <v>21.13</v>
      </c>
      <c r="I13514" s="14" t="n">
        <v>17.5</v>
      </c>
      <c r="J13514" s="23" t="n">
        <f aca="false">IF(AND(E13514="Priority",ISNUMBER('Cost model'!N319)),'Cost model'!N319,'Cost model'!M319)</f>
        <v>16.5</v>
      </c>
      <c r="K13514" s="14" t="n">
        <f aca="false">J13514-H13514</f>
        <v>-4.63</v>
      </c>
      <c r="L13514" s="14" t="n">
        <f aca="false">G13514-H13514</f>
        <v>-3.63</v>
      </c>
    </row>
    <row r="13515" customFormat="false" ht="15" hidden="false" customHeight="false" outlineLevel="0" collapsed="false">
      <c r="A13515" s="2" t="s">
        <v>221</v>
      </c>
      <c r="B13515" s="2" t="s">
        <v>221</v>
      </c>
      <c r="C13515" s="2" t="s">
        <v>47</v>
      </c>
      <c r="D13515" s="2" t="s">
        <v>10</v>
      </c>
      <c r="E13515" s="2" t="s">
        <v>74</v>
      </c>
      <c r="F13515" s="2" t="s">
        <v>977</v>
      </c>
      <c r="G13515" s="14" t="n">
        <v>9.5</v>
      </c>
      <c r="H13515" s="14" t="n">
        <v>7.27</v>
      </c>
      <c r="I13515" s="14" t="n">
        <v>9.5</v>
      </c>
      <c r="J13515" s="23" t="n">
        <f aca="false">IF(AND(E13515="Priority",ISNUMBER('Cost model'!N737)),'Cost model'!N737,'Cost model'!M737)</f>
        <v>8.5</v>
      </c>
      <c r="K13515" s="14" t="n">
        <f aca="false">J13515-H13515</f>
        <v>1.23</v>
      </c>
      <c r="L13515" s="14" t="n">
        <f aca="false">G13515-H13515</f>
        <v>2.23</v>
      </c>
    </row>
    <row r="13516" customFormat="false" ht="15" hidden="false" customHeight="false" outlineLevel="0" collapsed="false">
      <c r="A13516" s="2" t="s">
        <v>124</v>
      </c>
      <c r="B13516" s="2" t="s">
        <v>124</v>
      </c>
      <c r="C13516" s="2" t="s">
        <v>49</v>
      </c>
      <c r="D13516" s="2" t="s">
        <v>10</v>
      </c>
      <c r="E13516" s="2" t="s">
        <v>74</v>
      </c>
      <c r="F13516" s="2" t="s">
        <v>977</v>
      </c>
      <c r="G13516" s="14" t="n">
        <v>17.5</v>
      </c>
      <c r="H13516" s="14" t="n">
        <v>21.13</v>
      </c>
      <c r="I13516" s="14" t="n">
        <v>17.5</v>
      </c>
      <c r="J13516" s="23" t="n">
        <f aca="false">IF(AND(E13516="Priority",ISNUMBER('Cost model'!N319)),'Cost model'!N319,'Cost model'!M319)</f>
        <v>16.5</v>
      </c>
      <c r="K13516" s="14" t="n">
        <f aca="false">J13516-H13516</f>
        <v>-4.63</v>
      </c>
      <c r="L13516" s="14" t="n">
        <f aca="false">G13516-H13516</f>
        <v>-3.63</v>
      </c>
    </row>
    <row r="13517" customFormat="false" ht="15" hidden="false" customHeight="false" outlineLevel="0" collapsed="false">
      <c r="A13517" s="2" t="s">
        <v>174</v>
      </c>
      <c r="B13517" s="2" t="s">
        <v>123</v>
      </c>
      <c r="C13517" s="2" t="s">
        <v>48</v>
      </c>
      <c r="D13517" s="2" t="s">
        <v>12</v>
      </c>
      <c r="E13517" s="2" t="s">
        <v>74</v>
      </c>
      <c r="F13517" s="2" t="s">
        <v>976</v>
      </c>
      <c r="G13517" s="14" t="n">
        <v>19.5</v>
      </c>
      <c r="H13517" s="14" t="n">
        <v>79.92</v>
      </c>
      <c r="I13517" s="14" t="n">
        <v>24.5</v>
      </c>
      <c r="J13517" s="23" t="n">
        <f aca="false">IF(AND(E13517="Priority",ISNUMBER('Cost model'!N201)),'Cost model'!N201,'Cost model'!M201)</f>
        <v>55</v>
      </c>
      <c r="K13517" s="14" t="n">
        <f aca="false">J13517-H13517</f>
        <v>-24.92</v>
      </c>
      <c r="L13517" s="14" t="n">
        <f aca="false">G13517-H13517</f>
        <v>-60.42</v>
      </c>
    </row>
    <row r="13518" customFormat="false" ht="15" hidden="false" customHeight="false" outlineLevel="0" collapsed="false">
      <c r="A13518" s="2" t="s">
        <v>124</v>
      </c>
      <c r="B13518" s="2" t="s">
        <v>124</v>
      </c>
      <c r="C13518" s="2" t="s">
        <v>48</v>
      </c>
      <c r="D13518" s="2" t="s">
        <v>10</v>
      </c>
      <c r="E13518" s="2" t="s">
        <v>74</v>
      </c>
      <c r="F13518" s="2" t="s">
        <v>977</v>
      </c>
      <c r="G13518" s="14" t="n">
        <v>12.5</v>
      </c>
      <c r="H13518" s="14" t="n">
        <v>26.1</v>
      </c>
      <c r="I13518" s="14" t="n">
        <v>12.5</v>
      </c>
      <c r="J13518" s="23" t="n">
        <f aca="false">IF(AND(E13518="Priority",ISNUMBER('Cost model'!N318)),'Cost model'!N318,'Cost model'!M318)</f>
        <v>14.5</v>
      </c>
      <c r="K13518" s="14" t="n">
        <f aca="false">J13518-H13518</f>
        <v>-11.6</v>
      </c>
      <c r="L13518" s="14" t="n">
        <f aca="false">G13518-H13518</f>
        <v>-13.6</v>
      </c>
    </row>
    <row r="13519" customFormat="false" ht="15" hidden="false" customHeight="false" outlineLevel="0" collapsed="false">
      <c r="A13519" s="2" t="s">
        <v>174</v>
      </c>
      <c r="B13519" s="2" t="s">
        <v>142</v>
      </c>
      <c r="C13519" s="2" t="s">
        <v>47</v>
      </c>
      <c r="D13519" s="2" t="s">
        <v>10</v>
      </c>
      <c r="E13519" s="2" t="s">
        <v>74</v>
      </c>
      <c r="F13519" s="2" t="s">
        <v>976</v>
      </c>
      <c r="G13519" s="14" t="n">
        <v>9.5</v>
      </c>
      <c r="H13519" s="14" t="n">
        <v>12.23</v>
      </c>
      <c r="I13519" s="14" t="n">
        <v>9.5</v>
      </c>
      <c r="J13519" s="23" t="n">
        <f aca="false">IF(AND(E13519="Priority",ISNUMBER('Cost model'!N122)),'Cost model'!N122,'Cost model'!M122)</f>
        <v>13.5</v>
      </c>
      <c r="K13519" s="14" t="n">
        <f aca="false">J13519-H13519</f>
        <v>1.27</v>
      </c>
      <c r="L13519" s="14" t="n">
        <f aca="false">G13519-H13519</f>
        <v>-2.73</v>
      </c>
    </row>
    <row r="13520" customFormat="false" ht="15" hidden="false" customHeight="false" outlineLevel="0" collapsed="false">
      <c r="A13520" s="2" t="s">
        <v>174</v>
      </c>
      <c r="B13520" s="2" t="s">
        <v>174</v>
      </c>
      <c r="C13520" s="2" t="s">
        <v>49</v>
      </c>
      <c r="D13520" s="2" t="s">
        <v>12</v>
      </c>
      <c r="E13520" s="2" t="s">
        <v>74</v>
      </c>
      <c r="F13520" s="2" t="s">
        <v>977</v>
      </c>
      <c r="G13520" s="14" t="n">
        <v>19.5</v>
      </c>
      <c r="H13520" s="14" t="n">
        <v>32.95</v>
      </c>
      <c r="I13520" s="14" t="n">
        <v>19.5</v>
      </c>
      <c r="J13520" s="23" t="n">
        <f aca="false">IF(AND(E13520="Priority",ISNUMBER('Cost model'!N172)),'Cost model'!N172,'Cost model'!M172)</f>
        <v>45</v>
      </c>
      <c r="K13520" s="14" t="n">
        <f aca="false">J13520-H13520</f>
        <v>12.05</v>
      </c>
      <c r="L13520" s="14" t="n">
        <f aca="false">G13520-H13520</f>
        <v>-13.45</v>
      </c>
    </row>
    <row r="13521" customFormat="false" ht="15" hidden="false" customHeight="false" outlineLevel="0" collapsed="false">
      <c r="A13521" s="2" t="s">
        <v>142</v>
      </c>
      <c r="B13521" s="2" t="s">
        <v>174</v>
      </c>
      <c r="C13521" s="2" t="s">
        <v>48</v>
      </c>
      <c r="D13521" s="2" t="s">
        <v>10</v>
      </c>
      <c r="E13521" s="2" t="s">
        <v>74</v>
      </c>
      <c r="F13521" s="2" t="s">
        <v>976</v>
      </c>
      <c r="G13521" s="14" t="n">
        <v>12.5</v>
      </c>
      <c r="H13521" s="14" t="n">
        <v>8.27</v>
      </c>
      <c r="I13521" s="14" t="n">
        <v>14.5</v>
      </c>
      <c r="J13521" s="23" t="n">
        <f aca="false">IF(AND(E13521="Priority",ISNUMBER('Cost model'!N693)),'Cost model'!N693,'Cost model'!M693)</f>
        <v>11.5</v>
      </c>
      <c r="K13521" s="14" t="n">
        <f aca="false">J13521-H13521</f>
        <v>3.23</v>
      </c>
      <c r="L13521" s="14" t="n">
        <f aca="false">G13521-H13521</f>
        <v>4.23</v>
      </c>
    </row>
    <row r="13522" customFormat="false" ht="15" hidden="false" customHeight="false" outlineLevel="0" collapsed="false">
      <c r="A13522" s="2" t="s">
        <v>205</v>
      </c>
      <c r="B13522" s="2" t="s">
        <v>205</v>
      </c>
      <c r="C13522" s="2" t="s">
        <v>48</v>
      </c>
      <c r="D13522" s="2" t="s">
        <v>12</v>
      </c>
      <c r="E13522" s="2" t="s">
        <v>83</v>
      </c>
      <c r="F13522" s="2" t="s">
        <v>977</v>
      </c>
      <c r="G13522" s="14" t="n">
        <v>19.5</v>
      </c>
      <c r="H13522" s="14" t="n">
        <v>101.6</v>
      </c>
      <c r="I13522" s="14" t="n">
        <v>19.5</v>
      </c>
      <c r="J13522" s="23" t="n">
        <f aca="false">IF(AND(E13522="Priority",ISNUMBER('Cost model'!N531)),'Cost model'!N531,'Cost model'!M531)</f>
        <v>65</v>
      </c>
      <c r="K13522" s="14" t="n">
        <f aca="false">J13522-H13522</f>
        <v>-36.6</v>
      </c>
      <c r="L13522" s="14" t="n">
        <f aca="false">G13522-H13522</f>
        <v>-82.1</v>
      </c>
    </row>
    <row r="13523" customFormat="false" ht="15" hidden="false" customHeight="false" outlineLevel="0" collapsed="false">
      <c r="A13523" s="2" t="s">
        <v>158</v>
      </c>
      <c r="B13523" s="2" t="s">
        <v>158</v>
      </c>
      <c r="C13523" s="2" t="s">
        <v>49</v>
      </c>
      <c r="D13523" s="2" t="s">
        <v>10</v>
      </c>
      <c r="E13523" s="2" t="s">
        <v>74</v>
      </c>
      <c r="F13523" s="2" t="s">
        <v>977</v>
      </c>
      <c r="G13523" s="14" t="n">
        <v>17.5</v>
      </c>
      <c r="H13523" s="14" t="n">
        <v>14.79</v>
      </c>
      <c r="I13523" s="14" t="n">
        <v>17.5</v>
      </c>
      <c r="J13523" s="23" t="n">
        <f aca="false">IF(AND(E13523="Priority",ISNUMBER('Cost model'!N424)),'Cost model'!N424,'Cost model'!M424)</f>
        <v>16.5</v>
      </c>
      <c r="K13523" s="14" t="n">
        <f aca="false">J13523-H13523</f>
        <v>1.71</v>
      </c>
      <c r="L13523" s="14" t="n">
        <f aca="false">G13523-H13523</f>
        <v>2.71</v>
      </c>
    </row>
    <row r="13524" customFormat="false" ht="15" hidden="false" customHeight="false" outlineLevel="0" collapsed="false">
      <c r="A13524" s="2" t="s">
        <v>174</v>
      </c>
      <c r="B13524" s="2" t="s">
        <v>174</v>
      </c>
      <c r="C13524" s="2" t="s">
        <v>48</v>
      </c>
      <c r="D13524" s="2" t="s">
        <v>12</v>
      </c>
      <c r="E13524" s="2" t="s">
        <v>74</v>
      </c>
      <c r="F13524" s="2" t="s">
        <v>977</v>
      </c>
      <c r="G13524" s="14" t="n">
        <v>12.5</v>
      </c>
      <c r="H13524" s="14" t="n">
        <v>24.57</v>
      </c>
      <c r="I13524" s="14" t="n">
        <v>12.5</v>
      </c>
      <c r="J13524" s="23" t="n">
        <f aca="false">IF(AND(E13524="Priority",ISNUMBER('Cost model'!N171)),'Cost model'!N171,'Cost model'!M171)</f>
        <v>40</v>
      </c>
      <c r="K13524" s="14" t="n">
        <f aca="false">J13524-H13524</f>
        <v>15.43</v>
      </c>
      <c r="L13524" s="14" t="n">
        <f aca="false">G13524-H13524</f>
        <v>-12.07</v>
      </c>
    </row>
    <row r="13525" customFormat="false" ht="15" hidden="false" customHeight="false" outlineLevel="0" collapsed="false">
      <c r="A13525" s="2" t="s">
        <v>174</v>
      </c>
      <c r="B13525" s="2" t="s">
        <v>174</v>
      </c>
      <c r="C13525" s="2" t="s">
        <v>48</v>
      </c>
      <c r="D13525" s="2" t="s">
        <v>12</v>
      </c>
      <c r="E13525" s="2" t="s">
        <v>74</v>
      </c>
      <c r="F13525" s="2" t="s">
        <v>977</v>
      </c>
      <c r="G13525" s="14" t="n">
        <v>12.5</v>
      </c>
      <c r="H13525" s="14" t="n">
        <v>43.08</v>
      </c>
      <c r="I13525" s="14" t="n">
        <v>12.5</v>
      </c>
      <c r="J13525" s="23" t="n">
        <f aca="false">IF(AND(E13525="Priority",ISNUMBER('Cost model'!N171)),'Cost model'!N171,'Cost model'!M171)</f>
        <v>40</v>
      </c>
      <c r="K13525" s="14" t="n">
        <f aca="false">J13525-H13525</f>
        <v>-3.08</v>
      </c>
      <c r="L13525" s="14" t="n">
        <f aca="false">G13525-H13525</f>
        <v>-30.58</v>
      </c>
    </row>
    <row r="13526" customFormat="false" ht="15" hidden="false" customHeight="false" outlineLevel="0" collapsed="false">
      <c r="A13526" s="2" t="s">
        <v>124</v>
      </c>
      <c r="B13526" s="2" t="s">
        <v>124</v>
      </c>
      <c r="C13526" s="2" t="s">
        <v>48</v>
      </c>
      <c r="D13526" s="2" t="s">
        <v>12</v>
      </c>
      <c r="E13526" s="2" t="s">
        <v>74</v>
      </c>
      <c r="F13526" s="2" t="s">
        <v>977</v>
      </c>
      <c r="G13526" s="14" t="n">
        <v>12.5</v>
      </c>
      <c r="H13526" s="14" t="n">
        <v>28.38</v>
      </c>
      <c r="I13526" s="14" t="n">
        <v>12.5</v>
      </c>
      <c r="J13526" s="23" t="n">
        <f aca="false">IF(AND(E13526="Priority",ISNUMBER('Cost model'!N321)),'Cost model'!N321,'Cost model'!M321)</f>
        <v>40</v>
      </c>
      <c r="K13526" s="14" t="n">
        <f aca="false">J13526-H13526</f>
        <v>11.62</v>
      </c>
      <c r="L13526" s="14" t="n">
        <f aca="false">G13526-H13526</f>
        <v>-15.88</v>
      </c>
    </row>
    <row r="13527" customFormat="false" ht="15" hidden="false" customHeight="false" outlineLevel="0" collapsed="false">
      <c r="A13527" s="2" t="s">
        <v>174</v>
      </c>
      <c r="B13527" s="2" t="s">
        <v>174</v>
      </c>
      <c r="C13527" s="2" t="s">
        <v>49</v>
      </c>
      <c r="D13527" s="2" t="s">
        <v>14</v>
      </c>
      <c r="E13527" s="2" t="s">
        <v>74</v>
      </c>
      <c r="F13527" s="2" t="s">
        <v>977</v>
      </c>
      <c r="G13527" s="14" t="n">
        <v>85</v>
      </c>
      <c r="H13527" s="14" t="n">
        <v>121.59</v>
      </c>
      <c r="I13527" s="14" t="n">
        <v>85</v>
      </c>
      <c r="J13527" s="23" t="n">
        <f aca="false">IF(AND(E13527="Priority",ISNUMBER('Cost model'!N178)),'Cost model'!N178,'Cost model'!M178)</f>
        <v>145</v>
      </c>
      <c r="K13527" s="14" t="n">
        <f aca="false">J13527-H13527</f>
        <v>23.41</v>
      </c>
      <c r="L13527" s="14" t="n">
        <f aca="false">G13527-H13527</f>
        <v>-36.59</v>
      </c>
    </row>
    <row r="13528" customFormat="false" ht="15" hidden="false" customHeight="false" outlineLevel="0" collapsed="false">
      <c r="A13528" s="2" t="s">
        <v>124</v>
      </c>
      <c r="B13528" s="2" t="s">
        <v>124</v>
      </c>
      <c r="C13528" s="2" t="s">
        <v>48</v>
      </c>
      <c r="D13528" s="2" t="s">
        <v>10</v>
      </c>
      <c r="E13528" s="2" t="s">
        <v>74</v>
      </c>
      <c r="F13528" s="2" t="s">
        <v>977</v>
      </c>
      <c r="G13528" s="14" t="n">
        <v>12.5</v>
      </c>
      <c r="H13528" s="14" t="n">
        <v>8.32</v>
      </c>
      <c r="I13528" s="14" t="n">
        <v>12.5</v>
      </c>
      <c r="J13528" s="23" t="n">
        <f aca="false">IF(AND(E13528="Priority",ISNUMBER('Cost model'!N318)),'Cost model'!N318,'Cost model'!M318)</f>
        <v>14.5</v>
      </c>
      <c r="K13528" s="14" t="n">
        <f aca="false">J13528-H13528</f>
        <v>6.18</v>
      </c>
      <c r="L13528" s="14" t="n">
        <f aca="false">G13528-H13528</f>
        <v>4.18</v>
      </c>
    </row>
    <row r="13529" customFormat="false" ht="15" hidden="false" customHeight="false" outlineLevel="0" collapsed="false">
      <c r="A13529" s="2" t="s">
        <v>142</v>
      </c>
      <c r="B13529" s="2" t="s">
        <v>124</v>
      </c>
      <c r="C13529" s="2" t="s">
        <v>49</v>
      </c>
      <c r="D13529" s="2" t="s">
        <v>12</v>
      </c>
      <c r="E13529" s="2" t="s">
        <v>74</v>
      </c>
      <c r="F13529" s="2" t="s">
        <v>976</v>
      </c>
      <c r="G13529" s="14" t="n">
        <v>29.5</v>
      </c>
      <c r="H13529" s="14" t="n">
        <v>59.92</v>
      </c>
      <c r="I13529" s="14" t="n">
        <v>19.5</v>
      </c>
      <c r="J13529" s="23" t="n">
        <f aca="false">IF(AND(E13529="Priority",ISNUMBER('Cost model'!N667)),'Cost model'!N667,'Cost model'!M667)</f>
        <v>55</v>
      </c>
      <c r="K13529" s="14" t="n">
        <f aca="false">J13529-H13529</f>
        <v>-4.92</v>
      </c>
      <c r="L13529" s="14" t="n">
        <f aca="false">G13529-H13529</f>
        <v>-30.42</v>
      </c>
    </row>
    <row r="13530" customFormat="false" ht="15" hidden="false" customHeight="false" outlineLevel="0" collapsed="false">
      <c r="A13530" s="2" t="s">
        <v>142</v>
      </c>
      <c r="B13530" s="2" t="s">
        <v>142</v>
      </c>
      <c r="C13530" s="2" t="s">
        <v>49</v>
      </c>
      <c r="D13530" s="2" t="s">
        <v>13</v>
      </c>
      <c r="E13530" s="2" t="s">
        <v>74</v>
      </c>
      <c r="F13530" s="2" t="s">
        <v>977</v>
      </c>
      <c r="G13530" s="14" t="n">
        <v>50</v>
      </c>
      <c r="H13530" s="14" t="n">
        <v>41.45</v>
      </c>
      <c r="I13530" s="14" t="n">
        <v>50</v>
      </c>
      <c r="J13530" s="23" t="n">
        <f aca="false">IF(AND(E13530="Priority",ISNUMBER('Cost model'!N640)),'Cost model'!N640,'Cost model'!M640)</f>
        <v>65</v>
      </c>
      <c r="K13530" s="14" t="n">
        <f aca="false">J13530-H13530</f>
        <v>23.55</v>
      </c>
      <c r="L13530" s="14" t="n">
        <f aca="false">G13530-H13530</f>
        <v>8.55</v>
      </c>
    </row>
    <row r="13531" customFormat="false" ht="15" hidden="false" customHeight="false" outlineLevel="0" collapsed="false">
      <c r="A13531" s="2" t="s">
        <v>342</v>
      </c>
      <c r="B13531" s="2" t="s">
        <v>158</v>
      </c>
      <c r="C13531" s="2" t="s">
        <v>49</v>
      </c>
      <c r="D13531" s="2" t="s">
        <v>13</v>
      </c>
      <c r="E13531" s="2" t="s">
        <v>74</v>
      </c>
      <c r="F13531" s="2" t="s">
        <v>976</v>
      </c>
      <c r="G13531" s="14" t="n">
        <v>95</v>
      </c>
      <c r="H13531" s="14" t="n">
        <v>122.82</v>
      </c>
      <c r="I13531" s="14" t="n">
        <v>95</v>
      </c>
      <c r="J13531" s="23" t="n">
        <f aca="false">IF(AND(E13531="Priority",ISNUMBER('Cost model'!N220)),'Cost model'!N220,'Cost model'!M220)</f>
        <v>135</v>
      </c>
      <c r="K13531" s="14" t="n">
        <f aca="false">J13531-H13531</f>
        <v>12.18</v>
      </c>
      <c r="L13531" s="14" t="n">
        <f aca="false">G13531-H13531</f>
        <v>-27.82</v>
      </c>
    </row>
    <row r="13532" customFormat="false" ht="15" hidden="false" customHeight="false" outlineLevel="0" collapsed="false">
      <c r="A13532" s="2" t="s">
        <v>124</v>
      </c>
      <c r="B13532" s="2" t="s">
        <v>124</v>
      </c>
      <c r="C13532" s="2" t="s">
        <v>47</v>
      </c>
      <c r="D13532" s="2" t="s">
        <v>12</v>
      </c>
      <c r="E13532" s="2" t="s">
        <v>74</v>
      </c>
      <c r="F13532" s="2" t="s">
        <v>977</v>
      </c>
      <c r="G13532" s="14" t="n">
        <v>9.5</v>
      </c>
      <c r="H13532" s="14" t="n">
        <v>7.59</v>
      </c>
      <c r="I13532" s="14" t="n">
        <v>9.5</v>
      </c>
      <c r="J13532" s="23" t="n">
        <f aca="false">IF(AND(E13532="Priority",ISNUMBER('Cost model'!N320)),'Cost model'!N320,'Cost model'!M320)</f>
        <v>24.5</v>
      </c>
      <c r="K13532" s="14" t="n">
        <f aca="false">J13532-H13532</f>
        <v>16.91</v>
      </c>
      <c r="L13532" s="14" t="n">
        <f aca="false">G13532-H13532</f>
        <v>1.91</v>
      </c>
    </row>
    <row r="13533" customFormat="false" ht="15" hidden="false" customHeight="false" outlineLevel="0" collapsed="false">
      <c r="A13533" s="2" t="s">
        <v>174</v>
      </c>
      <c r="B13533" s="2" t="s">
        <v>221</v>
      </c>
      <c r="C13533" s="2" t="s">
        <v>49</v>
      </c>
      <c r="D13533" s="2" t="s">
        <v>12</v>
      </c>
      <c r="E13533" s="2" t="s">
        <v>74</v>
      </c>
      <c r="F13533" s="2" t="s">
        <v>976</v>
      </c>
      <c r="G13533" s="14" t="n">
        <v>19.5</v>
      </c>
      <c r="H13533" s="14" t="n">
        <v>55.48</v>
      </c>
      <c r="I13533" s="14" t="n">
        <v>24.5</v>
      </c>
      <c r="J13533" s="23" t="n">
        <f aca="false">IF(AND(E13533="Priority",ISNUMBER('Cost model'!N157)),'Cost model'!N157,'Cost model'!M157)</f>
        <v>65</v>
      </c>
      <c r="K13533" s="14" t="n">
        <f aca="false">J13533-H13533</f>
        <v>9.52</v>
      </c>
      <c r="L13533" s="14" t="n">
        <f aca="false">G13533-H13533</f>
        <v>-35.98</v>
      </c>
    </row>
    <row r="13534" customFormat="false" ht="15" hidden="false" customHeight="false" outlineLevel="0" collapsed="false">
      <c r="A13534" s="2" t="s">
        <v>124</v>
      </c>
      <c r="B13534" s="2" t="s">
        <v>124</v>
      </c>
      <c r="C13534" s="2" t="s">
        <v>49</v>
      </c>
      <c r="D13534" s="2" t="s">
        <v>12</v>
      </c>
      <c r="E13534" s="2" t="s">
        <v>74</v>
      </c>
      <c r="F13534" s="2" t="s">
        <v>977</v>
      </c>
      <c r="G13534" s="14" t="n">
        <v>19.5</v>
      </c>
      <c r="H13534" s="14" t="n">
        <v>53.44</v>
      </c>
      <c r="I13534" s="14" t="n">
        <v>19.5</v>
      </c>
      <c r="J13534" s="23" t="n">
        <f aca="false">IF(AND(E13534="Priority",ISNUMBER('Cost model'!N322)),'Cost model'!N322,'Cost model'!M322)</f>
        <v>50</v>
      </c>
      <c r="K13534" s="14" t="n">
        <f aca="false">J13534-H13534</f>
        <v>-3.44</v>
      </c>
      <c r="L13534" s="14" t="n">
        <f aca="false">G13534-H13534</f>
        <v>-33.94</v>
      </c>
    </row>
    <row r="13535" customFormat="false" ht="15" hidden="false" customHeight="false" outlineLevel="0" collapsed="false">
      <c r="A13535" s="2" t="s">
        <v>124</v>
      </c>
      <c r="B13535" s="2" t="s">
        <v>124</v>
      </c>
      <c r="C13535" s="2" t="s">
        <v>48</v>
      </c>
      <c r="D13535" s="2" t="s">
        <v>13</v>
      </c>
      <c r="E13535" s="2" t="s">
        <v>74</v>
      </c>
      <c r="F13535" s="2" t="s">
        <v>977</v>
      </c>
      <c r="G13535" s="14" t="n">
        <v>24.5</v>
      </c>
      <c r="H13535" s="14" t="n">
        <v>31.15</v>
      </c>
      <c r="I13535" s="14" t="n">
        <v>24.5</v>
      </c>
      <c r="J13535" s="23" t="n">
        <f aca="false">IF(AND(E13535="Priority",ISNUMBER('Cost model'!N324)),'Cost model'!N324,'Cost model'!M324)</f>
        <v>85</v>
      </c>
      <c r="K13535" s="14" t="n">
        <f aca="false">J13535-H13535</f>
        <v>53.85</v>
      </c>
      <c r="L13535" s="14" t="n">
        <f aca="false">G13535-H13535</f>
        <v>-6.65</v>
      </c>
    </row>
    <row r="13536" customFormat="false" ht="15" hidden="false" customHeight="false" outlineLevel="0" collapsed="false">
      <c r="A13536" s="2" t="s">
        <v>124</v>
      </c>
      <c r="B13536" s="2" t="s">
        <v>174</v>
      </c>
      <c r="C13536" s="2" t="s">
        <v>49</v>
      </c>
      <c r="D13536" s="2" t="s">
        <v>10</v>
      </c>
      <c r="E13536" s="2" t="s">
        <v>74</v>
      </c>
      <c r="F13536" s="2" t="s">
        <v>976</v>
      </c>
      <c r="G13536" s="14" t="n">
        <v>17.5</v>
      </c>
      <c r="H13536" s="14" t="n">
        <v>11.31</v>
      </c>
      <c r="I13536" s="14" t="n">
        <v>17.5</v>
      </c>
      <c r="J13536" s="23" t="n">
        <f aca="false">IF(AND(E13536="Priority",ISNUMBER('Cost model'!N364)),'Cost model'!N364,'Cost model'!M364)</f>
        <v>16.5</v>
      </c>
      <c r="K13536" s="14" t="n">
        <f aca="false">J13536-H13536</f>
        <v>5.19</v>
      </c>
      <c r="L13536" s="14" t="n">
        <f aca="false">G13536-H13536</f>
        <v>6.19</v>
      </c>
    </row>
    <row r="13537" customFormat="false" ht="15" hidden="false" customHeight="false" outlineLevel="0" collapsed="false">
      <c r="A13537" s="2" t="s">
        <v>124</v>
      </c>
      <c r="B13537" s="2" t="s">
        <v>124</v>
      </c>
      <c r="C13537" s="2" t="s">
        <v>47</v>
      </c>
      <c r="D13537" s="2" t="s">
        <v>12</v>
      </c>
      <c r="E13537" s="2" t="s">
        <v>74</v>
      </c>
      <c r="F13537" s="2" t="s">
        <v>977</v>
      </c>
      <c r="G13537" s="14" t="n">
        <v>9.5</v>
      </c>
      <c r="H13537" s="14" t="n">
        <v>42.6</v>
      </c>
      <c r="I13537" s="14" t="n">
        <v>9.5</v>
      </c>
      <c r="J13537" s="23" t="n">
        <f aca="false">IF(AND(E13537="Priority",ISNUMBER('Cost model'!N320)),'Cost model'!N320,'Cost model'!M320)</f>
        <v>24.5</v>
      </c>
      <c r="K13537" s="14" t="n">
        <f aca="false">J13537-H13537</f>
        <v>-18.1</v>
      </c>
      <c r="L13537" s="14" t="n">
        <f aca="false">G13537-H13537</f>
        <v>-33.1</v>
      </c>
    </row>
    <row r="13538" customFormat="false" ht="15" hidden="false" customHeight="false" outlineLevel="0" collapsed="false">
      <c r="A13538" s="2" t="s">
        <v>174</v>
      </c>
      <c r="B13538" s="2" t="s">
        <v>142</v>
      </c>
      <c r="C13538" s="2" t="s">
        <v>48</v>
      </c>
      <c r="D13538" s="2" t="s">
        <v>12</v>
      </c>
      <c r="E13538" s="2" t="s">
        <v>83</v>
      </c>
      <c r="F13538" s="2" t="s">
        <v>976</v>
      </c>
      <c r="G13538" s="14" t="n">
        <v>19.5</v>
      </c>
      <c r="H13538" s="14" t="n">
        <v>47.42</v>
      </c>
      <c r="I13538" s="14" t="n">
        <v>19.5</v>
      </c>
      <c r="J13538" s="23" t="n">
        <f aca="false">IF(AND(E13538="Priority",ISNUMBER('Cost model'!N126)),'Cost model'!N126,'Cost model'!M126)</f>
        <v>60</v>
      </c>
      <c r="K13538" s="14" t="n">
        <f aca="false">J13538-H13538</f>
        <v>12.58</v>
      </c>
      <c r="L13538" s="14" t="n">
        <f aca="false">G13538-H13538</f>
        <v>-27.92</v>
      </c>
    </row>
    <row r="13539" customFormat="false" ht="15" hidden="false" customHeight="false" outlineLevel="0" collapsed="false">
      <c r="A13539" s="2" t="s">
        <v>221</v>
      </c>
      <c r="B13539" s="2" t="s">
        <v>221</v>
      </c>
      <c r="C13539" s="2" t="s">
        <v>49</v>
      </c>
      <c r="D13539" s="2" t="s">
        <v>13</v>
      </c>
      <c r="E13539" s="2" t="s">
        <v>74</v>
      </c>
      <c r="F13539" s="2" t="s">
        <v>977</v>
      </c>
      <c r="G13539" s="14" t="n">
        <v>50</v>
      </c>
      <c r="H13539" s="14" t="n">
        <v>238.95</v>
      </c>
      <c r="I13539" s="14" t="n">
        <v>50</v>
      </c>
      <c r="J13539" s="23" t="n">
        <f aca="false">IF(AND(E13539="Priority",ISNUMBER('Cost model'!N745)),'Cost model'!N745,'Cost model'!M745)</f>
        <v>130</v>
      </c>
      <c r="K13539" s="14" t="n">
        <f aca="false">J13539-H13539</f>
        <v>-108.95</v>
      </c>
      <c r="L13539" s="14" t="n">
        <f aca="false">G13539-H13539</f>
        <v>-188.95</v>
      </c>
    </row>
    <row r="13540" customFormat="false" ht="15" hidden="false" customHeight="false" outlineLevel="0" collapsed="false">
      <c r="A13540" s="2" t="s">
        <v>124</v>
      </c>
      <c r="B13540" s="2" t="s">
        <v>124</v>
      </c>
      <c r="C13540" s="2" t="s">
        <v>48</v>
      </c>
      <c r="D13540" s="2" t="s">
        <v>10</v>
      </c>
      <c r="E13540" s="2" t="s">
        <v>74</v>
      </c>
      <c r="F13540" s="2" t="s">
        <v>977</v>
      </c>
      <c r="G13540" s="14" t="n">
        <v>12.5</v>
      </c>
      <c r="H13540" s="14" t="n">
        <v>9.92</v>
      </c>
      <c r="I13540" s="14" t="n">
        <v>12.5</v>
      </c>
      <c r="J13540" s="23" t="n">
        <f aca="false">IF(AND(E13540="Priority",ISNUMBER('Cost model'!N318)),'Cost model'!N318,'Cost model'!M318)</f>
        <v>14.5</v>
      </c>
      <c r="K13540" s="14" t="n">
        <f aca="false">J13540-H13540</f>
        <v>4.58</v>
      </c>
      <c r="L13540" s="14" t="n">
        <f aca="false">G13540-H13540</f>
        <v>2.58</v>
      </c>
    </row>
    <row r="13541" customFormat="false" ht="15" hidden="false" customHeight="false" outlineLevel="0" collapsed="false">
      <c r="A13541" s="2" t="s">
        <v>221</v>
      </c>
      <c r="B13541" s="2" t="s">
        <v>221</v>
      </c>
      <c r="C13541" s="2" t="s">
        <v>49</v>
      </c>
      <c r="D13541" s="2" t="s">
        <v>13</v>
      </c>
      <c r="E13541" s="2" t="s">
        <v>74</v>
      </c>
      <c r="F13541" s="2" t="s">
        <v>977</v>
      </c>
      <c r="G13541" s="14" t="n">
        <v>50</v>
      </c>
      <c r="H13541" s="14" t="n">
        <v>94.11</v>
      </c>
      <c r="I13541" s="14" t="n">
        <v>50</v>
      </c>
      <c r="J13541" s="23" t="n">
        <f aca="false">IF(AND(E13541="Priority",ISNUMBER('Cost model'!N745)),'Cost model'!N745,'Cost model'!M745)</f>
        <v>130</v>
      </c>
      <c r="K13541" s="14" t="n">
        <f aca="false">J13541-H13541</f>
        <v>35.89</v>
      </c>
      <c r="L13541" s="14" t="n">
        <f aca="false">G13541-H13541</f>
        <v>-44.11</v>
      </c>
    </row>
    <row r="13542" customFormat="false" ht="15" hidden="false" customHeight="false" outlineLevel="0" collapsed="false">
      <c r="A13542" s="2" t="s">
        <v>142</v>
      </c>
      <c r="B13542" s="2" t="s">
        <v>142</v>
      </c>
      <c r="C13542" s="2" t="s">
        <v>47</v>
      </c>
      <c r="D13542" s="2" t="s">
        <v>12</v>
      </c>
      <c r="E13542" s="2" t="s">
        <v>74</v>
      </c>
      <c r="F13542" s="2" t="s">
        <v>977</v>
      </c>
      <c r="G13542" s="14" t="n">
        <v>9.5</v>
      </c>
      <c r="H13542" s="14" t="n">
        <v>28.4</v>
      </c>
      <c r="I13542" s="14" t="n">
        <v>9.5</v>
      </c>
      <c r="J13542" s="23" t="n">
        <f aca="false">IF(AND(E13542="Priority",ISNUMBER('Cost model'!N635)),'Cost model'!N635,'Cost model'!M635)</f>
        <v>30.5</v>
      </c>
      <c r="K13542" s="14" t="n">
        <f aca="false">J13542-H13542</f>
        <v>2.1</v>
      </c>
      <c r="L13542" s="14" t="n">
        <f aca="false">G13542-H13542</f>
        <v>-18.9</v>
      </c>
    </row>
    <row r="13543" customFormat="false" ht="15" hidden="false" customHeight="false" outlineLevel="0" collapsed="false">
      <c r="A13543" s="2" t="s">
        <v>174</v>
      </c>
      <c r="B13543" s="2" t="s">
        <v>174</v>
      </c>
      <c r="C13543" s="2" t="s">
        <v>48</v>
      </c>
      <c r="D13543" s="2" t="s">
        <v>10</v>
      </c>
      <c r="E13543" s="2" t="s">
        <v>74</v>
      </c>
      <c r="F13543" s="2" t="s">
        <v>977</v>
      </c>
      <c r="G13543" s="14" t="n">
        <v>12.5</v>
      </c>
      <c r="H13543" s="14" t="n">
        <v>42.6</v>
      </c>
      <c r="I13543" s="14" t="n">
        <v>12.5</v>
      </c>
      <c r="J13543" s="23" t="n">
        <f aca="false">IF(AND(E13543="Priority",ISNUMBER('Cost model'!N168)),'Cost model'!N168,'Cost model'!M168)</f>
        <v>13.5</v>
      </c>
      <c r="K13543" s="14" t="n">
        <f aca="false">J13543-H13543</f>
        <v>-29.1</v>
      </c>
      <c r="L13543" s="14" t="n">
        <f aca="false">G13543-H13543</f>
        <v>-30.1</v>
      </c>
    </row>
    <row r="13544" customFormat="false" ht="15" hidden="false" customHeight="false" outlineLevel="0" collapsed="false">
      <c r="A13544" s="2" t="s">
        <v>221</v>
      </c>
      <c r="B13544" s="2" t="s">
        <v>221</v>
      </c>
      <c r="C13544" s="2" t="s">
        <v>48</v>
      </c>
      <c r="D13544" s="2" t="s">
        <v>12</v>
      </c>
      <c r="E13544" s="2" t="s">
        <v>74</v>
      </c>
      <c r="F13544" s="2" t="s">
        <v>977</v>
      </c>
      <c r="G13544" s="14" t="n">
        <v>12.5</v>
      </c>
      <c r="H13544" s="14" t="n">
        <v>76.14</v>
      </c>
      <c r="I13544" s="14" t="n">
        <v>12.5</v>
      </c>
      <c r="J13544" s="23" t="n">
        <f aca="false">IF(AND(E13544="Priority",ISNUMBER('Cost model'!N741)),'Cost model'!N741,'Cost model'!M741)</f>
        <v>45</v>
      </c>
      <c r="K13544" s="14" t="n">
        <f aca="false">J13544-H13544</f>
        <v>-31.14</v>
      </c>
      <c r="L13544" s="14" t="n">
        <f aca="false">G13544-H13544</f>
        <v>-63.64</v>
      </c>
    </row>
    <row r="13545" customFormat="false" ht="15" hidden="false" customHeight="false" outlineLevel="0" collapsed="false">
      <c r="A13545" s="2" t="s">
        <v>174</v>
      </c>
      <c r="B13545" s="2" t="s">
        <v>174</v>
      </c>
      <c r="C13545" s="2" t="s">
        <v>47</v>
      </c>
      <c r="D13545" s="2" t="s">
        <v>12</v>
      </c>
      <c r="E13545" s="2" t="s">
        <v>74</v>
      </c>
      <c r="F13545" s="2" t="s">
        <v>977</v>
      </c>
      <c r="G13545" s="14" t="n">
        <v>9.5</v>
      </c>
      <c r="H13545" s="14" t="n">
        <v>10.04</v>
      </c>
      <c r="I13545" s="14" t="n">
        <v>9.5</v>
      </c>
      <c r="J13545" s="23" t="n">
        <f aca="false">IF(AND(E13545="Priority",ISNUMBER('Cost model'!N170)),'Cost model'!N170,'Cost model'!M170)</f>
        <v>25.5</v>
      </c>
      <c r="K13545" s="14" t="n">
        <f aca="false">J13545-H13545</f>
        <v>15.46</v>
      </c>
      <c r="L13545" s="14" t="n">
        <f aca="false">G13545-H13545</f>
        <v>-0.539999999999999</v>
      </c>
    </row>
    <row r="13546" customFormat="false" ht="15" hidden="false" customHeight="false" outlineLevel="0" collapsed="false">
      <c r="A13546" s="2" t="s">
        <v>221</v>
      </c>
      <c r="B13546" s="2" t="s">
        <v>221</v>
      </c>
      <c r="C13546" s="2" t="s">
        <v>47</v>
      </c>
      <c r="D13546" s="2" t="s">
        <v>10</v>
      </c>
      <c r="E13546" s="2" t="s">
        <v>74</v>
      </c>
      <c r="F13546" s="2" t="s">
        <v>977</v>
      </c>
      <c r="G13546" s="14" t="n">
        <v>9.5</v>
      </c>
      <c r="H13546" s="14" t="n">
        <v>7.27</v>
      </c>
      <c r="I13546" s="14" t="n">
        <v>9.5</v>
      </c>
      <c r="J13546" s="23" t="n">
        <f aca="false">IF(AND(E13546="Priority",ISNUMBER('Cost model'!N737)),'Cost model'!N737,'Cost model'!M737)</f>
        <v>8.5</v>
      </c>
      <c r="K13546" s="14" t="n">
        <f aca="false">J13546-H13546</f>
        <v>1.23</v>
      </c>
      <c r="L13546" s="14" t="n">
        <f aca="false">G13546-H13546</f>
        <v>2.23</v>
      </c>
    </row>
    <row r="13547" customFormat="false" ht="15" hidden="false" customHeight="false" outlineLevel="0" collapsed="false">
      <c r="A13547" s="2" t="s">
        <v>174</v>
      </c>
      <c r="B13547" s="2" t="s">
        <v>174</v>
      </c>
      <c r="C13547" s="2" t="s">
        <v>47</v>
      </c>
      <c r="D13547" s="2" t="s">
        <v>10</v>
      </c>
      <c r="E13547" s="2" t="s">
        <v>74</v>
      </c>
      <c r="F13547" s="2" t="s">
        <v>977</v>
      </c>
      <c r="G13547" s="14" t="n">
        <v>9.5</v>
      </c>
      <c r="H13547" s="14" t="n">
        <v>7.74</v>
      </c>
      <c r="I13547" s="14" t="n">
        <v>9.5</v>
      </c>
      <c r="J13547" s="23" t="n">
        <f aca="false">IF(AND(E13547="Priority",ISNUMBER('Cost model'!N167)),'Cost model'!N167,'Cost model'!M167)</f>
        <v>8.5</v>
      </c>
      <c r="K13547" s="14" t="n">
        <f aca="false">J13547-H13547</f>
        <v>0.76</v>
      </c>
      <c r="L13547" s="14" t="n">
        <f aca="false">G13547-H13547</f>
        <v>1.76</v>
      </c>
    </row>
    <row r="13548" customFormat="false" ht="15" hidden="false" customHeight="false" outlineLevel="0" collapsed="false">
      <c r="A13548" s="2" t="s">
        <v>142</v>
      </c>
      <c r="B13548" s="2" t="s">
        <v>142</v>
      </c>
      <c r="C13548" s="2" t="s">
        <v>47</v>
      </c>
      <c r="D13548" s="2" t="s">
        <v>12</v>
      </c>
      <c r="E13548" s="2" t="s">
        <v>74</v>
      </c>
      <c r="F13548" s="2" t="s">
        <v>977</v>
      </c>
      <c r="G13548" s="14" t="n">
        <v>9.5</v>
      </c>
      <c r="H13548" s="14" t="n">
        <v>50.39</v>
      </c>
      <c r="I13548" s="14" t="n">
        <v>9.5</v>
      </c>
      <c r="J13548" s="23" t="n">
        <f aca="false">IF(AND(E13548="Priority",ISNUMBER('Cost model'!N635)),'Cost model'!N635,'Cost model'!M635)</f>
        <v>30.5</v>
      </c>
      <c r="K13548" s="14" t="n">
        <f aca="false">J13548-H13548</f>
        <v>-19.89</v>
      </c>
      <c r="L13548" s="14" t="n">
        <f aca="false">G13548-H13548</f>
        <v>-40.89</v>
      </c>
    </row>
    <row r="13549" customFormat="false" ht="15" hidden="false" customHeight="false" outlineLevel="0" collapsed="false">
      <c r="A13549" s="2" t="s">
        <v>142</v>
      </c>
      <c r="B13549" s="2" t="s">
        <v>124</v>
      </c>
      <c r="C13549" s="2" t="s">
        <v>49</v>
      </c>
      <c r="D13549" s="2" t="s">
        <v>10</v>
      </c>
      <c r="E13549" s="2" t="s">
        <v>74</v>
      </c>
      <c r="F13549" s="2" t="s">
        <v>976</v>
      </c>
      <c r="G13549" s="14" t="n">
        <v>17.5</v>
      </c>
      <c r="H13549" s="14" t="n">
        <v>21.7</v>
      </c>
      <c r="I13549" s="14" t="n">
        <v>17.5</v>
      </c>
      <c r="J13549" s="23" t="n">
        <f aca="false">IF(AND(E13549="Priority",ISNUMBER('Cost model'!N664)),'Cost model'!N664,'Cost model'!M664)</f>
        <v>19.5</v>
      </c>
      <c r="K13549" s="14" t="n">
        <f aca="false">J13549-H13549</f>
        <v>-2.2</v>
      </c>
      <c r="L13549" s="14" t="n">
        <f aca="false">G13549-H13549</f>
        <v>-4.2</v>
      </c>
    </row>
    <row r="13550" customFormat="false" ht="15" hidden="false" customHeight="false" outlineLevel="0" collapsed="false">
      <c r="A13550" s="2" t="s">
        <v>174</v>
      </c>
      <c r="B13550" s="2" t="s">
        <v>174</v>
      </c>
      <c r="C13550" s="2" t="s">
        <v>48</v>
      </c>
      <c r="D13550" s="2" t="s">
        <v>12</v>
      </c>
      <c r="E13550" s="2" t="s">
        <v>74</v>
      </c>
      <c r="F13550" s="2" t="s">
        <v>977</v>
      </c>
      <c r="G13550" s="14" t="n">
        <v>12.5</v>
      </c>
      <c r="H13550" s="14" t="n">
        <v>42.6</v>
      </c>
      <c r="I13550" s="14" t="n">
        <v>12.5</v>
      </c>
      <c r="J13550" s="23" t="n">
        <f aca="false">IF(AND(E13550="Priority",ISNUMBER('Cost model'!N171)),'Cost model'!N171,'Cost model'!M171)</f>
        <v>40</v>
      </c>
      <c r="K13550" s="14" t="n">
        <f aca="false">J13550-H13550</f>
        <v>-2.6</v>
      </c>
      <c r="L13550" s="14" t="n">
        <f aca="false">G13550-H13550</f>
        <v>-30.1</v>
      </c>
    </row>
    <row r="13551" customFormat="false" ht="15" hidden="false" customHeight="false" outlineLevel="0" collapsed="false">
      <c r="A13551" s="2" t="s">
        <v>174</v>
      </c>
      <c r="B13551" s="2" t="s">
        <v>174</v>
      </c>
      <c r="C13551" s="2" t="s">
        <v>47</v>
      </c>
      <c r="D13551" s="2" t="s">
        <v>10</v>
      </c>
      <c r="E13551" s="2" t="s">
        <v>74</v>
      </c>
      <c r="F13551" s="2" t="s">
        <v>977</v>
      </c>
      <c r="G13551" s="14" t="n">
        <v>9.5</v>
      </c>
      <c r="H13551" s="14" t="n">
        <v>7.59</v>
      </c>
      <c r="I13551" s="14" t="n">
        <v>9.5</v>
      </c>
      <c r="J13551" s="23" t="n">
        <f aca="false">IF(AND(E13551="Priority",ISNUMBER('Cost model'!N167)),'Cost model'!N167,'Cost model'!M167)</f>
        <v>8.5</v>
      </c>
      <c r="K13551" s="14" t="n">
        <f aca="false">J13551-H13551</f>
        <v>0.91</v>
      </c>
      <c r="L13551" s="14" t="n">
        <f aca="false">G13551-H13551</f>
        <v>1.91</v>
      </c>
    </row>
    <row r="13552" customFormat="false" ht="15" hidden="false" customHeight="false" outlineLevel="0" collapsed="false">
      <c r="A13552" s="2" t="s">
        <v>221</v>
      </c>
      <c r="B13552" s="2" t="s">
        <v>124</v>
      </c>
      <c r="C13552" s="2" t="s">
        <v>49</v>
      </c>
      <c r="D13552" s="2" t="s">
        <v>10</v>
      </c>
      <c r="E13552" s="2" t="s">
        <v>74</v>
      </c>
      <c r="F13552" s="2" t="s">
        <v>976</v>
      </c>
      <c r="G13552" s="14" t="n">
        <v>17.5</v>
      </c>
      <c r="H13552" s="14" t="n">
        <v>12</v>
      </c>
      <c r="I13552" s="14" t="n">
        <v>19.5</v>
      </c>
      <c r="J13552" s="23" t="n">
        <f aca="false">IF(AND(E13552="Priority",ISNUMBER('Cost model'!N799)),'Cost model'!N799,'Cost model'!M799)</f>
        <v>20.5</v>
      </c>
      <c r="K13552" s="14" t="n">
        <f aca="false">J13552-H13552</f>
        <v>8.5</v>
      </c>
      <c r="L13552" s="14" t="n">
        <f aca="false">G13552-H13552</f>
        <v>5.5</v>
      </c>
    </row>
    <row r="13553" customFormat="false" ht="15" hidden="false" customHeight="false" outlineLevel="0" collapsed="false">
      <c r="A13553" s="2" t="s">
        <v>124</v>
      </c>
      <c r="B13553" s="2" t="s">
        <v>124</v>
      </c>
      <c r="C13553" s="2" t="s">
        <v>47</v>
      </c>
      <c r="D13553" s="2" t="s">
        <v>12</v>
      </c>
      <c r="E13553" s="2" t="s">
        <v>74</v>
      </c>
      <c r="F13553" s="2" t="s">
        <v>977</v>
      </c>
      <c r="G13553" s="14" t="n">
        <v>9.5</v>
      </c>
      <c r="H13553" s="14" t="n">
        <v>29.25</v>
      </c>
      <c r="I13553" s="14" t="n">
        <v>9.5</v>
      </c>
      <c r="J13553" s="23" t="n">
        <f aca="false">IF(AND(E13553="Priority",ISNUMBER('Cost model'!N320)),'Cost model'!N320,'Cost model'!M320)</f>
        <v>24.5</v>
      </c>
      <c r="K13553" s="14" t="n">
        <f aca="false">J13553-H13553</f>
        <v>-4.75</v>
      </c>
      <c r="L13553" s="14" t="n">
        <f aca="false">G13553-H13553</f>
        <v>-19.75</v>
      </c>
    </row>
    <row r="13554" customFormat="false" ht="15" hidden="false" customHeight="false" outlineLevel="0" collapsed="false">
      <c r="A13554" s="2" t="s">
        <v>124</v>
      </c>
      <c r="B13554" s="2" t="s">
        <v>124</v>
      </c>
      <c r="C13554" s="2" t="s">
        <v>48</v>
      </c>
      <c r="D13554" s="2" t="s">
        <v>10</v>
      </c>
      <c r="E13554" s="2" t="s">
        <v>74</v>
      </c>
      <c r="F13554" s="2" t="s">
        <v>977</v>
      </c>
      <c r="G13554" s="14" t="n">
        <v>9.5</v>
      </c>
      <c r="H13554" s="14" t="n">
        <v>9.92</v>
      </c>
      <c r="I13554" s="14" t="n">
        <v>12.5</v>
      </c>
      <c r="J13554" s="23" t="n">
        <f aca="false">IF(AND(E13554="Priority",ISNUMBER('Cost model'!N318)),'Cost model'!N318,'Cost model'!M318)</f>
        <v>14.5</v>
      </c>
      <c r="K13554" s="14" t="n">
        <f aca="false">J13554-H13554</f>
        <v>4.58</v>
      </c>
      <c r="L13554" s="14" t="n">
        <f aca="false">G13554-H13554</f>
        <v>-0.42</v>
      </c>
    </row>
    <row r="13555" customFormat="false" ht="15" hidden="false" customHeight="false" outlineLevel="0" collapsed="false">
      <c r="A13555" s="2" t="s">
        <v>124</v>
      </c>
      <c r="B13555" s="2" t="s">
        <v>124</v>
      </c>
      <c r="C13555" s="2" t="s">
        <v>48</v>
      </c>
      <c r="D13555" s="2" t="s">
        <v>12</v>
      </c>
      <c r="E13555" s="2" t="s">
        <v>74</v>
      </c>
      <c r="F13555" s="2" t="s">
        <v>977</v>
      </c>
      <c r="G13555" s="14" t="n">
        <v>12.5</v>
      </c>
      <c r="H13555" s="14" t="n">
        <v>17.33</v>
      </c>
      <c r="I13555" s="14" t="n">
        <v>12.5</v>
      </c>
      <c r="J13555" s="23" t="n">
        <f aca="false">IF(AND(E13555="Priority",ISNUMBER('Cost model'!N321)),'Cost model'!N321,'Cost model'!M321)</f>
        <v>40</v>
      </c>
      <c r="K13555" s="14" t="n">
        <f aca="false">J13555-H13555</f>
        <v>22.67</v>
      </c>
      <c r="L13555" s="14" t="n">
        <f aca="false">G13555-H13555</f>
        <v>-4.83</v>
      </c>
    </row>
    <row r="13556" customFormat="false" ht="15" hidden="false" customHeight="false" outlineLevel="0" collapsed="false">
      <c r="A13556" s="2" t="s">
        <v>124</v>
      </c>
      <c r="B13556" s="2" t="s">
        <v>124</v>
      </c>
      <c r="C13556" s="2" t="s">
        <v>48</v>
      </c>
      <c r="D13556" s="2" t="s">
        <v>12</v>
      </c>
      <c r="E13556" s="2" t="s">
        <v>83</v>
      </c>
      <c r="F13556" s="2" t="s">
        <v>977</v>
      </c>
      <c r="G13556" s="14" t="n">
        <v>19.5</v>
      </c>
      <c r="H13556" s="14" t="n">
        <v>46.63</v>
      </c>
      <c r="I13556" s="14" t="n">
        <v>19.5</v>
      </c>
      <c r="J13556" s="23" t="n">
        <f aca="false">IF(AND(E13556="Priority",ISNUMBER('Cost model'!N321)),'Cost model'!N321,'Cost model'!M321)</f>
        <v>55</v>
      </c>
      <c r="K13556" s="14" t="n">
        <f aca="false">J13556-H13556</f>
        <v>8.37</v>
      </c>
      <c r="L13556" s="14" t="n">
        <f aca="false">G13556-H13556</f>
        <v>-27.13</v>
      </c>
    </row>
    <row r="13557" customFormat="false" ht="15" hidden="false" customHeight="false" outlineLevel="0" collapsed="false">
      <c r="A13557" s="2" t="s">
        <v>158</v>
      </c>
      <c r="B13557" s="2" t="s">
        <v>158</v>
      </c>
      <c r="C13557" s="2" t="s">
        <v>49</v>
      </c>
      <c r="D13557" s="2" t="s">
        <v>14</v>
      </c>
      <c r="E13557" s="2" t="s">
        <v>74</v>
      </c>
      <c r="F13557" s="2" t="s">
        <v>977</v>
      </c>
      <c r="G13557" s="14" t="n">
        <v>85</v>
      </c>
      <c r="H13557" s="14" t="n">
        <v>136.73</v>
      </c>
      <c r="I13557" s="14" t="n">
        <v>85</v>
      </c>
      <c r="J13557" s="23" t="n">
        <f aca="false">IF(AND(E13557="Priority",ISNUMBER('Cost model'!N433)),'Cost model'!N433,'Cost model'!M433)</f>
        <v>75</v>
      </c>
      <c r="K13557" s="14" t="n">
        <f aca="false">J13557-H13557</f>
        <v>-61.73</v>
      </c>
      <c r="L13557" s="14" t="n">
        <f aca="false">G13557-H13557</f>
        <v>-51.73</v>
      </c>
    </row>
    <row r="13558" customFormat="false" ht="15" hidden="false" customHeight="false" outlineLevel="0" collapsed="false">
      <c r="A13558" s="2" t="s">
        <v>124</v>
      </c>
      <c r="B13558" s="2" t="s">
        <v>124</v>
      </c>
      <c r="C13558" s="2" t="s">
        <v>47</v>
      </c>
      <c r="D13558" s="2" t="s">
        <v>12</v>
      </c>
      <c r="E13558" s="2" t="s">
        <v>74</v>
      </c>
      <c r="F13558" s="2" t="s">
        <v>977</v>
      </c>
      <c r="G13558" s="14" t="n">
        <v>9.5</v>
      </c>
      <c r="H13558" s="14" t="n">
        <v>29.1</v>
      </c>
      <c r="I13558" s="14" t="n">
        <v>9.5</v>
      </c>
      <c r="J13558" s="23" t="n">
        <f aca="false">IF(AND(E13558="Priority",ISNUMBER('Cost model'!N320)),'Cost model'!N320,'Cost model'!M320)</f>
        <v>24.5</v>
      </c>
      <c r="K13558" s="14" t="n">
        <f aca="false">J13558-H13558</f>
        <v>-4.6</v>
      </c>
      <c r="L13558" s="14" t="n">
        <f aca="false">G13558-H13558</f>
        <v>-19.6</v>
      </c>
    </row>
    <row r="13559" customFormat="false" ht="15" hidden="false" customHeight="false" outlineLevel="0" collapsed="false">
      <c r="A13559" s="2" t="s">
        <v>174</v>
      </c>
      <c r="B13559" s="2" t="s">
        <v>174</v>
      </c>
      <c r="C13559" s="2" t="s">
        <v>47</v>
      </c>
      <c r="D13559" s="2" t="s">
        <v>12</v>
      </c>
      <c r="E13559" s="2" t="s">
        <v>74</v>
      </c>
      <c r="F13559" s="2" t="s">
        <v>977</v>
      </c>
      <c r="G13559" s="14" t="n">
        <v>9.5</v>
      </c>
      <c r="H13559" s="14" t="n">
        <v>27.74</v>
      </c>
      <c r="I13559" s="14" t="n">
        <v>9.5</v>
      </c>
      <c r="J13559" s="23" t="n">
        <f aca="false">IF(AND(E13559="Priority",ISNUMBER('Cost model'!N170)),'Cost model'!N170,'Cost model'!M170)</f>
        <v>25.5</v>
      </c>
      <c r="K13559" s="14" t="n">
        <f aca="false">J13559-H13559</f>
        <v>-2.24</v>
      </c>
      <c r="L13559" s="14" t="n">
        <f aca="false">G13559-H13559</f>
        <v>-18.24</v>
      </c>
    </row>
    <row r="13560" customFormat="false" ht="15" hidden="false" customHeight="false" outlineLevel="0" collapsed="false">
      <c r="A13560" s="2" t="s">
        <v>174</v>
      </c>
      <c r="B13560" s="2" t="s">
        <v>174</v>
      </c>
      <c r="C13560" s="2" t="s">
        <v>48</v>
      </c>
      <c r="D13560" s="2" t="s">
        <v>13</v>
      </c>
      <c r="E13560" s="2" t="s">
        <v>74</v>
      </c>
      <c r="F13560" s="2" t="s">
        <v>977</v>
      </c>
      <c r="G13560" s="14" t="n">
        <v>24.5</v>
      </c>
      <c r="H13560" s="14" t="n">
        <v>71.16</v>
      </c>
      <c r="I13560" s="14" t="n">
        <v>24.5</v>
      </c>
      <c r="J13560" s="23" t="n">
        <f aca="false">IF(AND(E13560="Priority",ISNUMBER('Cost model'!N174)),'Cost model'!N174,'Cost model'!M174)</f>
        <v>70</v>
      </c>
      <c r="K13560" s="14" t="n">
        <f aca="false">J13560-H13560</f>
        <v>-1.16</v>
      </c>
      <c r="L13560" s="14" t="n">
        <f aca="false">G13560-H13560</f>
        <v>-46.66</v>
      </c>
    </row>
    <row r="13561" customFormat="false" ht="15" hidden="false" customHeight="false" outlineLevel="0" collapsed="false">
      <c r="A13561" s="2" t="s">
        <v>174</v>
      </c>
      <c r="B13561" s="2" t="s">
        <v>124</v>
      </c>
      <c r="C13561" s="2" t="s">
        <v>49</v>
      </c>
      <c r="D13561" s="2" t="s">
        <v>10</v>
      </c>
      <c r="E13561" s="2" t="s">
        <v>74</v>
      </c>
      <c r="F13561" s="2" t="s">
        <v>976</v>
      </c>
      <c r="G13561" s="14" t="n">
        <v>17.5</v>
      </c>
      <c r="H13561" s="14" t="n">
        <v>12</v>
      </c>
      <c r="I13561" s="14" t="n">
        <v>17.5</v>
      </c>
      <c r="J13561" s="23" t="n">
        <f aca="false">IF(AND(E13561="Priority",ISNUMBER('Cost model'!N109)),'Cost model'!N109,'Cost model'!M109)</f>
        <v>18.5</v>
      </c>
      <c r="K13561" s="14" t="n">
        <f aca="false">J13561-H13561</f>
        <v>6.5</v>
      </c>
      <c r="L13561" s="14" t="n">
        <f aca="false">G13561-H13561</f>
        <v>5.5</v>
      </c>
    </row>
    <row r="13562" customFormat="false" ht="15" hidden="false" customHeight="false" outlineLevel="0" collapsed="false">
      <c r="A13562" s="2" t="s">
        <v>174</v>
      </c>
      <c r="B13562" s="2" t="s">
        <v>174</v>
      </c>
      <c r="C13562" s="2" t="s">
        <v>47</v>
      </c>
      <c r="D13562" s="2" t="s">
        <v>10</v>
      </c>
      <c r="E13562" s="2" t="s">
        <v>74</v>
      </c>
      <c r="F13562" s="2" t="s">
        <v>977</v>
      </c>
      <c r="G13562" s="14" t="n">
        <v>9.5</v>
      </c>
      <c r="H13562" s="14" t="n">
        <v>6.79</v>
      </c>
      <c r="I13562" s="14" t="n">
        <v>9.5</v>
      </c>
      <c r="J13562" s="23" t="n">
        <f aca="false">IF(AND(E13562="Priority",ISNUMBER('Cost model'!N167)),'Cost model'!N167,'Cost model'!M167)</f>
        <v>8.5</v>
      </c>
      <c r="K13562" s="14" t="n">
        <f aca="false">J13562-H13562</f>
        <v>1.71</v>
      </c>
      <c r="L13562" s="14" t="n">
        <f aca="false">G13562-H13562</f>
        <v>2.71</v>
      </c>
    </row>
    <row r="13563" customFormat="false" ht="15" hidden="false" customHeight="false" outlineLevel="0" collapsed="false">
      <c r="A13563" s="2" t="s">
        <v>174</v>
      </c>
      <c r="B13563" s="2" t="s">
        <v>174</v>
      </c>
      <c r="C13563" s="2" t="s">
        <v>48</v>
      </c>
      <c r="D13563" s="2" t="s">
        <v>10</v>
      </c>
      <c r="E13563" s="2" t="s">
        <v>74</v>
      </c>
      <c r="F13563" s="2" t="s">
        <v>977</v>
      </c>
      <c r="G13563" s="14" t="n">
        <v>12.5</v>
      </c>
      <c r="H13563" s="14" t="n">
        <v>11.66</v>
      </c>
      <c r="I13563" s="14" t="n">
        <v>12.5</v>
      </c>
      <c r="J13563" s="23" t="n">
        <f aca="false">IF(AND(E13563="Priority",ISNUMBER('Cost model'!N168)),'Cost model'!N168,'Cost model'!M168)</f>
        <v>13.5</v>
      </c>
      <c r="K13563" s="14" t="n">
        <f aca="false">J13563-H13563</f>
        <v>1.84</v>
      </c>
      <c r="L13563" s="14" t="n">
        <f aca="false">G13563-H13563</f>
        <v>0.84</v>
      </c>
    </row>
    <row r="13564" customFormat="false" ht="15" hidden="false" customHeight="false" outlineLevel="0" collapsed="false">
      <c r="A13564" s="2" t="s">
        <v>174</v>
      </c>
      <c r="B13564" s="2" t="s">
        <v>174</v>
      </c>
      <c r="C13564" s="2" t="s">
        <v>49</v>
      </c>
      <c r="D13564" s="2" t="s">
        <v>10</v>
      </c>
      <c r="E13564" s="2" t="s">
        <v>74</v>
      </c>
      <c r="F13564" s="2" t="s">
        <v>977</v>
      </c>
      <c r="G13564" s="14" t="n">
        <v>17.5</v>
      </c>
      <c r="H13564" s="14" t="n">
        <v>11.66</v>
      </c>
      <c r="I13564" s="14" t="n">
        <v>17.5</v>
      </c>
      <c r="J13564" s="23" t="n">
        <f aca="false">IF(AND(E13564="Priority",ISNUMBER('Cost model'!N169)),'Cost model'!N169,'Cost model'!M169)</f>
        <v>18.5</v>
      </c>
      <c r="K13564" s="14" t="n">
        <f aca="false">J13564-H13564</f>
        <v>6.84</v>
      </c>
      <c r="L13564" s="14" t="n">
        <f aca="false">G13564-H13564</f>
        <v>5.84</v>
      </c>
    </row>
    <row r="13565" customFormat="false" ht="15" hidden="false" customHeight="false" outlineLevel="0" collapsed="false">
      <c r="A13565" s="2" t="s">
        <v>221</v>
      </c>
      <c r="B13565" s="2" t="s">
        <v>221</v>
      </c>
      <c r="C13565" s="2" t="s">
        <v>49</v>
      </c>
      <c r="D13565" s="2" t="s">
        <v>12</v>
      </c>
      <c r="E13565" s="2" t="s">
        <v>83</v>
      </c>
      <c r="F13565" s="2" t="s">
        <v>977</v>
      </c>
      <c r="G13565" s="14" t="n">
        <v>29.5</v>
      </c>
      <c r="H13565" s="14" t="n">
        <v>22.81</v>
      </c>
      <c r="I13565" s="14" t="n">
        <v>29.5</v>
      </c>
      <c r="J13565" s="23" t="n">
        <f aca="false">IF(AND(E13565="Priority",ISNUMBER('Cost model'!N742)),'Cost model'!N742,'Cost model'!M742)</f>
        <v>80</v>
      </c>
      <c r="K13565" s="14" t="n">
        <f aca="false">J13565-H13565</f>
        <v>57.19</v>
      </c>
      <c r="L13565" s="14" t="n">
        <f aca="false">G13565-H13565</f>
        <v>6.69</v>
      </c>
    </row>
    <row r="13566" customFormat="false" ht="15" hidden="false" customHeight="false" outlineLevel="0" collapsed="false">
      <c r="A13566" s="2" t="s">
        <v>124</v>
      </c>
      <c r="B13566" s="2" t="s">
        <v>124</v>
      </c>
      <c r="C13566" s="2" t="s">
        <v>49</v>
      </c>
      <c r="D13566" s="2" t="s">
        <v>12</v>
      </c>
      <c r="E13566" s="2" t="s">
        <v>74</v>
      </c>
      <c r="F13566" s="2" t="s">
        <v>977</v>
      </c>
      <c r="G13566" s="14" t="n">
        <v>19.5</v>
      </c>
      <c r="H13566" s="14" t="n">
        <v>51.71</v>
      </c>
      <c r="I13566" s="14" t="n">
        <v>19.5</v>
      </c>
      <c r="J13566" s="23" t="n">
        <f aca="false">IF(AND(E13566="Priority",ISNUMBER('Cost model'!N322)),'Cost model'!N322,'Cost model'!M322)</f>
        <v>50</v>
      </c>
      <c r="K13566" s="14" t="n">
        <f aca="false">J13566-H13566</f>
        <v>-1.71</v>
      </c>
      <c r="L13566" s="14" t="n">
        <f aca="false">G13566-H13566</f>
        <v>-32.21</v>
      </c>
    </row>
    <row r="13567" customFormat="false" ht="15" hidden="false" customHeight="false" outlineLevel="0" collapsed="false">
      <c r="A13567" s="2" t="s">
        <v>174</v>
      </c>
      <c r="B13567" s="2" t="s">
        <v>174</v>
      </c>
      <c r="C13567" s="2" t="s">
        <v>47</v>
      </c>
      <c r="D13567" s="2" t="s">
        <v>12</v>
      </c>
      <c r="E13567" s="2" t="s">
        <v>74</v>
      </c>
      <c r="F13567" s="2" t="s">
        <v>977</v>
      </c>
      <c r="G13567" s="14" t="n">
        <v>9.5</v>
      </c>
      <c r="H13567" s="14" t="n">
        <v>30.05</v>
      </c>
      <c r="I13567" s="14" t="n">
        <v>9.5</v>
      </c>
      <c r="J13567" s="23" t="n">
        <f aca="false">IF(AND(E13567="Priority",ISNUMBER('Cost model'!N170)),'Cost model'!N170,'Cost model'!M170)</f>
        <v>25.5</v>
      </c>
      <c r="K13567" s="14" t="n">
        <f aca="false">J13567-H13567</f>
        <v>-4.55</v>
      </c>
      <c r="L13567" s="14" t="n">
        <f aca="false">G13567-H13567</f>
        <v>-20.55</v>
      </c>
    </row>
    <row r="13568" customFormat="false" ht="15" hidden="false" customHeight="false" outlineLevel="0" collapsed="false">
      <c r="A13568" s="2" t="s">
        <v>205</v>
      </c>
      <c r="B13568" s="2" t="s">
        <v>205</v>
      </c>
      <c r="C13568" s="2" t="s">
        <v>48</v>
      </c>
      <c r="D13568" s="2" t="s">
        <v>10</v>
      </c>
      <c r="E13568" s="2" t="s">
        <v>74</v>
      </c>
      <c r="F13568" s="2" t="s">
        <v>977</v>
      </c>
      <c r="G13568" s="14" t="n">
        <v>19.5</v>
      </c>
      <c r="H13568" s="14" t="n">
        <v>12.16</v>
      </c>
      <c r="I13568" s="14" t="n">
        <v>12.5</v>
      </c>
      <c r="J13568" s="23" t="n">
        <f aca="false">IF(AND(E13568="Priority",ISNUMBER('Cost model'!N528)),'Cost model'!N528,'Cost model'!M528)</f>
        <v>13.5</v>
      </c>
      <c r="K13568" s="14" t="n">
        <f aca="false">J13568-H13568</f>
        <v>1.34</v>
      </c>
      <c r="L13568" s="14" t="n">
        <f aca="false">G13568-H13568</f>
        <v>7.34</v>
      </c>
    </row>
    <row r="13569" customFormat="false" ht="15" hidden="false" customHeight="false" outlineLevel="0" collapsed="false">
      <c r="A13569" s="2" t="s">
        <v>124</v>
      </c>
      <c r="B13569" s="2" t="s">
        <v>124</v>
      </c>
      <c r="C13569" s="2" t="s">
        <v>48</v>
      </c>
      <c r="D13569" s="2" t="s">
        <v>12</v>
      </c>
      <c r="E13569" s="2" t="s">
        <v>74</v>
      </c>
      <c r="F13569" s="2" t="s">
        <v>977</v>
      </c>
      <c r="G13569" s="14" t="n">
        <v>12.5</v>
      </c>
      <c r="H13569" s="14" t="n">
        <v>42.6</v>
      </c>
      <c r="I13569" s="14" t="n">
        <v>12.5</v>
      </c>
      <c r="J13569" s="23" t="n">
        <f aca="false">IF(AND(E13569="Priority",ISNUMBER('Cost model'!N321)),'Cost model'!N321,'Cost model'!M321)</f>
        <v>40</v>
      </c>
      <c r="K13569" s="14" t="n">
        <f aca="false">J13569-H13569</f>
        <v>-2.6</v>
      </c>
      <c r="L13569" s="14" t="n">
        <f aca="false">G13569-H13569</f>
        <v>-30.1</v>
      </c>
    </row>
    <row r="13570" customFormat="false" ht="15" hidden="false" customHeight="false" outlineLevel="0" collapsed="false">
      <c r="A13570" s="2" t="s">
        <v>142</v>
      </c>
      <c r="B13570" s="2" t="s">
        <v>158</v>
      </c>
      <c r="C13570" s="2" t="s">
        <v>47</v>
      </c>
      <c r="D13570" s="2" t="s">
        <v>10</v>
      </c>
      <c r="E13570" s="2" t="s">
        <v>74</v>
      </c>
      <c r="F13570" s="2" t="s">
        <v>976</v>
      </c>
      <c r="G13570" s="14" t="n">
        <v>9.5</v>
      </c>
      <c r="H13570" s="14" t="n">
        <v>10.15</v>
      </c>
      <c r="I13570" s="14" t="n">
        <v>14.5</v>
      </c>
      <c r="J13570" s="23" t="n">
        <f aca="false">IF(AND(E13570="Priority",ISNUMBER('Cost model'!N647)),'Cost model'!N647,'Cost model'!M647)</f>
        <v>13.5</v>
      </c>
      <c r="K13570" s="14" t="n">
        <f aca="false">J13570-H13570</f>
        <v>3.35</v>
      </c>
      <c r="L13570" s="14" t="n">
        <f aca="false">G13570-H13570</f>
        <v>-0.65</v>
      </c>
    </row>
    <row r="13571" customFormat="false" ht="15" hidden="false" customHeight="false" outlineLevel="0" collapsed="false">
      <c r="A13571" s="2" t="s">
        <v>221</v>
      </c>
      <c r="B13571" s="2" t="s">
        <v>174</v>
      </c>
      <c r="C13571" s="2" t="s">
        <v>49</v>
      </c>
      <c r="D13571" s="2" t="s">
        <v>10</v>
      </c>
      <c r="E13571" s="2" t="s">
        <v>74</v>
      </c>
      <c r="F13571" s="2" t="s">
        <v>976</v>
      </c>
      <c r="G13571" s="14" t="n">
        <v>17.5</v>
      </c>
      <c r="H13571" s="14" t="n">
        <v>10.64</v>
      </c>
      <c r="I13571" s="14" t="n">
        <v>19.5</v>
      </c>
      <c r="J13571" s="23" t="n">
        <f aca="false">IF(AND(E13571="Priority",ISNUMBER('Cost model'!N784)),'Cost model'!N784,'Cost model'!M784)</f>
        <v>19.5</v>
      </c>
      <c r="K13571" s="14" t="n">
        <f aca="false">J13571-H13571</f>
        <v>8.86</v>
      </c>
      <c r="L13571" s="14" t="n">
        <f aca="false">G13571-H13571</f>
        <v>6.86</v>
      </c>
    </row>
    <row r="13572" customFormat="false" ht="15" hidden="false" customHeight="false" outlineLevel="0" collapsed="false">
      <c r="A13572" s="2" t="s">
        <v>124</v>
      </c>
      <c r="B13572" s="2" t="s">
        <v>142</v>
      </c>
      <c r="C13572" s="2" t="s">
        <v>49</v>
      </c>
      <c r="D13572" s="2" t="s">
        <v>10</v>
      </c>
      <c r="E13572" s="2" t="s">
        <v>74</v>
      </c>
      <c r="F13572" s="2" t="s">
        <v>976</v>
      </c>
      <c r="G13572" s="14" t="n">
        <v>17.5</v>
      </c>
      <c r="H13572" s="14" t="n">
        <v>11.68</v>
      </c>
      <c r="I13572" s="14" t="n">
        <v>17.5</v>
      </c>
      <c r="J13572" s="23" t="n">
        <f aca="false">IF(AND(E13572="Priority",ISNUMBER('Cost model'!N334)),'Cost model'!N334,'Cost model'!M334)</f>
        <v>20.5</v>
      </c>
      <c r="K13572" s="14" t="n">
        <f aca="false">J13572-H13572</f>
        <v>8.82</v>
      </c>
      <c r="L13572" s="14" t="n">
        <f aca="false">G13572-H13572</f>
        <v>5.82</v>
      </c>
    </row>
    <row r="13573" customFormat="false" ht="15" hidden="false" customHeight="false" outlineLevel="0" collapsed="false">
      <c r="A13573" s="2" t="s">
        <v>142</v>
      </c>
      <c r="B13573" s="2" t="s">
        <v>142</v>
      </c>
      <c r="C13573" s="2" t="s">
        <v>47</v>
      </c>
      <c r="D13573" s="2" t="s">
        <v>10</v>
      </c>
      <c r="E13573" s="2" t="s">
        <v>74</v>
      </c>
      <c r="F13573" s="2" t="s">
        <v>977</v>
      </c>
      <c r="G13573" s="14" t="n">
        <v>9.5</v>
      </c>
      <c r="H13573" s="14" t="n">
        <v>7.5</v>
      </c>
      <c r="I13573" s="14" t="n">
        <v>9.5</v>
      </c>
      <c r="J13573" s="23" t="n">
        <f aca="false">IF(AND(E13573="Priority",ISNUMBER('Cost model'!N632)),'Cost model'!N632,'Cost model'!M632)</f>
        <v>9.5</v>
      </c>
      <c r="K13573" s="14" t="n">
        <f aca="false">J13573-H13573</f>
        <v>2</v>
      </c>
      <c r="L13573" s="14" t="n">
        <f aca="false">G13573-H13573</f>
        <v>2</v>
      </c>
    </row>
    <row r="13574" customFormat="false" ht="15" hidden="false" customHeight="false" outlineLevel="0" collapsed="false">
      <c r="A13574" s="2" t="s">
        <v>142</v>
      </c>
      <c r="B13574" s="2" t="s">
        <v>142</v>
      </c>
      <c r="C13574" s="2" t="s">
        <v>47</v>
      </c>
      <c r="D13574" s="2" t="s">
        <v>10</v>
      </c>
      <c r="E13574" s="2" t="s">
        <v>74</v>
      </c>
      <c r="F13574" s="2" t="s">
        <v>977</v>
      </c>
      <c r="G13574" s="14" t="n">
        <v>9.5</v>
      </c>
      <c r="H13574" s="14" t="n">
        <v>7.55</v>
      </c>
      <c r="I13574" s="14" t="n">
        <v>9.5</v>
      </c>
      <c r="J13574" s="23" t="n">
        <f aca="false">IF(AND(E13574="Priority",ISNUMBER('Cost model'!N632)),'Cost model'!N632,'Cost model'!M632)</f>
        <v>9.5</v>
      </c>
      <c r="K13574" s="14" t="n">
        <f aca="false">J13574-H13574</f>
        <v>1.95</v>
      </c>
      <c r="L13574" s="14" t="n">
        <f aca="false">G13574-H13574</f>
        <v>1.95</v>
      </c>
    </row>
    <row r="13575" customFormat="false" ht="15" hidden="false" customHeight="false" outlineLevel="0" collapsed="false">
      <c r="A13575" s="2" t="s">
        <v>124</v>
      </c>
      <c r="B13575" s="2" t="s">
        <v>124</v>
      </c>
      <c r="C13575" s="2" t="s">
        <v>47</v>
      </c>
      <c r="D13575" s="2" t="s">
        <v>10</v>
      </c>
      <c r="E13575" s="2" t="s">
        <v>74</v>
      </c>
      <c r="F13575" s="2" t="s">
        <v>977</v>
      </c>
      <c r="G13575" s="14" t="n">
        <v>9.5</v>
      </c>
      <c r="H13575" s="14" t="n">
        <v>7.27</v>
      </c>
      <c r="I13575" s="14" t="n">
        <v>9.5</v>
      </c>
      <c r="J13575" s="23" t="n">
        <f aca="false">IF(AND(E13575="Priority",ISNUMBER('Cost model'!N317)),'Cost model'!N317,'Cost model'!M317)</f>
        <v>10.5</v>
      </c>
      <c r="K13575" s="14" t="n">
        <f aca="false">J13575-H13575</f>
        <v>3.23</v>
      </c>
      <c r="L13575" s="14" t="n">
        <f aca="false">G13575-H13575</f>
        <v>2.23</v>
      </c>
    </row>
    <row r="13576" customFormat="false" ht="15" hidden="false" customHeight="false" outlineLevel="0" collapsed="false">
      <c r="A13576" s="2" t="s">
        <v>221</v>
      </c>
      <c r="B13576" s="2" t="s">
        <v>221</v>
      </c>
      <c r="C13576" s="2" t="s">
        <v>47</v>
      </c>
      <c r="D13576" s="2" t="s">
        <v>12</v>
      </c>
      <c r="E13576" s="2" t="s">
        <v>74</v>
      </c>
      <c r="F13576" s="2" t="s">
        <v>977</v>
      </c>
      <c r="G13576" s="14" t="n">
        <v>9.5</v>
      </c>
      <c r="H13576" s="14" t="n">
        <v>26.72</v>
      </c>
      <c r="I13576" s="14" t="n">
        <v>9.5</v>
      </c>
      <c r="J13576" s="23" t="n">
        <f aca="false">IF(AND(E13576="Priority",ISNUMBER('Cost model'!N740)),'Cost model'!N740,'Cost model'!M740)</f>
        <v>22.5</v>
      </c>
      <c r="K13576" s="14" t="n">
        <f aca="false">J13576-H13576</f>
        <v>-4.22</v>
      </c>
      <c r="L13576" s="14" t="n">
        <f aca="false">G13576-H13576</f>
        <v>-17.22</v>
      </c>
    </row>
    <row r="13577" customFormat="false" ht="15" hidden="false" customHeight="false" outlineLevel="0" collapsed="false">
      <c r="A13577" s="2" t="s">
        <v>174</v>
      </c>
      <c r="B13577" s="2" t="s">
        <v>142</v>
      </c>
      <c r="C13577" s="2" t="s">
        <v>48</v>
      </c>
      <c r="D13577" s="2" t="s">
        <v>12</v>
      </c>
      <c r="E13577" s="2" t="s">
        <v>74</v>
      </c>
      <c r="F13577" s="2" t="s">
        <v>976</v>
      </c>
      <c r="G13577" s="14" t="n">
        <v>12.5</v>
      </c>
      <c r="H13577" s="14" t="n">
        <v>18.61</v>
      </c>
      <c r="I13577" s="14" t="n">
        <v>12.5</v>
      </c>
      <c r="J13577" s="23" t="n">
        <f aca="false">IF(AND(E13577="Priority",ISNUMBER('Cost model'!N126)),'Cost model'!N126,'Cost model'!M126)</f>
        <v>45</v>
      </c>
      <c r="K13577" s="14" t="n">
        <f aca="false">J13577-H13577</f>
        <v>26.39</v>
      </c>
      <c r="L13577" s="14" t="n">
        <f aca="false">G13577-H13577</f>
        <v>-6.11</v>
      </c>
    </row>
    <row r="13578" customFormat="false" ht="15" hidden="false" customHeight="false" outlineLevel="0" collapsed="false">
      <c r="A13578" s="2" t="s">
        <v>142</v>
      </c>
      <c r="B13578" s="2" t="s">
        <v>174</v>
      </c>
      <c r="C13578" s="2" t="s">
        <v>47</v>
      </c>
      <c r="D13578" s="2" t="s">
        <v>12</v>
      </c>
      <c r="E13578" s="2" t="s">
        <v>74</v>
      </c>
      <c r="F13578" s="2" t="s">
        <v>976</v>
      </c>
      <c r="G13578" s="14" t="n">
        <v>9.5</v>
      </c>
      <c r="H13578" s="14" t="n">
        <v>46.05</v>
      </c>
      <c r="I13578" s="14" t="n">
        <v>19.5</v>
      </c>
      <c r="J13578" s="23" t="n">
        <f aca="false">IF(AND(E13578="Priority",ISNUMBER('Cost model'!N695)),'Cost model'!N695,'Cost model'!M695)</f>
        <v>40</v>
      </c>
      <c r="K13578" s="14" t="n">
        <f aca="false">J13578-H13578</f>
        <v>-6.05</v>
      </c>
      <c r="L13578" s="14" t="n">
        <f aca="false">G13578-H13578</f>
        <v>-36.55</v>
      </c>
    </row>
    <row r="13579" customFormat="false" ht="15" hidden="false" customHeight="false" outlineLevel="0" collapsed="false">
      <c r="A13579" s="2" t="s">
        <v>174</v>
      </c>
      <c r="B13579" s="2" t="s">
        <v>174</v>
      </c>
      <c r="C13579" s="2" t="s">
        <v>47</v>
      </c>
      <c r="D13579" s="2" t="s">
        <v>10</v>
      </c>
      <c r="E13579" s="2" t="s">
        <v>74</v>
      </c>
      <c r="F13579" s="2" t="s">
        <v>977</v>
      </c>
      <c r="G13579" s="14" t="n">
        <v>9.5</v>
      </c>
      <c r="H13579" s="14" t="n">
        <v>27.65</v>
      </c>
      <c r="I13579" s="14" t="n">
        <v>9.5</v>
      </c>
      <c r="J13579" s="23" t="n">
        <f aca="false">IF(AND(E13579="Priority",ISNUMBER('Cost model'!N167)),'Cost model'!N167,'Cost model'!M167)</f>
        <v>8.5</v>
      </c>
      <c r="K13579" s="14" t="n">
        <f aca="false">J13579-H13579</f>
        <v>-19.15</v>
      </c>
      <c r="L13579" s="14" t="n">
        <f aca="false">G13579-H13579</f>
        <v>-18.15</v>
      </c>
    </row>
    <row r="13580" customFormat="false" ht="15" hidden="false" customHeight="false" outlineLevel="0" collapsed="false">
      <c r="A13580" s="2" t="s">
        <v>205</v>
      </c>
      <c r="B13580" s="2" t="s">
        <v>205</v>
      </c>
      <c r="C13580" s="2" t="s">
        <v>48</v>
      </c>
      <c r="D13580" s="2" t="s">
        <v>12</v>
      </c>
      <c r="E13580" s="2" t="s">
        <v>83</v>
      </c>
      <c r="F13580" s="2" t="s">
        <v>977</v>
      </c>
      <c r="G13580" s="14" t="n">
        <v>19.5</v>
      </c>
      <c r="H13580" s="14" t="n">
        <v>22.59</v>
      </c>
      <c r="I13580" s="14" t="n">
        <v>19.5</v>
      </c>
      <c r="J13580" s="23" t="n">
        <f aca="false">IF(AND(E13580="Priority",ISNUMBER('Cost model'!N531)),'Cost model'!N531,'Cost model'!M531)</f>
        <v>65</v>
      </c>
      <c r="K13580" s="14" t="n">
        <f aca="false">J13580-H13580</f>
        <v>42.41</v>
      </c>
      <c r="L13580" s="14" t="n">
        <f aca="false">G13580-H13580</f>
        <v>-3.09</v>
      </c>
    </row>
    <row r="13581" customFormat="false" ht="15" hidden="false" customHeight="false" outlineLevel="0" collapsed="false">
      <c r="A13581" s="2" t="s">
        <v>221</v>
      </c>
      <c r="B13581" s="2" t="s">
        <v>221</v>
      </c>
      <c r="C13581" s="2" t="s">
        <v>47</v>
      </c>
      <c r="D13581" s="2" t="s">
        <v>12</v>
      </c>
      <c r="E13581" s="2" t="s">
        <v>83</v>
      </c>
      <c r="F13581" s="2" t="s">
        <v>977</v>
      </c>
      <c r="G13581" s="14" t="n">
        <v>19.5</v>
      </c>
      <c r="H13581" s="14" t="n">
        <v>25.88</v>
      </c>
      <c r="I13581" s="14" t="n">
        <v>19.5</v>
      </c>
      <c r="J13581" s="23" t="n">
        <f aca="false">IF(AND(E13581="Priority",ISNUMBER('Cost model'!N740)),'Cost model'!N740,'Cost model'!M740)</f>
        <v>28.5</v>
      </c>
      <c r="K13581" s="14" t="n">
        <f aca="false">J13581-H13581</f>
        <v>2.62</v>
      </c>
      <c r="L13581" s="14" t="n">
        <f aca="false">G13581-H13581</f>
        <v>-6.38</v>
      </c>
    </row>
    <row r="13582" customFormat="false" ht="15" hidden="false" customHeight="false" outlineLevel="0" collapsed="false">
      <c r="A13582" s="2" t="s">
        <v>124</v>
      </c>
      <c r="B13582" s="2" t="s">
        <v>124</v>
      </c>
      <c r="C13582" s="2" t="s">
        <v>48</v>
      </c>
      <c r="D13582" s="2" t="s">
        <v>10</v>
      </c>
      <c r="E13582" s="2" t="s">
        <v>74</v>
      </c>
      <c r="F13582" s="2" t="s">
        <v>977</v>
      </c>
      <c r="G13582" s="14" t="n">
        <v>12.5</v>
      </c>
      <c r="H13582" s="14" t="n">
        <v>24.57</v>
      </c>
      <c r="I13582" s="14" t="n">
        <v>12.5</v>
      </c>
      <c r="J13582" s="23" t="n">
        <f aca="false">IF(AND(E13582="Priority",ISNUMBER('Cost model'!N318)),'Cost model'!N318,'Cost model'!M318)</f>
        <v>14.5</v>
      </c>
      <c r="K13582" s="14" t="n">
        <f aca="false">J13582-H13582</f>
        <v>-10.07</v>
      </c>
      <c r="L13582" s="14" t="n">
        <f aca="false">G13582-H13582</f>
        <v>-12.07</v>
      </c>
    </row>
    <row r="13583" customFormat="false" ht="15" hidden="false" customHeight="false" outlineLevel="0" collapsed="false">
      <c r="A13583" s="2" t="s">
        <v>142</v>
      </c>
      <c r="B13583" s="2" t="s">
        <v>142</v>
      </c>
      <c r="C13583" s="2" t="s">
        <v>47</v>
      </c>
      <c r="D13583" s="2" t="s">
        <v>12</v>
      </c>
      <c r="E13583" s="2" t="s">
        <v>74</v>
      </c>
      <c r="F13583" s="2" t="s">
        <v>977</v>
      </c>
      <c r="G13583" s="14" t="n">
        <v>9.5</v>
      </c>
      <c r="H13583" s="14" t="n">
        <v>26.1</v>
      </c>
      <c r="I13583" s="14" t="n">
        <v>9.5</v>
      </c>
      <c r="J13583" s="23" t="n">
        <f aca="false">IF(AND(E13583="Priority",ISNUMBER('Cost model'!N635)),'Cost model'!N635,'Cost model'!M635)</f>
        <v>30.5</v>
      </c>
      <c r="K13583" s="14" t="n">
        <f aca="false">J13583-H13583</f>
        <v>4.4</v>
      </c>
      <c r="L13583" s="14" t="n">
        <f aca="false">G13583-H13583</f>
        <v>-16.6</v>
      </c>
    </row>
    <row r="13584" customFormat="false" ht="15" hidden="false" customHeight="false" outlineLevel="0" collapsed="false">
      <c r="A13584" s="2" t="s">
        <v>124</v>
      </c>
      <c r="B13584" s="2" t="s">
        <v>124</v>
      </c>
      <c r="C13584" s="2" t="s">
        <v>49</v>
      </c>
      <c r="D13584" s="2" t="s">
        <v>12</v>
      </c>
      <c r="E13584" s="2" t="s">
        <v>74</v>
      </c>
      <c r="F13584" s="2" t="s">
        <v>977</v>
      </c>
      <c r="G13584" s="14" t="n">
        <v>19.5</v>
      </c>
      <c r="H13584" s="14" t="n">
        <v>58.31</v>
      </c>
      <c r="I13584" s="14" t="n">
        <v>19.5</v>
      </c>
      <c r="J13584" s="23" t="n">
        <f aca="false">IF(AND(E13584="Priority",ISNUMBER('Cost model'!N322)),'Cost model'!N322,'Cost model'!M322)</f>
        <v>50</v>
      </c>
      <c r="K13584" s="14" t="n">
        <f aca="false">J13584-H13584</f>
        <v>-8.31</v>
      </c>
      <c r="L13584" s="14" t="n">
        <f aca="false">G13584-H13584</f>
        <v>-38.81</v>
      </c>
    </row>
    <row r="13585" customFormat="false" ht="15" hidden="false" customHeight="false" outlineLevel="0" collapsed="false">
      <c r="A13585" s="2" t="s">
        <v>124</v>
      </c>
      <c r="B13585" s="2" t="s">
        <v>124</v>
      </c>
      <c r="C13585" s="2" t="s">
        <v>48</v>
      </c>
      <c r="D13585" s="2" t="s">
        <v>10</v>
      </c>
      <c r="E13585" s="2" t="s">
        <v>74</v>
      </c>
      <c r="F13585" s="2" t="s">
        <v>977</v>
      </c>
      <c r="G13585" s="14" t="n">
        <v>12.5</v>
      </c>
      <c r="H13585" s="14" t="n">
        <v>11.31</v>
      </c>
      <c r="I13585" s="14" t="n">
        <v>12.5</v>
      </c>
      <c r="J13585" s="23" t="n">
        <f aca="false">IF(AND(E13585="Priority",ISNUMBER('Cost model'!N318)),'Cost model'!N318,'Cost model'!M318)</f>
        <v>14.5</v>
      </c>
      <c r="K13585" s="14" t="n">
        <f aca="false">J13585-H13585</f>
        <v>3.19</v>
      </c>
      <c r="L13585" s="14" t="n">
        <f aca="false">G13585-H13585</f>
        <v>1.19</v>
      </c>
    </row>
    <row r="13586" customFormat="false" ht="15" hidden="false" customHeight="false" outlineLevel="0" collapsed="false">
      <c r="A13586" s="2" t="s">
        <v>221</v>
      </c>
      <c r="B13586" s="2" t="s">
        <v>221</v>
      </c>
      <c r="C13586" s="2" t="s">
        <v>47</v>
      </c>
      <c r="D13586" s="2" t="s">
        <v>12</v>
      </c>
      <c r="E13586" s="2" t="s">
        <v>74</v>
      </c>
      <c r="F13586" s="2" t="s">
        <v>977</v>
      </c>
      <c r="G13586" s="14" t="n">
        <v>9.5</v>
      </c>
      <c r="H13586" s="14" t="n">
        <v>33.1</v>
      </c>
      <c r="I13586" s="14" t="n">
        <v>9.5</v>
      </c>
      <c r="J13586" s="23" t="n">
        <f aca="false">IF(AND(E13586="Priority",ISNUMBER('Cost model'!N740)),'Cost model'!N740,'Cost model'!M740)</f>
        <v>22.5</v>
      </c>
      <c r="K13586" s="14" t="n">
        <f aca="false">J13586-H13586</f>
        <v>-10.6</v>
      </c>
      <c r="L13586" s="14" t="n">
        <f aca="false">G13586-H13586</f>
        <v>-23.6</v>
      </c>
    </row>
    <row r="13587" customFormat="false" ht="15" hidden="false" customHeight="false" outlineLevel="0" collapsed="false">
      <c r="A13587" s="2" t="s">
        <v>342</v>
      </c>
      <c r="B13587" s="2" t="s">
        <v>158</v>
      </c>
      <c r="C13587" s="2" t="s">
        <v>47</v>
      </c>
      <c r="D13587" s="2" t="s">
        <v>14</v>
      </c>
      <c r="E13587" s="2" t="s">
        <v>74</v>
      </c>
      <c r="F13587" s="2" t="s">
        <v>976</v>
      </c>
      <c r="G13587" s="14" t="n">
        <v>150</v>
      </c>
      <c r="H13587" s="14" t="n">
        <v>275</v>
      </c>
      <c r="I13587" s="14" t="n">
        <v>95</v>
      </c>
      <c r="J13587" s="23" t="n">
        <f aca="false">IF(AND(E13587="Priority",ISNUMBER('Cost model'!N221)),'Cost model'!N221,'Cost model'!M221)</f>
        <v>150</v>
      </c>
      <c r="K13587" s="14" t="n">
        <f aca="false">J13587-H13587</f>
        <v>-125</v>
      </c>
      <c r="L13587" s="14" t="n">
        <f aca="false">G13587-H13587</f>
        <v>-125</v>
      </c>
    </row>
    <row r="13588" customFormat="false" ht="15" hidden="false" customHeight="false" outlineLevel="0" collapsed="false">
      <c r="A13588" s="2" t="s">
        <v>142</v>
      </c>
      <c r="B13588" s="2" t="s">
        <v>142</v>
      </c>
      <c r="C13588" s="2" t="s">
        <v>49</v>
      </c>
      <c r="D13588" s="2" t="s">
        <v>12</v>
      </c>
      <c r="E13588" s="2" t="s">
        <v>83</v>
      </c>
      <c r="F13588" s="2" t="s">
        <v>977</v>
      </c>
      <c r="G13588" s="14" t="n">
        <v>29.5</v>
      </c>
      <c r="H13588" s="14" t="n">
        <v>42.6</v>
      </c>
      <c r="I13588" s="14" t="n">
        <v>29.5</v>
      </c>
      <c r="J13588" s="23" t="n">
        <f aca="false">IF(AND(E13588="Priority",ISNUMBER('Cost model'!N637)),'Cost model'!N637,'Cost model'!M637)</f>
        <v>60</v>
      </c>
      <c r="K13588" s="14" t="n">
        <f aca="false">J13588-H13588</f>
        <v>17.4</v>
      </c>
      <c r="L13588" s="14" t="n">
        <f aca="false">G13588-H13588</f>
        <v>-13.1</v>
      </c>
    </row>
    <row r="13589" customFormat="false" ht="15" hidden="false" customHeight="false" outlineLevel="0" collapsed="false">
      <c r="A13589" s="2" t="s">
        <v>124</v>
      </c>
      <c r="B13589" s="2" t="s">
        <v>124</v>
      </c>
      <c r="C13589" s="2" t="s">
        <v>47</v>
      </c>
      <c r="D13589" s="2" t="s">
        <v>12</v>
      </c>
      <c r="E13589" s="2" t="s">
        <v>74</v>
      </c>
      <c r="F13589" s="2" t="s">
        <v>977</v>
      </c>
      <c r="G13589" s="14" t="n">
        <v>9.5</v>
      </c>
      <c r="H13589" s="14" t="n">
        <v>8.24</v>
      </c>
      <c r="I13589" s="14" t="n">
        <v>9.5</v>
      </c>
      <c r="J13589" s="23" t="n">
        <f aca="false">IF(AND(E13589="Priority",ISNUMBER('Cost model'!N320)),'Cost model'!N320,'Cost model'!M320)</f>
        <v>24.5</v>
      </c>
      <c r="K13589" s="14" t="n">
        <f aca="false">J13589-H13589</f>
        <v>16.26</v>
      </c>
      <c r="L13589" s="14" t="n">
        <f aca="false">G13589-H13589</f>
        <v>1.26</v>
      </c>
    </row>
    <row r="13590" customFormat="false" ht="15" hidden="false" customHeight="false" outlineLevel="0" collapsed="false">
      <c r="A13590" s="2" t="s">
        <v>174</v>
      </c>
      <c r="B13590" s="2" t="s">
        <v>174</v>
      </c>
      <c r="C13590" s="2" t="s">
        <v>48</v>
      </c>
      <c r="D13590" s="2" t="s">
        <v>14</v>
      </c>
      <c r="E13590" s="2" t="s">
        <v>74</v>
      </c>
      <c r="F13590" s="2" t="s">
        <v>977</v>
      </c>
      <c r="G13590" s="14" t="n">
        <v>45</v>
      </c>
      <c r="H13590" s="14" t="n">
        <v>177.2</v>
      </c>
      <c r="I13590" s="14" t="n">
        <v>45</v>
      </c>
      <c r="J13590" s="23" t="n">
        <f aca="false">IF(AND(E13590="Priority",ISNUMBER('Cost model'!N177)),'Cost model'!N177,'Cost model'!M177)</f>
        <v>110</v>
      </c>
      <c r="K13590" s="14" t="n">
        <f aca="false">J13590-H13590</f>
        <v>-67.2</v>
      </c>
      <c r="L13590" s="14" t="n">
        <f aca="false">G13590-H13590</f>
        <v>-132.2</v>
      </c>
    </row>
    <row r="13591" customFormat="false" ht="15" hidden="false" customHeight="false" outlineLevel="0" collapsed="false">
      <c r="A13591" s="2" t="s">
        <v>124</v>
      </c>
      <c r="B13591" s="2" t="s">
        <v>124</v>
      </c>
      <c r="C13591" s="2" t="s">
        <v>48</v>
      </c>
      <c r="D13591" s="2" t="s">
        <v>10</v>
      </c>
      <c r="E13591" s="2" t="s">
        <v>74</v>
      </c>
      <c r="F13591" s="2" t="s">
        <v>977</v>
      </c>
      <c r="G13591" s="14" t="n">
        <v>12.5</v>
      </c>
      <c r="H13591" s="14" t="n">
        <v>11.84</v>
      </c>
      <c r="I13591" s="14" t="n">
        <v>12.5</v>
      </c>
      <c r="J13591" s="23" t="n">
        <f aca="false">IF(AND(E13591="Priority",ISNUMBER('Cost model'!N318)),'Cost model'!N318,'Cost model'!M318)</f>
        <v>14.5</v>
      </c>
      <c r="K13591" s="14" t="n">
        <f aca="false">J13591-H13591</f>
        <v>2.66</v>
      </c>
      <c r="L13591" s="14" t="n">
        <f aca="false">G13591-H13591</f>
        <v>0.66</v>
      </c>
    </row>
    <row r="13592" customFormat="false" ht="15" hidden="false" customHeight="false" outlineLevel="0" collapsed="false">
      <c r="A13592" s="2" t="s">
        <v>174</v>
      </c>
      <c r="B13592" s="2" t="s">
        <v>174</v>
      </c>
      <c r="C13592" s="2" t="s">
        <v>47</v>
      </c>
      <c r="D13592" s="2" t="s">
        <v>12</v>
      </c>
      <c r="E13592" s="2" t="s">
        <v>83</v>
      </c>
      <c r="F13592" s="2" t="s">
        <v>977</v>
      </c>
      <c r="G13592" s="14" t="n">
        <v>19.5</v>
      </c>
      <c r="H13592" s="14" t="n">
        <v>30.23</v>
      </c>
      <c r="I13592" s="14" t="n">
        <v>19.5</v>
      </c>
      <c r="J13592" s="23" t="n">
        <f aca="false">IF(AND(E13592="Priority",ISNUMBER('Cost model'!N170)),'Cost model'!N170,'Cost model'!M170)</f>
        <v>35</v>
      </c>
      <c r="K13592" s="14" t="n">
        <f aca="false">J13592-H13592</f>
        <v>4.77</v>
      </c>
      <c r="L13592" s="14" t="n">
        <f aca="false">G13592-H13592</f>
        <v>-10.73</v>
      </c>
    </row>
    <row r="13593" customFormat="false" ht="15" hidden="false" customHeight="false" outlineLevel="0" collapsed="false">
      <c r="A13593" s="2" t="s">
        <v>158</v>
      </c>
      <c r="B13593" s="2" t="s">
        <v>142</v>
      </c>
      <c r="C13593" s="2" t="s">
        <v>49</v>
      </c>
      <c r="D13593" s="2" t="s">
        <v>12</v>
      </c>
      <c r="E13593" s="2" t="s">
        <v>74</v>
      </c>
      <c r="F13593" s="2" t="s">
        <v>976</v>
      </c>
      <c r="G13593" s="14" t="n">
        <v>19.5</v>
      </c>
      <c r="H13593" s="14" t="n">
        <v>50.64</v>
      </c>
      <c r="I13593" s="14" t="n">
        <v>19.5</v>
      </c>
      <c r="J13593" s="23" t="n">
        <f aca="false">IF(AND(E13593="Priority",ISNUMBER('Cost model'!N442)),'Cost model'!N442,'Cost model'!M442)</f>
        <v>60</v>
      </c>
      <c r="K13593" s="14" t="n">
        <f aca="false">J13593-H13593</f>
        <v>9.36</v>
      </c>
      <c r="L13593" s="14" t="n">
        <f aca="false">G13593-H13593</f>
        <v>-31.14</v>
      </c>
    </row>
    <row r="13594" customFormat="false" ht="15" hidden="false" customHeight="false" outlineLevel="0" collapsed="false">
      <c r="A13594" s="2" t="s">
        <v>174</v>
      </c>
      <c r="B13594" s="2" t="s">
        <v>124</v>
      </c>
      <c r="C13594" s="2" t="s">
        <v>47</v>
      </c>
      <c r="D13594" s="2" t="s">
        <v>10</v>
      </c>
      <c r="E13594" s="2" t="s">
        <v>74</v>
      </c>
      <c r="F13594" s="2" t="s">
        <v>976</v>
      </c>
      <c r="G13594" s="14" t="n">
        <v>9.5</v>
      </c>
      <c r="H13594" s="14" t="n">
        <v>11.56</v>
      </c>
      <c r="I13594" s="14" t="n">
        <v>9.5</v>
      </c>
      <c r="J13594" s="23" t="n">
        <f aca="false">IF(AND(E13594="Priority",ISNUMBER('Cost model'!N107)),'Cost model'!N107,'Cost model'!M107)</f>
        <v>12.5</v>
      </c>
      <c r="K13594" s="14" t="n">
        <f aca="false">J13594-H13594</f>
        <v>0.94</v>
      </c>
      <c r="L13594" s="14" t="n">
        <f aca="false">G13594-H13594</f>
        <v>-2.06</v>
      </c>
    </row>
    <row r="13595" customFormat="false" ht="15" hidden="false" customHeight="false" outlineLevel="0" collapsed="false">
      <c r="A13595" s="2" t="s">
        <v>142</v>
      </c>
      <c r="B13595" s="2" t="s">
        <v>142</v>
      </c>
      <c r="C13595" s="2" t="s">
        <v>47</v>
      </c>
      <c r="D13595" s="2" t="s">
        <v>12</v>
      </c>
      <c r="E13595" s="2" t="s">
        <v>74</v>
      </c>
      <c r="F13595" s="2" t="s">
        <v>977</v>
      </c>
      <c r="G13595" s="14" t="n">
        <v>9.5</v>
      </c>
      <c r="H13595" s="14" t="n">
        <v>13.62</v>
      </c>
      <c r="I13595" s="14" t="n">
        <v>9.5</v>
      </c>
      <c r="J13595" s="23" t="n">
        <f aca="false">IF(AND(E13595="Priority",ISNUMBER('Cost model'!N635)),'Cost model'!N635,'Cost model'!M635)</f>
        <v>30.5</v>
      </c>
      <c r="K13595" s="14" t="n">
        <f aca="false">J13595-H13595</f>
        <v>16.88</v>
      </c>
      <c r="L13595" s="14" t="n">
        <f aca="false">G13595-H13595</f>
        <v>-4.12</v>
      </c>
    </row>
    <row r="13596" customFormat="false" ht="15" hidden="false" customHeight="false" outlineLevel="0" collapsed="false">
      <c r="A13596" s="2" t="s">
        <v>142</v>
      </c>
      <c r="B13596" s="2" t="s">
        <v>142</v>
      </c>
      <c r="C13596" s="2" t="s">
        <v>47</v>
      </c>
      <c r="D13596" s="2" t="s">
        <v>10</v>
      </c>
      <c r="E13596" s="2" t="s">
        <v>74</v>
      </c>
      <c r="F13596" s="2" t="s">
        <v>977</v>
      </c>
      <c r="G13596" s="14" t="n">
        <v>9.5</v>
      </c>
      <c r="H13596" s="14" t="n">
        <v>7.55</v>
      </c>
      <c r="I13596" s="14" t="n">
        <v>9.5</v>
      </c>
      <c r="J13596" s="23" t="n">
        <f aca="false">IF(AND(E13596="Priority",ISNUMBER('Cost model'!N632)),'Cost model'!N632,'Cost model'!M632)</f>
        <v>9.5</v>
      </c>
      <c r="K13596" s="14" t="n">
        <f aca="false">J13596-H13596</f>
        <v>1.95</v>
      </c>
      <c r="L13596" s="14" t="n">
        <f aca="false">G13596-H13596</f>
        <v>1.95</v>
      </c>
    </row>
    <row r="13597" customFormat="false" ht="15" hidden="false" customHeight="false" outlineLevel="0" collapsed="false">
      <c r="A13597" s="2" t="s">
        <v>124</v>
      </c>
      <c r="B13597" s="2" t="s">
        <v>124</v>
      </c>
      <c r="C13597" s="2" t="s">
        <v>48</v>
      </c>
      <c r="D13597" s="2" t="s">
        <v>14</v>
      </c>
      <c r="E13597" s="2" t="s">
        <v>83</v>
      </c>
      <c r="F13597" s="2" t="s">
        <v>977</v>
      </c>
      <c r="G13597" s="14" t="n">
        <v>125</v>
      </c>
      <c r="H13597" s="14" t="n">
        <v>131.41</v>
      </c>
      <c r="I13597" s="14" t="n">
        <v>125</v>
      </c>
      <c r="J13597" s="23" t="n">
        <f aca="false">IF(AND(E13597="Priority",ISNUMBER('Cost model'!N327)),'Cost model'!N327,'Cost model'!M327)</f>
        <v>160</v>
      </c>
      <c r="K13597" s="14" t="n">
        <f aca="false">J13597-H13597</f>
        <v>28.59</v>
      </c>
      <c r="L13597" s="14" t="n">
        <f aca="false">G13597-H13597</f>
        <v>-6.41</v>
      </c>
    </row>
    <row r="13598" customFormat="false" ht="15" hidden="false" customHeight="false" outlineLevel="0" collapsed="false">
      <c r="A13598" s="2" t="s">
        <v>142</v>
      </c>
      <c r="B13598" s="2" t="s">
        <v>142</v>
      </c>
      <c r="C13598" s="2" t="s">
        <v>47</v>
      </c>
      <c r="D13598" s="2" t="s">
        <v>10</v>
      </c>
      <c r="E13598" s="2" t="s">
        <v>74</v>
      </c>
      <c r="F13598" s="2" t="s">
        <v>977</v>
      </c>
      <c r="G13598" s="14" t="n">
        <v>9.5</v>
      </c>
      <c r="H13598" s="14" t="n">
        <v>6.16</v>
      </c>
      <c r="I13598" s="14" t="n">
        <v>9.5</v>
      </c>
      <c r="J13598" s="23" t="n">
        <f aca="false">IF(AND(E13598="Priority",ISNUMBER('Cost model'!N632)),'Cost model'!N632,'Cost model'!M632)</f>
        <v>9.5</v>
      </c>
      <c r="K13598" s="14" t="n">
        <f aca="false">J13598-H13598</f>
        <v>3.34</v>
      </c>
      <c r="L13598" s="14" t="n">
        <f aca="false">G13598-H13598</f>
        <v>3.34</v>
      </c>
    </row>
    <row r="13599" customFormat="false" ht="15" hidden="false" customHeight="false" outlineLevel="0" collapsed="false">
      <c r="A13599" s="2" t="s">
        <v>174</v>
      </c>
      <c r="B13599" s="2" t="s">
        <v>174</v>
      </c>
      <c r="C13599" s="2" t="s">
        <v>47</v>
      </c>
      <c r="D13599" s="2" t="s">
        <v>12</v>
      </c>
      <c r="E13599" s="2" t="s">
        <v>74</v>
      </c>
      <c r="F13599" s="2" t="s">
        <v>977</v>
      </c>
      <c r="G13599" s="14" t="n">
        <v>9.5</v>
      </c>
      <c r="H13599" s="14" t="n">
        <v>28.47</v>
      </c>
      <c r="I13599" s="14" t="n">
        <v>9.5</v>
      </c>
      <c r="J13599" s="23" t="n">
        <f aca="false">IF(AND(E13599="Priority",ISNUMBER('Cost model'!N170)),'Cost model'!N170,'Cost model'!M170)</f>
        <v>25.5</v>
      </c>
      <c r="K13599" s="14" t="n">
        <f aca="false">J13599-H13599</f>
        <v>-2.97</v>
      </c>
      <c r="L13599" s="14" t="n">
        <f aca="false">G13599-H13599</f>
        <v>-18.97</v>
      </c>
    </row>
    <row r="13600" customFormat="false" ht="15" hidden="false" customHeight="false" outlineLevel="0" collapsed="false">
      <c r="A13600" s="2" t="s">
        <v>174</v>
      </c>
      <c r="B13600" s="2" t="s">
        <v>124</v>
      </c>
      <c r="C13600" s="2" t="s">
        <v>49</v>
      </c>
      <c r="D13600" s="2" t="s">
        <v>10</v>
      </c>
      <c r="E13600" s="2" t="s">
        <v>74</v>
      </c>
      <c r="F13600" s="2" t="s">
        <v>976</v>
      </c>
      <c r="G13600" s="14" t="n">
        <v>17.5</v>
      </c>
      <c r="H13600" s="14" t="n">
        <v>22.46</v>
      </c>
      <c r="I13600" s="14" t="n">
        <v>17.5</v>
      </c>
      <c r="J13600" s="23" t="n">
        <f aca="false">IF(AND(E13600="Priority",ISNUMBER('Cost model'!N109)),'Cost model'!N109,'Cost model'!M109)</f>
        <v>18.5</v>
      </c>
      <c r="K13600" s="14" t="n">
        <f aca="false">J13600-H13600</f>
        <v>-3.96</v>
      </c>
      <c r="L13600" s="14" t="n">
        <f aca="false">G13600-H13600</f>
        <v>-4.96</v>
      </c>
    </row>
    <row r="13601" customFormat="false" ht="15" hidden="false" customHeight="false" outlineLevel="0" collapsed="false">
      <c r="A13601" s="2" t="s">
        <v>221</v>
      </c>
      <c r="B13601" s="2" t="s">
        <v>221</v>
      </c>
      <c r="C13601" s="2" t="s">
        <v>47</v>
      </c>
      <c r="D13601" s="2" t="s">
        <v>10</v>
      </c>
      <c r="E13601" s="2" t="s">
        <v>74</v>
      </c>
      <c r="F13601" s="2" t="s">
        <v>977</v>
      </c>
      <c r="G13601" s="14" t="n">
        <v>9.5</v>
      </c>
      <c r="H13601" s="14" t="n">
        <v>7.27</v>
      </c>
      <c r="I13601" s="14" t="n">
        <v>9.5</v>
      </c>
      <c r="J13601" s="23" t="n">
        <f aca="false">IF(AND(E13601="Priority",ISNUMBER('Cost model'!N737)),'Cost model'!N737,'Cost model'!M737)</f>
        <v>8.5</v>
      </c>
      <c r="K13601" s="14" t="n">
        <f aca="false">J13601-H13601</f>
        <v>1.23</v>
      </c>
      <c r="L13601" s="14" t="n">
        <f aca="false">G13601-H13601</f>
        <v>2.23</v>
      </c>
    </row>
    <row r="13602" customFormat="false" ht="15" hidden="false" customHeight="false" outlineLevel="0" collapsed="false">
      <c r="A13602" s="2" t="s">
        <v>124</v>
      </c>
      <c r="B13602" s="2" t="s">
        <v>124</v>
      </c>
      <c r="C13602" s="2" t="s">
        <v>48</v>
      </c>
      <c r="D13602" s="2" t="s">
        <v>10</v>
      </c>
      <c r="E13602" s="2" t="s">
        <v>74</v>
      </c>
      <c r="F13602" s="2" t="s">
        <v>977</v>
      </c>
      <c r="G13602" s="14" t="n">
        <v>12.5</v>
      </c>
      <c r="H13602" s="14" t="n">
        <v>11.31</v>
      </c>
      <c r="I13602" s="14" t="n">
        <v>12.5</v>
      </c>
      <c r="J13602" s="23" t="n">
        <f aca="false">IF(AND(E13602="Priority",ISNUMBER('Cost model'!N318)),'Cost model'!N318,'Cost model'!M318)</f>
        <v>14.5</v>
      </c>
      <c r="K13602" s="14" t="n">
        <f aca="false">J13602-H13602</f>
        <v>3.19</v>
      </c>
      <c r="L13602" s="14" t="n">
        <f aca="false">G13602-H13602</f>
        <v>1.19</v>
      </c>
    </row>
    <row r="13603" customFormat="false" ht="15" hidden="false" customHeight="false" outlineLevel="0" collapsed="false">
      <c r="A13603" s="2" t="s">
        <v>142</v>
      </c>
      <c r="B13603" s="2" t="s">
        <v>221</v>
      </c>
      <c r="C13603" s="2" t="s">
        <v>47</v>
      </c>
      <c r="D13603" s="2" t="s">
        <v>12</v>
      </c>
      <c r="E13603" s="2" t="s">
        <v>74</v>
      </c>
      <c r="F13603" s="2" t="s">
        <v>976</v>
      </c>
      <c r="G13603" s="14" t="n">
        <v>19.5</v>
      </c>
      <c r="H13603" s="14" t="n">
        <v>71.84</v>
      </c>
      <c r="I13603" s="14" t="n">
        <v>24.5</v>
      </c>
      <c r="J13603" s="23" t="n">
        <f aca="false">IF(AND(E13603="Priority",ISNUMBER('Cost model'!N680)),'Cost model'!N680,'Cost model'!M680)</f>
        <v>50</v>
      </c>
      <c r="K13603" s="14" t="n">
        <f aca="false">J13603-H13603</f>
        <v>-21.84</v>
      </c>
      <c r="L13603" s="14" t="n">
        <f aca="false">G13603-H13603</f>
        <v>-52.34</v>
      </c>
    </row>
    <row r="13604" customFormat="false" ht="15" hidden="false" customHeight="false" outlineLevel="0" collapsed="false">
      <c r="A13604" s="2" t="s">
        <v>174</v>
      </c>
      <c r="B13604" s="2" t="s">
        <v>174</v>
      </c>
      <c r="C13604" s="2" t="s">
        <v>47</v>
      </c>
      <c r="D13604" s="2" t="s">
        <v>10</v>
      </c>
      <c r="E13604" s="2" t="s">
        <v>83</v>
      </c>
      <c r="F13604" s="2" t="s">
        <v>977</v>
      </c>
      <c r="G13604" s="14" t="n">
        <v>14.5</v>
      </c>
      <c r="H13604" s="14" t="n">
        <v>26.1</v>
      </c>
      <c r="I13604" s="14" t="n">
        <v>14.5</v>
      </c>
      <c r="J13604" s="23" t="n">
        <f aca="false">IF(AND(E13604="Priority",ISNUMBER('Cost model'!N167)),'Cost model'!N167,'Cost model'!M167)</f>
        <v>13.5</v>
      </c>
      <c r="K13604" s="14" t="n">
        <f aca="false">J13604-H13604</f>
        <v>-12.6</v>
      </c>
      <c r="L13604" s="14" t="n">
        <f aca="false">G13604-H13604</f>
        <v>-11.6</v>
      </c>
    </row>
    <row r="13605" customFormat="false" ht="15" hidden="false" customHeight="false" outlineLevel="0" collapsed="false">
      <c r="A13605" s="2" t="s">
        <v>142</v>
      </c>
      <c r="B13605" s="2" t="s">
        <v>142</v>
      </c>
      <c r="C13605" s="2" t="s">
        <v>48</v>
      </c>
      <c r="D13605" s="2" t="s">
        <v>12</v>
      </c>
      <c r="E13605" s="2" t="s">
        <v>74</v>
      </c>
      <c r="F13605" s="2" t="s">
        <v>977</v>
      </c>
      <c r="G13605" s="14" t="n">
        <v>12.5</v>
      </c>
      <c r="H13605" s="14" t="n">
        <v>46.6</v>
      </c>
      <c r="I13605" s="14" t="n">
        <v>12.5</v>
      </c>
      <c r="J13605" s="23" t="n">
        <f aca="false">IF(AND(E13605="Priority",ISNUMBER('Cost model'!N636)),'Cost model'!N636,'Cost model'!M636)</f>
        <v>40</v>
      </c>
      <c r="K13605" s="14" t="n">
        <f aca="false">J13605-H13605</f>
        <v>-6.6</v>
      </c>
      <c r="L13605" s="14" t="n">
        <f aca="false">G13605-H13605</f>
        <v>-34.1</v>
      </c>
    </row>
    <row r="13606" customFormat="false" ht="15" hidden="false" customHeight="false" outlineLevel="0" collapsed="false">
      <c r="A13606" s="2" t="s">
        <v>174</v>
      </c>
      <c r="B13606" s="2" t="s">
        <v>124</v>
      </c>
      <c r="C13606" s="2" t="s">
        <v>48</v>
      </c>
      <c r="D13606" s="2" t="s">
        <v>13</v>
      </c>
      <c r="E13606" s="2" t="s">
        <v>74</v>
      </c>
      <c r="F13606" s="2" t="s">
        <v>976</v>
      </c>
      <c r="G13606" s="14" t="n">
        <v>24.5</v>
      </c>
      <c r="H13606" s="14" t="n">
        <v>42.17</v>
      </c>
      <c r="I13606" s="14" t="n">
        <v>24.5</v>
      </c>
      <c r="J13606" s="23" t="n">
        <f aca="false">IF(AND(E13606="Priority",ISNUMBER('Cost model'!N114)),'Cost model'!N114,'Cost model'!M114)</f>
        <v>80</v>
      </c>
      <c r="K13606" s="14" t="n">
        <f aca="false">J13606-H13606</f>
        <v>37.83</v>
      </c>
      <c r="L13606" s="14" t="n">
        <f aca="false">G13606-H13606</f>
        <v>-17.67</v>
      </c>
    </row>
    <row r="13607" customFormat="false" ht="15" hidden="false" customHeight="false" outlineLevel="0" collapsed="false">
      <c r="A13607" s="2" t="s">
        <v>142</v>
      </c>
      <c r="B13607" s="2" t="s">
        <v>142</v>
      </c>
      <c r="C13607" s="2" t="s">
        <v>48</v>
      </c>
      <c r="D13607" s="2" t="s">
        <v>10</v>
      </c>
      <c r="E13607" s="2" t="s">
        <v>74</v>
      </c>
      <c r="F13607" s="2" t="s">
        <v>977</v>
      </c>
      <c r="G13607" s="14" t="n">
        <v>12.5</v>
      </c>
      <c r="H13607" s="14" t="n">
        <v>15.08</v>
      </c>
      <c r="I13607" s="14" t="n">
        <v>12.5</v>
      </c>
      <c r="J13607" s="23" t="n">
        <f aca="false">IF(AND(E13607="Priority",ISNUMBER('Cost model'!N633)),'Cost model'!N633,'Cost model'!M633)</f>
        <v>11.5</v>
      </c>
      <c r="K13607" s="14" t="n">
        <f aca="false">J13607-H13607</f>
        <v>-3.58</v>
      </c>
      <c r="L13607" s="14" t="n">
        <f aca="false">G13607-H13607</f>
        <v>-2.58</v>
      </c>
    </row>
    <row r="13608" customFormat="false" ht="15" hidden="false" customHeight="false" outlineLevel="0" collapsed="false">
      <c r="A13608" s="2" t="s">
        <v>174</v>
      </c>
      <c r="B13608" s="2" t="s">
        <v>174</v>
      </c>
      <c r="C13608" s="2" t="s">
        <v>48</v>
      </c>
      <c r="D13608" s="2" t="s">
        <v>14</v>
      </c>
      <c r="E13608" s="2" t="s">
        <v>74</v>
      </c>
      <c r="F13608" s="2" t="s">
        <v>977</v>
      </c>
      <c r="G13608" s="14" t="n">
        <v>45</v>
      </c>
      <c r="H13608" s="14" t="n">
        <v>132.61</v>
      </c>
      <c r="I13608" s="14" t="n">
        <v>45</v>
      </c>
      <c r="J13608" s="23" t="n">
        <f aca="false">IF(AND(E13608="Priority",ISNUMBER('Cost model'!N177)),'Cost model'!N177,'Cost model'!M177)</f>
        <v>110</v>
      </c>
      <c r="K13608" s="14" t="n">
        <f aca="false">J13608-H13608</f>
        <v>-22.61</v>
      </c>
      <c r="L13608" s="14" t="n">
        <f aca="false">G13608-H13608</f>
        <v>-87.61</v>
      </c>
    </row>
    <row r="13609" customFormat="false" ht="15" hidden="false" customHeight="false" outlineLevel="0" collapsed="false">
      <c r="A13609" s="2" t="s">
        <v>174</v>
      </c>
      <c r="B13609" s="2" t="s">
        <v>142</v>
      </c>
      <c r="C13609" s="2" t="s">
        <v>47</v>
      </c>
      <c r="D13609" s="2" t="s">
        <v>12</v>
      </c>
      <c r="E13609" s="2" t="s">
        <v>74</v>
      </c>
      <c r="F13609" s="2" t="s">
        <v>976</v>
      </c>
      <c r="G13609" s="14" t="n">
        <v>9.5</v>
      </c>
      <c r="H13609" s="14" t="n">
        <v>34.45</v>
      </c>
      <c r="I13609" s="14" t="n">
        <v>9.5</v>
      </c>
      <c r="J13609" s="23" t="n">
        <f aca="false">IF(AND(E13609="Priority",ISNUMBER('Cost model'!N125)),'Cost model'!N125,'Cost model'!M125)</f>
        <v>40</v>
      </c>
      <c r="K13609" s="14" t="n">
        <f aca="false">J13609-H13609</f>
        <v>5.55</v>
      </c>
      <c r="L13609" s="14" t="n">
        <f aca="false">G13609-H13609</f>
        <v>-24.95</v>
      </c>
    </row>
    <row r="13610" customFormat="false" ht="15" hidden="false" customHeight="false" outlineLevel="0" collapsed="false">
      <c r="A13610" s="2" t="s">
        <v>142</v>
      </c>
      <c r="B13610" s="2" t="s">
        <v>142</v>
      </c>
      <c r="C13610" s="2" t="s">
        <v>48</v>
      </c>
      <c r="D13610" s="2" t="s">
        <v>10</v>
      </c>
      <c r="E13610" s="2" t="s">
        <v>83</v>
      </c>
      <c r="F13610" s="2" t="s">
        <v>977</v>
      </c>
      <c r="G13610" s="14" t="n">
        <v>17.5</v>
      </c>
      <c r="H13610" s="14" t="n">
        <v>14.79</v>
      </c>
      <c r="I13610" s="14" t="n">
        <v>17.5</v>
      </c>
      <c r="J13610" s="23" t="n">
        <f aca="false">IF(AND(E13610="Priority",ISNUMBER('Cost model'!N633)),'Cost model'!N633,'Cost model'!M633)</f>
        <v>16.5</v>
      </c>
      <c r="K13610" s="14" t="n">
        <f aca="false">J13610-H13610</f>
        <v>1.71</v>
      </c>
      <c r="L13610" s="14" t="n">
        <f aca="false">G13610-H13610</f>
        <v>2.71</v>
      </c>
    </row>
    <row r="13611" customFormat="false" ht="15" hidden="false" customHeight="false" outlineLevel="0" collapsed="false">
      <c r="A13611" s="2" t="s">
        <v>174</v>
      </c>
      <c r="B13611" s="2" t="s">
        <v>174</v>
      </c>
      <c r="C13611" s="2" t="s">
        <v>48</v>
      </c>
      <c r="D13611" s="2" t="s">
        <v>10</v>
      </c>
      <c r="E13611" s="2" t="s">
        <v>74</v>
      </c>
      <c r="F13611" s="2" t="s">
        <v>977</v>
      </c>
      <c r="G13611" s="14" t="n">
        <v>12.5</v>
      </c>
      <c r="H13611" s="14" t="n">
        <v>9.34</v>
      </c>
      <c r="I13611" s="14" t="n">
        <v>12.5</v>
      </c>
      <c r="J13611" s="23" t="n">
        <f aca="false">IF(AND(E13611="Priority",ISNUMBER('Cost model'!N168)),'Cost model'!N168,'Cost model'!M168)</f>
        <v>13.5</v>
      </c>
      <c r="K13611" s="14" t="n">
        <f aca="false">J13611-H13611</f>
        <v>4.16</v>
      </c>
      <c r="L13611" s="14" t="n">
        <f aca="false">G13611-H13611</f>
        <v>3.16</v>
      </c>
    </row>
    <row r="13612" customFormat="false" ht="15" hidden="false" customHeight="false" outlineLevel="0" collapsed="false">
      <c r="A13612" s="2" t="s">
        <v>174</v>
      </c>
      <c r="B13612" s="2" t="s">
        <v>142</v>
      </c>
      <c r="C13612" s="2" t="s">
        <v>48</v>
      </c>
      <c r="D13612" s="2" t="s">
        <v>12</v>
      </c>
      <c r="E13612" s="2" t="s">
        <v>74</v>
      </c>
      <c r="F13612" s="2" t="s">
        <v>976</v>
      </c>
      <c r="G13612" s="14" t="n">
        <v>12.5</v>
      </c>
      <c r="H13612" s="14" t="n">
        <v>54.66</v>
      </c>
      <c r="I13612" s="14" t="n">
        <v>12.5</v>
      </c>
      <c r="J13612" s="23" t="n">
        <f aca="false">IF(AND(E13612="Priority",ISNUMBER('Cost model'!N126)),'Cost model'!N126,'Cost model'!M126)</f>
        <v>45</v>
      </c>
      <c r="K13612" s="14" t="n">
        <f aca="false">J13612-H13612</f>
        <v>-9.66</v>
      </c>
      <c r="L13612" s="14" t="n">
        <f aca="false">G13612-H13612</f>
        <v>-42.16</v>
      </c>
    </row>
    <row r="13613" customFormat="false" ht="15" hidden="false" customHeight="false" outlineLevel="0" collapsed="false">
      <c r="A13613" s="2" t="s">
        <v>124</v>
      </c>
      <c r="B13613" s="2" t="s">
        <v>124</v>
      </c>
      <c r="C13613" s="2" t="s">
        <v>48</v>
      </c>
      <c r="D13613" s="2" t="s">
        <v>10</v>
      </c>
      <c r="E13613" s="2" t="s">
        <v>83</v>
      </c>
      <c r="F13613" s="2" t="s">
        <v>977</v>
      </c>
      <c r="G13613" s="14" t="n">
        <v>17.5</v>
      </c>
      <c r="H13613" s="14" t="n">
        <v>25.36</v>
      </c>
      <c r="I13613" s="14" t="n">
        <v>17.5</v>
      </c>
      <c r="J13613" s="23" t="n">
        <f aca="false">IF(AND(E13613="Priority",ISNUMBER('Cost model'!N318)),'Cost model'!N318,'Cost model'!M318)</f>
        <v>19.5</v>
      </c>
      <c r="K13613" s="14" t="n">
        <f aca="false">J13613-H13613</f>
        <v>-5.86</v>
      </c>
      <c r="L13613" s="14" t="n">
        <f aca="false">G13613-H13613</f>
        <v>-7.86</v>
      </c>
    </row>
    <row r="13614" customFormat="false" ht="15" hidden="false" customHeight="false" outlineLevel="0" collapsed="false">
      <c r="A13614" s="2" t="s">
        <v>142</v>
      </c>
      <c r="B13614" s="2" t="s">
        <v>142</v>
      </c>
      <c r="C13614" s="2" t="s">
        <v>47</v>
      </c>
      <c r="D13614" s="2" t="s">
        <v>10</v>
      </c>
      <c r="E13614" s="2" t="s">
        <v>74</v>
      </c>
      <c r="F13614" s="2" t="s">
        <v>977</v>
      </c>
      <c r="G13614" s="14" t="n">
        <v>9.5</v>
      </c>
      <c r="H13614" s="14" t="n">
        <v>24.57</v>
      </c>
      <c r="I13614" s="14" t="n">
        <v>9.5</v>
      </c>
      <c r="J13614" s="23" t="n">
        <f aca="false">IF(AND(E13614="Priority",ISNUMBER('Cost model'!N632)),'Cost model'!N632,'Cost model'!M632)</f>
        <v>9.5</v>
      </c>
      <c r="K13614" s="14" t="n">
        <f aca="false">J13614-H13614</f>
        <v>-15.07</v>
      </c>
      <c r="L13614" s="14" t="n">
        <f aca="false">G13614-H13614</f>
        <v>-15.07</v>
      </c>
    </row>
    <row r="13615" customFormat="false" ht="15" hidden="false" customHeight="false" outlineLevel="0" collapsed="false">
      <c r="A13615" s="2" t="s">
        <v>124</v>
      </c>
      <c r="B13615" s="2" t="s">
        <v>124</v>
      </c>
      <c r="C13615" s="2" t="s">
        <v>48</v>
      </c>
      <c r="D13615" s="2" t="s">
        <v>10</v>
      </c>
      <c r="E13615" s="2" t="s">
        <v>74</v>
      </c>
      <c r="F13615" s="2" t="s">
        <v>977</v>
      </c>
      <c r="G13615" s="14" t="n">
        <v>12.5</v>
      </c>
      <c r="H13615" s="14" t="n">
        <v>8.32</v>
      </c>
      <c r="I13615" s="14" t="n">
        <v>12.5</v>
      </c>
      <c r="J13615" s="23" t="n">
        <f aca="false">IF(AND(E13615="Priority",ISNUMBER('Cost model'!N318)),'Cost model'!N318,'Cost model'!M318)</f>
        <v>14.5</v>
      </c>
      <c r="K13615" s="14" t="n">
        <f aca="false">J13615-H13615</f>
        <v>6.18</v>
      </c>
      <c r="L13615" s="14" t="n">
        <f aca="false">G13615-H13615</f>
        <v>4.18</v>
      </c>
    </row>
    <row r="13616" customFormat="false" ht="15" hidden="false" customHeight="false" outlineLevel="0" collapsed="false">
      <c r="A13616" s="2" t="s">
        <v>142</v>
      </c>
      <c r="B13616" s="2" t="s">
        <v>142</v>
      </c>
      <c r="C13616" s="2" t="s">
        <v>47</v>
      </c>
      <c r="D13616" s="2" t="s">
        <v>10</v>
      </c>
      <c r="E13616" s="2" t="s">
        <v>74</v>
      </c>
      <c r="F13616" s="2" t="s">
        <v>977</v>
      </c>
      <c r="G13616" s="14" t="n">
        <v>9.5</v>
      </c>
      <c r="H13616" s="14" t="n">
        <v>7.55</v>
      </c>
      <c r="I13616" s="14" t="n">
        <v>9.5</v>
      </c>
      <c r="J13616" s="23" t="n">
        <f aca="false">IF(AND(E13616="Priority",ISNUMBER('Cost model'!N632)),'Cost model'!N632,'Cost model'!M632)</f>
        <v>9.5</v>
      </c>
      <c r="K13616" s="14" t="n">
        <f aca="false">J13616-H13616</f>
        <v>1.95</v>
      </c>
      <c r="L13616" s="14" t="n">
        <f aca="false">G13616-H13616</f>
        <v>1.95</v>
      </c>
    </row>
    <row r="13617" customFormat="false" ht="15" hidden="false" customHeight="false" outlineLevel="0" collapsed="false">
      <c r="A13617" s="2" t="s">
        <v>124</v>
      </c>
      <c r="B13617" s="2" t="s">
        <v>124</v>
      </c>
      <c r="C13617" s="2" t="s">
        <v>48</v>
      </c>
      <c r="D13617" s="2" t="s">
        <v>10</v>
      </c>
      <c r="E13617" s="2" t="s">
        <v>74</v>
      </c>
      <c r="F13617" s="2" t="s">
        <v>977</v>
      </c>
      <c r="G13617" s="14" t="n">
        <v>12.5</v>
      </c>
      <c r="H13617" s="14" t="n">
        <v>7.6</v>
      </c>
      <c r="I13617" s="14" t="n">
        <v>12.5</v>
      </c>
      <c r="J13617" s="23" t="n">
        <f aca="false">IF(AND(E13617="Priority",ISNUMBER('Cost model'!N318)),'Cost model'!N318,'Cost model'!M318)</f>
        <v>14.5</v>
      </c>
      <c r="K13617" s="14" t="n">
        <f aca="false">J13617-H13617</f>
        <v>6.9</v>
      </c>
      <c r="L13617" s="14" t="n">
        <f aca="false">G13617-H13617</f>
        <v>4.9</v>
      </c>
    </row>
    <row r="13618" customFormat="false" ht="15" hidden="false" customHeight="false" outlineLevel="0" collapsed="false">
      <c r="A13618" s="2" t="s">
        <v>124</v>
      </c>
      <c r="B13618" s="2" t="s">
        <v>124</v>
      </c>
      <c r="C13618" s="2" t="s">
        <v>47</v>
      </c>
      <c r="D13618" s="2" t="s">
        <v>10</v>
      </c>
      <c r="E13618" s="2" t="s">
        <v>74</v>
      </c>
      <c r="F13618" s="2" t="s">
        <v>977</v>
      </c>
      <c r="G13618" s="14" t="n">
        <v>9.5</v>
      </c>
      <c r="H13618" s="14" t="n">
        <v>7.59</v>
      </c>
      <c r="I13618" s="14" t="n">
        <v>9.5</v>
      </c>
      <c r="J13618" s="23" t="n">
        <f aca="false">IF(AND(E13618="Priority",ISNUMBER('Cost model'!N317)),'Cost model'!N317,'Cost model'!M317)</f>
        <v>10.5</v>
      </c>
      <c r="K13618" s="14" t="n">
        <f aca="false">J13618-H13618</f>
        <v>2.91</v>
      </c>
      <c r="L13618" s="14" t="n">
        <f aca="false">G13618-H13618</f>
        <v>1.91</v>
      </c>
    </row>
    <row r="13619" customFormat="false" ht="15" hidden="false" customHeight="false" outlineLevel="0" collapsed="false">
      <c r="A13619" s="2" t="s">
        <v>174</v>
      </c>
      <c r="B13619" s="2" t="s">
        <v>174</v>
      </c>
      <c r="C13619" s="2" t="s">
        <v>49</v>
      </c>
      <c r="D13619" s="2" t="s">
        <v>12</v>
      </c>
      <c r="E13619" s="2" t="s">
        <v>74</v>
      </c>
      <c r="F13619" s="2" t="s">
        <v>977</v>
      </c>
      <c r="G13619" s="14" t="n">
        <v>19.5</v>
      </c>
      <c r="H13619" s="14" t="n">
        <v>19.53</v>
      </c>
      <c r="I13619" s="14" t="n">
        <v>19.5</v>
      </c>
      <c r="J13619" s="23" t="n">
        <f aca="false">IF(AND(E13619="Priority",ISNUMBER('Cost model'!N172)),'Cost model'!N172,'Cost model'!M172)</f>
        <v>45</v>
      </c>
      <c r="K13619" s="14" t="n">
        <f aca="false">J13619-H13619</f>
        <v>25.47</v>
      </c>
      <c r="L13619" s="14" t="n">
        <f aca="false">G13619-H13619</f>
        <v>-0.0300000000000011</v>
      </c>
    </row>
    <row r="13620" customFormat="false" ht="15" hidden="false" customHeight="false" outlineLevel="0" collapsed="false">
      <c r="A13620" s="2" t="s">
        <v>142</v>
      </c>
      <c r="B13620" s="2" t="s">
        <v>174</v>
      </c>
      <c r="C13620" s="2" t="s">
        <v>47</v>
      </c>
      <c r="D13620" s="2" t="s">
        <v>10</v>
      </c>
      <c r="E13620" s="2" t="s">
        <v>74</v>
      </c>
      <c r="F13620" s="2" t="s">
        <v>976</v>
      </c>
      <c r="G13620" s="14" t="n">
        <v>9.5</v>
      </c>
      <c r="H13620" s="14" t="n">
        <v>7.55</v>
      </c>
      <c r="I13620" s="14" t="n">
        <v>14.5</v>
      </c>
      <c r="J13620" s="23" t="n">
        <f aca="false">IF(AND(E13620="Priority",ISNUMBER('Cost model'!N692)),'Cost model'!N692,'Cost model'!M692)</f>
        <v>9.5</v>
      </c>
      <c r="K13620" s="14" t="n">
        <f aca="false">J13620-H13620</f>
        <v>1.95</v>
      </c>
      <c r="L13620" s="14" t="n">
        <f aca="false">G13620-H13620</f>
        <v>1.95</v>
      </c>
    </row>
    <row r="13621" customFormat="false" ht="15" hidden="false" customHeight="false" outlineLevel="0" collapsed="false">
      <c r="A13621" s="2" t="s">
        <v>124</v>
      </c>
      <c r="B13621" s="2" t="s">
        <v>124</v>
      </c>
      <c r="C13621" s="2" t="s">
        <v>47</v>
      </c>
      <c r="D13621" s="2" t="s">
        <v>12</v>
      </c>
      <c r="E13621" s="2" t="s">
        <v>74</v>
      </c>
      <c r="F13621" s="2" t="s">
        <v>977</v>
      </c>
      <c r="G13621" s="14" t="n">
        <v>9.5</v>
      </c>
      <c r="H13621" s="14" t="n">
        <v>28.17</v>
      </c>
      <c r="I13621" s="14" t="n">
        <v>9.5</v>
      </c>
      <c r="J13621" s="23" t="n">
        <f aca="false">IF(AND(E13621="Priority",ISNUMBER('Cost model'!N320)),'Cost model'!N320,'Cost model'!M320)</f>
        <v>24.5</v>
      </c>
      <c r="K13621" s="14" t="n">
        <f aca="false">J13621-H13621</f>
        <v>-3.67</v>
      </c>
      <c r="L13621" s="14" t="n">
        <f aca="false">G13621-H13621</f>
        <v>-18.67</v>
      </c>
    </row>
    <row r="13622" customFormat="false" ht="15" hidden="false" customHeight="false" outlineLevel="0" collapsed="false">
      <c r="A13622" s="2" t="s">
        <v>142</v>
      </c>
      <c r="B13622" s="2" t="s">
        <v>124</v>
      </c>
      <c r="C13622" s="2" t="s">
        <v>47</v>
      </c>
      <c r="D13622" s="2" t="s">
        <v>10</v>
      </c>
      <c r="E13622" s="2" t="s">
        <v>74</v>
      </c>
      <c r="F13622" s="2" t="s">
        <v>976</v>
      </c>
      <c r="G13622" s="14" t="n">
        <v>9.5</v>
      </c>
      <c r="H13622" s="14" t="n">
        <v>8.46</v>
      </c>
      <c r="I13622" s="14" t="n">
        <v>14.5</v>
      </c>
      <c r="J13622" s="23" t="n">
        <f aca="false">IF(AND(E13622="Priority",ISNUMBER('Cost model'!N662)),'Cost model'!N662,'Cost model'!M662)</f>
        <v>13.5</v>
      </c>
      <c r="K13622" s="14" t="n">
        <f aca="false">J13622-H13622</f>
        <v>5.04</v>
      </c>
      <c r="L13622" s="14" t="n">
        <f aca="false">G13622-H13622</f>
        <v>1.04</v>
      </c>
    </row>
    <row r="13623" customFormat="false" ht="15" hidden="false" customHeight="false" outlineLevel="0" collapsed="false">
      <c r="A13623" s="2" t="s">
        <v>142</v>
      </c>
      <c r="B13623" s="2" t="s">
        <v>142</v>
      </c>
      <c r="C13623" s="2" t="s">
        <v>47</v>
      </c>
      <c r="D13623" s="2" t="s">
        <v>12</v>
      </c>
      <c r="E13623" s="2" t="s">
        <v>83</v>
      </c>
      <c r="F13623" s="2" t="s">
        <v>977</v>
      </c>
      <c r="G13623" s="14" t="n">
        <v>19.5</v>
      </c>
      <c r="H13623" s="14" t="n">
        <v>26.1</v>
      </c>
      <c r="I13623" s="14" t="n">
        <v>19.5</v>
      </c>
      <c r="J13623" s="23" t="n">
        <f aca="false">IF(AND(E13623="Priority",ISNUMBER('Cost model'!N635)),'Cost model'!N635,'Cost model'!M635)</f>
        <v>40</v>
      </c>
      <c r="K13623" s="14" t="n">
        <f aca="false">J13623-H13623</f>
        <v>13.9</v>
      </c>
      <c r="L13623" s="14" t="n">
        <f aca="false">G13623-H13623</f>
        <v>-6.6</v>
      </c>
    </row>
    <row r="13624" customFormat="false" ht="15" hidden="false" customHeight="false" outlineLevel="0" collapsed="false">
      <c r="A13624" s="2" t="s">
        <v>142</v>
      </c>
      <c r="B13624" s="2" t="s">
        <v>158</v>
      </c>
      <c r="C13624" s="2" t="s">
        <v>47</v>
      </c>
      <c r="D13624" s="2" t="s">
        <v>10</v>
      </c>
      <c r="E13624" s="2" t="s">
        <v>74</v>
      </c>
      <c r="F13624" s="2" t="s">
        <v>976</v>
      </c>
      <c r="G13624" s="14" t="n">
        <v>9.5</v>
      </c>
      <c r="H13624" s="14" t="n">
        <v>8.44</v>
      </c>
      <c r="I13624" s="14" t="n">
        <v>14.5</v>
      </c>
      <c r="J13624" s="23" t="n">
        <f aca="false">IF(AND(E13624="Priority",ISNUMBER('Cost model'!N647)),'Cost model'!N647,'Cost model'!M647)</f>
        <v>13.5</v>
      </c>
      <c r="K13624" s="14" t="n">
        <f aca="false">J13624-H13624</f>
        <v>5.06</v>
      </c>
      <c r="L13624" s="14" t="n">
        <f aca="false">G13624-H13624</f>
        <v>1.06</v>
      </c>
    </row>
    <row r="13625" customFormat="false" ht="15" hidden="false" customHeight="false" outlineLevel="0" collapsed="false">
      <c r="A13625" s="2" t="s">
        <v>221</v>
      </c>
      <c r="B13625" s="2" t="s">
        <v>221</v>
      </c>
      <c r="C13625" s="2" t="s">
        <v>47</v>
      </c>
      <c r="D13625" s="2" t="s">
        <v>14</v>
      </c>
      <c r="E13625" s="2" t="s">
        <v>74</v>
      </c>
      <c r="F13625" s="2" t="s">
        <v>977</v>
      </c>
      <c r="G13625" s="14" t="n">
        <v>25</v>
      </c>
      <c r="H13625" s="14" t="n">
        <v>27.17</v>
      </c>
      <c r="I13625" s="14" t="n">
        <v>25</v>
      </c>
      <c r="J13625" s="23" t="n">
        <f aca="false">IF(AND(E13625="Priority",ISNUMBER('Cost model'!N746)),'Cost model'!N746,'Cost model'!M746)</f>
        <v>100</v>
      </c>
      <c r="K13625" s="14" t="n">
        <f aca="false">J13625-H13625</f>
        <v>72.83</v>
      </c>
      <c r="L13625" s="14" t="n">
        <f aca="false">G13625-H13625</f>
        <v>-2.17</v>
      </c>
    </row>
    <row r="13626" customFormat="false" ht="15" hidden="false" customHeight="false" outlineLevel="0" collapsed="false">
      <c r="A13626" s="2" t="s">
        <v>124</v>
      </c>
      <c r="B13626" s="2" t="s">
        <v>124</v>
      </c>
      <c r="C13626" s="2" t="s">
        <v>47</v>
      </c>
      <c r="D13626" s="2" t="s">
        <v>10</v>
      </c>
      <c r="E13626" s="2" t="s">
        <v>74</v>
      </c>
      <c r="F13626" s="2" t="s">
        <v>977</v>
      </c>
      <c r="G13626" s="14" t="n">
        <v>9.5</v>
      </c>
      <c r="H13626" s="14" t="n">
        <v>6.4</v>
      </c>
      <c r="I13626" s="14" t="n">
        <v>9.5</v>
      </c>
      <c r="J13626" s="23" t="n">
        <f aca="false">IF(AND(E13626="Priority",ISNUMBER('Cost model'!N317)),'Cost model'!N317,'Cost model'!M317)</f>
        <v>10.5</v>
      </c>
      <c r="K13626" s="14" t="n">
        <f aca="false">J13626-H13626</f>
        <v>4.1</v>
      </c>
      <c r="L13626" s="14" t="n">
        <f aca="false">G13626-H13626</f>
        <v>3.1</v>
      </c>
    </row>
    <row r="13627" customFormat="false" ht="15" hidden="false" customHeight="false" outlineLevel="0" collapsed="false">
      <c r="A13627" s="2" t="s">
        <v>221</v>
      </c>
      <c r="B13627" s="2" t="s">
        <v>221</v>
      </c>
      <c r="C13627" s="2" t="s">
        <v>47</v>
      </c>
      <c r="D13627" s="2" t="s">
        <v>10</v>
      </c>
      <c r="E13627" s="2" t="s">
        <v>74</v>
      </c>
      <c r="F13627" s="2" t="s">
        <v>977</v>
      </c>
      <c r="G13627" s="14" t="n">
        <v>9.5</v>
      </c>
      <c r="H13627" s="14" t="n">
        <v>7.27</v>
      </c>
      <c r="I13627" s="14" t="n">
        <v>9.5</v>
      </c>
      <c r="J13627" s="23" t="n">
        <f aca="false">IF(AND(E13627="Priority",ISNUMBER('Cost model'!N737)),'Cost model'!N737,'Cost model'!M737)</f>
        <v>8.5</v>
      </c>
      <c r="K13627" s="14" t="n">
        <f aca="false">J13627-H13627</f>
        <v>1.23</v>
      </c>
      <c r="L13627" s="14" t="n">
        <f aca="false">G13627-H13627</f>
        <v>2.23</v>
      </c>
    </row>
    <row r="13628" customFormat="false" ht="15" hidden="false" customHeight="false" outlineLevel="0" collapsed="false">
      <c r="A13628" s="2" t="s">
        <v>174</v>
      </c>
      <c r="B13628" s="2" t="s">
        <v>174</v>
      </c>
      <c r="C13628" s="2" t="s">
        <v>47</v>
      </c>
      <c r="D13628" s="2" t="s">
        <v>10</v>
      </c>
      <c r="E13628" s="2" t="s">
        <v>74</v>
      </c>
      <c r="F13628" s="2" t="s">
        <v>977</v>
      </c>
      <c r="G13628" s="14" t="n">
        <v>9.5</v>
      </c>
      <c r="H13628" s="14" t="n">
        <v>6.79</v>
      </c>
      <c r="I13628" s="14" t="n">
        <v>9.5</v>
      </c>
      <c r="J13628" s="23" t="n">
        <f aca="false">IF(AND(E13628="Priority",ISNUMBER('Cost model'!N167)),'Cost model'!N167,'Cost model'!M167)</f>
        <v>8.5</v>
      </c>
      <c r="K13628" s="14" t="n">
        <f aca="false">J13628-H13628</f>
        <v>1.71</v>
      </c>
      <c r="L13628" s="14" t="n">
        <f aca="false">G13628-H13628</f>
        <v>2.71</v>
      </c>
    </row>
    <row r="13629" customFormat="false" ht="15" hidden="false" customHeight="false" outlineLevel="0" collapsed="false">
      <c r="A13629" s="2" t="s">
        <v>174</v>
      </c>
      <c r="B13629" s="2" t="s">
        <v>174</v>
      </c>
      <c r="C13629" s="2" t="s">
        <v>47</v>
      </c>
      <c r="D13629" s="2" t="s">
        <v>12</v>
      </c>
      <c r="E13629" s="2" t="s">
        <v>74</v>
      </c>
      <c r="F13629" s="2" t="s">
        <v>977</v>
      </c>
      <c r="G13629" s="14" t="n">
        <v>9.5</v>
      </c>
      <c r="H13629" s="14" t="n">
        <v>6.79</v>
      </c>
      <c r="I13629" s="14" t="n">
        <v>9.5</v>
      </c>
      <c r="J13629" s="23" t="n">
        <f aca="false">IF(AND(E13629="Priority",ISNUMBER('Cost model'!N170)),'Cost model'!N170,'Cost model'!M170)</f>
        <v>25.5</v>
      </c>
      <c r="K13629" s="14" t="n">
        <f aca="false">J13629-H13629</f>
        <v>18.71</v>
      </c>
      <c r="L13629" s="14" t="n">
        <f aca="false">G13629-H13629</f>
        <v>2.71</v>
      </c>
    </row>
    <row r="13630" customFormat="false" ht="15" hidden="false" customHeight="false" outlineLevel="0" collapsed="false">
      <c r="A13630" s="2" t="s">
        <v>124</v>
      </c>
      <c r="B13630" s="2" t="s">
        <v>124</v>
      </c>
      <c r="C13630" s="2" t="s">
        <v>47</v>
      </c>
      <c r="D13630" s="2" t="s">
        <v>12</v>
      </c>
      <c r="E13630" s="2" t="s">
        <v>74</v>
      </c>
      <c r="F13630" s="2" t="s">
        <v>977</v>
      </c>
      <c r="G13630" s="14" t="n">
        <v>9.5</v>
      </c>
      <c r="H13630" s="14" t="n">
        <v>6.79</v>
      </c>
      <c r="I13630" s="14" t="n">
        <v>9.5</v>
      </c>
      <c r="J13630" s="23" t="n">
        <f aca="false">IF(AND(E13630="Priority",ISNUMBER('Cost model'!N320)),'Cost model'!N320,'Cost model'!M320)</f>
        <v>24.5</v>
      </c>
      <c r="K13630" s="14" t="n">
        <f aca="false">J13630-H13630</f>
        <v>17.71</v>
      </c>
      <c r="L13630" s="14" t="n">
        <f aca="false">G13630-H13630</f>
        <v>2.71</v>
      </c>
    </row>
    <row r="13631" customFormat="false" ht="15" hidden="false" customHeight="false" outlineLevel="0" collapsed="false">
      <c r="A13631" s="2" t="s">
        <v>124</v>
      </c>
      <c r="B13631" s="2" t="s">
        <v>124</v>
      </c>
      <c r="C13631" s="2" t="s">
        <v>47</v>
      </c>
      <c r="D13631" s="2" t="s">
        <v>10</v>
      </c>
      <c r="E13631" s="2" t="s">
        <v>74</v>
      </c>
      <c r="F13631" s="2" t="s">
        <v>977</v>
      </c>
      <c r="G13631" s="14" t="n">
        <v>9.5</v>
      </c>
      <c r="H13631" s="14" t="n">
        <v>6.79</v>
      </c>
      <c r="I13631" s="14" t="n">
        <v>9.5</v>
      </c>
      <c r="J13631" s="23" t="n">
        <f aca="false">IF(AND(E13631="Priority",ISNUMBER('Cost model'!N317)),'Cost model'!N317,'Cost model'!M317)</f>
        <v>10.5</v>
      </c>
      <c r="K13631" s="14" t="n">
        <f aca="false">J13631-H13631</f>
        <v>3.71</v>
      </c>
      <c r="L13631" s="14" t="n">
        <f aca="false">G13631-H13631</f>
        <v>2.71</v>
      </c>
    </row>
    <row r="13632" customFormat="false" ht="15" hidden="false" customHeight="false" outlineLevel="0" collapsed="false">
      <c r="A13632" s="2" t="s">
        <v>142</v>
      </c>
      <c r="B13632" s="2" t="s">
        <v>142</v>
      </c>
      <c r="C13632" s="2" t="s">
        <v>47</v>
      </c>
      <c r="D13632" s="2" t="s">
        <v>12</v>
      </c>
      <c r="E13632" s="2" t="s">
        <v>74</v>
      </c>
      <c r="F13632" s="2" t="s">
        <v>977</v>
      </c>
      <c r="G13632" s="14" t="n">
        <v>9.5</v>
      </c>
      <c r="H13632" s="14" t="n">
        <v>26.02</v>
      </c>
      <c r="I13632" s="14" t="n">
        <v>9.5</v>
      </c>
      <c r="J13632" s="23" t="n">
        <f aca="false">IF(AND(E13632="Priority",ISNUMBER('Cost model'!N635)),'Cost model'!N635,'Cost model'!M635)</f>
        <v>30.5</v>
      </c>
      <c r="K13632" s="14" t="n">
        <f aca="false">J13632-H13632</f>
        <v>4.48</v>
      </c>
      <c r="L13632" s="14" t="n">
        <f aca="false">G13632-H13632</f>
        <v>-16.52</v>
      </c>
    </row>
    <row r="13633" customFormat="false" ht="15" hidden="false" customHeight="false" outlineLevel="0" collapsed="false">
      <c r="A13633" s="2" t="s">
        <v>174</v>
      </c>
      <c r="B13633" s="2" t="s">
        <v>174</v>
      </c>
      <c r="C13633" s="2" t="s">
        <v>48</v>
      </c>
      <c r="D13633" s="2" t="s">
        <v>10</v>
      </c>
      <c r="E13633" s="2" t="s">
        <v>74</v>
      </c>
      <c r="F13633" s="2" t="s">
        <v>977</v>
      </c>
      <c r="G13633" s="14" t="n">
        <v>12.5</v>
      </c>
      <c r="H13633" s="14" t="n">
        <v>12.16</v>
      </c>
      <c r="I13633" s="14" t="n">
        <v>12.5</v>
      </c>
      <c r="J13633" s="23" t="n">
        <f aca="false">IF(AND(E13633="Priority",ISNUMBER('Cost model'!N168)),'Cost model'!N168,'Cost model'!M168)</f>
        <v>13.5</v>
      </c>
      <c r="K13633" s="14" t="n">
        <f aca="false">J13633-H13633</f>
        <v>1.34</v>
      </c>
      <c r="L13633" s="14" t="n">
        <f aca="false">G13633-H13633</f>
        <v>0.34</v>
      </c>
    </row>
    <row r="13634" customFormat="false" ht="15" hidden="false" customHeight="false" outlineLevel="0" collapsed="false">
      <c r="A13634" s="2" t="s">
        <v>124</v>
      </c>
      <c r="B13634" s="2" t="s">
        <v>124</v>
      </c>
      <c r="C13634" s="2" t="s">
        <v>48</v>
      </c>
      <c r="D13634" s="2" t="s">
        <v>10</v>
      </c>
      <c r="E13634" s="2" t="s">
        <v>74</v>
      </c>
      <c r="F13634" s="2" t="s">
        <v>977</v>
      </c>
      <c r="G13634" s="14" t="n">
        <v>12.5</v>
      </c>
      <c r="H13634" s="14" t="n">
        <v>24.57</v>
      </c>
      <c r="I13634" s="14" t="n">
        <v>12.5</v>
      </c>
      <c r="J13634" s="23" t="n">
        <f aca="false">IF(AND(E13634="Priority",ISNUMBER('Cost model'!N318)),'Cost model'!N318,'Cost model'!M318)</f>
        <v>14.5</v>
      </c>
      <c r="K13634" s="14" t="n">
        <f aca="false">J13634-H13634</f>
        <v>-10.07</v>
      </c>
      <c r="L13634" s="14" t="n">
        <f aca="false">G13634-H13634</f>
        <v>-12.07</v>
      </c>
    </row>
    <row r="13635" customFormat="false" ht="15" hidden="false" customHeight="false" outlineLevel="0" collapsed="false">
      <c r="A13635" s="2" t="s">
        <v>124</v>
      </c>
      <c r="B13635" s="2" t="s">
        <v>124</v>
      </c>
      <c r="C13635" s="2" t="s">
        <v>48</v>
      </c>
      <c r="D13635" s="2" t="s">
        <v>10</v>
      </c>
      <c r="E13635" s="2" t="s">
        <v>74</v>
      </c>
      <c r="F13635" s="2" t="s">
        <v>977</v>
      </c>
      <c r="G13635" s="14" t="n">
        <v>12.5</v>
      </c>
      <c r="H13635" s="14" t="n">
        <v>17.33</v>
      </c>
      <c r="I13635" s="14" t="n">
        <v>12.5</v>
      </c>
      <c r="J13635" s="23" t="n">
        <f aca="false">IF(AND(E13635="Priority",ISNUMBER('Cost model'!N318)),'Cost model'!N318,'Cost model'!M318)</f>
        <v>14.5</v>
      </c>
      <c r="K13635" s="14" t="n">
        <f aca="false">J13635-H13635</f>
        <v>-2.83</v>
      </c>
      <c r="L13635" s="14" t="n">
        <f aca="false">G13635-H13635</f>
        <v>-4.83</v>
      </c>
    </row>
    <row r="13636" customFormat="false" ht="15" hidden="false" customHeight="false" outlineLevel="0" collapsed="false">
      <c r="A13636" s="2" t="s">
        <v>174</v>
      </c>
      <c r="B13636" s="2" t="s">
        <v>174</v>
      </c>
      <c r="C13636" s="2" t="s">
        <v>48</v>
      </c>
      <c r="D13636" s="2" t="s">
        <v>12</v>
      </c>
      <c r="E13636" s="2" t="s">
        <v>83</v>
      </c>
      <c r="F13636" s="2" t="s">
        <v>977</v>
      </c>
      <c r="G13636" s="14" t="n">
        <v>19.5</v>
      </c>
      <c r="H13636" s="14" t="n">
        <v>42.6</v>
      </c>
      <c r="I13636" s="14" t="n">
        <v>19.5</v>
      </c>
      <c r="J13636" s="23" t="n">
        <f aca="false">IF(AND(E13636="Priority",ISNUMBER('Cost model'!N171)),'Cost model'!N171,'Cost model'!M171)</f>
        <v>55</v>
      </c>
      <c r="K13636" s="14" t="n">
        <f aca="false">J13636-H13636</f>
        <v>12.4</v>
      </c>
      <c r="L13636" s="14" t="n">
        <f aca="false">G13636-H13636</f>
        <v>-23.1</v>
      </c>
    </row>
    <row r="13637" customFormat="false" ht="15" hidden="false" customHeight="false" outlineLevel="0" collapsed="false">
      <c r="A13637" s="2" t="s">
        <v>221</v>
      </c>
      <c r="B13637" s="2" t="s">
        <v>221</v>
      </c>
      <c r="C13637" s="2" t="s">
        <v>48</v>
      </c>
      <c r="D13637" s="2" t="s">
        <v>12</v>
      </c>
      <c r="E13637" s="2" t="s">
        <v>74</v>
      </c>
      <c r="F13637" s="2" t="s">
        <v>977</v>
      </c>
      <c r="G13637" s="14" t="n">
        <v>12.5</v>
      </c>
      <c r="H13637" s="14" t="n">
        <v>13.49</v>
      </c>
      <c r="I13637" s="14" t="n">
        <v>12.5</v>
      </c>
      <c r="J13637" s="23" t="n">
        <f aca="false">IF(AND(E13637="Priority",ISNUMBER('Cost model'!N741)),'Cost model'!N741,'Cost model'!M741)</f>
        <v>45</v>
      </c>
      <c r="K13637" s="14" t="n">
        <f aca="false">J13637-H13637</f>
        <v>31.51</v>
      </c>
      <c r="L13637" s="14" t="n">
        <f aca="false">G13637-H13637</f>
        <v>-0.99</v>
      </c>
    </row>
    <row r="13638" customFormat="false" ht="15" hidden="false" customHeight="false" outlineLevel="0" collapsed="false">
      <c r="A13638" s="2" t="s">
        <v>174</v>
      </c>
      <c r="B13638" s="2" t="s">
        <v>174</v>
      </c>
      <c r="C13638" s="2" t="s">
        <v>48</v>
      </c>
      <c r="D13638" s="2" t="s">
        <v>12</v>
      </c>
      <c r="E13638" s="2" t="s">
        <v>74</v>
      </c>
      <c r="F13638" s="2" t="s">
        <v>977</v>
      </c>
      <c r="G13638" s="14" t="n">
        <v>12.5</v>
      </c>
      <c r="H13638" s="14" t="n">
        <v>44.73</v>
      </c>
      <c r="I13638" s="14" t="n">
        <v>12.5</v>
      </c>
      <c r="J13638" s="23" t="n">
        <f aca="false">IF(AND(E13638="Priority",ISNUMBER('Cost model'!N171)),'Cost model'!N171,'Cost model'!M171)</f>
        <v>40</v>
      </c>
      <c r="K13638" s="14" t="n">
        <f aca="false">J13638-H13638</f>
        <v>-4.73</v>
      </c>
      <c r="L13638" s="14" t="n">
        <f aca="false">G13638-H13638</f>
        <v>-32.23</v>
      </c>
    </row>
    <row r="13639" customFormat="false" ht="15" hidden="false" customHeight="false" outlineLevel="0" collapsed="false">
      <c r="A13639" s="2" t="s">
        <v>142</v>
      </c>
      <c r="B13639" s="2" t="s">
        <v>142</v>
      </c>
      <c r="C13639" s="2" t="s">
        <v>47</v>
      </c>
      <c r="D13639" s="2" t="s">
        <v>12</v>
      </c>
      <c r="E13639" s="2" t="s">
        <v>74</v>
      </c>
      <c r="F13639" s="2" t="s">
        <v>977</v>
      </c>
      <c r="G13639" s="14" t="n">
        <v>9.5</v>
      </c>
      <c r="H13639" s="14" t="n">
        <v>26.1</v>
      </c>
      <c r="I13639" s="14" t="n">
        <v>9.5</v>
      </c>
      <c r="J13639" s="23" t="n">
        <f aca="false">IF(AND(E13639="Priority",ISNUMBER('Cost model'!N635)),'Cost model'!N635,'Cost model'!M635)</f>
        <v>30.5</v>
      </c>
      <c r="K13639" s="14" t="n">
        <f aca="false">J13639-H13639</f>
        <v>4.4</v>
      </c>
      <c r="L13639" s="14" t="n">
        <f aca="false">G13639-H13639</f>
        <v>-16.6</v>
      </c>
    </row>
    <row r="13640" customFormat="false" ht="15" hidden="false" customHeight="false" outlineLevel="0" collapsed="false">
      <c r="A13640" s="2" t="s">
        <v>174</v>
      </c>
      <c r="B13640" s="2" t="s">
        <v>174</v>
      </c>
      <c r="C13640" s="2" t="s">
        <v>47</v>
      </c>
      <c r="D13640" s="2" t="s">
        <v>15</v>
      </c>
      <c r="E13640" s="2" t="s">
        <v>74</v>
      </c>
      <c r="F13640" s="2" t="s">
        <v>977</v>
      </c>
      <c r="G13640" s="14" t="n">
        <v>45</v>
      </c>
      <c r="H13640" s="14" t="n">
        <v>196.23</v>
      </c>
      <c r="I13640" s="14" t="n">
        <v>45</v>
      </c>
      <c r="J13640" s="23" t="n">
        <f aca="false">IF(AND(E13640="Priority",ISNUMBER('Cost model'!N179)),'Cost model'!N179,'Cost model'!M179)</f>
        <v>135</v>
      </c>
      <c r="K13640" s="14" t="n">
        <f aca="false">J13640-H13640</f>
        <v>-61.23</v>
      </c>
      <c r="L13640" s="14" t="n">
        <f aca="false">G13640-H13640</f>
        <v>-151.23</v>
      </c>
    </row>
    <row r="13641" customFormat="false" ht="15" hidden="false" customHeight="false" outlineLevel="0" collapsed="false">
      <c r="A13641" s="2" t="s">
        <v>221</v>
      </c>
      <c r="B13641" s="2" t="s">
        <v>221</v>
      </c>
      <c r="C13641" s="2" t="s">
        <v>47</v>
      </c>
      <c r="D13641" s="2" t="s">
        <v>12</v>
      </c>
      <c r="E13641" s="2" t="s">
        <v>74</v>
      </c>
      <c r="F13641" s="2" t="s">
        <v>977</v>
      </c>
      <c r="G13641" s="14" t="n">
        <v>9.5</v>
      </c>
      <c r="H13641" s="14" t="n">
        <v>10.13</v>
      </c>
      <c r="I13641" s="14" t="n">
        <v>9.5</v>
      </c>
      <c r="J13641" s="23" t="n">
        <f aca="false">IF(AND(E13641="Priority",ISNUMBER('Cost model'!N740)),'Cost model'!N740,'Cost model'!M740)</f>
        <v>22.5</v>
      </c>
      <c r="K13641" s="14" t="n">
        <f aca="false">J13641-H13641</f>
        <v>12.37</v>
      </c>
      <c r="L13641" s="14" t="n">
        <f aca="false">G13641-H13641</f>
        <v>-0.630000000000001</v>
      </c>
    </row>
    <row r="13642" customFormat="false" ht="15" hidden="false" customHeight="false" outlineLevel="0" collapsed="false">
      <c r="A13642" s="2" t="s">
        <v>174</v>
      </c>
      <c r="B13642" s="2" t="s">
        <v>142</v>
      </c>
      <c r="C13642" s="2" t="s">
        <v>48</v>
      </c>
      <c r="D13642" s="2" t="s">
        <v>12</v>
      </c>
      <c r="E13642" s="2" t="s">
        <v>74</v>
      </c>
      <c r="F13642" s="2" t="s">
        <v>976</v>
      </c>
      <c r="G13642" s="14" t="n">
        <v>12.5</v>
      </c>
      <c r="H13642" s="14" t="n">
        <v>61.88</v>
      </c>
      <c r="I13642" s="14" t="n">
        <v>12.5</v>
      </c>
      <c r="J13642" s="23" t="n">
        <f aca="false">IF(AND(E13642="Priority",ISNUMBER('Cost model'!N126)),'Cost model'!N126,'Cost model'!M126)</f>
        <v>45</v>
      </c>
      <c r="K13642" s="14" t="n">
        <f aca="false">J13642-H13642</f>
        <v>-16.88</v>
      </c>
      <c r="L13642" s="14" t="n">
        <f aca="false">G13642-H13642</f>
        <v>-49.38</v>
      </c>
    </row>
    <row r="13643" customFormat="false" ht="15" hidden="false" customHeight="false" outlineLevel="0" collapsed="false">
      <c r="A13643" s="2" t="s">
        <v>124</v>
      </c>
      <c r="B13643" s="2" t="s">
        <v>124</v>
      </c>
      <c r="C13643" s="2" t="s">
        <v>47</v>
      </c>
      <c r="D13643" s="2" t="s">
        <v>14</v>
      </c>
      <c r="E13643" s="2" t="s">
        <v>74</v>
      </c>
      <c r="F13643" s="2" t="s">
        <v>977</v>
      </c>
      <c r="G13643" s="14" t="n">
        <v>25</v>
      </c>
      <c r="H13643" s="14" t="n">
        <v>117.93</v>
      </c>
      <c r="I13643" s="14" t="n">
        <v>25</v>
      </c>
      <c r="J13643" s="23" t="n">
        <f aca="false">IF(AND(E13643="Priority",ISNUMBER('Cost model'!N326)),'Cost model'!N326,'Cost model'!M326)</f>
        <v>110</v>
      </c>
      <c r="K13643" s="14" t="n">
        <f aca="false">J13643-H13643</f>
        <v>-7.93000000000001</v>
      </c>
      <c r="L13643" s="14" t="n">
        <f aca="false">G13643-H13643</f>
        <v>-92.93</v>
      </c>
    </row>
    <row r="13644" customFormat="false" ht="15" hidden="false" customHeight="false" outlineLevel="0" collapsed="false">
      <c r="A13644" s="2" t="s">
        <v>342</v>
      </c>
      <c r="B13644" s="2" t="s">
        <v>158</v>
      </c>
      <c r="C13644" s="2" t="s">
        <v>47</v>
      </c>
      <c r="D13644" s="2" t="s">
        <v>13</v>
      </c>
      <c r="E13644" s="2" t="s">
        <v>74</v>
      </c>
      <c r="F13644" s="2" t="s">
        <v>976</v>
      </c>
      <c r="G13644" s="14" t="n">
        <v>45</v>
      </c>
      <c r="H13644" s="14" t="n">
        <v>111.24</v>
      </c>
      <c r="I13644" s="14" t="n">
        <v>45</v>
      </c>
      <c r="J13644" s="23" t="n">
        <f aca="false">IF(AND(E13644="Priority",ISNUMBER('Cost model'!N218)),'Cost model'!N218,'Cost model'!M218)</f>
        <v>95</v>
      </c>
      <c r="K13644" s="14" t="n">
        <f aca="false">J13644-H13644</f>
        <v>-16.24</v>
      </c>
      <c r="L13644" s="14" t="n">
        <f aca="false">G13644-H13644</f>
        <v>-66.24</v>
      </c>
    </row>
    <row r="13645" customFormat="false" ht="15" hidden="false" customHeight="false" outlineLevel="0" collapsed="false">
      <c r="A13645" s="2" t="s">
        <v>142</v>
      </c>
      <c r="B13645" s="2" t="s">
        <v>142</v>
      </c>
      <c r="C13645" s="2" t="s">
        <v>49</v>
      </c>
      <c r="D13645" s="2" t="s">
        <v>10</v>
      </c>
      <c r="E13645" s="2" t="s">
        <v>74</v>
      </c>
      <c r="F13645" s="2" t="s">
        <v>977</v>
      </c>
      <c r="G13645" s="14" t="n">
        <v>17.5</v>
      </c>
      <c r="H13645" s="14" t="n">
        <v>21.7</v>
      </c>
      <c r="I13645" s="14" t="n">
        <v>17.5</v>
      </c>
      <c r="J13645" s="23" t="n">
        <f aca="false">IF(AND(E13645="Priority",ISNUMBER('Cost model'!N634)),'Cost model'!N634,'Cost model'!M634)</f>
        <v>15.5</v>
      </c>
      <c r="K13645" s="14" t="n">
        <f aca="false">J13645-H13645</f>
        <v>-6.2</v>
      </c>
      <c r="L13645" s="14" t="n">
        <f aca="false">G13645-H13645</f>
        <v>-4.2</v>
      </c>
    </row>
    <row r="13646" customFormat="false" ht="15" hidden="false" customHeight="false" outlineLevel="0" collapsed="false">
      <c r="A13646" s="2" t="s">
        <v>124</v>
      </c>
      <c r="B13646" s="2" t="s">
        <v>174</v>
      </c>
      <c r="C13646" s="2" t="s">
        <v>49</v>
      </c>
      <c r="D13646" s="2" t="s">
        <v>10</v>
      </c>
      <c r="E13646" s="2" t="s">
        <v>74</v>
      </c>
      <c r="F13646" s="2" t="s">
        <v>976</v>
      </c>
      <c r="G13646" s="14" t="n">
        <v>17.5</v>
      </c>
      <c r="H13646" s="14" t="n">
        <v>17.33</v>
      </c>
      <c r="I13646" s="14" t="n">
        <v>17.5</v>
      </c>
      <c r="J13646" s="23" t="n">
        <f aca="false">IF(AND(E13646="Priority",ISNUMBER('Cost model'!N364)),'Cost model'!N364,'Cost model'!M364)</f>
        <v>16.5</v>
      </c>
      <c r="K13646" s="14" t="n">
        <f aca="false">J13646-H13646</f>
        <v>-0.829999999999998</v>
      </c>
      <c r="L13646" s="14" t="n">
        <f aca="false">G13646-H13646</f>
        <v>0.170000000000002</v>
      </c>
    </row>
    <row r="13647" customFormat="false" ht="15" hidden="false" customHeight="false" outlineLevel="0" collapsed="false">
      <c r="A13647" s="2" t="s">
        <v>124</v>
      </c>
      <c r="B13647" s="2" t="s">
        <v>124</v>
      </c>
      <c r="C13647" s="2" t="s">
        <v>47</v>
      </c>
      <c r="D13647" s="2" t="s">
        <v>10</v>
      </c>
      <c r="E13647" s="2" t="s">
        <v>74</v>
      </c>
      <c r="F13647" s="2" t="s">
        <v>977</v>
      </c>
      <c r="G13647" s="14" t="n">
        <v>9.5</v>
      </c>
      <c r="H13647" s="14" t="n">
        <v>6.4</v>
      </c>
      <c r="I13647" s="14" t="n">
        <v>9.5</v>
      </c>
      <c r="J13647" s="23" t="n">
        <f aca="false">IF(AND(E13647="Priority",ISNUMBER('Cost model'!N317)),'Cost model'!N317,'Cost model'!M317)</f>
        <v>10.5</v>
      </c>
      <c r="K13647" s="14" t="n">
        <f aca="false">J13647-H13647</f>
        <v>4.1</v>
      </c>
      <c r="L13647" s="14" t="n">
        <f aca="false">G13647-H13647</f>
        <v>3.1</v>
      </c>
    </row>
    <row r="13648" customFormat="false" ht="15" hidden="false" customHeight="false" outlineLevel="0" collapsed="false">
      <c r="A13648" s="2" t="s">
        <v>221</v>
      </c>
      <c r="B13648" s="2" t="s">
        <v>221</v>
      </c>
      <c r="C13648" s="2" t="s">
        <v>47</v>
      </c>
      <c r="D13648" s="2" t="s">
        <v>10</v>
      </c>
      <c r="E13648" s="2" t="s">
        <v>74</v>
      </c>
      <c r="F13648" s="2" t="s">
        <v>977</v>
      </c>
      <c r="G13648" s="14" t="n">
        <v>9.5</v>
      </c>
      <c r="H13648" s="14" t="n">
        <v>7.27</v>
      </c>
      <c r="I13648" s="14" t="n">
        <v>9.5</v>
      </c>
      <c r="J13648" s="23" t="n">
        <f aca="false">IF(AND(E13648="Priority",ISNUMBER('Cost model'!N737)),'Cost model'!N737,'Cost model'!M737)</f>
        <v>8.5</v>
      </c>
      <c r="K13648" s="14" t="n">
        <f aca="false">J13648-H13648</f>
        <v>1.23</v>
      </c>
      <c r="L13648" s="14" t="n">
        <f aca="false">G13648-H13648</f>
        <v>2.23</v>
      </c>
    </row>
    <row r="13649" customFormat="false" ht="15" hidden="false" customHeight="false" outlineLevel="0" collapsed="false">
      <c r="A13649" s="2" t="s">
        <v>174</v>
      </c>
      <c r="B13649" s="2" t="s">
        <v>124</v>
      </c>
      <c r="C13649" s="2" t="s">
        <v>49</v>
      </c>
      <c r="D13649" s="2" t="s">
        <v>13</v>
      </c>
      <c r="E13649" s="2" t="s">
        <v>74</v>
      </c>
      <c r="F13649" s="2" t="s">
        <v>976</v>
      </c>
      <c r="G13649" s="14" t="n">
        <v>50</v>
      </c>
      <c r="H13649" s="14" t="n">
        <v>86.72</v>
      </c>
      <c r="I13649" s="14" t="n">
        <v>50</v>
      </c>
      <c r="J13649" s="23" t="n">
        <f aca="false">IF(AND(E13649="Priority",ISNUMBER('Cost model'!N115)),'Cost model'!N115,'Cost model'!M115)</f>
        <v>105</v>
      </c>
      <c r="K13649" s="14" t="n">
        <f aca="false">J13649-H13649</f>
        <v>18.28</v>
      </c>
      <c r="L13649" s="14" t="n">
        <f aca="false">G13649-H13649</f>
        <v>-36.72</v>
      </c>
    </row>
    <row r="13650" customFormat="false" ht="15" hidden="false" customHeight="false" outlineLevel="0" collapsed="false">
      <c r="A13650" s="2" t="s">
        <v>142</v>
      </c>
      <c r="B13650" s="2" t="s">
        <v>142</v>
      </c>
      <c r="C13650" s="2" t="s">
        <v>47</v>
      </c>
      <c r="D13650" s="2" t="s">
        <v>10</v>
      </c>
      <c r="E13650" s="2" t="s">
        <v>74</v>
      </c>
      <c r="F13650" s="2" t="s">
        <v>977</v>
      </c>
      <c r="G13650" s="14" t="n">
        <v>9.5</v>
      </c>
      <c r="H13650" s="14" t="n">
        <v>7.55</v>
      </c>
      <c r="I13650" s="14" t="n">
        <v>9.5</v>
      </c>
      <c r="J13650" s="23" t="n">
        <f aca="false">IF(AND(E13650="Priority",ISNUMBER('Cost model'!N632)),'Cost model'!N632,'Cost model'!M632)</f>
        <v>9.5</v>
      </c>
      <c r="K13650" s="14" t="n">
        <f aca="false">J13650-H13650</f>
        <v>1.95</v>
      </c>
      <c r="L13650" s="14" t="n">
        <f aca="false">G13650-H13650</f>
        <v>1.95</v>
      </c>
    </row>
    <row r="13651" customFormat="false" ht="15" hidden="false" customHeight="false" outlineLevel="0" collapsed="false">
      <c r="A13651" s="2" t="s">
        <v>124</v>
      </c>
      <c r="B13651" s="2" t="s">
        <v>124</v>
      </c>
      <c r="C13651" s="2" t="s">
        <v>48</v>
      </c>
      <c r="D13651" s="2" t="s">
        <v>10</v>
      </c>
      <c r="E13651" s="2" t="s">
        <v>74</v>
      </c>
      <c r="F13651" s="2" t="s">
        <v>977</v>
      </c>
      <c r="G13651" s="14" t="n">
        <v>12.5</v>
      </c>
      <c r="H13651" s="14" t="n">
        <v>9.92</v>
      </c>
      <c r="I13651" s="14" t="n">
        <v>12.5</v>
      </c>
      <c r="J13651" s="23" t="n">
        <f aca="false">IF(AND(E13651="Priority",ISNUMBER('Cost model'!N318)),'Cost model'!N318,'Cost model'!M318)</f>
        <v>14.5</v>
      </c>
      <c r="K13651" s="14" t="n">
        <f aca="false">J13651-H13651</f>
        <v>4.58</v>
      </c>
      <c r="L13651" s="14" t="n">
        <f aca="false">G13651-H13651</f>
        <v>2.58</v>
      </c>
    </row>
    <row r="13652" customFormat="false" ht="15" hidden="false" customHeight="false" outlineLevel="0" collapsed="false">
      <c r="A13652" s="2" t="s">
        <v>174</v>
      </c>
      <c r="B13652" s="2" t="s">
        <v>174</v>
      </c>
      <c r="C13652" s="2" t="s">
        <v>47</v>
      </c>
      <c r="D13652" s="2" t="s">
        <v>10</v>
      </c>
      <c r="E13652" s="2" t="s">
        <v>74</v>
      </c>
      <c r="F13652" s="2" t="s">
        <v>977</v>
      </c>
      <c r="G13652" s="14" t="n">
        <v>9.5</v>
      </c>
      <c r="H13652" s="14" t="n">
        <v>7.59</v>
      </c>
      <c r="I13652" s="14" t="n">
        <v>9.5</v>
      </c>
      <c r="J13652" s="23" t="n">
        <f aca="false">IF(AND(E13652="Priority",ISNUMBER('Cost model'!N167)),'Cost model'!N167,'Cost model'!M167)</f>
        <v>8.5</v>
      </c>
      <c r="K13652" s="14" t="n">
        <f aca="false">J13652-H13652</f>
        <v>0.91</v>
      </c>
      <c r="L13652" s="14" t="n">
        <f aca="false">G13652-H13652</f>
        <v>1.91</v>
      </c>
    </row>
    <row r="13653" customFormat="false" ht="15" hidden="false" customHeight="false" outlineLevel="0" collapsed="false">
      <c r="A13653" s="2" t="s">
        <v>174</v>
      </c>
      <c r="B13653" s="2" t="s">
        <v>174</v>
      </c>
      <c r="C13653" s="2" t="s">
        <v>49</v>
      </c>
      <c r="D13653" s="2" t="s">
        <v>12</v>
      </c>
      <c r="E13653" s="2" t="s">
        <v>74</v>
      </c>
      <c r="F13653" s="2" t="s">
        <v>977</v>
      </c>
      <c r="G13653" s="14" t="n">
        <v>19.5</v>
      </c>
      <c r="H13653" s="14" t="n">
        <v>59.1</v>
      </c>
      <c r="I13653" s="14" t="n">
        <v>19.5</v>
      </c>
      <c r="J13653" s="23" t="n">
        <f aca="false">IF(AND(E13653="Priority",ISNUMBER('Cost model'!N172)),'Cost model'!N172,'Cost model'!M172)</f>
        <v>45</v>
      </c>
      <c r="K13653" s="14" t="n">
        <f aca="false">J13653-H13653</f>
        <v>-14.1</v>
      </c>
      <c r="L13653" s="14" t="n">
        <f aca="false">G13653-H13653</f>
        <v>-39.6</v>
      </c>
    </row>
    <row r="13654" customFormat="false" ht="15" hidden="false" customHeight="false" outlineLevel="0" collapsed="false">
      <c r="A13654" s="2" t="s">
        <v>221</v>
      </c>
      <c r="B13654" s="2" t="s">
        <v>221</v>
      </c>
      <c r="C13654" s="2" t="s">
        <v>49</v>
      </c>
      <c r="D13654" s="2" t="s">
        <v>10</v>
      </c>
      <c r="E13654" s="2" t="s">
        <v>74</v>
      </c>
      <c r="F13654" s="2" t="s">
        <v>977</v>
      </c>
      <c r="G13654" s="14" t="n">
        <v>17.5</v>
      </c>
      <c r="H13654" s="14" t="n">
        <v>19.32</v>
      </c>
      <c r="I13654" s="14" t="n">
        <v>17.5</v>
      </c>
      <c r="J13654" s="23" t="n">
        <f aca="false">IF(AND(E13654="Priority",ISNUMBER('Cost model'!N739)),'Cost model'!N739,'Cost model'!M739)</f>
        <v>17.5</v>
      </c>
      <c r="K13654" s="14" t="n">
        <f aca="false">J13654-H13654</f>
        <v>-1.82</v>
      </c>
      <c r="L13654" s="14" t="n">
        <f aca="false">G13654-H13654</f>
        <v>-1.82</v>
      </c>
    </row>
    <row r="13655" customFormat="false" ht="15" hidden="false" customHeight="false" outlineLevel="0" collapsed="false">
      <c r="A13655" s="2" t="s">
        <v>221</v>
      </c>
      <c r="B13655" s="2" t="s">
        <v>221</v>
      </c>
      <c r="C13655" s="2" t="s">
        <v>47</v>
      </c>
      <c r="D13655" s="2" t="s">
        <v>10</v>
      </c>
      <c r="E13655" s="2" t="s">
        <v>74</v>
      </c>
      <c r="F13655" s="2" t="s">
        <v>977</v>
      </c>
      <c r="G13655" s="14" t="n">
        <v>9.5</v>
      </c>
      <c r="H13655" s="14" t="n">
        <v>6.16</v>
      </c>
      <c r="I13655" s="14" t="n">
        <v>9.5</v>
      </c>
      <c r="J13655" s="23" t="n">
        <f aca="false">IF(AND(E13655="Priority",ISNUMBER('Cost model'!N737)),'Cost model'!N737,'Cost model'!M737)</f>
        <v>8.5</v>
      </c>
      <c r="K13655" s="14" t="n">
        <f aca="false">J13655-H13655</f>
        <v>2.34</v>
      </c>
      <c r="L13655" s="14" t="n">
        <f aca="false">G13655-H13655</f>
        <v>3.34</v>
      </c>
    </row>
    <row r="13656" customFormat="false" ht="15" hidden="false" customHeight="false" outlineLevel="0" collapsed="false">
      <c r="A13656" s="2" t="s">
        <v>174</v>
      </c>
      <c r="B13656" s="2" t="s">
        <v>174</v>
      </c>
      <c r="C13656" s="2" t="s">
        <v>48</v>
      </c>
      <c r="D13656" s="2" t="s">
        <v>10</v>
      </c>
      <c r="E13656" s="2" t="s">
        <v>74</v>
      </c>
      <c r="F13656" s="2" t="s">
        <v>977</v>
      </c>
      <c r="G13656" s="14" t="n">
        <v>12.5</v>
      </c>
      <c r="H13656" s="14" t="n">
        <v>16.93</v>
      </c>
      <c r="I13656" s="14" t="n">
        <v>12.5</v>
      </c>
      <c r="J13656" s="23" t="n">
        <f aca="false">IF(AND(E13656="Priority",ISNUMBER('Cost model'!N168)),'Cost model'!N168,'Cost model'!M168)</f>
        <v>13.5</v>
      </c>
      <c r="K13656" s="14" t="n">
        <f aca="false">J13656-H13656</f>
        <v>-3.43</v>
      </c>
      <c r="L13656" s="14" t="n">
        <f aca="false">G13656-H13656</f>
        <v>-4.43</v>
      </c>
    </row>
    <row r="13657" customFormat="false" ht="15" hidden="false" customHeight="false" outlineLevel="0" collapsed="false">
      <c r="A13657" s="2" t="s">
        <v>158</v>
      </c>
      <c r="B13657" s="2" t="s">
        <v>158</v>
      </c>
      <c r="C13657" s="2" t="s">
        <v>47</v>
      </c>
      <c r="D13657" s="2" t="s">
        <v>12</v>
      </c>
      <c r="E13657" s="2" t="s">
        <v>74</v>
      </c>
      <c r="F13657" s="2" t="s">
        <v>977</v>
      </c>
      <c r="G13657" s="14" t="n">
        <v>9.5</v>
      </c>
      <c r="H13657" s="14" t="n">
        <v>17.79</v>
      </c>
      <c r="I13657" s="14" t="n">
        <v>9.5</v>
      </c>
      <c r="J13657" s="23" t="n">
        <f aca="false">IF(AND(E13657="Priority",ISNUMBER('Cost model'!N425)),'Cost model'!N425,'Cost model'!M425)</f>
        <v>14.5</v>
      </c>
      <c r="K13657" s="14" t="n">
        <f aca="false">J13657-H13657</f>
        <v>-3.29</v>
      </c>
      <c r="L13657" s="14" t="n">
        <f aca="false">G13657-H13657</f>
        <v>-8.29</v>
      </c>
    </row>
    <row r="13658" customFormat="false" ht="15" hidden="false" customHeight="false" outlineLevel="0" collapsed="false">
      <c r="A13658" s="2" t="s">
        <v>124</v>
      </c>
      <c r="B13658" s="2" t="s">
        <v>124</v>
      </c>
      <c r="C13658" s="2" t="s">
        <v>48</v>
      </c>
      <c r="D13658" s="2" t="s">
        <v>10</v>
      </c>
      <c r="E13658" s="2" t="s">
        <v>74</v>
      </c>
      <c r="F13658" s="2" t="s">
        <v>977</v>
      </c>
      <c r="G13658" s="14" t="n">
        <v>12.5</v>
      </c>
      <c r="H13658" s="14" t="n">
        <v>14.05</v>
      </c>
      <c r="I13658" s="14" t="n">
        <v>12.5</v>
      </c>
      <c r="J13658" s="23" t="n">
        <f aca="false">IF(AND(E13658="Priority",ISNUMBER('Cost model'!N318)),'Cost model'!N318,'Cost model'!M318)</f>
        <v>14.5</v>
      </c>
      <c r="K13658" s="14" t="n">
        <f aca="false">J13658-H13658</f>
        <v>0.449999999999999</v>
      </c>
      <c r="L13658" s="14" t="n">
        <f aca="false">G13658-H13658</f>
        <v>-1.55</v>
      </c>
    </row>
    <row r="13659" customFormat="false" ht="15" hidden="false" customHeight="false" outlineLevel="0" collapsed="false">
      <c r="A13659" s="2" t="s">
        <v>142</v>
      </c>
      <c r="B13659" s="2" t="s">
        <v>142</v>
      </c>
      <c r="C13659" s="2" t="s">
        <v>47</v>
      </c>
      <c r="D13659" s="2" t="s">
        <v>12</v>
      </c>
      <c r="E13659" s="2" t="s">
        <v>83</v>
      </c>
      <c r="F13659" s="2" t="s">
        <v>977</v>
      </c>
      <c r="G13659" s="14" t="n">
        <v>19.5</v>
      </c>
      <c r="H13659" s="14" t="n">
        <v>44.74</v>
      </c>
      <c r="I13659" s="14" t="n">
        <v>19.5</v>
      </c>
      <c r="J13659" s="23" t="n">
        <f aca="false">IF(AND(E13659="Priority",ISNUMBER('Cost model'!N635)),'Cost model'!N635,'Cost model'!M635)</f>
        <v>40</v>
      </c>
      <c r="K13659" s="14" t="n">
        <f aca="false">J13659-H13659</f>
        <v>-4.74</v>
      </c>
      <c r="L13659" s="14" t="n">
        <f aca="false">G13659-H13659</f>
        <v>-25.24</v>
      </c>
    </row>
    <row r="13660" customFormat="false" ht="15" hidden="false" customHeight="false" outlineLevel="0" collapsed="false">
      <c r="A13660" s="2" t="s">
        <v>158</v>
      </c>
      <c r="B13660" s="2" t="s">
        <v>158</v>
      </c>
      <c r="C13660" s="2" t="s">
        <v>47</v>
      </c>
      <c r="D13660" s="2" t="s">
        <v>10</v>
      </c>
      <c r="E13660" s="2" t="s">
        <v>74</v>
      </c>
      <c r="F13660" s="2" t="s">
        <v>977</v>
      </c>
      <c r="G13660" s="14" t="n">
        <v>9.5</v>
      </c>
      <c r="H13660" s="14" t="n">
        <v>7.51</v>
      </c>
      <c r="I13660" s="14" t="n">
        <v>9.5</v>
      </c>
      <c r="J13660" s="23" t="n">
        <f aca="false">IF(AND(E13660="Priority",ISNUMBER('Cost model'!N422)),'Cost model'!N422,'Cost model'!M422)</f>
        <v>8.5</v>
      </c>
      <c r="K13660" s="14" t="n">
        <f aca="false">J13660-H13660</f>
        <v>0.99</v>
      </c>
      <c r="L13660" s="14" t="n">
        <f aca="false">G13660-H13660</f>
        <v>1.99</v>
      </c>
    </row>
    <row r="13661" customFormat="false" ht="15" hidden="false" customHeight="false" outlineLevel="0" collapsed="false">
      <c r="A13661" s="2" t="s">
        <v>142</v>
      </c>
      <c r="B13661" s="2" t="s">
        <v>142</v>
      </c>
      <c r="C13661" s="2" t="s">
        <v>47</v>
      </c>
      <c r="D13661" s="2" t="s">
        <v>10</v>
      </c>
      <c r="E13661" s="2" t="s">
        <v>74</v>
      </c>
      <c r="F13661" s="2" t="s">
        <v>977</v>
      </c>
      <c r="G13661" s="14" t="n">
        <v>9.5</v>
      </c>
      <c r="H13661" s="14" t="n">
        <v>8.58</v>
      </c>
      <c r="I13661" s="14" t="n">
        <v>9.5</v>
      </c>
      <c r="J13661" s="23" t="n">
        <f aca="false">IF(AND(E13661="Priority",ISNUMBER('Cost model'!N632)),'Cost model'!N632,'Cost model'!M632)</f>
        <v>9.5</v>
      </c>
      <c r="K13661" s="14" t="n">
        <f aca="false">J13661-H13661</f>
        <v>0.92</v>
      </c>
      <c r="L13661" s="14" t="n">
        <f aca="false">G13661-H13661</f>
        <v>0.92</v>
      </c>
    </row>
    <row r="13662" customFormat="false" ht="15" hidden="false" customHeight="false" outlineLevel="0" collapsed="false">
      <c r="A13662" s="2" t="s">
        <v>174</v>
      </c>
      <c r="B13662" s="2" t="s">
        <v>142</v>
      </c>
      <c r="C13662" s="2" t="s">
        <v>48</v>
      </c>
      <c r="D13662" s="2" t="s">
        <v>10</v>
      </c>
      <c r="E13662" s="2" t="s">
        <v>74</v>
      </c>
      <c r="F13662" s="2" t="s">
        <v>976</v>
      </c>
      <c r="G13662" s="14" t="n">
        <v>12.5</v>
      </c>
      <c r="H13662" s="14" t="n">
        <v>24.57</v>
      </c>
      <c r="I13662" s="14" t="n">
        <v>12.5</v>
      </c>
      <c r="J13662" s="23" t="n">
        <f aca="false">IF(AND(E13662="Priority",ISNUMBER('Cost model'!N123)),'Cost model'!N123,'Cost model'!M123)</f>
        <v>16.5</v>
      </c>
      <c r="K13662" s="14" t="n">
        <f aca="false">J13662-H13662</f>
        <v>-8.07</v>
      </c>
      <c r="L13662" s="14" t="n">
        <f aca="false">G13662-H13662</f>
        <v>-12.07</v>
      </c>
    </row>
    <row r="13663" customFormat="false" ht="15" hidden="false" customHeight="false" outlineLevel="0" collapsed="false">
      <c r="A13663" s="2" t="s">
        <v>174</v>
      </c>
      <c r="B13663" s="2" t="s">
        <v>124</v>
      </c>
      <c r="C13663" s="2" t="s">
        <v>48</v>
      </c>
      <c r="D13663" s="2" t="s">
        <v>12</v>
      </c>
      <c r="E13663" s="2" t="s">
        <v>74</v>
      </c>
      <c r="F13663" s="2" t="s">
        <v>976</v>
      </c>
      <c r="G13663" s="14" t="n">
        <v>12.5</v>
      </c>
      <c r="H13663" s="14" t="n">
        <v>48.91</v>
      </c>
      <c r="I13663" s="14" t="n">
        <v>12.5</v>
      </c>
      <c r="J13663" s="23" t="n">
        <f aca="false">IF(AND(E13663="Priority",ISNUMBER('Cost model'!N111)),'Cost model'!N111,'Cost model'!M111)</f>
        <v>45</v>
      </c>
      <c r="K13663" s="14" t="n">
        <f aca="false">J13663-H13663</f>
        <v>-3.91</v>
      </c>
      <c r="L13663" s="14" t="n">
        <f aca="false">G13663-H13663</f>
        <v>-36.41</v>
      </c>
    </row>
    <row r="13664" customFormat="false" ht="15" hidden="false" customHeight="false" outlineLevel="0" collapsed="false">
      <c r="A13664" s="2" t="s">
        <v>158</v>
      </c>
      <c r="B13664" s="2" t="s">
        <v>174</v>
      </c>
      <c r="C13664" s="2" t="s">
        <v>47</v>
      </c>
      <c r="D13664" s="2" t="s">
        <v>10</v>
      </c>
      <c r="E13664" s="2" t="s">
        <v>74</v>
      </c>
      <c r="F13664" s="2" t="s">
        <v>976</v>
      </c>
      <c r="G13664" s="14" t="n">
        <v>9.5</v>
      </c>
      <c r="H13664" s="14" t="n">
        <v>7.55</v>
      </c>
      <c r="I13664" s="14" t="n">
        <v>14.5</v>
      </c>
      <c r="J13664" s="23" t="n">
        <f aca="false">IF(AND(E13664="Priority",ISNUMBER('Cost model'!N482)),'Cost model'!N482,'Cost model'!M482)</f>
        <v>8.5</v>
      </c>
      <c r="K13664" s="14" t="n">
        <f aca="false">J13664-H13664</f>
        <v>0.95</v>
      </c>
      <c r="L13664" s="14" t="n">
        <f aca="false">G13664-H13664</f>
        <v>1.95</v>
      </c>
    </row>
    <row r="13665" customFormat="false" ht="15" hidden="false" customHeight="false" outlineLevel="0" collapsed="false">
      <c r="A13665" s="2" t="s">
        <v>174</v>
      </c>
      <c r="B13665" s="2" t="s">
        <v>174</v>
      </c>
      <c r="C13665" s="2" t="s">
        <v>47</v>
      </c>
      <c r="D13665" s="2" t="s">
        <v>12</v>
      </c>
      <c r="E13665" s="2" t="s">
        <v>83</v>
      </c>
      <c r="F13665" s="2" t="s">
        <v>977</v>
      </c>
      <c r="G13665" s="14" t="n">
        <v>19.5</v>
      </c>
      <c r="H13665" s="14" t="n">
        <v>27.07</v>
      </c>
      <c r="I13665" s="14" t="n">
        <v>19.5</v>
      </c>
      <c r="J13665" s="23" t="n">
        <f aca="false">IF(AND(E13665="Priority",ISNUMBER('Cost model'!N170)),'Cost model'!N170,'Cost model'!M170)</f>
        <v>35</v>
      </c>
      <c r="K13665" s="14" t="n">
        <f aca="false">J13665-H13665</f>
        <v>7.93</v>
      </c>
      <c r="L13665" s="14" t="n">
        <f aca="false">G13665-H13665</f>
        <v>-7.57</v>
      </c>
    </row>
    <row r="13666" customFormat="false" ht="15" hidden="false" customHeight="false" outlineLevel="0" collapsed="false">
      <c r="A13666" s="2" t="s">
        <v>142</v>
      </c>
      <c r="B13666" s="2" t="s">
        <v>142</v>
      </c>
      <c r="C13666" s="2" t="s">
        <v>47</v>
      </c>
      <c r="D13666" s="2" t="s">
        <v>10</v>
      </c>
      <c r="E13666" s="2" t="s">
        <v>74</v>
      </c>
      <c r="F13666" s="2" t="s">
        <v>977</v>
      </c>
      <c r="G13666" s="14" t="n">
        <v>9.5</v>
      </c>
      <c r="H13666" s="14" t="n">
        <v>6.16</v>
      </c>
      <c r="I13666" s="14" t="n">
        <v>9.5</v>
      </c>
      <c r="J13666" s="23" t="n">
        <f aca="false">IF(AND(E13666="Priority",ISNUMBER('Cost model'!N632)),'Cost model'!N632,'Cost model'!M632)</f>
        <v>9.5</v>
      </c>
      <c r="K13666" s="14" t="n">
        <f aca="false">J13666-H13666</f>
        <v>3.34</v>
      </c>
      <c r="L13666" s="14" t="n">
        <f aca="false">G13666-H13666</f>
        <v>3.34</v>
      </c>
    </row>
    <row r="13667" customFormat="false" ht="15" hidden="false" customHeight="false" outlineLevel="0" collapsed="false">
      <c r="A13667" s="2" t="s">
        <v>142</v>
      </c>
      <c r="B13667" s="2" t="s">
        <v>174</v>
      </c>
      <c r="C13667" s="2" t="s">
        <v>47</v>
      </c>
      <c r="D13667" s="2" t="s">
        <v>10</v>
      </c>
      <c r="E13667" s="2" t="s">
        <v>74</v>
      </c>
      <c r="F13667" s="2" t="s">
        <v>976</v>
      </c>
      <c r="G13667" s="14" t="n">
        <v>9.5</v>
      </c>
      <c r="H13667" s="14" t="n">
        <v>6.77</v>
      </c>
      <c r="I13667" s="14" t="n">
        <v>14.5</v>
      </c>
      <c r="J13667" s="23" t="n">
        <f aca="false">IF(AND(E13667="Priority",ISNUMBER('Cost model'!N692)),'Cost model'!N692,'Cost model'!M692)</f>
        <v>9.5</v>
      </c>
      <c r="K13667" s="14" t="n">
        <f aca="false">J13667-H13667</f>
        <v>2.73</v>
      </c>
      <c r="L13667" s="14" t="n">
        <f aca="false">G13667-H13667</f>
        <v>2.73</v>
      </c>
    </row>
    <row r="13668" customFormat="false" ht="15" hidden="false" customHeight="false" outlineLevel="0" collapsed="false">
      <c r="A13668" s="2" t="s">
        <v>124</v>
      </c>
      <c r="B13668" s="2" t="s">
        <v>124</v>
      </c>
      <c r="C13668" s="2" t="s">
        <v>48</v>
      </c>
      <c r="D13668" s="2" t="s">
        <v>13</v>
      </c>
      <c r="E13668" s="2" t="s">
        <v>74</v>
      </c>
      <c r="F13668" s="2" t="s">
        <v>977</v>
      </c>
      <c r="G13668" s="14" t="n">
        <v>24.5</v>
      </c>
      <c r="H13668" s="14" t="n">
        <v>35.56</v>
      </c>
      <c r="I13668" s="14" t="n">
        <v>24.5</v>
      </c>
      <c r="J13668" s="23" t="n">
        <f aca="false">IF(AND(E13668="Priority",ISNUMBER('Cost model'!N324)),'Cost model'!N324,'Cost model'!M324)</f>
        <v>85</v>
      </c>
      <c r="K13668" s="14" t="n">
        <f aca="false">J13668-H13668</f>
        <v>49.44</v>
      </c>
      <c r="L13668" s="14" t="n">
        <f aca="false">G13668-H13668</f>
        <v>-11.06</v>
      </c>
    </row>
    <row r="13669" customFormat="false" ht="15" hidden="false" customHeight="false" outlineLevel="0" collapsed="false">
      <c r="A13669" s="2" t="s">
        <v>174</v>
      </c>
      <c r="B13669" s="2" t="s">
        <v>174</v>
      </c>
      <c r="C13669" s="2" t="s">
        <v>47</v>
      </c>
      <c r="D13669" s="2" t="s">
        <v>12</v>
      </c>
      <c r="E13669" s="2" t="s">
        <v>74</v>
      </c>
      <c r="F13669" s="2" t="s">
        <v>977</v>
      </c>
      <c r="G13669" s="14" t="n">
        <v>9.5</v>
      </c>
      <c r="H13669" s="14" t="n">
        <v>11.25</v>
      </c>
      <c r="I13669" s="14" t="n">
        <v>9.5</v>
      </c>
      <c r="J13669" s="23" t="n">
        <f aca="false">IF(AND(E13669="Priority",ISNUMBER('Cost model'!N170)),'Cost model'!N170,'Cost model'!M170)</f>
        <v>25.5</v>
      </c>
      <c r="K13669" s="14" t="n">
        <f aca="false">J13669-H13669</f>
        <v>14.25</v>
      </c>
      <c r="L13669" s="14" t="n">
        <f aca="false">G13669-H13669</f>
        <v>-1.75</v>
      </c>
    </row>
    <row r="13670" customFormat="false" ht="15" hidden="false" customHeight="false" outlineLevel="0" collapsed="false">
      <c r="A13670" s="2" t="s">
        <v>142</v>
      </c>
      <c r="B13670" s="2" t="s">
        <v>142</v>
      </c>
      <c r="C13670" s="2" t="s">
        <v>47</v>
      </c>
      <c r="D13670" s="2" t="s">
        <v>12</v>
      </c>
      <c r="E13670" s="2" t="s">
        <v>74</v>
      </c>
      <c r="F13670" s="2" t="s">
        <v>977</v>
      </c>
      <c r="G13670" s="14" t="n">
        <v>9.5</v>
      </c>
      <c r="H13670" s="14" t="n">
        <v>24.57</v>
      </c>
      <c r="I13670" s="14" t="n">
        <v>9.5</v>
      </c>
      <c r="J13670" s="23" t="n">
        <f aca="false">IF(AND(E13670="Priority",ISNUMBER('Cost model'!N635)),'Cost model'!N635,'Cost model'!M635)</f>
        <v>30.5</v>
      </c>
      <c r="K13670" s="14" t="n">
        <f aca="false">J13670-H13670</f>
        <v>5.93</v>
      </c>
      <c r="L13670" s="14" t="n">
        <f aca="false">G13670-H13670</f>
        <v>-15.07</v>
      </c>
    </row>
    <row r="13671" customFormat="false" ht="15" hidden="false" customHeight="false" outlineLevel="0" collapsed="false">
      <c r="A13671" s="2" t="s">
        <v>174</v>
      </c>
      <c r="B13671" s="2" t="s">
        <v>174</v>
      </c>
      <c r="C13671" s="2" t="s">
        <v>47</v>
      </c>
      <c r="D13671" s="2" t="s">
        <v>10</v>
      </c>
      <c r="E13671" s="2" t="s">
        <v>74</v>
      </c>
      <c r="F13671" s="2" t="s">
        <v>977</v>
      </c>
      <c r="G13671" s="14" t="n">
        <v>9.5</v>
      </c>
      <c r="H13671" s="14" t="n">
        <v>10.03</v>
      </c>
      <c r="I13671" s="14" t="n">
        <v>9.5</v>
      </c>
      <c r="J13671" s="23" t="n">
        <f aca="false">IF(AND(E13671="Priority",ISNUMBER('Cost model'!N167)),'Cost model'!N167,'Cost model'!M167)</f>
        <v>8.5</v>
      </c>
      <c r="K13671" s="14" t="n">
        <f aca="false">J13671-H13671</f>
        <v>-1.53</v>
      </c>
      <c r="L13671" s="14" t="n">
        <f aca="false">G13671-H13671</f>
        <v>-0.529999999999999</v>
      </c>
    </row>
    <row r="13672" customFormat="false" ht="15" hidden="false" customHeight="false" outlineLevel="0" collapsed="false">
      <c r="A13672" s="2" t="s">
        <v>221</v>
      </c>
      <c r="B13672" s="2" t="s">
        <v>221</v>
      </c>
      <c r="C13672" s="2" t="s">
        <v>49</v>
      </c>
      <c r="D13672" s="2" t="s">
        <v>10</v>
      </c>
      <c r="E13672" s="2" t="s">
        <v>74</v>
      </c>
      <c r="F13672" s="2" t="s">
        <v>977</v>
      </c>
      <c r="G13672" s="14" t="n">
        <v>19.5</v>
      </c>
      <c r="H13672" s="14" t="n">
        <v>83.53</v>
      </c>
      <c r="I13672" s="14" t="n">
        <v>17.5</v>
      </c>
      <c r="J13672" s="23" t="n">
        <f aca="false">IF(AND(E13672="Priority",ISNUMBER('Cost model'!N739)),'Cost model'!N739,'Cost model'!M739)</f>
        <v>17.5</v>
      </c>
      <c r="K13672" s="14" t="n">
        <f aca="false">J13672-H13672</f>
        <v>-66.03</v>
      </c>
      <c r="L13672" s="14" t="n">
        <f aca="false">G13672-H13672</f>
        <v>-64.03</v>
      </c>
    </row>
    <row r="13673" customFormat="false" ht="15" hidden="false" customHeight="false" outlineLevel="0" collapsed="false">
      <c r="A13673" s="2" t="s">
        <v>174</v>
      </c>
      <c r="B13673" s="2" t="s">
        <v>174</v>
      </c>
      <c r="C13673" s="2" t="s">
        <v>47</v>
      </c>
      <c r="D13673" s="2" t="s">
        <v>12</v>
      </c>
      <c r="E13673" s="2" t="s">
        <v>74</v>
      </c>
      <c r="F13673" s="2" t="s">
        <v>977</v>
      </c>
      <c r="G13673" s="14" t="n">
        <v>9.5</v>
      </c>
      <c r="H13673" s="14" t="n">
        <v>29.45</v>
      </c>
      <c r="I13673" s="14" t="n">
        <v>9.5</v>
      </c>
      <c r="J13673" s="23" t="n">
        <f aca="false">IF(AND(E13673="Priority",ISNUMBER('Cost model'!N170)),'Cost model'!N170,'Cost model'!M170)</f>
        <v>25.5</v>
      </c>
      <c r="K13673" s="14" t="n">
        <f aca="false">J13673-H13673</f>
        <v>-3.95</v>
      </c>
      <c r="L13673" s="14" t="n">
        <f aca="false">G13673-H13673</f>
        <v>-19.95</v>
      </c>
    </row>
    <row r="13674" customFormat="false" ht="15" hidden="false" customHeight="false" outlineLevel="0" collapsed="false">
      <c r="A13674" s="2" t="s">
        <v>174</v>
      </c>
      <c r="B13674" s="2" t="s">
        <v>174</v>
      </c>
      <c r="C13674" s="2" t="s">
        <v>49</v>
      </c>
      <c r="D13674" s="2" t="s">
        <v>13</v>
      </c>
      <c r="E13674" s="2" t="s">
        <v>74</v>
      </c>
      <c r="F13674" s="2" t="s">
        <v>977</v>
      </c>
      <c r="G13674" s="14" t="n">
        <v>50</v>
      </c>
      <c r="H13674" s="14" t="n">
        <v>81.1</v>
      </c>
      <c r="I13674" s="14" t="n">
        <v>50</v>
      </c>
      <c r="J13674" s="23" t="n">
        <f aca="false">IF(AND(E13674="Priority",ISNUMBER('Cost model'!N175)),'Cost model'!N175,'Cost model'!M175)</f>
        <v>75</v>
      </c>
      <c r="K13674" s="14" t="n">
        <f aca="false">J13674-H13674</f>
        <v>-6.09999999999999</v>
      </c>
      <c r="L13674" s="14" t="n">
        <f aca="false">G13674-H13674</f>
        <v>-31.1</v>
      </c>
    </row>
    <row r="13675" customFormat="false" ht="15" hidden="false" customHeight="false" outlineLevel="0" collapsed="false">
      <c r="A13675" s="2" t="s">
        <v>174</v>
      </c>
      <c r="B13675" s="2" t="s">
        <v>174</v>
      </c>
      <c r="C13675" s="2" t="s">
        <v>48</v>
      </c>
      <c r="D13675" s="2" t="s">
        <v>13</v>
      </c>
      <c r="E13675" s="2" t="s">
        <v>74</v>
      </c>
      <c r="F13675" s="2" t="s">
        <v>977</v>
      </c>
      <c r="G13675" s="14" t="n">
        <v>24.5</v>
      </c>
      <c r="H13675" s="14" t="n">
        <v>31.28</v>
      </c>
      <c r="I13675" s="14" t="n">
        <v>24.5</v>
      </c>
      <c r="J13675" s="23" t="n">
        <f aca="false">IF(AND(E13675="Priority",ISNUMBER('Cost model'!N174)),'Cost model'!N174,'Cost model'!M174)</f>
        <v>70</v>
      </c>
      <c r="K13675" s="14" t="n">
        <f aca="false">J13675-H13675</f>
        <v>38.72</v>
      </c>
      <c r="L13675" s="14" t="n">
        <f aca="false">G13675-H13675</f>
        <v>-6.78</v>
      </c>
    </row>
    <row r="13676" customFormat="false" ht="15" hidden="false" customHeight="false" outlineLevel="0" collapsed="false">
      <c r="A13676" s="2" t="s">
        <v>221</v>
      </c>
      <c r="B13676" s="2" t="s">
        <v>221</v>
      </c>
      <c r="C13676" s="2" t="s">
        <v>49</v>
      </c>
      <c r="D13676" s="2" t="s">
        <v>10</v>
      </c>
      <c r="E13676" s="2" t="s">
        <v>83</v>
      </c>
      <c r="F13676" s="2" t="s">
        <v>977</v>
      </c>
      <c r="G13676" s="14" t="n">
        <v>24.5</v>
      </c>
      <c r="H13676" s="14" t="n">
        <v>35.2</v>
      </c>
      <c r="I13676" s="14" t="n">
        <v>24.5</v>
      </c>
      <c r="J13676" s="23" t="n">
        <f aca="false">IF(AND(E13676="Priority",ISNUMBER('Cost model'!N739)),'Cost model'!N739,'Cost model'!M739)</f>
        <v>23.5</v>
      </c>
      <c r="K13676" s="14" t="n">
        <f aca="false">J13676-H13676</f>
        <v>-11.7</v>
      </c>
      <c r="L13676" s="14" t="n">
        <f aca="false">G13676-H13676</f>
        <v>-10.7</v>
      </c>
    </row>
    <row r="13677" customFormat="false" ht="15" hidden="false" customHeight="false" outlineLevel="0" collapsed="false">
      <c r="A13677" s="2" t="s">
        <v>124</v>
      </c>
      <c r="B13677" s="2" t="s">
        <v>124</v>
      </c>
      <c r="C13677" s="2" t="s">
        <v>48</v>
      </c>
      <c r="D13677" s="2" t="s">
        <v>10</v>
      </c>
      <c r="E13677" s="2" t="s">
        <v>83</v>
      </c>
      <c r="F13677" s="2" t="s">
        <v>977</v>
      </c>
      <c r="G13677" s="14" t="n">
        <v>17.5</v>
      </c>
      <c r="H13677" s="14" t="n">
        <v>24.57</v>
      </c>
      <c r="I13677" s="14" t="n">
        <v>17.5</v>
      </c>
      <c r="J13677" s="23" t="n">
        <f aca="false">IF(AND(E13677="Priority",ISNUMBER('Cost model'!N318)),'Cost model'!N318,'Cost model'!M318)</f>
        <v>19.5</v>
      </c>
      <c r="K13677" s="14" t="n">
        <f aca="false">J13677-H13677</f>
        <v>-5.07</v>
      </c>
      <c r="L13677" s="14" t="n">
        <f aca="false">G13677-H13677</f>
        <v>-7.07</v>
      </c>
    </row>
    <row r="13678" customFormat="false" ht="15" hidden="false" customHeight="false" outlineLevel="0" collapsed="false">
      <c r="A13678" s="2" t="s">
        <v>123</v>
      </c>
      <c r="B13678" s="2" t="s">
        <v>124</v>
      </c>
      <c r="C13678" s="2" t="s">
        <v>47</v>
      </c>
      <c r="D13678" s="2" t="s">
        <v>12</v>
      </c>
      <c r="E13678" s="2" t="s">
        <v>74</v>
      </c>
      <c r="F13678" s="2" t="s">
        <v>976</v>
      </c>
      <c r="G13678" s="14" t="n">
        <v>19.5</v>
      </c>
      <c r="H13678" s="14" t="n">
        <v>30.68</v>
      </c>
      <c r="I13678" s="14" t="n">
        <v>19.5</v>
      </c>
      <c r="J13678" s="23" t="n">
        <f aca="false">IF(AND(E13678="Priority",ISNUMBER('Cost model'!N5)),'Cost model'!N5,'Cost model'!M5)</f>
        <v>35</v>
      </c>
      <c r="K13678" s="14" t="n">
        <f aca="false">J13678-H13678</f>
        <v>4.32</v>
      </c>
      <c r="L13678" s="14" t="n">
        <f aca="false">G13678-H13678</f>
        <v>-11.18</v>
      </c>
    </row>
    <row r="13679" customFormat="false" ht="15" hidden="false" customHeight="false" outlineLevel="0" collapsed="false">
      <c r="A13679" s="2" t="s">
        <v>142</v>
      </c>
      <c r="B13679" s="2" t="s">
        <v>124</v>
      </c>
      <c r="C13679" s="2" t="s">
        <v>49</v>
      </c>
      <c r="D13679" s="2" t="s">
        <v>10</v>
      </c>
      <c r="E13679" s="2" t="s">
        <v>74</v>
      </c>
      <c r="F13679" s="2" t="s">
        <v>976</v>
      </c>
      <c r="G13679" s="14" t="n">
        <v>17.5</v>
      </c>
      <c r="H13679" s="14" t="n">
        <v>21.42</v>
      </c>
      <c r="I13679" s="14" t="n">
        <v>17.5</v>
      </c>
      <c r="J13679" s="23" t="n">
        <f aca="false">IF(AND(E13679="Priority",ISNUMBER('Cost model'!N664)),'Cost model'!N664,'Cost model'!M664)</f>
        <v>19.5</v>
      </c>
      <c r="K13679" s="14" t="n">
        <f aca="false">J13679-H13679</f>
        <v>-1.92</v>
      </c>
      <c r="L13679" s="14" t="n">
        <f aca="false">G13679-H13679</f>
        <v>-3.92</v>
      </c>
    </row>
    <row r="13680" customFormat="false" ht="15" hidden="false" customHeight="false" outlineLevel="0" collapsed="false">
      <c r="A13680" s="2" t="s">
        <v>221</v>
      </c>
      <c r="B13680" s="2" t="s">
        <v>221</v>
      </c>
      <c r="C13680" s="2" t="s">
        <v>47</v>
      </c>
      <c r="D13680" s="2" t="s">
        <v>10</v>
      </c>
      <c r="E13680" s="2" t="s">
        <v>74</v>
      </c>
      <c r="F13680" s="2" t="s">
        <v>977</v>
      </c>
      <c r="G13680" s="14" t="n">
        <v>9.5</v>
      </c>
      <c r="H13680" s="14" t="n">
        <v>7.27</v>
      </c>
      <c r="I13680" s="14" t="n">
        <v>9.5</v>
      </c>
      <c r="J13680" s="23" t="n">
        <f aca="false">IF(AND(E13680="Priority",ISNUMBER('Cost model'!N737)),'Cost model'!N737,'Cost model'!M737)</f>
        <v>8.5</v>
      </c>
      <c r="K13680" s="14" t="n">
        <f aca="false">J13680-H13680</f>
        <v>1.23</v>
      </c>
      <c r="L13680" s="14" t="n">
        <f aca="false">G13680-H13680</f>
        <v>2.23</v>
      </c>
    </row>
    <row r="13681" customFormat="false" ht="15" hidden="false" customHeight="false" outlineLevel="0" collapsed="false">
      <c r="A13681" s="2" t="s">
        <v>124</v>
      </c>
      <c r="B13681" s="2" t="s">
        <v>124</v>
      </c>
      <c r="C13681" s="2" t="s">
        <v>48</v>
      </c>
      <c r="D13681" s="2" t="s">
        <v>10</v>
      </c>
      <c r="E13681" s="2" t="s">
        <v>74</v>
      </c>
      <c r="F13681" s="2" t="s">
        <v>977</v>
      </c>
      <c r="G13681" s="14" t="n">
        <v>12.5</v>
      </c>
      <c r="H13681" s="14" t="n">
        <v>11.31</v>
      </c>
      <c r="I13681" s="14" t="n">
        <v>12.5</v>
      </c>
      <c r="J13681" s="23" t="n">
        <f aca="false">IF(AND(E13681="Priority",ISNUMBER('Cost model'!N318)),'Cost model'!N318,'Cost model'!M318)</f>
        <v>14.5</v>
      </c>
      <c r="K13681" s="14" t="n">
        <f aca="false">J13681-H13681</f>
        <v>3.19</v>
      </c>
      <c r="L13681" s="14" t="n">
        <f aca="false">G13681-H13681</f>
        <v>1.19</v>
      </c>
    </row>
    <row r="13682" customFormat="false" ht="15" hidden="false" customHeight="false" outlineLevel="0" collapsed="false">
      <c r="A13682" s="2" t="s">
        <v>221</v>
      </c>
      <c r="B13682" s="2" t="s">
        <v>221</v>
      </c>
      <c r="C13682" s="2" t="s">
        <v>47</v>
      </c>
      <c r="D13682" s="2" t="s">
        <v>10</v>
      </c>
      <c r="E13682" s="2" t="s">
        <v>74</v>
      </c>
      <c r="F13682" s="2" t="s">
        <v>977</v>
      </c>
      <c r="G13682" s="14" t="n">
        <v>9.5</v>
      </c>
      <c r="H13682" s="14" t="n">
        <v>7.27</v>
      </c>
      <c r="I13682" s="14" t="n">
        <v>9.5</v>
      </c>
      <c r="J13682" s="23" t="n">
        <f aca="false">IF(AND(E13682="Priority",ISNUMBER('Cost model'!N737)),'Cost model'!N737,'Cost model'!M737)</f>
        <v>8.5</v>
      </c>
      <c r="K13682" s="14" t="n">
        <f aca="false">J13682-H13682</f>
        <v>1.23</v>
      </c>
      <c r="L13682" s="14" t="n">
        <f aca="false">G13682-H13682</f>
        <v>2.23</v>
      </c>
    </row>
    <row r="13683" customFormat="false" ht="15" hidden="false" customHeight="false" outlineLevel="0" collapsed="false">
      <c r="A13683" s="2" t="s">
        <v>124</v>
      </c>
      <c r="B13683" s="2" t="s">
        <v>124</v>
      </c>
      <c r="C13683" s="2" t="s">
        <v>48</v>
      </c>
      <c r="D13683" s="2" t="s">
        <v>10</v>
      </c>
      <c r="E13683" s="2" t="s">
        <v>83</v>
      </c>
      <c r="F13683" s="2" t="s">
        <v>977</v>
      </c>
      <c r="G13683" s="14" t="n">
        <v>17.5</v>
      </c>
      <c r="H13683" s="14" t="n">
        <v>8.32</v>
      </c>
      <c r="I13683" s="14" t="n">
        <v>17.5</v>
      </c>
      <c r="J13683" s="23" t="n">
        <f aca="false">IF(AND(E13683="Priority",ISNUMBER('Cost model'!N318)),'Cost model'!N318,'Cost model'!M318)</f>
        <v>19.5</v>
      </c>
      <c r="K13683" s="14" t="n">
        <f aca="false">J13683-H13683</f>
        <v>11.18</v>
      </c>
      <c r="L13683" s="14" t="n">
        <f aca="false">G13683-H13683</f>
        <v>9.18</v>
      </c>
    </row>
    <row r="13684" customFormat="false" ht="15" hidden="false" customHeight="false" outlineLevel="0" collapsed="false">
      <c r="A13684" s="2" t="s">
        <v>221</v>
      </c>
      <c r="B13684" s="2" t="s">
        <v>221</v>
      </c>
      <c r="C13684" s="2" t="s">
        <v>49</v>
      </c>
      <c r="D13684" s="2" t="s">
        <v>10</v>
      </c>
      <c r="E13684" s="2" t="s">
        <v>74</v>
      </c>
      <c r="F13684" s="2" t="s">
        <v>977</v>
      </c>
      <c r="G13684" s="14" t="n">
        <v>17.5</v>
      </c>
      <c r="H13684" s="14" t="n">
        <v>10.64</v>
      </c>
      <c r="I13684" s="14" t="n">
        <v>17.5</v>
      </c>
      <c r="J13684" s="23" t="n">
        <f aca="false">IF(AND(E13684="Priority",ISNUMBER('Cost model'!N739)),'Cost model'!N739,'Cost model'!M739)</f>
        <v>17.5</v>
      </c>
      <c r="K13684" s="14" t="n">
        <f aca="false">J13684-H13684</f>
        <v>6.86</v>
      </c>
      <c r="L13684" s="14" t="n">
        <f aca="false">G13684-H13684</f>
        <v>6.86</v>
      </c>
    </row>
    <row r="13685" customFormat="false" ht="15" hidden="false" customHeight="false" outlineLevel="0" collapsed="false">
      <c r="A13685" s="2" t="s">
        <v>342</v>
      </c>
      <c r="B13685" s="2" t="s">
        <v>158</v>
      </c>
      <c r="C13685" s="2" t="s">
        <v>47</v>
      </c>
      <c r="D13685" s="2" t="s">
        <v>14</v>
      </c>
      <c r="E13685" s="2" t="s">
        <v>74</v>
      </c>
      <c r="F13685" s="2" t="s">
        <v>976</v>
      </c>
      <c r="G13685" s="14" t="n">
        <v>95</v>
      </c>
      <c r="H13685" s="14" t="n">
        <v>217.76</v>
      </c>
      <c r="I13685" s="14" t="n">
        <v>95</v>
      </c>
      <c r="J13685" s="23" t="n">
        <f aca="false">IF(AND(E13685="Priority",ISNUMBER('Cost model'!N221)),'Cost model'!N221,'Cost model'!M221)</f>
        <v>150</v>
      </c>
      <c r="K13685" s="14" t="n">
        <f aca="false">J13685-H13685</f>
        <v>-67.76</v>
      </c>
      <c r="L13685" s="14" t="n">
        <f aca="false">G13685-H13685</f>
        <v>-122.76</v>
      </c>
    </row>
    <row r="13686" customFormat="false" ht="15" hidden="false" customHeight="false" outlineLevel="0" collapsed="false">
      <c r="A13686" s="2" t="s">
        <v>142</v>
      </c>
      <c r="B13686" s="2" t="s">
        <v>221</v>
      </c>
      <c r="C13686" s="2" t="s">
        <v>48</v>
      </c>
      <c r="D13686" s="2" t="s">
        <v>10</v>
      </c>
      <c r="E13686" s="2" t="s">
        <v>74</v>
      </c>
      <c r="F13686" s="2" t="s">
        <v>976</v>
      </c>
      <c r="G13686" s="14" t="n">
        <v>12.5</v>
      </c>
      <c r="H13686" s="14" t="n">
        <v>9.36</v>
      </c>
      <c r="I13686" s="14" t="n">
        <v>19.5</v>
      </c>
      <c r="J13686" s="23" t="n">
        <f aca="false">IF(AND(E13686="Priority",ISNUMBER('Cost model'!N678)),'Cost model'!N678,'Cost model'!M678)</f>
        <v>16.5</v>
      </c>
      <c r="K13686" s="14" t="n">
        <f aca="false">J13686-H13686</f>
        <v>7.14</v>
      </c>
      <c r="L13686" s="14" t="n">
        <f aca="false">G13686-H13686</f>
        <v>3.14</v>
      </c>
    </row>
    <row r="13687" customFormat="false" ht="15" hidden="false" customHeight="false" outlineLevel="0" collapsed="false">
      <c r="A13687" s="2" t="s">
        <v>142</v>
      </c>
      <c r="B13687" s="2" t="s">
        <v>142</v>
      </c>
      <c r="C13687" s="2" t="s">
        <v>47</v>
      </c>
      <c r="D13687" s="2" t="s">
        <v>14</v>
      </c>
      <c r="E13687" s="2" t="s">
        <v>74</v>
      </c>
      <c r="F13687" s="2" t="s">
        <v>977</v>
      </c>
      <c r="G13687" s="14" t="n">
        <v>25</v>
      </c>
      <c r="H13687" s="14" t="n">
        <v>70.55</v>
      </c>
      <c r="I13687" s="14" t="n">
        <v>25</v>
      </c>
      <c r="J13687" s="23" t="n">
        <f aca="false">IF(AND(E13687="Priority",ISNUMBER('Cost model'!N641)),'Cost model'!N641,'Cost model'!M641)</f>
        <v>75</v>
      </c>
      <c r="K13687" s="14" t="n">
        <f aca="false">J13687-H13687</f>
        <v>4.45</v>
      </c>
      <c r="L13687" s="14" t="n">
        <f aca="false">G13687-H13687</f>
        <v>-45.55</v>
      </c>
    </row>
    <row r="13688" customFormat="false" ht="15" hidden="false" customHeight="false" outlineLevel="0" collapsed="false">
      <c r="A13688" s="2" t="s">
        <v>158</v>
      </c>
      <c r="B13688" s="2" t="s">
        <v>158</v>
      </c>
      <c r="C13688" s="2" t="s">
        <v>47</v>
      </c>
      <c r="D13688" s="2" t="s">
        <v>10</v>
      </c>
      <c r="E13688" s="2" t="s">
        <v>74</v>
      </c>
      <c r="F13688" s="2" t="s">
        <v>977</v>
      </c>
      <c r="G13688" s="14" t="n">
        <v>9.5</v>
      </c>
      <c r="H13688" s="14" t="n">
        <v>15.32</v>
      </c>
      <c r="I13688" s="14" t="n">
        <v>9.5</v>
      </c>
      <c r="J13688" s="23" t="n">
        <f aca="false">IF(AND(E13688="Priority",ISNUMBER('Cost model'!N422)),'Cost model'!N422,'Cost model'!M422)</f>
        <v>8.5</v>
      </c>
      <c r="K13688" s="14" t="n">
        <f aca="false">J13688-H13688</f>
        <v>-6.82</v>
      </c>
      <c r="L13688" s="14" t="n">
        <f aca="false">G13688-H13688</f>
        <v>-5.82</v>
      </c>
    </row>
    <row r="13689" customFormat="false" ht="15" hidden="false" customHeight="false" outlineLevel="0" collapsed="false">
      <c r="A13689" s="2" t="s">
        <v>221</v>
      </c>
      <c r="B13689" s="2" t="s">
        <v>221</v>
      </c>
      <c r="C13689" s="2" t="s">
        <v>47</v>
      </c>
      <c r="D13689" s="2" t="s">
        <v>10</v>
      </c>
      <c r="E13689" s="2" t="s">
        <v>74</v>
      </c>
      <c r="F13689" s="2" t="s">
        <v>977</v>
      </c>
      <c r="G13689" s="14" t="n">
        <v>9.5</v>
      </c>
      <c r="H13689" s="14" t="n">
        <v>7.5</v>
      </c>
      <c r="I13689" s="14" t="n">
        <v>9.5</v>
      </c>
      <c r="J13689" s="23" t="n">
        <f aca="false">IF(AND(E13689="Priority",ISNUMBER('Cost model'!N737)),'Cost model'!N737,'Cost model'!M737)</f>
        <v>8.5</v>
      </c>
      <c r="K13689" s="14" t="n">
        <f aca="false">J13689-H13689</f>
        <v>1</v>
      </c>
      <c r="L13689" s="14" t="n">
        <f aca="false">G13689-H13689</f>
        <v>2</v>
      </c>
    </row>
    <row r="13690" customFormat="false" ht="15" hidden="false" customHeight="false" outlineLevel="0" collapsed="false">
      <c r="A13690" s="2" t="s">
        <v>174</v>
      </c>
      <c r="B13690" s="2" t="s">
        <v>174</v>
      </c>
      <c r="C13690" s="2" t="s">
        <v>47</v>
      </c>
      <c r="D13690" s="2" t="s">
        <v>10</v>
      </c>
      <c r="E13690" s="2" t="s">
        <v>74</v>
      </c>
      <c r="F13690" s="2" t="s">
        <v>977</v>
      </c>
      <c r="G13690" s="14" t="n">
        <v>9.5</v>
      </c>
      <c r="H13690" s="14" t="n">
        <v>6.79</v>
      </c>
      <c r="I13690" s="14" t="n">
        <v>9.5</v>
      </c>
      <c r="J13690" s="23" t="n">
        <f aca="false">IF(AND(E13690="Priority",ISNUMBER('Cost model'!N167)),'Cost model'!N167,'Cost model'!M167)</f>
        <v>8.5</v>
      </c>
      <c r="K13690" s="14" t="n">
        <f aca="false">J13690-H13690</f>
        <v>1.71</v>
      </c>
      <c r="L13690" s="14" t="n">
        <f aca="false">G13690-H13690</f>
        <v>2.71</v>
      </c>
    </row>
    <row r="13691" customFormat="false" ht="15" hidden="false" customHeight="false" outlineLevel="0" collapsed="false">
      <c r="A13691" s="2" t="s">
        <v>221</v>
      </c>
      <c r="B13691" s="2" t="s">
        <v>158</v>
      </c>
      <c r="C13691" s="2" t="s">
        <v>47</v>
      </c>
      <c r="D13691" s="2" t="s">
        <v>12</v>
      </c>
      <c r="E13691" s="2" t="s">
        <v>74</v>
      </c>
      <c r="F13691" s="2" t="s">
        <v>976</v>
      </c>
      <c r="G13691" s="14" t="n">
        <v>9.5</v>
      </c>
      <c r="H13691" s="14" t="n">
        <v>69.19</v>
      </c>
      <c r="I13691" s="14" t="n">
        <v>19.5</v>
      </c>
      <c r="J13691" s="23" t="n">
        <f aca="false">IF(AND(E13691="Priority",ISNUMBER('Cost model'!N755)),'Cost model'!N755,'Cost model'!M755)</f>
        <v>50</v>
      </c>
      <c r="K13691" s="14" t="n">
        <f aca="false">J13691-H13691</f>
        <v>-19.19</v>
      </c>
      <c r="L13691" s="14" t="n">
        <f aca="false">G13691-H13691</f>
        <v>-59.69</v>
      </c>
    </row>
    <row r="13692" customFormat="false" ht="15" hidden="false" customHeight="false" outlineLevel="0" collapsed="false">
      <c r="A13692" s="2" t="s">
        <v>124</v>
      </c>
      <c r="B13692" s="2" t="s">
        <v>124</v>
      </c>
      <c r="C13692" s="2" t="s">
        <v>48</v>
      </c>
      <c r="D13692" s="2" t="s">
        <v>10</v>
      </c>
      <c r="E13692" s="2" t="s">
        <v>74</v>
      </c>
      <c r="F13692" s="2" t="s">
        <v>977</v>
      </c>
      <c r="G13692" s="14" t="n">
        <v>12.5</v>
      </c>
      <c r="H13692" s="14" t="n">
        <v>9.92</v>
      </c>
      <c r="I13692" s="14" t="n">
        <v>12.5</v>
      </c>
      <c r="J13692" s="23" t="n">
        <f aca="false">IF(AND(E13692="Priority",ISNUMBER('Cost model'!N318)),'Cost model'!N318,'Cost model'!M318)</f>
        <v>14.5</v>
      </c>
      <c r="K13692" s="14" t="n">
        <f aca="false">J13692-H13692</f>
        <v>4.58</v>
      </c>
      <c r="L13692" s="14" t="n">
        <f aca="false">G13692-H13692</f>
        <v>2.58</v>
      </c>
    </row>
    <row r="13693" customFormat="false" ht="15" hidden="false" customHeight="false" outlineLevel="0" collapsed="false">
      <c r="A13693" s="2" t="s">
        <v>124</v>
      </c>
      <c r="B13693" s="2" t="s">
        <v>124</v>
      </c>
      <c r="C13693" s="2" t="s">
        <v>47</v>
      </c>
      <c r="D13693" s="2" t="s">
        <v>10</v>
      </c>
      <c r="E13693" s="2" t="s">
        <v>74</v>
      </c>
      <c r="F13693" s="2" t="s">
        <v>977</v>
      </c>
      <c r="G13693" s="14" t="n">
        <v>9.5</v>
      </c>
      <c r="H13693" s="14" t="n">
        <v>6.79</v>
      </c>
      <c r="I13693" s="14" t="n">
        <v>9.5</v>
      </c>
      <c r="J13693" s="23" t="n">
        <f aca="false">IF(AND(E13693="Priority",ISNUMBER('Cost model'!N317)),'Cost model'!N317,'Cost model'!M317)</f>
        <v>10.5</v>
      </c>
      <c r="K13693" s="14" t="n">
        <f aca="false">J13693-H13693</f>
        <v>3.71</v>
      </c>
      <c r="L13693" s="14" t="n">
        <f aca="false">G13693-H13693</f>
        <v>2.71</v>
      </c>
    </row>
    <row r="13694" customFormat="false" ht="15" hidden="false" customHeight="false" outlineLevel="0" collapsed="false">
      <c r="A13694" s="2" t="s">
        <v>158</v>
      </c>
      <c r="B13694" s="2" t="s">
        <v>142</v>
      </c>
      <c r="C13694" s="2" t="s">
        <v>47</v>
      </c>
      <c r="D13694" s="2" t="s">
        <v>10</v>
      </c>
      <c r="E13694" s="2" t="s">
        <v>74</v>
      </c>
      <c r="F13694" s="2" t="s">
        <v>976</v>
      </c>
      <c r="G13694" s="14" t="n">
        <v>9.5</v>
      </c>
      <c r="H13694" s="14" t="n">
        <v>11.23</v>
      </c>
      <c r="I13694" s="14" t="n">
        <v>14.5</v>
      </c>
      <c r="J13694" s="23" t="n">
        <f aca="false">IF(AND(E13694="Priority",ISNUMBER('Cost model'!N437)),'Cost model'!N437,'Cost model'!M437)</f>
        <v>13.5</v>
      </c>
      <c r="K13694" s="14" t="n">
        <f aca="false">J13694-H13694</f>
        <v>2.27</v>
      </c>
      <c r="L13694" s="14" t="n">
        <f aca="false">G13694-H13694</f>
        <v>-1.73</v>
      </c>
    </row>
    <row r="13695" customFormat="false" ht="15" hidden="false" customHeight="false" outlineLevel="0" collapsed="false">
      <c r="A13695" s="2" t="s">
        <v>205</v>
      </c>
      <c r="B13695" s="2" t="s">
        <v>142</v>
      </c>
      <c r="C13695" s="2" t="s">
        <v>47</v>
      </c>
      <c r="D13695" s="2" t="s">
        <v>10</v>
      </c>
      <c r="E13695" s="2" t="s">
        <v>74</v>
      </c>
      <c r="F13695" s="2" t="s">
        <v>976</v>
      </c>
      <c r="G13695" s="14" t="n">
        <v>14.5</v>
      </c>
      <c r="H13695" s="14" t="n">
        <v>12.18</v>
      </c>
      <c r="I13695" s="14" t="n">
        <v>14.5</v>
      </c>
      <c r="J13695" s="23" t="n">
        <f aca="false">IF(AND(E13695="Priority",ISNUMBER('Cost model'!N542)),'Cost model'!N542,'Cost model'!M542)</f>
        <v>15.5</v>
      </c>
      <c r="K13695" s="14" t="n">
        <f aca="false">J13695-H13695</f>
        <v>3.32</v>
      </c>
      <c r="L13695" s="14" t="n">
        <f aca="false">G13695-H13695</f>
        <v>2.32</v>
      </c>
    </row>
    <row r="13696" customFormat="false" ht="15" hidden="false" customHeight="false" outlineLevel="0" collapsed="false">
      <c r="A13696" s="2" t="s">
        <v>124</v>
      </c>
      <c r="B13696" s="2" t="s">
        <v>124</v>
      </c>
      <c r="C13696" s="2" t="s">
        <v>48</v>
      </c>
      <c r="D13696" s="2" t="s">
        <v>10</v>
      </c>
      <c r="E13696" s="2" t="s">
        <v>74</v>
      </c>
      <c r="F13696" s="2" t="s">
        <v>977</v>
      </c>
      <c r="G13696" s="14" t="n">
        <v>12.5</v>
      </c>
      <c r="H13696" s="14" t="n">
        <v>26.1</v>
      </c>
      <c r="I13696" s="14" t="n">
        <v>12.5</v>
      </c>
      <c r="J13696" s="23" t="n">
        <f aca="false">IF(AND(E13696="Priority",ISNUMBER('Cost model'!N318)),'Cost model'!N318,'Cost model'!M318)</f>
        <v>14.5</v>
      </c>
      <c r="K13696" s="14" t="n">
        <f aca="false">J13696-H13696</f>
        <v>-11.6</v>
      </c>
      <c r="L13696" s="14" t="n">
        <f aca="false">G13696-H13696</f>
        <v>-13.6</v>
      </c>
    </row>
    <row r="13697" customFormat="false" ht="15" hidden="false" customHeight="false" outlineLevel="0" collapsed="false">
      <c r="A13697" s="2" t="s">
        <v>221</v>
      </c>
      <c r="B13697" s="2" t="s">
        <v>158</v>
      </c>
      <c r="C13697" s="2" t="s">
        <v>47</v>
      </c>
      <c r="D13697" s="2" t="s">
        <v>10</v>
      </c>
      <c r="E13697" s="2" t="s">
        <v>74</v>
      </c>
      <c r="F13697" s="2" t="s">
        <v>976</v>
      </c>
      <c r="G13697" s="14" t="n">
        <v>9.5</v>
      </c>
      <c r="H13697" s="14" t="n">
        <v>12.22</v>
      </c>
      <c r="I13697" s="14" t="n">
        <v>14.5</v>
      </c>
      <c r="J13697" s="23" t="n">
        <f aca="false">IF(AND(E13697="Priority",ISNUMBER('Cost model'!N752)),'Cost model'!N752,'Cost model'!M752)</f>
        <v>12.5</v>
      </c>
      <c r="K13697" s="14" t="n">
        <f aca="false">J13697-H13697</f>
        <v>0.279999999999999</v>
      </c>
      <c r="L13697" s="14" t="n">
        <f aca="false">G13697-H13697</f>
        <v>-2.72</v>
      </c>
    </row>
    <row r="13698" customFormat="false" ht="15" hidden="false" customHeight="false" outlineLevel="0" collapsed="false">
      <c r="A13698" s="2" t="s">
        <v>221</v>
      </c>
      <c r="B13698" s="2" t="s">
        <v>221</v>
      </c>
      <c r="C13698" s="2" t="s">
        <v>47</v>
      </c>
      <c r="D13698" s="2" t="s">
        <v>12</v>
      </c>
      <c r="E13698" s="2" t="s">
        <v>74</v>
      </c>
      <c r="F13698" s="2" t="s">
        <v>977</v>
      </c>
      <c r="G13698" s="14" t="n">
        <v>9.5</v>
      </c>
      <c r="H13698" s="14" t="n">
        <v>9.78</v>
      </c>
      <c r="I13698" s="14" t="n">
        <v>9.5</v>
      </c>
      <c r="J13698" s="23" t="n">
        <f aca="false">IF(AND(E13698="Priority",ISNUMBER('Cost model'!N740)),'Cost model'!N740,'Cost model'!M740)</f>
        <v>22.5</v>
      </c>
      <c r="K13698" s="14" t="n">
        <f aca="false">J13698-H13698</f>
        <v>12.72</v>
      </c>
      <c r="L13698" s="14" t="n">
        <f aca="false">G13698-H13698</f>
        <v>-0.279999999999999</v>
      </c>
    </row>
    <row r="13699" customFormat="false" ht="15" hidden="false" customHeight="false" outlineLevel="0" collapsed="false">
      <c r="A13699" s="2" t="s">
        <v>124</v>
      </c>
      <c r="B13699" s="2" t="s">
        <v>142</v>
      </c>
      <c r="C13699" s="2" t="s">
        <v>49</v>
      </c>
      <c r="D13699" s="2" t="s">
        <v>10</v>
      </c>
      <c r="E13699" s="2" t="s">
        <v>74</v>
      </c>
      <c r="F13699" s="2" t="s">
        <v>976</v>
      </c>
      <c r="G13699" s="14" t="n">
        <v>17.5</v>
      </c>
      <c r="H13699" s="14" t="n">
        <v>21.7</v>
      </c>
      <c r="I13699" s="14" t="n">
        <v>17.5</v>
      </c>
      <c r="J13699" s="23" t="n">
        <f aca="false">IF(AND(E13699="Priority",ISNUMBER('Cost model'!N334)),'Cost model'!N334,'Cost model'!M334)</f>
        <v>20.5</v>
      </c>
      <c r="K13699" s="14" t="n">
        <f aca="false">J13699-H13699</f>
        <v>-1.2</v>
      </c>
      <c r="L13699" s="14" t="n">
        <f aca="false">G13699-H13699</f>
        <v>-4.2</v>
      </c>
    </row>
    <row r="13700" customFormat="false" ht="15" hidden="false" customHeight="false" outlineLevel="0" collapsed="false">
      <c r="A13700" s="2" t="s">
        <v>124</v>
      </c>
      <c r="B13700" s="2" t="s">
        <v>124</v>
      </c>
      <c r="C13700" s="2" t="s">
        <v>48</v>
      </c>
      <c r="D13700" s="2" t="s">
        <v>12</v>
      </c>
      <c r="E13700" s="2" t="s">
        <v>83</v>
      </c>
      <c r="F13700" s="2" t="s">
        <v>977</v>
      </c>
      <c r="G13700" s="14" t="n">
        <v>19.5</v>
      </c>
      <c r="H13700" s="14" t="n">
        <v>59.18</v>
      </c>
      <c r="I13700" s="14" t="n">
        <v>19.5</v>
      </c>
      <c r="J13700" s="23" t="n">
        <f aca="false">IF(AND(E13700="Priority",ISNUMBER('Cost model'!N321)),'Cost model'!N321,'Cost model'!M321)</f>
        <v>55</v>
      </c>
      <c r="K13700" s="14" t="n">
        <f aca="false">J13700-H13700</f>
        <v>-4.18</v>
      </c>
      <c r="L13700" s="14" t="n">
        <f aca="false">G13700-H13700</f>
        <v>-39.68</v>
      </c>
    </row>
    <row r="13701" customFormat="false" ht="15" hidden="false" customHeight="false" outlineLevel="0" collapsed="false">
      <c r="A13701" s="2" t="s">
        <v>124</v>
      </c>
      <c r="B13701" s="2" t="s">
        <v>124</v>
      </c>
      <c r="C13701" s="2" t="s">
        <v>47</v>
      </c>
      <c r="D13701" s="2" t="s">
        <v>12</v>
      </c>
      <c r="E13701" s="2" t="s">
        <v>74</v>
      </c>
      <c r="F13701" s="2" t="s">
        <v>977</v>
      </c>
      <c r="G13701" s="14" t="n">
        <v>9.5</v>
      </c>
      <c r="H13701" s="14" t="n">
        <v>47.89</v>
      </c>
      <c r="I13701" s="14" t="n">
        <v>9.5</v>
      </c>
      <c r="J13701" s="23" t="n">
        <f aca="false">IF(AND(E13701="Priority",ISNUMBER('Cost model'!N320)),'Cost model'!N320,'Cost model'!M320)</f>
        <v>24.5</v>
      </c>
      <c r="K13701" s="14" t="n">
        <f aca="false">J13701-H13701</f>
        <v>-23.39</v>
      </c>
      <c r="L13701" s="14" t="n">
        <f aca="false">G13701-H13701</f>
        <v>-38.39</v>
      </c>
    </row>
    <row r="13702" customFormat="false" ht="15" hidden="false" customHeight="false" outlineLevel="0" collapsed="false">
      <c r="A13702" s="2" t="s">
        <v>221</v>
      </c>
      <c r="B13702" s="2" t="s">
        <v>221</v>
      </c>
      <c r="C13702" s="2" t="s">
        <v>47</v>
      </c>
      <c r="D13702" s="2" t="s">
        <v>10</v>
      </c>
      <c r="E13702" s="2" t="s">
        <v>74</v>
      </c>
      <c r="F13702" s="2" t="s">
        <v>977</v>
      </c>
      <c r="G13702" s="14" t="n">
        <v>9.5</v>
      </c>
      <c r="H13702" s="14" t="n">
        <v>7.43</v>
      </c>
      <c r="I13702" s="14" t="n">
        <v>9.5</v>
      </c>
      <c r="J13702" s="23" t="n">
        <f aca="false">IF(AND(E13702="Priority",ISNUMBER('Cost model'!N737)),'Cost model'!N737,'Cost model'!M737)</f>
        <v>8.5</v>
      </c>
      <c r="K13702" s="14" t="n">
        <f aca="false">J13702-H13702</f>
        <v>1.07</v>
      </c>
      <c r="L13702" s="14" t="n">
        <f aca="false">G13702-H13702</f>
        <v>2.07</v>
      </c>
    </row>
    <row r="13703" customFormat="false" ht="15" hidden="false" customHeight="false" outlineLevel="0" collapsed="false">
      <c r="A13703" s="2" t="s">
        <v>174</v>
      </c>
      <c r="B13703" s="2" t="s">
        <v>174</v>
      </c>
      <c r="C13703" s="2" t="s">
        <v>47</v>
      </c>
      <c r="D13703" s="2" t="s">
        <v>12</v>
      </c>
      <c r="E13703" s="2" t="s">
        <v>74</v>
      </c>
      <c r="F13703" s="2" t="s">
        <v>977</v>
      </c>
      <c r="G13703" s="14" t="n">
        <v>9.5</v>
      </c>
      <c r="H13703" s="14" t="n">
        <v>6.79</v>
      </c>
      <c r="I13703" s="14" t="n">
        <v>9.5</v>
      </c>
      <c r="J13703" s="23" t="n">
        <f aca="false">IF(AND(E13703="Priority",ISNUMBER('Cost model'!N170)),'Cost model'!N170,'Cost model'!M170)</f>
        <v>25.5</v>
      </c>
      <c r="K13703" s="14" t="n">
        <f aca="false">J13703-H13703</f>
        <v>18.71</v>
      </c>
      <c r="L13703" s="14" t="n">
        <f aca="false">G13703-H13703</f>
        <v>2.71</v>
      </c>
    </row>
    <row r="13704" customFormat="false" ht="15" hidden="false" customHeight="false" outlineLevel="0" collapsed="false">
      <c r="A13704" s="2" t="s">
        <v>221</v>
      </c>
      <c r="B13704" s="2" t="s">
        <v>221</v>
      </c>
      <c r="C13704" s="2" t="s">
        <v>47</v>
      </c>
      <c r="D13704" s="2" t="s">
        <v>10</v>
      </c>
      <c r="E13704" s="2" t="s">
        <v>74</v>
      </c>
      <c r="F13704" s="2" t="s">
        <v>977</v>
      </c>
      <c r="G13704" s="14" t="n">
        <v>9.5</v>
      </c>
      <c r="H13704" s="14" t="n">
        <v>7.27</v>
      </c>
      <c r="I13704" s="14" t="n">
        <v>9.5</v>
      </c>
      <c r="J13704" s="23" t="n">
        <f aca="false">IF(AND(E13704="Priority",ISNUMBER('Cost model'!N737)),'Cost model'!N737,'Cost model'!M737)</f>
        <v>8.5</v>
      </c>
      <c r="K13704" s="14" t="n">
        <f aca="false">J13704-H13704</f>
        <v>1.23</v>
      </c>
      <c r="L13704" s="14" t="n">
        <f aca="false">G13704-H13704</f>
        <v>2.23</v>
      </c>
    </row>
    <row r="13705" customFormat="false" ht="15" hidden="false" customHeight="false" outlineLevel="0" collapsed="false">
      <c r="A13705" s="2" t="s">
        <v>221</v>
      </c>
      <c r="B13705" s="2" t="s">
        <v>221</v>
      </c>
      <c r="C13705" s="2" t="s">
        <v>47</v>
      </c>
      <c r="D13705" s="2" t="s">
        <v>12</v>
      </c>
      <c r="E13705" s="2" t="s">
        <v>74</v>
      </c>
      <c r="F13705" s="2" t="s">
        <v>977</v>
      </c>
      <c r="G13705" s="14" t="n">
        <v>9.5</v>
      </c>
      <c r="H13705" s="14" t="n">
        <v>28.21</v>
      </c>
      <c r="I13705" s="14" t="n">
        <v>9.5</v>
      </c>
      <c r="J13705" s="23" t="n">
        <f aca="false">IF(AND(E13705="Priority",ISNUMBER('Cost model'!N740)),'Cost model'!N740,'Cost model'!M740)</f>
        <v>22.5</v>
      </c>
      <c r="K13705" s="14" t="n">
        <f aca="false">J13705-H13705</f>
        <v>-5.71</v>
      </c>
      <c r="L13705" s="14" t="n">
        <f aca="false">G13705-H13705</f>
        <v>-18.71</v>
      </c>
    </row>
    <row r="13706" customFormat="false" ht="15" hidden="false" customHeight="false" outlineLevel="0" collapsed="false">
      <c r="A13706" s="2" t="s">
        <v>124</v>
      </c>
      <c r="B13706" s="2" t="s">
        <v>124</v>
      </c>
      <c r="C13706" s="2" t="s">
        <v>48</v>
      </c>
      <c r="D13706" s="2" t="s">
        <v>10</v>
      </c>
      <c r="E13706" s="2" t="s">
        <v>74</v>
      </c>
      <c r="F13706" s="2" t="s">
        <v>977</v>
      </c>
      <c r="G13706" s="14" t="n">
        <v>12.5</v>
      </c>
      <c r="H13706" s="14" t="n">
        <v>14.05</v>
      </c>
      <c r="I13706" s="14" t="n">
        <v>12.5</v>
      </c>
      <c r="J13706" s="23" t="n">
        <f aca="false">IF(AND(E13706="Priority",ISNUMBER('Cost model'!N318)),'Cost model'!N318,'Cost model'!M318)</f>
        <v>14.5</v>
      </c>
      <c r="K13706" s="14" t="n">
        <f aca="false">J13706-H13706</f>
        <v>0.449999999999999</v>
      </c>
      <c r="L13706" s="14" t="n">
        <f aca="false">G13706-H13706</f>
        <v>-1.55</v>
      </c>
    </row>
    <row r="13707" customFormat="false" ht="15" hidden="false" customHeight="false" outlineLevel="0" collapsed="false">
      <c r="A13707" s="2" t="s">
        <v>124</v>
      </c>
      <c r="B13707" s="2" t="s">
        <v>174</v>
      </c>
      <c r="C13707" s="2" t="s">
        <v>49</v>
      </c>
      <c r="D13707" s="2" t="s">
        <v>13</v>
      </c>
      <c r="E13707" s="2" t="s">
        <v>74</v>
      </c>
      <c r="F13707" s="2" t="s">
        <v>976</v>
      </c>
      <c r="G13707" s="14" t="n">
        <v>50</v>
      </c>
      <c r="H13707" s="14" t="n">
        <v>77.35</v>
      </c>
      <c r="I13707" s="14" t="n">
        <v>85</v>
      </c>
      <c r="J13707" s="23" t="n">
        <f aca="false">IF(AND(E13707="Priority",ISNUMBER('Cost model'!N370)),'Cost model'!N370,'Cost model'!M370)</f>
        <v>120</v>
      </c>
      <c r="K13707" s="14" t="n">
        <f aca="false">J13707-H13707</f>
        <v>42.65</v>
      </c>
      <c r="L13707" s="14" t="n">
        <f aca="false">G13707-H13707</f>
        <v>-27.35</v>
      </c>
    </row>
    <row r="13708" customFormat="false" ht="15" hidden="false" customHeight="false" outlineLevel="0" collapsed="false">
      <c r="A13708" s="2" t="s">
        <v>142</v>
      </c>
      <c r="B13708" s="2" t="s">
        <v>142</v>
      </c>
      <c r="C13708" s="2" t="s">
        <v>47</v>
      </c>
      <c r="D13708" s="2" t="s">
        <v>12</v>
      </c>
      <c r="E13708" s="2" t="s">
        <v>74</v>
      </c>
      <c r="F13708" s="2" t="s">
        <v>977</v>
      </c>
      <c r="G13708" s="14" t="n">
        <v>9.5</v>
      </c>
      <c r="H13708" s="14" t="n">
        <v>37.9</v>
      </c>
      <c r="I13708" s="14" t="n">
        <v>9.5</v>
      </c>
      <c r="J13708" s="23" t="n">
        <f aca="false">IF(AND(E13708="Priority",ISNUMBER('Cost model'!N635)),'Cost model'!N635,'Cost model'!M635)</f>
        <v>30.5</v>
      </c>
      <c r="K13708" s="14" t="n">
        <f aca="false">J13708-H13708</f>
        <v>-7.4</v>
      </c>
      <c r="L13708" s="14" t="n">
        <f aca="false">G13708-H13708</f>
        <v>-28.4</v>
      </c>
    </row>
    <row r="13709" customFormat="false" ht="15" hidden="false" customHeight="false" outlineLevel="0" collapsed="false">
      <c r="A13709" s="2" t="s">
        <v>124</v>
      </c>
      <c r="B13709" s="2" t="s">
        <v>124</v>
      </c>
      <c r="C13709" s="2" t="s">
        <v>47</v>
      </c>
      <c r="D13709" s="2" t="s">
        <v>12</v>
      </c>
      <c r="E13709" s="2" t="s">
        <v>83</v>
      </c>
      <c r="F13709" s="2" t="s">
        <v>977</v>
      </c>
      <c r="G13709" s="14" t="n">
        <v>19.5</v>
      </c>
      <c r="H13709" s="14" t="n">
        <v>9.94</v>
      </c>
      <c r="I13709" s="14" t="n">
        <v>19.5</v>
      </c>
      <c r="J13709" s="23" t="n">
        <f aca="false">IF(AND(E13709="Priority",ISNUMBER('Cost model'!N320)),'Cost model'!N320,'Cost model'!M320)</f>
        <v>35</v>
      </c>
      <c r="K13709" s="14" t="n">
        <f aca="false">J13709-H13709</f>
        <v>25.06</v>
      </c>
      <c r="L13709" s="14" t="n">
        <f aca="false">G13709-H13709</f>
        <v>9.56</v>
      </c>
    </row>
    <row r="13710" customFormat="false" ht="15" hidden="false" customHeight="false" outlineLevel="0" collapsed="false">
      <c r="A13710" s="2" t="s">
        <v>205</v>
      </c>
      <c r="B13710" s="2" t="s">
        <v>142</v>
      </c>
      <c r="C13710" s="2" t="s">
        <v>48</v>
      </c>
      <c r="D13710" s="2" t="s">
        <v>12</v>
      </c>
      <c r="E13710" s="2" t="s">
        <v>74</v>
      </c>
      <c r="F13710" s="2" t="s">
        <v>976</v>
      </c>
      <c r="G13710" s="14" t="n">
        <v>19.5</v>
      </c>
      <c r="H13710" s="14" t="n">
        <v>57.92</v>
      </c>
      <c r="I13710" s="14" t="n">
        <v>19.5</v>
      </c>
      <c r="J13710" s="23" t="n">
        <f aca="false">IF(AND(E13710="Priority",ISNUMBER('Cost model'!N546)),'Cost model'!N546,'Cost model'!M546)</f>
        <v>60</v>
      </c>
      <c r="K13710" s="14" t="n">
        <f aca="false">J13710-H13710</f>
        <v>2.08</v>
      </c>
      <c r="L13710" s="14" t="n">
        <f aca="false">G13710-H13710</f>
        <v>-38.42</v>
      </c>
    </row>
    <row r="13711" customFormat="false" ht="15" hidden="false" customHeight="false" outlineLevel="0" collapsed="false">
      <c r="A13711" s="2" t="s">
        <v>174</v>
      </c>
      <c r="B13711" s="2" t="s">
        <v>174</v>
      </c>
      <c r="C13711" s="2" t="s">
        <v>47</v>
      </c>
      <c r="D13711" s="2" t="s">
        <v>14</v>
      </c>
      <c r="E13711" s="2" t="s">
        <v>74</v>
      </c>
      <c r="F13711" s="2" t="s">
        <v>977</v>
      </c>
      <c r="G13711" s="14" t="n">
        <v>25</v>
      </c>
      <c r="H13711" s="14" t="n">
        <v>87.96</v>
      </c>
      <c r="I13711" s="14" t="n">
        <v>25</v>
      </c>
      <c r="J13711" s="23" t="n">
        <f aca="false">IF(AND(E13711="Priority",ISNUMBER('Cost model'!N176)),'Cost model'!N176,'Cost model'!M176)</f>
        <v>95</v>
      </c>
      <c r="K13711" s="14" t="n">
        <f aca="false">J13711-H13711</f>
        <v>7.04000000000001</v>
      </c>
      <c r="L13711" s="14" t="n">
        <f aca="false">G13711-H13711</f>
        <v>-62.96</v>
      </c>
    </row>
    <row r="13712" customFormat="false" ht="15" hidden="false" customHeight="false" outlineLevel="0" collapsed="false">
      <c r="A13712" s="2" t="s">
        <v>142</v>
      </c>
      <c r="B13712" s="2" t="s">
        <v>142</v>
      </c>
      <c r="C13712" s="2" t="s">
        <v>47</v>
      </c>
      <c r="D13712" s="2" t="s">
        <v>10</v>
      </c>
      <c r="E13712" s="2" t="s">
        <v>74</v>
      </c>
      <c r="F13712" s="2" t="s">
        <v>977</v>
      </c>
      <c r="G13712" s="14" t="n">
        <v>9.5</v>
      </c>
      <c r="H13712" s="14" t="n">
        <v>6.16</v>
      </c>
      <c r="I13712" s="14" t="n">
        <v>9.5</v>
      </c>
      <c r="J13712" s="23" t="n">
        <f aca="false">IF(AND(E13712="Priority",ISNUMBER('Cost model'!N632)),'Cost model'!N632,'Cost model'!M632)</f>
        <v>9.5</v>
      </c>
      <c r="K13712" s="14" t="n">
        <f aca="false">J13712-H13712</f>
        <v>3.34</v>
      </c>
      <c r="L13712" s="14" t="n">
        <f aca="false">G13712-H13712</f>
        <v>3.34</v>
      </c>
    </row>
    <row r="13713" customFormat="false" ht="15" hidden="false" customHeight="false" outlineLevel="0" collapsed="false">
      <c r="A13713" s="2" t="s">
        <v>174</v>
      </c>
      <c r="B13713" s="2" t="s">
        <v>174</v>
      </c>
      <c r="C13713" s="2" t="s">
        <v>47</v>
      </c>
      <c r="D13713" s="2" t="s">
        <v>10</v>
      </c>
      <c r="E13713" s="2" t="s">
        <v>74</v>
      </c>
      <c r="F13713" s="2" t="s">
        <v>977</v>
      </c>
      <c r="G13713" s="14" t="n">
        <v>9.5</v>
      </c>
      <c r="H13713" s="14" t="n">
        <v>6.79</v>
      </c>
      <c r="I13713" s="14" t="n">
        <v>9.5</v>
      </c>
      <c r="J13713" s="23" t="n">
        <f aca="false">IF(AND(E13713="Priority",ISNUMBER('Cost model'!N167)),'Cost model'!N167,'Cost model'!M167)</f>
        <v>8.5</v>
      </c>
      <c r="K13713" s="14" t="n">
        <f aca="false">J13713-H13713</f>
        <v>1.71</v>
      </c>
      <c r="L13713" s="14" t="n">
        <f aca="false">G13713-H13713</f>
        <v>2.71</v>
      </c>
    </row>
    <row r="13714" customFormat="false" ht="15" hidden="false" customHeight="false" outlineLevel="0" collapsed="false">
      <c r="A13714" s="2" t="s">
        <v>221</v>
      </c>
      <c r="B13714" s="2" t="s">
        <v>221</v>
      </c>
      <c r="C13714" s="2" t="s">
        <v>47</v>
      </c>
      <c r="D13714" s="2" t="s">
        <v>10</v>
      </c>
      <c r="E13714" s="2" t="s">
        <v>74</v>
      </c>
      <c r="F13714" s="2" t="s">
        <v>977</v>
      </c>
      <c r="G13714" s="14" t="n">
        <v>9.5</v>
      </c>
      <c r="H13714" s="14" t="n">
        <v>6.77</v>
      </c>
      <c r="I13714" s="14" t="n">
        <v>9.5</v>
      </c>
      <c r="J13714" s="23" t="n">
        <f aca="false">IF(AND(E13714="Priority",ISNUMBER('Cost model'!N737)),'Cost model'!N737,'Cost model'!M737)</f>
        <v>8.5</v>
      </c>
      <c r="K13714" s="14" t="n">
        <f aca="false">J13714-H13714</f>
        <v>1.73</v>
      </c>
      <c r="L13714" s="14" t="n">
        <f aca="false">G13714-H13714</f>
        <v>2.73</v>
      </c>
    </row>
    <row r="13715" customFormat="false" ht="15" hidden="false" customHeight="false" outlineLevel="0" collapsed="false">
      <c r="A13715" s="2" t="s">
        <v>342</v>
      </c>
      <c r="B13715" s="2" t="s">
        <v>158</v>
      </c>
      <c r="C13715" s="2" t="s">
        <v>47</v>
      </c>
      <c r="D13715" s="2" t="s">
        <v>10</v>
      </c>
      <c r="E13715" s="2" t="s">
        <v>74</v>
      </c>
      <c r="F13715" s="2" t="s">
        <v>976</v>
      </c>
      <c r="G13715" s="14" t="n">
        <v>19.5</v>
      </c>
      <c r="H13715" s="14" t="n">
        <v>19.53</v>
      </c>
      <c r="I13715" s="14" t="n">
        <v>19.5</v>
      </c>
      <c r="J13715" s="23" t="n">
        <f aca="false">IF(AND(E13715="Priority",ISNUMBER('Cost model'!N212)),'Cost model'!N212,'Cost model'!M212)</f>
        <v>20.5</v>
      </c>
      <c r="K13715" s="14" t="n">
        <f aca="false">J13715-H13715</f>
        <v>0.969999999999999</v>
      </c>
      <c r="L13715" s="14" t="n">
        <f aca="false">G13715-H13715</f>
        <v>-0.0300000000000011</v>
      </c>
    </row>
    <row r="13716" customFormat="false" ht="15" hidden="false" customHeight="false" outlineLevel="0" collapsed="false">
      <c r="A13716" s="2" t="s">
        <v>221</v>
      </c>
      <c r="B13716" s="2" t="s">
        <v>221</v>
      </c>
      <c r="C13716" s="2" t="s">
        <v>47</v>
      </c>
      <c r="D13716" s="2" t="s">
        <v>12</v>
      </c>
      <c r="E13716" s="2" t="s">
        <v>74</v>
      </c>
      <c r="F13716" s="2" t="s">
        <v>977</v>
      </c>
      <c r="G13716" s="14" t="n">
        <v>9.5</v>
      </c>
      <c r="H13716" s="14" t="n">
        <v>10.48</v>
      </c>
      <c r="I13716" s="14" t="n">
        <v>9.5</v>
      </c>
      <c r="J13716" s="23" t="n">
        <f aca="false">IF(AND(E13716="Priority",ISNUMBER('Cost model'!N740)),'Cost model'!N740,'Cost model'!M740)</f>
        <v>22.5</v>
      </c>
      <c r="K13716" s="14" t="n">
        <f aca="false">J13716-H13716</f>
        <v>12.02</v>
      </c>
      <c r="L13716" s="14" t="n">
        <f aca="false">G13716-H13716</f>
        <v>-0.98</v>
      </c>
    </row>
    <row r="13717" customFormat="false" ht="15" hidden="false" customHeight="false" outlineLevel="0" collapsed="false">
      <c r="A13717" s="2" t="s">
        <v>124</v>
      </c>
      <c r="B13717" s="2" t="s">
        <v>124</v>
      </c>
      <c r="C13717" s="2" t="s">
        <v>48</v>
      </c>
      <c r="D13717" s="2" t="s">
        <v>10</v>
      </c>
      <c r="E13717" s="2" t="s">
        <v>74</v>
      </c>
      <c r="F13717" s="2" t="s">
        <v>977</v>
      </c>
      <c r="G13717" s="14" t="n">
        <v>12.5</v>
      </c>
      <c r="H13717" s="14" t="n">
        <v>11.84</v>
      </c>
      <c r="I13717" s="14" t="n">
        <v>12.5</v>
      </c>
      <c r="J13717" s="23" t="n">
        <f aca="false">IF(AND(E13717="Priority",ISNUMBER('Cost model'!N318)),'Cost model'!N318,'Cost model'!M318)</f>
        <v>14.5</v>
      </c>
      <c r="K13717" s="14" t="n">
        <f aca="false">J13717-H13717</f>
        <v>2.66</v>
      </c>
      <c r="L13717" s="14" t="n">
        <f aca="false">G13717-H13717</f>
        <v>0.66</v>
      </c>
    </row>
    <row r="13718" customFormat="false" ht="15" hidden="false" customHeight="false" outlineLevel="0" collapsed="false">
      <c r="A13718" s="2" t="s">
        <v>124</v>
      </c>
      <c r="B13718" s="2" t="s">
        <v>124</v>
      </c>
      <c r="C13718" s="2" t="s">
        <v>47</v>
      </c>
      <c r="D13718" s="2" t="s">
        <v>12</v>
      </c>
      <c r="E13718" s="2" t="s">
        <v>74</v>
      </c>
      <c r="F13718" s="2" t="s">
        <v>977</v>
      </c>
      <c r="G13718" s="14" t="n">
        <v>9.5</v>
      </c>
      <c r="H13718" s="14" t="n">
        <v>7.59</v>
      </c>
      <c r="I13718" s="14" t="n">
        <v>9.5</v>
      </c>
      <c r="J13718" s="23" t="n">
        <f aca="false">IF(AND(E13718="Priority",ISNUMBER('Cost model'!N320)),'Cost model'!N320,'Cost model'!M320)</f>
        <v>24.5</v>
      </c>
      <c r="K13718" s="14" t="n">
        <f aca="false">J13718-H13718</f>
        <v>16.91</v>
      </c>
      <c r="L13718" s="14" t="n">
        <f aca="false">G13718-H13718</f>
        <v>1.91</v>
      </c>
    </row>
    <row r="13719" customFormat="false" ht="15" hidden="false" customHeight="false" outlineLevel="0" collapsed="false">
      <c r="A13719" s="2" t="s">
        <v>174</v>
      </c>
      <c r="B13719" s="2" t="s">
        <v>174</v>
      </c>
      <c r="C13719" s="2" t="s">
        <v>48</v>
      </c>
      <c r="D13719" s="2" t="s">
        <v>10</v>
      </c>
      <c r="E13719" s="2" t="s">
        <v>74</v>
      </c>
      <c r="F13719" s="2" t="s">
        <v>977</v>
      </c>
      <c r="G13719" s="14" t="n">
        <v>12.5</v>
      </c>
      <c r="H13719" s="14" t="n">
        <v>15.24</v>
      </c>
      <c r="I13719" s="14" t="n">
        <v>12.5</v>
      </c>
      <c r="J13719" s="23" t="n">
        <f aca="false">IF(AND(E13719="Priority",ISNUMBER('Cost model'!N168)),'Cost model'!N168,'Cost model'!M168)</f>
        <v>13.5</v>
      </c>
      <c r="K13719" s="14" t="n">
        <f aca="false">J13719-H13719</f>
        <v>-1.74</v>
      </c>
      <c r="L13719" s="14" t="n">
        <f aca="false">G13719-H13719</f>
        <v>-2.74</v>
      </c>
    </row>
    <row r="13720" customFormat="false" ht="15" hidden="false" customHeight="false" outlineLevel="0" collapsed="false">
      <c r="A13720" s="2" t="s">
        <v>124</v>
      </c>
      <c r="B13720" s="2" t="s">
        <v>124</v>
      </c>
      <c r="C13720" s="2" t="s">
        <v>49</v>
      </c>
      <c r="D13720" s="2" t="s">
        <v>10</v>
      </c>
      <c r="E13720" s="2" t="s">
        <v>83</v>
      </c>
      <c r="F13720" s="2" t="s">
        <v>977</v>
      </c>
      <c r="G13720" s="14" t="n">
        <v>24.5</v>
      </c>
      <c r="H13720" s="14" t="n">
        <v>21.7</v>
      </c>
      <c r="I13720" s="14" t="n">
        <v>24.5</v>
      </c>
      <c r="J13720" s="23" t="n">
        <f aca="false">IF(AND(E13720="Priority",ISNUMBER('Cost model'!N319)),'Cost model'!N319,'Cost model'!M319)</f>
        <v>22.5</v>
      </c>
      <c r="K13720" s="14" t="n">
        <f aca="false">J13720-H13720</f>
        <v>0.800000000000001</v>
      </c>
      <c r="L13720" s="14" t="n">
        <f aca="false">G13720-H13720</f>
        <v>2.8</v>
      </c>
    </row>
    <row r="13721" customFormat="false" ht="15" hidden="false" customHeight="false" outlineLevel="0" collapsed="false">
      <c r="A13721" s="2" t="s">
        <v>142</v>
      </c>
      <c r="B13721" s="2" t="s">
        <v>142</v>
      </c>
      <c r="C13721" s="2" t="s">
        <v>47</v>
      </c>
      <c r="D13721" s="2" t="s">
        <v>12</v>
      </c>
      <c r="E13721" s="2" t="s">
        <v>74</v>
      </c>
      <c r="F13721" s="2" t="s">
        <v>977</v>
      </c>
      <c r="G13721" s="14" t="n">
        <v>9.5</v>
      </c>
      <c r="H13721" s="14" t="n">
        <v>48.24</v>
      </c>
      <c r="I13721" s="14" t="n">
        <v>9.5</v>
      </c>
      <c r="J13721" s="23" t="n">
        <f aca="false">IF(AND(E13721="Priority",ISNUMBER('Cost model'!N635)),'Cost model'!N635,'Cost model'!M635)</f>
        <v>30.5</v>
      </c>
      <c r="K13721" s="14" t="n">
        <f aca="false">J13721-H13721</f>
        <v>-17.74</v>
      </c>
      <c r="L13721" s="14" t="n">
        <f aca="false">G13721-H13721</f>
        <v>-38.74</v>
      </c>
    </row>
    <row r="13722" customFormat="false" ht="15" hidden="false" customHeight="false" outlineLevel="0" collapsed="false">
      <c r="A13722" s="2" t="s">
        <v>174</v>
      </c>
      <c r="B13722" s="2" t="s">
        <v>174</v>
      </c>
      <c r="C13722" s="2" t="s">
        <v>48</v>
      </c>
      <c r="D13722" s="2" t="s">
        <v>12</v>
      </c>
      <c r="E13722" s="2" t="s">
        <v>74</v>
      </c>
      <c r="F13722" s="2" t="s">
        <v>977</v>
      </c>
      <c r="G13722" s="14" t="n">
        <v>12.5</v>
      </c>
      <c r="H13722" s="14" t="n">
        <v>27.57</v>
      </c>
      <c r="I13722" s="14" t="n">
        <v>12.5</v>
      </c>
      <c r="J13722" s="23" t="n">
        <f aca="false">IF(AND(E13722="Priority",ISNUMBER('Cost model'!N171)),'Cost model'!N171,'Cost model'!M171)</f>
        <v>40</v>
      </c>
      <c r="K13722" s="14" t="n">
        <f aca="false">J13722-H13722</f>
        <v>12.43</v>
      </c>
      <c r="L13722" s="14" t="n">
        <f aca="false">G13722-H13722</f>
        <v>-15.07</v>
      </c>
    </row>
    <row r="13723" customFormat="false" ht="15" hidden="false" customHeight="false" outlineLevel="0" collapsed="false">
      <c r="A13723" s="2" t="s">
        <v>174</v>
      </c>
      <c r="B13723" s="2" t="s">
        <v>124</v>
      </c>
      <c r="C13723" s="2" t="s">
        <v>48</v>
      </c>
      <c r="D13723" s="2" t="s">
        <v>12</v>
      </c>
      <c r="E13723" s="2" t="s">
        <v>74</v>
      </c>
      <c r="F13723" s="2" t="s">
        <v>976</v>
      </c>
      <c r="G13723" s="14" t="n">
        <v>12.5</v>
      </c>
      <c r="H13723" s="14" t="n">
        <v>21.42</v>
      </c>
      <c r="I13723" s="14" t="n">
        <v>12.5</v>
      </c>
      <c r="J13723" s="23" t="n">
        <f aca="false">IF(AND(E13723="Priority",ISNUMBER('Cost model'!N111)),'Cost model'!N111,'Cost model'!M111)</f>
        <v>45</v>
      </c>
      <c r="K13723" s="14" t="n">
        <f aca="false">J13723-H13723</f>
        <v>23.58</v>
      </c>
      <c r="L13723" s="14" t="n">
        <f aca="false">G13723-H13723</f>
        <v>-8.92</v>
      </c>
    </row>
    <row r="13724" customFormat="false" ht="15" hidden="false" customHeight="false" outlineLevel="0" collapsed="false">
      <c r="A13724" s="2" t="s">
        <v>174</v>
      </c>
      <c r="B13724" s="2" t="s">
        <v>174</v>
      </c>
      <c r="C13724" s="2" t="s">
        <v>47</v>
      </c>
      <c r="D13724" s="2" t="s">
        <v>12</v>
      </c>
      <c r="E13724" s="2" t="s">
        <v>74</v>
      </c>
      <c r="F13724" s="2" t="s">
        <v>977</v>
      </c>
      <c r="G13724" s="14" t="n">
        <v>9.5</v>
      </c>
      <c r="H13724" s="14" t="n">
        <v>6.79</v>
      </c>
      <c r="I13724" s="14" t="n">
        <v>9.5</v>
      </c>
      <c r="J13724" s="23" t="n">
        <f aca="false">IF(AND(E13724="Priority",ISNUMBER('Cost model'!N170)),'Cost model'!N170,'Cost model'!M170)</f>
        <v>25.5</v>
      </c>
      <c r="K13724" s="14" t="n">
        <f aca="false">J13724-H13724</f>
        <v>18.71</v>
      </c>
      <c r="L13724" s="14" t="n">
        <f aca="false">G13724-H13724</f>
        <v>2.71</v>
      </c>
    </row>
    <row r="13725" customFormat="false" ht="15" hidden="false" customHeight="false" outlineLevel="0" collapsed="false">
      <c r="A13725" s="2" t="s">
        <v>124</v>
      </c>
      <c r="B13725" s="2" t="s">
        <v>124</v>
      </c>
      <c r="C13725" s="2" t="s">
        <v>47</v>
      </c>
      <c r="D13725" s="2" t="s">
        <v>10</v>
      </c>
      <c r="E13725" s="2" t="s">
        <v>74</v>
      </c>
      <c r="F13725" s="2" t="s">
        <v>977</v>
      </c>
      <c r="G13725" s="14" t="n">
        <v>9.5</v>
      </c>
      <c r="H13725" s="14" t="n">
        <v>6.79</v>
      </c>
      <c r="I13725" s="14" t="n">
        <v>9.5</v>
      </c>
      <c r="J13725" s="23" t="n">
        <f aca="false">IF(AND(E13725="Priority",ISNUMBER('Cost model'!N317)),'Cost model'!N317,'Cost model'!M317)</f>
        <v>10.5</v>
      </c>
      <c r="K13725" s="14" t="n">
        <f aca="false">J13725-H13725</f>
        <v>3.71</v>
      </c>
      <c r="L13725" s="14" t="n">
        <f aca="false">G13725-H13725</f>
        <v>2.71</v>
      </c>
    </row>
    <row r="13726" customFormat="false" ht="15" hidden="false" customHeight="false" outlineLevel="0" collapsed="false">
      <c r="A13726" s="2" t="s">
        <v>221</v>
      </c>
      <c r="B13726" s="2" t="s">
        <v>221</v>
      </c>
      <c r="C13726" s="2" t="s">
        <v>47</v>
      </c>
      <c r="D13726" s="2" t="s">
        <v>10</v>
      </c>
      <c r="E13726" s="2" t="s">
        <v>74</v>
      </c>
      <c r="F13726" s="2" t="s">
        <v>977</v>
      </c>
      <c r="G13726" s="14" t="n">
        <v>9.5</v>
      </c>
      <c r="H13726" s="14" t="n">
        <v>7.27</v>
      </c>
      <c r="I13726" s="14" t="n">
        <v>9.5</v>
      </c>
      <c r="J13726" s="23" t="n">
        <f aca="false">IF(AND(E13726="Priority",ISNUMBER('Cost model'!N737)),'Cost model'!N737,'Cost model'!M737)</f>
        <v>8.5</v>
      </c>
      <c r="K13726" s="14" t="n">
        <f aca="false">J13726-H13726</f>
        <v>1.23</v>
      </c>
      <c r="L13726" s="14" t="n">
        <f aca="false">G13726-H13726</f>
        <v>2.23</v>
      </c>
    </row>
    <row r="13727" customFormat="false" ht="15" hidden="false" customHeight="false" outlineLevel="0" collapsed="false">
      <c r="A13727" s="2" t="s">
        <v>174</v>
      </c>
      <c r="B13727" s="2" t="s">
        <v>174</v>
      </c>
      <c r="C13727" s="2" t="s">
        <v>48</v>
      </c>
      <c r="D13727" s="2" t="s">
        <v>12</v>
      </c>
      <c r="E13727" s="2" t="s">
        <v>83</v>
      </c>
      <c r="F13727" s="2" t="s">
        <v>977</v>
      </c>
      <c r="G13727" s="14" t="n">
        <v>19.5</v>
      </c>
      <c r="H13727" s="14" t="n">
        <v>43.48</v>
      </c>
      <c r="I13727" s="14" t="n">
        <v>19.5</v>
      </c>
      <c r="J13727" s="23" t="n">
        <f aca="false">IF(AND(E13727="Priority",ISNUMBER('Cost model'!N171)),'Cost model'!N171,'Cost model'!M171)</f>
        <v>55</v>
      </c>
      <c r="K13727" s="14" t="n">
        <f aca="false">J13727-H13727</f>
        <v>11.52</v>
      </c>
      <c r="L13727" s="14" t="n">
        <f aca="false">G13727-H13727</f>
        <v>-23.98</v>
      </c>
    </row>
    <row r="13728" customFormat="false" ht="15" hidden="false" customHeight="false" outlineLevel="0" collapsed="false">
      <c r="A13728" s="2" t="s">
        <v>174</v>
      </c>
      <c r="B13728" s="2" t="s">
        <v>124</v>
      </c>
      <c r="C13728" s="2" t="s">
        <v>48</v>
      </c>
      <c r="D13728" s="2" t="s">
        <v>10</v>
      </c>
      <c r="E13728" s="2" t="s">
        <v>74</v>
      </c>
      <c r="F13728" s="2" t="s">
        <v>976</v>
      </c>
      <c r="G13728" s="14" t="n">
        <v>12.5</v>
      </c>
      <c r="H13728" s="14" t="n">
        <v>12</v>
      </c>
      <c r="I13728" s="14" t="n">
        <v>12.5</v>
      </c>
      <c r="J13728" s="23" t="n">
        <f aca="false">IF(AND(E13728="Priority",ISNUMBER('Cost model'!N108)),'Cost model'!N108,'Cost model'!M108)</f>
        <v>15.5</v>
      </c>
      <c r="K13728" s="14" t="n">
        <f aca="false">J13728-H13728</f>
        <v>3.5</v>
      </c>
      <c r="L13728" s="14" t="n">
        <f aca="false">G13728-H13728</f>
        <v>0.5</v>
      </c>
    </row>
    <row r="13729" customFormat="false" ht="15" hidden="false" customHeight="false" outlineLevel="0" collapsed="false">
      <c r="A13729" s="2" t="s">
        <v>174</v>
      </c>
      <c r="B13729" s="2" t="s">
        <v>174</v>
      </c>
      <c r="C13729" s="2" t="s">
        <v>48</v>
      </c>
      <c r="D13729" s="2" t="s">
        <v>10</v>
      </c>
      <c r="E13729" s="2" t="s">
        <v>83</v>
      </c>
      <c r="F13729" s="2" t="s">
        <v>977</v>
      </c>
      <c r="G13729" s="14" t="n">
        <v>17.5</v>
      </c>
      <c r="H13729" s="14" t="n">
        <v>26.71</v>
      </c>
      <c r="I13729" s="14" t="n">
        <v>17.5</v>
      </c>
      <c r="J13729" s="23" t="n">
        <f aca="false">IF(AND(E13729="Priority",ISNUMBER('Cost model'!N168)),'Cost model'!N168,'Cost model'!M168)</f>
        <v>18.5</v>
      </c>
      <c r="K13729" s="14" t="n">
        <f aca="false">J13729-H13729</f>
        <v>-8.21</v>
      </c>
      <c r="L13729" s="14" t="n">
        <f aca="false">G13729-H13729</f>
        <v>-9.21</v>
      </c>
    </row>
    <row r="13730" customFormat="false" ht="15" hidden="false" customHeight="false" outlineLevel="0" collapsed="false">
      <c r="A13730" s="2" t="s">
        <v>174</v>
      </c>
      <c r="B13730" s="2" t="s">
        <v>124</v>
      </c>
      <c r="C13730" s="2" t="s">
        <v>48</v>
      </c>
      <c r="D13730" s="2" t="s">
        <v>12</v>
      </c>
      <c r="E13730" s="2" t="s">
        <v>83</v>
      </c>
      <c r="F13730" s="2" t="s">
        <v>976</v>
      </c>
      <c r="G13730" s="14" t="n">
        <v>19.5</v>
      </c>
      <c r="H13730" s="14" t="n">
        <v>54.03</v>
      </c>
      <c r="I13730" s="14" t="n">
        <v>19.5</v>
      </c>
      <c r="J13730" s="23" t="n">
        <f aca="false">IF(AND(E13730="Priority",ISNUMBER('Cost model'!N111)),'Cost model'!N111,'Cost model'!M111)</f>
        <v>60</v>
      </c>
      <c r="K13730" s="14" t="n">
        <f aca="false">J13730-H13730</f>
        <v>5.97</v>
      </c>
      <c r="L13730" s="14" t="n">
        <f aca="false">G13730-H13730</f>
        <v>-34.53</v>
      </c>
    </row>
    <row r="13731" customFormat="false" ht="15" hidden="false" customHeight="false" outlineLevel="0" collapsed="false">
      <c r="A13731" s="2" t="s">
        <v>142</v>
      </c>
      <c r="B13731" s="2" t="s">
        <v>124</v>
      </c>
      <c r="C13731" s="2" t="s">
        <v>47</v>
      </c>
      <c r="D13731" s="2" t="s">
        <v>10</v>
      </c>
      <c r="E13731" s="2" t="s">
        <v>74</v>
      </c>
      <c r="F13731" s="2" t="s">
        <v>976</v>
      </c>
      <c r="G13731" s="14" t="n">
        <v>9.5</v>
      </c>
      <c r="H13731" s="14" t="n">
        <v>13.11</v>
      </c>
      <c r="I13731" s="14" t="n">
        <v>14.5</v>
      </c>
      <c r="J13731" s="23" t="n">
        <f aca="false">IF(AND(E13731="Priority",ISNUMBER('Cost model'!N662)),'Cost model'!N662,'Cost model'!M662)</f>
        <v>13.5</v>
      </c>
      <c r="K13731" s="14" t="n">
        <f aca="false">J13731-H13731</f>
        <v>0.390000000000001</v>
      </c>
      <c r="L13731" s="14" t="n">
        <f aca="false">G13731-H13731</f>
        <v>-3.61</v>
      </c>
    </row>
    <row r="13732" customFormat="false" ht="15" hidden="false" customHeight="false" outlineLevel="0" collapsed="false">
      <c r="A13732" s="2" t="s">
        <v>142</v>
      </c>
      <c r="B13732" s="2" t="s">
        <v>142</v>
      </c>
      <c r="C13732" s="2" t="s">
        <v>47</v>
      </c>
      <c r="D13732" s="2" t="s">
        <v>10</v>
      </c>
      <c r="E13732" s="2" t="s">
        <v>74</v>
      </c>
      <c r="F13732" s="2" t="s">
        <v>977</v>
      </c>
      <c r="G13732" s="14" t="n">
        <v>9.5</v>
      </c>
      <c r="H13732" s="14" t="n">
        <v>8.58</v>
      </c>
      <c r="I13732" s="14" t="n">
        <v>9.5</v>
      </c>
      <c r="J13732" s="23" t="n">
        <f aca="false">IF(AND(E13732="Priority",ISNUMBER('Cost model'!N632)),'Cost model'!N632,'Cost model'!M632)</f>
        <v>9.5</v>
      </c>
      <c r="K13732" s="14" t="n">
        <f aca="false">J13732-H13732</f>
        <v>0.92</v>
      </c>
      <c r="L13732" s="14" t="n">
        <f aca="false">G13732-H13732</f>
        <v>0.92</v>
      </c>
    </row>
    <row r="13733" customFormat="false" ht="15" hidden="false" customHeight="false" outlineLevel="0" collapsed="false">
      <c r="A13733" s="2" t="s">
        <v>221</v>
      </c>
      <c r="B13733" s="2" t="s">
        <v>221</v>
      </c>
      <c r="C13733" s="2" t="s">
        <v>47</v>
      </c>
      <c r="D13733" s="2" t="s">
        <v>12</v>
      </c>
      <c r="E13733" s="2" t="s">
        <v>74</v>
      </c>
      <c r="F13733" s="2" t="s">
        <v>977</v>
      </c>
      <c r="G13733" s="14" t="n">
        <v>9.5</v>
      </c>
      <c r="H13733" s="14" t="n">
        <v>25.88</v>
      </c>
      <c r="I13733" s="14" t="n">
        <v>9.5</v>
      </c>
      <c r="J13733" s="23" t="n">
        <f aca="false">IF(AND(E13733="Priority",ISNUMBER('Cost model'!N740)),'Cost model'!N740,'Cost model'!M740)</f>
        <v>22.5</v>
      </c>
      <c r="K13733" s="14" t="n">
        <f aca="false">J13733-H13733</f>
        <v>-3.38</v>
      </c>
      <c r="L13733" s="14" t="n">
        <f aca="false">G13733-H13733</f>
        <v>-16.38</v>
      </c>
    </row>
    <row r="13734" customFormat="false" ht="15" hidden="false" customHeight="false" outlineLevel="0" collapsed="false">
      <c r="A13734" s="2" t="s">
        <v>174</v>
      </c>
      <c r="B13734" s="2" t="s">
        <v>174</v>
      </c>
      <c r="C13734" s="2" t="s">
        <v>47</v>
      </c>
      <c r="D13734" s="2" t="s">
        <v>12</v>
      </c>
      <c r="E13734" s="2" t="s">
        <v>74</v>
      </c>
      <c r="F13734" s="2" t="s">
        <v>977</v>
      </c>
      <c r="G13734" s="14" t="n">
        <v>9.5</v>
      </c>
      <c r="H13734" s="14" t="n">
        <v>28.07</v>
      </c>
      <c r="I13734" s="14" t="n">
        <v>9.5</v>
      </c>
      <c r="J13734" s="23" t="n">
        <f aca="false">IF(AND(E13734="Priority",ISNUMBER('Cost model'!N170)),'Cost model'!N170,'Cost model'!M170)</f>
        <v>25.5</v>
      </c>
      <c r="K13734" s="14" t="n">
        <f aca="false">J13734-H13734</f>
        <v>-2.57</v>
      </c>
      <c r="L13734" s="14" t="n">
        <f aca="false">G13734-H13734</f>
        <v>-18.57</v>
      </c>
    </row>
    <row r="13735" customFormat="false" ht="15" hidden="false" customHeight="false" outlineLevel="0" collapsed="false">
      <c r="A13735" s="2" t="s">
        <v>174</v>
      </c>
      <c r="B13735" s="2" t="s">
        <v>174</v>
      </c>
      <c r="C13735" s="2" t="s">
        <v>47</v>
      </c>
      <c r="D13735" s="2" t="s">
        <v>10</v>
      </c>
      <c r="E13735" s="2" t="s">
        <v>74</v>
      </c>
      <c r="F13735" s="2" t="s">
        <v>977</v>
      </c>
      <c r="G13735" s="14" t="n">
        <v>9.5</v>
      </c>
      <c r="H13735" s="14" t="n">
        <v>6.79</v>
      </c>
      <c r="I13735" s="14" t="n">
        <v>9.5</v>
      </c>
      <c r="J13735" s="23" t="n">
        <f aca="false">IF(AND(E13735="Priority",ISNUMBER('Cost model'!N167)),'Cost model'!N167,'Cost model'!M167)</f>
        <v>8.5</v>
      </c>
      <c r="K13735" s="14" t="n">
        <f aca="false">J13735-H13735</f>
        <v>1.71</v>
      </c>
      <c r="L13735" s="14" t="n">
        <f aca="false">G13735-H13735</f>
        <v>2.71</v>
      </c>
    </row>
    <row r="13736" customFormat="false" ht="15" hidden="false" customHeight="false" outlineLevel="0" collapsed="false">
      <c r="A13736" s="2" t="s">
        <v>174</v>
      </c>
      <c r="B13736" s="2" t="s">
        <v>124</v>
      </c>
      <c r="C13736" s="2" t="s">
        <v>48</v>
      </c>
      <c r="D13736" s="2" t="s">
        <v>10</v>
      </c>
      <c r="E13736" s="2" t="s">
        <v>74</v>
      </c>
      <c r="F13736" s="2" t="s">
        <v>976</v>
      </c>
      <c r="G13736" s="14" t="n">
        <v>12.5</v>
      </c>
      <c r="H13736" s="14" t="n">
        <v>9.53</v>
      </c>
      <c r="I13736" s="14" t="n">
        <v>12.5</v>
      </c>
      <c r="J13736" s="23" t="n">
        <f aca="false">IF(AND(E13736="Priority",ISNUMBER('Cost model'!N108)),'Cost model'!N108,'Cost model'!M108)</f>
        <v>15.5</v>
      </c>
      <c r="K13736" s="14" t="n">
        <f aca="false">J13736-H13736</f>
        <v>5.97</v>
      </c>
      <c r="L13736" s="14" t="n">
        <f aca="false">G13736-H13736</f>
        <v>2.97</v>
      </c>
    </row>
    <row r="13737" customFormat="false" ht="15" hidden="false" customHeight="false" outlineLevel="0" collapsed="false">
      <c r="A13737" s="2" t="s">
        <v>221</v>
      </c>
      <c r="B13737" s="2" t="s">
        <v>158</v>
      </c>
      <c r="C13737" s="2" t="s">
        <v>49</v>
      </c>
      <c r="D13737" s="2" t="s">
        <v>10</v>
      </c>
      <c r="E13737" s="2" t="s">
        <v>74</v>
      </c>
      <c r="F13737" s="2" t="s">
        <v>976</v>
      </c>
      <c r="G13737" s="14" t="n">
        <v>17.5</v>
      </c>
      <c r="H13737" s="14" t="n">
        <v>15.24</v>
      </c>
      <c r="I13737" s="14" t="n">
        <v>17.5</v>
      </c>
      <c r="J13737" s="23" t="n">
        <f aca="false">IF(AND(E13737="Priority",ISNUMBER('Cost model'!N754)),'Cost model'!N754,'Cost model'!M754)</f>
        <v>23.5</v>
      </c>
      <c r="K13737" s="14" t="n">
        <f aca="false">J13737-H13737</f>
        <v>8.26</v>
      </c>
      <c r="L13737" s="14" t="n">
        <f aca="false">G13737-H13737</f>
        <v>2.26</v>
      </c>
    </row>
    <row r="13738" customFormat="false" ht="15" hidden="false" customHeight="false" outlineLevel="0" collapsed="false">
      <c r="A13738" s="2" t="s">
        <v>124</v>
      </c>
      <c r="B13738" s="2" t="s">
        <v>124</v>
      </c>
      <c r="C13738" s="2" t="s">
        <v>47</v>
      </c>
      <c r="D13738" s="2" t="s">
        <v>10</v>
      </c>
      <c r="E13738" s="2" t="s">
        <v>74</v>
      </c>
      <c r="F13738" s="2" t="s">
        <v>977</v>
      </c>
      <c r="G13738" s="14" t="n">
        <v>9.5</v>
      </c>
      <c r="H13738" s="14" t="n">
        <v>27.91</v>
      </c>
      <c r="I13738" s="14" t="n">
        <v>9.5</v>
      </c>
      <c r="J13738" s="23" t="n">
        <f aca="false">IF(AND(E13738="Priority",ISNUMBER('Cost model'!N317)),'Cost model'!N317,'Cost model'!M317)</f>
        <v>10.5</v>
      </c>
      <c r="K13738" s="14" t="n">
        <f aca="false">J13738-H13738</f>
        <v>-17.41</v>
      </c>
      <c r="L13738" s="14" t="n">
        <f aca="false">G13738-H13738</f>
        <v>-18.41</v>
      </c>
    </row>
    <row r="13739" customFormat="false" ht="15" hidden="false" customHeight="false" outlineLevel="0" collapsed="false">
      <c r="A13739" s="2" t="s">
        <v>174</v>
      </c>
      <c r="B13739" s="2" t="s">
        <v>174</v>
      </c>
      <c r="C13739" s="2" t="s">
        <v>47</v>
      </c>
      <c r="D13739" s="2" t="s">
        <v>10</v>
      </c>
      <c r="E13739" s="2" t="s">
        <v>74</v>
      </c>
      <c r="F13739" s="2" t="s">
        <v>977</v>
      </c>
      <c r="G13739" s="14" t="n">
        <v>9.5</v>
      </c>
      <c r="H13739" s="14" t="n">
        <v>6.79</v>
      </c>
      <c r="I13739" s="14" t="n">
        <v>9.5</v>
      </c>
      <c r="J13739" s="23" t="n">
        <f aca="false">IF(AND(E13739="Priority",ISNUMBER('Cost model'!N167)),'Cost model'!N167,'Cost model'!M167)</f>
        <v>8.5</v>
      </c>
      <c r="K13739" s="14" t="n">
        <f aca="false">J13739-H13739</f>
        <v>1.71</v>
      </c>
      <c r="L13739" s="14" t="n">
        <f aca="false">G13739-H13739</f>
        <v>2.71</v>
      </c>
    </row>
    <row r="13740" customFormat="false" ht="15" hidden="false" customHeight="false" outlineLevel="0" collapsed="false">
      <c r="A13740" s="2" t="s">
        <v>205</v>
      </c>
      <c r="B13740" s="2" t="s">
        <v>142</v>
      </c>
      <c r="C13740" s="2" t="s">
        <v>48</v>
      </c>
      <c r="D13740" s="2" t="s">
        <v>12</v>
      </c>
      <c r="E13740" s="2" t="s">
        <v>83</v>
      </c>
      <c r="F13740" s="2" t="s">
        <v>976</v>
      </c>
      <c r="G13740" s="14" t="n">
        <v>24.5</v>
      </c>
      <c r="H13740" s="14" t="n">
        <v>56.41</v>
      </c>
      <c r="I13740" s="14" t="n">
        <v>24.5</v>
      </c>
      <c r="J13740" s="23" t="n">
        <f aca="false">IF(AND(E13740="Priority",ISNUMBER('Cost model'!N546)),'Cost model'!N546,'Cost model'!M546)</f>
        <v>80</v>
      </c>
      <c r="K13740" s="14" t="n">
        <f aca="false">J13740-H13740</f>
        <v>23.59</v>
      </c>
      <c r="L13740" s="14" t="n">
        <f aca="false">G13740-H13740</f>
        <v>-31.91</v>
      </c>
    </row>
    <row r="13741" customFormat="false" ht="15" hidden="false" customHeight="false" outlineLevel="0" collapsed="false">
      <c r="A13741" s="2" t="s">
        <v>221</v>
      </c>
      <c r="B13741" s="2" t="s">
        <v>221</v>
      </c>
      <c r="C13741" s="2" t="s">
        <v>47</v>
      </c>
      <c r="D13741" s="2" t="s">
        <v>10</v>
      </c>
      <c r="E13741" s="2" t="s">
        <v>74</v>
      </c>
      <c r="F13741" s="2" t="s">
        <v>977</v>
      </c>
      <c r="G13741" s="14" t="n">
        <v>9.5</v>
      </c>
      <c r="H13741" s="14" t="n">
        <v>7.27</v>
      </c>
      <c r="I13741" s="14" t="n">
        <v>9.5</v>
      </c>
      <c r="J13741" s="23" t="n">
        <f aca="false">IF(AND(E13741="Priority",ISNUMBER('Cost model'!N737)),'Cost model'!N737,'Cost model'!M737)</f>
        <v>8.5</v>
      </c>
      <c r="K13741" s="14" t="n">
        <f aca="false">J13741-H13741</f>
        <v>1.23</v>
      </c>
      <c r="L13741" s="14" t="n">
        <f aca="false">G13741-H13741</f>
        <v>2.23</v>
      </c>
    </row>
    <row r="13742" customFormat="false" ht="15" hidden="false" customHeight="false" outlineLevel="0" collapsed="false">
      <c r="A13742" s="2" t="s">
        <v>221</v>
      </c>
      <c r="B13742" s="2" t="s">
        <v>221</v>
      </c>
      <c r="C13742" s="2" t="s">
        <v>47</v>
      </c>
      <c r="D13742" s="2" t="s">
        <v>10</v>
      </c>
      <c r="E13742" s="2" t="s">
        <v>74</v>
      </c>
      <c r="F13742" s="2" t="s">
        <v>977</v>
      </c>
      <c r="G13742" s="14" t="n">
        <v>9.5</v>
      </c>
      <c r="H13742" s="14" t="n">
        <v>7.27</v>
      </c>
      <c r="I13742" s="14" t="n">
        <v>9.5</v>
      </c>
      <c r="J13742" s="23" t="n">
        <f aca="false">IF(AND(E13742="Priority",ISNUMBER('Cost model'!N737)),'Cost model'!N737,'Cost model'!M737)</f>
        <v>8.5</v>
      </c>
      <c r="K13742" s="14" t="n">
        <f aca="false">J13742-H13742</f>
        <v>1.23</v>
      </c>
      <c r="L13742" s="14" t="n">
        <f aca="false">G13742-H13742</f>
        <v>2.23</v>
      </c>
    </row>
    <row r="13743" customFormat="false" ht="15" hidden="false" customHeight="false" outlineLevel="0" collapsed="false">
      <c r="A13743" s="2" t="s">
        <v>174</v>
      </c>
      <c r="B13743" s="2" t="s">
        <v>174</v>
      </c>
      <c r="C13743" s="2" t="s">
        <v>47</v>
      </c>
      <c r="D13743" s="2" t="s">
        <v>10</v>
      </c>
      <c r="E13743" s="2" t="s">
        <v>74</v>
      </c>
      <c r="F13743" s="2" t="s">
        <v>977</v>
      </c>
      <c r="G13743" s="14" t="n">
        <v>9.5</v>
      </c>
      <c r="H13743" s="14" t="n">
        <v>6.79</v>
      </c>
      <c r="I13743" s="14" t="n">
        <v>9.5</v>
      </c>
      <c r="J13743" s="23" t="n">
        <f aca="false">IF(AND(E13743="Priority",ISNUMBER('Cost model'!N167)),'Cost model'!N167,'Cost model'!M167)</f>
        <v>8.5</v>
      </c>
      <c r="K13743" s="14" t="n">
        <f aca="false">J13743-H13743</f>
        <v>1.71</v>
      </c>
      <c r="L13743" s="14" t="n">
        <f aca="false">G13743-H13743</f>
        <v>2.71</v>
      </c>
    </row>
    <row r="13744" customFormat="false" ht="15" hidden="false" customHeight="false" outlineLevel="0" collapsed="false">
      <c r="A13744" s="2" t="s">
        <v>124</v>
      </c>
      <c r="B13744" s="2" t="s">
        <v>124</v>
      </c>
      <c r="C13744" s="2" t="s">
        <v>49</v>
      </c>
      <c r="D13744" s="2" t="s">
        <v>12</v>
      </c>
      <c r="E13744" s="2" t="s">
        <v>74</v>
      </c>
      <c r="F13744" s="2" t="s">
        <v>977</v>
      </c>
      <c r="G13744" s="14" t="n">
        <v>19.5</v>
      </c>
      <c r="H13744" s="14" t="n">
        <v>41.34</v>
      </c>
      <c r="I13744" s="14" t="n">
        <v>19.5</v>
      </c>
      <c r="J13744" s="23" t="n">
        <f aca="false">IF(AND(E13744="Priority",ISNUMBER('Cost model'!N322)),'Cost model'!N322,'Cost model'!M322)</f>
        <v>50</v>
      </c>
      <c r="K13744" s="14" t="n">
        <f aca="false">J13744-H13744</f>
        <v>8.66</v>
      </c>
      <c r="L13744" s="14" t="n">
        <f aca="false">G13744-H13744</f>
        <v>-21.84</v>
      </c>
    </row>
    <row r="13745" customFormat="false" ht="15" hidden="false" customHeight="false" outlineLevel="0" collapsed="false">
      <c r="A13745" s="2" t="s">
        <v>124</v>
      </c>
      <c r="B13745" s="2" t="s">
        <v>124</v>
      </c>
      <c r="C13745" s="2" t="s">
        <v>47</v>
      </c>
      <c r="D13745" s="2" t="s">
        <v>10</v>
      </c>
      <c r="E13745" s="2" t="s">
        <v>74</v>
      </c>
      <c r="F13745" s="2" t="s">
        <v>977</v>
      </c>
      <c r="G13745" s="14" t="n">
        <v>9.5</v>
      </c>
      <c r="H13745" s="14" t="n">
        <v>6.79</v>
      </c>
      <c r="I13745" s="14" t="n">
        <v>9.5</v>
      </c>
      <c r="J13745" s="23" t="n">
        <f aca="false">IF(AND(E13745="Priority",ISNUMBER('Cost model'!N317)),'Cost model'!N317,'Cost model'!M317)</f>
        <v>10.5</v>
      </c>
      <c r="K13745" s="14" t="n">
        <f aca="false">J13745-H13745</f>
        <v>3.71</v>
      </c>
      <c r="L13745" s="14" t="n">
        <f aca="false">G13745-H13745</f>
        <v>2.71</v>
      </c>
    </row>
    <row r="13746" customFormat="false" ht="15" hidden="false" customHeight="false" outlineLevel="0" collapsed="false">
      <c r="A13746" s="2" t="s">
        <v>142</v>
      </c>
      <c r="B13746" s="2" t="s">
        <v>124</v>
      </c>
      <c r="C13746" s="2" t="s">
        <v>48</v>
      </c>
      <c r="D13746" s="2" t="s">
        <v>15</v>
      </c>
      <c r="E13746" s="2" t="s">
        <v>74</v>
      </c>
      <c r="F13746" s="2" t="s">
        <v>976</v>
      </c>
      <c r="G13746" s="14" t="n">
        <v>85</v>
      </c>
      <c r="H13746" s="14" t="n">
        <v>192.95</v>
      </c>
      <c r="I13746" s="14" t="n">
        <v>250</v>
      </c>
      <c r="J13746" s="23" t="n">
        <f aca="false">IF(AND(E13746="Priority",ISNUMBER('Cost model'!N675)),'Cost model'!N675,'Cost model'!M675)</f>
        <v>295</v>
      </c>
      <c r="K13746" s="14" t="n">
        <f aca="false">J13746-H13746</f>
        <v>102.05</v>
      </c>
      <c r="L13746" s="14" t="n">
        <f aca="false">G13746-H13746</f>
        <v>-107.95</v>
      </c>
    </row>
    <row r="13747" customFormat="false" ht="15" hidden="false" customHeight="false" outlineLevel="0" collapsed="false">
      <c r="A13747" s="2" t="s">
        <v>124</v>
      </c>
      <c r="B13747" s="2" t="s">
        <v>124</v>
      </c>
      <c r="C13747" s="2" t="s">
        <v>47</v>
      </c>
      <c r="D13747" s="2" t="s">
        <v>12</v>
      </c>
      <c r="E13747" s="2" t="s">
        <v>74</v>
      </c>
      <c r="F13747" s="2" t="s">
        <v>977</v>
      </c>
      <c r="G13747" s="14" t="n">
        <v>9.5</v>
      </c>
      <c r="H13747" s="14" t="n">
        <v>6.79</v>
      </c>
      <c r="I13747" s="14" t="n">
        <v>9.5</v>
      </c>
      <c r="J13747" s="23" t="n">
        <f aca="false">IF(AND(E13747="Priority",ISNUMBER('Cost model'!N320)),'Cost model'!N320,'Cost model'!M320)</f>
        <v>24.5</v>
      </c>
      <c r="K13747" s="14" t="n">
        <f aca="false">J13747-H13747</f>
        <v>17.71</v>
      </c>
      <c r="L13747" s="14" t="n">
        <f aca="false">G13747-H13747</f>
        <v>2.71</v>
      </c>
    </row>
    <row r="13748" customFormat="false" ht="15" hidden="false" customHeight="false" outlineLevel="0" collapsed="false">
      <c r="A13748" s="2" t="s">
        <v>174</v>
      </c>
      <c r="B13748" s="2" t="s">
        <v>174</v>
      </c>
      <c r="C13748" s="2" t="s">
        <v>49</v>
      </c>
      <c r="D13748" s="2" t="s">
        <v>12</v>
      </c>
      <c r="E13748" s="2" t="s">
        <v>74</v>
      </c>
      <c r="F13748" s="2" t="s">
        <v>977</v>
      </c>
      <c r="G13748" s="14" t="n">
        <v>19.5</v>
      </c>
      <c r="H13748" s="14" t="n">
        <v>19.53</v>
      </c>
      <c r="I13748" s="14" t="n">
        <v>19.5</v>
      </c>
      <c r="J13748" s="23" t="n">
        <f aca="false">IF(AND(E13748="Priority",ISNUMBER('Cost model'!N172)),'Cost model'!N172,'Cost model'!M172)</f>
        <v>45</v>
      </c>
      <c r="K13748" s="14" t="n">
        <f aca="false">J13748-H13748</f>
        <v>25.47</v>
      </c>
      <c r="L13748" s="14" t="n">
        <f aca="false">G13748-H13748</f>
        <v>-0.0300000000000011</v>
      </c>
    </row>
    <row r="13749" customFormat="false" ht="15" hidden="false" customHeight="false" outlineLevel="0" collapsed="false">
      <c r="A13749" s="2" t="s">
        <v>221</v>
      </c>
      <c r="B13749" s="2" t="s">
        <v>158</v>
      </c>
      <c r="C13749" s="2" t="s">
        <v>48</v>
      </c>
      <c r="D13749" s="2" t="s">
        <v>10</v>
      </c>
      <c r="E13749" s="2" t="s">
        <v>74</v>
      </c>
      <c r="F13749" s="2" t="s">
        <v>976</v>
      </c>
      <c r="G13749" s="14" t="n">
        <v>12.5</v>
      </c>
      <c r="H13749" s="14" t="n">
        <v>87.7</v>
      </c>
      <c r="I13749" s="14" t="n">
        <v>14.5</v>
      </c>
      <c r="J13749" s="23" t="n">
        <f aca="false">IF(AND(E13749="Priority",ISNUMBER('Cost model'!N753)),'Cost model'!N753,'Cost model'!M753)</f>
        <v>23.5</v>
      </c>
      <c r="K13749" s="14" t="n">
        <f aca="false">J13749-H13749</f>
        <v>-64.2</v>
      </c>
      <c r="L13749" s="14" t="n">
        <f aca="false">G13749-H13749</f>
        <v>-75.2</v>
      </c>
    </row>
    <row r="13750" customFormat="false" ht="15" hidden="false" customHeight="false" outlineLevel="0" collapsed="false">
      <c r="A13750" s="2" t="s">
        <v>174</v>
      </c>
      <c r="B13750" s="2" t="s">
        <v>174</v>
      </c>
      <c r="C13750" s="2" t="s">
        <v>48</v>
      </c>
      <c r="D13750" s="2" t="s">
        <v>10</v>
      </c>
      <c r="E13750" s="2" t="s">
        <v>74</v>
      </c>
      <c r="F13750" s="2" t="s">
        <v>977</v>
      </c>
      <c r="G13750" s="14" t="n">
        <v>12.5</v>
      </c>
      <c r="H13750" s="14" t="n">
        <v>9.82</v>
      </c>
      <c r="I13750" s="14" t="n">
        <v>12.5</v>
      </c>
      <c r="J13750" s="23" t="n">
        <f aca="false">IF(AND(E13750="Priority",ISNUMBER('Cost model'!N168)),'Cost model'!N168,'Cost model'!M168)</f>
        <v>13.5</v>
      </c>
      <c r="K13750" s="14" t="n">
        <f aca="false">J13750-H13750</f>
        <v>3.68</v>
      </c>
      <c r="L13750" s="14" t="n">
        <f aca="false">G13750-H13750</f>
        <v>2.68</v>
      </c>
    </row>
    <row r="13751" customFormat="false" ht="15" hidden="false" customHeight="false" outlineLevel="0" collapsed="false">
      <c r="A13751" s="2" t="s">
        <v>158</v>
      </c>
      <c r="B13751" s="2" t="s">
        <v>158</v>
      </c>
      <c r="C13751" s="2" t="s">
        <v>49</v>
      </c>
      <c r="D13751" s="2" t="s">
        <v>13</v>
      </c>
      <c r="E13751" s="2" t="s">
        <v>74</v>
      </c>
      <c r="F13751" s="2" t="s">
        <v>977</v>
      </c>
      <c r="G13751" s="14" t="n">
        <v>50</v>
      </c>
      <c r="H13751" s="14" t="n">
        <v>61.19</v>
      </c>
      <c r="I13751" s="14" t="n">
        <v>50</v>
      </c>
      <c r="J13751" s="23" t="n">
        <f aca="false">IF(AND(E13751="Priority",ISNUMBER('Cost model'!N430)),'Cost model'!N430,'Cost model'!M430)</f>
        <v>50</v>
      </c>
      <c r="K13751" s="14" t="n">
        <f aca="false">J13751-H13751</f>
        <v>-11.19</v>
      </c>
      <c r="L13751" s="14" t="n">
        <f aca="false">G13751-H13751</f>
        <v>-11.19</v>
      </c>
    </row>
    <row r="13752" customFormat="false" ht="15" hidden="false" customHeight="false" outlineLevel="0" collapsed="false">
      <c r="A13752" s="2" t="s">
        <v>221</v>
      </c>
      <c r="B13752" s="2" t="s">
        <v>221</v>
      </c>
      <c r="C13752" s="2" t="s">
        <v>47</v>
      </c>
      <c r="D13752" s="2" t="s">
        <v>10</v>
      </c>
      <c r="E13752" s="2" t="s">
        <v>74</v>
      </c>
      <c r="F13752" s="2" t="s">
        <v>977</v>
      </c>
      <c r="G13752" s="14" t="n">
        <v>9.5</v>
      </c>
      <c r="H13752" s="14" t="n">
        <v>6.88</v>
      </c>
      <c r="I13752" s="14" t="n">
        <v>9.5</v>
      </c>
      <c r="J13752" s="23" t="n">
        <f aca="false">IF(AND(E13752="Priority",ISNUMBER('Cost model'!N737)),'Cost model'!N737,'Cost model'!M737)</f>
        <v>8.5</v>
      </c>
      <c r="K13752" s="14" t="n">
        <f aca="false">J13752-H13752</f>
        <v>1.62</v>
      </c>
      <c r="L13752" s="14" t="n">
        <f aca="false">G13752-H13752</f>
        <v>2.62</v>
      </c>
    </row>
    <row r="13753" customFormat="false" ht="15" hidden="false" customHeight="false" outlineLevel="0" collapsed="false">
      <c r="A13753" s="2" t="s">
        <v>124</v>
      </c>
      <c r="B13753" s="2" t="s">
        <v>124</v>
      </c>
      <c r="C13753" s="2" t="s">
        <v>47</v>
      </c>
      <c r="D13753" s="2" t="s">
        <v>12</v>
      </c>
      <c r="E13753" s="2" t="s">
        <v>74</v>
      </c>
      <c r="F13753" s="2" t="s">
        <v>977</v>
      </c>
      <c r="G13753" s="14" t="n">
        <v>9.5</v>
      </c>
      <c r="H13753" s="14" t="n">
        <v>12.24</v>
      </c>
      <c r="I13753" s="14" t="n">
        <v>9.5</v>
      </c>
      <c r="J13753" s="23" t="n">
        <f aca="false">IF(AND(E13753="Priority",ISNUMBER('Cost model'!N320)),'Cost model'!N320,'Cost model'!M320)</f>
        <v>24.5</v>
      </c>
      <c r="K13753" s="14" t="n">
        <f aca="false">J13753-H13753</f>
        <v>12.26</v>
      </c>
      <c r="L13753" s="14" t="n">
        <f aca="false">G13753-H13753</f>
        <v>-2.74</v>
      </c>
    </row>
    <row r="13754" customFormat="false" ht="15" hidden="false" customHeight="false" outlineLevel="0" collapsed="false">
      <c r="A13754" s="2" t="s">
        <v>221</v>
      </c>
      <c r="B13754" s="2" t="s">
        <v>221</v>
      </c>
      <c r="C13754" s="2" t="s">
        <v>49</v>
      </c>
      <c r="D13754" s="2" t="s">
        <v>10</v>
      </c>
      <c r="E13754" s="2" t="s">
        <v>74</v>
      </c>
      <c r="F13754" s="2" t="s">
        <v>977</v>
      </c>
      <c r="G13754" s="14" t="n">
        <v>17.5</v>
      </c>
      <c r="H13754" s="14" t="n">
        <v>16.01</v>
      </c>
      <c r="I13754" s="14" t="n">
        <v>17.5</v>
      </c>
      <c r="J13754" s="23" t="n">
        <f aca="false">IF(AND(E13754="Priority",ISNUMBER('Cost model'!N739)),'Cost model'!N739,'Cost model'!M739)</f>
        <v>17.5</v>
      </c>
      <c r="K13754" s="14" t="n">
        <f aca="false">J13754-H13754</f>
        <v>1.49</v>
      </c>
      <c r="L13754" s="14" t="n">
        <f aca="false">G13754-H13754</f>
        <v>1.49</v>
      </c>
    </row>
    <row r="13755" customFormat="false" ht="15" hidden="false" customHeight="false" outlineLevel="0" collapsed="false">
      <c r="A13755" s="2" t="s">
        <v>174</v>
      </c>
      <c r="B13755" s="2" t="s">
        <v>174</v>
      </c>
      <c r="C13755" s="2" t="s">
        <v>48</v>
      </c>
      <c r="D13755" s="2" t="s">
        <v>12</v>
      </c>
      <c r="E13755" s="2" t="s">
        <v>74</v>
      </c>
      <c r="F13755" s="2" t="s">
        <v>977</v>
      </c>
      <c r="G13755" s="14" t="n">
        <v>12.5</v>
      </c>
      <c r="H13755" s="14" t="n">
        <v>63.1</v>
      </c>
      <c r="I13755" s="14" t="n">
        <v>12.5</v>
      </c>
      <c r="J13755" s="23" t="n">
        <f aca="false">IF(AND(E13755="Priority",ISNUMBER('Cost model'!N171)),'Cost model'!N171,'Cost model'!M171)</f>
        <v>40</v>
      </c>
      <c r="K13755" s="14" t="n">
        <f aca="false">J13755-H13755</f>
        <v>-23.1</v>
      </c>
      <c r="L13755" s="14" t="n">
        <f aca="false">G13755-H13755</f>
        <v>-50.6</v>
      </c>
    </row>
    <row r="13756" customFormat="false" ht="15" hidden="false" customHeight="false" outlineLevel="0" collapsed="false">
      <c r="A13756" s="2" t="s">
        <v>174</v>
      </c>
      <c r="B13756" s="2" t="s">
        <v>174</v>
      </c>
      <c r="C13756" s="2" t="s">
        <v>47</v>
      </c>
      <c r="D13756" s="2" t="s">
        <v>12</v>
      </c>
      <c r="E13756" s="2" t="s">
        <v>74</v>
      </c>
      <c r="F13756" s="2" t="s">
        <v>977</v>
      </c>
      <c r="G13756" s="14" t="n">
        <v>9.5</v>
      </c>
      <c r="H13756" s="14" t="n">
        <v>28.56</v>
      </c>
      <c r="I13756" s="14" t="n">
        <v>9.5</v>
      </c>
      <c r="J13756" s="23" t="n">
        <f aca="false">IF(AND(E13756="Priority",ISNUMBER('Cost model'!N170)),'Cost model'!N170,'Cost model'!M170)</f>
        <v>25.5</v>
      </c>
      <c r="K13756" s="14" t="n">
        <f aca="false">J13756-H13756</f>
        <v>-3.06</v>
      </c>
      <c r="L13756" s="14" t="n">
        <f aca="false">G13756-H13756</f>
        <v>-19.06</v>
      </c>
    </row>
    <row r="13757" customFormat="false" ht="15" hidden="false" customHeight="false" outlineLevel="0" collapsed="false">
      <c r="A13757" s="2" t="s">
        <v>221</v>
      </c>
      <c r="B13757" s="2" t="s">
        <v>221</v>
      </c>
      <c r="C13757" s="2" t="s">
        <v>47</v>
      </c>
      <c r="D13757" s="2" t="s">
        <v>12</v>
      </c>
      <c r="E13757" s="2" t="s">
        <v>74</v>
      </c>
      <c r="F13757" s="2" t="s">
        <v>977</v>
      </c>
      <c r="G13757" s="14" t="n">
        <v>9.5</v>
      </c>
      <c r="H13757" s="14" t="n">
        <v>47.91</v>
      </c>
      <c r="I13757" s="14" t="n">
        <v>9.5</v>
      </c>
      <c r="J13757" s="23" t="n">
        <f aca="false">IF(AND(E13757="Priority",ISNUMBER('Cost model'!N740)),'Cost model'!N740,'Cost model'!M740)</f>
        <v>22.5</v>
      </c>
      <c r="K13757" s="14" t="n">
        <f aca="false">J13757-H13757</f>
        <v>-25.41</v>
      </c>
      <c r="L13757" s="14" t="n">
        <f aca="false">G13757-H13757</f>
        <v>-38.41</v>
      </c>
    </row>
    <row r="13758" customFormat="false" ht="15" hidden="false" customHeight="false" outlineLevel="0" collapsed="false">
      <c r="A13758" s="2" t="s">
        <v>124</v>
      </c>
      <c r="B13758" s="2" t="s">
        <v>124</v>
      </c>
      <c r="C13758" s="2" t="s">
        <v>48</v>
      </c>
      <c r="D13758" s="2" t="s">
        <v>10</v>
      </c>
      <c r="E13758" s="2" t="s">
        <v>74</v>
      </c>
      <c r="F13758" s="2" t="s">
        <v>977</v>
      </c>
      <c r="G13758" s="14" t="n">
        <v>12.5</v>
      </c>
      <c r="H13758" s="14" t="n">
        <v>8.32</v>
      </c>
      <c r="I13758" s="14" t="n">
        <v>12.5</v>
      </c>
      <c r="J13758" s="23" t="n">
        <f aca="false">IF(AND(E13758="Priority",ISNUMBER('Cost model'!N318)),'Cost model'!N318,'Cost model'!M318)</f>
        <v>14.5</v>
      </c>
      <c r="K13758" s="14" t="n">
        <f aca="false">J13758-H13758</f>
        <v>6.18</v>
      </c>
      <c r="L13758" s="14" t="n">
        <f aca="false">G13758-H13758</f>
        <v>4.18</v>
      </c>
    </row>
    <row r="13759" customFormat="false" ht="15" hidden="false" customHeight="false" outlineLevel="0" collapsed="false">
      <c r="A13759" s="2" t="s">
        <v>174</v>
      </c>
      <c r="B13759" s="2" t="s">
        <v>174</v>
      </c>
      <c r="C13759" s="2" t="s">
        <v>49</v>
      </c>
      <c r="D13759" s="2" t="s">
        <v>12</v>
      </c>
      <c r="E13759" s="2" t="s">
        <v>74</v>
      </c>
      <c r="F13759" s="2" t="s">
        <v>977</v>
      </c>
      <c r="G13759" s="14" t="n">
        <v>19.5</v>
      </c>
      <c r="H13759" s="14" t="n">
        <v>59.86</v>
      </c>
      <c r="I13759" s="14" t="n">
        <v>19.5</v>
      </c>
      <c r="J13759" s="23" t="n">
        <f aca="false">IF(AND(E13759="Priority",ISNUMBER('Cost model'!N172)),'Cost model'!N172,'Cost model'!M172)</f>
        <v>45</v>
      </c>
      <c r="K13759" s="14" t="n">
        <f aca="false">J13759-H13759</f>
        <v>-14.86</v>
      </c>
      <c r="L13759" s="14" t="n">
        <f aca="false">G13759-H13759</f>
        <v>-40.36</v>
      </c>
    </row>
    <row r="13760" customFormat="false" ht="15" hidden="false" customHeight="false" outlineLevel="0" collapsed="false">
      <c r="A13760" s="2" t="s">
        <v>142</v>
      </c>
      <c r="B13760" s="2" t="s">
        <v>142</v>
      </c>
      <c r="C13760" s="2" t="s">
        <v>48</v>
      </c>
      <c r="D13760" s="2" t="s">
        <v>10</v>
      </c>
      <c r="E13760" s="2" t="s">
        <v>74</v>
      </c>
      <c r="F13760" s="2" t="s">
        <v>977</v>
      </c>
      <c r="G13760" s="14" t="n">
        <v>12.5</v>
      </c>
      <c r="H13760" s="14" t="n">
        <v>8.27</v>
      </c>
      <c r="I13760" s="14" t="n">
        <v>12.5</v>
      </c>
      <c r="J13760" s="23" t="n">
        <f aca="false">IF(AND(E13760="Priority",ISNUMBER('Cost model'!N633)),'Cost model'!N633,'Cost model'!M633)</f>
        <v>11.5</v>
      </c>
      <c r="K13760" s="14" t="n">
        <f aca="false">J13760-H13760</f>
        <v>3.23</v>
      </c>
      <c r="L13760" s="14" t="n">
        <f aca="false">G13760-H13760</f>
        <v>4.23</v>
      </c>
    </row>
    <row r="13761" customFormat="false" ht="15" hidden="false" customHeight="false" outlineLevel="0" collapsed="false">
      <c r="A13761" s="2" t="s">
        <v>174</v>
      </c>
      <c r="B13761" s="2" t="s">
        <v>174</v>
      </c>
      <c r="C13761" s="2" t="s">
        <v>48</v>
      </c>
      <c r="D13761" s="2" t="s">
        <v>12</v>
      </c>
      <c r="E13761" s="2" t="s">
        <v>74</v>
      </c>
      <c r="F13761" s="2" t="s">
        <v>977</v>
      </c>
      <c r="G13761" s="14" t="n">
        <v>12.5</v>
      </c>
      <c r="H13761" s="14" t="n">
        <v>102.34</v>
      </c>
      <c r="I13761" s="14" t="n">
        <v>12.5</v>
      </c>
      <c r="J13761" s="23" t="n">
        <f aca="false">IF(AND(E13761="Priority",ISNUMBER('Cost model'!N171)),'Cost model'!N171,'Cost model'!M171)</f>
        <v>40</v>
      </c>
      <c r="K13761" s="14" t="n">
        <f aca="false">J13761-H13761</f>
        <v>-62.34</v>
      </c>
      <c r="L13761" s="14" t="n">
        <f aca="false">G13761-H13761</f>
        <v>-89.84</v>
      </c>
    </row>
    <row r="13762" customFormat="false" ht="15" hidden="false" customHeight="false" outlineLevel="0" collapsed="false">
      <c r="A13762" s="2" t="s">
        <v>221</v>
      </c>
      <c r="B13762" s="2" t="s">
        <v>221</v>
      </c>
      <c r="C13762" s="2" t="s">
        <v>48</v>
      </c>
      <c r="D13762" s="2" t="s">
        <v>10</v>
      </c>
      <c r="E13762" s="2" t="s">
        <v>74</v>
      </c>
      <c r="F13762" s="2" t="s">
        <v>977</v>
      </c>
      <c r="G13762" s="14" t="n">
        <v>12.5</v>
      </c>
      <c r="H13762" s="14" t="n">
        <v>10.55</v>
      </c>
      <c r="I13762" s="14" t="n">
        <v>12.5</v>
      </c>
      <c r="J13762" s="23" t="n">
        <f aca="false">IF(AND(E13762="Priority",ISNUMBER('Cost model'!N738)),'Cost model'!N738,'Cost model'!M738)</f>
        <v>11.5</v>
      </c>
      <c r="K13762" s="14" t="n">
        <f aca="false">J13762-H13762</f>
        <v>0.949999999999999</v>
      </c>
      <c r="L13762" s="14" t="n">
        <f aca="false">G13762-H13762</f>
        <v>1.95</v>
      </c>
    </row>
    <row r="13763" customFormat="false" ht="15" hidden="false" customHeight="false" outlineLevel="0" collapsed="false">
      <c r="A13763" s="2" t="s">
        <v>142</v>
      </c>
      <c r="B13763" s="2" t="s">
        <v>142</v>
      </c>
      <c r="C13763" s="2" t="s">
        <v>47</v>
      </c>
      <c r="D13763" s="2" t="s">
        <v>10</v>
      </c>
      <c r="E13763" s="2" t="s">
        <v>74</v>
      </c>
      <c r="F13763" s="2" t="s">
        <v>977</v>
      </c>
      <c r="G13763" s="14" t="n">
        <v>9.5</v>
      </c>
      <c r="H13763" s="14" t="n">
        <v>7.5</v>
      </c>
      <c r="I13763" s="14" t="n">
        <v>9.5</v>
      </c>
      <c r="J13763" s="23" t="n">
        <f aca="false">IF(AND(E13763="Priority",ISNUMBER('Cost model'!N632)),'Cost model'!N632,'Cost model'!M632)</f>
        <v>9.5</v>
      </c>
      <c r="K13763" s="14" t="n">
        <f aca="false">J13763-H13763</f>
        <v>2</v>
      </c>
      <c r="L13763" s="14" t="n">
        <f aca="false">G13763-H13763</f>
        <v>2</v>
      </c>
    </row>
    <row r="13764" customFormat="false" ht="15" hidden="false" customHeight="false" outlineLevel="0" collapsed="false">
      <c r="A13764" s="2" t="s">
        <v>142</v>
      </c>
      <c r="B13764" s="2" t="s">
        <v>142</v>
      </c>
      <c r="C13764" s="2" t="s">
        <v>48</v>
      </c>
      <c r="D13764" s="2" t="s">
        <v>12</v>
      </c>
      <c r="E13764" s="2" t="s">
        <v>74</v>
      </c>
      <c r="F13764" s="2" t="s">
        <v>977</v>
      </c>
      <c r="G13764" s="14" t="n">
        <v>12.5</v>
      </c>
      <c r="H13764" s="14" t="n">
        <v>42.86</v>
      </c>
      <c r="I13764" s="14" t="n">
        <v>12.5</v>
      </c>
      <c r="J13764" s="23" t="n">
        <f aca="false">IF(AND(E13764="Priority",ISNUMBER('Cost model'!N636)),'Cost model'!N636,'Cost model'!M636)</f>
        <v>40</v>
      </c>
      <c r="K13764" s="14" t="n">
        <f aca="false">J13764-H13764</f>
        <v>-2.86</v>
      </c>
      <c r="L13764" s="14" t="n">
        <f aca="false">G13764-H13764</f>
        <v>-30.36</v>
      </c>
    </row>
    <row r="13765" customFormat="false" ht="15" hidden="false" customHeight="false" outlineLevel="0" collapsed="false">
      <c r="A13765" s="2" t="s">
        <v>124</v>
      </c>
      <c r="B13765" s="2" t="s">
        <v>174</v>
      </c>
      <c r="C13765" s="2" t="s">
        <v>48</v>
      </c>
      <c r="D13765" s="2" t="s">
        <v>10</v>
      </c>
      <c r="E13765" s="2" t="s">
        <v>74</v>
      </c>
      <c r="F13765" s="2" t="s">
        <v>976</v>
      </c>
      <c r="G13765" s="14" t="n">
        <v>12.5</v>
      </c>
      <c r="H13765" s="14" t="n">
        <v>8.32</v>
      </c>
      <c r="I13765" s="14" t="n">
        <v>14.5</v>
      </c>
      <c r="J13765" s="23" t="n">
        <f aca="false">IF(AND(E13765="Priority",ISNUMBER('Cost model'!N363)),'Cost model'!N363,'Cost model'!M363)</f>
        <v>15.5</v>
      </c>
      <c r="K13765" s="14" t="n">
        <f aca="false">J13765-H13765</f>
        <v>7.18</v>
      </c>
      <c r="L13765" s="14" t="n">
        <f aca="false">G13765-H13765</f>
        <v>4.18</v>
      </c>
    </row>
    <row r="13766" customFormat="false" ht="15" hidden="false" customHeight="false" outlineLevel="0" collapsed="false">
      <c r="A13766" s="2" t="s">
        <v>221</v>
      </c>
      <c r="B13766" s="2" t="s">
        <v>221</v>
      </c>
      <c r="C13766" s="2" t="s">
        <v>49</v>
      </c>
      <c r="D13766" s="2" t="s">
        <v>10</v>
      </c>
      <c r="E13766" s="2" t="s">
        <v>74</v>
      </c>
      <c r="F13766" s="2" t="s">
        <v>977</v>
      </c>
      <c r="G13766" s="14" t="n">
        <v>17.5</v>
      </c>
      <c r="H13766" s="14" t="n">
        <v>10.64</v>
      </c>
      <c r="I13766" s="14" t="n">
        <v>17.5</v>
      </c>
      <c r="J13766" s="23" t="n">
        <f aca="false">IF(AND(E13766="Priority",ISNUMBER('Cost model'!N739)),'Cost model'!N739,'Cost model'!M739)</f>
        <v>17.5</v>
      </c>
      <c r="K13766" s="14" t="n">
        <f aca="false">J13766-H13766</f>
        <v>6.86</v>
      </c>
      <c r="L13766" s="14" t="n">
        <f aca="false">G13766-H13766</f>
        <v>6.86</v>
      </c>
    </row>
    <row r="13767" customFormat="false" ht="15" hidden="false" customHeight="false" outlineLevel="0" collapsed="false">
      <c r="A13767" s="2" t="s">
        <v>221</v>
      </c>
      <c r="B13767" s="2" t="s">
        <v>221</v>
      </c>
      <c r="C13767" s="2" t="s">
        <v>47</v>
      </c>
      <c r="D13767" s="2" t="s">
        <v>10</v>
      </c>
      <c r="E13767" s="2" t="s">
        <v>74</v>
      </c>
      <c r="F13767" s="2" t="s">
        <v>977</v>
      </c>
      <c r="G13767" s="14" t="n">
        <v>9.5</v>
      </c>
      <c r="H13767" s="14" t="n">
        <v>6.16</v>
      </c>
      <c r="I13767" s="14" t="n">
        <v>9.5</v>
      </c>
      <c r="J13767" s="23" t="n">
        <f aca="false">IF(AND(E13767="Priority",ISNUMBER('Cost model'!N737)),'Cost model'!N737,'Cost model'!M737)</f>
        <v>8.5</v>
      </c>
      <c r="K13767" s="14" t="n">
        <f aca="false">J13767-H13767</f>
        <v>2.34</v>
      </c>
      <c r="L13767" s="14" t="n">
        <f aca="false">G13767-H13767</f>
        <v>3.34</v>
      </c>
    </row>
    <row r="13768" customFormat="false" ht="15" hidden="false" customHeight="false" outlineLevel="0" collapsed="false">
      <c r="A13768" s="2" t="s">
        <v>174</v>
      </c>
      <c r="B13768" s="2" t="s">
        <v>124</v>
      </c>
      <c r="C13768" s="2" t="s">
        <v>47</v>
      </c>
      <c r="D13768" s="2" t="s">
        <v>10</v>
      </c>
      <c r="E13768" s="2" t="s">
        <v>74</v>
      </c>
      <c r="F13768" s="2" t="s">
        <v>976</v>
      </c>
      <c r="G13768" s="14" t="n">
        <v>9.5</v>
      </c>
      <c r="H13768" s="14" t="n">
        <v>8.46</v>
      </c>
      <c r="I13768" s="14" t="n">
        <v>9.5</v>
      </c>
      <c r="J13768" s="23" t="n">
        <f aca="false">IF(AND(E13768="Priority",ISNUMBER('Cost model'!N107)),'Cost model'!N107,'Cost model'!M107)</f>
        <v>12.5</v>
      </c>
      <c r="K13768" s="14" t="n">
        <f aca="false">J13768-H13768</f>
        <v>4.04</v>
      </c>
      <c r="L13768" s="14" t="n">
        <f aca="false">G13768-H13768</f>
        <v>1.04</v>
      </c>
    </row>
    <row r="13769" customFormat="false" ht="15" hidden="false" customHeight="false" outlineLevel="0" collapsed="false">
      <c r="A13769" s="2" t="s">
        <v>174</v>
      </c>
      <c r="B13769" s="2" t="s">
        <v>174</v>
      </c>
      <c r="C13769" s="2" t="s">
        <v>47</v>
      </c>
      <c r="D13769" s="2" t="s">
        <v>12</v>
      </c>
      <c r="E13769" s="2" t="s">
        <v>74</v>
      </c>
      <c r="F13769" s="2" t="s">
        <v>977</v>
      </c>
      <c r="G13769" s="14" t="n">
        <v>9.5</v>
      </c>
      <c r="H13769" s="14" t="n">
        <v>25.99</v>
      </c>
      <c r="I13769" s="14" t="n">
        <v>9.5</v>
      </c>
      <c r="J13769" s="23" t="n">
        <f aca="false">IF(AND(E13769="Priority",ISNUMBER('Cost model'!N170)),'Cost model'!N170,'Cost model'!M170)</f>
        <v>25.5</v>
      </c>
      <c r="K13769" s="14" t="n">
        <f aca="false">J13769-H13769</f>
        <v>-0.489999999999998</v>
      </c>
      <c r="L13769" s="14" t="n">
        <f aca="false">G13769-H13769</f>
        <v>-16.49</v>
      </c>
    </row>
    <row r="13770" customFormat="false" ht="15" hidden="false" customHeight="false" outlineLevel="0" collapsed="false">
      <c r="A13770" s="2" t="s">
        <v>174</v>
      </c>
      <c r="B13770" s="2" t="s">
        <v>142</v>
      </c>
      <c r="C13770" s="2" t="s">
        <v>49</v>
      </c>
      <c r="D13770" s="2" t="s">
        <v>12</v>
      </c>
      <c r="E13770" s="2" t="s">
        <v>74</v>
      </c>
      <c r="F13770" s="2" t="s">
        <v>976</v>
      </c>
      <c r="G13770" s="14" t="n">
        <v>19.5</v>
      </c>
      <c r="H13770" s="14" t="n">
        <v>52.51</v>
      </c>
      <c r="I13770" s="14" t="n">
        <v>19.5</v>
      </c>
      <c r="J13770" s="23" t="n">
        <f aca="false">IF(AND(E13770="Priority",ISNUMBER('Cost model'!N127)),'Cost model'!N127,'Cost model'!M127)</f>
        <v>50</v>
      </c>
      <c r="K13770" s="14" t="n">
        <f aca="false">J13770-H13770</f>
        <v>-2.51</v>
      </c>
      <c r="L13770" s="14" t="n">
        <f aca="false">G13770-H13770</f>
        <v>-33.01</v>
      </c>
    </row>
    <row r="13771" customFormat="false" ht="15" hidden="false" customHeight="false" outlineLevel="0" collapsed="false">
      <c r="A13771" s="2" t="s">
        <v>221</v>
      </c>
      <c r="B13771" s="2" t="s">
        <v>221</v>
      </c>
      <c r="C13771" s="2" t="s">
        <v>49</v>
      </c>
      <c r="D13771" s="2" t="s">
        <v>10</v>
      </c>
      <c r="E13771" s="2" t="s">
        <v>83</v>
      </c>
      <c r="F13771" s="2" t="s">
        <v>977</v>
      </c>
      <c r="G13771" s="14" t="n">
        <v>24.5</v>
      </c>
      <c r="H13771" s="14" t="n">
        <v>27.89</v>
      </c>
      <c r="I13771" s="14" t="n">
        <v>24.5</v>
      </c>
      <c r="J13771" s="23" t="n">
        <f aca="false">IF(AND(E13771="Priority",ISNUMBER('Cost model'!N739)),'Cost model'!N739,'Cost model'!M739)</f>
        <v>23.5</v>
      </c>
      <c r="K13771" s="14" t="n">
        <f aca="false">J13771-H13771</f>
        <v>-4.39</v>
      </c>
      <c r="L13771" s="14" t="n">
        <f aca="false">G13771-H13771</f>
        <v>-3.39</v>
      </c>
    </row>
    <row r="13772" customFormat="false" ht="15" hidden="false" customHeight="false" outlineLevel="0" collapsed="false">
      <c r="A13772" s="2" t="s">
        <v>221</v>
      </c>
      <c r="B13772" s="2" t="s">
        <v>221</v>
      </c>
      <c r="C13772" s="2" t="s">
        <v>47</v>
      </c>
      <c r="D13772" s="2" t="s">
        <v>10</v>
      </c>
      <c r="E13772" s="2" t="s">
        <v>74</v>
      </c>
      <c r="F13772" s="2" t="s">
        <v>977</v>
      </c>
      <c r="G13772" s="14" t="n">
        <v>9.5</v>
      </c>
      <c r="H13772" s="14" t="n">
        <v>27.79</v>
      </c>
      <c r="I13772" s="14" t="n">
        <v>9.5</v>
      </c>
      <c r="J13772" s="23" t="n">
        <f aca="false">IF(AND(E13772="Priority",ISNUMBER('Cost model'!N737)),'Cost model'!N737,'Cost model'!M737)</f>
        <v>8.5</v>
      </c>
      <c r="K13772" s="14" t="n">
        <f aca="false">J13772-H13772</f>
        <v>-19.29</v>
      </c>
      <c r="L13772" s="14" t="n">
        <f aca="false">G13772-H13772</f>
        <v>-18.29</v>
      </c>
    </row>
    <row r="13773" customFormat="false" ht="15" hidden="false" customHeight="false" outlineLevel="0" collapsed="false">
      <c r="A13773" s="2" t="s">
        <v>124</v>
      </c>
      <c r="B13773" s="2" t="s">
        <v>124</v>
      </c>
      <c r="C13773" s="2" t="s">
        <v>48</v>
      </c>
      <c r="D13773" s="2" t="s">
        <v>10</v>
      </c>
      <c r="E13773" s="2" t="s">
        <v>74</v>
      </c>
      <c r="F13773" s="2" t="s">
        <v>977</v>
      </c>
      <c r="G13773" s="14" t="n">
        <v>9.5</v>
      </c>
      <c r="H13773" s="14" t="n">
        <v>8.32</v>
      </c>
      <c r="I13773" s="14" t="n">
        <v>12.5</v>
      </c>
      <c r="J13773" s="23" t="n">
        <f aca="false">IF(AND(E13773="Priority",ISNUMBER('Cost model'!N318)),'Cost model'!N318,'Cost model'!M318)</f>
        <v>14.5</v>
      </c>
      <c r="K13773" s="14" t="n">
        <f aca="false">J13773-H13773</f>
        <v>6.18</v>
      </c>
      <c r="L13773" s="14" t="n">
        <f aca="false">G13773-H13773</f>
        <v>1.18</v>
      </c>
    </row>
    <row r="13774" customFormat="false" ht="15" hidden="false" customHeight="false" outlineLevel="0" collapsed="false">
      <c r="A13774" s="2" t="s">
        <v>142</v>
      </c>
      <c r="B13774" s="2" t="s">
        <v>142</v>
      </c>
      <c r="C13774" s="2" t="s">
        <v>47</v>
      </c>
      <c r="D13774" s="2" t="s">
        <v>10</v>
      </c>
      <c r="E13774" s="2" t="s">
        <v>74</v>
      </c>
      <c r="F13774" s="2" t="s">
        <v>977</v>
      </c>
      <c r="G13774" s="14" t="n">
        <v>9.5</v>
      </c>
      <c r="H13774" s="14" t="n">
        <v>5.61</v>
      </c>
      <c r="I13774" s="14" t="n">
        <v>9.5</v>
      </c>
      <c r="J13774" s="23" t="n">
        <f aca="false">IF(AND(E13774="Priority",ISNUMBER('Cost model'!N632)),'Cost model'!N632,'Cost model'!M632)</f>
        <v>9.5</v>
      </c>
      <c r="K13774" s="14" t="n">
        <f aca="false">J13774-H13774</f>
        <v>3.89</v>
      </c>
      <c r="L13774" s="14" t="n">
        <f aca="false">G13774-H13774</f>
        <v>3.89</v>
      </c>
    </row>
    <row r="13775" customFormat="false" ht="15" hidden="false" customHeight="false" outlineLevel="0" collapsed="false">
      <c r="A13775" s="2" t="s">
        <v>174</v>
      </c>
      <c r="B13775" s="2" t="s">
        <v>174</v>
      </c>
      <c r="C13775" s="2" t="s">
        <v>49</v>
      </c>
      <c r="D13775" s="2" t="s">
        <v>12</v>
      </c>
      <c r="E13775" s="2" t="s">
        <v>83</v>
      </c>
      <c r="F13775" s="2" t="s">
        <v>977</v>
      </c>
      <c r="G13775" s="14" t="n">
        <v>29.5</v>
      </c>
      <c r="H13775" s="14" t="n">
        <v>66.03</v>
      </c>
      <c r="I13775" s="14" t="n">
        <v>29.5</v>
      </c>
      <c r="J13775" s="23" t="n">
        <f aca="false">IF(AND(E13775="Priority",ISNUMBER('Cost model'!N172)),'Cost model'!N172,'Cost model'!M172)</f>
        <v>60</v>
      </c>
      <c r="K13775" s="14" t="n">
        <f aca="false">J13775-H13775</f>
        <v>-6.03</v>
      </c>
      <c r="L13775" s="14" t="n">
        <f aca="false">G13775-H13775</f>
        <v>-36.53</v>
      </c>
    </row>
    <row r="13776" customFormat="false" ht="15" hidden="false" customHeight="false" outlineLevel="0" collapsed="false">
      <c r="A13776" s="2" t="s">
        <v>205</v>
      </c>
      <c r="B13776" s="2" t="s">
        <v>205</v>
      </c>
      <c r="C13776" s="2" t="s">
        <v>48</v>
      </c>
      <c r="D13776" s="2" t="s">
        <v>10</v>
      </c>
      <c r="E13776" s="2" t="s">
        <v>74</v>
      </c>
      <c r="F13776" s="2" t="s">
        <v>977</v>
      </c>
      <c r="G13776" s="14" t="n">
        <v>19.5</v>
      </c>
      <c r="H13776" s="14" t="n">
        <v>12.16</v>
      </c>
      <c r="I13776" s="14" t="n">
        <v>12.5</v>
      </c>
      <c r="J13776" s="23" t="n">
        <f aca="false">IF(AND(E13776="Priority",ISNUMBER('Cost model'!N528)),'Cost model'!N528,'Cost model'!M528)</f>
        <v>13.5</v>
      </c>
      <c r="K13776" s="14" t="n">
        <f aca="false">J13776-H13776</f>
        <v>1.34</v>
      </c>
      <c r="L13776" s="14" t="n">
        <f aca="false">G13776-H13776</f>
        <v>7.34</v>
      </c>
    </row>
    <row r="13777" customFormat="false" ht="15" hidden="false" customHeight="false" outlineLevel="0" collapsed="false">
      <c r="A13777" s="2" t="s">
        <v>142</v>
      </c>
      <c r="B13777" s="2" t="s">
        <v>142</v>
      </c>
      <c r="C13777" s="2" t="s">
        <v>47</v>
      </c>
      <c r="D13777" s="2" t="s">
        <v>12</v>
      </c>
      <c r="E13777" s="2" t="s">
        <v>74</v>
      </c>
      <c r="F13777" s="2" t="s">
        <v>977</v>
      </c>
      <c r="G13777" s="14" t="n">
        <v>9.5</v>
      </c>
      <c r="H13777" s="14" t="n">
        <v>42.6</v>
      </c>
      <c r="I13777" s="14" t="n">
        <v>9.5</v>
      </c>
      <c r="J13777" s="23" t="n">
        <f aca="false">IF(AND(E13777="Priority",ISNUMBER('Cost model'!N635)),'Cost model'!N635,'Cost model'!M635)</f>
        <v>30.5</v>
      </c>
      <c r="K13777" s="14" t="n">
        <f aca="false">J13777-H13777</f>
        <v>-12.1</v>
      </c>
      <c r="L13777" s="14" t="n">
        <f aca="false">G13777-H13777</f>
        <v>-33.1</v>
      </c>
    </row>
    <row r="13778" customFormat="false" ht="15" hidden="false" customHeight="false" outlineLevel="0" collapsed="false">
      <c r="A13778" s="2" t="s">
        <v>124</v>
      </c>
      <c r="B13778" s="2" t="s">
        <v>124</v>
      </c>
      <c r="C13778" s="2" t="s">
        <v>48</v>
      </c>
      <c r="D13778" s="2" t="s">
        <v>10</v>
      </c>
      <c r="E13778" s="2" t="s">
        <v>74</v>
      </c>
      <c r="F13778" s="2" t="s">
        <v>977</v>
      </c>
      <c r="G13778" s="14" t="n">
        <v>12.5</v>
      </c>
      <c r="H13778" s="14" t="n">
        <v>17.33</v>
      </c>
      <c r="I13778" s="14" t="n">
        <v>12.5</v>
      </c>
      <c r="J13778" s="23" t="n">
        <f aca="false">IF(AND(E13778="Priority",ISNUMBER('Cost model'!N318)),'Cost model'!N318,'Cost model'!M318)</f>
        <v>14.5</v>
      </c>
      <c r="K13778" s="14" t="n">
        <f aca="false">J13778-H13778</f>
        <v>-2.83</v>
      </c>
      <c r="L13778" s="14" t="n">
        <f aca="false">G13778-H13778</f>
        <v>-4.83</v>
      </c>
    </row>
    <row r="13779" customFormat="false" ht="15" hidden="false" customHeight="false" outlineLevel="0" collapsed="false">
      <c r="A13779" s="2" t="s">
        <v>142</v>
      </c>
      <c r="B13779" s="2" t="s">
        <v>142</v>
      </c>
      <c r="C13779" s="2" t="s">
        <v>47</v>
      </c>
      <c r="D13779" s="2" t="s">
        <v>10</v>
      </c>
      <c r="E13779" s="2" t="s">
        <v>74</v>
      </c>
      <c r="F13779" s="2" t="s">
        <v>977</v>
      </c>
      <c r="G13779" s="14" t="n">
        <v>9.5</v>
      </c>
      <c r="H13779" s="14" t="n">
        <v>6.16</v>
      </c>
      <c r="I13779" s="14" t="n">
        <v>9.5</v>
      </c>
      <c r="J13779" s="23" t="n">
        <f aca="false">IF(AND(E13779="Priority",ISNUMBER('Cost model'!N632)),'Cost model'!N632,'Cost model'!M632)</f>
        <v>9.5</v>
      </c>
      <c r="K13779" s="14" t="n">
        <f aca="false">J13779-H13779</f>
        <v>3.34</v>
      </c>
      <c r="L13779" s="14" t="n">
        <f aca="false">G13779-H13779</f>
        <v>3.34</v>
      </c>
    </row>
    <row r="13780" customFormat="false" ht="15" hidden="false" customHeight="false" outlineLevel="0" collapsed="false">
      <c r="A13780" s="2" t="s">
        <v>174</v>
      </c>
      <c r="B13780" s="2" t="s">
        <v>174</v>
      </c>
      <c r="C13780" s="2" t="s">
        <v>48</v>
      </c>
      <c r="D13780" s="2" t="s">
        <v>10</v>
      </c>
      <c r="E13780" s="2" t="s">
        <v>74</v>
      </c>
      <c r="F13780" s="2" t="s">
        <v>977</v>
      </c>
      <c r="G13780" s="14" t="n">
        <v>12.5</v>
      </c>
      <c r="H13780" s="14" t="n">
        <v>9.03</v>
      </c>
      <c r="I13780" s="14" t="n">
        <v>12.5</v>
      </c>
      <c r="J13780" s="23" t="n">
        <f aca="false">IF(AND(E13780="Priority",ISNUMBER('Cost model'!N168)),'Cost model'!N168,'Cost model'!M168)</f>
        <v>13.5</v>
      </c>
      <c r="K13780" s="14" t="n">
        <f aca="false">J13780-H13780</f>
        <v>4.47</v>
      </c>
      <c r="L13780" s="14" t="n">
        <f aca="false">G13780-H13780</f>
        <v>3.47</v>
      </c>
    </row>
    <row r="13781" customFormat="false" ht="15" hidden="false" customHeight="false" outlineLevel="0" collapsed="false">
      <c r="A13781" s="2" t="s">
        <v>158</v>
      </c>
      <c r="B13781" s="2" t="s">
        <v>158</v>
      </c>
      <c r="C13781" s="2" t="s">
        <v>47</v>
      </c>
      <c r="D13781" s="2" t="s">
        <v>12</v>
      </c>
      <c r="E13781" s="2" t="s">
        <v>74</v>
      </c>
      <c r="F13781" s="2" t="s">
        <v>977</v>
      </c>
      <c r="G13781" s="14" t="n">
        <v>9.5</v>
      </c>
      <c r="H13781" s="14" t="n">
        <v>8.33</v>
      </c>
      <c r="I13781" s="14" t="n">
        <v>9.5</v>
      </c>
      <c r="J13781" s="23" t="n">
        <f aca="false">IF(AND(E13781="Priority",ISNUMBER('Cost model'!N425)),'Cost model'!N425,'Cost model'!M425)</f>
        <v>14.5</v>
      </c>
      <c r="K13781" s="14" t="n">
        <f aca="false">J13781-H13781</f>
        <v>6.17</v>
      </c>
      <c r="L13781" s="14" t="n">
        <f aca="false">G13781-H13781</f>
        <v>1.17</v>
      </c>
    </row>
    <row r="13782" customFormat="false" ht="15" hidden="false" customHeight="false" outlineLevel="0" collapsed="false">
      <c r="A13782" s="2" t="s">
        <v>221</v>
      </c>
      <c r="B13782" s="2" t="s">
        <v>221</v>
      </c>
      <c r="C13782" s="2" t="s">
        <v>47</v>
      </c>
      <c r="D13782" s="2" t="s">
        <v>12</v>
      </c>
      <c r="E13782" s="2" t="s">
        <v>74</v>
      </c>
      <c r="F13782" s="2" t="s">
        <v>977</v>
      </c>
      <c r="G13782" s="14" t="n">
        <v>9.5</v>
      </c>
      <c r="H13782" s="14" t="n">
        <v>28.84</v>
      </c>
      <c r="I13782" s="14" t="n">
        <v>9.5</v>
      </c>
      <c r="J13782" s="23" t="n">
        <f aca="false">IF(AND(E13782="Priority",ISNUMBER('Cost model'!N740)),'Cost model'!N740,'Cost model'!M740)</f>
        <v>22.5</v>
      </c>
      <c r="K13782" s="14" t="n">
        <f aca="false">J13782-H13782</f>
        <v>-6.34</v>
      </c>
      <c r="L13782" s="14" t="n">
        <f aca="false">G13782-H13782</f>
        <v>-19.34</v>
      </c>
    </row>
    <row r="13783" customFormat="false" ht="15" hidden="false" customHeight="false" outlineLevel="0" collapsed="false">
      <c r="A13783" s="2" t="s">
        <v>142</v>
      </c>
      <c r="B13783" s="2" t="s">
        <v>142</v>
      </c>
      <c r="C13783" s="2" t="s">
        <v>48</v>
      </c>
      <c r="D13783" s="2" t="s">
        <v>10</v>
      </c>
      <c r="E13783" s="2" t="s">
        <v>74</v>
      </c>
      <c r="F13783" s="2" t="s">
        <v>977</v>
      </c>
      <c r="G13783" s="14" t="n">
        <v>12.5</v>
      </c>
      <c r="H13783" s="14" t="n">
        <v>10.55</v>
      </c>
      <c r="I13783" s="14" t="n">
        <v>12.5</v>
      </c>
      <c r="J13783" s="23" t="n">
        <f aca="false">IF(AND(E13783="Priority",ISNUMBER('Cost model'!N633)),'Cost model'!N633,'Cost model'!M633)</f>
        <v>11.5</v>
      </c>
      <c r="K13783" s="14" t="n">
        <f aca="false">J13783-H13783</f>
        <v>0.949999999999999</v>
      </c>
      <c r="L13783" s="14" t="n">
        <f aca="false">G13783-H13783</f>
        <v>1.95</v>
      </c>
    </row>
    <row r="13784" customFormat="false" ht="15" hidden="false" customHeight="false" outlineLevel="0" collapsed="false">
      <c r="A13784" s="2" t="s">
        <v>221</v>
      </c>
      <c r="B13784" s="2" t="s">
        <v>158</v>
      </c>
      <c r="C13784" s="2" t="s">
        <v>49</v>
      </c>
      <c r="D13784" s="2" t="s">
        <v>12</v>
      </c>
      <c r="E13784" s="2" t="s">
        <v>74</v>
      </c>
      <c r="F13784" s="2" t="s">
        <v>976</v>
      </c>
      <c r="G13784" s="14" t="n">
        <v>19.5</v>
      </c>
      <c r="H13784" s="14" t="n">
        <v>54.77</v>
      </c>
      <c r="I13784" s="14" t="n">
        <v>19.5</v>
      </c>
      <c r="J13784" s="23" t="n">
        <f aca="false">IF(AND(E13784="Priority",ISNUMBER('Cost model'!N757)),'Cost model'!N757,'Cost model'!M757)</f>
        <v>65</v>
      </c>
      <c r="K13784" s="14" t="n">
        <f aca="false">J13784-H13784</f>
        <v>10.23</v>
      </c>
      <c r="L13784" s="14" t="n">
        <f aca="false">G13784-H13784</f>
        <v>-35.27</v>
      </c>
    </row>
    <row r="13785" customFormat="false" ht="15" hidden="false" customHeight="false" outlineLevel="0" collapsed="false">
      <c r="A13785" s="2" t="s">
        <v>124</v>
      </c>
      <c r="B13785" s="2" t="s">
        <v>124</v>
      </c>
      <c r="C13785" s="2" t="s">
        <v>47</v>
      </c>
      <c r="D13785" s="2" t="s">
        <v>10</v>
      </c>
      <c r="E13785" s="2" t="s">
        <v>83</v>
      </c>
      <c r="F13785" s="2" t="s">
        <v>977</v>
      </c>
      <c r="G13785" s="14" t="n">
        <v>14.5</v>
      </c>
      <c r="H13785" s="14" t="n">
        <v>7.99</v>
      </c>
      <c r="I13785" s="14" t="n">
        <v>14.5</v>
      </c>
      <c r="J13785" s="23" t="n">
        <f aca="false">IF(AND(E13785="Priority",ISNUMBER('Cost model'!N317)),'Cost model'!N317,'Cost model'!M317)</f>
        <v>15.5</v>
      </c>
      <c r="K13785" s="14" t="n">
        <f aca="false">J13785-H13785</f>
        <v>7.51</v>
      </c>
      <c r="L13785" s="14" t="n">
        <f aca="false">G13785-H13785</f>
        <v>6.51</v>
      </c>
    </row>
    <row r="13786" customFormat="false" ht="15" hidden="false" customHeight="false" outlineLevel="0" collapsed="false">
      <c r="A13786" s="2" t="s">
        <v>142</v>
      </c>
      <c r="B13786" s="2" t="s">
        <v>142</v>
      </c>
      <c r="C13786" s="2" t="s">
        <v>48</v>
      </c>
      <c r="D13786" s="2" t="s">
        <v>12</v>
      </c>
      <c r="E13786" s="2" t="s">
        <v>74</v>
      </c>
      <c r="F13786" s="2" t="s">
        <v>977</v>
      </c>
      <c r="G13786" s="14" t="n">
        <v>12.5</v>
      </c>
      <c r="H13786" s="14" t="n">
        <v>32.55</v>
      </c>
      <c r="I13786" s="14" t="n">
        <v>12.5</v>
      </c>
      <c r="J13786" s="23" t="n">
        <f aca="false">IF(AND(E13786="Priority",ISNUMBER('Cost model'!N636)),'Cost model'!N636,'Cost model'!M636)</f>
        <v>40</v>
      </c>
      <c r="K13786" s="14" t="n">
        <f aca="false">J13786-H13786</f>
        <v>7.45</v>
      </c>
      <c r="L13786" s="14" t="n">
        <f aca="false">G13786-H13786</f>
        <v>-20.05</v>
      </c>
    </row>
    <row r="13787" customFormat="false" ht="15" hidden="false" customHeight="false" outlineLevel="0" collapsed="false">
      <c r="A13787" s="2" t="s">
        <v>142</v>
      </c>
      <c r="B13787" s="2" t="s">
        <v>142</v>
      </c>
      <c r="C13787" s="2" t="s">
        <v>47</v>
      </c>
      <c r="D13787" s="2" t="s">
        <v>10</v>
      </c>
      <c r="E13787" s="2" t="s">
        <v>74</v>
      </c>
      <c r="F13787" s="2" t="s">
        <v>977</v>
      </c>
      <c r="G13787" s="14" t="n">
        <v>9.5</v>
      </c>
      <c r="H13787" s="14" t="n">
        <v>7.5</v>
      </c>
      <c r="I13787" s="14" t="n">
        <v>9.5</v>
      </c>
      <c r="J13787" s="23" t="n">
        <f aca="false">IF(AND(E13787="Priority",ISNUMBER('Cost model'!N632)),'Cost model'!N632,'Cost model'!M632)</f>
        <v>9.5</v>
      </c>
      <c r="K13787" s="14" t="n">
        <f aca="false">J13787-H13787</f>
        <v>2</v>
      </c>
      <c r="L13787" s="14" t="n">
        <f aca="false">G13787-H13787</f>
        <v>2</v>
      </c>
    </row>
    <row r="13788" customFormat="false" ht="15" hidden="false" customHeight="false" outlineLevel="0" collapsed="false">
      <c r="A13788" s="2" t="s">
        <v>174</v>
      </c>
      <c r="B13788" s="2" t="s">
        <v>142</v>
      </c>
      <c r="C13788" s="2" t="s">
        <v>49</v>
      </c>
      <c r="D13788" s="2" t="s">
        <v>10</v>
      </c>
      <c r="E13788" s="2" t="s">
        <v>74</v>
      </c>
      <c r="F13788" s="2" t="s">
        <v>976</v>
      </c>
      <c r="G13788" s="14" t="n">
        <v>17.5</v>
      </c>
      <c r="H13788" s="14" t="n">
        <v>15.84</v>
      </c>
      <c r="I13788" s="14" t="n">
        <v>17.5</v>
      </c>
      <c r="J13788" s="23" t="n">
        <f aca="false">IF(AND(E13788="Priority",ISNUMBER('Cost model'!N124)),'Cost model'!N124,'Cost model'!M124)</f>
        <v>21.5</v>
      </c>
      <c r="K13788" s="14" t="n">
        <f aca="false">J13788-H13788</f>
        <v>5.66</v>
      </c>
      <c r="L13788" s="14" t="n">
        <f aca="false">G13788-H13788</f>
        <v>1.66</v>
      </c>
    </row>
    <row r="13789" customFormat="false" ht="15" hidden="false" customHeight="false" outlineLevel="0" collapsed="false">
      <c r="A13789" s="2" t="s">
        <v>174</v>
      </c>
      <c r="B13789" s="2" t="s">
        <v>124</v>
      </c>
      <c r="C13789" s="2" t="s">
        <v>47</v>
      </c>
      <c r="D13789" s="2" t="s">
        <v>10</v>
      </c>
      <c r="E13789" s="2" t="s">
        <v>74</v>
      </c>
      <c r="F13789" s="2" t="s">
        <v>976</v>
      </c>
      <c r="G13789" s="14" t="n">
        <v>9.5</v>
      </c>
      <c r="H13789" s="14" t="n">
        <v>8.46</v>
      </c>
      <c r="I13789" s="14" t="n">
        <v>9.5</v>
      </c>
      <c r="J13789" s="23" t="n">
        <f aca="false">IF(AND(E13789="Priority",ISNUMBER('Cost model'!N107)),'Cost model'!N107,'Cost model'!M107)</f>
        <v>12.5</v>
      </c>
      <c r="K13789" s="14" t="n">
        <f aca="false">J13789-H13789</f>
        <v>4.04</v>
      </c>
      <c r="L13789" s="14" t="n">
        <f aca="false">G13789-H13789</f>
        <v>1.04</v>
      </c>
    </row>
    <row r="13790" customFormat="false" ht="15" hidden="false" customHeight="false" outlineLevel="0" collapsed="false">
      <c r="A13790" s="2" t="s">
        <v>124</v>
      </c>
      <c r="B13790" s="2" t="s">
        <v>124</v>
      </c>
      <c r="C13790" s="2" t="s">
        <v>48</v>
      </c>
      <c r="D13790" s="2" t="s">
        <v>14</v>
      </c>
      <c r="E13790" s="2" t="s">
        <v>74</v>
      </c>
      <c r="F13790" s="2" t="s">
        <v>977</v>
      </c>
      <c r="G13790" s="14" t="n">
        <v>45</v>
      </c>
      <c r="H13790" s="14" t="n">
        <v>178.66</v>
      </c>
      <c r="I13790" s="14" t="n">
        <v>45</v>
      </c>
      <c r="J13790" s="23" t="n">
        <f aca="false">IF(AND(E13790="Priority",ISNUMBER('Cost model'!N327)),'Cost model'!N327,'Cost model'!M327)</f>
        <v>130</v>
      </c>
      <c r="K13790" s="14" t="n">
        <f aca="false">J13790-H13790</f>
        <v>-48.66</v>
      </c>
      <c r="L13790" s="14" t="n">
        <f aca="false">G13790-H13790</f>
        <v>-133.66</v>
      </c>
    </row>
    <row r="13791" customFormat="false" ht="15" hidden="false" customHeight="false" outlineLevel="0" collapsed="false">
      <c r="A13791" s="2" t="s">
        <v>174</v>
      </c>
      <c r="B13791" s="2" t="s">
        <v>174</v>
      </c>
      <c r="C13791" s="2" t="s">
        <v>49</v>
      </c>
      <c r="D13791" s="2" t="s">
        <v>10</v>
      </c>
      <c r="E13791" s="2" t="s">
        <v>74</v>
      </c>
      <c r="F13791" s="2" t="s">
        <v>977</v>
      </c>
      <c r="G13791" s="14" t="n">
        <v>17.5</v>
      </c>
      <c r="H13791" s="14" t="n">
        <v>11.66</v>
      </c>
      <c r="I13791" s="14" t="n">
        <v>17.5</v>
      </c>
      <c r="J13791" s="23" t="n">
        <f aca="false">IF(AND(E13791="Priority",ISNUMBER('Cost model'!N169)),'Cost model'!N169,'Cost model'!M169)</f>
        <v>18.5</v>
      </c>
      <c r="K13791" s="14" t="n">
        <f aca="false">J13791-H13791</f>
        <v>6.84</v>
      </c>
      <c r="L13791" s="14" t="n">
        <f aca="false">G13791-H13791</f>
        <v>5.84</v>
      </c>
    </row>
    <row r="13792" customFormat="false" ht="15" hidden="false" customHeight="false" outlineLevel="0" collapsed="false">
      <c r="A13792" s="2" t="s">
        <v>174</v>
      </c>
      <c r="B13792" s="2" t="s">
        <v>142</v>
      </c>
      <c r="C13792" s="2" t="s">
        <v>47</v>
      </c>
      <c r="D13792" s="2" t="s">
        <v>10</v>
      </c>
      <c r="E13792" s="2" t="s">
        <v>74</v>
      </c>
      <c r="F13792" s="2" t="s">
        <v>976</v>
      </c>
      <c r="G13792" s="14" t="n">
        <v>9.5</v>
      </c>
      <c r="H13792" s="14" t="n">
        <v>10.16</v>
      </c>
      <c r="I13792" s="14" t="n">
        <v>9.5</v>
      </c>
      <c r="J13792" s="23" t="n">
        <f aca="false">IF(AND(E13792="Priority",ISNUMBER('Cost model'!N122)),'Cost model'!N122,'Cost model'!M122)</f>
        <v>13.5</v>
      </c>
      <c r="K13792" s="14" t="n">
        <f aca="false">J13792-H13792</f>
        <v>3.34</v>
      </c>
      <c r="L13792" s="14" t="n">
        <f aca="false">G13792-H13792</f>
        <v>-0.66</v>
      </c>
    </row>
    <row r="13793" customFormat="false" ht="15" hidden="false" customHeight="false" outlineLevel="0" collapsed="false">
      <c r="A13793" s="2" t="s">
        <v>124</v>
      </c>
      <c r="B13793" s="2" t="s">
        <v>124</v>
      </c>
      <c r="C13793" s="2" t="s">
        <v>48</v>
      </c>
      <c r="D13793" s="2" t="s">
        <v>14</v>
      </c>
      <c r="E13793" s="2" t="s">
        <v>74</v>
      </c>
      <c r="F13793" s="2" t="s">
        <v>977</v>
      </c>
      <c r="G13793" s="14" t="n">
        <v>45</v>
      </c>
      <c r="H13793" s="14" t="n">
        <v>77.26</v>
      </c>
      <c r="I13793" s="14" t="n">
        <v>45</v>
      </c>
      <c r="J13793" s="23" t="n">
        <f aca="false">IF(AND(E13793="Priority",ISNUMBER('Cost model'!N327)),'Cost model'!N327,'Cost model'!M327)</f>
        <v>130</v>
      </c>
      <c r="K13793" s="14" t="n">
        <f aca="false">J13793-H13793</f>
        <v>52.74</v>
      </c>
      <c r="L13793" s="14" t="n">
        <f aca="false">G13793-H13793</f>
        <v>-32.26</v>
      </c>
    </row>
    <row r="13794" customFormat="false" ht="15" hidden="false" customHeight="false" outlineLevel="0" collapsed="false">
      <c r="A13794" s="2" t="s">
        <v>174</v>
      </c>
      <c r="B13794" s="2" t="s">
        <v>158</v>
      </c>
      <c r="C13794" s="2" t="s">
        <v>49</v>
      </c>
      <c r="D13794" s="2" t="s">
        <v>10</v>
      </c>
      <c r="E13794" s="2" t="s">
        <v>74</v>
      </c>
      <c r="F13794" s="2" t="s">
        <v>976</v>
      </c>
      <c r="G13794" s="14" t="n">
        <v>24.5</v>
      </c>
      <c r="H13794" s="14" t="n">
        <v>21.7</v>
      </c>
      <c r="I13794" s="14" t="n">
        <v>17.5</v>
      </c>
      <c r="J13794" s="23" t="n">
        <f aca="false">IF(AND(E13794="Priority",ISNUMBER('Cost model'!N139)),'Cost model'!N139,'Cost model'!M139)</f>
        <v>19.5</v>
      </c>
      <c r="K13794" s="14" t="n">
        <f aca="false">J13794-H13794</f>
        <v>-2.2</v>
      </c>
      <c r="L13794" s="14" t="n">
        <f aca="false">G13794-H13794</f>
        <v>2.8</v>
      </c>
    </row>
    <row r="13795" customFormat="false" ht="15" hidden="false" customHeight="false" outlineLevel="0" collapsed="false">
      <c r="A13795" s="2" t="s">
        <v>174</v>
      </c>
      <c r="B13795" s="2" t="s">
        <v>174</v>
      </c>
      <c r="C13795" s="2" t="s">
        <v>47</v>
      </c>
      <c r="D13795" s="2" t="s">
        <v>12</v>
      </c>
      <c r="E13795" s="2" t="s">
        <v>74</v>
      </c>
      <c r="F13795" s="2" t="s">
        <v>977</v>
      </c>
      <c r="G13795" s="14" t="n">
        <v>9.5</v>
      </c>
      <c r="H13795" s="14" t="n">
        <v>6.79</v>
      </c>
      <c r="I13795" s="14" t="n">
        <v>9.5</v>
      </c>
      <c r="J13795" s="23" t="n">
        <f aca="false">IF(AND(E13795="Priority",ISNUMBER('Cost model'!N170)),'Cost model'!N170,'Cost model'!M170)</f>
        <v>25.5</v>
      </c>
      <c r="K13795" s="14" t="n">
        <f aca="false">J13795-H13795</f>
        <v>18.71</v>
      </c>
      <c r="L13795" s="14" t="n">
        <f aca="false">G13795-H13795</f>
        <v>2.71</v>
      </c>
    </row>
    <row r="13796" customFormat="false" ht="15" hidden="false" customHeight="false" outlineLevel="0" collapsed="false">
      <c r="A13796" s="2" t="s">
        <v>124</v>
      </c>
      <c r="B13796" s="2" t="s">
        <v>124</v>
      </c>
      <c r="C13796" s="2" t="s">
        <v>47</v>
      </c>
      <c r="D13796" s="2" t="s">
        <v>10</v>
      </c>
      <c r="E13796" s="2" t="s">
        <v>74</v>
      </c>
      <c r="F13796" s="2" t="s">
        <v>977</v>
      </c>
      <c r="G13796" s="14" t="n">
        <v>9.5</v>
      </c>
      <c r="H13796" s="14" t="n">
        <v>7.59</v>
      </c>
      <c r="I13796" s="14" t="n">
        <v>9.5</v>
      </c>
      <c r="J13796" s="23" t="n">
        <f aca="false">IF(AND(E13796="Priority",ISNUMBER('Cost model'!N317)),'Cost model'!N317,'Cost model'!M317)</f>
        <v>10.5</v>
      </c>
      <c r="K13796" s="14" t="n">
        <f aca="false">J13796-H13796</f>
        <v>2.91</v>
      </c>
      <c r="L13796" s="14" t="n">
        <f aca="false">G13796-H13796</f>
        <v>1.91</v>
      </c>
    </row>
    <row r="13797" customFormat="false" ht="15" hidden="false" customHeight="false" outlineLevel="0" collapsed="false">
      <c r="A13797" s="2" t="s">
        <v>174</v>
      </c>
      <c r="B13797" s="2" t="s">
        <v>174</v>
      </c>
      <c r="C13797" s="2" t="s">
        <v>47</v>
      </c>
      <c r="D13797" s="2" t="s">
        <v>10</v>
      </c>
      <c r="E13797" s="2" t="s">
        <v>74</v>
      </c>
      <c r="F13797" s="2" t="s">
        <v>977</v>
      </c>
      <c r="G13797" s="14" t="n">
        <v>9.5</v>
      </c>
      <c r="H13797" s="14" t="n">
        <v>7.59</v>
      </c>
      <c r="I13797" s="14" t="n">
        <v>9.5</v>
      </c>
      <c r="J13797" s="23" t="n">
        <f aca="false">IF(AND(E13797="Priority",ISNUMBER('Cost model'!N167)),'Cost model'!N167,'Cost model'!M167)</f>
        <v>8.5</v>
      </c>
      <c r="K13797" s="14" t="n">
        <f aca="false">J13797-H13797</f>
        <v>0.91</v>
      </c>
      <c r="L13797" s="14" t="n">
        <f aca="false">G13797-H13797</f>
        <v>1.91</v>
      </c>
    </row>
    <row r="13798" customFormat="false" ht="15" hidden="false" customHeight="false" outlineLevel="0" collapsed="false">
      <c r="A13798" s="2" t="s">
        <v>174</v>
      </c>
      <c r="B13798" s="2" t="s">
        <v>124</v>
      </c>
      <c r="C13798" s="2" t="s">
        <v>48</v>
      </c>
      <c r="D13798" s="2" t="s">
        <v>13</v>
      </c>
      <c r="E13798" s="2" t="s">
        <v>83</v>
      </c>
      <c r="F13798" s="2" t="s">
        <v>976</v>
      </c>
      <c r="G13798" s="14" t="n">
        <v>45</v>
      </c>
      <c r="H13798" s="14" t="n">
        <v>124.61</v>
      </c>
      <c r="I13798" s="14" t="n">
        <v>45</v>
      </c>
      <c r="J13798" s="23" t="n">
        <f aca="false">IF(AND(E13798="Priority",ISNUMBER('Cost model'!N114)),'Cost model'!N114,'Cost model'!M114)</f>
        <v>110</v>
      </c>
      <c r="K13798" s="14" t="n">
        <f aca="false">J13798-H13798</f>
        <v>-14.61</v>
      </c>
      <c r="L13798" s="14" t="n">
        <f aca="false">G13798-H13798</f>
        <v>-79.61</v>
      </c>
    </row>
    <row r="13799" customFormat="false" ht="15" hidden="false" customHeight="false" outlineLevel="0" collapsed="false">
      <c r="A13799" s="2" t="s">
        <v>142</v>
      </c>
      <c r="B13799" s="2" t="s">
        <v>142</v>
      </c>
      <c r="C13799" s="2" t="s">
        <v>48</v>
      </c>
      <c r="D13799" s="2" t="s">
        <v>10</v>
      </c>
      <c r="E13799" s="2" t="s">
        <v>74</v>
      </c>
      <c r="F13799" s="2" t="s">
        <v>977</v>
      </c>
      <c r="G13799" s="14" t="n">
        <v>19.5</v>
      </c>
      <c r="H13799" s="14" t="n">
        <v>44.1</v>
      </c>
      <c r="I13799" s="14" t="n">
        <v>12.5</v>
      </c>
      <c r="J13799" s="23" t="n">
        <f aca="false">IF(AND(E13799="Priority",ISNUMBER('Cost model'!N633)),'Cost model'!N633,'Cost model'!M633)</f>
        <v>11.5</v>
      </c>
      <c r="K13799" s="14" t="n">
        <f aca="false">J13799-H13799</f>
        <v>-32.6</v>
      </c>
      <c r="L13799" s="14" t="n">
        <f aca="false">G13799-H13799</f>
        <v>-24.6</v>
      </c>
    </row>
    <row r="13800" customFormat="false" ht="15" hidden="false" customHeight="false" outlineLevel="0" collapsed="false">
      <c r="A13800" s="2" t="s">
        <v>174</v>
      </c>
      <c r="B13800" s="2" t="s">
        <v>174</v>
      </c>
      <c r="C13800" s="2" t="s">
        <v>48</v>
      </c>
      <c r="D13800" s="2" t="s">
        <v>14</v>
      </c>
      <c r="E13800" s="2" t="s">
        <v>74</v>
      </c>
      <c r="F13800" s="2" t="s">
        <v>977</v>
      </c>
      <c r="G13800" s="14" t="n">
        <v>45</v>
      </c>
      <c r="H13800" s="14" t="n">
        <v>159.3</v>
      </c>
      <c r="I13800" s="14" t="n">
        <v>45</v>
      </c>
      <c r="J13800" s="23" t="n">
        <f aca="false">IF(AND(E13800="Priority",ISNUMBER('Cost model'!N177)),'Cost model'!N177,'Cost model'!M177)</f>
        <v>110</v>
      </c>
      <c r="K13800" s="14" t="n">
        <f aca="false">J13800-H13800</f>
        <v>-49.3</v>
      </c>
      <c r="L13800" s="14" t="n">
        <f aca="false">G13800-H13800</f>
        <v>-114.3</v>
      </c>
    </row>
    <row r="13801" customFormat="false" ht="15" hidden="false" customHeight="false" outlineLevel="0" collapsed="false">
      <c r="A13801" s="2" t="s">
        <v>142</v>
      </c>
      <c r="B13801" s="2" t="s">
        <v>142</v>
      </c>
      <c r="C13801" s="2" t="s">
        <v>47</v>
      </c>
      <c r="D13801" s="2" t="s">
        <v>12</v>
      </c>
      <c r="E13801" s="2" t="s">
        <v>74</v>
      </c>
      <c r="F13801" s="2" t="s">
        <v>977</v>
      </c>
      <c r="G13801" s="14" t="n">
        <v>9.5</v>
      </c>
      <c r="H13801" s="14" t="n">
        <v>29.18</v>
      </c>
      <c r="I13801" s="14" t="n">
        <v>9.5</v>
      </c>
      <c r="J13801" s="23" t="n">
        <f aca="false">IF(AND(E13801="Priority",ISNUMBER('Cost model'!N635)),'Cost model'!N635,'Cost model'!M635)</f>
        <v>30.5</v>
      </c>
      <c r="K13801" s="14" t="n">
        <f aca="false">J13801-H13801</f>
        <v>1.32</v>
      </c>
      <c r="L13801" s="14" t="n">
        <f aca="false">G13801-H13801</f>
        <v>-19.68</v>
      </c>
    </row>
    <row r="13802" customFormat="false" ht="15" hidden="false" customHeight="false" outlineLevel="0" collapsed="false">
      <c r="A13802" s="2" t="s">
        <v>142</v>
      </c>
      <c r="B13802" s="2" t="s">
        <v>142</v>
      </c>
      <c r="C13802" s="2" t="s">
        <v>47</v>
      </c>
      <c r="D13802" s="2" t="s">
        <v>10</v>
      </c>
      <c r="E13802" s="2" t="s">
        <v>74</v>
      </c>
      <c r="F13802" s="2" t="s">
        <v>977</v>
      </c>
      <c r="G13802" s="14" t="n">
        <v>9.5</v>
      </c>
      <c r="H13802" s="14" t="n">
        <v>6.16</v>
      </c>
      <c r="I13802" s="14" t="n">
        <v>9.5</v>
      </c>
      <c r="J13802" s="23" t="n">
        <f aca="false">IF(AND(E13802="Priority",ISNUMBER('Cost model'!N632)),'Cost model'!N632,'Cost model'!M632)</f>
        <v>9.5</v>
      </c>
      <c r="K13802" s="14" t="n">
        <f aca="false">J13802-H13802</f>
        <v>3.34</v>
      </c>
      <c r="L13802" s="14" t="n">
        <f aca="false">G13802-H13802</f>
        <v>3.34</v>
      </c>
    </row>
    <row r="13803" customFormat="false" ht="15" hidden="false" customHeight="false" outlineLevel="0" collapsed="false">
      <c r="A13803" s="2" t="s">
        <v>124</v>
      </c>
      <c r="B13803" s="2" t="s">
        <v>124</v>
      </c>
      <c r="C13803" s="2" t="s">
        <v>47</v>
      </c>
      <c r="D13803" s="2" t="s">
        <v>10</v>
      </c>
      <c r="E13803" s="2" t="s">
        <v>74</v>
      </c>
      <c r="F13803" s="2" t="s">
        <v>977</v>
      </c>
      <c r="G13803" s="14" t="n">
        <v>9.5</v>
      </c>
      <c r="H13803" s="14" t="n">
        <v>8.57</v>
      </c>
      <c r="I13803" s="14" t="n">
        <v>9.5</v>
      </c>
      <c r="J13803" s="23" t="n">
        <f aca="false">IF(AND(E13803="Priority",ISNUMBER('Cost model'!N317)),'Cost model'!N317,'Cost model'!M317)</f>
        <v>10.5</v>
      </c>
      <c r="K13803" s="14" t="n">
        <f aca="false">J13803-H13803</f>
        <v>1.93</v>
      </c>
      <c r="L13803" s="14" t="n">
        <f aca="false">G13803-H13803</f>
        <v>0.93</v>
      </c>
    </row>
    <row r="13804" customFormat="false" ht="15" hidden="false" customHeight="false" outlineLevel="0" collapsed="false">
      <c r="A13804" s="2" t="s">
        <v>124</v>
      </c>
      <c r="B13804" s="2" t="s">
        <v>124</v>
      </c>
      <c r="C13804" s="2" t="s">
        <v>47</v>
      </c>
      <c r="D13804" s="2" t="s">
        <v>12</v>
      </c>
      <c r="E13804" s="2" t="s">
        <v>74</v>
      </c>
      <c r="F13804" s="2" t="s">
        <v>977</v>
      </c>
      <c r="G13804" s="14" t="n">
        <v>9.5</v>
      </c>
      <c r="H13804" s="14" t="n">
        <v>28.57</v>
      </c>
      <c r="I13804" s="14" t="n">
        <v>9.5</v>
      </c>
      <c r="J13804" s="23" t="n">
        <f aca="false">IF(AND(E13804="Priority",ISNUMBER('Cost model'!N320)),'Cost model'!N320,'Cost model'!M320)</f>
        <v>24.5</v>
      </c>
      <c r="K13804" s="14" t="n">
        <f aca="false">J13804-H13804</f>
        <v>-4.07</v>
      </c>
      <c r="L13804" s="14" t="n">
        <f aca="false">G13804-H13804</f>
        <v>-19.07</v>
      </c>
    </row>
    <row r="13805" customFormat="false" ht="15" hidden="false" customHeight="false" outlineLevel="0" collapsed="false">
      <c r="A13805" s="2" t="s">
        <v>205</v>
      </c>
      <c r="B13805" s="2" t="s">
        <v>142</v>
      </c>
      <c r="C13805" s="2" t="s">
        <v>47</v>
      </c>
      <c r="D13805" s="2" t="s">
        <v>10</v>
      </c>
      <c r="E13805" s="2" t="s">
        <v>74</v>
      </c>
      <c r="F13805" s="2" t="s">
        <v>976</v>
      </c>
      <c r="G13805" s="14" t="n">
        <v>14.5</v>
      </c>
      <c r="H13805" s="14" t="n">
        <v>9.36</v>
      </c>
      <c r="I13805" s="14" t="n">
        <v>14.5</v>
      </c>
      <c r="J13805" s="23" t="n">
        <f aca="false">IF(AND(E13805="Priority",ISNUMBER('Cost model'!N542)),'Cost model'!N542,'Cost model'!M542)</f>
        <v>15.5</v>
      </c>
      <c r="K13805" s="14" t="n">
        <f aca="false">J13805-H13805</f>
        <v>6.14</v>
      </c>
      <c r="L13805" s="14" t="n">
        <f aca="false">G13805-H13805</f>
        <v>5.14</v>
      </c>
    </row>
    <row r="13806" customFormat="false" ht="15" hidden="false" customHeight="false" outlineLevel="0" collapsed="false">
      <c r="A13806" s="2" t="s">
        <v>174</v>
      </c>
      <c r="B13806" s="2" t="s">
        <v>158</v>
      </c>
      <c r="C13806" s="2" t="s">
        <v>48</v>
      </c>
      <c r="D13806" s="2" t="s">
        <v>12</v>
      </c>
      <c r="E13806" s="2" t="s">
        <v>74</v>
      </c>
      <c r="F13806" s="2" t="s">
        <v>976</v>
      </c>
      <c r="G13806" s="14" t="n">
        <v>19.5</v>
      </c>
      <c r="H13806" s="14" t="n">
        <v>61.47</v>
      </c>
      <c r="I13806" s="14" t="n">
        <v>19.5</v>
      </c>
      <c r="J13806" s="23" t="n">
        <f aca="false">IF(AND(E13806="Priority",ISNUMBER('Cost model'!N141)),'Cost model'!N141,'Cost model'!M141)</f>
        <v>50</v>
      </c>
      <c r="K13806" s="14" t="n">
        <f aca="false">J13806-H13806</f>
        <v>-11.47</v>
      </c>
      <c r="L13806" s="14" t="n">
        <f aca="false">G13806-H13806</f>
        <v>-41.97</v>
      </c>
    </row>
    <row r="13807" customFormat="false" ht="15" hidden="false" customHeight="false" outlineLevel="0" collapsed="false">
      <c r="A13807" s="2" t="s">
        <v>174</v>
      </c>
      <c r="B13807" s="2" t="s">
        <v>174</v>
      </c>
      <c r="C13807" s="2" t="s">
        <v>49</v>
      </c>
      <c r="D13807" s="2" t="s">
        <v>10</v>
      </c>
      <c r="E13807" s="2" t="s">
        <v>74</v>
      </c>
      <c r="F13807" s="2" t="s">
        <v>977</v>
      </c>
      <c r="G13807" s="14" t="n">
        <v>17.5</v>
      </c>
      <c r="H13807" s="14" t="n">
        <v>11.66</v>
      </c>
      <c r="I13807" s="14" t="n">
        <v>17.5</v>
      </c>
      <c r="J13807" s="23" t="n">
        <f aca="false">IF(AND(E13807="Priority",ISNUMBER('Cost model'!N169)),'Cost model'!N169,'Cost model'!M169)</f>
        <v>18.5</v>
      </c>
      <c r="K13807" s="14" t="n">
        <f aca="false">J13807-H13807</f>
        <v>6.84</v>
      </c>
      <c r="L13807" s="14" t="n">
        <f aca="false">G13807-H13807</f>
        <v>5.84</v>
      </c>
    </row>
    <row r="13808" customFormat="false" ht="15" hidden="false" customHeight="false" outlineLevel="0" collapsed="false">
      <c r="A13808" s="2" t="s">
        <v>174</v>
      </c>
      <c r="B13808" s="2" t="s">
        <v>174</v>
      </c>
      <c r="C13808" s="2" t="s">
        <v>49</v>
      </c>
      <c r="D13808" s="2" t="s">
        <v>13</v>
      </c>
      <c r="E13808" s="2" t="s">
        <v>74</v>
      </c>
      <c r="F13808" s="2" t="s">
        <v>977</v>
      </c>
      <c r="G13808" s="14" t="n">
        <v>50</v>
      </c>
      <c r="H13808" s="14" t="n">
        <v>171.6</v>
      </c>
      <c r="I13808" s="14" t="n">
        <v>50</v>
      </c>
      <c r="J13808" s="23" t="n">
        <f aca="false">IF(AND(E13808="Priority",ISNUMBER('Cost model'!N175)),'Cost model'!N175,'Cost model'!M175)</f>
        <v>75</v>
      </c>
      <c r="K13808" s="14" t="n">
        <f aca="false">J13808-H13808</f>
        <v>-96.6</v>
      </c>
      <c r="L13808" s="14" t="n">
        <f aca="false">G13808-H13808</f>
        <v>-121.6</v>
      </c>
    </row>
    <row r="13809" customFormat="false" ht="15" hidden="false" customHeight="false" outlineLevel="0" collapsed="false">
      <c r="A13809" s="2" t="s">
        <v>142</v>
      </c>
      <c r="B13809" s="2" t="s">
        <v>124</v>
      </c>
      <c r="C13809" s="2" t="s">
        <v>47</v>
      </c>
      <c r="D13809" s="2" t="s">
        <v>10</v>
      </c>
      <c r="E13809" s="2" t="s">
        <v>74</v>
      </c>
      <c r="F13809" s="2" t="s">
        <v>976</v>
      </c>
      <c r="G13809" s="14" t="n">
        <v>9.5</v>
      </c>
      <c r="H13809" s="14" t="n">
        <v>10.58</v>
      </c>
      <c r="I13809" s="14" t="n">
        <v>14.5</v>
      </c>
      <c r="J13809" s="23" t="n">
        <f aca="false">IF(AND(E13809="Priority",ISNUMBER('Cost model'!N662)),'Cost model'!N662,'Cost model'!M662)</f>
        <v>13.5</v>
      </c>
      <c r="K13809" s="14" t="n">
        <f aca="false">J13809-H13809</f>
        <v>2.92</v>
      </c>
      <c r="L13809" s="14" t="n">
        <f aca="false">G13809-H13809</f>
        <v>-1.08</v>
      </c>
    </row>
    <row r="13810" customFormat="false" ht="15" hidden="false" customHeight="false" outlineLevel="0" collapsed="false">
      <c r="A13810" s="2" t="s">
        <v>124</v>
      </c>
      <c r="B13810" s="2" t="s">
        <v>124</v>
      </c>
      <c r="C13810" s="2" t="s">
        <v>48</v>
      </c>
      <c r="D13810" s="2" t="s">
        <v>10</v>
      </c>
      <c r="E13810" s="2" t="s">
        <v>74</v>
      </c>
      <c r="F13810" s="2" t="s">
        <v>977</v>
      </c>
      <c r="G13810" s="14" t="n">
        <v>12.5</v>
      </c>
      <c r="H13810" s="14" t="n">
        <v>11.84</v>
      </c>
      <c r="I13810" s="14" t="n">
        <v>12.5</v>
      </c>
      <c r="J13810" s="23" t="n">
        <f aca="false">IF(AND(E13810="Priority",ISNUMBER('Cost model'!N318)),'Cost model'!N318,'Cost model'!M318)</f>
        <v>14.5</v>
      </c>
      <c r="K13810" s="14" t="n">
        <f aca="false">J13810-H13810</f>
        <v>2.66</v>
      </c>
      <c r="L13810" s="14" t="n">
        <f aca="false">G13810-H13810</f>
        <v>0.66</v>
      </c>
    </row>
    <row r="13811" customFormat="false" ht="15" hidden="false" customHeight="false" outlineLevel="0" collapsed="false">
      <c r="A13811" s="2" t="s">
        <v>174</v>
      </c>
      <c r="B13811" s="2" t="s">
        <v>174</v>
      </c>
      <c r="C13811" s="2" t="s">
        <v>48</v>
      </c>
      <c r="D13811" s="2" t="s">
        <v>10</v>
      </c>
      <c r="E13811" s="2" t="s">
        <v>74</v>
      </c>
      <c r="F13811" s="2" t="s">
        <v>977</v>
      </c>
      <c r="G13811" s="14" t="n">
        <v>12.5</v>
      </c>
      <c r="H13811" s="14" t="n">
        <v>9.34</v>
      </c>
      <c r="I13811" s="14" t="n">
        <v>12.5</v>
      </c>
      <c r="J13811" s="23" t="n">
        <f aca="false">IF(AND(E13811="Priority",ISNUMBER('Cost model'!N168)),'Cost model'!N168,'Cost model'!M168)</f>
        <v>13.5</v>
      </c>
      <c r="K13811" s="14" t="n">
        <f aca="false">J13811-H13811</f>
        <v>4.16</v>
      </c>
      <c r="L13811" s="14" t="n">
        <f aca="false">G13811-H13811</f>
        <v>3.16</v>
      </c>
    </row>
    <row r="13812" customFormat="false" ht="15" hidden="false" customHeight="false" outlineLevel="0" collapsed="false">
      <c r="A13812" s="2" t="s">
        <v>124</v>
      </c>
      <c r="B13812" s="2" t="s">
        <v>124</v>
      </c>
      <c r="C13812" s="2" t="s">
        <v>47</v>
      </c>
      <c r="D13812" s="2" t="s">
        <v>12</v>
      </c>
      <c r="E13812" s="2" t="s">
        <v>74</v>
      </c>
      <c r="F13812" s="2" t="s">
        <v>977</v>
      </c>
      <c r="G13812" s="14" t="n">
        <v>9.5</v>
      </c>
      <c r="H13812" s="14" t="n">
        <v>7.27</v>
      </c>
      <c r="I13812" s="14" t="n">
        <v>9.5</v>
      </c>
      <c r="J13812" s="23" t="n">
        <f aca="false">IF(AND(E13812="Priority",ISNUMBER('Cost model'!N320)),'Cost model'!N320,'Cost model'!M320)</f>
        <v>24.5</v>
      </c>
      <c r="K13812" s="14" t="n">
        <f aca="false">J13812-H13812</f>
        <v>17.23</v>
      </c>
      <c r="L13812" s="14" t="n">
        <f aca="false">G13812-H13812</f>
        <v>2.23</v>
      </c>
    </row>
    <row r="13813" customFormat="false" ht="15" hidden="false" customHeight="false" outlineLevel="0" collapsed="false">
      <c r="A13813" s="2" t="s">
        <v>124</v>
      </c>
      <c r="B13813" s="2" t="s">
        <v>124</v>
      </c>
      <c r="C13813" s="2" t="s">
        <v>49</v>
      </c>
      <c r="D13813" s="2" t="s">
        <v>10</v>
      </c>
      <c r="E13813" s="2" t="s">
        <v>74</v>
      </c>
      <c r="F13813" s="2" t="s">
        <v>977</v>
      </c>
      <c r="G13813" s="14" t="n">
        <v>17.5</v>
      </c>
      <c r="H13813" s="14" t="n">
        <v>17.33</v>
      </c>
      <c r="I13813" s="14" t="n">
        <v>17.5</v>
      </c>
      <c r="J13813" s="23" t="n">
        <f aca="false">IF(AND(E13813="Priority",ISNUMBER('Cost model'!N319)),'Cost model'!N319,'Cost model'!M319)</f>
        <v>16.5</v>
      </c>
      <c r="K13813" s="14" t="n">
        <f aca="false">J13813-H13813</f>
        <v>-0.829999999999998</v>
      </c>
      <c r="L13813" s="14" t="n">
        <f aca="false">G13813-H13813</f>
        <v>0.170000000000002</v>
      </c>
    </row>
    <row r="13814" customFormat="false" ht="15" hidden="false" customHeight="false" outlineLevel="0" collapsed="false">
      <c r="A13814" s="2" t="s">
        <v>174</v>
      </c>
      <c r="B13814" s="2" t="s">
        <v>174</v>
      </c>
      <c r="C13814" s="2" t="s">
        <v>49</v>
      </c>
      <c r="D13814" s="2" t="s">
        <v>10</v>
      </c>
      <c r="E13814" s="2" t="s">
        <v>83</v>
      </c>
      <c r="F13814" s="2" t="s">
        <v>977</v>
      </c>
      <c r="G13814" s="14" t="n">
        <v>24.5</v>
      </c>
      <c r="H13814" s="14" t="n">
        <v>11.66</v>
      </c>
      <c r="I13814" s="14" t="n">
        <v>24.5</v>
      </c>
      <c r="J13814" s="23" t="n">
        <f aca="false">IF(AND(E13814="Priority",ISNUMBER('Cost model'!N169)),'Cost model'!N169,'Cost model'!M169)</f>
        <v>25.5</v>
      </c>
      <c r="K13814" s="14" t="n">
        <f aca="false">J13814-H13814</f>
        <v>13.84</v>
      </c>
      <c r="L13814" s="14" t="n">
        <f aca="false">G13814-H13814</f>
        <v>12.84</v>
      </c>
    </row>
    <row r="13815" customFormat="false" ht="15" hidden="false" customHeight="false" outlineLevel="0" collapsed="false">
      <c r="A13815" s="2" t="s">
        <v>221</v>
      </c>
      <c r="B13815" s="2" t="s">
        <v>221</v>
      </c>
      <c r="C13815" s="2" t="s">
        <v>47</v>
      </c>
      <c r="D13815" s="2" t="s">
        <v>12</v>
      </c>
      <c r="E13815" s="2" t="s">
        <v>74</v>
      </c>
      <c r="F13815" s="2" t="s">
        <v>977</v>
      </c>
      <c r="G13815" s="14" t="n">
        <v>9.5</v>
      </c>
      <c r="H13815" s="14" t="n">
        <v>29.01</v>
      </c>
      <c r="I13815" s="14" t="n">
        <v>9.5</v>
      </c>
      <c r="J13815" s="23" t="n">
        <f aca="false">IF(AND(E13815="Priority",ISNUMBER('Cost model'!N740)),'Cost model'!N740,'Cost model'!M740)</f>
        <v>22.5</v>
      </c>
      <c r="K13815" s="14" t="n">
        <f aca="false">J13815-H13815</f>
        <v>-6.51</v>
      </c>
      <c r="L13815" s="14" t="n">
        <f aca="false">G13815-H13815</f>
        <v>-19.51</v>
      </c>
    </row>
    <row r="13816" customFormat="false" ht="15" hidden="false" customHeight="false" outlineLevel="0" collapsed="false">
      <c r="A13816" s="2" t="s">
        <v>142</v>
      </c>
      <c r="B13816" s="2" t="s">
        <v>142</v>
      </c>
      <c r="C13816" s="2" t="s">
        <v>47</v>
      </c>
      <c r="D13816" s="2" t="s">
        <v>10</v>
      </c>
      <c r="E13816" s="2" t="s">
        <v>74</v>
      </c>
      <c r="F13816" s="2" t="s">
        <v>977</v>
      </c>
      <c r="G13816" s="14" t="n">
        <v>9.5</v>
      </c>
      <c r="H13816" s="14" t="n">
        <v>7.55</v>
      </c>
      <c r="I13816" s="14" t="n">
        <v>9.5</v>
      </c>
      <c r="J13816" s="23" t="n">
        <f aca="false">IF(AND(E13816="Priority",ISNUMBER('Cost model'!N632)),'Cost model'!N632,'Cost model'!M632)</f>
        <v>9.5</v>
      </c>
      <c r="K13816" s="14" t="n">
        <f aca="false">J13816-H13816</f>
        <v>1.95</v>
      </c>
      <c r="L13816" s="14" t="n">
        <f aca="false">G13816-H13816</f>
        <v>1.95</v>
      </c>
    </row>
    <row r="13817" customFormat="false" ht="15" hidden="false" customHeight="false" outlineLevel="0" collapsed="false">
      <c r="A13817" s="2" t="s">
        <v>174</v>
      </c>
      <c r="B13817" s="2" t="s">
        <v>174</v>
      </c>
      <c r="C13817" s="2" t="s">
        <v>47</v>
      </c>
      <c r="D13817" s="2" t="s">
        <v>12</v>
      </c>
      <c r="E13817" s="2" t="s">
        <v>74</v>
      </c>
      <c r="F13817" s="2" t="s">
        <v>977</v>
      </c>
      <c r="G13817" s="14" t="n">
        <v>9.5</v>
      </c>
      <c r="H13817" s="14" t="n">
        <v>27.69</v>
      </c>
      <c r="I13817" s="14" t="n">
        <v>9.5</v>
      </c>
      <c r="J13817" s="23" t="n">
        <f aca="false">IF(AND(E13817="Priority",ISNUMBER('Cost model'!N170)),'Cost model'!N170,'Cost model'!M170)</f>
        <v>25.5</v>
      </c>
      <c r="K13817" s="14" t="n">
        <f aca="false">J13817-H13817</f>
        <v>-2.19</v>
      </c>
      <c r="L13817" s="14" t="n">
        <f aca="false">G13817-H13817</f>
        <v>-18.19</v>
      </c>
    </row>
    <row r="13818" customFormat="false" ht="15" hidden="false" customHeight="false" outlineLevel="0" collapsed="false">
      <c r="A13818" s="2" t="s">
        <v>124</v>
      </c>
      <c r="B13818" s="2" t="s">
        <v>124</v>
      </c>
      <c r="C13818" s="2" t="s">
        <v>47</v>
      </c>
      <c r="D13818" s="2" t="s">
        <v>10</v>
      </c>
      <c r="E13818" s="2" t="s">
        <v>74</v>
      </c>
      <c r="F13818" s="2" t="s">
        <v>977</v>
      </c>
      <c r="G13818" s="14" t="n">
        <v>9.5</v>
      </c>
      <c r="H13818" s="14" t="n">
        <v>6.79</v>
      </c>
      <c r="I13818" s="14" t="n">
        <v>9.5</v>
      </c>
      <c r="J13818" s="23" t="n">
        <f aca="false">IF(AND(E13818="Priority",ISNUMBER('Cost model'!N317)),'Cost model'!N317,'Cost model'!M317)</f>
        <v>10.5</v>
      </c>
      <c r="K13818" s="14" t="n">
        <f aca="false">J13818-H13818</f>
        <v>3.71</v>
      </c>
      <c r="L13818" s="14" t="n">
        <f aca="false">G13818-H13818</f>
        <v>2.71</v>
      </c>
    </row>
    <row r="13819" customFormat="false" ht="15" hidden="false" customHeight="false" outlineLevel="0" collapsed="false">
      <c r="A13819" s="2" t="s">
        <v>124</v>
      </c>
      <c r="B13819" s="2" t="s">
        <v>205</v>
      </c>
      <c r="C13819" s="2" t="s">
        <v>48</v>
      </c>
      <c r="D13819" s="2" t="s">
        <v>10</v>
      </c>
      <c r="E13819" s="2" t="s">
        <v>74</v>
      </c>
      <c r="F13819" s="2" t="s">
        <v>976</v>
      </c>
      <c r="G13819" s="14" t="n">
        <v>17.5</v>
      </c>
      <c r="H13819" s="14" t="n">
        <v>17.17</v>
      </c>
      <c r="I13819" s="14" t="n">
        <v>19.5</v>
      </c>
      <c r="J13819" s="23" t="n">
        <f aca="false">IF(AND(E13819="Priority",ISNUMBER('Cost model'!N378)),'Cost model'!N378,'Cost model'!M378)</f>
        <v>18.5</v>
      </c>
      <c r="K13819" s="14" t="n">
        <f aca="false">J13819-H13819</f>
        <v>1.33</v>
      </c>
      <c r="L13819" s="14" t="n">
        <f aca="false">G13819-H13819</f>
        <v>0.329999999999998</v>
      </c>
    </row>
    <row r="13820" customFormat="false" ht="15" hidden="false" customHeight="false" outlineLevel="0" collapsed="false">
      <c r="A13820" s="2" t="s">
        <v>174</v>
      </c>
      <c r="B13820" s="2" t="s">
        <v>174</v>
      </c>
      <c r="C13820" s="2" t="s">
        <v>47</v>
      </c>
      <c r="D13820" s="2" t="s">
        <v>12</v>
      </c>
      <c r="E13820" s="2" t="s">
        <v>74</v>
      </c>
      <c r="F13820" s="2" t="s">
        <v>977</v>
      </c>
      <c r="G13820" s="14" t="n">
        <v>9.5</v>
      </c>
      <c r="H13820" s="14" t="n">
        <v>7.59</v>
      </c>
      <c r="I13820" s="14" t="n">
        <v>9.5</v>
      </c>
      <c r="J13820" s="23" t="n">
        <f aca="false">IF(AND(E13820="Priority",ISNUMBER('Cost model'!N170)),'Cost model'!N170,'Cost model'!M170)</f>
        <v>25.5</v>
      </c>
      <c r="K13820" s="14" t="n">
        <f aca="false">J13820-H13820</f>
        <v>17.91</v>
      </c>
      <c r="L13820" s="14" t="n">
        <f aca="false">G13820-H13820</f>
        <v>1.91</v>
      </c>
    </row>
    <row r="13821" customFormat="false" ht="15" hidden="false" customHeight="false" outlineLevel="0" collapsed="false">
      <c r="A13821" s="2" t="s">
        <v>174</v>
      </c>
      <c r="B13821" s="2" t="s">
        <v>174</v>
      </c>
      <c r="C13821" s="2" t="s">
        <v>49</v>
      </c>
      <c r="D13821" s="2" t="s">
        <v>10</v>
      </c>
      <c r="E13821" s="2" t="s">
        <v>83</v>
      </c>
      <c r="F13821" s="2" t="s">
        <v>977</v>
      </c>
      <c r="G13821" s="14" t="n">
        <v>24.5</v>
      </c>
      <c r="H13821" s="14" t="n">
        <v>42.6</v>
      </c>
      <c r="I13821" s="14" t="n">
        <v>24.5</v>
      </c>
      <c r="J13821" s="23" t="n">
        <f aca="false">IF(AND(E13821="Priority",ISNUMBER('Cost model'!N169)),'Cost model'!N169,'Cost model'!M169)</f>
        <v>25.5</v>
      </c>
      <c r="K13821" s="14" t="n">
        <f aca="false">J13821-H13821</f>
        <v>-17.1</v>
      </c>
      <c r="L13821" s="14" t="n">
        <f aca="false">G13821-H13821</f>
        <v>-18.1</v>
      </c>
    </row>
    <row r="13822" customFormat="false" ht="15" hidden="false" customHeight="false" outlineLevel="0" collapsed="false">
      <c r="A13822" s="2" t="s">
        <v>142</v>
      </c>
      <c r="B13822" s="2" t="s">
        <v>142</v>
      </c>
      <c r="C13822" s="2" t="s">
        <v>48</v>
      </c>
      <c r="D13822" s="2" t="s">
        <v>10</v>
      </c>
      <c r="E13822" s="2" t="s">
        <v>74</v>
      </c>
      <c r="F13822" s="2" t="s">
        <v>977</v>
      </c>
      <c r="G13822" s="14" t="n">
        <v>12.5</v>
      </c>
      <c r="H13822" s="14" t="n">
        <v>11.06</v>
      </c>
      <c r="I13822" s="14" t="n">
        <v>12.5</v>
      </c>
      <c r="J13822" s="23" t="n">
        <f aca="false">IF(AND(E13822="Priority",ISNUMBER('Cost model'!N633)),'Cost model'!N633,'Cost model'!M633)</f>
        <v>11.5</v>
      </c>
      <c r="K13822" s="14" t="n">
        <f aca="false">J13822-H13822</f>
        <v>0.44</v>
      </c>
      <c r="L13822" s="14" t="n">
        <f aca="false">G13822-H13822</f>
        <v>1.44</v>
      </c>
    </row>
    <row r="13823" customFormat="false" ht="15" hidden="false" customHeight="false" outlineLevel="0" collapsed="false">
      <c r="A13823" s="2" t="s">
        <v>142</v>
      </c>
      <c r="B13823" s="2" t="s">
        <v>142</v>
      </c>
      <c r="C13823" s="2" t="s">
        <v>47</v>
      </c>
      <c r="D13823" s="2" t="s">
        <v>10</v>
      </c>
      <c r="E13823" s="2" t="s">
        <v>83</v>
      </c>
      <c r="F13823" s="2" t="s">
        <v>977</v>
      </c>
      <c r="G13823" s="14" t="n">
        <v>14.5</v>
      </c>
      <c r="H13823" s="14" t="n">
        <v>21.7</v>
      </c>
      <c r="I13823" s="14" t="n">
        <v>14.5</v>
      </c>
      <c r="J13823" s="23" t="n">
        <f aca="false">IF(AND(E13823="Priority",ISNUMBER('Cost model'!N632)),'Cost model'!N632,'Cost model'!M632)</f>
        <v>14.5</v>
      </c>
      <c r="K13823" s="14" t="n">
        <f aca="false">J13823-H13823</f>
        <v>-7.2</v>
      </c>
      <c r="L13823" s="14" t="n">
        <f aca="false">G13823-H13823</f>
        <v>-7.2</v>
      </c>
    </row>
    <row r="13824" customFormat="false" ht="15" hidden="false" customHeight="false" outlineLevel="0" collapsed="false">
      <c r="A13824" s="2" t="s">
        <v>174</v>
      </c>
      <c r="B13824" s="2" t="s">
        <v>142</v>
      </c>
      <c r="C13824" s="2" t="s">
        <v>49</v>
      </c>
      <c r="D13824" s="2" t="s">
        <v>12</v>
      </c>
      <c r="E13824" s="2" t="s">
        <v>74</v>
      </c>
      <c r="F13824" s="2" t="s">
        <v>976</v>
      </c>
      <c r="G13824" s="14" t="n">
        <v>19.5</v>
      </c>
      <c r="H13824" s="14" t="n">
        <v>77.06</v>
      </c>
      <c r="I13824" s="14" t="n">
        <v>19.5</v>
      </c>
      <c r="J13824" s="23" t="n">
        <f aca="false">IF(AND(E13824="Priority",ISNUMBER('Cost model'!N127)),'Cost model'!N127,'Cost model'!M127)</f>
        <v>50</v>
      </c>
      <c r="K13824" s="14" t="n">
        <f aca="false">J13824-H13824</f>
        <v>-27.06</v>
      </c>
      <c r="L13824" s="14" t="n">
        <f aca="false">G13824-H13824</f>
        <v>-57.56</v>
      </c>
    </row>
    <row r="13825" customFormat="false" ht="15" hidden="false" customHeight="false" outlineLevel="0" collapsed="false">
      <c r="A13825" s="2" t="s">
        <v>124</v>
      </c>
      <c r="B13825" s="2" t="s">
        <v>124</v>
      </c>
      <c r="C13825" s="2" t="s">
        <v>48</v>
      </c>
      <c r="D13825" s="2" t="s">
        <v>12</v>
      </c>
      <c r="E13825" s="2" t="s">
        <v>74</v>
      </c>
      <c r="F13825" s="2" t="s">
        <v>977</v>
      </c>
      <c r="G13825" s="14" t="n">
        <v>12.5</v>
      </c>
      <c r="H13825" s="14" t="n">
        <v>8.24</v>
      </c>
      <c r="I13825" s="14" t="n">
        <v>12.5</v>
      </c>
      <c r="J13825" s="23" t="n">
        <f aca="false">IF(AND(E13825="Priority",ISNUMBER('Cost model'!N321)),'Cost model'!N321,'Cost model'!M321)</f>
        <v>40</v>
      </c>
      <c r="K13825" s="14" t="n">
        <f aca="false">J13825-H13825</f>
        <v>31.76</v>
      </c>
      <c r="L13825" s="14" t="n">
        <f aca="false">G13825-H13825</f>
        <v>4.26</v>
      </c>
    </row>
    <row r="13826" customFormat="false" ht="15" hidden="false" customHeight="false" outlineLevel="0" collapsed="false">
      <c r="A13826" s="2" t="s">
        <v>221</v>
      </c>
      <c r="B13826" s="2" t="s">
        <v>221</v>
      </c>
      <c r="C13826" s="2" t="s">
        <v>47</v>
      </c>
      <c r="D13826" s="2" t="s">
        <v>12</v>
      </c>
      <c r="E13826" s="2" t="s">
        <v>74</v>
      </c>
      <c r="F13826" s="2" t="s">
        <v>977</v>
      </c>
      <c r="G13826" s="14" t="n">
        <v>9.5</v>
      </c>
      <c r="H13826" s="14" t="n">
        <v>7.27</v>
      </c>
      <c r="I13826" s="14" t="n">
        <v>9.5</v>
      </c>
      <c r="J13826" s="23" t="n">
        <f aca="false">IF(AND(E13826="Priority",ISNUMBER('Cost model'!N740)),'Cost model'!N740,'Cost model'!M740)</f>
        <v>22.5</v>
      </c>
      <c r="K13826" s="14" t="n">
        <f aca="false">J13826-H13826</f>
        <v>15.23</v>
      </c>
      <c r="L13826" s="14" t="n">
        <f aca="false">G13826-H13826</f>
        <v>2.23</v>
      </c>
    </row>
    <row r="13827" customFormat="false" ht="15" hidden="false" customHeight="false" outlineLevel="0" collapsed="false">
      <c r="A13827" s="2" t="s">
        <v>174</v>
      </c>
      <c r="B13827" s="2" t="s">
        <v>174</v>
      </c>
      <c r="C13827" s="2" t="s">
        <v>49</v>
      </c>
      <c r="D13827" s="2" t="s">
        <v>12</v>
      </c>
      <c r="E13827" s="2" t="s">
        <v>74</v>
      </c>
      <c r="F13827" s="2" t="s">
        <v>977</v>
      </c>
      <c r="G13827" s="14" t="n">
        <v>19.5</v>
      </c>
      <c r="H13827" s="14" t="n">
        <v>26.1</v>
      </c>
      <c r="I13827" s="14" t="n">
        <v>19.5</v>
      </c>
      <c r="J13827" s="23" t="n">
        <f aca="false">IF(AND(E13827="Priority",ISNUMBER('Cost model'!N172)),'Cost model'!N172,'Cost model'!M172)</f>
        <v>45</v>
      </c>
      <c r="K13827" s="14" t="n">
        <f aca="false">J13827-H13827</f>
        <v>18.9</v>
      </c>
      <c r="L13827" s="14" t="n">
        <f aca="false">G13827-H13827</f>
        <v>-6.6</v>
      </c>
    </row>
    <row r="13828" customFormat="false" ht="15" hidden="false" customHeight="false" outlineLevel="0" collapsed="false">
      <c r="A13828" s="2" t="s">
        <v>174</v>
      </c>
      <c r="B13828" s="2" t="s">
        <v>174</v>
      </c>
      <c r="C13828" s="2" t="s">
        <v>47</v>
      </c>
      <c r="D13828" s="2" t="s">
        <v>12</v>
      </c>
      <c r="E13828" s="2" t="s">
        <v>74</v>
      </c>
      <c r="F13828" s="2" t="s">
        <v>977</v>
      </c>
      <c r="G13828" s="14" t="n">
        <v>9.5</v>
      </c>
      <c r="H13828" s="14" t="n">
        <v>28.46</v>
      </c>
      <c r="I13828" s="14" t="n">
        <v>9.5</v>
      </c>
      <c r="J13828" s="23" t="n">
        <f aca="false">IF(AND(E13828="Priority",ISNUMBER('Cost model'!N170)),'Cost model'!N170,'Cost model'!M170)</f>
        <v>25.5</v>
      </c>
      <c r="K13828" s="14" t="n">
        <f aca="false">J13828-H13828</f>
        <v>-2.96</v>
      </c>
      <c r="L13828" s="14" t="n">
        <f aca="false">G13828-H13828</f>
        <v>-18.96</v>
      </c>
    </row>
    <row r="13829" customFormat="false" ht="15" hidden="false" customHeight="false" outlineLevel="0" collapsed="false">
      <c r="A13829" s="2" t="s">
        <v>124</v>
      </c>
      <c r="B13829" s="2" t="s">
        <v>124</v>
      </c>
      <c r="C13829" s="2" t="s">
        <v>48</v>
      </c>
      <c r="D13829" s="2" t="s">
        <v>10</v>
      </c>
      <c r="E13829" s="2" t="s">
        <v>74</v>
      </c>
      <c r="F13829" s="2" t="s">
        <v>977</v>
      </c>
      <c r="G13829" s="14" t="n">
        <v>12.5</v>
      </c>
      <c r="H13829" s="14" t="n">
        <v>11.31</v>
      </c>
      <c r="I13829" s="14" t="n">
        <v>12.5</v>
      </c>
      <c r="J13829" s="23" t="n">
        <f aca="false">IF(AND(E13829="Priority",ISNUMBER('Cost model'!N318)),'Cost model'!N318,'Cost model'!M318)</f>
        <v>14.5</v>
      </c>
      <c r="K13829" s="14" t="n">
        <f aca="false">J13829-H13829</f>
        <v>3.19</v>
      </c>
      <c r="L13829" s="14" t="n">
        <f aca="false">G13829-H13829</f>
        <v>1.19</v>
      </c>
    </row>
    <row r="13830" customFormat="false" ht="15" hidden="false" customHeight="false" outlineLevel="0" collapsed="false">
      <c r="A13830" s="2" t="s">
        <v>124</v>
      </c>
      <c r="B13830" s="2" t="s">
        <v>124</v>
      </c>
      <c r="C13830" s="2" t="s">
        <v>47</v>
      </c>
      <c r="D13830" s="2" t="s">
        <v>12</v>
      </c>
      <c r="E13830" s="2" t="s">
        <v>74</v>
      </c>
      <c r="F13830" s="2" t="s">
        <v>977</v>
      </c>
      <c r="G13830" s="14" t="n">
        <v>9.5</v>
      </c>
      <c r="H13830" s="14" t="n">
        <v>28.29</v>
      </c>
      <c r="I13830" s="14" t="n">
        <v>9.5</v>
      </c>
      <c r="J13830" s="23" t="n">
        <f aca="false">IF(AND(E13830="Priority",ISNUMBER('Cost model'!N320)),'Cost model'!N320,'Cost model'!M320)</f>
        <v>24.5</v>
      </c>
      <c r="K13830" s="14" t="n">
        <f aca="false">J13830-H13830</f>
        <v>-3.79</v>
      </c>
      <c r="L13830" s="14" t="n">
        <f aca="false">G13830-H13830</f>
        <v>-18.79</v>
      </c>
    </row>
    <row r="13831" customFormat="false" ht="15" hidden="false" customHeight="false" outlineLevel="0" collapsed="false">
      <c r="A13831" s="2" t="s">
        <v>142</v>
      </c>
      <c r="B13831" s="2" t="s">
        <v>124</v>
      </c>
      <c r="C13831" s="2" t="s">
        <v>49</v>
      </c>
      <c r="D13831" s="2" t="s">
        <v>12</v>
      </c>
      <c r="E13831" s="2" t="s">
        <v>74</v>
      </c>
      <c r="F13831" s="2" t="s">
        <v>976</v>
      </c>
      <c r="G13831" s="14" t="n">
        <v>19.5</v>
      </c>
      <c r="H13831" s="14" t="n">
        <v>56.72</v>
      </c>
      <c r="I13831" s="14" t="n">
        <v>19.5</v>
      </c>
      <c r="J13831" s="23" t="n">
        <f aca="false">IF(AND(E13831="Priority",ISNUMBER('Cost model'!N667)),'Cost model'!N667,'Cost model'!M667)</f>
        <v>55</v>
      </c>
      <c r="K13831" s="14" t="n">
        <f aca="false">J13831-H13831</f>
        <v>-1.72</v>
      </c>
      <c r="L13831" s="14" t="n">
        <f aca="false">G13831-H13831</f>
        <v>-37.22</v>
      </c>
    </row>
    <row r="13832" customFormat="false" ht="15" hidden="false" customHeight="false" outlineLevel="0" collapsed="false">
      <c r="A13832" s="2" t="s">
        <v>142</v>
      </c>
      <c r="B13832" s="2" t="s">
        <v>142</v>
      </c>
      <c r="C13832" s="2" t="s">
        <v>49</v>
      </c>
      <c r="D13832" s="2" t="s">
        <v>12</v>
      </c>
      <c r="E13832" s="2" t="s">
        <v>74</v>
      </c>
      <c r="F13832" s="2" t="s">
        <v>977</v>
      </c>
      <c r="G13832" s="14" t="n">
        <v>19.5</v>
      </c>
      <c r="H13832" s="14" t="n">
        <v>26.51</v>
      </c>
      <c r="I13832" s="14" t="n">
        <v>19.5</v>
      </c>
      <c r="J13832" s="23" t="n">
        <f aca="false">IF(AND(E13832="Priority",ISNUMBER('Cost model'!N637)),'Cost model'!N637,'Cost model'!M637)</f>
        <v>45</v>
      </c>
      <c r="K13832" s="14" t="n">
        <f aca="false">J13832-H13832</f>
        <v>18.49</v>
      </c>
      <c r="L13832" s="14" t="n">
        <f aca="false">G13832-H13832</f>
        <v>-7.01</v>
      </c>
    </row>
    <row r="13833" customFormat="false" ht="15" hidden="false" customHeight="false" outlineLevel="0" collapsed="false">
      <c r="A13833" s="2" t="s">
        <v>158</v>
      </c>
      <c r="B13833" s="2" t="s">
        <v>124</v>
      </c>
      <c r="C13833" s="2" t="s">
        <v>47</v>
      </c>
      <c r="D13833" s="2" t="s">
        <v>15</v>
      </c>
      <c r="E13833" s="2" t="s">
        <v>74</v>
      </c>
      <c r="F13833" s="2" t="s">
        <v>976</v>
      </c>
      <c r="G13833" s="14" t="n">
        <v>45</v>
      </c>
      <c r="H13833" s="14" t="n">
        <v>332.24</v>
      </c>
      <c r="I13833" s="14" t="n">
        <v>250</v>
      </c>
      <c r="J13833" s="23" t="n">
        <f aca="false">IF(AND(E13833="Priority",ISNUMBER('Cost model'!N464)),'Cost model'!N464,'Cost model'!M464)</f>
        <v>190</v>
      </c>
      <c r="K13833" s="14" t="n">
        <f aca="false">J13833-H13833</f>
        <v>-142.24</v>
      </c>
      <c r="L13833" s="14" t="n">
        <f aca="false">G13833-H13833</f>
        <v>-287.24</v>
      </c>
    </row>
    <row r="13834" customFormat="false" ht="15" hidden="false" customHeight="false" outlineLevel="0" collapsed="false">
      <c r="A13834" s="2" t="s">
        <v>174</v>
      </c>
      <c r="B13834" s="2" t="s">
        <v>124</v>
      </c>
      <c r="C13834" s="2" t="s">
        <v>48</v>
      </c>
      <c r="D13834" s="2" t="s">
        <v>10</v>
      </c>
      <c r="E13834" s="2" t="s">
        <v>74</v>
      </c>
      <c r="F13834" s="2" t="s">
        <v>976</v>
      </c>
      <c r="G13834" s="14" t="n">
        <v>12.5</v>
      </c>
      <c r="H13834" s="14" t="n">
        <v>9.53</v>
      </c>
      <c r="I13834" s="14" t="n">
        <v>12.5</v>
      </c>
      <c r="J13834" s="23" t="n">
        <f aca="false">IF(AND(E13834="Priority",ISNUMBER('Cost model'!N108)),'Cost model'!N108,'Cost model'!M108)</f>
        <v>15.5</v>
      </c>
      <c r="K13834" s="14" t="n">
        <f aca="false">J13834-H13834</f>
        <v>5.97</v>
      </c>
      <c r="L13834" s="14" t="n">
        <f aca="false">G13834-H13834</f>
        <v>2.97</v>
      </c>
    </row>
    <row r="13835" customFormat="false" ht="15" hidden="false" customHeight="false" outlineLevel="0" collapsed="false">
      <c r="A13835" s="2" t="s">
        <v>142</v>
      </c>
      <c r="B13835" s="2" t="s">
        <v>142</v>
      </c>
      <c r="C13835" s="2" t="s">
        <v>47</v>
      </c>
      <c r="D13835" s="2" t="s">
        <v>12</v>
      </c>
      <c r="E13835" s="2" t="s">
        <v>83</v>
      </c>
      <c r="F13835" s="2" t="s">
        <v>977</v>
      </c>
      <c r="G13835" s="14" t="n">
        <v>19.5</v>
      </c>
      <c r="H13835" s="14" t="n">
        <v>38.84</v>
      </c>
      <c r="I13835" s="14" t="n">
        <v>19.5</v>
      </c>
      <c r="J13835" s="23" t="n">
        <f aca="false">IF(AND(E13835="Priority",ISNUMBER('Cost model'!N635)),'Cost model'!N635,'Cost model'!M635)</f>
        <v>40</v>
      </c>
      <c r="K13835" s="14" t="n">
        <f aca="false">J13835-H13835</f>
        <v>1.16</v>
      </c>
      <c r="L13835" s="14" t="n">
        <f aca="false">G13835-H13835</f>
        <v>-19.34</v>
      </c>
    </row>
    <row r="13836" customFormat="false" ht="15" hidden="false" customHeight="false" outlineLevel="0" collapsed="false">
      <c r="A13836" s="2" t="s">
        <v>174</v>
      </c>
      <c r="B13836" s="2" t="s">
        <v>142</v>
      </c>
      <c r="C13836" s="2" t="s">
        <v>47</v>
      </c>
      <c r="D13836" s="2" t="s">
        <v>10</v>
      </c>
      <c r="E13836" s="2" t="s">
        <v>74</v>
      </c>
      <c r="F13836" s="2" t="s">
        <v>976</v>
      </c>
      <c r="G13836" s="14" t="n">
        <v>9.5</v>
      </c>
      <c r="H13836" s="14" t="n">
        <v>12.23</v>
      </c>
      <c r="I13836" s="14" t="n">
        <v>9.5</v>
      </c>
      <c r="J13836" s="23" t="n">
        <f aca="false">IF(AND(E13836="Priority",ISNUMBER('Cost model'!N122)),'Cost model'!N122,'Cost model'!M122)</f>
        <v>13.5</v>
      </c>
      <c r="K13836" s="14" t="n">
        <f aca="false">J13836-H13836</f>
        <v>1.27</v>
      </c>
      <c r="L13836" s="14" t="n">
        <f aca="false">G13836-H13836</f>
        <v>-2.73</v>
      </c>
    </row>
    <row r="13837" customFormat="false" ht="15" hidden="false" customHeight="false" outlineLevel="0" collapsed="false">
      <c r="A13837" s="2" t="s">
        <v>142</v>
      </c>
      <c r="B13837" s="2" t="s">
        <v>124</v>
      </c>
      <c r="C13837" s="2" t="s">
        <v>47</v>
      </c>
      <c r="D13837" s="2" t="s">
        <v>10</v>
      </c>
      <c r="E13837" s="2" t="s">
        <v>74</v>
      </c>
      <c r="F13837" s="2" t="s">
        <v>976</v>
      </c>
      <c r="G13837" s="14" t="n">
        <v>9.5</v>
      </c>
      <c r="H13837" s="14" t="n">
        <v>11.56</v>
      </c>
      <c r="I13837" s="14" t="n">
        <v>14.5</v>
      </c>
      <c r="J13837" s="23" t="n">
        <f aca="false">IF(AND(E13837="Priority",ISNUMBER('Cost model'!N662)),'Cost model'!N662,'Cost model'!M662)</f>
        <v>13.5</v>
      </c>
      <c r="K13837" s="14" t="n">
        <f aca="false">J13837-H13837</f>
        <v>1.94</v>
      </c>
      <c r="L13837" s="14" t="n">
        <f aca="false">G13837-H13837</f>
        <v>-2.06</v>
      </c>
    </row>
    <row r="13838" customFormat="false" ht="15" hidden="false" customHeight="false" outlineLevel="0" collapsed="false">
      <c r="A13838" s="2" t="s">
        <v>174</v>
      </c>
      <c r="B13838" s="2" t="s">
        <v>124</v>
      </c>
      <c r="C13838" s="2" t="s">
        <v>48</v>
      </c>
      <c r="D13838" s="2" t="s">
        <v>10</v>
      </c>
      <c r="E13838" s="2" t="s">
        <v>74</v>
      </c>
      <c r="F13838" s="2" t="s">
        <v>976</v>
      </c>
      <c r="G13838" s="14" t="n">
        <v>12.5</v>
      </c>
      <c r="H13838" s="14" t="n">
        <v>14.75</v>
      </c>
      <c r="I13838" s="14" t="n">
        <v>12.5</v>
      </c>
      <c r="J13838" s="23" t="n">
        <f aca="false">IF(AND(E13838="Priority",ISNUMBER('Cost model'!N108)),'Cost model'!N108,'Cost model'!M108)</f>
        <v>15.5</v>
      </c>
      <c r="K13838" s="14" t="n">
        <f aca="false">J13838-H13838</f>
        <v>0.75</v>
      </c>
      <c r="L13838" s="14" t="n">
        <f aca="false">G13838-H13838</f>
        <v>-2.25</v>
      </c>
    </row>
    <row r="13839" customFormat="false" ht="15" hidden="false" customHeight="false" outlineLevel="0" collapsed="false">
      <c r="A13839" s="2" t="s">
        <v>174</v>
      </c>
      <c r="B13839" s="2" t="s">
        <v>174</v>
      </c>
      <c r="C13839" s="2" t="s">
        <v>47</v>
      </c>
      <c r="D13839" s="2" t="s">
        <v>10</v>
      </c>
      <c r="E13839" s="2" t="s">
        <v>74</v>
      </c>
      <c r="F13839" s="2" t="s">
        <v>977</v>
      </c>
      <c r="G13839" s="14" t="n">
        <v>9.5</v>
      </c>
      <c r="H13839" s="14" t="n">
        <v>7.59</v>
      </c>
      <c r="I13839" s="14" t="n">
        <v>9.5</v>
      </c>
      <c r="J13839" s="23" t="n">
        <f aca="false">IF(AND(E13839="Priority",ISNUMBER('Cost model'!N167)),'Cost model'!N167,'Cost model'!M167)</f>
        <v>8.5</v>
      </c>
      <c r="K13839" s="14" t="n">
        <f aca="false">J13839-H13839</f>
        <v>0.91</v>
      </c>
      <c r="L13839" s="14" t="n">
        <f aca="false">G13839-H13839</f>
        <v>1.91</v>
      </c>
    </row>
    <row r="13840" customFormat="false" ht="15" hidden="false" customHeight="false" outlineLevel="0" collapsed="false">
      <c r="A13840" s="2" t="s">
        <v>221</v>
      </c>
      <c r="B13840" s="2" t="s">
        <v>221</v>
      </c>
      <c r="C13840" s="2" t="s">
        <v>49</v>
      </c>
      <c r="D13840" s="2" t="s">
        <v>10</v>
      </c>
      <c r="E13840" s="2" t="s">
        <v>74</v>
      </c>
      <c r="F13840" s="2" t="s">
        <v>977</v>
      </c>
      <c r="G13840" s="14" t="n">
        <v>17.5</v>
      </c>
      <c r="H13840" s="14" t="n">
        <v>11.56</v>
      </c>
      <c r="I13840" s="14" t="n">
        <v>17.5</v>
      </c>
      <c r="J13840" s="23" t="n">
        <f aca="false">IF(AND(E13840="Priority",ISNUMBER('Cost model'!N739)),'Cost model'!N739,'Cost model'!M739)</f>
        <v>17.5</v>
      </c>
      <c r="K13840" s="14" t="n">
        <f aca="false">J13840-H13840</f>
        <v>5.94</v>
      </c>
      <c r="L13840" s="14" t="n">
        <f aca="false">G13840-H13840</f>
        <v>5.94</v>
      </c>
    </row>
    <row r="13841" customFormat="false" ht="15" hidden="false" customHeight="false" outlineLevel="0" collapsed="false">
      <c r="A13841" s="2" t="s">
        <v>174</v>
      </c>
      <c r="B13841" s="2" t="s">
        <v>142</v>
      </c>
      <c r="C13841" s="2" t="s">
        <v>48</v>
      </c>
      <c r="D13841" s="2" t="s">
        <v>12</v>
      </c>
      <c r="E13841" s="2" t="s">
        <v>74</v>
      </c>
      <c r="F13841" s="2" t="s">
        <v>976</v>
      </c>
      <c r="G13841" s="14" t="n">
        <v>12.5</v>
      </c>
      <c r="H13841" s="14" t="n">
        <v>58.53</v>
      </c>
      <c r="I13841" s="14" t="n">
        <v>12.5</v>
      </c>
      <c r="J13841" s="23" t="n">
        <f aca="false">IF(AND(E13841="Priority",ISNUMBER('Cost model'!N126)),'Cost model'!N126,'Cost model'!M126)</f>
        <v>45</v>
      </c>
      <c r="K13841" s="14" t="n">
        <f aca="false">J13841-H13841</f>
        <v>-13.53</v>
      </c>
      <c r="L13841" s="14" t="n">
        <f aca="false">G13841-H13841</f>
        <v>-46.03</v>
      </c>
    </row>
    <row r="13842" customFormat="false" ht="15" hidden="false" customHeight="false" outlineLevel="0" collapsed="false">
      <c r="A13842" s="2" t="s">
        <v>158</v>
      </c>
      <c r="B13842" s="2" t="s">
        <v>158</v>
      </c>
      <c r="C13842" s="2" t="s">
        <v>47</v>
      </c>
      <c r="D13842" s="2" t="s">
        <v>10</v>
      </c>
      <c r="E13842" s="2" t="s">
        <v>83</v>
      </c>
      <c r="F13842" s="2" t="s">
        <v>977</v>
      </c>
      <c r="G13842" s="14" t="n">
        <v>14.5</v>
      </c>
      <c r="H13842" s="14" t="n">
        <v>11.04</v>
      </c>
      <c r="I13842" s="14" t="n">
        <v>14.5</v>
      </c>
      <c r="J13842" s="23" t="n">
        <f aca="false">IF(AND(E13842="Priority",ISNUMBER('Cost model'!N422)),'Cost model'!N422,'Cost model'!M422)</f>
        <v>13.5</v>
      </c>
      <c r="K13842" s="14" t="n">
        <f aca="false">J13842-H13842</f>
        <v>2.46</v>
      </c>
      <c r="L13842" s="14" t="n">
        <f aca="false">G13842-H13842</f>
        <v>3.46</v>
      </c>
    </row>
    <row r="13843" customFormat="false" ht="15" hidden="false" customHeight="false" outlineLevel="0" collapsed="false">
      <c r="A13843" s="2" t="s">
        <v>174</v>
      </c>
      <c r="B13843" s="2" t="s">
        <v>205</v>
      </c>
      <c r="C13843" s="2" t="s">
        <v>48</v>
      </c>
      <c r="D13843" s="2" t="s">
        <v>13</v>
      </c>
      <c r="E13843" s="2" t="s">
        <v>74</v>
      </c>
      <c r="F13843" s="2" t="s">
        <v>976</v>
      </c>
      <c r="G13843" s="14" t="n">
        <v>24.5</v>
      </c>
      <c r="H13843" s="14" t="n">
        <v>43</v>
      </c>
      <c r="I13843" s="14" t="n">
        <v>45</v>
      </c>
      <c r="J13843" s="23" t="n">
        <f aca="false">IF(AND(E13843="Priority",ISNUMBER('Cost model'!N189)),'Cost model'!N189,'Cost model'!M189)</f>
        <v>85</v>
      </c>
      <c r="K13843" s="14" t="n">
        <f aca="false">J13843-H13843</f>
        <v>42</v>
      </c>
      <c r="L13843" s="14" t="n">
        <f aca="false">G13843-H13843</f>
        <v>-18.5</v>
      </c>
    </row>
    <row r="13844" customFormat="false" ht="15" hidden="false" customHeight="false" outlineLevel="0" collapsed="false">
      <c r="A13844" s="2" t="s">
        <v>174</v>
      </c>
      <c r="B13844" s="2" t="s">
        <v>174</v>
      </c>
      <c r="C13844" s="2" t="s">
        <v>47</v>
      </c>
      <c r="D13844" s="2" t="s">
        <v>10</v>
      </c>
      <c r="E13844" s="2" t="s">
        <v>74</v>
      </c>
      <c r="F13844" s="2" t="s">
        <v>977</v>
      </c>
      <c r="G13844" s="14" t="n">
        <v>9.5</v>
      </c>
      <c r="H13844" s="14" t="n">
        <v>6.79</v>
      </c>
      <c r="I13844" s="14" t="n">
        <v>9.5</v>
      </c>
      <c r="J13844" s="23" t="n">
        <f aca="false">IF(AND(E13844="Priority",ISNUMBER('Cost model'!N167)),'Cost model'!N167,'Cost model'!M167)</f>
        <v>8.5</v>
      </c>
      <c r="K13844" s="14" t="n">
        <f aca="false">J13844-H13844</f>
        <v>1.71</v>
      </c>
      <c r="L13844" s="14" t="n">
        <f aca="false">G13844-H13844</f>
        <v>2.71</v>
      </c>
    </row>
    <row r="13845" customFormat="false" ht="15" hidden="false" customHeight="false" outlineLevel="0" collapsed="false">
      <c r="A13845" s="2" t="s">
        <v>174</v>
      </c>
      <c r="B13845" s="2" t="s">
        <v>174</v>
      </c>
      <c r="C13845" s="2" t="s">
        <v>48</v>
      </c>
      <c r="D13845" s="2" t="s">
        <v>10</v>
      </c>
      <c r="E13845" s="2" t="s">
        <v>74</v>
      </c>
      <c r="F13845" s="2" t="s">
        <v>977</v>
      </c>
      <c r="G13845" s="14" t="n">
        <v>12.5</v>
      </c>
      <c r="H13845" s="14" t="n">
        <v>9.34</v>
      </c>
      <c r="I13845" s="14" t="n">
        <v>12.5</v>
      </c>
      <c r="J13845" s="23" t="n">
        <f aca="false">IF(AND(E13845="Priority",ISNUMBER('Cost model'!N168)),'Cost model'!N168,'Cost model'!M168)</f>
        <v>13.5</v>
      </c>
      <c r="K13845" s="14" t="n">
        <f aca="false">J13845-H13845</f>
        <v>4.16</v>
      </c>
      <c r="L13845" s="14" t="n">
        <f aca="false">G13845-H13845</f>
        <v>3.16</v>
      </c>
    </row>
    <row r="13846" customFormat="false" ht="15" hidden="false" customHeight="false" outlineLevel="0" collapsed="false">
      <c r="A13846" s="2" t="s">
        <v>142</v>
      </c>
      <c r="B13846" s="2" t="s">
        <v>174</v>
      </c>
      <c r="C13846" s="2" t="s">
        <v>47</v>
      </c>
      <c r="D13846" s="2" t="s">
        <v>10</v>
      </c>
      <c r="E13846" s="2" t="s">
        <v>74</v>
      </c>
      <c r="F13846" s="2" t="s">
        <v>976</v>
      </c>
      <c r="G13846" s="14" t="n">
        <v>14.5</v>
      </c>
      <c r="H13846" s="14" t="n">
        <v>6.16</v>
      </c>
      <c r="I13846" s="14" t="n">
        <v>14.5</v>
      </c>
      <c r="J13846" s="23" t="n">
        <f aca="false">IF(AND(E13846="Priority",ISNUMBER('Cost model'!N692)),'Cost model'!N692,'Cost model'!M692)</f>
        <v>9.5</v>
      </c>
      <c r="K13846" s="14" t="n">
        <f aca="false">J13846-H13846</f>
        <v>3.34</v>
      </c>
      <c r="L13846" s="14" t="n">
        <f aca="false">G13846-H13846</f>
        <v>8.34</v>
      </c>
    </row>
    <row r="13847" customFormat="false" ht="15" hidden="false" customHeight="false" outlineLevel="0" collapsed="false">
      <c r="A13847" s="2" t="s">
        <v>123</v>
      </c>
      <c r="B13847" s="2" t="s">
        <v>123</v>
      </c>
      <c r="C13847" s="2" t="s">
        <v>47</v>
      </c>
      <c r="D13847" s="2" t="s">
        <v>10</v>
      </c>
      <c r="E13847" s="2" t="s">
        <v>83</v>
      </c>
      <c r="F13847" s="2" t="s">
        <v>977</v>
      </c>
      <c r="G13847" s="14" t="n">
        <v>14.5</v>
      </c>
      <c r="H13847" s="14" t="n">
        <v>12.61</v>
      </c>
      <c r="I13847" s="14" t="n">
        <v>14.5</v>
      </c>
      <c r="J13847" s="23" t="n">
        <f aca="false">IF(AND(E13847="Priority",ISNUMBER('Cost model'!N62)),'Cost model'!N62,'Cost model'!M62)</f>
        <v>17.5</v>
      </c>
      <c r="K13847" s="14" t="n">
        <f aca="false">J13847-H13847</f>
        <v>4.89</v>
      </c>
      <c r="L13847" s="14" t="n">
        <f aca="false">G13847-H13847</f>
        <v>1.89</v>
      </c>
    </row>
    <row r="13848" customFormat="false" ht="15" hidden="false" customHeight="false" outlineLevel="0" collapsed="false">
      <c r="A13848" s="2" t="s">
        <v>221</v>
      </c>
      <c r="B13848" s="2" t="s">
        <v>158</v>
      </c>
      <c r="C13848" s="2" t="s">
        <v>47</v>
      </c>
      <c r="D13848" s="2" t="s">
        <v>10</v>
      </c>
      <c r="E13848" s="2" t="s">
        <v>74</v>
      </c>
      <c r="F13848" s="2" t="s">
        <v>976</v>
      </c>
      <c r="G13848" s="14" t="n">
        <v>14.5</v>
      </c>
      <c r="H13848" s="14" t="n">
        <v>11.22</v>
      </c>
      <c r="I13848" s="14" t="n">
        <v>14.5</v>
      </c>
      <c r="J13848" s="23" t="n">
        <f aca="false">IF(AND(E13848="Priority",ISNUMBER('Cost model'!N752)),'Cost model'!N752,'Cost model'!M752)</f>
        <v>12.5</v>
      </c>
      <c r="K13848" s="14" t="n">
        <f aca="false">J13848-H13848</f>
        <v>1.28</v>
      </c>
      <c r="L13848" s="14" t="n">
        <f aca="false">G13848-H13848</f>
        <v>3.28</v>
      </c>
    </row>
    <row r="13849" customFormat="false" ht="15" hidden="false" customHeight="false" outlineLevel="0" collapsed="false">
      <c r="A13849" s="2" t="s">
        <v>221</v>
      </c>
      <c r="B13849" s="2" t="s">
        <v>124</v>
      </c>
      <c r="C13849" s="2" t="s">
        <v>47</v>
      </c>
      <c r="D13849" s="2" t="s">
        <v>10</v>
      </c>
      <c r="E13849" s="2" t="s">
        <v>74</v>
      </c>
      <c r="F13849" s="2" t="s">
        <v>976</v>
      </c>
      <c r="G13849" s="14" t="n">
        <v>9.5</v>
      </c>
      <c r="H13849" s="14" t="n">
        <v>11.56</v>
      </c>
      <c r="I13849" s="14" t="n">
        <v>19.5</v>
      </c>
      <c r="J13849" s="23" t="n">
        <f aca="false">IF(AND(E13849="Priority",ISNUMBER('Cost model'!N797)),'Cost model'!N797,'Cost model'!M797)</f>
        <v>14.5</v>
      </c>
      <c r="K13849" s="14" t="n">
        <f aca="false">J13849-H13849</f>
        <v>2.94</v>
      </c>
      <c r="L13849" s="14" t="n">
        <f aca="false">G13849-H13849</f>
        <v>-2.06</v>
      </c>
    </row>
    <row r="13850" customFormat="false" ht="15" hidden="false" customHeight="false" outlineLevel="0" collapsed="false">
      <c r="A13850" s="2" t="s">
        <v>142</v>
      </c>
      <c r="B13850" s="2" t="s">
        <v>142</v>
      </c>
      <c r="C13850" s="2" t="s">
        <v>47</v>
      </c>
      <c r="D13850" s="2" t="s">
        <v>13</v>
      </c>
      <c r="E13850" s="2" t="s">
        <v>74</v>
      </c>
      <c r="F13850" s="2" t="s">
        <v>977</v>
      </c>
      <c r="G13850" s="14" t="n">
        <v>19</v>
      </c>
      <c r="H13850" s="14" t="n">
        <v>66.23</v>
      </c>
      <c r="I13850" s="14" t="n">
        <v>19</v>
      </c>
      <c r="J13850" s="23" t="n">
        <f aca="false">IF(AND(E13850="Priority",ISNUMBER('Cost model'!N638)),'Cost model'!N638,'Cost model'!M638)</f>
        <v>50</v>
      </c>
      <c r="K13850" s="14" t="n">
        <f aca="false">J13850-H13850</f>
        <v>-16.23</v>
      </c>
      <c r="L13850" s="14" t="n">
        <f aca="false">G13850-H13850</f>
        <v>-47.23</v>
      </c>
    </row>
    <row r="13851" customFormat="false" ht="15" hidden="false" customHeight="false" outlineLevel="0" collapsed="false">
      <c r="A13851" s="2" t="s">
        <v>221</v>
      </c>
      <c r="B13851" s="2" t="s">
        <v>221</v>
      </c>
      <c r="C13851" s="2" t="s">
        <v>47</v>
      </c>
      <c r="D13851" s="2" t="s">
        <v>12</v>
      </c>
      <c r="E13851" s="2" t="s">
        <v>74</v>
      </c>
      <c r="F13851" s="2" t="s">
        <v>977</v>
      </c>
      <c r="G13851" s="14" t="n">
        <v>9.5</v>
      </c>
      <c r="H13851" s="14" t="n">
        <v>26.72</v>
      </c>
      <c r="I13851" s="14" t="n">
        <v>9.5</v>
      </c>
      <c r="J13851" s="23" t="n">
        <f aca="false">IF(AND(E13851="Priority",ISNUMBER('Cost model'!N740)),'Cost model'!N740,'Cost model'!M740)</f>
        <v>22.5</v>
      </c>
      <c r="K13851" s="14" t="n">
        <f aca="false">J13851-H13851</f>
        <v>-4.22</v>
      </c>
      <c r="L13851" s="14" t="n">
        <f aca="false">G13851-H13851</f>
        <v>-17.22</v>
      </c>
    </row>
    <row r="13852" customFormat="false" ht="15" hidden="false" customHeight="false" outlineLevel="0" collapsed="false">
      <c r="A13852" s="2" t="s">
        <v>174</v>
      </c>
      <c r="B13852" s="2" t="s">
        <v>174</v>
      </c>
      <c r="C13852" s="2" t="s">
        <v>49</v>
      </c>
      <c r="D13852" s="2" t="s">
        <v>10</v>
      </c>
      <c r="E13852" s="2" t="s">
        <v>74</v>
      </c>
      <c r="F13852" s="2" t="s">
        <v>977</v>
      </c>
      <c r="G13852" s="14" t="n">
        <v>29.5</v>
      </c>
      <c r="H13852" s="14" t="n">
        <v>43.41</v>
      </c>
      <c r="I13852" s="14" t="n">
        <v>17.5</v>
      </c>
      <c r="J13852" s="23" t="n">
        <f aca="false">IF(AND(E13852="Priority",ISNUMBER('Cost model'!N169)),'Cost model'!N169,'Cost model'!M169)</f>
        <v>18.5</v>
      </c>
      <c r="K13852" s="14" t="n">
        <f aca="false">J13852-H13852</f>
        <v>-24.91</v>
      </c>
      <c r="L13852" s="14" t="n">
        <f aca="false">G13852-H13852</f>
        <v>-13.91</v>
      </c>
    </row>
    <row r="13853" customFormat="false" ht="15" hidden="false" customHeight="false" outlineLevel="0" collapsed="false">
      <c r="A13853" s="2" t="s">
        <v>142</v>
      </c>
      <c r="B13853" s="2" t="s">
        <v>142</v>
      </c>
      <c r="C13853" s="2" t="s">
        <v>47</v>
      </c>
      <c r="D13853" s="2" t="s">
        <v>10</v>
      </c>
      <c r="E13853" s="2" t="s">
        <v>74</v>
      </c>
      <c r="F13853" s="2" t="s">
        <v>977</v>
      </c>
      <c r="G13853" s="14" t="n">
        <v>9.5</v>
      </c>
      <c r="H13853" s="14" t="n">
        <v>6.16</v>
      </c>
      <c r="I13853" s="14" t="n">
        <v>9.5</v>
      </c>
      <c r="J13853" s="23" t="n">
        <f aca="false">IF(AND(E13853="Priority",ISNUMBER('Cost model'!N632)),'Cost model'!N632,'Cost model'!M632)</f>
        <v>9.5</v>
      </c>
      <c r="K13853" s="14" t="n">
        <f aca="false">J13853-H13853</f>
        <v>3.34</v>
      </c>
      <c r="L13853" s="14" t="n">
        <f aca="false">G13853-H13853</f>
        <v>3.34</v>
      </c>
    </row>
    <row r="13854" customFormat="false" ht="15" hidden="false" customHeight="false" outlineLevel="0" collapsed="false">
      <c r="A13854" s="2" t="s">
        <v>221</v>
      </c>
      <c r="B13854" s="2" t="s">
        <v>158</v>
      </c>
      <c r="C13854" s="2" t="s">
        <v>47</v>
      </c>
      <c r="D13854" s="2" t="s">
        <v>10</v>
      </c>
      <c r="E13854" s="2" t="s">
        <v>74</v>
      </c>
      <c r="F13854" s="2" t="s">
        <v>976</v>
      </c>
      <c r="G13854" s="14" t="n">
        <v>14.5</v>
      </c>
      <c r="H13854" s="14" t="n">
        <v>16.79</v>
      </c>
      <c r="I13854" s="14" t="n">
        <v>14.5</v>
      </c>
      <c r="J13854" s="23" t="n">
        <f aca="false">IF(AND(E13854="Priority",ISNUMBER('Cost model'!N752)),'Cost model'!N752,'Cost model'!M752)</f>
        <v>12.5</v>
      </c>
      <c r="K13854" s="14" t="n">
        <f aca="false">J13854-H13854</f>
        <v>-4.29</v>
      </c>
      <c r="L13854" s="14" t="n">
        <f aca="false">G13854-H13854</f>
        <v>-2.29</v>
      </c>
    </row>
    <row r="13855" customFormat="false" ht="15" hidden="false" customHeight="false" outlineLevel="0" collapsed="false">
      <c r="A13855" s="2" t="s">
        <v>221</v>
      </c>
      <c r="B13855" s="2" t="s">
        <v>221</v>
      </c>
      <c r="C13855" s="2" t="s">
        <v>49</v>
      </c>
      <c r="D13855" s="2" t="s">
        <v>14</v>
      </c>
      <c r="E13855" s="2" t="s">
        <v>74</v>
      </c>
      <c r="F13855" s="2" t="s">
        <v>977</v>
      </c>
      <c r="G13855" s="14" t="n">
        <v>125</v>
      </c>
      <c r="H13855" s="14" t="n">
        <v>273.56</v>
      </c>
      <c r="I13855" s="14" t="n">
        <v>125</v>
      </c>
      <c r="J13855" s="23" t="n">
        <f aca="false">IF(AND(E13855="Priority",ISNUMBER('Cost model'!N748)),'Cost model'!N748,'Cost model'!M748)</f>
        <v>235</v>
      </c>
      <c r="K13855" s="14" t="n">
        <f aca="false">J13855-H13855</f>
        <v>-38.56</v>
      </c>
      <c r="L13855" s="14" t="n">
        <f aca="false">G13855-H13855</f>
        <v>-148.56</v>
      </c>
    </row>
    <row r="13856" customFormat="false" ht="15" hidden="false" customHeight="false" outlineLevel="0" collapsed="false">
      <c r="A13856" s="2" t="s">
        <v>124</v>
      </c>
      <c r="B13856" s="2" t="s">
        <v>124</v>
      </c>
      <c r="C13856" s="2" t="s">
        <v>48</v>
      </c>
      <c r="D13856" s="2" t="s">
        <v>12</v>
      </c>
      <c r="E13856" s="2" t="s">
        <v>74</v>
      </c>
      <c r="F13856" s="2" t="s">
        <v>977</v>
      </c>
      <c r="G13856" s="14" t="n">
        <v>12.5</v>
      </c>
      <c r="H13856" s="14" t="n">
        <v>10.39</v>
      </c>
      <c r="I13856" s="14" t="n">
        <v>12.5</v>
      </c>
      <c r="J13856" s="23" t="n">
        <f aca="false">IF(AND(E13856="Priority",ISNUMBER('Cost model'!N321)),'Cost model'!N321,'Cost model'!M321)</f>
        <v>40</v>
      </c>
      <c r="K13856" s="14" t="n">
        <f aca="false">J13856-H13856</f>
        <v>29.61</v>
      </c>
      <c r="L13856" s="14" t="n">
        <f aca="false">G13856-H13856</f>
        <v>2.11</v>
      </c>
    </row>
    <row r="13857" customFormat="false" ht="15" hidden="false" customHeight="false" outlineLevel="0" collapsed="false">
      <c r="A13857" s="2" t="s">
        <v>142</v>
      </c>
      <c r="B13857" s="2" t="s">
        <v>221</v>
      </c>
      <c r="C13857" s="2" t="s">
        <v>47</v>
      </c>
      <c r="D13857" s="2" t="s">
        <v>10</v>
      </c>
      <c r="E13857" s="2" t="s">
        <v>74</v>
      </c>
      <c r="F13857" s="2" t="s">
        <v>976</v>
      </c>
      <c r="G13857" s="14" t="n">
        <v>9.5</v>
      </c>
      <c r="H13857" s="14" t="n">
        <v>24.57</v>
      </c>
      <c r="I13857" s="14" t="n">
        <v>19.5</v>
      </c>
      <c r="J13857" s="23" t="n">
        <f aca="false">IF(AND(E13857="Priority",ISNUMBER('Cost model'!N677)),'Cost model'!N677,'Cost model'!M677)</f>
        <v>13.5</v>
      </c>
      <c r="K13857" s="14" t="n">
        <f aca="false">J13857-H13857</f>
        <v>-11.07</v>
      </c>
      <c r="L13857" s="14" t="n">
        <f aca="false">G13857-H13857</f>
        <v>-15.07</v>
      </c>
    </row>
    <row r="13858" customFormat="false" ht="15" hidden="false" customHeight="false" outlineLevel="0" collapsed="false">
      <c r="A13858" s="2" t="s">
        <v>124</v>
      </c>
      <c r="B13858" s="2" t="s">
        <v>124</v>
      </c>
      <c r="C13858" s="2" t="s">
        <v>48</v>
      </c>
      <c r="D13858" s="2" t="s">
        <v>12</v>
      </c>
      <c r="E13858" s="2" t="s">
        <v>74</v>
      </c>
      <c r="F13858" s="2" t="s">
        <v>977</v>
      </c>
      <c r="G13858" s="14" t="n">
        <v>12.5</v>
      </c>
      <c r="H13858" s="14" t="n">
        <v>72.83</v>
      </c>
      <c r="I13858" s="14" t="n">
        <v>12.5</v>
      </c>
      <c r="J13858" s="23" t="n">
        <f aca="false">IF(AND(E13858="Priority",ISNUMBER('Cost model'!N321)),'Cost model'!N321,'Cost model'!M321)</f>
        <v>40</v>
      </c>
      <c r="K13858" s="14" t="n">
        <f aca="false">J13858-H13858</f>
        <v>-32.83</v>
      </c>
      <c r="L13858" s="14" t="n">
        <f aca="false">G13858-H13858</f>
        <v>-60.33</v>
      </c>
    </row>
    <row r="13859" customFormat="false" ht="15" hidden="false" customHeight="false" outlineLevel="0" collapsed="false">
      <c r="A13859" s="2" t="s">
        <v>174</v>
      </c>
      <c r="B13859" s="2" t="s">
        <v>124</v>
      </c>
      <c r="C13859" s="2" t="s">
        <v>47</v>
      </c>
      <c r="D13859" s="2" t="s">
        <v>10</v>
      </c>
      <c r="E13859" s="2" t="s">
        <v>83</v>
      </c>
      <c r="F13859" s="2" t="s">
        <v>976</v>
      </c>
      <c r="G13859" s="14" t="n">
        <v>14.5</v>
      </c>
      <c r="H13859" s="14" t="n">
        <v>11.56</v>
      </c>
      <c r="I13859" s="14" t="n">
        <v>14.5</v>
      </c>
      <c r="J13859" s="23" t="n">
        <f aca="false">IF(AND(E13859="Priority",ISNUMBER('Cost model'!N107)),'Cost model'!N107,'Cost model'!M107)</f>
        <v>17.5</v>
      </c>
      <c r="K13859" s="14" t="n">
        <f aca="false">J13859-H13859</f>
        <v>5.94</v>
      </c>
      <c r="L13859" s="14" t="n">
        <f aca="false">G13859-H13859</f>
        <v>2.94</v>
      </c>
    </row>
    <row r="13860" customFormat="false" ht="15" hidden="false" customHeight="false" outlineLevel="0" collapsed="false">
      <c r="A13860" s="2" t="s">
        <v>342</v>
      </c>
      <c r="B13860" s="2" t="s">
        <v>158</v>
      </c>
      <c r="C13860" s="2" t="s">
        <v>49</v>
      </c>
      <c r="D13860" s="2" t="s">
        <v>10</v>
      </c>
      <c r="E13860" s="2" t="s">
        <v>74</v>
      </c>
      <c r="F13860" s="2" t="s">
        <v>976</v>
      </c>
      <c r="G13860" s="14" t="n">
        <v>19.5</v>
      </c>
      <c r="H13860" s="14" t="n">
        <v>19.53</v>
      </c>
      <c r="I13860" s="14" t="n">
        <v>19.5</v>
      </c>
      <c r="J13860" s="23" t="n">
        <f aca="false">IF(AND(E13860="Priority",ISNUMBER('Cost model'!N214)),'Cost model'!N214,'Cost model'!M214)</f>
        <v>24.5</v>
      </c>
      <c r="K13860" s="14" t="n">
        <f aca="false">J13860-H13860</f>
        <v>4.97</v>
      </c>
      <c r="L13860" s="14" t="n">
        <f aca="false">G13860-H13860</f>
        <v>-0.0300000000000011</v>
      </c>
    </row>
    <row r="13861" customFormat="false" ht="15" hidden="false" customHeight="false" outlineLevel="0" collapsed="false">
      <c r="A13861" s="2" t="s">
        <v>174</v>
      </c>
      <c r="B13861" s="2" t="s">
        <v>174</v>
      </c>
      <c r="C13861" s="2" t="s">
        <v>48</v>
      </c>
      <c r="D13861" s="2" t="s">
        <v>12</v>
      </c>
      <c r="E13861" s="2" t="s">
        <v>74</v>
      </c>
      <c r="F13861" s="2" t="s">
        <v>977</v>
      </c>
      <c r="G13861" s="14" t="n">
        <v>12.5</v>
      </c>
      <c r="H13861" s="14" t="n">
        <v>19.53</v>
      </c>
      <c r="I13861" s="14" t="n">
        <v>12.5</v>
      </c>
      <c r="J13861" s="23" t="n">
        <f aca="false">IF(AND(E13861="Priority",ISNUMBER('Cost model'!N171)),'Cost model'!N171,'Cost model'!M171)</f>
        <v>40</v>
      </c>
      <c r="K13861" s="14" t="n">
        <f aca="false">J13861-H13861</f>
        <v>20.47</v>
      </c>
      <c r="L13861" s="14" t="n">
        <f aca="false">G13861-H13861</f>
        <v>-7.03</v>
      </c>
    </row>
    <row r="13862" customFormat="false" ht="15" hidden="false" customHeight="false" outlineLevel="0" collapsed="false">
      <c r="A13862" s="2" t="s">
        <v>342</v>
      </c>
      <c r="B13862" s="2" t="s">
        <v>124</v>
      </c>
      <c r="C13862" s="2" t="s">
        <v>47</v>
      </c>
      <c r="D13862" s="2" t="s">
        <v>12</v>
      </c>
      <c r="E13862" s="2" t="s">
        <v>74</v>
      </c>
      <c r="F13862" s="2" t="s">
        <v>976</v>
      </c>
      <c r="G13862" s="14" t="n">
        <v>24.5</v>
      </c>
      <c r="H13862" s="14" t="n">
        <v>81.59</v>
      </c>
      <c r="I13862" s="14" t="n">
        <v>29.5</v>
      </c>
      <c r="J13862" s="23" t="n">
        <f aca="false">IF(AND(E13862="Priority",ISNUMBER('Cost model'!N260)),'Cost model'!N260,'Cost model'!M260)</f>
        <v>55</v>
      </c>
      <c r="K13862" s="14" t="n">
        <f aca="false">J13862-H13862</f>
        <v>-26.59</v>
      </c>
      <c r="L13862" s="14" t="n">
        <f aca="false">G13862-H13862</f>
        <v>-57.09</v>
      </c>
    </row>
    <row r="13863" customFormat="false" ht="15" hidden="false" customHeight="false" outlineLevel="0" collapsed="false">
      <c r="A13863" s="2" t="s">
        <v>174</v>
      </c>
      <c r="B13863" s="2" t="s">
        <v>142</v>
      </c>
      <c r="C13863" s="2" t="s">
        <v>47</v>
      </c>
      <c r="D13863" s="2" t="s">
        <v>12</v>
      </c>
      <c r="E13863" s="2" t="s">
        <v>83</v>
      </c>
      <c r="F13863" s="2" t="s">
        <v>976</v>
      </c>
      <c r="G13863" s="14" t="n">
        <v>19.5</v>
      </c>
      <c r="H13863" s="14" t="n">
        <v>43.41</v>
      </c>
      <c r="I13863" s="14" t="n">
        <v>19.5</v>
      </c>
      <c r="J13863" s="23" t="n">
        <f aca="false">IF(AND(E13863="Priority",ISNUMBER('Cost model'!N125)),'Cost model'!N125,'Cost model'!M125)</f>
        <v>55</v>
      </c>
      <c r="K13863" s="14" t="n">
        <f aca="false">J13863-H13863</f>
        <v>11.59</v>
      </c>
      <c r="L13863" s="14" t="n">
        <f aca="false">G13863-H13863</f>
        <v>-23.91</v>
      </c>
    </row>
    <row r="13864" customFormat="false" ht="15" hidden="false" customHeight="false" outlineLevel="0" collapsed="false">
      <c r="A13864" s="2" t="s">
        <v>174</v>
      </c>
      <c r="B13864" s="2" t="s">
        <v>174</v>
      </c>
      <c r="C13864" s="2" t="s">
        <v>47</v>
      </c>
      <c r="D13864" s="2" t="s">
        <v>10</v>
      </c>
      <c r="E13864" s="2" t="s">
        <v>74</v>
      </c>
      <c r="F13864" s="2" t="s">
        <v>977</v>
      </c>
      <c r="G13864" s="14" t="n">
        <v>9.5</v>
      </c>
      <c r="H13864" s="14" t="n">
        <v>6.79</v>
      </c>
      <c r="I13864" s="14" t="n">
        <v>9.5</v>
      </c>
      <c r="J13864" s="23" t="n">
        <f aca="false">IF(AND(E13864="Priority",ISNUMBER('Cost model'!N167)),'Cost model'!N167,'Cost model'!M167)</f>
        <v>8.5</v>
      </c>
      <c r="K13864" s="14" t="n">
        <f aca="false">J13864-H13864</f>
        <v>1.71</v>
      </c>
      <c r="L13864" s="14" t="n">
        <f aca="false">G13864-H13864</f>
        <v>2.71</v>
      </c>
    </row>
    <row r="13865" customFormat="false" ht="15" hidden="false" customHeight="false" outlineLevel="0" collapsed="false">
      <c r="A13865" s="2" t="s">
        <v>142</v>
      </c>
      <c r="B13865" s="2" t="s">
        <v>142</v>
      </c>
      <c r="C13865" s="2" t="s">
        <v>47</v>
      </c>
      <c r="D13865" s="2" t="s">
        <v>12</v>
      </c>
      <c r="E13865" s="2" t="s">
        <v>74</v>
      </c>
      <c r="F13865" s="2" t="s">
        <v>977</v>
      </c>
      <c r="G13865" s="14" t="n">
        <v>9.5</v>
      </c>
      <c r="H13865" s="14" t="n">
        <v>31.15</v>
      </c>
      <c r="I13865" s="14" t="n">
        <v>9.5</v>
      </c>
      <c r="J13865" s="23" t="n">
        <f aca="false">IF(AND(E13865="Priority",ISNUMBER('Cost model'!N635)),'Cost model'!N635,'Cost model'!M635)</f>
        <v>30.5</v>
      </c>
      <c r="K13865" s="14" t="n">
        <f aca="false">J13865-H13865</f>
        <v>-0.649999999999999</v>
      </c>
      <c r="L13865" s="14" t="n">
        <f aca="false">G13865-H13865</f>
        <v>-21.65</v>
      </c>
    </row>
    <row r="13866" customFormat="false" ht="15" hidden="false" customHeight="false" outlineLevel="0" collapsed="false">
      <c r="A13866" s="2" t="s">
        <v>142</v>
      </c>
      <c r="B13866" s="2" t="s">
        <v>142</v>
      </c>
      <c r="C13866" s="2" t="s">
        <v>48</v>
      </c>
      <c r="D13866" s="2" t="s">
        <v>12</v>
      </c>
      <c r="E13866" s="2" t="s">
        <v>74</v>
      </c>
      <c r="F13866" s="2" t="s">
        <v>977</v>
      </c>
      <c r="G13866" s="14" t="n">
        <v>12.5</v>
      </c>
      <c r="H13866" s="14" t="n">
        <v>42.6</v>
      </c>
      <c r="I13866" s="14" t="n">
        <v>12.5</v>
      </c>
      <c r="J13866" s="23" t="n">
        <f aca="false">IF(AND(E13866="Priority",ISNUMBER('Cost model'!N636)),'Cost model'!N636,'Cost model'!M636)</f>
        <v>40</v>
      </c>
      <c r="K13866" s="14" t="n">
        <f aca="false">J13866-H13866</f>
        <v>-2.6</v>
      </c>
      <c r="L13866" s="14" t="n">
        <f aca="false">G13866-H13866</f>
        <v>-30.1</v>
      </c>
    </row>
    <row r="13867" customFormat="false" ht="15" hidden="false" customHeight="false" outlineLevel="0" collapsed="false">
      <c r="A13867" s="2" t="s">
        <v>174</v>
      </c>
      <c r="B13867" s="2" t="s">
        <v>174</v>
      </c>
      <c r="C13867" s="2" t="s">
        <v>47</v>
      </c>
      <c r="D13867" s="2" t="s">
        <v>10</v>
      </c>
      <c r="E13867" s="2" t="s">
        <v>74</v>
      </c>
      <c r="F13867" s="2" t="s">
        <v>977</v>
      </c>
      <c r="G13867" s="14" t="n">
        <v>9.5</v>
      </c>
      <c r="H13867" s="14" t="n">
        <v>7.59</v>
      </c>
      <c r="I13867" s="14" t="n">
        <v>9.5</v>
      </c>
      <c r="J13867" s="23" t="n">
        <f aca="false">IF(AND(E13867="Priority",ISNUMBER('Cost model'!N167)),'Cost model'!N167,'Cost model'!M167)</f>
        <v>8.5</v>
      </c>
      <c r="K13867" s="14" t="n">
        <f aca="false">J13867-H13867</f>
        <v>0.91</v>
      </c>
      <c r="L13867" s="14" t="n">
        <f aca="false">G13867-H13867</f>
        <v>1.91</v>
      </c>
    </row>
    <row r="13868" customFormat="false" ht="15" hidden="false" customHeight="false" outlineLevel="0" collapsed="false">
      <c r="A13868" s="2" t="s">
        <v>142</v>
      </c>
      <c r="B13868" s="2" t="s">
        <v>142</v>
      </c>
      <c r="C13868" s="2" t="s">
        <v>49</v>
      </c>
      <c r="D13868" s="2" t="s">
        <v>10</v>
      </c>
      <c r="E13868" s="2" t="s">
        <v>83</v>
      </c>
      <c r="F13868" s="2" t="s">
        <v>977</v>
      </c>
      <c r="G13868" s="14" t="n">
        <v>24.5</v>
      </c>
      <c r="H13868" s="14" t="n">
        <v>43.07</v>
      </c>
      <c r="I13868" s="14" t="n">
        <v>24.5</v>
      </c>
      <c r="J13868" s="23" t="n">
        <f aca="false">IF(AND(E13868="Priority",ISNUMBER('Cost model'!N634)),'Cost model'!N634,'Cost model'!M634)</f>
        <v>21.5</v>
      </c>
      <c r="K13868" s="14" t="n">
        <f aca="false">J13868-H13868</f>
        <v>-21.57</v>
      </c>
      <c r="L13868" s="14" t="n">
        <f aca="false">G13868-H13868</f>
        <v>-18.57</v>
      </c>
    </row>
    <row r="13869" customFormat="false" ht="15" hidden="false" customHeight="false" outlineLevel="0" collapsed="false">
      <c r="A13869" s="2" t="s">
        <v>174</v>
      </c>
      <c r="B13869" s="2" t="s">
        <v>174</v>
      </c>
      <c r="C13869" s="2" t="s">
        <v>47</v>
      </c>
      <c r="D13869" s="2" t="s">
        <v>10</v>
      </c>
      <c r="E13869" s="2" t="s">
        <v>74</v>
      </c>
      <c r="F13869" s="2" t="s">
        <v>977</v>
      </c>
      <c r="G13869" s="14" t="n">
        <v>9.5</v>
      </c>
      <c r="H13869" s="14" t="n">
        <v>6.79</v>
      </c>
      <c r="I13869" s="14" t="n">
        <v>9.5</v>
      </c>
      <c r="J13869" s="23" t="n">
        <f aca="false">IF(AND(E13869="Priority",ISNUMBER('Cost model'!N167)),'Cost model'!N167,'Cost model'!M167)</f>
        <v>8.5</v>
      </c>
      <c r="K13869" s="14" t="n">
        <f aca="false">J13869-H13869</f>
        <v>1.71</v>
      </c>
      <c r="L13869" s="14" t="n">
        <f aca="false">G13869-H13869</f>
        <v>2.71</v>
      </c>
    </row>
    <row r="13870" customFormat="false" ht="15" hidden="false" customHeight="false" outlineLevel="0" collapsed="false">
      <c r="A13870" s="2" t="s">
        <v>142</v>
      </c>
      <c r="B13870" s="2" t="s">
        <v>142</v>
      </c>
      <c r="C13870" s="2" t="s">
        <v>47</v>
      </c>
      <c r="D13870" s="2" t="s">
        <v>12</v>
      </c>
      <c r="E13870" s="2" t="s">
        <v>74</v>
      </c>
      <c r="F13870" s="2" t="s">
        <v>977</v>
      </c>
      <c r="G13870" s="14" t="n">
        <v>9.5</v>
      </c>
      <c r="H13870" s="14" t="n">
        <v>8.32</v>
      </c>
      <c r="I13870" s="14" t="n">
        <v>9.5</v>
      </c>
      <c r="J13870" s="23" t="n">
        <f aca="false">IF(AND(E13870="Priority",ISNUMBER('Cost model'!N635)),'Cost model'!N635,'Cost model'!M635)</f>
        <v>30.5</v>
      </c>
      <c r="K13870" s="14" t="n">
        <f aca="false">J13870-H13870</f>
        <v>22.18</v>
      </c>
      <c r="L13870" s="14" t="n">
        <f aca="false">G13870-H13870</f>
        <v>1.18</v>
      </c>
    </row>
    <row r="13871" customFormat="false" ht="15" hidden="false" customHeight="false" outlineLevel="0" collapsed="false">
      <c r="A13871" s="2" t="s">
        <v>124</v>
      </c>
      <c r="B13871" s="2" t="s">
        <v>124</v>
      </c>
      <c r="C13871" s="2" t="s">
        <v>47</v>
      </c>
      <c r="D13871" s="2" t="s">
        <v>10</v>
      </c>
      <c r="E13871" s="2" t="s">
        <v>74</v>
      </c>
      <c r="F13871" s="2" t="s">
        <v>977</v>
      </c>
      <c r="G13871" s="14" t="n">
        <v>9.5</v>
      </c>
      <c r="H13871" s="14" t="n">
        <v>7.27</v>
      </c>
      <c r="I13871" s="14" t="n">
        <v>9.5</v>
      </c>
      <c r="J13871" s="23" t="n">
        <f aca="false">IF(AND(E13871="Priority",ISNUMBER('Cost model'!N317)),'Cost model'!N317,'Cost model'!M317)</f>
        <v>10.5</v>
      </c>
      <c r="K13871" s="14" t="n">
        <f aca="false">J13871-H13871</f>
        <v>3.23</v>
      </c>
      <c r="L13871" s="14" t="n">
        <f aca="false">G13871-H13871</f>
        <v>2.23</v>
      </c>
    </row>
    <row r="13872" customFormat="false" ht="15" hidden="false" customHeight="false" outlineLevel="0" collapsed="false">
      <c r="A13872" s="2" t="s">
        <v>174</v>
      </c>
      <c r="B13872" s="2" t="s">
        <v>124</v>
      </c>
      <c r="C13872" s="2" t="s">
        <v>48</v>
      </c>
      <c r="D13872" s="2" t="s">
        <v>10</v>
      </c>
      <c r="E13872" s="2" t="s">
        <v>74</v>
      </c>
      <c r="F13872" s="2" t="s">
        <v>976</v>
      </c>
      <c r="G13872" s="14" t="n">
        <v>12.5</v>
      </c>
      <c r="H13872" s="14" t="n">
        <v>12</v>
      </c>
      <c r="I13872" s="14" t="n">
        <v>12.5</v>
      </c>
      <c r="J13872" s="23" t="n">
        <f aca="false">IF(AND(E13872="Priority",ISNUMBER('Cost model'!N108)),'Cost model'!N108,'Cost model'!M108)</f>
        <v>15.5</v>
      </c>
      <c r="K13872" s="14" t="n">
        <f aca="false">J13872-H13872</f>
        <v>3.5</v>
      </c>
      <c r="L13872" s="14" t="n">
        <f aca="false">G13872-H13872</f>
        <v>0.5</v>
      </c>
    </row>
    <row r="13873" customFormat="false" ht="15" hidden="false" customHeight="false" outlineLevel="0" collapsed="false">
      <c r="A13873" s="2" t="s">
        <v>142</v>
      </c>
      <c r="B13873" s="2" t="s">
        <v>142</v>
      </c>
      <c r="C13873" s="2" t="s">
        <v>47</v>
      </c>
      <c r="D13873" s="2" t="s">
        <v>13</v>
      </c>
      <c r="E13873" s="2" t="s">
        <v>83</v>
      </c>
      <c r="F13873" s="2" t="s">
        <v>977</v>
      </c>
      <c r="G13873" s="14" t="n">
        <v>45</v>
      </c>
      <c r="H13873" s="14" t="n">
        <v>78.66</v>
      </c>
      <c r="I13873" s="14" t="n">
        <v>45</v>
      </c>
      <c r="J13873" s="23" t="n">
        <f aca="false">IF(AND(E13873="Priority",ISNUMBER('Cost model'!N638)),'Cost model'!N638,'Cost model'!M638)</f>
        <v>70</v>
      </c>
      <c r="K13873" s="14" t="n">
        <f aca="false">J13873-H13873</f>
        <v>-8.66</v>
      </c>
      <c r="L13873" s="14" t="n">
        <f aca="false">G13873-H13873</f>
        <v>-33.66</v>
      </c>
    </row>
    <row r="13874" customFormat="false" ht="15" hidden="false" customHeight="false" outlineLevel="0" collapsed="false">
      <c r="A13874" s="2" t="s">
        <v>142</v>
      </c>
      <c r="B13874" s="2" t="s">
        <v>158</v>
      </c>
      <c r="C13874" s="2" t="s">
        <v>47</v>
      </c>
      <c r="D13874" s="2" t="s">
        <v>12</v>
      </c>
      <c r="E13874" s="2" t="s">
        <v>74</v>
      </c>
      <c r="F13874" s="2" t="s">
        <v>976</v>
      </c>
      <c r="G13874" s="14" t="n">
        <v>9.5</v>
      </c>
      <c r="H13874" s="14" t="n">
        <v>51.5</v>
      </c>
      <c r="I13874" s="14" t="n">
        <v>19.5</v>
      </c>
      <c r="J13874" s="23" t="n">
        <f aca="false">IF(AND(E13874="Priority",ISNUMBER('Cost model'!N650)),'Cost model'!N650,'Cost model'!M650)</f>
        <v>40</v>
      </c>
      <c r="K13874" s="14" t="n">
        <f aca="false">J13874-H13874</f>
        <v>-11.5</v>
      </c>
      <c r="L13874" s="14" t="n">
        <f aca="false">G13874-H13874</f>
        <v>-42</v>
      </c>
    </row>
    <row r="13875" customFormat="false" ht="15" hidden="false" customHeight="false" outlineLevel="0" collapsed="false">
      <c r="A13875" s="2" t="s">
        <v>124</v>
      </c>
      <c r="B13875" s="2" t="s">
        <v>124</v>
      </c>
      <c r="C13875" s="2" t="s">
        <v>49</v>
      </c>
      <c r="D13875" s="2" t="s">
        <v>10</v>
      </c>
      <c r="E13875" s="2" t="s">
        <v>74</v>
      </c>
      <c r="F13875" s="2" t="s">
        <v>977</v>
      </c>
      <c r="G13875" s="14" t="n">
        <v>17.5</v>
      </c>
      <c r="H13875" s="14" t="n">
        <v>11.31</v>
      </c>
      <c r="I13875" s="14" t="n">
        <v>17.5</v>
      </c>
      <c r="J13875" s="23" t="n">
        <f aca="false">IF(AND(E13875="Priority",ISNUMBER('Cost model'!N319)),'Cost model'!N319,'Cost model'!M319)</f>
        <v>16.5</v>
      </c>
      <c r="K13875" s="14" t="n">
        <f aca="false">J13875-H13875</f>
        <v>5.19</v>
      </c>
      <c r="L13875" s="14" t="n">
        <f aca="false">G13875-H13875</f>
        <v>6.19</v>
      </c>
    </row>
    <row r="13876" customFormat="false" ht="15" hidden="false" customHeight="false" outlineLevel="0" collapsed="false">
      <c r="A13876" s="2" t="s">
        <v>124</v>
      </c>
      <c r="B13876" s="2" t="s">
        <v>124</v>
      </c>
      <c r="C13876" s="2" t="s">
        <v>48</v>
      </c>
      <c r="D13876" s="2" t="s">
        <v>12</v>
      </c>
      <c r="E13876" s="2" t="s">
        <v>83</v>
      </c>
      <c r="F13876" s="2" t="s">
        <v>977</v>
      </c>
      <c r="G13876" s="14" t="n">
        <v>19.5</v>
      </c>
      <c r="H13876" s="14" t="n">
        <v>49.39</v>
      </c>
      <c r="I13876" s="14" t="n">
        <v>19.5</v>
      </c>
      <c r="J13876" s="23" t="n">
        <f aca="false">IF(AND(E13876="Priority",ISNUMBER('Cost model'!N321)),'Cost model'!N321,'Cost model'!M321)</f>
        <v>55</v>
      </c>
      <c r="K13876" s="14" t="n">
        <f aca="false">J13876-H13876</f>
        <v>5.61</v>
      </c>
      <c r="L13876" s="14" t="n">
        <f aca="false">G13876-H13876</f>
        <v>-29.89</v>
      </c>
    </row>
    <row r="13877" customFormat="false" ht="15" hidden="false" customHeight="false" outlineLevel="0" collapsed="false">
      <c r="A13877" s="2" t="s">
        <v>174</v>
      </c>
      <c r="B13877" s="2" t="s">
        <v>174</v>
      </c>
      <c r="C13877" s="2" t="s">
        <v>47</v>
      </c>
      <c r="D13877" s="2" t="s">
        <v>12</v>
      </c>
      <c r="E13877" s="2" t="s">
        <v>74</v>
      </c>
      <c r="F13877" s="2" t="s">
        <v>977</v>
      </c>
      <c r="G13877" s="14" t="n">
        <v>9.5</v>
      </c>
      <c r="H13877" s="14" t="n">
        <v>28.07</v>
      </c>
      <c r="I13877" s="14" t="n">
        <v>9.5</v>
      </c>
      <c r="J13877" s="23" t="n">
        <f aca="false">IF(AND(E13877="Priority",ISNUMBER('Cost model'!N170)),'Cost model'!N170,'Cost model'!M170)</f>
        <v>25.5</v>
      </c>
      <c r="K13877" s="14" t="n">
        <f aca="false">J13877-H13877</f>
        <v>-2.57</v>
      </c>
      <c r="L13877" s="14" t="n">
        <f aca="false">G13877-H13877</f>
        <v>-18.57</v>
      </c>
    </row>
    <row r="13878" customFormat="false" ht="15" hidden="false" customHeight="false" outlineLevel="0" collapsed="false">
      <c r="A13878" s="2" t="s">
        <v>221</v>
      </c>
      <c r="B13878" s="2" t="s">
        <v>158</v>
      </c>
      <c r="C13878" s="2" t="s">
        <v>47</v>
      </c>
      <c r="D13878" s="2" t="s">
        <v>10</v>
      </c>
      <c r="E13878" s="2" t="s">
        <v>74</v>
      </c>
      <c r="F13878" s="2" t="s">
        <v>976</v>
      </c>
      <c r="G13878" s="14" t="n">
        <v>9.5</v>
      </c>
      <c r="H13878" s="14" t="n">
        <v>60.84</v>
      </c>
      <c r="I13878" s="14" t="n">
        <v>14.5</v>
      </c>
      <c r="J13878" s="23" t="n">
        <f aca="false">IF(AND(E13878="Priority",ISNUMBER('Cost model'!N752)),'Cost model'!N752,'Cost model'!M752)</f>
        <v>12.5</v>
      </c>
      <c r="K13878" s="14" t="n">
        <f aca="false">J13878-H13878</f>
        <v>-48.34</v>
      </c>
      <c r="L13878" s="14" t="n">
        <f aca="false">G13878-H13878</f>
        <v>-51.34</v>
      </c>
    </row>
    <row r="13879" customFormat="false" ht="15" hidden="false" customHeight="false" outlineLevel="0" collapsed="false">
      <c r="A13879" s="2" t="s">
        <v>124</v>
      </c>
      <c r="B13879" s="2" t="s">
        <v>174</v>
      </c>
      <c r="C13879" s="2" t="s">
        <v>48</v>
      </c>
      <c r="D13879" s="2" t="s">
        <v>10</v>
      </c>
      <c r="E13879" s="2" t="s">
        <v>74</v>
      </c>
      <c r="F13879" s="2" t="s">
        <v>976</v>
      </c>
      <c r="G13879" s="14" t="n">
        <v>17.5</v>
      </c>
      <c r="H13879" s="14" t="n">
        <v>17.17</v>
      </c>
      <c r="I13879" s="14" t="n">
        <v>14.5</v>
      </c>
      <c r="J13879" s="23" t="n">
        <f aca="false">IF(AND(E13879="Priority",ISNUMBER('Cost model'!N363)),'Cost model'!N363,'Cost model'!M363)</f>
        <v>15.5</v>
      </c>
      <c r="K13879" s="14" t="n">
        <f aca="false">J13879-H13879</f>
        <v>-1.67</v>
      </c>
      <c r="L13879" s="14" t="n">
        <f aca="false">G13879-H13879</f>
        <v>0.329999999999998</v>
      </c>
    </row>
    <row r="13880" customFormat="false" ht="15" hidden="false" customHeight="false" outlineLevel="0" collapsed="false">
      <c r="A13880" s="2" t="s">
        <v>124</v>
      </c>
      <c r="B13880" s="2" t="s">
        <v>124</v>
      </c>
      <c r="C13880" s="2" t="s">
        <v>47</v>
      </c>
      <c r="D13880" s="2" t="s">
        <v>12</v>
      </c>
      <c r="E13880" s="2" t="s">
        <v>74</v>
      </c>
      <c r="F13880" s="2" t="s">
        <v>977</v>
      </c>
      <c r="G13880" s="14" t="n">
        <v>9.5</v>
      </c>
      <c r="H13880" s="14" t="n">
        <v>29.82</v>
      </c>
      <c r="I13880" s="14" t="n">
        <v>9.5</v>
      </c>
      <c r="J13880" s="23" t="n">
        <f aca="false">IF(AND(E13880="Priority",ISNUMBER('Cost model'!N320)),'Cost model'!N320,'Cost model'!M320)</f>
        <v>24.5</v>
      </c>
      <c r="K13880" s="14" t="n">
        <f aca="false">J13880-H13880</f>
        <v>-5.32</v>
      </c>
      <c r="L13880" s="14" t="n">
        <f aca="false">G13880-H13880</f>
        <v>-20.32</v>
      </c>
    </row>
    <row r="13881" customFormat="false" ht="15" hidden="false" customHeight="false" outlineLevel="0" collapsed="false">
      <c r="A13881" s="2" t="s">
        <v>174</v>
      </c>
      <c r="B13881" s="2" t="s">
        <v>174</v>
      </c>
      <c r="C13881" s="2" t="s">
        <v>47</v>
      </c>
      <c r="D13881" s="2" t="s">
        <v>10</v>
      </c>
      <c r="E13881" s="2" t="s">
        <v>74</v>
      </c>
      <c r="F13881" s="2" t="s">
        <v>977</v>
      </c>
      <c r="G13881" s="14" t="n">
        <v>9.5</v>
      </c>
      <c r="H13881" s="14" t="n">
        <v>6.79</v>
      </c>
      <c r="I13881" s="14" t="n">
        <v>9.5</v>
      </c>
      <c r="J13881" s="23" t="n">
        <f aca="false">IF(AND(E13881="Priority",ISNUMBER('Cost model'!N167)),'Cost model'!N167,'Cost model'!M167)</f>
        <v>8.5</v>
      </c>
      <c r="K13881" s="14" t="n">
        <f aca="false">J13881-H13881</f>
        <v>1.71</v>
      </c>
      <c r="L13881" s="14" t="n">
        <f aca="false">G13881-H13881</f>
        <v>2.71</v>
      </c>
    </row>
    <row r="13882" customFormat="false" ht="15" hidden="false" customHeight="false" outlineLevel="0" collapsed="false">
      <c r="A13882" s="2" t="s">
        <v>124</v>
      </c>
      <c r="B13882" s="2" t="s">
        <v>124</v>
      </c>
      <c r="C13882" s="2" t="s">
        <v>48</v>
      </c>
      <c r="D13882" s="2" t="s">
        <v>12</v>
      </c>
      <c r="E13882" s="2" t="s">
        <v>83</v>
      </c>
      <c r="F13882" s="2" t="s">
        <v>977</v>
      </c>
      <c r="G13882" s="14" t="n">
        <v>19.5</v>
      </c>
      <c r="H13882" s="14" t="n">
        <v>24.57</v>
      </c>
      <c r="I13882" s="14" t="n">
        <v>19.5</v>
      </c>
      <c r="J13882" s="23" t="n">
        <f aca="false">IF(AND(E13882="Priority",ISNUMBER('Cost model'!N321)),'Cost model'!N321,'Cost model'!M321)</f>
        <v>55</v>
      </c>
      <c r="K13882" s="14" t="n">
        <f aca="false">J13882-H13882</f>
        <v>30.43</v>
      </c>
      <c r="L13882" s="14" t="n">
        <f aca="false">G13882-H13882</f>
        <v>-5.07</v>
      </c>
    </row>
    <row r="13883" customFormat="false" ht="15" hidden="false" customHeight="false" outlineLevel="0" collapsed="false">
      <c r="A13883" s="2" t="s">
        <v>221</v>
      </c>
      <c r="B13883" s="2" t="s">
        <v>221</v>
      </c>
      <c r="C13883" s="2" t="s">
        <v>47</v>
      </c>
      <c r="D13883" s="2" t="s">
        <v>10</v>
      </c>
      <c r="E13883" s="2" t="s">
        <v>74</v>
      </c>
      <c r="F13883" s="2" t="s">
        <v>977</v>
      </c>
      <c r="G13883" s="14" t="n">
        <v>9.5</v>
      </c>
      <c r="H13883" s="14" t="n">
        <v>7.27</v>
      </c>
      <c r="I13883" s="14" t="n">
        <v>9.5</v>
      </c>
      <c r="J13883" s="23" t="n">
        <f aca="false">IF(AND(E13883="Priority",ISNUMBER('Cost model'!N737)),'Cost model'!N737,'Cost model'!M737)</f>
        <v>8.5</v>
      </c>
      <c r="K13883" s="14" t="n">
        <f aca="false">J13883-H13883</f>
        <v>1.23</v>
      </c>
      <c r="L13883" s="14" t="n">
        <f aca="false">G13883-H13883</f>
        <v>2.23</v>
      </c>
    </row>
    <row r="13884" customFormat="false" ht="15" hidden="false" customHeight="false" outlineLevel="0" collapsed="false">
      <c r="A13884" s="2" t="s">
        <v>174</v>
      </c>
      <c r="B13884" s="2" t="s">
        <v>174</v>
      </c>
      <c r="C13884" s="2" t="s">
        <v>49</v>
      </c>
      <c r="D13884" s="2" t="s">
        <v>12</v>
      </c>
      <c r="E13884" s="2" t="s">
        <v>74</v>
      </c>
      <c r="F13884" s="2" t="s">
        <v>977</v>
      </c>
      <c r="G13884" s="14" t="n">
        <v>19.5</v>
      </c>
      <c r="H13884" s="14" t="n">
        <v>24.57</v>
      </c>
      <c r="I13884" s="14" t="n">
        <v>19.5</v>
      </c>
      <c r="J13884" s="23" t="n">
        <f aca="false">IF(AND(E13884="Priority",ISNUMBER('Cost model'!N172)),'Cost model'!N172,'Cost model'!M172)</f>
        <v>45</v>
      </c>
      <c r="K13884" s="14" t="n">
        <f aca="false">J13884-H13884</f>
        <v>20.43</v>
      </c>
      <c r="L13884" s="14" t="n">
        <f aca="false">G13884-H13884</f>
        <v>-5.07</v>
      </c>
    </row>
    <row r="13885" customFormat="false" ht="15" hidden="false" customHeight="false" outlineLevel="0" collapsed="false">
      <c r="A13885" s="2" t="s">
        <v>174</v>
      </c>
      <c r="B13885" s="2" t="s">
        <v>174</v>
      </c>
      <c r="C13885" s="2" t="s">
        <v>47</v>
      </c>
      <c r="D13885" s="2" t="s">
        <v>10</v>
      </c>
      <c r="E13885" s="2" t="s">
        <v>83</v>
      </c>
      <c r="F13885" s="2" t="s">
        <v>977</v>
      </c>
      <c r="G13885" s="14" t="n">
        <v>14.5</v>
      </c>
      <c r="H13885" s="14" t="n">
        <v>11.22</v>
      </c>
      <c r="I13885" s="14" t="n">
        <v>14.5</v>
      </c>
      <c r="J13885" s="23" t="n">
        <f aca="false">IF(AND(E13885="Priority",ISNUMBER('Cost model'!N167)),'Cost model'!N167,'Cost model'!M167)</f>
        <v>13.5</v>
      </c>
      <c r="K13885" s="14" t="n">
        <f aca="false">J13885-H13885</f>
        <v>2.28</v>
      </c>
      <c r="L13885" s="14" t="n">
        <f aca="false">G13885-H13885</f>
        <v>3.28</v>
      </c>
    </row>
    <row r="13886" customFormat="false" ht="15" hidden="false" customHeight="false" outlineLevel="0" collapsed="false">
      <c r="A13886" s="2" t="s">
        <v>221</v>
      </c>
      <c r="B13886" s="2" t="s">
        <v>174</v>
      </c>
      <c r="C13886" s="2" t="s">
        <v>49</v>
      </c>
      <c r="D13886" s="2" t="s">
        <v>12</v>
      </c>
      <c r="E13886" s="2" t="s">
        <v>74</v>
      </c>
      <c r="F13886" s="2" t="s">
        <v>976</v>
      </c>
      <c r="G13886" s="14" t="n">
        <v>19.5</v>
      </c>
      <c r="H13886" s="14" t="n">
        <v>97.64</v>
      </c>
      <c r="I13886" s="14" t="n">
        <v>29.5</v>
      </c>
      <c r="J13886" s="23" t="n">
        <f aca="false">IF(AND(E13886="Priority",ISNUMBER('Cost model'!N787)),'Cost model'!N787,'Cost model'!M787)</f>
        <v>65</v>
      </c>
      <c r="K13886" s="14" t="n">
        <f aca="false">J13886-H13886</f>
        <v>-32.64</v>
      </c>
      <c r="L13886" s="14" t="n">
        <f aca="false">G13886-H13886</f>
        <v>-78.14</v>
      </c>
    </row>
    <row r="13887" customFormat="false" ht="15" hidden="false" customHeight="false" outlineLevel="0" collapsed="false">
      <c r="A13887" s="2" t="s">
        <v>142</v>
      </c>
      <c r="B13887" s="2" t="s">
        <v>124</v>
      </c>
      <c r="C13887" s="2" t="s">
        <v>47</v>
      </c>
      <c r="D13887" s="2" t="s">
        <v>12</v>
      </c>
      <c r="E13887" s="2" t="s">
        <v>74</v>
      </c>
      <c r="F13887" s="2" t="s">
        <v>976</v>
      </c>
      <c r="G13887" s="14" t="n">
        <v>9.5</v>
      </c>
      <c r="H13887" s="14" t="n">
        <v>13.11</v>
      </c>
      <c r="I13887" s="14" t="n">
        <v>19.5</v>
      </c>
      <c r="J13887" s="23" t="n">
        <f aca="false">IF(AND(E13887="Priority",ISNUMBER('Cost model'!N665)),'Cost model'!N665,'Cost model'!M665)</f>
        <v>40</v>
      </c>
      <c r="K13887" s="14" t="n">
        <f aca="false">J13887-H13887</f>
        <v>26.89</v>
      </c>
      <c r="L13887" s="14" t="n">
        <f aca="false">G13887-H13887</f>
        <v>-3.61</v>
      </c>
    </row>
    <row r="13888" customFormat="false" ht="15" hidden="false" customHeight="false" outlineLevel="0" collapsed="false">
      <c r="A13888" s="2" t="s">
        <v>221</v>
      </c>
      <c r="B13888" s="2" t="s">
        <v>221</v>
      </c>
      <c r="C13888" s="2" t="s">
        <v>47</v>
      </c>
      <c r="D13888" s="2" t="s">
        <v>10</v>
      </c>
      <c r="E13888" s="2" t="s">
        <v>83</v>
      </c>
      <c r="F13888" s="2" t="s">
        <v>977</v>
      </c>
      <c r="G13888" s="14" t="n">
        <v>14.5</v>
      </c>
      <c r="H13888" s="14" t="n">
        <v>9.77</v>
      </c>
      <c r="I13888" s="14" t="n">
        <v>14.5</v>
      </c>
      <c r="J13888" s="23" t="n">
        <f aca="false">IF(AND(E13888="Priority",ISNUMBER('Cost model'!N737)),'Cost model'!N737,'Cost model'!M737)</f>
        <v>13.5</v>
      </c>
      <c r="K13888" s="14" t="n">
        <f aca="false">J13888-H13888</f>
        <v>3.73</v>
      </c>
      <c r="L13888" s="14" t="n">
        <f aca="false">G13888-H13888</f>
        <v>4.73</v>
      </c>
    </row>
    <row r="13889" customFormat="false" ht="15" hidden="false" customHeight="false" outlineLevel="0" collapsed="false">
      <c r="A13889" s="2" t="s">
        <v>124</v>
      </c>
      <c r="B13889" s="2" t="s">
        <v>124</v>
      </c>
      <c r="C13889" s="2" t="s">
        <v>48</v>
      </c>
      <c r="D13889" s="2" t="s">
        <v>12</v>
      </c>
      <c r="E13889" s="2" t="s">
        <v>74</v>
      </c>
      <c r="F13889" s="2" t="s">
        <v>977</v>
      </c>
      <c r="G13889" s="14" t="n">
        <v>12.5</v>
      </c>
      <c r="H13889" s="14" t="n">
        <v>11.84</v>
      </c>
      <c r="I13889" s="14" t="n">
        <v>12.5</v>
      </c>
      <c r="J13889" s="23" t="n">
        <f aca="false">IF(AND(E13889="Priority",ISNUMBER('Cost model'!N321)),'Cost model'!N321,'Cost model'!M321)</f>
        <v>40</v>
      </c>
      <c r="K13889" s="14" t="n">
        <f aca="false">J13889-H13889</f>
        <v>28.16</v>
      </c>
      <c r="L13889" s="14" t="n">
        <f aca="false">G13889-H13889</f>
        <v>0.66</v>
      </c>
    </row>
    <row r="13890" customFormat="false" ht="15" hidden="false" customHeight="false" outlineLevel="0" collapsed="false">
      <c r="A13890" s="2" t="s">
        <v>221</v>
      </c>
      <c r="B13890" s="2" t="s">
        <v>221</v>
      </c>
      <c r="C13890" s="2" t="s">
        <v>47</v>
      </c>
      <c r="D13890" s="2" t="s">
        <v>10</v>
      </c>
      <c r="E13890" s="2" t="s">
        <v>83</v>
      </c>
      <c r="F13890" s="2" t="s">
        <v>977</v>
      </c>
      <c r="G13890" s="14" t="n">
        <v>14.5</v>
      </c>
      <c r="H13890" s="14" t="n">
        <v>7.27</v>
      </c>
      <c r="I13890" s="14" t="n">
        <v>14.5</v>
      </c>
      <c r="J13890" s="23" t="n">
        <f aca="false">IF(AND(E13890="Priority",ISNUMBER('Cost model'!N737)),'Cost model'!N737,'Cost model'!M737)</f>
        <v>13.5</v>
      </c>
      <c r="K13890" s="14" t="n">
        <f aca="false">J13890-H13890</f>
        <v>6.23</v>
      </c>
      <c r="L13890" s="14" t="n">
        <f aca="false">G13890-H13890</f>
        <v>7.23</v>
      </c>
    </row>
    <row r="13891" customFormat="false" ht="15" hidden="false" customHeight="false" outlineLevel="0" collapsed="false">
      <c r="A13891" s="2" t="s">
        <v>124</v>
      </c>
      <c r="B13891" s="2" t="s">
        <v>124</v>
      </c>
      <c r="C13891" s="2" t="s">
        <v>47</v>
      </c>
      <c r="D13891" s="2" t="s">
        <v>12</v>
      </c>
      <c r="E13891" s="2" t="s">
        <v>74</v>
      </c>
      <c r="F13891" s="2" t="s">
        <v>977</v>
      </c>
      <c r="G13891" s="14" t="n">
        <v>9.5</v>
      </c>
      <c r="H13891" s="14" t="n">
        <v>28.78</v>
      </c>
      <c r="I13891" s="14" t="n">
        <v>9.5</v>
      </c>
      <c r="J13891" s="23" t="n">
        <f aca="false">IF(AND(E13891="Priority",ISNUMBER('Cost model'!N320)),'Cost model'!N320,'Cost model'!M320)</f>
        <v>24.5</v>
      </c>
      <c r="K13891" s="14" t="n">
        <f aca="false">J13891-H13891</f>
        <v>-4.28</v>
      </c>
      <c r="L13891" s="14" t="n">
        <f aca="false">G13891-H13891</f>
        <v>-19.28</v>
      </c>
    </row>
    <row r="13892" customFormat="false" ht="15" hidden="false" customHeight="false" outlineLevel="0" collapsed="false">
      <c r="A13892" s="2" t="s">
        <v>142</v>
      </c>
      <c r="B13892" s="2" t="s">
        <v>142</v>
      </c>
      <c r="C13892" s="2" t="s">
        <v>49</v>
      </c>
      <c r="D13892" s="2" t="s">
        <v>10</v>
      </c>
      <c r="E13892" s="2" t="s">
        <v>74</v>
      </c>
      <c r="F13892" s="2" t="s">
        <v>977</v>
      </c>
      <c r="G13892" s="14" t="n">
        <v>17.5</v>
      </c>
      <c r="H13892" s="14" t="n">
        <v>24.57</v>
      </c>
      <c r="I13892" s="14" t="n">
        <v>17.5</v>
      </c>
      <c r="J13892" s="23" t="n">
        <f aca="false">IF(AND(E13892="Priority",ISNUMBER('Cost model'!N634)),'Cost model'!N634,'Cost model'!M634)</f>
        <v>15.5</v>
      </c>
      <c r="K13892" s="14" t="n">
        <f aca="false">J13892-H13892</f>
        <v>-9.07</v>
      </c>
      <c r="L13892" s="14" t="n">
        <f aca="false">G13892-H13892</f>
        <v>-7.07</v>
      </c>
    </row>
    <row r="13893" customFormat="false" ht="15" hidden="false" customHeight="false" outlineLevel="0" collapsed="false">
      <c r="A13893" s="2" t="s">
        <v>124</v>
      </c>
      <c r="B13893" s="2" t="s">
        <v>124</v>
      </c>
      <c r="C13893" s="2" t="s">
        <v>47</v>
      </c>
      <c r="D13893" s="2" t="s">
        <v>10</v>
      </c>
      <c r="E13893" s="2" t="s">
        <v>83</v>
      </c>
      <c r="F13893" s="2" t="s">
        <v>977</v>
      </c>
      <c r="G13893" s="14" t="n">
        <v>14.5</v>
      </c>
      <c r="H13893" s="14" t="n">
        <v>17.17</v>
      </c>
      <c r="I13893" s="14" t="n">
        <v>14.5</v>
      </c>
      <c r="J13893" s="23" t="n">
        <f aca="false">IF(AND(E13893="Priority",ISNUMBER('Cost model'!N317)),'Cost model'!N317,'Cost model'!M317)</f>
        <v>15.5</v>
      </c>
      <c r="K13893" s="14" t="n">
        <f aca="false">J13893-H13893</f>
        <v>-1.67</v>
      </c>
      <c r="L13893" s="14" t="n">
        <f aca="false">G13893-H13893</f>
        <v>-2.67</v>
      </c>
    </row>
    <row r="13894" customFormat="false" ht="15" hidden="false" customHeight="false" outlineLevel="0" collapsed="false">
      <c r="A13894" s="2" t="s">
        <v>221</v>
      </c>
      <c r="B13894" s="2" t="s">
        <v>221</v>
      </c>
      <c r="C13894" s="2" t="s">
        <v>48</v>
      </c>
      <c r="D13894" s="2" t="s">
        <v>12</v>
      </c>
      <c r="E13894" s="2" t="s">
        <v>74</v>
      </c>
      <c r="F13894" s="2" t="s">
        <v>977</v>
      </c>
      <c r="G13894" s="14" t="n">
        <v>12.5</v>
      </c>
      <c r="H13894" s="14" t="n">
        <v>73.22</v>
      </c>
      <c r="I13894" s="14" t="n">
        <v>12.5</v>
      </c>
      <c r="J13894" s="23" t="n">
        <f aca="false">IF(AND(E13894="Priority",ISNUMBER('Cost model'!N741)),'Cost model'!N741,'Cost model'!M741)</f>
        <v>45</v>
      </c>
      <c r="K13894" s="14" t="n">
        <f aca="false">J13894-H13894</f>
        <v>-28.22</v>
      </c>
      <c r="L13894" s="14" t="n">
        <f aca="false">G13894-H13894</f>
        <v>-60.72</v>
      </c>
    </row>
    <row r="13895" customFormat="false" ht="15" hidden="false" customHeight="false" outlineLevel="0" collapsed="false">
      <c r="A13895" s="2" t="s">
        <v>124</v>
      </c>
      <c r="B13895" s="2" t="s">
        <v>124</v>
      </c>
      <c r="C13895" s="2" t="s">
        <v>49</v>
      </c>
      <c r="D13895" s="2" t="s">
        <v>12</v>
      </c>
      <c r="E13895" s="2" t="s">
        <v>74</v>
      </c>
      <c r="F13895" s="2" t="s">
        <v>977</v>
      </c>
      <c r="G13895" s="14" t="n">
        <v>19.5</v>
      </c>
      <c r="H13895" s="14" t="n">
        <v>85.48</v>
      </c>
      <c r="I13895" s="14" t="n">
        <v>19.5</v>
      </c>
      <c r="J13895" s="23" t="n">
        <f aca="false">IF(AND(E13895="Priority",ISNUMBER('Cost model'!N322)),'Cost model'!N322,'Cost model'!M322)</f>
        <v>50</v>
      </c>
      <c r="K13895" s="14" t="n">
        <f aca="false">J13895-H13895</f>
        <v>-35.48</v>
      </c>
      <c r="L13895" s="14" t="n">
        <f aca="false">G13895-H13895</f>
        <v>-65.98</v>
      </c>
    </row>
    <row r="13896" customFormat="false" ht="15" hidden="false" customHeight="false" outlineLevel="0" collapsed="false">
      <c r="A13896" s="2" t="s">
        <v>142</v>
      </c>
      <c r="B13896" s="2" t="s">
        <v>124</v>
      </c>
      <c r="C13896" s="2" t="s">
        <v>47</v>
      </c>
      <c r="D13896" s="2" t="s">
        <v>10</v>
      </c>
      <c r="E13896" s="2" t="s">
        <v>74</v>
      </c>
      <c r="F13896" s="2" t="s">
        <v>976</v>
      </c>
      <c r="G13896" s="14" t="n">
        <v>9.5</v>
      </c>
      <c r="H13896" s="14" t="n">
        <v>8.46</v>
      </c>
      <c r="I13896" s="14" t="n">
        <v>14.5</v>
      </c>
      <c r="J13896" s="23" t="n">
        <f aca="false">IF(AND(E13896="Priority",ISNUMBER('Cost model'!N662)),'Cost model'!N662,'Cost model'!M662)</f>
        <v>13.5</v>
      </c>
      <c r="K13896" s="14" t="n">
        <f aca="false">J13896-H13896</f>
        <v>5.04</v>
      </c>
      <c r="L13896" s="14" t="n">
        <f aca="false">G13896-H13896</f>
        <v>1.04</v>
      </c>
    </row>
    <row r="13897" customFormat="false" ht="15" hidden="false" customHeight="false" outlineLevel="0" collapsed="false">
      <c r="A13897" s="2" t="s">
        <v>174</v>
      </c>
      <c r="B13897" s="2" t="s">
        <v>174</v>
      </c>
      <c r="C13897" s="2" t="s">
        <v>48</v>
      </c>
      <c r="D13897" s="2" t="s">
        <v>12</v>
      </c>
      <c r="E13897" s="2" t="s">
        <v>74</v>
      </c>
      <c r="F13897" s="2" t="s">
        <v>977</v>
      </c>
      <c r="G13897" s="14" t="n">
        <v>12.5</v>
      </c>
      <c r="H13897" s="14" t="n">
        <v>45.35</v>
      </c>
      <c r="I13897" s="14" t="n">
        <v>12.5</v>
      </c>
      <c r="J13897" s="23" t="n">
        <f aca="false">IF(AND(E13897="Priority",ISNUMBER('Cost model'!N171)),'Cost model'!N171,'Cost model'!M171)</f>
        <v>40</v>
      </c>
      <c r="K13897" s="14" t="n">
        <f aca="false">J13897-H13897</f>
        <v>-5.35</v>
      </c>
      <c r="L13897" s="14" t="n">
        <f aca="false">G13897-H13897</f>
        <v>-32.85</v>
      </c>
    </row>
    <row r="13898" customFormat="false" ht="15" hidden="false" customHeight="false" outlineLevel="0" collapsed="false">
      <c r="A13898" s="2" t="s">
        <v>174</v>
      </c>
      <c r="B13898" s="2" t="s">
        <v>124</v>
      </c>
      <c r="C13898" s="2" t="s">
        <v>47</v>
      </c>
      <c r="D13898" s="2" t="s">
        <v>10</v>
      </c>
      <c r="E13898" s="2" t="s">
        <v>74</v>
      </c>
      <c r="F13898" s="2" t="s">
        <v>976</v>
      </c>
      <c r="G13898" s="14" t="n">
        <v>9.5</v>
      </c>
      <c r="H13898" s="14" t="n">
        <v>13.11</v>
      </c>
      <c r="I13898" s="14" t="n">
        <v>9.5</v>
      </c>
      <c r="J13898" s="23" t="n">
        <f aca="false">IF(AND(E13898="Priority",ISNUMBER('Cost model'!N107)),'Cost model'!N107,'Cost model'!M107)</f>
        <v>12.5</v>
      </c>
      <c r="K13898" s="14" t="n">
        <f aca="false">J13898-H13898</f>
        <v>-0.609999999999999</v>
      </c>
      <c r="L13898" s="14" t="n">
        <f aca="false">G13898-H13898</f>
        <v>-3.61</v>
      </c>
    </row>
    <row r="13899" customFormat="false" ht="15" hidden="false" customHeight="false" outlineLevel="0" collapsed="false">
      <c r="A13899" s="2" t="s">
        <v>124</v>
      </c>
      <c r="B13899" s="2" t="s">
        <v>174</v>
      </c>
      <c r="C13899" s="2" t="s">
        <v>48</v>
      </c>
      <c r="D13899" s="2" t="s">
        <v>10</v>
      </c>
      <c r="E13899" s="2" t="s">
        <v>74</v>
      </c>
      <c r="F13899" s="2" t="s">
        <v>976</v>
      </c>
      <c r="G13899" s="14" t="n">
        <v>12.5</v>
      </c>
      <c r="H13899" s="14" t="n">
        <v>9.34</v>
      </c>
      <c r="I13899" s="14" t="n">
        <v>14.5</v>
      </c>
      <c r="J13899" s="23" t="n">
        <f aca="false">IF(AND(E13899="Priority",ISNUMBER('Cost model'!N363)),'Cost model'!N363,'Cost model'!M363)</f>
        <v>15.5</v>
      </c>
      <c r="K13899" s="14" t="n">
        <f aca="false">J13899-H13899</f>
        <v>6.16</v>
      </c>
      <c r="L13899" s="14" t="n">
        <f aca="false">G13899-H13899</f>
        <v>3.16</v>
      </c>
    </row>
    <row r="13900" customFormat="false" ht="15" hidden="false" customHeight="false" outlineLevel="0" collapsed="false">
      <c r="A13900" s="2" t="s">
        <v>174</v>
      </c>
      <c r="B13900" s="2" t="s">
        <v>123</v>
      </c>
      <c r="C13900" s="2" t="s">
        <v>49</v>
      </c>
      <c r="D13900" s="2" t="s">
        <v>10</v>
      </c>
      <c r="E13900" s="2" t="s">
        <v>74</v>
      </c>
      <c r="F13900" s="2" t="s">
        <v>976</v>
      </c>
      <c r="G13900" s="14" t="n">
        <v>17.5</v>
      </c>
      <c r="H13900" s="14" t="n">
        <v>21.7</v>
      </c>
      <c r="I13900" s="14" t="n">
        <v>19.5</v>
      </c>
      <c r="J13900" s="23" t="n">
        <f aca="false">IF(AND(E13900="Priority",ISNUMBER('Cost model'!N199)),'Cost model'!N199,'Cost model'!M199)</f>
        <v>23.5</v>
      </c>
      <c r="K13900" s="14" t="n">
        <f aca="false">J13900-H13900</f>
        <v>1.8</v>
      </c>
      <c r="L13900" s="14" t="n">
        <f aca="false">G13900-H13900</f>
        <v>-4.2</v>
      </c>
    </row>
    <row r="13901" customFormat="false" ht="15" hidden="false" customHeight="false" outlineLevel="0" collapsed="false">
      <c r="A13901" s="2" t="s">
        <v>124</v>
      </c>
      <c r="B13901" s="2" t="s">
        <v>174</v>
      </c>
      <c r="C13901" s="2" t="s">
        <v>48</v>
      </c>
      <c r="D13901" s="2" t="s">
        <v>10</v>
      </c>
      <c r="E13901" s="2" t="s">
        <v>74</v>
      </c>
      <c r="F13901" s="2" t="s">
        <v>976</v>
      </c>
      <c r="G13901" s="14" t="n">
        <v>12.5</v>
      </c>
      <c r="H13901" s="14" t="n">
        <v>9.34</v>
      </c>
      <c r="I13901" s="14" t="n">
        <v>14.5</v>
      </c>
      <c r="J13901" s="23" t="n">
        <f aca="false">IF(AND(E13901="Priority",ISNUMBER('Cost model'!N363)),'Cost model'!N363,'Cost model'!M363)</f>
        <v>15.5</v>
      </c>
      <c r="K13901" s="14" t="n">
        <f aca="false">J13901-H13901</f>
        <v>6.16</v>
      </c>
      <c r="L13901" s="14" t="n">
        <f aca="false">G13901-H13901</f>
        <v>3.16</v>
      </c>
    </row>
    <row r="13902" customFormat="false" ht="15" hidden="false" customHeight="false" outlineLevel="0" collapsed="false">
      <c r="A13902" s="2" t="s">
        <v>142</v>
      </c>
      <c r="B13902" s="2" t="s">
        <v>142</v>
      </c>
      <c r="C13902" s="2" t="s">
        <v>48</v>
      </c>
      <c r="D13902" s="2" t="s">
        <v>12</v>
      </c>
      <c r="E13902" s="2" t="s">
        <v>74</v>
      </c>
      <c r="F13902" s="2" t="s">
        <v>977</v>
      </c>
      <c r="G13902" s="14" t="n">
        <v>12.5</v>
      </c>
      <c r="H13902" s="14" t="n">
        <v>42.6</v>
      </c>
      <c r="I13902" s="14" t="n">
        <v>12.5</v>
      </c>
      <c r="J13902" s="23" t="n">
        <f aca="false">IF(AND(E13902="Priority",ISNUMBER('Cost model'!N636)),'Cost model'!N636,'Cost model'!M636)</f>
        <v>40</v>
      </c>
      <c r="K13902" s="14" t="n">
        <f aca="false">J13902-H13902</f>
        <v>-2.6</v>
      </c>
      <c r="L13902" s="14" t="n">
        <f aca="false">G13902-H13902</f>
        <v>-30.1</v>
      </c>
    </row>
    <row r="13903" customFormat="false" ht="15" hidden="false" customHeight="false" outlineLevel="0" collapsed="false">
      <c r="A13903" s="2" t="s">
        <v>174</v>
      </c>
      <c r="B13903" s="2" t="s">
        <v>124</v>
      </c>
      <c r="C13903" s="2" t="s">
        <v>48</v>
      </c>
      <c r="D13903" s="2" t="s">
        <v>12</v>
      </c>
      <c r="E13903" s="2" t="s">
        <v>74</v>
      </c>
      <c r="F13903" s="2" t="s">
        <v>976</v>
      </c>
      <c r="G13903" s="14" t="n">
        <v>12.5</v>
      </c>
      <c r="H13903" s="14" t="n">
        <v>73.73</v>
      </c>
      <c r="I13903" s="14" t="n">
        <v>12.5</v>
      </c>
      <c r="J13903" s="23" t="n">
        <f aca="false">IF(AND(E13903="Priority",ISNUMBER('Cost model'!N111)),'Cost model'!N111,'Cost model'!M111)</f>
        <v>45</v>
      </c>
      <c r="K13903" s="14" t="n">
        <f aca="false">J13903-H13903</f>
        <v>-28.73</v>
      </c>
      <c r="L13903" s="14" t="n">
        <f aca="false">G13903-H13903</f>
        <v>-61.23</v>
      </c>
    </row>
    <row r="13904" customFormat="false" ht="15" hidden="false" customHeight="false" outlineLevel="0" collapsed="false">
      <c r="A13904" s="2" t="s">
        <v>221</v>
      </c>
      <c r="B13904" s="2" t="s">
        <v>221</v>
      </c>
      <c r="C13904" s="2" t="s">
        <v>47</v>
      </c>
      <c r="D13904" s="2" t="s">
        <v>10</v>
      </c>
      <c r="E13904" s="2" t="s">
        <v>74</v>
      </c>
      <c r="F13904" s="2" t="s">
        <v>977</v>
      </c>
      <c r="G13904" s="14" t="n">
        <v>9.5</v>
      </c>
      <c r="H13904" s="14" t="n">
        <v>6.77</v>
      </c>
      <c r="I13904" s="14" t="n">
        <v>9.5</v>
      </c>
      <c r="J13904" s="23" t="n">
        <f aca="false">IF(AND(E13904="Priority",ISNUMBER('Cost model'!N737)),'Cost model'!N737,'Cost model'!M737)</f>
        <v>8.5</v>
      </c>
      <c r="K13904" s="14" t="n">
        <f aca="false">J13904-H13904</f>
        <v>1.73</v>
      </c>
      <c r="L13904" s="14" t="n">
        <f aca="false">G13904-H13904</f>
        <v>2.73</v>
      </c>
    </row>
    <row r="13905" customFormat="false" ht="15" hidden="false" customHeight="false" outlineLevel="0" collapsed="false">
      <c r="A13905" s="2" t="s">
        <v>158</v>
      </c>
      <c r="B13905" s="2" t="s">
        <v>158</v>
      </c>
      <c r="C13905" s="2" t="s">
        <v>49</v>
      </c>
      <c r="D13905" s="2" t="s">
        <v>13</v>
      </c>
      <c r="E13905" s="2" t="s">
        <v>74</v>
      </c>
      <c r="F13905" s="2" t="s">
        <v>977</v>
      </c>
      <c r="G13905" s="14" t="n">
        <v>50</v>
      </c>
      <c r="H13905" s="14" t="n">
        <v>108.06</v>
      </c>
      <c r="I13905" s="14" t="n">
        <v>50</v>
      </c>
      <c r="J13905" s="23" t="n">
        <f aca="false">IF(AND(E13905="Priority",ISNUMBER('Cost model'!N430)),'Cost model'!N430,'Cost model'!M430)</f>
        <v>50</v>
      </c>
      <c r="K13905" s="14" t="n">
        <f aca="false">J13905-H13905</f>
        <v>-58.06</v>
      </c>
      <c r="L13905" s="14" t="n">
        <f aca="false">G13905-H13905</f>
        <v>-58.06</v>
      </c>
    </row>
    <row r="13906" customFormat="false" ht="15" hidden="false" customHeight="false" outlineLevel="0" collapsed="false">
      <c r="A13906" s="2" t="s">
        <v>174</v>
      </c>
      <c r="B13906" s="2" t="s">
        <v>142</v>
      </c>
      <c r="C13906" s="2" t="s">
        <v>48</v>
      </c>
      <c r="D13906" s="2" t="s">
        <v>15</v>
      </c>
      <c r="E13906" s="2" t="s">
        <v>74</v>
      </c>
      <c r="F13906" s="2" t="s">
        <v>976</v>
      </c>
      <c r="G13906" s="14" t="n">
        <v>85</v>
      </c>
      <c r="H13906" s="14" t="n">
        <v>64.04</v>
      </c>
      <c r="I13906" s="14" t="n">
        <v>85</v>
      </c>
      <c r="J13906" s="23" t="n">
        <f aca="false">IF(AND(E13906="Priority",ISNUMBER('Cost model'!N135)),'Cost model'!N135,'Cost model'!M135)</f>
        <v>240</v>
      </c>
      <c r="K13906" s="14" t="n">
        <f aca="false">J13906-H13906</f>
        <v>175.96</v>
      </c>
      <c r="L13906" s="14" t="n">
        <f aca="false">G13906-H13906</f>
        <v>20.96</v>
      </c>
    </row>
    <row r="13907" customFormat="false" ht="15" hidden="false" customHeight="false" outlineLevel="0" collapsed="false">
      <c r="A13907" s="2" t="s">
        <v>174</v>
      </c>
      <c r="B13907" s="2" t="s">
        <v>221</v>
      </c>
      <c r="C13907" s="2" t="s">
        <v>49</v>
      </c>
      <c r="D13907" s="2" t="s">
        <v>10</v>
      </c>
      <c r="E13907" s="2" t="s">
        <v>74</v>
      </c>
      <c r="F13907" s="2" t="s">
        <v>976</v>
      </c>
      <c r="G13907" s="14" t="n">
        <v>17.5</v>
      </c>
      <c r="H13907" s="14" t="n">
        <v>19.55</v>
      </c>
      <c r="I13907" s="14" t="n">
        <v>19.5</v>
      </c>
      <c r="J13907" s="23" t="n">
        <f aca="false">IF(AND(E13907="Priority",ISNUMBER('Cost model'!N154)),'Cost model'!N154,'Cost model'!M154)</f>
        <v>20.5</v>
      </c>
      <c r="K13907" s="14" t="n">
        <f aca="false">J13907-H13907</f>
        <v>0.949999999999999</v>
      </c>
      <c r="L13907" s="14" t="n">
        <f aca="false">G13907-H13907</f>
        <v>-2.05</v>
      </c>
    </row>
    <row r="13908" customFormat="false" ht="15" hidden="false" customHeight="false" outlineLevel="0" collapsed="false">
      <c r="A13908" s="2" t="s">
        <v>174</v>
      </c>
      <c r="B13908" s="2" t="s">
        <v>124</v>
      </c>
      <c r="C13908" s="2" t="s">
        <v>47</v>
      </c>
      <c r="D13908" s="2" t="s">
        <v>10</v>
      </c>
      <c r="E13908" s="2" t="s">
        <v>74</v>
      </c>
      <c r="F13908" s="2" t="s">
        <v>976</v>
      </c>
      <c r="G13908" s="14" t="n">
        <v>9.5</v>
      </c>
      <c r="H13908" s="14" t="n">
        <v>6.23</v>
      </c>
      <c r="I13908" s="14" t="n">
        <v>9.5</v>
      </c>
      <c r="J13908" s="23" t="n">
        <f aca="false">IF(AND(E13908="Priority",ISNUMBER('Cost model'!N107)),'Cost model'!N107,'Cost model'!M107)</f>
        <v>12.5</v>
      </c>
      <c r="K13908" s="14" t="n">
        <f aca="false">J13908-H13908</f>
        <v>6.27</v>
      </c>
      <c r="L13908" s="14" t="n">
        <f aca="false">G13908-H13908</f>
        <v>3.27</v>
      </c>
    </row>
    <row r="13909" customFormat="false" ht="15" hidden="false" customHeight="false" outlineLevel="0" collapsed="false">
      <c r="A13909" s="2" t="s">
        <v>174</v>
      </c>
      <c r="B13909" s="2" t="s">
        <v>174</v>
      </c>
      <c r="C13909" s="2" t="s">
        <v>49</v>
      </c>
      <c r="D13909" s="2" t="s">
        <v>10</v>
      </c>
      <c r="E13909" s="2" t="s">
        <v>74</v>
      </c>
      <c r="F13909" s="2" t="s">
        <v>977</v>
      </c>
      <c r="G13909" s="14" t="n">
        <v>17.5</v>
      </c>
      <c r="H13909" s="14" t="n">
        <v>11.66</v>
      </c>
      <c r="I13909" s="14" t="n">
        <v>17.5</v>
      </c>
      <c r="J13909" s="23" t="n">
        <f aca="false">IF(AND(E13909="Priority",ISNUMBER('Cost model'!N169)),'Cost model'!N169,'Cost model'!M169)</f>
        <v>18.5</v>
      </c>
      <c r="K13909" s="14" t="n">
        <f aca="false">J13909-H13909</f>
        <v>6.84</v>
      </c>
      <c r="L13909" s="14" t="n">
        <f aca="false">G13909-H13909</f>
        <v>5.84</v>
      </c>
    </row>
    <row r="13910" customFormat="false" ht="15" hidden="false" customHeight="false" outlineLevel="0" collapsed="false">
      <c r="A13910" s="2" t="s">
        <v>142</v>
      </c>
      <c r="B13910" s="2" t="s">
        <v>174</v>
      </c>
      <c r="C13910" s="2" t="s">
        <v>48</v>
      </c>
      <c r="D13910" s="2" t="s">
        <v>10</v>
      </c>
      <c r="E13910" s="2" t="s">
        <v>74</v>
      </c>
      <c r="F13910" s="2" t="s">
        <v>976</v>
      </c>
      <c r="G13910" s="14" t="n">
        <v>12.5</v>
      </c>
      <c r="H13910" s="14" t="n">
        <v>10.64</v>
      </c>
      <c r="I13910" s="14" t="n">
        <v>14.5</v>
      </c>
      <c r="J13910" s="23" t="n">
        <f aca="false">IF(AND(E13910="Priority",ISNUMBER('Cost model'!N693)),'Cost model'!N693,'Cost model'!M693)</f>
        <v>11.5</v>
      </c>
      <c r="K13910" s="14" t="n">
        <f aca="false">J13910-H13910</f>
        <v>0.859999999999999</v>
      </c>
      <c r="L13910" s="14" t="n">
        <f aca="false">G13910-H13910</f>
        <v>1.86</v>
      </c>
    </row>
    <row r="13911" customFormat="false" ht="15" hidden="false" customHeight="false" outlineLevel="0" collapsed="false">
      <c r="A13911" s="2" t="s">
        <v>205</v>
      </c>
      <c r="B13911" s="2" t="s">
        <v>124</v>
      </c>
      <c r="C13911" s="2" t="s">
        <v>48</v>
      </c>
      <c r="D13911" s="2" t="s">
        <v>12</v>
      </c>
      <c r="E13911" s="2" t="s">
        <v>74</v>
      </c>
      <c r="F13911" s="2" t="s">
        <v>976</v>
      </c>
      <c r="G13911" s="14" t="n">
        <v>19.5</v>
      </c>
      <c r="H13911" s="14" t="n">
        <v>28.99</v>
      </c>
      <c r="I13911" s="14" t="n">
        <v>24.5</v>
      </c>
      <c r="J13911" s="23" t="n">
        <f aca="false">IF(AND(E13911="Priority",ISNUMBER('Cost model'!N576)),'Cost model'!N576,'Cost model'!M576)</f>
        <v>70</v>
      </c>
      <c r="K13911" s="14" t="n">
        <f aca="false">J13911-H13911</f>
        <v>41.01</v>
      </c>
      <c r="L13911" s="14" t="n">
        <f aca="false">G13911-H13911</f>
        <v>-9.49</v>
      </c>
    </row>
    <row r="13912" customFormat="false" ht="15" hidden="false" customHeight="false" outlineLevel="0" collapsed="false">
      <c r="A13912" s="2" t="s">
        <v>124</v>
      </c>
      <c r="B13912" s="2" t="s">
        <v>124</v>
      </c>
      <c r="C13912" s="2" t="s">
        <v>47</v>
      </c>
      <c r="D13912" s="2" t="s">
        <v>10</v>
      </c>
      <c r="E13912" s="2" t="s">
        <v>74</v>
      </c>
      <c r="F13912" s="2" t="s">
        <v>977</v>
      </c>
      <c r="G13912" s="14" t="n">
        <v>9.5</v>
      </c>
      <c r="H13912" s="14" t="n">
        <v>7.74</v>
      </c>
      <c r="I13912" s="14" t="n">
        <v>9.5</v>
      </c>
      <c r="J13912" s="23" t="n">
        <f aca="false">IF(AND(E13912="Priority",ISNUMBER('Cost model'!N317)),'Cost model'!N317,'Cost model'!M317)</f>
        <v>10.5</v>
      </c>
      <c r="K13912" s="14" t="n">
        <f aca="false">J13912-H13912</f>
        <v>2.76</v>
      </c>
      <c r="L13912" s="14" t="n">
        <f aca="false">G13912-H13912</f>
        <v>1.76</v>
      </c>
    </row>
    <row r="13913" customFormat="false" ht="15" hidden="false" customHeight="false" outlineLevel="0" collapsed="false">
      <c r="A13913" s="2" t="s">
        <v>124</v>
      </c>
      <c r="B13913" s="2" t="s">
        <v>124</v>
      </c>
      <c r="C13913" s="2" t="s">
        <v>49</v>
      </c>
      <c r="D13913" s="2" t="s">
        <v>12</v>
      </c>
      <c r="E13913" s="2" t="s">
        <v>74</v>
      </c>
      <c r="F13913" s="2" t="s">
        <v>977</v>
      </c>
      <c r="G13913" s="14" t="n">
        <v>19.5</v>
      </c>
      <c r="H13913" s="14" t="n">
        <v>41.34</v>
      </c>
      <c r="I13913" s="14" t="n">
        <v>19.5</v>
      </c>
      <c r="J13913" s="23" t="n">
        <f aca="false">IF(AND(E13913="Priority",ISNUMBER('Cost model'!N322)),'Cost model'!N322,'Cost model'!M322)</f>
        <v>50</v>
      </c>
      <c r="K13913" s="14" t="n">
        <f aca="false">J13913-H13913</f>
        <v>8.66</v>
      </c>
      <c r="L13913" s="14" t="n">
        <f aca="false">G13913-H13913</f>
        <v>-21.84</v>
      </c>
    </row>
    <row r="13914" customFormat="false" ht="15" hidden="false" customHeight="false" outlineLevel="0" collapsed="false">
      <c r="A13914" s="2" t="s">
        <v>221</v>
      </c>
      <c r="B13914" s="2" t="s">
        <v>221</v>
      </c>
      <c r="C13914" s="2" t="s">
        <v>47</v>
      </c>
      <c r="D13914" s="2" t="s">
        <v>12</v>
      </c>
      <c r="E13914" s="2" t="s">
        <v>74</v>
      </c>
      <c r="F13914" s="2" t="s">
        <v>977</v>
      </c>
      <c r="G13914" s="14" t="n">
        <v>9.5</v>
      </c>
      <c r="H13914" s="14" t="n">
        <v>9.35</v>
      </c>
      <c r="I13914" s="14" t="n">
        <v>9.5</v>
      </c>
      <c r="J13914" s="23" t="n">
        <f aca="false">IF(AND(E13914="Priority",ISNUMBER('Cost model'!N740)),'Cost model'!N740,'Cost model'!M740)</f>
        <v>22.5</v>
      </c>
      <c r="K13914" s="14" t="n">
        <f aca="false">J13914-H13914</f>
        <v>13.15</v>
      </c>
      <c r="L13914" s="14" t="n">
        <f aca="false">G13914-H13914</f>
        <v>0.15</v>
      </c>
    </row>
    <row r="13915" customFormat="false" ht="15" hidden="false" customHeight="false" outlineLevel="0" collapsed="false">
      <c r="A13915" s="2" t="s">
        <v>221</v>
      </c>
      <c r="B13915" s="2" t="s">
        <v>221</v>
      </c>
      <c r="C13915" s="2" t="s">
        <v>47</v>
      </c>
      <c r="D13915" s="2" t="s">
        <v>10</v>
      </c>
      <c r="E13915" s="2" t="s">
        <v>74</v>
      </c>
      <c r="F13915" s="2" t="s">
        <v>977</v>
      </c>
      <c r="G13915" s="14" t="n">
        <v>9.5</v>
      </c>
      <c r="H13915" s="14" t="n">
        <v>6.77</v>
      </c>
      <c r="I13915" s="14" t="n">
        <v>9.5</v>
      </c>
      <c r="J13915" s="23" t="n">
        <f aca="false">IF(AND(E13915="Priority",ISNUMBER('Cost model'!N737)),'Cost model'!N737,'Cost model'!M737)</f>
        <v>8.5</v>
      </c>
      <c r="K13915" s="14" t="n">
        <f aca="false">J13915-H13915</f>
        <v>1.73</v>
      </c>
      <c r="L13915" s="14" t="n">
        <f aca="false">G13915-H13915</f>
        <v>2.73</v>
      </c>
    </row>
    <row r="13916" customFormat="false" ht="15" hidden="false" customHeight="false" outlineLevel="0" collapsed="false">
      <c r="A13916" s="2" t="s">
        <v>142</v>
      </c>
      <c r="B13916" s="2" t="s">
        <v>174</v>
      </c>
      <c r="C13916" s="2" t="s">
        <v>49</v>
      </c>
      <c r="D13916" s="2" t="s">
        <v>12</v>
      </c>
      <c r="E13916" s="2" t="s">
        <v>74</v>
      </c>
      <c r="F13916" s="2" t="s">
        <v>976</v>
      </c>
      <c r="G13916" s="14" t="n">
        <v>19.5</v>
      </c>
      <c r="H13916" s="14" t="n">
        <v>16.01</v>
      </c>
      <c r="I13916" s="14" t="n">
        <v>19.5</v>
      </c>
      <c r="J13916" s="23" t="n">
        <f aca="false">IF(AND(E13916="Priority",ISNUMBER('Cost model'!N697)),'Cost model'!N697,'Cost model'!M697)</f>
        <v>55</v>
      </c>
      <c r="K13916" s="14" t="n">
        <f aca="false">J13916-H13916</f>
        <v>38.99</v>
      </c>
      <c r="L13916" s="14" t="n">
        <f aca="false">G13916-H13916</f>
        <v>3.49</v>
      </c>
    </row>
    <row r="13917" customFormat="false" ht="15" hidden="false" customHeight="false" outlineLevel="0" collapsed="false">
      <c r="A13917" s="2" t="s">
        <v>174</v>
      </c>
      <c r="B13917" s="2" t="s">
        <v>174</v>
      </c>
      <c r="C13917" s="2" t="s">
        <v>49</v>
      </c>
      <c r="D13917" s="2" t="s">
        <v>10</v>
      </c>
      <c r="E13917" s="2" t="s">
        <v>74</v>
      </c>
      <c r="F13917" s="2" t="s">
        <v>977</v>
      </c>
      <c r="G13917" s="14" t="n">
        <v>17.5</v>
      </c>
      <c r="H13917" s="14" t="n">
        <v>19.53</v>
      </c>
      <c r="I13917" s="14" t="n">
        <v>17.5</v>
      </c>
      <c r="J13917" s="23" t="n">
        <f aca="false">IF(AND(E13917="Priority",ISNUMBER('Cost model'!N169)),'Cost model'!N169,'Cost model'!M169)</f>
        <v>18.5</v>
      </c>
      <c r="K13917" s="14" t="n">
        <f aca="false">J13917-H13917</f>
        <v>-1.03</v>
      </c>
      <c r="L13917" s="14" t="n">
        <f aca="false">G13917-H13917</f>
        <v>-2.03</v>
      </c>
    </row>
    <row r="13918" customFormat="false" ht="15" hidden="false" customHeight="false" outlineLevel="0" collapsed="false">
      <c r="A13918" s="2" t="s">
        <v>124</v>
      </c>
      <c r="B13918" s="2" t="s">
        <v>124</v>
      </c>
      <c r="C13918" s="2" t="s">
        <v>48</v>
      </c>
      <c r="D13918" s="2" t="s">
        <v>14</v>
      </c>
      <c r="E13918" s="2" t="s">
        <v>74</v>
      </c>
      <c r="F13918" s="2" t="s">
        <v>977</v>
      </c>
      <c r="G13918" s="14" t="n">
        <v>45</v>
      </c>
      <c r="H13918" s="14" t="n">
        <v>135.38</v>
      </c>
      <c r="I13918" s="14" t="n">
        <v>45</v>
      </c>
      <c r="J13918" s="23" t="n">
        <f aca="false">IF(AND(E13918="Priority",ISNUMBER('Cost model'!N327)),'Cost model'!N327,'Cost model'!M327)</f>
        <v>130</v>
      </c>
      <c r="K13918" s="14" t="n">
        <f aca="false">J13918-H13918</f>
        <v>-5.38</v>
      </c>
      <c r="L13918" s="14" t="n">
        <f aca="false">G13918-H13918</f>
        <v>-90.38</v>
      </c>
    </row>
    <row r="13919" customFormat="false" ht="15" hidden="false" customHeight="false" outlineLevel="0" collapsed="false">
      <c r="A13919" s="2" t="s">
        <v>205</v>
      </c>
      <c r="B13919" s="2" t="s">
        <v>205</v>
      </c>
      <c r="C13919" s="2" t="s">
        <v>48</v>
      </c>
      <c r="D13919" s="2" t="s">
        <v>10</v>
      </c>
      <c r="E13919" s="2" t="s">
        <v>74</v>
      </c>
      <c r="F13919" s="2" t="s">
        <v>977</v>
      </c>
      <c r="G13919" s="14" t="n">
        <v>14.5</v>
      </c>
      <c r="H13919" s="14" t="n">
        <v>24.57</v>
      </c>
      <c r="I13919" s="14" t="n">
        <v>12.5</v>
      </c>
      <c r="J13919" s="23" t="n">
        <f aca="false">IF(AND(E13919="Priority",ISNUMBER('Cost model'!N528)),'Cost model'!N528,'Cost model'!M528)</f>
        <v>13.5</v>
      </c>
      <c r="K13919" s="14" t="n">
        <f aca="false">J13919-H13919</f>
        <v>-11.07</v>
      </c>
      <c r="L13919" s="14" t="n">
        <f aca="false">G13919-H13919</f>
        <v>-10.07</v>
      </c>
    </row>
    <row r="13920" customFormat="false" ht="15" hidden="false" customHeight="false" outlineLevel="0" collapsed="false">
      <c r="A13920" s="2" t="s">
        <v>174</v>
      </c>
      <c r="B13920" s="2" t="s">
        <v>174</v>
      </c>
      <c r="C13920" s="2" t="s">
        <v>47</v>
      </c>
      <c r="D13920" s="2" t="s">
        <v>12</v>
      </c>
      <c r="E13920" s="2" t="s">
        <v>74</v>
      </c>
      <c r="F13920" s="2" t="s">
        <v>977</v>
      </c>
      <c r="G13920" s="14" t="n">
        <v>9.5</v>
      </c>
      <c r="H13920" s="14" t="n">
        <v>25.19</v>
      </c>
      <c r="I13920" s="14" t="n">
        <v>9.5</v>
      </c>
      <c r="J13920" s="23" t="n">
        <f aca="false">IF(AND(E13920="Priority",ISNUMBER('Cost model'!N170)),'Cost model'!N170,'Cost model'!M170)</f>
        <v>25.5</v>
      </c>
      <c r="K13920" s="14" t="n">
        <f aca="false">J13920-H13920</f>
        <v>0.309999999999999</v>
      </c>
      <c r="L13920" s="14" t="n">
        <f aca="false">G13920-H13920</f>
        <v>-15.69</v>
      </c>
    </row>
    <row r="13921" customFormat="false" ht="15" hidden="false" customHeight="false" outlineLevel="0" collapsed="false">
      <c r="A13921" s="2" t="s">
        <v>124</v>
      </c>
      <c r="B13921" s="2" t="s">
        <v>124</v>
      </c>
      <c r="C13921" s="2" t="s">
        <v>47</v>
      </c>
      <c r="D13921" s="2" t="s">
        <v>12</v>
      </c>
      <c r="E13921" s="2" t="s">
        <v>74</v>
      </c>
      <c r="F13921" s="2" t="s">
        <v>977</v>
      </c>
      <c r="G13921" s="14" t="n">
        <v>9.5</v>
      </c>
      <c r="H13921" s="14" t="n">
        <v>27.5</v>
      </c>
      <c r="I13921" s="14" t="n">
        <v>9.5</v>
      </c>
      <c r="J13921" s="23" t="n">
        <f aca="false">IF(AND(E13921="Priority",ISNUMBER('Cost model'!N320)),'Cost model'!N320,'Cost model'!M320)</f>
        <v>24.5</v>
      </c>
      <c r="K13921" s="14" t="n">
        <f aca="false">J13921-H13921</f>
        <v>-3</v>
      </c>
      <c r="L13921" s="14" t="n">
        <f aca="false">G13921-H13921</f>
        <v>-18</v>
      </c>
    </row>
    <row r="13922" customFormat="false" ht="15" hidden="false" customHeight="false" outlineLevel="0" collapsed="false">
      <c r="A13922" s="2" t="s">
        <v>124</v>
      </c>
      <c r="B13922" s="2" t="s">
        <v>124</v>
      </c>
      <c r="C13922" s="2" t="s">
        <v>47</v>
      </c>
      <c r="D13922" s="2" t="s">
        <v>12</v>
      </c>
      <c r="E13922" s="2" t="s">
        <v>74</v>
      </c>
      <c r="F13922" s="2" t="s">
        <v>977</v>
      </c>
      <c r="G13922" s="14" t="n">
        <v>9.5</v>
      </c>
      <c r="H13922" s="14" t="n">
        <v>28.31</v>
      </c>
      <c r="I13922" s="14" t="n">
        <v>9.5</v>
      </c>
      <c r="J13922" s="23" t="n">
        <f aca="false">IF(AND(E13922="Priority",ISNUMBER('Cost model'!N320)),'Cost model'!N320,'Cost model'!M320)</f>
        <v>24.5</v>
      </c>
      <c r="K13922" s="14" t="n">
        <f aca="false">J13922-H13922</f>
        <v>-3.81</v>
      </c>
      <c r="L13922" s="14" t="n">
        <f aca="false">G13922-H13922</f>
        <v>-18.81</v>
      </c>
    </row>
    <row r="13923" customFormat="false" ht="15" hidden="false" customHeight="false" outlineLevel="0" collapsed="false">
      <c r="A13923" s="2" t="s">
        <v>124</v>
      </c>
      <c r="B13923" s="2" t="s">
        <v>124</v>
      </c>
      <c r="C13923" s="2" t="s">
        <v>48</v>
      </c>
      <c r="D13923" s="2" t="s">
        <v>10</v>
      </c>
      <c r="E13923" s="2" t="s">
        <v>74</v>
      </c>
      <c r="F13923" s="2" t="s">
        <v>977</v>
      </c>
      <c r="G13923" s="14" t="n">
        <v>12.5</v>
      </c>
      <c r="H13923" s="14" t="n">
        <v>11.31</v>
      </c>
      <c r="I13923" s="14" t="n">
        <v>12.5</v>
      </c>
      <c r="J13923" s="23" t="n">
        <f aca="false">IF(AND(E13923="Priority",ISNUMBER('Cost model'!N318)),'Cost model'!N318,'Cost model'!M318)</f>
        <v>14.5</v>
      </c>
      <c r="K13923" s="14" t="n">
        <f aca="false">J13923-H13923</f>
        <v>3.19</v>
      </c>
      <c r="L13923" s="14" t="n">
        <f aca="false">G13923-H13923</f>
        <v>1.19</v>
      </c>
    </row>
    <row r="13924" customFormat="false" ht="15" hidden="false" customHeight="false" outlineLevel="0" collapsed="false">
      <c r="A13924" s="2" t="s">
        <v>174</v>
      </c>
      <c r="B13924" s="2" t="s">
        <v>124</v>
      </c>
      <c r="C13924" s="2" t="s">
        <v>48</v>
      </c>
      <c r="D13924" s="2" t="s">
        <v>10</v>
      </c>
      <c r="E13924" s="2" t="s">
        <v>74</v>
      </c>
      <c r="F13924" s="2" t="s">
        <v>976</v>
      </c>
      <c r="G13924" s="14" t="n">
        <v>12.5</v>
      </c>
      <c r="H13924" s="14" t="n">
        <v>38.84</v>
      </c>
      <c r="I13924" s="14" t="n">
        <v>12.5</v>
      </c>
      <c r="J13924" s="23" t="n">
        <f aca="false">IF(AND(E13924="Priority",ISNUMBER('Cost model'!N108)),'Cost model'!N108,'Cost model'!M108)</f>
        <v>15.5</v>
      </c>
      <c r="K13924" s="14" t="n">
        <f aca="false">J13924-H13924</f>
        <v>-23.34</v>
      </c>
      <c r="L13924" s="14" t="n">
        <f aca="false">G13924-H13924</f>
        <v>-26.34</v>
      </c>
    </row>
    <row r="13925" customFormat="false" ht="15" hidden="false" customHeight="false" outlineLevel="0" collapsed="false">
      <c r="A13925" s="2" t="s">
        <v>142</v>
      </c>
      <c r="B13925" s="2" t="s">
        <v>124</v>
      </c>
      <c r="C13925" s="2" t="s">
        <v>49</v>
      </c>
      <c r="D13925" s="2" t="s">
        <v>14</v>
      </c>
      <c r="E13925" s="2" t="s">
        <v>74</v>
      </c>
      <c r="F13925" s="2" t="s">
        <v>976</v>
      </c>
      <c r="G13925" s="14" t="n">
        <v>150</v>
      </c>
      <c r="H13925" s="14" t="n">
        <v>174.89</v>
      </c>
      <c r="I13925" s="14" t="n">
        <v>199</v>
      </c>
      <c r="J13925" s="23" t="n">
        <f aca="false">IF(AND(E13925="Priority",ISNUMBER('Cost model'!N673)),'Cost model'!N673,'Cost model'!M673)</f>
        <v>180</v>
      </c>
      <c r="K13925" s="14" t="n">
        <f aca="false">J13925-H13925</f>
        <v>5.11000000000001</v>
      </c>
      <c r="L13925" s="14" t="n">
        <f aca="false">G13925-H13925</f>
        <v>-24.89</v>
      </c>
    </row>
    <row r="13926" customFormat="false" ht="15" hidden="false" customHeight="false" outlineLevel="0" collapsed="false">
      <c r="A13926" s="2" t="s">
        <v>123</v>
      </c>
      <c r="B13926" s="2" t="s">
        <v>174</v>
      </c>
      <c r="C13926" s="2" t="s">
        <v>47</v>
      </c>
      <c r="D13926" s="2" t="s">
        <v>12</v>
      </c>
      <c r="E13926" s="2" t="s">
        <v>74</v>
      </c>
      <c r="F13926" s="2" t="s">
        <v>976</v>
      </c>
      <c r="G13926" s="14" t="n">
        <v>19.5</v>
      </c>
      <c r="H13926" s="14" t="n">
        <v>42.6</v>
      </c>
      <c r="I13926" s="14" t="n">
        <v>19.5</v>
      </c>
      <c r="J13926" s="23" t="n">
        <f aca="false">IF(AND(E13926="Priority",ISNUMBER('Cost model'!N50)),'Cost model'!N50,'Cost model'!M50)</f>
        <v>40</v>
      </c>
      <c r="K13926" s="14" t="n">
        <f aca="false">J13926-H13926</f>
        <v>-2.6</v>
      </c>
      <c r="L13926" s="14" t="n">
        <f aca="false">G13926-H13926</f>
        <v>-23.1</v>
      </c>
    </row>
    <row r="13927" customFormat="false" ht="15" hidden="false" customHeight="false" outlineLevel="0" collapsed="false">
      <c r="A13927" s="2" t="s">
        <v>174</v>
      </c>
      <c r="B13927" s="2" t="s">
        <v>174</v>
      </c>
      <c r="C13927" s="2" t="s">
        <v>49</v>
      </c>
      <c r="D13927" s="2" t="s">
        <v>10</v>
      </c>
      <c r="E13927" s="2" t="s">
        <v>83</v>
      </c>
      <c r="F13927" s="2" t="s">
        <v>977</v>
      </c>
      <c r="G13927" s="14" t="n">
        <v>24.5</v>
      </c>
      <c r="H13927" s="14" t="n">
        <v>11.66</v>
      </c>
      <c r="I13927" s="14" t="n">
        <v>24.5</v>
      </c>
      <c r="J13927" s="23" t="n">
        <f aca="false">IF(AND(E13927="Priority",ISNUMBER('Cost model'!N169)),'Cost model'!N169,'Cost model'!M169)</f>
        <v>25.5</v>
      </c>
      <c r="K13927" s="14" t="n">
        <f aca="false">J13927-H13927</f>
        <v>13.84</v>
      </c>
      <c r="L13927" s="14" t="n">
        <f aca="false">G13927-H13927</f>
        <v>12.84</v>
      </c>
    </row>
    <row r="13928" customFormat="false" ht="15" hidden="false" customHeight="false" outlineLevel="0" collapsed="false">
      <c r="A13928" s="2" t="s">
        <v>174</v>
      </c>
      <c r="B13928" s="2" t="s">
        <v>174</v>
      </c>
      <c r="C13928" s="2" t="s">
        <v>47</v>
      </c>
      <c r="D13928" s="2" t="s">
        <v>12</v>
      </c>
      <c r="E13928" s="2" t="s">
        <v>74</v>
      </c>
      <c r="F13928" s="2" t="s">
        <v>977</v>
      </c>
      <c r="G13928" s="14" t="n">
        <v>9.5</v>
      </c>
      <c r="H13928" s="14" t="n">
        <v>59.13</v>
      </c>
      <c r="I13928" s="14" t="n">
        <v>9.5</v>
      </c>
      <c r="J13928" s="23" t="n">
        <f aca="false">IF(AND(E13928="Priority",ISNUMBER('Cost model'!N170)),'Cost model'!N170,'Cost model'!M170)</f>
        <v>25.5</v>
      </c>
      <c r="K13928" s="14" t="n">
        <f aca="false">J13928-H13928</f>
        <v>-33.63</v>
      </c>
      <c r="L13928" s="14" t="n">
        <f aca="false">G13928-H13928</f>
        <v>-49.63</v>
      </c>
    </row>
    <row r="13929" customFormat="false" ht="15" hidden="false" customHeight="false" outlineLevel="0" collapsed="false">
      <c r="A13929" s="2" t="s">
        <v>174</v>
      </c>
      <c r="B13929" s="2" t="s">
        <v>174</v>
      </c>
      <c r="C13929" s="2" t="s">
        <v>49</v>
      </c>
      <c r="D13929" s="2" t="s">
        <v>13</v>
      </c>
      <c r="E13929" s="2" t="s">
        <v>74</v>
      </c>
      <c r="F13929" s="2" t="s">
        <v>977</v>
      </c>
      <c r="G13929" s="14" t="n">
        <v>50</v>
      </c>
      <c r="H13929" s="14" t="n">
        <v>96.81</v>
      </c>
      <c r="I13929" s="14" t="n">
        <v>50</v>
      </c>
      <c r="J13929" s="23" t="n">
        <f aca="false">IF(AND(E13929="Priority",ISNUMBER('Cost model'!N175)),'Cost model'!N175,'Cost model'!M175)</f>
        <v>75</v>
      </c>
      <c r="K13929" s="14" t="n">
        <f aca="false">J13929-H13929</f>
        <v>-21.81</v>
      </c>
      <c r="L13929" s="14" t="n">
        <f aca="false">G13929-H13929</f>
        <v>-46.81</v>
      </c>
    </row>
    <row r="13930" customFormat="false" ht="15" hidden="false" customHeight="false" outlineLevel="0" collapsed="false">
      <c r="A13930" s="2" t="s">
        <v>158</v>
      </c>
      <c r="B13930" s="2" t="s">
        <v>158</v>
      </c>
      <c r="C13930" s="2" t="s">
        <v>47</v>
      </c>
      <c r="D13930" s="2" t="s">
        <v>12</v>
      </c>
      <c r="E13930" s="2" t="s">
        <v>74</v>
      </c>
      <c r="F13930" s="2" t="s">
        <v>977</v>
      </c>
      <c r="G13930" s="14" t="n">
        <v>9.5</v>
      </c>
      <c r="H13930" s="14" t="n">
        <v>17.48</v>
      </c>
      <c r="I13930" s="14" t="n">
        <v>9.5</v>
      </c>
      <c r="J13930" s="23" t="n">
        <f aca="false">IF(AND(E13930="Priority",ISNUMBER('Cost model'!N425)),'Cost model'!N425,'Cost model'!M425)</f>
        <v>14.5</v>
      </c>
      <c r="K13930" s="14" t="n">
        <f aca="false">J13930-H13930</f>
        <v>-2.98</v>
      </c>
      <c r="L13930" s="14" t="n">
        <f aca="false">G13930-H13930</f>
        <v>-7.98</v>
      </c>
    </row>
    <row r="13931" customFormat="false" ht="15" hidden="false" customHeight="false" outlineLevel="0" collapsed="false">
      <c r="A13931" s="2" t="s">
        <v>205</v>
      </c>
      <c r="B13931" s="2" t="s">
        <v>205</v>
      </c>
      <c r="C13931" s="2" t="s">
        <v>47</v>
      </c>
      <c r="D13931" s="2" t="s">
        <v>10</v>
      </c>
      <c r="E13931" s="2" t="s">
        <v>83</v>
      </c>
      <c r="F13931" s="2" t="s">
        <v>977</v>
      </c>
      <c r="G13931" s="14" t="n">
        <v>14.5</v>
      </c>
      <c r="H13931" s="14" t="n">
        <v>9.34</v>
      </c>
      <c r="I13931" s="14" t="n">
        <v>14.5</v>
      </c>
      <c r="J13931" s="23" t="n">
        <f aca="false">IF(AND(E13931="Priority",ISNUMBER('Cost model'!N527)),'Cost model'!N527,'Cost model'!M527)</f>
        <v>14.5</v>
      </c>
      <c r="K13931" s="14" t="n">
        <f aca="false">J13931-H13931</f>
        <v>5.16</v>
      </c>
      <c r="L13931" s="14" t="n">
        <f aca="false">G13931-H13931</f>
        <v>5.16</v>
      </c>
    </row>
    <row r="13932" customFormat="false" ht="15" hidden="false" customHeight="false" outlineLevel="0" collapsed="false">
      <c r="A13932" s="2" t="s">
        <v>174</v>
      </c>
      <c r="B13932" s="2" t="s">
        <v>124</v>
      </c>
      <c r="C13932" s="2" t="s">
        <v>48</v>
      </c>
      <c r="D13932" s="2" t="s">
        <v>15</v>
      </c>
      <c r="E13932" s="2" t="s">
        <v>74</v>
      </c>
      <c r="F13932" s="2" t="s">
        <v>976</v>
      </c>
      <c r="G13932" s="14" t="n">
        <v>85</v>
      </c>
      <c r="H13932" s="14" t="n">
        <v>191.18</v>
      </c>
      <c r="I13932" s="14" t="n">
        <v>85</v>
      </c>
      <c r="J13932" s="23" t="n">
        <f aca="false">IF(AND(E13932="Priority",ISNUMBER('Cost model'!N120)),'Cost model'!N120,'Cost model'!M120)</f>
        <v>235</v>
      </c>
      <c r="K13932" s="14" t="n">
        <f aca="false">J13932-H13932</f>
        <v>43.82</v>
      </c>
      <c r="L13932" s="14" t="n">
        <f aca="false">G13932-H13932</f>
        <v>-106.18</v>
      </c>
    </row>
    <row r="13933" customFormat="false" ht="15" hidden="false" customHeight="false" outlineLevel="0" collapsed="false">
      <c r="A13933" s="2" t="s">
        <v>124</v>
      </c>
      <c r="B13933" s="2" t="s">
        <v>124</v>
      </c>
      <c r="C13933" s="2" t="s">
        <v>47</v>
      </c>
      <c r="D13933" s="2" t="s">
        <v>12</v>
      </c>
      <c r="E13933" s="2" t="s">
        <v>74</v>
      </c>
      <c r="F13933" s="2" t="s">
        <v>977</v>
      </c>
      <c r="G13933" s="14" t="n">
        <v>9.5</v>
      </c>
      <c r="H13933" s="14" t="n">
        <v>30.64</v>
      </c>
      <c r="I13933" s="14" t="n">
        <v>9.5</v>
      </c>
      <c r="J13933" s="23" t="n">
        <f aca="false">IF(AND(E13933="Priority",ISNUMBER('Cost model'!N320)),'Cost model'!N320,'Cost model'!M320)</f>
        <v>24.5</v>
      </c>
      <c r="K13933" s="14" t="n">
        <f aca="false">J13933-H13933</f>
        <v>-6.14</v>
      </c>
      <c r="L13933" s="14" t="n">
        <f aca="false">G13933-H13933</f>
        <v>-21.14</v>
      </c>
    </row>
    <row r="13934" customFormat="false" ht="15" hidden="false" customHeight="false" outlineLevel="0" collapsed="false">
      <c r="A13934" s="2" t="s">
        <v>174</v>
      </c>
      <c r="B13934" s="2" t="s">
        <v>174</v>
      </c>
      <c r="C13934" s="2" t="s">
        <v>47</v>
      </c>
      <c r="D13934" s="2" t="s">
        <v>10</v>
      </c>
      <c r="E13934" s="2" t="s">
        <v>74</v>
      </c>
      <c r="F13934" s="2" t="s">
        <v>977</v>
      </c>
      <c r="G13934" s="14" t="n">
        <v>9.5</v>
      </c>
      <c r="H13934" s="14" t="n">
        <v>7.74</v>
      </c>
      <c r="I13934" s="14" t="n">
        <v>9.5</v>
      </c>
      <c r="J13934" s="23" t="n">
        <f aca="false">IF(AND(E13934="Priority",ISNUMBER('Cost model'!N167)),'Cost model'!N167,'Cost model'!M167)</f>
        <v>8.5</v>
      </c>
      <c r="K13934" s="14" t="n">
        <f aca="false">J13934-H13934</f>
        <v>0.76</v>
      </c>
      <c r="L13934" s="14" t="n">
        <f aca="false">G13934-H13934</f>
        <v>1.76</v>
      </c>
    </row>
    <row r="13935" customFormat="false" ht="15" hidden="false" customHeight="false" outlineLevel="0" collapsed="false">
      <c r="A13935" s="2" t="s">
        <v>124</v>
      </c>
      <c r="B13935" s="2" t="s">
        <v>124</v>
      </c>
      <c r="C13935" s="2" t="s">
        <v>49</v>
      </c>
      <c r="D13935" s="2" t="s">
        <v>10</v>
      </c>
      <c r="E13935" s="2" t="s">
        <v>74</v>
      </c>
      <c r="F13935" s="2" t="s">
        <v>977</v>
      </c>
      <c r="G13935" s="14" t="n">
        <v>17.5</v>
      </c>
      <c r="H13935" s="14" t="n">
        <v>11.31</v>
      </c>
      <c r="I13935" s="14" t="n">
        <v>17.5</v>
      </c>
      <c r="J13935" s="23" t="n">
        <f aca="false">IF(AND(E13935="Priority",ISNUMBER('Cost model'!N319)),'Cost model'!N319,'Cost model'!M319)</f>
        <v>16.5</v>
      </c>
      <c r="K13935" s="14" t="n">
        <f aca="false">J13935-H13935</f>
        <v>5.19</v>
      </c>
      <c r="L13935" s="14" t="n">
        <f aca="false">G13935-H13935</f>
        <v>6.19</v>
      </c>
    </row>
    <row r="13936" customFormat="false" ht="15" hidden="false" customHeight="false" outlineLevel="0" collapsed="false">
      <c r="A13936" s="2" t="s">
        <v>174</v>
      </c>
      <c r="B13936" s="2" t="s">
        <v>174</v>
      </c>
      <c r="C13936" s="2" t="s">
        <v>47</v>
      </c>
      <c r="D13936" s="2" t="s">
        <v>13</v>
      </c>
      <c r="E13936" s="2" t="s">
        <v>74</v>
      </c>
      <c r="F13936" s="2" t="s">
        <v>977</v>
      </c>
      <c r="G13936" s="14" t="n">
        <v>19</v>
      </c>
      <c r="H13936" s="14" t="n">
        <v>69.14</v>
      </c>
      <c r="I13936" s="14" t="n">
        <v>19</v>
      </c>
      <c r="J13936" s="23" t="n">
        <f aca="false">IF(AND(E13936="Priority",ISNUMBER('Cost model'!N173)),'Cost model'!N173,'Cost model'!M173)</f>
        <v>60</v>
      </c>
      <c r="K13936" s="14" t="n">
        <f aca="false">J13936-H13936</f>
        <v>-9.14</v>
      </c>
      <c r="L13936" s="14" t="n">
        <f aca="false">G13936-H13936</f>
        <v>-50.14</v>
      </c>
    </row>
    <row r="13937" customFormat="false" ht="15" hidden="false" customHeight="false" outlineLevel="0" collapsed="false">
      <c r="A13937" s="2" t="s">
        <v>174</v>
      </c>
      <c r="B13937" s="2" t="s">
        <v>174</v>
      </c>
      <c r="C13937" s="2" t="s">
        <v>48</v>
      </c>
      <c r="D13937" s="2" t="s">
        <v>12</v>
      </c>
      <c r="E13937" s="2" t="s">
        <v>74</v>
      </c>
      <c r="F13937" s="2" t="s">
        <v>977</v>
      </c>
      <c r="G13937" s="14" t="n">
        <v>12.5</v>
      </c>
      <c r="H13937" s="14" t="n">
        <v>42.6</v>
      </c>
      <c r="I13937" s="14" t="n">
        <v>12.5</v>
      </c>
      <c r="J13937" s="23" t="n">
        <f aca="false">IF(AND(E13937="Priority",ISNUMBER('Cost model'!N171)),'Cost model'!N171,'Cost model'!M171)</f>
        <v>40</v>
      </c>
      <c r="K13937" s="14" t="n">
        <f aca="false">J13937-H13937</f>
        <v>-2.6</v>
      </c>
      <c r="L13937" s="14" t="n">
        <f aca="false">G13937-H13937</f>
        <v>-30.1</v>
      </c>
    </row>
    <row r="13938" customFormat="false" ht="15" hidden="false" customHeight="false" outlineLevel="0" collapsed="false">
      <c r="A13938" s="2" t="s">
        <v>174</v>
      </c>
      <c r="B13938" s="2" t="s">
        <v>124</v>
      </c>
      <c r="C13938" s="2" t="s">
        <v>48</v>
      </c>
      <c r="D13938" s="2" t="s">
        <v>12</v>
      </c>
      <c r="E13938" s="2" t="s">
        <v>74</v>
      </c>
      <c r="F13938" s="2" t="s">
        <v>976</v>
      </c>
      <c r="G13938" s="14" t="n">
        <v>12.5</v>
      </c>
      <c r="H13938" s="14" t="n">
        <v>49.39</v>
      </c>
      <c r="I13938" s="14" t="n">
        <v>12.5</v>
      </c>
      <c r="J13938" s="23" t="n">
        <f aca="false">IF(AND(E13938="Priority",ISNUMBER('Cost model'!N111)),'Cost model'!N111,'Cost model'!M111)</f>
        <v>45</v>
      </c>
      <c r="K13938" s="14" t="n">
        <f aca="false">J13938-H13938</f>
        <v>-4.39</v>
      </c>
      <c r="L13938" s="14" t="n">
        <f aca="false">G13938-H13938</f>
        <v>-36.89</v>
      </c>
    </row>
    <row r="13939" customFormat="false" ht="15" hidden="false" customHeight="false" outlineLevel="0" collapsed="false">
      <c r="A13939" s="2" t="s">
        <v>174</v>
      </c>
      <c r="B13939" s="2" t="s">
        <v>174</v>
      </c>
      <c r="C13939" s="2" t="s">
        <v>47</v>
      </c>
      <c r="D13939" s="2" t="s">
        <v>10</v>
      </c>
      <c r="E13939" s="2" t="s">
        <v>74</v>
      </c>
      <c r="F13939" s="2" t="s">
        <v>977</v>
      </c>
      <c r="G13939" s="14" t="n">
        <v>9.5</v>
      </c>
      <c r="H13939" s="14" t="n">
        <v>6.79</v>
      </c>
      <c r="I13939" s="14" t="n">
        <v>9.5</v>
      </c>
      <c r="J13939" s="23" t="n">
        <f aca="false">IF(AND(E13939="Priority",ISNUMBER('Cost model'!N167)),'Cost model'!N167,'Cost model'!M167)</f>
        <v>8.5</v>
      </c>
      <c r="K13939" s="14" t="n">
        <f aca="false">J13939-H13939</f>
        <v>1.71</v>
      </c>
      <c r="L13939" s="14" t="n">
        <f aca="false">G13939-H13939</f>
        <v>2.71</v>
      </c>
    </row>
    <row r="13940" customFormat="false" ht="15" hidden="false" customHeight="false" outlineLevel="0" collapsed="false">
      <c r="A13940" s="2" t="s">
        <v>123</v>
      </c>
      <c r="B13940" s="2" t="s">
        <v>174</v>
      </c>
      <c r="C13940" s="2" t="s">
        <v>47</v>
      </c>
      <c r="D13940" s="2" t="s">
        <v>13</v>
      </c>
      <c r="E13940" s="2" t="s">
        <v>74</v>
      </c>
      <c r="F13940" s="2" t="s">
        <v>976</v>
      </c>
      <c r="G13940" s="14" t="n">
        <v>24.5</v>
      </c>
      <c r="H13940" s="14" t="n">
        <v>59.1</v>
      </c>
      <c r="I13940" s="14" t="n">
        <v>24.5</v>
      </c>
      <c r="J13940" s="23" t="n">
        <f aca="false">IF(AND(E13940="Priority",ISNUMBER('Cost model'!N53)),'Cost model'!N53,'Cost model'!M53)</f>
        <v>75</v>
      </c>
      <c r="K13940" s="14" t="n">
        <f aca="false">J13940-H13940</f>
        <v>15.9</v>
      </c>
      <c r="L13940" s="14" t="n">
        <f aca="false">G13940-H13940</f>
        <v>-34.6</v>
      </c>
    </row>
    <row r="13941" customFormat="false" ht="15" hidden="false" customHeight="false" outlineLevel="0" collapsed="false">
      <c r="A13941" s="2" t="s">
        <v>174</v>
      </c>
      <c r="B13941" s="2" t="s">
        <v>174</v>
      </c>
      <c r="C13941" s="2" t="s">
        <v>47</v>
      </c>
      <c r="D13941" s="2" t="s">
        <v>10</v>
      </c>
      <c r="E13941" s="2" t="s">
        <v>74</v>
      </c>
      <c r="F13941" s="2" t="s">
        <v>977</v>
      </c>
      <c r="G13941" s="14" t="n">
        <v>9.5</v>
      </c>
      <c r="H13941" s="14" t="n">
        <v>6.91</v>
      </c>
      <c r="I13941" s="14" t="n">
        <v>9.5</v>
      </c>
      <c r="J13941" s="23" t="n">
        <f aca="false">IF(AND(E13941="Priority",ISNUMBER('Cost model'!N167)),'Cost model'!N167,'Cost model'!M167)</f>
        <v>8.5</v>
      </c>
      <c r="K13941" s="14" t="n">
        <f aca="false">J13941-H13941</f>
        <v>1.59</v>
      </c>
      <c r="L13941" s="14" t="n">
        <f aca="false">G13941-H13941</f>
        <v>2.59</v>
      </c>
    </row>
    <row r="13942" customFormat="false" ht="15" hidden="false" customHeight="false" outlineLevel="0" collapsed="false">
      <c r="A13942" s="2" t="s">
        <v>221</v>
      </c>
      <c r="B13942" s="2" t="s">
        <v>174</v>
      </c>
      <c r="C13942" s="2" t="s">
        <v>49</v>
      </c>
      <c r="D13942" s="2" t="s">
        <v>13</v>
      </c>
      <c r="E13942" s="2" t="s">
        <v>74</v>
      </c>
      <c r="F13942" s="2" t="s">
        <v>976</v>
      </c>
      <c r="G13942" s="14" t="n">
        <v>50</v>
      </c>
      <c r="H13942" s="14" t="n">
        <v>123.81</v>
      </c>
      <c r="I13942" s="14" t="n">
        <v>125</v>
      </c>
      <c r="J13942" s="23" t="n">
        <f aca="false">IF(AND(E13942="Priority",ISNUMBER('Cost model'!N790)),'Cost model'!N790,'Cost model'!M790)</f>
        <v>130</v>
      </c>
      <c r="K13942" s="14" t="n">
        <f aca="false">J13942-H13942</f>
        <v>6.19</v>
      </c>
      <c r="L13942" s="14" t="n">
        <f aca="false">G13942-H13942</f>
        <v>-73.81</v>
      </c>
    </row>
    <row r="13943" customFormat="false" ht="15" hidden="false" customHeight="false" outlineLevel="0" collapsed="false">
      <c r="A13943" s="2" t="s">
        <v>221</v>
      </c>
      <c r="B13943" s="2" t="s">
        <v>158</v>
      </c>
      <c r="C13943" s="2" t="s">
        <v>47</v>
      </c>
      <c r="D13943" s="2" t="s">
        <v>12</v>
      </c>
      <c r="E13943" s="2" t="s">
        <v>74</v>
      </c>
      <c r="F13943" s="2" t="s">
        <v>976</v>
      </c>
      <c r="G13943" s="14" t="n">
        <v>9.5</v>
      </c>
      <c r="H13943" s="14" t="n">
        <v>14.58</v>
      </c>
      <c r="I13943" s="14" t="n">
        <v>19.5</v>
      </c>
      <c r="J13943" s="23" t="n">
        <f aca="false">IF(AND(E13943="Priority",ISNUMBER('Cost model'!N755)),'Cost model'!N755,'Cost model'!M755)</f>
        <v>50</v>
      </c>
      <c r="K13943" s="14" t="n">
        <f aca="false">J13943-H13943</f>
        <v>35.42</v>
      </c>
      <c r="L13943" s="14" t="n">
        <f aca="false">G13943-H13943</f>
        <v>-5.08</v>
      </c>
    </row>
    <row r="13944" customFormat="false" ht="15" hidden="false" customHeight="false" outlineLevel="0" collapsed="false">
      <c r="A13944" s="2" t="s">
        <v>221</v>
      </c>
      <c r="B13944" s="2" t="s">
        <v>221</v>
      </c>
      <c r="C13944" s="2" t="s">
        <v>49</v>
      </c>
      <c r="D13944" s="2" t="s">
        <v>13</v>
      </c>
      <c r="E13944" s="2" t="s">
        <v>74</v>
      </c>
      <c r="F13944" s="2" t="s">
        <v>977</v>
      </c>
      <c r="G13944" s="14" t="n">
        <v>50</v>
      </c>
      <c r="H13944" s="14" t="n">
        <v>154.36</v>
      </c>
      <c r="I13944" s="14" t="n">
        <v>50</v>
      </c>
      <c r="J13944" s="23" t="n">
        <f aca="false">IF(AND(E13944="Priority",ISNUMBER('Cost model'!N745)),'Cost model'!N745,'Cost model'!M745)</f>
        <v>130</v>
      </c>
      <c r="K13944" s="14" t="n">
        <f aca="false">J13944-H13944</f>
        <v>-24.36</v>
      </c>
      <c r="L13944" s="14" t="n">
        <f aca="false">G13944-H13944</f>
        <v>-104.36</v>
      </c>
    </row>
    <row r="13945" customFormat="false" ht="15" hidden="false" customHeight="false" outlineLevel="0" collapsed="false">
      <c r="A13945" s="2" t="s">
        <v>221</v>
      </c>
      <c r="B13945" s="2" t="s">
        <v>158</v>
      </c>
      <c r="C13945" s="2" t="s">
        <v>48</v>
      </c>
      <c r="D13945" s="2" t="s">
        <v>10</v>
      </c>
      <c r="E13945" s="2" t="s">
        <v>74</v>
      </c>
      <c r="F13945" s="2" t="s">
        <v>976</v>
      </c>
      <c r="G13945" s="14" t="n">
        <v>12.5</v>
      </c>
      <c r="H13945" s="14" t="n">
        <v>11.66</v>
      </c>
      <c r="I13945" s="14" t="n">
        <v>14.5</v>
      </c>
      <c r="J13945" s="23" t="n">
        <f aca="false">IF(AND(E13945="Priority",ISNUMBER('Cost model'!N753)),'Cost model'!N753,'Cost model'!M753)</f>
        <v>23.5</v>
      </c>
      <c r="K13945" s="14" t="n">
        <f aca="false">J13945-H13945</f>
        <v>11.84</v>
      </c>
      <c r="L13945" s="14" t="n">
        <f aca="false">G13945-H13945</f>
        <v>0.84</v>
      </c>
    </row>
    <row r="13946" customFormat="false" ht="15" hidden="false" customHeight="false" outlineLevel="0" collapsed="false">
      <c r="A13946" s="2" t="s">
        <v>124</v>
      </c>
      <c r="B13946" s="2" t="s">
        <v>124</v>
      </c>
      <c r="C13946" s="2" t="s">
        <v>48</v>
      </c>
      <c r="D13946" s="2" t="s">
        <v>14</v>
      </c>
      <c r="E13946" s="2" t="s">
        <v>74</v>
      </c>
      <c r="F13946" s="2" t="s">
        <v>977</v>
      </c>
      <c r="G13946" s="14" t="n">
        <v>45</v>
      </c>
      <c r="H13946" s="14" t="n">
        <v>149.49</v>
      </c>
      <c r="I13946" s="14" t="n">
        <v>45</v>
      </c>
      <c r="J13946" s="23" t="n">
        <f aca="false">IF(AND(E13946="Priority",ISNUMBER('Cost model'!N327)),'Cost model'!N327,'Cost model'!M327)</f>
        <v>130</v>
      </c>
      <c r="K13946" s="14" t="n">
        <f aca="false">J13946-H13946</f>
        <v>-19.49</v>
      </c>
      <c r="L13946" s="14" t="n">
        <f aca="false">G13946-H13946</f>
        <v>-104.49</v>
      </c>
    </row>
    <row r="13947" customFormat="false" ht="15" hidden="false" customHeight="false" outlineLevel="0" collapsed="false">
      <c r="A13947" s="2" t="s">
        <v>174</v>
      </c>
      <c r="B13947" s="2" t="s">
        <v>124</v>
      </c>
      <c r="C13947" s="2" t="s">
        <v>48</v>
      </c>
      <c r="D13947" s="2" t="s">
        <v>12</v>
      </c>
      <c r="E13947" s="2" t="s">
        <v>74</v>
      </c>
      <c r="F13947" s="2" t="s">
        <v>976</v>
      </c>
      <c r="G13947" s="14" t="n">
        <v>12.5</v>
      </c>
      <c r="H13947" s="14" t="n">
        <v>48.71</v>
      </c>
      <c r="I13947" s="14" t="n">
        <v>12.5</v>
      </c>
      <c r="J13947" s="23" t="n">
        <f aca="false">IF(AND(E13947="Priority",ISNUMBER('Cost model'!N111)),'Cost model'!N111,'Cost model'!M111)</f>
        <v>45</v>
      </c>
      <c r="K13947" s="14" t="n">
        <f aca="false">J13947-H13947</f>
        <v>-3.71</v>
      </c>
      <c r="L13947" s="14" t="n">
        <f aca="false">G13947-H13947</f>
        <v>-36.21</v>
      </c>
    </row>
    <row r="13948" customFormat="false" ht="15" hidden="false" customHeight="false" outlineLevel="0" collapsed="false">
      <c r="A13948" s="2" t="s">
        <v>221</v>
      </c>
      <c r="B13948" s="2" t="s">
        <v>221</v>
      </c>
      <c r="C13948" s="2" t="s">
        <v>47</v>
      </c>
      <c r="D13948" s="2" t="s">
        <v>10</v>
      </c>
      <c r="E13948" s="2" t="s">
        <v>74</v>
      </c>
      <c r="F13948" s="2" t="s">
        <v>977</v>
      </c>
      <c r="G13948" s="14" t="n">
        <v>9.5</v>
      </c>
      <c r="H13948" s="14" t="n">
        <v>7.43</v>
      </c>
      <c r="I13948" s="14" t="n">
        <v>9.5</v>
      </c>
      <c r="J13948" s="23" t="n">
        <f aca="false">IF(AND(E13948="Priority",ISNUMBER('Cost model'!N737)),'Cost model'!N737,'Cost model'!M737)</f>
        <v>8.5</v>
      </c>
      <c r="K13948" s="14" t="n">
        <f aca="false">J13948-H13948</f>
        <v>1.07</v>
      </c>
      <c r="L13948" s="14" t="n">
        <f aca="false">G13948-H13948</f>
        <v>2.07</v>
      </c>
    </row>
    <row r="13949" customFormat="false" ht="15" hidden="false" customHeight="false" outlineLevel="0" collapsed="false">
      <c r="A13949" s="2" t="s">
        <v>124</v>
      </c>
      <c r="B13949" s="2" t="s">
        <v>124</v>
      </c>
      <c r="C13949" s="2" t="s">
        <v>49</v>
      </c>
      <c r="D13949" s="2" t="s">
        <v>10</v>
      </c>
      <c r="E13949" s="2" t="s">
        <v>74</v>
      </c>
      <c r="F13949" s="2" t="s">
        <v>977</v>
      </c>
      <c r="G13949" s="14" t="n">
        <v>17.5</v>
      </c>
      <c r="H13949" s="14" t="n">
        <v>11.31</v>
      </c>
      <c r="I13949" s="14" t="n">
        <v>17.5</v>
      </c>
      <c r="J13949" s="23" t="n">
        <f aca="false">IF(AND(E13949="Priority",ISNUMBER('Cost model'!N319)),'Cost model'!N319,'Cost model'!M319)</f>
        <v>16.5</v>
      </c>
      <c r="K13949" s="14" t="n">
        <f aca="false">J13949-H13949</f>
        <v>5.19</v>
      </c>
      <c r="L13949" s="14" t="n">
        <f aca="false">G13949-H13949</f>
        <v>6.19</v>
      </c>
    </row>
    <row r="13950" customFormat="false" ht="15" hidden="false" customHeight="false" outlineLevel="0" collapsed="false">
      <c r="A13950" s="2" t="s">
        <v>221</v>
      </c>
      <c r="B13950" s="2" t="s">
        <v>174</v>
      </c>
      <c r="C13950" s="2" t="s">
        <v>47</v>
      </c>
      <c r="D13950" s="2" t="s">
        <v>12</v>
      </c>
      <c r="E13950" s="2" t="s">
        <v>74</v>
      </c>
      <c r="F13950" s="2" t="s">
        <v>976</v>
      </c>
      <c r="G13950" s="14" t="n">
        <v>9.5</v>
      </c>
      <c r="H13950" s="14" t="n">
        <v>87.95</v>
      </c>
      <c r="I13950" s="14" t="n">
        <v>24.5</v>
      </c>
      <c r="J13950" s="23" t="n">
        <f aca="false">IF(AND(E13950="Priority",ISNUMBER('Cost model'!N785)),'Cost model'!N785,'Cost model'!M785)</f>
        <v>50</v>
      </c>
      <c r="K13950" s="14" t="n">
        <f aca="false">J13950-H13950</f>
        <v>-37.95</v>
      </c>
      <c r="L13950" s="14" t="n">
        <f aca="false">G13950-H13950</f>
        <v>-78.45</v>
      </c>
    </row>
    <row r="13951" customFormat="false" ht="15" hidden="false" customHeight="false" outlineLevel="0" collapsed="false">
      <c r="A13951" s="2" t="s">
        <v>124</v>
      </c>
      <c r="B13951" s="2" t="s">
        <v>124</v>
      </c>
      <c r="C13951" s="2" t="s">
        <v>48</v>
      </c>
      <c r="D13951" s="2" t="s">
        <v>12</v>
      </c>
      <c r="E13951" s="2" t="s">
        <v>74</v>
      </c>
      <c r="F13951" s="2" t="s">
        <v>977</v>
      </c>
      <c r="G13951" s="14" t="n">
        <v>12.5</v>
      </c>
      <c r="H13951" s="14" t="n">
        <v>77.29</v>
      </c>
      <c r="I13951" s="14" t="n">
        <v>12.5</v>
      </c>
      <c r="J13951" s="23" t="n">
        <f aca="false">IF(AND(E13951="Priority",ISNUMBER('Cost model'!N321)),'Cost model'!N321,'Cost model'!M321)</f>
        <v>40</v>
      </c>
      <c r="K13951" s="14" t="n">
        <f aca="false">J13951-H13951</f>
        <v>-37.29</v>
      </c>
      <c r="L13951" s="14" t="n">
        <f aca="false">G13951-H13951</f>
        <v>-64.79</v>
      </c>
    </row>
    <row r="13952" customFormat="false" ht="15" hidden="false" customHeight="false" outlineLevel="0" collapsed="false">
      <c r="A13952" s="2" t="s">
        <v>124</v>
      </c>
      <c r="B13952" s="2" t="s">
        <v>124</v>
      </c>
      <c r="C13952" s="2" t="s">
        <v>48</v>
      </c>
      <c r="D13952" s="2" t="s">
        <v>10</v>
      </c>
      <c r="E13952" s="2" t="s">
        <v>83</v>
      </c>
      <c r="F13952" s="2" t="s">
        <v>977</v>
      </c>
      <c r="G13952" s="14" t="n">
        <v>17.5</v>
      </c>
      <c r="H13952" s="14" t="n">
        <v>21.13</v>
      </c>
      <c r="I13952" s="14" t="n">
        <v>17.5</v>
      </c>
      <c r="J13952" s="23" t="n">
        <f aca="false">IF(AND(E13952="Priority",ISNUMBER('Cost model'!N318)),'Cost model'!N318,'Cost model'!M318)</f>
        <v>19.5</v>
      </c>
      <c r="K13952" s="14" t="n">
        <f aca="false">J13952-H13952</f>
        <v>-1.63</v>
      </c>
      <c r="L13952" s="14" t="n">
        <f aca="false">G13952-H13952</f>
        <v>-3.63</v>
      </c>
    </row>
    <row r="13953" customFormat="false" ht="15" hidden="false" customHeight="false" outlineLevel="0" collapsed="false">
      <c r="A13953" s="2" t="s">
        <v>174</v>
      </c>
      <c r="B13953" s="2" t="s">
        <v>142</v>
      </c>
      <c r="C13953" s="2" t="s">
        <v>47</v>
      </c>
      <c r="D13953" s="2" t="s">
        <v>10</v>
      </c>
      <c r="E13953" s="2" t="s">
        <v>74</v>
      </c>
      <c r="F13953" s="2" t="s">
        <v>976</v>
      </c>
      <c r="G13953" s="14" t="n">
        <v>9.5</v>
      </c>
      <c r="H13953" s="14" t="n">
        <v>9.36</v>
      </c>
      <c r="I13953" s="14" t="n">
        <v>9.5</v>
      </c>
      <c r="J13953" s="23" t="n">
        <f aca="false">IF(AND(E13953="Priority",ISNUMBER('Cost model'!N122)),'Cost model'!N122,'Cost model'!M122)</f>
        <v>13.5</v>
      </c>
      <c r="K13953" s="14" t="n">
        <f aca="false">J13953-H13953</f>
        <v>4.14</v>
      </c>
      <c r="L13953" s="14" t="n">
        <f aca="false">G13953-H13953</f>
        <v>0.140000000000001</v>
      </c>
    </row>
    <row r="13954" customFormat="false" ht="15" hidden="false" customHeight="false" outlineLevel="0" collapsed="false">
      <c r="A13954" s="2" t="s">
        <v>124</v>
      </c>
      <c r="B13954" s="2" t="s">
        <v>124</v>
      </c>
      <c r="C13954" s="2" t="s">
        <v>47</v>
      </c>
      <c r="D13954" s="2" t="s">
        <v>10</v>
      </c>
      <c r="E13954" s="2" t="s">
        <v>74</v>
      </c>
      <c r="F13954" s="2" t="s">
        <v>977</v>
      </c>
      <c r="G13954" s="14" t="n">
        <v>9.5</v>
      </c>
      <c r="H13954" s="14" t="n">
        <v>6.4</v>
      </c>
      <c r="I13954" s="14" t="n">
        <v>9.5</v>
      </c>
      <c r="J13954" s="23" t="n">
        <f aca="false">IF(AND(E13954="Priority",ISNUMBER('Cost model'!N317)),'Cost model'!N317,'Cost model'!M317)</f>
        <v>10.5</v>
      </c>
      <c r="K13954" s="14" t="n">
        <f aca="false">J13954-H13954</f>
        <v>4.1</v>
      </c>
      <c r="L13954" s="14" t="n">
        <f aca="false">G13954-H13954</f>
        <v>3.1</v>
      </c>
    </row>
    <row r="13955" customFormat="false" ht="15" hidden="false" customHeight="false" outlineLevel="0" collapsed="false">
      <c r="A13955" s="2" t="s">
        <v>124</v>
      </c>
      <c r="B13955" s="2" t="s">
        <v>142</v>
      </c>
      <c r="C13955" s="2" t="s">
        <v>48</v>
      </c>
      <c r="D13955" s="2" t="s">
        <v>10</v>
      </c>
      <c r="E13955" s="2" t="s">
        <v>74</v>
      </c>
      <c r="F13955" s="2" t="s">
        <v>976</v>
      </c>
      <c r="G13955" s="14" t="n">
        <v>12.5</v>
      </c>
      <c r="H13955" s="14" t="n">
        <v>19.55</v>
      </c>
      <c r="I13955" s="14" t="n">
        <v>14.5</v>
      </c>
      <c r="J13955" s="23" t="n">
        <f aca="false">IF(AND(E13955="Priority",ISNUMBER('Cost model'!N333)),'Cost model'!N333,'Cost model'!M333)</f>
        <v>18.5</v>
      </c>
      <c r="K13955" s="14" t="n">
        <f aca="false">J13955-H13955</f>
        <v>-1.05</v>
      </c>
      <c r="L13955" s="14" t="n">
        <f aca="false">G13955-H13955</f>
        <v>-7.05</v>
      </c>
    </row>
    <row r="13956" customFormat="false" ht="15" hidden="false" customHeight="false" outlineLevel="0" collapsed="false">
      <c r="A13956" s="2" t="s">
        <v>174</v>
      </c>
      <c r="B13956" s="2" t="s">
        <v>174</v>
      </c>
      <c r="C13956" s="2" t="s">
        <v>47</v>
      </c>
      <c r="D13956" s="2" t="s">
        <v>12</v>
      </c>
      <c r="E13956" s="2" t="s">
        <v>74</v>
      </c>
      <c r="F13956" s="2" t="s">
        <v>977</v>
      </c>
      <c r="G13956" s="14" t="n">
        <v>9.5</v>
      </c>
      <c r="H13956" s="14" t="n">
        <v>31.8</v>
      </c>
      <c r="I13956" s="14" t="n">
        <v>9.5</v>
      </c>
      <c r="J13956" s="23" t="n">
        <f aca="false">IF(AND(E13956="Priority",ISNUMBER('Cost model'!N170)),'Cost model'!N170,'Cost model'!M170)</f>
        <v>25.5</v>
      </c>
      <c r="K13956" s="14" t="n">
        <f aca="false">J13956-H13956</f>
        <v>-6.3</v>
      </c>
      <c r="L13956" s="14" t="n">
        <f aca="false">G13956-H13956</f>
        <v>-22.3</v>
      </c>
    </row>
    <row r="13957" customFormat="false" ht="15" hidden="false" customHeight="false" outlineLevel="0" collapsed="false">
      <c r="A13957" s="2" t="s">
        <v>174</v>
      </c>
      <c r="B13957" s="2" t="s">
        <v>174</v>
      </c>
      <c r="C13957" s="2" t="s">
        <v>47</v>
      </c>
      <c r="D13957" s="2" t="s">
        <v>10</v>
      </c>
      <c r="E13957" s="2" t="s">
        <v>74</v>
      </c>
      <c r="F13957" s="2" t="s">
        <v>977</v>
      </c>
      <c r="G13957" s="14" t="n">
        <v>9.5</v>
      </c>
      <c r="H13957" s="14" t="n">
        <v>7.74</v>
      </c>
      <c r="I13957" s="14" t="n">
        <v>9.5</v>
      </c>
      <c r="J13957" s="23" t="n">
        <f aca="false">IF(AND(E13957="Priority",ISNUMBER('Cost model'!N167)),'Cost model'!N167,'Cost model'!M167)</f>
        <v>8.5</v>
      </c>
      <c r="K13957" s="14" t="n">
        <f aca="false">J13957-H13957</f>
        <v>0.76</v>
      </c>
      <c r="L13957" s="14" t="n">
        <f aca="false">G13957-H13957</f>
        <v>1.76</v>
      </c>
    </row>
    <row r="13958" customFormat="false" ht="15" hidden="false" customHeight="false" outlineLevel="0" collapsed="false">
      <c r="A13958" s="2" t="s">
        <v>221</v>
      </c>
      <c r="B13958" s="2" t="s">
        <v>221</v>
      </c>
      <c r="C13958" s="2" t="s">
        <v>47</v>
      </c>
      <c r="D13958" s="2" t="s">
        <v>10</v>
      </c>
      <c r="E13958" s="2" t="s">
        <v>74</v>
      </c>
      <c r="F13958" s="2" t="s">
        <v>977</v>
      </c>
      <c r="G13958" s="14" t="n">
        <v>9.5</v>
      </c>
      <c r="H13958" s="14" t="n">
        <v>6.16</v>
      </c>
      <c r="I13958" s="14" t="n">
        <v>9.5</v>
      </c>
      <c r="J13958" s="23" t="n">
        <f aca="false">IF(AND(E13958="Priority",ISNUMBER('Cost model'!N737)),'Cost model'!N737,'Cost model'!M737)</f>
        <v>8.5</v>
      </c>
      <c r="K13958" s="14" t="n">
        <f aca="false">J13958-H13958</f>
        <v>2.34</v>
      </c>
      <c r="L13958" s="14" t="n">
        <f aca="false">G13958-H13958</f>
        <v>3.34</v>
      </c>
    </row>
    <row r="13959" customFormat="false" ht="15" hidden="false" customHeight="false" outlineLevel="0" collapsed="false">
      <c r="A13959" s="2" t="s">
        <v>158</v>
      </c>
      <c r="B13959" s="2" t="s">
        <v>158</v>
      </c>
      <c r="C13959" s="2" t="s">
        <v>49</v>
      </c>
      <c r="D13959" s="2" t="s">
        <v>10</v>
      </c>
      <c r="E13959" s="2" t="s">
        <v>74</v>
      </c>
      <c r="F13959" s="2" t="s">
        <v>977</v>
      </c>
      <c r="G13959" s="14" t="n">
        <v>17.5</v>
      </c>
      <c r="H13959" s="14" t="n">
        <v>18.43</v>
      </c>
      <c r="I13959" s="14" t="n">
        <v>17.5</v>
      </c>
      <c r="J13959" s="23" t="n">
        <f aca="false">IF(AND(E13959="Priority",ISNUMBER('Cost model'!N424)),'Cost model'!N424,'Cost model'!M424)</f>
        <v>16.5</v>
      </c>
      <c r="K13959" s="14" t="n">
        <f aca="false">J13959-H13959</f>
        <v>-1.93</v>
      </c>
      <c r="L13959" s="14" t="n">
        <f aca="false">G13959-H13959</f>
        <v>-0.93</v>
      </c>
    </row>
    <row r="13960" customFormat="false" ht="15" hidden="false" customHeight="false" outlineLevel="0" collapsed="false">
      <c r="A13960" s="2" t="s">
        <v>221</v>
      </c>
      <c r="B13960" s="2" t="s">
        <v>221</v>
      </c>
      <c r="C13960" s="2" t="s">
        <v>47</v>
      </c>
      <c r="D13960" s="2" t="s">
        <v>10</v>
      </c>
      <c r="E13960" s="2" t="s">
        <v>74</v>
      </c>
      <c r="F13960" s="2" t="s">
        <v>977</v>
      </c>
      <c r="G13960" s="14" t="n">
        <v>9.5</v>
      </c>
      <c r="H13960" s="14" t="n">
        <v>7.43</v>
      </c>
      <c r="I13960" s="14" t="n">
        <v>9.5</v>
      </c>
      <c r="J13960" s="23" t="n">
        <f aca="false">IF(AND(E13960="Priority",ISNUMBER('Cost model'!N737)),'Cost model'!N737,'Cost model'!M737)</f>
        <v>8.5</v>
      </c>
      <c r="K13960" s="14" t="n">
        <f aca="false">J13960-H13960</f>
        <v>1.07</v>
      </c>
      <c r="L13960" s="14" t="n">
        <f aca="false">G13960-H13960</f>
        <v>2.07</v>
      </c>
    </row>
    <row r="13961" customFormat="false" ht="15" hidden="false" customHeight="false" outlineLevel="0" collapsed="false">
      <c r="A13961" s="2" t="s">
        <v>174</v>
      </c>
      <c r="B13961" s="2" t="s">
        <v>174</v>
      </c>
      <c r="C13961" s="2" t="s">
        <v>48</v>
      </c>
      <c r="D13961" s="2" t="s">
        <v>12</v>
      </c>
      <c r="E13961" s="2" t="s">
        <v>74</v>
      </c>
      <c r="F13961" s="2" t="s">
        <v>977</v>
      </c>
      <c r="G13961" s="14" t="n">
        <v>12.5</v>
      </c>
      <c r="H13961" s="14" t="n">
        <v>18.27</v>
      </c>
      <c r="I13961" s="14" t="n">
        <v>12.5</v>
      </c>
      <c r="J13961" s="23" t="n">
        <f aca="false">IF(AND(E13961="Priority",ISNUMBER('Cost model'!N171)),'Cost model'!N171,'Cost model'!M171)</f>
        <v>40</v>
      </c>
      <c r="K13961" s="14" t="n">
        <f aca="false">J13961-H13961</f>
        <v>21.73</v>
      </c>
      <c r="L13961" s="14" t="n">
        <f aca="false">G13961-H13961</f>
        <v>-5.77</v>
      </c>
    </row>
    <row r="13962" customFormat="false" ht="15" hidden="false" customHeight="false" outlineLevel="0" collapsed="false">
      <c r="A13962" s="2" t="s">
        <v>142</v>
      </c>
      <c r="B13962" s="2" t="s">
        <v>142</v>
      </c>
      <c r="C13962" s="2" t="s">
        <v>49</v>
      </c>
      <c r="D13962" s="2" t="s">
        <v>12</v>
      </c>
      <c r="E13962" s="2" t="s">
        <v>83</v>
      </c>
      <c r="F13962" s="2" t="s">
        <v>977</v>
      </c>
      <c r="G13962" s="14" t="n">
        <v>29.5</v>
      </c>
      <c r="H13962" s="14" t="n">
        <v>87.4</v>
      </c>
      <c r="I13962" s="14" t="n">
        <v>29.5</v>
      </c>
      <c r="J13962" s="23" t="n">
        <f aca="false">IF(AND(E13962="Priority",ISNUMBER('Cost model'!N637)),'Cost model'!N637,'Cost model'!M637)</f>
        <v>60</v>
      </c>
      <c r="K13962" s="14" t="n">
        <f aca="false">J13962-H13962</f>
        <v>-27.4</v>
      </c>
      <c r="L13962" s="14" t="n">
        <f aca="false">G13962-H13962</f>
        <v>-57.9</v>
      </c>
    </row>
    <row r="13963" customFormat="false" ht="15" hidden="false" customHeight="false" outlineLevel="0" collapsed="false">
      <c r="A13963" s="2" t="s">
        <v>142</v>
      </c>
      <c r="B13963" s="2" t="s">
        <v>142</v>
      </c>
      <c r="C13963" s="2" t="s">
        <v>47</v>
      </c>
      <c r="D13963" s="2" t="s">
        <v>10</v>
      </c>
      <c r="E13963" s="2" t="s">
        <v>83</v>
      </c>
      <c r="F13963" s="2" t="s">
        <v>977</v>
      </c>
      <c r="G13963" s="14" t="n">
        <v>14.5</v>
      </c>
      <c r="H13963" s="14" t="n">
        <v>8.58</v>
      </c>
      <c r="I13963" s="14" t="n">
        <v>14.5</v>
      </c>
      <c r="J13963" s="23" t="n">
        <f aca="false">IF(AND(E13963="Priority",ISNUMBER('Cost model'!N632)),'Cost model'!N632,'Cost model'!M632)</f>
        <v>14.5</v>
      </c>
      <c r="K13963" s="14" t="n">
        <f aca="false">J13963-H13963</f>
        <v>5.92</v>
      </c>
      <c r="L13963" s="14" t="n">
        <f aca="false">G13963-H13963</f>
        <v>5.92</v>
      </c>
    </row>
    <row r="13964" customFormat="false" ht="15" hidden="false" customHeight="false" outlineLevel="0" collapsed="false">
      <c r="A13964" s="2" t="s">
        <v>221</v>
      </c>
      <c r="B13964" s="2" t="s">
        <v>221</v>
      </c>
      <c r="C13964" s="2" t="s">
        <v>47</v>
      </c>
      <c r="D13964" s="2" t="s">
        <v>12</v>
      </c>
      <c r="E13964" s="2" t="s">
        <v>74</v>
      </c>
      <c r="F13964" s="2" t="s">
        <v>977</v>
      </c>
      <c r="G13964" s="14" t="n">
        <v>9.5</v>
      </c>
      <c r="H13964" s="14" t="n">
        <v>26.72</v>
      </c>
      <c r="I13964" s="14" t="n">
        <v>9.5</v>
      </c>
      <c r="J13964" s="23" t="n">
        <f aca="false">IF(AND(E13964="Priority",ISNUMBER('Cost model'!N740)),'Cost model'!N740,'Cost model'!M740)</f>
        <v>22.5</v>
      </c>
      <c r="K13964" s="14" t="n">
        <f aca="false">J13964-H13964</f>
        <v>-4.22</v>
      </c>
      <c r="L13964" s="14" t="n">
        <f aca="false">G13964-H13964</f>
        <v>-17.22</v>
      </c>
    </row>
    <row r="13965" customFormat="false" ht="15" hidden="false" customHeight="false" outlineLevel="0" collapsed="false">
      <c r="A13965" s="2" t="s">
        <v>158</v>
      </c>
      <c r="B13965" s="2" t="s">
        <v>142</v>
      </c>
      <c r="C13965" s="2" t="s">
        <v>47</v>
      </c>
      <c r="D13965" s="2" t="s">
        <v>12</v>
      </c>
      <c r="E13965" s="2" t="s">
        <v>74</v>
      </c>
      <c r="F13965" s="2" t="s">
        <v>976</v>
      </c>
      <c r="G13965" s="14" t="n">
        <v>9.5</v>
      </c>
      <c r="H13965" s="14" t="n">
        <v>27.42</v>
      </c>
      <c r="I13965" s="14" t="n">
        <v>19.5</v>
      </c>
      <c r="J13965" s="23" t="n">
        <f aca="false">IF(AND(E13965="Priority",ISNUMBER('Cost model'!N440)),'Cost model'!N440,'Cost model'!M440)</f>
        <v>45</v>
      </c>
      <c r="K13965" s="14" t="n">
        <f aca="false">J13965-H13965</f>
        <v>17.58</v>
      </c>
      <c r="L13965" s="14" t="n">
        <f aca="false">G13965-H13965</f>
        <v>-17.92</v>
      </c>
    </row>
    <row r="13966" customFormat="false" ht="15" hidden="false" customHeight="false" outlineLevel="0" collapsed="false">
      <c r="A13966" s="2" t="s">
        <v>124</v>
      </c>
      <c r="B13966" s="2" t="s">
        <v>124</v>
      </c>
      <c r="C13966" s="2" t="s">
        <v>48</v>
      </c>
      <c r="D13966" s="2" t="s">
        <v>13</v>
      </c>
      <c r="E13966" s="2" t="s">
        <v>74</v>
      </c>
      <c r="F13966" s="2" t="s">
        <v>977</v>
      </c>
      <c r="G13966" s="14" t="n">
        <v>24.5</v>
      </c>
      <c r="H13966" s="14" t="n">
        <v>40.24</v>
      </c>
      <c r="I13966" s="14" t="n">
        <v>24.5</v>
      </c>
      <c r="J13966" s="23" t="n">
        <f aca="false">IF(AND(E13966="Priority",ISNUMBER('Cost model'!N324)),'Cost model'!N324,'Cost model'!M324)</f>
        <v>85</v>
      </c>
      <c r="K13966" s="14" t="n">
        <f aca="false">J13966-H13966</f>
        <v>44.76</v>
      </c>
      <c r="L13966" s="14" t="n">
        <f aca="false">G13966-H13966</f>
        <v>-15.74</v>
      </c>
    </row>
    <row r="13967" customFormat="false" ht="15" hidden="false" customHeight="false" outlineLevel="0" collapsed="false">
      <c r="A13967" s="2" t="s">
        <v>124</v>
      </c>
      <c r="B13967" s="2" t="s">
        <v>124</v>
      </c>
      <c r="C13967" s="2" t="s">
        <v>48</v>
      </c>
      <c r="D13967" s="2" t="s">
        <v>12</v>
      </c>
      <c r="E13967" s="2" t="s">
        <v>74</v>
      </c>
      <c r="F13967" s="2" t="s">
        <v>977</v>
      </c>
      <c r="G13967" s="14" t="n">
        <v>12.5</v>
      </c>
      <c r="H13967" s="14" t="n">
        <v>42.68</v>
      </c>
      <c r="I13967" s="14" t="n">
        <v>12.5</v>
      </c>
      <c r="J13967" s="23" t="n">
        <f aca="false">IF(AND(E13967="Priority",ISNUMBER('Cost model'!N321)),'Cost model'!N321,'Cost model'!M321)</f>
        <v>40</v>
      </c>
      <c r="K13967" s="14" t="n">
        <f aca="false">J13967-H13967</f>
        <v>-2.68</v>
      </c>
      <c r="L13967" s="14" t="n">
        <f aca="false">G13967-H13967</f>
        <v>-30.18</v>
      </c>
    </row>
    <row r="13968" customFormat="false" ht="15" hidden="false" customHeight="false" outlineLevel="0" collapsed="false">
      <c r="A13968" s="2" t="s">
        <v>221</v>
      </c>
      <c r="B13968" s="2" t="s">
        <v>124</v>
      </c>
      <c r="C13968" s="2" t="s">
        <v>49</v>
      </c>
      <c r="D13968" s="2" t="s">
        <v>12</v>
      </c>
      <c r="E13968" s="2" t="s">
        <v>74</v>
      </c>
      <c r="F13968" s="2" t="s">
        <v>976</v>
      </c>
      <c r="G13968" s="14" t="n">
        <v>29.5</v>
      </c>
      <c r="H13968" s="14" t="n">
        <v>38.84</v>
      </c>
      <c r="I13968" s="14" t="n">
        <v>24.5</v>
      </c>
      <c r="J13968" s="23" t="n">
        <f aca="false">IF(AND(E13968="Priority",ISNUMBER('Cost model'!N802)),'Cost model'!N802,'Cost model'!M802)</f>
        <v>60</v>
      </c>
      <c r="K13968" s="14" t="n">
        <f aca="false">J13968-H13968</f>
        <v>21.16</v>
      </c>
      <c r="L13968" s="14" t="n">
        <f aca="false">G13968-H13968</f>
        <v>-9.34</v>
      </c>
    </row>
    <row r="13969" customFormat="false" ht="15" hidden="false" customHeight="false" outlineLevel="0" collapsed="false">
      <c r="A13969" s="2" t="s">
        <v>174</v>
      </c>
      <c r="B13969" s="2" t="s">
        <v>174</v>
      </c>
      <c r="C13969" s="2" t="s">
        <v>47</v>
      </c>
      <c r="D13969" s="2" t="s">
        <v>13</v>
      </c>
      <c r="E13969" s="2" t="s">
        <v>74</v>
      </c>
      <c r="F13969" s="2" t="s">
        <v>977</v>
      </c>
      <c r="G13969" s="14" t="n">
        <v>19</v>
      </c>
      <c r="H13969" s="14" t="n">
        <v>81.1</v>
      </c>
      <c r="I13969" s="14" t="n">
        <v>19</v>
      </c>
      <c r="J13969" s="23" t="n">
        <f aca="false">IF(AND(E13969="Priority",ISNUMBER('Cost model'!N173)),'Cost model'!N173,'Cost model'!M173)</f>
        <v>60</v>
      </c>
      <c r="K13969" s="14" t="n">
        <f aca="false">J13969-H13969</f>
        <v>-21.1</v>
      </c>
      <c r="L13969" s="14" t="n">
        <f aca="false">G13969-H13969</f>
        <v>-62.1</v>
      </c>
    </row>
    <row r="13970" customFormat="false" ht="15" hidden="false" customHeight="false" outlineLevel="0" collapsed="false">
      <c r="A13970" s="2" t="s">
        <v>124</v>
      </c>
      <c r="B13970" s="2" t="s">
        <v>124</v>
      </c>
      <c r="C13970" s="2" t="s">
        <v>48</v>
      </c>
      <c r="D13970" s="2" t="s">
        <v>12</v>
      </c>
      <c r="E13970" s="2" t="s">
        <v>74</v>
      </c>
      <c r="F13970" s="2" t="s">
        <v>977</v>
      </c>
      <c r="G13970" s="14" t="n">
        <v>12.5</v>
      </c>
      <c r="H13970" s="14" t="n">
        <v>54.98</v>
      </c>
      <c r="I13970" s="14" t="n">
        <v>12.5</v>
      </c>
      <c r="J13970" s="23" t="n">
        <f aca="false">IF(AND(E13970="Priority",ISNUMBER('Cost model'!N321)),'Cost model'!N321,'Cost model'!M321)</f>
        <v>40</v>
      </c>
      <c r="K13970" s="14" t="n">
        <f aca="false">J13970-H13970</f>
        <v>-14.98</v>
      </c>
      <c r="L13970" s="14" t="n">
        <f aca="false">G13970-H13970</f>
        <v>-42.48</v>
      </c>
    </row>
    <row r="13971" customFormat="false" ht="15" hidden="false" customHeight="false" outlineLevel="0" collapsed="false">
      <c r="A13971" s="2" t="s">
        <v>174</v>
      </c>
      <c r="B13971" s="2" t="s">
        <v>158</v>
      </c>
      <c r="C13971" s="2" t="s">
        <v>48</v>
      </c>
      <c r="D13971" s="2" t="s">
        <v>10</v>
      </c>
      <c r="E13971" s="2" t="s">
        <v>74</v>
      </c>
      <c r="F13971" s="2" t="s">
        <v>976</v>
      </c>
      <c r="G13971" s="14" t="n">
        <v>12.5</v>
      </c>
      <c r="H13971" s="14" t="n">
        <v>13.99</v>
      </c>
      <c r="I13971" s="14" t="n">
        <v>14.5</v>
      </c>
      <c r="J13971" s="23" t="n">
        <f aca="false">IF(AND(E13971="Priority",ISNUMBER('Cost model'!N138)),'Cost model'!N138,'Cost model'!M138)</f>
        <v>16.5</v>
      </c>
      <c r="K13971" s="14" t="n">
        <f aca="false">J13971-H13971</f>
        <v>2.51</v>
      </c>
      <c r="L13971" s="14" t="n">
        <f aca="false">G13971-H13971</f>
        <v>-1.49</v>
      </c>
    </row>
    <row r="13972" customFormat="false" ht="15" hidden="false" customHeight="false" outlineLevel="0" collapsed="false">
      <c r="A13972" s="2" t="s">
        <v>142</v>
      </c>
      <c r="B13972" s="2" t="s">
        <v>142</v>
      </c>
      <c r="C13972" s="2" t="s">
        <v>49</v>
      </c>
      <c r="D13972" s="2" t="s">
        <v>12</v>
      </c>
      <c r="E13972" s="2" t="s">
        <v>74</v>
      </c>
      <c r="F13972" s="2" t="s">
        <v>977</v>
      </c>
      <c r="G13972" s="14" t="n">
        <v>19.5</v>
      </c>
      <c r="H13972" s="14" t="n">
        <v>75.88</v>
      </c>
      <c r="I13972" s="14" t="n">
        <v>19.5</v>
      </c>
      <c r="J13972" s="23" t="n">
        <f aca="false">IF(AND(E13972="Priority",ISNUMBER('Cost model'!N637)),'Cost model'!N637,'Cost model'!M637)</f>
        <v>45</v>
      </c>
      <c r="K13972" s="14" t="n">
        <f aca="false">J13972-H13972</f>
        <v>-30.88</v>
      </c>
      <c r="L13972" s="14" t="n">
        <f aca="false">G13972-H13972</f>
        <v>-56.38</v>
      </c>
    </row>
    <row r="13973" customFormat="false" ht="15" hidden="false" customHeight="false" outlineLevel="0" collapsed="false">
      <c r="A13973" s="2" t="s">
        <v>174</v>
      </c>
      <c r="B13973" s="2" t="s">
        <v>124</v>
      </c>
      <c r="C13973" s="2" t="s">
        <v>47</v>
      </c>
      <c r="D13973" s="2" t="s">
        <v>12</v>
      </c>
      <c r="E13973" s="2" t="s">
        <v>74</v>
      </c>
      <c r="F13973" s="2" t="s">
        <v>976</v>
      </c>
      <c r="G13973" s="14" t="n">
        <v>9.5</v>
      </c>
      <c r="H13973" s="14" t="n">
        <v>57.57</v>
      </c>
      <c r="I13973" s="14" t="n">
        <v>9.5</v>
      </c>
      <c r="J13973" s="23" t="n">
        <f aca="false">IF(AND(E13973="Priority",ISNUMBER('Cost model'!N110)),'Cost model'!N110,'Cost model'!M110)</f>
        <v>40</v>
      </c>
      <c r="K13973" s="14" t="n">
        <f aca="false">J13973-H13973</f>
        <v>-17.57</v>
      </c>
      <c r="L13973" s="14" t="n">
        <f aca="false">G13973-H13973</f>
        <v>-48.07</v>
      </c>
    </row>
    <row r="13974" customFormat="false" ht="15" hidden="false" customHeight="false" outlineLevel="0" collapsed="false">
      <c r="A13974" s="2" t="s">
        <v>124</v>
      </c>
      <c r="B13974" s="2" t="s">
        <v>124</v>
      </c>
      <c r="C13974" s="2" t="s">
        <v>47</v>
      </c>
      <c r="D13974" s="2" t="s">
        <v>13</v>
      </c>
      <c r="E13974" s="2" t="s">
        <v>74</v>
      </c>
      <c r="F13974" s="2" t="s">
        <v>977</v>
      </c>
      <c r="G13974" s="14" t="n">
        <v>19</v>
      </c>
      <c r="H13974" s="14" t="n">
        <v>83.17</v>
      </c>
      <c r="I13974" s="14" t="n">
        <v>19</v>
      </c>
      <c r="J13974" s="23" t="n">
        <f aca="false">IF(AND(E13974="Priority",ISNUMBER('Cost model'!N323)),'Cost model'!N323,'Cost model'!M323)</f>
        <v>60</v>
      </c>
      <c r="K13974" s="14" t="n">
        <f aca="false">J13974-H13974</f>
        <v>-23.17</v>
      </c>
      <c r="L13974" s="14" t="n">
        <f aca="false">G13974-H13974</f>
        <v>-64.17</v>
      </c>
    </row>
    <row r="13975" customFormat="false" ht="15" hidden="false" customHeight="false" outlineLevel="0" collapsed="false">
      <c r="A13975" s="2" t="s">
        <v>142</v>
      </c>
      <c r="B13975" s="2" t="s">
        <v>158</v>
      </c>
      <c r="C13975" s="2" t="s">
        <v>47</v>
      </c>
      <c r="D13975" s="2" t="s">
        <v>10</v>
      </c>
      <c r="E13975" s="2" t="s">
        <v>74</v>
      </c>
      <c r="F13975" s="2" t="s">
        <v>976</v>
      </c>
      <c r="G13975" s="14" t="n">
        <v>9.5</v>
      </c>
      <c r="H13975" s="14" t="n">
        <v>10.15</v>
      </c>
      <c r="I13975" s="14" t="n">
        <v>14.5</v>
      </c>
      <c r="J13975" s="23" t="n">
        <f aca="false">IF(AND(E13975="Priority",ISNUMBER('Cost model'!N647)),'Cost model'!N647,'Cost model'!M647)</f>
        <v>13.5</v>
      </c>
      <c r="K13975" s="14" t="n">
        <f aca="false">J13975-H13975</f>
        <v>3.35</v>
      </c>
      <c r="L13975" s="14" t="n">
        <f aca="false">G13975-H13975</f>
        <v>-0.65</v>
      </c>
    </row>
    <row r="13976" customFormat="false" ht="15" hidden="false" customHeight="false" outlineLevel="0" collapsed="false">
      <c r="A13976" s="2" t="s">
        <v>174</v>
      </c>
      <c r="B13976" s="2" t="s">
        <v>142</v>
      </c>
      <c r="C13976" s="2" t="s">
        <v>49</v>
      </c>
      <c r="D13976" s="2" t="s">
        <v>12</v>
      </c>
      <c r="E13976" s="2" t="s">
        <v>83</v>
      </c>
      <c r="F13976" s="2" t="s">
        <v>976</v>
      </c>
      <c r="G13976" s="14" t="n">
        <v>29.5</v>
      </c>
      <c r="H13976" s="14" t="n">
        <v>54.19</v>
      </c>
      <c r="I13976" s="14" t="n">
        <v>29.5</v>
      </c>
      <c r="J13976" s="23" t="n">
        <f aca="false">IF(AND(E13976="Priority",ISNUMBER('Cost model'!N127)),'Cost model'!N127,'Cost model'!M127)</f>
        <v>65</v>
      </c>
      <c r="K13976" s="14" t="n">
        <f aca="false">J13976-H13976</f>
        <v>10.81</v>
      </c>
      <c r="L13976" s="14" t="n">
        <f aca="false">G13976-H13976</f>
        <v>-24.69</v>
      </c>
    </row>
    <row r="13977" customFormat="false" ht="15" hidden="false" customHeight="false" outlineLevel="0" collapsed="false">
      <c r="A13977" s="2" t="s">
        <v>174</v>
      </c>
      <c r="B13977" s="2" t="s">
        <v>174</v>
      </c>
      <c r="C13977" s="2" t="s">
        <v>47</v>
      </c>
      <c r="D13977" s="2" t="s">
        <v>10</v>
      </c>
      <c r="E13977" s="2" t="s">
        <v>74</v>
      </c>
      <c r="F13977" s="2" t="s">
        <v>977</v>
      </c>
      <c r="G13977" s="14" t="n">
        <v>9.5</v>
      </c>
      <c r="H13977" s="14" t="n">
        <v>7.74</v>
      </c>
      <c r="I13977" s="14" t="n">
        <v>9.5</v>
      </c>
      <c r="J13977" s="23" t="n">
        <f aca="false">IF(AND(E13977="Priority",ISNUMBER('Cost model'!N167)),'Cost model'!N167,'Cost model'!M167)</f>
        <v>8.5</v>
      </c>
      <c r="K13977" s="14" t="n">
        <f aca="false">J13977-H13977</f>
        <v>0.76</v>
      </c>
      <c r="L13977" s="14" t="n">
        <f aca="false">G13977-H13977</f>
        <v>1.76</v>
      </c>
    </row>
    <row r="13978" customFormat="false" ht="15" hidden="false" customHeight="false" outlineLevel="0" collapsed="false">
      <c r="A13978" s="2" t="s">
        <v>142</v>
      </c>
      <c r="B13978" s="2" t="s">
        <v>142</v>
      </c>
      <c r="C13978" s="2" t="s">
        <v>49</v>
      </c>
      <c r="D13978" s="2" t="s">
        <v>12</v>
      </c>
      <c r="E13978" s="2" t="s">
        <v>74</v>
      </c>
      <c r="F13978" s="2" t="s">
        <v>977</v>
      </c>
      <c r="G13978" s="14" t="n">
        <v>19.5</v>
      </c>
      <c r="H13978" s="14" t="n">
        <v>43.32</v>
      </c>
      <c r="I13978" s="14" t="n">
        <v>19.5</v>
      </c>
      <c r="J13978" s="23" t="n">
        <f aca="false">IF(AND(E13978="Priority",ISNUMBER('Cost model'!N637)),'Cost model'!N637,'Cost model'!M637)</f>
        <v>45</v>
      </c>
      <c r="K13978" s="14" t="n">
        <f aca="false">J13978-H13978</f>
        <v>1.68</v>
      </c>
      <c r="L13978" s="14" t="n">
        <f aca="false">G13978-H13978</f>
        <v>-23.82</v>
      </c>
    </row>
    <row r="13979" customFormat="false" ht="15" hidden="false" customHeight="false" outlineLevel="0" collapsed="false">
      <c r="A13979" s="2" t="s">
        <v>221</v>
      </c>
      <c r="B13979" s="2" t="s">
        <v>124</v>
      </c>
      <c r="C13979" s="2" t="s">
        <v>47</v>
      </c>
      <c r="D13979" s="2" t="s">
        <v>13</v>
      </c>
      <c r="E13979" s="2" t="s">
        <v>74</v>
      </c>
      <c r="F13979" s="2" t="s">
        <v>976</v>
      </c>
      <c r="G13979" s="14" t="n">
        <v>19.5</v>
      </c>
      <c r="H13979" s="14" t="n">
        <v>144.18</v>
      </c>
      <c r="I13979" s="14" t="n">
        <v>45</v>
      </c>
      <c r="J13979" s="23" t="n">
        <f aca="false">IF(AND(E13979="Priority",ISNUMBER('Cost model'!N803)),'Cost model'!N803,'Cost model'!M803)</f>
        <v>120</v>
      </c>
      <c r="K13979" s="14" t="n">
        <f aca="false">J13979-H13979</f>
        <v>-24.18</v>
      </c>
      <c r="L13979" s="14" t="n">
        <f aca="false">G13979-H13979</f>
        <v>-124.68</v>
      </c>
    </row>
    <row r="13980" customFormat="false" ht="15" hidden="false" customHeight="false" outlineLevel="0" collapsed="false">
      <c r="A13980" s="2" t="s">
        <v>221</v>
      </c>
      <c r="B13980" s="2" t="s">
        <v>221</v>
      </c>
      <c r="C13980" s="2" t="s">
        <v>49</v>
      </c>
      <c r="D13980" s="2" t="s">
        <v>13</v>
      </c>
      <c r="E13980" s="2" t="s">
        <v>74</v>
      </c>
      <c r="F13980" s="2" t="s">
        <v>977</v>
      </c>
      <c r="G13980" s="14" t="n">
        <v>50</v>
      </c>
      <c r="H13980" s="14" t="n">
        <v>449.23</v>
      </c>
      <c r="I13980" s="14" t="n">
        <v>50</v>
      </c>
      <c r="J13980" s="23" t="n">
        <f aca="false">IF(AND(E13980="Priority",ISNUMBER('Cost model'!N745)),'Cost model'!N745,'Cost model'!M745)</f>
        <v>130</v>
      </c>
      <c r="K13980" s="14" t="n">
        <f aca="false">J13980-H13980</f>
        <v>-319.23</v>
      </c>
      <c r="L13980" s="14" t="n">
        <f aca="false">G13980-H13980</f>
        <v>-399.23</v>
      </c>
    </row>
    <row r="13981" customFormat="false" ht="15" hidden="false" customHeight="false" outlineLevel="0" collapsed="false">
      <c r="A13981" s="2" t="s">
        <v>221</v>
      </c>
      <c r="B13981" s="2" t="s">
        <v>221</v>
      </c>
      <c r="C13981" s="2" t="s">
        <v>49</v>
      </c>
      <c r="D13981" s="2" t="s">
        <v>12</v>
      </c>
      <c r="E13981" s="2" t="s">
        <v>74</v>
      </c>
      <c r="F13981" s="2" t="s">
        <v>977</v>
      </c>
      <c r="G13981" s="14" t="n">
        <v>19.5</v>
      </c>
      <c r="H13981" s="14" t="n">
        <v>73.22</v>
      </c>
      <c r="I13981" s="14" t="n">
        <v>19.5</v>
      </c>
      <c r="J13981" s="23" t="n">
        <f aca="false">IF(AND(E13981="Priority",ISNUMBER('Cost model'!N742)),'Cost model'!N742,'Cost model'!M742)</f>
        <v>60</v>
      </c>
      <c r="K13981" s="14" t="n">
        <f aca="false">J13981-H13981</f>
        <v>-13.22</v>
      </c>
      <c r="L13981" s="14" t="n">
        <f aca="false">G13981-H13981</f>
        <v>-53.72</v>
      </c>
    </row>
    <row r="13982" customFormat="false" ht="15" hidden="false" customHeight="false" outlineLevel="0" collapsed="false">
      <c r="A13982" s="2" t="s">
        <v>142</v>
      </c>
      <c r="B13982" s="2" t="s">
        <v>174</v>
      </c>
      <c r="C13982" s="2" t="s">
        <v>47</v>
      </c>
      <c r="D13982" s="2" t="s">
        <v>10</v>
      </c>
      <c r="E13982" s="2" t="s">
        <v>74</v>
      </c>
      <c r="F13982" s="2" t="s">
        <v>976</v>
      </c>
      <c r="G13982" s="14" t="n">
        <v>9.5</v>
      </c>
      <c r="H13982" s="14" t="n">
        <v>6.16</v>
      </c>
      <c r="I13982" s="14" t="n">
        <v>14.5</v>
      </c>
      <c r="J13982" s="23" t="n">
        <f aca="false">IF(AND(E13982="Priority",ISNUMBER('Cost model'!N692)),'Cost model'!N692,'Cost model'!M692)</f>
        <v>9.5</v>
      </c>
      <c r="K13982" s="14" t="n">
        <f aca="false">J13982-H13982</f>
        <v>3.34</v>
      </c>
      <c r="L13982" s="14" t="n">
        <f aca="false">G13982-H13982</f>
        <v>3.34</v>
      </c>
    </row>
    <row r="13983" customFormat="false" ht="15" hidden="false" customHeight="false" outlineLevel="0" collapsed="false">
      <c r="A13983" s="2" t="s">
        <v>221</v>
      </c>
      <c r="B13983" s="2" t="s">
        <v>221</v>
      </c>
      <c r="C13983" s="2" t="s">
        <v>47</v>
      </c>
      <c r="D13983" s="2" t="s">
        <v>10</v>
      </c>
      <c r="E13983" s="2" t="s">
        <v>74</v>
      </c>
      <c r="F13983" s="2" t="s">
        <v>977</v>
      </c>
      <c r="G13983" s="14" t="n">
        <v>9.5</v>
      </c>
      <c r="H13983" s="14" t="n">
        <v>10.34</v>
      </c>
      <c r="I13983" s="14" t="n">
        <v>9.5</v>
      </c>
      <c r="J13983" s="23" t="n">
        <f aca="false">IF(AND(E13983="Priority",ISNUMBER('Cost model'!N737)),'Cost model'!N737,'Cost model'!M737)</f>
        <v>8.5</v>
      </c>
      <c r="K13983" s="14" t="n">
        <f aca="false">J13983-H13983</f>
        <v>-1.84</v>
      </c>
      <c r="L13983" s="14" t="n">
        <f aca="false">G13983-H13983</f>
        <v>-0.84</v>
      </c>
    </row>
    <row r="13984" customFormat="false" ht="15" hidden="false" customHeight="false" outlineLevel="0" collapsed="false">
      <c r="A13984" s="2" t="s">
        <v>221</v>
      </c>
      <c r="B13984" s="2" t="s">
        <v>221</v>
      </c>
      <c r="C13984" s="2" t="s">
        <v>47</v>
      </c>
      <c r="D13984" s="2" t="s">
        <v>10</v>
      </c>
      <c r="E13984" s="2" t="s">
        <v>74</v>
      </c>
      <c r="F13984" s="2" t="s">
        <v>977</v>
      </c>
      <c r="G13984" s="14" t="n">
        <v>9.5</v>
      </c>
      <c r="H13984" s="14" t="n">
        <v>7.43</v>
      </c>
      <c r="I13984" s="14" t="n">
        <v>9.5</v>
      </c>
      <c r="J13984" s="23" t="n">
        <f aca="false">IF(AND(E13984="Priority",ISNUMBER('Cost model'!N737)),'Cost model'!N737,'Cost model'!M737)</f>
        <v>8.5</v>
      </c>
      <c r="K13984" s="14" t="n">
        <f aca="false">J13984-H13984</f>
        <v>1.07</v>
      </c>
      <c r="L13984" s="14" t="n">
        <f aca="false">G13984-H13984</f>
        <v>2.07</v>
      </c>
    </row>
    <row r="13985" customFormat="false" ht="15" hidden="false" customHeight="false" outlineLevel="0" collapsed="false">
      <c r="A13985" s="2" t="s">
        <v>174</v>
      </c>
      <c r="B13985" s="2" t="s">
        <v>174</v>
      </c>
      <c r="C13985" s="2" t="s">
        <v>47</v>
      </c>
      <c r="D13985" s="2" t="s">
        <v>12</v>
      </c>
      <c r="E13985" s="2" t="s">
        <v>74</v>
      </c>
      <c r="F13985" s="2" t="s">
        <v>977</v>
      </c>
      <c r="G13985" s="14" t="n">
        <v>9.5</v>
      </c>
      <c r="H13985" s="14" t="n">
        <v>27.91</v>
      </c>
      <c r="I13985" s="14" t="n">
        <v>9.5</v>
      </c>
      <c r="J13985" s="23" t="n">
        <f aca="false">IF(AND(E13985="Priority",ISNUMBER('Cost model'!N170)),'Cost model'!N170,'Cost model'!M170)</f>
        <v>25.5</v>
      </c>
      <c r="K13985" s="14" t="n">
        <f aca="false">J13985-H13985</f>
        <v>-2.41</v>
      </c>
      <c r="L13985" s="14" t="n">
        <f aca="false">G13985-H13985</f>
        <v>-18.41</v>
      </c>
    </row>
    <row r="13986" customFormat="false" ht="15" hidden="false" customHeight="false" outlineLevel="0" collapsed="false">
      <c r="A13986" s="2" t="s">
        <v>124</v>
      </c>
      <c r="B13986" s="2" t="s">
        <v>124</v>
      </c>
      <c r="C13986" s="2" t="s">
        <v>47</v>
      </c>
      <c r="D13986" s="2" t="s">
        <v>12</v>
      </c>
      <c r="E13986" s="2" t="s">
        <v>74</v>
      </c>
      <c r="F13986" s="2" t="s">
        <v>977</v>
      </c>
      <c r="G13986" s="14" t="n">
        <v>9.5</v>
      </c>
      <c r="H13986" s="14" t="n">
        <v>12.68</v>
      </c>
      <c r="I13986" s="14" t="n">
        <v>9.5</v>
      </c>
      <c r="J13986" s="23" t="n">
        <f aca="false">IF(AND(E13986="Priority",ISNUMBER('Cost model'!N320)),'Cost model'!N320,'Cost model'!M320)</f>
        <v>24.5</v>
      </c>
      <c r="K13986" s="14" t="n">
        <f aca="false">J13986-H13986</f>
        <v>11.82</v>
      </c>
      <c r="L13986" s="14" t="n">
        <f aca="false">G13986-H13986</f>
        <v>-3.18</v>
      </c>
    </row>
    <row r="13987" customFormat="false" ht="15" hidden="false" customHeight="false" outlineLevel="0" collapsed="false">
      <c r="A13987" s="2" t="s">
        <v>174</v>
      </c>
      <c r="B13987" s="2" t="s">
        <v>174</v>
      </c>
      <c r="C13987" s="2" t="s">
        <v>49</v>
      </c>
      <c r="D13987" s="2" t="s">
        <v>12</v>
      </c>
      <c r="E13987" s="2" t="s">
        <v>74</v>
      </c>
      <c r="F13987" s="2" t="s">
        <v>977</v>
      </c>
      <c r="G13987" s="14" t="n">
        <v>19.5</v>
      </c>
      <c r="H13987" s="14" t="n">
        <v>44.15</v>
      </c>
      <c r="I13987" s="14" t="n">
        <v>19.5</v>
      </c>
      <c r="J13987" s="23" t="n">
        <f aca="false">IF(AND(E13987="Priority",ISNUMBER('Cost model'!N172)),'Cost model'!N172,'Cost model'!M172)</f>
        <v>45</v>
      </c>
      <c r="K13987" s="14" t="n">
        <f aca="false">J13987-H13987</f>
        <v>0.850000000000001</v>
      </c>
      <c r="L13987" s="14" t="n">
        <f aca="false">G13987-H13987</f>
        <v>-24.65</v>
      </c>
    </row>
    <row r="13988" customFormat="false" ht="15" hidden="false" customHeight="false" outlineLevel="0" collapsed="false">
      <c r="A13988" s="2" t="s">
        <v>124</v>
      </c>
      <c r="B13988" s="2" t="s">
        <v>124</v>
      </c>
      <c r="C13988" s="2" t="s">
        <v>48</v>
      </c>
      <c r="D13988" s="2" t="s">
        <v>12</v>
      </c>
      <c r="E13988" s="2" t="s">
        <v>74</v>
      </c>
      <c r="F13988" s="2" t="s">
        <v>977</v>
      </c>
      <c r="G13988" s="14" t="n">
        <v>12.5</v>
      </c>
      <c r="H13988" s="14" t="n">
        <v>67.23</v>
      </c>
      <c r="I13988" s="14" t="n">
        <v>12.5</v>
      </c>
      <c r="J13988" s="23" t="n">
        <f aca="false">IF(AND(E13988="Priority",ISNUMBER('Cost model'!N321)),'Cost model'!N321,'Cost model'!M321)</f>
        <v>40</v>
      </c>
      <c r="K13988" s="14" t="n">
        <f aca="false">J13988-H13988</f>
        <v>-27.23</v>
      </c>
      <c r="L13988" s="14" t="n">
        <f aca="false">G13988-H13988</f>
        <v>-54.73</v>
      </c>
    </row>
    <row r="13989" customFormat="false" ht="15" hidden="false" customHeight="false" outlineLevel="0" collapsed="false">
      <c r="A13989" s="2" t="s">
        <v>124</v>
      </c>
      <c r="B13989" s="2" t="s">
        <v>158</v>
      </c>
      <c r="C13989" s="2" t="s">
        <v>49</v>
      </c>
      <c r="D13989" s="2" t="s">
        <v>12</v>
      </c>
      <c r="E13989" s="2" t="s">
        <v>74</v>
      </c>
      <c r="F13989" s="2" t="s">
        <v>976</v>
      </c>
      <c r="G13989" s="14" t="n">
        <v>19.5</v>
      </c>
      <c r="H13989" s="14" t="n">
        <v>88.46</v>
      </c>
      <c r="I13989" s="14" t="n">
        <v>19.5</v>
      </c>
      <c r="J13989" s="23" t="n">
        <f aca="false">IF(AND(E13989="Priority",ISNUMBER('Cost model'!N352)),'Cost model'!N352,'Cost model'!M352)</f>
        <v>60</v>
      </c>
      <c r="K13989" s="14" t="n">
        <f aca="false">J13989-H13989</f>
        <v>-28.46</v>
      </c>
      <c r="L13989" s="14" t="n">
        <f aca="false">G13989-H13989</f>
        <v>-68.96</v>
      </c>
    </row>
    <row r="13990" customFormat="false" ht="15" hidden="false" customHeight="false" outlineLevel="0" collapsed="false">
      <c r="A13990" s="2" t="s">
        <v>174</v>
      </c>
      <c r="B13990" s="2" t="s">
        <v>174</v>
      </c>
      <c r="C13990" s="2" t="s">
        <v>49</v>
      </c>
      <c r="D13990" s="2" t="s">
        <v>12</v>
      </c>
      <c r="E13990" s="2" t="s">
        <v>74</v>
      </c>
      <c r="F13990" s="2" t="s">
        <v>977</v>
      </c>
      <c r="G13990" s="14" t="n">
        <v>19.5</v>
      </c>
      <c r="H13990" s="14" t="n">
        <v>59.91</v>
      </c>
      <c r="I13990" s="14" t="n">
        <v>19.5</v>
      </c>
      <c r="J13990" s="23" t="n">
        <f aca="false">IF(AND(E13990="Priority",ISNUMBER('Cost model'!N172)),'Cost model'!N172,'Cost model'!M172)</f>
        <v>45</v>
      </c>
      <c r="K13990" s="14" t="n">
        <f aca="false">J13990-H13990</f>
        <v>-14.91</v>
      </c>
      <c r="L13990" s="14" t="n">
        <f aca="false">G13990-H13990</f>
        <v>-40.41</v>
      </c>
    </row>
    <row r="13991" customFormat="false" ht="15" hidden="false" customHeight="false" outlineLevel="0" collapsed="false">
      <c r="A13991" s="2" t="s">
        <v>174</v>
      </c>
      <c r="B13991" s="2" t="s">
        <v>174</v>
      </c>
      <c r="C13991" s="2" t="s">
        <v>47</v>
      </c>
      <c r="D13991" s="2" t="s">
        <v>12</v>
      </c>
      <c r="E13991" s="2" t="s">
        <v>74</v>
      </c>
      <c r="F13991" s="2" t="s">
        <v>977</v>
      </c>
      <c r="G13991" s="14" t="n">
        <v>9.5</v>
      </c>
      <c r="H13991" s="14" t="n">
        <v>28.35</v>
      </c>
      <c r="I13991" s="14" t="n">
        <v>9.5</v>
      </c>
      <c r="J13991" s="23" t="n">
        <f aca="false">IF(AND(E13991="Priority",ISNUMBER('Cost model'!N170)),'Cost model'!N170,'Cost model'!M170)</f>
        <v>25.5</v>
      </c>
      <c r="K13991" s="14" t="n">
        <f aca="false">J13991-H13991</f>
        <v>-2.85</v>
      </c>
      <c r="L13991" s="14" t="n">
        <f aca="false">G13991-H13991</f>
        <v>-18.85</v>
      </c>
    </row>
    <row r="13992" customFormat="false" ht="15" hidden="false" customHeight="false" outlineLevel="0" collapsed="false">
      <c r="A13992" s="2" t="s">
        <v>174</v>
      </c>
      <c r="B13992" s="2" t="s">
        <v>174</v>
      </c>
      <c r="C13992" s="2" t="s">
        <v>49</v>
      </c>
      <c r="D13992" s="2" t="s">
        <v>12</v>
      </c>
      <c r="E13992" s="2" t="s">
        <v>74</v>
      </c>
      <c r="F13992" s="2" t="s">
        <v>977</v>
      </c>
      <c r="G13992" s="14" t="n">
        <v>19.5</v>
      </c>
      <c r="H13992" s="14" t="n">
        <v>45.65</v>
      </c>
      <c r="I13992" s="14" t="n">
        <v>19.5</v>
      </c>
      <c r="J13992" s="23" t="n">
        <f aca="false">IF(AND(E13992="Priority",ISNUMBER('Cost model'!N172)),'Cost model'!N172,'Cost model'!M172)</f>
        <v>45</v>
      </c>
      <c r="K13992" s="14" t="n">
        <f aca="false">J13992-H13992</f>
        <v>-0.649999999999999</v>
      </c>
      <c r="L13992" s="14" t="n">
        <f aca="false">G13992-H13992</f>
        <v>-26.15</v>
      </c>
    </row>
    <row r="13993" customFormat="false" ht="15" hidden="false" customHeight="false" outlineLevel="0" collapsed="false">
      <c r="A13993" s="2" t="s">
        <v>174</v>
      </c>
      <c r="B13993" s="2" t="s">
        <v>158</v>
      </c>
      <c r="C13993" s="2" t="s">
        <v>49</v>
      </c>
      <c r="D13993" s="2" t="s">
        <v>10</v>
      </c>
      <c r="E13993" s="2" t="s">
        <v>74</v>
      </c>
      <c r="F13993" s="2" t="s">
        <v>976</v>
      </c>
      <c r="G13993" s="14" t="n">
        <v>17.5</v>
      </c>
      <c r="H13993" s="14" t="n">
        <v>15.81</v>
      </c>
      <c r="I13993" s="14" t="n">
        <v>17.5</v>
      </c>
      <c r="J13993" s="23" t="n">
        <f aca="false">IF(AND(E13993="Priority",ISNUMBER('Cost model'!N139)),'Cost model'!N139,'Cost model'!M139)</f>
        <v>19.5</v>
      </c>
      <c r="K13993" s="14" t="n">
        <f aca="false">J13993-H13993</f>
        <v>3.69</v>
      </c>
      <c r="L13993" s="14" t="n">
        <f aca="false">G13993-H13993</f>
        <v>1.69</v>
      </c>
    </row>
    <row r="13994" customFormat="false" ht="15" hidden="false" customHeight="false" outlineLevel="0" collapsed="false">
      <c r="A13994" s="2" t="s">
        <v>174</v>
      </c>
      <c r="B13994" s="2" t="s">
        <v>174</v>
      </c>
      <c r="C13994" s="2" t="s">
        <v>47</v>
      </c>
      <c r="D13994" s="2" t="s">
        <v>10</v>
      </c>
      <c r="E13994" s="2" t="s">
        <v>74</v>
      </c>
      <c r="F13994" s="2" t="s">
        <v>977</v>
      </c>
      <c r="G13994" s="14" t="n">
        <v>9.5</v>
      </c>
      <c r="H13994" s="14" t="n">
        <v>6.93</v>
      </c>
      <c r="I13994" s="14" t="n">
        <v>9.5</v>
      </c>
      <c r="J13994" s="23" t="n">
        <f aca="false">IF(AND(E13994="Priority",ISNUMBER('Cost model'!N167)),'Cost model'!N167,'Cost model'!M167)</f>
        <v>8.5</v>
      </c>
      <c r="K13994" s="14" t="n">
        <f aca="false">J13994-H13994</f>
        <v>1.57</v>
      </c>
      <c r="L13994" s="14" t="n">
        <f aca="false">G13994-H13994</f>
        <v>2.57</v>
      </c>
    </row>
    <row r="13995" customFormat="false" ht="15" hidden="false" customHeight="false" outlineLevel="0" collapsed="false">
      <c r="A13995" s="2" t="s">
        <v>174</v>
      </c>
      <c r="B13995" s="2" t="s">
        <v>142</v>
      </c>
      <c r="C13995" s="2" t="s">
        <v>48</v>
      </c>
      <c r="D13995" s="2" t="s">
        <v>10</v>
      </c>
      <c r="E13995" s="2" t="s">
        <v>74</v>
      </c>
      <c r="F13995" s="2" t="s">
        <v>976</v>
      </c>
      <c r="G13995" s="14" t="n">
        <v>12.5</v>
      </c>
      <c r="H13995" s="14" t="n">
        <v>15.07</v>
      </c>
      <c r="I13995" s="14" t="n">
        <v>12.5</v>
      </c>
      <c r="J13995" s="23" t="n">
        <f aca="false">IF(AND(E13995="Priority",ISNUMBER('Cost model'!N123)),'Cost model'!N123,'Cost model'!M123)</f>
        <v>16.5</v>
      </c>
      <c r="K13995" s="14" t="n">
        <f aca="false">J13995-H13995</f>
        <v>1.43</v>
      </c>
      <c r="L13995" s="14" t="n">
        <f aca="false">G13995-H13995</f>
        <v>-2.57</v>
      </c>
    </row>
    <row r="13996" customFormat="false" ht="15" hidden="false" customHeight="false" outlineLevel="0" collapsed="false">
      <c r="A13996" s="2" t="s">
        <v>124</v>
      </c>
      <c r="B13996" s="2" t="s">
        <v>124</v>
      </c>
      <c r="C13996" s="2" t="s">
        <v>49</v>
      </c>
      <c r="D13996" s="2" t="s">
        <v>12</v>
      </c>
      <c r="E13996" s="2" t="s">
        <v>74</v>
      </c>
      <c r="F13996" s="2" t="s">
        <v>977</v>
      </c>
      <c r="G13996" s="14" t="n">
        <v>19.5</v>
      </c>
      <c r="H13996" s="14" t="n">
        <v>49.02</v>
      </c>
      <c r="I13996" s="14" t="n">
        <v>19.5</v>
      </c>
      <c r="J13996" s="23" t="n">
        <f aca="false">IF(AND(E13996="Priority",ISNUMBER('Cost model'!N322)),'Cost model'!N322,'Cost model'!M322)</f>
        <v>50</v>
      </c>
      <c r="K13996" s="14" t="n">
        <f aca="false">J13996-H13996</f>
        <v>0.979999999999997</v>
      </c>
      <c r="L13996" s="14" t="n">
        <f aca="false">G13996-H13996</f>
        <v>-29.52</v>
      </c>
    </row>
    <row r="13997" customFormat="false" ht="15" hidden="false" customHeight="false" outlineLevel="0" collapsed="false">
      <c r="A13997" s="2" t="s">
        <v>124</v>
      </c>
      <c r="B13997" s="2" t="s">
        <v>174</v>
      </c>
      <c r="C13997" s="2" t="s">
        <v>47</v>
      </c>
      <c r="D13997" s="2" t="s">
        <v>10</v>
      </c>
      <c r="E13997" s="2" t="s">
        <v>74</v>
      </c>
      <c r="F13997" s="2" t="s">
        <v>976</v>
      </c>
      <c r="G13997" s="14" t="n">
        <v>14.5</v>
      </c>
      <c r="H13997" s="14" t="n">
        <v>7.99</v>
      </c>
      <c r="I13997" s="14" t="n">
        <v>14.5</v>
      </c>
      <c r="J13997" s="23" t="n">
        <f aca="false">IF(AND(E13997="Priority",ISNUMBER('Cost model'!N362)),'Cost model'!N362,'Cost model'!M362)</f>
        <v>10.5</v>
      </c>
      <c r="K13997" s="14" t="n">
        <f aca="false">J13997-H13997</f>
        <v>2.51</v>
      </c>
      <c r="L13997" s="14" t="n">
        <f aca="false">G13997-H13997</f>
        <v>6.51</v>
      </c>
    </row>
    <row r="13998" customFormat="false" ht="15" hidden="false" customHeight="false" outlineLevel="0" collapsed="false">
      <c r="A13998" s="2" t="s">
        <v>142</v>
      </c>
      <c r="B13998" s="2" t="s">
        <v>221</v>
      </c>
      <c r="C13998" s="2" t="s">
        <v>47</v>
      </c>
      <c r="D13998" s="2" t="s">
        <v>12</v>
      </c>
      <c r="E13998" s="2" t="s">
        <v>74</v>
      </c>
      <c r="F13998" s="2" t="s">
        <v>976</v>
      </c>
      <c r="G13998" s="14" t="n">
        <v>9.5</v>
      </c>
      <c r="H13998" s="14" t="n">
        <v>88.79</v>
      </c>
      <c r="I13998" s="14" t="n">
        <v>24.5</v>
      </c>
      <c r="J13998" s="23" t="n">
        <f aca="false">IF(AND(E13998="Priority",ISNUMBER('Cost model'!N680)),'Cost model'!N680,'Cost model'!M680)</f>
        <v>50</v>
      </c>
      <c r="K13998" s="14" t="n">
        <f aca="false">J13998-H13998</f>
        <v>-38.79</v>
      </c>
      <c r="L13998" s="14" t="n">
        <f aca="false">G13998-H13998</f>
        <v>-79.29</v>
      </c>
    </row>
    <row r="13999" customFormat="false" ht="15" hidden="false" customHeight="false" outlineLevel="0" collapsed="false">
      <c r="A13999" s="2" t="s">
        <v>124</v>
      </c>
      <c r="B13999" s="2" t="s">
        <v>124</v>
      </c>
      <c r="C13999" s="2" t="s">
        <v>48</v>
      </c>
      <c r="D13999" s="2" t="s">
        <v>12</v>
      </c>
      <c r="E13999" s="2" t="s">
        <v>74</v>
      </c>
      <c r="F13999" s="2" t="s">
        <v>977</v>
      </c>
      <c r="G13999" s="14" t="n">
        <v>12.5</v>
      </c>
      <c r="H13999" s="14" t="n">
        <v>27.79</v>
      </c>
      <c r="I13999" s="14" t="n">
        <v>12.5</v>
      </c>
      <c r="J13999" s="23" t="n">
        <f aca="false">IF(AND(E13999="Priority",ISNUMBER('Cost model'!N321)),'Cost model'!N321,'Cost model'!M321)</f>
        <v>40</v>
      </c>
      <c r="K13999" s="14" t="n">
        <f aca="false">J13999-H13999</f>
        <v>12.21</v>
      </c>
      <c r="L13999" s="14" t="n">
        <f aca="false">G13999-H13999</f>
        <v>-15.29</v>
      </c>
    </row>
    <row r="14000" customFormat="false" ht="15" hidden="false" customHeight="false" outlineLevel="0" collapsed="false">
      <c r="A14000" s="2" t="s">
        <v>124</v>
      </c>
      <c r="B14000" s="2" t="s">
        <v>124</v>
      </c>
      <c r="C14000" s="2" t="s">
        <v>48</v>
      </c>
      <c r="D14000" s="2" t="s">
        <v>10</v>
      </c>
      <c r="E14000" s="2" t="s">
        <v>74</v>
      </c>
      <c r="F14000" s="2" t="s">
        <v>977</v>
      </c>
      <c r="G14000" s="14" t="n">
        <v>12.5</v>
      </c>
      <c r="H14000" s="14" t="n">
        <v>9.92</v>
      </c>
      <c r="I14000" s="14" t="n">
        <v>12.5</v>
      </c>
      <c r="J14000" s="23" t="n">
        <f aca="false">IF(AND(E14000="Priority",ISNUMBER('Cost model'!N318)),'Cost model'!N318,'Cost model'!M318)</f>
        <v>14.5</v>
      </c>
      <c r="K14000" s="14" t="n">
        <f aca="false">J14000-H14000</f>
        <v>4.58</v>
      </c>
      <c r="L14000" s="14" t="n">
        <f aca="false">G14000-H14000</f>
        <v>2.58</v>
      </c>
    </row>
    <row r="14001" customFormat="false" ht="15" hidden="false" customHeight="false" outlineLevel="0" collapsed="false">
      <c r="A14001" s="2" t="s">
        <v>124</v>
      </c>
      <c r="B14001" s="2" t="s">
        <v>124</v>
      </c>
      <c r="C14001" s="2" t="s">
        <v>49</v>
      </c>
      <c r="D14001" s="2" t="s">
        <v>12</v>
      </c>
      <c r="E14001" s="2" t="s">
        <v>83</v>
      </c>
      <c r="F14001" s="2" t="s">
        <v>977</v>
      </c>
      <c r="G14001" s="14" t="n">
        <v>29.5</v>
      </c>
      <c r="H14001" s="14" t="n">
        <v>83.53</v>
      </c>
      <c r="I14001" s="14" t="n">
        <v>29.5</v>
      </c>
      <c r="J14001" s="23" t="n">
        <f aca="false">IF(AND(E14001="Priority",ISNUMBER('Cost model'!N322)),'Cost model'!N322,'Cost model'!M322)</f>
        <v>65</v>
      </c>
      <c r="K14001" s="14" t="n">
        <f aca="false">J14001-H14001</f>
        <v>-18.53</v>
      </c>
      <c r="L14001" s="14" t="n">
        <f aca="false">G14001-H14001</f>
        <v>-54.03</v>
      </c>
    </row>
    <row r="14002" customFormat="false" ht="15" hidden="false" customHeight="false" outlineLevel="0" collapsed="false">
      <c r="A14002" s="2" t="s">
        <v>142</v>
      </c>
      <c r="B14002" s="2" t="s">
        <v>142</v>
      </c>
      <c r="C14002" s="2" t="s">
        <v>49</v>
      </c>
      <c r="D14002" s="2" t="s">
        <v>14</v>
      </c>
      <c r="E14002" s="2" t="s">
        <v>74</v>
      </c>
      <c r="F14002" s="2" t="s">
        <v>977</v>
      </c>
      <c r="G14002" s="14" t="n">
        <v>85</v>
      </c>
      <c r="H14002" s="14" t="n">
        <v>90.82</v>
      </c>
      <c r="I14002" s="14" t="n">
        <v>85</v>
      </c>
      <c r="J14002" s="23" t="n">
        <f aca="false">IF(AND(E14002="Priority",ISNUMBER('Cost model'!N643)),'Cost model'!N643,'Cost model'!M643)</f>
        <v>110</v>
      </c>
      <c r="K14002" s="14" t="n">
        <f aca="false">J14002-H14002</f>
        <v>19.18</v>
      </c>
      <c r="L14002" s="14" t="n">
        <f aca="false">G14002-H14002</f>
        <v>-5.81999999999999</v>
      </c>
    </row>
    <row r="14003" customFormat="false" ht="15" hidden="false" customHeight="false" outlineLevel="0" collapsed="false">
      <c r="A14003" s="2" t="s">
        <v>174</v>
      </c>
      <c r="B14003" s="2" t="s">
        <v>174</v>
      </c>
      <c r="C14003" s="2" t="s">
        <v>47</v>
      </c>
      <c r="D14003" s="2" t="s">
        <v>14</v>
      </c>
      <c r="E14003" s="2" t="s">
        <v>74</v>
      </c>
      <c r="F14003" s="2" t="s">
        <v>977</v>
      </c>
      <c r="G14003" s="14" t="n">
        <v>25</v>
      </c>
      <c r="H14003" s="14" t="n">
        <v>61</v>
      </c>
      <c r="I14003" s="14" t="n">
        <v>25</v>
      </c>
      <c r="J14003" s="23" t="n">
        <f aca="false">IF(AND(E14003="Priority",ISNUMBER('Cost model'!N176)),'Cost model'!N176,'Cost model'!M176)</f>
        <v>95</v>
      </c>
      <c r="K14003" s="14" t="n">
        <f aca="false">J14003-H14003</f>
        <v>34</v>
      </c>
      <c r="L14003" s="14" t="n">
        <f aca="false">G14003-H14003</f>
        <v>-36</v>
      </c>
    </row>
    <row r="14004" customFormat="false" ht="15" hidden="false" customHeight="false" outlineLevel="0" collapsed="false">
      <c r="A14004" s="2" t="s">
        <v>142</v>
      </c>
      <c r="B14004" s="2" t="s">
        <v>142</v>
      </c>
      <c r="C14004" s="2" t="s">
        <v>49</v>
      </c>
      <c r="D14004" s="2" t="s">
        <v>10</v>
      </c>
      <c r="E14004" s="2" t="s">
        <v>74</v>
      </c>
      <c r="F14004" s="2" t="s">
        <v>977</v>
      </c>
      <c r="G14004" s="14" t="n">
        <v>17.5</v>
      </c>
      <c r="H14004" s="14" t="n">
        <v>24.57</v>
      </c>
      <c r="I14004" s="14" t="n">
        <v>17.5</v>
      </c>
      <c r="J14004" s="23" t="n">
        <f aca="false">IF(AND(E14004="Priority",ISNUMBER('Cost model'!N634)),'Cost model'!N634,'Cost model'!M634)</f>
        <v>15.5</v>
      </c>
      <c r="K14004" s="14" t="n">
        <f aca="false">J14004-H14004</f>
        <v>-9.07</v>
      </c>
      <c r="L14004" s="14" t="n">
        <f aca="false">G14004-H14004</f>
        <v>-7.07</v>
      </c>
    </row>
    <row r="14005" customFormat="false" ht="15" hidden="false" customHeight="false" outlineLevel="0" collapsed="false">
      <c r="A14005" s="2" t="s">
        <v>174</v>
      </c>
      <c r="B14005" s="2" t="s">
        <v>221</v>
      </c>
      <c r="C14005" s="2" t="s">
        <v>48</v>
      </c>
      <c r="D14005" s="2" t="s">
        <v>12</v>
      </c>
      <c r="E14005" s="2" t="s">
        <v>74</v>
      </c>
      <c r="F14005" s="2" t="s">
        <v>976</v>
      </c>
      <c r="G14005" s="14" t="n">
        <v>12.5</v>
      </c>
      <c r="H14005" s="14" t="n">
        <v>102.95</v>
      </c>
      <c r="I14005" s="14" t="n">
        <v>24.5</v>
      </c>
      <c r="J14005" s="23" t="n">
        <f aca="false">IF(AND(E14005="Priority",ISNUMBER('Cost model'!N156)),'Cost model'!N156,'Cost model'!M156)</f>
        <v>60</v>
      </c>
      <c r="K14005" s="14" t="n">
        <f aca="false">J14005-H14005</f>
        <v>-42.95</v>
      </c>
      <c r="L14005" s="14" t="n">
        <f aca="false">G14005-H14005</f>
        <v>-90.45</v>
      </c>
    </row>
    <row r="14006" customFormat="false" ht="15" hidden="false" customHeight="false" outlineLevel="0" collapsed="false">
      <c r="A14006" s="2" t="s">
        <v>205</v>
      </c>
      <c r="B14006" s="2" t="s">
        <v>205</v>
      </c>
      <c r="C14006" s="2" t="s">
        <v>47</v>
      </c>
      <c r="D14006" s="2" t="s">
        <v>10</v>
      </c>
      <c r="E14006" s="2" t="s">
        <v>83</v>
      </c>
      <c r="F14006" s="2" t="s">
        <v>977</v>
      </c>
      <c r="G14006" s="14" t="n">
        <v>14.5</v>
      </c>
      <c r="H14006" s="14" t="n">
        <v>9.34</v>
      </c>
      <c r="I14006" s="14" t="n">
        <v>14.5</v>
      </c>
      <c r="J14006" s="23" t="n">
        <f aca="false">IF(AND(E14006="Priority",ISNUMBER('Cost model'!N527)),'Cost model'!N527,'Cost model'!M527)</f>
        <v>14.5</v>
      </c>
      <c r="K14006" s="14" t="n">
        <f aca="false">J14006-H14006</f>
        <v>5.16</v>
      </c>
      <c r="L14006" s="14" t="n">
        <f aca="false">G14006-H14006</f>
        <v>5.16</v>
      </c>
    </row>
    <row r="14007" customFormat="false" ht="15" hidden="false" customHeight="false" outlineLevel="0" collapsed="false">
      <c r="A14007" s="2" t="s">
        <v>174</v>
      </c>
      <c r="B14007" s="2" t="s">
        <v>142</v>
      </c>
      <c r="C14007" s="2" t="s">
        <v>47</v>
      </c>
      <c r="D14007" s="2" t="s">
        <v>12</v>
      </c>
      <c r="E14007" s="2" t="s">
        <v>74</v>
      </c>
      <c r="F14007" s="2" t="s">
        <v>976</v>
      </c>
      <c r="G14007" s="14" t="n">
        <v>9.5</v>
      </c>
      <c r="H14007" s="14" t="n">
        <v>14.61</v>
      </c>
      <c r="I14007" s="14" t="n">
        <v>9.5</v>
      </c>
      <c r="J14007" s="23" t="n">
        <f aca="false">IF(AND(E14007="Priority",ISNUMBER('Cost model'!N125)),'Cost model'!N125,'Cost model'!M125)</f>
        <v>40</v>
      </c>
      <c r="K14007" s="14" t="n">
        <f aca="false">J14007-H14007</f>
        <v>25.39</v>
      </c>
      <c r="L14007" s="14" t="n">
        <f aca="false">G14007-H14007</f>
        <v>-5.11</v>
      </c>
    </row>
    <row r="14008" customFormat="false" ht="15" hidden="false" customHeight="false" outlineLevel="0" collapsed="false">
      <c r="A14008" s="2" t="s">
        <v>221</v>
      </c>
      <c r="B14008" s="2" t="s">
        <v>221</v>
      </c>
      <c r="C14008" s="2" t="s">
        <v>49</v>
      </c>
      <c r="D14008" s="2" t="s">
        <v>10</v>
      </c>
      <c r="E14008" s="2" t="s">
        <v>74</v>
      </c>
      <c r="F14008" s="2" t="s">
        <v>977</v>
      </c>
      <c r="G14008" s="14" t="n">
        <v>17.5</v>
      </c>
      <c r="H14008" s="14" t="n">
        <v>15.31</v>
      </c>
      <c r="I14008" s="14" t="n">
        <v>17.5</v>
      </c>
      <c r="J14008" s="23" t="n">
        <f aca="false">IF(AND(E14008="Priority",ISNUMBER('Cost model'!N739)),'Cost model'!N739,'Cost model'!M739)</f>
        <v>17.5</v>
      </c>
      <c r="K14008" s="14" t="n">
        <f aca="false">J14008-H14008</f>
        <v>2.19</v>
      </c>
      <c r="L14008" s="14" t="n">
        <f aca="false">G14008-H14008</f>
        <v>2.19</v>
      </c>
    </row>
    <row r="14009" customFormat="false" ht="15" hidden="false" customHeight="false" outlineLevel="0" collapsed="false">
      <c r="A14009" s="2" t="s">
        <v>174</v>
      </c>
      <c r="B14009" s="2" t="s">
        <v>174</v>
      </c>
      <c r="C14009" s="2" t="s">
        <v>47</v>
      </c>
      <c r="D14009" s="2" t="s">
        <v>14</v>
      </c>
      <c r="E14009" s="2" t="s">
        <v>74</v>
      </c>
      <c r="F14009" s="2" t="s">
        <v>977</v>
      </c>
      <c r="G14009" s="14" t="n">
        <v>25</v>
      </c>
      <c r="H14009" s="14" t="n">
        <v>77.26</v>
      </c>
      <c r="I14009" s="14" t="n">
        <v>25</v>
      </c>
      <c r="J14009" s="23" t="n">
        <f aca="false">IF(AND(E14009="Priority",ISNUMBER('Cost model'!N176)),'Cost model'!N176,'Cost model'!M176)</f>
        <v>95</v>
      </c>
      <c r="K14009" s="14" t="n">
        <f aca="false">J14009-H14009</f>
        <v>17.74</v>
      </c>
      <c r="L14009" s="14" t="n">
        <f aca="false">G14009-H14009</f>
        <v>-52.26</v>
      </c>
    </row>
    <row r="14010" customFormat="false" ht="15" hidden="false" customHeight="false" outlineLevel="0" collapsed="false">
      <c r="A14010" s="2" t="s">
        <v>205</v>
      </c>
      <c r="B14010" s="2" t="s">
        <v>205</v>
      </c>
      <c r="C14010" s="2" t="s">
        <v>47</v>
      </c>
      <c r="D14010" s="2" t="s">
        <v>10</v>
      </c>
      <c r="E14010" s="2" t="s">
        <v>83</v>
      </c>
      <c r="F14010" s="2" t="s">
        <v>977</v>
      </c>
      <c r="G14010" s="14" t="n">
        <v>14.5</v>
      </c>
      <c r="H14010" s="14" t="n">
        <v>9.1</v>
      </c>
      <c r="I14010" s="14" t="n">
        <v>14.5</v>
      </c>
      <c r="J14010" s="23" t="n">
        <f aca="false">IF(AND(E14010="Priority",ISNUMBER('Cost model'!N527)),'Cost model'!N527,'Cost model'!M527)</f>
        <v>14.5</v>
      </c>
      <c r="K14010" s="14" t="n">
        <f aca="false">J14010-H14010</f>
        <v>5.4</v>
      </c>
      <c r="L14010" s="14" t="n">
        <f aca="false">G14010-H14010</f>
        <v>5.4</v>
      </c>
    </row>
    <row r="14011" customFormat="false" ht="15" hidden="false" customHeight="false" outlineLevel="0" collapsed="false">
      <c r="A14011" s="2" t="s">
        <v>142</v>
      </c>
      <c r="B14011" s="2" t="s">
        <v>123</v>
      </c>
      <c r="C14011" s="2" t="s">
        <v>47</v>
      </c>
      <c r="D14011" s="2" t="s">
        <v>10</v>
      </c>
      <c r="E14011" s="2" t="s">
        <v>74</v>
      </c>
      <c r="F14011" s="2" t="s">
        <v>976</v>
      </c>
      <c r="G14011" s="14" t="n">
        <v>9.5</v>
      </c>
      <c r="H14011" s="14" t="n">
        <v>6.16</v>
      </c>
      <c r="I14011" s="14" t="n">
        <v>19.5</v>
      </c>
      <c r="J14011" s="23" t="n">
        <f aca="false">IF(AND(E14011="Priority",ISNUMBER('Cost model'!N722)),'Cost model'!N722,'Cost model'!M722)</f>
        <v>12.5</v>
      </c>
      <c r="K14011" s="14" t="n">
        <f aca="false">J14011-H14011</f>
        <v>6.34</v>
      </c>
      <c r="L14011" s="14" t="n">
        <f aca="false">G14011-H14011</f>
        <v>3.34</v>
      </c>
    </row>
    <row r="14012" customFormat="false" ht="15" hidden="false" customHeight="false" outlineLevel="0" collapsed="false">
      <c r="A14012" s="2" t="s">
        <v>221</v>
      </c>
      <c r="B14012" s="2" t="s">
        <v>124</v>
      </c>
      <c r="C14012" s="2" t="s">
        <v>47</v>
      </c>
      <c r="D14012" s="2" t="s">
        <v>10</v>
      </c>
      <c r="E14012" s="2" t="s">
        <v>74</v>
      </c>
      <c r="F14012" s="2" t="s">
        <v>976</v>
      </c>
      <c r="G14012" s="14" t="n">
        <v>9.5</v>
      </c>
      <c r="H14012" s="14" t="n">
        <v>13.17</v>
      </c>
      <c r="I14012" s="14" t="n">
        <v>19.5</v>
      </c>
      <c r="J14012" s="23" t="n">
        <f aca="false">IF(AND(E14012="Priority",ISNUMBER('Cost model'!N797)),'Cost model'!N797,'Cost model'!M797)</f>
        <v>14.5</v>
      </c>
      <c r="K14012" s="14" t="n">
        <f aca="false">J14012-H14012</f>
        <v>1.33</v>
      </c>
      <c r="L14012" s="14" t="n">
        <f aca="false">G14012-H14012</f>
        <v>-3.67</v>
      </c>
    </row>
    <row r="14013" customFormat="false" ht="15" hidden="false" customHeight="false" outlineLevel="0" collapsed="false">
      <c r="A14013" s="2" t="s">
        <v>174</v>
      </c>
      <c r="B14013" s="2" t="s">
        <v>174</v>
      </c>
      <c r="C14013" s="2" t="s">
        <v>47</v>
      </c>
      <c r="D14013" s="2" t="s">
        <v>12</v>
      </c>
      <c r="E14013" s="2" t="s">
        <v>74</v>
      </c>
      <c r="F14013" s="2" t="s">
        <v>977</v>
      </c>
      <c r="G14013" s="14" t="n">
        <v>9.5</v>
      </c>
      <c r="H14013" s="14" t="n">
        <v>25.34</v>
      </c>
      <c r="I14013" s="14" t="n">
        <v>9.5</v>
      </c>
      <c r="J14013" s="23" t="n">
        <f aca="false">IF(AND(E14013="Priority",ISNUMBER('Cost model'!N170)),'Cost model'!N170,'Cost model'!M170)</f>
        <v>25.5</v>
      </c>
      <c r="K14013" s="14" t="n">
        <f aca="false">J14013-H14013</f>
        <v>0.16</v>
      </c>
      <c r="L14013" s="14" t="n">
        <f aca="false">G14013-H14013</f>
        <v>-15.84</v>
      </c>
    </row>
    <row r="14014" customFormat="false" ht="15" hidden="false" customHeight="false" outlineLevel="0" collapsed="false">
      <c r="A14014" s="2" t="s">
        <v>124</v>
      </c>
      <c r="B14014" s="2" t="s">
        <v>124</v>
      </c>
      <c r="C14014" s="2" t="s">
        <v>47</v>
      </c>
      <c r="D14014" s="2" t="s">
        <v>12</v>
      </c>
      <c r="E14014" s="2" t="s">
        <v>74</v>
      </c>
      <c r="F14014" s="2" t="s">
        <v>977</v>
      </c>
      <c r="G14014" s="14" t="n">
        <v>9.5</v>
      </c>
      <c r="H14014" s="14" t="n">
        <v>9.5</v>
      </c>
      <c r="I14014" s="14" t="n">
        <v>9.5</v>
      </c>
      <c r="J14014" s="23" t="n">
        <f aca="false">IF(AND(E14014="Priority",ISNUMBER('Cost model'!N320)),'Cost model'!N320,'Cost model'!M320)</f>
        <v>24.5</v>
      </c>
      <c r="K14014" s="14" t="n">
        <f aca="false">J14014-H14014</f>
        <v>15</v>
      </c>
      <c r="L14014" s="14" t="n">
        <f aca="false">G14014-H14014</f>
        <v>0</v>
      </c>
    </row>
    <row r="14015" customFormat="false" ht="15" hidden="false" customHeight="false" outlineLevel="0" collapsed="false">
      <c r="A14015" s="2" t="s">
        <v>221</v>
      </c>
      <c r="B14015" s="2" t="s">
        <v>221</v>
      </c>
      <c r="C14015" s="2" t="s">
        <v>47</v>
      </c>
      <c r="D14015" s="2" t="s">
        <v>15</v>
      </c>
      <c r="E14015" s="2" t="s">
        <v>74</v>
      </c>
      <c r="F14015" s="2" t="s">
        <v>977</v>
      </c>
      <c r="G14015" s="14" t="n">
        <v>45</v>
      </c>
      <c r="H14015" s="14" t="n">
        <v>92.84</v>
      </c>
      <c r="I14015" s="14" t="n">
        <v>45</v>
      </c>
      <c r="J14015" s="23" t="n">
        <f aca="false">IF(AND(E14015="Priority",ISNUMBER('Cost model'!N749)),'Cost model'!N749,'Cost model'!M749)</f>
        <v>110</v>
      </c>
      <c r="K14015" s="14" t="n">
        <f aca="false">J14015-H14015</f>
        <v>17.16</v>
      </c>
      <c r="L14015" s="14" t="n">
        <f aca="false">G14015-H14015</f>
        <v>-47.84</v>
      </c>
    </row>
    <row r="14016" customFormat="false" ht="15" hidden="false" customHeight="false" outlineLevel="0" collapsed="false">
      <c r="A14016" s="2" t="s">
        <v>174</v>
      </c>
      <c r="B14016" s="2" t="s">
        <v>142</v>
      </c>
      <c r="C14016" s="2" t="s">
        <v>47</v>
      </c>
      <c r="D14016" s="2" t="s">
        <v>10</v>
      </c>
      <c r="E14016" s="2" t="s">
        <v>74</v>
      </c>
      <c r="F14016" s="2" t="s">
        <v>976</v>
      </c>
      <c r="G14016" s="14" t="n">
        <v>9.5</v>
      </c>
      <c r="H14016" s="14" t="n">
        <v>13.74</v>
      </c>
      <c r="I14016" s="14" t="n">
        <v>9.5</v>
      </c>
      <c r="J14016" s="23" t="n">
        <f aca="false">IF(AND(E14016="Priority",ISNUMBER('Cost model'!N122)),'Cost model'!N122,'Cost model'!M122)</f>
        <v>13.5</v>
      </c>
      <c r="K14016" s="14" t="n">
        <f aca="false">J14016-H14016</f>
        <v>-0.24</v>
      </c>
      <c r="L14016" s="14" t="n">
        <f aca="false">G14016-H14016</f>
        <v>-4.24</v>
      </c>
    </row>
    <row r="14017" customFormat="false" ht="15" hidden="false" customHeight="false" outlineLevel="0" collapsed="false">
      <c r="A14017" s="2" t="s">
        <v>174</v>
      </c>
      <c r="B14017" s="2" t="s">
        <v>124</v>
      </c>
      <c r="C14017" s="2" t="s">
        <v>48</v>
      </c>
      <c r="D14017" s="2" t="s">
        <v>10</v>
      </c>
      <c r="E14017" s="2" t="s">
        <v>74</v>
      </c>
      <c r="F14017" s="2" t="s">
        <v>976</v>
      </c>
      <c r="G14017" s="14" t="n">
        <v>12.5</v>
      </c>
      <c r="H14017" s="14" t="n">
        <v>18.08</v>
      </c>
      <c r="I14017" s="14" t="n">
        <v>12.5</v>
      </c>
      <c r="J14017" s="23" t="n">
        <f aca="false">IF(AND(E14017="Priority",ISNUMBER('Cost model'!N108)),'Cost model'!N108,'Cost model'!M108)</f>
        <v>15.5</v>
      </c>
      <c r="K14017" s="14" t="n">
        <f aca="false">J14017-H14017</f>
        <v>-2.58</v>
      </c>
      <c r="L14017" s="14" t="n">
        <f aca="false">G14017-H14017</f>
        <v>-5.58</v>
      </c>
    </row>
    <row r="14018" customFormat="false" ht="15" hidden="false" customHeight="false" outlineLevel="0" collapsed="false">
      <c r="A14018" s="2" t="s">
        <v>221</v>
      </c>
      <c r="B14018" s="2" t="s">
        <v>221</v>
      </c>
      <c r="C14018" s="2" t="s">
        <v>49</v>
      </c>
      <c r="D14018" s="2" t="s">
        <v>12</v>
      </c>
      <c r="E14018" s="2" t="s">
        <v>74</v>
      </c>
      <c r="F14018" s="2" t="s">
        <v>977</v>
      </c>
      <c r="G14018" s="14" t="n">
        <v>19.5</v>
      </c>
      <c r="H14018" s="14" t="n">
        <v>27.75</v>
      </c>
      <c r="I14018" s="14" t="n">
        <v>19.5</v>
      </c>
      <c r="J14018" s="23" t="n">
        <f aca="false">IF(AND(E14018="Priority",ISNUMBER('Cost model'!N742)),'Cost model'!N742,'Cost model'!M742)</f>
        <v>60</v>
      </c>
      <c r="K14018" s="14" t="n">
        <f aca="false">J14018-H14018</f>
        <v>32.25</v>
      </c>
      <c r="L14018" s="14" t="n">
        <f aca="false">G14018-H14018</f>
        <v>-8.25</v>
      </c>
    </row>
    <row r="14019" customFormat="false" ht="15" hidden="false" customHeight="false" outlineLevel="0" collapsed="false">
      <c r="A14019" s="2" t="s">
        <v>174</v>
      </c>
      <c r="B14019" s="2" t="s">
        <v>174</v>
      </c>
      <c r="C14019" s="2" t="s">
        <v>49</v>
      </c>
      <c r="D14019" s="2" t="s">
        <v>10</v>
      </c>
      <c r="E14019" s="2" t="s">
        <v>74</v>
      </c>
      <c r="F14019" s="2" t="s">
        <v>977</v>
      </c>
      <c r="G14019" s="14" t="n">
        <v>17.5</v>
      </c>
      <c r="H14019" s="14" t="n">
        <v>15.24</v>
      </c>
      <c r="I14019" s="14" t="n">
        <v>17.5</v>
      </c>
      <c r="J14019" s="23" t="n">
        <f aca="false">IF(AND(E14019="Priority",ISNUMBER('Cost model'!N169)),'Cost model'!N169,'Cost model'!M169)</f>
        <v>18.5</v>
      </c>
      <c r="K14019" s="14" t="n">
        <f aca="false">J14019-H14019</f>
        <v>3.26</v>
      </c>
      <c r="L14019" s="14" t="n">
        <f aca="false">G14019-H14019</f>
        <v>2.26</v>
      </c>
    </row>
    <row r="14020" customFormat="false" ht="15" hidden="false" customHeight="false" outlineLevel="0" collapsed="false">
      <c r="A14020" s="2" t="s">
        <v>174</v>
      </c>
      <c r="B14020" s="2" t="s">
        <v>142</v>
      </c>
      <c r="C14020" s="2" t="s">
        <v>49</v>
      </c>
      <c r="D14020" s="2" t="s">
        <v>12</v>
      </c>
      <c r="E14020" s="2" t="s">
        <v>74</v>
      </c>
      <c r="F14020" s="2" t="s">
        <v>976</v>
      </c>
      <c r="G14020" s="14" t="n">
        <v>19.5</v>
      </c>
      <c r="H14020" s="14" t="n">
        <v>51.57</v>
      </c>
      <c r="I14020" s="14" t="n">
        <v>19.5</v>
      </c>
      <c r="J14020" s="23" t="n">
        <f aca="false">IF(AND(E14020="Priority",ISNUMBER('Cost model'!N127)),'Cost model'!N127,'Cost model'!M127)</f>
        <v>50</v>
      </c>
      <c r="K14020" s="14" t="n">
        <f aca="false">J14020-H14020</f>
        <v>-1.57</v>
      </c>
      <c r="L14020" s="14" t="n">
        <f aca="false">G14020-H14020</f>
        <v>-32.07</v>
      </c>
    </row>
    <row r="14021" customFormat="false" ht="15" hidden="false" customHeight="false" outlineLevel="0" collapsed="false">
      <c r="A14021" s="2" t="s">
        <v>174</v>
      </c>
      <c r="B14021" s="2" t="s">
        <v>124</v>
      </c>
      <c r="C14021" s="2" t="s">
        <v>47</v>
      </c>
      <c r="D14021" s="2" t="s">
        <v>10</v>
      </c>
      <c r="E14021" s="2" t="s">
        <v>74</v>
      </c>
      <c r="F14021" s="2" t="s">
        <v>976</v>
      </c>
      <c r="G14021" s="14" t="n">
        <v>9.5</v>
      </c>
      <c r="H14021" s="14" t="n">
        <v>8.46</v>
      </c>
      <c r="I14021" s="14" t="n">
        <v>9.5</v>
      </c>
      <c r="J14021" s="23" t="n">
        <f aca="false">IF(AND(E14021="Priority",ISNUMBER('Cost model'!N107)),'Cost model'!N107,'Cost model'!M107)</f>
        <v>12.5</v>
      </c>
      <c r="K14021" s="14" t="n">
        <f aca="false">J14021-H14021</f>
        <v>4.04</v>
      </c>
      <c r="L14021" s="14" t="n">
        <f aca="false">G14021-H14021</f>
        <v>1.04</v>
      </c>
    </row>
    <row r="14022" customFormat="false" ht="15" hidden="false" customHeight="false" outlineLevel="0" collapsed="false">
      <c r="A14022" s="2" t="s">
        <v>174</v>
      </c>
      <c r="B14022" s="2" t="s">
        <v>174</v>
      </c>
      <c r="C14022" s="2" t="s">
        <v>47</v>
      </c>
      <c r="D14022" s="2" t="s">
        <v>12</v>
      </c>
      <c r="E14022" s="2" t="s">
        <v>74</v>
      </c>
      <c r="F14022" s="2" t="s">
        <v>977</v>
      </c>
      <c r="G14022" s="14" t="n">
        <v>9.5</v>
      </c>
      <c r="H14022" s="14" t="n">
        <v>42.6</v>
      </c>
      <c r="I14022" s="14" t="n">
        <v>9.5</v>
      </c>
      <c r="J14022" s="23" t="n">
        <f aca="false">IF(AND(E14022="Priority",ISNUMBER('Cost model'!N170)),'Cost model'!N170,'Cost model'!M170)</f>
        <v>25.5</v>
      </c>
      <c r="K14022" s="14" t="n">
        <f aca="false">J14022-H14022</f>
        <v>-17.1</v>
      </c>
      <c r="L14022" s="14" t="n">
        <f aca="false">G14022-H14022</f>
        <v>-33.1</v>
      </c>
    </row>
    <row r="14023" customFormat="false" ht="15" hidden="false" customHeight="false" outlineLevel="0" collapsed="false">
      <c r="A14023" s="2" t="s">
        <v>124</v>
      </c>
      <c r="B14023" s="2" t="s">
        <v>124</v>
      </c>
      <c r="C14023" s="2" t="s">
        <v>48</v>
      </c>
      <c r="D14023" s="2" t="s">
        <v>13</v>
      </c>
      <c r="E14023" s="2" t="s">
        <v>74</v>
      </c>
      <c r="F14023" s="2" t="s">
        <v>977</v>
      </c>
      <c r="G14023" s="14" t="n">
        <v>24.5</v>
      </c>
      <c r="H14023" s="14" t="n">
        <v>35.56</v>
      </c>
      <c r="I14023" s="14" t="n">
        <v>24.5</v>
      </c>
      <c r="J14023" s="23" t="n">
        <f aca="false">IF(AND(E14023="Priority",ISNUMBER('Cost model'!N324)),'Cost model'!N324,'Cost model'!M324)</f>
        <v>85</v>
      </c>
      <c r="K14023" s="14" t="n">
        <f aca="false">J14023-H14023</f>
        <v>49.44</v>
      </c>
      <c r="L14023" s="14" t="n">
        <f aca="false">G14023-H14023</f>
        <v>-11.06</v>
      </c>
    </row>
    <row r="14024" customFormat="false" ht="15" hidden="false" customHeight="false" outlineLevel="0" collapsed="false">
      <c r="A14024" s="2" t="s">
        <v>221</v>
      </c>
      <c r="B14024" s="2" t="s">
        <v>221</v>
      </c>
      <c r="C14024" s="2" t="s">
        <v>48</v>
      </c>
      <c r="D14024" s="2" t="s">
        <v>12</v>
      </c>
      <c r="E14024" s="2" t="s">
        <v>83</v>
      </c>
      <c r="F14024" s="2" t="s">
        <v>977</v>
      </c>
      <c r="G14024" s="14" t="n">
        <v>19.5</v>
      </c>
      <c r="H14024" s="14" t="n">
        <v>37.94</v>
      </c>
      <c r="I14024" s="14" t="n">
        <v>19.5</v>
      </c>
      <c r="J14024" s="23" t="n">
        <f aca="false">IF(AND(E14024="Priority",ISNUMBER('Cost model'!N741)),'Cost model'!N741,'Cost model'!M741)</f>
        <v>60</v>
      </c>
      <c r="K14024" s="14" t="n">
        <f aca="false">J14024-H14024</f>
        <v>22.06</v>
      </c>
      <c r="L14024" s="14" t="n">
        <f aca="false">G14024-H14024</f>
        <v>-18.44</v>
      </c>
    </row>
    <row r="14025" customFormat="false" ht="15" hidden="false" customHeight="false" outlineLevel="0" collapsed="false">
      <c r="A14025" s="2" t="s">
        <v>174</v>
      </c>
      <c r="B14025" s="2" t="s">
        <v>174</v>
      </c>
      <c r="C14025" s="2" t="s">
        <v>47</v>
      </c>
      <c r="D14025" s="2" t="s">
        <v>12</v>
      </c>
      <c r="E14025" s="2" t="s">
        <v>74</v>
      </c>
      <c r="F14025" s="2" t="s">
        <v>977</v>
      </c>
      <c r="G14025" s="14" t="n">
        <v>9.5</v>
      </c>
      <c r="H14025" s="14" t="n">
        <v>30.81</v>
      </c>
      <c r="I14025" s="14" t="n">
        <v>9.5</v>
      </c>
      <c r="J14025" s="23" t="n">
        <f aca="false">IF(AND(E14025="Priority",ISNUMBER('Cost model'!N170)),'Cost model'!N170,'Cost model'!M170)</f>
        <v>25.5</v>
      </c>
      <c r="K14025" s="14" t="n">
        <f aca="false">J14025-H14025</f>
        <v>-5.31</v>
      </c>
      <c r="L14025" s="14" t="n">
        <f aca="false">G14025-H14025</f>
        <v>-21.31</v>
      </c>
    </row>
    <row r="14026" customFormat="false" ht="15" hidden="false" customHeight="false" outlineLevel="0" collapsed="false">
      <c r="A14026" s="2" t="s">
        <v>174</v>
      </c>
      <c r="B14026" s="2" t="s">
        <v>124</v>
      </c>
      <c r="C14026" s="2" t="s">
        <v>48</v>
      </c>
      <c r="D14026" s="2" t="s">
        <v>10</v>
      </c>
      <c r="E14026" s="2" t="s">
        <v>74</v>
      </c>
      <c r="F14026" s="2" t="s">
        <v>976</v>
      </c>
      <c r="G14026" s="14" t="n">
        <v>12.5</v>
      </c>
      <c r="H14026" s="14" t="n">
        <v>9.53</v>
      </c>
      <c r="I14026" s="14" t="n">
        <v>12.5</v>
      </c>
      <c r="J14026" s="23" t="n">
        <f aca="false">IF(AND(E14026="Priority",ISNUMBER('Cost model'!N108)),'Cost model'!N108,'Cost model'!M108)</f>
        <v>15.5</v>
      </c>
      <c r="K14026" s="14" t="n">
        <f aca="false">J14026-H14026</f>
        <v>5.97</v>
      </c>
      <c r="L14026" s="14" t="n">
        <f aca="false">G14026-H14026</f>
        <v>2.97</v>
      </c>
    </row>
    <row r="14027" customFormat="false" ht="15" hidden="false" customHeight="false" outlineLevel="0" collapsed="false">
      <c r="A14027" s="2" t="s">
        <v>142</v>
      </c>
      <c r="B14027" s="2" t="s">
        <v>142</v>
      </c>
      <c r="C14027" s="2" t="s">
        <v>49</v>
      </c>
      <c r="D14027" s="2" t="s">
        <v>10</v>
      </c>
      <c r="E14027" s="2" t="s">
        <v>74</v>
      </c>
      <c r="F14027" s="2" t="s">
        <v>977</v>
      </c>
      <c r="G14027" s="14" t="n">
        <v>17.5</v>
      </c>
      <c r="H14027" s="14" t="n">
        <v>21.7</v>
      </c>
      <c r="I14027" s="14" t="n">
        <v>17.5</v>
      </c>
      <c r="J14027" s="23" t="n">
        <f aca="false">IF(AND(E14027="Priority",ISNUMBER('Cost model'!N634)),'Cost model'!N634,'Cost model'!M634)</f>
        <v>15.5</v>
      </c>
      <c r="K14027" s="14" t="n">
        <f aca="false">J14027-H14027</f>
        <v>-6.2</v>
      </c>
      <c r="L14027" s="14" t="n">
        <f aca="false">G14027-H14027</f>
        <v>-4.2</v>
      </c>
    </row>
    <row r="14028" customFormat="false" ht="15" hidden="false" customHeight="false" outlineLevel="0" collapsed="false">
      <c r="A14028" s="2" t="s">
        <v>174</v>
      </c>
      <c r="B14028" s="2" t="s">
        <v>174</v>
      </c>
      <c r="C14028" s="2" t="s">
        <v>49</v>
      </c>
      <c r="D14028" s="2" t="s">
        <v>12</v>
      </c>
      <c r="E14028" s="2" t="s">
        <v>74</v>
      </c>
      <c r="F14028" s="2" t="s">
        <v>977</v>
      </c>
      <c r="G14028" s="14" t="n">
        <v>19.5</v>
      </c>
      <c r="H14028" s="14" t="n">
        <v>26.1</v>
      </c>
      <c r="I14028" s="14" t="n">
        <v>19.5</v>
      </c>
      <c r="J14028" s="23" t="n">
        <f aca="false">IF(AND(E14028="Priority",ISNUMBER('Cost model'!N172)),'Cost model'!N172,'Cost model'!M172)</f>
        <v>45</v>
      </c>
      <c r="K14028" s="14" t="n">
        <f aca="false">J14028-H14028</f>
        <v>18.9</v>
      </c>
      <c r="L14028" s="14" t="n">
        <f aca="false">G14028-H14028</f>
        <v>-6.6</v>
      </c>
    </row>
    <row r="14029" customFormat="false" ht="15" hidden="false" customHeight="false" outlineLevel="0" collapsed="false">
      <c r="A14029" s="2" t="s">
        <v>124</v>
      </c>
      <c r="B14029" s="2" t="s">
        <v>124</v>
      </c>
      <c r="C14029" s="2" t="s">
        <v>49</v>
      </c>
      <c r="D14029" s="2" t="s">
        <v>12</v>
      </c>
      <c r="E14029" s="2" t="s">
        <v>74</v>
      </c>
      <c r="F14029" s="2" t="s">
        <v>977</v>
      </c>
      <c r="G14029" s="14" t="n">
        <v>19.5</v>
      </c>
      <c r="H14029" s="14" t="n">
        <v>24.82</v>
      </c>
      <c r="I14029" s="14" t="n">
        <v>19.5</v>
      </c>
      <c r="J14029" s="23" t="n">
        <f aca="false">IF(AND(E14029="Priority",ISNUMBER('Cost model'!N322)),'Cost model'!N322,'Cost model'!M322)</f>
        <v>50</v>
      </c>
      <c r="K14029" s="14" t="n">
        <f aca="false">J14029-H14029</f>
        <v>25.18</v>
      </c>
      <c r="L14029" s="14" t="n">
        <f aca="false">G14029-H14029</f>
        <v>-5.32</v>
      </c>
    </row>
    <row r="14030" customFormat="false" ht="15" hidden="false" customHeight="false" outlineLevel="0" collapsed="false">
      <c r="A14030" s="2" t="s">
        <v>123</v>
      </c>
      <c r="B14030" s="2" t="s">
        <v>123</v>
      </c>
      <c r="C14030" s="2" t="s">
        <v>47</v>
      </c>
      <c r="D14030" s="2" t="s">
        <v>10</v>
      </c>
      <c r="E14030" s="2" t="s">
        <v>74</v>
      </c>
      <c r="F14030" s="2" t="s">
        <v>977</v>
      </c>
      <c r="G14030" s="14" t="n">
        <v>19.5</v>
      </c>
      <c r="H14030" s="14" t="n">
        <v>13.99</v>
      </c>
      <c r="I14030" s="14" t="n">
        <v>9.5</v>
      </c>
      <c r="J14030" s="23" t="n">
        <f aca="false">IF(AND(E14030="Priority",ISNUMBER('Cost model'!N62)),'Cost model'!N62,'Cost model'!M62)</f>
        <v>12.5</v>
      </c>
      <c r="K14030" s="14" t="n">
        <f aca="false">J14030-H14030</f>
        <v>-1.49</v>
      </c>
      <c r="L14030" s="14" t="n">
        <f aca="false">G14030-H14030</f>
        <v>5.51</v>
      </c>
    </row>
    <row r="14031" customFormat="false" ht="15" hidden="false" customHeight="false" outlineLevel="0" collapsed="false">
      <c r="A14031" s="2" t="s">
        <v>221</v>
      </c>
      <c r="B14031" s="2" t="s">
        <v>221</v>
      </c>
      <c r="C14031" s="2" t="s">
        <v>49</v>
      </c>
      <c r="D14031" s="2" t="s">
        <v>10</v>
      </c>
      <c r="E14031" s="2" t="s">
        <v>83</v>
      </c>
      <c r="F14031" s="2" t="s">
        <v>977</v>
      </c>
      <c r="G14031" s="14" t="n">
        <v>24.5</v>
      </c>
      <c r="H14031" s="14" t="n">
        <v>35.2</v>
      </c>
      <c r="I14031" s="14" t="n">
        <v>24.5</v>
      </c>
      <c r="J14031" s="23" t="n">
        <f aca="false">IF(AND(E14031="Priority",ISNUMBER('Cost model'!N739)),'Cost model'!N739,'Cost model'!M739)</f>
        <v>23.5</v>
      </c>
      <c r="K14031" s="14" t="n">
        <f aca="false">J14031-H14031</f>
        <v>-11.7</v>
      </c>
      <c r="L14031" s="14" t="n">
        <f aca="false">G14031-H14031</f>
        <v>-10.7</v>
      </c>
    </row>
    <row r="14032" customFormat="false" ht="15" hidden="false" customHeight="false" outlineLevel="0" collapsed="false">
      <c r="A14032" s="2" t="s">
        <v>124</v>
      </c>
      <c r="B14032" s="2" t="s">
        <v>124</v>
      </c>
      <c r="C14032" s="2" t="s">
        <v>47</v>
      </c>
      <c r="D14032" s="2" t="s">
        <v>12</v>
      </c>
      <c r="E14032" s="2" t="s">
        <v>74</v>
      </c>
      <c r="F14032" s="2" t="s">
        <v>977</v>
      </c>
      <c r="G14032" s="14" t="n">
        <v>9.5</v>
      </c>
      <c r="H14032" s="14" t="n">
        <v>29.03</v>
      </c>
      <c r="I14032" s="14" t="n">
        <v>9.5</v>
      </c>
      <c r="J14032" s="23" t="n">
        <f aca="false">IF(AND(E14032="Priority",ISNUMBER('Cost model'!N320)),'Cost model'!N320,'Cost model'!M320)</f>
        <v>24.5</v>
      </c>
      <c r="K14032" s="14" t="n">
        <f aca="false">J14032-H14032</f>
        <v>-4.53</v>
      </c>
      <c r="L14032" s="14" t="n">
        <f aca="false">G14032-H14032</f>
        <v>-19.53</v>
      </c>
    </row>
    <row r="14033" customFormat="false" ht="15" hidden="false" customHeight="false" outlineLevel="0" collapsed="false">
      <c r="A14033" s="2" t="s">
        <v>142</v>
      </c>
      <c r="B14033" s="2" t="s">
        <v>142</v>
      </c>
      <c r="C14033" s="2" t="s">
        <v>48</v>
      </c>
      <c r="D14033" s="2" t="s">
        <v>10</v>
      </c>
      <c r="E14033" s="2" t="s">
        <v>74</v>
      </c>
      <c r="F14033" s="2" t="s">
        <v>977</v>
      </c>
      <c r="G14033" s="14" t="n">
        <v>12.5</v>
      </c>
      <c r="H14033" s="14" t="n">
        <v>21.7</v>
      </c>
      <c r="I14033" s="14" t="n">
        <v>12.5</v>
      </c>
      <c r="J14033" s="23" t="n">
        <f aca="false">IF(AND(E14033="Priority",ISNUMBER('Cost model'!N633)),'Cost model'!N633,'Cost model'!M633)</f>
        <v>11.5</v>
      </c>
      <c r="K14033" s="14" t="n">
        <f aca="false">J14033-H14033</f>
        <v>-10.2</v>
      </c>
      <c r="L14033" s="14" t="n">
        <f aca="false">G14033-H14033</f>
        <v>-9.2</v>
      </c>
    </row>
    <row r="14034" customFormat="false" ht="15" hidden="false" customHeight="false" outlineLevel="0" collapsed="false">
      <c r="A14034" s="2" t="s">
        <v>174</v>
      </c>
      <c r="B14034" s="2" t="s">
        <v>174</v>
      </c>
      <c r="C14034" s="2" t="s">
        <v>48</v>
      </c>
      <c r="D14034" s="2" t="s">
        <v>10</v>
      </c>
      <c r="E14034" s="2" t="s">
        <v>83</v>
      </c>
      <c r="F14034" s="2" t="s">
        <v>977</v>
      </c>
      <c r="G14034" s="14" t="n">
        <v>17.5</v>
      </c>
      <c r="H14034" s="14" t="n">
        <v>12.16</v>
      </c>
      <c r="I14034" s="14" t="n">
        <v>17.5</v>
      </c>
      <c r="J14034" s="23" t="n">
        <f aca="false">IF(AND(E14034="Priority",ISNUMBER('Cost model'!N168)),'Cost model'!N168,'Cost model'!M168)</f>
        <v>18.5</v>
      </c>
      <c r="K14034" s="14" t="n">
        <f aca="false">J14034-H14034</f>
        <v>6.34</v>
      </c>
      <c r="L14034" s="14" t="n">
        <f aca="false">G14034-H14034</f>
        <v>5.34</v>
      </c>
    </row>
    <row r="14035" customFormat="false" ht="15" hidden="false" customHeight="false" outlineLevel="0" collapsed="false">
      <c r="A14035" s="2" t="s">
        <v>174</v>
      </c>
      <c r="B14035" s="2" t="s">
        <v>174</v>
      </c>
      <c r="C14035" s="2" t="s">
        <v>49</v>
      </c>
      <c r="D14035" s="2" t="s">
        <v>10</v>
      </c>
      <c r="E14035" s="2" t="s">
        <v>74</v>
      </c>
      <c r="F14035" s="2" t="s">
        <v>977</v>
      </c>
      <c r="G14035" s="14" t="n">
        <v>17.5</v>
      </c>
      <c r="H14035" s="14" t="n">
        <v>11.66</v>
      </c>
      <c r="I14035" s="14" t="n">
        <v>17.5</v>
      </c>
      <c r="J14035" s="23" t="n">
        <f aca="false">IF(AND(E14035="Priority",ISNUMBER('Cost model'!N169)),'Cost model'!N169,'Cost model'!M169)</f>
        <v>18.5</v>
      </c>
      <c r="K14035" s="14" t="n">
        <f aca="false">J14035-H14035</f>
        <v>6.84</v>
      </c>
      <c r="L14035" s="14" t="n">
        <f aca="false">G14035-H14035</f>
        <v>5.84</v>
      </c>
    </row>
    <row r="14036" customFormat="false" ht="15" hidden="false" customHeight="false" outlineLevel="0" collapsed="false">
      <c r="A14036" s="2" t="s">
        <v>142</v>
      </c>
      <c r="B14036" s="2" t="s">
        <v>174</v>
      </c>
      <c r="C14036" s="2" t="s">
        <v>47</v>
      </c>
      <c r="D14036" s="2" t="s">
        <v>10</v>
      </c>
      <c r="E14036" s="2" t="s">
        <v>74</v>
      </c>
      <c r="F14036" s="2" t="s">
        <v>976</v>
      </c>
      <c r="G14036" s="14" t="n">
        <v>9.5</v>
      </c>
      <c r="H14036" s="14" t="n">
        <v>6.16</v>
      </c>
      <c r="I14036" s="14" t="n">
        <v>14.5</v>
      </c>
      <c r="J14036" s="23" t="n">
        <f aca="false">IF(AND(E14036="Priority",ISNUMBER('Cost model'!N692)),'Cost model'!N692,'Cost model'!M692)</f>
        <v>9.5</v>
      </c>
      <c r="K14036" s="14" t="n">
        <f aca="false">J14036-H14036</f>
        <v>3.34</v>
      </c>
      <c r="L14036" s="14" t="n">
        <f aca="false">G14036-H14036</f>
        <v>3.34</v>
      </c>
    </row>
    <row r="14037" customFormat="false" ht="15" hidden="false" customHeight="false" outlineLevel="0" collapsed="false">
      <c r="A14037" s="2" t="s">
        <v>205</v>
      </c>
      <c r="B14037" s="2" t="s">
        <v>205</v>
      </c>
      <c r="C14037" s="2" t="s">
        <v>48</v>
      </c>
      <c r="D14037" s="2" t="s">
        <v>10</v>
      </c>
      <c r="E14037" s="2" t="s">
        <v>74</v>
      </c>
      <c r="F14037" s="2" t="s">
        <v>977</v>
      </c>
      <c r="G14037" s="14" t="n">
        <v>14.5</v>
      </c>
      <c r="H14037" s="14" t="n">
        <v>9.34</v>
      </c>
      <c r="I14037" s="14" t="n">
        <v>12.5</v>
      </c>
      <c r="J14037" s="23" t="n">
        <f aca="false">IF(AND(E14037="Priority",ISNUMBER('Cost model'!N528)),'Cost model'!N528,'Cost model'!M528)</f>
        <v>13.5</v>
      </c>
      <c r="K14037" s="14" t="n">
        <f aca="false">J14037-H14037</f>
        <v>4.16</v>
      </c>
      <c r="L14037" s="14" t="n">
        <f aca="false">G14037-H14037</f>
        <v>5.16</v>
      </c>
    </row>
    <row r="14038" customFormat="false" ht="15" hidden="false" customHeight="false" outlineLevel="0" collapsed="false">
      <c r="A14038" s="2" t="s">
        <v>124</v>
      </c>
      <c r="B14038" s="2" t="s">
        <v>124</v>
      </c>
      <c r="C14038" s="2" t="s">
        <v>47</v>
      </c>
      <c r="D14038" s="2" t="s">
        <v>10</v>
      </c>
      <c r="E14038" s="2" t="s">
        <v>74</v>
      </c>
      <c r="F14038" s="2" t="s">
        <v>977</v>
      </c>
      <c r="G14038" s="14" t="n">
        <v>9.5</v>
      </c>
      <c r="H14038" s="14" t="n">
        <v>6.93</v>
      </c>
      <c r="I14038" s="14" t="n">
        <v>9.5</v>
      </c>
      <c r="J14038" s="23" t="n">
        <f aca="false">IF(AND(E14038="Priority",ISNUMBER('Cost model'!N317)),'Cost model'!N317,'Cost model'!M317)</f>
        <v>10.5</v>
      </c>
      <c r="K14038" s="14" t="n">
        <f aca="false">J14038-H14038</f>
        <v>3.57</v>
      </c>
      <c r="L14038" s="14" t="n">
        <f aca="false">G14038-H14038</f>
        <v>2.57</v>
      </c>
    </row>
    <row r="14039" customFormat="false" ht="15" hidden="false" customHeight="false" outlineLevel="0" collapsed="false">
      <c r="A14039" s="2" t="s">
        <v>221</v>
      </c>
      <c r="B14039" s="2" t="s">
        <v>221</v>
      </c>
      <c r="C14039" s="2" t="s">
        <v>47</v>
      </c>
      <c r="D14039" s="2" t="s">
        <v>10</v>
      </c>
      <c r="E14039" s="2" t="s">
        <v>74</v>
      </c>
      <c r="F14039" s="2" t="s">
        <v>977</v>
      </c>
      <c r="G14039" s="14" t="n">
        <v>9.5</v>
      </c>
      <c r="H14039" s="14" t="n">
        <v>6.16</v>
      </c>
      <c r="I14039" s="14" t="n">
        <v>9.5</v>
      </c>
      <c r="J14039" s="23" t="n">
        <f aca="false">IF(AND(E14039="Priority",ISNUMBER('Cost model'!N737)),'Cost model'!N737,'Cost model'!M737)</f>
        <v>8.5</v>
      </c>
      <c r="K14039" s="14" t="n">
        <f aca="false">J14039-H14039</f>
        <v>2.34</v>
      </c>
      <c r="L14039" s="14" t="n">
        <f aca="false">G14039-H14039</f>
        <v>3.34</v>
      </c>
    </row>
    <row r="14040" customFormat="false" ht="15" hidden="false" customHeight="false" outlineLevel="0" collapsed="false">
      <c r="A14040" s="2" t="s">
        <v>174</v>
      </c>
      <c r="B14040" s="2" t="s">
        <v>142</v>
      </c>
      <c r="C14040" s="2" t="s">
        <v>49</v>
      </c>
      <c r="D14040" s="2" t="s">
        <v>12</v>
      </c>
      <c r="E14040" s="2" t="s">
        <v>74</v>
      </c>
      <c r="F14040" s="2" t="s">
        <v>976</v>
      </c>
      <c r="G14040" s="14" t="n">
        <v>19.5</v>
      </c>
      <c r="H14040" s="14" t="n">
        <v>38.84</v>
      </c>
      <c r="I14040" s="14" t="n">
        <v>19.5</v>
      </c>
      <c r="J14040" s="23" t="n">
        <f aca="false">IF(AND(E14040="Priority",ISNUMBER('Cost model'!N127)),'Cost model'!N127,'Cost model'!M127)</f>
        <v>50</v>
      </c>
      <c r="K14040" s="14" t="n">
        <f aca="false">J14040-H14040</f>
        <v>11.16</v>
      </c>
      <c r="L14040" s="14" t="n">
        <f aca="false">G14040-H14040</f>
        <v>-19.34</v>
      </c>
    </row>
    <row r="14041" customFormat="false" ht="15" hidden="false" customHeight="false" outlineLevel="0" collapsed="false">
      <c r="A14041" s="2" t="s">
        <v>174</v>
      </c>
      <c r="B14041" s="2" t="s">
        <v>174</v>
      </c>
      <c r="C14041" s="2" t="s">
        <v>47</v>
      </c>
      <c r="D14041" s="2" t="s">
        <v>14</v>
      </c>
      <c r="E14041" s="2" t="s">
        <v>74</v>
      </c>
      <c r="F14041" s="2" t="s">
        <v>977</v>
      </c>
      <c r="G14041" s="14" t="n">
        <v>25</v>
      </c>
      <c r="H14041" s="14" t="n">
        <v>109.92</v>
      </c>
      <c r="I14041" s="14" t="n">
        <v>25</v>
      </c>
      <c r="J14041" s="23" t="n">
        <f aca="false">IF(AND(E14041="Priority",ISNUMBER('Cost model'!N176)),'Cost model'!N176,'Cost model'!M176)</f>
        <v>95</v>
      </c>
      <c r="K14041" s="14" t="n">
        <f aca="false">J14041-H14041</f>
        <v>-14.92</v>
      </c>
      <c r="L14041" s="14" t="n">
        <f aca="false">G14041-H14041</f>
        <v>-84.92</v>
      </c>
    </row>
    <row r="14042" customFormat="false" ht="15" hidden="false" customHeight="false" outlineLevel="0" collapsed="false">
      <c r="A14042" s="2" t="s">
        <v>174</v>
      </c>
      <c r="B14042" s="2" t="s">
        <v>174</v>
      </c>
      <c r="C14042" s="2" t="s">
        <v>48</v>
      </c>
      <c r="D14042" s="2" t="s">
        <v>10</v>
      </c>
      <c r="E14042" s="2" t="s">
        <v>74</v>
      </c>
      <c r="F14042" s="2" t="s">
        <v>977</v>
      </c>
      <c r="G14042" s="14" t="n">
        <v>12.5</v>
      </c>
      <c r="H14042" s="14" t="n">
        <v>7.74</v>
      </c>
      <c r="I14042" s="14" t="n">
        <v>12.5</v>
      </c>
      <c r="J14042" s="23" t="n">
        <f aca="false">IF(AND(E14042="Priority",ISNUMBER('Cost model'!N168)),'Cost model'!N168,'Cost model'!M168)</f>
        <v>13.5</v>
      </c>
      <c r="K14042" s="14" t="n">
        <f aca="false">J14042-H14042</f>
        <v>5.76</v>
      </c>
      <c r="L14042" s="14" t="n">
        <f aca="false">G14042-H14042</f>
        <v>4.76</v>
      </c>
    </row>
    <row r="14043" customFormat="false" ht="15" hidden="false" customHeight="false" outlineLevel="0" collapsed="false">
      <c r="A14043" s="2" t="s">
        <v>124</v>
      </c>
      <c r="B14043" s="2" t="s">
        <v>124</v>
      </c>
      <c r="C14043" s="2" t="s">
        <v>48</v>
      </c>
      <c r="D14043" s="2" t="s">
        <v>12</v>
      </c>
      <c r="E14043" s="2" t="s">
        <v>74</v>
      </c>
      <c r="F14043" s="2" t="s">
        <v>977</v>
      </c>
      <c r="G14043" s="14" t="n">
        <v>12.5</v>
      </c>
      <c r="H14043" s="14" t="n">
        <v>59.1</v>
      </c>
      <c r="I14043" s="14" t="n">
        <v>12.5</v>
      </c>
      <c r="J14043" s="23" t="n">
        <f aca="false">IF(AND(E14043="Priority",ISNUMBER('Cost model'!N321)),'Cost model'!N321,'Cost model'!M321)</f>
        <v>40</v>
      </c>
      <c r="K14043" s="14" t="n">
        <f aca="false">J14043-H14043</f>
        <v>-19.1</v>
      </c>
      <c r="L14043" s="14" t="n">
        <f aca="false">G14043-H14043</f>
        <v>-46.6</v>
      </c>
    </row>
    <row r="14044" customFormat="false" ht="15" hidden="false" customHeight="false" outlineLevel="0" collapsed="false">
      <c r="A14044" s="2" t="s">
        <v>158</v>
      </c>
      <c r="B14044" s="2" t="s">
        <v>158</v>
      </c>
      <c r="C14044" s="2" t="s">
        <v>49</v>
      </c>
      <c r="D14044" s="2" t="s">
        <v>10</v>
      </c>
      <c r="E14044" s="2" t="s">
        <v>74</v>
      </c>
      <c r="F14044" s="2" t="s">
        <v>977</v>
      </c>
      <c r="G14044" s="14" t="n">
        <v>17.5</v>
      </c>
      <c r="H14044" s="14" t="n">
        <v>19.28</v>
      </c>
      <c r="I14044" s="14" t="n">
        <v>17.5</v>
      </c>
      <c r="J14044" s="23" t="n">
        <f aca="false">IF(AND(E14044="Priority",ISNUMBER('Cost model'!N424)),'Cost model'!N424,'Cost model'!M424)</f>
        <v>16.5</v>
      </c>
      <c r="K14044" s="14" t="n">
        <f aca="false">J14044-H14044</f>
        <v>-2.78</v>
      </c>
      <c r="L14044" s="14" t="n">
        <f aca="false">G14044-H14044</f>
        <v>-1.78</v>
      </c>
    </row>
    <row r="14045" customFormat="false" ht="15" hidden="false" customHeight="false" outlineLevel="0" collapsed="false">
      <c r="A14045" s="2" t="s">
        <v>124</v>
      </c>
      <c r="B14045" s="2" t="s">
        <v>124</v>
      </c>
      <c r="C14045" s="2" t="s">
        <v>47</v>
      </c>
      <c r="D14045" s="2" t="s">
        <v>14</v>
      </c>
      <c r="E14045" s="2" t="s">
        <v>74</v>
      </c>
      <c r="F14045" s="2" t="s">
        <v>977</v>
      </c>
      <c r="G14045" s="14" t="n">
        <v>25</v>
      </c>
      <c r="H14045" s="14" t="n">
        <v>128.39</v>
      </c>
      <c r="I14045" s="14" t="n">
        <v>25</v>
      </c>
      <c r="J14045" s="23" t="n">
        <f aca="false">IF(AND(E14045="Priority",ISNUMBER('Cost model'!N326)),'Cost model'!N326,'Cost model'!M326)</f>
        <v>110</v>
      </c>
      <c r="K14045" s="14" t="n">
        <f aca="false">J14045-H14045</f>
        <v>-18.39</v>
      </c>
      <c r="L14045" s="14" t="n">
        <f aca="false">G14045-H14045</f>
        <v>-103.39</v>
      </c>
    </row>
    <row r="14046" customFormat="false" ht="15" hidden="false" customHeight="false" outlineLevel="0" collapsed="false">
      <c r="A14046" s="2" t="s">
        <v>124</v>
      </c>
      <c r="B14046" s="2" t="s">
        <v>124</v>
      </c>
      <c r="C14046" s="2" t="s">
        <v>49</v>
      </c>
      <c r="D14046" s="2" t="s">
        <v>12</v>
      </c>
      <c r="E14046" s="2" t="s">
        <v>83</v>
      </c>
      <c r="F14046" s="2" t="s">
        <v>977</v>
      </c>
      <c r="G14046" s="14" t="n">
        <v>29.5</v>
      </c>
      <c r="H14046" s="14" t="n">
        <v>24.57</v>
      </c>
      <c r="I14046" s="14" t="n">
        <v>29.5</v>
      </c>
      <c r="J14046" s="23" t="n">
        <f aca="false">IF(AND(E14046="Priority",ISNUMBER('Cost model'!N322)),'Cost model'!N322,'Cost model'!M322)</f>
        <v>65</v>
      </c>
      <c r="K14046" s="14" t="n">
        <f aca="false">J14046-H14046</f>
        <v>40.43</v>
      </c>
      <c r="L14046" s="14" t="n">
        <f aca="false">G14046-H14046</f>
        <v>4.93</v>
      </c>
    </row>
    <row r="14047" customFormat="false" ht="15" hidden="false" customHeight="false" outlineLevel="0" collapsed="false">
      <c r="A14047" s="2" t="s">
        <v>174</v>
      </c>
      <c r="B14047" s="2" t="s">
        <v>174</v>
      </c>
      <c r="C14047" s="2" t="s">
        <v>47</v>
      </c>
      <c r="D14047" s="2" t="s">
        <v>12</v>
      </c>
      <c r="E14047" s="2" t="s">
        <v>83</v>
      </c>
      <c r="F14047" s="2" t="s">
        <v>977</v>
      </c>
      <c r="G14047" s="14" t="n">
        <v>19.5</v>
      </c>
      <c r="H14047" s="14" t="n">
        <v>28.36</v>
      </c>
      <c r="I14047" s="14" t="n">
        <v>19.5</v>
      </c>
      <c r="J14047" s="23" t="n">
        <f aca="false">IF(AND(E14047="Priority",ISNUMBER('Cost model'!N170)),'Cost model'!N170,'Cost model'!M170)</f>
        <v>35</v>
      </c>
      <c r="K14047" s="14" t="n">
        <f aca="false">J14047-H14047</f>
        <v>6.64</v>
      </c>
      <c r="L14047" s="14" t="n">
        <f aca="false">G14047-H14047</f>
        <v>-8.86</v>
      </c>
    </row>
    <row r="14048" customFormat="false" ht="15" hidden="false" customHeight="false" outlineLevel="0" collapsed="false">
      <c r="A14048" s="2" t="s">
        <v>174</v>
      </c>
      <c r="B14048" s="2" t="s">
        <v>174</v>
      </c>
      <c r="C14048" s="2" t="s">
        <v>48</v>
      </c>
      <c r="D14048" s="2" t="s">
        <v>10</v>
      </c>
      <c r="E14048" s="2" t="s">
        <v>74</v>
      </c>
      <c r="F14048" s="2" t="s">
        <v>977</v>
      </c>
      <c r="G14048" s="14" t="n">
        <v>12.5</v>
      </c>
      <c r="H14048" s="14" t="n">
        <v>7.74</v>
      </c>
      <c r="I14048" s="14" t="n">
        <v>12.5</v>
      </c>
      <c r="J14048" s="23" t="n">
        <f aca="false">IF(AND(E14048="Priority",ISNUMBER('Cost model'!N168)),'Cost model'!N168,'Cost model'!M168)</f>
        <v>13.5</v>
      </c>
      <c r="K14048" s="14" t="n">
        <f aca="false">J14048-H14048</f>
        <v>5.76</v>
      </c>
      <c r="L14048" s="14" t="n">
        <f aca="false">G14048-H14048</f>
        <v>4.76</v>
      </c>
    </row>
    <row r="14049" customFormat="false" ht="15" hidden="false" customHeight="false" outlineLevel="0" collapsed="false">
      <c r="A14049" s="2" t="s">
        <v>174</v>
      </c>
      <c r="B14049" s="2" t="s">
        <v>174</v>
      </c>
      <c r="C14049" s="2" t="s">
        <v>47</v>
      </c>
      <c r="D14049" s="2" t="s">
        <v>10</v>
      </c>
      <c r="E14049" s="2" t="s">
        <v>74</v>
      </c>
      <c r="F14049" s="2" t="s">
        <v>977</v>
      </c>
      <c r="G14049" s="14" t="n">
        <v>9.5</v>
      </c>
      <c r="H14049" s="14" t="n">
        <v>7.74</v>
      </c>
      <c r="I14049" s="14" t="n">
        <v>9.5</v>
      </c>
      <c r="J14049" s="23" t="n">
        <f aca="false">IF(AND(E14049="Priority",ISNUMBER('Cost model'!N167)),'Cost model'!N167,'Cost model'!M167)</f>
        <v>8.5</v>
      </c>
      <c r="K14049" s="14" t="n">
        <f aca="false">J14049-H14049</f>
        <v>0.76</v>
      </c>
      <c r="L14049" s="14" t="n">
        <f aca="false">G14049-H14049</f>
        <v>1.76</v>
      </c>
    </row>
    <row r="14050" customFormat="false" ht="15" hidden="false" customHeight="false" outlineLevel="0" collapsed="false">
      <c r="A14050" s="2" t="s">
        <v>174</v>
      </c>
      <c r="B14050" s="2" t="s">
        <v>174</v>
      </c>
      <c r="C14050" s="2" t="s">
        <v>48</v>
      </c>
      <c r="D14050" s="2" t="s">
        <v>12</v>
      </c>
      <c r="E14050" s="2" t="s">
        <v>74</v>
      </c>
      <c r="F14050" s="2" t="s">
        <v>977</v>
      </c>
      <c r="G14050" s="14" t="n">
        <v>12.5</v>
      </c>
      <c r="H14050" s="14" t="n">
        <v>32.26</v>
      </c>
      <c r="I14050" s="14" t="n">
        <v>12.5</v>
      </c>
      <c r="J14050" s="23" t="n">
        <f aca="false">IF(AND(E14050="Priority",ISNUMBER('Cost model'!N171)),'Cost model'!N171,'Cost model'!M171)</f>
        <v>40</v>
      </c>
      <c r="K14050" s="14" t="n">
        <f aca="false">J14050-H14050</f>
        <v>7.74</v>
      </c>
      <c r="L14050" s="14" t="n">
        <f aca="false">G14050-H14050</f>
        <v>-19.76</v>
      </c>
    </row>
    <row r="14051" customFormat="false" ht="15" hidden="false" customHeight="false" outlineLevel="0" collapsed="false">
      <c r="A14051" s="2" t="s">
        <v>142</v>
      </c>
      <c r="B14051" s="2" t="s">
        <v>142</v>
      </c>
      <c r="C14051" s="2" t="s">
        <v>47</v>
      </c>
      <c r="D14051" s="2" t="s">
        <v>12</v>
      </c>
      <c r="E14051" s="2" t="s">
        <v>74</v>
      </c>
      <c r="F14051" s="2" t="s">
        <v>977</v>
      </c>
      <c r="G14051" s="14" t="n">
        <v>9.5</v>
      </c>
      <c r="H14051" s="14" t="n">
        <v>42.6</v>
      </c>
      <c r="I14051" s="14" t="n">
        <v>9.5</v>
      </c>
      <c r="J14051" s="23" t="n">
        <f aca="false">IF(AND(E14051="Priority",ISNUMBER('Cost model'!N635)),'Cost model'!N635,'Cost model'!M635)</f>
        <v>30.5</v>
      </c>
      <c r="K14051" s="14" t="n">
        <f aca="false">J14051-H14051</f>
        <v>-12.1</v>
      </c>
      <c r="L14051" s="14" t="n">
        <f aca="false">G14051-H14051</f>
        <v>-33.1</v>
      </c>
    </row>
    <row r="14052" customFormat="false" ht="15" hidden="false" customHeight="false" outlineLevel="0" collapsed="false">
      <c r="A14052" s="2" t="s">
        <v>221</v>
      </c>
      <c r="B14052" s="2" t="s">
        <v>158</v>
      </c>
      <c r="C14052" s="2" t="s">
        <v>47</v>
      </c>
      <c r="D14052" s="2" t="s">
        <v>10</v>
      </c>
      <c r="E14052" s="2" t="s">
        <v>74</v>
      </c>
      <c r="F14052" s="2" t="s">
        <v>976</v>
      </c>
      <c r="G14052" s="14" t="n">
        <v>9.5</v>
      </c>
      <c r="H14052" s="14" t="n">
        <v>8.44</v>
      </c>
      <c r="I14052" s="14" t="n">
        <v>14.5</v>
      </c>
      <c r="J14052" s="23" t="n">
        <f aca="false">IF(AND(E14052="Priority",ISNUMBER('Cost model'!N752)),'Cost model'!N752,'Cost model'!M752)</f>
        <v>12.5</v>
      </c>
      <c r="K14052" s="14" t="n">
        <f aca="false">J14052-H14052</f>
        <v>4.06</v>
      </c>
      <c r="L14052" s="14" t="n">
        <f aca="false">G14052-H14052</f>
        <v>1.06</v>
      </c>
    </row>
    <row r="14053" customFormat="false" ht="15" hidden="false" customHeight="false" outlineLevel="0" collapsed="false">
      <c r="A14053" s="2" t="s">
        <v>221</v>
      </c>
      <c r="B14053" s="2" t="s">
        <v>124</v>
      </c>
      <c r="C14053" s="2" t="s">
        <v>47</v>
      </c>
      <c r="D14053" s="2" t="s">
        <v>14</v>
      </c>
      <c r="E14053" s="2" t="s">
        <v>74</v>
      </c>
      <c r="F14053" s="2" t="s">
        <v>976</v>
      </c>
      <c r="G14053" s="14" t="n">
        <v>25</v>
      </c>
      <c r="H14053" s="14" t="n">
        <v>234.29</v>
      </c>
      <c r="I14053" s="14" t="n">
        <v>99</v>
      </c>
      <c r="J14053" s="23" t="n">
        <f aca="false">IF(AND(E14053="Priority",ISNUMBER('Cost model'!N806)),'Cost model'!N806,'Cost model'!M806)</f>
        <v>155</v>
      </c>
      <c r="K14053" s="14" t="n">
        <f aca="false">J14053-H14053</f>
        <v>-79.29</v>
      </c>
      <c r="L14053" s="14" t="n">
        <f aca="false">G14053-H14053</f>
        <v>-209.29</v>
      </c>
    </row>
    <row r="14054" customFormat="false" ht="15" hidden="false" customHeight="false" outlineLevel="0" collapsed="false">
      <c r="A14054" s="2" t="s">
        <v>221</v>
      </c>
      <c r="B14054" s="2" t="s">
        <v>221</v>
      </c>
      <c r="C14054" s="2" t="s">
        <v>47</v>
      </c>
      <c r="D14054" s="2" t="s">
        <v>12</v>
      </c>
      <c r="E14054" s="2" t="s">
        <v>74</v>
      </c>
      <c r="F14054" s="2" t="s">
        <v>977</v>
      </c>
      <c r="G14054" s="14" t="n">
        <v>9.5</v>
      </c>
      <c r="H14054" s="14" t="n">
        <v>7.43</v>
      </c>
      <c r="I14054" s="14" t="n">
        <v>9.5</v>
      </c>
      <c r="J14054" s="23" t="n">
        <f aca="false">IF(AND(E14054="Priority",ISNUMBER('Cost model'!N740)),'Cost model'!N740,'Cost model'!M740)</f>
        <v>22.5</v>
      </c>
      <c r="K14054" s="14" t="n">
        <f aca="false">J14054-H14054</f>
        <v>15.07</v>
      </c>
      <c r="L14054" s="14" t="n">
        <f aca="false">G14054-H14054</f>
        <v>2.07</v>
      </c>
    </row>
    <row r="14055" customFormat="false" ht="15" hidden="false" customHeight="false" outlineLevel="0" collapsed="false">
      <c r="A14055" s="2" t="s">
        <v>221</v>
      </c>
      <c r="B14055" s="2" t="s">
        <v>221</v>
      </c>
      <c r="C14055" s="2" t="s">
        <v>49</v>
      </c>
      <c r="D14055" s="2" t="s">
        <v>10</v>
      </c>
      <c r="E14055" s="2" t="s">
        <v>74</v>
      </c>
      <c r="F14055" s="2" t="s">
        <v>977</v>
      </c>
      <c r="G14055" s="14" t="n">
        <v>17.5</v>
      </c>
      <c r="H14055" s="14" t="n">
        <v>16.01</v>
      </c>
      <c r="I14055" s="14" t="n">
        <v>17.5</v>
      </c>
      <c r="J14055" s="23" t="n">
        <f aca="false">IF(AND(E14055="Priority",ISNUMBER('Cost model'!N739)),'Cost model'!N739,'Cost model'!M739)</f>
        <v>17.5</v>
      </c>
      <c r="K14055" s="14" t="n">
        <f aca="false">J14055-H14055</f>
        <v>1.49</v>
      </c>
      <c r="L14055" s="14" t="n">
        <f aca="false">G14055-H14055</f>
        <v>1.49</v>
      </c>
    </row>
    <row r="14056" customFormat="false" ht="15" hidden="false" customHeight="false" outlineLevel="0" collapsed="false">
      <c r="A14056" s="2" t="s">
        <v>142</v>
      </c>
      <c r="B14056" s="2" t="s">
        <v>142</v>
      </c>
      <c r="C14056" s="2" t="s">
        <v>47</v>
      </c>
      <c r="D14056" s="2" t="s">
        <v>10</v>
      </c>
      <c r="E14056" s="2" t="s">
        <v>74</v>
      </c>
      <c r="F14056" s="2" t="s">
        <v>977</v>
      </c>
      <c r="G14056" s="14" t="n">
        <v>9.5</v>
      </c>
      <c r="H14056" s="14" t="n">
        <v>11.47</v>
      </c>
      <c r="I14056" s="14" t="n">
        <v>9.5</v>
      </c>
      <c r="J14056" s="23" t="n">
        <f aca="false">IF(AND(E14056="Priority",ISNUMBER('Cost model'!N632)),'Cost model'!N632,'Cost model'!M632)</f>
        <v>9.5</v>
      </c>
      <c r="K14056" s="14" t="n">
        <f aca="false">J14056-H14056</f>
        <v>-1.97</v>
      </c>
      <c r="L14056" s="14" t="n">
        <f aca="false">G14056-H14056</f>
        <v>-1.97</v>
      </c>
    </row>
    <row r="14057" customFormat="false" ht="15" hidden="false" customHeight="false" outlineLevel="0" collapsed="false">
      <c r="A14057" s="2" t="s">
        <v>142</v>
      </c>
      <c r="B14057" s="2" t="s">
        <v>142</v>
      </c>
      <c r="C14057" s="2" t="s">
        <v>47</v>
      </c>
      <c r="D14057" s="2" t="s">
        <v>10</v>
      </c>
      <c r="E14057" s="2" t="s">
        <v>74</v>
      </c>
      <c r="F14057" s="2" t="s">
        <v>977</v>
      </c>
      <c r="G14057" s="14" t="n">
        <v>9.5</v>
      </c>
      <c r="H14057" s="14" t="n">
        <v>7.55</v>
      </c>
      <c r="I14057" s="14" t="n">
        <v>9.5</v>
      </c>
      <c r="J14057" s="23" t="n">
        <f aca="false">IF(AND(E14057="Priority",ISNUMBER('Cost model'!N632)),'Cost model'!N632,'Cost model'!M632)</f>
        <v>9.5</v>
      </c>
      <c r="K14057" s="14" t="n">
        <f aca="false">J14057-H14057</f>
        <v>1.95</v>
      </c>
      <c r="L14057" s="14" t="n">
        <f aca="false">G14057-H14057</f>
        <v>1.95</v>
      </c>
    </row>
    <row r="14058" customFormat="false" ht="15" hidden="false" customHeight="false" outlineLevel="0" collapsed="false">
      <c r="A14058" s="2" t="s">
        <v>142</v>
      </c>
      <c r="B14058" s="2" t="s">
        <v>142</v>
      </c>
      <c r="C14058" s="2" t="s">
        <v>47</v>
      </c>
      <c r="D14058" s="2" t="s">
        <v>12</v>
      </c>
      <c r="E14058" s="2" t="s">
        <v>74</v>
      </c>
      <c r="F14058" s="2" t="s">
        <v>977</v>
      </c>
      <c r="G14058" s="14" t="n">
        <v>9.5</v>
      </c>
      <c r="H14058" s="14" t="n">
        <v>26.1</v>
      </c>
      <c r="I14058" s="14" t="n">
        <v>9.5</v>
      </c>
      <c r="J14058" s="23" t="n">
        <f aca="false">IF(AND(E14058="Priority",ISNUMBER('Cost model'!N635)),'Cost model'!N635,'Cost model'!M635)</f>
        <v>30.5</v>
      </c>
      <c r="K14058" s="14" t="n">
        <f aca="false">J14058-H14058</f>
        <v>4.4</v>
      </c>
      <c r="L14058" s="14" t="n">
        <f aca="false">G14058-H14058</f>
        <v>-16.6</v>
      </c>
    </row>
    <row r="14059" customFormat="false" ht="15" hidden="false" customHeight="false" outlineLevel="0" collapsed="false">
      <c r="A14059" s="2" t="s">
        <v>142</v>
      </c>
      <c r="B14059" s="2" t="s">
        <v>142</v>
      </c>
      <c r="C14059" s="2" t="s">
        <v>48</v>
      </c>
      <c r="D14059" s="2" t="s">
        <v>10</v>
      </c>
      <c r="E14059" s="2" t="s">
        <v>74</v>
      </c>
      <c r="F14059" s="2" t="s">
        <v>977</v>
      </c>
      <c r="G14059" s="14" t="n">
        <v>12.5</v>
      </c>
      <c r="H14059" s="14" t="n">
        <v>15.08</v>
      </c>
      <c r="I14059" s="14" t="n">
        <v>12.5</v>
      </c>
      <c r="J14059" s="23" t="n">
        <f aca="false">IF(AND(E14059="Priority",ISNUMBER('Cost model'!N633)),'Cost model'!N633,'Cost model'!M633)</f>
        <v>11.5</v>
      </c>
      <c r="K14059" s="14" t="n">
        <f aca="false">J14059-H14059</f>
        <v>-3.58</v>
      </c>
      <c r="L14059" s="14" t="n">
        <f aca="false">G14059-H14059</f>
        <v>-2.58</v>
      </c>
    </row>
    <row r="14060" customFormat="false" ht="15" hidden="false" customHeight="false" outlineLevel="0" collapsed="false">
      <c r="A14060" s="2" t="s">
        <v>124</v>
      </c>
      <c r="B14060" s="2" t="s">
        <v>124</v>
      </c>
      <c r="C14060" s="2" t="s">
        <v>47</v>
      </c>
      <c r="D14060" s="2" t="s">
        <v>10</v>
      </c>
      <c r="E14060" s="2" t="s">
        <v>74</v>
      </c>
      <c r="F14060" s="2" t="s">
        <v>977</v>
      </c>
      <c r="G14060" s="14" t="n">
        <v>9.5</v>
      </c>
      <c r="H14060" s="14" t="n">
        <v>7.74</v>
      </c>
      <c r="I14060" s="14" t="n">
        <v>9.5</v>
      </c>
      <c r="J14060" s="23" t="n">
        <f aca="false">IF(AND(E14060="Priority",ISNUMBER('Cost model'!N317)),'Cost model'!N317,'Cost model'!M317)</f>
        <v>10.5</v>
      </c>
      <c r="K14060" s="14" t="n">
        <f aca="false">J14060-H14060</f>
        <v>2.76</v>
      </c>
      <c r="L14060" s="14" t="n">
        <f aca="false">G14060-H14060</f>
        <v>1.76</v>
      </c>
    </row>
    <row r="14061" customFormat="false" ht="15" hidden="false" customHeight="false" outlineLevel="0" collapsed="false">
      <c r="A14061" s="2" t="s">
        <v>142</v>
      </c>
      <c r="B14061" s="2" t="s">
        <v>174</v>
      </c>
      <c r="C14061" s="2" t="s">
        <v>47</v>
      </c>
      <c r="D14061" s="2" t="s">
        <v>10</v>
      </c>
      <c r="E14061" s="2" t="s">
        <v>74</v>
      </c>
      <c r="F14061" s="2" t="s">
        <v>976</v>
      </c>
      <c r="G14061" s="14" t="n">
        <v>24.5</v>
      </c>
      <c r="H14061" s="14" t="n">
        <v>11.25</v>
      </c>
      <c r="I14061" s="14" t="n">
        <v>14.5</v>
      </c>
      <c r="J14061" s="23" t="n">
        <f aca="false">IF(AND(E14061="Priority",ISNUMBER('Cost model'!N692)),'Cost model'!N692,'Cost model'!M692)</f>
        <v>9.5</v>
      </c>
      <c r="K14061" s="14" t="n">
        <f aca="false">J14061-H14061</f>
        <v>-1.75</v>
      </c>
      <c r="L14061" s="14" t="n">
        <f aca="false">G14061-H14061</f>
        <v>13.25</v>
      </c>
    </row>
    <row r="14062" customFormat="false" ht="15" hidden="false" customHeight="false" outlineLevel="0" collapsed="false">
      <c r="A14062" s="2" t="s">
        <v>124</v>
      </c>
      <c r="B14062" s="2" t="s">
        <v>124</v>
      </c>
      <c r="C14062" s="2" t="s">
        <v>48</v>
      </c>
      <c r="D14062" s="2" t="s">
        <v>10</v>
      </c>
      <c r="E14062" s="2" t="s">
        <v>74</v>
      </c>
      <c r="F14062" s="2" t="s">
        <v>977</v>
      </c>
      <c r="G14062" s="14" t="n">
        <v>12.5</v>
      </c>
      <c r="H14062" s="14" t="n">
        <v>10.46</v>
      </c>
      <c r="I14062" s="14" t="n">
        <v>12.5</v>
      </c>
      <c r="J14062" s="23" t="n">
        <f aca="false">IF(AND(E14062="Priority",ISNUMBER('Cost model'!N318)),'Cost model'!N318,'Cost model'!M318)</f>
        <v>14.5</v>
      </c>
      <c r="K14062" s="14" t="n">
        <f aca="false">J14062-H14062</f>
        <v>4.04</v>
      </c>
      <c r="L14062" s="14" t="n">
        <f aca="false">G14062-H14062</f>
        <v>2.04</v>
      </c>
    </row>
    <row r="14063" customFormat="false" ht="15" hidden="false" customHeight="false" outlineLevel="0" collapsed="false">
      <c r="A14063" s="2" t="s">
        <v>174</v>
      </c>
      <c r="B14063" s="2" t="s">
        <v>174</v>
      </c>
      <c r="C14063" s="2" t="s">
        <v>48</v>
      </c>
      <c r="D14063" s="2" t="s">
        <v>10</v>
      </c>
      <c r="E14063" s="2" t="s">
        <v>83</v>
      </c>
      <c r="F14063" s="2" t="s">
        <v>977</v>
      </c>
      <c r="G14063" s="14" t="n">
        <v>17.5</v>
      </c>
      <c r="H14063" s="14" t="n">
        <v>15.81</v>
      </c>
      <c r="I14063" s="14" t="n">
        <v>17.5</v>
      </c>
      <c r="J14063" s="23" t="n">
        <f aca="false">IF(AND(E14063="Priority",ISNUMBER('Cost model'!N168)),'Cost model'!N168,'Cost model'!M168)</f>
        <v>18.5</v>
      </c>
      <c r="K14063" s="14" t="n">
        <f aca="false">J14063-H14063</f>
        <v>2.69</v>
      </c>
      <c r="L14063" s="14" t="n">
        <f aca="false">G14063-H14063</f>
        <v>1.69</v>
      </c>
    </row>
    <row r="14064" customFormat="false" ht="15" hidden="false" customHeight="false" outlineLevel="0" collapsed="false">
      <c r="A14064" s="2" t="s">
        <v>124</v>
      </c>
      <c r="B14064" s="2" t="s">
        <v>124</v>
      </c>
      <c r="C14064" s="2" t="s">
        <v>49</v>
      </c>
      <c r="D14064" s="2" t="s">
        <v>10</v>
      </c>
      <c r="E14064" s="2" t="s">
        <v>74</v>
      </c>
      <c r="F14064" s="2" t="s">
        <v>977</v>
      </c>
      <c r="G14064" s="14" t="n">
        <v>17.5</v>
      </c>
      <c r="H14064" s="14" t="n">
        <v>17.33</v>
      </c>
      <c r="I14064" s="14" t="n">
        <v>17.5</v>
      </c>
      <c r="J14064" s="23" t="n">
        <f aca="false">IF(AND(E14064="Priority",ISNUMBER('Cost model'!N319)),'Cost model'!N319,'Cost model'!M319)</f>
        <v>16.5</v>
      </c>
      <c r="K14064" s="14" t="n">
        <f aca="false">J14064-H14064</f>
        <v>-0.829999999999998</v>
      </c>
      <c r="L14064" s="14" t="n">
        <f aca="false">G14064-H14064</f>
        <v>0.170000000000002</v>
      </c>
    </row>
    <row r="14065" customFormat="false" ht="15" hidden="false" customHeight="false" outlineLevel="0" collapsed="false">
      <c r="A14065" s="2" t="s">
        <v>174</v>
      </c>
      <c r="B14065" s="2" t="s">
        <v>174</v>
      </c>
      <c r="C14065" s="2" t="s">
        <v>47</v>
      </c>
      <c r="D14065" s="2" t="s">
        <v>10</v>
      </c>
      <c r="E14065" s="2" t="s">
        <v>74</v>
      </c>
      <c r="F14065" s="2" t="s">
        <v>977</v>
      </c>
      <c r="G14065" s="14" t="n">
        <v>9.5</v>
      </c>
      <c r="H14065" s="14" t="n">
        <v>7.74</v>
      </c>
      <c r="I14065" s="14" t="n">
        <v>9.5</v>
      </c>
      <c r="J14065" s="23" t="n">
        <f aca="false">IF(AND(E14065="Priority",ISNUMBER('Cost model'!N167)),'Cost model'!N167,'Cost model'!M167)</f>
        <v>8.5</v>
      </c>
      <c r="K14065" s="14" t="n">
        <f aca="false">J14065-H14065</f>
        <v>0.76</v>
      </c>
      <c r="L14065" s="14" t="n">
        <f aca="false">G14065-H14065</f>
        <v>1.76</v>
      </c>
    </row>
    <row r="14066" customFormat="false" ht="15" hidden="false" customHeight="false" outlineLevel="0" collapsed="false">
      <c r="A14066" s="2" t="s">
        <v>174</v>
      </c>
      <c r="B14066" s="2" t="s">
        <v>174</v>
      </c>
      <c r="C14066" s="2" t="s">
        <v>49</v>
      </c>
      <c r="D14066" s="2" t="s">
        <v>12</v>
      </c>
      <c r="E14066" s="2" t="s">
        <v>74</v>
      </c>
      <c r="F14066" s="2" t="s">
        <v>977</v>
      </c>
      <c r="G14066" s="14" t="n">
        <v>19.5</v>
      </c>
      <c r="H14066" s="14" t="n">
        <v>26.21</v>
      </c>
      <c r="I14066" s="14" t="n">
        <v>19.5</v>
      </c>
      <c r="J14066" s="23" t="n">
        <f aca="false">IF(AND(E14066="Priority",ISNUMBER('Cost model'!N172)),'Cost model'!N172,'Cost model'!M172)</f>
        <v>45</v>
      </c>
      <c r="K14066" s="14" t="n">
        <f aca="false">J14066-H14066</f>
        <v>18.79</v>
      </c>
      <c r="L14066" s="14" t="n">
        <f aca="false">G14066-H14066</f>
        <v>-6.71</v>
      </c>
    </row>
    <row r="14067" customFormat="false" ht="15" hidden="false" customHeight="false" outlineLevel="0" collapsed="false">
      <c r="A14067" s="2" t="s">
        <v>174</v>
      </c>
      <c r="B14067" s="2" t="s">
        <v>174</v>
      </c>
      <c r="C14067" s="2" t="s">
        <v>47</v>
      </c>
      <c r="D14067" s="2" t="s">
        <v>10</v>
      </c>
      <c r="E14067" s="2" t="s">
        <v>74</v>
      </c>
      <c r="F14067" s="2" t="s">
        <v>977</v>
      </c>
      <c r="G14067" s="14" t="n">
        <v>9.5</v>
      </c>
      <c r="H14067" s="14" t="n">
        <v>6.93</v>
      </c>
      <c r="I14067" s="14" t="n">
        <v>9.5</v>
      </c>
      <c r="J14067" s="23" t="n">
        <f aca="false">IF(AND(E14067="Priority",ISNUMBER('Cost model'!N167)),'Cost model'!N167,'Cost model'!M167)</f>
        <v>8.5</v>
      </c>
      <c r="K14067" s="14" t="n">
        <f aca="false">J14067-H14067</f>
        <v>1.57</v>
      </c>
      <c r="L14067" s="14" t="n">
        <f aca="false">G14067-H14067</f>
        <v>2.57</v>
      </c>
    </row>
    <row r="14068" customFormat="false" ht="15" hidden="false" customHeight="false" outlineLevel="0" collapsed="false">
      <c r="A14068" s="2" t="s">
        <v>221</v>
      </c>
      <c r="B14068" s="2" t="s">
        <v>221</v>
      </c>
      <c r="C14068" s="2" t="s">
        <v>47</v>
      </c>
      <c r="D14068" s="2" t="s">
        <v>12</v>
      </c>
      <c r="E14068" s="2" t="s">
        <v>74</v>
      </c>
      <c r="F14068" s="2" t="s">
        <v>977</v>
      </c>
      <c r="G14068" s="14" t="n">
        <v>9.5</v>
      </c>
      <c r="H14068" s="14" t="n">
        <v>26.72</v>
      </c>
      <c r="I14068" s="14" t="n">
        <v>9.5</v>
      </c>
      <c r="J14068" s="23" t="n">
        <f aca="false">IF(AND(E14068="Priority",ISNUMBER('Cost model'!N740)),'Cost model'!N740,'Cost model'!M740)</f>
        <v>22.5</v>
      </c>
      <c r="K14068" s="14" t="n">
        <f aca="false">J14068-H14068</f>
        <v>-4.22</v>
      </c>
      <c r="L14068" s="14" t="n">
        <f aca="false">G14068-H14068</f>
        <v>-17.22</v>
      </c>
    </row>
    <row r="14069" customFormat="false" ht="15" hidden="false" customHeight="false" outlineLevel="0" collapsed="false">
      <c r="A14069" s="2" t="s">
        <v>158</v>
      </c>
      <c r="B14069" s="2" t="s">
        <v>158</v>
      </c>
      <c r="C14069" s="2" t="s">
        <v>49</v>
      </c>
      <c r="D14069" s="2" t="s">
        <v>10</v>
      </c>
      <c r="E14069" s="2" t="s">
        <v>74</v>
      </c>
      <c r="F14069" s="2" t="s">
        <v>977</v>
      </c>
      <c r="G14069" s="14" t="n">
        <v>17.5</v>
      </c>
      <c r="H14069" s="14" t="n">
        <v>14.79</v>
      </c>
      <c r="I14069" s="14" t="n">
        <v>17.5</v>
      </c>
      <c r="J14069" s="23" t="n">
        <f aca="false">IF(AND(E14069="Priority",ISNUMBER('Cost model'!N424)),'Cost model'!N424,'Cost model'!M424)</f>
        <v>16.5</v>
      </c>
      <c r="K14069" s="14" t="n">
        <f aca="false">J14069-H14069</f>
        <v>1.71</v>
      </c>
      <c r="L14069" s="14" t="n">
        <f aca="false">G14069-H14069</f>
        <v>2.71</v>
      </c>
    </row>
    <row r="14070" customFormat="false" ht="15" hidden="false" customHeight="false" outlineLevel="0" collapsed="false">
      <c r="A14070" s="2" t="s">
        <v>174</v>
      </c>
      <c r="B14070" s="2" t="s">
        <v>174</v>
      </c>
      <c r="C14070" s="2" t="s">
        <v>49</v>
      </c>
      <c r="D14070" s="2" t="s">
        <v>12</v>
      </c>
      <c r="E14070" s="2" t="s">
        <v>74</v>
      </c>
      <c r="F14070" s="2" t="s">
        <v>977</v>
      </c>
      <c r="G14070" s="14" t="n">
        <v>19.5</v>
      </c>
      <c r="H14070" s="14" t="n">
        <v>45.65</v>
      </c>
      <c r="I14070" s="14" t="n">
        <v>19.5</v>
      </c>
      <c r="J14070" s="23" t="n">
        <f aca="false">IF(AND(E14070="Priority",ISNUMBER('Cost model'!N172)),'Cost model'!N172,'Cost model'!M172)</f>
        <v>45</v>
      </c>
      <c r="K14070" s="14" t="n">
        <f aca="false">J14070-H14070</f>
        <v>-0.649999999999999</v>
      </c>
      <c r="L14070" s="14" t="n">
        <f aca="false">G14070-H14070</f>
        <v>-26.15</v>
      </c>
    </row>
    <row r="14071" customFormat="false" ht="15" hidden="false" customHeight="false" outlineLevel="0" collapsed="false">
      <c r="A14071" s="2" t="s">
        <v>124</v>
      </c>
      <c r="B14071" s="2" t="s">
        <v>124</v>
      </c>
      <c r="C14071" s="2" t="s">
        <v>48</v>
      </c>
      <c r="D14071" s="2" t="s">
        <v>10</v>
      </c>
      <c r="E14071" s="2" t="s">
        <v>74</v>
      </c>
      <c r="F14071" s="2" t="s">
        <v>977</v>
      </c>
      <c r="G14071" s="14" t="n">
        <v>12.5</v>
      </c>
      <c r="H14071" s="14" t="n">
        <v>8.32</v>
      </c>
      <c r="I14071" s="14" t="n">
        <v>12.5</v>
      </c>
      <c r="J14071" s="23" t="n">
        <f aca="false">IF(AND(E14071="Priority",ISNUMBER('Cost model'!N318)),'Cost model'!N318,'Cost model'!M318)</f>
        <v>14.5</v>
      </c>
      <c r="K14071" s="14" t="n">
        <f aca="false">J14071-H14071</f>
        <v>6.18</v>
      </c>
      <c r="L14071" s="14" t="n">
        <f aca="false">G14071-H14071</f>
        <v>4.18</v>
      </c>
    </row>
    <row r="14072" customFormat="false" ht="15" hidden="false" customHeight="false" outlineLevel="0" collapsed="false">
      <c r="A14072" s="2" t="s">
        <v>174</v>
      </c>
      <c r="B14072" s="2" t="s">
        <v>174</v>
      </c>
      <c r="C14072" s="2" t="s">
        <v>48</v>
      </c>
      <c r="D14072" s="2" t="s">
        <v>14</v>
      </c>
      <c r="E14072" s="2" t="s">
        <v>74</v>
      </c>
      <c r="F14072" s="2" t="s">
        <v>977</v>
      </c>
      <c r="G14072" s="14" t="n">
        <v>45</v>
      </c>
      <c r="H14072" s="14" t="n">
        <v>148.07</v>
      </c>
      <c r="I14072" s="14" t="n">
        <v>45</v>
      </c>
      <c r="J14072" s="23" t="n">
        <f aca="false">IF(AND(E14072="Priority",ISNUMBER('Cost model'!N177)),'Cost model'!N177,'Cost model'!M177)</f>
        <v>110</v>
      </c>
      <c r="K14072" s="14" t="n">
        <f aca="false">J14072-H14072</f>
        <v>-38.07</v>
      </c>
      <c r="L14072" s="14" t="n">
        <f aca="false">G14072-H14072</f>
        <v>-103.07</v>
      </c>
    </row>
    <row r="14073" customFormat="false" ht="15" hidden="false" customHeight="false" outlineLevel="0" collapsed="false">
      <c r="A14073" s="2" t="s">
        <v>221</v>
      </c>
      <c r="B14073" s="2" t="s">
        <v>221</v>
      </c>
      <c r="C14073" s="2" t="s">
        <v>47</v>
      </c>
      <c r="D14073" s="2" t="s">
        <v>10</v>
      </c>
      <c r="E14073" s="2" t="s">
        <v>74</v>
      </c>
      <c r="F14073" s="2" t="s">
        <v>977</v>
      </c>
      <c r="G14073" s="14" t="n">
        <v>9.5</v>
      </c>
      <c r="H14073" s="14" t="n">
        <v>7.02</v>
      </c>
      <c r="I14073" s="14" t="n">
        <v>9.5</v>
      </c>
      <c r="J14073" s="23" t="n">
        <f aca="false">IF(AND(E14073="Priority",ISNUMBER('Cost model'!N737)),'Cost model'!N737,'Cost model'!M737)</f>
        <v>8.5</v>
      </c>
      <c r="K14073" s="14" t="n">
        <f aca="false">J14073-H14073</f>
        <v>1.48</v>
      </c>
      <c r="L14073" s="14" t="n">
        <f aca="false">G14073-H14073</f>
        <v>2.48</v>
      </c>
    </row>
    <row r="14074" customFormat="false" ht="15" hidden="false" customHeight="false" outlineLevel="0" collapsed="false">
      <c r="A14074" s="2" t="s">
        <v>124</v>
      </c>
      <c r="B14074" s="2" t="s">
        <v>124</v>
      </c>
      <c r="C14074" s="2" t="s">
        <v>47</v>
      </c>
      <c r="D14074" s="2" t="s">
        <v>10</v>
      </c>
      <c r="E14074" s="2" t="s">
        <v>74</v>
      </c>
      <c r="F14074" s="2" t="s">
        <v>977</v>
      </c>
      <c r="G14074" s="14" t="n">
        <v>9.5</v>
      </c>
      <c r="H14074" s="14" t="n">
        <v>7.74</v>
      </c>
      <c r="I14074" s="14" t="n">
        <v>9.5</v>
      </c>
      <c r="J14074" s="23" t="n">
        <f aca="false">IF(AND(E14074="Priority",ISNUMBER('Cost model'!N317)),'Cost model'!N317,'Cost model'!M317)</f>
        <v>10.5</v>
      </c>
      <c r="K14074" s="14" t="n">
        <f aca="false">J14074-H14074</f>
        <v>2.76</v>
      </c>
      <c r="L14074" s="14" t="n">
        <f aca="false">G14074-H14074</f>
        <v>1.76</v>
      </c>
    </row>
    <row r="14075" customFormat="false" ht="15" hidden="false" customHeight="false" outlineLevel="0" collapsed="false">
      <c r="A14075" s="2" t="s">
        <v>174</v>
      </c>
      <c r="B14075" s="2" t="s">
        <v>142</v>
      </c>
      <c r="C14075" s="2" t="s">
        <v>48</v>
      </c>
      <c r="D14075" s="2" t="s">
        <v>10</v>
      </c>
      <c r="E14075" s="2" t="s">
        <v>74</v>
      </c>
      <c r="F14075" s="2" t="s">
        <v>976</v>
      </c>
      <c r="G14075" s="14" t="n">
        <v>12.5</v>
      </c>
      <c r="H14075" s="14" t="n">
        <v>19.55</v>
      </c>
      <c r="I14075" s="14" t="n">
        <v>12.5</v>
      </c>
      <c r="J14075" s="23" t="n">
        <f aca="false">IF(AND(E14075="Priority",ISNUMBER('Cost model'!N123)),'Cost model'!N123,'Cost model'!M123)</f>
        <v>16.5</v>
      </c>
      <c r="K14075" s="14" t="n">
        <f aca="false">J14075-H14075</f>
        <v>-3.05</v>
      </c>
      <c r="L14075" s="14" t="n">
        <f aca="false">G14075-H14075</f>
        <v>-7.05</v>
      </c>
    </row>
    <row r="14076" customFormat="false" ht="15" hidden="false" customHeight="false" outlineLevel="0" collapsed="false">
      <c r="A14076" s="2" t="s">
        <v>124</v>
      </c>
      <c r="B14076" s="2" t="s">
        <v>124</v>
      </c>
      <c r="C14076" s="2" t="s">
        <v>48</v>
      </c>
      <c r="D14076" s="2" t="s">
        <v>12</v>
      </c>
      <c r="E14076" s="2" t="s">
        <v>83</v>
      </c>
      <c r="F14076" s="2" t="s">
        <v>977</v>
      </c>
      <c r="G14076" s="14" t="n">
        <v>19.5</v>
      </c>
      <c r="H14076" s="14" t="n">
        <v>43</v>
      </c>
      <c r="I14076" s="14" t="n">
        <v>19.5</v>
      </c>
      <c r="J14076" s="23" t="n">
        <f aca="false">IF(AND(E14076="Priority",ISNUMBER('Cost model'!N321)),'Cost model'!N321,'Cost model'!M321)</f>
        <v>55</v>
      </c>
      <c r="K14076" s="14" t="n">
        <f aca="false">J14076-H14076</f>
        <v>12</v>
      </c>
      <c r="L14076" s="14" t="n">
        <f aca="false">G14076-H14076</f>
        <v>-23.5</v>
      </c>
    </row>
    <row r="14077" customFormat="false" ht="15" hidden="false" customHeight="false" outlineLevel="0" collapsed="false">
      <c r="A14077" s="2" t="s">
        <v>174</v>
      </c>
      <c r="B14077" s="2" t="s">
        <v>174</v>
      </c>
      <c r="C14077" s="2" t="s">
        <v>47</v>
      </c>
      <c r="D14077" s="2" t="s">
        <v>10</v>
      </c>
      <c r="E14077" s="2" t="s">
        <v>74</v>
      </c>
      <c r="F14077" s="2" t="s">
        <v>977</v>
      </c>
      <c r="G14077" s="14" t="n">
        <v>9.5</v>
      </c>
      <c r="H14077" s="14" t="n">
        <v>6.93</v>
      </c>
      <c r="I14077" s="14" t="n">
        <v>9.5</v>
      </c>
      <c r="J14077" s="23" t="n">
        <f aca="false">IF(AND(E14077="Priority",ISNUMBER('Cost model'!N167)),'Cost model'!N167,'Cost model'!M167)</f>
        <v>8.5</v>
      </c>
      <c r="K14077" s="14" t="n">
        <f aca="false">J14077-H14077</f>
        <v>1.57</v>
      </c>
      <c r="L14077" s="14" t="n">
        <f aca="false">G14077-H14077</f>
        <v>2.57</v>
      </c>
    </row>
    <row r="14078" customFormat="false" ht="15" hidden="false" customHeight="false" outlineLevel="0" collapsed="false">
      <c r="A14078" s="2" t="s">
        <v>174</v>
      </c>
      <c r="B14078" s="2" t="s">
        <v>174</v>
      </c>
      <c r="C14078" s="2" t="s">
        <v>47</v>
      </c>
      <c r="D14078" s="2" t="s">
        <v>12</v>
      </c>
      <c r="E14078" s="2" t="s">
        <v>74</v>
      </c>
      <c r="F14078" s="2" t="s">
        <v>977</v>
      </c>
      <c r="G14078" s="14" t="n">
        <v>9.5</v>
      </c>
      <c r="H14078" s="14" t="n">
        <v>25.34</v>
      </c>
      <c r="I14078" s="14" t="n">
        <v>9.5</v>
      </c>
      <c r="J14078" s="23" t="n">
        <f aca="false">IF(AND(E14078="Priority",ISNUMBER('Cost model'!N170)),'Cost model'!N170,'Cost model'!M170)</f>
        <v>25.5</v>
      </c>
      <c r="K14078" s="14" t="n">
        <f aca="false">J14078-H14078</f>
        <v>0.16</v>
      </c>
      <c r="L14078" s="14" t="n">
        <f aca="false">G14078-H14078</f>
        <v>-15.84</v>
      </c>
    </row>
    <row r="14079" customFormat="false" ht="15" hidden="false" customHeight="false" outlineLevel="0" collapsed="false">
      <c r="A14079" s="2" t="s">
        <v>124</v>
      </c>
      <c r="B14079" s="2" t="s">
        <v>174</v>
      </c>
      <c r="C14079" s="2" t="s">
        <v>48</v>
      </c>
      <c r="D14079" s="2" t="s">
        <v>10</v>
      </c>
      <c r="E14079" s="2" t="s">
        <v>74</v>
      </c>
      <c r="F14079" s="2" t="s">
        <v>976</v>
      </c>
      <c r="G14079" s="14" t="n">
        <v>12.5</v>
      </c>
      <c r="H14079" s="14" t="n">
        <v>19.53</v>
      </c>
      <c r="I14079" s="14" t="n">
        <v>14.5</v>
      </c>
      <c r="J14079" s="23" t="n">
        <f aca="false">IF(AND(E14079="Priority",ISNUMBER('Cost model'!N363)),'Cost model'!N363,'Cost model'!M363)</f>
        <v>15.5</v>
      </c>
      <c r="K14079" s="14" t="n">
        <f aca="false">J14079-H14079</f>
        <v>-4.03</v>
      </c>
      <c r="L14079" s="14" t="n">
        <f aca="false">G14079-H14079</f>
        <v>-7.03</v>
      </c>
    </row>
    <row r="14080" customFormat="false" ht="15" hidden="false" customHeight="false" outlineLevel="0" collapsed="false">
      <c r="A14080" s="2" t="s">
        <v>221</v>
      </c>
      <c r="B14080" s="2" t="s">
        <v>221</v>
      </c>
      <c r="C14080" s="2" t="s">
        <v>47</v>
      </c>
      <c r="D14080" s="2" t="s">
        <v>10</v>
      </c>
      <c r="E14080" s="2" t="s">
        <v>74</v>
      </c>
      <c r="F14080" s="2" t="s">
        <v>977</v>
      </c>
      <c r="G14080" s="14" t="n">
        <v>9.5</v>
      </c>
      <c r="H14080" s="14" t="n">
        <v>7.43</v>
      </c>
      <c r="I14080" s="14" t="n">
        <v>9.5</v>
      </c>
      <c r="J14080" s="23" t="n">
        <f aca="false">IF(AND(E14080="Priority",ISNUMBER('Cost model'!N737)),'Cost model'!N737,'Cost model'!M737)</f>
        <v>8.5</v>
      </c>
      <c r="K14080" s="14" t="n">
        <f aca="false">J14080-H14080</f>
        <v>1.07</v>
      </c>
      <c r="L14080" s="14" t="n">
        <f aca="false">G14080-H14080</f>
        <v>2.07</v>
      </c>
    </row>
    <row r="14081" customFormat="false" ht="15" hidden="false" customHeight="false" outlineLevel="0" collapsed="false">
      <c r="A14081" s="2" t="s">
        <v>142</v>
      </c>
      <c r="B14081" s="2" t="s">
        <v>158</v>
      </c>
      <c r="C14081" s="2" t="s">
        <v>49</v>
      </c>
      <c r="D14081" s="2" t="s">
        <v>10</v>
      </c>
      <c r="E14081" s="2" t="s">
        <v>74</v>
      </c>
      <c r="F14081" s="2" t="s">
        <v>976</v>
      </c>
      <c r="G14081" s="14" t="n">
        <v>24.5</v>
      </c>
      <c r="H14081" s="14" t="n">
        <v>24.57</v>
      </c>
      <c r="I14081" s="14" t="n">
        <v>17.5</v>
      </c>
      <c r="J14081" s="23" t="n">
        <f aca="false">IF(AND(E14081="Priority",ISNUMBER('Cost model'!N649)),'Cost model'!N649,'Cost model'!M649)</f>
        <v>19.5</v>
      </c>
      <c r="K14081" s="14" t="n">
        <f aca="false">J14081-H14081</f>
        <v>-5.07</v>
      </c>
      <c r="L14081" s="14" t="n">
        <f aca="false">G14081-H14081</f>
        <v>-0.0700000000000003</v>
      </c>
    </row>
    <row r="14082" customFormat="false" ht="15" hidden="false" customHeight="false" outlineLevel="0" collapsed="false">
      <c r="A14082" s="2" t="s">
        <v>142</v>
      </c>
      <c r="B14082" s="2" t="s">
        <v>174</v>
      </c>
      <c r="C14082" s="2" t="s">
        <v>47</v>
      </c>
      <c r="D14082" s="2" t="s">
        <v>10</v>
      </c>
      <c r="E14082" s="2" t="s">
        <v>74</v>
      </c>
      <c r="F14082" s="2" t="s">
        <v>976</v>
      </c>
      <c r="G14082" s="14" t="n">
        <v>9.5</v>
      </c>
      <c r="H14082" s="14" t="n">
        <v>6.16</v>
      </c>
      <c r="I14082" s="14" t="n">
        <v>14.5</v>
      </c>
      <c r="J14082" s="23" t="n">
        <f aca="false">IF(AND(E14082="Priority",ISNUMBER('Cost model'!N692)),'Cost model'!N692,'Cost model'!M692)</f>
        <v>9.5</v>
      </c>
      <c r="K14082" s="14" t="n">
        <f aca="false">J14082-H14082</f>
        <v>3.34</v>
      </c>
      <c r="L14082" s="14" t="n">
        <f aca="false">G14082-H14082</f>
        <v>3.34</v>
      </c>
    </row>
    <row r="14083" customFormat="false" ht="15" hidden="false" customHeight="false" outlineLevel="0" collapsed="false">
      <c r="A14083" s="2" t="s">
        <v>142</v>
      </c>
      <c r="B14083" s="2" t="s">
        <v>142</v>
      </c>
      <c r="C14083" s="2" t="s">
        <v>47</v>
      </c>
      <c r="D14083" s="2" t="s">
        <v>10</v>
      </c>
      <c r="E14083" s="2" t="s">
        <v>74</v>
      </c>
      <c r="F14083" s="2" t="s">
        <v>977</v>
      </c>
      <c r="G14083" s="14" t="n">
        <v>9.5</v>
      </c>
      <c r="H14083" s="14" t="n">
        <v>8.28</v>
      </c>
      <c r="I14083" s="14" t="n">
        <v>9.5</v>
      </c>
      <c r="J14083" s="23" t="n">
        <f aca="false">IF(AND(E14083="Priority",ISNUMBER('Cost model'!N632)),'Cost model'!N632,'Cost model'!M632)</f>
        <v>9.5</v>
      </c>
      <c r="K14083" s="14" t="n">
        <f aca="false">J14083-H14083</f>
        <v>1.22</v>
      </c>
      <c r="L14083" s="14" t="n">
        <f aca="false">G14083-H14083</f>
        <v>1.22</v>
      </c>
    </row>
    <row r="14084" customFormat="false" ht="15" hidden="false" customHeight="false" outlineLevel="0" collapsed="false">
      <c r="A14084" s="2" t="s">
        <v>342</v>
      </c>
      <c r="B14084" s="2" t="s">
        <v>158</v>
      </c>
      <c r="C14084" s="2" t="s">
        <v>49</v>
      </c>
      <c r="D14084" s="2" t="s">
        <v>10</v>
      </c>
      <c r="E14084" s="2" t="s">
        <v>74</v>
      </c>
      <c r="F14084" s="2" t="s">
        <v>976</v>
      </c>
      <c r="G14084" s="14" t="n">
        <v>19.5</v>
      </c>
      <c r="H14084" s="14" t="n">
        <v>24.54</v>
      </c>
      <c r="I14084" s="14" t="n">
        <v>19.5</v>
      </c>
      <c r="J14084" s="23" t="n">
        <f aca="false">IF(AND(E14084="Priority",ISNUMBER('Cost model'!N214)),'Cost model'!N214,'Cost model'!M214)</f>
        <v>24.5</v>
      </c>
      <c r="K14084" s="14" t="n">
        <f aca="false">J14084-H14084</f>
        <v>-0.0399999999999992</v>
      </c>
      <c r="L14084" s="14" t="n">
        <f aca="false">G14084-H14084</f>
        <v>-5.04</v>
      </c>
    </row>
    <row r="14085" customFormat="false" ht="15" hidden="false" customHeight="false" outlineLevel="0" collapsed="false">
      <c r="A14085" s="2" t="s">
        <v>142</v>
      </c>
      <c r="B14085" s="2" t="s">
        <v>142</v>
      </c>
      <c r="C14085" s="2" t="s">
        <v>48</v>
      </c>
      <c r="D14085" s="2" t="s">
        <v>10</v>
      </c>
      <c r="E14085" s="2" t="s">
        <v>74</v>
      </c>
      <c r="F14085" s="2" t="s">
        <v>977</v>
      </c>
      <c r="G14085" s="14" t="n">
        <v>12.5</v>
      </c>
      <c r="H14085" s="14" t="n">
        <v>21.7</v>
      </c>
      <c r="I14085" s="14" t="n">
        <v>12.5</v>
      </c>
      <c r="J14085" s="23" t="n">
        <f aca="false">IF(AND(E14085="Priority",ISNUMBER('Cost model'!N633)),'Cost model'!N633,'Cost model'!M633)</f>
        <v>11.5</v>
      </c>
      <c r="K14085" s="14" t="n">
        <f aca="false">J14085-H14085</f>
        <v>-10.2</v>
      </c>
      <c r="L14085" s="14" t="n">
        <f aca="false">G14085-H14085</f>
        <v>-9.2</v>
      </c>
    </row>
    <row r="14086" customFormat="false" ht="15" hidden="false" customHeight="false" outlineLevel="0" collapsed="false">
      <c r="A14086" s="2" t="s">
        <v>221</v>
      </c>
      <c r="B14086" s="2" t="s">
        <v>221</v>
      </c>
      <c r="C14086" s="2" t="s">
        <v>49</v>
      </c>
      <c r="D14086" s="2" t="s">
        <v>10</v>
      </c>
      <c r="E14086" s="2" t="s">
        <v>83</v>
      </c>
      <c r="F14086" s="2" t="s">
        <v>977</v>
      </c>
      <c r="G14086" s="14" t="n">
        <v>24.5</v>
      </c>
      <c r="H14086" s="14" t="n">
        <v>18.45</v>
      </c>
      <c r="I14086" s="14" t="n">
        <v>24.5</v>
      </c>
      <c r="J14086" s="23" t="n">
        <f aca="false">IF(AND(E14086="Priority",ISNUMBER('Cost model'!N739)),'Cost model'!N739,'Cost model'!M739)</f>
        <v>23.5</v>
      </c>
      <c r="K14086" s="14" t="n">
        <f aca="false">J14086-H14086</f>
        <v>5.05</v>
      </c>
      <c r="L14086" s="14" t="n">
        <f aca="false">G14086-H14086</f>
        <v>6.05</v>
      </c>
    </row>
    <row r="14087" customFormat="false" ht="15" hidden="false" customHeight="false" outlineLevel="0" collapsed="false">
      <c r="A14087" s="2" t="s">
        <v>221</v>
      </c>
      <c r="B14087" s="2" t="s">
        <v>221</v>
      </c>
      <c r="C14087" s="2" t="s">
        <v>49</v>
      </c>
      <c r="D14087" s="2" t="s">
        <v>10</v>
      </c>
      <c r="E14087" s="2" t="s">
        <v>74</v>
      </c>
      <c r="F14087" s="2" t="s">
        <v>977</v>
      </c>
      <c r="G14087" s="14" t="n">
        <v>17.5</v>
      </c>
      <c r="H14087" s="14" t="n">
        <v>19.32</v>
      </c>
      <c r="I14087" s="14" t="n">
        <v>17.5</v>
      </c>
      <c r="J14087" s="23" t="n">
        <f aca="false">IF(AND(E14087="Priority",ISNUMBER('Cost model'!N739)),'Cost model'!N739,'Cost model'!M739)</f>
        <v>17.5</v>
      </c>
      <c r="K14087" s="14" t="n">
        <f aca="false">J14087-H14087</f>
        <v>-1.82</v>
      </c>
      <c r="L14087" s="14" t="n">
        <f aca="false">G14087-H14087</f>
        <v>-1.82</v>
      </c>
    </row>
    <row r="14088" customFormat="false" ht="15" hidden="false" customHeight="false" outlineLevel="0" collapsed="false">
      <c r="A14088" s="2" t="s">
        <v>174</v>
      </c>
      <c r="B14088" s="2" t="s">
        <v>174</v>
      </c>
      <c r="C14088" s="2" t="s">
        <v>47</v>
      </c>
      <c r="D14088" s="2" t="s">
        <v>13</v>
      </c>
      <c r="E14088" s="2" t="s">
        <v>74</v>
      </c>
      <c r="F14088" s="2" t="s">
        <v>977</v>
      </c>
      <c r="G14088" s="14" t="n">
        <v>19</v>
      </c>
      <c r="H14088" s="14" t="n">
        <v>52.29</v>
      </c>
      <c r="I14088" s="14" t="n">
        <v>19</v>
      </c>
      <c r="J14088" s="23" t="n">
        <f aca="false">IF(AND(E14088="Priority",ISNUMBER('Cost model'!N173)),'Cost model'!N173,'Cost model'!M173)</f>
        <v>60</v>
      </c>
      <c r="K14088" s="14" t="n">
        <f aca="false">J14088-H14088</f>
        <v>7.71</v>
      </c>
      <c r="L14088" s="14" t="n">
        <f aca="false">G14088-H14088</f>
        <v>-33.29</v>
      </c>
    </row>
    <row r="14089" customFormat="false" ht="15" hidden="false" customHeight="false" outlineLevel="0" collapsed="false">
      <c r="A14089" s="2" t="s">
        <v>123</v>
      </c>
      <c r="B14089" s="2" t="s">
        <v>123</v>
      </c>
      <c r="C14089" s="2" t="s">
        <v>47</v>
      </c>
      <c r="D14089" s="2" t="s">
        <v>12</v>
      </c>
      <c r="E14089" s="2" t="s">
        <v>74</v>
      </c>
      <c r="F14089" s="2" t="s">
        <v>977</v>
      </c>
      <c r="G14089" s="14" t="n">
        <v>24.5</v>
      </c>
      <c r="H14089" s="14" t="n">
        <v>79.72</v>
      </c>
      <c r="I14089" s="14" t="n">
        <v>9.5</v>
      </c>
      <c r="J14089" s="23" t="n">
        <f aca="false">IF(AND(E14089="Priority",ISNUMBER('Cost model'!N65)),'Cost model'!N65,'Cost model'!M65)</f>
        <v>35</v>
      </c>
      <c r="K14089" s="14" t="n">
        <f aca="false">J14089-H14089</f>
        <v>-44.72</v>
      </c>
      <c r="L14089" s="14" t="n">
        <f aca="false">G14089-H14089</f>
        <v>-55.22</v>
      </c>
    </row>
    <row r="14090" customFormat="false" ht="15" hidden="false" customHeight="false" outlineLevel="0" collapsed="false">
      <c r="A14090" s="2" t="s">
        <v>142</v>
      </c>
      <c r="B14090" s="2" t="s">
        <v>142</v>
      </c>
      <c r="C14090" s="2" t="s">
        <v>47</v>
      </c>
      <c r="D14090" s="2" t="s">
        <v>12</v>
      </c>
      <c r="E14090" s="2" t="s">
        <v>74</v>
      </c>
      <c r="F14090" s="2" t="s">
        <v>977</v>
      </c>
      <c r="G14090" s="14" t="n">
        <v>9.5</v>
      </c>
      <c r="H14090" s="14" t="n">
        <v>29.24</v>
      </c>
      <c r="I14090" s="14" t="n">
        <v>9.5</v>
      </c>
      <c r="J14090" s="23" t="n">
        <f aca="false">IF(AND(E14090="Priority",ISNUMBER('Cost model'!N635)),'Cost model'!N635,'Cost model'!M635)</f>
        <v>30.5</v>
      </c>
      <c r="K14090" s="14" t="n">
        <f aca="false">J14090-H14090</f>
        <v>1.26</v>
      </c>
      <c r="L14090" s="14" t="n">
        <f aca="false">G14090-H14090</f>
        <v>-19.74</v>
      </c>
    </row>
    <row r="14091" customFormat="false" ht="15" hidden="false" customHeight="false" outlineLevel="0" collapsed="false">
      <c r="A14091" s="2" t="s">
        <v>158</v>
      </c>
      <c r="B14091" s="2" t="s">
        <v>158</v>
      </c>
      <c r="C14091" s="2" t="s">
        <v>47</v>
      </c>
      <c r="D14091" s="2" t="s">
        <v>14</v>
      </c>
      <c r="E14091" s="2" t="s">
        <v>74</v>
      </c>
      <c r="F14091" s="2" t="s">
        <v>977</v>
      </c>
      <c r="G14091" s="14" t="n">
        <v>25</v>
      </c>
      <c r="H14091" s="14" t="n">
        <v>30.96</v>
      </c>
      <c r="I14091" s="14" t="n">
        <v>25</v>
      </c>
      <c r="J14091" s="23" t="n">
        <f aca="false">IF(AND(E14091="Priority",ISNUMBER('Cost model'!N431)),'Cost model'!N431,'Cost model'!M431)</f>
        <v>45</v>
      </c>
      <c r="K14091" s="14" t="n">
        <f aca="false">J14091-H14091</f>
        <v>14.04</v>
      </c>
      <c r="L14091" s="14" t="n">
        <f aca="false">G14091-H14091</f>
        <v>-5.96</v>
      </c>
    </row>
    <row r="14092" customFormat="false" ht="15" hidden="false" customHeight="false" outlineLevel="0" collapsed="false">
      <c r="A14092" s="2" t="s">
        <v>142</v>
      </c>
      <c r="B14092" s="2" t="s">
        <v>142</v>
      </c>
      <c r="C14092" s="2" t="s">
        <v>48</v>
      </c>
      <c r="D14092" s="2" t="s">
        <v>12</v>
      </c>
      <c r="E14092" s="2" t="s">
        <v>83</v>
      </c>
      <c r="F14092" s="2" t="s">
        <v>977</v>
      </c>
      <c r="G14092" s="14" t="n">
        <v>19.5</v>
      </c>
      <c r="H14092" s="14" t="n">
        <v>42.6</v>
      </c>
      <c r="I14092" s="14" t="n">
        <v>19.5</v>
      </c>
      <c r="J14092" s="23" t="n">
        <f aca="false">IF(AND(E14092="Priority",ISNUMBER('Cost model'!N636)),'Cost model'!N636,'Cost model'!M636)</f>
        <v>55</v>
      </c>
      <c r="K14092" s="14" t="n">
        <f aca="false">J14092-H14092</f>
        <v>12.4</v>
      </c>
      <c r="L14092" s="14" t="n">
        <f aca="false">G14092-H14092</f>
        <v>-23.1</v>
      </c>
    </row>
    <row r="14093" customFormat="false" ht="15" hidden="false" customHeight="false" outlineLevel="0" collapsed="false">
      <c r="A14093" s="2" t="s">
        <v>124</v>
      </c>
      <c r="B14093" s="2" t="s">
        <v>124</v>
      </c>
      <c r="C14093" s="2" t="s">
        <v>47</v>
      </c>
      <c r="D14093" s="2" t="s">
        <v>10</v>
      </c>
      <c r="E14093" s="2" t="s">
        <v>83</v>
      </c>
      <c r="F14093" s="2" t="s">
        <v>977</v>
      </c>
      <c r="G14093" s="14" t="n">
        <v>14.5</v>
      </c>
      <c r="H14093" s="14" t="n">
        <v>7.74</v>
      </c>
      <c r="I14093" s="14" t="n">
        <v>14.5</v>
      </c>
      <c r="J14093" s="23" t="n">
        <f aca="false">IF(AND(E14093="Priority",ISNUMBER('Cost model'!N317)),'Cost model'!N317,'Cost model'!M317)</f>
        <v>15.5</v>
      </c>
      <c r="K14093" s="14" t="n">
        <f aca="false">J14093-H14093</f>
        <v>7.76</v>
      </c>
      <c r="L14093" s="14" t="n">
        <f aca="false">G14093-H14093</f>
        <v>6.76</v>
      </c>
    </row>
    <row r="14094" customFormat="false" ht="15" hidden="false" customHeight="false" outlineLevel="0" collapsed="false">
      <c r="A14094" s="2" t="s">
        <v>174</v>
      </c>
      <c r="B14094" s="2" t="s">
        <v>174</v>
      </c>
      <c r="C14094" s="2" t="s">
        <v>48</v>
      </c>
      <c r="D14094" s="2" t="s">
        <v>12</v>
      </c>
      <c r="E14094" s="2" t="s">
        <v>74</v>
      </c>
      <c r="F14094" s="2" t="s">
        <v>977</v>
      </c>
      <c r="G14094" s="14" t="n">
        <v>12.5</v>
      </c>
      <c r="H14094" s="14" t="n">
        <v>44.15</v>
      </c>
      <c r="I14094" s="14" t="n">
        <v>12.5</v>
      </c>
      <c r="J14094" s="23" t="n">
        <f aca="false">IF(AND(E14094="Priority",ISNUMBER('Cost model'!N171)),'Cost model'!N171,'Cost model'!M171)</f>
        <v>40</v>
      </c>
      <c r="K14094" s="14" t="n">
        <f aca="false">J14094-H14094</f>
        <v>-4.15</v>
      </c>
      <c r="L14094" s="14" t="n">
        <f aca="false">G14094-H14094</f>
        <v>-31.65</v>
      </c>
    </row>
    <row r="14095" customFormat="false" ht="15" hidden="false" customHeight="false" outlineLevel="0" collapsed="false">
      <c r="A14095" s="2" t="s">
        <v>142</v>
      </c>
      <c r="B14095" s="2" t="s">
        <v>124</v>
      </c>
      <c r="C14095" s="2" t="s">
        <v>49</v>
      </c>
      <c r="D14095" s="2" t="s">
        <v>10</v>
      </c>
      <c r="E14095" s="2" t="s">
        <v>74</v>
      </c>
      <c r="F14095" s="2" t="s">
        <v>976</v>
      </c>
      <c r="G14095" s="14" t="n">
        <v>17.5</v>
      </c>
      <c r="H14095" s="14" t="n">
        <v>12</v>
      </c>
      <c r="I14095" s="14" t="n">
        <v>17.5</v>
      </c>
      <c r="J14095" s="23" t="n">
        <f aca="false">IF(AND(E14095="Priority",ISNUMBER('Cost model'!N664)),'Cost model'!N664,'Cost model'!M664)</f>
        <v>19.5</v>
      </c>
      <c r="K14095" s="14" t="n">
        <f aca="false">J14095-H14095</f>
        <v>7.5</v>
      </c>
      <c r="L14095" s="14" t="n">
        <f aca="false">G14095-H14095</f>
        <v>5.5</v>
      </c>
    </row>
    <row r="14096" customFormat="false" ht="15" hidden="false" customHeight="false" outlineLevel="0" collapsed="false">
      <c r="A14096" s="2" t="s">
        <v>174</v>
      </c>
      <c r="B14096" s="2" t="s">
        <v>174</v>
      </c>
      <c r="C14096" s="2" t="s">
        <v>48</v>
      </c>
      <c r="D14096" s="2" t="s">
        <v>12</v>
      </c>
      <c r="E14096" s="2" t="s">
        <v>74</v>
      </c>
      <c r="F14096" s="2" t="s">
        <v>977</v>
      </c>
      <c r="G14096" s="14" t="n">
        <v>12.5</v>
      </c>
      <c r="H14096" s="14" t="n">
        <v>65.19</v>
      </c>
      <c r="I14096" s="14" t="n">
        <v>12.5</v>
      </c>
      <c r="J14096" s="23" t="n">
        <f aca="false">IF(AND(E14096="Priority",ISNUMBER('Cost model'!N171)),'Cost model'!N171,'Cost model'!M171)</f>
        <v>40</v>
      </c>
      <c r="K14096" s="14" t="n">
        <f aca="false">J14096-H14096</f>
        <v>-25.19</v>
      </c>
      <c r="L14096" s="14" t="n">
        <f aca="false">G14096-H14096</f>
        <v>-52.69</v>
      </c>
    </row>
    <row r="14097" customFormat="false" ht="15" hidden="false" customHeight="false" outlineLevel="0" collapsed="false">
      <c r="A14097" s="2" t="s">
        <v>174</v>
      </c>
      <c r="B14097" s="2" t="s">
        <v>124</v>
      </c>
      <c r="C14097" s="2" t="s">
        <v>47</v>
      </c>
      <c r="D14097" s="2" t="s">
        <v>12</v>
      </c>
      <c r="E14097" s="2" t="s">
        <v>74</v>
      </c>
      <c r="F14097" s="2" t="s">
        <v>976</v>
      </c>
      <c r="G14097" s="14" t="n">
        <v>9.5</v>
      </c>
      <c r="H14097" s="14" t="n">
        <v>49.03</v>
      </c>
      <c r="I14097" s="14" t="n">
        <v>9.5</v>
      </c>
      <c r="J14097" s="23" t="n">
        <f aca="false">IF(AND(E14097="Priority",ISNUMBER('Cost model'!N110)),'Cost model'!N110,'Cost model'!M110)</f>
        <v>40</v>
      </c>
      <c r="K14097" s="14" t="n">
        <f aca="false">J14097-H14097</f>
        <v>-9.03</v>
      </c>
      <c r="L14097" s="14" t="n">
        <f aca="false">G14097-H14097</f>
        <v>-39.53</v>
      </c>
    </row>
    <row r="14098" customFormat="false" ht="15" hidden="false" customHeight="false" outlineLevel="0" collapsed="false">
      <c r="A14098" s="2" t="s">
        <v>221</v>
      </c>
      <c r="B14098" s="2" t="s">
        <v>221</v>
      </c>
      <c r="C14098" s="2" t="s">
        <v>47</v>
      </c>
      <c r="D14098" s="2" t="s">
        <v>12</v>
      </c>
      <c r="E14098" s="2" t="s">
        <v>74</v>
      </c>
      <c r="F14098" s="2" t="s">
        <v>977</v>
      </c>
      <c r="G14098" s="14" t="n">
        <v>9.5</v>
      </c>
      <c r="H14098" s="14" t="n">
        <v>26.72</v>
      </c>
      <c r="I14098" s="14" t="n">
        <v>9.5</v>
      </c>
      <c r="J14098" s="23" t="n">
        <f aca="false">IF(AND(E14098="Priority",ISNUMBER('Cost model'!N740)),'Cost model'!N740,'Cost model'!M740)</f>
        <v>22.5</v>
      </c>
      <c r="K14098" s="14" t="n">
        <f aca="false">J14098-H14098</f>
        <v>-4.22</v>
      </c>
      <c r="L14098" s="14" t="n">
        <f aca="false">G14098-H14098</f>
        <v>-17.22</v>
      </c>
    </row>
    <row r="14099" customFormat="false" ht="15" hidden="false" customHeight="false" outlineLevel="0" collapsed="false">
      <c r="A14099" s="2" t="s">
        <v>221</v>
      </c>
      <c r="B14099" s="2" t="s">
        <v>221</v>
      </c>
      <c r="C14099" s="2" t="s">
        <v>47</v>
      </c>
      <c r="D14099" s="2" t="s">
        <v>14</v>
      </c>
      <c r="E14099" s="2" t="s">
        <v>74</v>
      </c>
      <c r="F14099" s="2" t="s">
        <v>977</v>
      </c>
      <c r="G14099" s="14" t="n">
        <v>25</v>
      </c>
      <c r="H14099" s="14" t="n">
        <v>26.72</v>
      </c>
      <c r="I14099" s="14" t="n">
        <v>25</v>
      </c>
      <c r="J14099" s="23" t="n">
        <f aca="false">IF(AND(E14099="Priority",ISNUMBER('Cost model'!N746)),'Cost model'!N746,'Cost model'!M746)</f>
        <v>100</v>
      </c>
      <c r="K14099" s="14" t="n">
        <f aca="false">J14099-H14099</f>
        <v>73.28</v>
      </c>
      <c r="L14099" s="14" t="n">
        <f aca="false">G14099-H14099</f>
        <v>-1.72</v>
      </c>
    </row>
    <row r="14100" customFormat="false" ht="15" hidden="false" customHeight="false" outlineLevel="0" collapsed="false">
      <c r="A14100" s="2" t="s">
        <v>174</v>
      </c>
      <c r="B14100" s="2" t="s">
        <v>124</v>
      </c>
      <c r="C14100" s="2" t="s">
        <v>47</v>
      </c>
      <c r="D14100" s="2" t="s">
        <v>10</v>
      </c>
      <c r="E14100" s="2" t="s">
        <v>74</v>
      </c>
      <c r="F14100" s="2" t="s">
        <v>976</v>
      </c>
      <c r="G14100" s="14" t="n">
        <v>9.5</v>
      </c>
      <c r="H14100" s="14" t="n">
        <v>8.46</v>
      </c>
      <c r="I14100" s="14" t="n">
        <v>9.5</v>
      </c>
      <c r="J14100" s="23" t="n">
        <f aca="false">IF(AND(E14100="Priority",ISNUMBER('Cost model'!N107)),'Cost model'!N107,'Cost model'!M107)</f>
        <v>12.5</v>
      </c>
      <c r="K14100" s="14" t="n">
        <f aca="false">J14100-H14100</f>
        <v>4.04</v>
      </c>
      <c r="L14100" s="14" t="n">
        <f aca="false">G14100-H14100</f>
        <v>1.04</v>
      </c>
    </row>
    <row r="14101" customFormat="false" ht="15" hidden="false" customHeight="false" outlineLevel="0" collapsed="false">
      <c r="A14101" s="2" t="s">
        <v>221</v>
      </c>
      <c r="B14101" s="2" t="s">
        <v>221</v>
      </c>
      <c r="C14101" s="2" t="s">
        <v>47</v>
      </c>
      <c r="D14101" s="2" t="s">
        <v>10</v>
      </c>
      <c r="E14101" s="2" t="s">
        <v>83</v>
      </c>
      <c r="F14101" s="2" t="s">
        <v>977</v>
      </c>
      <c r="G14101" s="14" t="n">
        <v>14.5</v>
      </c>
      <c r="H14101" s="14" t="n">
        <v>12.49</v>
      </c>
      <c r="I14101" s="14" t="n">
        <v>14.5</v>
      </c>
      <c r="J14101" s="23" t="n">
        <f aca="false">IF(AND(E14101="Priority",ISNUMBER('Cost model'!N737)),'Cost model'!N737,'Cost model'!M737)</f>
        <v>13.5</v>
      </c>
      <c r="K14101" s="14" t="n">
        <f aca="false">J14101-H14101</f>
        <v>1.01</v>
      </c>
      <c r="L14101" s="14" t="n">
        <f aca="false">G14101-H14101</f>
        <v>2.01</v>
      </c>
    </row>
    <row r="14102" customFormat="false" ht="15" hidden="false" customHeight="false" outlineLevel="0" collapsed="false">
      <c r="A14102" s="2" t="s">
        <v>174</v>
      </c>
      <c r="B14102" s="2" t="s">
        <v>174</v>
      </c>
      <c r="C14102" s="2" t="s">
        <v>49</v>
      </c>
      <c r="D14102" s="2" t="s">
        <v>12</v>
      </c>
      <c r="E14102" s="2" t="s">
        <v>83</v>
      </c>
      <c r="F14102" s="2" t="s">
        <v>977</v>
      </c>
      <c r="G14102" s="14" t="n">
        <v>29.5</v>
      </c>
      <c r="H14102" s="14" t="n">
        <v>24.57</v>
      </c>
      <c r="I14102" s="14" t="n">
        <v>29.5</v>
      </c>
      <c r="J14102" s="23" t="n">
        <f aca="false">IF(AND(E14102="Priority",ISNUMBER('Cost model'!N172)),'Cost model'!N172,'Cost model'!M172)</f>
        <v>60</v>
      </c>
      <c r="K14102" s="14" t="n">
        <f aca="false">J14102-H14102</f>
        <v>35.43</v>
      </c>
      <c r="L14102" s="14" t="n">
        <f aca="false">G14102-H14102</f>
        <v>4.93</v>
      </c>
    </row>
    <row r="14103" customFormat="false" ht="15" hidden="false" customHeight="false" outlineLevel="0" collapsed="false">
      <c r="A14103" s="2" t="s">
        <v>174</v>
      </c>
      <c r="B14103" s="2" t="s">
        <v>174</v>
      </c>
      <c r="C14103" s="2" t="s">
        <v>47</v>
      </c>
      <c r="D14103" s="2" t="s">
        <v>10</v>
      </c>
      <c r="E14103" s="2" t="s">
        <v>74</v>
      </c>
      <c r="F14103" s="2" t="s">
        <v>977</v>
      </c>
      <c r="G14103" s="14" t="n">
        <v>9.5</v>
      </c>
      <c r="H14103" s="14" t="n">
        <v>7.74</v>
      </c>
      <c r="I14103" s="14" t="n">
        <v>9.5</v>
      </c>
      <c r="J14103" s="23" t="n">
        <f aca="false">IF(AND(E14103="Priority",ISNUMBER('Cost model'!N167)),'Cost model'!N167,'Cost model'!M167)</f>
        <v>8.5</v>
      </c>
      <c r="K14103" s="14" t="n">
        <f aca="false">J14103-H14103</f>
        <v>0.76</v>
      </c>
      <c r="L14103" s="14" t="n">
        <f aca="false">G14103-H14103</f>
        <v>1.76</v>
      </c>
    </row>
    <row r="14104" customFormat="false" ht="15" hidden="false" customHeight="false" outlineLevel="0" collapsed="false">
      <c r="A14104" s="2" t="s">
        <v>221</v>
      </c>
      <c r="B14104" s="2" t="s">
        <v>221</v>
      </c>
      <c r="C14104" s="2" t="s">
        <v>47</v>
      </c>
      <c r="D14104" s="2" t="s">
        <v>12</v>
      </c>
      <c r="E14104" s="2" t="s">
        <v>74</v>
      </c>
      <c r="F14104" s="2" t="s">
        <v>977</v>
      </c>
      <c r="G14104" s="14" t="n">
        <v>9.5</v>
      </c>
      <c r="H14104" s="14" t="n">
        <v>25.26</v>
      </c>
      <c r="I14104" s="14" t="n">
        <v>9.5</v>
      </c>
      <c r="J14104" s="23" t="n">
        <f aca="false">IF(AND(E14104="Priority",ISNUMBER('Cost model'!N740)),'Cost model'!N740,'Cost model'!M740)</f>
        <v>22.5</v>
      </c>
      <c r="K14104" s="14" t="n">
        <f aca="false">J14104-H14104</f>
        <v>-2.76</v>
      </c>
      <c r="L14104" s="14" t="n">
        <f aca="false">G14104-H14104</f>
        <v>-15.76</v>
      </c>
    </row>
    <row r="14105" customFormat="false" ht="15" hidden="false" customHeight="false" outlineLevel="0" collapsed="false">
      <c r="A14105" s="2" t="s">
        <v>205</v>
      </c>
      <c r="B14105" s="2" t="s">
        <v>124</v>
      </c>
      <c r="C14105" s="2" t="s">
        <v>48</v>
      </c>
      <c r="D14105" s="2" t="s">
        <v>10</v>
      </c>
      <c r="E14105" s="2" t="s">
        <v>74</v>
      </c>
      <c r="F14105" s="2" t="s">
        <v>976</v>
      </c>
      <c r="G14105" s="14" t="n">
        <v>14.5</v>
      </c>
      <c r="H14105" s="14" t="n">
        <v>14.75</v>
      </c>
      <c r="I14105" s="14" t="n">
        <v>19.5</v>
      </c>
      <c r="J14105" s="23" t="n">
        <f aca="false">IF(AND(E14105="Priority",ISNUMBER('Cost model'!N573)),'Cost model'!N573,'Cost model'!M573)</f>
        <v>18.5</v>
      </c>
      <c r="K14105" s="14" t="n">
        <f aca="false">J14105-H14105</f>
        <v>3.75</v>
      </c>
      <c r="L14105" s="14" t="n">
        <f aca="false">G14105-H14105</f>
        <v>-0.25</v>
      </c>
    </row>
    <row r="14106" customFormat="false" ht="15" hidden="false" customHeight="false" outlineLevel="0" collapsed="false">
      <c r="A14106" s="2" t="s">
        <v>174</v>
      </c>
      <c r="B14106" s="2" t="s">
        <v>174</v>
      </c>
      <c r="C14106" s="2" t="s">
        <v>49</v>
      </c>
      <c r="D14106" s="2" t="s">
        <v>10</v>
      </c>
      <c r="E14106" s="2" t="s">
        <v>74</v>
      </c>
      <c r="F14106" s="2" t="s">
        <v>977</v>
      </c>
      <c r="G14106" s="14" t="n">
        <v>17.5</v>
      </c>
      <c r="H14106" s="14" t="n">
        <v>15.24</v>
      </c>
      <c r="I14106" s="14" t="n">
        <v>17.5</v>
      </c>
      <c r="J14106" s="23" t="n">
        <f aca="false">IF(AND(E14106="Priority",ISNUMBER('Cost model'!N169)),'Cost model'!N169,'Cost model'!M169)</f>
        <v>18.5</v>
      </c>
      <c r="K14106" s="14" t="n">
        <f aca="false">J14106-H14106</f>
        <v>3.26</v>
      </c>
      <c r="L14106" s="14" t="n">
        <f aca="false">G14106-H14106</f>
        <v>2.26</v>
      </c>
    </row>
    <row r="14107" customFormat="false" ht="15" hidden="false" customHeight="false" outlineLevel="0" collapsed="false">
      <c r="A14107" s="2" t="s">
        <v>142</v>
      </c>
      <c r="B14107" s="2" t="s">
        <v>174</v>
      </c>
      <c r="C14107" s="2" t="s">
        <v>48</v>
      </c>
      <c r="D14107" s="2" t="s">
        <v>10</v>
      </c>
      <c r="E14107" s="2" t="s">
        <v>74</v>
      </c>
      <c r="F14107" s="2" t="s">
        <v>976</v>
      </c>
      <c r="G14107" s="14" t="n">
        <v>12.5</v>
      </c>
      <c r="H14107" s="14" t="n">
        <v>10.64</v>
      </c>
      <c r="I14107" s="14" t="n">
        <v>14.5</v>
      </c>
      <c r="J14107" s="23" t="n">
        <f aca="false">IF(AND(E14107="Priority",ISNUMBER('Cost model'!N693)),'Cost model'!N693,'Cost model'!M693)</f>
        <v>11.5</v>
      </c>
      <c r="K14107" s="14" t="n">
        <f aca="false">J14107-H14107</f>
        <v>0.859999999999999</v>
      </c>
      <c r="L14107" s="14" t="n">
        <f aca="false">G14107-H14107</f>
        <v>1.86</v>
      </c>
    </row>
    <row r="14108" customFormat="false" ht="15" hidden="false" customHeight="false" outlineLevel="0" collapsed="false">
      <c r="A14108" s="2" t="s">
        <v>174</v>
      </c>
      <c r="B14108" s="2" t="s">
        <v>174</v>
      </c>
      <c r="C14108" s="2" t="s">
        <v>47</v>
      </c>
      <c r="D14108" s="2" t="s">
        <v>10</v>
      </c>
      <c r="E14108" s="2" t="s">
        <v>74</v>
      </c>
      <c r="F14108" s="2" t="s">
        <v>977</v>
      </c>
      <c r="G14108" s="14" t="n">
        <v>9.5</v>
      </c>
      <c r="H14108" s="14" t="n">
        <v>6.93</v>
      </c>
      <c r="I14108" s="14" t="n">
        <v>9.5</v>
      </c>
      <c r="J14108" s="23" t="n">
        <f aca="false">IF(AND(E14108="Priority",ISNUMBER('Cost model'!N167)),'Cost model'!N167,'Cost model'!M167)</f>
        <v>8.5</v>
      </c>
      <c r="K14108" s="14" t="n">
        <f aca="false">J14108-H14108</f>
        <v>1.57</v>
      </c>
      <c r="L14108" s="14" t="n">
        <f aca="false">G14108-H14108</f>
        <v>2.57</v>
      </c>
    </row>
    <row r="14109" customFormat="false" ht="15" hidden="false" customHeight="false" outlineLevel="0" collapsed="false">
      <c r="A14109" s="2" t="s">
        <v>123</v>
      </c>
      <c r="B14109" s="2" t="s">
        <v>124</v>
      </c>
      <c r="C14109" s="2" t="s">
        <v>47</v>
      </c>
      <c r="D14109" s="2" t="s">
        <v>12</v>
      </c>
      <c r="E14109" s="2" t="s">
        <v>74</v>
      </c>
      <c r="F14109" s="2" t="s">
        <v>976</v>
      </c>
      <c r="G14109" s="14" t="n">
        <v>19.5</v>
      </c>
      <c r="H14109" s="14" t="n">
        <v>24.57</v>
      </c>
      <c r="I14109" s="14" t="n">
        <v>19.5</v>
      </c>
      <c r="J14109" s="23" t="n">
        <f aca="false">IF(AND(E14109="Priority",ISNUMBER('Cost model'!N5)),'Cost model'!N5,'Cost model'!M5)</f>
        <v>35</v>
      </c>
      <c r="K14109" s="14" t="n">
        <f aca="false">J14109-H14109</f>
        <v>10.43</v>
      </c>
      <c r="L14109" s="14" t="n">
        <f aca="false">G14109-H14109</f>
        <v>-5.07</v>
      </c>
    </row>
    <row r="14110" customFormat="false" ht="15" hidden="false" customHeight="false" outlineLevel="0" collapsed="false">
      <c r="A14110" s="2" t="s">
        <v>174</v>
      </c>
      <c r="B14110" s="2" t="s">
        <v>174</v>
      </c>
      <c r="C14110" s="2" t="s">
        <v>49</v>
      </c>
      <c r="D14110" s="2" t="s">
        <v>10</v>
      </c>
      <c r="E14110" s="2" t="s">
        <v>74</v>
      </c>
      <c r="F14110" s="2" t="s">
        <v>977</v>
      </c>
      <c r="G14110" s="14" t="n">
        <v>17.5</v>
      </c>
      <c r="H14110" s="14" t="n">
        <v>15.24</v>
      </c>
      <c r="I14110" s="14" t="n">
        <v>17.5</v>
      </c>
      <c r="J14110" s="23" t="n">
        <f aca="false">IF(AND(E14110="Priority",ISNUMBER('Cost model'!N169)),'Cost model'!N169,'Cost model'!M169)</f>
        <v>18.5</v>
      </c>
      <c r="K14110" s="14" t="n">
        <f aca="false">J14110-H14110</f>
        <v>3.26</v>
      </c>
      <c r="L14110" s="14" t="n">
        <f aca="false">G14110-H14110</f>
        <v>2.26</v>
      </c>
    </row>
    <row r="14111" customFormat="false" ht="15" hidden="false" customHeight="false" outlineLevel="0" collapsed="false">
      <c r="A14111" s="2" t="s">
        <v>221</v>
      </c>
      <c r="B14111" s="2" t="s">
        <v>221</v>
      </c>
      <c r="C14111" s="2" t="s">
        <v>47</v>
      </c>
      <c r="D14111" s="2" t="s">
        <v>10</v>
      </c>
      <c r="E14111" s="2" t="s">
        <v>83</v>
      </c>
      <c r="F14111" s="2" t="s">
        <v>977</v>
      </c>
      <c r="G14111" s="14" t="n">
        <v>14.5</v>
      </c>
      <c r="H14111" s="14" t="n">
        <v>19.77</v>
      </c>
      <c r="I14111" s="14" t="n">
        <v>14.5</v>
      </c>
      <c r="J14111" s="23" t="n">
        <f aca="false">IF(AND(E14111="Priority",ISNUMBER('Cost model'!N737)),'Cost model'!N737,'Cost model'!M737)</f>
        <v>13.5</v>
      </c>
      <c r="K14111" s="14" t="n">
        <f aca="false">J14111-H14111</f>
        <v>-6.27</v>
      </c>
      <c r="L14111" s="14" t="n">
        <f aca="false">G14111-H14111</f>
        <v>-5.27</v>
      </c>
    </row>
    <row r="14112" customFormat="false" ht="15" hidden="false" customHeight="false" outlineLevel="0" collapsed="false">
      <c r="A14112" s="2" t="s">
        <v>221</v>
      </c>
      <c r="B14112" s="2" t="s">
        <v>158</v>
      </c>
      <c r="C14112" s="2" t="s">
        <v>47</v>
      </c>
      <c r="D14112" s="2" t="s">
        <v>10</v>
      </c>
      <c r="E14112" s="2" t="s">
        <v>74</v>
      </c>
      <c r="F14112" s="2" t="s">
        <v>976</v>
      </c>
      <c r="G14112" s="14" t="n">
        <v>9.5</v>
      </c>
      <c r="H14112" s="14" t="n">
        <v>8.44</v>
      </c>
      <c r="I14112" s="14" t="n">
        <v>14.5</v>
      </c>
      <c r="J14112" s="23" t="n">
        <f aca="false">IF(AND(E14112="Priority",ISNUMBER('Cost model'!N752)),'Cost model'!N752,'Cost model'!M752)</f>
        <v>12.5</v>
      </c>
      <c r="K14112" s="14" t="n">
        <f aca="false">J14112-H14112</f>
        <v>4.06</v>
      </c>
      <c r="L14112" s="14" t="n">
        <f aca="false">G14112-H14112</f>
        <v>1.06</v>
      </c>
    </row>
    <row r="14113" customFormat="false" ht="15" hidden="false" customHeight="false" outlineLevel="0" collapsed="false">
      <c r="A14113" s="2" t="s">
        <v>174</v>
      </c>
      <c r="B14113" s="2" t="s">
        <v>142</v>
      </c>
      <c r="C14113" s="2" t="s">
        <v>48</v>
      </c>
      <c r="D14113" s="2" t="s">
        <v>12</v>
      </c>
      <c r="E14113" s="2" t="s">
        <v>74</v>
      </c>
      <c r="F14113" s="2" t="s">
        <v>976</v>
      </c>
      <c r="G14113" s="14" t="n">
        <v>45</v>
      </c>
      <c r="H14113" s="14" t="n">
        <v>299.62</v>
      </c>
      <c r="I14113" s="14" t="n">
        <v>12.5</v>
      </c>
      <c r="J14113" s="23" t="n">
        <f aca="false">IF(AND(E14113="Priority",ISNUMBER('Cost model'!N126)),'Cost model'!N126,'Cost model'!M126)</f>
        <v>45</v>
      </c>
      <c r="K14113" s="14" t="n">
        <f aca="false">J14113-H14113</f>
        <v>-254.62</v>
      </c>
      <c r="L14113" s="14" t="n">
        <f aca="false">G14113-H14113</f>
        <v>-254.62</v>
      </c>
    </row>
    <row r="14114" customFormat="false" ht="15" hidden="false" customHeight="false" outlineLevel="0" collapsed="false">
      <c r="A14114" s="2" t="s">
        <v>124</v>
      </c>
      <c r="B14114" s="2" t="s">
        <v>124</v>
      </c>
      <c r="C14114" s="2" t="s">
        <v>49</v>
      </c>
      <c r="D14114" s="2" t="s">
        <v>10</v>
      </c>
      <c r="E14114" s="2" t="s">
        <v>83</v>
      </c>
      <c r="F14114" s="2" t="s">
        <v>977</v>
      </c>
      <c r="G14114" s="14" t="n">
        <v>24.5</v>
      </c>
      <c r="H14114" s="14" t="n">
        <v>24.57</v>
      </c>
      <c r="I14114" s="14" t="n">
        <v>24.5</v>
      </c>
      <c r="J14114" s="23" t="n">
        <f aca="false">IF(AND(E14114="Priority",ISNUMBER('Cost model'!N319)),'Cost model'!N319,'Cost model'!M319)</f>
        <v>22.5</v>
      </c>
      <c r="K14114" s="14" t="n">
        <f aca="false">J14114-H14114</f>
        <v>-2.07</v>
      </c>
      <c r="L14114" s="14" t="n">
        <f aca="false">G14114-H14114</f>
        <v>-0.0700000000000003</v>
      </c>
    </row>
    <row r="14115" customFormat="false" ht="15" hidden="false" customHeight="false" outlineLevel="0" collapsed="false">
      <c r="A14115" s="2" t="s">
        <v>221</v>
      </c>
      <c r="B14115" s="2" t="s">
        <v>158</v>
      </c>
      <c r="C14115" s="2" t="s">
        <v>47</v>
      </c>
      <c r="D14115" s="2" t="s">
        <v>12</v>
      </c>
      <c r="E14115" s="2" t="s">
        <v>74</v>
      </c>
      <c r="F14115" s="2" t="s">
        <v>976</v>
      </c>
      <c r="G14115" s="14" t="n">
        <v>9.5</v>
      </c>
      <c r="H14115" s="14" t="n">
        <v>65.76</v>
      </c>
      <c r="I14115" s="14" t="n">
        <v>19.5</v>
      </c>
      <c r="J14115" s="23" t="n">
        <f aca="false">IF(AND(E14115="Priority",ISNUMBER('Cost model'!N755)),'Cost model'!N755,'Cost model'!M755)</f>
        <v>50</v>
      </c>
      <c r="K14115" s="14" t="n">
        <f aca="false">J14115-H14115</f>
        <v>-15.76</v>
      </c>
      <c r="L14115" s="14" t="n">
        <f aca="false">G14115-H14115</f>
        <v>-56.26</v>
      </c>
    </row>
    <row r="14116" customFormat="false" ht="15" hidden="false" customHeight="false" outlineLevel="0" collapsed="false">
      <c r="A14116" s="2" t="s">
        <v>158</v>
      </c>
      <c r="B14116" s="2" t="s">
        <v>174</v>
      </c>
      <c r="C14116" s="2" t="s">
        <v>49</v>
      </c>
      <c r="D14116" s="2" t="s">
        <v>10</v>
      </c>
      <c r="E14116" s="2" t="s">
        <v>74</v>
      </c>
      <c r="F14116" s="2" t="s">
        <v>976</v>
      </c>
      <c r="G14116" s="14" t="n">
        <v>17.5</v>
      </c>
      <c r="H14116" s="14" t="n">
        <v>14.79</v>
      </c>
      <c r="I14116" s="14" t="n">
        <v>17.5</v>
      </c>
      <c r="J14116" s="23" t="n">
        <f aca="false">IF(AND(E14116="Priority",ISNUMBER('Cost model'!N484)),'Cost model'!N484,'Cost model'!M484)</f>
        <v>16.5</v>
      </c>
      <c r="K14116" s="14" t="n">
        <f aca="false">J14116-H14116</f>
        <v>1.71</v>
      </c>
      <c r="L14116" s="14" t="n">
        <f aca="false">G14116-H14116</f>
        <v>2.71</v>
      </c>
    </row>
    <row r="14117" customFormat="false" ht="15" hidden="false" customHeight="false" outlineLevel="0" collapsed="false">
      <c r="A14117" s="2" t="s">
        <v>205</v>
      </c>
      <c r="B14117" s="2" t="s">
        <v>142</v>
      </c>
      <c r="C14117" s="2" t="s">
        <v>47</v>
      </c>
      <c r="D14117" s="2" t="s">
        <v>12</v>
      </c>
      <c r="E14117" s="2" t="s">
        <v>83</v>
      </c>
      <c r="F14117" s="2" t="s">
        <v>976</v>
      </c>
      <c r="G14117" s="14" t="n">
        <v>24.5</v>
      </c>
      <c r="H14117" s="14" t="n">
        <v>54.91</v>
      </c>
      <c r="I14117" s="14" t="n">
        <v>24.5</v>
      </c>
      <c r="J14117" s="23" t="n">
        <f aca="false">IF(AND(E14117="Priority",ISNUMBER('Cost model'!N545)),'Cost model'!N545,'Cost model'!M545)</f>
        <v>70</v>
      </c>
      <c r="K14117" s="14" t="n">
        <f aca="false">J14117-H14117</f>
        <v>15.09</v>
      </c>
      <c r="L14117" s="14" t="n">
        <f aca="false">G14117-H14117</f>
        <v>-30.41</v>
      </c>
    </row>
    <row r="14118" customFormat="false" ht="15" hidden="false" customHeight="false" outlineLevel="0" collapsed="false">
      <c r="A14118" s="2" t="s">
        <v>174</v>
      </c>
      <c r="B14118" s="2" t="s">
        <v>174</v>
      </c>
      <c r="C14118" s="2" t="s">
        <v>47</v>
      </c>
      <c r="D14118" s="2" t="s">
        <v>10</v>
      </c>
      <c r="E14118" s="2" t="s">
        <v>74</v>
      </c>
      <c r="F14118" s="2" t="s">
        <v>977</v>
      </c>
      <c r="G14118" s="14" t="n">
        <v>9.5</v>
      </c>
      <c r="H14118" s="14" t="n">
        <v>6.93</v>
      </c>
      <c r="I14118" s="14" t="n">
        <v>9.5</v>
      </c>
      <c r="J14118" s="23" t="n">
        <f aca="false">IF(AND(E14118="Priority",ISNUMBER('Cost model'!N167)),'Cost model'!N167,'Cost model'!M167)</f>
        <v>8.5</v>
      </c>
      <c r="K14118" s="14" t="n">
        <f aca="false">J14118-H14118</f>
        <v>1.57</v>
      </c>
      <c r="L14118" s="14" t="n">
        <f aca="false">G14118-H14118</f>
        <v>2.57</v>
      </c>
    </row>
    <row r="14119" customFormat="false" ht="15" hidden="false" customHeight="false" outlineLevel="0" collapsed="false">
      <c r="A14119" s="2" t="s">
        <v>221</v>
      </c>
      <c r="B14119" s="2" t="s">
        <v>158</v>
      </c>
      <c r="C14119" s="2" t="s">
        <v>47</v>
      </c>
      <c r="D14119" s="2" t="s">
        <v>12</v>
      </c>
      <c r="E14119" s="2" t="s">
        <v>74</v>
      </c>
      <c r="F14119" s="2" t="s">
        <v>976</v>
      </c>
      <c r="G14119" s="14" t="n">
        <v>9.5</v>
      </c>
      <c r="H14119" s="14" t="n">
        <v>51.55</v>
      </c>
      <c r="I14119" s="14" t="n">
        <v>19.5</v>
      </c>
      <c r="J14119" s="23" t="n">
        <f aca="false">IF(AND(E14119="Priority",ISNUMBER('Cost model'!N755)),'Cost model'!N755,'Cost model'!M755)</f>
        <v>50</v>
      </c>
      <c r="K14119" s="14" t="n">
        <f aca="false">J14119-H14119</f>
        <v>-1.55</v>
      </c>
      <c r="L14119" s="14" t="n">
        <f aca="false">G14119-H14119</f>
        <v>-42.05</v>
      </c>
    </row>
    <row r="14120" customFormat="false" ht="15" hidden="false" customHeight="false" outlineLevel="0" collapsed="false">
      <c r="A14120" s="2" t="s">
        <v>174</v>
      </c>
      <c r="B14120" s="2" t="s">
        <v>174</v>
      </c>
      <c r="C14120" s="2" t="s">
        <v>48</v>
      </c>
      <c r="D14120" s="2" t="s">
        <v>10</v>
      </c>
      <c r="E14120" s="2" t="s">
        <v>83</v>
      </c>
      <c r="F14120" s="2" t="s">
        <v>977</v>
      </c>
      <c r="G14120" s="14" t="n">
        <v>17.5</v>
      </c>
      <c r="H14120" s="14" t="n">
        <v>26.4</v>
      </c>
      <c r="I14120" s="14" t="n">
        <v>17.5</v>
      </c>
      <c r="J14120" s="23" t="n">
        <f aca="false">IF(AND(E14120="Priority",ISNUMBER('Cost model'!N168)),'Cost model'!N168,'Cost model'!M168)</f>
        <v>18.5</v>
      </c>
      <c r="K14120" s="14" t="n">
        <f aca="false">J14120-H14120</f>
        <v>-7.9</v>
      </c>
      <c r="L14120" s="14" t="n">
        <f aca="false">G14120-H14120</f>
        <v>-8.9</v>
      </c>
    </row>
    <row r="14121" customFormat="false" ht="15" hidden="false" customHeight="false" outlineLevel="0" collapsed="false">
      <c r="A14121" s="2" t="s">
        <v>174</v>
      </c>
      <c r="B14121" s="2" t="s">
        <v>174</v>
      </c>
      <c r="C14121" s="2" t="s">
        <v>47</v>
      </c>
      <c r="D14121" s="2" t="s">
        <v>10</v>
      </c>
      <c r="E14121" s="2" t="s">
        <v>74</v>
      </c>
      <c r="F14121" s="2" t="s">
        <v>977</v>
      </c>
      <c r="G14121" s="14" t="n">
        <v>9.5</v>
      </c>
      <c r="H14121" s="14" t="n">
        <v>6.93</v>
      </c>
      <c r="I14121" s="14" t="n">
        <v>9.5</v>
      </c>
      <c r="J14121" s="23" t="n">
        <f aca="false">IF(AND(E14121="Priority",ISNUMBER('Cost model'!N167)),'Cost model'!N167,'Cost model'!M167)</f>
        <v>8.5</v>
      </c>
      <c r="K14121" s="14" t="n">
        <f aca="false">J14121-H14121</f>
        <v>1.57</v>
      </c>
      <c r="L14121" s="14" t="n">
        <f aca="false">G14121-H14121</f>
        <v>2.57</v>
      </c>
    </row>
    <row r="14122" customFormat="false" ht="15" hidden="false" customHeight="false" outlineLevel="0" collapsed="false">
      <c r="A14122" s="2" t="s">
        <v>158</v>
      </c>
      <c r="B14122" s="2" t="s">
        <v>158</v>
      </c>
      <c r="C14122" s="2" t="s">
        <v>49</v>
      </c>
      <c r="D14122" s="2" t="s">
        <v>10</v>
      </c>
      <c r="E14122" s="2" t="s">
        <v>83</v>
      </c>
      <c r="F14122" s="2" t="s">
        <v>977</v>
      </c>
      <c r="G14122" s="14" t="n">
        <v>24.5</v>
      </c>
      <c r="H14122" s="14" t="n">
        <v>39.6</v>
      </c>
      <c r="I14122" s="14" t="n">
        <v>24.5</v>
      </c>
      <c r="J14122" s="23" t="n">
        <f aca="false">IF(AND(E14122="Priority",ISNUMBER('Cost model'!N424)),'Cost model'!N424,'Cost model'!M424)</f>
        <v>22.5</v>
      </c>
      <c r="K14122" s="14" t="n">
        <f aca="false">J14122-H14122</f>
        <v>-17.1</v>
      </c>
      <c r="L14122" s="14" t="n">
        <f aca="false">G14122-H14122</f>
        <v>-15.1</v>
      </c>
    </row>
    <row r="14123" customFormat="false" ht="15" hidden="false" customHeight="false" outlineLevel="0" collapsed="false">
      <c r="A14123" s="2" t="s">
        <v>142</v>
      </c>
      <c r="B14123" s="2" t="s">
        <v>221</v>
      </c>
      <c r="C14123" s="2" t="s">
        <v>48</v>
      </c>
      <c r="D14123" s="2" t="s">
        <v>10</v>
      </c>
      <c r="E14123" s="2" t="s">
        <v>74</v>
      </c>
      <c r="F14123" s="2" t="s">
        <v>976</v>
      </c>
      <c r="G14123" s="14" t="n">
        <v>17.5</v>
      </c>
      <c r="H14123" s="14" t="n">
        <v>18.61</v>
      </c>
      <c r="I14123" s="14" t="n">
        <v>19.5</v>
      </c>
      <c r="J14123" s="23" t="n">
        <f aca="false">IF(AND(E14123="Priority",ISNUMBER('Cost model'!N678)),'Cost model'!N678,'Cost model'!M678)</f>
        <v>16.5</v>
      </c>
      <c r="K14123" s="14" t="n">
        <f aca="false">J14123-H14123</f>
        <v>-2.11</v>
      </c>
      <c r="L14123" s="14" t="n">
        <f aca="false">G14123-H14123</f>
        <v>-1.11</v>
      </c>
    </row>
    <row r="14124" customFormat="false" ht="15" hidden="false" customHeight="false" outlineLevel="0" collapsed="false">
      <c r="A14124" s="2" t="s">
        <v>142</v>
      </c>
      <c r="B14124" s="2" t="s">
        <v>221</v>
      </c>
      <c r="C14124" s="2" t="s">
        <v>47</v>
      </c>
      <c r="D14124" s="2" t="s">
        <v>10</v>
      </c>
      <c r="E14124" s="2" t="s">
        <v>74</v>
      </c>
      <c r="F14124" s="2" t="s">
        <v>976</v>
      </c>
      <c r="G14124" s="14" t="n">
        <v>9.5</v>
      </c>
      <c r="H14124" s="14" t="n">
        <v>12.23</v>
      </c>
      <c r="I14124" s="14" t="n">
        <v>19.5</v>
      </c>
      <c r="J14124" s="23" t="n">
        <f aca="false">IF(AND(E14124="Priority",ISNUMBER('Cost model'!N677)),'Cost model'!N677,'Cost model'!M677)</f>
        <v>13.5</v>
      </c>
      <c r="K14124" s="14" t="n">
        <f aca="false">J14124-H14124</f>
        <v>1.27</v>
      </c>
      <c r="L14124" s="14" t="n">
        <f aca="false">G14124-H14124</f>
        <v>-2.73</v>
      </c>
    </row>
    <row r="14125" customFormat="false" ht="15" hidden="false" customHeight="false" outlineLevel="0" collapsed="false">
      <c r="A14125" s="2" t="s">
        <v>205</v>
      </c>
      <c r="B14125" s="2" t="s">
        <v>142</v>
      </c>
      <c r="C14125" s="2" t="s">
        <v>48</v>
      </c>
      <c r="D14125" s="2" t="s">
        <v>12</v>
      </c>
      <c r="E14125" s="2" t="s">
        <v>74</v>
      </c>
      <c r="F14125" s="2" t="s">
        <v>976</v>
      </c>
      <c r="G14125" s="14" t="n">
        <v>19.5</v>
      </c>
      <c r="H14125" s="14" t="n">
        <v>63.9</v>
      </c>
      <c r="I14125" s="14" t="n">
        <v>19.5</v>
      </c>
      <c r="J14125" s="23" t="n">
        <f aca="false">IF(AND(E14125="Priority",ISNUMBER('Cost model'!N546)),'Cost model'!N546,'Cost model'!M546)</f>
        <v>60</v>
      </c>
      <c r="K14125" s="14" t="n">
        <f aca="false">J14125-H14125</f>
        <v>-3.9</v>
      </c>
      <c r="L14125" s="14" t="n">
        <f aca="false">G14125-H14125</f>
        <v>-44.4</v>
      </c>
    </row>
    <row r="14126" customFormat="false" ht="15" hidden="false" customHeight="false" outlineLevel="0" collapsed="false">
      <c r="A14126" s="2" t="s">
        <v>174</v>
      </c>
      <c r="B14126" s="2" t="s">
        <v>174</v>
      </c>
      <c r="C14126" s="2" t="s">
        <v>49</v>
      </c>
      <c r="D14126" s="2" t="s">
        <v>10</v>
      </c>
      <c r="E14126" s="2" t="s">
        <v>74</v>
      </c>
      <c r="F14126" s="2" t="s">
        <v>977</v>
      </c>
      <c r="G14126" s="14" t="n">
        <v>17.5</v>
      </c>
      <c r="H14126" s="14" t="n">
        <v>11.66</v>
      </c>
      <c r="I14126" s="14" t="n">
        <v>17.5</v>
      </c>
      <c r="J14126" s="23" t="n">
        <f aca="false">IF(AND(E14126="Priority",ISNUMBER('Cost model'!N169)),'Cost model'!N169,'Cost model'!M169)</f>
        <v>18.5</v>
      </c>
      <c r="K14126" s="14" t="n">
        <f aca="false">J14126-H14126</f>
        <v>6.84</v>
      </c>
      <c r="L14126" s="14" t="n">
        <f aca="false">G14126-H14126</f>
        <v>5.84</v>
      </c>
    </row>
    <row r="14127" customFormat="false" ht="15" hidden="false" customHeight="false" outlineLevel="0" collapsed="false">
      <c r="A14127" s="2" t="s">
        <v>174</v>
      </c>
      <c r="B14127" s="2" t="s">
        <v>174</v>
      </c>
      <c r="C14127" s="2" t="s">
        <v>48</v>
      </c>
      <c r="D14127" s="2" t="s">
        <v>10</v>
      </c>
      <c r="E14127" s="2" t="s">
        <v>74</v>
      </c>
      <c r="F14127" s="2" t="s">
        <v>977</v>
      </c>
      <c r="G14127" s="14" t="n">
        <v>12.5</v>
      </c>
      <c r="H14127" s="14" t="n">
        <v>11.66</v>
      </c>
      <c r="I14127" s="14" t="n">
        <v>12.5</v>
      </c>
      <c r="J14127" s="23" t="n">
        <f aca="false">IF(AND(E14127="Priority",ISNUMBER('Cost model'!N168)),'Cost model'!N168,'Cost model'!M168)</f>
        <v>13.5</v>
      </c>
      <c r="K14127" s="14" t="n">
        <f aca="false">J14127-H14127</f>
        <v>1.84</v>
      </c>
      <c r="L14127" s="14" t="n">
        <f aca="false">G14127-H14127</f>
        <v>0.84</v>
      </c>
    </row>
    <row r="14128" customFormat="false" ht="15" hidden="false" customHeight="false" outlineLevel="0" collapsed="false">
      <c r="A14128" s="2" t="s">
        <v>142</v>
      </c>
      <c r="B14128" s="2" t="s">
        <v>142</v>
      </c>
      <c r="C14128" s="2" t="s">
        <v>49</v>
      </c>
      <c r="D14128" s="2" t="s">
        <v>10</v>
      </c>
      <c r="E14128" s="2" t="s">
        <v>74</v>
      </c>
      <c r="F14128" s="2" t="s">
        <v>977</v>
      </c>
      <c r="G14128" s="14" t="n">
        <v>17.5</v>
      </c>
      <c r="H14128" s="14" t="n">
        <v>16.01</v>
      </c>
      <c r="I14128" s="14" t="n">
        <v>17.5</v>
      </c>
      <c r="J14128" s="23" t="n">
        <f aca="false">IF(AND(E14128="Priority",ISNUMBER('Cost model'!N634)),'Cost model'!N634,'Cost model'!M634)</f>
        <v>15.5</v>
      </c>
      <c r="K14128" s="14" t="n">
        <f aca="false">J14128-H14128</f>
        <v>-0.510000000000002</v>
      </c>
      <c r="L14128" s="14" t="n">
        <f aca="false">G14128-H14128</f>
        <v>1.49</v>
      </c>
    </row>
    <row r="14129" customFormat="false" ht="15" hidden="false" customHeight="false" outlineLevel="0" collapsed="false">
      <c r="A14129" s="2" t="s">
        <v>142</v>
      </c>
      <c r="B14129" s="2" t="s">
        <v>158</v>
      </c>
      <c r="C14129" s="2" t="s">
        <v>47</v>
      </c>
      <c r="D14129" s="2" t="s">
        <v>12</v>
      </c>
      <c r="E14129" s="2" t="s">
        <v>74</v>
      </c>
      <c r="F14129" s="2" t="s">
        <v>976</v>
      </c>
      <c r="G14129" s="14" t="n">
        <v>9.5</v>
      </c>
      <c r="H14129" s="14" t="n">
        <v>46.52</v>
      </c>
      <c r="I14129" s="14" t="n">
        <v>19.5</v>
      </c>
      <c r="J14129" s="23" t="n">
        <f aca="false">IF(AND(E14129="Priority",ISNUMBER('Cost model'!N650)),'Cost model'!N650,'Cost model'!M650)</f>
        <v>40</v>
      </c>
      <c r="K14129" s="14" t="n">
        <f aca="false">J14129-H14129</f>
        <v>-6.52</v>
      </c>
      <c r="L14129" s="14" t="n">
        <f aca="false">G14129-H14129</f>
        <v>-37.02</v>
      </c>
    </row>
    <row r="14130" customFormat="false" ht="15" hidden="false" customHeight="false" outlineLevel="0" collapsed="false">
      <c r="A14130" s="2" t="s">
        <v>124</v>
      </c>
      <c r="B14130" s="2" t="s">
        <v>124</v>
      </c>
      <c r="C14130" s="2" t="s">
        <v>48</v>
      </c>
      <c r="D14130" s="2" t="s">
        <v>12</v>
      </c>
      <c r="E14130" s="2" t="s">
        <v>74</v>
      </c>
      <c r="F14130" s="2" t="s">
        <v>977</v>
      </c>
      <c r="G14130" s="14" t="n">
        <v>12.5</v>
      </c>
      <c r="H14130" s="14" t="n">
        <v>38.84</v>
      </c>
      <c r="I14130" s="14" t="n">
        <v>12.5</v>
      </c>
      <c r="J14130" s="23" t="n">
        <f aca="false">IF(AND(E14130="Priority",ISNUMBER('Cost model'!N321)),'Cost model'!N321,'Cost model'!M321)</f>
        <v>40</v>
      </c>
      <c r="K14130" s="14" t="n">
        <f aca="false">J14130-H14130</f>
        <v>1.16</v>
      </c>
      <c r="L14130" s="14" t="n">
        <f aca="false">G14130-H14130</f>
        <v>-26.34</v>
      </c>
    </row>
    <row r="14131" customFormat="false" ht="15" hidden="false" customHeight="false" outlineLevel="0" collapsed="false">
      <c r="A14131" s="2" t="s">
        <v>174</v>
      </c>
      <c r="B14131" s="2" t="s">
        <v>174</v>
      </c>
      <c r="C14131" s="2" t="s">
        <v>47</v>
      </c>
      <c r="D14131" s="2" t="s">
        <v>12</v>
      </c>
      <c r="E14131" s="2" t="s">
        <v>74</v>
      </c>
      <c r="F14131" s="2" t="s">
        <v>977</v>
      </c>
      <c r="G14131" s="14" t="n">
        <v>9.5</v>
      </c>
      <c r="H14131" s="14" t="n">
        <v>28.96</v>
      </c>
      <c r="I14131" s="14" t="n">
        <v>9.5</v>
      </c>
      <c r="J14131" s="23" t="n">
        <f aca="false">IF(AND(E14131="Priority",ISNUMBER('Cost model'!N170)),'Cost model'!N170,'Cost model'!M170)</f>
        <v>25.5</v>
      </c>
      <c r="K14131" s="14" t="n">
        <f aca="false">J14131-H14131</f>
        <v>-3.46</v>
      </c>
      <c r="L14131" s="14" t="n">
        <f aca="false">G14131-H14131</f>
        <v>-19.46</v>
      </c>
    </row>
    <row r="14132" customFormat="false" ht="15" hidden="false" customHeight="false" outlineLevel="0" collapsed="false">
      <c r="A14132" s="2" t="s">
        <v>174</v>
      </c>
      <c r="B14132" s="2" t="s">
        <v>221</v>
      </c>
      <c r="C14132" s="2" t="s">
        <v>47</v>
      </c>
      <c r="D14132" s="2" t="s">
        <v>10</v>
      </c>
      <c r="E14132" s="2" t="s">
        <v>74</v>
      </c>
      <c r="F14132" s="2" t="s">
        <v>976</v>
      </c>
      <c r="G14132" s="14" t="n">
        <v>14.5</v>
      </c>
      <c r="H14132" s="14" t="n">
        <v>15.07</v>
      </c>
      <c r="I14132" s="14" t="n">
        <v>19.5</v>
      </c>
      <c r="J14132" s="23" t="n">
        <f aca="false">IF(AND(E14132="Priority",ISNUMBER('Cost model'!N152)),'Cost model'!N152,'Cost model'!M152)</f>
        <v>13.5</v>
      </c>
      <c r="K14132" s="14" t="n">
        <f aca="false">J14132-H14132</f>
        <v>-1.57</v>
      </c>
      <c r="L14132" s="14" t="n">
        <f aca="false">G14132-H14132</f>
        <v>-0.57</v>
      </c>
    </row>
    <row r="14133" customFormat="false" ht="15" hidden="false" customHeight="false" outlineLevel="0" collapsed="false">
      <c r="A14133" s="2" t="s">
        <v>158</v>
      </c>
      <c r="B14133" s="2" t="s">
        <v>158</v>
      </c>
      <c r="C14133" s="2" t="s">
        <v>49</v>
      </c>
      <c r="D14133" s="2" t="s">
        <v>12</v>
      </c>
      <c r="E14133" s="2" t="s">
        <v>74</v>
      </c>
      <c r="F14133" s="2" t="s">
        <v>977</v>
      </c>
      <c r="G14133" s="14" t="n">
        <v>19.5</v>
      </c>
      <c r="H14133" s="14" t="n">
        <v>35.38</v>
      </c>
      <c r="I14133" s="14" t="n">
        <v>19.5</v>
      </c>
      <c r="J14133" s="23" t="n">
        <f aca="false">IF(AND(E14133="Priority",ISNUMBER('Cost model'!N427)),'Cost model'!N427,'Cost model'!M427)</f>
        <v>28.5</v>
      </c>
      <c r="K14133" s="14" t="n">
        <f aca="false">J14133-H14133</f>
        <v>-6.88</v>
      </c>
      <c r="L14133" s="14" t="n">
        <f aca="false">G14133-H14133</f>
        <v>-15.88</v>
      </c>
    </row>
    <row r="14134" customFormat="false" ht="15" hidden="false" customHeight="false" outlineLevel="0" collapsed="false">
      <c r="A14134" s="2" t="s">
        <v>142</v>
      </c>
      <c r="B14134" s="2" t="s">
        <v>142</v>
      </c>
      <c r="C14134" s="2" t="s">
        <v>47</v>
      </c>
      <c r="D14134" s="2" t="s">
        <v>10</v>
      </c>
      <c r="E14134" s="2" t="s">
        <v>83</v>
      </c>
      <c r="F14134" s="2" t="s">
        <v>977</v>
      </c>
      <c r="G14134" s="14" t="n">
        <v>14.5</v>
      </c>
      <c r="H14134" s="14" t="n">
        <v>21.7</v>
      </c>
      <c r="I14134" s="14" t="n">
        <v>14.5</v>
      </c>
      <c r="J14134" s="23" t="n">
        <f aca="false">IF(AND(E14134="Priority",ISNUMBER('Cost model'!N632)),'Cost model'!N632,'Cost model'!M632)</f>
        <v>14.5</v>
      </c>
      <c r="K14134" s="14" t="n">
        <f aca="false">J14134-H14134</f>
        <v>-7.2</v>
      </c>
      <c r="L14134" s="14" t="n">
        <f aca="false">G14134-H14134</f>
        <v>-7.2</v>
      </c>
    </row>
    <row r="14135" customFormat="false" ht="15" hidden="false" customHeight="false" outlineLevel="0" collapsed="false">
      <c r="A14135" s="2" t="s">
        <v>124</v>
      </c>
      <c r="B14135" s="2" t="s">
        <v>124</v>
      </c>
      <c r="C14135" s="2" t="s">
        <v>49</v>
      </c>
      <c r="D14135" s="2" t="s">
        <v>10</v>
      </c>
      <c r="E14135" s="2" t="s">
        <v>74</v>
      </c>
      <c r="F14135" s="2" t="s">
        <v>977</v>
      </c>
      <c r="G14135" s="14" t="n">
        <v>17.5</v>
      </c>
      <c r="H14135" s="14" t="n">
        <v>17.33</v>
      </c>
      <c r="I14135" s="14" t="n">
        <v>17.5</v>
      </c>
      <c r="J14135" s="23" t="n">
        <f aca="false">IF(AND(E14135="Priority",ISNUMBER('Cost model'!N319)),'Cost model'!N319,'Cost model'!M319)</f>
        <v>16.5</v>
      </c>
      <c r="K14135" s="14" t="n">
        <f aca="false">J14135-H14135</f>
        <v>-0.829999999999998</v>
      </c>
      <c r="L14135" s="14" t="n">
        <f aca="false">G14135-H14135</f>
        <v>0.170000000000002</v>
      </c>
    </row>
    <row r="14136" customFormat="false" ht="15" hidden="false" customHeight="false" outlineLevel="0" collapsed="false">
      <c r="A14136" s="2" t="s">
        <v>174</v>
      </c>
      <c r="B14136" s="2" t="s">
        <v>124</v>
      </c>
      <c r="C14136" s="2" t="s">
        <v>48</v>
      </c>
      <c r="D14136" s="2" t="s">
        <v>12</v>
      </c>
      <c r="E14136" s="2" t="s">
        <v>74</v>
      </c>
      <c r="F14136" s="2" t="s">
        <v>976</v>
      </c>
      <c r="G14136" s="14" t="n">
        <v>12.5</v>
      </c>
      <c r="H14136" s="14" t="n">
        <v>57.52</v>
      </c>
      <c r="I14136" s="14" t="n">
        <v>12.5</v>
      </c>
      <c r="J14136" s="23" t="n">
        <f aca="false">IF(AND(E14136="Priority",ISNUMBER('Cost model'!N111)),'Cost model'!N111,'Cost model'!M111)</f>
        <v>45</v>
      </c>
      <c r="K14136" s="14" t="n">
        <f aca="false">J14136-H14136</f>
        <v>-12.52</v>
      </c>
      <c r="L14136" s="14" t="n">
        <f aca="false">G14136-H14136</f>
        <v>-45.02</v>
      </c>
    </row>
    <row r="14137" customFormat="false" ht="15" hidden="false" customHeight="false" outlineLevel="0" collapsed="false">
      <c r="A14137" s="2" t="s">
        <v>221</v>
      </c>
      <c r="B14137" s="2" t="s">
        <v>124</v>
      </c>
      <c r="C14137" s="2" t="s">
        <v>47</v>
      </c>
      <c r="D14137" s="2" t="s">
        <v>10</v>
      </c>
      <c r="E14137" s="2" t="s">
        <v>74</v>
      </c>
      <c r="F14137" s="2" t="s">
        <v>976</v>
      </c>
      <c r="G14137" s="14" t="n">
        <v>9.5</v>
      </c>
      <c r="H14137" s="14" t="n">
        <v>13.11</v>
      </c>
      <c r="I14137" s="14" t="n">
        <v>19.5</v>
      </c>
      <c r="J14137" s="23" t="n">
        <f aca="false">IF(AND(E14137="Priority",ISNUMBER('Cost model'!N797)),'Cost model'!N797,'Cost model'!M797)</f>
        <v>14.5</v>
      </c>
      <c r="K14137" s="14" t="n">
        <f aca="false">J14137-H14137</f>
        <v>1.39</v>
      </c>
      <c r="L14137" s="14" t="n">
        <f aca="false">G14137-H14137</f>
        <v>-3.61</v>
      </c>
    </row>
    <row r="14138" customFormat="false" ht="15" hidden="false" customHeight="false" outlineLevel="0" collapsed="false">
      <c r="A14138" s="2" t="s">
        <v>174</v>
      </c>
      <c r="B14138" s="2" t="s">
        <v>174</v>
      </c>
      <c r="C14138" s="2" t="s">
        <v>48</v>
      </c>
      <c r="D14138" s="2" t="s">
        <v>12</v>
      </c>
      <c r="E14138" s="2" t="s">
        <v>74</v>
      </c>
      <c r="F14138" s="2" t="s">
        <v>977</v>
      </c>
      <c r="G14138" s="14" t="n">
        <v>12.5</v>
      </c>
      <c r="H14138" s="14" t="n">
        <v>63.1</v>
      </c>
      <c r="I14138" s="14" t="n">
        <v>12.5</v>
      </c>
      <c r="J14138" s="23" t="n">
        <f aca="false">IF(AND(E14138="Priority",ISNUMBER('Cost model'!N171)),'Cost model'!N171,'Cost model'!M171)</f>
        <v>40</v>
      </c>
      <c r="K14138" s="14" t="n">
        <f aca="false">J14138-H14138</f>
        <v>-23.1</v>
      </c>
      <c r="L14138" s="14" t="n">
        <f aca="false">G14138-H14138</f>
        <v>-50.6</v>
      </c>
    </row>
    <row r="14139" customFormat="false" ht="15" hidden="false" customHeight="false" outlineLevel="0" collapsed="false">
      <c r="A14139" s="2" t="s">
        <v>174</v>
      </c>
      <c r="B14139" s="2" t="s">
        <v>174</v>
      </c>
      <c r="C14139" s="2" t="s">
        <v>47</v>
      </c>
      <c r="D14139" s="2" t="s">
        <v>10</v>
      </c>
      <c r="E14139" s="2" t="s">
        <v>74</v>
      </c>
      <c r="F14139" s="2" t="s">
        <v>977</v>
      </c>
      <c r="G14139" s="14" t="n">
        <v>9.5</v>
      </c>
      <c r="H14139" s="14" t="n">
        <v>6.93</v>
      </c>
      <c r="I14139" s="14" t="n">
        <v>9.5</v>
      </c>
      <c r="J14139" s="23" t="n">
        <f aca="false">IF(AND(E14139="Priority",ISNUMBER('Cost model'!N167)),'Cost model'!N167,'Cost model'!M167)</f>
        <v>8.5</v>
      </c>
      <c r="K14139" s="14" t="n">
        <f aca="false">J14139-H14139</f>
        <v>1.57</v>
      </c>
      <c r="L14139" s="14" t="n">
        <f aca="false">G14139-H14139</f>
        <v>2.57</v>
      </c>
    </row>
    <row r="14140" customFormat="false" ht="15" hidden="false" customHeight="false" outlineLevel="0" collapsed="false">
      <c r="A14140" s="2" t="s">
        <v>221</v>
      </c>
      <c r="B14140" s="2" t="s">
        <v>221</v>
      </c>
      <c r="C14140" s="2" t="s">
        <v>47</v>
      </c>
      <c r="D14140" s="2" t="s">
        <v>13</v>
      </c>
      <c r="E14140" s="2" t="s">
        <v>74</v>
      </c>
      <c r="F14140" s="2" t="s">
        <v>977</v>
      </c>
      <c r="G14140" s="14" t="n">
        <v>19.5</v>
      </c>
      <c r="H14140" s="14" t="n">
        <v>26.15</v>
      </c>
      <c r="I14140" s="14" t="n">
        <v>19.5</v>
      </c>
      <c r="J14140" s="23" t="n">
        <f aca="false">IF(AND(E14140="Priority",ISNUMBER('Cost model'!N743)),'Cost model'!N743,'Cost model'!M743)</f>
        <v>45</v>
      </c>
      <c r="K14140" s="14" t="n">
        <f aca="false">J14140-H14140</f>
        <v>18.85</v>
      </c>
      <c r="L14140" s="14" t="n">
        <f aca="false">G14140-H14140</f>
        <v>-6.65</v>
      </c>
    </row>
    <row r="14141" customFormat="false" ht="15" hidden="false" customHeight="false" outlineLevel="0" collapsed="false">
      <c r="A14141" s="2" t="s">
        <v>174</v>
      </c>
      <c r="B14141" s="2" t="s">
        <v>174</v>
      </c>
      <c r="C14141" s="2" t="s">
        <v>49</v>
      </c>
      <c r="D14141" s="2" t="s">
        <v>10</v>
      </c>
      <c r="E14141" s="2" t="s">
        <v>74</v>
      </c>
      <c r="F14141" s="2" t="s">
        <v>977</v>
      </c>
      <c r="G14141" s="14" t="n">
        <v>17.5</v>
      </c>
      <c r="H14141" s="14" t="n">
        <v>19.53</v>
      </c>
      <c r="I14141" s="14" t="n">
        <v>17.5</v>
      </c>
      <c r="J14141" s="23" t="n">
        <f aca="false">IF(AND(E14141="Priority",ISNUMBER('Cost model'!N169)),'Cost model'!N169,'Cost model'!M169)</f>
        <v>18.5</v>
      </c>
      <c r="K14141" s="14" t="n">
        <f aca="false">J14141-H14141</f>
        <v>-1.03</v>
      </c>
      <c r="L14141" s="14" t="n">
        <f aca="false">G14141-H14141</f>
        <v>-2.03</v>
      </c>
    </row>
    <row r="14142" customFormat="false" ht="15" hidden="false" customHeight="false" outlineLevel="0" collapsed="false">
      <c r="A14142" s="2" t="s">
        <v>158</v>
      </c>
      <c r="B14142" s="2" t="s">
        <v>158</v>
      </c>
      <c r="C14142" s="2" t="s">
        <v>49</v>
      </c>
      <c r="D14142" s="2" t="s">
        <v>10</v>
      </c>
      <c r="E14142" s="2" t="s">
        <v>74</v>
      </c>
      <c r="F14142" s="2" t="s">
        <v>977</v>
      </c>
      <c r="G14142" s="14" t="n">
        <v>19.5</v>
      </c>
      <c r="H14142" s="14" t="n">
        <v>38.84</v>
      </c>
      <c r="I14142" s="14" t="n">
        <v>17.5</v>
      </c>
      <c r="J14142" s="23" t="n">
        <f aca="false">IF(AND(E14142="Priority",ISNUMBER('Cost model'!N424)),'Cost model'!N424,'Cost model'!M424)</f>
        <v>16.5</v>
      </c>
      <c r="K14142" s="14" t="n">
        <f aca="false">J14142-H14142</f>
        <v>-22.34</v>
      </c>
      <c r="L14142" s="14" t="n">
        <f aca="false">G14142-H14142</f>
        <v>-19.34</v>
      </c>
    </row>
    <row r="14143" customFormat="false" ht="15" hidden="false" customHeight="false" outlineLevel="0" collapsed="false">
      <c r="A14143" s="2" t="s">
        <v>124</v>
      </c>
      <c r="B14143" s="2" t="s">
        <v>124</v>
      </c>
      <c r="C14143" s="2" t="s">
        <v>47</v>
      </c>
      <c r="D14143" s="2" t="s">
        <v>12</v>
      </c>
      <c r="E14143" s="2" t="s">
        <v>83</v>
      </c>
      <c r="F14143" s="2" t="s">
        <v>977</v>
      </c>
      <c r="G14143" s="14" t="n">
        <v>19.5</v>
      </c>
      <c r="H14143" s="14" t="n">
        <v>21.7</v>
      </c>
      <c r="I14143" s="14" t="n">
        <v>19.5</v>
      </c>
      <c r="J14143" s="23" t="n">
        <f aca="false">IF(AND(E14143="Priority",ISNUMBER('Cost model'!N320)),'Cost model'!N320,'Cost model'!M320)</f>
        <v>35</v>
      </c>
      <c r="K14143" s="14" t="n">
        <f aca="false">J14143-H14143</f>
        <v>13.3</v>
      </c>
      <c r="L14143" s="14" t="n">
        <f aca="false">G14143-H14143</f>
        <v>-2.2</v>
      </c>
    </row>
    <row r="14144" customFormat="false" ht="15" hidden="false" customHeight="false" outlineLevel="0" collapsed="false">
      <c r="A14144" s="2" t="s">
        <v>158</v>
      </c>
      <c r="B14144" s="2" t="s">
        <v>124</v>
      </c>
      <c r="C14144" s="2" t="s">
        <v>47</v>
      </c>
      <c r="D14144" s="2" t="s">
        <v>12</v>
      </c>
      <c r="E14144" s="2" t="s">
        <v>74</v>
      </c>
      <c r="F14144" s="2" t="s">
        <v>976</v>
      </c>
      <c r="G14144" s="14" t="n">
        <v>9.5</v>
      </c>
      <c r="H14144" s="14" t="n">
        <v>50.17</v>
      </c>
      <c r="I14144" s="14" t="n">
        <v>19.5</v>
      </c>
      <c r="J14144" s="23" t="n">
        <f aca="false">IF(AND(E14144="Priority",ISNUMBER('Cost model'!N455)),'Cost model'!N455,'Cost model'!M455)</f>
        <v>45</v>
      </c>
      <c r="K14144" s="14" t="n">
        <f aca="false">J14144-H14144</f>
        <v>-5.17</v>
      </c>
      <c r="L14144" s="14" t="n">
        <f aca="false">G14144-H14144</f>
        <v>-40.67</v>
      </c>
    </row>
    <row r="14145" customFormat="false" ht="15" hidden="false" customHeight="false" outlineLevel="0" collapsed="false">
      <c r="A14145" s="2" t="s">
        <v>142</v>
      </c>
      <c r="B14145" s="2" t="s">
        <v>142</v>
      </c>
      <c r="C14145" s="2" t="s">
        <v>47</v>
      </c>
      <c r="D14145" s="2" t="s">
        <v>12</v>
      </c>
      <c r="E14145" s="2" t="s">
        <v>74</v>
      </c>
      <c r="F14145" s="2" t="s">
        <v>977</v>
      </c>
      <c r="G14145" s="14" t="n">
        <v>9.5</v>
      </c>
      <c r="H14145" s="14" t="n">
        <v>26.1</v>
      </c>
      <c r="I14145" s="14" t="n">
        <v>9.5</v>
      </c>
      <c r="J14145" s="23" t="n">
        <f aca="false">IF(AND(E14145="Priority",ISNUMBER('Cost model'!N635)),'Cost model'!N635,'Cost model'!M635)</f>
        <v>30.5</v>
      </c>
      <c r="K14145" s="14" t="n">
        <f aca="false">J14145-H14145</f>
        <v>4.4</v>
      </c>
      <c r="L14145" s="14" t="n">
        <f aca="false">G14145-H14145</f>
        <v>-16.6</v>
      </c>
    </row>
    <row r="14146" customFormat="false" ht="15" hidden="false" customHeight="false" outlineLevel="0" collapsed="false">
      <c r="A14146" s="2" t="s">
        <v>174</v>
      </c>
      <c r="B14146" s="2" t="s">
        <v>174</v>
      </c>
      <c r="C14146" s="2" t="s">
        <v>48</v>
      </c>
      <c r="D14146" s="2" t="s">
        <v>12</v>
      </c>
      <c r="E14146" s="2" t="s">
        <v>74</v>
      </c>
      <c r="F14146" s="2" t="s">
        <v>977</v>
      </c>
      <c r="G14146" s="14" t="n">
        <v>12.5</v>
      </c>
      <c r="H14146" s="14" t="n">
        <v>42.86</v>
      </c>
      <c r="I14146" s="14" t="n">
        <v>12.5</v>
      </c>
      <c r="J14146" s="23" t="n">
        <f aca="false">IF(AND(E14146="Priority",ISNUMBER('Cost model'!N171)),'Cost model'!N171,'Cost model'!M171)</f>
        <v>40</v>
      </c>
      <c r="K14146" s="14" t="n">
        <f aca="false">J14146-H14146</f>
        <v>-2.86</v>
      </c>
      <c r="L14146" s="14" t="n">
        <f aca="false">G14146-H14146</f>
        <v>-30.36</v>
      </c>
    </row>
    <row r="14147" customFormat="false" ht="15" hidden="false" customHeight="false" outlineLevel="0" collapsed="false">
      <c r="A14147" s="2" t="s">
        <v>205</v>
      </c>
      <c r="B14147" s="2" t="s">
        <v>174</v>
      </c>
      <c r="C14147" s="2" t="s">
        <v>48</v>
      </c>
      <c r="D14147" s="2" t="s">
        <v>10</v>
      </c>
      <c r="E14147" s="2" t="s">
        <v>74</v>
      </c>
      <c r="F14147" s="2" t="s">
        <v>976</v>
      </c>
      <c r="G14147" s="14" t="n">
        <v>14.5</v>
      </c>
      <c r="H14147" s="14" t="n">
        <v>11.66</v>
      </c>
      <c r="I14147" s="14" t="n">
        <v>14.5</v>
      </c>
      <c r="J14147" s="23" t="n">
        <f aca="false">IF(AND(E14147="Priority",ISNUMBER('Cost model'!N558)),'Cost model'!N558,'Cost model'!M558)</f>
        <v>16.5</v>
      </c>
      <c r="K14147" s="14" t="n">
        <f aca="false">J14147-H14147</f>
        <v>4.84</v>
      </c>
      <c r="L14147" s="14" t="n">
        <f aca="false">G14147-H14147</f>
        <v>2.84</v>
      </c>
    </row>
    <row r="14148" customFormat="false" ht="15" hidden="false" customHeight="false" outlineLevel="0" collapsed="false">
      <c r="A14148" s="2" t="s">
        <v>342</v>
      </c>
      <c r="B14148" s="2" t="s">
        <v>174</v>
      </c>
      <c r="C14148" s="2" t="s">
        <v>47</v>
      </c>
      <c r="D14148" s="2" t="s">
        <v>10</v>
      </c>
      <c r="E14148" s="2" t="s">
        <v>74</v>
      </c>
      <c r="F14148" s="2" t="s">
        <v>976</v>
      </c>
      <c r="G14148" s="14" t="n">
        <v>19.5</v>
      </c>
      <c r="H14148" s="14" t="n">
        <v>11.66</v>
      </c>
      <c r="I14148" s="14" t="n">
        <v>24.5</v>
      </c>
      <c r="J14148" s="23" t="n">
        <f aca="false">IF(AND(E14148="Priority",ISNUMBER('Cost model'!N272)),'Cost model'!N272,'Cost model'!M272)</f>
        <v>16.5</v>
      </c>
      <c r="K14148" s="14" t="n">
        <f aca="false">J14148-H14148</f>
        <v>4.84</v>
      </c>
      <c r="L14148" s="14" t="n">
        <f aca="false">G14148-H14148</f>
        <v>7.84</v>
      </c>
    </row>
    <row r="14149" customFormat="false" ht="15" hidden="false" customHeight="false" outlineLevel="0" collapsed="false">
      <c r="A14149" s="2" t="s">
        <v>142</v>
      </c>
      <c r="B14149" s="2" t="s">
        <v>142</v>
      </c>
      <c r="C14149" s="2" t="s">
        <v>49</v>
      </c>
      <c r="D14149" s="2" t="s">
        <v>12</v>
      </c>
      <c r="E14149" s="2" t="s">
        <v>74</v>
      </c>
      <c r="F14149" s="2" t="s">
        <v>977</v>
      </c>
      <c r="G14149" s="14" t="n">
        <v>19.5</v>
      </c>
      <c r="H14149" s="14" t="n">
        <v>59.1</v>
      </c>
      <c r="I14149" s="14" t="n">
        <v>19.5</v>
      </c>
      <c r="J14149" s="23" t="n">
        <f aca="false">IF(AND(E14149="Priority",ISNUMBER('Cost model'!N637)),'Cost model'!N637,'Cost model'!M637)</f>
        <v>45</v>
      </c>
      <c r="K14149" s="14" t="n">
        <f aca="false">J14149-H14149</f>
        <v>-14.1</v>
      </c>
      <c r="L14149" s="14" t="n">
        <f aca="false">G14149-H14149</f>
        <v>-39.6</v>
      </c>
    </row>
    <row r="14150" customFormat="false" ht="15" hidden="false" customHeight="false" outlineLevel="0" collapsed="false">
      <c r="A14150" s="2" t="s">
        <v>174</v>
      </c>
      <c r="B14150" s="2" t="s">
        <v>174</v>
      </c>
      <c r="C14150" s="2" t="s">
        <v>48</v>
      </c>
      <c r="D14150" s="2" t="s">
        <v>10</v>
      </c>
      <c r="E14150" s="2" t="s">
        <v>74</v>
      </c>
      <c r="F14150" s="2" t="s">
        <v>977</v>
      </c>
      <c r="G14150" s="14" t="n">
        <v>12.5</v>
      </c>
      <c r="H14150" s="14" t="n">
        <v>13.99</v>
      </c>
      <c r="I14150" s="14" t="n">
        <v>12.5</v>
      </c>
      <c r="J14150" s="23" t="n">
        <f aca="false">IF(AND(E14150="Priority",ISNUMBER('Cost model'!N168)),'Cost model'!N168,'Cost model'!M168)</f>
        <v>13.5</v>
      </c>
      <c r="K14150" s="14" t="n">
        <f aca="false">J14150-H14150</f>
        <v>-0.49</v>
      </c>
      <c r="L14150" s="14" t="n">
        <f aca="false">G14150-H14150</f>
        <v>-1.49</v>
      </c>
    </row>
    <row r="14151" customFormat="false" ht="15" hidden="false" customHeight="false" outlineLevel="0" collapsed="false">
      <c r="A14151" s="2" t="s">
        <v>142</v>
      </c>
      <c r="B14151" s="2" t="s">
        <v>142</v>
      </c>
      <c r="C14151" s="2" t="s">
        <v>47</v>
      </c>
      <c r="D14151" s="2" t="s">
        <v>10</v>
      </c>
      <c r="E14151" s="2" t="s">
        <v>74</v>
      </c>
      <c r="F14151" s="2" t="s">
        <v>977</v>
      </c>
      <c r="G14151" s="14" t="n">
        <v>9.5</v>
      </c>
      <c r="H14151" s="14" t="n">
        <v>7.55</v>
      </c>
      <c r="I14151" s="14" t="n">
        <v>9.5</v>
      </c>
      <c r="J14151" s="23" t="n">
        <f aca="false">IF(AND(E14151="Priority",ISNUMBER('Cost model'!N632)),'Cost model'!N632,'Cost model'!M632)</f>
        <v>9.5</v>
      </c>
      <c r="K14151" s="14" t="n">
        <f aca="false">J14151-H14151</f>
        <v>1.95</v>
      </c>
      <c r="L14151" s="14" t="n">
        <f aca="false">G14151-H14151</f>
        <v>1.95</v>
      </c>
    </row>
    <row r="14152" customFormat="false" ht="15" hidden="false" customHeight="false" outlineLevel="0" collapsed="false">
      <c r="A14152" s="2" t="s">
        <v>142</v>
      </c>
      <c r="B14152" s="2" t="s">
        <v>124</v>
      </c>
      <c r="C14152" s="2" t="s">
        <v>47</v>
      </c>
      <c r="D14152" s="2" t="s">
        <v>10</v>
      </c>
      <c r="E14152" s="2" t="s">
        <v>74</v>
      </c>
      <c r="F14152" s="2" t="s">
        <v>976</v>
      </c>
      <c r="G14152" s="14" t="n">
        <v>19</v>
      </c>
      <c r="H14152" s="14" t="n">
        <v>103.13</v>
      </c>
      <c r="I14152" s="14" t="n">
        <v>14.5</v>
      </c>
      <c r="J14152" s="23" t="n">
        <f aca="false">IF(AND(E14152="Priority",ISNUMBER('Cost model'!N662)),'Cost model'!N662,'Cost model'!M662)</f>
        <v>13.5</v>
      </c>
      <c r="K14152" s="14" t="n">
        <f aca="false">J14152-H14152</f>
        <v>-89.63</v>
      </c>
      <c r="L14152" s="14" t="n">
        <f aca="false">G14152-H14152</f>
        <v>-84.13</v>
      </c>
    </row>
    <row r="14153" customFormat="false" ht="15" hidden="false" customHeight="false" outlineLevel="0" collapsed="false">
      <c r="A14153" s="2" t="s">
        <v>123</v>
      </c>
      <c r="B14153" s="2" t="s">
        <v>123</v>
      </c>
      <c r="C14153" s="2" t="s">
        <v>47</v>
      </c>
      <c r="D14153" s="2" t="s">
        <v>12</v>
      </c>
      <c r="E14153" s="2" t="s">
        <v>83</v>
      </c>
      <c r="F14153" s="2" t="s">
        <v>977</v>
      </c>
      <c r="G14153" s="14" t="n">
        <v>19.5</v>
      </c>
      <c r="H14153" s="14" t="n">
        <v>19.65</v>
      </c>
      <c r="I14153" s="14" t="n">
        <v>19.5</v>
      </c>
      <c r="J14153" s="23" t="n">
        <f aca="false">IF(AND(E14153="Priority",ISNUMBER('Cost model'!N65)),'Cost model'!N65,'Cost model'!M65)</f>
        <v>45</v>
      </c>
      <c r="K14153" s="14" t="n">
        <f aca="false">J14153-H14153</f>
        <v>25.35</v>
      </c>
      <c r="L14153" s="14" t="n">
        <f aca="false">G14153-H14153</f>
        <v>-0.149999999999999</v>
      </c>
    </row>
    <row r="14154" customFormat="false" ht="15" hidden="false" customHeight="false" outlineLevel="0" collapsed="false">
      <c r="A14154" s="2" t="s">
        <v>124</v>
      </c>
      <c r="B14154" s="2" t="s">
        <v>124</v>
      </c>
      <c r="C14154" s="2" t="s">
        <v>48</v>
      </c>
      <c r="D14154" s="2" t="s">
        <v>10</v>
      </c>
      <c r="E14154" s="2" t="s">
        <v>83</v>
      </c>
      <c r="F14154" s="2" t="s">
        <v>977</v>
      </c>
      <c r="G14154" s="14" t="n">
        <v>17.5</v>
      </c>
      <c r="H14154" s="14" t="n">
        <v>21.7</v>
      </c>
      <c r="I14154" s="14" t="n">
        <v>17.5</v>
      </c>
      <c r="J14154" s="23" t="n">
        <f aca="false">IF(AND(E14154="Priority",ISNUMBER('Cost model'!N318)),'Cost model'!N318,'Cost model'!M318)</f>
        <v>19.5</v>
      </c>
      <c r="K14154" s="14" t="n">
        <f aca="false">J14154-H14154</f>
        <v>-2.2</v>
      </c>
      <c r="L14154" s="14" t="n">
        <f aca="false">G14154-H14154</f>
        <v>-4.2</v>
      </c>
    </row>
    <row r="14155" customFormat="false" ht="15" hidden="false" customHeight="false" outlineLevel="0" collapsed="false">
      <c r="A14155" s="2" t="s">
        <v>123</v>
      </c>
      <c r="B14155" s="2" t="s">
        <v>123</v>
      </c>
      <c r="C14155" s="2" t="s">
        <v>47</v>
      </c>
      <c r="D14155" s="2" t="s">
        <v>12</v>
      </c>
      <c r="E14155" s="2" t="s">
        <v>83</v>
      </c>
      <c r="F14155" s="2" t="s">
        <v>977</v>
      </c>
      <c r="G14155" s="14" t="n">
        <v>19.5</v>
      </c>
      <c r="H14155" s="14" t="n">
        <v>54.31</v>
      </c>
      <c r="I14155" s="14" t="n">
        <v>19.5</v>
      </c>
      <c r="J14155" s="23" t="n">
        <f aca="false">IF(AND(E14155="Priority",ISNUMBER('Cost model'!N65)),'Cost model'!N65,'Cost model'!M65)</f>
        <v>45</v>
      </c>
      <c r="K14155" s="14" t="n">
        <f aca="false">J14155-H14155</f>
        <v>-9.31</v>
      </c>
      <c r="L14155" s="14" t="n">
        <f aca="false">G14155-H14155</f>
        <v>-34.81</v>
      </c>
    </row>
    <row r="14156" customFormat="false" ht="15" hidden="false" customHeight="false" outlineLevel="0" collapsed="false">
      <c r="A14156" s="2" t="s">
        <v>142</v>
      </c>
      <c r="B14156" s="2" t="s">
        <v>142</v>
      </c>
      <c r="C14156" s="2" t="s">
        <v>47</v>
      </c>
      <c r="D14156" s="2" t="s">
        <v>10</v>
      </c>
      <c r="E14156" s="2" t="s">
        <v>74</v>
      </c>
      <c r="F14156" s="2" t="s">
        <v>977</v>
      </c>
      <c r="G14156" s="14" t="n">
        <v>9.5</v>
      </c>
      <c r="H14156" s="14" t="n">
        <v>7.55</v>
      </c>
      <c r="I14156" s="14" t="n">
        <v>9.5</v>
      </c>
      <c r="J14156" s="23" t="n">
        <f aca="false">IF(AND(E14156="Priority",ISNUMBER('Cost model'!N632)),'Cost model'!N632,'Cost model'!M632)</f>
        <v>9.5</v>
      </c>
      <c r="K14156" s="14" t="n">
        <f aca="false">J14156-H14156</f>
        <v>1.95</v>
      </c>
      <c r="L14156" s="14" t="n">
        <f aca="false">G14156-H14156</f>
        <v>1.95</v>
      </c>
    </row>
    <row r="14157" customFormat="false" ht="15" hidden="false" customHeight="false" outlineLevel="0" collapsed="false">
      <c r="A14157" s="2" t="s">
        <v>142</v>
      </c>
      <c r="B14157" s="2" t="s">
        <v>158</v>
      </c>
      <c r="C14157" s="2" t="s">
        <v>49</v>
      </c>
      <c r="D14157" s="2" t="s">
        <v>10</v>
      </c>
      <c r="E14157" s="2" t="s">
        <v>74</v>
      </c>
      <c r="F14157" s="2" t="s">
        <v>976</v>
      </c>
      <c r="G14157" s="14" t="n">
        <v>17.5</v>
      </c>
      <c r="H14157" s="14" t="n">
        <v>19.53</v>
      </c>
      <c r="I14157" s="14" t="n">
        <v>17.5</v>
      </c>
      <c r="J14157" s="23" t="n">
        <f aca="false">IF(AND(E14157="Priority",ISNUMBER('Cost model'!N649)),'Cost model'!N649,'Cost model'!M649)</f>
        <v>19.5</v>
      </c>
      <c r="K14157" s="14" t="n">
        <f aca="false">J14157-H14157</f>
        <v>-0.0300000000000011</v>
      </c>
      <c r="L14157" s="14" t="n">
        <f aca="false">G14157-H14157</f>
        <v>-2.03</v>
      </c>
    </row>
    <row r="14158" customFormat="false" ht="15" hidden="false" customHeight="false" outlineLevel="0" collapsed="false">
      <c r="A14158" s="2" t="s">
        <v>124</v>
      </c>
      <c r="B14158" s="2" t="s">
        <v>124</v>
      </c>
      <c r="C14158" s="2" t="s">
        <v>49</v>
      </c>
      <c r="D14158" s="2" t="s">
        <v>10</v>
      </c>
      <c r="E14158" s="2" t="s">
        <v>74</v>
      </c>
      <c r="F14158" s="2" t="s">
        <v>977</v>
      </c>
      <c r="G14158" s="14" t="n">
        <v>17.5</v>
      </c>
      <c r="H14158" s="14" t="n">
        <v>14.05</v>
      </c>
      <c r="I14158" s="14" t="n">
        <v>17.5</v>
      </c>
      <c r="J14158" s="23" t="n">
        <f aca="false">IF(AND(E14158="Priority",ISNUMBER('Cost model'!N319)),'Cost model'!N319,'Cost model'!M319)</f>
        <v>16.5</v>
      </c>
      <c r="K14158" s="14" t="n">
        <f aca="false">J14158-H14158</f>
        <v>2.45</v>
      </c>
      <c r="L14158" s="14" t="n">
        <f aca="false">G14158-H14158</f>
        <v>3.45</v>
      </c>
    </row>
    <row r="14159" customFormat="false" ht="15" hidden="false" customHeight="false" outlineLevel="0" collapsed="false">
      <c r="A14159" s="2" t="s">
        <v>124</v>
      </c>
      <c r="B14159" s="2" t="s">
        <v>174</v>
      </c>
      <c r="C14159" s="2" t="s">
        <v>47</v>
      </c>
      <c r="D14159" s="2" t="s">
        <v>12</v>
      </c>
      <c r="E14159" s="2" t="s">
        <v>74</v>
      </c>
      <c r="F14159" s="2" t="s">
        <v>976</v>
      </c>
      <c r="G14159" s="14" t="n">
        <v>9.5</v>
      </c>
      <c r="H14159" s="14" t="n">
        <v>47.48</v>
      </c>
      <c r="I14159" s="14" t="n">
        <v>19.5</v>
      </c>
      <c r="J14159" s="23" t="n">
        <f aca="false">IF(AND(E14159="Priority",ISNUMBER('Cost model'!N365)),'Cost model'!N365,'Cost model'!M365)</f>
        <v>45</v>
      </c>
      <c r="K14159" s="14" t="n">
        <f aca="false">J14159-H14159</f>
        <v>-2.48</v>
      </c>
      <c r="L14159" s="14" t="n">
        <f aca="false">G14159-H14159</f>
        <v>-37.98</v>
      </c>
    </row>
    <row r="14160" customFormat="false" ht="15" hidden="false" customHeight="false" outlineLevel="0" collapsed="false">
      <c r="A14160" s="2" t="s">
        <v>124</v>
      </c>
      <c r="B14160" s="2" t="s">
        <v>124</v>
      </c>
      <c r="C14160" s="2" t="s">
        <v>48</v>
      </c>
      <c r="D14160" s="2" t="s">
        <v>10</v>
      </c>
      <c r="E14160" s="2" t="s">
        <v>74</v>
      </c>
      <c r="F14160" s="2" t="s">
        <v>977</v>
      </c>
      <c r="G14160" s="14" t="n">
        <v>12.5</v>
      </c>
      <c r="H14160" s="14" t="n">
        <v>6.93</v>
      </c>
      <c r="I14160" s="14" t="n">
        <v>12.5</v>
      </c>
      <c r="J14160" s="23" t="n">
        <f aca="false">IF(AND(E14160="Priority",ISNUMBER('Cost model'!N318)),'Cost model'!N318,'Cost model'!M318)</f>
        <v>14.5</v>
      </c>
      <c r="K14160" s="14" t="n">
        <f aca="false">J14160-H14160</f>
        <v>7.57</v>
      </c>
      <c r="L14160" s="14" t="n">
        <f aca="false">G14160-H14160</f>
        <v>5.57</v>
      </c>
    </row>
    <row r="14161" customFormat="false" ht="15" hidden="false" customHeight="false" outlineLevel="0" collapsed="false">
      <c r="A14161" s="2" t="s">
        <v>158</v>
      </c>
      <c r="B14161" s="2" t="s">
        <v>174</v>
      </c>
      <c r="C14161" s="2" t="s">
        <v>47</v>
      </c>
      <c r="D14161" s="2" t="s">
        <v>10</v>
      </c>
      <c r="E14161" s="2" t="s">
        <v>74</v>
      </c>
      <c r="F14161" s="2" t="s">
        <v>976</v>
      </c>
      <c r="G14161" s="14" t="n">
        <v>9.5</v>
      </c>
      <c r="H14161" s="14" t="n">
        <v>8.58</v>
      </c>
      <c r="I14161" s="14" t="n">
        <v>14.5</v>
      </c>
      <c r="J14161" s="23" t="n">
        <f aca="false">IF(AND(E14161="Priority",ISNUMBER('Cost model'!N482)),'Cost model'!N482,'Cost model'!M482)</f>
        <v>8.5</v>
      </c>
      <c r="K14161" s="14" t="n">
        <f aca="false">J14161-H14161</f>
        <v>-0.0800000000000001</v>
      </c>
      <c r="L14161" s="14" t="n">
        <f aca="false">G14161-H14161</f>
        <v>0.92</v>
      </c>
    </row>
    <row r="14162" customFormat="false" ht="15" hidden="false" customHeight="false" outlineLevel="0" collapsed="false">
      <c r="A14162" s="2" t="s">
        <v>174</v>
      </c>
      <c r="B14162" s="2" t="s">
        <v>124</v>
      </c>
      <c r="C14162" s="2" t="s">
        <v>49</v>
      </c>
      <c r="D14162" s="2" t="s">
        <v>10</v>
      </c>
      <c r="E14162" s="2" t="s">
        <v>74</v>
      </c>
      <c r="F14162" s="2" t="s">
        <v>976</v>
      </c>
      <c r="G14162" s="14" t="n">
        <v>17.5</v>
      </c>
      <c r="H14162" s="14" t="n">
        <v>21.7</v>
      </c>
      <c r="I14162" s="14" t="n">
        <v>17.5</v>
      </c>
      <c r="J14162" s="23" t="n">
        <f aca="false">IF(AND(E14162="Priority",ISNUMBER('Cost model'!N109)),'Cost model'!N109,'Cost model'!M109)</f>
        <v>18.5</v>
      </c>
      <c r="K14162" s="14" t="n">
        <f aca="false">J14162-H14162</f>
        <v>-3.2</v>
      </c>
      <c r="L14162" s="14" t="n">
        <f aca="false">G14162-H14162</f>
        <v>-4.2</v>
      </c>
    </row>
    <row r="14163" customFormat="false" ht="15" hidden="false" customHeight="false" outlineLevel="0" collapsed="false">
      <c r="A14163" s="2" t="s">
        <v>221</v>
      </c>
      <c r="B14163" s="2" t="s">
        <v>221</v>
      </c>
      <c r="C14163" s="2" t="s">
        <v>47</v>
      </c>
      <c r="D14163" s="2" t="s">
        <v>10</v>
      </c>
      <c r="E14163" s="2" t="s">
        <v>74</v>
      </c>
      <c r="F14163" s="2" t="s">
        <v>977</v>
      </c>
      <c r="G14163" s="14" t="n">
        <v>9.5</v>
      </c>
      <c r="H14163" s="14" t="n">
        <v>7.43</v>
      </c>
      <c r="I14163" s="14" t="n">
        <v>9.5</v>
      </c>
      <c r="J14163" s="23" t="n">
        <f aca="false">IF(AND(E14163="Priority",ISNUMBER('Cost model'!N737)),'Cost model'!N737,'Cost model'!M737)</f>
        <v>8.5</v>
      </c>
      <c r="K14163" s="14" t="n">
        <f aca="false">J14163-H14163</f>
        <v>1.07</v>
      </c>
      <c r="L14163" s="14" t="n">
        <f aca="false">G14163-H14163</f>
        <v>2.07</v>
      </c>
    </row>
    <row r="14164" customFormat="false" ht="15" hidden="false" customHeight="false" outlineLevel="0" collapsed="false">
      <c r="A14164" s="2" t="s">
        <v>174</v>
      </c>
      <c r="B14164" s="2" t="s">
        <v>174</v>
      </c>
      <c r="C14164" s="2" t="s">
        <v>48</v>
      </c>
      <c r="D14164" s="2" t="s">
        <v>10</v>
      </c>
      <c r="E14164" s="2" t="s">
        <v>83</v>
      </c>
      <c r="F14164" s="2" t="s">
        <v>977</v>
      </c>
      <c r="G14164" s="14" t="n">
        <v>17.5</v>
      </c>
      <c r="H14164" s="14" t="n">
        <v>21.7</v>
      </c>
      <c r="I14164" s="14" t="n">
        <v>17.5</v>
      </c>
      <c r="J14164" s="23" t="n">
        <f aca="false">IF(AND(E14164="Priority",ISNUMBER('Cost model'!N168)),'Cost model'!N168,'Cost model'!M168)</f>
        <v>18.5</v>
      </c>
      <c r="K14164" s="14" t="n">
        <f aca="false">J14164-H14164</f>
        <v>-3.2</v>
      </c>
      <c r="L14164" s="14" t="n">
        <f aca="false">G14164-H14164</f>
        <v>-4.2</v>
      </c>
    </row>
    <row r="14165" customFormat="false" ht="15" hidden="false" customHeight="false" outlineLevel="0" collapsed="false">
      <c r="A14165" s="2" t="s">
        <v>124</v>
      </c>
      <c r="B14165" s="2" t="s">
        <v>124</v>
      </c>
      <c r="C14165" s="2" t="s">
        <v>47</v>
      </c>
      <c r="D14165" s="2" t="s">
        <v>14</v>
      </c>
      <c r="E14165" s="2" t="s">
        <v>74</v>
      </c>
      <c r="F14165" s="2" t="s">
        <v>977</v>
      </c>
      <c r="G14165" s="14" t="n">
        <v>25</v>
      </c>
      <c r="H14165" s="14" t="n">
        <v>68.32</v>
      </c>
      <c r="I14165" s="14" t="n">
        <v>25</v>
      </c>
      <c r="J14165" s="23" t="n">
        <f aca="false">IF(AND(E14165="Priority",ISNUMBER('Cost model'!N326)),'Cost model'!N326,'Cost model'!M326)</f>
        <v>110</v>
      </c>
      <c r="K14165" s="14" t="n">
        <f aca="false">J14165-H14165</f>
        <v>41.68</v>
      </c>
      <c r="L14165" s="14" t="n">
        <f aca="false">G14165-H14165</f>
        <v>-43.32</v>
      </c>
    </row>
    <row r="14166" customFormat="false" ht="15" hidden="false" customHeight="false" outlineLevel="0" collapsed="false">
      <c r="A14166" s="2" t="s">
        <v>221</v>
      </c>
      <c r="B14166" s="2" t="s">
        <v>221</v>
      </c>
      <c r="C14166" s="2" t="s">
        <v>47</v>
      </c>
      <c r="D14166" s="2" t="s">
        <v>12</v>
      </c>
      <c r="E14166" s="2" t="s">
        <v>83</v>
      </c>
      <c r="F14166" s="2" t="s">
        <v>977</v>
      </c>
      <c r="G14166" s="14" t="n">
        <v>19.5</v>
      </c>
      <c r="H14166" s="14" t="n">
        <v>15.37</v>
      </c>
      <c r="I14166" s="14" t="n">
        <v>19.5</v>
      </c>
      <c r="J14166" s="23" t="n">
        <f aca="false">IF(AND(E14166="Priority",ISNUMBER('Cost model'!N740)),'Cost model'!N740,'Cost model'!M740)</f>
        <v>28.5</v>
      </c>
      <c r="K14166" s="14" t="n">
        <f aca="false">J14166-H14166</f>
        <v>13.13</v>
      </c>
      <c r="L14166" s="14" t="n">
        <f aca="false">G14166-H14166</f>
        <v>4.13</v>
      </c>
    </row>
    <row r="14167" customFormat="false" ht="15" hidden="false" customHeight="false" outlineLevel="0" collapsed="false">
      <c r="A14167" s="2" t="s">
        <v>142</v>
      </c>
      <c r="B14167" s="2" t="s">
        <v>142</v>
      </c>
      <c r="C14167" s="2" t="s">
        <v>48</v>
      </c>
      <c r="D14167" s="2" t="s">
        <v>10</v>
      </c>
      <c r="E14167" s="2" t="s">
        <v>74</v>
      </c>
      <c r="F14167" s="2" t="s">
        <v>977</v>
      </c>
      <c r="G14167" s="14" t="n">
        <v>12.5</v>
      </c>
      <c r="H14167" s="14" t="n">
        <v>15.08</v>
      </c>
      <c r="I14167" s="14" t="n">
        <v>12.5</v>
      </c>
      <c r="J14167" s="23" t="n">
        <f aca="false">IF(AND(E14167="Priority",ISNUMBER('Cost model'!N633)),'Cost model'!N633,'Cost model'!M633)</f>
        <v>11.5</v>
      </c>
      <c r="K14167" s="14" t="n">
        <f aca="false">J14167-H14167</f>
        <v>-3.58</v>
      </c>
      <c r="L14167" s="14" t="n">
        <f aca="false">G14167-H14167</f>
        <v>-2.58</v>
      </c>
    </row>
    <row r="14168" customFormat="false" ht="15" hidden="false" customHeight="false" outlineLevel="0" collapsed="false">
      <c r="A14168" s="2" t="s">
        <v>142</v>
      </c>
      <c r="B14168" s="2" t="s">
        <v>158</v>
      </c>
      <c r="C14168" s="2" t="s">
        <v>47</v>
      </c>
      <c r="D14168" s="2" t="s">
        <v>12</v>
      </c>
      <c r="E14168" s="2" t="s">
        <v>74</v>
      </c>
      <c r="F14168" s="2" t="s">
        <v>976</v>
      </c>
      <c r="G14168" s="14" t="n">
        <v>9.5</v>
      </c>
      <c r="H14168" s="14" t="n">
        <v>44.48</v>
      </c>
      <c r="I14168" s="14" t="n">
        <v>19.5</v>
      </c>
      <c r="J14168" s="23" t="n">
        <f aca="false">IF(AND(E14168="Priority",ISNUMBER('Cost model'!N650)),'Cost model'!N650,'Cost model'!M650)</f>
        <v>40</v>
      </c>
      <c r="K14168" s="14" t="n">
        <f aca="false">J14168-H14168</f>
        <v>-4.48</v>
      </c>
      <c r="L14168" s="14" t="n">
        <f aca="false">G14168-H14168</f>
        <v>-34.98</v>
      </c>
    </row>
    <row r="14169" customFormat="false" ht="15" hidden="false" customHeight="false" outlineLevel="0" collapsed="false">
      <c r="A14169" s="2" t="s">
        <v>221</v>
      </c>
      <c r="B14169" s="2" t="s">
        <v>158</v>
      </c>
      <c r="C14169" s="2" t="s">
        <v>47</v>
      </c>
      <c r="D14169" s="2" t="s">
        <v>10</v>
      </c>
      <c r="E14169" s="2" t="s">
        <v>83</v>
      </c>
      <c r="F14169" s="2" t="s">
        <v>976</v>
      </c>
      <c r="G14169" s="14" t="n">
        <v>19.5</v>
      </c>
      <c r="H14169" s="14" t="n">
        <v>51.83</v>
      </c>
      <c r="I14169" s="14" t="n">
        <v>19.5</v>
      </c>
      <c r="J14169" s="23" t="n">
        <f aca="false">IF(AND(E14169="Priority",ISNUMBER('Cost model'!N752)),'Cost model'!N752,'Cost model'!M752)</f>
        <v>17.5</v>
      </c>
      <c r="K14169" s="14" t="n">
        <f aca="false">J14169-H14169</f>
        <v>-34.33</v>
      </c>
      <c r="L14169" s="14" t="n">
        <f aca="false">G14169-H14169</f>
        <v>-32.33</v>
      </c>
    </row>
    <row r="14170" customFormat="false" ht="15" hidden="false" customHeight="false" outlineLevel="0" collapsed="false">
      <c r="A14170" s="2" t="s">
        <v>124</v>
      </c>
      <c r="B14170" s="2" t="s">
        <v>124</v>
      </c>
      <c r="C14170" s="2" t="s">
        <v>48</v>
      </c>
      <c r="D14170" s="2" t="s">
        <v>10</v>
      </c>
      <c r="E14170" s="2" t="s">
        <v>83</v>
      </c>
      <c r="F14170" s="2" t="s">
        <v>977</v>
      </c>
      <c r="G14170" s="14" t="n">
        <v>17.5</v>
      </c>
      <c r="H14170" s="14" t="n">
        <v>11.41</v>
      </c>
      <c r="I14170" s="14" t="n">
        <v>17.5</v>
      </c>
      <c r="J14170" s="23" t="n">
        <f aca="false">IF(AND(E14170="Priority",ISNUMBER('Cost model'!N318)),'Cost model'!N318,'Cost model'!M318)</f>
        <v>19.5</v>
      </c>
      <c r="K14170" s="14" t="n">
        <f aca="false">J14170-H14170</f>
        <v>8.09</v>
      </c>
      <c r="L14170" s="14" t="n">
        <f aca="false">G14170-H14170</f>
        <v>6.09</v>
      </c>
    </row>
    <row r="14171" customFormat="false" ht="15" hidden="false" customHeight="false" outlineLevel="0" collapsed="false">
      <c r="A14171" s="2" t="s">
        <v>174</v>
      </c>
      <c r="B14171" s="2" t="s">
        <v>124</v>
      </c>
      <c r="C14171" s="2" t="s">
        <v>47</v>
      </c>
      <c r="D14171" s="2" t="s">
        <v>10</v>
      </c>
      <c r="E14171" s="2" t="s">
        <v>74</v>
      </c>
      <c r="F14171" s="2" t="s">
        <v>976</v>
      </c>
      <c r="G14171" s="14" t="n">
        <v>9.5</v>
      </c>
      <c r="H14171" s="14" t="n">
        <v>8.46</v>
      </c>
      <c r="I14171" s="14" t="n">
        <v>9.5</v>
      </c>
      <c r="J14171" s="23" t="n">
        <f aca="false">IF(AND(E14171="Priority",ISNUMBER('Cost model'!N107)),'Cost model'!N107,'Cost model'!M107)</f>
        <v>12.5</v>
      </c>
      <c r="K14171" s="14" t="n">
        <f aca="false">J14171-H14171</f>
        <v>4.04</v>
      </c>
      <c r="L14171" s="14" t="n">
        <f aca="false">G14171-H14171</f>
        <v>1.04</v>
      </c>
    </row>
    <row r="14172" customFormat="false" ht="15" hidden="false" customHeight="false" outlineLevel="0" collapsed="false">
      <c r="A14172" s="2" t="s">
        <v>174</v>
      </c>
      <c r="B14172" s="2" t="s">
        <v>174</v>
      </c>
      <c r="C14172" s="2" t="s">
        <v>47</v>
      </c>
      <c r="D14172" s="2" t="s">
        <v>10</v>
      </c>
      <c r="E14172" s="2" t="s">
        <v>74</v>
      </c>
      <c r="F14172" s="2" t="s">
        <v>977</v>
      </c>
      <c r="G14172" s="14" t="n">
        <v>9.5</v>
      </c>
      <c r="H14172" s="14" t="n">
        <v>14.58</v>
      </c>
      <c r="I14172" s="14" t="n">
        <v>9.5</v>
      </c>
      <c r="J14172" s="23" t="n">
        <f aca="false">IF(AND(E14172="Priority",ISNUMBER('Cost model'!N167)),'Cost model'!N167,'Cost model'!M167)</f>
        <v>8.5</v>
      </c>
      <c r="K14172" s="14" t="n">
        <f aca="false">J14172-H14172</f>
        <v>-6.08</v>
      </c>
      <c r="L14172" s="14" t="n">
        <f aca="false">G14172-H14172</f>
        <v>-5.08</v>
      </c>
    </row>
    <row r="14173" customFormat="false" ht="15" hidden="false" customHeight="false" outlineLevel="0" collapsed="false">
      <c r="A14173" s="2" t="s">
        <v>174</v>
      </c>
      <c r="B14173" s="2" t="s">
        <v>174</v>
      </c>
      <c r="C14173" s="2" t="s">
        <v>47</v>
      </c>
      <c r="D14173" s="2" t="s">
        <v>12</v>
      </c>
      <c r="E14173" s="2" t="s">
        <v>74</v>
      </c>
      <c r="F14173" s="2" t="s">
        <v>977</v>
      </c>
      <c r="G14173" s="14" t="n">
        <v>9.5</v>
      </c>
      <c r="H14173" s="14" t="n">
        <v>7.74</v>
      </c>
      <c r="I14173" s="14" t="n">
        <v>9.5</v>
      </c>
      <c r="J14173" s="23" t="n">
        <f aca="false">IF(AND(E14173="Priority",ISNUMBER('Cost model'!N170)),'Cost model'!N170,'Cost model'!M170)</f>
        <v>25.5</v>
      </c>
      <c r="K14173" s="14" t="n">
        <f aca="false">J14173-H14173</f>
        <v>17.76</v>
      </c>
      <c r="L14173" s="14" t="n">
        <f aca="false">G14173-H14173</f>
        <v>1.76</v>
      </c>
    </row>
    <row r="14174" customFormat="false" ht="15" hidden="false" customHeight="false" outlineLevel="0" collapsed="false">
      <c r="A14174" s="2" t="s">
        <v>221</v>
      </c>
      <c r="B14174" s="2" t="s">
        <v>221</v>
      </c>
      <c r="C14174" s="2" t="s">
        <v>47</v>
      </c>
      <c r="D14174" s="2" t="s">
        <v>10</v>
      </c>
      <c r="E14174" s="2" t="s">
        <v>74</v>
      </c>
      <c r="F14174" s="2" t="s">
        <v>977</v>
      </c>
      <c r="G14174" s="14" t="n">
        <v>9.5</v>
      </c>
      <c r="H14174" s="14" t="n">
        <v>6.16</v>
      </c>
      <c r="I14174" s="14" t="n">
        <v>9.5</v>
      </c>
      <c r="J14174" s="23" t="n">
        <f aca="false">IF(AND(E14174="Priority",ISNUMBER('Cost model'!N737)),'Cost model'!N737,'Cost model'!M737)</f>
        <v>8.5</v>
      </c>
      <c r="K14174" s="14" t="n">
        <f aca="false">J14174-H14174</f>
        <v>2.34</v>
      </c>
      <c r="L14174" s="14" t="n">
        <f aca="false">G14174-H14174</f>
        <v>3.34</v>
      </c>
    </row>
    <row r="14175" customFormat="false" ht="15" hidden="false" customHeight="false" outlineLevel="0" collapsed="false">
      <c r="A14175" s="2" t="s">
        <v>174</v>
      </c>
      <c r="B14175" s="2" t="s">
        <v>174</v>
      </c>
      <c r="C14175" s="2" t="s">
        <v>49</v>
      </c>
      <c r="D14175" s="2" t="s">
        <v>12</v>
      </c>
      <c r="E14175" s="2" t="s">
        <v>74</v>
      </c>
      <c r="F14175" s="2" t="s">
        <v>977</v>
      </c>
      <c r="G14175" s="14" t="n">
        <v>19.5</v>
      </c>
      <c r="H14175" s="14" t="n">
        <v>55.92</v>
      </c>
      <c r="I14175" s="14" t="n">
        <v>19.5</v>
      </c>
      <c r="J14175" s="23" t="n">
        <f aca="false">IF(AND(E14175="Priority",ISNUMBER('Cost model'!N172)),'Cost model'!N172,'Cost model'!M172)</f>
        <v>45</v>
      </c>
      <c r="K14175" s="14" t="n">
        <f aca="false">J14175-H14175</f>
        <v>-10.92</v>
      </c>
      <c r="L14175" s="14" t="n">
        <f aca="false">G14175-H14175</f>
        <v>-36.42</v>
      </c>
    </row>
    <row r="14176" customFormat="false" ht="15" hidden="false" customHeight="false" outlineLevel="0" collapsed="false">
      <c r="A14176" s="2" t="s">
        <v>205</v>
      </c>
      <c r="B14176" s="2" t="s">
        <v>205</v>
      </c>
      <c r="C14176" s="2" t="s">
        <v>48</v>
      </c>
      <c r="D14176" s="2" t="s">
        <v>10</v>
      </c>
      <c r="E14176" s="2" t="s">
        <v>74</v>
      </c>
      <c r="F14176" s="2" t="s">
        <v>977</v>
      </c>
      <c r="G14176" s="14" t="n">
        <v>19.5</v>
      </c>
      <c r="H14176" s="14" t="n">
        <v>12.16</v>
      </c>
      <c r="I14176" s="14" t="n">
        <v>12.5</v>
      </c>
      <c r="J14176" s="23" t="n">
        <f aca="false">IF(AND(E14176="Priority",ISNUMBER('Cost model'!N528)),'Cost model'!N528,'Cost model'!M528)</f>
        <v>13.5</v>
      </c>
      <c r="K14176" s="14" t="n">
        <f aca="false">J14176-H14176</f>
        <v>1.34</v>
      </c>
      <c r="L14176" s="14" t="n">
        <f aca="false">G14176-H14176</f>
        <v>7.34</v>
      </c>
    </row>
    <row r="14177" customFormat="false" ht="15" hidden="false" customHeight="false" outlineLevel="0" collapsed="false">
      <c r="A14177" s="2" t="s">
        <v>158</v>
      </c>
      <c r="B14177" s="2" t="s">
        <v>158</v>
      </c>
      <c r="C14177" s="2" t="s">
        <v>49</v>
      </c>
      <c r="D14177" s="2" t="s">
        <v>10</v>
      </c>
      <c r="E14177" s="2" t="s">
        <v>83</v>
      </c>
      <c r="F14177" s="2" t="s">
        <v>977</v>
      </c>
      <c r="G14177" s="14" t="n">
        <v>24.5</v>
      </c>
      <c r="H14177" s="14" t="n">
        <v>24.83</v>
      </c>
      <c r="I14177" s="14" t="n">
        <v>24.5</v>
      </c>
      <c r="J14177" s="23" t="n">
        <f aca="false">IF(AND(E14177="Priority",ISNUMBER('Cost model'!N424)),'Cost model'!N424,'Cost model'!M424)</f>
        <v>22.5</v>
      </c>
      <c r="K14177" s="14" t="n">
        <f aca="false">J14177-H14177</f>
        <v>-2.33</v>
      </c>
      <c r="L14177" s="14" t="n">
        <f aca="false">G14177-H14177</f>
        <v>-0.329999999999998</v>
      </c>
    </row>
    <row r="14178" customFormat="false" ht="15" hidden="false" customHeight="false" outlineLevel="0" collapsed="false">
      <c r="A14178" s="2" t="s">
        <v>174</v>
      </c>
      <c r="B14178" s="2" t="s">
        <v>124</v>
      </c>
      <c r="C14178" s="2" t="s">
        <v>47</v>
      </c>
      <c r="D14178" s="2" t="s">
        <v>10</v>
      </c>
      <c r="E14178" s="2" t="s">
        <v>74</v>
      </c>
      <c r="F14178" s="2" t="s">
        <v>976</v>
      </c>
      <c r="G14178" s="14" t="n">
        <v>9.5</v>
      </c>
      <c r="H14178" s="14" t="n">
        <v>13.11</v>
      </c>
      <c r="I14178" s="14" t="n">
        <v>9.5</v>
      </c>
      <c r="J14178" s="23" t="n">
        <f aca="false">IF(AND(E14178="Priority",ISNUMBER('Cost model'!N107)),'Cost model'!N107,'Cost model'!M107)</f>
        <v>12.5</v>
      </c>
      <c r="K14178" s="14" t="n">
        <f aca="false">J14178-H14178</f>
        <v>-0.609999999999999</v>
      </c>
      <c r="L14178" s="14" t="n">
        <f aca="false">G14178-H14178</f>
        <v>-3.61</v>
      </c>
    </row>
    <row r="14179" customFormat="false" ht="15" hidden="false" customHeight="false" outlineLevel="0" collapsed="false">
      <c r="A14179" s="2" t="s">
        <v>174</v>
      </c>
      <c r="B14179" s="2" t="s">
        <v>174</v>
      </c>
      <c r="C14179" s="2" t="s">
        <v>47</v>
      </c>
      <c r="D14179" s="2" t="s">
        <v>10</v>
      </c>
      <c r="E14179" s="2" t="s">
        <v>74</v>
      </c>
      <c r="F14179" s="2" t="s">
        <v>977</v>
      </c>
      <c r="G14179" s="14" t="n">
        <v>9.5</v>
      </c>
      <c r="H14179" s="14" t="n">
        <v>8.44</v>
      </c>
      <c r="I14179" s="14" t="n">
        <v>9.5</v>
      </c>
      <c r="J14179" s="23" t="n">
        <f aca="false">IF(AND(E14179="Priority",ISNUMBER('Cost model'!N167)),'Cost model'!N167,'Cost model'!M167)</f>
        <v>8.5</v>
      </c>
      <c r="K14179" s="14" t="n">
        <f aca="false">J14179-H14179</f>
        <v>0.0600000000000005</v>
      </c>
      <c r="L14179" s="14" t="n">
        <f aca="false">G14179-H14179</f>
        <v>1.06</v>
      </c>
    </row>
    <row r="14180" customFormat="false" ht="15" hidden="false" customHeight="false" outlineLevel="0" collapsed="false">
      <c r="A14180" s="2" t="s">
        <v>221</v>
      </c>
      <c r="B14180" s="2" t="s">
        <v>221</v>
      </c>
      <c r="C14180" s="2" t="s">
        <v>47</v>
      </c>
      <c r="D14180" s="2" t="s">
        <v>10</v>
      </c>
      <c r="E14180" s="2" t="s">
        <v>74</v>
      </c>
      <c r="F14180" s="2" t="s">
        <v>977</v>
      </c>
      <c r="G14180" s="14" t="n">
        <v>9.5</v>
      </c>
      <c r="H14180" s="14" t="n">
        <v>7.95</v>
      </c>
      <c r="I14180" s="14" t="n">
        <v>9.5</v>
      </c>
      <c r="J14180" s="23" t="n">
        <f aca="false">IF(AND(E14180="Priority",ISNUMBER('Cost model'!N737)),'Cost model'!N737,'Cost model'!M737)</f>
        <v>8.5</v>
      </c>
      <c r="K14180" s="14" t="n">
        <f aca="false">J14180-H14180</f>
        <v>0.55</v>
      </c>
      <c r="L14180" s="14" t="n">
        <f aca="false">G14180-H14180</f>
        <v>1.55</v>
      </c>
    </row>
    <row r="14181" customFormat="false" ht="15" hidden="false" customHeight="false" outlineLevel="0" collapsed="false">
      <c r="A14181" s="2" t="s">
        <v>174</v>
      </c>
      <c r="B14181" s="2" t="s">
        <v>124</v>
      </c>
      <c r="C14181" s="2" t="s">
        <v>47</v>
      </c>
      <c r="D14181" s="2" t="s">
        <v>10</v>
      </c>
      <c r="E14181" s="2" t="s">
        <v>74</v>
      </c>
      <c r="F14181" s="2" t="s">
        <v>976</v>
      </c>
      <c r="G14181" s="14" t="n">
        <v>9.5</v>
      </c>
      <c r="H14181" s="14" t="n">
        <v>13.11</v>
      </c>
      <c r="I14181" s="14" t="n">
        <v>9.5</v>
      </c>
      <c r="J14181" s="23" t="n">
        <f aca="false">IF(AND(E14181="Priority",ISNUMBER('Cost model'!N107)),'Cost model'!N107,'Cost model'!M107)</f>
        <v>12.5</v>
      </c>
      <c r="K14181" s="14" t="n">
        <f aca="false">J14181-H14181</f>
        <v>-0.609999999999999</v>
      </c>
      <c r="L14181" s="14" t="n">
        <f aca="false">G14181-H14181</f>
        <v>-3.61</v>
      </c>
    </row>
    <row r="14182" customFormat="false" ht="15" hidden="false" customHeight="false" outlineLevel="0" collapsed="false">
      <c r="A14182" s="2" t="s">
        <v>124</v>
      </c>
      <c r="B14182" s="2" t="s">
        <v>124</v>
      </c>
      <c r="C14182" s="2" t="s">
        <v>47</v>
      </c>
      <c r="D14182" s="2" t="s">
        <v>10</v>
      </c>
      <c r="E14182" s="2" t="s">
        <v>74</v>
      </c>
      <c r="F14182" s="2" t="s">
        <v>977</v>
      </c>
      <c r="G14182" s="14" t="n">
        <v>9.5</v>
      </c>
      <c r="H14182" s="14" t="n">
        <v>6.4</v>
      </c>
      <c r="I14182" s="14" t="n">
        <v>9.5</v>
      </c>
      <c r="J14182" s="23" t="n">
        <f aca="false">IF(AND(E14182="Priority",ISNUMBER('Cost model'!N317)),'Cost model'!N317,'Cost model'!M317)</f>
        <v>10.5</v>
      </c>
      <c r="K14182" s="14" t="n">
        <f aca="false">J14182-H14182</f>
        <v>4.1</v>
      </c>
      <c r="L14182" s="14" t="n">
        <f aca="false">G14182-H14182</f>
        <v>3.1</v>
      </c>
    </row>
    <row r="14183" customFormat="false" ht="15" hidden="false" customHeight="false" outlineLevel="0" collapsed="false">
      <c r="A14183" s="2" t="s">
        <v>174</v>
      </c>
      <c r="B14183" s="2" t="s">
        <v>174</v>
      </c>
      <c r="C14183" s="2" t="s">
        <v>48</v>
      </c>
      <c r="D14183" s="2" t="s">
        <v>12</v>
      </c>
      <c r="E14183" s="2" t="s">
        <v>74</v>
      </c>
      <c r="F14183" s="2" t="s">
        <v>977</v>
      </c>
      <c r="G14183" s="14" t="n">
        <v>12.5</v>
      </c>
      <c r="H14183" s="14" t="n">
        <v>53.42</v>
      </c>
      <c r="I14183" s="14" t="n">
        <v>12.5</v>
      </c>
      <c r="J14183" s="23" t="n">
        <f aca="false">IF(AND(E14183="Priority",ISNUMBER('Cost model'!N171)),'Cost model'!N171,'Cost model'!M171)</f>
        <v>40</v>
      </c>
      <c r="K14183" s="14" t="n">
        <f aca="false">J14183-H14183</f>
        <v>-13.42</v>
      </c>
      <c r="L14183" s="14" t="n">
        <f aca="false">G14183-H14183</f>
        <v>-40.92</v>
      </c>
    </row>
    <row r="14184" customFormat="false" ht="15" hidden="false" customHeight="false" outlineLevel="0" collapsed="false">
      <c r="A14184" s="2" t="s">
        <v>124</v>
      </c>
      <c r="B14184" s="2" t="s">
        <v>124</v>
      </c>
      <c r="C14184" s="2" t="s">
        <v>48</v>
      </c>
      <c r="D14184" s="2" t="s">
        <v>10</v>
      </c>
      <c r="E14184" s="2" t="s">
        <v>74</v>
      </c>
      <c r="F14184" s="2" t="s">
        <v>977</v>
      </c>
      <c r="G14184" s="14" t="n">
        <v>12.5</v>
      </c>
      <c r="H14184" s="14" t="n">
        <v>17.33</v>
      </c>
      <c r="I14184" s="14" t="n">
        <v>12.5</v>
      </c>
      <c r="J14184" s="23" t="n">
        <f aca="false">IF(AND(E14184="Priority",ISNUMBER('Cost model'!N318)),'Cost model'!N318,'Cost model'!M318)</f>
        <v>14.5</v>
      </c>
      <c r="K14184" s="14" t="n">
        <f aca="false">J14184-H14184</f>
        <v>-2.83</v>
      </c>
      <c r="L14184" s="14" t="n">
        <f aca="false">G14184-H14184</f>
        <v>-4.83</v>
      </c>
    </row>
    <row r="14185" customFormat="false" ht="15" hidden="false" customHeight="false" outlineLevel="0" collapsed="false">
      <c r="A14185" s="2" t="s">
        <v>221</v>
      </c>
      <c r="B14185" s="2" t="s">
        <v>221</v>
      </c>
      <c r="C14185" s="2" t="s">
        <v>47</v>
      </c>
      <c r="D14185" s="2" t="s">
        <v>14</v>
      </c>
      <c r="E14185" s="2" t="s">
        <v>74</v>
      </c>
      <c r="F14185" s="2" t="s">
        <v>977</v>
      </c>
      <c r="G14185" s="14" t="n">
        <v>25</v>
      </c>
      <c r="H14185" s="14" t="n">
        <v>211.84</v>
      </c>
      <c r="I14185" s="14" t="n">
        <v>25</v>
      </c>
      <c r="J14185" s="23" t="n">
        <f aca="false">IF(AND(E14185="Priority",ISNUMBER('Cost model'!N746)),'Cost model'!N746,'Cost model'!M746)</f>
        <v>100</v>
      </c>
      <c r="K14185" s="14" t="n">
        <f aca="false">J14185-H14185</f>
        <v>-111.84</v>
      </c>
      <c r="L14185" s="14" t="n">
        <f aca="false">G14185-H14185</f>
        <v>-186.84</v>
      </c>
    </row>
    <row r="14186" customFormat="false" ht="15" hidden="false" customHeight="false" outlineLevel="0" collapsed="false">
      <c r="A14186" s="2" t="s">
        <v>174</v>
      </c>
      <c r="B14186" s="2" t="s">
        <v>174</v>
      </c>
      <c r="C14186" s="2" t="s">
        <v>47</v>
      </c>
      <c r="D14186" s="2" t="s">
        <v>13</v>
      </c>
      <c r="E14186" s="2" t="s">
        <v>83</v>
      </c>
      <c r="F14186" s="2" t="s">
        <v>977</v>
      </c>
      <c r="G14186" s="14" t="n">
        <v>45</v>
      </c>
      <c r="H14186" s="14" t="n">
        <v>100.63</v>
      </c>
      <c r="I14186" s="14" t="n">
        <v>45</v>
      </c>
      <c r="J14186" s="23" t="n">
        <f aca="false">IF(AND(E14186="Priority",ISNUMBER('Cost model'!N173)),'Cost model'!N173,'Cost model'!M173)</f>
        <v>85</v>
      </c>
      <c r="K14186" s="14" t="n">
        <f aca="false">J14186-H14186</f>
        <v>-15.63</v>
      </c>
      <c r="L14186" s="14" t="n">
        <f aca="false">G14186-H14186</f>
        <v>-55.63</v>
      </c>
    </row>
    <row r="14187" customFormat="false" ht="15" hidden="false" customHeight="false" outlineLevel="0" collapsed="false">
      <c r="A14187" s="2" t="s">
        <v>124</v>
      </c>
      <c r="B14187" s="2" t="s">
        <v>124</v>
      </c>
      <c r="C14187" s="2" t="s">
        <v>48</v>
      </c>
      <c r="D14187" s="2" t="s">
        <v>10</v>
      </c>
      <c r="E14187" s="2" t="s">
        <v>74</v>
      </c>
      <c r="F14187" s="2" t="s">
        <v>977</v>
      </c>
      <c r="G14187" s="14" t="n">
        <v>12.5</v>
      </c>
      <c r="H14187" s="14" t="n">
        <v>8.32</v>
      </c>
      <c r="I14187" s="14" t="n">
        <v>12.5</v>
      </c>
      <c r="J14187" s="23" t="n">
        <f aca="false">IF(AND(E14187="Priority",ISNUMBER('Cost model'!N318)),'Cost model'!N318,'Cost model'!M318)</f>
        <v>14.5</v>
      </c>
      <c r="K14187" s="14" t="n">
        <f aca="false">J14187-H14187</f>
        <v>6.18</v>
      </c>
      <c r="L14187" s="14" t="n">
        <f aca="false">G14187-H14187</f>
        <v>4.18</v>
      </c>
    </row>
    <row r="14188" customFormat="false" ht="15" hidden="false" customHeight="false" outlineLevel="0" collapsed="false">
      <c r="A14188" s="2" t="s">
        <v>124</v>
      </c>
      <c r="B14188" s="2" t="s">
        <v>124</v>
      </c>
      <c r="C14188" s="2" t="s">
        <v>48</v>
      </c>
      <c r="D14188" s="2" t="s">
        <v>12</v>
      </c>
      <c r="E14188" s="2" t="s">
        <v>74</v>
      </c>
      <c r="F14188" s="2" t="s">
        <v>977</v>
      </c>
      <c r="G14188" s="14" t="n">
        <v>12.5</v>
      </c>
      <c r="H14188" s="14" t="n">
        <v>14.08</v>
      </c>
      <c r="I14188" s="14" t="n">
        <v>12.5</v>
      </c>
      <c r="J14188" s="23" t="n">
        <f aca="false">IF(AND(E14188="Priority",ISNUMBER('Cost model'!N321)),'Cost model'!N321,'Cost model'!M321)</f>
        <v>40</v>
      </c>
      <c r="K14188" s="14" t="n">
        <f aca="false">J14188-H14188</f>
        <v>25.92</v>
      </c>
      <c r="L14188" s="14" t="n">
        <f aca="false">G14188-H14188</f>
        <v>-1.58</v>
      </c>
    </row>
    <row r="14189" customFormat="false" ht="15" hidden="false" customHeight="false" outlineLevel="0" collapsed="false">
      <c r="A14189" s="2" t="s">
        <v>221</v>
      </c>
      <c r="B14189" s="2" t="s">
        <v>221</v>
      </c>
      <c r="C14189" s="2" t="s">
        <v>47</v>
      </c>
      <c r="D14189" s="2" t="s">
        <v>12</v>
      </c>
      <c r="E14189" s="2" t="s">
        <v>74</v>
      </c>
      <c r="F14189" s="2" t="s">
        <v>977</v>
      </c>
      <c r="G14189" s="14" t="n">
        <v>9.5</v>
      </c>
      <c r="H14189" s="14" t="n">
        <v>26.15</v>
      </c>
      <c r="I14189" s="14" t="n">
        <v>9.5</v>
      </c>
      <c r="J14189" s="23" t="n">
        <f aca="false">IF(AND(E14189="Priority",ISNUMBER('Cost model'!N740)),'Cost model'!N740,'Cost model'!M740)</f>
        <v>22.5</v>
      </c>
      <c r="K14189" s="14" t="n">
        <f aca="false">J14189-H14189</f>
        <v>-3.65</v>
      </c>
      <c r="L14189" s="14" t="n">
        <f aca="false">G14189-H14189</f>
        <v>-16.65</v>
      </c>
    </row>
    <row r="14190" customFormat="false" ht="15" hidden="false" customHeight="false" outlineLevel="0" collapsed="false">
      <c r="A14190" s="2" t="s">
        <v>124</v>
      </c>
      <c r="B14190" s="2" t="s">
        <v>124</v>
      </c>
      <c r="C14190" s="2" t="s">
        <v>48</v>
      </c>
      <c r="D14190" s="2" t="s">
        <v>10</v>
      </c>
      <c r="E14190" s="2" t="s">
        <v>83</v>
      </c>
      <c r="F14190" s="2" t="s">
        <v>977</v>
      </c>
      <c r="G14190" s="14" t="n">
        <v>17.5</v>
      </c>
      <c r="H14190" s="14" t="n">
        <v>14.05</v>
      </c>
      <c r="I14190" s="14" t="n">
        <v>17.5</v>
      </c>
      <c r="J14190" s="23" t="n">
        <f aca="false">IF(AND(E14190="Priority",ISNUMBER('Cost model'!N318)),'Cost model'!N318,'Cost model'!M318)</f>
        <v>19.5</v>
      </c>
      <c r="K14190" s="14" t="n">
        <f aca="false">J14190-H14190</f>
        <v>5.45</v>
      </c>
      <c r="L14190" s="14" t="n">
        <f aca="false">G14190-H14190</f>
        <v>3.45</v>
      </c>
    </row>
    <row r="14191" customFormat="false" ht="15" hidden="false" customHeight="false" outlineLevel="0" collapsed="false">
      <c r="A14191" s="2" t="s">
        <v>124</v>
      </c>
      <c r="B14191" s="2" t="s">
        <v>124</v>
      </c>
      <c r="C14191" s="2" t="s">
        <v>47</v>
      </c>
      <c r="D14191" s="2" t="s">
        <v>12</v>
      </c>
      <c r="E14191" s="2" t="s">
        <v>74</v>
      </c>
      <c r="F14191" s="2" t="s">
        <v>977</v>
      </c>
      <c r="G14191" s="14" t="n">
        <v>9.5</v>
      </c>
      <c r="H14191" s="14" t="n">
        <v>7.74</v>
      </c>
      <c r="I14191" s="14" t="n">
        <v>9.5</v>
      </c>
      <c r="J14191" s="23" t="n">
        <f aca="false">IF(AND(E14191="Priority",ISNUMBER('Cost model'!N320)),'Cost model'!N320,'Cost model'!M320)</f>
        <v>24.5</v>
      </c>
      <c r="K14191" s="14" t="n">
        <f aca="false">J14191-H14191</f>
        <v>16.76</v>
      </c>
      <c r="L14191" s="14" t="n">
        <f aca="false">G14191-H14191</f>
        <v>1.76</v>
      </c>
    </row>
    <row r="14192" customFormat="false" ht="15" hidden="false" customHeight="false" outlineLevel="0" collapsed="false">
      <c r="A14192" s="2" t="s">
        <v>142</v>
      </c>
      <c r="B14192" s="2" t="s">
        <v>174</v>
      </c>
      <c r="C14192" s="2" t="s">
        <v>47</v>
      </c>
      <c r="D14192" s="2" t="s">
        <v>12</v>
      </c>
      <c r="E14192" s="2" t="s">
        <v>74</v>
      </c>
      <c r="F14192" s="2" t="s">
        <v>976</v>
      </c>
      <c r="G14192" s="14" t="n">
        <v>9.5</v>
      </c>
      <c r="H14192" s="14" t="n">
        <v>42.6</v>
      </c>
      <c r="I14192" s="14" t="n">
        <v>19.5</v>
      </c>
      <c r="J14192" s="23" t="n">
        <f aca="false">IF(AND(E14192="Priority",ISNUMBER('Cost model'!N695)),'Cost model'!N695,'Cost model'!M695)</f>
        <v>40</v>
      </c>
      <c r="K14192" s="14" t="n">
        <f aca="false">J14192-H14192</f>
        <v>-2.6</v>
      </c>
      <c r="L14192" s="14" t="n">
        <f aca="false">G14192-H14192</f>
        <v>-33.1</v>
      </c>
    </row>
    <row r="14193" customFormat="false" ht="15" hidden="false" customHeight="false" outlineLevel="0" collapsed="false">
      <c r="A14193" s="2" t="s">
        <v>142</v>
      </c>
      <c r="B14193" s="2" t="s">
        <v>142</v>
      </c>
      <c r="C14193" s="2" t="s">
        <v>49</v>
      </c>
      <c r="D14193" s="2" t="s">
        <v>10</v>
      </c>
      <c r="E14193" s="2" t="s">
        <v>74</v>
      </c>
      <c r="F14193" s="2" t="s">
        <v>977</v>
      </c>
      <c r="G14193" s="14" t="n">
        <v>17.5</v>
      </c>
      <c r="H14193" s="14" t="n">
        <v>26.1</v>
      </c>
      <c r="I14193" s="14" t="n">
        <v>17.5</v>
      </c>
      <c r="J14193" s="23" t="n">
        <f aca="false">IF(AND(E14193="Priority",ISNUMBER('Cost model'!N634)),'Cost model'!N634,'Cost model'!M634)</f>
        <v>15.5</v>
      </c>
      <c r="K14193" s="14" t="n">
        <f aca="false">J14193-H14193</f>
        <v>-10.6</v>
      </c>
      <c r="L14193" s="14" t="n">
        <f aca="false">G14193-H14193</f>
        <v>-8.6</v>
      </c>
    </row>
    <row r="14194" customFormat="false" ht="15" hidden="false" customHeight="false" outlineLevel="0" collapsed="false">
      <c r="A14194" s="2" t="s">
        <v>142</v>
      </c>
      <c r="B14194" s="2" t="s">
        <v>142</v>
      </c>
      <c r="C14194" s="2" t="s">
        <v>49</v>
      </c>
      <c r="D14194" s="2" t="s">
        <v>10</v>
      </c>
      <c r="E14194" s="2" t="s">
        <v>74</v>
      </c>
      <c r="F14194" s="2" t="s">
        <v>977</v>
      </c>
      <c r="G14194" s="14" t="n">
        <v>17.5</v>
      </c>
      <c r="H14194" s="14" t="n">
        <v>24.57</v>
      </c>
      <c r="I14194" s="14" t="n">
        <v>17.5</v>
      </c>
      <c r="J14194" s="23" t="n">
        <f aca="false">IF(AND(E14194="Priority",ISNUMBER('Cost model'!N634)),'Cost model'!N634,'Cost model'!M634)</f>
        <v>15.5</v>
      </c>
      <c r="K14194" s="14" t="n">
        <f aca="false">J14194-H14194</f>
        <v>-9.07</v>
      </c>
      <c r="L14194" s="14" t="n">
        <f aca="false">G14194-H14194</f>
        <v>-7.07</v>
      </c>
    </row>
    <row r="14195" customFormat="false" ht="15" hidden="false" customHeight="false" outlineLevel="0" collapsed="false">
      <c r="A14195" s="2" t="s">
        <v>124</v>
      </c>
      <c r="B14195" s="2" t="s">
        <v>124</v>
      </c>
      <c r="C14195" s="2" t="s">
        <v>48</v>
      </c>
      <c r="D14195" s="2" t="s">
        <v>10</v>
      </c>
      <c r="E14195" s="2" t="s">
        <v>74</v>
      </c>
      <c r="F14195" s="2" t="s">
        <v>977</v>
      </c>
      <c r="G14195" s="14" t="n">
        <v>12.5</v>
      </c>
      <c r="H14195" s="14" t="n">
        <v>17.33</v>
      </c>
      <c r="I14195" s="14" t="n">
        <v>12.5</v>
      </c>
      <c r="J14195" s="23" t="n">
        <f aca="false">IF(AND(E14195="Priority",ISNUMBER('Cost model'!N318)),'Cost model'!N318,'Cost model'!M318)</f>
        <v>14.5</v>
      </c>
      <c r="K14195" s="14" t="n">
        <f aca="false">J14195-H14195</f>
        <v>-2.83</v>
      </c>
      <c r="L14195" s="14" t="n">
        <f aca="false">G14195-H14195</f>
        <v>-4.83</v>
      </c>
    </row>
    <row r="14196" customFormat="false" ht="15" hidden="false" customHeight="false" outlineLevel="0" collapsed="false">
      <c r="A14196" s="2" t="s">
        <v>174</v>
      </c>
      <c r="B14196" s="2" t="s">
        <v>158</v>
      </c>
      <c r="C14196" s="2" t="s">
        <v>48</v>
      </c>
      <c r="D14196" s="2" t="s">
        <v>10</v>
      </c>
      <c r="E14196" s="2" t="s">
        <v>74</v>
      </c>
      <c r="F14196" s="2" t="s">
        <v>976</v>
      </c>
      <c r="G14196" s="14" t="n">
        <v>12.5</v>
      </c>
      <c r="H14196" s="14" t="n">
        <v>13.99</v>
      </c>
      <c r="I14196" s="14" t="n">
        <v>14.5</v>
      </c>
      <c r="J14196" s="23" t="n">
        <f aca="false">IF(AND(E14196="Priority",ISNUMBER('Cost model'!N138)),'Cost model'!N138,'Cost model'!M138)</f>
        <v>16.5</v>
      </c>
      <c r="K14196" s="14" t="n">
        <f aca="false">J14196-H14196</f>
        <v>2.51</v>
      </c>
      <c r="L14196" s="14" t="n">
        <f aca="false">G14196-H14196</f>
        <v>-1.49</v>
      </c>
    </row>
    <row r="14197" customFormat="false" ht="15" hidden="false" customHeight="false" outlineLevel="0" collapsed="false">
      <c r="A14197" s="2" t="s">
        <v>142</v>
      </c>
      <c r="B14197" s="2" t="s">
        <v>142</v>
      </c>
      <c r="C14197" s="2" t="s">
        <v>49</v>
      </c>
      <c r="D14197" s="2" t="s">
        <v>12</v>
      </c>
      <c r="E14197" s="2" t="s">
        <v>83</v>
      </c>
      <c r="F14197" s="2" t="s">
        <v>977</v>
      </c>
      <c r="G14197" s="14" t="n">
        <v>29.5</v>
      </c>
      <c r="H14197" s="14" t="n">
        <v>61.09</v>
      </c>
      <c r="I14197" s="14" t="n">
        <v>29.5</v>
      </c>
      <c r="J14197" s="23" t="n">
        <f aca="false">IF(AND(E14197="Priority",ISNUMBER('Cost model'!N637)),'Cost model'!N637,'Cost model'!M637)</f>
        <v>60</v>
      </c>
      <c r="K14197" s="14" t="n">
        <f aca="false">J14197-H14197</f>
        <v>-1.09</v>
      </c>
      <c r="L14197" s="14" t="n">
        <f aca="false">G14197-H14197</f>
        <v>-31.59</v>
      </c>
    </row>
    <row r="14198" customFormat="false" ht="15" hidden="false" customHeight="false" outlineLevel="0" collapsed="false">
      <c r="A14198" s="2" t="s">
        <v>124</v>
      </c>
      <c r="B14198" s="2" t="s">
        <v>124</v>
      </c>
      <c r="C14198" s="2" t="s">
        <v>47</v>
      </c>
      <c r="D14198" s="2" t="s">
        <v>10</v>
      </c>
      <c r="E14198" s="2" t="s">
        <v>74</v>
      </c>
      <c r="F14198" s="2" t="s">
        <v>977</v>
      </c>
      <c r="G14198" s="14" t="n">
        <v>9.5</v>
      </c>
      <c r="H14198" s="14" t="n">
        <v>8.32</v>
      </c>
      <c r="I14198" s="14" t="n">
        <v>9.5</v>
      </c>
      <c r="J14198" s="23" t="n">
        <f aca="false">IF(AND(E14198="Priority",ISNUMBER('Cost model'!N317)),'Cost model'!N317,'Cost model'!M317)</f>
        <v>10.5</v>
      </c>
      <c r="K14198" s="14" t="n">
        <f aca="false">J14198-H14198</f>
        <v>2.18</v>
      </c>
      <c r="L14198" s="14" t="n">
        <f aca="false">G14198-H14198</f>
        <v>1.18</v>
      </c>
    </row>
    <row r="14199" customFormat="false" ht="15" hidden="false" customHeight="false" outlineLevel="0" collapsed="false">
      <c r="A14199" s="2" t="s">
        <v>124</v>
      </c>
      <c r="B14199" s="2" t="s">
        <v>124</v>
      </c>
      <c r="C14199" s="2" t="s">
        <v>48</v>
      </c>
      <c r="D14199" s="2" t="s">
        <v>10</v>
      </c>
      <c r="E14199" s="2" t="s">
        <v>83</v>
      </c>
      <c r="F14199" s="2" t="s">
        <v>977</v>
      </c>
      <c r="G14199" s="14" t="n">
        <v>17.5</v>
      </c>
      <c r="H14199" s="14" t="n">
        <v>21.7</v>
      </c>
      <c r="I14199" s="14" t="n">
        <v>17.5</v>
      </c>
      <c r="J14199" s="23" t="n">
        <f aca="false">IF(AND(E14199="Priority",ISNUMBER('Cost model'!N318)),'Cost model'!N318,'Cost model'!M318)</f>
        <v>19.5</v>
      </c>
      <c r="K14199" s="14" t="n">
        <f aca="false">J14199-H14199</f>
        <v>-2.2</v>
      </c>
      <c r="L14199" s="14" t="n">
        <f aca="false">G14199-H14199</f>
        <v>-4.2</v>
      </c>
    </row>
    <row r="14200" customFormat="false" ht="15" hidden="false" customHeight="false" outlineLevel="0" collapsed="false">
      <c r="A14200" s="2" t="s">
        <v>174</v>
      </c>
      <c r="B14200" s="2" t="s">
        <v>158</v>
      </c>
      <c r="C14200" s="2" t="s">
        <v>49</v>
      </c>
      <c r="D14200" s="2" t="s">
        <v>12</v>
      </c>
      <c r="E14200" s="2" t="s">
        <v>74</v>
      </c>
      <c r="F14200" s="2" t="s">
        <v>976</v>
      </c>
      <c r="G14200" s="14" t="n">
        <v>19.5</v>
      </c>
      <c r="H14200" s="14" t="n">
        <v>27.23</v>
      </c>
      <c r="I14200" s="14" t="n">
        <v>19.5</v>
      </c>
      <c r="J14200" s="23" t="n">
        <f aca="false">IF(AND(E14200="Priority",ISNUMBER('Cost model'!N142)),'Cost model'!N142,'Cost model'!M142)</f>
        <v>55</v>
      </c>
      <c r="K14200" s="14" t="n">
        <f aca="false">J14200-H14200</f>
        <v>27.77</v>
      </c>
      <c r="L14200" s="14" t="n">
        <f aca="false">G14200-H14200</f>
        <v>-7.73</v>
      </c>
    </row>
    <row r="14201" customFormat="false" ht="15" hidden="false" customHeight="false" outlineLevel="0" collapsed="false">
      <c r="A14201" s="2" t="s">
        <v>124</v>
      </c>
      <c r="B14201" s="2" t="s">
        <v>124</v>
      </c>
      <c r="C14201" s="2" t="s">
        <v>48</v>
      </c>
      <c r="D14201" s="2" t="s">
        <v>10</v>
      </c>
      <c r="E14201" s="2" t="s">
        <v>74</v>
      </c>
      <c r="F14201" s="2" t="s">
        <v>977</v>
      </c>
      <c r="G14201" s="14" t="n">
        <v>12.5</v>
      </c>
      <c r="H14201" s="14" t="n">
        <v>21.7</v>
      </c>
      <c r="I14201" s="14" t="n">
        <v>12.5</v>
      </c>
      <c r="J14201" s="23" t="n">
        <f aca="false">IF(AND(E14201="Priority",ISNUMBER('Cost model'!N318)),'Cost model'!N318,'Cost model'!M318)</f>
        <v>14.5</v>
      </c>
      <c r="K14201" s="14" t="n">
        <f aca="false">J14201-H14201</f>
        <v>-7.2</v>
      </c>
      <c r="L14201" s="14" t="n">
        <f aca="false">G14201-H14201</f>
        <v>-9.2</v>
      </c>
    </row>
    <row r="14202" customFormat="false" ht="15" hidden="false" customHeight="false" outlineLevel="0" collapsed="false">
      <c r="A14202" s="2" t="s">
        <v>221</v>
      </c>
      <c r="B14202" s="2" t="s">
        <v>174</v>
      </c>
      <c r="C14202" s="2" t="s">
        <v>49</v>
      </c>
      <c r="D14202" s="2" t="s">
        <v>12</v>
      </c>
      <c r="E14202" s="2" t="s">
        <v>74</v>
      </c>
      <c r="F14202" s="2" t="s">
        <v>976</v>
      </c>
      <c r="G14202" s="14" t="n">
        <v>19.5</v>
      </c>
      <c r="H14202" s="14" t="n">
        <v>24.57</v>
      </c>
      <c r="I14202" s="14" t="n">
        <v>29.5</v>
      </c>
      <c r="J14202" s="23" t="n">
        <f aca="false">IF(AND(E14202="Priority",ISNUMBER('Cost model'!N787)),'Cost model'!N787,'Cost model'!M787)</f>
        <v>65</v>
      </c>
      <c r="K14202" s="14" t="n">
        <f aca="false">J14202-H14202</f>
        <v>40.43</v>
      </c>
      <c r="L14202" s="14" t="n">
        <f aca="false">G14202-H14202</f>
        <v>-5.07</v>
      </c>
    </row>
    <row r="14203" customFormat="false" ht="15" hidden="false" customHeight="false" outlineLevel="0" collapsed="false">
      <c r="A14203" s="2" t="s">
        <v>221</v>
      </c>
      <c r="B14203" s="2" t="s">
        <v>221</v>
      </c>
      <c r="C14203" s="2" t="s">
        <v>49</v>
      </c>
      <c r="D14203" s="2" t="s">
        <v>10</v>
      </c>
      <c r="E14203" s="2" t="s">
        <v>74</v>
      </c>
      <c r="F14203" s="2" t="s">
        <v>977</v>
      </c>
      <c r="G14203" s="14" t="n">
        <v>17.5</v>
      </c>
      <c r="H14203" s="14" t="n">
        <v>22.37</v>
      </c>
      <c r="I14203" s="14" t="n">
        <v>17.5</v>
      </c>
      <c r="J14203" s="23" t="n">
        <f aca="false">IF(AND(E14203="Priority",ISNUMBER('Cost model'!N739)),'Cost model'!N739,'Cost model'!M739)</f>
        <v>17.5</v>
      </c>
      <c r="K14203" s="14" t="n">
        <f aca="false">J14203-H14203</f>
        <v>-4.87</v>
      </c>
      <c r="L14203" s="14" t="n">
        <f aca="false">G14203-H14203</f>
        <v>-4.87</v>
      </c>
    </row>
    <row r="14204" customFormat="false" ht="15" hidden="false" customHeight="false" outlineLevel="0" collapsed="false">
      <c r="A14204" s="2" t="s">
        <v>124</v>
      </c>
      <c r="B14204" s="2" t="s">
        <v>174</v>
      </c>
      <c r="C14204" s="2" t="s">
        <v>48</v>
      </c>
      <c r="D14204" s="2" t="s">
        <v>14</v>
      </c>
      <c r="E14204" s="2" t="s">
        <v>74</v>
      </c>
      <c r="F14204" s="2" t="s">
        <v>976</v>
      </c>
      <c r="G14204" s="14" t="n">
        <v>125</v>
      </c>
      <c r="H14204" s="14" t="n">
        <v>271.17</v>
      </c>
      <c r="I14204" s="14" t="n">
        <v>125</v>
      </c>
      <c r="J14204" s="23" t="n">
        <f aca="false">IF(AND(E14204="Priority",ISNUMBER('Cost model'!N372)),'Cost model'!N372,'Cost model'!M372)</f>
        <v>165</v>
      </c>
      <c r="K14204" s="14" t="n">
        <f aca="false">J14204-H14204</f>
        <v>-106.17</v>
      </c>
      <c r="L14204" s="14" t="n">
        <f aca="false">G14204-H14204</f>
        <v>-146.17</v>
      </c>
    </row>
    <row r="14205" customFormat="false" ht="15" hidden="false" customHeight="false" outlineLevel="0" collapsed="false">
      <c r="A14205" s="2" t="s">
        <v>174</v>
      </c>
      <c r="B14205" s="2" t="s">
        <v>174</v>
      </c>
      <c r="C14205" s="2" t="s">
        <v>48</v>
      </c>
      <c r="D14205" s="2" t="s">
        <v>12</v>
      </c>
      <c r="E14205" s="2" t="s">
        <v>74</v>
      </c>
      <c r="F14205" s="2" t="s">
        <v>977</v>
      </c>
      <c r="G14205" s="14" t="n">
        <v>12.5</v>
      </c>
      <c r="H14205" s="14" t="n">
        <v>16.93</v>
      </c>
      <c r="I14205" s="14" t="n">
        <v>12.5</v>
      </c>
      <c r="J14205" s="23" t="n">
        <f aca="false">IF(AND(E14205="Priority",ISNUMBER('Cost model'!N171)),'Cost model'!N171,'Cost model'!M171)</f>
        <v>40</v>
      </c>
      <c r="K14205" s="14" t="n">
        <f aca="false">J14205-H14205</f>
        <v>23.07</v>
      </c>
      <c r="L14205" s="14" t="n">
        <f aca="false">G14205-H14205</f>
        <v>-4.43</v>
      </c>
    </row>
    <row r="14206" customFormat="false" ht="15" hidden="false" customHeight="false" outlineLevel="0" collapsed="false">
      <c r="A14206" s="2" t="s">
        <v>124</v>
      </c>
      <c r="B14206" s="2" t="s">
        <v>124</v>
      </c>
      <c r="C14206" s="2" t="s">
        <v>48</v>
      </c>
      <c r="D14206" s="2" t="s">
        <v>13</v>
      </c>
      <c r="E14206" s="2" t="s">
        <v>74</v>
      </c>
      <c r="F14206" s="2" t="s">
        <v>977</v>
      </c>
      <c r="G14206" s="14" t="n">
        <v>24.5</v>
      </c>
      <c r="H14206" s="14" t="n">
        <v>70</v>
      </c>
      <c r="I14206" s="14" t="n">
        <v>24.5</v>
      </c>
      <c r="J14206" s="23" t="n">
        <f aca="false">IF(AND(E14206="Priority",ISNUMBER('Cost model'!N324)),'Cost model'!N324,'Cost model'!M324)</f>
        <v>85</v>
      </c>
      <c r="K14206" s="14" t="n">
        <f aca="false">J14206-H14206</f>
        <v>15</v>
      </c>
      <c r="L14206" s="14" t="n">
        <f aca="false">G14206-H14206</f>
        <v>-45.5</v>
      </c>
    </row>
    <row r="14207" customFormat="false" ht="15" hidden="false" customHeight="false" outlineLevel="0" collapsed="false">
      <c r="A14207" s="2" t="s">
        <v>221</v>
      </c>
      <c r="B14207" s="2" t="s">
        <v>221</v>
      </c>
      <c r="C14207" s="2" t="s">
        <v>47</v>
      </c>
      <c r="D14207" s="2" t="s">
        <v>12</v>
      </c>
      <c r="E14207" s="2" t="s">
        <v>83</v>
      </c>
      <c r="F14207" s="2" t="s">
        <v>977</v>
      </c>
      <c r="G14207" s="14" t="n">
        <v>19.5</v>
      </c>
      <c r="H14207" s="14" t="n">
        <v>26.15</v>
      </c>
      <c r="I14207" s="14" t="n">
        <v>19.5</v>
      </c>
      <c r="J14207" s="23" t="n">
        <f aca="false">IF(AND(E14207="Priority",ISNUMBER('Cost model'!N740)),'Cost model'!N740,'Cost model'!M740)</f>
        <v>28.5</v>
      </c>
      <c r="K14207" s="14" t="n">
        <f aca="false">J14207-H14207</f>
        <v>2.35</v>
      </c>
      <c r="L14207" s="14" t="n">
        <f aca="false">G14207-H14207</f>
        <v>-6.65</v>
      </c>
    </row>
    <row r="14208" customFormat="false" ht="15" hidden="false" customHeight="false" outlineLevel="0" collapsed="false">
      <c r="A14208" s="2" t="s">
        <v>158</v>
      </c>
      <c r="B14208" s="2" t="s">
        <v>158</v>
      </c>
      <c r="C14208" s="2" t="s">
        <v>47</v>
      </c>
      <c r="D14208" s="2" t="s">
        <v>10</v>
      </c>
      <c r="E14208" s="2" t="s">
        <v>74</v>
      </c>
      <c r="F14208" s="2" t="s">
        <v>977</v>
      </c>
      <c r="G14208" s="14" t="n">
        <v>9.5</v>
      </c>
      <c r="H14208" s="14" t="n">
        <v>8.58</v>
      </c>
      <c r="I14208" s="14" t="n">
        <v>9.5</v>
      </c>
      <c r="J14208" s="23" t="n">
        <f aca="false">IF(AND(E14208="Priority",ISNUMBER('Cost model'!N422)),'Cost model'!N422,'Cost model'!M422)</f>
        <v>8.5</v>
      </c>
      <c r="K14208" s="14" t="n">
        <f aca="false">J14208-H14208</f>
        <v>-0.0800000000000001</v>
      </c>
      <c r="L14208" s="14" t="n">
        <f aca="false">G14208-H14208</f>
        <v>0.92</v>
      </c>
    </row>
    <row r="14209" customFormat="false" ht="15" hidden="false" customHeight="false" outlineLevel="0" collapsed="false">
      <c r="A14209" s="2" t="s">
        <v>221</v>
      </c>
      <c r="B14209" s="2" t="s">
        <v>221</v>
      </c>
      <c r="C14209" s="2" t="s">
        <v>47</v>
      </c>
      <c r="D14209" s="2" t="s">
        <v>10</v>
      </c>
      <c r="E14209" s="2" t="s">
        <v>74</v>
      </c>
      <c r="F14209" s="2" t="s">
        <v>977</v>
      </c>
      <c r="G14209" s="14" t="n">
        <v>9.5</v>
      </c>
      <c r="H14209" s="14" t="n">
        <v>6.16</v>
      </c>
      <c r="I14209" s="14" t="n">
        <v>9.5</v>
      </c>
      <c r="J14209" s="23" t="n">
        <f aca="false">IF(AND(E14209="Priority",ISNUMBER('Cost model'!N737)),'Cost model'!N737,'Cost model'!M737)</f>
        <v>8.5</v>
      </c>
      <c r="K14209" s="14" t="n">
        <f aca="false">J14209-H14209</f>
        <v>2.34</v>
      </c>
      <c r="L14209" s="14" t="n">
        <f aca="false">G14209-H14209</f>
        <v>3.34</v>
      </c>
    </row>
    <row r="14210" customFormat="false" ht="15" hidden="false" customHeight="false" outlineLevel="0" collapsed="false">
      <c r="A14210" s="2" t="s">
        <v>174</v>
      </c>
      <c r="B14210" s="2" t="s">
        <v>221</v>
      </c>
      <c r="C14210" s="2" t="s">
        <v>49</v>
      </c>
      <c r="D14210" s="2" t="s">
        <v>12</v>
      </c>
      <c r="E14210" s="2" t="s">
        <v>74</v>
      </c>
      <c r="F14210" s="2" t="s">
        <v>976</v>
      </c>
      <c r="G14210" s="14" t="n">
        <v>19.5</v>
      </c>
      <c r="H14210" s="14" t="n">
        <v>64.79</v>
      </c>
      <c r="I14210" s="14" t="n">
        <v>24.5</v>
      </c>
      <c r="J14210" s="23" t="n">
        <f aca="false">IF(AND(E14210="Priority",ISNUMBER('Cost model'!N157)),'Cost model'!N157,'Cost model'!M157)</f>
        <v>65</v>
      </c>
      <c r="K14210" s="14" t="n">
        <f aca="false">J14210-H14210</f>
        <v>0.209999999999994</v>
      </c>
      <c r="L14210" s="14" t="n">
        <f aca="false">G14210-H14210</f>
        <v>-45.29</v>
      </c>
    </row>
    <row r="14211" customFormat="false" ht="15" hidden="false" customHeight="false" outlineLevel="0" collapsed="false">
      <c r="A14211" s="2" t="s">
        <v>174</v>
      </c>
      <c r="B14211" s="2" t="s">
        <v>174</v>
      </c>
      <c r="C14211" s="2" t="s">
        <v>47</v>
      </c>
      <c r="D14211" s="2" t="s">
        <v>10</v>
      </c>
      <c r="E14211" s="2" t="s">
        <v>74</v>
      </c>
      <c r="F14211" s="2" t="s">
        <v>977</v>
      </c>
      <c r="G14211" s="14" t="n">
        <v>9.5</v>
      </c>
      <c r="H14211" s="14" t="n">
        <v>6.93</v>
      </c>
      <c r="I14211" s="14" t="n">
        <v>9.5</v>
      </c>
      <c r="J14211" s="23" t="n">
        <f aca="false">IF(AND(E14211="Priority",ISNUMBER('Cost model'!N167)),'Cost model'!N167,'Cost model'!M167)</f>
        <v>8.5</v>
      </c>
      <c r="K14211" s="14" t="n">
        <f aca="false">J14211-H14211</f>
        <v>1.57</v>
      </c>
      <c r="L14211" s="14" t="n">
        <f aca="false">G14211-H14211</f>
        <v>2.57</v>
      </c>
    </row>
    <row r="14212" customFormat="false" ht="15" hidden="false" customHeight="false" outlineLevel="0" collapsed="false">
      <c r="A14212" s="2" t="s">
        <v>142</v>
      </c>
      <c r="B14212" s="2" t="s">
        <v>142</v>
      </c>
      <c r="C14212" s="2" t="s">
        <v>48</v>
      </c>
      <c r="D14212" s="2" t="s">
        <v>12</v>
      </c>
      <c r="E14212" s="2" t="s">
        <v>74</v>
      </c>
      <c r="F14212" s="2" t="s">
        <v>977</v>
      </c>
      <c r="G14212" s="14" t="n">
        <v>12.5</v>
      </c>
      <c r="H14212" s="14" t="n">
        <v>26.36</v>
      </c>
      <c r="I14212" s="14" t="n">
        <v>12.5</v>
      </c>
      <c r="J14212" s="23" t="n">
        <f aca="false">IF(AND(E14212="Priority",ISNUMBER('Cost model'!N636)),'Cost model'!N636,'Cost model'!M636)</f>
        <v>40</v>
      </c>
      <c r="K14212" s="14" t="n">
        <f aca="false">J14212-H14212</f>
        <v>13.64</v>
      </c>
      <c r="L14212" s="14" t="n">
        <f aca="false">G14212-H14212</f>
        <v>-13.86</v>
      </c>
    </row>
    <row r="14213" customFormat="false" ht="15" hidden="false" customHeight="false" outlineLevel="0" collapsed="false">
      <c r="A14213" s="2" t="s">
        <v>142</v>
      </c>
      <c r="B14213" s="2" t="s">
        <v>158</v>
      </c>
      <c r="C14213" s="2" t="s">
        <v>49</v>
      </c>
      <c r="D14213" s="2" t="s">
        <v>12</v>
      </c>
      <c r="E14213" s="2" t="s">
        <v>74</v>
      </c>
      <c r="F14213" s="2" t="s">
        <v>976</v>
      </c>
      <c r="G14213" s="14" t="n">
        <v>19.5</v>
      </c>
      <c r="H14213" s="14" t="n">
        <v>51.33</v>
      </c>
      <c r="I14213" s="14" t="n">
        <v>19.5</v>
      </c>
      <c r="J14213" s="23" t="n">
        <f aca="false">IF(AND(E14213="Priority",ISNUMBER('Cost model'!N652)),'Cost model'!N652,'Cost model'!M652)</f>
        <v>55</v>
      </c>
      <c r="K14213" s="14" t="n">
        <f aca="false">J14213-H14213</f>
        <v>3.67</v>
      </c>
      <c r="L14213" s="14" t="n">
        <f aca="false">G14213-H14213</f>
        <v>-31.83</v>
      </c>
    </row>
    <row r="14214" customFormat="false" ht="15" hidden="false" customHeight="false" outlineLevel="0" collapsed="false">
      <c r="A14214" s="2" t="s">
        <v>142</v>
      </c>
      <c r="B14214" s="2" t="s">
        <v>142</v>
      </c>
      <c r="C14214" s="2" t="s">
        <v>47</v>
      </c>
      <c r="D14214" s="2" t="s">
        <v>10</v>
      </c>
      <c r="E14214" s="2" t="s">
        <v>74</v>
      </c>
      <c r="F14214" s="2" t="s">
        <v>977</v>
      </c>
      <c r="G14214" s="14" t="n">
        <v>9.5</v>
      </c>
      <c r="H14214" s="14" t="n">
        <v>7.55</v>
      </c>
      <c r="I14214" s="14" t="n">
        <v>9.5</v>
      </c>
      <c r="J14214" s="23" t="n">
        <f aca="false">IF(AND(E14214="Priority",ISNUMBER('Cost model'!N632)),'Cost model'!N632,'Cost model'!M632)</f>
        <v>9.5</v>
      </c>
      <c r="K14214" s="14" t="n">
        <f aca="false">J14214-H14214</f>
        <v>1.95</v>
      </c>
      <c r="L14214" s="14" t="n">
        <f aca="false">G14214-H14214</f>
        <v>1.95</v>
      </c>
    </row>
    <row r="14215" customFormat="false" ht="15" hidden="false" customHeight="false" outlineLevel="0" collapsed="false">
      <c r="A14215" s="2" t="s">
        <v>142</v>
      </c>
      <c r="B14215" s="2" t="s">
        <v>142</v>
      </c>
      <c r="C14215" s="2" t="s">
        <v>47</v>
      </c>
      <c r="D14215" s="2" t="s">
        <v>10</v>
      </c>
      <c r="E14215" s="2" t="s">
        <v>74</v>
      </c>
      <c r="F14215" s="2" t="s">
        <v>977</v>
      </c>
      <c r="G14215" s="14" t="n">
        <v>19</v>
      </c>
      <c r="H14215" s="14" t="n">
        <v>6.16</v>
      </c>
      <c r="I14215" s="14" t="n">
        <v>9.5</v>
      </c>
      <c r="J14215" s="23" t="n">
        <f aca="false">IF(AND(E14215="Priority",ISNUMBER('Cost model'!N632)),'Cost model'!N632,'Cost model'!M632)</f>
        <v>9.5</v>
      </c>
      <c r="K14215" s="14" t="n">
        <f aca="false">J14215-H14215</f>
        <v>3.34</v>
      </c>
      <c r="L14215" s="14" t="n">
        <f aca="false">G14215-H14215</f>
        <v>12.84</v>
      </c>
    </row>
    <row r="14216" customFormat="false" ht="15" hidden="false" customHeight="false" outlineLevel="0" collapsed="false">
      <c r="A14216" s="2" t="s">
        <v>221</v>
      </c>
      <c r="B14216" s="2" t="s">
        <v>221</v>
      </c>
      <c r="C14216" s="2" t="s">
        <v>49</v>
      </c>
      <c r="D14216" s="2" t="s">
        <v>10</v>
      </c>
      <c r="E14216" s="2" t="s">
        <v>74</v>
      </c>
      <c r="F14216" s="2" t="s">
        <v>977</v>
      </c>
      <c r="G14216" s="14" t="n">
        <v>17.5</v>
      </c>
      <c r="H14216" s="14" t="n">
        <v>16.01</v>
      </c>
      <c r="I14216" s="14" t="n">
        <v>17.5</v>
      </c>
      <c r="J14216" s="23" t="n">
        <f aca="false">IF(AND(E14216="Priority",ISNUMBER('Cost model'!N739)),'Cost model'!N739,'Cost model'!M739)</f>
        <v>17.5</v>
      </c>
      <c r="K14216" s="14" t="n">
        <f aca="false">J14216-H14216</f>
        <v>1.49</v>
      </c>
      <c r="L14216" s="14" t="n">
        <f aca="false">G14216-H14216</f>
        <v>1.49</v>
      </c>
    </row>
    <row r="14217" customFormat="false" ht="15" hidden="false" customHeight="false" outlineLevel="0" collapsed="false">
      <c r="A14217" s="2" t="s">
        <v>124</v>
      </c>
      <c r="B14217" s="2" t="s">
        <v>142</v>
      </c>
      <c r="C14217" s="2" t="s">
        <v>47</v>
      </c>
      <c r="D14217" s="2" t="s">
        <v>13</v>
      </c>
      <c r="E14217" s="2" t="s">
        <v>74</v>
      </c>
      <c r="F14217" s="2" t="s">
        <v>976</v>
      </c>
      <c r="G14217" s="14" t="n">
        <v>19</v>
      </c>
      <c r="H14217" s="14" t="n">
        <v>103.51</v>
      </c>
      <c r="I14217" s="14" t="n">
        <v>24.5</v>
      </c>
      <c r="J14217" s="23" t="n">
        <f aca="false">IF(AND(E14217="Priority",ISNUMBER('Cost model'!N338)),'Cost model'!N338,'Cost model'!M338)</f>
        <v>85</v>
      </c>
      <c r="K14217" s="14" t="n">
        <f aca="false">J14217-H14217</f>
        <v>-18.51</v>
      </c>
      <c r="L14217" s="14" t="n">
        <f aca="false">G14217-H14217</f>
        <v>-84.51</v>
      </c>
    </row>
    <row r="14218" customFormat="false" ht="15" hidden="false" customHeight="false" outlineLevel="0" collapsed="false">
      <c r="A14218" s="2" t="s">
        <v>221</v>
      </c>
      <c r="B14218" s="2" t="s">
        <v>221</v>
      </c>
      <c r="C14218" s="2" t="s">
        <v>49</v>
      </c>
      <c r="D14218" s="2" t="s">
        <v>12</v>
      </c>
      <c r="E14218" s="2" t="s">
        <v>74</v>
      </c>
      <c r="F14218" s="2" t="s">
        <v>977</v>
      </c>
      <c r="G14218" s="14" t="n">
        <v>19.5</v>
      </c>
      <c r="H14218" s="14" t="n">
        <v>61.41</v>
      </c>
      <c r="I14218" s="14" t="n">
        <v>19.5</v>
      </c>
      <c r="J14218" s="23" t="n">
        <f aca="false">IF(AND(E14218="Priority",ISNUMBER('Cost model'!N742)),'Cost model'!N742,'Cost model'!M742)</f>
        <v>60</v>
      </c>
      <c r="K14218" s="14" t="n">
        <f aca="false">J14218-H14218</f>
        <v>-1.41</v>
      </c>
      <c r="L14218" s="14" t="n">
        <f aca="false">G14218-H14218</f>
        <v>-41.91</v>
      </c>
    </row>
    <row r="14219" customFormat="false" ht="15" hidden="false" customHeight="false" outlineLevel="0" collapsed="false">
      <c r="A14219" s="2" t="s">
        <v>124</v>
      </c>
      <c r="B14219" s="2" t="s">
        <v>124</v>
      </c>
      <c r="C14219" s="2" t="s">
        <v>48</v>
      </c>
      <c r="D14219" s="2" t="s">
        <v>10</v>
      </c>
      <c r="E14219" s="2" t="s">
        <v>74</v>
      </c>
      <c r="F14219" s="2" t="s">
        <v>977</v>
      </c>
      <c r="G14219" s="14" t="n">
        <v>12.5</v>
      </c>
      <c r="H14219" s="14" t="n">
        <v>12</v>
      </c>
      <c r="I14219" s="14" t="n">
        <v>12.5</v>
      </c>
      <c r="J14219" s="23" t="n">
        <f aca="false">IF(AND(E14219="Priority",ISNUMBER('Cost model'!N318)),'Cost model'!N318,'Cost model'!M318)</f>
        <v>14.5</v>
      </c>
      <c r="K14219" s="14" t="n">
        <f aca="false">J14219-H14219</f>
        <v>2.5</v>
      </c>
      <c r="L14219" s="14" t="n">
        <f aca="false">G14219-H14219</f>
        <v>0.5</v>
      </c>
    </row>
    <row r="14220" customFormat="false" ht="15" hidden="false" customHeight="false" outlineLevel="0" collapsed="false">
      <c r="A14220" s="2" t="s">
        <v>142</v>
      </c>
      <c r="B14220" s="2" t="s">
        <v>142</v>
      </c>
      <c r="C14220" s="2" t="s">
        <v>47</v>
      </c>
      <c r="D14220" s="2" t="s">
        <v>10</v>
      </c>
      <c r="E14220" s="2" t="s">
        <v>74</v>
      </c>
      <c r="F14220" s="2" t="s">
        <v>977</v>
      </c>
      <c r="G14220" s="14" t="n">
        <v>9.5</v>
      </c>
      <c r="H14220" s="14" t="n">
        <v>26.1</v>
      </c>
      <c r="I14220" s="14" t="n">
        <v>9.5</v>
      </c>
      <c r="J14220" s="23" t="n">
        <f aca="false">IF(AND(E14220="Priority",ISNUMBER('Cost model'!N632)),'Cost model'!N632,'Cost model'!M632)</f>
        <v>9.5</v>
      </c>
      <c r="K14220" s="14" t="n">
        <f aca="false">J14220-H14220</f>
        <v>-16.6</v>
      </c>
      <c r="L14220" s="14" t="n">
        <f aca="false">G14220-H14220</f>
        <v>-16.6</v>
      </c>
    </row>
    <row r="14221" customFormat="false" ht="15" hidden="false" customHeight="false" outlineLevel="0" collapsed="false">
      <c r="A14221" s="2" t="s">
        <v>158</v>
      </c>
      <c r="B14221" s="2" t="s">
        <v>158</v>
      </c>
      <c r="C14221" s="2" t="s">
        <v>49</v>
      </c>
      <c r="D14221" s="2" t="s">
        <v>12</v>
      </c>
      <c r="E14221" s="2" t="s">
        <v>74</v>
      </c>
      <c r="F14221" s="2" t="s">
        <v>977</v>
      </c>
      <c r="G14221" s="14" t="n">
        <v>19.5</v>
      </c>
      <c r="H14221" s="14" t="n">
        <v>41.33</v>
      </c>
      <c r="I14221" s="14" t="n">
        <v>19.5</v>
      </c>
      <c r="J14221" s="23" t="n">
        <f aca="false">IF(AND(E14221="Priority",ISNUMBER('Cost model'!N427)),'Cost model'!N427,'Cost model'!M427)</f>
        <v>28.5</v>
      </c>
      <c r="K14221" s="14" t="n">
        <f aca="false">J14221-H14221</f>
        <v>-12.83</v>
      </c>
      <c r="L14221" s="14" t="n">
        <f aca="false">G14221-H14221</f>
        <v>-21.83</v>
      </c>
    </row>
    <row r="14222" customFormat="false" ht="15" hidden="false" customHeight="false" outlineLevel="0" collapsed="false">
      <c r="A14222" s="2" t="s">
        <v>174</v>
      </c>
      <c r="B14222" s="2" t="s">
        <v>174</v>
      </c>
      <c r="C14222" s="2" t="s">
        <v>48</v>
      </c>
      <c r="D14222" s="2" t="s">
        <v>12</v>
      </c>
      <c r="E14222" s="2" t="s">
        <v>74</v>
      </c>
      <c r="F14222" s="2" t="s">
        <v>977</v>
      </c>
      <c r="G14222" s="14" t="n">
        <v>12.5</v>
      </c>
      <c r="H14222" s="14" t="n">
        <v>16.93</v>
      </c>
      <c r="I14222" s="14" t="n">
        <v>12.5</v>
      </c>
      <c r="J14222" s="23" t="n">
        <f aca="false">IF(AND(E14222="Priority",ISNUMBER('Cost model'!N171)),'Cost model'!N171,'Cost model'!M171)</f>
        <v>40</v>
      </c>
      <c r="K14222" s="14" t="n">
        <f aca="false">J14222-H14222</f>
        <v>23.07</v>
      </c>
      <c r="L14222" s="14" t="n">
        <f aca="false">G14222-H14222</f>
        <v>-4.43</v>
      </c>
    </row>
    <row r="14223" customFormat="false" ht="15" hidden="false" customHeight="false" outlineLevel="0" collapsed="false">
      <c r="A14223" s="2" t="s">
        <v>142</v>
      </c>
      <c r="B14223" s="2" t="s">
        <v>142</v>
      </c>
      <c r="C14223" s="2" t="s">
        <v>47</v>
      </c>
      <c r="D14223" s="2" t="s">
        <v>12</v>
      </c>
      <c r="E14223" s="2" t="s">
        <v>74</v>
      </c>
      <c r="F14223" s="2" t="s">
        <v>977</v>
      </c>
      <c r="G14223" s="14" t="n">
        <v>9.5</v>
      </c>
      <c r="H14223" s="14" t="n">
        <v>7.55</v>
      </c>
      <c r="I14223" s="14" t="n">
        <v>9.5</v>
      </c>
      <c r="J14223" s="23" t="n">
        <f aca="false">IF(AND(E14223="Priority",ISNUMBER('Cost model'!N635)),'Cost model'!N635,'Cost model'!M635)</f>
        <v>30.5</v>
      </c>
      <c r="K14223" s="14" t="n">
        <f aca="false">J14223-H14223</f>
        <v>22.95</v>
      </c>
      <c r="L14223" s="14" t="n">
        <f aca="false">G14223-H14223</f>
        <v>1.95</v>
      </c>
    </row>
    <row r="14224" customFormat="false" ht="15" hidden="false" customHeight="false" outlineLevel="0" collapsed="false">
      <c r="A14224" s="2" t="s">
        <v>221</v>
      </c>
      <c r="B14224" s="2" t="s">
        <v>221</v>
      </c>
      <c r="C14224" s="2" t="s">
        <v>49</v>
      </c>
      <c r="D14224" s="2" t="s">
        <v>13</v>
      </c>
      <c r="E14224" s="2" t="s">
        <v>74</v>
      </c>
      <c r="F14224" s="2" t="s">
        <v>977</v>
      </c>
      <c r="G14224" s="14" t="n">
        <v>50</v>
      </c>
      <c r="H14224" s="14" t="n">
        <v>418.7</v>
      </c>
      <c r="I14224" s="14" t="n">
        <v>50</v>
      </c>
      <c r="J14224" s="23" t="n">
        <f aca="false">IF(AND(E14224="Priority",ISNUMBER('Cost model'!N745)),'Cost model'!N745,'Cost model'!M745)</f>
        <v>130</v>
      </c>
      <c r="K14224" s="14" t="n">
        <f aca="false">J14224-H14224</f>
        <v>-288.7</v>
      </c>
      <c r="L14224" s="14" t="n">
        <f aca="false">G14224-H14224</f>
        <v>-368.7</v>
      </c>
    </row>
    <row r="14225" customFormat="false" ht="15" hidden="false" customHeight="false" outlineLevel="0" collapsed="false">
      <c r="A14225" s="2" t="s">
        <v>221</v>
      </c>
      <c r="B14225" s="2" t="s">
        <v>221</v>
      </c>
      <c r="C14225" s="2" t="s">
        <v>49</v>
      </c>
      <c r="D14225" s="2" t="s">
        <v>12</v>
      </c>
      <c r="E14225" s="2" t="s">
        <v>74</v>
      </c>
      <c r="F14225" s="2" t="s">
        <v>977</v>
      </c>
      <c r="G14225" s="14" t="n">
        <v>19.5</v>
      </c>
      <c r="H14225" s="14" t="n">
        <v>27.75</v>
      </c>
      <c r="I14225" s="14" t="n">
        <v>19.5</v>
      </c>
      <c r="J14225" s="23" t="n">
        <f aca="false">IF(AND(E14225="Priority",ISNUMBER('Cost model'!N742)),'Cost model'!N742,'Cost model'!M742)</f>
        <v>60</v>
      </c>
      <c r="K14225" s="14" t="n">
        <f aca="false">J14225-H14225</f>
        <v>32.25</v>
      </c>
      <c r="L14225" s="14" t="n">
        <f aca="false">G14225-H14225</f>
        <v>-8.25</v>
      </c>
    </row>
    <row r="14226" customFormat="false" ht="15" hidden="false" customHeight="false" outlineLevel="0" collapsed="false">
      <c r="A14226" s="2" t="s">
        <v>221</v>
      </c>
      <c r="B14226" s="2" t="s">
        <v>221</v>
      </c>
      <c r="C14226" s="2" t="s">
        <v>49</v>
      </c>
      <c r="D14226" s="2" t="s">
        <v>10</v>
      </c>
      <c r="E14226" s="2" t="s">
        <v>74</v>
      </c>
      <c r="F14226" s="2" t="s">
        <v>977</v>
      </c>
      <c r="G14226" s="14" t="n">
        <v>17.5</v>
      </c>
      <c r="H14226" s="14" t="n">
        <v>16.01</v>
      </c>
      <c r="I14226" s="14" t="n">
        <v>17.5</v>
      </c>
      <c r="J14226" s="23" t="n">
        <f aca="false">IF(AND(E14226="Priority",ISNUMBER('Cost model'!N739)),'Cost model'!N739,'Cost model'!M739)</f>
        <v>17.5</v>
      </c>
      <c r="K14226" s="14" t="n">
        <f aca="false">J14226-H14226</f>
        <v>1.49</v>
      </c>
      <c r="L14226" s="14" t="n">
        <f aca="false">G14226-H14226</f>
        <v>1.49</v>
      </c>
    </row>
    <row r="14227" customFormat="false" ht="15" hidden="false" customHeight="false" outlineLevel="0" collapsed="false">
      <c r="A14227" s="2" t="s">
        <v>174</v>
      </c>
      <c r="B14227" s="2" t="s">
        <v>174</v>
      </c>
      <c r="C14227" s="2" t="s">
        <v>47</v>
      </c>
      <c r="D14227" s="2" t="s">
        <v>10</v>
      </c>
      <c r="E14227" s="2" t="s">
        <v>74</v>
      </c>
      <c r="F14227" s="2" t="s">
        <v>977</v>
      </c>
      <c r="G14227" s="14" t="n">
        <v>9.5</v>
      </c>
      <c r="H14227" s="14" t="n">
        <v>6.93</v>
      </c>
      <c r="I14227" s="14" t="n">
        <v>9.5</v>
      </c>
      <c r="J14227" s="23" t="n">
        <f aca="false">IF(AND(E14227="Priority",ISNUMBER('Cost model'!N167)),'Cost model'!N167,'Cost model'!M167)</f>
        <v>8.5</v>
      </c>
      <c r="K14227" s="14" t="n">
        <f aca="false">J14227-H14227</f>
        <v>1.57</v>
      </c>
      <c r="L14227" s="14" t="n">
        <f aca="false">G14227-H14227</f>
        <v>2.57</v>
      </c>
    </row>
    <row r="14228" customFormat="false" ht="15" hidden="false" customHeight="false" outlineLevel="0" collapsed="false">
      <c r="A14228" s="2" t="s">
        <v>174</v>
      </c>
      <c r="B14228" s="2" t="s">
        <v>142</v>
      </c>
      <c r="C14228" s="2" t="s">
        <v>48</v>
      </c>
      <c r="D14228" s="2" t="s">
        <v>10</v>
      </c>
      <c r="E14228" s="2" t="s">
        <v>74</v>
      </c>
      <c r="F14228" s="2" t="s">
        <v>976</v>
      </c>
      <c r="G14228" s="14" t="n">
        <v>12.5</v>
      </c>
      <c r="H14228" s="14" t="n">
        <v>9.36</v>
      </c>
      <c r="I14228" s="14" t="n">
        <v>12.5</v>
      </c>
      <c r="J14228" s="23" t="n">
        <f aca="false">IF(AND(E14228="Priority",ISNUMBER('Cost model'!N123)),'Cost model'!N123,'Cost model'!M123)</f>
        <v>16.5</v>
      </c>
      <c r="K14228" s="14" t="n">
        <f aca="false">J14228-H14228</f>
        <v>7.14</v>
      </c>
      <c r="L14228" s="14" t="n">
        <f aca="false">G14228-H14228</f>
        <v>3.14</v>
      </c>
    </row>
    <row r="14229" customFormat="false" ht="15" hidden="false" customHeight="false" outlineLevel="0" collapsed="false">
      <c r="A14229" s="2" t="s">
        <v>174</v>
      </c>
      <c r="B14229" s="2" t="s">
        <v>123</v>
      </c>
      <c r="C14229" s="2" t="s">
        <v>49</v>
      </c>
      <c r="D14229" s="2" t="s">
        <v>13</v>
      </c>
      <c r="E14229" s="2" t="s">
        <v>74</v>
      </c>
      <c r="F14229" s="2" t="s">
        <v>976</v>
      </c>
      <c r="G14229" s="14" t="n">
        <v>50</v>
      </c>
      <c r="H14229" s="14" t="n">
        <v>79.57</v>
      </c>
      <c r="I14229" s="14" t="n">
        <v>99</v>
      </c>
      <c r="J14229" s="23" t="n">
        <f aca="false">IF(AND(E14229="Priority",ISNUMBER('Cost model'!N205)),'Cost model'!N205,'Cost model'!M205)</f>
        <v>105</v>
      </c>
      <c r="K14229" s="14" t="n">
        <f aca="false">J14229-H14229</f>
        <v>25.43</v>
      </c>
      <c r="L14229" s="14" t="n">
        <f aca="false">G14229-H14229</f>
        <v>-29.57</v>
      </c>
    </row>
    <row r="14230" customFormat="false" ht="15" hidden="false" customHeight="false" outlineLevel="0" collapsed="false">
      <c r="A14230" s="2" t="s">
        <v>158</v>
      </c>
      <c r="B14230" s="2" t="s">
        <v>158</v>
      </c>
      <c r="C14230" s="2" t="s">
        <v>47</v>
      </c>
      <c r="D14230" s="2" t="s">
        <v>10</v>
      </c>
      <c r="E14230" s="2" t="s">
        <v>74</v>
      </c>
      <c r="F14230" s="2" t="s">
        <v>977</v>
      </c>
      <c r="G14230" s="14" t="n">
        <v>9.5</v>
      </c>
      <c r="H14230" s="14" t="n">
        <v>8.58</v>
      </c>
      <c r="I14230" s="14" t="n">
        <v>9.5</v>
      </c>
      <c r="J14230" s="23" t="n">
        <f aca="false">IF(AND(E14230="Priority",ISNUMBER('Cost model'!N422)),'Cost model'!N422,'Cost model'!M422)</f>
        <v>8.5</v>
      </c>
      <c r="K14230" s="14" t="n">
        <f aca="false">J14230-H14230</f>
        <v>-0.0800000000000001</v>
      </c>
      <c r="L14230" s="14" t="n">
        <f aca="false">G14230-H14230</f>
        <v>0.92</v>
      </c>
    </row>
    <row r="14231" customFormat="false" ht="15" hidden="false" customHeight="false" outlineLevel="0" collapsed="false">
      <c r="A14231" s="2" t="s">
        <v>174</v>
      </c>
      <c r="B14231" s="2" t="s">
        <v>174</v>
      </c>
      <c r="C14231" s="2" t="s">
        <v>48</v>
      </c>
      <c r="D14231" s="2" t="s">
        <v>12</v>
      </c>
      <c r="E14231" s="2" t="s">
        <v>74</v>
      </c>
      <c r="F14231" s="2" t="s">
        <v>977</v>
      </c>
      <c r="G14231" s="14" t="n">
        <v>12.5</v>
      </c>
      <c r="H14231" s="14" t="n">
        <v>26.1</v>
      </c>
      <c r="I14231" s="14" t="n">
        <v>12.5</v>
      </c>
      <c r="J14231" s="23" t="n">
        <f aca="false">IF(AND(E14231="Priority",ISNUMBER('Cost model'!N171)),'Cost model'!N171,'Cost model'!M171)</f>
        <v>40</v>
      </c>
      <c r="K14231" s="14" t="n">
        <f aca="false">J14231-H14231</f>
        <v>13.9</v>
      </c>
      <c r="L14231" s="14" t="n">
        <f aca="false">G14231-H14231</f>
        <v>-13.6</v>
      </c>
    </row>
    <row r="14232" customFormat="false" ht="15" hidden="false" customHeight="false" outlineLevel="0" collapsed="false">
      <c r="A14232" s="2" t="s">
        <v>142</v>
      </c>
      <c r="B14232" s="2" t="s">
        <v>174</v>
      </c>
      <c r="C14232" s="2" t="s">
        <v>49</v>
      </c>
      <c r="D14232" s="2" t="s">
        <v>13</v>
      </c>
      <c r="E14232" s="2" t="s">
        <v>74</v>
      </c>
      <c r="F14232" s="2" t="s">
        <v>976</v>
      </c>
      <c r="G14232" s="14" t="n">
        <v>50</v>
      </c>
      <c r="H14232" s="14" t="n">
        <v>99.85</v>
      </c>
      <c r="I14232" s="14" t="n">
        <v>85</v>
      </c>
      <c r="J14232" s="23" t="n">
        <f aca="false">IF(AND(E14232="Priority",ISNUMBER('Cost model'!N700)),'Cost model'!N700,'Cost model'!M700)</f>
        <v>100</v>
      </c>
      <c r="K14232" s="14" t="n">
        <f aca="false">J14232-H14232</f>
        <v>0.150000000000006</v>
      </c>
      <c r="L14232" s="14" t="n">
        <f aca="false">G14232-H14232</f>
        <v>-49.85</v>
      </c>
    </row>
    <row r="14233" customFormat="false" ht="15" hidden="false" customHeight="false" outlineLevel="0" collapsed="false">
      <c r="A14233" s="2" t="s">
        <v>124</v>
      </c>
      <c r="B14233" s="2" t="s">
        <v>124</v>
      </c>
      <c r="C14233" s="2" t="s">
        <v>49</v>
      </c>
      <c r="D14233" s="2" t="s">
        <v>10</v>
      </c>
      <c r="E14233" s="2" t="s">
        <v>74</v>
      </c>
      <c r="F14233" s="2" t="s">
        <v>977</v>
      </c>
      <c r="G14233" s="14" t="n">
        <v>17.5</v>
      </c>
      <c r="H14233" s="14" t="n">
        <v>17.33</v>
      </c>
      <c r="I14233" s="14" t="n">
        <v>17.5</v>
      </c>
      <c r="J14233" s="23" t="n">
        <f aca="false">IF(AND(E14233="Priority",ISNUMBER('Cost model'!N319)),'Cost model'!N319,'Cost model'!M319)</f>
        <v>16.5</v>
      </c>
      <c r="K14233" s="14" t="n">
        <f aca="false">J14233-H14233</f>
        <v>-0.829999999999998</v>
      </c>
      <c r="L14233" s="14" t="n">
        <f aca="false">G14233-H14233</f>
        <v>0.170000000000002</v>
      </c>
    </row>
    <row r="14234" customFormat="false" ht="15" hidden="false" customHeight="false" outlineLevel="0" collapsed="false">
      <c r="A14234" s="2" t="s">
        <v>124</v>
      </c>
      <c r="B14234" s="2" t="s">
        <v>124</v>
      </c>
      <c r="C14234" s="2" t="s">
        <v>47</v>
      </c>
      <c r="D14234" s="2" t="s">
        <v>10</v>
      </c>
      <c r="E14234" s="2" t="s">
        <v>83</v>
      </c>
      <c r="F14234" s="2" t="s">
        <v>977</v>
      </c>
      <c r="G14234" s="14" t="n">
        <v>14.5</v>
      </c>
      <c r="H14234" s="14" t="n">
        <v>26.1</v>
      </c>
      <c r="I14234" s="14" t="n">
        <v>14.5</v>
      </c>
      <c r="J14234" s="23" t="n">
        <f aca="false">IF(AND(E14234="Priority",ISNUMBER('Cost model'!N317)),'Cost model'!N317,'Cost model'!M317)</f>
        <v>15.5</v>
      </c>
      <c r="K14234" s="14" t="n">
        <f aca="false">J14234-H14234</f>
        <v>-10.6</v>
      </c>
      <c r="L14234" s="14" t="n">
        <f aca="false">G14234-H14234</f>
        <v>-11.6</v>
      </c>
    </row>
    <row r="14235" customFormat="false" ht="15" hidden="false" customHeight="false" outlineLevel="0" collapsed="false">
      <c r="A14235" s="2" t="s">
        <v>221</v>
      </c>
      <c r="B14235" s="2" t="s">
        <v>221</v>
      </c>
      <c r="C14235" s="2" t="s">
        <v>47</v>
      </c>
      <c r="D14235" s="2" t="s">
        <v>12</v>
      </c>
      <c r="E14235" s="2" t="s">
        <v>74</v>
      </c>
      <c r="F14235" s="2" t="s">
        <v>977</v>
      </c>
      <c r="G14235" s="14" t="n">
        <v>85</v>
      </c>
      <c r="H14235" s="14" t="n">
        <v>30.57</v>
      </c>
      <c r="I14235" s="14" t="n">
        <v>9.5</v>
      </c>
      <c r="J14235" s="23" t="n">
        <f aca="false">IF(AND(E14235="Priority",ISNUMBER('Cost model'!N740)),'Cost model'!N740,'Cost model'!M740)</f>
        <v>22.5</v>
      </c>
      <c r="K14235" s="14" t="n">
        <f aca="false">J14235-H14235</f>
        <v>-8.07</v>
      </c>
      <c r="L14235" s="14" t="n">
        <f aca="false">G14235-H14235</f>
        <v>54.43</v>
      </c>
    </row>
    <row r="14236" customFormat="false" ht="15" hidden="false" customHeight="false" outlineLevel="0" collapsed="false">
      <c r="A14236" s="2" t="s">
        <v>174</v>
      </c>
      <c r="B14236" s="2" t="s">
        <v>174</v>
      </c>
      <c r="C14236" s="2" t="s">
        <v>48</v>
      </c>
      <c r="D14236" s="2" t="s">
        <v>10</v>
      </c>
      <c r="E14236" s="2" t="s">
        <v>74</v>
      </c>
      <c r="F14236" s="2" t="s">
        <v>977</v>
      </c>
      <c r="G14236" s="14" t="n">
        <v>12.5</v>
      </c>
      <c r="H14236" s="14" t="n">
        <v>13.99</v>
      </c>
      <c r="I14236" s="14" t="n">
        <v>12.5</v>
      </c>
      <c r="J14236" s="23" t="n">
        <f aca="false">IF(AND(E14236="Priority",ISNUMBER('Cost model'!N168)),'Cost model'!N168,'Cost model'!M168)</f>
        <v>13.5</v>
      </c>
      <c r="K14236" s="14" t="n">
        <f aca="false">J14236-H14236</f>
        <v>-0.49</v>
      </c>
      <c r="L14236" s="14" t="n">
        <f aca="false">G14236-H14236</f>
        <v>-1.49</v>
      </c>
    </row>
    <row r="14237" customFormat="false" ht="15" hidden="false" customHeight="false" outlineLevel="0" collapsed="false">
      <c r="A14237" s="2" t="s">
        <v>221</v>
      </c>
      <c r="B14237" s="2" t="s">
        <v>221</v>
      </c>
      <c r="C14237" s="2" t="s">
        <v>47</v>
      </c>
      <c r="D14237" s="2" t="s">
        <v>12</v>
      </c>
      <c r="E14237" s="2" t="s">
        <v>74</v>
      </c>
      <c r="F14237" s="2" t="s">
        <v>977</v>
      </c>
      <c r="G14237" s="14" t="n">
        <v>9.5</v>
      </c>
      <c r="H14237" s="14" t="n">
        <v>28.52</v>
      </c>
      <c r="I14237" s="14" t="n">
        <v>9.5</v>
      </c>
      <c r="J14237" s="23" t="n">
        <f aca="false">IF(AND(E14237="Priority",ISNUMBER('Cost model'!N740)),'Cost model'!N740,'Cost model'!M740)</f>
        <v>22.5</v>
      </c>
      <c r="K14237" s="14" t="n">
        <f aca="false">J14237-H14237</f>
        <v>-6.02</v>
      </c>
      <c r="L14237" s="14" t="n">
        <f aca="false">G14237-H14237</f>
        <v>-19.02</v>
      </c>
    </row>
    <row r="14238" customFormat="false" ht="15" hidden="false" customHeight="false" outlineLevel="0" collapsed="false">
      <c r="A14238" s="2" t="s">
        <v>174</v>
      </c>
      <c r="B14238" s="2" t="s">
        <v>174</v>
      </c>
      <c r="C14238" s="2" t="s">
        <v>48</v>
      </c>
      <c r="D14238" s="2" t="s">
        <v>13</v>
      </c>
      <c r="E14238" s="2" t="s">
        <v>74</v>
      </c>
      <c r="F14238" s="2" t="s">
        <v>977</v>
      </c>
      <c r="G14238" s="14" t="n">
        <v>24.5</v>
      </c>
      <c r="H14238" s="14" t="n">
        <v>82.45</v>
      </c>
      <c r="I14238" s="14" t="n">
        <v>24.5</v>
      </c>
      <c r="J14238" s="23" t="n">
        <f aca="false">IF(AND(E14238="Priority",ISNUMBER('Cost model'!N174)),'Cost model'!N174,'Cost model'!M174)</f>
        <v>70</v>
      </c>
      <c r="K14238" s="14" t="n">
        <f aca="false">J14238-H14238</f>
        <v>-12.45</v>
      </c>
      <c r="L14238" s="14" t="n">
        <f aca="false">G14238-H14238</f>
        <v>-57.95</v>
      </c>
    </row>
    <row r="14239" customFormat="false" ht="15" hidden="false" customHeight="false" outlineLevel="0" collapsed="false">
      <c r="A14239" s="2" t="s">
        <v>174</v>
      </c>
      <c r="B14239" s="2" t="s">
        <v>174</v>
      </c>
      <c r="C14239" s="2" t="s">
        <v>48</v>
      </c>
      <c r="D14239" s="2" t="s">
        <v>10</v>
      </c>
      <c r="E14239" s="2" t="s">
        <v>74</v>
      </c>
      <c r="F14239" s="2" t="s">
        <v>977</v>
      </c>
      <c r="G14239" s="14" t="n">
        <v>12.5</v>
      </c>
      <c r="H14239" s="14" t="n">
        <v>11.66</v>
      </c>
      <c r="I14239" s="14" t="n">
        <v>12.5</v>
      </c>
      <c r="J14239" s="23" t="n">
        <f aca="false">IF(AND(E14239="Priority",ISNUMBER('Cost model'!N168)),'Cost model'!N168,'Cost model'!M168)</f>
        <v>13.5</v>
      </c>
      <c r="K14239" s="14" t="n">
        <f aca="false">J14239-H14239</f>
        <v>1.84</v>
      </c>
      <c r="L14239" s="14" t="n">
        <f aca="false">G14239-H14239</f>
        <v>0.84</v>
      </c>
    </row>
    <row r="14240" customFormat="false" ht="15" hidden="false" customHeight="false" outlineLevel="0" collapsed="false">
      <c r="A14240" s="2" t="s">
        <v>124</v>
      </c>
      <c r="B14240" s="2" t="s">
        <v>124</v>
      </c>
      <c r="C14240" s="2" t="s">
        <v>47</v>
      </c>
      <c r="D14240" s="2" t="s">
        <v>13</v>
      </c>
      <c r="E14240" s="2" t="s">
        <v>74</v>
      </c>
      <c r="F14240" s="2" t="s">
        <v>977</v>
      </c>
      <c r="G14240" s="14" t="n">
        <v>19</v>
      </c>
      <c r="H14240" s="14" t="n">
        <v>99.13</v>
      </c>
      <c r="I14240" s="14" t="n">
        <v>19</v>
      </c>
      <c r="J14240" s="23" t="n">
        <f aca="false">IF(AND(E14240="Priority",ISNUMBER('Cost model'!N323)),'Cost model'!N323,'Cost model'!M323)</f>
        <v>60</v>
      </c>
      <c r="K14240" s="14" t="n">
        <f aca="false">J14240-H14240</f>
        <v>-39.13</v>
      </c>
      <c r="L14240" s="14" t="n">
        <f aca="false">G14240-H14240</f>
        <v>-80.13</v>
      </c>
    </row>
    <row r="14241" customFormat="false" ht="15" hidden="false" customHeight="false" outlineLevel="0" collapsed="false">
      <c r="A14241" s="2" t="s">
        <v>124</v>
      </c>
      <c r="B14241" s="2" t="s">
        <v>174</v>
      </c>
      <c r="C14241" s="2" t="s">
        <v>47</v>
      </c>
      <c r="D14241" s="2" t="s">
        <v>10</v>
      </c>
      <c r="E14241" s="2" t="s">
        <v>74</v>
      </c>
      <c r="F14241" s="2" t="s">
        <v>976</v>
      </c>
      <c r="G14241" s="14" t="n">
        <v>14.5</v>
      </c>
      <c r="H14241" s="14" t="n">
        <v>14.4</v>
      </c>
      <c r="I14241" s="14" t="n">
        <v>14.5</v>
      </c>
      <c r="J14241" s="23" t="n">
        <f aca="false">IF(AND(E14241="Priority",ISNUMBER('Cost model'!N362)),'Cost model'!N362,'Cost model'!M362)</f>
        <v>10.5</v>
      </c>
      <c r="K14241" s="14" t="n">
        <f aca="false">J14241-H14241</f>
        <v>-3.9</v>
      </c>
      <c r="L14241" s="14" t="n">
        <f aca="false">G14241-H14241</f>
        <v>0.0999999999999996</v>
      </c>
    </row>
    <row r="14242" customFormat="false" ht="15" hidden="false" customHeight="false" outlineLevel="0" collapsed="false">
      <c r="A14242" s="2" t="s">
        <v>174</v>
      </c>
      <c r="B14242" s="2" t="s">
        <v>174</v>
      </c>
      <c r="C14242" s="2" t="s">
        <v>47</v>
      </c>
      <c r="D14242" s="2" t="s">
        <v>10</v>
      </c>
      <c r="E14242" s="2" t="s">
        <v>74</v>
      </c>
      <c r="F14242" s="2" t="s">
        <v>977</v>
      </c>
      <c r="G14242" s="14" t="n">
        <v>9.5</v>
      </c>
      <c r="H14242" s="14" t="n">
        <v>7.74</v>
      </c>
      <c r="I14242" s="14" t="n">
        <v>9.5</v>
      </c>
      <c r="J14242" s="23" t="n">
        <f aca="false">IF(AND(E14242="Priority",ISNUMBER('Cost model'!N167)),'Cost model'!N167,'Cost model'!M167)</f>
        <v>8.5</v>
      </c>
      <c r="K14242" s="14" t="n">
        <f aca="false">J14242-H14242</f>
        <v>0.76</v>
      </c>
      <c r="L14242" s="14" t="n">
        <f aca="false">G14242-H14242</f>
        <v>1.76</v>
      </c>
    </row>
    <row r="14243" customFormat="false" ht="15" hidden="false" customHeight="false" outlineLevel="0" collapsed="false">
      <c r="A14243" s="2" t="s">
        <v>174</v>
      </c>
      <c r="B14243" s="2" t="s">
        <v>142</v>
      </c>
      <c r="C14243" s="2" t="s">
        <v>48</v>
      </c>
      <c r="D14243" s="2" t="s">
        <v>12</v>
      </c>
      <c r="E14243" s="2" t="s">
        <v>74</v>
      </c>
      <c r="F14243" s="2" t="s">
        <v>976</v>
      </c>
      <c r="G14243" s="14" t="n">
        <v>12.5</v>
      </c>
      <c r="H14243" s="14" t="n">
        <v>24.57</v>
      </c>
      <c r="I14243" s="14" t="n">
        <v>12.5</v>
      </c>
      <c r="J14243" s="23" t="n">
        <f aca="false">IF(AND(E14243="Priority",ISNUMBER('Cost model'!N126)),'Cost model'!N126,'Cost model'!M126)</f>
        <v>45</v>
      </c>
      <c r="K14243" s="14" t="n">
        <f aca="false">J14243-H14243</f>
        <v>20.43</v>
      </c>
      <c r="L14243" s="14" t="n">
        <f aca="false">G14243-H14243</f>
        <v>-12.07</v>
      </c>
    </row>
    <row r="14244" customFormat="false" ht="15" hidden="false" customHeight="false" outlineLevel="0" collapsed="false">
      <c r="A14244" s="2" t="s">
        <v>221</v>
      </c>
      <c r="B14244" s="2" t="s">
        <v>221</v>
      </c>
      <c r="C14244" s="2" t="s">
        <v>48</v>
      </c>
      <c r="D14244" s="2" t="s">
        <v>10</v>
      </c>
      <c r="E14244" s="2" t="s">
        <v>74</v>
      </c>
      <c r="F14244" s="2" t="s">
        <v>977</v>
      </c>
      <c r="G14244" s="14" t="n">
        <v>12.5</v>
      </c>
      <c r="H14244" s="14" t="n">
        <v>10.14</v>
      </c>
      <c r="I14244" s="14" t="n">
        <v>12.5</v>
      </c>
      <c r="J14244" s="23" t="n">
        <f aca="false">IF(AND(E14244="Priority",ISNUMBER('Cost model'!N738)),'Cost model'!N738,'Cost model'!M738)</f>
        <v>11.5</v>
      </c>
      <c r="K14244" s="14" t="n">
        <f aca="false">J14244-H14244</f>
        <v>1.36</v>
      </c>
      <c r="L14244" s="14" t="n">
        <f aca="false">G14244-H14244</f>
        <v>2.36</v>
      </c>
    </row>
    <row r="14245" customFormat="false" ht="15" hidden="false" customHeight="false" outlineLevel="0" collapsed="false">
      <c r="A14245" s="2" t="s">
        <v>142</v>
      </c>
      <c r="B14245" s="2" t="s">
        <v>142</v>
      </c>
      <c r="C14245" s="2" t="s">
        <v>47</v>
      </c>
      <c r="D14245" s="2" t="s">
        <v>12</v>
      </c>
      <c r="E14245" s="2" t="s">
        <v>74</v>
      </c>
      <c r="F14245" s="2" t="s">
        <v>977</v>
      </c>
      <c r="G14245" s="14" t="n">
        <v>9.5</v>
      </c>
      <c r="H14245" s="14" t="n">
        <v>44.15</v>
      </c>
      <c r="I14245" s="14" t="n">
        <v>9.5</v>
      </c>
      <c r="J14245" s="23" t="n">
        <f aca="false">IF(AND(E14245="Priority",ISNUMBER('Cost model'!N635)),'Cost model'!N635,'Cost model'!M635)</f>
        <v>30.5</v>
      </c>
      <c r="K14245" s="14" t="n">
        <f aca="false">J14245-H14245</f>
        <v>-13.65</v>
      </c>
      <c r="L14245" s="14" t="n">
        <f aca="false">G14245-H14245</f>
        <v>-34.65</v>
      </c>
    </row>
    <row r="14246" customFormat="false" ht="15" hidden="false" customHeight="false" outlineLevel="0" collapsed="false">
      <c r="A14246" s="2" t="s">
        <v>124</v>
      </c>
      <c r="B14246" s="2" t="s">
        <v>124</v>
      </c>
      <c r="C14246" s="2" t="s">
        <v>47</v>
      </c>
      <c r="D14246" s="2" t="s">
        <v>10</v>
      </c>
      <c r="E14246" s="2" t="s">
        <v>74</v>
      </c>
      <c r="F14246" s="2" t="s">
        <v>977</v>
      </c>
      <c r="G14246" s="14" t="n">
        <v>9.5</v>
      </c>
      <c r="H14246" s="14" t="n">
        <v>24.57</v>
      </c>
      <c r="I14246" s="14" t="n">
        <v>9.5</v>
      </c>
      <c r="J14246" s="23" t="n">
        <f aca="false">IF(AND(E14246="Priority",ISNUMBER('Cost model'!N317)),'Cost model'!N317,'Cost model'!M317)</f>
        <v>10.5</v>
      </c>
      <c r="K14246" s="14" t="n">
        <f aca="false">J14246-H14246</f>
        <v>-14.07</v>
      </c>
      <c r="L14246" s="14" t="n">
        <f aca="false">G14246-H14246</f>
        <v>-15.07</v>
      </c>
    </row>
    <row r="14247" customFormat="false" ht="15" hidden="false" customHeight="false" outlineLevel="0" collapsed="false">
      <c r="A14247" s="2" t="s">
        <v>124</v>
      </c>
      <c r="B14247" s="2" t="s">
        <v>124</v>
      </c>
      <c r="C14247" s="2" t="s">
        <v>48</v>
      </c>
      <c r="D14247" s="2" t="s">
        <v>13</v>
      </c>
      <c r="E14247" s="2" t="s">
        <v>74</v>
      </c>
      <c r="F14247" s="2" t="s">
        <v>977</v>
      </c>
      <c r="G14247" s="14" t="n">
        <v>24.5</v>
      </c>
      <c r="H14247" s="14" t="n">
        <v>58.67</v>
      </c>
      <c r="I14247" s="14" t="n">
        <v>24.5</v>
      </c>
      <c r="J14247" s="23" t="n">
        <f aca="false">IF(AND(E14247="Priority",ISNUMBER('Cost model'!N324)),'Cost model'!N324,'Cost model'!M324)</f>
        <v>85</v>
      </c>
      <c r="K14247" s="14" t="n">
        <f aca="false">J14247-H14247</f>
        <v>26.33</v>
      </c>
      <c r="L14247" s="14" t="n">
        <f aca="false">G14247-H14247</f>
        <v>-34.17</v>
      </c>
    </row>
    <row r="14248" customFormat="false" ht="15" hidden="false" customHeight="false" outlineLevel="0" collapsed="false">
      <c r="A14248" s="2" t="s">
        <v>174</v>
      </c>
      <c r="B14248" s="2" t="s">
        <v>124</v>
      </c>
      <c r="C14248" s="2" t="s">
        <v>49</v>
      </c>
      <c r="D14248" s="2" t="s">
        <v>10</v>
      </c>
      <c r="E14248" s="2" t="s">
        <v>74</v>
      </c>
      <c r="F14248" s="2" t="s">
        <v>976</v>
      </c>
      <c r="G14248" s="14" t="n">
        <v>17.5</v>
      </c>
      <c r="H14248" s="14" t="n">
        <v>21.42</v>
      </c>
      <c r="I14248" s="14" t="n">
        <v>17.5</v>
      </c>
      <c r="J14248" s="23" t="n">
        <f aca="false">IF(AND(E14248="Priority",ISNUMBER('Cost model'!N109)),'Cost model'!N109,'Cost model'!M109)</f>
        <v>18.5</v>
      </c>
      <c r="K14248" s="14" t="n">
        <f aca="false">J14248-H14248</f>
        <v>-2.92</v>
      </c>
      <c r="L14248" s="14" t="n">
        <f aca="false">G14248-H14248</f>
        <v>-3.92</v>
      </c>
    </row>
    <row r="14249" customFormat="false" ht="15" hidden="false" customHeight="false" outlineLevel="0" collapsed="false">
      <c r="A14249" s="2" t="s">
        <v>124</v>
      </c>
      <c r="B14249" s="2" t="s">
        <v>124</v>
      </c>
      <c r="C14249" s="2" t="s">
        <v>48</v>
      </c>
      <c r="D14249" s="2" t="s">
        <v>10</v>
      </c>
      <c r="E14249" s="2" t="s">
        <v>74</v>
      </c>
      <c r="F14249" s="2" t="s">
        <v>977</v>
      </c>
      <c r="G14249" s="14" t="n">
        <v>12.5</v>
      </c>
      <c r="H14249" s="14" t="n">
        <v>24.57</v>
      </c>
      <c r="I14249" s="14" t="n">
        <v>12.5</v>
      </c>
      <c r="J14249" s="23" t="n">
        <f aca="false">IF(AND(E14249="Priority",ISNUMBER('Cost model'!N318)),'Cost model'!N318,'Cost model'!M318)</f>
        <v>14.5</v>
      </c>
      <c r="K14249" s="14" t="n">
        <f aca="false">J14249-H14249</f>
        <v>-10.07</v>
      </c>
      <c r="L14249" s="14" t="n">
        <f aca="false">G14249-H14249</f>
        <v>-12.07</v>
      </c>
    </row>
    <row r="14250" customFormat="false" ht="15" hidden="false" customHeight="false" outlineLevel="0" collapsed="false">
      <c r="A14250" s="2" t="s">
        <v>124</v>
      </c>
      <c r="B14250" s="2" t="s">
        <v>124</v>
      </c>
      <c r="C14250" s="2" t="s">
        <v>47</v>
      </c>
      <c r="D14250" s="2" t="s">
        <v>10</v>
      </c>
      <c r="E14250" s="2" t="s">
        <v>74</v>
      </c>
      <c r="F14250" s="2" t="s">
        <v>977</v>
      </c>
      <c r="G14250" s="14" t="n">
        <v>9.5</v>
      </c>
      <c r="H14250" s="14" t="n">
        <v>28.41</v>
      </c>
      <c r="I14250" s="14" t="n">
        <v>9.5</v>
      </c>
      <c r="J14250" s="23" t="n">
        <f aca="false">IF(AND(E14250="Priority",ISNUMBER('Cost model'!N317)),'Cost model'!N317,'Cost model'!M317)</f>
        <v>10.5</v>
      </c>
      <c r="K14250" s="14" t="n">
        <f aca="false">J14250-H14250</f>
        <v>-17.91</v>
      </c>
      <c r="L14250" s="14" t="n">
        <f aca="false">G14250-H14250</f>
        <v>-18.91</v>
      </c>
    </row>
    <row r="14251" customFormat="false" ht="15" hidden="false" customHeight="false" outlineLevel="0" collapsed="false">
      <c r="A14251" s="2" t="s">
        <v>124</v>
      </c>
      <c r="B14251" s="2" t="s">
        <v>124</v>
      </c>
      <c r="C14251" s="2" t="s">
        <v>49</v>
      </c>
      <c r="D14251" s="2" t="s">
        <v>13</v>
      </c>
      <c r="E14251" s="2" t="s">
        <v>74</v>
      </c>
      <c r="F14251" s="2" t="s">
        <v>977</v>
      </c>
      <c r="G14251" s="14" t="n">
        <v>50</v>
      </c>
      <c r="H14251" s="14" t="n">
        <v>84.65</v>
      </c>
      <c r="I14251" s="14" t="n">
        <v>50</v>
      </c>
      <c r="J14251" s="23" t="n">
        <f aca="false">IF(AND(E14251="Priority",ISNUMBER('Cost model'!N325)),'Cost model'!N325,'Cost model'!M325)</f>
        <v>110</v>
      </c>
      <c r="K14251" s="14" t="n">
        <f aca="false">J14251-H14251</f>
        <v>25.35</v>
      </c>
      <c r="L14251" s="14" t="n">
        <f aca="false">G14251-H14251</f>
        <v>-34.65</v>
      </c>
    </row>
    <row r="14252" customFormat="false" ht="15" hidden="false" customHeight="false" outlineLevel="0" collapsed="false">
      <c r="A14252" s="2" t="s">
        <v>124</v>
      </c>
      <c r="B14252" s="2" t="s">
        <v>124</v>
      </c>
      <c r="C14252" s="2" t="s">
        <v>48</v>
      </c>
      <c r="D14252" s="2" t="s">
        <v>13</v>
      </c>
      <c r="E14252" s="2" t="s">
        <v>74</v>
      </c>
      <c r="F14252" s="2" t="s">
        <v>977</v>
      </c>
      <c r="G14252" s="14" t="n">
        <v>24.5</v>
      </c>
      <c r="H14252" s="14" t="n">
        <v>182.04</v>
      </c>
      <c r="I14252" s="14" t="n">
        <v>24.5</v>
      </c>
      <c r="J14252" s="23" t="n">
        <f aca="false">IF(AND(E14252="Priority",ISNUMBER('Cost model'!N324)),'Cost model'!N324,'Cost model'!M324)</f>
        <v>85</v>
      </c>
      <c r="K14252" s="14" t="n">
        <f aca="false">J14252-H14252</f>
        <v>-97.04</v>
      </c>
      <c r="L14252" s="14" t="n">
        <f aca="false">G14252-H14252</f>
        <v>-157.54</v>
      </c>
    </row>
    <row r="14253" customFormat="false" ht="15" hidden="false" customHeight="false" outlineLevel="0" collapsed="false">
      <c r="A14253" s="2" t="s">
        <v>221</v>
      </c>
      <c r="B14253" s="2" t="s">
        <v>221</v>
      </c>
      <c r="C14253" s="2" t="s">
        <v>49</v>
      </c>
      <c r="D14253" s="2" t="s">
        <v>12</v>
      </c>
      <c r="E14253" s="2" t="s">
        <v>74</v>
      </c>
      <c r="F14253" s="2" t="s">
        <v>977</v>
      </c>
      <c r="G14253" s="14" t="n">
        <v>19.5</v>
      </c>
      <c r="H14253" s="14" t="n">
        <v>24.57</v>
      </c>
      <c r="I14253" s="14" t="n">
        <v>19.5</v>
      </c>
      <c r="J14253" s="23" t="n">
        <f aca="false">IF(AND(E14253="Priority",ISNUMBER('Cost model'!N742)),'Cost model'!N742,'Cost model'!M742)</f>
        <v>60</v>
      </c>
      <c r="K14253" s="14" t="n">
        <f aca="false">J14253-H14253</f>
        <v>35.43</v>
      </c>
      <c r="L14253" s="14" t="n">
        <f aca="false">G14253-H14253</f>
        <v>-5.07</v>
      </c>
    </row>
    <row r="14254" customFormat="false" ht="15" hidden="false" customHeight="false" outlineLevel="0" collapsed="false">
      <c r="A14254" s="2" t="s">
        <v>221</v>
      </c>
      <c r="B14254" s="2" t="s">
        <v>174</v>
      </c>
      <c r="C14254" s="2" t="s">
        <v>47</v>
      </c>
      <c r="D14254" s="2" t="s">
        <v>12</v>
      </c>
      <c r="E14254" s="2" t="s">
        <v>74</v>
      </c>
      <c r="F14254" s="2" t="s">
        <v>976</v>
      </c>
      <c r="G14254" s="14" t="n">
        <v>19.5</v>
      </c>
      <c r="H14254" s="14" t="n">
        <v>24.57</v>
      </c>
      <c r="I14254" s="14" t="n">
        <v>24.5</v>
      </c>
      <c r="J14254" s="23" t="n">
        <f aca="false">IF(AND(E14254="Priority",ISNUMBER('Cost model'!N785)),'Cost model'!N785,'Cost model'!M785)</f>
        <v>50</v>
      </c>
      <c r="K14254" s="14" t="n">
        <f aca="false">J14254-H14254</f>
        <v>25.43</v>
      </c>
      <c r="L14254" s="14" t="n">
        <f aca="false">G14254-H14254</f>
        <v>-5.07</v>
      </c>
    </row>
    <row r="14255" customFormat="false" ht="15" hidden="false" customHeight="false" outlineLevel="0" collapsed="false">
      <c r="A14255" s="2" t="s">
        <v>221</v>
      </c>
      <c r="B14255" s="2" t="s">
        <v>158</v>
      </c>
      <c r="C14255" s="2" t="s">
        <v>47</v>
      </c>
      <c r="D14255" s="2" t="s">
        <v>10</v>
      </c>
      <c r="E14255" s="2" t="s">
        <v>74</v>
      </c>
      <c r="F14255" s="2" t="s">
        <v>976</v>
      </c>
      <c r="G14255" s="14" t="n">
        <v>9.5</v>
      </c>
      <c r="H14255" s="14" t="n">
        <v>8.44</v>
      </c>
      <c r="I14255" s="14" t="n">
        <v>14.5</v>
      </c>
      <c r="J14255" s="23" t="n">
        <f aca="false">IF(AND(E14255="Priority",ISNUMBER('Cost model'!N752)),'Cost model'!N752,'Cost model'!M752)</f>
        <v>12.5</v>
      </c>
      <c r="K14255" s="14" t="n">
        <f aca="false">J14255-H14255</f>
        <v>4.06</v>
      </c>
      <c r="L14255" s="14" t="n">
        <f aca="false">G14255-H14255</f>
        <v>1.06</v>
      </c>
    </row>
    <row r="14256" customFormat="false" ht="15" hidden="false" customHeight="false" outlineLevel="0" collapsed="false">
      <c r="A14256" s="2" t="s">
        <v>174</v>
      </c>
      <c r="B14256" s="2" t="s">
        <v>174</v>
      </c>
      <c r="C14256" s="2" t="s">
        <v>49</v>
      </c>
      <c r="D14256" s="2" t="s">
        <v>12</v>
      </c>
      <c r="E14256" s="2" t="s">
        <v>74</v>
      </c>
      <c r="F14256" s="2" t="s">
        <v>977</v>
      </c>
      <c r="G14256" s="14" t="n">
        <v>19.5</v>
      </c>
      <c r="H14256" s="14" t="n">
        <v>45.76</v>
      </c>
      <c r="I14256" s="14" t="n">
        <v>19.5</v>
      </c>
      <c r="J14256" s="23" t="n">
        <f aca="false">IF(AND(E14256="Priority",ISNUMBER('Cost model'!N172)),'Cost model'!N172,'Cost model'!M172)</f>
        <v>45</v>
      </c>
      <c r="K14256" s="14" t="n">
        <f aca="false">J14256-H14256</f>
        <v>-0.759999999999998</v>
      </c>
      <c r="L14256" s="14" t="n">
        <f aca="false">G14256-H14256</f>
        <v>-26.26</v>
      </c>
    </row>
    <row r="14257" customFormat="false" ht="15" hidden="false" customHeight="false" outlineLevel="0" collapsed="false">
      <c r="A14257" s="2" t="s">
        <v>174</v>
      </c>
      <c r="B14257" s="2" t="s">
        <v>174</v>
      </c>
      <c r="C14257" s="2" t="s">
        <v>48</v>
      </c>
      <c r="D14257" s="2" t="s">
        <v>12</v>
      </c>
      <c r="E14257" s="2" t="s">
        <v>83</v>
      </c>
      <c r="F14257" s="2" t="s">
        <v>977</v>
      </c>
      <c r="G14257" s="14" t="n">
        <v>19.5</v>
      </c>
      <c r="H14257" s="14" t="n">
        <v>27.86</v>
      </c>
      <c r="I14257" s="14" t="n">
        <v>19.5</v>
      </c>
      <c r="J14257" s="23" t="n">
        <f aca="false">IF(AND(E14257="Priority",ISNUMBER('Cost model'!N171)),'Cost model'!N171,'Cost model'!M171)</f>
        <v>55</v>
      </c>
      <c r="K14257" s="14" t="n">
        <f aca="false">J14257-H14257</f>
        <v>27.14</v>
      </c>
      <c r="L14257" s="14" t="n">
        <f aca="false">G14257-H14257</f>
        <v>-8.36</v>
      </c>
    </row>
    <row r="14258" customFormat="false" ht="15" hidden="false" customHeight="false" outlineLevel="0" collapsed="false">
      <c r="A14258" s="2" t="s">
        <v>342</v>
      </c>
      <c r="B14258" s="2" t="s">
        <v>158</v>
      </c>
      <c r="C14258" s="2" t="s">
        <v>47</v>
      </c>
      <c r="D14258" s="2" t="s">
        <v>10</v>
      </c>
      <c r="E14258" s="2" t="s">
        <v>74</v>
      </c>
      <c r="F14258" s="2" t="s">
        <v>976</v>
      </c>
      <c r="G14258" s="14" t="n">
        <v>19.5</v>
      </c>
      <c r="H14258" s="14" t="n">
        <v>15.81</v>
      </c>
      <c r="I14258" s="14" t="n">
        <v>19.5</v>
      </c>
      <c r="J14258" s="23" t="n">
        <f aca="false">IF(AND(E14258="Priority",ISNUMBER('Cost model'!N212)),'Cost model'!N212,'Cost model'!M212)</f>
        <v>20.5</v>
      </c>
      <c r="K14258" s="14" t="n">
        <f aca="false">J14258-H14258</f>
        <v>4.69</v>
      </c>
      <c r="L14258" s="14" t="n">
        <f aca="false">G14258-H14258</f>
        <v>3.69</v>
      </c>
    </row>
    <row r="14259" customFormat="false" ht="15" hidden="false" customHeight="false" outlineLevel="0" collapsed="false">
      <c r="A14259" s="2" t="s">
        <v>124</v>
      </c>
      <c r="B14259" s="2" t="s">
        <v>124</v>
      </c>
      <c r="C14259" s="2" t="s">
        <v>48</v>
      </c>
      <c r="D14259" s="2" t="s">
        <v>12</v>
      </c>
      <c r="E14259" s="2" t="s">
        <v>74</v>
      </c>
      <c r="F14259" s="2" t="s">
        <v>977</v>
      </c>
      <c r="G14259" s="14" t="n">
        <v>12.5</v>
      </c>
      <c r="H14259" s="14" t="n">
        <v>50.56</v>
      </c>
      <c r="I14259" s="14" t="n">
        <v>12.5</v>
      </c>
      <c r="J14259" s="23" t="n">
        <f aca="false">IF(AND(E14259="Priority",ISNUMBER('Cost model'!N321)),'Cost model'!N321,'Cost model'!M321)</f>
        <v>40</v>
      </c>
      <c r="K14259" s="14" t="n">
        <f aca="false">J14259-H14259</f>
        <v>-10.56</v>
      </c>
      <c r="L14259" s="14" t="n">
        <f aca="false">G14259-H14259</f>
        <v>-38.06</v>
      </c>
    </row>
    <row r="14260" customFormat="false" ht="15" hidden="false" customHeight="false" outlineLevel="0" collapsed="false">
      <c r="A14260" s="2" t="s">
        <v>124</v>
      </c>
      <c r="B14260" s="2" t="s">
        <v>124</v>
      </c>
      <c r="C14260" s="2" t="s">
        <v>49</v>
      </c>
      <c r="D14260" s="2" t="s">
        <v>13</v>
      </c>
      <c r="E14260" s="2" t="s">
        <v>74</v>
      </c>
      <c r="F14260" s="2" t="s">
        <v>977</v>
      </c>
      <c r="G14260" s="14" t="n">
        <v>50</v>
      </c>
      <c r="H14260" s="14" t="n">
        <v>121.74</v>
      </c>
      <c r="I14260" s="14" t="n">
        <v>50</v>
      </c>
      <c r="J14260" s="23" t="n">
        <f aca="false">IF(AND(E14260="Priority",ISNUMBER('Cost model'!N325)),'Cost model'!N325,'Cost model'!M325)</f>
        <v>110</v>
      </c>
      <c r="K14260" s="14" t="n">
        <f aca="false">J14260-H14260</f>
        <v>-11.74</v>
      </c>
      <c r="L14260" s="14" t="n">
        <f aca="false">G14260-H14260</f>
        <v>-71.74</v>
      </c>
    </row>
    <row r="14261" customFormat="false" ht="15" hidden="false" customHeight="false" outlineLevel="0" collapsed="false">
      <c r="A14261" s="2" t="s">
        <v>142</v>
      </c>
      <c r="B14261" s="2" t="s">
        <v>174</v>
      </c>
      <c r="C14261" s="2" t="s">
        <v>47</v>
      </c>
      <c r="D14261" s="2" t="s">
        <v>12</v>
      </c>
      <c r="E14261" s="2" t="s">
        <v>74</v>
      </c>
      <c r="F14261" s="2" t="s">
        <v>976</v>
      </c>
      <c r="G14261" s="14" t="n">
        <v>9.5</v>
      </c>
      <c r="H14261" s="14" t="n">
        <v>44.61</v>
      </c>
      <c r="I14261" s="14" t="n">
        <v>19.5</v>
      </c>
      <c r="J14261" s="23" t="n">
        <f aca="false">IF(AND(E14261="Priority",ISNUMBER('Cost model'!N695)),'Cost model'!N695,'Cost model'!M695)</f>
        <v>40</v>
      </c>
      <c r="K14261" s="14" t="n">
        <f aca="false">J14261-H14261</f>
        <v>-4.61</v>
      </c>
      <c r="L14261" s="14" t="n">
        <f aca="false">G14261-H14261</f>
        <v>-35.11</v>
      </c>
    </row>
    <row r="14262" customFormat="false" ht="15" hidden="false" customHeight="false" outlineLevel="0" collapsed="false">
      <c r="A14262" s="2" t="s">
        <v>174</v>
      </c>
      <c r="B14262" s="2" t="s">
        <v>174</v>
      </c>
      <c r="C14262" s="2" t="s">
        <v>47</v>
      </c>
      <c r="D14262" s="2" t="s">
        <v>12</v>
      </c>
      <c r="E14262" s="2" t="s">
        <v>74</v>
      </c>
      <c r="F14262" s="2" t="s">
        <v>977</v>
      </c>
      <c r="G14262" s="14" t="n">
        <v>9.5</v>
      </c>
      <c r="H14262" s="14" t="n">
        <v>29.23</v>
      </c>
      <c r="I14262" s="14" t="n">
        <v>9.5</v>
      </c>
      <c r="J14262" s="23" t="n">
        <f aca="false">IF(AND(E14262="Priority",ISNUMBER('Cost model'!N170)),'Cost model'!N170,'Cost model'!M170)</f>
        <v>25.5</v>
      </c>
      <c r="K14262" s="14" t="n">
        <f aca="false">J14262-H14262</f>
        <v>-3.73</v>
      </c>
      <c r="L14262" s="14" t="n">
        <f aca="false">G14262-H14262</f>
        <v>-19.73</v>
      </c>
    </row>
    <row r="14263" customFormat="false" ht="15" hidden="false" customHeight="false" outlineLevel="0" collapsed="false">
      <c r="A14263" s="2" t="s">
        <v>174</v>
      </c>
      <c r="B14263" s="2" t="s">
        <v>158</v>
      </c>
      <c r="C14263" s="2" t="s">
        <v>47</v>
      </c>
      <c r="D14263" s="2" t="s">
        <v>10</v>
      </c>
      <c r="E14263" s="2" t="s">
        <v>74</v>
      </c>
      <c r="F14263" s="2" t="s">
        <v>976</v>
      </c>
      <c r="G14263" s="14" t="n">
        <v>9.5</v>
      </c>
      <c r="H14263" s="14" t="n">
        <v>12.22</v>
      </c>
      <c r="I14263" s="14" t="n">
        <v>14.5</v>
      </c>
      <c r="J14263" s="23" t="n">
        <f aca="false">IF(AND(E14263="Priority",ISNUMBER('Cost model'!N137)),'Cost model'!N137,'Cost model'!M137)</f>
        <v>13.5</v>
      </c>
      <c r="K14263" s="14" t="n">
        <f aca="false">J14263-H14263</f>
        <v>1.28</v>
      </c>
      <c r="L14263" s="14" t="n">
        <f aca="false">G14263-H14263</f>
        <v>-2.72</v>
      </c>
    </row>
    <row r="14264" customFormat="false" ht="15" hidden="false" customHeight="false" outlineLevel="0" collapsed="false">
      <c r="A14264" s="2" t="s">
        <v>142</v>
      </c>
      <c r="B14264" s="2" t="s">
        <v>124</v>
      </c>
      <c r="C14264" s="2" t="s">
        <v>47</v>
      </c>
      <c r="D14264" s="2" t="s">
        <v>10</v>
      </c>
      <c r="E14264" s="2" t="s">
        <v>74</v>
      </c>
      <c r="F14264" s="2" t="s">
        <v>976</v>
      </c>
      <c r="G14264" s="14" t="n">
        <v>9.5</v>
      </c>
      <c r="H14264" s="14" t="n">
        <v>60.52</v>
      </c>
      <c r="I14264" s="14" t="n">
        <v>14.5</v>
      </c>
      <c r="J14264" s="23" t="n">
        <f aca="false">IF(AND(E14264="Priority",ISNUMBER('Cost model'!N662)),'Cost model'!N662,'Cost model'!M662)</f>
        <v>13.5</v>
      </c>
      <c r="K14264" s="14" t="n">
        <f aca="false">J14264-H14264</f>
        <v>-47.02</v>
      </c>
      <c r="L14264" s="14" t="n">
        <f aca="false">G14264-H14264</f>
        <v>-51.02</v>
      </c>
    </row>
    <row r="14265" customFormat="false" ht="15" hidden="false" customHeight="false" outlineLevel="0" collapsed="false">
      <c r="A14265" s="2" t="s">
        <v>142</v>
      </c>
      <c r="B14265" s="2" t="s">
        <v>174</v>
      </c>
      <c r="C14265" s="2" t="s">
        <v>48</v>
      </c>
      <c r="D14265" s="2" t="s">
        <v>10</v>
      </c>
      <c r="E14265" s="2" t="s">
        <v>74</v>
      </c>
      <c r="F14265" s="2" t="s">
        <v>976</v>
      </c>
      <c r="G14265" s="14" t="n">
        <v>12.5</v>
      </c>
      <c r="H14265" s="14" t="n">
        <v>24.09</v>
      </c>
      <c r="I14265" s="14" t="n">
        <v>14.5</v>
      </c>
      <c r="J14265" s="23" t="n">
        <f aca="false">IF(AND(E14265="Priority",ISNUMBER('Cost model'!N693)),'Cost model'!N693,'Cost model'!M693)</f>
        <v>11.5</v>
      </c>
      <c r="K14265" s="14" t="n">
        <f aca="false">J14265-H14265</f>
        <v>-12.59</v>
      </c>
      <c r="L14265" s="14" t="n">
        <f aca="false">G14265-H14265</f>
        <v>-11.59</v>
      </c>
    </row>
    <row r="14266" customFormat="false" ht="15" hidden="false" customHeight="false" outlineLevel="0" collapsed="false">
      <c r="A14266" s="2" t="s">
        <v>174</v>
      </c>
      <c r="B14266" s="2" t="s">
        <v>174</v>
      </c>
      <c r="C14266" s="2" t="s">
        <v>47</v>
      </c>
      <c r="D14266" s="2" t="s">
        <v>13</v>
      </c>
      <c r="E14266" s="2" t="s">
        <v>74</v>
      </c>
      <c r="F14266" s="2" t="s">
        <v>977</v>
      </c>
      <c r="G14266" s="14" t="n">
        <v>19</v>
      </c>
      <c r="H14266" s="14" t="n">
        <v>30.75</v>
      </c>
      <c r="I14266" s="14" t="n">
        <v>19</v>
      </c>
      <c r="J14266" s="23" t="n">
        <f aca="false">IF(AND(E14266="Priority",ISNUMBER('Cost model'!N173)),'Cost model'!N173,'Cost model'!M173)</f>
        <v>60</v>
      </c>
      <c r="K14266" s="14" t="n">
        <f aca="false">J14266-H14266</f>
        <v>29.25</v>
      </c>
      <c r="L14266" s="14" t="n">
        <f aca="false">G14266-H14266</f>
        <v>-11.75</v>
      </c>
    </row>
    <row r="14267" customFormat="false" ht="15" hidden="false" customHeight="false" outlineLevel="0" collapsed="false">
      <c r="A14267" s="2" t="s">
        <v>124</v>
      </c>
      <c r="B14267" s="2" t="s">
        <v>124</v>
      </c>
      <c r="C14267" s="2" t="s">
        <v>49</v>
      </c>
      <c r="D14267" s="2" t="s">
        <v>13</v>
      </c>
      <c r="E14267" s="2" t="s">
        <v>74</v>
      </c>
      <c r="F14267" s="2" t="s">
        <v>977</v>
      </c>
      <c r="G14267" s="14" t="n">
        <v>50</v>
      </c>
      <c r="H14267" s="14" t="n">
        <v>79.57</v>
      </c>
      <c r="I14267" s="14" t="n">
        <v>50</v>
      </c>
      <c r="J14267" s="23" t="n">
        <f aca="false">IF(AND(E14267="Priority",ISNUMBER('Cost model'!N325)),'Cost model'!N325,'Cost model'!M325)</f>
        <v>110</v>
      </c>
      <c r="K14267" s="14" t="n">
        <f aca="false">J14267-H14267</f>
        <v>30.43</v>
      </c>
      <c r="L14267" s="14" t="n">
        <f aca="false">G14267-H14267</f>
        <v>-29.57</v>
      </c>
    </row>
    <row r="14268" customFormat="false" ht="15" hidden="false" customHeight="false" outlineLevel="0" collapsed="false">
      <c r="A14268" s="2" t="s">
        <v>221</v>
      </c>
      <c r="B14268" s="2" t="s">
        <v>221</v>
      </c>
      <c r="C14268" s="2" t="s">
        <v>49</v>
      </c>
      <c r="D14268" s="2" t="s">
        <v>10</v>
      </c>
      <c r="E14268" s="2" t="s">
        <v>74</v>
      </c>
      <c r="F14268" s="2" t="s">
        <v>977</v>
      </c>
      <c r="G14268" s="14" t="n">
        <v>17.5</v>
      </c>
      <c r="H14268" s="14" t="n">
        <v>18.82</v>
      </c>
      <c r="I14268" s="14" t="n">
        <v>17.5</v>
      </c>
      <c r="J14268" s="23" t="n">
        <f aca="false">IF(AND(E14268="Priority",ISNUMBER('Cost model'!N739)),'Cost model'!N739,'Cost model'!M739)</f>
        <v>17.5</v>
      </c>
      <c r="K14268" s="14" t="n">
        <f aca="false">J14268-H14268</f>
        <v>-1.32</v>
      </c>
      <c r="L14268" s="14" t="n">
        <f aca="false">G14268-H14268</f>
        <v>-1.32</v>
      </c>
    </row>
    <row r="14269" customFormat="false" ht="15" hidden="false" customHeight="false" outlineLevel="0" collapsed="false">
      <c r="A14269" s="2" t="s">
        <v>124</v>
      </c>
      <c r="B14269" s="2" t="s">
        <v>124</v>
      </c>
      <c r="C14269" s="2" t="s">
        <v>47</v>
      </c>
      <c r="D14269" s="2" t="s">
        <v>10</v>
      </c>
      <c r="E14269" s="2" t="s">
        <v>74</v>
      </c>
      <c r="F14269" s="2" t="s">
        <v>977</v>
      </c>
      <c r="G14269" s="14" t="n">
        <v>9.5</v>
      </c>
      <c r="H14269" s="14" t="n">
        <v>7.74</v>
      </c>
      <c r="I14269" s="14" t="n">
        <v>9.5</v>
      </c>
      <c r="J14269" s="23" t="n">
        <f aca="false">IF(AND(E14269="Priority",ISNUMBER('Cost model'!N317)),'Cost model'!N317,'Cost model'!M317)</f>
        <v>10.5</v>
      </c>
      <c r="K14269" s="14" t="n">
        <f aca="false">J14269-H14269</f>
        <v>2.76</v>
      </c>
      <c r="L14269" s="14" t="n">
        <f aca="false">G14269-H14269</f>
        <v>1.76</v>
      </c>
    </row>
    <row r="14270" customFormat="false" ht="15" hidden="false" customHeight="false" outlineLevel="0" collapsed="false">
      <c r="A14270" s="2" t="s">
        <v>124</v>
      </c>
      <c r="B14270" s="2" t="s">
        <v>124</v>
      </c>
      <c r="C14270" s="2" t="s">
        <v>49</v>
      </c>
      <c r="D14270" s="2" t="s">
        <v>14</v>
      </c>
      <c r="E14270" s="2" t="s">
        <v>74</v>
      </c>
      <c r="F14270" s="2" t="s">
        <v>977</v>
      </c>
      <c r="G14270" s="14" t="n">
        <v>99.99</v>
      </c>
      <c r="H14270" s="14" t="n">
        <v>244.93</v>
      </c>
      <c r="I14270" s="14" t="n">
        <v>85</v>
      </c>
      <c r="J14270" s="23" t="n">
        <f aca="false">IF(AND(E14270="Priority",ISNUMBER('Cost model'!N328)),'Cost model'!N328,'Cost model'!M328)</f>
        <v>175</v>
      </c>
      <c r="K14270" s="14" t="n">
        <f aca="false">J14270-H14270</f>
        <v>-69.93</v>
      </c>
      <c r="L14270" s="14" t="n">
        <f aca="false">G14270-H14270</f>
        <v>-144.94</v>
      </c>
    </row>
    <row r="14271" customFormat="false" ht="15" hidden="false" customHeight="false" outlineLevel="0" collapsed="false">
      <c r="A14271" s="2" t="s">
        <v>142</v>
      </c>
      <c r="B14271" s="2" t="s">
        <v>142</v>
      </c>
      <c r="C14271" s="2" t="s">
        <v>48</v>
      </c>
      <c r="D14271" s="2" t="s">
        <v>12</v>
      </c>
      <c r="E14271" s="2" t="s">
        <v>74</v>
      </c>
      <c r="F14271" s="2" t="s">
        <v>977</v>
      </c>
      <c r="G14271" s="14" t="n">
        <v>12.5</v>
      </c>
      <c r="H14271" s="14" t="n">
        <v>43.48</v>
      </c>
      <c r="I14271" s="14" t="n">
        <v>12.5</v>
      </c>
      <c r="J14271" s="23" t="n">
        <f aca="false">IF(AND(E14271="Priority",ISNUMBER('Cost model'!N636)),'Cost model'!N636,'Cost model'!M636)</f>
        <v>40</v>
      </c>
      <c r="K14271" s="14" t="n">
        <f aca="false">J14271-H14271</f>
        <v>-3.48</v>
      </c>
      <c r="L14271" s="14" t="n">
        <f aca="false">G14271-H14271</f>
        <v>-30.98</v>
      </c>
    </row>
    <row r="14272" customFormat="false" ht="15" hidden="false" customHeight="false" outlineLevel="0" collapsed="false">
      <c r="A14272" s="2" t="s">
        <v>142</v>
      </c>
      <c r="B14272" s="2" t="s">
        <v>158</v>
      </c>
      <c r="C14272" s="2" t="s">
        <v>48</v>
      </c>
      <c r="D14272" s="2" t="s">
        <v>10</v>
      </c>
      <c r="E14272" s="2" t="s">
        <v>74</v>
      </c>
      <c r="F14272" s="2" t="s">
        <v>976</v>
      </c>
      <c r="G14272" s="14" t="n">
        <v>12.5</v>
      </c>
      <c r="H14272" s="14" t="n">
        <v>12.16</v>
      </c>
      <c r="I14272" s="14" t="n">
        <v>14.5</v>
      </c>
      <c r="J14272" s="23" t="n">
        <f aca="false">IF(AND(E14272="Priority",ISNUMBER('Cost model'!N648)),'Cost model'!N648,'Cost model'!M648)</f>
        <v>13.5</v>
      </c>
      <c r="K14272" s="14" t="n">
        <f aca="false">J14272-H14272</f>
        <v>1.34</v>
      </c>
      <c r="L14272" s="14" t="n">
        <f aca="false">G14272-H14272</f>
        <v>0.34</v>
      </c>
    </row>
    <row r="14273" customFormat="false" ht="15" hidden="false" customHeight="false" outlineLevel="0" collapsed="false">
      <c r="A14273" s="2" t="s">
        <v>158</v>
      </c>
      <c r="B14273" s="2" t="s">
        <v>158</v>
      </c>
      <c r="C14273" s="2" t="s">
        <v>47</v>
      </c>
      <c r="D14273" s="2" t="s">
        <v>12</v>
      </c>
      <c r="E14273" s="2" t="s">
        <v>74</v>
      </c>
      <c r="F14273" s="2" t="s">
        <v>977</v>
      </c>
      <c r="G14273" s="14" t="n">
        <v>9.5</v>
      </c>
      <c r="H14273" s="14" t="n">
        <v>14.95</v>
      </c>
      <c r="I14273" s="14" t="n">
        <v>9.5</v>
      </c>
      <c r="J14273" s="23" t="n">
        <f aca="false">IF(AND(E14273="Priority",ISNUMBER('Cost model'!N425)),'Cost model'!N425,'Cost model'!M425)</f>
        <v>14.5</v>
      </c>
      <c r="K14273" s="14" t="n">
        <f aca="false">J14273-H14273</f>
        <v>-0.449999999999999</v>
      </c>
      <c r="L14273" s="14" t="n">
        <f aca="false">G14273-H14273</f>
        <v>-5.45</v>
      </c>
    </row>
    <row r="14274" customFormat="false" ht="15" hidden="false" customHeight="false" outlineLevel="0" collapsed="false">
      <c r="A14274" s="2" t="s">
        <v>174</v>
      </c>
      <c r="B14274" s="2" t="s">
        <v>174</v>
      </c>
      <c r="C14274" s="2" t="s">
        <v>47</v>
      </c>
      <c r="D14274" s="2" t="s">
        <v>14</v>
      </c>
      <c r="E14274" s="2" t="s">
        <v>74</v>
      </c>
      <c r="F14274" s="2" t="s">
        <v>977</v>
      </c>
      <c r="G14274" s="14" t="n">
        <v>25</v>
      </c>
      <c r="H14274" s="14" t="n">
        <v>159.63</v>
      </c>
      <c r="I14274" s="14" t="n">
        <v>25</v>
      </c>
      <c r="J14274" s="23" t="n">
        <f aca="false">IF(AND(E14274="Priority",ISNUMBER('Cost model'!N176)),'Cost model'!N176,'Cost model'!M176)</f>
        <v>95</v>
      </c>
      <c r="K14274" s="14" t="n">
        <f aca="false">J14274-H14274</f>
        <v>-64.63</v>
      </c>
      <c r="L14274" s="14" t="n">
        <f aca="false">G14274-H14274</f>
        <v>-134.63</v>
      </c>
    </row>
    <row r="14275" customFormat="false" ht="15" hidden="false" customHeight="false" outlineLevel="0" collapsed="false">
      <c r="A14275" s="2" t="s">
        <v>221</v>
      </c>
      <c r="B14275" s="2" t="s">
        <v>221</v>
      </c>
      <c r="C14275" s="2" t="s">
        <v>49</v>
      </c>
      <c r="D14275" s="2" t="s">
        <v>10</v>
      </c>
      <c r="E14275" s="2" t="s">
        <v>74</v>
      </c>
      <c r="F14275" s="2" t="s">
        <v>977</v>
      </c>
      <c r="G14275" s="14" t="n">
        <v>17.5</v>
      </c>
      <c r="H14275" s="14" t="n">
        <v>11.17</v>
      </c>
      <c r="I14275" s="14" t="n">
        <v>17.5</v>
      </c>
      <c r="J14275" s="23" t="n">
        <f aca="false">IF(AND(E14275="Priority",ISNUMBER('Cost model'!N739)),'Cost model'!N739,'Cost model'!M739)</f>
        <v>17.5</v>
      </c>
      <c r="K14275" s="14" t="n">
        <f aca="false">J14275-H14275</f>
        <v>6.33</v>
      </c>
      <c r="L14275" s="14" t="n">
        <f aca="false">G14275-H14275</f>
        <v>6.33</v>
      </c>
    </row>
    <row r="14276" customFormat="false" ht="15" hidden="false" customHeight="false" outlineLevel="0" collapsed="false">
      <c r="A14276" s="2" t="s">
        <v>124</v>
      </c>
      <c r="B14276" s="2" t="s">
        <v>124</v>
      </c>
      <c r="C14276" s="2" t="s">
        <v>48</v>
      </c>
      <c r="D14276" s="2" t="s">
        <v>12</v>
      </c>
      <c r="E14276" s="2" t="s">
        <v>74</v>
      </c>
      <c r="F14276" s="2" t="s">
        <v>977</v>
      </c>
      <c r="G14276" s="14" t="n">
        <v>29.5</v>
      </c>
      <c r="H14276" s="14" t="n">
        <v>38.84</v>
      </c>
      <c r="I14276" s="14" t="n">
        <v>12.5</v>
      </c>
      <c r="J14276" s="23" t="n">
        <f aca="false">IF(AND(E14276="Priority",ISNUMBER('Cost model'!N321)),'Cost model'!N321,'Cost model'!M321)</f>
        <v>40</v>
      </c>
      <c r="K14276" s="14" t="n">
        <f aca="false">J14276-H14276</f>
        <v>1.16</v>
      </c>
      <c r="L14276" s="14" t="n">
        <f aca="false">G14276-H14276</f>
        <v>-9.34</v>
      </c>
    </row>
    <row r="14277" customFormat="false" ht="15" hidden="false" customHeight="false" outlineLevel="0" collapsed="false">
      <c r="A14277" s="2" t="s">
        <v>174</v>
      </c>
      <c r="B14277" s="2" t="s">
        <v>142</v>
      </c>
      <c r="C14277" s="2" t="s">
        <v>47</v>
      </c>
      <c r="D14277" s="2" t="s">
        <v>10</v>
      </c>
      <c r="E14277" s="2" t="s">
        <v>83</v>
      </c>
      <c r="F14277" s="2" t="s">
        <v>976</v>
      </c>
      <c r="G14277" s="14" t="n">
        <v>14.5</v>
      </c>
      <c r="H14277" s="14" t="n">
        <v>24.57</v>
      </c>
      <c r="I14277" s="14" t="n">
        <v>14.5</v>
      </c>
      <c r="J14277" s="23" t="n">
        <f aca="false">IF(AND(E14277="Priority",ISNUMBER('Cost model'!N122)),'Cost model'!N122,'Cost model'!M122)</f>
        <v>18.5</v>
      </c>
      <c r="K14277" s="14" t="n">
        <f aca="false">J14277-H14277</f>
        <v>-6.07</v>
      </c>
      <c r="L14277" s="14" t="n">
        <f aca="false">G14277-H14277</f>
        <v>-10.07</v>
      </c>
    </row>
    <row r="14278" customFormat="false" ht="15" hidden="false" customHeight="false" outlineLevel="0" collapsed="false">
      <c r="A14278" s="2" t="s">
        <v>174</v>
      </c>
      <c r="B14278" s="2" t="s">
        <v>174</v>
      </c>
      <c r="C14278" s="2" t="s">
        <v>47</v>
      </c>
      <c r="D14278" s="2" t="s">
        <v>12</v>
      </c>
      <c r="E14278" s="2" t="s">
        <v>74</v>
      </c>
      <c r="F14278" s="2" t="s">
        <v>977</v>
      </c>
      <c r="G14278" s="14" t="n">
        <v>9.5</v>
      </c>
      <c r="H14278" s="14" t="n">
        <v>27.83</v>
      </c>
      <c r="I14278" s="14" t="n">
        <v>9.5</v>
      </c>
      <c r="J14278" s="23" t="n">
        <f aca="false">IF(AND(E14278="Priority",ISNUMBER('Cost model'!N170)),'Cost model'!N170,'Cost model'!M170)</f>
        <v>25.5</v>
      </c>
      <c r="K14278" s="14" t="n">
        <f aca="false">J14278-H14278</f>
        <v>-2.33</v>
      </c>
      <c r="L14278" s="14" t="n">
        <f aca="false">G14278-H14278</f>
        <v>-18.33</v>
      </c>
    </row>
    <row r="14279" customFormat="false" ht="15" hidden="false" customHeight="false" outlineLevel="0" collapsed="false">
      <c r="A14279" s="2" t="s">
        <v>124</v>
      </c>
      <c r="B14279" s="2" t="s">
        <v>124</v>
      </c>
      <c r="C14279" s="2" t="s">
        <v>48</v>
      </c>
      <c r="D14279" s="2" t="s">
        <v>10</v>
      </c>
      <c r="E14279" s="2" t="s">
        <v>74</v>
      </c>
      <c r="F14279" s="2" t="s">
        <v>977</v>
      </c>
      <c r="G14279" s="14" t="n">
        <v>12.5</v>
      </c>
      <c r="H14279" s="14" t="n">
        <v>21.7</v>
      </c>
      <c r="I14279" s="14" t="n">
        <v>12.5</v>
      </c>
      <c r="J14279" s="23" t="n">
        <f aca="false">IF(AND(E14279="Priority",ISNUMBER('Cost model'!N318)),'Cost model'!N318,'Cost model'!M318)</f>
        <v>14.5</v>
      </c>
      <c r="K14279" s="14" t="n">
        <f aca="false">J14279-H14279</f>
        <v>-7.2</v>
      </c>
      <c r="L14279" s="14" t="n">
        <f aca="false">G14279-H14279</f>
        <v>-9.2</v>
      </c>
    </row>
    <row r="14280" customFormat="false" ht="15" hidden="false" customHeight="false" outlineLevel="0" collapsed="false">
      <c r="A14280" s="2" t="s">
        <v>174</v>
      </c>
      <c r="B14280" s="2" t="s">
        <v>142</v>
      </c>
      <c r="C14280" s="2" t="s">
        <v>47</v>
      </c>
      <c r="D14280" s="2" t="s">
        <v>10</v>
      </c>
      <c r="E14280" s="2" t="s">
        <v>74</v>
      </c>
      <c r="F14280" s="2" t="s">
        <v>976</v>
      </c>
      <c r="G14280" s="14" t="n">
        <v>9.5</v>
      </c>
      <c r="H14280" s="14" t="n">
        <v>11.23</v>
      </c>
      <c r="I14280" s="14" t="n">
        <v>9.5</v>
      </c>
      <c r="J14280" s="23" t="n">
        <f aca="false">IF(AND(E14280="Priority",ISNUMBER('Cost model'!N122)),'Cost model'!N122,'Cost model'!M122)</f>
        <v>13.5</v>
      </c>
      <c r="K14280" s="14" t="n">
        <f aca="false">J14280-H14280</f>
        <v>2.27</v>
      </c>
      <c r="L14280" s="14" t="n">
        <f aca="false">G14280-H14280</f>
        <v>-1.73</v>
      </c>
    </row>
    <row r="14281" customFormat="false" ht="15" hidden="false" customHeight="false" outlineLevel="0" collapsed="false">
      <c r="A14281" s="2" t="s">
        <v>142</v>
      </c>
      <c r="B14281" s="2" t="s">
        <v>174</v>
      </c>
      <c r="C14281" s="2" t="s">
        <v>47</v>
      </c>
      <c r="D14281" s="2" t="s">
        <v>10</v>
      </c>
      <c r="E14281" s="2" t="s">
        <v>74</v>
      </c>
      <c r="F14281" s="2" t="s">
        <v>976</v>
      </c>
      <c r="G14281" s="14" t="n">
        <v>9.5</v>
      </c>
      <c r="H14281" s="14" t="n">
        <v>11.25</v>
      </c>
      <c r="I14281" s="14" t="n">
        <v>14.5</v>
      </c>
      <c r="J14281" s="23" t="n">
        <f aca="false">IF(AND(E14281="Priority",ISNUMBER('Cost model'!N692)),'Cost model'!N692,'Cost model'!M692)</f>
        <v>9.5</v>
      </c>
      <c r="K14281" s="14" t="n">
        <f aca="false">J14281-H14281</f>
        <v>-1.75</v>
      </c>
      <c r="L14281" s="14" t="n">
        <f aca="false">G14281-H14281</f>
        <v>-1.75</v>
      </c>
    </row>
    <row r="14282" customFormat="false" ht="15" hidden="false" customHeight="false" outlineLevel="0" collapsed="false">
      <c r="A14282" s="2" t="s">
        <v>221</v>
      </c>
      <c r="B14282" s="2" t="s">
        <v>221</v>
      </c>
      <c r="C14282" s="2" t="s">
        <v>47</v>
      </c>
      <c r="D14282" s="2" t="s">
        <v>10</v>
      </c>
      <c r="E14282" s="2" t="s">
        <v>74</v>
      </c>
      <c r="F14282" s="2" t="s">
        <v>977</v>
      </c>
      <c r="G14282" s="14" t="n">
        <v>9.5</v>
      </c>
      <c r="H14282" s="14" t="n">
        <v>14.41</v>
      </c>
      <c r="I14282" s="14" t="n">
        <v>9.5</v>
      </c>
      <c r="J14282" s="23" t="n">
        <f aca="false">IF(AND(E14282="Priority",ISNUMBER('Cost model'!N737)),'Cost model'!N737,'Cost model'!M737)</f>
        <v>8.5</v>
      </c>
      <c r="K14282" s="14" t="n">
        <f aca="false">J14282-H14282</f>
        <v>-5.91</v>
      </c>
      <c r="L14282" s="14" t="n">
        <f aca="false">G14282-H14282</f>
        <v>-4.91</v>
      </c>
    </row>
    <row r="14283" customFormat="false" ht="15" hidden="false" customHeight="false" outlineLevel="0" collapsed="false">
      <c r="A14283" s="2" t="s">
        <v>124</v>
      </c>
      <c r="B14283" s="2" t="s">
        <v>124</v>
      </c>
      <c r="C14283" s="2" t="s">
        <v>47</v>
      </c>
      <c r="D14283" s="2" t="s">
        <v>12</v>
      </c>
      <c r="E14283" s="2" t="s">
        <v>83</v>
      </c>
      <c r="F14283" s="2" t="s">
        <v>977</v>
      </c>
      <c r="G14283" s="14" t="n">
        <v>19.5</v>
      </c>
      <c r="H14283" s="14" t="n">
        <v>26.1</v>
      </c>
      <c r="I14283" s="14" t="n">
        <v>19.5</v>
      </c>
      <c r="J14283" s="23" t="n">
        <f aca="false">IF(AND(E14283="Priority",ISNUMBER('Cost model'!N320)),'Cost model'!N320,'Cost model'!M320)</f>
        <v>35</v>
      </c>
      <c r="K14283" s="14" t="n">
        <f aca="false">J14283-H14283</f>
        <v>8.9</v>
      </c>
      <c r="L14283" s="14" t="n">
        <f aca="false">G14283-H14283</f>
        <v>-6.6</v>
      </c>
    </row>
    <row r="14284" customFormat="false" ht="15" hidden="false" customHeight="false" outlineLevel="0" collapsed="false">
      <c r="A14284" s="2" t="s">
        <v>158</v>
      </c>
      <c r="B14284" s="2" t="s">
        <v>123</v>
      </c>
      <c r="C14284" s="2" t="s">
        <v>47</v>
      </c>
      <c r="D14284" s="2" t="s">
        <v>12</v>
      </c>
      <c r="E14284" s="2" t="s">
        <v>74</v>
      </c>
      <c r="F14284" s="2" t="s">
        <v>976</v>
      </c>
      <c r="G14284" s="14" t="n">
        <v>9.5</v>
      </c>
      <c r="H14284" s="14" t="n">
        <v>62.24</v>
      </c>
      <c r="I14284" s="14" t="n">
        <v>24.5</v>
      </c>
      <c r="J14284" s="23" t="n">
        <f aca="false">IF(AND(E14284="Priority",ISNUMBER('Cost model'!N515)),'Cost model'!N515,'Cost model'!M515)</f>
        <v>40</v>
      </c>
      <c r="K14284" s="14" t="n">
        <f aca="false">J14284-H14284</f>
        <v>-22.24</v>
      </c>
      <c r="L14284" s="14" t="n">
        <f aca="false">G14284-H14284</f>
        <v>-52.74</v>
      </c>
    </row>
    <row r="14285" customFormat="false" ht="15" hidden="false" customHeight="false" outlineLevel="0" collapsed="false">
      <c r="A14285" s="2" t="s">
        <v>124</v>
      </c>
      <c r="B14285" s="2" t="s">
        <v>124</v>
      </c>
      <c r="C14285" s="2" t="s">
        <v>47</v>
      </c>
      <c r="D14285" s="2" t="s">
        <v>10</v>
      </c>
      <c r="E14285" s="2" t="s">
        <v>74</v>
      </c>
      <c r="F14285" s="2" t="s">
        <v>977</v>
      </c>
      <c r="G14285" s="14" t="n">
        <v>9.5</v>
      </c>
      <c r="H14285" s="14" t="n">
        <v>6.93</v>
      </c>
      <c r="I14285" s="14" t="n">
        <v>9.5</v>
      </c>
      <c r="J14285" s="23" t="n">
        <f aca="false">IF(AND(E14285="Priority",ISNUMBER('Cost model'!N317)),'Cost model'!N317,'Cost model'!M317)</f>
        <v>10.5</v>
      </c>
      <c r="K14285" s="14" t="n">
        <f aca="false">J14285-H14285</f>
        <v>3.57</v>
      </c>
      <c r="L14285" s="14" t="n">
        <f aca="false">G14285-H14285</f>
        <v>2.57</v>
      </c>
    </row>
    <row r="14286" customFormat="false" ht="15" hidden="false" customHeight="false" outlineLevel="0" collapsed="false">
      <c r="A14286" s="2" t="s">
        <v>142</v>
      </c>
      <c r="B14286" s="2" t="s">
        <v>142</v>
      </c>
      <c r="C14286" s="2" t="s">
        <v>47</v>
      </c>
      <c r="D14286" s="2" t="s">
        <v>10</v>
      </c>
      <c r="E14286" s="2" t="s">
        <v>74</v>
      </c>
      <c r="F14286" s="2" t="s">
        <v>977</v>
      </c>
      <c r="G14286" s="14" t="n">
        <v>9.5</v>
      </c>
      <c r="H14286" s="14" t="n">
        <v>11.29</v>
      </c>
      <c r="I14286" s="14" t="n">
        <v>9.5</v>
      </c>
      <c r="J14286" s="23" t="n">
        <f aca="false">IF(AND(E14286="Priority",ISNUMBER('Cost model'!N632)),'Cost model'!N632,'Cost model'!M632)</f>
        <v>9.5</v>
      </c>
      <c r="K14286" s="14" t="n">
        <f aca="false">J14286-H14286</f>
        <v>-1.79</v>
      </c>
      <c r="L14286" s="14" t="n">
        <f aca="false">G14286-H14286</f>
        <v>-1.79</v>
      </c>
    </row>
    <row r="14287" customFormat="false" ht="15" hidden="false" customHeight="false" outlineLevel="0" collapsed="false">
      <c r="A14287" s="2" t="s">
        <v>174</v>
      </c>
      <c r="B14287" s="2" t="s">
        <v>174</v>
      </c>
      <c r="C14287" s="2" t="s">
        <v>48</v>
      </c>
      <c r="D14287" s="2" t="s">
        <v>12</v>
      </c>
      <c r="E14287" s="2" t="s">
        <v>74</v>
      </c>
      <c r="F14287" s="2" t="s">
        <v>977</v>
      </c>
      <c r="G14287" s="14" t="n">
        <v>12.5</v>
      </c>
      <c r="H14287" s="14" t="n">
        <v>49.53</v>
      </c>
      <c r="I14287" s="14" t="n">
        <v>12.5</v>
      </c>
      <c r="J14287" s="23" t="n">
        <f aca="false">IF(AND(E14287="Priority",ISNUMBER('Cost model'!N171)),'Cost model'!N171,'Cost model'!M171)</f>
        <v>40</v>
      </c>
      <c r="K14287" s="14" t="n">
        <f aca="false">J14287-H14287</f>
        <v>-9.53</v>
      </c>
      <c r="L14287" s="14" t="n">
        <f aca="false">G14287-H14287</f>
        <v>-37.03</v>
      </c>
    </row>
    <row r="14288" customFormat="false" ht="15" hidden="false" customHeight="false" outlineLevel="0" collapsed="false">
      <c r="A14288" s="2" t="s">
        <v>124</v>
      </c>
      <c r="B14288" s="2" t="s">
        <v>124</v>
      </c>
      <c r="C14288" s="2" t="s">
        <v>49</v>
      </c>
      <c r="D14288" s="2" t="s">
        <v>12</v>
      </c>
      <c r="E14288" s="2" t="s">
        <v>74</v>
      </c>
      <c r="F14288" s="2" t="s">
        <v>977</v>
      </c>
      <c r="G14288" s="14" t="n">
        <v>19.5</v>
      </c>
      <c r="H14288" s="14" t="n">
        <v>22.98</v>
      </c>
      <c r="I14288" s="14" t="n">
        <v>19.5</v>
      </c>
      <c r="J14288" s="23" t="n">
        <f aca="false">IF(AND(E14288="Priority",ISNUMBER('Cost model'!N322)),'Cost model'!N322,'Cost model'!M322)</f>
        <v>50</v>
      </c>
      <c r="K14288" s="14" t="n">
        <f aca="false">J14288-H14288</f>
        <v>27.02</v>
      </c>
      <c r="L14288" s="14" t="n">
        <f aca="false">G14288-H14288</f>
        <v>-3.48</v>
      </c>
    </row>
    <row r="14289" customFormat="false" ht="15" hidden="false" customHeight="false" outlineLevel="0" collapsed="false">
      <c r="A14289" s="2" t="s">
        <v>221</v>
      </c>
      <c r="B14289" s="2" t="s">
        <v>221</v>
      </c>
      <c r="C14289" s="2" t="s">
        <v>47</v>
      </c>
      <c r="D14289" s="2" t="s">
        <v>10</v>
      </c>
      <c r="E14289" s="2" t="s">
        <v>74</v>
      </c>
      <c r="F14289" s="2" t="s">
        <v>977</v>
      </c>
      <c r="G14289" s="14" t="n">
        <v>9.5</v>
      </c>
      <c r="H14289" s="14" t="n">
        <v>10.64</v>
      </c>
      <c r="I14289" s="14" t="n">
        <v>9.5</v>
      </c>
      <c r="J14289" s="23" t="n">
        <f aca="false">IF(AND(E14289="Priority",ISNUMBER('Cost model'!N737)),'Cost model'!N737,'Cost model'!M737)</f>
        <v>8.5</v>
      </c>
      <c r="K14289" s="14" t="n">
        <f aca="false">J14289-H14289</f>
        <v>-2.14</v>
      </c>
      <c r="L14289" s="14" t="n">
        <f aca="false">G14289-H14289</f>
        <v>-1.14</v>
      </c>
    </row>
    <row r="14290" customFormat="false" ht="15" hidden="false" customHeight="false" outlineLevel="0" collapsed="false">
      <c r="A14290" s="2" t="s">
        <v>221</v>
      </c>
      <c r="B14290" s="2" t="s">
        <v>221</v>
      </c>
      <c r="C14290" s="2" t="s">
        <v>47</v>
      </c>
      <c r="D14290" s="2" t="s">
        <v>12</v>
      </c>
      <c r="E14290" s="2" t="s">
        <v>74</v>
      </c>
      <c r="F14290" s="2" t="s">
        <v>977</v>
      </c>
      <c r="G14290" s="14" t="n">
        <v>9.5</v>
      </c>
      <c r="H14290" s="14" t="n">
        <v>30.09</v>
      </c>
      <c r="I14290" s="14" t="n">
        <v>9.5</v>
      </c>
      <c r="J14290" s="23" t="n">
        <f aca="false">IF(AND(E14290="Priority",ISNUMBER('Cost model'!N740)),'Cost model'!N740,'Cost model'!M740)</f>
        <v>22.5</v>
      </c>
      <c r="K14290" s="14" t="n">
        <f aca="false">J14290-H14290</f>
        <v>-7.59</v>
      </c>
      <c r="L14290" s="14" t="n">
        <f aca="false">G14290-H14290</f>
        <v>-20.59</v>
      </c>
    </row>
    <row r="14291" customFormat="false" ht="15" hidden="false" customHeight="false" outlineLevel="0" collapsed="false">
      <c r="A14291" s="2" t="s">
        <v>142</v>
      </c>
      <c r="B14291" s="2" t="s">
        <v>158</v>
      </c>
      <c r="C14291" s="2" t="s">
        <v>48</v>
      </c>
      <c r="D14291" s="2" t="s">
        <v>15</v>
      </c>
      <c r="E14291" s="2" t="s">
        <v>74</v>
      </c>
      <c r="F14291" s="2" t="s">
        <v>976</v>
      </c>
      <c r="G14291" s="14" t="n">
        <v>85</v>
      </c>
      <c r="H14291" s="14" t="n">
        <v>261.79</v>
      </c>
      <c r="I14291" s="14" t="n">
        <v>250</v>
      </c>
      <c r="J14291" s="23" t="n">
        <f aca="false">IF(AND(E14291="Priority",ISNUMBER('Cost model'!N660)),'Cost model'!N660,'Cost model'!M660)</f>
        <v>240</v>
      </c>
      <c r="K14291" s="14" t="n">
        <f aca="false">J14291-H14291</f>
        <v>-21.79</v>
      </c>
      <c r="L14291" s="14" t="n">
        <f aca="false">G14291-H14291</f>
        <v>-176.79</v>
      </c>
    </row>
    <row r="14292" customFormat="false" ht="15" hidden="false" customHeight="false" outlineLevel="0" collapsed="false">
      <c r="A14292" s="2" t="s">
        <v>124</v>
      </c>
      <c r="B14292" s="2" t="s">
        <v>124</v>
      </c>
      <c r="C14292" s="2" t="s">
        <v>47</v>
      </c>
      <c r="D14292" s="2" t="s">
        <v>10</v>
      </c>
      <c r="E14292" s="2" t="s">
        <v>74</v>
      </c>
      <c r="F14292" s="2" t="s">
        <v>977</v>
      </c>
      <c r="G14292" s="14" t="n">
        <v>9.5</v>
      </c>
      <c r="H14292" s="14" t="n">
        <v>26.1</v>
      </c>
      <c r="I14292" s="14" t="n">
        <v>9.5</v>
      </c>
      <c r="J14292" s="23" t="n">
        <f aca="false">IF(AND(E14292="Priority",ISNUMBER('Cost model'!N317)),'Cost model'!N317,'Cost model'!M317)</f>
        <v>10.5</v>
      </c>
      <c r="K14292" s="14" t="n">
        <f aca="false">J14292-H14292</f>
        <v>-15.6</v>
      </c>
      <c r="L14292" s="14" t="n">
        <f aca="false">G14292-H14292</f>
        <v>-16.6</v>
      </c>
    </row>
    <row r="14293" customFormat="false" ht="15" hidden="false" customHeight="false" outlineLevel="0" collapsed="false">
      <c r="A14293" s="2" t="s">
        <v>124</v>
      </c>
      <c r="B14293" s="2" t="s">
        <v>124</v>
      </c>
      <c r="C14293" s="2" t="s">
        <v>49</v>
      </c>
      <c r="D14293" s="2" t="s">
        <v>12</v>
      </c>
      <c r="E14293" s="2" t="s">
        <v>74</v>
      </c>
      <c r="F14293" s="2" t="s">
        <v>977</v>
      </c>
      <c r="G14293" s="14" t="n">
        <v>19.5</v>
      </c>
      <c r="H14293" s="14" t="n">
        <v>29.69</v>
      </c>
      <c r="I14293" s="14" t="n">
        <v>19.5</v>
      </c>
      <c r="J14293" s="23" t="n">
        <f aca="false">IF(AND(E14293="Priority",ISNUMBER('Cost model'!N322)),'Cost model'!N322,'Cost model'!M322)</f>
        <v>50</v>
      </c>
      <c r="K14293" s="14" t="n">
        <f aca="false">J14293-H14293</f>
        <v>20.31</v>
      </c>
      <c r="L14293" s="14" t="n">
        <f aca="false">G14293-H14293</f>
        <v>-10.19</v>
      </c>
    </row>
    <row r="14294" customFormat="false" ht="15" hidden="false" customHeight="false" outlineLevel="0" collapsed="false">
      <c r="A14294" s="2" t="s">
        <v>142</v>
      </c>
      <c r="B14294" s="2" t="s">
        <v>142</v>
      </c>
      <c r="C14294" s="2" t="s">
        <v>47</v>
      </c>
      <c r="D14294" s="2" t="s">
        <v>10</v>
      </c>
      <c r="E14294" s="2" t="s">
        <v>74</v>
      </c>
      <c r="F14294" s="2" t="s">
        <v>977</v>
      </c>
      <c r="G14294" s="14" t="n">
        <v>9.5</v>
      </c>
      <c r="H14294" s="14" t="n">
        <v>6.77</v>
      </c>
      <c r="I14294" s="14" t="n">
        <v>9.5</v>
      </c>
      <c r="J14294" s="23" t="n">
        <f aca="false">IF(AND(E14294="Priority",ISNUMBER('Cost model'!N632)),'Cost model'!N632,'Cost model'!M632)</f>
        <v>9.5</v>
      </c>
      <c r="K14294" s="14" t="n">
        <f aca="false">J14294-H14294</f>
        <v>2.73</v>
      </c>
      <c r="L14294" s="14" t="n">
        <f aca="false">G14294-H14294</f>
        <v>2.73</v>
      </c>
    </row>
    <row r="14295" customFormat="false" ht="15" hidden="false" customHeight="false" outlineLevel="0" collapsed="false">
      <c r="A14295" s="2" t="s">
        <v>174</v>
      </c>
      <c r="B14295" s="2" t="s">
        <v>174</v>
      </c>
      <c r="C14295" s="2" t="s">
        <v>48</v>
      </c>
      <c r="D14295" s="2" t="s">
        <v>10</v>
      </c>
      <c r="E14295" s="2" t="s">
        <v>74</v>
      </c>
      <c r="F14295" s="2" t="s">
        <v>977</v>
      </c>
      <c r="G14295" s="14" t="n">
        <v>12.5</v>
      </c>
      <c r="H14295" s="14" t="n">
        <v>11.66</v>
      </c>
      <c r="I14295" s="14" t="n">
        <v>12.5</v>
      </c>
      <c r="J14295" s="23" t="n">
        <f aca="false">IF(AND(E14295="Priority",ISNUMBER('Cost model'!N168)),'Cost model'!N168,'Cost model'!M168)</f>
        <v>13.5</v>
      </c>
      <c r="K14295" s="14" t="n">
        <f aca="false">J14295-H14295</f>
        <v>1.84</v>
      </c>
      <c r="L14295" s="14" t="n">
        <f aca="false">G14295-H14295</f>
        <v>0.84</v>
      </c>
    </row>
    <row r="14296" customFormat="false" ht="15" hidden="false" customHeight="false" outlineLevel="0" collapsed="false">
      <c r="A14296" s="2" t="s">
        <v>342</v>
      </c>
      <c r="B14296" s="2" t="s">
        <v>158</v>
      </c>
      <c r="C14296" s="2" t="s">
        <v>49</v>
      </c>
      <c r="D14296" s="2" t="s">
        <v>10</v>
      </c>
      <c r="E14296" s="2" t="s">
        <v>74</v>
      </c>
      <c r="F14296" s="2" t="s">
        <v>976</v>
      </c>
      <c r="G14296" s="14" t="n">
        <v>19.5</v>
      </c>
      <c r="H14296" s="14" t="n">
        <v>19.53</v>
      </c>
      <c r="I14296" s="14" t="n">
        <v>19.5</v>
      </c>
      <c r="J14296" s="23" t="n">
        <f aca="false">IF(AND(E14296="Priority",ISNUMBER('Cost model'!N214)),'Cost model'!N214,'Cost model'!M214)</f>
        <v>24.5</v>
      </c>
      <c r="K14296" s="14" t="n">
        <f aca="false">J14296-H14296</f>
        <v>4.97</v>
      </c>
      <c r="L14296" s="14" t="n">
        <f aca="false">G14296-H14296</f>
        <v>-0.0300000000000011</v>
      </c>
    </row>
    <row r="14297" customFormat="false" ht="15" hidden="false" customHeight="false" outlineLevel="0" collapsed="false">
      <c r="A14297" s="2" t="s">
        <v>174</v>
      </c>
      <c r="B14297" s="2" t="s">
        <v>174</v>
      </c>
      <c r="C14297" s="2" t="s">
        <v>47</v>
      </c>
      <c r="D14297" s="2" t="s">
        <v>10</v>
      </c>
      <c r="E14297" s="2" t="s">
        <v>74</v>
      </c>
      <c r="F14297" s="2" t="s">
        <v>977</v>
      </c>
      <c r="G14297" s="14" t="n">
        <v>9.5</v>
      </c>
      <c r="H14297" s="14" t="n">
        <v>28.24</v>
      </c>
      <c r="I14297" s="14" t="n">
        <v>9.5</v>
      </c>
      <c r="J14297" s="23" t="n">
        <f aca="false">IF(AND(E14297="Priority",ISNUMBER('Cost model'!N167)),'Cost model'!N167,'Cost model'!M167)</f>
        <v>8.5</v>
      </c>
      <c r="K14297" s="14" t="n">
        <f aca="false">J14297-H14297</f>
        <v>-19.74</v>
      </c>
      <c r="L14297" s="14" t="n">
        <f aca="false">G14297-H14297</f>
        <v>-18.74</v>
      </c>
    </row>
    <row r="14298" customFormat="false" ht="15" hidden="false" customHeight="false" outlineLevel="0" collapsed="false">
      <c r="A14298" s="2" t="s">
        <v>158</v>
      </c>
      <c r="B14298" s="2" t="s">
        <v>158</v>
      </c>
      <c r="C14298" s="2" t="s">
        <v>47</v>
      </c>
      <c r="D14298" s="2" t="s">
        <v>13</v>
      </c>
      <c r="E14298" s="2" t="s">
        <v>74</v>
      </c>
      <c r="F14298" s="2" t="s">
        <v>977</v>
      </c>
      <c r="G14298" s="14" t="n">
        <v>19</v>
      </c>
      <c r="H14298" s="14" t="n">
        <v>23.29</v>
      </c>
      <c r="I14298" s="14" t="n">
        <v>19</v>
      </c>
      <c r="J14298" s="23" t="n">
        <f aca="false">IF(AND(E14298="Priority",ISNUMBER('Cost model'!N428)),'Cost model'!N428,'Cost model'!M428)</f>
        <v>23.5</v>
      </c>
      <c r="K14298" s="14" t="n">
        <f aca="false">J14298-H14298</f>
        <v>0.210000000000001</v>
      </c>
      <c r="L14298" s="14" t="n">
        <f aca="false">G14298-H14298</f>
        <v>-4.29</v>
      </c>
    </row>
    <row r="14299" customFormat="false" ht="15" hidden="false" customHeight="false" outlineLevel="0" collapsed="false">
      <c r="A14299" s="2" t="s">
        <v>142</v>
      </c>
      <c r="B14299" s="2" t="s">
        <v>142</v>
      </c>
      <c r="C14299" s="2" t="s">
        <v>47</v>
      </c>
      <c r="D14299" s="2" t="s">
        <v>12</v>
      </c>
      <c r="E14299" s="2" t="s">
        <v>74</v>
      </c>
      <c r="F14299" s="2" t="s">
        <v>977</v>
      </c>
      <c r="G14299" s="14" t="n">
        <v>9.5</v>
      </c>
      <c r="H14299" s="14" t="n">
        <v>42.6</v>
      </c>
      <c r="I14299" s="14" t="n">
        <v>9.5</v>
      </c>
      <c r="J14299" s="23" t="n">
        <f aca="false">IF(AND(E14299="Priority",ISNUMBER('Cost model'!N635)),'Cost model'!N635,'Cost model'!M635)</f>
        <v>30.5</v>
      </c>
      <c r="K14299" s="14" t="n">
        <f aca="false">J14299-H14299</f>
        <v>-12.1</v>
      </c>
      <c r="L14299" s="14" t="n">
        <f aca="false">G14299-H14299</f>
        <v>-33.1</v>
      </c>
    </row>
    <row r="14300" customFormat="false" ht="15" hidden="false" customHeight="false" outlineLevel="0" collapsed="false">
      <c r="A14300" s="2" t="s">
        <v>174</v>
      </c>
      <c r="B14300" s="2" t="s">
        <v>221</v>
      </c>
      <c r="C14300" s="2" t="s">
        <v>49</v>
      </c>
      <c r="D14300" s="2" t="s">
        <v>12</v>
      </c>
      <c r="E14300" s="2" t="s">
        <v>74</v>
      </c>
      <c r="F14300" s="2" t="s">
        <v>976</v>
      </c>
      <c r="G14300" s="14" t="n">
        <v>19.5</v>
      </c>
      <c r="H14300" s="14" t="n">
        <v>234.34</v>
      </c>
      <c r="I14300" s="14" t="n">
        <v>24.5</v>
      </c>
      <c r="J14300" s="23" t="n">
        <f aca="false">IF(AND(E14300="Priority",ISNUMBER('Cost model'!N157)),'Cost model'!N157,'Cost model'!M157)</f>
        <v>65</v>
      </c>
      <c r="K14300" s="14" t="n">
        <f aca="false">J14300-H14300</f>
        <v>-169.34</v>
      </c>
      <c r="L14300" s="14" t="n">
        <f aca="false">G14300-H14300</f>
        <v>-214.84</v>
      </c>
    </row>
    <row r="14301" customFormat="false" ht="15" hidden="false" customHeight="false" outlineLevel="0" collapsed="false">
      <c r="A14301" s="2" t="s">
        <v>174</v>
      </c>
      <c r="B14301" s="2" t="s">
        <v>174</v>
      </c>
      <c r="C14301" s="2" t="s">
        <v>48</v>
      </c>
      <c r="D14301" s="2" t="s">
        <v>10</v>
      </c>
      <c r="E14301" s="2" t="s">
        <v>83</v>
      </c>
      <c r="F14301" s="2" t="s">
        <v>977</v>
      </c>
      <c r="G14301" s="14" t="n">
        <v>17.5</v>
      </c>
      <c r="H14301" s="14" t="n">
        <v>15.24</v>
      </c>
      <c r="I14301" s="14" t="n">
        <v>17.5</v>
      </c>
      <c r="J14301" s="23" t="n">
        <f aca="false">IF(AND(E14301="Priority",ISNUMBER('Cost model'!N168)),'Cost model'!N168,'Cost model'!M168)</f>
        <v>18.5</v>
      </c>
      <c r="K14301" s="14" t="n">
        <f aca="false">J14301-H14301</f>
        <v>3.26</v>
      </c>
      <c r="L14301" s="14" t="n">
        <f aca="false">G14301-H14301</f>
        <v>2.26</v>
      </c>
    </row>
    <row r="14302" customFormat="false" ht="15" hidden="false" customHeight="false" outlineLevel="0" collapsed="false">
      <c r="A14302" s="2" t="s">
        <v>124</v>
      </c>
      <c r="B14302" s="2" t="s">
        <v>124</v>
      </c>
      <c r="C14302" s="2" t="s">
        <v>49</v>
      </c>
      <c r="D14302" s="2" t="s">
        <v>12</v>
      </c>
      <c r="E14302" s="2" t="s">
        <v>83</v>
      </c>
      <c r="F14302" s="2" t="s">
        <v>977</v>
      </c>
      <c r="G14302" s="14" t="n">
        <v>29.5</v>
      </c>
      <c r="H14302" s="14" t="n">
        <v>65.89</v>
      </c>
      <c r="I14302" s="14" t="n">
        <v>29.5</v>
      </c>
      <c r="J14302" s="23" t="n">
        <f aca="false">IF(AND(E14302="Priority",ISNUMBER('Cost model'!N322)),'Cost model'!N322,'Cost model'!M322)</f>
        <v>65</v>
      </c>
      <c r="K14302" s="14" t="n">
        <f aca="false">J14302-H14302</f>
        <v>-0.890000000000001</v>
      </c>
      <c r="L14302" s="14" t="n">
        <f aca="false">G14302-H14302</f>
        <v>-36.39</v>
      </c>
    </row>
    <row r="14303" customFormat="false" ht="15" hidden="false" customHeight="false" outlineLevel="0" collapsed="false">
      <c r="A14303" s="2" t="s">
        <v>124</v>
      </c>
      <c r="B14303" s="2" t="s">
        <v>174</v>
      </c>
      <c r="C14303" s="2" t="s">
        <v>49</v>
      </c>
      <c r="D14303" s="2" t="s">
        <v>12</v>
      </c>
      <c r="E14303" s="2" t="s">
        <v>74</v>
      </c>
      <c r="F14303" s="2" t="s">
        <v>976</v>
      </c>
      <c r="G14303" s="14" t="n">
        <v>19.5</v>
      </c>
      <c r="H14303" s="14" t="n">
        <v>40.13</v>
      </c>
      <c r="I14303" s="14" t="n">
        <v>19.5</v>
      </c>
      <c r="J14303" s="23" t="n">
        <f aca="false">IF(AND(E14303="Priority",ISNUMBER('Cost model'!N367)),'Cost model'!N367,'Cost model'!M367)</f>
        <v>60</v>
      </c>
      <c r="K14303" s="14" t="n">
        <f aca="false">J14303-H14303</f>
        <v>19.87</v>
      </c>
      <c r="L14303" s="14" t="n">
        <f aca="false">G14303-H14303</f>
        <v>-20.63</v>
      </c>
    </row>
    <row r="14304" customFormat="false" ht="15" hidden="false" customHeight="false" outlineLevel="0" collapsed="false">
      <c r="A14304" s="2" t="s">
        <v>124</v>
      </c>
      <c r="B14304" s="2" t="s">
        <v>124</v>
      </c>
      <c r="C14304" s="2" t="s">
        <v>49</v>
      </c>
      <c r="D14304" s="2" t="s">
        <v>10</v>
      </c>
      <c r="E14304" s="2" t="s">
        <v>74</v>
      </c>
      <c r="F14304" s="2" t="s">
        <v>977</v>
      </c>
      <c r="G14304" s="14" t="n">
        <v>17.5</v>
      </c>
      <c r="H14304" s="14" t="n">
        <v>17.33</v>
      </c>
      <c r="I14304" s="14" t="n">
        <v>17.5</v>
      </c>
      <c r="J14304" s="23" t="n">
        <f aca="false">IF(AND(E14304="Priority",ISNUMBER('Cost model'!N319)),'Cost model'!N319,'Cost model'!M319)</f>
        <v>16.5</v>
      </c>
      <c r="K14304" s="14" t="n">
        <f aca="false">J14304-H14304</f>
        <v>-0.829999999999998</v>
      </c>
      <c r="L14304" s="14" t="n">
        <f aca="false">G14304-H14304</f>
        <v>0.170000000000002</v>
      </c>
    </row>
    <row r="14305" customFormat="false" ht="15" hidden="false" customHeight="false" outlineLevel="0" collapsed="false">
      <c r="A14305" s="2" t="s">
        <v>158</v>
      </c>
      <c r="B14305" s="2" t="s">
        <v>158</v>
      </c>
      <c r="C14305" s="2" t="s">
        <v>47</v>
      </c>
      <c r="D14305" s="2" t="s">
        <v>14</v>
      </c>
      <c r="E14305" s="2" t="s">
        <v>74</v>
      </c>
      <c r="F14305" s="2" t="s">
        <v>977</v>
      </c>
      <c r="G14305" s="14" t="n">
        <v>25</v>
      </c>
      <c r="H14305" s="14" t="n">
        <v>33.06</v>
      </c>
      <c r="I14305" s="14" t="n">
        <v>25</v>
      </c>
      <c r="J14305" s="23" t="n">
        <f aca="false">IF(AND(E14305="Priority",ISNUMBER('Cost model'!N431)),'Cost model'!N431,'Cost model'!M431)</f>
        <v>45</v>
      </c>
      <c r="K14305" s="14" t="n">
        <f aca="false">J14305-H14305</f>
        <v>11.94</v>
      </c>
      <c r="L14305" s="14" t="n">
        <f aca="false">G14305-H14305</f>
        <v>-8.06</v>
      </c>
    </row>
    <row r="14306" customFormat="false" ht="15" hidden="false" customHeight="false" outlineLevel="0" collapsed="false">
      <c r="A14306" s="2" t="s">
        <v>124</v>
      </c>
      <c r="B14306" s="2" t="s">
        <v>124</v>
      </c>
      <c r="C14306" s="2" t="s">
        <v>48</v>
      </c>
      <c r="D14306" s="2" t="s">
        <v>12</v>
      </c>
      <c r="E14306" s="2" t="s">
        <v>83</v>
      </c>
      <c r="F14306" s="2" t="s">
        <v>977</v>
      </c>
      <c r="G14306" s="14" t="n">
        <v>19.5</v>
      </c>
      <c r="H14306" s="14" t="n">
        <v>26.18</v>
      </c>
      <c r="I14306" s="14" t="n">
        <v>19.5</v>
      </c>
      <c r="J14306" s="23" t="n">
        <f aca="false">IF(AND(E14306="Priority",ISNUMBER('Cost model'!N321)),'Cost model'!N321,'Cost model'!M321)</f>
        <v>55</v>
      </c>
      <c r="K14306" s="14" t="n">
        <f aca="false">J14306-H14306</f>
        <v>28.82</v>
      </c>
      <c r="L14306" s="14" t="n">
        <f aca="false">G14306-H14306</f>
        <v>-6.68</v>
      </c>
    </row>
    <row r="14307" customFormat="false" ht="15" hidden="false" customHeight="false" outlineLevel="0" collapsed="false">
      <c r="A14307" s="2" t="s">
        <v>174</v>
      </c>
      <c r="B14307" s="2" t="s">
        <v>174</v>
      </c>
      <c r="C14307" s="2" t="s">
        <v>49</v>
      </c>
      <c r="D14307" s="2" t="s">
        <v>10</v>
      </c>
      <c r="E14307" s="2" t="s">
        <v>74</v>
      </c>
      <c r="F14307" s="2" t="s">
        <v>977</v>
      </c>
      <c r="G14307" s="14" t="n">
        <v>17.5</v>
      </c>
      <c r="H14307" s="14" t="n">
        <v>19.53</v>
      </c>
      <c r="I14307" s="14" t="n">
        <v>17.5</v>
      </c>
      <c r="J14307" s="23" t="n">
        <f aca="false">IF(AND(E14307="Priority",ISNUMBER('Cost model'!N169)),'Cost model'!N169,'Cost model'!M169)</f>
        <v>18.5</v>
      </c>
      <c r="K14307" s="14" t="n">
        <f aca="false">J14307-H14307</f>
        <v>-1.03</v>
      </c>
      <c r="L14307" s="14" t="n">
        <f aca="false">G14307-H14307</f>
        <v>-2.03</v>
      </c>
    </row>
    <row r="14308" customFormat="false" ht="15" hidden="false" customHeight="false" outlineLevel="0" collapsed="false">
      <c r="A14308" s="2" t="s">
        <v>124</v>
      </c>
      <c r="B14308" s="2" t="s">
        <v>124</v>
      </c>
      <c r="C14308" s="2" t="s">
        <v>48</v>
      </c>
      <c r="D14308" s="2" t="s">
        <v>12</v>
      </c>
      <c r="E14308" s="2" t="s">
        <v>74</v>
      </c>
      <c r="F14308" s="2" t="s">
        <v>977</v>
      </c>
      <c r="G14308" s="14" t="n">
        <v>12.5</v>
      </c>
      <c r="H14308" s="14" t="n">
        <v>30.03</v>
      </c>
      <c r="I14308" s="14" t="n">
        <v>12.5</v>
      </c>
      <c r="J14308" s="23" t="n">
        <f aca="false">IF(AND(E14308="Priority",ISNUMBER('Cost model'!N321)),'Cost model'!N321,'Cost model'!M321)</f>
        <v>40</v>
      </c>
      <c r="K14308" s="14" t="n">
        <f aca="false">J14308-H14308</f>
        <v>9.97</v>
      </c>
      <c r="L14308" s="14" t="n">
        <f aca="false">G14308-H14308</f>
        <v>-17.53</v>
      </c>
    </row>
    <row r="14309" customFormat="false" ht="15" hidden="false" customHeight="false" outlineLevel="0" collapsed="false">
      <c r="A14309" s="2" t="s">
        <v>174</v>
      </c>
      <c r="B14309" s="2" t="s">
        <v>174</v>
      </c>
      <c r="C14309" s="2" t="s">
        <v>47</v>
      </c>
      <c r="D14309" s="2" t="s">
        <v>12</v>
      </c>
      <c r="E14309" s="2" t="s">
        <v>74</v>
      </c>
      <c r="F14309" s="2" t="s">
        <v>977</v>
      </c>
      <c r="G14309" s="14" t="n">
        <v>9.5</v>
      </c>
      <c r="H14309" s="14" t="n">
        <v>28.52</v>
      </c>
      <c r="I14309" s="14" t="n">
        <v>9.5</v>
      </c>
      <c r="J14309" s="23" t="n">
        <f aca="false">IF(AND(E14309="Priority",ISNUMBER('Cost model'!N170)),'Cost model'!N170,'Cost model'!M170)</f>
        <v>25.5</v>
      </c>
      <c r="K14309" s="14" t="n">
        <f aca="false">J14309-H14309</f>
        <v>-3.02</v>
      </c>
      <c r="L14309" s="14" t="n">
        <f aca="false">G14309-H14309</f>
        <v>-19.02</v>
      </c>
    </row>
    <row r="14310" customFormat="false" ht="15" hidden="false" customHeight="false" outlineLevel="0" collapsed="false">
      <c r="A14310" s="2" t="s">
        <v>174</v>
      </c>
      <c r="B14310" s="2" t="s">
        <v>174</v>
      </c>
      <c r="C14310" s="2" t="s">
        <v>48</v>
      </c>
      <c r="D14310" s="2" t="s">
        <v>10</v>
      </c>
      <c r="E14310" s="2" t="s">
        <v>74</v>
      </c>
      <c r="F14310" s="2" t="s">
        <v>977</v>
      </c>
      <c r="G14310" s="14" t="n">
        <v>12.5</v>
      </c>
      <c r="H14310" s="14" t="n">
        <v>44.8</v>
      </c>
      <c r="I14310" s="14" t="n">
        <v>12.5</v>
      </c>
      <c r="J14310" s="23" t="n">
        <f aca="false">IF(AND(E14310="Priority",ISNUMBER('Cost model'!N168)),'Cost model'!N168,'Cost model'!M168)</f>
        <v>13.5</v>
      </c>
      <c r="K14310" s="14" t="n">
        <f aca="false">J14310-H14310</f>
        <v>-31.3</v>
      </c>
      <c r="L14310" s="14" t="n">
        <f aca="false">G14310-H14310</f>
        <v>-32.3</v>
      </c>
    </row>
    <row r="14311" customFormat="false" ht="15" hidden="false" customHeight="false" outlineLevel="0" collapsed="false">
      <c r="A14311" s="2" t="s">
        <v>174</v>
      </c>
      <c r="B14311" s="2" t="s">
        <v>174</v>
      </c>
      <c r="C14311" s="2" t="s">
        <v>48</v>
      </c>
      <c r="D14311" s="2" t="s">
        <v>10</v>
      </c>
      <c r="E14311" s="2" t="s">
        <v>74</v>
      </c>
      <c r="F14311" s="2" t="s">
        <v>977</v>
      </c>
      <c r="G14311" s="14" t="n">
        <v>12.5</v>
      </c>
      <c r="H14311" s="14" t="n">
        <v>19.53</v>
      </c>
      <c r="I14311" s="14" t="n">
        <v>12.5</v>
      </c>
      <c r="J14311" s="23" t="n">
        <f aca="false">IF(AND(E14311="Priority",ISNUMBER('Cost model'!N168)),'Cost model'!N168,'Cost model'!M168)</f>
        <v>13.5</v>
      </c>
      <c r="K14311" s="14" t="n">
        <f aca="false">J14311-H14311</f>
        <v>-6.03</v>
      </c>
      <c r="L14311" s="14" t="n">
        <f aca="false">G14311-H14311</f>
        <v>-7.03</v>
      </c>
    </row>
    <row r="14312" customFormat="false" ht="15" hidden="false" customHeight="false" outlineLevel="0" collapsed="false">
      <c r="A14312" s="2" t="s">
        <v>174</v>
      </c>
      <c r="B14312" s="2" t="s">
        <v>174</v>
      </c>
      <c r="C14312" s="2" t="s">
        <v>47</v>
      </c>
      <c r="D14312" s="2" t="s">
        <v>10</v>
      </c>
      <c r="E14312" s="2" t="s">
        <v>83</v>
      </c>
      <c r="F14312" s="2" t="s">
        <v>977</v>
      </c>
      <c r="G14312" s="14" t="n">
        <v>14.5</v>
      </c>
      <c r="H14312" s="14" t="n">
        <v>7.74</v>
      </c>
      <c r="I14312" s="14" t="n">
        <v>14.5</v>
      </c>
      <c r="J14312" s="23" t="n">
        <f aca="false">IF(AND(E14312="Priority",ISNUMBER('Cost model'!N167)),'Cost model'!N167,'Cost model'!M167)</f>
        <v>13.5</v>
      </c>
      <c r="K14312" s="14" t="n">
        <f aca="false">J14312-H14312</f>
        <v>5.76</v>
      </c>
      <c r="L14312" s="14" t="n">
        <f aca="false">G14312-H14312</f>
        <v>6.76</v>
      </c>
    </row>
    <row r="14313" customFormat="false" ht="15" hidden="false" customHeight="false" outlineLevel="0" collapsed="false">
      <c r="A14313" s="2" t="s">
        <v>221</v>
      </c>
      <c r="B14313" s="2" t="s">
        <v>221</v>
      </c>
      <c r="C14313" s="2" t="s">
        <v>47</v>
      </c>
      <c r="D14313" s="2" t="s">
        <v>12</v>
      </c>
      <c r="E14313" s="2" t="s">
        <v>74</v>
      </c>
      <c r="F14313" s="2" t="s">
        <v>977</v>
      </c>
      <c r="G14313" s="14" t="n">
        <v>9.5</v>
      </c>
      <c r="H14313" s="14" t="n">
        <v>7.43</v>
      </c>
      <c r="I14313" s="14" t="n">
        <v>9.5</v>
      </c>
      <c r="J14313" s="23" t="n">
        <f aca="false">IF(AND(E14313="Priority",ISNUMBER('Cost model'!N740)),'Cost model'!N740,'Cost model'!M740)</f>
        <v>22.5</v>
      </c>
      <c r="K14313" s="14" t="n">
        <f aca="false">J14313-H14313</f>
        <v>15.07</v>
      </c>
      <c r="L14313" s="14" t="n">
        <f aca="false">G14313-H14313</f>
        <v>2.07</v>
      </c>
    </row>
    <row r="14314" customFormat="false" ht="15" hidden="false" customHeight="false" outlineLevel="0" collapsed="false">
      <c r="A14314" s="2" t="s">
        <v>158</v>
      </c>
      <c r="B14314" s="2" t="s">
        <v>158</v>
      </c>
      <c r="C14314" s="2" t="s">
        <v>47</v>
      </c>
      <c r="D14314" s="2" t="s">
        <v>12</v>
      </c>
      <c r="E14314" s="2" t="s">
        <v>74</v>
      </c>
      <c r="F14314" s="2" t="s">
        <v>977</v>
      </c>
      <c r="G14314" s="14" t="n">
        <v>9.5</v>
      </c>
      <c r="H14314" s="14" t="n">
        <v>23.23</v>
      </c>
      <c r="I14314" s="14" t="n">
        <v>9.5</v>
      </c>
      <c r="J14314" s="23" t="n">
        <f aca="false">IF(AND(E14314="Priority",ISNUMBER('Cost model'!N425)),'Cost model'!N425,'Cost model'!M425)</f>
        <v>14.5</v>
      </c>
      <c r="K14314" s="14" t="n">
        <f aca="false">J14314-H14314</f>
        <v>-8.73</v>
      </c>
      <c r="L14314" s="14" t="n">
        <f aca="false">G14314-H14314</f>
        <v>-13.73</v>
      </c>
    </row>
    <row r="14315" customFormat="false" ht="15" hidden="false" customHeight="false" outlineLevel="0" collapsed="false">
      <c r="A14315" s="2" t="s">
        <v>342</v>
      </c>
      <c r="B14315" s="2" t="s">
        <v>158</v>
      </c>
      <c r="C14315" s="2" t="s">
        <v>49</v>
      </c>
      <c r="D14315" s="2" t="s">
        <v>10</v>
      </c>
      <c r="E14315" s="2" t="s">
        <v>74</v>
      </c>
      <c r="F14315" s="2" t="s">
        <v>976</v>
      </c>
      <c r="G14315" s="14" t="n">
        <v>19.5</v>
      </c>
      <c r="H14315" s="14" t="n">
        <v>15.81</v>
      </c>
      <c r="I14315" s="14" t="n">
        <v>19.5</v>
      </c>
      <c r="J14315" s="23" t="n">
        <f aca="false">IF(AND(E14315="Priority",ISNUMBER('Cost model'!N214)),'Cost model'!N214,'Cost model'!M214)</f>
        <v>24.5</v>
      </c>
      <c r="K14315" s="14" t="n">
        <f aca="false">J14315-H14315</f>
        <v>8.69</v>
      </c>
      <c r="L14315" s="14" t="n">
        <f aca="false">G14315-H14315</f>
        <v>3.69</v>
      </c>
    </row>
    <row r="14316" customFormat="false" ht="15" hidden="false" customHeight="false" outlineLevel="0" collapsed="false">
      <c r="A14316" s="2" t="s">
        <v>124</v>
      </c>
      <c r="B14316" s="2" t="s">
        <v>124</v>
      </c>
      <c r="C14316" s="2" t="s">
        <v>48</v>
      </c>
      <c r="D14316" s="2" t="s">
        <v>10</v>
      </c>
      <c r="E14316" s="2" t="s">
        <v>83</v>
      </c>
      <c r="F14316" s="2" t="s">
        <v>977</v>
      </c>
      <c r="G14316" s="14" t="n">
        <v>17.5</v>
      </c>
      <c r="H14316" s="14" t="n">
        <v>21.7</v>
      </c>
      <c r="I14316" s="14" t="n">
        <v>17.5</v>
      </c>
      <c r="J14316" s="23" t="n">
        <f aca="false">IF(AND(E14316="Priority",ISNUMBER('Cost model'!N318)),'Cost model'!N318,'Cost model'!M318)</f>
        <v>19.5</v>
      </c>
      <c r="K14316" s="14" t="n">
        <f aca="false">J14316-H14316</f>
        <v>-2.2</v>
      </c>
      <c r="L14316" s="14" t="n">
        <f aca="false">G14316-H14316</f>
        <v>-4.2</v>
      </c>
    </row>
    <row r="14317" customFormat="false" ht="15" hidden="false" customHeight="false" outlineLevel="0" collapsed="false">
      <c r="A14317" s="2" t="s">
        <v>174</v>
      </c>
      <c r="B14317" s="2" t="s">
        <v>174</v>
      </c>
      <c r="C14317" s="2" t="s">
        <v>48</v>
      </c>
      <c r="D14317" s="2" t="s">
        <v>10</v>
      </c>
      <c r="E14317" s="2" t="s">
        <v>74</v>
      </c>
      <c r="F14317" s="2" t="s">
        <v>977</v>
      </c>
      <c r="G14317" s="14" t="n">
        <v>12.5</v>
      </c>
      <c r="H14317" s="14" t="n">
        <v>11.66</v>
      </c>
      <c r="I14317" s="14" t="n">
        <v>12.5</v>
      </c>
      <c r="J14317" s="23" t="n">
        <f aca="false">IF(AND(E14317="Priority",ISNUMBER('Cost model'!N168)),'Cost model'!N168,'Cost model'!M168)</f>
        <v>13.5</v>
      </c>
      <c r="K14317" s="14" t="n">
        <f aca="false">J14317-H14317</f>
        <v>1.84</v>
      </c>
      <c r="L14317" s="14" t="n">
        <f aca="false">G14317-H14317</f>
        <v>0.84</v>
      </c>
    </row>
    <row r="14318" customFormat="false" ht="15" hidden="false" customHeight="false" outlineLevel="0" collapsed="false">
      <c r="A14318" s="2" t="s">
        <v>174</v>
      </c>
      <c r="B14318" s="2" t="s">
        <v>174</v>
      </c>
      <c r="C14318" s="2" t="s">
        <v>48</v>
      </c>
      <c r="D14318" s="2" t="s">
        <v>10</v>
      </c>
      <c r="E14318" s="2" t="s">
        <v>74</v>
      </c>
      <c r="F14318" s="2" t="s">
        <v>977</v>
      </c>
      <c r="G14318" s="14" t="n">
        <v>12.5</v>
      </c>
      <c r="H14318" s="14" t="n">
        <v>9.34</v>
      </c>
      <c r="I14318" s="14" t="n">
        <v>12.5</v>
      </c>
      <c r="J14318" s="23" t="n">
        <f aca="false">IF(AND(E14318="Priority",ISNUMBER('Cost model'!N168)),'Cost model'!N168,'Cost model'!M168)</f>
        <v>13.5</v>
      </c>
      <c r="K14318" s="14" t="n">
        <f aca="false">J14318-H14318</f>
        <v>4.16</v>
      </c>
      <c r="L14318" s="14" t="n">
        <f aca="false">G14318-H14318</f>
        <v>3.16</v>
      </c>
    </row>
    <row r="14319" customFormat="false" ht="15" hidden="false" customHeight="false" outlineLevel="0" collapsed="false">
      <c r="A14319" s="2" t="s">
        <v>174</v>
      </c>
      <c r="B14319" s="2" t="s">
        <v>174</v>
      </c>
      <c r="C14319" s="2" t="s">
        <v>48</v>
      </c>
      <c r="D14319" s="2" t="s">
        <v>14</v>
      </c>
      <c r="E14319" s="2" t="s">
        <v>74</v>
      </c>
      <c r="F14319" s="2" t="s">
        <v>977</v>
      </c>
      <c r="G14319" s="14" t="n">
        <v>45</v>
      </c>
      <c r="H14319" s="14" t="n">
        <v>88.59</v>
      </c>
      <c r="I14319" s="14" t="n">
        <v>45</v>
      </c>
      <c r="J14319" s="23" t="n">
        <f aca="false">IF(AND(E14319="Priority",ISNUMBER('Cost model'!N177)),'Cost model'!N177,'Cost model'!M177)</f>
        <v>110</v>
      </c>
      <c r="K14319" s="14" t="n">
        <f aca="false">J14319-H14319</f>
        <v>21.41</v>
      </c>
      <c r="L14319" s="14" t="n">
        <f aca="false">G14319-H14319</f>
        <v>-43.59</v>
      </c>
    </row>
    <row r="14320" customFormat="false" ht="15" hidden="false" customHeight="false" outlineLevel="0" collapsed="false">
      <c r="A14320" s="2" t="s">
        <v>174</v>
      </c>
      <c r="B14320" s="2" t="s">
        <v>174</v>
      </c>
      <c r="C14320" s="2" t="s">
        <v>48</v>
      </c>
      <c r="D14320" s="2" t="s">
        <v>12</v>
      </c>
      <c r="E14320" s="2" t="s">
        <v>74</v>
      </c>
      <c r="F14320" s="2" t="s">
        <v>977</v>
      </c>
      <c r="G14320" s="14" t="n">
        <v>12.5</v>
      </c>
      <c r="H14320" s="14" t="n">
        <v>43.48</v>
      </c>
      <c r="I14320" s="14" t="n">
        <v>12.5</v>
      </c>
      <c r="J14320" s="23" t="n">
        <f aca="false">IF(AND(E14320="Priority",ISNUMBER('Cost model'!N171)),'Cost model'!N171,'Cost model'!M171)</f>
        <v>40</v>
      </c>
      <c r="K14320" s="14" t="n">
        <f aca="false">J14320-H14320</f>
        <v>-3.48</v>
      </c>
      <c r="L14320" s="14" t="n">
        <f aca="false">G14320-H14320</f>
        <v>-30.98</v>
      </c>
    </row>
    <row r="14321" customFormat="false" ht="15" hidden="false" customHeight="false" outlineLevel="0" collapsed="false">
      <c r="A14321" s="2" t="s">
        <v>221</v>
      </c>
      <c r="B14321" s="2" t="s">
        <v>221</v>
      </c>
      <c r="C14321" s="2" t="s">
        <v>49</v>
      </c>
      <c r="D14321" s="2" t="s">
        <v>12</v>
      </c>
      <c r="E14321" s="2" t="s">
        <v>74</v>
      </c>
      <c r="F14321" s="2" t="s">
        <v>977</v>
      </c>
      <c r="G14321" s="14" t="n">
        <v>19.5</v>
      </c>
      <c r="H14321" s="14" t="n">
        <v>16.01</v>
      </c>
      <c r="I14321" s="14" t="n">
        <v>19.5</v>
      </c>
      <c r="J14321" s="23" t="n">
        <f aca="false">IF(AND(E14321="Priority",ISNUMBER('Cost model'!N742)),'Cost model'!N742,'Cost model'!M742)</f>
        <v>60</v>
      </c>
      <c r="K14321" s="14" t="n">
        <f aca="false">J14321-H14321</f>
        <v>43.99</v>
      </c>
      <c r="L14321" s="14" t="n">
        <f aca="false">G14321-H14321</f>
        <v>3.49</v>
      </c>
    </row>
    <row r="14322" customFormat="false" ht="15" hidden="false" customHeight="false" outlineLevel="0" collapsed="false">
      <c r="A14322" s="2" t="s">
        <v>174</v>
      </c>
      <c r="B14322" s="2" t="s">
        <v>221</v>
      </c>
      <c r="C14322" s="2" t="s">
        <v>47</v>
      </c>
      <c r="D14322" s="2" t="s">
        <v>12</v>
      </c>
      <c r="E14322" s="2" t="s">
        <v>74</v>
      </c>
      <c r="F14322" s="2" t="s">
        <v>976</v>
      </c>
      <c r="G14322" s="14" t="n">
        <v>9.5</v>
      </c>
      <c r="H14322" s="14" t="n">
        <v>14.61</v>
      </c>
      <c r="I14322" s="14" t="n">
        <v>24.5</v>
      </c>
      <c r="J14322" s="23" t="n">
        <f aca="false">IF(AND(E14322="Priority",ISNUMBER('Cost model'!N155)),'Cost model'!N155,'Cost model'!M155)</f>
        <v>50</v>
      </c>
      <c r="K14322" s="14" t="n">
        <f aca="false">J14322-H14322</f>
        <v>35.39</v>
      </c>
      <c r="L14322" s="14" t="n">
        <f aca="false">G14322-H14322</f>
        <v>-5.11</v>
      </c>
    </row>
    <row r="14323" customFormat="false" ht="15" hidden="false" customHeight="false" outlineLevel="0" collapsed="false">
      <c r="A14323" s="2" t="s">
        <v>142</v>
      </c>
      <c r="B14323" s="2" t="s">
        <v>124</v>
      </c>
      <c r="C14323" s="2" t="s">
        <v>49</v>
      </c>
      <c r="D14323" s="2" t="s">
        <v>12</v>
      </c>
      <c r="E14323" s="2" t="s">
        <v>74</v>
      </c>
      <c r="F14323" s="2" t="s">
        <v>976</v>
      </c>
      <c r="G14323" s="14" t="n">
        <v>19.5</v>
      </c>
      <c r="H14323" s="14" t="n">
        <v>41.07</v>
      </c>
      <c r="I14323" s="14" t="n">
        <v>19.5</v>
      </c>
      <c r="J14323" s="23" t="n">
        <f aca="false">IF(AND(E14323="Priority",ISNUMBER('Cost model'!N667)),'Cost model'!N667,'Cost model'!M667)</f>
        <v>55</v>
      </c>
      <c r="K14323" s="14" t="n">
        <f aca="false">J14323-H14323</f>
        <v>13.93</v>
      </c>
      <c r="L14323" s="14" t="n">
        <f aca="false">G14323-H14323</f>
        <v>-21.57</v>
      </c>
    </row>
    <row r="14324" customFormat="false" ht="15" hidden="false" customHeight="false" outlineLevel="0" collapsed="false">
      <c r="A14324" s="2" t="s">
        <v>174</v>
      </c>
      <c r="B14324" s="2" t="s">
        <v>174</v>
      </c>
      <c r="C14324" s="2" t="s">
        <v>47</v>
      </c>
      <c r="D14324" s="2" t="s">
        <v>10</v>
      </c>
      <c r="E14324" s="2" t="s">
        <v>74</v>
      </c>
      <c r="F14324" s="2" t="s">
        <v>977</v>
      </c>
      <c r="G14324" s="14" t="n">
        <v>9.5</v>
      </c>
      <c r="H14324" s="14" t="n">
        <v>7.74</v>
      </c>
      <c r="I14324" s="14" t="n">
        <v>9.5</v>
      </c>
      <c r="J14324" s="23" t="n">
        <f aca="false">IF(AND(E14324="Priority",ISNUMBER('Cost model'!N167)),'Cost model'!N167,'Cost model'!M167)</f>
        <v>8.5</v>
      </c>
      <c r="K14324" s="14" t="n">
        <f aca="false">J14324-H14324</f>
        <v>0.76</v>
      </c>
      <c r="L14324" s="14" t="n">
        <f aca="false">G14324-H14324</f>
        <v>1.76</v>
      </c>
    </row>
    <row r="14325" customFormat="false" ht="15" hidden="false" customHeight="false" outlineLevel="0" collapsed="false">
      <c r="A14325" s="2" t="s">
        <v>174</v>
      </c>
      <c r="B14325" s="2" t="s">
        <v>174</v>
      </c>
      <c r="C14325" s="2" t="s">
        <v>47</v>
      </c>
      <c r="D14325" s="2" t="s">
        <v>10</v>
      </c>
      <c r="E14325" s="2" t="s">
        <v>74</v>
      </c>
      <c r="F14325" s="2" t="s">
        <v>977</v>
      </c>
      <c r="G14325" s="14" t="n">
        <v>9.5</v>
      </c>
      <c r="H14325" s="14" t="n">
        <v>7.74</v>
      </c>
      <c r="I14325" s="14" t="n">
        <v>9.5</v>
      </c>
      <c r="J14325" s="23" t="n">
        <f aca="false">IF(AND(E14325="Priority",ISNUMBER('Cost model'!N167)),'Cost model'!N167,'Cost model'!M167)</f>
        <v>8.5</v>
      </c>
      <c r="K14325" s="14" t="n">
        <f aca="false">J14325-H14325</f>
        <v>0.76</v>
      </c>
      <c r="L14325" s="14" t="n">
        <f aca="false">G14325-H14325</f>
        <v>1.76</v>
      </c>
    </row>
    <row r="14326" customFormat="false" ht="15" hidden="false" customHeight="false" outlineLevel="0" collapsed="false">
      <c r="A14326" s="2" t="s">
        <v>221</v>
      </c>
      <c r="B14326" s="2" t="s">
        <v>124</v>
      </c>
      <c r="C14326" s="2" t="s">
        <v>47</v>
      </c>
      <c r="D14326" s="2" t="s">
        <v>10</v>
      </c>
      <c r="E14326" s="2" t="s">
        <v>74</v>
      </c>
      <c r="F14326" s="2" t="s">
        <v>976</v>
      </c>
      <c r="G14326" s="14" t="n">
        <v>9.5</v>
      </c>
      <c r="H14326" s="14" t="n">
        <v>8.46</v>
      </c>
      <c r="I14326" s="14" t="n">
        <v>19.5</v>
      </c>
      <c r="J14326" s="23" t="n">
        <f aca="false">IF(AND(E14326="Priority",ISNUMBER('Cost model'!N797)),'Cost model'!N797,'Cost model'!M797)</f>
        <v>14.5</v>
      </c>
      <c r="K14326" s="14" t="n">
        <f aca="false">J14326-H14326</f>
        <v>6.04</v>
      </c>
      <c r="L14326" s="14" t="n">
        <f aca="false">G14326-H14326</f>
        <v>1.04</v>
      </c>
    </row>
    <row r="14327" customFormat="false" ht="15" hidden="false" customHeight="false" outlineLevel="0" collapsed="false">
      <c r="A14327" s="2" t="s">
        <v>124</v>
      </c>
      <c r="B14327" s="2" t="s">
        <v>124</v>
      </c>
      <c r="C14327" s="2" t="s">
        <v>48</v>
      </c>
      <c r="D14327" s="2" t="s">
        <v>12</v>
      </c>
      <c r="E14327" s="2" t="s">
        <v>74</v>
      </c>
      <c r="F14327" s="2" t="s">
        <v>977</v>
      </c>
      <c r="G14327" s="14" t="n">
        <v>12.5</v>
      </c>
      <c r="H14327" s="14" t="n">
        <v>51.12</v>
      </c>
      <c r="I14327" s="14" t="n">
        <v>12.5</v>
      </c>
      <c r="J14327" s="23" t="n">
        <f aca="false">IF(AND(E14327="Priority",ISNUMBER('Cost model'!N321)),'Cost model'!N321,'Cost model'!M321)</f>
        <v>40</v>
      </c>
      <c r="K14327" s="14" t="n">
        <f aca="false">J14327-H14327</f>
        <v>-11.12</v>
      </c>
      <c r="L14327" s="14" t="n">
        <f aca="false">G14327-H14327</f>
        <v>-38.62</v>
      </c>
    </row>
    <row r="14328" customFormat="false" ht="15" hidden="false" customHeight="false" outlineLevel="0" collapsed="false">
      <c r="A14328" s="2" t="s">
        <v>221</v>
      </c>
      <c r="B14328" s="2" t="s">
        <v>142</v>
      </c>
      <c r="C14328" s="2" t="s">
        <v>49</v>
      </c>
      <c r="D14328" s="2" t="s">
        <v>13</v>
      </c>
      <c r="E14328" s="2" t="s">
        <v>74</v>
      </c>
      <c r="F14328" s="2" t="s">
        <v>976</v>
      </c>
      <c r="G14328" s="14" t="n">
        <v>50</v>
      </c>
      <c r="H14328" s="14" t="n">
        <v>100.84</v>
      </c>
      <c r="I14328" s="14" t="n">
        <v>125</v>
      </c>
      <c r="J14328" s="23" t="n">
        <f aca="false">IF(AND(E14328="Priority",ISNUMBER('Cost model'!N775)),'Cost model'!N775,'Cost model'!M775)</f>
        <v>155</v>
      </c>
      <c r="K14328" s="14" t="n">
        <f aca="false">J14328-H14328</f>
        <v>54.16</v>
      </c>
      <c r="L14328" s="14" t="n">
        <f aca="false">G14328-H14328</f>
        <v>-50.84</v>
      </c>
    </row>
    <row r="14329" customFormat="false" ht="15" hidden="false" customHeight="false" outlineLevel="0" collapsed="false">
      <c r="A14329" s="2" t="s">
        <v>142</v>
      </c>
      <c r="B14329" s="2" t="s">
        <v>142</v>
      </c>
      <c r="C14329" s="2" t="s">
        <v>47</v>
      </c>
      <c r="D14329" s="2" t="s">
        <v>10</v>
      </c>
      <c r="E14329" s="2" t="s">
        <v>74</v>
      </c>
      <c r="F14329" s="2" t="s">
        <v>977</v>
      </c>
      <c r="G14329" s="14" t="n">
        <v>9.5</v>
      </c>
      <c r="H14329" s="14" t="n">
        <v>6.16</v>
      </c>
      <c r="I14329" s="14" t="n">
        <v>9.5</v>
      </c>
      <c r="J14329" s="23" t="n">
        <f aca="false">IF(AND(E14329="Priority",ISNUMBER('Cost model'!N632)),'Cost model'!N632,'Cost model'!M632)</f>
        <v>9.5</v>
      </c>
      <c r="K14329" s="14" t="n">
        <f aca="false">J14329-H14329</f>
        <v>3.34</v>
      </c>
      <c r="L14329" s="14" t="n">
        <f aca="false">G14329-H14329</f>
        <v>3.34</v>
      </c>
    </row>
    <row r="14330" customFormat="false" ht="15" hidden="false" customHeight="false" outlineLevel="0" collapsed="false">
      <c r="A14330" s="2" t="s">
        <v>174</v>
      </c>
      <c r="B14330" s="2" t="s">
        <v>174</v>
      </c>
      <c r="C14330" s="2" t="s">
        <v>49</v>
      </c>
      <c r="D14330" s="2" t="s">
        <v>12</v>
      </c>
      <c r="E14330" s="2" t="s">
        <v>83</v>
      </c>
      <c r="F14330" s="2" t="s">
        <v>977</v>
      </c>
      <c r="G14330" s="14" t="n">
        <v>29.5</v>
      </c>
      <c r="H14330" s="14" t="n">
        <v>47.18</v>
      </c>
      <c r="I14330" s="14" t="n">
        <v>29.5</v>
      </c>
      <c r="J14330" s="23" t="n">
        <f aca="false">IF(AND(E14330="Priority",ISNUMBER('Cost model'!N172)),'Cost model'!N172,'Cost model'!M172)</f>
        <v>60</v>
      </c>
      <c r="K14330" s="14" t="n">
        <f aca="false">J14330-H14330</f>
        <v>12.82</v>
      </c>
      <c r="L14330" s="14" t="n">
        <f aca="false">G14330-H14330</f>
        <v>-17.68</v>
      </c>
    </row>
    <row r="14331" customFormat="false" ht="15" hidden="false" customHeight="false" outlineLevel="0" collapsed="false">
      <c r="A14331" s="2" t="s">
        <v>221</v>
      </c>
      <c r="B14331" s="2" t="s">
        <v>221</v>
      </c>
      <c r="C14331" s="2" t="s">
        <v>49</v>
      </c>
      <c r="D14331" s="2" t="s">
        <v>12</v>
      </c>
      <c r="E14331" s="2" t="s">
        <v>83</v>
      </c>
      <c r="F14331" s="2" t="s">
        <v>977</v>
      </c>
      <c r="G14331" s="14" t="n">
        <v>29.5</v>
      </c>
      <c r="H14331" s="14" t="n">
        <v>83.53</v>
      </c>
      <c r="I14331" s="14" t="n">
        <v>29.5</v>
      </c>
      <c r="J14331" s="23" t="n">
        <f aca="false">IF(AND(E14331="Priority",ISNUMBER('Cost model'!N742)),'Cost model'!N742,'Cost model'!M742)</f>
        <v>80</v>
      </c>
      <c r="K14331" s="14" t="n">
        <f aca="false">J14331-H14331</f>
        <v>-3.53</v>
      </c>
      <c r="L14331" s="14" t="n">
        <f aca="false">G14331-H14331</f>
        <v>-54.03</v>
      </c>
    </row>
    <row r="14332" customFormat="false" ht="15" hidden="false" customHeight="false" outlineLevel="0" collapsed="false">
      <c r="A14332" s="2" t="s">
        <v>174</v>
      </c>
      <c r="B14332" s="2" t="s">
        <v>174</v>
      </c>
      <c r="C14332" s="2" t="s">
        <v>48</v>
      </c>
      <c r="D14332" s="2" t="s">
        <v>10</v>
      </c>
      <c r="E14332" s="2" t="s">
        <v>74</v>
      </c>
      <c r="F14332" s="2" t="s">
        <v>977</v>
      </c>
      <c r="G14332" s="14" t="n">
        <v>12.5</v>
      </c>
      <c r="H14332" s="14" t="n">
        <v>12.16</v>
      </c>
      <c r="I14332" s="14" t="n">
        <v>12.5</v>
      </c>
      <c r="J14332" s="23" t="n">
        <f aca="false">IF(AND(E14332="Priority",ISNUMBER('Cost model'!N168)),'Cost model'!N168,'Cost model'!M168)</f>
        <v>13.5</v>
      </c>
      <c r="K14332" s="14" t="n">
        <f aca="false">J14332-H14332</f>
        <v>1.34</v>
      </c>
      <c r="L14332" s="14" t="n">
        <f aca="false">G14332-H14332</f>
        <v>0.34</v>
      </c>
    </row>
    <row r="14333" customFormat="false" ht="15" hidden="false" customHeight="false" outlineLevel="0" collapsed="false">
      <c r="A14333" s="2" t="s">
        <v>174</v>
      </c>
      <c r="B14333" s="2" t="s">
        <v>174</v>
      </c>
      <c r="C14333" s="2" t="s">
        <v>47</v>
      </c>
      <c r="D14333" s="2" t="s">
        <v>12</v>
      </c>
      <c r="E14333" s="2" t="s">
        <v>74</v>
      </c>
      <c r="F14333" s="2" t="s">
        <v>977</v>
      </c>
      <c r="G14333" s="14" t="n">
        <v>9.5</v>
      </c>
      <c r="H14333" s="14" t="n">
        <v>43</v>
      </c>
      <c r="I14333" s="14" t="n">
        <v>9.5</v>
      </c>
      <c r="J14333" s="23" t="n">
        <f aca="false">IF(AND(E14333="Priority",ISNUMBER('Cost model'!N170)),'Cost model'!N170,'Cost model'!M170)</f>
        <v>25.5</v>
      </c>
      <c r="K14333" s="14" t="n">
        <f aca="false">J14333-H14333</f>
        <v>-17.5</v>
      </c>
      <c r="L14333" s="14" t="n">
        <f aca="false">G14333-H14333</f>
        <v>-33.5</v>
      </c>
    </row>
    <row r="14334" customFormat="false" ht="15" hidden="false" customHeight="false" outlineLevel="0" collapsed="false">
      <c r="A14334" s="2" t="s">
        <v>342</v>
      </c>
      <c r="B14334" s="2" t="s">
        <v>158</v>
      </c>
      <c r="C14334" s="2" t="s">
        <v>47</v>
      </c>
      <c r="D14334" s="2" t="s">
        <v>10</v>
      </c>
      <c r="E14334" s="2" t="s">
        <v>74</v>
      </c>
      <c r="F14334" s="2" t="s">
        <v>976</v>
      </c>
      <c r="G14334" s="14" t="n">
        <v>19.5</v>
      </c>
      <c r="H14334" s="14" t="n">
        <v>15.24</v>
      </c>
      <c r="I14334" s="14" t="n">
        <v>19.5</v>
      </c>
      <c r="J14334" s="23" t="n">
        <f aca="false">IF(AND(E14334="Priority",ISNUMBER('Cost model'!N212)),'Cost model'!N212,'Cost model'!M212)</f>
        <v>20.5</v>
      </c>
      <c r="K14334" s="14" t="n">
        <f aca="false">J14334-H14334</f>
        <v>5.26</v>
      </c>
      <c r="L14334" s="14" t="n">
        <f aca="false">G14334-H14334</f>
        <v>4.26</v>
      </c>
    </row>
    <row r="14335" customFormat="false" ht="15" hidden="false" customHeight="false" outlineLevel="0" collapsed="false">
      <c r="A14335" s="2" t="s">
        <v>174</v>
      </c>
      <c r="B14335" s="2" t="s">
        <v>174</v>
      </c>
      <c r="C14335" s="2" t="s">
        <v>49</v>
      </c>
      <c r="D14335" s="2" t="s">
        <v>12</v>
      </c>
      <c r="E14335" s="2" t="s">
        <v>74</v>
      </c>
      <c r="F14335" s="2" t="s">
        <v>977</v>
      </c>
      <c r="G14335" s="14" t="n">
        <v>19.5</v>
      </c>
      <c r="H14335" s="14" t="n">
        <v>63.93</v>
      </c>
      <c r="I14335" s="14" t="n">
        <v>19.5</v>
      </c>
      <c r="J14335" s="23" t="n">
        <f aca="false">IF(AND(E14335="Priority",ISNUMBER('Cost model'!N172)),'Cost model'!N172,'Cost model'!M172)</f>
        <v>45</v>
      </c>
      <c r="K14335" s="14" t="n">
        <f aca="false">J14335-H14335</f>
        <v>-18.93</v>
      </c>
      <c r="L14335" s="14" t="n">
        <f aca="false">G14335-H14335</f>
        <v>-44.43</v>
      </c>
    </row>
    <row r="14336" customFormat="false" ht="15" hidden="false" customHeight="false" outlineLevel="0" collapsed="false">
      <c r="A14336" s="2" t="s">
        <v>124</v>
      </c>
      <c r="B14336" s="2" t="s">
        <v>174</v>
      </c>
      <c r="C14336" s="2" t="s">
        <v>47</v>
      </c>
      <c r="D14336" s="2" t="s">
        <v>14</v>
      </c>
      <c r="E14336" s="2" t="s">
        <v>74</v>
      </c>
      <c r="F14336" s="2" t="s">
        <v>976</v>
      </c>
      <c r="G14336" s="14" t="n">
        <v>25</v>
      </c>
      <c r="H14336" s="14" t="n">
        <v>185.12</v>
      </c>
      <c r="I14336" s="14" t="n">
        <v>85</v>
      </c>
      <c r="J14336" s="23" t="n">
        <f aca="false">IF(AND(E14336="Priority",ISNUMBER('Cost model'!N371)),'Cost model'!N371,'Cost model'!M371)</f>
        <v>130</v>
      </c>
      <c r="K14336" s="14" t="n">
        <f aca="false">J14336-H14336</f>
        <v>-55.12</v>
      </c>
      <c r="L14336" s="14" t="n">
        <f aca="false">G14336-H14336</f>
        <v>-160.12</v>
      </c>
    </row>
    <row r="14337" customFormat="false" ht="15" hidden="false" customHeight="false" outlineLevel="0" collapsed="false">
      <c r="A14337" s="2" t="s">
        <v>174</v>
      </c>
      <c r="B14337" s="2" t="s">
        <v>174</v>
      </c>
      <c r="C14337" s="2" t="s">
        <v>47</v>
      </c>
      <c r="D14337" s="2" t="s">
        <v>12</v>
      </c>
      <c r="E14337" s="2" t="s">
        <v>74</v>
      </c>
      <c r="F14337" s="2" t="s">
        <v>977</v>
      </c>
      <c r="G14337" s="14" t="n">
        <v>9.5</v>
      </c>
      <c r="H14337" s="14" t="n">
        <v>29.13</v>
      </c>
      <c r="I14337" s="14" t="n">
        <v>9.5</v>
      </c>
      <c r="J14337" s="23" t="n">
        <f aca="false">IF(AND(E14337="Priority",ISNUMBER('Cost model'!N170)),'Cost model'!N170,'Cost model'!M170)</f>
        <v>25.5</v>
      </c>
      <c r="K14337" s="14" t="n">
        <f aca="false">J14337-H14337</f>
        <v>-3.63</v>
      </c>
      <c r="L14337" s="14" t="n">
        <f aca="false">G14337-H14337</f>
        <v>-19.63</v>
      </c>
    </row>
    <row r="14338" customFormat="false" ht="15" hidden="false" customHeight="false" outlineLevel="0" collapsed="false">
      <c r="A14338" s="2" t="s">
        <v>174</v>
      </c>
      <c r="B14338" s="2" t="s">
        <v>124</v>
      </c>
      <c r="C14338" s="2" t="s">
        <v>48</v>
      </c>
      <c r="D14338" s="2" t="s">
        <v>10</v>
      </c>
      <c r="E14338" s="2" t="s">
        <v>83</v>
      </c>
      <c r="F14338" s="2" t="s">
        <v>976</v>
      </c>
      <c r="G14338" s="14" t="n">
        <v>17.5</v>
      </c>
      <c r="H14338" s="14" t="n">
        <v>24.57</v>
      </c>
      <c r="I14338" s="14" t="n">
        <v>17.5</v>
      </c>
      <c r="J14338" s="23" t="n">
        <f aca="false">IF(AND(E14338="Priority",ISNUMBER('Cost model'!N108)),'Cost model'!N108,'Cost model'!M108)</f>
        <v>21.5</v>
      </c>
      <c r="K14338" s="14" t="n">
        <f aca="false">J14338-H14338</f>
        <v>-3.07</v>
      </c>
      <c r="L14338" s="14" t="n">
        <f aca="false">G14338-H14338</f>
        <v>-7.07</v>
      </c>
    </row>
    <row r="14339" customFormat="false" ht="15" hidden="false" customHeight="false" outlineLevel="0" collapsed="false">
      <c r="A14339" s="2" t="s">
        <v>174</v>
      </c>
      <c r="B14339" s="2" t="s">
        <v>174</v>
      </c>
      <c r="C14339" s="2" t="s">
        <v>48</v>
      </c>
      <c r="D14339" s="2" t="s">
        <v>12</v>
      </c>
      <c r="E14339" s="2" t="s">
        <v>74</v>
      </c>
      <c r="F14339" s="2" t="s">
        <v>977</v>
      </c>
      <c r="G14339" s="14" t="n">
        <v>45</v>
      </c>
      <c r="H14339" s="14" t="n">
        <v>89.95</v>
      </c>
      <c r="I14339" s="14" t="n">
        <v>12.5</v>
      </c>
      <c r="J14339" s="23" t="n">
        <f aca="false">IF(AND(E14339="Priority",ISNUMBER('Cost model'!N171)),'Cost model'!N171,'Cost model'!M171)</f>
        <v>40</v>
      </c>
      <c r="K14339" s="14" t="n">
        <f aca="false">J14339-H14339</f>
        <v>-49.95</v>
      </c>
      <c r="L14339" s="14" t="n">
        <f aca="false">G14339-H14339</f>
        <v>-44.95</v>
      </c>
    </row>
    <row r="14340" customFormat="false" ht="15" hidden="false" customHeight="false" outlineLevel="0" collapsed="false">
      <c r="A14340" s="2" t="s">
        <v>124</v>
      </c>
      <c r="B14340" s="2" t="s">
        <v>124</v>
      </c>
      <c r="C14340" s="2" t="s">
        <v>48</v>
      </c>
      <c r="D14340" s="2" t="s">
        <v>12</v>
      </c>
      <c r="E14340" s="2" t="s">
        <v>74</v>
      </c>
      <c r="F14340" s="2" t="s">
        <v>977</v>
      </c>
      <c r="G14340" s="14" t="n">
        <v>44.99</v>
      </c>
      <c r="H14340" s="14" t="n">
        <v>21.13</v>
      </c>
      <c r="I14340" s="14" t="n">
        <v>12.5</v>
      </c>
      <c r="J14340" s="23" t="n">
        <f aca="false">IF(AND(E14340="Priority",ISNUMBER('Cost model'!N321)),'Cost model'!N321,'Cost model'!M321)</f>
        <v>40</v>
      </c>
      <c r="K14340" s="14" t="n">
        <f aca="false">J14340-H14340</f>
        <v>18.87</v>
      </c>
      <c r="L14340" s="14" t="n">
        <f aca="false">G14340-H14340</f>
        <v>23.86</v>
      </c>
    </row>
    <row r="14341" customFormat="false" ht="15" hidden="false" customHeight="false" outlineLevel="0" collapsed="false">
      <c r="A14341" s="2" t="s">
        <v>124</v>
      </c>
      <c r="B14341" s="2" t="s">
        <v>124</v>
      </c>
      <c r="C14341" s="2" t="s">
        <v>47</v>
      </c>
      <c r="D14341" s="2" t="s">
        <v>10</v>
      </c>
      <c r="E14341" s="2" t="s">
        <v>74</v>
      </c>
      <c r="F14341" s="2" t="s">
        <v>977</v>
      </c>
      <c r="G14341" s="14" t="n">
        <v>9.5</v>
      </c>
      <c r="H14341" s="14" t="n">
        <v>8.32</v>
      </c>
      <c r="I14341" s="14" t="n">
        <v>9.5</v>
      </c>
      <c r="J14341" s="23" t="n">
        <f aca="false">IF(AND(E14341="Priority",ISNUMBER('Cost model'!N317)),'Cost model'!N317,'Cost model'!M317)</f>
        <v>10.5</v>
      </c>
      <c r="K14341" s="14" t="n">
        <f aca="false">J14341-H14341</f>
        <v>2.18</v>
      </c>
      <c r="L14341" s="14" t="n">
        <f aca="false">G14341-H14341</f>
        <v>1.18</v>
      </c>
    </row>
    <row r="14342" customFormat="false" ht="15" hidden="false" customHeight="false" outlineLevel="0" collapsed="false">
      <c r="A14342" s="2" t="s">
        <v>124</v>
      </c>
      <c r="B14342" s="2" t="s">
        <v>124</v>
      </c>
      <c r="C14342" s="2" t="s">
        <v>49</v>
      </c>
      <c r="D14342" s="2" t="s">
        <v>12</v>
      </c>
      <c r="E14342" s="2" t="s">
        <v>74</v>
      </c>
      <c r="F14342" s="2" t="s">
        <v>977</v>
      </c>
      <c r="G14342" s="14" t="n">
        <v>19.5</v>
      </c>
      <c r="H14342" s="14" t="n">
        <v>14.05</v>
      </c>
      <c r="I14342" s="14" t="n">
        <v>19.5</v>
      </c>
      <c r="J14342" s="23" t="n">
        <f aca="false">IF(AND(E14342="Priority",ISNUMBER('Cost model'!N322)),'Cost model'!N322,'Cost model'!M322)</f>
        <v>50</v>
      </c>
      <c r="K14342" s="14" t="n">
        <f aca="false">J14342-H14342</f>
        <v>35.95</v>
      </c>
      <c r="L14342" s="14" t="n">
        <f aca="false">G14342-H14342</f>
        <v>5.45</v>
      </c>
    </row>
    <row r="14343" customFormat="false" ht="15" hidden="false" customHeight="false" outlineLevel="0" collapsed="false">
      <c r="A14343" s="2" t="s">
        <v>158</v>
      </c>
      <c r="B14343" s="2" t="s">
        <v>142</v>
      </c>
      <c r="C14343" s="2" t="s">
        <v>49</v>
      </c>
      <c r="D14343" s="2" t="s">
        <v>10</v>
      </c>
      <c r="E14343" s="2" t="s">
        <v>74</v>
      </c>
      <c r="F14343" s="2" t="s">
        <v>976</v>
      </c>
      <c r="G14343" s="14" t="n">
        <v>17.5</v>
      </c>
      <c r="H14343" s="14" t="n">
        <v>15.84</v>
      </c>
      <c r="I14343" s="14" t="n">
        <v>17.5</v>
      </c>
      <c r="J14343" s="23" t="n">
        <f aca="false">IF(AND(E14343="Priority",ISNUMBER('Cost model'!N439)),'Cost model'!N439,'Cost model'!M439)</f>
        <v>20.5</v>
      </c>
      <c r="K14343" s="14" t="n">
        <f aca="false">J14343-H14343</f>
        <v>4.66</v>
      </c>
      <c r="L14343" s="14" t="n">
        <f aca="false">G14343-H14343</f>
        <v>1.66</v>
      </c>
    </row>
    <row r="14344" customFormat="false" ht="15" hidden="false" customHeight="false" outlineLevel="0" collapsed="false">
      <c r="A14344" s="2" t="s">
        <v>221</v>
      </c>
      <c r="B14344" s="2" t="s">
        <v>158</v>
      </c>
      <c r="C14344" s="2" t="s">
        <v>47</v>
      </c>
      <c r="D14344" s="2" t="s">
        <v>10</v>
      </c>
      <c r="E14344" s="2" t="s">
        <v>74</v>
      </c>
      <c r="F14344" s="2" t="s">
        <v>976</v>
      </c>
      <c r="G14344" s="14" t="n">
        <v>9.5</v>
      </c>
      <c r="H14344" s="14" t="n">
        <v>10.15</v>
      </c>
      <c r="I14344" s="14" t="n">
        <v>14.5</v>
      </c>
      <c r="J14344" s="23" t="n">
        <f aca="false">IF(AND(E14344="Priority",ISNUMBER('Cost model'!N752)),'Cost model'!N752,'Cost model'!M752)</f>
        <v>12.5</v>
      </c>
      <c r="K14344" s="14" t="n">
        <f aca="false">J14344-H14344</f>
        <v>2.35</v>
      </c>
      <c r="L14344" s="14" t="n">
        <f aca="false">G14344-H14344</f>
        <v>-0.65</v>
      </c>
    </row>
    <row r="14345" customFormat="false" ht="15" hidden="false" customHeight="false" outlineLevel="0" collapsed="false">
      <c r="A14345" s="2" t="s">
        <v>174</v>
      </c>
      <c r="B14345" s="2" t="s">
        <v>174</v>
      </c>
      <c r="C14345" s="2" t="s">
        <v>49</v>
      </c>
      <c r="D14345" s="2" t="s">
        <v>12</v>
      </c>
      <c r="E14345" s="2" t="s">
        <v>74</v>
      </c>
      <c r="F14345" s="2" t="s">
        <v>977</v>
      </c>
      <c r="G14345" s="14" t="n">
        <v>19.5</v>
      </c>
      <c r="H14345" s="14" t="n">
        <v>71.4</v>
      </c>
      <c r="I14345" s="14" t="n">
        <v>19.5</v>
      </c>
      <c r="J14345" s="23" t="n">
        <f aca="false">IF(AND(E14345="Priority",ISNUMBER('Cost model'!N172)),'Cost model'!N172,'Cost model'!M172)</f>
        <v>45</v>
      </c>
      <c r="K14345" s="14" t="n">
        <f aca="false">J14345-H14345</f>
        <v>-26.4</v>
      </c>
      <c r="L14345" s="14" t="n">
        <f aca="false">G14345-H14345</f>
        <v>-51.9</v>
      </c>
    </row>
    <row r="14346" customFormat="false" ht="15" hidden="false" customHeight="false" outlineLevel="0" collapsed="false">
      <c r="A14346" s="2" t="s">
        <v>221</v>
      </c>
      <c r="B14346" s="2" t="s">
        <v>142</v>
      </c>
      <c r="C14346" s="2" t="s">
        <v>47</v>
      </c>
      <c r="D14346" s="2" t="s">
        <v>12</v>
      </c>
      <c r="E14346" s="2" t="s">
        <v>74</v>
      </c>
      <c r="F14346" s="2" t="s">
        <v>976</v>
      </c>
      <c r="G14346" s="14" t="n">
        <v>9.5</v>
      </c>
      <c r="H14346" s="14" t="n">
        <v>10.16</v>
      </c>
      <c r="I14346" s="14" t="n">
        <v>24.5</v>
      </c>
      <c r="J14346" s="23" t="n">
        <f aca="false">IF(AND(E14346="Priority",ISNUMBER('Cost model'!N770)),'Cost model'!N770,'Cost model'!M770)</f>
        <v>55</v>
      </c>
      <c r="K14346" s="14" t="n">
        <f aca="false">J14346-H14346</f>
        <v>44.84</v>
      </c>
      <c r="L14346" s="14" t="n">
        <f aca="false">G14346-H14346</f>
        <v>-0.66</v>
      </c>
    </row>
    <row r="14347" customFormat="false" ht="15" hidden="false" customHeight="false" outlineLevel="0" collapsed="false">
      <c r="A14347" s="2" t="s">
        <v>174</v>
      </c>
      <c r="B14347" s="2" t="s">
        <v>174</v>
      </c>
      <c r="C14347" s="2" t="s">
        <v>48</v>
      </c>
      <c r="D14347" s="2" t="s">
        <v>12</v>
      </c>
      <c r="E14347" s="2" t="s">
        <v>83</v>
      </c>
      <c r="F14347" s="2" t="s">
        <v>977</v>
      </c>
      <c r="G14347" s="14" t="n">
        <v>19.5</v>
      </c>
      <c r="H14347" s="14" t="n">
        <v>43.48</v>
      </c>
      <c r="I14347" s="14" t="n">
        <v>19.5</v>
      </c>
      <c r="J14347" s="23" t="n">
        <f aca="false">IF(AND(E14347="Priority",ISNUMBER('Cost model'!N171)),'Cost model'!N171,'Cost model'!M171)</f>
        <v>55</v>
      </c>
      <c r="K14347" s="14" t="n">
        <f aca="false">J14347-H14347</f>
        <v>11.52</v>
      </c>
      <c r="L14347" s="14" t="n">
        <f aca="false">G14347-H14347</f>
        <v>-23.98</v>
      </c>
    </row>
    <row r="14348" customFormat="false" ht="15" hidden="false" customHeight="false" outlineLevel="0" collapsed="false">
      <c r="A14348" s="2" t="s">
        <v>221</v>
      </c>
      <c r="B14348" s="2" t="s">
        <v>124</v>
      </c>
      <c r="C14348" s="2" t="s">
        <v>47</v>
      </c>
      <c r="D14348" s="2" t="s">
        <v>10</v>
      </c>
      <c r="E14348" s="2" t="s">
        <v>74</v>
      </c>
      <c r="F14348" s="2" t="s">
        <v>976</v>
      </c>
      <c r="G14348" s="14" t="n">
        <v>9.5</v>
      </c>
      <c r="H14348" s="14" t="n">
        <v>10.58</v>
      </c>
      <c r="I14348" s="14" t="n">
        <v>19.5</v>
      </c>
      <c r="J14348" s="23" t="n">
        <f aca="false">IF(AND(E14348="Priority",ISNUMBER('Cost model'!N797)),'Cost model'!N797,'Cost model'!M797)</f>
        <v>14.5</v>
      </c>
      <c r="K14348" s="14" t="n">
        <f aca="false">J14348-H14348</f>
        <v>3.92</v>
      </c>
      <c r="L14348" s="14" t="n">
        <f aca="false">G14348-H14348</f>
        <v>-1.08</v>
      </c>
    </row>
    <row r="14349" customFormat="false" ht="15" hidden="false" customHeight="false" outlineLevel="0" collapsed="false">
      <c r="A14349" s="2" t="s">
        <v>174</v>
      </c>
      <c r="B14349" s="2" t="s">
        <v>124</v>
      </c>
      <c r="C14349" s="2" t="s">
        <v>48</v>
      </c>
      <c r="D14349" s="2" t="s">
        <v>10</v>
      </c>
      <c r="E14349" s="2" t="s">
        <v>74</v>
      </c>
      <c r="F14349" s="2" t="s">
        <v>976</v>
      </c>
      <c r="G14349" s="14" t="n">
        <v>12.5</v>
      </c>
      <c r="H14349" s="14" t="n">
        <v>21.7</v>
      </c>
      <c r="I14349" s="14" t="n">
        <v>12.5</v>
      </c>
      <c r="J14349" s="23" t="n">
        <f aca="false">IF(AND(E14349="Priority",ISNUMBER('Cost model'!N108)),'Cost model'!N108,'Cost model'!M108)</f>
        <v>15.5</v>
      </c>
      <c r="K14349" s="14" t="n">
        <f aca="false">J14349-H14349</f>
        <v>-6.2</v>
      </c>
      <c r="L14349" s="14" t="n">
        <f aca="false">G14349-H14349</f>
        <v>-9.2</v>
      </c>
    </row>
    <row r="14350" customFormat="false" ht="15" hidden="false" customHeight="false" outlineLevel="0" collapsed="false">
      <c r="A14350" s="2" t="s">
        <v>174</v>
      </c>
      <c r="B14350" s="2" t="s">
        <v>174</v>
      </c>
      <c r="C14350" s="2" t="s">
        <v>48</v>
      </c>
      <c r="D14350" s="2" t="s">
        <v>10</v>
      </c>
      <c r="E14350" s="2" t="s">
        <v>74</v>
      </c>
      <c r="F14350" s="2" t="s">
        <v>977</v>
      </c>
      <c r="G14350" s="14" t="n">
        <v>12.5</v>
      </c>
      <c r="H14350" s="14" t="n">
        <v>24.54</v>
      </c>
      <c r="I14350" s="14" t="n">
        <v>12.5</v>
      </c>
      <c r="J14350" s="23" t="n">
        <f aca="false">IF(AND(E14350="Priority",ISNUMBER('Cost model'!N168)),'Cost model'!N168,'Cost model'!M168)</f>
        <v>13.5</v>
      </c>
      <c r="K14350" s="14" t="n">
        <f aca="false">J14350-H14350</f>
        <v>-11.04</v>
      </c>
      <c r="L14350" s="14" t="n">
        <f aca="false">G14350-H14350</f>
        <v>-12.04</v>
      </c>
    </row>
    <row r="14351" customFormat="false" ht="15" hidden="false" customHeight="false" outlineLevel="0" collapsed="false">
      <c r="A14351" s="2" t="s">
        <v>124</v>
      </c>
      <c r="B14351" s="2" t="s">
        <v>124</v>
      </c>
      <c r="C14351" s="2" t="s">
        <v>49</v>
      </c>
      <c r="D14351" s="2" t="s">
        <v>10</v>
      </c>
      <c r="E14351" s="2" t="s">
        <v>74</v>
      </c>
      <c r="F14351" s="2" t="s">
        <v>977</v>
      </c>
      <c r="G14351" s="14" t="n">
        <v>17.5</v>
      </c>
      <c r="H14351" s="14" t="n">
        <v>15.91</v>
      </c>
      <c r="I14351" s="14" t="n">
        <v>17.5</v>
      </c>
      <c r="J14351" s="23" t="n">
        <f aca="false">IF(AND(E14351="Priority",ISNUMBER('Cost model'!N319)),'Cost model'!N319,'Cost model'!M319)</f>
        <v>16.5</v>
      </c>
      <c r="K14351" s="14" t="n">
        <f aca="false">J14351-H14351</f>
        <v>0.59</v>
      </c>
      <c r="L14351" s="14" t="n">
        <f aca="false">G14351-H14351</f>
        <v>1.59</v>
      </c>
    </row>
    <row r="14352" customFormat="false" ht="15" hidden="false" customHeight="false" outlineLevel="0" collapsed="false">
      <c r="A14352" s="2" t="s">
        <v>221</v>
      </c>
      <c r="B14352" s="2" t="s">
        <v>221</v>
      </c>
      <c r="C14352" s="2" t="s">
        <v>47</v>
      </c>
      <c r="D14352" s="2" t="s">
        <v>10</v>
      </c>
      <c r="E14352" s="2" t="s">
        <v>74</v>
      </c>
      <c r="F14352" s="2" t="s">
        <v>977</v>
      </c>
      <c r="G14352" s="14" t="n">
        <v>9.5</v>
      </c>
      <c r="H14352" s="14" t="n">
        <v>7.43</v>
      </c>
      <c r="I14352" s="14" t="n">
        <v>9.5</v>
      </c>
      <c r="J14352" s="23" t="n">
        <f aca="false">IF(AND(E14352="Priority",ISNUMBER('Cost model'!N737)),'Cost model'!N737,'Cost model'!M737)</f>
        <v>8.5</v>
      </c>
      <c r="K14352" s="14" t="n">
        <f aca="false">J14352-H14352</f>
        <v>1.07</v>
      </c>
      <c r="L14352" s="14" t="n">
        <f aca="false">G14352-H14352</f>
        <v>2.07</v>
      </c>
    </row>
    <row r="14353" customFormat="false" ht="15" hidden="false" customHeight="false" outlineLevel="0" collapsed="false">
      <c r="A14353" s="2" t="s">
        <v>142</v>
      </c>
      <c r="B14353" s="2" t="s">
        <v>142</v>
      </c>
      <c r="C14353" s="2" t="s">
        <v>47</v>
      </c>
      <c r="D14353" s="2" t="s">
        <v>12</v>
      </c>
      <c r="E14353" s="2" t="s">
        <v>74</v>
      </c>
      <c r="F14353" s="2" t="s">
        <v>977</v>
      </c>
      <c r="G14353" s="14" t="n">
        <v>9.5</v>
      </c>
      <c r="H14353" s="14" t="n">
        <v>17.44</v>
      </c>
      <c r="I14353" s="14" t="n">
        <v>9.5</v>
      </c>
      <c r="J14353" s="23" t="n">
        <f aca="false">IF(AND(E14353="Priority",ISNUMBER('Cost model'!N635)),'Cost model'!N635,'Cost model'!M635)</f>
        <v>30.5</v>
      </c>
      <c r="K14353" s="14" t="n">
        <f aca="false">J14353-H14353</f>
        <v>13.06</v>
      </c>
      <c r="L14353" s="14" t="n">
        <f aca="false">G14353-H14353</f>
        <v>-7.94</v>
      </c>
    </row>
    <row r="14354" customFormat="false" ht="15" hidden="false" customHeight="false" outlineLevel="0" collapsed="false">
      <c r="A14354" s="2" t="s">
        <v>221</v>
      </c>
      <c r="B14354" s="2" t="s">
        <v>221</v>
      </c>
      <c r="C14354" s="2" t="s">
        <v>48</v>
      </c>
      <c r="D14354" s="2" t="s">
        <v>10</v>
      </c>
      <c r="E14354" s="2" t="s">
        <v>74</v>
      </c>
      <c r="F14354" s="2" t="s">
        <v>977</v>
      </c>
      <c r="G14354" s="14" t="n">
        <v>12.5</v>
      </c>
      <c r="H14354" s="14" t="n">
        <v>12.24</v>
      </c>
      <c r="I14354" s="14" t="n">
        <v>12.5</v>
      </c>
      <c r="J14354" s="23" t="n">
        <f aca="false">IF(AND(E14354="Priority",ISNUMBER('Cost model'!N738)),'Cost model'!N738,'Cost model'!M738)</f>
        <v>11.5</v>
      </c>
      <c r="K14354" s="14" t="n">
        <f aca="false">J14354-H14354</f>
        <v>-0.74</v>
      </c>
      <c r="L14354" s="14" t="n">
        <f aca="false">G14354-H14354</f>
        <v>0.26</v>
      </c>
    </row>
    <row r="14355" customFormat="false" ht="15" hidden="false" customHeight="false" outlineLevel="0" collapsed="false">
      <c r="A14355" s="2" t="s">
        <v>142</v>
      </c>
      <c r="B14355" s="2" t="s">
        <v>158</v>
      </c>
      <c r="C14355" s="2" t="s">
        <v>47</v>
      </c>
      <c r="D14355" s="2" t="s">
        <v>12</v>
      </c>
      <c r="E14355" s="2" t="s">
        <v>74</v>
      </c>
      <c r="F14355" s="2" t="s">
        <v>976</v>
      </c>
      <c r="G14355" s="14" t="n">
        <v>9.5</v>
      </c>
      <c r="H14355" s="14" t="n">
        <v>49.4</v>
      </c>
      <c r="I14355" s="14" t="n">
        <v>19.5</v>
      </c>
      <c r="J14355" s="23" t="n">
        <f aca="false">IF(AND(E14355="Priority",ISNUMBER('Cost model'!N650)),'Cost model'!N650,'Cost model'!M650)</f>
        <v>40</v>
      </c>
      <c r="K14355" s="14" t="n">
        <f aca="false">J14355-H14355</f>
        <v>-9.4</v>
      </c>
      <c r="L14355" s="14" t="n">
        <f aca="false">G14355-H14355</f>
        <v>-39.9</v>
      </c>
    </row>
    <row r="14356" customFormat="false" ht="15" hidden="false" customHeight="false" outlineLevel="0" collapsed="false">
      <c r="A14356" s="2" t="s">
        <v>124</v>
      </c>
      <c r="B14356" s="2" t="s">
        <v>124</v>
      </c>
      <c r="C14356" s="2" t="s">
        <v>47</v>
      </c>
      <c r="D14356" s="2" t="s">
        <v>10</v>
      </c>
      <c r="E14356" s="2" t="s">
        <v>74</v>
      </c>
      <c r="F14356" s="2" t="s">
        <v>977</v>
      </c>
      <c r="G14356" s="14" t="n">
        <v>9.5</v>
      </c>
      <c r="H14356" s="14" t="n">
        <v>24.57</v>
      </c>
      <c r="I14356" s="14" t="n">
        <v>9.5</v>
      </c>
      <c r="J14356" s="23" t="n">
        <f aca="false">IF(AND(E14356="Priority",ISNUMBER('Cost model'!N317)),'Cost model'!N317,'Cost model'!M317)</f>
        <v>10.5</v>
      </c>
      <c r="K14356" s="14" t="n">
        <f aca="false">J14356-H14356</f>
        <v>-14.07</v>
      </c>
      <c r="L14356" s="14" t="n">
        <f aca="false">G14356-H14356</f>
        <v>-15.07</v>
      </c>
    </row>
    <row r="14357" customFormat="false" ht="15" hidden="false" customHeight="false" outlineLevel="0" collapsed="false">
      <c r="A14357" s="2" t="s">
        <v>174</v>
      </c>
      <c r="B14357" s="2" t="s">
        <v>174</v>
      </c>
      <c r="C14357" s="2" t="s">
        <v>48</v>
      </c>
      <c r="D14357" s="2" t="s">
        <v>10</v>
      </c>
      <c r="E14357" s="2" t="s">
        <v>83</v>
      </c>
      <c r="F14357" s="2" t="s">
        <v>977</v>
      </c>
      <c r="G14357" s="14" t="n">
        <v>17.5</v>
      </c>
      <c r="H14357" s="14" t="n">
        <v>12.16</v>
      </c>
      <c r="I14357" s="14" t="n">
        <v>17.5</v>
      </c>
      <c r="J14357" s="23" t="n">
        <f aca="false">IF(AND(E14357="Priority",ISNUMBER('Cost model'!N168)),'Cost model'!N168,'Cost model'!M168)</f>
        <v>18.5</v>
      </c>
      <c r="K14357" s="14" t="n">
        <f aca="false">J14357-H14357</f>
        <v>6.34</v>
      </c>
      <c r="L14357" s="14" t="n">
        <f aca="false">G14357-H14357</f>
        <v>5.34</v>
      </c>
    </row>
    <row r="14358" customFormat="false" ht="15" hidden="false" customHeight="false" outlineLevel="0" collapsed="false">
      <c r="A14358" s="2" t="s">
        <v>174</v>
      </c>
      <c r="B14358" s="2" t="s">
        <v>174</v>
      </c>
      <c r="C14358" s="2" t="s">
        <v>47</v>
      </c>
      <c r="D14358" s="2" t="s">
        <v>12</v>
      </c>
      <c r="E14358" s="2" t="s">
        <v>74</v>
      </c>
      <c r="F14358" s="2" t="s">
        <v>977</v>
      </c>
      <c r="G14358" s="14" t="n">
        <v>9.5</v>
      </c>
      <c r="H14358" s="14" t="n">
        <v>96.9</v>
      </c>
      <c r="I14358" s="14" t="n">
        <v>9.5</v>
      </c>
      <c r="J14358" s="23" t="n">
        <f aca="false">IF(AND(E14358="Priority",ISNUMBER('Cost model'!N170)),'Cost model'!N170,'Cost model'!M170)</f>
        <v>25.5</v>
      </c>
      <c r="K14358" s="14" t="n">
        <f aca="false">J14358-H14358</f>
        <v>-71.4</v>
      </c>
      <c r="L14358" s="14" t="n">
        <f aca="false">G14358-H14358</f>
        <v>-87.4</v>
      </c>
    </row>
    <row r="14359" customFormat="false" ht="15" hidden="false" customHeight="false" outlineLevel="0" collapsed="false">
      <c r="A14359" s="2" t="s">
        <v>221</v>
      </c>
      <c r="B14359" s="2" t="s">
        <v>221</v>
      </c>
      <c r="C14359" s="2" t="s">
        <v>47</v>
      </c>
      <c r="D14359" s="2" t="s">
        <v>12</v>
      </c>
      <c r="E14359" s="2" t="s">
        <v>74</v>
      </c>
      <c r="F14359" s="2" t="s">
        <v>977</v>
      </c>
      <c r="G14359" s="14" t="n">
        <v>9.5</v>
      </c>
      <c r="H14359" s="14" t="n">
        <v>10.55</v>
      </c>
      <c r="I14359" s="14" t="n">
        <v>9.5</v>
      </c>
      <c r="J14359" s="23" t="n">
        <f aca="false">IF(AND(E14359="Priority",ISNUMBER('Cost model'!N740)),'Cost model'!N740,'Cost model'!M740)</f>
        <v>22.5</v>
      </c>
      <c r="K14359" s="14" t="n">
        <f aca="false">J14359-H14359</f>
        <v>11.95</v>
      </c>
      <c r="L14359" s="14" t="n">
        <f aca="false">G14359-H14359</f>
        <v>-1.05</v>
      </c>
    </row>
    <row r="14360" customFormat="false" ht="15" hidden="false" customHeight="false" outlineLevel="0" collapsed="false">
      <c r="A14360" s="2" t="s">
        <v>142</v>
      </c>
      <c r="B14360" s="2" t="s">
        <v>124</v>
      </c>
      <c r="C14360" s="2" t="s">
        <v>49</v>
      </c>
      <c r="D14360" s="2" t="s">
        <v>10</v>
      </c>
      <c r="E14360" s="2" t="s">
        <v>74</v>
      </c>
      <c r="F14360" s="2" t="s">
        <v>976</v>
      </c>
      <c r="G14360" s="14" t="n">
        <v>17.5</v>
      </c>
      <c r="H14360" s="14" t="n">
        <v>12</v>
      </c>
      <c r="I14360" s="14" t="n">
        <v>17.5</v>
      </c>
      <c r="J14360" s="23" t="n">
        <f aca="false">IF(AND(E14360="Priority",ISNUMBER('Cost model'!N664)),'Cost model'!N664,'Cost model'!M664)</f>
        <v>19.5</v>
      </c>
      <c r="K14360" s="14" t="n">
        <f aca="false">J14360-H14360</f>
        <v>7.5</v>
      </c>
      <c r="L14360" s="14" t="n">
        <f aca="false">G14360-H14360</f>
        <v>5.5</v>
      </c>
    </row>
    <row r="14361" customFormat="false" ht="15" hidden="false" customHeight="false" outlineLevel="0" collapsed="false">
      <c r="A14361" s="2" t="s">
        <v>124</v>
      </c>
      <c r="B14361" s="2" t="s">
        <v>124</v>
      </c>
      <c r="C14361" s="2" t="s">
        <v>47</v>
      </c>
      <c r="D14361" s="2" t="s">
        <v>10</v>
      </c>
      <c r="E14361" s="2" t="s">
        <v>83</v>
      </c>
      <c r="F14361" s="2" t="s">
        <v>977</v>
      </c>
      <c r="G14361" s="14" t="n">
        <v>14.5</v>
      </c>
      <c r="H14361" s="14" t="n">
        <v>21.7</v>
      </c>
      <c r="I14361" s="14" t="n">
        <v>14.5</v>
      </c>
      <c r="J14361" s="23" t="n">
        <f aca="false">IF(AND(E14361="Priority",ISNUMBER('Cost model'!N317)),'Cost model'!N317,'Cost model'!M317)</f>
        <v>15.5</v>
      </c>
      <c r="K14361" s="14" t="n">
        <f aca="false">J14361-H14361</f>
        <v>-6.2</v>
      </c>
      <c r="L14361" s="14" t="n">
        <f aca="false">G14361-H14361</f>
        <v>-7.2</v>
      </c>
    </row>
    <row r="14362" customFormat="false" ht="15" hidden="false" customHeight="false" outlineLevel="0" collapsed="false">
      <c r="A14362" s="2" t="s">
        <v>221</v>
      </c>
      <c r="B14362" s="2" t="s">
        <v>221</v>
      </c>
      <c r="C14362" s="2" t="s">
        <v>47</v>
      </c>
      <c r="D14362" s="2" t="s">
        <v>14</v>
      </c>
      <c r="E14362" s="2" t="s">
        <v>74</v>
      </c>
      <c r="F14362" s="2" t="s">
        <v>977</v>
      </c>
      <c r="G14362" s="14" t="n">
        <v>25</v>
      </c>
      <c r="H14362" s="14" t="n">
        <v>107.82</v>
      </c>
      <c r="I14362" s="14" t="n">
        <v>25</v>
      </c>
      <c r="J14362" s="23" t="n">
        <f aca="false">IF(AND(E14362="Priority",ISNUMBER('Cost model'!N746)),'Cost model'!N746,'Cost model'!M746)</f>
        <v>100</v>
      </c>
      <c r="K14362" s="14" t="n">
        <f aca="false">J14362-H14362</f>
        <v>-7.81999999999999</v>
      </c>
      <c r="L14362" s="14" t="n">
        <f aca="false">G14362-H14362</f>
        <v>-82.82</v>
      </c>
    </row>
    <row r="14363" customFormat="false" ht="15" hidden="false" customHeight="false" outlineLevel="0" collapsed="false">
      <c r="A14363" s="2" t="s">
        <v>174</v>
      </c>
      <c r="B14363" s="2" t="s">
        <v>158</v>
      </c>
      <c r="C14363" s="2" t="s">
        <v>49</v>
      </c>
      <c r="D14363" s="2" t="s">
        <v>10</v>
      </c>
      <c r="E14363" s="2" t="s">
        <v>74</v>
      </c>
      <c r="F14363" s="2" t="s">
        <v>976</v>
      </c>
      <c r="G14363" s="14" t="n">
        <v>17.5</v>
      </c>
      <c r="H14363" s="14" t="n">
        <v>19.53</v>
      </c>
      <c r="I14363" s="14" t="n">
        <v>17.5</v>
      </c>
      <c r="J14363" s="23" t="n">
        <f aca="false">IF(AND(E14363="Priority",ISNUMBER('Cost model'!N139)),'Cost model'!N139,'Cost model'!M139)</f>
        <v>19.5</v>
      </c>
      <c r="K14363" s="14" t="n">
        <f aca="false">J14363-H14363</f>
        <v>-0.0300000000000011</v>
      </c>
      <c r="L14363" s="14" t="n">
        <f aca="false">G14363-H14363</f>
        <v>-2.03</v>
      </c>
    </row>
    <row r="14364" customFormat="false" ht="15" hidden="false" customHeight="false" outlineLevel="0" collapsed="false">
      <c r="A14364" s="2" t="s">
        <v>124</v>
      </c>
      <c r="B14364" s="2" t="s">
        <v>124</v>
      </c>
      <c r="C14364" s="2" t="s">
        <v>49</v>
      </c>
      <c r="D14364" s="2" t="s">
        <v>10</v>
      </c>
      <c r="E14364" s="2" t="s">
        <v>83</v>
      </c>
      <c r="F14364" s="2" t="s">
        <v>977</v>
      </c>
      <c r="G14364" s="14" t="n">
        <v>24.5</v>
      </c>
      <c r="H14364" s="14" t="n">
        <v>21.7</v>
      </c>
      <c r="I14364" s="14" t="n">
        <v>24.5</v>
      </c>
      <c r="J14364" s="23" t="n">
        <f aca="false">IF(AND(E14364="Priority",ISNUMBER('Cost model'!N319)),'Cost model'!N319,'Cost model'!M319)</f>
        <v>22.5</v>
      </c>
      <c r="K14364" s="14" t="n">
        <f aca="false">J14364-H14364</f>
        <v>0.800000000000001</v>
      </c>
      <c r="L14364" s="14" t="n">
        <f aca="false">G14364-H14364</f>
        <v>2.8</v>
      </c>
    </row>
    <row r="14365" customFormat="false" ht="15" hidden="false" customHeight="false" outlineLevel="0" collapsed="false">
      <c r="A14365" s="2" t="s">
        <v>174</v>
      </c>
      <c r="B14365" s="2" t="s">
        <v>124</v>
      </c>
      <c r="C14365" s="2" t="s">
        <v>48</v>
      </c>
      <c r="D14365" s="2" t="s">
        <v>10</v>
      </c>
      <c r="E14365" s="2" t="s">
        <v>74</v>
      </c>
      <c r="F14365" s="2" t="s">
        <v>976</v>
      </c>
      <c r="G14365" s="14" t="n">
        <v>12.5</v>
      </c>
      <c r="H14365" s="14" t="n">
        <v>12</v>
      </c>
      <c r="I14365" s="14" t="n">
        <v>12.5</v>
      </c>
      <c r="J14365" s="23" t="n">
        <f aca="false">IF(AND(E14365="Priority",ISNUMBER('Cost model'!N108)),'Cost model'!N108,'Cost model'!M108)</f>
        <v>15.5</v>
      </c>
      <c r="K14365" s="14" t="n">
        <f aca="false">J14365-H14365</f>
        <v>3.5</v>
      </c>
      <c r="L14365" s="14" t="n">
        <f aca="false">G14365-H14365</f>
        <v>0.5</v>
      </c>
    </row>
    <row r="14366" customFormat="false" ht="15" hidden="false" customHeight="false" outlineLevel="0" collapsed="false">
      <c r="A14366" s="2" t="s">
        <v>221</v>
      </c>
      <c r="B14366" s="2" t="s">
        <v>158</v>
      </c>
      <c r="C14366" s="2" t="s">
        <v>47</v>
      </c>
      <c r="D14366" s="2" t="s">
        <v>14</v>
      </c>
      <c r="E14366" s="2" t="s">
        <v>74</v>
      </c>
      <c r="F14366" s="2" t="s">
        <v>976</v>
      </c>
      <c r="G14366" s="14" t="n">
        <v>25</v>
      </c>
      <c r="H14366" s="14" t="n">
        <v>146.58</v>
      </c>
      <c r="I14366" s="14" t="n">
        <v>85</v>
      </c>
      <c r="J14366" s="23" t="n">
        <f aca="false">IF(AND(E14366="Priority",ISNUMBER('Cost model'!N761)),'Cost model'!N761,'Cost model'!M761)</f>
        <v>130</v>
      </c>
      <c r="K14366" s="14" t="n">
        <f aca="false">J14366-H14366</f>
        <v>-16.58</v>
      </c>
      <c r="L14366" s="14" t="n">
        <f aca="false">G14366-H14366</f>
        <v>-121.58</v>
      </c>
    </row>
    <row r="14367" customFormat="false" ht="15" hidden="false" customHeight="false" outlineLevel="0" collapsed="false">
      <c r="A14367" s="2" t="s">
        <v>174</v>
      </c>
      <c r="B14367" s="2" t="s">
        <v>174</v>
      </c>
      <c r="C14367" s="2" t="s">
        <v>49</v>
      </c>
      <c r="D14367" s="2" t="s">
        <v>10</v>
      </c>
      <c r="E14367" s="2" t="s">
        <v>74</v>
      </c>
      <c r="F14367" s="2" t="s">
        <v>977</v>
      </c>
      <c r="G14367" s="14" t="n">
        <v>17.5</v>
      </c>
      <c r="H14367" s="14" t="n">
        <v>11.66</v>
      </c>
      <c r="I14367" s="14" t="n">
        <v>17.5</v>
      </c>
      <c r="J14367" s="23" t="n">
        <f aca="false">IF(AND(E14367="Priority",ISNUMBER('Cost model'!N169)),'Cost model'!N169,'Cost model'!M169)</f>
        <v>18.5</v>
      </c>
      <c r="K14367" s="14" t="n">
        <f aca="false">J14367-H14367</f>
        <v>6.84</v>
      </c>
      <c r="L14367" s="14" t="n">
        <f aca="false">G14367-H14367</f>
        <v>5.84</v>
      </c>
    </row>
    <row r="14368" customFormat="false" ht="15" hidden="false" customHeight="false" outlineLevel="0" collapsed="false">
      <c r="A14368" s="2" t="s">
        <v>124</v>
      </c>
      <c r="B14368" s="2" t="s">
        <v>124</v>
      </c>
      <c r="C14368" s="2" t="s">
        <v>47</v>
      </c>
      <c r="D14368" s="2" t="s">
        <v>12</v>
      </c>
      <c r="E14368" s="2" t="s">
        <v>74</v>
      </c>
      <c r="F14368" s="2" t="s">
        <v>977</v>
      </c>
      <c r="G14368" s="14" t="n">
        <v>9.5</v>
      </c>
      <c r="H14368" s="14" t="n">
        <v>11.22</v>
      </c>
      <c r="I14368" s="14" t="n">
        <v>9.5</v>
      </c>
      <c r="J14368" s="23" t="n">
        <f aca="false">IF(AND(E14368="Priority",ISNUMBER('Cost model'!N320)),'Cost model'!N320,'Cost model'!M320)</f>
        <v>24.5</v>
      </c>
      <c r="K14368" s="14" t="n">
        <f aca="false">J14368-H14368</f>
        <v>13.28</v>
      </c>
      <c r="L14368" s="14" t="n">
        <f aca="false">G14368-H14368</f>
        <v>-1.72</v>
      </c>
    </row>
    <row r="14369" customFormat="false" ht="15" hidden="false" customHeight="false" outlineLevel="0" collapsed="false">
      <c r="A14369" s="2" t="s">
        <v>221</v>
      </c>
      <c r="B14369" s="2" t="s">
        <v>221</v>
      </c>
      <c r="C14369" s="2" t="s">
        <v>47</v>
      </c>
      <c r="D14369" s="2" t="s">
        <v>10</v>
      </c>
      <c r="E14369" s="2" t="s">
        <v>74</v>
      </c>
      <c r="F14369" s="2" t="s">
        <v>977</v>
      </c>
      <c r="G14369" s="14" t="n">
        <v>9.5</v>
      </c>
      <c r="H14369" s="14" t="n">
        <v>6.16</v>
      </c>
      <c r="I14369" s="14" t="n">
        <v>9.5</v>
      </c>
      <c r="J14369" s="23" t="n">
        <f aca="false">IF(AND(E14369="Priority",ISNUMBER('Cost model'!N737)),'Cost model'!N737,'Cost model'!M737)</f>
        <v>8.5</v>
      </c>
      <c r="K14369" s="14" t="n">
        <f aca="false">J14369-H14369</f>
        <v>2.34</v>
      </c>
      <c r="L14369" s="14" t="n">
        <f aca="false">G14369-H14369</f>
        <v>3.34</v>
      </c>
    </row>
    <row r="14370" customFormat="false" ht="15" hidden="false" customHeight="false" outlineLevel="0" collapsed="false">
      <c r="A14370" s="2" t="s">
        <v>174</v>
      </c>
      <c r="B14370" s="2" t="s">
        <v>142</v>
      </c>
      <c r="C14370" s="2" t="s">
        <v>49</v>
      </c>
      <c r="D14370" s="2" t="s">
        <v>12</v>
      </c>
      <c r="E14370" s="2" t="s">
        <v>74</v>
      </c>
      <c r="F14370" s="2" t="s">
        <v>976</v>
      </c>
      <c r="G14370" s="14" t="n">
        <v>19.5</v>
      </c>
      <c r="H14370" s="14" t="n">
        <v>58.52</v>
      </c>
      <c r="I14370" s="14" t="n">
        <v>19.5</v>
      </c>
      <c r="J14370" s="23" t="n">
        <f aca="false">IF(AND(E14370="Priority",ISNUMBER('Cost model'!N127)),'Cost model'!N127,'Cost model'!M127)</f>
        <v>50</v>
      </c>
      <c r="K14370" s="14" t="n">
        <f aca="false">J14370-H14370</f>
        <v>-8.52</v>
      </c>
      <c r="L14370" s="14" t="n">
        <f aca="false">G14370-H14370</f>
        <v>-39.02</v>
      </c>
    </row>
    <row r="14371" customFormat="false" ht="15" hidden="false" customHeight="false" outlineLevel="0" collapsed="false">
      <c r="A14371" s="2" t="s">
        <v>142</v>
      </c>
      <c r="B14371" s="2" t="s">
        <v>124</v>
      </c>
      <c r="C14371" s="2" t="s">
        <v>47</v>
      </c>
      <c r="D14371" s="2" t="s">
        <v>14</v>
      </c>
      <c r="E14371" s="2" t="s">
        <v>74</v>
      </c>
      <c r="F14371" s="2" t="s">
        <v>976</v>
      </c>
      <c r="G14371" s="14" t="n">
        <v>25</v>
      </c>
      <c r="H14371" s="14" t="n">
        <v>143.54</v>
      </c>
      <c r="I14371" s="14" t="n">
        <v>85</v>
      </c>
      <c r="J14371" s="23" t="n">
        <f aca="false">IF(AND(E14371="Priority",ISNUMBER('Cost model'!N671)),'Cost model'!N671,'Cost model'!M671)</f>
        <v>125</v>
      </c>
      <c r="K14371" s="14" t="n">
        <f aca="false">J14371-H14371</f>
        <v>-18.54</v>
      </c>
      <c r="L14371" s="14" t="n">
        <f aca="false">G14371-H14371</f>
        <v>-118.54</v>
      </c>
    </row>
    <row r="14372" customFormat="false" ht="15" hidden="false" customHeight="false" outlineLevel="0" collapsed="false">
      <c r="A14372" s="2" t="s">
        <v>221</v>
      </c>
      <c r="B14372" s="2" t="s">
        <v>221</v>
      </c>
      <c r="C14372" s="2" t="s">
        <v>49</v>
      </c>
      <c r="D14372" s="2" t="s">
        <v>12</v>
      </c>
      <c r="E14372" s="2" t="s">
        <v>74</v>
      </c>
      <c r="F14372" s="2" t="s">
        <v>977</v>
      </c>
      <c r="G14372" s="14" t="n">
        <v>19.5</v>
      </c>
      <c r="H14372" s="14" t="n">
        <v>61.8</v>
      </c>
      <c r="I14372" s="14" t="n">
        <v>19.5</v>
      </c>
      <c r="J14372" s="23" t="n">
        <f aca="false">IF(AND(E14372="Priority",ISNUMBER('Cost model'!N742)),'Cost model'!N742,'Cost model'!M742)</f>
        <v>60</v>
      </c>
      <c r="K14372" s="14" t="n">
        <f aca="false">J14372-H14372</f>
        <v>-1.8</v>
      </c>
      <c r="L14372" s="14" t="n">
        <f aca="false">G14372-H14372</f>
        <v>-42.3</v>
      </c>
    </row>
    <row r="14373" customFormat="false" ht="15" hidden="false" customHeight="false" outlineLevel="0" collapsed="false">
      <c r="A14373" s="2" t="s">
        <v>142</v>
      </c>
      <c r="B14373" s="2" t="s">
        <v>142</v>
      </c>
      <c r="C14373" s="2" t="s">
        <v>49</v>
      </c>
      <c r="D14373" s="2" t="s">
        <v>10</v>
      </c>
      <c r="E14373" s="2" t="s">
        <v>74</v>
      </c>
      <c r="F14373" s="2" t="s">
        <v>977</v>
      </c>
      <c r="G14373" s="14" t="n">
        <v>17.5</v>
      </c>
      <c r="H14373" s="14" t="n">
        <v>10.64</v>
      </c>
      <c r="I14373" s="14" t="n">
        <v>17.5</v>
      </c>
      <c r="J14373" s="23" t="n">
        <f aca="false">IF(AND(E14373="Priority",ISNUMBER('Cost model'!N634)),'Cost model'!N634,'Cost model'!M634)</f>
        <v>15.5</v>
      </c>
      <c r="K14373" s="14" t="n">
        <f aca="false">J14373-H14373</f>
        <v>4.86</v>
      </c>
      <c r="L14373" s="14" t="n">
        <f aca="false">G14373-H14373</f>
        <v>6.86</v>
      </c>
    </row>
    <row r="14374" customFormat="false" ht="15" hidden="false" customHeight="false" outlineLevel="0" collapsed="false">
      <c r="A14374" s="2" t="s">
        <v>124</v>
      </c>
      <c r="B14374" s="2" t="s">
        <v>124</v>
      </c>
      <c r="C14374" s="2" t="s">
        <v>47</v>
      </c>
      <c r="D14374" s="2" t="s">
        <v>10</v>
      </c>
      <c r="E14374" s="2" t="s">
        <v>74</v>
      </c>
      <c r="F14374" s="2" t="s">
        <v>977</v>
      </c>
      <c r="G14374" s="14" t="n">
        <v>9.5</v>
      </c>
      <c r="H14374" s="14" t="n">
        <v>7.74</v>
      </c>
      <c r="I14374" s="14" t="n">
        <v>9.5</v>
      </c>
      <c r="J14374" s="23" t="n">
        <f aca="false">IF(AND(E14374="Priority",ISNUMBER('Cost model'!N317)),'Cost model'!N317,'Cost model'!M317)</f>
        <v>10.5</v>
      </c>
      <c r="K14374" s="14" t="n">
        <f aca="false">J14374-H14374</f>
        <v>2.76</v>
      </c>
      <c r="L14374" s="14" t="n">
        <f aca="false">G14374-H14374</f>
        <v>1.76</v>
      </c>
    </row>
    <row r="14375" customFormat="false" ht="15" hidden="false" customHeight="false" outlineLevel="0" collapsed="false">
      <c r="A14375" s="2" t="s">
        <v>142</v>
      </c>
      <c r="B14375" s="2" t="s">
        <v>142</v>
      </c>
      <c r="C14375" s="2" t="s">
        <v>49</v>
      </c>
      <c r="D14375" s="2" t="s">
        <v>12</v>
      </c>
      <c r="E14375" s="2" t="s">
        <v>83</v>
      </c>
      <c r="F14375" s="2" t="s">
        <v>977</v>
      </c>
      <c r="G14375" s="14" t="n">
        <v>29.5</v>
      </c>
      <c r="H14375" s="14" t="n">
        <v>52.26</v>
      </c>
      <c r="I14375" s="14" t="n">
        <v>29.5</v>
      </c>
      <c r="J14375" s="23" t="n">
        <f aca="false">IF(AND(E14375="Priority",ISNUMBER('Cost model'!N637)),'Cost model'!N637,'Cost model'!M637)</f>
        <v>60</v>
      </c>
      <c r="K14375" s="14" t="n">
        <f aca="false">J14375-H14375</f>
        <v>7.74</v>
      </c>
      <c r="L14375" s="14" t="n">
        <f aca="false">G14375-H14375</f>
        <v>-22.76</v>
      </c>
    </row>
    <row r="14376" customFormat="false" ht="15" hidden="false" customHeight="false" outlineLevel="0" collapsed="false">
      <c r="A14376" s="2" t="s">
        <v>174</v>
      </c>
      <c r="B14376" s="2" t="s">
        <v>174</v>
      </c>
      <c r="C14376" s="2" t="s">
        <v>47</v>
      </c>
      <c r="D14376" s="2" t="s">
        <v>12</v>
      </c>
      <c r="E14376" s="2" t="s">
        <v>74</v>
      </c>
      <c r="F14376" s="2" t="s">
        <v>977</v>
      </c>
      <c r="G14376" s="14" t="n">
        <v>9.5</v>
      </c>
      <c r="H14376" s="14" t="n">
        <v>25.34</v>
      </c>
      <c r="I14376" s="14" t="n">
        <v>9.5</v>
      </c>
      <c r="J14376" s="23" t="n">
        <f aca="false">IF(AND(E14376="Priority",ISNUMBER('Cost model'!N170)),'Cost model'!N170,'Cost model'!M170)</f>
        <v>25.5</v>
      </c>
      <c r="K14376" s="14" t="n">
        <f aca="false">J14376-H14376</f>
        <v>0.16</v>
      </c>
      <c r="L14376" s="14" t="n">
        <f aca="false">G14376-H14376</f>
        <v>-15.84</v>
      </c>
    </row>
    <row r="14377" customFormat="false" ht="15" hidden="false" customHeight="false" outlineLevel="0" collapsed="false">
      <c r="A14377" s="2" t="s">
        <v>221</v>
      </c>
      <c r="B14377" s="2" t="s">
        <v>221</v>
      </c>
      <c r="C14377" s="2" t="s">
        <v>49</v>
      </c>
      <c r="D14377" s="2" t="s">
        <v>10</v>
      </c>
      <c r="E14377" s="2" t="s">
        <v>74</v>
      </c>
      <c r="F14377" s="2" t="s">
        <v>977</v>
      </c>
      <c r="G14377" s="14" t="n">
        <v>17.5</v>
      </c>
      <c r="H14377" s="14" t="n">
        <v>19.32</v>
      </c>
      <c r="I14377" s="14" t="n">
        <v>17.5</v>
      </c>
      <c r="J14377" s="23" t="n">
        <f aca="false">IF(AND(E14377="Priority",ISNUMBER('Cost model'!N739)),'Cost model'!N739,'Cost model'!M739)</f>
        <v>17.5</v>
      </c>
      <c r="K14377" s="14" t="n">
        <f aca="false">J14377-H14377</f>
        <v>-1.82</v>
      </c>
      <c r="L14377" s="14" t="n">
        <f aca="false">G14377-H14377</f>
        <v>-1.82</v>
      </c>
    </row>
    <row r="14378" customFormat="false" ht="15" hidden="false" customHeight="false" outlineLevel="0" collapsed="false">
      <c r="A14378" s="2" t="s">
        <v>221</v>
      </c>
      <c r="B14378" s="2" t="s">
        <v>221</v>
      </c>
      <c r="C14378" s="2" t="s">
        <v>49</v>
      </c>
      <c r="D14378" s="2" t="s">
        <v>12</v>
      </c>
      <c r="E14378" s="2" t="s">
        <v>83</v>
      </c>
      <c r="F14378" s="2" t="s">
        <v>977</v>
      </c>
      <c r="G14378" s="14" t="n">
        <v>29.5</v>
      </c>
      <c r="H14378" s="14" t="n">
        <v>38.84</v>
      </c>
      <c r="I14378" s="14" t="n">
        <v>29.5</v>
      </c>
      <c r="J14378" s="23" t="n">
        <f aca="false">IF(AND(E14378="Priority",ISNUMBER('Cost model'!N742)),'Cost model'!N742,'Cost model'!M742)</f>
        <v>80</v>
      </c>
      <c r="K14378" s="14" t="n">
        <f aca="false">J14378-H14378</f>
        <v>41.16</v>
      </c>
      <c r="L14378" s="14" t="n">
        <f aca="false">G14378-H14378</f>
        <v>-9.34</v>
      </c>
    </row>
    <row r="14379" customFormat="false" ht="15" hidden="false" customHeight="false" outlineLevel="0" collapsed="false">
      <c r="A14379" s="2" t="s">
        <v>124</v>
      </c>
      <c r="B14379" s="2" t="s">
        <v>124</v>
      </c>
      <c r="C14379" s="2" t="s">
        <v>48</v>
      </c>
      <c r="D14379" s="2" t="s">
        <v>10</v>
      </c>
      <c r="E14379" s="2" t="s">
        <v>74</v>
      </c>
      <c r="F14379" s="2" t="s">
        <v>977</v>
      </c>
      <c r="G14379" s="14" t="n">
        <v>12.5</v>
      </c>
      <c r="H14379" s="14" t="n">
        <v>17.33</v>
      </c>
      <c r="I14379" s="14" t="n">
        <v>12.5</v>
      </c>
      <c r="J14379" s="23" t="n">
        <f aca="false">IF(AND(E14379="Priority",ISNUMBER('Cost model'!N318)),'Cost model'!N318,'Cost model'!M318)</f>
        <v>14.5</v>
      </c>
      <c r="K14379" s="14" t="n">
        <f aca="false">J14379-H14379</f>
        <v>-2.83</v>
      </c>
      <c r="L14379" s="14" t="n">
        <f aca="false">G14379-H14379</f>
        <v>-4.83</v>
      </c>
    </row>
    <row r="14380" customFormat="false" ht="15" hidden="false" customHeight="false" outlineLevel="0" collapsed="false">
      <c r="A14380" s="2" t="s">
        <v>124</v>
      </c>
      <c r="B14380" s="2" t="s">
        <v>124</v>
      </c>
      <c r="C14380" s="2" t="s">
        <v>47</v>
      </c>
      <c r="D14380" s="2" t="s">
        <v>10</v>
      </c>
      <c r="E14380" s="2" t="s">
        <v>74</v>
      </c>
      <c r="F14380" s="2" t="s">
        <v>977</v>
      </c>
      <c r="G14380" s="14" t="n">
        <v>9.5</v>
      </c>
      <c r="H14380" s="14" t="n">
        <v>7.74</v>
      </c>
      <c r="I14380" s="14" t="n">
        <v>9.5</v>
      </c>
      <c r="J14380" s="23" t="n">
        <f aca="false">IF(AND(E14380="Priority",ISNUMBER('Cost model'!N317)),'Cost model'!N317,'Cost model'!M317)</f>
        <v>10.5</v>
      </c>
      <c r="K14380" s="14" t="n">
        <f aca="false">J14380-H14380</f>
        <v>2.76</v>
      </c>
      <c r="L14380" s="14" t="n">
        <f aca="false">G14380-H14380</f>
        <v>1.76</v>
      </c>
    </row>
    <row r="14381" customFormat="false" ht="15" hidden="false" customHeight="false" outlineLevel="0" collapsed="false">
      <c r="A14381" s="2" t="s">
        <v>174</v>
      </c>
      <c r="B14381" s="2" t="s">
        <v>174</v>
      </c>
      <c r="C14381" s="2" t="s">
        <v>47</v>
      </c>
      <c r="D14381" s="2" t="s">
        <v>12</v>
      </c>
      <c r="E14381" s="2" t="s">
        <v>74</v>
      </c>
      <c r="F14381" s="2" t="s">
        <v>977</v>
      </c>
      <c r="G14381" s="14" t="n">
        <v>9.5</v>
      </c>
      <c r="H14381" s="14" t="n">
        <v>7.74</v>
      </c>
      <c r="I14381" s="14" t="n">
        <v>9.5</v>
      </c>
      <c r="J14381" s="23" t="n">
        <f aca="false">IF(AND(E14381="Priority",ISNUMBER('Cost model'!N170)),'Cost model'!N170,'Cost model'!M170)</f>
        <v>25.5</v>
      </c>
      <c r="K14381" s="14" t="n">
        <f aca="false">J14381-H14381</f>
        <v>17.76</v>
      </c>
      <c r="L14381" s="14" t="n">
        <f aca="false">G14381-H14381</f>
        <v>1.76</v>
      </c>
    </row>
    <row r="14382" customFormat="false" ht="15" hidden="false" customHeight="false" outlineLevel="0" collapsed="false">
      <c r="A14382" s="2" t="s">
        <v>221</v>
      </c>
      <c r="B14382" s="2" t="s">
        <v>221</v>
      </c>
      <c r="C14382" s="2" t="s">
        <v>47</v>
      </c>
      <c r="D14382" s="2" t="s">
        <v>10</v>
      </c>
      <c r="E14382" s="2" t="s">
        <v>74</v>
      </c>
      <c r="F14382" s="2" t="s">
        <v>977</v>
      </c>
      <c r="G14382" s="14" t="n">
        <v>9.5</v>
      </c>
      <c r="H14382" s="14" t="n">
        <v>6.16</v>
      </c>
      <c r="I14382" s="14" t="n">
        <v>9.5</v>
      </c>
      <c r="J14382" s="23" t="n">
        <f aca="false">IF(AND(E14382="Priority",ISNUMBER('Cost model'!N737)),'Cost model'!N737,'Cost model'!M737)</f>
        <v>8.5</v>
      </c>
      <c r="K14382" s="14" t="n">
        <f aca="false">J14382-H14382</f>
        <v>2.34</v>
      </c>
      <c r="L14382" s="14" t="n">
        <f aca="false">G14382-H14382</f>
        <v>3.34</v>
      </c>
    </row>
    <row r="14383" customFormat="false" ht="15" hidden="false" customHeight="false" outlineLevel="0" collapsed="false">
      <c r="A14383" s="2" t="s">
        <v>221</v>
      </c>
      <c r="B14383" s="2" t="s">
        <v>221</v>
      </c>
      <c r="C14383" s="2" t="s">
        <v>49</v>
      </c>
      <c r="D14383" s="2" t="s">
        <v>12</v>
      </c>
      <c r="E14383" s="2" t="s">
        <v>74</v>
      </c>
      <c r="F14383" s="2" t="s">
        <v>977</v>
      </c>
      <c r="G14383" s="14" t="n">
        <v>19.5</v>
      </c>
      <c r="H14383" s="14" t="n">
        <v>61.41</v>
      </c>
      <c r="I14383" s="14" t="n">
        <v>19.5</v>
      </c>
      <c r="J14383" s="23" t="n">
        <f aca="false">IF(AND(E14383="Priority",ISNUMBER('Cost model'!N742)),'Cost model'!N742,'Cost model'!M742)</f>
        <v>60</v>
      </c>
      <c r="K14383" s="14" t="n">
        <f aca="false">J14383-H14383</f>
        <v>-1.41</v>
      </c>
      <c r="L14383" s="14" t="n">
        <f aca="false">G14383-H14383</f>
        <v>-41.91</v>
      </c>
    </row>
    <row r="14384" customFormat="false" ht="15" hidden="false" customHeight="false" outlineLevel="0" collapsed="false">
      <c r="A14384" s="2" t="s">
        <v>174</v>
      </c>
      <c r="B14384" s="2" t="s">
        <v>174</v>
      </c>
      <c r="C14384" s="2" t="s">
        <v>47</v>
      </c>
      <c r="D14384" s="2" t="s">
        <v>10</v>
      </c>
      <c r="E14384" s="2" t="s">
        <v>83</v>
      </c>
      <c r="F14384" s="2" t="s">
        <v>977</v>
      </c>
      <c r="G14384" s="14" t="n">
        <v>14.5</v>
      </c>
      <c r="H14384" s="14" t="n">
        <v>7.74</v>
      </c>
      <c r="I14384" s="14" t="n">
        <v>14.5</v>
      </c>
      <c r="J14384" s="23" t="n">
        <f aca="false">IF(AND(E14384="Priority",ISNUMBER('Cost model'!N167)),'Cost model'!N167,'Cost model'!M167)</f>
        <v>13.5</v>
      </c>
      <c r="K14384" s="14" t="n">
        <f aca="false">J14384-H14384</f>
        <v>5.76</v>
      </c>
      <c r="L14384" s="14" t="n">
        <f aca="false">G14384-H14384</f>
        <v>6.76</v>
      </c>
    </row>
    <row r="14385" customFormat="false" ht="15" hidden="false" customHeight="false" outlineLevel="0" collapsed="false">
      <c r="A14385" s="2" t="s">
        <v>124</v>
      </c>
      <c r="B14385" s="2" t="s">
        <v>124</v>
      </c>
      <c r="C14385" s="2" t="s">
        <v>47</v>
      </c>
      <c r="D14385" s="2" t="s">
        <v>10</v>
      </c>
      <c r="E14385" s="2" t="s">
        <v>74</v>
      </c>
      <c r="F14385" s="2" t="s">
        <v>977</v>
      </c>
      <c r="G14385" s="14" t="n">
        <v>9.5</v>
      </c>
      <c r="H14385" s="14" t="n">
        <v>6.93</v>
      </c>
      <c r="I14385" s="14" t="n">
        <v>9.5</v>
      </c>
      <c r="J14385" s="23" t="n">
        <f aca="false">IF(AND(E14385="Priority",ISNUMBER('Cost model'!N317)),'Cost model'!N317,'Cost model'!M317)</f>
        <v>10.5</v>
      </c>
      <c r="K14385" s="14" t="n">
        <f aca="false">J14385-H14385</f>
        <v>3.57</v>
      </c>
      <c r="L14385" s="14" t="n">
        <f aca="false">G14385-H14385</f>
        <v>2.57</v>
      </c>
    </row>
    <row r="14386" customFormat="false" ht="15" hidden="false" customHeight="false" outlineLevel="0" collapsed="false">
      <c r="A14386" s="2" t="s">
        <v>142</v>
      </c>
      <c r="B14386" s="2" t="s">
        <v>142</v>
      </c>
      <c r="C14386" s="2" t="s">
        <v>47</v>
      </c>
      <c r="D14386" s="2" t="s">
        <v>12</v>
      </c>
      <c r="E14386" s="2" t="s">
        <v>74</v>
      </c>
      <c r="F14386" s="2" t="s">
        <v>977</v>
      </c>
      <c r="G14386" s="14" t="n">
        <v>9.5</v>
      </c>
      <c r="H14386" s="14" t="n">
        <v>29.59</v>
      </c>
      <c r="I14386" s="14" t="n">
        <v>9.5</v>
      </c>
      <c r="J14386" s="23" t="n">
        <f aca="false">IF(AND(E14386="Priority",ISNUMBER('Cost model'!N635)),'Cost model'!N635,'Cost model'!M635)</f>
        <v>30.5</v>
      </c>
      <c r="K14386" s="14" t="n">
        <f aca="false">J14386-H14386</f>
        <v>0.91</v>
      </c>
      <c r="L14386" s="14" t="n">
        <f aca="false">G14386-H14386</f>
        <v>-20.09</v>
      </c>
    </row>
    <row r="14387" customFormat="false" ht="15" hidden="false" customHeight="false" outlineLevel="0" collapsed="false">
      <c r="A14387" s="2" t="s">
        <v>174</v>
      </c>
      <c r="B14387" s="2" t="s">
        <v>174</v>
      </c>
      <c r="C14387" s="2" t="s">
        <v>49</v>
      </c>
      <c r="D14387" s="2" t="s">
        <v>10</v>
      </c>
      <c r="E14387" s="2" t="s">
        <v>74</v>
      </c>
      <c r="F14387" s="2" t="s">
        <v>977</v>
      </c>
      <c r="G14387" s="14" t="n">
        <v>17.5</v>
      </c>
      <c r="H14387" s="14" t="n">
        <v>11.66</v>
      </c>
      <c r="I14387" s="14" t="n">
        <v>17.5</v>
      </c>
      <c r="J14387" s="23" t="n">
        <f aca="false">IF(AND(E14387="Priority",ISNUMBER('Cost model'!N169)),'Cost model'!N169,'Cost model'!M169)</f>
        <v>18.5</v>
      </c>
      <c r="K14387" s="14" t="n">
        <f aca="false">J14387-H14387</f>
        <v>6.84</v>
      </c>
      <c r="L14387" s="14" t="n">
        <f aca="false">G14387-H14387</f>
        <v>5.84</v>
      </c>
    </row>
    <row r="14388" customFormat="false" ht="15" hidden="false" customHeight="false" outlineLevel="0" collapsed="false">
      <c r="A14388" s="2" t="s">
        <v>221</v>
      </c>
      <c r="B14388" s="2" t="s">
        <v>221</v>
      </c>
      <c r="C14388" s="2" t="s">
        <v>47</v>
      </c>
      <c r="D14388" s="2" t="s">
        <v>10</v>
      </c>
      <c r="E14388" s="2" t="s">
        <v>83</v>
      </c>
      <c r="F14388" s="2" t="s">
        <v>977</v>
      </c>
      <c r="G14388" s="14" t="n">
        <v>14.5</v>
      </c>
      <c r="H14388" s="14" t="n">
        <v>8.58</v>
      </c>
      <c r="I14388" s="14" t="n">
        <v>14.5</v>
      </c>
      <c r="J14388" s="23" t="n">
        <f aca="false">IF(AND(E14388="Priority",ISNUMBER('Cost model'!N737)),'Cost model'!N737,'Cost model'!M737)</f>
        <v>13.5</v>
      </c>
      <c r="K14388" s="14" t="n">
        <f aca="false">J14388-H14388</f>
        <v>4.92</v>
      </c>
      <c r="L14388" s="14" t="n">
        <f aca="false">G14388-H14388</f>
        <v>5.92</v>
      </c>
    </row>
    <row r="14389" customFormat="false" ht="15" hidden="false" customHeight="false" outlineLevel="0" collapsed="false">
      <c r="A14389" s="2" t="s">
        <v>124</v>
      </c>
      <c r="B14389" s="2" t="s">
        <v>124</v>
      </c>
      <c r="C14389" s="2" t="s">
        <v>47</v>
      </c>
      <c r="D14389" s="2" t="s">
        <v>12</v>
      </c>
      <c r="E14389" s="2" t="s">
        <v>74</v>
      </c>
      <c r="F14389" s="2" t="s">
        <v>977</v>
      </c>
      <c r="G14389" s="14" t="n">
        <v>9.5</v>
      </c>
      <c r="H14389" s="14" t="n">
        <v>11.96</v>
      </c>
      <c r="I14389" s="14" t="n">
        <v>9.5</v>
      </c>
      <c r="J14389" s="23" t="n">
        <f aca="false">IF(AND(E14389="Priority",ISNUMBER('Cost model'!N320)),'Cost model'!N320,'Cost model'!M320)</f>
        <v>24.5</v>
      </c>
      <c r="K14389" s="14" t="n">
        <f aca="false">J14389-H14389</f>
        <v>12.54</v>
      </c>
      <c r="L14389" s="14" t="n">
        <f aca="false">G14389-H14389</f>
        <v>-2.46</v>
      </c>
    </row>
    <row r="14390" customFormat="false" ht="15" hidden="false" customHeight="false" outlineLevel="0" collapsed="false">
      <c r="A14390" s="2" t="s">
        <v>142</v>
      </c>
      <c r="B14390" s="2" t="s">
        <v>124</v>
      </c>
      <c r="C14390" s="2" t="s">
        <v>47</v>
      </c>
      <c r="D14390" s="2" t="s">
        <v>12</v>
      </c>
      <c r="E14390" s="2" t="s">
        <v>74</v>
      </c>
      <c r="F14390" s="2" t="s">
        <v>976</v>
      </c>
      <c r="G14390" s="14" t="n">
        <v>9.5</v>
      </c>
      <c r="H14390" s="14" t="n">
        <v>22.26</v>
      </c>
      <c r="I14390" s="14" t="n">
        <v>19.5</v>
      </c>
      <c r="J14390" s="23" t="n">
        <f aca="false">IF(AND(E14390="Priority",ISNUMBER('Cost model'!N665)),'Cost model'!N665,'Cost model'!M665)</f>
        <v>40</v>
      </c>
      <c r="K14390" s="14" t="n">
        <f aca="false">J14390-H14390</f>
        <v>17.74</v>
      </c>
      <c r="L14390" s="14" t="n">
        <f aca="false">G14390-H14390</f>
        <v>-12.76</v>
      </c>
    </row>
    <row r="14391" customFormat="false" ht="15" hidden="false" customHeight="false" outlineLevel="0" collapsed="false">
      <c r="A14391" s="2" t="s">
        <v>142</v>
      </c>
      <c r="B14391" s="2" t="s">
        <v>142</v>
      </c>
      <c r="C14391" s="2" t="s">
        <v>47</v>
      </c>
      <c r="D14391" s="2" t="s">
        <v>10</v>
      </c>
      <c r="E14391" s="2" t="s">
        <v>74</v>
      </c>
      <c r="F14391" s="2" t="s">
        <v>977</v>
      </c>
      <c r="G14391" s="14" t="n">
        <v>9.5</v>
      </c>
      <c r="H14391" s="14" t="n">
        <v>6.16</v>
      </c>
      <c r="I14391" s="14" t="n">
        <v>9.5</v>
      </c>
      <c r="J14391" s="23" t="n">
        <f aca="false">IF(AND(E14391="Priority",ISNUMBER('Cost model'!N632)),'Cost model'!N632,'Cost model'!M632)</f>
        <v>9.5</v>
      </c>
      <c r="K14391" s="14" t="n">
        <f aca="false">J14391-H14391</f>
        <v>3.34</v>
      </c>
      <c r="L14391" s="14" t="n">
        <f aca="false">G14391-H14391</f>
        <v>3.34</v>
      </c>
    </row>
    <row r="14392" customFormat="false" ht="15" hidden="false" customHeight="false" outlineLevel="0" collapsed="false">
      <c r="A14392" s="2" t="s">
        <v>174</v>
      </c>
      <c r="B14392" s="2" t="s">
        <v>142</v>
      </c>
      <c r="C14392" s="2" t="s">
        <v>48</v>
      </c>
      <c r="D14392" s="2" t="s">
        <v>12</v>
      </c>
      <c r="E14392" s="2" t="s">
        <v>83</v>
      </c>
      <c r="F14392" s="2" t="s">
        <v>976</v>
      </c>
      <c r="G14392" s="14" t="n">
        <v>19.5</v>
      </c>
      <c r="H14392" s="14" t="n">
        <v>38.84</v>
      </c>
      <c r="I14392" s="14" t="n">
        <v>19.5</v>
      </c>
      <c r="J14392" s="23" t="n">
        <f aca="false">IF(AND(E14392="Priority",ISNUMBER('Cost model'!N126)),'Cost model'!N126,'Cost model'!M126)</f>
        <v>60</v>
      </c>
      <c r="K14392" s="14" t="n">
        <f aca="false">J14392-H14392</f>
        <v>21.16</v>
      </c>
      <c r="L14392" s="14" t="n">
        <f aca="false">G14392-H14392</f>
        <v>-19.34</v>
      </c>
    </row>
    <row r="14393" customFormat="false" ht="15" hidden="false" customHeight="false" outlineLevel="0" collapsed="false">
      <c r="A14393" s="2" t="s">
        <v>124</v>
      </c>
      <c r="B14393" s="2" t="s">
        <v>158</v>
      </c>
      <c r="C14393" s="2" t="s">
        <v>48</v>
      </c>
      <c r="D14393" s="2" t="s">
        <v>12</v>
      </c>
      <c r="E14393" s="2" t="s">
        <v>74</v>
      </c>
      <c r="F14393" s="2" t="s">
        <v>976</v>
      </c>
      <c r="G14393" s="14" t="n">
        <v>12.5</v>
      </c>
      <c r="H14393" s="14" t="n">
        <v>37.3</v>
      </c>
      <c r="I14393" s="14" t="n">
        <v>19.5</v>
      </c>
      <c r="J14393" s="23" t="n">
        <f aca="false">IF(AND(E14393="Priority",ISNUMBER('Cost model'!N351)),'Cost model'!N351,'Cost model'!M351)</f>
        <v>55</v>
      </c>
      <c r="K14393" s="14" t="n">
        <f aca="false">J14393-H14393</f>
        <v>17.7</v>
      </c>
      <c r="L14393" s="14" t="n">
        <f aca="false">G14393-H14393</f>
        <v>-24.8</v>
      </c>
    </row>
    <row r="14394" customFormat="false" ht="15" hidden="false" customHeight="false" outlineLevel="0" collapsed="false">
      <c r="A14394" s="2" t="s">
        <v>124</v>
      </c>
      <c r="B14394" s="2" t="s">
        <v>124</v>
      </c>
      <c r="C14394" s="2" t="s">
        <v>47</v>
      </c>
      <c r="D14394" s="2" t="s">
        <v>10</v>
      </c>
      <c r="E14394" s="2" t="s">
        <v>74</v>
      </c>
      <c r="F14394" s="2" t="s">
        <v>977</v>
      </c>
      <c r="G14394" s="14" t="n">
        <v>9.5</v>
      </c>
      <c r="H14394" s="14" t="n">
        <v>6.93</v>
      </c>
      <c r="I14394" s="14" t="n">
        <v>9.5</v>
      </c>
      <c r="J14394" s="23" t="n">
        <f aca="false">IF(AND(E14394="Priority",ISNUMBER('Cost model'!N317)),'Cost model'!N317,'Cost model'!M317)</f>
        <v>10.5</v>
      </c>
      <c r="K14394" s="14" t="n">
        <f aca="false">J14394-H14394</f>
        <v>3.57</v>
      </c>
      <c r="L14394" s="14" t="n">
        <f aca="false">G14394-H14394</f>
        <v>2.57</v>
      </c>
    </row>
    <row r="14395" customFormat="false" ht="15" hidden="false" customHeight="false" outlineLevel="0" collapsed="false">
      <c r="A14395" s="2" t="s">
        <v>124</v>
      </c>
      <c r="B14395" s="2" t="s">
        <v>124</v>
      </c>
      <c r="C14395" s="2" t="s">
        <v>48</v>
      </c>
      <c r="D14395" s="2" t="s">
        <v>13</v>
      </c>
      <c r="E14395" s="2" t="s">
        <v>83</v>
      </c>
      <c r="F14395" s="2" t="s">
        <v>977</v>
      </c>
      <c r="G14395" s="14" t="n">
        <v>45</v>
      </c>
      <c r="H14395" s="14" t="n">
        <v>81.1</v>
      </c>
      <c r="I14395" s="14" t="n">
        <v>45</v>
      </c>
      <c r="J14395" s="23" t="n">
        <f aca="false">IF(AND(E14395="Priority",ISNUMBER('Cost model'!N324)),'Cost model'!N324,'Cost model'!M324)</f>
        <v>115</v>
      </c>
      <c r="K14395" s="14" t="n">
        <f aca="false">J14395-H14395</f>
        <v>33.9</v>
      </c>
      <c r="L14395" s="14" t="n">
        <f aca="false">G14395-H14395</f>
        <v>-36.1</v>
      </c>
    </row>
    <row r="14396" customFormat="false" ht="15" hidden="false" customHeight="false" outlineLevel="0" collapsed="false">
      <c r="A14396" s="2" t="s">
        <v>342</v>
      </c>
      <c r="B14396" s="2" t="s">
        <v>158</v>
      </c>
      <c r="C14396" s="2" t="s">
        <v>47</v>
      </c>
      <c r="D14396" s="2" t="s">
        <v>13</v>
      </c>
      <c r="E14396" s="2" t="s">
        <v>74</v>
      </c>
      <c r="F14396" s="2" t="s">
        <v>976</v>
      </c>
      <c r="G14396" s="14" t="n">
        <v>45</v>
      </c>
      <c r="H14396" s="14" t="n">
        <v>167.5</v>
      </c>
      <c r="I14396" s="14" t="n">
        <v>45</v>
      </c>
      <c r="J14396" s="23" t="n">
        <f aca="false">IF(AND(E14396="Priority",ISNUMBER('Cost model'!N218)),'Cost model'!N218,'Cost model'!M218)</f>
        <v>95</v>
      </c>
      <c r="K14396" s="14" t="n">
        <f aca="false">J14396-H14396</f>
        <v>-72.5</v>
      </c>
      <c r="L14396" s="14" t="n">
        <f aca="false">G14396-H14396</f>
        <v>-122.5</v>
      </c>
    </row>
    <row r="14397" customFormat="false" ht="15" hidden="false" customHeight="false" outlineLevel="0" collapsed="false">
      <c r="A14397" s="2" t="s">
        <v>221</v>
      </c>
      <c r="B14397" s="2" t="s">
        <v>221</v>
      </c>
      <c r="C14397" s="2" t="s">
        <v>47</v>
      </c>
      <c r="D14397" s="2" t="s">
        <v>10</v>
      </c>
      <c r="E14397" s="2" t="s">
        <v>74</v>
      </c>
      <c r="F14397" s="2" t="s">
        <v>977</v>
      </c>
      <c r="G14397" s="14" t="n">
        <v>9.5</v>
      </c>
      <c r="H14397" s="14" t="n">
        <v>9.31</v>
      </c>
      <c r="I14397" s="14" t="n">
        <v>9.5</v>
      </c>
      <c r="J14397" s="23" t="n">
        <f aca="false">IF(AND(E14397="Priority",ISNUMBER('Cost model'!N737)),'Cost model'!N737,'Cost model'!M737)</f>
        <v>8.5</v>
      </c>
      <c r="K14397" s="14" t="n">
        <f aca="false">J14397-H14397</f>
        <v>-0.810000000000001</v>
      </c>
      <c r="L14397" s="14" t="n">
        <f aca="false">G14397-H14397</f>
        <v>0.19</v>
      </c>
    </row>
    <row r="14398" customFormat="false" ht="15" hidden="false" customHeight="false" outlineLevel="0" collapsed="false">
      <c r="A14398" s="2" t="s">
        <v>158</v>
      </c>
      <c r="B14398" s="2" t="s">
        <v>142</v>
      </c>
      <c r="C14398" s="2" t="s">
        <v>49</v>
      </c>
      <c r="D14398" s="2" t="s">
        <v>12</v>
      </c>
      <c r="E14398" s="2" t="s">
        <v>74</v>
      </c>
      <c r="F14398" s="2" t="s">
        <v>976</v>
      </c>
      <c r="G14398" s="14" t="n">
        <v>29.5</v>
      </c>
      <c r="H14398" s="14" t="n">
        <v>62.52</v>
      </c>
      <c r="I14398" s="14" t="n">
        <v>19.5</v>
      </c>
      <c r="J14398" s="23" t="n">
        <f aca="false">IF(AND(E14398="Priority",ISNUMBER('Cost model'!N442)),'Cost model'!N442,'Cost model'!M442)</f>
        <v>60</v>
      </c>
      <c r="K14398" s="14" t="n">
        <f aca="false">J14398-H14398</f>
        <v>-2.52</v>
      </c>
      <c r="L14398" s="14" t="n">
        <f aca="false">G14398-H14398</f>
        <v>-33.02</v>
      </c>
    </row>
    <row r="14399" customFormat="false" ht="15" hidden="false" customHeight="false" outlineLevel="0" collapsed="false">
      <c r="A14399" s="2" t="s">
        <v>124</v>
      </c>
      <c r="B14399" s="2" t="s">
        <v>124</v>
      </c>
      <c r="C14399" s="2" t="s">
        <v>48</v>
      </c>
      <c r="D14399" s="2" t="s">
        <v>12</v>
      </c>
      <c r="E14399" s="2" t="s">
        <v>74</v>
      </c>
      <c r="F14399" s="2" t="s">
        <v>977</v>
      </c>
      <c r="G14399" s="14" t="n">
        <v>12.5</v>
      </c>
      <c r="H14399" s="14" t="n">
        <v>62.69</v>
      </c>
      <c r="I14399" s="14" t="n">
        <v>12.5</v>
      </c>
      <c r="J14399" s="23" t="n">
        <f aca="false">IF(AND(E14399="Priority",ISNUMBER('Cost model'!N321)),'Cost model'!N321,'Cost model'!M321)</f>
        <v>40</v>
      </c>
      <c r="K14399" s="14" t="n">
        <f aca="false">J14399-H14399</f>
        <v>-22.69</v>
      </c>
      <c r="L14399" s="14" t="n">
        <f aca="false">G14399-H14399</f>
        <v>-50.19</v>
      </c>
    </row>
    <row r="14400" customFormat="false" ht="15" hidden="false" customHeight="false" outlineLevel="0" collapsed="false">
      <c r="A14400" s="2" t="s">
        <v>142</v>
      </c>
      <c r="B14400" s="2" t="s">
        <v>142</v>
      </c>
      <c r="C14400" s="2" t="s">
        <v>48</v>
      </c>
      <c r="D14400" s="2" t="s">
        <v>10</v>
      </c>
      <c r="E14400" s="2" t="s">
        <v>74</v>
      </c>
      <c r="F14400" s="2" t="s">
        <v>977</v>
      </c>
      <c r="G14400" s="14" t="n">
        <v>12.5</v>
      </c>
      <c r="H14400" s="14" t="n">
        <v>22.81</v>
      </c>
      <c r="I14400" s="14" t="n">
        <v>12.5</v>
      </c>
      <c r="J14400" s="23" t="n">
        <f aca="false">IF(AND(E14400="Priority",ISNUMBER('Cost model'!N633)),'Cost model'!N633,'Cost model'!M633)</f>
        <v>11.5</v>
      </c>
      <c r="K14400" s="14" t="n">
        <f aca="false">J14400-H14400</f>
        <v>-11.31</v>
      </c>
      <c r="L14400" s="14" t="n">
        <f aca="false">G14400-H14400</f>
        <v>-10.31</v>
      </c>
    </row>
    <row r="14401" customFormat="false" ht="15" hidden="false" customHeight="false" outlineLevel="0" collapsed="false">
      <c r="A14401" s="2" t="s">
        <v>124</v>
      </c>
      <c r="B14401" s="2" t="s">
        <v>142</v>
      </c>
      <c r="C14401" s="2" t="s">
        <v>47</v>
      </c>
      <c r="D14401" s="2" t="s">
        <v>12</v>
      </c>
      <c r="E14401" s="2" t="s">
        <v>74</v>
      </c>
      <c r="F14401" s="2" t="s">
        <v>976</v>
      </c>
      <c r="G14401" s="14" t="n">
        <v>9.5</v>
      </c>
      <c r="H14401" s="14" t="n">
        <v>24.57</v>
      </c>
      <c r="I14401" s="14" t="n">
        <v>19.5</v>
      </c>
      <c r="J14401" s="23" t="n">
        <f aca="false">IF(AND(E14401="Priority",ISNUMBER('Cost model'!N335)),'Cost model'!N335,'Cost model'!M335)</f>
        <v>45</v>
      </c>
      <c r="K14401" s="14" t="n">
        <f aca="false">J14401-H14401</f>
        <v>20.43</v>
      </c>
      <c r="L14401" s="14" t="n">
        <f aca="false">G14401-H14401</f>
        <v>-15.07</v>
      </c>
    </row>
    <row r="14402" customFormat="false" ht="15" hidden="false" customHeight="false" outlineLevel="0" collapsed="false">
      <c r="A14402" s="2" t="s">
        <v>221</v>
      </c>
      <c r="B14402" s="2" t="s">
        <v>158</v>
      </c>
      <c r="C14402" s="2" t="s">
        <v>47</v>
      </c>
      <c r="D14402" s="2" t="s">
        <v>14</v>
      </c>
      <c r="E14402" s="2" t="s">
        <v>74</v>
      </c>
      <c r="F14402" s="2" t="s">
        <v>976</v>
      </c>
      <c r="G14402" s="14" t="n">
        <v>25</v>
      </c>
      <c r="H14402" s="14" t="n">
        <v>106.91</v>
      </c>
      <c r="I14402" s="14" t="n">
        <v>85</v>
      </c>
      <c r="J14402" s="23" t="n">
        <f aca="false">IF(AND(E14402="Priority",ISNUMBER('Cost model'!N761)),'Cost model'!N761,'Cost model'!M761)</f>
        <v>130</v>
      </c>
      <c r="K14402" s="14" t="n">
        <f aca="false">J14402-H14402</f>
        <v>23.09</v>
      </c>
      <c r="L14402" s="14" t="n">
        <f aca="false">G14402-H14402</f>
        <v>-81.91</v>
      </c>
    </row>
    <row r="14403" customFormat="false" ht="15" hidden="false" customHeight="false" outlineLevel="0" collapsed="false">
      <c r="A14403" s="2" t="s">
        <v>174</v>
      </c>
      <c r="B14403" s="2" t="s">
        <v>174</v>
      </c>
      <c r="C14403" s="2" t="s">
        <v>48</v>
      </c>
      <c r="D14403" s="2" t="s">
        <v>10</v>
      </c>
      <c r="E14403" s="2" t="s">
        <v>83</v>
      </c>
      <c r="F14403" s="2" t="s">
        <v>977</v>
      </c>
      <c r="G14403" s="14" t="n">
        <v>17.5</v>
      </c>
      <c r="H14403" s="14" t="n">
        <v>21.7</v>
      </c>
      <c r="I14403" s="14" t="n">
        <v>17.5</v>
      </c>
      <c r="J14403" s="23" t="n">
        <f aca="false">IF(AND(E14403="Priority",ISNUMBER('Cost model'!N168)),'Cost model'!N168,'Cost model'!M168)</f>
        <v>18.5</v>
      </c>
      <c r="K14403" s="14" t="n">
        <f aca="false">J14403-H14403</f>
        <v>-3.2</v>
      </c>
      <c r="L14403" s="14" t="n">
        <f aca="false">G14403-H14403</f>
        <v>-4.2</v>
      </c>
    </row>
    <row r="14404" customFormat="false" ht="15" hidden="false" customHeight="false" outlineLevel="0" collapsed="false">
      <c r="A14404" s="2" t="s">
        <v>174</v>
      </c>
      <c r="B14404" s="2" t="s">
        <v>174</v>
      </c>
      <c r="C14404" s="2" t="s">
        <v>48</v>
      </c>
      <c r="D14404" s="2" t="s">
        <v>12</v>
      </c>
      <c r="E14404" s="2" t="s">
        <v>74</v>
      </c>
      <c r="F14404" s="2" t="s">
        <v>977</v>
      </c>
      <c r="G14404" s="14" t="n">
        <v>12.5</v>
      </c>
      <c r="H14404" s="14" t="n">
        <v>61.41</v>
      </c>
      <c r="I14404" s="14" t="n">
        <v>12.5</v>
      </c>
      <c r="J14404" s="23" t="n">
        <f aca="false">IF(AND(E14404="Priority",ISNUMBER('Cost model'!N171)),'Cost model'!N171,'Cost model'!M171)</f>
        <v>40</v>
      </c>
      <c r="K14404" s="14" t="n">
        <f aca="false">J14404-H14404</f>
        <v>-21.41</v>
      </c>
      <c r="L14404" s="14" t="n">
        <f aca="false">G14404-H14404</f>
        <v>-48.91</v>
      </c>
    </row>
    <row r="14405" customFormat="false" ht="15" hidden="false" customHeight="false" outlineLevel="0" collapsed="false">
      <c r="A14405" s="2" t="s">
        <v>124</v>
      </c>
      <c r="B14405" s="2" t="s">
        <v>124</v>
      </c>
      <c r="C14405" s="2" t="s">
        <v>48</v>
      </c>
      <c r="D14405" s="2" t="s">
        <v>10</v>
      </c>
      <c r="E14405" s="2" t="s">
        <v>83</v>
      </c>
      <c r="F14405" s="2" t="s">
        <v>977</v>
      </c>
      <c r="G14405" s="14" t="n">
        <v>17.5</v>
      </c>
      <c r="H14405" s="14" t="n">
        <v>21.7</v>
      </c>
      <c r="I14405" s="14" t="n">
        <v>17.5</v>
      </c>
      <c r="J14405" s="23" t="n">
        <f aca="false">IF(AND(E14405="Priority",ISNUMBER('Cost model'!N318)),'Cost model'!N318,'Cost model'!M318)</f>
        <v>19.5</v>
      </c>
      <c r="K14405" s="14" t="n">
        <f aca="false">J14405-H14405</f>
        <v>-2.2</v>
      </c>
      <c r="L14405" s="14" t="n">
        <f aca="false">G14405-H14405</f>
        <v>-4.2</v>
      </c>
    </row>
    <row r="14406" customFormat="false" ht="15" hidden="false" customHeight="false" outlineLevel="0" collapsed="false">
      <c r="A14406" s="2" t="s">
        <v>124</v>
      </c>
      <c r="B14406" s="2" t="s">
        <v>174</v>
      </c>
      <c r="C14406" s="2" t="s">
        <v>48</v>
      </c>
      <c r="D14406" s="2" t="s">
        <v>10</v>
      </c>
      <c r="E14406" s="2" t="s">
        <v>74</v>
      </c>
      <c r="F14406" s="2" t="s">
        <v>976</v>
      </c>
      <c r="G14406" s="14" t="n">
        <v>12.5</v>
      </c>
      <c r="H14406" s="14" t="n">
        <v>9.92</v>
      </c>
      <c r="I14406" s="14" t="n">
        <v>14.5</v>
      </c>
      <c r="J14406" s="23" t="n">
        <f aca="false">IF(AND(E14406="Priority",ISNUMBER('Cost model'!N363)),'Cost model'!N363,'Cost model'!M363)</f>
        <v>15.5</v>
      </c>
      <c r="K14406" s="14" t="n">
        <f aca="false">J14406-H14406</f>
        <v>5.58</v>
      </c>
      <c r="L14406" s="14" t="n">
        <f aca="false">G14406-H14406</f>
        <v>2.58</v>
      </c>
    </row>
    <row r="14407" customFormat="false" ht="15" hidden="false" customHeight="false" outlineLevel="0" collapsed="false">
      <c r="A14407" s="2" t="s">
        <v>221</v>
      </c>
      <c r="B14407" s="2" t="s">
        <v>158</v>
      </c>
      <c r="C14407" s="2" t="s">
        <v>48</v>
      </c>
      <c r="D14407" s="2" t="s">
        <v>10</v>
      </c>
      <c r="E14407" s="2" t="s">
        <v>74</v>
      </c>
      <c r="F14407" s="2" t="s">
        <v>976</v>
      </c>
      <c r="G14407" s="14" t="n">
        <v>12.5</v>
      </c>
      <c r="H14407" s="14" t="n">
        <v>11.47</v>
      </c>
      <c r="I14407" s="14" t="n">
        <v>14.5</v>
      </c>
      <c r="J14407" s="23" t="n">
        <f aca="false">IF(AND(E14407="Priority",ISNUMBER('Cost model'!N753)),'Cost model'!N753,'Cost model'!M753)</f>
        <v>23.5</v>
      </c>
      <c r="K14407" s="14" t="n">
        <f aca="false">J14407-H14407</f>
        <v>12.03</v>
      </c>
      <c r="L14407" s="14" t="n">
        <f aca="false">G14407-H14407</f>
        <v>1.03</v>
      </c>
    </row>
    <row r="14408" customFormat="false" ht="15" hidden="false" customHeight="false" outlineLevel="0" collapsed="false">
      <c r="A14408" s="2" t="s">
        <v>124</v>
      </c>
      <c r="B14408" s="2" t="s">
        <v>124</v>
      </c>
      <c r="C14408" s="2" t="s">
        <v>48</v>
      </c>
      <c r="D14408" s="2" t="s">
        <v>14</v>
      </c>
      <c r="E14408" s="2" t="s">
        <v>74</v>
      </c>
      <c r="F14408" s="2" t="s">
        <v>977</v>
      </c>
      <c r="G14408" s="14" t="n">
        <v>45</v>
      </c>
      <c r="H14408" s="14" t="n">
        <v>141.78</v>
      </c>
      <c r="I14408" s="14" t="n">
        <v>45</v>
      </c>
      <c r="J14408" s="23" t="n">
        <f aca="false">IF(AND(E14408="Priority",ISNUMBER('Cost model'!N327)),'Cost model'!N327,'Cost model'!M327)</f>
        <v>130</v>
      </c>
      <c r="K14408" s="14" t="n">
        <f aca="false">J14408-H14408</f>
        <v>-11.78</v>
      </c>
      <c r="L14408" s="14" t="n">
        <f aca="false">G14408-H14408</f>
        <v>-96.78</v>
      </c>
    </row>
    <row r="14409" customFormat="false" ht="15" hidden="false" customHeight="false" outlineLevel="0" collapsed="false">
      <c r="A14409" s="2" t="s">
        <v>158</v>
      </c>
      <c r="B14409" s="2" t="s">
        <v>158</v>
      </c>
      <c r="C14409" s="2" t="s">
        <v>47</v>
      </c>
      <c r="D14409" s="2" t="s">
        <v>10</v>
      </c>
      <c r="E14409" s="2" t="s">
        <v>74</v>
      </c>
      <c r="F14409" s="2" t="s">
        <v>977</v>
      </c>
      <c r="G14409" s="14" t="n">
        <v>9.5</v>
      </c>
      <c r="H14409" s="14" t="n">
        <v>7.55</v>
      </c>
      <c r="I14409" s="14" t="n">
        <v>9.5</v>
      </c>
      <c r="J14409" s="23" t="n">
        <f aca="false">IF(AND(E14409="Priority",ISNUMBER('Cost model'!N422)),'Cost model'!N422,'Cost model'!M422)</f>
        <v>8.5</v>
      </c>
      <c r="K14409" s="14" t="n">
        <f aca="false">J14409-H14409</f>
        <v>0.95</v>
      </c>
      <c r="L14409" s="14" t="n">
        <f aca="false">G14409-H14409</f>
        <v>1.95</v>
      </c>
    </row>
    <row r="14410" customFormat="false" ht="15" hidden="false" customHeight="false" outlineLevel="0" collapsed="false">
      <c r="A14410" s="2" t="s">
        <v>174</v>
      </c>
      <c r="B14410" s="2" t="s">
        <v>174</v>
      </c>
      <c r="C14410" s="2" t="s">
        <v>48</v>
      </c>
      <c r="D14410" s="2" t="s">
        <v>12</v>
      </c>
      <c r="E14410" s="2" t="s">
        <v>74</v>
      </c>
      <c r="F14410" s="2" t="s">
        <v>977</v>
      </c>
      <c r="G14410" s="14" t="n">
        <v>12.5</v>
      </c>
      <c r="H14410" s="14" t="n">
        <v>27.6</v>
      </c>
      <c r="I14410" s="14" t="n">
        <v>12.5</v>
      </c>
      <c r="J14410" s="23" t="n">
        <f aca="false">IF(AND(E14410="Priority",ISNUMBER('Cost model'!N171)),'Cost model'!N171,'Cost model'!M171)</f>
        <v>40</v>
      </c>
      <c r="K14410" s="14" t="n">
        <f aca="false">J14410-H14410</f>
        <v>12.4</v>
      </c>
      <c r="L14410" s="14" t="n">
        <f aca="false">G14410-H14410</f>
        <v>-15.1</v>
      </c>
    </row>
    <row r="14411" customFormat="false" ht="15" hidden="false" customHeight="false" outlineLevel="0" collapsed="false">
      <c r="A14411" s="2" t="s">
        <v>142</v>
      </c>
      <c r="B14411" s="2" t="s">
        <v>142</v>
      </c>
      <c r="C14411" s="2" t="s">
        <v>49</v>
      </c>
      <c r="D14411" s="2" t="s">
        <v>12</v>
      </c>
      <c r="E14411" s="2" t="s">
        <v>74</v>
      </c>
      <c r="F14411" s="2" t="s">
        <v>977</v>
      </c>
      <c r="G14411" s="14" t="n">
        <v>19.5</v>
      </c>
      <c r="H14411" s="14" t="n">
        <v>43.73</v>
      </c>
      <c r="I14411" s="14" t="n">
        <v>19.5</v>
      </c>
      <c r="J14411" s="23" t="n">
        <f aca="false">IF(AND(E14411="Priority",ISNUMBER('Cost model'!N637)),'Cost model'!N637,'Cost model'!M637)</f>
        <v>45</v>
      </c>
      <c r="K14411" s="14" t="n">
        <f aca="false">J14411-H14411</f>
        <v>1.27</v>
      </c>
      <c r="L14411" s="14" t="n">
        <f aca="false">G14411-H14411</f>
        <v>-24.23</v>
      </c>
    </row>
    <row r="14412" customFormat="false" ht="15" hidden="false" customHeight="false" outlineLevel="0" collapsed="false">
      <c r="A14412" s="2" t="s">
        <v>174</v>
      </c>
      <c r="B14412" s="2" t="s">
        <v>174</v>
      </c>
      <c r="C14412" s="2" t="s">
        <v>49</v>
      </c>
      <c r="D14412" s="2" t="s">
        <v>10</v>
      </c>
      <c r="E14412" s="2" t="s">
        <v>74</v>
      </c>
      <c r="F14412" s="2" t="s">
        <v>977</v>
      </c>
      <c r="G14412" s="14" t="n">
        <v>17.5</v>
      </c>
      <c r="H14412" s="14" t="n">
        <v>15.81</v>
      </c>
      <c r="I14412" s="14" t="n">
        <v>17.5</v>
      </c>
      <c r="J14412" s="23" t="n">
        <f aca="false">IF(AND(E14412="Priority",ISNUMBER('Cost model'!N169)),'Cost model'!N169,'Cost model'!M169)</f>
        <v>18.5</v>
      </c>
      <c r="K14412" s="14" t="n">
        <f aca="false">J14412-H14412</f>
        <v>2.69</v>
      </c>
      <c r="L14412" s="14" t="n">
        <f aca="false">G14412-H14412</f>
        <v>1.69</v>
      </c>
    </row>
    <row r="14413" customFormat="false" ht="15" hidden="false" customHeight="false" outlineLevel="0" collapsed="false">
      <c r="A14413" s="2" t="s">
        <v>124</v>
      </c>
      <c r="B14413" s="2" t="s">
        <v>124</v>
      </c>
      <c r="C14413" s="2" t="s">
        <v>48</v>
      </c>
      <c r="D14413" s="2" t="s">
        <v>10</v>
      </c>
      <c r="E14413" s="2" t="s">
        <v>74</v>
      </c>
      <c r="F14413" s="2" t="s">
        <v>977</v>
      </c>
      <c r="G14413" s="14" t="n">
        <v>12.5</v>
      </c>
      <c r="H14413" s="14" t="n">
        <v>8.32</v>
      </c>
      <c r="I14413" s="14" t="n">
        <v>12.5</v>
      </c>
      <c r="J14413" s="23" t="n">
        <f aca="false">IF(AND(E14413="Priority",ISNUMBER('Cost model'!N318)),'Cost model'!N318,'Cost model'!M318)</f>
        <v>14.5</v>
      </c>
      <c r="K14413" s="14" t="n">
        <f aca="false">J14413-H14413</f>
        <v>6.18</v>
      </c>
      <c r="L14413" s="14" t="n">
        <f aca="false">G14413-H14413</f>
        <v>4.18</v>
      </c>
    </row>
    <row r="14414" customFormat="false" ht="15" hidden="false" customHeight="false" outlineLevel="0" collapsed="false">
      <c r="A14414" s="2" t="s">
        <v>221</v>
      </c>
      <c r="B14414" s="2" t="s">
        <v>221</v>
      </c>
      <c r="C14414" s="2" t="s">
        <v>49</v>
      </c>
      <c r="D14414" s="2" t="s">
        <v>12</v>
      </c>
      <c r="E14414" s="2" t="s">
        <v>83</v>
      </c>
      <c r="F14414" s="2" t="s">
        <v>977</v>
      </c>
      <c r="G14414" s="14" t="n">
        <v>29.5</v>
      </c>
      <c r="H14414" s="14" t="n">
        <v>27.89</v>
      </c>
      <c r="I14414" s="14" t="n">
        <v>29.5</v>
      </c>
      <c r="J14414" s="23" t="n">
        <f aca="false">IF(AND(E14414="Priority",ISNUMBER('Cost model'!N742)),'Cost model'!N742,'Cost model'!M742)</f>
        <v>80</v>
      </c>
      <c r="K14414" s="14" t="n">
        <f aca="false">J14414-H14414</f>
        <v>52.11</v>
      </c>
      <c r="L14414" s="14" t="n">
        <f aca="false">G14414-H14414</f>
        <v>1.61</v>
      </c>
    </row>
    <row r="14415" customFormat="false" ht="15" hidden="false" customHeight="false" outlineLevel="0" collapsed="false">
      <c r="A14415" s="2" t="s">
        <v>174</v>
      </c>
      <c r="B14415" s="2" t="s">
        <v>174</v>
      </c>
      <c r="C14415" s="2" t="s">
        <v>47</v>
      </c>
      <c r="D14415" s="2" t="s">
        <v>10</v>
      </c>
      <c r="E14415" s="2" t="s">
        <v>74</v>
      </c>
      <c r="F14415" s="2" t="s">
        <v>977</v>
      </c>
      <c r="G14415" s="14" t="n">
        <v>9.5</v>
      </c>
      <c r="H14415" s="14" t="n">
        <v>6.93</v>
      </c>
      <c r="I14415" s="14" t="n">
        <v>9.5</v>
      </c>
      <c r="J14415" s="23" t="n">
        <f aca="false">IF(AND(E14415="Priority",ISNUMBER('Cost model'!N167)),'Cost model'!N167,'Cost model'!M167)</f>
        <v>8.5</v>
      </c>
      <c r="K14415" s="14" t="n">
        <f aca="false">J14415-H14415</f>
        <v>1.57</v>
      </c>
      <c r="L14415" s="14" t="n">
        <f aca="false">G14415-H14415</f>
        <v>2.57</v>
      </c>
    </row>
    <row r="14416" customFormat="false" ht="15" hidden="false" customHeight="false" outlineLevel="0" collapsed="false">
      <c r="A14416" s="2" t="s">
        <v>174</v>
      </c>
      <c r="B14416" s="2" t="s">
        <v>174</v>
      </c>
      <c r="C14416" s="2" t="s">
        <v>49</v>
      </c>
      <c r="D14416" s="2" t="s">
        <v>12</v>
      </c>
      <c r="E14416" s="2" t="s">
        <v>74</v>
      </c>
      <c r="F14416" s="2" t="s">
        <v>977</v>
      </c>
      <c r="G14416" s="14" t="n">
        <v>19.5</v>
      </c>
      <c r="H14416" s="14" t="n">
        <v>64.75</v>
      </c>
      <c r="I14416" s="14" t="n">
        <v>19.5</v>
      </c>
      <c r="J14416" s="23" t="n">
        <f aca="false">IF(AND(E14416="Priority",ISNUMBER('Cost model'!N172)),'Cost model'!N172,'Cost model'!M172)</f>
        <v>45</v>
      </c>
      <c r="K14416" s="14" t="n">
        <f aca="false">J14416-H14416</f>
        <v>-19.75</v>
      </c>
      <c r="L14416" s="14" t="n">
        <f aca="false">G14416-H14416</f>
        <v>-45.25</v>
      </c>
    </row>
    <row r="14417" customFormat="false" ht="15" hidden="false" customHeight="false" outlineLevel="0" collapsed="false">
      <c r="A14417" s="2" t="s">
        <v>124</v>
      </c>
      <c r="B14417" s="2" t="s">
        <v>124</v>
      </c>
      <c r="C14417" s="2" t="s">
        <v>48</v>
      </c>
      <c r="D14417" s="2" t="s">
        <v>12</v>
      </c>
      <c r="E14417" s="2" t="s">
        <v>74</v>
      </c>
      <c r="F14417" s="2" t="s">
        <v>977</v>
      </c>
      <c r="G14417" s="14" t="n">
        <v>12.5</v>
      </c>
      <c r="H14417" s="14" t="n">
        <v>24.57</v>
      </c>
      <c r="I14417" s="14" t="n">
        <v>12.5</v>
      </c>
      <c r="J14417" s="23" t="n">
        <f aca="false">IF(AND(E14417="Priority",ISNUMBER('Cost model'!N321)),'Cost model'!N321,'Cost model'!M321)</f>
        <v>40</v>
      </c>
      <c r="K14417" s="14" t="n">
        <f aca="false">J14417-H14417</f>
        <v>15.43</v>
      </c>
      <c r="L14417" s="14" t="n">
        <f aca="false">G14417-H14417</f>
        <v>-12.07</v>
      </c>
    </row>
    <row r="14418" customFormat="false" ht="15" hidden="false" customHeight="false" outlineLevel="0" collapsed="false">
      <c r="A14418" s="2" t="s">
        <v>174</v>
      </c>
      <c r="B14418" s="2" t="s">
        <v>174</v>
      </c>
      <c r="C14418" s="2" t="s">
        <v>49</v>
      </c>
      <c r="D14418" s="2" t="s">
        <v>12</v>
      </c>
      <c r="E14418" s="2" t="s">
        <v>74</v>
      </c>
      <c r="F14418" s="2" t="s">
        <v>977</v>
      </c>
      <c r="G14418" s="14" t="n">
        <v>19.5</v>
      </c>
      <c r="H14418" s="14" t="n">
        <v>24.57</v>
      </c>
      <c r="I14418" s="14" t="n">
        <v>19.5</v>
      </c>
      <c r="J14418" s="23" t="n">
        <f aca="false">IF(AND(E14418="Priority",ISNUMBER('Cost model'!N172)),'Cost model'!N172,'Cost model'!M172)</f>
        <v>45</v>
      </c>
      <c r="K14418" s="14" t="n">
        <f aca="false">J14418-H14418</f>
        <v>20.43</v>
      </c>
      <c r="L14418" s="14" t="n">
        <f aca="false">G14418-H14418</f>
        <v>-5.07</v>
      </c>
    </row>
    <row r="14419" customFormat="false" ht="15" hidden="false" customHeight="false" outlineLevel="0" collapsed="false">
      <c r="A14419" s="2" t="s">
        <v>124</v>
      </c>
      <c r="B14419" s="2" t="s">
        <v>124</v>
      </c>
      <c r="C14419" s="2" t="s">
        <v>47</v>
      </c>
      <c r="D14419" s="2" t="s">
        <v>10</v>
      </c>
      <c r="E14419" s="2" t="s">
        <v>74</v>
      </c>
      <c r="F14419" s="2" t="s">
        <v>977</v>
      </c>
      <c r="G14419" s="14" t="n">
        <v>9.5</v>
      </c>
      <c r="H14419" s="14" t="n">
        <v>7.74</v>
      </c>
      <c r="I14419" s="14" t="n">
        <v>9.5</v>
      </c>
      <c r="J14419" s="23" t="n">
        <f aca="false">IF(AND(E14419="Priority",ISNUMBER('Cost model'!N317)),'Cost model'!N317,'Cost model'!M317)</f>
        <v>10.5</v>
      </c>
      <c r="K14419" s="14" t="n">
        <f aca="false">J14419-H14419</f>
        <v>2.76</v>
      </c>
      <c r="L14419" s="14" t="n">
        <f aca="false">G14419-H14419</f>
        <v>1.76</v>
      </c>
    </row>
    <row r="14420" customFormat="false" ht="15" hidden="false" customHeight="false" outlineLevel="0" collapsed="false">
      <c r="A14420" s="2" t="s">
        <v>124</v>
      </c>
      <c r="B14420" s="2" t="s">
        <v>124</v>
      </c>
      <c r="C14420" s="2" t="s">
        <v>49</v>
      </c>
      <c r="D14420" s="2" t="s">
        <v>12</v>
      </c>
      <c r="E14420" s="2" t="s">
        <v>74</v>
      </c>
      <c r="F14420" s="2" t="s">
        <v>977</v>
      </c>
      <c r="G14420" s="14" t="n">
        <v>19.5</v>
      </c>
      <c r="H14420" s="14" t="n">
        <v>65.69</v>
      </c>
      <c r="I14420" s="14" t="n">
        <v>19.5</v>
      </c>
      <c r="J14420" s="23" t="n">
        <f aca="false">IF(AND(E14420="Priority",ISNUMBER('Cost model'!N322)),'Cost model'!N322,'Cost model'!M322)</f>
        <v>50</v>
      </c>
      <c r="K14420" s="14" t="n">
        <f aca="false">J14420-H14420</f>
        <v>-15.69</v>
      </c>
      <c r="L14420" s="14" t="n">
        <f aca="false">G14420-H14420</f>
        <v>-46.19</v>
      </c>
    </row>
    <row r="14421" customFormat="false" ht="15" hidden="false" customHeight="false" outlineLevel="0" collapsed="false">
      <c r="A14421" s="2" t="s">
        <v>142</v>
      </c>
      <c r="B14421" s="2" t="s">
        <v>142</v>
      </c>
      <c r="C14421" s="2" t="s">
        <v>48</v>
      </c>
      <c r="D14421" s="2" t="s">
        <v>10</v>
      </c>
      <c r="E14421" s="2" t="s">
        <v>74</v>
      </c>
      <c r="F14421" s="2" t="s">
        <v>977</v>
      </c>
      <c r="G14421" s="14" t="n">
        <v>12.5</v>
      </c>
      <c r="H14421" s="14" t="n">
        <v>8.42</v>
      </c>
      <c r="I14421" s="14" t="n">
        <v>12.5</v>
      </c>
      <c r="J14421" s="23" t="n">
        <f aca="false">IF(AND(E14421="Priority",ISNUMBER('Cost model'!N633)),'Cost model'!N633,'Cost model'!M633)</f>
        <v>11.5</v>
      </c>
      <c r="K14421" s="14" t="n">
        <f aca="false">J14421-H14421</f>
        <v>3.08</v>
      </c>
      <c r="L14421" s="14" t="n">
        <f aca="false">G14421-H14421</f>
        <v>4.08</v>
      </c>
    </row>
    <row r="14422" customFormat="false" ht="15" hidden="false" customHeight="false" outlineLevel="0" collapsed="false">
      <c r="A14422" s="2" t="s">
        <v>158</v>
      </c>
      <c r="B14422" s="2" t="s">
        <v>158</v>
      </c>
      <c r="C14422" s="2" t="s">
        <v>47</v>
      </c>
      <c r="D14422" s="2" t="s">
        <v>10</v>
      </c>
      <c r="E14422" s="2" t="s">
        <v>74</v>
      </c>
      <c r="F14422" s="2" t="s">
        <v>977</v>
      </c>
      <c r="G14422" s="14" t="n">
        <v>9.5</v>
      </c>
      <c r="H14422" s="14" t="n">
        <v>7.51</v>
      </c>
      <c r="I14422" s="14" t="n">
        <v>9.5</v>
      </c>
      <c r="J14422" s="23" t="n">
        <f aca="false">IF(AND(E14422="Priority",ISNUMBER('Cost model'!N422)),'Cost model'!N422,'Cost model'!M422)</f>
        <v>8.5</v>
      </c>
      <c r="K14422" s="14" t="n">
        <f aca="false">J14422-H14422</f>
        <v>0.99</v>
      </c>
      <c r="L14422" s="14" t="n">
        <f aca="false">G14422-H14422</f>
        <v>1.99</v>
      </c>
    </row>
    <row r="14423" customFormat="false" ht="15" hidden="false" customHeight="false" outlineLevel="0" collapsed="false">
      <c r="A14423" s="2" t="s">
        <v>174</v>
      </c>
      <c r="B14423" s="2" t="s">
        <v>174</v>
      </c>
      <c r="C14423" s="2" t="s">
        <v>47</v>
      </c>
      <c r="D14423" s="2" t="s">
        <v>12</v>
      </c>
      <c r="E14423" s="2" t="s">
        <v>74</v>
      </c>
      <c r="F14423" s="2" t="s">
        <v>977</v>
      </c>
      <c r="G14423" s="14" t="n">
        <v>9.5</v>
      </c>
      <c r="H14423" s="14" t="n">
        <v>59.61</v>
      </c>
      <c r="I14423" s="14" t="n">
        <v>9.5</v>
      </c>
      <c r="J14423" s="23" t="n">
        <f aca="false">IF(AND(E14423="Priority",ISNUMBER('Cost model'!N170)),'Cost model'!N170,'Cost model'!M170)</f>
        <v>25.5</v>
      </c>
      <c r="K14423" s="14" t="n">
        <f aca="false">J14423-H14423</f>
        <v>-34.11</v>
      </c>
      <c r="L14423" s="14" t="n">
        <f aca="false">G14423-H14423</f>
        <v>-50.11</v>
      </c>
    </row>
    <row r="14424" customFormat="false" ht="15" hidden="false" customHeight="false" outlineLevel="0" collapsed="false">
      <c r="A14424" s="2" t="s">
        <v>221</v>
      </c>
      <c r="B14424" s="2" t="s">
        <v>221</v>
      </c>
      <c r="C14424" s="2" t="s">
        <v>49</v>
      </c>
      <c r="D14424" s="2" t="s">
        <v>10</v>
      </c>
      <c r="E14424" s="2" t="s">
        <v>74</v>
      </c>
      <c r="F14424" s="2" t="s">
        <v>977</v>
      </c>
      <c r="G14424" s="14" t="n">
        <v>17.5</v>
      </c>
      <c r="H14424" s="14" t="n">
        <v>16.01</v>
      </c>
      <c r="I14424" s="14" t="n">
        <v>17.5</v>
      </c>
      <c r="J14424" s="23" t="n">
        <f aca="false">IF(AND(E14424="Priority",ISNUMBER('Cost model'!N739)),'Cost model'!N739,'Cost model'!M739)</f>
        <v>17.5</v>
      </c>
      <c r="K14424" s="14" t="n">
        <f aca="false">J14424-H14424</f>
        <v>1.49</v>
      </c>
      <c r="L14424" s="14" t="n">
        <f aca="false">G14424-H14424</f>
        <v>1.49</v>
      </c>
    </row>
    <row r="14425" customFormat="false" ht="15" hidden="false" customHeight="false" outlineLevel="0" collapsed="false">
      <c r="A14425" s="2" t="s">
        <v>142</v>
      </c>
      <c r="B14425" s="2" t="s">
        <v>142</v>
      </c>
      <c r="C14425" s="2" t="s">
        <v>47</v>
      </c>
      <c r="D14425" s="2" t="s">
        <v>14</v>
      </c>
      <c r="E14425" s="2" t="s">
        <v>74</v>
      </c>
      <c r="F14425" s="2" t="s">
        <v>977</v>
      </c>
      <c r="G14425" s="14" t="n">
        <v>25</v>
      </c>
      <c r="H14425" s="14" t="n">
        <v>83.31</v>
      </c>
      <c r="I14425" s="14" t="n">
        <v>25</v>
      </c>
      <c r="J14425" s="23" t="n">
        <f aca="false">IF(AND(E14425="Priority",ISNUMBER('Cost model'!N641)),'Cost model'!N641,'Cost model'!M641)</f>
        <v>75</v>
      </c>
      <c r="K14425" s="14" t="n">
        <f aca="false">J14425-H14425</f>
        <v>-8.31</v>
      </c>
      <c r="L14425" s="14" t="n">
        <f aca="false">G14425-H14425</f>
        <v>-58.31</v>
      </c>
    </row>
    <row r="14426" customFormat="false" ht="15" hidden="false" customHeight="false" outlineLevel="0" collapsed="false">
      <c r="A14426" s="2" t="s">
        <v>221</v>
      </c>
      <c r="B14426" s="2" t="s">
        <v>221</v>
      </c>
      <c r="C14426" s="2" t="s">
        <v>47</v>
      </c>
      <c r="D14426" s="2" t="s">
        <v>12</v>
      </c>
      <c r="E14426" s="2" t="s">
        <v>74</v>
      </c>
      <c r="F14426" s="2" t="s">
        <v>977</v>
      </c>
      <c r="G14426" s="14" t="n">
        <v>9.5</v>
      </c>
      <c r="H14426" s="14" t="n">
        <v>28.3</v>
      </c>
      <c r="I14426" s="14" t="n">
        <v>9.5</v>
      </c>
      <c r="J14426" s="23" t="n">
        <f aca="false">IF(AND(E14426="Priority",ISNUMBER('Cost model'!N740)),'Cost model'!N740,'Cost model'!M740)</f>
        <v>22.5</v>
      </c>
      <c r="K14426" s="14" t="n">
        <f aca="false">J14426-H14426</f>
        <v>-5.8</v>
      </c>
      <c r="L14426" s="14" t="n">
        <f aca="false">G14426-H14426</f>
        <v>-18.8</v>
      </c>
    </row>
    <row r="14427" customFormat="false" ht="15" hidden="false" customHeight="false" outlineLevel="0" collapsed="false">
      <c r="A14427" s="2" t="s">
        <v>142</v>
      </c>
      <c r="B14427" s="2" t="s">
        <v>142</v>
      </c>
      <c r="C14427" s="2" t="s">
        <v>48</v>
      </c>
      <c r="D14427" s="2" t="s">
        <v>10</v>
      </c>
      <c r="E14427" s="2" t="s">
        <v>74</v>
      </c>
      <c r="F14427" s="2" t="s">
        <v>977</v>
      </c>
      <c r="G14427" s="14" t="n">
        <v>12.5</v>
      </c>
      <c r="H14427" s="14" t="n">
        <v>11.01</v>
      </c>
      <c r="I14427" s="14" t="n">
        <v>12.5</v>
      </c>
      <c r="J14427" s="23" t="n">
        <f aca="false">IF(AND(E14427="Priority",ISNUMBER('Cost model'!N633)),'Cost model'!N633,'Cost model'!M633)</f>
        <v>11.5</v>
      </c>
      <c r="K14427" s="14" t="n">
        <f aca="false">J14427-H14427</f>
        <v>0.49</v>
      </c>
      <c r="L14427" s="14" t="n">
        <f aca="false">G14427-H14427</f>
        <v>1.49</v>
      </c>
    </row>
    <row r="14428" customFormat="false" ht="15" hidden="false" customHeight="false" outlineLevel="0" collapsed="false">
      <c r="A14428" s="2" t="s">
        <v>221</v>
      </c>
      <c r="B14428" s="2" t="s">
        <v>221</v>
      </c>
      <c r="C14428" s="2" t="s">
        <v>49</v>
      </c>
      <c r="D14428" s="2" t="s">
        <v>13</v>
      </c>
      <c r="E14428" s="2" t="s">
        <v>74</v>
      </c>
      <c r="F14428" s="2" t="s">
        <v>977</v>
      </c>
      <c r="G14428" s="14" t="n">
        <v>50</v>
      </c>
      <c r="H14428" s="14" t="n">
        <v>47.47</v>
      </c>
      <c r="I14428" s="14" t="n">
        <v>50</v>
      </c>
      <c r="J14428" s="23" t="n">
        <f aca="false">IF(AND(E14428="Priority",ISNUMBER('Cost model'!N745)),'Cost model'!N745,'Cost model'!M745)</f>
        <v>130</v>
      </c>
      <c r="K14428" s="14" t="n">
        <f aca="false">J14428-H14428</f>
        <v>82.53</v>
      </c>
      <c r="L14428" s="14" t="n">
        <f aca="false">G14428-H14428</f>
        <v>2.53</v>
      </c>
    </row>
    <row r="14429" customFormat="false" ht="15" hidden="false" customHeight="false" outlineLevel="0" collapsed="false">
      <c r="A14429" s="2" t="s">
        <v>174</v>
      </c>
      <c r="B14429" s="2" t="s">
        <v>174</v>
      </c>
      <c r="C14429" s="2" t="s">
        <v>48</v>
      </c>
      <c r="D14429" s="2" t="s">
        <v>12</v>
      </c>
      <c r="E14429" s="2" t="s">
        <v>74</v>
      </c>
      <c r="F14429" s="2" t="s">
        <v>977</v>
      </c>
      <c r="G14429" s="14" t="n">
        <v>12.5</v>
      </c>
      <c r="H14429" s="14" t="n">
        <v>42.6</v>
      </c>
      <c r="I14429" s="14" t="n">
        <v>12.5</v>
      </c>
      <c r="J14429" s="23" t="n">
        <f aca="false">IF(AND(E14429="Priority",ISNUMBER('Cost model'!N171)),'Cost model'!N171,'Cost model'!M171)</f>
        <v>40</v>
      </c>
      <c r="K14429" s="14" t="n">
        <f aca="false">J14429-H14429</f>
        <v>-2.6</v>
      </c>
      <c r="L14429" s="14" t="n">
        <f aca="false">G14429-H14429</f>
        <v>-30.1</v>
      </c>
    </row>
    <row r="14430" customFormat="false" ht="15" hidden="false" customHeight="false" outlineLevel="0" collapsed="false">
      <c r="A14430" s="2" t="s">
        <v>174</v>
      </c>
      <c r="B14430" s="2" t="s">
        <v>174</v>
      </c>
      <c r="C14430" s="2" t="s">
        <v>48</v>
      </c>
      <c r="D14430" s="2" t="s">
        <v>12</v>
      </c>
      <c r="E14430" s="2" t="s">
        <v>74</v>
      </c>
      <c r="F14430" s="2" t="s">
        <v>977</v>
      </c>
      <c r="G14430" s="14" t="n">
        <v>12.5</v>
      </c>
      <c r="H14430" s="14" t="n">
        <v>26.1</v>
      </c>
      <c r="I14430" s="14" t="n">
        <v>12.5</v>
      </c>
      <c r="J14430" s="23" t="n">
        <f aca="false">IF(AND(E14430="Priority",ISNUMBER('Cost model'!N171)),'Cost model'!N171,'Cost model'!M171)</f>
        <v>40</v>
      </c>
      <c r="K14430" s="14" t="n">
        <f aca="false">J14430-H14430</f>
        <v>13.9</v>
      </c>
      <c r="L14430" s="14" t="n">
        <f aca="false">G14430-H14430</f>
        <v>-13.6</v>
      </c>
    </row>
    <row r="14431" customFormat="false" ht="15" hidden="false" customHeight="false" outlineLevel="0" collapsed="false">
      <c r="A14431" s="2" t="s">
        <v>124</v>
      </c>
      <c r="B14431" s="2" t="s">
        <v>124</v>
      </c>
      <c r="C14431" s="2" t="s">
        <v>47</v>
      </c>
      <c r="D14431" s="2" t="s">
        <v>12</v>
      </c>
      <c r="E14431" s="2" t="s">
        <v>74</v>
      </c>
      <c r="F14431" s="2" t="s">
        <v>977</v>
      </c>
      <c r="G14431" s="14" t="n">
        <v>9.5</v>
      </c>
      <c r="H14431" s="14" t="n">
        <v>7.74</v>
      </c>
      <c r="I14431" s="14" t="n">
        <v>9.5</v>
      </c>
      <c r="J14431" s="23" t="n">
        <f aca="false">IF(AND(E14431="Priority",ISNUMBER('Cost model'!N320)),'Cost model'!N320,'Cost model'!M320)</f>
        <v>24.5</v>
      </c>
      <c r="K14431" s="14" t="n">
        <f aca="false">J14431-H14431</f>
        <v>16.76</v>
      </c>
      <c r="L14431" s="14" t="n">
        <f aca="false">G14431-H14431</f>
        <v>1.76</v>
      </c>
    </row>
    <row r="14432" customFormat="false" ht="15" hidden="false" customHeight="false" outlineLevel="0" collapsed="false">
      <c r="A14432" s="2" t="s">
        <v>124</v>
      </c>
      <c r="B14432" s="2" t="s">
        <v>124</v>
      </c>
      <c r="C14432" s="2" t="s">
        <v>47</v>
      </c>
      <c r="D14432" s="2" t="s">
        <v>10</v>
      </c>
      <c r="E14432" s="2" t="s">
        <v>83</v>
      </c>
      <c r="F14432" s="2" t="s">
        <v>977</v>
      </c>
      <c r="G14432" s="14" t="n">
        <v>14.5</v>
      </c>
      <c r="H14432" s="14" t="n">
        <v>42.6</v>
      </c>
      <c r="I14432" s="14" t="n">
        <v>14.5</v>
      </c>
      <c r="J14432" s="23" t="n">
        <f aca="false">IF(AND(E14432="Priority",ISNUMBER('Cost model'!N317)),'Cost model'!N317,'Cost model'!M317)</f>
        <v>15.5</v>
      </c>
      <c r="K14432" s="14" t="n">
        <f aca="false">J14432-H14432</f>
        <v>-27.1</v>
      </c>
      <c r="L14432" s="14" t="n">
        <f aca="false">G14432-H14432</f>
        <v>-28.1</v>
      </c>
    </row>
    <row r="14433" customFormat="false" ht="15" hidden="false" customHeight="false" outlineLevel="0" collapsed="false">
      <c r="A14433" s="2" t="s">
        <v>174</v>
      </c>
      <c r="B14433" s="2" t="s">
        <v>174</v>
      </c>
      <c r="C14433" s="2" t="s">
        <v>48</v>
      </c>
      <c r="D14433" s="2" t="s">
        <v>13</v>
      </c>
      <c r="E14433" s="2" t="s">
        <v>83</v>
      </c>
      <c r="F14433" s="2" t="s">
        <v>977</v>
      </c>
      <c r="G14433" s="14" t="n">
        <v>45</v>
      </c>
      <c r="H14433" s="14" t="n">
        <v>91.2</v>
      </c>
      <c r="I14433" s="14" t="n">
        <v>45</v>
      </c>
      <c r="J14433" s="23" t="n">
        <f aca="false">IF(AND(E14433="Priority",ISNUMBER('Cost model'!N174)),'Cost model'!N174,'Cost model'!M174)</f>
        <v>95</v>
      </c>
      <c r="K14433" s="14" t="n">
        <f aca="false">J14433-H14433</f>
        <v>3.8</v>
      </c>
      <c r="L14433" s="14" t="n">
        <f aca="false">G14433-H14433</f>
        <v>-46.2</v>
      </c>
    </row>
    <row r="14434" customFormat="false" ht="15" hidden="false" customHeight="false" outlineLevel="0" collapsed="false">
      <c r="A14434" s="2" t="s">
        <v>142</v>
      </c>
      <c r="B14434" s="2" t="s">
        <v>142</v>
      </c>
      <c r="C14434" s="2" t="s">
        <v>47</v>
      </c>
      <c r="D14434" s="2" t="s">
        <v>10</v>
      </c>
      <c r="E14434" s="2" t="s">
        <v>74</v>
      </c>
      <c r="F14434" s="2" t="s">
        <v>977</v>
      </c>
      <c r="G14434" s="14" t="n">
        <v>9.5</v>
      </c>
      <c r="H14434" s="14" t="n">
        <v>7.55</v>
      </c>
      <c r="I14434" s="14" t="n">
        <v>9.5</v>
      </c>
      <c r="J14434" s="23" t="n">
        <f aca="false">IF(AND(E14434="Priority",ISNUMBER('Cost model'!N632)),'Cost model'!N632,'Cost model'!M632)</f>
        <v>9.5</v>
      </c>
      <c r="K14434" s="14" t="n">
        <f aca="false">J14434-H14434</f>
        <v>1.95</v>
      </c>
      <c r="L14434" s="14" t="n">
        <f aca="false">G14434-H14434</f>
        <v>1.95</v>
      </c>
    </row>
    <row r="14435" customFormat="false" ht="15" hidden="false" customHeight="false" outlineLevel="0" collapsed="false">
      <c r="A14435" s="2" t="s">
        <v>124</v>
      </c>
      <c r="B14435" s="2" t="s">
        <v>123</v>
      </c>
      <c r="C14435" s="2" t="s">
        <v>47</v>
      </c>
      <c r="D14435" s="2" t="s">
        <v>10</v>
      </c>
      <c r="E14435" s="2" t="s">
        <v>74</v>
      </c>
      <c r="F14435" s="2" t="s">
        <v>976</v>
      </c>
      <c r="G14435" s="14" t="n">
        <v>9.5</v>
      </c>
      <c r="H14435" s="14" t="n">
        <v>6.4</v>
      </c>
      <c r="I14435" s="14" t="n">
        <v>19.5</v>
      </c>
      <c r="J14435" s="23" t="n">
        <f aca="false">IF(AND(E14435="Priority",ISNUMBER('Cost model'!N392)),'Cost model'!N392,'Cost model'!M392)</f>
        <v>13.5</v>
      </c>
      <c r="K14435" s="14" t="n">
        <f aca="false">J14435-H14435</f>
        <v>7.1</v>
      </c>
      <c r="L14435" s="14" t="n">
        <f aca="false">G14435-H14435</f>
        <v>3.1</v>
      </c>
    </row>
    <row r="14436" customFormat="false" ht="15" hidden="false" customHeight="false" outlineLevel="0" collapsed="false">
      <c r="A14436" s="2" t="s">
        <v>123</v>
      </c>
      <c r="B14436" s="2" t="s">
        <v>142</v>
      </c>
      <c r="C14436" s="2" t="s">
        <v>47</v>
      </c>
      <c r="D14436" s="2" t="s">
        <v>12</v>
      </c>
      <c r="E14436" s="2" t="s">
        <v>74</v>
      </c>
      <c r="F14436" s="2" t="s">
        <v>976</v>
      </c>
      <c r="G14436" s="14" t="n">
        <v>9.5</v>
      </c>
      <c r="H14436" s="14" t="n">
        <v>14</v>
      </c>
      <c r="I14436" s="14" t="n">
        <v>19.5</v>
      </c>
      <c r="J14436" s="23" t="n">
        <f aca="false">IF(AND(E14436="Priority",ISNUMBER('Cost model'!N20)),'Cost model'!N20,'Cost model'!M20)</f>
        <v>35</v>
      </c>
      <c r="K14436" s="14" t="n">
        <f aca="false">J14436-H14436</f>
        <v>21</v>
      </c>
      <c r="L14436" s="14" t="n">
        <f aca="false">G14436-H14436</f>
        <v>-4.5</v>
      </c>
    </row>
    <row r="14437" customFormat="false" ht="15" hidden="false" customHeight="false" outlineLevel="0" collapsed="false">
      <c r="A14437" s="2" t="s">
        <v>142</v>
      </c>
      <c r="B14437" s="2" t="s">
        <v>142</v>
      </c>
      <c r="C14437" s="2" t="s">
        <v>49</v>
      </c>
      <c r="D14437" s="2" t="s">
        <v>10</v>
      </c>
      <c r="E14437" s="2" t="s">
        <v>74</v>
      </c>
      <c r="F14437" s="2" t="s">
        <v>977</v>
      </c>
      <c r="G14437" s="14" t="n">
        <v>17.5</v>
      </c>
      <c r="H14437" s="14" t="n">
        <v>21.55</v>
      </c>
      <c r="I14437" s="14" t="n">
        <v>17.5</v>
      </c>
      <c r="J14437" s="23" t="n">
        <f aca="false">IF(AND(E14437="Priority",ISNUMBER('Cost model'!N634)),'Cost model'!N634,'Cost model'!M634)</f>
        <v>15.5</v>
      </c>
      <c r="K14437" s="14" t="n">
        <f aca="false">J14437-H14437</f>
        <v>-6.05</v>
      </c>
      <c r="L14437" s="14" t="n">
        <f aca="false">G14437-H14437</f>
        <v>-4.05</v>
      </c>
    </row>
    <row r="14438" customFormat="false" ht="15" hidden="false" customHeight="false" outlineLevel="0" collapsed="false">
      <c r="A14438" s="2" t="s">
        <v>142</v>
      </c>
      <c r="B14438" s="2" t="s">
        <v>124</v>
      </c>
      <c r="C14438" s="2" t="s">
        <v>47</v>
      </c>
      <c r="D14438" s="2" t="s">
        <v>10</v>
      </c>
      <c r="E14438" s="2" t="s">
        <v>74</v>
      </c>
      <c r="F14438" s="2" t="s">
        <v>976</v>
      </c>
      <c r="G14438" s="14" t="n">
        <v>14.5</v>
      </c>
      <c r="H14438" s="14" t="n">
        <v>21.7</v>
      </c>
      <c r="I14438" s="14" t="n">
        <v>14.5</v>
      </c>
      <c r="J14438" s="23" t="n">
        <f aca="false">IF(AND(E14438="Priority",ISNUMBER('Cost model'!N662)),'Cost model'!N662,'Cost model'!M662)</f>
        <v>13.5</v>
      </c>
      <c r="K14438" s="14" t="n">
        <f aca="false">J14438-H14438</f>
        <v>-8.2</v>
      </c>
      <c r="L14438" s="14" t="n">
        <f aca="false">G14438-H14438</f>
        <v>-7.2</v>
      </c>
    </row>
    <row r="14439" customFormat="false" ht="15" hidden="false" customHeight="false" outlineLevel="0" collapsed="false">
      <c r="A14439" s="2" t="s">
        <v>142</v>
      </c>
      <c r="B14439" s="2" t="s">
        <v>174</v>
      </c>
      <c r="C14439" s="2" t="s">
        <v>48</v>
      </c>
      <c r="D14439" s="2" t="s">
        <v>10</v>
      </c>
      <c r="E14439" s="2" t="s">
        <v>74</v>
      </c>
      <c r="F14439" s="2" t="s">
        <v>976</v>
      </c>
      <c r="G14439" s="14" t="n">
        <v>12.5</v>
      </c>
      <c r="H14439" s="14" t="n">
        <v>17.69</v>
      </c>
      <c r="I14439" s="14" t="n">
        <v>14.5</v>
      </c>
      <c r="J14439" s="23" t="n">
        <f aca="false">IF(AND(E14439="Priority",ISNUMBER('Cost model'!N693)),'Cost model'!N693,'Cost model'!M693)</f>
        <v>11.5</v>
      </c>
      <c r="K14439" s="14" t="n">
        <f aca="false">J14439-H14439</f>
        <v>-6.19</v>
      </c>
      <c r="L14439" s="14" t="n">
        <f aca="false">G14439-H14439</f>
        <v>-5.19</v>
      </c>
    </row>
    <row r="14440" customFormat="false" ht="15" hidden="false" customHeight="false" outlineLevel="0" collapsed="false">
      <c r="A14440" s="2" t="s">
        <v>221</v>
      </c>
      <c r="B14440" s="2" t="s">
        <v>221</v>
      </c>
      <c r="C14440" s="2" t="s">
        <v>47</v>
      </c>
      <c r="D14440" s="2" t="s">
        <v>10</v>
      </c>
      <c r="E14440" s="2" t="s">
        <v>83</v>
      </c>
      <c r="F14440" s="2" t="s">
        <v>977</v>
      </c>
      <c r="G14440" s="14" t="n">
        <v>14.5</v>
      </c>
      <c r="H14440" s="14" t="n">
        <v>11.25</v>
      </c>
      <c r="I14440" s="14" t="n">
        <v>14.5</v>
      </c>
      <c r="J14440" s="23" t="n">
        <f aca="false">IF(AND(E14440="Priority",ISNUMBER('Cost model'!N737)),'Cost model'!N737,'Cost model'!M737)</f>
        <v>13.5</v>
      </c>
      <c r="K14440" s="14" t="n">
        <f aca="false">J14440-H14440</f>
        <v>2.25</v>
      </c>
      <c r="L14440" s="14" t="n">
        <f aca="false">G14440-H14440</f>
        <v>3.25</v>
      </c>
    </row>
    <row r="14441" customFormat="false" ht="15" hidden="false" customHeight="false" outlineLevel="0" collapsed="false">
      <c r="A14441" s="2" t="s">
        <v>221</v>
      </c>
      <c r="B14441" s="2" t="s">
        <v>221</v>
      </c>
      <c r="C14441" s="2" t="s">
        <v>49</v>
      </c>
      <c r="D14441" s="2" t="s">
        <v>10</v>
      </c>
      <c r="E14441" s="2" t="s">
        <v>74</v>
      </c>
      <c r="F14441" s="2" t="s">
        <v>977</v>
      </c>
      <c r="G14441" s="14" t="n">
        <v>17.5</v>
      </c>
      <c r="H14441" s="14" t="n">
        <v>13.06</v>
      </c>
      <c r="I14441" s="14" t="n">
        <v>17.5</v>
      </c>
      <c r="J14441" s="23" t="n">
        <f aca="false">IF(AND(E14441="Priority",ISNUMBER('Cost model'!N739)),'Cost model'!N739,'Cost model'!M739)</f>
        <v>17.5</v>
      </c>
      <c r="K14441" s="14" t="n">
        <f aca="false">J14441-H14441</f>
        <v>4.44</v>
      </c>
      <c r="L14441" s="14" t="n">
        <f aca="false">G14441-H14441</f>
        <v>4.44</v>
      </c>
    </row>
    <row r="14442" customFormat="false" ht="15" hidden="false" customHeight="false" outlineLevel="0" collapsed="false">
      <c r="A14442" s="2" t="s">
        <v>158</v>
      </c>
      <c r="B14442" s="2" t="s">
        <v>158</v>
      </c>
      <c r="C14442" s="2" t="s">
        <v>49</v>
      </c>
      <c r="D14442" s="2" t="s">
        <v>14</v>
      </c>
      <c r="E14442" s="2" t="s">
        <v>74</v>
      </c>
      <c r="F14442" s="2" t="s">
        <v>977</v>
      </c>
      <c r="G14442" s="14" t="n">
        <v>85</v>
      </c>
      <c r="H14442" s="14" t="n">
        <v>87.37</v>
      </c>
      <c r="I14442" s="14" t="n">
        <v>85</v>
      </c>
      <c r="J14442" s="23" t="n">
        <f aca="false">IF(AND(E14442="Priority",ISNUMBER('Cost model'!N433)),'Cost model'!N433,'Cost model'!M433)</f>
        <v>75</v>
      </c>
      <c r="K14442" s="14" t="n">
        <f aca="false">J14442-H14442</f>
        <v>-12.37</v>
      </c>
      <c r="L14442" s="14" t="n">
        <f aca="false">G14442-H14442</f>
        <v>-2.37</v>
      </c>
    </row>
    <row r="14443" customFormat="false" ht="15" hidden="false" customHeight="false" outlineLevel="0" collapsed="false">
      <c r="A14443" s="2" t="s">
        <v>342</v>
      </c>
      <c r="B14443" s="2" t="s">
        <v>124</v>
      </c>
      <c r="C14443" s="2" t="s">
        <v>49</v>
      </c>
      <c r="D14443" s="2" t="s">
        <v>12</v>
      </c>
      <c r="E14443" s="2" t="s">
        <v>74</v>
      </c>
      <c r="F14443" s="2" t="s">
        <v>976</v>
      </c>
      <c r="G14443" s="14" t="n">
        <v>24.5</v>
      </c>
      <c r="H14443" s="14" t="n">
        <v>139.48</v>
      </c>
      <c r="I14443" s="14" t="n">
        <v>45</v>
      </c>
      <c r="J14443" s="23" t="n">
        <f aca="false">IF(AND(E14443="Priority",ISNUMBER('Cost model'!N262)),'Cost model'!N262,'Cost model'!M262)</f>
        <v>70</v>
      </c>
      <c r="K14443" s="14" t="n">
        <f aca="false">J14443-H14443</f>
        <v>-69.48</v>
      </c>
      <c r="L14443" s="14" t="n">
        <f aca="false">G14443-H14443</f>
        <v>-114.98</v>
      </c>
    </row>
    <row r="14444" customFormat="false" ht="15" hidden="false" customHeight="false" outlineLevel="0" collapsed="false">
      <c r="A14444" s="2" t="s">
        <v>142</v>
      </c>
      <c r="B14444" s="2" t="s">
        <v>142</v>
      </c>
      <c r="C14444" s="2" t="s">
        <v>47</v>
      </c>
      <c r="D14444" s="2" t="s">
        <v>13</v>
      </c>
      <c r="E14444" s="2" t="s">
        <v>74</v>
      </c>
      <c r="F14444" s="2" t="s">
        <v>977</v>
      </c>
      <c r="G14444" s="14" t="n">
        <v>19</v>
      </c>
      <c r="H14444" s="14" t="n">
        <v>29.32</v>
      </c>
      <c r="I14444" s="14" t="n">
        <v>19</v>
      </c>
      <c r="J14444" s="23" t="n">
        <f aca="false">IF(AND(E14444="Priority",ISNUMBER('Cost model'!N638)),'Cost model'!N638,'Cost model'!M638)</f>
        <v>50</v>
      </c>
      <c r="K14444" s="14" t="n">
        <f aca="false">J14444-H14444</f>
        <v>20.68</v>
      </c>
      <c r="L14444" s="14" t="n">
        <f aca="false">G14444-H14444</f>
        <v>-10.32</v>
      </c>
    </row>
    <row r="14445" customFormat="false" ht="15" hidden="false" customHeight="false" outlineLevel="0" collapsed="false">
      <c r="A14445" s="2" t="s">
        <v>221</v>
      </c>
      <c r="B14445" s="2" t="s">
        <v>221</v>
      </c>
      <c r="C14445" s="2" t="s">
        <v>49</v>
      </c>
      <c r="D14445" s="2" t="s">
        <v>10</v>
      </c>
      <c r="E14445" s="2" t="s">
        <v>83</v>
      </c>
      <c r="F14445" s="2" t="s">
        <v>977</v>
      </c>
      <c r="G14445" s="14" t="n">
        <v>24.5</v>
      </c>
      <c r="H14445" s="14" t="n">
        <v>22.81</v>
      </c>
      <c r="I14445" s="14" t="n">
        <v>24.5</v>
      </c>
      <c r="J14445" s="23" t="n">
        <f aca="false">IF(AND(E14445="Priority",ISNUMBER('Cost model'!N739)),'Cost model'!N739,'Cost model'!M739)</f>
        <v>23.5</v>
      </c>
      <c r="K14445" s="14" t="n">
        <f aca="false">J14445-H14445</f>
        <v>0.690000000000001</v>
      </c>
      <c r="L14445" s="14" t="n">
        <f aca="false">G14445-H14445</f>
        <v>1.69</v>
      </c>
    </row>
    <row r="14446" customFormat="false" ht="15" hidden="false" customHeight="false" outlineLevel="0" collapsed="false">
      <c r="A14446" s="2" t="s">
        <v>142</v>
      </c>
      <c r="B14446" s="2" t="s">
        <v>158</v>
      </c>
      <c r="C14446" s="2" t="s">
        <v>47</v>
      </c>
      <c r="D14446" s="2" t="s">
        <v>10</v>
      </c>
      <c r="E14446" s="2" t="s">
        <v>74</v>
      </c>
      <c r="F14446" s="2" t="s">
        <v>976</v>
      </c>
      <c r="G14446" s="14" t="n">
        <v>9.5</v>
      </c>
      <c r="H14446" s="14" t="n">
        <v>10.15</v>
      </c>
      <c r="I14446" s="14" t="n">
        <v>14.5</v>
      </c>
      <c r="J14446" s="23" t="n">
        <f aca="false">IF(AND(E14446="Priority",ISNUMBER('Cost model'!N647)),'Cost model'!N647,'Cost model'!M647)</f>
        <v>13.5</v>
      </c>
      <c r="K14446" s="14" t="n">
        <f aca="false">J14446-H14446</f>
        <v>3.35</v>
      </c>
      <c r="L14446" s="14" t="n">
        <f aca="false">G14446-H14446</f>
        <v>-0.65</v>
      </c>
    </row>
    <row r="14447" customFormat="false" ht="15" hidden="false" customHeight="false" outlineLevel="0" collapsed="false">
      <c r="A14447" s="2" t="s">
        <v>142</v>
      </c>
      <c r="B14447" s="2" t="s">
        <v>142</v>
      </c>
      <c r="C14447" s="2" t="s">
        <v>48</v>
      </c>
      <c r="D14447" s="2" t="s">
        <v>14</v>
      </c>
      <c r="E14447" s="2" t="s">
        <v>74</v>
      </c>
      <c r="F14447" s="2" t="s">
        <v>977</v>
      </c>
      <c r="G14447" s="14" t="n">
        <v>45</v>
      </c>
      <c r="H14447" s="14" t="n">
        <v>68.45</v>
      </c>
      <c r="I14447" s="14" t="n">
        <v>45</v>
      </c>
      <c r="J14447" s="23" t="n">
        <f aca="false">IF(AND(E14447="Priority",ISNUMBER('Cost model'!N642)),'Cost model'!N642,'Cost model'!M642)</f>
        <v>90</v>
      </c>
      <c r="K14447" s="14" t="n">
        <f aca="false">J14447-H14447</f>
        <v>21.55</v>
      </c>
      <c r="L14447" s="14" t="n">
        <f aca="false">G14447-H14447</f>
        <v>-23.45</v>
      </c>
    </row>
    <row r="14448" customFormat="false" ht="15" hidden="false" customHeight="false" outlineLevel="0" collapsed="false">
      <c r="A14448" s="2" t="s">
        <v>142</v>
      </c>
      <c r="B14448" s="2" t="s">
        <v>142</v>
      </c>
      <c r="C14448" s="2" t="s">
        <v>49</v>
      </c>
      <c r="D14448" s="2" t="s">
        <v>12</v>
      </c>
      <c r="E14448" s="2" t="s">
        <v>83</v>
      </c>
      <c r="F14448" s="2" t="s">
        <v>977</v>
      </c>
      <c r="G14448" s="14" t="n">
        <v>29.5</v>
      </c>
      <c r="H14448" s="14" t="n">
        <v>52.26</v>
      </c>
      <c r="I14448" s="14" t="n">
        <v>29.5</v>
      </c>
      <c r="J14448" s="23" t="n">
        <f aca="false">IF(AND(E14448="Priority",ISNUMBER('Cost model'!N637)),'Cost model'!N637,'Cost model'!M637)</f>
        <v>60</v>
      </c>
      <c r="K14448" s="14" t="n">
        <f aca="false">J14448-H14448</f>
        <v>7.74</v>
      </c>
      <c r="L14448" s="14" t="n">
        <f aca="false">G14448-H14448</f>
        <v>-22.76</v>
      </c>
    </row>
    <row r="14449" customFormat="false" ht="15" hidden="false" customHeight="false" outlineLevel="0" collapsed="false">
      <c r="A14449" s="2" t="s">
        <v>174</v>
      </c>
      <c r="B14449" s="2" t="s">
        <v>142</v>
      </c>
      <c r="C14449" s="2" t="s">
        <v>48</v>
      </c>
      <c r="D14449" s="2" t="s">
        <v>10</v>
      </c>
      <c r="E14449" s="2" t="s">
        <v>83</v>
      </c>
      <c r="F14449" s="2" t="s">
        <v>976</v>
      </c>
      <c r="G14449" s="14" t="n">
        <v>17.5</v>
      </c>
      <c r="H14449" s="14" t="n">
        <v>22.59</v>
      </c>
      <c r="I14449" s="14" t="n">
        <v>17.5</v>
      </c>
      <c r="J14449" s="23" t="n">
        <f aca="false">IF(AND(E14449="Priority",ISNUMBER('Cost model'!N123)),'Cost model'!N123,'Cost model'!M123)</f>
        <v>22.5</v>
      </c>
      <c r="K14449" s="14" t="n">
        <f aca="false">J14449-H14449</f>
        <v>-0.0899999999999999</v>
      </c>
      <c r="L14449" s="14" t="n">
        <f aca="false">G14449-H14449</f>
        <v>-5.09</v>
      </c>
    </row>
    <row r="14450" customFormat="false" ht="15" hidden="false" customHeight="false" outlineLevel="0" collapsed="false">
      <c r="A14450" s="2" t="s">
        <v>124</v>
      </c>
      <c r="B14450" s="2" t="s">
        <v>124</v>
      </c>
      <c r="C14450" s="2" t="s">
        <v>47</v>
      </c>
      <c r="D14450" s="2" t="s">
        <v>12</v>
      </c>
      <c r="E14450" s="2" t="s">
        <v>74</v>
      </c>
      <c r="F14450" s="2" t="s">
        <v>977</v>
      </c>
      <c r="G14450" s="14" t="n">
        <v>9.5</v>
      </c>
      <c r="H14450" s="14" t="n">
        <v>28.3</v>
      </c>
      <c r="I14450" s="14" t="n">
        <v>9.5</v>
      </c>
      <c r="J14450" s="23" t="n">
        <f aca="false">IF(AND(E14450="Priority",ISNUMBER('Cost model'!N320)),'Cost model'!N320,'Cost model'!M320)</f>
        <v>24.5</v>
      </c>
      <c r="K14450" s="14" t="n">
        <f aca="false">J14450-H14450</f>
        <v>-3.8</v>
      </c>
      <c r="L14450" s="14" t="n">
        <f aca="false">G14450-H14450</f>
        <v>-18.8</v>
      </c>
    </row>
    <row r="14451" customFormat="false" ht="15" hidden="false" customHeight="false" outlineLevel="0" collapsed="false">
      <c r="A14451" s="2" t="s">
        <v>124</v>
      </c>
      <c r="B14451" s="2" t="s">
        <v>124</v>
      </c>
      <c r="C14451" s="2" t="s">
        <v>48</v>
      </c>
      <c r="D14451" s="2" t="s">
        <v>12</v>
      </c>
      <c r="E14451" s="2" t="s">
        <v>74</v>
      </c>
      <c r="F14451" s="2" t="s">
        <v>977</v>
      </c>
      <c r="G14451" s="14" t="n">
        <v>12.5</v>
      </c>
      <c r="H14451" s="14" t="n">
        <v>24.57</v>
      </c>
      <c r="I14451" s="14" t="n">
        <v>12.5</v>
      </c>
      <c r="J14451" s="23" t="n">
        <f aca="false">IF(AND(E14451="Priority",ISNUMBER('Cost model'!N321)),'Cost model'!N321,'Cost model'!M321)</f>
        <v>40</v>
      </c>
      <c r="K14451" s="14" t="n">
        <f aca="false">J14451-H14451</f>
        <v>15.43</v>
      </c>
      <c r="L14451" s="14" t="n">
        <f aca="false">G14451-H14451</f>
        <v>-12.07</v>
      </c>
    </row>
    <row r="14452" customFormat="false" ht="15" hidden="false" customHeight="false" outlineLevel="0" collapsed="false">
      <c r="A14452" s="2" t="s">
        <v>221</v>
      </c>
      <c r="B14452" s="2" t="s">
        <v>221</v>
      </c>
      <c r="C14452" s="2" t="s">
        <v>48</v>
      </c>
      <c r="D14452" s="2" t="s">
        <v>12</v>
      </c>
      <c r="E14452" s="2" t="s">
        <v>74</v>
      </c>
      <c r="F14452" s="2" t="s">
        <v>977</v>
      </c>
      <c r="G14452" s="14" t="n">
        <v>12.5</v>
      </c>
      <c r="H14452" s="14" t="n">
        <v>35.94</v>
      </c>
      <c r="I14452" s="14" t="n">
        <v>12.5</v>
      </c>
      <c r="J14452" s="23" t="n">
        <f aca="false">IF(AND(E14452="Priority",ISNUMBER('Cost model'!N741)),'Cost model'!N741,'Cost model'!M741)</f>
        <v>45</v>
      </c>
      <c r="K14452" s="14" t="n">
        <f aca="false">J14452-H14452</f>
        <v>9.06</v>
      </c>
      <c r="L14452" s="14" t="n">
        <f aca="false">G14452-H14452</f>
        <v>-23.44</v>
      </c>
    </row>
    <row r="14453" customFormat="false" ht="15" hidden="false" customHeight="false" outlineLevel="0" collapsed="false">
      <c r="A14453" s="2" t="s">
        <v>124</v>
      </c>
      <c r="B14453" s="2" t="s">
        <v>174</v>
      </c>
      <c r="C14453" s="2" t="s">
        <v>49</v>
      </c>
      <c r="D14453" s="2" t="s">
        <v>10</v>
      </c>
      <c r="E14453" s="2" t="s">
        <v>74</v>
      </c>
      <c r="F14453" s="2" t="s">
        <v>976</v>
      </c>
      <c r="G14453" s="14" t="n">
        <v>24.5</v>
      </c>
      <c r="H14453" s="14" t="n">
        <v>24.57</v>
      </c>
      <c r="I14453" s="14" t="n">
        <v>17.5</v>
      </c>
      <c r="J14453" s="23" t="n">
        <f aca="false">IF(AND(E14453="Priority",ISNUMBER('Cost model'!N364)),'Cost model'!N364,'Cost model'!M364)</f>
        <v>16.5</v>
      </c>
      <c r="K14453" s="14" t="n">
        <f aca="false">J14453-H14453</f>
        <v>-8.07</v>
      </c>
      <c r="L14453" s="14" t="n">
        <f aca="false">G14453-H14453</f>
        <v>-0.0700000000000003</v>
      </c>
    </row>
    <row r="14454" customFormat="false" ht="15" hidden="false" customHeight="false" outlineLevel="0" collapsed="false">
      <c r="A14454" s="2" t="s">
        <v>124</v>
      </c>
      <c r="B14454" s="2" t="s">
        <v>174</v>
      </c>
      <c r="C14454" s="2" t="s">
        <v>48</v>
      </c>
      <c r="D14454" s="2" t="s">
        <v>10</v>
      </c>
      <c r="E14454" s="2" t="s">
        <v>74</v>
      </c>
      <c r="F14454" s="2" t="s">
        <v>976</v>
      </c>
      <c r="G14454" s="14" t="n">
        <v>12.5</v>
      </c>
      <c r="H14454" s="14" t="n">
        <v>25.36</v>
      </c>
      <c r="I14454" s="14" t="n">
        <v>14.5</v>
      </c>
      <c r="J14454" s="23" t="n">
        <f aca="false">IF(AND(E14454="Priority",ISNUMBER('Cost model'!N363)),'Cost model'!N363,'Cost model'!M363)</f>
        <v>15.5</v>
      </c>
      <c r="K14454" s="14" t="n">
        <f aca="false">J14454-H14454</f>
        <v>-9.86</v>
      </c>
      <c r="L14454" s="14" t="n">
        <f aca="false">G14454-H14454</f>
        <v>-12.86</v>
      </c>
    </row>
    <row r="14455" customFormat="false" ht="15" hidden="false" customHeight="false" outlineLevel="0" collapsed="false">
      <c r="A14455" s="2" t="s">
        <v>124</v>
      </c>
      <c r="B14455" s="2" t="s">
        <v>174</v>
      </c>
      <c r="C14455" s="2" t="s">
        <v>48</v>
      </c>
      <c r="D14455" s="2" t="s">
        <v>12</v>
      </c>
      <c r="E14455" s="2" t="s">
        <v>74</v>
      </c>
      <c r="F14455" s="2" t="s">
        <v>976</v>
      </c>
      <c r="G14455" s="14" t="n">
        <v>12.5</v>
      </c>
      <c r="H14455" s="14" t="n">
        <v>44.51</v>
      </c>
      <c r="I14455" s="14" t="n">
        <v>19.5</v>
      </c>
      <c r="J14455" s="23" t="n">
        <f aca="false">IF(AND(E14455="Priority",ISNUMBER('Cost model'!N366)),'Cost model'!N366,'Cost model'!M366)</f>
        <v>55</v>
      </c>
      <c r="K14455" s="14" t="n">
        <f aca="false">J14455-H14455</f>
        <v>10.49</v>
      </c>
      <c r="L14455" s="14" t="n">
        <f aca="false">G14455-H14455</f>
        <v>-32.01</v>
      </c>
    </row>
    <row r="14456" customFormat="false" ht="15" hidden="false" customHeight="false" outlineLevel="0" collapsed="false">
      <c r="A14456" s="2" t="s">
        <v>124</v>
      </c>
      <c r="B14456" s="2" t="s">
        <v>124</v>
      </c>
      <c r="C14456" s="2" t="s">
        <v>48</v>
      </c>
      <c r="D14456" s="2" t="s">
        <v>10</v>
      </c>
      <c r="E14456" s="2" t="s">
        <v>83</v>
      </c>
      <c r="F14456" s="2" t="s">
        <v>977</v>
      </c>
      <c r="G14456" s="14" t="n">
        <v>17.5</v>
      </c>
      <c r="H14456" s="14" t="n">
        <v>24.57</v>
      </c>
      <c r="I14456" s="14" t="n">
        <v>17.5</v>
      </c>
      <c r="J14456" s="23" t="n">
        <f aca="false">IF(AND(E14456="Priority",ISNUMBER('Cost model'!N318)),'Cost model'!N318,'Cost model'!M318)</f>
        <v>19.5</v>
      </c>
      <c r="K14456" s="14" t="n">
        <f aca="false">J14456-H14456</f>
        <v>-5.07</v>
      </c>
      <c r="L14456" s="14" t="n">
        <f aca="false">G14456-H14456</f>
        <v>-7.07</v>
      </c>
    </row>
    <row r="14457" customFormat="false" ht="15" hidden="false" customHeight="false" outlineLevel="0" collapsed="false">
      <c r="A14457" s="2" t="s">
        <v>205</v>
      </c>
      <c r="B14457" s="2" t="s">
        <v>124</v>
      </c>
      <c r="C14457" s="2" t="s">
        <v>47</v>
      </c>
      <c r="D14457" s="2" t="s">
        <v>12</v>
      </c>
      <c r="E14457" s="2" t="s">
        <v>74</v>
      </c>
      <c r="F14457" s="2" t="s">
        <v>976</v>
      </c>
      <c r="G14457" s="14" t="n">
        <v>19.5</v>
      </c>
      <c r="H14457" s="14" t="n">
        <v>137.9</v>
      </c>
      <c r="I14457" s="14" t="n">
        <v>24.5</v>
      </c>
      <c r="J14457" s="23" t="n">
        <f aca="false">IF(AND(E14457="Priority",ISNUMBER('Cost model'!N575)),'Cost model'!N575,'Cost model'!M575)</f>
        <v>60</v>
      </c>
      <c r="K14457" s="14" t="n">
        <f aca="false">J14457-H14457</f>
        <v>-77.9</v>
      </c>
      <c r="L14457" s="14" t="n">
        <f aca="false">G14457-H14457</f>
        <v>-118.4</v>
      </c>
    </row>
    <row r="14458" customFormat="false" ht="15" hidden="false" customHeight="false" outlineLevel="0" collapsed="false">
      <c r="A14458" s="2" t="s">
        <v>342</v>
      </c>
      <c r="B14458" s="2" t="s">
        <v>158</v>
      </c>
      <c r="C14458" s="2" t="s">
        <v>47</v>
      </c>
      <c r="D14458" s="2" t="s">
        <v>13</v>
      </c>
      <c r="E14458" s="2" t="s">
        <v>74</v>
      </c>
      <c r="F14458" s="2" t="s">
        <v>976</v>
      </c>
      <c r="G14458" s="14" t="n">
        <v>45</v>
      </c>
      <c r="H14458" s="14" t="n">
        <v>106.91</v>
      </c>
      <c r="I14458" s="14" t="n">
        <v>45</v>
      </c>
      <c r="J14458" s="23" t="n">
        <f aca="false">IF(AND(E14458="Priority",ISNUMBER('Cost model'!N218)),'Cost model'!N218,'Cost model'!M218)</f>
        <v>95</v>
      </c>
      <c r="K14458" s="14" t="n">
        <f aca="false">J14458-H14458</f>
        <v>-11.91</v>
      </c>
      <c r="L14458" s="14" t="n">
        <f aca="false">G14458-H14458</f>
        <v>-61.91</v>
      </c>
    </row>
    <row r="14459" customFormat="false" ht="15" hidden="false" customHeight="false" outlineLevel="0" collapsed="false">
      <c r="A14459" s="2" t="s">
        <v>124</v>
      </c>
      <c r="B14459" s="2" t="s">
        <v>124</v>
      </c>
      <c r="C14459" s="2" t="s">
        <v>47</v>
      </c>
      <c r="D14459" s="2" t="s">
        <v>12</v>
      </c>
      <c r="E14459" s="2" t="s">
        <v>74</v>
      </c>
      <c r="F14459" s="2" t="s">
        <v>977</v>
      </c>
      <c r="G14459" s="14" t="n">
        <v>9.5</v>
      </c>
      <c r="H14459" s="14" t="n">
        <v>8.57</v>
      </c>
      <c r="I14459" s="14" t="n">
        <v>9.5</v>
      </c>
      <c r="J14459" s="23" t="n">
        <f aca="false">IF(AND(E14459="Priority",ISNUMBER('Cost model'!N320)),'Cost model'!N320,'Cost model'!M320)</f>
        <v>24.5</v>
      </c>
      <c r="K14459" s="14" t="n">
        <f aca="false">J14459-H14459</f>
        <v>15.93</v>
      </c>
      <c r="L14459" s="14" t="n">
        <f aca="false">G14459-H14459</f>
        <v>0.93</v>
      </c>
    </row>
    <row r="14460" customFormat="false" ht="15" hidden="false" customHeight="false" outlineLevel="0" collapsed="false">
      <c r="A14460" s="2" t="s">
        <v>158</v>
      </c>
      <c r="B14460" s="2" t="s">
        <v>158</v>
      </c>
      <c r="C14460" s="2" t="s">
        <v>49</v>
      </c>
      <c r="D14460" s="2" t="s">
        <v>10</v>
      </c>
      <c r="E14460" s="2" t="s">
        <v>83</v>
      </c>
      <c r="F14460" s="2" t="s">
        <v>977</v>
      </c>
      <c r="G14460" s="14" t="n">
        <v>24.5</v>
      </c>
      <c r="H14460" s="14" t="n">
        <v>21.7</v>
      </c>
      <c r="I14460" s="14" t="n">
        <v>24.5</v>
      </c>
      <c r="J14460" s="23" t="n">
        <f aca="false">IF(AND(E14460="Priority",ISNUMBER('Cost model'!N424)),'Cost model'!N424,'Cost model'!M424)</f>
        <v>22.5</v>
      </c>
      <c r="K14460" s="14" t="n">
        <f aca="false">J14460-H14460</f>
        <v>0.800000000000001</v>
      </c>
      <c r="L14460" s="14" t="n">
        <f aca="false">G14460-H14460</f>
        <v>2.8</v>
      </c>
    </row>
    <row r="14461" customFormat="false" ht="15" hidden="false" customHeight="false" outlineLevel="0" collapsed="false">
      <c r="A14461" s="2" t="s">
        <v>174</v>
      </c>
      <c r="B14461" s="2" t="s">
        <v>174</v>
      </c>
      <c r="C14461" s="2" t="s">
        <v>48</v>
      </c>
      <c r="D14461" s="2" t="s">
        <v>12</v>
      </c>
      <c r="E14461" s="2" t="s">
        <v>74</v>
      </c>
      <c r="F14461" s="2" t="s">
        <v>977</v>
      </c>
      <c r="G14461" s="14" t="n">
        <v>12.5</v>
      </c>
      <c r="H14461" s="14" t="n">
        <v>19.71</v>
      </c>
      <c r="I14461" s="14" t="n">
        <v>12.5</v>
      </c>
      <c r="J14461" s="23" t="n">
        <f aca="false">IF(AND(E14461="Priority",ISNUMBER('Cost model'!N171)),'Cost model'!N171,'Cost model'!M171)</f>
        <v>40</v>
      </c>
      <c r="K14461" s="14" t="n">
        <f aca="false">J14461-H14461</f>
        <v>20.29</v>
      </c>
      <c r="L14461" s="14" t="n">
        <f aca="false">G14461-H14461</f>
        <v>-7.21</v>
      </c>
    </row>
    <row r="14462" customFormat="false" ht="15" hidden="false" customHeight="false" outlineLevel="0" collapsed="false">
      <c r="A14462" s="2" t="s">
        <v>142</v>
      </c>
      <c r="B14462" s="2" t="s">
        <v>142</v>
      </c>
      <c r="C14462" s="2" t="s">
        <v>48</v>
      </c>
      <c r="D14462" s="2" t="s">
        <v>10</v>
      </c>
      <c r="E14462" s="2" t="s">
        <v>74</v>
      </c>
      <c r="F14462" s="2" t="s">
        <v>977</v>
      </c>
      <c r="G14462" s="14" t="n">
        <v>12.5</v>
      </c>
      <c r="H14462" s="14" t="n">
        <v>14.95</v>
      </c>
      <c r="I14462" s="14" t="n">
        <v>12.5</v>
      </c>
      <c r="J14462" s="23" t="n">
        <f aca="false">IF(AND(E14462="Priority",ISNUMBER('Cost model'!N633)),'Cost model'!N633,'Cost model'!M633)</f>
        <v>11.5</v>
      </c>
      <c r="K14462" s="14" t="n">
        <f aca="false">J14462-H14462</f>
        <v>-3.45</v>
      </c>
      <c r="L14462" s="14" t="n">
        <f aca="false">G14462-H14462</f>
        <v>-2.45</v>
      </c>
    </row>
    <row r="14463" customFormat="false" ht="15" hidden="false" customHeight="false" outlineLevel="0" collapsed="false">
      <c r="A14463" s="2" t="s">
        <v>205</v>
      </c>
      <c r="B14463" s="2" t="s">
        <v>124</v>
      </c>
      <c r="C14463" s="2" t="s">
        <v>47</v>
      </c>
      <c r="D14463" s="2" t="s">
        <v>12</v>
      </c>
      <c r="E14463" s="2" t="s">
        <v>74</v>
      </c>
      <c r="F14463" s="2" t="s">
        <v>976</v>
      </c>
      <c r="G14463" s="14" t="n">
        <v>24.5</v>
      </c>
      <c r="H14463" s="14" t="n">
        <v>61.77</v>
      </c>
      <c r="I14463" s="14" t="n">
        <v>24.5</v>
      </c>
      <c r="J14463" s="23" t="n">
        <f aca="false">IF(AND(E14463="Priority",ISNUMBER('Cost model'!N575)),'Cost model'!N575,'Cost model'!M575)</f>
        <v>60</v>
      </c>
      <c r="K14463" s="14" t="n">
        <f aca="false">J14463-H14463</f>
        <v>-1.77</v>
      </c>
      <c r="L14463" s="14" t="n">
        <f aca="false">G14463-H14463</f>
        <v>-37.27</v>
      </c>
    </row>
    <row r="14464" customFormat="false" ht="15" hidden="false" customHeight="false" outlineLevel="0" collapsed="false">
      <c r="A14464" s="2" t="s">
        <v>174</v>
      </c>
      <c r="B14464" s="2" t="s">
        <v>174</v>
      </c>
      <c r="C14464" s="2" t="s">
        <v>49</v>
      </c>
      <c r="D14464" s="2" t="s">
        <v>10</v>
      </c>
      <c r="E14464" s="2" t="s">
        <v>83</v>
      </c>
      <c r="F14464" s="2" t="s">
        <v>977</v>
      </c>
      <c r="G14464" s="14" t="n">
        <v>24.5</v>
      </c>
      <c r="H14464" s="14" t="n">
        <v>15.81</v>
      </c>
      <c r="I14464" s="14" t="n">
        <v>24.5</v>
      </c>
      <c r="J14464" s="23" t="n">
        <f aca="false">IF(AND(E14464="Priority",ISNUMBER('Cost model'!N169)),'Cost model'!N169,'Cost model'!M169)</f>
        <v>25.5</v>
      </c>
      <c r="K14464" s="14" t="n">
        <f aca="false">J14464-H14464</f>
        <v>9.69</v>
      </c>
      <c r="L14464" s="14" t="n">
        <f aca="false">G14464-H14464</f>
        <v>8.69</v>
      </c>
    </row>
    <row r="14465" customFormat="false" ht="15" hidden="false" customHeight="false" outlineLevel="0" collapsed="false">
      <c r="A14465" s="2" t="s">
        <v>158</v>
      </c>
      <c r="B14465" s="2" t="s">
        <v>124</v>
      </c>
      <c r="C14465" s="2" t="s">
        <v>49</v>
      </c>
      <c r="D14465" s="2" t="s">
        <v>10</v>
      </c>
      <c r="E14465" s="2" t="s">
        <v>74</v>
      </c>
      <c r="F14465" s="2" t="s">
        <v>976</v>
      </c>
      <c r="G14465" s="14" t="n">
        <v>24.5</v>
      </c>
      <c r="H14465" s="14" t="n">
        <v>16.63</v>
      </c>
      <c r="I14465" s="14" t="n">
        <v>17.5</v>
      </c>
      <c r="J14465" s="23" t="n">
        <f aca="false">IF(AND(E14465="Priority",ISNUMBER('Cost model'!N454)),'Cost model'!N454,'Cost model'!M454)</f>
        <v>19.5</v>
      </c>
      <c r="K14465" s="14" t="n">
        <f aca="false">J14465-H14465</f>
        <v>2.87</v>
      </c>
      <c r="L14465" s="14" t="n">
        <f aca="false">G14465-H14465</f>
        <v>7.87</v>
      </c>
    </row>
    <row r="14466" customFormat="false" ht="15" hidden="false" customHeight="false" outlineLevel="0" collapsed="false">
      <c r="A14466" s="2" t="s">
        <v>124</v>
      </c>
      <c r="B14466" s="2" t="s">
        <v>124</v>
      </c>
      <c r="C14466" s="2" t="s">
        <v>47</v>
      </c>
      <c r="D14466" s="2" t="s">
        <v>13</v>
      </c>
      <c r="E14466" s="2" t="s">
        <v>74</v>
      </c>
      <c r="F14466" s="2" t="s">
        <v>977</v>
      </c>
      <c r="G14466" s="14" t="n">
        <v>30</v>
      </c>
      <c r="H14466" s="14" t="n">
        <v>31.82</v>
      </c>
      <c r="I14466" s="14" t="n">
        <v>19</v>
      </c>
      <c r="J14466" s="23" t="n">
        <f aca="false">IF(AND(E14466="Priority",ISNUMBER('Cost model'!N323)),'Cost model'!N323,'Cost model'!M323)</f>
        <v>60</v>
      </c>
      <c r="K14466" s="14" t="n">
        <f aca="false">J14466-H14466</f>
        <v>28.18</v>
      </c>
      <c r="L14466" s="14" t="n">
        <f aca="false">G14466-H14466</f>
        <v>-1.82</v>
      </c>
    </row>
    <row r="14467" customFormat="false" ht="15" hidden="false" customHeight="false" outlineLevel="0" collapsed="false">
      <c r="A14467" s="2" t="s">
        <v>174</v>
      </c>
      <c r="B14467" s="2" t="s">
        <v>174</v>
      </c>
      <c r="C14467" s="2" t="s">
        <v>47</v>
      </c>
      <c r="D14467" s="2" t="s">
        <v>10</v>
      </c>
      <c r="E14467" s="2" t="s">
        <v>74</v>
      </c>
      <c r="F14467" s="2" t="s">
        <v>977</v>
      </c>
      <c r="G14467" s="14" t="n">
        <v>9.5</v>
      </c>
      <c r="H14467" s="14" t="n">
        <v>6.93</v>
      </c>
      <c r="I14467" s="14" t="n">
        <v>9.5</v>
      </c>
      <c r="J14467" s="23" t="n">
        <f aca="false">IF(AND(E14467="Priority",ISNUMBER('Cost model'!N167)),'Cost model'!N167,'Cost model'!M167)</f>
        <v>8.5</v>
      </c>
      <c r="K14467" s="14" t="n">
        <f aca="false">J14467-H14467</f>
        <v>1.57</v>
      </c>
      <c r="L14467" s="14" t="n">
        <f aca="false">G14467-H14467</f>
        <v>2.57</v>
      </c>
    </row>
    <row r="14468" customFormat="false" ht="15" hidden="false" customHeight="false" outlineLevel="0" collapsed="false">
      <c r="A14468" s="2" t="s">
        <v>142</v>
      </c>
      <c r="B14468" s="2" t="s">
        <v>124</v>
      </c>
      <c r="C14468" s="2" t="s">
        <v>47</v>
      </c>
      <c r="D14468" s="2" t="s">
        <v>10</v>
      </c>
      <c r="E14468" s="2" t="s">
        <v>74</v>
      </c>
      <c r="F14468" s="2" t="s">
        <v>976</v>
      </c>
      <c r="G14468" s="14" t="n">
        <v>9.5</v>
      </c>
      <c r="H14468" s="14" t="n">
        <v>14.75</v>
      </c>
      <c r="I14468" s="14" t="n">
        <v>14.5</v>
      </c>
      <c r="J14468" s="23" t="n">
        <f aca="false">IF(AND(E14468="Priority",ISNUMBER('Cost model'!N662)),'Cost model'!N662,'Cost model'!M662)</f>
        <v>13.5</v>
      </c>
      <c r="K14468" s="14" t="n">
        <f aca="false">J14468-H14468</f>
        <v>-1.25</v>
      </c>
      <c r="L14468" s="14" t="n">
        <f aca="false">G14468-H14468</f>
        <v>-5.25</v>
      </c>
    </row>
    <row r="14469" customFormat="false" ht="15" hidden="false" customHeight="false" outlineLevel="0" collapsed="false">
      <c r="A14469" s="2" t="s">
        <v>124</v>
      </c>
      <c r="B14469" s="2" t="s">
        <v>124</v>
      </c>
      <c r="C14469" s="2" t="s">
        <v>49</v>
      </c>
      <c r="D14469" s="2" t="s">
        <v>12</v>
      </c>
      <c r="E14469" s="2" t="s">
        <v>74</v>
      </c>
      <c r="F14469" s="2" t="s">
        <v>977</v>
      </c>
      <c r="G14469" s="14" t="n">
        <v>19.5</v>
      </c>
      <c r="H14469" s="14" t="n">
        <v>22.98</v>
      </c>
      <c r="I14469" s="14" t="n">
        <v>19.5</v>
      </c>
      <c r="J14469" s="23" t="n">
        <f aca="false">IF(AND(E14469="Priority",ISNUMBER('Cost model'!N322)),'Cost model'!N322,'Cost model'!M322)</f>
        <v>50</v>
      </c>
      <c r="K14469" s="14" t="n">
        <f aca="false">J14469-H14469</f>
        <v>27.02</v>
      </c>
      <c r="L14469" s="14" t="n">
        <f aca="false">G14469-H14469</f>
        <v>-3.48</v>
      </c>
    </row>
    <row r="14470" customFormat="false" ht="15" hidden="false" customHeight="false" outlineLevel="0" collapsed="false">
      <c r="A14470" s="2" t="s">
        <v>124</v>
      </c>
      <c r="B14470" s="2" t="s">
        <v>124</v>
      </c>
      <c r="C14470" s="2" t="s">
        <v>48</v>
      </c>
      <c r="D14470" s="2" t="s">
        <v>13</v>
      </c>
      <c r="E14470" s="2" t="s">
        <v>74</v>
      </c>
      <c r="F14470" s="2" t="s">
        <v>977</v>
      </c>
      <c r="G14470" s="14" t="n">
        <v>24.5</v>
      </c>
      <c r="H14470" s="14" t="n">
        <v>28.34</v>
      </c>
      <c r="I14470" s="14" t="n">
        <v>24.5</v>
      </c>
      <c r="J14470" s="23" t="n">
        <f aca="false">IF(AND(E14470="Priority",ISNUMBER('Cost model'!N324)),'Cost model'!N324,'Cost model'!M324)</f>
        <v>85</v>
      </c>
      <c r="K14470" s="14" t="n">
        <f aca="false">J14470-H14470</f>
        <v>56.66</v>
      </c>
      <c r="L14470" s="14" t="n">
        <f aca="false">G14470-H14470</f>
        <v>-3.84</v>
      </c>
    </row>
    <row r="14471" customFormat="false" ht="15" hidden="false" customHeight="false" outlineLevel="0" collapsed="false">
      <c r="A14471" s="2" t="s">
        <v>205</v>
      </c>
      <c r="B14471" s="2" t="s">
        <v>205</v>
      </c>
      <c r="C14471" s="2" t="s">
        <v>48</v>
      </c>
      <c r="D14471" s="2" t="s">
        <v>12</v>
      </c>
      <c r="E14471" s="2" t="s">
        <v>74</v>
      </c>
      <c r="F14471" s="2" t="s">
        <v>977</v>
      </c>
      <c r="G14471" s="14" t="n">
        <v>24.5</v>
      </c>
      <c r="H14471" s="14" t="n">
        <v>24.57</v>
      </c>
      <c r="I14471" s="14" t="n">
        <v>12.5</v>
      </c>
      <c r="J14471" s="23" t="n">
        <f aca="false">IF(AND(E14471="Priority",ISNUMBER('Cost model'!N531)),'Cost model'!N531,'Cost model'!M531)</f>
        <v>50</v>
      </c>
      <c r="K14471" s="14" t="n">
        <f aca="false">J14471-H14471</f>
        <v>25.43</v>
      </c>
      <c r="L14471" s="14" t="n">
        <f aca="false">G14471-H14471</f>
        <v>-0.0700000000000003</v>
      </c>
    </row>
    <row r="14472" customFormat="false" ht="15" hidden="false" customHeight="false" outlineLevel="0" collapsed="false">
      <c r="A14472" s="2" t="s">
        <v>124</v>
      </c>
      <c r="B14472" s="2" t="s">
        <v>124</v>
      </c>
      <c r="C14472" s="2" t="s">
        <v>49</v>
      </c>
      <c r="D14472" s="2" t="s">
        <v>13</v>
      </c>
      <c r="E14472" s="2" t="s">
        <v>74</v>
      </c>
      <c r="F14472" s="2" t="s">
        <v>977</v>
      </c>
      <c r="G14472" s="14" t="n">
        <v>50</v>
      </c>
      <c r="H14472" s="14" t="n">
        <v>128.08</v>
      </c>
      <c r="I14472" s="14" t="n">
        <v>50</v>
      </c>
      <c r="J14472" s="23" t="n">
        <f aca="false">IF(AND(E14472="Priority",ISNUMBER('Cost model'!N325)),'Cost model'!N325,'Cost model'!M325)</f>
        <v>110</v>
      </c>
      <c r="K14472" s="14" t="n">
        <f aca="false">J14472-H14472</f>
        <v>-18.08</v>
      </c>
      <c r="L14472" s="14" t="n">
        <f aca="false">G14472-H14472</f>
        <v>-78.08</v>
      </c>
    </row>
    <row r="14473" customFormat="false" ht="15" hidden="false" customHeight="false" outlineLevel="0" collapsed="false">
      <c r="A14473" s="2" t="s">
        <v>174</v>
      </c>
      <c r="B14473" s="2" t="s">
        <v>174</v>
      </c>
      <c r="C14473" s="2" t="s">
        <v>47</v>
      </c>
      <c r="D14473" s="2" t="s">
        <v>10</v>
      </c>
      <c r="E14473" s="2" t="s">
        <v>74</v>
      </c>
      <c r="F14473" s="2" t="s">
        <v>977</v>
      </c>
      <c r="G14473" s="14" t="n">
        <v>9.5</v>
      </c>
      <c r="H14473" s="14" t="n">
        <v>6.93</v>
      </c>
      <c r="I14473" s="14" t="n">
        <v>9.5</v>
      </c>
      <c r="J14473" s="23" t="n">
        <f aca="false">IF(AND(E14473="Priority",ISNUMBER('Cost model'!N167)),'Cost model'!N167,'Cost model'!M167)</f>
        <v>8.5</v>
      </c>
      <c r="K14473" s="14" t="n">
        <f aca="false">J14473-H14473</f>
        <v>1.57</v>
      </c>
      <c r="L14473" s="14" t="n">
        <f aca="false">G14473-H14473</f>
        <v>2.57</v>
      </c>
    </row>
    <row r="14474" customFormat="false" ht="15" hidden="false" customHeight="false" outlineLevel="0" collapsed="false">
      <c r="A14474" s="2" t="s">
        <v>174</v>
      </c>
      <c r="B14474" s="2" t="s">
        <v>174</v>
      </c>
      <c r="C14474" s="2" t="s">
        <v>49</v>
      </c>
      <c r="D14474" s="2" t="s">
        <v>10</v>
      </c>
      <c r="E14474" s="2" t="s">
        <v>83</v>
      </c>
      <c r="F14474" s="2" t="s">
        <v>977</v>
      </c>
      <c r="G14474" s="14" t="n">
        <v>24.5</v>
      </c>
      <c r="H14474" s="14" t="n">
        <v>27.23</v>
      </c>
      <c r="I14474" s="14" t="n">
        <v>24.5</v>
      </c>
      <c r="J14474" s="23" t="n">
        <f aca="false">IF(AND(E14474="Priority",ISNUMBER('Cost model'!N169)),'Cost model'!N169,'Cost model'!M169)</f>
        <v>25.5</v>
      </c>
      <c r="K14474" s="14" t="n">
        <f aca="false">J14474-H14474</f>
        <v>-1.73</v>
      </c>
      <c r="L14474" s="14" t="n">
        <f aca="false">G14474-H14474</f>
        <v>-2.73</v>
      </c>
    </row>
    <row r="14475" customFormat="false" ht="15" hidden="false" customHeight="false" outlineLevel="0" collapsed="false">
      <c r="A14475" s="2" t="s">
        <v>174</v>
      </c>
      <c r="B14475" s="2" t="s">
        <v>174</v>
      </c>
      <c r="C14475" s="2" t="s">
        <v>48</v>
      </c>
      <c r="D14475" s="2" t="s">
        <v>12</v>
      </c>
      <c r="E14475" s="2" t="s">
        <v>74</v>
      </c>
      <c r="F14475" s="2" t="s">
        <v>977</v>
      </c>
      <c r="G14475" s="14" t="n">
        <v>12.5</v>
      </c>
      <c r="H14475" s="14" t="n">
        <v>28.07</v>
      </c>
      <c r="I14475" s="14" t="n">
        <v>12.5</v>
      </c>
      <c r="J14475" s="23" t="n">
        <f aca="false">IF(AND(E14475="Priority",ISNUMBER('Cost model'!N171)),'Cost model'!N171,'Cost model'!M171)</f>
        <v>40</v>
      </c>
      <c r="K14475" s="14" t="n">
        <f aca="false">J14475-H14475</f>
        <v>11.93</v>
      </c>
      <c r="L14475" s="14" t="n">
        <f aca="false">G14475-H14475</f>
        <v>-15.57</v>
      </c>
    </row>
    <row r="14476" customFormat="false" ht="15" hidden="false" customHeight="false" outlineLevel="0" collapsed="false">
      <c r="A14476" s="2" t="s">
        <v>221</v>
      </c>
      <c r="B14476" s="2" t="s">
        <v>221</v>
      </c>
      <c r="C14476" s="2" t="s">
        <v>49</v>
      </c>
      <c r="D14476" s="2" t="s">
        <v>14</v>
      </c>
      <c r="E14476" s="2" t="s">
        <v>83</v>
      </c>
      <c r="F14476" s="2" t="s">
        <v>977</v>
      </c>
      <c r="G14476" s="14" t="n">
        <v>150</v>
      </c>
      <c r="H14476" s="14" t="n">
        <v>279.55</v>
      </c>
      <c r="I14476" s="14" t="n">
        <v>150</v>
      </c>
      <c r="J14476" s="23" t="n">
        <f aca="false">IF(AND(E14476="Priority",ISNUMBER('Cost model'!N748)),'Cost model'!N748,'Cost model'!M748)</f>
        <v>285</v>
      </c>
      <c r="K14476" s="14" t="n">
        <f aca="false">J14476-H14476</f>
        <v>5.44999999999999</v>
      </c>
      <c r="L14476" s="14" t="n">
        <f aca="false">G14476-H14476</f>
        <v>-129.55</v>
      </c>
    </row>
    <row r="14477" customFormat="false" ht="15" hidden="false" customHeight="false" outlineLevel="0" collapsed="false">
      <c r="A14477" s="2" t="s">
        <v>174</v>
      </c>
      <c r="B14477" s="2" t="s">
        <v>174</v>
      </c>
      <c r="C14477" s="2" t="s">
        <v>48</v>
      </c>
      <c r="D14477" s="2" t="s">
        <v>10</v>
      </c>
      <c r="E14477" s="2" t="s">
        <v>74</v>
      </c>
      <c r="F14477" s="2" t="s">
        <v>977</v>
      </c>
      <c r="G14477" s="14" t="n">
        <v>12.5</v>
      </c>
      <c r="H14477" s="14" t="n">
        <v>16.93</v>
      </c>
      <c r="I14477" s="14" t="n">
        <v>12.5</v>
      </c>
      <c r="J14477" s="23" t="n">
        <f aca="false">IF(AND(E14477="Priority",ISNUMBER('Cost model'!N168)),'Cost model'!N168,'Cost model'!M168)</f>
        <v>13.5</v>
      </c>
      <c r="K14477" s="14" t="n">
        <f aca="false">J14477-H14477</f>
        <v>-3.43</v>
      </c>
      <c r="L14477" s="14" t="n">
        <f aca="false">G14477-H14477</f>
        <v>-4.43</v>
      </c>
    </row>
    <row r="14478" customFormat="false" ht="15" hidden="false" customHeight="false" outlineLevel="0" collapsed="false">
      <c r="A14478" s="2" t="s">
        <v>158</v>
      </c>
      <c r="B14478" s="2" t="s">
        <v>158</v>
      </c>
      <c r="C14478" s="2" t="s">
        <v>47</v>
      </c>
      <c r="D14478" s="2" t="s">
        <v>10</v>
      </c>
      <c r="E14478" s="2" t="s">
        <v>74</v>
      </c>
      <c r="F14478" s="2" t="s">
        <v>977</v>
      </c>
      <c r="G14478" s="14" t="n">
        <v>9.5</v>
      </c>
      <c r="H14478" s="14" t="n">
        <v>14.62</v>
      </c>
      <c r="I14478" s="14" t="n">
        <v>9.5</v>
      </c>
      <c r="J14478" s="23" t="n">
        <f aca="false">IF(AND(E14478="Priority",ISNUMBER('Cost model'!N422)),'Cost model'!N422,'Cost model'!M422)</f>
        <v>8.5</v>
      </c>
      <c r="K14478" s="14" t="n">
        <f aca="false">J14478-H14478</f>
        <v>-6.12</v>
      </c>
      <c r="L14478" s="14" t="n">
        <f aca="false">G14478-H14478</f>
        <v>-5.12</v>
      </c>
    </row>
    <row r="14479" customFormat="false" ht="15" hidden="false" customHeight="false" outlineLevel="0" collapsed="false">
      <c r="A14479" s="2" t="s">
        <v>342</v>
      </c>
      <c r="B14479" s="2" t="s">
        <v>158</v>
      </c>
      <c r="C14479" s="2" t="s">
        <v>49</v>
      </c>
      <c r="D14479" s="2" t="s">
        <v>10</v>
      </c>
      <c r="E14479" s="2" t="s">
        <v>83</v>
      </c>
      <c r="F14479" s="2" t="s">
        <v>976</v>
      </c>
      <c r="G14479" s="14" t="n">
        <v>34.5</v>
      </c>
      <c r="H14479" s="14" t="n">
        <v>21.7</v>
      </c>
      <c r="I14479" s="14" t="n">
        <v>34.5</v>
      </c>
      <c r="J14479" s="23" t="n">
        <f aca="false">IF(AND(E14479="Priority",ISNUMBER('Cost model'!N214)),'Cost model'!N214,'Cost model'!M214)</f>
        <v>35</v>
      </c>
      <c r="K14479" s="14" t="n">
        <f aca="false">J14479-H14479</f>
        <v>13.3</v>
      </c>
      <c r="L14479" s="14" t="n">
        <f aca="false">G14479-H14479</f>
        <v>12.8</v>
      </c>
    </row>
    <row r="14480" customFormat="false" ht="15" hidden="false" customHeight="false" outlineLevel="0" collapsed="false">
      <c r="A14480" s="2" t="s">
        <v>174</v>
      </c>
      <c r="B14480" s="2" t="s">
        <v>174</v>
      </c>
      <c r="C14480" s="2" t="s">
        <v>47</v>
      </c>
      <c r="D14480" s="2" t="s">
        <v>10</v>
      </c>
      <c r="E14480" s="2" t="s">
        <v>74</v>
      </c>
      <c r="F14480" s="2" t="s">
        <v>977</v>
      </c>
      <c r="G14480" s="14" t="n">
        <v>9.5</v>
      </c>
      <c r="H14480" s="14" t="n">
        <v>6.93</v>
      </c>
      <c r="I14480" s="14" t="n">
        <v>9.5</v>
      </c>
      <c r="J14480" s="23" t="n">
        <f aca="false">IF(AND(E14480="Priority",ISNUMBER('Cost model'!N167)),'Cost model'!N167,'Cost model'!M167)</f>
        <v>8.5</v>
      </c>
      <c r="K14480" s="14" t="n">
        <f aca="false">J14480-H14480</f>
        <v>1.57</v>
      </c>
      <c r="L14480" s="14" t="n">
        <f aca="false">G14480-H14480</f>
        <v>2.57</v>
      </c>
    </row>
    <row r="14481" customFormat="false" ht="15" hidden="false" customHeight="false" outlineLevel="0" collapsed="false">
      <c r="A14481" s="2" t="s">
        <v>174</v>
      </c>
      <c r="B14481" s="2" t="s">
        <v>174</v>
      </c>
      <c r="C14481" s="2" t="s">
        <v>49</v>
      </c>
      <c r="D14481" s="2" t="s">
        <v>14</v>
      </c>
      <c r="E14481" s="2" t="s">
        <v>83</v>
      </c>
      <c r="F14481" s="2" t="s">
        <v>977</v>
      </c>
      <c r="G14481" s="14" t="n">
        <v>150</v>
      </c>
      <c r="H14481" s="14" t="n">
        <v>84.61</v>
      </c>
      <c r="I14481" s="14" t="n">
        <v>150</v>
      </c>
      <c r="J14481" s="23" t="n">
        <f aca="false">IF(AND(E14481="Priority",ISNUMBER('Cost model'!N178)),'Cost model'!N178,'Cost model'!M178)</f>
        <v>175</v>
      </c>
      <c r="K14481" s="14" t="n">
        <f aca="false">J14481-H14481</f>
        <v>90.39</v>
      </c>
      <c r="L14481" s="14" t="n">
        <f aca="false">G14481-H14481</f>
        <v>65.39</v>
      </c>
    </row>
    <row r="14482" customFormat="false" ht="15" hidden="false" customHeight="false" outlineLevel="0" collapsed="false">
      <c r="A14482" s="2" t="s">
        <v>174</v>
      </c>
      <c r="B14482" s="2" t="s">
        <v>174</v>
      </c>
      <c r="C14482" s="2" t="s">
        <v>47</v>
      </c>
      <c r="D14482" s="2" t="s">
        <v>10</v>
      </c>
      <c r="E14482" s="2" t="s">
        <v>74</v>
      </c>
      <c r="F14482" s="2" t="s">
        <v>977</v>
      </c>
      <c r="G14482" s="14" t="n">
        <v>9.5</v>
      </c>
      <c r="H14482" s="14" t="n">
        <v>7.74</v>
      </c>
      <c r="I14482" s="14" t="n">
        <v>9.5</v>
      </c>
      <c r="J14482" s="23" t="n">
        <f aca="false">IF(AND(E14482="Priority",ISNUMBER('Cost model'!N167)),'Cost model'!N167,'Cost model'!M167)</f>
        <v>8.5</v>
      </c>
      <c r="K14482" s="14" t="n">
        <f aca="false">J14482-H14482</f>
        <v>0.76</v>
      </c>
      <c r="L14482" s="14" t="n">
        <f aca="false">G14482-H14482</f>
        <v>1.76</v>
      </c>
    </row>
    <row r="14483" customFormat="false" ht="15" hidden="false" customHeight="false" outlineLevel="0" collapsed="false">
      <c r="A14483" s="2" t="s">
        <v>174</v>
      </c>
      <c r="B14483" s="2" t="s">
        <v>174</v>
      </c>
      <c r="C14483" s="2" t="s">
        <v>49</v>
      </c>
      <c r="D14483" s="2" t="s">
        <v>12</v>
      </c>
      <c r="E14483" s="2" t="s">
        <v>74</v>
      </c>
      <c r="F14483" s="2" t="s">
        <v>977</v>
      </c>
      <c r="G14483" s="14" t="n">
        <v>19.5</v>
      </c>
      <c r="H14483" s="14" t="n">
        <v>45.76</v>
      </c>
      <c r="I14483" s="14" t="n">
        <v>19.5</v>
      </c>
      <c r="J14483" s="23" t="n">
        <f aca="false">IF(AND(E14483="Priority",ISNUMBER('Cost model'!N172)),'Cost model'!N172,'Cost model'!M172)</f>
        <v>45</v>
      </c>
      <c r="K14483" s="14" t="n">
        <f aca="false">J14483-H14483</f>
        <v>-0.759999999999998</v>
      </c>
      <c r="L14483" s="14" t="n">
        <f aca="false">G14483-H14483</f>
        <v>-26.26</v>
      </c>
    </row>
    <row r="14484" customFormat="false" ht="15" hidden="false" customHeight="false" outlineLevel="0" collapsed="false">
      <c r="A14484" s="2" t="s">
        <v>174</v>
      </c>
      <c r="B14484" s="2" t="s">
        <v>174</v>
      </c>
      <c r="C14484" s="2" t="s">
        <v>47</v>
      </c>
      <c r="D14484" s="2" t="s">
        <v>12</v>
      </c>
      <c r="E14484" s="2" t="s">
        <v>83</v>
      </c>
      <c r="F14484" s="2" t="s">
        <v>977</v>
      </c>
      <c r="G14484" s="14" t="n">
        <v>19.5</v>
      </c>
      <c r="H14484" s="14" t="n">
        <v>28.08</v>
      </c>
      <c r="I14484" s="14" t="n">
        <v>19.5</v>
      </c>
      <c r="J14484" s="23" t="n">
        <f aca="false">IF(AND(E14484="Priority",ISNUMBER('Cost model'!N170)),'Cost model'!N170,'Cost model'!M170)</f>
        <v>35</v>
      </c>
      <c r="K14484" s="14" t="n">
        <f aca="false">J14484-H14484</f>
        <v>6.92</v>
      </c>
      <c r="L14484" s="14" t="n">
        <f aca="false">G14484-H14484</f>
        <v>-8.58</v>
      </c>
    </row>
    <row r="14485" customFormat="false" ht="15" hidden="false" customHeight="false" outlineLevel="0" collapsed="false">
      <c r="A14485" s="2" t="s">
        <v>124</v>
      </c>
      <c r="B14485" s="2" t="s">
        <v>124</v>
      </c>
      <c r="C14485" s="2" t="s">
        <v>48</v>
      </c>
      <c r="D14485" s="2" t="s">
        <v>10</v>
      </c>
      <c r="E14485" s="2" t="s">
        <v>74</v>
      </c>
      <c r="F14485" s="2" t="s">
        <v>977</v>
      </c>
      <c r="G14485" s="14" t="n">
        <v>12.5</v>
      </c>
      <c r="H14485" s="14" t="n">
        <v>14.05</v>
      </c>
      <c r="I14485" s="14" t="n">
        <v>12.5</v>
      </c>
      <c r="J14485" s="23" t="n">
        <f aca="false">IF(AND(E14485="Priority",ISNUMBER('Cost model'!N318)),'Cost model'!N318,'Cost model'!M318)</f>
        <v>14.5</v>
      </c>
      <c r="K14485" s="14" t="n">
        <f aca="false">J14485-H14485</f>
        <v>0.449999999999999</v>
      </c>
      <c r="L14485" s="14" t="n">
        <f aca="false">G14485-H14485</f>
        <v>-1.55</v>
      </c>
    </row>
    <row r="14486" customFormat="false" ht="15" hidden="false" customHeight="false" outlineLevel="0" collapsed="false">
      <c r="A14486" s="2" t="s">
        <v>205</v>
      </c>
      <c r="B14486" s="2" t="s">
        <v>205</v>
      </c>
      <c r="C14486" s="2" t="s">
        <v>48</v>
      </c>
      <c r="D14486" s="2" t="s">
        <v>10</v>
      </c>
      <c r="E14486" s="2" t="s">
        <v>74</v>
      </c>
      <c r="F14486" s="2" t="s">
        <v>977</v>
      </c>
      <c r="G14486" s="14" t="n">
        <v>14.5</v>
      </c>
      <c r="H14486" s="14" t="n">
        <v>18.32</v>
      </c>
      <c r="I14486" s="14" t="n">
        <v>12.5</v>
      </c>
      <c r="J14486" s="23" t="n">
        <f aca="false">IF(AND(E14486="Priority",ISNUMBER('Cost model'!N528)),'Cost model'!N528,'Cost model'!M528)</f>
        <v>13.5</v>
      </c>
      <c r="K14486" s="14" t="n">
        <f aca="false">J14486-H14486</f>
        <v>-4.82</v>
      </c>
      <c r="L14486" s="14" t="n">
        <f aca="false">G14486-H14486</f>
        <v>-3.82</v>
      </c>
    </row>
    <row r="14487" customFormat="false" ht="15" hidden="false" customHeight="false" outlineLevel="0" collapsed="false">
      <c r="A14487" s="2" t="s">
        <v>124</v>
      </c>
      <c r="B14487" s="2" t="s">
        <v>124</v>
      </c>
      <c r="C14487" s="2" t="s">
        <v>47</v>
      </c>
      <c r="D14487" s="2" t="s">
        <v>12</v>
      </c>
      <c r="E14487" s="2" t="s">
        <v>74</v>
      </c>
      <c r="F14487" s="2" t="s">
        <v>977</v>
      </c>
      <c r="G14487" s="14" t="n">
        <v>9.5</v>
      </c>
      <c r="H14487" s="14" t="n">
        <v>7.74</v>
      </c>
      <c r="I14487" s="14" t="n">
        <v>9.5</v>
      </c>
      <c r="J14487" s="23" t="n">
        <f aca="false">IF(AND(E14487="Priority",ISNUMBER('Cost model'!N320)),'Cost model'!N320,'Cost model'!M320)</f>
        <v>24.5</v>
      </c>
      <c r="K14487" s="14" t="n">
        <f aca="false">J14487-H14487</f>
        <v>16.76</v>
      </c>
      <c r="L14487" s="14" t="n">
        <f aca="false">G14487-H14487</f>
        <v>1.76</v>
      </c>
    </row>
    <row r="14488" customFormat="false" ht="15" hidden="false" customHeight="false" outlineLevel="0" collapsed="false">
      <c r="A14488" s="2" t="s">
        <v>174</v>
      </c>
      <c r="B14488" s="2" t="s">
        <v>174</v>
      </c>
      <c r="C14488" s="2" t="s">
        <v>49</v>
      </c>
      <c r="D14488" s="2" t="s">
        <v>10</v>
      </c>
      <c r="E14488" s="2" t="s">
        <v>74</v>
      </c>
      <c r="F14488" s="2" t="s">
        <v>977</v>
      </c>
      <c r="G14488" s="14" t="n">
        <v>17.5</v>
      </c>
      <c r="H14488" s="14" t="n">
        <v>19.53</v>
      </c>
      <c r="I14488" s="14" t="n">
        <v>17.5</v>
      </c>
      <c r="J14488" s="23" t="n">
        <f aca="false">IF(AND(E14488="Priority",ISNUMBER('Cost model'!N169)),'Cost model'!N169,'Cost model'!M169)</f>
        <v>18.5</v>
      </c>
      <c r="K14488" s="14" t="n">
        <f aca="false">J14488-H14488</f>
        <v>-1.03</v>
      </c>
      <c r="L14488" s="14" t="n">
        <f aca="false">G14488-H14488</f>
        <v>-2.03</v>
      </c>
    </row>
    <row r="14489" customFormat="false" ht="15" hidden="false" customHeight="false" outlineLevel="0" collapsed="false">
      <c r="A14489" s="2" t="s">
        <v>174</v>
      </c>
      <c r="B14489" s="2" t="s">
        <v>174</v>
      </c>
      <c r="C14489" s="2" t="s">
        <v>48</v>
      </c>
      <c r="D14489" s="2" t="s">
        <v>12</v>
      </c>
      <c r="E14489" s="2" t="s">
        <v>74</v>
      </c>
      <c r="F14489" s="2" t="s">
        <v>977</v>
      </c>
      <c r="G14489" s="14" t="n">
        <v>12.5</v>
      </c>
      <c r="H14489" s="14" t="n">
        <v>27.86</v>
      </c>
      <c r="I14489" s="14" t="n">
        <v>12.5</v>
      </c>
      <c r="J14489" s="23" t="n">
        <f aca="false">IF(AND(E14489="Priority",ISNUMBER('Cost model'!N171)),'Cost model'!N171,'Cost model'!M171)</f>
        <v>40</v>
      </c>
      <c r="K14489" s="14" t="n">
        <f aca="false">J14489-H14489</f>
        <v>12.14</v>
      </c>
      <c r="L14489" s="14" t="n">
        <f aca="false">G14489-H14489</f>
        <v>-15.36</v>
      </c>
    </row>
    <row r="14490" customFormat="false" ht="15" hidden="false" customHeight="false" outlineLevel="0" collapsed="false">
      <c r="A14490" s="2" t="s">
        <v>124</v>
      </c>
      <c r="B14490" s="2" t="s">
        <v>158</v>
      </c>
      <c r="C14490" s="2" t="s">
        <v>47</v>
      </c>
      <c r="D14490" s="2" t="s">
        <v>10</v>
      </c>
      <c r="E14490" s="2" t="s">
        <v>74</v>
      </c>
      <c r="F14490" s="2" t="s">
        <v>976</v>
      </c>
      <c r="G14490" s="14" t="n">
        <v>14.5</v>
      </c>
      <c r="H14490" s="14" t="n">
        <v>16.79</v>
      </c>
      <c r="I14490" s="14" t="n">
        <v>14.5</v>
      </c>
      <c r="J14490" s="23" t="n">
        <f aca="false">IF(AND(E14490="Priority",ISNUMBER('Cost model'!N347)),'Cost model'!N347,'Cost model'!M347)</f>
        <v>13.5</v>
      </c>
      <c r="K14490" s="14" t="n">
        <f aca="false">J14490-H14490</f>
        <v>-3.29</v>
      </c>
      <c r="L14490" s="14" t="n">
        <f aca="false">G14490-H14490</f>
        <v>-2.29</v>
      </c>
    </row>
    <row r="14491" customFormat="false" ht="15" hidden="false" customHeight="false" outlineLevel="0" collapsed="false">
      <c r="A14491" s="2" t="s">
        <v>174</v>
      </c>
      <c r="B14491" s="2" t="s">
        <v>174</v>
      </c>
      <c r="C14491" s="2" t="s">
        <v>48</v>
      </c>
      <c r="D14491" s="2" t="s">
        <v>10</v>
      </c>
      <c r="E14491" s="2" t="s">
        <v>74</v>
      </c>
      <c r="F14491" s="2" t="s">
        <v>977</v>
      </c>
      <c r="G14491" s="14" t="n">
        <v>12.5</v>
      </c>
      <c r="H14491" s="14" t="n">
        <v>19.53</v>
      </c>
      <c r="I14491" s="14" t="n">
        <v>12.5</v>
      </c>
      <c r="J14491" s="23" t="n">
        <f aca="false">IF(AND(E14491="Priority",ISNUMBER('Cost model'!N168)),'Cost model'!N168,'Cost model'!M168)</f>
        <v>13.5</v>
      </c>
      <c r="K14491" s="14" t="n">
        <f aca="false">J14491-H14491</f>
        <v>-6.03</v>
      </c>
      <c r="L14491" s="14" t="n">
        <f aca="false">G14491-H14491</f>
        <v>-7.03</v>
      </c>
    </row>
    <row r="14492" customFormat="false" ht="15" hidden="false" customHeight="false" outlineLevel="0" collapsed="false">
      <c r="A14492" s="2" t="s">
        <v>124</v>
      </c>
      <c r="B14492" s="2" t="s">
        <v>174</v>
      </c>
      <c r="C14492" s="2" t="s">
        <v>48</v>
      </c>
      <c r="D14492" s="2" t="s">
        <v>10</v>
      </c>
      <c r="E14492" s="2" t="s">
        <v>74</v>
      </c>
      <c r="F14492" s="2" t="s">
        <v>976</v>
      </c>
      <c r="G14492" s="14" t="n">
        <v>12.5</v>
      </c>
      <c r="H14492" s="14" t="n">
        <v>11.66</v>
      </c>
      <c r="I14492" s="14" t="n">
        <v>14.5</v>
      </c>
      <c r="J14492" s="23" t="n">
        <f aca="false">IF(AND(E14492="Priority",ISNUMBER('Cost model'!N363)),'Cost model'!N363,'Cost model'!M363)</f>
        <v>15.5</v>
      </c>
      <c r="K14492" s="14" t="n">
        <f aca="false">J14492-H14492</f>
        <v>3.84</v>
      </c>
      <c r="L14492" s="14" t="n">
        <f aca="false">G14492-H14492</f>
        <v>0.84</v>
      </c>
    </row>
    <row r="14493" customFormat="false" ht="15" hidden="false" customHeight="false" outlineLevel="0" collapsed="false">
      <c r="A14493" s="2" t="s">
        <v>124</v>
      </c>
      <c r="B14493" s="2" t="s">
        <v>124</v>
      </c>
      <c r="C14493" s="2" t="s">
        <v>48</v>
      </c>
      <c r="D14493" s="2" t="s">
        <v>10</v>
      </c>
      <c r="E14493" s="2" t="s">
        <v>74</v>
      </c>
      <c r="F14493" s="2" t="s">
        <v>977</v>
      </c>
      <c r="G14493" s="14" t="n">
        <v>12.5</v>
      </c>
      <c r="H14493" s="14" t="n">
        <v>8.32</v>
      </c>
      <c r="I14493" s="14" t="n">
        <v>12.5</v>
      </c>
      <c r="J14493" s="23" t="n">
        <f aca="false">IF(AND(E14493="Priority",ISNUMBER('Cost model'!N318)),'Cost model'!N318,'Cost model'!M318)</f>
        <v>14.5</v>
      </c>
      <c r="K14493" s="14" t="n">
        <f aca="false">J14493-H14493</f>
        <v>6.18</v>
      </c>
      <c r="L14493" s="14" t="n">
        <f aca="false">G14493-H14493</f>
        <v>4.18</v>
      </c>
    </row>
    <row r="14494" customFormat="false" ht="15" hidden="false" customHeight="false" outlineLevel="0" collapsed="false">
      <c r="A14494" s="2" t="s">
        <v>221</v>
      </c>
      <c r="B14494" s="2" t="s">
        <v>174</v>
      </c>
      <c r="C14494" s="2" t="s">
        <v>47</v>
      </c>
      <c r="D14494" s="2" t="s">
        <v>10</v>
      </c>
      <c r="E14494" s="2" t="s">
        <v>74</v>
      </c>
      <c r="F14494" s="2" t="s">
        <v>976</v>
      </c>
      <c r="G14494" s="14" t="n">
        <v>9.5</v>
      </c>
      <c r="H14494" s="14" t="n">
        <v>9.77</v>
      </c>
      <c r="I14494" s="14" t="n">
        <v>19.5</v>
      </c>
      <c r="J14494" s="23" t="n">
        <f aca="false">IF(AND(E14494="Priority",ISNUMBER('Cost model'!N782)),'Cost model'!N782,'Cost model'!M782)</f>
        <v>11.5</v>
      </c>
      <c r="K14494" s="14" t="n">
        <f aca="false">J14494-H14494</f>
        <v>1.73</v>
      </c>
      <c r="L14494" s="14" t="n">
        <f aca="false">G14494-H14494</f>
        <v>-0.27</v>
      </c>
    </row>
    <row r="14495" customFormat="false" ht="15" hidden="false" customHeight="false" outlineLevel="0" collapsed="false">
      <c r="A14495" s="2" t="s">
        <v>142</v>
      </c>
      <c r="B14495" s="2" t="s">
        <v>142</v>
      </c>
      <c r="C14495" s="2" t="s">
        <v>48</v>
      </c>
      <c r="D14495" s="2" t="s">
        <v>12</v>
      </c>
      <c r="E14495" s="2" t="s">
        <v>74</v>
      </c>
      <c r="F14495" s="2" t="s">
        <v>977</v>
      </c>
      <c r="G14495" s="14" t="n">
        <v>12.5</v>
      </c>
      <c r="H14495" s="14" t="n">
        <v>22.81</v>
      </c>
      <c r="I14495" s="14" t="n">
        <v>12.5</v>
      </c>
      <c r="J14495" s="23" t="n">
        <f aca="false">IF(AND(E14495="Priority",ISNUMBER('Cost model'!N636)),'Cost model'!N636,'Cost model'!M636)</f>
        <v>40</v>
      </c>
      <c r="K14495" s="14" t="n">
        <f aca="false">J14495-H14495</f>
        <v>17.19</v>
      </c>
      <c r="L14495" s="14" t="n">
        <f aca="false">G14495-H14495</f>
        <v>-10.31</v>
      </c>
    </row>
    <row r="14496" customFormat="false" ht="15" hidden="false" customHeight="false" outlineLevel="0" collapsed="false">
      <c r="A14496" s="2" t="s">
        <v>174</v>
      </c>
      <c r="B14496" s="2" t="s">
        <v>174</v>
      </c>
      <c r="C14496" s="2" t="s">
        <v>48</v>
      </c>
      <c r="D14496" s="2" t="s">
        <v>10</v>
      </c>
      <c r="E14496" s="2" t="s">
        <v>74</v>
      </c>
      <c r="F14496" s="2" t="s">
        <v>977</v>
      </c>
      <c r="G14496" s="14" t="n">
        <v>12.5</v>
      </c>
      <c r="H14496" s="14" t="n">
        <v>24.54</v>
      </c>
      <c r="I14496" s="14" t="n">
        <v>12.5</v>
      </c>
      <c r="J14496" s="23" t="n">
        <f aca="false">IF(AND(E14496="Priority",ISNUMBER('Cost model'!N168)),'Cost model'!N168,'Cost model'!M168)</f>
        <v>13.5</v>
      </c>
      <c r="K14496" s="14" t="n">
        <f aca="false">J14496-H14496</f>
        <v>-11.04</v>
      </c>
      <c r="L14496" s="14" t="n">
        <f aca="false">G14496-H14496</f>
        <v>-12.04</v>
      </c>
    </row>
    <row r="14497" customFormat="false" ht="15" hidden="false" customHeight="false" outlineLevel="0" collapsed="false">
      <c r="A14497" s="2" t="s">
        <v>158</v>
      </c>
      <c r="B14497" s="2" t="s">
        <v>174</v>
      </c>
      <c r="C14497" s="2" t="s">
        <v>47</v>
      </c>
      <c r="D14497" s="2" t="s">
        <v>10</v>
      </c>
      <c r="E14497" s="2" t="s">
        <v>74</v>
      </c>
      <c r="F14497" s="2" t="s">
        <v>976</v>
      </c>
      <c r="G14497" s="14" t="n">
        <v>9.5</v>
      </c>
      <c r="H14497" s="14" t="n">
        <v>15.07</v>
      </c>
      <c r="I14497" s="14" t="n">
        <v>14.5</v>
      </c>
      <c r="J14497" s="23" t="n">
        <f aca="false">IF(AND(E14497="Priority",ISNUMBER('Cost model'!N482)),'Cost model'!N482,'Cost model'!M482)</f>
        <v>8.5</v>
      </c>
      <c r="K14497" s="14" t="n">
        <f aca="false">J14497-H14497</f>
        <v>-6.57</v>
      </c>
      <c r="L14497" s="14" t="n">
        <f aca="false">G14497-H14497</f>
        <v>-5.57</v>
      </c>
    </row>
    <row r="14498" customFormat="false" ht="15" hidden="false" customHeight="false" outlineLevel="0" collapsed="false">
      <c r="A14498" s="2" t="s">
        <v>221</v>
      </c>
      <c r="B14498" s="2" t="s">
        <v>221</v>
      </c>
      <c r="C14498" s="2" t="s">
        <v>49</v>
      </c>
      <c r="D14498" s="2" t="s">
        <v>13</v>
      </c>
      <c r="E14498" s="2" t="s">
        <v>74</v>
      </c>
      <c r="F14498" s="2" t="s">
        <v>977</v>
      </c>
      <c r="G14498" s="14" t="n">
        <v>50</v>
      </c>
      <c r="H14498" s="14" t="n">
        <v>124.96</v>
      </c>
      <c r="I14498" s="14" t="n">
        <v>50</v>
      </c>
      <c r="J14498" s="23" t="n">
        <f aca="false">IF(AND(E14498="Priority",ISNUMBER('Cost model'!N745)),'Cost model'!N745,'Cost model'!M745)</f>
        <v>130</v>
      </c>
      <c r="K14498" s="14" t="n">
        <f aca="false">J14498-H14498</f>
        <v>5.04000000000001</v>
      </c>
      <c r="L14498" s="14" t="n">
        <f aca="false">G14498-H14498</f>
        <v>-74.96</v>
      </c>
    </row>
    <row r="14499" customFormat="false" ht="15" hidden="false" customHeight="false" outlineLevel="0" collapsed="false">
      <c r="A14499" s="2" t="s">
        <v>142</v>
      </c>
      <c r="B14499" s="2" t="s">
        <v>142</v>
      </c>
      <c r="C14499" s="2" t="s">
        <v>47</v>
      </c>
      <c r="D14499" s="2" t="s">
        <v>14</v>
      </c>
      <c r="E14499" s="2" t="s">
        <v>74</v>
      </c>
      <c r="F14499" s="2" t="s">
        <v>977</v>
      </c>
      <c r="G14499" s="14" t="n">
        <v>17.9</v>
      </c>
      <c r="H14499" s="14" t="n">
        <v>39.28</v>
      </c>
      <c r="I14499" s="14" t="n">
        <v>25</v>
      </c>
      <c r="J14499" s="23" t="n">
        <f aca="false">IF(AND(E14499="Priority",ISNUMBER('Cost model'!N641)),'Cost model'!N641,'Cost model'!M641)</f>
        <v>75</v>
      </c>
      <c r="K14499" s="14" t="n">
        <f aca="false">J14499-H14499</f>
        <v>35.72</v>
      </c>
      <c r="L14499" s="14" t="n">
        <f aca="false">G14499-H14499</f>
        <v>-21.38</v>
      </c>
    </row>
    <row r="14500" customFormat="false" ht="15" hidden="false" customHeight="false" outlineLevel="0" collapsed="false">
      <c r="A14500" s="2" t="s">
        <v>221</v>
      </c>
      <c r="B14500" s="2" t="s">
        <v>142</v>
      </c>
      <c r="C14500" s="2" t="s">
        <v>47</v>
      </c>
      <c r="D14500" s="2" t="s">
        <v>12</v>
      </c>
      <c r="E14500" s="2" t="s">
        <v>74</v>
      </c>
      <c r="F14500" s="2" t="s">
        <v>976</v>
      </c>
      <c r="G14500" s="14" t="n">
        <v>9.5</v>
      </c>
      <c r="H14500" s="14" t="n">
        <v>57.26</v>
      </c>
      <c r="I14500" s="14" t="n">
        <v>24.5</v>
      </c>
      <c r="J14500" s="23" t="n">
        <f aca="false">IF(AND(E14500="Priority",ISNUMBER('Cost model'!N770)),'Cost model'!N770,'Cost model'!M770)</f>
        <v>55</v>
      </c>
      <c r="K14500" s="14" t="n">
        <f aca="false">J14500-H14500</f>
        <v>-2.26</v>
      </c>
      <c r="L14500" s="14" t="n">
        <f aca="false">G14500-H14500</f>
        <v>-47.76</v>
      </c>
    </row>
    <row r="14501" customFormat="false" ht="15" hidden="false" customHeight="false" outlineLevel="0" collapsed="false">
      <c r="A14501" s="2" t="s">
        <v>124</v>
      </c>
      <c r="B14501" s="2" t="s">
        <v>124</v>
      </c>
      <c r="C14501" s="2" t="s">
        <v>47</v>
      </c>
      <c r="D14501" s="2" t="s">
        <v>10</v>
      </c>
      <c r="E14501" s="2" t="s">
        <v>74</v>
      </c>
      <c r="F14501" s="2" t="s">
        <v>977</v>
      </c>
      <c r="G14501" s="14" t="n">
        <v>9.5</v>
      </c>
      <c r="H14501" s="14" t="n">
        <v>24.63</v>
      </c>
      <c r="I14501" s="14" t="n">
        <v>9.5</v>
      </c>
      <c r="J14501" s="23" t="n">
        <f aca="false">IF(AND(E14501="Priority",ISNUMBER('Cost model'!N317)),'Cost model'!N317,'Cost model'!M317)</f>
        <v>10.5</v>
      </c>
      <c r="K14501" s="14" t="n">
        <f aca="false">J14501-H14501</f>
        <v>-14.13</v>
      </c>
      <c r="L14501" s="14" t="n">
        <f aca="false">G14501-H14501</f>
        <v>-15.13</v>
      </c>
    </row>
    <row r="14502" customFormat="false" ht="15" hidden="false" customHeight="false" outlineLevel="0" collapsed="false">
      <c r="A14502" s="2" t="s">
        <v>142</v>
      </c>
      <c r="B14502" s="2" t="s">
        <v>221</v>
      </c>
      <c r="C14502" s="2" t="s">
        <v>47</v>
      </c>
      <c r="D14502" s="2" t="s">
        <v>10</v>
      </c>
      <c r="E14502" s="2" t="s">
        <v>74</v>
      </c>
      <c r="F14502" s="2" t="s">
        <v>976</v>
      </c>
      <c r="G14502" s="14" t="n">
        <v>9.5</v>
      </c>
      <c r="H14502" s="14" t="n">
        <v>14.61</v>
      </c>
      <c r="I14502" s="14" t="n">
        <v>19.5</v>
      </c>
      <c r="J14502" s="23" t="n">
        <f aca="false">IF(AND(E14502="Priority",ISNUMBER('Cost model'!N677)),'Cost model'!N677,'Cost model'!M677)</f>
        <v>13.5</v>
      </c>
      <c r="K14502" s="14" t="n">
        <f aca="false">J14502-H14502</f>
        <v>-1.11</v>
      </c>
      <c r="L14502" s="14" t="n">
        <f aca="false">G14502-H14502</f>
        <v>-5.11</v>
      </c>
    </row>
    <row r="14503" customFormat="false" ht="15" hidden="false" customHeight="false" outlineLevel="0" collapsed="false">
      <c r="A14503" s="2" t="s">
        <v>142</v>
      </c>
      <c r="B14503" s="2" t="s">
        <v>142</v>
      </c>
      <c r="C14503" s="2" t="s">
        <v>47</v>
      </c>
      <c r="D14503" s="2" t="s">
        <v>10</v>
      </c>
      <c r="E14503" s="2" t="s">
        <v>74</v>
      </c>
      <c r="F14503" s="2" t="s">
        <v>977</v>
      </c>
      <c r="G14503" s="14" t="n">
        <v>9.5</v>
      </c>
      <c r="H14503" s="14" t="n">
        <v>6.77</v>
      </c>
      <c r="I14503" s="14" t="n">
        <v>9.5</v>
      </c>
      <c r="J14503" s="23" t="n">
        <f aca="false">IF(AND(E14503="Priority",ISNUMBER('Cost model'!N632)),'Cost model'!N632,'Cost model'!M632)</f>
        <v>9.5</v>
      </c>
      <c r="K14503" s="14" t="n">
        <f aca="false">J14503-H14503</f>
        <v>2.73</v>
      </c>
      <c r="L14503" s="14" t="n">
        <f aca="false">G14503-H14503</f>
        <v>2.73</v>
      </c>
    </row>
    <row r="14504" customFormat="false" ht="15" hidden="false" customHeight="false" outlineLevel="0" collapsed="false">
      <c r="A14504" s="2" t="s">
        <v>174</v>
      </c>
      <c r="B14504" s="2" t="s">
        <v>124</v>
      </c>
      <c r="C14504" s="2" t="s">
        <v>49</v>
      </c>
      <c r="D14504" s="2" t="s">
        <v>13</v>
      </c>
      <c r="E14504" s="2" t="s">
        <v>74</v>
      </c>
      <c r="F14504" s="2" t="s">
        <v>976</v>
      </c>
      <c r="G14504" s="14" t="n">
        <v>50</v>
      </c>
      <c r="H14504" s="14" t="n">
        <v>84.18</v>
      </c>
      <c r="I14504" s="14" t="n">
        <v>50</v>
      </c>
      <c r="J14504" s="23" t="n">
        <f aca="false">IF(AND(E14504="Priority",ISNUMBER('Cost model'!N115)),'Cost model'!N115,'Cost model'!M115)</f>
        <v>105</v>
      </c>
      <c r="K14504" s="14" t="n">
        <f aca="false">J14504-H14504</f>
        <v>20.82</v>
      </c>
      <c r="L14504" s="14" t="n">
        <f aca="false">G14504-H14504</f>
        <v>-34.18</v>
      </c>
    </row>
    <row r="14505" customFormat="false" ht="15" hidden="false" customHeight="false" outlineLevel="0" collapsed="false">
      <c r="A14505" s="2" t="s">
        <v>142</v>
      </c>
      <c r="B14505" s="2" t="s">
        <v>124</v>
      </c>
      <c r="C14505" s="2" t="s">
        <v>48</v>
      </c>
      <c r="D14505" s="2" t="s">
        <v>10</v>
      </c>
      <c r="E14505" s="2" t="s">
        <v>74</v>
      </c>
      <c r="F14505" s="2" t="s">
        <v>976</v>
      </c>
      <c r="G14505" s="14" t="n">
        <v>12.5</v>
      </c>
      <c r="H14505" s="14" t="n">
        <v>11.9</v>
      </c>
      <c r="I14505" s="14" t="n">
        <v>14.5</v>
      </c>
      <c r="J14505" s="23" t="n">
        <f aca="false">IF(AND(E14505="Priority",ISNUMBER('Cost model'!N663)),'Cost model'!N663,'Cost model'!M663)</f>
        <v>18.5</v>
      </c>
      <c r="K14505" s="14" t="n">
        <f aca="false">J14505-H14505</f>
        <v>6.6</v>
      </c>
      <c r="L14505" s="14" t="n">
        <f aca="false">G14505-H14505</f>
        <v>0.6</v>
      </c>
    </row>
    <row r="14506" customFormat="false" ht="15" hidden="false" customHeight="false" outlineLevel="0" collapsed="false">
      <c r="A14506" s="2" t="s">
        <v>174</v>
      </c>
      <c r="B14506" s="2" t="s">
        <v>174</v>
      </c>
      <c r="C14506" s="2" t="s">
        <v>47</v>
      </c>
      <c r="D14506" s="2" t="s">
        <v>12</v>
      </c>
      <c r="E14506" s="2" t="s">
        <v>74</v>
      </c>
      <c r="F14506" s="2" t="s">
        <v>977</v>
      </c>
      <c r="G14506" s="14" t="n">
        <v>9.5</v>
      </c>
      <c r="H14506" s="14" t="n">
        <v>58.03</v>
      </c>
      <c r="I14506" s="14" t="n">
        <v>9.5</v>
      </c>
      <c r="J14506" s="23" t="n">
        <f aca="false">IF(AND(E14506="Priority",ISNUMBER('Cost model'!N170)),'Cost model'!N170,'Cost model'!M170)</f>
        <v>25.5</v>
      </c>
      <c r="K14506" s="14" t="n">
        <f aca="false">J14506-H14506</f>
        <v>-32.53</v>
      </c>
      <c r="L14506" s="14" t="n">
        <f aca="false">G14506-H14506</f>
        <v>-48.53</v>
      </c>
    </row>
    <row r="14507" customFormat="false" ht="15" hidden="false" customHeight="false" outlineLevel="0" collapsed="false">
      <c r="A14507" s="2" t="s">
        <v>174</v>
      </c>
      <c r="B14507" s="2" t="s">
        <v>142</v>
      </c>
      <c r="C14507" s="2" t="s">
        <v>48</v>
      </c>
      <c r="D14507" s="2" t="s">
        <v>12</v>
      </c>
      <c r="E14507" s="2" t="s">
        <v>83</v>
      </c>
      <c r="F14507" s="2" t="s">
        <v>976</v>
      </c>
      <c r="G14507" s="14" t="n">
        <v>19.5</v>
      </c>
      <c r="H14507" s="14" t="n">
        <v>36.53</v>
      </c>
      <c r="I14507" s="14" t="n">
        <v>19.5</v>
      </c>
      <c r="J14507" s="23" t="n">
        <f aca="false">IF(AND(E14507="Priority",ISNUMBER('Cost model'!N126)),'Cost model'!N126,'Cost model'!M126)</f>
        <v>60</v>
      </c>
      <c r="K14507" s="14" t="n">
        <f aca="false">J14507-H14507</f>
        <v>23.47</v>
      </c>
      <c r="L14507" s="14" t="n">
        <f aca="false">G14507-H14507</f>
        <v>-17.03</v>
      </c>
    </row>
    <row r="14508" customFormat="false" ht="15" hidden="false" customHeight="false" outlineLevel="0" collapsed="false">
      <c r="A14508" s="2" t="s">
        <v>124</v>
      </c>
      <c r="B14508" s="2" t="s">
        <v>124</v>
      </c>
      <c r="C14508" s="2" t="s">
        <v>49</v>
      </c>
      <c r="D14508" s="2" t="s">
        <v>10</v>
      </c>
      <c r="E14508" s="2" t="s">
        <v>83</v>
      </c>
      <c r="F14508" s="2" t="s">
        <v>977</v>
      </c>
      <c r="G14508" s="14" t="n">
        <v>24.5</v>
      </c>
      <c r="H14508" s="14" t="n">
        <v>26.02</v>
      </c>
      <c r="I14508" s="14" t="n">
        <v>24.5</v>
      </c>
      <c r="J14508" s="23" t="n">
        <f aca="false">IF(AND(E14508="Priority",ISNUMBER('Cost model'!N319)),'Cost model'!N319,'Cost model'!M319)</f>
        <v>22.5</v>
      </c>
      <c r="K14508" s="14" t="n">
        <f aca="false">J14508-H14508</f>
        <v>-3.52</v>
      </c>
      <c r="L14508" s="14" t="n">
        <f aca="false">G14508-H14508</f>
        <v>-1.52</v>
      </c>
    </row>
    <row r="14509" customFormat="false" ht="15" hidden="false" customHeight="false" outlineLevel="0" collapsed="false">
      <c r="A14509" s="2" t="s">
        <v>174</v>
      </c>
      <c r="B14509" s="2" t="s">
        <v>205</v>
      </c>
      <c r="C14509" s="2" t="s">
        <v>49</v>
      </c>
      <c r="D14509" s="2" t="s">
        <v>10</v>
      </c>
      <c r="E14509" s="2" t="s">
        <v>74</v>
      </c>
      <c r="F14509" s="2" t="s">
        <v>976</v>
      </c>
      <c r="G14509" s="14" t="n">
        <v>15</v>
      </c>
      <c r="H14509" s="14" t="n">
        <v>11</v>
      </c>
      <c r="I14509" s="14" t="n">
        <v>19.5</v>
      </c>
      <c r="J14509" s="23" t="n">
        <f aca="false">IF(AND(E14509="Priority",ISNUMBER('Cost model'!N184)),'Cost model'!N184,'Cost model'!M184)</f>
        <v>24.5</v>
      </c>
      <c r="K14509" s="14" t="n">
        <f aca="false">J14509-H14509</f>
        <v>13.5</v>
      </c>
      <c r="L14509" s="14" t="n">
        <f aca="false">G14509-H14509</f>
        <v>4</v>
      </c>
    </row>
    <row r="14510" customFormat="false" ht="15" hidden="false" customHeight="false" outlineLevel="0" collapsed="false">
      <c r="A14510" s="2" t="s">
        <v>142</v>
      </c>
      <c r="B14510" s="2" t="s">
        <v>142</v>
      </c>
      <c r="C14510" s="2" t="s">
        <v>49</v>
      </c>
      <c r="D14510" s="2" t="s">
        <v>12</v>
      </c>
      <c r="E14510" s="2" t="s">
        <v>74</v>
      </c>
      <c r="F14510" s="2" t="s">
        <v>977</v>
      </c>
      <c r="G14510" s="14" t="n">
        <v>19.5</v>
      </c>
      <c r="H14510" s="14" t="n">
        <v>42.6</v>
      </c>
      <c r="I14510" s="14" t="n">
        <v>19.5</v>
      </c>
      <c r="J14510" s="23" t="n">
        <f aca="false">IF(AND(E14510="Priority",ISNUMBER('Cost model'!N637)),'Cost model'!N637,'Cost model'!M637)</f>
        <v>45</v>
      </c>
      <c r="K14510" s="14" t="n">
        <f aca="false">J14510-H14510</f>
        <v>2.4</v>
      </c>
      <c r="L14510" s="14" t="n">
        <f aca="false">G14510-H14510</f>
        <v>-23.1</v>
      </c>
    </row>
    <row r="14511" customFormat="false" ht="15" hidden="false" customHeight="false" outlineLevel="0" collapsed="false">
      <c r="A14511" s="2" t="s">
        <v>124</v>
      </c>
      <c r="B14511" s="2" t="s">
        <v>124</v>
      </c>
      <c r="C14511" s="2" t="s">
        <v>48</v>
      </c>
      <c r="D14511" s="2" t="s">
        <v>12</v>
      </c>
      <c r="E14511" s="2" t="s">
        <v>83</v>
      </c>
      <c r="F14511" s="2" t="s">
        <v>977</v>
      </c>
      <c r="G14511" s="14" t="n">
        <v>19.5</v>
      </c>
      <c r="H14511" s="14" t="n">
        <v>45.14</v>
      </c>
      <c r="I14511" s="14" t="n">
        <v>19.5</v>
      </c>
      <c r="J14511" s="23" t="n">
        <f aca="false">IF(AND(E14511="Priority",ISNUMBER('Cost model'!N321)),'Cost model'!N321,'Cost model'!M321)</f>
        <v>55</v>
      </c>
      <c r="K14511" s="14" t="n">
        <f aca="false">J14511-H14511</f>
        <v>9.86</v>
      </c>
      <c r="L14511" s="14" t="n">
        <f aca="false">G14511-H14511</f>
        <v>-25.64</v>
      </c>
    </row>
    <row r="14512" customFormat="false" ht="15" hidden="false" customHeight="false" outlineLevel="0" collapsed="false">
      <c r="A14512" s="2" t="s">
        <v>174</v>
      </c>
      <c r="B14512" s="2" t="s">
        <v>124</v>
      </c>
      <c r="C14512" s="2" t="s">
        <v>47</v>
      </c>
      <c r="D14512" s="2" t="s">
        <v>10</v>
      </c>
      <c r="E14512" s="2" t="s">
        <v>74</v>
      </c>
      <c r="F14512" s="2" t="s">
        <v>976</v>
      </c>
      <c r="G14512" s="14" t="n">
        <v>9.5</v>
      </c>
      <c r="H14512" s="14" t="n">
        <v>8.46</v>
      </c>
      <c r="I14512" s="14" t="n">
        <v>9.5</v>
      </c>
      <c r="J14512" s="23" t="n">
        <f aca="false">IF(AND(E14512="Priority",ISNUMBER('Cost model'!N107)),'Cost model'!N107,'Cost model'!M107)</f>
        <v>12.5</v>
      </c>
      <c r="K14512" s="14" t="n">
        <f aca="false">J14512-H14512</f>
        <v>4.04</v>
      </c>
      <c r="L14512" s="14" t="n">
        <f aca="false">G14512-H14512</f>
        <v>1.04</v>
      </c>
    </row>
    <row r="14513" customFormat="false" ht="15" hidden="false" customHeight="false" outlineLevel="0" collapsed="false">
      <c r="A14513" s="2" t="s">
        <v>124</v>
      </c>
      <c r="B14513" s="2" t="s">
        <v>124</v>
      </c>
      <c r="C14513" s="2" t="s">
        <v>48</v>
      </c>
      <c r="D14513" s="2" t="s">
        <v>12</v>
      </c>
      <c r="E14513" s="2" t="s">
        <v>83</v>
      </c>
      <c r="F14513" s="2" t="s">
        <v>977</v>
      </c>
      <c r="G14513" s="14" t="n">
        <v>19.5</v>
      </c>
      <c r="H14513" s="14" t="n">
        <v>26.8</v>
      </c>
      <c r="I14513" s="14" t="n">
        <v>19.5</v>
      </c>
      <c r="J14513" s="23" t="n">
        <f aca="false">IF(AND(E14513="Priority",ISNUMBER('Cost model'!N321)),'Cost model'!N321,'Cost model'!M321)</f>
        <v>55</v>
      </c>
      <c r="K14513" s="14" t="n">
        <f aca="false">J14513-H14513</f>
        <v>28.2</v>
      </c>
      <c r="L14513" s="14" t="n">
        <f aca="false">G14513-H14513</f>
        <v>-7.3</v>
      </c>
    </row>
    <row r="14514" customFormat="false" ht="15" hidden="false" customHeight="false" outlineLevel="0" collapsed="false">
      <c r="A14514" s="2" t="s">
        <v>124</v>
      </c>
      <c r="B14514" s="2" t="s">
        <v>124</v>
      </c>
      <c r="C14514" s="2" t="s">
        <v>47</v>
      </c>
      <c r="D14514" s="2" t="s">
        <v>10</v>
      </c>
      <c r="E14514" s="2" t="s">
        <v>74</v>
      </c>
      <c r="F14514" s="2" t="s">
        <v>977</v>
      </c>
      <c r="G14514" s="14" t="n">
        <v>9.5</v>
      </c>
      <c r="H14514" s="14" t="n">
        <v>7.74</v>
      </c>
      <c r="I14514" s="14" t="n">
        <v>9.5</v>
      </c>
      <c r="J14514" s="23" t="n">
        <f aca="false">IF(AND(E14514="Priority",ISNUMBER('Cost model'!N317)),'Cost model'!N317,'Cost model'!M317)</f>
        <v>10.5</v>
      </c>
      <c r="K14514" s="14" t="n">
        <f aca="false">J14514-H14514</f>
        <v>2.76</v>
      </c>
      <c r="L14514" s="14" t="n">
        <f aca="false">G14514-H14514</f>
        <v>1.76</v>
      </c>
    </row>
    <row r="14515" customFormat="false" ht="15" hidden="false" customHeight="false" outlineLevel="0" collapsed="false">
      <c r="A14515" s="2" t="s">
        <v>174</v>
      </c>
      <c r="B14515" s="2" t="s">
        <v>174</v>
      </c>
      <c r="C14515" s="2" t="s">
        <v>47</v>
      </c>
      <c r="D14515" s="2" t="s">
        <v>10</v>
      </c>
      <c r="E14515" s="2" t="s">
        <v>83</v>
      </c>
      <c r="F14515" s="2" t="s">
        <v>977</v>
      </c>
      <c r="G14515" s="14" t="n">
        <v>14.5</v>
      </c>
      <c r="H14515" s="14" t="n">
        <v>24.57</v>
      </c>
      <c r="I14515" s="14" t="n">
        <v>14.5</v>
      </c>
      <c r="J14515" s="23" t="n">
        <f aca="false">IF(AND(E14515="Priority",ISNUMBER('Cost model'!N167)),'Cost model'!N167,'Cost model'!M167)</f>
        <v>13.5</v>
      </c>
      <c r="K14515" s="14" t="n">
        <f aca="false">J14515-H14515</f>
        <v>-11.07</v>
      </c>
      <c r="L14515" s="14" t="n">
        <f aca="false">G14515-H14515</f>
        <v>-10.07</v>
      </c>
    </row>
    <row r="14516" customFormat="false" ht="15" hidden="false" customHeight="false" outlineLevel="0" collapsed="false">
      <c r="A14516" s="2" t="s">
        <v>142</v>
      </c>
      <c r="B14516" s="2" t="s">
        <v>142</v>
      </c>
      <c r="C14516" s="2" t="s">
        <v>49</v>
      </c>
      <c r="D14516" s="2" t="s">
        <v>10</v>
      </c>
      <c r="E14516" s="2" t="s">
        <v>83</v>
      </c>
      <c r="F14516" s="2" t="s">
        <v>977</v>
      </c>
      <c r="G14516" s="14" t="n">
        <v>24.5</v>
      </c>
      <c r="H14516" s="14" t="n">
        <v>21.7</v>
      </c>
      <c r="I14516" s="14" t="n">
        <v>24.5</v>
      </c>
      <c r="J14516" s="23" t="n">
        <f aca="false">IF(AND(E14516="Priority",ISNUMBER('Cost model'!N634)),'Cost model'!N634,'Cost model'!M634)</f>
        <v>21.5</v>
      </c>
      <c r="K14516" s="14" t="n">
        <f aca="false">J14516-H14516</f>
        <v>-0.199999999999999</v>
      </c>
      <c r="L14516" s="14" t="n">
        <f aca="false">G14516-H14516</f>
        <v>2.8</v>
      </c>
    </row>
    <row r="14517" customFormat="false" ht="15" hidden="false" customHeight="false" outlineLevel="0" collapsed="false">
      <c r="A14517" s="2" t="s">
        <v>221</v>
      </c>
      <c r="B14517" s="2" t="s">
        <v>158</v>
      </c>
      <c r="C14517" s="2" t="s">
        <v>47</v>
      </c>
      <c r="D14517" s="2" t="s">
        <v>10</v>
      </c>
      <c r="E14517" s="2" t="s">
        <v>74</v>
      </c>
      <c r="F14517" s="2" t="s">
        <v>976</v>
      </c>
      <c r="G14517" s="14" t="n">
        <v>9.5</v>
      </c>
      <c r="H14517" s="14" t="n">
        <v>9.34</v>
      </c>
      <c r="I14517" s="14" t="n">
        <v>14.5</v>
      </c>
      <c r="J14517" s="23" t="n">
        <f aca="false">IF(AND(E14517="Priority",ISNUMBER('Cost model'!N752)),'Cost model'!N752,'Cost model'!M752)</f>
        <v>12.5</v>
      </c>
      <c r="K14517" s="14" t="n">
        <f aca="false">J14517-H14517</f>
        <v>3.16</v>
      </c>
      <c r="L14517" s="14" t="n">
        <f aca="false">G14517-H14517</f>
        <v>0.16</v>
      </c>
    </row>
    <row r="14518" customFormat="false" ht="15" hidden="false" customHeight="false" outlineLevel="0" collapsed="false">
      <c r="A14518" s="2" t="s">
        <v>205</v>
      </c>
      <c r="B14518" s="2" t="s">
        <v>142</v>
      </c>
      <c r="C14518" s="2" t="s">
        <v>48</v>
      </c>
      <c r="D14518" s="2" t="s">
        <v>12</v>
      </c>
      <c r="E14518" s="2" t="s">
        <v>74</v>
      </c>
      <c r="F14518" s="2" t="s">
        <v>976</v>
      </c>
      <c r="G14518" s="14" t="n">
        <v>19.5</v>
      </c>
      <c r="H14518" s="14" t="n">
        <v>67.74</v>
      </c>
      <c r="I14518" s="14" t="n">
        <v>19.5</v>
      </c>
      <c r="J14518" s="23" t="n">
        <f aca="false">IF(AND(E14518="Priority",ISNUMBER('Cost model'!N546)),'Cost model'!N546,'Cost model'!M546)</f>
        <v>60</v>
      </c>
      <c r="K14518" s="14" t="n">
        <f aca="false">J14518-H14518</f>
        <v>-7.74</v>
      </c>
      <c r="L14518" s="14" t="n">
        <f aca="false">G14518-H14518</f>
        <v>-48.24</v>
      </c>
    </row>
    <row r="14519" customFormat="false" ht="15" hidden="false" customHeight="false" outlineLevel="0" collapsed="false">
      <c r="A14519" s="2" t="s">
        <v>174</v>
      </c>
      <c r="B14519" s="2" t="s">
        <v>174</v>
      </c>
      <c r="C14519" s="2" t="s">
        <v>49</v>
      </c>
      <c r="D14519" s="2" t="s">
        <v>10</v>
      </c>
      <c r="E14519" s="2" t="s">
        <v>74</v>
      </c>
      <c r="F14519" s="2" t="s">
        <v>977</v>
      </c>
      <c r="G14519" s="14" t="n">
        <v>17.5</v>
      </c>
      <c r="H14519" s="14" t="n">
        <v>11</v>
      </c>
      <c r="I14519" s="14" t="n">
        <v>17.5</v>
      </c>
      <c r="J14519" s="23" t="n">
        <f aca="false">IF(AND(E14519="Priority",ISNUMBER('Cost model'!N169)),'Cost model'!N169,'Cost model'!M169)</f>
        <v>18.5</v>
      </c>
      <c r="K14519" s="14" t="n">
        <f aca="false">J14519-H14519</f>
        <v>7.5</v>
      </c>
      <c r="L14519" s="14" t="n">
        <f aca="false">G14519-H14519</f>
        <v>6.5</v>
      </c>
    </row>
    <row r="14520" customFormat="false" ht="15" hidden="false" customHeight="false" outlineLevel="0" collapsed="false">
      <c r="A14520" s="2" t="s">
        <v>221</v>
      </c>
      <c r="B14520" s="2" t="s">
        <v>158</v>
      </c>
      <c r="C14520" s="2" t="s">
        <v>48</v>
      </c>
      <c r="D14520" s="2" t="s">
        <v>10</v>
      </c>
      <c r="E14520" s="2" t="s">
        <v>74</v>
      </c>
      <c r="F14520" s="2" t="s">
        <v>976</v>
      </c>
      <c r="G14520" s="14" t="n">
        <v>12.5</v>
      </c>
      <c r="H14520" s="14" t="n">
        <v>12.16</v>
      </c>
      <c r="I14520" s="14" t="n">
        <v>14.5</v>
      </c>
      <c r="J14520" s="23" t="n">
        <f aca="false">IF(AND(E14520="Priority",ISNUMBER('Cost model'!N753)),'Cost model'!N753,'Cost model'!M753)</f>
        <v>23.5</v>
      </c>
      <c r="K14520" s="14" t="n">
        <f aca="false">J14520-H14520</f>
        <v>11.34</v>
      </c>
      <c r="L14520" s="14" t="n">
        <f aca="false">G14520-H14520</f>
        <v>0.34</v>
      </c>
    </row>
    <row r="14521" customFormat="false" ht="15" hidden="false" customHeight="false" outlineLevel="0" collapsed="false">
      <c r="A14521" s="2" t="s">
        <v>124</v>
      </c>
      <c r="B14521" s="2" t="s">
        <v>124</v>
      </c>
      <c r="C14521" s="2" t="s">
        <v>48</v>
      </c>
      <c r="D14521" s="2" t="s">
        <v>10</v>
      </c>
      <c r="E14521" s="2" t="s">
        <v>74</v>
      </c>
      <c r="F14521" s="2" t="s">
        <v>977</v>
      </c>
      <c r="G14521" s="14" t="n">
        <v>12.5</v>
      </c>
      <c r="H14521" s="14" t="n">
        <v>8.32</v>
      </c>
      <c r="I14521" s="14" t="n">
        <v>12.5</v>
      </c>
      <c r="J14521" s="23" t="n">
        <f aca="false">IF(AND(E14521="Priority",ISNUMBER('Cost model'!N318)),'Cost model'!N318,'Cost model'!M318)</f>
        <v>14.5</v>
      </c>
      <c r="K14521" s="14" t="n">
        <f aca="false">J14521-H14521</f>
        <v>6.18</v>
      </c>
      <c r="L14521" s="14" t="n">
        <f aca="false">G14521-H14521</f>
        <v>4.18</v>
      </c>
    </row>
    <row r="14522" customFormat="false" ht="15" hidden="false" customHeight="false" outlineLevel="0" collapsed="false">
      <c r="A14522" s="2" t="s">
        <v>221</v>
      </c>
      <c r="B14522" s="2" t="s">
        <v>221</v>
      </c>
      <c r="C14522" s="2" t="s">
        <v>47</v>
      </c>
      <c r="D14522" s="2" t="s">
        <v>10</v>
      </c>
      <c r="E14522" s="2" t="s">
        <v>74</v>
      </c>
      <c r="F14522" s="2" t="s">
        <v>977</v>
      </c>
      <c r="G14522" s="14" t="n">
        <v>9.5</v>
      </c>
      <c r="H14522" s="14" t="n">
        <v>7.82</v>
      </c>
      <c r="I14522" s="14" t="n">
        <v>9.5</v>
      </c>
      <c r="J14522" s="23" t="n">
        <f aca="false">IF(AND(E14522="Priority",ISNUMBER('Cost model'!N737)),'Cost model'!N737,'Cost model'!M737)</f>
        <v>8.5</v>
      </c>
      <c r="K14522" s="14" t="n">
        <f aca="false">J14522-H14522</f>
        <v>0.68</v>
      </c>
      <c r="L14522" s="14" t="n">
        <f aca="false">G14522-H14522</f>
        <v>1.68</v>
      </c>
    </row>
    <row r="14523" customFormat="false" ht="15" hidden="false" customHeight="false" outlineLevel="0" collapsed="false">
      <c r="A14523" s="2" t="s">
        <v>342</v>
      </c>
      <c r="B14523" s="2" t="s">
        <v>158</v>
      </c>
      <c r="C14523" s="2" t="s">
        <v>47</v>
      </c>
      <c r="D14523" s="2" t="s">
        <v>12</v>
      </c>
      <c r="E14523" s="2" t="s">
        <v>74</v>
      </c>
      <c r="F14523" s="2" t="s">
        <v>976</v>
      </c>
      <c r="G14523" s="14" t="n">
        <v>24.5</v>
      </c>
      <c r="H14523" s="14" t="n">
        <v>62.43</v>
      </c>
      <c r="I14523" s="14" t="n">
        <v>24.5</v>
      </c>
      <c r="J14523" s="23" t="n">
        <f aca="false">IF(AND(E14523="Priority",ISNUMBER('Cost model'!N215)),'Cost model'!N215,'Cost model'!M215)</f>
        <v>60</v>
      </c>
      <c r="K14523" s="14" t="n">
        <f aca="false">J14523-H14523</f>
        <v>-2.43</v>
      </c>
      <c r="L14523" s="14" t="n">
        <f aca="false">G14523-H14523</f>
        <v>-37.93</v>
      </c>
    </row>
    <row r="14524" customFormat="false" ht="15" hidden="false" customHeight="false" outlineLevel="0" collapsed="false">
      <c r="A14524" s="2" t="s">
        <v>221</v>
      </c>
      <c r="B14524" s="2" t="s">
        <v>221</v>
      </c>
      <c r="C14524" s="2" t="s">
        <v>47</v>
      </c>
      <c r="D14524" s="2" t="s">
        <v>10</v>
      </c>
      <c r="E14524" s="2" t="s">
        <v>74</v>
      </c>
      <c r="F14524" s="2" t="s">
        <v>977</v>
      </c>
      <c r="G14524" s="14" t="n">
        <v>9.5</v>
      </c>
      <c r="H14524" s="14" t="n">
        <v>7.5</v>
      </c>
      <c r="I14524" s="14" t="n">
        <v>9.5</v>
      </c>
      <c r="J14524" s="23" t="n">
        <f aca="false">IF(AND(E14524="Priority",ISNUMBER('Cost model'!N737)),'Cost model'!N737,'Cost model'!M737)</f>
        <v>8.5</v>
      </c>
      <c r="K14524" s="14" t="n">
        <f aca="false">J14524-H14524</f>
        <v>1</v>
      </c>
      <c r="L14524" s="14" t="n">
        <f aca="false">G14524-H14524</f>
        <v>2</v>
      </c>
    </row>
    <row r="14525" customFormat="false" ht="15" hidden="false" customHeight="false" outlineLevel="0" collapsed="false">
      <c r="A14525" s="2" t="s">
        <v>174</v>
      </c>
      <c r="B14525" s="2" t="s">
        <v>174</v>
      </c>
      <c r="C14525" s="2" t="s">
        <v>49</v>
      </c>
      <c r="D14525" s="2" t="s">
        <v>12</v>
      </c>
      <c r="E14525" s="2" t="s">
        <v>83</v>
      </c>
      <c r="F14525" s="2" t="s">
        <v>977</v>
      </c>
      <c r="G14525" s="14" t="n">
        <v>29.5</v>
      </c>
      <c r="H14525" s="14" t="n">
        <v>31.75</v>
      </c>
      <c r="I14525" s="14" t="n">
        <v>29.5</v>
      </c>
      <c r="J14525" s="23" t="n">
        <f aca="false">IF(AND(E14525="Priority",ISNUMBER('Cost model'!N172)),'Cost model'!N172,'Cost model'!M172)</f>
        <v>60</v>
      </c>
      <c r="K14525" s="14" t="n">
        <f aca="false">J14525-H14525</f>
        <v>28.25</v>
      </c>
      <c r="L14525" s="14" t="n">
        <f aca="false">G14525-H14525</f>
        <v>-2.25</v>
      </c>
    </row>
    <row r="14526" customFormat="false" ht="15" hidden="false" customHeight="false" outlineLevel="0" collapsed="false">
      <c r="A14526" s="2" t="s">
        <v>142</v>
      </c>
      <c r="B14526" s="2" t="s">
        <v>142</v>
      </c>
      <c r="C14526" s="2" t="s">
        <v>49</v>
      </c>
      <c r="D14526" s="2" t="s">
        <v>10</v>
      </c>
      <c r="E14526" s="2" t="s">
        <v>74</v>
      </c>
      <c r="F14526" s="2" t="s">
        <v>977</v>
      </c>
      <c r="G14526" s="14" t="n">
        <v>17.5</v>
      </c>
      <c r="H14526" s="14" t="n">
        <v>14.36</v>
      </c>
      <c r="I14526" s="14" t="n">
        <v>17.5</v>
      </c>
      <c r="J14526" s="23" t="n">
        <f aca="false">IF(AND(E14526="Priority",ISNUMBER('Cost model'!N634)),'Cost model'!N634,'Cost model'!M634)</f>
        <v>15.5</v>
      </c>
      <c r="K14526" s="14" t="n">
        <f aca="false">J14526-H14526</f>
        <v>1.14</v>
      </c>
      <c r="L14526" s="14" t="n">
        <f aca="false">G14526-H14526</f>
        <v>3.14</v>
      </c>
    </row>
    <row r="14527" customFormat="false" ht="15" hidden="false" customHeight="false" outlineLevel="0" collapsed="false">
      <c r="A14527" s="2" t="s">
        <v>174</v>
      </c>
      <c r="B14527" s="2" t="s">
        <v>158</v>
      </c>
      <c r="C14527" s="2" t="s">
        <v>47</v>
      </c>
      <c r="D14527" s="2" t="s">
        <v>10</v>
      </c>
      <c r="E14527" s="2" t="s">
        <v>74</v>
      </c>
      <c r="F14527" s="2" t="s">
        <v>976</v>
      </c>
      <c r="G14527" s="14" t="n">
        <v>14.5</v>
      </c>
      <c r="H14527" s="14" t="n">
        <v>13.73</v>
      </c>
      <c r="I14527" s="14" t="n">
        <v>14.5</v>
      </c>
      <c r="J14527" s="23" t="n">
        <f aca="false">IF(AND(E14527="Priority",ISNUMBER('Cost model'!N137)),'Cost model'!N137,'Cost model'!M137)</f>
        <v>13.5</v>
      </c>
      <c r="K14527" s="14" t="n">
        <f aca="false">J14527-H14527</f>
        <v>-0.23</v>
      </c>
      <c r="L14527" s="14" t="n">
        <f aca="false">G14527-H14527</f>
        <v>0.77</v>
      </c>
    </row>
    <row r="14528" customFormat="false" ht="15" hidden="false" customHeight="false" outlineLevel="0" collapsed="false">
      <c r="A14528" s="2" t="s">
        <v>142</v>
      </c>
      <c r="B14528" s="2" t="s">
        <v>142</v>
      </c>
      <c r="C14528" s="2" t="s">
        <v>47</v>
      </c>
      <c r="D14528" s="2" t="s">
        <v>12</v>
      </c>
      <c r="E14528" s="2" t="s">
        <v>74</v>
      </c>
      <c r="F14528" s="2" t="s">
        <v>977</v>
      </c>
      <c r="G14528" s="14" t="n">
        <v>9.5</v>
      </c>
      <c r="H14528" s="14" t="n">
        <v>29.62</v>
      </c>
      <c r="I14528" s="14" t="n">
        <v>9.5</v>
      </c>
      <c r="J14528" s="23" t="n">
        <f aca="false">IF(AND(E14528="Priority",ISNUMBER('Cost model'!N635)),'Cost model'!N635,'Cost model'!M635)</f>
        <v>30.5</v>
      </c>
      <c r="K14528" s="14" t="n">
        <f aca="false">J14528-H14528</f>
        <v>0.879999999999999</v>
      </c>
      <c r="L14528" s="14" t="n">
        <f aca="false">G14528-H14528</f>
        <v>-20.12</v>
      </c>
    </row>
    <row r="14529" customFormat="false" ht="15" hidden="false" customHeight="false" outlineLevel="0" collapsed="false">
      <c r="A14529" s="2" t="s">
        <v>174</v>
      </c>
      <c r="B14529" s="2" t="s">
        <v>174</v>
      </c>
      <c r="C14529" s="2" t="s">
        <v>48</v>
      </c>
      <c r="D14529" s="2" t="s">
        <v>10</v>
      </c>
      <c r="E14529" s="2" t="s">
        <v>74</v>
      </c>
      <c r="F14529" s="2" t="s">
        <v>977</v>
      </c>
      <c r="G14529" s="14" t="n">
        <v>12.5</v>
      </c>
      <c r="H14529" s="14" t="n">
        <v>9.34</v>
      </c>
      <c r="I14529" s="14" t="n">
        <v>12.5</v>
      </c>
      <c r="J14529" s="23" t="n">
        <f aca="false">IF(AND(E14529="Priority",ISNUMBER('Cost model'!N168)),'Cost model'!N168,'Cost model'!M168)</f>
        <v>13.5</v>
      </c>
      <c r="K14529" s="14" t="n">
        <f aca="false">J14529-H14529</f>
        <v>4.16</v>
      </c>
      <c r="L14529" s="14" t="n">
        <f aca="false">G14529-H14529</f>
        <v>3.16</v>
      </c>
    </row>
    <row r="14530" customFormat="false" ht="15" hidden="false" customHeight="false" outlineLevel="0" collapsed="false">
      <c r="A14530" s="2" t="s">
        <v>124</v>
      </c>
      <c r="B14530" s="2" t="s">
        <v>124</v>
      </c>
      <c r="C14530" s="2" t="s">
        <v>49</v>
      </c>
      <c r="D14530" s="2" t="s">
        <v>10</v>
      </c>
      <c r="E14530" s="2" t="s">
        <v>74</v>
      </c>
      <c r="F14530" s="2" t="s">
        <v>977</v>
      </c>
      <c r="G14530" s="14" t="n">
        <v>17.5</v>
      </c>
      <c r="H14530" s="14" t="n">
        <v>11.31</v>
      </c>
      <c r="I14530" s="14" t="n">
        <v>17.5</v>
      </c>
      <c r="J14530" s="23" t="n">
        <f aca="false">IF(AND(E14530="Priority",ISNUMBER('Cost model'!N319)),'Cost model'!N319,'Cost model'!M319)</f>
        <v>16.5</v>
      </c>
      <c r="K14530" s="14" t="n">
        <f aca="false">J14530-H14530</f>
        <v>5.19</v>
      </c>
      <c r="L14530" s="14" t="n">
        <f aca="false">G14530-H14530</f>
        <v>6.19</v>
      </c>
    </row>
    <row r="14531" customFormat="false" ht="15" hidden="false" customHeight="false" outlineLevel="0" collapsed="false">
      <c r="A14531" s="2" t="s">
        <v>142</v>
      </c>
      <c r="B14531" s="2" t="s">
        <v>142</v>
      </c>
      <c r="C14531" s="2" t="s">
        <v>48</v>
      </c>
      <c r="D14531" s="2" t="s">
        <v>10</v>
      </c>
      <c r="E14531" s="2" t="s">
        <v>74</v>
      </c>
      <c r="F14531" s="2" t="s">
        <v>977</v>
      </c>
      <c r="G14531" s="14" t="n">
        <v>12.5</v>
      </c>
      <c r="H14531" s="14" t="n">
        <v>11.06</v>
      </c>
      <c r="I14531" s="14" t="n">
        <v>12.5</v>
      </c>
      <c r="J14531" s="23" t="n">
        <f aca="false">IF(AND(E14531="Priority",ISNUMBER('Cost model'!N633)),'Cost model'!N633,'Cost model'!M633)</f>
        <v>11.5</v>
      </c>
      <c r="K14531" s="14" t="n">
        <f aca="false">J14531-H14531</f>
        <v>0.44</v>
      </c>
      <c r="L14531" s="14" t="n">
        <f aca="false">G14531-H14531</f>
        <v>1.44</v>
      </c>
    </row>
    <row r="14532" customFormat="false" ht="15" hidden="false" customHeight="false" outlineLevel="0" collapsed="false">
      <c r="A14532" s="2" t="s">
        <v>174</v>
      </c>
      <c r="B14532" s="2" t="s">
        <v>174</v>
      </c>
      <c r="C14532" s="2" t="s">
        <v>48</v>
      </c>
      <c r="D14532" s="2" t="s">
        <v>13</v>
      </c>
      <c r="E14532" s="2" t="s">
        <v>74</v>
      </c>
      <c r="F14532" s="2" t="s">
        <v>977</v>
      </c>
      <c r="G14532" s="14" t="n">
        <v>24.5</v>
      </c>
      <c r="H14532" s="14" t="n">
        <v>75.6</v>
      </c>
      <c r="I14532" s="14" t="n">
        <v>24.5</v>
      </c>
      <c r="J14532" s="23" t="n">
        <f aca="false">IF(AND(E14532="Priority",ISNUMBER('Cost model'!N174)),'Cost model'!N174,'Cost model'!M174)</f>
        <v>70</v>
      </c>
      <c r="K14532" s="14" t="n">
        <f aca="false">J14532-H14532</f>
        <v>-5.59999999999999</v>
      </c>
      <c r="L14532" s="14" t="n">
        <f aca="false">G14532-H14532</f>
        <v>-51.1</v>
      </c>
    </row>
    <row r="14533" customFormat="false" ht="15" hidden="false" customHeight="false" outlineLevel="0" collapsed="false">
      <c r="A14533" s="2" t="s">
        <v>124</v>
      </c>
      <c r="B14533" s="2" t="s">
        <v>124</v>
      </c>
      <c r="C14533" s="2" t="s">
        <v>49</v>
      </c>
      <c r="D14533" s="2" t="s">
        <v>10</v>
      </c>
      <c r="E14533" s="2" t="s">
        <v>74</v>
      </c>
      <c r="F14533" s="2" t="s">
        <v>977</v>
      </c>
      <c r="G14533" s="14" t="n">
        <v>17.5</v>
      </c>
      <c r="H14533" s="14" t="n">
        <v>17.33</v>
      </c>
      <c r="I14533" s="14" t="n">
        <v>17.5</v>
      </c>
      <c r="J14533" s="23" t="n">
        <f aca="false">IF(AND(E14533="Priority",ISNUMBER('Cost model'!N319)),'Cost model'!N319,'Cost model'!M319)</f>
        <v>16.5</v>
      </c>
      <c r="K14533" s="14" t="n">
        <f aca="false">J14533-H14533</f>
        <v>-0.829999999999998</v>
      </c>
      <c r="L14533" s="14" t="n">
        <f aca="false">G14533-H14533</f>
        <v>0.170000000000002</v>
      </c>
    </row>
    <row r="14534" customFormat="false" ht="15" hidden="false" customHeight="false" outlineLevel="0" collapsed="false">
      <c r="A14534" s="2" t="s">
        <v>124</v>
      </c>
      <c r="B14534" s="2" t="s">
        <v>124</v>
      </c>
      <c r="C14534" s="2" t="s">
        <v>47</v>
      </c>
      <c r="D14534" s="2" t="s">
        <v>12</v>
      </c>
      <c r="E14534" s="2" t="s">
        <v>83</v>
      </c>
      <c r="F14534" s="2" t="s">
        <v>977</v>
      </c>
      <c r="G14534" s="14" t="n">
        <v>19.5</v>
      </c>
      <c r="H14534" s="14" t="n">
        <v>28.71</v>
      </c>
      <c r="I14534" s="14" t="n">
        <v>19.5</v>
      </c>
      <c r="J14534" s="23" t="n">
        <f aca="false">IF(AND(E14534="Priority",ISNUMBER('Cost model'!N320)),'Cost model'!N320,'Cost model'!M320)</f>
        <v>35</v>
      </c>
      <c r="K14534" s="14" t="n">
        <f aca="false">J14534-H14534</f>
        <v>6.29</v>
      </c>
      <c r="L14534" s="14" t="n">
        <f aca="false">G14534-H14534</f>
        <v>-9.21</v>
      </c>
    </row>
    <row r="14535" customFormat="false" ht="15" hidden="false" customHeight="false" outlineLevel="0" collapsed="false">
      <c r="A14535" s="2" t="s">
        <v>142</v>
      </c>
      <c r="B14535" s="2" t="s">
        <v>124</v>
      </c>
      <c r="C14535" s="2" t="s">
        <v>47</v>
      </c>
      <c r="D14535" s="2" t="s">
        <v>13</v>
      </c>
      <c r="E14535" s="2" t="s">
        <v>74</v>
      </c>
      <c r="F14535" s="2" t="s">
        <v>976</v>
      </c>
      <c r="G14535" s="14" t="n">
        <v>19</v>
      </c>
      <c r="H14535" s="14" t="n">
        <v>50.56</v>
      </c>
      <c r="I14535" s="14" t="n">
        <v>24.5</v>
      </c>
      <c r="J14535" s="23" t="n">
        <f aca="false">IF(AND(E14535="Priority",ISNUMBER('Cost model'!N668)),'Cost model'!N668,'Cost model'!M668)</f>
        <v>75</v>
      </c>
      <c r="K14535" s="14" t="n">
        <f aca="false">J14535-H14535</f>
        <v>24.44</v>
      </c>
      <c r="L14535" s="14" t="n">
        <f aca="false">G14535-H14535</f>
        <v>-31.56</v>
      </c>
    </row>
    <row r="14536" customFormat="false" ht="15" hidden="false" customHeight="false" outlineLevel="0" collapsed="false">
      <c r="A14536" s="2" t="s">
        <v>221</v>
      </c>
      <c r="B14536" s="2" t="s">
        <v>221</v>
      </c>
      <c r="C14536" s="2" t="s">
        <v>47</v>
      </c>
      <c r="D14536" s="2" t="s">
        <v>14</v>
      </c>
      <c r="E14536" s="2" t="s">
        <v>83</v>
      </c>
      <c r="F14536" s="2" t="s">
        <v>977</v>
      </c>
      <c r="G14536" s="14" t="n">
        <v>85</v>
      </c>
      <c r="H14536" s="14" t="n">
        <v>114.04</v>
      </c>
      <c r="I14536" s="14" t="n">
        <v>85</v>
      </c>
      <c r="J14536" s="23" t="n">
        <f aca="false">IF(AND(E14536="Priority",ISNUMBER('Cost model'!N746)),'Cost model'!N746,'Cost model'!M746)</f>
        <v>120</v>
      </c>
      <c r="K14536" s="14" t="n">
        <f aca="false">J14536-H14536</f>
        <v>5.95999999999999</v>
      </c>
      <c r="L14536" s="14" t="n">
        <f aca="false">G14536-H14536</f>
        <v>-29.04</v>
      </c>
    </row>
    <row r="14537" customFormat="false" ht="15" hidden="false" customHeight="false" outlineLevel="0" collapsed="false">
      <c r="A14537" s="2" t="s">
        <v>124</v>
      </c>
      <c r="B14537" s="2" t="s">
        <v>124</v>
      </c>
      <c r="C14537" s="2" t="s">
        <v>49</v>
      </c>
      <c r="D14537" s="2" t="s">
        <v>12</v>
      </c>
      <c r="E14537" s="2" t="s">
        <v>83</v>
      </c>
      <c r="F14537" s="2" t="s">
        <v>977</v>
      </c>
      <c r="G14537" s="14" t="n">
        <v>29.5</v>
      </c>
      <c r="H14537" s="14" t="n">
        <v>24.57</v>
      </c>
      <c r="I14537" s="14" t="n">
        <v>29.5</v>
      </c>
      <c r="J14537" s="23" t="n">
        <f aca="false">IF(AND(E14537="Priority",ISNUMBER('Cost model'!N322)),'Cost model'!N322,'Cost model'!M322)</f>
        <v>65</v>
      </c>
      <c r="K14537" s="14" t="n">
        <f aca="false">J14537-H14537</f>
        <v>40.43</v>
      </c>
      <c r="L14537" s="14" t="n">
        <f aca="false">G14537-H14537</f>
        <v>4.93</v>
      </c>
    </row>
    <row r="14538" customFormat="false" ht="15" hidden="false" customHeight="false" outlineLevel="0" collapsed="false">
      <c r="A14538" s="2" t="s">
        <v>124</v>
      </c>
      <c r="B14538" s="2" t="s">
        <v>124</v>
      </c>
      <c r="C14538" s="2" t="s">
        <v>48</v>
      </c>
      <c r="D14538" s="2" t="s">
        <v>14</v>
      </c>
      <c r="E14538" s="2" t="s">
        <v>74</v>
      </c>
      <c r="F14538" s="2" t="s">
        <v>977</v>
      </c>
      <c r="G14538" s="14" t="n">
        <v>45</v>
      </c>
      <c r="H14538" s="14" t="n">
        <v>235.58</v>
      </c>
      <c r="I14538" s="14" t="n">
        <v>45</v>
      </c>
      <c r="J14538" s="23" t="n">
        <f aca="false">IF(AND(E14538="Priority",ISNUMBER('Cost model'!N327)),'Cost model'!N327,'Cost model'!M327)</f>
        <v>130</v>
      </c>
      <c r="K14538" s="14" t="n">
        <f aca="false">J14538-H14538</f>
        <v>-105.58</v>
      </c>
      <c r="L14538" s="14" t="n">
        <f aca="false">G14538-H14538</f>
        <v>-190.58</v>
      </c>
    </row>
    <row r="14539" customFormat="false" ht="15" hidden="false" customHeight="false" outlineLevel="0" collapsed="false">
      <c r="A14539" s="2" t="s">
        <v>174</v>
      </c>
      <c r="B14539" s="2" t="s">
        <v>174</v>
      </c>
      <c r="C14539" s="2" t="s">
        <v>49</v>
      </c>
      <c r="D14539" s="2" t="s">
        <v>12</v>
      </c>
      <c r="E14539" s="2" t="s">
        <v>74</v>
      </c>
      <c r="F14539" s="2" t="s">
        <v>977</v>
      </c>
      <c r="G14539" s="14" t="n">
        <v>19.5</v>
      </c>
      <c r="H14539" s="14" t="n">
        <v>44.74</v>
      </c>
      <c r="I14539" s="14" t="n">
        <v>19.5</v>
      </c>
      <c r="J14539" s="23" t="n">
        <f aca="false">IF(AND(E14539="Priority",ISNUMBER('Cost model'!N172)),'Cost model'!N172,'Cost model'!M172)</f>
        <v>45</v>
      </c>
      <c r="K14539" s="14" t="n">
        <f aca="false">J14539-H14539</f>
        <v>0.259999999999998</v>
      </c>
      <c r="L14539" s="14" t="n">
        <f aca="false">G14539-H14539</f>
        <v>-25.24</v>
      </c>
    </row>
    <row r="14540" customFormat="false" ht="15" hidden="false" customHeight="false" outlineLevel="0" collapsed="false">
      <c r="A14540" s="2" t="s">
        <v>174</v>
      </c>
      <c r="B14540" s="2" t="s">
        <v>174</v>
      </c>
      <c r="C14540" s="2" t="s">
        <v>49</v>
      </c>
      <c r="D14540" s="2" t="s">
        <v>10</v>
      </c>
      <c r="E14540" s="2" t="s">
        <v>74</v>
      </c>
      <c r="F14540" s="2" t="s">
        <v>977</v>
      </c>
      <c r="G14540" s="14" t="n">
        <v>17.5</v>
      </c>
      <c r="H14540" s="14" t="n">
        <v>15.24</v>
      </c>
      <c r="I14540" s="14" t="n">
        <v>17.5</v>
      </c>
      <c r="J14540" s="23" t="n">
        <f aca="false">IF(AND(E14540="Priority",ISNUMBER('Cost model'!N169)),'Cost model'!N169,'Cost model'!M169)</f>
        <v>18.5</v>
      </c>
      <c r="K14540" s="14" t="n">
        <f aca="false">J14540-H14540</f>
        <v>3.26</v>
      </c>
      <c r="L14540" s="14" t="n">
        <f aca="false">G14540-H14540</f>
        <v>2.26</v>
      </c>
    </row>
    <row r="14541" customFormat="false" ht="15" hidden="false" customHeight="false" outlineLevel="0" collapsed="false">
      <c r="A14541" s="2" t="s">
        <v>174</v>
      </c>
      <c r="B14541" s="2" t="s">
        <v>124</v>
      </c>
      <c r="C14541" s="2" t="s">
        <v>48</v>
      </c>
      <c r="D14541" s="2" t="s">
        <v>10</v>
      </c>
      <c r="E14541" s="2" t="s">
        <v>74</v>
      </c>
      <c r="F14541" s="2" t="s">
        <v>976</v>
      </c>
      <c r="G14541" s="14" t="n">
        <v>12.5</v>
      </c>
      <c r="H14541" s="14" t="n">
        <v>9.53</v>
      </c>
      <c r="I14541" s="14" t="n">
        <v>12.5</v>
      </c>
      <c r="J14541" s="23" t="n">
        <f aca="false">IF(AND(E14541="Priority",ISNUMBER('Cost model'!N108)),'Cost model'!N108,'Cost model'!M108)</f>
        <v>15.5</v>
      </c>
      <c r="K14541" s="14" t="n">
        <f aca="false">J14541-H14541</f>
        <v>5.97</v>
      </c>
      <c r="L14541" s="14" t="n">
        <f aca="false">G14541-H14541</f>
        <v>2.97</v>
      </c>
    </row>
    <row r="14542" customFormat="false" ht="15" hidden="false" customHeight="false" outlineLevel="0" collapsed="false">
      <c r="A14542" s="2" t="s">
        <v>124</v>
      </c>
      <c r="B14542" s="2" t="s">
        <v>124</v>
      </c>
      <c r="C14542" s="2" t="s">
        <v>47</v>
      </c>
      <c r="D14542" s="2" t="s">
        <v>12</v>
      </c>
      <c r="E14542" s="2" t="s">
        <v>74</v>
      </c>
      <c r="F14542" s="2" t="s">
        <v>977</v>
      </c>
      <c r="G14542" s="14" t="n">
        <v>9.5</v>
      </c>
      <c r="H14542" s="14" t="n">
        <v>30.09</v>
      </c>
      <c r="I14542" s="14" t="n">
        <v>9.5</v>
      </c>
      <c r="J14542" s="23" t="n">
        <f aca="false">IF(AND(E14542="Priority",ISNUMBER('Cost model'!N320)),'Cost model'!N320,'Cost model'!M320)</f>
        <v>24.5</v>
      </c>
      <c r="K14542" s="14" t="n">
        <f aca="false">J14542-H14542</f>
        <v>-5.59</v>
      </c>
      <c r="L14542" s="14" t="n">
        <f aca="false">G14542-H14542</f>
        <v>-20.59</v>
      </c>
    </row>
    <row r="14543" customFormat="false" ht="15" hidden="false" customHeight="false" outlineLevel="0" collapsed="false">
      <c r="A14543" s="2" t="s">
        <v>142</v>
      </c>
      <c r="B14543" s="2" t="s">
        <v>142</v>
      </c>
      <c r="C14543" s="2" t="s">
        <v>48</v>
      </c>
      <c r="D14543" s="2" t="s">
        <v>12</v>
      </c>
      <c r="E14543" s="2" t="s">
        <v>83</v>
      </c>
      <c r="F14543" s="2" t="s">
        <v>977</v>
      </c>
      <c r="G14543" s="14" t="n">
        <v>19.5</v>
      </c>
      <c r="H14543" s="14" t="n">
        <v>24.57</v>
      </c>
      <c r="I14543" s="14" t="n">
        <v>19.5</v>
      </c>
      <c r="J14543" s="23" t="n">
        <f aca="false">IF(AND(E14543="Priority",ISNUMBER('Cost model'!N636)),'Cost model'!N636,'Cost model'!M636)</f>
        <v>55</v>
      </c>
      <c r="K14543" s="14" t="n">
        <f aca="false">J14543-H14543</f>
        <v>30.43</v>
      </c>
      <c r="L14543" s="14" t="n">
        <f aca="false">G14543-H14543</f>
        <v>-5.07</v>
      </c>
    </row>
    <row r="14544" customFormat="false" ht="15" hidden="false" customHeight="false" outlineLevel="0" collapsed="false">
      <c r="A14544" s="2" t="s">
        <v>221</v>
      </c>
      <c r="B14544" s="2" t="s">
        <v>124</v>
      </c>
      <c r="C14544" s="2" t="s">
        <v>47</v>
      </c>
      <c r="D14544" s="2" t="s">
        <v>10</v>
      </c>
      <c r="E14544" s="2" t="s">
        <v>74</v>
      </c>
      <c r="F14544" s="2" t="s">
        <v>976</v>
      </c>
      <c r="G14544" s="14" t="n">
        <v>14.5</v>
      </c>
      <c r="H14544" s="14" t="n">
        <v>21.7</v>
      </c>
      <c r="I14544" s="14" t="n">
        <v>19.5</v>
      </c>
      <c r="J14544" s="23" t="n">
        <f aca="false">IF(AND(E14544="Priority",ISNUMBER('Cost model'!N797)),'Cost model'!N797,'Cost model'!M797)</f>
        <v>14.5</v>
      </c>
      <c r="K14544" s="14" t="n">
        <f aca="false">J14544-H14544</f>
        <v>-7.2</v>
      </c>
      <c r="L14544" s="14" t="n">
        <f aca="false">G14544-H14544</f>
        <v>-7.2</v>
      </c>
    </row>
    <row r="14545" customFormat="false" ht="15" hidden="false" customHeight="false" outlineLevel="0" collapsed="false">
      <c r="A14545" s="2" t="s">
        <v>142</v>
      </c>
      <c r="B14545" s="2" t="s">
        <v>142</v>
      </c>
      <c r="C14545" s="2" t="s">
        <v>47</v>
      </c>
      <c r="D14545" s="2" t="s">
        <v>10</v>
      </c>
      <c r="E14545" s="2" t="s">
        <v>74</v>
      </c>
      <c r="F14545" s="2" t="s">
        <v>977</v>
      </c>
      <c r="G14545" s="14" t="n">
        <v>9.5</v>
      </c>
      <c r="H14545" s="14" t="n">
        <v>7.55</v>
      </c>
      <c r="I14545" s="14" t="n">
        <v>9.5</v>
      </c>
      <c r="J14545" s="23" t="n">
        <f aca="false">IF(AND(E14545="Priority",ISNUMBER('Cost model'!N632)),'Cost model'!N632,'Cost model'!M632)</f>
        <v>9.5</v>
      </c>
      <c r="K14545" s="14" t="n">
        <f aca="false">J14545-H14545</f>
        <v>1.95</v>
      </c>
      <c r="L14545" s="14" t="n">
        <f aca="false">G14545-H14545</f>
        <v>1.95</v>
      </c>
    </row>
    <row r="14546" customFormat="false" ht="15" hidden="false" customHeight="false" outlineLevel="0" collapsed="false">
      <c r="A14546" s="2" t="s">
        <v>142</v>
      </c>
      <c r="B14546" s="2" t="s">
        <v>174</v>
      </c>
      <c r="C14546" s="2" t="s">
        <v>47</v>
      </c>
      <c r="D14546" s="2" t="s">
        <v>10</v>
      </c>
      <c r="E14546" s="2" t="s">
        <v>74</v>
      </c>
      <c r="F14546" s="2" t="s">
        <v>976</v>
      </c>
      <c r="G14546" s="14" t="n">
        <v>9.5</v>
      </c>
      <c r="H14546" s="14" t="n">
        <v>6.16</v>
      </c>
      <c r="I14546" s="14" t="n">
        <v>14.5</v>
      </c>
      <c r="J14546" s="23" t="n">
        <f aca="false">IF(AND(E14546="Priority",ISNUMBER('Cost model'!N692)),'Cost model'!N692,'Cost model'!M692)</f>
        <v>9.5</v>
      </c>
      <c r="K14546" s="14" t="n">
        <f aca="false">J14546-H14546</f>
        <v>3.34</v>
      </c>
      <c r="L14546" s="14" t="n">
        <f aca="false">G14546-H14546</f>
        <v>3.34</v>
      </c>
    </row>
    <row r="14547" customFormat="false" ht="15" hidden="false" customHeight="false" outlineLevel="0" collapsed="false">
      <c r="A14547" s="2" t="s">
        <v>205</v>
      </c>
      <c r="B14547" s="2" t="s">
        <v>124</v>
      </c>
      <c r="C14547" s="2" t="s">
        <v>47</v>
      </c>
      <c r="D14547" s="2" t="s">
        <v>10</v>
      </c>
      <c r="E14547" s="2" t="s">
        <v>74</v>
      </c>
      <c r="F14547" s="2" t="s">
        <v>976</v>
      </c>
      <c r="G14547" s="14" t="n">
        <v>14.5</v>
      </c>
      <c r="H14547" s="14" t="n">
        <v>13.92</v>
      </c>
      <c r="I14547" s="14" t="n">
        <v>19.5</v>
      </c>
      <c r="J14547" s="23" t="n">
        <f aca="false">IF(AND(E14547="Priority",ISNUMBER('Cost model'!N572)),'Cost model'!N572,'Cost model'!M572)</f>
        <v>15.5</v>
      </c>
      <c r="K14547" s="14" t="n">
        <f aca="false">J14547-H14547</f>
        <v>1.58</v>
      </c>
      <c r="L14547" s="14" t="n">
        <f aca="false">G14547-H14547</f>
        <v>0.58</v>
      </c>
    </row>
    <row r="14548" customFormat="false" ht="15" hidden="false" customHeight="false" outlineLevel="0" collapsed="false">
      <c r="A14548" s="2" t="s">
        <v>124</v>
      </c>
      <c r="B14548" s="2" t="s">
        <v>124</v>
      </c>
      <c r="C14548" s="2" t="s">
        <v>49</v>
      </c>
      <c r="D14548" s="2" t="s">
        <v>10</v>
      </c>
      <c r="E14548" s="2" t="s">
        <v>74</v>
      </c>
      <c r="F14548" s="2" t="s">
        <v>977</v>
      </c>
      <c r="G14548" s="14" t="n">
        <v>17.5</v>
      </c>
      <c r="H14548" s="14" t="n">
        <v>24.57</v>
      </c>
      <c r="I14548" s="14" t="n">
        <v>17.5</v>
      </c>
      <c r="J14548" s="23" t="n">
        <f aca="false">IF(AND(E14548="Priority",ISNUMBER('Cost model'!N319)),'Cost model'!N319,'Cost model'!M319)</f>
        <v>16.5</v>
      </c>
      <c r="K14548" s="14" t="n">
        <f aca="false">J14548-H14548</f>
        <v>-8.07</v>
      </c>
      <c r="L14548" s="14" t="n">
        <f aca="false">G14548-H14548</f>
        <v>-7.07</v>
      </c>
    </row>
    <row r="14549" customFormat="false" ht="15" hidden="false" customHeight="false" outlineLevel="0" collapsed="false">
      <c r="A14549" s="2" t="s">
        <v>174</v>
      </c>
      <c r="B14549" s="2" t="s">
        <v>124</v>
      </c>
      <c r="C14549" s="2" t="s">
        <v>48</v>
      </c>
      <c r="D14549" s="2" t="s">
        <v>10</v>
      </c>
      <c r="E14549" s="2" t="s">
        <v>74</v>
      </c>
      <c r="F14549" s="2" t="s">
        <v>976</v>
      </c>
      <c r="G14549" s="14" t="n">
        <v>12.5</v>
      </c>
      <c r="H14549" s="14" t="n">
        <v>21.7</v>
      </c>
      <c r="I14549" s="14" t="n">
        <v>12.5</v>
      </c>
      <c r="J14549" s="23" t="n">
        <f aca="false">IF(AND(E14549="Priority",ISNUMBER('Cost model'!N108)),'Cost model'!N108,'Cost model'!M108)</f>
        <v>15.5</v>
      </c>
      <c r="K14549" s="14" t="n">
        <f aca="false">J14549-H14549</f>
        <v>-6.2</v>
      </c>
      <c r="L14549" s="14" t="n">
        <f aca="false">G14549-H14549</f>
        <v>-9.2</v>
      </c>
    </row>
    <row r="14550" customFormat="false" ht="15" hidden="false" customHeight="false" outlineLevel="0" collapsed="false">
      <c r="A14550" s="2" t="s">
        <v>158</v>
      </c>
      <c r="B14550" s="2" t="s">
        <v>158</v>
      </c>
      <c r="C14550" s="2" t="s">
        <v>49</v>
      </c>
      <c r="D14550" s="2" t="s">
        <v>12</v>
      </c>
      <c r="E14550" s="2" t="s">
        <v>74</v>
      </c>
      <c r="F14550" s="2" t="s">
        <v>977</v>
      </c>
      <c r="G14550" s="14" t="n">
        <v>19.5</v>
      </c>
      <c r="H14550" s="14" t="n">
        <v>22.78</v>
      </c>
      <c r="I14550" s="14" t="n">
        <v>19.5</v>
      </c>
      <c r="J14550" s="23" t="n">
        <f aca="false">IF(AND(E14550="Priority",ISNUMBER('Cost model'!N427)),'Cost model'!N427,'Cost model'!M427)</f>
        <v>28.5</v>
      </c>
      <c r="K14550" s="14" t="n">
        <f aca="false">J14550-H14550</f>
        <v>5.72</v>
      </c>
      <c r="L14550" s="14" t="n">
        <f aca="false">G14550-H14550</f>
        <v>-3.28</v>
      </c>
    </row>
    <row r="14551" customFormat="false" ht="15" hidden="false" customHeight="false" outlineLevel="0" collapsed="false">
      <c r="A14551" s="2" t="s">
        <v>342</v>
      </c>
      <c r="B14551" s="2" t="s">
        <v>142</v>
      </c>
      <c r="C14551" s="2" t="s">
        <v>47</v>
      </c>
      <c r="D14551" s="2" t="s">
        <v>10</v>
      </c>
      <c r="E14551" s="2" t="s">
        <v>74</v>
      </c>
      <c r="F14551" s="2" t="s">
        <v>976</v>
      </c>
      <c r="G14551" s="14" t="n">
        <v>19.5</v>
      </c>
      <c r="H14551" s="14" t="n">
        <v>12.66</v>
      </c>
      <c r="I14551" s="14" t="n">
        <v>19.5</v>
      </c>
      <c r="J14551" s="23" t="n">
        <f aca="false">IF(AND(E14551="Priority",ISNUMBER('Cost model'!N227)),'Cost model'!N227,'Cost model'!M227)</f>
        <v>19.5</v>
      </c>
      <c r="K14551" s="14" t="n">
        <f aca="false">J14551-H14551</f>
        <v>6.84</v>
      </c>
      <c r="L14551" s="14" t="n">
        <f aca="false">G14551-H14551</f>
        <v>6.84</v>
      </c>
    </row>
    <row r="14552" customFormat="false" ht="15" hidden="false" customHeight="false" outlineLevel="0" collapsed="false">
      <c r="A14552" s="2" t="s">
        <v>142</v>
      </c>
      <c r="B14552" s="2" t="s">
        <v>142</v>
      </c>
      <c r="C14552" s="2" t="s">
        <v>47</v>
      </c>
      <c r="D14552" s="2" t="s">
        <v>10</v>
      </c>
      <c r="E14552" s="2" t="s">
        <v>74</v>
      </c>
      <c r="F14552" s="2" t="s">
        <v>977</v>
      </c>
      <c r="G14552" s="14" t="n">
        <v>9.5</v>
      </c>
      <c r="H14552" s="14" t="n">
        <v>11.06</v>
      </c>
      <c r="I14552" s="14" t="n">
        <v>9.5</v>
      </c>
      <c r="J14552" s="23" t="n">
        <f aca="false">IF(AND(E14552="Priority",ISNUMBER('Cost model'!N632)),'Cost model'!N632,'Cost model'!M632)</f>
        <v>9.5</v>
      </c>
      <c r="K14552" s="14" t="n">
        <f aca="false">J14552-H14552</f>
        <v>-1.56</v>
      </c>
      <c r="L14552" s="14" t="n">
        <f aca="false">G14552-H14552</f>
        <v>-1.56</v>
      </c>
    </row>
    <row r="14553" customFormat="false" ht="15" hidden="false" customHeight="false" outlineLevel="0" collapsed="false">
      <c r="A14553" s="2" t="s">
        <v>124</v>
      </c>
      <c r="B14553" s="2" t="s">
        <v>124</v>
      </c>
      <c r="C14553" s="2" t="s">
        <v>48</v>
      </c>
      <c r="D14553" s="2" t="s">
        <v>10</v>
      </c>
      <c r="E14553" s="2" t="s">
        <v>74</v>
      </c>
      <c r="F14553" s="2" t="s">
        <v>977</v>
      </c>
      <c r="G14553" s="14" t="n">
        <v>12.5</v>
      </c>
      <c r="H14553" s="14" t="n">
        <v>7.74</v>
      </c>
      <c r="I14553" s="14" t="n">
        <v>12.5</v>
      </c>
      <c r="J14553" s="23" t="n">
        <f aca="false">IF(AND(E14553="Priority",ISNUMBER('Cost model'!N318)),'Cost model'!N318,'Cost model'!M318)</f>
        <v>14.5</v>
      </c>
      <c r="K14553" s="14" t="n">
        <f aca="false">J14553-H14553</f>
        <v>6.76</v>
      </c>
      <c r="L14553" s="14" t="n">
        <f aca="false">G14553-H14553</f>
        <v>4.76</v>
      </c>
    </row>
    <row r="14554" customFormat="false" ht="15" hidden="false" customHeight="false" outlineLevel="0" collapsed="false">
      <c r="A14554" s="2" t="s">
        <v>124</v>
      </c>
      <c r="B14554" s="2" t="s">
        <v>124</v>
      </c>
      <c r="C14554" s="2" t="s">
        <v>47</v>
      </c>
      <c r="D14554" s="2" t="s">
        <v>15</v>
      </c>
      <c r="E14554" s="2" t="s">
        <v>74</v>
      </c>
      <c r="F14554" s="2" t="s">
        <v>977</v>
      </c>
      <c r="G14554" s="14" t="n">
        <v>45</v>
      </c>
      <c r="H14554" s="14" t="n">
        <v>141.9</v>
      </c>
      <c r="I14554" s="14" t="n">
        <v>45</v>
      </c>
      <c r="J14554" s="23" t="n">
        <f aca="false">IF(AND(E14554="Priority",ISNUMBER('Cost model'!N329)),'Cost model'!N329,'Cost model'!M329)</f>
        <v>135</v>
      </c>
      <c r="K14554" s="14" t="n">
        <f aca="false">J14554-H14554</f>
        <v>-6.90000000000001</v>
      </c>
      <c r="L14554" s="14" t="n">
        <f aca="false">G14554-H14554</f>
        <v>-96.9</v>
      </c>
    </row>
    <row r="14555" customFormat="false" ht="15" hidden="false" customHeight="false" outlineLevel="0" collapsed="false">
      <c r="A14555" s="2" t="s">
        <v>174</v>
      </c>
      <c r="B14555" s="2" t="s">
        <v>174</v>
      </c>
      <c r="C14555" s="2" t="s">
        <v>47</v>
      </c>
      <c r="D14555" s="2" t="s">
        <v>10</v>
      </c>
      <c r="E14555" s="2" t="s">
        <v>74</v>
      </c>
      <c r="F14555" s="2" t="s">
        <v>977</v>
      </c>
      <c r="G14555" s="14" t="n">
        <v>9.5</v>
      </c>
      <c r="H14555" s="14" t="n">
        <v>6.93</v>
      </c>
      <c r="I14555" s="14" t="n">
        <v>9.5</v>
      </c>
      <c r="J14555" s="23" t="n">
        <f aca="false">IF(AND(E14555="Priority",ISNUMBER('Cost model'!N167)),'Cost model'!N167,'Cost model'!M167)</f>
        <v>8.5</v>
      </c>
      <c r="K14555" s="14" t="n">
        <f aca="false">J14555-H14555</f>
        <v>1.57</v>
      </c>
      <c r="L14555" s="14" t="n">
        <f aca="false">G14555-H14555</f>
        <v>2.57</v>
      </c>
    </row>
    <row r="14556" customFormat="false" ht="15" hidden="false" customHeight="false" outlineLevel="0" collapsed="false">
      <c r="A14556" s="2" t="s">
        <v>158</v>
      </c>
      <c r="B14556" s="2" t="s">
        <v>158</v>
      </c>
      <c r="C14556" s="2" t="s">
        <v>49</v>
      </c>
      <c r="D14556" s="2" t="s">
        <v>12</v>
      </c>
      <c r="E14556" s="2" t="s">
        <v>74</v>
      </c>
      <c r="F14556" s="2" t="s">
        <v>977</v>
      </c>
      <c r="G14556" s="14" t="n">
        <v>19.5</v>
      </c>
      <c r="H14556" s="14" t="n">
        <v>33.76</v>
      </c>
      <c r="I14556" s="14" t="n">
        <v>19.5</v>
      </c>
      <c r="J14556" s="23" t="n">
        <f aca="false">IF(AND(E14556="Priority",ISNUMBER('Cost model'!N427)),'Cost model'!N427,'Cost model'!M427)</f>
        <v>28.5</v>
      </c>
      <c r="K14556" s="14" t="n">
        <f aca="false">J14556-H14556</f>
        <v>-5.26</v>
      </c>
      <c r="L14556" s="14" t="n">
        <f aca="false">G14556-H14556</f>
        <v>-14.26</v>
      </c>
    </row>
    <row r="14557" customFormat="false" ht="15" hidden="false" customHeight="false" outlineLevel="0" collapsed="false">
      <c r="A14557" s="2" t="s">
        <v>174</v>
      </c>
      <c r="B14557" s="2" t="s">
        <v>124</v>
      </c>
      <c r="C14557" s="2" t="s">
        <v>48</v>
      </c>
      <c r="D14557" s="2" t="s">
        <v>10</v>
      </c>
      <c r="E14557" s="2" t="s">
        <v>74</v>
      </c>
      <c r="F14557" s="2" t="s">
        <v>976</v>
      </c>
      <c r="G14557" s="14" t="n">
        <v>12.5</v>
      </c>
      <c r="H14557" s="14" t="n">
        <v>43.58</v>
      </c>
      <c r="I14557" s="14" t="n">
        <v>12.5</v>
      </c>
      <c r="J14557" s="23" t="n">
        <f aca="false">IF(AND(E14557="Priority",ISNUMBER('Cost model'!N108)),'Cost model'!N108,'Cost model'!M108)</f>
        <v>15.5</v>
      </c>
      <c r="K14557" s="14" t="n">
        <f aca="false">J14557-H14557</f>
        <v>-28.08</v>
      </c>
      <c r="L14557" s="14" t="n">
        <f aca="false">G14557-H14557</f>
        <v>-31.08</v>
      </c>
    </row>
    <row r="14558" customFormat="false" ht="15" hidden="false" customHeight="false" outlineLevel="0" collapsed="false">
      <c r="A14558" s="2" t="s">
        <v>174</v>
      </c>
      <c r="B14558" s="2" t="s">
        <v>124</v>
      </c>
      <c r="C14558" s="2" t="s">
        <v>47</v>
      </c>
      <c r="D14558" s="2" t="s">
        <v>12</v>
      </c>
      <c r="E14558" s="2" t="s">
        <v>74</v>
      </c>
      <c r="F14558" s="2" t="s">
        <v>976</v>
      </c>
      <c r="G14558" s="14" t="n">
        <v>9.5</v>
      </c>
      <c r="H14558" s="14" t="n">
        <v>10.58</v>
      </c>
      <c r="I14558" s="14" t="n">
        <v>9.5</v>
      </c>
      <c r="J14558" s="23" t="n">
        <f aca="false">IF(AND(E14558="Priority",ISNUMBER('Cost model'!N110)),'Cost model'!N110,'Cost model'!M110)</f>
        <v>40</v>
      </c>
      <c r="K14558" s="14" t="n">
        <f aca="false">J14558-H14558</f>
        <v>29.42</v>
      </c>
      <c r="L14558" s="14" t="n">
        <f aca="false">G14558-H14558</f>
        <v>-1.08</v>
      </c>
    </row>
    <row r="14559" customFormat="false" ht="15" hidden="false" customHeight="false" outlineLevel="0" collapsed="false">
      <c r="A14559" s="2" t="s">
        <v>124</v>
      </c>
      <c r="B14559" s="2" t="s">
        <v>124</v>
      </c>
      <c r="C14559" s="2" t="s">
        <v>47</v>
      </c>
      <c r="D14559" s="2" t="s">
        <v>10</v>
      </c>
      <c r="E14559" s="2" t="s">
        <v>74</v>
      </c>
      <c r="F14559" s="2" t="s">
        <v>977</v>
      </c>
      <c r="G14559" s="14" t="n">
        <v>9.5</v>
      </c>
      <c r="H14559" s="14" t="n">
        <v>6.93</v>
      </c>
      <c r="I14559" s="14" t="n">
        <v>9.5</v>
      </c>
      <c r="J14559" s="23" t="n">
        <f aca="false">IF(AND(E14559="Priority",ISNUMBER('Cost model'!N317)),'Cost model'!N317,'Cost model'!M317)</f>
        <v>10.5</v>
      </c>
      <c r="K14559" s="14" t="n">
        <f aca="false">J14559-H14559</f>
        <v>3.57</v>
      </c>
      <c r="L14559" s="14" t="n">
        <f aca="false">G14559-H14559</f>
        <v>2.57</v>
      </c>
    </row>
    <row r="14560" customFormat="false" ht="15" hidden="false" customHeight="false" outlineLevel="0" collapsed="false">
      <c r="A14560" s="2" t="s">
        <v>124</v>
      </c>
      <c r="B14560" s="2" t="s">
        <v>142</v>
      </c>
      <c r="C14560" s="2" t="s">
        <v>48</v>
      </c>
      <c r="D14560" s="2" t="s">
        <v>10</v>
      </c>
      <c r="E14560" s="2" t="s">
        <v>74</v>
      </c>
      <c r="F14560" s="2" t="s">
        <v>976</v>
      </c>
      <c r="G14560" s="14" t="n">
        <v>12.5</v>
      </c>
      <c r="H14560" s="14" t="n">
        <v>15.26</v>
      </c>
      <c r="I14560" s="14" t="n">
        <v>14.5</v>
      </c>
      <c r="J14560" s="23" t="n">
        <f aca="false">IF(AND(E14560="Priority",ISNUMBER('Cost model'!N333)),'Cost model'!N333,'Cost model'!M333)</f>
        <v>18.5</v>
      </c>
      <c r="K14560" s="14" t="n">
        <f aca="false">J14560-H14560</f>
        <v>3.24</v>
      </c>
      <c r="L14560" s="14" t="n">
        <f aca="false">G14560-H14560</f>
        <v>-2.76</v>
      </c>
    </row>
    <row r="14561" customFormat="false" ht="15" hidden="false" customHeight="false" outlineLevel="0" collapsed="false">
      <c r="A14561" s="2" t="s">
        <v>174</v>
      </c>
      <c r="B14561" s="2" t="s">
        <v>174</v>
      </c>
      <c r="C14561" s="2" t="s">
        <v>47</v>
      </c>
      <c r="D14561" s="2" t="s">
        <v>12</v>
      </c>
      <c r="E14561" s="2" t="s">
        <v>74</v>
      </c>
      <c r="F14561" s="2" t="s">
        <v>977</v>
      </c>
      <c r="G14561" s="14" t="n">
        <v>9.5</v>
      </c>
      <c r="H14561" s="14" t="n">
        <v>28.7</v>
      </c>
      <c r="I14561" s="14" t="n">
        <v>9.5</v>
      </c>
      <c r="J14561" s="23" t="n">
        <f aca="false">IF(AND(E14561="Priority",ISNUMBER('Cost model'!N170)),'Cost model'!N170,'Cost model'!M170)</f>
        <v>25.5</v>
      </c>
      <c r="K14561" s="14" t="n">
        <f aca="false">J14561-H14561</f>
        <v>-3.2</v>
      </c>
      <c r="L14561" s="14" t="n">
        <f aca="false">G14561-H14561</f>
        <v>-19.2</v>
      </c>
    </row>
    <row r="14562" customFormat="false" ht="15" hidden="false" customHeight="false" outlineLevel="0" collapsed="false">
      <c r="A14562" s="2" t="s">
        <v>142</v>
      </c>
      <c r="B14562" s="2" t="s">
        <v>142</v>
      </c>
      <c r="C14562" s="2" t="s">
        <v>47</v>
      </c>
      <c r="D14562" s="2" t="s">
        <v>10</v>
      </c>
      <c r="E14562" s="2" t="s">
        <v>74</v>
      </c>
      <c r="F14562" s="2" t="s">
        <v>977</v>
      </c>
      <c r="G14562" s="14" t="n">
        <v>9.5</v>
      </c>
      <c r="H14562" s="14" t="n">
        <v>11.47</v>
      </c>
      <c r="I14562" s="14" t="n">
        <v>9.5</v>
      </c>
      <c r="J14562" s="23" t="n">
        <f aca="false">IF(AND(E14562="Priority",ISNUMBER('Cost model'!N632)),'Cost model'!N632,'Cost model'!M632)</f>
        <v>9.5</v>
      </c>
      <c r="K14562" s="14" t="n">
        <f aca="false">J14562-H14562</f>
        <v>-1.97</v>
      </c>
      <c r="L14562" s="14" t="n">
        <f aca="false">G14562-H14562</f>
        <v>-1.97</v>
      </c>
    </row>
    <row r="14563" customFormat="false" ht="15" hidden="false" customHeight="false" outlineLevel="0" collapsed="false">
      <c r="A14563" s="2" t="s">
        <v>124</v>
      </c>
      <c r="B14563" s="2" t="s">
        <v>124</v>
      </c>
      <c r="C14563" s="2" t="s">
        <v>48</v>
      </c>
      <c r="D14563" s="2" t="s">
        <v>12</v>
      </c>
      <c r="E14563" s="2" t="s">
        <v>83</v>
      </c>
      <c r="F14563" s="2" t="s">
        <v>977</v>
      </c>
      <c r="G14563" s="14" t="n">
        <v>19.5</v>
      </c>
      <c r="H14563" s="14" t="n">
        <v>26.1</v>
      </c>
      <c r="I14563" s="14" t="n">
        <v>19.5</v>
      </c>
      <c r="J14563" s="23" t="n">
        <f aca="false">IF(AND(E14563="Priority",ISNUMBER('Cost model'!N321)),'Cost model'!N321,'Cost model'!M321)</f>
        <v>55</v>
      </c>
      <c r="K14563" s="14" t="n">
        <f aca="false">J14563-H14563</f>
        <v>28.9</v>
      </c>
      <c r="L14563" s="14" t="n">
        <f aca="false">G14563-H14563</f>
        <v>-6.6</v>
      </c>
    </row>
    <row r="14564" customFormat="false" ht="15" hidden="false" customHeight="false" outlineLevel="0" collapsed="false">
      <c r="A14564" s="2" t="s">
        <v>342</v>
      </c>
      <c r="B14564" s="2" t="s">
        <v>158</v>
      </c>
      <c r="C14564" s="2" t="s">
        <v>47</v>
      </c>
      <c r="D14564" s="2" t="s">
        <v>12</v>
      </c>
      <c r="E14564" s="2" t="s">
        <v>83</v>
      </c>
      <c r="F14564" s="2" t="s">
        <v>976</v>
      </c>
      <c r="G14564" s="14" t="n">
        <v>29.5</v>
      </c>
      <c r="H14564" s="14" t="n">
        <v>78.66</v>
      </c>
      <c r="I14564" s="14" t="n">
        <v>29.5</v>
      </c>
      <c r="J14564" s="23" t="n">
        <f aca="false">IF(AND(E14564="Priority",ISNUMBER('Cost model'!N215)),'Cost model'!N215,'Cost model'!M215)</f>
        <v>80</v>
      </c>
      <c r="K14564" s="14" t="n">
        <f aca="false">J14564-H14564</f>
        <v>1.34</v>
      </c>
      <c r="L14564" s="14" t="n">
        <f aca="false">G14564-H14564</f>
        <v>-49.16</v>
      </c>
    </row>
    <row r="14565" customFormat="false" ht="15" hidden="false" customHeight="false" outlineLevel="0" collapsed="false">
      <c r="A14565" s="2" t="s">
        <v>221</v>
      </c>
      <c r="B14565" s="2" t="s">
        <v>221</v>
      </c>
      <c r="C14565" s="2" t="s">
        <v>47</v>
      </c>
      <c r="D14565" s="2" t="s">
        <v>10</v>
      </c>
      <c r="E14565" s="2" t="s">
        <v>74</v>
      </c>
      <c r="F14565" s="2" t="s">
        <v>977</v>
      </c>
      <c r="G14565" s="14" t="n">
        <v>9.5</v>
      </c>
      <c r="H14565" s="14" t="n">
        <v>8.58</v>
      </c>
      <c r="I14565" s="14" t="n">
        <v>9.5</v>
      </c>
      <c r="J14565" s="23" t="n">
        <f aca="false">IF(AND(E14565="Priority",ISNUMBER('Cost model'!N737)),'Cost model'!N737,'Cost model'!M737)</f>
        <v>8.5</v>
      </c>
      <c r="K14565" s="14" t="n">
        <f aca="false">J14565-H14565</f>
        <v>-0.0800000000000001</v>
      </c>
      <c r="L14565" s="14" t="n">
        <f aca="false">G14565-H14565</f>
        <v>0.92</v>
      </c>
    </row>
    <row r="14566" customFormat="false" ht="15" hidden="false" customHeight="false" outlineLevel="0" collapsed="false">
      <c r="A14566" s="2" t="s">
        <v>124</v>
      </c>
      <c r="B14566" s="2" t="s">
        <v>124</v>
      </c>
      <c r="C14566" s="2" t="s">
        <v>47</v>
      </c>
      <c r="D14566" s="2" t="s">
        <v>12</v>
      </c>
      <c r="E14566" s="2" t="s">
        <v>74</v>
      </c>
      <c r="F14566" s="2" t="s">
        <v>977</v>
      </c>
      <c r="G14566" s="14" t="n">
        <v>9.5</v>
      </c>
      <c r="H14566" s="14" t="n">
        <v>31.93</v>
      </c>
      <c r="I14566" s="14" t="n">
        <v>9.5</v>
      </c>
      <c r="J14566" s="23" t="n">
        <f aca="false">IF(AND(E14566="Priority",ISNUMBER('Cost model'!N320)),'Cost model'!N320,'Cost model'!M320)</f>
        <v>24.5</v>
      </c>
      <c r="K14566" s="14" t="n">
        <f aca="false">J14566-H14566</f>
        <v>-7.43</v>
      </c>
      <c r="L14566" s="14" t="n">
        <f aca="false">G14566-H14566</f>
        <v>-22.43</v>
      </c>
    </row>
    <row r="14567" customFormat="false" ht="15" hidden="false" customHeight="false" outlineLevel="0" collapsed="false">
      <c r="A14567" s="2" t="s">
        <v>174</v>
      </c>
      <c r="B14567" s="2" t="s">
        <v>174</v>
      </c>
      <c r="C14567" s="2" t="s">
        <v>49</v>
      </c>
      <c r="D14567" s="2" t="s">
        <v>10</v>
      </c>
      <c r="E14567" s="2" t="s">
        <v>74</v>
      </c>
      <c r="F14567" s="2" t="s">
        <v>977</v>
      </c>
      <c r="G14567" s="14" t="n">
        <v>17.5</v>
      </c>
      <c r="H14567" s="14" t="n">
        <v>11.74</v>
      </c>
      <c r="I14567" s="14" t="n">
        <v>17.5</v>
      </c>
      <c r="J14567" s="23" t="n">
        <f aca="false">IF(AND(E14567="Priority",ISNUMBER('Cost model'!N169)),'Cost model'!N169,'Cost model'!M169)</f>
        <v>18.5</v>
      </c>
      <c r="K14567" s="14" t="n">
        <f aca="false">J14567-H14567</f>
        <v>6.76</v>
      </c>
      <c r="L14567" s="14" t="n">
        <f aca="false">G14567-H14567</f>
        <v>5.76</v>
      </c>
    </row>
    <row r="14568" customFormat="false" ht="15" hidden="false" customHeight="false" outlineLevel="0" collapsed="false">
      <c r="A14568" s="2" t="s">
        <v>174</v>
      </c>
      <c r="B14568" s="2" t="s">
        <v>124</v>
      </c>
      <c r="C14568" s="2" t="s">
        <v>47</v>
      </c>
      <c r="D14568" s="2" t="s">
        <v>10</v>
      </c>
      <c r="E14568" s="2" t="s">
        <v>74</v>
      </c>
      <c r="F14568" s="2" t="s">
        <v>976</v>
      </c>
      <c r="G14568" s="14" t="n">
        <v>9.5</v>
      </c>
      <c r="H14568" s="14" t="n">
        <v>21.7</v>
      </c>
      <c r="I14568" s="14" t="n">
        <v>9.5</v>
      </c>
      <c r="J14568" s="23" t="n">
        <f aca="false">IF(AND(E14568="Priority",ISNUMBER('Cost model'!N107)),'Cost model'!N107,'Cost model'!M107)</f>
        <v>12.5</v>
      </c>
      <c r="K14568" s="14" t="n">
        <f aca="false">J14568-H14568</f>
        <v>-9.2</v>
      </c>
      <c r="L14568" s="14" t="n">
        <f aca="false">G14568-H14568</f>
        <v>-12.2</v>
      </c>
    </row>
    <row r="14569" customFormat="false" ht="15" hidden="false" customHeight="false" outlineLevel="0" collapsed="false">
      <c r="A14569" s="2" t="s">
        <v>124</v>
      </c>
      <c r="B14569" s="2" t="s">
        <v>124</v>
      </c>
      <c r="C14569" s="2" t="s">
        <v>48</v>
      </c>
      <c r="D14569" s="2" t="s">
        <v>12</v>
      </c>
      <c r="E14569" s="2" t="s">
        <v>74</v>
      </c>
      <c r="F14569" s="2" t="s">
        <v>977</v>
      </c>
      <c r="G14569" s="14" t="n">
        <v>12.5</v>
      </c>
      <c r="H14569" s="14" t="n">
        <v>24.57</v>
      </c>
      <c r="I14569" s="14" t="n">
        <v>12.5</v>
      </c>
      <c r="J14569" s="23" t="n">
        <f aca="false">IF(AND(E14569="Priority",ISNUMBER('Cost model'!N321)),'Cost model'!N321,'Cost model'!M321)</f>
        <v>40</v>
      </c>
      <c r="K14569" s="14" t="n">
        <f aca="false">J14569-H14569</f>
        <v>15.43</v>
      </c>
      <c r="L14569" s="14" t="n">
        <f aca="false">G14569-H14569</f>
        <v>-12.07</v>
      </c>
    </row>
    <row r="14570" customFormat="false" ht="15" hidden="false" customHeight="false" outlineLevel="0" collapsed="false">
      <c r="A14570" s="2" t="s">
        <v>205</v>
      </c>
      <c r="B14570" s="2" t="s">
        <v>142</v>
      </c>
      <c r="C14570" s="2" t="s">
        <v>47</v>
      </c>
      <c r="D14570" s="2" t="s">
        <v>12</v>
      </c>
      <c r="E14570" s="2" t="s">
        <v>74</v>
      </c>
      <c r="F14570" s="2" t="s">
        <v>976</v>
      </c>
      <c r="G14570" s="14" t="n">
        <v>19.5</v>
      </c>
      <c r="H14570" s="14" t="n">
        <v>31.11</v>
      </c>
      <c r="I14570" s="14" t="n">
        <v>19.5</v>
      </c>
      <c r="J14570" s="23" t="n">
        <f aca="false">IF(AND(E14570="Priority",ISNUMBER('Cost model'!N545)),'Cost model'!N545,'Cost model'!M545)</f>
        <v>55</v>
      </c>
      <c r="K14570" s="14" t="n">
        <f aca="false">J14570-H14570</f>
        <v>23.89</v>
      </c>
      <c r="L14570" s="14" t="n">
        <f aca="false">G14570-H14570</f>
        <v>-11.61</v>
      </c>
    </row>
    <row r="14571" customFormat="false" ht="15" hidden="false" customHeight="false" outlineLevel="0" collapsed="false">
      <c r="A14571" s="2" t="s">
        <v>124</v>
      </c>
      <c r="B14571" s="2" t="s">
        <v>124</v>
      </c>
      <c r="C14571" s="2" t="s">
        <v>47</v>
      </c>
      <c r="D14571" s="2" t="s">
        <v>12</v>
      </c>
      <c r="E14571" s="2" t="s">
        <v>74</v>
      </c>
      <c r="F14571" s="2" t="s">
        <v>977</v>
      </c>
      <c r="G14571" s="14" t="n">
        <v>9.5</v>
      </c>
      <c r="H14571" s="14" t="n">
        <v>7.74</v>
      </c>
      <c r="I14571" s="14" t="n">
        <v>9.5</v>
      </c>
      <c r="J14571" s="23" t="n">
        <f aca="false">IF(AND(E14571="Priority",ISNUMBER('Cost model'!N320)),'Cost model'!N320,'Cost model'!M320)</f>
        <v>24.5</v>
      </c>
      <c r="K14571" s="14" t="n">
        <f aca="false">J14571-H14571</f>
        <v>16.76</v>
      </c>
      <c r="L14571" s="14" t="n">
        <f aca="false">G14571-H14571</f>
        <v>1.76</v>
      </c>
    </row>
    <row r="14572" customFormat="false" ht="15" hidden="false" customHeight="false" outlineLevel="0" collapsed="false">
      <c r="A14572" s="2" t="s">
        <v>205</v>
      </c>
      <c r="B14572" s="2" t="s">
        <v>205</v>
      </c>
      <c r="C14572" s="2" t="s">
        <v>48</v>
      </c>
      <c r="D14572" s="2" t="s">
        <v>12</v>
      </c>
      <c r="E14572" s="2" t="s">
        <v>74</v>
      </c>
      <c r="F14572" s="2" t="s">
        <v>977</v>
      </c>
      <c r="G14572" s="14" t="n">
        <v>24.5</v>
      </c>
      <c r="H14572" s="14" t="n">
        <v>83.53</v>
      </c>
      <c r="I14572" s="14" t="n">
        <v>12.5</v>
      </c>
      <c r="J14572" s="23" t="n">
        <f aca="false">IF(AND(E14572="Priority",ISNUMBER('Cost model'!N531)),'Cost model'!N531,'Cost model'!M531)</f>
        <v>50</v>
      </c>
      <c r="K14572" s="14" t="n">
        <f aca="false">J14572-H14572</f>
        <v>-33.53</v>
      </c>
      <c r="L14572" s="14" t="n">
        <f aca="false">G14572-H14572</f>
        <v>-59.03</v>
      </c>
    </row>
    <row r="14573" customFormat="false" ht="15" hidden="false" customHeight="false" outlineLevel="0" collapsed="false">
      <c r="A14573" s="2" t="s">
        <v>221</v>
      </c>
      <c r="B14573" s="2" t="s">
        <v>158</v>
      </c>
      <c r="C14573" s="2" t="s">
        <v>49</v>
      </c>
      <c r="D14573" s="2" t="s">
        <v>10</v>
      </c>
      <c r="E14573" s="2" t="s">
        <v>74</v>
      </c>
      <c r="F14573" s="2" t="s">
        <v>976</v>
      </c>
      <c r="G14573" s="14" t="n">
        <v>17.5</v>
      </c>
      <c r="H14573" s="14" t="n">
        <v>15.24</v>
      </c>
      <c r="I14573" s="14" t="n">
        <v>17.5</v>
      </c>
      <c r="J14573" s="23" t="n">
        <f aca="false">IF(AND(E14573="Priority",ISNUMBER('Cost model'!N754)),'Cost model'!N754,'Cost model'!M754)</f>
        <v>23.5</v>
      </c>
      <c r="K14573" s="14" t="n">
        <f aca="false">J14573-H14573</f>
        <v>8.26</v>
      </c>
      <c r="L14573" s="14" t="n">
        <f aca="false">G14573-H14573</f>
        <v>2.26</v>
      </c>
    </row>
    <row r="14574" customFormat="false" ht="15" hidden="false" customHeight="false" outlineLevel="0" collapsed="false">
      <c r="A14574" s="2" t="s">
        <v>174</v>
      </c>
      <c r="B14574" s="2" t="s">
        <v>174</v>
      </c>
      <c r="C14574" s="2" t="s">
        <v>49</v>
      </c>
      <c r="D14574" s="2" t="s">
        <v>10</v>
      </c>
      <c r="E14574" s="2" t="s">
        <v>74</v>
      </c>
      <c r="F14574" s="2" t="s">
        <v>977</v>
      </c>
      <c r="G14574" s="14" t="n">
        <v>17.5</v>
      </c>
      <c r="H14574" s="14" t="n">
        <v>19.53</v>
      </c>
      <c r="I14574" s="14" t="n">
        <v>17.5</v>
      </c>
      <c r="J14574" s="23" t="n">
        <f aca="false">IF(AND(E14574="Priority",ISNUMBER('Cost model'!N169)),'Cost model'!N169,'Cost model'!M169)</f>
        <v>18.5</v>
      </c>
      <c r="K14574" s="14" t="n">
        <f aca="false">J14574-H14574</f>
        <v>-1.03</v>
      </c>
      <c r="L14574" s="14" t="n">
        <f aca="false">G14574-H14574</f>
        <v>-2.03</v>
      </c>
    </row>
    <row r="14575" customFormat="false" ht="15" hidden="false" customHeight="false" outlineLevel="0" collapsed="false">
      <c r="A14575" s="2" t="s">
        <v>158</v>
      </c>
      <c r="B14575" s="2" t="s">
        <v>158</v>
      </c>
      <c r="C14575" s="2" t="s">
        <v>47</v>
      </c>
      <c r="D14575" s="2" t="s">
        <v>12</v>
      </c>
      <c r="E14575" s="2" t="s">
        <v>74</v>
      </c>
      <c r="F14575" s="2" t="s">
        <v>977</v>
      </c>
      <c r="G14575" s="14" t="n">
        <v>9.5</v>
      </c>
      <c r="H14575" s="14" t="n">
        <v>7.51</v>
      </c>
      <c r="I14575" s="14" t="n">
        <v>9.5</v>
      </c>
      <c r="J14575" s="23" t="n">
        <f aca="false">IF(AND(E14575="Priority",ISNUMBER('Cost model'!N425)),'Cost model'!N425,'Cost model'!M425)</f>
        <v>14.5</v>
      </c>
      <c r="K14575" s="14" t="n">
        <f aca="false">J14575-H14575</f>
        <v>6.99</v>
      </c>
      <c r="L14575" s="14" t="n">
        <f aca="false">G14575-H14575</f>
        <v>1.99</v>
      </c>
    </row>
    <row r="14576" customFormat="false" ht="15" hidden="false" customHeight="false" outlineLevel="0" collapsed="false">
      <c r="A14576" s="2" t="s">
        <v>174</v>
      </c>
      <c r="B14576" s="2" t="s">
        <v>174</v>
      </c>
      <c r="C14576" s="2" t="s">
        <v>47</v>
      </c>
      <c r="D14576" s="2" t="s">
        <v>10</v>
      </c>
      <c r="E14576" s="2" t="s">
        <v>83</v>
      </c>
      <c r="F14576" s="2" t="s">
        <v>977</v>
      </c>
      <c r="G14576" s="14" t="n">
        <v>14.5</v>
      </c>
      <c r="H14576" s="14" t="n">
        <v>7.74</v>
      </c>
      <c r="I14576" s="14" t="n">
        <v>14.5</v>
      </c>
      <c r="J14576" s="23" t="n">
        <f aca="false">IF(AND(E14576="Priority",ISNUMBER('Cost model'!N167)),'Cost model'!N167,'Cost model'!M167)</f>
        <v>13.5</v>
      </c>
      <c r="K14576" s="14" t="n">
        <f aca="false">J14576-H14576</f>
        <v>5.76</v>
      </c>
      <c r="L14576" s="14" t="n">
        <f aca="false">G14576-H14576</f>
        <v>6.76</v>
      </c>
    </row>
    <row r="14577" customFormat="false" ht="15" hidden="false" customHeight="false" outlineLevel="0" collapsed="false">
      <c r="A14577" s="2" t="s">
        <v>174</v>
      </c>
      <c r="B14577" s="2" t="s">
        <v>124</v>
      </c>
      <c r="C14577" s="2" t="s">
        <v>47</v>
      </c>
      <c r="D14577" s="2" t="s">
        <v>10</v>
      </c>
      <c r="E14577" s="2" t="s">
        <v>74</v>
      </c>
      <c r="F14577" s="2" t="s">
        <v>976</v>
      </c>
      <c r="G14577" s="14" t="n">
        <v>9.5</v>
      </c>
      <c r="H14577" s="14" t="n">
        <v>8.46</v>
      </c>
      <c r="I14577" s="14" t="n">
        <v>9.5</v>
      </c>
      <c r="J14577" s="23" t="n">
        <f aca="false">IF(AND(E14577="Priority",ISNUMBER('Cost model'!N107)),'Cost model'!N107,'Cost model'!M107)</f>
        <v>12.5</v>
      </c>
      <c r="K14577" s="14" t="n">
        <f aca="false">J14577-H14577</f>
        <v>4.04</v>
      </c>
      <c r="L14577" s="14" t="n">
        <f aca="false">G14577-H14577</f>
        <v>1.04</v>
      </c>
    </row>
    <row r="14578" customFormat="false" ht="15" hidden="false" customHeight="false" outlineLevel="0" collapsed="false">
      <c r="A14578" s="2" t="s">
        <v>174</v>
      </c>
      <c r="B14578" s="2" t="s">
        <v>221</v>
      </c>
      <c r="C14578" s="2" t="s">
        <v>49</v>
      </c>
      <c r="D14578" s="2" t="s">
        <v>13</v>
      </c>
      <c r="E14578" s="2" t="s">
        <v>74</v>
      </c>
      <c r="F14578" s="2" t="s">
        <v>976</v>
      </c>
      <c r="G14578" s="14" t="n">
        <v>50</v>
      </c>
      <c r="H14578" s="14" t="n">
        <v>88.61</v>
      </c>
      <c r="I14578" s="14" t="n">
        <v>99</v>
      </c>
      <c r="J14578" s="23" t="n">
        <f aca="false">IF(AND(E14578="Priority",ISNUMBER('Cost model'!N160)),'Cost model'!N160,'Cost model'!M160)</f>
        <v>135</v>
      </c>
      <c r="K14578" s="14" t="n">
        <f aca="false">J14578-H14578</f>
        <v>46.39</v>
      </c>
      <c r="L14578" s="14" t="n">
        <f aca="false">G14578-H14578</f>
        <v>-38.61</v>
      </c>
    </row>
    <row r="14579" customFormat="false" ht="15" hidden="false" customHeight="false" outlineLevel="0" collapsed="false">
      <c r="A14579" s="2" t="s">
        <v>174</v>
      </c>
      <c r="B14579" s="2" t="s">
        <v>174</v>
      </c>
      <c r="C14579" s="2" t="s">
        <v>47</v>
      </c>
      <c r="D14579" s="2" t="s">
        <v>12</v>
      </c>
      <c r="E14579" s="2" t="s">
        <v>74</v>
      </c>
      <c r="F14579" s="2" t="s">
        <v>977</v>
      </c>
      <c r="G14579" s="14" t="n">
        <v>9.5</v>
      </c>
      <c r="H14579" s="14" t="n">
        <v>7.74</v>
      </c>
      <c r="I14579" s="14" t="n">
        <v>9.5</v>
      </c>
      <c r="J14579" s="23" t="n">
        <f aca="false">IF(AND(E14579="Priority",ISNUMBER('Cost model'!N170)),'Cost model'!N170,'Cost model'!M170)</f>
        <v>25.5</v>
      </c>
      <c r="K14579" s="14" t="n">
        <f aca="false">J14579-H14579</f>
        <v>17.76</v>
      </c>
      <c r="L14579" s="14" t="n">
        <f aca="false">G14579-H14579</f>
        <v>1.76</v>
      </c>
    </row>
    <row r="14580" customFormat="false" ht="15" hidden="false" customHeight="false" outlineLevel="0" collapsed="false">
      <c r="A14580" s="2" t="s">
        <v>142</v>
      </c>
      <c r="B14580" s="2" t="s">
        <v>174</v>
      </c>
      <c r="C14580" s="2" t="s">
        <v>48</v>
      </c>
      <c r="D14580" s="2" t="s">
        <v>10</v>
      </c>
      <c r="E14580" s="2" t="s">
        <v>74</v>
      </c>
      <c r="F14580" s="2" t="s">
        <v>976</v>
      </c>
      <c r="G14580" s="14" t="n">
        <v>12.5</v>
      </c>
      <c r="H14580" s="14" t="n">
        <v>13.99</v>
      </c>
      <c r="I14580" s="14" t="n">
        <v>14.5</v>
      </c>
      <c r="J14580" s="23" t="n">
        <f aca="false">IF(AND(E14580="Priority",ISNUMBER('Cost model'!N693)),'Cost model'!N693,'Cost model'!M693)</f>
        <v>11.5</v>
      </c>
      <c r="K14580" s="14" t="n">
        <f aca="false">J14580-H14580</f>
        <v>-2.49</v>
      </c>
      <c r="L14580" s="14" t="n">
        <f aca="false">G14580-H14580</f>
        <v>-1.49</v>
      </c>
    </row>
    <row r="14581" customFormat="false" ht="15" hidden="false" customHeight="false" outlineLevel="0" collapsed="false">
      <c r="A14581" s="2" t="s">
        <v>174</v>
      </c>
      <c r="B14581" s="2" t="s">
        <v>174</v>
      </c>
      <c r="C14581" s="2" t="s">
        <v>47</v>
      </c>
      <c r="D14581" s="2" t="s">
        <v>10</v>
      </c>
      <c r="E14581" s="2" t="s">
        <v>74</v>
      </c>
      <c r="F14581" s="2" t="s">
        <v>977</v>
      </c>
      <c r="G14581" s="14" t="n">
        <v>9.5</v>
      </c>
      <c r="H14581" s="14" t="n">
        <v>6.93</v>
      </c>
      <c r="I14581" s="14" t="n">
        <v>9.5</v>
      </c>
      <c r="J14581" s="23" t="n">
        <f aca="false">IF(AND(E14581="Priority",ISNUMBER('Cost model'!N167)),'Cost model'!N167,'Cost model'!M167)</f>
        <v>8.5</v>
      </c>
      <c r="K14581" s="14" t="n">
        <f aca="false">J14581-H14581</f>
        <v>1.57</v>
      </c>
      <c r="L14581" s="14" t="n">
        <f aca="false">G14581-H14581</f>
        <v>2.57</v>
      </c>
    </row>
    <row r="14582" customFormat="false" ht="15" hidden="false" customHeight="false" outlineLevel="0" collapsed="false">
      <c r="A14582" s="2" t="s">
        <v>221</v>
      </c>
      <c r="B14582" s="2" t="s">
        <v>221</v>
      </c>
      <c r="C14582" s="2" t="s">
        <v>47</v>
      </c>
      <c r="D14582" s="2" t="s">
        <v>14</v>
      </c>
      <c r="E14582" s="2" t="s">
        <v>74</v>
      </c>
      <c r="F14582" s="2" t="s">
        <v>977</v>
      </c>
      <c r="G14582" s="14" t="n">
        <v>25</v>
      </c>
      <c r="H14582" s="14" t="n">
        <v>73.53</v>
      </c>
      <c r="I14582" s="14" t="n">
        <v>25</v>
      </c>
      <c r="J14582" s="23" t="n">
        <f aca="false">IF(AND(E14582="Priority",ISNUMBER('Cost model'!N746)),'Cost model'!N746,'Cost model'!M746)</f>
        <v>100</v>
      </c>
      <c r="K14582" s="14" t="n">
        <f aca="false">J14582-H14582</f>
        <v>26.47</v>
      </c>
      <c r="L14582" s="14" t="n">
        <f aca="false">G14582-H14582</f>
        <v>-48.53</v>
      </c>
    </row>
    <row r="14583" customFormat="false" ht="15" hidden="false" customHeight="false" outlineLevel="0" collapsed="false">
      <c r="A14583" s="2" t="s">
        <v>142</v>
      </c>
      <c r="B14583" s="2" t="s">
        <v>142</v>
      </c>
      <c r="C14583" s="2" t="s">
        <v>48</v>
      </c>
      <c r="D14583" s="2" t="s">
        <v>10</v>
      </c>
      <c r="E14583" s="2" t="s">
        <v>74</v>
      </c>
      <c r="F14583" s="2" t="s">
        <v>977</v>
      </c>
      <c r="G14583" s="14" t="n">
        <v>12.5</v>
      </c>
      <c r="H14583" s="14" t="n">
        <v>17.69</v>
      </c>
      <c r="I14583" s="14" t="n">
        <v>12.5</v>
      </c>
      <c r="J14583" s="23" t="n">
        <f aca="false">IF(AND(E14583="Priority",ISNUMBER('Cost model'!N633)),'Cost model'!N633,'Cost model'!M633)</f>
        <v>11.5</v>
      </c>
      <c r="K14583" s="14" t="n">
        <f aca="false">J14583-H14583</f>
        <v>-6.19</v>
      </c>
      <c r="L14583" s="14" t="n">
        <f aca="false">G14583-H14583</f>
        <v>-5.19</v>
      </c>
    </row>
    <row r="14584" customFormat="false" ht="15" hidden="false" customHeight="false" outlineLevel="0" collapsed="false">
      <c r="A14584" s="2" t="s">
        <v>174</v>
      </c>
      <c r="B14584" s="2" t="s">
        <v>174</v>
      </c>
      <c r="C14584" s="2" t="s">
        <v>47</v>
      </c>
      <c r="D14584" s="2" t="s">
        <v>12</v>
      </c>
      <c r="E14584" s="2" t="s">
        <v>74</v>
      </c>
      <c r="F14584" s="2" t="s">
        <v>977</v>
      </c>
      <c r="G14584" s="14" t="n">
        <v>9.5</v>
      </c>
      <c r="H14584" s="14" t="n">
        <v>28.52</v>
      </c>
      <c r="I14584" s="14" t="n">
        <v>9.5</v>
      </c>
      <c r="J14584" s="23" t="n">
        <f aca="false">IF(AND(E14584="Priority",ISNUMBER('Cost model'!N170)),'Cost model'!N170,'Cost model'!M170)</f>
        <v>25.5</v>
      </c>
      <c r="K14584" s="14" t="n">
        <f aca="false">J14584-H14584</f>
        <v>-3.02</v>
      </c>
      <c r="L14584" s="14" t="n">
        <f aca="false">G14584-H14584</f>
        <v>-19.02</v>
      </c>
    </row>
    <row r="14585" customFormat="false" ht="15" hidden="false" customHeight="false" outlineLevel="0" collapsed="false">
      <c r="A14585" s="2" t="s">
        <v>174</v>
      </c>
      <c r="B14585" s="2" t="s">
        <v>174</v>
      </c>
      <c r="C14585" s="2" t="s">
        <v>48</v>
      </c>
      <c r="D14585" s="2" t="s">
        <v>10</v>
      </c>
      <c r="E14585" s="2" t="s">
        <v>83</v>
      </c>
      <c r="F14585" s="2" t="s">
        <v>977</v>
      </c>
      <c r="G14585" s="14" t="n">
        <v>17.5</v>
      </c>
      <c r="H14585" s="14" t="n">
        <v>38.84</v>
      </c>
      <c r="I14585" s="14" t="n">
        <v>17.5</v>
      </c>
      <c r="J14585" s="23" t="n">
        <f aca="false">IF(AND(E14585="Priority",ISNUMBER('Cost model'!N168)),'Cost model'!N168,'Cost model'!M168)</f>
        <v>18.5</v>
      </c>
      <c r="K14585" s="14" t="n">
        <f aca="false">J14585-H14585</f>
        <v>-20.34</v>
      </c>
      <c r="L14585" s="14" t="n">
        <f aca="false">G14585-H14585</f>
        <v>-21.34</v>
      </c>
    </row>
    <row r="14586" customFormat="false" ht="15" hidden="false" customHeight="false" outlineLevel="0" collapsed="false">
      <c r="A14586" s="2" t="s">
        <v>142</v>
      </c>
      <c r="B14586" s="2" t="s">
        <v>142</v>
      </c>
      <c r="C14586" s="2" t="s">
        <v>47</v>
      </c>
      <c r="D14586" s="2" t="s">
        <v>12</v>
      </c>
      <c r="E14586" s="2" t="s">
        <v>74</v>
      </c>
      <c r="F14586" s="2" t="s">
        <v>977</v>
      </c>
      <c r="G14586" s="14" t="n">
        <v>9.5</v>
      </c>
      <c r="H14586" s="14" t="n">
        <v>33.33</v>
      </c>
      <c r="I14586" s="14" t="n">
        <v>9.5</v>
      </c>
      <c r="J14586" s="23" t="n">
        <f aca="false">IF(AND(E14586="Priority",ISNUMBER('Cost model'!N635)),'Cost model'!N635,'Cost model'!M635)</f>
        <v>30.5</v>
      </c>
      <c r="K14586" s="14" t="n">
        <f aca="false">J14586-H14586</f>
        <v>-2.83</v>
      </c>
      <c r="L14586" s="14" t="n">
        <f aca="false">G14586-H14586</f>
        <v>-23.83</v>
      </c>
    </row>
    <row r="14587" customFormat="false" ht="15" hidden="false" customHeight="false" outlineLevel="0" collapsed="false">
      <c r="A14587" s="2" t="s">
        <v>174</v>
      </c>
      <c r="B14587" s="2" t="s">
        <v>174</v>
      </c>
      <c r="C14587" s="2" t="s">
        <v>48</v>
      </c>
      <c r="D14587" s="2" t="s">
        <v>12</v>
      </c>
      <c r="E14587" s="2" t="s">
        <v>74</v>
      </c>
      <c r="F14587" s="2" t="s">
        <v>977</v>
      </c>
      <c r="G14587" s="14" t="n">
        <v>12.5</v>
      </c>
      <c r="H14587" s="14" t="n">
        <v>13.99</v>
      </c>
      <c r="I14587" s="14" t="n">
        <v>12.5</v>
      </c>
      <c r="J14587" s="23" t="n">
        <f aca="false">IF(AND(E14587="Priority",ISNUMBER('Cost model'!N171)),'Cost model'!N171,'Cost model'!M171)</f>
        <v>40</v>
      </c>
      <c r="K14587" s="14" t="n">
        <f aca="false">J14587-H14587</f>
        <v>26.01</v>
      </c>
      <c r="L14587" s="14" t="n">
        <f aca="false">G14587-H14587</f>
        <v>-1.49</v>
      </c>
    </row>
    <row r="14588" customFormat="false" ht="15" hidden="false" customHeight="false" outlineLevel="0" collapsed="false">
      <c r="A14588" s="2" t="s">
        <v>174</v>
      </c>
      <c r="B14588" s="2" t="s">
        <v>142</v>
      </c>
      <c r="C14588" s="2" t="s">
        <v>47</v>
      </c>
      <c r="D14588" s="2" t="s">
        <v>12</v>
      </c>
      <c r="E14588" s="2" t="s">
        <v>74</v>
      </c>
      <c r="F14588" s="2" t="s">
        <v>976</v>
      </c>
      <c r="G14588" s="14" t="n">
        <v>9.5</v>
      </c>
      <c r="H14588" s="14" t="n">
        <v>12.23</v>
      </c>
      <c r="I14588" s="14" t="n">
        <v>9.5</v>
      </c>
      <c r="J14588" s="23" t="n">
        <f aca="false">IF(AND(E14588="Priority",ISNUMBER('Cost model'!N125)),'Cost model'!N125,'Cost model'!M125)</f>
        <v>40</v>
      </c>
      <c r="K14588" s="14" t="n">
        <f aca="false">J14588-H14588</f>
        <v>27.77</v>
      </c>
      <c r="L14588" s="14" t="n">
        <f aca="false">G14588-H14588</f>
        <v>-2.73</v>
      </c>
    </row>
    <row r="14589" customFormat="false" ht="15" hidden="false" customHeight="false" outlineLevel="0" collapsed="false">
      <c r="A14589" s="2" t="s">
        <v>142</v>
      </c>
      <c r="B14589" s="2" t="s">
        <v>124</v>
      </c>
      <c r="C14589" s="2" t="s">
        <v>48</v>
      </c>
      <c r="D14589" s="2" t="s">
        <v>10</v>
      </c>
      <c r="E14589" s="2" t="s">
        <v>74</v>
      </c>
      <c r="F14589" s="2" t="s">
        <v>976</v>
      </c>
      <c r="G14589" s="14" t="n">
        <v>17.5</v>
      </c>
      <c r="H14589" s="14" t="n">
        <v>21.7</v>
      </c>
      <c r="I14589" s="14" t="n">
        <v>14.5</v>
      </c>
      <c r="J14589" s="23" t="n">
        <f aca="false">IF(AND(E14589="Priority",ISNUMBER('Cost model'!N663)),'Cost model'!N663,'Cost model'!M663)</f>
        <v>18.5</v>
      </c>
      <c r="K14589" s="14" t="n">
        <f aca="false">J14589-H14589</f>
        <v>-3.2</v>
      </c>
      <c r="L14589" s="14" t="n">
        <f aca="false">G14589-H14589</f>
        <v>-4.2</v>
      </c>
    </row>
    <row r="14590" customFormat="false" ht="15" hidden="false" customHeight="false" outlineLevel="0" collapsed="false">
      <c r="A14590" s="2" t="s">
        <v>142</v>
      </c>
      <c r="B14590" s="2" t="s">
        <v>142</v>
      </c>
      <c r="C14590" s="2" t="s">
        <v>47</v>
      </c>
      <c r="D14590" s="2" t="s">
        <v>10</v>
      </c>
      <c r="E14590" s="2" t="s">
        <v>74</v>
      </c>
      <c r="F14590" s="2" t="s">
        <v>977</v>
      </c>
      <c r="G14590" s="14" t="n">
        <v>9.5</v>
      </c>
      <c r="H14590" s="14" t="n">
        <v>9.77</v>
      </c>
      <c r="I14590" s="14" t="n">
        <v>9.5</v>
      </c>
      <c r="J14590" s="23" t="n">
        <f aca="false">IF(AND(E14590="Priority",ISNUMBER('Cost model'!N632)),'Cost model'!N632,'Cost model'!M632)</f>
        <v>9.5</v>
      </c>
      <c r="K14590" s="14" t="n">
        <f aca="false">J14590-H14590</f>
        <v>-0.27</v>
      </c>
      <c r="L14590" s="14" t="n">
        <f aca="false">G14590-H14590</f>
        <v>-0.27</v>
      </c>
    </row>
    <row r="14591" customFormat="false" ht="15" hidden="false" customHeight="false" outlineLevel="0" collapsed="false">
      <c r="A14591" s="2" t="s">
        <v>124</v>
      </c>
      <c r="B14591" s="2" t="s">
        <v>124</v>
      </c>
      <c r="C14591" s="2" t="s">
        <v>49</v>
      </c>
      <c r="D14591" s="2" t="s">
        <v>10</v>
      </c>
      <c r="E14591" s="2" t="s">
        <v>83</v>
      </c>
      <c r="F14591" s="2" t="s">
        <v>977</v>
      </c>
      <c r="G14591" s="14" t="n">
        <v>24.5</v>
      </c>
      <c r="H14591" s="14" t="n">
        <v>21.7</v>
      </c>
      <c r="I14591" s="14" t="n">
        <v>24.5</v>
      </c>
      <c r="J14591" s="23" t="n">
        <f aca="false">IF(AND(E14591="Priority",ISNUMBER('Cost model'!N319)),'Cost model'!N319,'Cost model'!M319)</f>
        <v>22.5</v>
      </c>
      <c r="K14591" s="14" t="n">
        <f aca="false">J14591-H14591</f>
        <v>0.800000000000001</v>
      </c>
      <c r="L14591" s="14" t="n">
        <f aca="false">G14591-H14591</f>
        <v>2.8</v>
      </c>
    </row>
    <row r="14592" customFormat="false" ht="15" hidden="false" customHeight="false" outlineLevel="0" collapsed="false">
      <c r="A14592" s="2" t="s">
        <v>174</v>
      </c>
      <c r="B14592" s="2" t="s">
        <v>174</v>
      </c>
      <c r="C14592" s="2" t="s">
        <v>49</v>
      </c>
      <c r="D14592" s="2" t="s">
        <v>10</v>
      </c>
      <c r="E14592" s="2" t="s">
        <v>74</v>
      </c>
      <c r="F14592" s="2" t="s">
        <v>977</v>
      </c>
      <c r="G14592" s="14" t="n">
        <v>17.5</v>
      </c>
      <c r="H14592" s="14" t="n">
        <v>21.7</v>
      </c>
      <c r="I14592" s="14" t="n">
        <v>17.5</v>
      </c>
      <c r="J14592" s="23" t="n">
        <f aca="false">IF(AND(E14592="Priority",ISNUMBER('Cost model'!N169)),'Cost model'!N169,'Cost model'!M169)</f>
        <v>18.5</v>
      </c>
      <c r="K14592" s="14" t="n">
        <f aca="false">J14592-H14592</f>
        <v>-3.2</v>
      </c>
      <c r="L14592" s="14" t="n">
        <f aca="false">G14592-H14592</f>
        <v>-4.2</v>
      </c>
    </row>
    <row r="14593" customFormat="false" ht="15" hidden="false" customHeight="false" outlineLevel="0" collapsed="false">
      <c r="A14593" s="2" t="s">
        <v>142</v>
      </c>
      <c r="B14593" s="2" t="s">
        <v>142</v>
      </c>
      <c r="C14593" s="2" t="s">
        <v>49</v>
      </c>
      <c r="D14593" s="2" t="s">
        <v>12</v>
      </c>
      <c r="E14593" s="2" t="s">
        <v>83</v>
      </c>
      <c r="F14593" s="2" t="s">
        <v>977</v>
      </c>
      <c r="G14593" s="14" t="n">
        <v>29.5</v>
      </c>
      <c r="H14593" s="14" t="n">
        <v>34.65</v>
      </c>
      <c r="I14593" s="14" t="n">
        <v>29.5</v>
      </c>
      <c r="J14593" s="23" t="n">
        <f aca="false">IF(AND(E14593="Priority",ISNUMBER('Cost model'!N637)),'Cost model'!N637,'Cost model'!M637)</f>
        <v>60</v>
      </c>
      <c r="K14593" s="14" t="n">
        <f aca="false">J14593-H14593</f>
        <v>25.35</v>
      </c>
      <c r="L14593" s="14" t="n">
        <f aca="false">G14593-H14593</f>
        <v>-5.15</v>
      </c>
    </row>
    <row r="14594" customFormat="false" ht="15" hidden="false" customHeight="false" outlineLevel="0" collapsed="false">
      <c r="A14594" s="2" t="s">
        <v>124</v>
      </c>
      <c r="B14594" s="2" t="s">
        <v>174</v>
      </c>
      <c r="C14594" s="2" t="s">
        <v>48</v>
      </c>
      <c r="D14594" s="2" t="s">
        <v>10</v>
      </c>
      <c r="E14594" s="2" t="s">
        <v>74</v>
      </c>
      <c r="F14594" s="2" t="s">
        <v>976</v>
      </c>
      <c r="G14594" s="14" t="n">
        <v>12.5</v>
      </c>
      <c r="H14594" s="14" t="n">
        <v>24.57</v>
      </c>
      <c r="I14594" s="14" t="n">
        <v>14.5</v>
      </c>
      <c r="J14594" s="23" t="n">
        <f aca="false">IF(AND(E14594="Priority",ISNUMBER('Cost model'!N363)),'Cost model'!N363,'Cost model'!M363)</f>
        <v>15.5</v>
      </c>
      <c r="K14594" s="14" t="n">
        <f aca="false">J14594-H14594</f>
        <v>-9.07</v>
      </c>
      <c r="L14594" s="14" t="n">
        <f aca="false">G14594-H14594</f>
        <v>-12.07</v>
      </c>
    </row>
    <row r="14595" customFormat="false" ht="15" hidden="false" customHeight="false" outlineLevel="0" collapsed="false">
      <c r="A14595" s="2" t="s">
        <v>124</v>
      </c>
      <c r="B14595" s="2" t="s">
        <v>124</v>
      </c>
      <c r="C14595" s="2" t="s">
        <v>48</v>
      </c>
      <c r="D14595" s="2" t="s">
        <v>12</v>
      </c>
      <c r="E14595" s="2" t="s">
        <v>74</v>
      </c>
      <c r="F14595" s="2" t="s">
        <v>977</v>
      </c>
      <c r="G14595" s="14" t="n">
        <v>12.5</v>
      </c>
      <c r="H14595" s="14" t="n">
        <v>28.64</v>
      </c>
      <c r="I14595" s="14" t="n">
        <v>12.5</v>
      </c>
      <c r="J14595" s="23" t="n">
        <f aca="false">IF(AND(E14595="Priority",ISNUMBER('Cost model'!N321)),'Cost model'!N321,'Cost model'!M321)</f>
        <v>40</v>
      </c>
      <c r="K14595" s="14" t="n">
        <f aca="false">J14595-H14595</f>
        <v>11.36</v>
      </c>
      <c r="L14595" s="14" t="n">
        <f aca="false">G14595-H14595</f>
        <v>-16.14</v>
      </c>
    </row>
    <row r="14596" customFormat="false" ht="15" hidden="false" customHeight="false" outlineLevel="0" collapsed="false">
      <c r="A14596" s="2" t="s">
        <v>158</v>
      </c>
      <c r="B14596" s="2" t="s">
        <v>158</v>
      </c>
      <c r="C14596" s="2" t="s">
        <v>49</v>
      </c>
      <c r="D14596" s="2" t="s">
        <v>10</v>
      </c>
      <c r="E14596" s="2" t="s">
        <v>74</v>
      </c>
      <c r="F14596" s="2" t="s">
        <v>977</v>
      </c>
      <c r="G14596" s="14" t="n">
        <v>17.5</v>
      </c>
      <c r="H14596" s="14" t="n">
        <v>14.79</v>
      </c>
      <c r="I14596" s="14" t="n">
        <v>17.5</v>
      </c>
      <c r="J14596" s="23" t="n">
        <f aca="false">IF(AND(E14596="Priority",ISNUMBER('Cost model'!N424)),'Cost model'!N424,'Cost model'!M424)</f>
        <v>16.5</v>
      </c>
      <c r="K14596" s="14" t="n">
        <f aca="false">J14596-H14596</f>
        <v>1.71</v>
      </c>
      <c r="L14596" s="14" t="n">
        <f aca="false">G14596-H14596</f>
        <v>2.71</v>
      </c>
    </row>
    <row r="14597" customFormat="false" ht="15" hidden="false" customHeight="false" outlineLevel="0" collapsed="false">
      <c r="A14597" s="2" t="s">
        <v>174</v>
      </c>
      <c r="B14597" s="2" t="s">
        <v>124</v>
      </c>
      <c r="C14597" s="2" t="s">
        <v>47</v>
      </c>
      <c r="D14597" s="2" t="s">
        <v>10</v>
      </c>
      <c r="E14597" s="2" t="s">
        <v>83</v>
      </c>
      <c r="F14597" s="2" t="s">
        <v>976</v>
      </c>
      <c r="G14597" s="14" t="n">
        <v>14.5</v>
      </c>
      <c r="H14597" s="14" t="n">
        <v>24.57</v>
      </c>
      <c r="I14597" s="14" t="n">
        <v>14.5</v>
      </c>
      <c r="J14597" s="23" t="n">
        <f aca="false">IF(AND(E14597="Priority",ISNUMBER('Cost model'!N107)),'Cost model'!N107,'Cost model'!M107)</f>
        <v>17.5</v>
      </c>
      <c r="K14597" s="14" t="n">
        <f aca="false">J14597-H14597</f>
        <v>-7.07</v>
      </c>
      <c r="L14597" s="14" t="n">
        <f aca="false">G14597-H14597</f>
        <v>-10.07</v>
      </c>
    </row>
    <row r="14598" customFormat="false" ht="15" hidden="false" customHeight="false" outlineLevel="0" collapsed="false">
      <c r="A14598" s="2" t="s">
        <v>174</v>
      </c>
      <c r="B14598" s="2" t="s">
        <v>174</v>
      </c>
      <c r="C14598" s="2" t="s">
        <v>47</v>
      </c>
      <c r="D14598" s="2" t="s">
        <v>10</v>
      </c>
      <c r="E14598" s="2" t="s">
        <v>74</v>
      </c>
      <c r="F14598" s="2" t="s">
        <v>977</v>
      </c>
      <c r="G14598" s="14" t="n">
        <v>9.5</v>
      </c>
      <c r="H14598" s="14" t="n">
        <v>6.93</v>
      </c>
      <c r="I14598" s="14" t="n">
        <v>9.5</v>
      </c>
      <c r="J14598" s="23" t="n">
        <f aca="false">IF(AND(E14598="Priority",ISNUMBER('Cost model'!N167)),'Cost model'!N167,'Cost model'!M167)</f>
        <v>8.5</v>
      </c>
      <c r="K14598" s="14" t="n">
        <f aca="false">J14598-H14598</f>
        <v>1.57</v>
      </c>
      <c r="L14598" s="14" t="n">
        <f aca="false">G14598-H14598</f>
        <v>2.57</v>
      </c>
    </row>
    <row r="14599" customFormat="false" ht="15" hidden="false" customHeight="false" outlineLevel="0" collapsed="false">
      <c r="A14599" s="2" t="s">
        <v>174</v>
      </c>
      <c r="B14599" s="2" t="s">
        <v>174</v>
      </c>
      <c r="C14599" s="2" t="s">
        <v>48</v>
      </c>
      <c r="D14599" s="2" t="s">
        <v>10</v>
      </c>
      <c r="E14599" s="2" t="s">
        <v>74</v>
      </c>
      <c r="F14599" s="2" t="s">
        <v>977</v>
      </c>
      <c r="G14599" s="14" t="n">
        <v>12.5</v>
      </c>
      <c r="H14599" s="14" t="n">
        <v>9.34</v>
      </c>
      <c r="I14599" s="14" t="n">
        <v>12.5</v>
      </c>
      <c r="J14599" s="23" t="n">
        <f aca="false">IF(AND(E14599="Priority",ISNUMBER('Cost model'!N168)),'Cost model'!N168,'Cost model'!M168)</f>
        <v>13.5</v>
      </c>
      <c r="K14599" s="14" t="n">
        <f aca="false">J14599-H14599</f>
        <v>4.16</v>
      </c>
      <c r="L14599" s="14" t="n">
        <f aca="false">G14599-H14599</f>
        <v>3.16</v>
      </c>
    </row>
    <row r="14600" customFormat="false" ht="15" hidden="false" customHeight="false" outlineLevel="0" collapsed="false">
      <c r="A14600" s="2" t="s">
        <v>124</v>
      </c>
      <c r="B14600" s="2" t="s">
        <v>124</v>
      </c>
      <c r="C14600" s="2" t="s">
        <v>49</v>
      </c>
      <c r="D14600" s="2" t="s">
        <v>10</v>
      </c>
      <c r="E14600" s="2" t="s">
        <v>74</v>
      </c>
      <c r="F14600" s="2" t="s">
        <v>977</v>
      </c>
      <c r="G14600" s="14" t="n">
        <v>17.5</v>
      </c>
      <c r="H14600" s="14" t="n">
        <v>11.31</v>
      </c>
      <c r="I14600" s="14" t="n">
        <v>17.5</v>
      </c>
      <c r="J14600" s="23" t="n">
        <f aca="false">IF(AND(E14600="Priority",ISNUMBER('Cost model'!N319)),'Cost model'!N319,'Cost model'!M319)</f>
        <v>16.5</v>
      </c>
      <c r="K14600" s="14" t="n">
        <f aca="false">J14600-H14600</f>
        <v>5.19</v>
      </c>
      <c r="L14600" s="14" t="n">
        <f aca="false">G14600-H14600</f>
        <v>6.19</v>
      </c>
    </row>
    <row r="14601" customFormat="false" ht="15" hidden="false" customHeight="false" outlineLevel="0" collapsed="false">
      <c r="A14601" s="2" t="s">
        <v>124</v>
      </c>
      <c r="B14601" s="2" t="s">
        <v>124</v>
      </c>
      <c r="C14601" s="2" t="s">
        <v>49</v>
      </c>
      <c r="D14601" s="2" t="s">
        <v>12</v>
      </c>
      <c r="E14601" s="2" t="s">
        <v>74</v>
      </c>
      <c r="F14601" s="2" t="s">
        <v>977</v>
      </c>
      <c r="G14601" s="14" t="n">
        <v>19.5</v>
      </c>
      <c r="H14601" s="14" t="n">
        <v>61.8</v>
      </c>
      <c r="I14601" s="14" t="n">
        <v>19.5</v>
      </c>
      <c r="J14601" s="23" t="n">
        <f aca="false">IF(AND(E14601="Priority",ISNUMBER('Cost model'!N322)),'Cost model'!N322,'Cost model'!M322)</f>
        <v>50</v>
      </c>
      <c r="K14601" s="14" t="n">
        <f aca="false">J14601-H14601</f>
        <v>-11.8</v>
      </c>
      <c r="L14601" s="14" t="n">
        <f aca="false">G14601-H14601</f>
        <v>-42.3</v>
      </c>
    </row>
    <row r="14602" customFormat="false" ht="15" hidden="false" customHeight="false" outlineLevel="0" collapsed="false">
      <c r="A14602" s="2" t="s">
        <v>158</v>
      </c>
      <c r="B14602" s="2" t="s">
        <v>158</v>
      </c>
      <c r="C14602" s="2" t="s">
        <v>47</v>
      </c>
      <c r="D14602" s="2" t="s">
        <v>12</v>
      </c>
      <c r="E14602" s="2" t="s">
        <v>74</v>
      </c>
      <c r="F14602" s="2" t="s">
        <v>977</v>
      </c>
      <c r="G14602" s="14" t="n">
        <v>9.5</v>
      </c>
      <c r="H14602" s="14" t="n">
        <v>16.95</v>
      </c>
      <c r="I14602" s="14" t="n">
        <v>9.5</v>
      </c>
      <c r="J14602" s="23" t="n">
        <f aca="false">IF(AND(E14602="Priority",ISNUMBER('Cost model'!N425)),'Cost model'!N425,'Cost model'!M425)</f>
        <v>14.5</v>
      </c>
      <c r="K14602" s="14" t="n">
        <f aca="false">J14602-H14602</f>
        <v>-2.45</v>
      </c>
      <c r="L14602" s="14" t="n">
        <f aca="false">G14602-H14602</f>
        <v>-7.45</v>
      </c>
    </row>
    <row r="14603" customFormat="false" ht="15" hidden="false" customHeight="false" outlineLevel="0" collapsed="false">
      <c r="A14603" s="2" t="s">
        <v>142</v>
      </c>
      <c r="B14603" s="2" t="s">
        <v>124</v>
      </c>
      <c r="C14603" s="2" t="s">
        <v>49</v>
      </c>
      <c r="D14603" s="2" t="s">
        <v>10</v>
      </c>
      <c r="E14603" s="2" t="s">
        <v>74</v>
      </c>
      <c r="F14603" s="2" t="s">
        <v>976</v>
      </c>
      <c r="G14603" s="14" t="n">
        <v>17.5</v>
      </c>
      <c r="H14603" s="14" t="n">
        <v>12</v>
      </c>
      <c r="I14603" s="14" t="n">
        <v>17.5</v>
      </c>
      <c r="J14603" s="23" t="n">
        <f aca="false">IF(AND(E14603="Priority",ISNUMBER('Cost model'!N664)),'Cost model'!N664,'Cost model'!M664)</f>
        <v>19.5</v>
      </c>
      <c r="K14603" s="14" t="n">
        <f aca="false">J14603-H14603</f>
        <v>7.5</v>
      </c>
      <c r="L14603" s="14" t="n">
        <f aca="false">G14603-H14603</f>
        <v>5.5</v>
      </c>
    </row>
    <row r="14604" customFormat="false" ht="15" hidden="false" customHeight="false" outlineLevel="0" collapsed="false">
      <c r="A14604" s="2" t="s">
        <v>221</v>
      </c>
      <c r="B14604" s="2" t="s">
        <v>221</v>
      </c>
      <c r="C14604" s="2" t="s">
        <v>47</v>
      </c>
      <c r="D14604" s="2" t="s">
        <v>10</v>
      </c>
      <c r="E14604" s="2" t="s">
        <v>74</v>
      </c>
      <c r="F14604" s="2" t="s">
        <v>977</v>
      </c>
      <c r="G14604" s="14" t="n">
        <v>9.5</v>
      </c>
      <c r="H14604" s="14" t="n">
        <v>6.16</v>
      </c>
      <c r="I14604" s="14" t="n">
        <v>9.5</v>
      </c>
      <c r="J14604" s="23" t="n">
        <f aca="false">IF(AND(E14604="Priority",ISNUMBER('Cost model'!N737)),'Cost model'!N737,'Cost model'!M737)</f>
        <v>8.5</v>
      </c>
      <c r="K14604" s="14" t="n">
        <f aca="false">J14604-H14604</f>
        <v>2.34</v>
      </c>
      <c r="L14604" s="14" t="n">
        <f aca="false">G14604-H14604</f>
        <v>3.34</v>
      </c>
    </row>
    <row r="14605" customFormat="false" ht="15" hidden="false" customHeight="false" outlineLevel="0" collapsed="false">
      <c r="A14605" s="2" t="s">
        <v>174</v>
      </c>
      <c r="B14605" s="2" t="s">
        <v>174</v>
      </c>
      <c r="C14605" s="2" t="s">
        <v>47</v>
      </c>
      <c r="D14605" s="2" t="s">
        <v>10</v>
      </c>
      <c r="E14605" s="2" t="s">
        <v>74</v>
      </c>
      <c r="F14605" s="2" t="s">
        <v>977</v>
      </c>
      <c r="G14605" s="14" t="n">
        <v>9.5</v>
      </c>
      <c r="H14605" s="14" t="n">
        <v>6.93</v>
      </c>
      <c r="I14605" s="14" t="n">
        <v>9.5</v>
      </c>
      <c r="J14605" s="23" t="n">
        <f aca="false">IF(AND(E14605="Priority",ISNUMBER('Cost model'!N167)),'Cost model'!N167,'Cost model'!M167)</f>
        <v>8.5</v>
      </c>
      <c r="K14605" s="14" t="n">
        <f aca="false">J14605-H14605</f>
        <v>1.57</v>
      </c>
      <c r="L14605" s="14" t="n">
        <f aca="false">G14605-H14605</f>
        <v>2.57</v>
      </c>
    </row>
    <row r="14606" customFormat="false" ht="15" hidden="false" customHeight="false" outlineLevel="0" collapsed="false">
      <c r="A14606" s="2" t="s">
        <v>221</v>
      </c>
      <c r="B14606" s="2" t="s">
        <v>221</v>
      </c>
      <c r="C14606" s="2" t="s">
        <v>49</v>
      </c>
      <c r="D14606" s="2" t="s">
        <v>10</v>
      </c>
      <c r="E14606" s="2" t="s">
        <v>74</v>
      </c>
      <c r="F14606" s="2" t="s">
        <v>977</v>
      </c>
      <c r="G14606" s="14" t="n">
        <v>17.5</v>
      </c>
      <c r="H14606" s="14" t="n">
        <v>16.01</v>
      </c>
      <c r="I14606" s="14" t="n">
        <v>17.5</v>
      </c>
      <c r="J14606" s="23" t="n">
        <f aca="false">IF(AND(E14606="Priority",ISNUMBER('Cost model'!N739)),'Cost model'!N739,'Cost model'!M739)</f>
        <v>17.5</v>
      </c>
      <c r="K14606" s="14" t="n">
        <f aca="false">J14606-H14606</f>
        <v>1.49</v>
      </c>
      <c r="L14606" s="14" t="n">
        <f aca="false">G14606-H14606</f>
        <v>1.49</v>
      </c>
    </row>
    <row r="14607" customFormat="false" ht="15" hidden="false" customHeight="false" outlineLevel="0" collapsed="false">
      <c r="A14607" s="2" t="s">
        <v>124</v>
      </c>
      <c r="B14607" s="2" t="s">
        <v>124</v>
      </c>
      <c r="C14607" s="2" t="s">
        <v>49</v>
      </c>
      <c r="D14607" s="2" t="s">
        <v>12</v>
      </c>
      <c r="E14607" s="2" t="s">
        <v>74</v>
      </c>
      <c r="F14607" s="2" t="s">
        <v>977</v>
      </c>
      <c r="G14607" s="14" t="n">
        <v>19.5</v>
      </c>
      <c r="H14607" s="14" t="n">
        <v>55.22</v>
      </c>
      <c r="I14607" s="14" t="n">
        <v>19.5</v>
      </c>
      <c r="J14607" s="23" t="n">
        <f aca="false">IF(AND(E14607="Priority",ISNUMBER('Cost model'!N322)),'Cost model'!N322,'Cost model'!M322)</f>
        <v>50</v>
      </c>
      <c r="K14607" s="14" t="n">
        <f aca="false">J14607-H14607</f>
        <v>-5.22</v>
      </c>
      <c r="L14607" s="14" t="n">
        <f aca="false">G14607-H14607</f>
        <v>-35.72</v>
      </c>
    </row>
    <row r="14608" customFormat="false" ht="15" hidden="false" customHeight="false" outlineLevel="0" collapsed="false">
      <c r="A14608" s="2" t="s">
        <v>142</v>
      </c>
      <c r="B14608" s="2" t="s">
        <v>124</v>
      </c>
      <c r="C14608" s="2" t="s">
        <v>47</v>
      </c>
      <c r="D14608" s="2" t="s">
        <v>10</v>
      </c>
      <c r="E14608" s="2" t="s">
        <v>74</v>
      </c>
      <c r="F14608" s="2" t="s">
        <v>976</v>
      </c>
      <c r="G14608" s="14" t="n">
        <v>9.5</v>
      </c>
      <c r="H14608" s="14" t="n">
        <v>38.84</v>
      </c>
      <c r="I14608" s="14" t="n">
        <v>14.5</v>
      </c>
      <c r="J14608" s="23" t="n">
        <f aca="false">IF(AND(E14608="Priority",ISNUMBER('Cost model'!N662)),'Cost model'!N662,'Cost model'!M662)</f>
        <v>13.5</v>
      </c>
      <c r="K14608" s="14" t="n">
        <f aca="false">J14608-H14608</f>
        <v>-25.34</v>
      </c>
      <c r="L14608" s="14" t="n">
        <f aca="false">G14608-H14608</f>
        <v>-29.34</v>
      </c>
    </row>
    <row r="14609" customFormat="false" ht="15" hidden="false" customHeight="false" outlineLevel="0" collapsed="false">
      <c r="A14609" s="2" t="s">
        <v>221</v>
      </c>
      <c r="B14609" s="2" t="s">
        <v>158</v>
      </c>
      <c r="C14609" s="2" t="s">
        <v>49</v>
      </c>
      <c r="D14609" s="2" t="s">
        <v>10</v>
      </c>
      <c r="E14609" s="2" t="s">
        <v>74</v>
      </c>
      <c r="F14609" s="2" t="s">
        <v>976</v>
      </c>
      <c r="G14609" s="14" t="n">
        <v>17.5</v>
      </c>
      <c r="H14609" s="14" t="n">
        <v>19.53</v>
      </c>
      <c r="I14609" s="14" t="n">
        <v>17.5</v>
      </c>
      <c r="J14609" s="23" t="n">
        <f aca="false">IF(AND(E14609="Priority",ISNUMBER('Cost model'!N754)),'Cost model'!N754,'Cost model'!M754)</f>
        <v>23.5</v>
      </c>
      <c r="K14609" s="14" t="n">
        <f aca="false">J14609-H14609</f>
        <v>3.97</v>
      </c>
      <c r="L14609" s="14" t="n">
        <f aca="false">G14609-H14609</f>
        <v>-2.03</v>
      </c>
    </row>
    <row r="14610" customFormat="false" ht="15" hidden="false" customHeight="false" outlineLevel="0" collapsed="false">
      <c r="A14610" s="2" t="s">
        <v>174</v>
      </c>
      <c r="B14610" s="2" t="s">
        <v>174</v>
      </c>
      <c r="C14610" s="2" t="s">
        <v>49</v>
      </c>
      <c r="D14610" s="2" t="s">
        <v>10</v>
      </c>
      <c r="E14610" s="2" t="s">
        <v>74</v>
      </c>
      <c r="F14610" s="2" t="s">
        <v>977</v>
      </c>
      <c r="G14610" s="14" t="n">
        <v>17.5</v>
      </c>
      <c r="H14610" s="14" t="n">
        <v>19.53</v>
      </c>
      <c r="I14610" s="14" t="n">
        <v>17.5</v>
      </c>
      <c r="J14610" s="23" t="n">
        <f aca="false">IF(AND(E14610="Priority",ISNUMBER('Cost model'!N169)),'Cost model'!N169,'Cost model'!M169)</f>
        <v>18.5</v>
      </c>
      <c r="K14610" s="14" t="n">
        <f aca="false">J14610-H14610</f>
        <v>-1.03</v>
      </c>
      <c r="L14610" s="14" t="n">
        <f aca="false">G14610-H14610</f>
        <v>-2.03</v>
      </c>
    </row>
    <row r="14611" customFormat="false" ht="15" hidden="false" customHeight="false" outlineLevel="0" collapsed="false">
      <c r="A14611" s="2" t="s">
        <v>174</v>
      </c>
      <c r="B14611" s="2" t="s">
        <v>124</v>
      </c>
      <c r="C14611" s="2" t="s">
        <v>49</v>
      </c>
      <c r="D14611" s="2" t="s">
        <v>10</v>
      </c>
      <c r="E14611" s="2" t="s">
        <v>74</v>
      </c>
      <c r="F14611" s="2" t="s">
        <v>976</v>
      </c>
      <c r="G14611" s="14" t="n">
        <v>17.5</v>
      </c>
      <c r="H14611" s="14" t="n">
        <v>16.3</v>
      </c>
      <c r="I14611" s="14" t="n">
        <v>17.5</v>
      </c>
      <c r="J14611" s="23" t="n">
        <f aca="false">IF(AND(E14611="Priority",ISNUMBER('Cost model'!N109)),'Cost model'!N109,'Cost model'!M109)</f>
        <v>18.5</v>
      </c>
      <c r="K14611" s="14" t="n">
        <f aca="false">J14611-H14611</f>
        <v>2.2</v>
      </c>
      <c r="L14611" s="14" t="n">
        <f aca="false">G14611-H14611</f>
        <v>1.2</v>
      </c>
    </row>
    <row r="14612" customFormat="false" ht="15" hidden="false" customHeight="false" outlineLevel="0" collapsed="false">
      <c r="A14612" s="2" t="s">
        <v>142</v>
      </c>
      <c r="B14612" s="2" t="s">
        <v>142</v>
      </c>
      <c r="C14612" s="2" t="s">
        <v>48</v>
      </c>
      <c r="D14612" s="2" t="s">
        <v>10</v>
      </c>
      <c r="E14612" s="2" t="s">
        <v>74</v>
      </c>
      <c r="F14612" s="2" t="s">
        <v>977</v>
      </c>
      <c r="G14612" s="14" t="n">
        <v>12.5</v>
      </c>
      <c r="H14612" s="14" t="n">
        <v>21.7</v>
      </c>
      <c r="I14612" s="14" t="n">
        <v>12.5</v>
      </c>
      <c r="J14612" s="23" t="n">
        <f aca="false">IF(AND(E14612="Priority",ISNUMBER('Cost model'!N633)),'Cost model'!N633,'Cost model'!M633)</f>
        <v>11.5</v>
      </c>
      <c r="K14612" s="14" t="n">
        <f aca="false">J14612-H14612</f>
        <v>-10.2</v>
      </c>
      <c r="L14612" s="14" t="n">
        <f aca="false">G14612-H14612</f>
        <v>-9.2</v>
      </c>
    </row>
    <row r="14613" customFormat="false" ht="15" hidden="false" customHeight="false" outlineLevel="0" collapsed="false">
      <c r="A14613" s="2" t="s">
        <v>174</v>
      </c>
      <c r="B14613" s="2" t="s">
        <v>174</v>
      </c>
      <c r="C14613" s="2" t="s">
        <v>48</v>
      </c>
      <c r="D14613" s="2" t="s">
        <v>12</v>
      </c>
      <c r="E14613" s="2" t="s">
        <v>74</v>
      </c>
      <c r="F14613" s="2" t="s">
        <v>977</v>
      </c>
      <c r="G14613" s="14" t="n">
        <v>12.5</v>
      </c>
      <c r="H14613" s="14" t="n">
        <v>59.72</v>
      </c>
      <c r="I14613" s="14" t="n">
        <v>12.5</v>
      </c>
      <c r="J14613" s="23" t="n">
        <f aca="false">IF(AND(E14613="Priority",ISNUMBER('Cost model'!N171)),'Cost model'!N171,'Cost model'!M171)</f>
        <v>40</v>
      </c>
      <c r="K14613" s="14" t="n">
        <f aca="false">J14613-H14613</f>
        <v>-19.72</v>
      </c>
      <c r="L14613" s="14" t="n">
        <f aca="false">G14613-H14613</f>
        <v>-47.22</v>
      </c>
    </row>
    <row r="14614" customFormat="false" ht="15" hidden="false" customHeight="false" outlineLevel="0" collapsed="false">
      <c r="A14614" s="2" t="s">
        <v>124</v>
      </c>
      <c r="B14614" s="2" t="s">
        <v>174</v>
      </c>
      <c r="C14614" s="2" t="s">
        <v>48</v>
      </c>
      <c r="D14614" s="2" t="s">
        <v>12</v>
      </c>
      <c r="E14614" s="2" t="s">
        <v>74</v>
      </c>
      <c r="F14614" s="2" t="s">
        <v>976</v>
      </c>
      <c r="G14614" s="14" t="n">
        <v>19.5</v>
      </c>
      <c r="H14614" s="14" t="n">
        <v>11.84</v>
      </c>
      <c r="I14614" s="14" t="n">
        <v>19.5</v>
      </c>
      <c r="J14614" s="23" t="n">
        <f aca="false">IF(AND(E14614="Priority",ISNUMBER('Cost model'!N366)),'Cost model'!N366,'Cost model'!M366)</f>
        <v>55</v>
      </c>
      <c r="K14614" s="14" t="n">
        <f aca="false">J14614-H14614</f>
        <v>43.16</v>
      </c>
      <c r="L14614" s="14" t="n">
        <f aca="false">G14614-H14614</f>
        <v>7.66</v>
      </c>
    </row>
    <row r="14615" customFormat="false" ht="15" hidden="false" customHeight="false" outlineLevel="0" collapsed="false">
      <c r="A14615" s="2" t="s">
        <v>124</v>
      </c>
      <c r="B14615" s="2" t="s">
        <v>124</v>
      </c>
      <c r="C14615" s="2" t="s">
        <v>48</v>
      </c>
      <c r="D14615" s="2" t="s">
        <v>14</v>
      </c>
      <c r="E14615" s="2" t="s">
        <v>74</v>
      </c>
      <c r="F14615" s="2" t="s">
        <v>977</v>
      </c>
      <c r="G14615" s="14" t="n">
        <v>45</v>
      </c>
      <c r="H14615" s="14" t="n">
        <v>95.39</v>
      </c>
      <c r="I14615" s="14" t="n">
        <v>45</v>
      </c>
      <c r="J14615" s="23" t="n">
        <f aca="false">IF(AND(E14615="Priority",ISNUMBER('Cost model'!N327)),'Cost model'!N327,'Cost model'!M327)</f>
        <v>130</v>
      </c>
      <c r="K14615" s="14" t="n">
        <f aca="false">J14615-H14615</f>
        <v>34.61</v>
      </c>
      <c r="L14615" s="14" t="n">
        <f aca="false">G14615-H14615</f>
        <v>-50.39</v>
      </c>
    </row>
    <row r="14616" customFormat="false" ht="15" hidden="false" customHeight="false" outlineLevel="0" collapsed="false">
      <c r="A14616" s="2" t="s">
        <v>221</v>
      </c>
      <c r="B14616" s="2" t="s">
        <v>221</v>
      </c>
      <c r="C14616" s="2" t="s">
        <v>47</v>
      </c>
      <c r="D14616" s="2" t="s">
        <v>12</v>
      </c>
      <c r="E14616" s="2" t="s">
        <v>74</v>
      </c>
      <c r="F14616" s="2" t="s">
        <v>977</v>
      </c>
      <c r="G14616" s="14" t="n">
        <v>9.5</v>
      </c>
      <c r="H14616" s="14" t="n">
        <v>9.78</v>
      </c>
      <c r="I14616" s="14" t="n">
        <v>9.5</v>
      </c>
      <c r="J14616" s="23" t="n">
        <f aca="false">IF(AND(E14616="Priority",ISNUMBER('Cost model'!N740)),'Cost model'!N740,'Cost model'!M740)</f>
        <v>22.5</v>
      </c>
      <c r="K14616" s="14" t="n">
        <f aca="false">J14616-H14616</f>
        <v>12.72</v>
      </c>
      <c r="L14616" s="14" t="n">
        <f aca="false">G14616-H14616</f>
        <v>-0.279999999999999</v>
      </c>
    </row>
    <row r="14617" customFormat="false" ht="15" hidden="false" customHeight="false" outlineLevel="0" collapsed="false">
      <c r="A14617" s="2" t="s">
        <v>142</v>
      </c>
      <c r="B14617" s="2" t="s">
        <v>174</v>
      </c>
      <c r="C14617" s="2" t="s">
        <v>47</v>
      </c>
      <c r="D14617" s="2" t="s">
        <v>10</v>
      </c>
      <c r="E14617" s="2" t="s">
        <v>74</v>
      </c>
      <c r="F14617" s="2" t="s">
        <v>976</v>
      </c>
      <c r="G14617" s="14" t="n">
        <v>9.5</v>
      </c>
      <c r="H14617" s="14" t="n">
        <v>7.5</v>
      </c>
      <c r="I14617" s="14" t="n">
        <v>14.5</v>
      </c>
      <c r="J14617" s="23" t="n">
        <f aca="false">IF(AND(E14617="Priority",ISNUMBER('Cost model'!N692)),'Cost model'!N692,'Cost model'!M692)</f>
        <v>9.5</v>
      </c>
      <c r="K14617" s="14" t="n">
        <f aca="false">J14617-H14617</f>
        <v>2</v>
      </c>
      <c r="L14617" s="14" t="n">
        <f aca="false">G14617-H14617</f>
        <v>2</v>
      </c>
    </row>
    <row r="14618" customFormat="false" ht="15" hidden="false" customHeight="false" outlineLevel="0" collapsed="false">
      <c r="A14618" s="2" t="s">
        <v>124</v>
      </c>
      <c r="B14618" s="2" t="s">
        <v>124</v>
      </c>
      <c r="C14618" s="2" t="s">
        <v>47</v>
      </c>
      <c r="D14618" s="2" t="s">
        <v>10</v>
      </c>
      <c r="E14618" s="2" t="s">
        <v>74</v>
      </c>
      <c r="F14618" s="2" t="s">
        <v>977</v>
      </c>
      <c r="G14618" s="14" t="n">
        <v>9.5</v>
      </c>
      <c r="H14618" s="14" t="n">
        <v>12.91</v>
      </c>
      <c r="I14618" s="14" t="n">
        <v>9.5</v>
      </c>
      <c r="J14618" s="23" t="n">
        <f aca="false">IF(AND(E14618="Priority",ISNUMBER('Cost model'!N317)),'Cost model'!N317,'Cost model'!M317)</f>
        <v>10.5</v>
      </c>
      <c r="K14618" s="14" t="n">
        <f aca="false">J14618-H14618</f>
        <v>-2.41</v>
      </c>
      <c r="L14618" s="14" t="n">
        <f aca="false">G14618-H14618</f>
        <v>-3.41</v>
      </c>
    </row>
    <row r="14619" customFormat="false" ht="15" hidden="false" customHeight="false" outlineLevel="0" collapsed="false">
      <c r="A14619" s="2" t="s">
        <v>124</v>
      </c>
      <c r="B14619" s="2" t="s">
        <v>174</v>
      </c>
      <c r="C14619" s="2" t="s">
        <v>48</v>
      </c>
      <c r="D14619" s="2" t="s">
        <v>10</v>
      </c>
      <c r="E14619" s="2" t="s">
        <v>74</v>
      </c>
      <c r="F14619" s="2" t="s">
        <v>976</v>
      </c>
      <c r="G14619" s="14" t="n">
        <v>12.5</v>
      </c>
      <c r="H14619" s="14" t="n">
        <v>11.66</v>
      </c>
      <c r="I14619" s="14" t="n">
        <v>14.5</v>
      </c>
      <c r="J14619" s="23" t="n">
        <f aca="false">IF(AND(E14619="Priority",ISNUMBER('Cost model'!N363)),'Cost model'!N363,'Cost model'!M363)</f>
        <v>15.5</v>
      </c>
      <c r="K14619" s="14" t="n">
        <f aca="false">J14619-H14619</f>
        <v>3.84</v>
      </c>
      <c r="L14619" s="14" t="n">
        <f aca="false">G14619-H14619</f>
        <v>0.84</v>
      </c>
    </row>
    <row r="14620" customFormat="false" ht="15" hidden="false" customHeight="false" outlineLevel="0" collapsed="false">
      <c r="A14620" s="2" t="s">
        <v>142</v>
      </c>
      <c r="B14620" s="2" t="s">
        <v>174</v>
      </c>
      <c r="C14620" s="2" t="s">
        <v>48</v>
      </c>
      <c r="D14620" s="2" t="s">
        <v>13</v>
      </c>
      <c r="E14620" s="2" t="s">
        <v>74</v>
      </c>
      <c r="F14620" s="2" t="s">
        <v>976</v>
      </c>
      <c r="G14620" s="14" t="n">
        <v>24.5</v>
      </c>
      <c r="H14620" s="14" t="n">
        <v>262.19</v>
      </c>
      <c r="I14620" s="14" t="n">
        <v>24.5</v>
      </c>
      <c r="J14620" s="23" t="n">
        <f aca="false">IF(AND(E14620="Priority",ISNUMBER('Cost model'!N699)),'Cost model'!N699,'Cost model'!M699)</f>
        <v>85</v>
      </c>
      <c r="K14620" s="14" t="n">
        <f aca="false">J14620-H14620</f>
        <v>-177.19</v>
      </c>
      <c r="L14620" s="14" t="n">
        <f aca="false">G14620-H14620</f>
        <v>-237.69</v>
      </c>
    </row>
    <row r="14621" customFormat="false" ht="15" hidden="false" customHeight="false" outlineLevel="0" collapsed="false">
      <c r="A14621" s="2" t="s">
        <v>124</v>
      </c>
      <c r="B14621" s="2" t="s">
        <v>124</v>
      </c>
      <c r="C14621" s="2" t="s">
        <v>49</v>
      </c>
      <c r="D14621" s="2" t="s">
        <v>12</v>
      </c>
      <c r="E14621" s="2" t="s">
        <v>83</v>
      </c>
      <c r="F14621" s="2" t="s">
        <v>977</v>
      </c>
      <c r="G14621" s="14" t="n">
        <v>29.5</v>
      </c>
      <c r="H14621" s="14" t="n">
        <v>17.33</v>
      </c>
      <c r="I14621" s="14" t="n">
        <v>29.5</v>
      </c>
      <c r="J14621" s="23" t="n">
        <f aca="false">IF(AND(E14621="Priority",ISNUMBER('Cost model'!N322)),'Cost model'!N322,'Cost model'!M322)</f>
        <v>65</v>
      </c>
      <c r="K14621" s="14" t="n">
        <f aca="false">J14621-H14621</f>
        <v>47.67</v>
      </c>
      <c r="L14621" s="14" t="n">
        <f aca="false">G14621-H14621</f>
        <v>12.17</v>
      </c>
    </row>
    <row r="14622" customFormat="false" ht="15" hidden="false" customHeight="false" outlineLevel="0" collapsed="false">
      <c r="A14622" s="2" t="s">
        <v>174</v>
      </c>
      <c r="B14622" s="2" t="s">
        <v>124</v>
      </c>
      <c r="C14622" s="2" t="s">
        <v>49</v>
      </c>
      <c r="D14622" s="2" t="s">
        <v>10</v>
      </c>
      <c r="E14622" s="2" t="s">
        <v>74</v>
      </c>
      <c r="F14622" s="2" t="s">
        <v>976</v>
      </c>
      <c r="G14622" s="14" t="n">
        <v>17.5</v>
      </c>
      <c r="H14622" s="14" t="n">
        <v>16.3</v>
      </c>
      <c r="I14622" s="14" t="n">
        <v>17.5</v>
      </c>
      <c r="J14622" s="23" t="n">
        <f aca="false">IF(AND(E14622="Priority",ISNUMBER('Cost model'!N109)),'Cost model'!N109,'Cost model'!M109)</f>
        <v>18.5</v>
      </c>
      <c r="K14622" s="14" t="n">
        <f aca="false">J14622-H14622</f>
        <v>2.2</v>
      </c>
      <c r="L14622" s="14" t="n">
        <f aca="false">G14622-H14622</f>
        <v>1.2</v>
      </c>
    </row>
    <row r="14623" customFormat="false" ht="15" hidden="false" customHeight="false" outlineLevel="0" collapsed="false">
      <c r="A14623" s="2" t="s">
        <v>221</v>
      </c>
      <c r="B14623" s="2" t="s">
        <v>142</v>
      </c>
      <c r="C14623" s="2" t="s">
        <v>48</v>
      </c>
      <c r="D14623" s="2" t="s">
        <v>12</v>
      </c>
      <c r="E14623" s="2" t="s">
        <v>74</v>
      </c>
      <c r="F14623" s="2" t="s">
        <v>976</v>
      </c>
      <c r="G14623" s="14" t="n">
        <v>19.5</v>
      </c>
      <c r="H14623" s="14" t="n">
        <v>24.57</v>
      </c>
      <c r="I14623" s="14" t="n">
        <v>24.5</v>
      </c>
      <c r="J14623" s="23" t="n">
        <f aca="false">IF(AND(E14623="Priority",ISNUMBER('Cost model'!N771)),'Cost model'!N771,'Cost model'!M771)</f>
        <v>60</v>
      </c>
      <c r="K14623" s="14" t="n">
        <f aca="false">J14623-H14623</f>
        <v>35.43</v>
      </c>
      <c r="L14623" s="14" t="n">
        <f aca="false">G14623-H14623</f>
        <v>-5.07</v>
      </c>
    </row>
    <row r="14624" customFormat="false" ht="15" hidden="false" customHeight="false" outlineLevel="0" collapsed="false">
      <c r="A14624" s="2" t="s">
        <v>124</v>
      </c>
      <c r="B14624" s="2" t="s">
        <v>124</v>
      </c>
      <c r="C14624" s="2" t="s">
        <v>48</v>
      </c>
      <c r="D14624" s="2" t="s">
        <v>10</v>
      </c>
      <c r="E14624" s="2" t="s">
        <v>74</v>
      </c>
      <c r="F14624" s="2" t="s">
        <v>977</v>
      </c>
      <c r="G14624" s="14" t="n">
        <v>12.5</v>
      </c>
      <c r="H14624" s="14" t="n">
        <v>21.13</v>
      </c>
      <c r="I14624" s="14" t="n">
        <v>12.5</v>
      </c>
      <c r="J14624" s="23" t="n">
        <f aca="false">IF(AND(E14624="Priority",ISNUMBER('Cost model'!N318)),'Cost model'!N318,'Cost model'!M318)</f>
        <v>14.5</v>
      </c>
      <c r="K14624" s="14" t="n">
        <f aca="false">J14624-H14624</f>
        <v>-6.63</v>
      </c>
      <c r="L14624" s="14" t="n">
        <f aca="false">G14624-H14624</f>
        <v>-8.63</v>
      </c>
    </row>
    <row r="14625" customFormat="false" ht="15" hidden="false" customHeight="false" outlineLevel="0" collapsed="false">
      <c r="A14625" s="2" t="s">
        <v>221</v>
      </c>
      <c r="B14625" s="2" t="s">
        <v>221</v>
      </c>
      <c r="C14625" s="2" t="s">
        <v>47</v>
      </c>
      <c r="D14625" s="2" t="s">
        <v>12</v>
      </c>
      <c r="E14625" s="2" t="s">
        <v>74</v>
      </c>
      <c r="F14625" s="2" t="s">
        <v>977</v>
      </c>
      <c r="G14625" s="14" t="n">
        <v>9.5</v>
      </c>
      <c r="H14625" s="14" t="n">
        <v>25.95</v>
      </c>
      <c r="I14625" s="14" t="n">
        <v>9.5</v>
      </c>
      <c r="J14625" s="23" t="n">
        <f aca="false">IF(AND(E14625="Priority",ISNUMBER('Cost model'!N740)),'Cost model'!N740,'Cost model'!M740)</f>
        <v>22.5</v>
      </c>
      <c r="K14625" s="14" t="n">
        <f aca="false">J14625-H14625</f>
        <v>-3.45</v>
      </c>
      <c r="L14625" s="14" t="n">
        <f aca="false">G14625-H14625</f>
        <v>-16.45</v>
      </c>
    </row>
    <row r="14626" customFormat="false" ht="15" hidden="false" customHeight="false" outlineLevel="0" collapsed="false">
      <c r="A14626" s="2" t="s">
        <v>124</v>
      </c>
      <c r="B14626" s="2" t="s">
        <v>124</v>
      </c>
      <c r="C14626" s="2" t="s">
        <v>47</v>
      </c>
      <c r="D14626" s="2" t="s">
        <v>10</v>
      </c>
      <c r="E14626" s="2" t="s">
        <v>74</v>
      </c>
      <c r="F14626" s="2" t="s">
        <v>977</v>
      </c>
      <c r="G14626" s="14" t="n">
        <v>9.5</v>
      </c>
      <c r="H14626" s="14" t="n">
        <v>6.4</v>
      </c>
      <c r="I14626" s="14" t="n">
        <v>9.5</v>
      </c>
      <c r="J14626" s="23" t="n">
        <f aca="false">IF(AND(E14626="Priority",ISNUMBER('Cost model'!N317)),'Cost model'!N317,'Cost model'!M317)</f>
        <v>10.5</v>
      </c>
      <c r="K14626" s="14" t="n">
        <f aca="false">J14626-H14626</f>
        <v>4.1</v>
      </c>
      <c r="L14626" s="14" t="n">
        <f aca="false">G14626-H14626</f>
        <v>3.1</v>
      </c>
    </row>
    <row r="14627" customFormat="false" ht="15" hidden="false" customHeight="false" outlineLevel="0" collapsed="false">
      <c r="A14627" s="2" t="s">
        <v>174</v>
      </c>
      <c r="B14627" s="2" t="s">
        <v>174</v>
      </c>
      <c r="C14627" s="2" t="s">
        <v>48</v>
      </c>
      <c r="D14627" s="2" t="s">
        <v>10</v>
      </c>
      <c r="E14627" s="2" t="s">
        <v>74</v>
      </c>
      <c r="F14627" s="2" t="s">
        <v>977</v>
      </c>
      <c r="G14627" s="14" t="n">
        <v>12.5</v>
      </c>
      <c r="H14627" s="14" t="n">
        <v>13.34</v>
      </c>
      <c r="I14627" s="14" t="n">
        <v>12.5</v>
      </c>
      <c r="J14627" s="23" t="n">
        <f aca="false">IF(AND(E14627="Priority",ISNUMBER('Cost model'!N168)),'Cost model'!N168,'Cost model'!M168)</f>
        <v>13.5</v>
      </c>
      <c r="K14627" s="14" t="n">
        <f aca="false">J14627-H14627</f>
        <v>0.16</v>
      </c>
      <c r="L14627" s="14" t="n">
        <f aca="false">G14627-H14627</f>
        <v>-0.84</v>
      </c>
    </row>
    <row r="14628" customFormat="false" ht="15" hidden="false" customHeight="false" outlineLevel="0" collapsed="false">
      <c r="A14628" s="2" t="s">
        <v>174</v>
      </c>
      <c r="B14628" s="2" t="s">
        <v>174</v>
      </c>
      <c r="C14628" s="2" t="s">
        <v>48</v>
      </c>
      <c r="D14628" s="2" t="s">
        <v>12</v>
      </c>
      <c r="E14628" s="2" t="s">
        <v>74</v>
      </c>
      <c r="F14628" s="2" t="s">
        <v>977</v>
      </c>
      <c r="G14628" s="14" t="n">
        <v>12.5</v>
      </c>
      <c r="H14628" s="14" t="n">
        <v>42.6</v>
      </c>
      <c r="I14628" s="14" t="n">
        <v>12.5</v>
      </c>
      <c r="J14628" s="23" t="n">
        <f aca="false">IF(AND(E14628="Priority",ISNUMBER('Cost model'!N171)),'Cost model'!N171,'Cost model'!M171)</f>
        <v>40</v>
      </c>
      <c r="K14628" s="14" t="n">
        <f aca="false">J14628-H14628</f>
        <v>-2.6</v>
      </c>
      <c r="L14628" s="14" t="n">
        <f aca="false">G14628-H14628</f>
        <v>-30.1</v>
      </c>
    </row>
    <row r="14629" customFormat="false" ht="15" hidden="false" customHeight="false" outlineLevel="0" collapsed="false">
      <c r="A14629" s="2" t="s">
        <v>124</v>
      </c>
      <c r="B14629" s="2" t="s">
        <v>124</v>
      </c>
      <c r="C14629" s="2" t="s">
        <v>47</v>
      </c>
      <c r="D14629" s="2" t="s">
        <v>10</v>
      </c>
      <c r="E14629" s="2" t="s">
        <v>74</v>
      </c>
      <c r="F14629" s="2" t="s">
        <v>977</v>
      </c>
      <c r="G14629" s="14" t="n">
        <v>9.5</v>
      </c>
      <c r="H14629" s="14" t="n">
        <v>8.42</v>
      </c>
      <c r="I14629" s="14" t="n">
        <v>9.5</v>
      </c>
      <c r="J14629" s="23" t="n">
        <f aca="false">IF(AND(E14629="Priority",ISNUMBER('Cost model'!N317)),'Cost model'!N317,'Cost model'!M317)</f>
        <v>10.5</v>
      </c>
      <c r="K14629" s="14" t="n">
        <f aca="false">J14629-H14629</f>
        <v>2.08</v>
      </c>
      <c r="L14629" s="14" t="n">
        <f aca="false">G14629-H14629</f>
        <v>1.08</v>
      </c>
    </row>
    <row r="14630" customFormat="false" ht="15" hidden="false" customHeight="false" outlineLevel="0" collapsed="false">
      <c r="A14630" s="2" t="s">
        <v>221</v>
      </c>
      <c r="B14630" s="2" t="s">
        <v>158</v>
      </c>
      <c r="C14630" s="2" t="s">
        <v>48</v>
      </c>
      <c r="D14630" s="2" t="s">
        <v>14</v>
      </c>
      <c r="E14630" s="2" t="s">
        <v>74</v>
      </c>
      <c r="F14630" s="2" t="s">
        <v>976</v>
      </c>
      <c r="G14630" s="14" t="n">
        <v>45</v>
      </c>
      <c r="H14630" s="14" t="n">
        <v>146.62</v>
      </c>
      <c r="I14630" s="14" t="n">
        <v>125</v>
      </c>
      <c r="J14630" s="23" t="n">
        <f aca="false">IF(AND(E14630="Priority",ISNUMBER('Cost model'!N762)),'Cost model'!N762,'Cost model'!M762)</f>
        <v>175</v>
      </c>
      <c r="K14630" s="14" t="n">
        <f aca="false">J14630-H14630</f>
        <v>28.38</v>
      </c>
      <c r="L14630" s="14" t="n">
        <f aca="false">G14630-H14630</f>
        <v>-101.62</v>
      </c>
    </row>
    <row r="14631" customFormat="false" ht="15" hidden="false" customHeight="false" outlineLevel="0" collapsed="false">
      <c r="A14631" s="2" t="s">
        <v>142</v>
      </c>
      <c r="B14631" s="2" t="s">
        <v>142</v>
      </c>
      <c r="C14631" s="2" t="s">
        <v>47</v>
      </c>
      <c r="D14631" s="2" t="s">
        <v>12</v>
      </c>
      <c r="E14631" s="2" t="s">
        <v>74</v>
      </c>
      <c r="F14631" s="2" t="s">
        <v>977</v>
      </c>
      <c r="G14631" s="14" t="n">
        <v>9.5</v>
      </c>
      <c r="H14631" s="14" t="n">
        <v>28.36</v>
      </c>
      <c r="I14631" s="14" t="n">
        <v>9.5</v>
      </c>
      <c r="J14631" s="23" t="n">
        <f aca="false">IF(AND(E14631="Priority",ISNUMBER('Cost model'!N635)),'Cost model'!N635,'Cost model'!M635)</f>
        <v>30.5</v>
      </c>
      <c r="K14631" s="14" t="n">
        <f aca="false">J14631-H14631</f>
        <v>2.14</v>
      </c>
      <c r="L14631" s="14" t="n">
        <f aca="false">G14631-H14631</f>
        <v>-18.86</v>
      </c>
    </row>
    <row r="14632" customFormat="false" ht="15" hidden="false" customHeight="false" outlineLevel="0" collapsed="false">
      <c r="A14632" s="2" t="s">
        <v>124</v>
      </c>
      <c r="B14632" s="2" t="s">
        <v>124</v>
      </c>
      <c r="C14632" s="2" t="s">
        <v>47</v>
      </c>
      <c r="D14632" s="2" t="s">
        <v>14</v>
      </c>
      <c r="E14632" s="2" t="s">
        <v>74</v>
      </c>
      <c r="F14632" s="2" t="s">
        <v>977</v>
      </c>
      <c r="G14632" s="14" t="n">
        <v>25</v>
      </c>
      <c r="H14632" s="14" t="n">
        <v>66.69</v>
      </c>
      <c r="I14632" s="14" t="n">
        <v>25</v>
      </c>
      <c r="J14632" s="23" t="n">
        <f aca="false">IF(AND(E14632="Priority",ISNUMBER('Cost model'!N326)),'Cost model'!N326,'Cost model'!M326)</f>
        <v>110</v>
      </c>
      <c r="K14632" s="14" t="n">
        <f aca="false">J14632-H14632</f>
        <v>43.31</v>
      </c>
      <c r="L14632" s="14" t="n">
        <f aca="false">G14632-H14632</f>
        <v>-41.69</v>
      </c>
    </row>
    <row r="14633" customFormat="false" ht="15" hidden="false" customHeight="false" outlineLevel="0" collapsed="false">
      <c r="A14633" s="2" t="s">
        <v>174</v>
      </c>
      <c r="B14633" s="2" t="s">
        <v>174</v>
      </c>
      <c r="C14633" s="2" t="s">
        <v>48</v>
      </c>
      <c r="D14633" s="2" t="s">
        <v>10</v>
      </c>
      <c r="E14633" s="2" t="s">
        <v>74</v>
      </c>
      <c r="F14633" s="2" t="s">
        <v>977</v>
      </c>
      <c r="G14633" s="14" t="n">
        <v>12.5</v>
      </c>
      <c r="H14633" s="14" t="n">
        <v>11.66</v>
      </c>
      <c r="I14633" s="14" t="n">
        <v>12.5</v>
      </c>
      <c r="J14633" s="23" t="n">
        <f aca="false">IF(AND(E14633="Priority",ISNUMBER('Cost model'!N168)),'Cost model'!N168,'Cost model'!M168)</f>
        <v>13.5</v>
      </c>
      <c r="K14633" s="14" t="n">
        <f aca="false">J14633-H14633</f>
        <v>1.84</v>
      </c>
      <c r="L14633" s="14" t="n">
        <f aca="false">G14633-H14633</f>
        <v>0.84</v>
      </c>
    </row>
    <row r="14634" customFormat="false" ht="15" hidden="false" customHeight="false" outlineLevel="0" collapsed="false">
      <c r="A14634" s="2" t="s">
        <v>174</v>
      </c>
      <c r="B14634" s="2" t="s">
        <v>174</v>
      </c>
      <c r="C14634" s="2" t="s">
        <v>47</v>
      </c>
      <c r="D14634" s="2" t="s">
        <v>10</v>
      </c>
      <c r="E14634" s="2" t="s">
        <v>74</v>
      </c>
      <c r="F14634" s="2" t="s">
        <v>977</v>
      </c>
      <c r="G14634" s="14" t="n">
        <v>9.5</v>
      </c>
      <c r="H14634" s="14" t="n">
        <v>6.93</v>
      </c>
      <c r="I14634" s="14" t="n">
        <v>9.5</v>
      </c>
      <c r="J14634" s="23" t="n">
        <f aca="false">IF(AND(E14634="Priority",ISNUMBER('Cost model'!N167)),'Cost model'!N167,'Cost model'!M167)</f>
        <v>8.5</v>
      </c>
      <c r="K14634" s="14" t="n">
        <f aca="false">J14634-H14634</f>
        <v>1.57</v>
      </c>
      <c r="L14634" s="14" t="n">
        <f aca="false">G14634-H14634</f>
        <v>2.57</v>
      </c>
    </row>
    <row r="14635" customFormat="false" ht="15" hidden="false" customHeight="false" outlineLevel="0" collapsed="false">
      <c r="A14635" s="2" t="s">
        <v>174</v>
      </c>
      <c r="B14635" s="2" t="s">
        <v>174</v>
      </c>
      <c r="C14635" s="2" t="s">
        <v>47</v>
      </c>
      <c r="D14635" s="2" t="s">
        <v>10</v>
      </c>
      <c r="E14635" s="2" t="s">
        <v>83</v>
      </c>
      <c r="F14635" s="2" t="s">
        <v>977</v>
      </c>
      <c r="G14635" s="14" t="n">
        <v>14.5</v>
      </c>
      <c r="H14635" s="14" t="n">
        <v>26.1</v>
      </c>
      <c r="I14635" s="14" t="n">
        <v>14.5</v>
      </c>
      <c r="J14635" s="23" t="n">
        <f aca="false">IF(AND(E14635="Priority",ISNUMBER('Cost model'!N167)),'Cost model'!N167,'Cost model'!M167)</f>
        <v>13.5</v>
      </c>
      <c r="K14635" s="14" t="n">
        <f aca="false">J14635-H14635</f>
        <v>-12.6</v>
      </c>
      <c r="L14635" s="14" t="n">
        <f aca="false">G14635-H14635</f>
        <v>-11.6</v>
      </c>
    </row>
    <row r="14636" customFormat="false" ht="15" hidden="false" customHeight="false" outlineLevel="0" collapsed="false">
      <c r="A14636" s="2" t="s">
        <v>123</v>
      </c>
      <c r="B14636" s="2" t="s">
        <v>174</v>
      </c>
      <c r="C14636" s="2" t="s">
        <v>47</v>
      </c>
      <c r="D14636" s="2" t="s">
        <v>10</v>
      </c>
      <c r="E14636" s="2" t="s">
        <v>83</v>
      </c>
      <c r="F14636" s="2" t="s">
        <v>976</v>
      </c>
      <c r="G14636" s="14" t="n">
        <v>19.5</v>
      </c>
      <c r="H14636" s="14" t="n">
        <v>9.34</v>
      </c>
      <c r="I14636" s="14" t="n">
        <v>19.5</v>
      </c>
      <c r="J14636" s="23" t="n">
        <f aca="false">IF(AND(E14636="Priority",ISNUMBER('Cost model'!N47)),'Cost model'!N47,'Cost model'!M47)</f>
        <v>17.5</v>
      </c>
      <c r="K14636" s="14" t="n">
        <f aca="false">J14636-H14636</f>
        <v>8.16</v>
      </c>
      <c r="L14636" s="14" t="n">
        <f aca="false">G14636-H14636</f>
        <v>10.16</v>
      </c>
    </row>
    <row r="14637" customFormat="false" ht="15" hidden="false" customHeight="false" outlineLevel="0" collapsed="false">
      <c r="A14637" s="2" t="s">
        <v>142</v>
      </c>
      <c r="B14637" s="2" t="s">
        <v>142</v>
      </c>
      <c r="C14637" s="2" t="s">
        <v>47</v>
      </c>
      <c r="D14637" s="2" t="s">
        <v>12</v>
      </c>
      <c r="E14637" s="2" t="s">
        <v>74</v>
      </c>
      <c r="F14637" s="2" t="s">
        <v>977</v>
      </c>
      <c r="G14637" s="14" t="n">
        <v>9.5</v>
      </c>
      <c r="H14637" s="14" t="n">
        <v>7.5</v>
      </c>
      <c r="I14637" s="14" t="n">
        <v>9.5</v>
      </c>
      <c r="J14637" s="23" t="n">
        <f aca="false">IF(AND(E14637="Priority",ISNUMBER('Cost model'!N635)),'Cost model'!N635,'Cost model'!M635)</f>
        <v>30.5</v>
      </c>
      <c r="K14637" s="14" t="n">
        <f aca="false">J14637-H14637</f>
        <v>23</v>
      </c>
      <c r="L14637" s="14" t="n">
        <f aca="false">G14637-H14637</f>
        <v>2</v>
      </c>
    </row>
    <row r="14638" customFormat="false" ht="15" hidden="false" customHeight="false" outlineLevel="0" collapsed="false">
      <c r="A14638" s="2" t="s">
        <v>174</v>
      </c>
      <c r="B14638" s="2" t="s">
        <v>124</v>
      </c>
      <c r="C14638" s="2" t="s">
        <v>48</v>
      </c>
      <c r="D14638" s="2" t="s">
        <v>12</v>
      </c>
      <c r="E14638" s="2" t="s">
        <v>74</v>
      </c>
      <c r="F14638" s="2" t="s">
        <v>976</v>
      </c>
      <c r="G14638" s="14" t="n">
        <v>9.5</v>
      </c>
      <c r="H14638" s="14" t="n">
        <v>18.08</v>
      </c>
      <c r="I14638" s="14" t="n">
        <v>12.5</v>
      </c>
      <c r="J14638" s="23" t="n">
        <f aca="false">IF(AND(E14638="Priority",ISNUMBER('Cost model'!N111)),'Cost model'!N111,'Cost model'!M111)</f>
        <v>45</v>
      </c>
      <c r="K14638" s="14" t="n">
        <f aca="false">J14638-H14638</f>
        <v>26.92</v>
      </c>
      <c r="L14638" s="14" t="n">
        <f aca="false">G14638-H14638</f>
        <v>-8.58</v>
      </c>
    </row>
    <row r="14639" customFormat="false" ht="15" hidden="false" customHeight="false" outlineLevel="0" collapsed="false">
      <c r="A14639" s="2" t="s">
        <v>174</v>
      </c>
      <c r="B14639" s="2" t="s">
        <v>142</v>
      </c>
      <c r="C14639" s="2" t="s">
        <v>47</v>
      </c>
      <c r="D14639" s="2" t="s">
        <v>12</v>
      </c>
      <c r="E14639" s="2" t="s">
        <v>74</v>
      </c>
      <c r="F14639" s="2" t="s">
        <v>976</v>
      </c>
      <c r="G14639" s="14" t="n">
        <v>9.5</v>
      </c>
      <c r="H14639" s="14" t="n">
        <v>43.41</v>
      </c>
      <c r="I14639" s="14" t="n">
        <v>9.5</v>
      </c>
      <c r="J14639" s="23" t="n">
        <f aca="false">IF(AND(E14639="Priority",ISNUMBER('Cost model'!N125)),'Cost model'!N125,'Cost model'!M125)</f>
        <v>40</v>
      </c>
      <c r="K14639" s="14" t="n">
        <f aca="false">J14639-H14639</f>
        <v>-3.41</v>
      </c>
      <c r="L14639" s="14" t="n">
        <f aca="false">G14639-H14639</f>
        <v>-33.91</v>
      </c>
    </row>
    <row r="14640" customFormat="false" ht="15" hidden="false" customHeight="false" outlineLevel="0" collapsed="false">
      <c r="A14640" s="2" t="s">
        <v>142</v>
      </c>
      <c r="B14640" s="2" t="s">
        <v>221</v>
      </c>
      <c r="C14640" s="2" t="s">
        <v>47</v>
      </c>
      <c r="D14640" s="2" t="s">
        <v>12</v>
      </c>
      <c r="E14640" s="2" t="s">
        <v>74</v>
      </c>
      <c r="F14640" s="2" t="s">
        <v>976</v>
      </c>
      <c r="G14640" s="14" t="n">
        <v>19.5</v>
      </c>
      <c r="H14640" s="14" t="n">
        <v>20.32</v>
      </c>
      <c r="I14640" s="14" t="n">
        <v>24.5</v>
      </c>
      <c r="J14640" s="23" t="n">
        <f aca="false">IF(AND(E14640="Priority",ISNUMBER('Cost model'!N680)),'Cost model'!N680,'Cost model'!M680)</f>
        <v>50</v>
      </c>
      <c r="K14640" s="14" t="n">
        <f aca="false">J14640-H14640</f>
        <v>29.68</v>
      </c>
      <c r="L14640" s="14" t="n">
        <f aca="false">G14640-H14640</f>
        <v>-0.82</v>
      </c>
    </row>
    <row r="14641" customFormat="false" ht="15" hidden="false" customHeight="false" outlineLevel="0" collapsed="false">
      <c r="A14641" s="2" t="s">
        <v>174</v>
      </c>
      <c r="B14641" s="2" t="s">
        <v>174</v>
      </c>
      <c r="C14641" s="2" t="s">
        <v>47</v>
      </c>
      <c r="D14641" s="2" t="s">
        <v>12</v>
      </c>
      <c r="E14641" s="2" t="s">
        <v>74</v>
      </c>
      <c r="F14641" s="2" t="s">
        <v>977</v>
      </c>
      <c r="G14641" s="14" t="n">
        <v>9.5</v>
      </c>
      <c r="H14641" s="14" t="n">
        <v>28.82</v>
      </c>
      <c r="I14641" s="14" t="n">
        <v>9.5</v>
      </c>
      <c r="J14641" s="23" t="n">
        <f aca="false">IF(AND(E14641="Priority",ISNUMBER('Cost model'!N170)),'Cost model'!N170,'Cost model'!M170)</f>
        <v>25.5</v>
      </c>
      <c r="K14641" s="14" t="n">
        <f aca="false">J14641-H14641</f>
        <v>-3.32</v>
      </c>
      <c r="L14641" s="14" t="n">
        <f aca="false">G14641-H14641</f>
        <v>-19.32</v>
      </c>
    </row>
    <row r="14642" customFormat="false" ht="15" hidden="false" customHeight="false" outlineLevel="0" collapsed="false">
      <c r="A14642" s="2" t="s">
        <v>174</v>
      </c>
      <c r="B14642" s="2" t="s">
        <v>174</v>
      </c>
      <c r="C14642" s="2" t="s">
        <v>48</v>
      </c>
      <c r="D14642" s="2" t="s">
        <v>10</v>
      </c>
      <c r="E14642" s="2" t="s">
        <v>74</v>
      </c>
      <c r="F14642" s="2" t="s">
        <v>977</v>
      </c>
      <c r="G14642" s="14" t="n">
        <v>19.5</v>
      </c>
      <c r="H14642" s="14" t="n">
        <v>42.6</v>
      </c>
      <c r="I14642" s="14" t="n">
        <v>12.5</v>
      </c>
      <c r="J14642" s="23" t="n">
        <f aca="false">IF(AND(E14642="Priority",ISNUMBER('Cost model'!N168)),'Cost model'!N168,'Cost model'!M168)</f>
        <v>13.5</v>
      </c>
      <c r="K14642" s="14" t="n">
        <f aca="false">J14642-H14642</f>
        <v>-29.1</v>
      </c>
      <c r="L14642" s="14" t="n">
        <f aca="false">G14642-H14642</f>
        <v>-23.1</v>
      </c>
    </row>
    <row r="14643" customFormat="false" ht="15" hidden="false" customHeight="false" outlineLevel="0" collapsed="false">
      <c r="A14643" s="2" t="s">
        <v>221</v>
      </c>
      <c r="B14643" s="2" t="s">
        <v>124</v>
      </c>
      <c r="C14643" s="2" t="s">
        <v>47</v>
      </c>
      <c r="D14643" s="2" t="s">
        <v>10</v>
      </c>
      <c r="E14643" s="2" t="s">
        <v>74</v>
      </c>
      <c r="F14643" s="2" t="s">
        <v>976</v>
      </c>
      <c r="G14643" s="14" t="n">
        <v>14.5</v>
      </c>
      <c r="H14643" s="14" t="n">
        <v>8.46</v>
      </c>
      <c r="I14643" s="14" t="n">
        <v>19.5</v>
      </c>
      <c r="J14643" s="23" t="n">
        <f aca="false">IF(AND(E14643="Priority",ISNUMBER('Cost model'!N797)),'Cost model'!N797,'Cost model'!M797)</f>
        <v>14.5</v>
      </c>
      <c r="K14643" s="14" t="n">
        <f aca="false">J14643-H14643</f>
        <v>6.04</v>
      </c>
      <c r="L14643" s="14" t="n">
        <f aca="false">G14643-H14643</f>
        <v>6.04</v>
      </c>
    </row>
    <row r="14644" customFormat="false" ht="15" hidden="false" customHeight="false" outlineLevel="0" collapsed="false">
      <c r="A14644" s="2" t="s">
        <v>142</v>
      </c>
      <c r="B14644" s="2" t="s">
        <v>142</v>
      </c>
      <c r="C14644" s="2" t="s">
        <v>49</v>
      </c>
      <c r="D14644" s="2" t="s">
        <v>10</v>
      </c>
      <c r="E14644" s="2" t="s">
        <v>83</v>
      </c>
      <c r="F14644" s="2" t="s">
        <v>977</v>
      </c>
      <c r="G14644" s="14" t="n">
        <v>24.5</v>
      </c>
      <c r="H14644" s="14" t="n">
        <v>38.84</v>
      </c>
      <c r="I14644" s="14" t="n">
        <v>24.5</v>
      </c>
      <c r="J14644" s="23" t="n">
        <f aca="false">IF(AND(E14644="Priority",ISNUMBER('Cost model'!N634)),'Cost model'!N634,'Cost model'!M634)</f>
        <v>21.5</v>
      </c>
      <c r="K14644" s="14" t="n">
        <f aca="false">J14644-H14644</f>
        <v>-17.34</v>
      </c>
      <c r="L14644" s="14" t="n">
        <f aca="false">G14644-H14644</f>
        <v>-14.34</v>
      </c>
    </row>
    <row r="14645" customFormat="false" ht="15" hidden="false" customHeight="false" outlineLevel="0" collapsed="false">
      <c r="A14645" s="2" t="s">
        <v>174</v>
      </c>
      <c r="B14645" s="2" t="s">
        <v>174</v>
      </c>
      <c r="C14645" s="2" t="s">
        <v>49</v>
      </c>
      <c r="D14645" s="2" t="s">
        <v>12</v>
      </c>
      <c r="E14645" s="2" t="s">
        <v>74</v>
      </c>
      <c r="F14645" s="2" t="s">
        <v>977</v>
      </c>
      <c r="G14645" s="14" t="n">
        <v>19.5</v>
      </c>
      <c r="H14645" s="14" t="n">
        <v>29.26</v>
      </c>
      <c r="I14645" s="14" t="n">
        <v>19.5</v>
      </c>
      <c r="J14645" s="23" t="n">
        <f aca="false">IF(AND(E14645="Priority",ISNUMBER('Cost model'!N172)),'Cost model'!N172,'Cost model'!M172)</f>
        <v>45</v>
      </c>
      <c r="K14645" s="14" t="n">
        <f aca="false">J14645-H14645</f>
        <v>15.74</v>
      </c>
      <c r="L14645" s="14" t="n">
        <f aca="false">G14645-H14645</f>
        <v>-9.76</v>
      </c>
    </row>
    <row r="14646" customFormat="false" ht="15" hidden="false" customHeight="false" outlineLevel="0" collapsed="false">
      <c r="A14646" s="2" t="s">
        <v>174</v>
      </c>
      <c r="B14646" s="2" t="s">
        <v>174</v>
      </c>
      <c r="C14646" s="2" t="s">
        <v>47</v>
      </c>
      <c r="D14646" s="2" t="s">
        <v>12</v>
      </c>
      <c r="E14646" s="2" t="s">
        <v>74</v>
      </c>
      <c r="F14646" s="2" t="s">
        <v>977</v>
      </c>
      <c r="G14646" s="14" t="n">
        <v>9.5</v>
      </c>
      <c r="H14646" s="14" t="n">
        <v>28.63</v>
      </c>
      <c r="I14646" s="14" t="n">
        <v>9.5</v>
      </c>
      <c r="J14646" s="23" t="n">
        <f aca="false">IF(AND(E14646="Priority",ISNUMBER('Cost model'!N170)),'Cost model'!N170,'Cost model'!M170)</f>
        <v>25.5</v>
      </c>
      <c r="K14646" s="14" t="n">
        <f aca="false">J14646-H14646</f>
        <v>-3.13</v>
      </c>
      <c r="L14646" s="14" t="n">
        <f aca="false">G14646-H14646</f>
        <v>-19.13</v>
      </c>
    </row>
    <row r="14647" customFormat="false" ht="15" hidden="false" customHeight="false" outlineLevel="0" collapsed="false">
      <c r="A14647" s="2" t="s">
        <v>174</v>
      </c>
      <c r="B14647" s="2" t="s">
        <v>124</v>
      </c>
      <c r="C14647" s="2" t="s">
        <v>49</v>
      </c>
      <c r="D14647" s="2" t="s">
        <v>12</v>
      </c>
      <c r="E14647" s="2" t="s">
        <v>74</v>
      </c>
      <c r="F14647" s="2" t="s">
        <v>976</v>
      </c>
      <c r="G14647" s="14" t="n">
        <v>19.5</v>
      </c>
      <c r="H14647" s="14" t="n">
        <v>77.48</v>
      </c>
      <c r="I14647" s="14" t="n">
        <v>19.5</v>
      </c>
      <c r="J14647" s="23" t="n">
        <f aca="false">IF(AND(E14647="Priority",ISNUMBER('Cost model'!N112)),'Cost model'!N112,'Cost model'!M112)</f>
        <v>50</v>
      </c>
      <c r="K14647" s="14" t="n">
        <f aca="false">J14647-H14647</f>
        <v>-27.48</v>
      </c>
      <c r="L14647" s="14" t="n">
        <f aca="false">G14647-H14647</f>
        <v>-57.98</v>
      </c>
    </row>
    <row r="14648" customFormat="false" ht="15" hidden="false" customHeight="false" outlineLevel="0" collapsed="false">
      <c r="A14648" s="2" t="s">
        <v>142</v>
      </c>
      <c r="B14648" s="2" t="s">
        <v>174</v>
      </c>
      <c r="C14648" s="2" t="s">
        <v>49</v>
      </c>
      <c r="D14648" s="2" t="s">
        <v>12</v>
      </c>
      <c r="E14648" s="2" t="s">
        <v>74</v>
      </c>
      <c r="F14648" s="2" t="s">
        <v>976</v>
      </c>
      <c r="G14648" s="14" t="n">
        <v>29.5</v>
      </c>
      <c r="H14648" s="14" t="n">
        <v>54.31</v>
      </c>
      <c r="I14648" s="14" t="n">
        <v>19.5</v>
      </c>
      <c r="J14648" s="23" t="n">
        <f aca="false">IF(AND(E14648="Priority",ISNUMBER('Cost model'!N697)),'Cost model'!N697,'Cost model'!M697)</f>
        <v>55</v>
      </c>
      <c r="K14648" s="14" t="n">
        <f aca="false">J14648-H14648</f>
        <v>0.689999999999998</v>
      </c>
      <c r="L14648" s="14" t="n">
        <f aca="false">G14648-H14648</f>
        <v>-24.81</v>
      </c>
    </row>
    <row r="14649" customFormat="false" ht="15" hidden="false" customHeight="false" outlineLevel="0" collapsed="false">
      <c r="A14649" s="2" t="s">
        <v>124</v>
      </c>
      <c r="B14649" s="2" t="s">
        <v>158</v>
      </c>
      <c r="C14649" s="2" t="s">
        <v>49</v>
      </c>
      <c r="D14649" s="2" t="s">
        <v>10</v>
      </c>
      <c r="E14649" s="2" t="s">
        <v>74</v>
      </c>
      <c r="F14649" s="2" t="s">
        <v>976</v>
      </c>
      <c r="G14649" s="14" t="n">
        <v>17.5</v>
      </c>
      <c r="H14649" s="14" t="n">
        <v>15.81</v>
      </c>
      <c r="I14649" s="14" t="n">
        <v>17.5</v>
      </c>
      <c r="J14649" s="23" t="n">
        <f aca="false">IF(AND(E14649="Priority",ISNUMBER('Cost model'!N349)),'Cost model'!N349,'Cost model'!M349)</f>
        <v>20.5</v>
      </c>
      <c r="K14649" s="14" t="n">
        <f aca="false">J14649-H14649</f>
        <v>4.69</v>
      </c>
      <c r="L14649" s="14" t="n">
        <f aca="false">G14649-H14649</f>
        <v>1.69</v>
      </c>
    </row>
    <row r="14650" customFormat="false" ht="15" hidden="false" customHeight="false" outlineLevel="0" collapsed="false">
      <c r="A14650" s="2" t="s">
        <v>123</v>
      </c>
      <c r="B14650" s="2" t="s">
        <v>123</v>
      </c>
      <c r="C14650" s="2" t="s">
        <v>47</v>
      </c>
      <c r="D14650" s="2" t="s">
        <v>10</v>
      </c>
      <c r="E14650" s="2" t="s">
        <v>83</v>
      </c>
      <c r="F14650" s="2" t="s">
        <v>977</v>
      </c>
      <c r="G14650" s="14" t="n">
        <v>14.5</v>
      </c>
      <c r="H14650" s="14" t="n">
        <v>12.18</v>
      </c>
      <c r="I14650" s="14" t="n">
        <v>14.5</v>
      </c>
      <c r="J14650" s="23" t="n">
        <f aca="false">IF(AND(E14650="Priority",ISNUMBER('Cost model'!N62)),'Cost model'!N62,'Cost model'!M62)</f>
        <v>17.5</v>
      </c>
      <c r="K14650" s="14" t="n">
        <f aca="false">J14650-H14650</f>
        <v>5.32</v>
      </c>
      <c r="L14650" s="14" t="n">
        <f aca="false">G14650-H14650</f>
        <v>2.32</v>
      </c>
    </row>
    <row r="14651" customFormat="false" ht="15" hidden="false" customHeight="false" outlineLevel="0" collapsed="false">
      <c r="A14651" s="2" t="s">
        <v>142</v>
      </c>
      <c r="B14651" s="2" t="s">
        <v>142</v>
      </c>
      <c r="C14651" s="2" t="s">
        <v>48</v>
      </c>
      <c r="D14651" s="2" t="s">
        <v>10</v>
      </c>
      <c r="E14651" s="2" t="s">
        <v>74</v>
      </c>
      <c r="F14651" s="2" t="s">
        <v>977</v>
      </c>
      <c r="G14651" s="14" t="n">
        <v>9.5</v>
      </c>
      <c r="H14651" s="14" t="n">
        <v>9.28</v>
      </c>
      <c r="I14651" s="14" t="n">
        <v>12.5</v>
      </c>
      <c r="J14651" s="23" t="n">
        <f aca="false">IF(AND(E14651="Priority",ISNUMBER('Cost model'!N633)),'Cost model'!N633,'Cost model'!M633)</f>
        <v>11.5</v>
      </c>
      <c r="K14651" s="14" t="n">
        <f aca="false">J14651-H14651</f>
        <v>2.22</v>
      </c>
      <c r="L14651" s="14" t="n">
        <f aca="false">G14651-H14651</f>
        <v>0.220000000000001</v>
      </c>
    </row>
    <row r="14652" customFormat="false" ht="15" hidden="false" customHeight="false" outlineLevel="0" collapsed="false">
      <c r="A14652" s="2" t="s">
        <v>124</v>
      </c>
      <c r="B14652" s="2" t="s">
        <v>124</v>
      </c>
      <c r="C14652" s="2" t="s">
        <v>48</v>
      </c>
      <c r="D14652" s="2" t="s">
        <v>10</v>
      </c>
      <c r="E14652" s="2" t="s">
        <v>74</v>
      </c>
      <c r="F14652" s="2" t="s">
        <v>977</v>
      </c>
      <c r="G14652" s="14" t="n">
        <v>12.5</v>
      </c>
      <c r="H14652" s="14" t="n">
        <v>9.23</v>
      </c>
      <c r="I14652" s="14" t="n">
        <v>12.5</v>
      </c>
      <c r="J14652" s="23" t="n">
        <f aca="false">IF(AND(E14652="Priority",ISNUMBER('Cost model'!N318)),'Cost model'!N318,'Cost model'!M318)</f>
        <v>14.5</v>
      </c>
      <c r="K14652" s="14" t="n">
        <f aca="false">J14652-H14652</f>
        <v>5.27</v>
      </c>
      <c r="L14652" s="14" t="n">
        <f aca="false">G14652-H14652</f>
        <v>3.27</v>
      </c>
    </row>
    <row r="14653" customFormat="false" ht="15" hidden="false" customHeight="false" outlineLevel="0" collapsed="false">
      <c r="A14653" s="2" t="s">
        <v>142</v>
      </c>
      <c r="B14653" s="2" t="s">
        <v>142</v>
      </c>
      <c r="C14653" s="2" t="s">
        <v>48</v>
      </c>
      <c r="D14653" s="2" t="s">
        <v>12</v>
      </c>
      <c r="E14653" s="2" t="s">
        <v>74</v>
      </c>
      <c r="F14653" s="2" t="s">
        <v>977</v>
      </c>
      <c r="G14653" s="14" t="n">
        <v>12.5</v>
      </c>
      <c r="H14653" s="14" t="n">
        <v>90.84</v>
      </c>
      <c r="I14653" s="14" t="n">
        <v>12.5</v>
      </c>
      <c r="J14653" s="23" t="n">
        <f aca="false">IF(AND(E14653="Priority",ISNUMBER('Cost model'!N636)),'Cost model'!N636,'Cost model'!M636)</f>
        <v>40</v>
      </c>
      <c r="K14653" s="14" t="n">
        <f aca="false">J14653-H14653</f>
        <v>-50.84</v>
      </c>
      <c r="L14653" s="14" t="n">
        <f aca="false">G14653-H14653</f>
        <v>-78.34</v>
      </c>
    </row>
    <row r="14654" customFormat="false" ht="15" hidden="false" customHeight="false" outlineLevel="0" collapsed="false">
      <c r="A14654" s="2" t="s">
        <v>221</v>
      </c>
      <c r="B14654" s="2" t="s">
        <v>174</v>
      </c>
      <c r="C14654" s="2" t="s">
        <v>47</v>
      </c>
      <c r="D14654" s="2" t="s">
        <v>12</v>
      </c>
      <c r="E14654" s="2" t="s">
        <v>74</v>
      </c>
      <c r="F14654" s="2" t="s">
        <v>976</v>
      </c>
      <c r="G14654" s="14" t="n">
        <v>19.5</v>
      </c>
      <c r="H14654" s="14" t="n">
        <v>97.08</v>
      </c>
      <c r="I14654" s="14" t="n">
        <v>24.5</v>
      </c>
      <c r="J14654" s="23" t="n">
        <f aca="false">IF(AND(E14654="Priority",ISNUMBER('Cost model'!N785)),'Cost model'!N785,'Cost model'!M785)</f>
        <v>50</v>
      </c>
      <c r="K14654" s="14" t="n">
        <f aca="false">J14654-H14654</f>
        <v>-47.08</v>
      </c>
      <c r="L14654" s="14" t="n">
        <f aca="false">G14654-H14654</f>
        <v>-77.58</v>
      </c>
    </row>
    <row r="14655" customFormat="false" ht="15" hidden="false" customHeight="false" outlineLevel="0" collapsed="false">
      <c r="A14655" s="2" t="s">
        <v>174</v>
      </c>
      <c r="B14655" s="2" t="s">
        <v>174</v>
      </c>
      <c r="C14655" s="2" t="s">
        <v>48</v>
      </c>
      <c r="D14655" s="2" t="s">
        <v>10</v>
      </c>
      <c r="E14655" s="2" t="s">
        <v>83</v>
      </c>
      <c r="F14655" s="2" t="s">
        <v>977</v>
      </c>
      <c r="G14655" s="14" t="n">
        <v>17.5</v>
      </c>
      <c r="H14655" s="14" t="n">
        <v>42.6</v>
      </c>
      <c r="I14655" s="14" t="n">
        <v>17.5</v>
      </c>
      <c r="J14655" s="23" t="n">
        <f aca="false">IF(AND(E14655="Priority",ISNUMBER('Cost model'!N168)),'Cost model'!N168,'Cost model'!M168)</f>
        <v>18.5</v>
      </c>
      <c r="K14655" s="14" t="n">
        <f aca="false">J14655-H14655</f>
        <v>-24.1</v>
      </c>
      <c r="L14655" s="14" t="n">
        <f aca="false">G14655-H14655</f>
        <v>-25.1</v>
      </c>
    </row>
    <row r="14656" customFormat="false" ht="15" hidden="false" customHeight="false" outlineLevel="0" collapsed="false">
      <c r="A14656" s="2" t="s">
        <v>221</v>
      </c>
      <c r="B14656" s="2" t="s">
        <v>174</v>
      </c>
      <c r="C14656" s="2" t="s">
        <v>47</v>
      </c>
      <c r="D14656" s="2" t="s">
        <v>10</v>
      </c>
      <c r="E14656" s="2" t="s">
        <v>74</v>
      </c>
      <c r="F14656" s="2" t="s">
        <v>976</v>
      </c>
      <c r="G14656" s="14" t="n">
        <v>9.5</v>
      </c>
      <c r="H14656" s="14" t="n">
        <v>7.55</v>
      </c>
      <c r="I14656" s="14" t="n">
        <v>19.5</v>
      </c>
      <c r="J14656" s="23" t="n">
        <f aca="false">IF(AND(E14656="Priority",ISNUMBER('Cost model'!N782)),'Cost model'!N782,'Cost model'!M782)</f>
        <v>11.5</v>
      </c>
      <c r="K14656" s="14" t="n">
        <f aca="false">J14656-H14656</f>
        <v>3.95</v>
      </c>
      <c r="L14656" s="14" t="n">
        <f aca="false">G14656-H14656</f>
        <v>1.95</v>
      </c>
    </row>
    <row r="14657" customFormat="false" ht="15" hidden="false" customHeight="false" outlineLevel="0" collapsed="false">
      <c r="A14657" s="2" t="s">
        <v>124</v>
      </c>
      <c r="B14657" s="2" t="s">
        <v>124</v>
      </c>
      <c r="C14657" s="2" t="s">
        <v>49</v>
      </c>
      <c r="D14657" s="2" t="s">
        <v>12</v>
      </c>
      <c r="E14657" s="2" t="s">
        <v>74</v>
      </c>
      <c r="F14657" s="2" t="s">
        <v>977</v>
      </c>
      <c r="G14657" s="14" t="n">
        <v>19.5</v>
      </c>
      <c r="H14657" s="14" t="n">
        <v>80.59</v>
      </c>
      <c r="I14657" s="14" t="n">
        <v>19.5</v>
      </c>
      <c r="J14657" s="23" t="n">
        <f aca="false">IF(AND(E14657="Priority",ISNUMBER('Cost model'!N322)),'Cost model'!N322,'Cost model'!M322)</f>
        <v>50</v>
      </c>
      <c r="K14657" s="14" t="n">
        <f aca="false">J14657-H14657</f>
        <v>-30.59</v>
      </c>
      <c r="L14657" s="14" t="n">
        <f aca="false">G14657-H14657</f>
        <v>-61.09</v>
      </c>
    </row>
    <row r="14658" customFormat="false" ht="15" hidden="false" customHeight="false" outlineLevel="0" collapsed="false">
      <c r="A14658" s="2" t="s">
        <v>142</v>
      </c>
      <c r="B14658" s="2" t="s">
        <v>142</v>
      </c>
      <c r="C14658" s="2" t="s">
        <v>47</v>
      </c>
      <c r="D14658" s="2" t="s">
        <v>10</v>
      </c>
      <c r="E14658" s="2" t="s">
        <v>74</v>
      </c>
      <c r="F14658" s="2" t="s">
        <v>977</v>
      </c>
      <c r="G14658" s="14" t="n">
        <v>9.5</v>
      </c>
      <c r="H14658" s="14" t="n">
        <v>6.16</v>
      </c>
      <c r="I14658" s="14" t="n">
        <v>9.5</v>
      </c>
      <c r="J14658" s="23" t="n">
        <f aca="false">IF(AND(E14658="Priority",ISNUMBER('Cost model'!N632)),'Cost model'!N632,'Cost model'!M632)</f>
        <v>9.5</v>
      </c>
      <c r="K14658" s="14" t="n">
        <f aca="false">J14658-H14658</f>
        <v>3.34</v>
      </c>
      <c r="L14658" s="14" t="n">
        <f aca="false">G14658-H14658</f>
        <v>3.34</v>
      </c>
    </row>
    <row r="14659" customFormat="false" ht="15" hidden="false" customHeight="false" outlineLevel="0" collapsed="false">
      <c r="A14659" s="2" t="s">
        <v>124</v>
      </c>
      <c r="B14659" s="2" t="s">
        <v>124</v>
      </c>
      <c r="C14659" s="2" t="s">
        <v>48</v>
      </c>
      <c r="D14659" s="2" t="s">
        <v>10</v>
      </c>
      <c r="E14659" s="2" t="s">
        <v>83</v>
      </c>
      <c r="F14659" s="2" t="s">
        <v>977</v>
      </c>
      <c r="G14659" s="14" t="n">
        <v>17.5</v>
      </c>
      <c r="H14659" s="14" t="n">
        <v>21.7</v>
      </c>
      <c r="I14659" s="14" t="n">
        <v>17.5</v>
      </c>
      <c r="J14659" s="23" t="n">
        <f aca="false">IF(AND(E14659="Priority",ISNUMBER('Cost model'!N318)),'Cost model'!N318,'Cost model'!M318)</f>
        <v>19.5</v>
      </c>
      <c r="K14659" s="14" t="n">
        <f aca="false">J14659-H14659</f>
        <v>-2.2</v>
      </c>
      <c r="L14659" s="14" t="n">
        <f aca="false">G14659-H14659</f>
        <v>-4.2</v>
      </c>
    </row>
    <row r="14660" customFormat="false" ht="15" hidden="false" customHeight="false" outlineLevel="0" collapsed="false">
      <c r="A14660" s="2" t="s">
        <v>158</v>
      </c>
      <c r="B14660" s="2" t="s">
        <v>158</v>
      </c>
      <c r="C14660" s="2" t="s">
        <v>47</v>
      </c>
      <c r="D14660" s="2" t="s">
        <v>12</v>
      </c>
      <c r="E14660" s="2" t="s">
        <v>74</v>
      </c>
      <c r="F14660" s="2" t="s">
        <v>977</v>
      </c>
      <c r="G14660" s="14" t="n">
        <v>9.5</v>
      </c>
      <c r="H14660" s="14" t="n">
        <v>8.58</v>
      </c>
      <c r="I14660" s="14" t="n">
        <v>9.5</v>
      </c>
      <c r="J14660" s="23" t="n">
        <f aca="false">IF(AND(E14660="Priority",ISNUMBER('Cost model'!N425)),'Cost model'!N425,'Cost model'!M425)</f>
        <v>14.5</v>
      </c>
      <c r="K14660" s="14" t="n">
        <f aca="false">J14660-H14660</f>
        <v>5.92</v>
      </c>
      <c r="L14660" s="14" t="n">
        <f aca="false">G14660-H14660</f>
        <v>0.92</v>
      </c>
    </row>
    <row r="14661" customFormat="false" ht="15" hidden="false" customHeight="false" outlineLevel="0" collapsed="false">
      <c r="A14661" s="2" t="s">
        <v>142</v>
      </c>
      <c r="B14661" s="2" t="s">
        <v>142</v>
      </c>
      <c r="C14661" s="2" t="s">
        <v>48</v>
      </c>
      <c r="D14661" s="2" t="s">
        <v>10</v>
      </c>
      <c r="E14661" s="2" t="s">
        <v>74</v>
      </c>
      <c r="F14661" s="2" t="s">
        <v>977</v>
      </c>
      <c r="G14661" s="14" t="n">
        <v>12.5</v>
      </c>
      <c r="H14661" s="14" t="n">
        <v>7.6</v>
      </c>
      <c r="I14661" s="14" t="n">
        <v>12.5</v>
      </c>
      <c r="J14661" s="23" t="n">
        <f aca="false">IF(AND(E14661="Priority",ISNUMBER('Cost model'!N633)),'Cost model'!N633,'Cost model'!M633)</f>
        <v>11.5</v>
      </c>
      <c r="K14661" s="14" t="n">
        <f aca="false">J14661-H14661</f>
        <v>3.9</v>
      </c>
      <c r="L14661" s="14" t="n">
        <f aca="false">G14661-H14661</f>
        <v>4.9</v>
      </c>
    </row>
    <row r="14662" customFormat="false" ht="15" hidden="false" customHeight="false" outlineLevel="0" collapsed="false">
      <c r="A14662" s="2" t="s">
        <v>124</v>
      </c>
      <c r="B14662" s="2" t="s">
        <v>124</v>
      </c>
      <c r="C14662" s="2" t="s">
        <v>48</v>
      </c>
      <c r="D14662" s="2" t="s">
        <v>10</v>
      </c>
      <c r="E14662" s="2" t="s">
        <v>74</v>
      </c>
      <c r="F14662" s="2" t="s">
        <v>977</v>
      </c>
      <c r="G14662" s="14" t="n">
        <v>12.5</v>
      </c>
      <c r="H14662" s="14" t="n">
        <v>14.08</v>
      </c>
      <c r="I14662" s="14" t="n">
        <v>12.5</v>
      </c>
      <c r="J14662" s="23" t="n">
        <f aca="false">IF(AND(E14662="Priority",ISNUMBER('Cost model'!N318)),'Cost model'!N318,'Cost model'!M318)</f>
        <v>14.5</v>
      </c>
      <c r="K14662" s="14" t="n">
        <f aca="false">J14662-H14662</f>
        <v>0.42</v>
      </c>
      <c r="L14662" s="14" t="n">
        <f aca="false">G14662-H14662</f>
        <v>-1.58</v>
      </c>
    </row>
    <row r="14663" customFormat="false" ht="15" hidden="false" customHeight="false" outlineLevel="0" collapsed="false">
      <c r="A14663" s="2" t="s">
        <v>158</v>
      </c>
      <c r="B14663" s="2" t="s">
        <v>158</v>
      </c>
      <c r="C14663" s="2" t="s">
        <v>49</v>
      </c>
      <c r="D14663" s="2" t="s">
        <v>12</v>
      </c>
      <c r="E14663" s="2" t="s">
        <v>74</v>
      </c>
      <c r="F14663" s="2" t="s">
        <v>977</v>
      </c>
      <c r="G14663" s="14" t="n">
        <v>19.5</v>
      </c>
      <c r="H14663" s="14" t="n">
        <v>61.15</v>
      </c>
      <c r="I14663" s="14" t="n">
        <v>19.5</v>
      </c>
      <c r="J14663" s="23" t="n">
        <f aca="false">IF(AND(E14663="Priority",ISNUMBER('Cost model'!N427)),'Cost model'!N427,'Cost model'!M427)</f>
        <v>28.5</v>
      </c>
      <c r="K14663" s="14" t="n">
        <f aca="false">J14663-H14663</f>
        <v>-32.65</v>
      </c>
      <c r="L14663" s="14" t="n">
        <f aca="false">G14663-H14663</f>
        <v>-41.65</v>
      </c>
    </row>
    <row r="14664" customFormat="false" ht="15" hidden="false" customHeight="false" outlineLevel="0" collapsed="false">
      <c r="A14664" s="2" t="s">
        <v>174</v>
      </c>
      <c r="B14664" s="2" t="s">
        <v>174</v>
      </c>
      <c r="C14664" s="2" t="s">
        <v>47</v>
      </c>
      <c r="D14664" s="2" t="s">
        <v>10</v>
      </c>
      <c r="E14664" s="2" t="s">
        <v>74</v>
      </c>
      <c r="F14664" s="2" t="s">
        <v>977</v>
      </c>
      <c r="G14664" s="14" t="n">
        <v>9.5</v>
      </c>
      <c r="H14664" s="14" t="n">
        <v>6.93</v>
      </c>
      <c r="I14664" s="14" t="n">
        <v>9.5</v>
      </c>
      <c r="J14664" s="23" t="n">
        <f aca="false">IF(AND(E14664="Priority",ISNUMBER('Cost model'!N167)),'Cost model'!N167,'Cost model'!M167)</f>
        <v>8.5</v>
      </c>
      <c r="K14664" s="14" t="n">
        <f aca="false">J14664-H14664</f>
        <v>1.57</v>
      </c>
      <c r="L14664" s="14" t="n">
        <f aca="false">G14664-H14664</f>
        <v>2.57</v>
      </c>
    </row>
    <row r="14665" customFormat="false" ht="15" hidden="false" customHeight="false" outlineLevel="0" collapsed="false">
      <c r="A14665" s="2" t="s">
        <v>124</v>
      </c>
      <c r="B14665" s="2" t="s">
        <v>124</v>
      </c>
      <c r="C14665" s="2" t="s">
        <v>47</v>
      </c>
      <c r="D14665" s="2" t="s">
        <v>12</v>
      </c>
      <c r="E14665" s="2" t="s">
        <v>74</v>
      </c>
      <c r="F14665" s="2" t="s">
        <v>977</v>
      </c>
      <c r="G14665" s="14" t="n">
        <v>9.5</v>
      </c>
      <c r="H14665" s="14" t="n">
        <v>65.64</v>
      </c>
      <c r="I14665" s="14" t="n">
        <v>9.5</v>
      </c>
      <c r="J14665" s="23" t="n">
        <f aca="false">IF(AND(E14665="Priority",ISNUMBER('Cost model'!N320)),'Cost model'!N320,'Cost model'!M320)</f>
        <v>24.5</v>
      </c>
      <c r="K14665" s="14" t="n">
        <f aca="false">J14665-H14665</f>
        <v>-41.14</v>
      </c>
      <c r="L14665" s="14" t="n">
        <f aca="false">G14665-H14665</f>
        <v>-56.14</v>
      </c>
    </row>
    <row r="14666" customFormat="false" ht="15" hidden="false" customHeight="false" outlineLevel="0" collapsed="false">
      <c r="A14666" s="2" t="s">
        <v>174</v>
      </c>
      <c r="B14666" s="2" t="s">
        <v>174</v>
      </c>
      <c r="C14666" s="2" t="s">
        <v>49</v>
      </c>
      <c r="D14666" s="2" t="s">
        <v>12</v>
      </c>
      <c r="E14666" s="2" t="s">
        <v>74</v>
      </c>
      <c r="F14666" s="2" t="s">
        <v>977</v>
      </c>
      <c r="G14666" s="14" t="n">
        <v>19.5</v>
      </c>
      <c r="H14666" s="14" t="n">
        <v>30.27</v>
      </c>
      <c r="I14666" s="14" t="n">
        <v>19.5</v>
      </c>
      <c r="J14666" s="23" t="n">
        <f aca="false">IF(AND(E14666="Priority",ISNUMBER('Cost model'!N172)),'Cost model'!N172,'Cost model'!M172)</f>
        <v>45</v>
      </c>
      <c r="K14666" s="14" t="n">
        <f aca="false">J14666-H14666</f>
        <v>14.73</v>
      </c>
      <c r="L14666" s="14" t="n">
        <f aca="false">G14666-H14666</f>
        <v>-10.77</v>
      </c>
    </row>
    <row r="14667" customFormat="false" ht="15" hidden="false" customHeight="false" outlineLevel="0" collapsed="false">
      <c r="A14667" s="2" t="s">
        <v>174</v>
      </c>
      <c r="B14667" s="2" t="s">
        <v>174</v>
      </c>
      <c r="C14667" s="2" t="s">
        <v>48</v>
      </c>
      <c r="D14667" s="2" t="s">
        <v>13</v>
      </c>
      <c r="E14667" s="2" t="s">
        <v>74</v>
      </c>
      <c r="F14667" s="2" t="s">
        <v>977</v>
      </c>
      <c r="G14667" s="14" t="n">
        <v>24.5</v>
      </c>
      <c r="H14667" s="14" t="n">
        <v>120.01</v>
      </c>
      <c r="I14667" s="14" t="n">
        <v>24.5</v>
      </c>
      <c r="J14667" s="23" t="n">
        <f aca="false">IF(AND(E14667="Priority",ISNUMBER('Cost model'!N174)),'Cost model'!N174,'Cost model'!M174)</f>
        <v>70</v>
      </c>
      <c r="K14667" s="14" t="n">
        <f aca="false">J14667-H14667</f>
        <v>-50.01</v>
      </c>
      <c r="L14667" s="14" t="n">
        <f aca="false">G14667-H14667</f>
        <v>-95.51</v>
      </c>
    </row>
    <row r="14668" customFormat="false" ht="15" hidden="false" customHeight="false" outlineLevel="0" collapsed="false">
      <c r="A14668" s="2" t="s">
        <v>174</v>
      </c>
      <c r="B14668" s="2" t="s">
        <v>174</v>
      </c>
      <c r="C14668" s="2" t="s">
        <v>47</v>
      </c>
      <c r="D14668" s="2" t="s">
        <v>10</v>
      </c>
      <c r="E14668" s="2" t="s">
        <v>74</v>
      </c>
      <c r="F14668" s="2" t="s">
        <v>977</v>
      </c>
      <c r="G14668" s="14" t="n">
        <v>9.5</v>
      </c>
      <c r="H14668" s="14" t="n">
        <v>6.23</v>
      </c>
      <c r="I14668" s="14" t="n">
        <v>9.5</v>
      </c>
      <c r="J14668" s="23" t="n">
        <f aca="false">IF(AND(E14668="Priority",ISNUMBER('Cost model'!N167)),'Cost model'!N167,'Cost model'!M167)</f>
        <v>8.5</v>
      </c>
      <c r="K14668" s="14" t="n">
        <f aca="false">J14668-H14668</f>
        <v>2.27</v>
      </c>
      <c r="L14668" s="14" t="n">
        <f aca="false">G14668-H14668</f>
        <v>3.27</v>
      </c>
    </row>
    <row r="14669" customFormat="false" ht="15" hidden="false" customHeight="false" outlineLevel="0" collapsed="false">
      <c r="A14669" s="2" t="s">
        <v>124</v>
      </c>
      <c r="B14669" s="2" t="s">
        <v>124</v>
      </c>
      <c r="C14669" s="2" t="s">
        <v>47</v>
      </c>
      <c r="D14669" s="2" t="s">
        <v>12</v>
      </c>
      <c r="E14669" s="2" t="s">
        <v>74</v>
      </c>
      <c r="F14669" s="2" t="s">
        <v>977</v>
      </c>
      <c r="G14669" s="14" t="n">
        <v>9.5</v>
      </c>
      <c r="H14669" s="14" t="n">
        <v>28.18</v>
      </c>
      <c r="I14669" s="14" t="n">
        <v>9.5</v>
      </c>
      <c r="J14669" s="23" t="n">
        <f aca="false">IF(AND(E14669="Priority",ISNUMBER('Cost model'!N320)),'Cost model'!N320,'Cost model'!M320)</f>
        <v>24.5</v>
      </c>
      <c r="K14669" s="14" t="n">
        <f aca="false">J14669-H14669</f>
        <v>-3.68</v>
      </c>
      <c r="L14669" s="14" t="n">
        <f aca="false">G14669-H14669</f>
        <v>-18.68</v>
      </c>
    </row>
    <row r="14670" customFormat="false" ht="15" hidden="false" customHeight="false" outlineLevel="0" collapsed="false">
      <c r="A14670" s="2" t="s">
        <v>124</v>
      </c>
      <c r="B14670" s="2" t="s">
        <v>124</v>
      </c>
      <c r="C14670" s="2" t="s">
        <v>48</v>
      </c>
      <c r="D14670" s="2" t="s">
        <v>12</v>
      </c>
      <c r="E14670" s="2" t="s">
        <v>74</v>
      </c>
      <c r="F14670" s="2" t="s">
        <v>977</v>
      </c>
      <c r="G14670" s="14" t="n">
        <v>12.5</v>
      </c>
      <c r="H14670" s="14" t="n">
        <v>44.15</v>
      </c>
      <c r="I14670" s="14" t="n">
        <v>12.5</v>
      </c>
      <c r="J14670" s="23" t="n">
        <f aca="false">IF(AND(E14670="Priority",ISNUMBER('Cost model'!N321)),'Cost model'!N321,'Cost model'!M321)</f>
        <v>40</v>
      </c>
      <c r="K14670" s="14" t="n">
        <f aca="false">J14670-H14670</f>
        <v>-4.15</v>
      </c>
      <c r="L14670" s="14" t="n">
        <f aca="false">G14670-H14670</f>
        <v>-31.65</v>
      </c>
    </row>
    <row r="14671" customFormat="false" ht="15" hidden="false" customHeight="false" outlineLevel="0" collapsed="false">
      <c r="A14671" s="2" t="s">
        <v>174</v>
      </c>
      <c r="B14671" s="2" t="s">
        <v>174</v>
      </c>
      <c r="C14671" s="2" t="s">
        <v>48</v>
      </c>
      <c r="D14671" s="2" t="s">
        <v>12</v>
      </c>
      <c r="E14671" s="2" t="s">
        <v>74</v>
      </c>
      <c r="F14671" s="2" t="s">
        <v>977</v>
      </c>
      <c r="G14671" s="14" t="n">
        <v>12.5</v>
      </c>
      <c r="H14671" s="14" t="n">
        <v>11.11</v>
      </c>
      <c r="I14671" s="14" t="n">
        <v>12.5</v>
      </c>
      <c r="J14671" s="23" t="n">
        <f aca="false">IF(AND(E14671="Priority",ISNUMBER('Cost model'!N171)),'Cost model'!N171,'Cost model'!M171)</f>
        <v>40</v>
      </c>
      <c r="K14671" s="14" t="n">
        <f aca="false">J14671-H14671</f>
        <v>28.89</v>
      </c>
      <c r="L14671" s="14" t="n">
        <f aca="false">G14671-H14671</f>
        <v>1.39</v>
      </c>
    </row>
    <row r="14672" customFormat="false" ht="15" hidden="false" customHeight="false" outlineLevel="0" collapsed="false">
      <c r="A14672" s="2" t="s">
        <v>174</v>
      </c>
      <c r="B14672" s="2" t="s">
        <v>174</v>
      </c>
      <c r="C14672" s="2" t="s">
        <v>47</v>
      </c>
      <c r="D14672" s="2" t="s">
        <v>15</v>
      </c>
      <c r="E14672" s="2" t="s">
        <v>74</v>
      </c>
      <c r="F14672" s="2" t="s">
        <v>977</v>
      </c>
      <c r="G14672" s="14" t="n">
        <v>45</v>
      </c>
      <c r="H14672" s="14" t="n">
        <v>202.54</v>
      </c>
      <c r="I14672" s="14" t="n">
        <v>45</v>
      </c>
      <c r="J14672" s="23" t="n">
        <f aca="false">IF(AND(E14672="Priority",ISNUMBER('Cost model'!N179)),'Cost model'!N179,'Cost model'!M179)</f>
        <v>135</v>
      </c>
      <c r="K14672" s="14" t="n">
        <f aca="false">J14672-H14672</f>
        <v>-67.54</v>
      </c>
      <c r="L14672" s="14" t="n">
        <f aca="false">G14672-H14672</f>
        <v>-157.54</v>
      </c>
    </row>
    <row r="14673" customFormat="false" ht="15" hidden="false" customHeight="false" outlineLevel="0" collapsed="false">
      <c r="A14673" s="2" t="s">
        <v>174</v>
      </c>
      <c r="B14673" s="2" t="s">
        <v>174</v>
      </c>
      <c r="C14673" s="2" t="s">
        <v>47</v>
      </c>
      <c r="D14673" s="2" t="s">
        <v>12</v>
      </c>
      <c r="E14673" s="2" t="s">
        <v>74</v>
      </c>
      <c r="F14673" s="2" t="s">
        <v>977</v>
      </c>
      <c r="G14673" s="14" t="n">
        <v>9.5</v>
      </c>
      <c r="H14673" s="14" t="n">
        <v>30.38</v>
      </c>
      <c r="I14673" s="14" t="n">
        <v>9.5</v>
      </c>
      <c r="J14673" s="23" t="n">
        <f aca="false">IF(AND(E14673="Priority",ISNUMBER('Cost model'!N170)),'Cost model'!N170,'Cost model'!M170)</f>
        <v>25.5</v>
      </c>
      <c r="K14673" s="14" t="n">
        <f aca="false">J14673-H14673</f>
        <v>-4.88</v>
      </c>
      <c r="L14673" s="14" t="n">
        <f aca="false">G14673-H14673</f>
        <v>-20.88</v>
      </c>
    </row>
    <row r="14674" customFormat="false" ht="15" hidden="false" customHeight="false" outlineLevel="0" collapsed="false">
      <c r="A14674" s="2" t="s">
        <v>174</v>
      </c>
      <c r="B14674" s="2" t="s">
        <v>174</v>
      </c>
      <c r="C14674" s="2" t="s">
        <v>48</v>
      </c>
      <c r="D14674" s="2" t="s">
        <v>10</v>
      </c>
      <c r="E14674" s="2" t="s">
        <v>74</v>
      </c>
      <c r="F14674" s="2" t="s">
        <v>977</v>
      </c>
      <c r="G14674" s="14" t="n">
        <v>40</v>
      </c>
      <c r="H14674" s="14" t="n">
        <v>24.57</v>
      </c>
      <c r="I14674" s="14" t="n">
        <v>12.5</v>
      </c>
      <c r="J14674" s="23" t="n">
        <f aca="false">IF(AND(E14674="Priority",ISNUMBER('Cost model'!N168)),'Cost model'!N168,'Cost model'!M168)</f>
        <v>13.5</v>
      </c>
      <c r="K14674" s="14" t="n">
        <f aca="false">J14674-H14674</f>
        <v>-11.07</v>
      </c>
      <c r="L14674" s="14" t="n">
        <f aca="false">G14674-H14674</f>
        <v>15.43</v>
      </c>
    </row>
    <row r="14675" customFormat="false" ht="15" hidden="false" customHeight="false" outlineLevel="0" collapsed="false">
      <c r="A14675" s="2" t="s">
        <v>124</v>
      </c>
      <c r="B14675" s="2" t="s">
        <v>124</v>
      </c>
      <c r="C14675" s="2" t="s">
        <v>48</v>
      </c>
      <c r="D14675" s="2" t="s">
        <v>14</v>
      </c>
      <c r="E14675" s="2" t="s">
        <v>74</v>
      </c>
      <c r="F14675" s="2" t="s">
        <v>977</v>
      </c>
      <c r="G14675" s="14" t="n">
        <v>45</v>
      </c>
      <c r="H14675" s="14" t="n">
        <v>173.71</v>
      </c>
      <c r="I14675" s="14" t="n">
        <v>45</v>
      </c>
      <c r="J14675" s="23" t="n">
        <f aca="false">IF(AND(E14675="Priority",ISNUMBER('Cost model'!N327)),'Cost model'!N327,'Cost model'!M327)</f>
        <v>130</v>
      </c>
      <c r="K14675" s="14" t="n">
        <f aca="false">J14675-H14675</f>
        <v>-43.71</v>
      </c>
      <c r="L14675" s="14" t="n">
        <f aca="false">G14675-H14675</f>
        <v>-128.71</v>
      </c>
    </row>
    <row r="14676" customFormat="false" ht="15" hidden="false" customHeight="false" outlineLevel="0" collapsed="false">
      <c r="A14676" s="2" t="s">
        <v>142</v>
      </c>
      <c r="B14676" s="2" t="s">
        <v>142</v>
      </c>
      <c r="C14676" s="2" t="s">
        <v>49</v>
      </c>
      <c r="D14676" s="2" t="s">
        <v>12</v>
      </c>
      <c r="E14676" s="2" t="s">
        <v>74</v>
      </c>
      <c r="F14676" s="2" t="s">
        <v>977</v>
      </c>
      <c r="G14676" s="14" t="n">
        <v>19.5</v>
      </c>
      <c r="H14676" s="14" t="n">
        <v>24.57</v>
      </c>
      <c r="I14676" s="14" t="n">
        <v>19.5</v>
      </c>
      <c r="J14676" s="23" t="n">
        <f aca="false">IF(AND(E14676="Priority",ISNUMBER('Cost model'!N637)),'Cost model'!N637,'Cost model'!M637)</f>
        <v>45</v>
      </c>
      <c r="K14676" s="14" t="n">
        <f aca="false">J14676-H14676</f>
        <v>20.43</v>
      </c>
      <c r="L14676" s="14" t="n">
        <f aca="false">G14676-H14676</f>
        <v>-5.07</v>
      </c>
    </row>
    <row r="14677" customFormat="false" ht="15" hidden="false" customHeight="false" outlineLevel="0" collapsed="false">
      <c r="A14677" s="2" t="s">
        <v>124</v>
      </c>
      <c r="B14677" s="2" t="s">
        <v>124</v>
      </c>
      <c r="C14677" s="2" t="s">
        <v>48</v>
      </c>
      <c r="D14677" s="2" t="s">
        <v>10</v>
      </c>
      <c r="E14677" s="2" t="s">
        <v>74</v>
      </c>
      <c r="F14677" s="2" t="s">
        <v>977</v>
      </c>
      <c r="G14677" s="14" t="n">
        <v>12.5</v>
      </c>
      <c r="H14677" s="14" t="n">
        <v>11.31</v>
      </c>
      <c r="I14677" s="14" t="n">
        <v>12.5</v>
      </c>
      <c r="J14677" s="23" t="n">
        <f aca="false">IF(AND(E14677="Priority",ISNUMBER('Cost model'!N318)),'Cost model'!N318,'Cost model'!M318)</f>
        <v>14.5</v>
      </c>
      <c r="K14677" s="14" t="n">
        <f aca="false">J14677-H14677</f>
        <v>3.19</v>
      </c>
      <c r="L14677" s="14" t="n">
        <f aca="false">G14677-H14677</f>
        <v>1.19</v>
      </c>
    </row>
    <row r="14678" customFormat="false" ht="15" hidden="false" customHeight="false" outlineLevel="0" collapsed="false">
      <c r="A14678" s="2" t="s">
        <v>174</v>
      </c>
      <c r="B14678" s="2" t="s">
        <v>174</v>
      </c>
      <c r="C14678" s="2" t="s">
        <v>48</v>
      </c>
      <c r="D14678" s="2" t="s">
        <v>14</v>
      </c>
      <c r="E14678" s="2" t="s">
        <v>74</v>
      </c>
      <c r="F14678" s="2" t="s">
        <v>977</v>
      </c>
      <c r="G14678" s="14" t="n">
        <v>45</v>
      </c>
      <c r="H14678" s="14" t="n">
        <v>147.03</v>
      </c>
      <c r="I14678" s="14" t="n">
        <v>45</v>
      </c>
      <c r="J14678" s="23" t="n">
        <f aca="false">IF(AND(E14678="Priority",ISNUMBER('Cost model'!N177)),'Cost model'!N177,'Cost model'!M177)</f>
        <v>110</v>
      </c>
      <c r="K14678" s="14" t="n">
        <f aca="false">J14678-H14678</f>
        <v>-37.03</v>
      </c>
      <c r="L14678" s="14" t="n">
        <f aca="false">G14678-H14678</f>
        <v>-102.03</v>
      </c>
    </row>
    <row r="14679" customFormat="false" ht="15" hidden="false" customHeight="false" outlineLevel="0" collapsed="false">
      <c r="A14679" s="2" t="s">
        <v>174</v>
      </c>
      <c r="B14679" s="2" t="s">
        <v>174</v>
      </c>
      <c r="C14679" s="2" t="s">
        <v>47</v>
      </c>
      <c r="D14679" s="2" t="s">
        <v>10</v>
      </c>
      <c r="E14679" s="2" t="s">
        <v>74</v>
      </c>
      <c r="F14679" s="2" t="s">
        <v>977</v>
      </c>
      <c r="G14679" s="14" t="n">
        <v>9.5</v>
      </c>
      <c r="H14679" s="14" t="n">
        <v>8.16</v>
      </c>
      <c r="I14679" s="14" t="n">
        <v>9.5</v>
      </c>
      <c r="J14679" s="23" t="n">
        <f aca="false">IF(AND(E14679="Priority",ISNUMBER('Cost model'!N167)),'Cost model'!N167,'Cost model'!M167)</f>
        <v>8.5</v>
      </c>
      <c r="K14679" s="14" t="n">
        <f aca="false">J14679-H14679</f>
        <v>0.34</v>
      </c>
      <c r="L14679" s="14" t="n">
        <f aca="false">G14679-H14679</f>
        <v>1.34</v>
      </c>
    </row>
    <row r="14680" customFormat="false" ht="15" hidden="false" customHeight="false" outlineLevel="0" collapsed="false">
      <c r="A14680" s="2" t="s">
        <v>124</v>
      </c>
      <c r="B14680" s="2" t="s">
        <v>174</v>
      </c>
      <c r="C14680" s="2" t="s">
        <v>48</v>
      </c>
      <c r="D14680" s="2" t="s">
        <v>10</v>
      </c>
      <c r="E14680" s="2" t="s">
        <v>74</v>
      </c>
      <c r="F14680" s="2" t="s">
        <v>976</v>
      </c>
      <c r="G14680" s="14" t="n">
        <v>17.5</v>
      </c>
      <c r="H14680" s="14" t="n">
        <v>20.49</v>
      </c>
      <c r="I14680" s="14" t="n">
        <v>14.5</v>
      </c>
      <c r="J14680" s="23" t="n">
        <f aca="false">IF(AND(E14680="Priority",ISNUMBER('Cost model'!N363)),'Cost model'!N363,'Cost model'!M363)</f>
        <v>15.5</v>
      </c>
      <c r="K14680" s="14" t="n">
        <f aca="false">J14680-H14680</f>
        <v>-4.99</v>
      </c>
      <c r="L14680" s="14" t="n">
        <f aca="false">G14680-H14680</f>
        <v>-2.99</v>
      </c>
    </row>
    <row r="14681" customFormat="false" ht="15" hidden="false" customHeight="false" outlineLevel="0" collapsed="false">
      <c r="A14681" s="2" t="s">
        <v>158</v>
      </c>
      <c r="B14681" s="2" t="s">
        <v>158</v>
      </c>
      <c r="C14681" s="2" t="s">
        <v>47</v>
      </c>
      <c r="D14681" s="2" t="s">
        <v>10</v>
      </c>
      <c r="E14681" s="2" t="s">
        <v>74</v>
      </c>
      <c r="F14681" s="2" t="s">
        <v>977</v>
      </c>
      <c r="G14681" s="14" t="n">
        <v>9.5</v>
      </c>
      <c r="H14681" s="14" t="n">
        <v>9.78</v>
      </c>
      <c r="I14681" s="14" t="n">
        <v>9.5</v>
      </c>
      <c r="J14681" s="23" t="n">
        <f aca="false">IF(AND(E14681="Priority",ISNUMBER('Cost model'!N422)),'Cost model'!N422,'Cost model'!M422)</f>
        <v>8.5</v>
      </c>
      <c r="K14681" s="14" t="n">
        <f aca="false">J14681-H14681</f>
        <v>-1.28</v>
      </c>
      <c r="L14681" s="14" t="n">
        <f aca="false">G14681-H14681</f>
        <v>-0.279999999999999</v>
      </c>
    </row>
    <row r="14682" customFormat="false" ht="15" hidden="false" customHeight="false" outlineLevel="0" collapsed="false">
      <c r="A14682" s="2" t="s">
        <v>174</v>
      </c>
      <c r="B14682" s="2" t="s">
        <v>174</v>
      </c>
      <c r="C14682" s="2" t="s">
        <v>48</v>
      </c>
      <c r="D14682" s="2" t="s">
        <v>12</v>
      </c>
      <c r="E14682" s="2" t="s">
        <v>83</v>
      </c>
      <c r="F14682" s="2" t="s">
        <v>977</v>
      </c>
      <c r="G14682" s="14" t="n">
        <v>19.5</v>
      </c>
      <c r="H14682" s="14" t="n">
        <v>42.6</v>
      </c>
      <c r="I14682" s="14" t="n">
        <v>19.5</v>
      </c>
      <c r="J14682" s="23" t="n">
        <f aca="false">IF(AND(E14682="Priority",ISNUMBER('Cost model'!N171)),'Cost model'!N171,'Cost model'!M171)</f>
        <v>55</v>
      </c>
      <c r="K14682" s="14" t="n">
        <f aca="false">J14682-H14682</f>
        <v>12.4</v>
      </c>
      <c r="L14682" s="14" t="n">
        <f aca="false">G14682-H14682</f>
        <v>-23.1</v>
      </c>
    </row>
    <row r="14683" customFormat="false" ht="15" hidden="false" customHeight="false" outlineLevel="0" collapsed="false">
      <c r="A14683" s="2" t="s">
        <v>124</v>
      </c>
      <c r="B14683" s="2" t="s">
        <v>142</v>
      </c>
      <c r="C14683" s="2" t="s">
        <v>48</v>
      </c>
      <c r="D14683" s="2" t="s">
        <v>12</v>
      </c>
      <c r="E14683" s="2" t="s">
        <v>74</v>
      </c>
      <c r="F14683" s="2" t="s">
        <v>976</v>
      </c>
      <c r="G14683" s="14" t="n">
        <v>12.5</v>
      </c>
      <c r="H14683" s="14" t="n">
        <v>78.2</v>
      </c>
      <c r="I14683" s="14" t="n">
        <v>19.5</v>
      </c>
      <c r="J14683" s="23" t="n">
        <f aca="false">IF(AND(E14683="Priority",ISNUMBER('Cost model'!N336)),'Cost model'!N336,'Cost model'!M336)</f>
        <v>50</v>
      </c>
      <c r="K14683" s="14" t="n">
        <f aca="false">J14683-H14683</f>
        <v>-28.2</v>
      </c>
      <c r="L14683" s="14" t="n">
        <f aca="false">G14683-H14683</f>
        <v>-65.7</v>
      </c>
    </row>
    <row r="14684" customFormat="false" ht="15" hidden="false" customHeight="false" outlineLevel="0" collapsed="false">
      <c r="A14684" s="2" t="s">
        <v>142</v>
      </c>
      <c r="B14684" s="2" t="s">
        <v>142</v>
      </c>
      <c r="C14684" s="2" t="s">
        <v>49</v>
      </c>
      <c r="D14684" s="2" t="s">
        <v>13</v>
      </c>
      <c r="E14684" s="2" t="s">
        <v>83</v>
      </c>
      <c r="F14684" s="2" t="s">
        <v>977</v>
      </c>
      <c r="G14684" s="14" t="n">
        <v>95</v>
      </c>
      <c r="H14684" s="14" t="n">
        <v>77.17</v>
      </c>
      <c r="I14684" s="14" t="n">
        <v>95</v>
      </c>
      <c r="J14684" s="23" t="n">
        <f aca="false">IF(AND(E14684="Priority",ISNUMBER('Cost model'!N640)),'Cost model'!N640,'Cost model'!M640)</f>
        <v>90</v>
      </c>
      <c r="K14684" s="14" t="n">
        <f aca="false">J14684-H14684</f>
        <v>12.83</v>
      </c>
      <c r="L14684" s="14" t="n">
        <f aca="false">G14684-H14684</f>
        <v>17.83</v>
      </c>
    </row>
    <row r="14685" customFormat="false" ht="15" hidden="false" customHeight="false" outlineLevel="0" collapsed="false">
      <c r="A14685" s="2" t="s">
        <v>124</v>
      </c>
      <c r="B14685" s="2" t="s">
        <v>124</v>
      </c>
      <c r="C14685" s="2" t="s">
        <v>48</v>
      </c>
      <c r="D14685" s="2" t="s">
        <v>12</v>
      </c>
      <c r="E14685" s="2" t="s">
        <v>83</v>
      </c>
      <c r="F14685" s="2" t="s">
        <v>977</v>
      </c>
      <c r="G14685" s="14" t="n">
        <v>19.5</v>
      </c>
      <c r="H14685" s="14" t="n">
        <v>23.8</v>
      </c>
      <c r="I14685" s="14" t="n">
        <v>19.5</v>
      </c>
      <c r="J14685" s="23" t="n">
        <f aca="false">IF(AND(E14685="Priority",ISNUMBER('Cost model'!N321)),'Cost model'!N321,'Cost model'!M321)</f>
        <v>55</v>
      </c>
      <c r="K14685" s="14" t="n">
        <f aca="false">J14685-H14685</f>
        <v>31.2</v>
      </c>
      <c r="L14685" s="14" t="n">
        <f aca="false">G14685-H14685</f>
        <v>-4.3</v>
      </c>
    </row>
    <row r="14686" customFormat="false" ht="15" hidden="false" customHeight="false" outlineLevel="0" collapsed="false">
      <c r="A14686" s="2" t="s">
        <v>174</v>
      </c>
      <c r="B14686" s="2" t="s">
        <v>123</v>
      </c>
      <c r="C14686" s="2" t="s">
        <v>48</v>
      </c>
      <c r="D14686" s="2" t="s">
        <v>10</v>
      </c>
      <c r="E14686" s="2" t="s">
        <v>74</v>
      </c>
      <c r="F14686" s="2" t="s">
        <v>976</v>
      </c>
      <c r="G14686" s="14" t="n">
        <v>12.5</v>
      </c>
      <c r="H14686" s="14" t="n">
        <v>12.51</v>
      </c>
      <c r="I14686" s="14" t="n">
        <v>19.5</v>
      </c>
      <c r="J14686" s="23" t="n">
        <f aca="false">IF(AND(E14686="Priority",ISNUMBER('Cost model'!N198)),'Cost model'!N198,'Cost model'!M198)</f>
        <v>20.5</v>
      </c>
      <c r="K14686" s="14" t="n">
        <f aca="false">J14686-H14686</f>
        <v>7.99</v>
      </c>
      <c r="L14686" s="14" t="n">
        <f aca="false">G14686-H14686</f>
        <v>-0.00999999999999979</v>
      </c>
    </row>
    <row r="14687" customFormat="false" ht="15" hidden="false" customHeight="false" outlineLevel="0" collapsed="false">
      <c r="A14687" s="2" t="s">
        <v>124</v>
      </c>
      <c r="B14687" s="2" t="s">
        <v>124</v>
      </c>
      <c r="C14687" s="2" t="s">
        <v>47</v>
      </c>
      <c r="D14687" s="2" t="s">
        <v>12</v>
      </c>
      <c r="E14687" s="2" t="s">
        <v>74</v>
      </c>
      <c r="F14687" s="2" t="s">
        <v>977</v>
      </c>
      <c r="G14687" s="14" t="n">
        <v>9.5</v>
      </c>
      <c r="H14687" s="14" t="n">
        <v>33.7</v>
      </c>
      <c r="I14687" s="14" t="n">
        <v>9.5</v>
      </c>
      <c r="J14687" s="23" t="n">
        <f aca="false">IF(AND(E14687="Priority",ISNUMBER('Cost model'!N320)),'Cost model'!N320,'Cost model'!M320)</f>
        <v>24.5</v>
      </c>
      <c r="K14687" s="14" t="n">
        <f aca="false">J14687-H14687</f>
        <v>-9.2</v>
      </c>
      <c r="L14687" s="14" t="n">
        <f aca="false">G14687-H14687</f>
        <v>-24.2</v>
      </c>
    </row>
    <row r="14688" customFormat="false" ht="15" hidden="false" customHeight="false" outlineLevel="0" collapsed="false">
      <c r="A14688" s="2" t="s">
        <v>221</v>
      </c>
      <c r="B14688" s="2" t="s">
        <v>174</v>
      </c>
      <c r="C14688" s="2" t="s">
        <v>47</v>
      </c>
      <c r="D14688" s="2" t="s">
        <v>12</v>
      </c>
      <c r="E14688" s="2" t="s">
        <v>74</v>
      </c>
      <c r="F14688" s="2" t="s">
        <v>976</v>
      </c>
      <c r="G14688" s="14" t="n">
        <v>9.5</v>
      </c>
      <c r="H14688" s="14" t="n">
        <v>51.59</v>
      </c>
      <c r="I14688" s="14" t="n">
        <v>24.5</v>
      </c>
      <c r="J14688" s="23" t="n">
        <f aca="false">IF(AND(E14688="Priority",ISNUMBER('Cost model'!N785)),'Cost model'!N785,'Cost model'!M785)</f>
        <v>50</v>
      </c>
      <c r="K14688" s="14" t="n">
        <f aca="false">J14688-H14688</f>
        <v>-1.59</v>
      </c>
      <c r="L14688" s="14" t="n">
        <f aca="false">G14688-H14688</f>
        <v>-42.09</v>
      </c>
    </row>
    <row r="14689" customFormat="false" ht="15" hidden="false" customHeight="false" outlineLevel="0" collapsed="false">
      <c r="A14689" s="2" t="s">
        <v>124</v>
      </c>
      <c r="B14689" s="2" t="s">
        <v>124</v>
      </c>
      <c r="C14689" s="2" t="s">
        <v>47</v>
      </c>
      <c r="D14689" s="2" t="s">
        <v>13</v>
      </c>
      <c r="E14689" s="2" t="s">
        <v>74</v>
      </c>
      <c r="F14689" s="2" t="s">
        <v>977</v>
      </c>
      <c r="G14689" s="14" t="n">
        <v>19</v>
      </c>
      <c r="H14689" s="14" t="n">
        <v>55.95</v>
      </c>
      <c r="I14689" s="14" t="n">
        <v>19</v>
      </c>
      <c r="J14689" s="23" t="n">
        <f aca="false">IF(AND(E14689="Priority",ISNUMBER('Cost model'!N323)),'Cost model'!N323,'Cost model'!M323)</f>
        <v>60</v>
      </c>
      <c r="K14689" s="14" t="n">
        <f aca="false">J14689-H14689</f>
        <v>4.05</v>
      </c>
      <c r="L14689" s="14" t="n">
        <f aca="false">G14689-H14689</f>
        <v>-36.95</v>
      </c>
    </row>
    <row r="14690" customFormat="false" ht="15" hidden="false" customHeight="false" outlineLevel="0" collapsed="false">
      <c r="A14690" s="2" t="s">
        <v>158</v>
      </c>
      <c r="B14690" s="2" t="s">
        <v>158</v>
      </c>
      <c r="C14690" s="2" t="s">
        <v>49</v>
      </c>
      <c r="D14690" s="2" t="s">
        <v>12</v>
      </c>
      <c r="E14690" s="2" t="s">
        <v>83</v>
      </c>
      <c r="F14690" s="2" t="s">
        <v>977</v>
      </c>
      <c r="G14690" s="14" t="n">
        <v>29.5</v>
      </c>
      <c r="H14690" s="14" t="n">
        <v>41.33</v>
      </c>
      <c r="I14690" s="14" t="n">
        <v>29.5</v>
      </c>
      <c r="J14690" s="23" t="n">
        <f aca="false">IF(AND(E14690="Priority",ISNUMBER('Cost model'!N427)),'Cost model'!N427,'Cost model'!M427)</f>
        <v>40</v>
      </c>
      <c r="K14690" s="14" t="n">
        <f aca="false">J14690-H14690</f>
        <v>-1.33</v>
      </c>
      <c r="L14690" s="14" t="n">
        <f aca="false">G14690-H14690</f>
        <v>-11.83</v>
      </c>
    </row>
    <row r="14691" customFormat="false" ht="15" hidden="false" customHeight="false" outlineLevel="0" collapsed="false">
      <c r="A14691" s="2" t="s">
        <v>124</v>
      </c>
      <c r="B14691" s="2" t="s">
        <v>124</v>
      </c>
      <c r="C14691" s="2" t="s">
        <v>48</v>
      </c>
      <c r="D14691" s="2" t="s">
        <v>10</v>
      </c>
      <c r="E14691" s="2" t="s">
        <v>74</v>
      </c>
      <c r="F14691" s="2" t="s">
        <v>977</v>
      </c>
      <c r="G14691" s="14" t="n">
        <v>12.5</v>
      </c>
      <c r="H14691" s="14" t="n">
        <v>8.09</v>
      </c>
      <c r="I14691" s="14" t="n">
        <v>12.5</v>
      </c>
      <c r="J14691" s="23" t="n">
        <f aca="false">IF(AND(E14691="Priority",ISNUMBER('Cost model'!N318)),'Cost model'!N318,'Cost model'!M318)</f>
        <v>14.5</v>
      </c>
      <c r="K14691" s="14" t="n">
        <f aca="false">J14691-H14691</f>
        <v>6.41</v>
      </c>
      <c r="L14691" s="14" t="n">
        <f aca="false">G14691-H14691</f>
        <v>4.41</v>
      </c>
    </row>
    <row r="14692" customFormat="false" ht="15" hidden="false" customHeight="false" outlineLevel="0" collapsed="false">
      <c r="A14692" s="2" t="s">
        <v>123</v>
      </c>
      <c r="B14692" s="2" t="s">
        <v>221</v>
      </c>
      <c r="C14692" s="2" t="s">
        <v>47</v>
      </c>
      <c r="D14692" s="2" t="s">
        <v>10</v>
      </c>
      <c r="E14692" s="2" t="s">
        <v>74</v>
      </c>
      <c r="F14692" s="2" t="s">
        <v>976</v>
      </c>
      <c r="G14692" s="14" t="n">
        <v>14.5</v>
      </c>
      <c r="H14692" s="14" t="n">
        <v>18.79</v>
      </c>
      <c r="I14692" s="14" t="n">
        <v>19.5</v>
      </c>
      <c r="J14692" s="23" t="n">
        <f aca="false">IF(AND(E14692="Priority",ISNUMBER('Cost model'!N92)),'Cost model'!N92,'Cost model'!M92)</f>
        <v>14.5</v>
      </c>
      <c r="K14692" s="14" t="n">
        <f aca="false">J14692-H14692</f>
        <v>-4.29</v>
      </c>
      <c r="L14692" s="14" t="n">
        <f aca="false">G14692-H14692</f>
        <v>-4.29</v>
      </c>
    </row>
    <row r="14693" customFormat="false" ht="15" hidden="false" customHeight="false" outlineLevel="0" collapsed="false">
      <c r="A14693" s="2" t="s">
        <v>174</v>
      </c>
      <c r="B14693" s="2" t="s">
        <v>124</v>
      </c>
      <c r="C14693" s="2" t="s">
        <v>47</v>
      </c>
      <c r="D14693" s="2" t="s">
        <v>12</v>
      </c>
      <c r="E14693" s="2" t="s">
        <v>74</v>
      </c>
      <c r="F14693" s="2" t="s">
        <v>976</v>
      </c>
      <c r="G14693" s="14" t="n">
        <v>9.5</v>
      </c>
      <c r="H14693" s="14" t="n">
        <v>33.18</v>
      </c>
      <c r="I14693" s="14" t="n">
        <v>9.5</v>
      </c>
      <c r="J14693" s="23" t="n">
        <f aca="false">IF(AND(E14693="Priority",ISNUMBER('Cost model'!N110)),'Cost model'!N110,'Cost model'!M110)</f>
        <v>40</v>
      </c>
      <c r="K14693" s="14" t="n">
        <f aca="false">J14693-H14693</f>
        <v>6.82</v>
      </c>
      <c r="L14693" s="14" t="n">
        <f aca="false">G14693-H14693</f>
        <v>-23.68</v>
      </c>
    </row>
    <row r="14694" customFormat="false" ht="15" hidden="false" customHeight="false" outlineLevel="0" collapsed="false">
      <c r="A14694" s="2" t="s">
        <v>142</v>
      </c>
      <c r="B14694" s="2" t="s">
        <v>174</v>
      </c>
      <c r="C14694" s="2" t="s">
        <v>48</v>
      </c>
      <c r="D14694" s="2" t="s">
        <v>10</v>
      </c>
      <c r="E14694" s="2" t="s">
        <v>74</v>
      </c>
      <c r="F14694" s="2" t="s">
        <v>976</v>
      </c>
      <c r="G14694" s="14" t="n">
        <v>17.5</v>
      </c>
      <c r="H14694" s="14" t="n">
        <v>11.47</v>
      </c>
      <c r="I14694" s="14" t="n">
        <v>14.5</v>
      </c>
      <c r="J14694" s="23" t="n">
        <f aca="false">IF(AND(E14694="Priority",ISNUMBER('Cost model'!N693)),'Cost model'!N693,'Cost model'!M693)</f>
        <v>11.5</v>
      </c>
      <c r="K14694" s="14" t="n">
        <f aca="false">J14694-H14694</f>
        <v>0.0299999999999994</v>
      </c>
      <c r="L14694" s="14" t="n">
        <f aca="false">G14694-H14694</f>
        <v>6.03</v>
      </c>
    </row>
    <row r="14695" customFormat="false" ht="15" hidden="false" customHeight="false" outlineLevel="0" collapsed="false">
      <c r="A14695" s="2" t="s">
        <v>142</v>
      </c>
      <c r="B14695" s="2" t="s">
        <v>142</v>
      </c>
      <c r="C14695" s="2" t="s">
        <v>48</v>
      </c>
      <c r="D14695" s="2" t="s">
        <v>10</v>
      </c>
      <c r="E14695" s="2" t="s">
        <v>83</v>
      </c>
      <c r="F14695" s="2" t="s">
        <v>977</v>
      </c>
      <c r="G14695" s="14" t="n">
        <v>17.5</v>
      </c>
      <c r="H14695" s="14" t="n">
        <v>24.57</v>
      </c>
      <c r="I14695" s="14" t="n">
        <v>17.5</v>
      </c>
      <c r="J14695" s="23" t="n">
        <f aca="false">IF(AND(E14695="Priority",ISNUMBER('Cost model'!N633)),'Cost model'!N633,'Cost model'!M633)</f>
        <v>16.5</v>
      </c>
      <c r="K14695" s="14" t="n">
        <f aca="false">J14695-H14695</f>
        <v>-8.07</v>
      </c>
      <c r="L14695" s="14" t="n">
        <f aca="false">G14695-H14695</f>
        <v>-7.07</v>
      </c>
    </row>
    <row r="14696" customFormat="false" ht="15" hidden="false" customHeight="false" outlineLevel="0" collapsed="false">
      <c r="A14696" s="2" t="s">
        <v>124</v>
      </c>
      <c r="B14696" s="2" t="s">
        <v>124</v>
      </c>
      <c r="C14696" s="2" t="s">
        <v>48</v>
      </c>
      <c r="D14696" s="2" t="s">
        <v>10</v>
      </c>
      <c r="E14696" s="2" t="s">
        <v>74</v>
      </c>
      <c r="F14696" s="2" t="s">
        <v>977</v>
      </c>
      <c r="G14696" s="14" t="n">
        <v>12.5</v>
      </c>
      <c r="H14696" s="14" t="n">
        <v>11.56</v>
      </c>
      <c r="I14696" s="14" t="n">
        <v>12.5</v>
      </c>
      <c r="J14696" s="23" t="n">
        <f aca="false">IF(AND(E14696="Priority",ISNUMBER('Cost model'!N318)),'Cost model'!N318,'Cost model'!M318)</f>
        <v>14.5</v>
      </c>
      <c r="K14696" s="14" t="n">
        <f aca="false">J14696-H14696</f>
        <v>2.94</v>
      </c>
      <c r="L14696" s="14" t="n">
        <f aca="false">G14696-H14696</f>
        <v>0.94</v>
      </c>
    </row>
    <row r="14697" customFormat="false" ht="15" hidden="false" customHeight="false" outlineLevel="0" collapsed="false">
      <c r="A14697" s="2" t="s">
        <v>174</v>
      </c>
      <c r="B14697" s="2" t="s">
        <v>123</v>
      </c>
      <c r="C14697" s="2" t="s">
        <v>47</v>
      </c>
      <c r="D14697" s="2" t="s">
        <v>10</v>
      </c>
      <c r="E14697" s="2" t="s">
        <v>74</v>
      </c>
      <c r="F14697" s="2" t="s">
        <v>976</v>
      </c>
      <c r="G14697" s="14" t="n">
        <v>9.5</v>
      </c>
      <c r="H14697" s="14" t="n">
        <v>77.75</v>
      </c>
      <c r="I14697" s="14" t="n">
        <v>19.5</v>
      </c>
      <c r="J14697" s="23" t="n">
        <f aca="false">IF(AND(E14697="Priority",ISNUMBER('Cost model'!N197)),'Cost model'!N197,'Cost model'!M197)</f>
        <v>20.5</v>
      </c>
      <c r="K14697" s="14" t="n">
        <f aca="false">J14697-H14697</f>
        <v>-57.25</v>
      </c>
      <c r="L14697" s="14" t="n">
        <f aca="false">G14697-H14697</f>
        <v>-68.25</v>
      </c>
    </row>
    <row r="14698" customFormat="false" ht="15" hidden="false" customHeight="false" outlineLevel="0" collapsed="false">
      <c r="A14698" s="2" t="s">
        <v>221</v>
      </c>
      <c r="B14698" s="2" t="s">
        <v>158</v>
      </c>
      <c r="C14698" s="2" t="s">
        <v>47</v>
      </c>
      <c r="D14698" s="2" t="s">
        <v>10</v>
      </c>
      <c r="E14698" s="2" t="s">
        <v>74</v>
      </c>
      <c r="F14698" s="2" t="s">
        <v>976</v>
      </c>
      <c r="G14698" s="14" t="n">
        <v>9.5</v>
      </c>
      <c r="H14698" s="14" t="n">
        <v>6.94</v>
      </c>
      <c r="I14698" s="14" t="n">
        <v>14.5</v>
      </c>
      <c r="J14698" s="23" t="n">
        <f aca="false">IF(AND(E14698="Priority",ISNUMBER('Cost model'!N752)),'Cost model'!N752,'Cost model'!M752)</f>
        <v>12.5</v>
      </c>
      <c r="K14698" s="14" t="n">
        <f aca="false">J14698-H14698</f>
        <v>5.56</v>
      </c>
      <c r="L14698" s="14" t="n">
        <f aca="false">G14698-H14698</f>
        <v>2.56</v>
      </c>
    </row>
    <row r="14699" customFormat="false" ht="15" hidden="false" customHeight="false" outlineLevel="0" collapsed="false">
      <c r="A14699" s="2" t="s">
        <v>221</v>
      </c>
      <c r="B14699" s="2" t="s">
        <v>158</v>
      </c>
      <c r="C14699" s="2" t="s">
        <v>47</v>
      </c>
      <c r="D14699" s="2" t="s">
        <v>10</v>
      </c>
      <c r="E14699" s="2" t="s">
        <v>74</v>
      </c>
      <c r="F14699" s="2" t="s">
        <v>976</v>
      </c>
      <c r="G14699" s="14" t="n">
        <v>9.5</v>
      </c>
      <c r="H14699" s="14" t="n">
        <v>8.56</v>
      </c>
      <c r="I14699" s="14" t="n">
        <v>14.5</v>
      </c>
      <c r="J14699" s="23" t="n">
        <f aca="false">IF(AND(E14699="Priority",ISNUMBER('Cost model'!N752)),'Cost model'!N752,'Cost model'!M752)</f>
        <v>12.5</v>
      </c>
      <c r="K14699" s="14" t="n">
        <f aca="false">J14699-H14699</f>
        <v>3.94</v>
      </c>
      <c r="L14699" s="14" t="n">
        <f aca="false">G14699-H14699</f>
        <v>0.94</v>
      </c>
    </row>
    <row r="14700" customFormat="false" ht="15" hidden="false" customHeight="false" outlineLevel="0" collapsed="false">
      <c r="A14700" s="2" t="s">
        <v>174</v>
      </c>
      <c r="B14700" s="2" t="s">
        <v>174</v>
      </c>
      <c r="C14700" s="2" t="s">
        <v>47</v>
      </c>
      <c r="D14700" s="2" t="s">
        <v>10</v>
      </c>
      <c r="E14700" s="2" t="s">
        <v>74</v>
      </c>
      <c r="F14700" s="2" t="s">
        <v>977</v>
      </c>
      <c r="G14700" s="14" t="n">
        <v>9.5</v>
      </c>
      <c r="H14700" s="14" t="n">
        <v>7.74</v>
      </c>
      <c r="I14700" s="14" t="n">
        <v>9.5</v>
      </c>
      <c r="J14700" s="23" t="n">
        <f aca="false">IF(AND(E14700="Priority",ISNUMBER('Cost model'!N167)),'Cost model'!N167,'Cost model'!M167)</f>
        <v>8.5</v>
      </c>
      <c r="K14700" s="14" t="n">
        <f aca="false">J14700-H14700</f>
        <v>0.76</v>
      </c>
      <c r="L14700" s="14" t="n">
        <f aca="false">G14700-H14700</f>
        <v>1.76</v>
      </c>
    </row>
    <row r="14701" customFormat="false" ht="15" hidden="false" customHeight="false" outlineLevel="0" collapsed="false">
      <c r="A14701" s="2" t="s">
        <v>221</v>
      </c>
      <c r="B14701" s="2" t="s">
        <v>158</v>
      </c>
      <c r="C14701" s="2" t="s">
        <v>48</v>
      </c>
      <c r="D14701" s="2" t="s">
        <v>10</v>
      </c>
      <c r="E14701" s="2" t="s">
        <v>74</v>
      </c>
      <c r="F14701" s="2" t="s">
        <v>976</v>
      </c>
      <c r="G14701" s="14" t="n">
        <v>12.5</v>
      </c>
      <c r="H14701" s="14" t="n">
        <v>11.34</v>
      </c>
      <c r="I14701" s="14" t="n">
        <v>14.5</v>
      </c>
      <c r="J14701" s="23" t="n">
        <f aca="false">IF(AND(E14701="Priority",ISNUMBER('Cost model'!N753)),'Cost model'!N753,'Cost model'!M753)</f>
        <v>23.5</v>
      </c>
      <c r="K14701" s="14" t="n">
        <f aca="false">J14701-H14701</f>
        <v>12.16</v>
      </c>
      <c r="L14701" s="14" t="n">
        <f aca="false">G14701-H14701</f>
        <v>1.16</v>
      </c>
    </row>
    <row r="14702" customFormat="false" ht="15" hidden="false" customHeight="false" outlineLevel="0" collapsed="false">
      <c r="A14702" s="2" t="s">
        <v>142</v>
      </c>
      <c r="B14702" s="2" t="s">
        <v>142</v>
      </c>
      <c r="C14702" s="2" t="s">
        <v>47</v>
      </c>
      <c r="D14702" s="2" t="s">
        <v>12</v>
      </c>
      <c r="E14702" s="2" t="s">
        <v>74</v>
      </c>
      <c r="F14702" s="2" t="s">
        <v>977</v>
      </c>
      <c r="G14702" s="14" t="n">
        <v>9.5</v>
      </c>
      <c r="H14702" s="14" t="n">
        <v>30.09</v>
      </c>
      <c r="I14702" s="14" t="n">
        <v>9.5</v>
      </c>
      <c r="J14702" s="23" t="n">
        <f aca="false">IF(AND(E14702="Priority",ISNUMBER('Cost model'!N635)),'Cost model'!N635,'Cost model'!M635)</f>
        <v>30.5</v>
      </c>
      <c r="K14702" s="14" t="n">
        <f aca="false">J14702-H14702</f>
        <v>0.41</v>
      </c>
      <c r="L14702" s="14" t="n">
        <f aca="false">G14702-H14702</f>
        <v>-20.59</v>
      </c>
    </row>
    <row r="14703" customFormat="false" ht="15" hidden="false" customHeight="false" outlineLevel="0" collapsed="false">
      <c r="A14703" s="2" t="s">
        <v>174</v>
      </c>
      <c r="B14703" s="2" t="s">
        <v>174</v>
      </c>
      <c r="C14703" s="2" t="s">
        <v>47</v>
      </c>
      <c r="D14703" s="2" t="s">
        <v>12</v>
      </c>
      <c r="E14703" s="2" t="s">
        <v>74</v>
      </c>
      <c r="F14703" s="2" t="s">
        <v>977</v>
      </c>
      <c r="G14703" s="14" t="n">
        <v>9.5</v>
      </c>
      <c r="H14703" s="14" t="n">
        <v>28.41</v>
      </c>
      <c r="I14703" s="14" t="n">
        <v>9.5</v>
      </c>
      <c r="J14703" s="23" t="n">
        <f aca="false">IF(AND(E14703="Priority",ISNUMBER('Cost model'!N170)),'Cost model'!N170,'Cost model'!M170)</f>
        <v>25.5</v>
      </c>
      <c r="K14703" s="14" t="n">
        <f aca="false">J14703-H14703</f>
        <v>-2.91</v>
      </c>
      <c r="L14703" s="14" t="n">
        <f aca="false">G14703-H14703</f>
        <v>-18.91</v>
      </c>
    </row>
    <row r="14704" customFormat="false" ht="15" hidden="false" customHeight="false" outlineLevel="0" collapsed="false">
      <c r="A14704" s="2" t="s">
        <v>142</v>
      </c>
      <c r="B14704" s="2" t="s">
        <v>142</v>
      </c>
      <c r="C14704" s="2" t="s">
        <v>49</v>
      </c>
      <c r="D14704" s="2" t="s">
        <v>10</v>
      </c>
      <c r="E14704" s="2" t="s">
        <v>74</v>
      </c>
      <c r="F14704" s="2" t="s">
        <v>977</v>
      </c>
      <c r="G14704" s="14" t="n">
        <v>17.5</v>
      </c>
      <c r="H14704" s="14" t="n">
        <v>15.31</v>
      </c>
      <c r="I14704" s="14" t="n">
        <v>17.5</v>
      </c>
      <c r="J14704" s="23" t="n">
        <f aca="false">IF(AND(E14704="Priority",ISNUMBER('Cost model'!N634)),'Cost model'!N634,'Cost model'!M634)</f>
        <v>15.5</v>
      </c>
      <c r="K14704" s="14" t="n">
        <f aca="false">J14704-H14704</f>
        <v>0.19</v>
      </c>
      <c r="L14704" s="14" t="n">
        <f aca="false">G14704-H14704</f>
        <v>2.19</v>
      </c>
    </row>
    <row r="14705" customFormat="false" ht="15" hidden="false" customHeight="false" outlineLevel="0" collapsed="false">
      <c r="A14705" s="2" t="s">
        <v>142</v>
      </c>
      <c r="B14705" s="2" t="s">
        <v>174</v>
      </c>
      <c r="C14705" s="2" t="s">
        <v>47</v>
      </c>
      <c r="D14705" s="2" t="s">
        <v>12</v>
      </c>
      <c r="E14705" s="2" t="s">
        <v>74</v>
      </c>
      <c r="F14705" s="2" t="s">
        <v>976</v>
      </c>
      <c r="G14705" s="14" t="n">
        <v>19.5</v>
      </c>
      <c r="H14705" s="14" t="n">
        <v>26.1</v>
      </c>
      <c r="I14705" s="14" t="n">
        <v>19.5</v>
      </c>
      <c r="J14705" s="23" t="n">
        <f aca="false">IF(AND(E14705="Priority",ISNUMBER('Cost model'!N695)),'Cost model'!N695,'Cost model'!M695)</f>
        <v>40</v>
      </c>
      <c r="K14705" s="14" t="n">
        <f aca="false">J14705-H14705</f>
        <v>13.9</v>
      </c>
      <c r="L14705" s="14" t="n">
        <f aca="false">G14705-H14705</f>
        <v>-6.6</v>
      </c>
    </row>
    <row r="14706" customFormat="false" ht="15" hidden="false" customHeight="false" outlineLevel="0" collapsed="false">
      <c r="A14706" s="2" t="s">
        <v>174</v>
      </c>
      <c r="B14706" s="2" t="s">
        <v>174</v>
      </c>
      <c r="C14706" s="2" t="s">
        <v>48</v>
      </c>
      <c r="D14706" s="2" t="s">
        <v>12</v>
      </c>
      <c r="E14706" s="2" t="s">
        <v>74</v>
      </c>
      <c r="F14706" s="2" t="s">
        <v>977</v>
      </c>
      <c r="G14706" s="14" t="n">
        <v>12.5</v>
      </c>
      <c r="H14706" s="14" t="n">
        <v>37.48</v>
      </c>
      <c r="I14706" s="14" t="n">
        <v>12.5</v>
      </c>
      <c r="J14706" s="23" t="n">
        <f aca="false">IF(AND(E14706="Priority",ISNUMBER('Cost model'!N171)),'Cost model'!N171,'Cost model'!M171)</f>
        <v>40</v>
      </c>
      <c r="K14706" s="14" t="n">
        <f aca="false">J14706-H14706</f>
        <v>2.52</v>
      </c>
      <c r="L14706" s="14" t="n">
        <f aca="false">G14706-H14706</f>
        <v>-24.98</v>
      </c>
    </row>
    <row r="14707" customFormat="false" ht="15" hidden="false" customHeight="false" outlineLevel="0" collapsed="false">
      <c r="A14707" s="2" t="s">
        <v>174</v>
      </c>
      <c r="B14707" s="2" t="s">
        <v>174</v>
      </c>
      <c r="C14707" s="2" t="s">
        <v>48</v>
      </c>
      <c r="D14707" s="2" t="s">
        <v>10</v>
      </c>
      <c r="E14707" s="2" t="s">
        <v>74</v>
      </c>
      <c r="F14707" s="2" t="s">
        <v>977</v>
      </c>
      <c r="G14707" s="14" t="n">
        <v>9.5</v>
      </c>
      <c r="H14707" s="14" t="n">
        <v>12.51</v>
      </c>
      <c r="I14707" s="14" t="n">
        <v>12.5</v>
      </c>
      <c r="J14707" s="23" t="n">
        <f aca="false">IF(AND(E14707="Priority",ISNUMBER('Cost model'!N168)),'Cost model'!N168,'Cost model'!M168)</f>
        <v>13.5</v>
      </c>
      <c r="K14707" s="14" t="n">
        <f aca="false">J14707-H14707</f>
        <v>0.99</v>
      </c>
      <c r="L14707" s="14" t="n">
        <f aca="false">G14707-H14707</f>
        <v>-3.01</v>
      </c>
    </row>
    <row r="14708" customFormat="false" ht="15" hidden="false" customHeight="false" outlineLevel="0" collapsed="false">
      <c r="A14708" s="2" t="s">
        <v>174</v>
      </c>
      <c r="B14708" s="2" t="s">
        <v>174</v>
      </c>
      <c r="C14708" s="2" t="s">
        <v>48</v>
      </c>
      <c r="D14708" s="2" t="s">
        <v>12</v>
      </c>
      <c r="E14708" s="2" t="s">
        <v>74</v>
      </c>
      <c r="F14708" s="2" t="s">
        <v>977</v>
      </c>
      <c r="G14708" s="14" t="n">
        <v>12.5</v>
      </c>
      <c r="H14708" s="14" t="n">
        <v>15.97</v>
      </c>
      <c r="I14708" s="14" t="n">
        <v>12.5</v>
      </c>
      <c r="J14708" s="23" t="n">
        <f aca="false">IF(AND(E14708="Priority",ISNUMBER('Cost model'!N171)),'Cost model'!N171,'Cost model'!M171)</f>
        <v>40</v>
      </c>
      <c r="K14708" s="14" t="n">
        <f aca="false">J14708-H14708</f>
        <v>24.03</v>
      </c>
      <c r="L14708" s="14" t="n">
        <f aca="false">G14708-H14708</f>
        <v>-3.47</v>
      </c>
    </row>
    <row r="14709" customFormat="false" ht="15" hidden="false" customHeight="false" outlineLevel="0" collapsed="false">
      <c r="A14709" s="2" t="s">
        <v>142</v>
      </c>
      <c r="B14709" s="2" t="s">
        <v>205</v>
      </c>
      <c r="C14709" s="2" t="s">
        <v>48</v>
      </c>
      <c r="D14709" s="2" t="s">
        <v>10</v>
      </c>
      <c r="E14709" s="2" t="s">
        <v>74</v>
      </c>
      <c r="F14709" s="2" t="s">
        <v>976</v>
      </c>
      <c r="G14709" s="14" t="n">
        <v>12.5</v>
      </c>
      <c r="H14709" s="14" t="n">
        <v>86.77</v>
      </c>
      <c r="I14709" s="14" t="n">
        <v>19.5</v>
      </c>
      <c r="J14709" s="23" t="n">
        <f aca="false">IF(AND(E14709="Priority",ISNUMBER('Cost model'!N708)),'Cost model'!N708,'Cost model'!M708)</f>
        <v>15.5</v>
      </c>
      <c r="K14709" s="14" t="n">
        <f aca="false">J14709-H14709</f>
        <v>-71.27</v>
      </c>
      <c r="L14709" s="14" t="n">
        <f aca="false">G14709-H14709</f>
        <v>-74.27</v>
      </c>
    </row>
    <row r="14710" customFormat="false" ht="15" hidden="false" customHeight="false" outlineLevel="0" collapsed="false">
      <c r="A14710" s="2" t="s">
        <v>174</v>
      </c>
      <c r="B14710" s="2" t="s">
        <v>174</v>
      </c>
      <c r="C14710" s="2" t="s">
        <v>47</v>
      </c>
      <c r="D14710" s="2" t="s">
        <v>12</v>
      </c>
      <c r="E14710" s="2" t="s">
        <v>74</v>
      </c>
      <c r="F14710" s="2" t="s">
        <v>977</v>
      </c>
      <c r="G14710" s="14" t="n">
        <v>9.5</v>
      </c>
      <c r="H14710" s="14" t="n">
        <v>28.92</v>
      </c>
      <c r="I14710" s="14" t="n">
        <v>9.5</v>
      </c>
      <c r="J14710" s="23" t="n">
        <f aca="false">IF(AND(E14710="Priority",ISNUMBER('Cost model'!N170)),'Cost model'!N170,'Cost model'!M170)</f>
        <v>25.5</v>
      </c>
      <c r="K14710" s="14" t="n">
        <f aca="false">J14710-H14710</f>
        <v>-3.42</v>
      </c>
      <c r="L14710" s="14" t="n">
        <f aca="false">G14710-H14710</f>
        <v>-19.42</v>
      </c>
    </row>
    <row r="14711" customFormat="false" ht="15" hidden="false" customHeight="false" outlineLevel="0" collapsed="false">
      <c r="A14711" s="2" t="s">
        <v>124</v>
      </c>
      <c r="B14711" s="2" t="s">
        <v>124</v>
      </c>
      <c r="C14711" s="2" t="s">
        <v>48</v>
      </c>
      <c r="D14711" s="2" t="s">
        <v>12</v>
      </c>
      <c r="E14711" s="2" t="s">
        <v>83</v>
      </c>
      <c r="F14711" s="2" t="s">
        <v>977</v>
      </c>
      <c r="G14711" s="14" t="n">
        <v>19.5</v>
      </c>
      <c r="H14711" s="14" t="n">
        <v>44.33</v>
      </c>
      <c r="I14711" s="14" t="n">
        <v>19.5</v>
      </c>
      <c r="J14711" s="23" t="n">
        <f aca="false">IF(AND(E14711="Priority",ISNUMBER('Cost model'!N321)),'Cost model'!N321,'Cost model'!M321)</f>
        <v>55</v>
      </c>
      <c r="K14711" s="14" t="n">
        <f aca="false">J14711-H14711</f>
        <v>10.67</v>
      </c>
      <c r="L14711" s="14" t="n">
        <f aca="false">G14711-H14711</f>
        <v>-24.83</v>
      </c>
    </row>
    <row r="14712" customFormat="false" ht="15" hidden="false" customHeight="false" outlineLevel="0" collapsed="false">
      <c r="A14712" s="2" t="s">
        <v>221</v>
      </c>
      <c r="B14712" s="2" t="s">
        <v>158</v>
      </c>
      <c r="C14712" s="2" t="s">
        <v>47</v>
      </c>
      <c r="D14712" s="2" t="s">
        <v>10</v>
      </c>
      <c r="E14712" s="2" t="s">
        <v>74</v>
      </c>
      <c r="F14712" s="2" t="s">
        <v>976</v>
      </c>
      <c r="G14712" s="14" t="n">
        <v>9.5</v>
      </c>
      <c r="H14712" s="14" t="n">
        <v>74.42</v>
      </c>
      <c r="I14712" s="14" t="n">
        <v>14.5</v>
      </c>
      <c r="J14712" s="23" t="n">
        <f aca="false">IF(AND(E14712="Priority",ISNUMBER('Cost model'!N752)),'Cost model'!N752,'Cost model'!M752)</f>
        <v>12.5</v>
      </c>
      <c r="K14712" s="14" t="n">
        <f aca="false">J14712-H14712</f>
        <v>-61.92</v>
      </c>
      <c r="L14712" s="14" t="n">
        <f aca="false">G14712-H14712</f>
        <v>-64.92</v>
      </c>
    </row>
    <row r="14713" customFormat="false" ht="15" hidden="false" customHeight="false" outlineLevel="0" collapsed="false">
      <c r="A14713" s="2" t="s">
        <v>142</v>
      </c>
      <c r="B14713" s="2" t="s">
        <v>142</v>
      </c>
      <c r="C14713" s="2" t="s">
        <v>48</v>
      </c>
      <c r="D14713" s="2" t="s">
        <v>13</v>
      </c>
      <c r="E14713" s="2" t="s">
        <v>83</v>
      </c>
      <c r="F14713" s="2" t="s">
        <v>977</v>
      </c>
      <c r="G14713" s="14" t="n">
        <v>45</v>
      </c>
      <c r="H14713" s="14" t="n">
        <v>60.6</v>
      </c>
      <c r="I14713" s="14" t="n">
        <v>45</v>
      </c>
      <c r="J14713" s="23" t="n">
        <f aca="false">IF(AND(E14713="Priority",ISNUMBER('Cost model'!N639)),'Cost model'!N639,'Cost model'!M639)</f>
        <v>85</v>
      </c>
      <c r="K14713" s="14" t="n">
        <f aca="false">J14713-H14713</f>
        <v>24.4</v>
      </c>
      <c r="L14713" s="14" t="n">
        <f aca="false">G14713-H14713</f>
        <v>-15.6</v>
      </c>
    </row>
    <row r="14714" customFormat="false" ht="15" hidden="false" customHeight="false" outlineLevel="0" collapsed="false">
      <c r="A14714" s="2" t="s">
        <v>142</v>
      </c>
      <c r="B14714" s="2" t="s">
        <v>142</v>
      </c>
      <c r="C14714" s="2" t="s">
        <v>47</v>
      </c>
      <c r="D14714" s="2" t="s">
        <v>10</v>
      </c>
      <c r="E14714" s="2" t="s">
        <v>83</v>
      </c>
      <c r="F14714" s="2" t="s">
        <v>977</v>
      </c>
      <c r="G14714" s="14" t="n">
        <v>14.5</v>
      </c>
      <c r="H14714" s="14" t="n">
        <v>24.57</v>
      </c>
      <c r="I14714" s="14" t="n">
        <v>14.5</v>
      </c>
      <c r="J14714" s="23" t="n">
        <f aca="false">IF(AND(E14714="Priority",ISNUMBER('Cost model'!N632)),'Cost model'!N632,'Cost model'!M632)</f>
        <v>14.5</v>
      </c>
      <c r="K14714" s="14" t="n">
        <f aca="false">J14714-H14714</f>
        <v>-10.07</v>
      </c>
      <c r="L14714" s="14" t="n">
        <f aca="false">G14714-H14714</f>
        <v>-10.07</v>
      </c>
    </row>
    <row r="14715" customFormat="false" ht="15" hidden="false" customHeight="false" outlineLevel="0" collapsed="false">
      <c r="A14715" s="2" t="s">
        <v>124</v>
      </c>
      <c r="B14715" s="2" t="s">
        <v>124</v>
      </c>
      <c r="C14715" s="2" t="s">
        <v>47</v>
      </c>
      <c r="D14715" s="2" t="s">
        <v>10</v>
      </c>
      <c r="E14715" s="2" t="s">
        <v>74</v>
      </c>
      <c r="F14715" s="2" t="s">
        <v>977</v>
      </c>
      <c r="G14715" s="14" t="n">
        <v>9.5</v>
      </c>
      <c r="H14715" s="14" t="n">
        <v>7.74</v>
      </c>
      <c r="I14715" s="14" t="n">
        <v>9.5</v>
      </c>
      <c r="J14715" s="23" t="n">
        <f aca="false">IF(AND(E14715="Priority",ISNUMBER('Cost model'!N317)),'Cost model'!N317,'Cost model'!M317)</f>
        <v>10.5</v>
      </c>
      <c r="K14715" s="14" t="n">
        <f aca="false">J14715-H14715</f>
        <v>2.76</v>
      </c>
      <c r="L14715" s="14" t="n">
        <f aca="false">G14715-H14715</f>
        <v>1.76</v>
      </c>
    </row>
    <row r="14716" customFormat="false" ht="15" hidden="false" customHeight="false" outlineLevel="0" collapsed="false">
      <c r="A14716" s="2" t="s">
        <v>142</v>
      </c>
      <c r="B14716" s="2" t="s">
        <v>142</v>
      </c>
      <c r="C14716" s="2" t="s">
        <v>48</v>
      </c>
      <c r="D14716" s="2" t="s">
        <v>12</v>
      </c>
      <c r="E14716" s="2" t="s">
        <v>74</v>
      </c>
      <c r="F14716" s="2" t="s">
        <v>977</v>
      </c>
      <c r="G14716" s="14" t="n">
        <v>12.5</v>
      </c>
      <c r="H14716" s="14" t="n">
        <v>42.6</v>
      </c>
      <c r="I14716" s="14" t="n">
        <v>12.5</v>
      </c>
      <c r="J14716" s="23" t="n">
        <f aca="false">IF(AND(E14716="Priority",ISNUMBER('Cost model'!N636)),'Cost model'!N636,'Cost model'!M636)</f>
        <v>40</v>
      </c>
      <c r="K14716" s="14" t="n">
        <f aca="false">J14716-H14716</f>
        <v>-2.6</v>
      </c>
      <c r="L14716" s="14" t="n">
        <f aca="false">G14716-H14716</f>
        <v>-30.1</v>
      </c>
    </row>
    <row r="14717" customFormat="false" ht="15" hidden="false" customHeight="false" outlineLevel="0" collapsed="false">
      <c r="A14717" s="2" t="s">
        <v>174</v>
      </c>
      <c r="B14717" s="2" t="s">
        <v>174</v>
      </c>
      <c r="C14717" s="2" t="s">
        <v>47</v>
      </c>
      <c r="D14717" s="2" t="s">
        <v>10</v>
      </c>
      <c r="E14717" s="2" t="s">
        <v>74</v>
      </c>
      <c r="F14717" s="2" t="s">
        <v>977</v>
      </c>
      <c r="G14717" s="14" t="n">
        <v>9.5</v>
      </c>
      <c r="H14717" s="14" t="n">
        <v>8.16</v>
      </c>
      <c r="I14717" s="14" t="n">
        <v>9.5</v>
      </c>
      <c r="J14717" s="23" t="n">
        <f aca="false">IF(AND(E14717="Priority",ISNUMBER('Cost model'!N167)),'Cost model'!N167,'Cost model'!M167)</f>
        <v>8.5</v>
      </c>
      <c r="K14717" s="14" t="n">
        <f aca="false">J14717-H14717</f>
        <v>0.34</v>
      </c>
      <c r="L14717" s="14" t="n">
        <f aca="false">G14717-H14717</f>
        <v>1.34</v>
      </c>
    </row>
    <row r="14718" customFormat="false" ht="15" hidden="false" customHeight="false" outlineLevel="0" collapsed="false">
      <c r="A14718" s="2" t="s">
        <v>124</v>
      </c>
      <c r="B14718" s="2" t="s">
        <v>124</v>
      </c>
      <c r="C14718" s="2" t="s">
        <v>48</v>
      </c>
      <c r="D14718" s="2" t="s">
        <v>10</v>
      </c>
      <c r="E14718" s="2" t="s">
        <v>74</v>
      </c>
      <c r="F14718" s="2" t="s">
        <v>977</v>
      </c>
      <c r="G14718" s="14" t="n">
        <v>12.5</v>
      </c>
      <c r="H14718" s="14" t="n">
        <v>10.14</v>
      </c>
      <c r="I14718" s="14" t="n">
        <v>12.5</v>
      </c>
      <c r="J14718" s="23" t="n">
        <f aca="false">IF(AND(E14718="Priority",ISNUMBER('Cost model'!N318)),'Cost model'!N318,'Cost model'!M318)</f>
        <v>14.5</v>
      </c>
      <c r="K14718" s="14" t="n">
        <f aca="false">J14718-H14718</f>
        <v>4.36</v>
      </c>
      <c r="L14718" s="14" t="n">
        <f aca="false">G14718-H14718</f>
        <v>2.36</v>
      </c>
    </row>
    <row r="14719" customFormat="false" ht="15" hidden="false" customHeight="false" outlineLevel="0" collapsed="false">
      <c r="A14719" s="2" t="s">
        <v>221</v>
      </c>
      <c r="B14719" s="2" t="s">
        <v>221</v>
      </c>
      <c r="C14719" s="2" t="s">
        <v>47</v>
      </c>
      <c r="D14719" s="2" t="s">
        <v>14</v>
      </c>
      <c r="E14719" s="2" t="s">
        <v>83</v>
      </c>
      <c r="F14719" s="2" t="s">
        <v>977</v>
      </c>
      <c r="G14719" s="14" t="n">
        <v>85</v>
      </c>
      <c r="H14719" s="14" t="n">
        <v>186.15</v>
      </c>
      <c r="I14719" s="14" t="n">
        <v>85</v>
      </c>
      <c r="J14719" s="23" t="n">
        <f aca="false">IF(AND(E14719="Priority",ISNUMBER('Cost model'!N746)),'Cost model'!N746,'Cost model'!M746)</f>
        <v>120</v>
      </c>
      <c r="K14719" s="14" t="n">
        <f aca="false">J14719-H14719</f>
        <v>-66.15</v>
      </c>
      <c r="L14719" s="14" t="n">
        <f aca="false">G14719-H14719</f>
        <v>-101.15</v>
      </c>
    </row>
    <row r="14720" customFormat="false" ht="15" hidden="false" customHeight="false" outlineLevel="0" collapsed="false">
      <c r="A14720" s="2" t="s">
        <v>174</v>
      </c>
      <c r="B14720" s="2" t="s">
        <v>142</v>
      </c>
      <c r="C14720" s="2" t="s">
        <v>47</v>
      </c>
      <c r="D14720" s="2" t="s">
        <v>12</v>
      </c>
      <c r="E14720" s="2" t="s">
        <v>74</v>
      </c>
      <c r="F14720" s="2" t="s">
        <v>976</v>
      </c>
      <c r="G14720" s="14" t="n">
        <v>9.5</v>
      </c>
      <c r="H14720" s="14" t="n">
        <v>66.7</v>
      </c>
      <c r="I14720" s="14" t="n">
        <v>9.5</v>
      </c>
      <c r="J14720" s="23" t="n">
        <f aca="false">IF(AND(E14720="Priority",ISNUMBER('Cost model'!N125)),'Cost model'!N125,'Cost model'!M125)</f>
        <v>40</v>
      </c>
      <c r="K14720" s="14" t="n">
        <f aca="false">J14720-H14720</f>
        <v>-26.7</v>
      </c>
      <c r="L14720" s="14" t="n">
        <f aca="false">G14720-H14720</f>
        <v>-57.2</v>
      </c>
    </row>
    <row r="14721" customFormat="false" ht="15" hidden="false" customHeight="false" outlineLevel="0" collapsed="false">
      <c r="A14721" s="2" t="s">
        <v>221</v>
      </c>
      <c r="B14721" s="2" t="s">
        <v>158</v>
      </c>
      <c r="C14721" s="2" t="s">
        <v>47</v>
      </c>
      <c r="D14721" s="2" t="s">
        <v>10</v>
      </c>
      <c r="E14721" s="2" t="s">
        <v>74</v>
      </c>
      <c r="F14721" s="2" t="s">
        <v>976</v>
      </c>
      <c r="G14721" s="14" t="n">
        <v>9.5</v>
      </c>
      <c r="H14721" s="14" t="n">
        <v>13.17</v>
      </c>
      <c r="I14721" s="14" t="n">
        <v>14.5</v>
      </c>
      <c r="J14721" s="23" t="n">
        <f aca="false">IF(AND(E14721="Priority",ISNUMBER('Cost model'!N752)),'Cost model'!N752,'Cost model'!M752)</f>
        <v>12.5</v>
      </c>
      <c r="K14721" s="14" t="n">
        <f aca="false">J14721-H14721</f>
        <v>-0.67</v>
      </c>
      <c r="L14721" s="14" t="n">
        <f aca="false">G14721-H14721</f>
        <v>-3.67</v>
      </c>
    </row>
    <row r="14722" customFormat="false" ht="15" hidden="false" customHeight="false" outlineLevel="0" collapsed="false">
      <c r="A14722" s="2" t="s">
        <v>221</v>
      </c>
      <c r="B14722" s="2" t="s">
        <v>221</v>
      </c>
      <c r="C14722" s="2" t="s">
        <v>49</v>
      </c>
      <c r="D14722" s="2" t="s">
        <v>10</v>
      </c>
      <c r="E14722" s="2" t="s">
        <v>74</v>
      </c>
      <c r="F14722" s="2" t="s">
        <v>977</v>
      </c>
      <c r="G14722" s="14" t="n">
        <v>17.5</v>
      </c>
      <c r="H14722" s="14" t="n">
        <v>18.82</v>
      </c>
      <c r="I14722" s="14" t="n">
        <v>17.5</v>
      </c>
      <c r="J14722" s="23" t="n">
        <f aca="false">IF(AND(E14722="Priority",ISNUMBER('Cost model'!N739)),'Cost model'!N739,'Cost model'!M739)</f>
        <v>17.5</v>
      </c>
      <c r="K14722" s="14" t="n">
        <f aca="false">J14722-H14722</f>
        <v>-1.32</v>
      </c>
      <c r="L14722" s="14" t="n">
        <f aca="false">G14722-H14722</f>
        <v>-1.32</v>
      </c>
    </row>
    <row r="14723" customFormat="false" ht="15" hidden="false" customHeight="false" outlineLevel="0" collapsed="false">
      <c r="A14723" s="2" t="s">
        <v>142</v>
      </c>
      <c r="B14723" s="2" t="s">
        <v>142</v>
      </c>
      <c r="C14723" s="2" t="s">
        <v>49</v>
      </c>
      <c r="D14723" s="2" t="s">
        <v>10</v>
      </c>
      <c r="E14723" s="2" t="s">
        <v>83</v>
      </c>
      <c r="F14723" s="2" t="s">
        <v>977</v>
      </c>
      <c r="G14723" s="14" t="n">
        <v>24.5</v>
      </c>
      <c r="H14723" s="14" t="n">
        <v>21.7</v>
      </c>
      <c r="I14723" s="14" t="n">
        <v>24.5</v>
      </c>
      <c r="J14723" s="23" t="n">
        <f aca="false">IF(AND(E14723="Priority",ISNUMBER('Cost model'!N634)),'Cost model'!N634,'Cost model'!M634)</f>
        <v>21.5</v>
      </c>
      <c r="K14723" s="14" t="n">
        <f aca="false">J14723-H14723</f>
        <v>-0.199999999999999</v>
      </c>
      <c r="L14723" s="14" t="n">
        <f aca="false">G14723-H14723</f>
        <v>2.8</v>
      </c>
    </row>
    <row r="14724" customFormat="false" ht="15" hidden="false" customHeight="false" outlineLevel="0" collapsed="false">
      <c r="A14724" s="2" t="s">
        <v>174</v>
      </c>
      <c r="B14724" s="2" t="s">
        <v>174</v>
      </c>
      <c r="C14724" s="2" t="s">
        <v>47</v>
      </c>
      <c r="D14724" s="2" t="s">
        <v>12</v>
      </c>
      <c r="E14724" s="2" t="s">
        <v>74</v>
      </c>
      <c r="F14724" s="2" t="s">
        <v>977</v>
      </c>
      <c r="G14724" s="14" t="n">
        <v>9.5</v>
      </c>
      <c r="H14724" s="14" t="n">
        <v>27.93</v>
      </c>
      <c r="I14724" s="14" t="n">
        <v>9.5</v>
      </c>
      <c r="J14724" s="23" t="n">
        <f aca="false">IF(AND(E14724="Priority",ISNUMBER('Cost model'!N170)),'Cost model'!N170,'Cost model'!M170)</f>
        <v>25.5</v>
      </c>
      <c r="K14724" s="14" t="n">
        <f aca="false">J14724-H14724</f>
        <v>-2.43</v>
      </c>
      <c r="L14724" s="14" t="n">
        <f aca="false">G14724-H14724</f>
        <v>-18.43</v>
      </c>
    </row>
    <row r="14725" customFormat="false" ht="15" hidden="false" customHeight="false" outlineLevel="0" collapsed="false">
      <c r="A14725" s="2" t="s">
        <v>124</v>
      </c>
      <c r="B14725" s="2" t="s">
        <v>124</v>
      </c>
      <c r="C14725" s="2" t="s">
        <v>48</v>
      </c>
      <c r="D14725" s="2" t="s">
        <v>12</v>
      </c>
      <c r="E14725" s="2" t="s">
        <v>74</v>
      </c>
      <c r="F14725" s="2" t="s">
        <v>977</v>
      </c>
      <c r="G14725" s="14" t="n">
        <v>12.5</v>
      </c>
      <c r="H14725" s="14" t="n">
        <v>28.94</v>
      </c>
      <c r="I14725" s="14" t="n">
        <v>12.5</v>
      </c>
      <c r="J14725" s="23" t="n">
        <f aca="false">IF(AND(E14725="Priority",ISNUMBER('Cost model'!N321)),'Cost model'!N321,'Cost model'!M321)</f>
        <v>40</v>
      </c>
      <c r="K14725" s="14" t="n">
        <f aca="false">J14725-H14725</f>
        <v>11.06</v>
      </c>
      <c r="L14725" s="14" t="n">
        <f aca="false">G14725-H14725</f>
        <v>-16.44</v>
      </c>
    </row>
    <row r="14726" customFormat="false" ht="15" hidden="false" customHeight="false" outlineLevel="0" collapsed="false">
      <c r="A14726" s="2" t="s">
        <v>174</v>
      </c>
      <c r="B14726" s="2" t="s">
        <v>174</v>
      </c>
      <c r="C14726" s="2" t="s">
        <v>47</v>
      </c>
      <c r="D14726" s="2" t="s">
        <v>10</v>
      </c>
      <c r="E14726" s="2" t="s">
        <v>74</v>
      </c>
      <c r="F14726" s="2" t="s">
        <v>977</v>
      </c>
      <c r="G14726" s="14" t="n">
        <v>9.5</v>
      </c>
      <c r="H14726" s="14" t="n">
        <v>7.46</v>
      </c>
      <c r="I14726" s="14" t="n">
        <v>9.5</v>
      </c>
      <c r="J14726" s="23" t="n">
        <f aca="false">IF(AND(E14726="Priority",ISNUMBER('Cost model'!N167)),'Cost model'!N167,'Cost model'!M167)</f>
        <v>8.5</v>
      </c>
      <c r="K14726" s="14" t="n">
        <f aca="false">J14726-H14726</f>
        <v>1.04</v>
      </c>
      <c r="L14726" s="14" t="n">
        <f aca="false">G14726-H14726</f>
        <v>2.04</v>
      </c>
    </row>
    <row r="14727" customFormat="false" ht="15" hidden="false" customHeight="false" outlineLevel="0" collapsed="false">
      <c r="A14727" s="2" t="s">
        <v>124</v>
      </c>
      <c r="B14727" s="2" t="s">
        <v>124</v>
      </c>
      <c r="C14727" s="2" t="s">
        <v>48</v>
      </c>
      <c r="D14727" s="2" t="s">
        <v>10</v>
      </c>
      <c r="E14727" s="2" t="s">
        <v>74</v>
      </c>
      <c r="F14727" s="2" t="s">
        <v>977</v>
      </c>
      <c r="G14727" s="14" t="n">
        <v>12.5</v>
      </c>
      <c r="H14727" s="14" t="n">
        <v>11.56</v>
      </c>
      <c r="I14727" s="14" t="n">
        <v>12.5</v>
      </c>
      <c r="J14727" s="23" t="n">
        <f aca="false">IF(AND(E14727="Priority",ISNUMBER('Cost model'!N318)),'Cost model'!N318,'Cost model'!M318)</f>
        <v>14.5</v>
      </c>
      <c r="K14727" s="14" t="n">
        <f aca="false">J14727-H14727</f>
        <v>2.94</v>
      </c>
      <c r="L14727" s="14" t="n">
        <f aca="false">G14727-H14727</f>
        <v>0.94</v>
      </c>
    </row>
    <row r="14728" customFormat="false" ht="15" hidden="false" customHeight="false" outlineLevel="0" collapsed="false">
      <c r="A14728" s="2" t="s">
        <v>174</v>
      </c>
      <c r="B14728" s="2" t="s">
        <v>174</v>
      </c>
      <c r="C14728" s="2" t="s">
        <v>48</v>
      </c>
      <c r="D14728" s="2" t="s">
        <v>10</v>
      </c>
      <c r="E14728" s="2" t="s">
        <v>74</v>
      </c>
      <c r="F14728" s="2" t="s">
        <v>977</v>
      </c>
      <c r="G14728" s="14" t="n">
        <v>12.5</v>
      </c>
      <c r="H14728" s="14" t="n">
        <v>12.51</v>
      </c>
      <c r="I14728" s="14" t="n">
        <v>12.5</v>
      </c>
      <c r="J14728" s="23" t="n">
        <f aca="false">IF(AND(E14728="Priority",ISNUMBER('Cost model'!N168)),'Cost model'!N168,'Cost model'!M168)</f>
        <v>13.5</v>
      </c>
      <c r="K14728" s="14" t="n">
        <f aca="false">J14728-H14728</f>
        <v>0.99</v>
      </c>
      <c r="L14728" s="14" t="n">
        <f aca="false">G14728-H14728</f>
        <v>-0.00999999999999979</v>
      </c>
    </row>
    <row r="14729" customFormat="false" ht="15" hidden="false" customHeight="false" outlineLevel="0" collapsed="false">
      <c r="A14729" s="2" t="s">
        <v>174</v>
      </c>
      <c r="B14729" s="2" t="s">
        <v>174</v>
      </c>
      <c r="C14729" s="2" t="s">
        <v>47</v>
      </c>
      <c r="D14729" s="2" t="s">
        <v>10</v>
      </c>
      <c r="E14729" s="2" t="s">
        <v>74</v>
      </c>
      <c r="F14729" s="2" t="s">
        <v>977</v>
      </c>
      <c r="G14729" s="14" t="n">
        <v>9.5</v>
      </c>
      <c r="H14729" s="14" t="n">
        <v>7.74</v>
      </c>
      <c r="I14729" s="14" t="n">
        <v>9.5</v>
      </c>
      <c r="J14729" s="23" t="n">
        <f aca="false">IF(AND(E14729="Priority",ISNUMBER('Cost model'!N167)),'Cost model'!N167,'Cost model'!M167)</f>
        <v>8.5</v>
      </c>
      <c r="K14729" s="14" t="n">
        <f aca="false">J14729-H14729</f>
        <v>0.76</v>
      </c>
      <c r="L14729" s="14" t="n">
        <f aca="false">G14729-H14729</f>
        <v>1.76</v>
      </c>
    </row>
    <row r="14730" customFormat="false" ht="15" hidden="false" customHeight="false" outlineLevel="0" collapsed="false">
      <c r="A14730" s="2" t="s">
        <v>174</v>
      </c>
      <c r="B14730" s="2" t="s">
        <v>124</v>
      </c>
      <c r="C14730" s="2" t="s">
        <v>47</v>
      </c>
      <c r="D14730" s="2" t="s">
        <v>12</v>
      </c>
      <c r="E14730" s="2" t="s">
        <v>74</v>
      </c>
      <c r="F14730" s="2" t="s">
        <v>976</v>
      </c>
      <c r="G14730" s="14" t="n">
        <v>9.5</v>
      </c>
      <c r="H14730" s="14" t="n">
        <v>43.14</v>
      </c>
      <c r="I14730" s="14" t="n">
        <v>9.5</v>
      </c>
      <c r="J14730" s="23" t="n">
        <f aca="false">IF(AND(E14730="Priority",ISNUMBER('Cost model'!N110)),'Cost model'!N110,'Cost model'!M110)</f>
        <v>40</v>
      </c>
      <c r="K14730" s="14" t="n">
        <f aca="false">J14730-H14730</f>
        <v>-3.14</v>
      </c>
      <c r="L14730" s="14" t="n">
        <f aca="false">G14730-H14730</f>
        <v>-33.64</v>
      </c>
    </row>
    <row r="14731" customFormat="false" ht="15" hidden="false" customHeight="false" outlineLevel="0" collapsed="false">
      <c r="A14731" s="2" t="s">
        <v>174</v>
      </c>
      <c r="B14731" s="2" t="s">
        <v>174</v>
      </c>
      <c r="C14731" s="2" t="s">
        <v>48</v>
      </c>
      <c r="D14731" s="2" t="s">
        <v>10</v>
      </c>
      <c r="E14731" s="2" t="s">
        <v>74</v>
      </c>
      <c r="F14731" s="2" t="s">
        <v>977</v>
      </c>
      <c r="G14731" s="14" t="n">
        <v>12.5</v>
      </c>
      <c r="H14731" s="14" t="n">
        <v>15.16</v>
      </c>
      <c r="I14731" s="14" t="n">
        <v>12.5</v>
      </c>
      <c r="J14731" s="23" t="n">
        <f aca="false">IF(AND(E14731="Priority",ISNUMBER('Cost model'!N168)),'Cost model'!N168,'Cost model'!M168)</f>
        <v>13.5</v>
      </c>
      <c r="K14731" s="14" t="n">
        <f aca="false">J14731-H14731</f>
        <v>-1.66</v>
      </c>
      <c r="L14731" s="14" t="n">
        <f aca="false">G14731-H14731</f>
        <v>-2.66</v>
      </c>
    </row>
    <row r="14732" customFormat="false" ht="15" hidden="false" customHeight="false" outlineLevel="0" collapsed="false">
      <c r="A14732" s="2" t="s">
        <v>124</v>
      </c>
      <c r="B14732" s="2" t="s">
        <v>205</v>
      </c>
      <c r="C14732" s="2" t="s">
        <v>48</v>
      </c>
      <c r="D14732" s="2" t="s">
        <v>10</v>
      </c>
      <c r="E14732" s="2" t="s">
        <v>74</v>
      </c>
      <c r="F14732" s="2" t="s">
        <v>976</v>
      </c>
      <c r="G14732" s="14" t="n">
        <v>12.5</v>
      </c>
      <c r="H14732" s="14" t="n">
        <v>11.56</v>
      </c>
      <c r="I14732" s="14" t="n">
        <v>19.5</v>
      </c>
      <c r="J14732" s="23" t="n">
        <f aca="false">IF(AND(E14732="Priority",ISNUMBER('Cost model'!N378)),'Cost model'!N378,'Cost model'!M378)</f>
        <v>18.5</v>
      </c>
      <c r="K14732" s="14" t="n">
        <f aca="false">J14732-H14732</f>
        <v>6.94</v>
      </c>
      <c r="L14732" s="14" t="n">
        <f aca="false">G14732-H14732</f>
        <v>0.94</v>
      </c>
    </row>
    <row r="14733" customFormat="false" ht="15" hidden="false" customHeight="false" outlineLevel="0" collapsed="false">
      <c r="A14733" s="2" t="s">
        <v>174</v>
      </c>
      <c r="B14733" s="2" t="s">
        <v>174</v>
      </c>
      <c r="C14733" s="2" t="s">
        <v>49</v>
      </c>
      <c r="D14733" s="2" t="s">
        <v>10</v>
      </c>
      <c r="E14733" s="2" t="s">
        <v>74</v>
      </c>
      <c r="F14733" s="2" t="s">
        <v>977</v>
      </c>
      <c r="G14733" s="14" t="n">
        <v>17.5</v>
      </c>
      <c r="H14733" s="14" t="n">
        <v>15.95</v>
      </c>
      <c r="I14733" s="14" t="n">
        <v>17.5</v>
      </c>
      <c r="J14733" s="23" t="n">
        <f aca="false">IF(AND(E14733="Priority",ISNUMBER('Cost model'!N169)),'Cost model'!N169,'Cost model'!M169)</f>
        <v>18.5</v>
      </c>
      <c r="K14733" s="14" t="n">
        <f aca="false">J14733-H14733</f>
        <v>2.55</v>
      </c>
      <c r="L14733" s="14" t="n">
        <f aca="false">G14733-H14733</f>
        <v>1.55</v>
      </c>
    </row>
    <row r="14734" customFormat="false" ht="15" hidden="false" customHeight="false" outlineLevel="0" collapsed="false">
      <c r="A14734" s="2" t="s">
        <v>123</v>
      </c>
      <c r="B14734" s="2" t="s">
        <v>174</v>
      </c>
      <c r="C14734" s="2" t="s">
        <v>47</v>
      </c>
      <c r="D14734" s="2" t="s">
        <v>10</v>
      </c>
      <c r="E14734" s="2" t="s">
        <v>74</v>
      </c>
      <c r="F14734" s="2" t="s">
        <v>976</v>
      </c>
      <c r="G14734" s="14" t="n">
        <v>14.5</v>
      </c>
      <c r="H14734" s="14" t="n">
        <v>9.1</v>
      </c>
      <c r="I14734" s="14" t="n">
        <v>14.5</v>
      </c>
      <c r="J14734" s="23" t="n">
        <f aca="false">IF(AND(E14734="Priority",ISNUMBER('Cost model'!N47)),'Cost model'!N47,'Cost model'!M47)</f>
        <v>12.5</v>
      </c>
      <c r="K14734" s="14" t="n">
        <f aca="false">J14734-H14734</f>
        <v>3.4</v>
      </c>
      <c r="L14734" s="14" t="n">
        <f aca="false">G14734-H14734</f>
        <v>5.4</v>
      </c>
    </row>
    <row r="14735" customFormat="false" ht="15" hidden="false" customHeight="false" outlineLevel="0" collapsed="false">
      <c r="A14735" s="2" t="s">
        <v>174</v>
      </c>
      <c r="B14735" s="2" t="s">
        <v>174</v>
      </c>
      <c r="C14735" s="2" t="s">
        <v>47</v>
      </c>
      <c r="D14735" s="2" t="s">
        <v>10</v>
      </c>
      <c r="E14735" s="2" t="s">
        <v>74</v>
      </c>
      <c r="F14735" s="2" t="s">
        <v>977</v>
      </c>
      <c r="G14735" s="14" t="n">
        <v>9.5</v>
      </c>
      <c r="H14735" s="14" t="n">
        <v>7.3</v>
      </c>
      <c r="I14735" s="14" t="n">
        <v>9.5</v>
      </c>
      <c r="J14735" s="23" t="n">
        <f aca="false">IF(AND(E14735="Priority",ISNUMBER('Cost model'!N167)),'Cost model'!N167,'Cost model'!M167)</f>
        <v>8.5</v>
      </c>
      <c r="K14735" s="14" t="n">
        <f aca="false">J14735-H14735</f>
        <v>1.2</v>
      </c>
      <c r="L14735" s="14" t="n">
        <f aca="false">G14735-H14735</f>
        <v>2.2</v>
      </c>
    </row>
    <row r="14736" customFormat="false" ht="15" hidden="false" customHeight="false" outlineLevel="0" collapsed="false">
      <c r="A14736" s="2" t="s">
        <v>124</v>
      </c>
      <c r="B14736" s="2" t="s">
        <v>174</v>
      </c>
      <c r="C14736" s="2" t="s">
        <v>49</v>
      </c>
      <c r="D14736" s="2" t="s">
        <v>10</v>
      </c>
      <c r="E14736" s="2" t="s">
        <v>74</v>
      </c>
      <c r="F14736" s="2" t="s">
        <v>976</v>
      </c>
      <c r="G14736" s="14" t="n">
        <v>17.5</v>
      </c>
      <c r="H14736" s="14" t="n">
        <v>10.46</v>
      </c>
      <c r="I14736" s="14" t="n">
        <v>17.5</v>
      </c>
      <c r="J14736" s="23" t="n">
        <f aca="false">IF(AND(E14736="Priority",ISNUMBER('Cost model'!N364)),'Cost model'!N364,'Cost model'!M364)</f>
        <v>16.5</v>
      </c>
      <c r="K14736" s="14" t="n">
        <f aca="false">J14736-H14736</f>
        <v>6.04</v>
      </c>
      <c r="L14736" s="14" t="n">
        <f aca="false">G14736-H14736</f>
        <v>7.04</v>
      </c>
    </row>
    <row r="14737" customFormat="false" ht="15" hidden="false" customHeight="false" outlineLevel="0" collapsed="false">
      <c r="A14737" s="2" t="s">
        <v>142</v>
      </c>
      <c r="B14737" s="2" t="s">
        <v>124</v>
      </c>
      <c r="C14737" s="2" t="s">
        <v>48</v>
      </c>
      <c r="D14737" s="2" t="s">
        <v>12</v>
      </c>
      <c r="E14737" s="2" t="s">
        <v>74</v>
      </c>
      <c r="F14737" s="2" t="s">
        <v>976</v>
      </c>
      <c r="G14737" s="14" t="n">
        <v>19.5</v>
      </c>
      <c r="H14737" s="14" t="n">
        <v>24.57</v>
      </c>
      <c r="I14737" s="14" t="n">
        <v>19.5</v>
      </c>
      <c r="J14737" s="23" t="n">
        <f aca="false">IF(AND(E14737="Priority",ISNUMBER('Cost model'!N666)),'Cost model'!N666,'Cost model'!M666)</f>
        <v>45</v>
      </c>
      <c r="K14737" s="14" t="n">
        <f aca="false">J14737-H14737</f>
        <v>20.43</v>
      </c>
      <c r="L14737" s="14" t="n">
        <f aca="false">G14737-H14737</f>
        <v>-5.07</v>
      </c>
    </row>
    <row r="14738" customFormat="false" ht="15" hidden="false" customHeight="false" outlineLevel="0" collapsed="false">
      <c r="A14738" s="2" t="s">
        <v>221</v>
      </c>
      <c r="B14738" s="2" t="s">
        <v>221</v>
      </c>
      <c r="C14738" s="2" t="s">
        <v>47</v>
      </c>
      <c r="D14738" s="2" t="s">
        <v>14</v>
      </c>
      <c r="E14738" s="2" t="s">
        <v>74</v>
      </c>
      <c r="F14738" s="2" t="s">
        <v>977</v>
      </c>
      <c r="G14738" s="14" t="n">
        <v>25</v>
      </c>
      <c r="H14738" s="14" t="n">
        <v>25.95</v>
      </c>
      <c r="I14738" s="14" t="n">
        <v>25</v>
      </c>
      <c r="J14738" s="23" t="n">
        <f aca="false">IF(AND(E14738="Priority",ISNUMBER('Cost model'!N746)),'Cost model'!N746,'Cost model'!M746)</f>
        <v>100</v>
      </c>
      <c r="K14738" s="14" t="n">
        <f aca="false">J14738-H14738</f>
        <v>74.05</v>
      </c>
      <c r="L14738" s="14" t="n">
        <f aca="false">G14738-H14738</f>
        <v>-0.949999999999999</v>
      </c>
    </row>
    <row r="14739" customFormat="false" ht="15" hidden="false" customHeight="false" outlineLevel="0" collapsed="false">
      <c r="A14739" s="2" t="s">
        <v>174</v>
      </c>
      <c r="B14739" s="2" t="s">
        <v>174</v>
      </c>
      <c r="C14739" s="2" t="s">
        <v>48</v>
      </c>
      <c r="D14739" s="2" t="s">
        <v>12</v>
      </c>
      <c r="E14739" s="2" t="s">
        <v>74</v>
      </c>
      <c r="F14739" s="2" t="s">
        <v>977</v>
      </c>
      <c r="G14739" s="14" t="n">
        <v>12.5</v>
      </c>
      <c r="H14739" s="14" t="n">
        <v>25.84</v>
      </c>
      <c r="I14739" s="14" t="n">
        <v>12.5</v>
      </c>
      <c r="J14739" s="23" t="n">
        <f aca="false">IF(AND(E14739="Priority",ISNUMBER('Cost model'!N171)),'Cost model'!N171,'Cost model'!M171)</f>
        <v>40</v>
      </c>
      <c r="K14739" s="14" t="n">
        <f aca="false">J14739-H14739</f>
        <v>14.16</v>
      </c>
      <c r="L14739" s="14" t="n">
        <f aca="false">G14739-H14739</f>
        <v>-13.34</v>
      </c>
    </row>
    <row r="14740" customFormat="false" ht="15" hidden="false" customHeight="false" outlineLevel="0" collapsed="false">
      <c r="A14740" s="2" t="s">
        <v>221</v>
      </c>
      <c r="B14740" s="2" t="s">
        <v>158</v>
      </c>
      <c r="C14740" s="2" t="s">
        <v>47</v>
      </c>
      <c r="D14740" s="2" t="s">
        <v>12</v>
      </c>
      <c r="E14740" s="2" t="s">
        <v>74</v>
      </c>
      <c r="F14740" s="2" t="s">
        <v>976</v>
      </c>
      <c r="G14740" s="14" t="n">
        <v>9.5</v>
      </c>
      <c r="H14740" s="14" t="n">
        <v>66.57</v>
      </c>
      <c r="I14740" s="14" t="n">
        <v>19.5</v>
      </c>
      <c r="J14740" s="23" t="n">
        <f aca="false">IF(AND(E14740="Priority",ISNUMBER('Cost model'!N755)),'Cost model'!N755,'Cost model'!M755)</f>
        <v>50</v>
      </c>
      <c r="K14740" s="14" t="n">
        <f aca="false">J14740-H14740</f>
        <v>-16.57</v>
      </c>
      <c r="L14740" s="14" t="n">
        <f aca="false">G14740-H14740</f>
        <v>-57.07</v>
      </c>
    </row>
    <row r="14741" customFormat="false" ht="15" hidden="false" customHeight="false" outlineLevel="0" collapsed="false">
      <c r="A14741" s="2" t="s">
        <v>221</v>
      </c>
      <c r="B14741" s="2" t="s">
        <v>158</v>
      </c>
      <c r="C14741" s="2" t="s">
        <v>47</v>
      </c>
      <c r="D14741" s="2" t="s">
        <v>10</v>
      </c>
      <c r="E14741" s="2" t="s">
        <v>74</v>
      </c>
      <c r="F14741" s="2" t="s">
        <v>976</v>
      </c>
      <c r="G14741" s="14" t="n">
        <v>9.5</v>
      </c>
      <c r="H14741" s="14" t="n">
        <v>6.94</v>
      </c>
      <c r="I14741" s="14" t="n">
        <v>14.5</v>
      </c>
      <c r="J14741" s="23" t="n">
        <f aca="false">IF(AND(E14741="Priority",ISNUMBER('Cost model'!N752)),'Cost model'!N752,'Cost model'!M752)</f>
        <v>12.5</v>
      </c>
      <c r="K14741" s="14" t="n">
        <f aca="false">J14741-H14741</f>
        <v>5.56</v>
      </c>
      <c r="L14741" s="14" t="n">
        <f aca="false">G14741-H14741</f>
        <v>2.56</v>
      </c>
    </row>
    <row r="14742" customFormat="false" ht="15" hidden="false" customHeight="false" outlineLevel="0" collapsed="false">
      <c r="A14742" s="2" t="s">
        <v>221</v>
      </c>
      <c r="B14742" s="2" t="s">
        <v>221</v>
      </c>
      <c r="C14742" s="2" t="s">
        <v>47</v>
      </c>
      <c r="D14742" s="2" t="s">
        <v>14</v>
      </c>
      <c r="E14742" s="2" t="s">
        <v>74</v>
      </c>
      <c r="F14742" s="2" t="s">
        <v>977</v>
      </c>
      <c r="G14742" s="14" t="n">
        <v>25</v>
      </c>
      <c r="H14742" s="14" t="n">
        <v>93.51</v>
      </c>
      <c r="I14742" s="14" t="n">
        <v>25</v>
      </c>
      <c r="J14742" s="23" t="n">
        <f aca="false">IF(AND(E14742="Priority",ISNUMBER('Cost model'!N746)),'Cost model'!N746,'Cost model'!M746)</f>
        <v>100</v>
      </c>
      <c r="K14742" s="14" t="n">
        <f aca="false">J14742-H14742</f>
        <v>6.49</v>
      </c>
      <c r="L14742" s="14" t="n">
        <f aca="false">G14742-H14742</f>
        <v>-68.51</v>
      </c>
    </row>
    <row r="14743" customFormat="false" ht="15" hidden="false" customHeight="false" outlineLevel="0" collapsed="false">
      <c r="A14743" s="2" t="s">
        <v>174</v>
      </c>
      <c r="B14743" s="2" t="s">
        <v>174</v>
      </c>
      <c r="C14743" s="2" t="s">
        <v>49</v>
      </c>
      <c r="D14743" s="2" t="s">
        <v>10</v>
      </c>
      <c r="E14743" s="2" t="s">
        <v>74</v>
      </c>
      <c r="F14743" s="2" t="s">
        <v>977</v>
      </c>
      <c r="G14743" s="14" t="n">
        <v>17.5</v>
      </c>
      <c r="H14743" s="14" t="n">
        <v>11</v>
      </c>
      <c r="I14743" s="14" t="n">
        <v>17.5</v>
      </c>
      <c r="J14743" s="23" t="n">
        <f aca="false">IF(AND(E14743="Priority",ISNUMBER('Cost model'!N169)),'Cost model'!N169,'Cost model'!M169)</f>
        <v>18.5</v>
      </c>
      <c r="K14743" s="14" t="n">
        <f aca="false">J14743-H14743</f>
        <v>7.5</v>
      </c>
      <c r="L14743" s="14" t="n">
        <f aca="false">G14743-H14743</f>
        <v>6.5</v>
      </c>
    </row>
    <row r="14744" customFormat="false" ht="15" hidden="false" customHeight="false" outlineLevel="0" collapsed="false">
      <c r="A14744" s="2" t="s">
        <v>142</v>
      </c>
      <c r="B14744" s="2" t="s">
        <v>142</v>
      </c>
      <c r="C14744" s="2" t="s">
        <v>47</v>
      </c>
      <c r="D14744" s="2" t="s">
        <v>10</v>
      </c>
      <c r="E14744" s="2" t="s">
        <v>74</v>
      </c>
      <c r="F14744" s="2" t="s">
        <v>977</v>
      </c>
      <c r="G14744" s="14" t="n">
        <v>9.5</v>
      </c>
      <c r="H14744" s="14" t="n">
        <v>42.6</v>
      </c>
      <c r="I14744" s="14" t="n">
        <v>9.5</v>
      </c>
      <c r="J14744" s="23" t="n">
        <f aca="false">IF(AND(E14744="Priority",ISNUMBER('Cost model'!N632)),'Cost model'!N632,'Cost model'!M632)</f>
        <v>9.5</v>
      </c>
      <c r="K14744" s="14" t="n">
        <f aca="false">J14744-H14744</f>
        <v>-33.1</v>
      </c>
      <c r="L14744" s="14" t="n">
        <f aca="false">G14744-H14744</f>
        <v>-33.1</v>
      </c>
    </row>
    <row r="14745" customFormat="false" ht="15" hidden="false" customHeight="false" outlineLevel="0" collapsed="false">
      <c r="A14745" s="2" t="s">
        <v>124</v>
      </c>
      <c r="B14745" s="2" t="s">
        <v>124</v>
      </c>
      <c r="C14745" s="2" t="s">
        <v>48</v>
      </c>
      <c r="D14745" s="2" t="s">
        <v>10</v>
      </c>
      <c r="E14745" s="2" t="s">
        <v>74</v>
      </c>
      <c r="F14745" s="2" t="s">
        <v>977</v>
      </c>
      <c r="G14745" s="14" t="n">
        <v>12.5</v>
      </c>
      <c r="H14745" s="14" t="n">
        <v>20.06</v>
      </c>
      <c r="I14745" s="14" t="n">
        <v>12.5</v>
      </c>
      <c r="J14745" s="23" t="n">
        <f aca="false">IF(AND(E14745="Priority",ISNUMBER('Cost model'!N318)),'Cost model'!N318,'Cost model'!M318)</f>
        <v>14.5</v>
      </c>
      <c r="K14745" s="14" t="n">
        <f aca="false">J14745-H14745</f>
        <v>-5.56</v>
      </c>
      <c r="L14745" s="14" t="n">
        <f aca="false">G14745-H14745</f>
        <v>-7.56</v>
      </c>
    </row>
    <row r="14746" customFormat="false" ht="15" hidden="false" customHeight="false" outlineLevel="0" collapsed="false">
      <c r="A14746" s="2" t="s">
        <v>174</v>
      </c>
      <c r="B14746" s="2" t="s">
        <v>174</v>
      </c>
      <c r="C14746" s="2" t="s">
        <v>47</v>
      </c>
      <c r="D14746" s="2" t="s">
        <v>12</v>
      </c>
      <c r="E14746" s="2" t="s">
        <v>74</v>
      </c>
      <c r="F14746" s="2" t="s">
        <v>977</v>
      </c>
      <c r="G14746" s="14" t="n">
        <v>9.5</v>
      </c>
      <c r="H14746" s="14" t="n">
        <v>32.21</v>
      </c>
      <c r="I14746" s="14" t="n">
        <v>9.5</v>
      </c>
      <c r="J14746" s="23" t="n">
        <f aca="false">IF(AND(E14746="Priority",ISNUMBER('Cost model'!N170)),'Cost model'!N170,'Cost model'!M170)</f>
        <v>25.5</v>
      </c>
      <c r="K14746" s="14" t="n">
        <f aca="false">J14746-H14746</f>
        <v>-6.71</v>
      </c>
      <c r="L14746" s="14" t="n">
        <f aca="false">G14746-H14746</f>
        <v>-22.71</v>
      </c>
    </row>
    <row r="14747" customFormat="false" ht="15" hidden="false" customHeight="false" outlineLevel="0" collapsed="false">
      <c r="A14747" s="2" t="s">
        <v>174</v>
      </c>
      <c r="B14747" s="2" t="s">
        <v>174</v>
      </c>
      <c r="C14747" s="2" t="s">
        <v>47</v>
      </c>
      <c r="D14747" s="2" t="s">
        <v>12</v>
      </c>
      <c r="E14747" s="2" t="s">
        <v>74</v>
      </c>
      <c r="F14747" s="2" t="s">
        <v>977</v>
      </c>
      <c r="G14747" s="14" t="n">
        <v>9.5</v>
      </c>
      <c r="H14747" s="14" t="n">
        <v>28.37</v>
      </c>
      <c r="I14747" s="14" t="n">
        <v>9.5</v>
      </c>
      <c r="J14747" s="23" t="n">
        <f aca="false">IF(AND(E14747="Priority",ISNUMBER('Cost model'!N170)),'Cost model'!N170,'Cost model'!M170)</f>
        <v>25.5</v>
      </c>
      <c r="K14747" s="14" t="n">
        <f aca="false">J14747-H14747</f>
        <v>-2.87</v>
      </c>
      <c r="L14747" s="14" t="n">
        <f aca="false">G14747-H14747</f>
        <v>-18.87</v>
      </c>
    </row>
    <row r="14748" customFormat="false" ht="15" hidden="false" customHeight="false" outlineLevel="0" collapsed="false">
      <c r="A14748" s="2" t="s">
        <v>142</v>
      </c>
      <c r="B14748" s="2" t="s">
        <v>142</v>
      </c>
      <c r="C14748" s="2" t="s">
        <v>49</v>
      </c>
      <c r="D14748" s="2" t="s">
        <v>12</v>
      </c>
      <c r="E14748" s="2" t="s">
        <v>74</v>
      </c>
      <c r="F14748" s="2" t="s">
        <v>977</v>
      </c>
      <c r="G14748" s="14" t="n">
        <v>19.5</v>
      </c>
      <c r="H14748" s="14" t="n">
        <v>59.51</v>
      </c>
      <c r="I14748" s="14" t="n">
        <v>19.5</v>
      </c>
      <c r="J14748" s="23" t="n">
        <f aca="false">IF(AND(E14748="Priority",ISNUMBER('Cost model'!N637)),'Cost model'!N637,'Cost model'!M637)</f>
        <v>45</v>
      </c>
      <c r="K14748" s="14" t="n">
        <f aca="false">J14748-H14748</f>
        <v>-14.51</v>
      </c>
      <c r="L14748" s="14" t="n">
        <f aca="false">G14748-H14748</f>
        <v>-40.01</v>
      </c>
    </row>
    <row r="14749" customFormat="false" ht="15" hidden="false" customHeight="false" outlineLevel="0" collapsed="false">
      <c r="A14749" s="2" t="s">
        <v>174</v>
      </c>
      <c r="B14749" s="2" t="s">
        <v>174</v>
      </c>
      <c r="C14749" s="2" t="s">
        <v>47</v>
      </c>
      <c r="D14749" s="2" t="s">
        <v>10</v>
      </c>
      <c r="E14749" s="2" t="s">
        <v>74</v>
      </c>
      <c r="F14749" s="2" t="s">
        <v>977</v>
      </c>
      <c r="G14749" s="14" t="n">
        <v>9.5</v>
      </c>
      <c r="H14749" s="14" t="n">
        <v>6.93</v>
      </c>
      <c r="I14749" s="14" t="n">
        <v>9.5</v>
      </c>
      <c r="J14749" s="23" t="n">
        <f aca="false">IF(AND(E14749="Priority",ISNUMBER('Cost model'!N167)),'Cost model'!N167,'Cost model'!M167)</f>
        <v>8.5</v>
      </c>
      <c r="K14749" s="14" t="n">
        <f aca="false">J14749-H14749</f>
        <v>1.57</v>
      </c>
      <c r="L14749" s="14" t="n">
        <f aca="false">G14749-H14749</f>
        <v>2.57</v>
      </c>
    </row>
    <row r="14750" customFormat="false" ht="15" hidden="false" customHeight="false" outlineLevel="0" collapsed="false">
      <c r="A14750" s="2" t="s">
        <v>221</v>
      </c>
      <c r="B14750" s="2" t="s">
        <v>221</v>
      </c>
      <c r="C14750" s="2" t="s">
        <v>49</v>
      </c>
      <c r="D14750" s="2" t="s">
        <v>10</v>
      </c>
      <c r="E14750" s="2" t="s">
        <v>74</v>
      </c>
      <c r="F14750" s="2" t="s">
        <v>977</v>
      </c>
      <c r="G14750" s="14" t="n">
        <v>17.5</v>
      </c>
      <c r="H14750" s="14" t="n">
        <v>14.36</v>
      </c>
      <c r="I14750" s="14" t="n">
        <v>17.5</v>
      </c>
      <c r="J14750" s="23" t="n">
        <f aca="false">IF(AND(E14750="Priority",ISNUMBER('Cost model'!N739)),'Cost model'!N739,'Cost model'!M739)</f>
        <v>17.5</v>
      </c>
      <c r="K14750" s="14" t="n">
        <f aca="false">J14750-H14750</f>
        <v>3.14</v>
      </c>
      <c r="L14750" s="14" t="n">
        <f aca="false">G14750-H14750</f>
        <v>3.14</v>
      </c>
    </row>
    <row r="14751" customFormat="false" ht="15" hidden="false" customHeight="false" outlineLevel="0" collapsed="false">
      <c r="A14751" s="2" t="s">
        <v>174</v>
      </c>
      <c r="B14751" s="2" t="s">
        <v>174</v>
      </c>
      <c r="C14751" s="2" t="s">
        <v>47</v>
      </c>
      <c r="D14751" s="2" t="s">
        <v>10</v>
      </c>
      <c r="E14751" s="2" t="s">
        <v>74</v>
      </c>
      <c r="F14751" s="2" t="s">
        <v>977</v>
      </c>
      <c r="G14751" s="14" t="n">
        <v>9.5</v>
      </c>
      <c r="H14751" s="14" t="n">
        <v>7.74</v>
      </c>
      <c r="I14751" s="14" t="n">
        <v>9.5</v>
      </c>
      <c r="J14751" s="23" t="n">
        <f aca="false">IF(AND(E14751="Priority",ISNUMBER('Cost model'!N167)),'Cost model'!N167,'Cost model'!M167)</f>
        <v>8.5</v>
      </c>
      <c r="K14751" s="14" t="n">
        <f aca="false">J14751-H14751</f>
        <v>0.76</v>
      </c>
      <c r="L14751" s="14" t="n">
        <f aca="false">G14751-H14751</f>
        <v>1.76</v>
      </c>
    </row>
    <row r="14752" customFormat="false" ht="15" hidden="false" customHeight="false" outlineLevel="0" collapsed="false">
      <c r="A14752" s="2" t="s">
        <v>221</v>
      </c>
      <c r="B14752" s="2" t="s">
        <v>221</v>
      </c>
      <c r="C14752" s="2" t="s">
        <v>47</v>
      </c>
      <c r="D14752" s="2" t="s">
        <v>10</v>
      </c>
      <c r="E14752" s="2" t="s">
        <v>74</v>
      </c>
      <c r="F14752" s="2" t="s">
        <v>977</v>
      </c>
      <c r="G14752" s="14" t="n">
        <v>9.5</v>
      </c>
      <c r="H14752" s="14" t="n">
        <v>7.43</v>
      </c>
      <c r="I14752" s="14" t="n">
        <v>9.5</v>
      </c>
      <c r="J14752" s="23" t="n">
        <f aca="false">IF(AND(E14752="Priority",ISNUMBER('Cost model'!N737)),'Cost model'!N737,'Cost model'!M737)</f>
        <v>8.5</v>
      </c>
      <c r="K14752" s="14" t="n">
        <f aca="false">J14752-H14752</f>
        <v>1.07</v>
      </c>
      <c r="L14752" s="14" t="n">
        <f aca="false">G14752-H14752</f>
        <v>2.07</v>
      </c>
    </row>
    <row r="14753" customFormat="false" ht="15" hidden="false" customHeight="false" outlineLevel="0" collapsed="false">
      <c r="A14753" s="2" t="s">
        <v>142</v>
      </c>
      <c r="B14753" s="2" t="s">
        <v>142</v>
      </c>
      <c r="C14753" s="2" t="s">
        <v>49</v>
      </c>
      <c r="D14753" s="2" t="s">
        <v>10</v>
      </c>
      <c r="E14753" s="2" t="s">
        <v>74</v>
      </c>
      <c r="F14753" s="2" t="s">
        <v>977</v>
      </c>
      <c r="G14753" s="14" t="n">
        <v>17.5</v>
      </c>
      <c r="H14753" s="14" t="n">
        <v>11.56</v>
      </c>
      <c r="I14753" s="14" t="n">
        <v>17.5</v>
      </c>
      <c r="J14753" s="23" t="n">
        <f aca="false">IF(AND(E14753="Priority",ISNUMBER('Cost model'!N634)),'Cost model'!N634,'Cost model'!M634)</f>
        <v>15.5</v>
      </c>
      <c r="K14753" s="14" t="n">
        <f aca="false">J14753-H14753</f>
        <v>3.94</v>
      </c>
      <c r="L14753" s="14" t="n">
        <f aca="false">G14753-H14753</f>
        <v>5.94</v>
      </c>
    </row>
    <row r="14754" customFormat="false" ht="15" hidden="false" customHeight="false" outlineLevel="0" collapsed="false">
      <c r="A14754" s="2" t="s">
        <v>174</v>
      </c>
      <c r="B14754" s="2" t="s">
        <v>174</v>
      </c>
      <c r="C14754" s="2" t="s">
        <v>48</v>
      </c>
      <c r="D14754" s="2" t="s">
        <v>10</v>
      </c>
      <c r="E14754" s="2" t="s">
        <v>74</v>
      </c>
      <c r="F14754" s="2" t="s">
        <v>977</v>
      </c>
      <c r="G14754" s="14" t="n">
        <v>12.5</v>
      </c>
      <c r="H14754" s="14" t="n">
        <v>7.36</v>
      </c>
      <c r="I14754" s="14" t="n">
        <v>12.5</v>
      </c>
      <c r="J14754" s="23" t="n">
        <f aca="false">IF(AND(E14754="Priority",ISNUMBER('Cost model'!N168)),'Cost model'!N168,'Cost model'!M168)</f>
        <v>13.5</v>
      </c>
      <c r="K14754" s="14" t="n">
        <f aca="false">J14754-H14754</f>
        <v>6.14</v>
      </c>
      <c r="L14754" s="14" t="n">
        <f aca="false">G14754-H14754</f>
        <v>5.14</v>
      </c>
    </row>
    <row r="14755" customFormat="false" ht="15" hidden="false" customHeight="false" outlineLevel="0" collapsed="false">
      <c r="A14755" s="2" t="s">
        <v>174</v>
      </c>
      <c r="B14755" s="2" t="s">
        <v>174</v>
      </c>
      <c r="C14755" s="2" t="s">
        <v>48</v>
      </c>
      <c r="D14755" s="2" t="s">
        <v>10</v>
      </c>
      <c r="E14755" s="2" t="s">
        <v>83</v>
      </c>
      <c r="F14755" s="2" t="s">
        <v>977</v>
      </c>
      <c r="G14755" s="14" t="n">
        <v>17.5</v>
      </c>
      <c r="H14755" s="14" t="n">
        <v>17.17</v>
      </c>
      <c r="I14755" s="14" t="n">
        <v>17.5</v>
      </c>
      <c r="J14755" s="23" t="n">
        <f aca="false">IF(AND(E14755="Priority",ISNUMBER('Cost model'!N168)),'Cost model'!N168,'Cost model'!M168)</f>
        <v>18.5</v>
      </c>
      <c r="K14755" s="14" t="n">
        <f aca="false">J14755-H14755</f>
        <v>1.33</v>
      </c>
      <c r="L14755" s="14" t="n">
        <f aca="false">G14755-H14755</f>
        <v>0.329999999999998</v>
      </c>
    </row>
    <row r="14756" customFormat="false" ht="15" hidden="false" customHeight="false" outlineLevel="0" collapsed="false">
      <c r="A14756" s="2" t="s">
        <v>174</v>
      </c>
      <c r="B14756" s="2" t="s">
        <v>174</v>
      </c>
      <c r="C14756" s="2" t="s">
        <v>48</v>
      </c>
      <c r="D14756" s="2" t="s">
        <v>10</v>
      </c>
      <c r="E14756" s="2" t="s">
        <v>74</v>
      </c>
      <c r="F14756" s="2" t="s">
        <v>977</v>
      </c>
      <c r="G14756" s="14" t="n">
        <v>12.5</v>
      </c>
      <c r="H14756" s="14" t="n">
        <v>11</v>
      </c>
      <c r="I14756" s="14" t="n">
        <v>12.5</v>
      </c>
      <c r="J14756" s="23" t="n">
        <f aca="false">IF(AND(E14756="Priority",ISNUMBER('Cost model'!N168)),'Cost model'!N168,'Cost model'!M168)</f>
        <v>13.5</v>
      </c>
      <c r="K14756" s="14" t="n">
        <f aca="false">J14756-H14756</f>
        <v>2.5</v>
      </c>
      <c r="L14756" s="14" t="n">
        <f aca="false">G14756-H14756</f>
        <v>1.5</v>
      </c>
    </row>
    <row r="14757" customFormat="false" ht="15" hidden="false" customHeight="false" outlineLevel="0" collapsed="false">
      <c r="A14757" s="2" t="s">
        <v>174</v>
      </c>
      <c r="B14757" s="2" t="s">
        <v>174</v>
      </c>
      <c r="C14757" s="2" t="s">
        <v>48</v>
      </c>
      <c r="D14757" s="2" t="s">
        <v>10</v>
      </c>
      <c r="E14757" s="2" t="s">
        <v>74</v>
      </c>
      <c r="F14757" s="2" t="s">
        <v>977</v>
      </c>
      <c r="G14757" s="14" t="n">
        <v>12.5</v>
      </c>
      <c r="H14757" s="14" t="n">
        <v>12.14</v>
      </c>
      <c r="I14757" s="14" t="n">
        <v>12.5</v>
      </c>
      <c r="J14757" s="23" t="n">
        <f aca="false">IF(AND(E14757="Priority",ISNUMBER('Cost model'!N168)),'Cost model'!N168,'Cost model'!M168)</f>
        <v>13.5</v>
      </c>
      <c r="K14757" s="14" t="n">
        <f aca="false">J14757-H14757</f>
        <v>1.36</v>
      </c>
      <c r="L14757" s="14" t="n">
        <f aca="false">G14757-H14757</f>
        <v>0.359999999999999</v>
      </c>
    </row>
    <row r="14758" customFormat="false" ht="15" hidden="false" customHeight="false" outlineLevel="0" collapsed="false">
      <c r="A14758" s="2" t="s">
        <v>221</v>
      </c>
      <c r="B14758" s="2" t="s">
        <v>158</v>
      </c>
      <c r="C14758" s="2" t="s">
        <v>47</v>
      </c>
      <c r="D14758" s="2" t="s">
        <v>10</v>
      </c>
      <c r="E14758" s="2" t="s">
        <v>74</v>
      </c>
      <c r="F14758" s="2" t="s">
        <v>976</v>
      </c>
      <c r="G14758" s="14" t="n">
        <v>9.5</v>
      </c>
      <c r="H14758" s="14" t="n">
        <v>6.94</v>
      </c>
      <c r="I14758" s="14" t="n">
        <v>14.5</v>
      </c>
      <c r="J14758" s="23" t="n">
        <f aca="false">IF(AND(E14758="Priority",ISNUMBER('Cost model'!N752)),'Cost model'!N752,'Cost model'!M752)</f>
        <v>12.5</v>
      </c>
      <c r="K14758" s="14" t="n">
        <f aca="false">J14758-H14758</f>
        <v>5.56</v>
      </c>
      <c r="L14758" s="14" t="n">
        <f aca="false">G14758-H14758</f>
        <v>2.56</v>
      </c>
    </row>
    <row r="14759" customFormat="false" ht="15" hidden="false" customHeight="false" outlineLevel="0" collapsed="false">
      <c r="A14759" s="2" t="s">
        <v>158</v>
      </c>
      <c r="B14759" s="2" t="s">
        <v>158</v>
      </c>
      <c r="C14759" s="2" t="s">
        <v>47</v>
      </c>
      <c r="D14759" s="2" t="s">
        <v>10</v>
      </c>
      <c r="E14759" s="2" t="s">
        <v>74</v>
      </c>
      <c r="F14759" s="2" t="s">
        <v>977</v>
      </c>
      <c r="G14759" s="14" t="n">
        <v>9.5</v>
      </c>
      <c r="H14759" s="14" t="n">
        <v>7.48</v>
      </c>
      <c r="I14759" s="14" t="n">
        <v>9.5</v>
      </c>
      <c r="J14759" s="23" t="n">
        <f aca="false">IF(AND(E14759="Priority",ISNUMBER('Cost model'!N422)),'Cost model'!N422,'Cost model'!M422)</f>
        <v>8.5</v>
      </c>
      <c r="K14759" s="14" t="n">
        <f aca="false">J14759-H14759</f>
        <v>1.02</v>
      </c>
      <c r="L14759" s="14" t="n">
        <f aca="false">G14759-H14759</f>
        <v>2.02</v>
      </c>
    </row>
    <row r="14760" customFormat="false" ht="15" hidden="false" customHeight="false" outlineLevel="0" collapsed="false">
      <c r="A14760" s="2" t="s">
        <v>158</v>
      </c>
      <c r="B14760" s="2" t="s">
        <v>158</v>
      </c>
      <c r="C14760" s="2" t="s">
        <v>47</v>
      </c>
      <c r="D14760" s="2" t="s">
        <v>12</v>
      </c>
      <c r="E14760" s="2" t="s">
        <v>74</v>
      </c>
      <c r="F14760" s="2" t="s">
        <v>977</v>
      </c>
      <c r="G14760" s="14" t="n">
        <v>9.5</v>
      </c>
      <c r="H14760" s="14" t="n">
        <v>18.34</v>
      </c>
      <c r="I14760" s="14" t="n">
        <v>9.5</v>
      </c>
      <c r="J14760" s="23" t="n">
        <f aca="false">IF(AND(E14760="Priority",ISNUMBER('Cost model'!N425)),'Cost model'!N425,'Cost model'!M425)</f>
        <v>14.5</v>
      </c>
      <c r="K14760" s="14" t="n">
        <f aca="false">J14760-H14760</f>
        <v>-3.84</v>
      </c>
      <c r="L14760" s="14" t="n">
        <f aca="false">G14760-H14760</f>
        <v>-8.84</v>
      </c>
    </row>
    <row r="14761" customFormat="false" ht="15" hidden="false" customHeight="false" outlineLevel="0" collapsed="false">
      <c r="A14761" s="2" t="s">
        <v>124</v>
      </c>
      <c r="B14761" s="2" t="s">
        <v>124</v>
      </c>
      <c r="C14761" s="2" t="s">
        <v>47</v>
      </c>
      <c r="D14761" s="2" t="s">
        <v>10</v>
      </c>
      <c r="E14761" s="2" t="s">
        <v>74</v>
      </c>
      <c r="F14761" s="2" t="s">
        <v>977</v>
      </c>
      <c r="G14761" s="14" t="n">
        <v>9.5</v>
      </c>
      <c r="H14761" s="14" t="n">
        <v>6.24</v>
      </c>
      <c r="I14761" s="14" t="n">
        <v>9.5</v>
      </c>
      <c r="J14761" s="23" t="n">
        <f aca="false">IF(AND(E14761="Priority",ISNUMBER('Cost model'!N317)),'Cost model'!N317,'Cost model'!M317)</f>
        <v>10.5</v>
      </c>
      <c r="K14761" s="14" t="n">
        <f aca="false">J14761-H14761</f>
        <v>4.26</v>
      </c>
      <c r="L14761" s="14" t="n">
        <f aca="false">G14761-H14761</f>
        <v>3.26</v>
      </c>
    </row>
    <row r="14762" customFormat="false" ht="15" hidden="false" customHeight="false" outlineLevel="0" collapsed="false">
      <c r="A14762" s="2" t="s">
        <v>174</v>
      </c>
      <c r="B14762" s="2" t="s">
        <v>124</v>
      </c>
      <c r="C14762" s="2" t="s">
        <v>48</v>
      </c>
      <c r="D14762" s="2" t="s">
        <v>12</v>
      </c>
      <c r="E14762" s="2" t="s">
        <v>74</v>
      </c>
      <c r="F14762" s="2" t="s">
        <v>976</v>
      </c>
      <c r="G14762" s="14" t="n">
        <v>12.5</v>
      </c>
      <c r="H14762" s="14" t="n">
        <v>24.57</v>
      </c>
      <c r="I14762" s="14" t="n">
        <v>12.5</v>
      </c>
      <c r="J14762" s="23" t="n">
        <f aca="false">IF(AND(E14762="Priority",ISNUMBER('Cost model'!N111)),'Cost model'!N111,'Cost model'!M111)</f>
        <v>45</v>
      </c>
      <c r="K14762" s="14" t="n">
        <f aca="false">J14762-H14762</f>
        <v>20.43</v>
      </c>
      <c r="L14762" s="14" t="n">
        <f aca="false">G14762-H14762</f>
        <v>-12.07</v>
      </c>
    </row>
    <row r="14763" customFormat="false" ht="15" hidden="false" customHeight="false" outlineLevel="0" collapsed="false">
      <c r="A14763" s="2" t="s">
        <v>174</v>
      </c>
      <c r="B14763" s="2" t="s">
        <v>174</v>
      </c>
      <c r="C14763" s="2" t="s">
        <v>47</v>
      </c>
      <c r="D14763" s="2" t="s">
        <v>10</v>
      </c>
      <c r="E14763" s="2" t="s">
        <v>74</v>
      </c>
      <c r="F14763" s="2" t="s">
        <v>977</v>
      </c>
      <c r="G14763" s="14" t="n">
        <v>9.5</v>
      </c>
      <c r="H14763" s="14" t="n">
        <v>7.74</v>
      </c>
      <c r="I14763" s="14" t="n">
        <v>9.5</v>
      </c>
      <c r="J14763" s="23" t="n">
        <f aca="false">IF(AND(E14763="Priority",ISNUMBER('Cost model'!N167)),'Cost model'!N167,'Cost model'!M167)</f>
        <v>8.5</v>
      </c>
      <c r="K14763" s="14" t="n">
        <f aca="false">J14763-H14763</f>
        <v>0.76</v>
      </c>
      <c r="L14763" s="14" t="n">
        <f aca="false">G14763-H14763</f>
        <v>1.76</v>
      </c>
    </row>
    <row r="14764" customFormat="false" ht="15" hidden="false" customHeight="false" outlineLevel="0" collapsed="false">
      <c r="A14764" s="2" t="s">
        <v>174</v>
      </c>
      <c r="B14764" s="2" t="s">
        <v>174</v>
      </c>
      <c r="C14764" s="2" t="s">
        <v>49</v>
      </c>
      <c r="D14764" s="2" t="s">
        <v>12</v>
      </c>
      <c r="E14764" s="2" t="s">
        <v>83</v>
      </c>
      <c r="F14764" s="2" t="s">
        <v>977</v>
      </c>
      <c r="G14764" s="14" t="n">
        <v>29.5</v>
      </c>
      <c r="H14764" s="14" t="n">
        <v>44.91</v>
      </c>
      <c r="I14764" s="14" t="n">
        <v>29.5</v>
      </c>
      <c r="J14764" s="23" t="n">
        <f aca="false">IF(AND(E14764="Priority",ISNUMBER('Cost model'!N172)),'Cost model'!N172,'Cost model'!M172)</f>
        <v>60</v>
      </c>
      <c r="K14764" s="14" t="n">
        <f aca="false">J14764-H14764</f>
        <v>15.09</v>
      </c>
      <c r="L14764" s="14" t="n">
        <f aca="false">G14764-H14764</f>
        <v>-15.41</v>
      </c>
    </row>
    <row r="14765" customFormat="false" ht="15" hidden="false" customHeight="false" outlineLevel="0" collapsed="false">
      <c r="A14765" s="2" t="s">
        <v>142</v>
      </c>
      <c r="B14765" s="2" t="s">
        <v>142</v>
      </c>
      <c r="C14765" s="2" t="s">
        <v>48</v>
      </c>
      <c r="D14765" s="2" t="s">
        <v>12</v>
      </c>
      <c r="E14765" s="2" t="s">
        <v>74</v>
      </c>
      <c r="F14765" s="2" t="s">
        <v>977</v>
      </c>
      <c r="G14765" s="14" t="n">
        <v>12.5</v>
      </c>
      <c r="H14765" s="14" t="n">
        <v>29.36</v>
      </c>
      <c r="I14765" s="14" t="n">
        <v>12.5</v>
      </c>
      <c r="J14765" s="23" t="n">
        <f aca="false">IF(AND(E14765="Priority",ISNUMBER('Cost model'!N636)),'Cost model'!N636,'Cost model'!M636)</f>
        <v>40</v>
      </c>
      <c r="K14765" s="14" t="n">
        <f aca="false">J14765-H14765</f>
        <v>10.64</v>
      </c>
      <c r="L14765" s="14" t="n">
        <f aca="false">G14765-H14765</f>
        <v>-16.86</v>
      </c>
    </row>
    <row r="14766" customFormat="false" ht="15" hidden="false" customHeight="false" outlineLevel="0" collapsed="false">
      <c r="A14766" s="2" t="s">
        <v>221</v>
      </c>
      <c r="B14766" s="2" t="s">
        <v>221</v>
      </c>
      <c r="C14766" s="2" t="s">
        <v>47</v>
      </c>
      <c r="D14766" s="2" t="s">
        <v>10</v>
      </c>
      <c r="E14766" s="2" t="s">
        <v>74</v>
      </c>
      <c r="F14766" s="2" t="s">
        <v>977</v>
      </c>
      <c r="G14766" s="14" t="n">
        <v>9.5</v>
      </c>
      <c r="H14766" s="14" t="n">
        <v>7.43</v>
      </c>
      <c r="I14766" s="14" t="n">
        <v>9.5</v>
      </c>
      <c r="J14766" s="23" t="n">
        <f aca="false">IF(AND(E14766="Priority",ISNUMBER('Cost model'!N737)),'Cost model'!N737,'Cost model'!M737)</f>
        <v>8.5</v>
      </c>
      <c r="K14766" s="14" t="n">
        <f aca="false">J14766-H14766</f>
        <v>1.07</v>
      </c>
      <c r="L14766" s="14" t="n">
        <f aca="false">G14766-H14766</f>
        <v>2.07</v>
      </c>
    </row>
    <row r="14767" customFormat="false" ht="15" hidden="false" customHeight="false" outlineLevel="0" collapsed="false">
      <c r="A14767" s="2" t="s">
        <v>174</v>
      </c>
      <c r="B14767" s="2" t="s">
        <v>174</v>
      </c>
      <c r="C14767" s="2" t="s">
        <v>47</v>
      </c>
      <c r="D14767" s="2" t="s">
        <v>14</v>
      </c>
      <c r="E14767" s="2" t="s">
        <v>74</v>
      </c>
      <c r="F14767" s="2" t="s">
        <v>977</v>
      </c>
      <c r="G14767" s="14" t="n">
        <v>25</v>
      </c>
      <c r="H14767" s="14" t="n">
        <v>138.31</v>
      </c>
      <c r="I14767" s="14" t="n">
        <v>25</v>
      </c>
      <c r="J14767" s="23" t="n">
        <f aca="false">IF(AND(E14767="Priority",ISNUMBER('Cost model'!N176)),'Cost model'!N176,'Cost model'!M176)</f>
        <v>95</v>
      </c>
      <c r="K14767" s="14" t="n">
        <f aca="false">J14767-H14767</f>
        <v>-43.31</v>
      </c>
      <c r="L14767" s="14" t="n">
        <f aca="false">G14767-H14767</f>
        <v>-113.31</v>
      </c>
    </row>
    <row r="14768" customFormat="false" ht="15" hidden="false" customHeight="false" outlineLevel="0" collapsed="false">
      <c r="A14768" s="2" t="s">
        <v>174</v>
      </c>
      <c r="B14768" s="2" t="s">
        <v>124</v>
      </c>
      <c r="C14768" s="2" t="s">
        <v>47</v>
      </c>
      <c r="D14768" s="2" t="s">
        <v>10</v>
      </c>
      <c r="E14768" s="2" t="s">
        <v>74</v>
      </c>
      <c r="F14768" s="2" t="s">
        <v>976</v>
      </c>
      <c r="G14768" s="14" t="n">
        <v>9.5</v>
      </c>
      <c r="H14768" s="14" t="n">
        <v>7.72</v>
      </c>
      <c r="I14768" s="14" t="n">
        <v>9.5</v>
      </c>
      <c r="J14768" s="23" t="n">
        <f aca="false">IF(AND(E14768="Priority",ISNUMBER('Cost model'!N107)),'Cost model'!N107,'Cost model'!M107)</f>
        <v>12.5</v>
      </c>
      <c r="K14768" s="14" t="n">
        <f aca="false">J14768-H14768</f>
        <v>4.78</v>
      </c>
      <c r="L14768" s="14" t="n">
        <f aca="false">G14768-H14768</f>
        <v>1.78</v>
      </c>
    </row>
    <row r="14769" customFormat="false" ht="15" hidden="false" customHeight="false" outlineLevel="0" collapsed="false">
      <c r="A14769" s="2" t="s">
        <v>174</v>
      </c>
      <c r="B14769" s="2" t="s">
        <v>174</v>
      </c>
      <c r="C14769" s="2" t="s">
        <v>47</v>
      </c>
      <c r="D14769" s="2" t="s">
        <v>12</v>
      </c>
      <c r="E14769" s="2" t="s">
        <v>74</v>
      </c>
      <c r="F14769" s="2" t="s">
        <v>977</v>
      </c>
      <c r="G14769" s="14" t="n">
        <v>9.5</v>
      </c>
      <c r="H14769" s="14" t="n">
        <v>28.03</v>
      </c>
      <c r="I14769" s="14" t="n">
        <v>9.5</v>
      </c>
      <c r="J14769" s="23" t="n">
        <f aca="false">IF(AND(E14769="Priority",ISNUMBER('Cost model'!N170)),'Cost model'!N170,'Cost model'!M170)</f>
        <v>25.5</v>
      </c>
      <c r="K14769" s="14" t="n">
        <f aca="false">J14769-H14769</f>
        <v>-2.53</v>
      </c>
      <c r="L14769" s="14" t="n">
        <f aca="false">G14769-H14769</f>
        <v>-18.53</v>
      </c>
    </row>
    <row r="14770" customFormat="false" ht="15" hidden="false" customHeight="false" outlineLevel="0" collapsed="false">
      <c r="A14770" s="2" t="s">
        <v>124</v>
      </c>
      <c r="B14770" s="2" t="s">
        <v>124</v>
      </c>
      <c r="C14770" s="2" t="s">
        <v>48</v>
      </c>
      <c r="D14770" s="2" t="s">
        <v>10</v>
      </c>
      <c r="E14770" s="2" t="s">
        <v>74</v>
      </c>
      <c r="F14770" s="2" t="s">
        <v>977</v>
      </c>
      <c r="G14770" s="14" t="n">
        <v>12.5</v>
      </c>
      <c r="H14770" s="14" t="n">
        <v>21.55</v>
      </c>
      <c r="I14770" s="14" t="n">
        <v>12.5</v>
      </c>
      <c r="J14770" s="23" t="n">
        <f aca="false">IF(AND(E14770="Priority",ISNUMBER('Cost model'!N318)),'Cost model'!N318,'Cost model'!M318)</f>
        <v>14.5</v>
      </c>
      <c r="K14770" s="14" t="n">
        <f aca="false">J14770-H14770</f>
        <v>-7.05</v>
      </c>
      <c r="L14770" s="14" t="n">
        <f aca="false">G14770-H14770</f>
        <v>-9.05</v>
      </c>
    </row>
    <row r="14771" customFormat="false" ht="15" hidden="false" customHeight="false" outlineLevel="0" collapsed="false">
      <c r="A14771" s="2" t="s">
        <v>221</v>
      </c>
      <c r="B14771" s="2" t="s">
        <v>221</v>
      </c>
      <c r="C14771" s="2" t="s">
        <v>47</v>
      </c>
      <c r="D14771" s="2" t="s">
        <v>10</v>
      </c>
      <c r="E14771" s="2" t="s">
        <v>74</v>
      </c>
      <c r="F14771" s="2" t="s">
        <v>977</v>
      </c>
      <c r="G14771" s="14" t="n">
        <v>9.5</v>
      </c>
      <c r="H14771" s="14" t="n">
        <v>6.24</v>
      </c>
      <c r="I14771" s="14" t="n">
        <v>9.5</v>
      </c>
      <c r="J14771" s="23" t="n">
        <f aca="false">IF(AND(E14771="Priority",ISNUMBER('Cost model'!N737)),'Cost model'!N737,'Cost model'!M737)</f>
        <v>8.5</v>
      </c>
      <c r="K14771" s="14" t="n">
        <f aca="false">J14771-H14771</f>
        <v>2.26</v>
      </c>
      <c r="L14771" s="14" t="n">
        <f aca="false">G14771-H14771</f>
        <v>3.26</v>
      </c>
    </row>
    <row r="14772" customFormat="false" ht="15" hidden="false" customHeight="false" outlineLevel="0" collapsed="false">
      <c r="A14772" s="2" t="s">
        <v>221</v>
      </c>
      <c r="B14772" s="2" t="s">
        <v>142</v>
      </c>
      <c r="C14772" s="2" t="s">
        <v>49</v>
      </c>
      <c r="D14772" s="2" t="s">
        <v>13</v>
      </c>
      <c r="E14772" s="2" t="s">
        <v>74</v>
      </c>
      <c r="F14772" s="2" t="s">
        <v>976</v>
      </c>
      <c r="G14772" s="14" t="n">
        <v>50</v>
      </c>
      <c r="H14772" s="14" t="n">
        <v>130.83</v>
      </c>
      <c r="I14772" s="14" t="n">
        <v>125</v>
      </c>
      <c r="J14772" s="23" t="n">
        <f aca="false">IF(AND(E14772="Priority",ISNUMBER('Cost model'!N775)),'Cost model'!N775,'Cost model'!M775)</f>
        <v>155</v>
      </c>
      <c r="K14772" s="14" t="n">
        <f aca="false">J14772-H14772</f>
        <v>24.17</v>
      </c>
      <c r="L14772" s="14" t="n">
        <f aca="false">G14772-H14772</f>
        <v>-80.83</v>
      </c>
    </row>
    <row r="14773" customFormat="false" ht="15" hidden="false" customHeight="false" outlineLevel="0" collapsed="false">
      <c r="A14773" s="2" t="s">
        <v>124</v>
      </c>
      <c r="B14773" s="2" t="s">
        <v>124</v>
      </c>
      <c r="C14773" s="2" t="s">
        <v>48</v>
      </c>
      <c r="D14773" s="2" t="s">
        <v>12</v>
      </c>
      <c r="E14773" s="2" t="s">
        <v>83</v>
      </c>
      <c r="F14773" s="2" t="s">
        <v>977</v>
      </c>
      <c r="G14773" s="14" t="n">
        <v>19.5</v>
      </c>
      <c r="H14773" s="14" t="n">
        <v>24.57</v>
      </c>
      <c r="I14773" s="14" t="n">
        <v>19.5</v>
      </c>
      <c r="J14773" s="23" t="n">
        <f aca="false">IF(AND(E14773="Priority",ISNUMBER('Cost model'!N321)),'Cost model'!N321,'Cost model'!M321)</f>
        <v>55</v>
      </c>
      <c r="K14773" s="14" t="n">
        <f aca="false">J14773-H14773</f>
        <v>30.43</v>
      </c>
      <c r="L14773" s="14" t="n">
        <f aca="false">G14773-H14773</f>
        <v>-5.07</v>
      </c>
    </row>
    <row r="14774" customFormat="false" ht="15" hidden="false" customHeight="false" outlineLevel="0" collapsed="false">
      <c r="A14774" s="2" t="s">
        <v>221</v>
      </c>
      <c r="B14774" s="2" t="s">
        <v>221</v>
      </c>
      <c r="C14774" s="2" t="s">
        <v>47</v>
      </c>
      <c r="D14774" s="2" t="s">
        <v>13</v>
      </c>
      <c r="E14774" s="2" t="s">
        <v>74</v>
      </c>
      <c r="F14774" s="2" t="s">
        <v>977</v>
      </c>
      <c r="G14774" s="14" t="n">
        <v>19.5</v>
      </c>
      <c r="H14774" s="14" t="n">
        <v>28.55</v>
      </c>
      <c r="I14774" s="14" t="n">
        <v>19.5</v>
      </c>
      <c r="J14774" s="23" t="n">
        <f aca="false">IF(AND(E14774="Priority",ISNUMBER('Cost model'!N743)),'Cost model'!N743,'Cost model'!M743)</f>
        <v>45</v>
      </c>
      <c r="K14774" s="14" t="n">
        <f aca="false">J14774-H14774</f>
        <v>16.45</v>
      </c>
      <c r="L14774" s="14" t="n">
        <f aca="false">G14774-H14774</f>
        <v>-9.05</v>
      </c>
    </row>
    <row r="14775" customFormat="false" ht="15" hidden="false" customHeight="false" outlineLevel="0" collapsed="false">
      <c r="A14775" s="2" t="s">
        <v>174</v>
      </c>
      <c r="B14775" s="2" t="s">
        <v>174</v>
      </c>
      <c r="C14775" s="2" t="s">
        <v>47</v>
      </c>
      <c r="D14775" s="2" t="s">
        <v>12</v>
      </c>
      <c r="E14775" s="2" t="s">
        <v>74</v>
      </c>
      <c r="F14775" s="2" t="s">
        <v>977</v>
      </c>
      <c r="G14775" s="14" t="n">
        <v>9.5</v>
      </c>
      <c r="H14775" s="14" t="n">
        <v>28.35</v>
      </c>
      <c r="I14775" s="14" t="n">
        <v>9.5</v>
      </c>
      <c r="J14775" s="23" t="n">
        <f aca="false">IF(AND(E14775="Priority",ISNUMBER('Cost model'!N170)),'Cost model'!N170,'Cost model'!M170)</f>
        <v>25.5</v>
      </c>
      <c r="K14775" s="14" t="n">
        <f aca="false">J14775-H14775</f>
        <v>-2.85</v>
      </c>
      <c r="L14775" s="14" t="n">
        <f aca="false">G14775-H14775</f>
        <v>-18.85</v>
      </c>
    </row>
    <row r="14776" customFormat="false" ht="15" hidden="false" customHeight="false" outlineLevel="0" collapsed="false">
      <c r="A14776" s="2" t="s">
        <v>174</v>
      </c>
      <c r="B14776" s="2" t="s">
        <v>174</v>
      </c>
      <c r="C14776" s="2" t="s">
        <v>49</v>
      </c>
      <c r="D14776" s="2" t="s">
        <v>10</v>
      </c>
      <c r="E14776" s="2" t="s">
        <v>74</v>
      </c>
      <c r="F14776" s="2" t="s">
        <v>977</v>
      </c>
      <c r="G14776" s="14" t="n">
        <v>17.5</v>
      </c>
      <c r="H14776" s="14" t="n">
        <v>25.89</v>
      </c>
      <c r="I14776" s="14" t="n">
        <v>17.5</v>
      </c>
      <c r="J14776" s="23" t="n">
        <f aca="false">IF(AND(E14776="Priority",ISNUMBER('Cost model'!N169)),'Cost model'!N169,'Cost model'!M169)</f>
        <v>18.5</v>
      </c>
      <c r="K14776" s="14" t="n">
        <f aca="false">J14776-H14776</f>
        <v>-7.39</v>
      </c>
      <c r="L14776" s="14" t="n">
        <f aca="false">G14776-H14776</f>
        <v>-8.39</v>
      </c>
    </row>
    <row r="14777" customFormat="false" ht="15" hidden="false" customHeight="false" outlineLevel="0" collapsed="false">
      <c r="A14777" s="2" t="s">
        <v>205</v>
      </c>
      <c r="B14777" s="2" t="s">
        <v>142</v>
      </c>
      <c r="C14777" s="2" t="s">
        <v>48</v>
      </c>
      <c r="D14777" s="2" t="s">
        <v>12</v>
      </c>
      <c r="E14777" s="2" t="s">
        <v>74</v>
      </c>
      <c r="F14777" s="2" t="s">
        <v>976</v>
      </c>
      <c r="G14777" s="14" t="n">
        <v>19.5</v>
      </c>
      <c r="H14777" s="14" t="n">
        <v>22.24</v>
      </c>
      <c r="I14777" s="14" t="n">
        <v>19.5</v>
      </c>
      <c r="J14777" s="23" t="n">
        <f aca="false">IF(AND(E14777="Priority",ISNUMBER('Cost model'!N546)),'Cost model'!N546,'Cost model'!M546)</f>
        <v>60</v>
      </c>
      <c r="K14777" s="14" t="n">
        <f aca="false">J14777-H14777</f>
        <v>37.76</v>
      </c>
      <c r="L14777" s="14" t="n">
        <f aca="false">G14777-H14777</f>
        <v>-2.74</v>
      </c>
    </row>
    <row r="14778" customFormat="false" ht="15" hidden="false" customHeight="false" outlineLevel="0" collapsed="false">
      <c r="A14778" s="2" t="s">
        <v>142</v>
      </c>
      <c r="B14778" s="2" t="s">
        <v>142</v>
      </c>
      <c r="C14778" s="2" t="s">
        <v>47</v>
      </c>
      <c r="D14778" s="2" t="s">
        <v>12</v>
      </c>
      <c r="E14778" s="2" t="s">
        <v>74</v>
      </c>
      <c r="F14778" s="2" t="s">
        <v>977</v>
      </c>
      <c r="G14778" s="14" t="n">
        <v>9.5</v>
      </c>
      <c r="H14778" s="14" t="n">
        <v>7.48</v>
      </c>
      <c r="I14778" s="14" t="n">
        <v>9.5</v>
      </c>
      <c r="J14778" s="23" t="n">
        <f aca="false">IF(AND(E14778="Priority",ISNUMBER('Cost model'!N635)),'Cost model'!N635,'Cost model'!M635)</f>
        <v>30.5</v>
      </c>
      <c r="K14778" s="14" t="n">
        <f aca="false">J14778-H14778</f>
        <v>23.02</v>
      </c>
      <c r="L14778" s="14" t="n">
        <f aca="false">G14778-H14778</f>
        <v>2.02</v>
      </c>
    </row>
    <row r="14779" customFormat="false" ht="15" hidden="false" customHeight="false" outlineLevel="0" collapsed="false">
      <c r="A14779" s="2" t="s">
        <v>221</v>
      </c>
      <c r="B14779" s="2" t="s">
        <v>221</v>
      </c>
      <c r="C14779" s="2" t="s">
        <v>47</v>
      </c>
      <c r="D14779" s="2" t="s">
        <v>12</v>
      </c>
      <c r="E14779" s="2" t="s">
        <v>74</v>
      </c>
      <c r="F14779" s="2" t="s">
        <v>977</v>
      </c>
      <c r="G14779" s="14" t="n">
        <v>9.5</v>
      </c>
      <c r="H14779" s="14" t="n">
        <v>14.41</v>
      </c>
      <c r="I14779" s="14" t="n">
        <v>9.5</v>
      </c>
      <c r="J14779" s="23" t="n">
        <f aca="false">IF(AND(E14779="Priority",ISNUMBER('Cost model'!N740)),'Cost model'!N740,'Cost model'!M740)</f>
        <v>22.5</v>
      </c>
      <c r="K14779" s="14" t="n">
        <f aca="false">J14779-H14779</f>
        <v>8.09</v>
      </c>
      <c r="L14779" s="14" t="n">
        <f aca="false">G14779-H14779</f>
        <v>-4.91</v>
      </c>
    </row>
    <row r="14780" customFormat="false" ht="15" hidden="false" customHeight="false" outlineLevel="0" collapsed="false">
      <c r="A14780" s="2" t="s">
        <v>221</v>
      </c>
      <c r="B14780" s="2" t="s">
        <v>158</v>
      </c>
      <c r="C14780" s="2" t="s">
        <v>49</v>
      </c>
      <c r="D14780" s="2" t="s">
        <v>10</v>
      </c>
      <c r="E14780" s="2" t="s">
        <v>74</v>
      </c>
      <c r="F14780" s="2" t="s">
        <v>976</v>
      </c>
      <c r="G14780" s="14" t="n">
        <v>24.5</v>
      </c>
      <c r="H14780" s="14" t="n">
        <v>17.22</v>
      </c>
      <c r="I14780" s="14" t="n">
        <v>17.5</v>
      </c>
      <c r="J14780" s="23" t="n">
        <f aca="false">IF(AND(E14780="Priority",ISNUMBER('Cost model'!N754)),'Cost model'!N754,'Cost model'!M754)</f>
        <v>23.5</v>
      </c>
      <c r="K14780" s="14" t="n">
        <f aca="false">J14780-H14780</f>
        <v>6.28</v>
      </c>
      <c r="L14780" s="14" t="n">
        <f aca="false">G14780-H14780</f>
        <v>7.28</v>
      </c>
    </row>
    <row r="14781" customFormat="false" ht="15" hidden="false" customHeight="false" outlineLevel="0" collapsed="false">
      <c r="A14781" s="2" t="s">
        <v>174</v>
      </c>
      <c r="B14781" s="2" t="s">
        <v>174</v>
      </c>
      <c r="C14781" s="2" t="s">
        <v>47</v>
      </c>
      <c r="D14781" s="2" t="s">
        <v>10</v>
      </c>
      <c r="E14781" s="2" t="s">
        <v>74</v>
      </c>
      <c r="F14781" s="2" t="s">
        <v>977</v>
      </c>
      <c r="G14781" s="14" t="n">
        <v>9.5</v>
      </c>
      <c r="H14781" s="14" t="n">
        <v>6.23</v>
      </c>
      <c r="I14781" s="14" t="n">
        <v>9.5</v>
      </c>
      <c r="J14781" s="23" t="n">
        <f aca="false">IF(AND(E14781="Priority",ISNUMBER('Cost model'!N167)),'Cost model'!N167,'Cost model'!M167)</f>
        <v>8.5</v>
      </c>
      <c r="K14781" s="14" t="n">
        <f aca="false">J14781-H14781</f>
        <v>2.27</v>
      </c>
      <c r="L14781" s="14" t="n">
        <f aca="false">G14781-H14781</f>
        <v>3.27</v>
      </c>
    </row>
    <row r="14782" customFormat="false" ht="15" hidden="false" customHeight="false" outlineLevel="0" collapsed="false">
      <c r="A14782" s="2" t="s">
        <v>221</v>
      </c>
      <c r="B14782" s="2" t="s">
        <v>158</v>
      </c>
      <c r="C14782" s="2" t="s">
        <v>49</v>
      </c>
      <c r="D14782" s="2" t="s">
        <v>12</v>
      </c>
      <c r="E14782" s="2" t="s">
        <v>74</v>
      </c>
      <c r="F14782" s="2" t="s">
        <v>976</v>
      </c>
      <c r="G14782" s="14" t="n">
        <v>29.5</v>
      </c>
      <c r="H14782" s="14" t="n">
        <v>113.23</v>
      </c>
      <c r="I14782" s="14" t="n">
        <v>19.5</v>
      </c>
      <c r="J14782" s="23" t="n">
        <f aca="false">IF(AND(E14782="Priority",ISNUMBER('Cost model'!N757)),'Cost model'!N757,'Cost model'!M757)</f>
        <v>65</v>
      </c>
      <c r="K14782" s="14" t="n">
        <f aca="false">J14782-H14782</f>
        <v>-48.23</v>
      </c>
      <c r="L14782" s="14" t="n">
        <f aca="false">G14782-H14782</f>
        <v>-83.73</v>
      </c>
    </row>
    <row r="14783" customFormat="false" ht="15" hidden="false" customHeight="false" outlineLevel="0" collapsed="false">
      <c r="A14783" s="2" t="s">
        <v>142</v>
      </c>
      <c r="B14783" s="2" t="s">
        <v>142</v>
      </c>
      <c r="C14783" s="2" t="s">
        <v>48</v>
      </c>
      <c r="D14783" s="2" t="s">
        <v>10</v>
      </c>
      <c r="E14783" s="2" t="s">
        <v>83</v>
      </c>
      <c r="F14783" s="2" t="s">
        <v>977</v>
      </c>
      <c r="G14783" s="14" t="n">
        <v>17.5</v>
      </c>
      <c r="H14783" s="14" t="n">
        <v>21.7</v>
      </c>
      <c r="I14783" s="14" t="n">
        <v>17.5</v>
      </c>
      <c r="J14783" s="23" t="n">
        <f aca="false">IF(AND(E14783="Priority",ISNUMBER('Cost model'!N633)),'Cost model'!N633,'Cost model'!M633)</f>
        <v>16.5</v>
      </c>
      <c r="K14783" s="14" t="n">
        <f aca="false">J14783-H14783</f>
        <v>-5.2</v>
      </c>
      <c r="L14783" s="14" t="n">
        <f aca="false">G14783-H14783</f>
        <v>-4.2</v>
      </c>
    </row>
    <row r="14784" customFormat="false" ht="15" hidden="false" customHeight="false" outlineLevel="0" collapsed="false">
      <c r="A14784" s="2" t="s">
        <v>124</v>
      </c>
      <c r="B14784" s="2" t="s">
        <v>124</v>
      </c>
      <c r="C14784" s="2" t="s">
        <v>48</v>
      </c>
      <c r="D14784" s="2" t="s">
        <v>10</v>
      </c>
      <c r="E14784" s="2" t="s">
        <v>74</v>
      </c>
      <c r="F14784" s="2" t="s">
        <v>977</v>
      </c>
      <c r="G14784" s="14" t="n">
        <v>12.5</v>
      </c>
      <c r="H14784" s="14" t="n">
        <v>14.36</v>
      </c>
      <c r="I14784" s="14" t="n">
        <v>12.5</v>
      </c>
      <c r="J14784" s="23" t="n">
        <f aca="false">IF(AND(E14784="Priority",ISNUMBER('Cost model'!N318)),'Cost model'!N318,'Cost model'!M318)</f>
        <v>14.5</v>
      </c>
      <c r="K14784" s="14" t="n">
        <f aca="false">J14784-H14784</f>
        <v>0.140000000000001</v>
      </c>
      <c r="L14784" s="14" t="n">
        <f aca="false">G14784-H14784</f>
        <v>-1.86</v>
      </c>
    </row>
    <row r="14785" customFormat="false" ht="15" hidden="false" customHeight="false" outlineLevel="0" collapsed="false">
      <c r="A14785" s="2" t="s">
        <v>221</v>
      </c>
      <c r="B14785" s="2" t="s">
        <v>221</v>
      </c>
      <c r="C14785" s="2" t="s">
        <v>47</v>
      </c>
      <c r="D14785" s="2" t="s">
        <v>10</v>
      </c>
      <c r="E14785" s="2" t="s">
        <v>74</v>
      </c>
      <c r="F14785" s="2" t="s">
        <v>977</v>
      </c>
      <c r="G14785" s="14" t="n">
        <v>9.5</v>
      </c>
      <c r="H14785" s="14" t="n">
        <v>6.24</v>
      </c>
      <c r="I14785" s="14" t="n">
        <v>9.5</v>
      </c>
      <c r="J14785" s="23" t="n">
        <f aca="false">IF(AND(E14785="Priority",ISNUMBER('Cost model'!N737)),'Cost model'!N737,'Cost model'!M737)</f>
        <v>8.5</v>
      </c>
      <c r="K14785" s="14" t="n">
        <f aca="false">J14785-H14785</f>
        <v>2.26</v>
      </c>
      <c r="L14785" s="14" t="n">
        <f aca="false">G14785-H14785</f>
        <v>3.26</v>
      </c>
    </row>
    <row r="14786" customFormat="false" ht="15" hidden="false" customHeight="false" outlineLevel="0" collapsed="false">
      <c r="A14786" s="2" t="s">
        <v>142</v>
      </c>
      <c r="B14786" s="2" t="s">
        <v>174</v>
      </c>
      <c r="C14786" s="2" t="s">
        <v>47</v>
      </c>
      <c r="D14786" s="2" t="s">
        <v>12</v>
      </c>
      <c r="E14786" s="2" t="s">
        <v>74</v>
      </c>
      <c r="F14786" s="2" t="s">
        <v>976</v>
      </c>
      <c r="G14786" s="14" t="n">
        <v>19.5</v>
      </c>
      <c r="H14786" s="14" t="n">
        <v>35.28</v>
      </c>
      <c r="I14786" s="14" t="n">
        <v>19.5</v>
      </c>
      <c r="J14786" s="23" t="n">
        <f aca="false">IF(AND(E14786="Priority",ISNUMBER('Cost model'!N695)),'Cost model'!N695,'Cost model'!M695)</f>
        <v>40</v>
      </c>
      <c r="K14786" s="14" t="n">
        <f aca="false">J14786-H14786</f>
        <v>4.72</v>
      </c>
      <c r="L14786" s="14" t="n">
        <f aca="false">G14786-H14786</f>
        <v>-15.78</v>
      </c>
    </row>
    <row r="14787" customFormat="false" ht="15" hidden="false" customHeight="false" outlineLevel="0" collapsed="false">
      <c r="A14787" s="2" t="s">
        <v>142</v>
      </c>
      <c r="B14787" s="2" t="s">
        <v>142</v>
      </c>
      <c r="C14787" s="2" t="s">
        <v>47</v>
      </c>
      <c r="D14787" s="2" t="s">
        <v>10</v>
      </c>
      <c r="E14787" s="2" t="s">
        <v>74</v>
      </c>
      <c r="F14787" s="2" t="s">
        <v>977</v>
      </c>
      <c r="G14787" s="14" t="n">
        <v>9.5</v>
      </c>
      <c r="H14787" s="14" t="n">
        <v>5.24</v>
      </c>
      <c r="I14787" s="14" t="n">
        <v>9.5</v>
      </c>
      <c r="J14787" s="23" t="n">
        <f aca="false">IF(AND(E14787="Priority",ISNUMBER('Cost model'!N632)),'Cost model'!N632,'Cost model'!M632)</f>
        <v>9.5</v>
      </c>
      <c r="K14787" s="14" t="n">
        <f aca="false">J14787-H14787</f>
        <v>4.26</v>
      </c>
      <c r="L14787" s="14" t="n">
        <f aca="false">G14787-H14787</f>
        <v>4.26</v>
      </c>
    </row>
    <row r="14788" customFormat="false" ht="15" hidden="false" customHeight="false" outlineLevel="0" collapsed="false">
      <c r="A14788" s="2" t="s">
        <v>158</v>
      </c>
      <c r="B14788" s="2" t="s">
        <v>158</v>
      </c>
      <c r="C14788" s="2" t="s">
        <v>49</v>
      </c>
      <c r="D14788" s="2" t="s">
        <v>10</v>
      </c>
      <c r="E14788" s="2" t="s">
        <v>74</v>
      </c>
      <c r="F14788" s="2" t="s">
        <v>977</v>
      </c>
      <c r="G14788" s="14" t="n">
        <v>17.5</v>
      </c>
      <c r="H14788" s="14" t="n">
        <v>17.64</v>
      </c>
      <c r="I14788" s="14" t="n">
        <v>17.5</v>
      </c>
      <c r="J14788" s="23" t="n">
        <f aca="false">IF(AND(E14788="Priority",ISNUMBER('Cost model'!N424)),'Cost model'!N424,'Cost model'!M424)</f>
        <v>16.5</v>
      </c>
      <c r="K14788" s="14" t="n">
        <f aca="false">J14788-H14788</f>
        <v>-1.14</v>
      </c>
      <c r="L14788" s="14" t="n">
        <f aca="false">G14788-H14788</f>
        <v>-0.140000000000001</v>
      </c>
    </row>
    <row r="14789" customFormat="false" ht="15" hidden="false" customHeight="false" outlineLevel="0" collapsed="false">
      <c r="A14789" s="2" t="s">
        <v>158</v>
      </c>
      <c r="B14789" s="2" t="s">
        <v>158</v>
      </c>
      <c r="C14789" s="2" t="s">
        <v>49</v>
      </c>
      <c r="D14789" s="2" t="s">
        <v>12</v>
      </c>
      <c r="E14789" s="2" t="s">
        <v>83</v>
      </c>
      <c r="F14789" s="2" t="s">
        <v>977</v>
      </c>
      <c r="G14789" s="14" t="n">
        <v>29.5</v>
      </c>
      <c r="H14789" s="14" t="n">
        <v>41.67</v>
      </c>
      <c r="I14789" s="14" t="n">
        <v>29.5</v>
      </c>
      <c r="J14789" s="23" t="n">
        <f aca="false">IF(AND(E14789="Priority",ISNUMBER('Cost model'!N427)),'Cost model'!N427,'Cost model'!M427)</f>
        <v>40</v>
      </c>
      <c r="K14789" s="14" t="n">
        <f aca="false">J14789-H14789</f>
        <v>-1.67</v>
      </c>
      <c r="L14789" s="14" t="n">
        <f aca="false">G14789-H14789</f>
        <v>-12.17</v>
      </c>
    </row>
    <row r="14790" customFormat="false" ht="15" hidden="false" customHeight="false" outlineLevel="0" collapsed="false">
      <c r="A14790" s="2" t="s">
        <v>124</v>
      </c>
      <c r="B14790" s="2" t="s">
        <v>124</v>
      </c>
      <c r="C14790" s="2" t="s">
        <v>48</v>
      </c>
      <c r="D14790" s="2" t="s">
        <v>12</v>
      </c>
      <c r="E14790" s="2" t="s">
        <v>74</v>
      </c>
      <c r="F14790" s="2" t="s">
        <v>977</v>
      </c>
      <c r="G14790" s="14" t="n">
        <v>12.5</v>
      </c>
      <c r="H14790" s="14" t="n">
        <v>25.89</v>
      </c>
      <c r="I14790" s="14" t="n">
        <v>12.5</v>
      </c>
      <c r="J14790" s="23" t="n">
        <f aca="false">IF(AND(E14790="Priority",ISNUMBER('Cost model'!N321)),'Cost model'!N321,'Cost model'!M321)</f>
        <v>40</v>
      </c>
      <c r="K14790" s="14" t="n">
        <f aca="false">J14790-H14790</f>
        <v>14.11</v>
      </c>
      <c r="L14790" s="14" t="n">
        <f aca="false">G14790-H14790</f>
        <v>-13.39</v>
      </c>
    </row>
    <row r="14791" customFormat="false" ht="15" hidden="false" customHeight="false" outlineLevel="0" collapsed="false">
      <c r="A14791" s="2" t="s">
        <v>158</v>
      </c>
      <c r="B14791" s="2" t="s">
        <v>124</v>
      </c>
      <c r="C14791" s="2" t="s">
        <v>49</v>
      </c>
      <c r="D14791" s="2" t="s">
        <v>12</v>
      </c>
      <c r="E14791" s="2" t="s">
        <v>74</v>
      </c>
      <c r="F14791" s="2" t="s">
        <v>976</v>
      </c>
      <c r="G14791" s="14" t="n">
        <v>19.5</v>
      </c>
      <c r="H14791" s="14" t="n">
        <v>52.68</v>
      </c>
      <c r="I14791" s="14" t="n">
        <v>19.5</v>
      </c>
      <c r="J14791" s="23" t="n">
        <f aca="false">IF(AND(E14791="Priority",ISNUMBER('Cost model'!N457)),'Cost model'!N457,'Cost model'!M457)</f>
        <v>55</v>
      </c>
      <c r="K14791" s="14" t="n">
        <f aca="false">J14791-H14791</f>
        <v>2.32</v>
      </c>
      <c r="L14791" s="14" t="n">
        <f aca="false">G14791-H14791</f>
        <v>-33.18</v>
      </c>
    </row>
    <row r="14792" customFormat="false" ht="15" hidden="false" customHeight="false" outlineLevel="0" collapsed="false">
      <c r="A14792" s="2" t="s">
        <v>124</v>
      </c>
      <c r="B14792" s="2" t="s">
        <v>124</v>
      </c>
      <c r="C14792" s="2" t="s">
        <v>48</v>
      </c>
      <c r="D14792" s="2" t="s">
        <v>10</v>
      </c>
      <c r="E14792" s="2" t="s">
        <v>74</v>
      </c>
      <c r="F14792" s="2" t="s">
        <v>977</v>
      </c>
      <c r="G14792" s="14" t="n">
        <v>12.5</v>
      </c>
      <c r="H14792" s="14" t="n">
        <v>6.78</v>
      </c>
      <c r="I14792" s="14" t="n">
        <v>12.5</v>
      </c>
      <c r="J14792" s="23" t="n">
        <f aca="false">IF(AND(E14792="Priority",ISNUMBER('Cost model'!N318)),'Cost model'!N318,'Cost model'!M318)</f>
        <v>14.5</v>
      </c>
      <c r="K14792" s="14" t="n">
        <f aca="false">J14792-H14792</f>
        <v>7.72</v>
      </c>
      <c r="L14792" s="14" t="n">
        <f aca="false">G14792-H14792</f>
        <v>5.72</v>
      </c>
    </row>
    <row r="14793" customFormat="false" ht="15" hidden="false" customHeight="false" outlineLevel="0" collapsed="false">
      <c r="A14793" s="2" t="s">
        <v>142</v>
      </c>
      <c r="B14793" s="2" t="s">
        <v>142</v>
      </c>
      <c r="C14793" s="2" t="s">
        <v>47</v>
      </c>
      <c r="D14793" s="2" t="s">
        <v>10</v>
      </c>
      <c r="E14793" s="2" t="s">
        <v>74</v>
      </c>
      <c r="F14793" s="2" t="s">
        <v>977</v>
      </c>
      <c r="G14793" s="14" t="n">
        <v>9.5</v>
      </c>
      <c r="H14793" s="14" t="n">
        <v>5.59</v>
      </c>
      <c r="I14793" s="14" t="n">
        <v>9.5</v>
      </c>
      <c r="J14793" s="23" t="n">
        <f aca="false">IF(AND(E14793="Priority",ISNUMBER('Cost model'!N632)),'Cost model'!N632,'Cost model'!M632)</f>
        <v>9.5</v>
      </c>
      <c r="K14793" s="14" t="n">
        <f aca="false">J14793-H14793</f>
        <v>3.91</v>
      </c>
      <c r="L14793" s="14" t="n">
        <f aca="false">G14793-H14793</f>
        <v>3.91</v>
      </c>
    </row>
    <row r="14794" customFormat="false" ht="15" hidden="false" customHeight="false" outlineLevel="0" collapsed="false">
      <c r="A14794" s="2" t="s">
        <v>158</v>
      </c>
      <c r="B14794" s="2" t="s">
        <v>174</v>
      </c>
      <c r="C14794" s="2" t="s">
        <v>49</v>
      </c>
      <c r="D14794" s="2" t="s">
        <v>10</v>
      </c>
      <c r="E14794" s="2" t="s">
        <v>74</v>
      </c>
      <c r="F14794" s="2" t="s">
        <v>976</v>
      </c>
      <c r="G14794" s="14" t="n">
        <v>17.5</v>
      </c>
      <c r="H14794" s="14" t="n">
        <v>14.36</v>
      </c>
      <c r="I14794" s="14" t="n">
        <v>17.5</v>
      </c>
      <c r="J14794" s="23" t="n">
        <f aca="false">IF(AND(E14794="Priority",ISNUMBER('Cost model'!N484)),'Cost model'!N484,'Cost model'!M484)</f>
        <v>16.5</v>
      </c>
      <c r="K14794" s="14" t="n">
        <f aca="false">J14794-H14794</f>
        <v>2.14</v>
      </c>
      <c r="L14794" s="14" t="n">
        <f aca="false">G14794-H14794</f>
        <v>3.14</v>
      </c>
    </row>
    <row r="14795" customFormat="false" ht="15" hidden="false" customHeight="false" outlineLevel="0" collapsed="false">
      <c r="A14795" s="2" t="s">
        <v>124</v>
      </c>
      <c r="B14795" s="2" t="s">
        <v>124</v>
      </c>
      <c r="C14795" s="2" t="s">
        <v>48</v>
      </c>
      <c r="D14795" s="2" t="s">
        <v>10</v>
      </c>
      <c r="E14795" s="2" t="s">
        <v>83</v>
      </c>
      <c r="F14795" s="2" t="s">
        <v>977</v>
      </c>
      <c r="G14795" s="14" t="n">
        <v>17.5</v>
      </c>
      <c r="H14795" s="14" t="n">
        <v>24.57</v>
      </c>
      <c r="I14795" s="14" t="n">
        <v>17.5</v>
      </c>
      <c r="J14795" s="23" t="n">
        <f aca="false">IF(AND(E14795="Priority",ISNUMBER('Cost model'!N318)),'Cost model'!N318,'Cost model'!M318)</f>
        <v>19.5</v>
      </c>
      <c r="K14795" s="14" t="n">
        <f aca="false">J14795-H14795</f>
        <v>-5.07</v>
      </c>
      <c r="L14795" s="14" t="n">
        <f aca="false">G14795-H14795</f>
        <v>-7.07</v>
      </c>
    </row>
    <row r="14796" customFormat="false" ht="15" hidden="false" customHeight="false" outlineLevel="0" collapsed="false">
      <c r="A14796" s="2" t="s">
        <v>124</v>
      </c>
      <c r="B14796" s="2" t="s">
        <v>124</v>
      </c>
      <c r="C14796" s="2" t="s">
        <v>49</v>
      </c>
      <c r="D14796" s="2" t="s">
        <v>12</v>
      </c>
      <c r="E14796" s="2" t="s">
        <v>74</v>
      </c>
      <c r="F14796" s="2" t="s">
        <v>977</v>
      </c>
      <c r="G14796" s="14" t="n">
        <v>19.5</v>
      </c>
      <c r="H14796" s="14" t="n">
        <v>62.69</v>
      </c>
      <c r="I14796" s="14" t="n">
        <v>19.5</v>
      </c>
      <c r="J14796" s="23" t="n">
        <f aca="false">IF(AND(E14796="Priority",ISNUMBER('Cost model'!N322)),'Cost model'!N322,'Cost model'!M322)</f>
        <v>50</v>
      </c>
      <c r="K14796" s="14" t="n">
        <f aca="false">J14796-H14796</f>
        <v>-12.69</v>
      </c>
      <c r="L14796" s="14" t="n">
        <f aca="false">G14796-H14796</f>
        <v>-43.19</v>
      </c>
    </row>
    <row r="14797" customFormat="false" ht="15" hidden="false" customHeight="false" outlineLevel="0" collapsed="false">
      <c r="A14797" s="2" t="s">
        <v>205</v>
      </c>
      <c r="B14797" s="2" t="s">
        <v>205</v>
      </c>
      <c r="C14797" s="2" t="s">
        <v>48</v>
      </c>
      <c r="D14797" s="2" t="s">
        <v>12</v>
      </c>
      <c r="E14797" s="2" t="s">
        <v>83</v>
      </c>
      <c r="F14797" s="2" t="s">
        <v>977</v>
      </c>
      <c r="G14797" s="14" t="n">
        <v>19.5</v>
      </c>
      <c r="H14797" s="14" t="n">
        <v>61.42</v>
      </c>
      <c r="I14797" s="14" t="n">
        <v>19.5</v>
      </c>
      <c r="J14797" s="23" t="n">
        <f aca="false">IF(AND(E14797="Priority",ISNUMBER('Cost model'!N531)),'Cost model'!N531,'Cost model'!M531)</f>
        <v>65</v>
      </c>
      <c r="K14797" s="14" t="n">
        <f aca="false">J14797-H14797</f>
        <v>3.58</v>
      </c>
      <c r="L14797" s="14" t="n">
        <f aca="false">G14797-H14797</f>
        <v>-41.92</v>
      </c>
    </row>
    <row r="14798" customFormat="false" ht="15" hidden="false" customHeight="false" outlineLevel="0" collapsed="false">
      <c r="A14798" s="2" t="s">
        <v>158</v>
      </c>
      <c r="B14798" s="2" t="s">
        <v>158</v>
      </c>
      <c r="C14798" s="2" t="s">
        <v>47</v>
      </c>
      <c r="D14798" s="2" t="s">
        <v>12</v>
      </c>
      <c r="E14798" s="2" t="s">
        <v>74</v>
      </c>
      <c r="F14798" s="2" t="s">
        <v>977</v>
      </c>
      <c r="G14798" s="14" t="n">
        <v>9.5</v>
      </c>
      <c r="H14798" s="14" t="n">
        <v>17.29</v>
      </c>
      <c r="I14798" s="14" t="n">
        <v>9.5</v>
      </c>
      <c r="J14798" s="23" t="n">
        <f aca="false">IF(AND(E14798="Priority",ISNUMBER('Cost model'!N425)),'Cost model'!N425,'Cost model'!M425)</f>
        <v>14.5</v>
      </c>
      <c r="K14798" s="14" t="n">
        <f aca="false">J14798-H14798</f>
        <v>-2.79</v>
      </c>
      <c r="L14798" s="14" t="n">
        <f aca="false">G14798-H14798</f>
        <v>-7.79</v>
      </c>
    </row>
    <row r="14799" customFormat="false" ht="15" hidden="false" customHeight="false" outlineLevel="0" collapsed="false">
      <c r="A14799" s="2" t="s">
        <v>174</v>
      </c>
      <c r="B14799" s="2" t="s">
        <v>174</v>
      </c>
      <c r="C14799" s="2" t="s">
        <v>49</v>
      </c>
      <c r="D14799" s="2" t="s">
        <v>10</v>
      </c>
      <c r="E14799" s="2" t="s">
        <v>74</v>
      </c>
      <c r="F14799" s="2" t="s">
        <v>977</v>
      </c>
      <c r="G14799" s="14" t="n">
        <v>17.5</v>
      </c>
      <c r="H14799" s="14" t="n">
        <v>11</v>
      </c>
      <c r="I14799" s="14" t="n">
        <v>17.5</v>
      </c>
      <c r="J14799" s="23" t="n">
        <f aca="false">IF(AND(E14799="Priority",ISNUMBER('Cost model'!N169)),'Cost model'!N169,'Cost model'!M169)</f>
        <v>18.5</v>
      </c>
      <c r="K14799" s="14" t="n">
        <f aca="false">J14799-H14799</f>
        <v>7.5</v>
      </c>
      <c r="L14799" s="14" t="n">
        <f aca="false">G14799-H14799</f>
        <v>6.5</v>
      </c>
    </row>
    <row r="14800" customFormat="false" ht="15" hidden="false" customHeight="false" outlineLevel="0" collapsed="false">
      <c r="A14800" s="2" t="s">
        <v>158</v>
      </c>
      <c r="B14800" s="2" t="s">
        <v>158</v>
      </c>
      <c r="C14800" s="2" t="s">
        <v>49</v>
      </c>
      <c r="D14800" s="2" t="s">
        <v>10</v>
      </c>
      <c r="E14800" s="2" t="s">
        <v>74</v>
      </c>
      <c r="F14800" s="2" t="s">
        <v>977</v>
      </c>
      <c r="G14800" s="14" t="n">
        <v>17.5</v>
      </c>
      <c r="H14800" s="14" t="n">
        <v>18.82</v>
      </c>
      <c r="I14800" s="14" t="n">
        <v>17.5</v>
      </c>
      <c r="J14800" s="23" t="n">
        <f aca="false">IF(AND(E14800="Priority",ISNUMBER('Cost model'!N424)),'Cost model'!N424,'Cost model'!M424)</f>
        <v>16.5</v>
      </c>
      <c r="K14800" s="14" t="n">
        <f aca="false">J14800-H14800</f>
        <v>-2.32</v>
      </c>
      <c r="L14800" s="14" t="n">
        <f aca="false">G14800-H14800</f>
        <v>-1.32</v>
      </c>
    </row>
    <row r="14801" customFormat="false" ht="15" hidden="false" customHeight="false" outlineLevel="0" collapsed="false">
      <c r="A14801" s="2" t="s">
        <v>124</v>
      </c>
      <c r="B14801" s="2" t="s">
        <v>124</v>
      </c>
      <c r="C14801" s="2" t="s">
        <v>47</v>
      </c>
      <c r="D14801" s="2" t="s">
        <v>10</v>
      </c>
      <c r="E14801" s="2" t="s">
        <v>74</v>
      </c>
      <c r="F14801" s="2" t="s">
        <v>977</v>
      </c>
      <c r="G14801" s="14" t="n">
        <v>9.5</v>
      </c>
      <c r="H14801" s="14" t="n">
        <v>7.74</v>
      </c>
      <c r="I14801" s="14" t="n">
        <v>9.5</v>
      </c>
      <c r="J14801" s="23" t="n">
        <f aca="false">IF(AND(E14801="Priority",ISNUMBER('Cost model'!N317)),'Cost model'!N317,'Cost model'!M317)</f>
        <v>10.5</v>
      </c>
      <c r="K14801" s="14" t="n">
        <f aca="false">J14801-H14801</f>
        <v>2.76</v>
      </c>
      <c r="L14801" s="14" t="n">
        <f aca="false">G14801-H14801</f>
        <v>1.76</v>
      </c>
    </row>
    <row r="14802" customFormat="false" ht="15" hidden="false" customHeight="false" outlineLevel="0" collapsed="false">
      <c r="A14802" s="2" t="s">
        <v>124</v>
      </c>
      <c r="B14802" s="2" t="s">
        <v>124</v>
      </c>
      <c r="C14802" s="2" t="s">
        <v>49</v>
      </c>
      <c r="D14802" s="2" t="s">
        <v>12</v>
      </c>
      <c r="E14802" s="2" t="s">
        <v>74</v>
      </c>
      <c r="F14802" s="2" t="s">
        <v>977</v>
      </c>
      <c r="G14802" s="14" t="n">
        <v>19.5</v>
      </c>
      <c r="H14802" s="14" t="n">
        <v>36.38</v>
      </c>
      <c r="I14802" s="14" t="n">
        <v>19.5</v>
      </c>
      <c r="J14802" s="23" t="n">
        <f aca="false">IF(AND(E14802="Priority",ISNUMBER('Cost model'!N322)),'Cost model'!N322,'Cost model'!M322)</f>
        <v>50</v>
      </c>
      <c r="K14802" s="14" t="n">
        <f aca="false">J14802-H14802</f>
        <v>13.62</v>
      </c>
      <c r="L14802" s="14" t="n">
        <f aca="false">G14802-H14802</f>
        <v>-16.88</v>
      </c>
    </row>
    <row r="14803" customFormat="false" ht="15" hidden="false" customHeight="false" outlineLevel="0" collapsed="false">
      <c r="A14803" s="2" t="s">
        <v>174</v>
      </c>
      <c r="B14803" s="2" t="s">
        <v>142</v>
      </c>
      <c r="C14803" s="2" t="s">
        <v>47</v>
      </c>
      <c r="D14803" s="2" t="s">
        <v>10</v>
      </c>
      <c r="E14803" s="2" t="s">
        <v>74</v>
      </c>
      <c r="F14803" s="2" t="s">
        <v>976</v>
      </c>
      <c r="G14803" s="14" t="n">
        <v>9.5</v>
      </c>
      <c r="H14803" s="14" t="n">
        <v>9.82</v>
      </c>
      <c r="I14803" s="14" t="n">
        <v>9.5</v>
      </c>
      <c r="J14803" s="23" t="n">
        <f aca="false">IF(AND(E14803="Priority",ISNUMBER('Cost model'!N122)),'Cost model'!N122,'Cost model'!M122)</f>
        <v>13.5</v>
      </c>
      <c r="K14803" s="14" t="n">
        <f aca="false">J14803-H14803</f>
        <v>3.68</v>
      </c>
      <c r="L14803" s="14" t="n">
        <f aca="false">G14803-H14803</f>
        <v>-0.32</v>
      </c>
    </row>
    <row r="14804" customFormat="false" ht="15" hidden="false" customHeight="false" outlineLevel="0" collapsed="false">
      <c r="A14804" s="2" t="s">
        <v>174</v>
      </c>
      <c r="B14804" s="2" t="s">
        <v>174</v>
      </c>
      <c r="C14804" s="2" t="s">
        <v>49</v>
      </c>
      <c r="D14804" s="2" t="s">
        <v>13</v>
      </c>
      <c r="E14804" s="2" t="s">
        <v>74</v>
      </c>
      <c r="F14804" s="2" t="s">
        <v>977</v>
      </c>
      <c r="G14804" s="14" t="n">
        <v>50</v>
      </c>
      <c r="H14804" s="14" t="n">
        <v>66.04</v>
      </c>
      <c r="I14804" s="14" t="n">
        <v>50</v>
      </c>
      <c r="J14804" s="23" t="n">
        <f aca="false">IF(AND(E14804="Priority",ISNUMBER('Cost model'!N175)),'Cost model'!N175,'Cost model'!M175)</f>
        <v>75</v>
      </c>
      <c r="K14804" s="14" t="n">
        <f aca="false">J14804-H14804</f>
        <v>8.95999999999999</v>
      </c>
      <c r="L14804" s="14" t="n">
        <f aca="false">G14804-H14804</f>
        <v>-16.04</v>
      </c>
    </row>
    <row r="14805" customFormat="false" ht="15" hidden="false" customHeight="false" outlineLevel="0" collapsed="false">
      <c r="A14805" s="2" t="s">
        <v>158</v>
      </c>
      <c r="B14805" s="2" t="s">
        <v>124</v>
      </c>
      <c r="C14805" s="2" t="s">
        <v>49</v>
      </c>
      <c r="D14805" s="2" t="s">
        <v>10</v>
      </c>
      <c r="E14805" s="2" t="s">
        <v>74</v>
      </c>
      <c r="F14805" s="2" t="s">
        <v>976</v>
      </c>
      <c r="G14805" s="14" t="n">
        <v>17.5</v>
      </c>
      <c r="H14805" s="14" t="n">
        <v>19</v>
      </c>
      <c r="I14805" s="14" t="n">
        <v>17.5</v>
      </c>
      <c r="J14805" s="23" t="n">
        <f aca="false">IF(AND(E14805="Priority",ISNUMBER('Cost model'!N454)),'Cost model'!N454,'Cost model'!M454)</f>
        <v>19.5</v>
      </c>
      <c r="K14805" s="14" t="n">
        <f aca="false">J14805-H14805</f>
        <v>0.5</v>
      </c>
      <c r="L14805" s="14" t="n">
        <f aca="false">G14805-H14805</f>
        <v>-1.5</v>
      </c>
    </row>
    <row r="14806" customFormat="false" ht="15" hidden="false" customHeight="false" outlineLevel="0" collapsed="false">
      <c r="A14806" s="2" t="s">
        <v>124</v>
      </c>
      <c r="B14806" s="2" t="s">
        <v>124</v>
      </c>
      <c r="C14806" s="2" t="s">
        <v>47</v>
      </c>
      <c r="D14806" s="2" t="s">
        <v>12</v>
      </c>
      <c r="E14806" s="2" t="s">
        <v>74</v>
      </c>
      <c r="F14806" s="2" t="s">
        <v>977</v>
      </c>
      <c r="G14806" s="14" t="n">
        <v>9.5</v>
      </c>
      <c r="H14806" s="14" t="n">
        <v>7.74</v>
      </c>
      <c r="I14806" s="14" t="n">
        <v>9.5</v>
      </c>
      <c r="J14806" s="23" t="n">
        <f aca="false">IF(AND(E14806="Priority",ISNUMBER('Cost model'!N320)),'Cost model'!N320,'Cost model'!M320)</f>
        <v>24.5</v>
      </c>
      <c r="K14806" s="14" t="n">
        <f aca="false">J14806-H14806</f>
        <v>16.76</v>
      </c>
      <c r="L14806" s="14" t="n">
        <f aca="false">G14806-H14806</f>
        <v>1.76</v>
      </c>
    </row>
    <row r="14807" customFormat="false" ht="15" hidden="false" customHeight="false" outlineLevel="0" collapsed="false">
      <c r="A14807" s="2" t="s">
        <v>174</v>
      </c>
      <c r="B14807" s="2" t="s">
        <v>174</v>
      </c>
      <c r="C14807" s="2" t="s">
        <v>48</v>
      </c>
      <c r="D14807" s="2" t="s">
        <v>12</v>
      </c>
      <c r="E14807" s="2" t="s">
        <v>74</v>
      </c>
      <c r="F14807" s="2" t="s">
        <v>977</v>
      </c>
      <c r="G14807" s="14" t="n">
        <v>12.5</v>
      </c>
      <c r="H14807" s="14" t="n">
        <v>25.34</v>
      </c>
      <c r="I14807" s="14" t="n">
        <v>12.5</v>
      </c>
      <c r="J14807" s="23" t="n">
        <f aca="false">IF(AND(E14807="Priority",ISNUMBER('Cost model'!N171)),'Cost model'!N171,'Cost model'!M171)</f>
        <v>40</v>
      </c>
      <c r="K14807" s="14" t="n">
        <f aca="false">J14807-H14807</f>
        <v>14.66</v>
      </c>
      <c r="L14807" s="14" t="n">
        <f aca="false">G14807-H14807</f>
        <v>-12.84</v>
      </c>
    </row>
    <row r="14808" customFormat="false" ht="15" hidden="false" customHeight="false" outlineLevel="0" collapsed="false">
      <c r="A14808" s="2" t="s">
        <v>174</v>
      </c>
      <c r="B14808" s="2" t="s">
        <v>124</v>
      </c>
      <c r="C14808" s="2" t="s">
        <v>47</v>
      </c>
      <c r="D14808" s="2" t="s">
        <v>10</v>
      </c>
      <c r="E14808" s="2" t="s">
        <v>74</v>
      </c>
      <c r="F14808" s="2" t="s">
        <v>976</v>
      </c>
      <c r="G14808" s="14" t="n">
        <v>9.5</v>
      </c>
      <c r="H14808" s="14" t="n">
        <v>43.14</v>
      </c>
      <c r="I14808" s="14" t="n">
        <v>9.5</v>
      </c>
      <c r="J14808" s="23" t="n">
        <f aca="false">IF(AND(E14808="Priority",ISNUMBER('Cost model'!N107)),'Cost model'!N107,'Cost model'!M107)</f>
        <v>12.5</v>
      </c>
      <c r="K14808" s="14" t="n">
        <f aca="false">J14808-H14808</f>
        <v>-30.64</v>
      </c>
      <c r="L14808" s="14" t="n">
        <f aca="false">G14808-H14808</f>
        <v>-33.64</v>
      </c>
    </row>
    <row r="14809" customFormat="false" ht="15" hidden="false" customHeight="false" outlineLevel="0" collapsed="false">
      <c r="A14809" s="2" t="s">
        <v>142</v>
      </c>
      <c r="B14809" s="2" t="s">
        <v>142</v>
      </c>
      <c r="C14809" s="2" t="s">
        <v>47</v>
      </c>
      <c r="D14809" s="2" t="s">
        <v>12</v>
      </c>
      <c r="E14809" s="2" t="s">
        <v>74</v>
      </c>
      <c r="F14809" s="2" t="s">
        <v>977</v>
      </c>
      <c r="G14809" s="14" t="n">
        <v>9.5</v>
      </c>
      <c r="H14809" s="14" t="n">
        <v>66.47</v>
      </c>
      <c r="I14809" s="14" t="n">
        <v>9.5</v>
      </c>
      <c r="J14809" s="23" t="n">
        <f aca="false">IF(AND(E14809="Priority",ISNUMBER('Cost model'!N635)),'Cost model'!N635,'Cost model'!M635)</f>
        <v>30.5</v>
      </c>
      <c r="K14809" s="14" t="n">
        <f aca="false">J14809-H14809</f>
        <v>-35.97</v>
      </c>
      <c r="L14809" s="14" t="n">
        <f aca="false">G14809-H14809</f>
        <v>-56.97</v>
      </c>
    </row>
    <row r="14810" customFormat="false" ht="15" hidden="false" customHeight="false" outlineLevel="0" collapsed="false">
      <c r="A14810" s="2" t="s">
        <v>158</v>
      </c>
      <c r="B14810" s="2" t="s">
        <v>158</v>
      </c>
      <c r="C14810" s="2" t="s">
        <v>49</v>
      </c>
      <c r="D14810" s="2" t="s">
        <v>10</v>
      </c>
      <c r="E14810" s="2" t="s">
        <v>83</v>
      </c>
      <c r="F14810" s="2" t="s">
        <v>977</v>
      </c>
      <c r="G14810" s="14" t="n">
        <v>24.5</v>
      </c>
      <c r="H14810" s="14" t="n">
        <v>24.57</v>
      </c>
      <c r="I14810" s="14" t="n">
        <v>24.5</v>
      </c>
      <c r="J14810" s="23" t="n">
        <f aca="false">IF(AND(E14810="Priority",ISNUMBER('Cost model'!N424)),'Cost model'!N424,'Cost model'!M424)</f>
        <v>22.5</v>
      </c>
      <c r="K14810" s="14" t="n">
        <f aca="false">J14810-H14810</f>
        <v>-2.07</v>
      </c>
      <c r="L14810" s="14" t="n">
        <f aca="false">G14810-H14810</f>
        <v>-0.0700000000000003</v>
      </c>
    </row>
    <row r="14811" customFormat="false" ht="15" hidden="false" customHeight="false" outlineLevel="0" collapsed="false">
      <c r="A14811" s="2" t="s">
        <v>124</v>
      </c>
      <c r="B14811" s="2" t="s">
        <v>124</v>
      </c>
      <c r="C14811" s="2" t="s">
        <v>48</v>
      </c>
      <c r="D14811" s="2" t="s">
        <v>10</v>
      </c>
      <c r="E14811" s="2" t="s">
        <v>74</v>
      </c>
      <c r="F14811" s="2" t="s">
        <v>977</v>
      </c>
      <c r="G14811" s="14" t="n">
        <v>12.5</v>
      </c>
      <c r="H14811" s="14" t="n">
        <v>14.36</v>
      </c>
      <c r="I14811" s="14" t="n">
        <v>12.5</v>
      </c>
      <c r="J14811" s="23" t="n">
        <f aca="false">IF(AND(E14811="Priority",ISNUMBER('Cost model'!N318)),'Cost model'!N318,'Cost model'!M318)</f>
        <v>14.5</v>
      </c>
      <c r="K14811" s="14" t="n">
        <f aca="false">J14811-H14811</f>
        <v>0.140000000000001</v>
      </c>
      <c r="L14811" s="14" t="n">
        <f aca="false">G14811-H14811</f>
        <v>-1.86</v>
      </c>
    </row>
    <row r="14812" customFormat="false" ht="15" hidden="false" customHeight="false" outlineLevel="0" collapsed="false">
      <c r="A14812" s="2" t="s">
        <v>221</v>
      </c>
      <c r="B14812" s="2" t="s">
        <v>221</v>
      </c>
      <c r="C14812" s="2" t="s">
        <v>49</v>
      </c>
      <c r="D14812" s="2" t="s">
        <v>12</v>
      </c>
      <c r="E14812" s="2" t="s">
        <v>74</v>
      </c>
      <c r="F14812" s="2" t="s">
        <v>977</v>
      </c>
      <c r="G14812" s="14" t="n">
        <v>19.5</v>
      </c>
      <c r="H14812" s="14" t="n">
        <v>34.67</v>
      </c>
      <c r="I14812" s="14" t="n">
        <v>19.5</v>
      </c>
      <c r="J14812" s="23" t="n">
        <f aca="false">IF(AND(E14812="Priority",ISNUMBER('Cost model'!N742)),'Cost model'!N742,'Cost model'!M742)</f>
        <v>60</v>
      </c>
      <c r="K14812" s="14" t="n">
        <f aca="false">J14812-H14812</f>
        <v>25.33</v>
      </c>
      <c r="L14812" s="14" t="n">
        <f aca="false">G14812-H14812</f>
        <v>-15.17</v>
      </c>
    </row>
    <row r="14813" customFormat="false" ht="15" hidden="false" customHeight="false" outlineLevel="0" collapsed="false">
      <c r="A14813" s="2" t="s">
        <v>124</v>
      </c>
      <c r="B14813" s="2" t="s">
        <v>124</v>
      </c>
      <c r="C14813" s="2" t="s">
        <v>49</v>
      </c>
      <c r="D14813" s="2" t="s">
        <v>12</v>
      </c>
      <c r="E14813" s="2" t="s">
        <v>74</v>
      </c>
      <c r="F14813" s="2" t="s">
        <v>977</v>
      </c>
      <c r="G14813" s="14" t="n">
        <v>19.5</v>
      </c>
      <c r="H14813" s="14" t="n">
        <v>24.57</v>
      </c>
      <c r="I14813" s="14" t="n">
        <v>19.5</v>
      </c>
      <c r="J14813" s="23" t="n">
        <f aca="false">IF(AND(E14813="Priority",ISNUMBER('Cost model'!N322)),'Cost model'!N322,'Cost model'!M322)</f>
        <v>50</v>
      </c>
      <c r="K14813" s="14" t="n">
        <f aca="false">J14813-H14813</f>
        <v>25.43</v>
      </c>
      <c r="L14813" s="14" t="n">
        <f aca="false">G14813-H14813</f>
        <v>-5.07</v>
      </c>
    </row>
    <row r="14814" customFormat="false" ht="15" hidden="false" customHeight="false" outlineLevel="0" collapsed="false">
      <c r="A14814" s="2" t="s">
        <v>174</v>
      </c>
      <c r="B14814" s="2" t="s">
        <v>174</v>
      </c>
      <c r="C14814" s="2" t="s">
        <v>48</v>
      </c>
      <c r="D14814" s="2" t="s">
        <v>10</v>
      </c>
      <c r="E14814" s="2" t="s">
        <v>74</v>
      </c>
      <c r="F14814" s="2" t="s">
        <v>977</v>
      </c>
      <c r="G14814" s="14" t="n">
        <v>12.5</v>
      </c>
      <c r="H14814" s="14" t="n">
        <v>7.36</v>
      </c>
      <c r="I14814" s="14" t="n">
        <v>12.5</v>
      </c>
      <c r="J14814" s="23" t="n">
        <f aca="false">IF(AND(E14814="Priority",ISNUMBER('Cost model'!N168)),'Cost model'!N168,'Cost model'!M168)</f>
        <v>13.5</v>
      </c>
      <c r="K14814" s="14" t="n">
        <f aca="false">J14814-H14814</f>
        <v>6.14</v>
      </c>
      <c r="L14814" s="14" t="n">
        <f aca="false">G14814-H14814</f>
        <v>5.14</v>
      </c>
    </row>
    <row r="14815" customFormat="false" ht="15" hidden="false" customHeight="false" outlineLevel="0" collapsed="false">
      <c r="A14815" s="2" t="s">
        <v>124</v>
      </c>
      <c r="B14815" s="2" t="s">
        <v>124</v>
      </c>
      <c r="C14815" s="2" t="s">
        <v>49</v>
      </c>
      <c r="D14815" s="2" t="s">
        <v>10</v>
      </c>
      <c r="E14815" s="2" t="s">
        <v>74</v>
      </c>
      <c r="F14815" s="2" t="s">
        <v>977</v>
      </c>
      <c r="G14815" s="14" t="n">
        <v>17.5</v>
      </c>
      <c r="H14815" s="14" t="n">
        <v>17.64</v>
      </c>
      <c r="I14815" s="14" t="n">
        <v>17.5</v>
      </c>
      <c r="J14815" s="23" t="n">
        <f aca="false">IF(AND(E14815="Priority",ISNUMBER('Cost model'!N319)),'Cost model'!N319,'Cost model'!M319)</f>
        <v>16.5</v>
      </c>
      <c r="K14815" s="14" t="n">
        <f aca="false">J14815-H14815</f>
        <v>-1.14</v>
      </c>
      <c r="L14815" s="14" t="n">
        <f aca="false">G14815-H14815</f>
        <v>-0.140000000000001</v>
      </c>
    </row>
    <row r="14816" customFormat="false" ht="15" hidden="false" customHeight="false" outlineLevel="0" collapsed="false">
      <c r="A14816" s="2" t="s">
        <v>221</v>
      </c>
      <c r="B14816" s="2" t="s">
        <v>221</v>
      </c>
      <c r="C14816" s="2" t="s">
        <v>49</v>
      </c>
      <c r="D14816" s="2" t="s">
        <v>10</v>
      </c>
      <c r="E14816" s="2" t="s">
        <v>74</v>
      </c>
      <c r="F14816" s="2" t="s">
        <v>977</v>
      </c>
      <c r="G14816" s="14" t="n">
        <v>17.5</v>
      </c>
      <c r="H14816" s="14" t="n">
        <v>11.56</v>
      </c>
      <c r="I14816" s="14" t="n">
        <v>17.5</v>
      </c>
      <c r="J14816" s="23" t="n">
        <f aca="false">IF(AND(E14816="Priority",ISNUMBER('Cost model'!N739)),'Cost model'!N739,'Cost model'!M739)</f>
        <v>17.5</v>
      </c>
      <c r="K14816" s="14" t="n">
        <f aca="false">J14816-H14816</f>
        <v>5.94</v>
      </c>
      <c r="L14816" s="14" t="n">
        <f aca="false">G14816-H14816</f>
        <v>5.94</v>
      </c>
    </row>
    <row r="14817" customFormat="false" ht="15" hidden="false" customHeight="false" outlineLevel="0" collapsed="false">
      <c r="A14817" s="2" t="s">
        <v>174</v>
      </c>
      <c r="B14817" s="2" t="s">
        <v>174</v>
      </c>
      <c r="C14817" s="2" t="s">
        <v>48</v>
      </c>
      <c r="D14817" s="2" t="s">
        <v>10</v>
      </c>
      <c r="E14817" s="2" t="s">
        <v>74</v>
      </c>
      <c r="F14817" s="2" t="s">
        <v>977</v>
      </c>
      <c r="G14817" s="14" t="n">
        <v>12.5</v>
      </c>
      <c r="H14817" s="14" t="n">
        <v>12.14</v>
      </c>
      <c r="I14817" s="14" t="n">
        <v>12.5</v>
      </c>
      <c r="J14817" s="23" t="n">
        <f aca="false">IF(AND(E14817="Priority",ISNUMBER('Cost model'!N168)),'Cost model'!N168,'Cost model'!M168)</f>
        <v>13.5</v>
      </c>
      <c r="K14817" s="14" t="n">
        <f aca="false">J14817-H14817</f>
        <v>1.36</v>
      </c>
      <c r="L14817" s="14" t="n">
        <f aca="false">G14817-H14817</f>
        <v>0.359999999999999</v>
      </c>
    </row>
    <row r="14818" customFormat="false" ht="15" hidden="false" customHeight="false" outlineLevel="0" collapsed="false">
      <c r="A14818" s="2" t="s">
        <v>221</v>
      </c>
      <c r="B14818" s="2" t="s">
        <v>221</v>
      </c>
      <c r="C14818" s="2" t="s">
        <v>47</v>
      </c>
      <c r="D14818" s="2" t="s">
        <v>12</v>
      </c>
      <c r="E14818" s="2" t="s">
        <v>74</v>
      </c>
      <c r="F14818" s="2" t="s">
        <v>977</v>
      </c>
      <c r="G14818" s="14" t="n">
        <v>9.5</v>
      </c>
      <c r="H14818" s="14" t="n">
        <v>24.57</v>
      </c>
      <c r="I14818" s="14" t="n">
        <v>9.5</v>
      </c>
      <c r="J14818" s="23" t="n">
        <f aca="false">IF(AND(E14818="Priority",ISNUMBER('Cost model'!N740)),'Cost model'!N740,'Cost model'!M740)</f>
        <v>22.5</v>
      </c>
      <c r="K14818" s="14" t="n">
        <f aca="false">J14818-H14818</f>
        <v>-2.07</v>
      </c>
      <c r="L14818" s="14" t="n">
        <f aca="false">G14818-H14818</f>
        <v>-15.07</v>
      </c>
    </row>
    <row r="14819" customFormat="false" ht="15" hidden="false" customHeight="false" outlineLevel="0" collapsed="false">
      <c r="A14819" s="2" t="s">
        <v>124</v>
      </c>
      <c r="B14819" s="2" t="s">
        <v>124</v>
      </c>
      <c r="C14819" s="2" t="s">
        <v>48</v>
      </c>
      <c r="D14819" s="2" t="s">
        <v>12</v>
      </c>
      <c r="E14819" s="2" t="s">
        <v>74</v>
      </c>
      <c r="F14819" s="2" t="s">
        <v>977</v>
      </c>
      <c r="G14819" s="14" t="n">
        <v>12.5</v>
      </c>
      <c r="H14819" s="14" t="n">
        <v>11.47</v>
      </c>
      <c r="I14819" s="14" t="n">
        <v>12.5</v>
      </c>
      <c r="J14819" s="23" t="n">
        <f aca="false">IF(AND(E14819="Priority",ISNUMBER('Cost model'!N321)),'Cost model'!N321,'Cost model'!M321)</f>
        <v>40</v>
      </c>
      <c r="K14819" s="14" t="n">
        <f aca="false">J14819-H14819</f>
        <v>28.53</v>
      </c>
      <c r="L14819" s="14" t="n">
        <f aca="false">G14819-H14819</f>
        <v>1.03</v>
      </c>
    </row>
    <row r="14820" customFormat="false" ht="15" hidden="false" customHeight="false" outlineLevel="0" collapsed="false">
      <c r="A14820" s="2" t="s">
        <v>142</v>
      </c>
      <c r="B14820" s="2" t="s">
        <v>124</v>
      </c>
      <c r="C14820" s="2" t="s">
        <v>49</v>
      </c>
      <c r="D14820" s="2" t="s">
        <v>10</v>
      </c>
      <c r="E14820" s="2" t="s">
        <v>74</v>
      </c>
      <c r="F14820" s="2" t="s">
        <v>976</v>
      </c>
      <c r="G14820" s="14" t="n">
        <v>17.5</v>
      </c>
      <c r="H14820" s="14" t="n">
        <v>12.14</v>
      </c>
      <c r="I14820" s="14" t="n">
        <v>17.5</v>
      </c>
      <c r="J14820" s="23" t="n">
        <f aca="false">IF(AND(E14820="Priority",ISNUMBER('Cost model'!N664)),'Cost model'!N664,'Cost model'!M664)</f>
        <v>19.5</v>
      </c>
      <c r="K14820" s="14" t="n">
        <f aca="false">J14820-H14820</f>
        <v>7.36</v>
      </c>
      <c r="L14820" s="14" t="n">
        <f aca="false">G14820-H14820</f>
        <v>5.36</v>
      </c>
    </row>
    <row r="14821" customFormat="false" ht="15" hidden="false" customHeight="false" outlineLevel="0" collapsed="false">
      <c r="A14821" s="2" t="s">
        <v>124</v>
      </c>
      <c r="B14821" s="2" t="s">
        <v>124</v>
      </c>
      <c r="C14821" s="2" t="s">
        <v>47</v>
      </c>
      <c r="D14821" s="2" t="s">
        <v>12</v>
      </c>
      <c r="E14821" s="2" t="s">
        <v>74</v>
      </c>
      <c r="F14821" s="2" t="s">
        <v>977</v>
      </c>
      <c r="G14821" s="14" t="n">
        <v>9.5</v>
      </c>
      <c r="H14821" s="14" t="n">
        <v>10.63</v>
      </c>
      <c r="I14821" s="14" t="n">
        <v>9.5</v>
      </c>
      <c r="J14821" s="23" t="n">
        <f aca="false">IF(AND(E14821="Priority",ISNUMBER('Cost model'!N320)),'Cost model'!N320,'Cost model'!M320)</f>
        <v>24.5</v>
      </c>
      <c r="K14821" s="14" t="n">
        <f aca="false">J14821-H14821</f>
        <v>13.87</v>
      </c>
      <c r="L14821" s="14" t="n">
        <f aca="false">G14821-H14821</f>
        <v>-1.13</v>
      </c>
    </row>
    <row r="14822" customFormat="false" ht="15" hidden="false" customHeight="false" outlineLevel="0" collapsed="false">
      <c r="A14822" s="2" t="s">
        <v>158</v>
      </c>
      <c r="B14822" s="2" t="s">
        <v>158</v>
      </c>
      <c r="C14822" s="2" t="s">
        <v>49</v>
      </c>
      <c r="D14822" s="2" t="s">
        <v>14</v>
      </c>
      <c r="E14822" s="2" t="s">
        <v>74</v>
      </c>
      <c r="F14822" s="2" t="s">
        <v>977</v>
      </c>
      <c r="G14822" s="14" t="n">
        <v>85</v>
      </c>
      <c r="H14822" s="14" t="n">
        <v>83.63</v>
      </c>
      <c r="I14822" s="14" t="n">
        <v>85</v>
      </c>
      <c r="J14822" s="23" t="n">
        <f aca="false">IF(AND(E14822="Priority",ISNUMBER('Cost model'!N433)),'Cost model'!N433,'Cost model'!M433)</f>
        <v>75</v>
      </c>
      <c r="K14822" s="14" t="n">
        <f aca="false">J14822-H14822</f>
        <v>-8.63</v>
      </c>
      <c r="L14822" s="14" t="n">
        <f aca="false">G14822-H14822</f>
        <v>1.37</v>
      </c>
    </row>
    <row r="14823" customFormat="false" ht="15" hidden="false" customHeight="false" outlineLevel="0" collapsed="false">
      <c r="A14823" s="2" t="s">
        <v>221</v>
      </c>
      <c r="B14823" s="2" t="s">
        <v>221</v>
      </c>
      <c r="C14823" s="2" t="s">
        <v>49</v>
      </c>
      <c r="D14823" s="2" t="s">
        <v>12</v>
      </c>
      <c r="E14823" s="2" t="s">
        <v>83</v>
      </c>
      <c r="F14823" s="2" t="s">
        <v>977</v>
      </c>
      <c r="G14823" s="14" t="n">
        <v>29.5</v>
      </c>
      <c r="H14823" s="14" t="n">
        <v>38.84</v>
      </c>
      <c r="I14823" s="14" t="n">
        <v>29.5</v>
      </c>
      <c r="J14823" s="23" t="n">
        <f aca="false">IF(AND(E14823="Priority",ISNUMBER('Cost model'!N742)),'Cost model'!N742,'Cost model'!M742)</f>
        <v>80</v>
      </c>
      <c r="K14823" s="14" t="n">
        <f aca="false">J14823-H14823</f>
        <v>41.16</v>
      </c>
      <c r="L14823" s="14" t="n">
        <f aca="false">G14823-H14823</f>
        <v>-9.34</v>
      </c>
    </row>
    <row r="14824" customFormat="false" ht="15" hidden="false" customHeight="false" outlineLevel="0" collapsed="false">
      <c r="A14824" s="2" t="s">
        <v>124</v>
      </c>
      <c r="B14824" s="2" t="s">
        <v>124</v>
      </c>
      <c r="C14824" s="2" t="s">
        <v>48</v>
      </c>
      <c r="D14824" s="2" t="s">
        <v>12</v>
      </c>
      <c r="E14824" s="2" t="s">
        <v>83</v>
      </c>
      <c r="F14824" s="2" t="s">
        <v>977</v>
      </c>
      <c r="G14824" s="14" t="n">
        <v>19.5</v>
      </c>
      <c r="H14824" s="14" t="n">
        <v>42.6</v>
      </c>
      <c r="I14824" s="14" t="n">
        <v>19.5</v>
      </c>
      <c r="J14824" s="23" t="n">
        <f aca="false">IF(AND(E14824="Priority",ISNUMBER('Cost model'!N321)),'Cost model'!N321,'Cost model'!M321)</f>
        <v>55</v>
      </c>
      <c r="K14824" s="14" t="n">
        <f aca="false">J14824-H14824</f>
        <v>12.4</v>
      </c>
      <c r="L14824" s="14" t="n">
        <f aca="false">G14824-H14824</f>
        <v>-23.1</v>
      </c>
    </row>
    <row r="14825" customFormat="false" ht="15" hidden="false" customHeight="false" outlineLevel="0" collapsed="false">
      <c r="A14825" s="2" t="s">
        <v>124</v>
      </c>
      <c r="B14825" s="2" t="s">
        <v>124</v>
      </c>
      <c r="C14825" s="2" t="s">
        <v>48</v>
      </c>
      <c r="D14825" s="2" t="s">
        <v>12</v>
      </c>
      <c r="E14825" s="2" t="s">
        <v>74</v>
      </c>
      <c r="F14825" s="2" t="s">
        <v>977</v>
      </c>
      <c r="G14825" s="14" t="n">
        <v>12.5</v>
      </c>
      <c r="H14825" s="14" t="n">
        <v>49.97</v>
      </c>
      <c r="I14825" s="14" t="n">
        <v>12.5</v>
      </c>
      <c r="J14825" s="23" t="n">
        <f aca="false">IF(AND(E14825="Priority",ISNUMBER('Cost model'!N321)),'Cost model'!N321,'Cost model'!M321)</f>
        <v>40</v>
      </c>
      <c r="K14825" s="14" t="n">
        <f aca="false">J14825-H14825</f>
        <v>-9.97</v>
      </c>
      <c r="L14825" s="14" t="n">
        <f aca="false">G14825-H14825</f>
        <v>-37.47</v>
      </c>
    </row>
    <row r="14826" customFormat="false" ht="15" hidden="false" customHeight="false" outlineLevel="0" collapsed="false">
      <c r="A14826" s="2" t="s">
        <v>124</v>
      </c>
      <c r="B14826" s="2" t="s">
        <v>124</v>
      </c>
      <c r="C14826" s="2" t="s">
        <v>48</v>
      </c>
      <c r="D14826" s="2" t="s">
        <v>12</v>
      </c>
      <c r="E14826" s="2" t="s">
        <v>74</v>
      </c>
      <c r="F14826" s="2" t="s">
        <v>977</v>
      </c>
      <c r="G14826" s="14" t="n">
        <v>12.5</v>
      </c>
      <c r="H14826" s="14" t="n">
        <v>21.55</v>
      </c>
      <c r="I14826" s="14" t="n">
        <v>12.5</v>
      </c>
      <c r="J14826" s="23" t="n">
        <f aca="false">IF(AND(E14826="Priority",ISNUMBER('Cost model'!N321)),'Cost model'!N321,'Cost model'!M321)</f>
        <v>40</v>
      </c>
      <c r="K14826" s="14" t="n">
        <f aca="false">J14826-H14826</f>
        <v>18.45</v>
      </c>
      <c r="L14826" s="14" t="n">
        <f aca="false">G14826-H14826</f>
        <v>-9.05</v>
      </c>
    </row>
    <row r="14827" customFormat="false" ht="15" hidden="false" customHeight="false" outlineLevel="0" collapsed="false">
      <c r="A14827" s="2" t="s">
        <v>221</v>
      </c>
      <c r="B14827" s="2" t="s">
        <v>221</v>
      </c>
      <c r="C14827" s="2" t="s">
        <v>47</v>
      </c>
      <c r="D14827" s="2" t="s">
        <v>10</v>
      </c>
      <c r="E14827" s="2" t="s">
        <v>74</v>
      </c>
      <c r="F14827" s="2" t="s">
        <v>977</v>
      </c>
      <c r="G14827" s="14" t="n">
        <v>9.5</v>
      </c>
      <c r="H14827" s="14" t="n">
        <v>7.43</v>
      </c>
      <c r="I14827" s="14" t="n">
        <v>9.5</v>
      </c>
      <c r="J14827" s="23" t="n">
        <f aca="false">IF(AND(E14827="Priority",ISNUMBER('Cost model'!N737)),'Cost model'!N737,'Cost model'!M737)</f>
        <v>8.5</v>
      </c>
      <c r="K14827" s="14" t="n">
        <f aca="false">J14827-H14827</f>
        <v>1.07</v>
      </c>
      <c r="L14827" s="14" t="n">
        <f aca="false">G14827-H14827</f>
        <v>2.07</v>
      </c>
    </row>
    <row r="14828" customFormat="false" ht="15" hidden="false" customHeight="false" outlineLevel="0" collapsed="false">
      <c r="A14828" s="2" t="s">
        <v>221</v>
      </c>
      <c r="B14828" s="2" t="s">
        <v>221</v>
      </c>
      <c r="C14828" s="2" t="s">
        <v>47</v>
      </c>
      <c r="D14828" s="2" t="s">
        <v>10</v>
      </c>
      <c r="E14828" s="2" t="s">
        <v>83</v>
      </c>
      <c r="F14828" s="2" t="s">
        <v>977</v>
      </c>
      <c r="G14828" s="14" t="n">
        <v>14.5</v>
      </c>
      <c r="H14828" s="14" t="n">
        <v>6.68</v>
      </c>
      <c r="I14828" s="14" t="n">
        <v>14.5</v>
      </c>
      <c r="J14828" s="23" t="n">
        <f aca="false">IF(AND(E14828="Priority",ISNUMBER('Cost model'!N737)),'Cost model'!N737,'Cost model'!M737)</f>
        <v>13.5</v>
      </c>
      <c r="K14828" s="14" t="n">
        <f aca="false">J14828-H14828</f>
        <v>6.82</v>
      </c>
      <c r="L14828" s="14" t="n">
        <f aca="false">G14828-H14828</f>
        <v>7.82</v>
      </c>
    </row>
    <row r="14829" customFormat="false" ht="15" hidden="false" customHeight="false" outlineLevel="0" collapsed="false">
      <c r="A14829" s="2" t="s">
        <v>174</v>
      </c>
      <c r="B14829" s="2" t="s">
        <v>174</v>
      </c>
      <c r="C14829" s="2" t="s">
        <v>47</v>
      </c>
      <c r="D14829" s="2" t="s">
        <v>10</v>
      </c>
      <c r="E14829" s="2" t="s">
        <v>74</v>
      </c>
      <c r="F14829" s="2" t="s">
        <v>977</v>
      </c>
      <c r="G14829" s="14" t="n">
        <v>9.5</v>
      </c>
      <c r="H14829" s="14" t="n">
        <v>6.93</v>
      </c>
      <c r="I14829" s="14" t="n">
        <v>9.5</v>
      </c>
      <c r="J14829" s="23" t="n">
        <f aca="false">IF(AND(E14829="Priority",ISNUMBER('Cost model'!N167)),'Cost model'!N167,'Cost model'!M167)</f>
        <v>8.5</v>
      </c>
      <c r="K14829" s="14" t="n">
        <f aca="false">J14829-H14829</f>
        <v>1.57</v>
      </c>
      <c r="L14829" s="14" t="n">
        <f aca="false">G14829-H14829</f>
        <v>2.57</v>
      </c>
    </row>
    <row r="14830" customFormat="false" ht="15" hidden="false" customHeight="false" outlineLevel="0" collapsed="false">
      <c r="A14830" s="2" t="s">
        <v>124</v>
      </c>
      <c r="B14830" s="2" t="s">
        <v>124</v>
      </c>
      <c r="C14830" s="2" t="s">
        <v>48</v>
      </c>
      <c r="D14830" s="2" t="s">
        <v>12</v>
      </c>
      <c r="E14830" s="2" t="s">
        <v>74</v>
      </c>
      <c r="F14830" s="2" t="s">
        <v>977</v>
      </c>
      <c r="G14830" s="14" t="n">
        <v>12.5</v>
      </c>
      <c r="H14830" s="14" t="n">
        <v>46.42</v>
      </c>
      <c r="I14830" s="14" t="n">
        <v>12.5</v>
      </c>
      <c r="J14830" s="23" t="n">
        <f aca="false">IF(AND(E14830="Priority",ISNUMBER('Cost model'!N321)),'Cost model'!N321,'Cost model'!M321)</f>
        <v>40</v>
      </c>
      <c r="K14830" s="14" t="n">
        <f aca="false">J14830-H14830</f>
        <v>-6.42</v>
      </c>
      <c r="L14830" s="14" t="n">
        <f aca="false">G14830-H14830</f>
        <v>-33.92</v>
      </c>
    </row>
    <row r="14831" customFormat="false" ht="15" hidden="false" customHeight="false" outlineLevel="0" collapsed="false">
      <c r="A14831" s="2" t="s">
        <v>174</v>
      </c>
      <c r="B14831" s="2" t="s">
        <v>174</v>
      </c>
      <c r="C14831" s="2" t="s">
        <v>48</v>
      </c>
      <c r="D14831" s="2" t="s">
        <v>10</v>
      </c>
      <c r="E14831" s="2" t="s">
        <v>74</v>
      </c>
      <c r="F14831" s="2" t="s">
        <v>977</v>
      </c>
      <c r="G14831" s="14" t="n">
        <v>12.5</v>
      </c>
      <c r="H14831" s="14" t="n">
        <v>9.1</v>
      </c>
      <c r="I14831" s="14" t="n">
        <v>12.5</v>
      </c>
      <c r="J14831" s="23" t="n">
        <f aca="false">IF(AND(E14831="Priority",ISNUMBER('Cost model'!N168)),'Cost model'!N168,'Cost model'!M168)</f>
        <v>13.5</v>
      </c>
      <c r="K14831" s="14" t="n">
        <f aca="false">J14831-H14831</f>
        <v>4.4</v>
      </c>
      <c r="L14831" s="14" t="n">
        <f aca="false">G14831-H14831</f>
        <v>3.4</v>
      </c>
    </row>
    <row r="14832" customFormat="false" ht="15" hidden="false" customHeight="false" outlineLevel="0" collapsed="false">
      <c r="A14832" s="2" t="s">
        <v>221</v>
      </c>
      <c r="B14832" s="2" t="s">
        <v>221</v>
      </c>
      <c r="C14832" s="2" t="s">
        <v>47</v>
      </c>
      <c r="D14832" s="2" t="s">
        <v>10</v>
      </c>
      <c r="E14832" s="2" t="s">
        <v>74</v>
      </c>
      <c r="F14832" s="2" t="s">
        <v>977</v>
      </c>
      <c r="G14832" s="14" t="n">
        <v>9.5</v>
      </c>
      <c r="H14832" s="14" t="n">
        <v>24.57</v>
      </c>
      <c r="I14832" s="14" t="n">
        <v>9.5</v>
      </c>
      <c r="J14832" s="23" t="n">
        <f aca="false">IF(AND(E14832="Priority",ISNUMBER('Cost model'!N737)),'Cost model'!N737,'Cost model'!M737)</f>
        <v>8.5</v>
      </c>
      <c r="K14832" s="14" t="n">
        <f aca="false">J14832-H14832</f>
        <v>-16.07</v>
      </c>
      <c r="L14832" s="14" t="n">
        <f aca="false">G14832-H14832</f>
        <v>-15.07</v>
      </c>
    </row>
    <row r="14833" customFormat="false" ht="15" hidden="false" customHeight="false" outlineLevel="0" collapsed="false">
      <c r="A14833" s="2" t="s">
        <v>142</v>
      </c>
      <c r="B14833" s="2" t="s">
        <v>174</v>
      </c>
      <c r="C14833" s="2" t="s">
        <v>47</v>
      </c>
      <c r="D14833" s="2" t="s">
        <v>12</v>
      </c>
      <c r="E14833" s="2" t="s">
        <v>74</v>
      </c>
      <c r="F14833" s="2" t="s">
        <v>976</v>
      </c>
      <c r="G14833" s="14" t="n">
        <v>9.5</v>
      </c>
      <c r="H14833" s="14" t="n">
        <v>26.1</v>
      </c>
      <c r="I14833" s="14" t="n">
        <v>19.5</v>
      </c>
      <c r="J14833" s="23" t="n">
        <f aca="false">IF(AND(E14833="Priority",ISNUMBER('Cost model'!N695)),'Cost model'!N695,'Cost model'!M695)</f>
        <v>40</v>
      </c>
      <c r="K14833" s="14" t="n">
        <f aca="false">J14833-H14833</f>
        <v>13.9</v>
      </c>
      <c r="L14833" s="14" t="n">
        <f aca="false">G14833-H14833</f>
        <v>-16.6</v>
      </c>
    </row>
    <row r="14834" customFormat="false" ht="15" hidden="false" customHeight="false" outlineLevel="0" collapsed="false">
      <c r="A14834" s="2" t="s">
        <v>174</v>
      </c>
      <c r="B14834" s="2" t="s">
        <v>174</v>
      </c>
      <c r="C14834" s="2" t="s">
        <v>47</v>
      </c>
      <c r="D14834" s="2" t="s">
        <v>12</v>
      </c>
      <c r="E14834" s="2" t="s">
        <v>74</v>
      </c>
      <c r="F14834" s="2" t="s">
        <v>977</v>
      </c>
      <c r="G14834" s="14" t="n">
        <v>9.5</v>
      </c>
      <c r="H14834" s="14" t="n">
        <v>32.96</v>
      </c>
      <c r="I14834" s="14" t="n">
        <v>9.5</v>
      </c>
      <c r="J14834" s="23" t="n">
        <f aca="false">IF(AND(E14834="Priority",ISNUMBER('Cost model'!N170)),'Cost model'!N170,'Cost model'!M170)</f>
        <v>25.5</v>
      </c>
      <c r="K14834" s="14" t="n">
        <f aca="false">J14834-H14834</f>
        <v>-7.46</v>
      </c>
      <c r="L14834" s="14" t="n">
        <f aca="false">G14834-H14834</f>
        <v>-23.46</v>
      </c>
    </row>
    <row r="14835" customFormat="false" ht="15" hidden="false" customHeight="false" outlineLevel="0" collapsed="false">
      <c r="A14835" s="2" t="s">
        <v>124</v>
      </c>
      <c r="B14835" s="2" t="s">
        <v>124</v>
      </c>
      <c r="C14835" s="2" t="s">
        <v>49</v>
      </c>
      <c r="D14835" s="2" t="s">
        <v>12</v>
      </c>
      <c r="E14835" s="2" t="s">
        <v>83</v>
      </c>
      <c r="F14835" s="2" t="s">
        <v>977</v>
      </c>
      <c r="G14835" s="14" t="n">
        <v>29.5</v>
      </c>
      <c r="H14835" s="14" t="n">
        <v>64.15</v>
      </c>
      <c r="I14835" s="14" t="n">
        <v>29.5</v>
      </c>
      <c r="J14835" s="23" t="n">
        <f aca="false">IF(AND(E14835="Priority",ISNUMBER('Cost model'!N322)),'Cost model'!N322,'Cost model'!M322)</f>
        <v>65</v>
      </c>
      <c r="K14835" s="14" t="n">
        <f aca="false">J14835-H14835</f>
        <v>0.849999999999994</v>
      </c>
      <c r="L14835" s="14" t="n">
        <f aca="false">G14835-H14835</f>
        <v>-34.65</v>
      </c>
    </row>
    <row r="14836" customFormat="false" ht="15" hidden="false" customHeight="false" outlineLevel="0" collapsed="false">
      <c r="A14836" s="2" t="s">
        <v>124</v>
      </c>
      <c r="B14836" s="2" t="s">
        <v>124</v>
      </c>
      <c r="C14836" s="2" t="s">
        <v>49</v>
      </c>
      <c r="D14836" s="2" t="s">
        <v>13</v>
      </c>
      <c r="E14836" s="2" t="s">
        <v>74</v>
      </c>
      <c r="F14836" s="2" t="s">
        <v>977</v>
      </c>
      <c r="G14836" s="14" t="n">
        <v>50</v>
      </c>
      <c r="H14836" s="14" t="n">
        <v>200.83</v>
      </c>
      <c r="I14836" s="14" t="n">
        <v>50</v>
      </c>
      <c r="J14836" s="23" t="n">
        <f aca="false">IF(AND(E14836="Priority",ISNUMBER('Cost model'!N325)),'Cost model'!N325,'Cost model'!M325)</f>
        <v>110</v>
      </c>
      <c r="K14836" s="14" t="n">
        <f aca="false">J14836-H14836</f>
        <v>-90.83</v>
      </c>
      <c r="L14836" s="14" t="n">
        <f aca="false">G14836-H14836</f>
        <v>-150.83</v>
      </c>
    </row>
    <row r="14837" customFormat="false" ht="15" hidden="false" customHeight="false" outlineLevel="0" collapsed="false">
      <c r="A14837" s="2" t="s">
        <v>124</v>
      </c>
      <c r="B14837" s="2" t="s">
        <v>124</v>
      </c>
      <c r="C14837" s="2" t="s">
        <v>48</v>
      </c>
      <c r="D14837" s="2" t="s">
        <v>10</v>
      </c>
      <c r="E14837" s="2" t="s">
        <v>74</v>
      </c>
      <c r="F14837" s="2" t="s">
        <v>977</v>
      </c>
      <c r="G14837" s="14" t="n">
        <v>9.5</v>
      </c>
      <c r="H14837" s="14" t="n">
        <v>9.23</v>
      </c>
      <c r="I14837" s="14" t="n">
        <v>12.5</v>
      </c>
      <c r="J14837" s="23" t="n">
        <f aca="false">IF(AND(E14837="Priority",ISNUMBER('Cost model'!N318)),'Cost model'!N318,'Cost model'!M318)</f>
        <v>14.5</v>
      </c>
      <c r="K14837" s="14" t="n">
        <f aca="false">J14837-H14837</f>
        <v>5.27</v>
      </c>
      <c r="L14837" s="14" t="n">
        <f aca="false">G14837-H14837</f>
        <v>0.27</v>
      </c>
    </row>
    <row r="14838" customFormat="false" ht="15" hidden="false" customHeight="false" outlineLevel="0" collapsed="false">
      <c r="A14838" s="2" t="s">
        <v>124</v>
      </c>
      <c r="B14838" s="2" t="s">
        <v>124</v>
      </c>
      <c r="C14838" s="2" t="s">
        <v>48</v>
      </c>
      <c r="D14838" s="2" t="s">
        <v>12</v>
      </c>
      <c r="E14838" s="2" t="s">
        <v>83</v>
      </c>
      <c r="F14838" s="2" t="s">
        <v>977</v>
      </c>
      <c r="G14838" s="14" t="n">
        <v>19.5</v>
      </c>
      <c r="H14838" s="14" t="n">
        <v>14.22</v>
      </c>
      <c r="I14838" s="14" t="n">
        <v>19.5</v>
      </c>
      <c r="J14838" s="23" t="n">
        <f aca="false">IF(AND(E14838="Priority",ISNUMBER('Cost model'!N321)),'Cost model'!N321,'Cost model'!M321)</f>
        <v>55</v>
      </c>
      <c r="K14838" s="14" t="n">
        <f aca="false">J14838-H14838</f>
        <v>40.78</v>
      </c>
      <c r="L14838" s="14" t="n">
        <f aca="false">G14838-H14838</f>
        <v>5.28</v>
      </c>
    </row>
    <row r="14839" customFormat="false" ht="15" hidden="false" customHeight="false" outlineLevel="0" collapsed="false">
      <c r="A14839" s="2" t="s">
        <v>174</v>
      </c>
      <c r="B14839" s="2" t="s">
        <v>174</v>
      </c>
      <c r="C14839" s="2" t="s">
        <v>47</v>
      </c>
      <c r="D14839" s="2" t="s">
        <v>13</v>
      </c>
      <c r="E14839" s="2" t="s">
        <v>74</v>
      </c>
      <c r="F14839" s="2" t="s">
        <v>977</v>
      </c>
      <c r="G14839" s="14" t="n">
        <v>19</v>
      </c>
      <c r="H14839" s="14" t="n">
        <v>61.58</v>
      </c>
      <c r="I14839" s="14" t="n">
        <v>19</v>
      </c>
      <c r="J14839" s="23" t="n">
        <f aca="false">IF(AND(E14839="Priority",ISNUMBER('Cost model'!N173)),'Cost model'!N173,'Cost model'!M173)</f>
        <v>60</v>
      </c>
      <c r="K14839" s="14" t="n">
        <f aca="false">J14839-H14839</f>
        <v>-1.58</v>
      </c>
      <c r="L14839" s="14" t="n">
        <f aca="false">G14839-H14839</f>
        <v>-42.58</v>
      </c>
    </row>
    <row r="14840" customFormat="false" ht="15" hidden="false" customHeight="false" outlineLevel="0" collapsed="false">
      <c r="A14840" s="2" t="s">
        <v>174</v>
      </c>
      <c r="B14840" s="2" t="s">
        <v>174</v>
      </c>
      <c r="C14840" s="2" t="s">
        <v>49</v>
      </c>
      <c r="D14840" s="2" t="s">
        <v>10</v>
      </c>
      <c r="E14840" s="2" t="s">
        <v>74</v>
      </c>
      <c r="F14840" s="2" t="s">
        <v>977</v>
      </c>
      <c r="G14840" s="14" t="n">
        <v>17.5</v>
      </c>
      <c r="H14840" s="14" t="n">
        <v>20.49</v>
      </c>
      <c r="I14840" s="14" t="n">
        <v>17.5</v>
      </c>
      <c r="J14840" s="23" t="n">
        <f aca="false">IF(AND(E14840="Priority",ISNUMBER('Cost model'!N169)),'Cost model'!N169,'Cost model'!M169)</f>
        <v>18.5</v>
      </c>
      <c r="K14840" s="14" t="n">
        <f aca="false">J14840-H14840</f>
        <v>-1.99</v>
      </c>
      <c r="L14840" s="14" t="n">
        <f aca="false">G14840-H14840</f>
        <v>-2.99</v>
      </c>
    </row>
    <row r="14841" customFormat="false" ht="15" hidden="false" customHeight="false" outlineLevel="0" collapsed="false">
      <c r="A14841" s="2" t="s">
        <v>124</v>
      </c>
      <c r="B14841" s="2" t="s">
        <v>124</v>
      </c>
      <c r="C14841" s="2" t="s">
        <v>49</v>
      </c>
      <c r="D14841" s="2" t="s">
        <v>13</v>
      </c>
      <c r="E14841" s="2" t="s">
        <v>74</v>
      </c>
      <c r="F14841" s="2" t="s">
        <v>977</v>
      </c>
      <c r="G14841" s="14" t="n">
        <v>50</v>
      </c>
      <c r="H14841" s="14" t="n">
        <v>84.46</v>
      </c>
      <c r="I14841" s="14" t="n">
        <v>50</v>
      </c>
      <c r="J14841" s="23" t="n">
        <f aca="false">IF(AND(E14841="Priority",ISNUMBER('Cost model'!N325)),'Cost model'!N325,'Cost model'!M325)</f>
        <v>110</v>
      </c>
      <c r="K14841" s="14" t="n">
        <f aca="false">J14841-H14841</f>
        <v>25.54</v>
      </c>
      <c r="L14841" s="14" t="n">
        <f aca="false">G14841-H14841</f>
        <v>-34.46</v>
      </c>
    </row>
    <row r="14842" customFormat="false" ht="15" hidden="false" customHeight="false" outlineLevel="0" collapsed="false">
      <c r="A14842" s="2" t="s">
        <v>174</v>
      </c>
      <c r="B14842" s="2" t="s">
        <v>174</v>
      </c>
      <c r="C14842" s="2" t="s">
        <v>47</v>
      </c>
      <c r="D14842" s="2" t="s">
        <v>10</v>
      </c>
      <c r="E14842" s="2" t="s">
        <v>74</v>
      </c>
      <c r="F14842" s="2" t="s">
        <v>977</v>
      </c>
      <c r="G14842" s="14" t="n">
        <v>9.5</v>
      </c>
      <c r="H14842" s="14" t="n">
        <v>11.38</v>
      </c>
      <c r="I14842" s="14" t="n">
        <v>9.5</v>
      </c>
      <c r="J14842" s="23" t="n">
        <f aca="false">IF(AND(E14842="Priority",ISNUMBER('Cost model'!N167)),'Cost model'!N167,'Cost model'!M167)</f>
        <v>8.5</v>
      </c>
      <c r="K14842" s="14" t="n">
        <f aca="false">J14842-H14842</f>
        <v>-2.88</v>
      </c>
      <c r="L14842" s="14" t="n">
        <f aca="false">G14842-H14842</f>
        <v>-1.88</v>
      </c>
    </row>
    <row r="14843" customFormat="false" ht="15" hidden="false" customHeight="false" outlineLevel="0" collapsed="false">
      <c r="A14843" s="2" t="s">
        <v>142</v>
      </c>
      <c r="B14843" s="2" t="s">
        <v>124</v>
      </c>
      <c r="C14843" s="2" t="s">
        <v>48</v>
      </c>
      <c r="D14843" s="2" t="s">
        <v>10</v>
      </c>
      <c r="E14843" s="2" t="s">
        <v>74</v>
      </c>
      <c r="F14843" s="2" t="s">
        <v>976</v>
      </c>
      <c r="G14843" s="14" t="n">
        <v>12.5</v>
      </c>
      <c r="H14843" s="14" t="n">
        <v>12.14</v>
      </c>
      <c r="I14843" s="14" t="n">
        <v>14.5</v>
      </c>
      <c r="J14843" s="23" t="n">
        <f aca="false">IF(AND(E14843="Priority",ISNUMBER('Cost model'!N663)),'Cost model'!N663,'Cost model'!M663)</f>
        <v>18.5</v>
      </c>
      <c r="K14843" s="14" t="n">
        <f aca="false">J14843-H14843</f>
        <v>6.36</v>
      </c>
      <c r="L14843" s="14" t="n">
        <f aca="false">G14843-H14843</f>
        <v>0.359999999999999</v>
      </c>
    </row>
    <row r="14844" customFormat="false" ht="15" hidden="false" customHeight="false" outlineLevel="0" collapsed="false">
      <c r="A14844" s="2" t="s">
        <v>158</v>
      </c>
      <c r="B14844" s="2" t="s">
        <v>158</v>
      </c>
      <c r="C14844" s="2" t="s">
        <v>48</v>
      </c>
      <c r="D14844" s="2" t="s">
        <v>10</v>
      </c>
      <c r="E14844" s="2" t="s">
        <v>74</v>
      </c>
      <c r="F14844" s="2" t="s">
        <v>977</v>
      </c>
      <c r="G14844" s="14" t="n">
        <v>12.5</v>
      </c>
      <c r="H14844" s="14" t="n">
        <v>11.47</v>
      </c>
      <c r="I14844" s="14" t="n">
        <v>12.5</v>
      </c>
      <c r="J14844" s="23" t="n">
        <f aca="false">IF(AND(E14844="Priority",ISNUMBER('Cost model'!N423)),'Cost model'!N423,'Cost model'!M423)</f>
        <v>11.5</v>
      </c>
      <c r="K14844" s="14" t="n">
        <f aca="false">J14844-H14844</f>
        <v>0.0299999999999994</v>
      </c>
      <c r="L14844" s="14" t="n">
        <f aca="false">G14844-H14844</f>
        <v>1.03</v>
      </c>
    </row>
    <row r="14845" customFormat="false" ht="15" hidden="false" customHeight="false" outlineLevel="0" collapsed="false">
      <c r="A14845" s="2" t="s">
        <v>174</v>
      </c>
      <c r="B14845" s="2" t="s">
        <v>174</v>
      </c>
      <c r="C14845" s="2" t="s">
        <v>48</v>
      </c>
      <c r="D14845" s="2" t="s">
        <v>12</v>
      </c>
      <c r="E14845" s="2" t="s">
        <v>74</v>
      </c>
      <c r="F14845" s="2" t="s">
        <v>977</v>
      </c>
      <c r="G14845" s="14" t="n">
        <v>12.5</v>
      </c>
      <c r="H14845" s="14" t="n">
        <v>49.53</v>
      </c>
      <c r="I14845" s="14" t="n">
        <v>12.5</v>
      </c>
      <c r="J14845" s="23" t="n">
        <f aca="false">IF(AND(E14845="Priority",ISNUMBER('Cost model'!N171)),'Cost model'!N171,'Cost model'!M171)</f>
        <v>40</v>
      </c>
      <c r="K14845" s="14" t="n">
        <f aca="false">J14845-H14845</f>
        <v>-9.53</v>
      </c>
      <c r="L14845" s="14" t="n">
        <f aca="false">G14845-H14845</f>
        <v>-37.03</v>
      </c>
    </row>
    <row r="14846" customFormat="false" ht="15" hidden="false" customHeight="false" outlineLevel="0" collapsed="false">
      <c r="A14846" s="2" t="s">
        <v>142</v>
      </c>
      <c r="B14846" s="2" t="s">
        <v>174</v>
      </c>
      <c r="C14846" s="2" t="s">
        <v>48</v>
      </c>
      <c r="D14846" s="2" t="s">
        <v>12</v>
      </c>
      <c r="E14846" s="2" t="s">
        <v>74</v>
      </c>
      <c r="F14846" s="2" t="s">
        <v>976</v>
      </c>
      <c r="G14846" s="14" t="n">
        <v>19.5</v>
      </c>
      <c r="H14846" s="14" t="n">
        <v>55.7</v>
      </c>
      <c r="I14846" s="14" t="n">
        <v>19.5</v>
      </c>
      <c r="J14846" s="23" t="n">
        <f aca="false">IF(AND(E14846="Priority",ISNUMBER('Cost model'!N696)),'Cost model'!N696,'Cost model'!M696)</f>
        <v>45</v>
      </c>
      <c r="K14846" s="14" t="n">
        <f aca="false">J14846-H14846</f>
        <v>-10.7</v>
      </c>
      <c r="L14846" s="14" t="n">
        <f aca="false">G14846-H14846</f>
        <v>-36.2</v>
      </c>
    </row>
    <row r="14847" customFormat="false" ht="15" hidden="false" customHeight="false" outlineLevel="0" collapsed="false">
      <c r="A14847" s="2" t="s">
        <v>124</v>
      </c>
      <c r="B14847" s="2" t="s">
        <v>174</v>
      </c>
      <c r="C14847" s="2" t="s">
        <v>48</v>
      </c>
      <c r="D14847" s="2" t="s">
        <v>10</v>
      </c>
      <c r="E14847" s="2" t="s">
        <v>74</v>
      </c>
      <c r="F14847" s="2" t="s">
        <v>976</v>
      </c>
      <c r="G14847" s="14" t="n">
        <v>12.5</v>
      </c>
      <c r="H14847" s="14" t="n">
        <v>11.47</v>
      </c>
      <c r="I14847" s="14" t="n">
        <v>14.5</v>
      </c>
      <c r="J14847" s="23" t="n">
        <f aca="false">IF(AND(E14847="Priority",ISNUMBER('Cost model'!N363)),'Cost model'!N363,'Cost model'!M363)</f>
        <v>15.5</v>
      </c>
      <c r="K14847" s="14" t="n">
        <f aca="false">J14847-H14847</f>
        <v>4.03</v>
      </c>
      <c r="L14847" s="14" t="n">
        <f aca="false">G14847-H14847</f>
        <v>1.03</v>
      </c>
    </row>
    <row r="14848" customFormat="false" ht="15" hidden="false" customHeight="false" outlineLevel="0" collapsed="false">
      <c r="A14848" s="2" t="s">
        <v>124</v>
      </c>
      <c r="B14848" s="2" t="s">
        <v>124</v>
      </c>
      <c r="C14848" s="2" t="s">
        <v>48</v>
      </c>
      <c r="D14848" s="2" t="s">
        <v>15</v>
      </c>
      <c r="E14848" s="2" t="s">
        <v>74</v>
      </c>
      <c r="F14848" s="2" t="s">
        <v>977</v>
      </c>
      <c r="G14848" s="14" t="n">
        <v>85</v>
      </c>
      <c r="H14848" s="14" t="n">
        <v>136.58</v>
      </c>
      <c r="I14848" s="14" t="n">
        <v>85</v>
      </c>
      <c r="J14848" s="23" t="n">
        <f aca="false">IF(AND(E14848="Priority",ISNUMBER('Cost model'!N330)),'Cost model'!N330,'Cost model'!M330)</f>
        <v>180</v>
      </c>
      <c r="K14848" s="14" t="n">
        <f aca="false">J14848-H14848</f>
        <v>43.42</v>
      </c>
      <c r="L14848" s="14" t="n">
        <f aca="false">G14848-H14848</f>
        <v>-51.58</v>
      </c>
    </row>
    <row r="14849" customFormat="false" ht="15" hidden="false" customHeight="false" outlineLevel="0" collapsed="false">
      <c r="A14849" s="2" t="s">
        <v>174</v>
      </c>
      <c r="B14849" s="2" t="s">
        <v>174</v>
      </c>
      <c r="C14849" s="2" t="s">
        <v>47</v>
      </c>
      <c r="D14849" s="2" t="s">
        <v>10</v>
      </c>
      <c r="E14849" s="2" t="s">
        <v>74</v>
      </c>
      <c r="F14849" s="2" t="s">
        <v>977</v>
      </c>
      <c r="G14849" s="14" t="n">
        <v>9.5</v>
      </c>
      <c r="H14849" s="14" t="n">
        <v>7.74</v>
      </c>
      <c r="I14849" s="14" t="n">
        <v>9.5</v>
      </c>
      <c r="J14849" s="23" t="n">
        <f aca="false">IF(AND(E14849="Priority",ISNUMBER('Cost model'!N167)),'Cost model'!N167,'Cost model'!M167)</f>
        <v>8.5</v>
      </c>
      <c r="K14849" s="14" t="n">
        <f aca="false">J14849-H14849</f>
        <v>0.76</v>
      </c>
      <c r="L14849" s="14" t="n">
        <f aca="false">G14849-H14849</f>
        <v>1.76</v>
      </c>
    </row>
    <row r="14850" customFormat="false" ht="15" hidden="false" customHeight="false" outlineLevel="0" collapsed="false">
      <c r="A14850" s="2" t="s">
        <v>142</v>
      </c>
      <c r="B14850" s="2" t="s">
        <v>142</v>
      </c>
      <c r="C14850" s="2" t="s">
        <v>49</v>
      </c>
      <c r="D14850" s="2" t="s">
        <v>12</v>
      </c>
      <c r="E14850" s="2" t="s">
        <v>83</v>
      </c>
      <c r="F14850" s="2" t="s">
        <v>977</v>
      </c>
      <c r="G14850" s="14" t="n">
        <v>29.5</v>
      </c>
      <c r="H14850" s="14" t="n">
        <v>38.84</v>
      </c>
      <c r="I14850" s="14" t="n">
        <v>29.5</v>
      </c>
      <c r="J14850" s="23" t="n">
        <f aca="false">IF(AND(E14850="Priority",ISNUMBER('Cost model'!N637)),'Cost model'!N637,'Cost model'!M637)</f>
        <v>60</v>
      </c>
      <c r="K14850" s="14" t="n">
        <f aca="false">J14850-H14850</f>
        <v>21.16</v>
      </c>
      <c r="L14850" s="14" t="n">
        <f aca="false">G14850-H14850</f>
        <v>-9.34</v>
      </c>
    </row>
    <row r="14851" customFormat="false" ht="15" hidden="false" customHeight="false" outlineLevel="0" collapsed="false">
      <c r="A14851" s="2" t="s">
        <v>124</v>
      </c>
      <c r="B14851" s="2" t="s">
        <v>124</v>
      </c>
      <c r="C14851" s="2" t="s">
        <v>49</v>
      </c>
      <c r="D14851" s="2" t="s">
        <v>10</v>
      </c>
      <c r="E14851" s="2" t="s">
        <v>74</v>
      </c>
      <c r="F14851" s="2" t="s">
        <v>977</v>
      </c>
      <c r="G14851" s="14" t="n">
        <v>17.5</v>
      </c>
      <c r="H14851" s="14" t="n">
        <v>18.82</v>
      </c>
      <c r="I14851" s="14" t="n">
        <v>17.5</v>
      </c>
      <c r="J14851" s="23" t="n">
        <f aca="false">IF(AND(E14851="Priority",ISNUMBER('Cost model'!N319)),'Cost model'!N319,'Cost model'!M319)</f>
        <v>16.5</v>
      </c>
      <c r="K14851" s="14" t="n">
        <f aca="false">J14851-H14851</f>
        <v>-2.32</v>
      </c>
      <c r="L14851" s="14" t="n">
        <f aca="false">G14851-H14851</f>
        <v>-1.32</v>
      </c>
    </row>
    <row r="14852" customFormat="false" ht="15" hidden="false" customHeight="false" outlineLevel="0" collapsed="false">
      <c r="A14852" s="2" t="s">
        <v>174</v>
      </c>
      <c r="B14852" s="2" t="s">
        <v>174</v>
      </c>
      <c r="C14852" s="2" t="s">
        <v>49</v>
      </c>
      <c r="D14852" s="2" t="s">
        <v>12</v>
      </c>
      <c r="E14852" s="2" t="s">
        <v>74</v>
      </c>
      <c r="F14852" s="2" t="s">
        <v>977</v>
      </c>
      <c r="G14852" s="14" t="n">
        <v>19.5</v>
      </c>
      <c r="H14852" s="14" t="n">
        <v>63.45</v>
      </c>
      <c r="I14852" s="14" t="n">
        <v>19.5</v>
      </c>
      <c r="J14852" s="23" t="n">
        <f aca="false">IF(AND(E14852="Priority",ISNUMBER('Cost model'!N172)),'Cost model'!N172,'Cost model'!M172)</f>
        <v>45</v>
      </c>
      <c r="K14852" s="14" t="n">
        <f aca="false">J14852-H14852</f>
        <v>-18.45</v>
      </c>
      <c r="L14852" s="14" t="n">
        <f aca="false">G14852-H14852</f>
        <v>-43.95</v>
      </c>
    </row>
    <row r="14853" customFormat="false" ht="15" hidden="false" customHeight="false" outlineLevel="0" collapsed="false">
      <c r="A14853" s="2" t="s">
        <v>142</v>
      </c>
      <c r="B14853" s="2" t="s">
        <v>174</v>
      </c>
      <c r="C14853" s="2" t="s">
        <v>48</v>
      </c>
      <c r="D14853" s="2" t="s">
        <v>10</v>
      </c>
      <c r="E14853" s="2" t="s">
        <v>74</v>
      </c>
      <c r="F14853" s="2" t="s">
        <v>976</v>
      </c>
      <c r="G14853" s="14" t="n">
        <v>17.5</v>
      </c>
      <c r="H14853" s="14" t="n">
        <v>15.44</v>
      </c>
      <c r="I14853" s="14" t="n">
        <v>14.5</v>
      </c>
      <c r="J14853" s="23" t="n">
        <f aca="false">IF(AND(E14853="Priority",ISNUMBER('Cost model'!N693)),'Cost model'!N693,'Cost model'!M693)</f>
        <v>11.5</v>
      </c>
      <c r="K14853" s="14" t="n">
        <f aca="false">J14853-H14853</f>
        <v>-3.94</v>
      </c>
      <c r="L14853" s="14" t="n">
        <f aca="false">G14853-H14853</f>
        <v>2.06</v>
      </c>
    </row>
    <row r="14854" customFormat="false" ht="15" hidden="false" customHeight="false" outlineLevel="0" collapsed="false">
      <c r="A14854" s="2" t="s">
        <v>124</v>
      </c>
      <c r="B14854" s="2" t="s">
        <v>124</v>
      </c>
      <c r="C14854" s="2" t="s">
        <v>47</v>
      </c>
      <c r="D14854" s="2" t="s">
        <v>10</v>
      </c>
      <c r="E14854" s="2" t="s">
        <v>83</v>
      </c>
      <c r="F14854" s="2" t="s">
        <v>977</v>
      </c>
      <c r="G14854" s="14" t="n">
        <v>14.5</v>
      </c>
      <c r="H14854" s="14" t="n">
        <v>9.23</v>
      </c>
      <c r="I14854" s="14" t="n">
        <v>14.5</v>
      </c>
      <c r="J14854" s="23" t="n">
        <f aca="false">IF(AND(E14854="Priority",ISNUMBER('Cost model'!N317)),'Cost model'!N317,'Cost model'!M317)</f>
        <v>15.5</v>
      </c>
      <c r="K14854" s="14" t="n">
        <f aca="false">J14854-H14854</f>
        <v>6.27</v>
      </c>
      <c r="L14854" s="14" t="n">
        <f aca="false">G14854-H14854</f>
        <v>5.27</v>
      </c>
    </row>
    <row r="14855" customFormat="false" ht="15" hidden="false" customHeight="false" outlineLevel="0" collapsed="false">
      <c r="A14855" s="2" t="s">
        <v>174</v>
      </c>
      <c r="B14855" s="2" t="s">
        <v>124</v>
      </c>
      <c r="C14855" s="2" t="s">
        <v>48</v>
      </c>
      <c r="D14855" s="2" t="s">
        <v>10</v>
      </c>
      <c r="E14855" s="2" t="s">
        <v>74</v>
      </c>
      <c r="F14855" s="2" t="s">
        <v>976</v>
      </c>
      <c r="G14855" s="14" t="n">
        <v>12.5</v>
      </c>
      <c r="H14855" s="14" t="n">
        <v>44.74</v>
      </c>
      <c r="I14855" s="14" t="n">
        <v>12.5</v>
      </c>
      <c r="J14855" s="23" t="n">
        <f aca="false">IF(AND(E14855="Priority",ISNUMBER('Cost model'!N108)),'Cost model'!N108,'Cost model'!M108)</f>
        <v>15.5</v>
      </c>
      <c r="K14855" s="14" t="n">
        <f aca="false">J14855-H14855</f>
        <v>-29.24</v>
      </c>
      <c r="L14855" s="14" t="n">
        <f aca="false">G14855-H14855</f>
        <v>-32.24</v>
      </c>
    </row>
    <row r="14856" customFormat="false" ht="15" hidden="false" customHeight="false" outlineLevel="0" collapsed="false">
      <c r="A14856" s="2" t="s">
        <v>158</v>
      </c>
      <c r="B14856" s="2" t="s">
        <v>158</v>
      </c>
      <c r="C14856" s="2" t="s">
        <v>49</v>
      </c>
      <c r="D14856" s="2" t="s">
        <v>12</v>
      </c>
      <c r="E14856" s="2" t="s">
        <v>74</v>
      </c>
      <c r="F14856" s="2" t="s">
        <v>977</v>
      </c>
      <c r="G14856" s="14" t="n">
        <v>19.5</v>
      </c>
      <c r="H14856" s="14" t="n">
        <v>21.01</v>
      </c>
      <c r="I14856" s="14" t="n">
        <v>19.5</v>
      </c>
      <c r="J14856" s="23" t="n">
        <f aca="false">IF(AND(E14856="Priority",ISNUMBER('Cost model'!N427)),'Cost model'!N427,'Cost model'!M427)</f>
        <v>28.5</v>
      </c>
      <c r="K14856" s="14" t="n">
        <f aca="false">J14856-H14856</f>
        <v>7.49</v>
      </c>
      <c r="L14856" s="14" t="n">
        <f aca="false">G14856-H14856</f>
        <v>-1.51</v>
      </c>
    </row>
    <row r="14857" customFormat="false" ht="15" hidden="false" customHeight="false" outlineLevel="0" collapsed="false">
      <c r="A14857" s="2" t="s">
        <v>174</v>
      </c>
      <c r="B14857" s="2" t="s">
        <v>174</v>
      </c>
      <c r="C14857" s="2" t="s">
        <v>48</v>
      </c>
      <c r="D14857" s="2" t="s">
        <v>12</v>
      </c>
      <c r="E14857" s="2" t="s">
        <v>74</v>
      </c>
      <c r="F14857" s="2" t="s">
        <v>977</v>
      </c>
      <c r="G14857" s="14" t="n">
        <v>12.5</v>
      </c>
      <c r="H14857" s="14" t="n">
        <v>42.6</v>
      </c>
      <c r="I14857" s="14" t="n">
        <v>12.5</v>
      </c>
      <c r="J14857" s="23" t="n">
        <f aca="false">IF(AND(E14857="Priority",ISNUMBER('Cost model'!N171)),'Cost model'!N171,'Cost model'!M171)</f>
        <v>40</v>
      </c>
      <c r="K14857" s="14" t="n">
        <f aca="false">J14857-H14857</f>
        <v>-2.6</v>
      </c>
      <c r="L14857" s="14" t="n">
        <f aca="false">G14857-H14857</f>
        <v>-30.1</v>
      </c>
    </row>
    <row r="14858" customFormat="false" ht="15" hidden="false" customHeight="false" outlineLevel="0" collapsed="false">
      <c r="A14858" s="2" t="s">
        <v>142</v>
      </c>
      <c r="B14858" s="2" t="s">
        <v>124</v>
      </c>
      <c r="C14858" s="2" t="s">
        <v>48</v>
      </c>
      <c r="D14858" s="2" t="s">
        <v>10</v>
      </c>
      <c r="E14858" s="2" t="s">
        <v>74</v>
      </c>
      <c r="F14858" s="2" t="s">
        <v>976</v>
      </c>
      <c r="G14858" s="14" t="n">
        <v>12.5</v>
      </c>
      <c r="H14858" s="14" t="n">
        <v>12.14</v>
      </c>
      <c r="I14858" s="14" t="n">
        <v>14.5</v>
      </c>
      <c r="J14858" s="23" t="n">
        <f aca="false">IF(AND(E14858="Priority",ISNUMBER('Cost model'!N663)),'Cost model'!N663,'Cost model'!M663)</f>
        <v>18.5</v>
      </c>
      <c r="K14858" s="14" t="n">
        <f aca="false">J14858-H14858</f>
        <v>6.36</v>
      </c>
      <c r="L14858" s="14" t="n">
        <f aca="false">G14858-H14858</f>
        <v>0.359999999999999</v>
      </c>
    </row>
    <row r="14859" customFormat="false" ht="15" hidden="false" customHeight="false" outlineLevel="0" collapsed="false">
      <c r="A14859" s="2" t="s">
        <v>221</v>
      </c>
      <c r="B14859" s="2" t="s">
        <v>221</v>
      </c>
      <c r="C14859" s="2" t="s">
        <v>47</v>
      </c>
      <c r="D14859" s="2" t="s">
        <v>10</v>
      </c>
      <c r="E14859" s="2" t="s">
        <v>74</v>
      </c>
      <c r="F14859" s="2" t="s">
        <v>977</v>
      </c>
      <c r="G14859" s="14" t="n">
        <v>9.5</v>
      </c>
      <c r="H14859" s="14" t="n">
        <v>7.43</v>
      </c>
      <c r="I14859" s="14" t="n">
        <v>9.5</v>
      </c>
      <c r="J14859" s="23" t="n">
        <f aca="false">IF(AND(E14859="Priority",ISNUMBER('Cost model'!N737)),'Cost model'!N737,'Cost model'!M737)</f>
        <v>8.5</v>
      </c>
      <c r="K14859" s="14" t="n">
        <f aca="false">J14859-H14859</f>
        <v>1.07</v>
      </c>
      <c r="L14859" s="14" t="n">
        <f aca="false">G14859-H14859</f>
        <v>2.07</v>
      </c>
    </row>
    <row r="14860" customFormat="false" ht="15" hidden="false" customHeight="false" outlineLevel="0" collapsed="false">
      <c r="A14860" s="2" t="s">
        <v>221</v>
      </c>
      <c r="B14860" s="2" t="s">
        <v>221</v>
      </c>
      <c r="C14860" s="2" t="s">
        <v>47</v>
      </c>
      <c r="D14860" s="2" t="s">
        <v>12</v>
      </c>
      <c r="E14860" s="2" t="s">
        <v>74</v>
      </c>
      <c r="F14860" s="2" t="s">
        <v>977</v>
      </c>
      <c r="G14860" s="14" t="n">
        <v>9.5</v>
      </c>
      <c r="H14860" s="14" t="n">
        <v>31.01</v>
      </c>
      <c r="I14860" s="14" t="n">
        <v>9.5</v>
      </c>
      <c r="J14860" s="23" t="n">
        <f aca="false">IF(AND(E14860="Priority",ISNUMBER('Cost model'!N740)),'Cost model'!N740,'Cost model'!M740)</f>
        <v>22.5</v>
      </c>
      <c r="K14860" s="14" t="n">
        <f aca="false">J14860-H14860</f>
        <v>-8.51</v>
      </c>
      <c r="L14860" s="14" t="n">
        <f aca="false">G14860-H14860</f>
        <v>-21.51</v>
      </c>
    </row>
    <row r="14861" customFormat="false" ht="15" hidden="false" customHeight="false" outlineLevel="0" collapsed="false">
      <c r="A14861" s="2" t="s">
        <v>221</v>
      </c>
      <c r="B14861" s="2" t="s">
        <v>221</v>
      </c>
      <c r="C14861" s="2" t="s">
        <v>47</v>
      </c>
      <c r="D14861" s="2" t="s">
        <v>10</v>
      </c>
      <c r="E14861" s="2" t="s">
        <v>74</v>
      </c>
      <c r="F14861" s="2" t="s">
        <v>977</v>
      </c>
      <c r="G14861" s="14" t="n">
        <v>9.5</v>
      </c>
      <c r="H14861" s="14" t="n">
        <v>7.43</v>
      </c>
      <c r="I14861" s="14" t="n">
        <v>9.5</v>
      </c>
      <c r="J14861" s="23" t="n">
        <f aca="false">IF(AND(E14861="Priority",ISNUMBER('Cost model'!N737)),'Cost model'!N737,'Cost model'!M737)</f>
        <v>8.5</v>
      </c>
      <c r="K14861" s="14" t="n">
        <f aca="false">J14861-H14861</f>
        <v>1.07</v>
      </c>
      <c r="L14861" s="14" t="n">
        <f aca="false">G14861-H14861</f>
        <v>2.07</v>
      </c>
    </row>
    <row r="14862" customFormat="false" ht="15" hidden="false" customHeight="false" outlineLevel="0" collapsed="false">
      <c r="A14862" s="2" t="s">
        <v>174</v>
      </c>
      <c r="B14862" s="2" t="s">
        <v>174</v>
      </c>
      <c r="C14862" s="2" t="s">
        <v>48</v>
      </c>
      <c r="D14862" s="2" t="s">
        <v>12</v>
      </c>
      <c r="E14862" s="2" t="s">
        <v>74</v>
      </c>
      <c r="F14862" s="2" t="s">
        <v>977</v>
      </c>
      <c r="G14862" s="14" t="n">
        <v>12.5</v>
      </c>
      <c r="H14862" s="14" t="n">
        <v>25.89</v>
      </c>
      <c r="I14862" s="14" t="n">
        <v>12.5</v>
      </c>
      <c r="J14862" s="23" t="n">
        <f aca="false">IF(AND(E14862="Priority",ISNUMBER('Cost model'!N171)),'Cost model'!N171,'Cost model'!M171)</f>
        <v>40</v>
      </c>
      <c r="K14862" s="14" t="n">
        <f aca="false">J14862-H14862</f>
        <v>14.11</v>
      </c>
      <c r="L14862" s="14" t="n">
        <f aca="false">G14862-H14862</f>
        <v>-13.39</v>
      </c>
    </row>
    <row r="14863" customFormat="false" ht="15" hidden="false" customHeight="false" outlineLevel="0" collapsed="false">
      <c r="A14863" s="2" t="s">
        <v>142</v>
      </c>
      <c r="B14863" s="2" t="s">
        <v>142</v>
      </c>
      <c r="C14863" s="2" t="s">
        <v>48</v>
      </c>
      <c r="D14863" s="2" t="s">
        <v>14</v>
      </c>
      <c r="E14863" s="2" t="s">
        <v>74</v>
      </c>
      <c r="F14863" s="2" t="s">
        <v>977</v>
      </c>
      <c r="G14863" s="14" t="n">
        <v>45</v>
      </c>
      <c r="H14863" s="14" t="n">
        <v>59.08</v>
      </c>
      <c r="I14863" s="14" t="n">
        <v>45</v>
      </c>
      <c r="J14863" s="23" t="n">
        <f aca="false">IF(AND(E14863="Priority",ISNUMBER('Cost model'!N642)),'Cost model'!N642,'Cost model'!M642)</f>
        <v>90</v>
      </c>
      <c r="K14863" s="14" t="n">
        <f aca="false">J14863-H14863</f>
        <v>30.92</v>
      </c>
      <c r="L14863" s="14" t="n">
        <f aca="false">G14863-H14863</f>
        <v>-14.08</v>
      </c>
    </row>
    <row r="14864" customFormat="false" ht="15" hidden="false" customHeight="false" outlineLevel="0" collapsed="false">
      <c r="A14864" s="2" t="s">
        <v>174</v>
      </c>
      <c r="B14864" s="2" t="s">
        <v>174</v>
      </c>
      <c r="C14864" s="2" t="s">
        <v>49</v>
      </c>
      <c r="D14864" s="2" t="s">
        <v>10</v>
      </c>
      <c r="E14864" s="2" t="s">
        <v>74</v>
      </c>
      <c r="F14864" s="2" t="s">
        <v>977</v>
      </c>
      <c r="G14864" s="14" t="n">
        <v>19.5</v>
      </c>
      <c r="H14864" s="14" t="n">
        <v>42.71</v>
      </c>
      <c r="I14864" s="14" t="n">
        <v>17.5</v>
      </c>
      <c r="J14864" s="23" t="n">
        <f aca="false">IF(AND(E14864="Priority",ISNUMBER('Cost model'!N169)),'Cost model'!N169,'Cost model'!M169)</f>
        <v>18.5</v>
      </c>
      <c r="K14864" s="14" t="n">
        <f aca="false">J14864-H14864</f>
        <v>-24.21</v>
      </c>
      <c r="L14864" s="14" t="n">
        <f aca="false">G14864-H14864</f>
        <v>-23.21</v>
      </c>
    </row>
    <row r="14865" customFormat="false" ht="15" hidden="false" customHeight="false" outlineLevel="0" collapsed="false">
      <c r="A14865" s="2" t="s">
        <v>142</v>
      </c>
      <c r="B14865" s="2" t="s">
        <v>142</v>
      </c>
      <c r="C14865" s="2" t="s">
        <v>49</v>
      </c>
      <c r="D14865" s="2" t="s">
        <v>12</v>
      </c>
      <c r="E14865" s="2" t="s">
        <v>74</v>
      </c>
      <c r="F14865" s="2" t="s">
        <v>977</v>
      </c>
      <c r="G14865" s="14" t="n">
        <v>19.5</v>
      </c>
      <c r="H14865" s="14" t="n">
        <v>43.01</v>
      </c>
      <c r="I14865" s="14" t="n">
        <v>19.5</v>
      </c>
      <c r="J14865" s="23" t="n">
        <f aca="false">IF(AND(E14865="Priority",ISNUMBER('Cost model'!N637)),'Cost model'!N637,'Cost model'!M637)</f>
        <v>45</v>
      </c>
      <c r="K14865" s="14" t="n">
        <f aca="false">J14865-H14865</f>
        <v>1.99</v>
      </c>
      <c r="L14865" s="14" t="n">
        <f aca="false">G14865-H14865</f>
        <v>-23.51</v>
      </c>
    </row>
    <row r="14866" customFormat="false" ht="15" hidden="false" customHeight="false" outlineLevel="0" collapsed="false">
      <c r="A14866" s="2" t="s">
        <v>174</v>
      </c>
      <c r="B14866" s="2" t="s">
        <v>174</v>
      </c>
      <c r="C14866" s="2" t="s">
        <v>47</v>
      </c>
      <c r="D14866" s="2" t="s">
        <v>10</v>
      </c>
      <c r="E14866" s="2" t="s">
        <v>74</v>
      </c>
      <c r="F14866" s="2" t="s">
        <v>977</v>
      </c>
      <c r="G14866" s="14" t="n">
        <v>9.5</v>
      </c>
      <c r="H14866" s="14" t="n">
        <v>7.74</v>
      </c>
      <c r="I14866" s="14" t="n">
        <v>9.5</v>
      </c>
      <c r="J14866" s="23" t="n">
        <f aca="false">IF(AND(E14866="Priority",ISNUMBER('Cost model'!N167)),'Cost model'!N167,'Cost model'!M167)</f>
        <v>8.5</v>
      </c>
      <c r="K14866" s="14" t="n">
        <f aca="false">J14866-H14866</f>
        <v>0.76</v>
      </c>
      <c r="L14866" s="14" t="n">
        <f aca="false">G14866-H14866</f>
        <v>1.76</v>
      </c>
    </row>
    <row r="14867" customFormat="false" ht="15" hidden="false" customHeight="false" outlineLevel="0" collapsed="false">
      <c r="A14867" s="2" t="s">
        <v>221</v>
      </c>
      <c r="B14867" s="2" t="s">
        <v>158</v>
      </c>
      <c r="C14867" s="2" t="s">
        <v>48</v>
      </c>
      <c r="D14867" s="2" t="s">
        <v>10</v>
      </c>
      <c r="E14867" s="2" t="s">
        <v>74</v>
      </c>
      <c r="F14867" s="2" t="s">
        <v>976</v>
      </c>
      <c r="G14867" s="14" t="n">
        <v>12.5</v>
      </c>
      <c r="H14867" s="14" t="n">
        <v>75.11</v>
      </c>
      <c r="I14867" s="14" t="n">
        <v>14.5</v>
      </c>
      <c r="J14867" s="23" t="n">
        <f aca="false">IF(AND(E14867="Priority",ISNUMBER('Cost model'!N753)),'Cost model'!N753,'Cost model'!M753)</f>
        <v>23.5</v>
      </c>
      <c r="K14867" s="14" t="n">
        <f aca="false">J14867-H14867</f>
        <v>-51.61</v>
      </c>
      <c r="L14867" s="14" t="n">
        <f aca="false">G14867-H14867</f>
        <v>-62.61</v>
      </c>
    </row>
    <row r="14868" customFormat="false" ht="15" hidden="false" customHeight="false" outlineLevel="0" collapsed="false">
      <c r="A14868" s="2" t="s">
        <v>174</v>
      </c>
      <c r="B14868" s="2" t="s">
        <v>124</v>
      </c>
      <c r="C14868" s="2" t="s">
        <v>49</v>
      </c>
      <c r="D14868" s="2" t="s">
        <v>10</v>
      </c>
      <c r="E14868" s="2" t="s">
        <v>74</v>
      </c>
      <c r="F14868" s="2" t="s">
        <v>976</v>
      </c>
      <c r="G14868" s="14" t="n">
        <v>19.5</v>
      </c>
      <c r="H14868" s="14" t="n">
        <v>72.06</v>
      </c>
      <c r="I14868" s="14" t="n">
        <v>17.5</v>
      </c>
      <c r="J14868" s="23" t="n">
        <f aca="false">IF(AND(E14868="Priority",ISNUMBER('Cost model'!N109)),'Cost model'!N109,'Cost model'!M109)</f>
        <v>18.5</v>
      </c>
      <c r="K14868" s="14" t="n">
        <f aca="false">J14868-H14868</f>
        <v>-53.56</v>
      </c>
      <c r="L14868" s="14" t="n">
        <f aca="false">G14868-H14868</f>
        <v>-52.56</v>
      </c>
    </row>
    <row r="14869" customFormat="false" ht="15" hidden="false" customHeight="false" outlineLevel="0" collapsed="false">
      <c r="A14869" s="2" t="s">
        <v>174</v>
      </c>
      <c r="B14869" s="2" t="s">
        <v>174</v>
      </c>
      <c r="C14869" s="2" t="s">
        <v>47</v>
      </c>
      <c r="D14869" s="2" t="s">
        <v>10</v>
      </c>
      <c r="E14869" s="2" t="s">
        <v>83</v>
      </c>
      <c r="F14869" s="2" t="s">
        <v>977</v>
      </c>
      <c r="G14869" s="14" t="n">
        <v>14.5</v>
      </c>
      <c r="H14869" s="14" t="n">
        <v>13.86</v>
      </c>
      <c r="I14869" s="14" t="n">
        <v>14.5</v>
      </c>
      <c r="J14869" s="23" t="n">
        <f aca="false">IF(AND(E14869="Priority",ISNUMBER('Cost model'!N167)),'Cost model'!N167,'Cost model'!M167)</f>
        <v>13.5</v>
      </c>
      <c r="K14869" s="14" t="n">
        <f aca="false">J14869-H14869</f>
        <v>-0.359999999999999</v>
      </c>
      <c r="L14869" s="14" t="n">
        <f aca="false">G14869-H14869</f>
        <v>0.640000000000001</v>
      </c>
    </row>
    <row r="14870" customFormat="false" ht="15" hidden="false" customHeight="false" outlineLevel="0" collapsed="false">
      <c r="A14870" s="2" t="s">
        <v>158</v>
      </c>
      <c r="B14870" s="2" t="s">
        <v>158</v>
      </c>
      <c r="C14870" s="2" t="s">
        <v>47</v>
      </c>
      <c r="D14870" s="2" t="s">
        <v>10</v>
      </c>
      <c r="E14870" s="2" t="s">
        <v>83</v>
      </c>
      <c r="F14870" s="2" t="s">
        <v>977</v>
      </c>
      <c r="G14870" s="14" t="n">
        <v>14.5</v>
      </c>
      <c r="H14870" s="14" t="n">
        <v>8.07</v>
      </c>
      <c r="I14870" s="14" t="n">
        <v>14.5</v>
      </c>
      <c r="J14870" s="23" t="n">
        <f aca="false">IF(AND(E14870="Priority",ISNUMBER('Cost model'!N422)),'Cost model'!N422,'Cost model'!M422)</f>
        <v>13.5</v>
      </c>
      <c r="K14870" s="14" t="n">
        <f aca="false">J14870-H14870</f>
        <v>5.43</v>
      </c>
      <c r="L14870" s="14" t="n">
        <f aca="false">G14870-H14870</f>
        <v>6.43</v>
      </c>
    </row>
    <row r="14871" customFormat="false" ht="15" hidden="false" customHeight="false" outlineLevel="0" collapsed="false">
      <c r="A14871" s="2" t="s">
        <v>174</v>
      </c>
      <c r="B14871" s="2" t="s">
        <v>174</v>
      </c>
      <c r="C14871" s="2" t="s">
        <v>47</v>
      </c>
      <c r="D14871" s="2" t="s">
        <v>12</v>
      </c>
      <c r="E14871" s="2" t="s">
        <v>74</v>
      </c>
      <c r="F14871" s="2" t="s">
        <v>977</v>
      </c>
      <c r="G14871" s="14" t="n">
        <v>9.5</v>
      </c>
      <c r="H14871" s="14" t="n">
        <v>27.71</v>
      </c>
      <c r="I14871" s="14" t="n">
        <v>9.5</v>
      </c>
      <c r="J14871" s="23" t="n">
        <f aca="false">IF(AND(E14871="Priority",ISNUMBER('Cost model'!N170)),'Cost model'!N170,'Cost model'!M170)</f>
        <v>25.5</v>
      </c>
      <c r="K14871" s="14" t="n">
        <f aca="false">J14871-H14871</f>
        <v>-2.21</v>
      </c>
      <c r="L14871" s="14" t="n">
        <f aca="false">G14871-H14871</f>
        <v>-18.21</v>
      </c>
    </row>
    <row r="14872" customFormat="false" ht="15" hidden="false" customHeight="false" outlineLevel="0" collapsed="false">
      <c r="A14872" s="2" t="s">
        <v>174</v>
      </c>
      <c r="B14872" s="2" t="s">
        <v>124</v>
      </c>
      <c r="C14872" s="2" t="s">
        <v>48</v>
      </c>
      <c r="D14872" s="2" t="s">
        <v>10</v>
      </c>
      <c r="E14872" s="2" t="s">
        <v>74</v>
      </c>
      <c r="F14872" s="2" t="s">
        <v>976</v>
      </c>
      <c r="G14872" s="14" t="n">
        <v>12.5</v>
      </c>
      <c r="H14872" s="14" t="n">
        <v>9.69</v>
      </c>
      <c r="I14872" s="14" t="n">
        <v>12.5</v>
      </c>
      <c r="J14872" s="23" t="n">
        <f aca="false">IF(AND(E14872="Priority",ISNUMBER('Cost model'!N108)),'Cost model'!N108,'Cost model'!M108)</f>
        <v>15.5</v>
      </c>
      <c r="K14872" s="14" t="n">
        <f aca="false">J14872-H14872</f>
        <v>5.81</v>
      </c>
      <c r="L14872" s="14" t="n">
        <f aca="false">G14872-H14872</f>
        <v>2.81</v>
      </c>
    </row>
    <row r="14873" customFormat="false" ht="15" hidden="false" customHeight="false" outlineLevel="0" collapsed="false">
      <c r="A14873" s="2" t="s">
        <v>221</v>
      </c>
      <c r="B14873" s="2" t="s">
        <v>221</v>
      </c>
      <c r="C14873" s="2" t="s">
        <v>47</v>
      </c>
      <c r="D14873" s="2" t="s">
        <v>12</v>
      </c>
      <c r="E14873" s="2" t="s">
        <v>74</v>
      </c>
      <c r="F14873" s="2" t="s">
        <v>977</v>
      </c>
      <c r="G14873" s="14" t="n">
        <v>9.5</v>
      </c>
      <c r="H14873" s="14" t="n">
        <v>35.96</v>
      </c>
      <c r="I14873" s="14" t="n">
        <v>9.5</v>
      </c>
      <c r="J14873" s="23" t="n">
        <f aca="false">IF(AND(E14873="Priority",ISNUMBER('Cost model'!N740)),'Cost model'!N740,'Cost model'!M740)</f>
        <v>22.5</v>
      </c>
      <c r="K14873" s="14" t="n">
        <f aca="false">J14873-H14873</f>
        <v>-13.46</v>
      </c>
      <c r="L14873" s="14" t="n">
        <f aca="false">G14873-H14873</f>
        <v>-26.46</v>
      </c>
    </row>
    <row r="14874" customFormat="false" ht="15" hidden="false" customHeight="false" outlineLevel="0" collapsed="false">
      <c r="A14874" s="2" t="s">
        <v>124</v>
      </c>
      <c r="B14874" s="2" t="s">
        <v>124</v>
      </c>
      <c r="C14874" s="2" t="s">
        <v>47</v>
      </c>
      <c r="D14874" s="2" t="s">
        <v>15</v>
      </c>
      <c r="E14874" s="2" t="s">
        <v>74</v>
      </c>
      <c r="F14874" s="2" t="s">
        <v>977</v>
      </c>
      <c r="G14874" s="14" t="n">
        <v>45</v>
      </c>
      <c r="H14874" s="14" t="n">
        <v>149.62</v>
      </c>
      <c r="I14874" s="14" t="n">
        <v>45</v>
      </c>
      <c r="J14874" s="23" t="n">
        <f aca="false">IF(AND(E14874="Priority",ISNUMBER('Cost model'!N329)),'Cost model'!N329,'Cost model'!M329)</f>
        <v>135</v>
      </c>
      <c r="K14874" s="14" t="n">
        <f aca="false">J14874-H14874</f>
        <v>-14.62</v>
      </c>
      <c r="L14874" s="14" t="n">
        <f aca="false">G14874-H14874</f>
        <v>-104.62</v>
      </c>
    </row>
    <row r="14875" customFormat="false" ht="15" hidden="false" customHeight="false" outlineLevel="0" collapsed="false">
      <c r="A14875" s="2" t="s">
        <v>174</v>
      </c>
      <c r="B14875" s="2" t="s">
        <v>174</v>
      </c>
      <c r="C14875" s="2" t="s">
        <v>48</v>
      </c>
      <c r="D14875" s="2" t="s">
        <v>10</v>
      </c>
      <c r="E14875" s="2" t="s">
        <v>74</v>
      </c>
      <c r="F14875" s="2" t="s">
        <v>977</v>
      </c>
      <c r="G14875" s="14" t="n">
        <v>12.5</v>
      </c>
      <c r="H14875" s="14" t="n">
        <v>11.43</v>
      </c>
      <c r="I14875" s="14" t="n">
        <v>12.5</v>
      </c>
      <c r="J14875" s="23" t="n">
        <f aca="false">IF(AND(E14875="Priority",ISNUMBER('Cost model'!N168)),'Cost model'!N168,'Cost model'!M168)</f>
        <v>13.5</v>
      </c>
      <c r="K14875" s="14" t="n">
        <f aca="false">J14875-H14875</f>
        <v>2.07</v>
      </c>
      <c r="L14875" s="14" t="n">
        <f aca="false">G14875-H14875</f>
        <v>1.07</v>
      </c>
    </row>
    <row r="14876" customFormat="false" ht="15" hidden="false" customHeight="false" outlineLevel="0" collapsed="false">
      <c r="A14876" s="2" t="s">
        <v>174</v>
      </c>
      <c r="B14876" s="2" t="s">
        <v>174</v>
      </c>
      <c r="C14876" s="2" t="s">
        <v>48</v>
      </c>
      <c r="D14876" s="2" t="s">
        <v>12</v>
      </c>
      <c r="E14876" s="2" t="s">
        <v>74</v>
      </c>
      <c r="F14876" s="2" t="s">
        <v>977</v>
      </c>
      <c r="G14876" s="14" t="n">
        <v>12.5</v>
      </c>
      <c r="H14876" s="14" t="n">
        <v>42.6</v>
      </c>
      <c r="I14876" s="14" t="n">
        <v>12.5</v>
      </c>
      <c r="J14876" s="23" t="n">
        <f aca="false">IF(AND(E14876="Priority",ISNUMBER('Cost model'!N171)),'Cost model'!N171,'Cost model'!M171)</f>
        <v>40</v>
      </c>
      <c r="K14876" s="14" t="n">
        <f aca="false">J14876-H14876</f>
        <v>-2.6</v>
      </c>
      <c r="L14876" s="14" t="n">
        <f aca="false">G14876-H14876</f>
        <v>-30.1</v>
      </c>
    </row>
    <row r="14877" customFormat="false" ht="15" hidden="false" customHeight="false" outlineLevel="0" collapsed="false">
      <c r="A14877" s="2" t="s">
        <v>221</v>
      </c>
      <c r="B14877" s="2" t="s">
        <v>221</v>
      </c>
      <c r="C14877" s="2" t="s">
        <v>47</v>
      </c>
      <c r="D14877" s="2" t="s">
        <v>12</v>
      </c>
      <c r="E14877" s="2" t="s">
        <v>74</v>
      </c>
      <c r="F14877" s="2" t="s">
        <v>977</v>
      </c>
      <c r="G14877" s="14" t="n">
        <v>9.5</v>
      </c>
      <c r="H14877" s="14" t="n">
        <v>31.01</v>
      </c>
      <c r="I14877" s="14" t="n">
        <v>9.5</v>
      </c>
      <c r="J14877" s="23" t="n">
        <f aca="false">IF(AND(E14877="Priority",ISNUMBER('Cost model'!N740)),'Cost model'!N740,'Cost model'!M740)</f>
        <v>22.5</v>
      </c>
      <c r="K14877" s="14" t="n">
        <f aca="false">J14877-H14877</f>
        <v>-8.51</v>
      </c>
      <c r="L14877" s="14" t="n">
        <f aca="false">G14877-H14877</f>
        <v>-21.51</v>
      </c>
    </row>
    <row r="14878" customFormat="false" ht="15" hidden="false" customHeight="false" outlineLevel="0" collapsed="false">
      <c r="A14878" s="2" t="s">
        <v>124</v>
      </c>
      <c r="B14878" s="2" t="s">
        <v>124</v>
      </c>
      <c r="C14878" s="2" t="s">
        <v>48</v>
      </c>
      <c r="D14878" s="2" t="s">
        <v>10</v>
      </c>
      <c r="E14878" s="2" t="s">
        <v>83</v>
      </c>
      <c r="F14878" s="2" t="s">
        <v>977</v>
      </c>
      <c r="G14878" s="14" t="n">
        <v>17.5</v>
      </c>
      <c r="H14878" s="14" t="n">
        <v>14.36</v>
      </c>
      <c r="I14878" s="14" t="n">
        <v>17.5</v>
      </c>
      <c r="J14878" s="23" t="n">
        <f aca="false">IF(AND(E14878="Priority",ISNUMBER('Cost model'!N318)),'Cost model'!N318,'Cost model'!M318)</f>
        <v>19.5</v>
      </c>
      <c r="K14878" s="14" t="n">
        <f aca="false">J14878-H14878</f>
        <v>5.14</v>
      </c>
      <c r="L14878" s="14" t="n">
        <f aca="false">G14878-H14878</f>
        <v>3.14</v>
      </c>
    </row>
    <row r="14879" customFormat="false" ht="15" hidden="false" customHeight="false" outlineLevel="0" collapsed="false">
      <c r="A14879" s="2" t="s">
        <v>124</v>
      </c>
      <c r="B14879" s="2" t="s">
        <v>124</v>
      </c>
      <c r="C14879" s="2" t="s">
        <v>48</v>
      </c>
      <c r="D14879" s="2" t="s">
        <v>10</v>
      </c>
      <c r="E14879" s="2" t="s">
        <v>74</v>
      </c>
      <c r="F14879" s="2" t="s">
        <v>977</v>
      </c>
      <c r="G14879" s="14" t="n">
        <v>12.5</v>
      </c>
      <c r="H14879" s="14" t="n">
        <v>12.14</v>
      </c>
      <c r="I14879" s="14" t="n">
        <v>12.5</v>
      </c>
      <c r="J14879" s="23" t="n">
        <f aca="false">IF(AND(E14879="Priority",ISNUMBER('Cost model'!N318)),'Cost model'!N318,'Cost model'!M318)</f>
        <v>14.5</v>
      </c>
      <c r="K14879" s="14" t="n">
        <f aca="false">J14879-H14879</f>
        <v>2.36</v>
      </c>
      <c r="L14879" s="14" t="n">
        <f aca="false">G14879-H14879</f>
        <v>0.359999999999999</v>
      </c>
    </row>
    <row r="14880" customFormat="false" ht="15" hidden="false" customHeight="false" outlineLevel="0" collapsed="false">
      <c r="A14880" s="2" t="s">
        <v>221</v>
      </c>
      <c r="B14880" s="2" t="s">
        <v>221</v>
      </c>
      <c r="C14880" s="2" t="s">
        <v>48</v>
      </c>
      <c r="D14880" s="2" t="s">
        <v>13</v>
      </c>
      <c r="E14880" s="2" t="s">
        <v>74</v>
      </c>
      <c r="F14880" s="2" t="s">
        <v>977</v>
      </c>
      <c r="G14880" s="14" t="n">
        <v>24.5</v>
      </c>
      <c r="H14880" s="14" t="n">
        <v>24.53</v>
      </c>
      <c r="I14880" s="14" t="n">
        <v>24.5</v>
      </c>
      <c r="J14880" s="23" t="n">
        <f aca="false">IF(AND(E14880="Priority",ISNUMBER('Cost model'!N744)),'Cost model'!N744,'Cost model'!M744)</f>
        <v>80</v>
      </c>
      <c r="K14880" s="14" t="n">
        <f aca="false">J14880-H14880</f>
        <v>55.47</v>
      </c>
      <c r="L14880" s="14" t="n">
        <f aca="false">G14880-H14880</f>
        <v>-0.0300000000000011</v>
      </c>
    </row>
    <row r="14881" customFormat="false" ht="15" hidden="false" customHeight="false" outlineLevel="0" collapsed="false">
      <c r="A14881" s="2" t="s">
        <v>142</v>
      </c>
      <c r="B14881" s="2" t="s">
        <v>124</v>
      </c>
      <c r="C14881" s="2" t="s">
        <v>47</v>
      </c>
      <c r="D14881" s="2" t="s">
        <v>15</v>
      </c>
      <c r="E14881" s="2" t="s">
        <v>74</v>
      </c>
      <c r="F14881" s="2" t="s">
        <v>976</v>
      </c>
      <c r="G14881" s="14" t="n">
        <v>45</v>
      </c>
      <c r="H14881" s="14" t="n">
        <v>169.73</v>
      </c>
      <c r="I14881" s="14" t="n">
        <v>250</v>
      </c>
      <c r="J14881" s="23" t="n">
        <f aca="false">IF(AND(E14881="Priority",ISNUMBER('Cost model'!N674)),'Cost model'!N674,'Cost model'!M674)</f>
        <v>155</v>
      </c>
      <c r="K14881" s="14" t="n">
        <f aca="false">J14881-H14881</f>
        <v>-14.73</v>
      </c>
      <c r="L14881" s="14" t="n">
        <f aca="false">G14881-H14881</f>
        <v>-124.73</v>
      </c>
    </row>
    <row r="14882" customFormat="false" ht="15" hidden="false" customHeight="false" outlineLevel="0" collapsed="false">
      <c r="A14882" s="2" t="s">
        <v>221</v>
      </c>
      <c r="B14882" s="2" t="s">
        <v>221</v>
      </c>
      <c r="C14882" s="2" t="s">
        <v>47</v>
      </c>
      <c r="D14882" s="2" t="s">
        <v>10</v>
      </c>
      <c r="E14882" s="2" t="s">
        <v>83</v>
      </c>
      <c r="F14882" s="2" t="s">
        <v>977</v>
      </c>
      <c r="G14882" s="14" t="n">
        <v>14.5</v>
      </c>
      <c r="H14882" s="14" t="n">
        <v>8.3</v>
      </c>
      <c r="I14882" s="14" t="n">
        <v>14.5</v>
      </c>
      <c r="J14882" s="23" t="n">
        <f aca="false">IF(AND(E14882="Priority",ISNUMBER('Cost model'!N737)),'Cost model'!N737,'Cost model'!M737)</f>
        <v>13.5</v>
      </c>
      <c r="K14882" s="14" t="n">
        <f aca="false">J14882-H14882</f>
        <v>5.2</v>
      </c>
      <c r="L14882" s="14" t="n">
        <f aca="false">G14882-H14882</f>
        <v>6.2</v>
      </c>
    </row>
    <row r="14883" customFormat="false" ht="15" hidden="false" customHeight="false" outlineLevel="0" collapsed="false">
      <c r="A14883" s="2" t="s">
        <v>124</v>
      </c>
      <c r="B14883" s="2" t="s">
        <v>142</v>
      </c>
      <c r="C14883" s="2" t="s">
        <v>47</v>
      </c>
      <c r="D14883" s="2" t="s">
        <v>12</v>
      </c>
      <c r="E14883" s="2" t="s">
        <v>74</v>
      </c>
      <c r="F14883" s="2" t="s">
        <v>976</v>
      </c>
      <c r="G14883" s="14" t="n">
        <v>9.5</v>
      </c>
      <c r="H14883" s="14" t="n">
        <v>55.99</v>
      </c>
      <c r="I14883" s="14" t="n">
        <v>19.5</v>
      </c>
      <c r="J14883" s="23" t="n">
        <f aca="false">IF(AND(E14883="Priority",ISNUMBER('Cost model'!N335)),'Cost model'!N335,'Cost model'!M335)</f>
        <v>45</v>
      </c>
      <c r="K14883" s="14" t="n">
        <f aca="false">J14883-H14883</f>
        <v>-10.99</v>
      </c>
      <c r="L14883" s="14" t="n">
        <f aca="false">G14883-H14883</f>
        <v>-46.49</v>
      </c>
    </row>
    <row r="14884" customFormat="false" ht="15" hidden="false" customHeight="false" outlineLevel="0" collapsed="false">
      <c r="A14884" s="2" t="s">
        <v>123</v>
      </c>
      <c r="B14884" s="2" t="s">
        <v>174</v>
      </c>
      <c r="C14884" s="2" t="s">
        <v>47</v>
      </c>
      <c r="D14884" s="2" t="s">
        <v>10</v>
      </c>
      <c r="E14884" s="2" t="s">
        <v>74</v>
      </c>
      <c r="F14884" s="2" t="s">
        <v>976</v>
      </c>
      <c r="G14884" s="14" t="n">
        <v>14.5</v>
      </c>
      <c r="H14884" s="14" t="n">
        <v>7.36</v>
      </c>
      <c r="I14884" s="14" t="n">
        <v>14.5</v>
      </c>
      <c r="J14884" s="23" t="n">
        <f aca="false">IF(AND(E14884="Priority",ISNUMBER('Cost model'!N47)),'Cost model'!N47,'Cost model'!M47)</f>
        <v>12.5</v>
      </c>
      <c r="K14884" s="14" t="n">
        <f aca="false">J14884-H14884</f>
        <v>5.14</v>
      </c>
      <c r="L14884" s="14" t="n">
        <f aca="false">G14884-H14884</f>
        <v>7.14</v>
      </c>
    </row>
    <row r="14885" customFormat="false" ht="15" hidden="false" customHeight="false" outlineLevel="0" collapsed="false">
      <c r="A14885" s="2" t="s">
        <v>221</v>
      </c>
      <c r="B14885" s="2" t="s">
        <v>158</v>
      </c>
      <c r="C14885" s="2" t="s">
        <v>47</v>
      </c>
      <c r="D14885" s="2" t="s">
        <v>10</v>
      </c>
      <c r="E14885" s="2" t="s">
        <v>74</v>
      </c>
      <c r="F14885" s="2" t="s">
        <v>976</v>
      </c>
      <c r="G14885" s="14" t="n">
        <v>9.5</v>
      </c>
      <c r="H14885" s="14" t="n">
        <v>8.56</v>
      </c>
      <c r="I14885" s="14" t="n">
        <v>14.5</v>
      </c>
      <c r="J14885" s="23" t="n">
        <f aca="false">IF(AND(E14885="Priority",ISNUMBER('Cost model'!N752)),'Cost model'!N752,'Cost model'!M752)</f>
        <v>12.5</v>
      </c>
      <c r="K14885" s="14" t="n">
        <f aca="false">J14885-H14885</f>
        <v>3.94</v>
      </c>
      <c r="L14885" s="14" t="n">
        <f aca="false">G14885-H14885</f>
        <v>0.94</v>
      </c>
    </row>
    <row r="14886" customFormat="false" ht="15" hidden="false" customHeight="false" outlineLevel="0" collapsed="false">
      <c r="A14886" s="2" t="s">
        <v>174</v>
      </c>
      <c r="B14886" s="2" t="s">
        <v>174</v>
      </c>
      <c r="C14886" s="2" t="s">
        <v>48</v>
      </c>
      <c r="D14886" s="2" t="s">
        <v>10</v>
      </c>
      <c r="E14886" s="2" t="s">
        <v>74</v>
      </c>
      <c r="F14886" s="2" t="s">
        <v>977</v>
      </c>
      <c r="G14886" s="14" t="n">
        <v>12.5</v>
      </c>
      <c r="H14886" s="14" t="n">
        <v>17.04</v>
      </c>
      <c r="I14886" s="14" t="n">
        <v>12.5</v>
      </c>
      <c r="J14886" s="23" t="n">
        <f aca="false">IF(AND(E14886="Priority",ISNUMBER('Cost model'!N168)),'Cost model'!N168,'Cost model'!M168)</f>
        <v>13.5</v>
      </c>
      <c r="K14886" s="14" t="n">
        <f aca="false">J14886-H14886</f>
        <v>-3.54</v>
      </c>
      <c r="L14886" s="14" t="n">
        <f aca="false">G14886-H14886</f>
        <v>-4.54</v>
      </c>
    </row>
    <row r="14887" customFormat="false" ht="15" hidden="false" customHeight="false" outlineLevel="0" collapsed="false">
      <c r="A14887" s="2" t="s">
        <v>205</v>
      </c>
      <c r="B14887" s="2" t="s">
        <v>158</v>
      </c>
      <c r="C14887" s="2" t="s">
        <v>47</v>
      </c>
      <c r="D14887" s="2" t="s">
        <v>10</v>
      </c>
      <c r="E14887" s="2" t="s">
        <v>74</v>
      </c>
      <c r="F14887" s="2" t="s">
        <v>976</v>
      </c>
      <c r="G14887" s="14" t="n">
        <v>14.5</v>
      </c>
      <c r="H14887" s="14" t="n">
        <v>13.92</v>
      </c>
      <c r="I14887" s="14"/>
      <c r="J14887" s="23" t="n">
        <f aca="false">IF(AND(E14887="Priority",ISNUMBER('Cost model'!N617)),'Cost model'!N617,'Cost model'!M617)</f>
        <v>14.5</v>
      </c>
      <c r="K14887" s="14" t="n">
        <f aca="false">J14887-H14887</f>
        <v>0.58</v>
      </c>
      <c r="L14887" s="14" t="n">
        <f aca="false">G14887-H14887</f>
        <v>0.58</v>
      </c>
    </row>
    <row r="14888" customFormat="false" ht="15" hidden="false" customHeight="false" outlineLevel="0" collapsed="false">
      <c r="A14888" s="2" t="s">
        <v>124</v>
      </c>
      <c r="B14888" s="2" t="s">
        <v>124</v>
      </c>
      <c r="C14888" s="2" t="s">
        <v>49</v>
      </c>
      <c r="D14888" s="2" t="s">
        <v>10</v>
      </c>
      <c r="E14888" s="2" t="s">
        <v>74</v>
      </c>
      <c r="F14888" s="2" t="s">
        <v>977</v>
      </c>
      <c r="G14888" s="14" t="n">
        <v>17.5</v>
      </c>
      <c r="H14888" s="14" t="n">
        <v>17.64</v>
      </c>
      <c r="I14888" s="14" t="n">
        <v>17.5</v>
      </c>
      <c r="J14888" s="23" t="n">
        <f aca="false">IF(AND(E14888="Priority",ISNUMBER('Cost model'!N319)),'Cost model'!N319,'Cost model'!M319)</f>
        <v>16.5</v>
      </c>
      <c r="K14888" s="14" t="n">
        <f aca="false">J14888-H14888</f>
        <v>-1.14</v>
      </c>
      <c r="L14888" s="14" t="n">
        <f aca="false">G14888-H14888</f>
        <v>-0.140000000000001</v>
      </c>
    </row>
    <row r="14889" customFormat="false" ht="15" hidden="false" customHeight="false" outlineLevel="0" collapsed="false">
      <c r="A14889" s="2" t="s">
        <v>124</v>
      </c>
      <c r="B14889" s="2" t="s">
        <v>124</v>
      </c>
      <c r="C14889" s="2" t="s">
        <v>49</v>
      </c>
      <c r="D14889" s="2" t="s">
        <v>12</v>
      </c>
      <c r="E14889" s="2" t="s">
        <v>83</v>
      </c>
      <c r="F14889" s="2" t="s">
        <v>977</v>
      </c>
      <c r="G14889" s="14" t="n">
        <v>29.5</v>
      </c>
      <c r="H14889" s="14" t="n">
        <v>33.94</v>
      </c>
      <c r="I14889" s="14" t="n">
        <v>29.5</v>
      </c>
      <c r="J14889" s="23" t="n">
        <f aca="false">IF(AND(E14889="Priority",ISNUMBER('Cost model'!N322)),'Cost model'!N322,'Cost model'!M322)</f>
        <v>65</v>
      </c>
      <c r="K14889" s="14" t="n">
        <f aca="false">J14889-H14889</f>
        <v>31.06</v>
      </c>
      <c r="L14889" s="14" t="n">
        <f aca="false">G14889-H14889</f>
        <v>-4.44</v>
      </c>
    </row>
    <row r="14890" customFormat="false" ht="15" hidden="false" customHeight="false" outlineLevel="0" collapsed="false">
      <c r="A14890" s="2" t="s">
        <v>158</v>
      </c>
      <c r="B14890" s="2" t="s">
        <v>158</v>
      </c>
      <c r="C14890" s="2" t="s">
        <v>47</v>
      </c>
      <c r="D14890" s="2" t="s">
        <v>10</v>
      </c>
      <c r="E14890" s="2" t="s">
        <v>74</v>
      </c>
      <c r="F14890" s="2" t="s">
        <v>977</v>
      </c>
      <c r="G14890" s="14" t="n">
        <v>9.5</v>
      </c>
      <c r="H14890" s="14" t="n">
        <v>9.23</v>
      </c>
      <c r="I14890" s="14" t="n">
        <v>9.5</v>
      </c>
      <c r="J14890" s="23" t="n">
        <f aca="false">IF(AND(E14890="Priority",ISNUMBER('Cost model'!N422)),'Cost model'!N422,'Cost model'!M422)</f>
        <v>8.5</v>
      </c>
      <c r="K14890" s="14" t="n">
        <f aca="false">J14890-H14890</f>
        <v>-0.73</v>
      </c>
      <c r="L14890" s="14" t="n">
        <f aca="false">G14890-H14890</f>
        <v>0.27</v>
      </c>
    </row>
    <row r="14891" customFormat="false" ht="15" hidden="false" customHeight="false" outlineLevel="0" collapsed="false">
      <c r="A14891" s="2" t="s">
        <v>124</v>
      </c>
      <c r="B14891" s="2" t="s">
        <v>124</v>
      </c>
      <c r="C14891" s="2" t="s">
        <v>48</v>
      </c>
      <c r="D14891" s="2" t="s">
        <v>10</v>
      </c>
      <c r="E14891" s="2" t="s">
        <v>74</v>
      </c>
      <c r="F14891" s="2" t="s">
        <v>977</v>
      </c>
      <c r="G14891" s="14" t="n">
        <v>12.5</v>
      </c>
      <c r="H14891" s="14" t="n">
        <v>11.47</v>
      </c>
      <c r="I14891" s="14" t="n">
        <v>12.5</v>
      </c>
      <c r="J14891" s="23" t="n">
        <f aca="false">IF(AND(E14891="Priority",ISNUMBER('Cost model'!N318)),'Cost model'!N318,'Cost model'!M318)</f>
        <v>14.5</v>
      </c>
      <c r="K14891" s="14" t="n">
        <f aca="false">J14891-H14891</f>
        <v>3.03</v>
      </c>
      <c r="L14891" s="14" t="n">
        <f aca="false">G14891-H14891</f>
        <v>1.03</v>
      </c>
    </row>
    <row r="14892" customFormat="false" ht="15" hidden="false" customHeight="false" outlineLevel="0" collapsed="false">
      <c r="A14892" s="2" t="s">
        <v>174</v>
      </c>
      <c r="B14892" s="2" t="s">
        <v>142</v>
      </c>
      <c r="C14892" s="2" t="s">
        <v>47</v>
      </c>
      <c r="D14892" s="2" t="s">
        <v>12</v>
      </c>
      <c r="E14892" s="2" t="s">
        <v>74</v>
      </c>
      <c r="F14892" s="2" t="s">
        <v>976</v>
      </c>
      <c r="G14892" s="14" t="n">
        <v>9.5</v>
      </c>
      <c r="H14892" s="14" t="n">
        <v>38.84</v>
      </c>
      <c r="I14892" s="14" t="n">
        <v>9.5</v>
      </c>
      <c r="J14892" s="23" t="n">
        <f aca="false">IF(AND(E14892="Priority",ISNUMBER('Cost model'!N125)),'Cost model'!N125,'Cost model'!M125)</f>
        <v>40</v>
      </c>
      <c r="K14892" s="14" t="n">
        <f aca="false">J14892-H14892</f>
        <v>1.16</v>
      </c>
      <c r="L14892" s="14" t="n">
        <f aca="false">G14892-H14892</f>
        <v>-29.34</v>
      </c>
    </row>
    <row r="14893" customFormat="false" ht="15" hidden="false" customHeight="false" outlineLevel="0" collapsed="false">
      <c r="A14893" s="2" t="s">
        <v>174</v>
      </c>
      <c r="B14893" s="2" t="s">
        <v>174</v>
      </c>
      <c r="C14893" s="2" t="s">
        <v>48</v>
      </c>
      <c r="D14893" s="2" t="s">
        <v>14</v>
      </c>
      <c r="E14893" s="2" t="s">
        <v>74</v>
      </c>
      <c r="F14893" s="2" t="s">
        <v>977</v>
      </c>
      <c r="G14893" s="14" t="n">
        <v>45</v>
      </c>
      <c r="H14893" s="14" t="n">
        <v>93.4</v>
      </c>
      <c r="I14893" s="14" t="n">
        <v>45</v>
      </c>
      <c r="J14893" s="23" t="n">
        <f aca="false">IF(AND(E14893="Priority",ISNUMBER('Cost model'!N177)),'Cost model'!N177,'Cost model'!M177)</f>
        <v>110</v>
      </c>
      <c r="K14893" s="14" t="n">
        <f aca="false">J14893-H14893</f>
        <v>16.6</v>
      </c>
      <c r="L14893" s="14" t="n">
        <f aca="false">G14893-H14893</f>
        <v>-48.4</v>
      </c>
    </row>
    <row r="14894" customFormat="false" ht="15" hidden="false" customHeight="false" outlineLevel="0" collapsed="false">
      <c r="A14894" s="2" t="s">
        <v>221</v>
      </c>
      <c r="B14894" s="2" t="s">
        <v>221</v>
      </c>
      <c r="C14894" s="2" t="s">
        <v>47</v>
      </c>
      <c r="D14894" s="2" t="s">
        <v>10</v>
      </c>
      <c r="E14894" s="2" t="s">
        <v>83</v>
      </c>
      <c r="F14894" s="2" t="s">
        <v>977</v>
      </c>
      <c r="G14894" s="14" t="n">
        <v>14.5</v>
      </c>
      <c r="H14894" s="14" t="n">
        <v>5.25</v>
      </c>
      <c r="I14894" s="14" t="n">
        <v>14.5</v>
      </c>
      <c r="J14894" s="23" t="n">
        <f aca="false">IF(AND(E14894="Priority",ISNUMBER('Cost model'!N737)),'Cost model'!N737,'Cost model'!M737)</f>
        <v>13.5</v>
      </c>
      <c r="K14894" s="14" t="n">
        <f aca="false">J14894-H14894</f>
        <v>8.25</v>
      </c>
      <c r="L14894" s="14" t="n">
        <f aca="false">G14894-H14894</f>
        <v>9.25</v>
      </c>
    </row>
    <row r="14895" customFormat="false" ht="15" hidden="false" customHeight="false" outlineLevel="0" collapsed="false">
      <c r="A14895" s="2" t="s">
        <v>142</v>
      </c>
      <c r="B14895" s="2" t="s">
        <v>142</v>
      </c>
      <c r="C14895" s="2" t="s">
        <v>47</v>
      </c>
      <c r="D14895" s="2" t="s">
        <v>10</v>
      </c>
      <c r="E14895" s="2" t="s">
        <v>83</v>
      </c>
      <c r="F14895" s="2" t="s">
        <v>977</v>
      </c>
      <c r="G14895" s="14" t="n">
        <v>14.5</v>
      </c>
      <c r="H14895" s="14" t="n">
        <v>8.3</v>
      </c>
      <c r="I14895" s="14" t="n">
        <v>14.5</v>
      </c>
      <c r="J14895" s="23" t="n">
        <f aca="false">IF(AND(E14895="Priority",ISNUMBER('Cost model'!N632)),'Cost model'!N632,'Cost model'!M632)</f>
        <v>14.5</v>
      </c>
      <c r="K14895" s="14" t="n">
        <f aca="false">J14895-H14895</f>
        <v>6.2</v>
      </c>
      <c r="L14895" s="14" t="n">
        <f aca="false">G14895-H14895</f>
        <v>6.2</v>
      </c>
    </row>
    <row r="14896" customFormat="false" ht="15" hidden="false" customHeight="false" outlineLevel="0" collapsed="false">
      <c r="A14896" s="2" t="s">
        <v>124</v>
      </c>
      <c r="B14896" s="2" t="s">
        <v>124</v>
      </c>
      <c r="C14896" s="2" t="s">
        <v>48</v>
      </c>
      <c r="D14896" s="2" t="s">
        <v>12</v>
      </c>
      <c r="E14896" s="2" t="s">
        <v>74</v>
      </c>
      <c r="F14896" s="2" t="s">
        <v>977</v>
      </c>
      <c r="G14896" s="14" t="n">
        <v>12.5</v>
      </c>
      <c r="H14896" s="14" t="n">
        <v>24.57</v>
      </c>
      <c r="I14896" s="14" t="n">
        <v>12.5</v>
      </c>
      <c r="J14896" s="23" t="n">
        <f aca="false">IF(AND(E14896="Priority",ISNUMBER('Cost model'!N321)),'Cost model'!N321,'Cost model'!M321)</f>
        <v>40</v>
      </c>
      <c r="K14896" s="14" t="n">
        <f aca="false">J14896-H14896</f>
        <v>15.43</v>
      </c>
      <c r="L14896" s="14" t="n">
        <f aca="false">G14896-H14896</f>
        <v>-12.07</v>
      </c>
    </row>
    <row r="14897" customFormat="false" ht="15" hidden="false" customHeight="false" outlineLevel="0" collapsed="false">
      <c r="A14897" s="2" t="s">
        <v>158</v>
      </c>
      <c r="B14897" s="2" t="s">
        <v>158</v>
      </c>
      <c r="C14897" s="2" t="s">
        <v>47</v>
      </c>
      <c r="D14897" s="2" t="s">
        <v>12</v>
      </c>
      <c r="E14897" s="2" t="s">
        <v>83</v>
      </c>
      <c r="F14897" s="2" t="s">
        <v>977</v>
      </c>
      <c r="G14897" s="14" t="n">
        <v>19.5</v>
      </c>
      <c r="H14897" s="14" t="n">
        <v>16.95</v>
      </c>
      <c r="I14897" s="14" t="n">
        <v>19.5</v>
      </c>
      <c r="J14897" s="23" t="n">
        <f aca="false">IF(AND(E14897="Priority",ISNUMBER('Cost model'!N425)),'Cost model'!N425,'Cost model'!M425)</f>
        <v>19.5</v>
      </c>
      <c r="K14897" s="14" t="n">
        <f aca="false">J14897-H14897</f>
        <v>2.55</v>
      </c>
      <c r="L14897" s="14" t="n">
        <f aca="false">G14897-H14897</f>
        <v>2.55</v>
      </c>
    </row>
    <row r="14898" customFormat="false" ht="15" hidden="false" customHeight="false" outlineLevel="0" collapsed="false">
      <c r="A14898" s="2" t="s">
        <v>142</v>
      </c>
      <c r="B14898" s="2" t="s">
        <v>142</v>
      </c>
      <c r="C14898" s="2" t="s">
        <v>48</v>
      </c>
      <c r="D14898" s="2" t="s">
        <v>12</v>
      </c>
      <c r="E14898" s="2" t="s">
        <v>74</v>
      </c>
      <c r="F14898" s="2" t="s">
        <v>977</v>
      </c>
      <c r="G14898" s="14" t="n">
        <v>12.5</v>
      </c>
      <c r="H14898" s="14" t="n">
        <v>42.6</v>
      </c>
      <c r="I14898" s="14" t="n">
        <v>12.5</v>
      </c>
      <c r="J14898" s="23" t="n">
        <f aca="false">IF(AND(E14898="Priority",ISNUMBER('Cost model'!N636)),'Cost model'!N636,'Cost model'!M636)</f>
        <v>40</v>
      </c>
      <c r="K14898" s="14" t="n">
        <f aca="false">J14898-H14898</f>
        <v>-2.6</v>
      </c>
      <c r="L14898" s="14" t="n">
        <f aca="false">G14898-H14898</f>
        <v>-30.1</v>
      </c>
    </row>
    <row r="14899" customFormat="false" ht="15" hidden="false" customHeight="false" outlineLevel="0" collapsed="false">
      <c r="A14899" s="2" t="s">
        <v>221</v>
      </c>
      <c r="B14899" s="2" t="s">
        <v>221</v>
      </c>
      <c r="C14899" s="2" t="s">
        <v>49</v>
      </c>
      <c r="D14899" s="2" t="s">
        <v>10</v>
      </c>
      <c r="E14899" s="2" t="s">
        <v>83</v>
      </c>
      <c r="F14899" s="2" t="s">
        <v>977</v>
      </c>
      <c r="G14899" s="14" t="n">
        <v>24.5</v>
      </c>
      <c r="H14899" s="14" t="n">
        <v>16.12</v>
      </c>
      <c r="I14899" s="14" t="n">
        <v>24.5</v>
      </c>
      <c r="J14899" s="23" t="n">
        <f aca="false">IF(AND(E14899="Priority",ISNUMBER('Cost model'!N739)),'Cost model'!N739,'Cost model'!M739)</f>
        <v>23.5</v>
      </c>
      <c r="K14899" s="14" t="n">
        <f aca="false">J14899-H14899</f>
        <v>7.38</v>
      </c>
      <c r="L14899" s="14" t="n">
        <f aca="false">G14899-H14899</f>
        <v>8.38</v>
      </c>
    </row>
    <row r="14900" customFormat="false" ht="15" hidden="false" customHeight="false" outlineLevel="0" collapsed="false">
      <c r="A14900" s="2" t="s">
        <v>142</v>
      </c>
      <c r="B14900" s="2" t="s">
        <v>221</v>
      </c>
      <c r="C14900" s="2" t="s">
        <v>47</v>
      </c>
      <c r="D14900" s="2" t="s">
        <v>12</v>
      </c>
      <c r="E14900" s="2" t="s">
        <v>74</v>
      </c>
      <c r="F14900" s="2" t="s">
        <v>976</v>
      </c>
      <c r="G14900" s="14" t="n">
        <v>9.5</v>
      </c>
      <c r="H14900" s="14" t="n">
        <v>36.14</v>
      </c>
      <c r="I14900" s="14" t="n">
        <v>24.5</v>
      </c>
      <c r="J14900" s="23" t="n">
        <f aca="false">IF(AND(E14900="Priority",ISNUMBER('Cost model'!N680)),'Cost model'!N680,'Cost model'!M680)</f>
        <v>50</v>
      </c>
      <c r="K14900" s="14" t="n">
        <f aca="false">J14900-H14900</f>
        <v>13.86</v>
      </c>
      <c r="L14900" s="14" t="n">
        <f aca="false">G14900-H14900</f>
        <v>-26.64</v>
      </c>
    </row>
    <row r="14901" customFormat="false" ht="15" hidden="false" customHeight="false" outlineLevel="0" collapsed="false">
      <c r="A14901" s="2" t="s">
        <v>142</v>
      </c>
      <c r="B14901" s="2" t="s">
        <v>142</v>
      </c>
      <c r="C14901" s="2" t="s">
        <v>47</v>
      </c>
      <c r="D14901" s="2" t="s">
        <v>10</v>
      </c>
      <c r="E14901" s="2" t="s">
        <v>74</v>
      </c>
      <c r="F14901" s="2" t="s">
        <v>977</v>
      </c>
      <c r="G14901" s="14" t="n">
        <v>9.5</v>
      </c>
      <c r="H14901" s="14" t="n">
        <v>7.46</v>
      </c>
      <c r="I14901" s="14" t="n">
        <v>9.5</v>
      </c>
      <c r="J14901" s="23" t="n">
        <f aca="false">IF(AND(E14901="Priority",ISNUMBER('Cost model'!N632)),'Cost model'!N632,'Cost model'!M632)</f>
        <v>9.5</v>
      </c>
      <c r="K14901" s="14" t="n">
        <f aca="false">J14901-H14901</f>
        <v>2.04</v>
      </c>
      <c r="L14901" s="14" t="n">
        <f aca="false">G14901-H14901</f>
        <v>2.04</v>
      </c>
    </row>
    <row r="14902" customFormat="false" ht="15" hidden="false" customHeight="false" outlineLevel="0" collapsed="false">
      <c r="A14902" s="2" t="s">
        <v>124</v>
      </c>
      <c r="B14902" s="2" t="s">
        <v>158</v>
      </c>
      <c r="C14902" s="2" t="s">
        <v>49</v>
      </c>
      <c r="D14902" s="2" t="s">
        <v>10</v>
      </c>
      <c r="E14902" s="2" t="s">
        <v>74</v>
      </c>
      <c r="F14902" s="2" t="s">
        <v>976</v>
      </c>
      <c r="G14902" s="14" t="n">
        <v>24.5</v>
      </c>
      <c r="H14902" s="14" t="n">
        <v>21.7</v>
      </c>
      <c r="I14902" s="14" t="n">
        <v>17.5</v>
      </c>
      <c r="J14902" s="23" t="n">
        <f aca="false">IF(AND(E14902="Priority",ISNUMBER('Cost model'!N349)),'Cost model'!N349,'Cost model'!M349)</f>
        <v>20.5</v>
      </c>
      <c r="K14902" s="14" t="n">
        <f aca="false">J14902-H14902</f>
        <v>-1.2</v>
      </c>
      <c r="L14902" s="14" t="n">
        <f aca="false">G14902-H14902</f>
        <v>2.8</v>
      </c>
    </row>
    <row r="14903" customFormat="false" ht="15" hidden="false" customHeight="false" outlineLevel="0" collapsed="false">
      <c r="A14903" s="2" t="s">
        <v>142</v>
      </c>
      <c r="B14903" s="2" t="s">
        <v>174</v>
      </c>
      <c r="C14903" s="2" t="s">
        <v>47</v>
      </c>
      <c r="D14903" s="2" t="s">
        <v>12</v>
      </c>
      <c r="E14903" s="2" t="s">
        <v>74</v>
      </c>
      <c r="F14903" s="2" t="s">
        <v>976</v>
      </c>
      <c r="G14903" s="14" t="n">
        <v>19.5</v>
      </c>
      <c r="H14903" s="14" t="n">
        <v>24.57</v>
      </c>
      <c r="I14903" s="14" t="n">
        <v>19.5</v>
      </c>
      <c r="J14903" s="23" t="n">
        <f aca="false">IF(AND(E14903="Priority",ISNUMBER('Cost model'!N695)),'Cost model'!N695,'Cost model'!M695)</f>
        <v>40</v>
      </c>
      <c r="K14903" s="14" t="n">
        <f aca="false">J14903-H14903</f>
        <v>15.43</v>
      </c>
      <c r="L14903" s="14" t="n">
        <f aca="false">G14903-H14903</f>
        <v>-5.07</v>
      </c>
    </row>
    <row r="14904" customFormat="false" ht="15" hidden="false" customHeight="false" outlineLevel="0" collapsed="false">
      <c r="A14904" s="2" t="s">
        <v>174</v>
      </c>
      <c r="B14904" s="2" t="s">
        <v>174</v>
      </c>
      <c r="C14904" s="2" t="s">
        <v>47</v>
      </c>
      <c r="D14904" s="2" t="s">
        <v>12</v>
      </c>
      <c r="E14904" s="2" t="s">
        <v>74</v>
      </c>
      <c r="F14904" s="2" t="s">
        <v>977</v>
      </c>
      <c r="G14904" s="14" t="n">
        <v>9.5</v>
      </c>
      <c r="H14904" s="14" t="n">
        <v>24.57</v>
      </c>
      <c r="I14904" s="14" t="n">
        <v>9.5</v>
      </c>
      <c r="J14904" s="23" t="n">
        <f aca="false">IF(AND(E14904="Priority",ISNUMBER('Cost model'!N170)),'Cost model'!N170,'Cost model'!M170)</f>
        <v>25.5</v>
      </c>
      <c r="K14904" s="14" t="n">
        <f aca="false">J14904-H14904</f>
        <v>0.93</v>
      </c>
      <c r="L14904" s="14" t="n">
        <f aca="false">G14904-H14904</f>
        <v>-15.07</v>
      </c>
    </row>
    <row r="14905" customFormat="false" ht="15" hidden="false" customHeight="false" outlineLevel="0" collapsed="false">
      <c r="A14905" s="2" t="s">
        <v>174</v>
      </c>
      <c r="B14905" s="2" t="s">
        <v>174</v>
      </c>
      <c r="C14905" s="2" t="s">
        <v>47</v>
      </c>
      <c r="D14905" s="2" t="s">
        <v>12</v>
      </c>
      <c r="E14905" s="2" t="s">
        <v>74</v>
      </c>
      <c r="F14905" s="2" t="s">
        <v>977</v>
      </c>
      <c r="G14905" s="14" t="n">
        <v>9.5</v>
      </c>
      <c r="H14905" s="14" t="n">
        <v>26.17</v>
      </c>
      <c r="I14905" s="14" t="n">
        <v>9.5</v>
      </c>
      <c r="J14905" s="23" t="n">
        <f aca="false">IF(AND(E14905="Priority",ISNUMBER('Cost model'!N170)),'Cost model'!N170,'Cost model'!M170)</f>
        <v>25.5</v>
      </c>
      <c r="K14905" s="14" t="n">
        <f aca="false">J14905-H14905</f>
        <v>-0.670000000000002</v>
      </c>
      <c r="L14905" s="14" t="n">
        <f aca="false">G14905-H14905</f>
        <v>-16.67</v>
      </c>
    </row>
    <row r="14906" customFormat="false" ht="15" hidden="false" customHeight="false" outlineLevel="0" collapsed="false">
      <c r="A14906" s="2" t="s">
        <v>174</v>
      </c>
      <c r="B14906" s="2" t="s">
        <v>174</v>
      </c>
      <c r="C14906" s="2" t="s">
        <v>47</v>
      </c>
      <c r="D14906" s="2" t="s">
        <v>12</v>
      </c>
      <c r="E14906" s="2" t="s">
        <v>74</v>
      </c>
      <c r="F14906" s="2" t="s">
        <v>977</v>
      </c>
      <c r="G14906" s="14" t="n">
        <v>9.5</v>
      </c>
      <c r="H14906" s="14" t="n">
        <v>28.41</v>
      </c>
      <c r="I14906" s="14" t="n">
        <v>9.5</v>
      </c>
      <c r="J14906" s="23" t="n">
        <f aca="false">IF(AND(E14906="Priority",ISNUMBER('Cost model'!N170)),'Cost model'!N170,'Cost model'!M170)</f>
        <v>25.5</v>
      </c>
      <c r="K14906" s="14" t="n">
        <f aca="false">J14906-H14906</f>
        <v>-2.91</v>
      </c>
      <c r="L14906" s="14" t="n">
        <f aca="false">G14906-H14906</f>
        <v>-18.91</v>
      </c>
    </row>
    <row r="14907" customFormat="false" ht="15" hidden="false" customHeight="false" outlineLevel="0" collapsed="false">
      <c r="A14907" s="2" t="s">
        <v>124</v>
      </c>
      <c r="B14907" s="2" t="s">
        <v>124</v>
      </c>
      <c r="C14907" s="2" t="s">
        <v>48</v>
      </c>
      <c r="D14907" s="2" t="s">
        <v>10</v>
      </c>
      <c r="E14907" s="2" t="s">
        <v>74</v>
      </c>
      <c r="F14907" s="2" t="s">
        <v>977</v>
      </c>
      <c r="G14907" s="14" t="n">
        <v>12.5</v>
      </c>
      <c r="H14907" s="14" t="n">
        <v>8.09</v>
      </c>
      <c r="I14907" s="14" t="n">
        <v>12.5</v>
      </c>
      <c r="J14907" s="23" t="n">
        <f aca="false">IF(AND(E14907="Priority",ISNUMBER('Cost model'!N318)),'Cost model'!N318,'Cost model'!M318)</f>
        <v>14.5</v>
      </c>
      <c r="K14907" s="14" t="n">
        <f aca="false">J14907-H14907</f>
        <v>6.41</v>
      </c>
      <c r="L14907" s="14" t="n">
        <f aca="false">G14907-H14907</f>
        <v>4.41</v>
      </c>
    </row>
    <row r="14908" customFormat="false" ht="15" hidden="false" customHeight="false" outlineLevel="0" collapsed="false">
      <c r="A14908" s="2" t="s">
        <v>342</v>
      </c>
      <c r="B14908" s="2" t="s">
        <v>221</v>
      </c>
      <c r="C14908" s="2" t="s">
        <v>47</v>
      </c>
      <c r="D14908" s="2" t="s">
        <v>10</v>
      </c>
      <c r="E14908" s="2" t="s">
        <v>74</v>
      </c>
      <c r="F14908" s="2" t="s">
        <v>976</v>
      </c>
      <c r="G14908" s="14" t="n">
        <v>19.5</v>
      </c>
      <c r="H14908" s="14" t="n">
        <v>24.57</v>
      </c>
      <c r="I14908" s="14" t="n">
        <v>24.5</v>
      </c>
      <c r="J14908" s="23" t="n">
        <f aca="false">IF(AND(E14908="Priority",ISNUMBER('Cost model'!N242)),'Cost model'!N242,'Cost model'!M242)</f>
        <v>21.5</v>
      </c>
      <c r="K14908" s="14" t="n">
        <f aca="false">J14908-H14908</f>
        <v>-3.07</v>
      </c>
      <c r="L14908" s="14" t="n">
        <f aca="false">G14908-H14908</f>
        <v>-5.07</v>
      </c>
    </row>
    <row r="14909" customFormat="false" ht="15" hidden="false" customHeight="false" outlineLevel="0" collapsed="false">
      <c r="A14909" s="2" t="s">
        <v>174</v>
      </c>
      <c r="B14909" s="2" t="s">
        <v>174</v>
      </c>
      <c r="C14909" s="2" t="s">
        <v>47</v>
      </c>
      <c r="D14909" s="2" t="s">
        <v>10</v>
      </c>
      <c r="E14909" s="2" t="s">
        <v>74</v>
      </c>
      <c r="F14909" s="2" t="s">
        <v>977</v>
      </c>
      <c r="G14909" s="14" t="n">
        <v>9.5</v>
      </c>
      <c r="H14909" s="14" t="n">
        <v>28.37</v>
      </c>
      <c r="I14909" s="14" t="n">
        <v>9.5</v>
      </c>
      <c r="J14909" s="23" t="n">
        <f aca="false">IF(AND(E14909="Priority",ISNUMBER('Cost model'!N167)),'Cost model'!N167,'Cost model'!M167)</f>
        <v>8.5</v>
      </c>
      <c r="K14909" s="14" t="n">
        <f aca="false">J14909-H14909</f>
        <v>-19.87</v>
      </c>
      <c r="L14909" s="14" t="n">
        <f aca="false">G14909-H14909</f>
        <v>-18.87</v>
      </c>
    </row>
    <row r="14910" customFormat="false" ht="15" hidden="false" customHeight="false" outlineLevel="0" collapsed="false">
      <c r="A14910" s="2" t="s">
        <v>142</v>
      </c>
      <c r="B14910" s="2" t="s">
        <v>142</v>
      </c>
      <c r="C14910" s="2" t="s">
        <v>49</v>
      </c>
      <c r="D14910" s="2" t="s">
        <v>10</v>
      </c>
      <c r="E14910" s="2" t="s">
        <v>74</v>
      </c>
      <c r="F14910" s="2" t="s">
        <v>977</v>
      </c>
      <c r="G14910" s="14" t="n">
        <v>17.5</v>
      </c>
      <c r="H14910" s="14" t="n">
        <v>21.55</v>
      </c>
      <c r="I14910" s="14" t="n">
        <v>17.5</v>
      </c>
      <c r="J14910" s="23" t="n">
        <f aca="false">IF(AND(E14910="Priority",ISNUMBER('Cost model'!N634)),'Cost model'!N634,'Cost model'!M634)</f>
        <v>15.5</v>
      </c>
      <c r="K14910" s="14" t="n">
        <f aca="false">J14910-H14910</f>
        <v>-6.05</v>
      </c>
      <c r="L14910" s="14" t="n">
        <f aca="false">G14910-H14910</f>
        <v>-4.05</v>
      </c>
    </row>
    <row r="14911" customFormat="false" ht="15" hidden="false" customHeight="false" outlineLevel="0" collapsed="false">
      <c r="A14911" s="2" t="s">
        <v>142</v>
      </c>
      <c r="B14911" s="2" t="s">
        <v>142</v>
      </c>
      <c r="C14911" s="2" t="s">
        <v>47</v>
      </c>
      <c r="D14911" s="2" t="s">
        <v>10</v>
      </c>
      <c r="E14911" s="2" t="s">
        <v>74</v>
      </c>
      <c r="F14911" s="2" t="s">
        <v>977</v>
      </c>
      <c r="G14911" s="14" t="n">
        <v>9.5</v>
      </c>
      <c r="H14911" s="14" t="n">
        <v>29.99</v>
      </c>
      <c r="I14911" s="14" t="n">
        <v>9.5</v>
      </c>
      <c r="J14911" s="23" t="n">
        <f aca="false">IF(AND(E14911="Priority",ISNUMBER('Cost model'!N632)),'Cost model'!N632,'Cost model'!M632)</f>
        <v>9.5</v>
      </c>
      <c r="K14911" s="14" t="n">
        <f aca="false">J14911-H14911</f>
        <v>-20.49</v>
      </c>
      <c r="L14911" s="14" t="n">
        <f aca="false">G14911-H14911</f>
        <v>-20.49</v>
      </c>
    </row>
    <row r="14912" customFormat="false" ht="15" hidden="false" customHeight="false" outlineLevel="0" collapsed="false">
      <c r="A14912" s="2" t="s">
        <v>174</v>
      </c>
      <c r="B14912" s="2" t="s">
        <v>174</v>
      </c>
      <c r="C14912" s="2" t="s">
        <v>49</v>
      </c>
      <c r="D14912" s="2" t="s">
        <v>10</v>
      </c>
      <c r="E14912" s="2" t="s">
        <v>83</v>
      </c>
      <c r="F14912" s="2" t="s">
        <v>977</v>
      </c>
      <c r="G14912" s="14" t="n">
        <v>24.5</v>
      </c>
      <c r="H14912" s="14" t="n">
        <v>50.22</v>
      </c>
      <c r="I14912" s="14" t="n">
        <v>24.5</v>
      </c>
      <c r="J14912" s="23" t="n">
        <f aca="false">IF(AND(E14912="Priority",ISNUMBER('Cost model'!N169)),'Cost model'!N169,'Cost model'!M169)</f>
        <v>25.5</v>
      </c>
      <c r="K14912" s="14" t="n">
        <f aca="false">J14912-H14912</f>
        <v>-24.72</v>
      </c>
      <c r="L14912" s="14" t="n">
        <f aca="false">G14912-H14912</f>
        <v>-25.72</v>
      </c>
    </row>
    <row r="14913" customFormat="false" ht="15" hidden="false" customHeight="false" outlineLevel="0" collapsed="false">
      <c r="A14913" s="2" t="s">
        <v>174</v>
      </c>
      <c r="B14913" s="2" t="s">
        <v>174</v>
      </c>
      <c r="C14913" s="2" t="s">
        <v>48</v>
      </c>
      <c r="D14913" s="2" t="s">
        <v>12</v>
      </c>
      <c r="E14913" s="2" t="s">
        <v>74</v>
      </c>
      <c r="F14913" s="2" t="s">
        <v>977</v>
      </c>
      <c r="G14913" s="14" t="n">
        <v>12.5</v>
      </c>
      <c r="H14913" s="14" t="n">
        <v>43.48</v>
      </c>
      <c r="I14913" s="14" t="n">
        <v>12.5</v>
      </c>
      <c r="J14913" s="23" t="n">
        <f aca="false">IF(AND(E14913="Priority",ISNUMBER('Cost model'!N171)),'Cost model'!N171,'Cost model'!M171)</f>
        <v>40</v>
      </c>
      <c r="K14913" s="14" t="n">
        <f aca="false">J14913-H14913</f>
        <v>-3.48</v>
      </c>
      <c r="L14913" s="14" t="n">
        <f aca="false">G14913-H14913</f>
        <v>-30.98</v>
      </c>
    </row>
    <row r="14914" customFormat="false" ht="15" hidden="false" customHeight="false" outlineLevel="0" collapsed="false">
      <c r="A14914" s="2" t="s">
        <v>174</v>
      </c>
      <c r="B14914" s="2" t="s">
        <v>174</v>
      </c>
      <c r="C14914" s="2" t="s">
        <v>47</v>
      </c>
      <c r="D14914" s="2" t="s">
        <v>12</v>
      </c>
      <c r="E14914" s="2" t="s">
        <v>74</v>
      </c>
      <c r="F14914" s="2" t="s">
        <v>977</v>
      </c>
      <c r="G14914" s="14" t="n">
        <v>9.5</v>
      </c>
      <c r="H14914" s="14" t="n">
        <v>36.38</v>
      </c>
      <c r="I14914" s="14" t="n">
        <v>9.5</v>
      </c>
      <c r="J14914" s="23" t="n">
        <f aca="false">IF(AND(E14914="Priority",ISNUMBER('Cost model'!N170)),'Cost model'!N170,'Cost model'!M170)</f>
        <v>25.5</v>
      </c>
      <c r="K14914" s="14" t="n">
        <f aca="false">J14914-H14914</f>
        <v>-10.88</v>
      </c>
      <c r="L14914" s="14" t="n">
        <f aca="false">G14914-H14914</f>
        <v>-26.88</v>
      </c>
    </row>
    <row r="14915" customFormat="false" ht="15" hidden="false" customHeight="false" outlineLevel="0" collapsed="false">
      <c r="A14915" s="2" t="s">
        <v>221</v>
      </c>
      <c r="B14915" s="2" t="s">
        <v>158</v>
      </c>
      <c r="C14915" s="2" t="s">
        <v>47</v>
      </c>
      <c r="D14915" s="2" t="s">
        <v>10</v>
      </c>
      <c r="E14915" s="2" t="s">
        <v>74</v>
      </c>
      <c r="F14915" s="2" t="s">
        <v>976</v>
      </c>
      <c r="G14915" s="14" t="n">
        <v>9.5</v>
      </c>
      <c r="H14915" s="14" t="n">
        <v>8.56</v>
      </c>
      <c r="I14915" s="14" t="n">
        <v>14.5</v>
      </c>
      <c r="J14915" s="23" t="n">
        <f aca="false">IF(AND(E14915="Priority",ISNUMBER('Cost model'!N752)),'Cost model'!N752,'Cost model'!M752)</f>
        <v>12.5</v>
      </c>
      <c r="K14915" s="14" t="n">
        <f aca="false">J14915-H14915</f>
        <v>3.94</v>
      </c>
      <c r="L14915" s="14" t="n">
        <f aca="false">G14915-H14915</f>
        <v>0.94</v>
      </c>
    </row>
    <row r="14916" customFormat="false" ht="15" hidden="false" customHeight="false" outlineLevel="0" collapsed="false">
      <c r="A14916" s="2" t="s">
        <v>221</v>
      </c>
      <c r="B14916" s="2" t="s">
        <v>221</v>
      </c>
      <c r="C14916" s="2" t="s">
        <v>47</v>
      </c>
      <c r="D14916" s="2" t="s">
        <v>10</v>
      </c>
      <c r="E14916" s="2" t="s">
        <v>74</v>
      </c>
      <c r="F14916" s="2" t="s">
        <v>977</v>
      </c>
      <c r="G14916" s="14" t="n">
        <v>9.5</v>
      </c>
      <c r="H14916" s="14" t="n">
        <v>5.24</v>
      </c>
      <c r="I14916" s="14" t="n">
        <v>9.5</v>
      </c>
      <c r="J14916" s="23" t="n">
        <f aca="false">IF(AND(E14916="Priority",ISNUMBER('Cost model'!N737)),'Cost model'!N737,'Cost model'!M737)</f>
        <v>8.5</v>
      </c>
      <c r="K14916" s="14" t="n">
        <f aca="false">J14916-H14916</f>
        <v>3.26</v>
      </c>
      <c r="L14916" s="14" t="n">
        <f aca="false">G14916-H14916</f>
        <v>4.26</v>
      </c>
    </row>
    <row r="14917" customFormat="false" ht="15" hidden="false" customHeight="false" outlineLevel="0" collapsed="false">
      <c r="A14917" s="2" t="s">
        <v>174</v>
      </c>
      <c r="B14917" s="2" t="s">
        <v>158</v>
      </c>
      <c r="C14917" s="2" t="s">
        <v>48</v>
      </c>
      <c r="D14917" s="2" t="s">
        <v>12</v>
      </c>
      <c r="E14917" s="2" t="s">
        <v>74</v>
      </c>
      <c r="F14917" s="2" t="s">
        <v>976</v>
      </c>
      <c r="G14917" s="14" t="n">
        <v>19.5</v>
      </c>
      <c r="H14917" s="14" t="n">
        <v>50.91</v>
      </c>
      <c r="I14917" s="14" t="n">
        <v>19.5</v>
      </c>
      <c r="J14917" s="23" t="n">
        <f aca="false">IF(AND(E14917="Priority",ISNUMBER('Cost model'!N141)),'Cost model'!N141,'Cost model'!M141)</f>
        <v>50</v>
      </c>
      <c r="K14917" s="14" t="n">
        <f aca="false">J14917-H14917</f>
        <v>-0.909999999999997</v>
      </c>
      <c r="L14917" s="14" t="n">
        <f aca="false">G14917-H14917</f>
        <v>-31.41</v>
      </c>
    </row>
    <row r="14918" customFormat="false" ht="15" hidden="false" customHeight="false" outlineLevel="0" collapsed="false">
      <c r="A14918" s="2" t="s">
        <v>174</v>
      </c>
      <c r="B14918" s="2" t="s">
        <v>124</v>
      </c>
      <c r="C14918" s="2" t="s">
        <v>48</v>
      </c>
      <c r="D14918" s="2" t="s">
        <v>10</v>
      </c>
      <c r="E14918" s="2" t="s">
        <v>83</v>
      </c>
      <c r="F14918" s="2" t="s">
        <v>976</v>
      </c>
      <c r="G14918" s="14" t="n">
        <v>17.5</v>
      </c>
      <c r="H14918" s="14" t="n">
        <v>21.7</v>
      </c>
      <c r="I14918" s="14" t="n">
        <v>17.5</v>
      </c>
      <c r="J14918" s="23" t="n">
        <f aca="false">IF(AND(E14918="Priority",ISNUMBER('Cost model'!N108)),'Cost model'!N108,'Cost model'!M108)</f>
        <v>21.5</v>
      </c>
      <c r="K14918" s="14" t="n">
        <f aca="false">J14918-H14918</f>
        <v>-0.199999999999999</v>
      </c>
      <c r="L14918" s="14" t="n">
        <f aca="false">G14918-H14918</f>
        <v>-4.2</v>
      </c>
    </row>
    <row r="14919" customFormat="false" ht="15" hidden="false" customHeight="false" outlineLevel="0" collapsed="false">
      <c r="A14919" s="2" t="s">
        <v>174</v>
      </c>
      <c r="B14919" s="2" t="s">
        <v>174</v>
      </c>
      <c r="C14919" s="2" t="s">
        <v>49</v>
      </c>
      <c r="D14919" s="2" t="s">
        <v>12</v>
      </c>
      <c r="E14919" s="2" t="s">
        <v>74</v>
      </c>
      <c r="F14919" s="2" t="s">
        <v>977</v>
      </c>
      <c r="G14919" s="14" t="n">
        <v>19.5</v>
      </c>
      <c r="H14919" s="14" t="n">
        <v>52.88</v>
      </c>
      <c r="I14919" s="14" t="n">
        <v>19.5</v>
      </c>
      <c r="J14919" s="23" t="n">
        <f aca="false">IF(AND(E14919="Priority",ISNUMBER('Cost model'!N172)),'Cost model'!N172,'Cost model'!M172)</f>
        <v>45</v>
      </c>
      <c r="K14919" s="14" t="n">
        <f aca="false">J14919-H14919</f>
        <v>-7.88</v>
      </c>
      <c r="L14919" s="14" t="n">
        <f aca="false">G14919-H14919</f>
        <v>-33.38</v>
      </c>
    </row>
    <row r="14920" customFormat="false" ht="15" hidden="false" customHeight="false" outlineLevel="0" collapsed="false">
      <c r="A14920" s="2" t="s">
        <v>142</v>
      </c>
      <c r="B14920" s="2" t="s">
        <v>142</v>
      </c>
      <c r="C14920" s="2" t="s">
        <v>47</v>
      </c>
      <c r="D14920" s="2" t="s">
        <v>10</v>
      </c>
      <c r="E14920" s="2" t="s">
        <v>83</v>
      </c>
      <c r="F14920" s="2" t="s">
        <v>977</v>
      </c>
      <c r="G14920" s="14" t="n">
        <v>14.5</v>
      </c>
      <c r="H14920" s="14" t="n">
        <v>9.23</v>
      </c>
      <c r="I14920" s="14" t="n">
        <v>14.5</v>
      </c>
      <c r="J14920" s="23" t="n">
        <f aca="false">IF(AND(E14920="Priority",ISNUMBER('Cost model'!N632)),'Cost model'!N632,'Cost model'!M632)</f>
        <v>14.5</v>
      </c>
      <c r="K14920" s="14" t="n">
        <f aca="false">J14920-H14920</f>
        <v>5.27</v>
      </c>
      <c r="L14920" s="14" t="n">
        <f aca="false">G14920-H14920</f>
        <v>5.27</v>
      </c>
    </row>
    <row r="14921" customFormat="false" ht="15" hidden="false" customHeight="false" outlineLevel="0" collapsed="false">
      <c r="A14921" s="2" t="s">
        <v>174</v>
      </c>
      <c r="B14921" s="2" t="s">
        <v>174</v>
      </c>
      <c r="C14921" s="2" t="s">
        <v>49</v>
      </c>
      <c r="D14921" s="2" t="s">
        <v>10</v>
      </c>
      <c r="E14921" s="2" t="s">
        <v>74</v>
      </c>
      <c r="F14921" s="2" t="s">
        <v>977</v>
      </c>
      <c r="G14921" s="14" t="n">
        <v>17.5</v>
      </c>
      <c r="H14921" s="14" t="n">
        <v>26.02</v>
      </c>
      <c r="I14921" s="14" t="n">
        <v>17.5</v>
      </c>
      <c r="J14921" s="23" t="n">
        <f aca="false">IF(AND(E14921="Priority",ISNUMBER('Cost model'!N169)),'Cost model'!N169,'Cost model'!M169)</f>
        <v>18.5</v>
      </c>
      <c r="K14921" s="14" t="n">
        <f aca="false">J14921-H14921</f>
        <v>-7.52</v>
      </c>
      <c r="L14921" s="14" t="n">
        <f aca="false">G14921-H14921</f>
        <v>-8.52</v>
      </c>
    </row>
    <row r="14922" customFormat="false" ht="15" hidden="false" customHeight="false" outlineLevel="0" collapsed="false">
      <c r="A14922" s="2" t="s">
        <v>174</v>
      </c>
      <c r="B14922" s="2" t="s">
        <v>142</v>
      </c>
      <c r="C14922" s="2" t="s">
        <v>47</v>
      </c>
      <c r="D14922" s="2" t="s">
        <v>12</v>
      </c>
      <c r="E14922" s="2" t="s">
        <v>74</v>
      </c>
      <c r="F14922" s="2" t="s">
        <v>976</v>
      </c>
      <c r="G14922" s="14" t="n">
        <v>9.5</v>
      </c>
      <c r="H14922" s="14" t="n">
        <v>44.15</v>
      </c>
      <c r="I14922" s="14" t="n">
        <v>9.5</v>
      </c>
      <c r="J14922" s="23" t="n">
        <f aca="false">IF(AND(E14922="Priority",ISNUMBER('Cost model'!N125)),'Cost model'!N125,'Cost model'!M125)</f>
        <v>40</v>
      </c>
      <c r="K14922" s="14" t="n">
        <f aca="false">J14922-H14922</f>
        <v>-4.15</v>
      </c>
      <c r="L14922" s="14" t="n">
        <f aca="false">G14922-H14922</f>
        <v>-34.65</v>
      </c>
    </row>
    <row r="14923" customFormat="false" ht="15" hidden="false" customHeight="false" outlineLevel="0" collapsed="false">
      <c r="A14923" s="2" t="s">
        <v>142</v>
      </c>
      <c r="B14923" s="2" t="s">
        <v>174</v>
      </c>
      <c r="C14923" s="2" t="s">
        <v>48</v>
      </c>
      <c r="D14923" s="2" t="s">
        <v>10</v>
      </c>
      <c r="E14923" s="2" t="s">
        <v>74</v>
      </c>
      <c r="F14923" s="2" t="s">
        <v>976</v>
      </c>
      <c r="G14923" s="14" t="n">
        <v>12.5</v>
      </c>
      <c r="H14923" s="14" t="n">
        <v>8.09</v>
      </c>
      <c r="I14923" s="14" t="n">
        <v>14.5</v>
      </c>
      <c r="J14923" s="23" t="n">
        <f aca="false">IF(AND(E14923="Priority",ISNUMBER('Cost model'!N693)),'Cost model'!N693,'Cost model'!M693)</f>
        <v>11.5</v>
      </c>
      <c r="K14923" s="14" t="n">
        <f aca="false">J14923-H14923</f>
        <v>3.41</v>
      </c>
      <c r="L14923" s="14" t="n">
        <f aca="false">G14923-H14923</f>
        <v>4.41</v>
      </c>
    </row>
    <row r="14924" customFormat="false" ht="15" hidden="false" customHeight="false" outlineLevel="0" collapsed="false">
      <c r="A14924" s="2" t="s">
        <v>142</v>
      </c>
      <c r="B14924" s="2" t="s">
        <v>142</v>
      </c>
      <c r="C14924" s="2" t="s">
        <v>49</v>
      </c>
      <c r="D14924" s="2" t="s">
        <v>10</v>
      </c>
      <c r="E14924" s="2" t="s">
        <v>74</v>
      </c>
      <c r="F14924" s="2" t="s">
        <v>977</v>
      </c>
      <c r="G14924" s="14" t="n">
        <v>17.5</v>
      </c>
      <c r="H14924" s="14" t="n">
        <v>24.57</v>
      </c>
      <c r="I14924" s="14" t="n">
        <v>17.5</v>
      </c>
      <c r="J14924" s="23" t="n">
        <f aca="false">IF(AND(E14924="Priority",ISNUMBER('Cost model'!N634)),'Cost model'!N634,'Cost model'!M634)</f>
        <v>15.5</v>
      </c>
      <c r="K14924" s="14" t="n">
        <f aca="false">J14924-H14924</f>
        <v>-9.07</v>
      </c>
      <c r="L14924" s="14" t="n">
        <f aca="false">G14924-H14924</f>
        <v>-7.07</v>
      </c>
    </row>
    <row r="14925" customFormat="false" ht="15" hidden="false" customHeight="false" outlineLevel="0" collapsed="false">
      <c r="A14925" s="2" t="s">
        <v>174</v>
      </c>
      <c r="B14925" s="2" t="s">
        <v>174</v>
      </c>
      <c r="C14925" s="2" t="s">
        <v>49</v>
      </c>
      <c r="D14925" s="2" t="s">
        <v>10</v>
      </c>
      <c r="E14925" s="2" t="s">
        <v>74</v>
      </c>
      <c r="F14925" s="2" t="s">
        <v>977</v>
      </c>
      <c r="G14925" s="14" t="n">
        <v>17.5</v>
      </c>
      <c r="H14925" s="14" t="n">
        <v>12.14</v>
      </c>
      <c r="I14925" s="14" t="n">
        <v>17.5</v>
      </c>
      <c r="J14925" s="23" t="n">
        <f aca="false">IF(AND(E14925="Priority",ISNUMBER('Cost model'!N169)),'Cost model'!N169,'Cost model'!M169)</f>
        <v>18.5</v>
      </c>
      <c r="K14925" s="14" t="n">
        <f aca="false">J14925-H14925</f>
        <v>6.36</v>
      </c>
      <c r="L14925" s="14" t="n">
        <f aca="false">G14925-H14925</f>
        <v>5.36</v>
      </c>
    </row>
    <row r="14926" customFormat="false" ht="15" hidden="false" customHeight="false" outlineLevel="0" collapsed="false">
      <c r="A14926" s="2" t="s">
        <v>174</v>
      </c>
      <c r="B14926" s="2" t="s">
        <v>174</v>
      </c>
      <c r="C14926" s="2" t="s">
        <v>48</v>
      </c>
      <c r="D14926" s="2" t="s">
        <v>10</v>
      </c>
      <c r="E14926" s="2" t="s">
        <v>74</v>
      </c>
      <c r="F14926" s="2" t="s">
        <v>977</v>
      </c>
      <c r="G14926" s="14" t="n">
        <v>12.5</v>
      </c>
      <c r="H14926" s="14" t="n">
        <v>7.36</v>
      </c>
      <c r="I14926" s="14" t="n">
        <v>12.5</v>
      </c>
      <c r="J14926" s="23" t="n">
        <f aca="false">IF(AND(E14926="Priority",ISNUMBER('Cost model'!N168)),'Cost model'!N168,'Cost model'!M168)</f>
        <v>13.5</v>
      </c>
      <c r="K14926" s="14" t="n">
        <f aca="false">J14926-H14926</f>
        <v>6.14</v>
      </c>
      <c r="L14926" s="14" t="n">
        <f aca="false">G14926-H14926</f>
        <v>5.14</v>
      </c>
    </row>
    <row r="14927" customFormat="false" ht="15" hidden="false" customHeight="false" outlineLevel="0" collapsed="false">
      <c r="A14927" s="2" t="s">
        <v>142</v>
      </c>
      <c r="B14927" s="2" t="s">
        <v>124</v>
      </c>
      <c r="C14927" s="2" t="s">
        <v>47</v>
      </c>
      <c r="D14927" s="2" t="s">
        <v>10</v>
      </c>
      <c r="E14927" s="2" t="s">
        <v>74</v>
      </c>
      <c r="F14927" s="2" t="s">
        <v>976</v>
      </c>
      <c r="G14927" s="14" t="n">
        <v>9.5</v>
      </c>
      <c r="H14927" s="14" t="n">
        <v>10.46</v>
      </c>
      <c r="I14927" s="14" t="n">
        <v>14.5</v>
      </c>
      <c r="J14927" s="23" t="n">
        <f aca="false">IF(AND(E14927="Priority",ISNUMBER('Cost model'!N662)),'Cost model'!N662,'Cost model'!M662)</f>
        <v>13.5</v>
      </c>
      <c r="K14927" s="14" t="n">
        <f aca="false">J14927-H14927</f>
        <v>3.04</v>
      </c>
      <c r="L14927" s="14" t="n">
        <f aca="false">G14927-H14927</f>
        <v>-0.960000000000001</v>
      </c>
    </row>
    <row r="14928" customFormat="false" ht="15" hidden="false" customHeight="false" outlineLevel="0" collapsed="false">
      <c r="A14928" s="2" t="s">
        <v>124</v>
      </c>
      <c r="B14928" s="2" t="s">
        <v>124</v>
      </c>
      <c r="C14928" s="2" t="s">
        <v>48</v>
      </c>
      <c r="D14928" s="2" t="s">
        <v>10</v>
      </c>
      <c r="E14928" s="2" t="s">
        <v>83</v>
      </c>
      <c r="F14928" s="2" t="s">
        <v>977</v>
      </c>
      <c r="G14928" s="14" t="n">
        <v>17.5</v>
      </c>
      <c r="H14928" s="14" t="n">
        <v>21.7</v>
      </c>
      <c r="I14928" s="14" t="n">
        <v>17.5</v>
      </c>
      <c r="J14928" s="23" t="n">
        <f aca="false">IF(AND(E14928="Priority",ISNUMBER('Cost model'!N318)),'Cost model'!N318,'Cost model'!M318)</f>
        <v>19.5</v>
      </c>
      <c r="K14928" s="14" t="n">
        <f aca="false">J14928-H14928</f>
        <v>-2.2</v>
      </c>
      <c r="L14928" s="14" t="n">
        <f aca="false">G14928-H14928</f>
        <v>-4.2</v>
      </c>
    </row>
    <row r="14929" customFormat="false" ht="15" hidden="false" customHeight="false" outlineLevel="0" collapsed="false">
      <c r="A14929" s="2" t="s">
        <v>174</v>
      </c>
      <c r="B14929" s="2" t="s">
        <v>174</v>
      </c>
      <c r="C14929" s="2" t="s">
        <v>49</v>
      </c>
      <c r="D14929" s="2" t="s">
        <v>12</v>
      </c>
      <c r="E14929" s="2" t="s">
        <v>74</v>
      </c>
      <c r="F14929" s="2" t="s">
        <v>977</v>
      </c>
      <c r="G14929" s="14" t="n">
        <v>19.5</v>
      </c>
      <c r="H14929" s="14" t="n">
        <v>24.57</v>
      </c>
      <c r="I14929" s="14" t="n">
        <v>19.5</v>
      </c>
      <c r="J14929" s="23" t="n">
        <f aca="false">IF(AND(E14929="Priority",ISNUMBER('Cost model'!N172)),'Cost model'!N172,'Cost model'!M172)</f>
        <v>45</v>
      </c>
      <c r="K14929" s="14" t="n">
        <f aca="false">J14929-H14929</f>
        <v>20.43</v>
      </c>
      <c r="L14929" s="14" t="n">
        <f aca="false">G14929-H14929</f>
        <v>-5.07</v>
      </c>
    </row>
    <row r="14930" customFormat="false" ht="15" hidden="false" customHeight="false" outlineLevel="0" collapsed="false">
      <c r="A14930" s="2" t="s">
        <v>174</v>
      </c>
      <c r="B14930" s="2" t="s">
        <v>174</v>
      </c>
      <c r="C14930" s="2" t="s">
        <v>48</v>
      </c>
      <c r="D14930" s="2" t="s">
        <v>10</v>
      </c>
      <c r="E14930" s="2" t="s">
        <v>74</v>
      </c>
      <c r="F14930" s="2" t="s">
        <v>977</v>
      </c>
      <c r="G14930" s="14" t="n">
        <v>12.5</v>
      </c>
      <c r="H14930" s="14" t="n">
        <v>19.34</v>
      </c>
      <c r="I14930" s="14" t="n">
        <v>12.5</v>
      </c>
      <c r="J14930" s="23" t="n">
        <f aca="false">IF(AND(E14930="Priority",ISNUMBER('Cost model'!N168)),'Cost model'!N168,'Cost model'!M168)</f>
        <v>13.5</v>
      </c>
      <c r="K14930" s="14" t="n">
        <f aca="false">J14930-H14930</f>
        <v>-5.84</v>
      </c>
      <c r="L14930" s="14" t="n">
        <f aca="false">G14930-H14930</f>
        <v>-6.84</v>
      </c>
    </row>
    <row r="14931" customFormat="false" ht="15" hidden="false" customHeight="false" outlineLevel="0" collapsed="false">
      <c r="A14931" s="2" t="s">
        <v>124</v>
      </c>
      <c r="B14931" s="2" t="s">
        <v>124</v>
      </c>
      <c r="C14931" s="2" t="s">
        <v>49</v>
      </c>
      <c r="D14931" s="2" t="s">
        <v>10</v>
      </c>
      <c r="E14931" s="2" t="s">
        <v>74</v>
      </c>
      <c r="F14931" s="2" t="s">
        <v>977</v>
      </c>
      <c r="G14931" s="14" t="n">
        <v>17.5</v>
      </c>
      <c r="H14931" s="14" t="n">
        <v>16.12</v>
      </c>
      <c r="I14931" s="14" t="n">
        <v>17.5</v>
      </c>
      <c r="J14931" s="23" t="n">
        <f aca="false">IF(AND(E14931="Priority",ISNUMBER('Cost model'!N319)),'Cost model'!N319,'Cost model'!M319)</f>
        <v>16.5</v>
      </c>
      <c r="K14931" s="14" t="n">
        <f aca="false">J14931-H14931</f>
        <v>0.379999999999999</v>
      </c>
      <c r="L14931" s="14" t="n">
        <f aca="false">G14931-H14931</f>
        <v>1.38</v>
      </c>
    </row>
    <row r="14932" customFormat="false" ht="15" hidden="false" customHeight="false" outlineLevel="0" collapsed="false">
      <c r="A14932" s="2" t="s">
        <v>174</v>
      </c>
      <c r="B14932" s="2" t="s">
        <v>124</v>
      </c>
      <c r="C14932" s="2" t="s">
        <v>47</v>
      </c>
      <c r="D14932" s="2" t="s">
        <v>14</v>
      </c>
      <c r="E14932" s="2" t="s">
        <v>74</v>
      </c>
      <c r="F14932" s="2" t="s">
        <v>976</v>
      </c>
      <c r="G14932" s="14" t="n">
        <v>25</v>
      </c>
      <c r="H14932" s="14" t="n">
        <v>59.13</v>
      </c>
      <c r="I14932" s="14" t="n">
        <v>25</v>
      </c>
      <c r="J14932" s="23" t="n">
        <f aca="false">IF(AND(E14932="Priority",ISNUMBER('Cost model'!N116)),'Cost model'!N116,'Cost model'!M116)</f>
        <v>120</v>
      </c>
      <c r="K14932" s="14" t="n">
        <f aca="false">J14932-H14932</f>
        <v>60.87</v>
      </c>
      <c r="L14932" s="14" t="n">
        <f aca="false">G14932-H14932</f>
        <v>-34.13</v>
      </c>
    </row>
    <row r="14933" customFormat="false" ht="15" hidden="false" customHeight="false" outlineLevel="0" collapsed="false">
      <c r="A14933" s="2" t="s">
        <v>174</v>
      </c>
      <c r="B14933" s="2" t="s">
        <v>174</v>
      </c>
      <c r="C14933" s="2" t="s">
        <v>47</v>
      </c>
      <c r="D14933" s="2" t="s">
        <v>12</v>
      </c>
      <c r="E14933" s="2" t="s">
        <v>74</v>
      </c>
      <c r="F14933" s="2" t="s">
        <v>977</v>
      </c>
      <c r="G14933" s="14" t="n">
        <v>9.5</v>
      </c>
      <c r="H14933" s="14" t="n">
        <v>29.46</v>
      </c>
      <c r="I14933" s="14" t="n">
        <v>9.5</v>
      </c>
      <c r="J14933" s="23" t="n">
        <f aca="false">IF(AND(E14933="Priority",ISNUMBER('Cost model'!N170)),'Cost model'!N170,'Cost model'!M170)</f>
        <v>25.5</v>
      </c>
      <c r="K14933" s="14" t="n">
        <f aca="false">J14933-H14933</f>
        <v>-3.96</v>
      </c>
      <c r="L14933" s="14" t="n">
        <f aca="false">G14933-H14933</f>
        <v>-19.96</v>
      </c>
    </row>
    <row r="14934" customFormat="false" ht="15" hidden="false" customHeight="false" outlineLevel="0" collapsed="false">
      <c r="A14934" s="2" t="s">
        <v>174</v>
      </c>
      <c r="B14934" s="2" t="s">
        <v>124</v>
      </c>
      <c r="C14934" s="2" t="s">
        <v>49</v>
      </c>
      <c r="D14934" s="2" t="s">
        <v>14</v>
      </c>
      <c r="E14934" s="2" t="s">
        <v>83</v>
      </c>
      <c r="F14934" s="2" t="s">
        <v>976</v>
      </c>
      <c r="G14934" s="14" t="n">
        <v>150</v>
      </c>
      <c r="H14934" s="14" t="n">
        <v>195.39</v>
      </c>
      <c r="I14934" s="14" t="n">
        <v>150</v>
      </c>
      <c r="J14934" s="23" t="n">
        <f aca="false">IF(AND(E14934="Priority",ISNUMBER('Cost model'!N118)),'Cost model'!N118,'Cost model'!M118)</f>
        <v>220</v>
      </c>
      <c r="K14934" s="14" t="n">
        <f aca="false">J14934-H14934</f>
        <v>24.61</v>
      </c>
      <c r="L14934" s="14" t="n">
        <f aca="false">G14934-H14934</f>
        <v>-45.39</v>
      </c>
    </row>
    <row r="14935" customFormat="false" ht="15" hidden="false" customHeight="false" outlineLevel="0" collapsed="false">
      <c r="A14935" s="2" t="s">
        <v>158</v>
      </c>
      <c r="B14935" s="2" t="s">
        <v>158</v>
      </c>
      <c r="C14935" s="2" t="s">
        <v>49</v>
      </c>
      <c r="D14935" s="2" t="s">
        <v>10</v>
      </c>
      <c r="E14935" s="2" t="s">
        <v>74</v>
      </c>
      <c r="F14935" s="2" t="s">
        <v>977</v>
      </c>
      <c r="G14935" s="14" t="n">
        <v>17.5</v>
      </c>
      <c r="H14935" s="14" t="n">
        <v>17.64</v>
      </c>
      <c r="I14935" s="14" t="n">
        <v>17.5</v>
      </c>
      <c r="J14935" s="23" t="n">
        <f aca="false">IF(AND(E14935="Priority",ISNUMBER('Cost model'!N424)),'Cost model'!N424,'Cost model'!M424)</f>
        <v>16.5</v>
      </c>
      <c r="K14935" s="14" t="n">
        <f aca="false">J14935-H14935</f>
        <v>-1.14</v>
      </c>
      <c r="L14935" s="14" t="n">
        <f aca="false">G14935-H14935</f>
        <v>-0.140000000000001</v>
      </c>
    </row>
    <row r="14936" customFormat="false" ht="15" hidden="false" customHeight="false" outlineLevel="0" collapsed="false">
      <c r="A14936" s="2" t="s">
        <v>142</v>
      </c>
      <c r="B14936" s="2" t="s">
        <v>142</v>
      </c>
      <c r="C14936" s="2" t="s">
        <v>47</v>
      </c>
      <c r="D14936" s="2" t="s">
        <v>10</v>
      </c>
      <c r="E14936" s="2" t="s">
        <v>74</v>
      </c>
      <c r="F14936" s="2" t="s">
        <v>977</v>
      </c>
      <c r="G14936" s="14" t="n">
        <v>9.5</v>
      </c>
      <c r="H14936" s="14" t="n">
        <v>8.09</v>
      </c>
      <c r="I14936" s="14" t="n">
        <v>9.5</v>
      </c>
      <c r="J14936" s="23" t="n">
        <f aca="false">IF(AND(E14936="Priority",ISNUMBER('Cost model'!N632)),'Cost model'!N632,'Cost model'!M632)</f>
        <v>9.5</v>
      </c>
      <c r="K14936" s="14" t="n">
        <f aca="false">J14936-H14936</f>
        <v>1.41</v>
      </c>
      <c r="L14936" s="14" t="n">
        <f aca="false">G14936-H14936</f>
        <v>1.41</v>
      </c>
    </row>
    <row r="14937" customFormat="false" ht="15" hidden="false" customHeight="false" outlineLevel="0" collapsed="false">
      <c r="A14937" s="2" t="s">
        <v>142</v>
      </c>
      <c r="B14937" s="2" t="s">
        <v>142</v>
      </c>
      <c r="C14937" s="2" t="s">
        <v>49</v>
      </c>
      <c r="D14937" s="2" t="s">
        <v>10</v>
      </c>
      <c r="E14937" s="2" t="s">
        <v>74</v>
      </c>
      <c r="F14937" s="2" t="s">
        <v>977</v>
      </c>
      <c r="G14937" s="14" t="n">
        <v>17.5</v>
      </c>
      <c r="H14937" s="14" t="n">
        <v>21.55</v>
      </c>
      <c r="I14937" s="14" t="n">
        <v>17.5</v>
      </c>
      <c r="J14937" s="23" t="n">
        <f aca="false">IF(AND(E14937="Priority",ISNUMBER('Cost model'!N634)),'Cost model'!N634,'Cost model'!M634)</f>
        <v>15.5</v>
      </c>
      <c r="K14937" s="14" t="n">
        <f aca="false">J14937-H14937</f>
        <v>-6.05</v>
      </c>
      <c r="L14937" s="14" t="n">
        <f aca="false">G14937-H14937</f>
        <v>-4.05</v>
      </c>
    </row>
    <row r="14938" customFormat="false" ht="15" hidden="false" customHeight="false" outlineLevel="0" collapsed="false">
      <c r="A14938" s="2" t="s">
        <v>174</v>
      </c>
      <c r="B14938" s="2" t="s">
        <v>124</v>
      </c>
      <c r="C14938" s="2" t="s">
        <v>48</v>
      </c>
      <c r="D14938" s="2" t="s">
        <v>12</v>
      </c>
      <c r="E14938" s="2" t="s">
        <v>83</v>
      </c>
      <c r="F14938" s="2" t="s">
        <v>976</v>
      </c>
      <c r="G14938" s="14" t="n">
        <v>19.5</v>
      </c>
      <c r="H14938" s="14" t="n">
        <v>67.06</v>
      </c>
      <c r="I14938" s="14" t="n">
        <v>19.5</v>
      </c>
      <c r="J14938" s="23" t="n">
        <f aca="false">IF(AND(E14938="Priority",ISNUMBER('Cost model'!N111)),'Cost model'!N111,'Cost model'!M111)</f>
        <v>60</v>
      </c>
      <c r="K14938" s="14" t="n">
        <f aca="false">J14938-H14938</f>
        <v>-7.06</v>
      </c>
      <c r="L14938" s="14" t="n">
        <f aca="false">G14938-H14938</f>
        <v>-47.56</v>
      </c>
    </row>
    <row r="14939" customFormat="false" ht="15" hidden="false" customHeight="false" outlineLevel="0" collapsed="false">
      <c r="A14939" s="2" t="s">
        <v>124</v>
      </c>
      <c r="B14939" s="2" t="s">
        <v>124</v>
      </c>
      <c r="C14939" s="2" t="s">
        <v>48</v>
      </c>
      <c r="D14939" s="2" t="s">
        <v>12</v>
      </c>
      <c r="E14939" s="2" t="s">
        <v>83</v>
      </c>
      <c r="F14939" s="2" t="s">
        <v>977</v>
      </c>
      <c r="G14939" s="14" t="n">
        <v>19.5</v>
      </c>
      <c r="H14939" s="14" t="n">
        <v>33.47</v>
      </c>
      <c r="I14939" s="14" t="n">
        <v>19.5</v>
      </c>
      <c r="J14939" s="23" t="n">
        <f aca="false">IF(AND(E14939="Priority",ISNUMBER('Cost model'!N321)),'Cost model'!N321,'Cost model'!M321)</f>
        <v>55</v>
      </c>
      <c r="K14939" s="14" t="n">
        <f aca="false">J14939-H14939</f>
        <v>21.53</v>
      </c>
      <c r="L14939" s="14" t="n">
        <f aca="false">G14939-H14939</f>
        <v>-13.97</v>
      </c>
    </row>
    <row r="14940" customFormat="false" ht="15" hidden="false" customHeight="false" outlineLevel="0" collapsed="false">
      <c r="A14940" s="2" t="s">
        <v>174</v>
      </c>
      <c r="B14940" s="2" t="s">
        <v>174</v>
      </c>
      <c r="C14940" s="2" t="s">
        <v>47</v>
      </c>
      <c r="D14940" s="2" t="s">
        <v>12</v>
      </c>
      <c r="E14940" s="2" t="s">
        <v>74</v>
      </c>
      <c r="F14940" s="2" t="s">
        <v>977</v>
      </c>
      <c r="G14940" s="14" t="n">
        <v>9.5</v>
      </c>
      <c r="H14940" s="14" t="n">
        <v>26.17</v>
      </c>
      <c r="I14940" s="14" t="n">
        <v>9.5</v>
      </c>
      <c r="J14940" s="23" t="n">
        <f aca="false">IF(AND(E14940="Priority",ISNUMBER('Cost model'!N170)),'Cost model'!N170,'Cost model'!M170)</f>
        <v>25.5</v>
      </c>
      <c r="K14940" s="14" t="n">
        <f aca="false">J14940-H14940</f>
        <v>-0.670000000000002</v>
      </c>
      <c r="L14940" s="14" t="n">
        <f aca="false">G14940-H14940</f>
        <v>-16.67</v>
      </c>
    </row>
    <row r="14941" customFormat="false" ht="15" hidden="false" customHeight="false" outlineLevel="0" collapsed="false">
      <c r="A14941" s="2" t="s">
        <v>174</v>
      </c>
      <c r="B14941" s="2" t="s">
        <v>205</v>
      </c>
      <c r="C14941" s="2" t="s">
        <v>47</v>
      </c>
      <c r="D14941" s="2" t="s">
        <v>12</v>
      </c>
      <c r="E14941" s="2" t="s">
        <v>74</v>
      </c>
      <c r="F14941" s="2" t="s">
        <v>976</v>
      </c>
      <c r="G14941" s="14" t="n">
        <v>9.5</v>
      </c>
      <c r="H14941" s="14" t="n">
        <v>10.74</v>
      </c>
      <c r="I14941" s="14" t="n">
        <v>24.5</v>
      </c>
      <c r="J14941" s="23" t="n">
        <f aca="false">IF(AND(E14941="Priority",ISNUMBER('Cost model'!N185)),'Cost model'!N185,'Cost model'!M185)</f>
        <v>50</v>
      </c>
      <c r="K14941" s="14" t="n">
        <f aca="false">J14941-H14941</f>
        <v>39.26</v>
      </c>
      <c r="L14941" s="14" t="n">
        <f aca="false">G14941-H14941</f>
        <v>-1.24</v>
      </c>
    </row>
    <row r="14942" customFormat="false" ht="15" hidden="false" customHeight="false" outlineLevel="0" collapsed="false">
      <c r="A14942" s="2" t="s">
        <v>124</v>
      </c>
      <c r="B14942" s="2" t="s">
        <v>124</v>
      </c>
      <c r="C14942" s="2" t="s">
        <v>47</v>
      </c>
      <c r="D14942" s="2" t="s">
        <v>10</v>
      </c>
      <c r="E14942" s="2" t="s">
        <v>74</v>
      </c>
      <c r="F14942" s="2" t="s">
        <v>977</v>
      </c>
      <c r="G14942" s="14" t="n">
        <v>9.5</v>
      </c>
      <c r="H14942" s="14" t="n">
        <v>7.74</v>
      </c>
      <c r="I14942" s="14" t="n">
        <v>9.5</v>
      </c>
      <c r="J14942" s="23" t="n">
        <f aca="false">IF(AND(E14942="Priority",ISNUMBER('Cost model'!N317)),'Cost model'!N317,'Cost model'!M317)</f>
        <v>10.5</v>
      </c>
      <c r="K14942" s="14" t="n">
        <f aca="false">J14942-H14942</f>
        <v>2.76</v>
      </c>
      <c r="L14942" s="14" t="n">
        <f aca="false">G14942-H14942</f>
        <v>1.76</v>
      </c>
    </row>
    <row r="14943" customFormat="false" ht="15" hidden="false" customHeight="false" outlineLevel="0" collapsed="false">
      <c r="A14943" s="2" t="s">
        <v>142</v>
      </c>
      <c r="B14943" s="2" t="s">
        <v>142</v>
      </c>
      <c r="C14943" s="2" t="s">
        <v>49</v>
      </c>
      <c r="D14943" s="2" t="s">
        <v>10</v>
      </c>
      <c r="E14943" s="2" t="s">
        <v>83</v>
      </c>
      <c r="F14943" s="2" t="s">
        <v>977</v>
      </c>
      <c r="G14943" s="14" t="n">
        <v>24.5</v>
      </c>
      <c r="H14943" s="14" t="n">
        <v>21.7</v>
      </c>
      <c r="I14943" s="14" t="n">
        <v>24.5</v>
      </c>
      <c r="J14943" s="23" t="n">
        <f aca="false">IF(AND(E14943="Priority",ISNUMBER('Cost model'!N634)),'Cost model'!N634,'Cost model'!M634)</f>
        <v>21.5</v>
      </c>
      <c r="K14943" s="14" t="n">
        <f aca="false">J14943-H14943</f>
        <v>-0.199999999999999</v>
      </c>
      <c r="L14943" s="14" t="n">
        <f aca="false">G14943-H14943</f>
        <v>2.8</v>
      </c>
    </row>
    <row r="14944" customFormat="false" ht="15" hidden="false" customHeight="false" outlineLevel="0" collapsed="false">
      <c r="A14944" s="2" t="s">
        <v>205</v>
      </c>
      <c r="B14944" s="2" t="s">
        <v>124</v>
      </c>
      <c r="C14944" s="2" t="s">
        <v>48</v>
      </c>
      <c r="D14944" s="2" t="s">
        <v>12</v>
      </c>
      <c r="E14944" s="2" t="s">
        <v>74</v>
      </c>
      <c r="F14944" s="2" t="s">
        <v>976</v>
      </c>
      <c r="G14944" s="14" t="n">
        <v>19.5</v>
      </c>
      <c r="H14944" s="14" t="n">
        <v>41.09</v>
      </c>
      <c r="I14944" s="14" t="n">
        <v>24.5</v>
      </c>
      <c r="J14944" s="23" t="n">
        <f aca="false">IF(AND(E14944="Priority",ISNUMBER('Cost model'!N576)),'Cost model'!N576,'Cost model'!M576)</f>
        <v>70</v>
      </c>
      <c r="K14944" s="14" t="n">
        <f aca="false">J14944-H14944</f>
        <v>28.91</v>
      </c>
      <c r="L14944" s="14" t="n">
        <f aca="false">G14944-H14944</f>
        <v>-21.59</v>
      </c>
    </row>
    <row r="14945" customFormat="false" ht="15" hidden="false" customHeight="false" outlineLevel="0" collapsed="false">
      <c r="A14945" s="2" t="s">
        <v>124</v>
      </c>
      <c r="B14945" s="2" t="s">
        <v>124</v>
      </c>
      <c r="C14945" s="2" t="s">
        <v>48</v>
      </c>
      <c r="D14945" s="2" t="s">
        <v>12</v>
      </c>
      <c r="E14945" s="2" t="s">
        <v>74</v>
      </c>
      <c r="F14945" s="2" t="s">
        <v>977</v>
      </c>
      <c r="G14945" s="14" t="n">
        <v>12.5</v>
      </c>
      <c r="H14945" s="14" t="n">
        <v>38.84</v>
      </c>
      <c r="I14945" s="14" t="n">
        <v>12.5</v>
      </c>
      <c r="J14945" s="23" t="n">
        <f aca="false">IF(AND(E14945="Priority",ISNUMBER('Cost model'!N321)),'Cost model'!N321,'Cost model'!M321)</f>
        <v>40</v>
      </c>
      <c r="K14945" s="14" t="n">
        <f aca="false">J14945-H14945</f>
        <v>1.16</v>
      </c>
      <c r="L14945" s="14" t="n">
        <f aca="false">G14945-H14945</f>
        <v>-26.34</v>
      </c>
    </row>
    <row r="14946" customFormat="false" ht="15" hidden="false" customHeight="false" outlineLevel="0" collapsed="false">
      <c r="A14946" s="2" t="s">
        <v>174</v>
      </c>
      <c r="B14946" s="2" t="s">
        <v>174</v>
      </c>
      <c r="C14946" s="2" t="s">
        <v>47</v>
      </c>
      <c r="D14946" s="2" t="s">
        <v>12</v>
      </c>
      <c r="E14946" s="2" t="s">
        <v>74</v>
      </c>
      <c r="F14946" s="2" t="s">
        <v>977</v>
      </c>
      <c r="G14946" s="14" t="n">
        <v>9.5</v>
      </c>
      <c r="H14946" s="14" t="n">
        <v>28.63</v>
      </c>
      <c r="I14946" s="14" t="n">
        <v>9.5</v>
      </c>
      <c r="J14946" s="23" t="n">
        <f aca="false">IF(AND(E14946="Priority",ISNUMBER('Cost model'!N170)),'Cost model'!N170,'Cost model'!M170)</f>
        <v>25.5</v>
      </c>
      <c r="K14946" s="14" t="n">
        <f aca="false">J14946-H14946</f>
        <v>-3.13</v>
      </c>
      <c r="L14946" s="14" t="n">
        <f aca="false">G14946-H14946</f>
        <v>-19.13</v>
      </c>
    </row>
    <row r="14947" customFormat="false" ht="15" hidden="false" customHeight="false" outlineLevel="0" collapsed="false">
      <c r="A14947" s="2" t="s">
        <v>142</v>
      </c>
      <c r="B14947" s="2" t="s">
        <v>142</v>
      </c>
      <c r="C14947" s="2" t="s">
        <v>49</v>
      </c>
      <c r="D14947" s="2" t="s">
        <v>10</v>
      </c>
      <c r="E14947" s="2" t="s">
        <v>74</v>
      </c>
      <c r="F14947" s="2" t="s">
        <v>977</v>
      </c>
      <c r="G14947" s="14" t="n">
        <v>17.5</v>
      </c>
      <c r="H14947" s="14" t="n">
        <v>17.64</v>
      </c>
      <c r="I14947" s="14" t="n">
        <v>17.5</v>
      </c>
      <c r="J14947" s="23" t="n">
        <f aca="false">IF(AND(E14947="Priority",ISNUMBER('Cost model'!N634)),'Cost model'!N634,'Cost model'!M634)</f>
        <v>15.5</v>
      </c>
      <c r="K14947" s="14" t="n">
        <f aca="false">J14947-H14947</f>
        <v>-2.14</v>
      </c>
      <c r="L14947" s="14" t="n">
        <f aca="false">G14947-H14947</f>
        <v>-0.140000000000001</v>
      </c>
    </row>
    <row r="14948" customFormat="false" ht="15" hidden="false" customHeight="false" outlineLevel="0" collapsed="false">
      <c r="A14948" s="2" t="s">
        <v>142</v>
      </c>
      <c r="B14948" s="2" t="s">
        <v>158</v>
      </c>
      <c r="C14948" s="2" t="s">
        <v>49</v>
      </c>
      <c r="D14948" s="2" t="s">
        <v>14</v>
      </c>
      <c r="E14948" s="2" t="s">
        <v>74</v>
      </c>
      <c r="F14948" s="2" t="s">
        <v>976</v>
      </c>
      <c r="G14948" s="14" t="n">
        <v>85</v>
      </c>
      <c r="H14948" s="14" t="n">
        <v>81.37</v>
      </c>
      <c r="I14948" s="14" t="n">
        <v>199</v>
      </c>
      <c r="J14948" s="23" t="n">
        <f aca="false">IF(AND(E14948="Priority",ISNUMBER('Cost model'!N658)),'Cost model'!N658,'Cost model'!M658)</f>
        <v>165</v>
      </c>
      <c r="K14948" s="14" t="n">
        <f aca="false">J14948-H14948</f>
        <v>83.63</v>
      </c>
      <c r="L14948" s="14" t="n">
        <f aca="false">G14948-H14948</f>
        <v>3.63</v>
      </c>
    </row>
    <row r="14949" customFormat="false" ht="15" hidden="false" customHeight="false" outlineLevel="0" collapsed="false">
      <c r="A14949" s="2" t="s">
        <v>142</v>
      </c>
      <c r="B14949" s="2" t="s">
        <v>142</v>
      </c>
      <c r="C14949" s="2" t="s">
        <v>49</v>
      </c>
      <c r="D14949" s="2" t="s">
        <v>12</v>
      </c>
      <c r="E14949" s="2" t="s">
        <v>74</v>
      </c>
      <c r="F14949" s="2" t="s">
        <v>977</v>
      </c>
      <c r="G14949" s="14" t="n">
        <v>19.5</v>
      </c>
      <c r="H14949" s="14" t="n">
        <v>26.1</v>
      </c>
      <c r="I14949" s="14" t="n">
        <v>19.5</v>
      </c>
      <c r="J14949" s="23" t="n">
        <f aca="false">IF(AND(E14949="Priority",ISNUMBER('Cost model'!N637)),'Cost model'!N637,'Cost model'!M637)</f>
        <v>45</v>
      </c>
      <c r="K14949" s="14" t="n">
        <f aca="false">J14949-H14949</f>
        <v>18.9</v>
      </c>
      <c r="L14949" s="14" t="n">
        <f aca="false">G14949-H14949</f>
        <v>-6.6</v>
      </c>
    </row>
    <row r="14950" customFormat="false" ht="15" hidden="false" customHeight="false" outlineLevel="0" collapsed="false">
      <c r="A14950" s="2" t="s">
        <v>221</v>
      </c>
      <c r="B14950" s="2" t="s">
        <v>221</v>
      </c>
      <c r="C14950" s="2" t="s">
        <v>47</v>
      </c>
      <c r="D14950" s="2" t="s">
        <v>10</v>
      </c>
      <c r="E14950" s="2" t="s">
        <v>74</v>
      </c>
      <c r="F14950" s="2" t="s">
        <v>977</v>
      </c>
      <c r="G14950" s="14" t="n">
        <v>9.5</v>
      </c>
      <c r="H14950" s="14" t="n">
        <v>7.43</v>
      </c>
      <c r="I14950" s="14" t="n">
        <v>9.5</v>
      </c>
      <c r="J14950" s="23" t="n">
        <f aca="false">IF(AND(E14950="Priority",ISNUMBER('Cost model'!N737)),'Cost model'!N737,'Cost model'!M737)</f>
        <v>8.5</v>
      </c>
      <c r="K14950" s="14" t="n">
        <f aca="false">J14950-H14950</f>
        <v>1.07</v>
      </c>
      <c r="L14950" s="14" t="n">
        <f aca="false">G14950-H14950</f>
        <v>2.07</v>
      </c>
    </row>
    <row r="14951" customFormat="false" ht="15" hidden="false" customHeight="false" outlineLevel="0" collapsed="false">
      <c r="A14951" s="2" t="s">
        <v>174</v>
      </c>
      <c r="B14951" s="2" t="s">
        <v>124</v>
      </c>
      <c r="C14951" s="2" t="s">
        <v>47</v>
      </c>
      <c r="D14951" s="2" t="s">
        <v>12</v>
      </c>
      <c r="E14951" s="2" t="s">
        <v>74</v>
      </c>
      <c r="F14951" s="2" t="s">
        <v>976</v>
      </c>
      <c r="G14951" s="14" t="n">
        <v>9.5</v>
      </c>
      <c r="H14951" s="14" t="n">
        <v>26.1</v>
      </c>
      <c r="I14951" s="14" t="n">
        <v>9.5</v>
      </c>
      <c r="J14951" s="23" t="n">
        <f aca="false">IF(AND(E14951="Priority",ISNUMBER('Cost model'!N110)),'Cost model'!N110,'Cost model'!M110)</f>
        <v>40</v>
      </c>
      <c r="K14951" s="14" t="n">
        <f aca="false">J14951-H14951</f>
        <v>13.9</v>
      </c>
      <c r="L14951" s="14" t="n">
        <f aca="false">G14951-H14951</f>
        <v>-16.6</v>
      </c>
    </row>
    <row r="14952" customFormat="false" ht="15" hidden="false" customHeight="false" outlineLevel="0" collapsed="false">
      <c r="A14952" s="2" t="s">
        <v>174</v>
      </c>
      <c r="B14952" s="2" t="s">
        <v>174</v>
      </c>
      <c r="C14952" s="2" t="s">
        <v>47</v>
      </c>
      <c r="D14952" s="2" t="s">
        <v>12</v>
      </c>
      <c r="E14952" s="2" t="s">
        <v>74</v>
      </c>
      <c r="F14952" s="2" t="s">
        <v>977</v>
      </c>
      <c r="G14952" s="14" t="n">
        <v>9.5</v>
      </c>
      <c r="H14952" s="14" t="n">
        <v>9.22</v>
      </c>
      <c r="I14952" s="14" t="n">
        <v>9.5</v>
      </c>
      <c r="J14952" s="23" t="n">
        <f aca="false">IF(AND(E14952="Priority",ISNUMBER('Cost model'!N170)),'Cost model'!N170,'Cost model'!M170)</f>
        <v>25.5</v>
      </c>
      <c r="K14952" s="14" t="n">
        <f aca="false">J14952-H14952</f>
        <v>16.28</v>
      </c>
      <c r="L14952" s="14" t="n">
        <f aca="false">G14952-H14952</f>
        <v>0.279999999999999</v>
      </c>
    </row>
    <row r="14953" customFormat="false" ht="15" hidden="false" customHeight="false" outlineLevel="0" collapsed="false">
      <c r="A14953" s="2" t="s">
        <v>158</v>
      </c>
      <c r="B14953" s="2" t="s">
        <v>158</v>
      </c>
      <c r="C14953" s="2" t="s">
        <v>47</v>
      </c>
      <c r="D14953" s="2" t="s">
        <v>12</v>
      </c>
      <c r="E14953" s="2" t="s">
        <v>74</v>
      </c>
      <c r="F14953" s="2" t="s">
        <v>977</v>
      </c>
      <c r="G14953" s="14" t="n">
        <v>9.5</v>
      </c>
      <c r="H14953" s="14" t="n">
        <v>16.29</v>
      </c>
      <c r="I14953" s="14" t="n">
        <v>9.5</v>
      </c>
      <c r="J14953" s="23" t="n">
        <f aca="false">IF(AND(E14953="Priority",ISNUMBER('Cost model'!N425)),'Cost model'!N425,'Cost model'!M425)</f>
        <v>14.5</v>
      </c>
      <c r="K14953" s="14" t="n">
        <f aca="false">J14953-H14953</f>
        <v>-1.79</v>
      </c>
      <c r="L14953" s="14" t="n">
        <f aca="false">G14953-H14953</f>
        <v>-6.79</v>
      </c>
    </row>
    <row r="14954" customFormat="false" ht="15" hidden="false" customHeight="false" outlineLevel="0" collapsed="false">
      <c r="A14954" s="2" t="s">
        <v>221</v>
      </c>
      <c r="B14954" s="2" t="s">
        <v>142</v>
      </c>
      <c r="C14954" s="2" t="s">
        <v>48</v>
      </c>
      <c r="D14954" s="2" t="s">
        <v>10</v>
      </c>
      <c r="E14954" s="2" t="s">
        <v>74</v>
      </c>
      <c r="F14954" s="2" t="s">
        <v>976</v>
      </c>
      <c r="G14954" s="14" t="n">
        <v>12.5</v>
      </c>
      <c r="H14954" s="14" t="n">
        <v>10.87</v>
      </c>
      <c r="I14954" s="14" t="n">
        <v>19.5</v>
      </c>
      <c r="J14954" s="23" t="n">
        <f aca="false">IF(AND(E14954="Priority",ISNUMBER('Cost model'!N768)),'Cost model'!N768,'Cost model'!M768)</f>
        <v>19.5</v>
      </c>
      <c r="K14954" s="14" t="n">
        <f aca="false">J14954-H14954</f>
        <v>8.63</v>
      </c>
      <c r="L14954" s="14" t="n">
        <f aca="false">G14954-H14954</f>
        <v>1.63</v>
      </c>
    </row>
    <row r="14955" customFormat="false" ht="15" hidden="false" customHeight="false" outlineLevel="0" collapsed="false">
      <c r="A14955" s="2" t="s">
        <v>174</v>
      </c>
      <c r="B14955" s="2" t="s">
        <v>158</v>
      </c>
      <c r="C14955" s="2" t="s">
        <v>47</v>
      </c>
      <c r="D14955" s="2" t="s">
        <v>10</v>
      </c>
      <c r="E14955" s="2" t="s">
        <v>74</v>
      </c>
      <c r="F14955" s="2" t="s">
        <v>976</v>
      </c>
      <c r="G14955" s="14" t="n">
        <v>9.5</v>
      </c>
      <c r="H14955" s="14" t="n">
        <v>7.72</v>
      </c>
      <c r="I14955" s="14" t="n">
        <v>14.5</v>
      </c>
      <c r="J14955" s="23" t="n">
        <f aca="false">IF(AND(E14955="Priority",ISNUMBER('Cost model'!N137)),'Cost model'!N137,'Cost model'!M137)</f>
        <v>13.5</v>
      </c>
      <c r="K14955" s="14" t="n">
        <f aca="false">J14955-H14955</f>
        <v>5.78</v>
      </c>
      <c r="L14955" s="14" t="n">
        <f aca="false">G14955-H14955</f>
        <v>1.78</v>
      </c>
    </row>
    <row r="14956" customFormat="false" ht="15" hidden="false" customHeight="false" outlineLevel="0" collapsed="false">
      <c r="A14956" s="2" t="s">
        <v>174</v>
      </c>
      <c r="B14956" s="2" t="s">
        <v>174</v>
      </c>
      <c r="C14956" s="2" t="s">
        <v>47</v>
      </c>
      <c r="D14956" s="2" t="s">
        <v>12</v>
      </c>
      <c r="E14956" s="2" t="s">
        <v>74</v>
      </c>
      <c r="F14956" s="2" t="s">
        <v>977</v>
      </c>
      <c r="G14956" s="14" t="n">
        <v>9.5</v>
      </c>
      <c r="H14956" s="14" t="n">
        <v>13.21</v>
      </c>
      <c r="I14956" s="14" t="n">
        <v>9.5</v>
      </c>
      <c r="J14956" s="23" t="n">
        <f aca="false">IF(AND(E14956="Priority",ISNUMBER('Cost model'!N170)),'Cost model'!N170,'Cost model'!M170)</f>
        <v>25.5</v>
      </c>
      <c r="K14956" s="14" t="n">
        <f aca="false">J14956-H14956</f>
        <v>12.29</v>
      </c>
      <c r="L14956" s="14" t="n">
        <f aca="false">G14956-H14956</f>
        <v>-3.71</v>
      </c>
    </row>
    <row r="14957" customFormat="false" ht="15" hidden="false" customHeight="false" outlineLevel="0" collapsed="false">
      <c r="A14957" s="2" t="s">
        <v>142</v>
      </c>
      <c r="B14957" s="2" t="s">
        <v>142</v>
      </c>
      <c r="C14957" s="2" t="s">
        <v>48</v>
      </c>
      <c r="D14957" s="2" t="s">
        <v>12</v>
      </c>
      <c r="E14957" s="2" t="s">
        <v>74</v>
      </c>
      <c r="F14957" s="2" t="s">
        <v>977</v>
      </c>
      <c r="G14957" s="14" t="n">
        <v>12.5</v>
      </c>
      <c r="H14957" s="14" t="n">
        <v>59.17</v>
      </c>
      <c r="I14957" s="14" t="n">
        <v>12.5</v>
      </c>
      <c r="J14957" s="23" t="n">
        <f aca="false">IF(AND(E14957="Priority",ISNUMBER('Cost model'!N636)),'Cost model'!N636,'Cost model'!M636)</f>
        <v>40</v>
      </c>
      <c r="K14957" s="14" t="n">
        <f aca="false">J14957-H14957</f>
        <v>-19.17</v>
      </c>
      <c r="L14957" s="14" t="n">
        <f aca="false">G14957-H14957</f>
        <v>-46.67</v>
      </c>
    </row>
    <row r="14958" customFormat="false" ht="15" hidden="false" customHeight="false" outlineLevel="0" collapsed="false">
      <c r="A14958" s="2" t="s">
        <v>221</v>
      </c>
      <c r="B14958" s="2" t="s">
        <v>158</v>
      </c>
      <c r="C14958" s="2" t="s">
        <v>47</v>
      </c>
      <c r="D14958" s="2" t="s">
        <v>10</v>
      </c>
      <c r="E14958" s="2" t="s">
        <v>74</v>
      </c>
      <c r="F14958" s="2" t="s">
        <v>976</v>
      </c>
      <c r="G14958" s="14" t="n">
        <v>9.5</v>
      </c>
      <c r="H14958" s="14" t="n">
        <v>8.56</v>
      </c>
      <c r="I14958" s="14" t="n">
        <v>14.5</v>
      </c>
      <c r="J14958" s="23" t="n">
        <f aca="false">IF(AND(E14958="Priority",ISNUMBER('Cost model'!N752)),'Cost model'!N752,'Cost model'!M752)</f>
        <v>12.5</v>
      </c>
      <c r="K14958" s="14" t="n">
        <f aca="false">J14958-H14958</f>
        <v>3.94</v>
      </c>
      <c r="L14958" s="14" t="n">
        <f aca="false">G14958-H14958</f>
        <v>0.94</v>
      </c>
    </row>
    <row r="14959" customFormat="false" ht="15" hidden="false" customHeight="false" outlineLevel="0" collapsed="false">
      <c r="A14959" s="2" t="s">
        <v>124</v>
      </c>
      <c r="B14959" s="2" t="s">
        <v>124</v>
      </c>
      <c r="C14959" s="2" t="s">
        <v>48</v>
      </c>
      <c r="D14959" s="2" t="s">
        <v>10</v>
      </c>
      <c r="E14959" s="2" t="s">
        <v>74</v>
      </c>
      <c r="F14959" s="2" t="s">
        <v>977</v>
      </c>
      <c r="G14959" s="14" t="n">
        <v>12.5</v>
      </c>
      <c r="H14959" s="14" t="n">
        <v>11.01</v>
      </c>
      <c r="I14959" s="14" t="n">
        <v>12.5</v>
      </c>
      <c r="J14959" s="23" t="n">
        <f aca="false">IF(AND(E14959="Priority",ISNUMBER('Cost model'!N318)),'Cost model'!N318,'Cost model'!M318)</f>
        <v>14.5</v>
      </c>
      <c r="K14959" s="14" t="n">
        <f aca="false">J14959-H14959</f>
        <v>3.49</v>
      </c>
      <c r="L14959" s="14" t="n">
        <f aca="false">G14959-H14959</f>
        <v>1.49</v>
      </c>
    </row>
    <row r="14960" customFormat="false" ht="15" hidden="false" customHeight="false" outlineLevel="0" collapsed="false">
      <c r="A14960" s="2" t="s">
        <v>124</v>
      </c>
      <c r="B14960" s="2" t="s">
        <v>124</v>
      </c>
      <c r="C14960" s="2" t="s">
        <v>48</v>
      </c>
      <c r="D14960" s="2" t="s">
        <v>10</v>
      </c>
      <c r="E14960" s="2" t="s">
        <v>74</v>
      </c>
      <c r="F14960" s="2" t="s">
        <v>977</v>
      </c>
      <c r="G14960" s="14" t="n">
        <v>12.5</v>
      </c>
      <c r="H14960" s="14" t="n">
        <v>8.42</v>
      </c>
      <c r="I14960" s="14" t="n">
        <v>12.5</v>
      </c>
      <c r="J14960" s="23" t="n">
        <f aca="false">IF(AND(E14960="Priority",ISNUMBER('Cost model'!N318)),'Cost model'!N318,'Cost model'!M318)</f>
        <v>14.5</v>
      </c>
      <c r="K14960" s="14" t="n">
        <f aca="false">J14960-H14960</f>
        <v>6.08</v>
      </c>
      <c r="L14960" s="14" t="n">
        <f aca="false">G14960-H14960</f>
        <v>4.08</v>
      </c>
    </row>
    <row r="14961" customFormat="false" ht="15" hidden="false" customHeight="false" outlineLevel="0" collapsed="false">
      <c r="A14961" s="2" t="s">
        <v>174</v>
      </c>
      <c r="B14961" s="2" t="s">
        <v>174</v>
      </c>
      <c r="C14961" s="2" t="s">
        <v>48</v>
      </c>
      <c r="D14961" s="2" t="s">
        <v>12</v>
      </c>
      <c r="E14961" s="2" t="s">
        <v>74</v>
      </c>
      <c r="F14961" s="2" t="s">
        <v>977</v>
      </c>
      <c r="G14961" s="14" t="n">
        <v>12.5</v>
      </c>
      <c r="H14961" s="14" t="n">
        <v>32.45</v>
      </c>
      <c r="I14961" s="14" t="n">
        <v>12.5</v>
      </c>
      <c r="J14961" s="23" t="n">
        <f aca="false">IF(AND(E14961="Priority",ISNUMBER('Cost model'!N171)),'Cost model'!N171,'Cost model'!M171)</f>
        <v>40</v>
      </c>
      <c r="K14961" s="14" t="n">
        <f aca="false">J14961-H14961</f>
        <v>7.55</v>
      </c>
      <c r="L14961" s="14" t="n">
        <f aca="false">G14961-H14961</f>
        <v>-19.95</v>
      </c>
    </row>
    <row r="14962" customFormat="false" ht="15" hidden="false" customHeight="false" outlineLevel="0" collapsed="false">
      <c r="A14962" s="2" t="s">
        <v>174</v>
      </c>
      <c r="B14962" s="2" t="s">
        <v>221</v>
      </c>
      <c r="C14962" s="2" t="s">
        <v>47</v>
      </c>
      <c r="D14962" s="2" t="s">
        <v>12</v>
      </c>
      <c r="E14962" s="2" t="s">
        <v>74</v>
      </c>
      <c r="F14962" s="2" t="s">
        <v>976</v>
      </c>
      <c r="G14962" s="14" t="n">
        <v>9.5</v>
      </c>
      <c r="H14962" s="14" t="n">
        <v>62.36</v>
      </c>
      <c r="I14962" s="14" t="n">
        <v>24.5</v>
      </c>
      <c r="J14962" s="23" t="n">
        <f aca="false">IF(AND(E14962="Priority",ISNUMBER('Cost model'!N155)),'Cost model'!N155,'Cost model'!M155)</f>
        <v>50</v>
      </c>
      <c r="K14962" s="14" t="n">
        <f aca="false">J14962-H14962</f>
        <v>-12.36</v>
      </c>
      <c r="L14962" s="14" t="n">
        <f aca="false">G14962-H14962</f>
        <v>-52.86</v>
      </c>
    </row>
    <row r="14963" customFormat="false" ht="15" hidden="false" customHeight="false" outlineLevel="0" collapsed="false">
      <c r="A14963" s="2" t="s">
        <v>142</v>
      </c>
      <c r="B14963" s="2" t="s">
        <v>142</v>
      </c>
      <c r="C14963" s="2" t="s">
        <v>47</v>
      </c>
      <c r="D14963" s="2" t="s">
        <v>10</v>
      </c>
      <c r="E14963" s="2" t="s">
        <v>74</v>
      </c>
      <c r="F14963" s="2" t="s">
        <v>977</v>
      </c>
      <c r="G14963" s="14" t="n">
        <v>9.5</v>
      </c>
      <c r="H14963" s="14" t="n">
        <v>8.07</v>
      </c>
      <c r="I14963" s="14" t="n">
        <v>9.5</v>
      </c>
      <c r="J14963" s="23" t="n">
        <f aca="false">IF(AND(E14963="Priority",ISNUMBER('Cost model'!N632)),'Cost model'!N632,'Cost model'!M632)</f>
        <v>9.5</v>
      </c>
      <c r="K14963" s="14" t="n">
        <f aca="false">J14963-H14963</f>
        <v>1.43</v>
      </c>
      <c r="L14963" s="14" t="n">
        <f aca="false">G14963-H14963</f>
        <v>1.43</v>
      </c>
    </row>
    <row r="14964" customFormat="false" ht="15" hidden="false" customHeight="false" outlineLevel="0" collapsed="false">
      <c r="A14964" s="2" t="s">
        <v>124</v>
      </c>
      <c r="B14964" s="2" t="s">
        <v>158</v>
      </c>
      <c r="C14964" s="2" t="s">
        <v>48</v>
      </c>
      <c r="D14964" s="2" t="s">
        <v>10</v>
      </c>
      <c r="E14964" s="2" t="s">
        <v>74</v>
      </c>
      <c r="F14964" s="2" t="s">
        <v>976</v>
      </c>
      <c r="G14964" s="14" t="n">
        <v>17.5</v>
      </c>
      <c r="H14964" s="14" t="n">
        <v>20.5</v>
      </c>
      <c r="I14964" s="14" t="n">
        <v>14.5</v>
      </c>
      <c r="J14964" s="23" t="n">
        <f aca="false">IF(AND(E14964="Priority",ISNUMBER('Cost model'!N348)),'Cost model'!N348,'Cost model'!M348)</f>
        <v>17.5</v>
      </c>
      <c r="K14964" s="14" t="n">
        <f aca="false">J14964-H14964</f>
        <v>-3</v>
      </c>
      <c r="L14964" s="14" t="n">
        <f aca="false">G14964-H14964</f>
        <v>-3</v>
      </c>
    </row>
    <row r="14965" customFormat="false" ht="15" hidden="false" customHeight="false" outlineLevel="0" collapsed="false">
      <c r="A14965" s="2" t="s">
        <v>124</v>
      </c>
      <c r="B14965" s="2" t="s">
        <v>124</v>
      </c>
      <c r="C14965" s="2" t="s">
        <v>48</v>
      </c>
      <c r="D14965" s="2" t="s">
        <v>10</v>
      </c>
      <c r="E14965" s="2" t="s">
        <v>74</v>
      </c>
      <c r="F14965" s="2" t="s">
        <v>977</v>
      </c>
      <c r="G14965" s="14" t="n">
        <v>12.5</v>
      </c>
      <c r="H14965" s="14" t="n">
        <v>43</v>
      </c>
      <c r="I14965" s="14" t="n">
        <v>12.5</v>
      </c>
      <c r="J14965" s="23" t="n">
        <f aca="false">IF(AND(E14965="Priority",ISNUMBER('Cost model'!N318)),'Cost model'!N318,'Cost model'!M318)</f>
        <v>14.5</v>
      </c>
      <c r="K14965" s="14" t="n">
        <f aca="false">J14965-H14965</f>
        <v>-28.5</v>
      </c>
      <c r="L14965" s="14" t="n">
        <f aca="false">G14965-H14965</f>
        <v>-30.5</v>
      </c>
    </row>
    <row r="14966" customFormat="false" ht="15" hidden="false" customHeight="false" outlineLevel="0" collapsed="false">
      <c r="A14966" s="2" t="s">
        <v>124</v>
      </c>
      <c r="B14966" s="2" t="s">
        <v>174</v>
      </c>
      <c r="C14966" s="2" t="s">
        <v>48</v>
      </c>
      <c r="D14966" s="2" t="s">
        <v>10</v>
      </c>
      <c r="E14966" s="2" t="s">
        <v>74</v>
      </c>
      <c r="F14966" s="2" t="s">
        <v>976</v>
      </c>
      <c r="G14966" s="14" t="n">
        <v>12.5</v>
      </c>
      <c r="H14966" s="14" t="n">
        <v>12.51</v>
      </c>
      <c r="I14966" s="14" t="n">
        <v>14.5</v>
      </c>
      <c r="J14966" s="23" t="n">
        <f aca="false">IF(AND(E14966="Priority",ISNUMBER('Cost model'!N363)),'Cost model'!N363,'Cost model'!M363)</f>
        <v>15.5</v>
      </c>
      <c r="K14966" s="14" t="n">
        <f aca="false">J14966-H14966</f>
        <v>2.99</v>
      </c>
      <c r="L14966" s="14" t="n">
        <f aca="false">G14966-H14966</f>
        <v>-0.00999999999999979</v>
      </c>
    </row>
    <row r="14967" customFormat="false" ht="15" hidden="false" customHeight="false" outlineLevel="0" collapsed="false">
      <c r="A14967" s="2" t="s">
        <v>174</v>
      </c>
      <c r="B14967" s="2" t="s">
        <v>142</v>
      </c>
      <c r="C14967" s="2" t="s">
        <v>47</v>
      </c>
      <c r="D14967" s="2" t="s">
        <v>12</v>
      </c>
      <c r="E14967" s="2" t="s">
        <v>74</v>
      </c>
      <c r="F14967" s="2" t="s">
        <v>976</v>
      </c>
      <c r="G14967" s="14" t="n">
        <v>9.5</v>
      </c>
      <c r="H14967" s="14" t="n">
        <v>45.67</v>
      </c>
      <c r="I14967" s="14" t="n">
        <v>9.5</v>
      </c>
      <c r="J14967" s="23" t="n">
        <f aca="false">IF(AND(E14967="Priority",ISNUMBER('Cost model'!N125)),'Cost model'!N125,'Cost model'!M125)</f>
        <v>40</v>
      </c>
      <c r="K14967" s="14" t="n">
        <f aca="false">J14967-H14967</f>
        <v>-5.67</v>
      </c>
      <c r="L14967" s="14" t="n">
        <f aca="false">G14967-H14967</f>
        <v>-36.17</v>
      </c>
    </row>
    <row r="14968" customFormat="false" ht="15" hidden="false" customHeight="false" outlineLevel="0" collapsed="false">
      <c r="A14968" s="2" t="s">
        <v>124</v>
      </c>
      <c r="B14968" s="2" t="s">
        <v>124</v>
      </c>
      <c r="C14968" s="2" t="s">
        <v>49</v>
      </c>
      <c r="D14968" s="2" t="s">
        <v>10</v>
      </c>
      <c r="E14968" s="2" t="s">
        <v>74</v>
      </c>
      <c r="F14968" s="2" t="s">
        <v>977</v>
      </c>
      <c r="G14968" s="14" t="n">
        <v>17.5</v>
      </c>
      <c r="H14968" s="14" t="n">
        <v>17.31</v>
      </c>
      <c r="I14968" s="14" t="n">
        <v>17.5</v>
      </c>
      <c r="J14968" s="23" t="n">
        <f aca="false">IF(AND(E14968="Priority",ISNUMBER('Cost model'!N319)),'Cost model'!N319,'Cost model'!M319)</f>
        <v>16.5</v>
      </c>
      <c r="K14968" s="14" t="n">
        <f aca="false">J14968-H14968</f>
        <v>-0.809999999999999</v>
      </c>
      <c r="L14968" s="14" t="n">
        <f aca="false">G14968-H14968</f>
        <v>0.190000000000001</v>
      </c>
    </row>
    <row r="14969" customFormat="false" ht="15" hidden="false" customHeight="false" outlineLevel="0" collapsed="false">
      <c r="A14969" s="2" t="s">
        <v>142</v>
      </c>
      <c r="B14969" s="2" t="s">
        <v>124</v>
      </c>
      <c r="C14969" s="2" t="s">
        <v>49</v>
      </c>
      <c r="D14969" s="2" t="s">
        <v>13</v>
      </c>
      <c r="E14969" s="2" t="s">
        <v>74</v>
      </c>
      <c r="F14969" s="2" t="s">
        <v>976</v>
      </c>
      <c r="G14969" s="14" t="n">
        <v>50</v>
      </c>
      <c r="H14969" s="14" t="n">
        <v>51.39</v>
      </c>
      <c r="I14969" s="14" t="n">
        <v>85</v>
      </c>
      <c r="J14969" s="23" t="n">
        <f aca="false">IF(AND(E14969="Priority",ISNUMBER('Cost model'!N670)),'Cost model'!N670,'Cost model'!M670)</f>
        <v>120</v>
      </c>
      <c r="K14969" s="14" t="n">
        <f aca="false">J14969-H14969</f>
        <v>68.61</v>
      </c>
      <c r="L14969" s="14" t="n">
        <f aca="false">G14969-H14969</f>
        <v>-1.39</v>
      </c>
    </row>
    <row r="14970" customFormat="false" ht="15" hidden="false" customHeight="false" outlineLevel="0" collapsed="false">
      <c r="A14970" s="2" t="s">
        <v>142</v>
      </c>
      <c r="B14970" s="2" t="s">
        <v>142</v>
      </c>
      <c r="C14970" s="2" t="s">
        <v>48</v>
      </c>
      <c r="D14970" s="2" t="s">
        <v>13</v>
      </c>
      <c r="E14970" s="2" t="s">
        <v>74</v>
      </c>
      <c r="F14970" s="2" t="s">
        <v>977</v>
      </c>
      <c r="G14970" s="14" t="n">
        <v>24.5</v>
      </c>
      <c r="H14970" s="14" t="n">
        <v>58.47</v>
      </c>
      <c r="I14970" s="14" t="n">
        <v>24.5</v>
      </c>
      <c r="J14970" s="23" t="n">
        <f aca="false">IF(AND(E14970="Priority",ISNUMBER('Cost model'!N639)),'Cost model'!N639,'Cost model'!M639)</f>
        <v>60</v>
      </c>
      <c r="K14970" s="14" t="n">
        <f aca="false">J14970-H14970</f>
        <v>1.53</v>
      </c>
      <c r="L14970" s="14" t="n">
        <f aca="false">G14970-H14970</f>
        <v>-33.97</v>
      </c>
    </row>
    <row r="14971" customFormat="false" ht="15" hidden="false" customHeight="false" outlineLevel="0" collapsed="false">
      <c r="A14971" s="2" t="s">
        <v>158</v>
      </c>
      <c r="B14971" s="2" t="s">
        <v>158</v>
      </c>
      <c r="C14971" s="2" t="s">
        <v>47</v>
      </c>
      <c r="D14971" s="2" t="s">
        <v>12</v>
      </c>
      <c r="E14971" s="2" t="s">
        <v>74</v>
      </c>
      <c r="F14971" s="2" t="s">
        <v>977</v>
      </c>
      <c r="G14971" s="14" t="n">
        <v>9.5</v>
      </c>
      <c r="H14971" s="14" t="n">
        <v>18.29</v>
      </c>
      <c r="I14971" s="14" t="n">
        <v>9.5</v>
      </c>
      <c r="J14971" s="23" t="n">
        <f aca="false">IF(AND(E14971="Priority",ISNUMBER('Cost model'!N425)),'Cost model'!N425,'Cost model'!M425)</f>
        <v>14.5</v>
      </c>
      <c r="K14971" s="14" t="n">
        <f aca="false">J14971-H14971</f>
        <v>-3.79</v>
      </c>
      <c r="L14971" s="14" t="n">
        <f aca="false">G14971-H14971</f>
        <v>-8.79</v>
      </c>
    </row>
    <row r="14972" customFormat="false" ht="15" hidden="false" customHeight="false" outlineLevel="0" collapsed="false">
      <c r="A14972" s="2" t="s">
        <v>174</v>
      </c>
      <c r="B14972" s="2" t="s">
        <v>174</v>
      </c>
      <c r="C14972" s="2" t="s">
        <v>48</v>
      </c>
      <c r="D14972" s="2" t="s">
        <v>10</v>
      </c>
      <c r="E14972" s="2" t="s">
        <v>74</v>
      </c>
      <c r="F14972" s="2" t="s">
        <v>977</v>
      </c>
      <c r="G14972" s="14" t="n">
        <v>12.5</v>
      </c>
      <c r="H14972" s="14" t="n">
        <v>7.36</v>
      </c>
      <c r="I14972" s="14" t="n">
        <v>12.5</v>
      </c>
      <c r="J14972" s="23" t="n">
        <f aca="false">IF(AND(E14972="Priority",ISNUMBER('Cost model'!N168)),'Cost model'!N168,'Cost model'!M168)</f>
        <v>13.5</v>
      </c>
      <c r="K14972" s="14" t="n">
        <f aca="false">J14972-H14972</f>
        <v>6.14</v>
      </c>
      <c r="L14972" s="14" t="n">
        <f aca="false">G14972-H14972</f>
        <v>5.14</v>
      </c>
    </row>
    <row r="14973" customFormat="false" ht="15" hidden="false" customHeight="false" outlineLevel="0" collapsed="false">
      <c r="A14973" s="2" t="s">
        <v>124</v>
      </c>
      <c r="B14973" s="2" t="s">
        <v>124</v>
      </c>
      <c r="C14973" s="2" t="s">
        <v>47</v>
      </c>
      <c r="D14973" s="2" t="s">
        <v>10</v>
      </c>
      <c r="E14973" s="2" t="s">
        <v>74</v>
      </c>
      <c r="F14973" s="2" t="s">
        <v>977</v>
      </c>
      <c r="G14973" s="14" t="n">
        <v>9.5</v>
      </c>
      <c r="H14973" s="14" t="n">
        <v>7.74</v>
      </c>
      <c r="I14973" s="14" t="n">
        <v>9.5</v>
      </c>
      <c r="J14973" s="23" t="n">
        <f aca="false">IF(AND(E14973="Priority",ISNUMBER('Cost model'!N317)),'Cost model'!N317,'Cost model'!M317)</f>
        <v>10.5</v>
      </c>
      <c r="K14973" s="14" t="n">
        <f aca="false">J14973-H14973</f>
        <v>2.76</v>
      </c>
      <c r="L14973" s="14" t="n">
        <f aca="false">G14973-H14973</f>
        <v>1.76</v>
      </c>
    </row>
    <row r="14974" customFormat="false" ht="15" hidden="false" customHeight="false" outlineLevel="0" collapsed="false">
      <c r="A14974" s="2" t="s">
        <v>124</v>
      </c>
      <c r="B14974" s="2" t="s">
        <v>124</v>
      </c>
      <c r="C14974" s="2" t="s">
        <v>48</v>
      </c>
      <c r="D14974" s="2" t="s">
        <v>10</v>
      </c>
      <c r="E14974" s="2" t="s">
        <v>74</v>
      </c>
      <c r="F14974" s="2" t="s">
        <v>977</v>
      </c>
      <c r="G14974" s="14" t="n">
        <v>12.5</v>
      </c>
      <c r="H14974" s="14" t="n">
        <v>14.22</v>
      </c>
      <c r="I14974" s="14" t="n">
        <v>12.5</v>
      </c>
      <c r="J14974" s="23" t="n">
        <f aca="false">IF(AND(E14974="Priority",ISNUMBER('Cost model'!N318)),'Cost model'!N318,'Cost model'!M318)</f>
        <v>14.5</v>
      </c>
      <c r="K14974" s="14" t="n">
        <f aca="false">J14974-H14974</f>
        <v>0.279999999999999</v>
      </c>
      <c r="L14974" s="14" t="n">
        <f aca="false">G14974-H14974</f>
        <v>-1.72</v>
      </c>
    </row>
    <row r="14975" customFormat="false" ht="15" hidden="false" customHeight="false" outlineLevel="0" collapsed="false">
      <c r="A14975" s="2" t="s">
        <v>174</v>
      </c>
      <c r="B14975" s="2" t="s">
        <v>174</v>
      </c>
      <c r="C14975" s="2" t="s">
        <v>49</v>
      </c>
      <c r="D14975" s="2" t="s">
        <v>14</v>
      </c>
      <c r="E14975" s="2" t="s">
        <v>74</v>
      </c>
      <c r="F14975" s="2" t="s">
        <v>977</v>
      </c>
      <c r="G14975" s="14" t="n">
        <v>85</v>
      </c>
      <c r="H14975" s="14" t="n">
        <v>181.76</v>
      </c>
      <c r="I14975" s="14" t="n">
        <v>85</v>
      </c>
      <c r="J14975" s="23" t="n">
        <f aca="false">IF(AND(E14975="Priority",ISNUMBER('Cost model'!N178)),'Cost model'!N178,'Cost model'!M178)</f>
        <v>145</v>
      </c>
      <c r="K14975" s="14" t="n">
        <f aca="false">J14975-H14975</f>
        <v>-36.76</v>
      </c>
      <c r="L14975" s="14" t="n">
        <f aca="false">G14975-H14975</f>
        <v>-96.76</v>
      </c>
    </row>
    <row r="14976" customFormat="false" ht="15" hidden="false" customHeight="false" outlineLevel="0" collapsed="false">
      <c r="A14976" s="2" t="s">
        <v>124</v>
      </c>
      <c r="B14976" s="2" t="s">
        <v>124</v>
      </c>
      <c r="C14976" s="2" t="s">
        <v>47</v>
      </c>
      <c r="D14976" s="2" t="s">
        <v>13</v>
      </c>
      <c r="E14976" s="2" t="s">
        <v>83</v>
      </c>
      <c r="F14976" s="2" t="s">
        <v>977</v>
      </c>
      <c r="G14976" s="14" t="n">
        <v>45</v>
      </c>
      <c r="H14976" s="14" t="n">
        <v>54.8</v>
      </c>
      <c r="I14976" s="14" t="n">
        <v>45</v>
      </c>
      <c r="J14976" s="23" t="n">
        <f aca="false">IF(AND(E14976="Priority",ISNUMBER('Cost model'!N323)),'Cost model'!N323,'Cost model'!M323)</f>
        <v>85</v>
      </c>
      <c r="K14976" s="14" t="n">
        <f aca="false">J14976-H14976</f>
        <v>30.2</v>
      </c>
      <c r="L14976" s="14" t="n">
        <f aca="false">G14976-H14976</f>
        <v>-9.8</v>
      </c>
    </row>
    <row r="14977" customFormat="false" ht="15" hidden="false" customHeight="false" outlineLevel="0" collapsed="false">
      <c r="A14977" s="2" t="s">
        <v>174</v>
      </c>
      <c r="B14977" s="2" t="s">
        <v>124</v>
      </c>
      <c r="C14977" s="2" t="s">
        <v>49</v>
      </c>
      <c r="D14977" s="2" t="s">
        <v>13</v>
      </c>
      <c r="E14977" s="2" t="s">
        <v>74</v>
      </c>
      <c r="F14977" s="2" t="s">
        <v>976</v>
      </c>
      <c r="G14977" s="14" t="n">
        <v>50</v>
      </c>
      <c r="H14977" s="14" t="n">
        <v>188.47</v>
      </c>
      <c r="I14977" s="14" t="n">
        <v>50</v>
      </c>
      <c r="J14977" s="23" t="n">
        <f aca="false">IF(AND(E14977="Priority",ISNUMBER('Cost model'!N115)),'Cost model'!N115,'Cost model'!M115)</f>
        <v>105</v>
      </c>
      <c r="K14977" s="14" t="n">
        <f aca="false">J14977-H14977</f>
        <v>-83.47</v>
      </c>
      <c r="L14977" s="14" t="n">
        <f aca="false">G14977-H14977</f>
        <v>-138.47</v>
      </c>
    </row>
    <row r="14978" customFormat="false" ht="15" hidden="false" customHeight="false" outlineLevel="0" collapsed="false">
      <c r="A14978" s="2" t="s">
        <v>342</v>
      </c>
      <c r="B14978" s="2" t="s">
        <v>124</v>
      </c>
      <c r="C14978" s="2" t="s">
        <v>49</v>
      </c>
      <c r="D14978" s="2" t="s">
        <v>10</v>
      </c>
      <c r="E14978" s="2" t="s">
        <v>74</v>
      </c>
      <c r="F14978" s="2" t="s">
        <v>976</v>
      </c>
      <c r="G14978" s="14" t="n">
        <v>19.5</v>
      </c>
      <c r="H14978" s="14" t="n">
        <v>21.7</v>
      </c>
      <c r="I14978" s="14" t="n">
        <v>34.5</v>
      </c>
      <c r="J14978" s="23" t="n">
        <f aca="false">IF(AND(E14978="Priority",ISNUMBER('Cost model'!N259)),'Cost model'!N259,'Cost model'!M259)</f>
        <v>26.5</v>
      </c>
      <c r="K14978" s="14" t="n">
        <f aca="false">J14978-H14978</f>
        <v>4.8</v>
      </c>
      <c r="L14978" s="14" t="n">
        <f aca="false">G14978-H14978</f>
        <v>-2.2</v>
      </c>
    </row>
    <row r="14979" customFormat="false" ht="15" hidden="false" customHeight="false" outlineLevel="0" collapsed="false">
      <c r="A14979" s="2" t="s">
        <v>174</v>
      </c>
      <c r="B14979" s="2" t="s">
        <v>124</v>
      </c>
      <c r="C14979" s="2" t="s">
        <v>49</v>
      </c>
      <c r="D14979" s="2" t="s">
        <v>10</v>
      </c>
      <c r="E14979" s="2" t="s">
        <v>74</v>
      </c>
      <c r="F14979" s="2" t="s">
        <v>976</v>
      </c>
      <c r="G14979" s="14" t="n">
        <v>17.5</v>
      </c>
      <c r="H14979" s="14" t="n">
        <v>15.95</v>
      </c>
      <c r="I14979" s="14" t="n">
        <v>17.5</v>
      </c>
      <c r="J14979" s="23" t="n">
        <f aca="false">IF(AND(E14979="Priority",ISNUMBER('Cost model'!N109)),'Cost model'!N109,'Cost model'!M109)</f>
        <v>18.5</v>
      </c>
      <c r="K14979" s="14" t="n">
        <f aca="false">J14979-H14979</f>
        <v>2.55</v>
      </c>
      <c r="L14979" s="14" t="n">
        <f aca="false">G14979-H14979</f>
        <v>1.55</v>
      </c>
    </row>
    <row r="14980" customFormat="false" ht="15" hidden="false" customHeight="false" outlineLevel="0" collapsed="false">
      <c r="A14980" s="2" t="s">
        <v>124</v>
      </c>
      <c r="B14980" s="2" t="s">
        <v>124</v>
      </c>
      <c r="C14980" s="2" t="s">
        <v>48</v>
      </c>
      <c r="D14980" s="2" t="s">
        <v>12</v>
      </c>
      <c r="E14980" s="2" t="s">
        <v>74</v>
      </c>
      <c r="F14980" s="2" t="s">
        <v>977</v>
      </c>
      <c r="G14980" s="14" t="n">
        <v>12.5</v>
      </c>
      <c r="H14980" s="14" t="n">
        <v>50.79</v>
      </c>
      <c r="I14980" s="14" t="n">
        <v>12.5</v>
      </c>
      <c r="J14980" s="23" t="n">
        <f aca="false">IF(AND(E14980="Priority",ISNUMBER('Cost model'!N321)),'Cost model'!N321,'Cost model'!M321)</f>
        <v>40</v>
      </c>
      <c r="K14980" s="14" t="n">
        <f aca="false">J14980-H14980</f>
        <v>-10.79</v>
      </c>
      <c r="L14980" s="14" t="n">
        <f aca="false">G14980-H14980</f>
        <v>-38.29</v>
      </c>
    </row>
    <row r="14981" customFormat="false" ht="15" hidden="false" customHeight="false" outlineLevel="0" collapsed="false">
      <c r="A14981" s="2" t="s">
        <v>142</v>
      </c>
      <c r="B14981" s="2" t="s">
        <v>142</v>
      </c>
      <c r="C14981" s="2" t="s">
        <v>48</v>
      </c>
      <c r="D14981" s="2" t="s">
        <v>12</v>
      </c>
      <c r="E14981" s="2" t="s">
        <v>83</v>
      </c>
      <c r="F14981" s="2" t="s">
        <v>977</v>
      </c>
      <c r="G14981" s="14" t="n">
        <v>19.5</v>
      </c>
      <c r="H14981" s="14" t="n">
        <v>45.86</v>
      </c>
      <c r="I14981" s="14" t="n">
        <v>19.5</v>
      </c>
      <c r="J14981" s="23" t="n">
        <f aca="false">IF(AND(E14981="Priority",ISNUMBER('Cost model'!N636)),'Cost model'!N636,'Cost model'!M636)</f>
        <v>55</v>
      </c>
      <c r="K14981" s="14" t="n">
        <f aca="false">J14981-H14981</f>
        <v>9.14</v>
      </c>
      <c r="L14981" s="14" t="n">
        <f aca="false">G14981-H14981</f>
        <v>-26.36</v>
      </c>
    </row>
    <row r="14982" customFormat="false" ht="15" hidden="false" customHeight="false" outlineLevel="0" collapsed="false">
      <c r="A14982" s="2" t="s">
        <v>124</v>
      </c>
      <c r="B14982" s="2" t="s">
        <v>124</v>
      </c>
      <c r="C14982" s="2" t="s">
        <v>48</v>
      </c>
      <c r="D14982" s="2" t="s">
        <v>12</v>
      </c>
      <c r="E14982" s="2" t="s">
        <v>74</v>
      </c>
      <c r="F14982" s="2" t="s">
        <v>977</v>
      </c>
      <c r="G14982" s="14" t="n">
        <v>12.5</v>
      </c>
      <c r="H14982" s="14" t="n">
        <v>26.1</v>
      </c>
      <c r="I14982" s="14" t="n">
        <v>12.5</v>
      </c>
      <c r="J14982" s="23" t="n">
        <f aca="false">IF(AND(E14982="Priority",ISNUMBER('Cost model'!N321)),'Cost model'!N321,'Cost model'!M321)</f>
        <v>40</v>
      </c>
      <c r="K14982" s="14" t="n">
        <f aca="false">J14982-H14982</f>
        <v>13.9</v>
      </c>
      <c r="L14982" s="14" t="n">
        <f aca="false">G14982-H14982</f>
        <v>-13.6</v>
      </c>
    </row>
    <row r="14983" customFormat="false" ht="15" hidden="false" customHeight="false" outlineLevel="0" collapsed="false">
      <c r="A14983" s="2" t="s">
        <v>174</v>
      </c>
      <c r="B14983" s="2" t="s">
        <v>174</v>
      </c>
      <c r="C14983" s="2" t="s">
        <v>49</v>
      </c>
      <c r="D14983" s="2" t="s">
        <v>12</v>
      </c>
      <c r="E14983" s="2" t="s">
        <v>74</v>
      </c>
      <c r="F14983" s="2" t="s">
        <v>977</v>
      </c>
      <c r="G14983" s="14" t="n">
        <v>19.5</v>
      </c>
      <c r="H14983" s="14" t="n">
        <v>26.1</v>
      </c>
      <c r="I14983" s="14" t="n">
        <v>19.5</v>
      </c>
      <c r="J14983" s="23" t="n">
        <f aca="false">IF(AND(E14983="Priority",ISNUMBER('Cost model'!N172)),'Cost model'!N172,'Cost model'!M172)</f>
        <v>45</v>
      </c>
      <c r="K14983" s="14" t="n">
        <f aca="false">J14983-H14983</f>
        <v>18.9</v>
      </c>
      <c r="L14983" s="14" t="n">
        <f aca="false">G14983-H14983</f>
        <v>-6.6</v>
      </c>
    </row>
    <row r="14984" customFormat="false" ht="15" hidden="false" customHeight="false" outlineLevel="0" collapsed="false">
      <c r="A14984" s="2" t="s">
        <v>124</v>
      </c>
      <c r="B14984" s="2" t="s">
        <v>124</v>
      </c>
      <c r="C14984" s="2" t="s">
        <v>47</v>
      </c>
      <c r="D14984" s="2" t="s">
        <v>12</v>
      </c>
      <c r="E14984" s="2" t="s">
        <v>74</v>
      </c>
      <c r="F14984" s="2" t="s">
        <v>977</v>
      </c>
      <c r="G14984" s="14" t="n">
        <v>9.5</v>
      </c>
      <c r="H14984" s="14" t="n">
        <v>27.79</v>
      </c>
      <c r="I14984" s="14" t="n">
        <v>9.5</v>
      </c>
      <c r="J14984" s="23" t="n">
        <f aca="false">IF(AND(E14984="Priority",ISNUMBER('Cost model'!N320)),'Cost model'!N320,'Cost model'!M320)</f>
        <v>24.5</v>
      </c>
      <c r="K14984" s="14" t="n">
        <f aca="false">J14984-H14984</f>
        <v>-3.29</v>
      </c>
      <c r="L14984" s="14" t="n">
        <f aca="false">G14984-H14984</f>
        <v>-18.29</v>
      </c>
    </row>
    <row r="14985" customFormat="false" ht="15" hidden="false" customHeight="false" outlineLevel="0" collapsed="false">
      <c r="A14985" s="2" t="s">
        <v>174</v>
      </c>
      <c r="B14985" s="2" t="s">
        <v>174</v>
      </c>
      <c r="C14985" s="2" t="s">
        <v>48</v>
      </c>
      <c r="D14985" s="2" t="s">
        <v>14</v>
      </c>
      <c r="E14985" s="2" t="s">
        <v>74</v>
      </c>
      <c r="F14985" s="2" t="s">
        <v>977</v>
      </c>
      <c r="G14985" s="14" t="n">
        <v>45</v>
      </c>
      <c r="H14985" s="14" t="n">
        <v>71.58</v>
      </c>
      <c r="I14985" s="14" t="n">
        <v>45</v>
      </c>
      <c r="J14985" s="23" t="n">
        <f aca="false">IF(AND(E14985="Priority",ISNUMBER('Cost model'!N177)),'Cost model'!N177,'Cost model'!M177)</f>
        <v>110</v>
      </c>
      <c r="K14985" s="14" t="n">
        <f aca="false">J14985-H14985</f>
        <v>38.42</v>
      </c>
      <c r="L14985" s="14" t="n">
        <f aca="false">G14985-H14985</f>
        <v>-26.58</v>
      </c>
    </row>
    <row r="14986" customFormat="false" ht="15" hidden="false" customHeight="false" outlineLevel="0" collapsed="false">
      <c r="A14986" s="2" t="s">
        <v>124</v>
      </c>
      <c r="B14986" s="2" t="s">
        <v>174</v>
      </c>
      <c r="C14986" s="2" t="s">
        <v>47</v>
      </c>
      <c r="D14986" s="2" t="s">
        <v>10</v>
      </c>
      <c r="E14986" s="2" t="s">
        <v>74</v>
      </c>
      <c r="F14986" s="2" t="s">
        <v>976</v>
      </c>
      <c r="G14986" s="14" t="n">
        <v>14.5</v>
      </c>
      <c r="H14986" s="14" t="n">
        <v>8.07</v>
      </c>
      <c r="I14986" s="14" t="n">
        <v>14.5</v>
      </c>
      <c r="J14986" s="23" t="n">
        <f aca="false">IF(AND(E14986="Priority",ISNUMBER('Cost model'!N362)),'Cost model'!N362,'Cost model'!M362)</f>
        <v>10.5</v>
      </c>
      <c r="K14986" s="14" t="n">
        <f aca="false">J14986-H14986</f>
        <v>2.43</v>
      </c>
      <c r="L14986" s="14" t="n">
        <f aca="false">G14986-H14986</f>
        <v>6.43</v>
      </c>
    </row>
    <row r="14987" customFormat="false" ht="15" hidden="false" customHeight="false" outlineLevel="0" collapsed="false">
      <c r="A14987" s="2" t="s">
        <v>124</v>
      </c>
      <c r="B14987" s="2" t="s">
        <v>124</v>
      </c>
      <c r="C14987" s="2" t="s">
        <v>47</v>
      </c>
      <c r="D14987" s="2" t="s">
        <v>12</v>
      </c>
      <c r="E14987" s="2" t="s">
        <v>74</v>
      </c>
      <c r="F14987" s="2" t="s">
        <v>977</v>
      </c>
      <c r="G14987" s="14" t="n">
        <v>9.5</v>
      </c>
      <c r="H14987" s="14" t="n">
        <v>28.52</v>
      </c>
      <c r="I14987" s="14" t="n">
        <v>9.5</v>
      </c>
      <c r="J14987" s="23" t="n">
        <f aca="false">IF(AND(E14987="Priority",ISNUMBER('Cost model'!N320)),'Cost model'!N320,'Cost model'!M320)</f>
        <v>24.5</v>
      </c>
      <c r="K14987" s="14" t="n">
        <f aca="false">J14987-H14987</f>
        <v>-4.02</v>
      </c>
      <c r="L14987" s="14" t="n">
        <f aca="false">G14987-H14987</f>
        <v>-19.02</v>
      </c>
    </row>
    <row r="14988" customFormat="false" ht="15" hidden="false" customHeight="false" outlineLevel="0" collapsed="false">
      <c r="A14988" s="2" t="s">
        <v>124</v>
      </c>
      <c r="B14988" s="2" t="s">
        <v>124</v>
      </c>
      <c r="C14988" s="2" t="s">
        <v>47</v>
      </c>
      <c r="D14988" s="2" t="s">
        <v>10</v>
      </c>
      <c r="E14988" s="2" t="s">
        <v>74</v>
      </c>
      <c r="F14988" s="2" t="s">
        <v>977</v>
      </c>
      <c r="G14988" s="14" t="n">
        <v>9.5</v>
      </c>
      <c r="H14988" s="14" t="n">
        <v>7.74</v>
      </c>
      <c r="I14988" s="14" t="n">
        <v>9.5</v>
      </c>
      <c r="J14988" s="23" t="n">
        <f aca="false">IF(AND(E14988="Priority",ISNUMBER('Cost model'!N317)),'Cost model'!N317,'Cost model'!M317)</f>
        <v>10.5</v>
      </c>
      <c r="K14988" s="14" t="n">
        <f aca="false">J14988-H14988</f>
        <v>2.76</v>
      </c>
      <c r="L14988" s="14" t="n">
        <f aca="false">G14988-H14988</f>
        <v>1.76</v>
      </c>
    </row>
    <row r="14989" customFormat="false" ht="15" hidden="false" customHeight="false" outlineLevel="0" collapsed="false">
      <c r="A14989" s="2" t="s">
        <v>124</v>
      </c>
      <c r="B14989" s="2" t="s">
        <v>174</v>
      </c>
      <c r="C14989" s="2" t="s">
        <v>49</v>
      </c>
      <c r="D14989" s="2" t="s">
        <v>10</v>
      </c>
      <c r="E14989" s="2" t="s">
        <v>74</v>
      </c>
      <c r="F14989" s="2" t="s">
        <v>976</v>
      </c>
      <c r="G14989" s="14" t="n">
        <v>17.5</v>
      </c>
      <c r="H14989" s="14" t="n">
        <v>11.56</v>
      </c>
      <c r="I14989" s="14" t="n">
        <v>17.5</v>
      </c>
      <c r="J14989" s="23" t="n">
        <f aca="false">IF(AND(E14989="Priority",ISNUMBER('Cost model'!N364)),'Cost model'!N364,'Cost model'!M364)</f>
        <v>16.5</v>
      </c>
      <c r="K14989" s="14" t="n">
        <f aca="false">J14989-H14989</f>
        <v>4.94</v>
      </c>
      <c r="L14989" s="14" t="n">
        <f aca="false">G14989-H14989</f>
        <v>5.94</v>
      </c>
    </row>
    <row r="14990" customFormat="false" ht="15" hidden="false" customHeight="false" outlineLevel="0" collapsed="false">
      <c r="A14990" s="2" t="s">
        <v>221</v>
      </c>
      <c r="B14990" s="2" t="s">
        <v>158</v>
      </c>
      <c r="C14990" s="2" t="s">
        <v>49</v>
      </c>
      <c r="D14990" s="2" t="s">
        <v>14</v>
      </c>
      <c r="E14990" s="2" t="s">
        <v>74</v>
      </c>
      <c r="F14990" s="2" t="s">
        <v>976</v>
      </c>
      <c r="G14990" s="14" t="n">
        <v>125</v>
      </c>
      <c r="H14990" s="14" t="n">
        <v>251.76</v>
      </c>
      <c r="I14990" s="14" t="n">
        <v>195</v>
      </c>
      <c r="J14990" s="23" t="n">
        <f aca="false">IF(AND(E14990="Priority",ISNUMBER('Cost model'!N763)),'Cost model'!N763,'Cost model'!M763)</f>
        <v>255</v>
      </c>
      <c r="K14990" s="14" t="n">
        <f aca="false">J14990-H14990</f>
        <v>3.24000000000001</v>
      </c>
      <c r="L14990" s="14" t="n">
        <f aca="false">G14990-H14990</f>
        <v>-126.76</v>
      </c>
    </row>
    <row r="14991" customFormat="false" ht="15" hidden="false" customHeight="false" outlineLevel="0" collapsed="false">
      <c r="A14991" s="2" t="s">
        <v>221</v>
      </c>
      <c r="B14991" s="2" t="s">
        <v>221</v>
      </c>
      <c r="C14991" s="2" t="s">
        <v>49</v>
      </c>
      <c r="D14991" s="2" t="s">
        <v>12</v>
      </c>
      <c r="E14991" s="2" t="s">
        <v>74</v>
      </c>
      <c r="F14991" s="2" t="s">
        <v>977</v>
      </c>
      <c r="G14991" s="14" t="n">
        <v>19.5</v>
      </c>
      <c r="H14991" s="14" t="n">
        <v>40.36</v>
      </c>
      <c r="I14991" s="14" t="n">
        <v>19.5</v>
      </c>
      <c r="J14991" s="23" t="n">
        <f aca="false">IF(AND(E14991="Priority",ISNUMBER('Cost model'!N742)),'Cost model'!N742,'Cost model'!M742)</f>
        <v>60</v>
      </c>
      <c r="K14991" s="14" t="n">
        <f aca="false">J14991-H14991</f>
        <v>19.64</v>
      </c>
      <c r="L14991" s="14" t="n">
        <f aca="false">G14991-H14991</f>
        <v>-20.86</v>
      </c>
    </row>
    <row r="14992" customFormat="false" ht="15" hidden="false" customHeight="false" outlineLevel="0" collapsed="false">
      <c r="A14992" s="2" t="s">
        <v>221</v>
      </c>
      <c r="B14992" s="2" t="s">
        <v>142</v>
      </c>
      <c r="C14992" s="2" t="s">
        <v>49</v>
      </c>
      <c r="D14992" s="2" t="s">
        <v>10</v>
      </c>
      <c r="E14992" s="2" t="s">
        <v>74</v>
      </c>
      <c r="F14992" s="2" t="s">
        <v>976</v>
      </c>
      <c r="G14992" s="14" t="n">
        <v>29.5</v>
      </c>
      <c r="H14992" s="14" t="n">
        <v>78.23</v>
      </c>
      <c r="I14992" s="14" t="n">
        <v>19.5</v>
      </c>
      <c r="J14992" s="23" t="n">
        <f aca="false">IF(AND(E14992="Priority",ISNUMBER('Cost model'!N769)),'Cost model'!N769,'Cost model'!M769)</f>
        <v>24.5</v>
      </c>
      <c r="K14992" s="14" t="n">
        <f aca="false">J14992-H14992</f>
        <v>-53.73</v>
      </c>
      <c r="L14992" s="14" t="n">
        <f aca="false">G14992-H14992</f>
        <v>-48.73</v>
      </c>
    </row>
    <row r="14993" customFormat="false" ht="15" hidden="false" customHeight="false" outlineLevel="0" collapsed="false">
      <c r="A14993" s="2" t="s">
        <v>221</v>
      </c>
      <c r="B14993" s="2" t="s">
        <v>221</v>
      </c>
      <c r="C14993" s="2" t="s">
        <v>47</v>
      </c>
      <c r="D14993" s="2" t="s">
        <v>14</v>
      </c>
      <c r="E14993" s="2" t="s">
        <v>74</v>
      </c>
      <c r="F14993" s="2" t="s">
        <v>977</v>
      </c>
      <c r="G14993" s="14" t="n">
        <v>25</v>
      </c>
      <c r="H14993" s="14" t="n">
        <v>41.49</v>
      </c>
      <c r="I14993" s="14" t="n">
        <v>25</v>
      </c>
      <c r="J14993" s="23" t="n">
        <f aca="false">IF(AND(E14993="Priority",ISNUMBER('Cost model'!N746)),'Cost model'!N746,'Cost model'!M746)</f>
        <v>100</v>
      </c>
      <c r="K14993" s="14" t="n">
        <f aca="false">J14993-H14993</f>
        <v>58.51</v>
      </c>
      <c r="L14993" s="14" t="n">
        <f aca="false">G14993-H14993</f>
        <v>-16.49</v>
      </c>
    </row>
    <row r="14994" customFormat="false" ht="15" hidden="false" customHeight="false" outlineLevel="0" collapsed="false">
      <c r="A14994" s="2" t="s">
        <v>174</v>
      </c>
      <c r="B14994" s="2" t="s">
        <v>142</v>
      </c>
      <c r="C14994" s="2" t="s">
        <v>47</v>
      </c>
      <c r="D14994" s="2" t="s">
        <v>13</v>
      </c>
      <c r="E14994" s="2" t="s">
        <v>83</v>
      </c>
      <c r="F14994" s="2" t="s">
        <v>976</v>
      </c>
      <c r="G14994" s="14" t="n">
        <v>45</v>
      </c>
      <c r="H14994" s="14" t="n">
        <v>59.15</v>
      </c>
      <c r="I14994" s="14" t="n">
        <v>45</v>
      </c>
      <c r="J14994" s="23" t="n">
        <f aca="false">IF(AND(E14994="Priority",ISNUMBER('Cost model'!N128)),'Cost model'!N128,'Cost model'!M128)</f>
        <v>90</v>
      </c>
      <c r="K14994" s="14" t="n">
        <f aca="false">J14994-H14994</f>
        <v>30.85</v>
      </c>
      <c r="L14994" s="14" t="n">
        <f aca="false">G14994-H14994</f>
        <v>-14.15</v>
      </c>
    </row>
    <row r="14995" customFormat="false" ht="15" hidden="false" customHeight="false" outlineLevel="0" collapsed="false">
      <c r="A14995" s="2" t="s">
        <v>124</v>
      </c>
      <c r="B14995" s="2" t="s">
        <v>124</v>
      </c>
      <c r="C14995" s="2" t="s">
        <v>48</v>
      </c>
      <c r="D14995" s="2" t="s">
        <v>10</v>
      </c>
      <c r="E14995" s="2" t="s">
        <v>74</v>
      </c>
      <c r="F14995" s="2" t="s">
        <v>977</v>
      </c>
      <c r="G14995" s="14" t="n">
        <v>12.5</v>
      </c>
      <c r="H14995" s="14" t="n">
        <v>8.09</v>
      </c>
      <c r="I14995" s="14" t="n">
        <v>12.5</v>
      </c>
      <c r="J14995" s="23" t="n">
        <f aca="false">IF(AND(E14995="Priority",ISNUMBER('Cost model'!N318)),'Cost model'!N318,'Cost model'!M318)</f>
        <v>14.5</v>
      </c>
      <c r="K14995" s="14" t="n">
        <f aca="false">J14995-H14995</f>
        <v>6.41</v>
      </c>
      <c r="L14995" s="14" t="n">
        <f aca="false">G14995-H14995</f>
        <v>4.41</v>
      </c>
    </row>
    <row r="14996" customFormat="false" ht="15" hidden="false" customHeight="false" outlineLevel="0" collapsed="false">
      <c r="A14996" s="2" t="s">
        <v>174</v>
      </c>
      <c r="B14996" s="2" t="s">
        <v>174</v>
      </c>
      <c r="C14996" s="2" t="s">
        <v>47</v>
      </c>
      <c r="D14996" s="2" t="s">
        <v>10</v>
      </c>
      <c r="E14996" s="2" t="s">
        <v>74</v>
      </c>
      <c r="F14996" s="2" t="s">
        <v>977</v>
      </c>
      <c r="G14996" s="14" t="n">
        <v>9.5</v>
      </c>
      <c r="H14996" s="14" t="n">
        <v>7.74</v>
      </c>
      <c r="I14996" s="14" t="n">
        <v>9.5</v>
      </c>
      <c r="J14996" s="23" t="n">
        <f aca="false">IF(AND(E14996="Priority",ISNUMBER('Cost model'!N167)),'Cost model'!N167,'Cost model'!M167)</f>
        <v>8.5</v>
      </c>
      <c r="K14996" s="14" t="n">
        <f aca="false">J14996-H14996</f>
        <v>0.76</v>
      </c>
      <c r="L14996" s="14" t="n">
        <f aca="false">G14996-H14996</f>
        <v>1.76</v>
      </c>
    </row>
    <row r="14997" customFormat="false" ht="15" hidden="false" customHeight="false" outlineLevel="0" collapsed="false">
      <c r="A14997" s="2" t="s">
        <v>174</v>
      </c>
      <c r="B14997" s="2" t="s">
        <v>174</v>
      </c>
      <c r="C14997" s="2" t="s">
        <v>49</v>
      </c>
      <c r="D14997" s="2" t="s">
        <v>12</v>
      </c>
      <c r="E14997" s="2" t="s">
        <v>74</v>
      </c>
      <c r="F14997" s="2" t="s">
        <v>977</v>
      </c>
      <c r="G14997" s="14" t="n">
        <v>19.5</v>
      </c>
      <c r="H14997" s="14" t="n">
        <v>26.21</v>
      </c>
      <c r="I14997" s="14" t="n">
        <v>19.5</v>
      </c>
      <c r="J14997" s="23" t="n">
        <f aca="false">IF(AND(E14997="Priority",ISNUMBER('Cost model'!N172)),'Cost model'!N172,'Cost model'!M172)</f>
        <v>45</v>
      </c>
      <c r="K14997" s="14" t="n">
        <f aca="false">J14997-H14997</f>
        <v>18.79</v>
      </c>
      <c r="L14997" s="14" t="n">
        <f aca="false">G14997-H14997</f>
        <v>-6.71</v>
      </c>
    </row>
    <row r="14998" customFormat="false" ht="15" hidden="false" customHeight="false" outlineLevel="0" collapsed="false">
      <c r="A14998" s="2" t="s">
        <v>221</v>
      </c>
      <c r="B14998" s="2" t="s">
        <v>221</v>
      </c>
      <c r="C14998" s="2" t="s">
        <v>47</v>
      </c>
      <c r="D14998" s="2" t="s">
        <v>12</v>
      </c>
      <c r="E14998" s="2" t="s">
        <v>74</v>
      </c>
      <c r="F14998" s="2" t="s">
        <v>977</v>
      </c>
      <c r="G14998" s="14" t="n">
        <v>9.5</v>
      </c>
      <c r="H14998" s="14" t="n">
        <v>24.57</v>
      </c>
      <c r="I14998" s="14" t="n">
        <v>9.5</v>
      </c>
      <c r="J14998" s="23" t="n">
        <f aca="false">IF(AND(E14998="Priority",ISNUMBER('Cost model'!N740)),'Cost model'!N740,'Cost model'!M740)</f>
        <v>22.5</v>
      </c>
      <c r="K14998" s="14" t="n">
        <f aca="false">J14998-H14998</f>
        <v>-2.07</v>
      </c>
      <c r="L14998" s="14" t="n">
        <f aca="false">G14998-H14998</f>
        <v>-15.07</v>
      </c>
    </row>
    <row r="14999" customFormat="false" ht="15" hidden="false" customHeight="false" outlineLevel="0" collapsed="false">
      <c r="A14999" s="2" t="s">
        <v>174</v>
      </c>
      <c r="B14999" s="2" t="s">
        <v>124</v>
      </c>
      <c r="C14999" s="2" t="s">
        <v>47</v>
      </c>
      <c r="D14999" s="2" t="s">
        <v>10</v>
      </c>
      <c r="E14999" s="2" t="s">
        <v>74</v>
      </c>
      <c r="F14999" s="2" t="s">
        <v>976</v>
      </c>
      <c r="G14999" s="14" t="n">
        <v>9.5</v>
      </c>
      <c r="H14999" s="14" t="n">
        <v>10.46</v>
      </c>
      <c r="I14999" s="14" t="n">
        <v>9.5</v>
      </c>
      <c r="J14999" s="23" t="n">
        <f aca="false">IF(AND(E14999="Priority",ISNUMBER('Cost model'!N107)),'Cost model'!N107,'Cost model'!M107)</f>
        <v>12.5</v>
      </c>
      <c r="K14999" s="14" t="n">
        <f aca="false">J14999-H14999</f>
        <v>2.04</v>
      </c>
      <c r="L14999" s="14" t="n">
        <f aca="false">G14999-H14999</f>
        <v>-0.960000000000001</v>
      </c>
    </row>
    <row r="15000" customFormat="false" ht="15" hidden="false" customHeight="false" outlineLevel="0" collapsed="false">
      <c r="A15000" s="2" t="s">
        <v>124</v>
      </c>
      <c r="B15000" s="2" t="s">
        <v>124</v>
      </c>
      <c r="C15000" s="2" t="s">
        <v>48</v>
      </c>
      <c r="D15000" s="2" t="s">
        <v>12</v>
      </c>
      <c r="E15000" s="2" t="s">
        <v>74</v>
      </c>
      <c r="F15000" s="2" t="s">
        <v>977</v>
      </c>
      <c r="G15000" s="14" t="n">
        <v>12.5</v>
      </c>
      <c r="H15000" s="14" t="n">
        <v>44.88</v>
      </c>
      <c r="I15000" s="14" t="n">
        <v>12.5</v>
      </c>
      <c r="J15000" s="23" t="n">
        <f aca="false">IF(AND(E15000="Priority",ISNUMBER('Cost model'!N321)),'Cost model'!N321,'Cost model'!M321)</f>
        <v>40</v>
      </c>
      <c r="K15000" s="14" t="n">
        <f aca="false">J15000-H15000</f>
        <v>-4.88</v>
      </c>
      <c r="L15000" s="14" t="n">
        <f aca="false">G15000-H15000</f>
        <v>-32.38</v>
      </c>
    </row>
    <row r="15001" customFormat="false" ht="15" hidden="false" customHeight="false" outlineLevel="0" collapsed="false">
      <c r="A15001" s="2" t="s">
        <v>174</v>
      </c>
      <c r="B15001" s="2" t="s">
        <v>124</v>
      </c>
      <c r="C15001" s="2" t="s">
        <v>49</v>
      </c>
      <c r="D15001" s="2" t="s">
        <v>10</v>
      </c>
      <c r="E15001" s="2" t="s">
        <v>74</v>
      </c>
      <c r="F15001" s="2" t="s">
        <v>976</v>
      </c>
      <c r="G15001" s="14" t="n">
        <v>17.5</v>
      </c>
      <c r="H15001" s="14" t="n">
        <v>12.14</v>
      </c>
      <c r="I15001" s="14" t="n">
        <v>17.5</v>
      </c>
      <c r="J15001" s="23" t="n">
        <f aca="false">IF(AND(E15001="Priority",ISNUMBER('Cost model'!N109)),'Cost model'!N109,'Cost model'!M109)</f>
        <v>18.5</v>
      </c>
      <c r="K15001" s="14" t="n">
        <f aca="false">J15001-H15001</f>
        <v>6.36</v>
      </c>
      <c r="L15001" s="14" t="n">
        <f aca="false">G15001-H15001</f>
        <v>5.36</v>
      </c>
    </row>
    <row r="15002" customFormat="false" ht="15" hidden="false" customHeight="false" outlineLevel="0" collapsed="false">
      <c r="A15002" s="2" t="s">
        <v>124</v>
      </c>
      <c r="B15002" s="2" t="s">
        <v>124</v>
      </c>
      <c r="C15002" s="2" t="s">
        <v>48</v>
      </c>
      <c r="D15002" s="2" t="s">
        <v>10</v>
      </c>
      <c r="E15002" s="2" t="s">
        <v>83</v>
      </c>
      <c r="F15002" s="2" t="s">
        <v>977</v>
      </c>
      <c r="G15002" s="14" t="n">
        <v>17.5</v>
      </c>
      <c r="H15002" s="14" t="n">
        <v>14.22</v>
      </c>
      <c r="I15002" s="14" t="n">
        <v>17.5</v>
      </c>
      <c r="J15002" s="23" t="n">
        <f aca="false">IF(AND(E15002="Priority",ISNUMBER('Cost model'!N318)),'Cost model'!N318,'Cost model'!M318)</f>
        <v>19.5</v>
      </c>
      <c r="K15002" s="14" t="n">
        <f aca="false">J15002-H15002</f>
        <v>5.28</v>
      </c>
      <c r="L15002" s="14" t="n">
        <f aca="false">G15002-H15002</f>
        <v>3.28</v>
      </c>
    </row>
    <row r="15003" customFormat="false" ht="15" hidden="false" customHeight="false" outlineLevel="0" collapsed="false">
      <c r="A15003" s="2" t="s">
        <v>124</v>
      </c>
      <c r="B15003" s="2" t="s">
        <v>124</v>
      </c>
      <c r="C15003" s="2" t="s">
        <v>48</v>
      </c>
      <c r="D15003" s="2" t="s">
        <v>10</v>
      </c>
      <c r="E15003" s="2" t="s">
        <v>74</v>
      </c>
      <c r="F15003" s="2" t="s">
        <v>977</v>
      </c>
      <c r="G15003" s="14" t="n">
        <v>12.5</v>
      </c>
      <c r="H15003" s="14" t="n">
        <v>21.7</v>
      </c>
      <c r="I15003" s="14" t="n">
        <v>12.5</v>
      </c>
      <c r="J15003" s="23" t="n">
        <f aca="false">IF(AND(E15003="Priority",ISNUMBER('Cost model'!N318)),'Cost model'!N318,'Cost model'!M318)</f>
        <v>14.5</v>
      </c>
      <c r="K15003" s="14" t="n">
        <f aca="false">J15003-H15003</f>
        <v>-7.2</v>
      </c>
      <c r="L15003" s="14" t="n">
        <f aca="false">G15003-H15003</f>
        <v>-9.2</v>
      </c>
    </row>
    <row r="15004" customFormat="false" ht="15" hidden="false" customHeight="false" outlineLevel="0" collapsed="false">
      <c r="A15004" s="2" t="s">
        <v>221</v>
      </c>
      <c r="B15004" s="2" t="s">
        <v>174</v>
      </c>
      <c r="C15004" s="2" t="s">
        <v>47</v>
      </c>
      <c r="D15004" s="2" t="s">
        <v>10</v>
      </c>
      <c r="E15004" s="2" t="s">
        <v>74</v>
      </c>
      <c r="F15004" s="2" t="s">
        <v>976</v>
      </c>
      <c r="G15004" s="14" t="n">
        <v>9.5</v>
      </c>
      <c r="H15004" s="14" t="n">
        <v>5.25</v>
      </c>
      <c r="I15004" s="14" t="n">
        <v>19.5</v>
      </c>
      <c r="J15004" s="23" t="n">
        <f aca="false">IF(AND(E15004="Priority",ISNUMBER('Cost model'!N782)),'Cost model'!N782,'Cost model'!M782)</f>
        <v>11.5</v>
      </c>
      <c r="K15004" s="14" t="n">
        <f aca="false">J15004-H15004</f>
        <v>6.25</v>
      </c>
      <c r="L15004" s="14" t="n">
        <f aca="false">G15004-H15004</f>
        <v>4.25</v>
      </c>
    </row>
    <row r="15005" customFormat="false" ht="15" hidden="false" customHeight="false" outlineLevel="0" collapsed="false">
      <c r="A15005" s="2" t="s">
        <v>174</v>
      </c>
      <c r="B15005" s="2" t="s">
        <v>174</v>
      </c>
      <c r="C15005" s="2" t="s">
        <v>48</v>
      </c>
      <c r="D15005" s="2" t="s">
        <v>12</v>
      </c>
      <c r="E15005" s="2" t="s">
        <v>74</v>
      </c>
      <c r="F15005" s="2" t="s">
        <v>977</v>
      </c>
      <c r="G15005" s="14" t="n">
        <v>12.5</v>
      </c>
      <c r="H15005" s="14" t="n">
        <v>73.72</v>
      </c>
      <c r="I15005" s="14" t="n">
        <v>12.5</v>
      </c>
      <c r="J15005" s="23" t="n">
        <f aca="false">IF(AND(E15005="Priority",ISNUMBER('Cost model'!N171)),'Cost model'!N171,'Cost model'!M171)</f>
        <v>40</v>
      </c>
      <c r="K15005" s="14" t="n">
        <f aca="false">J15005-H15005</f>
        <v>-33.72</v>
      </c>
      <c r="L15005" s="14" t="n">
        <f aca="false">G15005-H15005</f>
        <v>-61.22</v>
      </c>
    </row>
    <row r="15006" customFormat="false" ht="15" hidden="false" customHeight="false" outlineLevel="0" collapsed="false">
      <c r="A15006" s="2" t="s">
        <v>174</v>
      </c>
      <c r="B15006" s="2" t="s">
        <v>174</v>
      </c>
      <c r="C15006" s="2" t="s">
        <v>48</v>
      </c>
      <c r="D15006" s="2" t="s">
        <v>10</v>
      </c>
      <c r="E15006" s="2" t="s">
        <v>74</v>
      </c>
      <c r="F15006" s="2" t="s">
        <v>977</v>
      </c>
      <c r="G15006" s="14" t="n">
        <v>12.5</v>
      </c>
      <c r="H15006" s="14" t="n">
        <v>15.97</v>
      </c>
      <c r="I15006" s="14" t="n">
        <v>12.5</v>
      </c>
      <c r="J15006" s="23" t="n">
        <f aca="false">IF(AND(E15006="Priority",ISNUMBER('Cost model'!N168)),'Cost model'!N168,'Cost model'!M168)</f>
        <v>13.5</v>
      </c>
      <c r="K15006" s="14" t="n">
        <f aca="false">J15006-H15006</f>
        <v>-2.47</v>
      </c>
      <c r="L15006" s="14" t="n">
        <f aca="false">G15006-H15006</f>
        <v>-3.47</v>
      </c>
    </row>
    <row r="15007" customFormat="false" ht="15" hidden="false" customHeight="false" outlineLevel="0" collapsed="false">
      <c r="A15007" s="2" t="s">
        <v>124</v>
      </c>
      <c r="B15007" s="2" t="s">
        <v>123</v>
      </c>
      <c r="C15007" s="2" t="s">
        <v>48</v>
      </c>
      <c r="D15007" s="2" t="s">
        <v>10</v>
      </c>
      <c r="E15007" s="2" t="s">
        <v>74</v>
      </c>
      <c r="F15007" s="2" t="s">
        <v>976</v>
      </c>
      <c r="G15007" s="14" t="n">
        <v>12.5</v>
      </c>
      <c r="H15007" s="14" t="n">
        <v>6.78</v>
      </c>
      <c r="I15007" s="14" t="n">
        <v>19.5</v>
      </c>
      <c r="J15007" s="23" t="n">
        <f aca="false">IF(AND(E15007="Priority",ISNUMBER('Cost model'!N393)),'Cost model'!N393,'Cost model'!M393)</f>
        <v>18.5</v>
      </c>
      <c r="K15007" s="14" t="n">
        <f aca="false">J15007-H15007</f>
        <v>11.72</v>
      </c>
      <c r="L15007" s="14" t="n">
        <f aca="false">G15007-H15007</f>
        <v>5.72</v>
      </c>
    </row>
    <row r="15008" customFormat="false" ht="15" hidden="false" customHeight="false" outlineLevel="0" collapsed="false">
      <c r="A15008" s="2" t="s">
        <v>174</v>
      </c>
      <c r="B15008" s="2" t="s">
        <v>174</v>
      </c>
      <c r="C15008" s="2" t="s">
        <v>48</v>
      </c>
      <c r="D15008" s="2" t="s">
        <v>13</v>
      </c>
      <c r="E15008" s="2" t="s">
        <v>74</v>
      </c>
      <c r="F15008" s="2" t="s">
        <v>977</v>
      </c>
      <c r="G15008" s="14" t="n">
        <v>24.5</v>
      </c>
      <c r="H15008" s="14" t="n">
        <v>74.07</v>
      </c>
      <c r="I15008" s="14" t="n">
        <v>24.5</v>
      </c>
      <c r="J15008" s="23" t="n">
        <f aca="false">IF(AND(E15008="Priority",ISNUMBER('Cost model'!N174)),'Cost model'!N174,'Cost model'!M174)</f>
        <v>70</v>
      </c>
      <c r="K15008" s="14" t="n">
        <f aca="false">J15008-H15008</f>
        <v>-4.06999999999999</v>
      </c>
      <c r="L15008" s="14" t="n">
        <f aca="false">G15008-H15008</f>
        <v>-49.57</v>
      </c>
    </row>
    <row r="15009" customFormat="false" ht="15" hidden="false" customHeight="false" outlineLevel="0" collapsed="false">
      <c r="A15009" s="2" t="s">
        <v>174</v>
      </c>
      <c r="B15009" s="2" t="s">
        <v>174</v>
      </c>
      <c r="C15009" s="2" t="s">
        <v>49</v>
      </c>
      <c r="D15009" s="2" t="s">
        <v>12</v>
      </c>
      <c r="E15009" s="2" t="s">
        <v>74</v>
      </c>
      <c r="F15009" s="2" t="s">
        <v>977</v>
      </c>
      <c r="G15009" s="14" t="n">
        <v>19.5</v>
      </c>
      <c r="H15009" s="14" t="n">
        <v>45.76</v>
      </c>
      <c r="I15009" s="14" t="n">
        <v>19.5</v>
      </c>
      <c r="J15009" s="23" t="n">
        <f aca="false">IF(AND(E15009="Priority",ISNUMBER('Cost model'!N172)),'Cost model'!N172,'Cost model'!M172)</f>
        <v>45</v>
      </c>
      <c r="K15009" s="14" t="n">
        <f aca="false">J15009-H15009</f>
        <v>-0.759999999999998</v>
      </c>
      <c r="L15009" s="14" t="n">
        <f aca="false">G15009-H15009</f>
        <v>-26.26</v>
      </c>
    </row>
    <row r="15010" customFormat="false" ht="15" hidden="false" customHeight="false" outlineLevel="0" collapsed="false">
      <c r="A15010" s="2" t="s">
        <v>221</v>
      </c>
      <c r="B15010" s="2" t="s">
        <v>221</v>
      </c>
      <c r="C15010" s="2" t="s">
        <v>47</v>
      </c>
      <c r="D15010" s="2" t="s">
        <v>12</v>
      </c>
      <c r="E15010" s="2" t="s">
        <v>74</v>
      </c>
      <c r="F15010" s="2" t="s">
        <v>977</v>
      </c>
      <c r="G15010" s="14" t="n">
        <v>9.5</v>
      </c>
      <c r="H15010" s="14" t="n">
        <v>39.36</v>
      </c>
      <c r="I15010" s="14" t="n">
        <v>9.5</v>
      </c>
      <c r="J15010" s="23" t="n">
        <f aca="false">IF(AND(E15010="Priority",ISNUMBER('Cost model'!N740)),'Cost model'!N740,'Cost model'!M740)</f>
        <v>22.5</v>
      </c>
      <c r="K15010" s="14" t="n">
        <f aca="false">J15010-H15010</f>
        <v>-16.86</v>
      </c>
      <c r="L15010" s="14" t="n">
        <f aca="false">G15010-H15010</f>
        <v>-29.86</v>
      </c>
    </row>
    <row r="15011" customFormat="false" ht="15" hidden="false" customHeight="false" outlineLevel="0" collapsed="false">
      <c r="A15011" s="2" t="s">
        <v>174</v>
      </c>
      <c r="B15011" s="2" t="s">
        <v>174</v>
      </c>
      <c r="C15011" s="2" t="s">
        <v>47</v>
      </c>
      <c r="D15011" s="2" t="s">
        <v>12</v>
      </c>
      <c r="E15011" s="2" t="s">
        <v>74</v>
      </c>
      <c r="F15011" s="2" t="s">
        <v>977</v>
      </c>
      <c r="G15011" s="14" t="n">
        <v>9.5</v>
      </c>
      <c r="H15011" s="14" t="n">
        <v>7.74</v>
      </c>
      <c r="I15011" s="14" t="n">
        <v>9.5</v>
      </c>
      <c r="J15011" s="23" t="n">
        <f aca="false">IF(AND(E15011="Priority",ISNUMBER('Cost model'!N170)),'Cost model'!N170,'Cost model'!M170)</f>
        <v>25.5</v>
      </c>
      <c r="K15011" s="14" t="n">
        <f aca="false">J15011-H15011</f>
        <v>17.76</v>
      </c>
      <c r="L15011" s="14" t="n">
        <f aca="false">G15011-H15011</f>
        <v>1.76</v>
      </c>
    </row>
    <row r="15012" customFormat="false" ht="15" hidden="false" customHeight="false" outlineLevel="0" collapsed="false">
      <c r="A15012" s="2" t="s">
        <v>142</v>
      </c>
      <c r="B15012" s="2" t="s">
        <v>142</v>
      </c>
      <c r="C15012" s="2" t="s">
        <v>47</v>
      </c>
      <c r="D15012" s="2" t="s">
        <v>10</v>
      </c>
      <c r="E15012" s="2" t="s">
        <v>74</v>
      </c>
      <c r="F15012" s="2" t="s">
        <v>977</v>
      </c>
      <c r="G15012" s="14" t="n">
        <v>9.5</v>
      </c>
      <c r="H15012" s="14" t="n">
        <v>10.14</v>
      </c>
      <c r="I15012" s="14" t="n">
        <v>9.5</v>
      </c>
      <c r="J15012" s="23" t="n">
        <f aca="false">IF(AND(E15012="Priority",ISNUMBER('Cost model'!N632)),'Cost model'!N632,'Cost model'!M632)</f>
        <v>9.5</v>
      </c>
      <c r="K15012" s="14" t="n">
        <f aca="false">J15012-H15012</f>
        <v>-0.640000000000001</v>
      </c>
      <c r="L15012" s="14" t="n">
        <f aca="false">G15012-H15012</f>
        <v>-0.640000000000001</v>
      </c>
    </row>
    <row r="15013" customFormat="false" ht="15" hidden="false" customHeight="false" outlineLevel="0" collapsed="false">
      <c r="A15013" s="2" t="s">
        <v>124</v>
      </c>
      <c r="B15013" s="2" t="s">
        <v>124</v>
      </c>
      <c r="C15013" s="2" t="s">
        <v>48</v>
      </c>
      <c r="D15013" s="2" t="s">
        <v>12</v>
      </c>
      <c r="E15013" s="2" t="s">
        <v>83</v>
      </c>
      <c r="F15013" s="2" t="s">
        <v>977</v>
      </c>
      <c r="G15013" s="14" t="n">
        <v>19.5</v>
      </c>
      <c r="H15013" s="14" t="n">
        <v>26.1</v>
      </c>
      <c r="I15013" s="14" t="n">
        <v>19.5</v>
      </c>
      <c r="J15013" s="23" t="n">
        <f aca="false">IF(AND(E15013="Priority",ISNUMBER('Cost model'!N321)),'Cost model'!N321,'Cost model'!M321)</f>
        <v>55</v>
      </c>
      <c r="K15013" s="14" t="n">
        <f aca="false">J15013-H15013</f>
        <v>28.9</v>
      </c>
      <c r="L15013" s="14" t="n">
        <f aca="false">G15013-H15013</f>
        <v>-6.6</v>
      </c>
    </row>
    <row r="15014" customFormat="false" ht="15" hidden="false" customHeight="false" outlineLevel="0" collapsed="false">
      <c r="A15014" s="2" t="s">
        <v>142</v>
      </c>
      <c r="B15014" s="2" t="s">
        <v>142</v>
      </c>
      <c r="C15014" s="2" t="s">
        <v>47</v>
      </c>
      <c r="D15014" s="2" t="s">
        <v>12</v>
      </c>
      <c r="E15014" s="2" t="s">
        <v>74</v>
      </c>
      <c r="F15014" s="2" t="s">
        <v>977</v>
      </c>
      <c r="G15014" s="14" t="n">
        <v>9.5</v>
      </c>
      <c r="H15014" s="14" t="n">
        <v>30.17</v>
      </c>
      <c r="I15014" s="14" t="n">
        <v>9.5</v>
      </c>
      <c r="J15014" s="23" t="n">
        <f aca="false">IF(AND(E15014="Priority",ISNUMBER('Cost model'!N635)),'Cost model'!N635,'Cost model'!M635)</f>
        <v>30.5</v>
      </c>
      <c r="K15014" s="14" t="n">
        <f aca="false">J15014-H15014</f>
        <v>0.329999999999998</v>
      </c>
      <c r="L15014" s="14" t="n">
        <f aca="false">G15014-H15014</f>
        <v>-20.67</v>
      </c>
    </row>
    <row r="15015" customFormat="false" ht="15" hidden="false" customHeight="false" outlineLevel="0" collapsed="false">
      <c r="A15015" s="2" t="s">
        <v>124</v>
      </c>
      <c r="B15015" s="2" t="s">
        <v>124</v>
      </c>
      <c r="C15015" s="2" t="s">
        <v>48</v>
      </c>
      <c r="D15015" s="2" t="s">
        <v>15</v>
      </c>
      <c r="E15015" s="2" t="s">
        <v>74</v>
      </c>
      <c r="F15015" s="2" t="s">
        <v>977</v>
      </c>
      <c r="G15015" s="14" t="n">
        <v>85</v>
      </c>
      <c r="H15015" s="14" t="n">
        <v>133.25</v>
      </c>
      <c r="I15015" s="14" t="n">
        <v>85</v>
      </c>
      <c r="J15015" s="23" t="n">
        <f aca="false">IF(AND(E15015="Priority",ISNUMBER('Cost model'!N330)),'Cost model'!N330,'Cost model'!M330)</f>
        <v>180</v>
      </c>
      <c r="K15015" s="14" t="n">
        <f aca="false">J15015-H15015</f>
        <v>46.75</v>
      </c>
      <c r="L15015" s="14" t="n">
        <f aca="false">G15015-H15015</f>
        <v>-48.25</v>
      </c>
    </row>
    <row r="15016" customFormat="false" ht="15" hidden="false" customHeight="false" outlineLevel="0" collapsed="false">
      <c r="A15016" s="2" t="s">
        <v>174</v>
      </c>
      <c r="B15016" s="2" t="s">
        <v>174</v>
      </c>
      <c r="C15016" s="2" t="s">
        <v>49</v>
      </c>
      <c r="D15016" s="2" t="s">
        <v>10</v>
      </c>
      <c r="E15016" s="2" t="s">
        <v>74</v>
      </c>
      <c r="F15016" s="2" t="s">
        <v>977</v>
      </c>
      <c r="G15016" s="14" t="n">
        <v>17.5</v>
      </c>
      <c r="H15016" s="14" t="n">
        <v>20.49</v>
      </c>
      <c r="I15016" s="14" t="n">
        <v>17.5</v>
      </c>
      <c r="J15016" s="23" t="n">
        <f aca="false">IF(AND(E15016="Priority",ISNUMBER('Cost model'!N169)),'Cost model'!N169,'Cost model'!M169)</f>
        <v>18.5</v>
      </c>
      <c r="K15016" s="14" t="n">
        <f aca="false">J15016-H15016</f>
        <v>-1.99</v>
      </c>
      <c r="L15016" s="14" t="n">
        <f aca="false">G15016-H15016</f>
        <v>-2.99</v>
      </c>
    </row>
    <row r="15017" customFormat="false" ht="15" hidden="false" customHeight="false" outlineLevel="0" collapsed="false">
      <c r="A15017" s="2" t="s">
        <v>124</v>
      </c>
      <c r="B15017" s="2" t="s">
        <v>124</v>
      </c>
      <c r="C15017" s="2" t="s">
        <v>48</v>
      </c>
      <c r="D15017" s="2" t="s">
        <v>10</v>
      </c>
      <c r="E15017" s="2" t="s">
        <v>83</v>
      </c>
      <c r="F15017" s="2" t="s">
        <v>977</v>
      </c>
      <c r="G15017" s="14" t="n">
        <v>17.5</v>
      </c>
      <c r="H15017" s="14" t="n">
        <v>21.7</v>
      </c>
      <c r="I15017" s="14" t="n">
        <v>17.5</v>
      </c>
      <c r="J15017" s="23" t="n">
        <f aca="false">IF(AND(E15017="Priority",ISNUMBER('Cost model'!N318)),'Cost model'!N318,'Cost model'!M318)</f>
        <v>19.5</v>
      </c>
      <c r="K15017" s="14" t="n">
        <f aca="false">J15017-H15017</f>
        <v>-2.2</v>
      </c>
      <c r="L15017" s="14" t="n">
        <f aca="false">G15017-H15017</f>
        <v>-4.2</v>
      </c>
    </row>
    <row r="15018" customFormat="false" ht="15" hidden="false" customHeight="false" outlineLevel="0" collapsed="false">
      <c r="A15018" s="2" t="s">
        <v>142</v>
      </c>
      <c r="B15018" s="2" t="s">
        <v>142</v>
      </c>
      <c r="C15018" s="2" t="s">
        <v>49</v>
      </c>
      <c r="D15018" s="2" t="s">
        <v>12</v>
      </c>
      <c r="E15018" s="2" t="s">
        <v>74</v>
      </c>
      <c r="F15018" s="2" t="s">
        <v>977</v>
      </c>
      <c r="G15018" s="14" t="n">
        <v>19.5</v>
      </c>
      <c r="H15018" s="14" t="n">
        <v>21.55</v>
      </c>
      <c r="I15018" s="14" t="n">
        <v>19.5</v>
      </c>
      <c r="J15018" s="23" t="n">
        <f aca="false">IF(AND(E15018="Priority",ISNUMBER('Cost model'!N637)),'Cost model'!N637,'Cost model'!M637)</f>
        <v>45</v>
      </c>
      <c r="K15018" s="14" t="n">
        <f aca="false">J15018-H15018</f>
        <v>23.45</v>
      </c>
      <c r="L15018" s="14" t="n">
        <f aca="false">G15018-H15018</f>
        <v>-2.05</v>
      </c>
    </row>
    <row r="15019" customFormat="false" ht="15" hidden="false" customHeight="false" outlineLevel="0" collapsed="false">
      <c r="A15019" s="2" t="s">
        <v>124</v>
      </c>
      <c r="B15019" s="2" t="s">
        <v>124</v>
      </c>
      <c r="C15019" s="2" t="s">
        <v>48</v>
      </c>
      <c r="D15019" s="2" t="s">
        <v>10</v>
      </c>
      <c r="E15019" s="2" t="s">
        <v>74</v>
      </c>
      <c r="F15019" s="2" t="s">
        <v>977</v>
      </c>
      <c r="G15019" s="14" t="n">
        <v>12.5</v>
      </c>
      <c r="H15019" s="14" t="n">
        <v>8.09</v>
      </c>
      <c r="I15019" s="14" t="n">
        <v>12.5</v>
      </c>
      <c r="J15019" s="23" t="n">
        <f aca="false">IF(AND(E15019="Priority",ISNUMBER('Cost model'!N318)),'Cost model'!N318,'Cost model'!M318)</f>
        <v>14.5</v>
      </c>
      <c r="K15019" s="14" t="n">
        <f aca="false">J15019-H15019</f>
        <v>6.41</v>
      </c>
      <c r="L15019" s="14" t="n">
        <f aca="false">G15019-H15019</f>
        <v>4.41</v>
      </c>
    </row>
    <row r="15020" customFormat="false" ht="15" hidden="false" customHeight="false" outlineLevel="0" collapsed="false">
      <c r="A15020" s="2" t="s">
        <v>142</v>
      </c>
      <c r="B15020" s="2" t="s">
        <v>142</v>
      </c>
      <c r="C15020" s="2" t="s">
        <v>49</v>
      </c>
      <c r="D15020" s="2" t="s">
        <v>12</v>
      </c>
      <c r="E15020" s="2" t="s">
        <v>74</v>
      </c>
      <c r="F15020" s="2" t="s">
        <v>977</v>
      </c>
      <c r="G15020" s="14" t="n">
        <v>19.5</v>
      </c>
      <c r="H15020" s="14" t="n">
        <v>28.66</v>
      </c>
      <c r="I15020" s="14" t="n">
        <v>19.5</v>
      </c>
      <c r="J15020" s="23" t="n">
        <f aca="false">IF(AND(E15020="Priority",ISNUMBER('Cost model'!N637)),'Cost model'!N637,'Cost model'!M637)</f>
        <v>45</v>
      </c>
      <c r="K15020" s="14" t="n">
        <f aca="false">J15020-H15020</f>
        <v>16.34</v>
      </c>
      <c r="L15020" s="14" t="n">
        <f aca="false">G15020-H15020</f>
        <v>-9.16</v>
      </c>
    </row>
    <row r="15021" customFormat="false" ht="15" hidden="false" customHeight="false" outlineLevel="0" collapsed="false">
      <c r="A15021" s="2" t="s">
        <v>142</v>
      </c>
      <c r="B15021" s="2" t="s">
        <v>142</v>
      </c>
      <c r="C15021" s="2" t="s">
        <v>49</v>
      </c>
      <c r="D15021" s="2" t="s">
        <v>10</v>
      </c>
      <c r="E15021" s="2" t="s">
        <v>83</v>
      </c>
      <c r="F15021" s="2" t="s">
        <v>977</v>
      </c>
      <c r="G15021" s="14" t="n">
        <v>24.5</v>
      </c>
      <c r="H15021" s="14" t="n">
        <v>24.57</v>
      </c>
      <c r="I15021" s="14" t="n">
        <v>24.5</v>
      </c>
      <c r="J15021" s="23" t="n">
        <f aca="false">IF(AND(E15021="Priority",ISNUMBER('Cost model'!N634)),'Cost model'!N634,'Cost model'!M634)</f>
        <v>21.5</v>
      </c>
      <c r="K15021" s="14" t="n">
        <f aca="false">J15021-H15021</f>
        <v>-3.07</v>
      </c>
      <c r="L15021" s="14" t="n">
        <f aca="false">G15021-H15021</f>
        <v>-0.0700000000000003</v>
      </c>
    </row>
    <row r="15022" customFormat="false" ht="15" hidden="false" customHeight="false" outlineLevel="0" collapsed="false">
      <c r="A15022" s="2" t="s">
        <v>142</v>
      </c>
      <c r="B15022" s="2" t="s">
        <v>142</v>
      </c>
      <c r="C15022" s="2" t="s">
        <v>48</v>
      </c>
      <c r="D15022" s="2" t="s">
        <v>10</v>
      </c>
      <c r="E15022" s="2" t="s">
        <v>74</v>
      </c>
      <c r="F15022" s="2" t="s">
        <v>977</v>
      </c>
      <c r="G15022" s="14" t="n">
        <v>12.5</v>
      </c>
      <c r="H15022" s="14" t="n">
        <v>14.22</v>
      </c>
      <c r="I15022" s="14" t="n">
        <v>12.5</v>
      </c>
      <c r="J15022" s="23" t="n">
        <f aca="false">IF(AND(E15022="Priority",ISNUMBER('Cost model'!N633)),'Cost model'!N633,'Cost model'!M633)</f>
        <v>11.5</v>
      </c>
      <c r="K15022" s="14" t="n">
        <f aca="false">J15022-H15022</f>
        <v>-2.72</v>
      </c>
      <c r="L15022" s="14" t="n">
        <f aca="false">G15022-H15022</f>
        <v>-1.72</v>
      </c>
    </row>
    <row r="15023" customFormat="false" ht="15" hidden="false" customHeight="false" outlineLevel="0" collapsed="false">
      <c r="A15023" s="2" t="s">
        <v>174</v>
      </c>
      <c r="B15023" s="2" t="s">
        <v>174</v>
      </c>
      <c r="C15023" s="2" t="s">
        <v>47</v>
      </c>
      <c r="D15023" s="2" t="s">
        <v>14</v>
      </c>
      <c r="E15023" s="2" t="s">
        <v>74</v>
      </c>
      <c r="F15023" s="2" t="s">
        <v>977</v>
      </c>
      <c r="G15023" s="14" t="n">
        <v>25</v>
      </c>
      <c r="H15023" s="14" t="n">
        <v>32.58</v>
      </c>
      <c r="I15023" s="14" t="n">
        <v>25</v>
      </c>
      <c r="J15023" s="23" t="n">
        <f aca="false">IF(AND(E15023="Priority",ISNUMBER('Cost model'!N176)),'Cost model'!N176,'Cost model'!M176)</f>
        <v>95</v>
      </c>
      <c r="K15023" s="14" t="n">
        <f aca="false">J15023-H15023</f>
        <v>62.42</v>
      </c>
      <c r="L15023" s="14" t="n">
        <f aca="false">G15023-H15023</f>
        <v>-7.58</v>
      </c>
    </row>
    <row r="15024" customFormat="false" ht="15" hidden="false" customHeight="false" outlineLevel="0" collapsed="false">
      <c r="A15024" s="2" t="s">
        <v>124</v>
      </c>
      <c r="B15024" s="2" t="s">
        <v>124</v>
      </c>
      <c r="C15024" s="2" t="s">
        <v>48</v>
      </c>
      <c r="D15024" s="2" t="s">
        <v>14</v>
      </c>
      <c r="E15024" s="2" t="s">
        <v>74</v>
      </c>
      <c r="F15024" s="2" t="s">
        <v>977</v>
      </c>
      <c r="G15024" s="14" t="n">
        <v>45</v>
      </c>
      <c r="H15024" s="14" t="n">
        <v>63.47</v>
      </c>
      <c r="I15024" s="14" t="n">
        <v>45</v>
      </c>
      <c r="J15024" s="23" t="n">
        <f aca="false">IF(AND(E15024="Priority",ISNUMBER('Cost model'!N327)),'Cost model'!N327,'Cost model'!M327)</f>
        <v>130</v>
      </c>
      <c r="K15024" s="14" t="n">
        <f aca="false">J15024-H15024</f>
        <v>66.53</v>
      </c>
      <c r="L15024" s="14" t="n">
        <f aca="false">G15024-H15024</f>
        <v>-18.47</v>
      </c>
    </row>
    <row r="15025" customFormat="false" ht="15" hidden="false" customHeight="false" outlineLevel="0" collapsed="false">
      <c r="A15025" s="2" t="s">
        <v>174</v>
      </c>
      <c r="B15025" s="2" t="s">
        <v>174</v>
      </c>
      <c r="C15025" s="2" t="s">
        <v>47</v>
      </c>
      <c r="D15025" s="2" t="s">
        <v>10</v>
      </c>
      <c r="E15025" s="2" t="s">
        <v>74</v>
      </c>
      <c r="F15025" s="2" t="s">
        <v>977</v>
      </c>
      <c r="G15025" s="14" t="n">
        <v>9.5</v>
      </c>
      <c r="H15025" s="14" t="n">
        <v>6.23</v>
      </c>
      <c r="I15025" s="14" t="n">
        <v>9.5</v>
      </c>
      <c r="J15025" s="23" t="n">
        <f aca="false">IF(AND(E15025="Priority",ISNUMBER('Cost model'!N167)),'Cost model'!N167,'Cost model'!M167)</f>
        <v>8.5</v>
      </c>
      <c r="K15025" s="14" t="n">
        <f aca="false">J15025-H15025</f>
        <v>2.27</v>
      </c>
      <c r="L15025" s="14" t="n">
        <f aca="false">G15025-H15025</f>
        <v>3.27</v>
      </c>
    </row>
    <row r="15026" customFormat="false" ht="15" hidden="false" customHeight="false" outlineLevel="0" collapsed="false">
      <c r="A15026" s="2" t="s">
        <v>124</v>
      </c>
      <c r="B15026" s="2" t="s">
        <v>124</v>
      </c>
      <c r="C15026" s="2" t="s">
        <v>48</v>
      </c>
      <c r="D15026" s="2" t="s">
        <v>12</v>
      </c>
      <c r="E15026" s="2" t="s">
        <v>74</v>
      </c>
      <c r="F15026" s="2" t="s">
        <v>977</v>
      </c>
      <c r="G15026" s="14" t="n">
        <v>12.5</v>
      </c>
      <c r="H15026" s="14" t="n">
        <v>64.15</v>
      </c>
      <c r="I15026" s="14" t="n">
        <v>12.5</v>
      </c>
      <c r="J15026" s="23" t="n">
        <f aca="false">IF(AND(E15026="Priority",ISNUMBER('Cost model'!N321)),'Cost model'!N321,'Cost model'!M321)</f>
        <v>40</v>
      </c>
      <c r="K15026" s="14" t="n">
        <f aca="false">J15026-H15026</f>
        <v>-24.15</v>
      </c>
      <c r="L15026" s="14" t="n">
        <f aca="false">G15026-H15026</f>
        <v>-51.65</v>
      </c>
    </row>
    <row r="15027" customFormat="false" ht="15" hidden="false" customHeight="false" outlineLevel="0" collapsed="false">
      <c r="A15027" s="2" t="s">
        <v>142</v>
      </c>
      <c r="B15027" s="2" t="s">
        <v>158</v>
      </c>
      <c r="C15027" s="2" t="s">
        <v>47</v>
      </c>
      <c r="D15027" s="2" t="s">
        <v>12</v>
      </c>
      <c r="E15027" s="2" t="s">
        <v>74</v>
      </c>
      <c r="F15027" s="2" t="s">
        <v>976</v>
      </c>
      <c r="G15027" s="14" t="n">
        <v>9.5</v>
      </c>
      <c r="H15027" s="14" t="n">
        <v>54.7</v>
      </c>
      <c r="I15027" s="14" t="n">
        <v>19.5</v>
      </c>
      <c r="J15027" s="23" t="n">
        <f aca="false">IF(AND(E15027="Priority",ISNUMBER('Cost model'!N650)),'Cost model'!N650,'Cost model'!M650)</f>
        <v>40</v>
      </c>
      <c r="K15027" s="14" t="n">
        <f aca="false">J15027-H15027</f>
        <v>-14.7</v>
      </c>
      <c r="L15027" s="14" t="n">
        <f aca="false">G15027-H15027</f>
        <v>-45.2</v>
      </c>
    </row>
    <row r="15028" customFormat="false" ht="15" hidden="false" customHeight="false" outlineLevel="0" collapsed="false">
      <c r="A15028" s="2" t="s">
        <v>124</v>
      </c>
      <c r="B15028" s="2" t="s">
        <v>124</v>
      </c>
      <c r="C15028" s="2" t="s">
        <v>49</v>
      </c>
      <c r="D15028" s="2" t="s">
        <v>12</v>
      </c>
      <c r="E15028" s="2" t="s">
        <v>83</v>
      </c>
      <c r="F15028" s="2" t="s">
        <v>977</v>
      </c>
      <c r="G15028" s="14" t="n">
        <v>29.5</v>
      </c>
      <c r="H15028" s="14" t="n">
        <v>123.44</v>
      </c>
      <c r="I15028" s="14" t="n">
        <v>29.5</v>
      </c>
      <c r="J15028" s="23" t="n">
        <f aca="false">IF(AND(E15028="Priority",ISNUMBER('Cost model'!N322)),'Cost model'!N322,'Cost model'!M322)</f>
        <v>65</v>
      </c>
      <c r="K15028" s="14" t="n">
        <f aca="false">J15028-H15028</f>
        <v>-58.44</v>
      </c>
      <c r="L15028" s="14" t="n">
        <f aca="false">G15028-H15028</f>
        <v>-93.94</v>
      </c>
    </row>
    <row r="15029" customFormat="false" ht="15" hidden="false" customHeight="false" outlineLevel="0" collapsed="false">
      <c r="A15029" s="2" t="s">
        <v>124</v>
      </c>
      <c r="B15029" s="2" t="s">
        <v>142</v>
      </c>
      <c r="C15029" s="2" t="s">
        <v>48</v>
      </c>
      <c r="D15029" s="2" t="s">
        <v>12</v>
      </c>
      <c r="E15029" s="2" t="s">
        <v>74</v>
      </c>
      <c r="F15029" s="2" t="s">
        <v>976</v>
      </c>
      <c r="G15029" s="14" t="n">
        <v>12.5</v>
      </c>
      <c r="H15029" s="14" t="n">
        <v>24.57</v>
      </c>
      <c r="I15029" s="14" t="n">
        <v>19.5</v>
      </c>
      <c r="J15029" s="23" t="n">
        <f aca="false">IF(AND(E15029="Priority",ISNUMBER('Cost model'!N336)),'Cost model'!N336,'Cost model'!M336)</f>
        <v>50</v>
      </c>
      <c r="K15029" s="14" t="n">
        <f aca="false">J15029-H15029</f>
        <v>25.43</v>
      </c>
      <c r="L15029" s="14" t="n">
        <f aca="false">G15029-H15029</f>
        <v>-12.07</v>
      </c>
    </row>
    <row r="15030" customFormat="false" ht="15" hidden="false" customHeight="false" outlineLevel="0" collapsed="false">
      <c r="A15030" s="2" t="s">
        <v>174</v>
      </c>
      <c r="B15030" s="2" t="s">
        <v>174</v>
      </c>
      <c r="C15030" s="2" t="s">
        <v>49</v>
      </c>
      <c r="D15030" s="2" t="s">
        <v>12</v>
      </c>
      <c r="E15030" s="2" t="s">
        <v>83</v>
      </c>
      <c r="F15030" s="2" t="s">
        <v>977</v>
      </c>
      <c r="G15030" s="14" t="n">
        <v>29.5</v>
      </c>
      <c r="H15030" s="14" t="n">
        <v>44.74</v>
      </c>
      <c r="I15030" s="14" t="n">
        <v>29.5</v>
      </c>
      <c r="J15030" s="23" t="n">
        <f aca="false">IF(AND(E15030="Priority",ISNUMBER('Cost model'!N172)),'Cost model'!N172,'Cost model'!M172)</f>
        <v>60</v>
      </c>
      <c r="K15030" s="14" t="n">
        <f aca="false">J15030-H15030</f>
        <v>15.26</v>
      </c>
      <c r="L15030" s="14" t="n">
        <f aca="false">G15030-H15030</f>
        <v>-15.24</v>
      </c>
    </row>
    <row r="15031" customFormat="false" ht="15" hidden="false" customHeight="false" outlineLevel="0" collapsed="false">
      <c r="A15031" s="2" t="s">
        <v>142</v>
      </c>
      <c r="B15031" s="2" t="s">
        <v>142</v>
      </c>
      <c r="C15031" s="2" t="s">
        <v>48</v>
      </c>
      <c r="D15031" s="2" t="s">
        <v>14</v>
      </c>
      <c r="E15031" s="2" t="s">
        <v>74</v>
      </c>
      <c r="F15031" s="2" t="s">
        <v>977</v>
      </c>
      <c r="G15031" s="14" t="n">
        <v>45</v>
      </c>
      <c r="H15031" s="14" t="n">
        <v>62.23</v>
      </c>
      <c r="I15031" s="14" t="n">
        <v>45</v>
      </c>
      <c r="J15031" s="23" t="n">
        <f aca="false">IF(AND(E15031="Priority",ISNUMBER('Cost model'!N642)),'Cost model'!N642,'Cost model'!M642)</f>
        <v>90</v>
      </c>
      <c r="K15031" s="14" t="n">
        <f aca="false">J15031-H15031</f>
        <v>27.77</v>
      </c>
      <c r="L15031" s="14" t="n">
        <f aca="false">G15031-H15031</f>
        <v>-17.23</v>
      </c>
    </row>
    <row r="15032" customFormat="false" ht="15" hidden="false" customHeight="false" outlineLevel="0" collapsed="false">
      <c r="A15032" s="2" t="s">
        <v>174</v>
      </c>
      <c r="B15032" s="2" t="s">
        <v>124</v>
      </c>
      <c r="C15032" s="2" t="s">
        <v>49</v>
      </c>
      <c r="D15032" s="2" t="s">
        <v>10</v>
      </c>
      <c r="E15032" s="2" t="s">
        <v>74</v>
      </c>
      <c r="F15032" s="2" t="s">
        <v>976</v>
      </c>
      <c r="G15032" s="14" t="n">
        <v>17.5</v>
      </c>
      <c r="H15032" s="14" t="n">
        <v>26.29</v>
      </c>
      <c r="I15032" s="14" t="n">
        <v>17.5</v>
      </c>
      <c r="J15032" s="23" t="n">
        <f aca="false">IF(AND(E15032="Priority",ISNUMBER('Cost model'!N109)),'Cost model'!N109,'Cost model'!M109)</f>
        <v>18.5</v>
      </c>
      <c r="K15032" s="14" t="n">
        <f aca="false">J15032-H15032</f>
        <v>-7.79</v>
      </c>
      <c r="L15032" s="14" t="n">
        <f aca="false">G15032-H15032</f>
        <v>-8.79</v>
      </c>
    </row>
    <row r="15033" customFormat="false" ht="15" hidden="false" customHeight="false" outlineLevel="0" collapsed="false">
      <c r="A15033" s="2" t="s">
        <v>221</v>
      </c>
      <c r="B15033" s="2" t="s">
        <v>142</v>
      </c>
      <c r="C15033" s="2" t="s">
        <v>47</v>
      </c>
      <c r="D15033" s="2" t="s">
        <v>15</v>
      </c>
      <c r="E15033" s="2" t="s">
        <v>74</v>
      </c>
      <c r="F15033" s="2" t="s">
        <v>976</v>
      </c>
      <c r="G15033" s="14" t="n">
        <v>45</v>
      </c>
      <c r="H15033" s="14" t="n">
        <v>145.51</v>
      </c>
      <c r="I15033" s="14" t="n">
        <v>300</v>
      </c>
      <c r="J15033" s="23" t="n">
        <f aca="false">IF(AND(E15033="Priority",ISNUMBER('Cost model'!N779)),'Cost model'!N779,'Cost model'!M779)</f>
        <v>190</v>
      </c>
      <c r="K15033" s="14" t="n">
        <f aca="false">J15033-H15033</f>
        <v>44.49</v>
      </c>
      <c r="L15033" s="14" t="n">
        <f aca="false">G15033-H15033</f>
        <v>-100.51</v>
      </c>
    </row>
    <row r="15034" customFormat="false" ht="15" hidden="false" customHeight="false" outlineLevel="0" collapsed="false">
      <c r="A15034" s="2" t="s">
        <v>205</v>
      </c>
      <c r="B15034" s="2" t="s">
        <v>205</v>
      </c>
      <c r="C15034" s="2" t="s">
        <v>48</v>
      </c>
      <c r="D15034" s="2" t="s">
        <v>12</v>
      </c>
      <c r="E15034" s="2" t="s">
        <v>83</v>
      </c>
      <c r="F15034" s="2" t="s">
        <v>977</v>
      </c>
      <c r="G15034" s="14" t="n">
        <v>19.5</v>
      </c>
      <c r="H15034" s="14" t="n">
        <v>61.42</v>
      </c>
      <c r="I15034" s="14" t="n">
        <v>19.5</v>
      </c>
      <c r="J15034" s="23" t="n">
        <f aca="false">IF(AND(E15034="Priority",ISNUMBER('Cost model'!N531)),'Cost model'!N531,'Cost model'!M531)</f>
        <v>65</v>
      </c>
      <c r="K15034" s="14" t="n">
        <f aca="false">J15034-H15034</f>
        <v>3.58</v>
      </c>
      <c r="L15034" s="14" t="n">
        <f aca="false">G15034-H15034</f>
        <v>-41.92</v>
      </c>
    </row>
    <row r="15035" customFormat="false" ht="15" hidden="false" customHeight="false" outlineLevel="0" collapsed="false">
      <c r="A15035" s="2" t="s">
        <v>124</v>
      </c>
      <c r="B15035" s="2" t="s">
        <v>124</v>
      </c>
      <c r="C15035" s="2" t="s">
        <v>49</v>
      </c>
      <c r="D15035" s="2" t="s">
        <v>12</v>
      </c>
      <c r="E15035" s="2" t="s">
        <v>83</v>
      </c>
      <c r="F15035" s="2" t="s">
        <v>977</v>
      </c>
      <c r="G15035" s="14" t="n">
        <v>29.5</v>
      </c>
      <c r="H15035" s="14" t="n">
        <v>45.56</v>
      </c>
      <c r="I15035" s="14" t="n">
        <v>29.5</v>
      </c>
      <c r="J15035" s="23" t="n">
        <f aca="false">IF(AND(E15035="Priority",ISNUMBER('Cost model'!N322)),'Cost model'!N322,'Cost model'!M322)</f>
        <v>65</v>
      </c>
      <c r="K15035" s="14" t="n">
        <f aca="false">J15035-H15035</f>
        <v>19.44</v>
      </c>
      <c r="L15035" s="14" t="n">
        <f aca="false">G15035-H15035</f>
        <v>-16.06</v>
      </c>
    </row>
    <row r="15036" customFormat="false" ht="15" hidden="false" customHeight="false" outlineLevel="0" collapsed="false">
      <c r="A15036" s="2" t="s">
        <v>142</v>
      </c>
      <c r="B15036" s="2" t="s">
        <v>142</v>
      </c>
      <c r="C15036" s="2" t="s">
        <v>47</v>
      </c>
      <c r="D15036" s="2" t="s">
        <v>12</v>
      </c>
      <c r="E15036" s="2" t="s">
        <v>74</v>
      </c>
      <c r="F15036" s="2" t="s">
        <v>977</v>
      </c>
      <c r="G15036" s="14" t="n">
        <v>9.5</v>
      </c>
      <c r="H15036" s="14" t="n">
        <v>10.55</v>
      </c>
      <c r="I15036" s="14" t="n">
        <v>9.5</v>
      </c>
      <c r="J15036" s="23" t="n">
        <f aca="false">IF(AND(E15036="Priority",ISNUMBER('Cost model'!N635)),'Cost model'!N635,'Cost model'!M635)</f>
        <v>30.5</v>
      </c>
      <c r="K15036" s="14" t="n">
        <f aca="false">J15036-H15036</f>
        <v>19.95</v>
      </c>
      <c r="L15036" s="14" t="n">
        <f aca="false">G15036-H15036</f>
        <v>-1.05</v>
      </c>
    </row>
    <row r="15037" customFormat="false" ht="15" hidden="false" customHeight="false" outlineLevel="0" collapsed="false">
      <c r="A15037" s="2" t="s">
        <v>221</v>
      </c>
      <c r="B15037" s="2" t="s">
        <v>221</v>
      </c>
      <c r="C15037" s="2" t="s">
        <v>49</v>
      </c>
      <c r="D15037" s="2" t="s">
        <v>10</v>
      </c>
      <c r="E15037" s="2" t="s">
        <v>74</v>
      </c>
      <c r="F15037" s="2" t="s">
        <v>977</v>
      </c>
      <c r="G15037" s="14" t="n">
        <v>17.5</v>
      </c>
      <c r="H15037" s="14" t="n">
        <v>22.99</v>
      </c>
      <c r="I15037" s="14" t="n">
        <v>17.5</v>
      </c>
      <c r="J15037" s="23" t="n">
        <f aca="false">IF(AND(E15037="Priority",ISNUMBER('Cost model'!N739)),'Cost model'!N739,'Cost model'!M739)</f>
        <v>17.5</v>
      </c>
      <c r="K15037" s="14" t="n">
        <f aca="false">J15037-H15037</f>
        <v>-5.49</v>
      </c>
      <c r="L15037" s="14" t="n">
        <f aca="false">G15037-H15037</f>
        <v>-5.49</v>
      </c>
    </row>
    <row r="15038" customFormat="false" ht="15" hidden="false" customHeight="false" outlineLevel="0" collapsed="false">
      <c r="A15038" s="2" t="s">
        <v>174</v>
      </c>
      <c r="B15038" s="2" t="s">
        <v>174</v>
      </c>
      <c r="C15038" s="2" t="s">
        <v>48</v>
      </c>
      <c r="D15038" s="2" t="s">
        <v>10</v>
      </c>
      <c r="E15038" s="2" t="s">
        <v>83</v>
      </c>
      <c r="F15038" s="2" t="s">
        <v>977</v>
      </c>
      <c r="G15038" s="14" t="n">
        <v>17.5</v>
      </c>
      <c r="H15038" s="14" t="n">
        <v>17.17</v>
      </c>
      <c r="I15038" s="14" t="n">
        <v>17.5</v>
      </c>
      <c r="J15038" s="23" t="n">
        <f aca="false">IF(AND(E15038="Priority",ISNUMBER('Cost model'!N168)),'Cost model'!N168,'Cost model'!M168)</f>
        <v>18.5</v>
      </c>
      <c r="K15038" s="14" t="n">
        <f aca="false">J15038-H15038</f>
        <v>1.33</v>
      </c>
      <c r="L15038" s="14" t="n">
        <f aca="false">G15038-H15038</f>
        <v>0.329999999999998</v>
      </c>
    </row>
    <row r="15039" customFormat="false" ht="15" hidden="false" customHeight="false" outlineLevel="0" collapsed="false">
      <c r="A15039" s="2" t="s">
        <v>124</v>
      </c>
      <c r="B15039" s="2" t="s">
        <v>124</v>
      </c>
      <c r="C15039" s="2" t="s">
        <v>47</v>
      </c>
      <c r="D15039" s="2" t="s">
        <v>12</v>
      </c>
      <c r="E15039" s="2" t="s">
        <v>74</v>
      </c>
      <c r="F15039" s="2" t="s">
        <v>977</v>
      </c>
      <c r="G15039" s="14" t="n">
        <v>9.5</v>
      </c>
      <c r="H15039" s="14" t="n">
        <v>27.98</v>
      </c>
      <c r="I15039" s="14" t="n">
        <v>9.5</v>
      </c>
      <c r="J15039" s="23" t="n">
        <f aca="false">IF(AND(E15039="Priority",ISNUMBER('Cost model'!N320)),'Cost model'!N320,'Cost model'!M320)</f>
        <v>24.5</v>
      </c>
      <c r="K15039" s="14" t="n">
        <f aca="false">J15039-H15039</f>
        <v>-3.48</v>
      </c>
      <c r="L15039" s="14" t="n">
        <f aca="false">G15039-H15039</f>
        <v>-18.48</v>
      </c>
    </row>
    <row r="15040" customFormat="false" ht="15" hidden="false" customHeight="false" outlineLevel="0" collapsed="false">
      <c r="A15040" s="2" t="s">
        <v>142</v>
      </c>
      <c r="B15040" s="2" t="s">
        <v>124</v>
      </c>
      <c r="C15040" s="2" t="s">
        <v>47</v>
      </c>
      <c r="D15040" s="2" t="s">
        <v>12</v>
      </c>
      <c r="E15040" s="2" t="s">
        <v>74</v>
      </c>
      <c r="F15040" s="2" t="s">
        <v>976</v>
      </c>
      <c r="G15040" s="14" t="n">
        <v>9.5</v>
      </c>
      <c r="H15040" s="14" t="n">
        <v>42.81</v>
      </c>
      <c r="I15040" s="14" t="n">
        <v>19.5</v>
      </c>
      <c r="J15040" s="23" t="n">
        <f aca="false">IF(AND(E15040="Priority",ISNUMBER('Cost model'!N665)),'Cost model'!N665,'Cost model'!M665)</f>
        <v>40</v>
      </c>
      <c r="K15040" s="14" t="n">
        <f aca="false">J15040-H15040</f>
        <v>-2.81</v>
      </c>
      <c r="L15040" s="14" t="n">
        <f aca="false">G15040-H15040</f>
        <v>-33.31</v>
      </c>
    </row>
    <row r="15041" customFormat="false" ht="15" hidden="false" customHeight="false" outlineLevel="0" collapsed="false">
      <c r="A15041" s="2" t="s">
        <v>174</v>
      </c>
      <c r="B15041" s="2" t="s">
        <v>174</v>
      </c>
      <c r="C15041" s="2" t="s">
        <v>49</v>
      </c>
      <c r="D15041" s="2" t="s">
        <v>12</v>
      </c>
      <c r="E15041" s="2" t="s">
        <v>74</v>
      </c>
      <c r="F15041" s="2" t="s">
        <v>977</v>
      </c>
      <c r="G15041" s="14" t="n">
        <v>19.5</v>
      </c>
      <c r="H15041" s="14" t="n">
        <v>28.46</v>
      </c>
      <c r="I15041" s="14" t="n">
        <v>19.5</v>
      </c>
      <c r="J15041" s="23" t="n">
        <f aca="false">IF(AND(E15041="Priority",ISNUMBER('Cost model'!N172)),'Cost model'!N172,'Cost model'!M172)</f>
        <v>45</v>
      </c>
      <c r="K15041" s="14" t="n">
        <f aca="false">J15041-H15041</f>
        <v>16.54</v>
      </c>
      <c r="L15041" s="14" t="n">
        <f aca="false">G15041-H15041</f>
        <v>-8.96</v>
      </c>
    </row>
    <row r="15042" customFormat="false" ht="15" hidden="false" customHeight="false" outlineLevel="0" collapsed="false">
      <c r="A15042" s="2" t="s">
        <v>174</v>
      </c>
      <c r="B15042" s="2" t="s">
        <v>174</v>
      </c>
      <c r="C15042" s="2" t="s">
        <v>48</v>
      </c>
      <c r="D15042" s="2" t="s">
        <v>14</v>
      </c>
      <c r="E15042" s="2" t="s">
        <v>74</v>
      </c>
      <c r="F15042" s="2" t="s">
        <v>977</v>
      </c>
      <c r="G15042" s="14" t="n">
        <v>45</v>
      </c>
      <c r="H15042" s="14" t="n">
        <v>52.57</v>
      </c>
      <c r="I15042" s="14" t="n">
        <v>45</v>
      </c>
      <c r="J15042" s="23" t="n">
        <f aca="false">IF(AND(E15042="Priority",ISNUMBER('Cost model'!N177)),'Cost model'!N177,'Cost model'!M177)</f>
        <v>110</v>
      </c>
      <c r="K15042" s="14" t="n">
        <f aca="false">J15042-H15042</f>
        <v>57.43</v>
      </c>
      <c r="L15042" s="14" t="n">
        <f aca="false">G15042-H15042</f>
        <v>-7.57</v>
      </c>
    </row>
    <row r="15043" customFormat="false" ht="15" hidden="false" customHeight="false" outlineLevel="0" collapsed="false">
      <c r="A15043" s="2" t="s">
        <v>221</v>
      </c>
      <c r="B15043" s="2" t="s">
        <v>221</v>
      </c>
      <c r="C15043" s="2" t="s">
        <v>49</v>
      </c>
      <c r="D15043" s="2" t="s">
        <v>12</v>
      </c>
      <c r="E15043" s="2" t="s">
        <v>83</v>
      </c>
      <c r="F15043" s="2" t="s">
        <v>977</v>
      </c>
      <c r="G15043" s="14" t="n">
        <v>29.5</v>
      </c>
      <c r="H15043" s="14" t="n">
        <v>90.63</v>
      </c>
      <c r="I15043" s="14" t="n">
        <v>29.5</v>
      </c>
      <c r="J15043" s="23" t="n">
        <f aca="false">IF(AND(E15043="Priority",ISNUMBER('Cost model'!N742)),'Cost model'!N742,'Cost model'!M742)</f>
        <v>80</v>
      </c>
      <c r="K15043" s="14" t="n">
        <f aca="false">J15043-H15043</f>
        <v>-10.63</v>
      </c>
      <c r="L15043" s="14" t="n">
        <f aca="false">G15043-H15043</f>
        <v>-61.13</v>
      </c>
    </row>
    <row r="15044" customFormat="false" ht="15" hidden="false" customHeight="false" outlineLevel="0" collapsed="false">
      <c r="A15044" s="2" t="s">
        <v>123</v>
      </c>
      <c r="B15044" s="2" t="s">
        <v>123</v>
      </c>
      <c r="C15044" s="2" t="s">
        <v>47</v>
      </c>
      <c r="D15044" s="2" t="s">
        <v>13</v>
      </c>
      <c r="E15044" s="2" t="s">
        <v>74</v>
      </c>
      <c r="F15044" s="2" t="s">
        <v>977</v>
      </c>
      <c r="G15044" s="14" t="n">
        <v>24.5</v>
      </c>
      <c r="H15044" s="14" t="n">
        <v>62.92</v>
      </c>
      <c r="I15044" s="14" t="n">
        <v>19</v>
      </c>
      <c r="J15044" s="23" t="n">
        <f aca="false">IF(AND(E15044="Priority",ISNUMBER('Cost model'!N68)),'Cost model'!N68,'Cost model'!M68)</f>
        <v>60</v>
      </c>
      <c r="K15044" s="14" t="n">
        <f aca="false">J15044-H15044</f>
        <v>-2.92</v>
      </c>
      <c r="L15044" s="14" t="n">
        <f aca="false">G15044-H15044</f>
        <v>-38.42</v>
      </c>
    </row>
    <row r="15045" customFormat="false" ht="15" hidden="false" customHeight="false" outlineLevel="0" collapsed="false">
      <c r="A15045" s="2" t="s">
        <v>174</v>
      </c>
      <c r="B15045" s="2" t="s">
        <v>174</v>
      </c>
      <c r="C15045" s="2" t="s">
        <v>49</v>
      </c>
      <c r="D15045" s="2" t="s">
        <v>10</v>
      </c>
      <c r="E15045" s="2" t="s">
        <v>74</v>
      </c>
      <c r="F15045" s="2" t="s">
        <v>977</v>
      </c>
      <c r="G15045" s="14" t="n">
        <v>17.5</v>
      </c>
      <c r="H15045" s="14" t="n">
        <v>11</v>
      </c>
      <c r="I15045" s="14" t="n">
        <v>17.5</v>
      </c>
      <c r="J15045" s="23" t="n">
        <f aca="false">IF(AND(E15045="Priority",ISNUMBER('Cost model'!N169)),'Cost model'!N169,'Cost model'!M169)</f>
        <v>18.5</v>
      </c>
      <c r="K15045" s="14" t="n">
        <f aca="false">J15045-H15045</f>
        <v>7.5</v>
      </c>
      <c r="L15045" s="14" t="n">
        <f aca="false">G15045-H15045</f>
        <v>6.5</v>
      </c>
    </row>
    <row r="15046" customFormat="false" ht="15" hidden="false" customHeight="false" outlineLevel="0" collapsed="false">
      <c r="A15046" s="2" t="s">
        <v>124</v>
      </c>
      <c r="B15046" s="2" t="s">
        <v>124</v>
      </c>
      <c r="C15046" s="2" t="s">
        <v>48</v>
      </c>
      <c r="D15046" s="2" t="s">
        <v>12</v>
      </c>
      <c r="E15046" s="2" t="s">
        <v>74</v>
      </c>
      <c r="F15046" s="2" t="s">
        <v>977</v>
      </c>
      <c r="G15046" s="14" t="n">
        <v>12.5</v>
      </c>
      <c r="H15046" s="14" t="n">
        <v>45.23</v>
      </c>
      <c r="I15046" s="14" t="n">
        <v>12.5</v>
      </c>
      <c r="J15046" s="23" t="n">
        <f aca="false">IF(AND(E15046="Priority",ISNUMBER('Cost model'!N321)),'Cost model'!N321,'Cost model'!M321)</f>
        <v>40</v>
      </c>
      <c r="K15046" s="14" t="n">
        <f aca="false">J15046-H15046</f>
        <v>-5.23</v>
      </c>
      <c r="L15046" s="14" t="n">
        <f aca="false">G15046-H15046</f>
        <v>-32.73</v>
      </c>
    </row>
    <row r="15047" customFormat="false" ht="15" hidden="false" customHeight="false" outlineLevel="0" collapsed="false">
      <c r="A15047" s="2" t="s">
        <v>174</v>
      </c>
      <c r="B15047" s="2" t="s">
        <v>174</v>
      </c>
      <c r="C15047" s="2" t="s">
        <v>47</v>
      </c>
      <c r="D15047" s="2" t="s">
        <v>10</v>
      </c>
      <c r="E15047" s="2" t="s">
        <v>74</v>
      </c>
      <c r="F15047" s="2" t="s">
        <v>977</v>
      </c>
      <c r="G15047" s="14" t="n">
        <v>9.5</v>
      </c>
      <c r="H15047" s="14" t="n">
        <v>7.74</v>
      </c>
      <c r="I15047" s="14" t="n">
        <v>9.5</v>
      </c>
      <c r="J15047" s="23" t="n">
        <f aca="false">IF(AND(E15047="Priority",ISNUMBER('Cost model'!N167)),'Cost model'!N167,'Cost model'!M167)</f>
        <v>8.5</v>
      </c>
      <c r="K15047" s="14" t="n">
        <f aca="false">J15047-H15047</f>
        <v>0.76</v>
      </c>
      <c r="L15047" s="14" t="n">
        <f aca="false">G15047-H15047</f>
        <v>1.76</v>
      </c>
    </row>
    <row r="15048" customFormat="false" ht="15" hidden="false" customHeight="false" outlineLevel="0" collapsed="false">
      <c r="A15048" s="2" t="s">
        <v>205</v>
      </c>
      <c r="B15048" s="2" t="s">
        <v>205</v>
      </c>
      <c r="C15048" s="2" t="s">
        <v>48</v>
      </c>
      <c r="D15048" s="2" t="s">
        <v>12</v>
      </c>
      <c r="E15048" s="2" t="s">
        <v>83</v>
      </c>
      <c r="F15048" s="2" t="s">
        <v>977</v>
      </c>
      <c r="G15048" s="14" t="n">
        <v>19.5</v>
      </c>
      <c r="H15048" s="14" t="n">
        <v>61.42</v>
      </c>
      <c r="I15048" s="14" t="n">
        <v>19.5</v>
      </c>
      <c r="J15048" s="23" t="n">
        <f aca="false">IF(AND(E15048="Priority",ISNUMBER('Cost model'!N531)),'Cost model'!N531,'Cost model'!M531)</f>
        <v>65</v>
      </c>
      <c r="K15048" s="14" t="n">
        <f aca="false">J15048-H15048</f>
        <v>3.58</v>
      </c>
      <c r="L15048" s="14" t="n">
        <f aca="false">G15048-H15048</f>
        <v>-41.92</v>
      </c>
    </row>
    <row r="15049" customFormat="false" ht="15" hidden="false" customHeight="false" outlineLevel="0" collapsed="false">
      <c r="A15049" s="2" t="s">
        <v>221</v>
      </c>
      <c r="B15049" s="2" t="s">
        <v>221</v>
      </c>
      <c r="C15049" s="2" t="s">
        <v>47</v>
      </c>
      <c r="D15049" s="2" t="s">
        <v>12</v>
      </c>
      <c r="E15049" s="2" t="s">
        <v>83</v>
      </c>
      <c r="F15049" s="2" t="s">
        <v>977</v>
      </c>
      <c r="G15049" s="14" t="n">
        <v>19.5</v>
      </c>
      <c r="H15049" s="14" t="n">
        <v>25.58</v>
      </c>
      <c r="I15049" s="14" t="n">
        <v>19.5</v>
      </c>
      <c r="J15049" s="23" t="n">
        <f aca="false">IF(AND(E15049="Priority",ISNUMBER('Cost model'!N740)),'Cost model'!N740,'Cost model'!M740)</f>
        <v>28.5</v>
      </c>
      <c r="K15049" s="14" t="n">
        <f aca="false">J15049-H15049</f>
        <v>2.92</v>
      </c>
      <c r="L15049" s="14" t="n">
        <f aca="false">G15049-H15049</f>
        <v>-6.08</v>
      </c>
    </row>
    <row r="15050" customFormat="false" ht="15" hidden="false" customHeight="false" outlineLevel="0" collapsed="false">
      <c r="A15050" s="2" t="s">
        <v>174</v>
      </c>
      <c r="B15050" s="2" t="s">
        <v>174</v>
      </c>
      <c r="C15050" s="2" t="s">
        <v>47</v>
      </c>
      <c r="D15050" s="2" t="s">
        <v>10</v>
      </c>
      <c r="E15050" s="2" t="s">
        <v>74</v>
      </c>
      <c r="F15050" s="2" t="s">
        <v>977</v>
      </c>
      <c r="G15050" s="14" t="n">
        <v>9.5</v>
      </c>
      <c r="H15050" s="14" t="n">
        <v>7.74</v>
      </c>
      <c r="I15050" s="14" t="n">
        <v>9.5</v>
      </c>
      <c r="J15050" s="23" t="n">
        <f aca="false">IF(AND(E15050="Priority",ISNUMBER('Cost model'!N167)),'Cost model'!N167,'Cost model'!M167)</f>
        <v>8.5</v>
      </c>
      <c r="K15050" s="14" t="n">
        <f aca="false">J15050-H15050</f>
        <v>0.76</v>
      </c>
      <c r="L15050" s="14" t="n">
        <f aca="false">G15050-H15050</f>
        <v>1.76</v>
      </c>
    </row>
    <row r="15051" customFormat="false" ht="15" hidden="false" customHeight="false" outlineLevel="0" collapsed="false">
      <c r="A15051" s="2" t="s">
        <v>124</v>
      </c>
      <c r="B15051" s="2" t="s">
        <v>124</v>
      </c>
      <c r="C15051" s="2" t="s">
        <v>48</v>
      </c>
      <c r="D15051" s="2" t="s">
        <v>10</v>
      </c>
      <c r="E15051" s="2" t="s">
        <v>83</v>
      </c>
      <c r="F15051" s="2" t="s">
        <v>977</v>
      </c>
      <c r="G15051" s="14" t="n">
        <v>17.5</v>
      </c>
      <c r="H15051" s="14" t="n">
        <v>22.98</v>
      </c>
      <c r="I15051" s="14" t="n">
        <v>17.5</v>
      </c>
      <c r="J15051" s="23" t="n">
        <f aca="false">IF(AND(E15051="Priority",ISNUMBER('Cost model'!N318)),'Cost model'!N318,'Cost model'!M318)</f>
        <v>19.5</v>
      </c>
      <c r="K15051" s="14" t="n">
        <f aca="false">J15051-H15051</f>
        <v>-3.48</v>
      </c>
      <c r="L15051" s="14" t="n">
        <f aca="false">G15051-H15051</f>
        <v>-5.48</v>
      </c>
    </row>
    <row r="15052" customFormat="false" ht="15" hidden="false" customHeight="false" outlineLevel="0" collapsed="false">
      <c r="A15052" s="2" t="s">
        <v>142</v>
      </c>
      <c r="B15052" s="2" t="s">
        <v>142</v>
      </c>
      <c r="C15052" s="2" t="s">
        <v>47</v>
      </c>
      <c r="D15052" s="2" t="s">
        <v>10</v>
      </c>
      <c r="E15052" s="2" t="s">
        <v>74</v>
      </c>
      <c r="F15052" s="2" t="s">
        <v>977</v>
      </c>
      <c r="G15052" s="14" t="n">
        <v>9.5</v>
      </c>
      <c r="H15052" s="14" t="n">
        <v>5.25</v>
      </c>
      <c r="I15052" s="14" t="n">
        <v>9.5</v>
      </c>
      <c r="J15052" s="23" t="n">
        <f aca="false">IF(AND(E15052="Priority",ISNUMBER('Cost model'!N632)),'Cost model'!N632,'Cost model'!M632)</f>
        <v>9.5</v>
      </c>
      <c r="K15052" s="14" t="n">
        <f aca="false">J15052-H15052</f>
        <v>4.25</v>
      </c>
      <c r="L15052" s="14" t="n">
        <f aca="false">G15052-H15052</f>
        <v>4.25</v>
      </c>
    </row>
    <row r="15053" customFormat="false" ht="15" hidden="false" customHeight="false" outlineLevel="0" collapsed="false">
      <c r="A15053" s="2" t="s">
        <v>158</v>
      </c>
      <c r="B15053" s="2" t="s">
        <v>158</v>
      </c>
      <c r="C15053" s="2" t="s">
        <v>49</v>
      </c>
      <c r="D15053" s="2" t="s">
        <v>12</v>
      </c>
      <c r="E15053" s="2" t="s">
        <v>74</v>
      </c>
      <c r="F15053" s="2" t="s">
        <v>977</v>
      </c>
      <c r="G15053" s="14" t="n">
        <v>19.5</v>
      </c>
      <c r="H15053" s="14" t="n">
        <v>25.29</v>
      </c>
      <c r="I15053" s="14" t="n">
        <v>19.5</v>
      </c>
      <c r="J15053" s="23" t="n">
        <f aca="false">IF(AND(E15053="Priority",ISNUMBER('Cost model'!N427)),'Cost model'!N427,'Cost model'!M427)</f>
        <v>28.5</v>
      </c>
      <c r="K15053" s="14" t="n">
        <f aca="false">J15053-H15053</f>
        <v>3.21</v>
      </c>
      <c r="L15053" s="14" t="n">
        <f aca="false">G15053-H15053</f>
        <v>-5.79</v>
      </c>
    </row>
    <row r="15054" customFormat="false" ht="15" hidden="false" customHeight="false" outlineLevel="0" collapsed="false">
      <c r="A15054" s="2" t="s">
        <v>174</v>
      </c>
      <c r="B15054" s="2" t="s">
        <v>174</v>
      </c>
      <c r="C15054" s="2" t="s">
        <v>49</v>
      </c>
      <c r="D15054" s="2" t="s">
        <v>10</v>
      </c>
      <c r="E15054" s="2" t="s">
        <v>83</v>
      </c>
      <c r="F15054" s="2" t="s">
        <v>977</v>
      </c>
      <c r="G15054" s="14" t="n">
        <v>24.5</v>
      </c>
      <c r="H15054" s="14" t="n">
        <v>24.57</v>
      </c>
      <c r="I15054" s="14" t="n">
        <v>24.5</v>
      </c>
      <c r="J15054" s="23" t="n">
        <f aca="false">IF(AND(E15054="Priority",ISNUMBER('Cost model'!N169)),'Cost model'!N169,'Cost model'!M169)</f>
        <v>25.5</v>
      </c>
      <c r="K15054" s="14" t="n">
        <f aca="false">J15054-H15054</f>
        <v>0.93</v>
      </c>
      <c r="L15054" s="14" t="n">
        <f aca="false">G15054-H15054</f>
        <v>-0.0700000000000003</v>
      </c>
    </row>
    <row r="15055" customFormat="false" ht="15" hidden="false" customHeight="false" outlineLevel="0" collapsed="false">
      <c r="A15055" s="2" t="s">
        <v>221</v>
      </c>
      <c r="B15055" s="2" t="s">
        <v>158</v>
      </c>
      <c r="C15055" s="2" t="s">
        <v>49</v>
      </c>
      <c r="D15055" s="2" t="s">
        <v>13</v>
      </c>
      <c r="E15055" s="2" t="s">
        <v>74</v>
      </c>
      <c r="F15055" s="2" t="s">
        <v>976</v>
      </c>
      <c r="G15055" s="14" t="n">
        <v>50</v>
      </c>
      <c r="H15055" s="14" t="n">
        <v>191.68</v>
      </c>
      <c r="I15055" s="14" t="n">
        <v>85</v>
      </c>
      <c r="J15055" s="23" t="n">
        <f aca="false">IF(AND(E15055="Priority",ISNUMBER('Cost model'!N760)),'Cost model'!N760,'Cost model'!M760)</f>
        <v>150</v>
      </c>
      <c r="K15055" s="14" t="n">
        <f aca="false">J15055-H15055</f>
        <v>-41.68</v>
      </c>
      <c r="L15055" s="14" t="n">
        <f aca="false">G15055-H15055</f>
        <v>-141.68</v>
      </c>
    </row>
    <row r="15056" customFormat="false" ht="15" hidden="false" customHeight="false" outlineLevel="0" collapsed="false">
      <c r="A15056" s="2" t="s">
        <v>174</v>
      </c>
      <c r="B15056" s="2" t="s">
        <v>174</v>
      </c>
      <c r="C15056" s="2" t="s">
        <v>47</v>
      </c>
      <c r="D15056" s="2" t="s">
        <v>12</v>
      </c>
      <c r="E15056" s="2" t="s">
        <v>74</v>
      </c>
      <c r="F15056" s="2" t="s">
        <v>977</v>
      </c>
      <c r="G15056" s="14" t="n">
        <v>9.5</v>
      </c>
      <c r="H15056" s="14" t="n">
        <v>7.74</v>
      </c>
      <c r="I15056" s="14" t="n">
        <v>9.5</v>
      </c>
      <c r="J15056" s="23" t="n">
        <f aca="false">IF(AND(E15056="Priority",ISNUMBER('Cost model'!N170)),'Cost model'!N170,'Cost model'!M170)</f>
        <v>25.5</v>
      </c>
      <c r="K15056" s="14" t="n">
        <f aca="false">J15056-H15056</f>
        <v>17.76</v>
      </c>
      <c r="L15056" s="14" t="n">
        <f aca="false">G15056-H15056</f>
        <v>1.76</v>
      </c>
    </row>
    <row r="15057" customFormat="false" ht="15" hidden="false" customHeight="false" outlineLevel="0" collapsed="false">
      <c r="A15057" s="2" t="s">
        <v>174</v>
      </c>
      <c r="B15057" s="2" t="s">
        <v>158</v>
      </c>
      <c r="C15057" s="2" t="s">
        <v>48</v>
      </c>
      <c r="D15057" s="2" t="s">
        <v>10</v>
      </c>
      <c r="E15057" s="2" t="s">
        <v>74</v>
      </c>
      <c r="F15057" s="2" t="s">
        <v>976</v>
      </c>
      <c r="G15057" s="14" t="n">
        <v>12.5</v>
      </c>
      <c r="H15057" s="14" t="n">
        <v>11.97</v>
      </c>
      <c r="I15057" s="14" t="n">
        <v>14.5</v>
      </c>
      <c r="J15057" s="23" t="n">
        <f aca="false">IF(AND(E15057="Priority",ISNUMBER('Cost model'!N138)),'Cost model'!N138,'Cost model'!M138)</f>
        <v>16.5</v>
      </c>
      <c r="K15057" s="14" t="n">
        <f aca="false">J15057-H15057</f>
        <v>4.53</v>
      </c>
      <c r="L15057" s="14" t="n">
        <f aca="false">G15057-H15057</f>
        <v>0.529999999999999</v>
      </c>
    </row>
    <row r="15058" customFormat="false" ht="15" hidden="false" customHeight="false" outlineLevel="0" collapsed="false">
      <c r="A15058" s="2" t="s">
        <v>221</v>
      </c>
      <c r="B15058" s="2" t="s">
        <v>221</v>
      </c>
      <c r="C15058" s="2" t="s">
        <v>48</v>
      </c>
      <c r="D15058" s="2" t="s">
        <v>12</v>
      </c>
      <c r="E15058" s="2" t="s">
        <v>83</v>
      </c>
      <c r="F15058" s="2" t="s">
        <v>977</v>
      </c>
      <c r="G15058" s="14" t="n">
        <v>19.5</v>
      </c>
      <c r="H15058" s="14" t="n">
        <v>17.95</v>
      </c>
      <c r="I15058" s="14" t="n">
        <v>19.5</v>
      </c>
      <c r="J15058" s="23" t="n">
        <f aca="false">IF(AND(E15058="Priority",ISNUMBER('Cost model'!N741)),'Cost model'!N741,'Cost model'!M741)</f>
        <v>60</v>
      </c>
      <c r="K15058" s="14" t="n">
        <f aca="false">J15058-H15058</f>
        <v>42.05</v>
      </c>
      <c r="L15058" s="14" t="n">
        <f aca="false">G15058-H15058</f>
        <v>1.55</v>
      </c>
    </row>
    <row r="15059" customFormat="false" ht="15" hidden="false" customHeight="false" outlineLevel="0" collapsed="false">
      <c r="A15059" s="2" t="s">
        <v>174</v>
      </c>
      <c r="B15059" s="2" t="s">
        <v>174</v>
      </c>
      <c r="C15059" s="2" t="s">
        <v>49</v>
      </c>
      <c r="D15059" s="2" t="s">
        <v>12</v>
      </c>
      <c r="E15059" s="2" t="s">
        <v>83</v>
      </c>
      <c r="F15059" s="2" t="s">
        <v>977</v>
      </c>
      <c r="G15059" s="14" t="n">
        <v>29.5</v>
      </c>
      <c r="H15059" s="14" t="n">
        <v>38.84</v>
      </c>
      <c r="I15059" s="14" t="n">
        <v>29.5</v>
      </c>
      <c r="J15059" s="23" t="n">
        <f aca="false">IF(AND(E15059="Priority",ISNUMBER('Cost model'!N172)),'Cost model'!N172,'Cost model'!M172)</f>
        <v>60</v>
      </c>
      <c r="K15059" s="14" t="n">
        <f aca="false">J15059-H15059</f>
        <v>21.16</v>
      </c>
      <c r="L15059" s="14" t="n">
        <f aca="false">G15059-H15059</f>
        <v>-9.34</v>
      </c>
    </row>
    <row r="15060" customFormat="false" ht="15" hidden="false" customHeight="false" outlineLevel="0" collapsed="false">
      <c r="A15060" s="2" t="s">
        <v>142</v>
      </c>
      <c r="B15060" s="2" t="s">
        <v>142</v>
      </c>
      <c r="C15060" s="2" t="s">
        <v>47</v>
      </c>
      <c r="D15060" s="2" t="s">
        <v>10</v>
      </c>
      <c r="E15060" s="2" t="s">
        <v>74</v>
      </c>
      <c r="F15060" s="2" t="s">
        <v>977</v>
      </c>
      <c r="G15060" s="14" t="n">
        <v>9.5</v>
      </c>
      <c r="H15060" s="14" t="n">
        <v>17.66</v>
      </c>
      <c r="I15060" s="14" t="n">
        <v>9.5</v>
      </c>
      <c r="J15060" s="23" t="n">
        <f aca="false">IF(AND(E15060="Priority",ISNUMBER('Cost model'!N632)),'Cost model'!N632,'Cost model'!M632)</f>
        <v>9.5</v>
      </c>
      <c r="K15060" s="14" t="n">
        <f aca="false">J15060-H15060</f>
        <v>-8.16</v>
      </c>
      <c r="L15060" s="14" t="n">
        <f aca="false">G15060-H15060</f>
        <v>-8.16</v>
      </c>
    </row>
    <row r="15061" customFormat="false" ht="15" hidden="false" customHeight="false" outlineLevel="0" collapsed="false">
      <c r="A15061" s="2" t="s">
        <v>124</v>
      </c>
      <c r="B15061" s="2" t="s">
        <v>174</v>
      </c>
      <c r="C15061" s="2" t="s">
        <v>49</v>
      </c>
      <c r="D15061" s="2" t="s">
        <v>13</v>
      </c>
      <c r="E15061" s="2" t="s">
        <v>74</v>
      </c>
      <c r="F15061" s="2" t="s">
        <v>976</v>
      </c>
      <c r="G15061" s="14" t="n">
        <v>50</v>
      </c>
      <c r="H15061" s="14" t="n">
        <v>287.89</v>
      </c>
      <c r="I15061" s="14" t="n">
        <v>85</v>
      </c>
      <c r="J15061" s="23" t="n">
        <f aca="false">IF(AND(E15061="Priority",ISNUMBER('Cost model'!N370)),'Cost model'!N370,'Cost model'!M370)</f>
        <v>120</v>
      </c>
      <c r="K15061" s="14" t="n">
        <f aca="false">J15061-H15061</f>
        <v>-167.89</v>
      </c>
      <c r="L15061" s="14" t="n">
        <f aca="false">G15061-H15061</f>
        <v>-237.89</v>
      </c>
    </row>
    <row r="15062" customFormat="false" ht="15" hidden="false" customHeight="false" outlineLevel="0" collapsed="false">
      <c r="A15062" s="2" t="s">
        <v>174</v>
      </c>
      <c r="B15062" s="2" t="s">
        <v>174</v>
      </c>
      <c r="C15062" s="2" t="s">
        <v>48</v>
      </c>
      <c r="D15062" s="2" t="s">
        <v>10</v>
      </c>
      <c r="E15062" s="2" t="s">
        <v>74</v>
      </c>
      <c r="F15062" s="2" t="s">
        <v>977</v>
      </c>
      <c r="G15062" s="14" t="n">
        <v>12.5</v>
      </c>
      <c r="H15062" s="14" t="n">
        <v>7.36</v>
      </c>
      <c r="I15062" s="14" t="n">
        <v>12.5</v>
      </c>
      <c r="J15062" s="23" t="n">
        <f aca="false">IF(AND(E15062="Priority",ISNUMBER('Cost model'!N168)),'Cost model'!N168,'Cost model'!M168)</f>
        <v>13.5</v>
      </c>
      <c r="K15062" s="14" t="n">
        <f aca="false">J15062-H15062</f>
        <v>6.14</v>
      </c>
      <c r="L15062" s="14" t="n">
        <f aca="false">G15062-H15062</f>
        <v>5.14</v>
      </c>
    </row>
    <row r="15063" customFormat="false" ht="15" hidden="false" customHeight="false" outlineLevel="0" collapsed="false">
      <c r="A15063" s="2" t="s">
        <v>124</v>
      </c>
      <c r="B15063" s="2" t="s">
        <v>124</v>
      </c>
      <c r="C15063" s="2" t="s">
        <v>48</v>
      </c>
      <c r="D15063" s="2" t="s">
        <v>10</v>
      </c>
      <c r="E15063" s="2" t="s">
        <v>74</v>
      </c>
      <c r="F15063" s="2" t="s">
        <v>977</v>
      </c>
      <c r="G15063" s="14" t="n">
        <v>12.5</v>
      </c>
      <c r="H15063" s="14" t="n">
        <v>11.56</v>
      </c>
      <c r="I15063" s="14" t="n">
        <v>12.5</v>
      </c>
      <c r="J15063" s="23" t="n">
        <f aca="false">IF(AND(E15063="Priority",ISNUMBER('Cost model'!N318)),'Cost model'!N318,'Cost model'!M318)</f>
        <v>14.5</v>
      </c>
      <c r="K15063" s="14" t="n">
        <f aca="false">J15063-H15063</f>
        <v>2.94</v>
      </c>
      <c r="L15063" s="14" t="n">
        <f aca="false">G15063-H15063</f>
        <v>0.94</v>
      </c>
    </row>
    <row r="15064" customFormat="false" ht="15" hidden="false" customHeight="false" outlineLevel="0" collapsed="false">
      <c r="A15064" s="2" t="s">
        <v>142</v>
      </c>
      <c r="B15064" s="2" t="s">
        <v>142</v>
      </c>
      <c r="C15064" s="2" t="s">
        <v>47</v>
      </c>
      <c r="D15064" s="2" t="s">
        <v>15</v>
      </c>
      <c r="E15064" s="2" t="s">
        <v>74</v>
      </c>
      <c r="F15064" s="2" t="s">
        <v>977</v>
      </c>
      <c r="G15064" s="14" t="n">
        <v>45</v>
      </c>
      <c r="H15064" s="14" t="n">
        <v>117.5</v>
      </c>
      <c r="I15064" s="14" t="n">
        <v>45</v>
      </c>
      <c r="J15064" s="23" t="n">
        <f aca="false">IF(AND(E15064="Priority",ISNUMBER('Cost model'!N644)),'Cost model'!N644,'Cost model'!M644)</f>
        <v>105</v>
      </c>
      <c r="K15064" s="14" t="n">
        <f aca="false">J15064-H15064</f>
        <v>-12.5</v>
      </c>
      <c r="L15064" s="14" t="n">
        <f aca="false">G15064-H15064</f>
        <v>-72.5</v>
      </c>
    </row>
    <row r="15065" customFormat="false" ht="15" hidden="false" customHeight="false" outlineLevel="0" collapsed="false">
      <c r="A15065" s="2" t="s">
        <v>123</v>
      </c>
      <c r="B15065" s="2" t="s">
        <v>174</v>
      </c>
      <c r="C15065" s="2" t="s">
        <v>47</v>
      </c>
      <c r="D15065" s="2" t="s">
        <v>12</v>
      </c>
      <c r="E15065" s="2" t="s">
        <v>74</v>
      </c>
      <c r="F15065" s="2" t="s">
        <v>976</v>
      </c>
      <c r="G15065" s="14" t="n">
        <v>19.5</v>
      </c>
      <c r="H15065" s="14" t="n">
        <v>39.42</v>
      </c>
      <c r="I15065" s="14" t="n">
        <v>19.5</v>
      </c>
      <c r="J15065" s="23" t="n">
        <f aca="false">IF(AND(E15065="Priority",ISNUMBER('Cost model'!N50)),'Cost model'!N50,'Cost model'!M50)</f>
        <v>40</v>
      </c>
      <c r="K15065" s="14" t="n">
        <f aca="false">J15065-H15065</f>
        <v>0.579999999999998</v>
      </c>
      <c r="L15065" s="14" t="n">
        <f aca="false">G15065-H15065</f>
        <v>-19.92</v>
      </c>
    </row>
    <row r="15066" customFormat="false" ht="15" hidden="false" customHeight="false" outlineLevel="0" collapsed="false">
      <c r="A15066" s="2" t="s">
        <v>124</v>
      </c>
      <c r="B15066" s="2" t="s">
        <v>158</v>
      </c>
      <c r="C15066" s="2" t="s">
        <v>49</v>
      </c>
      <c r="D15066" s="2" t="s">
        <v>10</v>
      </c>
      <c r="E15066" s="2" t="s">
        <v>74</v>
      </c>
      <c r="F15066" s="2" t="s">
        <v>976</v>
      </c>
      <c r="G15066" s="14" t="n">
        <v>17.5</v>
      </c>
      <c r="H15066" s="14" t="n">
        <v>17.22</v>
      </c>
      <c r="I15066" s="14" t="n">
        <v>17.5</v>
      </c>
      <c r="J15066" s="23" t="n">
        <f aca="false">IF(AND(E15066="Priority",ISNUMBER('Cost model'!N349)),'Cost model'!N349,'Cost model'!M349)</f>
        <v>20.5</v>
      </c>
      <c r="K15066" s="14" t="n">
        <f aca="false">J15066-H15066</f>
        <v>3.28</v>
      </c>
      <c r="L15066" s="14" t="n">
        <f aca="false">G15066-H15066</f>
        <v>0.280000000000001</v>
      </c>
    </row>
    <row r="15067" customFormat="false" ht="15" hidden="false" customHeight="false" outlineLevel="0" collapsed="false">
      <c r="A15067" s="2" t="s">
        <v>174</v>
      </c>
      <c r="B15067" s="2" t="s">
        <v>174</v>
      </c>
      <c r="C15067" s="2" t="s">
        <v>47</v>
      </c>
      <c r="D15067" s="2" t="s">
        <v>12</v>
      </c>
      <c r="E15067" s="2" t="s">
        <v>74</v>
      </c>
      <c r="F15067" s="2" t="s">
        <v>977</v>
      </c>
      <c r="G15067" s="14" t="n">
        <v>9.5</v>
      </c>
      <c r="H15067" s="14" t="n">
        <v>7.74</v>
      </c>
      <c r="I15067" s="14" t="n">
        <v>9.5</v>
      </c>
      <c r="J15067" s="23" t="n">
        <f aca="false">IF(AND(E15067="Priority",ISNUMBER('Cost model'!N170)),'Cost model'!N170,'Cost model'!M170)</f>
        <v>25.5</v>
      </c>
      <c r="K15067" s="14" t="n">
        <f aca="false">J15067-H15067</f>
        <v>17.76</v>
      </c>
      <c r="L15067" s="14" t="n">
        <f aca="false">G15067-H15067</f>
        <v>1.76</v>
      </c>
    </row>
    <row r="15068" customFormat="false" ht="15" hidden="false" customHeight="false" outlineLevel="0" collapsed="false">
      <c r="A15068" s="2" t="s">
        <v>124</v>
      </c>
      <c r="B15068" s="2" t="s">
        <v>124</v>
      </c>
      <c r="C15068" s="2" t="s">
        <v>47</v>
      </c>
      <c r="D15068" s="2" t="s">
        <v>10</v>
      </c>
      <c r="E15068" s="2" t="s">
        <v>74</v>
      </c>
      <c r="F15068" s="2" t="s">
        <v>977</v>
      </c>
      <c r="G15068" s="14" t="n">
        <v>9.5</v>
      </c>
      <c r="H15068" s="14" t="n">
        <v>17.02</v>
      </c>
      <c r="I15068" s="14" t="n">
        <v>9.5</v>
      </c>
      <c r="J15068" s="23" t="n">
        <f aca="false">IF(AND(E15068="Priority",ISNUMBER('Cost model'!N317)),'Cost model'!N317,'Cost model'!M317)</f>
        <v>10.5</v>
      </c>
      <c r="K15068" s="14" t="n">
        <f aca="false">J15068-H15068</f>
        <v>-6.52</v>
      </c>
      <c r="L15068" s="14" t="n">
        <f aca="false">G15068-H15068</f>
        <v>-7.52</v>
      </c>
    </row>
    <row r="15069" customFormat="false" ht="15" hidden="false" customHeight="false" outlineLevel="0" collapsed="false">
      <c r="A15069" s="2" t="s">
        <v>158</v>
      </c>
      <c r="B15069" s="2" t="s">
        <v>124</v>
      </c>
      <c r="C15069" s="2" t="s">
        <v>49</v>
      </c>
      <c r="D15069" s="2" t="s">
        <v>13</v>
      </c>
      <c r="E15069" s="2" t="s">
        <v>74</v>
      </c>
      <c r="F15069" s="2" t="s">
        <v>976</v>
      </c>
      <c r="G15069" s="14" t="n">
        <v>19.5</v>
      </c>
      <c r="H15069" s="14" t="n">
        <v>116.23</v>
      </c>
      <c r="I15069" s="14" t="n">
        <v>85</v>
      </c>
      <c r="J15069" s="23" t="n">
        <f aca="false">IF(AND(E15069="Priority",ISNUMBER('Cost model'!N460)),'Cost model'!N460,'Cost model'!M460)</f>
        <v>135</v>
      </c>
      <c r="K15069" s="14" t="n">
        <f aca="false">J15069-H15069</f>
        <v>18.77</v>
      </c>
      <c r="L15069" s="14" t="n">
        <f aca="false">G15069-H15069</f>
        <v>-96.73</v>
      </c>
    </row>
    <row r="15070" customFormat="false" ht="15" hidden="false" customHeight="false" outlineLevel="0" collapsed="false">
      <c r="A15070" s="2" t="s">
        <v>221</v>
      </c>
      <c r="B15070" s="2" t="s">
        <v>174</v>
      </c>
      <c r="C15070" s="2" t="s">
        <v>47</v>
      </c>
      <c r="D15070" s="2" t="s">
        <v>10</v>
      </c>
      <c r="E15070" s="2" t="s">
        <v>74</v>
      </c>
      <c r="F15070" s="2" t="s">
        <v>976</v>
      </c>
      <c r="G15070" s="14" t="n">
        <v>9.5</v>
      </c>
      <c r="H15070" s="14" t="n">
        <v>7.48</v>
      </c>
      <c r="I15070" s="14" t="n">
        <v>19.5</v>
      </c>
      <c r="J15070" s="23" t="n">
        <f aca="false">IF(AND(E15070="Priority",ISNUMBER('Cost model'!N782)),'Cost model'!N782,'Cost model'!M782)</f>
        <v>11.5</v>
      </c>
      <c r="K15070" s="14" t="n">
        <f aca="false">J15070-H15070</f>
        <v>4.02</v>
      </c>
      <c r="L15070" s="14" t="n">
        <f aca="false">G15070-H15070</f>
        <v>2.02</v>
      </c>
    </row>
    <row r="15071" customFormat="false" ht="15" hidden="false" customHeight="false" outlineLevel="0" collapsed="false">
      <c r="A15071" s="2" t="s">
        <v>124</v>
      </c>
      <c r="B15071" s="2" t="s">
        <v>124</v>
      </c>
      <c r="C15071" s="2" t="s">
        <v>47</v>
      </c>
      <c r="D15071" s="2" t="s">
        <v>10</v>
      </c>
      <c r="E15071" s="2" t="s">
        <v>74</v>
      </c>
      <c r="F15071" s="2" t="s">
        <v>977</v>
      </c>
      <c r="G15071" s="14" t="n">
        <v>9.5</v>
      </c>
      <c r="H15071" s="14" t="n">
        <v>6.93</v>
      </c>
      <c r="I15071" s="14" t="n">
        <v>9.5</v>
      </c>
      <c r="J15071" s="23" t="n">
        <f aca="false">IF(AND(E15071="Priority",ISNUMBER('Cost model'!N317)),'Cost model'!N317,'Cost model'!M317)</f>
        <v>10.5</v>
      </c>
      <c r="K15071" s="14" t="n">
        <f aca="false">J15071-H15071</f>
        <v>3.57</v>
      </c>
      <c r="L15071" s="14" t="n">
        <f aca="false">G15071-H15071</f>
        <v>2.57</v>
      </c>
    </row>
    <row r="15072" customFormat="false" ht="15" hidden="false" customHeight="false" outlineLevel="0" collapsed="false">
      <c r="A15072" s="2" t="s">
        <v>221</v>
      </c>
      <c r="B15072" s="2" t="s">
        <v>221</v>
      </c>
      <c r="C15072" s="2" t="s">
        <v>49</v>
      </c>
      <c r="D15072" s="2" t="s">
        <v>10</v>
      </c>
      <c r="E15072" s="2" t="s">
        <v>74</v>
      </c>
      <c r="F15072" s="2" t="s">
        <v>977</v>
      </c>
      <c r="G15072" s="14" t="n">
        <v>17.5</v>
      </c>
      <c r="H15072" s="14" t="n">
        <v>14.36</v>
      </c>
      <c r="I15072" s="14" t="n">
        <v>17.5</v>
      </c>
      <c r="J15072" s="23" t="n">
        <f aca="false">IF(AND(E15072="Priority",ISNUMBER('Cost model'!N739)),'Cost model'!N739,'Cost model'!M739)</f>
        <v>17.5</v>
      </c>
      <c r="K15072" s="14" t="n">
        <f aca="false">J15072-H15072</f>
        <v>3.14</v>
      </c>
      <c r="L15072" s="14" t="n">
        <f aca="false">G15072-H15072</f>
        <v>3.14</v>
      </c>
    </row>
    <row r="15073" customFormat="false" ht="15" hidden="false" customHeight="false" outlineLevel="0" collapsed="false">
      <c r="A15073" s="2" t="s">
        <v>158</v>
      </c>
      <c r="B15073" s="2" t="s">
        <v>158</v>
      </c>
      <c r="C15073" s="2" t="s">
        <v>49</v>
      </c>
      <c r="D15073" s="2" t="s">
        <v>12</v>
      </c>
      <c r="E15073" s="2" t="s">
        <v>74</v>
      </c>
      <c r="F15073" s="2" t="s">
        <v>977</v>
      </c>
      <c r="G15073" s="14" t="n">
        <v>19.5</v>
      </c>
      <c r="H15073" s="14" t="n">
        <v>26.06</v>
      </c>
      <c r="I15073" s="14" t="n">
        <v>19.5</v>
      </c>
      <c r="J15073" s="23" t="n">
        <f aca="false">IF(AND(E15073="Priority",ISNUMBER('Cost model'!N427)),'Cost model'!N427,'Cost model'!M427)</f>
        <v>28.5</v>
      </c>
      <c r="K15073" s="14" t="n">
        <f aca="false">J15073-H15073</f>
        <v>2.44</v>
      </c>
      <c r="L15073" s="14" t="n">
        <f aca="false">G15073-H15073</f>
        <v>-6.56</v>
      </c>
    </row>
    <row r="15074" customFormat="false" ht="15" hidden="false" customHeight="false" outlineLevel="0" collapsed="false">
      <c r="A15074" s="2" t="s">
        <v>174</v>
      </c>
      <c r="B15074" s="2" t="s">
        <v>174</v>
      </c>
      <c r="C15074" s="2" t="s">
        <v>47</v>
      </c>
      <c r="D15074" s="2" t="s">
        <v>10</v>
      </c>
      <c r="E15074" s="2" t="s">
        <v>74</v>
      </c>
      <c r="F15074" s="2" t="s">
        <v>977</v>
      </c>
      <c r="G15074" s="14" t="n">
        <v>9.5</v>
      </c>
      <c r="H15074" s="14" t="n">
        <v>6.93</v>
      </c>
      <c r="I15074" s="14" t="n">
        <v>9.5</v>
      </c>
      <c r="J15074" s="23" t="n">
        <f aca="false">IF(AND(E15074="Priority",ISNUMBER('Cost model'!N167)),'Cost model'!N167,'Cost model'!M167)</f>
        <v>8.5</v>
      </c>
      <c r="K15074" s="14" t="n">
        <f aca="false">J15074-H15074</f>
        <v>1.57</v>
      </c>
      <c r="L15074" s="14" t="n">
        <f aca="false">G15074-H15074</f>
        <v>2.57</v>
      </c>
    </row>
    <row r="15075" customFormat="false" ht="15" hidden="false" customHeight="false" outlineLevel="0" collapsed="false">
      <c r="A15075" s="2" t="s">
        <v>205</v>
      </c>
      <c r="B15075" s="2" t="s">
        <v>205</v>
      </c>
      <c r="C15075" s="2" t="s">
        <v>48</v>
      </c>
      <c r="D15075" s="2" t="s">
        <v>12</v>
      </c>
      <c r="E15075" s="2" t="s">
        <v>74</v>
      </c>
      <c r="F15075" s="2" t="s">
        <v>977</v>
      </c>
      <c r="G15075" s="14" t="n">
        <v>24.5</v>
      </c>
      <c r="H15075" s="14" t="n">
        <v>52.34</v>
      </c>
      <c r="I15075" s="14" t="n">
        <v>12.5</v>
      </c>
      <c r="J15075" s="23" t="n">
        <f aca="false">IF(AND(E15075="Priority",ISNUMBER('Cost model'!N531)),'Cost model'!N531,'Cost model'!M531)</f>
        <v>50</v>
      </c>
      <c r="K15075" s="14" t="n">
        <f aca="false">J15075-H15075</f>
        <v>-2.34</v>
      </c>
      <c r="L15075" s="14" t="n">
        <f aca="false">G15075-H15075</f>
        <v>-27.84</v>
      </c>
    </row>
    <row r="15076" customFormat="false" ht="15" hidden="false" customHeight="false" outlineLevel="0" collapsed="false">
      <c r="A15076" s="2" t="s">
        <v>124</v>
      </c>
      <c r="B15076" s="2" t="s">
        <v>142</v>
      </c>
      <c r="C15076" s="2" t="s">
        <v>48</v>
      </c>
      <c r="D15076" s="2" t="s">
        <v>15</v>
      </c>
      <c r="E15076" s="2" t="s">
        <v>74</v>
      </c>
      <c r="F15076" s="2" t="s">
        <v>976</v>
      </c>
      <c r="G15076" s="14" t="n">
        <v>85</v>
      </c>
      <c r="H15076" s="14" t="n">
        <v>203.58</v>
      </c>
      <c r="I15076" s="14" t="n">
        <v>250</v>
      </c>
      <c r="J15076" s="23" t="n">
        <f aca="false">IF(AND(E15076="Priority",ISNUMBER('Cost model'!N345)),'Cost model'!N345,'Cost model'!M345)</f>
        <v>280</v>
      </c>
      <c r="K15076" s="14" t="n">
        <f aca="false">J15076-H15076</f>
        <v>76.42</v>
      </c>
      <c r="L15076" s="14" t="n">
        <f aca="false">G15076-H15076</f>
        <v>-118.58</v>
      </c>
    </row>
    <row r="15077" customFormat="false" ht="15" hidden="false" customHeight="false" outlineLevel="0" collapsed="false">
      <c r="A15077" s="2" t="s">
        <v>142</v>
      </c>
      <c r="B15077" s="2" t="s">
        <v>158</v>
      </c>
      <c r="C15077" s="2" t="s">
        <v>48</v>
      </c>
      <c r="D15077" s="2" t="s">
        <v>10</v>
      </c>
      <c r="E15077" s="2" t="s">
        <v>74</v>
      </c>
      <c r="F15077" s="2" t="s">
        <v>976</v>
      </c>
      <c r="G15077" s="14" t="n">
        <v>12.5</v>
      </c>
      <c r="H15077" s="14" t="n">
        <v>12.51</v>
      </c>
      <c r="I15077" s="14" t="n">
        <v>14.5</v>
      </c>
      <c r="J15077" s="23" t="n">
        <f aca="false">IF(AND(E15077="Priority",ISNUMBER('Cost model'!N648)),'Cost model'!N648,'Cost model'!M648)</f>
        <v>13.5</v>
      </c>
      <c r="K15077" s="14" t="n">
        <f aca="false">J15077-H15077</f>
        <v>0.99</v>
      </c>
      <c r="L15077" s="14" t="n">
        <f aca="false">G15077-H15077</f>
        <v>-0.00999999999999979</v>
      </c>
    </row>
    <row r="15078" customFormat="false" ht="15" hidden="false" customHeight="false" outlineLevel="0" collapsed="false">
      <c r="A15078" s="2" t="s">
        <v>221</v>
      </c>
      <c r="B15078" s="2" t="s">
        <v>221</v>
      </c>
      <c r="C15078" s="2" t="s">
        <v>47</v>
      </c>
      <c r="D15078" s="2" t="s">
        <v>10</v>
      </c>
      <c r="E15078" s="2" t="s">
        <v>74</v>
      </c>
      <c r="F15078" s="2" t="s">
        <v>977</v>
      </c>
      <c r="G15078" s="14" t="n">
        <v>9.5</v>
      </c>
      <c r="H15078" s="14" t="n">
        <v>8.04</v>
      </c>
      <c r="I15078" s="14" t="n">
        <v>9.5</v>
      </c>
      <c r="J15078" s="23" t="n">
        <f aca="false">IF(AND(E15078="Priority",ISNUMBER('Cost model'!N737)),'Cost model'!N737,'Cost model'!M737)</f>
        <v>8.5</v>
      </c>
      <c r="K15078" s="14" t="n">
        <f aca="false">J15078-H15078</f>
        <v>0.460000000000001</v>
      </c>
      <c r="L15078" s="14" t="n">
        <f aca="false">G15078-H15078</f>
        <v>1.46</v>
      </c>
    </row>
    <row r="15079" customFormat="false" ht="15" hidden="false" customHeight="false" outlineLevel="0" collapsed="false">
      <c r="A15079" s="2" t="s">
        <v>221</v>
      </c>
      <c r="B15079" s="2" t="s">
        <v>221</v>
      </c>
      <c r="C15079" s="2" t="s">
        <v>47</v>
      </c>
      <c r="D15079" s="2" t="s">
        <v>12</v>
      </c>
      <c r="E15079" s="2" t="s">
        <v>74</v>
      </c>
      <c r="F15079" s="2" t="s">
        <v>977</v>
      </c>
      <c r="G15079" s="14" t="n">
        <v>9.5</v>
      </c>
      <c r="H15079" s="14" t="n">
        <v>32.45</v>
      </c>
      <c r="I15079" s="14" t="n">
        <v>9.5</v>
      </c>
      <c r="J15079" s="23" t="n">
        <f aca="false">IF(AND(E15079="Priority",ISNUMBER('Cost model'!N740)),'Cost model'!N740,'Cost model'!M740)</f>
        <v>22.5</v>
      </c>
      <c r="K15079" s="14" t="n">
        <f aca="false">J15079-H15079</f>
        <v>-9.95</v>
      </c>
      <c r="L15079" s="14" t="n">
        <f aca="false">G15079-H15079</f>
        <v>-22.95</v>
      </c>
    </row>
    <row r="15080" customFormat="false" ht="15" hidden="false" customHeight="false" outlineLevel="0" collapsed="false">
      <c r="A15080" s="2" t="s">
        <v>221</v>
      </c>
      <c r="B15080" s="2" t="s">
        <v>221</v>
      </c>
      <c r="C15080" s="2" t="s">
        <v>47</v>
      </c>
      <c r="D15080" s="2" t="s">
        <v>13</v>
      </c>
      <c r="E15080" s="2" t="s">
        <v>74</v>
      </c>
      <c r="F15080" s="2" t="s">
        <v>977</v>
      </c>
      <c r="G15080" s="14" t="n">
        <v>19.5</v>
      </c>
      <c r="H15080" s="14" t="n">
        <v>38.79</v>
      </c>
      <c r="I15080" s="14" t="n">
        <v>19.5</v>
      </c>
      <c r="J15080" s="23" t="n">
        <f aca="false">IF(AND(E15080="Priority",ISNUMBER('Cost model'!N743)),'Cost model'!N743,'Cost model'!M743)</f>
        <v>45</v>
      </c>
      <c r="K15080" s="14" t="n">
        <f aca="false">J15080-H15080</f>
        <v>6.21</v>
      </c>
      <c r="L15080" s="14" t="n">
        <f aca="false">G15080-H15080</f>
        <v>-19.29</v>
      </c>
    </row>
    <row r="15081" customFormat="false" ht="15" hidden="false" customHeight="false" outlineLevel="0" collapsed="false">
      <c r="A15081" s="2" t="s">
        <v>124</v>
      </c>
      <c r="B15081" s="2" t="s">
        <v>123</v>
      </c>
      <c r="C15081" s="2" t="s">
        <v>47</v>
      </c>
      <c r="D15081" s="2" t="s">
        <v>10</v>
      </c>
      <c r="E15081" s="2" t="s">
        <v>74</v>
      </c>
      <c r="F15081" s="2" t="s">
        <v>976</v>
      </c>
      <c r="G15081" s="14" t="n">
        <v>9.5</v>
      </c>
      <c r="H15081" s="14" t="n">
        <v>8.04</v>
      </c>
      <c r="I15081" s="14" t="n">
        <v>19.5</v>
      </c>
      <c r="J15081" s="23" t="n">
        <f aca="false">IF(AND(E15081="Priority",ISNUMBER('Cost model'!N392)),'Cost model'!N392,'Cost model'!M392)</f>
        <v>13.5</v>
      </c>
      <c r="K15081" s="14" t="n">
        <f aca="false">J15081-H15081</f>
        <v>5.46</v>
      </c>
      <c r="L15081" s="14" t="n">
        <f aca="false">G15081-H15081</f>
        <v>1.46</v>
      </c>
    </row>
    <row r="15082" customFormat="false" ht="15" hidden="false" customHeight="false" outlineLevel="0" collapsed="false">
      <c r="A15082" s="2" t="s">
        <v>124</v>
      </c>
      <c r="B15082" s="2" t="s">
        <v>174</v>
      </c>
      <c r="C15082" s="2" t="s">
        <v>48</v>
      </c>
      <c r="D15082" s="2" t="s">
        <v>12</v>
      </c>
      <c r="E15082" s="2" t="s">
        <v>74</v>
      </c>
      <c r="F15082" s="2" t="s">
        <v>976</v>
      </c>
      <c r="G15082" s="14" t="n">
        <v>12.5</v>
      </c>
      <c r="H15082" s="14" t="n">
        <v>72.05</v>
      </c>
      <c r="I15082" s="14" t="n">
        <v>19.5</v>
      </c>
      <c r="J15082" s="23" t="n">
        <f aca="false">IF(AND(E15082="Priority",ISNUMBER('Cost model'!N366)),'Cost model'!N366,'Cost model'!M366)</f>
        <v>55</v>
      </c>
      <c r="K15082" s="14" t="n">
        <f aca="false">J15082-H15082</f>
        <v>-17.05</v>
      </c>
      <c r="L15082" s="14" t="n">
        <f aca="false">G15082-H15082</f>
        <v>-59.55</v>
      </c>
    </row>
    <row r="15083" customFormat="false" ht="15" hidden="false" customHeight="false" outlineLevel="0" collapsed="false">
      <c r="A15083" s="2" t="s">
        <v>174</v>
      </c>
      <c r="B15083" s="2" t="s">
        <v>174</v>
      </c>
      <c r="C15083" s="2" t="s">
        <v>47</v>
      </c>
      <c r="D15083" s="2" t="s">
        <v>12</v>
      </c>
      <c r="E15083" s="2" t="s">
        <v>74</v>
      </c>
      <c r="F15083" s="2" t="s">
        <v>977</v>
      </c>
      <c r="G15083" s="14" t="n">
        <v>9.5</v>
      </c>
      <c r="H15083" s="14" t="n">
        <v>10.84</v>
      </c>
      <c r="I15083" s="14" t="n">
        <v>9.5</v>
      </c>
      <c r="J15083" s="23" t="n">
        <f aca="false">IF(AND(E15083="Priority",ISNUMBER('Cost model'!N170)),'Cost model'!N170,'Cost model'!M170)</f>
        <v>25.5</v>
      </c>
      <c r="K15083" s="14" t="n">
        <f aca="false">J15083-H15083</f>
        <v>14.66</v>
      </c>
      <c r="L15083" s="14" t="n">
        <f aca="false">G15083-H15083</f>
        <v>-1.34</v>
      </c>
    </row>
    <row r="15084" customFormat="false" ht="15" hidden="false" customHeight="false" outlineLevel="0" collapsed="false">
      <c r="A15084" s="2" t="s">
        <v>221</v>
      </c>
      <c r="B15084" s="2" t="s">
        <v>221</v>
      </c>
      <c r="C15084" s="2" t="s">
        <v>47</v>
      </c>
      <c r="D15084" s="2" t="s">
        <v>12</v>
      </c>
      <c r="E15084" s="2" t="s">
        <v>74</v>
      </c>
      <c r="F15084" s="2" t="s">
        <v>977</v>
      </c>
      <c r="G15084" s="14" t="n">
        <v>9.5</v>
      </c>
      <c r="H15084" s="14" t="n">
        <v>8.04</v>
      </c>
      <c r="I15084" s="14" t="n">
        <v>9.5</v>
      </c>
      <c r="J15084" s="23" t="n">
        <f aca="false">IF(AND(E15084="Priority",ISNUMBER('Cost model'!N740)),'Cost model'!N740,'Cost model'!M740)</f>
        <v>22.5</v>
      </c>
      <c r="K15084" s="14" t="n">
        <f aca="false">J15084-H15084</f>
        <v>14.46</v>
      </c>
      <c r="L15084" s="14" t="n">
        <f aca="false">G15084-H15084</f>
        <v>1.46</v>
      </c>
    </row>
    <row r="15085" customFormat="false" ht="15" hidden="false" customHeight="false" outlineLevel="0" collapsed="false">
      <c r="A15085" s="2" t="s">
        <v>124</v>
      </c>
      <c r="B15085" s="2" t="s">
        <v>124</v>
      </c>
      <c r="C15085" s="2" t="s">
        <v>48</v>
      </c>
      <c r="D15085" s="2" t="s">
        <v>10</v>
      </c>
      <c r="E15085" s="2" t="s">
        <v>74</v>
      </c>
      <c r="F15085" s="2" t="s">
        <v>977</v>
      </c>
      <c r="G15085" s="14" t="n">
        <v>12.5</v>
      </c>
      <c r="H15085" s="14" t="n">
        <v>8.09</v>
      </c>
      <c r="I15085" s="14" t="n">
        <v>12.5</v>
      </c>
      <c r="J15085" s="23" t="n">
        <f aca="false">IF(AND(E15085="Priority",ISNUMBER('Cost model'!N318)),'Cost model'!N318,'Cost model'!M318)</f>
        <v>14.5</v>
      </c>
      <c r="K15085" s="14" t="n">
        <f aca="false">J15085-H15085</f>
        <v>6.41</v>
      </c>
      <c r="L15085" s="14" t="n">
        <f aca="false">G15085-H15085</f>
        <v>4.41</v>
      </c>
    </row>
    <row r="15086" customFormat="false" ht="15" hidden="false" customHeight="false" outlineLevel="0" collapsed="false">
      <c r="A15086" s="2" t="s">
        <v>221</v>
      </c>
      <c r="B15086" s="2" t="s">
        <v>221</v>
      </c>
      <c r="C15086" s="2" t="s">
        <v>47</v>
      </c>
      <c r="D15086" s="2" t="s">
        <v>10</v>
      </c>
      <c r="E15086" s="2" t="s">
        <v>74</v>
      </c>
      <c r="F15086" s="2" t="s">
        <v>977</v>
      </c>
      <c r="G15086" s="14" t="n">
        <v>9.5</v>
      </c>
      <c r="H15086" s="14" t="n">
        <v>5.24</v>
      </c>
      <c r="I15086" s="14" t="n">
        <v>9.5</v>
      </c>
      <c r="J15086" s="23" t="n">
        <f aca="false">IF(AND(E15086="Priority",ISNUMBER('Cost model'!N737)),'Cost model'!N737,'Cost model'!M737)</f>
        <v>8.5</v>
      </c>
      <c r="K15086" s="14" t="n">
        <f aca="false">J15086-H15086</f>
        <v>3.26</v>
      </c>
      <c r="L15086" s="14" t="n">
        <f aca="false">G15086-H15086</f>
        <v>4.26</v>
      </c>
    </row>
    <row r="15087" customFormat="false" ht="15" hidden="false" customHeight="false" outlineLevel="0" collapsed="false">
      <c r="A15087" s="2" t="s">
        <v>342</v>
      </c>
      <c r="B15087" s="2" t="s">
        <v>158</v>
      </c>
      <c r="C15087" s="2" t="s">
        <v>49</v>
      </c>
      <c r="D15087" s="2" t="s">
        <v>10</v>
      </c>
      <c r="E15087" s="2" t="s">
        <v>83</v>
      </c>
      <c r="F15087" s="2" t="s">
        <v>976</v>
      </c>
      <c r="G15087" s="14" t="n">
        <v>34.5</v>
      </c>
      <c r="H15087" s="14" t="n">
        <v>24.57</v>
      </c>
      <c r="I15087" s="14" t="n">
        <v>34.5</v>
      </c>
      <c r="J15087" s="23" t="n">
        <f aca="false">IF(AND(E15087="Priority",ISNUMBER('Cost model'!N214)),'Cost model'!N214,'Cost model'!M214)</f>
        <v>35</v>
      </c>
      <c r="K15087" s="14" t="n">
        <f aca="false">J15087-H15087</f>
        <v>10.43</v>
      </c>
      <c r="L15087" s="14" t="n">
        <f aca="false">G15087-H15087</f>
        <v>9.93</v>
      </c>
    </row>
    <row r="15088" customFormat="false" ht="15" hidden="false" customHeight="false" outlineLevel="0" collapsed="false">
      <c r="A15088" s="2" t="s">
        <v>174</v>
      </c>
      <c r="B15088" s="2" t="s">
        <v>142</v>
      </c>
      <c r="C15088" s="2" t="s">
        <v>49</v>
      </c>
      <c r="D15088" s="2" t="s">
        <v>12</v>
      </c>
      <c r="E15088" s="2" t="s">
        <v>83</v>
      </c>
      <c r="F15088" s="2" t="s">
        <v>976</v>
      </c>
      <c r="G15088" s="14" t="n">
        <v>29.5</v>
      </c>
      <c r="H15088" s="14" t="n">
        <v>24.57</v>
      </c>
      <c r="I15088" s="14" t="n">
        <v>29.5</v>
      </c>
      <c r="J15088" s="23" t="n">
        <f aca="false">IF(AND(E15088="Priority",ISNUMBER('Cost model'!N127)),'Cost model'!N127,'Cost model'!M127)</f>
        <v>65</v>
      </c>
      <c r="K15088" s="14" t="n">
        <f aca="false">J15088-H15088</f>
        <v>40.43</v>
      </c>
      <c r="L15088" s="14" t="n">
        <f aca="false">G15088-H15088</f>
        <v>4.93</v>
      </c>
    </row>
    <row r="15089" customFormat="false" ht="15" hidden="false" customHeight="false" outlineLevel="0" collapsed="false">
      <c r="A15089" s="2" t="s">
        <v>124</v>
      </c>
      <c r="B15089" s="2" t="s">
        <v>124</v>
      </c>
      <c r="C15089" s="2" t="s">
        <v>48</v>
      </c>
      <c r="D15089" s="2" t="s">
        <v>12</v>
      </c>
      <c r="E15089" s="2" t="s">
        <v>74</v>
      </c>
      <c r="F15089" s="2" t="s">
        <v>977</v>
      </c>
      <c r="G15089" s="14" t="n">
        <v>12.5</v>
      </c>
      <c r="H15089" s="14" t="n">
        <v>24.57</v>
      </c>
      <c r="I15089" s="14" t="n">
        <v>12.5</v>
      </c>
      <c r="J15089" s="23" t="n">
        <f aca="false">IF(AND(E15089="Priority",ISNUMBER('Cost model'!N321)),'Cost model'!N321,'Cost model'!M321)</f>
        <v>40</v>
      </c>
      <c r="K15089" s="14" t="n">
        <f aca="false">J15089-H15089</f>
        <v>15.43</v>
      </c>
      <c r="L15089" s="14" t="n">
        <f aca="false">G15089-H15089</f>
        <v>-12.07</v>
      </c>
    </row>
    <row r="15090" customFormat="false" ht="15" hidden="false" customHeight="false" outlineLevel="0" collapsed="false">
      <c r="A15090" s="2" t="s">
        <v>174</v>
      </c>
      <c r="B15090" s="2" t="s">
        <v>142</v>
      </c>
      <c r="C15090" s="2" t="s">
        <v>48</v>
      </c>
      <c r="D15090" s="2" t="s">
        <v>12</v>
      </c>
      <c r="E15090" s="2" t="s">
        <v>74</v>
      </c>
      <c r="F15090" s="2" t="s">
        <v>976</v>
      </c>
      <c r="G15090" s="14" t="n">
        <v>12.5</v>
      </c>
      <c r="H15090" s="14" t="n">
        <v>24.57</v>
      </c>
      <c r="I15090" s="14" t="n">
        <v>12.5</v>
      </c>
      <c r="J15090" s="23" t="n">
        <f aca="false">IF(AND(E15090="Priority",ISNUMBER('Cost model'!N126)),'Cost model'!N126,'Cost model'!M126)</f>
        <v>45</v>
      </c>
      <c r="K15090" s="14" t="n">
        <f aca="false">J15090-H15090</f>
        <v>20.43</v>
      </c>
      <c r="L15090" s="14" t="n">
        <f aca="false">G15090-H15090</f>
        <v>-12.07</v>
      </c>
    </row>
    <row r="15091" customFormat="false" ht="15" hidden="false" customHeight="false" outlineLevel="0" collapsed="false">
      <c r="A15091" s="2" t="s">
        <v>124</v>
      </c>
      <c r="B15091" s="2" t="s">
        <v>124</v>
      </c>
      <c r="C15091" s="2" t="s">
        <v>48</v>
      </c>
      <c r="D15091" s="2" t="s">
        <v>10</v>
      </c>
      <c r="E15091" s="2" t="s">
        <v>74</v>
      </c>
      <c r="F15091" s="2" t="s">
        <v>977</v>
      </c>
      <c r="G15091" s="14" t="n">
        <v>12.5</v>
      </c>
      <c r="H15091" s="14" t="n">
        <v>26.1</v>
      </c>
      <c r="I15091" s="14" t="n">
        <v>12.5</v>
      </c>
      <c r="J15091" s="23" t="n">
        <f aca="false">IF(AND(E15091="Priority",ISNUMBER('Cost model'!N318)),'Cost model'!N318,'Cost model'!M318)</f>
        <v>14.5</v>
      </c>
      <c r="K15091" s="14" t="n">
        <f aca="false">J15091-H15091</f>
        <v>-11.6</v>
      </c>
      <c r="L15091" s="14" t="n">
        <f aca="false">G15091-H15091</f>
        <v>-13.6</v>
      </c>
    </row>
    <row r="15092" customFormat="false" ht="15" hidden="false" customHeight="false" outlineLevel="0" collapsed="false">
      <c r="A15092" s="2" t="s">
        <v>221</v>
      </c>
      <c r="B15092" s="2" t="s">
        <v>158</v>
      </c>
      <c r="C15092" s="2" t="s">
        <v>47</v>
      </c>
      <c r="D15092" s="2" t="s">
        <v>12</v>
      </c>
      <c r="E15092" s="2" t="s">
        <v>74</v>
      </c>
      <c r="F15092" s="2" t="s">
        <v>976</v>
      </c>
      <c r="G15092" s="14" t="n">
        <v>9.5</v>
      </c>
      <c r="H15092" s="14" t="n">
        <v>85.46</v>
      </c>
      <c r="I15092" s="14" t="n">
        <v>19.5</v>
      </c>
      <c r="J15092" s="23" t="n">
        <f aca="false">IF(AND(E15092="Priority",ISNUMBER('Cost model'!N755)),'Cost model'!N755,'Cost model'!M755)</f>
        <v>50</v>
      </c>
      <c r="K15092" s="14" t="n">
        <f aca="false">J15092-H15092</f>
        <v>-35.46</v>
      </c>
      <c r="L15092" s="14" t="n">
        <f aca="false">G15092-H15092</f>
        <v>-75.96</v>
      </c>
    </row>
    <row r="15093" customFormat="false" ht="15" hidden="false" customHeight="false" outlineLevel="0" collapsed="false">
      <c r="A15093" s="2" t="s">
        <v>142</v>
      </c>
      <c r="B15093" s="2" t="s">
        <v>124</v>
      </c>
      <c r="C15093" s="2" t="s">
        <v>47</v>
      </c>
      <c r="D15093" s="2" t="s">
        <v>10</v>
      </c>
      <c r="E15093" s="2" t="s">
        <v>74</v>
      </c>
      <c r="F15093" s="2" t="s">
        <v>976</v>
      </c>
      <c r="G15093" s="14" t="n">
        <v>9.5</v>
      </c>
      <c r="H15093" s="14" t="n">
        <v>9.1</v>
      </c>
      <c r="I15093" s="14" t="n">
        <v>14.5</v>
      </c>
      <c r="J15093" s="23" t="n">
        <f aca="false">IF(AND(E15093="Priority",ISNUMBER('Cost model'!N662)),'Cost model'!N662,'Cost model'!M662)</f>
        <v>13.5</v>
      </c>
      <c r="K15093" s="14" t="n">
        <f aca="false">J15093-H15093</f>
        <v>4.4</v>
      </c>
      <c r="L15093" s="14" t="n">
        <f aca="false">G15093-H15093</f>
        <v>0.4</v>
      </c>
    </row>
    <row r="15094" customFormat="false" ht="15" hidden="false" customHeight="false" outlineLevel="0" collapsed="false">
      <c r="A15094" s="2" t="s">
        <v>174</v>
      </c>
      <c r="B15094" s="2" t="s">
        <v>174</v>
      </c>
      <c r="C15094" s="2" t="s">
        <v>48</v>
      </c>
      <c r="D15094" s="2" t="s">
        <v>10</v>
      </c>
      <c r="E15094" s="2" t="s">
        <v>74</v>
      </c>
      <c r="F15094" s="2" t="s">
        <v>977</v>
      </c>
      <c r="G15094" s="14" t="n">
        <v>12.5</v>
      </c>
      <c r="H15094" s="14" t="n">
        <v>12.14</v>
      </c>
      <c r="I15094" s="14" t="n">
        <v>12.5</v>
      </c>
      <c r="J15094" s="23" t="n">
        <f aca="false">IF(AND(E15094="Priority",ISNUMBER('Cost model'!N168)),'Cost model'!N168,'Cost model'!M168)</f>
        <v>13.5</v>
      </c>
      <c r="K15094" s="14" t="n">
        <f aca="false">J15094-H15094</f>
        <v>1.36</v>
      </c>
      <c r="L15094" s="14" t="n">
        <f aca="false">G15094-H15094</f>
        <v>0.359999999999999</v>
      </c>
    </row>
    <row r="15095" customFormat="false" ht="15" hidden="false" customHeight="false" outlineLevel="0" collapsed="false">
      <c r="A15095" s="2" t="s">
        <v>174</v>
      </c>
      <c r="B15095" s="2" t="s">
        <v>174</v>
      </c>
      <c r="C15095" s="2" t="s">
        <v>48</v>
      </c>
      <c r="D15095" s="2" t="s">
        <v>12</v>
      </c>
      <c r="E15095" s="2" t="s">
        <v>83</v>
      </c>
      <c r="F15095" s="2" t="s">
        <v>977</v>
      </c>
      <c r="G15095" s="14" t="n">
        <v>19.5</v>
      </c>
      <c r="H15095" s="14" t="n">
        <v>46.84</v>
      </c>
      <c r="I15095" s="14" t="n">
        <v>19.5</v>
      </c>
      <c r="J15095" s="23" t="n">
        <f aca="false">IF(AND(E15095="Priority",ISNUMBER('Cost model'!N171)),'Cost model'!N171,'Cost model'!M171)</f>
        <v>55</v>
      </c>
      <c r="K15095" s="14" t="n">
        <f aca="false">J15095-H15095</f>
        <v>8.16</v>
      </c>
      <c r="L15095" s="14" t="n">
        <f aca="false">G15095-H15095</f>
        <v>-27.34</v>
      </c>
    </row>
    <row r="15096" customFormat="false" ht="15" hidden="false" customHeight="false" outlineLevel="0" collapsed="false">
      <c r="A15096" s="2" t="s">
        <v>174</v>
      </c>
      <c r="B15096" s="2" t="s">
        <v>221</v>
      </c>
      <c r="C15096" s="2" t="s">
        <v>47</v>
      </c>
      <c r="D15096" s="2" t="s">
        <v>12</v>
      </c>
      <c r="E15096" s="2" t="s">
        <v>74</v>
      </c>
      <c r="F15096" s="2" t="s">
        <v>976</v>
      </c>
      <c r="G15096" s="14" t="n">
        <v>9.5</v>
      </c>
      <c r="H15096" s="14" t="n">
        <v>50.33</v>
      </c>
      <c r="I15096" s="14" t="n">
        <v>24.5</v>
      </c>
      <c r="J15096" s="23" t="n">
        <f aca="false">IF(AND(E15096="Priority",ISNUMBER('Cost model'!N155)),'Cost model'!N155,'Cost model'!M155)</f>
        <v>50</v>
      </c>
      <c r="K15096" s="14" t="n">
        <f aca="false">J15096-H15096</f>
        <v>-0.329999999999998</v>
      </c>
      <c r="L15096" s="14" t="n">
        <f aca="false">G15096-H15096</f>
        <v>-40.83</v>
      </c>
    </row>
    <row r="15097" customFormat="false" ht="15" hidden="false" customHeight="false" outlineLevel="0" collapsed="false">
      <c r="A15097" s="2" t="s">
        <v>174</v>
      </c>
      <c r="B15097" s="2" t="s">
        <v>174</v>
      </c>
      <c r="C15097" s="2" t="s">
        <v>47</v>
      </c>
      <c r="D15097" s="2" t="s">
        <v>14</v>
      </c>
      <c r="E15097" s="2" t="s">
        <v>74</v>
      </c>
      <c r="F15097" s="2" t="s">
        <v>977</v>
      </c>
      <c r="G15097" s="14" t="n">
        <v>25</v>
      </c>
      <c r="H15097" s="14" t="n">
        <v>65.66</v>
      </c>
      <c r="I15097" s="14" t="n">
        <v>25</v>
      </c>
      <c r="J15097" s="23" t="n">
        <f aca="false">IF(AND(E15097="Priority",ISNUMBER('Cost model'!N176)),'Cost model'!N176,'Cost model'!M176)</f>
        <v>95</v>
      </c>
      <c r="K15097" s="14" t="n">
        <f aca="false">J15097-H15097</f>
        <v>29.34</v>
      </c>
      <c r="L15097" s="14" t="n">
        <f aca="false">G15097-H15097</f>
        <v>-40.66</v>
      </c>
    </row>
    <row r="15098" customFormat="false" ht="15" hidden="false" customHeight="false" outlineLevel="0" collapsed="false">
      <c r="A15098" s="2" t="s">
        <v>174</v>
      </c>
      <c r="B15098" s="2" t="s">
        <v>174</v>
      </c>
      <c r="C15098" s="2" t="s">
        <v>47</v>
      </c>
      <c r="D15098" s="2" t="s">
        <v>10</v>
      </c>
      <c r="E15098" s="2" t="s">
        <v>74</v>
      </c>
      <c r="F15098" s="2" t="s">
        <v>977</v>
      </c>
      <c r="G15098" s="14" t="n">
        <v>9.5</v>
      </c>
      <c r="H15098" s="14" t="n">
        <v>6.93</v>
      </c>
      <c r="I15098" s="14" t="n">
        <v>9.5</v>
      </c>
      <c r="J15098" s="23" t="n">
        <f aca="false">IF(AND(E15098="Priority",ISNUMBER('Cost model'!N167)),'Cost model'!N167,'Cost model'!M167)</f>
        <v>8.5</v>
      </c>
      <c r="K15098" s="14" t="n">
        <f aca="false">J15098-H15098</f>
        <v>1.57</v>
      </c>
      <c r="L15098" s="14" t="n">
        <f aca="false">G15098-H15098</f>
        <v>2.57</v>
      </c>
    </row>
    <row r="15099" customFormat="false" ht="15" hidden="false" customHeight="false" outlineLevel="0" collapsed="false">
      <c r="A15099" s="2" t="s">
        <v>221</v>
      </c>
      <c r="B15099" s="2" t="s">
        <v>221</v>
      </c>
      <c r="C15099" s="2" t="s">
        <v>47</v>
      </c>
      <c r="D15099" s="2" t="s">
        <v>12</v>
      </c>
      <c r="E15099" s="2" t="s">
        <v>83</v>
      </c>
      <c r="F15099" s="2" t="s">
        <v>977</v>
      </c>
      <c r="G15099" s="14" t="n">
        <v>19.5</v>
      </c>
      <c r="H15099" s="14" t="n">
        <v>56.49</v>
      </c>
      <c r="I15099" s="14" t="n">
        <v>19.5</v>
      </c>
      <c r="J15099" s="23" t="n">
        <f aca="false">IF(AND(E15099="Priority",ISNUMBER('Cost model'!N740)),'Cost model'!N740,'Cost model'!M740)</f>
        <v>28.5</v>
      </c>
      <c r="K15099" s="14" t="n">
        <f aca="false">J15099-H15099</f>
        <v>-27.99</v>
      </c>
      <c r="L15099" s="14" t="n">
        <f aca="false">G15099-H15099</f>
        <v>-36.99</v>
      </c>
    </row>
    <row r="15100" customFormat="false" ht="15" hidden="false" customHeight="false" outlineLevel="0" collapsed="false">
      <c r="A15100" s="2" t="s">
        <v>221</v>
      </c>
      <c r="B15100" s="2" t="s">
        <v>158</v>
      </c>
      <c r="C15100" s="2" t="s">
        <v>49</v>
      </c>
      <c r="D15100" s="2" t="s">
        <v>10</v>
      </c>
      <c r="E15100" s="2" t="s">
        <v>74</v>
      </c>
      <c r="F15100" s="2" t="s">
        <v>976</v>
      </c>
      <c r="G15100" s="14" t="n">
        <v>17.5</v>
      </c>
      <c r="H15100" s="14" t="n">
        <v>19</v>
      </c>
      <c r="I15100" s="14" t="n">
        <v>17.5</v>
      </c>
      <c r="J15100" s="23" t="n">
        <f aca="false">IF(AND(E15100="Priority",ISNUMBER('Cost model'!N754)),'Cost model'!N754,'Cost model'!M754)</f>
        <v>23.5</v>
      </c>
      <c r="K15100" s="14" t="n">
        <f aca="false">J15100-H15100</f>
        <v>4.5</v>
      </c>
      <c r="L15100" s="14" t="n">
        <f aca="false">G15100-H15100</f>
        <v>-1.5</v>
      </c>
    </row>
    <row r="15101" customFormat="false" ht="15" hidden="false" customHeight="false" outlineLevel="0" collapsed="false">
      <c r="A15101" s="2" t="s">
        <v>124</v>
      </c>
      <c r="B15101" s="2" t="s">
        <v>124</v>
      </c>
      <c r="C15101" s="2" t="s">
        <v>48</v>
      </c>
      <c r="D15101" s="2" t="s">
        <v>14</v>
      </c>
      <c r="E15101" s="2" t="s">
        <v>74</v>
      </c>
      <c r="F15101" s="2" t="s">
        <v>977</v>
      </c>
      <c r="G15101" s="14" t="n">
        <v>45</v>
      </c>
      <c r="H15101" s="14" t="n">
        <v>131.91</v>
      </c>
      <c r="I15101" s="14" t="n">
        <v>45</v>
      </c>
      <c r="J15101" s="23" t="n">
        <f aca="false">IF(AND(E15101="Priority",ISNUMBER('Cost model'!N327)),'Cost model'!N327,'Cost model'!M327)</f>
        <v>130</v>
      </c>
      <c r="K15101" s="14" t="n">
        <f aca="false">J15101-H15101</f>
        <v>-1.91</v>
      </c>
      <c r="L15101" s="14" t="n">
        <f aca="false">G15101-H15101</f>
        <v>-86.91</v>
      </c>
    </row>
    <row r="15102" customFormat="false" ht="15" hidden="false" customHeight="false" outlineLevel="0" collapsed="false">
      <c r="A15102" s="2" t="s">
        <v>158</v>
      </c>
      <c r="B15102" s="2" t="s">
        <v>158</v>
      </c>
      <c r="C15102" s="2" t="s">
        <v>49</v>
      </c>
      <c r="D15102" s="2" t="s">
        <v>12</v>
      </c>
      <c r="E15102" s="2" t="s">
        <v>83</v>
      </c>
      <c r="F15102" s="2" t="s">
        <v>977</v>
      </c>
      <c r="G15102" s="14" t="n">
        <v>29.5</v>
      </c>
      <c r="H15102" s="14" t="n">
        <v>44.87</v>
      </c>
      <c r="I15102" s="14" t="n">
        <v>29.5</v>
      </c>
      <c r="J15102" s="23" t="n">
        <f aca="false">IF(AND(E15102="Priority",ISNUMBER('Cost model'!N427)),'Cost model'!N427,'Cost model'!M427)</f>
        <v>40</v>
      </c>
      <c r="K15102" s="14" t="n">
        <f aca="false">J15102-H15102</f>
        <v>-4.87</v>
      </c>
      <c r="L15102" s="14" t="n">
        <f aca="false">G15102-H15102</f>
        <v>-15.37</v>
      </c>
    </row>
    <row r="15103" customFormat="false" ht="15" hidden="false" customHeight="false" outlineLevel="0" collapsed="false">
      <c r="A15103" s="2" t="s">
        <v>221</v>
      </c>
      <c r="B15103" s="2" t="s">
        <v>221</v>
      </c>
      <c r="C15103" s="2" t="s">
        <v>49</v>
      </c>
      <c r="D15103" s="2" t="s">
        <v>10</v>
      </c>
      <c r="E15103" s="2" t="s">
        <v>74</v>
      </c>
      <c r="F15103" s="2" t="s">
        <v>977</v>
      </c>
      <c r="G15103" s="14" t="n">
        <v>17.5</v>
      </c>
      <c r="H15103" s="14" t="n">
        <v>21.55</v>
      </c>
      <c r="I15103" s="14" t="n">
        <v>17.5</v>
      </c>
      <c r="J15103" s="23" t="n">
        <f aca="false">IF(AND(E15103="Priority",ISNUMBER('Cost model'!N739)),'Cost model'!N739,'Cost model'!M739)</f>
        <v>17.5</v>
      </c>
      <c r="K15103" s="14" t="n">
        <f aca="false">J15103-H15103</f>
        <v>-4.05</v>
      </c>
      <c r="L15103" s="14" t="n">
        <f aca="false">G15103-H15103</f>
        <v>-4.05</v>
      </c>
    </row>
    <row r="15104" customFormat="false" ht="15" hidden="false" customHeight="false" outlineLevel="0" collapsed="false">
      <c r="A15104" s="2" t="s">
        <v>142</v>
      </c>
      <c r="B15104" s="2" t="s">
        <v>124</v>
      </c>
      <c r="C15104" s="2" t="s">
        <v>49</v>
      </c>
      <c r="D15104" s="2" t="s">
        <v>10</v>
      </c>
      <c r="E15104" s="2" t="s">
        <v>74</v>
      </c>
      <c r="F15104" s="2" t="s">
        <v>976</v>
      </c>
      <c r="G15104" s="14" t="n">
        <v>17.5</v>
      </c>
      <c r="H15104" s="14" t="n">
        <v>12.14</v>
      </c>
      <c r="I15104" s="14" t="n">
        <v>17.5</v>
      </c>
      <c r="J15104" s="23" t="n">
        <f aca="false">IF(AND(E15104="Priority",ISNUMBER('Cost model'!N664)),'Cost model'!N664,'Cost model'!M664)</f>
        <v>19.5</v>
      </c>
      <c r="K15104" s="14" t="n">
        <f aca="false">J15104-H15104</f>
        <v>7.36</v>
      </c>
      <c r="L15104" s="14" t="n">
        <f aca="false">G15104-H15104</f>
        <v>5.36</v>
      </c>
    </row>
    <row r="15105" customFormat="false" ht="15" hidden="false" customHeight="false" outlineLevel="0" collapsed="false">
      <c r="A15105" s="2" t="s">
        <v>221</v>
      </c>
      <c r="B15105" s="2" t="s">
        <v>221</v>
      </c>
      <c r="C15105" s="2" t="s">
        <v>49</v>
      </c>
      <c r="D15105" s="2" t="s">
        <v>12</v>
      </c>
      <c r="E15105" s="2" t="s">
        <v>74</v>
      </c>
      <c r="F15105" s="2" t="s">
        <v>977</v>
      </c>
      <c r="G15105" s="14" t="n">
        <v>19.5</v>
      </c>
      <c r="H15105" s="14" t="n">
        <v>83.53</v>
      </c>
      <c r="I15105" s="14" t="n">
        <v>19.5</v>
      </c>
      <c r="J15105" s="23" t="n">
        <f aca="false">IF(AND(E15105="Priority",ISNUMBER('Cost model'!N742)),'Cost model'!N742,'Cost model'!M742)</f>
        <v>60</v>
      </c>
      <c r="K15105" s="14" t="n">
        <f aca="false">J15105-H15105</f>
        <v>-23.53</v>
      </c>
      <c r="L15105" s="14" t="n">
        <f aca="false">G15105-H15105</f>
        <v>-64.03</v>
      </c>
    </row>
    <row r="15106" customFormat="false" ht="15" hidden="false" customHeight="false" outlineLevel="0" collapsed="false">
      <c r="A15106" s="2" t="s">
        <v>342</v>
      </c>
      <c r="B15106" s="2" t="s">
        <v>158</v>
      </c>
      <c r="C15106" s="2" t="s">
        <v>49</v>
      </c>
      <c r="D15106" s="2" t="s">
        <v>13</v>
      </c>
      <c r="E15106" s="2" t="s">
        <v>74</v>
      </c>
      <c r="F15106" s="2" t="s">
        <v>976</v>
      </c>
      <c r="G15106" s="14" t="n">
        <v>95</v>
      </c>
      <c r="H15106" s="14" t="n">
        <v>129.59</v>
      </c>
      <c r="I15106" s="14" t="n">
        <v>95</v>
      </c>
      <c r="J15106" s="23" t="n">
        <f aca="false">IF(AND(E15106="Priority",ISNUMBER('Cost model'!N220)),'Cost model'!N220,'Cost model'!M220)</f>
        <v>135</v>
      </c>
      <c r="K15106" s="14" t="n">
        <f aca="false">J15106-H15106</f>
        <v>5.41</v>
      </c>
      <c r="L15106" s="14" t="n">
        <f aca="false">G15106-H15106</f>
        <v>-34.59</v>
      </c>
    </row>
    <row r="15107" customFormat="false" ht="15" hidden="false" customHeight="false" outlineLevel="0" collapsed="false">
      <c r="A15107" s="2" t="s">
        <v>174</v>
      </c>
      <c r="B15107" s="2" t="s">
        <v>124</v>
      </c>
      <c r="C15107" s="2" t="s">
        <v>48</v>
      </c>
      <c r="D15107" s="2" t="s">
        <v>12</v>
      </c>
      <c r="E15107" s="2" t="s">
        <v>83</v>
      </c>
      <c r="F15107" s="2" t="s">
        <v>976</v>
      </c>
      <c r="G15107" s="14" t="n">
        <v>19.5</v>
      </c>
      <c r="H15107" s="14" t="n">
        <v>44.44</v>
      </c>
      <c r="I15107" s="14" t="n">
        <v>19.5</v>
      </c>
      <c r="J15107" s="23" t="n">
        <f aca="false">IF(AND(E15107="Priority",ISNUMBER('Cost model'!N111)),'Cost model'!N111,'Cost model'!M111)</f>
        <v>60</v>
      </c>
      <c r="K15107" s="14" t="n">
        <f aca="false">J15107-H15107</f>
        <v>15.56</v>
      </c>
      <c r="L15107" s="14" t="n">
        <f aca="false">G15107-H15107</f>
        <v>-24.94</v>
      </c>
    </row>
    <row r="15108" customFormat="false" ht="15" hidden="false" customHeight="false" outlineLevel="0" collapsed="false">
      <c r="A15108" s="2" t="s">
        <v>142</v>
      </c>
      <c r="B15108" s="2" t="s">
        <v>174</v>
      </c>
      <c r="C15108" s="2" t="s">
        <v>47</v>
      </c>
      <c r="D15108" s="2" t="s">
        <v>15</v>
      </c>
      <c r="E15108" s="2" t="s">
        <v>74</v>
      </c>
      <c r="F15108" s="2" t="s">
        <v>976</v>
      </c>
      <c r="G15108" s="14" t="n">
        <v>45</v>
      </c>
      <c r="H15108" s="14" t="n">
        <v>107.23</v>
      </c>
      <c r="I15108" s="14" t="n">
        <v>250</v>
      </c>
      <c r="J15108" s="23" t="n">
        <f aca="false">IF(AND(E15108="Priority",ISNUMBER('Cost model'!N704)),'Cost model'!N704,'Cost model'!M704)</f>
        <v>150</v>
      </c>
      <c r="K15108" s="14" t="n">
        <f aca="false">J15108-H15108</f>
        <v>42.77</v>
      </c>
      <c r="L15108" s="14" t="n">
        <f aca="false">G15108-H15108</f>
        <v>-62.23</v>
      </c>
    </row>
    <row r="15109" customFormat="false" ht="15" hidden="false" customHeight="false" outlineLevel="0" collapsed="false">
      <c r="A15109" s="2" t="s">
        <v>174</v>
      </c>
      <c r="B15109" s="2" t="s">
        <v>158</v>
      </c>
      <c r="C15109" s="2" t="s">
        <v>47</v>
      </c>
      <c r="D15109" s="2" t="s">
        <v>10</v>
      </c>
      <c r="E15109" s="2" t="s">
        <v>74</v>
      </c>
      <c r="F15109" s="2" t="s">
        <v>976</v>
      </c>
      <c r="G15109" s="14" t="n">
        <v>9.5</v>
      </c>
      <c r="H15109" s="14" t="n">
        <v>7.72</v>
      </c>
      <c r="I15109" s="14" t="n">
        <v>14.5</v>
      </c>
      <c r="J15109" s="23" t="n">
        <f aca="false">IF(AND(E15109="Priority",ISNUMBER('Cost model'!N137)),'Cost model'!N137,'Cost model'!M137)</f>
        <v>13.5</v>
      </c>
      <c r="K15109" s="14" t="n">
        <f aca="false">J15109-H15109</f>
        <v>5.78</v>
      </c>
      <c r="L15109" s="14" t="n">
        <f aca="false">G15109-H15109</f>
        <v>1.78</v>
      </c>
    </row>
    <row r="15110" customFormat="false" ht="15" hidden="false" customHeight="false" outlineLevel="0" collapsed="false">
      <c r="A15110" s="2" t="s">
        <v>142</v>
      </c>
      <c r="B15110" s="2" t="s">
        <v>142</v>
      </c>
      <c r="C15110" s="2" t="s">
        <v>47</v>
      </c>
      <c r="D15110" s="2" t="s">
        <v>10</v>
      </c>
      <c r="E15110" s="2" t="s">
        <v>74</v>
      </c>
      <c r="F15110" s="2" t="s">
        <v>977</v>
      </c>
      <c r="G15110" s="14" t="n">
        <v>9.5</v>
      </c>
      <c r="H15110" s="14" t="n">
        <v>24.57</v>
      </c>
      <c r="I15110" s="14" t="n">
        <v>9.5</v>
      </c>
      <c r="J15110" s="23" t="n">
        <f aca="false">IF(AND(E15110="Priority",ISNUMBER('Cost model'!N632)),'Cost model'!N632,'Cost model'!M632)</f>
        <v>9.5</v>
      </c>
      <c r="K15110" s="14" t="n">
        <f aca="false">J15110-H15110</f>
        <v>-15.07</v>
      </c>
      <c r="L15110" s="14" t="n">
        <f aca="false">G15110-H15110</f>
        <v>-15.07</v>
      </c>
    </row>
    <row r="15111" customFormat="false" ht="15" hidden="false" customHeight="false" outlineLevel="0" collapsed="false">
      <c r="A15111" s="2" t="s">
        <v>174</v>
      </c>
      <c r="B15111" s="2" t="s">
        <v>174</v>
      </c>
      <c r="C15111" s="2" t="s">
        <v>49</v>
      </c>
      <c r="D15111" s="2" t="s">
        <v>13</v>
      </c>
      <c r="E15111" s="2" t="s">
        <v>74</v>
      </c>
      <c r="F15111" s="2" t="s">
        <v>977</v>
      </c>
      <c r="G15111" s="14" t="n">
        <v>50</v>
      </c>
      <c r="H15111" s="14" t="n">
        <v>96.34</v>
      </c>
      <c r="I15111" s="14" t="n">
        <v>50</v>
      </c>
      <c r="J15111" s="23" t="n">
        <f aca="false">IF(AND(E15111="Priority",ISNUMBER('Cost model'!N175)),'Cost model'!N175,'Cost model'!M175)</f>
        <v>75</v>
      </c>
      <c r="K15111" s="14" t="n">
        <f aca="false">J15111-H15111</f>
        <v>-21.34</v>
      </c>
      <c r="L15111" s="14" t="n">
        <f aca="false">G15111-H15111</f>
        <v>-46.34</v>
      </c>
    </row>
    <row r="15112" customFormat="false" ht="15" hidden="false" customHeight="false" outlineLevel="0" collapsed="false">
      <c r="A15112" s="2" t="s">
        <v>174</v>
      </c>
      <c r="B15112" s="2" t="s">
        <v>174</v>
      </c>
      <c r="C15112" s="2" t="s">
        <v>47</v>
      </c>
      <c r="D15112" s="2" t="s">
        <v>10</v>
      </c>
      <c r="E15112" s="2" t="s">
        <v>74</v>
      </c>
      <c r="F15112" s="2" t="s">
        <v>977</v>
      </c>
      <c r="G15112" s="14" t="n">
        <v>9.5</v>
      </c>
      <c r="H15112" s="14" t="n">
        <v>6.23</v>
      </c>
      <c r="I15112" s="14" t="n">
        <v>9.5</v>
      </c>
      <c r="J15112" s="23" t="n">
        <f aca="false">IF(AND(E15112="Priority",ISNUMBER('Cost model'!N167)),'Cost model'!N167,'Cost model'!M167)</f>
        <v>8.5</v>
      </c>
      <c r="K15112" s="14" t="n">
        <f aca="false">J15112-H15112</f>
        <v>2.27</v>
      </c>
      <c r="L15112" s="14" t="n">
        <f aca="false">G15112-H15112</f>
        <v>3.27</v>
      </c>
    </row>
    <row r="15113" customFormat="false" ht="15" hidden="false" customHeight="false" outlineLevel="0" collapsed="false">
      <c r="A15113" s="2" t="s">
        <v>221</v>
      </c>
      <c r="B15113" s="2" t="s">
        <v>221</v>
      </c>
      <c r="C15113" s="2" t="s">
        <v>47</v>
      </c>
      <c r="D15113" s="2" t="s">
        <v>10</v>
      </c>
      <c r="E15113" s="2" t="s">
        <v>74</v>
      </c>
      <c r="F15113" s="2" t="s">
        <v>977</v>
      </c>
      <c r="G15113" s="14" t="n">
        <v>9.5</v>
      </c>
      <c r="H15113" s="14" t="n">
        <v>7.43</v>
      </c>
      <c r="I15113" s="14" t="n">
        <v>9.5</v>
      </c>
      <c r="J15113" s="23" t="n">
        <f aca="false">IF(AND(E15113="Priority",ISNUMBER('Cost model'!N737)),'Cost model'!N737,'Cost model'!M737)</f>
        <v>8.5</v>
      </c>
      <c r="K15113" s="14" t="n">
        <f aca="false">J15113-H15113</f>
        <v>1.07</v>
      </c>
      <c r="L15113" s="14" t="n">
        <f aca="false">G15113-H15113</f>
        <v>2.07</v>
      </c>
    </row>
    <row r="15114" customFormat="false" ht="15" hidden="false" customHeight="false" outlineLevel="0" collapsed="false">
      <c r="A15114" s="2" t="s">
        <v>158</v>
      </c>
      <c r="B15114" s="2" t="s">
        <v>158</v>
      </c>
      <c r="C15114" s="2" t="s">
        <v>47</v>
      </c>
      <c r="D15114" s="2" t="s">
        <v>12</v>
      </c>
      <c r="E15114" s="2" t="s">
        <v>74</v>
      </c>
      <c r="F15114" s="2" t="s">
        <v>977</v>
      </c>
      <c r="G15114" s="14" t="n">
        <v>9.5</v>
      </c>
      <c r="H15114" s="14" t="n">
        <v>18.47</v>
      </c>
      <c r="I15114" s="14" t="n">
        <v>9.5</v>
      </c>
      <c r="J15114" s="23" t="n">
        <f aca="false">IF(AND(E15114="Priority",ISNUMBER('Cost model'!N425)),'Cost model'!N425,'Cost model'!M425)</f>
        <v>14.5</v>
      </c>
      <c r="K15114" s="14" t="n">
        <f aca="false">J15114-H15114</f>
        <v>-3.97</v>
      </c>
      <c r="L15114" s="14" t="n">
        <f aca="false">G15114-H15114</f>
        <v>-8.97</v>
      </c>
    </row>
    <row r="15115" customFormat="false" ht="15" hidden="false" customHeight="false" outlineLevel="0" collapsed="false">
      <c r="A15115" s="2" t="s">
        <v>124</v>
      </c>
      <c r="B15115" s="2" t="s">
        <v>124</v>
      </c>
      <c r="C15115" s="2" t="s">
        <v>48</v>
      </c>
      <c r="D15115" s="2" t="s">
        <v>12</v>
      </c>
      <c r="E15115" s="2" t="s">
        <v>83</v>
      </c>
      <c r="F15115" s="2" t="s">
        <v>977</v>
      </c>
      <c r="G15115" s="14" t="n">
        <v>19.5</v>
      </c>
      <c r="H15115" s="14" t="n">
        <v>80.65</v>
      </c>
      <c r="I15115" s="14" t="n">
        <v>19.5</v>
      </c>
      <c r="J15115" s="23" t="n">
        <f aca="false">IF(AND(E15115="Priority",ISNUMBER('Cost model'!N321)),'Cost model'!N321,'Cost model'!M321)</f>
        <v>55</v>
      </c>
      <c r="K15115" s="14" t="n">
        <f aca="false">J15115-H15115</f>
        <v>-25.65</v>
      </c>
      <c r="L15115" s="14" t="n">
        <f aca="false">G15115-H15115</f>
        <v>-61.15</v>
      </c>
    </row>
    <row r="15116" customFormat="false" ht="15" hidden="false" customHeight="false" outlineLevel="0" collapsed="false">
      <c r="A15116" s="2" t="s">
        <v>124</v>
      </c>
      <c r="B15116" s="2" t="s">
        <v>124</v>
      </c>
      <c r="C15116" s="2" t="s">
        <v>47</v>
      </c>
      <c r="D15116" s="2" t="s">
        <v>10</v>
      </c>
      <c r="E15116" s="2" t="s">
        <v>83</v>
      </c>
      <c r="F15116" s="2" t="s">
        <v>977</v>
      </c>
      <c r="G15116" s="14" t="n">
        <v>14.5</v>
      </c>
      <c r="H15116" s="14" t="n">
        <v>5.25</v>
      </c>
      <c r="I15116" s="14" t="n">
        <v>14.5</v>
      </c>
      <c r="J15116" s="23" t="n">
        <f aca="false">IF(AND(E15116="Priority",ISNUMBER('Cost model'!N317)),'Cost model'!N317,'Cost model'!M317)</f>
        <v>15.5</v>
      </c>
      <c r="K15116" s="14" t="n">
        <f aca="false">J15116-H15116</f>
        <v>10.25</v>
      </c>
      <c r="L15116" s="14" t="n">
        <f aca="false">G15116-H15116</f>
        <v>9.25</v>
      </c>
    </row>
    <row r="15117" customFormat="false" ht="15" hidden="false" customHeight="false" outlineLevel="0" collapsed="false">
      <c r="A15117" s="2" t="s">
        <v>124</v>
      </c>
      <c r="B15117" s="2" t="s">
        <v>174</v>
      </c>
      <c r="C15117" s="2" t="s">
        <v>49</v>
      </c>
      <c r="D15117" s="2" t="s">
        <v>12</v>
      </c>
      <c r="E15117" s="2" t="s">
        <v>74</v>
      </c>
      <c r="F15117" s="2" t="s">
        <v>976</v>
      </c>
      <c r="G15117" s="14" t="n">
        <v>19.5</v>
      </c>
      <c r="H15117" s="14" t="n">
        <v>80.52</v>
      </c>
      <c r="I15117" s="14" t="n">
        <v>19.5</v>
      </c>
      <c r="J15117" s="23" t="n">
        <f aca="false">IF(AND(E15117="Priority",ISNUMBER('Cost model'!N367)),'Cost model'!N367,'Cost model'!M367)</f>
        <v>60</v>
      </c>
      <c r="K15117" s="14" t="n">
        <f aca="false">J15117-H15117</f>
        <v>-20.52</v>
      </c>
      <c r="L15117" s="14" t="n">
        <f aca="false">G15117-H15117</f>
        <v>-61.02</v>
      </c>
    </row>
    <row r="15118" customFormat="false" ht="15" hidden="false" customHeight="false" outlineLevel="0" collapsed="false">
      <c r="A15118" s="2" t="s">
        <v>221</v>
      </c>
      <c r="B15118" s="2" t="s">
        <v>221</v>
      </c>
      <c r="C15118" s="2" t="s">
        <v>47</v>
      </c>
      <c r="D15118" s="2" t="s">
        <v>12</v>
      </c>
      <c r="E15118" s="2" t="s">
        <v>74</v>
      </c>
      <c r="F15118" s="2" t="s">
        <v>977</v>
      </c>
      <c r="G15118" s="14" t="n">
        <v>9.5</v>
      </c>
      <c r="H15118" s="14" t="n">
        <v>28.28</v>
      </c>
      <c r="I15118" s="14" t="n">
        <v>9.5</v>
      </c>
      <c r="J15118" s="23" t="n">
        <f aca="false">IF(AND(E15118="Priority",ISNUMBER('Cost model'!N740)),'Cost model'!N740,'Cost model'!M740)</f>
        <v>22.5</v>
      </c>
      <c r="K15118" s="14" t="n">
        <f aca="false">J15118-H15118</f>
        <v>-5.78</v>
      </c>
      <c r="L15118" s="14" t="n">
        <f aca="false">G15118-H15118</f>
        <v>-18.78</v>
      </c>
    </row>
    <row r="15119" customFormat="false" ht="15" hidden="false" customHeight="false" outlineLevel="0" collapsed="false">
      <c r="A15119" s="2" t="s">
        <v>124</v>
      </c>
      <c r="B15119" s="2" t="s">
        <v>124</v>
      </c>
      <c r="C15119" s="2" t="s">
        <v>48</v>
      </c>
      <c r="D15119" s="2" t="s">
        <v>12</v>
      </c>
      <c r="E15119" s="2" t="s">
        <v>74</v>
      </c>
      <c r="F15119" s="2" t="s">
        <v>977</v>
      </c>
      <c r="G15119" s="14" t="n">
        <v>12.5</v>
      </c>
      <c r="H15119" s="14" t="n">
        <v>26.1</v>
      </c>
      <c r="I15119" s="14" t="n">
        <v>12.5</v>
      </c>
      <c r="J15119" s="23" t="n">
        <f aca="false">IF(AND(E15119="Priority",ISNUMBER('Cost model'!N321)),'Cost model'!N321,'Cost model'!M321)</f>
        <v>40</v>
      </c>
      <c r="K15119" s="14" t="n">
        <f aca="false">J15119-H15119</f>
        <v>13.9</v>
      </c>
      <c r="L15119" s="14" t="n">
        <f aca="false">G15119-H15119</f>
        <v>-13.6</v>
      </c>
    </row>
    <row r="15120" customFormat="false" ht="15" hidden="false" customHeight="false" outlineLevel="0" collapsed="false">
      <c r="A15120" s="2" t="s">
        <v>174</v>
      </c>
      <c r="B15120" s="2" t="s">
        <v>174</v>
      </c>
      <c r="C15120" s="2" t="s">
        <v>49</v>
      </c>
      <c r="D15120" s="2" t="s">
        <v>12</v>
      </c>
      <c r="E15120" s="2" t="s">
        <v>74</v>
      </c>
      <c r="F15120" s="2" t="s">
        <v>977</v>
      </c>
      <c r="G15120" s="14" t="n">
        <v>19.5</v>
      </c>
      <c r="H15120" s="14" t="n">
        <v>42.6</v>
      </c>
      <c r="I15120" s="14" t="n">
        <v>19.5</v>
      </c>
      <c r="J15120" s="23" t="n">
        <f aca="false">IF(AND(E15120="Priority",ISNUMBER('Cost model'!N172)),'Cost model'!N172,'Cost model'!M172)</f>
        <v>45</v>
      </c>
      <c r="K15120" s="14" t="n">
        <f aca="false">J15120-H15120</f>
        <v>2.4</v>
      </c>
      <c r="L15120" s="14" t="n">
        <f aca="false">G15120-H15120</f>
        <v>-23.1</v>
      </c>
    </row>
    <row r="15121" customFormat="false" ht="15" hidden="false" customHeight="false" outlineLevel="0" collapsed="false">
      <c r="A15121" s="2" t="s">
        <v>221</v>
      </c>
      <c r="B15121" s="2" t="s">
        <v>221</v>
      </c>
      <c r="C15121" s="2" t="s">
        <v>47</v>
      </c>
      <c r="D15121" s="2" t="s">
        <v>10</v>
      </c>
      <c r="E15121" s="2" t="s">
        <v>74</v>
      </c>
      <c r="F15121" s="2" t="s">
        <v>977</v>
      </c>
      <c r="G15121" s="14" t="n">
        <v>9.5</v>
      </c>
      <c r="H15121" s="14" t="n">
        <v>7.43</v>
      </c>
      <c r="I15121" s="14" t="n">
        <v>9.5</v>
      </c>
      <c r="J15121" s="23" t="n">
        <f aca="false">IF(AND(E15121="Priority",ISNUMBER('Cost model'!N737)),'Cost model'!N737,'Cost model'!M737)</f>
        <v>8.5</v>
      </c>
      <c r="K15121" s="14" t="n">
        <f aca="false">J15121-H15121</f>
        <v>1.07</v>
      </c>
      <c r="L15121" s="14" t="n">
        <f aca="false">G15121-H15121</f>
        <v>2.07</v>
      </c>
    </row>
    <row r="15122" customFormat="false" ht="15" hidden="false" customHeight="false" outlineLevel="0" collapsed="false">
      <c r="A15122" s="2" t="s">
        <v>174</v>
      </c>
      <c r="B15122" s="2" t="s">
        <v>174</v>
      </c>
      <c r="C15122" s="2" t="s">
        <v>48</v>
      </c>
      <c r="D15122" s="2" t="s">
        <v>12</v>
      </c>
      <c r="E15122" s="2" t="s">
        <v>74</v>
      </c>
      <c r="F15122" s="2" t="s">
        <v>977</v>
      </c>
      <c r="G15122" s="14" t="n">
        <v>12.5</v>
      </c>
      <c r="H15122" s="14" t="n">
        <v>24.57</v>
      </c>
      <c r="I15122" s="14" t="n">
        <v>12.5</v>
      </c>
      <c r="J15122" s="23" t="n">
        <f aca="false">IF(AND(E15122="Priority",ISNUMBER('Cost model'!N171)),'Cost model'!N171,'Cost model'!M171)</f>
        <v>40</v>
      </c>
      <c r="K15122" s="14" t="n">
        <f aca="false">J15122-H15122</f>
        <v>15.43</v>
      </c>
      <c r="L15122" s="14" t="n">
        <f aca="false">G15122-H15122</f>
        <v>-12.07</v>
      </c>
    </row>
    <row r="15123" customFormat="false" ht="15" hidden="false" customHeight="false" outlineLevel="0" collapsed="false">
      <c r="A15123" s="2" t="s">
        <v>221</v>
      </c>
      <c r="B15123" s="2" t="s">
        <v>124</v>
      </c>
      <c r="C15123" s="2" t="s">
        <v>48</v>
      </c>
      <c r="D15123" s="2" t="s">
        <v>13</v>
      </c>
      <c r="E15123" s="2" t="s">
        <v>74</v>
      </c>
      <c r="F15123" s="2" t="s">
        <v>976</v>
      </c>
      <c r="G15123" s="14" t="n">
        <v>24.5</v>
      </c>
      <c r="H15123" s="14" t="n">
        <v>75.22</v>
      </c>
      <c r="I15123" s="14" t="n">
        <v>45</v>
      </c>
      <c r="J15123" s="23" t="n">
        <f aca="false">IF(AND(E15123="Priority",ISNUMBER('Cost model'!N804)),'Cost model'!N804,'Cost model'!M804)</f>
        <v>120</v>
      </c>
      <c r="K15123" s="14" t="n">
        <f aca="false">J15123-H15123</f>
        <v>44.78</v>
      </c>
      <c r="L15123" s="14" t="n">
        <f aca="false">G15123-H15123</f>
        <v>-50.72</v>
      </c>
    </row>
    <row r="15124" customFormat="false" ht="15" hidden="false" customHeight="false" outlineLevel="0" collapsed="false">
      <c r="A15124" s="2" t="s">
        <v>124</v>
      </c>
      <c r="B15124" s="2" t="s">
        <v>174</v>
      </c>
      <c r="C15124" s="2" t="s">
        <v>48</v>
      </c>
      <c r="D15124" s="2" t="s">
        <v>12</v>
      </c>
      <c r="E15124" s="2" t="s">
        <v>74</v>
      </c>
      <c r="F15124" s="2" t="s">
        <v>976</v>
      </c>
      <c r="G15124" s="14" t="n">
        <v>12.5</v>
      </c>
      <c r="H15124" s="14" t="n">
        <v>49.62</v>
      </c>
      <c r="I15124" s="14" t="n">
        <v>19.5</v>
      </c>
      <c r="J15124" s="23" t="n">
        <f aca="false">IF(AND(E15124="Priority",ISNUMBER('Cost model'!N366)),'Cost model'!N366,'Cost model'!M366)</f>
        <v>55</v>
      </c>
      <c r="K15124" s="14" t="n">
        <f aca="false">J15124-H15124</f>
        <v>5.38</v>
      </c>
      <c r="L15124" s="14" t="n">
        <f aca="false">G15124-H15124</f>
        <v>-37.12</v>
      </c>
    </row>
    <row r="15125" customFormat="false" ht="15" hidden="false" customHeight="false" outlineLevel="0" collapsed="false">
      <c r="A15125" s="2" t="s">
        <v>174</v>
      </c>
      <c r="B15125" s="2" t="s">
        <v>174</v>
      </c>
      <c r="C15125" s="2" t="s">
        <v>49</v>
      </c>
      <c r="D15125" s="2" t="s">
        <v>10</v>
      </c>
      <c r="E15125" s="2" t="s">
        <v>74</v>
      </c>
      <c r="F15125" s="2" t="s">
        <v>977</v>
      </c>
      <c r="G15125" s="14" t="n">
        <v>17.5</v>
      </c>
      <c r="H15125" s="14" t="n">
        <v>11</v>
      </c>
      <c r="I15125" s="14" t="n">
        <v>17.5</v>
      </c>
      <c r="J15125" s="23" t="n">
        <f aca="false">IF(AND(E15125="Priority",ISNUMBER('Cost model'!N169)),'Cost model'!N169,'Cost model'!M169)</f>
        <v>18.5</v>
      </c>
      <c r="K15125" s="14" t="n">
        <f aca="false">J15125-H15125</f>
        <v>7.5</v>
      </c>
      <c r="L15125" s="14" t="n">
        <f aca="false">G15125-H15125</f>
        <v>6.5</v>
      </c>
    </row>
    <row r="15126" customFormat="false" ht="15" hidden="false" customHeight="false" outlineLevel="0" collapsed="false">
      <c r="A15126" s="2" t="s">
        <v>142</v>
      </c>
      <c r="B15126" s="2" t="s">
        <v>142</v>
      </c>
      <c r="C15126" s="2" t="s">
        <v>47</v>
      </c>
      <c r="D15126" s="2" t="s">
        <v>10</v>
      </c>
      <c r="E15126" s="2" t="s">
        <v>74</v>
      </c>
      <c r="F15126" s="2" t="s">
        <v>977</v>
      </c>
      <c r="G15126" s="14" t="n">
        <v>9.5</v>
      </c>
      <c r="H15126" s="14" t="n">
        <v>7.48</v>
      </c>
      <c r="I15126" s="14" t="n">
        <v>9.5</v>
      </c>
      <c r="J15126" s="23" t="n">
        <f aca="false">IF(AND(E15126="Priority",ISNUMBER('Cost model'!N632)),'Cost model'!N632,'Cost model'!M632)</f>
        <v>9.5</v>
      </c>
      <c r="K15126" s="14" t="n">
        <f aca="false">J15126-H15126</f>
        <v>2.02</v>
      </c>
      <c r="L15126" s="14" t="n">
        <f aca="false">G15126-H15126</f>
        <v>2.02</v>
      </c>
    </row>
    <row r="15127" customFormat="false" ht="15" hidden="false" customHeight="false" outlineLevel="0" collapsed="false">
      <c r="A15127" s="2" t="s">
        <v>174</v>
      </c>
      <c r="B15127" s="2" t="s">
        <v>174</v>
      </c>
      <c r="C15127" s="2" t="s">
        <v>48</v>
      </c>
      <c r="D15127" s="2" t="s">
        <v>12</v>
      </c>
      <c r="E15127" s="2" t="s">
        <v>74</v>
      </c>
      <c r="F15127" s="2" t="s">
        <v>977</v>
      </c>
      <c r="G15127" s="14" t="n">
        <v>12.5</v>
      </c>
      <c r="H15127" s="14" t="n">
        <v>42.6</v>
      </c>
      <c r="I15127" s="14" t="n">
        <v>12.5</v>
      </c>
      <c r="J15127" s="23" t="n">
        <f aca="false">IF(AND(E15127="Priority",ISNUMBER('Cost model'!N171)),'Cost model'!N171,'Cost model'!M171)</f>
        <v>40</v>
      </c>
      <c r="K15127" s="14" t="n">
        <f aca="false">J15127-H15127</f>
        <v>-2.6</v>
      </c>
      <c r="L15127" s="14" t="n">
        <f aca="false">G15127-H15127</f>
        <v>-30.1</v>
      </c>
    </row>
    <row r="15128" customFormat="false" ht="15" hidden="false" customHeight="false" outlineLevel="0" collapsed="false">
      <c r="A15128" s="2" t="s">
        <v>174</v>
      </c>
      <c r="B15128" s="2" t="s">
        <v>174</v>
      </c>
      <c r="C15128" s="2" t="s">
        <v>47</v>
      </c>
      <c r="D15128" s="2" t="s">
        <v>10</v>
      </c>
      <c r="E15128" s="2" t="s">
        <v>74</v>
      </c>
      <c r="F15128" s="2" t="s">
        <v>977</v>
      </c>
      <c r="G15128" s="14" t="n">
        <v>9.5</v>
      </c>
      <c r="H15128" s="14" t="n">
        <v>7.74</v>
      </c>
      <c r="I15128" s="14" t="n">
        <v>9.5</v>
      </c>
      <c r="J15128" s="23" t="n">
        <f aca="false">IF(AND(E15128="Priority",ISNUMBER('Cost model'!N167)),'Cost model'!N167,'Cost model'!M167)</f>
        <v>8.5</v>
      </c>
      <c r="K15128" s="14" t="n">
        <f aca="false">J15128-H15128</f>
        <v>0.76</v>
      </c>
      <c r="L15128" s="14" t="n">
        <f aca="false">G15128-H15128</f>
        <v>1.76</v>
      </c>
    </row>
    <row r="15129" customFormat="false" ht="15" hidden="false" customHeight="false" outlineLevel="0" collapsed="false">
      <c r="A15129" s="2" t="s">
        <v>124</v>
      </c>
      <c r="B15129" s="2" t="s">
        <v>124</v>
      </c>
      <c r="C15129" s="2" t="s">
        <v>48</v>
      </c>
      <c r="D15129" s="2" t="s">
        <v>14</v>
      </c>
      <c r="E15129" s="2" t="s">
        <v>74</v>
      </c>
      <c r="F15129" s="2" t="s">
        <v>977</v>
      </c>
      <c r="G15129" s="14" t="n">
        <v>45</v>
      </c>
      <c r="H15129" s="14" t="n">
        <v>122.02</v>
      </c>
      <c r="I15129" s="14" t="n">
        <v>45</v>
      </c>
      <c r="J15129" s="23" t="n">
        <f aca="false">IF(AND(E15129="Priority",ISNUMBER('Cost model'!N327)),'Cost model'!N327,'Cost model'!M327)</f>
        <v>130</v>
      </c>
      <c r="K15129" s="14" t="n">
        <f aca="false">J15129-H15129</f>
        <v>7.98</v>
      </c>
      <c r="L15129" s="14" t="n">
        <f aca="false">G15129-H15129</f>
        <v>-77.02</v>
      </c>
    </row>
    <row r="15130" customFormat="false" ht="15" hidden="false" customHeight="false" outlineLevel="0" collapsed="false">
      <c r="A15130" s="2" t="s">
        <v>174</v>
      </c>
      <c r="B15130" s="2" t="s">
        <v>142</v>
      </c>
      <c r="C15130" s="2" t="s">
        <v>49</v>
      </c>
      <c r="D15130" s="2" t="s">
        <v>14</v>
      </c>
      <c r="E15130" s="2" t="s">
        <v>74</v>
      </c>
      <c r="F15130" s="2" t="s">
        <v>976</v>
      </c>
      <c r="G15130" s="14" t="n">
        <v>85</v>
      </c>
      <c r="H15130" s="14" t="n">
        <v>292.93</v>
      </c>
      <c r="I15130" s="14" t="n">
        <v>85</v>
      </c>
      <c r="J15130" s="23" t="n">
        <f aca="false">IF(AND(E15130="Priority",ISNUMBER('Cost model'!N133)),'Cost model'!N133,'Cost model'!M133)</f>
        <v>160</v>
      </c>
      <c r="K15130" s="14" t="n">
        <f aca="false">J15130-H15130</f>
        <v>-132.93</v>
      </c>
      <c r="L15130" s="14" t="n">
        <f aca="false">G15130-H15130</f>
        <v>-207.93</v>
      </c>
    </row>
    <row r="15131" customFormat="false" ht="15" hidden="false" customHeight="false" outlineLevel="0" collapsed="false">
      <c r="A15131" s="2" t="s">
        <v>142</v>
      </c>
      <c r="B15131" s="2" t="s">
        <v>124</v>
      </c>
      <c r="C15131" s="2" t="s">
        <v>49</v>
      </c>
      <c r="D15131" s="2" t="s">
        <v>13</v>
      </c>
      <c r="E15131" s="2" t="s">
        <v>74</v>
      </c>
      <c r="F15131" s="2" t="s">
        <v>976</v>
      </c>
      <c r="G15131" s="14" t="n">
        <v>50</v>
      </c>
      <c r="H15131" s="14" t="n">
        <v>105.17</v>
      </c>
      <c r="I15131" s="14" t="n">
        <v>85</v>
      </c>
      <c r="J15131" s="23" t="n">
        <f aca="false">IF(AND(E15131="Priority",ISNUMBER('Cost model'!N670)),'Cost model'!N670,'Cost model'!M670)</f>
        <v>120</v>
      </c>
      <c r="K15131" s="14" t="n">
        <f aca="false">J15131-H15131</f>
        <v>14.83</v>
      </c>
      <c r="L15131" s="14" t="n">
        <f aca="false">G15131-H15131</f>
        <v>-55.17</v>
      </c>
    </row>
    <row r="15132" customFormat="false" ht="15" hidden="false" customHeight="false" outlineLevel="0" collapsed="false">
      <c r="A15132" s="2" t="s">
        <v>142</v>
      </c>
      <c r="B15132" s="2" t="s">
        <v>142</v>
      </c>
      <c r="C15132" s="2" t="s">
        <v>47</v>
      </c>
      <c r="D15132" s="2" t="s">
        <v>10</v>
      </c>
      <c r="E15132" s="2" t="s">
        <v>74</v>
      </c>
      <c r="F15132" s="2" t="s">
        <v>977</v>
      </c>
      <c r="G15132" s="14" t="n">
        <v>9.5</v>
      </c>
      <c r="H15132" s="14" t="n">
        <v>7.48</v>
      </c>
      <c r="I15132" s="14" t="n">
        <v>9.5</v>
      </c>
      <c r="J15132" s="23" t="n">
        <f aca="false">IF(AND(E15132="Priority",ISNUMBER('Cost model'!N632)),'Cost model'!N632,'Cost model'!M632)</f>
        <v>9.5</v>
      </c>
      <c r="K15132" s="14" t="n">
        <f aca="false">J15132-H15132</f>
        <v>2.02</v>
      </c>
      <c r="L15132" s="14" t="n">
        <f aca="false">G15132-H15132</f>
        <v>2.02</v>
      </c>
    </row>
    <row r="15133" customFormat="false" ht="15" hidden="false" customHeight="false" outlineLevel="0" collapsed="false">
      <c r="A15133" s="2" t="s">
        <v>174</v>
      </c>
      <c r="B15133" s="2" t="s">
        <v>174</v>
      </c>
      <c r="C15133" s="2" t="s">
        <v>48</v>
      </c>
      <c r="D15133" s="2" t="s">
        <v>12</v>
      </c>
      <c r="E15133" s="2" t="s">
        <v>74</v>
      </c>
      <c r="F15133" s="2" t="s">
        <v>977</v>
      </c>
      <c r="G15133" s="14" t="n">
        <v>12.5</v>
      </c>
      <c r="H15133" s="14" t="n">
        <v>42.6</v>
      </c>
      <c r="I15133" s="14" t="n">
        <v>12.5</v>
      </c>
      <c r="J15133" s="23" t="n">
        <f aca="false">IF(AND(E15133="Priority",ISNUMBER('Cost model'!N171)),'Cost model'!N171,'Cost model'!M171)</f>
        <v>40</v>
      </c>
      <c r="K15133" s="14" t="n">
        <f aca="false">J15133-H15133</f>
        <v>-2.6</v>
      </c>
      <c r="L15133" s="14" t="n">
        <f aca="false">G15133-H15133</f>
        <v>-30.1</v>
      </c>
    </row>
    <row r="15134" customFormat="false" ht="15" hidden="false" customHeight="false" outlineLevel="0" collapsed="false">
      <c r="A15134" s="2" t="s">
        <v>174</v>
      </c>
      <c r="B15134" s="2" t="s">
        <v>142</v>
      </c>
      <c r="C15134" s="2" t="s">
        <v>47</v>
      </c>
      <c r="D15134" s="2" t="s">
        <v>10</v>
      </c>
      <c r="E15134" s="2" t="s">
        <v>74</v>
      </c>
      <c r="F15134" s="2" t="s">
        <v>976</v>
      </c>
      <c r="G15134" s="14" t="n">
        <v>9.5</v>
      </c>
      <c r="H15134" s="14" t="n">
        <v>8.42</v>
      </c>
      <c r="I15134" s="14" t="n">
        <v>9.5</v>
      </c>
      <c r="J15134" s="23" t="n">
        <f aca="false">IF(AND(E15134="Priority",ISNUMBER('Cost model'!N122)),'Cost model'!N122,'Cost model'!M122)</f>
        <v>13.5</v>
      </c>
      <c r="K15134" s="14" t="n">
        <f aca="false">J15134-H15134</f>
        <v>5.08</v>
      </c>
      <c r="L15134" s="14" t="n">
        <f aca="false">G15134-H15134</f>
        <v>1.08</v>
      </c>
    </row>
    <row r="15135" customFormat="false" ht="15" hidden="false" customHeight="false" outlineLevel="0" collapsed="false">
      <c r="A15135" s="2" t="s">
        <v>342</v>
      </c>
      <c r="B15135" s="2" t="s">
        <v>158</v>
      </c>
      <c r="C15135" s="2" t="s">
        <v>49</v>
      </c>
      <c r="D15135" s="2" t="s">
        <v>10</v>
      </c>
      <c r="E15135" s="2" t="s">
        <v>74</v>
      </c>
      <c r="F15135" s="2" t="s">
        <v>976</v>
      </c>
      <c r="G15135" s="14" t="n">
        <v>19.5</v>
      </c>
      <c r="H15135" s="14" t="n">
        <v>24.57</v>
      </c>
      <c r="I15135" s="14" t="n">
        <v>19.5</v>
      </c>
      <c r="J15135" s="23" t="n">
        <f aca="false">IF(AND(E15135="Priority",ISNUMBER('Cost model'!N214)),'Cost model'!N214,'Cost model'!M214)</f>
        <v>24.5</v>
      </c>
      <c r="K15135" s="14" t="n">
        <f aca="false">J15135-H15135</f>
        <v>-0.0700000000000003</v>
      </c>
      <c r="L15135" s="14" t="n">
        <f aca="false">G15135-H15135</f>
        <v>-5.07</v>
      </c>
    </row>
    <row r="15136" customFormat="false" ht="15" hidden="false" customHeight="false" outlineLevel="0" collapsed="false">
      <c r="A15136" s="2" t="s">
        <v>142</v>
      </c>
      <c r="B15136" s="2" t="s">
        <v>142</v>
      </c>
      <c r="C15136" s="2" t="s">
        <v>47</v>
      </c>
      <c r="D15136" s="2" t="s">
        <v>10</v>
      </c>
      <c r="E15136" s="2" t="s">
        <v>74</v>
      </c>
      <c r="F15136" s="2" t="s">
        <v>977</v>
      </c>
      <c r="G15136" s="14" t="n">
        <v>9.5</v>
      </c>
      <c r="H15136" s="14" t="n">
        <v>5.25</v>
      </c>
      <c r="I15136" s="14" t="n">
        <v>9.5</v>
      </c>
      <c r="J15136" s="23" t="n">
        <f aca="false">IF(AND(E15136="Priority",ISNUMBER('Cost model'!N632)),'Cost model'!N632,'Cost model'!M632)</f>
        <v>9.5</v>
      </c>
      <c r="K15136" s="14" t="n">
        <f aca="false">J15136-H15136</f>
        <v>4.25</v>
      </c>
      <c r="L15136" s="14" t="n">
        <f aca="false">G15136-H15136</f>
        <v>4.25</v>
      </c>
    </row>
    <row r="15137" customFormat="false" ht="15" hidden="false" customHeight="false" outlineLevel="0" collapsed="false">
      <c r="A15137" s="2" t="s">
        <v>174</v>
      </c>
      <c r="B15137" s="2" t="s">
        <v>174</v>
      </c>
      <c r="C15137" s="2" t="s">
        <v>49</v>
      </c>
      <c r="D15137" s="2" t="s">
        <v>12</v>
      </c>
      <c r="E15137" s="2" t="s">
        <v>74</v>
      </c>
      <c r="F15137" s="2" t="s">
        <v>977</v>
      </c>
      <c r="G15137" s="14" t="n">
        <v>19.5</v>
      </c>
      <c r="H15137" s="14" t="n">
        <v>44.74</v>
      </c>
      <c r="I15137" s="14" t="n">
        <v>19.5</v>
      </c>
      <c r="J15137" s="23" t="n">
        <f aca="false">IF(AND(E15137="Priority",ISNUMBER('Cost model'!N172)),'Cost model'!N172,'Cost model'!M172)</f>
        <v>45</v>
      </c>
      <c r="K15137" s="14" t="n">
        <f aca="false">J15137-H15137</f>
        <v>0.259999999999998</v>
      </c>
      <c r="L15137" s="14" t="n">
        <f aca="false">G15137-H15137</f>
        <v>-25.24</v>
      </c>
    </row>
    <row r="15138" customFormat="false" ht="15" hidden="false" customHeight="false" outlineLevel="0" collapsed="false">
      <c r="A15138" s="2" t="s">
        <v>142</v>
      </c>
      <c r="B15138" s="2" t="s">
        <v>142</v>
      </c>
      <c r="C15138" s="2" t="s">
        <v>47</v>
      </c>
      <c r="D15138" s="2" t="s">
        <v>12</v>
      </c>
      <c r="E15138" s="2" t="s">
        <v>74</v>
      </c>
      <c r="F15138" s="2" t="s">
        <v>977</v>
      </c>
      <c r="G15138" s="14" t="n">
        <v>9.5</v>
      </c>
      <c r="H15138" s="14" t="n">
        <v>42.6</v>
      </c>
      <c r="I15138" s="14" t="n">
        <v>9.5</v>
      </c>
      <c r="J15138" s="23" t="n">
        <f aca="false">IF(AND(E15138="Priority",ISNUMBER('Cost model'!N635)),'Cost model'!N635,'Cost model'!M635)</f>
        <v>30.5</v>
      </c>
      <c r="K15138" s="14" t="n">
        <f aca="false">J15138-H15138</f>
        <v>-12.1</v>
      </c>
      <c r="L15138" s="14" t="n">
        <f aca="false">G15138-H15138</f>
        <v>-33.1</v>
      </c>
    </row>
    <row r="15139" customFormat="false" ht="15" hidden="false" customHeight="false" outlineLevel="0" collapsed="false">
      <c r="A15139" s="2" t="s">
        <v>174</v>
      </c>
      <c r="B15139" s="2" t="s">
        <v>124</v>
      </c>
      <c r="C15139" s="2" t="s">
        <v>48</v>
      </c>
      <c r="D15139" s="2" t="s">
        <v>10</v>
      </c>
      <c r="E15139" s="2" t="s">
        <v>74</v>
      </c>
      <c r="F15139" s="2" t="s">
        <v>976</v>
      </c>
      <c r="G15139" s="14" t="n">
        <v>12.5</v>
      </c>
      <c r="H15139" s="14" t="n">
        <v>11</v>
      </c>
      <c r="I15139" s="14" t="n">
        <v>12.5</v>
      </c>
      <c r="J15139" s="23" t="n">
        <f aca="false">IF(AND(E15139="Priority",ISNUMBER('Cost model'!N108)),'Cost model'!N108,'Cost model'!M108)</f>
        <v>15.5</v>
      </c>
      <c r="K15139" s="14" t="n">
        <f aca="false">J15139-H15139</f>
        <v>4.5</v>
      </c>
      <c r="L15139" s="14" t="n">
        <f aca="false">G15139-H15139</f>
        <v>1.5</v>
      </c>
    </row>
    <row r="15140" customFormat="false" ht="15" hidden="false" customHeight="false" outlineLevel="0" collapsed="false">
      <c r="A15140" s="2" t="s">
        <v>124</v>
      </c>
      <c r="B15140" s="2" t="s">
        <v>124</v>
      </c>
      <c r="C15140" s="2" t="s">
        <v>47</v>
      </c>
      <c r="D15140" s="2" t="s">
        <v>10</v>
      </c>
      <c r="E15140" s="2" t="s">
        <v>74</v>
      </c>
      <c r="F15140" s="2" t="s">
        <v>977</v>
      </c>
      <c r="G15140" s="14" t="n">
        <v>9.5</v>
      </c>
      <c r="H15140" s="14" t="n">
        <v>6.24</v>
      </c>
      <c r="I15140" s="14" t="n">
        <v>9.5</v>
      </c>
      <c r="J15140" s="23" t="n">
        <f aca="false">IF(AND(E15140="Priority",ISNUMBER('Cost model'!N317)),'Cost model'!N317,'Cost model'!M317)</f>
        <v>10.5</v>
      </c>
      <c r="K15140" s="14" t="n">
        <f aca="false">J15140-H15140</f>
        <v>4.26</v>
      </c>
      <c r="L15140" s="14" t="n">
        <f aca="false">G15140-H15140</f>
        <v>3.26</v>
      </c>
    </row>
    <row r="15141" customFormat="false" ht="15" hidden="false" customHeight="false" outlineLevel="0" collapsed="false">
      <c r="A15141" s="2" t="s">
        <v>124</v>
      </c>
      <c r="B15141" s="2" t="s">
        <v>158</v>
      </c>
      <c r="C15141" s="2" t="s">
        <v>47</v>
      </c>
      <c r="D15141" s="2" t="s">
        <v>12</v>
      </c>
      <c r="E15141" s="2" t="s">
        <v>74</v>
      </c>
      <c r="F15141" s="2" t="s">
        <v>976</v>
      </c>
      <c r="G15141" s="14" t="n">
        <v>9.5</v>
      </c>
      <c r="H15141" s="14" t="n">
        <v>38.84</v>
      </c>
      <c r="I15141" s="14" t="n">
        <v>19.5</v>
      </c>
      <c r="J15141" s="23" t="n">
        <f aca="false">IF(AND(E15141="Priority",ISNUMBER('Cost model'!N350)),'Cost model'!N350,'Cost model'!M350)</f>
        <v>50</v>
      </c>
      <c r="K15141" s="14" t="n">
        <f aca="false">J15141-H15141</f>
        <v>11.16</v>
      </c>
      <c r="L15141" s="14" t="n">
        <f aca="false">G15141-H15141</f>
        <v>-29.34</v>
      </c>
    </row>
    <row r="15142" customFormat="false" ht="15" hidden="false" customHeight="false" outlineLevel="0" collapsed="false">
      <c r="A15142" s="2" t="s">
        <v>124</v>
      </c>
      <c r="B15142" s="2" t="s">
        <v>124</v>
      </c>
      <c r="C15142" s="2" t="s">
        <v>48</v>
      </c>
      <c r="D15142" s="2" t="s">
        <v>12</v>
      </c>
      <c r="E15142" s="2" t="s">
        <v>74</v>
      </c>
      <c r="F15142" s="2" t="s">
        <v>977</v>
      </c>
      <c r="G15142" s="14" t="n">
        <v>12.5</v>
      </c>
      <c r="H15142" s="14" t="n">
        <v>12.2</v>
      </c>
      <c r="I15142" s="14" t="n">
        <v>12.5</v>
      </c>
      <c r="J15142" s="23" t="n">
        <f aca="false">IF(AND(E15142="Priority",ISNUMBER('Cost model'!N321)),'Cost model'!N321,'Cost model'!M321)</f>
        <v>40</v>
      </c>
      <c r="K15142" s="14" t="n">
        <f aca="false">J15142-H15142</f>
        <v>27.8</v>
      </c>
      <c r="L15142" s="14" t="n">
        <f aca="false">G15142-H15142</f>
        <v>0.300000000000001</v>
      </c>
    </row>
    <row r="15143" customFormat="false" ht="15" hidden="false" customHeight="false" outlineLevel="0" collapsed="false">
      <c r="A15143" s="2" t="s">
        <v>124</v>
      </c>
      <c r="B15143" s="2" t="s">
        <v>124</v>
      </c>
      <c r="C15143" s="2" t="s">
        <v>48</v>
      </c>
      <c r="D15143" s="2" t="s">
        <v>12</v>
      </c>
      <c r="E15143" s="2" t="s">
        <v>74</v>
      </c>
      <c r="F15143" s="2" t="s">
        <v>977</v>
      </c>
      <c r="G15143" s="14" t="n">
        <v>12.5</v>
      </c>
      <c r="H15143" s="14" t="n">
        <v>61.41</v>
      </c>
      <c r="I15143" s="14" t="n">
        <v>12.5</v>
      </c>
      <c r="J15143" s="23" t="n">
        <f aca="false">IF(AND(E15143="Priority",ISNUMBER('Cost model'!N321)),'Cost model'!N321,'Cost model'!M321)</f>
        <v>40</v>
      </c>
      <c r="K15143" s="14" t="n">
        <f aca="false">J15143-H15143</f>
        <v>-21.41</v>
      </c>
      <c r="L15143" s="14" t="n">
        <f aca="false">G15143-H15143</f>
        <v>-48.91</v>
      </c>
    </row>
    <row r="15144" customFormat="false" ht="15" hidden="false" customHeight="false" outlineLevel="0" collapsed="false">
      <c r="A15144" s="2" t="s">
        <v>158</v>
      </c>
      <c r="B15144" s="2" t="s">
        <v>158</v>
      </c>
      <c r="C15144" s="2" t="s">
        <v>47</v>
      </c>
      <c r="D15144" s="2" t="s">
        <v>12</v>
      </c>
      <c r="E15144" s="2" t="s">
        <v>83</v>
      </c>
      <c r="F15144" s="2" t="s">
        <v>977</v>
      </c>
      <c r="G15144" s="14" t="n">
        <v>19.5</v>
      </c>
      <c r="H15144" s="14" t="n">
        <v>17.29</v>
      </c>
      <c r="I15144" s="14" t="n">
        <v>19.5</v>
      </c>
      <c r="J15144" s="23" t="n">
        <f aca="false">IF(AND(E15144="Priority",ISNUMBER('Cost model'!N425)),'Cost model'!N425,'Cost model'!M425)</f>
        <v>19.5</v>
      </c>
      <c r="K15144" s="14" t="n">
        <f aca="false">J15144-H15144</f>
        <v>2.21</v>
      </c>
      <c r="L15144" s="14" t="n">
        <f aca="false">G15144-H15144</f>
        <v>2.21</v>
      </c>
    </row>
    <row r="15145" customFormat="false" ht="15" hidden="false" customHeight="false" outlineLevel="0" collapsed="false">
      <c r="A15145" s="2" t="s">
        <v>124</v>
      </c>
      <c r="B15145" s="2" t="s">
        <v>124</v>
      </c>
      <c r="C15145" s="2" t="s">
        <v>48</v>
      </c>
      <c r="D15145" s="2" t="s">
        <v>10</v>
      </c>
      <c r="E15145" s="2" t="s">
        <v>74</v>
      </c>
      <c r="F15145" s="2" t="s">
        <v>977</v>
      </c>
      <c r="G15145" s="14" t="n">
        <v>12.5</v>
      </c>
      <c r="H15145" s="14" t="n">
        <v>11.47</v>
      </c>
      <c r="I15145" s="14" t="n">
        <v>12.5</v>
      </c>
      <c r="J15145" s="23" t="n">
        <f aca="false">IF(AND(E15145="Priority",ISNUMBER('Cost model'!N318)),'Cost model'!N318,'Cost model'!M318)</f>
        <v>14.5</v>
      </c>
      <c r="K15145" s="14" t="n">
        <f aca="false">J15145-H15145</f>
        <v>3.03</v>
      </c>
      <c r="L15145" s="14" t="n">
        <f aca="false">G15145-H15145</f>
        <v>1.03</v>
      </c>
    </row>
    <row r="15146" customFormat="false" ht="15" hidden="false" customHeight="false" outlineLevel="0" collapsed="false">
      <c r="A15146" s="2" t="s">
        <v>174</v>
      </c>
      <c r="B15146" s="2" t="s">
        <v>174</v>
      </c>
      <c r="C15146" s="2" t="s">
        <v>47</v>
      </c>
      <c r="D15146" s="2" t="s">
        <v>10</v>
      </c>
      <c r="E15146" s="2" t="s">
        <v>74</v>
      </c>
      <c r="F15146" s="2" t="s">
        <v>977</v>
      </c>
      <c r="G15146" s="14" t="n">
        <v>9.5</v>
      </c>
      <c r="H15146" s="14" t="n">
        <v>7.74</v>
      </c>
      <c r="I15146" s="14" t="n">
        <v>9.5</v>
      </c>
      <c r="J15146" s="23" t="n">
        <f aca="false">IF(AND(E15146="Priority",ISNUMBER('Cost model'!N167)),'Cost model'!N167,'Cost model'!M167)</f>
        <v>8.5</v>
      </c>
      <c r="K15146" s="14" t="n">
        <f aca="false">J15146-H15146</f>
        <v>0.76</v>
      </c>
      <c r="L15146" s="14" t="n">
        <f aca="false">G15146-H15146</f>
        <v>1.76</v>
      </c>
    </row>
    <row r="15147" customFormat="false" ht="15" hidden="false" customHeight="false" outlineLevel="0" collapsed="false">
      <c r="A15147" s="2" t="s">
        <v>221</v>
      </c>
      <c r="B15147" s="2" t="s">
        <v>221</v>
      </c>
      <c r="C15147" s="2" t="s">
        <v>47</v>
      </c>
      <c r="D15147" s="2" t="s">
        <v>10</v>
      </c>
      <c r="E15147" s="2" t="s">
        <v>74</v>
      </c>
      <c r="F15147" s="2" t="s">
        <v>977</v>
      </c>
      <c r="G15147" s="14" t="n">
        <v>9.5</v>
      </c>
      <c r="H15147" s="14" t="n">
        <v>7.43</v>
      </c>
      <c r="I15147" s="14" t="n">
        <v>9.5</v>
      </c>
      <c r="J15147" s="23" t="n">
        <f aca="false">IF(AND(E15147="Priority",ISNUMBER('Cost model'!N737)),'Cost model'!N737,'Cost model'!M737)</f>
        <v>8.5</v>
      </c>
      <c r="K15147" s="14" t="n">
        <f aca="false">J15147-H15147</f>
        <v>1.07</v>
      </c>
      <c r="L15147" s="14" t="n">
        <f aca="false">G15147-H15147</f>
        <v>2.07</v>
      </c>
    </row>
    <row r="15148" customFormat="false" ht="15" hidden="false" customHeight="false" outlineLevel="0" collapsed="false">
      <c r="A15148" s="2" t="s">
        <v>124</v>
      </c>
      <c r="B15148" s="2" t="s">
        <v>158</v>
      </c>
      <c r="C15148" s="2" t="s">
        <v>47</v>
      </c>
      <c r="D15148" s="2" t="s">
        <v>12</v>
      </c>
      <c r="E15148" s="2" t="s">
        <v>74</v>
      </c>
      <c r="F15148" s="2" t="s">
        <v>976</v>
      </c>
      <c r="G15148" s="14" t="n">
        <v>9.5</v>
      </c>
      <c r="H15148" s="14" t="n">
        <v>72.48</v>
      </c>
      <c r="I15148" s="14" t="n">
        <v>19.5</v>
      </c>
      <c r="J15148" s="23" t="n">
        <f aca="false">IF(AND(E15148="Priority",ISNUMBER('Cost model'!N350)),'Cost model'!N350,'Cost model'!M350)</f>
        <v>50</v>
      </c>
      <c r="K15148" s="14" t="n">
        <f aca="false">J15148-H15148</f>
        <v>-22.48</v>
      </c>
      <c r="L15148" s="14" t="n">
        <f aca="false">G15148-H15148</f>
        <v>-62.98</v>
      </c>
    </row>
    <row r="15149" customFormat="false" ht="15" hidden="false" customHeight="false" outlineLevel="0" collapsed="false">
      <c r="A15149" s="2" t="s">
        <v>174</v>
      </c>
      <c r="B15149" s="2" t="s">
        <v>174</v>
      </c>
      <c r="C15149" s="2" t="s">
        <v>49</v>
      </c>
      <c r="D15149" s="2" t="s">
        <v>10</v>
      </c>
      <c r="E15149" s="2" t="s">
        <v>74</v>
      </c>
      <c r="F15149" s="2" t="s">
        <v>977</v>
      </c>
      <c r="G15149" s="14" t="n">
        <v>17.5</v>
      </c>
      <c r="H15149" s="14" t="n">
        <v>20.49</v>
      </c>
      <c r="I15149" s="14" t="n">
        <v>17.5</v>
      </c>
      <c r="J15149" s="23" t="n">
        <f aca="false">IF(AND(E15149="Priority",ISNUMBER('Cost model'!N169)),'Cost model'!N169,'Cost model'!M169)</f>
        <v>18.5</v>
      </c>
      <c r="K15149" s="14" t="n">
        <f aca="false">J15149-H15149</f>
        <v>-1.99</v>
      </c>
      <c r="L15149" s="14" t="n">
        <f aca="false">G15149-H15149</f>
        <v>-2.99</v>
      </c>
    </row>
    <row r="15150" customFormat="false" ht="15" hidden="false" customHeight="false" outlineLevel="0" collapsed="false">
      <c r="A15150" s="2" t="s">
        <v>174</v>
      </c>
      <c r="B15150" s="2" t="s">
        <v>124</v>
      </c>
      <c r="C15150" s="2" t="s">
        <v>49</v>
      </c>
      <c r="D15150" s="2" t="s">
        <v>10</v>
      </c>
      <c r="E15150" s="2" t="s">
        <v>74</v>
      </c>
      <c r="F15150" s="2" t="s">
        <v>976</v>
      </c>
      <c r="G15150" s="14" t="n">
        <v>17.5</v>
      </c>
      <c r="H15150" s="14" t="n">
        <v>12.14</v>
      </c>
      <c r="I15150" s="14" t="n">
        <v>17.5</v>
      </c>
      <c r="J15150" s="23" t="n">
        <f aca="false">IF(AND(E15150="Priority",ISNUMBER('Cost model'!N109)),'Cost model'!N109,'Cost model'!M109)</f>
        <v>18.5</v>
      </c>
      <c r="K15150" s="14" t="n">
        <f aca="false">J15150-H15150</f>
        <v>6.36</v>
      </c>
      <c r="L15150" s="14" t="n">
        <f aca="false">G15150-H15150</f>
        <v>5.36</v>
      </c>
    </row>
    <row r="15151" customFormat="false" ht="15" hidden="false" customHeight="false" outlineLevel="0" collapsed="false">
      <c r="A15151" s="2" t="s">
        <v>174</v>
      </c>
      <c r="B15151" s="2" t="s">
        <v>174</v>
      </c>
      <c r="C15151" s="2" t="s">
        <v>49</v>
      </c>
      <c r="D15151" s="2" t="s">
        <v>13</v>
      </c>
      <c r="E15151" s="2" t="s">
        <v>74</v>
      </c>
      <c r="F15151" s="2" t="s">
        <v>977</v>
      </c>
      <c r="G15151" s="14" t="n">
        <v>50</v>
      </c>
      <c r="H15151" s="14" t="n">
        <v>36.38</v>
      </c>
      <c r="I15151" s="14" t="n">
        <v>50</v>
      </c>
      <c r="J15151" s="23" t="n">
        <f aca="false">IF(AND(E15151="Priority",ISNUMBER('Cost model'!N175)),'Cost model'!N175,'Cost model'!M175)</f>
        <v>75</v>
      </c>
      <c r="K15151" s="14" t="n">
        <f aca="false">J15151-H15151</f>
        <v>38.62</v>
      </c>
      <c r="L15151" s="14" t="n">
        <f aca="false">G15151-H15151</f>
        <v>13.62</v>
      </c>
    </row>
    <row r="15152" customFormat="false" ht="15" hidden="false" customHeight="false" outlineLevel="0" collapsed="false">
      <c r="A15152" s="2" t="s">
        <v>158</v>
      </c>
      <c r="B15152" s="2" t="s">
        <v>158</v>
      </c>
      <c r="C15152" s="2" t="s">
        <v>47</v>
      </c>
      <c r="D15152" s="2" t="s">
        <v>10</v>
      </c>
      <c r="E15152" s="2" t="s">
        <v>74</v>
      </c>
      <c r="F15152" s="2" t="s">
        <v>977</v>
      </c>
      <c r="G15152" s="14" t="n">
        <v>9.5</v>
      </c>
      <c r="H15152" s="14" t="n">
        <v>7.48</v>
      </c>
      <c r="I15152" s="14" t="n">
        <v>9.5</v>
      </c>
      <c r="J15152" s="23" t="n">
        <f aca="false">IF(AND(E15152="Priority",ISNUMBER('Cost model'!N422)),'Cost model'!N422,'Cost model'!M422)</f>
        <v>8.5</v>
      </c>
      <c r="K15152" s="14" t="n">
        <f aca="false">J15152-H15152</f>
        <v>1.02</v>
      </c>
      <c r="L15152" s="14" t="n">
        <f aca="false">G15152-H15152</f>
        <v>2.02</v>
      </c>
    </row>
    <row r="15153" customFormat="false" ht="15" hidden="false" customHeight="false" outlineLevel="0" collapsed="false">
      <c r="A15153" s="2" t="s">
        <v>142</v>
      </c>
      <c r="B15153" s="2" t="s">
        <v>142</v>
      </c>
      <c r="C15153" s="2" t="s">
        <v>49</v>
      </c>
      <c r="D15153" s="2" t="s">
        <v>12</v>
      </c>
      <c r="E15153" s="2" t="s">
        <v>74</v>
      </c>
      <c r="F15153" s="2" t="s">
        <v>977</v>
      </c>
      <c r="G15153" s="14" t="n">
        <v>19.5</v>
      </c>
      <c r="H15153" s="14" t="n">
        <v>30.72</v>
      </c>
      <c r="I15153" s="14" t="n">
        <v>19.5</v>
      </c>
      <c r="J15153" s="23" t="n">
        <f aca="false">IF(AND(E15153="Priority",ISNUMBER('Cost model'!N637)),'Cost model'!N637,'Cost model'!M637)</f>
        <v>45</v>
      </c>
      <c r="K15153" s="14" t="n">
        <f aca="false">J15153-H15153</f>
        <v>14.28</v>
      </c>
      <c r="L15153" s="14" t="n">
        <f aca="false">G15153-H15153</f>
        <v>-11.22</v>
      </c>
    </row>
    <row r="15154" customFormat="false" ht="15" hidden="false" customHeight="false" outlineLevel="0" collapsed="false">
      <c r="A15154" s="2" t="s">
        <v>174</v>
      </c>
      <c r="B15154" s="2" t="s">
        <v>174</v>
      </c>
      <c r="C15154" s="2" t="s">
        <v>47</v>
      </c>
      <c r="D15154" s="2" t="s">
        <v>12</v>
      </c>
      <c r="E15154" s="2" t="s">
        <v>74</v>
      </c>
      <c r="F15154" s="2" t="s">
        <v>977</v>
      </c>
      <c r="G15154" s="14" t="n">
        <v>9.5</v>
      </c>
      <c r="H15154" s="14" t="n">
        <v>10.55</v>
      </c>
      <c r="I15154" s="14" t="n">
        <v>9.5</v>
      </c>
      <c r="J15154" s="23" t="n">
        <f aca="false">IF(AND(E15154="Priority",ISNUMBER('Cost model'!N170)),'Cost model'!N170,'Cost model'!M170)</f>
        <v>25.5</v>
      </c>
      <c r="K15154" s="14" t="n">
        <f aca="false">J15154-H15154</f>
        <v>14.95</v>
      </c>
      <c r="L15154" s="14" t="n">
        <f aca="false">G15154-H15154</f>
        <v>-1.05</v>
      </c>
    </row>
    <row r="15155" customFormat="false" ht="15" hidden="false" customHeight="false" outlineLevel="0" collapsed="false">
      <c r="A15155" s="2" t="s">
        <v>174</v>
      </c>
      <c r="B15155" s="2" t="s">
        <v>174</v>
      </c>
      <c r="C15155" s="2" t="s">
        <v>47</v>
      </c>
      <c r="D15155" s="2" t="s">
        <v>10</v>
      </c>
      <c r="E15155" s="2" t="s">
        <v>74</v>
      </c>
      <c r="F15155" s="2" t="s">
        <v>977</v>
      </c>
      <c r="G15155" s="14" t="n">
        <v>9.5</v>
      </c>
      <c r="H15155" s="14" t="n">
        <v>7.74</v>
      </c>
      <c r="I15155" s="14" t="n">
        <v>9.5</v>
      </c>
      <c r="J15155" s="23" t="n">
        <f aca="false">IF(AND(E15155="Priority",ISNUMBER('Cost model'!N167)),'Cost model'!N167,'Cost model'!M167)</f>
        <v>8.5</v>
      </c>
      <c r="K15155" s="14" t="n">
        <f aca="false">J15155-H15155</f>
        <v>0.76</v>
      </c>
      <c r="L15155" s="14" t="n">
        <f aca="false">G15155-H15155</f>
        <v>1.76</v>
      </c>
    </row>
    <row r="15156" customFormat="false" ht="15" hidden="false" customHeight="false" outlineLevel="0" collapsed="false">
      <c r="A15156" s="2" t="s">
        <v>205</v>
      </c>
      <c r="B15156" s="2" t="s">
        <v>205</v>
      </c>
      <c r="C15156" s="2" t="s">
        <v>48</v>
      </c>
      <c r="D15156" s="2" t="s">
        <v>13</v>
      </c>
      <c r="E15156" s="2" t="s">
        <v>74</v>
      </c>
      <c r="F15156" s="2" t="s">
        <v>977</v>
      </c>
      <c r="G15156" s="14" t="n">
        <v>24.5</v>
      </c>
      <c r="H15156" s="14" t="n">
        <v>96.03</v>
      </c>
      <c r="I15156" s="14" t="n">
        <v>24.5</v>
      </c>
      <c r="J15156" s="23" t="n">
        <f aca="false">IF(AND(E15156="Priority",ISNUMBER('Cost model'!N534)),'Cost model'!N534,'Cost model'!M534)</f>
        <v>85</v>
      </c>
      <c r="K15156" s="14" t="n">
        <f aca="false">J15156-H15156</f>
        <v>-11.03</v>
      </c>
      <c r="L15156" s="14" t="n">
        <f aca="false">G15156-H15156</f>
        <v>-71.53</v>
      </c>
    </row>
    <row r="15157" customFormat="false" ht="15" hidden="false" customHeight="false" outlineLevel="0" collapsed="false">
      <c r="A15157" s="2" t="s">
        <v>174</v>
      </c>
      <c r="B15157" s="2" t="s">
        <v>142</v>
      </c>
      <c r="C15157" s="2" t="s">
        <v>47</v>
      </c>
      <c r="D15157" s="2" t="s">
        <v>12</v>
      </c>
      <c r="E15157" s="2" t="s">
        <v>74</v>
      </c>
      <c r="F15157" s="2" t="s">
        <v>976</v>
      </c>
      <c r="G15157" s="14" t="n">
        <v>9.5</v>
      </c>
      <c r="H15157" s="14" t="n">
        <v>47.18</v>
      </c>
      <c r="I15157" s="14" t="n">
        <v>9.5</v>
      </c>
      <c r="J15157" s="23" t="n">
        <f aca="false">IF(AND(E15157="Priority",ISNUMBER('Cost model'!N125)),'Cost model'!N125,'Cost model'!M125)</f>
        <v>40</v>
      </c>
      <c r="K15157" s="14" t="n">
        <f aca="false">J15157-H15157</f>
        <v>-7.18</v>
      </c>
      <c r="L15157" s="14" t="n">
        <f aca="false">G15157-H15157</f>
        <v>-37.68</v>
      </c>
    </row>
    <row r="15158" customFormat="false" ht="15" hidden="false" customHeight="false" outlineLevel="0" collapsed="false">
      <c r="A15158" s="2" t="s">
        <v>124</v>
      </c>
      <c r="B15158" s="2" t="s">
        <v>124</v>
      </c>
      <c r="C15158" s="2" t="s">
        <v>49</v>
      </c>
      <c r="D15158" s="2" t="s">
        <v>10</v>
      </c>
      <c r="E15158" s="2" t="s">
        <v>74</v>
      </c>
      <c r="F15158" s="2" t="s">
        <v>977</v>
      </c>
      <c r="G15158" s="14" t="n">
        <v>17.5</v>
      </c>
      <c r="H15158" s="14" t="n">
        <v>11.56</v>
      </c>
      <c r="I15158" s="14" t="n">
        <v>17.5</v>
      </c>
      <c r="J15158" s="23" t="n">
        <f aca="false">IF(AND(E15158="Priority",ISNUMBER('Cost model'!N319)),'Cost model'!N319,'Cost model'!M319)</f>
        <v>16.5</v>
      </c>
      <c r="K15158" s="14" t="n">
        <f aca="false">J15158-H15158</f>
        <v>4.94</v>
      </c>
      <c r="L15158" s="14" t="n">
        <f aca="false">G15158-H15158</f>
        <v>5.94</v>
      </c>
    </row>
    <row r="15159" customFormat="false" ht="15" hidden="false" customHeight="false" outlineLevel="0" collapsed="false">
      <c r="A15159" s="2" t="s">
        <v>142</v>
      </c>
      <c r="B15159" s="2" t="s">
        <v>124</v>
      </c>
      <c r="C15159" s="2" t="s">
        <v>47</v>
      </c>
      <c r="D15159" s="2" t="s">
        <v>10</v>
      </c>
      <c r="E15159" s="2" t="s">
        <v>74</v>
      </c>
      <c r="F15159" s="2" t="s">
        <v>976</v>
      </c>
      <c r="G15159" s="14" t="n">
        <v>9.5</v>
      </c>
      <c r="H15159" s="14" t="n">
        <v>6.23</v>
      </c>
      <c r="I15159" s="14" t="n">
        <v>14.5</v>
      </c>
      <c r="J15159" s="23" t="n">
        <f aca="false">IF(AND(E15159="Priority",ISNUMBER('Cost model'!N662)),'Cost model'!N662,'Cost model'!M662)</f>
        <v>13.5</v>
      </c>
      <c r="K15159" s="14" t="n">
        <f aca="false">J15159-H15159</f>
        <v>7.27</v>
      </c>
      <c r="L15159" s="14" t="n">
        <f aca="false">G15159-H15159</f>
        <v>3.27</v>
      </c>
    </row>
    <row r="15160" customFormat="false" ht="15" hidden="false" customHeight="false" outlineLevel="0" collapsed="false">
      <c r="A15160" s="2" t="s">
        <v>142</v>
      </c>
      <c r="B15160" s="2" t="s">
        <v>174</v>
      </c>
      <c r="C15160" s="2" t="s">
        <v>48</v>
      </c>
      <c r="D15160" s="2" t="s">
        <v>10</v>
      </c>
      <c r="E15160" s="2" t="s">
        <v>74</v>
      </c>
      <c r="F15160" s="2" t="s">
        <v>976</v>
      </c>
      <c r="G15160" s="14" t="n">
        <v>12.5</v>
      </c>
      <c r="H15160" s="14" t="n">
        <v>9.23</v>
      </c>
      <c r="I15160" s="14" t="n">
        <v>14.5</v>
      </c>
      <c r="J15160" s="23" t="n">
        <f aca="false">IF(AND(E15160="Priority",ISNUMBER('Cost model'!N693)),'Cost model'!N693,'Cost model'!M693)</f>
        <v>11.5</v>
      </c>
      <c r="K15160" s="14" t="n">
        <f aca="false">J15160-H15160</f>
        <v>2.27</v>
      </c>
      <c r="L15160" s="14" t="n">
        <f aca="false">G15160-H15160</f>
        <v>3.27</v>
      </c>
    </row>
    <row r="15161" customFormat="false" ht="15" hidden="false" customHeight="false" outlineLevel="0" collapsed="false">
      <c r="A15161" s="2" t="s">
        <v>174</v>
      </c>
      <c r="B15161" s="2" t="s">
        <v>142</v>
      </c>
      <c r="C15161" s="2" t="s">
        <v>48</v>
      </c>
      <c r="D15161" s="2" t="s">
        <v>10</v>
      </c>
      <c r="E15161" s="2" t="s">
        <v>74</v>
      </c>
      <c r="F15161" s="2" t="s">
        <v>976</v>
      </c>
      <c r="G15161" s="14" t="n">
        <v>12.5</v>
      </c>
      <c r="H15161" s="14" t="n">
        <v>24.57</v>
      </c>
      <c r="I15161" s="14" t="n">
        <v>12.5</v>
      </c>
      <c r="J15161" s="23" t="n">
        <f aca="false">IF(AND(E15161="Priority",ISNUMBER('Cost model'!N123)),'Cost model'!N123,'Cost model'!M123)</f>
        <v>16.5</v>
      </c>
      <c r="K15161" s="14" t="n">
        <f aca="false">J15161-H15161</f>
        <v>-8.07</v>
      </c>
      <c r="L15161" s="14" t="n">
        <f aca="false">G15161-H15161</f>
        <v>-12.07</v>
      </c>
    </row>
    <row r="15162" customFormat="false" ht="15" hidden="false" customHeight="false" outlineLevel="0" collapsed="false">
      <c r="A15162" s="2" t="s">
        <v>142</v>
      </c>
      <c r="B15162" s="2" t="s">
        <v>123</v>
      </c>
      <c r="C15162" s="2" t="s">
        <v>47</v>
      </c>
      <c r="D15162" s="2" t="s">
        <v>10</v>
      </c>
      <c r="E15162" s="2" t="s">
        <v>74</v>
      </c>
      <c r="F15162" s="2" t="s">
        <v>976</v>
      </c>
      <c r="G15162" s="14" t="n">
        <v>9.5</v>
      </c>
      <c r="H15162" s="14" t="n">
        <v>7.95</v>
      </c>
      <c r="I15162" s="14" t="n">
        <v>19.5</v>
      </c>
      <c r="J15162" s="23" t="n">
        <f aca="false">IF(AND(E15162="Priority",ISNUMBER('Cost model'!N722)),'Cost model'!N722,'Cost model'!M722)</f>
        <v>12.5</v>
      </c>
      <c r="K15162" s="14" t="n">
        <f aca="false">J15162-H15162</f>
        <v>4.55</v>
      </c>
      <c r="L15162" s="14" t="n">
        <f aca="false">G15162-H15162</f>
        <v>1.55</v>
      </c>
    </row>
    <row r="15163" customFormat="false" ht="15" hidden="false" customHeight="false" outlineLevel="0" collapsed="false">
      <c r="A15163" s="2" t="s">
        <v>174</v>
      </c>
      <c r="B15163" s="2" t="s">
        <v>124</v>
      </c>
      <c r="C15163" s="2" t="s">
        <v>47</v>
      </c>
      <c r="D15163" s="2" t="s">
        <v>12</v>
      </c>
      <c r="E15163" s="2" t="s">
        <v>74</v>
      </c>
      <c r="F15163" s="2" t="s">
        <v>976</v>
      </c>
      <c r="G15163" s="14" t="n">
        <v>15</v>
      </c>
      <c r="H15163" s="14" t="n">
        <v>19.75</v>
      </c>
      <c r="I15163" s="14" t="n">
        <v>9.5</v>
      </c>
      <c r="J15163" s="23" t="n">
        <f aca="false">IF(AND(E15163="Priority",ISNUMBER('Cost model'!N110)),'Cost model'!N110,'Cost model'!M110)</f>
        <v>40</v>
      </c>
      <c r="K15163" s="14" t="n">
        <f aca="false">J15163-H15163</f>
        <v>20.25</v>
      </c>
      <c r="L15163" s="14" t="n">
        <f aca="false">G15163-H15163</f>
        <v>-4.75</v>
      </c>
    </row>
    <row r="15164" customFormat="false" ht="15" hidden="false" customHeight="false" outlineLevel="0" collapsed="false">
      <c r="A15164" s="2" t="s">
        <v>221</v>
      </c>
      <c r="B15164" s="2" t="s">
        <v>221</v>
      </c>
      <c r="C15164" s="2" t="s">
        <v>47</v>
      </c>
      <c r="D15164" s="2" t="s">
        <v>12</v>
      </c>
      <c r="E15164" s="2" t="s">
        <v>74</v>
      </c>
      <c r="F15164" s="2" t="s">
        <v>977</v>
      </c>
      <c r="G15164" s="14" t="n">
        <v>9.5</v>
      </c>
      <c r="H15164" s="14" t="n">
        <v>28.51</v>
      </c>
      <c r="I15164" s="14" t="n">
        <v>9.5</v>
      </c>
      <c r="J15164" s="23" t="n">
        <f aca="false">IF(AND(E15164="Priority",ISNUMBER('Cost model'!N740)),'Cost model'!N740,'Cost model'!M740)</f>
        <v>22.5</v>
      </c>
      <c r="K15164" s="14" t="n">
        <f aca="false">J15164-H15164</f>
        <v>-6.01</v>
      </c>
      <c r="L15164" s="14" t="n">
        <f aca="false">G15164-H15164</f>
        <v>-19.01</v>
      </c>
    </row>
    <row r="15165" customFormat="false" ht="15" hidden="false" customHeight="false" outlineLevel="0" collapsed="false">
      <c r="A15165" s="2" t="s">
        <v>142</v>
      </c>
      <c r="B15165" s="2" t="s">
        <v>124</v>
      </c>
      <c r="C15165" s="2" t="s">
        <v>47</v>
      </c>
      <c r="D15165" s="2" t="s">
        <v>15</v>
      </c>
      <c r="E15165" s="2" t="s">
        <v>74</v>
      </c>
      <c r="F15165" s="2" t="s">
        <v>976</v>
      </c>
      <c r="G15165" s="14" t="n">
        <v>45</v>
      </c>
      <c r="H15165" s="14" t="n">
        <v>102.8</v>
      </c>
      <c r="I15165" s="14" t="n">
        <v>250</v>
      </c>
      <c r="J15165" s="23" t="n">
        <f aca="false">IF(AND(E15165="Priority",ISNUMBER('Cost model'!N674)),'Cost model'!N674,'Cost model'!M674)</f>
        <v>155</v>
      </c>
      <c r="K15165" s="14" t="n">
        <f aca="false">J15165-H15165</f>
        <v>52.2</v>
      </c>
      <c r="L15165" s="14" t="n">
        <f aca="false">G15165-H15165</f>
        <v>-57.8</v>
      </c>
    </row>
    <row r="15166" customFormat="false" ht="15" hidden="false" customHeight="false" outlineLevel="0" collapsed="false">
      <c r="A15166" s="2" t="s">
        <v>174</v>
      </c>
      <c r="B15166" s="2" t="s">
        <v>174</v>
      </c>
      <c r="C15166" s="2" t="s">
        <v>47</v>
      </c>
      <c r="D15166" s="2" t="s">
        <v>12</v>
      </c>
      <c r="E15166" s="2" t="s">
        <v>74</v>
      </c>
      <c r="F15166" s="2" t="s">
        <v>977</v>
      </c>
      <c r="G15166" s="14" t="n">
        <v>9.5</v>
      </c>
      <c r="H15166" s="14" t="n">
        <v>7.74</v>
      </c>
      <c r="I15166" s="14" t="n">
        <v>9.5</v>
      </c>
      <c r="J15166" s="23" t="n">
        <f aca="false">IF(AND(E15166="Priority",ISNUMBER('Cost model'!N170)),'Cost model'!N170,'Cost model'!M170)</f>
        <v>25.5</v>
      </c>
      <c r="K15166" s="14" t="n">
        <f aca="false">J15166-H15166</f>
        <v>17.76</v>
      </c>
      <c r="L15166" s="14" t="n">
        <f aca="false">G15166-H15166</f>
        <v>1.76</v>
      </c>
    </row>
    <row r="15167" customFormat="false" ht="15" hidden="false" customHeight="false" outlineLevel="0" collapsed="false">
      <c r="A15167" s="2" t="s">
        <v>174</v>
      </c>
      <c r="B15167" s="2" t="s">
        <v>142</v>
      </c>
      <c r="C15167" s="2" t="s">
        <v>47</v>
      </c>
      <c r="D15167" s="2" t="s">
        <v>15</v>
      </c>
      <c r="E15167" s="2" t="s">
        <v>74</v>
      </c>
      <c r="F15167" s="2" t="s">
        <v>976</v>
      </c>
      <c r="G15167" s="14" t="n">
        <v>45</v>
      </c>
      <c r="H15167" s="14" t="n">
        <v>69.93</v>
      </c>
      <c r="I15167" s="14" t="n">
        <v>45</v>
      </c>
      <c r="J15167" s="23" t="n">
        <f aca="false">IF(AND(E15167="Priority",ISNUMBER('Cost model'!N134)),'Cost model'!N134,'Cost model'!M134)</f>
        <v>135</v>
      </c>
      <c r="K15167" s="14" t="n">
        <f aca="false">J15167-H15167</f>
        <v>65.07</v>
      </c>
      <c r="L15167" s="14" t="n">
        <f aca="false">G15167-H15167</f>
        <v>-24.93</v>
      </c>
    </row>
    <row r="15168" customFormat="false" ht="15" hidden="false" customHeight="false" outlineLevel="0" collapsed="false">
      <c r="A15168" s="2" t="s">
        <v>142</v>
      </c>
      <c r="B15168" s="2" t="s">
        <v>142</v>
      </c>
      <c r="C15168" s="2" t="s">
        <v>47</v>
      </c>
      <c r="D15168" s="2" t="s">
        <v>10</v>
      </c>
      <c r="E15168" s="2" t="s">
        <v>83</v>
      </c>
      <c r="F15168" s="2" t="s">
        <v>977</v>
      </c>
      <c r="G15168" s="14" t="n">
        <v>14.5</v>
      </c>
      <c r="H15168" s="14" t="n">
        <v>5.25</v>
      </c>
      <c r="I15168" s="14" t="n">
        <v>14.5</v>
      </c>
      <c r="J15168" s="23" t="n">
        <f aca="false">IF(AND(E15168="Priority",ISNUMBER('Cost model'!N632)),'Cost model'!N632,'Cost model'!M632)</f>
        <v>14.5</v>
      </c>
      <c r="K15168" s="14" t="n">
        <f aca="false">J15168-H15168</f>
        <v>9.25</v>
      </c>
      <c r="L15168" s="14" t="n">
        <f aca="false">G15168-H15168</f>
        <v>9.25</v>
      </c>
    </row>
    <row r="15169" customFormat="false" ht="15" hidden="false" customHeight="false" outlineLevel="0" collapsed="false">
      <c r="A15169" s="2" t="s">
        <v>124</v>
      </c>
      <c r="B15169" s="2" t="s">
        <v>124</v>
      </c>
      <c r="C15169" s="2" t="s">
        <v>49</v>
      </c>
      <c r="D15169" s="2" t="s">
        <v>10</v>
      </c>
      <c r="E15169" s="2" t="s">
        <v>74</v>
      </c>
      <c r="F15169" s="2" t="s">
        <v>977</v>
      </c>
      <c r="G15169" s="14" t="n">
        <v>17.5</v>
      </c>
      <c r="H15169" s="14" t="n">
        <v>11.56</v>
      </c>
      <c r="I15169" s="14" t="n">
        <v>17.5</v>
      </c>
      <c r="J15169" s="23" t="n">
        <f aca="false">IF(AND(E15169="Priority",ISNUMBER('Cost model'!N319)),'Cost model'!N319,'Cost model'!M319)</f>
        <v>16.5</v>
      </c>
      <c r="K15169" s="14" t="n">
        <f aca="false">J15169-H15169</f>
        <v>4.94</v>
      </c>
      <c r="L15169" s="14" t="n">
        <f aca="false">G15169-H15169</f>
        <v>5.94</v>
      </c>
    </row>
    <row r="15170" customFormat="false" ht="15" hidden="false" customHeight="false" outlineLevel="0" collapsed="false">
      <c r="A15170" s="2" t="s">
        <v>221</v>
      </c>
      <c r="B15170" s="2" t="s">
        <v>221</v>
      </c>
      <c r="C15170" s="2" t="s">
        <v>47</v>
      </c>
      <c r="D15170" s="2" t="s">
        <v>10</v>
      </c>
      <c r="E15170" s="2" t="s">
        <v>74</v>
      </c>
      <c r="F15170" s="2" t="s">
        <v>977</v>
      </c>
      <c r="G15170" s="14" t="n">
        <v>9.5</v>
      </c>
      <c r="H15170" s="14" t="n">
        <v>7.43</v>
      </c>
      <c r="I15170" s="14" t="n">
        <v>9.5</v>
      </c>
      <c r="J15170" s="23" t="n">
        <f aca="false">IF(AND(E15170="Priority",ISNUMBER('Cost model'!N737)),'Cost model'!N737,'Cost model'!M737)</f>
        <v>8.5</v>
      </c>
      <c r="K15170" s="14" t="n">
        <f aca="false">J15170-H15170</f>
        <v>1.07</v>
      </c>
      <c r="L15170" s="14" t="n">
        <f aca="false">G15170-H15170</f>
        <v>2.07</v>
      </c>
    </row>
    <row r="15171" customFormat="false" ht="15" hidden="false" customHeight="false" outlineLevel="0" collapsed="false">
      <c r="A15171" s="2" t="s">
        <v>174</v>
      </c>
      <c r="B15171" s="2" t="s">
        <v>174</v>
      </c>
      <c r="C15171" s="2" t="s">
        <v>49</v>
      </c>
      <c r="D15171" s="2" t="s">
        <v>12</v>
      </c>
      <c r="E15171" s="2" t="s">
        <v>74</v>
      </c>
      <c r="F15171" s="2" t="s">
        <v>977</v>
      </c>
      <c r="G15171" s="14" t="n">
        <v>19.5</v>
      </c>
      <c r="H15171" s="14" t="n">
        <v>43.73</v>
      </c>
      <c r="I15171" s="14" t="n">
        <v>19.5</v>
      </c>
      <c r="J15171" s="23" t="n">
        <f aca="false">IF(AND(E15171="Priority",ISNUMBER('Cost model'!N172)),'Cost model'!N172,'Cost model'!M172)</f>
        <v>45</v>
      </c>
      <c r="K15171" s="14" t="n">
        <f aca="false">J15171-H15171</f>
        <v>1.27</v>
      </c>
      <c r="L15171" s="14" t="n">
        <f aca="false">G15171-H15171</f>
        <v>-24.23</v>
      </c>
    </row>
    <row r="15172" customFormat="false" ht="15" hidden="false" customHeight="false" outlineLevel="0" collapsed="false">
      <c r="A15172" s="2" t="s">
        <v>142</v>
      </c>
      <c r="B15172" s="2" t="s">
        <v>124</v>
      </c>
      <c r="C15172" s="2" t="s">
        <v>47</v>
      </c>
      <c r="D15172" s="2" t="s">
        <v>12</v>
      </c>
      <c r="E15172" s="2" t="s">
        <v>74</v>
      </c>
      <c r="F15172" s="2" t="s">
        <v>976</v>
      </c>
      <c r="G15172" s="14" t="n">
        <v>9.5</v>
      </c>
      <c r="H15172" s="14" t="n">
        <v>28.08</v>
      </c>
      <c r="I15172" s="14" t="n">
        <v>19.5</v>
      </c>
      <c r="J15172" s="23" t="n">
        <f aca="false">IF(AND(E15172="Priority",ISNUMBER('Cost model'!N665)),'Cost model'!N665,'Cost model'!M665)</f>
        <v>40</v>
      </c>
      <c r="K15172" s="14" t="n">
        <f aca="false">J15172-H15172</f>
        <v>11.92</v>
      </c>
      <c r="L15172" s="14" t="n">
        <f aca="false">G15172-H15172</f>
        <v>-18.58</v>
      </c>
    </row>
    <row r="15173" customFormat="false" ht="15" hidden="false" customHeight="false" outlineLevel="0" collapsed="false">
      <c r="A15173" s="2" t="s">
        <v>221</v>
      </c>
      <c r="B15173" s="2" t="s">
        <v>221</v>
      </c>
      <c r="C15173" s="2" t="s">
        <v>47</v>
      </c>
      <c r="D15173" s="2" t="s">
        <v>12</v>
      </c>
      <c r="E15173" s="2" t="s">
        <v>74</v>
      </c>
      <c r="F15173" s="2" t="s">
        <v>977</v>
      </c>
      <c r="G15173" s="14" t="n">
        <v>9.5</v>
      </c>
      <c r="H15173" s="14" t="n">
        <v>30.06</v>
      </c>
      <c r="I15173" s="14" t="n">
        <v>9.5</v>
      </c>
      <c r="J15173" s="23" t="n">
        <f aca="false">IF(AND(E15173="Priority",ISNUMBER('Cost model'!N740)),'Cost model'!N740,'Cost model'!M740)</f>
        <v>22.5</v>
      </c>
      <c r="K15173" s="14" t="n">
        <f aca="false">J15173-H15173</f>
        <v>-7.56</v>
      </c>
      <c r="L15173" s="14" t="n">
        <f aca="false">G15173-H15173</f>
        <v>-20.56</v>
      </c>
    </row>
    <row r="15174" customFormat="false" ht="15" hidden="false" customHeight="false" outlineLevel="0" collapsed="false">
      <c r="A15174" s="2" t="s">
        <v>124</v>
      </c>
      <c r="B15174" s="2" t="s">
        <v>124</v>
      </c>
      <c r="C15174" s="2" t="s">
        <v>48</v>
      </c>
      <c r="D15174" s="2" t="s">
        <v>10</v>
      </c>
      <c r="E15174" s="2" t="s">
        <v>74</v>
      </c>
      <c r="F15174" s="2" t="s">
        <v>977</v>
      </c>
      <c r="G15174" s="14" t="n">
        <v>12.5</v>
      </c>
      <c r="H15174" s="14" t="n">
        <v>8.09</v>
      </c>
      <c r="I15174" s="14" t="n">
        <v>12.5</v>
      </c>
      <c r="J15174" s="23" t="n">
        <f aca="false">IF(AND(E15174="Priority",ISNUMBER('Cost model'!N318)),'Cost model'!N318,'Cost model'!M318)</f>
        <v>14.5</v>
      </c>
      <c r="K15174" s="14" t="n">
        <f aca="false">J15174-H15174</f>
        <v>6.41</v>
      </c>
      <c r="L15174" s="14" t="n">
        <f aca="false">G15174-H15174</f>
        <v>4.41</v>
      </c>
    </row>
    <row r="15175" customFormat="false" ht="15" hidden="false" customHeight="false" outlineLevel="0" collapsed="false">
      <c r="A15175" s="2" t="s">
        <v>205</v>
      </c>
      <c r="B15175" s="2" t="s">
        <v>142</v>
      </c>
      <c r="C15175" s="2" t="s">
        <v>48</v>
      </c>
      <c r="D15175" s="2" t="s">
        <v>12</v>
      </c>
      <c r="E15175" s="2" t="s">
        <v>83</v>
      </c>
      <c r="F15175" s="2" t="s">
        <v>976</v>
      </c>
      <c r="G15175" s="14" t="n">
        <v>24.5</v>
      </c>
      <c r="H15175" s="14" t="n">
        <v>24.57</v>
      </c>
      <c r="I15175" s="14" t="n">
        <v>24.5</v>
      </c>
      <c r="J15175" s="23" t="n">
        <f aca="false">IF(AND(E15175="Priority",ISNUMBER('Cost model'!N546)),'Cost model'!N546,'Cost model'!M546)</f>
        <v>80</v>
      </c>
      <c r="K15175" s="14" t="n">
        <f aca="false">J15175-H15175</f>
        <v>55.43</v>
      </c>
      <c r="L15175" s="14" t="n">
        <f aca="false">G15175-H15175</f>
        <v>-0.0700000000000003</v>
      </c>
    </row>
    <row r="15176" customFormat="false" ht="15" hidden="false" customHeight="false" outlineLevel="0" collapsed="false">
      <c r="A15176" s="2" t="s">
        <v>124</v>
      </c>
      <c r="B15176" s="2" t="s">
        <v>124</v>
      </c>
      <c r="C15176" s="2" t="s">
        <v>48</v>
      </c>
      <c r="D15176" s="2" t="s">
        <v>12</v>
      </c>
      <c r="E15176" s="2" t="s">
        <v>74</v>
      </c>
      <c r="F15176" s="2" t="s">
        <v>977</v>
      </c>
      <c r="G15176" s="14" t="n">
        <v>12.5</v>
      </c>
      <c r="H15176" s="14" t="n">
        <v>44.15</v>
      </c>
      <c r="I15176" s="14" t="n">
        <v>12.5</v>
      </c>
      <c r="J15176" s="23" t="n">
        <f aca="false">IF(AND(E15176="Priority",ISNUMBER('Cost model'!N321)),'Cost model'!N321,'Cost model'!M321)</f>
        <v>40</v>
      </c>
      <c r="K15176" s="14" t="n">
        <f aca="false">J15176-H15176</f>
        <v>-4.15</v>
      </c>
      <c r="L15176" s="14" t="n">
        <f aca="false">G15176-H15176</f>
        <v>-31.65</v>
      </c>
    </row>
    <row r="15177" customFormat="false" ht="15" hidden="false" customHeight="false" outlineLevel="0" collapsed="false">
      <c r="A15177" s="2" t="s">
        <v>205</v>
      </c>
      <c r="B15177" s="2" t="s">
        <v>158</v>
      </c>
      <c r="C15177" s="2" t="s">
        <v>48</v>
      </c>
      <c r="D15177" s="2" t="s">
        <v>12</v>
      </c>
      <c r="E15177" s="2" t="s">
        <v>74</v>
      </c>
      <c r="F15177" s="2" t="s">
        <v>976</v>
      </c>
      <c r="G15177" s="14" t="n">
        <v>19.5</v>
      </c>
      <c r="H15177" s="14" t="n">
        <v>59.39</v>
      </c>
      <c r="I15177" s="14"/>
      <c r="J15177" s="23" t="n">
        <f aca="false">IF(AND(E15177="Priority",ISNUMBER('Cost model'!N621)),'Cost model'!N621,'Cost model'!M621)</f>
        <v>60</v>
      </c>
      <c r="K15177" s="14" t="n">
        <f aca="false">J15177-H15177</f>
        <v>0.609999999999999</v>
      </c>
      <c r="L15177" s="14" t="n">
        <f aca="false">G15177-H15177</f>
        <v>-39.89</v>
      </c>
    </row>
    <row r="15178" customFormat="false" ht="15" hidden="false" customHeight="false" outlineLevel="0" collapsed="false">
      <c r="A15178" s="2" t="s">
        <v>221</v>
      </c>
      <c r="B15178" s="2" t="s">
        <v>221</v>
      </c>
      <c r="C15178" s="2" t="s">
        <v>49</v>
      </c>
      <c r="D15178" s="2" t="s">
        <v>13</v>
      </c>
      <c r="E15178" s="2" t="s">
        <v>74</v>
      </c>
      <c r="F15178" s="2" t="s">
        <v>977</v>
      </c>
      <c r="G15178" s="14" t="n">
        <v>50</v>
      </c>
      <c r="H15178" s="14" t="n">
        <v>181.43</v>
      </c>
      <c r="I15178" s="14" t="n">
        <v>50</v>
      </c>
      <c r="J15178" s="23" t="n">
        <f aca="false">IF(AND(E15178="Priority",ISNUMBER('Cost model'!N745)),'Cost model'!N745,'Cost model'!M745)</f>
        <v>130</v>
      </c>
      <c r="K15178" s="14" t="n">
        <f aca="false">J15178-H15178</f>
        <v>-51.43</v>
      </c>
      <c r="L15178" s="14" t="n">
        <f aca="false">G15178-H15178</f>
        <v>-131.43</v>
      </c>
    </row>
    <row r="15179" customFormat="false" ht="15" hidden="false" customHeight="false" outlineLevel="0" collapsed="false">
      <c r="A15179" s="2" t="s">
        <v>124</v>
      </c>
      <c r="B15179" s="2" t="s">
        <v>124</v>
      </c>
      <c r="C15179" s="2" t="s">
        <v>47</v>
      </c>
      <c r="D15179" s="2" t="s">
        <v>10</v>
      </c>
      <c r="E15179" s="2" t="s">
        <v>74</v>
      </c>
      <c r="F15179" s="2" t="s">
        <v>977</v>
      </c>
      <c r="G15179" s="14" t="n">
        <v>9.5</v>
      </c>
      <c r="H15179" s="14" t="n">
        <v>6.93</v>
      </c>
      <c r="I15179" s="14" t="n">
        <v>9.5</v>
      </c>
      <c r="J15179" s="23" t="n">
        <f aca="false">IF(AND(E15179="Priority",ISNUMBER('Cost model'!N317)),'Cost model'!N317,'Cost model'!M317)</f>
        <v>10.5</v>
      </c>
      <c r="K15179" s="14" t="n">
        <f aca="false">J15179-H15179</f>
        <v>3.57</v>
      </c>
      <c r="L15179" s="14" t="n">
        <f aca="false">G15179-H15179</f>
        <v>2.57</v>
      </c>
    </row>
    <row r="15180" customFormat="false" ht="15" hidden="false" customHeight="false" outlineLevel="0" collapsed="false">
      <c r="A15180" s="2" t="s">
        <v>158</v>
      </c>
      <c r="B15180" s="2" t="s">
        <v>158</v>
      </c>
      <c r="C15180" s="2" t="s">
        <v>49</v>
      </c>
      <c r="D15180" s="2" t="s">
        <v>10</v>
      </c>
      <c r="E15180" s="2" t="s">
        <v>74</v>
      </c>
      <c r="F15180" s="2" t="s">
        <v>977</v>
      </c>
      <c r="G15180" s="14" t="n">
        <v>17.5</v>
      </c>
      <c r="H15180" s="14" t="n">
        <v>14.36</v>
      </c>
      <c r="I15180" s="14" t="n">
        <v>17.5</v>
      </c>
      <c r="J15180" s="23" t="n">
        <f aca="false">IF(AND(E15180="Priority",ISNUMBER('Cost model'!N424)),'Cost model'!N424,'Cost model'!M424)</f>
        <v>16.5</v>
      </c>
      <c r="K15180" s="14" t="n">
        <f aca="false">J15180-H15180</f>
        <v>2.14</v>
      </c>
      <c r="L15180" s="14" t="n">
        <f aca="false">G15180-H15180</f>
        <v>3.14</v>
      </c>
    </row>
    <row r="15181" customFormat="false" ht="15" hidden="false" customHeight="false" outlineLevel="0" collapsed="false">
      <c r="A15181" s="2" t="s">
        <v>142</v>
      </c>
      <c r="B15181" s="2" t="s">
        <v>142</v>
      </c>
      <c r="C15181" s="2" t="s">
        <v>48</v>
      </c>
      <c r="D15181" s="2" t="s">
        <v>10</v>
      </c>
      <c r="E15181" s="2" t="s">
        <v>74</v>
      </c>
      <c r="F15181" s="2" t="s">
        <v>977</v>
      </c>
      <c r="G15181" s="14" t="n">
        <v>12.5</v>
      </c>
      <c r="H15181" s="14" t="n">
        <v>26.1</v>
      </c>
      <c r="I15181" s="14" t="n">
        <v>12.5</v>
      </c>
      <c r="J15181" s="23" t="n">
        <f aca="false">IF(AND(E15181="Priority",ISNUMBER('Cost model'!N633)),'Cost model'!N633,'Cost model'!M633)</f>
        <v>11.5</v>
      </c>
      <c r="K15181" s="14" t="n">
        <f aca="false">J15181-H15181</f>
        <v>-14.6</v>
      </c>
      <c r="L15181" s="14" t="n">
        <f aca="false">G15181-H15181</f>
        <v>-13.6</v>
      </c>
    </row>
    <row r="15182" customFormat="false" ht="15" hidden="false" customHeight="false" outlineLevel="0" collapsed="false">
      <c r="A15182" s="2" t="s">
        <v>142</v>
      </c>
      <c r="B15182" s="2" t="s">
        <v>124</v>
      </c>
      <c r="C15182" s="2" t="s">
        <v>47</v>
      </c>
      <c r="D15182" s="2" t="s">
        <v>10</v>
      </c>
      <c r="E15182" s="2" t="s">
        <v>74</v>
      </c>
      <c r="F15182" s="2" t="s">
        <v>976</v>
      </c>
      <c r="G15182" s="14" t="n">
        <v>14.5</v>
      </c>
      <c r="H15182" s="14" t="n">
        <v>26.1</v>
      </c>
      <c r="I15182" s="14" t="n">
        <v>14.5</v>
      </c>
      <c r="J15182" s="23" t="n">
        <f aca="false">IF(AND(E15182="Priority",ISNUMBER('Cost model'!N662)),'Cost model'!N662,'Cost model'!M662)</f>
        <v>13.5</v>
      </c>
      <c r="K15182" s="14" t="n">
        <f aca="false">J15182-H15182</f>
        <v>-12.6</v>
      </c>
      <c r="L15182" s="14" t="n">
        <f aca="false">G15182-H15182</f>
        <v>-11.6</v>
      </c>
    </row>
    <row r="15183" customFormat="false" ht="15" hidden="false" customHeight="false" outlineLevel="0" collapsed="false">
      <c r="A15183" s="2" t="s">
        <v>124</v>
      </c>
      <c r="B15183" s="2" t="s">
        <v>124</v>
      </c>
      <c r="C15183" s="2" t="s">
        <v>47</v>
      </c>
      <c r="D15183" s="2" t="s">
        <v>12</v>
      </c>
      <c r="E15183" s="2" t="s">
        <v>74</v>
      </c>
      <c r="F15183" s="2" t="s">
        <v>977</v>
      </c>
      <c r="G15183" s="14" t="n">
        <v>9.5</v>
      </c>
      <c r="H15183" s="14" t="n">
        <v>32.6</v>
      </c>
      <c r="I15183" s="14" t="n">
        <v>9.5</v>
      </c>
      <c r="J15183" s="23" t="n">
        <f aca="false">IF(AND(E15183="Priority",ISNUMBER('Cost model'!N320)),'Cost model'!N320,'Cost model'!M320)</f>
        <v>24.5</v>
      </c>
      <c r="K15183" s="14" t="n">
        <f aca="false">J15183-H15183</f>
        <v>-8.1</v>
      </c>
      <c r="L15183" s="14" t="n">
        <f aca="false">G15183-H15183</f>
        <v>-23.1</v>
      </c>
    </row>
    <row r="15184" customFormat="false" ht="15" hidden="false" customHeight="false" outlineLevel="0" collapsed="false">
      <c r="A15184" s="2" t="s">
        <v>221</v>
      </c>
      <c r="B15184" s="2" t="s">
        <v>124</v>
      </c>
      <c r="C15184" s="2" t="s">
        <v>49</v>
      </c>
      <c r="D15184" s="2" t="s">
        <v>10</v>
      </c>
      <c r="E15184" s="2" t="s">
        <v>74</v>
      </c>
      <c r="F15184" s="2" t="s">
        <v>976</v>
      </c>
      <c r="G15184" s="14" t="n">
        <v>24.5</v>
      </c>
      <c r="H15184" s="14" t="n">
        <v>25.1</v>
      </c>
      <c r="I15184" s="14" t="n">
        <v>19.5</v>
      </c>
      <c r="J15184" s="23" t="n">
        <f aca="false">IF(AND(E15184="Priority",ISNUMBER('Cost model'!N799)),'Cost model'!N799,'Cost model'!M799)</f>
        <v>20.5</v>
      </c>
      <c r="K15184" s="14" t="n">
        <f aca="false">J15184-H15184</f>
        <v>-4.6</v>
      </c>
      <c r="L15184" s="14" t="n">
        <f aca="false">G15184-H15184</f>
        <v>-0.600000000000001</v>
      </c>
    </row>
    <row r="15185" customFormat="false" ht="15" hidden="false" customHeight="false" outlineLevel="0" collapsed="false">
      <c r="A15185" s="2" t="s">
        <v>142</v>
      </c>
      <c r="B15185" s="2" t="s">
        <v>142</v>
      </c>
      <c r="C15185" s="2" t="s">
        <v>48</v>
      </c>
      <c r="D15185" s="2" t="s">
        <v>10</v>
      </c>
      <c r="E15185" s="2" t="s">
        <v>74</v>
      </c>
      <c r="F15185" s="2" t="s">
        <v>977</v>
      </c>
      <c r="G15185" s="14" t="n">
        <v>12.5</v>
      </c>
      <c r="H15185" s="14" t="n">
        <v>16.56</v>
      </c>
      <c r="I15185" s="14" t="n">
        <v>12.5</v>
      </c>
      <c r="J15185" s="23" t="n">
        <f aca="false">IF(AND(E15185="Priority",ISNUMBER('Cost model'!N633)),'Cost model'!N633,'Cost model'!M633)</f>
        <v>11.5</v>
      </c>
      <c r="K15185" s="14" t="n">
        <f aca="false">J15185-H15185</f>
        <v>-5.06</v>
      </c>
      <c r="L15185" s="14" t="n">
        <f aca="false">G15185-H15185</f>
        <v>-4.06</v>
      </c>
    </row>
    <row r="15186" customFormat="false" ht="15" hidden="false" customHeight="false" outlineLevel="0" collapsed="false">
      <c r="A15186" s="2" t="s">
        <v>142</v>
      </c>
      <c r="B15186" s="2" t="s">
        <v>142</v>
      </c>
      <c r="C15186" s="2" t="s">
        <v>49</v>
      </c>
      <c r="D15186" s="2" t="s">
        <v>10</v>
      </c>
      <c r="E15186" s="2" t="s">
        <v>83</v>
      </c>
      <c r="F15186" s="2" t="s">
        <v>977</v>
      </c>
      <c r="G15186" s="14" t="n">
        <v>24.5</v>
      </c>
      <c r="H15186" s="14" t="n">
        <v>21.7</v>
      </c>
      <c r="I15186" s="14" t="n">
        <v>24.5</v>
      </c>
      <c r="J15186" s="23" t="n">
        <f aca="false">IF(AND(E15186="Priority",ISNUMBER('Cost model'!N634)),'Cost model'!N634,'Cost model'!M634)</f>
        <v>21.5</v>
      </c>
      <c r="K15186" s="14" t="n">
        <f aca="false">J15186-H15186</f>
        <v>-0.199999999999999</v>
      </c>
      <c r="L15186" s="14" t="n">
        <f aca="false">G15186-H15186</f>
        <v>2.8</v>
      </c>
    </row>
    <row r="15187" customFormat="false" ht="15" hidden="false" customHeight="false" outlineLevel="0" collapsed="false">
      <c r="A15187" s="2" t="s">
        <v>174</v>
      </c>
      <c r="B15187" s="2" t="s">
        <v>124</v>
      </c>
      <c r="C15187" s="2" t="s">
        <v>47</v>
      </c>
      <c r="D15187" s="2" t="s">
        <v>10</v>
      </c>
      <c r="E15187" s="2" t="s">
        <v>74</v>
      </c>
      <c r="F15187" s="2" t="s">
        <v>976</v>
      </c>
      <c r="G15187" s="14" t="n">
        <v>9.5</v>
      </c>
      <c r="H15187" s="14" t="n">
        <v>6.23</v>
      </c>
      <c r="I15187" s="14" t="n">
        <v>9.5</v>
      </c>
      <c r="J15187" s="23" t="n">
        <f aca="false">IF(AND(E15187="Priority",ISNUMBER('Cost model'!N107)),'Cost model'!N107,'Cost model'!M107)</f>
        <v>12.5</v>
      </c>
      <c r="K15187" s="14" t="n">
        <f aca="false">J15187-H15187</f>
        <v>6.27</v>
      </c>
      <c r="L15187" s="14" t="n">
        <f aca="false">G15187-H15187</f>
        <v>3.27</v>
      </c>
    </row>
    <row r="15188" customFormat="false" ht="15" hidden="false" customHeight="false" outlineLevel="0" collapsed="false">
      <c r="A15188" s="2" t="s">
        <v>174</v>
      </c>
      <c r="B15188" s="2" t="s">
        <v>174</v>
      </c>
      <c r="C15188" s="2" t="s">
        <v>49</v>
      </c>
      <c r="D15188" s="2" t="s">
        <v>12</v>
      </c>
      <c r="E15188" s="2" t="s">
        <v>74</v>
      </c>
      <c r="F15188" s="2" t="s">
        <v>977</v>
      </c>
      <c r="G15188" s="14" t="n">
        <v>19.5</v>
      </c>
      <c r="H15188" s="14" t="n">
        <v>44.91</v>
      </c>
      <c r="I15188" s="14" t="n">
        <v>19.5</v>
      </c>
      <c r="J15188" s="23" t="n">
        <f aca="false">IF(AND(E15188="Priority",ISNUMBER('Cost model'!N172)),'Cost model'!N172,'Cost model'!M172)</f>
        <v>45</v>
      </c>
      <c r="K15188" s="14" t="n">
        <f aca="false">J15188-H15188</f>
        <v>0.0900000000000034</v>
      </c>
      <c r="L15188" s="14" t="n">
        <f aca="false">G15188-H15188</f>
        <v>-25.41</v>
      </c>
    </row>
    <row r="15189" customFormat="false" ht="15" hidden="false" customHeight="false" outlineLevel="0" collapsed="false">
      <c r="A15189" s="2" t="s">
        <v>174</v>
      </c>
      <c r="B15189" s="2" t="s">
        <v>174</v>
      </c>
      <c r="C15189" s="2" t="s">
        <v>47</v>
      </c>
      <c r="D15189" s="2" t="s">
        <v>10</v>
      </c>
      <c r="E15189" s="2" t="s">
        <v>74</v>
      </c>
      <c r="F15189" s="2" t="s">
        <v>977</v>
      </c>
      <c r="G15189" s="14" t="n">
        <v>9.5</v>
      </c>
      <c r="H15189" s="14" t="n">
        <v>7.74</v>
      </c>
      <c r="I15189" s="14" t="n">
        <v>9.5</v>
      </c>
      <c r="J15189" s="23" t="n">
        <f aca="false">IF(AND(E15189="Priority",ISNUMBER('Cost model'!N167)),'Cost model'!N167,'Cost model'!M167)</f>
        <v>8.5</v>
      </c>
      <c r="K15189" s="14" t="n">
        <f aca="false">J15189-H15189</f>
        <v>0.76</v>
      </c>
      <c r="L15189" s="14" t="n">
        <f aca="false">G15189-H15189</f>
        <v>1.76</v>
      </c>
    </row>
    <row r="15190" customFormat="false" ht="15" hidden="false" customHeight="false" outlineLevel="0" collapsed="false">
      <c r="A15190" s="2" t="s">
        <v>158</v>
      </c>
      <c r="B15190" s="2" t="s">
        <v>124</v>
      </c>
      <c r="C15190" s="2" t="s">
        <v>47</v>
      </c>
      <c r="D15190" s="2" t="s">
        <v>10</v>
      </c>
      <c r="E15190" s="2" t="s">
        <v>74</v>
      </c>
      <c r="F15190" s="2" t="s">
        <v>976</v>
      </c>
      <c r="G15190" s="14" t="n">
        <v>9.5</v>
      </c>
      <c r="H15190" s="14" t="n">
        <v>8.56</v>
      </c>
      <c r="I15190" s="14" t="n">
        <v>14.5</v>
      </c>
      <c r="J15190" s="23" t="n">
        <f aca="false">IF(AND(E15190="Priority",ISNUMBER('Cost model'!N452)),'Cost model'!N452,'Cost model'!M452)</f>
        <v>13.5</v>
      </c>
      <c r="K15190" s="14" t="n">
        <f aca="false">J15190-H15190</f>
        <v>4.94</v>
      </c>
      <c r="L15190" s="14" t="n">
        <f aca="false">G15190-H15190</f>
        <v>0.94</v>
      </c>
    </row>
    <row r="15191" customFormat="false" ht="15" hidden="false" customHeight="false" outlineLevel="0" collapsed="false">
      <c r="A15191" s="2" t="s">
        <v>124</v>
      </c>
      <c r="B15191" s="2" t="s">
        <v>124</v>
      </c>
      <c r="C15191" s="2" t="s">
        <v>47</v>
      </c>
      <c r="D15191" s="2" t="s">
        <v>10</v>
      </c>
      <c r="E15191" s="2" t="s">
        <v>74</v>
      </c>
      <c r="F15191" s="2" t="s">
        <v>977</v>
      </c>
      <c r="G15191" s="14" t="n">
        <v>9.5</v>
      </c>
      <c r="H15191" s="14" t="n">
        <v>6.93</v>
      </c>
      <c r="I15191" s="14" t="n">
        <v>9.5</v>
      </c>
      <c r="J15191" s="23" t="n">
        <f aca="false">IF(AND(E15191="Priority",ISNUMBER('Cost model'!N317)),'Cost model'!N317,'Cost model'!M317)</f>
        <v>10.5</v>
      </c>
      <c r="K15191" s="14" t="n">
        <f aca="false">J15191-H15191</f>
        <v>3.57</v>
      </c>
      <c r="L15191" s="14" t="n">
        <f aca="false">G15191-H15191</f>
        <v>2.57</v>
      </c>
    </row>
    <row r="15192" customFormat="false" ht="15" hidden="false" customHeight="false" outlineLevel="0" collapsed="false">
      <c r="A15192" s="2" t="s">
        <v>158</v>
      </c>
      <c r="B15192" s="2" t="s">
        <v>158</v>
      </c>
      <c r="C15192" s="2" t="s">
        <v>49</v>
      </c>
      <c r="D15192" s="2" t="s">
        <v>10</v>
      </c>
      <c r="E15192" s="2" t="s">
        <v>74</v>
      </c>
      <c r="F15192" s="2" t="s">
        <v>977</v>
      </c>
      <c r="G15192" s="14" t="n">
        <v>17.5</v>
      </c>
      <c r="H15192" s="14" t="n">
        <v>16.12</v>
      </c>
      <c r="I15192" s="14" t="n">
        <v>17.5</v>
      </c>
      <c r="J15192" s="23" t="n">
        <f aca="false">IF(AND(E15192="Priority",ISNUMBER('Cost model'!N424)),'Cost model'!N424,'Cost model'!M424)</f>
        <v>16.5</v>
      </c>
      <c r="K15192" s="14" t="n">
        <f aca="false">J15192-H15192</f>
        <v>0.379999999999999</v>
      </c>
      <c r="L15192" s="14" t="n">
        <f aca="false">G15192-H15192</f>
        <v>1.38</v>
      </c>
    </row>
    <row r="15193" customFormat="false" ht="15" hidden="false" customHeight="false" outlineLevel="0" collapsed="false">
      <c r="A15193" s="2" t="s">
        <v>124</v>
      </c>
      <c r="B15193" s="2" t="s">
        <v>124</v>
      </c>
      <c r="C15193" s="2" t="s">
        <v>48</v>
      </c>
      <c r="D15193" s="2" t="s">
        <v>10</v>
      </c>
      <c r="E15193" s="2" t="s">
        <v>74</v>
      </c>
      <c r="F15193" s="2" t="s">
        <v>977</v>
      </c>
      <c r="G15193" s="14" t="n">
        <v>12.5</v>
      </c>
      <c r="H15193" s="14" t="n">
        <v>16.56</v>
      </c>
      <c r="I15193" s="14" t="n">
        <v>12.5</v>
      </c>
      <c r="J15193" s="23" t="n">
        <f aca="false">IF(AND(E15193="Priority",ISNUMBER('Cost model'!N318)),'Cost model'!N318,'Cost model'!M318)</f>
        <v>14.5</v>
      </c>
      <c r="K15193" s="14" t="n">
        <f aca="false">J15193-H15193</f>
        <v>-2.06</v>
      </c>
      <c r="L15193" s="14" t="n">
        <f aca="false">G15193-H15193</f>
        <v>-4.06</v>
      </c>
    </row>
    <row r="15194" customFormat="false" ht="15" hidden="false" customHeight="false" outlineLevel="0" collapsed="false">
      <c r="A15194" s="2" t="s">
        <v>142</v>
      </c>
      <c r="B15194" s="2" t="s">
        <v>142</v>
      </c>
      <c r="C15194" s="2" t="s">
        <v>47</v>
      </c>
      <c r="D15194" s="2" t="s">
        <v>10</v>
      </c>
      <c r="E15194" s="2" t="s">
        <v>74</v>
      </c>
      <c r="F15194" s="2" t="s">
        <v>977</v>
      </c>
      <c r="G15194" s="14" t="n">
        <v>9.5</v>
      </c>
      <c r="H15194" s="14" t="n">
        <v>26.1</v>
      </c>
      <c r="I15194" s="14" t="n">
        <v>9.5</v>
      </c>
      <c r="J15194" s="23" t="n">
        <f aca="false">IF(AND(E15194="Priority",ISNUMBER('Cost model'!N632)),'Cost model'!N632,'Cost model'!M632)</f>
        <v>9.5</v>
      </c>
      <c r="K15194" s="14" t="n">
        <f aca="false">J15194-H15194</f>
        <v>-16.6</v>
      </c>
      <c r="L15194" s="14" t="n">
        <f aca="false">G15194-H15194</f>
        <v>-16.6</v>
      </c>
    </row>
    <row r="15195" customFormat="false" ht="15" hidden="false" customHeight="false" outlineLevel="0" collapsed="false">
      <c r="A15195" s="2" t="s">
        <v>124</v>
      </c>
      <c r="B15195" s="2" t="s">
        <v>174</v>
      </c>
      <c r="C15195" s="2" t="s">
        <v>47</v>
      </c>
      <c r="D15195" s="2" t="s">
        <v>10</v>
      </c>
      <c r="E15195" s="2" t="s">
        <v>74</v>
      </c>
      <c r="F15195" s="2" t="s">
        <v>976</v>
      </c>
      <c r="G15195" s="14" t="n">
        <v>9.5</v>
      </c>
      <c r="H15195" s="14" t="n">
        <v>5.25</v>
      </c>
      <c r="I15195" s="14" t="n">
        <v>14.5</v>
      </c>
      <c r="J15195" s="23" t="n">
        <f aca="false">IF(AND(E15195="Priority",ISNUMBER('Cost model'!N362)),'Cost model'!N362,'Cost model'!M362)</f>
        <v>10.5</v>
      </c>
      <c r="K15195" s="14" t="n">
        <f aca="false">J15195-H15195</f>
        <v>5.25</v>
      </c>
      <c r="L15195" s="14" t="n">
        <f aca="false">G15195-H15195</f>
        <v>4.25</v>
      </c>
    </row>
    <row r="15196" customFormat="false" ht="15" hidden="false" customHeight="false" outlineLevel="0" collapsed="false">
      <c r="A15196" s="2" t="s">
        <v>174</v>
      </c>
      <c r="B15196" s="2" t="s">
        <v>174</v>
      </c>
      <c r="C15196" s="2" t="s">
        <v>47</v>
      </c>
      <c r="D15196" s="2" t="s">
        <v>12</v>
      </c>
      <c r="E15196" s="2" t="s">
        <v>74</v>
      </c>
      <c r="F15196" s="2" t="s">
        <v>977</v>
      </c>
      <c r="G15196" s="14" t="n">
        <v>9.5</v>
      </c>
      <c r="H15196" s="14" t="n">
        <v>27.71</v>
      </c>
      <c r="I15196" s="14" t="n">
        <v>9.5</v>
      </c>
      <c r="J15196" s="23" t="n">
        <f aca="false">IF(AND(E15196="Priority",ISNUMBER('Cost model'!N170)),'Cost model'!N170,'Cost model'!M170)</f>
        <v>25.5</v>
      </c>
      <c r="K15196" s="14" t="n">
        <f aca="false">J15196-H15196</f>
        <v>-2.21</v>
      </c>
      <c r="L15196" s="14" t="n">
        <f aca="false">G15196-H15196</f>
        <v>-18.21</v>
      </c>
    </row>
    <row r="15197" customFormat="false" ht="15" hidden="false" customHeight="false" outlineLevel="0" collapsed="false">
      <c r="A15197" s="2" t="s">
        <v>174</v>
      </c>
      <c r="B15197" s="2" t="s">
        <v>174</v>
      </c>
      <c r="C15197" s="2" t="s">
        <v>47</v>
      </c>
      <c r="D15197" s="2" t="s">
        <v>10</v>
      </c>
      <c r="E15197" s="2" t="s">
        <v>74</v>
      </c>
      <c r="F15197" s="2" t="s">
        <v>977</v>
      </c>
      <c r="G15197" s="14" t="n">
        <v>9.5</v>
      </c>
      <c r="H15197" s="14" t="n">
        <v>6.93</v>
      </c>
      <c r="I15197" s="14" t="n">
        <v>9.5</v>
      </c>
      <c r="J15197" s="23" t="n">
        <f aca="false">IF(AND(E15197="Priority",ISNUMBER('Cost model'!N167)),'Cost model'!N167,'Cost model'!M167)</f>
        <v>8.5</v>
      </c>
      <c r="K15197" s="14" t="n">
        <f aca="false">J15197-H15197</f>
        <v>1.57</v>
      </c>
      <c r="L15197" s="14" t="n">
        <f aca="false">G15197-H15197</f>
        <v>2.57</v>
      </c>
    </row>
    <row r="15198" customFormat="false" ht="15" hidden="false" customHeight="false" outlineLevel="0" collapsed="false">
      <c r="A15198" s="2" t="s">
        <v>174</v>
      </c>
      <c r="B15198" s="2" t="s">
        <v>221</v>
      </c>
      <c r="C15198" s="2" t="s">
        <v>47</v>
      </c>
      <c r="D15198" s="2" t="s">
        <v>10</v>
      </c>
      <c r="E15198" s="2" t="s">
        <v>74</v>
      </c>
      <c r="F15198" s="2" t="s">
        <v>976</v>
      </c>
      <c r="G15198" s="14" t="n">
        <v>9.5</v>
      </c>
      <c r="H15198" s="14" t="n">
        <v>8.56</v>
      </c>
      <c r="I15198" s="14" t="n">
        <v>19.5</v>
      </c>
      <c r="J15198" s="23" t="n">
        <f aca="false">IF(AND(E15198="Priority",ISNUMBER('Cost model'!N152)),'Cost model'!N152,'Cost model'!M152)</f>
        <v>13.5</v>
      </c>
      <c r="K15198" s="14" t="n">
        <f aca="false">J15198-H15198</f>
        <v>4.94</v>
      </c>
      <c r="L15198" s="14" t="n">
        <f aca="false">G15198-H15198</f>
        <v>0.94</v>
      </c>
    </row>
    <row r="15199" customFormat="false" ht="15" hidden="false" customHeight="false" outlineLevel="0" collapsed="false">
      <c r="A15199" s="2" t="s">
        <v>174</v>
      </c>
      <c r="B15199" s="2" t="s">
        <v>124</v>
      </c>
      <c r="C15199" s="2" t="s">
        <v>48</v>
      </c>
      <c r="D15199" s="2" t="s">
        <v>10</v>
      </c>
      <c r="E15199" s="2" t="s">
        <v>74</v>
      </c>
      <c r="F15199" s="2" t="s">
        <v>976</v>
      </c>
      <c r="G15199" s="14" t="n">
        <v>12.5</v>
      </c>
      <c r="H15199" s="14" t="n">
        <v>25.89</v>
      </c>
      <c r="I15199" s="14" t="n">
        <v>12.5</v>
      </c>
      <c r="J15199" s="23" t="n">
        <f aca="false">IF(AND(E15199="Priority",ISNUMBER('Cost model'!N108)),'Cost model'!N108,'Cost model'!M108)</f>
        <v>15.5</v>
      </c>
      <c r="K15199" s="14" t="n">
        <f aca="false">J15199-H15199</f>
        <v>-10.39</v>
      </c>
      <c r="L15199" s="14" t="n">
        <f aca="false">G15199-H15199</f>
        <v>-13.39</v>
      </c>
    </row>
    <row r="15200" customFormat="false" ht="15" hidden="false" customHeight="false" outlineLevel="0" collapsed="false">
      <c r="A15200" s="2" t="s">
        <v>221</v>
      </c>
      <c r="B15200" s="2" t="s">
        <v>221</v>
      </c>
      <c r="C15200" s="2" t="s">
        <v>49</v>
      </c>
      <c r="D15200" s="2" t="s">
        <v>12</v>
      </c>
      <c r="E15200" s="2" t="s">
        <v>83</v>
      </c>
      <c r="F15200" s="2" t="s">
        <v>977</v>
      </c>
      <c r="G15200" s="14" t="n">
        <v>29.5</v>
      </c>
      <c r="H15200" s="14" t="n">
        <v>116.53</v>
      </c>
      <c r="I15200" s="14" t="n">
        <v>29.5</v>
      </c>
      <c r="J15200" s="23" t="n">
        <f aca="false">IF(AND(E15200="Priority",ISNUMBER('Cost model'!N742)),'Cost model'!N742,'Cost model'!M742)</f>
        <v>80</v>
      </c>
      <c r="K15200" s="14" t="n">
        <f aca="false">J15200-H15200</f>
        <v>-36.53</v>
      </c>
      <c r="L15200" s="14" t="n">
        <f aca="false">G15200-H15200</f>
        <v>-87.03</v>
      </c>
    </row>
    <row r="15201" customFormat="false" ht="15" hidden="false" customHeight="false" outlineLevel="0" collapsed="false">
      <c r="A15201" s="2" t="s">
        <v>142</v>
      </c>
      <c r="B15201" s="2" t="s">
        <v>142</v>
      </c>
      <c r="C15201" s="2" t="s">
        <v>48</v>
      </c>
      <c r="D15201" s="2" t="s">
        <v>12</v>
      </c>
      <c r="E15201" s="2" t="s">
        <v>74</v>
      </c>
      <c r="F15201" s="2" t="s">
        <v>977</v>
      </c>
      <c r="G15201" s="14" t="n">
        <v>12.5</v>
      </c>
      <c r="H15201" s="14" t="n">
        <v>46.57</v>
      </c>
      <c r="I15201" s="14" t="n">
        <v>12.5</v>
      </c>
      <c r="J15201" s="23" t="n">
        <f aca="false">IF(AND(E15201="Priority",ISNUMBER('Cost model'!N636)),'Cost model'!N636,'Cost model'!M636)</f>
        <v>40</v>
      </c>
      <c r="K15201" s="14" t="n">
        <f aca="false">J15201-H15201</f>
        <v>-6.57</v>
      </c>
      <c r="L15201" s="14" t="n">
        <f aca="false">G15201-H15201</f>
        <v>-34.07</v>
      </c>
    </row>
    <row r="15202" customFormat="false" ht="15" hidden="false" customHeight="false" outlineLevel="0" collapsed="false">
      <c r="A15202" s="2" t="s">
        <v>174</v>
      </c>
      <c r="B15202" s="2" t="s">
        <v>124</v>
      </c>
      <c r="C15202" s="2" t="s">
        <v>48</v>
      </c>
      <c r="D15202" s="2" t="s">
        <v>12</v>
      </c>
      <c r="E15202" s="2" t="s">
        <v>74</v>
      </c>
      <c r="F15202" s="2" t="s">
        <v>976</v>
      </c>
      <c r="G15202" s="14" t="n">
        <v>12.5</v>
      </c>
      <c r="H15202" s="14" t="n">
        <v>17.17</v>
      </c>
      <c r="I15202" s="14" t="n">
        <v>12.5</v>
      </c>
      <c r="J15202" s="23" t="n">
        <f aca="false">IF(AND(E15202="Priority",ISNUMBER('Cost model'!N111)),'Cost model'!N111,'Cost model'!M111)</f>
        <v>45</v>
      </c>
      <c r="K15202" s="14" t="n">
        <f aca="false">J15202-H15202</f>
        <v>27.83</v>
      </c>
      <c r="L15202" s="14" t="n">
        <f aca="false">G15202-H15202</f>
        <v>-4.67</v>
      </c>
    </row>
    <row r="15203" customFormat="false" ht="15" hidden="false" customHeight="false" outlineLevel="0" collapsed="false">
      <c r="A15203" s="2" t="s">
        <v>142</v>
      </c>
      <c r="B15203" s="2" t="s">
        <v>174</v>
      </c>
      <c r="C15203" s="2" t="s">
        <v>48</v>
      </c>
      <c r="D15203" s="2" t="s">
        <v>10</v>
      </c>
      <c r="E15203" s="2" t="s">
        <v>74</v>
      </c>
      <c r="F15203" s="2" t="s">
        <v>976</v>
      </c>
      <c r="G15203" s="14" t="n">
        <v>12.5</v>
      </c>
      <c r="H15203" s="14" t="n">
        <v>9.23</v>
      </c>
      <c r="I15203" s="14" t="n">
        <v>14.5</v>
      </c>
      <c r="J15203" s="23" t="n">
        <f aca="false">IF(AND(E15203="Priority",ISNUMBER('Cost model'!N693)),'Cost model'!N693,'Cost model'!M693)</f>
        <v>11.5</v>
      </c>
      <c r="K15203" s="14" t="n">
        <f aca="false">J15203-H15203</f>
        <v>2.27</v>
      </c>
      <c r="L15203" s="14" t="n">
        <f aca="false">G15203-H15203</f>
        <v>3.27</v>
      </c>
    </row>
    <row r="15204" customFormat="false" ht="15" hidden="false" customHeight="false" outlineLevel="0" collapsed="false">
      <c r="A15204" s="2" t="s">
        <v>142</v>
      </c>
      <c r="B15204" s="2" t="s">
        <v>142</v>
      </c>
      <c r="C15204" s="2" t="s">
        <v>47</v>
      </c>
      <c r="D15204" s="2" t="s">
        <v>10</v>
      </c>
      <c r="E15204" s="2" t="s">
        <v>74</v>
      </c>
      <c r="F15204" s="2" t="s">
        <v>977</v>
      </c>
      <c r="G15204" s="14" t="n">
        <v>9.5</v>
      </c>
      <c r="H15204" s="14" t="n">
        <v>8.09</v>
      </c>
      <c r="I15204" s="14" t="n">
        <v>9.5</v>
      </c>
      <c r="J15204" s="23" t="n">
        <f aca="false">IF(AND(E15204="Priority",ISNUMBER('Cost model'!N632)),'Cost model'!N632,'Cost model'!M632)</f>
        <v>9.5</v>
      </c>
      <c r="K15204" s="14" t="n">
        <f aca="false">J15204-H15204</f>
        <v>1.41</v>
      </c>
      <c r="L15204" s="14" t="n">
        <f aca="false">G15204-H15204</f>
        <v>1.41</v>
      </c>
    </row>
    <row r="15205" customFormat="false" ht="15" hidden="false" customHeight="false" outlineLevel="0" collapsed="false">
      <c r="A15205" s="2" t="s">
        <v>174</v>
      </c>
      <c r="B15205" s="2" t="s">
        <v>142</v>
      </c>
      <c r="C15205" s="2" t="s">
        <v>49</v>
      </c>
      <c r="D15205" s="2" t="s">
        <v>10</v>
      </c>
      <c r="E15205" s="2" t="s">
        <v>74</v>
      </c>
      <c r="F15205" s="2" t="s">
        <v>976</v>
      </c>
      <c r="G15205" s="14" t="n">
        <v>17.5</v>
      </c>
      <c r="H15205" s="14" t="n">
        <v>22.03</v>
      </c>
      <c r="I15205" s="14" t="n">
        <v>17.5</v>
      </c>
      <c r="J15205" s="23" t="n">
        <f aca="false">IF(AND(E15205="Priority",ISNUMBER('Cost model'!N124)),'Cost model'!N124,'Cost model'!M124)</f>
        <v>21.5</v>
      </c>
      <c r="K15205" s="14" t="n">
        <f aca="false">J15205-H15205</f>
        <v>-0.530000000000001</v>
      </c>
      <c r="L15205" s="14" t="n">
        <f aca="false">G15205-H15205</f>
        <v>-4.53</v>
      </c>
    </row>
    <row r="15206" customFormat="false" ht="15" hidden="false" customHeight="false" outlineLevel="0" collapsed="false">
      <c r="A15206" s="2" t="s">
        <v>124</v>
      </c>
      <c r="B15206" s="2" t="s">
        <v>124</v>
      </c>
      <c r="C15206" s="2" t="s">
        <v>48</v>
      </c>
      <c r="D15206" s="2" t="s">
        <v>12</v>
      </c>
      <c r="E15206" s="2" t="s">
        <v>74</v>
      </c>
      <c r="F15206" s="2" t="s">
        <v>977</v>
      </c>
      <c r="G15206" s="14" t="n">
        <v>12.5</v>
      </c>
      <c r="H15206" s="14" t="n">
        <v>45.91</v>
      </c>
      <c r="I15206" s="14" t="n">
        <v>12.5</v>
      </c>
      <c r="J15206" s="23" t="n">
        <f aca="false">IF(AND(E15206="Priority",ISNUMBER('Cost model'!N321)),'Cost model'!N321,'Cost model'!M321)</f>
        <v>40</v>
      </c>
      <c r="K15206" s="14" t="n">
        <f aca="false">J15206-H15206</f>
        <v>-5.91</v>
      </c>
      <c r="L15206" s="14" t="n">
        <f aca="false">G15206-H15206</f>
        <v>-33.41</v>
      </c>
    </row>
    <row r="15207" customFormat="false" ht="15" hidden="false" customHeight="false" outlineLevel="0" collapsed="false">
      <c r="A15207" s="2" t="s">
        <v>221</v>
      </c>
      <c r="B15207" s="2" t="s">
        <v>221</v>
      </c>
      <c r="C15207" s="2" t="s">
        <v>47</v>
      </c>
      <c r="D15207" s="2" t="s">
        <v>12</v>
      </c>
      <c r="E15207" s="2" t="s">
        <v>74</v>
      </c>
      <c r="F15207" s="2" t="s">
        <v>977</v>
      </c>
      <c r="G15207" s="14" t="n">
        <v>9.5</v>
      </c>
      <c r="H15207" s="14" t="n">
        <v>28.51</v>
      </c>
      <c r="I15207" s="14" t="n">
        <v>9.5</v>
      </c>
      <c r="J15207" s="23" t="n">
        <f aca="false">IF(AND(E15207="Priority",ISNUMBER('Cost model'!N740)),'Cost model'!N740,'Cost model'!M740)</f>
        <v>22.5</v>
      </c>
      <c r="K15207" s="14" t="n">
        <f aca="false">J15207-H15207</f>
        <v>-6.01</v>
      </c>
      <c r="L15207" s="14" t="n">
        <f aca="false">G15207-H15207</f>
        <v>-19.01</v>
      </c>
    </row>
    <row r="15208" customFormat="false" ht="15" hidden="false" customHeight="false" outlineLevel="0" collapsed="false">
      <c r="A15208" s="2" t="s">
        <v>174</v>
      </c>
      <c r="B15208" s="2" t="s">
        <v>174</v>
      </c>
      <c r="C15208" s="2" t="s">
        <v>49</v>
      </c>
      <c r="D15208" s="2" t="s">
        <v>12</v>
      </c>
      <c r="E15208" s="2" t="s">
        <v>74</v>
      </c>
      <c r="F15208" s="2" t="s">
        <v>977</v>
      </c>
      <c r="G15208" s="14" t="n">
        <v>19.5</v>
      </c>
      <c r="H15208" s="14" t="n">
        <v>46.77</v>
      </c>
      <c r="I15208" s="14" t="n">
        <v>19.5</v>
      </c>
      <c r="J15208" s="23" t="n">
        <f aca="false">IF(AND(E15208="Priority",ISNUMBER('Cost model'!N172)),'Cost model'!N172,'Cost model'!M172)</f>
        <v>45</v>
      </c>
      <c r="K15208" s="14" t="n">
        <f aca="false">J15208-H15208</f>
        <v>-1.77</v>
      </c>
      <c r="L15208" s="14" t="n">
        <f aca="false">G15208-H15208</f>
        <v>-27.27</v>
      </c>
    </row>
    <row r="15209" customFormat="false" ht="15" hidden="false" customHeight="false" outlineLevel="0" collapsed="false">
      <c r="A15209" s="2" t="s">
        <v>158</v>
      </c>
      <c r="B15209" s="2" t="s">
        <v>158</v>
      </c>
      <c r="C15209" s="2" t="s">
        <v>47</v>
      </c>
      <c r="D15209" s="2" t="s">
        <v>12</v>
      </c>
      <c r="E15209" s="2" t="s">
        <v>74</v>
      </c>
      <c r="F15209" s="2" t="s">
        <v>977</v>
      </c>
      <c r="G15209" s="14" t="n">
        <v>9.5</v>
      </c>
      <c r="H15209" s="14" t="n">
        <v>18.62</v>
      </c>
      <c r="I15209" s="14" t="n">
        <v>9.5</v>
      </c>
      <c r="J15209" s="23" t="n">
        <f aca="false">IF(AND(E15209="Priority",ISNUMBER('Cost model'!N425)),'Cost model'!N425,'Cost model'!M425)</f>
        <v>14.5</v>
      </c>
      <c r="K15209" s="14" t="n">
        <f aca="false">J15209-H15209</f>
        <v>-4.12</v>
      </c>
      <c r="L15209" s="14" t="n">
        <f aca="false">G15209-H15209</f>
        <v>-9.12</v>
      </c>
    </row>
    <row r="15210" customFormat="false" ht="15" hidden="false" customHeight="false" outlineLevel="0" collapsed="false">
      <c r="A15210" s="2" t="s">
        <v>123</v>
      </c>
      <c r="B15210" s="2" t="s">
        <v>123</v>
      </c>
      <c r="C15210" s="2" t="s">
        <v>47</v>
      </c>
      <c r="D15210" s="2" t="s">
        <v>10</v>
      </c>
      <c r="E15210" s="2" t="s">
        <v>83</v>
      </c>
      <c r="F15210" s="2" t="s">
        <v>977</v>
      </c>
      <c r="G15210" s="14" t="n">
        <v>14.5</v>
      </c>
      <c r="H15210" s="14" t="n">
        <v>12.51</v>
      </c>
      <c r="I15210" s="14" t="n">
        <v>14.5</v>
      </c>
      <c r="J15210" s="23" t="n">
        <f aca="false">IF(AND(E15210="Priority",ISNUMBER('Cost model'!N62)),'Cost model'!N62,'Cost model'!M62)</f>
        <v>17.5</v>
      </c>
      <c r="K15210" s="14" t="n">
        <f aca="false">J15210-H15210</f>
        <v>4.99</v>
      </c>
      <c r="L15210" s="14" t="n">
        <f aca="false">G15210-H15210</f>
        <v>1.99</v>
      </c>
    </row>
    <row r="15211" customFormat="false" ht="15" hidden="false" customHeight="false" outlineLevel="0" collapsed="false">
      <c r="A15211" s="2" t="s">
        <v>221</v>
      </c>
      <c r="B15211" s="2" t="s">
        <v>221</v>
      </c>
      <c r="C15211" s="2" t="s">
        <v>47</v>
      </c>
      <c r="D15211" s="2" t="s">
        <v>14</v>
      </c>
      <c r="E15211" s="2" t="s">
        <v>74</v>
      </c>
      <c r="F15211" s="2" t="s">
        <v>977</v>
      </c>
      <c r="G15211" s="14" t="n">
        <v>25</v>
      </c>
      <c r="H15211" s="14" t="n">
        <v>102.56</v>
      </c>
      <c r="I15211" s="14" t="n">
        <v>25</v>
      </c>
      <c r="J15211" s="23" t="n">
        <f aca="false">IF(AND(E15211="Priority",ISNUMBER('Cost model'!N746)),'Cost model'!N746,'Cost model'!M746)</f>
        <v>100</v>
      </c>
      <c r="K15211" s="14" t="n">
        <f aca="false">J15211-H15211</f>
        <v>-2.56</v>
      </c>
      <c r="L15211" s="14" t="n">
        <f aca="false">G15211-H15211</f>
        <v>-77.56</v>
      </c>
    </row>
    <row r="15212" customFormat="false" ht="15" hidden="false" customHeight="false" outlineLevel="0" collapsed="false">
      <c r="A15212" s="2" t="s">
        <v>174</v>
      </c>
      <c r="B15212" s="2" t="s">
        <v>174</v>
      </c>
      <c r="C15212" s="2" t="s">
        <v>48</v>
      </c>
      <c r="D15212" s="2" t="s">
        <v>10</v>
      </c>
      <c r="E15212" s="2" t="s">
        <v>74</v>
      </c>
      <c r="F15212" s="2" t="s">
        <v>977</v>
      </c>
      <c r="G15212" s="14" t="n">
        <v>12.5</v>
      </c>
      <c r="H15212" s="14" t="n">
        <v>11.43</v>
      </c>
      <c r="I15212" s="14" t="n">
        <v>12.5</v>
      </c>
      <c r="J15212" s="23" t="n">
        <f aca="false">IF(AND(E15212="Priority",ISNUMBER('Cost model'!N168)),'Cost model'!N168,'Cost model'!M168)</f>
        <v>13.5</v>
      </c>
      <c r="K15212" s="14" t="n">
        <f aca="false">J15212-H15212</f>
        <v>2.07</v>
      </c>
      <c r="L15212" s="14" t="n">
        <f aca="false">G15212-H15212</f>
        <v>1.07</v>
      </c>
    </row>
    <row r="15213" customFormat="false" ht="15" hidden="false" customHeight="false" outlineLevel="0" collapsed="false">
      <c r="A15213" s="2" t="s">
        <v>124</v>
      </c>
      <c r="B15213" s="2" t="s">
        <v>124</v>
      </c>
      <c r="C15213" s="2" t="s">
        <v>48</v>
      </c>
      <c r="D15213" s="2" t="s">
        <v>12</v>
      </c>
      <c r="E15213" s="2" t="s">
        <v>74</v>
      </c>
      <c r="F15213" s="2" t="s">
        <v>977</v>
      </c>
      <c r="G15213" s="14" t="n">
        <v>12.5</v>
      </c>
      <c r="H15213" s="14" t="n">
        <v>43</v>
      </c>
      <c r="I15213" s="14" t="n">
        <v>12.5</v>
      </c>
      <c r="J15213" s="23" t="n">
        <f aca="false">IF(AND(E15213="Priority",ISNUMBER('Cost model'!N321)),'Cost model'!N321,'Cost model'!M321)</f>
        <v>40</v>
      </c>
      <c r="K15213" s="14" t="n">
        <f aca="false">J15213-H15213</f>
        <v>-3</v>
      </c>
      <c r="L15213" s="14" t="n">
        <f aca="false">G15213-H15213</f>
        <v>-30.5</v>
      </c>
    </row>
    <row r="15214" customFormat="false" ht="15" hidden="false" customHeight="false" outlineLevel="0" collapsed="false">
      <c r="A15214" s="2" t="s">
        <v>221</v>
      </c>
      <c r="B15214" s="2" t="s">
        <v>221</v>
      </c>
      <c r="C15214" s="2" t="s">
        <v>47</v>
      </c>
      <c r="D15214" s="2" t="s">
        <v>10</v>
      </c>
      <c r="E15214" s="2" t="s">
        <v>74</v>
      </c>
      <c r="F15214" s="2" t="s">
        <v>977</v>
      </c>
      <c r="G15214" s="14" t="n">
        <v>9.5</v>
      </c>
      <c r="H15214" s="14" t="n">
        <v>7.43</v>
      </c>
      <c r="I15214" s="14" t="n">
        <v>9.5</v>
      </c>
      <c r="J15214" s="23" t="n">
        <f aca="false">IF(AND(E15214="Priority",ISNUMBER('Cost model'!N737)),'Cost model'!N737,'Cost model'!M737)</f>
        <v>8.5</v>
      </c>
      <c r="K15214" s="14" t="n">
        <f aca="false">J15214-H15214</f>
        <v>1.07</v>
      </c>
      <c r="L15214" s="14" t="n">
        <f aca="false">G15214-H15214</f>
        <v>2.07</v>
      </c>
    </row>
    <row r="15215" customFormat="false" ht="15" hidden="false" customHeight="false" outlineLevel="0" collapsed="false">
      <c r="A15215" s="2" t="s">
        <v>124</v>
      </c>
      <c r="B15215" s="2" t="s">
        <v>124</v>
      </c>
      <c r="C15215" s="2" t="s">
        <v>47</v>
      </c>
      <c r="D15215" s="2" t="s">
        <v>10</v>
      </c>
      <c r="E15215" s="2" t="s">
        <v>74</v>
      </c>
      <c r="F15215" s="2" t="s">
        <v>977</v>
      </c>
      <c r="G15215" s="14" t="n">
        <v>9.5</v>
      </c>
      <c r="H15215" s="14" t="n">
        <v>7.74</v>
      </c>
      <c r="I15215" s="14" t="n">
        <v>9.5</v>
      </c>
      <c r="J15215" s="23" t="n">
        <f aca="false">IF(AND(E15215="Priority",ISNUMBER('Cost model'!N317)),'Cost model'!N317,'Cost model'!M317)</f>
        <v>10.5</v>
      </c>
      <c r="K15215" s="14" t="n">
        <f aca="false">J15215-H15215</f>
        <v>2.76</v>
      </c>
      <c r="L15215" s="14" t="n">
        <f aca="false">G15215-H15215</f>
        <v>1.76</v>
      </c>
    </row>
    <row r="15216" customFormat="false" ht="15" hidden="false" customHeight="false" outlineLevel="0" collapsed="false">
      <c r="A15216" s="2" t="s">
        <v>124</v>
      </c>
      <c r="B15216" s="2" t="s">
        <v>124</v>
      </c>
      <c r="C15216" s="2" t="s">
        <v>47</v>
      </c>
      <c r="D15216" s="2" t="s">
        <v>12</v>
      </c>
      <c r="E15216" s="2" t="s">
        <v>74</v>
      </c>
      <c r="F15216" s="2" t="s">
        <v>977</v>
      </c>
      <c r="G15216" s="14" t="n">
        <v>9.5</v>
      </c>
      <c r="H15216" s="14" t="n">
        <v>30.14</v>
      </c>
      <c r="I15216" s="14" t="n">
        <v>9.5</v>
      </c>
      <c r="J15216" s="23" t="n">
        <f aca="false">IF(AND(E15216="Priority",ISNUMBER('Cost model'!N320)),'Cost model'!N320,'Cost model'!M320)</f>
        <v>24.5</v>
      </c>
      <c r="K15216" s="14" t="n">
        <f aca="false">J15216-H15216</f>
        <v>-5.64</v>
      </c>
      <c r="L15216" s="14" t="n">
        <f aca="false">G15216-H15216</f>
        <v>-20.64</v>
      </c>
    </row>
    <row r="15217" customFormat="false" ht="15" hidden="false" customHeight="false" outlineLevel="0" collapsed="false">
      <c r="A15217" s="2" t="s">
        <v>221</v>
      </c>
      <c r="B15217" s="2" t="s">
        <v>123</v>
      </c>
      <c r="C15217" s="2" t="s">
        <v>47</v>
      </c>
      <c r="D15217" s="2" t="s">
        <v>12</v>
      </c>
      <c r="E15217" s="2" t="s">
        <v>74</v>
      </c>
      <c r="F15217" s="2" t="s">
        <v>976</v>
      </c>
      <c r="G15217" s="14" t="n">
        <v>19.5</v>
      </c>
      <c r="H15217" s="14" t="n">
        <v>22.48</v>
      </c>
      <c r="I15217" s="14" t="n">
        <v>24.5</v>
      </c>
      <c r="J15217" s="23" t="n">
        <f aca="false">IF(AND(E15217="Priority",ISNUMBER('Cost model'!N815)),'Cost model'!N815,'Cost model'!M815)</f>
        <v>60</v>
      </c>
      <c r="K15217" s="14" t="n">
        <f aca="false">J15217-H15217</f>
        <v>37.52</v>
      </c>
      <c r="L15217" s="14" t="n">
        <f aca="false">G15217-H15217</f>
        <v>-2.98</v>
      </c>
    </row>
    <row r="15218" customFormat="false" ht="15" hidden="false" customHeight="false" outlineLevel="0" collapsed="false">
      <c r="A15218" s="2" t="s">
        <v>142</v>
      </c>
      <c r="B15218" s="2" t="s">
        <v>142</v>
      </c>
      <c r="C15218" s="2" t="s">
        <v>47</v>
      </c>
      <c r="D15218" s="2" t="s">
        <v>10</v>
      </c>
      <c r="E15218" s="2" t="s">
        <v>74</v>
      </c>
      <c r="F15218" s="2" t="s">
        <v>977</v>
      </c>
      <c r="G15218" s="14" t="n">
        <v>9.5</v>
      </c>
      <c r="H15218" s="14" t="n">
        <v>6.26</v>
      </c>
      <c r="I15218" s="14" t="n">
        <v>9.5</v>
      </c>
      <c r="J15218" s="23" t="n">
        <f aca="false">IF(AND(E15218="Priority",ISNUMBER('Cost model'!N632)),'Cost model'!N632,'Cost model'!M632)</f>
        <v>9.5</v>
      </c>
      <c r="K15218" s="14" t="n">
        <f aca="false">J15218-H15218</f>
        <v>3.24</v>
      </c>
      <c r="L15218" s="14" t="n">
        <f aca="false">G15218-H15218</f>
        <v>3.24</v>
      </c>
    </row>
    <row r="15219" customFormat="false" ht="15" hidden="false" customHeight="false" outlineLevel="0" collapsed="false">
      <c r="A15219" s="2" t="s">
        <v>124</v>
      </c>
      <c r="B15219" s="2" t="s">
        <v>174</v>
      </c>
      <c r="C15219" s="2" t="s">
        <v>47</v>
      </c>
      <c r="D15219" s="2" t="s">
        <v>12</v>
      </c>
      <c r="E15219" s="2" t="s">
        <v>74</v>
      </c>
      <c r="F15219" s="2" t="s">
        <v>976</v>
      </c>
      <c r="G15219" s="14" t="n">
        <v>9.5</v>
      </c>
      <c r="H15219" s="14" t="n">
        <v>16.14</v>
      </c>
      <c r="I15219" s="14" t="n">
        <v>19.5</v>
      </c>
      <c r="J15219" s="23" t="n">
        <f aca="false">IF(AND(E15219="Priority",ISNUMBER('Cost model'!N365)),'Cost model'!N365,'Cost model'!M365)</f>
        <v>45</v>
      </c>
      <c r="K15219" s="14" t="n">
        <f aca="false">J15219-H15219</f>
        <v>28.86</v>
      </c>
      <c r="L15219" s="14" t="n">
        <f aca="false">G15219-H15219</f>
        <v>-6.64</v>
      </c>
    </row>
    <row r="15220" customFormat="false" ht="15" hidden="false" customHeight="false" outlineLevel="0" collapsed="false">
      <c r="A15220" s="2" t="s">
        <v>174</v>
      </c>
      <c r="B15220" s="2" t="s">
        <v>174</v>
      </c>
      <c r="C15220" s="2" t="s">
        <v>48</v>
      </c>
      <c r="D15220" s="2" t="s">
        <v>12</v>
      </c>
      <c r="E15220" s="2" t="s">
        <v>74</v>
      </c>
      <c r="F15220" s="2" t="s">
        <v>977</v>
      </c>
      <c r="G15220" s="14" t="n">
        <v>12.5</v>
      </c>
      <c r="H15220" s="14" t="n">
        <v>42.86</v>
      </c>
      <c r="I15220" s="14" t="n">
        <v>12.5</v>
      </c>
      <c r="J15220" s="23" t="n">
        <f aca="false">IF(AND(E15220="Priority",ISNUMBER('Cost model'!N171)),'Cost model'!N171,'Cost model'!M171)</f>
        <v>40</v>
      </c>
      <c r="K15220" s="14" t="n">
        <f aca="false">J15220-H15220</f>
        <v>-2.86</v>
      </c>
      <c r="L15220" s="14" t="n">
        <f aca="false">G15220-H15220</f>
        <v>-30.36</v>
      </c>
    </row>
    <row r="15221" customFormat="false" ht="15" hidden="false" customHeight="false" outlineLevel="0" collapsed="false">
      <c r="A15221" s="2" t="s">
        <v>174</v>
      </c>
      <c r="B15221" s="2" t="s">
        <v>123</v>
      </c>
      <c r="C15221" s="2" t="s">
        <v>47</v>
      </c>
      <c r="D15221" s="2" t="s">
        <v>13</v>
      </c>
      <c r="E15221" s="2" t="s">
        <v>74</v>
      </c>
      <c r="F15221" s="2" t="s">
        <v>976</v>
      </c>
      <c r="G15221" s="14" t="n">
        <v>19</v>
      </c>
      <c r="H15221" s="14" t="n">
        <v>75.73</v>
      </c>
      <c r="I15221" s="14" t="n">
        <v>45</v>
      </c>
      <c r="J15221" s="23" t="n">
        <f aca="false">IF(AND(E15221="Priority",ISNUMBER('Cost model'!N203)),'Cost model'!N203,'Cost model'!M203)</f>
        <v>65</v>
      </c>
      <c r="K15221" s="14" t="n">
        <f aca="false">J15221-H15221</f>
        <v>-10.73</v>
      </c>
      <c r="L15221" s="14" t="n">
        <f aca="false">G15221-H15221</f>
        <v>-56.73</v>
      </c>
    </row>
    <row r="15222" customFormat="false" ht="15" hidden="false" customHeight="false" outlineLevel="0" collapsed="false">
      <c r="A15222" s="2" t="s">
        <v>124</v>
      </c>
      <c r="B15222" s="2" t="s">
        <v>124</v>
      </c>
      <c r="C15222" s="2" t="s">
        <v>47</v>
      </c>
      <c r="D15222" s="2" t="s">
        <v>10</v>
      </c>
      <c r="E15222" s="2" t="s">
        <v>74</v>
      </c>
      <c r="F15222" s="2" t="s">
        <v>977</v>
      </c>
      <c r="G15222" s="14" t="n">
        <v>9.5</v>
      </c>
      <c r="H15222" s="14" t="n">
        <v>7.46</v>
      </c>
      <c r="I15222" s="14" t="n">
        <v>9.5</v>
      </c>
      <c r="J15222" s="23" t="n">
        <f aca="false">IF(AND(E15222="Priority",ISNUMBER('Cost model'!N317)),'Cost model'!N317,'Cost model'!M317)</f>
        <v>10.5</v>
      </c>
      <c r="K15222" s="14" t="n">
        <f aca="false">J15222-H15222</f>
        <v>3.04</v>
      </c>
      <c r="L15222" s="14" t="n">
        <f aca="false">G15222-H15222</f>
        <v>2.04</v>
      </c>
    </row>
    <row r="15223" customFormat="false" ht="15" hidden="false" customHeight="false" outlineLevel="0" collapsed="false">
      <c r="A15223" s="2" t="s">
        <v>221</v>
      </c>
      <c r="B15223" s="2" t="s">
        <v>221</v>
      </c>
      <c r="C15223" s="2" t="s">
        <v>49</v>
      </c>
      <c r="D15223" s="2" t="s">
        <v>10</v>
      </c>
      <c r="E15223" s="2" t="s">
        <v>74</v>
      </c>
      <c r="F15223" s="2" t="s">
        <v>977</v>
      </c>
      <c r="G15223" s="14" t="n">
        <v>17.5</v>
      </c>
      <c r="H15223" s="14" t="n">
        <v>11.56</v>
      </c>
      <c r="I15223" s="14" t="n">
        <v>17.5</v>
      </c>
      <c r="J15223" s="23" t="n">
        <f aca="false">IF(AND(E15223="Priority",ISNUMBER('Cost model'!N739)),'Cost model'!N739,'Cost model'!M739)</f>
        <v>17.5</v>
      </c>
      <c r="K15223" s="14" t="n">
        <f aca="false">J15223-H15223</f>
        <v>5.94</v>
      </c>
      <c r="L15223" s="14" t="n">
        <f aca="false">G15223-H15223</f>
        <v>5.94</v>
      </c>
    </row>
    <row r="15224" customFormat="false" ht="15" hidden="false" customHeight="false" outlineLevel="0" collapsed="false">
      <c r="A15224" s="2" t="s">
        <v>174</v>
      </c>
      <c r="B15224" s="2" t="s">
        <v>174</v>
      </c>
      <c r="C15224" s="2" t="s">
        <v>49</v>
      </c>
      <c r="D15224" s="2" t="s">
        <v>12</v>
      </c>
      <c r="E15224" s="2" t="s">
        <v>74</v>
      </c>
      <c r="F15224" s="2" t="s">
        <v>977</v>
      </c>
      <c r="G15224" s="14" t="n">
        <v>19.5</v>
      </c>
      <c r="H15224" s="14" t="n">
        <v>63.27</v>
      </c>
      <c r="I15224" s="14" t="n">
        <v>19.5</v>
      </c>
      <c r="J15224" s="23" t="n">
        <f aca="false">IF(AND(E15224="Priority",ISNUMBER('Cost model'!N172)),'Cost model'!N172,'Cost model'!M172)</f>
        <v>45</v>
      </c>
      <c r="K15224" s="14" t="n">
        <f aca="false">J15224-H15224</f>
        <v>-18.27</v>
      </c>
      <c r="L15224" s="14" t="n">
        <f aca="false">G15224-H15224</f>
        <v>-43.77</v>
      </c>
    </row>
    <row r="15225" customFormat="false" ht="15" hidden="false" customHeight="false" outlineLevel="0" collapsed="false">
      <c r="A15225" s="2" t="s">
        <v>124</v>
      </c>
      <c r="B15225" s="2" t="s">
        <v>174</v>
      </c>
      <c r="C15225" s="2" t="s">
        <v>48</v>
      </c>
      <c r="D15225" s="2" t="s">
        <v>12</v>
      </c>
      <c r="E15225" s="2" t="s">
        <v>74</v>
      </c>
      <c r="F15225" s="2" t="s">
        <v>976</v>
      </c>
      <c r="G15225" s="14" t="n">
        <v>12.5</v>
      </c>
      <c r="H15225" s="14" t="n">
        <v>53.82</v>
      </c>
      <c r="I15225" s="14" t="n">
        <v>19.5</v>
      </c>
      <c r="J15225" s="23" t="n">
        <f aca="false">IF(AND(E15225="Priority",ISNUMBER('Cost model'!N366)),'Cost model'!N366,'Cost model'!M366)</f>
        <v>55</v>
      </c>
      <c r="K15225" s="14" t="n">
        <f aca="false">J15225-H15225</f>
        <v>1.18</v>
      </c>
      <c r="L15225" s="14" t="n">
        <f aca="false">G15225-H15225</f>
        <v>-41.32</v>
      </c>
    </row>
    <row r="15226" customFormat="false" ht="15" hidden="false" customHeight="false" outlineLevel="0" collapsed="false">
      <c r="A15226" s="2" t="s">
        <v>124</v>
      </c>
      <c r="B15226" s="2" t="s">
        <v>124</v>
      </c>
      <c r="C15226" s="2" t="s">
        <v>49</v>
      </c>
      <c r="D15226" s="2" t="s">
        <v>12</v>
      </c>
      <c r="E15226" s="2" t="s">
        <v>74</v>
      </c>
      <c r="F15226" s="2" t="s">
        <v>977</v>
      </c>
      <c r="G15226" s="14" t="n">
        <v>19.5</v>
      </c>
      <c r="H15226" s="14" t="n">
        <v>24.57</v>
      </c>
      <c r="I15226" s="14" t="n">
        <v>19.5</v>
      </c>
      <c r="J15226" s="23" t="n">
        <f aca="false">IF(AND(E15226="Priority",ISNUMBER('Cost model'!N322)),'Cost model'!N322,'Cost model'!M322)</f>
        <v>50</v>
      </c>
      <c r="K15226" s="14" t="n">
        <f aca="false">J15226-H15226</f>
        <v>25.43</v>
      </c>
      <c r="L15226" s="14" t="n">
        <f aca="false">G15226-H15226</f>
        <v>-5.07</v>
      </c>
    </row>
    <row r="15227" customFormat="false" ht="15" hidden="false" customHeight="false" outlineLevel="0" collapsed="false">
      <c r="A15227" s="2" t="s">
        <v>124</v>
      </c>
      <c r="B15227" s="2" t="s">
        <v>124</v>
      </c>
      <c r="C15227" s="2" t="s">
        <v>49</v>
      </c>
      <c r="D15227" s="2" t="s">
        <v>12</v>
      </c>
      <c r="E15227" s="2" t="s">
        <v>74</v>
      </c>
      <c r="F15227" s="2" t="s">
        <v>977</v>
      </c>
      <c r="G15227" s="14" t="n">
        <v>19.5</v>
      </c>
      <c r="H15227" s="14" t="n">
        <v>83.53</v>
      </c>
      <c r="I15227" s="14" t="n">
        <v>19.5</v>
      </c>
      <c r="J15227" s="23" t="n">
        <f aca="false">IF(AND(E15227="Priority",ISNUMBER('Cost model'!N322)),'Cost model'!N322,'Cost model'!M322)</f>
        <v>50</v>
      </c>
      <c r="K15227" s="14" t="n">
        <f aca="false">J15227-H15227</f>
        <v>-33.53</v>
      </c>
      <c r="L15227" s="14" t="n">
        <f aca="false">G15227-H15227</f>
        <v>-64.03</v>
      </c>
    </row>
    <row r="15228" customFormat="false" ht="15" hidden="false" customHeight="false" outlineLevel="0" collapsed="false">
      <c r="A15228" s="2" t="s">
        <v>142</v>
      </c>
      <c r="B15228" s="2" t="s">
        <v>142</v>
      </c>
      <c r="C15228" s="2" t="s">
        <v>47</v>
      </c>
      <c r="D15228" s="2" t="s">
        <v>12</v>
      </c>
      <c r="E15228" s="2" t="s">
        <v>74</v>
      </c>
      <c r="F15228" s="2" t="s">
        <v>977</v>
      </c>
      <c r="G15228" s="14" t="n">
        <v>9.5</v>
      </c>
      <c r="H15228" s="14" t="n">
        <v>6.24</v>
      </c>
      <c r="I15228" s="14" t="n">
        <v>9.5</v>
      </c>
      <c r="J15228" s="23" t="n">
        <f aca="false">IF(AND(E15228="Priority",ISNUMBER('Cost model'!N635)),'Cost model'!N635,'Cost model'!M635)</f>
        <v>30.5</v>
      </c>
      <c r="K15228" s="14" t="n">
        <f aca="false">J15228-H15228</f>
        <v>24.26</v>
      </c>
      <c r="L15228" s="14" t="n">
        <f aca="false">G15228-H15228</f>
        <v>3.26</v>
      </c>
    </row>
    <row r="15229" customFormat="false" ht="15" hidden="false" customHeight="false" outlineLevel="0" collapsed="false">
      <c r="A15229" s="2" t="s">
        <v>124</v>
      </c>
      <c r="B15229" s="2" t="s">
        <v>124</v>
      </c>
      <c r="C15229" s="2" t="s">
        <v>48</v>
      </c>
      <c r="D15229" s="2" t="s">
        <v>12</v>
      </c>
      <c r="E15229" s="2" t="s">
        <v>74</v>
      </c>
      <c r="F15229" s="2" t="s">
        <v>977</v>
      </c>
      <c r="G15229" s="14" t="n">
        <v>12.5</v>
      </c>
      <c r="H15229" s="14" t="n">
        <v>44.33</v>
      </c>
      <c r="I15229" s="14" t="n">
        <v>12.5</v>
      </c>
      <c r="J15229" s="23" t="n">
        <f aca="false">IF(AND(E15229="Priority",ISNUMBER('Cost model'!N321)),'Cost model'!N321,'Cost model'!M321)</f>
        <v>40</v>
      </c>
      <c r="K15229" s="14" t="n">
        <f aca="false">J15229-H15229</f>
        <v>-4.33</v>
      </c>
      <c r="L15229" s="14" t="n">
        <f aca="false">G15229-H15229</f>
        <v>-31.83</v>
      </c>
    </row>
    <row r="15230" customFormat="false" ht="15" hidden="false" customHeight="false" outlineLevel="0" collapsed="false">
      <c r="A15230" s="2" t="s">
        <v>124</v>
      </c>
      <c r="B15230" s="2" t="s">
        <v>142</v>
      </c>
      <c r="C15230" s="2" t="s">
        <v>47</v>
      </c>
      <c r="D15230" s="2" t="s">
        <v>12</v>
      </c>
      <c r="E15230" s="2" t="s">
        <v>74</v>
      </c>
      <c r="F15230" s="2" t="s">
        <v>976</v>
      </c>
      <c r="G15230" s="14" t="n">
        <v>9.5</v>
      </c>
      <c r="H15230" s="14" t="n">
        <v>67.32</v>
      </c>
      <c r="I15230" s="14" t="n">
        <v>19.5</v>
      </c>
      <c r="J15230" s="23" t="n">
        <f aca="false">IF(AND(E15230="Priority",ISNUMBER('Cost model'!N335)),'Cost model'!N335,'Cost model'!M335)</f>
        <v>45</v>
      </c>
      <c r="K15230" s="14" t="n">
        <f aca="false">J15230-H15230</f>
        <v>-22.32</v>
      </c>
      <c r="L15230" s="14" t="n">
        <f aca="false">G15230-H15230</f>
        <v>-57.82</v>
      </c>
    </row>
    <row r="15231" customFormat="false" ht="15" hidden="false" customHeight="false" outlineLevel="0" collapsed="false">
      <c r="A15231" s="2" t="s">
        <v>174</v>
      </c>
      <c r="B15231" s="2" t="s">
        <v>123</v>
      </c>
      <c r="C15231" s="2" t="s">
        <v>49</v>
      </c>
      <c r="D15231" s="2" t="s">
        <v>14</v>
      </c>
      <c r="E15231" s="2" t="s">
        <v>74</v>
      </c>
      <c r="F15231" s="2" t="s">
        <v>976</v>
      </c>
      <c r="G15231" s="14" t="n">
        <v>24.63</v>
      </c>
      <c r="H15231" s="14" t="n">
        <v>24.63</v>
      </c>
      <c r="I15231" s="14" t="n">
        <v>250</v>
      </c>
      <c r="J15231" s="23" t="n">
        <f aca="false">IF(AND(E15231="Priority",ISNUMBER('Cost model'!N208)),'Cost model'!N208,'Cost model'!M208)</f>
        <v>170</v>
      </c>
      <c r="K15231" s="14" t="n">
        <f aca="false">J15231-H15231</f>
        <v>145.37</v>
      </c>
      <c r="L15231" s="14" t="n">
        <f aca="false">G15231-H15231</f>
        <v>0</v>
      </c>
    </row>
    <row r="15232" customFormat="false" ht="15" hidden="false" customHeight="false" outlineLevel="0" collapsed="false">
      <c r="A15232" s="2" t="s">
        <v>158</v>
      </c>
      <c r="B15232" s="2" t="s">
        <v>158</v>
      </c>
      <c r="C15232" s="2" t="s">
        <v>49</v>
      </c>
      <c r="D15232" s="2" t="s">
        <v>14</v>
      </c>
      <c r="E15232" s="2" t="s">
        <v>74</v>
      </c>
      <c r="F15232" s="2" t="s">
        <v>977</v>
      </c>
      <c r="G15232" s="14" t="n">
        <v>85</v>
      </c>
      <c r="H15232" s="14" t="n">
        <v>64.1</v>
      </c>
      <c r="I15232" s="14" t="n">
        <v>85</v>
      </c>
      <c r="J15232" s="23" t="n">
        <f aca="false">IF(AND(E15232="Priority",ISNUMBER('Cost model'!N433)),'Cost model'!N433,'Cost model'!M433)</f>
        <v>75</v>
      </c>
      <c r="K15232" s="14" t="n">
        <f aca="false">J15232-H15232</f>
        <v>10.9</v>
      </c>
      <c r="L15232" s="14" t="n">
        <f aca="false">G15232-H15232</f>
        <v>20.9</v>
      </c>
    </row>
    <row r="15233" customFormat="false" ht="15" hidden="false" customHeight="false" outlineLevel="0" collapsed="false">
      <c r="A15233" s="2" t="s">
        <v>174</v>
      </c>
      <c r="B15233" s="2" t="s">
        <v>174</v>
      </c>
      <c r="C15233" s="2" t="s">
        <v>48</v>
      </c>
      <c r="D15233" s="2" t="s">
        <v>12</v>
      </c>
      <c r="E15233" s="2" t="s">
        <v>74</v>
      </c>
      <c r="F15233" s="2" t="s">
        <v>977</v>
      </c>
      <c r="G15233" s="14" t="n">
        <v>12.5</v>
      </c>
      <c r="H15233" s="14" t="n">
        <v>42.6</v>
      </c>
      <c r="I15233" s="14" t="n">
        <v>12.5</v>
      </c>
      <c r="J15233" s="23" t="n">
        <f aca="false">IF(AND(E15233="Priority",ISNUMBER('Cost model'!N171)),'Cost model'!N171,'Cost model'!M171)</f>
        <v>40</v>
      </c>
      <c r="K15233" s="14" t="n">
        <f aca="false">J15233-H15233</f>
        <v>-2.6</v>
      </c>
      <c r="L15233" s="14" t="n">
        <f aca="false">G15233-H15233</f>
        <v>-30.1</v>
      </c>
    </row>
    <row r="15234" customFormat="false" ht="15" hidden="false" customHeight="false" outlineLevel="0" collapsed="false">
      <c r="A15234" s="2" t="s">
        <v>174</v>
      </c>
      <c r="B15234" s="2" t="s">
        <v>174</v>
      </c>
      <c r="C15234" s="2" t="s">
        <v>47</v>
      </c>
      <c r="D15234" s="2" t="s">
        <v>12</v>
      </c>
      <c r="E15234" s="2" t="s">
        <v>74</v>
      </c>
      <c r="F15234" s="2" t="s">
        <v>977</v>
      </c>
      <c r="G15234" s="14" t="n">
        <v>9.5</v>
      </c>
      <c r="H15234" s="14" t="n">
        <v>28.63</v>
      </c>
      <c r="I15234" s="14" t="n">
        <v>9.5</v>
      </c>
      <c r="J15234" s="23" t="n">
        <f aca="false">IF(AND(E15234="Priority",ISNUMBER('Cost model'!N170)),'Cost model'!N170,'Cost model'!M170)</f>
        <v>25.5</v>
      </c>
      <c r="K15234" s="14" t="n">
        <f aca="false">J15234-H15234</f>
        <v>-3.13</v>
      </c>
      <c r="L15234" s="14" t="n">
        <f aca="false">G15234-H15234</f>
        <v>-19.13</v>
      </c>
    </row>
    <row r="15235" customFormat="false" ht="15" hidden="false" customHeight="false" outlineLevel="0" collapsed="false">
      <c r="A15235" s="2" t="s">
        <v>174</v>
      </c>
      <c r="B15235" s="2" t="s">
        <v>174</v>
      </c>
      <c r="C15235" s="2" t="s">
        <v>47</v>
      </c>
      <c r="D15235" s="2" t="s">
        <v>10</v>
      </c>
      <c r="E15235" s="2" t="s">
        <v>74</v>
      </c>
      <c r="F15235" s="2" t="s">
        <v>977</v>
      </c>
      <c r="G15235" s="14" t="n">
        <v>9.5</v>
      </c>
      <c r="H15235" s="14" t="n">
        <v>6.23</v>
      </c>
      <c r="I15235" s="14" t="n">
        <v>9.5</v>
      </c>
      <c r="J15235" s="23" t="n">
        <f aca="false">IF(AND(E15235="Priority",ISNUMBER('Cost model'!N167)),'Cost model'!N167,'Cost model'!M167)</f>
        <v>8.5</v>
      </c>
      <c r="K15235" s="14" t="n">
        <f aca="false">J15235-H15235</f>
        <v>2.27</v>
      </c>
      <c r="L15235" s="14" t="n">
        <f aca="false">G15235-H15235</f>
        <v>3.27</v>
      </c>
    </row>
    <row r="15236" customFormat="false" ht="15" hidden="false" customHeight="false" outlineLevel="0" collapsed="false">
      <c r="A15236" s="2" t="s">
        <v>124</v>
      </c>
      <c r="B15236" s="2" t="s">
        <v>124</v>
      </c>
      <c r="C15236" s="2" t="s">
        <v>49</v>
      </c>
      <c r="D15236" s="2" t="s">
        <v>12</v>
      </c>
      <c r="E15236" s="2" t="s">
        <v>83</v>
      </c>
      <c r="F15236" s="2" t="s">
        <v>977</v>
      </c>
      <c r="G15236" s="14" t="n">
        <v>29.5</v>
      </c>
      <c r="H15236" s="14" t="n">
        <v>85.03</v>
      </c>
      <c r="I15236" s="14" t="n">
        <v>29.5</v>
      </c>
      <c r="J15236" s="23" t="n">
        <f aca="false">IF(AND(E15236="Priority",ISNUMBER('Cost model'!N322)),'Cost model'!N322,'Cost model'!M322)</f>
        <v>65</v>
      </c>
      <c r="K15236" s="14" t="n">
        <f aca="false">J15236-H15236</f>
        <v>-20.03</v>
      </c>
      <c r="L15236" s="14" t="n">
        <f aca="false">G15236-H15236</f>
        <v>-55.53</v>
      </c>
    </row>
    <row r="15237" customFormat="false" ht="15" hidden="false" customHeight="false" outlineLevel="0" collapsed="false">
      <c r="A15237" s="2" t="s">
        <v>124</v>
      </c>
      <c r="B15237" s="2" t="s">
        <v>174</v>
      </c>
      <c r="C15237" s="2" t="s">
        <v>48</v>
      </c>
      <c r="D15237" s="2" t="s">
        <v>10</v>
      </c>
      <c r="E15237" s="2" t="s">
        <v>74</v>
      </c>
      <c r="F15237" s="2" t="s">
        <v>976</v>
      </c>
      <c r="G15237" s="14" t="n">
        <v>17.5</v>
      </c>
      <c r="H15237" s="14" t="n">
        <v>24.57</v>
      </c>
      <c r="I15237" s="14" t="n">
        <v>14.5</v>
      </c>
      <c r="J15237" s="23" t="n">
        <f aca="false">IF(AND(E15237="Priority",ISNUMBER('Cost model'!N363)),'Cost model'!N363,'Cost model'!M363)</f>
        <v>15.5</v>
      </c>
      <c r="K15237" s="14" t="n">
        <f aca="false">J15237-H15237</f>
        <v>-9.07</v>
      </c>
      <c r="L15237" s="14" t="n">
        <f aca="false">G15237-H15237</f>
        <v>-7.07</v>
      </c>
    </row>
    <row r="15238" customFormat="false" ht="15" hidden="false" customHeight="false" outlineLevel="0" collapsed="false">
      <c r="A15238" s="2" t="s">
        <v>205</v>
      </c>
      <c r="B15238" s="2" t="s">
        <v>142</v>
      </c>
      <c r="C15238" s="2" t="s">
        <v>48</v>
      </c>
      <c r="D15238" s="2" t="s">
        <v>10</v>
      </c>
      <c r="E15238" s="2" t="s">
        <v>83</v>
      </c>
      <c r="F15238" s="2" t="s">
        <v>976</v>
      </c>
      <c r="G15238" s="14" t="n">
        <v>19.5</v>
      </c>
      <c r="H15238" s="14" t="n">
        <v>21.7</v>
      </c>
      <c r="I15238" s="14" t="n">
        <v>19.5</v>
      </c>
      <c r="J15238" s="23" t="n">
        <f aca="false">IF(AND(E15238="Priority",ISNUMBER('Cost model'!N543)),'Cost model'!N543,'Cost model'!M543)</f>
        <v>25.5</v>
      </c>
      <c r="K15238" s="14" t="n">
        <f aca="false">J15238-H15238</f>
        <v>3.8</v>
      </c>
      <c r="L15238" s="14" t="n">
        <f aca="false">G15238-H15238</f>
        <v>-2.2</v>
      </c>
    </row>
    <row r="15239" customFormat="false" ht="15" hidden="false" customHeight="false" outlineLevel="0" collapsed="false">
      <c r="A15239" s="2" t="s">
        <v>124</v>
      </c>
      <c r="B15239" s="2" t="s">
        <v>124</v>
      </c>
      <c r="C15239" s="2" t="s">
        <v>48</v>
      </c>
      <c r="D15239" s="2" t="s">
        <v>13</v>
      </c>
      <c r="E15239" s="2" t="s">
        <v>74</v>
      </c>
      <c r="F15239" s="2" t="s">
        <v>977</v>
      </c>
      <c r="G15239" s="14" t="n">
        <v>24.5</v>
      </c>
      <c r="H15239" s="14" t="n">
        <v>118.27</v>
      </c>
      <c r="I15239" s="14" t="n">
        <v>24.5</v>
      </c>
      <c r="J15239" s="23" t="n">
        <f aca="false">IF(AND(E15239="Priority",ISNUMBER('Cost model'!N324)),'Cost model'!N324,'Cost model'!M324)</f>
        <v>85</v>
      </c>
      <c r="K15239" s="14" t="n">
        <f aca="false">J15239-H15239</f>
        <v>-33.27</v>
      </c>
      <c r="L15239" s="14" t="n">
        <f aca="false">G15239-H15239</f>
        <v>-93.77</v>
      </c>
    </row>
    <row r="15240" customFormat="false" ht="15" hidden="false" customHeight="false" outlineLevel="0" collapsed="false">
      <c r="A15240" s="2" t="s">
        <v>124</v>
      </c>
      <c r="B15240" s="2" t="s">
        <v>174</v>
      </c>
      <c r="C15240" s="2" t="s">
        <v>49</v>
      </c>
      <c r="D15240" s="2" t="s">
        <v>12</v>
      </c>
      <c r="E15240" s="2" t="s">
        <v>74</v>
      </c>
      <c r="F15240" s="2" t="s">
        <v>976</v>
      </c>
      <c r="G15240" s="14" t="n">
        <v>19.5</v>
      </c>
      <c r="H15240" s="14" t="n">
        <v>44.35</v>
      </c>
      <c r="I15240" s="14" t="n">
        <v>19.5</v>
      </c>
      <c r="J15240" s="23" t="n">
        <f aca="false">IF(AND(E15240="Priority",ISNUMBER('Cost model'!N367)),'Cost model'!N367,'Cost model'!M367)</f>
        <v>60</v>
      </c>
      <c r="K15240" s="14" t="n">
        <f aca="false">J15240-H15240</f>
        <v>15.65</v>
      </c>
      <c r="L15240" s="14" t="n">
        <f aca="false">G15240-H15240</f>
        <v>-24.85</v>
      </c>
    </row>
    <row r="15241" customFormat="false" ht="15" hidden="false" customHeight="false" outlineLevel="0" collapsed="false">
      <c r="A15241" s="2" t="s">
        <v>174</v>
      </c>
      <c r="B15241" s="2" t="s">
        <v>174</v>
      </c>
      <c r="C15241" s="2" t="s">
        <v>47</v>
      </c>
      <c r="D15241" s="2" t="s">
        <v>13</v>
      </c>
      <c r="E15241" s="2" t="s">
        <v>74</v>
      </c>
      <c r="F15241" s="2" t="s">
        <v>977</v>
      </c>
      <c r="G15241" s="14" t="n">
        <v>19</v>
      </c>
      <c r="H15241" s="14" t="n">
        <v>69.96</v>
      </c>
      <c r="I15241" s="14" t="n">
        <v>19</v>
      </c>
      <c r="J15241" s="23" t="n">
        <f aca="false">IF(AND(E15241="Priority",ISNUMBER('Cost model'!N173)),'Cost model'!N173,'Cost model'!M173)</f>
        <v>60</v>
      </c>
      <c r="K15241" s="14" t="n">
        <f aca="false">J15241-H15241</f>
        <v>-9.95999999999999</v>
      </c>
      <c r="L15241" s="14" t="n">
        <f aca="false">G15241-H15241</f>
        <v>-50.96</v>
      </c>
    </row>
    <row r="15242" customFormat="false" ht="15" hidden="false" customHeight="false" outlineLevel="0" collapsed="false">
      <c r="A15242" s="2" t="s">
        <v>124</v>
      </c>
      <c r="B15242" s="2" t="s">
        <v>124</v>
      </c>
      <c r="C15242" s="2" t="s">
        <v>48</v>
      </c>
      <c r="D15242" s="2" t="s">
        <v>12</v>
      </c>
      <c r="E15242" s="2" t="s">
        <v>83</v>
      </c>
      <c r="F15242" s="2" t="s">
        <v>977</v>
      </c>
      <c r="G15242" s="14" t="n">
        <v>19.5</v>
      </c>
      <c r="H15242" s="14" t="n">
        <v>115.73</v>
      </c>
      <c r="I15242" s="14" t="n">
        <v>19.5</v>
      </c>
      <c r="J15242" s="23" t="n">
        <f aca="false">IF(AND(E15242="Priority",ISNUMBER('Cost model'!N321)),'Cost model'!N321,'Cost model'!M321)</f>
        <v>55</v>
      </c>
      <c r="K15242" s="14" t="n">
        <f aca="false">J15242-H15242</f>
        <v>-60.73</v>
      </c>
      <c r="L15242" s="14" t="n">
        <f aca="false">G15242-H15242</f>
        <v>-96.23</v>
      </c>
    </row>
    <row r="15243" customFormat="false" ht="15" hidden="false" customHeight="false" outlineLevel="0" collapsed="false">
      <c r="A15243" s="2" t="s">
        <v>174</v>
      </c>
      <c r="B15243" s="2" t="s">
        <v>174</v>
      </c>
      <c r="C15243" s="2" t="s">
        <v>49</v>
      </c>
      <c r="D15243" s="2" t="s">
        <v>12</v>
      </c>
      <c r="E15243" s="2" t="s">
        <v>74</v>
      </c>
      <c r="F15243" s="2" t="s">
        <v>977</v>
      </c>
      <c r="G15243" s="14" t="n">
        <v>19.5</v>
      </c>
      <c r="H15243" s="14" t="n">
        <v>42.65</v>
      </c>
      <c r="I15243" s="14" t="n">
        <v>19.5</v>
      </c>
      <c r="J15243" s="23" t="n">
        <f aca="false">IF(AND(E15243="Priority",ISNUMBER('Cost model'!N172)),'Cost model'!N172,'Cost model'!M172)</f>
        <v>45</v>
      </c>
      <c r="K15243" s="14" t="n">
        <f aca="false">J15243-H15243</f>
        <v>2.35</v>
      </c>
      <c r="L15243" s="14" t="n">
        <f aca="false">G15243-H15243</f>
        <v>-23.15</v>
      </c>
    </row>
    <row r="15244" customFormat="false" ht="15" hidden="false" customHeight="false" outlineLevel="0" collapsed="false">
      <c r="A15244" s="2" t="s">
        <v>174</v>
      </c>
      <c r="B15244" s="2" t="s">
        <v>124</v>
      </c>
      <c r="C15244" s="2" t="s">
        <v>47</v>
      </c>
      <c r="D15244" s="2" t="s">
        <v>10</v>
      </c>
      <c r="E15244" s="2" t="s">
        <v>74</v>
      </c>
      <c r="F15244" s="2" t="s">
        <v>976</v>
      </c>
      <c r="G15244" s="14" t="n">
        <v>9.5</v>
      </c>
      <c r="H15244" s="14" t="n">
        <v>38.84</v>
      </c>
      <c r="I15244" s="14" t="n">
        <v>9.5</v>
      </c>
      <c r="J15244" s="23" t="n">
        <f aca="false">IF(AND(E15244="Priority",ISNUMBER('Cost model'!N107)),'Cost model'!N107,'Cost model'!M107)</f>
        <v>12.5</v>
      </c>
      <c r="K15244" s="14" t="n">
        <f aca="false">J15244-H15244</f>
        <v>-26.34</v>
      </c>
      <c r="L15244" s="14" t="n">
        <f aca="false">G15244-H15244</f>
        <v>-29.34</v>
      </c>
    </row>
    <row r="15245" customFormat="false" ht="15" hidden="false" customHeight="false" outlineLevel="0" collapsed="false">
      <c r="A15245" s="2" t="s">
        <v>221</v>
      </c>
      <c r="B15245" s="2" t="s">
        <v>221</v>
      </c>
      <c r="C15245" s="2" t="s">
        <v>49</v>
      </c>
      <c r="D15245" s="2" t="s">
        <v>12</v>
      </c>
      <c r="E15245" s="2" t="s">
        <v>74</v>
      </c>
      <c r="F15245" s="2" t="s">
        <v>977</v>
      </c>
      <c r="G15245" s="14" t="n">
        <v>19.5</v>
      </c>
      <c r="H15245" s="14" t="n">
        <v>123.7</v>
      </c>
      <c r="I15245" s="14" t="n">
        <v>19.5</v>
      </c>
      <c r="J15245" s="23" t="n">
        <f aca="false">IF(AND(E15245="Priority",ISNUMBER('Cost model'!N742)),'Cost model'!N742,'Cost model'!M742)</f>
        <v>60</v>
      </c>
      <c r="K15245" s="14" t="n">
        <f aca="false">J15245-H15245</f>
        <v>-63.7</v>
      </c>
      <c r="L15245" s="14" t="n">
        <f aca="false">G15245-H15245</f>
        <v>-104.2</v>
      </c>
    </row>
    <row r="15246" customFormat="false" ht="15" hidden="false" customHeight="false" outlineLevel="0" collapsed="false">
      <c r="A15246" s="2" t="s">
        <v>174</v>
      </c>
      <c r="B15246" s="2" t="s">
        <v>174</v>
      </c>
      <c r="C15246" s="2" t="s">
        <v>49</v>
      </c>
      <c r="D15246" s="2" t="s">
        <v>10</v>
      </c>
      <c r="E15246" s="2" t="s">
        <v>74</v>
      </c>
      <c r="F15246" s="2" t="s">
        <v>977</v>
      </c>
      <c r="G15246" s="14" t="n">
        <v>19.95</v>
      </c>
      <c r="H15246" s="14" t="n">
        <v>15.65</v>
      </c>
      <c r="I15246" s="14" t="n">
        <v>17.5</v>
      </c>
      <c r="J15246" s="23" t="n">
        <f aca="false">IF(AND(E15246="Priority",ISNUMBER('Cost model'!N169)),'Cost model'!N169,'Cost model'!M169)</f>
        <v>18.5</v>
      </c>
      <c r="K15246" s="14" t="n">
        <f aca="false">J15246-H15246</f>
        <v>2.85</v>
      </c>
      <c r="L15246" s="14" t="n">
        <f aca="false">G15246-H15246</f>
        <v>4.3</v>
      </c>
    </row>
    <row r="15247" customFormat="false" ht="15" hidden="false" customHeight="false" outlineLevel="0" collapsed="false">
      <c r="A15247" s="2" t="s">
        <v>124</v>
      </c>
      <c r="B15247" s="2" t="s">
        <v>124</v>
      </c>
      <c r="C15247" s="2" t="s">
        <v>48</v>
      </c>
      <c r="D15247" s="2" t="s">
        <v>12</v>
      </c>
      <c r="E15247" s="2" t="s">
        <v>74</v>
      </c>
      <c r="F15247" s="2" t="s">
        <v>977</v>
      </c>
      <c r="G15247" s="14" t="n">
        <v>12.5</v>
      </c>
      <c r="H15247" s="14" t="n">
        <v>54.33</v>
      </c>
      <c r="I15247" s="14" t="n">
        <v>12.5</v>
      </c>
      <c r="J15247" s="23" t="n">
        <f aca="false">IF(AND(E15247="Priority",ISNUMBER('Cost model'!N321)),'Cost model'!N321,'Cost model'!M321)</f>
        <v>40</v>
      </c>
      <c r="K15247" s="14" t="n">
        <f aca="false">J15247-H15247</f>
        <v>-14.33</v>
      </c>
      <c r="L15247" s="14" t="n">
        <f aca="false">G15247-H15247</f>
        <v>-41.83</v>
      </c>
    </row>
    <row r="15248" customFormat="false" ht="15" hidden="false" customHeight="false" outlineLevel="0" collapsed="false">
      <c r="A15248" s="2" t="s">
        <v>174</v>
      </c>
      <c r="B15248" s="2" t="s">
        <v>124</v>
      </c>
      <c r="C15248" s="2" t="s">
        <v>47</v>
      </c>
      <c r="D15248" s="2" t="s">
        <v>10</v>
      </c>
      <c r="E15248" s="2" t="s">
        <v>83</v>
      </c>
      <c r="F15248" s="2" t="s">
        <v>976</v>
      </c>
      <c r="G15248" s="14" t="n">
        <v>14.5</v>
      </c>
      <c r="H15248" s="14" t="n">
        <v>8.42</v>
      </c>
      <c r="I15248" s="14" t="n">
        <v>14.5</v>
      </c>
      <c r="J15248" s="23" t="n">
        <f aca="false">IF(AND(E15248="Priority",ISNUMBER('Cost model'!N107)),'Cost model'!N107,'Cost model'!M107)</f>
        <v>17.5</v>
      </c>
      <c r="K15248" s="14" t="n">
        <f aca="false">J15248-H15248</f>
        <v>9.08</v>
      </c>
      <c r="L15248" s="14" t="n">
        <f aca="false">G15248-H15248</f>
        <v>6.08</v>
      </c>
    </row>
    <row r="15249" customFormat="false" ht="15" hidden="false" customHeight="false" outlineLevel="0" collapsed="false">
      <c r="A15249" s="2" t="s">
        <v>174</v>
      </c>
      <c r="B15249" s="2" t="s">
        <v>174</v>
      </c>
      <c r="C15249" s="2" t="s">
        <v>47</v>
      </c>
      <c r="D15249" s="2" t="s">
        <v>14</v>
      </c>
      <c r="E15249" s="2" t="s">
        <v>74</v>
      </c>
      <c r="F15249" s="2" t="s">
        <v>977</v>
      </c>
      <c r="G15249" s="14" t="n">
        <v>25</v>
      </c>
      <c r="H15249" s="14" t="n">
        <v>202.03</v>
      </c>
      <c r="I15249" s="14" t="n">
        <v>25</v>
      </c>
      <c r="J15249" s="23" t="n">
        <f aca="false">IF(AND(E15249="Priority",ISNUMBER('Cost model'!N176)),'Cost model'!N176,'Cost model'!M176)</f>
        <v>95</v>
      </c>
      <c r="K15249" s="14" t="n">
        <f aca="false">J15249-H15249</f>
        <v>-107.03</v>
      </c>
      <c r="L15249" s="14" t="n">
        <f aca="false">G15249-H15249</f>
        <v>-177.03</v>
      </c>
    </row>
    <row r="15250" customFormat="false" ht="15" hidden="false" customHeight="false" outlineLevel="0" collapsed="false">
      <c r="A15250" s="2" t="s">
        <v>142</v>
      </c>
      <c r="B15250" s="2" t="s">
        <v>142</v>
      </c>
      <c r="C15250" s="2" t="s">
        <v>47</v>
      </c>
      <c r="D15250" s="2" t="s">
        <v>10</v>
      </c>
      <c r="E15250" s="2" t="s">
        <v>83</v>
      </c>
      <c r="F15250" s="2" t="s">
        <v>977</v>
      </c>
      <c r="G15250" s="14" t="n">
        <v>14.5</v>
      </c>
      <c r="H15250" s="14" t="n">
        <v>9.83</v>
      </c>
      <c r="I15250" s="14" t="n">
        <v>14.5</v>
      </c>
      <c r="J15250" s="23" t="n">
        <f aca="false">IF(AND(E15250="Priority",ISNUMBER('Cost model'!N632)),'Cost model'!N632,'Cost model'!M632)</f>
        <v>14.5</v>
      </c>
      <c r="K15250" s="14" t="n">
        <f aca="false">J15250-H15250</f>
        <v>4.67</v>
      </c>
      <c r="L15250" s="14" t="n">
        <f aca="false">G15250-H15250</f>
        <v>4.67</v>
      </c>
    </row>
    <row r="15251" customFormat="false" ht="15" hidden="false" customHeight="false" outlineLevel="0" collapsed="false">
      <c r="A15251" s="2" t="s">
        <v>124</v>
      </c>
      <c r="B15251" s="2" t="s">
        <v>124</v>
      </c>
      <c r="C15251" s="2" t="s">
        <v>48</v>
      </c>
      <c r="D15251" s="2" t="s">
        <v>10</v>
      </c>
      <c r="E15251" s="2" t="s">
        <v>74</v>
      </c>
      <c r="F15251" s="2" t="s">
        <v>977</v>
      </c>
      <c r="G15251" s="14" t="n">
        <v>12.5</v>
      </c>
      <c r="H15251" s="14" t="n">
        <v>11.56</v>
      </c>
      <c r="I15251" s="14" t="n">
        <v>12.5</v>
      </c>
      <c r="J15251" s="23" t="n">
        <f aca="false">IF(AND(E15251="Priority",ISNUMBER('Cost model'!N318)),'Cost model'!N318,'Cost model'!M318)</f>
        <v>14.5</v>
      </c>
      <c r="K15251" s="14" t="n">
        <f aca="false">J15251-H15251</f>
        <v>2.94</v>
      </c>
      <c r="L15251" s="14" t="n">
        <f aca="false">G15251-H15251</f>
        <v>0.94</v>
      </c>
    </row>
    <row r="15252" customFormat="false" ht="15" hidden="false" customHeight="false" outlineLevel="0" collapsed="false">
      <c r="A15252" s="2" t="s">
        <v>174</v>
      </c>
      <c r="B15252" s="2" t="s">
        <v>142</v>
      </c>
      <c r="C15252" s="2" t="s">
        <v>47</v>
      </c>
      <c r="D15252" s="2" t="s">
        <v>14</v>
      </c>
      <c r="E15252" s="2" t="s">
        <v>74</v>
      </c>
      <c r="F15252" s="2" t="s">
        <v>976</v>
      </c>
      <c r="G15252" s="14" t="n">
        <v>25</v>
      </c>
      <c r="H15252" s="14" t="n">
        <v>67.56</v>
      </c>
      <c r="I15252" s="14" t="n">
        <v>25</v>
      </c>
      <c r="J15252" s="23" t="n">
        <f aca="false">IF(AND(E15252="Priority",ISNUMBER('Cost model'!N131)),'Cost model'!N131,'Cost model'!M131)</f>
        <v>95</v>
      </c>
      <c r="K15252" s="14" t="n">
        <f aca="false">J15252-H15252</f>
        <v>27.44</v>
      </c>
      <c r="L15252" s="14" t="n">
        <f aca="false">G15252-H15252</f>
        <v>-42.56</v>
      </c>
    </row>
    <row r="15253" customFormat="false" ht="15" hidden="false" customHeight="false" outlineLevel="0" collapsed="false">
      <c r="A15253" s="2" t="s">
        <v>174</v>
      </c>
      <c r="B15253" s="2" t="s">
        <v>174</v>
      </c>
      <c r="C15253" s="2" t="s">
        <v>49</v>
      </c>
      <c r="D15253" s="2" t="s">
        <v>12</v>
      </c>
      <c r="E15253" s="2" t="s">
        <v>74</v>
      </c>
      <c r="F15253" s="2" t="s">
        <v>977</v>
      </c>
      <c r="G15253" s="14" t="n">
        <v>19.5</v>
      </c>
      <c r="H15253" s="14" t="n">
        <v>25.89</v>
      </c>
      <c r="I15253" s="14" t="n">
        <v>19.5</v>
      </c>
      <c r="J15253" s="23" t="n">
        <f aca="false">IF(AND(E15253="Priority",ISNUMBER('Cost model'!N172)),'Cost model'!N172,'Cost model'!M172)</f>
        <v>45</v>
      </c>
      <c r="K15253" s="14" t="n">
        <f aca="false">J15253-H15253</f>
        <v>19.11</v>
      </c>
      <c r="L15253" s="14" t="n">
        <f aca="false">G15253-H15253</f>
        <v>-6.39</v>
      </c>
    </row>
    <row r="15254" customFormat="false" ht="15" hidden="false" customHeight="false" outlineLevel="0" collapsed="false">
      <c r="A15254" s="2" t="s">
        <v>124</v>
      </c>
      <c r="B15254" s="2" t="s">
        <v>124</v>
      </c>
      <c r="C15254" s="2" t="s">
        <v>48</v>
      </c>
      <c r="D15254" s="2" t="s">
        <v>12</v>
      </c>
      <c r="E15254" s="2" t="s">
        <v>74</v>
      </c>
      <c r="F15254" s="2" t="s">
        <v>977</v>
      </c>
      <c r="G15254" s="14" t="n">
        <v>12.5</v>
      </c>
      <c r="H15254" s="14" t="n">
        <v>43.78</v>
      </c>
      <c r="I15254" s="14" t="n">
        <v>12.5</v>
      </c>
      <c r="J15254" s="23" t="n">
        <f aca="false">IF(AND(E15254="Priority",ISNUMBER('Cost model'!N321)),'Cost model'!N321,'Cost model'!M321)</f>
        <v>40</v>
      </c>
      <c r="K15254" s="14" t="n">
        <f aca="false">J15254-H15254</f>
        <v>-3.78</v>
      </c>
      <c r="L15254" s="14" t="n">
        <f aca="false">G15254-H15254</f>
        <v>-31.28</v>
      </c>
    </row>
    <row r="15255" customFormat="false" ht="15" hidden="false" customHeight="false" outlineLevel="0" collapsed="false">
      <c r="A15255" s="2" t="s">
        <v>142</v>
      </c>
      <c r="B15255" s="2" t="s">
        <v>142</v>
      </c>
      <c r="C15255" s="2" t="s">
        <v>47</v>
      </c>
      <c r="D15255" s="2" t="s">
        <v>12</v>
      </c>
      <c r="E15255" s="2" t="s">
        <v>74</v>
      </c>
      <c r="F15255" s="2" t="s">
        <v>977</v>
      </c>
      <c r="G15255" s="14" t="n">
        <v>9.5</v>
      </c>
      <c r="H15255" s="14" t="n">
        <v>26.1</v>
      </c>
      <c r="I15255" s="14" t="n">
        <v>9.5</v>
      </c>
      <c r="J15255" s="23" t="n">
        <f aca="false">IF(AND(E15255="Priority",ISNUMBER('Cost model'!N635)),'Cost model'!N635,'Cost model'!M635)</f>
        <v>30.5</v>
      </c>
      <c r="K15255" s="14" t="n">
        <f aca="false">J15255-H15255</f>
        <v>4.4</v>
      </c>
      <c r="L15255" s="14" t="n">
        <f aca="false">G15255-H15255</f>
        <v>-16.6</v>
      </c>
    </row>
    <row r="15256" customFormat="false" ht="15" hidden="false" customHeight="false" outlineLevel="0" collapsed="false">
      <c r="A15256" s="2" t="s">
        <v>174</v>
      </c>
      <c r="B15256" s="2" t="s">
        <v>174</v>
      </c>
      <c r="C15256" s="2" t="s">
        <v>48</v>
      </c>
      <c r="D15256" s="2" t="s">
        <v>12</v>
      </c>
      <c r="E15256" s="2" t="s">
        <v>83</v>
      </c>
      <c r="F15256" s="2" t="s">
        <v>977</v>
      </c>
      <c r="G15256" s="14" t="n">
        <v>19.5</v>
      </c>
      <c r="H15256" s="14" t="n">
        <v>59.98</v>
      </c>
      <c r="I15256" s="14" t="n">
        <v>19.5</v>
      </c>
      <c r="J15256" s="23" t="n">
        <f aca="false">IF(AND(E15256="Priority",ISNUMBER('Cost model'!N171)),'Cost model'!N171,'Cost model'!M171)</f>
        <v>55</v>
      </c>
      <c r="K15256" s="14" t="n">
        <f aca="false">J15256-H15256</f>
        <v>-4.98</v>
      </c>
      <c r="L15256" s="14" t="n">
        <f aca="false">G15256-H15256</f>
        <v>-40.48</v>
      </c>
    </row>
    <row r="15257" customFormat="false" ht="15" hidden="false" customHeight="false" outlineLevel="0" collapsed="false">
      <c r="A15257" s="2" t="s">
        <v>124</v>
      </c>
      <c r="B15257" s="2" t="s">
        <v>124</v>
      </c>
      <c r="C15257" s="2" t="s">
        <v>48</v>
      </c>
      <c r="D15257" s="2" t="s">
        <v>10</v>
      </c>
      <c r="E15257" s="2" t="s">
        <v>74</v>
      </c>
      <c r="F15257" s="2" t="s">
        <v>977</v>
      </c>
      <c r="G15257" s="14" t="n">
        <v>9.5</v>
      </c>
      <c r="H15257" s="14" t="n">
        <v>10.14</v>
      </c>
      <c r="I15257" s="14" t="n">
        <v>12.5</v>
      </c>
      <c r="J15257" s="23" t="n">
        <f aca="false">IF(AND(E15257="Priority",ISNUMBER('Cost model'!N318)),'Cost model'!N318,'Cost model'!M318)</f>
        <v>14.5</v>
      </c>
      <c r="K15257" s="14" t="n">
        <f aca="false">J15257-H15257</f>
        <v>4.36</v>
      </c>
      <c r="L15257" s="14" t="n">
        <f aca="false">G15257-H15257</f>
        <v>-0.640000000000001</v>
      </c>
    </row>
    <row r="15258" customFormat="false" ht="15" hidden="false" customHeight="false" outlineLevel="0" collapsed="false">
      <c r="A15258" s="2" t="s">
        <v>158</v>
      </c>
      <c r="B15258" s="2" t="s">
        <v>142</v>
      </c>
      <c r="C15258" s="2" t="s">
        <v>47</v>
      </c>
      <c r="D15258" s="2" t="s">
        <v>12</v>
      </c>
      <c r="E15258" s="2" t="s">
        <v>74</v>
      </c>
      <c r="F15258" s="2" t="s">
        <v>976</v>
      </c>
      <c r="G15258" s="14" t="n">
        <v>9.5</v>
      </c>
      <c r="H15258" s="14" t="n">
        <v>47.99</v>
      </c>
      <c r="I15258" s="14" t="n">
        <v>19.5</v>
      </c>
      <c r="J15258" s="23" t="n">
        <f aca="false">IF(AND(E15258="Priority",ISNUMBER('Cost model'!N440)),'Cost model'!N440,'Cost model'!M440)</f>
        <v>45</v>
      </c>
      <c r="K15258" s="14" t="n">
        <f aca="false">J15258-H15258</f>
        <v>-2.99</v>
      </c>
      <c r="L15258" s="14" t="n">
        <f aca="false">G15258-H15258</f>
        <v>-38.49</v>
      </c>
    </row>
    <row r="15259" customFormat="false" ht="15" hidden="false" customHeight="false" outlineLevel="0" collapsed="false">
      <c r="A15259" s="2" t="s">
        <v>174</v>
      </c>
      <c r="B15259" s="2" t="s">
        <v>174</v>
      </c>
      <c r="C15259" s="2" t="s">
        <v>47</v>
      </c>
      <c r="D15259" s="2" t="s">
        <v>12</v>
      </c>
      <c r="E15259" s="2" t="s">
        <v>74</v>
      </c>
      <c r="F15259" s="2" t="s">
        <v>977</v>
      </c>
      <c r="G15259" s="14" t="n">
        <v>9.5</v>
      </c>
      <c r="H15259" s="14" t="n">
        <v>28.06</v>
      </c>
      <c r="I15259" s="14" t="n">
        <v>9.5</v>
      </c>
      <c r="J15259" s="23" t="n">
        <f aca="false">IF(AND(E15259="Priority",ISNUMBER('Cost model'!N170)),'Cost model'!N170,'Cost model'!M170)</f>
        <v>25.5</v>
      </c>
      <c r="K15259" s="14" t="n">
        <f aca="false">J15259-H15259</f>
        <v>-2.56</v>
      </c>
      <c r="L15259" s="14" t="n">
        <f aca="false">G15259-H15259</f>
        <v>-18.56</v>
      </c>
    </row>
    <row r="15260" customFormat="false" ht="15" hidden="false" customHeight="false" outlineLevel="0" collapsed="false">
      <c r="A15260" s="2" t="s">
        <v>124</v>
      </c>
      <c r="B15260" s="2" t="s">
        <v>142</v>
      </c>
      <c r="C15260" s="2" t="s">
        <v>47</v>
      </c>
      <c r="D15260" s="2" t="s">
        <v>10</v>
      </c>
      <c r="E15260" s="2" t="s">
        <v>74</v>
      </c>
      <c r="F15260" s="2" t="s">
        <v>976</v>
      </c>
      <c r="G15260" s="14" t="n">
        <v>9.5</v>
      </c>
      <c r="H15260" s="14" t="n">
        <v>13.6</v>
      </c>
      <c r="I15260" s="14" t="n">
        <v>14.5</v>
      </c>
      <c r="J15260" s="23" t="n">
        <f aca="false">IF(AND(E15260="Priority",ISNUMBER('Cost model'!N332)),'Cost model'!N332,'Cost model'!M332)</f>
        <v>16.5</v>
      </c>
      <c r="K15260" s="14" t="n">
        <f aca="false">J15260-H15260</f>
        <v>2.9</v>
      </c>
      <c r="L15260" s="14" t="n">
        <f aca="false">G15260-H15260</f>
        <v>-4.1</v>
      </c>
    </row>
    <row r="15261" customFormat="false" ht="15" hidden="false" customHeight="false" outlineLevel="0" collapsed="false">
      <c r="A15261" s="2" t="s">
        <v>221</v>
      </c>
      <c r="B15261" s="2" t="s">
        <v>221</v>
      </c>
      <c r="C15261" s="2" t="s">
        <v>49</v>
      </c>
      <c r="D15261" s="2" t="s">
        <v>10</v>
      </c>
      <c r="E15261" s="2" t="s">
        <v>74</v>
      </c>
      <c r="F15261" s="2" t="s">
        <v>977</v>
      </c>
      <c r="G15261" s="14" t="n">
        <v>17.5</v>
      </c>
      <c r="H15261" s="14" t="n">
        <v>12.33</v>
      </c>
      <c r="I15261" s="14" t="n">
        <v>17.5</v>
      </c>
      <c r="J15261" s="23" t="n">
        <f aca="false">IF(AND(E15261="Priority",ISNUMBER('Cost model'!N739)),'Cost model'!N739,'Cost model'!M739)</f>
        <v>17.5</v>
      </c>
      <c r="K15261" s="14" t="n">
        <f aca="false">J15261-H15261</f>
        <v>5.17</v>
      </c>
      <c r="L15261" s="14" t="n">
        <f aca="false">G15261-H15261</f>
        <v>5.17</v>
      </c>
    </row>
    <row r="15262" customFormat="false" ht="15" hidden="false" customHeight="false" outlineLevel="0" collapsed="false">
      <c r="A15262" s="2" t="s">
        <v>221</v>
      </c>
      <c r="B15262" s="2" t="s">
        <v>158</v>
      </c>
      <c r="C15262" s="2" t="s">
        <v>49</v>
      </c>
      <c r="D15262" s="2" t="s">
        <v>10</v>
      </c>
      <c r="E15262" s="2" t="s">
        <v>74</v>
      </c>
      <c r="F15262" s="2" t="s">
        <v>976</v>
      </c>
      <c r="G15262" s="14" t="n">
        <v>24.5</v>
      </c>
      <c r="H15262" s="14" t="n">
        <v>21.7</v>
      </c>
      <c r="I15262" s="14" t="n">
        <v>17.5</v>
      </c>
      <c r="J15262" s="23" t="n">
        <f aca="false">IF(AND(E15262="Priority",ISNUMBER('Cost model'!N754)),'Cost model'!N754,'Cost model'!M754)</f>
        <v>23.5</v>
      </c>
      <c r="K15262" s="14" t="n">
        <f aca="false">J15262-H15262</f>
        <v>1.8</v>
      </c>
      <c r="L15262" s="14" t="n">
        <f aca="false">G15262-H15262</f>
        <v>2.8</v>
      </c>
    </row>
    <row r="15263" customFormat="false" ht="15" hidden="false" customHeight="false" outlineLevel="0" collapsed="false">
      <c r="A15263" s="2" t="s">
        <v>174</v>
      </c>
      <c r="B15263" s="2" t="s">
        <v>174</v>
      </c>
      <c r="C15263" s="2" t="s">
        <v>48</v>
      </c>
      <c r="D15263" s="2" t="s">
        <v>12</v>
      </c>
      <c r="E15263" s="2" t="s">
        <v>74</v>
      </c>
      <c r="F15263" s="2" t="s">
        <v>977</v>
      </c>
      <c r="G15263" s="14" t="n">
        <v>12.5</v>
      </c>
      <c r="H15263" s="14" t="n">
        <v>44.1</v>
      </c>
      <c r="I15263" s="14" t="n">
        <v>12.5</v>
      </c>
      <c r="J15263" s="23" t="n">
        <f aca="false">IF(AND(E15263="Priority",ISNUMBER('Cost model'!N171)),'Cost model'!N171,'Cost model'!M171)</f>
        <v>40</v>
      </c>
      <c r="K15263" s="14" t="n">
        <f aca="false">J15263-H15263</f>
        <v>-4.1</v>
      </c>
      <c r="L15263" s="14" t="n">
        <f aca="false">G15263-H15263</f>
        <v>-31.6</v>
      </c>
    </row>
    <row r="15264" customFormat="false" ht="15" hidden="false" customHeight="false" outlineLevel="0" collapsed="false">
      <c r="A15264" s="2" t="s">
        <v>221</v>
      </c>
      <c r="B15264" s="2" t="s">
        <v>221</v>
      </c>
      <c r="C15264" s="2" t="s">
        <v>47</v>
      </c>
      <c r="D15264" s="2" t="s">
        <v>12</v>
      </c>
      <c r="E15264" s="2" t="s">
        <v>74</v>
      </c>
      <c r="F15264" s="2" t="s">
        <v>977</v>
      </c>
      <c r="G15264" s="14" t="n">
        <v>9.5</v>
      </c>
      <c r="H15264" s="14" t="n">
        <v>29.54</v>
      </c>
      <c r="I15264" s="14" t="n">
        <v>9.5</v>
      </c>
      <c r="J15264" s="23" t="n">
        <f aca="false">IF(AND(E15264="Priority",ISNUMBER('Cost model'!N740)),'Cost model'!N740,'Cost model'!M740)</f>
        <v>22.5</v>
      </c>
      <c r="K15264" s="14" t="n">
        <f aca="false">J15264-H15264</f>
        <v>-7.04</v>
      </c>
      <c r="L15264" s="14" t="n">
        <f aca="false">G15264-H15264</f>
        <v>-20.04</v>
      </c>
    </row>
    <row r="15265" customFormat="false" ht="15" hidden="false" customHeight="false" outlineLevel="0" collapsed="false">
      <c r="A15265" s="2" t="s">
        <v>174</v>
      </c>
      <c r="B15265" s="2" t="s">
        <v>174</v>
      </c>
      <c r="C15265" s="2" t="s">
        <v>47</v>
      </c>
      <c r="D15265" s="2" t="s">
        <v>10</v>
      </c>
      <c r="E15265" s="2" t="s">
        <v>74</v>
      </c>
      <c r="F15265" s="2" t="s">
        <v>977</v>
      </c>
      <c r="G15265" s="14" t="n">
        <v>9.5</v>
      </c>
      <c r="H15265" s="14" t="n">
        <v>6.93</v>
      </c>
      <c r="I15265" s="14" t="n">
        <v>9.5</v>
      </c>
      <c r="J15265" s="23" t="n">
        <f aca="false">IF(AND(E15265="Priority",ISNUMBER('Cost model'!N167)),'Cost model'!N167,'Cost model'!M167)</f>
        <v>8.5</v>
      </c>
      <c r="K15265" s="14" t="n">
        <f aca="false">J15265-H15265</f>
        <v>1.57</v>
      </c>
      <c r="L15265" s="14" t="n">
        <f aca="false">G15265-H15265</f>
        <v>2.57</v>
      </c>
    </row>
    <row r="15266" customFormat="false" ht="15" hidden="false" customHeight="false" outlineLevel="0" collapsed="false">
      <c r="A15266" s="2" t="s">
        <v>142</v>
      </c>
      <c r="B15266" s="2" t="s">
        <v>142</v>
      </c>
      <c r="C15266" s="2" t="s">
        <v>47</v>
      </c>
      <c r="D15266" s="2" t="s">
        <v>10</v>
      </c>
      <c r="E15266" s="2" t="s">
        <v>83</v>
      </c>
      <c r="F15266" s="2" t="s">
        <v>977</v>
      </c>
      <c r="G15266" s="14" t="n">
        <v>14.5</v>
      </c>
      <c r="H15266" s="14" t="n">
        <v>8.61</v>
      </c>
      <c r="I15266" s="14" t="n">
        <v>14.5</v>
      </c>
      <c r="J15266" s="23" t="n">
        <f aca="false">IF(AND(E15266="Priority",ISNUMBER('Cost model'!N632)),'Cost model'!N632,'Cost model'!M632)</f>
        <v>14.5</v>
      </c>
      <c r="K15266" s="14" t="n">
        <f aca="false">J15266-H15266</f>
        <v>5.89</v>
      </c>
      <c r="L15266" s="14" t="n">
        <f aca="false">G15266-H15266</f>
        <v>5.89</v>
      </c>
    </row>
    <row r="15267" customFormat="false" ht="15" hidden="false" customHeight="false" outlineLevel="0" collapsed="false">
      <c r="A15267" s="2" t="s">
        <v>124</v>
      </c>
      <c r="B15267" s="2" t="s">
        <v>124</v>
      </c>
      <c r="C15267" s="2" t="s">
        <v>48</v>
      </c>
      <c r="D15267" s="2" t="s">
        <v>10</v>
      </c>
      <c r="E15267" s="2" t="s">
        <v>74</v>
      </c>
      <c r="F15267" s="2" t="s">
        <v>977</v>
      </c>
      <c r="G15267" s="14" t="n">
        <v>12.5</v>
      </c>
      <c r="H15267" s="14" t="n">
        <v>11.56</v>
      </c>
      <c r="I15267" s="14" t="n">
        <v>12.5</v>
      </c>
      <c r="J15267" s="23" t="n">
        <f aca="false">IF(AND(E15267="Priority",ISNUMBER('Cost model'!N318)),'Cost model'!N318,'Cost model'!M318)</f>
        <v>14.5</v>
      </c>
      <c r="K15267" s="14" t="n">
        <f aca="false">J15267-H15267</f>
        <v>2.94</v>
      </c>
      <c r="L15267" s="14" t="n">
        <f aca="false">G15267-H15267</f>
        <v>0.94</v>
      </c>
    </row>
    <row r="15268" customFormat="false" ht="15" hidden="false" customHeight="false" outlineLevel="0" collapsed="false">
      <c r="A15268" s="2" t="s">
        <v>142</v>
      </c>
      <c r="B15268" s="2" t="s">
        <v>142</v>
      </c>
      <c r="C15268" s="2" t="s">
        <v>47</v>
      </c>
      <c r="D15268" s="2" t="s">
        <v>14</v>
      </c>
      <c r="E15268" s="2" t="s">
        <v>74</v>
      </c>
      <c r="F15268" s="2" t="s">
        <v>977</v>
      </c>
      <c r="G15268" s="14" t="n">
        <v>25</v>
      </c>
      <c r="H15268" s="14" t="n">
        <v>50.91</v>
      </c>
      <c r="I15268" s="14" t="n">
        <v>25</v>
      </c>
      <c r="J15268" s="23" t="n">
        <f aca="false">IF(AND(E15268="Priority",ISNUMBER('Cost model'!N641)),'Cost model'!N641,'Cost model'!M641)</f>
        <v>75</v>
      </c>
      <c r="K15268" s="14" t="n">
        <f aca="false">J15268-H15268</f>
        <v>24.09</v>
      </c>
      <c r="L15268" s="14" t="n">
        <f aca="false">G15268-H15268</f>
        <v>-25.91</v>
      </c>
    </row>
    <row r="15269" customFormat="false" ht="15" hidden="false" customHeight="false" outlineLevel="0" collapsed="false">
      <c r="A15269" s="2" t="s">
        <v>174</v>
      </c>
      <c r="B15269" s="2" t="s">
        <v>174</v>
      </c>
      <c r="C15269" s="2" t="s">
        <v>49</v>
      </c>
      <c r="D15269" s="2" t="s">
        <v>12</v>
      </c>
      <c r="E15269" s="2" t="s">
        <v>74</v>
      </c>
      <c r="F15269" s="2" t="s">
        <v>977</v>
      </c>
      <c r="G15269" s="14" t="n">
        <v>19.5</v>
      </c>
      <c r="H15269" s="14" t="n">
        <v>20.49</v>
      </c>
      <c r="I15269" s="14" t="n">
        <v>19.5</v>
      </c>
      <c r="J15269" s="23" t="n">
        <f aca="false">IF(AND(E15269="Priority",ISNUMBER('Cost model'!N172)),'Cost model'!N172,'Cost model'!M172)</f>
        <v>45</v>
      </c>
      <c r="K15269" s="14" t="n">
        <f aca="false">J15269-H15269</f>
        <v>24.51</v>
      </c>
      <c r="L15269" s="14" t="n">
        <f aca="false">G15269-H15269</f>
        <v>-0.989999999999998</v>
      </c>
    </row>
    <row r="15270" customFormat="false" ht="15" hidden="false" customHeight="false" outlineLevel="0" collapsed="false">
      <c r="A15270" s="2" t="s">
        <v>124</v>
      </c>
      <c r="B15270" s="2" t="s">
        <v>124</v>
      </c>
      <c r="C15270" s="2" t="s">
        <v>49</v>
      </c>
      <c r="D15270" s="2" t="s">
        <v>10</v>
      </c>
      <c r="E15270" s="2" t="s">
        <v>74</v>
      </c>
      <c r="F15270" s="2" t="s">
        <v>977</v>
      </c>
      <c r="G15270" s="14" t="n">
        <v>17.5</v>
      </c>
      <c r="H15270" s="14" t="n">
        <v>17.64</v>
      </c>
      <c r="I15270" s="14" t="n">
        <v>17.5</v>
      </c>
      <c r="J15270" s="23" t="n">
        <f aca="false">IF(AND(E15270="Priority",ISNUMBER('Cost model'!N319)),'Cost model'!N319,'Cost model'!M319)</f>
        <v>16.5</v>
      </c>
      <c r="K15270" s="14" t="n">
        <f aca="false">J15270-H15270</f>
        <v>-1.14</v>
      </c>
      <c r="L15270" s="14" t="n">
        <f aca="false">G15270-H15270</f>
        <v>-0.140000000000001</v>
      </c>
    </row>
    <row r="15271" customFormat="false" ht="15" hidden="false" customHeight="false" outlineLevel="0" collapsed="false">
      <c r="A15271" s="2" t="s">
        <v>124</v>
      </c>
      <c r="B15271" s="2" t="s">
        <v>124</v>
      </c>
      <c r="C15271" s="2" t="s">
        <v>48</v>
      </c>
      <c r="D15271" s="2" t="s">
        <v>13</v>
      </c>
      <c r="E15271" s="2" t="s">
        <v>74</v>
      </c>
      <c r="F15271" s="2" t="s">
        <v>977</v>
      </c>
      <c r="G15271" s="14" t="n">
        <v>24.5</v>
      </c>
      <c r="H15271" s="14" t="n">
        <v>82.39</v>
      </c>
      <c r="I15271" s="14" t="n">
        <v>24.5</v>
      </c>
      <c r="J15271" s="23" t="n">
        <f aca="false">IF(AND(E15271="Priority",ISNUMBER('Cost model'!N324)),'Cost model'!N324,'Cost model'!M324)</f>
        <v>85</v>
      </c>
      <c r="K15271" s="14" t="n">
        <f aca="false">J15271-H15271</f>
        <v>2.61</v>
      </c>
      <c r="L15271" s="14" t="n">
        <f aca="false">G15271-H15271</f>
        <v>-57.89</v>
      </c>
    </row>
    <row r="15272" customFormat="false" ht="15" hidden="false" customHeight="false" outlineLevel="0" collapsed="false">
      <c r="A15272" s="2" t="s">
        <v>124</v>
      </c>
      <c r="B15272" s="2" t="s">
        <v>124</v>
      </c>
      <c r="C15272" s="2" t="s">
        <v>47</v>
      </c>
      <c r="D15272" s="2" t="s">
        <v>10</v>
      </c>
      <c r="E15272" s="2" t="s">
        <v>83</v>
      </c>
      <c r="F15272" s="2" t="s">
        <v>977</v>
      </c>
      <c r="G15272" s="14" t="n">
        <v>14.5</v>
      </c>
      <c r="H15272" s="14" t="n">
        <v>21.7</v>
      </c>
      <c r="I15272" s="14" t="n">
        <v>14.5</v>
      </c>
      <c r="J15272" s="23" t="n">
        <f aca="false">IF(AND(E15272="Priority",ISNUMBER('Cost model'!N317)),'Cost model'!N317,'Cost model'!M317)</f>
        <v>15.5</v>
      </c>
      <c r="K15272" s="14" t="n">
        <f aca="false">J15272-H15272</f>
        <v>-6.2</v>
      </c>
      <c r="L15272" s="14" t="n">
        <f aca="false">G15272-H15272</f>
        <v>-7.2</v>
      </c>
    </row>
    <row r="15273" customFormat="false" ht="15" hidden="false" customHeight="false" outlineLevel="0" collapsed="false">
      <c r="A15273" s="2" t="s">
        <v>342</v>
      </c>
      <c r="B15273" s="2" t="s">
        <v>158</v>
      </c>
      <c r="C15273" s="2" t="s">
        <v>49</v>
      </c>
      <c r="D15273" s="2" t="s">
        <v>10</v>
      </c>
      <c r="E15273" s="2" t="s">
        <v>83</v>
      </c>
      <c r="F15273" s="2" t="s">
        <v>976</v>
      </c>
      <c r="G15273" s="14" t="n">
        <v>34.5</v>
      </c>
      <c r="H15273" s="14" t="n">
        <v>21.7</v>
      </c>
      <c r="I15273" s="14" t="n">
        <v>34.5</v>
      </c>
      <c r="J15273" s="23" t="n">
        <f aca="false">IF(AND(E15273="Priority",ISNUMBER('Cost model'!N214)),'Cost model'!N214,'Cost model'!M214)</f>
        <v>35</v>
      </c>
      <c r="K15273" s="14" t="n">
        <f aca="false">J15273-H15273</f>
        <v>13.3</v>
      </c>
      <c r="L15273" s="14" t="n">
        <f aca="false">G15273-H15273</f>
        <v>12.8</v>
      </c>
    </row>
    <row r="15274" customFormat="false" ht="15" hidden="false" customHeight="false" outlineLevel="0" collapsed="false">
      <c r="A15274" s="2" t="s">
        <v>124</v>
      </c>
      <c r="B15274" s="2" t="s">
        <v>124</v>
      </c>
      <c r="C15274" s="2" t="s">
        <v>47</v>
      </c>
      <c r="D15274" s="2" t="s">
        <v>10</v>
      </c>
      <c r="E15274" s="2" t="s">
        <v>74</v>
      </c>
      <c r="F15274" s="2" t="s">
        <v>977</v>
      </c>
      <c r="G15274" s="14" t="n">
        <v>9.5</v>
      </c>
      <c r="H15274" s="14" t="n">
        <v>11.74</v>
      </c>
      <c r="I15274" s="14" t="n">
        <v>9.5</v>
      </c>
      <c r="J15274" s="23" t="n">
        <f aca="false">IF(AND(E15274="Priority",ISNUMBER('Cost model'!N317)),'Cost model'!N317,'Cost model'!M317)</f>
        <v>10.5</v>
      </c>
      <c r="K15274" s="14" t="n">
        <f aca="false">J15274-H15274</f>
        <v>-1.24</v>
      </c>
      <c r="L15274" s="14" t="n">
        <f aca="false">G15274-H15274</f>
        <v>-2.24</v>
      </c>
    </row>
    <row r="15275" customFormat="false" ht="15" hidden="false" customHeight="false" outlineLevel="0" collapsed="false">
      <c r="A15275" s="2" t="s">
        <v>221</v>
      </c>
      <c r="B15275" s="2" t="s">
        <v>221</v>
      </c>
      <c r="C15275" s="2" t="s">
        <v>47</v>
      </c>
      <c r="D15275" s="2" t="s">
        <v>10</v>
      </c>
      <c r="E15275" s="2" t="s">
        <v>74</v>
      </c>
      <c r="F15275" s="2" t="s">
        <v>977</v>
      </c>
      <c r="G15275" s="14" t="n">
        <v>9.5</v>
      </c>
      <c r="H15275" s="14" t="n">
        <v>8.46</v>
      </c>
      <c r="I15275" s="14" t="n">
        <v>9.5</v>
      </c>
      <c r="J15275" s="23" t="n">
        <f aca="false">IF(AND(E15275="Priority",ISNUMBER('Cost model'!N737)),'Cost model'!N737,'Cost model'!M737)</f>
        <v>8.5</v>
      </c>
      <c r="K15275" s="14" t="n">
        <f aca="false">J15275-H15275</f>
        <v>0.0399999999999992</v>
      </c>
      <c r="L15275" s="14" t="n">
        <f aca="false">G15275-H15275</f>
        <v>1.04</v>
      </c>
    </row>
    <row r="15276" customFormat="false" ht="15" hidden="false" customHeight="false" outlineLevel="0" collapsed="false">
      <c r="A15276" s="2" t="s">
        <v>174</v>
      </c>
      <c r="B15276" s="2" t="s">
        <v>174</v>
      </c>
      <c r="C15276" s="2" t="s">
        <v>48</v>
      </c>
      <c r="D15276" s="2" t="s">
        <v>12</v>
      </c>
      <c r="E15276" s="2" t="s">
        <v>74</v>
      </c>
      <c r="F15276" s="2" t="s">
        <v>977</v>
      </c>
      <c r="G15276" s="14" t="n">
        <v>12.5</v>
      </c>
      <c r="H15276" s="14" t="n">
        <v>42.6</v>
      </c>
      <c r="I15276" s="14" t="n">
        <v>12.5</v>
      </c>
      <c r="J15276" s="23" t="n">
        <f aca="false">IF(AND(E15276="Priority",ISNUMBER('Cost model'!N171)),'Cost model'!N171,'Cost model'!M171)</f>
        <v>40</v>
      </c>
      <c r="K15276" s="14" t="n">
        <f aca="false">J15276-H15276</f>
        <v>-2.6</v>
      </c>
      <c r="L15276" s="14" t="n">
        <f aca="false">G15276-H15276</f>
        <v>-30.1</v>
      </c>
    </row>
    <row r="15277" customFormat="false" ht="15" hidden="false" customHeight="false" outlineLevel="0" collapsed="false">
      <c r="A15277" s="2" t="s">
        <v>142</v>
      </c>
      <c r="B15277" s="2" t="s">
        <v>142</v>
      </c>
      <c r="C15277" s="2" t="s">
        <v>49</v>
      </c>
      <c r="D15277" s="2" t="s">
        <v>10</v>
      </c>
      <c r="E15277" s="2" t="s">
        <v>83</v>
      </c>
      <c r="F15277" s="2" t="s">
        <v>977</v>
      </c>
      <c r="G15277" s="14" t="n">
        <v>24.5</v>
      </c>
      <c r="H15277" s="14" t="n">
        <v>24.57</v>
      </c>
      <c r="I15277" s="14" t="n">
        <v>24.5</v>
      </c>
      <c r="J15277" s="23" t="n">
        <f aca="false">IF(AND(E15277="Priority",ISNUMBER('Cost model'!N634)),'Cost model'!N634,'Cost model'!M634)</f>
        <v>21.5</v>
      </c>
      <c r="K15277" s="14" t="n">
        <f aca="false">J15277-H15277</f>
        <v>-3.07</v>
      </c>
      <c r="L15277" s="14" t="n">
        <f aca="false">G15277-H15277</f>
        <v>-0.0700000000000003</v>
      </c>
    </row>
    <row r="15278" customFormat="false" ht="15" hidden="false" customHeight="false" outlineLevel="0" collapsed="false">
      <c r="A15278" s="2" t="s">
        <v>142</v>
      </c>
      <c r="B15278" s="2" t="s">
        <v>174</v>
      </c>
      <c r="C15278" s="2" t="s">
        <v>47</v>
      </c>
      <c r="D15278" s="2" t="s">
        <v>12</v>
      </c>
      <c r="E15278" s="2" t="s">
        <v>74</v>
      </c>
      <c r="F15278" s="2" t="s">
        <v>976</v>
      </c>
      <c r="G15278" s="14" t="n">
        <v>9.5</v>
      </c>
      <c r="H15278" s="14" t="n">
        <v>43.87</v>
      </c>
      <c r="I15278" s="14" t="n">
        <v>19.5</v>
      </c>
      <c r="J15278" s="23" t="n">
        <f aca="false">IF(AND(E15278="Priority",ISNUMBER('Cost model'!N695)),'Cost model'!N695,'Cost model'!M695)</f>
        <v>40</v>
      </c>
      <c r="K15278" s="14" t="n">
        <f aca="false">J15278-H15278</f>
        <v>-3.87</v>
      </c>
      <c r="L15278" s="14" t="n">
        <f aca="false">G15278-H15278</f>
        <v>-34.37</v>
      </c>
    </row>
    <row r="15279" customFormat="false" ht="15" hidden="false" customHeight="false" outlineLevel="0" collapsed="false">
      <c r="A15279" s="2" t="s">
        <v>124</v>
      </c>
      <c r="B15279" s="2" t="s">
        <v>124</v>
      </c>
      <c r="C15279" s="2" t="s">
        <v>48</v>
      </c>
      <c r="D15279" s="2" t="s">
        <v>12</v>
      </c>
      <c r="E15279" s="2" t="s">
        <v>74</v>
      </c>
      <c r="F15279" s="2" t="s">
        <v>977</v>
      </c>
      <c r="G15279" s="14" t="n">
        <v>12.5</v>
      </c>
      <c r="H15279" s="14" t="n">
        <v>57.56</v>
      </c>
      <c r="I15279" s="14" t="n">
        <v>12.5</v>
      </c>
      <c r="J15279" s="23" t="n">
        <f aca="false">IF(AND(E15279="Priority",ISNUMBER('Cost model'!N321)),'Cost model'!N321,'Cost model'!M321)</f>
        <v>40</v>
      </c>
      <c r="K15279" s="14" t="n">
        <f aca="false">J15279-H15279</f>
        <v>-17.56</v>
      </c>
      <c r="L15279" s="14" t="n">
        <f aca="false">G15279-H15279</f>
        <v>-45.06</v>
      </c>
    </row>
    <row r="15280" customFormat="false" ht="15" hidden="false" customHeight="false" outlineLevel="0" collapsed="false">
      <c r="A15280" s="2" t="s">
        <v>174</v>
      </c>
      <c r="B15280" s="2" t="s">
        <v>174</v>
      </c>
      <c r="C15280" s="2" t="s">
        <v>49</v>
      </c>
      <c r="D15280" s="2" t="s">
        <v>10</v>
      </c>
      <c r="E15280" s="2" t="s">
        <v>74</v>
      </c>
      <c r="F15280" s="2" t="s">
        <v>977</v>
      </c>
      <c r="G15280" s="14" t="n">
        <v>17.5</v>
      </c>
      <c r="H15280" s="14" t="n">
        <v>20.49</v>
      </c>
      <c r="I15280" s="14" t="n">
        <v>17.5</v>
      </c>
      <c r="J15280" s="23" t="n">
        <f aca="false">IF(AND(E15280="Priority",ISNUMBER('Cost model'!N169)),'Cost model'!N169,'Cost model'!M169)</f>
        <v>18.5</v>
      </c>
      <c r="K15280" s="14" t="n">
        <f aca="false">J15280-H15280</f>
        <v>-1.99</v>
      </c>
      <c r="L15280" s="14" t="n">
        <f aca="false">G15280-H15280</f>
        <v>-2.99</v>
      </c>
    </row>
    <row r="15281" customFormat="false" ht="15" hidden="false" customHeight="false" outlineLevel="0" collapsed="false">
      <c r="A15281" s="2" t="s">
        <v>221</v>
      </c>
      <c r="B15281" s="2" t="s">
        <v>158</v>
      </c>
      <c r="C15281" s="2" t="s">
        <v>49</v>
      </c>
      <c r="D15281" s="2" t="s">
        <v>12</v>
      </c>
      <c r="E15281" s="2" t="s">
        <v>74</v>
      </c>
      <c r="F15281" s="2" t="s">
        <v>976</v>
      </c>
      <c r="G15281" s="14" t="n">
        <v>29.5</v>
      </c>
      <c r="H15281" s="14" t="n">
        <v>82.17</v>
      </c>
      <c r="I15281" s="14" t="n">
        <v>19.5</v>
      </c>
      <c r="J15281" s="23" t="n">
        <f aca="false">IF(AND(E15281="Priority",ISNUMBER('Cost model'!N757)),'Cost model'!N757,'Cost model'!M757)</f>
        <v>65</v>
      </c>
      <c r="K15281" s="14" t="n">
        <f aca="false">J15281-H15281</f>
        <v>-17.17</v>
      </c>
      <c r="L15281" s="14" t="n">
        <f aca="false">G15281-H15281</f>
        <v>-52.67</v>
      </c>
    </row>
    <row r="15282" customFormat="false" ht="15" hidden="false" customHeight="false" outlineLevel="0" collapsed="false">
      <c r="A15282" s="2" t="s">
        <v>158</v>
      </c>
      <c r="B15282" s="2" t="s">
        <v>158</v>
      </c>
      <c r="C15282" s="2" t="s">
        <v>49</v>
      </c>
      <c r="D15282" s="2" t="s">
        <v>12</v>
      </c>
      <c r="E15282" s="2" t="s">
        <v>74</v>
      </c>
      <c r="F15282" s="2" t="s">
        <v>977</v>
      </c>
      <c r="G15282" s="14" t="n">
        <v>19.5</v>
      </c>
      <c r="H15282" s="14" t="n">
        <v>41.89</v>
      </c>
      <c r="I15282" s="14" t="n">
        <v>19.5</v>
      </c>
      <c r="J15282" s="23" t="n">
        <f aca="false">IF(AND(E15282="Priority",ISNUMBER('Cost model'!N427)),'Cost model'!N427,'Cost model'!M427)</f>
        <v>28.5</v>
      </c>
      <c r="K15282" s="14" t="n">
        <f aca="false">J15282-H15282</f>
        <v>-13.39</v>
      </c>
      <c r="L15282" s="14" t="n">
        <f aca="false">G15282-H15282</f>
        <v>-22.39</v>
      </c>
    </row>
    <row r="15283" customFormat="false" ht="15" hidden="false" customHeight="false" outlineLevel="0" collapsed="false">
      <c r="A15283" s="2" t="s">
        <v>174</v>
      </c>
      <c r="B15283" s="2" t="s">
        <v>174</v>
      </c>
      <c r="C15283" s="2" t="s">
        <v>48</v>
      </c>
      <c r="D15283" s="2" t="s">
        <v>10</v>
      </c>
      <c r="E15283" s="2" t="s">
        <v>74</v>
      </c>
      <c r="F15283" s="2" t="s">
        <v>977</v>
      </c>
      <c r="G15283" s="14" t="n">
        <v>12.5</v>
      </c>
      <c r="H15283" s="14" t="n">
        <v>7.36</v>
      </c>
      <c r="I15283" s="14" t="n">
        <v>12.5</v>
      </c>
      <c r="J15283" s="23" t="n">
        <f aca="false">IF(AND(E15283="Priority",ISNUMBER('Cost model'!N168)),'Cost model'!N168,'Cost model'!M168)</f>
        <v>13.5</v>
      </c>
      <c r="K15283" s="14" t="n">
        <f aca="false">J15283-H15283</f>
        <v>6.14</v>
      </c>
      <c r="L15283" s="14" t="n">
        <f aca="false">G15283-H15283</f>
        <v>5.14</v>
      </c>
    </row>
    <row r="15284" customFormat="false" ht="15" hidden="false" customHeight="false" outlineLevel="0" collapsed="false">
      <c r="A15284" s="2" t="s">
        <v>142</v>
      </c>
      <c r="B15284" s="2" t="s">
        <v>142</v>
      </c>
      <c r="C15284" s="2" t="s">
        <v>47</v>
      </c>
      <c r="D15284" s="2" t="s">
        <v>12</v>
      </c>
      <c r="E15284" s="2" t="s">
        <v>83</v>
      </c>
      <c r="F15284" s="2" t="s">
        <v>977</v>
      </c>
      <c r="G15284" s="14" t="n">
        <v>19.5</v>
      </c>
      <c r="H15284" s="14" t="n">
        <v>60.6</v>
      </c>
      <c r="I15284" s="14" t="n">
        <v>19.5</v>
      </c>
      <c r="J15284" s="23" t="n">
        <f aca="false">IF(AND(E15284="Priority",ISNUMBER('Cost model'!N635)),'Cost model'!N635,'Cost model'!M635)</f>
        <v>40</v>
      </c>
      <c r="K15284" s="14" t="n">
        <f aca="false">J15284-H15284</f>
        <v>-20.6</v>
      </c>
      <c r="L15284" s="14" t="n">
        <f aca="false">G15284-H15284</f>
        <v>-41.1</v>
      </c>
    </row>
    <row r="15285" customFormat="false" ht="15" hidden="false" customHeight="false" outlineLevel="0" collapsed="false">
      <c r="A15285" s="2" t="s">
        <v>174</v>
      </c>
      <c r="B15285" s="2" t="s">
        <v>174</v>
      </c>
      <c r="C15285" s="2" t="s">
        <v>49</v>
      </c>
      <c r="D15285" s="2" t="s">
        <v>10</v>
      </c>
      <c r="E15285" s="2" t="s">
        <v>74</v>
      </c>
      <c r="F15285" s="2" t="s">
        <v>977</v>
      </c>
      <c r="G15285" s="14" t="n">
        <v>17.5</v>
      </c>
      <c r="H15285" s="14" t="n">
        <v>11</v>
      </c>
      <c r="I15285" s="14" t="n">
        <v>17.5</v>
      </c>
      <c r="J15285" s="23" t="n">
        <f aca="false">IF(AND(E15285="Priority",ISNUMBER('Cost model'!N169)),'Cost model'!N169,'Cost model'!M169)</f>
        <v>18.5</v>
      </c>
      <c r="K15285" s="14" t="n">
        <f aca="false">J15285-H15285</f>
        <v>7.5</v>
      </c>
      <c r="L15285" s="14" t="n">
        <f aca="false">G15285-H15285</f>
        <v>6.5</v>
      </c>
    </row>
    <row r="15286" customFormat="false" ht="15" hidden="false" customHeight="false" outlineLevel="0" collapsed="false">
      <c r="A15286" s="2" t="s">
        <v>221</v>
      </c>
      <c r="B15286" s="2" t="s">
        <v>158</v>
      </c>
      <c r="C15286" s="2" t="s">
        <v>49</v>
      </c>
      <c r="D15286" s="2" t="s">
        <v>10</v>
      </c>
      <c r="E15286" s="2" t="s">
        <v>74</v>
      </c>
      <c r="F15286" s="2" t="s">
        <v>976</v>
      </c>
      <c r="G15286" s="14" t="n">
        <v>17.5</v>
      </c>
      <c r="H15286" s="14" t="n">
        <v>19</v>
      </c>
      <c r="I15286" s="14" t="n">
        <v>17.5</v>
      </c>
      <c r="J15286" s="23" t="n">
        <f aca="false">IF(AND(E15286="Priority",ISNUMBER('Cost model'!N754)),'Cost model'!N754,'Cost model'!M754)</f>
        <v>23.5</v>
      </c>
      <c r="K15286" s="14" t="n">
        <f aca="false">J15286-H15286</f>
        <v>4.5</v>
      </c>
      <c r="L15286" s="14" t="n">
        <f aca="false">G15286-H15286</f>
        <v>-1.5</v>
      </c>
    </row>
    <row r="15287" customFormat="false" ht="15" hidden="false" customHeight="false" outlineLevel="0" collapsed="false">
      <c r="A15287" s="2" t="s">
        <v>174</v>
      </c>
      <c r="B15287" s="2" t="s">
        <v>174</v>
      </c>
      <c r="C15287" s="2" t="s">
        <v>47</v>
      </c>
      <c r="D15287" s="2" t="s">
        <v>14</v>
      </c>
      <c r="E15287" s="2" t="s">
        <v>74</v>
      </c>
      <c r="F15287" s="2" t="s">
        <v>977</v>
      </c>
      <c r="G15287" s="14" t="n">
        <v>25</v>
      </c>
      <c r="H15287" s="14" t="n">
        <v>61.73</v>
      </c>
      <c r="I15287" s="14" t="n">
        <v>25</v>
      </c>
      <c r="J15287" s="23" t="n">
        <f aca="false">IF(AND(E15287="Priority",ISNUMBER('Cost model'!N176)),'Cost model'!N176,'Cost model'!M176)</f>
        <v>95</v>
      </c>
      <c r="K15287" s="14" t="n">
        <f aca="false">J15287-H15287</f>
        <v>33.27</v>
      </c>
      <c r="L15287" s="14" t="n">
        <f aca="false">G15287-H15287</f>
        <v>-36.73</v>
      </c>
    </row>
    <row r="15288" customFormat="false" ht="15" hidden="false" customHeight="false" outlineLevel="0" collapsed="false">
      <c r="A15288" s="2" t="s">
        <v>142</v>
      </c>
      <c r="B15288" s="2" t="s">
        <v>142</v>
      </c>
      <c r="C15288" s="2" t="s">
        <v>47</v>
      </c>
      <c r="D15288" s="2" t="s">
        <v>10</v>
      </c>
      <c r="E15288" s="2" t="s">
        <v>74</v>
      </c>
      <c r="F15288" s="2" t="s">
        <v>977</v>
      </c>
      <c r="G15288" s="14" t="n">
        <v>9.5</v>
      </c>
      <c r="H15288" s="14" t="n">
        <v>6.26</v>
      </c>
      <c r="I15288" s="14" t="n">
        <v>9.5</v>
      </c>
      <c r="J15288" s="23" t="n">
        <f aca="false">IF(AND(E15288="Priority",ISNUMBER('Cost model'!N632)),'Cost model'!N632,'Cost model'!M632)</f>
        <v>9.5</v>
      </c>
      <c r="K15288" s="14" t="n">
        <f aca="false">J15288-H15288</f>
        <v>3.24</v>
      </c>
      <c r="L15288" s="14" t="n">
        <f aca="false">G15288-H15288</f>
        <v>3.24</v>
      </c>
    </row>
    <row r="15289" customFormat="false" ht="15" hidden="false" customHeight="false" outlineLevel="0" collapsed="false">
      <c r="A15289" s="2" t="s">
        <v>158</v>
      </c>
      <c r="B15289" s="2" t="s">
        <v>142</v>
      </c>
      <c r="C15289" s="2" t="s">
        <v>49</v>
      </c>
      <c r="D15289" s="2" t="s">
        <v>10</v>
      </c>
      <c r="E15289" s="2" t="s">
        <v>74</v>
      </c>
      <c r="F15289" s="2" t="s">
        <v>976</v>
      </c>
      <c r="G15289" s="14" t="n">
        <v>24.5</v>
      </c>
      <c r="H15289" s="14" t="n">
        <v>21.7</v>
      </c>
      <c r="I15289" s="14" t="n">
        <v>17.5</v>
      </c>
      <c r="J15289" s="23" t="n">
        <f aca="false">IF(AND(E15289="Priority",ISNUMBER('Cost model'!N439)),'Cost model'!N439,'Cost model'!M439)</f>
        <v>20.5</v>
      </c>
      <c r="K15289" s="14" t="n">
        <f aca="false">J15289-H15289</f>
        <v>-1.2</v>
      </c>
      <c r="L15289" s="14" t="n">
        <f aca="false">G15289-H15289</f>
        <v>2.8</v>
      </c>
    </row>
    <row r="15290" customFormat="false" ht="15" hidden="false" customHeight="false" outlineLevel="0" collapsed="false">
      <c r="A15290" s="2" t="s">
        <v>124</v>
      </c>
      <c r="B15290" s="2" t="s">
        <v>124</v>
      </c>
      <c r="C15290" s="2" t="s">
        <v>48</v>
      </c>
      <c r="D15290" s="2" t="s">
        <v>12</v>
      </c>
      <c r="E15290" s="2" t="s">
        <v>74</v>
      </c>
      <c r="F15290" s="2" t="s">
        <v>977</v>
      </c>
      <c r="G15290" s="14" t="n">
        <v>12.5</v>
      </c>
      <c r="H15290" s="14" t="n">
        <v>54.33</v>
      </c>
      <c r="I15290" s="14" t="n">
        <v>12.5</v>
      </c>
      <c r="J15290" s="23" t="n">
        <f aca="false">IF(AND(E15290="Priority",ISNUMBER('Cost model'!N321)),'Cost model'!N321,'Cost model'!M321)</f>
        <v>40</v>
      </c>
      <c r="K15290" s="14" t="n">
        <f aca="false">J15290-H15290</f>
        <v>-14.33</v>
      </c>
      <c r="L15290" s="14" t="n">
        <f aca="false">G15290-H15290</f>
        <v>-41.83</v>
      </c>
    </row>
    <row r="15291" customFormat="false" ht="15" hidden="false" customHeight="false" outlineLevel="0" collapsed="false">
      <c r="A15291" s="2" t="s">
        <v>124</v>
      </c>
      <c r="B15291" s="2" t="s">
        <v>124</v>
      </c>
      <c r="C15291" s="2" t="s">
        <v>48</v>
      </c>
      <c r="D15291" s="2" t="s">
        <v>10</v>
      </c>
      <c r="E15291" s="2" t="s">
        <v>74</v>
      </c>
      <c r="F15291" s="2" t="s">
        <v>977</v>
      </c>
      <c r="G15291" s="14" t="n">
        <v>12.5</v>
      </c>
      <c r="H15291" s="14" t="n">
        <v>42.6</v>
      </c>
      <c r="I15291" s="14" t="n">
        <v>12.5</v>
      </c>
      <c r="J15291" s="23" t="n">
        <f aca="false">IF(AND(E15291="Priority",ISNUMBER('Cost model'!N318)),'Cost model'!N318,'Cost model'!M318)</f>
        <v>14.5</v>
      </c>
      <c r="K15291" s="14" t="n">
        <f aca="false">J15291-H15291</f>
        <v>-28.1</v>
      </c>
      <c r="L15291" s="14" t="n">
        <f aca="false">G15291-H15291</f>
        <v>-30.1</v>
      </c>
    </row>
    <row r="15292" customFormat="false" ht="15" hidden="false" customHeight="false" outlineLevel="0" collapsed="false">
      <c r="A15292" s="2" t="s">
        <v>124</v>
      </c>
      <c r="B15292" s="2" t="s">
        <v>124</v>
      </c>
      <c r="C15292" s="2" t="s">
        <v>49</v>
      </c>
      <c r="D15292" s="2" t="s">
        <v>12</v>
      </c>
      <c r="E15292" s="2" t="s">
        <v>74</v>
      </c>
      <c r="F15292" s="2" t="s">
        <v>977</v>
      </c>
      <c r="G15292" s="14" t="n">
        <v>19.5</v>
      </c>
      <c r="H15292" s="14" t="n">
        <v>94.13</v>
      </c>
      <c r="I15292" s="14" t="n">
        <v>19.5</v>
      </c>
      <c r="J15292" s="23" t="n">
        <f aca="false">IF(AND(E15292="Priority",ISNUMBER('Cost model'!N322)),'Cost model'!N322,'Cost model'!M322)</f>
        <v>50</v>
      </c>
      <c r="K15292" s="14" t="n">
        <f aca="false">J15292-H15292</f>
        <v>-44.13</v>
      </c>
      <c r="L15292" s="14" t="n">
        <f aca="false">G15292-H15292</f>
        <v>-74.63</v>
      </c>
    </row>
    <row r="15293" customFormat="false" ht="15" hidden="false" customHeight="false" outlineLevel="0" collapsed="false">
      <c r="A15293" s="2" t="s">
        <v>174</v>
      </c>
      <c r="B15293" s="2" t="s">
        <v>174</v>
      </c>
      <c r="C15293" s="2" t="s">
        <v>48</v>
      </c>
      <c r="D15293" s="2" t="s">
        <v>13</v>
      </c>
      <c r="E15293" s="2" t="s">
        <v>74</v>
      </c>
      <c r="F15293" s="2" t="s">
        <v>977</v>
      </c>
      <c r="G15293" s="14" t="n">
        <v>24.5</v>
      </c>
      <c r="H15293" s="14" t="n">
        <v>59.1</v>
      </c>
      <c r="I15293" s="14" t="n">
        <v>24.5</v>
      </c>
      <c r="J15293" s="23" t="n">
        <f aca="false">IF(AND(E15293="Priority",ISNUMBER('Cost model'!N174)),'Cost model'!N174,'Cost model'!M174)</f>
        <v>70</v>
      </c>
      <c r="K15293" s="14" t="n">
        <f aca="false">J15293-H15293</f>
        <v>10.9</v>
      </c>
      <c r="L15293" s="14" t="n">
        <f aca="false">G15293-H15293</f>
        <v>-34.6</v>
      </c>
    </row>
    <row r="15294" customFormat="false" ht="15" hidden="false" customHeight="false" outlineLevel="0" collapsed="false">
      <c r="A15294" s="2" t="s">
        <v>124</v>
      </c>
      <c r="B15294" s="2" t="s">
        <v>124</v>
      </c>
      <c r="C15294" s="2" t="s">
        <v>48</v>
      </c>
      <c r="D15294" s="2" t="s">
        <v>12</v>
      </c>
      <c r="E15294" s="2" t="s">
        <v>74</v>
      </c>
      <c r="F15294" s="2" t="s">
        <v>977</v>
      </c>
      <c r="G15294" s="14" t="n">
        <v>12.5</v>
      </c>
      <c r="H15294" s="14" t="n">
        <v>38.59</v>
      </c>
      <c r="I15294" s="14" t="n">
        <v>12.5</v>
      </c>
      <c r="J15294" s="23" t="n">
        <f aca="false">IF(AND(E15294="Priority",ISNUMBER('Cost model'!N321)),'Cost model'!N321,'Cost model'!M321)</f>
        <v>40</v>
      </c>
      <c r="K15294" s="14" t="n">
        <f aca="false">J15294-H15294</f>
        <v>1.41</v>
      </c>
      <c r="L15294" s="14" t="n">
        <f aca="false">G15294-H15294</f>
        <v>-26.09</v>
      </c>
    </row>
    <row r="15295" customFormat="false" ht="15" hidden="false" customHeight="false" outlineLevel="0" collapsed="false">
      <c r="A15295" s="2" t="s">
        <v>142</v>
      </c>
      <c r="B15295" s="2" t="s">
        <v>142</v>
      </c>
      <c r="C15295" s="2" t="s">
        <v>48</v>
      </c>
      <c r="D15295" s="2" t="s">
        <v>10</v>
      </c>
      <c r="E15295" s="2" t="s">
        <v>74</v>
      </c>
      <c r="F15295" s="2" t="s">
        <v>977</v>
      </c>
      <c r="G15295" s="14" t="n">
        <v>12.5</v>
      </c>
      <c r="H15295" s="14" t="n">
        <v>10.14</v>
      </c>
      <c r="I15295" s="14" t="n">
        <v>12.5</v>
      </c>
      <c r="J15295" s="23" t="n">
        <f aca="false">IF(AND(E15295="Priority",ISNUMBER('Cost model'!N633)),'Cost model'!N633,'Cost model'!M633)</f>
        <v>11.5</v>
      </c>
      <c r="K15295" s="14" t="n">
        <f aca="false">J15295-H15295</f>
        <v>1.36</v>
      </c>
      <c r="L15295" s="14" t="n">
        <f aca="false">G15295-H15295</f>
        <v>2.36</v>
      </c>
    </row>
    <row r="15296" customFormat="false" ht="15" hidden="false" customHeight="false" outlineLevel="0" collapsed="false">
      <c r="A15296" s="2" t="s">
        <v>123</v>
      </c>
      <c r="B15296" s="2" t="s">
        <v>174</v>
      </c>
      <c r="C15296" s="2" t="s">
        <v>47</v>
      </c>
      <c r="D15296" s="2" t="s">
        <v>12</v>
      </c>
      <c r="E15296" s="2" t="s">
        <v>83</v>
      </c>
      <c r="F15296" s="2" t="s">
        <v>976</v>
      </c>
      <c r="G15296" s="14" t="n">
        <v>24.5</v>
      </c>
      <c r="H15296" s="14" t="n">
        <v>24.57</v>
      </c>
      <c r="I15296" s="14" t="n">
        <v>24.5</v>
      </c>
      <c r="J15296" s="23" t="n">
        <f aca="false">IF(AND(E15296="Priority",ISNUMBER('Cost model'!N50)),'Cost model'!N50,'Cost model'!M50)</f>
        <v>55</v>
      </c>
      <c r="K15296" s="14" t="n">
        <f aca="false">J15296-H15296</f>
        <v>30.43</v>
      </c>
      <c r="L15296" s="14" t="n">
        <f aca="false">G15296-H15296</f>
        <v>-0.0700000000000003</v>
      </c>
    </row>
    <row r="15297" customFormat="false" ht="15" hidden="false" customHeight="false" outlineLevel="0" collapsed="false">
      <c r="A15297" s="2" t="s">
        <v>158</v>
      </c>
      <c r="B15297" s="2" t="s">
        <v>158</v>
      </c>
      <c r="C15297" s="2" t="s">
        <v>47</v>
      </c>
      <c r="D15297" s="2" t="s">
        <v>12</v>
      </c>
      <c r="E15297" s="2" t="s">
        <v>83</v>
      </c>
      <c r="F15297" s="2" t="s">
        <v>977</v>
      </c>
      <c r="G15297" s="14" t="n">
        <v>19.5</v>
      </c>
      <c r="H15297" s="14" t="n">
        <v>16.95</v>
      </c>
      <c r="I15297" s="14" t="n">
        <v>19.5</v>
      </c>
      <c r="J15297" s="23" t="n">
        <f aca="false">IF(AND(E15297="Priority",ISNUMBER('Cost model'!N425)),'Cost model'!N425,'Cost model'!M425)</f>
        <v>19.5</v>
      </c>
      <c r="K15297" s="14" t="n">
        <f aca="false">J15297-H15297</f>
        <v>2.55</v>
      </c>
      <c r="L15297" s="14" t="n">
        <f aca="false">G15297-H15297</f>
        <v>2.55</v>
      </c>
    </row>
    <row r="15298" customFormat="false" ht="15" hidden="false" customHeight="false" outlineLevel="0" collapsed="false">
      <c r="A15298" s="2" t="s">
        <v>124</v>
      </c>
      <c r="B15298" s="2" t="s">
        <v>124</v>
      </c>
      <c r="C15298" s="2" t="s">
        <v>47</v>
      </c>
      <c r="D15298" s="2" t="s">
        <v>10</v>
      </c>
      <c r="E15298" s="2" t="s">
        <v>74</v>
      </c>
      <c r="F15298" s="2" t="s">
        <v>977</v>
      </c>
      <c r="G15298" s="14" t="n">
        <v>9.5</v>
      </c>
      <c r="H15298" s="14" t="n">
        <v>7.3</v>
      </c>
      <c r="I15298" s="14" t="n">
        <v>9.5</v>
      </c>
      <c r="J15298" s="23" t="n">
        <f aca="false">IF(AND(E15298="Priority",ISNUMBER('Cost model'!N317)),'Cost model'!N317,'Cost model'!M317)</f>
        <v>10.5</v>
      </c>
      <c r="K15298" s="14" t="n">
        <f aca="false">J15298-H15298</f>
        <v>3.2</v>
      </c>
      <c r="L15298" s="14" t="n">
        <f aca="false">G15298-H15298</f>
        <v>2.2</v>
      </c>
    </row>
    <row r="15299" customFormat="false" ht="15" hidden="false" customHeight="false" outlineLevel="0" collapsed="false">
      <c r="A15299" s="2" t="s">
        <v>174</v>
      </c>
      <c r="B15299" s="2" t="s">
        <v>174</v>
      </c>
      <c r="C15299" s="2" t="s">
        <v>48</v>
      </c>
      <c r="D15299" s="2" t="s">
        <v>10</v>
      </c>
      <c r="E15299" s="2" t="s">
        <v>74</v>
      </c>
      <c r="F15299" s="2" t="s">
        <v>977</v>
      </c>
      <c r="G15299" s="14" t="n">
        <v>12.5</v>
      </c>
      <c r="H15299" s="14" t="n">
        <v>11</v>
      </c>
      <c r="I15299" s="14" t="n">
        <v>12.5</v>
      </c>
      <c r="J15299" s="23" t="n">
        <f aca="false">IF(AND(E15299="Priority",ISNUMBER('Cost model'!N168)),'Cost model'!N168,'Cost model'!M168)</f>
        <v>13.5</v>
      </c>
      <c r="K15299" s="14" t="n">
        <f aca="false">J15299-H15299</f>
        <v>2.5</v>
      </c>
      <c r="L15299" s="14" t="n">
        <f aca="false">G15299-H15299</f>
        <v>1.5</v>
      </c>
    </row>
    <row r="15300" customFormat="false" ht="15" hidden="false" customHeight="false" outlineLevel="0" collapsed="false">
      <c r="A15300" s="2" t="s">
        <v>174</v>
      </c>
      <c r="B15300" s="2" t="s">
        <v>174</v>
      </c>
      <c r="C15300" s="2" t="s">
        <v>47</v>
      </c>
      <c r="D15300" s="2" t="s">
        <v>12</v>
      </c>
      <c r="E15300" s="2" t="s">
        <v>74</v>
      </c>
      <c r="F15300" s="2" t="s">
        <v>977</v>
      </c>
      <c r="G15300" s="14" t="n">
        <v>9.5</v>
      </c>
      <c r="H15300" s="14" t="n">
        <v>28.53</v>
      </c>
      <c r="I15300" s="14" t="n">
        <v>9.5</v>
      </c>
      <c r="J15300" s="23" t="n">
        <f aca="false">IF(AND(E15300="Priority",ISNUMBER('Cost model'!N170)),'Cost model'!N170,'Cost model'!M170)</f>
        <v>25.5</v>
      </c>
      <c r="K15300" s="14" t="n">
        <f aca="false">J15300-H15300</f>
        <v>-3.03</v>
      </c>
      <c r="L15300" s="14" t="n">
        <f aca="false">G15300-H15300</f>
        <v>-19.03</v>
      </c>
    </row>
    <row r="15301" customFormat="false" ht="15" hidden="false" customHeight="false" outlineLevel="0" collapsed="false">
      <c r="A15301" s="2" t="s">
        <v>142</v>
      </c>
      <c r="B15301" s="2" t="s">
        <v>142</v>
      </c>
      <c r="C15301" s="2" t="s">
        <v>49</v>
      </c>
      <c r="D15301" s="2" t="s">
        <v>12</v>
      </c>
      <c r="E15301" s="2" t="s">
        <v>83</v>
      </c>
      <c r="F15301" s="2" t="s">
        <v>977</v>
      </c>
      <c r="G15301" s="14" t="n">
        <v>29.5</v>
      </c>
      <c r="H15301" s="14" t="n">
        <v>59.51</v>
      </c>
      <c r="I15301" s="14" t="n">
        <v>29.5</v>
      </c>
      <c r="J15301" s="23" t="n">
        <f aca="false">IF(AND(E15301="Priority",ISNUMBER('Cost model'!N637)),'Cost model'!N637,'Cost model'!M637)</f>
        <v>60</v>
      </c>
      <c r="K15301" s="14" t="n">
        <f aca="false">J15301-H15301</f>
        <v>0.490000000000002</v>
      </c>
      <c r="L15301" s="14" t="n">
        <f aca="false">G15301-H15301</f>
        <v>-30.01</v>
      </c>
    </row>
    <row r="15302" customFormat="false" ht="15" hidden="false" customHeight="false" outlineLevel="0" collapsed="false">
      <c r="A15302" s="2" t="s">
        <v>142</v>
      </c>
      <c r="B15302" s="2" t="s">
        <v>142</v>
      </c>
      <c r="C15302" s="2" t="s">
        <v>49</v>
      </c>
      <c r="D15302" s="2" t="s">
        <v>12</v>
      </c>
      <c r="E15302" s="2" t="s">
        <v>74</v>
      </c>
      <c r="F15302" s="2" t="s">
        <v>977</v>
      </c>
      <c r="G15302" s="14" t="n">
        <v>19.5</v>
      </c>
      <c r="H15302" s="14" t="n">
        <v>43.01</v>
      </c>
      <c r="I15302" s="14" t="n">
        <v>19.5</v>
      </c>
      <c r="J15302" s="23" t="n">
        <f aca="false">IF(AND(E15302="Priority",ISNUMBER('Cost model'!N637)),'Cost model'!N637,'Cost model'!M637)</f>
        <v>45</v>
      </c>
      <c r="K15302" s="14" t="n">
        <f aca="false">J15302-H15302</f>
        <v>1.99</v>
      </c>
      <c r="L15302" s="14" t="n">
        <f aca="false">G15302-H15302</f>
        <v>-23.51</v>
      </c>
    </row>
    <row r="15303" customFormat="false" ht="15" hidden="false" customHeight="false" outlineLevel="0" collapsed="false">
      <c r="A15303" s="2" t="s">
        <v>124</v>
      </c>
      <c r="B15303" s="2" t="s">
        <v>124</v>
      </c>
      <c r="C15303" s="2" t="s">
        <v>48</v>
      </c>
      <c r="D15303" s="2" t="s">
        <v>10</v>
      </c>
      <c r="E15303" s="2" t="s">
        <v>74</v>
      </c>
      <c r="F15303" s="2" t="s">
        <v>977</v>
      </c>
      <c r="G15303" s="14" t="n">
        <v>12.5</v>
      </c>
      <c r="H15303" s="14" t="n">
        <v>13.6</v>
      </c>
      <c r="I15303" s="14" t="n">
        <v>12.5</v>
      </c>
      <c r="J15303" s="23" t="n">
        <f aca="false">IF(AND(E15303="Priority",ISNUMBER('Cost model'!N318)),'Cost model'!N318,'Cost model'!M318)</f>
        <v>14.5</v>
      </c>
      <c r="K15303" s="14" t="n">
        <f aca="false">J15303-H15303</f>
        <v>0.9</v>
      </c>
      <c r="L15303" s="14" t="n">
        <f aca="false">G15303-H15303</f>
        <v>-1.1</v>
      </c>
    </row>
    <row r="15304" customFormat="false" ht="15" hidden="false" customHeight="false" outlineLevel="0" collapsed="false">
      <c r="A15304" s="2" t="s">
        <v>142</v>
      </c>
      <c r="B15304" s="2" t="s">
        <v>142</v>
      </c>
      <c r="C15304" s="2" t="s">
        <v>49</v>
      </c>
      <c r="D15304" s="2" t="s">
        <v>14</v>
      </c>
      <c r="E15304" s="2" t="s">
        <v>74</v>
      </c>
      <c r="F15304" s="2" t="s">
        <v>977</v>
      </c>
      <c r="G15304" s="14" t="n">
        <v>85</v>
      </c>
      <c r="H15304" s="14" t="n">
        <v>88.31</v>
      </c>
      <c r="I15304" s="14" t="n">
        <v>85</v>
      </c>
      <c r="J15304" s="23" t="n">
        <f aca="false">IF(AND(E15304="Priority",ISNUMBER('Cost model'!N643)),'Cost model'!N643,'Cost model'!M643)</f>
        <v>110</v>
      </c>
      <c r="K15304" s="14" t="n">
        <f aca="false">J15304-H15304</f>
        <v>21.69</v>
      </c>
      <c r="L15304" s="14" t="n">
        <f aca="false">G15304-H15304</f>
        <v>-3.31</v>
      </c>
    </row>
    <row r="15305" customFormat="false" ht="15" hidden="false" customHeight="false" outlineLevel="0" collapsed="false">
      <c r="A15305" s="2" t="s">
        <v>174</v>
      </c>
      <c r="B15305" s="2" t="s">
        <v>174</v>
      </c>
      <c r="C15305" s="2" t="s">
        <v>48</v>
      </c>
      <c r="D15305" s="2" t="s">
        <v>10</v>
      </c>
      <c r="E15305" s="2" t="s">
        <v>74</v>
      </c>
      <c r="F15305" s="2" t="s">
        <v>977</v>
      </c>
      <c r="G15305" s="14" t="n">
        <v>12.5</v>
      </c>
      <c r="H15305" s="14" t="n">
        <v>7.36</v>
      </c>
      <c r="I15305" s="14" t="n">
        <v>12.5</v>
      </c>
      <c r="J15305" s="23" t="n">
        <f aca="false">IF(AND(E15305="Priority",ISNUMBER('Cost model'!N168)),'Cost model'!N168,'Cost model'!M168)</f>
        <v>13.5</v>
      </c>
      <c r="K15305" s="14" t="n">
        <f aca="false">J15305-H15305</f>
        <v>6.14</v>
      </c>
      <c r="L15305" s="14" t="n">
        <f aca="false">G15305-H15305</f>
        <v>5.14</v>
      </c>
    </row>
    <row r="15306" customFormat="false" ht="15" hidden="false" customHeight="false" outlineLevel="0" collapsed="false">
      <c r="A15306" s="2" t="s">
        <v>124</v>
      </c>
      <c r="B15306" s="2" t="s">
        <v>124</v>
      </c>
      <c r="C15306" s="2" t="s">
        <v>47</v>
      </c>
      <c r="D15306" s="2" t="s">
        <v>12</v>
      </c>
      <c r="E15306" s="2" t="s">
        <v>74</v>
      </c>
      <c r="F15306" s="2" t="s">
        <v>977</v>
      </c>
      <c r="G15306" s="14" t="n">
        <v>9.5</v>
      </c>
      <c r="H15306" s="14" t="n">
        <v>10.51</v>
      </c>
      <c r="I15306" s="14" t="n">
        <v>9.5</v>
      </c>
      <c r="J15306" s="23" t="n">
        <f aca="false">IF(AND(E15306="Priority",ISNUMBER('Cost model'!N320)),'Cost model'!N320,'Cost model'!M320)</f>
        <v>24.5</v>
      </c>
      <c r="K15306" s="14" t="n">
        <f aca="false">J15306-H15306</f>
        <v>13.99</v>
      </c>
      <c r="L15306" s="14" t="n">
        <f aca="false">G15306-H15306</f>
        <v>-1.01</v>
      </c>
    </row>
    <row r="15307" customFormat="false" ht="15" hidden="false" customHeight="false" outlineLevel="0" collapsed="false">
      <c r="A15307" s="2" t="s">
        <v>205</v>
      </c>
      <c r="B15307" s="2" t="s">
        <v>158</v>
      </c>
      <c r="C15307" s="2" t="s">
        <v>48</v>
      </c>
      <c r="D15307" s="2" t="s">
        <v>12</v>
      </c>
      <c r="E15307" s="2" t="s">
        <v>74</v>
      </c>
      <c r="F15307" s="2" t="s">
        <v>976</v>
      </c>
      <c r="G15307" s="14" t="n">
        <v>19.5</v>
      </c>
      <c r="H15307" s="14" t="n">
        <v>24.57</v>
      </c>
      <c r="I15307" s="14"/>
      <c r="J15307" s="23" t="n">
        <f aca="false">IF(AND(E15307="Priority",ISNUMBER('Cost model'!N621)),'Cost model'!N621,'Cost model'!M621)</f>
        <v>60</v>
      </c>
      <c r="K15307" s="14" t="n">
        <f aca="false">J15307-H15307</f>
        <v>35.43</v>
      </c>
      <c r="L15307" s="14" t="n">
        <f aca="false">G15307-H15307</f>
        <v>-5.07</v>
      </c>
    </row>
    <row r="15308" customFormat="false" ht="15" hidden="false" customHeight="false" outlineLevel="0" collapsed="false">
      <c r="A15308" s="2" t="s">
        <v>174</v>
      </c>
      <c r="B15308" s="2" t="s">
        <v>174</v>
      </c>
      <c r="C15308" s="2" t="s">
        <v>47</v>
      </c>
      <c r="D15308" s="2" t="s">
        <v>14</v>
      </c>
      <c r="E15308" s="2" t="s">
        <v>74</v>
      </c>
      <c r="F15308" s="2" t="s">
        <v>977</v>
      </c>
      <c r="G15308" s="14" t="n">
        <v>25</v>
      </c>
      <c r="H15308" s="14" t="n">
        <v>83.9</v>
      </c>
      <c r="I15308" s="14" t="n">
        <v>25</v>
      </c>
      <c r="J15308" s="23" t="n">
        <f aca="false">IF(AND(E15308="Priority",ISNUMBER('Cost model'!N176)),'Cost model'!N176,'Cost model'!M176)</f>
        <v>95</v>
      </c>
      <c r="K15308" s="14" t="n">
        <f aca="false">J15308-H15308</f>
        <v>11.1</v>
      </c>
      <c r="L15308" s="14" t="n">
        <f aca="false">G15308-H15308</f>
        <v>-58.9</v>
      </c>
    </row>
    <row r="15309" customFormat="false" ht="15" hidden="false" customHeight="false" outlineLevel="0" collapsed="false">
      <c r="A15309" s="2" t="s">
        <v>142</v>
      </c>
      <c r="B15309" s="2" t="s">
        <v>142</v>
      </c>
      <c r="C15309" s="2" t="s">
        <v>49</v>
      </c>
      <c r="D15309" s="2" t="s">
        <v>10</v>
      </c>
      <c r="E15309" s="2" t="s">
        <v>74</v>
      </c>
      <c r="F15309" s="2" t="s">
        <v>977</v>
      </c>
      <c r="G15309" s="14" t="n">
        <v>17.5</v>
      </c>
      <c r="H15309" s="14" t="n">
        <v>11.56</v>
      </c>
      <c r="I15309" s="14" t="n">
        <v>17.5</v>
      </c>
      <c r="J15309" s="23" t="n">
        <f aca="false">IF(AND(E15309="Priority",ISNUMBER('Cost model'!N634)),'Cost model'!N634,'Cost model'!M634)</f>
        <v>15.5</v>
      </c>
      <c r="K15309" s="14" t="n">
        <f aca="false">J15309-H15309</f>
        <v>3.94</v>
      </c>
      <c r="L15309" s="14" t="n">
        <f aca="false">G15309-H15309</f>
        <v>5.94</v>
      </c>
    </row>
    <row r="15310" customFormat="false" ht="15" hidden="false" customHeight="false" outlineLevel="0" collapsed="false">
      <c r="A15310" s="2" t="s">
        <v>123</v>
      </c>
      <c r="B15310" s="2" t="s">
        <v>174</v>
      </c>
      <c r="C15310" s="2" t="s">
        <v>47</v>
      </c>
      <c r="D15310" s="2" t="s">
        <v>10</v>
      </c>
      <c r="E15310" s="2" t="s">
        <v>83</v>
      </c>
      <c r="F15310" s="2" t="s">
        <v>976</v>
      </c>
      <c r="G15310" s="14" t="n">
        <v>19.5</v>
      </c>
      <c r="H15310" s="14" t="n">
        <v>20.49</v>
      </c>
      <c r="I15310" s="14" t="n">
        <v>19.5</v>
      </c>
      <c r="J15310" s="23" t="n">
        <f aca="false">IF(AND(E15310="Priority",ISNUMBER('Cost model'!N47)),'Cost model'!N47,'Cost model'!M47)</f>
        <v>17.5</v>
      </c>
      <c r="K15310" s="14" t="n">
        <f aca="false">J15310-H15310</f>
        <v>-2.99</v>
      </c>
      <c r="L15310" s="14" t="n">
        <f aca="false">G15310-H15310</f>
        <v>-0.989999999999998</v>
      </c>
    </row>
    <row r="15311" customFormat="false" ht="15" hidden="false" customHeight="false" outlineLevel="0" collapsed="false">
      <c r="A15311" s="2" t="s">
        <v>124</v>
      </c>
      <c r="B15311" s="2" t="s">
        <v>124</v>
      </c>
      <c r="C15311" s="2" t="s">
        <v>48</v>
      </c>
      <c r="D15311" s="2" t="s">
        <v>10</v>
      </c>
      <c r="E15311" s="2" t="s">
        <v>83</v>
      </c>
      <c r="F15311" s="2" t="s">
        <v>977</v>
      </c>
      <c r="G15311" s="14" t="n">
        <v>17.5</v>
      </c>
      <c r="H15311" s="14" t="n">
        <v>21.7</v>
      </c>
      <c r="I15311" s="14" t="n">
        <v>17.5</v>
      </c>
      <c r="J15311" s="23" t="n">
        <f aca="false">IF(AND(E15311="Priority",ISNUMBER('Cost model'!N318)),'Cost model'!N318,'Cost model'!M318)</f>
        <v>19.5</v>
      </c>
      <c r="K15311" s="14" t="n">
        <f aca="false">J15311-H15311</f>
        <v>-2.2</v>
      </c>
      <c r="L15311" s="14" t="n">
        <f aca="false">G15311-H15311</f>
        <v>-4.2</v>
      </c>
    </row>
    <row r="15312" customFormat="false" ht="15" hidden="false" customHeight="false" outlineLevel="0" collapsed="false">
      <c r="A15312" s="2" t="s">
        <v>174</v>
      </c>
      <c r="B15312" s="2" t="s">
        <v>174</v>
      </c>
      <c r="C15312" s="2" t="s">
        <v>49</v>
      </c>
      <c r="D15312" s="2" t="s">
        <v>10</v>
      </c>
      <c r="E15312" s="2" t="s">
        <v>74</v>
      </c>
      <c r="F15312" s="2" t="s">
        <v>977</v>
      </c>
      <c r="G15312" s="14" t="n">
        <v>17.5</v>
      </c>
      <c r="H15312" s="14" t="n">
        <v>25.89</v>
      </c>
      <c r="I15312" s="14" t="n">
        <v>17.5</v>
      </c>
      <c r="J15312" s="23" t="n">
        <f aca="false">IF(AND(E15312="Priority",ISNUMBER('Cost model'!N169)),'Cost model'!N169,'Cost model'!M169)</f>
        <v>18.5</v>
      </c>
      <c r="K15312" s="14" t="n">
        <f aca="false">J15312-H15312</f>
        <v>-7.39</v>
      </c>
      <c r="L15312" s="14" t="n">
        <f aca="false">G15312-H15312</f>
        <v>-8.39</v>
      </c>
    </row>
    <row r="15313" customFormat="false" ht="15" hidden="false" customHeight="false" outlineLevel="0" collapsed="false">
      <c r="A15313" s="2" t="s">
        <v>124</v>
      </c>
      <c r="B15313" s="2" t="s">
        <v>124</v>
      </c>
      <c r="C15313" s="2" t="s">
        <v>48</v>
      </c>
      <c r="D15313" s="2" t="s">
        <v>13</v>
      </c>
      <c r="E15313" s="2" t="s">
        <v>74</v>
      </c>
      <c r="F15313" s="2" t="s">
        <v>977</v>
      </c>
      <c r="G15313" s="14" t="n">
        <v>24.5</v>
      </c>
      <c r="H15313" s="14" t="n">
        <v>30.57</v>
      </c>
      <c r="I15313" s="14" t="n">
        <v>24.5</v>
      </c>
      <c r="J15313" s="23" t="n">
        <f aca="false">IF(AND(E15313="Priority",ISNUMBER('Cost model'!N324)),'Cost model'!N324,'Cost model'!M324)</f>
        <v>85</v>
      </c>
      <c r="K15313" s="14" t="n">
        <f aca="false">J15313-H15313</f>
        <v>54.43</v>
      </c>
      <c r="L15313" s="14" t="n">
        <f aca="false">G15313-H15313</f>
        <v>-6.07</v>
      </c>
    </row>
    <row r="15314" customFormat="false" ht="15" hidden="false" customHeight="false" outlineLevel="0" collapsed="false">
      <c r="A15314" s="2" t="s">
        <v>124</v>
      </c>
      <c r="B15314" s="2" t="s">
        <v>124</v>
      </c>
      <c r="C15314" s="2" t="s">
        <v>47</v>
      </c>
      <c r="D15314" s="2" t="s">
        <v>13</v>
      </c>
      <c r="E15314" s="2" t="s">
        <v>74</v>
      </c>
      <c r="F15314" s="2" t="s">
        <v>977</v>
      </c>
      <c r="G15314" s="14" t="n">
        <v>19</v>
      </c>
      <c r="H15314" s="14" t="n">
        <v>87.46</v>
      </c>
      <c r="I15314" s="14" t="n">
        <v>19</v>
      </c>
      <c r="J15314" s="23" t="n">
        <f aca="false">IF(AND(E15314="Priority",ISNUMBER('Cost model'!N323)),'Cost model'!N323,'Cost model'!M323)</f>
        <v>60</v>
      </c>
      <c r="K15314" s="14" t="n">
        <f aca="false">J15314-H15314</f>
        <v>-27.46</v>
      </c>
      <c r="L15314" s="14" t="n">
        <f aca="false">G15314-H15314</f>
        <v>-68.46</v>
      </c>
    </row>
    <row r="15315" customFormat="false" ht="15" hidden="false" customHeight="false" outlineLevel="0" collapsed="false">
      <c r="A15315" s="2" t="s">
        <v>124</v>
      </c>
      <c r="B15315" s="2" t="s">
        <v>124</v>
      </c>
      <c r="C15315" s="2" t="s">
        <v>47</v>
      </c>
      <c r="D15315" s="2" t="s">
        <v>10</v>
      </c>
      <c r="E15315" s="2" t="s">
        <v>74</v>
      </c>
      <c r="F15315" s="2" t="s">
        <v>977</v>
      </c>
      <c r="G15315" s="14" t="n">
        <v>9.5</v>
      </c>
      <c r="H15315" s="14" t="n">
        <v>11.01</v>
      </c>
      <c r="I15315" s="14" t="n">
        <v>9.5</v>
      </c>
      <c r="J15315" s="23" t="n">
        <f aca="false">IF(AND(E15315="Priority",ISNUMBER('Cost model'!N317)),'Cost model'!N317,'Cost model'!M317)</f>
        <v>10.5</v>
      </c>
      <c r="K15315" s="14" t="n">
        <f aca="false">J15315-H15315</f>
        <v>-0.51</v>
      </c>
      <c r="L15315" s="14" t="n">
        <f aca="false">G15315-H15315</f>
        <v>-1.51</v>
      </c>
    </row>
    <row r="15316" customFormat="false" ht="15" hidden="false" customHeight="false" outlineLevel="0" collapsed="false">
      <c r="A15316" s="2" t="s">
        <v>221</v>
      </c>
      <c r="B15316" s="2" t="s">
        <v>124</v>
      </c>
      <c r="C15316" s="2" t="s">
        <v>47</v>
      </c>
      <c r="D15316" s="2" t="s">
        <v>10</v>
      </c>
      <c r="E15316" s="2" t="s">
        <v>74</v>
      </c>
      <c r="F15316" s="2" t="s">
        <v>976</v>
      </c>
      <c r="G15316" s="14" t="n">
        <v>9.5</v>
      </c>
      <c r="H15316" s="14" t="n">
        <v>22.98</v>
      </c>
      <c r="I15316" s="14" t="n">
        <v>19.5</v>
      </c>
      <c r="J15316" s="23" t="n">
        <f aca="false">IF(AND(E15316="Priority",ISNUMBER('Cost model'!N797)),'Cost model'!N797,'Cost model'!M797)</f>
        <v>14.5</v>
      </c>
      <c r="K15316" s="14" t="n">
        <f aca="false">J15316-H15316</f>
        <v>-8.48</v>
      </c>
      <c r="L15316" s="14" t="n">
        <f aca="false">G15316-H15316</f>
        <v>-13.48</v>
      </c>
    </row>
    <row r="15317" customFormat="false" ht="15" hidden="false" customHeight="false" outlineLevel="0" collapsed="false">
      <c r="A15317" s="2" t="s">
        <v>174</v>
      </c>
      <c r="B15317" s="2" t="s">
        <v>174</v>
      </c>
      <c r="C15317" s="2" t="s">
        <v>49</v>
      </c>
      <c r="D15317" s="2" t="s">
        <v>12</v>
      </c>
      <c r="E15317" s="2" t="s">
        <v>74</v>
      </c>
      <c r="F15317" s="2" t="s">
        <v>977</v>
      </c>
      <c r="G15317" s="14" t="n">
        <v>19.5</v>
      </c>
      <c r="H15317" s="14" t="n">
        <v>20.49</v>
      </c>
      <c r="I15317" s="14" t="n">
        <v>19.5</v>
      </c>
      <c r="J15317" s="23" t="n">
        <f aca="false">IF(AND(E15317="Priority",ISNUMBER('Cost model'!N172)),'Cost model'!N172,'Cost model'!M172)</f>
        <v>45</v>
      </c>
      <c r="K15317" s="14" t="n">
        <f aca="false">J15317-H15317</f>
        <v>24.51</v>
      </c>
      <c r="L15317" s="14" t="n">
        <f aca="false">G15317-H15317</f>
        <v>-0.989999999999998</v>
      </c>
    </row>
    <row r="15318" customFormat="false" ht="15" hidden="false" customHeight="false" outlineLevel="0" collapsed="false">
      <c r="A15318" s="2" t="s">
        <v>174</v>
      </c>
      <c r="B15318" s="2" t="s">
        <v>174</v>
      </c>
      <c r="C15318" s="2" t="s">
        <v>48</v>
      </c>
      <c r="D15318" s="2" t="s">
        <v>10</v>
      </c>
      <c r="E15318" s="2" t="s">
        <v>74</v>
      </c>
      <c r="F15318" s="2" t="s">
        <v>977</v>
      </c>
      <c r="G15318" s="14" t="n">
        <v>12.5</v>
      </c>
      <c r="H15318" s="14" t="n">
        <v>20.49</v>
      </c>
      <c r="I15318" s="14" t="n">
        <v>12.5</v>
      </c>
      <c r="J15318" s="23" t="n">
        <f aca="false">IF(AND(E15318="Priority",ISNUMBER('Cost model'!N168)),'Cost model'!N168,'Cost model'!M168)</f>
        <v>13.5</v>
      </c>
      <c r="K15318" s="14" t="n">
        <f aca="false">J15318-H15318</f>
        <v>-6.99</v>
      </c>
      <c r="L15318" s="14" t="n">
        <f aca="false">G15318-H15318</f>
        <v>-7.99</v>
      </c>
    </row>
    <row r="15319" customFormat="false" ht="15" hidden="false" customHeight="false" outlineLevel="0" collapsed="false">
      <c r="A15319" s="2" t="s">
        <v>124</v>
      </c>
      <c r="B15319" s="2" t="s">
        <v>124</v>
      </c>
      <c r="C15319" s="2" t="s">
        <v>48</v>
      </c>
      <c r="D15319" s="2" t="s">
        <v>12</v>
      </c>
      <c r="E15319" s="2" t="s">
        <v>74</v>
      </c>
      <c r="F15319" s="2" t="s">
        <v>977</v>
      </c>
      <c r="G15319" s="14" t="n">
        <v>12.5</v>
      </c>
      <c r="H15319" s="14" t="n">
        <v>40.24</v>
      </c>
      <c r="I15319" s="14" t="n">
        <v>12.5</v>
      </c>
      <c r="J15319" s="23" t="n">
        <f aca="false">IF(AND(E15319="Priority",ISNUMBER('Cost model'!N321)),'Cost model'!N321,'Cost model'!M321)</f>
        <v>40</v>
      </c>
      <c r="K15319" s="14" t="n">
        <f aca="false">J15319-H15319</f>
        <v>-0.240000000000002</v>
      </c>
      <c r="L15319" s="14" t="n">
        <f aca="false">G15319-H15319</f>
        <v>-27.74</v>
      </c>
    </row>
    <row r="15320" customFormat="false" ht="15" hidden="false" customHeight="false" outlineLevel="0" collapsed="false">
      <c r="A15320" s="2" t="s">
        <v>174</v>
      </c>
      <c r="B15320" s="2" t="s">
        <v>174</v>
      </c>
      <c r="C15320" s="2" t="s">
        <v>47</v>
      </c>
      <c r="D15320" s="2" t="s">
        <v>10</v>
      </c>
      <c r="E15320" s="2" t="s">
        <v>74</v>
      </c>
      <c r="F15320" s="2" t="s">
        <v>977</v>
      </c>
      <c r="G15320" s="14" t="n">
        <v>9.5</v>
      </c>
      <c r="H15320" s="14" t="n">
        <v>7.74</v>
      </c>
      <c r="I15320" s="14" t="n">
        <v>9.5</v>
      </c>
      <c r="J15320" s="23" t="n">
        <f aca="false">IF(AND(E15320="Priority",ISNUMBER('Cost model'!N167)),'Cost model'!N167,'Cost model'!M167)</f>
        <v>8.5</v>
      </c>
      <c r="K15320" s="14" t="n">
        <f aca="false">J15320-H15320</f>
        <v>0.76</v>
      </c>
      <c r="L15320" s="14" t="n">
        <f aca="false">G15320-H15320</f>
        <v>1.76</v>
      </c>
    </row>
    <row r="15321" customFormat="false" ht="15" hidden="false" customHeight="false" outlineLevel="0" collapsed="false">
      <c r="A15321" s="2" t="s">
        <v>124</v>
      </c>
      <c r="B15321" s="2" t="s">
        <v>142</v>
      </c>
      <c r="C15321" s="2" t="s">
        <v>48</v>
      </c>
      <c r="D15321" s="2" t="s">
        <v>12</v>
      </c>
      <c r="E15321" s="2" t="s">
        <v>74</v>
      </c>
      <c r="F15321" s="2" t="s">
        <v>976</v>
      </c>
      <c r="G15321" s="14" t="n">
        <v>19.5</v>
      </c>
      <c r="H15321" s="14" t="n">
        <v>69.52</v>
      </c>
      <c r="I15321" s="14" t="n">
        <v>19.5</v>
      </c>
      <c r="J15321" s="23" t="n">
        <f aca="false">IF(AND(E15321="Priority",ISNUMBER('Cost model'!N336)),'Cost model'!N336,'Cost model'!M336)</f>
        <v>50</v>
      </c>
      <c r="K15321" s="14" t="n">
        <f aca="false">J15321-H15321</f>
        <v>-19.52</v>
      </c>
      <c r="L15321" s="14" t="n">
        <f aca="false">G15321-H15321</f>
        <v>-50.02</v>
      </c>
    </row>
    <row r="15322" customFormat="false" ht="15" hidden="false" customHeight="false" outlineLevel="0" collapsed="false">
      <c r="A15322" s="2" t="s">
        <v>174</v>
      </c>
      <c r="B15322" s="2" t="s">
        <v>174</v>
      </c>
      <c r="C15322" s="2" t="s">
        <v>48</v>
      </c>
      <c r="D15322" s="2" t="s">
        <v>12</v>
      </c>
      <c r="E15322" s="2" t="s">
        <v>74</v>
      </c>
      <c r="F15322" s="2" t="s">
        <v>977</v>
      </c>
      <c r="G15322" s="14" t="n">
        <v>12.5</v>
      </c>
      <c r="H15322" s="14" t="n">
        <v>42.6</v>
      </c>
      <c r="I15322" s="14" t="n">
        <v>12.5</v>
      </c>
      <c r="J15322" s="23" t="n">
        <f aca="false">IF(AND(E15322="Priority",ISNUMBER('Cost model'!N171)),'Cost model'!N171,'Cost model'!M171)</f>
        <v>40</v>
      </c>
      <c r="K15322" s="14" t="n">
        <f aca="false">J15322-H15322</f>
        <v>-2.6</v>
      </c>
      <c r="L15322" s="14" t="n">
        <f aca="false">G15322-H15322</f>
        <v>-30.1</v>
      </c>
    </row>
    <row r="15323" customFormat="false" ht="15" hidden="false" customHeight="false" outlineLevel="0" collapsed="false">
      <c r="A15323" s="2" t="s">
        <v>142</v>
      </c>
      <c r="B15323" s="2" t="s">
        <v>142</v>
      </c>
      <c r="C15323" s="2" t="s">
        <v>47</v>
      </c>
      <c r="D15323" s="2" t="s">
        <v>10</v>
      </c>
      <c r="E15323" s="2" t="s">
        <v>83</v>
      </c>
      <c r="F15323" s="2" t="s">
        <v>977</v>
      </c>
      <c r="G15323" s="14" t="n">
        <v>14.5</v>
      </c>
      <c r="H15323" s="14" t="n">
        <v>38.84</v>
      </c>
      <c r="I15323" s="14" t="n">
        <v>14.5</v>
      </c>
      <c r="J15323" s="23" t="n">
        <f aca="false">IF(AND(E15323="Priority",ISNUMBER('Cost model'!N632)),'Cost model'!N632,'Cost model'!M632)</f>
        <v>14.5</v>
      </c>
      <c r="K15323" s="14" t="n">
        <f aca="false">J15323-H15323</f>
        <v>-24.34</v>
      </c>
      <c r="L15323" s="14" t="n">
        <f aca="false">G15323-H15323</f>
        <v>-24.34</v>
      </c>
    </row>
    <row r="15324" customFormat="false" ht="15" hidden="false" customHeight="false" outlineLevel="0" collapsed="false">
      <c r="A15324" s="2" t="s">
        <v>174</v>
      </c>
      <c r="B15324" s="2" t="s">
        <v>174</v>
      </c>
      <c r="C15324" s="2" t="s">
        <v>48</v>
      </c>
      <c r="D15324" s="2" t="s">
        <v>10</v>
      </c>
      <c r="E15324" s="2" t="s">
        <v>74</v>
      </c>
      <c r="F15324" s="2" t="s">
        <v>977</v>
      </c>
      <c r="G15324" s="14" t="n">
        <v>12.5</v>
      </c>
      <c r="H15324" s="14" t="n">
        <v>20.49</v>
      </c>
      <c r="I15324" s="14" t="n">
        <v>12.5</v>
      </c>
      <c r="J15324" s="23" t="n">
        <f aca="false">IF(AND(E15324="Priority",ISNUMBER('Cost model'!N168)),'Cost model'!N168,'Cost model'!M168)</f>
        <v>13.5</v>
      </c>
      <c r="K15324" s="14" t="n">
        <f aca="false">J15324-H15324</f>
        <v>-6.99</v>
      </c>
      <c r="L15324" s="14" t="n">
        <f aca="false">G15324-H15324</f>
        <v>-7.99</v>
      </c>
    </row>
    <row r="15325" customFormat="false" ht="15" hidden="false" customHeight="false" outlineLevel="0" collapsed="false">
      <c r="A15325" s="2" t="s">
        <v>174</v>
      </c>
      <c r="B15325" s="2" t="s">
        <v>142</v>
      </c>
      <c r="C15325" s="2" t="s">
        <v>47</v>
      </c>
      <c r="D15325" s="2" t="s">
        <v>13</v>
      </c>
      <c r="E15325" s="2" t="s">
        <v>74</v>
      </c>
      <c r="F15325" s="2" t="s">
        <v>976</v>
      </c>
      <c r="G15325" s="14" t="n">
        <v>19</v>
      </c>
      <c r="H15325" s="14" t="n">
        <v>68.21</v>
      </c>
      <c r="I15325" s="14" t="n">
        <v>19</v>
      </c>
      <c r="J15325" s="23" t="n">
        <f aca="false">IF(AND(E15325="Priority",ISNUMBER('Cost model'!N128)),'Cost model'!N128,'Cost model'!M128)</f>
        <v>65</v>
      </c>
      <c r="K15325" s="14" t="n">
        <f aca="false">J15325-H15325</f>
        <v>-3.20999999999999</v>
      </c>
      <c r="L15325" s="14" t="n">
        <f aca="false">G15325-H15325</f>
        <v>-49.21</v>
      </c>
    </row>
    <row r="15326" customFormat="false" ht="15" hidden="false" customHeight="false" outlineLevel="0" collapsed="false">
      <c r="A15326" s="2" t="s">
        <v>158</v>
      </c>
      <c r="B15326" s="2" t="s">
        <v>158</v>
      </c>
      <c r="C15326" s="2" t="s">
        <v>47</v>
      </c>
      <c r="D15326" s="2" t="s">
        <v>10</v>
      </c>
      <c r="E15326" s="2" t="s">
        <v>74</v>
      </c>
      <c r="F15326" s="2" t="s">
        <v>977</v>
      </c>
      <c r="G15326" s="14" t="n">
        <v>9.5</v>
      </c>
      <c r="H15326" s="14" t="n">
        <v>10.13</v>
      </c>
      <c r="I15326" s="14" t="n">
        <v>9.5</v>
      </c>
      <c r="J15326" s="23" t="n">
        <f aca="false">IF(AND(E15326="Priority",ISNUMBER('Cost model'!N422)),'Cost model'!N422,'Cost model'!M422)</f>
        <v>8.5</v>
      </c>
      <c r="K15326" s="14" t="n">
        <f aca="false">J15326-H15326</f>
        <v>-1.63</v>
      </c>
      <c r="L15326" s="14" t="n">
        <f aca="false">G15326-H15326</f>
        <v>-0.630000000000001</v>
      </c>
    </row>
    <row r="15327" customFormat="false" ht="15" hidden="false" customHeight="false" outlineLevel="0" collapsed="false">
      <c r="A15327" s="2" t="s">
        <v>124</v>
      </c>
      <c r="B15327" s="2" t="s">
        <v>124</v>
      </c>
      <c r="C15327" s="2" t="s">
        <v>47</v>
      </c>
      <c r="D15327" s="2" t="s">
        <v>10</v>
      </c>
      <c r="E15327" s="2" t="s">
        <v>74</v>
      </c>
      <c r="F15327" s="2" t="s">
        <v>977</v>
      </c>
      <c r="G15327" s="14" t="n">
        <v>9.5</v>
      </c>
      <c r="H15327" s="14" t="n">
        <v>7.74</v>
      </c>
      <c r="I15327" s="14" t="n">
        <v>9.5</v>
      </c>
      <c r="J15327" s="23" t="n">
        <f aca="false">IF(AND(E15327="Priority",ISNUMBER('Cost model'!N317)),'Cost model'!N317,'Cost model'!M317)</f>
        <v>10.5</v>
      </c>
      <c r="K15327" s="14" t="n">
        <f aca="false">J15327-H15327</f>
        <v>2.76</v>
      </c>
      <c r="L15327" s="14" t="n">
        <f aca="false">G15327-H15327</f>
        <v>1.76</v>
      </c>
    </row>
    <row r="15328" customFormat="false" ht="15" hidden="false" customHeight="false" outlineLevel="0" collapsed="false">
      <c r="A15328" s="2" t="s">
        <v>174</v>
      </c>
      <c r="B15328" s="2" t="s">
        <v>174</v>
      </c>
      <c r="C15328" s="2" t="s">
        <v>48</v>
      </c>
      <c r="D15328" s="2" t="s">
        <v>10</v>
      </c>
      <c r="E15328" s="2" t="s">
        <v>74</v>
      </c>
      <c r="F15328" s="2" t="s">
        <v>977</v>
      </c>
      <c r="G15328" s="14" t="n">
        <v>12.5</v>
      </c>
      <c r="H15328" s="14" t="n">
        <v>7.36</v>
      </c>
      <c r="I15328" s="14" t="n">
        <v>12.5</v>
      </c>
      <c r="J15328" s="23" t="n">
        <f aca="false">IF(AND(E15328="Priority",ISNUMBER('Cost model'!N168)),'Cost model'!N168,'Cost model'!M168)</f>
        <v>13.5</v>
      </c>
      <c r="K15328" s="14" t="n">
        <f aca="false">J15328-H15328</f>
        <v>6.14</v>
      </c>
      <c r="L15328" s="14" t="n">
        <f aca="false">G15328-H15328</f>
        <v>5.14</v>
      </c>
    </row>
    <row r="15329" customFormat="false" ht="15" hidden="false" customHeight="false" outlineLevel="0" collapsed="false">
      <c r="A15329" s="2" t="s">
        <v>174</v>
      </c>
      <c r="B15329" s="2" t="s">
        <v>174</v>
      </c>
      <c r="C15329" s="2" t="s">
        <v>49</v>
      </c>
      <c r="D15329" s="2" t="s">
        <v>14</v>
      </c>
      <c r="E15329" s="2" t="s">
        <v>74</v>
      </c>
      <c r="F15329" s="2" t="s">
        <v>977</v>
      </c>
      <c r="G15329" s="14" t="n">
        <v>85</v>
      </c>
      <c r="H15329" s="14" t="n">
        <v>117.72</v>
      </c>
      <c r="I15329" s="14" t="n">
        <v>85</v>
      </c>
      <c r="J15329" s="23" t="n">
        <f aca="false">IF(AND(E15329="Priority",ISNUMBER('Cost model'!N178)),'Cost model'!N178,'Cost model'!M178)</f>
        <v>145</v>
      </c>
      <c r="K15329" s="14" t="n">
        <f aca="false">J15329-H15329</f>
        <v>27.28</v>
      </c>
      <c r="L15329" s="14" t="n">
        <f aca="false">G15329-H15329</f>
        <v>-32.72</v>
      </c>
    </row>
    <row r="15330" customFormat="false" ht="15" hidden="false" customHeight="false" outlineLevel="0" collapsed="false">
      <c r="A15330" s="2" t="s">
        <v>142</v>
      </c>
      <c r="B15330" s="2" t="s">
        <v>142</v>
      </c>
      <c r="C15330" s="2" t="s">
        <v>48</v>
      </c>
      <c r="D15330" s="2" t="s">
        <v>12</v>
      </c>
      <c r="E15330" s="2" t="s">
        <v>74</v>
      </c>
      <c r="F15330" s="2" t="s">
        <v>977</v>
      </c>
      <c r="G15330" s="14" t="n">
        <v>12.5</v>
      </c>
      <c r="H15330" s="14" t="n">
        <v>26.1</v>
      </c>
      <c r="I15330" s="14" t="n">
        <v>12.5</v>
      </c>
      <c r="J15330" s="23" t="n">
        <f aca="false">IF(AND(E15330="Priority",ISNUMBER('Cost model'!N636)),'Cost model'!N636,'Cost model'!M636)</f>
        <v>40</v>
      </c>
      <c r="K15330" s="14" t="n">
        <f aca="false">J15330-H15330</f>
        <v>13.9</v>
      </c>
      <c r="L15330" s="14" t="n">
        <f aca="false">G15330-H15330</f>
        <v>-13.6</v>
      </c>
    </row>
    <row r="15331" customFormat="false" ht="15" hidden="false" customHeight="false" outlineLevel="0" collapsed="false">
      <c r="A15331" s="2" t="s">
        <v>221</v>
      </c>
      <c r="B15331" s="2" t="s">
        <v>221</v>
      </c>
      <c r="C15331" s="2" t="s">
        <v>48</v>
      </c>
      <c r="D15331" s="2" t="s">
        <v>12</v>
      </c>
      <c r="E15331" s="2" t="s">
        <v>74</v>
      </c>
      <c r="F15331" s="2" t="s">
        <v>977</v>
      </c>
      <c r="G15331" s="14" t="n">
        <v>12.5</v>
      </c>
      <c r="H15331" s="14" t="n">
        <v>83.53</v>
      </c>
      <c r="I15331" s="14" t="n">
        <v>12.5</v>
      </c>
      <c r="J15331" s="23" t="n">
        <f aca="false">IF(AND(E15331="Priority",ISNUMBER('Cost model'!N741)),'Cost model'!N741,'Cost model'!M741)</f>
        <v>45</v>
      </c>
      <c r="K15331" s="14" t="n">
        <f aca="false">J15331-H15331</f>
        <v>-38.53</v>
      </c>
      <c r="L15331" s="14" t="n">
        <f aca="false">G15331-H15331</f>
        <v>-71.03</v>
      </c>
    </row>
    <row r="15332" customFormat="false" ht="15" hidden="false" customHeight="false" outlineLevel="0" collapsed="false">
      <c r="A15332" s="2" t="s">
        <v>174</v>
      </c>
      <c r="B15332" s="2" t="s">
        <v>174</v>
      </c>
      <c r="C15332" s="2" t="s">
        <v>47</v>
      </c>
      <c r="D15332" s="2" t="s">
        <v>12</v>
      </c>
      <c r="E15332" s="2" t="s">
        <v>74</v>
      </c>
      <c r="F15332" s="2" t="s">
        <v>977</v>
      </c>
      <c r="G15332" s="14" t="n">
        <v>9.5</v>
      </c>
      <c r="H15332" s="14" t="n">
        <v>7.74</v>
      </c>
      <c r="I15332" s="14" t="n">
        <v>9.5</v>
      </c>
      <c r="J15332" s="23" t="n">
        <f aca="false">IF(AND(E15332="Priority",ISNUMBER('Cost model'!N170)),'Cost model'!N170,'Cost model'!M170)</f>
        <v>25.5</v>
      </c>
      <c r="K15332" s="14" t="n">
        <f aca="false">J15332-H15332</f>
        <v>17.76</v>
      </c>
      <c r="L15332" s="14" t="n">
        <f aca="false">G15332-H15332</f>
        <v>1.76</v>
      </c>
    </row>
    <row r="15333" customFormat="false" ht="15" hidden="false" customHeight="false" outlineLevel="0" collapsed="false">
      <c r="A15333" s="2" t="s">
        <v>342</v>
      </c>
      <c r="B15333" s="2" t="s">
        <v>124</v>
      </c>
      <c r="C15333" s="2" t="s">
        <v>49</v>
      </c>
      <c r="D15333" s="2" t="s">
        <v>12</v>
      </c>
      <c r="E15333" s="2" t="s">
        <v>74</v>
      </c>
      <c r="F15333" s="2" t="s">
        <v>976</v>
      </c>
      <c r="G15333" s="14" t="n">
        <v>24.5</v>
      </c>
      <c r="H15333" s="14" t="n">
        <v>69.06</v>
      </c>
      <c r="I15333" s="14" t="n">
        <v>45</v>
      </c>
      <c r="J15333" s="23" t="n">
        <f aca="false">IF(AND(E15333="Priority",ISNUMBER('Cost model'!N262)),'Cost model'!N262,'Cost model'!M262)</f>
        <v>70</v>
      </c>
      <c r="K15333" s="14" t="n">
        <f aca="false">J15333-H15333</f>
        <v>0.939999999999998</v>
      </c>
      <c r="L15333" s="14" t="n">
        <f aca="false">G15333-H15333</f>
        <v>-44.56</v>
      </c>
    </row>
    <row r="15334" customFormat="false" ht="15" hidden="false" customHeight="false" outlineLevel="0" collapsed="false">
      <c r="A15334" s="2" t="s">
        <v>142</v>
      </c>
      <c r="B15334" s="2" t="s">
        <v>142</v>
      </c>
      <c r="C15334" s="2" t="s">
        <v>48</v>
      </c>
      <c r="D15334" s="2" t="s">
        <v>13</v>
      </c>
      <c r="E15334" s="2" t="s">
        <v>74</v>
      </c>
      <c r="F15334" s="2" t="s">
        <v>977</v>
      </c>
      <c r="G15334" s="14" t="n">
        <v>24.5</v>
      </c>
      <c r="H15334" s="14" t="n">
        <v>62.32</v>
      </c>
      <c r="I15334" s="14" t="n">
        <v>24.5</v>
      </c>
      <c r="J15334" s="23" t="n">
        <f aca="false">IF(AND(E15334="Priority",ISNUMBER('Cost model'!N639)),'Cost model'!N639,'Cost model'!M639)</f>
        <v>60</v>
      </c>
      <c r="K15334" s="14" t="n">
        <f aca="false">J15334-H15334</f>
        <v>-2.32</v>
      </c>
      <c r="L15334" s="14" t="n">
        <f aca="false">G15334-H15334</f>
        <v>-37.82</v>
      </c>
    </row>
    <row r="15335" customFormat="false" ht="15" hidden="false" customHeight="false" outlineLevel="0" collapsed="false">
      <c r="A15335" s="2" t="s">
        <v>221</v>
      </c>
      <c r="B15335" s="2" t="s">
        <v>221</v>
      </c>
      <c r="C15335" s="2" t="s">
        <v>47</v>
      </c>
      <c r="D15335" s="2" t="s">
        <v>12</v>
      </c>
      <c r="E15335" s="2" t="s">
        <v>74</v>
      </c>
      <c r="F15335" s="2" t="s">
        <v>977</v>
      </c>
      <c r="G15335" s="14" t="n">
        <v>9.5</v>
      </c>
      <c r="H15335" s="14" t="n">
        <v>7.43</v>
      </c>
      <c r="I15335" s="14" t="n">
        <v>9.5</v>
      </c>
      <c r="J15335" s="23" t="n">
        <f aca="false">IF(AND(E15335="Priority",ISNUMBER('Cost model'!N740)),'Cost model'!N740,'Cost model'!M740)</f>
        <v>22.5</v>
      </c>
      <c r="K15335" s="14" t="n">
        <f aca="false">J15335-H15335</f>
        <v>15.07</v>
      </c>
      <c r="L15335" s="14" t="n">
        <f aca="false">G15335-H15335</f>
        <v>2.07</v>
      </c>
    </row>
    <row r="15336" customFormat="false" ht="15" hidden="false" customHeight="false" outlineLevel="0" collapsed="false">
      <c r="A15336" s="2" t="s">
        <v>174</v>
      </c>
      <c r="B15336" s="2" t="s">
        <v>142</v>
      </c>
      <c r="C15336" s="2" t="s">
        <v>48</v>
      </c>
      <c r="D15336" s="2" t="s">
        <v>12</v>
      </c>
      <c r="E15336" s="2" t="s">
        <v>83</v>
      </c>
      <c r="F15336" s="2" t="s">
        <v>976</v>
      </c>
      <c r="G15336" s="14" t="n">
        <v>19.5</v>
      </c>
      <c r="H15336" s="14" t="n">
        <v>29.99</v>
      </c>
      <c r="I15336" s="14" t="n">
        <v>19.5</v>
      </c>
      <c r="J15336" s="23" t="n">
        <f aca="false">IF(AND(E15336="Priority",ISNUMBER('Cost model'!N126)),'Cost model'!N126,'Cost model'!M126)</f>
        <v>60</v>
      </c>
      <c r="K15336" s="14" t="n">
        <f aca="false">J15336-H15336</f>
        <v>30.01</v>
      </c>
      <c r="L15336" s="14" t="n">
        <f aca="false">G15336-H15336</f>
        <v>-10.49</v>
      </c>
    </row>
    <row r="15337" customFormat="false" ht="15" hidden="false" customHeight="false" outlineLevel="0" collapsed="false">
      <c r="A15337" s="2" t="s">
        <v>124</v>
      </c>
      <c r="B15337" s="2" t="s">
        <v>124</v>
      </c>
      <c r="C15337" s="2" t="s">
        <v>48</v>
      </c>
      <c r="D15337" s="2" t="s">
        <v>12</v>
      </c>
      <c r="E15337" s="2" t="s">
        <v>83</v>
      </c>
      <c r="F15337" s="2" t="s">
        <v>977</v>
      </c>
      <c r="G15337" s="14" t="n">
        <v>19.5</v>
      </c>
      <c r="H15337" s="14" t="n">
        <v>43</v>
      </c>
      <c r="I15337" s="14" t="n">
        <v>19.5</v>
      </c>
      <c r="J15337" s="23" t="n">
        <f aca="false">IF(AND(E15337="Priority",ISNUMBER('Cost model'!N321)),'Cost model'!N321,'Cost model'!M321)</f>
        <v>55</v>
      </c>
      <c r="K15337" s="14" t="n">
        <f aca="false">J15337-H15337</f>
        <v>12</v>
      </c>
      <c r="L15337" s="14" t="n">
        <f aca="false">G15337-H15337</f>
        <v>-23.5</v>
      </c>
    </row>
    <row r="15338" customFormat="false" ht="15" hidden="false" customHeight="false" outlineLevel="0" collapsed="false">
      <c r="A15338" s="2" t="s">
        <v>123</v>
      </c>
      <c r="B15338" s="2" t="s">
        <v>174</v>
      </c>
      <c r="C15338" s="2" t="s">
        <v>47</v>
      </c>
      <c r="D15338" s="2" t="s">
        <v>14</v>
      </c>
      <c r="E15338" s="2" t="s">
        <v>83</v>
      </c>
      <c r="F15338" s="2" t="s">
        <v>976</v>
      </c>
      <c r="G15338" s="14" t="n">
        <v>125</v>
      </c>
      <c r="H15338" s="14" t="n">
        <v>171.37</v>
      </c>
      <c r="I15338" s="14" t="n">
        <v>125</v>
      </c>
      <c r="J15338" s="23" t="n">
        <f aca="false">IF(AND(E15338="Priority",ISNUMBER('Cost model'!N56)),'Cost model'!N56,'Cost model'!M56)</f>
        <v>160</v>
      </c>
      <c r="K15338" s="14" t="n">
        <f aca="false">J15338-H15338</f>
        <v>-11.37</v>
      </c>
      <c r="L15338" s="14" t="n">
        <f aca="false">G15338-H15338</f>
        <v>-46.37</v>
      </c>
    </row>
    <row r="15339" customFormat="false" ht="15" hidden="false" customHeight="false" outlineLevel="0" collapsed="false">
      <c r="A15339" s="2" t="s">
        <v>221</v>
      </c>
      <c r="B15339" s="2" t="s">
        <v>221</v>
      </c>
      <c r="C15339" s="2" t="s">
        <v>49</v>
      </c>
      <c r="D15339" s="2" t="s">
        <v>13</v>
      </c>
      <c r="E15339" s="2" t="s">
        <v>74</v>
      </c>
      <c r="F15339" s="2" t="s">
        <v>977</v>
      </c>
      <c r="G15339" s="14" t="n">
        <v>50</v>
      </c>
      <c r="H15339" s="14" t="n">
        <v>216.51</v>
      </c>
      <c r="I15339" s="14" t="n">
        <v>50</v>
      </c>
      <c r="J15339" s="23" t="n">
        <f aca="false">IF(AND(E15339="Priority",ISNUMBER('Cost model'!N745)),'Cost model'!N745,'Cost model'!M745)</f>
        <v>130</v>
      </c>
      <c r="K15339" s="14" t="n">
        <f aca="false">J15339-H15339</f>
        <v>-86.51</v>
      </c>
      <c r="L15339" s="14" t="n">
        <f aca="false">G15339-H15339</f>
        <v>-166.51</v>
      </c>
    </row>
    <row r="15340" customFormat="false" ht="15" hidden="false" customHeight="false" outlineLevel="0" collapsed="false">
      <c r="A15340" s="2" t="s">
        <v>124</v>
      </c>
      <c r="B15340" s="2" t="s">
        <v>124</v>
      </c>
      <c r="C15340" s="2" t="s">
        <v>47</v>
      </c>
      <c r="D15340" s="2" t="s">
        <v>12</v>
      </c>
      <c r="E15340" s="2" t="s">
        <v>74</v>
      </c>
      <c r="F15340" s="2" t="s">
        <v>977</v>
      </c>
      <c r="G15340" s="14" t="n">
        <v>9.5</v>
      </c>
      <c r="H15340" s="14" t="n">
        <v>24.57</v>
      </c>
      <c r="I15340" s="14" t="n">
        <v>9.5</v>
      </c>
      <c r="J15340" s="23" t="n">
        <f aca="false">IF(AND(E15340="Priority",ISNUMBER('Cost model'!N320)),'Cost model'!N320,'Cost model'!M320)</f>
        <v>24.5</v>
      </c>
      <c r="K15340" s="14" t="n">
        <f aca="false">J15340-H15340</f>
        <v>-0.0700000000000003</v>
      </c>
      <c r="L15340" s="14" t="n">
        <f aca="false">G15340-H15340</f>
        <v>-15.07</v>
      </c>
    </row>
    <row r="15341" customFormat="false" ht="15" hidden="false" customHeight="false" outlineLevel="0" collapsed="false">
      <c r="A15341" s="2" t="s">
        <v>142</v>
      </c>
      <c r="B15341" s="2" t="s">
        <v>124</v>
      </c>
      <c r="C15341" s="2" t="s">
        <v>47</v>
      </c>
      <c r="D15341" s="2" t="s">
        <v>10</v>
      </c>
      <c r="E15341" s="2" t="s">
        <v>74</v>
      </c>
      <c r="F15341" s="2" t="s">
        <v>976</v>
      </c>
      <c r="G15341" s="14" t="n">
        <v>14.5</v>
      </c>
      <c r="H15341" s="14" t="n">
        <v>10.46</v>
      </c>
      <c r="I15341" s="14" t="n">
        <v>14.5</v>
      </c>
      <c r="J15341" s="23" t="n">
        <f aca="false">IF(AND(E15341="Priority",ISNUMBER('Cost model'!N662)),'Cost model'!N662,'Cost model'!M662)</f>
        <v>13.5</v>
      </c>
      <c r="K15341" s="14" t="n">
        <f aca="false">J15341-H15341</f>
        <v>3.04</v>
      </c>
      <c r="L15341" s="14" t="n">
        <f aca="false">G15341-H15341</f>
        <v>4.04</v>
      </c>
    </row>
    <row r="15342" customFormat="false" ht="15" hidden="false" customHeight="false" outlineLevel="0" collapsed="false">
      <c r="A15342" s="2" t="s">
        <v>174</v>
      </c>
      <c r="B15342" s="2" t="s">
        <v>174</v>
      </c>
      <c r="C15342" s="2" t="s">
        <v>49</v>
      </c>
      <c r="D15342" s="2" t="s">
        <v>12</v>
      </c>
      <c r="E15342" s="2" t="s">
        <v>74</v>
      </c>
      <c r="F15342" s="2" t="s">
        <v>977</v>
      </c>
      <c r="G15342" s="14" t="n">
        <v>19.5</v>
      </c>
      <c r="H15342" s="14" t="n">
        <v>45.65</v>
      </c>
      <c r="I15342" s="14" t="n">
        <v>19.5</v>
      </c>
      <c r="J15342" s="23" t="n">
        <f aca="false">IF(AND(E15342="Priority",ISNUMBER('Cost model'!N172)),'Cost model'!N172,'Cost model'!M172)</f>
        <v>45</v>
      </c>
      <c r="K15342" s="14" t="n">
        <f aca="false">J15342-H15342</f>
        <v>-0.649999999999999</v>
      </c>
      <c r="L15342" s="14" t="n">
        <f aca="false">G15342-H15342</f>
        <v>-26.15</v>
      </c>
    </row>
    <row r="15343" customFormat="false" ht="15" hidden="false" customHeight="false" outlineLevel="0" collapsed="false">
      <c r="A15343" s="2" t="s">
        <v>142</v>
      </c>
      <c r="B15343" s="2" t="s">
        <v>142</v>
      </c>
      <c r="C15343" s="2" t="s">
        <v>47</v>
      </c>
      <c r="D15343" s="2" t="s">
        <v>12</v>
      </c>
      <c r="E15343" s="2" t="s">
        <v>74</v>
      </c>
      <c r="F15343" s="2" t="s">
        <v>977</v>
      </c>
      <c r="G15343" s="14" t="n">
        <v>9.5</v>
      </c>
      <c r="H15343" s="14" t="n">
        <v>29.27</v>
      </c>
      <c r="I15343" s="14" t="n">
        <v>9.5</v>
      </c>
      <c r="J15343" s="23" t="n">
        <f aca="false">IF(AND(E15343="Priority",ISNUMBER('Cost model'!N635)),'Cost model'!N635,'Cost model'!M635)</f>
        <v>30.5</v>
      </c>
      <c r="K15343" s="14" t="n">
        <f aca="false">J15343-H15343</f>
        <v>1.23</v>
      </c>
      <c r="L15343" s="14" t="n">
        <f aca="false">G15343-H15343</f>
        <v>-19.77</v>
      </c>
    </row>
    <row r="15344" customFormat="false" ht="15" hidden="false" customHeight="false" outlineLevel="0" collapsed="false">
      <c r="A15344" s="2" t="s">
        <v>174</v>
      </c>
      <c r="B15344" s="2" t="s">
        <v>142</v>
      </c>
      <c r="C15344" s="2" t="s">
        <v>47</v>
      </c>
      <c r="D15344" s="2" t="s">
        <v>12</v>
      </c>
      <c r="E15344" s="2" t="s">
        <v>74</v>
      </c>
      <c r="F15344" s="2" t="s">
        <v>976</v>
      </c>
      <c r="G15344" s="14" t="n">
        <v>9.5</v>
      </c>
      <c r="H15344" s="14" t="n">
        <v>44.15</v>
      </c>
      <c r="I15344" s="14" t="n">
        <v>9.5</v>
      </c>
      <c r="J15344" s="23" t="n">
        <f aca="false">IF(AND(E15344="Priority",ISNUMBER('Cost model'!N125)),'Cost model'!N125,'Cost model'!M125)</f>
        <v>40</v>
      </c>
      <c r="K15344" s="14" t="n">
        <f aca="false">J15344-H15344</f>
        <v>-4.15</v>
      </c>
      <c r="L15344" s="14" t="n">
        <f aca="false">G15344-H15344</f>
        <v>-34.65</v>
      </c>
    </row>
    <row r="15345" customFormat="false" ht="15" hidden="false" customHeight="false" outlineLevel="0" collapsed="false">
      <c r="A15345" s="2" t="s">
        <v>142</v>
      </c>
      <c r="B15345" s="2" t="s">
        <v>124</v>
      </c>
      <c r="C15345" s="2" t="s">
        <v>49</v>
      </c>
      <c r="D15345" s="2" t="s">
        <v>12</v>
      </c>
      <c r="E15345" s="2" t="s">
        <v>74</v>
      </c>
      <c r="F15345" s="2" t="s">
        <v>976</v>
      </c>
      <c r="G15345" s="14" t="n">
        <v>19.5</v>
      </c>
      <c r="H15345" s="14" t="n">
        <v>49.27</v>
      </c>
      <c r="I15345" s="14" t="n">
        <v>19.5</v>
      </c>
      <c r="J15345" s="23" t="n">
        <f aca="false">IF(AND(E15345="Priority",ISNUMBER('Cost model'!N667)),'Cost model'!N667,'Cost model'!M667)</f>
        <v>55</v>
      </c>
      <c r="K15345" s="14" t="n">
        <f aca="false">J15345-H15345</f>
        <v>5.73</v>
      </c>
      <c r="L15345" s="14" t="n">
        <f aca="false">G15345-H15345</f>
        <v>-29.77</v>
      </c>
    </row>
    <row r="15346" customFormat="false" ht="15" hidden="false" customHeight="false" outlineLevel="0" collapsed="false">
      <c r="A15346" s="2" t="s">
        <v>158</v>
      </c>
      <c r="B15346" s="2" t="s">
        <v>158</v>
      </c>
      <c r="C15346" s="2" t="s">
        <v>47</v>
      </c>
      <c r="D15346" s="2" t="s">
        <v>15</v>
      </c>
      <c r="E15346" s="2" t="s">
        <v>83</v>
      </c>
      <c r="F15346" s="2" t="s">
        <v>977</v>
      </c>
      <c r="G15346" s="14" t="n">
        <v>85</v>
      </c>
      <c r="H15346" s="14" t="n">
        <v>145.06</v>
      </c>
      <c r="I15346" s="14" t="n">
        <v>85</v>
      </c>
      <c r="J15346" s="23" t="n">
        <f aca="false">IF(AND(E15346="Priority",ISNUMBER('Cost model'!N434)),'Cost model'!N434,'Cost model'!M434)</f>
        <v>100</v>
      </c>
      <c r="K15346" s="14" t="n">
        <f aca="false">J15346-H15346</f>
        <v>-45.06</v>
      </c>
      <c r="L15346" s="14" t="n">
        <f aca="false">G15346-H15346</f>
        <v>-60.06</v>
      </c>
    </row>
    <row r="15347" customFormat="false" ht="15" hidden="false" customHeight="false" outlineLevel="0" collapsed="false">
      <c r="A15347" s="2" t="s">
        <v>142</v>
      </c>
      <c r="B15347" s="2" t="s">
        <v>124</v>
      </c>
      <c r="C15347" s="2" t="s">
        <v>48</v>
      </c>
      <c r="D15347" s="2" t="s">
        <v>14</v>
      </c>
      <c r="E15347" s="2" t="s">
        <v>74</v>
      </c>
      <c r="F15347" s="2" t="s">
        <v>976</v>
      </c>
      <c r="G15347" s="14" t="n">
        <v>45</v>
      </c>
      <c r="H15347" s="14" t="n">
        <v>171.7</v>
      </c>
      <c r="I15347" s="14" t="n">
        <v>125</v>
      </c>
      <c r="J15347" s="23" t="n">
        <f aca="false">IF(AND(E15347="Priority",ISNUMBER('Cost model'!N672)),'Cost model'!N672,'Cost model'!M672)</f>
        <v>155</v>
      </c>
      <c r="K15347" s="14" t="n">
        <f aca="false">J15347-H15347</f>
        <v>-16.7</v>
      </c>
      <c r="L15347" s="14" t="n">
        <f aca="false">G15347-H15347</f>
        <v>-126.7</v>
      </c>
    </row>
    <row r="15348" customFormat="false" ht="15" hidden="false" customHeight="false" outlineLevel="0" collapsed="false">
      <c r="A15348" s="2" t="s">
        <v>124</v>
      </c>
      <c r="B15348" s="2" t="s">
        <v>124</v>
      </c>
      <c r="C15348" s="2" t="s">
        <v>48</v>
      </c>
      <c r="D15348" s="2" t="s">
        <v>10</v>
      </c>
      <c r="E15348" s="2" t="s">
        <v>74</v>
      </c>
      <c r="F15348" s="2" t="s">
        <v>977</v>
      </c>
      <c r="G15348" s="14" t="n">
        <v>12.5</v>
      </c>
      <c r="H15348" s="14" t="n">
        <v>17.64</v>
      </c>
      <c r="I15348" s="14" t="n">
        <v>12.5</v>
      </c>
      <c r="J15348" s="23" t="n">
        <f aca="false">IF(AND(E15348="Priority",ISNUMBER('Cost model'!N318)),'Cost model'!N318,'Cost model'!M318)</f>
        <v>14.5</v>
      </c>
      <c r="K15348" s="14" t="n">
        <f aca="false">J15348-H15348</f>
        <v>-3.14</v>
      </c>
      <c r="L15348" s="14" t="n">
        <f aca="false">G15348-H15348</f>
        <v>-5.14</v>
      </c>
    </row>
    <row r="15349" customFormat="false" ht="15" hidden="false" customHeight="false" outlineLevel="0" collapsed="false">
      <c r="A15349" s="2" t="s">
        <v>124</v>
      </c>
      <c r="B15349" s="2" t="s">
        <v>124</v>
      </c>
      <c r="C15349" s="2" t="s">
        <v>48</v>
      </c>
      <c r="D15349" s="2" t="s">
        <v>12</v>
      </c>
      <c r="E15349" s="2" t="s">
        <v>83</v>
      </c>
      <c r="F15349" s="2" t="s">
        <v>977</v>
      </c>
      <c r="G15349" s="14" t="n">
        <v>19.5</v>
      </c>
      <c r="H15349" s="14" t="n">
        <v>24.57</v>
      </c>
      <c r="I15349" s="14" t="n">
        <v>19.5</v>
      </c>
      <c r="J15349" s="23" t="n">
        <f aca="false">IF(AND(E15349="Priority",ISNUMBER('Cost model'!N321)),'Cost model'!N321,'Cost model'!M321)</f>
        <v>55</v>
      </c>
      <c r="K15349" s="14" t="n">
        <f aca="false">J15349-H15349</f>
        <v>30.43</v>
      </c>
      <c r="L15349" s="14" t="n">
        <f aca="false">G15349-H15349</f>
        <v>-5.07</v>
      </c>
    </row>
    <row r="15350" customFormat="false" ht="15" hidden="false" customHeight="false" outlineLevel="0" collapsed="false">
      <c r="A15350" s="2" t="s">
        <v>124</v>
      </c>
      <c r="B15350" s="2" t="s">
        <v>124</v>
      </c>
      <c r="C15350" s="2" t="s">
        <v>48</v>
      </c>
      <c r="D15350" s="2" t="s">
        <v>12</v>
      </c>
      <c r="E15350" s="2" t="s">
        <v>74</v>
      </c>
      <c r="F15350" s="2" t="s">
        <v>977</v>
      </c>
      <c r="G15350" s="14" t="n">
        <v>12.5</v>
      </c>
      <c r="H15350" s="14" t="n">
        <v>59.18</v>
      </c>
      <c r="I15350" s="14" t="n">
        <v>12.5</v>
      </c>
      <c r="J15350" s="23" t="n">
        <f aca="false">IF(AND(E15350="Priority",ISNUMBER('Cost model'!N321)),'Cost model'!N321,'Cost model'!M321)</f>
        <v>40</v>
      </c>
      <c r="K15350" s="14" t="n">
        <f aca="false">J15350-H15350</f>
        <v>-19.18</v>
      </c>
      <c r="L15350" s="14" t="n">
        <f aca="false">G15350-H15350</f>
        <v>-46.68</v>
      </c>
    </row>
    <row r="15351" customFormat="false" ht="15" hidden="false" customHeight="false" outlineLevel="0" collapsed="false">
      <c r="A15351" s="2" t="s">
        <v>124</v>
      </c>
      <c r="B15351" s="2" t="s">
        <v>124</v>
      </c>
      <c r="C15351" s="2" t="s">
        <v>49</v>
      </c>
      <c r="D15351" s="2" t="s">
        <v>12</v>
      </c>
      <c r="E15351" s="2" t="s">
        <v>74</v>
      </c>
      <c r="F15351" s="2" t="s">
        <v>977</v>
      </c>
      <c r="G15351" s="14" t="n">
        <v>19.5</v>
      </c>
      <c r="H15351" s="14" t="n">
        <v>45.14</v>
      </c>
      <c r="I15351" s="14" t="n">
        <v>19.5</v>
      </c>
      <c r="J15351" s="23" t="n">
        <f aca="false">IF(AND(E15351="Priority",ISNUMBER('Cost model'!N322)),'Cost model'!N322,'Cost model'!M322)</f>
        <v>50</v>
      </c>
      <c r="K15351" s="14" t="n">
        <f aca="false">J15351-H15351</f>
        <v>4.86</v>
      </c>
      <c r="L15351" s="14" t="n">
        <f aca="false">G15351-H15351</f>
        <v>-25.64</v>
      </c>
    </row>
    <row r="15352" customFormat="false" ht="15" hidden="false" customHeight="false" outlineLevel="0" collapsed="false">
      <c r="A15352" s="2" t="s">
        <v>174</v>
      </c>
      <c r="B15352" s="2" t="s">
        <v>174</v>
      </c>
      <c r="C15352" s="2" t="s">
        <v>48</v>
      </c>
      <c r="D15352" s="2" t="s">
        <v>12</v>
      </c>
      <c r="E15352" s="2" t="s">
        <v>74</v>
      </c>
      <c r="F15352" s="2" t="s">
        <v>977</v>
      </c>
      <c r="G15352" s="14" t="n">
        <v>12.5</v>
      </c>
      <c r="H15352" s="14" t="n">
        <v>42.65</v>
      </c>
      <c r="I15352" s="14" t="n">
        <v>12.5</v>
      </c>
      <c r="J15352" s="23" t="n">
        <f aca="false">IF(AND(E15352="Priority",ISNUMBER('Cost model'!N171)),'Cost model'!N171,'Cost model'!M171)</f>
        <v>40</v>
      </c>
      <c r="K15352" s="14" t="n">
        <f aca="false">J15352-H15352</f>
        <v>-2.65</v>
      </c>
      <c r="L15352" s="14" t="n">
        <f aca="false">G15352-H15352</f>
        <v>-30.15</v>
      </c>
    </row>
    <row r="15353" customFormat="false" ht="15" hidden="false" customHeight="false" outlineLevel="0" collapsed="false">
      <c r="A15353" s="2" t="s">
        <v>142</v>
      </c>
      <c r="B15353" s="2" t="s">
        <v>142</v>
      </c>
      <c r="C15353" s="2" t="s">
        <v>47</v>
      </c>
      <c r="D15353" s="2" t="s">
        <v>12</v>
      </c>
      <c r="E15353" s="2" t="s">
        <v>74</v>
      </c>
      <c r="F15353" s="2" t="s">
        <v>977</v>
      </c>
      <c r="G15353" s="14" t="n">
        <v>9.5</v>
      </c>
      <c r="H15353" s="14" t="n">
        <v>26.1</v>
      </c>
      <c r="I15353" s="14" t="n">
        <v>9.5</v>
      </c>
      <c r="J15353" s="23" t="n">
        <f aca="false">IF(AND(E15353="Priority",ISNUMBER('Cost model'!N635)),'Cost model'!N635,'Cost model'!M635)</f>
        <v>30.5</v>
      </c>
      <c r="K15353" s="14" t="n">
        <f aca="false">J15353-H15353</f>
        <v>4.4</v>
      </c>
      <c r="L15353" s="14" t="n">
        <f aca="false">G15353-H15353</f>
        <v>-16.6</v>
      </c>
    </row>
    <row r="15354" customFormat="false" ht="15" hidden="false" customHeight="false" outlineLevel="0" collapsed="false">
      <c r="A15354" s="2" t="s">
        <v>221</v>
      </c>
      <c r="B15354" s="2" t="s">
        <v>221</v>
      </c>
      <c r="C15354" s="2" t="s">
        <v>49</v>
      </c>
      <c r="D15354" s="2" t="s">
        <v>10</v>
      </c>
      <c r="E15354" s="2" t="s">
        <v>74</v>
      </c>
      <c r="F15354" s="2" t="s">
        <v>977</v>
      </c>
      <c r="G15354" s="14" t="n">
        <v>17.5</v>
      </c>
      <c r="H15354" s="14" t="n">
        <v>22.99</v>
      </c>
      <c r="I15354" s="14" t="n">
        <v>17.5</v>
      </c>
      <c r="J15354" s="23" t="n">
        <f aca="false">IF(AND(E15354="Priority",ISNUMBER('Cost model'!N739)),'Cost model'!N739,'Cost model'!M739)</f>
        <v>17.5</v>
      </c>
      <c r="K15354" s="14" t="n">
        <f aca="false">J15354-H15354</f>
        <v>-5.49</v>
      </c>
      <c r="L15354" s="14" t="n">
        <f aca="false">G15354-H15354</f>
        <v>-5.49</v>
      </c>
    </row>
    <row r="15355" customFormat="false" ht="15" hidden="false" customHeight="false" outlineLevel="0" collapsed="false">
      <c r="A15355" s="2" t="s">
        <v>124</v>
      </c>
      <c r="B15355" s="2" t="s">
        <v>124</v>
      </c>
      <c r="C15355" s="2" t="s">
        <v>49</v>
      </c>
      <c r="D15355" s="2" t="s">
        <v>12</v>
      </c>
      <c r="E15355" s="2" t="s">
        <v>74</v>
      </c>
      <c r="F15355" s="2" t="s">
        <v>977</v>
      </c>
      <c r="G15355" s="14" t="n">
        <v>9.5</v>
      </c>
      <c r="H15355" s="14" t="n">
        <v>21.55</v>
      </c>
      <c r="I15355" s="14" t="n">
        <v>19.5</v>
      </c>
      <c r="J15355" s="23" t="n">
        <f aca="false">IF(AND(E15355="Priority",ISNUMBER('Cost model'!N322)),'Cost model'!N322,'Cost model'!M322)</f>
        <v>50</v>
      </c>
      <c r="K15355" s="14" t="n">
        <f aca="false">J15355-H15355</f>
        <v>28.45</v>
      </c>
      <c r="L15355" s="14" t="n">
        <f aca="false">G15355-H15355</f>
        <v>-12.05</v>
      </c>
    </row>
    <row r="15356" customFormat="false" ht="15" hidden="false" customHeight="false" outlineLevel="0" collapsed="false">
      <c r="A15356" s="2" t="s">
        <v>174</v>
      </c>
      <c r="B15356" s="2" t="s">
        <v>142</v>
      </c>
      <c r="C15356" s="2" t="s">
        <v>49</v>
      </c>
      <c r="D15356" s="2" t="s">
        <v>10</v>
      </c>
      <c r="E15356" s="2" t="s">
        <v>83</v>
      </c>
      <c r="F15356" s="2" t="s">
        <v>976</v>
      </c>
      <c r="G15356" s="14" t="n">
        <v>24.5</v>
      </c>
      <c r="H15356" s="14" t="n">
        <v>24.57</v>
      </c>
      <c r="I15356" s="14" t="n">
        <v>24.5</v>
      </c>
      <c r="J15356" s="23" t="n">
        <f aca="false">IF(AND(E15356="Priority",ISNUMBER('Cost model'!N124)),'Cost model'!N124,'Cost model'!M124)</f>
        <v>29.5</v>
      </c>
      <c r="K15356" s="14" t="n">
        <f aca="false">J15356-H15356</f>
        <v>4.93</v>
      </c>
      <c r="L15356" s="14" t="n">
        <f aca="false">G15356-H15356</f>
        <v>-0.0700000000000003</v>
      </c>
    </row>
    <row r="15357" customFormat="false" ht="15" hidden="false" customHeight="false" outlineLevel="0" collapsed="false">
      <c r="A15357" s="2" t="s">
        <v>124</v>
      </c>
      <c r="B15357" s="2" t="s">
        <v>124</v>
      </c>
      <c r="C15357" s="2" t="s">
        <v>48</v>
      </c>
      <c r="D15357" s="2" t="s">
        <v>10</v>
      </c>
      <c r="E15357" s="2" t="s">
        <v>83</v>
      </c>
      <c r="F15357" s="2" t="s">
        <v>977</v>
      </c>
      <c r="G15357" s="14" t="n">
        <v>17.5</v>
      </c>
      <c r="H15357" s="14" t="n">
        <v>16.56</v>
      </c>
      <c r="I15357" s="14" t="n">
        <v>17.5</v>
      </c>
      <c r="J15357" s="23" t="n">
        <f aca="false">IF(AND(E15357="Priority",ISNUMBER('Cost model'!N318)),'Cost model'!N318,'Cost model'!M318)</f>
        <v>19.5</v>
      </c>
      <c r="K15357" s="14" t="n">
        <f aca="false">J15357-H15357</f>
        <v>2.94</v>
      </c>
      <c r="L15357" s="14" t="n">
        <f aca="false">G15357-H15357</f>
        <v>0.940000000000001</v>
      </c>
    </row>
    <row r="15358" customFormat="false" ht="15" hidden="false" customHeight="false" outlineLevel="0" collapsed="false">
      <c r="A15358" s="2" t="s">
        <v>124</v>
      </c>
      <c r="B15358" s="2" t="s">
        <v>123</v>
      </c>
      <c r="C15358" s="2" t="s">
        <v>49</v>
      </c>
      <c r="D15358" s="2" t="s">
        <v>10</v>
      </c>
      <c r="E15358" s="2" t="s">
        <v>74</v>
      </c>
      <c r="F15358" s="2" t="s">
        <v>976</v>
      </c>
      <c r="G15358" s="14" t="n">
        <v>17.5</v>
      </c>
      <c r="H15358" s="14" t="n">
        <v>14.36</v>
      </c>
      <c r="I15358" s="14" t="n">
        <v>19.5</v>
      </c>
      <c r="J15358" s="23" t="n">
        <f aca="false">IF(AND(E15358="Priority",ISNUMBER('Cost model'!N394)),'Cost model'!N394,'Cost model'!M394)</f>
        <v>20.5</v>
      </c>
      <c r="K15358" s="14" t="n">
        <f aca="false">J15358-H15358</f>
        <v>6.14</v>
      </c>
      <c r="L15358" s="14" t="n">
        <f aca="false">G15358-H15358</f>
        <v>3.14</v>
      </c>
    </row>
    <row r="15359" customFormat="false" ht="15" hidden="false" customHeight="false" outlineLevel="0" collapsed="false">
      <c r="A15359" s="2" t="s">
        <v>221</v>
      </c>
      <c r="B15359" s="2" t="s">
        <v>221</v>
      </c>
      <c r="C15359" s="2" t="s">
        <v>49</v>
      </c>
      <c r="D15359" s="2" t="s">
        <v>13</v>
      </c>
      <c r="E15359" s="2" t="s">
        <v>74</v>
      </c>
      <c r="F15359" s="2" t="s">
        <v>977</v>
      </c>
      <c r="G15359" s="14" t="n">
        <v>50</v>
      </c>
      <c r="H15359" s="14" t="n">
        <v>106.63</v>
      </c>
      <c r="I15359" s="14" t="n">
        <v>50</v>
      </c>
      <c r="J15359" s="23" t="n">
        <f aca="false">IF(AND(E15359="Priority",ISNUMBER('Cost model'!N745)),'Cost model'!N745,'Cost model'!M745)</f>
        <v>130</v>
      </c>
      <c r="K15359" s="14" t="n">
        <f aca="false">J15359-H15359</f>
        <v>23.37</v>
      </c>
      <c r="L15359" s="14" t="n">
        <f aca="false">G15359-H15359</f>
        <v>-56.63</v>
      </c>
    </row>
    <row r="15360" customFormat="false" ht="15" hidden="false" customHeight="false" outlineLevel="0" collapsed="false">
      <c r="A15360" s="2" t="s">
        <v>142</v>
      </c>
      <c r="B15360" s="2" t="s">
        <v>142</v>
      </c>
      <c r="C15360" s="2" t="s">
        <v>49</v>
      </c>
      <c r="D15360" s="2" t="s">
        <v>14</v>
      </c>
      <c r="E15360" s="2" t="s">
        <v>74</v>
      </c>
      <c r="F15360" s="2" t="s">
        <v>977</v>
      </c>
      <c r="G15360" s="14" t="n">
        <v>85</v>
      </c>
      <c r="H15360" s="14" t="n">
        <v>88.68</v>
      </c>
      <c r="I15360" s="14" t="n">
        <v>85</v>
      </c>
      <c r="J15360" s="23" t="n">
        <f aca="false">IF(AND(E15360="Priority",ISNUMBER('Cost model'!N643)),'Cost model'!N643,'Cost model'!M643)</f>
        <v>110</v>
      </c>
      <c r="K15360" s="14" t="n">
        <f aca="false">J15360-H15360</f>
        <v>21.32</v>
      </c>
      <c r="L15360" s="14" t="n">
        <f aca="false">G15360-H15360</f>
        <v>-3.68000000000001</v>
      </c>
    </row>
    <row r="15361" customFormat="false" ht="15" hidden="false" customHeight="false" outlineLevel="0" collapsed="false">
      <c r="A15361" s="2" t="s">
        <v>124</v>
      </c>
      <c r="B15361" s="2" t="s">
        <v>124</v>
      </c>
      <c r="C15361" s="2" t="s">
        <v>48</v>
      </c>
      <c r="D15361" s="2" t="s">
        <v>10</v>
      </c>
      <c r="E15361" s="2" t="s">
        <v>74</v>
      </c>
      <c r="F15361" s="2" t="s">
        <v>977</v>
      </c>
      <c r="G15361" s="14" t="n">
        <v>12.5</v>
      </c>
      <c r="H15361" s="14" t="n">
        <v>14.22</v>
      </c>
      <c r="I15361" s="14" t="n">
        <v>12.5</v>
      </c>
      <c r="J15361" s="23" t="n">
        <f aca="false">IF(AND(E15361="Priority",ISNUMBER('Cost model'!N318)),'Cost model'!N318,'Cost model'!M318)</f>
        <v>14.5</v>
      </c>
      <c r="K15361" s="14" t="n">
        <f aca="false">J15361-H15361</f>
        <v>0.279999999999999</v>
      </c>
      <c r="L15361" s="14" t="n">
        <f aca="false">G15361-H15361</f>
        <v>-1.72</v>
      </c>
    </row>
    <row r="15362" customFormat="false" ht="15" hidden="false" customHeight="false" outlineLevel="0" collapsed="false">
      <c r="A15362" s="2" t="s">
        <v>124</v>
      </c>
      <c r="B15362" s="2" t="s">
        <v>124</v>
      </c>
      <c r="C15362" s="2" t="s">
        <v>47</v>
      </c>
      <c r="D15362" s="2" t="s">
        <v>10</v>
      </c>
      <c r="E15362" s="2" t="s">
        <v>74</v>
      </c>
      <c r="F15362" s="2" t="s">
        <v>977</v>
      </c>
      <c r="G15362" s="14" t="n">
        <v>9.5</v>
      </c>
      <c r="H15362" s="14" t="n">
        <v>28.26</v>
      </c>
      <c r="I15362" s="14" t="n">
        <v>9.5</v>
      </c>
      <c r="J15362" s="23" t="n">
        <f aca="false">IF(AND(E15362="Priority",ISNUMBER('Cost model'!N317)),'Cost model'!N317,'Cost model'!M317)</f>
        <v>10.5</v>
      </c>
      <c r="K15362" s="14" t="n">
        <f aca="false">J15362-H15362</f>
        <v>-17.76</v>
      </c>
      <c r="L15362" s="14" t="n">
        <f aca="false">G15362-H15362</f>
        <v>-18.76</v>
      </c>
    </row>
    <row r="15363" customFormat="false" ht="15" hidden="false" customHeight="false" outlineLevel="0" collapsed="false">
      <c r="A15363" s="2" t="s">
        <v>174</v>
      </c>
      <c r="B15363" s="2" t="s">
        <v>124</v>
      </c>
      <c r="C15363" s="2" t="s">
        <v>48</v>
      </c>
      <c r="D15363" s="2" t="s">
        <v>10</v>
      </c>
      <c r="E15363" s="2" t="s">
        <v>74</v>
      </c>
      <c r="F15363" s="2" t="s">
        <v>976</v>
      </c>
      <c r="G15363" s="14" t="n">
        <v>12.5</v>
      </c>
      <c r="H15363" s="14" t="n">
        <v>21.7</v>
      </c>
      <c r="I15363" s="14" t="n">
        <v>12.5</v>
      </c>
      <c r="J15363" s="23" t="n">
        <f aca="false">IF(AND(E15363="Priority",ISNUMBER('Cost model'!N108)),'Cost model'!N108,'Cost model'!M108)</f>
        <v>15.5</v>
      </c>
      <c r="K15363" s="14" t="n">
        <f aca="false">J15363-H15363</f>
        <v>-6.2</v>
      </c>
      <c r="L15363" s="14" t="n">
        <f aca="false">G15363-H15363</f>
        <v>-9.2</v>
      </c>
    </row>
    <row r="15364" customFormat="false" ht="15" hidden="false" customHeight="false" outlineLevel="0" collapsed="false">
      <c r="A15364" s="2" t="s">
        <v>142</v>
      </c>
      <c r="B15364" s="2" t="s">
        <v>142</v>
      </c>
      <c r="C15364" s="2" t="s">
        <v>47</v>
      </c>
      <c r="D15364" s="2" t="s">
        <v>10</v>
      </c>
      <c r="E15364" s="2" t="s">
        <v>74</v>
      </c>
      <c r="F15364" s="2" t="s">
        <v>977</v>
      </c>
      <c r="G15364" s="14" t="n">
        <v>9.5</v>
      </c>
      <c r="H15364" s="14" t="n">
        <v>7.34</v>
      </c>
      <c r="I15364" s="14" t="n">
        <v>9.5</v>
      </c>
      <c r="J15364" s="23" t="n">
        <f aca="false">IF(AND(E15364="Priority",ISNUMBER('Cost model'!N632)),'Cost model'!N632,'Cost model'!M632)</f>
        <v>9.5</v>
      </c>
      <c r="K15364" s="14" t="n">
        <f aca="false">J15364-H15364</f>
        <v>2.16</v>
      </c>
      <c r="L15364" s="14" t="n">
        <f aca="false">G15364-H15364</f>
        <v>2.16</v>
      </c>
    </row>
    <row r="15365" customFormat="false" ht="15" hidden="false" customHeight="false" outlineLevel="0" collapsed="false">
      <c r="A15365" s="2" t="s">
        <v>174</v>
      </c>
      <c r="B15365" s="2" t="s">
        <v>174</v>
      </c>
      <c r="C15365" s="2" t="s">
        <v>47</v>
      </c>
      <c r="D15365" s="2" t="s">
        <v>10</v>
      </c>
      <c r="E15365" s="2" t="s">
        <v>83</v>
      </c>
      <c r="F15365" s="2" t="s">
        <v>977</v>
      </c>
      <c r="G15365" s="14" t="n">
        <v>14.5</v>
      </c>
      <c r="H15365" s="14" t="n">
        <v>8.42</v>
      </c>
      <c r="I15365" s="14" t="n">
        <v>14.5</v>
      </c>
      <c r="J15365" s="23" t="n">
        <f aca="false">IF(AND(E15365="Priority",ISNUMBER('Cost model'!N167)),'Cost model'!N167,'Cost model'!M167)</f>
        <v>13.5</v>
      </c>
      <c r="K15365" s="14" t="n">
        <f aca="false">J15365-H15365</f>
        <v>5.08</v>
      </c>
      <c r="L15365" s="14" t="n">
        <f aca="false">G15365-H15365</f>
        <v>6.08</v>
      </c>
    </row>
    <row r="15366" customFormat="false" ht="15" hidden="false" customHeight="false" outlineLevel="0" collapsed="false">
      <c r="A15366" s="2" t="s">
        <v>124</v>
      </c>
      <c r="B15366" s="2" t="s">
        <v>124</v>
      </c>
      <c r="C15366" s="2" t="s">
        <v>48</v>
      </c>
      <c r="D15366" s="2" t="s">
        <v>10</v>
      </c>
      <c r="E15366" s="2" t="s">
        <v>74</v>
      </c>
      <c r="F15366" s="2" t="s">
        <v>977</v>
      </c>
      <c r="G15366" s="14" t="n">
        <v>12.5</v>
      </c>
      <c r="H15366" s="14" t="n">
        <v>14.36</v>
      </c>
      <c r="I15366" s="14" t="n">
        <v>12.5</v>
      </c>
      <c r="J15366" s="23" t="n">
        <f aca="false">IF(AND(E15366="Priority",ISNUMBER('Cost model'!N318)),'Cost model'!N318,'Cost model'!M318)</f>
        <v>14.5</v>
      </c>
      <c r="K15366" s="14" t="n">
        <f aca="false">J15366-H15366</f>
        <v>0.140000000000001</v>
      </c>
      <c r="L15366" s="14" t="n">
        <f aca="false">G15366-H15366</f>
        <v>-1.86</v>
      </c>
    </row>
    <row r="15367" customFormat="false" ht="15" hidden="false" customHeight="false" outlineLevel="0" collapsed="false">
      <c r="A15367" s="2" t="s">
        <v>221</v>
      </c>
      <c r="B15367" s="2" t="s">
        <v>158</v>
      </c>
      <c r="C15367" s="2" t="s">
        <v>47</v>
      </c>
      <c r="D15367" s="2" t="s">
        <v>10</v>
      </c>
      <c r="E15367" s="2" t="s">
        <v>74</v>
      </c>
      <c r="F15367" s="2" t="s">
        <v>976</v>
      </c>
      <c r="G15367" s="14" t="n">
        <v>9.5</v>
      </c>
      <c r="H15367" s="14" t="n">
        <v>11.46</v>
      </c>
      <c r="I15367" s="14" t="n">
        <v>14.5</v>
      </c>
      <c r="J15367" s="23" t="n">
        <f aca="false">IF(AND(E15367="Priority",ISNUMBER('Cost model'!N752)),'Cost model'!N752,'Cost model'!M752)</f>
        <v>12.5</v>
      </c>
      <c r="K15367" s="14" t="n">
        <f aca="false">J15367-H15367</f>
        <v>1.04</v>
      </c>
      <c r="L15367" s="14" t="n">
        <f aca="false">G15367-H15367</f>
        <v>-1.96</v>
      </c>
    </row>
    <row r="15368" customFormat="false" ht="15" hidden="false" customHeight="false" outlineLevel="0" collapsed="false">
      <c r="A15368" s="2" t="s">
        <v>221</v>
      </c>
      <c r="B15368" s="2" t="s">
        <v>221</v>
      </c>
      <c r="C15368" s="2" t="s">
        <v>49</v>
      </c>
      <c r="D15368" s="2" t="s">
        <v>13</v>
      </c>
      <c r="E15368" s="2" t="s">
        <v>74</v>
      </c>
      <c r="F15368" s="2" t="s">
        <v>977</v>
      </c>
      <c r="G15368" s="14" t="n">
        <v>50</v>
      </c>
      <c r="H15368" s="14" t="n">
        <v>187.81</v>
      </c>
      <c r="I15368" s="14" t="n">
        <v>50</v>
      </c>
      <c r="J15368" s="23" t="n">
        <f aca="false">IF(AND(E15368="Priority",ISNUMBER('Cost model'!N745)),'Cost model'!N745,'Cost model'!M745)</f>
        <v>130</v>
      </c>
      <c r="K15368" s="14" t="n">
        <f aca="false">J15368-H15368</f>
        <v>-57.81</v>
      </c>
      <c r="L15368" s="14" t="n">
        <f aca="false">G15368-H15368</f>
        <v>-137.81</v>
      </c>
    </row>
    <row r="15369" customFormat="false" ht="15" hidden="false" customHeight="false" outlineLevel="0" collapsed="false">
      <c r="A15369" s="2" t="s">
        <v>142</v>
      </c>
      <c r="B15369" s="2" t="s">
        <v>142</v>
      </c>
      <c r="C15369" s="2" t="s">
        <v>48</v>
      </c>
      <c r="D15369" s="2" t="s">
        <v>10</v>
      </c>
      <c r="E15369" s="2" t="s">
        <v>74</v>
      </c>
      <c r="F15369" s="2" t="s">
        <v>977</v>
      </c>
      <c r="G15369" s="14" t="n">
        <v>12.5</v>
      </c>
      <c r="H15369" s="14" t="n">
        <v>6.78</v>
      </c>
      <c r="I15369" s="14" t="n">
        <v>12.5</v>
      </c>
      <c r="J15369" s="23" t="n">
        <f aca="false">IF(AND(E15369="Priority",ISNUMBER('Cost model'!N633)),'Cost model'!N633,'Cost model'!M633)</f>
        <v>11.5</v>
      </c>
      <c r="K15369" s="14" t="n">
        <f aca="false">J15369-H15369</f>
        <v>4.72</v>
      </c>
      <c r="L15369" s="14" t="n">
        <f aca="false">G15369-H15369</f>
        <v>5.72</v>
      </c>
    </row>
    <row r="15370" customFormat="false" ht="15" hidden="false" customHeight="false" outlineLevel="0" collapsed="false">
      <c r="A15370" s="2" t="s">
        <v>174</v>
      </c>
      <c r="B15370" s="2" t="s">
        <v>174</v>
      </c>
      <c r="C15370" s="2" t="s">
        <v>49</v>
      </c>
      <c r="D15370" s="2" t="s">
        <v>10</v>
      </c>
      <c r="E15370" s="2" t="s">
        <v>74</v>
      </c>
      <c r="F15370" s="2" t="s">
        <v>977</v>
      </c>
      <c r="G15370" s="14" t="n">
        <v>19.5</v>
      </c>
      <c r="H15370" s="14" t="n">
        <v>48.81</v>
      </c>
      <c r="I15370" s="14" t="n">
        <v>17.5</v>
      </c>
      <c r="J15370" s="23" t="n">
        <f aca="false">IF(AND(E15370="Priority",ISNUMBER('Cost model'!N169)),'Cost model'!N169,'Cost model'!M169)</f>
        <v>18.5</v>
      </c>
      <c r="K15370" s="14" t="n">
        <f aca="false">J15370-H15370</f>
        <v>-30.31</v>
      </c>
      <c r="L15370" s="14" t="n">
        <f aca="false">G15370-H15370</f>
        <v>-29.31</v>
      </c>
    </row>
    <row r="15371" customFormat="false" ht="15" hidden="false" customHeight="false" outlineLevel="0" collapsed="false">
      <c r="A15371" s="2" t="s">
        <v>124</v>
      </c>
      <c r="B15371" s="2" t="s">
        <v>124</v>
      </c>
      <c r="C15371" s="2" t="s">
        <v>47</v>
      </c>
      <c r="D15371" s="2" t="s">
        <v>13</v>
      </c>
      <c r="E15371" s="2" t="s">
        <v>74</v>
      </c>
      <c r="F15371" s="2" t="s">
        <v>977</v>
      </c>
      <c r="G15371" s="14" t="n">
        <v>19</v>
      </c>
      <c r="H15371" s="14" t="n">
        <v>21.7</v>
      </c>
      <c r="I15371" s="14" t="n">
        <v>19</v>
      </c>
      <c r="J15371" s="23" t="n">
        <f aca="false">IF(AND(E15371="Priority",ISNUMBER('Cost model'!N323)),'Cost model'!N323,'Cost model'!M323)</f>
        <v>60</v>
      </c>
      <c r="K15371" s="14" t="n">
        <f aca="false">J15371-H15371</f>
        <v>38.3</v>
      </c>
      <c r="L15371" s="14" t="n">
        <f aca="false">G15371-H15371</f>
        <v>-2.7</v>
      </c>
    </row>
    <row r="15372" customFormat="false" ht="15" hidden="false" customHeight="false" outlineLevel="0" collapsed="false">
      <c r="A15372" s="2" t="s">
        <v>174</v>
      </c>
      <c r="B15372" s="2" t="s">
        <v>174</v>
      </c>
      <c r="C15372" s="2" t="s">
        <v>49</v>
      </c>
      <c r="D15372" s="2" t="s">
        <v>10</v>
      </c>
      <c r="E15372" s="2" t="s">
        <v>74</v>
      </c>
      <c r="F15372" s="2" t="s">
        <v>977</v>
      </c>
      <c r="G15372" s="14" t="n">
        <v>17.5</v>
      </c>
      <c r="H15372" s="14" t="n">
        <v>12.14</v>
      </c>
      <c r="I15372" s="14" t="n">
        <v>17.5</v>
      </c>
      <c r="J15372" s="23" t="n">
        <f aca="false">IF(AND(E15372="Priority",ISNUMBER('Cost model'!N169)),'Cost model'!N169,'Cost model'!M169)</f>
        <v>18.5</v>
      </c>
      <c r="K15372" s="14" t="n">
        <f aca="false">J15372-H15372</f>
        <v>6.36</v>
      </c>
      <c r="L15372" s="14" t="n">
        <f aca="false">G15372-H15372</f>
        <v>5.36</v>
      </c>
    </row>
    <row r="15373" customFormat="false" ht="15" hidden="false" customHeight="false" outlineLevel="0" collapsed="false">
      <c r="A15373" s="2" t="s">
        <v>174</v>
      </c>
      <c r="B15373" s="2" t="s">
        <v>158</v>
      </c>
      <c r="C15373" s="2" t="s">
        <v>49</v>
      </c>
      <c r="D15373" s="2" t="s">
        <v>10</v>
      </c>
      <c r="E15373" s="2" t="s">
        <v>74</v>
      </c>
      <c r="F15373" s="2" t="s">
        <v>976</v>
      </c>
      <c r="G15373" s="14" t="n">
        <v>17.5</v>
      </c>
      <c r="H15373" s="14" t="n">
        <v>15.95</v>
      </c>
      <c r="I15373" s="14" t="n">
        <v>17.5</v>
      </c>
      <c r="J15373" s="23" t="n">
        <f aca="false">IF(AND(E15373="Priority",ISNUMBER('Cost model'!N139)),'Cost model'!N139,'Cost model'!M139)</f>
        <v>19.5</v>
      </c>
      <c r="K15373" s="14" t="n">
        <f aca="false">J15373-H15373</f>
        <v>3.55</v>
      </c>
      <c r="L15373" s="14" t="n">
        <f aca="false">G15373-H15373</f>
        <v>1.55</v>
      </c>
    </row>
    <row r="15374" customFormat="false" ht="15" hidden="false" customHeight="false" outlineLevel="0" collapsed="false">
      <c r="A15374" s="2" t="s">
        <v>342</v>
      </c>
      <c r="B15374" s="2" t="s">
        <v>158</v>
      </c>
      <c r="C15374" s="2" t="s">
        <v>47</v>
      </c>
      <c r="D15374" s="2" t="s">
        <v>12</v>
      </c>
      <c r="E15374" s="2" t="s">
        <v>74</v>
      </c>
      <c r="F15374" s="2" t="s">
        <v>976</v>
      </c>
      <c r="G15374" s="14" t="n">
        <v>24.5</v>
      </c>
      <c r="H15374" s="14" t="n">
        <v>69.47</v>
      </c>
      <c r="I15374" s="14" t="n">
        <v>24.5</v>
      </c>
      <c r="J15374" s="23" t="n">
        <f aca="false">IF(AND(E15374="Priority",ISNUMBER('Cost model'!N215)),'Cost model'!N215,'Cost model'!M215)</f>
        <v>60</v>
      </c>
      <c r="K15374" s="14" t="n">
        <f aca="false">J15374-H15374</f>
        <v>-9.47</v>
      </c>
      <c r="L15374" s="14" t="n">
        <f aca="false">G15374-H15374</f>
        <v>-44.97</v>
      </c>
    </row>
    <row r="15375" customFormat="false" ht="15" hidden="false" customHeight="false" outlineLevel="0" collapsed="false">
      <c r="A15375" s="2" t="s">
        <v>174</v>
      </c>
      <c r="B15375" s="2" t="s">
        <v>174</v>
      </c>
      <c r="C15375" s="2" t="s">
        <v>49</v>
      </c>
      <c r="D15375" s="2" t="s">
        <v>10</v>
      </c>
      <c r="E15375" s="2" t="s">
        <v>74</v>
      </c>
      <c r="F15375" s="2" t="s">
        <v>977</v>
      </c>
      <c r="G15375" s="14" t="n">
        <v>17.5</v>
      </c>
      <c r="H15375" s="14" t="n">
        <v>11</v>
      </c>
      <c r="I15375" s="14" t="n">
        <v>17.5</v>
      </c>
      <c r="J15375" s="23" t="n">
        <f aca="false">IF(AND(E15375="Priority",ISNUMBER('Cost model'!N169)),'Cost model'!N169,'Cost model'!M169)</f>
        <v>18.5</v>
      </c>
      <c r="K15375" s="14" t="n">
        <f aca="false">J15375-H15375</f>
        <v>7.5</v>
      </c>
      <c r="L15375" s="14" t="n">
        <f aca="false">G15375-H15375</f>
        <v>6.5</v>
      </c>
    </row>
    <row r="15376" customFormat="false" ht="15" hidden="false" customHeight="false" outlineLevel="0" collapsed="false">
      <c r="A15376" s="2" t="s">
        <v>142</v>
      </c>
      <c r="B15376" s="2" t="s">
        <v>142</v>
      </c>
      <c r="C15376" s="2" t="s">
        <v>49</v>
      </c>
      <c r="D15376" s="2" t="s">
        <v>12</v>
      </c>
      <c r="E15376" s="2" t="s">
        <v>74</v>
      </c>
      <c r="F15376" s="2" t="s">
        <v>977</v>
      </c>
      <c r="G15376" s="14" t="n">
        <v>19.5</v>
      </c>
      <c r="H15376" s="14" t="n">
        <v>27.23</v>
      </c>
      <c r="I15376" s="14" t="n">
        <v>19.5</v>
      </c>
      <c r="J15376" s="23" t="n">
        <f aca="false">IF(AND(E15376="Priority",ISNUMBER('Cost model'!N637)),'Cost model'!N637,'Cost model'!M637)</f>
        <v>45</v>
      </c>
      <c r="K15376" s="14" t="n">
        <f aca="false">J15376-H15376</f>
        <v>17.77</v>
      </c>
      <c r="L15376" s="14" t="n">
        <f aca="false">G15376-H15376</f>
        <v>-7.73</v>
      </c>
    </row>
    <row r="15377" customFormat="false" ht="15" hidden="false" customHeight="false" outlineLevel="0" collapsed="false">
      <c r="A15377" s="2" t="s">
        <v>342</v>
      </c>
      <c r="B15377" s="2" t="s">
        <v>158</v>
      </c>
      <c r="C15377" s="2" t="s">
        <v>49</v>
      </c>
      <c r="D15377" s="2" t="s">
        <v>12</v>
      </c>
      <c r="E15377" s="2" t="s">
        <v>74</v>
      </c>
      <c r="F15377" s="2" t="s">
        <v>976</v>
      </c>
      <c r="G15377" s="14" t="n">
        <v>24.5</v>
      </c>
      <c r="H15377" s="14" t="n">
        <v>55.86</v>
      </c>
      <c r="I15377" s="14" t="n">
        <v>24.5</v>
      </c>
      <c r="J15377" s="23" t="n">
        <f aca="false">IF(AND(E15377="Priority",ISNUMBER('Cost model'!N217)),'Cost model'!N217,'Cost model'!M217)</f>
        <v>70</v>
      </c>
      <c r="K15377" s="14" t="n">
        <f aca="false">J15377-H15377</f>
        <v>14.14</v>
      </c>
      <c r="L15377" s="14" t="n">
        <f aca="false">G15377-H15377</f>
        <v>-31.36</v>
      </c>
    </row>
    <row r="15378" customFormat="false" ht="15" hidden="false" customHeight="false" outlineLevel="0" collapsed="false">
      <c r="A15378" s="2" t="s">
        <v>158</v>
      </c>
      <c r="B15378" s="2" t="s">
        <v>158</v>
      </c>
      <c r="C15378" s="2" t="s">
        <v>47</v>
      </c>
      <c r="D15378" s="2" t="s">
        <v>10</v>
      </c>
      <c r="E15378" s="2" t="s">
        <v>74</v>
      </c>
      <c r="F15378" s="2" t="s">
        <v>977</v>
      </c>
      <c r="G15378" s="14" t="n">
        <v>9.5</v>
      </c>
      <c r="H15378" s="14" t="n">
        <v>7.98</v>
      </c>
      <c r="I15378" s="14" t="n">
        <v>9.5</v>
      </c>
      <c r="J15378" s="23" t="n">
        <f aca="false">IF(AND(E15378="Priority",ISNUMBER('Cost model'!N422)),'Cost model'!N422,'Cost model'!M422)</f>
        <v>8.5</v>
      </c>
      <c r="K15378" s="14" t="n">
        <f aca="false">J15378-H15378</f>
        <v>0.52</v>
      </c>
      <c r="L15378" s="14" t="n">
        <f aca="false">G15378-H15378</f>
        <v>1.52</v>
      </c>
    </row>
    <row r="15379" customFormat="false" ht="15" hidden="false" customHeight="false" outlineLevel="0" collapsed="false">
      <c r="A15379" s="2" t="s">
        <v>124</v>
      </c>
      <c r="B15379" s="2" t="s">
        <v>124</v>
      </c>
      <c r="C15379" s="2" t="s">
        <v>47</v>
      </c>
      <c r="D15379" s="2" t="s">
        <v>13</v>
      </c>
      <c r="E15379" s="2" t="s">
        <v>74</v>
      </c>
      <c r="F15379" s="2" t="s">
        <v>977</v>
      </c>
      <c r="G15379" s="14" t="n">
        <v>19</v>
      </c>
      <c r="H15379" s="14" t="n">
        <v>28.07</v>
      </c>
      <c r="I15379" s="14" t="n">
        <v>19</v>
      </c>
      <c r="J15379" s="23" t="n">
        <f aca="false">IF(AND(E15379="Priority",ISNUMBER('Cost model'!N323)),'Cost model'!N323,'Cost model'!M323)</f>
        <v>60</v>
      </c>
      <c r="K15379" s="14" t="n">
        <f aca="false">J15379-H15379</f>
        <v>31.93</v>
      </c>
      <c r="L15379" s="14" t="n">
        <f aca="false">G15379-H15379</f>
        <v>-9.07</v>
      </c>
    </row>
    <row r="15380" customFormat="false" ht="15" hidden="false" customHeight="false" outlineLevel="0" collapsed="false">
      <c r="A15380" s="2" t="s">
        <v>124</v>
      </c>
      <c r="B15380" s="2" t="s">
        <v>124</v>
      </c>
      <c r="C15380" s="2" t="s">
        <v>48</v>
      </c>
      <c r="D15380" s="2" t="s">
        <v>10</v>
      </c>
      <c r="E15380" s="2" t="s">
        <v>74</v>
      </c>
      <c r="F15380" s="2" t="s">
        <v>977</v>
      </c>
      <c r="G15380" s="14" t="n">
        <v>12.5</v>
      </c>
      <c r="H15380" s="14" t="n">
        <v>11.01</v>
      </c>
      <c r="I15380" s="14" t="n">
        <v>12.5</v>
      </c>
      <c r="J15380" s="23" t="n">
        <f aca="false">IF(AND(E15380="Priority",ISNUMBER('Cost model'!N318)),'Cost model'!N318,'Cost model'!M318)</f>
        <v>14.5</v>
      </c>
      <c r="K15380" s="14" t="n">
        <f aca="false">J15380-H15380</f>
        <v>3.49</v>
      </c>
      <c r="L15380" s="14" t="n">
        <f aca="false">G15380-H15380</f>
        <v>1.49</v>
      </c>
    </row>
    <row r="15381" customFormat="false" ht="15" hidden="false" customHeight="false" outlineLevel="0" collapsed="false">
      <c r="A15381" s="2" t="s">
        <v>174</v>
      </c>
      <c r="B15381" s="2" t="s">
        <v>142</v>
      </c>
      <c r="C15381" s="2" t="s">
        <v>49</v>
      </c>
      <c r="D15381" s="2" t="s">
        <v>10</v>
      </c>
      <c r="E15381" s="2" t="s">
        <v>74</v>
      </c>
      <c r="F15381" s="2" t="s">
        <v>976</v>
      </c>
      <c r="G15381" s="14" t="n">
        <v>17.5</v>
      </c>
      <c r="H15381" s="14" t="n">
        <v>11</v>
      </c>
      <c r="I15381" s="14" t="n">
        <v>17.5</v>
      </c>
      <c r="J15381" s="23" t="n">
        <f aca="false">IF(AND(E15381="Priority",ISNUMBER('Cost model'!N124)),'Cost model'!N124,'Cost model'!M124)</f>
        <v>21.5</v>
      </c>
      <c r="K15381" s="14" t="n">
        <f aca="false">J15381-H15381</f>
        <v>10.5</v>
      </c>
      <c r="L15381" s="14" t="n">
        <f aca="false">G15381-H15381</f>
        <v>6.5</v>
      </c>
    </row>
    <row r="15382" customFormat="false" ht="15" hidden="false" customHeight="false" outlineLevel="0" collapsed="false">
      <c r="A15382" s="2" t="s">
        <v>123</v>
      </c>
      <c r="B15382" s="2" t="s">
        <v>221</v>
      </c>
      <c r="C15382" s="2" t="s">
        <v>47</v>
      </c>
      <c r="D15382" s="2" t="s">
        <v>13</v>
      </c>
      <c r="E15382" s="2" t="s">
        <v>74</v>
      </c>
      <c r="F15382" s="2" t="s">
        <v>976</v>
      </c>
      <c r="G15382" s="14" t="n">
        <v>24.5</v>
      </c>
      <c r="H15382" s="14" t="n">
        <v>10.87</v>
      </c>
      <c r="I15382" s="14" t="n">
        <v>45</v>
      </c>
      <c r="J15382" s="23" t="n">
        <f aca="false">IF(AND(E15382="Priority",ISNUMBER('Cost model'!N98)),'Cost model'!N98,'Cost model'!M98)</f>
        <v>75</v>
      </c>
      <c r="K15382" s="14" t="n">
        <f aca="false">J15382-H15382</f>
        <v>64.13</v>
      </c>
      <c r="L15382" s="14" t="n">
        <f aca="false">G15382-H15382</f>
        <v>13.63</v>
      </c>
    </row>
    <row r="15383" customFormat="false" ht="15" hidden="false" customHeight="false" outlineLevel="0" collapsed="false">
      <c r="A15383" s="2" t="s">
        <v>124</v>
      </c>
      <c r="B15383" s="2" t="s">
        <v>142</v>
      </c>
      <c r="C15383" s="2" t="s">
        <v>48</v>
      </c>
      <c r="D15383" s="2" t="s">
        <v>12</v>
      </c>
      <c r="E15383" s="2" t="s">
        <v>74</v>
      </c>
      <c r="F15383" s="2" t="s">
        <v>976</v>
      </c>
      <c r="G15383" s="14" t="n">
        <v>19.5</v>
      </c>
      <c r="H15383" s="14" t="n">
        <v>47.88</v>
      </c>
      <c r="I15383" s="14" t="n">
        <v>19.5</v>
      </c>
      <c r="J15383" s="23" t="n">
        <f aca="false">IF(AND(E15383="Priority",ISNUMBER('Cost model'!N336)),'Cost model'!N336,'Cost model'!M336)</f>
        <v>50</v>
      </c>
      <c r="K15383" s="14" t="n">
        <f aca="false">J15383-H15383</f>
        <v>2.12</v>
      </c>
      <c r="L15383" s="14" t="n">
        <f aca="false">G15383-H15383</f>
        <v>-28.38</v>
      </c>
    </row>
    <row r="15384" customFormat="false" ht="15" hidden="false" customHeight="false" outlineLevel="0" collapsed="false">
      <c r="A15384" s="2" t="s">
        <v>174</v>
      </c>
      <c r="B15384" s="2" t="s">
        <v>174</v>
      </c>
      <c r="C15384" s="2" t="s">
        <v>49</v>
      </c>
      <c r="D15384" s="2" t="s">
        <v>12</v>
      </c>
      <c r="E15384" s="2" t="s">
        <v>74</v>
      </c>
      <c r="F15384" s="2" t="s">
        <v>977</v>
      </c>
      <c r="G15384" s="14" t="n">
        <v>19.5</v>
      </c>
      <c r="H15384" s="14" t="n">
        <v>46.95</v>
      </c>
      <c r="I15384" s="14" t="n">
        <v>19.5</v>
      </c>
      <c r="J15384" s="23" t="n">
        <f aca="false">IF(AND(E15384="Priority",ISNUMBER('Cost model'!N172)),'Cost model'!N172,'Cost model'!M172)</f>
        <v>45</v>
      </c>
      <c r="K15384" s="14" t="n">
        <f aca="false">J15384-H15384</f>
        <v>-1.95</v>
      </c>
      <c r="L15384" s="14" t="n">
        <f aca="false">G15384-H15384</f>
        <v>-27.45</v>
      </c>
    </row>
    <row r="15385" customFormat="false" ht="15" hidden="false" customHeight="false" outlineLevel="0" collapsed="false">
      <c r="A15385" s="2" t="s">
        <v>142</v>
      </c>
      <c r="B15385" s="2" t="s">
        <v>142</v>
      </c>
      <c r="C15385" s="2" t="s">
        <v>47</v>
      </c>
      <c r="D15385" s="2" t="s">
        <v>10</v>
      </c>
      <c r="E15385" s="2" t="s">
        <v>74</v>
      </c>
      <c r="F15385" s="2" t="s">
        <v>977</v>
      </c>
      <c r="G15385" s="14" t="n">
        <v>9.5</v>
      </c>
      <c r="H15385" s="14" t="n">
        <v>7.48</v>
      </c>
      <c r="I15385" s="14" t="n">
        <v>9.5</v>
      </c>
      <c r="J15385" s="23" t="n">
        <f aca="false">IF(AND(E15385="Priority",ISNUMBER('Cost model'!N632)),'Cost model'!N632,'Cost model'!M632)</f>
        <v>9.5</v>
      </c>
      <c r="K15385" s="14" t="n">
        <f aca="false">J15385-H15385</f>
        <v>2.02</v>
      </c>
      <c r="L15385" s="14" t="n">
        <f aca="false">G15385-H15385</f>
        <v>2.02</v>
      </c>
    </row>
    <row r="15386" customFormat="false" ht="15" hidden="false" customHeight="false" outlineLevel="0" collapsed="false">
      <c r="A15386" s="2" t="s">
        <v>174</v>
      </c>
      <c r="B15386" s="2" t="s">
        <v>158</v>
      </c>
      <c r="C15386" s="2" t="s">
        <v>47</v>
      </c>
      <c r="D15386" s="2" t="s">
        <v>10</v>
      </c>
      <c r="E15386" s="2" t="s">
        <v>74</v>
      </c>
      <c r="F15386" s="2" t="s">
        <v>976</v>
      </c>
      <c r="G15386" s="14" t="n">
        <v>9.5</v>
      </c>
      <c r="H15386" s="14" t="n">
        <v>7.72</v>
      </c>
      <c r="I15386" s="14" t="n">
        <v>14.5</v>
      </c>
      <c r="J15386" s="23" t="n">
        <f aca="false">IF(AND(E15386="Priority",ISNUMBER('Cost model'!N137)),'Cost model'!N137,'Cost model'!M137)</f>
        <v>13.5</v>
      </c>
      <c r="K15386" s="14" t="n">
        <f aca="false">J15386-H15386</f>
        <v>5.78</v>
      </c>
      <c r="L15386" s="14" t="n">
        <f aca="false">G15386-H15386</f>
        <v>1.78</v>
      </c>
    </row>
    <row r="15387" customFormat="false" ht="15" hidden="false" customHeight="false" outlineLevel="0" collapsed="false">
      <c r="A15387" s="2" t="s">
        <v>174</v>
      </c>
      <c r="B15387" s="2" t="s">
        <v>142</v>
      </c>
      <c r="C15387" s="2" t="s">
        <v>49</v>
      </c>
      <c r="D15387" s="2" t="s">
        <v>10</v>
      </c>
      <c r="E15387" s="2" t="s">
        <v>74</v>
      </c>
      <c r="F15387" s="2" t="s">
        <v>976</v>
      </c>
      <c r="G15387" s="14" t="n">
        <v>17.5</v>
      </c>
      <c r="H15387" s="14" t="n">
        <v>11.74</v>
      </c>
      <c r="I15387" s="14" t="n">
        <v>17.5</v>
      </c>
      <c r="J15387" s="23" t="n">
        <f aca="false">IF(AND(E15387="Priority",ISNUMBER('Cost model'!N124)),'Cost model'!N124,'Cost model'!M124)</f>
        <v>21.5</v>
      </c>
      <c r="K15387" s="14" t="n">
        <f aca="false">J15387-H15387</f>
        <v>9.76</v>
      </c>
      <c r="L15387" s="14" t="n">
        <f aca="false">G15387-H15387</f>
        <v>5.76</v>
      </c>
    </row>
    <row r="15388" customFormat="false" ht="15" hidden="false" customHeight="false" outlineLevel="0" collapsed="false">
      <c r="A15388" s="2" t="s">
        <v>142</v>
      </c>
      <c r="B15388" s="2" t="s">
        <v>124</v>
      </c>
      <c r="C15388" s="2" t="s">
        <v>47</v>
      </c>
      <c r="D15388" s="2" t="s">
        <v>10</v>
      </c>
      <c r="E15388" s="2" t="s">
        <v>74</v>
      </c>
      <c r="F15388" s="2" t="s">
        <v>976</v>
      </c>
      <c r="G15388" s="14" t="n">
        <v>9.5</v>
      </c>
      <c r="H15388" s="14" t="n">
        <v>11.17</v>
      </c>
      <c r="I15388" s="14" t="n">
        <v>14.5</v>
      </c>
      <c r="J15388" s="23" t="n">
        <f aca="false">IF(AND(E15388="Priority",ISNUMBER('Cost model'!N662)),'Cost model'!N662,'Cost model'!M662)</f>
        <v>13.5</v>
      </c>
      <c r="K15388" s="14" t="n">
        <f aca="false">J15388-H15388</f>
        <v>2.33</v>
      </c>
      <c r="L15388" s="14" t="n">
        <f aca="false">G15388-H15388</f>
        <v>-1.67</v>
      </c>
    </row>
    <row r="15389" customFormat="false" ht="15" hidden="false" customHeight="false" outlineLevel="0" collapsed="false">
      <c r="A15389" s="2" t="s">
        <v>123</v>
      </c>
      <c r="B15389" s="2" t="s">
        <v>123</v>
      </c>
      <c r="C15389" s="2" t="s">
        <v>47</v>
      </c>
      <c r="D15389" s="2" t="s">
        <v>10</v>
      </c>
      <c r="E15389" s="2" t="s">
        <v>83</v>
      </c>
      <c r="F15389" s="2" t="s">
        <v>977</v>
      </c>
      <c r="G15389" s="14" t="n">
        <v>14.5</v>
      </c>
      <c r="H15389" s="14" t="n">
        <v>9.1</v>
      </c>
      <c r="I15389" s="14" t="n">
        <v>14.5</v>
      </c>
      <c r="J15389" s="23" t="n">
        <f aca="false">IF(AND(E15389="Priority",ISNUMBER('Cost model'!N62)),'Cost model'!N62,'Cost model'!M62)</f>
        <v>17.5</v>
      </c>
      <c r="K15389" s="14" t="n">
        <f aca="false">J15389-H15389</f>
        <v>8.4</v>
      </c>
      <c r="L15389" s="14" t="n">
        <f aca="false">G15389-H15389</f>
        <v>5.4</v>
      </c>
    </row>
    <row r="15390" customFormat="false" ht="15" hidden="false" customHeight="false" outlineLevel="0" collapsed="false">
      <c r="A15390" s="2" t="s">
        <v>174</v>
      </c>
      <c r="B15390" s="2" t="s">
        <v>124</v>
      </c>
      <c r="C15390" s="2" t="s">
        <v>47</v>
      </c>
      <c r="D15390" s="2" t="s">
        <v>10</v>
      </c>
      <c r="E15390" s="2" t="s">
        <v>74</v>
      </c>
      <c r="F15390" s="2" t="s">
        <v>976</v>
      </c>
      <c r="G15390" s="14" t="n">
        <v>9.5</v>
      </c>
      <c r="H15390" s="14" t="n">
        <v>11.17</v>
      </c>
      <c r="I15390" s="14" t="n">
        <v>9.5</v>
      </c>
      <c r="J15390" s="23" t="n">
        <f aca="false">IF(AND(E15390="Priority",ISNUMBER('Cost model'!N107)),'Cost model'!N107,'Cost model'!M107)</f>
        <v>12.5</v>
      </c>
      <c r="K15390" s="14" t="n">
        <f aca="false">J15390-H15390</f>
        <v>1.33</v>
      </c>
      <c r="L15390" s="14" t="n">
        <f aca="false">G15390-H15390</f>
        <v>-1.67</v>
      </c>
    </row>
    <row r="15391" customFormat="false" ht="15" hidden="false" customHeight="false" outlineLevel="0" collapsed="false">
      <c r="A15391" s="2" t="s">
        <v>174</v>
      </c>
      <c r="B15391" s="2" t="s">
        <v>174</v>
      </c>
      <c r="C15391" s="2" t="s">
        <v>47</v>
      </c>
      <c r="D15391" s="2" t="s">
        <v>12</v>
      </c>
      <c r="E15391" s="2" t="s">
        <v>74</v>
      </c>
      <c r="F15391" s="2" t="s">
        <v>977</v>
      </c>
      <c r="G15391" s="14" t="n">
        <v>9.5</v>
      </c>
      <c r="H15391" s="14" t="n">
        <v>28.85</v>
      </c>
      <c r="I15391" s="14" t="n">
        <v>9.5</v>
      </c>
      <c r="J15391" s="23" t="n">
        <f aca="false">IF(AND(E15391="Priority",ISNUMBER('Cost model'!N170)),'Cost model'!N170,'Cost model'!M170)</f>
        <v>25.5</v>
      </c>
      <c r="K15391" s="14" t="n">
        <f aca="false">J15391-H15391</f>
        <v>-3.35</v>
      </c>
      <c r="L15391" s="14" t="n">
        <f aca="false">G15391-H15391</f>
        <v>-19.35</v>
      </c>
    </row>
    <row r="15392" customFormat="false" ht="15" hidden="false" customHeight="false" outlineLevel="0" collapsed="false">
      <c r="A15392" s="2" t="s">
        <v>174</v>
      </c>
      <c r="B15392" s="2" t="s">
        <v>174</v>
      </c>
      <c r="C15392" s="2" t="s">
        <v>48</v>
      </c>
      <c r="D15392" s="2" t="s">
        <v>10</v>
      </c>
      <c r="E15392" s="2" t="s">
        <v>74</v>
      </c>
      <c r="F15392" s="2" t="s">
        <v>977</v>
      </c>
      <c r="G15392" s="14" t="n">
        <v>12.5</v>
      </c>
      <c r="H15392" s="14" t="n">
        <v>11</v>
      </c>
      <c r="I15392" s="14" t="n">
        <v>12.5</v>
      </c>
      <c r="J15392" s="23" t="n">
        <f aca="false">IF(AND(E15392="Priority",ISNUMBER('Cost model'!N168)),'Cost model'!N168,'Cost model'!M168)</f>
        <v>13.5</v>
      </c>
      <c r="K15392" s="14" t="n">
        <f aca="false">J15392-H15392</f>
        <v>2.5</v>
      </c>
      <c r="L15392" s="14" t="n">
        <f aca="false">G15392-H15392</f>
        <v>1.5</v>
      </c>
    </row>
    <row r="15393" customFormat="false" ht="15" hidden="false" customHeight="false" outlineLevel="0" collapsed="false">
      <c r="A15393" s="2" t="s">
        <v>221</v>
      </c>
      <c r="B15393" s="2" t="s">
        <v>158</v>
      </c>
      <c r="C15393" s="2" t="s">
        <v>47</v>
      </c>
      <c r="D15393" s="2" t="s">
        <v>13</v>
      </c>
      <c r="E15393" s="2" t="s">
        <v>74</v>
      </c>
      <c r="F15393" s="2" t="s">
        <v>976</v>
      </c>
      <c r="G15393" s="14" t="n">
        <v>19.5</v>
      </c>
      <c r="H15393" s="14" t="n">
        <v>53.34</v>
      </c>
      <c r="I15393" s="14" t="n">
        <v>34.5</v>
      </c>
      <c r="J15393" s="23" t="n">
        <f aca="false">IF(AND(E15393="Priority",ISNUMBER('Cost model'!N758)),'Cost model'!N758,'Cost model'!M758)</f>
        <v>80</v>
      </c>
      <c r="K15393" s="14" t="n">
        <f aca="false">J15393-H15393</f>
        <v>26.66</v>
      </c>
      <c r="L15393" s="14" t="n">
        <f aca="false">G15393-H15393</f>
        <v>-33.84</v>
      </c>
    </row>
    <row r="15394" customFormat="false" ht="15" hidden="false" customHeight="false" outlineLevel="0" collapsed="false">
      <c r="A15394" s="2" t="s">
        <v>142</v>
      </c>
      <c r="B15394" s="2" t="s">
        <v>142</v>
      </c>
      <c r="C15394" s="2" t="s">
        <v>47</v>
      </c>
      <c r="D15394" s="2" t="s">
        <v>10</v>
      </c>
      <c r="E15394" s="2" t="s">
        <v>74</v>
      </c>
      <c r="F15394" s="2" t="s">
        <v>977</v>
      </c>
      <c r="G15394" s="14" t="n">
        <v>9.5</v>
      </c>
      <c r="H15394" s="14" t="n">
        <v>12.2</v>
      </c>
      <c r="I15394" s="14" t="n">
        <v>9.5</v>
      </c>
      <c r="J15394" s="23" t="n">
        <f aca="false">IF(AND(E15394="Priority",ISNUMBER('Cost model'!N632)),'Cost model'!N632,'Cost model'!M632)</f>
        <v>9.5</v>
      </c>
      <c r="K15394" s="14" t="n">
        <f aca="false">J15394-H15394</f>
        <v>-2.7</v>
      </c>
      <c r="L15394" s="14" t="n">
        <f aca="false">G15394-H15394</f>
        <v>-2.7</v>
      </c>
    </row>
    <row r="15395" customFormat="false" ht="15" hidden="false" customHeight="false" outlineLevel="0" collapsed="false">
      <c r="A15395" s="2" t="s">
        <v>174</v>
      </c>
      <c r="B15395" s="2" t="s">
        <v>142</v>
      </c>
      <c r="C15395" s="2" t="s">
        <v>47</v>
      </c>
      <c r="D15395" s="2" t="s">
        <v>12</v>
      </c>
      <c r="E15395" s="2" t="s">
        <v>74</v>
      </c>
      <c r="F15395" s="2" t="s">
        <v>976</v>
      </c>
      <c r="G15395" s="14" t="n">
        <v>9.5</v>
      </c>
      <c r="H15395" s="14" t="n">
        <v>21.88</v>
      </c>
      <c r="I15395" s="14" t="n">
        <v>9.5</v>
      </c>
      <c r="J15395" s="23" t="n">
        <f aca="false">IF(AND(E15395="Priority",ISNUMBER('Cost model'!N125)),'Cost model'!N125,'Cost model'!M125)</f>
        <v>40</v>
      </c>
      <c r="K15395" s="14" t="n">
        <f aca="false">J15395-H15395</f>
        <v>18.12</v>
      </c>
      <c r="L15395" s="14" t="n">
        <f aca="false">G15395-H15395</f>
        <v>-12.38</v>
      </c>
    </row>
    <row r="15396" customFormat="false" ht="15" hidden="false" customHeight="false" outlineLevel="0" collapsed="false">
      <c r="A15396" s="2" t="s">
        <v>124</v>
      </c>
      <c r="B15396" s="2" t="s">
        <v>158</v>
      </c>
      <c r="C15396" s="2" t="s">
        <v>49</v>
      </c>
      <c r="D15396" s="2" t="s">
        <v>10</v>
      </c>
      <c r="E15396" s="2" t="s">
        <v>74</v>
      </c>
      <c r="F15396" s="2" t="s">
        <v>976</v>
      </c>
      <c r="G15396" s="14" t="n">
        <v>17.5</v>
      </c>
      <c r="H15396" s="14" t="n">
        <v>17.22</v>
      </c>
      <c r="I15396" s="14" t="n">
        <v>17.5</v>
      </c>
      <c r="J15396" s="23" t="n">
        <f aca="false">IF(AND(E15396="Priority",ISNUMBER('Cost model'!N349)),'Cost model'!N349,'Cost model'!M349)</f>
        <v>20.5</v>
      </c>
      <c r="K15396" s="14" t="n">
        <f aca="false">J15396-H15396</f>
        <v>3.28</v>
      </c>
      <c r="L15396" s="14" t="n">
        <f aca="false">G15396-H15396</f>
        <v>0.280000000000001</v>
      </c>
    </row>
    <row r="15397" customFormat="false" ht="15" hidden="false" customHeight="false" outlineLevel="0" collapsed="false">
      <c r="A15397" s="2" t="s">
        <v>342</v>
      </c>
      <c r="B15397" s="2" t="s">
        <v>174</v>
      </c>
      <c r="C15397" s="2" t="s">
        <v>49</v>
      </c>
      <c r="D15397" s="2" t="s">
        <v>15</v>
      </c>
      <c r="E15397" s="2" t="s">
        <v>74</v>
      </c>
      <c r="F15397" s="2" t="s">
        <v>976</v>
      </c>
      <c r="G15397" s="14" t="n">
        <v>350</v>
      </c>
      <c r="H15397" s="14" t="n">
        <v>441.02</v>
      </c>
      <c r="I15397" s="14" t="n">
        <v>400</v>
      </c>
      <c r="J15397" s="23" t="n">
        <f aca="false">IF(AND(E15397="Priority",ISNUMBER('Cost model'!N286)),'Cost model'!N286,'Cost model'!M286)</f>
        <v>415</v>
      </c>
      <c r="K15397" s="14" t="n">
        <f aca="false">J15397-H15397</f>
        <v>-26.02</v>
      </c>
      <c r="L15397" s="14" t="n">
        <f aca="false">G15397-H15397</f>
        <v>-91.02</v>
      </c>
    </row>
    <row r="15398" customFormat="false" ht="15" hidden="false" customHeight="false" outlineLevel="0" collapsed="false">
      <c r="A15398" s="2" t="s">
        <v>142</v>
      </c>
      <c r="B15398" s="2" t="s">
        <v>124</v>
      </c>
      <c r="C15398" s="2" t="s">
        <v>47</v>
      </c>
      <c r="D15398" s="2" t="s">
        <v>12</v>
      </c>
      <c r="E15398" s="2" t="s">
        <v>74</v>
      </c>
      <c r="F15398" s="2" t="s">
        <v>976</v>
      </c>
      <c r="G15398" s="14" t="n">
        <v>9.5</v>
      </c>
      <c r="H15398" s="14" t="n">
        <v>35.17</v>
      </c>
      <c r="I15398" s="14" t="n">
        <v>19.5</v>
      </c>
      <c r="J15398" s="23" t="n">
        <f aca="false">IF(AND(E15398="Priority",ISNUMBER('Cost model'!N665)),'Cost model'!N665,'Cost model'!M665)</f>
        <v>40</v>
      </c>
      <c r="K15398" s="14" t="n">
        <f aca="false">J15398-H15398</f>
        <v>4.83</v>
      </c>
      <c r="L15398" s="14" t="n">
        <f aca="false">G15398-H15398</f>
        <v>-25.67</v>
      </c>
    </row>
    <row r="15399" customFormat="false" ht="15" hidden="false" customHeight="false" outlineLevel="0" collapsed="false">
      <c r="A15399" s="2" t="s">
        <v>174</v>
      </c>
      <c r="B15399" s="2" t="s">
        <v>124</v>
      </c>
      <c r="C15399" s="2" t="s">
        <v>47</v>
      </c>
      <c r="D15399" s="2" t="s">
        <v>10</v>
      </c>
      <c r="E15399" s="2" t="s">
        <v>74</v>
      </c>
      <c r="F15399" s="2" t="s">
        <v>976</v>
      </c>
      <c r="G15399" s="14" t="n">
        <v>9.5</v>
      </c>
      <c r="H15399" s="14" t="n">
        <v>7.72</v>
      </c>
      <c r="I15399" s="14" t="n">
        <v>9.5</v>
      </c>
      <c r="J15399" s="23" t="n">
        <f aca="false">IF(AND(E15399="Priority",ISNUMBER('Cost model'!N107)),'Cost model'!N107,'Cost model'!M107)</f>
        <v>12.5</v>
      </c>
      <c r="K15399" s="14" t="n">
        <f aca="false">J15399-H15399</f>
        <v>4.78</v>
      </c>
      <c r="L15399" s="14" t="n">
        <f aca="false">G15399-H15399</f>
        <v>1.78</v>
      </c>
    </row>
    <row r="15400" customFormat="false" ht="15" hidden="false" customHeight="false" outlineLevel="0" collapsed="false">
      <c r="A15400" s="2" t="s">
        <v>174</v>
      </c>
      <c r="B15400" s="2" t="s">
        <v>174</v>
      </c>
      <c r="C15400" s="2" t="s">
        <v>47</v>
      </c>
      <c r="D15400" s="2" t="s">
        <v>10</v>
      </c>
      <c r="E15400" s="2" t="s">
        <v>83</v>
      </c>
      <c r="F15400" s="2" t="s">
        <v>977</v>
      </c>
      <c r="G15400" s="14" t="n">
        <v>14.5</v>
      </c>
      <c r="H15400" s="14" t="n">
        <v>21.7</v>
      </c>
      <c r="I15400" s="14" t="n">
        <v>14.5</v>
      </c>
      <c r="J15400" s="23" t="n">
        <f aca="false">IF(AND(E15400="Priority",ISNUMBER('Cost model'!N167)),'Cost model'!N167,'Cost model'!M167)</f>
        <v>13.5</v>
      </c>
      <c r="K15400" s="14" t="n">
        <f aca="false">J15400-H15400</f>
        <v>-8.2</v>
      </c>
      <c r="L15400" s="14" t="n">
        <f aca="false">G15400-H15400</f>
        <v>-7.2</v>
      </c>
    </row>
    <row r="15401" customFormat="false" ht="15" hidden="false" customHeight="false" outlineLevel="0" collapsed="false">
      <c r="A15401" s="2" t="s">
        <v>142</v>
      </c>
      <c r="B15401" s="2" t="s">
        <v>123</v>
      </c>
      <c r="C15401" s="2" t="s">
        <v>48</v>
      </c>
      <c r="D15401" s="2" t="s">
        <v>13</v>
      </c>
      <c r="E15401" s="2" t="s">
        <v>74</v>
      </c>
      <c r="F15401" s="2" t="s">
        <v>976</v>
      </c>
      <c r="G15401" s="14" t="n">
        <v>24.5</v>
      </c>
      <c r="H15401" s="14" t="n">
        <v>74.2</v>
      </c>
      <c r="I15401" s="14" t="n">
        <v>45</v>
      </c>
      <c r="J15401" s="23" t="n">
        <f aca="false">IF(AND(E15401="Priority",ISNUMBER('Cost model'!N729)),'Cost model'!N729,'Cost model'!M729)</f>
        <v>75</v>
      </c>
      <c r="K15401" s="14" t="n">
        <f aca="false">J15401-H15401</f>
        <v>0.799999999999997</v>
      </c>
      <c r="L15401" s="14" t="n">
        <f aca="false">G15401-H15401</f>
        <v>-49.7</v>
      </c>
    </row>
    <row r="15402" customFormat="false" ht="15" hidden="false" customHeight="false" outlineLevel="0" collapsed="false">
      <c r="A15402" s="2" t="s">
        <v>142</v>
      </c>
      <c r="B15402" s="2" t="s">
        <v>124</v>
      </c>
      <c r="C15402" s="2" t="s">
        <v>47</v>
      </c>
      <c r="D15402" s="2" t="s">
        <v>10</v>
      </c>
      <c r="E15402" s="2" t="s">
        <v>74</v>
      </c>
      <c r="F15402" s="2" t="s">
        <v>976</v>
      </c>
      <c r="G15402" s="14" t="n">
        <v>14.5</v>
      </c>
      <c r="H15402" s="14" t="n">
        <v>8.42</v>
      </c>
      <c r="I15402" s="14" t="n">
        <v>14.5</v>
      </c>
      <c r="J15402" s="23" t="n">
        <f aca="false">IF(AND(E15402="Priority",ISNUMBER('Cost model'!N662)),'Cost model'!N662,'Cost model'!M662)</f>
        <v>13.5</v>
      </c>
      <c r="K15402" s="14" t="n">
        <f aca="false">J15402-H15402</f>
        <v>5.08</v>
      </c>
      <c r="L15402" s="14" t="n">
        <f aca="false">G15402-H15402</f>
        <v>6.08</v>
      </c>
    </row>
    <row r="15403" customFormat="false" ht="15" hidden="false" customHeight="false" outlineLevel="0" collapsed="false">
      <c r="A15403" s="2" t="s">
        <v>174</v>
      </c>
      <c r="B15403" s="2" t="s">
        <v>174</v>
      </c>
      <c r="C15403" s="2" t="s">
        <v>49</v>
      </c>
      <c r="D15403" s="2" t="s">
        <v>14</v>
      </c>
      <c r="E15403" s="2" t="s">
        <v>83</v>
      </c>
      <c r="F15403" s="2" t="s">
        <v>977</v>
      </c>
      <c r="G15403" s="14" t="n">
        <v>150</v>
      </c>
      <c r="H15403" s="14" t="n">
        <v>108.97</v>
      </c>
      <c r="I15403" s="14" t="n">
        <v>150</v>
      </c>
      <c r="J15403" s="23" t="n">
        <f aca="false">IF(AND(E15403="Priority",ISNUMBER('Cost model'!N178)),'Cost model'!N178,'Cost model'!M178)</f>
        <v>175</v>
      </c>
      <c r="K15403" s="14" t="n">
        <f aca="false">J15403-H15403</f>
        <v>66.03</v>
      </c>
      <c r="L15403" s="14" t="n">
        <f aca="false">G15403-H15403</f>
        <v>41.03</v>
      </c>
    </row>
    <row r="15404" customFormat="false" ht="15" hidden="false" customHeight="false" outlineLevel="0" collapsed="false">
      <c r="A15404" s="2" t="s">
        <v>174</v>
      </c>
      <c r="B15404" s="2" t="s">
        <v>174</v>
      </c>
      <c r="C15404" s="2" t="s">
        <v>49</v>
      </c>
      <c r="D15404" s="2" t="s">
        <v>12</v>
      </c>
      <c r="E15404" s="2" t="s">
        <v>74</v>
      </c>
      <c r="F15404" s="2" t="s">
        <v>977</v>
      </c>
      <c r="G15404" s="14" t="n">
        <v>19.5</v>
      </c>
      <c r="H15404" s="14" t="n">
        <v>25.89</v>
      </c>
      <c r="I15404" s="14" t="n">
        <v>19.5</v>
      </c>
      <c r="J15404" s="23" t="n">
        <f aca="false">IF(AND(E15404="Priority",ISNUMBER('Cost model'!N172)),'Cost model'!N172,'Cost model'!M172)</f>
        <v>45</v>
      </c>
      <c r="K15404" s="14" t="n">
        <f aca="false">J15404-H15404</f>
        <v>19.11</v>
      </c>
      <c r="L15404" s="14" t="n">
        <f aca="false">G15404-H15404</f>
        <v>-6.39</v>
      </c>
    </row>
    <row r="15405" customFormat="false" ht="15" hidden="false" customHeight="false" outlineLevel="0" collapsed="false">
      <c r="A15405" s="2" t="s">
        <v>142</v>
      </c>
      <c r="B15405" s="2" t="s">
        <v>142</v>
      </c>
      <c r="C15405" s="2" t="s">
        <v>47</v>
      </c>
      <c r="D15405" s="2" t="s">
        <v>10</v>
      </c>
      <c r="E15405" s="2" t="s">
        <v>74</v>
      </c>
      <c r="F15405" s="2" t="s">
        <v>977</v>
      </c>
      <c r="G15405" s="14" t="n">
        <v>9.5</v>
      </c>
      <c r="H15405" s="14" t="n">
        <v>8.42</v>
      </c>
      <c r="I15405" s="14" t="n">
        <v>9.5</v>
      </c>
      <c r="J15405" s="23" t="n">
        <f aca="false">IF(AND(E15405="Priority",ISNUMBER('Cost model'!N632)),'Cost model'!N632,'Cost model'!M632)</f>
        <v>9.5</v>
      </c>
      <c r="K15405" s="14" t="n">
        <f aca="false">J15405-H15405</f>
        <v>1.08</v>
      </c>
      <c r="L15405" s="14" t="n">
        <f aca="false">G15405-H15405</f>
        <v>1.08</v>
      </c>
    </row>
    <row r="15406" customFormat="false" ht="15" hidden="false" customHeight="false" outlineLevel="0" collapsed="false">
      <c r="A15406" s="2" t="s">
        <v>174</v>
      </c>
      <c r="B15406" s="2" t="s">
        <v>124</v>
      </c>
      <c r="C15406" s="2" t="s">
        <v>49</v>
      </c>
      <c r="D15406" s="2" t="s">
        <v>13</v>
      </c>
      <c r="E15406" s="2" t="s">
        <v>74</v>
      </c>
      <c r="F15406" s="2" t="s">
        <v>976</v>
      </c>
      <c r="G15406" s="14" t="n">
        <v>50</v>
      </c>
      <c r="H15406" s="14" t="n">
        <v>38.89</v>
      </c>
      <c r="I15406" s="14" t="n">
        <v>50</v>
      </c>
      <c r="J15406" s="23" t="n">
        <f aca="false">IF(AND(E15406="Priority",ISNUMBER('Cost model'!N115)),'Cost model'!N115,'Cost model'!M115)</f>
        <v>105</v>
      </c>
      <c r="K15406" s="14" t="n">
        <f aca="false">J15406-H15406</f>
        <v>66.11</v>
      </c>
      <c r="L15406" s="14" t="n">
        <f aca="false">G15406-H15406</f>
        <v>11.11</v>
      </c>
    </row>
    <row r="15407" customFormat="false" ht="15" hidden="false" customHeight="false" outlineLevel="0" collapsed="false">
      <c r="A15407" s="2" t="s">
        <v>205</v>
      </c>
      <c r="B15407" s="2" t="s">
        <v>205</v>
      </c>
      <c r="C15407" s="2" t="s">
        <v>48</v>
      </c>
      <c r="D15407" s="2" t="s">
        <v>12</v>
      </c>
      <c r="E15407" s="2" t="s">
        <v>83</v>
      </c>
      <c r="F15407" s="2" t="s">
        <v>977</v>
      </c>
      <c r="G15407" s="14" t="n">
        <v>19.5</v>
      </c>
      <c r="H15407" s="14" t="n">
        <v>38.84</v>
      </c>
      <c r="I15407" s="14" t="n">
        <v>19.5</v>
      </c>
      <c r="J15407" s="23" t="n">
        <f aca="false">IF(AND(E15407="Priority",ISNUMBER('Cost model'!N531)),'Cost model'!N531,'Cost model'!M531)</f>
        <v>65</v>
      </c>
      <c r="K15407" s="14" t="n">
        <f aca="false">J15407-H15407</f>
        <v>26.16</v>
      </c>
      <c r="L15407" s="14" t="n">
        <f aca="false">G15407-H15407</f>
        <v>-19.34</v>
      </c>
    </row>
    <row r="15408" customFormat="false" ht="15" hidden="false" customHeight="false" outlineLevel="0" collapsed="false">
      <c r="A15408" s="2" t="s">
        <v>142</v>
      </c>
      <c r="B15408" s="2" t="s">
        <v>142</v>
      </c>
      <c r="C15408" s="2" t="s">
        <v>47</v>
      </c>
      <c r="D15408" s="2" t="s">
        <v>10</v>
      </c>
      <c r="E15408" s="2" t="s">
        <v>74</v>
      </c>
      <c r="F15408" s="2" t="s">
        <v>977</v>
      </c>
      <c r="G15408" s="14" t="n">
        <v>9.5</v>
      </c>
      <c r="H15408" s="14" t="n">
        <v>6.24</v>
      </c>
      <c r="I15408" s="14" t="n">
        <v>9.5</v>
      </c>
      <c r="J15408" s="23" t="n">
        <f aca="false">IF(AND(E15408="Priority",ISNUMBER('Cost model'!N632)),'Cost model'!N632,'Cost model'!M632)</f>
        <v>9.5</v>
      </c>
      <c r="K15408" s="14" t="n">
        <f aca="false">J15408-H15408</f>
        <v>3.26</v>
      </c>
      <c r="L15408" s="14" t="n">
        <f aca="false">G15408-H15408</f>
        <v>3.26</v>
      </c>
    </row>
    <row r="15409" customFormat="false" ht="15" hidden="false" customHeight="false" outlineLevel="0" collapsed="false">
      <c r="A15409" s="2" t="s">
        <v>174</v>
      </c>
      <c r="B15409" s="2" t="s">
        <v>174</v>
      </c>
      <c r="C15409" s="2" t="s">
        <v>49</v>
      </c>
      <c r="D15409" s="2" t="s">
        <v>10</v>
      </c>
      <c r="E15409" s="2" t="s">
        <v>74</v>
      </c>
      <c r="F15409" s="2" t="s">
        <v>977</v>
      </c>
      <c r="G15409" s="14" t="n">
        <v>17.5</v>
      </c>
      <c r="H15409" s="14" t="n">
        <v>12.14</v>
      </c>
      <c r="I15409" s="14" t="n">
        <v>17.5</v>
      </c>
      <c r="J15409" s="23" t="n">
        <f aca="false">IF(AND(E15409="Priority",ISNUMBER('Cost model'!N169)),'Cost model'!N169,'Cost model'!M169)</f>
        <v>18.5</v>
      </c>
      <c r="K15409" s="14" t="n">
        <f aca="false">J15409-H15409</f>
        <v>6.36</v>
      </c>
      <c r="L15409" s="14" t="n">
        <f aca="false">G15409-H15409</f>
        <v>5.36</v>
      </c>
    </row>
    <row r="15410" customFormat="false" ht="15" hidden="false" customHeight="false" outlineLevel="0" collapsed="false">
      <c r="A15410" s="2" t="s">
        <v>174</v>
      </c>
      <c r="B15410" s="2" t="s">
        <v>174</v>
      </c>
      <c r="C15410" s="2" t="s">
        <v>49</v>
      </c>
      <c r="D15410" s="2" t="s">
        <v>10</v>
      </c>
      <c r="E15410" s="2" t="s">
        <v>74</v>
      </c>
      <c r="F15410" s="2" t="s">
        <v>977</v>
      </c>
      <c r="G15410" s="14" t="n">
        <v>17.5</v>
      </c>
      <c r="H15410" s="14" t="n">
        <v>17.03</v>
      </c>
      <c r="I15410" s="14" t="n">
        <v>17.5</v>
      </c>
      <c r="J15410" s="23" t="n">
        <f aca="false">IF(AND(E15410="Priority",ISNUMBER('Cost model'!N169)),'Cost model'!N169,'Cost model'!M169)</f>
        <v>18.5</v>
      </c>
      <c r="K15410" s="14" t="n">
        <f aca="false">J15410-H15410</f>
        <v>1.47</v>
      </c>
      <c r="L15410" s="14" t="n">
        <f aca="false">G15410-H15410</f>
        <v>0.469999999999999</v>
      </c>
    </row>
    <row r="15411" customFormat="false" ht="15" hidden="false" customHeight="false" outlineLevel="0" collapsed="false">
      <c r="A15411" s="2" t="s">
        <v>174</v>
      </c>
      <c r="B15411" s="2" t="s">
        <v>174</v>
      </c>
      <c r="C15411" s="2" t="s">
        <v>48</v>
      </c>
      <c r="D15411" s="2" t="s">
        <v>10</v>
      </c>
      <c r="E15411" s="2" t="s">
        <v>74</v>
      </c>
      <c r="F15411" s="2" t="s">
        <v>977</v>
      </c>
      <c r="G15411" s="14" t="n">
        <v>12.5</v>
      </c>
      <c r="H15411" s="14" t="n">
        <v>11</v>
      </c>
      <c r="I15411" s="14" t="n">
        <v>12.5</v>
      </c>
      <c r="J15411" s="23" t="n">
        <f aca="false">IF(AND(E15411="Priority",ISNUMBER('Cost model'!N168)),'Cost model'!N168,'Cost model'!M168)</f>
        <v>13.5</v>
      </c>
      <c r="K15411" s="14" t="n">
        <f aca="false">J15411-H15411</f>
        <v>2.5</v>
      </c>
      <c r="L15411" s="14" t="n">
        <f aca="false">G15411-H15411</f>
        <v>1.5</v>
      </c>
    </row>
    <row r="15412" customFormat="false" ht="15" hidden="false" customHeight="false" outlineLevel="0" collapsed="false">
      <c r="A15412" s="2" t="s">
        <v>221</v>
      </c>
      <c r="B15412" s="2" t="s">
        <v>221</v>
      </c>
      <c r="C15412" s="2" t="s">
        <v>47</v>
      </c>
      <c r="D15412" s="2" t="s">
        <v>10</v>
      </c>
      <c r="E15412" s="2" t="s">
        <v>74</v>
      </c>
      <c r="F15412" s="2" t="s">
        <v>977</v>
      </c>
      <c r="G15412" s="14" t="n">
        <v>9.5</v>
      </c>
      <c r="H15412" s="14" t="n">
        <v>6.24</v>
      </c>
      <c r="I15412" s="14" t="n">
        <v>9.5</v>
      </c>
      <c r="J15412" s="23" t="n">
        <f aca="false">IF(AND(E15412="Priority",ISNUMBER('Cost model'!N737)),'Cost model'!N737,'Cost model'!M737)</f>
        <v>8.5</v>
      </c>
      <c r="K15412" s="14" t="n">
        <f aca="false">J15412-H15412</f>
        <v>2.26</v>
      </c>
      <c r="L15412" s="14" t="n">
        <f aca="false">G15412-H15412</f>
        <v>3.26</v>
      </c>
    </row>
    <row r="15413" customFormat="false" ht="15" hidden="false" customHeight="false" outlineLevel="0" collapsed="false">
      <c r="A15413" s="2" t="s">
        <v>174</v>
      </c>
      <c r="B15413" s="2" t="s">
        <v>174</v>
      </c>
      <c r="C15413" s="2" t="s">
        <v>49</v>
      </c>
      <c r="D15413" s="2" t="s">
        <v>10</v>
      </c>
      <c r="E15413" s="2" t="s">
        <v>74</v>
      </c>
      <c r="F15413" s="2" t="s">
        <v>977</v>
      </c>
      <c r="G15413" s="14" t="n">
        <v>17.5</v>
      </c>
      <c r="H15413" s="14" t="n">
        <v>12.14</v>
      </c>
      <c r="I15413" s="14" t="n">
        <v>17.5</v>
      </c>
      <c r="J15413" s="23" t="n">
        <f aca="false">IF(AND(E15413="Priority",ISNUMBER('Cost model'!N169)),'Cost model'!N169,'Cost model'!M169)</f>
        <v>18.5</v>
      </c>
      <c r="K15413" s="14" t="n">
        <f aca="false">J15413-H15413</f>
        <v>6.36</v>
      </c>
      <c r="L15413" s="14" t="n">
        <f aca="false">G15413-H15413</f>
        <v>5.36</v>
      </c>
    </row>
    <row r="15414" customFormat="false" ht="15" hidden="false" customHeight="false" outlineLevel="0" collapsed="false">
      <c r="A15414" s="2" t="s">
        <v>174</v>
      </c>
      <c r="B15414" s="2" t="s">
        <v>174</v>
      </c>
      <c r="C15414" s="2" t="s">
        <v>49</v>
      </c>
      <c r="D15414" s="2" t="s">
        <v>10</v>
      </c>
      <c r="E15414" s="2" t="s">
        <v>74</v>
      </c>
      <c r="F15414" s="2" t="s">
        <v>977</v>
      </c>
      <c r="G15414" s="14" t="n">
        <v>19.5</v>
      </c>
      <c r="H15414" s="14" t="n">
        <v>46.77</v>
      </c>
      <c r="I15414" s="14" t="n">
        <v>17.5</v>
      </c>
      <c r="J15414" s="23" t="n">
        <f aca="false">IF(AND(E15414="Priority",ISNUMBER('Cost model'!N169)),'Cost model'!N169,'Cost model'!M169)</f>
        <v>18.5</v>
      </c>
      <c r="K15414" s="14" t="n">
        <f aca="false">J15414-H15414</f>
        <v>-28.27</v>
      </c>
      <c r="L15414" s="14" t="n">
        <f aca="false">G15414-H15414</f>
        <v>-27.27</v>
      </c>
    </row>
    <row r="15415" customFormat="false" ht="15" hidden="false" customHeight="false" outlineLevel="0" collapsed="false">
      <c r="A15415" s="2" t="s">
        <v>142</v>
      </c>
      <c r="B15415" s="2" t="s">
        <v>142</v>
      </c>
      <c r="C15415" s="2" t="s">
        <v>47</v>
      </c>
      <c r="D15415" s="2" t="s">
        <v>12</v>
      </c>
      <c r="E15415" s="2" t="s">
        <v>83</v>
      </c>
      <c r="F15415" s="2" t="s">
        <v>977</v>
      </c>
      <c r="G15415" s="14" t="n">
        <v>19.5</v>
      </c>
      <c r="H15415" s="14" t="n">
        <v>47.91</v>
      </c>
      <c r="I15415" s="14" t="n">
        <v>19.5</v>
      </c>
      <c r="J15415" s="23" t="n">
        <f aca="false">IF(AND(E15415="Priority",ISNUMBER('Cost model'!N635)),'Cost model'!N635,'Cost model'!M635)</f>
        <v>40</v>
      </c>
      <c r="K15415" s="14" t="n">
        <f aca="false">J15415-H15415</f>
        <v>-7.91</v>
      </c>
      <c r="L15415" s="14" t="n">
        <f aca="false">G15415-H15415</f>
        <v>-28.41</v>
      </c>
    </row>
    <row r="15416" customFormat="false" ht="15" hidden="false" customHeight="false" outlineLevel="0" collapsed="false">
      <c r="A15416" s="2" t="s">
        <v>221</v>
      </c>
      <c r="B15416" s="2" t="s">
        <v>221</v>
      </c>
      <c r="C15416" s="2" t="s">
        <v>47</v>
      </c>
      <c r="D15416" s="2" t="s">
        <v>12</v>
      </c>
      <c r="E15416" s="2" t="s">
        <v>83</v>
      </c>
      <c r="F15416" s="2" t="s">
        <v>977</v>
      </c>
      <c r="G15416" s="14" t="n">
        <v>19.5</v>
      </c>
      <c r="H15416" s="14" t="n">
        <v>24.57</v>
      </c>
      <c r="I15416" s="14" t="n">
        <v>19.5</v>
      </c>
      <c r="J15416" s="23" t="n">
        <f aca="false">IF(AND(E15416="Priority",ISNUMBER('Cost model'!N740)),'Cost model'!N740,'Cost model'!M740)</f>
        <v>28.5</v>
      </c>
      <c r="K15416" s="14" t="n">
        <f aca="false">J15416-H15416</f>
        <v>3.93</v>
      </c>
      <c r="L15416" s="14" t="n">
        <f aca="false">G15416-H15416</f>
        <v>-5.07</v>
      </c>
    </row>
    <row r="15417" customFormat="false" ht="15" hidden="false" customHeight="false" outlineLevel="0" collapsed="false">
      <c r="A15417" s="2" t="s">
        <v>174</v>
      </c>
      <c r="B15417" s="2" t="s">
        <v>174</v>
      </c>
      <c r="C15417" s="2" t="s">
        <v>49</v>
      </c>
      <c r="D15417" s="2" t="s">
        <v>10</v>
      </c>
      <c r="E15417" s="2" t="s">
        <v>74</v>
      </c>
      <c r="F15417" s="2" t="s">
        <v>977</v>
      </c>
      <c r="G15417" s="14" t="n">
        <v>17.5</v>
      </c>
      <c r="H15417" s="14" t="n">
        <v>15.95</v>
      </c>
      <c r="I15417" s="14" t="n">
        <v>17.5</v>
      </c>
      <c r="J15417" s="23" t="n">
        <f aca="false">IF(AND(E15417="Priority",ISNUMBER('Cost model'!N169)),'Cost model'!N169,'Cost model'!M169)</f>
        <v>18.5</v>
      </c>
      <c r="K15417" s="14" t="n">
        <f aca="false">J15417-H15417</f>
        <v>2.55</v>
      </c>
      <c r="L15417" s="14" t="n">
        <f aca="false">G15417-H15417</f>
        <v>1.55</v>
      </c>
    </row>
    <row r="15418" customFormat="false" ht="15" hidden="false" customHeight="false" outlineLevel="0" collapsed="false">
      <c r="A15418" s="2" t="s">
        <v>174</v>
      </c>
      <c r="B15418" s="2" t="s">
        <v>174</v>
      </c>
      <c r="C15418" s="2" t="s">
        <v>47</v>
      </c>
      <c r="D15418" s="2" t="s">
        <v>10</v>
      </c>
      <c r="E15418" s="2" t="s">
        <v>74</v>
      </c>
      <c r="F15418" s="2" t="s">
        <v>977</v>
      </c>
      <c r="G15418" s="14" t="n">
        <v>9.5</v>
      </c>
      <c r="H15418" s="14" t="n">
        <v>7.74</v>
      </c>
      <c r="I15418" s="14" t="n">
        <v>9.5</v>
      </c>
      <c r="J15418" s="23" t="n">
        <f aca="false">IF(AND(E15418="Priority",ISNUMBER('Cost model'!N167)),'Cost model'!N167,'Cost model'!M167)</f>
        <v>8.5</v>
      </c>
      <c r="K15418" s="14" t="n">
        <f aca="false">J15418-H15418</f>
        <v>0.76</v>
      </c>
      <c r="L15418" s="14" t="n">
        <f aca="false">G15418-H15418</f>
        <v>1.76</v>
      </c>
    </row>
    <row r="15419" customFormat="false" ht="15" hidden="false" customHeight="false" outlineLevel="0" collapsed="false">
      <c r="A15419" s="2" t="s">
        <v>342</v>
      </c>
      <c r="B15419" s="2" t="s">
        <v>158</v>
      </c>
      <c r="C15419" s="2" t="s">
        <v>47</v>
      </c>
      <c r="D15419" s="2" t="s">
        <v>13</v>
      </c>
      <c r="E15419" s="2" t="s">
        <v>74</v>
      </c>
      <c r="F15419" s="2" t="s">
        <v>976</v>
      </c>
      <c r="G15419" s="14" t="n">
        <v>45</v>
      </c>
      <c r="H15419" s="14" t="n">
        <v>50.84</v>
      </c>
      <c r="I15419" s="14" t="n">
        <v>45</v>
      </c>
      <c r="J15419" s="23" t="n">
        <f aca="false">IF(AND(E15419="Priority",ISNUMBER('Cost model'!N218)),'Cost model'!N218,'Cost model'!M218)</f>
        <v>95</v>
      </c>
      <c r="K15419" s="14" t="n">
        <f aca="false">J15419-H15419</f>
        <v>44.16</v>
      </c>
      <c r="L15419" s="14" t="n">
        <f aca="false">G15419-H15419</f>
        <v>-5.84</v>
      </c>
    </row>
    <row r="15420" customFormat="false" ht="15" hidden="false" customHeight="false" outlineLevel="0" collapsed="false">
      <c r="A15420" s="2" t="s">
        <v>221</v>
      </c>
      <c r="B15420" s="2" t="s">
        <v>158</v>
      </c>
      <c r="C15420" s="2" t="s">
        <v>47</v>
      </c>
      <c r="D15420" s="2" t="s">
        <v>14</v>
      </c>
      <c r="E15420" s="2" t="s">
        <v>74</v>
      </c>
      <c r="F15420" s="2" t="s">
        <v>976</v>
      </c>
      <c r="G15420" s="14" t="n">
        <v>25</v>
      </c>
      <c r="H15420" s="14" t="n">
        <v>89.65</v>
      </c>
      <c r="I15420" s="14" t="n">
        <v>85</v>
      </c>
      <c r="J15420" s="23" t="n">
        <f aca="false">IF(AND(E15420="Priority",ISNUMBER('Cost model'!N761)),'Cost model'!N761,'Cost model'!M761)</f>
        <v>130</v>
      </c>
      <c r="K15420" s="14" t="n">
        <f aca="false">J15420-H15420</f>
        <v>40.35</v>
      </c>
      <c r="L15420" s="14" t="n">
        <f aca="false">G15420-H15420</f>
        <v>-64.65</v>
      </c>
    </row>
    <row r="15421" customFormat="false" ht="15" hidden="false" customHeight="false" outlineLevel="0" collapsed="false">
      <c r="A15421" s="2" t="s">
        <v>142</v>
      </c>
      <c r="B15421" s="2" t="s">
        <v>124</v>
      </c>
      <c r="C15421" s="2" t="s">
        <v>49</v>
      </c>
      <c r="D15421" s="2" t="s">
        <v>13</v>
      </c>
      <c r="E15421" s="2" t="s">
        <v>74</v>
      </c>
      <c r="F15421" s="2" t="s">
        <v>976</v>
      </c>
      <c r="G15421" s="14" t="n">
        <v>50</v>
      </c>
      <c r="H15421" s="14" t="n">
        <v>268.93</v>
      </c>
      <c r="I15421" s="14" t="n">
        <v>85</v>
      </c>
      <c r="J15421" s="23" t="n">
        <f aca="false">IF(AND(E15421="Priority",ISNUMBER('Cost model'!N670)),'Cost model'!N670,'Cost model'!M670)</f>
        <v>120</v>
      </c>
      <c r="K15421" s="14" t="n">
        <f aca="false">J15421-H15421</f>
        <v>-148.93</v>
      </c>
      <c r="L15421" s="14" t="n">
        <f aca="false">G15421-H15421</f>
        <v>-218.93</v>
      </c>
    </row>
    <row r="15422" customFormat="false" ht="15" hidden="false" customHeight="false" outlineLevel="0" collapsed="false">
      <c r="A15422" s="2" t="s">
        <v>124</v>
      </c>
      <c r="B15422" s="2" t="s">
        <v>124</v>
      </c>
      <c r="C15422" s="2" t="s">
        <v>49</v>
      </c>
      <c r="D15422" s="2" t="s">
        <v>13</v>
      </c>
      <c r="E15422" s="2" t="s">
        <v>74</v>
      </c>
      <c r="F15422" s="2" t="s">
        <v>977</v>
      </c>
      <c r="G15422" s="14" t="n">
        <v>50</v>
      </c>
      <c r="H15422" s="14" t="n">
        <v>52.27</v>
      </c>
      <c r="I15422" s="14" t="n">
        <v>50</v>
      </c>
      <c r="J15422" s="23" t="n">
        <f aca="false">IF(AND(E15422="Priority",ISNUMBER('Cost model'!N325)),'Cost model'!N325,'Cost model'!M325)</f>
        <v>110</v>
      </c>
      <c r="K15422" s="14" t="n">
        <f aca="false">J15422-H15422</f>
        <v>57.73</v>
      </c>
      <c r="L15422" s="14" t="n">
        <f aca="false">G15422-H15422</f>
        <v>-2.27</v>
      </c>
    </row>
    <row r="15423" customFormat="false" ht="15" hidden="false" customHeight="false" outlineLevel="0" collapsed="false">
      <c r="A15423" s="2" t="s">
        <v>174</v>
      </c>
      <c r="B15423" s="2" t="s">
        <v>174</v>
      </c>
      <c r="C15423" s="2" t="s">
        <v>48</v>
      </c>
      <c r="D15423" s="2" t="s">
        <v>12</v>
      </c>
      <c r="E15423" s="2" t="s">
        <v>74</v>
      </c>
      <c r="F15423" s="2" t="s">
        <v>977</v>
      </c>
      <c r="G15423" s="14" t="n">
        <v>25</v>
      </c>
      <c r="H15423" s="14" t="n">
        <v>42.6</v>
      </c>
      <c r="I15423" s="14" t="n">
        <v>12.5</v>
      </c>
      <c r="J15423" s="23" t="n">
        <f aca="false">IF(AND(E15423="Priority",ISNUMBER('Cost model'!N171)),'Cost model'!N171,'Cost model'!M171)</f>
        <v>40</v>
      </c>
      <c r="K15423" s="14" t="n">
        <f aca="false">J15423-H15423</f>
        <v>-2.6</v>
      </c>
      <c r="L15423" s="14" t="n">
        <f aca="false">G15423-H15423</f>
        <v>-17.6</v>
      </c>
    </row>
    <row r="15424" customFormat="false" ht="15" hidden="false" customHeight="false" outlineLevel="0" collapsed="false">
      <c r="A15424" s="2" t="s">
        <v>124</v>
      </c>
      <c r="B15424" s="2" t="s">
        <v>124</v>
      </c>
      <c r="C15424" s="2" t="s">
        <v>48</v>
      </c>
      <c r="D15424" s="2" t="s">
        <v>15</v>
      </c>
      <c r="E15424" s="2" t="s">
        <v>74</v>
      </c>
      <c r="F15424" s="2" t="s">
        <v>977</v>
      </c>
      <c r="G15424" s="14" t="n">
        <v>85</v>
      </c>
      <c r="H15424" s="14" t="n">
        <v>125.79</v>
      </c>
      <c r="I15424" s="14" t="n">
        <v>85</v>
      </c>
      <c r="J15424" s="23" t="n">
        <f aca="false">IF(AND(E15424="Priority",ISNUMBER('Cost model'!N330)),'Cost model'!N330,'Cost model'!M330)</f>
        <v>180</v>
      </c>
      <c r="K15424" s="14" t="n">
        <f aca="false">J15424-H15424</f>
        <v>54.21</v>
      </c>
      <c r="L15424" s="14" t="n">
        <f aca="false">G15424-H15424</f>
        <v>-40.79</v>
      </c>
    </row>
    <row r="15425" customFormat="false" ht="15" hidden="false" customHeight="false" outlineLevel="0" collapsed="false">
      <c r="A15425" s="2" t="s">
        <v>124</v>
      </c>
      <c r="B15425" s="2" t="s">
        <v>124</v>
      </c>
      <c r="C15425" s="2" t="s">
        <v>47</v>
      </c>
      <c r="D15425" s="2" t="s">
        <v>10</v>
      </c>
      <c r="E15425" s="2" t="s">
        <v>74</v>
      </c>
      <c r="F15425" s="2" t="s">
        <v>977</v>
      </c>
      <c r="G15425" s="14" t="n">
        <v>9.5</v>
      </c>
      <c r="H15425" s="14" t="n">
        <v>7.48</v>
      </c>
      <c r="I15425" s="14" t="n">
        <v>9.5</v>
      </c>
      <c r="J15425" s="23" t="n">
        <f aca="false">IF(AND(E15425="Priority",ISNUMBER('Cost model'!N317)),'Cost model'!N317,'Cost model'!M317)</f>
        <v>10.5</v>
      </c>
      <c r="K15425" s="14" t="n">
        <f aca="false">J15425-H15425</f>
        <v>3.02</v>
      </c>
      <c r="L15425" s="14" t="n">
        <f aca="false">G15425-H15425</f>
        <v>2.02</v>
      </c>
    </row>
    <row r="15426" customFormat="false" ht="15" hidden="false" customHeight="false" outlineLevel="0" collapsed="false">
      <c r="A15426" s="2" t="s">
        <v>124</v>
      </c>
      <c r="B15426" s="2" t="s">
        <v>142</v>
      </c>
      <c r="C15426" s="2" t="s">
        <v>48</v>
      </c>
      <c r="D15426" s="2" t="s">
        <v>14</v>
      </c>
      <c r="E15426" s="2" t="s">
        <v>74</v>
      </c>
      <c r="F15426" s="2" t="s">
        <v>976</v>
      </c>
      <c r="G15426" s="14" t="n">
        <v>25</v>
      </c>
      <c r="H15426" s="14" t="n">
        <v>96.35</v>
      </c>
      <c r="I15426" s="14" t="n">
        <v>125</v>
      </c>
      <c r="J15426" s="23" t="n">
        <f aca="false">IF(AND(E15426="Priority",ISNUMBER('Cost model'!N342)),'Cost model'!N342,'Cost model'!M342)</f>
        <v>155</v>
      </c>
      <c r="K15426" s="14" t="n">
        <f aca="false">J15426-H15426</f>
        <v>58.65</v>
      </c>
      <c r="L15426" s="14" t="n">
        <f aca="false">G15426-H15426</f>
        <v>-71.35</v>
      </c>
    </row>
    <row r="15427" customFormat="false" ht="15" hidden="false" customHeight="false" outlineLevel="0" collapsed="false">
      <c r="A15427" s="2" t="s">
        <v>124</v>
      </c>
      <c r="B15427" s="2" t="s">
        <v>124</v>
      </c>
      <c r="C15427" s="2" t="s">
        <v>49</v>
      </c>
      <c r="D15427" s="2" t="s">
        <v>10</v>
      </c>
      <c r="E15427" s="2" t="s">
        <v>83</v>
      </c>
      <c r="F15427" s="2" t="s">
        <v>977</v>
      </c>
      <c r="G15427" s="14" t="n">
        <v>24.5</v>
      </c>
      <c r="H15427" s="14" t="n">
        <v>21.84</v>
      </c>
      <c r="I15427" s="14" t="n">
        <v>24.5</v>
      </c>
      <c r="J15427" s="23" t="n">
        <f aca="false">IF(AND(E15427="Priority",ISNUMBER('Cost model'!N319)),'Cost model'!N319,'Cost model'!M319)</f>
        <v>22.5</v>
      </c>
      <c r="K15427" s="14" t="n">
        <f aca="false">J15427-H15427</f>
        <v>0.66</v>
      </c>
      <c r="L15427" s="14" t="n">
        <f aca="false">G15427-H15427</f>
        <v>2.66</v>
      </c>
    </row>
    <row r="15428" customFormat="false" ht="15" hidden="false" customHeight="false" outlineLevel="0" collapsed="false">
      <c r="A15428" s="2" t="s">
        <v>124</v>
      </c>
      <c r="B15428" s="2" t="s">
        <v>124</v>
      </c>
      <c r="C15428" s="2" t="s">
        <v>48</v>
      </c>
      <c r="D15428" s="2" t="s">
        <v>12</v>
      </c>
      <c r="E15428" s="2" t="s">
        <v>74</v>
      </c>
      <c r="F15428" s="2" t="s">
        <v>977</v>
      </c>
      <c r="G15428" s="14" t="n">
        <v>12.5</v>
      </c>
      <c r="H15428" s="14" t="n">
        <v>49.39</v>
      </c>
      <c r="I15428" s="14" t="n">
        <v>12.5</v>
      </c>
      <c r="J15428" s="23" t="n">
        <f aca="false">IF(AND(E15428="Priority",ISNUMBER('Cost model'!N321)),'Cost model'!N321,'Cost model'!M321)</f>
        <v>40</v>
      </c>
      <c r="K15428" s="14" t="n">
        <f aca="false">J15428-H15428</f>
        <v>-9.39</v>
      </c>
      <c r="L15428" s="14" t="n">
        <f aca="false">G15428-H15428</f>
        <v>-36.89</v>
      </c>
    </row>
    <row r="15429" customFormat="false" ht="15" hidden="false" customHeight="false" outlineLevel="0" collapsed="false">
      <c r="A15429" s="2" t="s">
        <v>205</v>
      </c>
      <c r="B15429" s="2" t="s">
        <v>174</v>
      </c>
      <c r="C15429" s="2" t="s">
        <v>48</v>
      </c>
      <c r="D15429" s="2" t="s">
        <v>12</v>
      </c>
      <c r="E15429" s="2" t="s">
        <v>74</v>
      </c>
      <c r="F15429" s="2" t="s">
        <v>976</v>
      </c>
      <c r="G15429" s="14" t="n">
        <v>19.5</v>
      </c>
      <c r="H15429" s="14" t="n">
        <v>41.48</v>
      </c>
      <c r="I15429" s="14" t="n">
        <v>19.5</v>
      </c>
      <c r="J15429" s="23" t="n">
        <f aca="false">IF(AND(E15429="Priority",ISNUMBER('Cost model'!N561)),'Cost model'!N561,'Cost model'!M561)</f>
        <v>55</v>
      </c>
      <c r="K15429" s="14" t="n">
        <f aca="false">J15429-H15429</f>
        <v>13.52</v>
      </c>
      <c r="L15429" s="14" t="n">
        <f aca="false">G15429-H15429</f>
        <v>-21.98</v>
      </c>
    </row>
    <row r="15430" customFormat="false" ht="15" hidden="false" customHeight="false" outlineLevel="0" collapsed="false">
      <c r="A15430" s="2" t="s">
        <v>205</v>
      </c>
      <c r="B15430" s="2" t="s">
        <v>205</v>
      </c>
      <c r="C15430" s="2" t="s">
        <v>48</v>
      </c>
      <c r="D15430" s="2" t="s">
        <v>12</v>
      </c>
      <c r="E15430" s="2" t="s">
        <v>74</v>
      </c>
      <c r="F15430" s="2" t="s">
        <v>977</v>
      </c>
      <c r="G15430" s="14" t="n">
        <v>24.5</v>
      </c>
      <c r="H15430" s="14" t="n">
        <v>38.82</v>
      </c>
      <c r="I15430" s="14" t="n">
        <v>12.5</v>
      </c>
      <c r="J15430" s="23" t="n">
        <f aca="false">IF(AND(E15430="Priority",ISNUMBER('Cost model'!N531)),'Cost model'!N531,'Cost model'!M531)</f>
        <v>50</v>
      </c>
      <c r="K15430" s="14" t="n">
        <f aca="false">J15430-H15430</f>
        <v>11.18</v>
      </c>
      <c r="L15430" s="14" t="n">
        <f aca="false">G15430-H15430</f>
        <v>-14.32</v>
      </c>
    </row>
    <row r="15431" customFormat="false" ht="15" hidden="false" customHeight="false" outlineLevel="0" collapsed="false">
      <c r="A15431" s="2" t="s">
        <v>174</v>
      </c>
      <c r="B15431" s="2" t="s">
        <v>174</v>
      </c>
      <c r="C15431" s="2" t="s">
        <v>47</v>
      </c>
      <c r="D15431" s="2" t="s">
        <v>12</v>
      </c>
      <c r="E15431" s="2" t="s">
        <v>74</v>
      </c>
      <c r="F15431" s="2" t="s">
        <v>977</v>
      </c>
      <c r="G15431" s="14" t="n">
        <v>9.5</v>
      </c>
      <c r="H15431" s="14" t="n">
        <v>44.7</v>
      </c>
      <c r="I15431" s="14" t="n">
        <v>9.5</v>
      </c>
      <c r="J15431" s="23" t="n">
        <f aca="false">IF(AND(E15431="Priority",ISNUMBER('Cost model'!N170)),'Cost model'!N170,'Cost model'!M170)</f>
        <v>25.5</v>
      </c>
      <c r="K15431" s="14" t="n">
        <f aca="false">J15431-H15431</f>
        <v>-19.2</v>
      </c>
      <c r="L15431" s="14" t="n">
        <f aca="false">G15431-H15431</f>
        <v>-35.2</v>
      </c>
    </row>
    <row r="15432" customFormat="false" ht="15" hidden="false" customHeight="false" outlineLevel="0" collapsed="false">
      <c r="A15432" s="2" t="s">
        <v>142</v>
      </c>
      <c r="B15432" s="2" t="s">
        <v>142</v>
      </c>
      <c r="C15432" s="2" t="s">
        <v>48</v>
      </c>
      <c r="D15432" s="2" t="s">
        <v>10</v>
      </c>
      <c r="E15432" s="2" t="s">
        <v>74</v>
      </c>
      <c r="F15432" s="2" t="s">
        <v>977</v>
      </c>
      <c r="G15432" s="14" t="n">
        <v>12.5</v>
      </c>
      <c r="H15432" s="14" t="n">
        <v>11.47</v>
      </c>
      <c r="I15432" s="14" t="n">
        <v>12.5</v>
      </c>
      <c r="J15432" s="23" t="n">
        <f aca="false">IF(AND(E15432="Priority",ISNUMBER('Cost model'!N633)),'Cost model'!N633,'Cost model'!M633)</f>
        <v>11.5</v>
      </c>
      <c r="K15432" s="14" t="n">
        <f aca="false">J15432-H15432</f>
        <v>0.0299999999999994</v>
      </c>
      <c r="L15432" s="14" t="n">
        <f aca="false">G15432-H15432</f>
        <v>1.03</v>
      </c>
    </row>
    <row r="15433" customFormat="false" ht="15" hidden="false" customHeight="false" outlineLevel="0" collapsed="false">
      <c r="A15433" s="2" t="s">
        <v>174</v>
      </c>
      <c r="B15433" s="2" t="s">
        <v>174</v>
      </c>
      <c r="C15433" s="2" t="s">
        <v>49</v>
      </c>
      <c r="D15433" s="2" t="s">
        <v>12</v>
      </c>
      <c r="E15433" s="2" t="s">
        <v>74</v>
      </c>
      <c r="F15433" s="2" t="s">
        <v>977</v>
      </c>
      <c r="G15433" s="14" t="n">
        <v>19.5</v>
      </c>
      <c r="H15433" s="14" t="n">
        <v>44.15</v>
      </c>
      <c r="I15433" s="14" t="n">
        <v>19.5</v>
      </c>
      <c r="J15433" s="23" t="n">
        <f aca="false">IF(AND(E15433="Priority",ISNUMBER('Cost model'!N172)),'Cost model'!N172,'Cost model'!M172)</f>
        <v>45</v>
      </c>
      <c r="K15433" s="14" t="n">
        <f aca="false">J15433-H15433</f>
        <v>0.850000000000001</v>
      </c>
      <c r="L15433" s="14" t="n">
        <f aca="false">G15433-H15433</f>
        <v>-24.65</v>
      </c>
    </row>
    <row r="15434" customFormat="false" ht="15" hidden="false" customHeight="false" outlineLevel="0" collapsed="false">
      <c r="A15434" s="2" t="s">
        <v>123</v>
      </c>
      <c r="B15434" s="2" t="s">
        <v>124</v>
      </c>
      <c r="C15434" s="2" t="s">
        <v>47</v>
      </c>
      <c r="D15434" s="2" t="s">
        <v>10</v>
      </c>
      <c r="E15434" s="2" t="s">
        <v>74</v>
      </c>
      <c r="F15434" s="2" t="s">
        <v>976</v>
      </c>
      <c r="G15434" s="14" t="n">
        <v>14.5</v>
      </c>
      <c r="H15434" s="14" t="n">
        <v>13.34</v>
      </c>
      <c r="I15434" s="14" t="n">
        <v>14.5</v>
      </c>
      <c r="J15434" s="23" t="n">
        <f aca="false">IF(AND(E15434="Priority",ISNUMBER('Cost model'!N2)),'Cost model'!N2,'Cost model'!M2)</f>
        <v>14.5</v>
      </c>
      <c r="K15434" s="14" t="n">
        <f aca="false">J15434-H15434</f>
        <v>1.16</v>
      </c>
      <c r="L15434" s="14" t="n">
        <f aca="false">G15434-H15434</f>
        <v>1.16</v>
      </c>
    </row>
    <row r="15435" customFormat="false" ht="15" hidden="false" customHeight="false" outlineLevel="0" collapsed="false">
      <c r="A15435" s="2" t="s">
        <v>124</v>
      </c>
      <c r="B15435" s="2" t="s">
        <v>124</v>
      </c>
      <c r="C15435" s="2" t="s">
        <v>47</v>
      </c>
      <c r="D15435" s="2" t="s">
        <v>12</v>
      </c>
      <c r="E15435" s="2" t="s">
        <v>74</v>
      </c>
      <c r="F15435" s="2" t="s">
        <v>977</v>
      </c>
      <c r="G15435" s="14" t="n">
        <v>9.5</v>
      </c>
      <c r="H15435" s="14" t="n">
        <v>26.1</v>
      </c>
      <c r="I15435" s="14" t="n">
        <v>9.5</v>
      </c>
      <c r="J15435" s="23" t="n">
        <f aca="false">IF(AND(E15435="Priority",ISNUMBER('Cost model'!N320)),'Cost model'!N320,'Cost model'!M320)</f>
        <v>24.5</v>
      </c>
      <c r="K15435" s="14" t="n">
        <f aca="false">J15435-H15435</f>
        <v>-1.6</v>
      </c>
      <c r="L15435" s="14" t="n">
        <f aca="false">G15435-H15435</f>
        <v>-16.6</v>
      </c>
    </row>
    <row r="15436" customFormat="false" ht="15" hidden="false" customHeight="false" outlineLevel="0" collapsed="false">
      <c r="A15436" s="2" t="s">
        <v>221</v>
      </c>
      <c r="B15436" s="2" t="s">
        <v>221</v>
      </c>
      <c r="C15436" s="2" t="s">
        <v>47</v>
      </c>
      <c r="D15436" s="2" t="s">
        <v>10</v>
      </c>
      <c r="E15436" s="2" t="s">
        <v>74</v>
      </c>
      <c r="F15436" s="2" t="s">
        <v>977</v>
      </c>
      <c r="G15436" s="14" t="n">
        <v>9.5</v>
      </c>
      <c r="H15436" s="14" t="n">
        <v>7.43</v>
      </c>
      <c r="I15436" s="14" t="n">
        <v>9.5</v>
      </c>
      <c r="J15436" s="23" t="n">
        <f aca="false">IF(AND(E15436="Priority",ISNUMBER('Cost model'!N737)),'Cost model'!N737,'Cost model'!M737)</f>
        <v>8.5</v>
      </c>
      <c r="K15436" s="14" t="n">
        <f aca="false">J15436-H15436</f>
        <v>1.07</v>
      </c>
      <c r="L15436" s="14" t="n">
        <f aca="false">G15436-H15436</f>
        <v>2.07</v>
      </c>
    </row>
    <row r="15437" customFormat="false" ht="15" hidden="false" customHeight="false" outlineLevel="0" collapsed="false">
      <c r="A15437" s="2" t="s">
        <v>124</v>
      </c>
      <c r="B15437" s="2" t="s">
        <v>124</v>
      </c>
      <c r="C15437" s="2" t="s">
        <v>47</v>
      </c>
      <c r="D15437" s="2" t="s">
        <v>10</v>
      </c>
      <c r="E15437" s="2" t="s">
        <v>74</v>
      </c>
      <c r="F15437" s="2" t="s">
        <v>977</v>
      </c>
      <c r="G15437" s="14" t="n">
        <v>9.5</v>
      </c>
      <c r="H15437" s="14" t="n">
        <v>6.24</v>
      </c>
      <c r="I15437" s="14" t="n">
        <v>9.5</v>
      </c>
      <c r="J15437" s="23" t="n">
        <f aca="false">IF(AND(E15437="Priority",ISNUMBER('Cost model'!N317)),'Cost model'!N317,'Cost model'!M317)</f>
        <v>10.5</v>
      </c>
      <c r="K15437" s="14" t="n">
        <f aca="false">J15437-H15437</f>
        <v>4.26</v>
      </c>
      <c r="L15437" s="14" t="n">
        <f aca="false">G15437-H15437</f>
        <v>3.26</v>
      </c>
    </row>
    <row r="15438" customFormat="false" ht="15" hidden="false" customHeight="false" outlineLevel="0" collapsed="false">
      <c r="A15438" s="2" t="s">
        <v>158</v>
      </c>
      <c r="B15438" s="2" t="s">
        <v>158</v>
      </c>
      <c r="C15438" s="2" t="s">
        <v>49</v>
      </c>
      <c r="D15438" s="2" t="s">
        <v>12</v>
      </c>
      <c r="E15438" s="2" t="s">
        <v>74</v>
      </c>
      <c r="F15438" s="2" t="s">
        <v>977</v>
      </c>
      <c r="G15438" s="14" t="n">
        <v>19.5</v>
      </c>
      <c r="H15438" s="14" t="n">
        <v>25.94</v>
      </c>
      <c r="I15438" s="14" t="n">
        <v>19.5</v>
      </c>
      <c r="J15438" s="23" t="n">
        <f aca="false">IF(AND(E15438="Priority",ISNUMBER('Cost model'!N427)),'Cost model'!N427,'Cost model'!M427)</f>
        <v>28.5</v>
      </c>
      <c r="K15438" s="14" t="n">
        <f aca="false">J15438-H15438</f>
        <v>2.56</v>
      </c>
      <c r="L15438" s="14" t="n">
        <f aca="false">G15438-H15438</f>
        <v>-6.44</v>
      </c>
    </row>
    <row r="15439" customFormat="false" ht="15" hidden="false" customHeight="false" outlineLevel="0" collapsed="false">
      <c r="A15439" s="2" t="s">
        <v>124</v>
      </c>
      <c r="B15439" s="2" t="s">
        <v>124</v>
      </c>
      <c r="C15439" s="2" t="s">
        <v>49</v>
      </c>
      <c r="D15439" s="2" t="s">
        <v>14</v>
      </c>
      <c r="E15439" s="2" t="s">
        <v>74</v>
      </c>
      <c r="F15439" s="2" t="s">
        <v>977</v>
      </c>
      <c r="G15439" s="14" t="n">
        <v>85</v>
      </c>
      <c r="H15439" s="14" t="n">
        <v>126.96</v>
      </c>
      <c r="I15439" s="14" t="n">
        <v>85</v>
      </c>
      <c r="J15439" s="23" t="n">
        <f aca="false">IF(AND(E15439="Priority",ISNUMBER('Cost model'!N328)),'Cost model'!N328,'Cost model'!M328)</f>
        <v>175</v>
      </c>
      <c r="K15439" s="14" t="n">
        <f aca="false">J15439-H15439</f>
        <v>48.04</v>
      </c>
      <c r="L15439" s="14" t="n">
        <f aca="false">G15439-H15439</f>
        <v>-41.96</v>
      </c>
    </row>
    <row r="15440" customFormat="false" ht="15" hidden="false" customHeight="false" outlineLevel="0" collapsed="false">
      <c r="A15440" s="2" t="s">
        <v>174</v>
      </c>
      <c r="B15440" s="2" t="s">
        <v>174</v>
      </c>
      <c r="C15440" s="2" t="s">
        <v>48</v>
      </c>
      <c r="D15440" s="2" t="s">
        <v>12</v>
      </c>
      <c r="E15440" s="2" t="s">
        <v>74</v>
      </c>
      <c r="F15440" s="2" t="s">
        <v>977</v>
      </c>
      <c r="G15440" s="14" t="n">
        <v>12.5</v>
      </c>
      <c r="H15440" s="14" t="n">
        <v>27.7</v>
      </c>
      <c r="I15440" s="14" t="n">
        <v>12.5</v>
      </c>
      <c r="J15440" s="23" t="n">
        <f aca="false">IF(AND(E15440="Priority",ISNUMBER('Cost model'!N171)),'Cost model'!N171,'Cost model'!M171)</f>
        <v>40</v>
      </c>
      <c r="K15440" s="14" t="n">
        <f aca="false">J15440-H15440</f>
        <v>12.3</v>
      </c>
      <c r="L15440" s="14" t="n">
        <f aca="false">G15440-H15440</f>
        <v>-15.2</v>
      </c>
    </row>
    <row r="15441" customFormat="false" ht="15" hidden="false" customHeight="false" outlineLevel="0" collapsed="false">
      <c r="A15441" s="2" t="s">
        <v>142</v>
      </c>
      <c r="B15441" s="2" t="s">
        <v>142</v>
      </c>
      <c r="C15441" s="2" t="s">
        <v>49</v>
      </c>
      <c r="D15441" s="2" t="s">
        <v>13</v>
      </c>
      <c r="E15441" s="2" t="s">
        <v>74</v>
      </c>
      <c r="F15441" s="2" t="s">
        <v>977</v>
      </c>
      <c r="G15441" s="14" t="n">
        <v>50</v>
      </c>
      <c r="H15441" s="14" t="n">
        <v>62.23</v>
      </c>
      <c r="I15441" s="14" t="n">
        <v>50</v>
      </c>
      <c r="J15441" s="23" t="n">
        <f aca="false">IF(AND(E15441="Priority",ISNUMBER('Cost model'!N640)),'Cost model'!N640,'Cost model'!M640)</f>
        <v>65</v>
      </c>
      <c r="K15441" s="14" t="n">
        <f aca="false">J15441-H15441</f>
        <v>2.77</v>
      </c>
      <c r="L15441" s="14" t="n">
        <f aca="false">G15441-H15441</f>
        <v>-12.23</v>
      </c>
    </row>
    <row r="15442" customFormat="false" ht="15" hidden="false" customHeight="false" outlineLevel="0" collapsed="false">
      <c r="A15442" s="2" t="s">
        <v>221</v>
      </c>
      <c r="B15442" s="2" t="s">
        <v>221</v>
      </c>
      <c r="C15442" s="2" t="s">
        <v>49</v>
      </c>
      <c r="D15442" s="2" t="s">
        <v>10</v>
      </c>
      <c r="E15442" s="2" t="s">
        <v>74</v>
      </c>
      <c r="F15442" s="2" t="s">
        <v>977</v>
      </c>
      <c r="G15442" s="14" t="n">
        <v>17.5</v>
      </c>
      <c r="H15442" s="14" t="n">
        <v>18.82</v>
      </c>
      <c r="I15442" s="14" t="n">
        <v>17.5</v>
      </c>
      <c r="J15442" s="23" t="n">
        <f aca="false">IF(AND(E15442="Priority",ISNUMBER('Cost model'!N739)),'Cost model'!N739,'Cost model'!M739)</f>
        <v>17.5</v>
      </c>
      <c r="K15442" s="14" t="n">
        <f aca="false">J15442-H15442</f>
        <v>-1.32</v>
      </c>
      <c r="L15442" s="14" t="n">
        <f aca="false">G15442-H15442</f>
        <v>-1.32</v>
      </c>
    </row>
    <row r="15443" customFormat="false" ht="15" hidden="false" customHeight="false" outlineLevel="0" collapsed="false">
      <c r="A15443" s="2" t="s">
        <v>124</v>
      </c>
      <c r="B15443" s="2" t="s">
        <v>124</v>
      </c>
      <c r="C15443" s="2" t="s">
        <v>48</v>
      </c>
      <c r="D15443" s="2" t="s">
        <v>10</v>
      </c>
      <c r="E15443" s="2" t="s">
        <v>74</v>
      </c>
      <c r="F15443" s="2" t="s">
        <v>977</v>
      </c>
      <c r="G15443" s="14" t="n">
        <v>12.5</v>
      </c>
      <c r="H15443" s="14" t="n">
        <v>12.24</v>
      </c>
      <c r="I15443" s="14" t="n">
        <v>12.5</v>
      </c>
      <c r="J15443" s="23" t="n">
        <f aca="false">IF(AND(E15443="Priority",ISNUMBER('Cost model'!N318)),'Cost model'!N318,'Cost model'!M318)</f>
        <v>14.5</v>
      </c>
      <c r="K15443" s="14" t="n">
        <f aca="false">J15443-H15443</f>
        <v>2.26</v>
      </c>
      <c r="L15443" s="14" t="n">
        <f aca="false">G15443-H15443</f>
        <v>0.26</v>
      </c>
    </row>
    <row r="15444" customFormat="false" ht="15" hidden="false" customHeight="false" outlineLevel="0" collapsed="false">
      <c r="A15444" s="2" t="s">
        <v>205</v>
      </c>
      <c r="B15444" s="2" t="s">
        <v>205</v>
      </c>
      <c r="C15444" s="2" t="s">
        <v>48</v>
      </c>
      <c r="D15444" s="2" t="s">
        <v>12</v>
      </c>
      <c r="E15444" s="2" t="s">
        <v>83</v>
      </c>
      <c r="F15444" s="2" t="s">
        <v>977</v>
      </c>
      <c r="G15444" s="14" t="n">
        <v>19.5</v>
      </c>
      <c r="H15444" s="14" t="n">
        <v>50.33</v>
      </c>
      <c r="I15444" s="14" t="n">
        <v>19.5</v>
      </c>
      <c r="J15444" s="23" t="n">
        <f aca="false">IF(AND(E15444="Priority",ISNUMBER('Cost model'!N531)),'Cost model'!N531,'Cost model'!M531)</f>
        <v>65</v>
      </c>
      <c r="K15444" s="14" t="n">
        <f aca="false">J15444-H15444</f>
        <v>14.67</v>
      </c>
      <c r="L15444" s="14" t="n">
        <f aca="false">G15444-H15444</f>
        <v>-30.83</v>
      </c>
    </row>
    <row r="15445" customFormat="false" ht="15" hidden="false" customHeight="false" outlineLevel="0" collapsed="false">
      <c r="A15445" s="2" t="s">
        <v>174</v>
      </c>
      <c r="B15445" s="2" t="s">
        <v>124</v>
      </c>
      <c r="C15445" s="2" t="s">
        <v>47</v>
      </c>
      <c r="D15445" s="2" t="s">
        <v>12</v>
      </c>
      <c r="E15445" s="2" t="s">
        <v>74</v>
      </c>
      <c r="F15445" s="2" t="s">
        <v>976</v>
      </c>
      <c r="G15445" s="14" t="n">
        <v>9.5</v>
      </c>
      <c r="H15445" s="14" t="n">
        <v>24.48</v>
      </c>
      <c r="I15445" s="14" t="n">
        <v>9.5</v>
      </c>
      <c r="J15445" s="23" t="n">
        <f aca="false">IF(AND(E15445="Priority",ISNUMBER('Cost model'!N110)),'Cost model'!N110,'Cost model'!M110)</f>
        <v>40</v>
      </c>
      <c r="K15445" s="14" t="n">
        <f aca="false">J15445-H15445</f>
        <v>15.52</v>
      </c>
      <c r="L15445" s="14" t="n">
        <f aca="false">G15445-H15445</f>
        <v>-14.98</v>
      </c>
    </row>
    <row r="15446" customFormat="false" ht="15" hidden="false" customHeight="false" outlineLevel="0" collapsed="false">
      <c r="A15446" s="2" t="s">
        <v>221</v>
      </c>
      <c r="B15446" s="2" t="s">
        <v>221</v>
      </c>
      <c r="C15446" s="2" t="s">
        <v>47</v>
      </c>
      <c r="D15446" s="2" t="s">
        <v>10</v>
      </c>
      <c r="E15446" s="2" t="s">
        <v>74</v>
      </c>
      <c r="F15446" s="2" t="s">
        <v>977</v>
      </c>
      <c r="G15446" s="14" t="n">
        <v>9.5</v>
      </c>
      <c r="H15446" s="14" t="n">
        <v>8.58</v>
      </c>
      <c r="I15446" s="14" t="n">
        <v>9.5</v>
      </c>
      <c r="J15446" s="23" t="n">
        <f aca="false">IF(AND(E15446="Priority",ISNUMBER('Cost model'!N737)),'Cost model'!N737,'Cost model'!M737)</f>
        <v>8.5</v>
      </c>
      <c r="K15446" s="14" t="n">
        <f aca="false">J15446-H15446</f>
        <v>-0.0800000000000001</v>
      </c>
      <c r="L15446" s="14" t="n">
        <f aca="false">G15446-H15446</f>
        <v>0.92</v>
      </c>
    </row>
    <row r="15447" customFormat="false" ht="15" hidden="false" customHeight="false" outlineLevel="0" collapsed="false">
      <c r="A15447" s="2" t="s">
        <v>221</v>
      </c>
      <c r="B15447" s="2" t="s">
        <v>158</v>
      </c>
      <c r="C15447" s="2" t="s">
        <v>47</v>
      </c>
      <c r="D15447" s="2" t="s">
        <v>10</v>
      </c>
      <c r="E15447" s="2" t="s">
        <v>74</v>
      </c>
      <c r="F15447" s="2" t="s">
        <v>976</v>
      </c>
      <c r="G15447" s="14" t="n">
        <v>9.5</v>
      </c>
      <c r="H15447" s="14" t="n">
        <v>11.46</v>
      </c>
      <c r="I15447" s="14" t="n">
        <v>14.5</v>
      </c>
      <c r="J15447" s="23" t="n">
        <f aca="false">IF(AND(E15447="Priority",ISNUMBER('Cost model'!N752)),'Cost model'!N752,'Cost model'!M752)</f>
        <v>12.5</v>
      </c>
      <c r="K15447" s="14" t="n">
        <f aca="false">J15447-H15447</f>
        <v>1.04</v>
      </c>
      <c r="L15447" s="14" t="n">
        <f aca="false">G15447-H15447</f>
        <v>-1.96</v>
      </c>
    </row>
    <row r="15448" customFormat="false" ht="15" hidden="false" customHeight="false" outlineLevel="0" collapsed="false">
      <c r="A15448" s="2" t="s">
        <v>174</v>
      </c>
      <c r="B15448" s="2" t="s">
        <v>142</v>
      </c>
      <c r="C15448" s="2" t="s">
        <v>48</v>
      </c>
      <c r="D15448" s="2" t="s">
        <v>10</v>
      </c>
      <c r="E15448" s="2" t="s">
        <v>74</v>
      </c>
      <c r="F15448" s="2" t="s">
        <v>976</v>
      </c>
      <c r="G15448" s="14" t="n">
        <v>12.5</v>
      </c>
      <c r="H15448" s="14" t="n">
        <v>29.15</v>
      </c>
      <c r="I15448" s="14" t="n">
        <v>12.5</v>
      </c>
      <c r="J15448" s="23" t="n">
        <f aca="false">IF(AND(E15448="Priority",ISNUMBER('Cost model'!N123)),'Cost model'!N123,'Cost model'!M123)</f>
        <v>16.5</v>
      </c>
      <c r="K15448" s="14" t="n">
        <f aca="false">J15448-H15448</f>
        <v>-12.65</v>
      </c>
      <c r="L15448" s="14" t="n">
        <f aca="false">G15448-H15448</f>
        <v>-16.65</v>
      </c>
    </row>
    <row r="15449" customFormat="false" ht="15" hidden="false" customHeight="false" outlineLevel="0" collapsed="false">
      <c r="A15449" s="2" t="s">
        <v>142</v>
      </c>
      <c r="B15449" s="2" t="s">
        <v>142</v>
      </c>
      <c r="C15449" s="2" t="s">
        <v>47</v>
      </c>
      <c r="D15449" s="2" t="s">
        <v>10</v>
      </c>
      <c r="E15449" s="2" t="s">
        <v>74</v>
      </c>
      <c r="F15449" s="2" t="s">
        <v>977</v>
      </c>
      <c r="G15449" s="14" t="n">
        <v>9.5</v>
      </c>
      <c r="H15449" s="14" t="n">
        <v>6.24</v>
      </c>
      <c r="I15449" s="14" t="n">
        <v>9.5</v>
      </c>
      <c r="J15449" s="23" t="n">
        <f aca="false">IF(AND(E15449="Priority",ISNUMBER('Cost model'!N632)),'Cost model'!N632,'Cost model'!M632)</f>
        <v>9.5</v>
      </c>
      <c r="K15449" s="14" t="n">
        <f aca="false">J15449-H15449</f>
        <v>3.26</v>
      </c>
      <c r="L15449" s="14" t="n">
        <f aca="false">G15449-H15449</f>
        <v>3.26</v>
      </c>
    </row>
    <row r="15450" customFormat="false" ht="15" hidden="false" customHeight="false" outlineLevel="0" collapsed="false">
      <c r="A15450" s="2" t="s">
        <v>142</v>
      </c>
      <c r="B15450" s="2" t="s">
        <v>142</v>
      </c>
      <c r="C15450" s="2" t="s">
        <v>47</v>
      </c>
      <c r="D15450" s="2" t="s">
        <v>12</v>
      </c>
      <c r="E15450" s="2" t="s">
        <v>83</v>
      </c>
      <c r="F15450" s="2" t="s">
        <v>977</v>
      </c>
      <c r="G15450" s="14" t="n">
        <v>19.5</v>
      </c>
      <c r="H15450" s="14" t="n">
        <v>27.7</v>
      </c>
      <c r="I15450" s="14" t="n">
        <v>19.5</v>
      </c>
      <c r="J15450" s="23" t="n">
        <f aca="false">IF(AND(E15450="Priority",ISNUMBER('Cost model'!N635)),'Cost model'!N635,'Cost model'!M635)</f>
        <v>40</v>
      </c>
      <c r="K15450" s="14" t="n">
        <f aca="false">J15450-H15450</f>
        <v>12.3</v>
      </c>
      <c r="L15450" s="14" t="n">
        <f aca="false">G15450-H15450</f>
        <v>-8.2</v>
      </c>
    </row>
    <row r="15451" customFormat="false" ht="15" hidden="false" customHeight="false" outlineLevel="0" collapsed="false">
      <c r="A15451" s="2" t="s">
        <v>174</v>
      </c>
      <c r="B15451" s="2" t="s">
        <v>174</v>
      </c>
      <c r="C15451" s="2" t="s">
        <v>48</v>
      </c>
      <c r="D15451" s="2" t="s">
        <v>12</v>
      </c>
      <c r="E15451" s="2" t="s">
        <v>83</v>
      </c>
      <c r="F15451" s="2" t="s">
        <v>977</v>
      </c>
      <c r="G15451" s="14" t="n">
        <v>19.5</v>
      </c>
      <c r="H15451" s="14" t="n">
        <v>34.32</v>
      </c>
      <c r="I15451" s="14" t="n">
        <v>19.5</v>
      </c>
      <c r="J15451" s="23" t="n">
        <f aca="false">IF(AND(E15451="Priority",ISNUMBER('Cost model'!N171)),'Cost model'!N171,'Cost model'!M171)</f>
        <v>55</v>
      </c>
      <c r="K15451" s="14" t="n">
        <f aca="false">J15451-H15451</f>
        <v>20.68</v>
      </c>
      <c r="L15451" s="14" t="n">
        <f aca="false">G15451-H15451</f>
        <v>-14.82</v>
      </c>
    </row>
    <row r="15452" customFormat="false" ht="15" hidden="false" customHeight="false" outlineLevel="0" collapsed="false">
      <c r="A15452" s="2" t="s">
        <v>124</v>
      </c>
      <c r="B15452" s="2" t="s">
        <v>124</v>
      </c>
      <c r="C15452" s="2" t="s">
        <v>47</v>
      </c>
      <c r="D15452" s="2" t="s">
        <v>13</v>
      </c>
      <c r="E15452" s="2" t="s">
        <v>74</v>
      </c>
      <c r="F15452" s="2" t="s">
        <v>977</v>
      </c>
      <c r="G15452" s="14" t="n">
        <v>19</v>
      </c>
      <c r="H15452" s="14" t="n">
        <v>97.41</v>
      </c>
      <c r="I15452" s="14" t="n">
        <v>19</v>
      </c>
      <c r="J15452" s="23" t="n">
        <f aca="false">IF(AND(E15452="Priority",ISNUMBER('Cost model'!N323)),'Cost model'!N323,'Cost model'!M323)</f>
        <v>60</v>
      </c>
      <c r="K15452" s="14" t="n">
        <f aca="false">J15452-H15452</f>
        <v>-37.41</v>
      </c>
      <c r="L15452" s="14" t="n">
        <f aca="false">G15452-H15452</f>
        <v>-78.41</v>
      </c>
    </row>
    <row r="15453" customFormat="false" ht="15" hidden="false" customHeight="false" outlineLevel="0" collapsed="false">
      <c r="A15453" s="2" t="s">
        <v>174</v>
      </c>
      <c r="B15453" s="2" t="s">
        <v>174</v>
      </c>
      <c r="C15453" s="2" t="s">
        <v>48</v>
      </c>
      <c r="D15453" s="2" t="s">
        <v>14</v>
      </c>
      <c r="E15453" s="2" t="s">
        <v>74</v>
      </c>
      <c r="F15453" s="2" t="s">
        <v>977</v>
      </c>
      <c r="G15453" s="14" t="n">
        <v>45</v>
      </c>
      <c r="H15453" s="14" t="n">
        <v>61.55</v>
      </c>
      <c r="I15453" s="14" t="n">
        <v>45</v>
      </c>
      <c r="J15453" s="23" t="n">
        <f aca="false">IF(AND(E15453="Priority",ISNUMBER('Cost model'!N177)),'Cost model'!N177,'Cost model'!M177)</f>
        <v>110</v>
      </c>
      <c r="K15453" s="14" t="n">
        <f aca="false">J15453-H15453</f>
        <v>48.45</v>
      </c>
      <c r="L15453" s="14" t="n">
        <f aca="false">G15453-H15453</f>
        <v>-16.55</v>
      </c>
    </row>
    <row r="15454" customFormat="false" ht="15" hidden="false" customHeight="false" outlineLevel="0" collapsed="false">
      <c r="A15454" s="2" t="s">
        <v>174</v>
      </c>
      <c r="B15454" s="2" t="s">
        <v>142</v>
      </c>
      <c r="C15454" s="2" t="s">
        <v>49</v>
      </c>
      <c r="D15454" s="2" t="s">
        <v>12</v>
      </c>
      <c r="E15454" s="2" t="s">
        <v>74</v>
      </c>
      <c r="F15454" s="2" t="s">
        <v>976</v>
      </c>
      <c r="G15454" s="14" t="n">
        <v>-19.5</v>
      </c>
      <c r="H15454" s="14" t="n">
        <v>62.43</v>
      </c>
      <c r="I15454" s="14" t="n">
        <v>19.5</v>
      </c>
      <c r="J15454" s="23" t="n">
        <f aca="false">IF(AND(E15454="Priority",ISNUMBER('Cost model'!N127)),'Cost model'!N127,'Cost model'!M127)</f>
        <v>50</v>
      </c>
      <c r="K15454" s="14" t="n">
        <f aca="false">J15454-H15454</f>
        <v>-12.43</v>
      </c>
      <c r="L15454" s="14" t="n">
        <f aca="false">G15454-H15454</f>
        <v>-81.93</v>
      </c>
    </row>
    <row r="15455" customFormat="false" ht="15" hidden="false" customHeight="false" outlineLevel="0" collapsed="false">
      <c r="A15455" s="2" t="s">
        <v>174</v>
      </c>
      <c r="B15455" s="2" t="s">
        <v>142</v>
      </c>
      <c r="C15455" s="2" t="s">
        <v>49</v>
      </c>
      <c r="D15455" s="2" t="s">
        <v>12</v>
      </c>
      <c r="E15455" s="2" t="s">
        <v>74</v>
      </c>
      <c r="F15455" s="2" t="s">
        <v>976</v>
      </c>
      <c r="G15455" s="14" t="n">
        <v>19.5</v>
      </c>
      <c r="H15455" s="14" t="n">
        <v>39.2</v>
      </c>
      <c r="I15455" s="14" t="n">
        <v>19.5</v>
      </c>
      <c r="J15455" s="23" t="n">
        <f aca="false">IF(AND(E15455="Priority",ISNUMBER('Cost model'!N127)),'Cost model'!N127,'Cost model'!M127)</f>
        <v>50</v>
      </c>
      <c r="K15455" s="14" t="n">
        <f aca="false">J15455-H15455</f>
        <v>10.8</v>
      </c>
      <c r="L15455" s="14" t="n">
        <f aca="false">G15455-H15455</f>
        <v>-19.7</v>
      </c>
    </row>
    <row r="15456" customFormat="false" ht="15" hidden="false" customHeight="false" outlineLevel="0" collapsed="false">
      <c r="A15456" s="2" t="s">
        <v>124</v>
      </c>
      <c r="B15456" s="2" t="s">
        <v>124</v>
      </c>
      <c r="C15456" s="2" t="s">
        <v>48</v>
      </c>
      <c r="D15456" s="2" t="s">
        <v>10</v>
      </c>
      <c r="E15456" s="2" t="s">
        <v>74</v>
      </c>
      <c r="F15456" s="2" t="s">
        <v>977</v>
      </c>
      <c r="G15456" s="14" t="n">
        <v>12.5</v>
      </c>
      <c r="H15456" s="14" t="n">
        <v>18.82</v>
      </c>
      <c r="I15456" s="14" t="n">
        <v>12.5</v>
      </c>
      <c r="J15456" s="23" t="n">
        <f aca="false">IF(AND(E15456="Priority",ISNUMBER('Cost model'!N318)),'Cost model'!N318,'Cost model'!M318)</f>
        <v>14.5</v>
      </c>
      <c r="K15456" s="14" t="n">
        <f aca="false">J15456-H15456</f>
        <v>-4.32</v>
      </c>
      <c r="L15456" s="14" t="n">
        <f aca="false">G15456-H15456</f>
        <v>-6.32</v>
      </c>
    </row>
    <row r="15457" customFormat="false" ht="15" hidden="false" customHeight="false" outlineLevel="0" collapsed="false">
      <c r="A15457" s="2" t="s">
        <v>124</v>
      </c>
      <c r="B15457" s="2" t="s">
        <v>124</v>
      </c>
      <c r="C15457" s="2" t="s">
        <v>48</v>
      </c>
      <c r="D15457" s="2" t="s">
        <v>12</v>
      </c>
      <c r="E15457" s="2" t="s">
        <v>74</v>
      </c>
      <c r="F15457" s="2" t="s">
        <v>977</v>
      </c>
      <c r="G15457" s="14" t="n">
        <v>85</v>
      </c>
      <c r="H15457" s="14" t="n">
        <v>291.78</v>
      </c>
      <c r="I15457" s="14" t="n">
        <v>12.5</v>
      </c>
      <c r="J15457" s="23" t="n">
        <f aca="false">IF(AND(E15457="Priority",ISNUMBER('Cost model'!N321)),'Cost model'!N321,'Cost model'!M321)</f>
        <v>40</v>
      </c>
      <c r="K15457" s="14" t="n">
        <f aca="false">J15457-H15457</f>
        <v>-251.78</v>
      </c>
      <c r="L15457" s="14" t="n">
        <f aca="false">G15457-H15457</f>
        <v>-206.78</v>
      </c>
    </row>
    <row r="15458" customFormat="false" ht="15" hidden="false" customHeight="false" outlineLevel="0" collapsed="false">
      <c r="A15458" s="2" t="s">
        <v>142</v>
      </c>
      <c r="B15458" s="2" t="s">
        <v>142</v>
      </c>
      <c r="C15458" s="2" t="s">
        <v>47</v>
      </c>
      <c r="D15458" s="2" t="s">
        <v>10</v>
      </c>
      <c r="E15458" s="2" t="s">
        <v>74</v>
      </c>
      <c r="F15458" s="2" t="s">
        <v>977</v>
      </c>
      <c r="G15458" s="14" t="n">
        <v>9.5</v>
      </c>
      <c r="H15458" s="14" t="n">
        <v>7.95</v>
      </c>
      <c r="I15458" s="14" t="n">
        <v>9.5</v>
      </c>
      <c r="J15458" s="23" t="n">
        <f aca="false">IF(AND(E15458="Priority",ISNUMBER('Cost model'!N632)),'Cost model'!N632,'Cost model'!M632)</f>
        <v>9.5</v>
      </c>
      <c r="K15458" s="14" t="n">
        <f aca="false">J15458-H15458</f>
        <v>1.55</v>
      </c>
      <c r="L15458" s="14" t="n">
        <f aca="false">G15458-H15458</f>
        <v>1.55</v>
      </c>
    </row>
    <row r="15459" customFormat="false" ht="15" hidden="false" customHeight="false" outlineLevel="0" collapsed="false">
      <c r="A15459" s="2" t="s">
        <v>221</v>
      </c>
      <c r="B15459" s="2" t="s">
        <v>221</v>
      </c>
      <c r="C15459" s="2" t="s">
        <v>49</v>
      </c>
      <c r="D15459" s="2" t="s">
        <v>12</v>
      </c>
      <c r="E15459" s="2" t="s">
        <v>74</v>
      </c>
      <c r="F15459" s="2" t="s">
        <v>977</v>
      </c>
      <c r="G15459" s="14" t="n">
        <v>19.5</v>
      </c>
      <c r="H15459" s="14" t="n">
        <v>34.22</v>
      </c>
      <c r="I15459" s="14" t="n">
        <v>19.5</v>
      </c>
      <c r="J15459" s="23" t="n">
        <f aca="false">IF(AND(E15459="Priority",ISNUMBER('Cost model'!N742)),'Cost model'!N742,'Cost model'!M742)</f>
        <v>60</v>
      </c>
      <c r="K15459" s="14" t="n">
        <f aca="false">J15459-H15459</f>
        <v>25.78</v>
      </c>
      <c r="L15459" s="14" t="n">
        <f aca="false">G15459-H15459</f>
        <v>-14.72</v>
      </c>
    </row>
    <row r="15460" customFormat="false" ht="15" hidden="false" customHeight="false" outlineLevel="0" collapsed="false">
      <c r="A15460" s="2" t="s">
        <v>142</v>
      </c>
      <c r="B15460" s="2" t="s">
        <v>142</v>
      </c>
      <c r="C15460" s="2" t="s">
        <v>48</v>
      </c>
      <c r="D15460" s="2" t="s">
        <v>10</v>
      </c>
      <c r="E15460" s="2" t="s">
        <v>74</v>
      </c>
      <c r="F15460" s="2" t="s">
        <v>977</v>
      </c>
      <c r="G15460" s="14" t="n">
        <v>12.5</v>
      </c>
      <c r="H15460" s="14" t="n">
        <v>17.66</v>
      </c>
      <c r="I15460" s="14" t="n">
        <v>12.5</v>
      </c>
      <c r="J15460" s="23" t="n">
        <f aca="false">IF(AND(E15460="Priority",ISNUMBER('Cost model'!N633)),'Cost model'!N633,'Cost model'!M633)</f>
        <v>11.5</v>
      </c>
      <c r="K15460" s="14" t="n">
        <f aca="false">J15460-H15460</f>
        <v>-6.16</v>
      </c>
      <c r="L15460" s="14" t="n">
        <f aca="false">G15460-H15460</f>
        <v>-5.16</v>
      </c>
    </row>
    <row r="15461" customFormat="false" ht="15" hidden="false" customHeight="false" outlineLevel="0" collapsed="false">
      <c r="A15461" s="2" t="s">
        <v>124</v>
      </c>
      <c r="B15461" s="2" t="s">
        <v>124</v>
      </c>
      <c r="C15461" s="2" t="s">
        <v>48</v>
      </c>
      <c r="D15461" s="2" t="s">
        <v>12</v>
      </c>
      <c r="E15461" s="2" t="s">
        <v>74</v>
      </c>
      <c r="F15461" s="2" t="s">
        <v>977</v>
      </c>
      <c r="G15461" s="14" t="n">
        <v>12.5</v>
      </c>
      <c r="H15461" s="14" t="n">
        <v>24.57</v>
      </c>
      <c r="I15461" s="14" t="n">
        <v>12.5</v>
      </c>
      <c r="J15461" s="23" t="n">
        <f aca="false">IF(AND(E15461="Priority",ISNUMBER('Cost model'!N321)),'Cost model'!N321,'Cost model'!M321)</f>
        <v>40</v>
      </c>
      <c r="K15461" s="14" t="n">
        <f aca="false">J15461-H15461</f>
        <v>15.43</v>
      </c>
      <c r="L15461" s="14" t="n">
        <f aca="false">G15461-H15461</f>
        <v>-12.07</v>
      </c>
    </row>
    <row r="15462" customFormat="false" ht="15" hidden="false" customHeight="false" outlineLevel="0" collapsed="false">
      <c r="A15462" s="2" t="s">
        <v>221</v>
      </c>
      <c r="B15462" s="2" t="s">
        <v>221</v>
      </c>
      <c r="C15462" s="2" t="s">
        <v>49</v>
      </c>
      <c r="D15462" s="2" t="s">
        <v>10</v>
      </c>
      <c r="E15462" s="2" t="s">
        <v>74</v>
      </c>
      <c r="F15462" s="2" t="s">
        <v>977</v>
      </c>
      <c r="G15462" s="14" t="n">
        <v>17.5</v>
      </c>
      <c r="H15462" s="14" t="n">
        <v>21.55</v>
      </c>
      <c r="I15462" s="14" t="n">
        <v>17.5</v>
      </c>
      <c r="J15462" s="23" t="n">
        <f aca="false">IF(AND(E15462="Priority",ISNUMBER('Cost model'!N739)),'Cost model'!N739,'Cost model'!M739)</f>
        <v>17.5</v>
      </c>
      <c r="K15462" s="14" t="n">
        <f aca="false">J15462-H15462</f>
        <v>-4.05</v>
      </c>
      <c r="L15462" s="14" t="n">
        <f aca="false">G15462-H15462</f>
        <v>-4.05</v>
      </c>
    </row>
    <row r="15463" customFormat="false" ht="15" hidden="false" customHeight="false" outlineLevel="0" collapsed="false">
      <c r="A15463" s="2" t="s">
        <v>142</v>
      </c>
      <c r="B15463" s="2" t="s">
        <v>142</v>
      </c>
      <c r="C15463" s="2" t="s">
        <v>48</v>
      </c>
      <c r="D15463" s="2" t="s">
        <v>12</v>
      </c>
      <c r="E15463" s="2" t="s">
        <v>83</v>
      </c>
      <c r="F15463" s="2" t="s">
        <v>977</v>
      </c>
      <c r="G15463" s="14" t="n">
        <v>19.5</v>
      </c>
      <c r="H15463" s="14" t="n">
        <v>27.6</v>
      </c>
      <c r="I15463" s="14" t="n">
        <v>19.5</v>
      </c>
      <c r="J15463" s="23" t="n">
        <f aca="false">IF(AND(E15463="Priority",ISNUMBER('Cost model'!N636)),'Cost model'!N636,'Cost model'!M636)</f>
        <v>55</v>
      </c>
      <c r="K15463" s="14" t="n">
        <f aca="false">J15463-H15463</f>
        <v>27.4</v>
      </c>
      <c r="L15463" s="14" t="n">
        <f aca="false">G15463-H15463</f>
        <v>-8.1</v>
      </c>
    </row>
    <row r="15464" customFormat="false" ht="15" hidden="false" customHeight="false" outlineLevel="0" collapsed="false">
      <c r="A15464" s="2" t="s">
        <v>142</v>
      </c>
      <c r="B15464" s="2" t="s">
        <v>142</v>
      </c>
      <c r="C15464" s="2" t="s">
        <v>47</v>
      </c>
      <c r="D15464" s="2" t="s">
        <v>12</v>
      </c>
      <c r="E15464" s="2" t="s">
        <v>74</v>
      </c>
      <c r="F15464" s="2" t="s">
        <v>977</v>
      </c>
      <c r="G15464" s="14" t="n">
        <v>9.5</v>
      </c>
      <c r="H15464" s="14" t="n">
        <v>24.57</v>
      </c>
      <c r="I15464" s="14" t="n">
        <v>9.5</v>
      </c>
      <c r="J15464" s="23" t="n">
        <f aca="false">IF(AND(E15464="Priority",ISNUMBER('Cost model'!N635)),'Cost model'!N635,'Cost model'!M635)</f>
        <v>30.5</v>
      </c>
      <c r="K15464" s="14" t="n">
        <f aca="false">J15464-H15464</f>
        <v>5.93</v>
      </c>
      <c r="L15464" s="14" t="n">
        <f aca="false">G15464-H15464</f>
        <v>-15.07</v>
      </c>
    </row>
    <row r="15465" customFormat="false" ht="15" hidden="false" customHeight="false" outlineLevel="0" collapsed="false">
      <c r="A15465" s="2" t="s">
        <v>158</v>
      </c>
      <c r="B15465" s="2" t="s">
        <v>124</v>
      </c>
      <c r="C15465" s="2" t="s">
        <v>47</v>
      </c>
      <c r="D15465" s="2" t="s">
        <v>12</v>
      </c>
      <c r="E15465" s="2" t="s">
        <v>74</v>
      </c>
      <c r="F15465" s="2" t="s">
        <v>976</v>
      </c>
      <c r="G15465" s="14" t="n">
        <v>9.5</v>
      </c>
      <c r="H15465" s="14" t="n">
        <v>43.14</v>
      </c>
      <c r="I15465" s="14" t="n">
        <v>19.5</v>
      </c>
      <c r="J15465" s="23" t="n">
        <f aca="false">IF(AND(E15465="Priority",ISNUMBER('Cost model'!N455)),'Cost model'!N455,'Cost model'!M455)</f>
        <v>45</v>
      </c>
      <c r="K15465" s="14" t="n">
        <f aca="false">J15465-H15465</f>
        <v>1.86</v>
      </c>
      <c r="L15465" s="14" t="n">
        <f aca="false">G15465-H15465</f>
        <v>-33.64</v>
      </c>
    </row>
    <row r="15466" customFormat="false" ht="15" hidden="false" customHeight="false" outlineLevel="0" collapsed="false">
      <c r="A15466" s="2" t="s">
        <v>124</v>
      </c>
      <c r="B15466" s="2" t="s">
        <v>124</v>
      </c>
      <c r="C15466" s="2" t="s">
        <v>47</v>
      </c>
      <c r="D15466" s="2" t="s">
        <v>10</v>
      </c>
      <c r="E15466" s="2" t="s">
        <v>83</v>
      </c>
      <c r="F15466" s="2" t="s">
        <v>977</v>
      </c>
      <c r="G15466" s="14" t="n">
        <v>14.5</v>
      </c>
      <c r="H15466" s="14" t="n">
        <v>8.61</v>
      </c>
      <c r="I15466" s="14" t="n">
        <v>14.5</v>
      </c>
      <c r="J15466" s="23" t="n">
        <f aca="false">IF(AND(E15466="Priority",ISNUMBER('Cost model'!N317)),'Cost model'!N317,'Cost model'!M317)</f>
        <v>15.5</v>
      </c>
      <c r="K15466" s="14" t="n">
        <f aca="false">J15466-H15466</f>
        <v>6.89</v>
      </c>
      <c r="L15466" s="14" t="n">
        <f aca="false">G15466-H15466</f>
        <v>5.89</v>
      </c>
    </row>
    <row r="15467" customFormat="false" ht="15" hidden="false" customHeight="false" outlineLevel="0" collapsed="false">
      <c r="A15467" s="2" t="s">
        <v>142</v>
      </c>
      <c r="B15467" s="2" t="s">
        <v>174</v>
      </c>
      <c r="C15467" s="2" t="s">
        <v>49</v>
      </c>
      <c r="D15467" s="2" t="s">
        <v>12</v>
      </c>
      <c r="E15467" s="2" t="s">
        <v>74</v>
      </c>
      <c r="F15467" s="2" t="s">
        <v>976</v>
      </c>
      <c r="G15467" s="14" t="n">
        <v>29.5</v>
      </c>
      <c r="H15467" s="14" t="n">
        <v>51.57</v>
      </c>
      <c r="I15467" s="14" t="n">
        <v>19.5</v>
      </c>
      <c r="J15467" s="23" t="n">
        <f aca="false">IF(AND(E15467="Priority",ISNUMBER('Cost model'!N697)),'Cost model'!N697,'Cost model'!M697)</f>
        <v>55</v>
      </c>
      <c r="K15467" s="14" t="n">
        <f aca="false">J15467-H15467</f>
        <v>3.43</v>
      </c>
      <c r="L15467" s="14" t="n">
        <f aca="false">G15467-H15467</f>
        <v>-22.07</v>
      </c>
    </row>
    <row r="15468" customFormat="false" ht="15" hidden="false" customHeight="false" outlineLevel="0" collapsed="false">
      <c r="A15468" s="2" t="s">
        <v>174</v>
      </c>
      <c r="B15468" s="2" t="s">
        <v>142</v>
      </c>
      <c r="C15468" s="2" t="s">
        <v>48</v>
      </c>
      <c r="D15468" s="2" t="s">
        <v>12</v>
      </c>
      <c r="E15468" s="2" t="s">
        <v>74</v>
      </c>
      <c r="F15468" s="2" t="s">
        <v>976</v>
      </c>
      <c r="G15468" s="14" t="n">
        <v>12.5</v>
      </c>
      <c r="H15468" s="14" t="n">
        <v>63.13</v>
      </c>
      <c r="I15468" s="14" t="n">
        <v>12.5</v>
      </c>
      <c r="J15468" s="23" t="n">
        <f aca="false">IF(AND(E15468="Priority",ISNUMBER('Cost model'!N126)),'Cost model'!N126,'Cost model'!M126)</f>
        <v>45</v>
      </c>
      <c r="K15468" s="14" t="n">
        <f aca="false">J15468-H15468</f>
        <v>-18.13</v>
      </c>
      <c r="L15468" s="14" t="n">
        <f aca="false">G15468-H15468</f>
        <v>-50.63</v>
      </c>
    </row>
    <row r="15469" customFormat="false" ht="15" hidden="false" customHeight="false" outlineLevel="0" collapsed="false">
      <c r="A15469" s="2" t="s">
        <v>124</v>
      </c>
      <c r="B15469" s="2" t="s">
        <v>124</v>
      </c>
      <c r="C15469" s="2" t="s">
        <v>47</v>
      </c>
      <c r="D15469" s="2" t="s">
        <v>10</v>
      </c>
      <c r="E15469" s="2" t="s">
        <v>83</v>
      </c>
      <c r="F15469" s="2" t="s">
        <v>977</v>
      </c>
      <c r="G15469" s="14" t="n">
        <v>14.5</v>
      </c>
      <c r="H15469" s="14" t="n">
        <v>11.74</v>
      </c>
      <c r="I15469" s="14" t="n">
        <v>14.5</v>
      </c>
      <c r="J15469" s="23" t="n">
        <f aca="false">IF(AND(E15469="Priority",ISNUMBER('Cost model'!N317)),'Cost model'!N317,'Cost model'!M317)</f>
        <v>15.5</v>
      </c>
      <c r="K15469" s="14" t="n">
        <f aca="false">J15469-H15469</f>
        <v>3.76</v>
      </c>
      <c r="L15469" s="14" t="n">
        <f aca="false">G15469-H15469</f>
        <v>2.76</v>
      </c>
    </row>
    <row r="15470" customFormat="false" ht="15" hidden="false" customHeight="false" outlineLevel="0" collapsed="false">
      <c r="A15470" s="2" t="s">
        <v>142</v>
      </c>
      <c r="B15470" s="2" t="s">
        <v>142</v>
      </c>
      <c r="C15470" s="2" t="s">
        <v>47</v>
      </c>
      <c r="D15470" s="2" t="s">
        <v>10</v>
      </c>
      <c r="E15470" s="2" t="s">
        <v>74</v>
      </c>
      <c r="F15470" s="2" t="s">
        <v>977</v>
      </c>
      <c r="G15470" s="14" t="n">
        <v>9.5</v>
      </c>
      <c r="H15470" s="14" t="n">
        <v>6.66</v>
      </c>
      <c r="I15470" s="14" t="n">
        <v>9.5</v>
      </c>
      <c r="J15470" s="23" t="n">
        <f aca="false">IF(AND(E15470="Priority",ISNUMBER('Cost model'!N632)),'Cost model'!N632,'Cost model'!M632)</f>
        <v>9.5</v>
      </c>
      <c r="K15470" s="14" t="n">
        <f aca="false">J15470-H15470</f>
        <v>2.84</v>
      </c>
      <c r="L15470" s="14" t="n">
        <f aca="false">G15470-H15470</f>
        <v>2.84</v>
      </c>
    </row>
    <row r="15471" customFormat="false" ht="15" hidden="false" customHeight="false" outlineLevel="0" collapsed="false">
      <c r="A15471" s="2" t="s">
        <v>174</v>
      </c>
      <c r="B15471" s="2" t="s">
        <v>174</v>
      </c>
      <c r="C15471" s="2" t="s">
        <v>48</v>
      </c>
      <c r="D15471" s="2" t="s">
        <v>13</v>
      </c>
      <c r="E15471" s="2" t="s">
        <v>74</v>
      </c>
      <c r="F15471" s="2" t="s">
        <v>977</v>
      </c>
      <c r="G15471" s="14" t="n">
        <v>24.5</v>
      </c>
      <c r="H15471" s="14" t="n">
        <v>89.34</v>
      </c>
      <c r="I15471" s="14" t="n">
        <v>24.5</v>
      </c>
      <c r="J15471" s="23" t="n">
        <f aca="false">IF(AND(E15471="Priority",ISNUMBER('Cost model'!N174)),'Cost model'!N174,'Cost model'!M174)</f>
        <v>70</v>
      </c>
      <c r="K15471" s="14" t="n">
        <f aca="false">J15471-H15471</f>
        <v>-19.34</v>
      </c>
      <c r="L15471" s="14" t="n">
        <f aca="false">G15471-H15471</f>
        <v>-64.84</v>
      </c>
    </row>
    <row r="15472" customFormat="false" ht="15" hidden="false" customHeight="false" outlineLevel="0" collapsed="false">
      <c r="A15472" s="2" t="s">
        <v>174</v>
      </c>
      <c r="B15472" s="2" t="s">
        <v>221</v>
      </c>
      <c r="C15472" s="2" t="s">
        <v>47</v>
      </c>
      <c r="D15472" s="2" t="s">
        <v>12</v>
      </c>
      <c r="E15472" s="2" t="s">
        <v>74</v>
      </c>
      <c r="F15472" s="2" t="s">
        <v>976</v>
      </c>
      <c r="G15472" s="14" t="n">
        <v>9.5</v>
      </c>
      <c r="H15472" s="14" t="n">
        <v>59.39</v>
      </c>
      <c r="I15472" s="14" t="n">
        <v>24.5</v>
      </c>
      <c r="J15472" s="23" t="n">
        <f aca="false">IF(AND(E15472="Priority",ISNUMBER('Cost model'!N155)),'Cost model'!N155,'Cost model'!M155)</f>
        <v>50</v>
      </c>
      <c r="K15472" s="14" t="n">
        <f aca="false">J15472-H15472</f>
        <v>-9.39</v>
      </c>
      <c r="L15472" s="14" t="n">
        <f aca="false">G15472-H15472</f>
        <v>-49.89</v>
      </c>
    </row>
    <row r="15473" customFormat="false" ht="15" hidden="false" customHeight="false" outlineLevel="0" collapsed="false">
      <c r="A15473" s="2" t="s">
        <v>142</v>
      </c>
      <c r="B15473" s="2" t="s">
        <v>142</v>
      </c>
      <c r="C15473" s="2" t="s">
        <v>47</v>
      </c>
      <c r="D15473" s="2" t="s">
        <v>10</v>
      </c>
      <c r="E15473" s="2" t="s">
        <v>83</v>
      </c>
      <c r="F15473" s="2" t="s">
        <v>977</v>
      </c>
      <c r="G15473" s="14" t="n">
        <v>14.5</v>
      </c>
      <c r="H15473" s="14" t="n">
        <v>8.58</v>
      </c>
      <c r="I15473" s="14" t="n">
        <v>14.5</v>
      </c>
      <c r="J15473" s="23" t="n">
        <f aca="false">IF(AND(E15473="Priority",ISNUMBER('Cost model'!N632)),'Cost model'!N632,'Cost model'!M632)</f>
        <v>14.5</v>
      </c>
      <c r="K15473" s="14" t="n">
        <f aca="false">J15473-H15473</f>
        <v>5.92</v>
      </c>
      <c r="L15473" s="14" t="n">
        <f aca="false">G15473-H15473</f>
        <v>5.92</v>
      </c>
    </row>
    <row r="15474" customFormat="false" ht="15" hidden="false" customHeight="false" outlineLevel="0" collapsed="false">
      <c r="A15474" s="2" t="s">
        <v>142</v>
      </c>
      <c r="B15474" s="2" t="s">
        <v>142</v>
      </c>
      <c r="C15474" s="2" t="s">
        <v>47</v>
      </c>
      <c r="D15474" s="2" t="s">
        <v>12</v>
      </c>
      <c r="E15474" s="2" t="s">
        <v>74</v>
      </c>
      <c r="F15474" s="2" t="s">
        <v>977</v>
      </c>
      <c r="G15474" s="14" t="n">
        <v>9.5</v>
      </c>
      <c r="H15474" s="14" t="n">
        <v>29.25</v>
      </c>
      <c r="I15474" s="14" t="n">
        <v>9.5</v>
      </c>
      <c r="J15474" s="23" t="n">
        <f aca="false">IF(AND(E15474="Priority",ISNUMBER('Cost model'!N635)),'Cost model'!N635,'Cost model'!M635)</f>
        <v>30.5</v>
      </c>
      <c r="K15474" s="14" t="n">
        <f aca="false">J15474-H15474</f>
        <v>1.25</v>
      </c>
      <c r="L15474" s="14" t="n">
        <f aca="false">G15474-H15474</f>
        <v>-19.75</v>
      </c>
    </row>
    <row r="15475" customFormat="false" ht="15" hidden="false" customHeight="false" outlineLevel="0" collapsed="false">
      <c r="A15475" s="2" t="s">
        <v>221</v>
      </c>
      <c r="B15475" s="2" t="s">
        <v>158</v>
      </c>
      <c r="C15475" s="2" t="s">
        <v>47</v>
      </c>
      <c r="D15475" s="2" t="s">
        <v>12</v>
      </c>
      <c r="E15475" s="2" t="s">
        <v>74</v>
      </c>
      <c r="F15475" s="2" t="s">
        <v>976</v>
      </c>
      <c r="G15475" s="14" t="n">
        <v>9.5</v>
      </c>
      <c r="H15475" s="14" t="n">
        <v>55.44</v>
      </c>
      <c r="I15475" s="14" t="n">
        <v>19.5</v>
      </c>
      <c r="J15475" s="23" t="n">
        <f aca="false">IF(AND(E15475="Priority",ISNUMBER('Cost model'!N755)),'Cost model'!N755,'Cost model'!M755)</f>
        <v>50</v>
      </c>
      <c r="K15475" s="14" t="n">
        <f aca="false">J15475-H15475</f>
        <v>-5.44</v>
      </c>
      <c r="L15475" s="14" t="n">
        <f aca="false">G15475-H15475</f>
        <v>-45.94</v>
      </c>
    </row>
    <row r="15476" customFormat="false" ht="15" hidden="false" customHeight="false" outlineLevel="0" collapsed="false">
      <c r="A15476" s="2" t="s">
        <v>221</v>
      </c>
      <c r="B15476" s="2" t="s">
        <v>158</v>
      </c>
      <c r="C15476" s="2" t="s">
        <v>47</v>
      </c>
      <c r="D15476" s="2" t="s">
        <v>12</v>
      </c>
      <c r="E15476" s="2" t="s">
        <v>74</v>
      </c>
      <c r="F15476" s="2" t="s">
        <v>976</v>
      </c>
      <c r="G15476" s="14" t="n">
        <v>9.5</v>
      </c>
      <c r="H15476" s="14" t="n">
        <v>68.05</v>
      </c>
      <c r="I15476" s="14" t="n">
        <v>19.5</v>
      </c>
      <c r="J15476" s="23" t="n">
        <f aca="false">IF(AND(E15476="Priority",ISNUMBER('Cost model'!N755)),'Cost model'!N755,'Cost model'!M755)</f>
        <v>50</v>
      </c>
      <c r="K15476" s="14" t="n">
        <f aca="false">J15476-H15476</f>
        <v>-18.05</v>
      </c>
      <c r="L15476" s="14" t="n">
        <f aca="false">G15476-H15476</f>
        <v>-58.55</v>
      </c>
    </row>
    <row r="15477" customFormat="false" ht="15" hidden="false" customHeight="false" outlineLevel="0" collapsed="false">
      <c r="A15477" s="2" t="s">
        <v>174</v>
      </c>
      <c r="B15477" s="2" t="s">
        <v>174</v>
      </c>
      <c r="C15477" s="2" t="s">
        <v>47</v>
      </c>
      <c r="D15477" s="2" t="s">
        <v>10</v>
      </c>
      <c r="E15477" s="2" t="s">
        <v>74</v>
      </c>
      <c r="F15477" s="2" t="s">
        <v>977</v>
      </c>
      <c r="G15477" s="14" t="n">
        <v>9.5</v>
      </c>
      <c r="H15477" s="14" t="n">
        <v>8.16</v>
      </c>
      <c r="I15477" s="14" t="n">
        <v>9.5</v>
      </c>
      <c r="J15477" s="23" t="n">
        <f aca="false">IF(AND(E15477="Priority",ISNUMBER('Cost model'!N167)),'Cost model'!N167,'Cost model'!M167)</f>
        <v>8.5</v>
      </c>
      <c r="K15477" s="14" t="n">
        <f aca="false">J15477-H15477</f>
        <v>0.34</v>
      </c>
      <c r="L15477" s="14" t="n">
        <f aca="false">G15477-H15477</f>
        <v>1.34</v>
      </c>
    </row>
    <row r="15478" customFormat="false" ht="15" hidden="false" customHeight="false" outlineLevel="0" collapsed="false">
      <c r="A15478" s="2" t="s">
        <v>205</v>
      </c>
      <c r="B15478" s="2" t="s">
        <v>205</v>
      </c>
      <c r="C15478" s="2" t="s">
        <v>48</v>
      </c>
      <c r="D15478" s="2" t="s">
        <v>12</v>
      </c>
      <c r="E15478" s="2" t="s">
        <v>83</v>
      </c>
      <c r="F15478" s="2" t="s">
        <v>977</v>
      </c>
      <c r="G15478" s="14" t="n">
        <v>19.5</v>
      </c>
      <c r="H15478" s="14" t="n">
        <v>38.84</v>
      </c>
      <c r="I15478" s="14" t="n">
        <v>19.5</v>
      </c>
      <c r="J15478" s="23" t="n">
        <f aca="false">IF(AND(E15478="Priority",ISNUMBER('Cost model'!N531)),'Cost model'!N531,'Cost model'!M531)</f>
        <v>65</v>
      </c>
      <c r="K15478" s="14" t="n">
        <f aca="false">J15478-H15478</f>
        <v>26.16</v>
      </c>
      <c r="L15478" s="14" t="n">
        <f aca="false">G15478-H15478</f>
        <v>-19.34</v>
      </c>
    </row>
    <row r="15479" customFormat="false" ht="15" hidden="false" customHeight="false" outlineLevel="0" collapsed="false">
      <c r="A15479" s="2" t="s">
        <v>174</v>
      </c>
      <c r="B15479" s="2" t="s">
        <v>174</v>
      </c>
      <c r="C15479" s="2" t="s">
        <v>49</v>
      </c>
      <c r="D15479" s="2" t="s">
        <v>12</v>
      </c>
      <c r="E15479" s="2" t="s">
        <v>74</v>
      </c>
      <c r="F15479" s="2" t="s">
        <v>977</v>
      </c>
      <c r="G15479" s="14" t="n">
        <v>19.5</v>
      </c>
      <c r="H15479" s="14" t="n">
        <v>57.29</v>
      </c>
      <c r="I15479" s="14" t="n">
        <v>19.5</v>
      </c>
      <c r="J15479" s="23" t="n">
        <f aca="false">IF(AND(E15479="Priority",ISNUMBER('Cost model'!N172)),'Cost model'!N172,'Cost model'!M172)</f>
        <v>45</v>
      </c>
      <c r="K15479" s="14" t="n">
        <f aca="false">J15479-H15479</f>
        <v>-12.29</v>
      </c>
      <c r="L15479" s="14" t="n">
        <f aca="false">G15479-H15479</f>
        <v>-37.79</v>
      </c>
    </row>
    <row r="15480" customFormat="false" ht="15" hidden="false" customHeight="false" outlineLevel="0" collapsed="false">
      <c r="A15480" s="2" t="s">
        <v>124</v>
      </c>
      <c r="B15480" s="2" t="s">
        <v>124</v>
      </c>
      <c r="C15480" s="2" t="s">
        <v>47</v>
      </c>
      <c r="D15480" s="2" t="s">
        <v>10</v>
      </c>
      <c r="E15480" s="2" t="s">
        <v>74</v>
      </c>
      <c r="F15480" s="2" t="s">
        <v>977</v>
      </c>
      <c r="G15480" s="14" t="n">
        <v>9.5</v>
      </c>
      <c r="H15480" s="14" t="n">
        <v>8.16</v>
      </c>
      <c r="I15480" s="14" t="n">
        <v>9.5</v>
      </c>
      <c r="J15480" s="23" t="n">
        <f aca="false">IF(AND(E15480="Priority",ISNUMBER('Cost model'!N317)),'Cost model'!N317,'Cost model'!M317)</f>
        <v>10.5</v>
      </c>
      <c r="K15480" s="14" t="n">
        <f aca="false">J15480-H15480</f>
        <v>2.34</v>
      </c>
      <c r="L15480" s="14" t="n">
        <f aca="false">G15480-H15480</f>
        <v>1.34</v>
      </c>
    </row>
    <row r="15481" customFormat="false" ht="15" hidden="false" customHeight="false" outlineLevel="0" collapsed="false">
      <c r="A15481" s="2" t="s">
        <v>221</v>
      </c>
      <c r="B15481" s="2" t="s">
        <v>221</v>
      </c>
      <c r="C15481" s="2" t="s">
        <v>47</v>
      </c>
      <c r="D15481" s="2" t="s">
        <v>10</v>
      </c>
      <c r="E15481" s="2" t="s">
        <v>74</v>
      </c>
      <c r="F15481" s="2" t="s">
        <v>977</v>
      </c>
      <c r="G15481" s="14" t="n">
        <v>9.5</v>
      </c>
      <c r="H15481" s="14" t="n">
        <v>6.24</v>
      </c>
      <c r="I15481" s="14" t="n">
        <v>9.5</v>
      </c>
      <c r="J15481" s="23" t="n">
        <f aca="false">IF(AND(E15481="Priority",ISNUMBER('Cost model'!N737)),'Cost model'!N737,'Cost model'!M737)</f>
        <v>8.5</v>
      </c>
      <c r="K15481" s="14" t="n">
        <f aca="false">J15481-H15481</f>
        <v>2.26</v>
      </c>
      <c r="L15481" s="14" t="n">
        <f aca="false">G15481-H15481</f>
        <v>3.26</v>
      </c>
    </row>
    <row r="15482" customFormat="false" ht="15" hidden="false" customHeight="false" outlineLevel="0" collapsed="false">
      <c r="A15482" s="2" t="s">
        <v>158</v>
      </c>
      <c r="B15482" s="2" t="s">
        <v>158</v>
      </c>
      <c r="C15482" s="2" t="s">
        <v>47</v>
      </c>
      <c r="D15482" s="2" t="s">
        <v>12</v>
      </c>
      <c r="E15482" s="2" t="s">
        <v>74</v>
      </c>
      <c r="F15482" s="2" t="s">
        <v>977</v>
      </c>
      <c r="G15482" s="14" t="n">
        <v>9.5</v>
      </c>
      <c r="H15482" s="14" t="n">
        <v>11.25</v>
      </c>
      <c r="I15482" s="14" t="n">
        <v>9.5</v>
      </c>
      <c r="J15482" s="23" t="n">
        <f aca="false">IF(AND(E15482="Priority",ISNUMBER('Cost model'!N425)),'Cost model'!N425,'Cost model'!M425)</f>
        <v>14.5</v>
      </c>
      <c r="K15482" s="14" t="n">
        <f aca="false">J15482-H15482</f>
        <v>3.25</v>
      </c>
      <c r="L15482" s="14" t="n">
        <f aca="false">G15482-H15482</f>
        <v>-1.75</v>
      </c>
    </row>
    <row r="15483" customFormat="false" ht="15" hidden="false" customHeight="false" outlineLevel="0" collapsed="false">
      <c r="A15483" s="2" t="s">
        <v>142</v>
      </c>
      <c r="B15483" s="2" t="s">
        <v>142</v>
      </c>
      <c r="C15483" s="2" t="s">
        <v>47</v>
      </c>
      <c r="D15483" s="2" t="s">
        <v>10</v>
      </c>
      <c r="E15483" s="2" t="s">
        <v>83</v>
      </c>
      <c r="F15483" s="2" t="s">
        <v>977</v>
      </c>
      <c r="G15483" s="14" t="n">
        <v>14.5</v>
      </c>
      <c r="H15483" s="14" t="n">
        <v>7.95</v>
      </c>
      <c r="I15483" s="14" t="n">
        <v>14.5</v>
      </c>
      <c r="J15483" s="23" t="n">
        <f aca="false">IF(AND(E15483="Priority",ISNUMBER('Cost model'!N632)),'Cost model'!N632,'Cost model'!M632)</f>
        <v>14.5</v>
      </c>
      <c r="K15483" s="14" t="n">
        <f aca="false">J15483-H15483</f>
        <v>6.55</v>
      </c>
      <c r="L15483" s="14" t="n">
        <f aca="false">G15483-H15483</f>
        <v>6.55</v>
      </c>
    </row>
    <row r="15484" customFormat="false" ht="15" hidden="false" customHeight="false" outlineLevel="0" collapsed="false">
      <c r="A15484" s="2" t="s">
        <v>221</v>
      </c>
      <c r="B15484" s="2" t="s">
        <v>221</v>
      </c>
      <c r="C15484" s="2" t="s">
        <v>47</v>
      </c>
      <c r="D15484" s="2" t="s">
        <v>10</v>
      </c>
      <c r="E15484" s="2" t="s">
        <v>74</v>
      </c>
      <c r="F15484" s="2" t="s">
        <v>977</v>
      </c>
      <c r="G15484" s="14" t="n">
        <v>9.5</v>
      </c>
      <c r="H15484" s="14" t="n">
        <v>8.58</v>
      </c>
      <c r="I15484" s="14" t="n">
        <v>9.5</v>
      </c>
      <c r="J15484" s="23" t="n">
        <f aca="false">IF(AND(E15484="Priority",ISNUMBER('Cost model'!N737)),'Cost model'!N737,'Cost model'!M737)</f>
        <v>8.5</v>
      </c>
      <c r="K15484" s="14" t="n">
        <f aca="false">J15484-H15484</f>
        <v>-0.0800000000000001</v>
      </c>
      <c r="L15484" s="14" t="n">
        <f aca="false">G15484-H15484</f>
        <v>0.92</v>
      </c>
    </row>
    <row r="15485" customFormat="false" ht="15" hidden="false" customHeight="false" outlineLevel="0" collapsed="false">
      <c r="A15485" s="2" t="s">
        <v>174</v>
      </c>
      <c r="B15485" s="2" t="s">
        <v>174</v>
      </c>
      <c r="C15485" s="2" t="s">
        <v>48</v>
      </c>
      <c r="D15485" s="2" t="s">
        <v>12</v>
      </c>
      <c r="E15485" s="2" t="s">
        <v>74</v>
      </c>
      <c r="F15485" s="2" t="s">
        <v>977</v>
      </c>
      <c r="G15485" s="14" t="n">
        <v>12.5</v>
      </c>
      <c r="H15485" s="14" t="n">
        <v>52.12</v>
      </c>
      <c r="I15485" s="14" t="n">
        <v>12.5</v>
      </c>
      <c r="J15485" s="23" t="n">
        <f aca="false">IF(AND(E15485="Priority",ISNUMBER('Cost model'!N171)),'Cost model'!N171,'Cost model'!M171)</f>
        <v>40</v>
      </c>
      <c r="K15485" s="14" t="n">
        <f aca="false">J15485-H15485</f>
        <v>-12.12</v>
      </c>
      <c r="L15485" s="14" t="n">
        <f aca="false">G15485-H15485</f>
        <v>-39.62</v>
      </c>
    </row>
    <row r="15486" customFormat="false" ht="15" hidden="false" customHeight="false" outlineLevel="0" collapsed="false">
      <c r="A15486" s="2" t="s">
        <v>158</v>
      </c>
      <c r="B15486" s="2" t="s">
        <v>174</v>
      </c>
      <c r="C15486" s="2" t="s">
        <v>49</v>
      </c>
      <c r="D15486" s="2" t="s">
        <v>10</v>
      </c>
      <c r="E15486" s="2" t="s">
        <v>74</v>
      </c>
      <c r="F15486" s="2" t="s">
        <v>976</v>
      </c>
      <c r="G15486" s="14" t="n">
        <v>17.5</v>
      </c>
      <c r="H15486" s="14" t="n">
        <v>21.7</v>
      </c>
      <c r="I15486" s="14" t="n">
        <v>17.5</v>
      </c>
      <c r="J15486" s="23" t="n">
        <f aca="false">IF(AND(E15486="Priority",ISNUMBER('Cost model'!N484)),'Cost model'!N484,'Cost model'!M484)</f>
        <v>16.5</v>
      </c>
      <c r="K15486" s="14" t="n">
        <f aca="false">J15486-H15486</f>
        <v>-5.2</v>
      </c>
      <c r="L15486" s="14" t="n">
        <f aca="false">G15486-H15486</f>
        <v>-4.2</v>
      </c>
    </row>
    <row r="15487" customFormat="false" ht="15" hidden="false" customHeight="false" outlineLevel="0" collapsed="false">
      <c r="A15487" s="2" t="s">
        <v>124</v>
      </c>
      <c r="B15487" s="2" t="s">
        <v>124</v>
      </c>
      <c r="C15487" s="2" t="s">
        <v>48</v>
      </c>
      <c r="D15487" s="2" t="s">
        <v>10</v>
      </c>
      <c r="E15487" s="2" t="s">
        <v>74</v>
      </c>
      <c r="F15487" s="2" t="s">
        <v>977</v>
      </c>
      <c r="G15487" s="14" t="n">
        <v>12.5</v>
      </c>
      <c r="H15487" s="14" t="n">
        <v>11.17</v>
      </c>
      <c r="I15487" s="14" t="n">
        <v>12.5</v>
      </c>
      <c r="J15487" s="23" t="n">
        <f aca="false">IF(AND(E15487="Priority",ISNUMBER('Cost model'!N318)),'Cost model'!N318,'Cost model'!M318)</f>
        <v>14.5</v>
      </c>
      <c r="K15487" s="14" t="n">
        <f aca="false">J15487-H15487</f>
        <v>3.33</v>
      </c>
      <c r="L15487" s="14" t="n">
        <f aca="false">G15487-H15487</f>
        <v>1.33</v>
      </c>
    </row>
    <row r="15488" customFormat="false" ht="15" hidden="false" customHeight="false" outlineLevel="0" collapsed="false">
      <c r="A15488" s="2" t="s">
        <v>124</v>
      </c>
      <c r="B15488" s="2" t="s">
        <v>124</v>
      </c>
      <c r="C15488" s="2" t="s">
        <v>48</v>
      </c>
      <c r="D15488" s="2" t="s">
        <v>10</v>
      </c>
      <c r="E15488" s="2" t="s">
        <v>74</v>
      </c>
      <c r="F15488" s="2" t="s">
        <v>977</v>
      </c>
      <c r="G15488" s="14" t="n">
        <v>12.5</v>
      </c>
      <c r="H15488" s="14" t="n">
        <v>10.81</v>
      </c>
      <c r="I15488" s="14" t="n">
        <v>12.5</v>
      </c>
      <c r="J15488" s="23" t="n">
        <f aca="false">IF(AND(E15488="Priority",ISNUMBER('Cost model'!N318)),'Cost model'!N318,'Cost model'!M318)</f>
        <v>14.5</v>
      </c>
      <c r="K15488" s="14" t="n">
        <f aca="false">J15488-H15488</f>
        <v>3.69</v>
      </c>
      <c r="L15488" s="14" t="n">
        <f aca="false">G15488-H15488</f>
        <v>1.69</v>
      </c>
    </row>
    <row r="15489" customFormat="false" ht="15" hidden="false" customHeight="false" outlineLevel="0" collapsed="false">
      <c r="A15489" s="2" t="s">
        <v>124</v>
      </c>
      <c r="B15489" s="2" t="s">
        <v>124</v>
      </c>
      <c r="C15489" s="2" t="s">
        <v>47</v>
      </c>
      <c r="D15489" s="2" t="s">
        <v>10</v>
      </c>
      <c r="E15489" s="2" t="s">
        <v>74</v>
      </c>
      <c r="F15489" s="2" t="s">
        <v>977</v>
      </c>
      <c r="G15489" s="14" t="n">
        <v>9.5</v>
      </c>
      <c r="H15489" s="14" t="n">
        <v>15.16</v>
      </c>
      <c r="I15489" s="14" t="n">
        <v>9.5</v>
      </c>
      <c r="J15489" s="23" t="n">
        <f aca="false">IF(AND(E15489="Priority",ISNUMBER('Cost model'!N317)),'Cost model'!N317,'Cost model'!M317)</f>
        <v>10.5</v>
      </c>
      <c r="K15489" s="14" t="n">
        <f aca="false">J15489-H15489</f>
        <v>-4.66</v>
      </c>
      <c r="L15489" s="14" t="n">
        <f aca="false">G15489-H15489</f>
        <v>-5.66</v>
      </c>
    </row>
    <row r="15490" customFormat="false" ht="15" hidden="false" customHeight="false" outlineLevel="0" collapsed="false">
      <c r="A15490" s="2" t="s">
        <v>142</v>
      </c>
      <c r="B15490" s="2" t="s">
        <v>142</v>
      </c>
      <c r="C15490" s="2" t="s">
        <v>49</v>
      </c>
      <c r="D15490" s="2" t="s">
        <v>12</v>
      </c>
      <c r="E15490" s="2" t="s">
        <v>74</v>
      </c>
      <c r="F15490" s="2" t="s">
        <v>977</v>
      </c>
      <c r="G15490" s="14" t="n">
        <v>19.5</v>
      </c>
      <c r="H15490" s="14" t="n">
        <v>28.13</v>
      </c>
      <c r="I15490" s="14" t="n">
        <v>19.5</v>
      </c>
      <c r="J15490" s="23" t="n">
        <f aca="false">IF(AND(E15490="Priority",ISNUMBER('Cost model'!N637)),'Cost model'!N637,'Cost model'!M637)</f>
        <v>45</v>
      </c>
      <c r="K15490" s="14" t="n">
        <f aca="false">J15490-H15490</f>
        <v>16.87</v>
      </c>
      <c r="L15490" s="14" t="n">
        <f aca="false">G15490-H15490</f>
        <v>-8.63</v>
      </c>
    </row>
    <row r="15491" customFormat="false" ht="15" hidden="false" customHeight="false" outlineLevel="0" collapsed="false">
      <c r="A15491" s="2" t="s">
        <v>221</v>
      </c>
      <c r="B15491" s="2" t="s">
        <v>158</v>
      </c>
      <c r="C15491" s="2" t="s">
        <v>49</v>
      </c>
      <c r="D15491" s="2" t="s">
        <v>10</v>
      </c>
      <c r="E15491" s="2" t="s">
        <v>74</v>
      </c>
      <c r="F15491" s="2" t="s">
        <v>976</v>
      </c>
      <c r="G15491" s="14" t="n">
        <v>24.5</v>
      </c>
      <c r="H15491" s="14" t="n">
        <v>26.02</v>
      </c>
      <c r="I15491" s="14" t="n">
        <v>17.5</v>
      </c>
      <c r="J15491" s="23" t="n">
        <f aca="false">IF(AND(E15491="Priority",ISNUMBER('Cost model'!N754)),'Cost model'!N754,'Cost model'!M754)</f>
        <v>23.5</v>
      </c>
      <c r="K15491" s="14" t="n">
        <f aca="false">J15491-H15491</f>
        <v>-2.52</v>
      </c>
      <c r="L15491" s="14" t="n">
        <f aca="false">G15491-H15491</f>
        <v>-1.52</v>
      </c>
    </row>
    <row r="15492" customFormat="false" ht="15" hidden="false" customHeight="false" outlineLevel="0" collapsed="false">
      <c r="A15492" s="2" t="s">
        <v>142</v>
      </c>
      <c r="B15492" s="2" t="s">
        <v>142</v>
      </c>
      <c r="C15492" s="2" t="s">
        <v>47</v>
      </c>
      <c r="D15492" s="2" t="s">
        <v>12</v>
      </c>
      <c r="E15492" s="2" t="s">
        <v>74</v>
      </c>
      <c r="F15492" s="2" t="s">
        <v>977</v>
      </c>
      <c r="G15492" s="14" t="n">
        <v>9.5</v>
      </c>
      <c r="H15492" s="14" t="n">
        <v>30.21</v>
      </c>
      <c r="I15492" s="14" t="n">
        <v>9.5</v>
      </c>
      <c r="J15492" s="23" t="n">
        <f aca="false">IF(AND(E15492="Priority",ISNUMBER('Cost model'!N635)),'Cost model'!N635,'Cost model'!M635)</f>
        <v>30.5</v>
      </c>
      <c r="K15492" s="14" t="n">
        <f aca="false">J15492-H15492</f>
        <v>0.289999999999999</v>
      </c>
      <c r="L15492" s="14" t="n">
        <f aca="false">G15492-H15492</f>
        <v>-20.71</v>
      </c>
    </row>
    <row r="15493" customFormat="false" ht="15" hidden="false" customHeight="false" outlineLevel="0" collapsed="false">
      <c r="A15493" s="2" t="s">
        <v>174</v>
      </c>
      <c r="B15493" s="2" t="s">
        <v>174</v>
      </c>
      <c r="C15493" s="2" t="s">
        <v>47</v>
      </c>
      <c r="D15493" s="2" t="s">
        <v>12</v>
      </c>
      <c r="E15493" s="2" t="s">
        <v>74</v>
      </c>
      <c r="F15493" s="2" t="s">
        <v>977</v>
      </c>
      <c r="G15493" s="14" t="n">
        <v>9.5</v>
      </c>
      <c r="H15493" s="14" t="n">
        <v>25.76</v>
      </c>
      <c r="I15493" s="14" t="n">
        <v>9.5</v>
      </c>
      <c r="J15493" s="23" t="n">
        <f aca="false">IF(AND(E15493="Priority",ISNUMBER('Cost model'!N170)),'Cost model'!N170,'Cost model'!M170)</f>
        <v>25.5</v>
      </c>
      <c r="K15493" s="14" t="n">
        <f aca="false">J15493-H15493</f>
        <v>-0.260000000000002</v>
      </c>
      <c r="L15493" s="14" t="n">
        <f aca="false">G15493-H15493</f>
        <v>-16.26</v>
      </c>
    </row>
    <row r="15494" customFormat="false" ht="15" hidden="false" customHeight="false" outlineLevel="0" collapsed="false">
      <c r="A15494" s="2" t="s">
        <v>221</v>
      </c>
      <c r="B15494" s="2" t="s">
        <v>221</v>
      </c>
      <c r="C15494" s="2" t="s">
        <v>47</v>
      </c>
      <c r="D15494" s="2" t="s">
        <v>10</v>
      </c>
      <c r="E15494" s="2" t="s">
        <v>74</v>
      </c>
      <c r="F15494" s="2" t="s">
        <v>977</v>
      </c>
      <c r="G15494" s="14" t="n">
        <v>9.5</v>
      </c>
      <c r="H15494" s="14" t="n">
        <v>5.59</v>
      </c>
      <c r="I15494" s="14" t="n">
        <v>9.5</v>
      </c>
      <c r="J15494" s="23" t="n">
        <f aca="false">IF(AND(E15494="Priority",ISNUMBER('Cost model'!N737)),'Cost model'!N737,'Cost model'!M737)</f>
        <v>8.5</v>
      </c>
      <c r="K15494" s="14" t="n">
        <f aca="false">J15494-H15494</f>
        <v>2.91</v>
      </c>
      <c r="L15494" s="14" t="n">
        <f aca="false">G15494-H15494</f>
        <v>3.91</v>
      </c>
    </row>
    <row r="15495" customFormat="false" ht="15" hidden="false" customHeight="false" outlineLevel="0" collapsed="false">
      <c r="A15495" s="2" t="s">
        <v>174</v>
      </c>
      <c r="B15495" s="2" t="s">
        <v>174</v>
      </c>
      <c r="C15495" s="2" t="s">
        <v>49</v>
      </c>
      <c r="D15495" s="2" t="s">
        <v>10</v>
      </c>
      <c r="E15495" s="2" t="s">
        <v>74</v>
      </c>
      <c r="F15495" s="2" t="s">
        <v>977</v>
      </c>
      <c r="G15495" s="14" t="n">
        <v>17.5</v>
      </c>
      <c r="H15495" s="14" t="n">
        <v>21.86</v>
      </c>
      <c r="I15495" s="14" t="n">
        <v>17.5</v>
      </c>
      <c r="J15495" s="23" t="n">
        <f aca="false">IF(AND(E15495="Priority",ISNUMBER('Cost model'!N169)),'Cost model'!N169,'Cost model'!M169)</f>
        <v>18.5</v>
      </c>
      <c r="K15495" s="14" t="n">
        <f aca="false">J15495-H15495</f>
        <v>-3.36</v>
      </c>
      <c r="L15495" s="14" t="n">
        <f aca="false">G15495-H15495</f>
        <v>-4.36</v>
      </c>
    </row>
    <row r="15496" customFormat="false" ht="15" hidden="false" customHeight="false" outlineLevel="0" collapsed="false">
      <c r="A15496" s="2" t="s">
        <v>174</v>
      </c>
      <c r="B15496" s="2" t="s">
        <v>174</v>
      </c>
      <c r="C15496" s="2" t="s">
        <v>47</v>
      </c>
      <c r="D15496" s="2" t="s">
        <v>10</v>
      </c>
      <c r="E15496" s="2" t="s">
        <v>74</v>
      </c>
      <c r="F15496" s="2" t="s">
        <v>977</v>
      </c>
      <c r="G15496" s="14" t="n">
        <v>9.5</v>
      </c>
      <c r="H15496" s="14" t="n">
        <v>6.23</v>
      </c>
      <c r="I15496" s="14" t="n">
        <v>9.5</v>
      </c>
      <c r="J15496" s="23" t="n">
        <f aca="false">IF(AND(E15496="Priority",ISNUMBER('Cost model'!N167)),'Cost model'!N167,'Cost model'!M167)</f>
        <v>8.5</v>
      </c>
      <c r="K15496" s="14" t="n">
        <f aca="false">J15496-H15496</f>
        <v>2.27</v>
      </c>
      <c r="L15496" s="14" t="n">
        <f aca="false">G15496-H15496</f>
        <v>3.27</v>
      </c>
    </row>
    <row r="15497" customFormat="false" ht="15" hidden="false" customHeight="false" outlineLevel="0" collapsed="false">
      <c r="A15497" s="2" t="s">
        <v>158</v>
      </c>
      <c r="B15497" s="2" t="s">
        <v>158</v>
      </c>
      <c r="C15497" s="2" t="s">
        <v>47</v>
      </c>
      <c r="D15497" s="2" t="s">
        <v>10</v>
      </c>
      <c r="E15497" s="2" t="s">
        <v>83</v>
      </c>
      <c r="F15497" s="2" t="s">
        <v>977</v>
      </c>
      <c r="G15497" s="14" t="n">
        <v>14.5</v>
      </c>
      <c r="H15497" s="14" t="n">
        <v>13.55</v>
      </c>
      <c r="I15497" s="14" t="n">
        <v>14.5</v>
      </c>
      <c r="J15497" s="23" t="n">
        <f aca="false">IF(AND(E15497="Priority",ISNUMBER('Cost model'!N422)),'Cost model'!N422,'Cost model'!M422)</f>
        <v>13.5</v>
      </c>
      <c r="K15497" s="14" t="n">
        <f aca="false">J15497-H15497</f>
        <v>-0.0500000000000007</v>
      </c>
      <c r="L15497" s="14" t="n">
        <f aca="false">G15497-H15497</f>
        <v>0.949999999999999</v>
      </c>
    </row>
    <row r="15498" customFormat="false" ht="15" hidden="false" customHeight="false" outlineLevel="0" collapsed="false">
      <c r="A15498" s="2" t="s">
        <v>142</v>
      </c>
      <c r="B15498" s="2" t="s">
        <v>142</v>
      </c>
      <c r="C15498" s="2" t="s">
        <v>49</v>
      </c>
      <c r="D15498" s="2" t="s">
        <v>12</v>
      </c>
      <c r="E15498" s="2" t="s">
        <v>74</v>
      </c>
      <c r="F15498" s="2" t="s">
        <v>977</v>
      </c>
      <c r="G15498" s="14" t="n">
        <v>19.5</v>
      </c>
      <c r="H15498" s="14" t="n">
        <v>43.73</v>
      </c>
      <c r="I15498" s="14" t="n">
        <v>19.5</v>
      </c>
      <c r="J15498" s="23" t="n">
        <f aca="false">IF(AND(E15498="Priority",ISNUMBER('Cost model'!N637)),'Cost model'!N637,'Cost model'!M637)</f>
        <v>45</v>
      </c>
      <c r="K15498" s="14" t="n">
        <f aca="false">J15498-H15498</f>
        <v>1.27</v>
      </c>
      <c r="L15498" s="14" t="n">
        <f aca="false">G15498-H15498</f>
        <v>-24.23</v>
      </c>
    </row>
    <row r="15499" customFormat="false" ht="15" hidden="false" customHeight="false" outlineLevel="0" collapsed="false">
      <c r="A15499" s="2" t="s">
        <v>142</v>
      </c>
      <c r="B15499" s="2" t="s">
        <v>142</v>
      </c>
      <c r="C15499" s="2" t="s">
        <v>47</v>
      </c>
      <c r="D15499" s="2" t="s">
        <v>10</v>
      </c>
      <c r="E15499" s="2" t="s">
        <v>74</v>
      </c>
      <c r="F15499" s="2" t="s">
        <v>977</v>
      </c>
      <c r="G15499" s="14" t="n">
        <v>9.5</v>
      </c>
      <c r="H15499" s="14" t="n">
        <v>27.07</v>
      </c>
      <c r="I15499" s="14" t="n">
        <v>9.5</v>
      </c>
      <c r="J15499" s="23" t="n">
        <f aca="false">IF(AND(E15499="Priority",ISNUMBER('Cost model'!N632)),'Cost model'!N632,'Cost model'!M632)</f>
        <v>9.5</v>
      </c>
      <c r="K15499" s="14" t="n">
        <f aca="false">J15499-H15499</f>
        <v>-17.57</v>
      </c>
      <c r="L15499" s="14" t="n">
        <f aca="false">G15499-H15499</f>
        <v>-17.57</v>
      </c>
    </row>
    <row r="15500" customFormat="false" ht="15" hidden="false" customHeight="false" outlineLevel="0" collapsed="false">
      <c r="A15500" s="2" t="s">
        <v>124</v>
      </c>
      <c r="B15500" s="2" t="s">
        <v>174</v>
      </c>
      <c r="C15500" s="2" t="s">
        <v>47</v>
      </c>
      <c r="D15500" s="2" t="s">
        <v>10</v>
      </c>
      <c r="E15500" s="2" t="s">
        <v>74</v>
      </c>
      <c r="F15500" s="2" t="s">
        <v>976</v>
      </c>
      <c r="G15500" s="14" t="n">
        <v>9.5</v>
      </c>
      <c r="H15500" s="14" t="n">
        <v>8.09</v>
      </c>
      <c r="I15500" s="14" t="n">
        <v>14.5</v>
      </c>
      <c r="J15500" s="23" t="n">
        <f aca="false">IF(AND(E15500="Priority",ISNUMBER('Cost model'!N362)),'Cost model'!N362,'Cost model'!M362)</f>
        <v>10.5</v>
      </c>
      <c r="K15500" s="14" t="n">
        <f aca="false">J15500-H15500</f>
        <v>2.41</v>
      </c>
      <c r="L15500" s="14" t="n">
        <f aca="false">G15500-H15500</f>
        <v>1.41</v>
      </c>
    </row>
    <row r="15501" customFormat="false" ht="15" hidden="false" customHeight="false" outlineLevel="0" collapsed="false">
      <c r="A15501" s="2" t="s">
        <v>221</v>
      </c>
      <c r="B15501" s="2" t="s">
        <v>174</v>
      </c>
      <c r="C15501" s="2" t="s">
        <v>47</v>
      </c>
      <c r="D15501" s="2" t="s">
        <v>10</v>
      </c>
      <c r="E15501" s="2" t="s">
        <v>74</v>
      </c>
      <c r="F15501" s="2" t="s">
        <v>976</v>
      </c>
      <c r="G15501" s="14" t="n">
        <v>14.5</v>
      </c>
      <c r="H15501" s="14" t="n">
        <v>8.86</v>
      </c>
      <c r="I15501" s="14" t="n">
        <v>19.5</v>
      </c>
      <c r="J15501" s="23" t="n">
        <f aca="false">IF(AND(E15501="Priority",ISNUMBER('Cost model'!N782)),'Cost model'!N782,'Cost model'!M782)</f>
        <v>11.5</v>
      </c>
      <c r="K15501" s="14" t="n">
        <f aca="false">J15501-H15501</f>
        <v>2.64</v>
      </c>
      <c r="L15501" s="14" t="n">
        <f aca="false">G15501-H15501</f>
        <v>5.64</v>
      </c>
    </row>
    <row r="15502" customFormat="false" ht="15" hidden="false" customHeight="false" outlineLevel="0" collapsed="false">
      <c r="A15502" s="2" t="s">
        <v>221</v>
      </c>
      <c r="B15502" s="2" t="s">
        <v>221</v>
      </c>
      <c r="C15502" s="2" t="s">
        <v>47</v>
      </c>
      <c r="D15502" s="2" t="s">
        <v>10</v>
      </c>
      <c r="E15502" s="2" t="s">
        <v>74</v>
      </c>
      <c r="F15502" s="2" t="s">
        <v>977</v>
      </c>
      <c r="G15502" s="14" t="n">
        <v>9.5</v>
      </c>
      <c r="H15502" s="14" t="n">
        <v>8.83</v>
      </c>
      <c r="I15502" s="14" t="n">
        <v>9.5</v>
      </c>
      <c r="J15502" s="23" t="n">
        <f aca="false">IF(AND(E15502="Priority",ISNUMBER('Cost model'!N737)),'Cost model'!N737,'Cost model'!M737)</f>
        <v>8.5</v>
      </c>
      <c r="K15502" s="14" t="n">
        <f aca="false">J15502-H15502</f>
        <v>-0.33</v>
      </c>
      <c r="L15502" s="14" t="n">
        <f aca="false">G15502-H15502</f>
        <v>0.67</v>
      </c>
    </row>
    <row r="15503" customFormat="false" ht="15" hidden="false" customHeight="false" outlineLevel="0" collapsed="false">
      <c r="A15503" s="2" t="s">
        <v>123</v>
      </c>
      <c r="B15503" s="2" t="s">
        <v>174</v>
      </c>
      <c r="C15503" s="2" t="s">
        <v>47</v>
      </c>
      <c r="D15503" s="2" t="s">
        <v>10</v>
      </c>
      <c r="E15503" s="2" t="s">
        <v>74</v>
      </c>
      <c r="F15503" s="2" t="s">
        <v>976</v>
      </c>
      <c r="G15503" s="14" t="n">
        <v>14.5</v>
      </c>
      <c r="H15503" s="14" t="n">
        <v>7.84</v>
      </c>
      <c r="I15503" s="14" t="n">
        <v>14.5</v>
      </c>
      <c r="J15503" s="23" t="n">
        <f aca="false">IF(AND(E15503="Priority",ISNUMBER('Cost model'!N47)),'Cost model'!N47,'Cost model'!M47)</f>
        <v>12.5</v>
      </c>
      <c r="K15503" s="14" t="n">
        <f aca="false">J15503-H15503</f>
        <v>4.66</v>
      </c>
      <c r="L15503" s="14" t="n">
        <f aca="false">G15503-H15503</f>
        <v>6.66</v>
      </c>
    </row>
    <row r="15504" customFormat="false" ht="15" hidden="false" customHeight="false" outlineLevel="0" collapsed="false">
      <c r="A15504" s="2" t="s">
        <v>124</v>
      </c>
      <c r="B15504" s="2" t="s">
        <v>124</v>
      </c>
      <c r="C15504" s="2" t="s">
        <v>48</v>
      </c>
      <c r="D15504" s="2" t="s">
        <v>12</v>
      </c>
      <c r="E15504" s="2" t="s">
        <v>83</v>
      </c>
      <c r="F15504" s="2" t="s">
        <v>977</v>
      </c>
      <c r="G15504" s="14" t="n">
        <v>19.5</v>
      </c>
      <c r="H15504" s="14" t="n">
        <v>44.29</v>
      </c>
      <c r="I15504" s="14" t="n">
        <v>19.5</v>
      </c>
      <c r="J15504" s="23" t="n">
        <f aca="false">IF(AND(E15504="Priority",ISNUMBER('Cost model'!N321)),'Cost model'!N321,'Cost model'!M321)</f>
        <v>55</v>
      </c>
      <c r="K15504" s="14" t="n">
        <f aca="false">J15504-H15504</f>
        <v>10.71</v>
      </c>
      <c r="L15504" s="14" t="n">
        <f aca="false">G15504-H15504</f>
        <v>-24.79</v>
      </c>
    </row>
    <row r="15505" customFormat="false" ht="15" hidden="false" customHeight="false" outlineLevel="0" collapsed="false">
      <c r="A15505" s="2" t="s">
        <v>124</v>
      </c>
      <c r="B15505" s="2" t="s">
        <v>174</v>
      </c>
      <c r="C15505" s="2" t="s">
        <v>48</v>
      </c>
      <c r="D15505" s="2" t="s">
        <v>12</v>
      </c>
      <c r="E15505" s="2" t="s">
        <v>74</v>
      </c>
      <c r="F15505" s="2" t="s">
        <v>976</v>
      </c>
      <c r="G15505" s="14" t="n">
        <v>19.5</v>
      </c>
      <c r="H15505" s="14" t="n">
        <v>77.7</v>
      </c>
      <c r="I15505" s="14" t="n">
        <v>19.5</v>
      </c>
      <c r="J15505" s="23" t="n">
        <f aca="false">IF(AND(E15505="Priority",ISNUMBER('Cost model'!N366)),'Cost model'!N366,'Cost model'!M366)</f>
        <v>55</v>
      </c>
      <c r="K15505" s="14" t="n">
        <f aca="false">J15505-H15505</f>
        <v>-22.7</v>
      </c>
      <c r="L15505" s="14" t="n">
        <f aca="false">G15505-H15505</f>
        <v>-58.2</v>
      </c>
    </row>
    <row r="15506" customFormat="false" ht="15" hidden="false" customHeight="false" outlineLevel="0" collapsed="false">
      <c r="A15506" s="2" t="s">
        <v>174</v>
      </c>
      <c r="B15506" s="2" t="s">
        <v>174</v>
      </c>
      <c r="C15506" s="2" t="s">
        <v>48</v>
      </c>
      <c r="D15506" s="2" t="s">
        <v>10</v>
      </c>
      <c r="E15506" s="2" t="s">
        <v>74</v>
      </c>
      <c r="F15506" s="2" t="s">
        <v>977</v>
      </c>
      <c r="G15506" s="14" t="n">
        <v>12.5</v>
      </c>
      <c r="H15506" s="14" t="n">
        <v>9.7</v>
      </c>
      <c r="I15506" s="14" t="n">
        <v>12.5</v>
      </c>
      <c r="J15506" s="23" t="n">
        <f aca="false">IF(AND(E15506="Priority",ISNUMBER('Cost model'!N168)),'Cost model'!N168,'Cost model'!M168)</f>
        <v>13.5</v>
      </c>
      <c r="K15506" s="14" t="n">
        <f aca="false">J15506-H15506</f>
        <v>3.8</v>
      </c>
      <c r="L15506" s="14" t="n">
        <f aca="false">G15506-H15506</f>
        <v>2.8</v>
      </c>
    </row>
    <row r="15507" customFormat="false" ht="15" hidden="false" customHeight="false" outlineLevel="0" collapsed="false">
      <c r="A15507" s="2" t="s">
        <v>142</v>
      </c>
      <c r="B15507" s="2" t="s">
        <v>174</v>
      </c>
      <c r="C15507" s="2" t="s">
        <v>49</v>
      </c>
      <c r="D15507" s="2" t="s">
        <v>12</v>
      </c>
      <c r="E15507" s="2" t="s">
        <v>74</v>
      </c>
      <c r="F15507" s="2" t="s">
        <v>976</v>
      </c>
      <c r="G15507" s="14" t="n">
        <v>29.5</v>
      </c>
      <c r="H15507" s="14" t="n">
        <v>41.97</v>
      </c>
      <c r="I15507" s="14" t="n">
        <v>19.5</v>
      </c>
      <c r="J15507" s="23" t="n">
        <f aca="false">IF(AND(E15507="Priority",ISNUMBER('Cost model'!N697)),'Cost model'!N697,'Cost model'!M697)</f>
        <v>55</v>
      </c>
      <c r="K15507" s="14" t="n">
        <f aca="false">J15507-H15507</f>
        <v>13.03</v>
      </c>
      <c r="L15507" s="14" t="n">
        <f aca="false">G15507-H15507</f>
        <v>-12.47</v>
      </c>
    </row>
    <row r="15508" customFormat="false" ht="15" hidden="false" customHeight="false" outlineLevel="0" collapsed="false">
      <c r="A15508" s="2" t="s">
        <v>124</v>
      </c>
      <c r="B15508" s="2" t="s">
        <v>124</v>
      </c>
      <c r="C15508" s="2" t="s">
        <v>47</v>
      </c>
      <c r="D15508" s="2" t="s">
        <v>10</v>
      </c>
      <c r="E15508" s="2" t="s">
        <v>83</v>
      </c>
      <c r="F15508" s="2" t="s">
        <v>977</v>
      </c>
      <c r="G15508" s="14" t="n">
        <v>14.5</v>
      </c>
      <c r="H15508" s="14" t="n">
        <v>22.98</v>
      </c>
      <c r="I15508" s="14" t="n">
        <v>14.5</v>
      </c>
      <c r="J15508" s="23" t="n">
        <f aca="false">IF(AND(E15508="Priority",ISNUMBER('Cost model'!N317)),'Cost model'!N317,'Cost model'!M317)</f>
        <v>15.5</v>
      </c>
      <c r="K15508" s="14" t="n">
        <f aca="false">J15508-H15508</f>
        <v>-7.48</v>
      </c>
      <c r="L15508" s="14" t="n">
        <f aca="false">G15508-H15508</f>
        <v>-8.48</v>
      </c>
    </row>
    <row r="15509" customFormat="false" ht="15" hidden="false" customHeight="false" outlineLevel="0" collapsed="false">
      <c r="A15509" s="2" t="s">
        <v>124</v>
      </c>
      <c r="B15509" s="2" t="s">
        <v>124</v>
      </c>
      <c r="C15509" s="2" t="s">
        <v>47</v>
      </c>
      <c r="D15509" s="2" t="s">
        <v>12</v>
      </c>
      <c r="E15509" s="2" t="s">
        <v>83</v>
      </c>
      <c r="F15509" s="2" t="s">
        <v>977</v>
      </c>
      <c r="G15509" s="14" t="n">
        <v>19.5</v>
      </c>
      <c r="H15509" s="14" t="n">
        <v>32.16</v>
      </c>
      <c r="I15509" s="14" t="n">
        <v>19.5</v>
      </c>
      <c r="J15509" s="23" t="n">
        <f aca="false">IF(AND(E15509="Priority",ISNUMBER('Cost model'!N320)),'Cost model'!N320,'Cost model'!M320)</f>
        <v>35</v>
      </c>
      <c r="K15509" s="14" t="n">
        <f aca="false">J15509-H15509</f>
        <v>2.84</v>
      </c>
      <c r="L15509" s="14" t="n">
        <f aca="false">G15509-H15509</f>
        <v>-12.66</v>
      </c>
    </row>
    <row r="15510" customFormat="false" ht="15" hidden="false" customHeight="false" outlineLevel="0" collapsed="false">
      <c r="A15510" s="2" t="s">
        <v>142</v>
      </c>
      <c r="B15510" s="2" t="s">
        <v>142</v>
      </c>
      <c r="C15510" s="2" t="s">
        <v>48</v>
      </c>
      <c r="D15510" s="2" t="s">
        <v>14</v>
      </c>
      <c r="E15510" s="2" t="s">
        <v>74</v>
      </c>
      <c r="F15510" s="2" t="s">
        <v>977</v>
      </c>
      <c r="G15510" s="14" t="n">
        <v>45</v>
      </c>
      <c r="H15510" s="14" t="n">
        <v>55.08</v>
      </c>
      <c r="I15510" s="14" t="n">
        <v>45</v>
      </c>
      <c r="J15510" s="23" t="n">
        <f aca="false">IF(AND(E15510="Priority",ISNUMBER('Cost model'!N642)),'Cost model'!N642,'Cost model'!M642)</f>
        <v>90</v>
      </c>
      <c r="K15510" s="14" t="n">
        <f aca="false">J15510-H15510</f>
        <v>34.92</v>
      </c>
      <c r="L15510" s="14" t="n">
        <f aca="false">G15510-H15510</f>
        <v>-10.08</v>
      </c>
    </row>
    <row r="15511" customFormat="false" ht="15" hidden="false" customHeight="false" outlineLevel="0" collapsed="false">
      <c r="A15511" s="2" t="s">
        <v>124</v>
      </c>
      <c r="B15511" s="2" t="s">
        <v>124</v>
      </c>
      <c r="C15511" s="2" t="s">
        <v>47</v>
      </c>
      <c r="D15511" s="2" t="s">
        <v>12</v>
      </c>
      <c r="E15511" s="2" t="s">
        <v>74</v>
      </c>
      <c r="F15511" s="2" t="s">
        <v>977</v>
      </c>
      <c r="G15511" s="14" t="n">
        <v>9.5</v>
      </c>
      <c r="H15511" s="14" t="n">
        <v>33.91</v>
      </c>
      <c r="I15511" s="14" t="n">
        <v>9.5</v>
      </c>
      <c r="J15511" s="23" t="n">
        <f aca="false">IF(AND(E15511="Priority",ISNUMBER('Cost model'!N320)),'Cost model'!N320,'Cost model'!M320)</f>
        <v>24.5</v>
      </c>
      <c r="K15511" s="14" t="n">
        <f aca="false">J15511-H15511</f>
        <v>-9.41</v>
      </c>
      <c r="L15511" s="14" t="n">
        <f aca="false">G15511-H15511</f>
        <v>-24.41</v>
      </c>
    </row>
    <row r="15512" customFormat="false" ht="15" hidden="false" customHeight="false" outlineLevel="0" collapsed="false">
      <c r="A15512" s="2" t="s">
        <v>174</v>
      </c>
      <c r="B15512" s="2" t="s">
        <v>142</v>
      </c>
      <c r="C15512" s="2" t="s">
        <v>48</v>
      </c>
      <c r="D15512" s="2" t="s">
        <v>10</v>
      </c>
      <c r="E15512" s="2" t="s">
        <v>83</v>
      </c>
      <c r="F15512" s="2" t="s">
        <v>976</v>
      </c>
      <c r="G15512" s="14" t="n">
        <v>17.5</v>
      </c>
      <c r="H15512" s="14" t="n">
        <v>12.96</v>
      </c>
      <c r="I15512" s="14" t="n">
        <v>17.5</v>
      </c>
      <c r="J15512" s="23" t="n">
        <f aca="false">IF(AND(E15512="Priority",ISNUMBER('Cost model'!N123)),'Cost model'!N123,'Cost model'!M123)</f>
        <v>22.5</v>
      </c>
      <c r="K15512" s="14" t="n">
        <f aca="false">J15512-H15512</f>
        <v>9.54</v>
      </c>
      <c r="L15512" s="14" t="n">
        <f aca="false">G15512-H15512</f>
        <v>4.54</v>
      </c>
    </row>
    <row r="15513" customFormat="false" ht="15" hidden="false" customHeight="false" outlineLevel="0" collapsed="false">
      <c r="A15513" s="2" t="s">
        <v>158</v>
      </c>
      <c r="B15513" s="2" t="s">
        <v>124</v>
      </c>
      <c r="C15513" s="2" t="s">
        <v>47</v>
      </c>
      <c r="D15513" s="2" t="s">
        <v>10</v>
      </c>
      <c r="E15513" s="2" t="s">
        <v>74</v>
      </c>
      <c r="F15513" s="2" t="s">
        <v>976</v>
      </c>
      <c r="G15513" s="14" t="n">
        <v>9.5</v>
      </c>
      <c r="H15513" s="14" t="n">
        <v>22.98</v>
      </c>
      <c r="I15513" s="14" t="n">
        <v>14.5</v>
      </c>
      <c r="J15513" s="23" t="n">
        <f aca="false">IF(AND(E15513="Priority",ISNUMBER('Cost model'!N452)),'Cost model'!N452,'Cost model'!M452)</f>
        <v>13.5</v>
      </c>
      <c r="K15513" s="14" t="n">
        <f aca="false">J15513-H15513</f>
        <v>-9.48</v>
      </c>
      <c r="L15513" s="14" t="n">
        <f aca="false">G15513-H15513</f>
        <v>-13.48</v>
      </c>
    </row>
    <row r="15514" customFormat="false" ht="15" hidden="false" customHeight="false" outlineLevel="0" collapsed="false">
      <c r="A15514" s="2" t="s">
        <v>174</v>
      </c>
      <c r="B15514" s="2" t="s">
        <v>124</v>
      </c>
      <c r="C15514" s="2" t="s">
        <v>48</v>
      </c>
      <c r="D15514" s="2" t="s">
        <v>12</v>
      </c>
      <c r="E15514" s="2" t="s">
        <v>74</v>
      </c>
      <c r="F15514" s="2" t="s">
        <v>976</v>
      </c>
      <c r="G15514" s="14" t="n">
        <v>12.5</v>
      </c>
      <c r="H15514" s="14" t="n">
        <v>55.53</v>
      </c>
      <c r="I15514" s="14" t="n">
        <v>12.5</v>
      </c>
      <c r="J15514" s="23" t="n">
        <f aca="false">IF(AND(E15514="Priority",ISNUMBER('Cost model'!N111)),'Cost model'!N111,'Cost model'!M111)</f>
        <v>45</v>
      </c>
      <c r="K15514" s="14" t="n">
        <f aca="false">J15514-H15514</f>
        <v>-10.53</v>
      </c>
      <c r="L15514" s="14" t="n">
        <f aca="false">G15514-H15514</f>
        <v>-43.03</v>
      </c>
    </row>
    <row r="15515" customFormat="false" ht="15" hidden="false" customHeight="false" outlineLevel="0" collapsed="false">
      <c r="A15515" s="2" t="s">
        <v>342</v>
      </c>
      <c r="B15515" s="2" t="s">
        <v>158</v>
      </c>
      <c r="C15515" s="2" t="s">
        <v>49</v>
      </c>
      <c r="D15515" s="2" t="s">
        <v>10</v>
      </c>
      <c r="E15515" s="2" t="s">
        <v>74</v>
      </c>
      <c r="F15515" s="2" t="s">
        <v>976</v>
      </c>
      <c r="G15515" s="14" t="n">
        <v>19.5</v>
      </c>
      <c r="H15515" s="14" t="n">
        <v>20.27</v>
      </c>
      <c r="I15515" s="14" t="n">
        <v>19.5</v>
      </c>
      <c r="J15515" s="23" t="n">
        <f aca="false">IF(AND(E15515="Priority",ISNUMBER('Cost model'!N214)),'Cost model'!N214,'Cost model'!M214)</f>
        <v>24.5</v>
      </c>
      <c r="K15515" s="14" t="n">
        <f aca="false">J15515-H15515</f>
        <v>4.23</v>
      </c>
      <c r="L15515" s="14" t="n">
        <f aca="false">G15515-H15515</f>
        <v>-0.77</v>
      </c>
    </row>
    <row r="15516" customFormat="false" ht="15" hidden="false" customHeight="false" outlineLevel="0" collapsed="false">
      <c r="A15516" s="2" t="s">
        <v>174</v>
      </c>
      <c r="B15516" s="2" t="s">
        <v>142</v>
      </c>
      <c r="C15516" s="2" t="s">
        <v>48</v>
      </c>
      <c r="D15516" s="2" t="s">
        <v>12</v>
      </c>
      <c r="E15516" s="2" t="s">
        <v>83</v>
      </c>
      <c r="F15516" s="2" t="s">
        <v>976</v>
      </c>
      <c r="G15516" s="14" t="n">
        <v>19.5</v>
      </c>
      <c r="H15516" s="14" t="n">
        <v>26.42</v>
      </c>
      <c r="I15516" s="14" t="n">
        <v>19.5</v>
      </c>
      <c r="J15516" s="23" t="n">
        <f aca="false">IF(AND(E15516="Priority",ISNUMBER('Cost model'!N126)),'Cost model'!N126,'Cost model'!M126)</f>
        <v>60</v>
      </c>
      <c r="K15516" s="14" t="n">
        <f aca="false">J15516-H15516</f>
        <v>33.58</v>
      </c>
      <c r="L15516" s="14" t="n">
        <f aca="false">G15516-H15516</f>
        <v>-6.92</v>
      </c>
    </row>
    <row r="15517" customFormat="false" ht="15" hidden="false" customHeight="false" outlineLevel="0" collapsed="false">
      <c r="A15517" s="2" t="s">
        <v>124</v>
      </c>
      <c r="B15517" s="2" t="s">
        <v>124</v>
      </c>
      <c r="C15517" s="2" t="s">
        <v>47</v>
      </c>
      <c r="D15517" s="2" t="s">
        <v>12</v>
      </c>
      <c r="E15517" s="2" t="s">
        <v>83</v>
      </c>
      <c r="F15517" s="2" t="s">
        <v>977</v>
      </c>
      <c r="G15517" s="14" t="n">
        <v>19.5</v>
      </c>
      <c r="H15517" s="14" t="n">
        <v>21.7</v>
      </c>
      <c r="I15517" s="14" t="n">
        <v>19.5</v>
      </c>
      <c r="J15517" s="23" t="n">
        <f aca="false">IF(AND(E15517="Priority",ISNUMBER('Cost model'!N320)),'Cost model'!N320,'Cost model'!M320)</f>
        <v>35</v>
      </c>
      <c r="K15517" s="14" t="n">
        <f aca="false">J15517-H15517</f>
        <v>13.3</v>
      </c>
      <c r="L15517" s="14" t="n">
        <f aca="false">G15517-H15517</f>
        <v>-2.2</v>
      </c>
    </row>
    <row r="15518" customFormat="false" ht="15" hidden="false" customHeight="false" outlineLevel="0" collapsed="false">
      <c r="A15518" s="2" t="s">
        <v>124</v>
      </c>
      <c r="B15518" s="2" t="s">
        <v>174</v>
      </c>
      <c r="C15518" s="2" t="s">
        <v>48</v>
      </c>
      <c r="D15518" s="2" t="s">
        <v>12</v>
      </c>
      <c r="E15518" s="2" t="s">
        <v>74</v>
      </c>
      <c r="F15518" s="2" t="s">
        <v>976</v>
      </c>
      <c r="G15518" s="14" t="n">
        <v>12.5</v>
      </c>
      <c r="H15518" s="14" t="n">
        <v>53.53</v>
      </c>
      <c r="I15518" s="14" t="n">
        <v>19.5</v>
      </c>
      <c r="J15518" s="23" t="n">
        <f aca="false">IF(AND(E15518="Priority",ISNUMBER('Cost model'!N366)),'Cost model'!N366,'Cost model'!M366)</f>
        <v>55</v>
      </c>
      <c r="K15518" s="14" t="n">
        <f aca="false">J15518-H15518</f>
        <v>1.47</v>
      </c>
      <c r="L15518" s="14" t="n">
        <f aca="false">G15518-H15518</f>
        <v>-41.03</v>
      </c>
    </row>
    <row r="15519" customFormat="false" ht="15" hidden="false" customHeight="false" outlineLevel="0" collapsed="false">
      <c r="A15519" s="2" t="s">
        <v>174</v>
      </c>
      <c r="B15519" s="2" t="s">
        <v>174</v>
      </c>
      <c r="C15519" s="2" t="s">
        <v>49</v>
      </c>
      <c r="D15519" s="2" t="s">
        <v>10</v>
      </c>
      <c r="E15519" s="2" t="s">
        <v>83</v>
      </c>
      <c r="F15519" s="2" t="s">
        <v>977</v>
      </c>
      <c r="G15519" s="14" t="n">
        <v>24.5</v>
      </c>
      <c r="H15519" s="14" t="n">
        <v>21.7</v>
      </c>
      <c r="I15519" s="14" t="n">
        <v>24.5</v>
      </c>
      <c r="J15519" s="23" t="n">
        <f aca="false">IF(AND(E15519="Priority",ISNUMBER('Cost model'!N169)),'Cost model'!N169,'Cost model'!M169)</f>
        <v>25.5</v>
      </c>
      <c r="K15519" s="14" t="n">
        <f aca="false">J15519-H15519</f>
        <v>3.8</v>
      </c>
      <c r="L15519" s="14" t="n">
        <f aca="false">G15519-H15519</f>
        <v>2.8</v>
      </c>
    </row>
    <row r="15520" customFormat="false" ht="15" hidden="false" customHeight="false" outlineLevel="0" collapsed="false">
      <c r="A15520" s="2" t="s">
        <v>174</v>
      </c>
      <c r="B15520" s="2" t="s">
        <v>124</v>
      </c>
      <c r="C15520" s="2" t="s">
        <v>48</v>
      </c>
      <c r="D15520" s="2" t="s">
        <v>10</v>
      </c>
      <c r="E15520" s="2" t="s">
        <v>74</v>
      </c>
      <c r="F15520" s="2" t="s">
        <v>976</v>
      </c>
      <c r="G15520" s="14" t="n">
        <v>12.5</v>
      </c>
      <c r="H15520" s="14" t="n">
        <v>12.77</v>
      </c>
      <c r="I15520" s="14" t="n">
        <v>12.5</v>
      </c>
      <c r="J15520" s="23" t="n">
        <f aca="false">IF(AND(E15520="Priority",ISNUMBER('Cost model'!N108)),'Cost model'!N108,'Cost model'!M108)</f>
        <v>15.5</v>
      </c>
      <c r="K15520" s="14" t="n">
        <f aca="false">J15520-H15520</f>
        <v>2.73</v>
      </c>
      <c r="L15520" s="14" t="n">
        <f aca="false">G15520-H15520</f>
        <v>-0.27</v>
      </c>
    </row>
    <row r="15521" customFormat="false" ht="15" hidden="false" customHeight="false" outlineLevel="0" collapsed="false">
      <c r="A15521" s="2" t="s">
        <v>174</v>
      </c>
      <c r="B15521" s="2" t="s">
        <v>123</v>
      </c>
      <c r="C15521" s="2" t="s">
        <v>48</v>
      </c>
      <c r="D15521" s="2" t="s">
        <v>15</v>
      </c>
      <c r="E15521" s="2" t="s">
        <v>74</v>
      </c>
      <c r="F15521" s="2" t="s">
        <v>976</v>
      </c>
      <c r="G15521" s="14" t="n">
        <v>12.5</v>
      </c>
      <c r="H15521" s="14" t="n">
        <v>77.17</v>
      </c>
      <c r="I15521" s="14" t="n">
        <v>300</v>
      </c>
      <c r="J15521" s="23" t="n">
        <f aca="false">IF(AND(E15521="Priority",ISNUMBER('Cost model'!N210)),'Cost model'!N210,'Cost model'!M210)</f>
        <v>240</v>
      </c>
      <c r="K15521" s="14" t="n">
        <f aca="false">J15521-H15521</f>
        <v>162.83</v>
      </c>
      <c r="L15521" s="14" t="n">
        <f aca="false">G15521-H15521</f>
        <v>-64.67</v>
      </c>
    </row>
    <row r="15522" customFormat="false" ht="15" hidden="false" customHeight="false" outlineLevel="0" collapsed="false">
      <c r="A15522" s="2" t="s">
        <v>174</v>
      </c>
      <c r="B15522" s="2" t="s">
        <v>174</v>
      </c>
      <c r="C15522" s="2" t="s">
        <v>48</v>
      </c>
      <c r="D15522" s="2" t="s">
        <v>12</v>
      </c>
      <c r="E15522" s="2" t="s">
        <v>74</v>
      </c>
      <c r="F15522" s="2" t="s">
        <v>977</v>
      </c>
      <c r="G15522" s="14" t="n">
        <v>12.5</v>
      </c>
      <c r="H15522" s="14" t="n">
        <v>44.1</v>
      </c>
      <c r="I15522" s="14" t="n">
        <v>12.5</v>
      </c>
      <c r="J15522" s="23" t="n">
        <f aca="false">IF(AND(E15522="Priority",ISNUMBER('Cost model'!N171)),'Cost model'!N171,'Cost model'!M171)</f>
        <v>40</v>
      </c>
      <c r="K15522" s="14" t="n">
        <f aca="false">J15522-H15522</f>
        <v>-4.1</v>
      </c>
      <c r="L15522" s="14" t="n">
        <f aca="false">G15522-H15522</f>
        <v>-31.6</v>
      </c>
    </row>
    <row r="15523" customFormat="false" ht="15" hidden="false" customHeight="false" outlineLevel="0" collapsed="false">
      <c r="A15523" s="2" t="s">
        <v>221</v>
      </c>
      <c r="B15523" s="2" t="s">
        <v>158</v>
      </c>
      <c r="C15523" s="2" t="s">
        <v>47</v>
      </c>
      <c r="D15523" s="2" t="s">
        <v>10</v>
      </c>
      <c r="E15523" s="2" t="s">
        <v>74</v>
      </c>
      <c r="F15523" s="2" t="s">
        <v>976</v>
      </c>
      <c r="G15523" s="14" t="n">
        <v>9.5</v>
      </c>
      <c r="H15523" s="14" t="n">
        <v>9.88</v>
      </c>
      <c r="I15523" s="14" t="n">
        <v>14.5</v>
      </c>
      <c r="J15523" s="23" t="n">
        <f aca="false">IF(AND(E15523="Priority",ISNUMBER('Cost model'!N752)),'Cost model'!N752,'Cost model'!M752)</f>
        <v>12.5</v>
      </c>
      <c r="K15523" s="14" t="n">
        <f aca="false">J15523-H15523</f>
        <v>2.62</v>
      </c>
      <c r="L15523" s="14" t="n">
        <f aca="false">G15523-H15523</f>
        <v>-0.380000000000001</v>
      </c>
    </row>
    <row r="15524" customFormat="false" ht="15" hidden="false" customHeight="false" outlineLevel="0" collapsed="false">
      <c r="A15524" s="2" t="s">
        <v>142</v>
      </c>
      <c r="B15524" s="2" t="s">
        <v>142</v>
      </c>
      <c r="C15524" s="2" t="s">
        <v>47</v>
      </c>
      <c r="D15524" s="2" t="s">
        <v>12</v>
      </c>
      <c r="E15524" s="2" t="s">
        <v>74</v>
      </c>
      <c r="F15524" s="2" t="s">
        <v>977</v>
      </c>
      <c r="G15524" s="14" t="n">
        <v>9.5</v>
      </c>
      <c r="H15524" s="14" t="n">
        <v>27.07</v>
      </c>
      <c r="I15524" s="14" t="n">
        <v>9.5</v>
      </c>
      <c r="J15524" s="23" t="n">
        <f aca="false">IF(AND(E15524="Priority",ISNUMBER('Cost model'!N635)),'Cost model'!N635,'Cost model'!M635)</f>
        <v>30.5</v>
      </c>
      <c r="K15524" s="14" t="n">
        <f aca="false">J15524-H15524</f>
        <v>3.43</v>
      </c>
      <c r="L15524" s="14" t="n">
        <f aca="false">G15524-H15524</f>
        <v>-17.57</v>
      </c>
    </row>
    <row r="15525" customFormat="false" ht="15" hidden="false" customHeight="false" outlineLevel="0" collapsed="false">
      <c r="A15525" s="2" t="s">
        <v>124</v>
      </c>
      <c r="B15525" s="2" t="s">
        <v>124</v>
      </c>
      <c r="C15525" s="2" t="s">
        <v>47</v>
      </c>
      <c r="D15525" s="2" t="s">
        <v>10</v>
      </c>
      <c r="E15525" s="2" t="s">
        <v>74</v>
      </c>
      <c r="F15525" s="2" t="s">
        <v>977</v>
      </c>
      <c r="G15525" s="14" t="n">
        <v>9.5</v>
      </c>
      <c r="H15525" s="14" t="n">
        <v>6.66</v>
      </c>
      <c r="I15525" s="14" t="n">
        <v>9.5</v>
      </c>
      <c r="J15525" s="23" t="n">
        <f aca="false">IF(AND(E15525="Priority",ISNUMBER('Cost model'!N317)),'Cost model'!N317,'Cost model'!M317)</f>
        <v>10.5</v>
      </c>
      <c r="K15525" s="14" t="n">
        <f aca="false">J15525-H15525</f>
        <v>3.84</v>
      </c>
      <c r="L15525" s="14" t="n">
        <f aca="false">G15525-H15525</f>
        <v>2.84</v>
      </c>
    </row>
    <row r="15526" customFormat="false" ht="15" hidden="false" customHeight="false" outlineLevel="0" collapsed="false">
      <c r="A15526" s="2" t="s">
        <v>142</v>
      </c>
      <c r="B15526" s="2" t="s">
        <v>142</v>
      </c>
      <c r="C15526" s="2" t="s">
        <v>48</v>
      </c>
      <c r="D15526" s="2" t="s">
        <v>10</v>
      </c>
      <c r="E15526" s="2" t="s">
        <v>83</v>
      </c>
      <c r="F15526" s="2" t="s">
        <v>977</v>
      </c>
      <c r="G15526" s="14" t="n">
        <v>17.5</v>
      </c>
      <c r="H15526" s="14" t="n">
        <v>18.82</v>
      </c>
      <c r="I15526" s="14" t="n">
        <v>17.5</v>
      </c>
      <c r="J15526" s="23" t="n">
        <f aca="false">IF(AND(E15526="Priority",ISNUMBER('Cost model'!N633)),'Cost model'!N633,'Cost model'!M633)</f>
        <v>16.5</v>
      </c>
      <c r="K15526" s="14" t="n">
        <f aca="false">J15526-H15526</f>
        <v>-2.32</v>
      </c>
      <c r="L15526" s="14" t="n">
        <f aca="false">G15526-H15526</f>
        <v>-1.32</v>
      </c>
    </row>
    <row r="15527" customFormat="false" ht="15" hidden="false" customHeight="false" outlineLevel="0" collapsed="false">
      <c r="A15527" s="2" t="s">
        <v>124</v>
      </c>
      <c r="B15527" s="2" t="s">
        <v>124</v>
      </c>
      <c r="C15527" s="2" t="s">
        <v>47</v>
      </c>
      <c r="D15527" s="2" t="s">
        <v>10</v>
      </c>
      <c r="E15527" s="2" t="s">
        <v>74</v>
      </c>
      <c r="F15527" s="2" t="s">
        <v>977</v>
      </c>
      <c r="G15527" s="14" t="n">
        <v>9.5</v>
      </c>
      <c r="H15527" s="14" t="n">
        <v>8.16</v>
      </c>
      <c r="I15527" s="14" t="n">
        <v>9.5</v>
      </c>
      <c r="J15527" s="23" t="n">
        <f aca="false">IF(AND(E15527="Priority",ISNUMBER('Cost model'!N317)),'Cost model'!N317,'Cost model'!M317)</f>
        <v>10.5</v>
      </c>
      <c r="K15527" s="14" t="n">
        <f aca="false">J15527-H15527</f>
        <v>2.34</v>
      </c>
      <c r="L15527" s="14" t="n">
        <f aca="false">G15527-H15527</f>
        <v>1.34</v>
      </c>
    </row>
    <row r="15528" customFormat="false" ht="15" hidden="false" customHeight="false" outlineLevel="0" collapsed="false">
      <c r="A15528" s="2" t="s">
        <v>124</v>
      </c>
      <c r="B15528" s="2" t="s">
        <v>124</v>
      </c>
      <c r="C15528" s="2" t="s">
        <v>48</v>
      </c>
      <c r="D15528" s="2" t="s">
        <v>10</v>
      </c>
      <c r="E15528" s="2" t="s">
        <v>74</v>
      </c>
      <c r="F15528" s="2" t="s">
        <v>977</v>
      </c>
      <c r="G15528" s="14" t="n">
        <v>12.5</v>
      </c>
      <c r="H15528" s="14" t="n">
        <v>12.24</v>
      </c>
      <c r="I15528" s="14" t="n">
        <v>12.5</v>
      </c>
      <c r="J15528" s="23" t="n">
        <f aca="false">IF(AND(E15528="Priority",ISNUMBER('Cost model'!N318)),'Cost model'!N318,'Cost model'!M318)</f>
        <v>14.5</v>
      </c>
      <c r="K15528" s="14" t="n">
        <f aca="false">J15528-H15528</f>
        <v>2.26</v>
      </c>
      <c r="L15528" s="14" t="n">
        <f aca="false">G15528-H15528</f>
        <v>0.26</v>
      </c>
    </row>
    <row r="15529" customFormat="false" ht="15" hidden="false" customHeight="false" outlineLevel="0" collapsed="false">
      <c r="A15529" s="2" t="s">
        <v>124</v>
      </c>
      <c r="B15529" s="2" t="s">
        <v>124</v>
      </c>
      <c r="C15529" s="2" t="s">
        <v>48</v>
      </c>
      <c r="D15529" s="2" t="s">
        <v>10</v>
      </c>
      <c r="E15529" s="2" t="s">
        <v>74</v>
      </c>
      <c r="F15529" s="2" t="s">
        <v>977</v>
      </c>
      <c r="G15529" s="14" t="n">
        <v>12.5</v>
      </c>
      <c r="H15529" s="14" t="n">
        <v>24.57</v>
      </c>
      <c r="I15529" s="14" t="n">
        <v>12.5</v>
      </c>
      <c r="J15529" s="23" t="n">
        <f aca="false">IF(AND(E15529="Priority",ISNUMBER('Cost model'!N318)),'Cost model'!N318,'Cost model'!M318)</f>
        <v>14.5</v>
      </c>
      <c r="K15529" s="14" t="n">
        <f aca="false">J15529-H15529</f>
        <v>-10.07</v>
      </c>
      <c r="L15529" s="14" t="n">
        <f aca="false">G15529-H15529</f>
        <v>-12.07</v>
      </c>
    </row>
    <row r="15530" customFormat="false" ht="15" hidden="false" customHeight="false" outlineLevel="0" collapsed="false">
      <c r="A15530" s="2" t="s">
        <v>174</v>
      </c>
      <c r="B15530" s="2" t="s">
        <v>174</v>
      </c>
      <c r="C15530" s="2" t="s">
        <v>47</v>
      </c>
      <c r="D15530" s="2" t="s">
        <v>13</v>
      </c>
      <c r="E15530" s="2" t="s">
        <v>74</v>
      </c>
      <c r="F15530" s="2" t="s">
        <v>977</v>
      </c>
      <c r="G15530" s="14" t="n">
        <v>19</v>
      </c>
      <c r="H15530" s="14" t="n">
        <v>69.94</v>
      </c>
      <c r="I15530" s="14" t="n">
        <v>19</v>
      </c>
      <c r="J15530" s="23" t="n">
        <f aca="false">IF(AND(E15530="Priority",ISNUMBER('Cost model'!N173)),'Cost model'!N173,'Cost model'!M173)</f>
        <v>60</v>
      </c>
      <c r="K15530" s="14" t="n">
        <f aca="false">J15530-H15530</f>
        <v>-9.94</v>
      </c>
      <c r="L15530" s="14" t="n">
        <f aca="false">G15530-H15530</f>
        <v>-50.94</v>
      </c>
    </row>
    <row r="15531" customFormat="false" ht="15" hidden="false" customHeight="false" outlineLevel="0" collapsed="false">
      <c r="A15531" s="2" t="s">
        <v>124</v>
      </c>
      <c r="B15531" s="2" t="s">
        <v>124</v>
      </c>
      <c r="C15531" s="2" t="s">
        <v>47</v>
      </c>
      <c r="D15531" s="2" t="s">
        <v>12</v>
      </c>
      <c r="E15531" s="2" t="s">
        <v>83</v>
      </c>
      <c r="F15531" s="2" t="s">
        <v>977</v>
      </c>
      <c r="G15531" s="14" t="n">
        <v>19.5</v>
      </c>
      <c r="H15531" s="14" t="n">
        <v>21.7</v>
      </c>
      <c r="I15531" s="14" t="n">
        <v>19.5</v>
      </c>
      <c r="J15531" s="23" t="n">
        <f aca="false">IF(AND(E15531="Priority",ISNUMBER('Cost model'!N320)),'Cost model'!N320,'Cost model'!M320)</f>
        <v>35</v>
      </c>
      <c r="K15531" s="14" t="n">
        <f aca="false">J15531-H15531</f>
        <v>13.3</v>
      </c>
      <c r="L15531" s="14" t="n">
        <f aca="false">G15531-H15531</f>
        <v>-2.2</v>
      </c>
    </row>
    <row r="15532" customFormat="false" ht="15" hidden="false" customHeight="false" outlineLevel="0" collapsed="false">
      <c r="A15532" s="2" t="s">
        <v>124</v>
      </c>
      <c r="B15532" s="2" t="s">
        <v>124</v>
      </c>
      <c r="C15532" s="2" t="s">
        <v>47</v>
      </c>
      <c r="D15532" s="2" t="s">
        <v>10</v>
      </c>
      <c r="E15532" s="2" t="s">
        <v>74</v>
      </c>
      <c r="F15532" s="2" t="s">
        <v>977</v>
      </c>
      <c r="G15532" s="14" t="n">
        <v>9.5</v>
      </c>
      <c r="H15532" s="14" t="n">
        <v>8.16</v>
      </c>
      <c r="I15532" s="14" t="n">
        <v>9.5</v>
      </c>
      <c r="J15532" s="23" t="n">
        <f aca="false">IF(AND(E15532="Priority",ISNUMBER('Cost model'!N317)),'Cost model'!N317,'Cost model'!M317)</f>
        <v>10.5</v>
      </c>
      <c r="K15532" s="14" t="n">
        <f aca="false">J15532-H15532</f>
        <v>2.34</v>
      </c>
      <c r="L15532" s="14" t="n">
        <f aca="false">G15532-H15532</f>
        <v>1.34</v>
      </c>
    </row>
    <row r="15533" customFormat="false" ht="15" hidden="false" customHeight="false" outlineLevel="0" collapsed="false">
      <c r="A15533" s="2" t="s">
        <v>174</v>
      </c>
      <c r="B15533" s="2" t="s">
        <v>174</v>
      </c>
      <c r="C15533" s="2" t="s">
        <v>49</v>
      </c>
      <c r="D15533" s="2" t="s">
        <v>12</v>
      </c>
      <c r="E15533" s="2" t="s">
        <v>74</v>
      </c>
      <c r="F15533" s="2" t="s">
        <v>977</v>
      </c>
      <c r="G15533" s="14" t="n">
        <v>19.5</v>
      </c>
      <c r="H15533" s="14" t="n">
        <v>46.95</v>
      </c>
      <c r="I15533" s="14" t="n">
        <v>19.5</v>
      </c>
      <c r="J15533" s="23" t="n">
        <f aca="false">IF(AND(E15533="Priority",ISNUMBER('Cost model'!N172)),'Cost model'!N172,'Cost model'!M172)</f>
        <v>45</v>
      </c>
      <c r="K15533" s="14" t="n">
        <f aca="false">J15533-H15533</f>
        <v>-1.95</v>
      </c>
      <c r="L15533" s="14" t="n">
        <f aca="false">G15533-H15533</f>
        <v>-27.45</v>
      </c>
    </row>
    <row r="15534" customFormat="false" ht="15" hidden="false" customHeight="false" outlineLevel="0" collapsed="false">
      <c r="A15534" s="2" t="s">
        <v>158</v>
      </c>
      <c r="B15534" s="2" t="s">
        <v>158</v>
      </c>
      <c r="C15534" s="2" t="s">
        <v>49</v>
      </c>
      <c r="D15534" s="2" t="s">
        <v>13</v>
      </c>
      <c r="E15534" s="2" t="s">
        <v>74</v>
      </c>
      <c r="F15534" s="2" t="s">
        <v>977</v>
      </c>
      <c r="G15534" s="14" t="n">
        <v>50</v>
      </c>
      <c r="H15534" s="14" t="n">
        <v>28.19</v>
      </c>
      <c r="I15534" s="14" t="n">
        <v>50</v>
      </c>
      <c r="J15534" s="23" t="n">
        <f aca="false">IF(AND(E15534="Priority",ISNUMBER('Cost model'!N430)),'Cost model'!N430,'Cost model'!M430)</f>
        <v>50</v>
      </c>
      <c r="K15534" s="14" t="n">
        <f aca="false">J15534-H15534</f>
        <v>21.81</v>
      </c>
      <c r="L15534" s="14" t="n">
        <f aca="false">G15534-H15534</f>
        <v>21.81</v>
      </c>
    </row>
    <row r="15535" customFormat="false" ht="15" hidden="false" customHeight="false" outlineLevel="0" collapsed="false">
      <c r="A15535" s="2" t="s">
        <v>142</v>
      </c>
      <c r="B15535" s="2" t="s">
        <v>142</v>
      </c>
      <c r="C15535" s="2" t="s">
        <v>47</v>
      </c>
      <c r="D15535" s="2" t="s">
        <v>10</v>
      </c>
      <c r="E15535" s="2" t="s">
        <v>74</v>
      </c>
      <c r="F15535" s="2" t="s">
        <v>977</v>
      </c>
      <c r="G15535" s="14" t="n">
        <v>9.5</v>
      </c>
      <c r="H15535" s="14" t="n">
        <v>9.9</v>
      </c>
      <c r="I15535" s="14" t="n">
        <v>9.5</v>
      </c>
      <c r="J15535" s="23" t="n">
        <f aca="false">IF(AND(E15535="Priority",ISNUMBER('Cost model'!N632)),'Cost model'!N632,'Cost model'!M632)</f>
        <v>9.5</v>
      </c>
      <c r="K15535" s="14" t="n">
        <f aca="false">J15535-H15535</f>
        <v>-0.4</v>
      </c>
      <c r="L15535" s="14" t="n">
        <f aca="false">G15535-H15535</f>
        <v>-0.4</v>
      </c>
    </row>
    <row r="15536" customFormat="false" ht="15" hidden="false" customHeight="false" outlineLevel="0" collapsed="false">
      <c r="A15536" s="2" t="s">
        <v>174</v>
      </c>
      <c r="B15536" s="2" t="s">
        <v>174</v>
      </c>
      <c r="C15536" s="2" t="s">
        <v>49</v>
      </c>
      <c r="D15536" s="2" t="s">
        <v>13</v>
      </c>
      <c r="E15536" s="2" t="s">
        <v>83</v>
      </c>
      <c r="F15536" s="2" t="s">
        <v>977</v>
      </c>
      <c r="G15536" s="14" t="n">
        <v>95</v>
      </c>
      <c r="H15536" s="14" t="n">
        <v>81.32</v>
      </c>
      <c r="I15536" s="14" t="n">
        <v>95</v>
      </c>
      <c r="J15536" s="23" t="n">
        <f aca="false">IF(AND(E15536="Priority",ISNUMBER('Cost model'!N175)),'Cost model'!N175,'Cost model'!M175)</f>
        <v>105</v>
      </c>
      <c r="K15536" s="14" t="n">
        <f aca="false">J15536-H15536</f>
        <v>23.68</v>
      </c>
      <c r="L15536" s="14" t="n">
        <f aca="false">G15536-H15536</f>
        <v>13.68</v>
      </c>
    </row>
    <row r="15537" customFormat="false" ht="15" hidden="false" customHeight="false" outlineLevel="0" collapsed="false">
      <c r="A15537" s="2" t="s">
        <v>142</v>
      </c>
      <c r="B15537" s="2" t="s">
        <v>124</v>
      </c>
      <c r="C15537" s="2" t="s">
        <v>47</v>
      </c>
      <c r="D15537" s="2" t="s">
        <v>10</v>
      </c>
      <c r="E15537" s="2" t="s">
        <v>74</v>
      </c>
      <c r="F15537" s="2" t="s">
        <v>976</v>
      </c>
      <c r="G15537" s="14" t="n">
        <v>9.5</v>
      </c>
      <c r="H15537" s="14" t="n">
        <v>10.74</v>
      </c>
      <c r="I15537" s="14" t="n">
        <v>14.5</v>
      </c>
      <c r="J15537" s="23" t="n">
        <f aca="false">IF(AND(E15537="Priority",ISNUMBER('Cost model'!N662)),'Cost model'!N662,'Cost model'!M662)</f>
        <v>13.5</v>
      </c>
      <c r="K15537" s="14" t="n">
        <f aca="false">J15537-H15537</f>
        <v>2.76</v>
      </c>
      <c r="L15537" s="14" t="n">
        <f aca="false">G15537-H15537</f>
        <v>-1.24</v>
      </c>
    </row>
    <row r="15538" customFormat="false" ht="15" hidden="false" customHeight="false" outlineLevel="0" collapsed="false">
      <c r="A15538" s="2" t="s">
        <v>174</v>
      </c>
      <c r="B15538" s="2" t="s">
        <v>174</v>
      </c>
      <c r="C15538" s="2" t="s">
        <v>48</v>
      </c>
      <c r="D15538" s="2" t="s">
        <v>12</v>
      </c>
      <c r="E15538" s="2" t="s">
        <v>74</v>
      </c>
      <c r="F15538" s="2" t="s">
        <v>977</v>
      </c>
      <c r="G15538" s="14" t="n">
        <v>12.5</v>
      </c>
      <c r="H15538" s="14" t="n">
        <v>45.35</v>
      </c>
      <c r="I15538" s="14" t="n">
        <v>12.5</v>
      </c>
      <c r="J15538" s="23" t="n">
        <f aca="false">IF(AND(E15538="Priority",ISNUMBER('Cost model'!N171)),'Cost model'!N171,'Cost model'!M171)</f>
        <v>40</v>
      </c>
      <c r="K15538" s="14" t="n">
        <f aca="false">J15538-H15538</f>
        <v>-5.35</v>
      </c>
      <c r="L15538" s="14" t="n">
        <f aca="false">G15538-H15538</f>
        <v>-32.85</v>
      </c>
    </row>
    <row r="15539" customFormat="false" ht="15" hidden="false" customHeight="false" outlineLevel="0" collapsed="false">
      <c r="A15539" s="2" t="s">
        <v>174</v>
      </c>
      <c r="B15539" s="2" t="s">
        <v>174</v>
      </c>
      <c r="C15539" s="2" t="s">
        <v>47</v>
      </c>
      <c r="D15539" s="2" t="s">
        <v>10</v>
      </c>
      <c r="E15539" s="2" t="s">
        <v>83</v>
      </c>
      <c r="F15539" s="2" t="s">
        <v>977</v>
      </c>
      <c r="G15539" s="14" t="n">
        <v>14.5</v>
      </c>
      <c r="H15539" s="14" t="n">
        <v>7.3</v>
      </c>
      <c r="I15539" s="14" t="n">
        <v>14.5</v>
      </c>
      <c r="J15539" s="23" t="n">
        <f aca="false">IF(AND(E15539="Priority",ISNUMBER('Cost model'!N167)),'Cost model'!N167,'Cost model'!M167)</f>
        <v>13.5</v>
      </c>
      <c r="K15539" s="14" t="n">
        <f aca="false">J15539-H15539</f>
        <v>6.2</v>
      </c>
      <c r="L15539" s="14" t="n">
        <f aca="false">G15539-H15539</f>
        <v>7.2</v>
      </c>
    </row>
    <row r="15540" customFormat="false" ht="15" hidden="false" customHeight="false" outlineLevel="0" collapsed="false">
      <c r="A15540" s="2" t="s">
        <v>124</v>
      </c>
      <c r="B15540" s="2" t="s">
        <v>124</v>
      </c>
      <c r="C15540" s="2" t="s">
        <v>48</v>
      </c>
      <c r="D15540" s="2" t="s">
        <v>12</v>
      </c>
      <c r="E15540" s="2" t="s">
        <v>83</v>
      </c>
      <c r="F15540" s="2" t="s">
        <v>977</v>
      </c>
      <c r="G15540" s="14" t="n">
        <v>19.5</v>
      </c>
      <c r="H15540" s="14" t="n">
        <v>40.83</v>
      </c>
      <c r="I15540" s="14" t="n">
        <v>19.5</v>
      </c>
      <c r="J15540" s="23" t="n">
        <f aca="false">IF(AND(E15540="Priority",ISNUMBER('Cost model'!N321)),'Cost model'!N321,'Cost model'!M321)</f>
        <v>55</v>
      </c>
      <c r="K15540" s="14" t="n">
        <f aca="false">J15540-H15540</f>
        <v>14.17</v>
      </c>
      <c r="L15540" s="14" t="n">
        <f aca="false">G15540-H15540</f>
        <v>-21.33</v>
      </c>
    </row>
    <row r="15541" customFormat="false" ht="15" hidden="false" customHeight="false" outlineLevel="0" collapsed="false">
      <c r="A15541" s="2" t="s">
        <v>142</v>
      </c>
      <c r="B15541" s="2" t="s">
        <v>142</v>
      </c>
      <c r="C15541" s="2" t="s">
        <v>47</v>
      </c>
      <c r="D15541" s="2" t="s">
        <v>13</v>
      </c>
      <c r="E15541" s="2" t="s">
        <v>74</v>
      </c>
      <c r="F15541" s="2" t="s">
        <v>977</v>
      </c>
      <c r="G15541" s="14" t="n">
        <v>19</v>
      </c>
      <c r="H15541" s="14" t="n">
        <v>48.48</v>
      </c>
      <c r="I15541" s="14" t="n">
        <v>19</v>
      </c>
      <c r="J15541" s="23" t="n">
        <f aca="false">IF(AND(E15541="Priority",ISNUMBER('Cost model'!N638)),'Cost model'!N638,'Cost model'!M638)</f>
        <v>50</v>
      </c>
      <c r="K15541" s="14" t="n">
        <f aca="false">J15541-H15541</f>
        <v>1.52</v>
      </c>
      <c r="L15541" s="14" t="n">
        <f aca="false">G15541-H15541</f>
        <v>-29.48</v>
      </c>
    </row>
    <row r="15542" customFormat="false" ht="15" hidden="false" customHeight="false" outlineLevel="0" collapsed="false">
      <c r="A15542" s="2" t="s">
        <v>221</v>
      </c>
      <c r="B15542" s="2" t="s">
        <v>221</v>
      </c>
      <c r="C15542" s="2" t="s">
        <v>47</v>
      </c>
      <c r="D15542" s="2" t="s">
        <v>10</v>
      </c>
      <c r="E15542" s="2" t="s">
        <v>74</v>
      </c>
      <c r="F15542" s="2" t="s">
        <v>977</v>
      </c>
      <c r="G15542" s="14" t="n">
        <v>9.5</v>
      </c>
      <c r="H15542" s="14" t="n">
        <v>6.66</v>
      </c>
      <c r="I15542" s="14" t="n">
        <v>9.5</v>
      </c>
      <c r="J15542" s="23" t="n">
        <f aca="false">IF(AND(E15542="Priority",ISNUMBER('Cost model'!N737)),'Cost model'!N737,'Cost model'!M737)</f>
        <v>8.5</v>
      </c>
      <c r="K15542" s="14" t="n">
        <f aca="false">J15542-H15542</f>
        <v>1.84</v>
      </c>
      <c r="L15542" s="14" t="n">
        <f aca="false">G15542-H15542</f>
        <v>2.84</v>
      </c>
    </row>
    <row r="15543" customFormat="false" ht="15" hidden="false" customHeight="false" outlineLevel="0" collapsed="false">
      <c r="A15543" s="2" t="s">
        <v>221</v>
      </c>
      <c r="B15543" s="2" t="s">
        <v>158</v>
      </c>
      <c r="C15543" s="2" t="s">
        <v>49</v>
      </c>
      <c r="D15543" s="2" t="s">
        <v>10</v>
      </c>
      <c r="E15543" s="2" t="s">
        <v>74</v>
      </c>
      <c r="F15543" s="2" t="s">
        <v>976</v>
      </c>
      <c r="G15543" s="14" t="n">
        <v>17.5</v>
      </c>
      <c r="H15543" s="14" t="n">
        <v>24.57</v>
      </c>
      <c r="I15543" s="14" t="n">
        <v>17.5</v>
      </c>
      <c r="J15543" s="23" t="n">
        <f aca="false">IF(AND(E15543="Priority",ISNUMBER('Cost model'!N754)),'Cost model'!N754,'Cost model'!M754)</f>
        <v>23.5</v>
      </c>
      <c r="K15543" s="14" t="n">
        <f aca="false">J15543-H15543</f>
        <v>-1.07</v>
      </c>
      <c r="L15543" s="14" t="n">
        <f aca="false">G15543-H15543</f>
        <v>-7.07</v>
      </c>
    </row>
    <row r="15544" customFormat="false" ht="15" hidden="false" customHeight="false" outlineLevel="0" collapsed="false">
      <c r="A15544" s="2" t="s">
        <v>174</v>
      </c>
      <c r="B15544" s="2" t="s">
        <v>124</v>
      </c>
      <c r="C15544" s="2" t="s">
        <v>48</v>
      </c>
      <c r="D15544" s="2" t="s">
        <v>10</v>
      </c>
      <c r="E15544" s="2" t="s">
        <v>83</v>
      </c>
      <c r="F15544" s="2" t="s">
        <v>976</v>
      </c>
      <c r="G15544" s="14" t="n">
        <v>17.5</v>
      </c>
      <c r="H15544" s="14" t="n">
        <v>38.84</v>
      </c>
      <c r="I15544" s="14" t="n">
        <v>17.5</v>
      </c>
      <c r="J15544" s="23" t="n">
        <f aca="false">IF(AND(E15544="Priority",ISNUMBER('Cost model'!N108)),'Cost model'!N108,'Cost model'!M108)</f>
        <v>21.5</v>
      </c>
      <c r="K15544" s="14" t="n">
        <f aca="false">J15544-H15544</f>
        <v>-17.34</v>
      </c>
      <c r="L15544" s="14" t="n">
        <f aca="false">G15544-H15544</f>
        <v>-21.34</v>
      </c>
    </row>
    <row r="15545" customFormat="false" ht="15" hidden="false" customHeight="false" outlineLevel="0" collapsed="false">
      <c r="A15545" s="2" t="s">
        <v>174</v>
      </c>
      <c r="B15545" s="2" t="s">
        <v>124</v>
      </c>
      <c r="C15545" s="2" t="s">
        <v>47</v>
      </c>
      <c r="D15545" s="2" t="s">
        <v>10</v>
      </c>
      <c r="E15545" s="2" t="s">
        <v>74</v>
      </c>
      <c r="F15545" s="2" t="s">
        <v>976</v>
      </c>
      <c r="G15545" s="14" t="n">
        <v>9.5</v>
      </c>
      <c r="H15545" s="14" t="n">
        <v>6.63</v>
      </c>
      <c r="I15545" s="14" t="n">
        <v>9.5</v>
      </c>
      <c r="J15545" s="23" t="n">
        <f aca="false">IF(AND(E15545="Priority",ISNUMBER('Cost model'!N107)),'Cost model'!N107,'Cost model'!M107)</f>
        <v>12.5</v>
      </c>
      <c r="K15545" s="14" t="n">
        <f aca="false">J15545-H15545</f>
        <v>5.87</v>
      </c>
      <c r="L15545" s="14" t="n">
        <f aca="false">G15545-H15545</f>
        <v>2.87</v>
      </c>
    </row>
    <row r="15546" customFormat="false" ht="15" hidden="false" customHeight="false" outlineLevel="0" collapsed="false">
      <c r="A15546" s="2" t="s">
        <v>174</v>
      </c>
      <c r="B15546" s="2" t="s">
        <v>174</v>
      </c>
      <c r="C15546" s="2" t="s">
        <v>48</v>
      </c>
      <c r="D15546" s="2" t="s">
        <v>10</v>
      </c>
      <c r="E15546" s="2" t="s">
        <v>83</v>
      </c>
      <c r="F15546" s="2" t="s">
        <v>977</v>
      </c>
      <c r="G15546" s="14" t="n">
        <v>17.5</v>
      </c>
      <c r="H15546" s="14" t="n">
        <v>21.7</v>
      </c>
      <c r="I15546" s="14" t="n">
        <v>17.5</v>
      </c>
      <c r="J15546" s="23" t="n">
        <f aca="false">IF(AND(E15546="Priority",ISNUMBER('Cost model'!N168)),'Cost model'!N168,'Cost model'!M168)</f>
        <v>18.5</v>
      </c>
      <c r="K15546" s="14" t="n">
        <f aca="false">J15546-H15546</f>
        <v>-3.2</v>
      </c>
      <c r="L15546" s="14" t="n">
        <f aca="false">G15546-H15546</f>
        <v>-4.2</v>
      </c>
    </row>
    <row r="15547" customFormat="false" ht="15" hidden="false" customHeight="false" outlineLevel="0" collapsed="false">
      <c r="A15547" s="2" t="s">
        <v>142</v>
      </c>
      <c r="B15547" s="2" t="s">
        <v>142</v>
      </c>
      <c r="C15547" s="2" t="s">
        <v>49</v>
      </c>
      <c r="D15547" s="2" t="s">
        <v>12</v>
      </c>
      <c r="E15547" s="2" t="s">
        <v>83</v>
      </c>
      <c r="F15547" s="2" t="s">
        <v>977</v>
      </c>
      <c r="G15547" s="14" t="n">
        <v>29.5</v>
      </c>
      <c r="H15547" s="14" t="n">
        <v>43.48</v>
      </c>
      <c r="I15547" s="14" t="n">
        <v>29.5</v>
      </c>
      <c r="J15547" s="23" t="n">
        <f aca="false">IF(AND(E15547="Priority",ISNUMBER('Cost model'!N637)),'Cost model'!N637,'Cost model'!M637)</f>
        <v>60</v>
      </c>
      <c r="K15547" s="14" t="n">
        <f aca="false">J15547-H15547</f>
        <v>16.52</v>
      </c>
      <c r="L15547" s="14" t="n">
        <f aca="false">G15547-H15547</f>
        <v>-13.98</v>
      </c>
    </row>
    <row r="15548" customFormat="false" ht="15" hidden="false" customHeight="false" outlineLevel="0" collapsed="false">
      <c r="A15548" s="2" t="s">
        <v>124</v>
      </c>
      <c r="B15548" s="2" t="s">
        <v>142</v>
      </c>
      <c r="C15548" s="2" t="s">
        <v>48</v>
      </c>
      <c r="D15548" s="2" t="s">
        <v>10</v>
      </c>
      <c r="E15548" s="2" t="s">
        <v>74</v>
      </c>
      <c r="F15548" s="2" t="s">
        <v>976</v>
      </c>
      <c r="G15548" s="14" t="n">
        <v>12.5</v>
      </c>
      <c r="H15548" s="14" t="n">
        <v>16.48</v>
      </c>
      <c r="I15548" s="14" t="n">
        <v>14.5</v>
      </c>
      <c r="J15548" s="23" t="n">
        <f aca="false">IF(AND(E15548="Priority",ISNUMBER('Cost model'!N333)),'Cost model'!N333,'Cost model'!M333)</f>
        <v>18.5</v>
      </c>
      <c r="K15548" s="14" t="n">
        <f aca="false">J15548-H15548</f>
        <v>2.02</v>
      </c>
      <c r="L15548" s="14" t="n">
        <f aca="false">G15548-H15548</f>
        <v>-3.98</v>
      </c>
    </row>
    <row r="15549" customFormat="false" ht="15" hidden="false" customHeight="false" outlineLevel="0" collapsed="false">
      <c r="A15549" s="2" t="s">
        <v>221</v>
      </c>
      <c r="B15549" s="2" t="s">
        <v>124</v>
      </c>
      <c r="C15549" s="2" t="s">
        <v>48</v>
      </c>
      <c r="D15549" s="2" t="s">
        <v>10</v>
      </c>
      <c r="E15549" s="2" t="s">
        <v>74</v>
      </c>
      <c r="F15549" s="2" t="s">
        <v>976</v>
      </c>
      <c r="G15549" s="14" t="n">
        <v>12.5</v>
      </c>
      <c r="H15549" s="14" t="n">
        <v>26.02</v>
      </c>
      <c r="I15549" s="14" t="n">
        <v>19.5</v>
      </c>
      <c r="J15549" s="23" t="n">
        <f aca="false">IF(AND(E15549="Priority",ISNUMBER('Cost model'!N798)),'Cost model'!N798,'Cost model'!M798)</f>
        <v>20.5</v>
      </c>
      <c r="K15549" s="14" t="n">
        <f aca="false">J15549-H15549</f>
        <v>-5.52</v>
      </c>
      <c r="L15549" s="14" t="n">
        <f aca="false">G15549-H15549</f>
        <v>-13.52</v>
      </c>
    </row>
    <row r="15550" customFormat="false" ht="15" hidden="false" customHeight="false" outlineLevel="0" collapsed="false">
      <c r="A15550" s="2" t="s">
        <v>221</v>
      </c>
      <c r="B15550" s="2" t="s">
        <v>221</v>
      </c>
      <c r="C15550" s="2" t="s">
        <v>47</v>
      </c>
      <c r="D15550" s="2" t="s">
        <v>12</v>
      </c>
      <c r="E15550" s="2" t="s">
        <v>74</v>
      </c>
      <c r="F15550" s="2" t="s">
        <v>977</v>
      </c>
      <c r="G15550" s="14" t="n">
        <v>9.5</v>
      </c>
      <c r="H15550" s="14" t="n">
        <v>11.72</v>
      </c>
      <c r="I15550" s="14" t="n">
        <v>9.5</v>
      </c>
      <c r="J15550" s="23" t="n">
        <f aca="false">IF(AND(E15550="Priority",ISNUMBER('Cost model'!N740)),'Cost model'!N740,'Cost model'!M740)</f>
        <v>22.5</v>
      </c>
      <c r="K15550" s="14" t="n">
        <f aca="false">J15550-H15550</f>
        <v>10.78</v>
      </c>
      <c r="L15550" s="14" t="n">
        <f aca="false">G15550-H15550</f>
        <v>-2.22</v>
      </c>
    </row>
    <row r="15551" customFormat="false" ht="15" hidden="false" customHeight="false" outlineLevel="0" collapsed="false">
      <c r="A15551" s="2" t="s">
        <v>142</v>
      </c>
      <c r="B15551" s="2" t="s">
        <v>142</v>
      </c>
      <c r="C15551" s="2" t="s">
        <v>47</v>
      </c>
      <c r="D15551" s="2" t="s">
        <v>10</v>
      </c>
      <c r="E15551" s="2" t="s">
        <v>74</v>
      </c>
      <c r="F15551" s="2" t="s">
        <v>977</v>
      </c>
      <c r="G15551" s="14" t="n">
        <v>9.5</v>
      </c>
      <c r="H15551" s="14" t="n">
        <v>7.95</v>
      </c>
      <c r="I15551" s="14" t="n">
        <v>9.5</v>
      </c>
      <c r="J15551" s="23" t="n">
        <f aca="false">IF(AND(E15551="Priority",ISNUMBER('Cost model'!N632)),'Cost model'!N632,'Cost model'!M632)</f>
        <v>9.5</v>
      </c>
      <c r="K15551" s="14" t="n">
        <f aca="false">J15551-H15551</f>
        <v>1.55</v>
      </c>
      <c r="L15551" s="14" t="n">
        <f aca="false">G15551-H15551</f>
        <v>1.55</v>
      </c>
    </row>
    <row r="15552" customFormat="false" ht="15" hidden="false" customHeight="false" outlineLevel="0" collapsed="false">
      <c r="A15552" s="2" t="s">
        <v>221</v>
      </c>
      <c r="B15552" s="2" t="s">
        <v>221</v>
      </c>
      <c r="C15552" s="2" t="s">
        <v>47</v>
      </c>
      <c r="D15552" s="2" t="s">
        <v>14</v>
      </c>
      <c r="E15552" s="2" t="s">
        <v>74</v>
      </c>
      <c r="F15552" s="2" t="s">
        <v>977</v>
      </c>
      <c r="G15552" s="14" t="n">
        <v>25</v>
      </c>
      <c r="H15552" s="14" t="n">
        <v>19.62</v>
      </c>
      <c r="I15552" s="14" t="n">
        <v>25</v>
      </c>
      <c r="J15552" s="23" t="n">
        <f aca="false">IF(AND(E15552="Priority",ISNUMBER('Cost model'!N746)),'Cost model'!N746,'Cost model'!M746)</f>
        <v>100</v>
      </c>
      <c r="K15552" s="14" t="n">
        <f aca="false">J15552-H15552</f>
        <v>80.38</v>
      </c>
      <c r="L15552" s="14" t="n">
        <f aca="false">G15552-H15552</f>
        <v>5.38</v>
      </c>
    </row>
    <row r="15553" customFormat="false" ht="15" hidden="false" customHeight="false" outlineLevel="0" collapsed="false">
      <c r="A15553" s="2" t="s">
        <v>124</v>
      </c>
      <c r="B15553" s="2" t="s">
        <v>124</v>
      </c>
      <c r="C15553" s="2" t="s">
        <v>48</v>
      </c>
      <c r="D15553" s="2" t="s">
        <v>10</v>
      </c>
      <c r="E15553" s="2" t="s">
        <v>74</v>
      </c>
      <c r="F15553" s="2" t="s">
        <v>977</v>
      </c>
      <c r="G15553" s="14" t="n">
        <v>12.5</v>
      </c>
      <c r="H15553" s="14" t="n">
        <v>17.64</v>
      </c>
      <c r="I15553" s="14" t="n">
        <v>12.5</v>
      </c>
      <c r="J15553" s="23" t="n">
        <f aca="false">IF(AND(E15553="Priority",ISNUMBER('Cost model'!N318)),'Cost model'!N318,'Cost model'!M318)</f>
        <v>14.5</v>
      </c>
      <c r="K15553" s="14" t="n">
        <f aca="false">J15553-H15553</f>
        <v>-3.14</v>
      </c>
      <c r="L15553" s="14" t="n">
        <f aca="false">G15553-H15553</f>
        <v>-5.14</v>
      </c>
    </row>
    <row r="15554" customFormat="false" ht="15" hidden="false" customHeight="false" outlineLevel="0" collapsed="false">
      <c r="A15554" s="2" t="s">
        <v>342</v>
      </c>
      <c r="B15554" s="2" t="s">
        <v>158</v>
      </c>
      <c r="C15554" s="2" t="s">
        <v>47</v>
      </c>
      <c r="D15554" s="2" t="s">
        <v>10</v>
      </c>
      <c r="E15554" s="2" t="s">
        <v>83</v>
      </c>
      <c r="F15554" s="2" t="s">
        <v>976</v>
      </c>
      <c r="G15554" s="14" t="n">
        <v>24.5</v>
      </c>
      <c r="H15554" s="14" t="n">
        <v>24.57</v>
      </c>
      <c r="I15554" s="14" t="n">
        <v>24.5</v>
      </c>
      <c r="J15554" s="23" t="n">
        <f aca="false">IF(AND(E15554="Priority",ISNUMBER('Cost model'!N212)),'Cost model'!N212,'Cost model'!M212)</f>
        <v>27.5</v>
      </c>
      <c r="K15554" s="14" t="n">
        <f aca="false">J15554-H15554</f>
        <v>2.93</v>
      </c>
      <c r="L15554" s="14" t="n">
        <f aca="false">G15554-H15554</f>
        <v>-0.0700000000000003</v>
      </c>
    </row>
    <row r="15555" customFormat="false" ht="15" hidden="false" customHeight="false" outlineLevel="0" collapsed="false">
      <c r="A15555" s="2" t="s">
        <v>124</v>
      </c>
      <c r="B15555" s="2" t="s">
        <v>124</v>
      </c>
      <c r="C15555" s="2" t="s">
        <v>48</v>
      </c>
      <c r="D15555" s="2" t="s">
        <v>10</v>
      </c>
      <c r="E15555" s="2" t="s">
        <v>74</v>
      </c>
      <c r="F15555" s="2" t="s">
        <v>977</v>
      </c>
      <c r="G15555" s="14" t="n">
        <v>12.5</v>
      </c>
      <c r="H15555" s="14" t="n">
        <v>44.33</v>
      </c>
      <c r="I15555" s="14" t="n">
        <v>12.5</v>
      </c>
      <c r="J15555" s="23" t="n">
        <f aca="false">IF(AND(E15555="Priority",ISNUMBER('Cost model'!N318)),'Cost model'!N318,'Cost model'!M318)</f>
        <v>14.5</v>
      </c>
      <c r="K15555" s="14" t="n">
        <f aca="false">J15555-H15555</f>
        <v>-29.83</v>
      </c>
      <c r="L15555" s="14" t="n">
        <f aca="false">G15555-H15555</f>
        <v>-31.83</v>
      </c>
    </row>
    <row r="15556" customFormat="false" ht="15" hidden="false" customHeight="false" outlineLevel="0" collapsed="false">
      <c r="A15556" s="2" t="s">
        <v>124</v>
      </c>
      <c r="B15556" s="2" t="s">
        <v>174</v>
      </c>
      <c r="C15556" s="2" t="s">
        <v>48</v>
      </c>
      <c r="D15556" s="2" t="s">
        <v>12</v>
      </c>
      <c r="E15556" s="2" t="s">
        <v>74</v>
      </c>
      <c r="F15556" s="2" t="s">
        <v>976</v>
      </c>
      <c r="G15556" s="14" t="n">
        <v>12.5</v>
      </c>
      <c r="H15556" s="14" t="n">
        <v>47.78</v>
      </c>
      <c r="I15556" s="14" t="n">
        <v>19.5</v>
      </c>
      <c r="J15556" s="23" t="n">
        <f aca="false">IF(AND(E15556="Priority",ISNUMBER('Cost model'!N366)),'Cost model'!N366,'Cost model'!M366)</f>
        <v>55</v>
      </c>
      <c r="K15556" s="14" t="n">
        <f aca="false">J15556-H15556</f>
        <v>7.22</v>
      </c>
      <c r="L15556" s="14" t="n">
        <f aca="false">G15556-H15556</f>
        <v>-35.28</v>
      </c>
    </row>
    <row r="15557" customFormat="false" ht="15" hidden="false" customHeight="false" outlineLevel="0" collapsed="false">
      <c r="A15557" s="2" t="s">
        <v>124</v>
      </c>
      <c r="B15557" s="2" t="s">
        <v>124</v>
      </c>
      <c r="C15557" s="2" t="s">
        <v>47</v>
      </c>
      <c r="D15557" s="2" t="s">
        <v>10</v>
      </c>
      <c r="E15557" s="2" t="s">
        <v>74</v>
      </c>
      <c r="F15557" s="2" t="s">
        <v>977</v>
      </c>
      <c r="G15557" s="14" t="n">
        <v>9.5</v>
      </c>
      <c r="H15557" s="14" t="n">
        <v>7.95</v>
      </c>
      <c r="I15557" s="14" t="n">
        <v>9.5</v>
      </c>
      <c r="J15557" s="23" t="n">
        <f aca="false">IF(AND(E15557="Priority",ISNUMBER('Cost model'!N317)),'Cost model'!N317,'Cost model'!M317)</f>
        <v>10.5</v>
      </c>
      <c r="K15557" s="14" t="n">
        <f aca="false">J15557-H15557</f>
        <v>2.55</v>
      </c>
      <c r="L15557" s="14" t="n">
        <f aca="false">G15557-H15557</f>
        <v>1.55</v>
      </c>
    </row>
    <row r="15558" customFormat="false" ht="15" hidden="false" customHeight="false" outlineLevel="0" collapsed="false">
      <c r="A15558" s="2" t="s">
        <v>142</v>
      </c>
      <c r="B15558" s="2" t="s">
        <v>142</v>
      </c>
      <c r="C15558" s="2" t="s">
        <v>48</v>
      </c>
      <c r="D15558" s="2" t="s">
        <v>13</v>
      </c>
      <c r="E15558" s="2" t="s">
        <v>74</v>
      </c>
      <c r="F15558" s="2" t="s">
        <v>977</v>
      </c>
      <c r="G15558" s="14" t="n">
        <v>24.5</v>
      </c>
      <c r="H15558" s="14" t="n">
        <v>78.58</v>
      </c>
      <c r="I15558" s="14" t="n">
        <v>24.5</v>
      </c>
      <c r="J15558" s="23" t="n">
        <f aca="false">IF(AND(E15558="Priority",ISNUMBER('Cost model'!N639)),'Cost model'!N639,'Cost model'!M639)</f>
        <v>60</v>
      </c>
      <c r="K15558" s="14" t="n">
        <f aca="false">J15558-H15558</f>
        <v>-18.58</v>
      </c>
      <c r="L15558" s="14" t="n">
        <f aca="false">G15558-H15558</f>
        <v>-54.08</v>
      </c>
    </row>
    <row r="15559" customFormat="false" ht="15" hidden="false" customHeight="false" outlineLevel="0" collapsed="false">
      <c r="A15559" s="2" t="s">
        <v>124</v>
      </c>
      <c r="B15559" s="2" t="s">
        <v>124</v>
      </c>
      <c r="C15559" s="2" t="s">
        <v>48</v>
      </c>
      <c r="D15559" s="2" t="s">
        <v>13</v>
      </c>
      <c r="E15559" s="2" t="s">
        <v>74</v>
      </c>
      <c r="F15559" s="2" t="s">
        <v>977</v>
      </c>
      <c r="G15559" s="14" t="n">
        <v>24.5</v>
      </c>
      <c r="H15559" s="14" t="n">
        <v>80.51</v>
      </c>
      <c r="I15559" s="14" t="n">
        <v>24.5</v>
      </c>
      <c r="J15559" s="23" t="n">
        <f aca="false">IF(AND(E15559="Priority",ISNUMBER('Cost model'!N324)),'Cost model'!N324,'Cost model'!M324)</f>
        <v>85</v>
      </c>
      <c r="K15559" s="14" t="n">
        <f aca="false">J15559-H15559</f>
        <v>4.49</v>
      </c>
      <c r="L15559" s="14" t="n">
        <f aca="false">G15559-H15559</f>
        <v>-56.01</v>
      </c>
    </row>
    <row r="15560" customFormat="false" ht="15" hidden="false" customHeight="false" outlineLevel="0" collapsed="false">
      <c r="A15560" s="2" t="s">
        <v>124</v>
      </c>
      <c r="B15560" s="2" t="s">
        <v>124</v>
      </c>
      <c r="C15560" s="2" t="s">
        <v>47</v>
      </c>
      <c r="D15560" s="2" t="s">
        <v>10</v>
      </c>
      <c r="E15560" s="2" t="s">
        <v>83</v>
      </c>
      <c r="F15560" s="2" t="s">
        <v>977</v>
      </c>
      <c r="G15560" s="14" t="n">
        <v>14.5</v>
      </c>
      <c r="H15560" s="14" t="n">
        <v>6.68</v>
      </c>
      <c r="I15560" s="14" t="n">
        <v>14.5</v>
      </c>
      <c r="J15560" s="23" t="n">
        <f aca="false">IF(AND(E15560="Priority",ISNUMBER('Cost model'!N317)),'Cost model'!N317,'Cost model'!M317)</f>
        <v>15.5</v>
      </c>
      <c r="K15560" s="14" t="n">
        <f aca="false">J15560-H15560</f>
        <v>8.82</v>
      </c>
      <c r="L15560" s="14" t="n">
        <f aca="false">G15560-H15560</f>
        <v>7.82</v>
      </c>
    </row>
    <row r="15561" customFormat="false" ht="15" hidden="false" customHeight="false" outlineLevel="0" collapsed="false">
      <c r="A15561" s="2" t="s">
        <v>221</v>
      </c>
      <c r="B15561" s="2" t="s">
        <v>221</v>
      </c>
      <c r="C15561" s="2" t="s">
        <v>47</v>
      </c>
      <c r="D15561" s="2" t="s">
        <v>10</v>
      </c>
      <c r="E15561" s="2" t="s">
        <v>74</v>
      </c>
      <c r="F15561" s="2" t="s">
        <v>977</v>
      </c>
      <c r="G15561" s="14" t="n">
        <v>9.5</v>
      </c>
      <c r="H15561" s="14" t="n">
        <v>7.82</v>
      </c>
      <c r="I15561" s="14" t="n">
        <v>9.5</v>
      </c>
      <c r="J15561" s="23" t="n">
        <f aca="false">IF(AND(E15561="Priority",ISNUMBER('Cost model'!N737)),'Cost model'!N737,'Cost model'!M737)</f>
        <v>8.5</v>
      </c>
      <c r="K15561" s="14" t="n">
        <f aca="false">J15561-H15561</f>
        <v>0.68</v>
      </c>
      <c r="L15561" s="14" t="n">
        <f aca="false">G15561-H15561</f>
        <v>1.68</v>
      </c>
    </row>
    <row r="15562" customFormat="false" ht="15" hidden="false" customHeight="false" outlineLevel="0" collapsed="false">
      <c r="A15562" s="2" t="s">
        <v>221</v>
      </c>
      <c r="B15562" s="2" t="s">
        <v>221</v>
      </c>
      <c r="C15562" s="2" t="s">
        <v>47</v>
      </c>
      <c r="D15562" s="2" t="s">
        <v>10</v>
      </c>
      <c r="E15562" s="2" t="s">
        <v>74</v>
      </c>
      <c r="F15562" s="2" t="s">
        <v>977</v>
      </c>
      <c r="G15562" s="14" t="n">
        <v>9.5</v>
      </c>
      <c r="H15562" s="14" t="n">
        <v>7.82</v>
      </c>
      <c r="I15562" s="14" t="n">
        <v>9.5</v>
      </c>
      <c r="J15562" s="23" t="n">
        <f aca="false">IF(AND(E15562="Priority",ISNUMBER('Cost model'!N737)),'Cost model'!N737,'Cost model'!M737)</f>
        <v>8.5</v>
      </c>
      <c r="K15562" s="14" t="n">
        <f aca="false">J15562-H15562</f>
        <v>0.68</v>
      </c>
      <c r="L15562" s="14" t="n">
        <f aca="false">G15562-H15562</f>
        <v>1.68</v>
      </c>
    </row>
    <row r="15563" customFormat="false" ht="15" hidden="false" customHeight="false" outlineLevel="0" collapsed="false">
      <c r="A15563" s="2" t="s">
        <v>174</v>
      </c>
      <c r="B15563" s="2" t="s">
        <v>123</v>
      </c>
      <c r="C15563" s="2" t="s">
        <v>47</v>
      </c>
      <c r="D15563" s="2" t="s">
        <v>10</v>
      </c>
      <c r="E15563" s="2" t="s">
        <v>74</v>
      </c>
      <c r="F15563" s="2" t="s">
        <v>976</v>
      </c>
      <c r="G15563" s="14" t="n">
        <v>9.5</v>
      </c>
      <c r="H15563" s="14" t="n">
        <v>10.47</v>
      </c>
      <c r="I15563" s="14" t="n">
        <v>19.5</v>
      </c>
      <c r="J15563" s="23" t="n">
        <f aca="false">IF(AND(E15563="Priority",ISNUMBER('Cost model'!N197)),'Cost model'!N197,'Cost model'!M197)</f>
        <v>20.5</v>
      </c>
      <c r="K15563" s="14" t="n">
        <f aca="false">J15563-H15563</f>
        <v>10.03</v>
      </c>
      <c r="L15563" s="14" t="n">
        <f aca="false">G15563-H15563</f>
        <v>-0.970000000000001</v>
      </c>
    </row>
    <row r="15564" customFormat="false" ht="15" hidden="false" customHeight="false" outlineLevel="0" collapsed="false">
      <c r="A15564" s="2" t="s">
        <v>174</v>
      </c>
      <c r="B15564" s="2" t="s">
        <v>158</v>
      </c>
      <c r="C15564" s="2" t="s">
        <v>47</v>
      </c>
      <c r="D15564" s="2" t="s">
        <v>10</v>
      </c>
      <c r="E15564" s="2" t="s">
        <v>74</v>
      </c>
      <c r="F15564" s="2" t="s">
        <v>976</v>
      </c>
      <c r="G15564" s="14" t="n">
        <v>9.5</v>
      </c>
      <c r="H15564" s="14" t="n">
        <v>10.47</v>
      </c>
      <c r="I15564" s="14" t="n">
        <v>14.5</v>
      </c>
      <c r="J15564" s="23" t="n">
        <f aca="false">IF(AND(E15564="Priority",ISNUMBER('Cost model'!N137)),'Cost model'!N137,'Cost model'!M137)</f>
        <v>13.5</v>
      </c>
      <c r="K15564" s="14" t="n">
        <f aca="false">J15564-H15564</f>
        <v>3.03</v>
      </c>
      <c r="L15564" s="14" t="n">
        <f aca="false">G15564-H15564</f>
        <v>-0.970000000000001</v>
      </c>
    </row>
    <row r="15565" customFormat="false" ht="15" hidden="false" customHeight="false" outlineLevel="0" collapsed="false">
      <c r="A15565" s="2" t="s">
        <v>205</v>
      </c>
      <c r="B15565" s="2" t="s">
        <v>205</v>
      </c>
      <c r="C15565" s="2" t="s">
        <v>48</v>
      </c>
      <c r="D15565" s="2" t="s">
        <v>10</v>
      </c>
      <c r="E15565" s="2" t="s">
        <v>74</v>
      </c>
      <c r="F15565" s="2" t="s">
        <v>977</v>
      </c>
      <c r="G15565" s="14" t="n">
        <v>14.5</v>
      </c>
      <c r="H15565" s="14" t="n">
        <v>11.43</v>
      </c>
      <c r="I15565" s="14" t="n">
        <v>12.5</v>
      </c>
      <c r="J15565" s="23" t="n">
        <f aca="false">IF(AND(E15565="Priority",ISNUMBER('Cost model'!N528)),'Cost model'!N528,'Cost model'!M528)</f>
        <v>13.5</v>
      </c>
      <c r="K15565" s="14" t="n">
        <f aca="false">J15565-H15565</f>
        <v>2.07</v>
      </c>
      <c r="L15565" s="14" t="n">
        <f aca="false">G15565-H15565</f>
        <v>3.07</v>
      </c>
    </row>
    <row r="15566" customFormat="false" ht="15" hidden="false" customHeight="false" outlineLevel="0" collapsed="false">
      <c r="A15566" s="2" t="s">
        <v>124</v>
      </c>
      <c r="B15566" s="2" t="s">
        <v>124</v>
      </c>
      <c r="C15566" s="2" t="s">
        <v>49</v>
      </c>
      <c r="D15566" s="2" t="s">
        <v>10</v>
      </c>
      <c r="E15566" s="2" t="s">
        <v>83</v>
      </c>
      <c r="F15566" s="2" t="s">
        <v>977</v>
      </c>
      <c r="G15566" s="14" t="n">
        <v>24.5</v>
      </c>
      <c r="H15566" s="14" t="n">
        <v>38.84</v>
      </c>
      <c r="I15566" s="14" t="n">
        <v>24.5</v>
      </c>
      <c r="J15566" s="23" t="n">
        <f aca="false">IF(AND(E15566="Priority",ISNUMBER('Cost model'!N319)),'Cost model'!N319,'Cost model'!M319)</f>
        <v>22.5</v>
      </c>
      <c r="K15566" s="14" t="n">
        <f aca="false">J15566-H15566</f>
        <v>-16.34</v>
      </c>
      <c r="L15566" s="14" t="n">
        <f aca="false">G15566-H15566</f>
        <v>-14.34</v>
      </c>
    </row>
    <row r="15567" customFormat="false" ht="15" hidden="false" customHeight="false" outlineLevel="0" collapsed="false">
      <c r="A15567" s="2" t="s">
        <v>221</v>
      </c>
      <c r="B15567" s="2" t="s">
        <v>221</v>
      </c>
      <c r="C15567" s="2" t="s">
        <v>47</v>
      </c>
      <c r="D15567" s="2" t="s">
        <v>10</v>
      </c>
      <c r="E15567" s="2" t="s">
        <v>74</v>
      </c>
      <c r="F15567" s="2" t="s">
        <v>977</v>
      </c>
      <c r="G15567" s="14" t="n">
        <v>9.5</v>
      </c>
      <c r="H15567" s="14" t="n">
        <v>28.84</v>
      </c>
      <c r="I15567" s="14" t="n">
        <v>9.5</v>
      </c>
      <c r="J15567" s="23" t="n">
        <f aca="false">IF(AND(E15567="Priority",ISNUMBER('Cost model'!N737)),'Cost model'!N737,'Cost model'!M737)</f>
        <v>8.5</v>
      </c>
      <c r="K15567" s="14" t="n">
        <f aca="false">J15567-H15567</f>
        <v>-20.34</v>
      </c>
      <c r="L15567" s="14" t="n">
        <f aca="false">G15567-H15567</f>
        <v>-19.34</v>
      </c>
    </row>
    <row r="15568" customFormat="false" ht="15" hidden="false" customHeight="false" outlineLevel="0" collapsed="false">
      <c r="A15568" s="2" t="s">
        <v>174</v>
      </c>
      <c r="B15568" s="2" t="s">
        <v>142</v>
      </c>
      <c r="C15568" s="2" t="s">
        <v>49</v>
      </c>
      <c r="D15568" s="2" t="s">
        <v>10</v>
      </c>
      <c r="E15568" s="2" t="s">
        <v>74</v>
      </c>
      <c r="F15568" s="2" t="s">
        <v>976</v>
      </c>
      <c r="G15568" s="14" t="n">
        <v>17.5</v>
      </c>
      <c r="H15568" s="14" t="n">
        <v>17.03</v>
      </c>
      <c r="I15568" s="14" t="n">
        <v>17.5</v>
      </c>
      <c r="J15568" s="23" t="n">
        <f aca="false">IF(AND(E15568="Priority",ISNUMBER('Cost model'!N124)),'Cost model'!N124,'Cost model'!M124)</f>
        <v>21.5</v>
      </c>
      <c r="K15568" s="14" t="n">
        <f aca="false">J15568-H15568</f>
        <v>4.47</v>
      </c>
      <c r="L15568" s="14" t="n">
        <f aca="false">G15568-H15568</f>
        <v>0.469999999999999</v>
      </c>
    </row>
    <row r="15569" customFormat="false" ht="15" hidden="false" customHeight="false" outlineLevel="0" collapsed="false">
      <c r="A15569" s="2" t="s">
        <v>142</v>
      </c>
      <c r="B15569" s="2" t="s">
        <v>142</v>
      </c>
      <c r="C15569" s="2" t="s">
        <v>49</v>
      </c>
      <c r="D15569" s="2" t="s">
        <v>10</v>
      </c>
      <c r="E15569" s="2" t="s">
        <v>74</v>
      </c>
      <c r="F15569" s="2" t="s">
        <v>977</v>
      </c>
      <c r="G15569" s="14" t="n">
        <v>17.5</v>
      </c>
      <c r="H15569" s="14" t="n">
        <v>21.7</v>
      </c>
      <c r="I15569" s="14" t="n">
        <v>17.5</v>
      </c>
      <c r="J15569" s="23" t="n">
        <f aca="false">IF(AND(E15569="Priority",ISNUMBER('Cost model'!N634)),'Cost model'!N634,'Cost model'!M634)</f>
        <v>15.5</v>
      </c>
      <c r="K15569" s="14" t="n">
        <f aca="false">J15569-H15569</f>
        <v>-6.2</v>
      </c>
      <c r="L15569" s="14" t="n">
        <f aca="false">G15569-H15569</f>
        <v>-4.2</v>
      </c>
    </row>
    <row r="15570" customFormat="false" ht="15" hidden="false" customHeight="false" outlineLevel="0" collapsed="false">
      <c r="A15570" s="2" t="s">
        <v>142</v>
      </c>
      <c r="B15570" s="2" t="s">
        <v>142</v>
      </c>
      <c r="C15570" s="2" t="s">
        <v>49</v>
      </c>
      <c r="D15570" s="2" t="s">
        <v>10</v>
      </c>
      <c r="E15570" s="2" t="s">
        <v>74</v>
      </c>
      <c r="F15570" s="2" t="s">
        <v>977</v>
      </c>
      <c r="G15570" s="14" t="n">
        <v>17.5</v>
      </c>
      <c r="H15570" s="14" t="n">
        <v>24.57</v>
      </c>
      <c r="I15570" s="14" t="n">
        <v>17.5</v>
      </c>
      <c r="J15570" s="23" t="n">
        <f aca="false">IF(AND(E15570="Priority",ISNUMBER('Cost model'!N634)),'Cost model'!N634,'Cost model'!M634)</f>
        <v>15.5</v>
      </c>
      <c r="K15570" s="14" t="n">
        <f aca="false">J15570-H15570</f>
        <v>-9.07</v>
      </c>
      <c r="L15570" s="14" t="n">
        <f aca="false">G15570-H15570</f>
        <v>-7.07</v>
      </c>
    </row>
    <row r="15571" customFormat="false" ht="15" hidden="false" customHeight="false" outlineLevel="0" collapsed="false">
      <c r="A15571" s="2" t="s">
        <v>124</v>
      </c>
      <c r="B15571" s="2" t="s">
        <v>124</v>
      </c>
      <c r="C15571" s="2" t="s">
        <v>47</v>
      </c>
      <c r="D15571" s="2" t="s">
        <v>12</v>
      </c>
      <c r="E15571" s="2" t="s">
        <v>74</v>
      </c>
      <c r="F15571" s="2" t="s">
        <v>977</v>
      </c>
      <c r="G15571" s="14" t="n">
        <v>9.5</v>
      </c>
      <c r="H15571" s="14" t="n">
        <v>31.59</v>
      </c>
      <c r="I15571" s="14" t="n">
        <v>9.5</v>
      </c>
      <c r="J15571" s="23" t="n">
        <f aca="false">IF(AND(E15571="Priority",ISNUMBER('Cost model'!N320)),'Cost model'!N320,'Cost model'!M320)</f>
        <v>24.5</v>
      </c>
      <c r="K15571" s="14" t="n">
        <f aca="false">J15571-H15571</f>
        <v>-7.09</v>
      </c>
      <c r="L15571" s="14" t="n">
        <f aca="false">G15571-H15571</f>
        <v>-22.09</v>
      </c>
    </row>
    <row r="15572" customFormat="false" ht="15" hidden="false" customHeight="false" outlineLevel="0" collapsed="false">
      <c r="A15572" s="2" t="s">
        <v>221</v>
      </c>
      <c r="B15572" s="2" t="s">
        <v>142</v>
      </c>
      <c r="C15572" s="2" t="s">
        <v>47</v>
      </c>
      <c r="D15572" s="2" t="s">
        <v>12</v>
      </c>
      <c r="E15572" s="2" t="s">
        <v>74</v>
      </c>
      <c r="F15572" s="2" t="s">
        <v>976</v>
      </c>
      <c r="G15572" s="14" t="n">
        <v>9.5</v>
      </c>
      <c r="H15572" s="14" t="n">
        <v>14.05</v>
      </c>
      <c r="I15572" s="14" t="n">
        <v>24.5</v>
      </c>
      <c r="J15572" s="23" t="n">
        <f aca="false">IF(AND(E15572="Priority",ISNUMBER('Cost model'!N770)),'Cost model'!N770,'Cost model'!M770)</f>
        <v>55</v>
      </c>
      <c r="K15572" s="14" t="n">
        <f aca="false">J15572-H15572</f>
        <v>40.95</v>
      </c>
      <c r="L15572" s="14" t="n">
        <f aca="false">G15572-H15572</f>
        <v>-4.55</v>
      </c>
    </row>
    <row r="15573" customFormat="false" ht="15" hidden="false" customHeight="false" outlineLevel="0" collapsed="false">
      <c r="A15573" s="2" t="s">
        <v>174</v>
      </c>
      <c r="B15573" s="2" t="s">
        <v>174</v>
      </c>
      <c r="C15573" s="2" t="s">
        <v>48</v>
      </c>
      <c r="D15573" s="2" t="s">
        <v>12</v>
      </c>
      <c r="E15573" s="2" t="s">
        <v>74</v>
      </c>
      <c r="F15573" s="2" t="s">
        <v>977</v>
      </c>
      <c r="G15573" s="14" t="n">
        <v>12.5</v>
      </c>
      <c r="H15573" s="14" t="n">
        <v>26.1</v>
      </c>
      <c r="I15573" s="14" t="n">
        <v>12.5</v>
      </c>
      <c r="J15573" s="23" t="n">
        <f aca="false">IF(AND(E15573="Priority",ISNUMBER('Cost model'!N171)),'Cost model'!N171,'Cost model'!M171)</f>
        <v>40</v>
      </c>
      <c r="K15573" s="14" t="n">
        <f aca="false">J15573-H15573</f>
        <v>13.9</v>
      </c>
      <c r="L15573" s="14" t="n">
        <f aca="false">G15573-H15573</f>
        <v>-13.6</v>
      </c>
    </row>
    <row r="15574" customFormat="false" ht="15" hidden="false" customHeight="false" outlineLevel="0" collapsed="false">
      <c r="A15574" s="2" t="s">
        <v>342</v>
      </c>
      <c r="B15574" s="2" t="s">
        <v>158</v>
      </c>
      <c r="C15574" s="2" t="s">
        <v>47</v>
      </c>
      <c r="D15574" s="2" t="s">
        <v>12</v>
      </c>
      <c r="E15574" s="2" t="s">
        <v>74</v>
      </c>
      <c r="F15574" s="2" t="s">
        <v>976</v>
      </c>
      <c r="G15574" s="14" t="n">
        <v>24.5</v>
      </c>
      <c r="H15574" s="14" t="n">
        <v>86.81</v>
      </c>
      <c r="I15574" s="14" t="n">
        <v>24.5</v>
      </c>
      <c r="J15574" s="23" t="n">
        <f aca="false">IF(AND(E15574="Priority",ISNUMBER('Cost model'!N215)),'Cost model'!N215,'Cost model'!M215)</f>
        <v>60</v>
      </c>
      <c r="K15574" s="14" t="n">
        <f aca="false">J15574-H15574</f>
        <v>-26.81</v>
      </c>
      <c r="L15574" s="14" t="n">
        <f aca="false">G15574-H15574</f>
        <v>-62.31</v>
      </c>
    </row>
    <row r="15575" customFormat="false" ht="15" hidden="false" customHeight="false" outlineLevel="0" collapsed="false">
      <c r="A15575" s="2" t="s">
        <v>142</v>
      </c>
      <c r="B15575" s="2" t="s">
        <v>142</v>
      </c>
      <c r="C15575" s="2" t="s">
        <v>48</v>
      </c>
      <c r="D15575" s="2" t="s">
        <v>10</v>
      </c>
      <c r="E15575" s="2" t="s">
        <v>74</v>
      </c>
      <c r="F15575" s="2" t="s">
        <v>977</v>
      </c>
      <c r="G15575" s="14" t="n">
        <v>12.5</v>
      </c>
      <c r="H15575" s="14" t="n">
        <v>15.31</v>
      </c>
      <c r="I15575" s="14" t="n">
        <v>12.5</v>
      </c>
      <c r="J15575" s="23" t="n">
        <f aca="false">IF(AND(E15575="Priority",ISNUMBER('Cost model'!N633)),'Cost model'!N633,'Cost model'!M633)</f>
        <v>11.5</v>
      </c>
      <c r="K15575" s="14" t="n">
        <f aca="false">J15575-H15575</f>
        <v>-3.81</v>
      </c>
      <c r="L15575" s="14" t="n">
        <f aca="false">G15575-H15575</f>
        <v>-2.81</v>
      </c>
    </row>
    <row r="15576" customFormat="false" ht="15" hidden="false" customHeight="false" outlineLevel="0" collapsed="false">
      <c r="A15576" s="2" t="s">
        <v>124</v>
      </c>
      <c r="B15576" s="2" t="s">
        <v>124</v>
      </c>
      <c r="C15576" s="2" t="s">
        <v>49</v>
      </c>
      <c r="D15576" s="2" t="s">
        <v>10</v>
      </c>
      <c r="E15576" s="2" t="s">
        <v>74</v>
      </c>
      <c r="F15576" s="2" t="s">
        <v>977</v>
      </c>
      <c r="G15576" s="14" t="n">
        <v>17.5</v>
      </c>
      <c r="H15576" s="14" t="n">
        <v>15.31</v>
      </c>
      <c r="I15576" s="14" t="n">
        <v>17.5</v>
      </c>
      <c r="J15576" s="23" t="n">
        <f aca="false">IF(AND(E15576="Priority",ISNUMBER('Cost model'!N319)),'Cost model'!N319,'Cost model'!M319)</f>
        <v>16.5</v>
      </c>
      <c r="K15576" s="14" t="n">
        <f aca="false">J15576-H15576</f>
        <v>1.19</v>
      </c>
      <c r="L15576" s="14" t="n">
        <f aca="false">G15576-H15576</f>
        <v>2.19</v>
      </c>
    </row>
    <row r="15577" customFormat="false" ht="15" hidden="false" customHeight="false" outlineLevel="0" collapsed="false">
      <c r="A15577" s="2" t="s">
        <v>174</v>
      </c>
      <c r="B15577" s="2" t="s">
        <v>174</v>
      </c>
      <c r="C15577" s="2" t="s">
        <v>48</v>
      </c>
      <c r="D15577" s="2" t="s">
        <v>10</v>
      </c>
      <c r="E15577" s="2" t="s">
        <v>74</v>
      </c>
      <c r="F15577" s="2" t="s">
        <v>977</v>
      </c>
      <c r="G15577" s="14" t="n">
        <v>12.5</v>
      </c>
      <c r="H15577" s="14" t="n">
        <v>13.34</v>
      </c>
      <c r="I15577" s="14" t="n">
        <v>12.5</v>
      </c>
      <c r="J15577" s="23" t="n">
        <f aca="false">IF(AND(E15577="Priority",ISNUMBER('Cost model'!N168)),'Cost model'!N168,'Cost model'!M168)</f>
        <v>13.5</v>
      </c>
      <c r="K15577" s="14" t="n">
        <f aca="false">J15577-H15577</f>
        <v>0.16</v>
      </c>
      <c r="L15577" s="14" t="n">
        <f aca="false">G15577-H15577</f>
        <v>-0.84</v>
      </c>
    </row>
    <row r="15578" customFormat="false" ht="15" hidden="false" customHeight="false" outlineLevel="0" collapsed="false">
      <c r="A15578" s="2" t="s">
        <v>124</v>
      </c>
      <c r="B15578" s="2" t="s">
        <v>124</v>
      </c>
      <c r="C15578" s="2" t="s">
        <v>49</v>
      </c>
      <c r="D15578" s="2" t="s">
        <v>12</v>
      </c>
      <c r="E15578" s="2" t="s">
        <v>74</v>
      </c>
      <c r="F15578" s="2" t="s">
        <v>977</v>
      </c>
      <c r="G15578" s="14" t="n">
        <v>19.5</v>
      </c>
      <c r="H15578" s="14" t="n">
        <v>49.02</v>
      </c>
      <c r="I15578" s="14" t="n">
        <v>19.5</v>
      </c>
      <c r="J15578" s="23" t="n">
        <f aca="false">IF(AND(E15578="Priority",ISNUMBER('Cost model'!N322)),'Cost model'!N322,'Cost model'!M322)</f>
        <v>50</v>
      </c>
      <c r="K15578" s="14" t="n">
        <f aca="false">J15578-H15578</f>
        <v>0.979999999999997</v>
      </c>
      <c r="L15578" s="14" t="n">
        <f aca="false">G15578-H15578</f>
        <v>-29.52</v>
      </c>
    </row>
    <row r="15579" customFormat="false" ht="15" hidden="false" customHeight="false" outlineLevel="0" collapsed="false">
      <c r="A15579" s="2" t="s">
        <v>124</v>
      </c>
      <c r="B15579" s="2" t="s">
        <v>142</v>
      </c>
      <c r="C15579" s="2" t="s">
        <v>48</v>
      </c>
      <c r="D15579" s="2" t="s">
        <v>10</v>
      </c>
      <c r="E15579" s="2" t="s">
        <v>74</v>
      </c>
      <c r="F15579" s="2" t="s">
        <v>976</v>
      </c>
      <c r="G15579" s="14" t="n">
        <v>12.5</v>
      </c>
      <c r="H15579" s="14" t="n">
        <v>22.02</v>
      </c>
      <c r="I15579" s="14" t="n">
        <v>14.5</v>
      </c>
      <c r="J15579" s="23" t="n">
        <f aca="false">IF(AND(E15579="Priority",ISNUMBER('Cost model'!N333)),'Cost model'!N333,'Cost model'!M333)</f>
        <v>18.5</v>
      </c>
      <c r="K15579" s="14" t="n">
        <f aca="false">J15579-H15579</f>
        <v>-3.52</v>
      </c>
      <c r="L15579" s="14" t="n">
        <f aca="false">G15579-H15579</f>
        <v>-9.52</v>
      </c>
    </row>
    <row r="15580" customFormat="false" ht="15" hidden="false" customHeight="false" outlineLevel="0" collapsed="false">
      <c r="A15580" s="2" t="s">
        <v>221</v>
      </c>
      <c r="B15580" s="2" t="s">
        <v>158</v>
      </c>
      <c r="C15580" s="2" t="s">
        <v>49</v>
      </c>
      <c r="D15580" s="2" t="s">
        <v>10</v>
      </c>
      <c r="E15580" s="2" t="s">
        <v>74</v>
      </c>
      <c r="F15580" s="2" t="s">
        <v>976</v>
      </c>
      <c r="G15580" s="14" t="n">
        <v>24.5</v>
      </c>
      <c r="H15580" s="14" t="n">
        <v>21.7</v>
      </c>
      <c r="I15580" s="14" t="n">
        <v>17.5</v>
      </c>
      <c r="J15580" s="23" t="n">
        <f aca="false">IF(AND(E15580="Priority",ISNUMBER('Cost model'!N754)),'Cost model'!N754,'Cost model'!M754)</f>
        <v>23.5</v>
      </c>
      <c r="K15580" s="14" t="n">
        <f aca="false">J15580-H15580</f>
        <v>1.8</v>
      </c>
      <c r="L15580" s="14" t="n">
        <f aca="false">G15580-H15580</f>
        <v>2.8</v>
      </c>
    </row>
    <row r="15581" customFormat="false" ht="15" hidden="false" customHeight="false" outlineLevel="0" collapsed="false">
      <c r="A15581" s="2" t="s">
        <v>174</v>
      </c>
      <c r="B15581" s="2" t="s">
        <v>174</v>
      </c>
      <c r="C15581" s="2" t="s">
        <v>49</v>
      </c>
      <c r="D15581" s="2" t="s">
        <v>12</v>
      </c>
      <c r="E15581" s="2" t="s">
        <v>74</v>
      </c>
      <c r="F15581" s="2" t="s">
        <v>977</v>
      </c>
      <c r="G15581" s="14" t="n">
        <v>19.5</v>
      </c>
      <c r="H15581" s="14" t="n">
        <v>45.76</v>
      </c>
      <c r="I15581" s="14" t="n">
        <v>19.5</v>
      </c>
      <c r="J15581" s="23" t="n">
        <f aca="false">IF(AND(E15581="Priority",ISNUMBER('Cost model'!N172)),'Cost model'!N172,'Cost model'!M172)</f>
        <v>45</v>
      </c>
      <c r="K15581" s="14" t="n">
        <f aca="false">J15581-H15581</f>
        <v>-0.759999999999998</v>
      </c>
      <c r="L15581" s="14" t="n">
        <f aca="false">G15581-H15581</f>
        <v>-26.26</v>
      </c>
    </row>
    <row r="15582" customFormat="false" ht="15" hidden="false" customHeight="false" outlineLevel="0" collapsed="false">
      <c r="A15582" s="2" t="s">
        <v>174</v>
      </c>
      <c r="B15582" s="2" t="s">
        <v>174</v>
      </c>
      <c r="C15582" s="2" t="s">
        <v>48</v>
      </c>
      <c r="D15582" s="2" t="s">
        <v>10</v>
      </c>
      <c r="E15582" s="2" t="s">
        <v>74</v>
      </c>
      <c r="F15582" s="2" t="s">
        <v>977</v>
      </c>
      <c r="G15582" s="14" t="n">
        <v>12.5</v>
      </c>
      <c r="H15582" s="14" t="n">
        <v>11.74</v>
      </c>
      <c r="I15582" s="14" t="n">
        <v>12.5</v>
      </c>
      <c r="J15582" s="23" t="n">
        <f aca="false">IF(AND(E15582="Priority",ISNUMBER('Cost model'!N168)),'Cost model'!N168,'Cost model'!M168)</f>
        <v>13.5</v>
      </c>
      <c r="K15582" s="14" t="n">
        <f aca="false">J15582-H15582</f>
        <v>1.76</v>
      </c>
      <c r="L15582" s="14" t="n">
        <f aca="false">G15582-H15582</f>
        <v>0.76</v>
      </c>
    </row>
    <row r="15583" customFormat="false" ht="15" hidden="false" customHeight="false" outlineLevel="0" collapsed="false">
      <c r="A15583" s="2" t="s">
        <v>158</v>
      </c>
      <c r="B15583" s="2" t="s">
        <v>158</v>
      </c>
      <c r="C15583" s="2" t="s">
        <v>49</v>
      </c>
      <c r="D15583" s="2" t="s">
        <v>12</v>
      </c>
      <c r="E15583" s="2" t="s">
        <v>74</v>
      </c>
      <c r="F15583" s="2" t="s">
        <v>977</v>
      </c>
      <c r="G15583" s="14" t="n">
        <v>19.5</v>
      </c>
      <c r="H15583" s="14" t="n">
        <v>17.81</v>
      </c>
      <c r="I15583" s="14" t="n">
        <v>19.5</v>
      </c>
      <c r="J15583" s="23" t="n">
        <f aca="false">IF(AND(E15583="Priority",ISNUMBER('Cost model'!N427)),'Cost model'!N427,'Cost model'!M427)</f>
        <v>28.5</v>
      </c>
      <c r="K15583" s="14" t="n">
        <f aca="false">J15583-H15583</f>
        <v>10.69</v>
      </c>
      <c r="L15583" s="14" t="n">
        <f aca="false">G15583-H15583</f>
        <v>1.69</v>
      </c>
    </row>
    <row r="15584" customFormat="false" ht="15" hidden="false" customHeight="false" outlineLevel="0" collapsed="false">
      <c r="A15584" s="2" t="s">
        <v>174</v>
      </c>
      <c r="B15584" s="2" t="s">
        <v>174</v>
      </c>
      <c r="C15584" s="2" t="s">
        <v>48</v>
      </c>
      <c r="D15584" s="2" t="s">
        <v>12</v>
      </c>
      <c r="E15584" s="2" t="s">
        <v>74</v>
      </c>
      <c r="F15584" s="2" t="s">
        <v>977</v>
      </c>
      <c r="G15584" s="14" t="n">
        <v>12.5</v>
      </c>
      <c r="H15584" s="14" t="n">
        <v>29.69</v>
      </c>
      <c r="I15584" s="14" t="n">
        <v>12.5</v>
      </c>
      <c r="J15584" s="23" t="n">
        <f aca="false">IF(AND(E15584="Priority",ISNUMBER('Cost model'!N171)),'Cost model'!N171,'Cost model'!M171)</f>
        <v>40</v>
      </c>
      <c r="K15584" s="14" t="n">
        <f aca="false">J15584-H15584</f>
        <v>10.31</v>
      </c>
      <c r="L15584" s="14" t="n">
        <f aca="false">G15584-H15584</f>
        <v>-17.19</v>
      </c>
    </row>
    <row r="15585" customFormat="false" ht="15" hidden="false" customHeight="false" outlineLevel="0" collapsed="false">
      <c r="A15585" s="2" t="s">
        <v>124</v>
      </c>
      <c r="B15585" s="2" t="s">
        <v>124</v>
      </c>
      <c r="C15585" s="2" t="s">
        <v>48</v>
      </c>
      <c r="D15585" s="2" t="s">
        <v>13</v>
      </c>
      <c r="E15585" s="2" t="s">
        <v>74</v>
      </c>
      <c r="F15585" s="2" t="s">
        <v>977</v>
      </c>
      <c r="G15585" s="14" t="n">
        <v>24.5</v>
      </c>
      <c r="H15585" s="14" t="n">
        <v>27.63</v>
      </c>
      <c r="I15585" s="14" t="n">
        <v>24.5</v>
      </c>
      <c r="J15585" s="23" t="n">
        <f aca="false">IF(AND(E15585="Priority",ISNUMBER('Cost model'!N324)),'Cost model'!N324,'Cost model'!M324)</f>
        <v>85</v>
      </c>
      <c r="K15585" s="14" t="n">
        <f aca="false">J15585-H15585</f>
        <v>57.37</v>
      </c>
      <c r="L15585" s="14" t="n">
        <f aca="false">G15585-H15585</f>
        <v>-3.13</v>
      </c>
    </row>
    <row r="15586" customFormat="false" ht="15" hidden="false" customHeight="false" outlineLevel="0" collapsed="false">
      <c r="A15586" s="2" t="s">
        <v>124</v>
      </c>
      <c r="B15586" s="2" t="s">
        <v>124</v>
      </c>
      <c r="C15586" s="2" t="s">
        <v>48</v>
      </c>
      <c r="D15586" s="2" t="s">
        <v>10</v>
      </c>
      <c r="E15586" s="2" t="s">
        <v>74</v>
      </c>
      <c r="F15586" s="2" t="s">
        <v>977</v>
      </c>
      <c r="G15586" s="14" t="n">
        <v>12.5</v>
      </c>
      <c r="H15586" s="14" t="n">
        <v>24.57</v>
      </c>
      <c r="I15586" s="14" t="n">
        <v>12.5</v>
      </c>
      <c r="J15586" s="23" t="n">
        <f aca="false">IF(AND(E15586="Priority",ISNUMBER('Cost model'!N318)),'Cost model'!N318,'Cost model'!M318)</f>
        <v>14.5</v>
      </c>
      <c r="K15586" s="14" t="n">
        <f aca="false">J15586-H15586</f>
        <v>-10.07</v>
      </c>
      <c r="L15586" s="14" t="n">
        <f aca="false">G15586-H15586</f>
        <v>-12.07</v>
      </c>
    </row>
    <row r="15587" customFormat="false" ht="15" hidden="false" customHeight="false" outlineLevel="0" collapsed="false">
      <c r="A15587" s="2" t="s">
        <v>124</v>
      </c>
      <c r="B15587" s="2" t="s">
        <v>124</v>
      </c>
      <c r="C15587" s="2" t="s">
        <v>48</v>
      </c>
      <c r="D15587" s="2" t="s">
        <v>12</v>
      </c>
      <c r="E15587" s="2" t="s">
        <v>74</v>
      </c>
      <c r="F15587" s="2" t="s">
        <v>977</v>
      </c>
      <c r="G15587" s="14" t="n">
        <v>12.5</v>
      </c>
      <c r="H15587" s="14" t="n">
        <v>50.03</v>
      </c>
      <c r="I15587" s="14" t="n">
        <v>12.5</v>
      </c>
      <c r="J15587" s="23" t="n">
        <f aca="false">IF(AND(E15587="Priority",ISNUMBER('Cost model'!N321)),'Cost model'!N321,'Cost model'!M321)</f>
        <v>40</v>
      </c>
      <c r="K15587" s="14" t="n">
        <f aca="false">J15587-H15587</f>
        <v>-10.03</v>
      </c>
      <c r="L15587" s="14" t="n">
        <f aca="false">G15587-H15587</f>
        <v>-37.53</v>
      </c>
    </row>
    <row r="15588" customFormat="false" ht="15" hidden="false" customHeight="false" outlineLevel="0" collapsed="false">
      <c r="A15588" s="2" t="s">
        <v>221</v>
      </c>
      <c r="B15588" s="2" t="s">
        <v>221</v>
      </c>
      <c r="C15588" s="2" t="s">
        <v>47</v>
      </c>
      <c r="D15588" s="2" t="s">
        <v>12</v>
      </c>
      <c r="E15588" s="2" t="s">
        <v>83</v>
      </c>
      <c r="F15588" s="2" t="s">
        <v>977</v>
      </c>
      <c r="G15588" s="14" t="n">
        <v>19.5</v>
      </c>
      <c r="H15588" s="14" t="n">
        <v>24.57</v>
      </c>
      <c r="I15588" s="14" t="n">
        <v>19.5</v>
      </c>
      <c r="J15588" s="23" t="n">
        <f aca="false">IF(AND(E15588="Priority",ISNUMBER('Cost model'!N740)),'Cost model'!N740,'Cost model'!M740)</f>
        <v>28.5</v>
      </c>
      <c r="K15588" s="14" t="n">
        <f aca="false">J15588-H15588</f>
        <v>3.93</v>
      </c>
      <c r="L15588" s="14" t="n">
        <f aca="false">G15588-H15588</f>
        <v>-5.07</v>
      </c>
    </row>
    <row r="15589" customFormat="false" ht="15" hidden="false" customHeight="false" outlineLevel="0" collapsed="false">
      <c r="A15589" s="2" t="s">
        <v>124</v>
      </c>
      <c r="B15589" s="2" t="s">
        <v>124</v>
      </c>
      <c r="C15589" s="2" t="s">
        <v>48</v>
      </c>
      <c r="D15589" s="2" t="s">
        <v>10</v>
      </c>
      <c r="E15589" s="2" t="s">
        <v>74</v>
      </c>
      <c r="F15589" s="2" t="s">
        <v>977</v>
      </c>
      <c r="G15589" s="14" t="n">
        <v>12.5</v>
      </c>
      <c r="H15589" s="14" t="n">
        <v>11.17</v>
      </c>
      <c r="I15589" s="14" t="n">
        <v>12.5</v>
      </c>
      <c r="J15589" s="23" t="n">
        <f aca="false">IF(AND(E15589="Priority",ISNUMBER('Cost model'!N318)),'Cost model'!N318,'Cost model'!M318)</f>
        <v>14.5</v>
      </c>
      <c r="K15589" s="14" t="n">
        <f aca="false">J15589-H15589</f>
        <v>3.33</v>
      </c>
      <c r="L15589" s="14" t="n">
        <f aca="false">G15589-H15589</f>
        <v>1.33</v>
      </c>
    </row>
    <row r="15590" customFormat="false" ht="15" hidden="false" customHeight="false" outlineLevel="0" collapsed="false">
      <c r="A15590" s="2" t="s">
        <v>124</v>
      </c>
      <c r="B15590" s="2" t="s">
        <v>124</v>
      </c>
      <c r="C15590" s="2" t="s">
        <v>47</v>
      </c>
      <c r="D15590" s="2" t="s">
        <v>12</v>
      </c>
      <c r="E15590" s="2" t="s">
        <v>74</v>
      </c>
      <c r="F15590" s="2" t="s">
        <v>977</v>
      </c>
      <c r="G15590" s="14" t="n">
        <v>9.5</v>
      </c>
      <c r="H15590" s="14" t="n">
        <v>29.04</v>
      </c>
      <c r="I15590" s="14" t="n">
        <v>9.5</v>
      </c>
      <c r="J15590" s="23" t="n">
        <f aca="false">IF(AND(E15590="Priority",ISNUMBER('Cost model'!N320)),'Cost model'!N320,'Cost model'!M320)</f>
        <v>24.5</v>
      </c>
      <c r="K15590" s="14" t="n">
        <f aca="false">J15590-H15590</f>
        <v>-4.54</v>
      </c>
      <c r="L15590" s="14" t="n">
        <f aca="false">G15590-H15590</f>
        <v>-19.54</v>
      </c>
    </row>
    <row r="15591" customFormat="false" ht="15" hidden="false" customHeight="false" outlineLevel="0" collapsed="false">
      <c r="A15591" s="2" t="s">
        <v>124</v>
      </c>
      <c r="B15591" s="2" t="s">
        <v>124</v>
      </c>
      <c r="C15591" s="2" t="s">
        <v>47</v>
      </c>
      <c r="D15591" s="2" t="s">
        <v>10</v>
      </c>
      <c r="E15591" s="2" t="s">
        <v>74</v>
      </c>
      <c r="F15591" s="2" t="s">
        <v>977</v>
      </c>
      <c r="G15591" s="14" t="n">
        <v>9.5</v>
      </c>
      <c r="H15591" s="14" t="n">
        <v>5.24</v>
      </c>
      <c r="I15591" s="14" t="n">
        <v>9.5</v>
      </c>
      <c r="J15591" s="23" t="n">
        <f aca="false">IF(AND(E15591="Priority",ISNUMBER('Cost model'!N317)),'Cost model'!N317,'Cost model'!M317)</f>
        <v>10.5</v>
      </c>
      <c r="K15591" s="14" t="n">
        <f aca="false">J15591-H15591</f>
        <v>5.26</v>
      </c>
      <c r="L15591" s="14" t="n">
        <f aca="false">G15591-H15591</f>
        <v>4.26</v>
      </c>
    </row>
    <row r="15592" customFormat="false" ht="15" hidden="false" customHeight="false" outlineLevel="0" collapsed="false">
      <c r="A15592" s="2" t="s">
        <v>174</v>
      </c>
      <c r="B15592" s="2" t="s">
        <v>174</v>
      </c>
      <c r="C15592" s="2" t="s">
        <v>48</v>
      </c>
      <c r="D15592" s="2" t="s">
        <v>12</v>
      </c>
      <c r="E15592" s="2" t="s">
        <v>74</v>
      </c>
      <c r="F15592" s="2" t="s">
        <v>977</v>
      </c>
      <c r="G15592" s="14" t="n">
        <v>12.5</v>
      </c>
      <c r="H15592" s="14" t="n">
        <v>46.95</v>
      </c>
      <c r="I15592" s="14" t="n">
        <v>12.5</v>
      </c>
      <c r="J15592" s="23" t="n">
        <f aca="false">IF(AND(E15592="Priority",ISNUMBER('Cost model'!N171)),'Cost model'!N171,'Cost model'!M171)</f>
        <v>40</v>
      </c>
      <c r="K15592" s="14" t="n">
        <f aca="false">J15592-H15592</f>
        <v>-6.95</v>
      </c>
      <c r="L15592" s="14" t="n">
        <f aca="false">G15592-H15592</f>
        <v>-34.45</v>
      </c>
    </row>
    <row r="15593" customFormat="false" ht="15" hidden="false" customHeight="false" outlineLevel="0" collapsed="false">
      <c r="A15593" s="2" t="s">
        <v>124</v>
      </c>
      <c r="B15593" s="2" t="s">
        <v>124</v>
      </c>
      <c r="C15593" s="2" t="s">
        <v>48</v>
      </c>
      <c r="D15593" s="2" t="s">
        <v>10</v>
      </c>
      <c r="E15593" s="2" t="s">
        <v>74</v>
      </c>
      <c r="F15593" s="2" t="s">
        <v>977</v>
      </c>
      <c r="G15593" s="14" t="n">
        <v>12.5</v>
      </c>
      <c r="H15593" s="14" t="n">
        <v>22.98</v>
      </c>
      <c r="I15593" s="14" t="n">
        <v>12.5</v>
      </c>
      <c r="J15593" s="23" t="n">
        <f aca="false">IF(AND(E15593="Priority",ISNUMBER('Cost model'!N318)),'Cost model'!N318,'Cost model'!M318)</f>
        <v>14.5</v>
      </c>
      <c r="K15593" s="14" t="n">
        <f aca="false">J15593-H15593</f>
        <v>-8.48</v>
      </c>
      <c r="L15593" s="14" t="n">
        <f aca="false">G15593-H15593</f>
        <v>-10.48</v>
      </c>
    </row>
    <row r="15594" customFormat="false" ht="15" hidden="false" customHeight="false" outlineLevel="0" collapsed="false">
      <c r="A15594" s="2" t="s">
        <v>124</v>
      </c>
      <c r="B15594" s="2" t="s">
        <v>124</v>
      </c>
      <c r="C15594" s="2" t="s">
        <v>49</v>
      </c>
      <c r="D15594" s="2" t="s">
        <v>12</v>
      </c>
      <c r="E15594" s="2" t="s">
        <v>74</v>
      </c>
      <c r="F15594" s="2" t="s">
        <v>977</v>
      </c>
      <c r="G15594" s="14" t="n">
        <v>19.5</v>
      </c>
      <c r="H15594" s="14" t="n">
        <v>45.3</v>
      </c>
      <c r="I15594" s="14" t="n">
        <v>19.5</v>
      </c>
      <c r="J15594" s="23" t="n">
        <f aca="false">IF(AND(E15594="Priority",ISNUMBER('Cost model'!N322)),'Cost model'!N322,'Cost model'!M322)</f>
        <v>50</v>
      </c>
      <c r="K15594" s="14" t="n">
        <f aca="false">J15594-H15594</f>
        <v>4.7</v>
      </c>
      <c r="L15594" s="14" t="n">
        <f aca="false">G15594-H15594</f>
        <v>-25.8</v>
      </c>
    </row>
    <row r="15595" customFormat="false" ht="15" hidden="false" customHeight="false" outlineLevel="0" collapsed="false">
      <c r="A15595" s="2" t="s">
        <v>221</v>
      </c>
      <c r="B15595" s="2" t="s">
        <v>221</v>
      </c>
      <c r="C15595" s="2" t="s">
        <v>47</v>
      </c>
      <c r="D15595" s="2" t="s">
        <v>10</v>
      </c>
      <c r="E15595" s="2" t="s">
        <v>74</v>
      </c>
      <c r="F15595" s="2" t="s">
        <v>977</v>
      </c>
      <c r="G15595" s="14" t="n">
        <v>9.5</v>
      </c>
      <c r="H15595" s="14" t="n">
        <v>8.58</v>
      </c>
      <c r="I15595" s="14" t="n">
        <v>9.5</v>
      </c>
      <c r="J15595" s="23" t="n">
        <f aca="false">IF(AND(E15595="Priority",ISNUMBER('Cost model'!N737)),'Cost model'!N737,'Cost model'!M737)</f>
        <v>8.5</v>
      </c>
      <c r="K15595" s="14" t="n">
        <f aca="false">J15595-H15595</f>
        <v>-0.0800000000000001</v>
      </c>
      <c r="L15595" s="14" t="n">
        <f aca="false">G15595-H15595</f>
        <v>0.92</v>
      </c>
    </row>
    <row r="15596" customFormat="false" ht="15" hidden="false" customHeight="false" outlineLevel="0" collapsed="false">
      <c r="A15596" s="2" t="s">
        <v>142</v>
      </c>
      <c r="B15596" s="2" t="s">
        <v>142</v>
      </c>
      <c r="C15596" s="2" t="s">
        <v>47</v>
      </c>
      <c r="D15596" s="2" t="s">
        <v>10</v>
      </c>
      <c r="E15596" s="2" t="s">
        <v>74</v>
      </c>
      <c r="F15596" s="2" t="s">
        <v>977</v>
      </c>
      <c r="G15596" s="14" t="n">
        <v>9.5</v>
      </c>
      <c r="H15596" s="14" t="n">
        <v>7.95</v>
      </c>
      <c r="I15596" s="14" t="n">
        <v>9.5</v>
      </c>
      <c r="J15596" s="23" t="n">
        <f aca="false">IF(AND(E15596="Priority",ISNUMBER('Cost model'!N632)),'Cost model'!N632,'Cost model'!M632)</f>
        <v>9.5</v>
      </c>
      <c r="K15596" s="14" t="n">
        <f aca="false">J15596-H15596</f>
        <v>1.55</v>
      </c>
      <c r="L15596" s="14" t="n">
        <f aca="false">G15596-H15596</f>
        <v>1.55</v>
      </c>
    </row>
    <row r="15597" customFormat="false" ht="15" hidden="false" customHeight="false" outlineLevel="0" collapsed="false">
      <c r="A15597" s="2" t="s">
        <v>174</v>
      </c>
      <c r="B15597" s="2" t="s">
        <v>174</v>
      </c>
      <c r="C15597" s="2" t="s">
        <v>48</v>
      </c>
      <c r="D15597" s="2" t="s">
        <v>14</v>
      </c>
      <c r="E15597" s="2" t="s">
        <v>74</v>
      </c>
      <c r="F15597" s="2" t="s">
        <v>977</v>
      </c>
      <c r="G15597" s="14" t="n">
        <v>45</v>
      </c>
      <c r="H15597" s="14" t="n">
        <v>62.74</v>
      </c>
      <c r="I15597" s="14" t="n">
        <v>45</v>
      </c>
      <c r="J15597" s="23" t="n">
        <f aca="false">IF(AND(E15597="Priority",ISNUMBER('Cost model'!N177)),'Cost model'!N177,'Cost model'!M177)</f>
        <v>110</v>
      </c>
      <c r="K15597" s="14" t="n">
        <f aca="false">J15597-H15597</f>
        <v>47.26</v>
      </c>
      <c r="L15597" s="14" t="n">
        <f aca="false">G15597-H15597</f>
        <v>-17.74</v>
      </c>
    </row>
    <row r="15598" customFormat="false" ht="15" hidden="false" customHeight="false" outlineLevel="0" collapsed="false">
      <c r="A15598" s="2" t="s">
        <v>124</v>
      </c>
      <c r="B15598" s="2" t="s">
        <v>124</v>
      </c>
      <c r="C15598" s="2" t="s">
        <v>47</v>
      </c>
      <c r="D15598" s="2" t="s">
        <v>10</v>
      </c>
      <c r="E15598" s="2" t="s">
        <v>74</v>
      </c>
      <c r="F15598" s="2" t="s">
        <v>977</v>
      </c>
      <c r="G15598" s="14" t="n">
        <v>9.5</v>
      </c>
      <c r="H15598" s="14" t="n">
        <v>44.2</v>
      </c>
      <c r="I15598" s="14" t="n">
        <v>9.5</v>
      </c>
      <c r="J15598" s="23" t="n">
        <f aca="false">IF(AND(E15598="Priority",ISNUMBER('Cost model'!N317)),'Cost model'!N317,'Cost model'!M317)</f>
        <v>10.5</v>
      </c>
      <c r="K15598" s="14" t="n">
        <f aca="false">J15598-H15598</f>
        <v>-33.7</v>
      </c>
      <c r="L15598" s="14" t="n">
        <f aca="false">G15598-H15598</f>
        <v>-34.7</v>
      </c>
    </row>
    <row r="15599" customFormat="false" ht="15" hidden="false" customHeight="false" outlineLevel="0" collapsed="false">
      <c r="A15599" s="2" t="s">
        <v>142</v>
      </c>
      <c r="B15599" s="2" t="s">
        <v>142</v>
      </c>
      <c r="C15599" s="2" t="s">
        <v>49</v>
      </c>
      <c r="D15599" s="2" t="s">
        <v>10</v>
      </c>
      <c r="E15599" s="2" t="s">
        <v>74</v>
      </c>
      <c r="F15599" s="2" t="s">
        <v>977</v>
      </c>
      <c r="G15599" s="14" t="n">
        <v>17.5</v>
      </c>
      <c r="H15599" s="14" t="n">
        <v>15.31</v>
      </c>
      <c r="I15599" s="14" t="n">
        <v>17.5</v>
      </c>
      <c r="J15599" s="23" t="n">
        <f aca="false">IF(AND(E15599="Priority",ISNUMBER('Cost model'!N634)),'Cost model'!N634,'Cost model'!M634)</f>
        <v>15.5</v>
      </c>
      <c r="K15599" s="14" t="n">
        <f aca="false">J15599-H15599</f>
        <v>0.19</v>
      </c>
      <c r="L15599" s="14" t="n">
        <f aca="false">G15599-H15599</f>
        <v>2.19</v>
      </c>
    </row>
    <row r="15600" customFormat="false" ht="15" hidden="false" customHeight="false" outlineLevel="0" collapsed="false">
      <c r="A15600" s="2" t="s">
        <v>174</v>
      </c>
      <c r="B15600" s="2" t="s">
        <v>174</v>
      </c>
      <c r="C15600" s="2" t="s">
        <v>47</v>
      </c>
      <c r="D15600" s="2" t="s">
        <v>14</v>
      </c>
      <c r="E15600" s="2" t="s">
        <v>74</v>
      </c>
      <c r="F15600" s="2" t="s">
        <v>977</v>
      </c>
      <c r="G15600" s="14" t="n">
        <v>25</v>
      </c>
      <c r="H15600" s="14" t="n">
        <v>116.26</v>
      </c>
      <c r="I15600" s="14" t="n">
        <v>25</v>
      </c>
      <c r="J15600" s="23" t="n">
        <f aca="false">IF(AND(E15600="Priority",ISNUMBER('Cost model'!N176)),'Cost model'!N176,'Cost model'!M176)</f>
        <v>95</v>
      </c>
      <c r="K15600" s="14" t="n">
        <f aca="false">J15600-H15600</f>
        <v>-21.26</v>
      </c>
      <c r="L15600" s="14" t="n">
        <f aca="false">G15600-H15600</f>
        <v>-91.26</v>
      </c>
    </row>
    <row r="15601" customFormat="false" ht="15" hidden="false" customHeight="false" outlineLevel="0" collapsed="false">
      <c r="A15601" s="2" t="s">
        <v>221</v>
      </c>
      <c r="B15601" s="2" t="s">
        <v>158</v>
      </c>
      <c r="C15601" s="2" t="s">
        <v>49</v>
      </c>
      <c r="D15601" s="2" t="s">
        <v>10</v>
      </c>
      <c r="E15601" s="2" t="s">
        <v>74</v>
      </c>
      <c r="F15601" s="2" t="s">
        <v>976</v>
      </c>
      <c r="G15601" s="14" t="n">
        <v>17.5</v>
      </c>
      <c r="H15601" s="14" t="n">
        <v>28.42</v>
      </c>
      <c r="I15601" s="14" t="n">
        <v>17.5</v>
      </c>
      <c r="J15601" s="23" t="n">
        <f aca="false">IF(AND(E15601="Priority",ISNUMBER('Cost model'!N754)),'Cost model'!N754,'Cost model'!M754)</f>
        <v>23.5</v>
      </c>
      <c r="K15601" s="14" t="n">
        <f aca="false">J15601-H15601</f>
        <v>-4.92</v>
      </c>
      <c r="L15601" s="14" t="n">
        <f aca="false">G15601-H15601</f>
        <v>-10.92</v>
      </c>
    </row>
    <row r="15602" customFormat="false" ht="15" hidden="false" customHeight="false" outlineLevel="0" collapsed="false">
      <c r="A15602" s="2" t="s">
        <v>221</v>
      </c>
      <c r="B15602" s="2" t="s">
        <v>221</v>
      </c>
      <c r="C15602" s="2" t="s">
        <v>47</v>
      </c>
      <c r="D15602" s="2" t="s">
        <v>10</v>
      </c>
      <c r="E15602" s="2" t="s">
        <v>74</v>
      </c>
      <c r="F15602" s="2" t="s">
        <v>977</v>
      </c>
      <c r="G15602" s="14" t="n">
        <v>9.5</v>
      </c>
      <c r="H15602" s="14" t="n">
        <v>7.82</v>
      </c>
      <c r="I15602" s="14" t="n">
        <v>9.5</v>
      </c>
      <c r="J15602" s="23" t="n">
        <f aca="false">IF(AND(E15602="Priority",ISNUMBER('Cost model'!N737)),'Cost model'!N737,'Cost model'!M737)</f>
        <v>8.5</v>
      </c>
      <c r="K15602" s="14" t="n">
        <f aca="false">J15602-H15602</f>
        <v>0.68</v>
      </c>
      <c r="L15602" s="14" t="n">
        <f aca="false">G15602-H15602</f>
        <v>1.68</v>
      </c>
    </row>
    <row r="15603" customFormat="false" ht="15" hidden="false" customHeight="false" outlineLevel="0" collapsed="false">
      <c r="A15603" s="2" t="s">
        <v>221</v>
      </c>
      <c r="B15603" s="2" t="s">
        <v>221</v>
      </c>
      <c r="C15603" s="2" t="s">
        <v>49</v>
      </c>
      <c r="D15603" s="2" t="s">
        <v>10</v>
      </c>
      <c r="E15603" s="2" t="s">
        <v>74</v>
      </c>
      <c r="F15603" s="2" t="s">
        <v>977</v>
      </c>
      <c r="G15603" s="14" t="n">
        <v>17.5</v>
      </c>
      <c r="H15603" s="14" t="n">
        <v>18.82</v>
      </c>
      <c r="I15603" s="14" t="n">
        <v>17.5</v>
      </c>
      <c r="J15603" s="23" t="n">
        <f aca="false">IF(AND(E15603="Priority",ISNUMBER('Cost model'!N739)),'Cost model'!N739,'Cost model'!M739)</f>
        <v>17.5</v>
      </c>
      <c r="K15603" s="14" t="n">
        <f aca="false">J15603-H15603</f>
        <v>-1.32</v>
      </c>
      <c r="L15603" s="14" t="n">
        <f aca="false">G15603-H15603</f>
        <v>-1.32</v>
      </c>
    </row>
    <row r="15604" customFormat="false" ht="15" hidden="false" customHeight="false" outlineLevel="0" collapsed="false">
      <c r="A15604" s="2" t="s">
        <v>158</v>
      </c>
      <c r="B15604" s="2" t="s">
        <v>142</v>
      </c>
      <c r="C15604" s="2" t="s">
        <v>47</v>
      </c>
      <c r="D15604" s="2" t="s">
        <v>13</v>
      </c>
      <c r="E15604" s="2" t="s">
        <v>74</v>
      </c>
      <c r="F15604" s="2" t="s">
        <v>976</v>
      </c>
      <c r="G15604" s="14" t="n">
        <v>19</v>
      </c>
      <c r="H15604" s="14" t="n">
        <v>84.58</v>
      </c>
      <c r="I15604" s="14" t="n">
        <v>24.5</v>
      </c>
      <c r="J15604" s="23" t="n">
        <f aca="false">IF(AND(E15604="Priority",ISNUMBER('Cost model'!N443)),'Cost model'!N443,'Cost model'!M443)</f>
        <v>70</v>
      </c>
      <c r="K15604" s="14" t="n">
        <f aca="false">J15604-H15604</f>
        <v>-14.58</v>
      </c>
      <c r="L15604" s="14" t="n">
        <f aca="false">G15604-H15604</f>
        <v>-65.58</v>
      </c>
    </row>
    <row r="15605" customFormat="false" ht="15" hidden="false" customHeight="false" outlineLevel="0" collapsed="false">
      <c r="A15605" s="2" t="s">
        <v>174</v>
      </c>
      <c r="B15605" s="2" t="s">
        <v>174</v>
      </c>
      <c r="C15605" s="2" t="s">
        <v>49</v>
      </c>
      <c r="D15605" s="2" t="s">
        <v>10</v>
      </c>
      <c r="E15605" s="2" t="s">
        <v>74</v>
      </c>
      <c r="F15605" s="2" t="s">
        <v>977</v>
      </c>
      <c r="G15605" s="14" t="n">
        <v>17.5</v>
      </c>
      <c r="H15605" s="14" t="n">
        <v>20.49</v>
      </c>
      <c r="I15605" s="14" t="n">
        <v>17.5</v>
      </c>
      <c r="J15605" s="23" t="n">
        <f aca="false">IF(AND(E15605="Priority",ISNUMBER('Cost model'!N169)),'Cost model'!N169,'Cost model'!M169)</f>
        <v>18.5</v>
      </c>
      <c r="K15605" s="14" t="n">
        <f aca="false">J15605-H15605</f>
        <v>-1.99</v>
      </c>
      <c r="L15605" s="14" t="n">
        <f aca="false">G15605-H15605</f>
        <v>-2.99</v>
      </c>
    </row>
    <row r="15606" customFormat="false" ht="15" hidden="false" customHeight="false" outlineLevel="0" collapsed="false">
      <c r="A15606" s="2" t="s">
        <v>174</v>
      </c>
      <c r="B15606" s="2" t="s">
        <v>174</v>
      </c>
      <c r="C15606" s="2" t="s">
        <v>47</v>
      </c>
      <c r="D15606" s="2" t="s">
        <v>10</v>
      </c>
      <c r="E15606" s="2" t="s">
        <v>74</v>
      </c>
      <c r="F15606" s="2" t="s">
        <v>977</v>
      </c>
      <c r="G15606" s="14" t="n">
        <v>9.5</v>
      </c>
      <c r="H15606" s="14" t="n">
        <v>8.16</v>
      </c>
      <c r="I15606" s="14" t="n">
        <v>9.5</v>
      </c>
      <c r="J15606" s="23" t="n">
        <f aca="false">IF(AND(E15606="Priority",ISNUMBER('Cost model'!N167)),'Cost model'!N167,'Cost model'!M167)</f>
        <v>8.5</v>
      </c>
      <c r="K15606" s="14" t="n">
        <f aca="false">J15606-H15606</f>
        <v>0.34</v>
      </c>
      <c r="L15606" s="14" t="n">
        <f aca="false">G15606-H15606</f>
        <v>1.34</v>
      </c>
    </row>
    <row r="15607" customFormat="false" ht="15" hidden="false" customHeight="false" outlineLevel="0" collapsed="false">
      <c r="A15607" s="2" t="s">
        <v>221</v>
      </c>
      <c r="B15607" s="2" t="s">
        <v>221</v>
      </c>
      <c r="C15607" s="2" t="s">
        <v>49</v>
      </c>
      <c r="D15607" s="2" t="s">
        <v>13</v>
      </c>
      <c r="E15607" s="2" t="s">
        <v>74</v>
      </c>
      <c r="F15607" s="2" t="s">
        <v>977</v>
      </c>
      <c r="G15607" s="14" t="n">
        <v>50</v>
      </c>
      <c r="H15607" s="14" t="n">
        <v>116.53</v>
      </c>
      <c r="I15607" s="14" t="n">
        <v>50</v>
      </c>
      <c r="J15607" s="23" t="n">
        <f aca="false">IF(AND(E15607="Priority",ISNUMBER('Cost model'!N745)),'Cost model'!N745,'Cost model'!M745)</f>
        <v>130</v>
      </c>
      <c r="K15607" s="14" t="n">
        <f aca="false">J15607-H15607</f>
        <v>13.47</v>
      </c>
      <c r="L15607" s="14" t="n">
        <f aca="false">G15607-H15607</f>
        <v>-66.53</v>
      </c>
    </row>
    <row r="15608" customFormat="false" ht="15" hidden="false" customHeight="false" outlineLevel="0" collapsed="false">
      <c r="A15608" s="2" t="s">
        <v>174</v>
      </c>
      <c r="B15608" s="2" t="s">
        <v>174</v>
      </c>
      <c r="C15608" s="2" t="s">
        <v>49</v>
      </c>
      <c r="D15608" s="2" t="s">
        <v>12</v>
      </c>
      <c r="E15608" s="2" t="s">
        <v>83</v>
      </c>
      <c r="F15608" s="2" t="s">
        <v>977</v>
      </c>
      <c r="G15608" s="14" t="n">
        <v>29.5</v>
      </c>
      <c r="H15608" s="14" t="n">
        <v>26.1</v>
      </c>
      <c r="I15608" s="14" t="n">
        <v>29.5</v>
      </c>
      <c r="J15608" s="23" t="n">
        <f aca="false">IF(AND(E15608="Priority",ISNUMBER('Cost model'!N172)),'Cost model'!N172,'Cost model'!M172)</f>
        <v>60</v>
      </c>
      <c r="K15608" s="14" t="n">
        <f aca="false">J15608-H15608</f>
        <v>33.9</v>
      </c>
      <c r="L15608" s="14" t="n">
        <f aca="false">G15608-H15608</f>
        <v>3.4</v>
      </c>
    </row>
    <row r="15609" customFormat="false" ht="15" hidden="false" customHeight="false" outlineLevel="0" collapsed="false">
      <c r="A15609" s="2" t="s">
        <v>174</v>
      </c>
      <c r="B15609" s="2" t="s">
        <v>174</v>
      </c>
      <c r="C15609" s="2" t="s">
        <v>47</v>
      </c>
      <c r="D15609" s="2" t="s">
        <v>10</v>
      </c>
      <c r="E15609" s="2" t="s">
        <v>74</v>
      </c>
      <c r="F15609" s="2" t="s">
        <v>977</v>
      </c>
      <c r="G15609" s="14" t="n">
        <v>9.5</v>
      </c>
      <c r="H15609" s="14" t="n">
        <v>8.24</v>
      </c>
      <c r="I15609" s="14" t="n">
        <v>9.5</v>
      </c>
      <c r="J15609" s="23" t="n">
        <f aca="false">IF(AND(E15609="Priority",ISNUMBER('Cost model'!N167)),'Cost model'!N167,'Cost model'!M167)</f>
        <v>8.5</v>
      </c>
      <c r="K15609" s="14" t="n">
        <f aca="false">J15609-H15609</f>
        <v>0.26</v>
      </c>
      <c r="L15609" s="14" t="n">
        <f aca="false">G15609-H15609</f>
        <v>1.26</v>
      </c>
    </row>
    <row r="15610" customFormat="false" ht="15" hidden="false" customHeight="false" outlineLevel="0" collapsed="false">
      <c r="A15610" s="2" t="s">
        <v>142</v>
      </c>
      <c r="B15610" s="2" t="s">
        <v>158</v>
      </c>
      <c r="C15610" s="2" t="s">
        <v>48</v>
      </c>
      <c r="D15610" s="2" t="s">
        <v>14</v>
      </c>
      <c r="E15610" s="2" t="s">
        <v>74</v>
      </c>
      <c r="F15610" s="2" t="s">
        <v>976</v>
      </c>
      <c r="G15610" s="14" t="n">
        <v>45</v>
      </c>
      <c r="H15610" s="14" t="n">
        <v>99.57</v>
      </c>
      <c r="I15610" s="14" t="n">
        <v>125</v>
      </c>
      <c r="J15610" s="23" t="n">
        <f aca="false">IF(AND(E15610="Priority",ISNUMBER('Cost model'!N657)),'Cost model'!N657,'Cost model'!M657)</f>
        <v>140</v>
      </c>
      <c r="K15610" s="14" t="n">
        <f aca="false">J15610-H15610</f>
        <v>40.43</v>
      </c>
      <c r="L15610" s="14" t="n">
        <f aca="false">G15610-H15610</f>
        <v>-54.57</v>
      </c>
    </row>
    <row r="15611" customFormat="false" ht="15" hidden="false" customHeight="false" outlineLevel="0" collapsed="false">
      <c r="A15611" s="2" t="s">
        <v>174</v>
      </c>
      <c r="B15611" s="2" t="s">
        <v>174</v>
      </c>
      <c r="C15611" s="2" t="s">
        <v>48</v>
      </c>
      <c r="D15611" s="2" t="s">
        <v>12</v>
      </c>
      <c r="E15611" s="2" t="s">
        <v>74</v>
      </c>
      <c r="F15611" s="2" t="s">
        <v>977</v>
      </c>
      <c r="G15611" s="14" t="n">
        <v>12.5</v>
      </c>
      <c r="H15611" s="14" t="n">
        <v>17.04</v>
      </c>
      <c r="I15611" s="14" t="n">
        <v>12.5</v>
      </c>
      <c r="J15611" s="23" t="n">
        <f aca="false">IF(AND(E15611="Priority",ISNUMBER('Cost model'!N171)),'Cost model'!N171,'Cost model'!M171)</f>
        <v>40</v>
      </c>
      <c r="K15611" s="14" t="n">
        <f aca="false">J15611-H15611</f>
        <v>22.96</v>
      </c>
      <c r="L15611" s="14" t="n">
        <f aca="false">G15611-H15611</f>
        <v>-4.54</v>
      </c>
    </row>
    <row r="15612" customFormat="false" ht="15" hidden="false" customHeight="false" outlineLevel="0" collapsed="false">
      <c r="A15612" s="2" t="s">
        <v>174</v>
      </c>
      <c r="B15612" s="2" t="s">
        <v>174</v>
      </c>
      <c r="C15612" s="2" t="s">
        <v>48</v>
      </c>
      <c r="D15612" s="2" t="s">
        <v>12</v>
      </c>
      <c r="E15612" s="2" t="s">
        <v>74</v>
      </c>
      <c r="F15612" s="2" t="s">
        <v>977</v>
      </c>
      <c r="G15612" s="14" t="n">
        <v>12.5</v>
      </c>
      <c r="H15612" s="14" t="n">
        <v>25.76</v>
      </c>
      <c r="I15612" s="14" t="n">
        <v>12.5</v>
      </c>
      <c r="J15612" s="23" t="n">
        <f aca="false">IF(AND(E15612="Priority",ISNUMBER('Cost model'!N171)),'Cost model'!N171,'Cost model'!M171)</f>
        <v>40</v>
      </c>
      <c r="K15612" s="14" t="n">
        <f aca="false">J15612-H15612</f>
        <v>14.24</v>
      </c>
      <c r="L15612" s="14" t="n">
        <f aca="false">G15612-H15612</f>
        <v>-13.26</v>
      </c>
    </row>
    <row r="15613" customFormat="false" ht="15" hidden="false" customHeight="false" outlineLevel="0" collapsed="false">
      <c r="A15613" s="2" t="s">
        <v>221</v>
      </c>
      <c r="B15613" s="2" t="s">
        <v>158</v>
      </c>
      <c r="C15613" s="2" t="s">
        <v>47</v>
      </c>
      <c r="D15613" s="2" t="s">
        <v>10</v>
      </c>
      <c r="E15613" s="2" t="s">
        <v>74</v>
      </c>
      <c r="F15613" s="2" t="s">
        <v>976</v>
      </c>
      <c r="G15613" s="14" t="n">
        <v>9.5</v>
      </c>
      <c r="H15613" s="14" t="n">
        <v>9.26</v>
      </c>
      <c r="I15613" s="14" t="n">
        <v>14.5</v>
      </c>
      <c r="J15613" s="23" t="n">
        <f aca="false">IF(AND(E15613="Priority",ISNUMBER('Cost model'!N752)),'Cost model'!N752,'Cost model'!M752)</f>
        <v>12.5</v>
      </c>
      <c r="K15613" s="14" t="n">
        <f aca="false">J15613-H15613</f>
        <v>3.24</v>
      </c>
      <c r="L15613" s="14" t="n">
        <f aca="false">G15613-H15613</f>
        <v>0.24</v>
      </c>
    </row>
    <row r="15614" customFormat="false" ht="15" hidden="false" customHeight="false" outlineLevel="0" collapsed="false">
      <c r="A15614" s="2" t="s">
        <v>142</v>
      </c>
      <c r="B15614" s="2" t="s">
        <v>221</v>
      </c>
      <c r="C15614" s="2" t="s">
        <v>47</v>
      </c>
      <c r="D15614" s="2" t="s">
        <v>10</v>
      </c>
      <c r="E15614" s="2" t="s">
        <v>74</v>
      </c>
      <c r="F15614" s="2" t="s">
        <v>976</v>
      </c>
      <c r="G15614" s="14" t="n">
        <v>9.5</v>
      </c>
      <c r="H15614" s="14" t="n">
        <v>14.05</v>
      </c>
      <c r="I15614" s="14" t="n">
        <v>19.5</v>
      </c>
      <c r="J15614" s="23" t="n">
        <f aca="false">IF(AND(E15614="Priority",ISNUMBER('Cost model'!N677)),'Cost model'!N677,'Cost model'!M677)</f>
        <v>13.5</v>
      </c>
      <c r="K15614" s="14" t="n">
        <f aca="false">J15614-H15614</f>
        <v>-0.550000000000001</v>
      </c>
      <c r="L15614" s="14" t="n">
        <f aca="false">G15614-H15614</f>
        <v>-4.55</v>
      </c>
    </row>
    <row r="15615" customFormat="false" ht="15" hidden="false" customHeight="false" outlineLevel="0" collapsed="false">
      <c r="A15615" s="2" t="s">
        <v>124</v>
      </c>
      <c r="B15615" s="2" t="s">
        <v>124</v>
      </c>
      <c r="C15615" s="2" t="s">
        <v>48</v>
      </c>
      <c r="D15615" s="2" t="s">
        <v>12</v>
      </c>
      <c r="E15615" s="2" t="s">
        <v>74</v>
      </c>
      <c r="F15615" s="2" t="s">
        <v>977</v>
      </c>
      <c r="G15615" s="14" t="n">
        <v>12.5</v>
      </c>
      <c r="H15615" s="14" t="n">
        <v>44.15</v>
      </c>
      <c r="I15615" s="14" t="n">
        <v>12.5</v>
      </c>
      <c r="J15615" s="23" t="n">
        <f aca="false">IF(AND(E15615="Priority",ISNUMBER('Cost model'!N321)),'Cost model'!N321,'Cost model'!M321)</f>
        <v>40</v>
      </c>
      <c r="K15615" s="14" t="n">
        <f aca="false">J15615-H15615</f>
        <v>-4.15</v>
      </c>
      <c r="L15615" s="14" t="n">
        <f aca="false">G15615-H15615</f>
        <v>-31.65</v>
      </c>
    </row>
    <row r="15616" customFormat="false" ht="15" hidden="false" customHeight="false" outlineLevel="0" collapsed="false">
      <c r="A15616" s="2" t="s">
        <v>124</v>
      </c>
      <c r="B15616" s="2" t="s">
        <v>124</v>
      </c>
      <c r="C15616" s="2" t="s">
        <v>47</v>
      </c>
      <c r="D15616" s="2" t="s">
        <v>10</v>
      </c>
      <c r="E15616" s="2" t="s">
        <v>74</v>
      </c>
      <c r="F15616" s="2" t="s">
        <v>977</v>
      </c>
      <c r="G15616" s="14" t="n">
        <v>9.5</v>
      </c>
      <c r="H15616" s="14" t="n">
        <v>6.66</v>
      </c>
      <c r="I15616" s="14" t="n">
        <v>9.5</v>
      </c>
      <c r="J15616" s="23" t="n">
        <f aca="false">IF(AND(E15616="Priority",ISNUMBER('Cost model'!N317)),'Cost model'!N317,'Cost model'!M317)</f>
        <v>10.5</v>
      </c>
      <c r="K15616" s="14" t="n">
        <f aca="false">J15616-H15616</f>
        <v>3.84</v>
      </c>
      <c r="L15616" s="14" t="n">
        <f aca="false">G15616-H15616</f>
        <v>2.84</v>
      </c>
    </row>
    <row r="15617" customFormat="false" ht="15" hidden="false" customHeight="false" outlineLevel="0" collapsed="false">
      <c r="A15617" s="2" t="s">
        <v>174</v>
      </c>
      <c r="B15617" s="2" t="s">
        <v>174</v>
      </c>
      <c r="C15617" s="2" t="s">
        <v>49</v>
      </c>
      <c r="D15617" s="2" t="s">
        <v>10</v>
      </c>
      <c r="E15617" s="2" t="s">
        <v>74</v>
      </c>
      <c r="F15617" s="2" t="s">
        <v>977</v>
      </c>
      <c r="G15617" s="14" t="n">
        <v>17.5</v>
      </c>
      <c r="H15617" s="14" t="n">
        <v>21.86</v>
      </c>
      <c r="I15617" s="14" t="n">
        <v>17.5</v>
      </c>
      <c r="J15617" s="23" t="n">
        <f aca="false">IF(AND(E15617="Priority",ISNUMBER('Cost model'!N169)),'Cost model'!N169,'Cost model'!M169)</f>
        <v>18.5</v>
      </c>
      <c r="K15617" s="14" t="n">
        <f aca="false">J15617-H15617</f>
        <v>-3.36</v>
      </c>
      <c r="L15617" s="14" t="n">
        <f aca="false">G15617-H15617</f>
        <v>-4.36</v>
      </c>
    </row>
    <row r="15618" customFormat="false" ht="15" hidden="false" customHeight="false" outlineLevel="0" collapsed="false">
      <c r="A15618" s="2" t="s">
        <v>174</v>
      </c>
      <c r="B15618" s="2" t="s">
        <v>142</v>
      </c>
      <c r="C15618" s="2" t="s">
        <v>47</v>
      </c>
      <c r="D15618" s="2" t="s">
        <v>12</v>
      </c>
      <c r="E15618" s="2" t="s">
        <v>74</v>
      </c>
      <c r="F15618" s="2" t="s">
        <v>976</v>
      </c>
      <c r="G15618" s="14" t="n">
        <v>9.5</v>
      </c>
      <c r="H15618" s="14" t="n">
        <v>42.65</v>
      </c>
      <c r="I15618" s="14" t="n">
        <v>9.5</v>
      </c>
      <c r="J15618" s="23" t="n">
        <f aca="false">IF(AND(E15618="Priority",ISNUMBER('Cost model'!N125)),'Cost model'!N125,'Cost model'!M125)</f>
        <v>40</v>
      </c>
      <c r="K15618" s="14" t="n">
        <f aca="false">J15618-H15618</f>
        <v>-2.65</v>
      </c>
      <c r="L15618" s="14" t="n">
        <f aca="false">G15618-H15618</f>
        <v>-33.15</v>
      </c>
    </row>
    <row r="15619" customFormat="false" ht="15" hidden="false" customHeight="false" outlineLevel="0" collapsed="false">
      <c r="A15619" s="2" t="s">
        <v>174</v>
      </c>
      <c r="B15619" s="2" t="s">
        <v>174</v>
      </c>
      <c r="C15619" s="2" t="s">
        <v>48</v>
      </c>
      <c r="D15619" s="2" t="s">
        <v>14</v>
      </c>
      <c r="E15619" s="2" t="s">
        <v>74</v>
      </c>
      <c r="F15619" s="2" t="s">
        <v>977</v>
      </c>
      <c r="G15619" s="14" t="n">
        <v>45</v>
      </c>
      <c r="H15619" s="14" t="n">
        <v>172.57</v>
      </c>
      <c r="I15619" s="14" t="n">
        <v>45</v>
      </c>
      <c r="J15619" s="23" t="n">
        <f aca="false">IF(AND(E15619="Priority",ISNUMBER('Cost model'!N177)),'Cost model'!N177,'Cost model'!M177)</f>
        <v>110</v>
      </c>
      <c r="K15619" s="14" t="n">
        <f aca="false">J15619-H15619</f>
        <v>-62.57</v>
      </c>
      <c r="L15619" s="14" t="n">
        <f aca="false">G15619-H15619</f>
        <v>-127.57</v>
      </c>
    </row>
    <row r="15620" customFormat="false" ht="15" hidden="false" customHeight="false" outlineLevel="0" collapsed="false">
      <c r="A15620" s="2" t="s">
        <v>221</v>
      </c>
      <c r="B15620" s="2" t="s">
        <v>158</v>
      </c>
      <c r="C15620" s="2" t="s">
        <v>47</v>
      </c>
      <c r="D15620" s="2" t="s">
        <v>10</v>
      </c>
      <c r="E15620" s="2" t="s">
        <v>74</v>
      </c>
      <c r="F15620" s="2" t="s">
        <v>976</v>
      </c>
      <c r="G15620" s="14" t="n">
        <v>9.5</v>
      </c>
      <c r="H15620" s="14" t="n">
        <v>20.04</v>
      </c>
      <c r="I15620" s="14" t="n">
        <v>14.5</v>
      </c>
      <c r="J15620" s="23" t="n">
        <f aca="false">IF(AND(E15620="Priority",ISNUMBER('Cost model'!N752)),'Cost model'!N752,'Cost model'!M752)</f>
        <v>12.5</v>
      </c>
      <c r="K15620" s="14" t="n">
        <f aca="false">J15620-H15620</f>
        <v>-7.54</v>
      </c>
      <c r="L15620" s="14" t="n">
        <f aca="false">G15620-H15620</f>
        <v>-10.54</v>
      </c>
    </row>
    <row r="15621" customFormat="false" ht="15" hidden="false" customHeight="false" outlineLevel="0" collapsed="false">
      <c r="A15621" s="2" t="s">
        <v>174</v>
      </c>
      <c r="B15621" s="2" t="s">
        <v>174</v>
      </c>
      <c r="C15621" s="2" t="s">
        <v>47</v>
      </c>
      <c r="D15621" s="2" t="s">
        <v>10</v>
      </c>
      <c r="E15621" s="2" t="s">
        <v>74</v>
      </c>
      <c r="F15621" s="2" t="s">
        <v>977</v>
      </c>
      <c r="G15621" s="14" t="n">
        <v>9.5</v>
      </c>
      <c r="H15621" s="14" t="n">
        <v>7.3</v>
      </c>
      <c r="I15621" s="14" t="n">
        <v>9.5</v>
      </c>
      <c r="J15621" s="23" t="n">
        <f aca="false">IF(AND(E15621="Priority",ISNUMBER('Cost model'!N167)),'Cost model'!N167,'Cost model'!M167)</f>
        <v>8.5</v>
      </c>
      <c r="K15621" s="14" t="n">
        <f aca="false">J15621-H15621</f>
        <v>1.2</v>
      </c>
      <c r="L15621" s="14" t="n">
        <f aca="false">G15621-H15621</f>
        <v>2.2</v>
      </c>
    </row>
    <row r="15622" customFormat="false" ht="15" hidden="false" customHeight="false" outlineLevel="0" collapsed="false">
      <c r="A15622" s="2" t="s">
        <v>123</v>
      </c>
      <c r="B15622" s="2" t="s">
        <v>123</v>
      </c>
      <c r="C15622" s="2" t="s">
        <v>47</v>
      </c>
      <c r="D15622" s="2" t="s">
        <v>14</v>
      </c>
      <c r="E15622" s="2" t="s">
        <v>74</v>
      </c>
      <c r="F15622" s="2" t="s">
        <v>977</v>
      </c>
      <c r="G15622" s="14" t="n">
        <v>85.5</v>
      </c>
      <c r="H15622" s="14" t="n">
        <v>90.48</v>
      </c>
      <c r="I15622" s="14" t="n">
        <v>25</v>
      </c>
      <c r="J15622" s="23" t="n">
        <f aca="false">IF(AND(E15622="Priority",ISNUMBER('Cost model'!N71)),'Cost model'!N71,'Cost model'!M71)</f>
        <v>105</v>
      </c>
      <c r="K15622" s="14" t="n">
        <f aca="false">J15622-H15622</f>
        <v>14.52</v>
      </c>
      <c r="L15622" s="14" t="n">
        <f aca="false">G15622-H15622</f>
        <v>-4.98</v>
      </c>
    </row>
    <row r="15623" customFormat="false" ht="15" hidden="false" customHeight="false" outlineLevel="0" collapsed="false">
      <c r="A15623" s="2" t="s">
        <v>124</v>
      </c>
      <c r="B15623" s="2" t="s">
        <v>158</v>
      </c>
      <c r="C15623" s="2" t="s">
        <v>48</v>
      </c>
      <c r="D15623" s="2" t="s">
        <v>10</v>
      </c>
      <c r="E15623" s="2" t="s">
        <v>74</v>
      </c>
      <c r="F15623" s="2" t="s">
        <v>976</v>
      </c>
      <c r="G15623" s="14" t="n">
        <v>12.5</v>
      </c>
      <c r="H15623" s="14" t="n">
        <v>11.59</v>
      </c>
      <c r="I15623" s="14" t="n">
        <v>14.5</v>
      </c>
      <c r="J15623" s="23" t="n">
        <f aca="false">IF(AND(E15623="Priority",ISNUMBER('Cost model'!N348)),'Cost model'!N348,'Cost model'!M348)</f>
        <v>17.5</v>
      </c>
      <c r="K15623" s="14" t="n">
        <f aca="false">J15623-H15623</f>
        <v>5.91</v>
      </c>
      <c r="L15623" s="14" t="n">
        <f aca="false">G15623-H15623</f>
        <v>0.91</v>
      </c>
    </row>
    <row r="15624" customFormat="false" ht="15" hidden="false" customHeight="false" outlineLevel="0" collapsed="false">
      <c r="A15624" s="2" t="s">
        <v>174</v>
      </c>
      <c r="B15624" s="2" t="s">
        <v>174</v>
      </c>
      <c r="C15624" s="2" t="s">
        <v>49</v>
      </c>
      <c r="D15624" s="2" t="s">
        <v>12</v>
      </c>
      <c r="E15624" s="2" t="s">
        <v>74</v>
      </c>
      <c r="F15624" s="2" t="s">
        <v>977</v>
      </c>
      <c r="G15624" s="14" t="n">
        <v>19.5</v>
      </c>
      <c r="H15624" s="14" t="n">
        <v>47.78</v>
      </c>
      <c r="I15624" s="14" t="n">
        <v>19.5</v>
      </c>
      <c r="J15624" s="23" t="n">
        <f aca="false">IF(AND(E15624="Priority",ISNUMBER('Cost model'!N172)),'Cost model'!N172,'Cost model'!M172)</f>
        <v>45</v>
      </c>
      <c r="K15624" s="14" t="n">
        <f aca="false">J15624-H15624</f>
        <v>-2.78</v>
      </c>
      <c r="L15624" s="14" t="n">
        <f aca="false">G15624-H15624</f>
        <v>-28.28</v>
      </c>
    </row>
    <row r="15625" customFormat="false" ht="15" hidden="false" customHeight="false" outlineLevel="0" collapsed="false">
      <c r="A15625" s="2" t="s">
        <v>124</v>
      </c>
      <c r="B15625" s="2" t="s">
        <v>124</v>
      </c>
      <c r="C15625" s="2" t="s">
        <v>48</v>
      </c>
      <c r="D15625" s="2" t="s">
        <v>13</v>
      </c>
      <c r="E15625" s="2" t="s">
        <v>74</v>
      </c>
      <c r="F15625" s="2" t="s">
        <v>977</v>
      </c>
      <c r="G15625" s="14" t="n">
        <v>24.5</v>
      </c>
      <c r="H15625" s="14" t="n">
        <v>64.15</v>
      </c>
      <c r="I15625" s="14" t="n">
        <v>24.5</v>
      </c>
      <c r="J15625" s="23" t="n">
        <f aca="false">IF(AND(E15625="Priority",ISNUMBER('Cost model'!N324)),'Cost model'!N324,'Cost model'!M324)</f>
        <v>85</v>
      </c>
      <c r="K15625" s="14" t="n">
        <f aca="false">J15625-H15625</f>
        <v>20.85</v>
      </c>
      <c r="L15625" s="14" t="n">
        <f aca="false">G15625-H15625</f>
        <v>-39.65</v>
      </c>
    </row>
    <row r="15626" customFormat="false" ht="15" hidden="false" customHeight="false" outlineLevel="0" collapsed="false">
      <c r="A15626" s="2" t="s">
        <v>221</v>
      </c>
      <c r="B15626" s="2" t="s">
        <v>124</v>
      </c>
      <c r="C15626" s="2" t="s">
        <v>47</v>
      </c>
      <c r="D15626" s="2" t="s">
        <v>10</v>
      </c>
      <c r="E15626" s="2" t="s">
        <v>74</v>
      </c>
      <c r="F15626" s="2" t="s">
        <v>976</v>
      </c>
      <c r="G15626" s="14" t="n">
        <v>9.5</v>
      </c>
      <c r="H15626" s="14" t="n">
        <v>14.05</v>
      </c>
      <c r="I15626" s="14" t="n">
        <v>19.5</v>
      </c>
      <c r="J15626" s="23" t="n">
        <f aca="false">IF(AND(E15626="Priority",ISNUMBER('Cost model'!N797)),'Cost model'!N797,'Cost model'!M797)</f>
        <v>14.5</v>
      </c>
      <c r="K15626" s="14" t="n">
        <f aca="false">J15626-H15626</f>
        <v>0.449999999999999</v>
      </c>
      <c r="L15626" s="14" t="n">
        <f aca="false">G15626-H15626</f>
        <v>-4.55</v>
      </c>
    </row>
    <row r="15627" customFormat="false" ht="15" hidden="false" customHeight="false" outlineLevel="0" collapsed="false">
      <c r="A15627" s="2" t="s">
        <v>142</v>
      </c>
      <c r="B15627" s="2" t="s">
        <v>124</v>
      </c>
      <c r="C15627" s="2" t="s">
        <v>48</v>
      </c>
      <c r="D15627" s="2" t="s">
        <v>14</v>
      </c>
      <c r="E15627" s="2" t="s">
        <v>74</v>
      </c>
      <c r="F15627" s="2" t="s">
        <v>976</v>
      </c>
      <c r="G15627" s="14" t="n">
        <v>45</v>
      </c>
      <c r="H15627" s="14" t="n">
        <v>240.43</v>
      </c>
      <c r="I15627" s="14" t="n">
        <v>125</v>
      </c>
      <c r="J15627" s="23" t="n">
        <f aca="false">IF(AND(E15627="Priority",ISNUMBER('Cost model'!N672)),'Cost model'!N672,'Cost model'!M672)</f>
        <v>155</v>
      </c>
      <c r="K15627" s="14" t="n">
        <f aca="false">J15627-H15627</f>
        <v>-85.43</v>
      </c>
      <c r="L15627" s="14" t="n">
        <f aca="false">G15627-H15627</f>
        <v>-195.43</v>
      </c>
    </row>
    <row r="15628" customFormat="false" ht="15" hidden="false" customHeight="false" outlineLevel="0" collapsed="false">
      <c r="A15628" s="2" t="s">
        <v>174</v>
      </c>
      <c r="B15628" s="2" t="s">
        <v>174</v>
      </c>
      <c r="C15628" s="2" t="s">
        <v>47</v>
      </c>
      <c r="D15628" s="2" t="s">
        <v>14</v>
      </c>
      <c r="E15628" s="2" t="s">
        <v>83</v>
      </c>
      <c r="F15628" s="2" t="s">
        <v>977</v>
      </c>
      <c r="G15628" s="14" t="n">
        <v>85</v>
      </c>
      <c r="H15628" s="14" t="n">
        <v>121.23</v>
      </c>
      <c r="I15628" s="14" t="n">
        <v>85</v>
      </c>
      <c r="J15628" s="23" t="n">
        <f aca="false">IF(AND(E15628="Priority",ISNUMBER('Cost model'!N176)),'Cost model'!N176,'Cost model'!M176)</f>
        <v>115</v>
      </c>
      <c r="K15628" s="14" t="n">
        <f aca="false">J15628-H15628</f>
        <v>-6.23</v>
      </c>
      <c r="L15628" s="14" t="n">
        <f aca="false">G15628-H15628</f>
        <v>-36.23</v>
      </c>
    </row>
    <row r="15629" customFormat="false" ht="15" hidden="false" customHeight="false" outlineLevel="0" collapsed="false">
      <c r="A15629" s="2" t="s">
        <v>158</v>
      </c>
      <c r="B15629" s="2" t="s">
        <v>158</v>
      </c>
      <c r="C15629" s="2" t="s">
        <v>48</v>
      </c>
      <c r="D15629" s="2" t="s">
        <v>14</v>
      </c>
      <c r="E15629" s="2" t="s">
        <v>74</v>
      </c>
      <c r="F15629" s="2" t="s">
        <v>977</v>
      </c>
      <c r="G15629" s="14" t="n">
        <v>45</v>
      </c>
      <c r="H15629" s="14" t="n">
        <v>39.05</v>
      </c>
      <c r="I15629" s="14" t="n">
        <v>45</v>
      </c>
      <c r="J15629" s="23" t="n">
        <f aca="false">IF(AND(E15629="Priority",ISNUMBER('Cost model'!N432)),'Cost model'!N432,'Cost model'!M432)</f>
        <v>60</v>
      </c>
      <c r="K15629" s="14" t="n">
        <f aca="false">J15629-H15629</f>
        <v>20.95</v>
      </c>
      <c r="L15629" s="14" t="n">
        <f aca="false">G15629-H15629</f>
        <v>5.95</v>
      </c>
    </row>
    <row r="15630" customFormat="false" ht="15" hidden="false" customHeight="false" outlineLevel="0" collapsed="false">
      <c r="A15630" s="2" t="s">
        <v>174</v>
      </c>
      <c r="B15630" s="2" t="s">
        <v>123</v>
      </c>
      <c r="C15630" s="2" t="s">
        <v>48</v>
      </c>
      <c r="D15630" s="2" t="s">
        <v>14</v>
      </c>
      <c r="E15630" s="2" t="s">
        <v>74</v>
      </c>
      <c r="F15630" s="2" t="s">
        <v>976</v>
      </c>
      <c r="G15630" s="14" t="n">
        <v>45</v>
      </c>
      <c r="H15630" s="14" t="n">
        <v>108.12</v>
      </c>
      <c r="I15630" s="14" t="n">
        <v>150</v>
      </c>
      <c r="J15630" s="23" t="n">
        <f aca="false">IF(AND(E15630="Priority",ISNUMBER('Cost model'!N207)),'Cost model'!N207,'Cost model'!M207)</f>
        <v>140</v>
      </c>
      <c r="K15630" s="14" t="n">
        <f aca="false">J15630-H15630</f>
        <v>31.88</v>
      </c>
      <c r="L15630" s="14" t="n">
        <f aca="false">G15630-H15630</f>
        <v>-63.12</v>
      </c>
    </row>
    <row r="15631" customFormat="false" ht="15" hidden="false" customHeight="false" outlineLevel="0" collapsed="false">
      <c r="A15631" s="2" t="s">
        <v>174</v>
      </c>
      <c r="B15631" s="2" t="s">
        <v>142</v>
      </c>
      <c r="C15631" s="2" t="s">
        <v>47</v>
      </c>
      <c r="D15631" s="2" t="s">
        <v>12</v>
      </c>
      <c r="E15631" s="2" t="s">
        <v>83</v>
      </c>
      <c r="F15631" s="2" t="s">
        <v>976</v>
      </c>
      <c r="G15631" s="14" t="n">
        <v>19.5</v>
      </c>
      <c r="H15631" s="14" t="n">
        <v>60.65</v>
      </c>
      <c r="I15631" s="14" t="n">
        <v>19.5</v>
      </c>
      <c r="J15631" s="23" t="n">
        <f aca="false">IF(AND(E15631="Priority",ISNUMBER('Cost model'!N125)),'Cost model'!N125,'Cost model'!M125)</f>
        <v>55</v>
      </c>
      <c r="K15631" s="14" t="n">
        <f aca="false">J15631-H15631</f>
        <v>-5.65</v>
      </c>
      <c r="L15631" s="14" t="n">
        <f aca="false">G15631-H15631</f>
        <v>-41.15</v>
      </c>
    </row>
    <row r="15632" customFormat="false" ht="15" hidden="false" customHeight="false" outlineLevel="0" collapsed="false">
      <c r="A15632" s="2" t="s">
        <v>124</v>
      </c>
      <c r="B15632" s="2" t="s">
        <v>124</v>
      </c>
      <c r="C15632" s="2" t="s">
        <v>47</v>
      </c>
      <c r="D15632" s="2" t="s">
        <v>10</v>
      </c>
      <c r="E15632" s="2" t="s">
        <v>74</v>
      </c>
      <c r="F15632" s="2" t="s">
        <v>977</v>
      </c>
      <c r="G15632" s="14" t="n">
        <v>9.5</v>
      </c>
      <c r="H15632" s="14" t="n">
        <v>8.16</v>
      </c>
      <c r="I15632" s="14" t="n">
        <v>9.5</v>
      </c>
      <c r="J15632" s="23" t="n">
        <f aca="false">IF(AND(E15632="Priority",ISNUMBER('Cost model'!N317)),'Cost model'!N317,'Cost model'!M317)</f>
        <v>10.5</v>
      </c>
      <c r="K15632" s="14" t="n">
        <f aca="false">J15632-H15632</f>
        <v>2.34</v>
      </c>
      <c r="L15632" s="14" t="n">
        <f aca="false">G15632-H15632</f>
        <v>1.34</v>
      </c>
    </row>
    <row r="15633" customFormat="false" ht="15" hidden="false" customHeight="false" outlineLevel="0" collapsed="false">
      <c r="A15633" s="2" t="s">
        <v>221</v>
      </c>
      <c r="B15633" s="2" t="s">
        <v>221</v>
      </c>
      <c r="C15633" s="2" t="s">
        <v>47</v>
      </c>
      <c r="D15633" s="2" t="s">
        <v>12</v>
      </c>
      <c r="E15633" s="2" t="s">
        <v>74</v>
      </c>
      <c r="F15633" s="2" t="s">
        <v>977</v>
      </c>
      <c r="G15633" s="14" t="n">
        <v>9.5</v>
      </c>
      <c r="H15633" s="14" t="n">
        <v>24.57</v>
      </c>
      <c r="I15633" s="14" t="n">
        <v>9.5</v>
      </c>
      <c r="J15633" s="23" t="n">
        <f aca="false">IF(AND(E15633="Priority",ISNUMBER('Cost model'!N740)),'Cost model'!N740,'Cost model'!M740)</f>
        <v>22.5</v>
      </c>
      <c r="K15633" s="14" t="n">
        <f aca="false">J15633-H15633</f>
        <v>-2.07</v>
      </c>
      <c r="L15633" s="14" t="n">
        <f aca="false">G15633-H15633</f>
        <v>-15.07</v>
      </c>
    </row>
    <row r="15634" customFormat="false" ht="15" hidden="false" customHeight="false" outlineLevel="0" collapsed="false">
      <c r="A15634" s="2" t="s">
        <v>124</v>
      </c>
      <c r="B15634" s="2" t="s">
        <v>124</v>
      </c>
      <c r="C15634" s="2" t="s">
        <v>48</v>
      </c>
      <c r="D15634" s="2" t="s">
        <v>10</v>
      </c>
      <c r="E15634" s="2" t="s">
        <v>74</v>
      </c>
      <c r="F15634" s="2" t="s">
        <v>977</v>
      </c>
      <c r="G15634" s="14" t="n">
        <v>12.5</v>
      </c>
      <c r="H15634" s="14" t="n">
        <v>7.23</v>
      </c>
      <c r="I15634" s="14" t="n">
        <v>12.5</v>
      </c>
      <c r="J15634" s="23" t="n">
        <f aca="false">IF(AND(E15634="Priority",ISNUMBER('Cost model'!N318)),'Cost model'!N318,'Cost model'!M318)</f>
        <v>14.5</v>
      </c>
      <c r="K15634" s="14" t="n">
        <f aca="false">J15634-H15634</f>
        <v>7.27</v>
      </c>
      <c r="L15634" s="14" t="n">
        <f aca="false">G15634-H15634</f>
        <v>5.27</v>
      </c>
    </row>
    <row r="15635" customFormat="false" ht="15" hidden="false" customHeight="false" outlineLevel="0" collapsed="false">
      <c r="A15635" s="2" t="s">
        <v>342</v>
      </c>
      <c r="B15635" s="2" t="s">
        <v>158</v>
      </c>
      <c r="C15635" s="2" t="s">
        <v>49</v>
      </c>
      <c r="D15635" s="2" t="s">
        <v>10</v>
      </c>
      <c r="E15635" s="2" t="s">
        <v>74</v>
      </c>
      <c r="F15635" s="2" t="s">
        <v>976</v>
      </c>
      <c r="G15635" s="14" t="n">
        <v>19.5</v>
      </c>
      <c r="H15635" s="14" t="n">
        <v>20.27</v>
      </c>
      <c r="I15635" s="14" t="n">
        <v>19.5</v>
      </c>
      <c r="J15635" s="23" t="n">
        <f aca="false">IF(AND(E15635="Priority",ISNUMBER('Cost model'!N214)),'Cost model'!N214,'Cost model'!M214)</f>
        <v>24.5</v>
      </c>
      <c r="K15635" s="14" t="n">
        <f aca="false">J15635-H15635</f>
        <v>4.23</v>
      </c>
      <c r="L15635" s="14" t="n">
        <f aca="false">G15635-H15635</f>
        <v>-0.77</v>
      </c>
    </row>
    <row r="15636" customFormat="false" ht="15" hidden="false" customHeight="false" outlineLevel="0" collapsed="false">
      <c r="A15636" s="2" t="s">
        <v>124</v>
      </c>
      <c r="B15636" s="2" t="s">
        <v>124</v>
      </c>
      <c r="C15636" s="2" t="s">
        <v>48</v>
      </c>
      <c r="D15636" s="2" t="s">
        <v>10</v>
      </c>
      <c r="E15636" s="2" t="s">
        <v>83</v>
      </c>
      <c r="F15636" s="2" t="s">
        <v>977</v>
      </c>
      <c r="G15636" s="14" t="n">
        <v>17.5</v>
      </c>
      <c r="H15636" s="14" t="n">
        <v>38.84</v>
      </c>
      <c r="I15636" s="14" t="n">
        <v>17.5</v>
      </c>
      <c r="J15636" s="23" t="n">
        <f aca="false">IF(AND(E15636="Priority",ISNUMBER('Cost model'!N318)),'Cost model'!N318,'Cost model'!M318)</f>
        <v>19.5</v>
      </c>
      <c r="K15636" s="14" t="n">
        <f aca="false">J15636-H15636</f>
        <v>-19.34</v>
      </c>
      <c r="L15636" s="14" t="n">
        <f aca="false">G15636-H15636</f>
        <v>-21.34</v>
      </c>
    </row>
    <row r="15637" customFormat="false" ht="15" hidden="false" customHeight="false" outlineLevel="0" collapsed="false">
      <c r="A15637" s="2" t="s">
        <v>174</v>
      </c>
      <c r="B15637" s="2" t="s">
        <v>174</v>
      </c>
      <c r="C15637" s="2" t="s">
        <v>47</v>
      </c>
      <c r="D15637" s="2" t="s">
        <v>10</v>
      </c>
      <c r="E15637" s="2" t="s">
        <v>74</v>
      </c>
      <c r="F15637" s="2" t="s">
        <v>977</v>
      </c>
      <c r="G15637" s="14" t="n">
        <v>9.5</v>
      </c>
      <c r="H15637" s="14" t="n">
        <v>6.63</v>
      </c>
      <c r="I15637" s="14" t="n">
        <v>9.5</v>
      </c>
      <c r="J15637" s="23" t="n">
        <f aca="false">IF(AND(E15637="Priority",ISNUMBER('Cost model'!N167)),'Cost model'!N167,'Cost model'!M167)</f>
        <v>8.5</v>
      </c>
      <c r="K15637" s="14" t="n">
        <f aca="false">J15637-H15637</f>
        <v>1.87</v>
      </c>
      <c r="L15637" s="14" t="n">
        <f aca="false">G15637-H15637</f>
        <v>2.87</v>
      </c>
    </row>
    <row r="15638" customFormat="false" ht="15" hidden="false" customHeight="false" outlineLevel="0" collapsed="false">
      <c r="A15638" s="2" t="s">
        <v>174</v>
      </c>
      <c r="B15638" s="2" t="s">
        <v>124</v>
      </c>
      <c r="C15638" s="2" t="s">
        <v>47</v>
      </c>
      <c r="D15638" s="2" t="s">
        <v>10</v>
      </c>
      <c r="E15638" s="2" t="s">
        <v>74</v>
      </c>
      <c r="F15638" s="2" t="s">
        <v>976</v>
      </c>
      <c r="G15638" s="14" t="n">
        <v>9.5</v>
      </c>
      <c r="H15638" s="14" t="n">
        <v>8.24</v>
      </c>
      <c r="I15638" s="14" t="n">
        <v>9.5</v>
      </c>
      <c r="J15638" s="23" t="n">
        <f aca="false">IF(AND(E15638="Priority",ISNUMBER('Cost model'!N107)),'Cost model'!N107,'Cost model'!M107)</f>
        <v>12.5</v>
      </c>
      <c r="K15638" s="14" t="n">
        <f aca="false">J15638-H15638</f>
        <v>4.26</v>
      </c>
      <c r="L15638" s="14" t="n">
        <f aca="false">G15638-H15638</f>
        <v>1.26</v>
      </c>
    </row>
    <row r="15639" customFormat="false" ht="15" hidden="false" customHeight="false" outlineLevel="0" collapsed="false">
      <c r="A15639" s="2" t="s">
        <v>174</v>
      </c>
      <c r="B15639" s="2" t="s">
        <v>174</v>
      </c>
      <c r="C15639" s="2" t="s">
        <v>48</v>
      </c>
      <c r="D15639" s="2" t="s">
        <v>13</v>
      </c>
      <c r="E15639" s="2" t="s">
        <v>74</v>
      </c>
      <c r="F15639" s="2" t="s">
        <v>977</v>
      </c>
      <c r="G15639" s="14" t="n">
        <v>24.5</v>
      </c>
      <c r="H15639" s="14" t="n">
        <v>50.35</v>
      </c>
      <c r="I15639" s="14" t="n">
        <v>24.5</v>
      </c>
      <c r="J15639" s="23" t="n">
        <f aca="false">IF(AND(E15639="Priority",ISNUMBER('Cost model'!N174)),'Cost model'!N174,'Cost model'!M174)</f>
        <v>70</v>
      </c>
      <c r="K15639" s="14" t="n">
        <f aca="false">J15639-H15639</f>
        <v>19.65</v>
      </c>
      <c r="L15639" s="14" t="n">
        <f aca="false">G15639-H15639</f>
        <v>-25.85</v>
      </c>
    </row>
    <row r="15640" customFormat="false" ht="15" hidden="false" customHeight="false" outlineLevel="0" collapsed="false">
      <c r="A15640" s="2" t="s">
        <v>142</v>
      </c>
      <c r="B15640" s="2" t="s">
        <v>124</v>
      </c>
      <c r="C15640" s="2" t="s">
        <v>48</v>
      </c>
      <c r="D15640" s="2" t="s">
        <v>10</v>
      </c>
      <c r="E15640" s="2" t="s">
        <v>74</v>
      </c>
      <c r="F15640" s="2" t="s">
        <v>976</v>
      </c>
      <c r="G15640" s="14" t="n">
        <v>12.5</v>
      </c>
      <c r="H15640" s="14" t="n">
        <v>12.77</v>
      </c>
      <c r="I15640" s="14" t="n">
        <v>14.5</v>
      </c>
      <c r="J15640" s="23" t="n">
        <f aca="false">IF(AND(E15640="Priority",ISNUMBER('Cost model'!N663)),'Cost model'!N663,'Cost model'!M663)</f>
        <v>18.5</v>
      </c>
      <c r="K15640" s="14" t="n">
        <f aca="false">J15640-H15640</f>
        <v>5.73</v>
      </c>
      <c r="L15640" s="14" t="n">
        <f aca="false">G15640-H15640</f>
        <v>-0.27</v>
      </c>
    </row>
    <row r="15641" customFormat="false" ht="15" hidden="false" customHeight="false" outlineLevel="0" collapsed="false">
      <c r="A15641" s="2" t="s">
        <v>124</v>
      </c>
      <c r="B15641" s="2" t="s">
        <v>124</v>
      </c>
      <c r="C15641" s="2" t="s">
        <v>48</v>
      </c>
      <c r="D15641" s="2" t="s">
        <v>14</v>
      </c>
      <c r="E15641" s="2" t="s">
        <v>74</v>
      </c>
      <c r="F15641" s="2" t="s">
        <v>977</v>
      </c>
      <c r="G15641" s="14" t="n">
        <v>45</v>
      </c>
      <c r="H15641" s="14" t="n">
        <v>236.76</v>
      </c>
      <c r="I15641" s="14" t="n">
        <v>45</v>
      </c>
      <c r="J15641" s="23" t="n">
        <f aca="false">IF(AND(E15641="Priority",ISNUMBER('Cost model'!N327)),'Cost model'!N327,'Cost model'!M327)</f>
        <v>130</v>
      </c>
      <c r="K15641" s="14" t="n">
        <f aca="false">J15641-H15641</f>
        <v>-106.76</v>
      </c>
      <c r="L15641" s="14" t="n">
        <f aca="false">G15641-H15641</f>
        <v>-191.76</v>
      </c>
    </row>
    <row r="15642" customFormat="false" ht="15" hidden="false" customHeight="false" outlineLevel="0" collapsed="false">
      <c r="A15642" s="2" t="s">
        <v>142</v>
      </c>
      <c r="B15642" s="2" t="s">
        <v>142</v>
      </c>
      <c r="C15642" s="2" t="s">
        <v>49</v>
      </c>
      <c r="D15642" s="2" t="s">
        <v>10</v>
      </c>
      <c r="E15642" s="2" t="s">
        <v>83</v>
      </c>
      <c r="F15642" s="2" t="s">
        <v>977</v>
      </c>
      <c r="G15642" s="14" t="n">
        <v>24.5</v>
      </c>
      <c r="H15642" s="14" t="n">
        <v>21.7</v>
      </c>
      <c r="I15642" s="14" t="n">
        <v>24.5</v>
      </c>
      <c r="J15642" s="23" t="n">
        <f aca="false">IF(AND(E15642="Priority",ISNUMBER('Cost model'!N634)),'Cost model'!N634,'Cost model'!M634)</f>
        <v>21.5</v>
      </c>
      <c r="K15642" s="14" t="n">
        <f aca="false">J15642-H15642</f>
        <v>-0.199999999999999</v>
      </c>
      <c r="L15642" s="14" t="n">
        <f aca="false">G15642-H15642</f>
        <v>2.8</v>
      </c>
    </row>
    <row r="15643" customFormat="false" ht="15" hidden="false" customHeight="false" outlineLevel="0" collapsed="false">
      <c r="A15643" s="2" t="s">
        <v>124</v>
      </c>
      <c r="B15643" s="2" t="s">
        <v>124</v>
      </c>
      <c r="C15643" s="2" t="s">
        <v>47</v>
      </c>
      <c r="D15643" s="2" t="s">
        <v>10</v>
      </c>
      <c r="E15643" s="2" t="s">
        <v>83</v>
      </c>
      <c r="F15643" s="2" t="s">
        <v>977</v>
      </c>
      <c r="G15643" s="14" t="n">
        <v>14.5</v>
      </c>
      <c r="H15643" s="14" t="n">
        <v>26.1</v>
      </c>
      <c r="I15643" s="14" t="n">
        <v>14.5</v>
      </c>
      <c r="J15643" s="23" t="n">
        <f aca="false">IF(AND(E15643="Priority",ISNUMBER('Cost model'!N317)),'Cost model'!N317,'Cost model'!M317)</f>
        <v>15.5</v>
      </c>
      <c r="K15643" s="14" t="n">
        <f aca="false">J15643-H15643</f>
        <v>-10.6</v>
      </c>
      <c r="L15643" s="14" t="n">
        <f aca="false">G15643-H15643</f>
        <v>-11.6</v>
      </c>
    </row>
    <row r="15644" customFormat="false" ht="15" hidden="false" customHeight="false" outlineLevel="0" collapsed="false">
      <c r="A15644" s="2" t="s">
        <v>124</v>
      </c>
      <c r="B15644" s="2" t="s">
        <v>124</v>
      </c>
      <c r="C15644" s="2" t="s">
        <v>49</v>
      </c>
      <c r="D15644" s="2" t="s">
        <v>12</v>
      </c>
      <c r="E15644" s="2" t="s">
        <v>74</v>
      </c>
      <c r="F15644" s="2" t="s">
        <v>977</v>
      </c>
      <c r="G15644" s="14" t="n">
        <v>19.5</v>
      </c>
      <c r="H15644" s="14" t="n">
        <v>33.36</v>
      </c>
      <c r="I15644" s="14" t="n">
        <v>19.5</v>
      </c>
      <c r="J15644" s="23" t="n">
        <f aca="false">IF(AND(E15644="Priority",ISNUMBER('Cost model'!N322)),'Cost model'!N322,'Cost model'!M322)</f>
        <v>50</v>
      </c>
      <c r="K15644" s="14" t="n">
        <f aca="false">J15644-H15644</f>
        <v>16.64</v>
      </c>
      <c r="L15644" s="14" t="n">
        <f aca="false">G15644-H15644</f>
        <v>-13.86</v>
      </c>
    </row>
    <row r="15645" customFormat="false" ht="15" hidden="false" customHeight="false" outlineLevel="0" collapsed="false">
      <c r="A15645" s="2" t="s">
        <v>174</v>
      </c>
      <c r="B15645" s="2" t="s">
        <v>174</v>
      </c>
      <c r="C15645" s="2" t="s">
        <v>48</v>
      </c>
      <c r="D15645" s="2" t="s">
        <v>12</v>
      </c>
      <c r="E15645" s="2" t="s">
        <v>74</v>
      </c>
      <c r="F15645" s="2" t="s">
        <v>977</v>
      </c>
      <c r="G15645" s="14" t="n">
        <v>12.5</v>
      </c>
      <c r="H15645" s="14" t="n">
        <v>59.1</v>
      </c>
      <c r="I15645" s="14" t="n">
        <v>12.5</v>
      </c>
      <c r="J15645" s="23" t="n">
        <f aca="false">IF(AND(E15645="Priority",ISNUMBER('Cost model'!N171)),'Cost model'!N171,'Cost model'!M171)</f>
        <v>40</v>
      </c>
      <c r="K15645" s="14" t="n">
        <f aca="false">J15645-H15645</f>
        <v>-19.1</v>
      </c>
      <c r="L15645" s="14" t="n">
        <f aca="false">G15645-H15645</f>
        <v>-46.6</v>
      </c>
    </row>
    <row r="15646" customFormat="false" ht="15" hidden="false" customHeight="false" outlineLevel="0" collapsed="false">
      <c r="A15646" s="2" t="s">
        <v>158</v>
      </c>
      <c r="B15646" s="2" t="s">
        <v>158</v>
      </c>
      <c r="C15646" s="2" t="s">
        <v>47</v>
      </c>
      <c r="D15646" s="2" t="s">
        <v>10</v>
      </c>
      <c r="E15646" s="2" t="s">
        <v>74</v>
      </c>
      <c r="F15646" s="2" t="s">
        <v>977</v>
      </c>
      <c r="G15646" s="14" t="n">
        <v>9.5</v>
      </c>
      <c r="H15646" s="14" t="n">
        <v>7.95</v>
      </c>
      <c r="I15646" s="14" t="n">
        <v>9.5</v>
      </c>
      <c r="J15646" s="23" t="n">
        <f aca="false">IF(AND(E15646="Priority",ISNUMBER('Cost model'!N422)),'Cost model'!N422,'Cost model'!M422)</f>
        <v>8.5</v>
      </c>
      <c r="K15646" s="14" t="n">
        <f aca="false">J15646-H15646</f>
        <v>0.55</v>
      </c>
      <c r="L15646" s="14" t="n">
        <f aca="false">G15646-H15646</f>
        <v>1.55</v>
      </c>
    </row>
    <row r="15647" customFormat="false" ht="15" hidden="false" customHeight="false" outlineLevel="0" collapsed="false">
      <c r="A15647" s="2" t="s">
        <v>142</v>
      </c>
      <c r="B15647" s="2" t="s">
        <v>142</v>
      </c>
      <c r="C15647" s="2" t="s">
        <v>47</v>
      </c>
      <c r="D15647" s="2" t="s">
        <v>10</v>
      </c>
      <c r="E15647" s="2" t="s">
        <v>74</v>
      </c>
      <c r="F15647" s="2" t="s">
        <v>977</v>
      </c>
      <c r="G15647" s="14" t="n">
        <v>9.5</v>
      </c>
      <c r="H15647" s="14" t="n">
        <v>5.61</v>
      </c>
      <c r="I15647" s="14" t="n">
        <v>9.5</v>
      </c>
      <c r="J15647" s="23" t="n">
        <f aca="false">IF(AND(E15647="Priority",ISNUMBER('Cost model'!N632)),'Cost model'!N632,'Cost model'!M632)</f>
        <v>9.5</v>
      </c>
      <c r="K15647" s="14" t="n">
        <f aca="false">J15647-H15647</f>
        <v>3.89</v>
      </c>
      <c r="L15647" s="14" t="n">
        <f aca="false">G15647-H15647</f>
        <v>3.89</v>
      </c>
    </row>
    <row r="15648" customFormat="false" ht="15" hidden="false" customHeight="false" outlineLevel="0" collapsed="false">
      <c r="A15648" s="2" t="s">
        <v>221</v>
      </c>
      <c r="B15648" s="2" t="s">
        <v>221</v>
      </c>
      <c r="C15648" s="2" t="s">
        <v>47</v>
      </c>
      <c r="D15648" s="2" t="s">
        <v>12</v>
      </c>
      <c r="E15648" s="2" t="s">
        <v>74</v>
      </c>
      <c r="F15648" s="2" t="s">
        <v>977</v>
      </c>
      <c r="G15648" s="14" t="n">
        <v>9.5</v>
      </c>
      <c r="H15648" s="14" t="n">
        <v>11.25</v>
      </c>
      <c r="I15648" s="14" t="n">
        <v>9.5</v>
      </c>
      <c r="J15648" s="23" t="n">
        <f aca="false">IF(AND(E15648="Priority",ISNUMBER('Cost model'!N740)),'Cost model'!N740,'Cost model'!M740)</f>
        <v>22.5</v>
      </c>
      <c r="K15648" s="14" t="n">
        <f aca="false">J15648-H15648</f>
        <v>11.25</v>
      </c>
      <c r="L15648" s="14" t="n">
        <f aca="false">G15648-H15648</f>
        <v>-1.75</v>
      </c>
    </row>
    <row r="15649" customFormat="false" ht="15" hidden="false" customHeight="false" outlineLevel="0" collapsed="false">
      <c r="A15649" s="2" t="s">
        <v>221</v>
      </c>
      <c r="B15649" s="2" t="s">
        <v>221</v>
      </c>
      <c r="C15649" s="2" t="s">
        <v>47</v>
      </c>
      <c r="D15649" s="2" t="s">
        <v>10</v>
      </c>
      <c r="E15649" s="2" t="s">
        <v>83</v>
      </c>
      <c r="F15649" s="2" t="s">
        <v>977</v>
      </c>
      <c r="G15649" s="14" t="n">
        <v>14.5</v>
      </c>
      <c r="H15649" s="14" t="n">
        <v>6.68</v>
      </c>
      <c r="I15649" s="14" t="n">
        <v>14.5</v>
      </c>
      <c r="J15649" s="23" t="n">
        <f aca="false">IF(AND(E15649="Priority",ISNUMBER('Cost model'!N737)),'Cost model'!N737,'Cost model'!M737)</f>
        <v>13.5</v>
      </c>
      <c r="K15649" s="14" t="n">
        <f aca="false">J15649-H15649</f>
        <v>6.82</v>
      </c>
      <c r="L15649" s="14" t="n">
        <f aca="false">G15649-H15649</f>
        <v>7.82</v>
      </c>
    </row>
    <row r="15650" customFormat="false" ht="15" hidden="false" customHeight="false" outlineLevel="0" collapsed="false">
      <c r="A15650" s="2" t="s">
        <v>124</v>
      </c>
      <c r="B15650" s="2" t="s">
        <v>124</v>
      </c>
      <c r="C15650" s="2" t="s">
        <v>49</v>
      </c>
      <c r="D15650" s="2" t="s">
        <v>10</v>
      </c>
      <c r="E15650" s="2" t="s">
        <v>83</v>
      </c>
      <c r="F15650" s="2" t="s">
        <v>977</v>
      </c>
      <c r="G15650" s="14" t="n">
        <v>24.5</v>
      </c>
      <c r="H15650" s="14" t="n">
        <v>21.7</v>
      </c>
      <c r="I15650" s="14" t="n">
        <v>24.5</v>
      </c>
      <c r="J15650" s="23" t="n">
        <f aca="false">IF(AND(E15650="Priority",ISNUMBER('Cost model'!N319)),'Cost model'!N319,'Cost model'!M319)</f>
        <v>22.5</v>
      </c>
      <c r="K15650" s="14" t="n">
        <f aca="false">J15650-H15650</f>
        <v>0.800000000000001</v>
      </c>
      <c r="L15650" s="14" t="n">
        <f aca="false">G15650-H15650</f>
        <v>2.8</v>
      </c>
    </row>
    <row r="15651" customFormat="false" ht="15" hidden="false" customHeight="false" outlineLevel="0" collapsed="false">
      <c r="A15651" s="2" t="s">
        <v>124</v>
      </c>
      <c r="B15651" s="2" t="s">
        <v>174</v>
      </c>
      <c r="C15651" s="2" t="s">
        <v>48</v>
      </c>
      <c r="D15651" s="2" t="s">
        <v>12</v>
      </c>
      <c r="E15651" s="2" t="s">
        <v>74</v>
      </c>
      <c r="F15651" s="2" t="s">
        <v>976</v>
      </c>
      <c r="G15651" s="14" t="n">
        <v>19.5</v>
      </c>
      <c r="H15651" s="14" t="n">
        <v>62.28</v>
      </c>
      <c r="I15651" s="14" t="n">
        <v>19.5</v>
      </c>
      <c r="J15651" s="23" t="n">
        <f aca="false">IF(AND(E15651="Priority",ISNUMBER('Cost model'!N366)),'Cost model'!N366,'Cost model'!M366)</f>
        <v>55</v>
      </c>
      <c r="K15651" s="14" t="n">
        <f aca="false">J15651-H15651</f>
        <v>-7.28</v>
      </c>
      <c r="L15651" s="14" t="n">
        <f aca="false">G15651-H15651</f>
        <v>-42.78</v>
      </c>
    </row>
    <row r="15652" customFormat="false" ht="15" hidden="false" customHeight="false" outlineLevel="0" collapsed="false">
      <c r="A15652" s="2" t="s">
        <v>142</v>
      </c>
      <c r="B15652" s="2" t="s">
        <v>124</v>
      </c>
      <c r="C15652" s="2" t="s">
        <v>47</v>
      </c>
      <c r="D15652" s="2" t="s">
        <v>10</v>
      </c>
      <c r="E15652" s="2" t="s">
        <v>74</v>
      </c>
      <c r="F15652" s="2" t="s">
        <v>976</v>
      </c>
      <c r="G15652" s="14" t="n">
        <v>9.5</v>
      </c>
      <c r="H15652" s="14" t="n">
        <v>10.47</v>
      </c>
      <c r="I15652" s="14" t="n">
        <v>14.5</v>
      </c>
      <c r="J15652" s="23" t="n">
        <f aca="false">IF(AND(E15652="Priority",ISNUMBER('Cost model'!N662)),'Cost model'!N662,'Cost model'!M662)</f>
        <v>13.5</v>
      </c>
      <c r="K15652" s="14" t="n">
        <f aca="false">J15652-H15652</f>
        <v>3.03</v>
      </c>
      <c r="L15652" s="14" t="n">
        <f aca="false">G15652-H15652</f>
        <v>-0.970000000000001</v>
      </c>
    </row>
    <row r="15653" customFormat="false" ht="15" hidden="false" customHeight="false" outlineLevel="0" collapsed="false">
      <c r="A15653" s="2" t="s">
        <v>221</v>
      </c>
      <c r="B15653" s="2" t="s">
        <v>221</v>
      </c>
      <c r="C15653" s="2" t="s">
        <v>47</v>
      </c>
      <c r="D15653" s="2" t="s">
        <v>14</v>
      </c>
      <c r="E15653" s="2" t="s">
        <v>74</v>
      </c>
      <c r="F15653" s="2" t="s">
        <v>977</v>
      </c>
      <c r="G15653" s="14" t="n">
        <v>25</v>
      </c>
      <c r="H15653" s="14" t="n">
        <v>33.66</v>
      </c>
      <c r="I15653" s="14" t="n">
        <v>25</v>
      </c>
      <c r="J15653" s="23" t="n">
        <f aca="false">IF(AND(E15653="Priority",ISNUMBER('Cost model'!N746)),'Cost model'!N746,'Cost model'!M746)</f>
        <v>100</v>
      </c>
      <c r="K15653" s="14" t="n">
        <f aca="false">J15653-H15653</f>
        <v>66.34</v>
      </c>
      <c r="L15653" s="14" t="n">
        <f aca="false">G15653-H15653</f>
        <v>-8.66</v>
      </c>
    </row>
    <row r="15654" customFormat="false" ht="15" hidden="false" customHeight="false" outlineLevel="0" collapsed="false">
      <c r="A15654" s="2" t="s">
        <v>174</v>
      </c>
      <c r="B15654" s="2" t="s">
        <v>142</v>
      </c>
      <c r="C15654" s="2" t="s">
        <v>49</v>
      </c>
      <c r="D15654" s="2" t="s">
        <v>10</v>
      </c>
      <c r="E15654" s="2" t="s">
        <v>74</v>
      </c>
      <c r="F15654" s="2" t="s">
        <v>976</v>
      </c>
      <c r="G15654" s="14" t="n">
        <v>17.5</v>
      </c>
      <c r="H15654" s="14" t="n">
        <v>29.89</v>
      </c>
      <c r="I15654" s="14" t="n">
        <v>17.5</v>
      </c>
      <c r="J15654" s="23" t="n">
        <f aca="false">IF(AND(E15654="Priority",ISNUMBER('Cost model'!N124)),'Cost model'!N124,'Cost model'!M124)</f>
        <v>21.5</v>
      </c>
      <c r="K15654" s="14" t="n">
        <f aca="false">J15654-H15654</f>
        <v>-8.39</v>
      </c>
      <c r="L15654" s="14" t="n">
        <f aca="false">G15654-H15654</f>
        <v>-12.39</v>
      </c>
    </row>
    <row r="15655" customFormat="false" ht="15" hidden="false" customHeight="false" outlineLevel="0" collapsed="false">
      <c r="A15655" s="2" t="s">
        <v>221</v>
      </c>
      <c r="B15655" s="2" t="s">
        <v>221</v>
      </c>
      <c r="C15655" s="2" t="s">
        <v>49</v>
      </c>
      <c r="D15655" s="2" t="s">
        <v>12</v>
      </c>
      <c r="E15655" s="2" t="s">
        <v>74</v>
      </c>
      <c r="F15655" s="2" t="s">
        <v>977</v>
      </c>
      <c r="G15655" s="14" t="n">
        <v>19.5</v>
      </c>
      <c r="H15655" s="14" t="n">
        <v>15.31</v>
      </c>
      <c r="I15655" s="14" t="n">
        <v>19.5</v>
      </c>
      <c r="J15655" s="23" t="n">
        <f aca="false">IF(AND(E15655="Priority",ISNUMBER('Cost model'!N742)),'Cost model'!N742,'Cost model'!M742)</f>
        <v>60</v>
      </c>
      <c r="K15655" s="14" t="n">
        <f aca="false">J15655-H15655</f>
        <v>44.69</v>
      </c>
      <c r="L15655" s="14" t="n">
        <f aca="false">G15655-H15655</f>
        <v>4.19</v>
      </c>
    </row>
    <row r="15656" customFormat="false" ht="15" hidden="false" customHeight="false" outlineLevel="0" collapsed="false">
      <c r="A15656" s="2" t="s">
        <v>221</v>
      </c>
      <c r="B15656" s="2" t="s">
        <v>221</v>
      </c>
      <c r="C15656" s="2" t="s">
        <v>47</v>
      </c>
      <c r="D15656" s="2" t="s">
        <v>10</v>
      </c>
      <c r="E15656" s="2" t="s">
        <v>74</v>
      </c>
      <c r="F15656" s="2" t="s">
        <v>977</v>
      </c>
      <c r="G15656" s="14" t="n">
        <v>9.5</v>
      </c>
      <c r="H15656" s="14" t="n">
        <v>7.82</v>
      </c>
      <c r="I15656" s="14" t="n">
        <v>9.5</v>
      </c>
      <c r="J15656" s="23" t="n">
        <f aca="false">IF(AND(E15656="Priority",ISNUMBER('Cost model'!N737)),'Cost model'!N737,'Cost model'!M737)</f>
        <v>8.5</v>
      </c>
      <c r="K15656" s="14" t="n">
        <f aca="false">J15656-H15656</f>
        <v>0.68</v>
      </c>
      <c r="L15656" s="14" t="n">
        <f aca="false">G15656-H15656</f>
        <v>1.68</v>
      </c>
    </row>
    <row r="15657" customFormat="false" ht="15" hidden="false" customHeight="false" outlineLevel="0" collapsed="false">
      <c r="A15657" s="2" t="s">
        <v>174</v>
      </c>
      <c r="B15657" s="2" t="s">
        <v>142</v>
      </c>
      <c r="C15657" s="2" t="s">
        <v>48</v>
      </c>
      <c r="D15657" s="2" t="s">
        <v>12</v>
      </c>
      <c r="E15657" s="2" t="s">
        <v>74</v>
      </c>
      <c r="F15657" s="2" t="s">
        <v>976</v>
      </c>
      <c r="G15657" s="14" t="n">
        <v>12.5</v>
      </c>
      <c r="H15657" s="14" t="n">
        <v>61.41</v>
      </c>
      <c r="I15657" s="14" t="n">
        <v>12.5</v>
      </c>
      <c r="J15657" s="23" t="n">
        <f aca="false">IF(AND(E15657="Priority",ISNUMBER('Cost model'!N126)),'Cost model'!N126,'Cost model'!M126)</f>
        <v>45</v>
      </c>
      <c r="K15657" s="14" t="n">
        <f aca="false">J15657-H15657</f>
        <v>-16.41</v>
      </c>
      <c r="L15657" s="14" t="n">
        <f aca="false">G15657-H15657</f>
        <v>-48.91</v>
      </c>
    </row>
    <row r="15658" customFormat="false" ht="15" hidden="false" customHeight="false" outlineLevel="0" collapsed="false">
      <c r="A15658" s="2" t="s">
        <v>221</v>
      </c>
      <c r="B15658" s="2" t="s">
        <v>221</v>
      </c>
      <c r="C15658" s="2" t="s">
        <v>47</v>
      </c>
      <c r="D15658" s="2" t="s">
        <v>10</v>
      </c>
      <c r="E15658" s="2" t="s">
        <v>74</v>
      </c>
      <c r="F15658" s="2" t="s">
        <v>977</v>
      </c>
      <c r="G15658" s="14" t="n">
        <v>9.5</v>
      </c>
      <c r="H15658" s="14" t="n">
        <v>7.82</v>
      </c>
      <c r="I15658" s="14" t="n">
        <v>9.5</v>
      </c>
      <c r="J15658" s="23" t="n">
        <f aca="false">IF(AND(E15658="Priority",ISNUMBER('Cost model'!N737)),'Cost model'!N737,'Cost model'!M737)</f>
        <v>8.5</v>
      </c>
      <c r="K15658" s="14" t="n">
        <f aca="false">J15658-H15658</f>
        <v>0.68</v>
      </c>
      <c r="L15658" s="14" t="n">
        <f aca="false">G15658-H15658</f>
        <v>1.68</v>
      </c>
    </row>
    <row r="15659" customFormat="false" ht="15" hidden="false" customHeight="false" outlineLevel="0" collapsed="false">
      <c r="A15659" s="2" t="s">
        <v>142</v>
      </c>
      <c r="B15659" s="2" t="s">
        <v>142</v>
      </c>
      <c r="C15659" s="2" t="s">
        <v>49</v>
      </c>
      <c r="D15659" s="2" t="s">
        <v>10</v>
      </c>
      <c r="E15659" s="2" t="s">
        <v>74</v>
      </c>
      <c r="F15659" s="2" t="s">
        <v>977</v>
      </c>
      <c r="G15659" s="14" t="n">
        <v>17.5</v>
      </c>
      <c r="H15659" s="14" t="n">
        <v>22.98</v>
      </c>
      <c r="I15659" s="14" t="n">
        <v>17.5</v>
      </c>
      <c r="J15659" s="23" t="n">
        <f aca="false">IF(AND(E15659="Priority",ISNUMBER('Cost model'!N634)),'Cost model'!N634,'Cost model'!M634)</f>
        <v>15.5</v>
      </c>
      <c r="K15659" s="14" t="n">
        <f aca="false">J15659-H15659</f>
        <v>-7.48</v>
      </c>
      <c r="L15659" s="14" t="n">
        <f aca="false">G15659-H15659</f>
        <v>-5.48</v>
      </c>
    </row>
    <row r="15660" customFormat="false" ht="15" hidden="false" customHeight="false" outlineLevel="0" collapsed="false">
      <c r="A15660" s="2" t="s">
        <v>142</v>
      </c>
      <c r="B15660" s="2" t="s">
        <v>142</v>
      </c>
      <c r="C15660" s="2" t="s">
        <v>47</v>
      </c>
      <c r="D15660" s="2" t="s">
        <v>12</v>
      </c>
      <c r="E15660" s="2" t="s">
        <v>74</v>
      </c>
      <c r="F15660" s="2" t="s">
        <v>977</v>
      </c>
      <c r="G15660" s="14" t="n">
        <v>9.5</v>
      </c>
      <c r="H15660" s="14" t="n">
        <v>29.73</v>
      </c>
      <c r="I15660" s="14" t="n">
        <v>9.5</v>
      </c>
      <c r="J15660" s="23" t="n">
        <f aca="false">IF(AND(E15660="Priority",ISNUMBER('Cost model'!N635)),'Cost model'!N635,'Cost model'!M635)</f>
        <v>30.5</v>
      </c>
      <c r="K15660" s="14" t="n">
        <f aca="false">J15660-H15660</f>
        <v>0.77</v>
      </c>
      <c r="L15660" s="14" t="n">
        <f aca="false">G15660-H15660</f>
        <v>-20.23</v>
      </c>
    </row>
    <row r="15661" customFormat="false" ht="15" hidden="false" customHeight="false" outlineLevel="0" collapsed="false">
      <c r="A15661" s="2" t="s">
        <v>174</v>
      </c>
      <c r="B15661" s="2" t="s">
        <v>174</v>
      </c>
      <c r="C15661" s="2" t="s">
        <v>47</v>
      </c>
      <c r="D15661" s="2" t="s">
        <v>12</v>
      </c>
      <c r="E15661" s="2" t="s">
        <v>74</v>
      </c>
      <c r="F15661" s="2" t="s">
        <v>977</v>
      </c>
      <c r="G15661" s="14" t="n">
        <v>9.5</v>
      </c>
      <c r="H15661" s="14" t="n">
        <v>30.67</v>
      </c>
      <c r="I15661" s="14" t="n">
        <v>9.5</v>
      </c>
      <c r="J15661" s="23" t="n">
        <f aca="false">IF(AND(E15661="Priority",ISNUMBER('Cost model'!N170)),'Cost model'!N170,'Cost model'!M170)</f>
        <v>25.5</v>
      </c>
      <c r="K15661" s="14" t="n">
        <f aca="false">J15661-H15661</f>
        <v>-5.17</v>
      </c>
      <c r="L15661" s="14" t="n">
        <f aca="false">G15661-H15661</f>
        <v>-21.17</v>
      </c>
    </row>
    <row r="15662" customFormat="false" ht="15" hidden="false" customHeight="false" outlineLevel="0" collapsed="false">
      <c r="A15662" s="2" t="s">
        <v>174</v>
      </c>
      <c r="B15662" s="2" t="s">
        <v>174</v>
      </c>
      <c r="C15662" s="2" t="s">
        <v>48</v>
      </c>
      <c r="D15662" s="2" t="s">
        <v>12</v>
      </c>
      <c r="E15662" s="2" t="s">
        <v>74</v>
      </c>
      <c r="F15662" s="2" t="s">
        <v>977</v>
      </c>
      <c r="G15662" s="14" t="n">
        <v>12.5</v>
      </c>
      <c r="H15662" s="14" t="n">
        <v>17.04</v>
      </c>
      <c r="I15662" s="14" t="n">
        <v>12.5</v>
      </c>
      <c r="J15662" s="23" t="n">
        <f aca="false">IF(AND(E15662="Priority",ISNUMBER('Cost model'!N171)),'Cost model'!N171,'Cost model'!M171)</f>
        <v>40</v>
      </c>
      <c r="K15662" s="14" t="n">
        <f aca="false">J15662-H15662</f>
        <v>22.96</v>
      </c>
      <c r="L15662" s="14" t="n">
        <f aca="false">G15662-H15662</f>
        <v>-4.54</v>
      </c>
    </row>
    <row r="15663" customFormat="false" ht="15" hidden="false" customHeight="false" outlineLevel="0" collapsed="false">
      <c r="A15663" s="2" t="s">
        <v>124</v>
      </c>
      <c r="B15663" s="2" t="s">
        <v>124</v>
      </c>
      <c r="C15663" s="2" t="s">
        <v>47</v>
      </c>
      <c r="D15663" s="2" t="s">
        <v>12</v>
      </c>
      <c r="E15663" s="2" t="s">
        <v>74</v>
      </c>
      <c r="F15663" s="2" t="s">
        <v>977</v>
      </c>
      <c r="G15663" s="14" t="n">
        <v>9.5</v>
      </c>
      <c r="H15663" s="14" t="n">
        <v>24.57</v>
      </c>
      <c r="I15663" s="14" t="n">
        <v>9.5</v>
      </c>
      <c r="J15663" s="23" t="n">
        <f aca="false">IF(AND(E15663="Priority",ISNUMBER('Cost model'!N320)),'Cost model'!N320,'Cost model'!M320)</f>
        <v>24.5</v>
      </c>
      <c r="K15663" s="14" t="n">
        <f aca="false">J15663-H15663</f>
        <v>-0.0700000000000003</v>
      </c>
      <c r="L15663" s="14" t="n">
        <f aca="false">G15663-H15663</f>
        <v>-15.07</v>
      </c>
    </row>
    <row r="15664" customFormat="false" ht="15" hidden="false" customHeight="false" outlineLevel="0" collapsed="false">
      <c r="A15664" s="2" t="s">
        <v>174</v>
      </c>
      <c r="B15664" s="2" t="s">
        <v>174</v>
      </c>
      <c r="C15664" s="2" t="s">
        <v>47</v>
      </c>
      <c r="D15664" s="2" t="s">
        <v>13</v>
      </c>
      <c r="E15664" s="2" t="s">
        <v>74</v>
      </c>
      <c r="F15664" s="2" t="s">
        <v>977</v>
      </c>
      <c r="G15664" s="14" t="n">
        <v>19</v>
      </c>
      <c r="H15664" s="14" t="n">
        <v>103.06</v>
      </c>
      <c r="I15664" s="14" t="n">
        <v>19</v>
      </c>
      <c r="J15664" s="23" t="n">
        <f aca="false">IF(AND(E15664="Priority",ISNUMBER('Cost model'!N173)),'Cost model'!N173,'Cost model'!M173)</f>
        <v>60</v>
      </c>
      <c r="K15664" s="14" t="n">
        <f aca="false">J15664-H15664</f>
        <v>-43.06</v>
      </c>
      <c r="L15664" s="14" t="n">
        <f aca="false">G15664-H15664</f>
        <v>-84.06</v>
      </c>
    </row>
    <row r="15665" customFormat="false" ht="15" hidden="false" customHeight="false" outlineLevel="0" collapsed="false">
      <c r="A15665" s="2" t="s">
        <v>221</v>
      </c>
      <c r="B15665" s="2" t="s">
        <v>221</v>
      </c>
      <c r="C15665" s="2" t="s">
        <v>49</v>
      </c>
      <c r="D15665" s="2" t="s">
        <v>12</v>
      </c>
      <c r="E15665" s="2" t="s">
        <v>74</v>
      </c>
      <c r="F15665" s="2" t="s">
        <v>977</v>
      </c>
      <c r="G15665" s="14" t="n">
        <v>19.5</v>
      </c>
      <c r="H15665" s="14" t="n">
        <v>83.53</v>
      </c>
      <c r="I15665" s="14" t="n">
        <v>19.5</v>
      </c>
      <c r="J15665" s="23" t="n">
        <f aca="false">IF(AND(E15665="Priority",ISNUMBER('Cost model'!N742)),'Cost model'!N742,'Cost model'!M742)</f>
        <v>60</v>
      </c>
      <c r="K15665" s="14" t="n">
        <f aca="false">J15665-H15665</f>
        <v>-23.53</v>
      </c>
      <c r="L15665" s="14" t="n">
        <f aca="false">G15665-H15665</f>
        <v>-64.03</v>
      </c>
    </row>
    <row r="15666" customFormat="false" ht="15" hidden="false" customHeight="false" outlineLevel="0" collapsed="false">
      <c r="A15666" s="2" t="s">
        <v>174</v>
      </c>
      <c r="B15666" s="2" t="s">
        <v>142</v>
      </c>
      <c r="C15666" s="2" t="s">
        <v>47</v>
      </c>
      <c r="D15666" s="2" t="s">
        <v>13</v>
      </c>
      <c r="E15666" s="2" t="s">
        <v>74</v>
      </c>
      <c r="F15666" s="2" t="s">
        <v>976</v>
      </c>
      <c r="G15666" s="14" t="n">
        <v>19</v>
      </c>
      <c r="H15666" s="14" t="n">
        <v>59.47</v>
      </c>
      <c r="I15666" s="14" t="n">
        <v>19</v>
      </c>
      <c r="J15666" s="23" t="n">
        <f aca="false">IF(AND(E15666="Priority",ISNUMBER('Cost model'!N128)),'Cost model'!N128,'Cost model'!M128)</f>
        <v>65</v>
      </c>
      <c r="K15666" s="14" t="n">
        <f aca="false">J15666-H15666</f>
        <v>5.53</v>
      </c>
      <c r="L15666" s="14" t="n">
        <f aca="false">G15666-H15666</f>
        <v>-40.47</v>
      </c>
    </row>
    <row r="15667" customFormat="false" ht="15" hidden="false" customHeight="false" outlineLevel="0" collapsed="false">
      <c r="A15667" s="2" t="s">
        <v>142</v>
      </c>
      <c r="B15667" s="2" t="s">
        <v>174</v>
      </c>
      <c r="C15667" s="2" t="s">
        <v>47</v>
      </c>
      <c r="D15667" s="2" t="s">
        <v>10</v>
      </c>
      <c r="E15667" s="2" t="s">
        <v>74</v>
      </c>
      <c r="F15667" s="2" t="s">
        <v>976</v>
      </c>
      <c r="G15667" s="14" t="n">
        <v>9.5</v>
      </c>
      <c r="H15667" s="14" t="n">
        <v>5.61</v>
      </c>
      <c r="I15667" s="14" t="n">
        <v>14.5</v>
      </c>
      <c r="J15667" s="23" t="n">
        <f aca="false">IF(AND(E15667="Priority",ISNUMBER('Cost model'!N692)),'Cost model'!N692,'Cost model'!M692)</f>
        <v>9.5</v>
      </c>
      <c r="K15667" s="14" t="n">
        <f aca="false">J15667-H15667</f>
        <v>3.89</v>
      </c>
      <c r="L15667" s="14" t="n">
        <f aca="false">G15667-H15667</f>
        <v>3.89</v>
      </c>
    </row>
    <row r="15668" customFormat="false" ht="15" hidden="false" customHeight="false" outlineLevel="0" collapsed="false">
      <c r="A15668" s="2" t="s">
        <v>174</v>
      </c>
      <c r="B15668" s="2" t="s">
        <v>174</v>
      </c>
      <c r="C15668" s="2" t="s">
        <v>48</v>
      </c>
      <c r="D15668" s="2" t="s">
        <v>10</v>
      </c>
      <c r="E15668" s="2" t="s">
        <v>74</v>
      </c>
      <c r="F15668" s="2" t="s">
        <v>977</v>
      </c>
      <c r="G15668" s="14" t="n">
        <v>12.5</v>
      </c>
      <c r="H15668" s="14" t="n">
        <v>7.84</v>
      </c>
      <c r="I15668" s="14" t="n">
        <v>12.5</v>
      </c>
      <c r="J15668" s="23" t="n">
        <f aca="false">IF(AND(E15668="Priority",ISNUMBER('Cost model'!N168)),'Cost model'!N168,'Cost model'!M168)</f>
        <v>13.5</v>
      </c>
      <c r="K15668" s="14" t="n">
        <f aca="false">J15668-H15668</f>
        <v>5.66</v>
      </c>
      <c r="L15668" s="14" t="n">
        <f aca="false">G15668-H15668</f>
        <v>4.66</v>
      </c>
    </row>
    <row r="15669" customFormat="false" ht="15" hidden="false" customHeight="false" outlineLevel="0" collapsed="false">
      <c r="A15669" s="2" t="s">
        <v>174</v>
      </c>
      <c r="B15669" s="2" t="s">
        <v>142</v>
      </c>
      <c r="C15669" s="2" t="s">
        <v>49</v>
      </c>
      <c r="D15669" s="2" t="s">
        <v>12</v>
      </c>
      <c r="E15669" s="2" t="s">
        <v>74</v>
      </c>
      <c r="F15669" s="2" t="s">
        <v>976</v>
      </c>
      <c r="G15669" s="14" t="n">
        <v>19.5</v>
      </c>
      <c r="H15669" s="14" t="n">
        <v>103.64</v>
      </c>
      <c r="I15669" s="14" t="n">
        <v>19.5</v>
      </c>
      <c r="J15669" s="23" t="n">
        <f aca="false">IF(AND(E15669="Priority",ISNUMBER('Cost model'!N127)),'Cost model'!N127,'Cost model'!M127)</f>
        <v>50</v>
      </c>
      <c r="K15669" s="14" t="n">
        <f aca="false">J15669-H15669</f>
        <v>-53.64</v>
      </c>
      <c r="L15669" s="14" t="n">
        <f aca="false">G15669-H15669</f>
        <v>-84.14</v>
      </c>
    </row>
    <row r="15670" customFormat="false" ht="15" hidden="false" customHeight="false" outlineLevel="0" collapsed="false">
      <c r="A15670" s="2" t="s">
        <v>158</v>
      </c>
      <c r="B15670" s="2" t="s">
        <v>158</v>
      </c>
      <c r="C15670" s="2" t="s">
        <v>47</v>
      </c>
      <c r="D15670" s="2" t="s">
        <v>12</v>
      </c>
      <c r="E15670" s="2" t="s">
        <v>74</v>
      </c>
      <c r="F15670" s="2" t="s">
        <v>977</v>
      </c>
      <c r="G15670" s="14" t="n">
        <v>9.5</v>
      </c>
      <c r="H15670" s="14" t="n">
        <v>14.99</v>
      </c>
      <c r="I15670" s="14" t="n">
        <v>9.5</v>
      </c>
      <c r="J15670" s="23" t="n">
        <f aca="false">IF(AND(E15670="Priority",ISNUMBER('Cost model'!N425)),'Cost model'!N425,'Cost model'!M425)</f>
        <v>14.5</v>
      </c>
      <c r="K15670" s="14" t="n">
        <f aca="false">J15670-H15670</f>
        <v>-0.49</v>
      </c>
      <c r="L15670" s="14" t="n">
        <f aca="false">G15670-H15670</f>
        <v>-5.49</v>
      </c>
    </row>
    <row r="15671" customFormat="false" ht="15" hidden="false" customHeight="false" outlineLevel="0" collapsed="false">
      <c r="A15671" s="2" t="s">
        <v>174</v>
      </c>
      <c r="B15671" s="2" t="s">
        <v>158</v>
      </c>
      <c r="C15671" s="2" t="s">
        <v>47</v>
      </c>
      <c r="D15671" s="2" t="s">
        <v>10</v>
      </c>
      <c r="E15671" s="2" t="s">
        <v>74</v>
      </c>
      <c r="F15671" s="2" t="s">
        <v>976</v>
      </c>
      <c r="G15671" s="14" t="n">
        <v>9.5</v>
      </c>
      <c r="H15671" s="14" t="n">
        <v>8.24</v>
      </c>
      <c r="I15671" s="14" t="n">
        <v>14.5</v>
      </c>
      <c r="J15671" s="23" t="n">
        <f aca="false">IF(AND(E15671="Priority",ISNUMBER('Cost model'!N137)),'Cost model'!N137,'Cost model'!M137)</f>
        <v>13.5</v>
      </c>
      <c r="K15671" s="14" t="n">
        <f aca="false">J15671-H15671</f>
        <v>5.26</v>
      </c>
      <c r="L15671" s="14" t="n">
        <f aca="false">G15671-H15671</f>
        <v>1.26</v>
      </c>
    </row>
    <row r="15672" customFormat="false" ht="15" hidden="false" customHeight="false" outlineLevel="0" collapsed="false">
      <c r="A15672" s="2" t="s">
        <v>142</v>
      </c>
      <c r="B15672" s="2" t="s">
        <v>174</v>
      </c>
      <c r="C15672" s="2" t="s">
        <v>49</v>
      </c>
      <c r="D15672" s="2" t="s">
        <v>12</v>
      </c>
      <c r="E15672" s="2" t="s">
        <v>74</v>
      </c>
      <c r="F15672" s="2" t="s">
        <v>976</v>
      </c>
      <c r="G15672" s="14" t="n">
        <v>29.5</v>
      </c>
      <c r="H15672" s="14" t="n">
        <v>44.72</v>
      </c>
      <c r="I15672" s="14" t="n">
        <v>19.5</v>
      </c>
      <c r="J15672" s="23" t="n">
        <f aca="false">IF(AND(E15672="Priority",ISNUMBER('Cost model'!N697)),'Cost model'!N697,'Cost model'!M697)</f>
        <v>55</v>
      </c>
      <c r="K15672" s="14" t="n">
        <f aca="false">J15672-H15672</f>
        <v>10.28</v>
      </c>
      <c r="L15672" s="14" t="n">
        <f aca="false">G15672-H15672</f>
        <v>-15.22</v>
      </c>
    </row>
    <row r="15673" customFormat="false" ht="15" hidden="false" customHeight="false" outlineLevel="0" collapsed="false">
      <c r="A15673" s="2" t="s">
        <v>174</v>
      </c>
      <c r="B15673" s="2" t="s">
        <v>174</v>
      </c>
      <c r="C15673" s="2" t="s">
        <v>48</v>
      </c>
      <c r="D15673" s="2" t="s">
        <v>12</v>
      </c>
      <c r="E15673" s="2" t="s">
        <v>83</v>
      </c>
      <c r="F15673" s="2" t="s">
        <v>977</v>
      </c>
      <c r="G15673" s="14" t="n">
        <v>19.5</v>
      </c>
      <c r="H15673" s="14" t="n">
        <v>47.65</v>
      </c>
      <c r="I15673" s="14" t="n">
        <v>19.5</v>
      </c>
      <c r="J15673" s="23" t="n">
        <f aca="false">IF(AND(E15673="Priority",ISNUMBER('Cost model'!N171)),'Cost model'!N171,'Cost model'!M171)</f>
        <v>55</v>
      </c>
      <c r="K15673" s="14" t="n">
        <f aca="false">J15673-H15673</f>
        <v>7.35</v>
      </c>
      <c r="L15673" s="14" t="n">
        <f aca="false">G15673-H15673</f>
        <v>-28.15</v>
      </c>
    </row>
    <row r="15674" customFormat="false" ht="15" hidden="false" customHeight="false" outlineLevel="0" collapsed="false">
      <c r="A15674" s="2" t="s">
        <v>342</v>
      </c>
      <c r="B15674" s="2" t="s">
        <v>158</v>
      </c>
      <c r="C15674" s="2" t="s">
        <v>49</v>
      </c>
      <c r="D15674" s="2" t="s">
        <v>15</v>
      </c>
      <c r="E15674" s="2" t="s">
        <v>74</v>
      </c>
      <c r="F15674" s="2" t="s">
        <v>976</v>
      </c>
      <c r="G15674" s="14" t="n">
        <v>150</v>
      </c>
      <c r="H15674" s="14" t="n">
        <v>121.85</v>
      </c>
      <c r="I15674" s="14" t="n">
        <v>350</v>
      </c>
      <c r="J15674" s="23" t="n">
        <f aca="false">IF(AND(E15674="Priority",ISNUMBER('Cost model'!N226)),'Cost model'!N226,'Cost model'!M226)</f>
        <v>405</v>
      </c>
      <c r="K15674" s="14" t="n">
        <f aca="false">J15674-H15674</f>
        <v>283.15</v>
      </c>
      <c r="L15674" s="14" t="n">
        <f aca="false">G15674-H15674</f>
        <v>28.15</v>
      </c>
    </row>
    <row r="15675" customFormat="false" ht="15" hidden="false" customHeight="false" outlineLevel="0" collapsed="false">
      <c r="A15675" s="2" t="s">
        <v>124</v>
      </c>
      <c r="B15675" s="2" t="s">
        <v>124</v>
      </c>
      <c r="C15675" s="2" t="s">
        <v>49</v>
      </c>
      <c r="D15675" s="2" t="s">
        <v>13</v>
      </c>
      <c r="E15675" s="2" t="s">
        <v>74</v>
      </c>
      <c r="F15675" s="2" t="s">
        <v>977</v>
      </c>
      <c r="G15675" s="14" t="n">
        <v>50</v>
      </c>
      <c r="H15675" s="14" t="n">
        <v>134.79</v>
      </c>
      <c r="I15675" s="14" t="n">
        <v>50</v>
      </c>
      <c r="J15675" s="23" t="n">
        <f aca="false">IF(AND(E15675="Priority",ISNUMBER('Cost model'!N325)),'Cost model'!N325,'Cost model'!M325)</f>
        <v>110</v>
      </c>
      <c r="K15675" s="14" t="n">
        <f aca="false">J15675-H15675</f>
        <v>-24.79</v>
      </c>
      <c r="L15675" s="14" t="n">
        <f aca="false">G15675-H15675</f>
        <v>-84.79</v>
      </c>
    </row>
    <row r="15676" customFormat="false" ht="15" hidden="false" customHeight="false" outlineLevel="0" collapsed="false">
      <c r="A15676" s="2" t="s">
        <v>174</v>
      </c>
      <c r="B15676" s="2" t="s">
        <v>124</v>
      </c>
      <c r="C15676" s="2" t="s">
        <v>49</v>
      </c>
      <c r="D15676" s="2" t="s">
        <v>10</v>
      </c>
      <c r="E15676" s="2" t="s">
        <v>83</v>
      </c>
      <c r="F15676" s="2" t="s">
        <v>976</v>
      </c>
      <c r="G15676" s="14" t="n">
        <v>24.5</v>
      </c>
      <c r="H15676" s="14" t="n">
        <v>21.7</v>
      </c>
      <c r="I15676" s="14" t="n">
        <v>24.5</v>
      </c>
      <c r="J15676" s="23" t="n">
        <f aca="false">IF(AND(E15676="Priority",ISNUMBER('Cost model'!N109)),'Cost model'!N109,'Cost model'!M109)</f>
        <v>25.5</v>
      </c>
      <c r="K15676" s="14" t="n">
        <f aca="false">J15676-H15676</f>
        <v>3.8</v>
      </c>
      <c r="L15676" s="14" t="n">
        <f aca="false">G15676-H15676</f>
        <v>2.8</v>
      </c>
    </row>
    <row r="15677" customFormat="false" ht="15" hidden="false" customHeight="false" outlineLevel="0" collapsed="false">
      <c r="A15677" s="2" t="s">
        <v>174</v>
      </c>
      <c r="B15677" s="2" t="s">
        <v>142</v>
      </c>
      <c r="C15677" s="2" t="s">
        <v>49</v>
      </c>
      <c r="D15677" s="2" t="s">
        <v>12</v>
      </c>
      <c r="E15677" s="2" t="s">
        <v>74</v>
      </c>
      <c r="F15677" s="2" t="s">
        <v>976</v>
      </c>
      <c r="G15677" s="14" t="n">
        <v>17.5</v>
      </c>
      <c r="H15677" s="14" t="n">
        <v>21.86</v>
      </c>
      <c r="I15677" s="14" t="n">
        <v>19.5</v>
      </c>
      <c r="J15677" s="23" t="n">
        <f aca="false">IF(AND(E15677="Priority",ISNUMBER('Cost model'!N127)),'Cost model'!N127,'Cost model'!M127)</f>
        <v>50</v>
      </c>
      <c r="K15677" s="14" t="n">
        <f aca="false">J15677-H15677</f>
        <v>28.14</v>
      </c>
      <c r="L15677" s="14" t="n">
        <f aca="false">G15677-H15677</f>
        <v>-4.36</v>
      </c>
    </row>
    <row r="15678" customFormat="false" ht="15" hidden="false" customHeight="false" outlineLevel="0" collapsed="false">
      <c r="A15678" s="2" t="s">
        <v>205</v>
      </c>
      <c r="B15678" s="2" t="s">
        <v>124</v>
      </c>
      <c r="C15678" s="2" t="s">
        <v>48</v>
      </c>
      <c r="D15678" s="2" t="s">
        <v>12</v>
      </c>
      <c r="E15678" s="2" t="s">
        <v>74</v>
      </c>
      <c r="F15678" s="2" t="s">
        <v>976</v>
      </c>
      <c r="G15678" s="14" t="n">
        <v>19.5</v>
      </c>
      <c r="H15678" s="14" t="n">
        <v>74.16</v>
      </c>
      <c r="I15678" s="14" t="n">
        <v>24.5</v>
      </c>
      <c r="J15678" s="23" t="n">
        <f aca="false">IF(AND(E15678="Priority",ISNUMBER('Cost model'!N576)),'Cost model'!N576,'Cost model'!M576)</f>
        <v>70</v>
      </c>
      <c r="K15678" s="14" t="n">
        <f aca="false">J15678-H15678</f>
        <v>-4.16</v>
      </c>
      <c r="L15678" s="14" t="n">
        <f aca="false">G15678-H15678</f>
        <v>-54.66</v>
      </c>
    </row>
    <row r="15679" customFormat="false" ht="15" hidden="false" customHeight="false" outlineLevel="0" collapsed="false">
      <c r="A15679" s="2" t="s">
        <v>174</v>
      </c>
      <c r="B15679" s="2" t="s">
        <v>124</v>
      </c>
      <c r="C15679" s="2" t="s">
        <v>47</v>
      </c>
      <c r="D15679" s="2" t="s">
        <v>10</v>
      </c>
      <c r="E15679" s="2" t="s">
        <v>74</v>
      </c>
      <c r="F15679" s="2" t="s">
        <v>976</v>
      </c>
      <c r="G15679" s="14" t="n">
        <v>9.5</v>
      </c>
      <c r="H15679" s="14" t="n">
        <v>10.47</v>
      </c>
      <c r="I15679" s="14" t="n">
        <v>9.5</v>
      </c>
      <c r="J15679" s="23" t="n">
        <f aca="false">IF(AND(E15679="Priority",ISNUMBER('Cost model'!N107)),'Cost model'!N107,'Cost model'!M107)</f>
        <v>12.5</v>
      </c>
      <c r="K15679" s="14" t="n">
        <f aca="false">J15679-H15679</f>
        <v>2.03</v>
      </c>
      <c r="L15679" s="14" t="n">
        <f aca="false">G15679-H15679</f>
        <v>-0.970000000000001</v>
      </c>
    </row>
    <row r="15680" customFormat="false" ht="15" hidden="false" customHeight="false" outlineLevel="0" collapsed="false">
      <c r="A15680" s="2" t="s">
        <v>142</v>
      </c>
      <c r="B15680" s="2" t="s">
        <v>142</v>
      </c>
      <c r="C15680" s="2" t="s">
        <v>48</v>
      </c>
      <c r="D15680" s="2" t="s">
        <v>10</v>
      </c>
      <c r="E15680" s="2" t="s">
        <v>74</v>
      </c>
      <c r="F15680" s="2" t="s">
        <v>977</v>
      </c>
      <c r="G15680" s="14" t="n">
        <v>12.5</v>
      </c>
      <c r="H15680" s="14" t="n">
        <v>15.57</v>
      </c>
      <c r="I15680" s="14" t="n">
        <v>12.5</v>
      </c>
      <c r="J15680" s="23" t="n">
        <f aca="false">IF(AND(E15680="Priority",ISNUMBER('Cost model'!N633)),'Cost model'!N633,'Cost model'!M633)</f>
        <v>11.5</v>
      </c>
      <c r="K15680" s="14" t="n">
        <f aca="false">J15680-H15680</f>
        <v>-4.07</v>
      </c>
      <c r="L15680" s="14" t="n">
        <f aca="false">G15680-H15680</f>
        <v>-3.07</v>
      </c>
    </row>
    <row r="15681" customFormat="false" ht="15" hidden="false" customHeight="false" outlineLevel="0" collapsed="false">
      <c r="A15681" s="2" t="s">
        <v>174</v>
      </c>
      <c r="B15681" s="2" t="s">
        <v>174</v>
      </c>
      <c r="C15681" s="2" t="s">
        <v>48</v>
      </c>
      <c r="D15681" s="2" t="s">
        <v>10</v>
      </c>
      <c r="E15681" s="2" t="s">
        <v>83</v>
      </c>
      <c r="F15681" s="2" t="s">
        <v>977</v>
      </c>
      <c r="G15681" s="14" t="n">
        <v>17.5</v>
      </c>
      <c r="H15681" s="14" t="n">
        <v>18.32</v>
      </c>
      <c r="I15681" s="14" t="n">
        <v>17.5</v>
      </c>
      <c r="J15681" s="23" t="n">
        <f aca="false">IF(AND(E15681="Priority",ISNUMBER('Cost model'!N168)),'Cost model'!N168,'Cost model'!M168)</f>
        <v>18.5</v>
      </c>
      <c r="K15681" s="14" t="n">
        <f aca="false">J15681-H15681</f>
        <v>0.18</v>
      </c>
      <c r="L15681" s="14" t="n">
        <f aca="false">G15681-H15681</f>
        <v>-0.82</v>
      </c>
    </row>
    <row r="15682" customFormat="false" ht="15" hidden="false" customHeight="false" outlineLevel="0" collapsed="false">
      <c r="A15682" s="2" t="s">
        <v>221</v>
      </c>
      <c r="B15682" s="2" t="s">
        <v>221</v>
      </c>
      <c r="C15682" s="2" t="s">
        <v>49</v>
      </c>
      <c r="D15682" s="2" t="s">
        <v>14</v>
      </c>
      <c r="E15682" s="2" t="s">
        <v>74</v>
      </c>
      <c r="F15682" s="2" t="s">
        <v>977</v>
      </c>
      <c r="G15682" s="14" t="n">
        <v>125</v>
      </c>
      <c r="H15682" s="14" t="n">
        <v>425.47</v>
      </c>
      <c r="I15682" s="14" t="n">
        <v>125</v>
      </c>
      <c r="J15682" s="23" t="n">
        <f aca="false">IF(AND(E15682="Priority",ISNUMBER('Cost model'!N748)),'Cost model'!N748,'Cost model'!M748)</f>
        <v>235</v>
      </c>
      <c r="K15682" s="14" t="n">
        <f aca="false">J15682-H15682</f>
        <v>-190.47</v>
      </c>
      <c r="L15682" s="14" t="n">
        <f aca="false">G15682-H15682</f>
        <v>-300.47</v>
      </c>
    </row>
    <row r="15683" customFormat="false" ht="15" hidden="false" customHeight="false" outlineLevel="0" collapsed="false">
      <c r="A15683" s="2" t="s">
        <v>124</v>
      </c>
      <c r="B15683" s="2" t="s">
        <v>124</v>
      </c>
      <c r="C15683" s="2" t="s">
        <v>48</v>
      </c>
      <c r="D15683" s="2" t="s">
        <v>12</v>
      </c>
      <c r="E15683" s="2" t="s">
        <v>74</v>
      </c>
      <c r="F15683" s="2" t="s">
        <v>977</v>
      </c>
      <c r="G15683" s="14" t="n">
        <v>12.5</v>
      </c>
      <c r="H15683" s="14" t="n">
        <v>46.51</v>
      </c>
      <c r="I15683" s="14" t="n">
        <v>12.5</v>
      </c>
      <c r="J15683" s="23" t="n">
        <f aca="false">IF(AND(E15683="Priority",ISNUMBER('Cost model'!N321)),'Cost model'!N321,'Cost model'!M321)</f>
        <v>40</v>
      </c>
      <c r="K15683" s="14" t="n">
        <f aca="false">J15683-H15683</f>
        <v>-6.51</v>
      </c>
      <c r="L15683" s="14" t="n">
        <f aca="false">G15683-H15683</f>
        <v>-34.01</v>
      </c>
    </row>
    <row r="15684" customFormat="false" ht="15" hidden="false" customHeight="false" outlineLevel="0" collapsed="false">
      <c r="A15684" s="2" t="s">
        <v>221</v>
      </c>
      <c r="B15684" s="2" t="s">
        <v>124</v>
      </c>
      <c r="C15684" s="2" t="s">
        <v>47</v>
      </c>
      <c r="D15684" s="2" t="s">
        <v>12</v>
      </c>
      <c r="E15684" s="2" t="s">
        <v>74</v>
      </c>
      <c r="F15684" s="2" t="s">
        <v>976</v>
      </c>
      <c r="G15684" s="14" t="n">
        <v>19.5</v>
      </c>
      <c r="H15684" s="14" t="n">
        <v>41.13</v>
      </c>
      <c r="I15684" s="14" t="n">
        <v>24.5</v>
      </c>
      <c r="J15684" s="23" t="n">
        <f aca="false">IF(AND(E15684="Priority",ISNUMBER('Cost model'!N800)),'Cost model'!N800,'Cost model'!M800)</f>
        <v>45</v>
      </c>
      <c r="K15684" s="14" t="n">
        <f aca="false">J15684-H15684</f>
        <v>3.87</v>
      </c>
      <c r="L15684" s="14" t="n">
        <f aca="false">G15684-H15684</f>
        <v>-21.63</v>
      </c>
    </row>
    <row r="15685" customFormat="false" ht="15" hidden="false" customHeight="false" outlineLevel="0" collapsed="false">
      <c r="A15685" s="2" t="s">
        <v>124</v>
      </c>
      <c r="B15685" s="2" t="s">
        <v>124</v>
      </c>
      <c r="C15685" s="2" t="s">
        <v>48</v>
      </c>
      <c r="D15685" s="2" t="s">
        <v>12</v>
      </c>
      <c r="E15685" s="2" t="s">
        <v>83</v>
      </c>
      <c r="F15685" s="2" t="s">
        <v>977</v>
      </c>
      <c r="G15685" s="14" t="n">
        <v>19.5</v>
      </c>
      <c r="H15685" s="14" t="n">
        <v>26.02</v>
      </c>
      <c r="I15685" s="14" t="n">
        <v>19.5</v>
      </c>
      <c r="J15685" s="23" t="n">
        <f aca="false">IF(AND(E15685="Priority",ISNUMBER('Cost model'!N321)),'Cost model'!N321,'Cost model'!M321)</f>
        <v>55</v>
      </c>
      <c r="K15685" s="14" t="n">
        <f aca="false">J15685-H15685</f>
        <v>28.98</v>
      </c>
      <c r="L15685" s="14" t="n">
        <f aca="false">G15685-H15685</f>
        <v>-6.52</v>
      </c>
    </row>
    <row r="15686" customFormat="false" ht="15" hidden="false" customHeight="false" outlineLevel="0" collapsed="false">
      <c r="A15686" s="2" t="s">
        <v>174</v>
      </c>
      <c r="B15686" s="2" t="s">
        <v>174</v>
      </c>
      <c r="C15686" s="2" t="s">
        <v>47</v>
      </c>
      <c r="D15686" s="2" t="s">
        <v>10</v>
      </c>
      <c r="E15686" s="2" t="s">
        <v>74</v>
      </c>
      <c r="F15686" s="2" t="s">
        <v>977</v>
      </c>
      <c r="G15686" s="14" t="n">
        <v>9.5</v>
      </c>
      <c r="H15686" s="14" t="n">
        <v>8.16</v>
      </c>
      <c r="I15686" s="14" t="n">
        <v>9.5</v>
      </c>
      <c r="J15686" s="23" t="n">
        <f aca="false">IF(AND(E15686="Priority",ISNUMBER('Cost model'!N167)),'Cost model'!N167,'Cost model'!M167)</f>
        <v>8.5</v>
      </c>
      <c r="K15686" s="14" t="n">
        <f aca="false">J15686-H15686</f>
        <v>0.34</v>
      </c>
      <c r="L15686" s="14" t="n">
        <f aca="false">G15686-H15686</f>
        <v>1.34</v>
      </c>
    </row>
    <row r="15687" customFormat="false" ht="15" hidden="false" customHeight="false" outlineLevel="0" collapsed="false">
      <c r="A15687" s="2" t="s">
        <v>142</v>
      </c>
      <c r="B15687" s="2" t="s">
        <v>174</v>
      </c>
      <c r="C15687" s="2" t="s">
        <v>47</v>
      </c>
      <c r="D15687" s="2" t="s">
        <v>10</v>
      </c>
      <c r="E15687" s="2" t="s">
        <v>74</v>
      </c>
      <c r="F15687" s="2" t="s">
        <v>976</v>
      </c>
      <c r="G15687" s="14" t="n">
        <v>9.5</v>
      </c>
      <c r="H15687" s="14" t="n">
        <v>5.61</v>
      </c>
      <c r="I15687" s="14" t="n">
        <v>14.5</v>
      </c>
      <c r="J15687" s="23" t="n">
        <f aca="false">IF(AND(E15687="Priority",ISNUMBER('Cost model'!N692)),'Cost model'!N692,'Cost model'!M692)</f>
        <v>9.5</v>
      </c>
      <c r="K15687" s="14" t="n">
        <f aca="false">J15687-H15687</f>
        <v>3.89</v>
      </c>
      <c r="L15687" s="14" t="n">
        <f aca="false">G15687-H15687</f>
        <v>3.89</v>
      </c>
    </row>
    <row r="15688" customFormat="false" ht="15" hidden="false" customHeight="false" outlineLevel="0" collapsed="false">
      <c r="A15688" s="2" t="s">
        <v>221</v>
      </c>
      <c r="B15688" s="2" t="s">
        <v>221</v>
      </c>
      <c r="C15688" s="2" t="s">
        <v>47</v>
      </c>
      <c r="D15688" s="2" t="s">
        <v>10</v>
      </c>
      <c r="E15688" s="2" t="s">
        <v>74</v>
      </c>
      <c r="F15688" s="2" t="s">
        <v>977</v>
      </c>
      <c r="G15688" s="14" t="n">
        <v>9.5</v>
      </c>
      <c r="H15688" s="14" t="n">
        <v>7.95</v>
      </c>
      <c r="I15688" s="14" t="n">
        <v>9.5</v>
      </c>
      <c r="J15688" s="23" t="n">
        <f aca="false">IF(AND(E15688="Priority",ISNUMBER('Cost model'!N737)),'Cost model'!N737,'Cost model'!M737)</f>
        <v>8.5</v>
      </c>
      <c r="K15688" s="14" t="n">
        <f aca="false">J15688-H15688</f>
        <v>0.55</v>
      </c>
      <c r="L15688" s="14" t="n">
        <f aca="false">G15688-H15688</f>
        <v>1.55</v>
      </c>
    </row>
    <row r="15689" customFormat="false" ht="15" hidden="false" customHeight="false" outlineLevel="0" collapsed="false">
      <c r="A15689" s="2" t="s">
        <v>221</v>
      </c>
      <c r="B15689" s="2" t="s">
        <v>221</v>
      </c>
      <c r="C15689" s="2" t="s">
        <v>47</v>
      </c>
      <c r="D15689" s="2" t="s">
        <v>10</v>
      </c>
      <c r="E15689" s="2" t="s">
        <v>74</v>
      </c>
      <c r="F15689" s="2" t="s">
        <v>977</v>
      </c>
      <c r="G15689" s="14" t="n">
        <v>9.5</v>
      </c>
      <c r="H15689" s="14" t="n">
        <v>7.82</v>
      </c>
      <c r="I15689" s="14" t="n">
        <v>9.5</v>
      </c>
      <c r="J15689" s="23" t="n">
        <f aca="false">IF(AND(E15689="Priority",ISNUMBER('Cost model'!N737)),'Cost model'!N737,'Cost model'!M737)</f>
        <v>8.5</v>
      </c>
      <c r="K15689" s="14" t="n">
        <f aca="false">J15689-H15689</f>
        <v>0.68</v>
      </c>
      <c r="L15689" s="14" t="n">
        <f aca="false">G15689-H15689</f>
        <v>1.68</v>
      </c>
    </row>
    <row r="15690" customFormat="false" ht="15" hidden="false" customHeight="false" outlineLevel="0" collapsed="false">
      <c r="A15690" s="2" t="s">
        <v>124</v>
      </c>
      <c r="B15690" s="2" t="s">
        <v>124</v>
      </c>
      <c r="C15690" s="2" t="s">
        <v>48</v>
      </c>
      <c r="D15690" s="2" t="s">
        <v>15</v>
      </c>
      <c r="E15690" s="2" t="s">
        <v>74</v>
      </c>
      <c r="F15690" s="2" t="s">
        <v>977</v>
      </c>
      <c r="G15690" s="14" t="n">
        <v>85</v>
      </c>
      <c r="H15690" s="14" t="n">
        <v>306.2</v>
      </c>
      <c r="I15690" s="14" t="n">
        <v>85</v>
      </c>
      <c r="J15690" s="23" t="n">
        <f aca="false">IF(AND(E15690="Priority",ISNUMBER('Cost model'!N330)),'Cost model'!N330,'Cost model'!M330)</f>
        <v>180</v>
      </c>
      <c r="K15690" s="14" t="n">
        <f aca="false">J15690-H15690</f>
        <v>-126.2</v>
      </c>
      <c r="L15690" s="14" t="n">
        <f aca="false">G15690-H15690</f>
        <v>-221.2</v>
      </c>
    </row>
    <row r="15691" customFormat="false" ht="15" hidden="false" customHeight="false" outlineLevel="0" collapsed="false">
      <c r="A15691" s="2" t="s">
        <v>124</v>
      </c>
      <c r="B15691" s="2" t="s">
        <v>124</v>
      </c>
      <c r="C15691" s="2" t="s">
        <v>48</v>
      </c>
      <c r="D15691" s="2" t="s">
        <v>10</v>
      </c>
      <c r="E15691" s="2" t="s">
        <v>83</v>
      </c>
      <c r="F15691" s="2" t="s">
        <v>977</v>
      </c>
      <c r="G15691" s="14" t="n">
        <v>17.5</v>
      </c>
      <c r="H15691" s="14" t="n">
        <v>41.13</v>
      </c>
      <c r="I15691" s="14" t="n">
        <v>17.5</v>
      </c>
      <c r="J15691" s="23" t="n">
        <f aca="false">IF(AND(E15691="Priority",ISNUMBER('Cost model'!N318)),'Cost model'!N318,'Cost model'!M318)</f>
        <v>19.5</v>
      </c>
      <c r="K15691" s="14" t="n">
        <f aca="false">J15691-H15691</f>
        <v>-21.63</v>
      </c>
      <c r="L15691" s="14" t="n">
        <f aca="false">G15691-H15691</f>
        <v>-23.63</v>
      </c>
    </row>
    <row r="15692" customFormat="false" ht="15" hidden="false" customHeight="false" outlineLevel="0" collapsed="false">
      <c r="A15692" s="2" t="s">
        <v>174</v>
      </c>
      <c r="B15692" s="2" t="s">
        <v>174</v>
      </c>
      <c r="C15692" s="2" t="s">
        <v>48</v>
      </c>
      <c r="D15692" s="2" t="s">
        <v>12</v>
      </c>
      <c r="E15692" s="2" t="s">
        <v>74</v>
      </c>
      <c r="F15692" s="2" t="s">
        <v>977</v>
      </c>
      <c r="G15692" s="14" t="n">
        <v>12.5</v>
      </c>
      <c r="H15692" s="14" t="n">
        <v>32.42</v>
      </c>
      <c r="I15692" s="14" t="n">
        <v>12.5</v>
      </c>
      <c r="J15692" s="23" t="n">
        <f aca="false">IF(AND(E15692="Priority",ISNUMBER('Cost model'!N171)),'Cost model'!N171,'Cost model'!M171)</f>
        <v>40</v>
      </c>
      <c r="K15692" s="14" t="n">
        <f aca="false">J15692-H15692</f>
        <v>7.58</v>
      </c>
      <c r="L15692" s="14" t="n">
        <f aca="false">G15692-H15692</f>
        <v>-19.92</v>
      </c>
    </row>
    <row r="15693" customFormat="false" ht="15" hidden="false" customHeight="false" outlineLevel="0" collapsed="false">
      <c r="A15693" s="2" t="s">
        <v>142</v>
      </c>
      <c r="B15693" s="2" t="s">
        <v>142</v>
      </c>
      <c r="C15693" s="2" t="s">
        <v>48</v>
      </c>
      <c r="D15693" s="2" t="s">
        <v>12</v>
      </c>
      <c r="E15693" s="2" t="s">
        <v>83</v>
      </c>
      <c r="F15693" s="2" t="s">
        <v>977</v>
      </c>
      <c r="G15693" s="14" t="n">
        <v>19.5</v>
      </c>
      <c r="H15693" s="14" t="n">
        <v>42.6</v>
      </c>
      <c r="I15693" s="14" t="n">
        <v>19.5</v>
      </c>
      <c r="J15693" s="23" t="n">
        <f aca="false">IF(AND(E15693="Priority",ISNUMBER('Cost model'!N636)),'Cost model'!N636,'Cost model'!M636)</f>
        <v>55</v>
      </c>
      <c r="K15693" s="14" t="n">
        <f aca="false">J15693-H15693</f>
        <v>12.4</v>
      </c>
      <c r="L15693" s="14" t="n">
        <f aca="false">G15693-H15693</f>
        <v>-23.1</v>
      </c>
    </row>
    <row r="15694" customFormat="false" ht="15" hidden="false" customHeight="false" outlineLevel="0" collapsed="false">
      <c r="A15694" s="2" t="s">
        <v>174</v>
      </c>
      <c r="B15694" s="2" t="s">
        <v>174</v>
      </c>
      <c r="C15694" s="2" t="s">
        <v>49</v>
      </c>
      <c r="D15694" s="2" t="s">
        <v>12</v>
      </c>
      <c r="E15694" s="2" t="s">
        <v>74</v>
      </c>
      <c r="F15694" s="2" t="s">
        <v>977</v>
      </c>
      <c r="G15694" s="14" t="n">
        <v>19.5</v>
      </c>
      <c r="H15694" s="14" t="n">
        <v>30.45</v>
      </c>
      <c r="I15694" s="14" t="n">
        <v>19.5</v>
      </c>
      <c r="J15694" s="23" t="n">
        <f aca="false">IF(AND(E15694="Priority",ISNUMBER('Cost model'!N172)),'Cost model'!N172,'Cost model'!M172)</f>
        <v>45</v>
      </c>
      <c r="K15694" s="14" t="n">
        <f aca="false">J15694-H15694</f>
        <v>14.55</v>
      </c>
      <c r="L15694" s="14" t="n">
        <f aca="false">G15694-H15694</f>
        <v>-10.95</v>
      </c>
    </row>
    <row r="15695" customFormat="false" ht="15" hidden="false" customHeight="false" outlineLevel="0" collapsed="false">
      <c r="A15695" s="2" t="s">
        <v>124</v>
      </c>
      <c r="B15695" s="2" t="s">
        <v>124</v>
      </c>
      <c r="C15695" s="2" t="s">
        <v>48</v>
      </c>
      <c r="D15695" s="2" t="s">
        <v>14</v>
      </c>
      <c r="E15695" s="2" t="s">
        <v>74</v>
      </c>
      <c r="F15695" s="2" t="s">
        <v>977</v>
      </c>
      <c r="G15695" s="14" t="n">
        <v>45</v>
      </c>
      <c r="H15695" s="14" t="n">
        <v>118.62</v>
      </c>
      <c r="I15695" s="14" t="n">
        <v>45</v>
      </c>
      <c r="J15695" s="23" t="n">
        <f aca="false">IF(AND(E15695="Priority",ISNUMBER('Cost model'!N327)),'Cost model'!N327,'Cost model'!M327)</f>
        <v>130</v>
      </c>
      <c r="K15695" s="14" t="n">
        <f aca="false">J15695-H15695</f>
        <v>11.38</v>
      </c>
      <c r="L15695" s="14" t="n">
        <f aca="false">G15695-H15695</f>
        <v>-73.62</v>
      </c>
    </row>
    <row r="15696" customFormat="false" ht="15" hidden="false" customHeight="false" outlineLevel="0" collapsed="false">
      <c r="A15696" s="2" t="s">
        <v>124</v>
      </c>
      <c r="B15696" s="2" t="s">
        <v>142</v>
      </c>
      <c r="C15696" s="2" t="s">
        <v>48</v>
      </c>
      <c r="D15696" s="2" t="s">
        <v>10</v>
      </c>
      <c r="E15696" s="2" t="s">
        <v>74</v>
      </c>
      <c r="F15696" s="2" t="s">
        <v>976</v>
      </c>
      <c r="G15696" s="14" t="n">
        <v>17.5</v>
      </c>
      <c r="H15696" s="14" t="n">
        <v>16.12</v>
      </c>
      <c r="I15696" s="14" t="n">
        <v>14.5</v>
      </c>
      <c r="J15696" s="23" t="n">
        <f aca="false">IF(AND(E15696="Priority",ISNUMBER('Cost model'!N333)),'Cost model'!N333,'Cost model'!M333)</f>
        <v>18.5</v>
      </c>
      <c r="K15696" s="14" t="n">
        <f aca="false">J15696-H15696</f>
        <v>2.38</v>
      </c>
      <c r="L15696" s="14" t="n">
        <f aca="false">G15696-H15696</f>
        <v>1.38</v>
      </c>
    </row>
    <row r="15697" customFormat="false" ht="15" hidden="false" customHeight="false" outlineLevel="0" collapsed="false">
      <c r="A15697" s="2" t="s">
        <v>174</v>
      </c>
      <c r="B15697" s="2" t="s">
        <v>174</v>
      </c>
      <c r="C15697" s="2" t="s">
        <v>48</v>
      </c>
      <c r="D15697" s="2" t="s">
        <v>12</v>
      </c>
      <c r="E15697" s="2" t="s">
        <v>83</v>
      </c>
      <c r="F15697" s="2" t="s">
        <v>977</v>
      </c>
      <c r="G15697" s="14" t="n">
        <v>19.5</v>
      </c>
      <c r="H15697" s="14" t="n">
        <v>47.45</v>
      </c>
      <c r="I15697" s="14" t="n">
        <v>19.5</v>
      </c>
      <c r="J15697" s="23" t="n">
        <f aca="false">IF(AND(E15697="Priority",ISNUMBER('Cost model'!N171)),'Cost model'!N171,'Cost model'!M171)</f>
        <v>55</v>
      </c>
      <c r="K15697" s="14" t="n">
        <f aca="false">J15697-H15697</f>
        <v>7.55</v>
      </c>
      <c r="L15697" s="14" t="n">
        <f aca="false">G15697-H15697</f>
        <v>-27.95</v>
      </c>
    </row>
    <row r="15698" customFormat="false" ht="15" hidden="false" customHeight="false" outlineLevel="0" collapsed="false">
      <c r="A15698" s="2" t="s">
        <v>123</v>
      </c>
      <c r="B15698" s="2" t="s">
        <v>124</v>
      </c>
      <c r="C15698" s="2" t="s">
        <v>47</v>
      </c>
      <c r="D15698" s="2" t="s">
        <v>10</v>
      </c>
      <c r="E15698" s="2" t="s">
        <v>83</v>
      </c>
      <c r="F15698" s="2" t="s">
        <v>976</v>
      </c>
      <c r="G15698" s="14" t="n">
        <v>19.5</v>
      </c>
      <c r="H15698" s="14" t="n">
        <v>22.98</v>
      </c>
      <c r="I15698" s="14" t="n">
        <v>19.5</v>
      </c>
      <c r="J15698" s="23" t="n">
        <f aca="false">IF(AND(E15698="Priority",ISNUMBER('Cost model'!N2)),'Cost model'!N2,'Cost model'!M2)</f>
        <v>19.5</v>
      </c>
      <c r="K15698" s="14" t="n">
        <f aca="false">J15698-H15698</f>
        <v>-3.48</v>
      </c>
      <c r="L15698" s="14" t="n">
        <f aca="false">G15698-H15698</f>
        <v>-3.48</v>
      </c>
    </row>
    <row r="15699" customFormat="false" ht="15" hidden="false" customHeight="false" outlineLevel="0" collapsed="false">
      <c r="A15699" s="2" t="s">
        <v>174</v>
      </c>
      <c r="B15699" s="2" t="s">
        <v>124</v>
      </c>
      <c r="C15699" s="2" t="s">
        <v>48</v>
      </c>
      <c r="D15699" s="2" t="s">
        <v>10</v>
      </c>
      <c r="E15699" s="2" t="s">
        <v>74</v>
      </c>
      <c r="F15699" s="2" t="s">
        <v>976</v>
      </c>
      <c r="G15699" s="14" t="n">
        <v>12.5</v>
      </c>
      <c r="H15699" s="14" t="n">
        <v>17.04</v>
      </c>
      <c r="I15699" s="14" t="n">
        <v>12.5</v>
      </c>
      <c r="J15699" s="23" t="n">
        <f aca="false">IF(AND(E15699="Priority",ISNUMBER('Cost model'!N108)),'Cost model'!N108,'Cost model'!M108)</f>
        <v>15.5</v>
      </c>
      <c r="K15699" s="14" t="n">
        <f aca="false">J15699-H15699</f>
        <v>-1.54</v>
      </c>
      <c r="L15699" s="14" t="n">
        <f aca="false">G15699-H15699</f>
        <v>-4.54</v>
      </c>
    </row>
    <row r="15700" customFormat="false" ht="15" hidden="false" customHeight="false" outlineLevel="0" collapsed="false">
      <c r="A15700" s="2" t="s">
        <v>221</v>
      </c>
      <c r="B15700" s="2" t="s">
        <v>221</v>
      </c>
      <c r="C15700" s="2" t="s">
        <v>49</v>
      </c>
      <c r="D15700" s="2" t="s">
        <v>10</v>
      </c>
      <c r="E15700" s="2" t="s">
        <v>74</v>
      </c>
      <c r="F15700" s="2" t="s">
        <v>977</v>
      </c>
      <c r="G15700" s="14" t="n">
        <v>17.5</v>
      </c>
      <c r="H15700" s="14" t="n">
        <v>18.82</v>
      </c>
      <c r="I15700" s="14" t="n">
        <v>17.5</v>
      </c>
      <c r="J15700" s="23" t="n">
        <f aca="false">IF(AND(E15700="Priority",ISNUMBER('Cost model'!N739)),'Cost model'!N739,'Cost model'!M739)</f>
        <v>17.5</v>
      </c>
      <c r="K15700" s="14" t="n">
        <f aca="false">J15700-H15700</f>
        <v>-1.32</v>
      </c>
      <c r="L15700" s="14" t="n">
        <f aca="false">G15700-H15700</f>
        <v>-1.32</v>
      </c>
    </row>
    <row r="15701" customFormat="false" ht="15" hidden="false" customHeight="false" outlineLevel="0" collapsed="false">
      <c r="A15701" s="2" t="s">
        <v>174</v>
      </c>
      <c r="B15701" s="2" t="s">
        <v>174</v>
      </c>
      <c r="C15701" s="2" t="s">
        <v>49</v>
      </c>
      <c r="D15701" s="2" t="s">
        <v>10</v>
      </c>
      <c r="E15701" s="2" t="s">
        <v>74</v>
      </c>
      <c r="F15701" s="2" t="s">
        <v>977</v>
      </c>
      <c r="G15701" s="14" t="n">
        <v>17.5</v>
      </c>
      <c r="H15701" s="14" t="n">
        <v>11.74</v>
      </c>
      <c r="I15701" s="14" t="n">
        <v>17.5</v>
      </c>
      <c r="J15701" s="23" t="n">
        <f aca="false">IF(AND(E15701="Priority",ISNUMBER('Cost model'!N169)),'Cost model'!N169,'Cost model'!M169)</f>
        <v>18.5</v>
      </c>
      <c r="K15701" s="14" t="n">
        <f aca="false">J15701-H15701</f>
        <v>6.76</v>
      </c>
      <c r="L15701" s="14" t="n">
        <f aca="false">G15701-H15701</f>
        <v>5.76</v>
      </c>
    </row>
    <row r="15702" customFormat="false" ht="15" hidden="false" customHeight="false" outlineLevel="0" collapsed="false">
      <c r="A15702" s="2" t="s">
        <v>124</v>
      </c>
      <c r="B15702" s="2" t="s">
        <v>124</v>
      </c>
      <c r="C15702" s="2" t="s">
        <v>49</v>
      </c>
      <c r="D15702" s="2" t="s">
        <v>12</v>
      </c>
      <c r="E15702" s="2" t="s">
        <v>74</v>
      </c>
      <c r="F15702" s="2" t="s">
        <v>977</v>
      </c>
      <c r="G15702" s="14" t="n">
        <v>19.5</v>
      </c>
      <c r="H15702" s="14" t="n">
        <v>44.2</v>
      </c>
      <c r="I15702" s="14" t="n">
        <v>19.5</v>
      </c>
      <c r="J15702" s="23" t="n">
        <f aca="false">IF(AND(E15702="Priority",ISNUMBER('Cost model'!N322)),'Cost model'!N322,'Cost model'!M322)</f>
        <v>50</v>
      </c>
      <c r="K15702" s="14" t="n">
        <f aca="false">J15702-H15702</f>
        <v>5.8</v>
      </c>
      <c r="L15702" s="14" t="n">
        <f aca="false">G15702-H15702</f>
        <v>-24.7</v>
      </c>
    </row>
    <row r="15703" customFormat="false" ht="15" hidden="false" customHeight="false" outlineLevel="0" collapsed="false">
      <c r="A15703" s="2" t="s">
        <v>221</v>
      </c>
      <c r="B15703" s="2" t="s">
        <v>123</v>
      </c>
      <c r="C15703" s="2" t="s">
        <v>49</v>
      </c>
      <c r="D15703" s="2" t="s">
        <v>12</v>
      </c>
      <c r="E15703" s="2" t="s">
        <v>74</v>
      </c>
      <c r="F15703" s="2" t="s">
        <v>976</v>
      </c>
      <c r="G15703" s="14" t="n">
        <v>19.5</v>
      </c>
      <c r="H15703" s="14" t="n">
        <v>22.99</v>
      </c>
      <c r="I15703" s="14" t="n">
        <v>24.5</v>
      </c>
      <c r="J15703" s="23" t="n">
        <f aca="false">IF(AND(E15703="Priority",ISNUMBER('Cost model'!N817)),'Cost model'!N817,'Cost model'!M817)</f>
        <v>70</v>
      </c>
      <c r="K15703" s="14" t="n">
        <f aca="false">J15703-H15703</f>
        <v>47.01</v>
      </c>
      <c r="L15703" s="14" t="n">
        <f aca="false">G15703-H15703</f>
        <v>-3.49</v>
      </c>
    </row>
    <row r="15704" customFormat="false" ht="15" hidden="false" customHeight="false" outlineLevel="0" collapsed="false">
      <c r="A15704" s="2" t="s">
        <v>221</v>
      </c>
      <c r="B15704" s="2" t="s">
        <v>221</v>
      </c>
      <c r="C15704" s="2" t="s">
        <v>47</v>
      </c>
      <c r="D15704" s="2" t="s">
        <v>13</v>
      </c>
      <c r="E15704" s="2" t="s">
        <v>74</v>
      </c>
      <c r="F15704" s="2" t="s">
        <v>977</v>
      </c>
      <c r="G15704" s="14" t="n">
        <v>19.5</v>
      </c>
      <c r="H15704" s="14" t="n">
        <v>14.56</v>
      </c>
      <c r="I15704" s="14" t="n">
        <v>19.5</v>
      </c>
      <c r="J15704" s="23" t="n">
        <f aca="false">IF(AND(E15704="Priority",ISNUMBER('Cost model'!N743)),'Cost model'!N743,'Cost model'!M743)</f>
        <v>45</v>
      </c>
      <c r="K15704" s="14" t="n">
        <f aca="false">J15704-H15704</f>
        <v>30.44</v>
      </c>
      <c r="L15704" s="14" t="n">
        <f aca="false">G15704-H15704</f>
        <v>4.94</v>
      </c>
    </row>
    <row r="15705" customFormat="false" ht="15" hidden="false" customHeight="false" outlineLevel="0" collapsed="false">
      <c r="A15705" s="2" t="s">
        <v>158</v>
      </c>
      <c r="B15705" s="2" t="s">
        <v>124</v>
      </c>
      <c r="C15705" s="2" t="s">
        <v>49</v>
      </c>
      <c r="D15705" s="2" t="s">
        <v>14</v>
      </c>
      <c r="E15705" s="2" t="s">
        <v>74</v>
      </c>
      <c r="F15705" s="2" t="s">
        <v>976</v>
      </c>
      <c r="G15705" s="14" t="n">
        <v>85</v>
      </c>
      <c r="H15705" s="14" t="n">
        <v>156.71</v>
      </c>
      <c r="I15705" s="14" t="n">
        <v>199</v>
      </c>
      <c r="J15705" s="23" t="n">
        <f aca="false">IF(AND(E15705="Priority",ISNUMBER('Cost model'!N463)),'Cost model'!N463,'Cost model'!M463)</f>
        <v>205</v>
      </c>
      <c r="K15705" s="14" t="n">
        <f aca="false">J15705-H15705</f>
        <v>48.29</v>
      </c>
      <c r="L15705" s="14" t="n">
        <f aca="false">G15705-H15705</f>
        <v>-71.71</v>
      </c>
    </row>
    <row r="15706" customFormat="false" ht="15" hidden="false" customHeight="false" outlineLevel="0" collapsed="false">
      <c r="A15706" s="2" t="s">
        <v>174</v>
      </c>
      <c r="B15706" s="2" t="s">
        <v>174</v>
      </c>
      <c r="C15706" s="2" t="s">
        <v>47</v>
      </c>
      <c r="D15706" s="2" t="s">
        <v>10</v>
      </c>
      <c r="E15706" s="2" t="s">
        <v>74</v>
      </c>
      <c r="F15706" s="2" t="s">
        <v>977</v>
      </c>
      <c r="G15706" s="14" t="n">
        <v>9.5</v>
      </c>
      <c r="H15706" s="14" t="n">
        <v>8.16</v>
      </c>
      <c r="I15706" s="14" t="n">
        <v>9.5</v>
      </c>
      <c r="J15706" s="23" t="n">
        <f aca="false">IF(AND(E15706="Priority",ISNUMBER('Cost model'!N167)),'Cost model'!N167,'Cost model'!M167)</f>
        <v>8.5</v>
      </c>
      <c r="K15706" s="14" t="n">
        <f aca="false">J15706-H15706</f>
        <v>0.34</v>
      </c>
      <c r="L15706" s="14" t="n">
        <f aca="false">G15706-H15706</f>
        <v>1.34</v>
      </c>
    </row>
    <row r="15707" customFormat="false" ht="15" hidden="false" customHeight="false" outlineLevel="0" collapsed="false">
      <c r="A15707" s="2" t="s">
        <v>142</v>
      </c>
      <c r="B15707" s="2" t="s">
        <v>142</v>
      </c>
      <c r="C15707" s="2" t="s">
        <v>47</v>
      </c>
      <c r="D15707" s="2" t="s">
        <v>12</v>
      </c>
      <c r="E15707" s="2" t="s">
        <v>74</v>
      </c>
      <c r="F15707" s="2" t="s">
        <v>977</v>
      </c>
      <c r="G15707" s="14" t="n">
        <v>9.5</v>
      </c>
      <c r="H15707" s="14" t="n">
        <v>27.7</v>
      </c>
      <c r="I15707" s="14" t="n">
        <v>9.5</v>
      </c>
      <c r="J15707" s="23" t="n">
        <f aca="false">IF(AND(E15707="Priority",ISNUMBER('Cost model'!N635)),'Cost model'!N635,'Cost model'!M635)</f>
        <v>30.5</v>
      </c>
      <c r="K15707" s="14" t="n">
        <f aca="false">J15707-H15707</f>
        <v>2.8</v>
      </c>
      <c r="L15707" s="14" t="n">
        <f aca="false">G15707-H15707</f>
        <v>-18.2</v>
      </c>
    </row>
    <row r="15708" customFormat="false" ht="15" hidden="false" customHeight="false" outlineLevel="0" collapsed="false">
      <c r="A15708" s="2" t="s">
        <v>174</v>
      </c>
      <c r="B15708" s="2" t="s">
        <v>174</v>
      </c>
      <c r="C15708" s="2" t="s">
        <v>47</v>
      </c>
      <c r="D15708" s="2" t="s">
        <v>12</v>
      </c>
      <c r="E15708" s="2" t="s">
        <v>74</v>
      </c>
      <c r="F15708" s="2" t="s">
        <v>977</v>
      </c>
      <c r="G15708" s="14" t="n">
        <v>9.5</v>
      </c>
      <c r="H15708" s="14" t="n">
        <v>25.76</v>
      </c>
      <c r="I15708" s="14" t="n">
        <v>9.5</v>
      </c>
      <c r="J15708" s="23" t="n">
        <f aca="false">IF(AND(E15708="Priority",ISNUMBER('Cost model'!N170)),'Cost model'!N170,'Cost model'!M170)</f>
        <v>25.5</v>
      </c>
      <c r="K15708" s="14" t="n">
        <f aca="false">J15708-H15708</f>
        <v>-0.260000000000002</v>
      </c>
      <c r="L15708" s="14" t="n">
        <f aca="false">G15708-H15708</f>
        <v>-16.26</v>
      </c>
    </row>
    <row r="15709" customFormat="false" ht="15" hidden="false" customHeight="false" outlineLevel="0" collapsed="false">
      <c r="A15709" s="2" t="s">
        <v>124</v>
      </c>
      <c r="B15709" s="2" t="s">
        <v>124</v>
      </c>
      <c r="C15709" s="2" t="s">
        <v>48</v>
      </c>
      <c r="D15709" s="2" t="s">
        <v>12</v>
      </c>
      <c r="E15709" s="2" t="s">
        <v>83</v>
      </c>
      <c r="F15709" s="2" t="s">
        <v>977</v>
      </c>
      <c r="G15709" s="14" t="n">
        <v>19.5</v>
      </c>
      <c r="H15709" s="14" t="n">
        <v>66.74</v>
      </c>
      <c r="I15709" s="14" t="n">
        <v>19.5</v>
      </c>
      <c r="J15709" s="23" t="n">
        <f aca="false">IF(AND(E15709="Priority",ISNUMBER('Cost model'!N321)),'Cost model'!N321,'Cost model'!M321)</f>
        <v>55</v>
      </c>
      <c r="K15709" s="14" t="n">
        <f aca="false">J15709-H15709</f>
        <v>-11.74</v>
      </c>
      <c r="L15709" s="14" t="n">
        <f aca="false">G15709-H15709</f>
        <v>-47.24</v>
      </c>
    </row>
    <row r="15710" customFormat="false" ht="15" hidden="false" customHeight="false" outlineLevel="0" collapsed="false">
      <c r="A15710" s="2" t="s">
        <v>174</v>
      </c>
      <c r="B15710" s="2" t="s">
        <v>142</v>
      </c>
      <c r="C15710" s="2" t="s">
        <v>47</v>
      </c>
      <c r="D15710" s="2" t="s">
        <v>10</v>
      </c>
      <c r="E15710" s="2" t="s">
        <v>74</v>
      </c>
      <c r="F15710" s="2" t="s">
        <v>976</v>
      </c>
      <c r="G15710" s="14" t="n">
        <v>9.5</v>
      </c>
      <c r="H15710" s="14" t="n">
        <v>8.24</v>
      </c>
      <c r="I15710" s="14" t="n">
        <v>9.5</v>
      </c>
      <c r="J15710" s="23" t="n">
        <f aca="false">IF(AND(E15710="Priority",ISNUMBER('Cost model'!N122)),'Cost model'!N122,'Cost model'!M122)</f>
        <v>13.5</v>
      </c>
      <c r="K15710" s="14" t="n">
        <f aca="false">J15710-H15710</f>
        <v>5.26</v>
      </c>
      <c r="L15710" s="14" t="n">
        <f aca="false">G15710-H15710</f>
        <v>1.26</v>
      </c>
    </row>
    <row r="15711" customFormat="false" ht="15" hidden="false" customHeight="false" outlineLevel="0" collapsed="false">
      <c r="A15711" s="2" t="s">
        <v>124</v>
      </c>
      <c r="B15711" s="2" t="s">
        <v>124</v>
      </c>
      <c r="C15711" s="2" t="s">
        <v>47</v>
      </c>
      <c r="D15711" s="2" t="s">
        <v>12</v>
      </c>
      <c r="E15711" s="2" t="s">
        <v>83</v>
      </c>
      <c r="F15711" s="2" t="s">
        <v>977</v>
      </c>
      <c r="G15711" s="14" t="n">
        <v>19.5</v>
      </c>
      <c r="H15711" s="14" t="n">
        <v>61.18</v>
      </c>
      <c r="I15711" s="14" t="n">
        <v>19.5</v>
      </c>
      <c r="J15711" s="23" t="n">
        <f aca="false">IF(AND(E15711="Priority",ISNUMBER('Cost model'!N320)),'Cost model'!N320,'Cost model'!M320)</f>
        <v>35</v>
      </c>
      <c r="K15711" s="14" t="n">
        <f aca="false">J15711-H15711</f>
        <v>-26.18</v>
      </c>
      <c r="L15711" s="14" t="n">
        <f aca="false">G15711-H15711</f>
        <v>-41.68</v>
      </c>
    </row>
    <row r="15712" customFormat="false" ht="15" hidden="false" customHeight="false" outlineLevel="0" collapsed="false">
      <c r="A15712" s="2" t="s">
        <v>124</v>
      </c>
      <c r="B15712" s="2" t="s">
        <v>124</v>
      </c>
      <c r="C15712" s="2" t="s">
        <v>47</v>
      </c>
      <c r="D15712" s="2" t="s">
        <v>12</v>
      </c>
      <c r="E15712" s="2" t="s">
        <v>74</v>
      </c>
      <c r="F15712" s="2" t="s">
        <v>977</v>
      </c>
      <c r="G15712" s="14" t="n">
        <v>9.5</v>
      </c>
      <c r="H15712" s="14" t="n">
        <v>30.33</v>
      </c>
      <c r="I15712" s="14" t="n">
        <v>9.5</v>
      </c>
      <c r="J15712" s="23" t="n">
        <f aca="false">IF(AND(E15712="Priority",ISNUMBER('Cost model'!N320)),'Cost model'!N320,'Cost model'!M320)</f>
        <v>24.5</v>
      </c>
      <c r="K15712" s="14" t="n">
        <f aca="false">J15712-H15712</f>
        <v>-5.83</v>
      </c>
      <c r="L15712" s="14" t="n">
        <f aca="false">G15712-H15712</f>
        <v>-20.83</v>
      </c>
    </row>
    <row r="15713" customFormat="false" ht="15" hidden="false" customHeight="false" outlineLevel="0" collapsed="false">
      <c r="A15713" s="2" t="s">
        <v>221</v>
      </c>
      <c r="B15713" s="2" t="s">
        <v>221</v>
      </c>
      <c r="C15713" s="2" t="s">
        <v>48</v>
      </c>
      <c r="D15713" s="2" t="s">
        <v>10</v>
      </c>
      <c r="E15713" s="2" t="s">
        <v>74</v>
      </c>
      <c r="F15713" s="2" t="s">
        <v>977</v>
      </c>
      <c r="G15713" s="14" t="n">
        <v>12.5</v>
      </c>
      <c r="H15713" s="14" t="n">
        <v>7.82</v>
      </c>
      <c r="I15713" s="14" t="n">
        <v>12.5</v>
      </c>
      <c r="J15713" s="23" t="n">
        <f aca="false">IF(AND(E15713="Priority",ISNUMBER('Cost model'!N738)),'Cost model'!N738,'Cost model'!M738)</f>
        <v>11.5</v>
      </c>
      <c r="K15713" s="14" t="n">
        <f aca="false">J15713-H15713</f>
        <v>3.68</v>
      </c>
      <c r="L15713" s="14" t="n">
        <f aca="false">G15713-H15713</f>
        <v>4.68</v>
      </c>
    </row>
    <row r="15714" customFormat="false" ht="15" hidden="false" customHeight="false" outlineLevel="0" collapsed="false">
      <c r="A15714" s="2" t="s">
        <v>174</v>
      </c>
      <c r="B15714" s="2" t="s">
        <v>174</v>
      </c>
      <c r="C15714" s="2" t="s">
        <v>48</v>
      </c>
      <c r="D15714" s="2" t="s">
        <v>12</v>
      </c>
      <c r="E15714" s="2" t="s">
        <v>74</v>
      </c>
      <c r="F15714" s="2" t="s">
        <v>977</v>
      </c>
      <c r="G15714" s="14" t="n">
        <v>12.5</v>
      </c>
      <c r="H15714" s="14" t="n">
        <v>12.96</v>
      </c>
      <c r="I15714" s="14" t="n">
        <v>12.5</v>
      </c>
      <c r="J15714" s="23" t="n">
        <f aca="false">IF(AND(E15714="Priority",ISNUMBER('Cost model'!N171)),'Cost model'!N171,'Cost model'!M171)</f>
        <v>40</v>
      </c>
      <c r="K15714" s="14" t="n">
        <f aca="false">J15714-H15714</f>
        <v>27.04</v>
      </c>
      <c r="L15714" s="14" t="n">
        <f aca="false">G15714-H15714</f>
        <v>-0.460000000000001</v>
      </c>
    </row>
    <row r="15715" customFormat="false" ht="15" hidden="false" customHeight="false" outlineLevel="0" collapsed="false">
      <c r="A15715" s="2" t="s">
        <v>221</v>
      </c>
      <c r="B15715" s="2" t="s">
        <v>158</v>
      </c>
      <c r="C15715" s="2" t="s">
        <v>49</v>
      </c>
      <c r="D15715" s="2" t="s">
        <v>12</v>
      </c>
      <c r="E15715" s="2" t="s">
        <v>74</v>
      </c>
      <c r="F15715" s="2" t="s">
        <v>976</v>
      </c>
      <c r="G15715" s="14" t="n">
        <v>19.5</v>
      </c>
      <c r="H15715" s="14" t="n">
        <v>37.8</v>
      </c>
      <c r="I15715" s="14" t="n">
        <v>19.5</v>
      </c>
      <c r="J15715" s="23" t="n">
        <f aca="false">IF(AND(E15715="Priority",ISNUMBER('Cost model'!N757)),'Cost model'!N757,'Cost model'!M757)</f>
        <v>65</v>
      </c>
      <c r="K15715" s="14" t="n">
        <f aca="false">J15715-H15715</f>
        <v>27.2</v>
      </c>
      <c r="L15715" s="14" t="n">
        <f aca="false">G15715-H15715</f>
        <v>-18.3</v>
      </c>
    </row>
    <row r="15716" customFormat="false" ht="15" hidden="false" customHeight="false" outlineLevel="0" collapsed="false">
      <c r="A15716" s="2" t="s">
        <v>124</v>
      </c>
      <c r="B15716" s="2" t="s">
        <v>174</v>
      </c>
      <c r="C15716" s="2" t="s">
        <v>48</v>
      </c>
      <c r="D15716" s="2" t="s">
        <v>12</v>
      </c>
      <c r="E15716" s="2" t="s">
        <v>74</v>
      </c>
      <c r="F15716" s="2" t="s">
        <v>976</v>
      </c>
      <c r="G15716" s="14" t="n">
        <v>12.5</v>
      </c>
      <c r="H15716" s="14" t="n">
        <v>49.87</v>
      </c>
      <c r="I15716" s="14" t="n">
        <v>19.5</v>
      </c>
      <c r="J15716" s="23" t="n">
        <f aca="false">IF(AND(E15716="Priority",ISNUMBER('Cost model'!N366)),'Cost model'!N366,'Cost model'!M366)</f>
        <v>55</v>
      </c>
      <c r="K15716" s="14" t="n">
        <f aca="false">J15716-H15716</f>
        <v>5.13</v>
      </c>
      <c r="L15716" s="14" t="n">
        <f aca="false">G15716-H15716</f>
        <v>-37.37</v>
      </c>
    </row>
    <row r="15717" customFormat="false" ht="15" hidden="false" customHeight="false" outlineLevel="0" collapsed="false">
      <c r="A15717" s="2" t="s">
        <v>142</v>
      </c>
      <c r="B15717" s="2" t="s">
        <v>142</v>
      </c>
      <c r="C15717" s="2" t="s">
        <v>47</v>
      </c>
      <c r="D15717" s="2" t="s">
        <v>12</v>
      </c>
      <c r="E15717" s="2" t="s">
        <v>74</v>
      </c>
      <c r="F15717" s="2" t="s">
        <v>977</v>
      </c>
      <c r="G15717" s="14" t="n">
        <v>9.5</v>
      </c>
      <c r="H15717" s="14" t="n">
        <v>31.28</v>
      </c>
      <c r="I15717" s="14" t="n">
        <v>9.5</v>
      </c>
      <c r="J15717" s="23" t="n">
        <f aca="false">IF(AND(E15717="Priority",ISNUMBER('Cost model'!N635)),'Cost model'!N635,'Cost model'!M635)</f>
        <v>30.5</v>
      </c>
      <c r="K15717" s="14" t="n">
        <f aca="false">J15717-H15717</f>
        <v>-0.780000000000001</v>
      </c>
      <c r="L15717" s="14" t="n">
        <f aca="false">G15717-H15717</f>
        <v>-21.78</v>
      </c>
    </row>
    <row r="15718" customFormat="false" ht="15" hidden="false" customHeight="false" outlineLevel="0" collapsed="false">
      <c r="A15718" s="2" t="s">
        <v>124</v>
      </c>
      <c r="B15718" s="2" t="s">
        <v>124</v>
      </c>
      <c r="C15718" s="2" t="s">
        <v>48</v>
      </c>
      <c r="D15718" s="2" t="s">
        <v>14</v>
      </c>
      <c r="E15718" s="2" t="s">
        <v>74</v>
      </c>
      <c r="F15718" s="2" t="s">
        <v>977</v>
      </c>
      <c r="G15718" s="14" t="n">
        <v>45</v>
      </c>
      <c r="H15718" s="14" t="n">
        <v>107.35</v>
      </c>
      <c r="I15718" s="14" t="n">
        <v>45</v>
      </c>
      <c r="J15718" s="23" t="n">
        <f aca="false">IF(AND(E15718="Priority",ISNUMBER('Cost model'!N327)),'Cost model'!N327,'Cost model'!M327)</f>
        <v>130</v>
      </c>
      <c r="K15718" s="14" t="n">
        <f aca="false">J15718-H15718</f>
        <v>22.65</v>
      </c>
      <c r="L15718" s="14" t="n">
        <f aca="false">G15718-H15718</f>
        <v>-62.35</v>
      </c>
    </row>
    <row r="15719" customFormat="false" ht="15" hidden="false" customHeight="false" outlineLevel="0" collapsed="false">
      <c r="A15719" s="2" t="s">
        <v>221</v>
      </c>
      <c r="B15719" s="2" t="s">
        <v>221</v>
      </c>
      <c r="C15719" s="2" t="s">
        <v>47</v>
      </c>
      <c r="D15719" s="2" t="s">
        <v>12</v>
      </c>
      <c r="E15719" s="2" t="s">
        <v>83</v>
      </c>
      <c r="F15719" s="2" t="s">
        <v>977</v>
      </c>
      <c r="G15719" s="14" t="n">
        <v>19.5</v>
      </c>
      <c r="H15719" s="14" t="n">
        <v>30.03</v>
      </c>
      <c r="I15719" s="14" t="n">
        <v>19.5</v>
      </c>
      <c r="J15719" s="23" t="n">
        <f aca="false">IF(AND(E15719="Priority",ISNUMBER('Cost model'!N740)),'Cost model'!N740,'Cost model'!M740)</f>
        <v>28.5</v>
      </c>
      <c r="K15719" s="14" t="n">
        <f aca="false">J15719-H15719</f>
        <v>-1.53</v>
      </c>
      <c r="L15719" s="14" t="n">
        <f aca="false">G15719-H15719</f>
        <v>-10.53</v>
      </c>
    </row>
    <row r="15720" customFormat="false" ht="15" hidden="false" customHeight="false" outlineLevel="0" collapsed="false">
      <c r="A15720" s="2" t="s">
        <v>142</v>
      </c>
      <c r="B15720" s="2" t="s">
        <v>221</v>
      </c>
      <c r="C15720" s="2" t="s">
        <v>47</v>
      </c>
      <c r="D15720" s="2" t="s">
        <v>12</v>
      </c>
      <c r="E15720" s="2" t="s">
        <v>74</v>
      </c>
      <c r="F15720" s="2" t="s">
        <v>976</v>
      </c>
      <c r="G15720" s="14" t="n">
        <v>9.5</v>
      </c>
      <c r="H15720" s="14" t="n">
        <v>59.39</v>
      </c>
      <c r="I15720" s="14" t="n">
        <v>24.5</v>
      </c>
      <c r="J15720" s="23" t="n">
        <f aca="false">IF(AND(E15720="Priority",ISNUMBER('Cost model'!N680)),'Cost model'!N680,'Cost model'!M680)</f>
        <v>50</v>
      </c>
      <c r="K15720" s="14" t="n">
        <f aca="false">J15720-H15720</f>
        <v>-9.39</v>
      </c>
      <c r="L15720" s="14" t="n">
        <f aca="false">G15720-H15720</f>
        <v>-49.89</v>
      </c>
    </row>
    <row r="15721" customFormat="false" ht="15" hidden="false" customHeight="false" outlineLevel="0" collapsed="false">
      <c r="A15721" s="2" t="s">
        <v>174</v>
      </c>
      <c r="B15721" s="2" t="s">
        <v>174</v>
      </c>
      <c r="C15721" s="2" t="s">
        <v>48</v>
      </c>
      <c r="D15721" s="2" t="s">
        <v>10</v>
      </c>
      <c r="E15721" s="2" t="s">
        <v>74</v>
      </c>
      <c r="F15721" s="2" t="s">
        <v>977</v>
      </c>
      <c r="G15721" s="14" t="n">
        <v>12.5</v>
      </c>
      <c r="H15721" s="14" t="n">
        <v>9.7</v>
      </c>
      <c r="I15721" s="14" t="n">
        <v>12.5</v>
      </c>
      <c r="J15721" s="23" t="n">
        <f aca="false">IF(AND(E15721="Priority",ISNUMBER('Cost model'!N168)),'Cost model'!N168,'Cost model'!M168)</f>
        <v>13.5</v>
      </c>
      <c r="K15721" s="14" t="n">
        <f aca="false">J15721-H15721</f>
        <v>3.8</v>
      </c>
      <c r="L15721" s="14" t="n">
        <f aca="false">G15721-H15721</f>
        <v>2.8</v>
      </c>
    </row>
    <row r="15722" customFormat="false" ht="15" hidden="false" customHeight="false" outlineLevel="0" collapsed="false">
      <c r="A15722" s="2" t="s">
        <v>142</v>
      </c>
      <c r="B15722" s="2" t="s">
        <v>174</v>
      </c>
      <c r="C15722" s="2" t="s">
        <v>49</v>
      </c>
      <c r="D15722" s="2" t="s">
        <v>12</v>
      </c>
      <c r="E15722" s="2" t="s">
        <v>74</v>
      </c>
      <c r="F15722" s="2" t="s">
        <v>976</v>
      </c>
      <c r="G15722" s="14" t="n">
        <v>19.5</v>
      </c>
      <c r="H15722" s="14" t="n">
        <v>58.1</v>
      </c>
      <c r="I15722" s="14" t="n">
        <v>19.5</v>
      </c>
      <c r="J15722" s="23" t="n">
        <f aca="false">IF(AND(E15722="Priority",ISNUMBER('Cost model'!N697)),'Cost model'!N697,'Cost model'!M697)</f>
        <v>55</v>
      </c>
      <c r="K15722" s="14" t="n">
        <f aca="false">J15722-H15722</f>
        <v>-3.1</v>
      </c>
      <c r="L15722" s="14" t="n">
        <f aca="false">G15722-H15722</f>
        <v>-38.6</v>
      </c>
    </row>
    <row r="15723" customFormat="false" ht="15" hidden="false" customHeight="false" outlineLevel="0" collapsed="false">
      <c r="A15723" s="2" t="s">
        <v>142</v>
      </c>
      <c r="B15723" s="2" t="s">
        <v>124</v>
      </c>
      <c r="C15723" s="2" t="s">
        <v>47</v>
      </c>
      <c r="D15723" s="2" t="s">
        <v>14</v>
      </c>
      <c r="E15723" s="2" t="s">
        <v>74</v>
      </c>
      <c r="F15723" s="2" t="s">
        <v>976</v>
      </c>
      <c r="G15723" s="14" t="n">
        <v>25</v>
      </c>
      <c r="H15723" s="14" t="n">
        <v>112.09</v>
      </c>
      <c r="I15723" s="14" t="n">
        <v>85</v>
      </c>
      <c r="J15723" s="23" t="n">
        <f aca="false">IF(AND(E15723="Priority",ISNUMBER('Cost model'!N671)),'Cost model'!N671,'Cost model'!M671)</f>
        <v>125</v>
      </c>
      <c r="K15723" s="14" t="n">
        <f aca="false">J15723-H15723</f>
        <v>12.91</v>
      </c>
      <c r="L15723" s="14" t="n">
        <f aca="false">G15723-H15723</f>
        <v>-87.09</v>
      </c>
    </row>
    <row r="15724" customFormat="false" ht="15" hidden="false" customHeight="false" outlineLevel="0" collapsed="false">
      <c r="A15724" s="2" t="s">
        <v>221</v>
      </c>
      <c r="B15724" s="2" t="s">
        <v>158</v>
      </c>
      <c r="C15724" s="2" t="s">
        <v>49</v>
      </c>
      <c r="D15724" s="2" t="s">
        <v>10</v>
      </c>
      <c r="E15724" s="2" t="s">
        <v>74</v>
      </c>
      <c r="F15724" s="2" t="s">
        <v>976</v>
      </c>
      <c r="G15724" s="14" t="n">
        <v>19.5</v>
      </c>
      <c r="H15724" s="14" t="n">
        <v>85.37</v>
      </c>
      <c r="I15724" s="14" t="n">
        <v>17.5</v>
      </c>
      <c r="J15724" s="23" t="n">
        <f aca="false">IF(AND(E15724="Priority",ISNUMBER('Cost model'!N754)),'Cost model'!N754,'Cost model'!M754)</f>
        <v>23.5</v>
      </c>
      <c r="K15724" s="14" t="n">
        <f aca="false">J15724-H15724</f>
        <v>-61.87</v>
      </c>
      <c r="L15724" s="14" t="n">
        <f aca="false">G15724-H15724</f>
        <v>-65.87</v>
      </c>
    </row>
    <row r="15725" customFormat="false" ht="15" hidden="false" customHeight="false" outlineLevel="0" collapsed="false">
      <c r="A15725" s="2" t="s">
        <v>221</v>
      </c>
      <c r="B15725" s="2" t="s">
        <v>158</v>
      </c>
      <c r="C15725" s="2" t="s">
        <v>49</v>
      </c>
      <c r="D15725" s="2" t="s">
        <v>10</v>
      </c>
      <c r="E15725" s="2" t="s">
        <v>74</v>
      </c>
      <c r="F15725" s="2" t="s">
        <v>976</v>
      </c>
      <c r="G15725" s="14" t="n">
        <v>17.5</v>
      </c>
      <c r="H15725" s="14" t="n">
        <v>37.8</v>
      </c>
      <c r="I15725" s="14" t="n">
        <v>17.5</v>
      </c>
      <c r="J15725" s="23" t="n">
        <f aca="false">IF(AND(E15725="Priority",ISNUMBER('Cost model'!N754)),'Cost model'!N754,'Cost model'!M754)</f>
        <v>23.5</v>
      </c>
      <c r="K15725" s="14" t="n">
        <f aca="false">J15725-H15725</f>
        <v>-14.3</v>
      </c>
      <c r="L15725" s="14" t="n">
        <f aca="false">G15725-H15725</f>
        <v>-20.3</v>
      </c>
    </row>
    <row r="15726" customFormat="false" ht="15" hidden="false" customHeight="false" outlineLevel="0" collapsed="false">
      <c r="A15726" s="2" t="s">
        <v>124</v>
      </c>
      <c r="B15726" s="2" t="s">
        <v>174</v>
      </c>
      <c r="C15726" s="2" t="s">
        <v>49</v>
      </c>
      <c r="D15726" s="2" t="s">
        <v>10</v>
      </c>
      <c r="E15726" s="2" t="s">
        <v>74</v>
      </c>
      <c r="F15726" s="2" t="s">
        <v>976</v>
      </c>
      <c r="G15726" s="14" t="n">
        <v>17.5</v>
      </c>
      <c r="H15726" s="14" t="n">
        <v>18.82</v>
      </c>
      <c r="I15726" s="14" t="n">
        <v>17.5</v>
      </c>
      <c r="J15726" s="23" t="n">
        <f aca="false">IF(AND(E15726="Priority",ISNUMBER('Cost model'!N364)),'Cost model'!N364,'Cost model'!M364)</f>
        <v>16.5</v>
      </c>
      <c r="K15726" s="14" t="n">
        <f aca="false">J15726-H15726</f>
        <v>-2.32</v>
      </c>
      <c r="L15726" s="14" t="n">
        <f aca="false">G15726-H15726</f>
        <v>-1.32</v>
      </c>
    </row>
    <row r="15727" customFormat="false" ht="15" hidden="false" customHeight="false" outlineLevel="0" collapsed="false">
      <c r="A15727" s="2" t="s">
        <v>124</v>
      </c>
      <c r="B15727" s="2" t="s">
        <v>124</v>
      </c>
      <c r="C15727" s="2" t="s">
        <v>47</v>
      </c>
      <c r="D15727" s="2" t="s">
        <v>10</v>
      </c>
      <c r="E15727" s="2" t="s">
        <v>74</v>
      </c>
      <c r="F15727" s="2" t="s">
        <v>977</v>
      </c>
      <c r="G15727" s="14" t="n">
        <v>9.5</v>
      </c>
      <c r="H15727" s="14" t="n">
        <v>11.74</v>
      </c>
      <c r="I15727" s="14" t="n">
        <v>9.5</v>
      </c>
      <c r="J15727" s="23" t="n">
        <f aca="false">IF(AND(E15727="Priority",ISNUMBER('Cost model'!N317)),'Cost model'!N317,'Cost model'!M317)</f>
        <v>10.5</v>
      </c>
      <c r="K15727" s="14" t="n">
        <f aca="false">J15727-H15727</f>
        <v>-1.24</v>
      </c>
      <c r="L15727" s="14" t="n">
        <f aca="false">G15727-H15727</f>
        <v>-2.24</v>
      </c>
    </row>
    <row r="15728" customFormat="false" ht="15" hidden="false" customHeight="false" outlineLevel="0" collapsed="false">
      <c r="A15728" s="2" t="s">
        <v>221</v>
      </c>
      <c r="B15728" s="2" t="s">
        <v>221</v>
      </c>
      <c r="C15728" s="2" t="s">
        <v>47</v>
      </c>
      <c r="D15728" s="2" t="s">
        <v>12</v>
      </c>
      <c r="E15728" s="2" t="s">
        <v>74</v>
      </c>
      <c r="F15728" s="2" t="s">
        <v>977</v>
      </c>
      <c r="G15728" s="14" t="n">
        <v>9.5</v>
      </c>
      <c r="H15728" s="14" t="n">
        <v>7.82</v>
      </c>
      <c r="I15728" s="14" t="n">
        <v>9.5</v>
      </c>
      <c r="J15728" s="23" t="n">
        <f aca="false">IF(AND(E15728="Priority",ISNUMBER('Cost model'!N740)),'Cost model'!N740,'Cost model'!M740)</f>
        <v>22.5</v>
      </c>
      <c r="K15728" s="14" t="n">
        <f aca="false">J15728-H15728</f>
        <v>14.68</v>
      </c>
      <c r="L15728" s="14" t="n">
        <f aca="false">G15728-H15728</f>
        <v>1.68</v>
      </c>
    </row>
    <row r="15729" customFormat="false" ht="15" hidden="false" customHeight="false" outlineLevel="0" collapsed="false">
      <c r="A15729" s="2" t="s">
        <v>221</v>
      </c>
      <c r="B15729" s="2" t="s">
        <v>221</v>
      </c>
      <c r="C15729" s="2" t="s">
        <v>49</v>
      </c>
      <c r="D15729" s="2" t="s">
        <v>12</v>
      </c>
      <c r="E15729" s="2" t="s">
        <v>74</v>
      </c>
      <c r="F15729" s="2" t="s">
        <v>977</v>
      </c>
      <c r="G15729" s="14" t="n">
        <v>19.5</v>
      </c>
      <c r="H15729" s="14" t="n">
        <v>34.22</v>
      </c>
      <c r="I15729" s="14" t="n">
        <v>19.5</v>
      </c>
      <c r="J15729" s="23" t="n">
        <f aca="false">IF(AND(E15729="Priority",ISNUMBER('Cost model'!N742)),'Cost model'!N742,'Cost model'!M742)</f>
        <v>60</v>
      </c>
      <c r="K15729" s="14" t="n">
        <f aca="false">J15729-H15729</f>
        <v>25.78</v>
      </c>
      <c r="L15729" s="14" t="n">
        <f aca="false">G15729-H15729</f>
        <v>-14.72</v>
      </c>
    </row>
    <row r="15730" customFormat="false" ht="15" hidden="false" customHeight="false" outlineLevel="0" collapsed="false">
      <c r="A15730" s="2" t="s">
        <v>124</v>
      </c>
      <c r="B15730" s="2" t="s">
        <v>124</v>
      </c>
      <c r="C15730" s="2" t="s">
        <v>48</v>
      </c>
      <c r="D15730" s="2" t="s">
        <v>12</v>
      </c>
      <c r="E15730" s="2" t="s">
        <v>74</v>
      </c>
      <c r="F15730" s="2" t="s">
        <v>977</v>
      </c>
      <c r="G15730" s="14" t="n">
        <v>12.5</v>
      </c>
      <c r="H15730" s="14" t="n">
        <v>48.3</v>
      </c>
      <c r="I15730" s="14" t="n">
        <v>12.5</v>
      </c>
      <c r="J15730" s="23" t="n">
        <f aca="false">IF(AND(E15730="Priority",ISNUMBER('Cost model'!N321)),'Cost model'!N321,'Cost model'!M321)</f>
        <v>40</v>
      </c>
      <c r="K15730" s="14" t="n">
        <f aca="false">J15730-H15730</f>
        <v>-8.3</v>
      </c>
      <c r="L15730" s="14" t="n">
        <f aca="false">G15730-H15730</f>
        <v>-35.8</v>
      </c>
    </row>
    <row r="15731" customFormat="false" ht="15" hidden="false" customHeight="false" outlineLevel="0" collapsed="false">
      <c r="A15731" s="2" t="s">
        <v>221</v>
      </c>
      <c r="B15731" s="2" t="s">
        <v>221</v>
      </c>
      <c r="C15731" s="2" t="s">
        <v>49</v>
      </c>
      <c r="D15731" s="2" t="s">
        <v>12</v>
      </c>
      <c r="E15731" s="2" t="s">
        <v>74</v>
      </c>
      <c r="F15731" s="2" t="s">
        <v>977</v>
      </c>
      <c r="G15731" s="14" t="n">
        <v>19.5</v>
      </c>
      <c r="H15731" s="14" t="n">
        <v>73.03</v>
      </c>
      <c r="I15731" s="14" t="n">
        <v>19.5</v>
      </c>
      <c r="J15731" s="23" t="n">
        <f aca="false">IF(AND(E15731="Priority",ISNUMBER('Cost model'!N742)),'Cost model'!N742,'Cost model'!M742)</f>
        <v>60</v>
      </c>
      <c r="K15731" s="14" t="n">
        <f aca="false">J15731-H15731</f>
        <v>-13.03</v>
      </c>
      <c r="L15731" s="14" t="n">
        <f aca="false">G15731-H15731</f>
        <v>-53.53</v>
      </c>
    </row>
    <row r="15732" customFormat="false" ht="15" hidden="false" customHeight="false" outlineLevel="0" collapsed="false">
      <c r="A15732" s="2" t="s">
        <v>124</v>
      </c>
      <c r="B15732" s="2" t="s">
        <v>124</v>
      </c>
      <c r="C15732" s="2" t="s">
        <v>49</v>
      </c>
      <c r="D15732" s="2" t="s">
        <v>10</v>
      </c>
      <c r="E15732" s="2" t="s">
        <v>74</v>
      </c>
      <c r="F15732" s="2" t="s">
        <v>977</v>
      </c>
      <c r="G15732" s="14" t="n">
        <v>17.5</v>
      </c>
      <c r="H15732" s="14" t="n">
        <v>12.33</v>
      </c>
      <c r="I15732" s="14" t="n">
        <v>17.5</v>
      </c>
      <c r="J15732" s="23" t="n">
        <f aca="false">IF(AND(E15732="Priority",ISNUMBER('Cost model'!N319)),'Cost model'!N319,'Cost model'!M319)</f>
        <v>16.5</v>
      </c>
      <c r="K15732" s="14" t="n">
        <f aca="false">J15732-H15732</f>
        <v>4.17</v>
      </c>
      <c r="L15732" s="14" t="n">
        <f aca="false">G15732-H15732</f>
        <v>5.17</v>
      </c>
    </row>
    <row r="15733" customFormat="false" ht="15" hidden="false" customHeight="false" outlineLevel="0" collapsed="false">
      <c r="A15733" s="2" t="s">
        <v>158</v>
      </c>
      <c r="B15733" s="2" t="s">
        <v>158</v>
      </c>
      <c r="C15733" s="2" t="s">
        <v>47</v>
      </c>
      <c r="D15733" s="2" t="s">
        <v>12</v>
      </c>
      <c r="E15733" s="2" t="s">
        <v>74</v>
      </c>
      <c r="F15733" s="2" t="s">
        <v>977</v>
      </c>
      <c r="G15733" s="14" t="n">
        <v>9.5</v>
      </c>
      <c r="H15733" s="14" t="n">
        <v>12.97</v>
      </c>
      <c r="I15733" s="14" t="n">
        <v>9.5</v>
      </c>
      <c r="J15733" s="23" t="n">
        <f aca="false">IF(AND(E15733="Priority",ISNUMBER('Cost model'!N425)),'Cost model'!N425,'Cost model'!M425)</f>
        <v>14.5</v>
      </c>
      <c r="K15733" s="14" t="n">
        <f aca="false">J15733-H15733</f>
        <v>1.53</v>
      </c>
      <c r="L15733" s="14" t="n">
        <f aca="false">G15733-H15733</f>
        <v>-3.47</v>
      </c>
    </row>
    <row r="15734" customFormat="false" ht="15" hidden="false" customHeight="false" outlineLevel="0" collapsed="false">
      <c r="A15734" s="2" t="s">
        <v>142</v>
      </c>
      <c r="B15734" s="2" t="s">
        <v>142</v>
      </c>
      <c r="C15734" s="2" t="s">
        <v>47</v>
      </c>
      <c r="D15734" s="2" t="s">
        <v>12</v>
      </c>
      <c r="E15734" s="2" t="s">
        <v>83</v>
      </c>
      <c r="F15734" s="2" t="s">
        <v>977</v>
      </c>
      <c r="G15734" s="14" t="n">
        <v>19.5</v>
      </c>
      <c r="H15734" s="14" t="n">
        <v>26.02</v>
      </c>
      <c r="I15734" s="14" t="n">
        <v>19.5</v>
      </c>
      <c r="J15734" s="23" t="n">
        <f aca="false">IF(AND(E15734="Priority",ISNUMBER('Cost model'!N635)),'Cost model'!N635,'Cost model'!M635)</f>
        <v>40</v>
      </c>
      <c r="K15734" s="14" t="n">
        <f aca="false">J15734-H15734</f>
        <v>13.98</v>
      </c>
      <c r="L15734" s="14" t="n">
        <f aca="false">G15734-H15734</f>
        <v>-6.52</v>
      </c>
    </row>
    <row r="15735" customFormat="false" ht="15" hidden="false" customHeight="false" outlineLevel="0" collapsed="false">
      <c r="A15735" s="2" t="s">
        <v>124</v>
      </c>
      <c r="B15735" s="2" t="s">
        <v>142</v>
      </c>
      <c r="C15735" s="2" t="s">
        <v>49</v>
      </c>
      <c r="D15735" s="2" t="s">
        <v>12</v>
      </c>
      <c r="E15735" s="2" t="s">
        <v>74</v>
      </c>
      <c r="F15735" s="2" t="s">
        <v>976</v>
      </c>
      <c r="G15735" s="14" t="n">
        <v>19.5</v>
      </c>
      <c r="H15735" s="14" t="n">
        <v>68.85</v>
      </c>
      <c r="I15735" s="14" t="n">
        <v>19.5</v>
      </c>
      <c r="J15735" s="23" t="n">
        <f aca="false">IF(AND(E15735="Priority",ISNUMBER('Cost model'!N337)),'Cost model'!N337,'Cost model'!M337)</f>
        <v>60</v>
      </c>
      <c r="K15735" s="14" t="n">
        <f aca="false">J15735-H15735</f>
        <v>-8.84999999999999</v>
      </c>
      <c r="L15735" s="14" t="n">
        <f aca="false">G15735-H15735</f>
        <v>-49.35</v>
      </c>
    </row>
    <row r="15736" customFormat="false" ht="15" hidden="false" customHeight="false" outlineLevel="0" collapsed="false">
      <c r="A15736" s="2" t="s">
        <v>124</v>
      </c>
      <c r="B15736" s="2" t="s">
        <v>124</v>
      </c>
      <c r="C15736" s="2" t="s">
        <v>48</v>
      </c>
      <c r="D15736" s="2" t="s">
        <v>12</v>
      </c>
      <c r="E15736" s="2" t="s">
        <v>74</v>
      </c>
      <c r="F15736" s="2" t="s">
        <v>977</v>
      </c>
      <c r="G15736" s="14" t="n">
        <v>12.5</v>
      </c>
      <c r="H15736" s="14" t="n">
        <v>51.87</v>
      </c>
      <c r="I15736" s="14" t="n">
        <v>12.5</v>
      </c>
      <c r="J15736" s="23" t="n">
        <f aca="false">IF(AND(E15736="Priority",ISNUMBER('Cost model'!N321)),'Cost model'!N321,'Cost model'!M321)</f>
        <v>40</v>
      </c>
      <c r="K15736" s="14" t="n">
        <f aca="false">J15736-H15736</f>
        <v>-11.87</v>
      </c>
      <c r="L15736" s="14" t="n">
        <f aca="false">G15736-H15736</f>
        <v>-39.37</v>
      </c>
    </row>
    <row r="15737" customFormat="false" ht="15" hidden="false" customHeight="false" outlineLevel="0" collapsed="false">
      <c r="A15737" s="2" t="s">
        <v>124</v>
      </c>
      <c r="B15737" s="2" t="s">
        <v>124</v>
      </c>
      <c r="C15737" s="2" t="s">
        <v>48</v>
      </c>
      <c r="D15737" s="2" t="s">
        <v>14</v>
      </c>
      <c r="E15737" s="2" t="s">
        <v>74</v>
      </c>
      <c r="F15737" s="2" t="s">
        <v>977</v>
      </c>
      <c r="G15737" s="14" t="n">
        <v>45</v>
      </c>
      <c r="H15737" s="14" t="n">
        <v>151.68</v>
      </c>
      <c r="I15737" s="14" t="n">
        <v>45</v>
      </c>
      <c r="J15737" s="23" t="n">
        <f aca="false">IF(AND(E15737="Priority",ISNUMBER('Cost model'!N327)),'Cost model'!N327,'Cost model'!M327)</f>
        <v>130</v>
      </c>
      <c r="K15737" s="14" t="n">
        <f aca="false">J15737-H15737</f>
        <v>-21.68</v>
      </c>
      <c r="L15737" s="14" t="n">
        <f aca="false">G15737-H15737</f>
        <v>-106.68</v>
      </c>
    </row>
    <row r="15738" customFormat="false" ht="15" hidden="false" customHeight="false" outlineLevel="0" collapsed="false">
      <c r="A15738" s="2" t="s">
        <v>174</v>
      </c>
      <c r="B15738" s="2" t="s">
        <v>174</v>
      </c>
      <c r="C15738" s="2" t="s">
        <v>49</v>
      </c>
      <c r="D15738" s="2" t="s">
        <v>12</v>
      </c>
      <c r="E15738" s="2" t="s">
        <v>74</v>
      </c>
      <c r="F15738" s="2" t="s">
        <v>977</v>
      </c>
      <c r="G15738" s="14" t="n">
        <v>19.5</v>
      </c>
      <c r="H15738" s="14" t="n">
        <v>29.96</v>
      </c>
      <c r="I15738" s="14" t="n">
        <v>19.5</v>
      </c>
      <c r="J15738" s="23" t="n">
        <f aca="false">IF(AND(E15738="Priority",ISNUMBER('Cost model'!N172)),'Cost model'!N172,'Cost model'!M172)</f>
        <v>45</v>
      </c>
      <c r="K15738" s="14" t="n">
        <f aca="false">J15738-H15738</f>
        <v>15.04</v>
      </c>
      <c r="L15738" s="14" t="n">
        <f aca="false">G15738-H15738</f>
        <v>-10.46</v>
      </c>
    </row>
    <row r="15739" customFormat="false" ht="15" hidden="false" customHeight="false" outlineLevel="0" collapsed="false">
      <c r="A15739" s="2" t="s">
        <v>221</v>
      </c>
      <c r="B15739" s="2" t="s">
        <v>221</v>
      </c>
      <c r="C15739" s="2" t="s">
        <v>49</v>
      </c>
      <c r="D15739" s="2" t="s">
        <v>10</v>
      </c>
      <c r="E15739" s="2" t="s">
        <v>83</v>
      </c>
      <c r="F15739" s="2" t="s">
        <v>977</v>
      </c>
      <c r="G15739" s="14" t="n">
        <v>24.5</v>
      </c>
      <c r="H15739" s="14" t="n">
        <v>17.2</v>
      </c>
      <c r="I15739" s="14" t="n">
        <v>24.5</v>
      </c>
      <c r="J15739" s="23" t="n">
        <f aca="false">IF(AND(E15739="Priority",ISNUMBER('Cost model'!N739)),'Cost model'!N739,'Cost model'!M739)</f>
        <v>23.5</v>
      </c>
      <c r="K15739" s="14" t="n">
        <f aca="false">J15739-H15739</f>
        <v>6.3</v>
      </c>
      <c r="L15739" s="14" t="n">
        <f aca="false">G15739-H15739</f>
        <v>7.3</v>
      </c>
    </row>
    <row r="15740" customFormat="false" ht="15" hidden="false" customHeight="false" outlineLevel="0" collapsed="false">
      <c r="A15740" s="2" t="s">
        <v>142</v>
      </c>
      <c r="B15740" s="2" t="s">
        <v>142</v>
      </c>
      <c r="C15740" s="2" t="s">
        <v>47</v>
      </c>
      <c r="D15740" s="2" t="s">
        <v>12</v>
      </c>
      <c r="E15740" s="2" t="s">
        <v>74</v>
      </c>
      <c r="F15740" s="2" t="s">
        <v>977</v>
      </c>
      <c r="G15740" s="14" t="n">
        <v>9.5</v>
      </c>
      <c r="H15740" s="14" t="n">
        <v>28.58</v>
      </c>
      <c r="I15740" s="14" t="n">
        <v>9.5</v>
      </c>
      <c r="J15740" s="23" t="n">
        <f aca="false">IF(AND(E15740="Priority",ISNUMBER('Cost model'!N635)),'Cost model'!N635,'Cost model'!M635)</f>
        <v>30.5</v>
      </c>
      <c r="K15740" s="14" t="n">
        <f aca="false">J15740-H15740</f>
        <v>1.92</v>
      </c>
      <c r="L15740" s="14" t="n">
        <f aca="false">G15740-H15740</f>
        <v>-19.08</v>
      </c>
    </row>
    <row r="15741" customFormat="false" ht="15" hidden="false" customHeight="false" outlineLevel="0" collapsed="false">
      <c r="A15741" s="2" t="s">
        <v>142</v>
      </c>
      <c r="B15741" s="2" t="s">
        <v>142</v>
      </c>
      <c r="C15741" s="2" t="s">
        <v>49</v>
      </c>
      <c r="D15741" s="2" t="s">
        <v>10</v>
      </c>
      <c r="E15741" s="2" t="s">
        <v>83</v>
      </c>
      <c r="F15741" s="2" t="s">
        <v>977</v>
      </c>
      <c r="G15741" s="14" t="n">
        <v>24.5</v>
      </c>
      <c r="H15741" s="14" t="n">
        <v>26.02</v>
      </c>
      <c r="I15741" s="14" t="n">
        <v>24.5</v>
      </c>
      <c r="J15741" s="23" t="n">
        <f aca="false">IF(AND(E15741="Priority",ISNUMBER('Cost model'!N634)),'Cost model'!N634,'Cost model'!M634)</f>
        <v>21.5</v>
      </c>
      <c r="K15741" s="14" t="n">
        <f aca="false">J15741-H15741</f>
        <v>-4.52</v>
      </c>
      <c r="L15741" s="14" t="n">
        <f aca="false">G15741-H15741</f>
        <v>-1.52</v>
      </c>
    </row>
    <row r="15742" customFormat="false" ht="15" hidden="false" customHeight="false" outlineLevel="0" collapsed="false">
      <c r="A15742" s="2" t="s">
        <v>124</v>
      </c>
      <c r="B15742" s="2" t="s">
        <v>124</v>
      </c>
      <c r="C15742" s="2" t="s">
        <v>49</v>
      </c>
      <c r="D15742" s="2" t="s">
        <v>12</v>
      </c>
      <c r="E15742" s="2" t="s">
        <v>83</v>
      </c>
      <c r="F15742" s="2" t="s">
        <v>977</v>
      </c>
      <c r="G15742" s="14" t="n">
        <v>29.5</v>
      </c>
      <c r="H15742" s="14" t="n">
        <v>68.34</v>
      </c>
      <c r="I15742" s="14" t="n">
        <v>29.5</v>
      </c>
      <c r="J15742" s="23" t="n">
        <f aca="false">IF(AND(E15742="Priority",ISNUMBER('Cost model'!N322)),'Cost model'!N322,'Cost model'!M322)</f>
        <v>65</v>
      </c>
      <c r="K15742" s="14" t="n">
        <f aca="false">J15742-H15742</f>
        <v>-3.34</v>
      </c>
      <c r="L15742" s="14" t="n">
        <f aca="false">G15742-H15742</f>
        <v>-38.84</v>
      </c>
    </row>
    <row r="15743" customFormat="false" ht="15" hidden="false" customHeight="false" outlineLevel="0" collapsed="false">
      <c r="A15743" s="2" t="s">
        <v>124</v>
      </c>
      <c r="B15743" s="2" t="s">
        <v>124</v>
      </c>
      <c r="C15743" s="2" t="s">
        <v>49</v>
      </c>
      <c r="D15743" s="2" t="s">
        <v>10</v>
      </c>
      <c r="E15743" s="2" t="s">
        <v>74</v>
      </c>
      <c r="F15743" s="2" t="s">
        <v>977</v>
      </c>
      <c r="G15743" s="14" t="n">
        <v>17.5</v>
      </c>
      <c r="H15743" s="14" t="n">
        <v>18.82</v>
      </c>
      <c r="I15743" s="14" t="n">
        <v>17.5</v>
      </c>
      <c r="J15743" s="23" t="n">
        <f aca="false">IF(AND(E15743="Priority",ISNUMBER('Cost model'!N319)),'Cost model'!N319,'Cost model'!M319)</f>
        <v>16.5</v>
      </c>
      <c r="K15743" s="14" t="n">
        <f aca="false">J15743-H15743</f>
        <v>-2.32</v>
      </c>
      <c r="L15743" s="14" t="n">
        <f aca="false">G15743-H15743</f>
        <v>-1.32</v>
      </c>
    </row>
    <row r="15744" customFormat="false" ht="15" hidden="false" customHeight="false" outlineLevel="0" collapsed="false">
      <c r="A15744" s="2" t="s">
        <v>124</v>
      </c>
      <c r="B15744" s="2" t="s">
        <v>124</v>
      </c>
      <c r="C15744" s="2" t="s">
        <v>48</v>
      </c>
      <c r="D15744" s="2" t="s">
        <v>13</v>
      </c>
      <c r="E15744" s="2" t="s">
        <v>83</v>
      </c>
      <c r="F15744" s="2" t="s">
        <v>977</v>
      </c>
      <c r="G15744" s="14" t="n">
        <v>45</v>
      </c>
      <c r="H15744" s="14" t="n">
        <v>76.18</v>
      </c>
      <c r="I15744" s="14" t="n">
        <v>45</v>
      </c>
      <c r="J15744" s="23" t="n">
        <f aca="false">IF(AND(E15744="Priority",ISNUMBER('Cost model'!N324)),'Cost model'!N324,'Cost model'!M324)</f>
        <v>115</v>
      </c>
      <c r="K15744" s="14" t="n">
        <f aca="false">J15744-H15744</f>
        <v>38.82</v>
      </c>
      <c r="L15744" s="14" t="n">
        <f aca="false">G15744-H15744</f>
        <v>-31.18</v>
      </c>
    </row>
    <row r="15745" customFormat="false" ht="15" hidden="false" customHeight="false" outlineLevel="0" collapsed="false">
      <c r="A15745" s="2" t="s">
        <v>221</v>
      </c>
      <c r="B15745" s="2" t="s">
        <v>221</v>
      </c>
      <c r="C15745" s="2" t="s">
        <v>49</v>
      </c>
      <c r="D15745" s="2" t="s">
        <v>12</v>
      </c>
      <c r="E15745" s="2" t="s">
        <v>74</v>
      </c>
      <c r="F15745" s="2" t="s">
        <v>977</v>
      </c>
      <c r="G15745" s="14" t="n">
        <v>19.5</v>
      </c>
      <c r="H15745" s="14" t="n">
        <v>18.82</v>
      </c>
      <c r="I15745" s="14" t="n">
        <v>19.5</v>
      </c>
      <c r="J15745" s="23" t="n">
        <f aca="false">IF(AND(E15745="Priority",ISNUMBER('Cost model'!N742)),'Cost model'!N742,'Cost model'!M742)</f>
        <v>60</v>
      </c>
      <c r="K15745" s="14" t="n">
        <f aca="false">J15745-H15745</f>
        <v>41.18</v>
      </c>
      <c r="L15745" s="14" t="n">
        <f aca="false">G15745-H15745</f>
        <v>0.68</v>
      </c>
    </row>
    <row r="15746" customFormat="false" ht="15" hidden="false" customHeight="false" outlineLevel="0" collapsed="false">
      <c r="A15746" s="2" t="s">
        <v>142</v>
      </c>
      <c r="B15746" s="2" t="s">
        <v>124</v>
      </c>
      <c r="C15746" s="2" t="s">
        <v>47</v>
      </c>
      <c r="D15746" s="2" t="s">
        <v>10</v>
      </c>
      <c r="E15746" s="2" t="s">
        <v>74</v>
      </c>
      <c r="F15746" s="2" t="s">
        <v>976</v>
      </c>
      <c r="G15746" s="14" t="n">
        <v>9.5</v>
      </c>
      <c r="H15746" s="14" t="n">
        <v>8.24</v>
      </c>
      <c r="I15746" s="14" t="n">
        <v>14.5</v>
      </c>
      <c r="J15746" s="23" t="n">
        <f aca="false">IF(AND(E15746="Priority",ISNUMBER('Cost model'!N662)),'Cost model'!N662,'Cost model'!M662)</f>
        <v>13.5</v>
      </c>
      <c r="K15746" s="14" t="n">
        <f aca="false">J15746-H15746</f>
        <v>5.26</v>
      </c>
      <c r="L15746" s="14" t="n">
        <f aca="false">G15746-H15746</f>
        <v>1.26</v>
      </c>
    </row>
    <row r="15747" customFormat="false" ht="15" hidden="false" customHeight="false" outlineLevel="0" collapsed="false">
      <c r="A15747" s="2" t="s">
        <v>174</v>
      </c>
      <c r="B15747" s="2" t="s">
        <v>174</v>
      </c>
      <c r="C15747" s="2" t="s">
        <v>48</v>
      </c>
      <c r="D15747" s="2" t="s">
        <v>10</v>
      </c>
      <c r="E15747" s="2" t="s">
        <v>74</v>
      </c>
      <c r="F15747" s="2" t="s">
        <v>977</v>
      </c>
      <c r="G15747" s="14" t="n">
        <v>12.5</v>
      </c>
      <c r="H15747" s="14" t="n">
        <v>9.7</v>
      </c>
      <c r="I15747" s="14" t="n">
        <v>12.5</v>
      </c>
      <c r="J15747" s="23" t="n">
        <f aca="false">IF(AND(E15747="Priority",ISNUMBER('Cost model'!N168)),'Cost model'!N168,'Cost model'!M168)</f>
        <v>13.5</v>
      </c>
      <c r="K15747" s="14" t="n">
        <f aca="false">J15747-H15747</f>
        <v>3.8</v>
      </c>
      <c r="L15747" s="14" t="n">
        <f aca="false">G15747-H15747</f>
        <v>2.8</v>
      </c>
    </row>
    <row r="15748" customFormat="false" ht="15" hidden="false" customHeight="false" outlineLevel="0" collapsed="false">
      <c r="A15748" s="2" t="s">
        <v>142</v>
      </c>
      <c r="B15748" s="2" t="s">
        <v>142</v>
      </c>
      <c r="C15748" s="2" t="s">
        <v>49</v>
      </c>
      <c r="D15748" s="2" t="s">
        <v>12</v>
      </c>
      <c r="E15748" s="2" t="s">
        <v>74</v>
      </c>
      <c r="F15748" s="2" t="s">
        <v>977</v>
      </c>
      <c r="G15748" s="14" t="n">
        <v>19.5</v>
      </c>
      <c r="H15748" s="14" t="n">
        <v>27.7</v>
      </c>
      <c r="I15748" s="14" t="n">
        <v>19.5</v>
      </c>
      <c r="J15748" s="23" t="n">
        <f aca="false">IF(AND(E15748="Priority",ISNUMBER('Cost model'!N637)),'Cost model'!N637,'Cost model'!M637)</f>
        <v>45</v>
      </c>
      <c r="K15748" s="14" t="n">
        <f aca="false">J15748-H15748</f>
        <v>17.3</v>
      </c>
      <c r="L15748" s="14" t="n">
        <f aca="false">G15748-H15748</f>
        <v>-8.2</v>
      </c>
    </row>
    <row r="15749" customFormat="false" ht="15" hidden="false" customHeight="false" outlineLevel="0" collapsed="false">
      <c r="A15749" s="2" t="s">
        <v>342</v>
      </c>
      <c r="B15749" s="2" t="s">
        <v>158</v>
      </c>
      <c r="C15749" s="2" t="s">
        <v>49</v>
      </c>
      <c r="D15749" s="2" t="s">
        <v>12</v>
      </c>
      <c r="E15749" s="2" t="s">
        <v>74</v>
      </c>
      <c r="F15749" s="2" t="s">
        <v>976</v>
      </c>
      <c r="G15749" s="14" t="n">
        <v>24.5</v>
      </c>
      <c r="H15749" s="14" t="n">
        <v>57.98</v>
      </c>
      <c r="I15749" s="14" t="n">
        <v>24.5</v>
      </c>
      <c r="J15749" s="23" t="n">
        <f aca="false">IF(AND(E15749="Priority",ISNUMBER('Cost model'!N217)),'Cost model'!N217,'Cost model'!M217)</f>
        <v>70</v>
      </c>
      <c r="K15749" s="14" t="n">
        <f aca="false">J15749-H15749</f>
        <v>12.02</v>
      </c>
      <c r="L15749" s="14" t="n">
        <f aca="false">G15749-H15749</f>
        <v>-33.48</v>
      </c>
    </row>
    <row r="15750" customFormat="false" ht="15" hidden="false" customHeight="false" outlineLevel="0" collapsed="false">
      <c r="A15750" s="2" t="s">
        <v>174</v>
      </c>
      <c r="B15750" s="2" t="s">
        <v>174</v>
      </c>
      <c r="C15750" s="2" t="s">
        <v>47</v>
      </c>
      <c r="D15750" s="2" t="s">
        <v>10</v>
      </c>
      <c r="E15750" s="2" t="s">
        <v>74</v>
      </c>
      <c r="F15750" s="2" t="s">
        <v>977</v>
      </c>
      <c r="G15750" s="14" t="n">
        <v>9.5</v>
      </c>
      <c r="H15750" s="14" t="n">
        <v>8.16</v>
      </c>
      <c r="I15750" s="14" t="n">
        <v>9.5</v>
      </c>
      <c r="J15750" s="23" t="n">
        <f aca="false">IF(AND(E15750="Priority",ISNUMBER('Cost model'!N167)),'Cost model'!N167,'Cost model'!M167)</f>
        <v>8.5</v>
      </c>
      <c r="K15750" s="14" t="n">
        <f aca="false">J15750-H15750</f>
        <v>0.34</v>
      </c>
      <c r="L15750" s="14" t="n">
        <f aca="false">G15750-H15750</f>
        <v>1.34</v>
      </c>
    </row>
    <row r="15751" customFormat="false" ht="15" hidden="false" customHeight="false" outlineLevel="0" collapsed="false">
      <c r="A15751" s="2" t="s">
        <v>221</v>
      </c>
      <c r="B15751" s="2" t="s">
        <v>221</v>
      </c>
      <c r="C15751" s="2" t="s">
        <v>47</v>
      </c>
      <c r="D15751" s="2" t="s">
        <v>13</v>
      </c>
      <c r="E15751" s="2" t="s">
        <v>74</v>
      </c>
      <c r="F15751" s="2" t="s">
        <v>977</v>
      </c>
      <c r="G15751" s="14" t="n">
        <v>19.5</v>
      </c>
      <c r="H15751" s="14" t="n">
        <v>29.16</v>
      </c>
      <c r="I15751" s="14" t="n">
        <v>19.5</v>
      </c>
      <c r="J15751" s="23" t="n">
        <f aca="false">IF(AND(E15751="Priority",ISNUMBER('Cost model'!N743)),'Cost model'!N743,'Cost model'!M743)</f>
        <v>45</v>
      </c>
      <c r="K15751" s="14" t="n">
        <f aca="false">J15751-H15751</f>
        <v>15.84</v>
      </c>
      <c r="L15751" s="14" t="n">
        <f aca="false">G15751-H15751</f>
        <v>-9.66</v>
      </c>
    </row>
    <row r="15752" customFormat="false" ht="15" hidden="false" customHeight="false" outlineLevel="0" collapsed="false">
      <c r="A15752" s="2" t="s">
        <v>221</v>
      </c>
      <c r="B15752" s="2" t="s">
        <v>221</v>
      </c>
      <c r="C15752" s="2" t="s">
        <v>47</v>
      </c>
      <c r="D15752" s="2" t="s">
        <v>13</v>
      </c>
      <c r="E15752" s="2" t="s">
        <v>74</v>
      </c>
      <c r="F15752" s="2" t="s">
        <v>977</v>
      </c>
      <c r="G15752" s="14" t="n">
        <v>19.5</v>
      </c>
      <c r="H15752" s="14" t="n">
        <v>11.66</v>
      </c>
      <c r="I15752" s="14" t="n">
        <v>19.5</v>
      </c>
      <c r="J15752" s="23" t="n">
        <f aca="false">IF(AND(E15752="Priority",ISNUMBER('Cost model'!N743)),'Cost model'!N743,'Cost model'!M743)</f>
        <v>45</v>
      </c>
      <c r="K15752" s="14" t="n">
        <f aca="false">J15752-H15752</f>
        <v>33.34</v>
      </c>
      <c r="L15752" s="14" t="n">
        <f aca="false">G15752-H15752</f>
        <v>7.84</v>
      </c>
    </row>
    <row r="15753" customFormat="false" ht="15" hidden="false" customHeight="false" outlineLevel="0" collapsed="false">
      <c r="A15753" s="2" t="s">
        <v>221</v>
      </c>
      <c r="B15753" s="2" t="s">
        <v>221</v>
      </c>
      <c r="C15753" s="2" t="s">
        <v>47</v>
      </c>
      <c r="D15753" s="2" t="s">
        <v>10</v>
      </c>
      <c r="E15753" s="2" t="s">
        <v>83</v>
      </c>
      <c r="F15753" s="2" t="s">
        <v>977</v>
      </c>
      <c r="G15753" s="14" t="n">
        <v>14.5</v>
      </c>
      <c r="H15753" s="14" t="n">
        <v>10.84</v>
      </c>
      <c r="I15753" s="14" t="n">
        <v>14.5</v>
      </c>
      <c r="J15753" s="23" t="n">
        <f aca="false">IF(AND(E15753="Priority",ISNUMBER('Cost model'!N737)),'Cost model'!N737,'Cost model'!M737)</f>
        <v>13.5</v>
      </c>
      <c r="K15753" s="14" t="n">
        <f aca="false">J15753-H15753</f>
        <v>2.66</v>
      </c>
      <c r="L15753" s="14" t="n">
        <f aca="false">G15753-H15753</f>
        <v>3.66</v>
      </c>
    </row>
    <row r="15754" customFormat="false" ht="15" hidden="false" customHeight="false" outlineLevel="0" collapsed="false">
      <c r="A15754" s="2" t="s">
        <v>158</v>
      </c>
      <c r="B15754" s="2" t="s">
        <v>142</v>
      </c>
      <c r="C15754" s="2" t="s">
        <v>47</v>
      </c>
      <c r="D15754" s="2" t="s">
        <v>10</v>
      </c>
      <c r="E15754" s="2" t="s">
        <v>74</v>
      </c>
      <c r="F15754" s="2" t="s">
        <v>976</v>
      </c>
      <c r="G15754" s="14" t="n">
        <v>9.5</v>
      </c>
      <c r="H15754" s="14" t="n">
        <v>16.16</v>
      </c>
      <c r="I15754" s="14" t="n">
        <v>14.5</v>
      </c>
      <c r="J15754" s="23" t="n">
        <f aca="false">IF(AND(E15754="Priority",ISNUMBER('Cost model'!N437)),'Cost model'!N437,'Cost model'!M437)</f>
        <v>13.5</v>
      </c>
      <c r="K15754" s="14" t="n">
        <f aca="false">J15754-H15754</f>
        <v>-2.66</v>
      </c>
      <c r="L15754" s="14" t="n">
        <f aca="false">G15754-H15754</f>
        <v>-6.66</v>
      </c>
    </row>
    <row r="15755" customFormat="false" ht="15" hidden="false" customHeight="false" outlineLevel="0" collapsed="false">
      <c r="A15755" s="2" t="s">
        <v>124</v>
      </c>
      <c r="B15755" s="2" t="s">
        <v>124</v>
      </c>
      <c r="C15755" s="2" t="s">
        <v>49</v>
      </c>
      <c r="D15755" s="2" t="s">
        <v>12</v>
      </c>
      <c r="E15755" s="2" t="s">
        <v>74</v>
      </c>
      <c r="F15755" s="2" t="s">
        <v>977</v>
      </c>
      <c r="G15755" s="14" t="n">
        <v>19.5</v>
      </c>
      <c r="H15755" s="14" t="n">
        <v>70.85</v>
      </c>
      <c r="I15755" s="14" t="n">
        <v>19.5</v>
      </c>
      <c r="J15755" s="23" t="n">
        <f aca="false">IF(AND(E15755="Priority",ISNUMBER('Cost model'!N322)),'Cost model'!N322,'Cost model'!M322)</f>
        <v>50</v>
      </c>
      <c r="K15755" s="14" t="n">
        <f aca="false">J15755-H15755</f>
        <v>-20.85</v>
      </c>
      <c r="L15755" s="14" t="n">
        <f aca="false">G15755-H15755</f>
        <v>-51.35</v>
      </c>
    </row>
    <row r="15756" customFormat="false" ht="15" hidden="false" customHeight="false" outlineLevel="0" collapsed="false">
      <c r="A15756" s="2" t="s">
        <v>142</v>
      </c>
      <c r="B15756" s="2" t="s">
        <v>142</v>
      </c>
      <c r="C15756" s="2" t="s">
        <v>47</v>
      </c>
      <c r="D15756" s="2" t="s">
        <v>12</v>
      </c>
      <c r="E15756" s="2" t="s">
        <v>74</v>
      </c>
      <c r="F15756" s="2" t="s">
        <v>977</v>
      </c>
      <c r="G15756" s="14" t="n">
        <v>9.5</v>
      </c>
      <c r="H15756" s="14" t="n">
        <v>30.67</v>
      </c>
      <c r="I15756" s="14" t="n">
        <v>9.5</v>
      </c>
      <c r="J15756" s="23" t="n">
        <f aca="false">IF(AND(E15756="Priority",ISNUMBER('Cost model'!N635)),'Cost model'!N635,'Cost model'!M635)</f>
        <v>30.5</v>
      </c>
      <c r="K15756" s="14" t="n">
        <f aca="false">J15756-H15756</f>
        <v>-0.170000000000002</v>
      </c>
      <c r="L15756" s="14" t="n">
        <f aca="false">G15756-H15756</f>
        <v>-21.17</v>
      </c>
    </row>
    <row r="15757" customFormat="false" ht="15" hidden="false" customHeight="false" outlineLevel="0" collapsed="false">
      <c r="A15757" s="2" t="s">
        <v>221</v>
      </c>
      <c r="B15757" s="2" t="s">
        <v>142</v>
      </c>
      <c r="C15757" s="2" t="s">
        <v>47</v>
      </c>
      <c r="D15757" s="2" t="s">
        <v>12</v>
      </c>
      <c r="E15757" s="2" t="s">
        <v>74</v>
      </c>
      <c r="F15757" s="2" t="s">
        <v>976</v>
      </c>
      <c r="G15757" s="14" t="n">
        <v>9.5</v>
      </c>
      <c r="H15757" s="14" t="n">
        <v>93.28</v>
      </c>
      <c r="I15757" s="14" t="n">
        <v>24.5</v>
      </c>
      <c r="J15757" s="23" t="n">
        <f aca="false">IF(AND(E15757="Priority",ISNUMBER('Cost model'!N770)),'Cost model'!N770,'Cost model'!M770)</f>
        <v>55</v>
      </c>
      <c r="K15757" s="14" t="n">
        <f aca="false">J15757-H15757</f>
        <v>-38.28</v>
      </c>
      <c r="L15757" s="14" t="n">
        <f aca="false">G15757-H15757</f>
        <v>-83.78</v>
      </c>
    </row>
    <row r="15758" customFormat="false" ht="15" hidden="false" customHeight="false" outlineLevel="0" collapsed="false">
      <c r="A15758" s="2" t="s">
        <v>205</v>
      </c>
      <c r="B15758" s="2" t="s">
        <v>142</v>
      </c>
      <c r="C15758" s="2" t="s">
        <v>47</v>
      </c>
      <c r="D15758" s="2" t="s">
        <v>10</v>
      </c>
      <c r="E15758" s="2" t="s">
        <v>74</v>
      </c>
      <c r="F15758" s="2" t="s">
        <v>976</v>
      </c>
      <c r="G15758" s="14" t="n">
        <v>14.5</v>
      </c>
      <c r="H15758" s="14" t="n">
        <v>16.48</v>
      </c>
      <c r="I15758" s="14" t="n">
        <v>14.5</v>
      </c>
      <c r="J15758" s="23" t="n">
        <f aca="false">IF(AND(E15758="Priority",ISNUMBER('Cost model'!N542)),'Cost model'!N542,'Cost model'!M542)</f>
        <v>15.5</v>
      </c>
      <c r="K15758" s="14" t="n">
        <f aca="false">J15758-H15758</f>
        <v>-0.98</v>
      </c>
      <c r="L15758" s="14" t="n">
        <f aca="false">G15758-H15758</f>
        <v>-1.98</v>
      </c>
    </row>
    <row r="15759" customFormat="false" ht="15" hidden="false" customHeight="false" outlineLevel="0" collapsed="false">
      <c r="A15759" s="2" t="s">
        <v>142</v>
      </c>
      <c r="B15759" s="2" t="s">
        <v>142</v>
      </c>
      <c r="C15759" s="2" t="s">
        <v>48</v>
      </c>
      <c r="D15759" s="2" t="s">
        <v>10</v>
      </c>
      <c r="E15759" s="2" t="s">
        <v>74</v>
      </c>
      <c r="F15759" s="2" t="s">
        <v>977</v>
      </c>
      <c r="G15759" s="14" t="n">
        <v>12.5</v>
      </c>
      <c r="H15759" s="14" t="n">
        <v>13.01</v>
      </c>
      <c r="I15759" s="14" t="n">
        <v>12.5</v>
      </c>
      <c r="J15759" s="23" t="n">
        <f aca="false">IF(AND(E15759="Priority",ISNUMBER('Cost model'!N633)),'Cost model'!N633,'Cost model'!M633)</f>
        <v>11.5</v>
      </c>
      <c r="K15759" s="14" t="n">
        <f aca="false">J15759-H15759</f>
        <v>-1.51</v>
      </c>
      <c r="L15759" s="14" t="n">
        <f aca="false">G15759-H15759</f>
        <v>-0.51</v>
      </c>
    </row>
    <row r="15760" customFormat="false" ht="15" hidden="false" customHeight="false" outlineLevel="0" collapsed="false">
      <c r="A15760" s="2" t="s">
        <v>158</v>
      </c>
      <c r="B15760" s="2" t="s">
        <v>158</v>
      </c>
      <c r="C15760" s="2" t="s">
        <v>47</v>
      </c>
      <c r="D15760" s="2" t="s">
        <v>12</v>
      </c>
      <c r="E15760" s="2" t="s">
        <v>74</v>
      </c>
      <c r="F15760" s="2" t="s">
        <v>977</v>
      </c>
      <c r="G15760" s="14" t="n">
        <v>9.5</v>
      </c>
      <c r="H15760" s="14" t="n">
        <v>7.95</v>
      </c>
      <c r="I15760" s="14" t="n">
        <v>9.5</v>
      </c>
      <c r="J15760" s="23" t="n">
        <f aca="false">IF(AND(E15760="Priority",ISNUMBER('Cost model'!N425)),'Cost model'!N425,'Cost model'!M425)</f>
        <v>14.5</v>
      </c>
      <c r="K15760" s="14" t="n">
        <f aca="false">J15760-H15760</f>
        <v>6.55</v>
      </c>
      <c r="L15760" s="14" t="n">
        <f aca="false">G15760-H15760</f>
        <v>1.55</v>
      </c>
    </row>
    <row r="15761" customFormat="false" ht="15" hidden="false" customHeight="false" outlineLevel="0" collapsed="false">
      <c r="A15761" s="2" t="s">
        <v>124</v>
      </c>
      <c r="B15761" s="2" t="s">
        <v>124</v>
      </c>
      <c r="C15761" s="2" t="s">
        <v>49</v>
      </c>
      <c r="D15761" s="2" t="s">
        <v>10</v>
      </c>
      <c r="E15761" s="2" t="s">
        <v>74</v>
      </c>
      <c r="F15761" s="2" t="s">
        <v>977</v>
      </c>
      <c r="G15761" s="14" t="n">
        <v>17.5</v>
      </c>
      <c r="H15761" s="14" t="n">
        <v>15.31</v>
      </c>
      <c r="I15761" s="14" t="n">
        <v>17.5</v>
      </c>
      <c r="J15761" s="23" t="n">
        <f aca="false">IF(AND(E15761="Priority",ISNUMBER('Cost model'!N319)),'Cost model'!N319,'Cost model'!M319)</f>
        <v>16.5</v>
      </c>
      <c r="K15761" s="14" t="n">
        <f aca="false">J15761-H15761</f>
        <v>1.19</v>
      </c>
      <c r="L15761" s="14" t="n">
        <f aca="false">G15761-H15761</f>
        <v>2.19</v>
      </c>
    </row>
    <row r="15762" customFormat="false" ht="15" hidden="false" customHeight="false" outlineLevel="0" collapsed="false">
      <c r="A15762" s="2" t="s">
        <v>124</v>
      </c>
      <c r="B15762" s="2" t="s">
        <v>124</v>
      </c>
      <c r="C15762" s="2" t="s">
        <v>48</v>
      </c>
      <c r="D15762" s="2" t="s">
        <v>10</v>
      </c>
      <c r="E15762" s="2" t="s">
        <v>74</v>
      </c>
      <c r="F15762" s="2" t="s">
        <v>977</v>
      </c>
      <c r="G15762" s="14" t="n">
        <v>12.5</v>
      </c>
      <c r="H15762" s="14" t="n">
        <v>17.2</v>
      </c>
      <c r="I15762" s="14" t="n">
        <v>12.5</v>
      </c>
      <c r="J15762" s="23" t="n">
        <f aca="false">IF(AND(E15762="Priority",ISNUMBER('Cost model'!N318)),'Cost model'!N318,'Cost model'!M318)</f>
        <v>14.5</v>
      </c>
      <c r="K15762" s="14" t="n">
        <f aca="false">J15762-H15762</f>
        <v>-2.7</v>
      </c>
      <c r="L15762" s="14" t="n">
        <f aca="false">G15762-H15762</f>
        <v>-4.7</v>
      </c>
    </row>
    <row r="15763" customFormat="false" ht="15" hidden="false" customHeight="false" outlineLevel="0" collapsed="false">
      <c r="A15763" s="2" t="s">
        <v>124</v>
      </c>
      <c r="B15763" s="2" t="s">
        <v>124</v>
      </c>
      <c r="C15763" s="2" t="s">
        <v>47</v>
      </c>
      <c r="D15763" s="2" t="s">
        <v>10</v>
      </c>
      <c r="E15763" s="2" t="s">
        <v>74</v>
      </c>
      <c r="F15763" s="2" t="s">
        <v>977</v>
      </c>
      <c r="G15763" s="14" t="n">
        <v>9.5</v>
      </c>
      <c r="H15763" s="14" t="n">
        <v>6.66</v>
      </c>
      <c r="I15763" s="14" t="n">
        <v>9.5</v>
      </c>
      <c r="J15763" s="23" t="n">
        <f aca="false">IF(AND(E15763="Priority",ISNUMBER('Cost model'!N317)),'Cost model'!N317,'Cost model'!M317)</f>
        <v>10.5</v>
      </c>
      <c r="K15763" s="14" t="n">
        <f aca="false">J15763-H15763</f>
        <v>3.84</v>
      </c>
      <c r="L15763" s="14" t="n">
        <f aca="false">G15763-H15763</f>
        <v>2.84</v>
      </c>
    </row>
    <row r="15764" customFormat="false" ht="15" hidden="false" customHeight="false" outlineLevel="0" collapsed="false">
      <c r="A15764" s="2" t="s">
        <v>174</v>
      </c>
      <c r="B15764" s="2" t="s">
        <v>174</v>
      </c>
      <c r="C15764" s="2" t="s">
        <v>47</v>
      </c>
      <c r="D15764" s="2" t="s">
        <v>14</v>
      </c>
      <c r="E15764" s="2" t="s">
        <v>74</v>
      </c>
      <c r="F15764" s="2" t="s">
        <v>977</v>
      </c>
      <c r="G15764" s="14" t="n">
        <v>25</v>
      </c>
      <c r="H15764" s="14" t="n">
        <v>176.24</v>
      </c>
      <c r="I15764" s="14" t="n">
        <v>25</v>
      </c>
      <c r="J15764" s="23" t="n">
        <f aca="false">IF(AND(E15764="Priority",ISNUMBER('Cost model'!N176)),'Cost model'!N176,'Cost model'!M176)</f>
        <v>95</v>
      </c>
      <c r="K15764" s="14" t="n">
        <f aca="false">J15764-H15764</f>
        <v>-81.24</v>
      </c>
      <c r="L15764" s="14" t="n">
        <f aca="false">G15764-H15764</f>
        <v>-151.24</v>
      </c>
    </row>
    <row r="15765" customFormat="false" ht="15" hidden="false" customHeight="false" outlineLevel="0" collapsed="false">
      <c r="A15765" s="2" t="s">
        <v>142</v>
      </c>
      <c r="B15765" s="2" t="s">
        <v>142</v>
      </c>
      <c r="C15765" s="2" t="s">
        <v>47</v>
      </c>
      <c r="D15765" s="2" t="s">
        <v>12</v>
      </c>
      <c r="E15765" s="2" t="s">
        <v>83</v>
      </c>
      <c r="F15765" s="2" t="s">
        <v>977</v>
      </c>
      <c r="G15765" s="14" t="n">
        <v>19.5</v>
      </c>
      <c r="H15765" s="14" t="n">
        <v>49.55</v>
      </c>
      <c r="I15765" s="14" t="n">
        <v>19.5</v>
      </c>
      <c r="J15765" s="23" t="n">
        <f aca="false">IF(AND(E15765="Priority",ISNUMBER('Cost model'!N635)),'Cost model'!N635,'Cost model'!M635)</f>
        <v>40</v>
      </c>
      <c r="K15765" s="14" t="n">
        <f aca="false">J15765-H15765</f>
        <v>-9.55</v>
      </c>
      <c r="L15765" s="14" t="n">
        <f aca="false">G15765-H15765</f>
        <v>-30.05</v>
      </c>
    </row>
    <row r="15766" customFormat="false" ht="15" hidden="false" customHeight="false" outlineLevel="0" collapsed="false">
      <c r="A15766" s="2" t="s">
        <v>221</v>
      </c>
      <c r="B15766" s="2" t="s">
        <v>221</v>
      </c>
      <c r="C15766" s="2" t="s">
        <v>49</v>
      </c>
      <c r="D15766" s="2" t="s">
        <v>14</v>
      </c>
      <c r="E15766" s="2" t="s">
        <v>83</v>
      </c>
      <c r="F15766" s="2" t="s">
        <v>977</v>
      </c>
      <c r="G15766" s="14" t="n">
        <v>150</v>
      </c>
      <c r="H15766" s="14" t="n">
        <v>361.54</v>
      </c>
      <c r="I15766" s="14" t="n">
        <v>150</v>
      </c>
      <c r="J15766" s="23" t="n">
        <f aca="false">IF(AND(E15766="Priority",ISNUMBER('Cost model'!N748)),'Cost model'!N748,'Cost model'!M748)</f>
        <v>285</v>
      </c>
      <c r="K15766" s="14" t="n">
        <f aca="false">J15766-H15766</f>
        <v>-76.54</v>
      </c>
      <c r="L15766" s="14" t="n">
        <f aca="false">G15766-H15766</f>
        <v>-211.54</v>
      </c>
    </row>
    <row r="15767" customFormat="false" ht="15" hidden="false" customHeight="false" outlineLevel="0" collapsed="false">
      <c r="A15767" s="2" t="s">
        <v>142</v>
      </c>
      <c r="B15767" s="2" t="s">
        <v>142</v>
      </c>
      <c r="C15767" s="2" t="s">
        <v>48</v>
      </c>
      <c r="D15767" s="2" t="s">
        <v>10</v>
      </c>
      <c r="E15767" s="2" t="s">
        <v>74</v>
      </c>
      <c r="F15767" s="2" t="s">
        <v>977</v>
      </c>
      <c r="G15767" s="14" t="n">
        <v>12.5</v>
      </c>
      <c r="H15767" s="14" t="n">
        <v>12.33</v>
      </c>
      <c r="I15767" s="14" t="n">
        <v>12.5</v>
      </c>
      <c r="J15767" s="23" t="n">
        <f aca="false">IF(AND(E15767="Priority",ISNUMBER('Cost model'!N633)),'Cost model'!N633,'Cost model'!M633)</f>
        <v>11.5</v>
      </c>
      <c r="K15767" s="14" t="n">
        <f aca="false">J15767-H15767</f>
        <v>-0.83</v>
      </c>
      <c r="L15767" s="14" t="n">
        <f aca="false">G15767-H15767</f>
        <v>0.17</v>
      </c>
    </row>
    <row r="15768" customFormat="false" ht="15" hidden="false" customHeight="false" outlineLevel="0" collapsed="false">
      <c r="A15768" s="2" t="s">
        <v>124</v>
      </c>
      <c r="B15768" s="2" t="s">
        <v>124</v>
      </c>
      <c r="C15768" s="2" t="s">
        <v>47</v>
      </c>
      <c r="D15768" s="2" t="s">
        <v>12</v>
      </c>
      <c r="E15768" s="2" t="s">
        <v>74</v>
      </c>
      <c r="F15768" s="2" t="s">
        <v>977</v>
      </c>
      <c r="G15768" s="14" t="n">
        <v>9.5</v>
      </c>
      <c r="H15768" s="14" t="n">
        <v>28.36</v>
      </c>
      <c r="I15768" s="14" t="n">
        <v>9.5</v>
      </c>
      <c r="J15768" s="23" t="n">
        <f aca="false">IF(AND(E15768="Priority",ISNUMBER('Cost model'!N320)),'Cost model'!N320,'Cost model'!M320)</f>
        <v>24.5</v>
      </c>
      <c r="K15768" s="14" t="n">
        <f aca="false">J15768-H15768</f>
        <v>-3.86</v>
      </c>
      <c r="L15768" s="14" t="n">
        <f aca="false">G15768-H15768</f>
        <v>-18.86</v>
      </c>
    </row>
    <row r="15769" customFormat="false" ht="15" hidden="false" customHeight="false" outlineLevel="0" collapsed="false">
      <c r="A15769" s="2" t="s">
        <v>142</v>
      </c>
      <c r="B15769" s="2" t="s">
        <v>205</v>
      </c>
      <c r="C15769" s="2" t="s">
        <v>48</v>
      </c>
      <c r="D15769" s="2" t="s">
        <v>12</v>
      </c>
      <c r="E15769" s="2" t="s">
        <v>74</v>
      </c>
      <c r="F15769" s="2" t="s">
        <v>976</v>
      </c>
      <c r="G15769" s="14" t="n">
        <v>12.5</v>
      </c>
      <c r="H15769" s="14" t="n">
        <v>59.94</v>
      </c>
      <c r="I15769" s="14" t="n">
        <v>24.5</v>
      </c>
      <c r="J15769" s="23" t="n">
        <f aca="false">IF(AND(E15769="Priority",ISNUMBER('Cost model'!N711)),'Cost model'!N711,'Cost model'!M711)</f>
        <v>50</v>
      </c>
      <c r="K15769" s="14" t="n">
        <f aca="false">J15769-H15769</f>
        <v>-9.94</v>
      </c>
      <c r="L15769" s="14" t="n">
        <f aca="false">G15769-H15769</f>
        <v>-47.44</v>
      </c>
    </row>
    <row r="15770" customFormat="false" ht="15" hidden="false" customHeight="false" outlineLevel="0" collapsed="false">
      <c r="A15770" s="2" t="s">
        <v>221</v>
      </c>
      <c r="B15770" s="2" t="s">
        <v>221</v>
      </c>
      <c r="C15770" s="2" t="s">
        <v>47</v>
      </c>
      <c r="D15770" s="2" t="s">
        <v>10</v>
      </c>
      <c r="E15770" s="2" t="s">
        <v>74</v>
      </c>
      <c r="F15770" s="2" t="s">
        <v>977</v>
      </c>
      <c r="G15770" s="14" t="n">
        <v>9.5</v>
      </c>
      <c r="H15770" s="14" t="n">
        <v>7.82</v>
      </c>
      <c r="I15770" s="14" t="n">
        <v>9.5</v>
      </c>
      <c r="J15770" s="23" t="n">
        <f aca="false">IF(AND(E15770="Priority",ISNUMBER('Cost model'!N737)),'Cost model'!N737,'Cost model'!M737)</f>
        <v>8.5</v>
      </c>
      <c r="K15770" s="14" t="n">
        <f aca="false">J15770-H15770</f>
        <v>0.68</v>
      </c>
      <c r="L15770" s="14" t="n">
        <f aca="false">G15770-H15770</f>
        <v>1.68</v>
      </c>
    </row>
    <row r="15771" customFormat="false" ht="15" hidden="false" customHeight="false" outlineLevel="0" collapsed="false">
      <c r="A15771" s="2" t="s">
        <v>221</v>
      </c>
      <c r="B15771" s="2" t="s">
        <v>221</v>
      </c>
      <c r="C15771" s="2" t="s">
        <v>47</v>
      </c>
      <c r="D15771" s="2" t="s">
        <v>14</v>
      </c>
      <c r="E15771" s="2" t="s">
        <v>83</v>
      </c>
      <c r="F15771" s="2" t="s">
        <v>977</v>
      </c>
      <c r="G15771" s="14" t="n">
        <v>85</v>
      </c>
      <c r="H15771" s="14" t="n">
        <v>236.05</v>
      </c>
      <c r="I15771" s="14" t="n">
        <v>85</v>
      </c>
      <c r="J15771" s="23" t="n">
        <f aca="false">IF(AND(E15771="Priority",ISNUMBER('Cost model'!N746)),'Cost model'!N746,'Cost model'!M746)</f>
        <v>120</v>
      </c>
      <c r="K15771" s="14" t="n">
        <f aca="false">J15771-H15771</f>
        <v>-116.05</v>
      </c>
      <c r="L15771" s="14" t="n">
        <f aca="false">G15771-H15771</f>
        <v>-151.05</v>
      </c>
    </row>
    <row r="15772" customFormat="false" ht="15" hidden="false" customHeight="false" outlineLevel="0" collapsed="false">
      <c r="A15772" s="2" t="s">
        <v>158</v>
      </c>
      <c r="B15772" s="2" t="s">
        <v>158</v>
      </c>
      <c r="C15772" s="2" t="s">
        <v>49</v>
      </c>
      <c r="D15772" s="2" t="s">
        <v>12</v>
      </c>
      <c r="E15772" s="2" t="s">
        <v>74</v>
      </c>
      <c r="F15772" s="2" t="s">
        <v>977</v>
      </c>
      <c r="G15772" s="14" t="n">
        <v>19.5</v>
      </c>
      <c r="H15772" s="14" t="n">
        <v>18.64</v>
      </c>
      <c r="I15772" s="14" t="n">
        <v>19.5</v>
      </c>
      <c r="J15772" s="23" t="n">
        <f aca="false">IF(AND(E15772="Priority",ISNUMBER('Cost model'!N427)),'Cost model'!N427,'Cost model'!M427)</f>
        <v>28.5</v>
      </c>
      <c r="K15772" s="14" t="n">
        <f aca="false">J15772-H15772</f>
        <v>9.86</v>
      </c>
      <c r="L15772" s="14" t="n">
        <f aca="false">G15772-H15772</f>
        <v>0.859999999999999</v>
      </c>
    </row>
    <row r="15773" customFormat="false" ht="15" hidden="false" customHeight="false" outlineLevel="0" collapsed="false">
      <c r="A15773" s="2" t="s">
        <v>174</v>
      </c>
      <c r="B15773" s="2" t="s">
        <v>142</v>
      </c>
      <c r="C15773" s="2" t="s">
        <v>48</v>
      </c>
      <c r="D15773" s="2" t="s">
        <v>10</v>
      </c>
      <c r="E15773" s="2" t="s">
        <v>83</v>
      </c>
      <c r="F15773" s="2" t="s">
        <v>976</v>
      </c>
      <c r="G15773" s="14" t="n">
        <v>17.5</v>
      </c>
      <c r="H15773" s="14" t="n">
        <v>17.81</v>
      </c>
      <c r="I15773" s="14" t="n">
        <v>17.5</v>
      </c>
      <c r="J15773" s="23" t="n">
        <f aca="false">IF(AND(E15773="Priority",ISNUMBER('Cost model'!N123)),'Cost model'!N123,'Cost model'!M123)</f>
        <v>22.5</v>
      </c>
      <c r="K15773" s="14" t="n">
        <f aca="false">J15773-H15773</f>
        <v>4.69</v>
      </c>
      <c r="L15773" s="14" t="n">
        <f aca="false">G15773-H15773</f>
        <v>-0.309999999999999</v>
      </c>
    </row>
    <row r="15774" customFormat="false" ht="15" hidden="false" customHeight="false" outlineLevel="0" collapsed="false">
      <c r="A15774" s="2" t="s">
        <v>221</v>
      </c>
      <c r="B15774" s="2" t="s">
        <v>221</v>
      </c>
      <c r="C15774" s="2" t="s">
        <v>49</v>
      </c>
      <c r="D15774" s="2" t="s">
        <v>10</v>
      </c>
      <c r="E15774" s="2" t="s">
        <v>74</v>
      </c>
      <c r="F15774" s="2" t="s">
        <v>977</v>
      </c>
      <c r="G15774" s="14" t="n">
        <v>17.5</v>
      </c>
      <c r="H15774" s="14" t="n">
        <v>12.33</v>
      </c>
      <c r="I15774" s="14" t="n">
        <v>17.5</v>
      </c>
      <c r="J15774" s="23" t="n">
        <f aca="false">IF(AND(E15774="Priority",ISNUMBER('Cost model'!N739)),'Cost model'!N739,'Cost model'!M739)</f>
        <v>17.5</v>
      </c>
      <c r="K15774" s="14" t="n">
        <f aca="false">J15774-H15774</f>
        <v>5.17</v>
      </c>
      <c r="L15774" s="14" t="n">
        <f aca="false">G15774-H15774</f>
        <v>5.17</v>
      </c>
    </row>
    <row r="15775" customFormat="false" ht="15" hidden="false" customHeight="false" outlineLevel="0" collapsed="false">
      <c r="A15775" s="2" t="s">
        <v>221</v>
      </c>
      <c r="B15775" s="2" t="s">
        <v>142</v>
      </c>
      <c r="C15775" s="2" t="s">
        <v>47</v>
      </c>
      <c r="D15775" s="2" t="s">
        <v>12</v>
      </c>
      <c r="E15775" s="2" t="s">
        <v>74</v>
      </c>
      <c r="F15775" s="2" t="s">
        <v>976</v>
      </c>
      <c r="G15775" s="14" t="n">
        <v>9.5</v>
      </c>
      <c r="H15775" s="14" t="n">
        <v>62.18</v>
      </c>
      <c r="I15775" s="14" t="n">
        <v>24.5</v>
      </c>
      <c r="J15775" s="23" t="n">
        <f aca="false">IF(AND(E15775="Priority",ISNUMBER('Cost model'!N770)),'Cost model'!N770,'Cost model'!M770)</f>
        <v>55</v>
      </c>
      <c r="K15775" s="14" t="n">
        <f aca="false">J15775-H15775</f>
        <v>-7.18</v>
      </c>
      <c r="L15775" s="14" t="n">
        <f aca="false">G15775-H15775</f>
        <v>-52.68</v>
      </c>
    </row>
    <row r="15776" customFormat="false" ht="15" hidden="false" customHeight="false" outlineLevel="0" collapsed="false">
      <c r="A15776" s="2" t="s">
        <v>174</v>
      </c>
      <c r="B15776" s="2" t="s">
        <v>174</v>
      </c>
      <c r="C15776" s="2" t="s">
        <v>49</v>
      </c>
      <c r="D15776" s="2" t="s">
        <v>10</v>
      </c>
      <c r="E15776" s="2" t="s">
        <v>74</v>
      </c>
      <c r="F15776" s="2" t="s">
        <v>977</v>
      </c>
      <c r="G15776" s="14" t="n">
        <v>17.5</v>
      </c>
      <c r="H15776" s="14" t="n">
        <v>12.96</v>
      </c>
      <c r="I15776" s="14" t="n">
        <v>17.5</v>
      </c>
      <c r="J15776" s="23" t="n">
        <f aca="false">IF(AND(E15776="Priority",ISNUMBER('Cost model'!N169)),'Cost model'!N169,'Cost model'!M169)</f>
        <v>18.5</v>
      </c>
      <c r="K15776" s="14" t="n">
        <f aca="false">J15776-H15776</f>
        <v>5.54</v>
      </c>
      <c r="L15776" s="14" t="n">
        <f aca="false">G15776-H15776</f>
        <v>4.54</v>
      </c>
    </row>
    <row r="15777" customFormat="false" ht="15" hidden="false" customHeight="false" outlineLevel="0" collapsed="false">
      <c r="A15777" s="2" t="s">
        <v>158</v>
      </c>
      <c r="B15777" s="2" t="s">
        <v>158</v>
      </c>
      <c r="C15777" s="2" t="s">
        <v>49</v>
      </c>
      <c r="D15777" s="2" t="s">
        <v>12</v>
      </c>
      <c r="E15777" s="2" t="s">
        <v>83</v>
      </c>
      <c r="F15777" s="2" t="s">
        <v>977</v>
      </c>
      <c r="G15777" s="14" t="n">
        <v>29.5</v>
      </c>
      <c r="H15777" s="14" t="n">
        <v>63.11</v>
      </c>
      <c r="I15777" s="14" t="n">
        <v>29.5</v>
      </c>
      <c r="J15777" s="23" t="n">
        <f aca="false">IF(AND(E15777="Priority",ISNUMBER('Cost model'!N427)),'Cost model'!N427,'Cost model'!M427)</f>
        <v>40</v>
      </c>
      <c r="K15777" s="14" t="n">
        <f aca="false">J15777-H15777</f>
        <v>-23.11</v>
      </c>
      <c r="L15777" s="14" t="n">
        <f aca="false">G15777-H15777</f>
        <v>-33.61</v>
      </c>
    </row>
    <row r="15778" customFormat="false" ht="15" hidden="false" customHeight="false" outlineLevel="0" collapsed="false">
      <c r="A15778" s="2" t="s">
        <v>174</v>
      </c>
      <c r="B15778" s="2" t="s">
        <v>158</v>
      </c>
      <c r="C15778" s="2" t="s">
        <v>48</v>
      </c>
      <c r="D15778" s="2" t="s">
        <v>12</v>
      </c>
      <c r="E15778" s="2" t="s">
        <v>74</v>
      </c>
      <c r="F15778" s="2" t="s">
        <v>976</v>
      </c>
      <c r="G15778" s="14" t="n">
        <v>12.5</v>
      </c>
      <c r="H15778" s="14" t="n">
        <v>63.73</v>
      </c>
      <c r="I15778" s="14" t="n">
        <v>19.5</v>
      </c>
      <c r="J15778" s="23" t="n">
        <f aca="false">IF(AND(E15778="Priority",ISNUMBER('Cost model'!N141)),'Cost model'!N141,'Cost model'!M141)</f>
        <v>50</v>
      </c>
      <c r="K15778" s="14" t="n">
        <f aca="false">J15778-H15778</f>
        <v>-13.73</v>
      </c>
      <c r="L15778" s="14" t="n">
        <f aca="false">G15778-H15778</f>
        <v>-51.23</v>
      </c>
    </row>
    <row r="15779" customFormat="false" ht="15" hidden="false" customHeight="false" outlineLevel="0" collapsed="false">
      <c r="A15779" s="2" t="s">
        <v>123</v>
      </c>
      <c r="B15779" s="2" t="s">
        <v>174</v>
      </c>
      <c r="C15779" s="2" t="s">
        <v>47</v>
      </c>
      <c r="D15779" s="2" t="s">
        <v>10</v>
      </c>
      <c r="E15779" s="2" t="s">
        <v>74</v>
      </c>
      <c r="F15779" s="2" t="s">
        <v>976</v>
      </c>
      <c r="G15779" s="14" t="n">
        <v>14.5</v>
      </c>
      <c r="H15779" s="14" t="n">
        <v>9.7</v>
      </c>
      <c r="I15779" s="14" t="n">
        <v>14.5</v>
      </c>
      <c r="J15779" s="23" t="n">
        <f aca="false">IF(AND(E15779="Priority",ISNUMBER('Cost model'!N47)),'Cost model'!N47,'Cost model'!M47)</f>
        <v>12.5</v>
      </c>
      <c r="K15779" s="14" t="n">
        <f aca="false">J15779-H15779</f>
        <v>2.8</v>
      </c>
      <c r="L15779" s="14" t="n">
        <f aca="false">G15779-H15779</f>
        <v>4.8</v>
      </c>
    </row>
    <row r="15780" customFormat="false" ht="15" hidden="false" customHeight="false" outlineLevel="0" collapsed="false">
      <c r="A15780" s="2" t="s">
        <v>174</v>
      </c>
      <c r="B15780" s="2" t="s">
        <v>174</v>
      </c>
      <c r="C15780" s="2" t="s">
        <v>48</v>
      </c>
      <c r="D15780" s="2" t="s">
        <v>14</v>
      </c>
      <c r="E15780" s="2" t="s">
        <v>74</v>
      </c>
      <c r="F15780" s="2" t="s">
        <v>977</v>
      </c>
      <c r="G15780" s="14" t="n">
        <v>45</v>
      </c>
      <c r="H15780" s="14" t="n">
        <v>199.43</v>
      </c>
      <c r="I15780" s="14" t="n">
        <v>45</v>
      </c>
      <c r="J15780" s="23" t="n">
        <f aca="false">IF(AND(E15780="Priority",ISNUMBER('Cost model'!N177)),'Cost model'!N177,'Cost model'!M177)</f>
        <v>110</v>
      </c>
      <c r="K15780" s="14" t="n">
        <f aca="false">J15780-H15780</f>
        <v>-89.43</v>
      </c>
      <c r="L15780" s="14" t="n">
        <f aca="false">G15780-H15780</f>
        <v>-154.43</v>
      </c>
    </row>
    <row r="15781" customFormat="false" ht="15" hidden="false" customHeight="false" outlineLevel="0" collapsed="false">
      <c r="A15781" s="2" t="s">
        <v>221</v>
      </c>
      <c r="B15781" s="2" t="s">
        <v>158</v>
      </c>
      <c r="C15781" s="2" t="s">
        <v>49</v>
      </c>
      <c r="D15781" s="2" t="s">
        <v>10</v>
      </c>
      <c r="E15781" s="2" t="s">
        <v>74</v>
      </c>
      <c r="F15781" s="2" t="s">
        <v>976</v>
      </c>
      <c r="G15781" s="14" t="n">
        <v>17.5</v>
      </c>
      <c r="H15781" s="14" t="n">
        <v>13.51</v>
      </c>
      <c r="I15781" s="14" t="n">
        <v>17.5</v>
      </c>
      <c r="J15781" s="23" t="n">
        <f aca="false">IF(AND(E15781="Priority",ISNUMBER('Cost model'!N754)),'Cost model'!N754,'Cost model'!M754)</f>
        <v>23.5</v>
      </c>
      <c r="K15781" s="14" t="n">
        <f aca="false">J15781-H15781</f>
        <v>9.99</v>
      </c>
      <c r="L15781" s="14" t="n">
        <f aca="false">G15781-H15781</f>
        <v>3.99</v>
      </c>
    </row>
    <row r="15782" customFormat="false" ht="15" hidden="false" customHeight="false" outlineLevel="0" collapsed="false">
      <c r="A15782" s="2" t="s">
        <v>174</v>
      </c>
      <c r="B15782" s="2" t="s">
        <v>174</v>
      </c>
      <c r="C15782" s="2" t="s">
        <v>48</v>
      </c>
      <c r="D15782" s="2" t="s">
        <v>12</v>
      </c>
      <c r="E15782" s="2" t="s">
        <v>74</v>
      </c>
      <c r="F15782" s="2" t="s">
        <v>977</v>
      </c>
      <c r="G15782" s="14" t="n">
        <v>12.5</v>
      </c>
      <c r="H15782" s="14" t="n">
        <v>13.34</v>
      </c>
      <c r="I15782" s="14" t="n">
        <v>12.5</v>
      </c>
      <c r="J15782" s="23" t="n">
        <f aca="false">IF(AND(E15782="Priority",ISNUMBER('Cost model'!N171)),'Cost model'!N171,'Cost model'!M171)</f>
        <v>40</v>
      </c>
      <c r="K15782" s="14" t="n">
        <f aca="false">J15782-H15782</f>
        <v>26.66</v>
      </c>
      <c r="L15782" s="14" t="n">
        <f aca="false">G15782-H15782</f>
        <v>-0.84</v>
      </c>
    </row>
    <row r="15783" customFormat="false" ht="15" hidden="false" customHeight="false" outlineLevel="0" collapsed="false">
      <c r="A15783" s="2" t="s">
        <v>221</v>
      </c>
      <c r="B15783" s="2" t="s">
        <v>221</v>
      </c>
      <c r="C15783" s="2" t="s">
        <v>47</v>
      </c>
      <c r="D15783" s="2" t="s">
        <v>12</v>
      </c>
      <c r="E15783" s="2" t="s">
        <v>74</v>
      </c>
      <c r="F15783" s="2" t="s">
        <v>977</v>
      </c>
      <c r="G15783" s="14" t="n">
        <v>9.5</v>
      </c>
      <c r="H15783" s="14" t="n">
        <v>14.41</v>
      </c>
      <c r="I15783" s="14" t="n">
        <v>9.5</v>
      </c>
      <c r="J15783" s="23" t="n">
        <f aca="false">IF(AND(E15783="Priority",ISNUMBER('Cost model'!N740)),'Cost model'!N740,'Cost model'!M740)</f>
        <v>22.5</v>
      </c>
      <c r="K15783" s="14" t="n">
        <f aca="false">J15783-H15783</f>
        <v>8.09</v>
      </c>
      <c r="L15783" s="14" t="n">
        <f aca="false">G15783-H15783</f>
        <v>-4.91</v>
      </c>
    </row>
    <row r="15784" customFormat="false" ht="15" hidden="false" customHeight="false" outlineLevel="0" collapsed="false">
      <c r="A15784" s="2" t="s">
        <v>342</v>
      </c>
      <c r="B15784" s="2" t="s">
        <v>142</v>
      </c>
      <c r="C15784" s="2" t="s">
        <v>49</v>
      </c>
      <c r="D15784" s="2" t="s">
        <v>10</v>
      </c>
      <c r="E15784" s="2" t="s">
        <v>74</v>
      </c>
      <c r="F15784" s="2" t="s">
        <v>976</v>
      </c>
      <c r="G15784" s="14" t="n">
        <v>19.5</v>
      </c>
      <c r="H15784" s="14" t="n">
        <v>26.02</v>
      </c>
      <c r="I15784" s="14" t="n">
        <v>19.5</v>
      </c>
      <c r="J15784" s="23" t="n">
        <f aca="false">IF(AND(E15784="Priority",ISNUMBER('Cost model'!N229)),'Cost model'!N229,'Cost model'!M229)</f>
        <v>27.5</v>
      </c>
      <c r="K15784" s="14" t="n">
        <f aca="false">J15784-H15784</f>
        <v>1.48</v>
      </c>
      <c r="L15784" s="14" t="n">
        <f aca="false">G15784-H15784</f>
        <v>-6.52</v>
      </c>
    </row>
    <row r="15785" customFormat="false" ht="15" hidden="false" customHeight="false" outlineLevel="0" collapsed="false">
      <c r="A15785" s="2" t="s">
        <v>124</v>
      </c>
      <c r="B15785" s="2" t="s">
        <v>123</v>
      </c>
      <c r="C15785" s="2" t="s">
        <v>47</v>
      </c>
      <c r="D15785" s="2" t="s">
        <v>12</v>
      </c>
      <c r="E15785" s="2" t="s">
        <v>74</v>
      </c>
      <c r="F15785" s="2" t="s">
        <v>976</v>
      </c>
      <c r="G15785" s="14" t="n">
        <v>9.5</v>
      </c>
      <c r="H15785" s="14" t="n">
        <v>102.22</v>
      </c>
      <c r="I15785" s="14" t="n">
        <v>24.5</v>
      </c>
      <c r="J15785" s="23" t="n">
        <f aca="false">IF(AND(E15785="Priority",ISNUMBER('Cost model'!N395)),'Cost model'!N395,'Cost model'!M395)</f>
        <v>50</v>
      </c>
      <c r="K15785" s="14" t="n">
        <f aca="false">J15785-H15785</f>
        <v>-52.22</v>
      </c>
      <c r="L15785" s="14" t="n">
        <f aca="false">G15785-H15785</f>
        <v>-92.72</v>
      </c>
    </row>
    <row r="15786" customFormat="false" ht="15" hidden="false" customHeight="false" outlineLevel="0" collapsed="false">
      <c r="A15786" s="2" t="s">
        <v>124</v>
      </c>
      <c r="B15786" s="2" t="s">
        <v>124</v>
      </c>
      <c r="C15786" s="2" t="s">
        <v>47</v>
      </c>
      <c r="D15786" s="2" t="s">
        <v>12</v>
      </c>
      <c r="E15786" s="2" t="s">
        <v>74</v>
      </c>
      <c r="F15786" s="2" t="s">
        <v>977</v>
      </c>
      <c r="G15786" s="14" t="n">
        <v>9.5</v>
      </c>
      <c r="H15786" s="14" t="n">
        <v>27.7</v>
      </c>
      <c r="I15786" s="14" t="n">
        <v>9.5</v>
      </c>
      <c r="J15786" s="23" t="n">
        <f aca="false">IF(AND(E15786="Priority",ISNUMBER('Cost model'!N320)),'Cost model'!N320,'Cost model'!M320)</f>
        <v>24.5</v>
      </c>
      <c r="K15786" s="14" t="n">
        <f aca="false">J15786-H15786</f>
        <v>-3.2</v>
      </c>
      <c r="L15786" s="14" t="n">
        <f aca="false">G15786-H15786</f>
        <v>-18.2</v>
      </c>
    </row>
    <row r="15787" customFormat="false" ht="15" hidden="false" customHeight="false" outlineLevel="0" collapsed="false">
      <c r="A15787" s="2" t="s">
        <v>124</v>
      </c>
      <c r="B15787" s="2" t="s">
        <v>142</v>
      </c>
      <c r="C15787" s="2" t="s">
        <v>48</v>
      </c>
      <c r="D15787" s="2" t="s">
        <v>15</v>
      </c>
      <c r="E15787" s="2" t="s">
        <v>74</v>
      </c>
      <c r="F15787" s="2" t="s">
        <v>976</v>
      </c>
      <c r="G15787" s="14" t="n">
        <v>85</v>
      </c>
      <c r="H15787" s="14" t="n">
        <v>221.73</v>
      </c>
      <c r="I15787" s="14" t="n">
        <v>250</v>
      </c>
      <c r="J15787" s="23" t="n">
        <f aca="false">IF(AND(E15787="Priority",ISNUMBER('Cost model'!N345)),'Cost model'!N345,'Cost model'!M345)</f>
        <v>280</v>
      </c>
      <c r="K15787" s="14" t="n">
        <f aca="false">J15787-H15787</f>
        <v>58.27</v>
      </c>
      <c r="L15787" s="14" t="n">
        <f aca="false">G15787-H15787</f>
        <v>-136.73</v>
      </c>
    </row>
    <row r="15788" customFormat="false" ht="15" hidden="false" customHeight="false" outlineLevel="0" collapsed="false">
      <c r="A15788" s="2" t="s">
        <v>221</v>
      </c>
      <c r="B15788" s="2" t="s">
        <v>221</v>
      </c>
      <c r="C15788" s="2" t="s">
        <v>49</v>
      </c>
      <c r="D15788" s="2" t="s">
        <v>10</v>
      </c>
      <c r="E15788" s="2" t="s">
        <v>74</v>
      </c>
      <c r="F15788" s="2" t="s">
        <v>977</v>
      </c>
      <c r="G15788" s="14" t="n">
        <v>17.5</v>
      </c>
      <c r="H15788" s="14" t="n">
        <v>18.82</v>
      </c>
      <c r="I15788" s="14" t="n">
        <v>17.5</v>
      </c>
      <c r="J15788" s="23" t="n">
        <f aca="false">IF(AND(E15788="Priority",ISNUMBER('Cost model'!N739)),'Cost model'!N739,'Cost model'!M739)</f>
        <v>17.5</v>
      </c>
      <c r="K15788" s="14" t="n">
        <f aca="false">J15788-H15788</f>
        <v>-1.32</v>
      </c>
      <c r="L15788" s="14" t="n">
        <f aca="false">G15788-H15788</f>
        <v>-1.32</v>
      </c>
    </row>
    <row r="15789" customFormat="false" ht="15" hidden="false" customHeight="false" outlineLevel="0" collapsed="false">
      <c r="A15789" s="2" t="s">
        <v>142</v>
      </c>
      <c r="B15789" s="2" t="s">
        <v>124</v>
      </c>
      <c r="C15789" s="2" t="s">
        <v>48</v>
      </c>
      <c r="D15789" s="2" t="s">
        <v>12</v>
      </c>
      <c r="E15789" s="2" t="s">
        <v>74</v>
      </c>
      <c r="F15789" s="2" t="s">
        <v>976</v>
      </c>
      <c r="G15789" s="14" t="n">
        <v>12.5</v>
      </c>
      <c r="H15789" s="14" t="n">
        <v>62.57</v>
      </c>
      <c r="I15789" s="14" t="n">
        <v>19.5</v>
      </c>
      <c r="J15789" s="23" t="n">
        <f aca="false">IF(AND(E15789="Priority",ISNUMBER('Cost model'!N666)),'Cost model'!N666,'Cost model'!M666)</f>
        <v>45</v>
      </c>
      <c r="K15789" s="14" t="n">
        <f aca="false">J15789-H15789</f>
        <v>-17.57</v>
      </c>
      <c r="L15789" s="14" t="n">
        <f aca="false">G15789-H15789</f>
        <v>-50.07</v>
      </c>
    </row>
    <row r="15790" customFormat="false" ht="15" hidden="false" customHeight="false" outlineLevel="0" collapsed="false">
      <c r="A15790" s="2" t="s">
        <v>124</v>
      </c>
      <c r="B15790" s="2" t="s">
        <v>174</v>
      </c>
      <c r="C15790" s="2" t="s">
        <v>47</v>
      </c>
      <c r="D15790" s="2" t="s">
        <v>12</v>
      </c>
      <c r="E15790" s="2" t="s">
        <v>74</v>
      </c>
      <c r="F15790" s="2" t="s">
        <v>976</v>
      </c>
      <c r="G15790" s="14" t="n">
        <v>9.5</v>
      </c>
      <c r="H15790" s="14" t="n">
        <v>49.37</v>
      </c>
      <c r="I15790" s="14" t="n">
        <v>19.5</v>
      </c>
      <c r="J15790" s="23" t="n">
        <f aca="false">IF(AND(E15790="Priority",ISNUMBER('Cost model'!N365)),'Cost model'!N365,'Cost model'!M365)</f>
        <v>45</v>
      </c>
      <c r="K15790" s="14" t="n">
        <f aca="false">J15790-H15790</f>
        <v>-4.37</v>
      </c>
      <c r="L15790" s="14" t="n">
        <f aca="false">G15790-H15790</f>
        <v>-39.87</v>
      </c>
    </row>
    <row r="15791" customFormat="false" ht="15" hidden="false" customHeight="false" outlineLevel="0" collapsed="false">
      <c r="A15791" s="2" t="s">
        <v>174</v>
      </c>
      <c r="B15791" s="2" t="s">
        <v>174</v>
      </c>
      <c r="C15791" s="2" t="s">
        <v>48</v>
      </c>
      <c r="D15791" s="2" t="s">
        <v>10</v>
      </c>
      <c r="E15791" s="2" t="s">
        <v>74</v>
      </c>
      <c r="F15791" s="2" t="s">
        <v>977</v>
      </c>
      <c r="G15791" s="14" t="n">
        <v>12.5</v>
      </c>
      <c r="H15791" s="14" t="n">
        <v>44.2</v>
      </c>
      <c r="I15791" s="14" t="n">
        <v>12.5</v>
      </c>
      <c r="J15791" s="23" t="n">
        <f aca="false">IF(AND(E15791="Priority",ISNUMBER('Cost model'!N168)),'Cost model'!N168,'Cost model'!M168)</f>
        <v>13.5</v>
      </c>
      <c r="K15791" s="14" t="n">
        <f aca="false">J15791-H15791</f>
        <v>-30.7</v>
      </c>
      <c r="L15791" s="14" t="n">
        <f aca="false">G15791-H15791</f>
        <v>-31.7</v>
      </c>
    </row>
    <row r="15792" customFormat="false" ht="15" hidden="false" customHeight="false" outlineLevel="0" collapsed="false">
      <c r="A15792" s="2" t="s">
        <v>174</v>
      </c>
      <c r="B15792" s="2" t="s">
        <v>174</v>
      </c>
      <c r="C15792" s="2" t="s">
        <v>47</v>
      </c>
      <c r="D15792" s="2" t="s">
        <v>10</v>
      </c>
      <c r="E15792" s="2" t="s">
        <v>74</v>
      </c>
      <c r="F15792" s="2" t="s">
        <v>977</v>
      </c>
      <c r="G15792" s="14" t="n">
        <v>9.5</v>
      </c>
      <c r="H15792" s="14" t="n">
        <v>8.16</v>
      </c>
      <c r="I15792" s="14" t="n">
        <v>9.5</v>
      </c>
      <c r="J15792" s="23" t="n">
        <f aca="false">IF(AND(E15792="Priority",ISNUMBER('Cost model'!N167)),'Cost model'!N167,'Cost model'!M167)</f>
        <v>8.5</v>
      </c>
      <c r="K15792" s="14" t="n">
        <f aca="false">J15792-H15792</f>
        <v>0.34</v>
      </c>
      <c r="L15792" s="14" t="n">
        <f aca="false">G15792-H15792</f>
        <v>1.34</v>
      </c>
    </row>
    <row r="15793" customFormat="false" ht="15" hidden="false" customHeight="false" outlineLevel="0" collapsed="false">
      <c r="A15793" s="2" t="s">
        <v>124</v>
      </c>
      <c r="B15793" s="2" t="s">
        <v>124</v>
      </c>
      <c r="C15793" s="2" t="s">
        <v>48</v>
      </c>
      <c r="D15793" s="2" t="s">
        <v>10</v>
      </c>
      <c r="E15793" s="2" t="s">
        <v>74</v>
      </c>
      <c r="F15793" s="2" t="s">
        <v>977</v>
      </c>
      <c r="G15793" s="14" t="n">
        <v>12.5</v>
      </c>
      <c r="H15793" s="14" t="n">
        <v>8.62</v>
      </c>
      <c r="I15793" s="14" t="n">
        <v>12.5</v>
      </c>
      <c r="J15793" s="23" t="n">
        <f aca="false">IF(AND(E15793="Priority",ISNUMBER('Cost model'!N318)),'Cost model'!N318,'Cost model'!M318)</f>
        <v>14.5</v>
      </c>
      <c r="K15793" s="14" t="n">
        <f aca="false">J15793-H15793</f>
        <v>5.88</v>
      </c>
      <c r="L15793" s="14" t="n">
        <f aca="false">G15793-H15793</f>
        <v>3.88</v>
      </c>
    </row>
    <row r="15794" customFormat="false" ht="15" hidden="false" customHeight="false" outlineLevel="0" collapsed="false">
      <c r="A15794" s="2" t="s">
        <v>221</v>
      </c>
      <c r="B15794" s="2" t="s">
        <v>158</v>
      </c>
      <c r="C15794" s="2" t="s">
        <v>49</v>
      </c>
      <c r="D15794" s="2" t="s">
        <v>10</v>
      </c>
      <c r="E15794" s="2" t="s">
        <v>74</v>
      </c>
      <c r="F15794" s="2" t="s">
        <v>976</v>
      </c>
      <c r="G15794" s="14" t="n">
        <v>17.5</v>
      </c>
      <c r="H15794" s="14" t="n">
        <v>20.27</v>
      </c>
      <c r="I15794" s="14" t="n">
        <v>17.5</v>
      </c>
      <c r="J15794" s="23" t="n">
        <f aca="false">IF(AND(E15794="Priority",ISNUMBER('Cost model'!N754)),'Cost model'!N754,'Cost model'!M754)</f>
        <v>23.5</v>
      </c>
      <c r="K15794" s="14" t="n">
        <f aca="false">J15794-H15794</f>
        <v>3.23</v>
      </c>
      <c r="L15794" s="14" t="n">
        <f aca="false">G15794-H15794</f>
        <v>-2.77</v>
      </c>
    </row>
    <row r="15795" customFormat="false" ht="15" hidden="false" customHeight="false" outlineLevel="0" collapsed="false">
      <c r="A15795" s="2" t="s">
        <v>221</v>
      </c>
      <c r="B15795" s="2" t="s">
        <v>221</v>
      </c>
      <c r="C15795" s="2" t="s">
        <v>47</v>
      </c>
      <c r="D15795" s="2" t="s">
        <v>12</v>
      </c>
      <c r="E15795" s="2" t="s">
        <v>74</v>
      </c>
      <c r="F15795" s="2" t="s">
        <v>977</v>
      </c>
      <c r="G15795" s="14" t="n">
        <v>9.5</v>
      </c>
      <c r="H15795" s="14" t="n">
        <v>29.62</v>
      </c>
      <c r="I15795" s="14" t="n">
        <v>9.5</v>
      </c>
      <c r="J15795" s="23" t="n">
        <f aca="false">IF(AND(E15795="Priority",ISNUMBER('Cost model'!N740)),'Cost model'!N740,'Cost model'!M740)</f>
        <v>22.5</v>
      </c>
      <c r="K15795" s="14" t="n">
        <f aca="false">J15795-H15795</f>
        <v>-7.12</v>
      </c>
      <c r="L15795" s="14" t="n">
        <f aca="false">G15795-H15795</f>
        <v>-20.12</v>
      </c>
    </row>
    <row r="15796" customFormat="false" ht="15" hidden="false" customHeight="false" outlineLevel="0" collapsed="false">
      <c r="A15796" s="2" t="s">
        <v>221</v>
      </c>
      <c r="B15796" s="2" t="s">
        <v>221</v>
      </c>
      <c r="C15796" s="2" t="s">
        <v>47</v>
      </c>
      <c r="D15796" s="2" t="s">
        <v>10</v>
      </c>
      <c r="E15796" s="2" t="s">
        <v>74</v>
      </c>
      <c r="F15796" s="2" t="s">
        <v>977</v>
      </c>
      <c r="G15796" s="14" t="n">
        <v>9.5</v>
      </c>
      <c r="H15796" s="14" t="n">
        <v>7.82</v>
      </c>
      <c r="I15796" s="14" t="n">
        <v>9.5</v>
      </c>
      <c r="J15796" s="23" t="n">
        <f aca="false">IF(AND(E15796="Priority",ISNUMBER('Cost model'!N737)),'Cost model'!N737,'Cost model'!M737)</f>
        <v>8.5</v>
      </c>
      <c r="K15796" s="14" t="n">
        <f aca="false">J15796-H15796</f>
        <v>0.68</v>
      </c>
      <c r="L15796" s="14" t="n">
        <f aca="false">G15796-H15796</f>
        <v>1.68</v>
      </c>
    </row>
    <row r="15797" customFormat="false" ht="15" hidden="false" customHeight="false" outlineLevel="0" collapsed="false">
      <c r="A15797" s="2" t="s">
        <v>174</v>
      </c>
      <c r="B15797" s="2" t="s">
        <v>174</v>
      </c>
      <c r="C15797" s="2" t="s">
        <v>49</v>
      </c>
      <c r="D15797" s="2" t="s">
        <v>14</v>
      </c>
      <c r="E15797" s="2" t="s">
        <v>74</v>
      </c>
      <c r="F15797" s="2" t="s">
        <v>977</v>
      </c>
      <c r="G15797" s="14" t="n">
        <v>85</v>
      </c>
      <c r="H15797" s="14" t="n">
        <v>205.76</v>
      </c>
      <c r="I15797" s="14" t="n">
        <v>85</v>
      </c>
      <c r="J15797" s="23" t="n">
        <f aca="false">IF(AND(E15797="Priority",ISNUMBER('Cost model'!N178)),'Cost model'!N178,'Cost model'!M178)</f>
        <v>145</v>
      </c>
      <c r="K15797" s="14" t="n">
        <f aca="false">J15797-H15797</f>
        <v>-60.76</v>
      </c>
      <c r="L15797" s="14" t="n">
        <f aca="false">G15797-H15797</f>
        <v>-120.76</v>
      </c>
    </row>
    <row r="15798" customFormat="false" ht="15" hidden="false" customHeight="false" outlineLevel="0" collapsed="false">
      <c r="A15798" s="2" t="s">
        <v>124</v>
      </c>
      <c r="B15798" s="2" t="s">
        <v>124</v>
      </c>
      <c r="C15798" s="2" t="s">
        <v>47</v>
      </c>
      <c r="D15798" s="2" t="s">
        <v>13</v>
      </c>
      <c r="E15798" s="2" t="s">
        <v>74</v>
      </c>
      <c r="F15798" s="2" t="s">
        <v>977</v>
      </c>
      <c r="G15798" s="14" t="n">
        <v>19</v>
      </c>
      <c r="H15798" s="14" t="n">
        <v>96.49</v>
      </c>
      <c r="I15798" s="14" t="n">
        <v>19</v>
      </c>
      <c r="J15798" s="23" t="n">
        <f aca="false">IF(AND(E15798="Priority",ISNUMBER('Cost model'!N323)),'Cost model'!N323,'Cost model'!M323)</f>
        <v>60</v>
      </c>
      <c r="K15798" s="14" t="n">
        <f aca="false">J15798-H15798</f>
        <v>-36.49</v>
      </c>
      <c r="L15798" s="14" t="n">
        <f aca="false">G15798-H15798</f>
        <v>-77.49</v>
      </c>
    </row>
    <row r="15799" customFormat="false" ht="15" hidden="false" customHeight="false" outlineLevel="0" collapsed="false">
      <c r="A15799" s="2" t="s">
        <v>142</v>
      </c>
      <c r="B15799" s="2" t="s">
        <v>142</v>
      </c>
      <c r="C15799" s="2" t="s">
        <v>48</v>
      </c>
      <c r="D15799" s="2" t="s">
        <v>12</v>
      </c>
      <c r="E15799" s="2" t="s">
        <v>74</v>
      </c>
      <c r="F15799" s="2" t="s">
        <v>977</v>
      </c>
      <c r="G15799" s="14" t="n">
        <v>12.5</v>
      </c>
      <c r="H15799" s="14" t="n">
        <v>18.15</v>
      </c>
      <c r="I15799" s="14" t="n">
        <v>12.5</v>
      </c>
      <c r="J15799" s="23" t="n">
        <f aca="false">IF(AND(E15799="Priority",ISNUMBER('Cost model'!N636)),'Cost model'!N636,'Cost model'!M636)</f>
        <v>40</v>
      </c>
      <c r="K15799" s="14" t="n">
        <f aca="false">J15799-H15799</f>
        <v>21.85</v>
      </c>
      <c r="L15799" s="14" t="n">
        <f aca="false">G15799-H15799</f>
        <v>-5.65</v>
      </c>
    </row>
    <row r="15800" customFormat="false" ht="15" hidden="false" customHeight="false" outlineLevel="0" collapsed="false">
      <c r="A15800" s="2" t="s">
        <v>142</v>
      </c>
      <c r="B15800" s="2" t="s">
        <v>142</v>
      </c>
      <c r="C15800" s="2" t="s">
        <v>48</v>
      </c>
      <c r="D15800" s="2" t="s">
        <v>10</v>
      </c>
      <c r="E15800" s="2" t="s">
        <v>74</v>
      </c>
      <c r="F15800" s="2" t="s">
        <v>977</v>
      </c>
      <c r="G15800" s="14" t="n">
        <v>12.5</v>
      </c>
      <c r="H15800" s="14" t="n">
        <v>8.62</v>
      </c>
      <c r="I15800" s="14" t="n">
        <v>12.5</v>
      </c>
      <c r="J15800" s="23" t="n">
        <f aca="false">IF(AND(E15800="Priority",ISNUMBER('Cost model'!N633)),'Cost model'!N633,'Cost model'!M633)</f>
        <v>11.5</v>
      </c>
      <c r="K15800" s="14" t="n">
        <f aca="false">J15800-H15800</f>
        <v>2.88</v>
      </c>
      <c r="L15800" s="14" t="n">
        <f aca="false">G15800-H15800</f>
        <v>3.88</v>
      </c>
    </row>
    <row r="15801" customFormat="false" ht="15" hidden="false" customHeight="false" outlineLevel="0" collapsed="false">
      <c r="A15801" s="2" t="s">
        <v>174</v>
      </c>
      <c r="B15801" s="2" t="s">
        <v>142</v>
      </c>
      <c r="C15801" s="2" t="s">
        <v>47</v>
      </c>
      <c r="D15801" s="2" t="s">
        <v>10</v>
      </c>
      <c r="E15801" s="2" t="s">
        <v>74</v>
      </c>
      <c r="F15801" s="2" t="s">
        <v>976</v>
      </c>
      <c r="G15801" s="14" t="n">
        <v>9.5</v>
      </c>
      <c r="H15801" s="14" t="n">
        <v>8.98</v>
      </c>
      <c r="I15801" s="14" t="n">
        <v>9.5</v>
      </c>
      <c r="J15801" s="23" t="n">
        <f aca="false">IF(AND(E15801="Priority",ISNUMBER('Cost model'!N122)),'Cost model'!N122,'Cost model'!M122)</f>
        <v>13.5</v>
      </c>
      <c r="K15801" s="14" t="n">
        <f aca="false">J15801-H15801</f>
        <v>4.52</v>
      </c>
      <c r="L15801" s="14" t="n">
        <f aca="false">G15801-H15801</f>
        <v>0.52</v>
      </c>
    </row>
    <row r="15802" customFormat="false" ht="15" hidden="false" customHeight="false" outlineLevel="0" collapsed="false">
      <c r="A15802" s="2" t="s">
        <v>174</v>
      </c>
      <c r="B15802" s="2" t="s">
        <v>174</v>
      </c>
      <c r="C15802" s="2" t="s">
        <v>48</v>
      </c>
      <c r="D15802" s="2" t="s">
        <v>10</v>
      </c>
      <c r="E15802" s="2" t="s">
        <v>83</v>
      </c>
      <c r="F15802" s="2" t="s">
        <v>977</v>
      </c>
      <c r="G15802" s="14" t="n">
        <v>17.5</v>
      </c>
      <c r="H15802" s="14" t="n">
        <v>26.02</v>
      </c>
      <c r="I15802" s="14" t="n">
        <v>17.5</v>
      </c>
      <c r="J15802" s="23" t="n">
        <f aca="false">IF(AND(E15802="Priority",ISNUMBER('Cost model'!N168)),'Cost model'!N168,'Cost model'!M168)</f>
        <v>18.5</v>
      </c>
      <c r="K15802" s="14" t="n">
        <f aca="false">J15802-H15802</f>
        <v>-7.52</v>
      </c>
      <c r="L15802" s="14" t="n">
        <f aca="false">G15802-H15802</f>
        <v>-8.52</v>
      </c>
    </row>
    <row r="15803" customFormat="false" ht="15" hidden="false" customHeight="false" outlineLevel="0" collapsed="false">
      <c r="A15803" s="2" t="s">
        <v>158</v>
      </c>
      <c r="B15803" s="2" t="s">
        <v>124</v>
      </c>
      <c r="C15803" s="2" t="s">
        <v>49</v>
      </c>
      <c r="D15803" s="2" t="s">
        <v>13</v>
      </c>
      <c r="E15803" s="2" t="s">
        <v>74</v>
      </c>
      <c r="F15803" s="2" t="s">
        <v>976</v>
      </c>
      <c r="G15803" s="14" t="n">
        <v>50</v>
      </c>
      <c r="H15803" s="14" t="n">
        <v>107.59</v>
      </c>
      <c r="I15803" s="14" t="n">
        <v>85</v>
      </c>
      <c r="J15803" s="23" t="n">
        <f aca="false">IF(AND(E15803="Priority",ISNUMBER('Cost model'!N460)),'Cost model'!N460,'Cost model'!M460)</f>
        <v>135</v>
      </c>
      <c r="K15803" s="14" t="n">
        <f aca="false">J15803-H15803</f>
        <v>27.41</v>
      </c>
      <c r="L15803" s="14" t="n">
        <f aca="false">G15803-H15803</f>
        <v>-57.59</v>
      </c>
    </row>
    <row r="15804" customFormat="false" ht="15" hidden="false" customHeight="false" outlineLevel="0" collapsed="false">
      <c r="A15804" s="2" t="s">
        <v>124</v>
      </c>
      <c r="B15804" s="2" t="s">
        <v>124</v>
      </c>
      <c r="C15804" s="2" t="s">
        <v>48</v>
      </c>
      <c r="D15804" s="2" t="s">
        <v>12</v>
      </c>
      <c r="E15804" s="2" t="s">
        <v>74</v>
      </c>
      <c r="F15804" s="2" t="s">
        <v>977</v>
      </c>
      <c r="G15804" s="14" t="n">
        <v>12.5</v>
      </c>
      <c r="H15804" s="14" t="n">
        <v>46.46</v>
      </c>
      <c r="I15804" s="14" t="n">
        <v>12.5</v>
      </c>
      <c r="J15804" s="23" t="n">
        <f aca="false">IF(AND(E15804="Priority",ISNUMBER('Cost model'!N321)),'Cost model'!N321,'Cost model'!M321)</f>
        <v>40</v>
      </c>
      <c r="K15804" s="14" t="n">
        <f aca="false">J15804-H15804</f>
        <v>-6.46</v>
      </c>
      <c r="L15804" s="14" t="n">
        <f aca="false">G15804-H15804</f>
        <v>-33.96</v>
      </c>
    </row>
    <row r="15805" customFormat="false" ht="15" hidden="false" customHeight="false" outlineLevel="0" collapsed="false">
      <c r="A15805" s="2" t="s">
        <v>124</v>
      </c>
      <c r="B15805" s="2" t="s">
        <v>124</v>
      </c>
      <c r="C15805" s="2" t="s">
        <v>47</v>
      </c>
      <c r="D15805" s="2" t="s">
        <v>14</v>
      </c>
      <c r="E15805" s="2" t="s">
        <v>74</v>
      </c>
      <c r="F15805" s="2" t="s">
        <v>977</v>
      </c>
      <c r="G15805" s="14" t="n">
        <v>25</v>
      </c>
      <c r="H15805" s="14" t="n">
        <v>223.31</v>
      </c>
      <c r="I15805" s="14" t="n">
        <v>25</v>
      </c>
      <c r="J15805" s="23" t="n">
        <f aca="false">IF(AND(E15805="Priority",ISNUMBER('Cost model'!N326)),'Cost model'!N326,'Cost model'!M326)</f>
        <v>110</v>
      </c>
      <c r="K15805" s="14" t="n">
        <f aca="false">J15805-H15805</f>
        <v>-113.31</v>
      </c>
      <c r="L15805" s="14" t="n">
        <f aca="false">G15805-H15805</f>
        <v>-198.31</v>
      </c>
    </row>
    <row r="15806" customFormat="false" ht="15" hidden="false" customHeight="false" outlineLevel="0" collapsed="false">
      <c r="A15806" s="2" t="s">
        <v>174</v>
      </c>
      <c r="B15806" s="2" t="s">
        <v>124</v>
      </c>
      <c r="C15806" s="2" t="s">
        <v>49</v>
      </c>
      <c r="D15806" s="2" t="s">
        <v>12</v>
      </c>
      <c r="E15806" s="2" t="s">
        <v>74</v>
      </c>
      <c r="F15806" s="2" t="s">
        <v>976</v>
      </c>
      <c r="G15806" s="14" t="n">
        <v>19.5</v>
      </c>
      <c r="H15806" s="14" t="n">
        <v>21.86</v>
      </c>
      <c r="I15806" s="14" t="n">
        <v>19.5</v>
      </c>
      <c r="J15806" s="23" t="n">
        <f aca="false">IF(AND(E15806="Priority",ISNUMBER('Cost model'!N112)),'Cost model'!N112,'Cost model'!M112)</f>
        <v>50</v>
      </c>
      <c r="K15806" s="14" t="n">
        <f aca="false">J15806-H15806</f>
        <v>28.14</v>
      </c>
      <c r="L15806" s="14" t="n">
        <f aca="false">G15806-H15806</f>
        <v>-2.36</v>
      </c>
    </row>
    <row r="15807" customFormat="false" ht="15" hidden="false" customHeight="false" outlineLevel="0" collapsed="false">
      <c r="A15807" s="2" t="s">
        <v>174</v>
      </c>
      <c r="B15807" s="2" t="s">
        <v>124</v>
      </c>
      <c r="C15807" s="2" t="s">
        <v>47</v>
      </c>
      <c r="D15807" s="2" t="s">
        <v>10</v>
      </c>
      <c r="E15807" s="2" t="s">
        <v>83</v>
      </c>
      <c r="F15807" s="2" t="s">
        <v>976</v>
      </c>
      <c r="G15807" s="14" t="n">
        <v>14.5</v>
      </c>
      <c r="H15807" s="14" t="n">
        <v>22.98</v>
      </c>
      <c r="I15807" s="14" t="n">
        <v>14.5</v>
      </c>
      <c r="J15807" s="23" t="n">
        <f aca="false">IF(AND(E15807="Priority",ISNUMBER('Cost model'!N107)),'Cost model'!N107,'Cost model'!M107)</f>
        <v>17.5</v>
      </c>
      <c r="K15807" s="14" t="n">
        <f aca="false">J15807-H15807</f>
        <v>-5.48</v>
      </c>
      <c r="L15807" s="14" t="n">
        <f aca="false">G15807-H15807</f>
        <v>-8.48</v>
      </c>
    </row>
    <row r="15808" customFormat="false" ht="15" hidden="false" customHeight="false" outlineLevel="0" collapsed="false">
      <c r="A15808" s="2" t="s">
        <v>142</v>
      </c>
      <c r="B15808" s="2" t="s">
        <v>142</v>
      </c>
      <c r="C15808" s="2" t="s">
        <v>47</v>
      </c>
      <c r="D15808" s="2" t="s">
        <v>12</v>
      </c>
      <c r="E15808" s="2" t="s">
        <v>83</v>
      </c>
      <c r="F15808" s="2" t="s">
        <v>977</v>
      </c>
      <c r="G15808" s="14" t="n">
        <v>19.5</v>
      </c>
      <c r="H15808" s="14" t="n">
        <v>48.48</v>
      </c>
      <c r="I15808" s="14" t="n">
        <v>19.5</v>
      </c>
      <c r="J15808" s="23" t="n">
        <f aca="false">IF(AND(E15808="Priority",ISNUMBER('Cost model'!N635)),'Cost model'!N635,'Cost model'!M635)</f>
        <v>40</v>
      </c>
      <c r="K15808" s="14" t="n">
        <f aca="false">J15808-H15808</f>
        <v>-8.48</v>
      </c>
      <c r="L15808" s="14" t="n">
        <f aca="false">G15808-H15808</f>
        <v>-28.98</v>
      </c>
    </row>
    <row r="15809" customFormat="false" ht="15" hidden="false" customHeight="false" outlineLevel="0" collapsed="false">
      <c r="A15809" s="2" t="s">
        <v>124</v>
      </c>
      <c r="B15809" s="2" t="s">
        <v>124</v>
      </c>
      <c r="C15809" s="2" t="s">
        <v>48</v>
      </c>
      <c r="D15809" s="2" t="s">
        <v>15</v>
      </c>
      <c r="E15809" s="2" t="s">
        <v>74</v>
      </c>
      <c r="F15809" s="2" t="s">
        <v>977</v>
      </c>
      <c r="G15809" s="14" t="n">
        <v>85</v>
      </c>
      <c r="H15809" s="14" t="n">
        <v>117.84</v>
      </c>
      <c r="I15809" s="14" t="n">
        <v>85</v>
      </c>
      <c r="J15809" s="23" t="n">
        <f aca="false">IF(AND(E15809="Priority",ISNUMBER('Cost model'!N330)),'Cost model'!N330,'Cost model'!M330)</f>
        <v>180</v>
      </c>
      <c r="K15809" s="14" t="n">
        <f aca="false">J15809-H15809</f>
        <v>62.16</v>
      </c>
      <c r="L15809" s="14" t="n">
        <f aca="false">G15809-H15809</f>
        <v>-32.84</v>
      </c>
    </row>
    <row r="15810" customFormat="false" ht="15" hidden="false" customHeight="false" outlineLevel="0" collapsed="false">
      <c r="A15810" s="2" t="s">
        <v>124</v>
      </c>
      <c r="B15810" s="2" t="s">
        <v>124</v>
      </c>
      <c r="C15810" s="2" t="s">
        <v>48</v>
      </c>
      <c r="D15810" s="2" t="s">
        <v>10</v>
      </c>
      <c r="E15810" s="2" t="s">
        <v>83</v>
      </c>
      <c r="F15810" s="2" t="s">
        <v>977</v>
      </c>
      <c r="G15810" s="14" t="n">
        <v>17.5</v>
      </c>
      <c r="H15810" s="14" t="n">
        <v>22.98</v>
      </c>
      <c r="I15810" s="14" t="n">
        <v>17.5</v>
      </c>
      <c r="J15810" s="23" t="n">
        <f aca="false">IF(AND(E15810="Priority",ISNUMBER('Cost model'!N318)),'Cost model'!N318,'Cost model'!M318)</f>
        <v>19.5</v>
      </c>
      <c r="K15810" s="14" t="n">
        <f aca="false">J15810-H15810</f>
        <v>-3.48</v>
      </c>
      <c r="L15810" s="14" t="n">
        <f aca="false">G15810-H15810</f>
        <v>-5.48</v>
      </c>
    </row>
    <row r="15811" customFormat="false" ht="15" hidden="false" customHeight="false" outlineLevel="0" collapsed="false">
      <c r="A15811" s="2" t="s">
        <v>124</v>
      </c>
      <c r="B15811" s="2" t="s">
        <v>124</v>
      </c>
      <c r="C15811" s="2" t="s">
        <v>48</v>
      </c>
      <c r="D15811" s="2" t="s">
        <v>12</v>
      </c>
      <c r="E15811" s="2" t="s">
        <v>74</v>
      </c>
      <c r="F15811" s="2" t="s">
        <v>977</v>
      </c>
      <c r="G15811" s="14" t="n">
        <v>12.5</v>
      </c>
      <c r="H15811" s="14" t="n">
        <v>22.99</v>
      </c>
      <c r="I15811" s="14" t="n">
        <v>12.5</v>
      </c>
      <c r="J15811" s="23" t="n">
        <f aca="false">IF(AND(E15811="Priority",ISNUMBER('Cost model'!N321)),'Cost model'!N321,'Cost model'!M321)</f>
        <v>40</v>
      </c>
      <c r="K15811" s="14" t="n">
        <f aca="false">J15811-H15811</f>
        <v>17.01</v>
      </c>
      <c r="L15811" s="14" t="n">
        <f aca="false">G15811-H15811</f>
        <v>-10.49</v>
      </c>
    </row>
    <row r="15812" customFormat="false" ht="15" hidden="false" customHeight="false" outlineLevel="0" collapsed="false">
      <c r="A15812" s="2" t="s">
        <v>124</v>
      </c>
      <c r="B15812" s="2" t="s">
        <v>174</v>
      </c>
      <c r="C15812" s="2" t="s">
        <v>48</v>
      </c>
      <c r="D15812" s="2" t="s">
        <v>14</v>
      </c>
      <c r="E15812" s="2" t="s">
        <v>74</v>
      </c>
      <c r="F15812" s="2" t="s">
        <v>976</v>
      </c>
      <c r="G15812" s="14" t="n">
        <v>45</v>
      </c>
      <c r="H15812" s="14" t="n">
        <v>207.97</v>
      </c>
      <c r="I15812" s="14" t="n">
        <v>125</v>
      </c>
      <c r="J15812" s="23" t="n">
        <f aca="false">IF(AND(E15812="Priority",ISNUMBER('Cost model'!N372)),'Cost model'!N372,'Cost model'!M372)</f>
        <v>165</v>
      </c>
      <c r="K15812" s="14" t="n">
        <f aca="false">J15812-H15812</f>
        <v>-42.97</v>
      </c>
      <c r="L15812" s="14" t="n">
        <f aca="false">G15812-H15812</f>
        <v>-162.97</v>
      </c>
    </row>
    <row r="15813" customFormat="false" ht="15" hidden="false" customHeight="false" outlineLevel="0" collapsed="false">
      <c r="A15813" s="2" t="s">
        <v>142</v>
      </c>
      <c r="B15813" s="2" t="s">
        <v>142</v>
      </c>
      <c r="C15813" s="2" t="s">
        <v>47</v>
      </c>
      <c r="D15813" s="2" t="s">
        <v>10</v>
      </c>
      <c r="E15813" s="2" t="s">
        <v>83</v>
      </c>
      <c r="F15813" s="2" t="s">
        <v>977</v>
      </c>
      <c r="G15813" s="14" t="n">
        <v>14.5</v>
      </c>
      <c r="H15813" s="14" t="n">
        <v>5.61</v>
      </c>
      <c r="I15813" s="14" t="n">
        <v>14.5</v>
      </c>
      <c r="J15813" s="23" t="n">
        <f aca="false">IF(AND(E15813="Priority",ISNUMBER('Cost model'!N632)),'Cost model'!N632,'Cost model'!M632)</f>
        <v>14.5</v>
      </c>
      <c r="K15813" s="14" t="n">
        <f aca="false">J15813-H15813</f>
        <v>8.89</v>
      </c>
      <c r="L15813" s="14" t="n">
        <f aca="false">G15813-H15813</f>
        <v>8.89</v>
      </c>
    </row>
    <row r="15814" customFormat="false" ht="15" hidden="false" customHeight="false" outlineLevel="0" collapsed="false">
      <c r="A15814" s="2" t="s">
        <v>174</v>
      </c>
      <c r="B15814" s="2" t="s">
        <v>142</v>
      </c>
      <c r="C15814" s="2" t="s">
        <v>48</v>
      </c>
      <c r="D15814" s="2" t="s">
        <v>12</v>
      </c>
      <c r="E15814" s="2" t="s">
        <v>74</v>
      </c>
      <c r="F15814" s="2" t="s">
        <v>976</v>
      </c>
      <c r="G15814" s="14" t="n">
        <v>12.5</v>
      </c>
      <c r="H15814" s="14" t="n">
        <v>17.03</v>
      </c>
      <c r="I15814" s="14" t="n">
        <v>12.5</v>
      </c>
      <c r="J15814" s="23" t="n">
        <f aca="false">IF(AND(E15814="Priority",ISNUMBER('Cost model'!N126)),'Cost model'!N126,'Cost model'!M126)</f>
        <v>45</v>
      </c>
      <c r="K15814" s="14" t="n">
        <f aca="false">J15814-H15814</f>
        <v>27.97</v>
      </c>
      <c r="L15814" s="14" t="n">
        <f aca="false">G15814-H15814</f>
        <v>-4.53</v>
      </c>
    </row>
    <row r="15815" customFormat="false" ht="15" hidden="false" customHeight="false" outlineLevel="0" collapsed="false">
      <c r="A15815" s="2" t="s">
        <v>124</v>
      </c>
      <c r="B15815" s="2" t="s">
        <v>124</v>
      </c>
      <c r="C15815" s="2" t="s">
        <v>48</v>
      </c>
      <c r="D15815" s="2" t="s">
        <v>12</v>
      </c>
      <c r="E15815" s="2" t="s">
        <v>74</v>
      </c>
      <c r="F15815" s="2" t="s">
        <v>977</v>
      </c>
      <c r="G15815" s="14" t="n">
        <v>12.5</v>
      </c>
      <c r="H15815" s="14" t="n">
        <v>13.01</v>
      </c>
      <c r="I15815" s="14" t="n">
        <v>12.5</v>
      </c>
      <c r="J15815" s="23" t="n">
        <f aca="false">IF(AND(E15815="Priority",ISNUMBER('Cost model'!N321)),'Cost model'!N321,'Cost model'!M321)</f>
        <v>40</v>
      </c>
      <c r="K15815" s="14" t="n">
        <f aca="false">J15815-H15815</f>
        <v>26.99</v>
      </c>
      <c r="L15815" s="14" t="n">
        <f aca="false">G15815-H15815</f>
        <v>-0.51</v>
      </c>
    </row>
    <row r="15816" customFormat="false" ht="15" hidden="false" customHeight="false" outlineLevel="0" collapsed="false">
      <c r="A15816" s="2" t="s">
        <v>174</v>
      </c>
      <c r="B15816" s="2" t="s">
        <v>174</v>
      </c>
      <c r="C15816" s="2" t="s">
        <v>49</v>
      </c>
      <c r="D15816" s="2" t="s">
        <v>12</v>
      </c>
      <c r="E15816" s="2" t="s">
        <v>74</v>
      </c>
      <c r="F15816" s="2" t="s">
        <v>977</v>
      </c>
      <c r="G15816" s="14" t="n">
        <v>19.5</v>
      </c>
      <c r="H15816" s="14" t="n">
        <v>50.18</v>
      </c>
      <c r="I15816" s="14" t="n">
        <v>19.5</v>
      </c>
      <c r="J15816" s="23" t="n">
        <f aca="false">IF(AND(E15816="Priority",ISNUMBER('Cost model'!N172)),'Cost model'!N172,'Cost model'!M172)</f>
        <v>45</v>
      </c>
      <c r="K15816" s="14" t="n">
        <f aca="false">J15816-H15816</f>
        <v>-5.18</v>
      </c>
      <c r="L15816" s="14" t="n">
        <f aca="false">G15816-H15816</f>
        <v>-30.68</v>
      </c>
    </row>
    <row r="15817" customFormat="false" ht="15" hidden="false" customHeight="false" outlineLevel="0" collapsed="false">
      <c r="A15817" s="2" t="s">
        <v>124</v>
      </c>
      <c r="B15817" s="2" t="s">
        <v>124</v>
      </c>
      <c r="C15817" s="2" t="s">
        <v>47</v>
      </c>
      <c r="D15817" s="2" t="s">
        <v>12</v>
      </c>
      <c r="E15817" s="2" t="s">
        <v>74</v>
      </c>
      <c r="F15817" s="2" t="s">
        <v>977</v>
      </c>
      <c r="G15817" s="14" t="n">
        <v>9.5</v>
      </c>
      <c r="H15817" s="14" t="n">
        <v>47.53</v>
      </c>
      <c r="I15817" s="14" t="n">
        <v>9.5</v>
      </c>
      <c r="J15817" s="23" t="n">
        <f aca="false">IF(AND(E15817="Priority",ISNUMBER('Cost model'!N320)),'Cost model'!N320,'Cost model'!M320)</f>
        <v>24.5</v>
      </c>
      <c r="K15817" s="14" t="n">
        <f aca="false">J15817-H15817</f>
        <v>-23.03</v>
      </c>
      <c r="L15817" s="14" t="n">
        <f aca="false">G15817-H15817</f>
        <v>-38.03</v>
      </c>
    </row>
    <row r="15818" customFormat="false" ht="15" hidden="false" customHeight="false" outlineLevel="0" collapsed="false">
      <c r="A15818" s="2" t="s">
        <v>174</v>
      </c>
      <c r="B15818" s="2" t="s">
        <v>123</v>
      </c>
      <c r="C15818" s="2" t="s">
        <v>49</v>
      </c>
      <c r="D15818" s="2" t="s">
        <v>12</v>
      </c>
      <c r="E15818" s="2" t="s">
        <v>74</v>
      </c>
      <c r="F15818" s="2" t="s">
        <v>976</v>
      </c>
      <c r="G15818" s="14" t="n">
        <v>62.57</v>
      </c>
      <c r="H15818" s="14" t="n">
        <v>31.91</v>
      </c>
      <c r="I15818" s="14" t="n">
        <v>24.5</v>
      </c>
      <c r="J15818" s="23" t="n">
        <f aca="false">IF(AND(E15818="Priority",ISNUMBER('Cost model'!N202)),'Cost model'!N202,'Cost model'!M202)</f>
        <v>65</v>
      </c>
      <c r="K15818" s="14" t="n">
        <f aca="false">J15818-H15818</f>
        <v>33.09</v>
      </c>
      <c r="L15818" s="14" t="n">
        <f aca="false">G15818-H15818</f>
        <v>30.66</v>
      </c>
    </row>
    <row r="15819" customFormat="false" ht="15" hidden="false" customHeight="false" outlineLevel="0" collapsed="false">
      <c r="A15819" s="2" t="s">
        <v>142</v>
      </c>
      <c r="B15819" s="2" t="s">
        <v>142</v>
      </c>
      <c r="C15819" s="2" t="s">
        <v>47</v>
      </c>
      <c r="D15819" s="2" t="s">
        <v>12</v>
      </c>
      <c r="E15819" s="2" t="s">
        <v>74</v>
      </c>
      <c r="F15819" s="2" t="s">
        <v>977</v>
      </c>
      <c r="G15819" s="14" t="n">
        <v>9.5</v>
      </c>
      <c r="H15819" s="14" t="n">
        <v>47.71</v>
      </c>
      <c r="I15819" s="14" t="n">
        <v>9.5</v>
      </c>
      <c r="J15819" s="23" t="n">
        <f aca="false">IF(AND(E15819="Priority",ISNUMBER('Cost model'!N635)),'Cost model'!N635,'Cost model'!M635)</f>
        <v>30.5</v>
      </c>
      <c r="K15819" s="14" t="n">
        <f aca="false">J15819-H15819</f>
        <v>-17.21</v>
      </c>
      <c r="L15819" s="14" t="n">
        <f aca="false">G15819-H15819</f>
        <v>-38.21</v>
      </c>
    </row>
    <row r="15820" customFormat="false" ht="15" hidden="false" customHeight="false" outlineLevel="0" collapsed="false">
      <c r="A15820" s="2" t="s">
        <v>124</v>
      </c>
      <c r="B15820" s="2" t="s">
        <v>124</v>
      </c>
      <c r="C15820" s="2" t="s">
        <v>47</v>
      </c>
      <c r="D15820" s="2" t="s">
        <v>10</v>
      </c>
      <c r="E15820" s="2" t="s">
        <v>74</v>
      </c>
      <c r="F15820" s="2" t="s">
        <v>977</v>
      </c>
      <c r="G15820" s="14" t="n">
        <v>9.5</v>
      </c>
      <c r="H15820" s="14" t="n">
        <v>8.61</v>
      </c>
      <c r="I15820" s="14" t="n">
        <v>9.5</v>
      </c>
      <c r="J15820" s="23" t="n">
        <f aca="false">IF(AND(E15820="Priority",ISNUMBER('Cost model'!N317)),'Cost model'!N317,'Cost model'!M317)</f>
        <v>10.5</v>
      </c>
      <c r="K15820" s="14" t="n">
        <f aca="false">J15820-H15820</f>
        <v>1.89</v>
      </c>
      <c r="L15820" s="14" t="n">
        <f aca="false">G15820-H15820</f>
        <v>0.890000000000001</v>
      </c>
    </row>
    <row r="15821" customFormat="false" ht="15" hidden="false" customHeight="false" outlineLevel="0" collapsed="false">
      <c r="A15821" s="2" t="s">
        <v>221</v>
      </c>
      <c r="B15821" s="2" t="s">
        <v>221</v>
      </c>
      <c r="C15821" s="2" t="s">
        <v>47</v>
      </c>
      <c r="D15821" s="2" t="s">
        <v>12</v>
      </c>
      <c r="E15821" s="2" t="s">
        <v>83</v>
      </c>
      <c r="F15821" s="2" t="s">
        <v>977</v>
      </c>
      <c r="G15821" s="14" t="n">
        <v>19.5</v>
      </c>
      <c r="H15821" s="14" t="n">
        <v>30.09</v>
      </c>
      <c r="I15821" s="14" t="n">
        <v>19.5</v>
      </c>
      <c r="J15821" s="23" t="n">
        <f aca="false">IF(AND(E15821="Priority",ISNUMBER('Cost model'!N740)),'Cost model'!N740,'Cost model'!M740)</f>
        <v>28.5</v>
      </c>
      <c r="K15821" s="14" t="n">
        <f aca="false">J15821-H15821</f>
        <v>-1.59</v>
      </c>
      <c r="L15821" s="14" t="n">
        <f aca="false">G15821-H15821</f>
        <v>-10.59</v>
      </c>
    </row>
    <row r="15822" customFormat="false" ht="15" hidden="false" customHeight="false" outlineLevel="0" collapsed="false">
      <c r="A15822" s="2" t="s">
        <v>124</v>
      </c>
      <c r="B15822" s="2" t="s">
        <v>124</v>
      </c>
      <c r="C15822" s="2" t="s">
        <v>47</v>
      </c>
      <c r="D15822" s="2" t="s">
        <v>12</v>
      </c>
      <c r="E15822" s="2" t="s">
        <v>74</v>
      </c>
      <c r="F15822" s="2" t="s">
        <v>977</v>
      </c>
      <c r="G15822" s="14" t="n">
        <v>9.5</v>
      </c>
      <c r="H15822" s="14" t="n">
        <v>29.57</v>
      </c>
      <c r="I15822" s="14" t="n">
        <v>9.5</v>
      </c>
      <c r="J15822" s="23" t="n">
        <f aca="false">IF(AND(E15822="Priority",ISNUMBER('Cost model'!N320)),'Cost model'!N320,'Cost model'!M320)</f>
        <v>24.5</v>
      </c>
      <c r="K15822" s="14" t="n">
        <f aca="false">J15822-H15822</f>
        <v>-5.07</v>
      </c>
      <c r="L15822" s="14" t="n">
        <f aca="false">G15822-H15822</f>
        <v>-20.07</v>
      </c>
    </row>
    <row r="15823" customFormat="false" ht="15" hidden="false" customHeight="false" outlineLevel="0" collapsed="false">
      <c r="A15823" s="2" t="s">
        <v>174</v>
      </c>
      <c r="B15823" s="2" t="s">
        <v>174</v>
      </c>
      <c r="C15823" s="2" t="s">
        <v>48</v>
      </c>
      <c r="D15823" s="2" t="s">
        <v>12</v>
      </c>
      <c r="E15823" s="2" t="s">
        <v>74</v>
      </c>
      <c r="F15823" s="2" t="s">
        <v>977</v>
      </c>
      <c r="G15823" s="14" t="n">
        <v>12.5</v>
      </c>
      <c r="H15823" s="14" t="n">
        <v>41.13</v>
      </c>
      <c r="I15823" s="14" t="n">
        <v>12.5</v>
      </c>
      <c r="J15823" s="23" t="n">
        <f aca="false">IF(AND(E15823="Priority",ISNUMBER('Cost model'!N171)),'Cost model'!N171,'Cost model'!M171)</f>
        <v>40</v>
      </c>
      <c r="K15823" s="14" t="n">
        <f aca="false">J15823-H15823</f>
        <v>-1.13</v>
      </c>
      <c r="L15823" s="14" t="n">
        <f aca="false">G15823-H15823</f>
        <v>-28.63</v>
      </c>
    </row>
    <row r="15824" customFormat="false" ht="15" hidden="false" customHeight="false" outlineLevel="0" collapsed="false">
      <c r="A15824" s="2" t="s">
        <v>124</v>
      </c>
      <c r="B15824" s="2" t="s">
        <v>124</v>
      </c>
      <c r="C15824" s="2" t="s">
        <v>49</v>
      </c>
      <c r="D15824" s="2" t="s">
        <v>10</v>
      </c>
      <c r="E15824" s="2" t="s">
        <v>74</v>
      </c>
      <c r="F15824" s="2" t="s">
        <v>977</v>
      </c>
      <c r="G15824" s="14" t="n">
        <v>17.5</v>
      </c>
      <c r="H15824" s="14" t="n">
        <v>18.82</v>
      </c>
      <c r="I15824" s="14" t="n">
        <v>17.5</v>
      </c>
      <c r="J15824" s="23" t="n">
        <f aca="false">IF(AND(E15824="Priority",ISNUMBER('Cost model'!N319)),'Cost model'!N319,'Cost model'!M319)</f>
        <v>16.5</v>
      </c>
      <c r="K15824" s="14" t="n">
        <f aca="false">J15824-H15824</f>
        <v>-2.32</v>
      </c>
      <c r="L15824" s="14" t="n">
        <f aca="false">G15824-H15824</f>
        <v>-1.32</v>
      </c>
    </row>
    <row r="15825" customFormat="false" ht="15" hidden="false" customHeight="false" outlineLevel="0" collapsed="false">
      <c r="A15825" s="2" t="s">
        <v>124</v>
      </c>
      <c r="B15825" s="2" t="s">
        <v>124</v>
      </c>
      <c r="C15825" s="2" t="s">
        <v>48</v>
      </c>
      <c r="D15825" s="2" t="s">
        <v>10</v>
      </c>
      <c r="E15825" s="2" t="s">
        <v>74</v>
      </c>
      <c r="F15825" s="2" t="s">
        <v>977</v>
      </c>
      <c r="G15825" s="14" t="n">
        <v>12.5</v>
      </c>
      <c r="H15825" s="14" t="n">
        <v>12.24</v>
      </c>
      <c r="I15825" s="14" t="n">
        <v>12.5</v>
      </c>
      <c r="J15825" s="23" t="n">
        <f aca="false">IF(AND(E15825="Priority",ISNUMBER('Cost model'!N318)),'Cost model'!N318,'Cost model'!M318)</f>
        <v>14.5</v>
      </c>
      <c r="K15825" s="14" t="n">
        <f aca="false">J15825-H15825</f>
        <v>2.26</v>
      </c>
      <c r="L15825" s="14" t="n">
        <f aca="false">G15825-H15825</f>
        <v>0.26</v>
      </c>
    </row>
    <row r="15826" customFormat="false" ht="15" hidden="false" customHeight="false" outlineLevel="0" collapsed="false">
      <c r="A15826" s="2" t="s">
        <v>221</v>
      </c>
      <c r="B15826" s="2" t="s">
        <v>221</v>
      </c>
      <c r="C15826" s="2" t="s">
        <v>48</v>
      </c>
      <c r="D15826" s="2" t="s">
        <v>10</v>
      </c>
      <c r="E15826" s="2" t="s">
        <v>74</v>
      </c>
      <c r="F15826" s="2" t="s">
        <v>977</v>
      </c>
      <c r="G15826" s="14" t="n">
        <v>12.5</v>
      </c>
      <c r="H15826" s="14" t="n">
        <v>7.23</v>
      </c>
      <c r="I15826" s="14" t="n">
        <v>12.5</v>
      </c>
      <c r="J15826" s="23" t="n">
        <f aca="false">IF(AND(E15826="Priority",ISNUMBER('Cost model'!N738)),'Cost model'!N738,'Cost model'!M738)</f>
        <v>11.5</v>
      </c>
      <c r="K15826" s="14" t="n">
        <f aca="false">J15826-H15826</f>
        <v>4.27</v>
      </c>
      <c r="L15826" s="14" t="n">
        <f aca="false">G15826-H15826</f>
        <v>5.27</v>
      </c>
    </row>
    <row r="15827" customFormat="false" ht="15" hidden="false" customHeight="false" outlineLevel="0" collapsed="false">
      <c r="A15827" s="2" t="s">
        <v>142</v>
      </c>
      <c r="B15827" s="2" t="s">
        <v>142</v>
      </c>
      <c r="C15827" s="2" t="s">
        <v>49</v>
      </c>
      <c r="D15827" s="2" t="s">
        <v>12</v>
      </c>
      <c r="E15827" s="2" t="s">
        <v>74</v>
      </c>
      <c r="F15827" s="2" t="s">
        <v>977</v>
      </c>
      <c r="G15827" s="14" t="n">
        <v>19.5</v>
      </c>
      <c r="H15827" s="14" t="n">
        <v>46.9</v>
      </c>
      <c r="I15827" s="14" t="n">
        <v>19.5</v>
      </c>
      <c r="J15827" s="23" t="n">
        <f aca="false">IF(AND(E15827="Priority",ISNUMBER('Cost model'!N637)),'Cost model'!N637,'Cost model'!M637)</f>
        <v>45</v>
      </c>
      <c r="K15827" s="14" t="n">
        <f aca="false">J15827-H15827</f>
        <v>-1.9</v>
      </c>
      <c r="L15827" s="14" t="n">
        <f aca="false">G15827-H15827</f>
        <v>-27.4</v>
      </c>
    </row>
    <row r="15828" customFormat="false" ht="15" hidden="false" customHeight="false" outlineLevel="0" collapsed="false">
      <c r="A15828" s="2" t="s">
        <v>174</v>
      </c>
      <c r="B15828" s="2" t="s">
        <v>174</v>
      </c>
      <c r="C15828" s="2" t="s">
        <v>47</v>
      </c>
      <c r="D15828" s="2" t="s">
        <v>12</v>
      </c>
      <c r="E15828" s="2" t="s">
        <v>83</v>
      </c>
      <c r="F15828" s="2" t="s">
        <v>977</v>
      </c>
      <c r="G15828" s="14" t="n">
        <v>19.5</v>
      </c>
      <c r="H15828" s="14" t="n">
        <v>31.46</v>
      </c>
      <c r="I15828" s="14" t="n">
        <v>19.5</v>
      </c>
      <c r="J15828" s="23" t="n">
        <f aca="false">IF(AND(E15828="Priority",ISNUMBER('Cost model'!N170)),'Cost model'!N170,'Cost model'!M170)</f>
        <v>35</v>
      </c>
      <c r="K15828" s="14" t="n">
        <f aca="false">J15828-H15828</f>
        <v>3.54</v>
      </c>
      <c r="L15828" s="14" t="n">
        <f aca="false">G15828-H15828</f>
        <v>-11.96</v>
      </c>
    </row>
    <row r="15829" customFormat="false" ht="15" hidden="false" customHeight="false" outlineLevel="0" collapsed="false">
      <c r="A15829" s="2" t="s">
        <v>124</v>
      </c>
      <c r="B15829" s="2" t="s">
        <v>124</v>
      </c>
      <c r="C15829" s="2" t="s">
        <v>47</v>
      </c>
      <c r="D15829" s="2" t="s">
        <v>12</v>
      </c>
      <c r="E15829" s="2" t="s">
        <v>83</v>
      </c>
      <c r="F15829" s="2" t="s">
        <v>977</v>
      </c>
      <c r="G15829" s="14" t="n">
        <v>19.5</v>
      </c>
      <c r="H15829" s="14" t="n">
        <v>32.16</v>
      </c>
      <c r="I15829" s="14" t="n">
        <v>19.5</v>
      </c>
      <c r="J15829" s="23" t="n">
        <f aca="false">IF(AND(E15829="Priority",ISNUMBER('Cost model'!N320)),'Cost model'!N320,'Cost model'!M320)</f>
        <v>35</v>
      </c>
      <c r="K15829" s="14" t="n">
        <f aca="false">J15829-H15829</f>
        <v>2.84</v>
      </c>
      <c r="L15829" s="14" t="n">
        <f aca="false">G15829-H15829</f>
        <v>-12.66</v>
      </c>
    </row>
    <row r="15830" customFormat="false" ht="15" hidden="false" customHeight="false" outlineLevel="0" collapsed="false">
      <c r="A15830" s="2" t="s">
        <v>174</v>
      </c>
      <c r="B15830" s="2" t="s">
        <v>174</v>
      </c>
      <c r="C15830" s="2" t="s">
        <v>49</v>
      </c>
      <c r="D15830" s="2" t="s">
        <v>12</v>
      </c>
      <c r="E15830" s="2" t="s">
        <v>74</v>
      </c>
      <c r="F15830" s="2" t="s">
        <v>977</v>
      </c>
      <c r="G15830" s="14" t="n">
        <v>19.5</v>
      </c>
      <c r="H15830" s="14" t="n">
        <v>52.92</v>
      </c>
      <c r="I15830" s="14" t="n">
        <v>19.5</v>
      </c>
      <c r="J15830" s="23" t="n">
        <f aca="false">IF(AND(E15830="Priority",ISNUMBER('Cost model'!N172)),'Cost model'!N172,'Cost model'!M172)</f>
        <v>45</v>
      </c>
      <c r="K15830" s="14" t="n">
        <f aca="false">J15830-H15830</f>
        <v>-7.92</v>
      </c>
      <c r="L15830" s="14" t="n">
        <f aca="false">G15830-H15830</f>
        <v>-33.42</v>
      </c>
    </row>
    <row r="15831" customFormat="false" ht="15" hidden="false" customHeight="false" outlineLevel="0" collapsed="false">
      <c r="A15831" s="2" t="s">
        <v>158</v>
      </c>
      <c r="B15831" s="2" t="s">
        <v>158</v>
      </c>
      <c r="C15831" s="2" t="s">
        <v>49</v>
      </c>
      <c r="D15831" s="2" t="s">
        <v>10</v>
      </c>
      <c r="E15831" s="2" t="s">
        <v>74</v>
      </c>
      <c r="F15831" s="2" t="s">
        <v>977</v>
      </c>
      <c r="G15831" s="14" t="n">
        <v>17.5</v>
      </c>
      <c r="H15831" s="14" t="n">
        <v>17.2</v>
      </c>
      <c r="I15831" s="14" t="n">
        <v>17.5</v>
      </c>
      <c r="J15831" s="23" t="n">
        <f aca="false">IF(AND(E15831="Priority",ISNUMBER('Cost model'!N424)),'Cost model'!N424,'Cost model'!M424)</f>
        <v>16.5</v>
      </c>
      <c r="K15831" s="14" t="n">
        <f aca="false">J15831-H15831</f>
        <v>-0.699999999999999</v>
      </c>
      <c r="L15831" s="14" t="n">
        <f aca="false">G15831-H15831</f>
        <v>0.300000000000001</v>
      </c>
    </row>
    <row r="15832" customFormat="false" ht="15" hidden="false" customHeight="false" outlineLevel="0" collapsed="false">
      <c r="A15832" s="2" t="s">
        <v>124</v>
      </c>
      <c r="B15832" s="2" t="s">
        <v>124</v>
      </c>
      <c r="C15832" s="2" t="s">
        <v>48</v>
      </c>
      <c r="D15832" s="2" t="s">
        <v>10</v>
      </c>
      <c r="E15832" s="2" t="s">
        <v>74</v>
      </c>
      <c r="F15832" s="2" t="s">
        <v>977</v>
      </c>
      <c r="G15832" s="14" t="n">
        <v>12.5</v>
      </c>
      <c r="H15832" s="14" t="n">
        <v>18.82</v>
      </c>
      <c r="I15832" s="14" t="n">
        <v>12.5</v>
      </c>
      <c r="J15832" s="23" t="n">
        <f aca="false">IF(AND(E15832="Priority",ISNUMBER('Cost model'!N318)),'Cost model'!N318,'Cost model'!M318)</f>
        <v>14.5</v>
      </c>
      <c r="K15832" s="14" t="n">
        <f aca="false">J15832-H15832</f>
        <v>-4.32</v>
      </c>
      <c r="L15832" s="14" t="n">
        <f aca="false">G15832-H15832</f>
        <v>-6.32</v>
      </c>
    </row>
    <row r="15833" customFormat="false" ht="15" hidden="false" customHeight="false" outlineLevel="0" collapsed="false">
      <c r="A15833" s="2" t="s">
        <v>221</v>
      </c>
      <c r="B15833" s="2" t="s">
        <v>221</v>
      </c>
      <c r="C15833" s="2" t="s">
        <v>49</v>
      </c>
      <c r="D15833" s="2" t="s">
        <v>12</v>
      </c>
      <c r="E15833" s="2" t="s">
        <v>74</v>
      </c>
      <c r="F15833" s="2" t="s">
        <v>977</v>
      </c>
      <c r="G15833" s="14" t="n">
        <v>19.5</v>
      </c>
      <c r="H15833" s="14" t="n">
        <v>104.65</v>
      </c>
      <c r="I15833" s="14" t="n">
        <v>19.5</v>
      </c>
      <c r="J15833" s="23" t="n">
        <f aca="false">IF(AND(E15833="Priority",ISNUMBER('Cost model'!N742)),'Cost model'!N742,'Cost model'!M742)</f>
        <v>60</v>
      </c>
      <c r="K15833" s="14" t="n">
        <f aca="false">J15833-H15833</f>
        <v>-44.65</v>
      </c>
      <c r="L15833" s="14" t="n">
        <f aca="false">G15833-H15833</f>
        <v>-85.15</v>
      </c>
    </row>
    <row r="15834" customFormat="false" ht="15" hidden="false" customHeight="false" outlineLevel="0" collapsed="false">
      <c r="A15834" s="2" t="s">
        <v>221</v>
      </c>
      <c r="B15834" s="2" t="s">
        <v>221</v>
      </c>
      <c r="C15834" s="2" t="s">
        <v>47</v>
      </c>
      <c r="D15834" s="2" t="s">
        <v>10</v>
      </c>
      <c r="E15834" s="2" t="s">
        <v>74</v>
      </c>
      <c r="F15834" s="2" t="s">
        <v>977</v>
      </c>
      <c r="G15834" s="14" t="n">
        <v>9.5</v>
      </c>
      <c r="H15834" s="14" t="n">
        <v>7.82</v>
      </c>
      <c r="I15834" s="14" t="n">
        <v>9.5</v>
      </c>
      <c r="J15834" s="23" t="n">
        <f aca="false">IF(AND(E15834="Priority",ISNUMBER('Cost model'!N737)),'Cost model'!N737,'Cost model'!M737)</f>
        <v>8.5</v>
      </c>
      <c r="K15834" s="14" t="n">
        <f aca="false">J15834-H15834</f>
        <v>0.68</v>
      </c>
      <c r="L15834" s="14" t="n">
        <f aca="false">G15834-H15834</f>
        <v>1.68</v>
      </c>
    </row>
    <row r="15835" customFormat="false" ht="15" hidden="false" customHeight="false" outlineLevel="0" collapsed="false">
      <c r="A15835" s="2" t="s">
        <v>124</v>
      </c>
      <c r="B15835" s="2" t="s">
        <v>124</v>
      </c>
      <c r="C15835" s="2" t="s">
        <v>48</v>
      </c>
      <c r="D15835" s="2" t="s">
        <v>10</v>
      </c>
      <c r="E15835" s="2" t="s">
        <v>74</v>
      </c>
      <c r="F15835" s="2" t="s">
        <v>977</v>
      </c>
      <c r="G15835" s="14" t="n">
        <v>12.5</v>
      </c>
      <c r="H15835" s="14" t="n">
        <v>10.81</v>
      </c>
      <c r="I15835" s="14" t="n">
        <v>12.5</v>
      </c>
      <c r="J15835" s="23" t="n">
        <f aca="false">IF(AND(E15835="Priority",ISNUMBER('Cost model'!N318)),'Cost model'!N318,'Cost model'!M318)</f>
        <v>14.5</v>
      </c>
      <c r="K15835" s="14" t="n">
        <f aca="false">J15835-H15835</f>
        <v>3.69</v>
      </c>
      <c r="L15835" s="14" t="n">
        <f aca="false">G15835-H15835</f>
        <v>1.69</v>
      </c>
    </row>
    <row r="15836" customFormat="false" ht="15" hidden="false" customHeight="false" outlineLevel="0" collapsed="false">
      <c r="A15836" s="2" t="s">
        <v>174</v>
      </c>
      <c r="B15836" s="2" t="s">
        <v>174</v>
      </c>
      <c r="C15836" s="2" t="s">
        <v>48</v>
      </c>
      <c r="D15836" s="2" t="s">
        <v>12</v>
      </c>
      <c r="E15836" s="2" t="s">
        <v>74</v>
      </c>
      <c r="F15836" s="2" t="s">
        <v>977</v>
      </c>
      <c r="G15836" s="14" t="n">
        <v>12.5</v>
      </c>
      <c r="H15836" s="14" t="n">
        <v>27.63</v>
      </c>
      <c r="I15836" s="14" t="n">
        <v>12.5</v>
      </c>
      <c r="J15836" s="23" t="n">
        <f aca="false">IF(AND(E15836="Priority",ISNUMBER('Cost model'!N171)),'Cost model'!N171,'Cost model'!M171)</f>
        <v>40</v>
      </c>
      <c r="K15836" s="14" t="n">
        <f aca="false">J15836-H15836</f>
        <v>12.37</v>
      </c>
      <c r="L15836" s="14" t="n">
        <f aca="false">G15836-H15836</f>
        <v>-15.13</v>
      </c>
    </row>
    <row r="15837" customFormat="false" ht="15" hidden="false" customHeight="false" outlineLevel="0" collapsed="false">
      <c r="A15837" s="2" t="s">
        <v>142</v>
      </c>
      <c r="B15837" s="2" t="s">
        <v>142</v>
      </c>
      <c r="C15837" s="2" t="s">
        <v>49</v>
      </c>
      <c r="D15837" s="2" t="s">
        <v>12</v>
      </c>
      <c r="E15837" s="2" t="s">
        <v>74</v>
      </c>
      <c r="F15837" s="2" t="s">
        <v>977</v>
      </c>
      <c r="G15837" s="14" t="n">
        <v>19.5</v>
      </c>
      <c r="H15837" s="14" t="n">
        <v>28.89</v>
      </c>
      <c r="I15837" s="14" t="n">
        <v>19.5</v>
      </c>
      <c r="J15837" s="23" t="n">
        <f aca="false">IF(AND(E15837="Priority",ISNUMBER('Cost model'!N637)),'Cost model'!N637,'Cost model'!M637)</f>
        <v>45</v>
      </c>
      <c r="K15837" s="14" t="n">
        <f aca="false">J15837-H15837</f>
        <v>16.11</v>
      </c>
      <c r="L15837" s="14" t="n">
        <f aca="false">G15837-H15837</f>
        <v>-9.39</v>
      </c>
    </row>
    <row r="15838" customFormat="false" ht="15" hidden="false" customHeight="false" outlineLevel="0" collapsed="false">
      <c r="A15838" s="2" t="s">
        <v>174</v>
      </c>
      <c r="B15838" s="2" t="s">
        <v>174</v>
      </c>
      <c r="C15838" s="2" t="s">
        <v>47</v>
      </c>
      <c r="D15838" s="2" t="s">
        <v>10</v>
      </c>
      <c r="E15838" s="2" t="s">
        <v>74</v>
      </c>
      <c r="F15838" s="2" t="s">
        <v>977</v>
      </c>
      <c r="G15838" s="14" t="n">
        <v>9.5</v>
      </c>
      <c r="H15838" s="14" t="n">
        <v>6.63</v>
      </c>
      <c r="I15838" s="14" t="n">
        <v>9.5</v>
      </c>
      <c r="J15838" s="23" t="n">
        <f aca="false">IF(AND(E15838="Priority",ISNUMBER('Cost model'!N167)),'Cost model'!N167,'Cost model'!M167)</f>
        <v>8.5</v>
      </c>
      <c r="K15838" s="14" t="n">
        <f aca="false">J15838-H15838</f>
        <v>1.87</v>
      </c>
      <c r="L15838" s="14" t="n">
        <f aca="false">G15838-H15838</f>
        <v>2.87</v>
      </c>
    </row>
    <row r="15839" customFormat="false" ht="15" hidden="false" customHeight="false" outlineLevel="0" collapsed="false">
      <c r="A15839" s="2" t="s">
        <v>158</v>
      </c>
      <c r="B15839" s="2" t="s">
        <v>158</v>
      </c>
      <c r="C15839" s="2" t="s">
        <v>47</v>
      </c>
      <c r="D15839" s="2" t="s">
        <v>12</v>
      </c>
      <c r="E15839" s="2" t="s">
        <v>74</v>
      </c>
      <c r="F15839" s="2" t="s">
        <v>977</v>
      </c>
      <c r="G15839" s="14" t="n">
        <v>9.5</v>
      </c>
      <c r="H15839" s="14" t="n">
        <v>15.28</v>
      </c>
      <c r="I15839" s="14" t="n">
        <v>9.5</v>
      </c>
      <c r="J15839" s="23" t="n">
        <f aca="false">IF(AND(E15839="Priority",ISNUMBER('Cost model'!N425)),'Cost model'!N425,'Cost model'!M425)</f>
        <v>14.5</v>
      </c>
      <c r="K15839" s="14" t="n">
        <f aca="false">J15839-H15839</f>
        <v>-0.779999999999999</v>
      </c>
      <c r="L15839" s="14" t="n">
        <f aca="false">G15839-H15839</f>
        <v>-5.78</v>
      </c>
    </row>
    <row r="15840" customFormat="false" ht="15" hidden="false" customHeight="false" outlineLevel="0" collapsed="false">
      <c r="A15840" s="2" t="s">
        <v>174</v>
      </c>
      <c r="B15840" s="2" t="s">
        <v>205</v>
      </c>
      <c r="C15840" s="2" t="s">
        <v>48</v>
      </c>
      <c r="D15840" s="2" t="s">
        <v>15</v>
      </c>
      <c r="E15840" s="2" t="s">
        <v>74</v>
      </c>
      <c r="F15840" s="2" t="s">
        <v>976</v>
      </c>
      <c r="G15840" s="14" t="n">
        <v>12.5</v>
      </c>
      <c r="H15840" s="14" t="n">
        <v>98.21</v>
      </c>
      <c r="I15840" s="14" t="n">
        <v>300</v>
      </c>
      <c r="J15840" s="23" t="n">
        <f aca="false">IF(AND(E15840="Priority",ISNUMBER('Cost model'!N195)),'Cost model'!N195,'Cost model'!M195)</f>
        <v>285</v>
      </c>
      <c r="K15840" s="14" t="n">
        <f aca="false">J15840-H15840</f>
        <v>186.79</v>
      </c>
      <c r="L15840" s="14" t="n">
        <f aca="false">G15840-H15840</f>
        <v>-85.71</v>
      </c>
    </row>
    <row r="15841" customFormat="false" ht="15" hidden="false" customHeight="false" outlineLevel="0" collapsed="false">
      <c r="A15841" s="2" t="s">
        <v>342</v>
      </c>
      <c r="B15841" s="2" t="s">
        <v>158</v>
      </c>
      <c r="C15841" s="2" t="s">
        <v>47</v>
      </c>
      <c r="D15841" s="2" t="s">
        <v>10</v>
      </c>
      <c r="E15841" s="2" t="s">
        <v>74</v>
      </c>
      <c r="F15841" s="2" t="s">
        <v>976</v>
      </c>
      <c r="G15841" s="14" t="n">
        <v>19.5</v>
      </c>
      <c r="H15841" s="14" t="n">
        <v>26.02</v>
      </c>
      <c r="I15841" s="14" t="n">
        <v>19.5</v>
      </c>
      <c r="J15841" s="23" t="n">
        <f aca="false">IF(AND(E15841="Priority",ISNUMBER('Cost model'!N212)),'Cost model'!N212,'Cost model'!M212)</f>
        <v>20.5</v>
      </c>
      <c r="K15841" s="14" t="n">
        <f aca="false">J15841-H15841</f>
        <v>-5.52</v>
      </c>
      <c r="L15841" s="14" t="n">
        <f aca="false">G15841-H15841</f>
        <v>-6.52</v>
      </c>
    </row>
    <row r="15842" customFormat="false" ht="15" hidden="false" customHeight="false" outlineLevel="0" collapsed="false">
      <c r="A15842" s="2" t="s">
        <v>174</v>
      </c>
      <c r="B15842" s="2" t="s">
        <v>174</v>
      </c>
      <c r="C15842" s="2" t="s">
        <v>48</v>
      </c>
      <c r="D15842" s="2" t="s">
        <v>10</v>
      </c>
      <c r="E15842" s="2" t="s">
        <v>74</v>
      </c>
      <c r="F15842" s="2" t="s">
        <v>977</v>
      </c>
      <c r="G15842" s="14" t="n">
        <v>12.5</v>
      </c>
      <c r="H15842" s="14" t="n">
        <v>13.34</v>
      </c>
      <c r="I15842" s="14" t="n">
        <v>12.5</v>
      </c>
      <c r="J15842" s="23" t="n">
        <f aca="false">IF(AND(E15842="Priority",ISNUMBER('Cost model'!N168)),'Cost model'!N168,'Cost model'!M168)</f>
        <v>13.5</v>
      </c>
      <c r="K15842" s="14" t="n">
        <f aca="false">J15842-H15842</f>
        <v>0.16</v>
      </c>
      <c r="L15842" s="14" t="n">
        <f aca="false">G15842-H15842</f>
        <v>-0.84</v>
      </c>
    </row>
    <row r="15843" customFormat="false" ht="15" hidden="false" customHeight="false" outlineLevel="0" collapsed="false">
      <c r="A15843" s="2" t="s">
        <v>174</v>
      </c>
      <c r="B15843" s="2" t="s">
        <v>174</v>
      </c>
      <c r="C15843" s="2" t="s">
        <v>47</v>
      </c>
      <c r="D15843" s="2" t="s">
        <v>12</v>
      </c>
      <c r="E15843" s="2" t="s">
        <v>74</v>
      </c>
      <c r="F15843" s="2" t="s">
        <v>977</v>
      </c>
      <c r="G15843" s="14" t="n">
        <v>9.5</v>
      </c>
      <c r="H15843" s="14" t="n">
        <v>29.12</v>
      </c>
      <c r="I15843" s="14" t="n">
        <v>9.5</v>
      </c>
      <c r="J15843" s="23" t="n">
        <f aca="false">IF(AND(E15843="Priority",ISNUMBER('Cost model'!N170)),'Cost model'!N170,'Cost model'!M170)</f>
        <v>25.5</v>
      </c>
      <c r="K15843" s="14" t="n">
        <f aca="false">J15843-H15843</f>
        <v>-3.62</v>
      </c>
      <c r="L15843" s="14" t="n">
        <f aca="false">G15843-H15843</f>
        <v>-19.62</v>
      </c>
    </row>
    <row r="15844" customFormat="false" ht="15" hidden="false" customHeight="false" outlineLevel="0" collapsed="false">
      <c r="A15844" s="2" t="s">
        <v>123</v>
      </c>
      <c r="B15844" s="2" t="s">
        <v>142</v>
      </c>
      <c r="C15844" s="2" t="s">
        <v>47</v>
      </c>
      <c r="D15844" s="2" t="s">
        <v>12</v>
      </c>
      <c r="E15844" s="2" t="s">
        <v>74</v>
      </c>
      <c r="F15844" s="2" t="s">
        <v>976</v>
      </c>
      <c r="G15844" s="14" t="n">
        <v>19.5</v>
      </c>
      <c r="H15844" s="14" t="n">
        <v>48.58</v>
      </c>
      <c r="I15844" s="14" t="n">
        <v>19.5</v>
      </c>
      <c r="J15844" s="23" t="n">
        <f aca="false">IF(AND(E15844="Priority",ISNUMBER('Cost model'!N20)),'Cost model'!N20,'Cost model'!M20)</f>
        <v>35</v>
      </c>
      <c r="K15844" s="14" t="n">
        <f aca="false">J15844-H15844</f>
        <v>-13.58</v>
      </c>
      <c r="L15844" s="14" t="n">
        <f aca="false">G15844-H15844</f>
        <v>-29.08</v>
      </c>
    </row>
    <row r="15845" customFormat="false" ht="15" hidden="false" customHeight="false" outlineLevel="0" collapsed="false">
      <c r="A15845" s="2" t="s">
        <v>174</v>
      </c>
      <c r="B15845" s="2" t="s">
        <v>124</v>
      </c>
      <c r="C15845" s="2" t="s">
        <v>48</v>
      </c>
      <c r="D15845" s="2" t="s">
        <v>12</v>
      </c>
      <c r="E15845" s="2" t="s">
        <v>74</v>
      </c>
      <c r="F15845" s="2" t="s">
        <v>976</v>
      </c>
      <c r="G15845" s="14" t="n">
        <v>12.5</v>
      </c>
      <c r="H15845" s="14" t="n">
        <v>52.07</v>
      </c>
      <c r="I15845" s="14" t="n">
        <v>12.5</v>
      </c>
      <c r="J15845" s="23" t="n">
        <f aca="false">IF(AND(E15845="Priority",ISNUMBER('Cost model'!N111)),'Cost model'!N111,'Cost model'!M111)</f>
        <v>45</v>
      </c>
      <c r="K15845" s="14" t="n">
        <f aca="false">J15845-H15845</f>
        <v>-7.07</v>
      </c>
      <c r="L15845" s="14" t="n">
        <f aca="false">G15845-H15845</f>
        <v>-39.57</v>
      </c>
    </row>
    <row r="15846" customFormat="false" ht="15" hidden="false" customHeight="false" outlineLevel="0" collapsed="false">
      <c r="A15846" s="2" t="s">
        <v>221</v>
      </c>
      <c r="B15846" s="2" t="s">
        <v>158</v>
      </c>
      <c r="C15846" s="2" t="s">
        <v>49</v>
      </c>
      <c r="D15846" s="2" t="s">
        <v>10</v>
      </c>
      <c r="E15846" s="2" t="s">
        <v>74</v>
      </c>
      <c r="F15846" s="2" t="s">
        <v>976</v>
      </c>
      <c r="G15846" s="14" t="n">
        <v>17.5</v>
      </c>
      <c r="H15846" s="14" t="n">
        <v>26.02</v>
      </c>
      <c r="I15846" s="14" t="n">
        <v>17.5</v>
      </c>
      <c r="J15846" s="23" t="n">
        <f aca="false">IF(AND(E15846="Priority",ISNUMBER('Cost model'!N754)),'Cost model'!N754,'Cost model'!M754)</f>
        <v>23.5</v>
      </c>
      <c r="K15846" s="14" t="n">
        <f aca="false">J15846-H15846</f>
        <v>-2.52</v>
      </c>
      <c r="L15846" s="14" t="n">
        <f aca="false">G15846-H15846</f>
        <v>-8.52</v>
      </c>
    </row>
    <row r="15847" customFormat="false" ht="15" hidden="false" customHeight="false" outlineLevel="0" collapsed="false">
      <c r="A15847" s="2" t="s">
        <v>142</v>
      </c>
      <c r="B15847" s="2" t="s">
        <v>174</v>
      </c>
      <c r="C15847" s="2" t="s">
        <v>47</v>
      </c>
      <c r="D15847" s="2" t="s">
        <v>13</v>
      </c>
      <c r="E15847" s="2" t="s">
        <v>74</v>
      </c>
      <c r="F15847" s="2" t="s">
        <v>976</v>
      </c>
      <c r="G15847" s="14" t="n">
        <v>25</v>
      </c>
      <c r="H15847" s="14" t="n">
        <v>35.97</v>
      </c>
      <c r="I15847" s="14" t="n">
        <v>24.5</v>
      </c>
      <c r="J15847" s="23" t="n">
        <f aca="false">IF(AND(E15847="Priority",ISNUMBER('Cost model'!N698)),'Cost model'!N698,'Cost model'!M698)</f>
        <v>70</v>
      </c>
      <c r="K15847" s="14" t="n">
        <f aca="false">J15847-H15847</f>
        <v>34.03</v>
      </c>
      <c r="L15847" s="14" t="n">
        <f aca="false">G15847-H15847</f>
        <v>-10.97</v>
      </c>
    </row>
    <row r="15848" customFormat="false" ht="15" hidden="false" customHeight="false" outlineLevel="0" collapsed="false">
      <c r="A15848" s="2" t="s">
        <v>174</v>
      </c>
      <c r="B15848" s="2" t="s">
        <v>124</v>
      </c>
      <c r="C15848" s="2" t="s">
        <v>47</v>
      </c>
      <c r="D15848" s="2" t="s">
        <v>12</v>
      </c>
      <c r="E15848" s="2" t="s">
        <v>74</v>
      </c>
      <c r="F15848" s="2" t="s">
        <v>976</v>
      </c>
      <c r="G15848" s="14" t="n">
        <v>9.5</v>
      </c>
      <c r="H15848" s="14" t="n">
        <v>36.75</v>
      </c>
      <c r="I15848" s="14" t="n">
        <v>9.5</v>
      </c>
      <c r="J15848" s="23" t="n">
        <f aca="false">IF(AND(E15848="Priority",ISNUMBER('Cost model'!N110)),'Cost model'!N110,'Cost model'!M110)</f>
        <v>40</v>
      </c>
      <c r="K15848" s="14" t="n">
        <f aca="false">J15848-H15848</f>
        <v>3.25</v>
      </c>
      <c r="L15848" s="14" t="n">
        <f aca="false">G15848-H15848</f>
        <v>-27.25</v>
      </c>
    </row>
    <row r="15849" customFormat="false" ht="15" hidden="false" customHeight="false" outlineLevel="0" collapsed="false">
      <c r="A15849" s="2" t="s">
        <v>221</v>
      </c>
      <c r="B15849" s="2" t="s">
        <v>221</v>
      </c>
      <c r="C15849" s="2" t="s">
        <v>47</v>
      </c>
      <c r="D15849" s="2" t="s">
        <v>10</v>
      </c>
      <c r="E15849" s="2" t="s">
        <v>74</v>
      </c>
      <c r="F15849" s="2" t="s">
        <v>977</v>
      </c>
      <c r="G15849" s="14" t="n">
        <v>9.5</v>
      </c>
      <c r="H15849" s="14" t="n">
        <v>6.66</v>
      </c>
      <c r="I15849" s="14" t="n">
        <v>9.5</v>
      </c>
      <c r="J15849" s="23" t="n">
        <f aca="false">IF(AND(E15849="Priority",ISNUMBER('Cost model'!N737)),'Cost model'!N737,'Cost model'!M737)</f>
        <v>8.5</v>
      </c>
      <c r="K15849" s="14" t="n">
        <f aca="false">J15849-H15849</f>
        <v>1.84</v>
      </c>
      <c r="L15849" s="14" t="n">
        <f aca="false">G15849-H15849</f>
        <v>2.84</v>
      </c>
    </row>
    <row r="15850" customFormat="false" ht="15" hidden="false" customHeight="false" outlineLevel="0" collapsed="false">
      <c r="A15850" s="2" t="s">
        <v>142</v>
      </c>
      <c r="B15850" s="2" t="s">
        <v>142</v>
      </c>
      <c r="C15850" s="2" t="s">
        <v>49</v>
      </c>
      <c r="D15850" s="2" t="s">
        <v>12</v>
      </c>
      <c r="E15850" s="2" t="s">
        <v>83</v>
      </c>
      <c r="F15850" s="2" t="s">
        <v>977</v>
      </c>
      <c r="G15850" s="14" t="n">
        <v>29.5</v>
      </c>
      <c r="H15850" s="14" t="n">
        <v>28.13</v>
      </c>
      <c r="I15850" s="14" t="n">
        <v>29.5</v>
      </c>
      <c r="J15850" s="23" t="n">
        <f aca="false">IF(AND(E15850="Priority",ISNUMBER('Cost model'!N637)),'Cost model'!N637,'Cost model'!M637)</f>
        <v>60</v>
      </c>
      <c r="K15850" s="14" t="n">
        <f aca="false">J15850-H15850</f>
        <v>31.87</v>
      </c>
      <c r="L15850" s="14" t="n">
        <f aca="false">G15850-H15850</f>
        <v>1.37</v>
      </c>
    </row>
    <row r="15851" customFormat="false" ht="15" hidden="false" customHeight="false" outlineLevel="0" collapsed="false">
      <c r="A15851" s="2" t="s">
        <v>221</v>
      </c>
      <c r="B15851" s="2" t="s">
        <v>221</v>
      </c>
      <c r="C15851" s="2" t="s">
        <v>49</v>
      </c>
      <c r="D15851" s="2" t="s">
        <v>13</v>
      </c>
      <c r="E15851" s="2" t="s">
        <v>74</v>
      </c>
      <c r="F15851" s="2" t="s">
        <v>977</v>
      </c>
      <c r="G15851" s="14" t="n">
        <v>150</v>
      </c>
      <c r="H15851" s="14" t="n">
        <v>345.98</v>
      </c>
      <c r="I15851" s="14" t="n">
        <v>50</v>
      </c>
      <c r="J15851" s="23" t="n">
        <f aca="false">IF(AND(E15851="Priority",ISNUMBER('Cost model'!N745)),'Cost model'!N745,'Cost model'!M745)</f>
        <v>130</v>
      </c>
      <c r="K15851" s="14" t="n">
        <f aca="false">J15851-H15851</f>
        <v>-215.98</v>
      </c>
      <c r="L15851" s="14" t="n">
        <f aca="false">G15851-H15851</f>
        <v>-195.98</v>
      </c>
    </row>
    <row r="15852" customFormat="false" ht="15" hidden="false" customHeight="false" outlineLevel="0" collapsed="false">
      <c r="A15852" s="2" t="s">
        <v>174</v>
      </c>
      <c r="B15852" s="2" t="s">
        <v>174</v>
      </c>
      <c r="C15852" s="2" t="s">
        <v>48</v>
      </c>
      <c r="D15852" s="2" t="s">
        <v>13</v>
      </c>
      <c r="E15852" s="2" t="s">
        <v>74</v>
      </c>
      <c r="F15852" s="2" t="s">
        <v>977</v>
      </c>
      <c r="G15852" s="14" t="n">
        <v>24.5</v>
      </c>
      <c r="H15852" s="14" t="n">
        <v>83.49</v>
      </c>
      <c r="I15852" s="14" t="n">
        <v>24.5</v>
      </c>
      <c r="J15852" s="23" t="n">
        <f aca="false">IF(AND(E15852="Priority",ISNUMBER('Cost model'!N174)),'Cost model'!N174,'Cost model'!M174)</f>
        <v>70</v>
      </c>
      <c r="K15852" s="14" t="n">
        <f aca="false">J15852-H15852</f>
        <v>-13.49</v>
      </c>
      <c r="L15852" s="14" t="n">
        <f aca="false">G15852-H15852</f>
        <v>-58.99</v>
      </c>
    </row>
    <row r="15853" customFormat="false" ht="15" hidden="false" customHeight="false" outlineLevel="0" collapsed="false">
      <c r="A15853" s="2" t="s">
        <v>221</v>
      </c>
      <c r="B15853" s="2" t="s">
        <v>221</v>
      </c>
      <c r="C15853" s="2" t="s">
        <v>49</v>
      </c>
      <c r="D15853" s="2" t="s">
        <v>12</v>
      </c>
      <c r="E15853" s="2" t="s">
        <v>74</v>
      </c>
      <c r="F15853" s="2" t="s">
        <v>977</v>
      </c>
      <c r="G15853" s="14" t="n">
        <v>19.5</v>
      </c>
      <c r="H15853" s="14" t="n">
        <v>139.95</v>
      </c>
      <c r="I15853" s="14" t="n">
        <v>19.5</v>
      </c>
      <c r="J15853" s="23" t="n">
        <f aca="false">IF(AND(E15853="Priority",ISNUMBER('Cost model'!N742)),'Cost model'!N742,'Cost model'!M742)</f>
        <v>60</v>
      </c>
      <c r="K15853" s="14" t="n">
        <f aca="false">J15853-H15853</f>
        <v>-79.95</v>
      </c>
      <c r="L15853" s="14" t="n">
        <f aca="false">G15853-H15853</f>
        <v>-120.45</v>
      </c>
    </row>
    <row r="15854" customFormat="false" ht="15" hidden="false" customHeight="false" outlineLevel="0" collapsed="false">
      <c r="A15854" s="2" t="s">
        <v>124</v>
      </c>
      <c r="B15854" s="2" t="s">
        <v>174</v>
      </c>
      <c r="C15854" s="2" t="s">
        <v>48</v>
      </c>
      <c r="D15854" s="2" t="s">
        <v>13</v>
      </c>
      <c r="E15854" s="2" t="s">
        <v>74</v>
      </c>
      <c r="F15854" s="2" t="s">
        <v>976</v>
      </c>
      <c r="G15854" s="14" t="n">
        <v>24.5</v>
      </c>
      <c r="H15854" s="14" t="n">
        <v>93.41</v>
      </c>
      <c r="I15854" s="14" t="n">
        <v>24.5</v>
      </c>
      <c r="J15854" s="23" t="n">
        <f aca="false">IF(AND(E15854="Priority",ISNUMBER('Cost model'!N369)),'Cost model'!N369,'Cost model'!M369)</f>
        <v>100</v>
      </c>
      <c r="K15854" s="14" t="n">
        <f aca="false">J15854-H15854</f>
        <v>6.59</v>
      </c>
      <c r="L15854" s="14" t="n">
        <f aca="false">G15854-H15854</f>
        <v>-68.91</v>
      </c>
    </row>
    <row r="15855" customFormat="false" ht="15" hidden="false" customHeight="false" outlineLevel="0" collapsed="false">
      <c r="A15855" s="2" t="s">
        <v>174</v>
      </c>
      <c r="B15855" s="2" t="s">
        <v>142</v>
      </c>
      <c r="C15855" s="2" t="s">
        <v>49</v>
      </c>
      <c r="D15855" s="2" t="s">
        <v>10</v>
      </c>
      <c r="E15855" s="2" t="s">
        <v>74</v>
      </c>
      <c r="F15855" s="2" t="s">
        <v>976</v>
      </c>
      <c r="G15855" s="14" t="n">
        <v>17.5</v>
      </c>
      <c r="H15855" s="14" t="n">
        <v>27.63</v>
      </c>
      <c r="I15855" s="14" t="n">
        <v>17.5</v>
      </c>
      <c r="J15855" s="23" t="n">
        <f aca="false">IF(AND(E15855="Priority",ISNUMBER('Cost model'!N124)),'Cost model'!N124,'Cost model'!M124)</f>
        <v>21.5</v>
      </c>
      <c r="K15855" s="14" t="n">
        <f aca="false">J15855-H15855</f>
        <v>-6.13</v>
      </c>
      <c r="L15855" s="14" t="n">
        <f aca="false">G15855-H15855</f>
        <v>-10.13</v>
      </c>
    </row>
    <row r="15856" customFormat="false" ht="15" hidden="false" customHeight="false" outlineLevel="0" collapsed="false">
      <c r="A15856" s="2" t="s">
        <v>124</v>
      </c>
      <c r="B15856" s="2" t="s">
        <v>124</v>
      </c>
      <c r="C15856" s="2" t="s">
        <v>48</v>
      </c>
      <c r="D15856" s="2" t="s">
        <v>10</v>
      </c>
      <c r="E15856" s="2" t="s">
        <v>74</v>
      </c>
      <c r="F15856" s="2" t="s">
        <v>977</v>
      </c>
      <c r="G15856" s="14" t="n">
        <v>12.5</v>
      </c>
      <c r="H15856" s="14" t="n">
        <v>7.23</v>
      </c>
      <c r="I15856" s="14" t="n">
        <v>12.5</v>
      </c>
      <c r="J15856" s="23" t="n">
        <f aca="false">IF(AND(E15856="Priority",ISNUMBER('Cost model'!N318)),'Cost model'!N318,'Cost model'!M318)</f>
        <v>14.5</v>
      </c>
      <c r="K15856" s="14" t="n">
        <f aca="false">J15856-H15856</f>
        <v>7.27</v>
      </c>
      <c r="L15856" s="14" t="n">
        <f aca="false">G15856-H15856</f>
        <v>5.27</v>
      </c>
    </row>
    <row r="15857" customFormat="false" ht="15" hidden="false" customHeight="false" outlineLevel="0" collapsed="false">
      <c r="A15857" s="2" t="s">
        <v>124</v>
      </c>
      <c r="B15857" s="2" t="s">
        <v>174</v>
      </c>
      <c r="C15857" s="2" t="s">
        <v>48</v>
      </c>
      <c r="D15857" s="2" t="s">
        <v>10</v>
      </c>
      <c r="E15857" s="2" t="s">
        <v>74</v>
      </c>
      <c r="F15857" s="2" t="s">
        <v>976</v>
      </c>
      <c r="G15857" s="14" t="n">
        <v>17.5</v>
      </c>
      <c r="H15857" s="14" t="n">
        <v>30.36</v>
      </c>
      <c r="I15857" s="14" t="n">
        <v>14.5</v>
      </c>
      <c r="J15857" s="23" t="n">
        <f aca="false">IF(AND(E15857="Priority",ISNUMBER('Cost model'!N363)),'Cost model'!N363,'Cost model'!M363)</f>
        <v>15.5</v>
      </c>
      <c r="K15857" s="14" t="n">
        <f aca="false">J15857-H15857</f>
        <v>-14.86</v>
      </c>
      <c r="L15857" s="14" t="n">
        <f aca="false">G15857-H15857</f>
        <v>-12.86</v>
      </c>
    </row>
    <row r="15858" customFormat="false" ht="15" hidden="false" customHeight="false" outlineLevel="0" collapsed="false">
      <c r="A15858" s="2" t="s">
        <v>174</v>
      </c>
      <c r="B15858" s="2" t="s">
        <v>174</v>
      </c>
      <c r="C15858" s="2" t="s">
        <v>48</v>
      </c>
      <c r="D15858" s="2" t="s">
        <v>12</v>
      </c>
      <c r="E15858" s="2" t="s">
        <v>74</v>
      </c>
      <c r="F15858" s="2" t="s">
        <v>977</v>
      </c>
      <c r="G15858" s="14" t="n">
        <v>12.5</v>
      </c>
      <c r="H15858" s="14" t="n">
        <v>44.2</v>
      </c>
      <c r="I15858" s="14" t="n">
        <v>12.5</v>
      </c>
      <c r="J15858" s="23" t="n">
        <f aca="false">IF(AND(E15858="Priority",ISNUMBER('Cost model'!N171)),'Cost model'!N171,'Cost model'!M171)</f>
        <v>40</v>
      </c>
      <c r="K15858" s="14" t="n">
        <f aca="false">J15858-H15858</f>
        <v>-4.2</v>
      </c>
      <c r="L15858" s="14" t="n">
        <f aca="false">G15858-H15858</f>
        <v>-31.7</v>
      </c>
    </row>
    <row r="15859" customFormat="false" ht="15" hidden="false" customHeight="false" outlineLevel="0" collapsed="false">
      <c r="A15859" s="2" t="s">
        <v>124</v>
      </c>
      <c r="B15859" s="2" t="s">
        <v>124</v>
      </c>
      <c r="C15859" s="2" t="s">
        <v>48</v>
      </c>
      <c r="D15859" s="2" t="s">
        <v>14</v>
      </c>
      <c r="E15859" s="2" t="s">
        <v>74</v>
      </c>
      <c r="F15859" s="2" t="s">
        <v>977</v>
      </c>
      <c r="G15859" s="14" t="n">
        <v>45</v>
      </c>
      <c r="H15859" s="14" t="n">
        <v>128.18</v>
      </c>
      <c r="I15859" s="14" t="n">
        <v>45</v>
      </c>
      <c r="J15859" s="23" t="n">
        <f aca="false">IF(AND(E15859="Priority",ISNUMBER('Cost model'!N327)),'Cost model'!N327,'Cost model'!M327)</f>
        <v>130</v>
      </c>
      <c r="K15859" s="14" t="n">
        <f aca="false">J15859-H15859</f>
        <v>1.81999999999999</v>
      </c>
      <c r="L15859" s="14" t="n">
        <f aca="false">G15859-H15859</f>
        <v>-83.18</v>
      </c>
    </row>
    <row r="15860" customFormat="false" ht="15" hidden="false" customHeight="false" outlineLevel="0" collapsed="false">
      <c r="A15860" s="2" t="s">
        <v>142</v>
      </c>
      <c r="B15860" s="2" t="s">
        <v>142</v>
      </c>
      <c r="C15860" s="2" t="s">
        <v>49</v>
      </c>
      <c r="D15860" s="2" t="s">
        <v>10</v>
      </c>
      <c r="E15860" s="2" t="s">
        <v>74</v>
      </c>
      <c r="F15860" s="2" t="s">
        <v>977</v>
      </c>
      <c r="G15860" s="14" t="n">
        <v>17.5</v>
      </c>
      <c r="H15860" s="14" t="n">
        <v>15.57</v>
      </c>
      <c r="I15860" s="14" t="n">
        <v>17.5</v>
      </c>
      <c r="J15860" s="23" t="n">
        <f aca="false">IF(AND(E15860="Priority",ISNUMBER('Cost model'!N634)),'Cost model'!N634,'Cost model'!M634)</f>
        <v>15.5</v>
      </c>
      <c r="K15860" s="14" t="n">
        <f aca="false">J15860-H15860</f>
        <v>-0.0700000000000003</v>
      </c>
      <c r="L15860" s="14" t="n">
        <f aca="false">G15860-H15860</f>
        <v>1.93</v>
      </c>
    </row>
    <row r="15861" customFormat="false" ht="15" hidden="false" customHeight="false" outlineLevel="0" collapsed="false">
      <c r="A15861" s="2" t="s">
        <v>142</v>
      </c>
      <c r="B15861" s="2" t="s">
        <v>142</v>
      </c>
      <c r="C15861" s="2" t="s">
        <v>47</v>
      </c>
      <c r="D15861" s="2" t="s">
        <v>10</v>
      </c>
      <c r="E15861" s="2" t="s">
        <v>74</v>
      </c>
      <c r="F15861" s="2" t="s">
        <v>977</v>
      </c>
      <c r="G15861" s="14" t="n">
        <v>9.5</v>
      </c>
      <c r="H15861" s="14" t="n">
        <v>6.66</v>
      </c>
      <c r="I15861" s="14" t="n">
        <v>9.5</v>
      </c>
      <c r="J15861" s="23" t="n">
        <f aca="false">IF(AND(E15861="Priority",ISNUMBER('Cost model'!N632)),'Cost model'!N632,'Cost model'!M632)</f>
        <v>9.5</v>
      </c>
      <c r="K15861" s="14" t="n">
        <f aca="false">J15861-H15861</f>
        <v>2.84</v>
      </c>
      <c r="L15861" s="14" t="n">
        <f aca="false">G15861-H15861</f>
        <v>2.84</v>
      </c>
    </row>
    <row r="15862" customFormat="false" ht="15" hidden="false" customHeight="false" outlineLevel="0" collapsed="false">
      <c r="A15862" s="2" t="s">
        <v>142</v>
      </c>
      <c r="B15862" s="2" t="s">
        <v>174</v>
      </c>
      <c r="C15862" s="2" t="s">
        <v>47</v>
      </c>
      <c r="D15862" s="2" t="s">
        <v>13</v>
      </c>
      <c r="E15862" s="2" t="s">
        <v>74</v>
      </c>
      <c r="F15862" s="2" t="s">
        <v>976</v>
      </c>
      <c r="G15862" s="14" t="n">
        <v>19</v>
      </c>
      <c r="H15862" s="14" t="n">
        <v>119.82</v>
      </c>
      <c r="I15862" s="14" t="n">
        <v>24.5</v>
      </c>
      <c r="J15862" s="23" t="n">
        <f aca="false">IF(AND(E15862="Priority",ISNUMBER('Cost model'!N698)),'Cost model'!N698,'Cost model'!M698)</f>
        <v>70</v>
      </c>
      <c r="K15862" s="14" t="n">
        <f aca="false">J15862-H15862</f>
        <v>-49.82</v>
      </c>
      <c r="L15862" s="14" t="n">
        <f aca="false">G15862-H15862</f>
        <v>-100.82</v>
      </c>
    </row>
    <row r="15863" customFormat="false" ht="15" hidden="false" customHeight="false" outlineLevel="0" collapsed="false">
      <c r="A15863" s="2" t="s">
        <v>174</v>
      </c>
      <c r="B15863" s="2" t="s">
        <v>174</v>
      </c>
      <c r="C15863" s="2" t="s">
        <v>48</v>
      </c>
      <c r="D15863" s="2" t="s">
        <v>12</v>
      </c>
      <c r="E15863" s="2" t="s">
        <v>74</v>
      </c>
      <c r="F15863" s="2" t="s">
        <v>977</v>
      </c>
      <c r="G15863" s="14" t="n">
        <v>12.5</v>
      </c>
      <c r="H15863" s="14" t="n">
        <v>44.2</v>
      </c>
      <c r="I15863" s="14" t="n">
        <v>12.5</v>
      </c>
      <c r="J15863" s="23" t="n">
        <f aca="false">IF(AND(E15863="Priority",ISNUMBER('Cost model'!N171)),'Cost model'!N171,'Cost model'!M171)</f>
        <v>40</v>
      </c>
      <c r="K15863" s="14" t="n">
        <f aca="false">J15863-H15863</f>
        <v>-4.2</v>
      </c>
      <c r="L15863" s="14" t="n">
        <f aca="false">G15863-H15863</f>
        <v>-31.7</v>
      </c>
    </row>
    <row r="15864" customFormat="false" ht="15" hidden="false" customHeight="false" outlineLevel="0" collapsed="false">
      <c r="A15864" s="2" t="s">
        <v>174</v>
      </c>
      <c r="B15864" s="2" t="s">
        <v>174</v>
      </c>
      <c r="C15864" s="2" t="s">
        <v>47</v>
      </c>
      <c r="D15864" s="2" t="s">
        <v>10</v>
      </c>
      <c r="E15864" s="2" t="s">
        <v>74</v>
      </c>
      <c r="F15864" s="2" t="s">
        <v>977</v>
      </c>
      <c r="G15864" s="14" t="n">
        <v>9.5</v>
      </c>
      <c r="H15864" s="14" t="n">
        <v>8.16</v>
      </c>
      <c r="I15864" s="14" t="n">
        <v>9.5</v>
      </c>
      <c r="J15864" s="23" t="n">
        <f aca="false">IF(AND(E15864="Priority",ISNUMBER('Cost model'!N167)),'Cost model'!N167,'Cost model'!M167)</f>
        <v>8.5</v>
      </c>
      <c r="K15864" s="14" t="n">
        <f aca="false">J15864-H15864</f>
        <v>0.34</v>
      </c>
      <c r="L15864" s="14" t="n">
        <f aca="false">G15864-H15864</f>
        <v>1.34</v>
      </c>
    </row>
    <row r="15865" customFormat="false" ht="15" hidden="false" customHeight="false" outlineLevel="0" collapsed="false">
      <c r="A15865" s="2" t="s">
        <v>342</v>
      </c>
      <c r="B15865" s="2" t="s">
        <v>174</v>
      </c>
      <c r="C15865" s="2" t="s">
        <v>49</v>
      </c>
      <c r="D15865" s="2" t="s">
        <v>10</v>
      </c>
      <c r="E15865" s="2" t="s">
        <v>74</v>
      </c>
      <c r="F15865" s="2" t="s">
        <v>976</v>
      </c>
      <c r="G15865" s="14" t="n">
        <v>19.5</v>
      </c>
      <c r="H15865" s="14" t="n">
        <v>59.02</v>
      </c>
      <c r="I15865" s="14" t="n">
        <v>34.5</v>
      </c>
      <c r="J15865" s="23" t="n">
        <f aca="false">IF(AND(E15865="Priority",ISNUMBER('Cost model'!N274)),'Cost model'!N274,'Cost model'!M274)</f>
        <v>27.5</v>
      </c>
      <c r="K15865" s="14" t="n">
        <f aca="false">J15865-H15865</f>
        <v>-31.52</v>
      </c>
      <c r="L15865" s="14" t="n">
        <f aca="false">G15865-H15865</f>
        <v>-39.52</v>
      </c>
    </row>
    <row r="15866" customFormat="false" ht="15" hidden="false" customHeight="false" outlineLevel="0" collapsed="false">
      <c r="A15866" s="2" t="s">
        <v>221</v>
      </c>
      <c r="B15866" s="2" t="s">
        <v>221</v>
      </c>
      <c r="C15866" s="2" t="s">
        <v>49</v>
      </c>
      <c r="D15866" s="2" t="s">
        <v>10</v>
      </c>
      <c r="E15866" s="2" t="s">
        <v>74</v>
      </c>
      <c r="F15866" s="2" t="s">
        <v>977</v>
      </c>
      <c r="G15866" s="14" t="n">
        <v>17.5</v>
      </c>
      <c r="H15866" s="14" t="n">
        <v>24.17</v>
      </c>
      <c r="I15866" s="14" t="n">
        <v>17.5</v>
      </c>
      <c r="J15866" s="23" t="n">
        <f aca="false">IF(AND(E15866="Priority",ISNUMBER('Cost model'!N739)),'Cost model'!N739,'Cost model'!M739)</f>
        <v>17.5</v>
      </c>
      <c r="K15866" s="14" t="n">
        <f aca="false">J15866-H15866</f>
        <v>-6.67</v>
      </c>
      <c r="L15866" s="14" t="n">
        <f aca="false">G15866-H15866</f>
        <v>-6.67</v>
      </c>
    </row>
    <row r="15867" customFormat="false" ht="15" hidden="false" customHeight="false" outlineLevel="0" collapsed="false">
      <c r="A15867" s="2" t="s">
        <v>124</v>
      </c>
      <c r="B15867" s="2" t="s">
        <v>124</v>
      </c>
      <c r="C15867" s="2" t="s">
        <v>49</v>
      </c>
      <c r="D15867" s="2" t="s">
        <v>14</v>
      </c>
      <c r="E15867" s="2" t="s">
        <v>74</v>
      </c>
      <c r="F15867" s="2" t="s">
        <v>977</v>
      </c>
      <c r="G15867" s="14" t="n">
        <v>85</v>
      </c>
      <c r="H15867" s="14" t="n">
        <v>129.2</v>
      </c>
      <c r="I15867" s="14" t="n">
        <v>85</v>
      </c>
      <c r="J15867" s="23" t="n">
        <f aca="false">IF(AND(E15867="Priority",ISNUMBER('Cost model'!N328)),'Cost model'!N328,'Cost model'!M328)</f>
        <v>175</v>
      </c>
      <c r="K15867" s="14" t="n">
        <f aca="false">J15867-H15867</f>
        <v>45.8</v>
      </c>
      <c r="L15867" s="14" t="n">
        <f aca="false">G15867-H15867</f>
        <v>-44.2</v>
      </c>
    </row>
    <row r="15868" customFormat="false" ht="15" hidden="false" customHeight="false" outlineLevel="0" collapsed="false">
      <c r="A15868" s="2" t="s">
        <v>124</v>
      </c>
      <c r="B15868" s="2" t="s">
        <v>124</v>
      </c>
      <c r="C15868" s="2" t="s">
        <v>47</v>
      </c>
      <c r="D15868" s="2" t="s">
        <v>12</v>
      </c>
      <c r="E15868" s="2" t="s">
        <v>83</v>
      </c>
      <c r="F15868" s="2" t="s">
        <v>977</v>
      </c>
      <c r="G15868" s="14" t="n">
        <v>19.5</v>
      </c>
      <c r="H15868" s="14" t="n">
        <v>41.13</v>
      </c>
      <c r="I15868" s="14" t="n">
        <v>19.5</v>
      </c>
      <c r="J15868" s="23" t="n">
        <f aca="false">IF(AND(E15868="Priority",ISNUMBER('Cost model'!N320)),'Cost model'!N320,'Cost model'!M320)</f>
        <v>35</v>
      </c>
      <c r="K15868" s="14" t="n">
        <f aca="false">J15868-H15868</f>
        <v>-6.13</v>
      </c>
      <c r="L15868" s="14" t="n">
        <f aca="false">G15868-H15868</f>
        <v>-21.63</v>
      </c>
    </row>
    <row r="15869" customFormat="false" ht="15" hidden="false" customHeight="false" outlineLevel="0" collapsed="false">
      <c r="A15869" s="2" t="s">
        <v>142</v>
      </c>
      <c r="B15869" s="2" t="s">
        <v>142</v>
      </c>
      <c r="C15869" s="2" t="s">
        <v>47</v>
      </c>
      <c r="D15869" s="2" t="s">
        <v>12</v>
      </c>
      <c r="E15869" s="2" t="s">
        <v>83</v>
      </c>
      <c r="F15869" s="2" t="s">
        <v>977</v>
      </c>
      <c r="G15869" s="14" t="n">
        <v>19.5</v>
      </c>
      <c r="H15869" s="14" t="n">
        <v>44.2</v>
      </c>
      <c r="I15869" s="14" t="n">
        <v>19.5</v>
      </c>
      <c r="J15869" s="23" t="n">
        <f aca="false">IF(AND(E15869="Priority",ISNUMBER('Cost model'!N635)),'Cost model'!N635,'Cost model'!M635)</f>
        <v>40</v>
      </c>
      <c r="K15869" s="14" t="n">
        <f aca="false">J15869-H15869</f>
        <v>-4.2</v>
      </c>
      <c r="L15869" s="14" t="n">
        <f aca="false">G15869-H15869</f>
        <v>-24.7</v>
      </c>
    </row>
    <row r="15870" customFormat="false" ht="15" hidden="false" customHeight="false" outlineLevel="0" collapsed="false">
      <c r="A15870" s="2" t="s">
        <v>174</v>
      </c>
      <c r="B15870" s="2" t="s">
        <v>174</v>
      </c>
      <c r="C15870" s="2" t="s">
        <v>48</v>
      </c>
      <c r="D15870" s="2" t="s">
        <v>15</v>
      </c>
      <c r="E15870" s="2" t="s">
        <v>74</v>
      </c>
      <c r="F15870" s="2" t="s">
        <v>977</v>
      </c>
      <c r="G15870" s="14" t="n">
        <v>85</v>
      </c>
      <c r="H15870" s="14" t="n">
        <v>183.69</v>
      </c>
      <c r="I15870" s="14" t="n">
        <v>85</v>
      </c>
      <c r="J15870" s="23" t="n">
        <f aca="false">IF(AND(E15870="Priority",ISNUMBER('Cost model'!N180)),'Cost model'!N180,'Cost model'!M180)</f>
        <v>150</v>
      </c>
      <c r="K15870" s="14" t="n">
        <f aca="false">J15870-H15870</f>
        <v>-33.69</v>
      </c>
      <c r="L15870" s="14" t="n">
        <f aca="false">G15870-H15870</f>
        <v>-98.69</v>
      </c>
    </row>
    <row r="15871" customFormat="false" ht="15" hidden="false" customHeight="false" outlineLevel="0" collapsed="false">
      <c r="A15871" s="2" t="s">
        <v>124</v>
      </c>
      <c r="B15871" s="2" t="s">
        <v>124</v>
      </c>
      <c r="C15871" s="2" t="s">
        <v>48</v>
      </c>
      <c r="D15871" s="2" t="s">
        <v>14</v>
      </c>
      <c r="E15871" s="2" t="s">
        <v>74</v>
      </c>
      <c r="F15871" s="2" t="s">
        <v>977</v>
      </c>
      <c r="G15871" s="14" t="n">
        <v>45</v>
      </c>
      <c r="H15871" s="14" t="n">
        <v>116.04</v>
      </c>
      <c r="I15871" s="14" t="n">
        <v>45</v>
      </c>
      <c r="J15871" s="23" t="n">
        <f aca="false">IF(AND(E15871="Priority",ISNUMBER('Cost model'!N327)),'Cost model'!N327,'Cost model'!M327)</f>
        <v>130</v>
      </c>
      <c r="K15871" s="14" t="n">
        <f aca="false">J15871-H15871</f>
        <v>13.96</v>
      </c>
      <c r="L15871" s="14" t="n">
        <f aca="false">G15871-H15871</f>
        <v>-71.04</v>
      </c>
    </row>
    <row r="15872" customFormat="false" ht="15" hidden="false" customHeight="false" outlineLevel="0" collapsed="false">
      <c r="A15872" s="2" t="s">
        <v>174</v>
      </c>
      <c r="B15872" s="2" t="s">
        <v>174</v>
      </c>
      <c r="C15872" s="2" t="s">
        <v>47</v>
      </c>
      <c r="D15872" s="2" t="s">
        <v>10</v>
      </c>
      <c r="E15872" s="2" t="s">
        <v>74</v>
      </c>
      <c r="F15872" s="2" t="s">
        <v>977</v>
      </c>
      <c r="G15872" s="14" t="n">
        <v>9.5</v>
      </c>
      <c r="H15872" s="14" t="n">
        <v>8.16</v>
      </c>
      <c r="I15872" s="14" t="n">
        <v>9.5</v>
      </c>
      <c r="J15872" s="23" t="n">
        <f aca="false">IF(AND(E15872="Priority",ISNUMBER('Cost model'!N167)),'Cost model'!N167,'Cost model'!M167)</f>
        <v>8.5</v>
      </c>
      <c r="K15872" s="14" t="n">
        <f aca="false">J15872-H15872</f>
        <v>0.34</v>
      </c>
      <c r="L15872" s="14" t="n">
        <f aca="false">G15872-H15872</f>
        <v>1.34</v>
      </c>
    </row>
    <row r="15873" customFormat="false" ht="15" hidden="false" customHeight="false" outlineLevel="0" collapsed="false">
      <c r="A15873" s="2" t="s">
        <v>221</v>
      </c>
      <c r="B15873" s="2" t="s">
        <v>221</v>
      </c>
      <c r="C15873" s="2" t="s">
        <v>49</v>
      </c>
      <c r="D15873" s="2" t="s">
        <v>12</v>
      </c>
      <c r="E15873" s="2" t="s">
        <v>83</v>
      </c>
      <c r="F15873" s="2" t="s">
        <v>977</v>
      </c>
      <c r="G15873" s="14" t="n">
        <v>29.5</v>
      </c>
      <c r="H15873" s="14" t="n">
        <v>33.86</v>
      </c>
      <c r="I15873" s="14" t="n">
        <v>29.5</v>
      </c>
      <c r="J15873" s="23" t="n">
        <f aca="false">IF(AND(E15873="Priority",ISNUMBER('Cost model'!N742)),'Cost model'!N742,'Cost model'!M742)</f>
        <v>80</v>
      </c>
      <c r="K15873" s="14" t="n">
        <f aca="false">J15873-H15873</f>
        <v>46.14</v>
      </c>
      <c r="L15873" s="14" t="n">
        <f aca="false">G15873-H15873</f>
        <v>-4.36</v>
      </c>
    </row>
    <row r="15874" customFormat="false" ht="15" hidden="false" customHeight="false" outlineLevel="0" collapsed="false">
      <c r="A15874" s="2" t="s">
        <v>221</v>
      </c>
      <c r="B15874" s="2" t="s">
        <v>221</v>
      </c>
      <c r="C15874" s="2" t="s">
        <v>49</v>
      </c>
      <c r="D15874" s="2" t="s">
        <v>12</v>
      </c>
      <c r="E15874" s="2" t="s">
        <v>74</v>
      </c>
      <c r="F15874" s="2" t="s">
        <v>977</v>
      </c>
      <c r="G15874" s="14" t="n">
        <v>19.5</v>
      </c>
      <c r="H15874" s="14" t="n">
        <v>22.99</v>
      </c>
      <c r="I15874" s="14" t="n">
        <v>19.5</v>
      </c>
      <c r="J15874" s="23" t="n">
        <f aca="false">IF(AND(E15874="Priority",ISNUMBER('Cost model'!N742)),'Cost model'!N742,'Cost model'!M742)</f>
        <v>60</v>
      </c>
      <c r="K15874" s="14" t="n">
        <f aca="false">J15874-H15874</f>
        <v>37.01</v>
      </c>
      <c r="L15874" s="14" t="n">
        <f aca="false">G15874-H15874</f>
        <v>-3.49</v>
      </c>
    </row>
    <row r="15875" customFormat="false" ht="15" hidden="false" customHeight="false" outlineLevel="0" collapsed="false">
      <c r="A15875" s="2" t="s">
        <v>174</v>
      </c>
      <c r="B15875" s="2" t="s">
        <v>174</v>
      </c>
      <c r="C15875" s="2" t="s">
        <v>47</v>
      </c>
      <c r="D15875" s="2" t="s">
        <v>10</v>
      </c>
      <c r="E15875" s="2" t="s">
        <v>74</v>
      </c>
      <c r="F15875" s="2" t="s">
        <v>977</v>
      </c>
      <c r="G15875" s="14" t="n">
        <v>9.5</v>
      </c>
      <c r="H15875" s="14" t="n">
        <v>6.63</v>
      </c>
      <c r="I15875" s="14" t="n">
        <v>9.5</v>
      </c>
      <c r="J15875" s="23" t="n">
        <f aca="false">IF(AND(E15875="Priority",ISNUMBER('Cost model'!N167)),'Cost model'!N167,'Cost model'!M167)</f>
        <v>8.5</v>
      </c>
      <c r="K15875" s="14" t="n">
        <f aca="false">J15875-H15875</f>
        <v>1.87</v>
      </c>
      <c r="L15875" s="14" t="n">
        <f aca="false">G15875-H15875</f>
        <v>2.87</v>
      </c>
    </row>
    <row r="15876" customFormat="false" ht="15" hidden="false" customHeight="false" outlineLevel="0" collapsed="false">
      <c r="A15876" s="2" t="s">
        <v>124</v>
      </c>
      <c r="B15876" s="2" t="s">
        <v>174</v>
      </c>
      <c r="C15876" s="2" t="s">
        <v>47</v>
      </c>
      <c r="D15876" s="2" t="s">
        <v>12</v>
      </c>
      <c r="E15876" s="2" t="s">
        <v>74</v>
      </c>
      <c r="F15876" s="2" t="s">
        <v>976</v>
      </c>
      <c r="G15876" s="14" t="n">
        <v>9.5</v>
      </c>
      <c r="H15876" s="14" t="n">
        <v>22.57</v>
      </c>
      <c r="I15876" s="14" t="n">
        <v>19.5</v>
      </c>
      <c r="J15876" s="23" t="n">
        <f aca="false">IF(AND(E15876="Priority",ISNUMBER('Cost model'!N365)),'Cost model'!N365,'Cost model'!M365)</f>
        <v>45</v>
      </c>
      <c r="K15876" s="14" t="n">
        <f aca="false">J15876-H15876</f>
        <v>22.43</v>
      </c>
      <c r="L15876" s="14" t="n">
        <f aca="false">G15876-H15876</f>
        <v>-13.07</v>
      </c>
    </row>
    <row r="15877" customFormat="false" ht="15" hidden="false" customHeight="false" outlineLevel="0" collapsed="false">
      <c r="A15877" s="2" t="s">
        <v>124</v>
      </c>
      <c r="B15877" s="2" t="s">
        <v>124</v>
      </c>
      <c r="C15877" s="2" t="s">
        <v>49</v>
      </c>
      <c r="D15877" s="2" t="s">
        <v>10</v>
      </c>
      <c r="E15877" s="2" t="s">
        <v>83</v>
      </c>
      <c r="F15877" s="2" t="s">
        <v>977</v>
      </c>
      <c r="G15877" s="14" t="n">
        <v>24.5</v>
      </c>
      <c r="H15877" s="14" t="n">
        <v>22.98</v>
      </c>
      <c r="I15877" s="14" t="n">
        <v>24.5</v>
      </c>
      <c r="J15877" s="23" t="n">
        <f aca="false">IF(AND(E15877="Priority",ISNUMBER('Cost model'!N319)),'Cost model'!N319,'Cost model'!M319)</f>
        <v>22.5</v>
      </c>
      <c r="K15877" s="14" t="n">
        <f aca="false">J15877-H15877</f>
        <v>-0.48</v>
      </c>
      <c r="L15877" s="14" t="n">
        <f aca="false">G15877-H15877</f>
        <v>1.52</v>
      </c>
    </row>
    <row r="15878" customFormat="false" ht="15" hidden="false" customHeight="false" outlineLevel="0" collapsed="false">
      <c r="A15878" s="2" t="s">
        <v>124</v>
      </c>
      <c r="B15878" s="2" t="s">
        <v>124</v>
      </c>
      <c r="C15878" s="2" t="s">
        <v>48</v>
      </c>
      <c r="D15878" s="2" t="s">
        <v>10</v>
      </c>
      <c r="E15878" s="2" t="s">
        <v>74</v>
      </c>
      <c r="F15878" s="2" t="s">
        <v>977</v>
      </c>
      <c r="G15878" s="14" t="n">
        <v>12.5</v>
      </c>
      <c r="H15878" s="14" t="n">
        <v>26.02</v>
      </c>
      <c r="I15878" s="14" t="n">
        <v>12.5</v>
      </c>
      <c r="J15878" s="23" t="n">
        <f aca="false">IF(AND(E15878="Priority",ISNUMBER('Cost model'!N318)),'Cost model'!N318,'Cost model'!M318)</f>
        <v>14.5</v>
      </c>
      <c r="K15878" s="14" t="n">
        <f aca="false">J15878-H15878</f>
        <v>-11.52</v>
      </c>
      <c r="L15878" s="14" t="n">
        <f aca="false">G15878-H15878</f>
        <v>-13.52</v>
      </c>
    </row>
    <row r="15879" customFormat="false" ht="15" hidden="false" customHeight="false" outlineLevel="0" collapsed="false">
      <c r="A15879" s="2" t="s">
        <v>124</v>
      </c>
      <c r="B15879" s="2" t="s">
        <v>124</v>
      </c>
      <c r="C15879" s="2" t="s">
        <v>48</v>
      </c>
      <c r="D15879" s="2" t="s">
        <v>10</v>
      </c>
      <c r="E15879" s="2" t="s">
        <v>74</v>
      </c>
      <c r="F15879" s="2" t="s">
        <v>977</v>
      </c>
      <c r="G15879" s="14" t="n">
        <v>12.5</v>
      </c>
      <c r="H15879" s="14" t="n">
        <v>19.15</v>
      </c>
      <c r="I15879" s="14" t="n">
        <v>12.5</v>
      </c>
      <c r="J15879" s="23" t="n">
        <f aca="false">IF(AND(E15879="Priority",ISNUMBER('Cost model'!N318)),'Cost model'!N318,'Cost model'!M318)</f>
        <v>14.5</v>
      </c>
      <c r="K15879" s="14" t="n">
        <f aca="false">J15879-H15879</f>
        <v>-4.65</v>
      </c>
      <c r="L15879" s="14" t="n">
        <f aca="false">G15879-H15879</f>
        <v>-6.65</v>
      </c>
    </row>
    <row r="15880" customFormat="false" ht="15" hidden="false" customHeight="false" outlineLevel="0" collapsed="false">
      <c r="A15880" s="2" t="s">
        <v>124</v>
      </c>
      <c r="B15880" s="2" t="s">
        <v>124</v>
      </c>
      <c r="C15880" s="2" t="s">
        <v>49</v>
      </c>
      <c r="D15880" s="2" t="s">
        <v>14</v>
      </c>
      <c r="E15880" s="2" t="s">
        <v>74</v>
      </c>
      <c r="F15880" s="2" t="s">
        <v>977</v>
      </c>
      <c r="G15880" s="14" t="n">
        <v>85</v>
      </c>
      <c r="H15880" s="14" t="n">
        <v>138.77</v>
      </c>
      <c r="I15880" s="14" t="n">
        <v>85</v>
      </c>
      <c r="J15880" s="23" t="n">
        <f aca="false">IF(AND(E15880="Priority",ISNUMBER('Cost model'!N328)),'Cost model'!N328,'Cost model'!M328)</f>
        <v>175</v>
      </c>
      <c r="K15880" s="14" t="n">
        <f aca="false">J15880-H15880</f>
        <v>36.23</v>
      </c>
      <c r="L15880" s="14" t="n">
        <f aca="false">G15880-H15880</f>
        <v>-53.77</v>
      </c>
    </row>
    <row r="15881" customFormat="false" ht="15" hidden="false" customHeight="false" outlineLevel="0" collapsed="false">
      <c r="A15881" s="2" t="s">
        <v>221</v>
      </c>
      <c r="B15881" s="2" t="s">
        <v>221</v>
      </c>
      <c r="C15881" s="2" t="s">
        <v>47</v>
      </c>
      <c r="D15881" s="2" t="s">
        <v>14</v>
      </c>
      <c r="E15881" s="2" t="s">
        <v>74</v>
      </c>
      <c r="F15881" s="2" t="s">
        <v>977</v>
      </c>
      <c r="G15881" s="14" t="n">
        <v>25</v>
      </c>
      <c r="H15881" s="14" t="n">
        <v>115.58</v>
      </c>
      <c r="I15881" s="14" t="n">
        <v>25</v>
      </c>
      <c r="J15881" s="23" t="n">
        <f aca="false">IF(AND(E15881="Priority",ISNUMBER('Cost model'!N746)),'Cost model'!N746,'Cost model'!M746)</f>
        <v>100</v>
      </c>
      <c r="K15881" s="14" t="n">
        <f aca="false">J15881-H15881</f>
        <v>-15.58</v>
      </c>
      <c r="L15881" s="14" t="n">
        <f aca="false">G15881-H15881</f>
        <v>-90.58</v>
      </c>
    </row>
    <row r="15882" customFormat="false" ht="15" hidden="false" customHeight="false" outlineLevel="0" collapsed="false">
      <c r="A15882" s="2" t="s">
        <v>124</v>
      </c>
      <c r="B15882" s="2" t="s">
        <v>124</v>
      </c>
      <c r="C15882" s="2" t="s">
        <v>47</v>
      </c>
      <c r="D15882" s="2" t="s">
        <v>10</v>
      </c>
      <c r="E15882" s="2" t="s">
        <v>74</v>
      </c>
      <c r="F15882" s="2" t="s">
        <v>977</v>
      </c>
      <c r="G15882" s="14" t="n">
        <v>9.5</v>
      </c>
      <c r="H15882" s="14" t="n">
        <v>8.16</v>
      </c>
      <c r="I15882" s="14" t="n">
        <v>9.5</v>
      </c>
      <c r="J15882" s="23" t="n">
        <f aca="false">IF(AND(E15882="Priority",ISNUMBER('Cost model'!N317)),'Cost model'!N317,'Cost model'!M317)</f>
        <v>10.5</v>
      </c>
      <c r="K15882" s="14" t="n">
        <f aca="false">J15882-H15882</f>
        <v>2.34</v>
      </c>
      <c r="L15882" s="14" t="n">
        <f aca="false">G15882-H15882</f>
        <v>1.34</v>
      </c>
    </row>
    <row r="15883" customFormat="false" ht="15" hidden="false" customHeight="false" outlineLevel="0" collapsed="false">
      <c r="A15883" s="2" t="s">
        <v>174</v>
      </c>
      <c r="B15883" s="2" t="s">
        <v>174</v>
      </c>
      <c r="C15883" s="2" t="s">
        <v>48</v>
      </c>
      <c r="D15883" s="2" t="s">
        <v>10</v>
      </c>
      <c r="E15883" s="2" t="s">
        <v>74</v>
      </c>
      <c r="F15883" s="2" t="s">
        <v>977</v>
      </c>
      <c r="G15883" s="14" t="n">
        <v>12.5</v>
      </c>
      <c r="H15883" s="14" t="n">
        <v>7.84</v>
      </c>
      <c r="I15883" s="14" t="n">
        <v>12.5</v>
      </c>
      <c r="J15883" s="23" t="n">
        <f aca="false">IF(AND(E15883="Priority",ISNUMBER('Cost model'!N168)),'Cost model'!N168,'Cost model'!M168)</f>
        <v>13.5</v>
      </c>
      <c r="K15883" s="14" t="n">
        <f aca="false">J15883-H15883</f>
        <v>5.66</v>
      </c>
      <c r="L15883" s="14" t="n">
        <f aca="false">G15883-H15883</f>
        <v>4.66</v>
      </c>
    </row>
    <row r="15884" customFormat="false" ht="15" hidden="false" customHeight="false" outlineLevel="0" collapsed="false">
      <c r="A15884" s="2" t="s">
        <v>158</v>
      </c>
      <c r="B15884" s="2" t="s">
        <v>158</v>
      </c>
      <c r="C15884" s="2" t="s">
        <v>47</v>
      </c>
      <c r="D15884" s="2" t="s">
        <v>12</v>
      </c>
      <c r="E15884" s="2" t="s">
        <v>74</v>
      </c>
      <c r="F15884" s="2" t="s">
        <v>977</v>
      </c>
      <c r="G15884" s="14" t="n">
        <v>9.5</v>
      </c>
      <c r="H15884" s="14" t="n">
        <v>14.99</v>
      </c>
      <c r="I15884" s="14" t="n">
        <v>9.5</v>
      </c>
      <c r="J15884" s="23" t="n">
        <f aca="false">IF(AND(E15884="Priority",ISNUMBER('Cost model'!N425)),'Cost model'!N425,'Cost model'!M425)</f>
        <v>14.5</v>
      </c>
      <c r="K15884" s="14" t="n">
        <f aca="false">J15884-H15884</f>
        <v>-0.49</v>
      </c>
      <c r="L15884" s="14" t="n">
        <f aca="false">G15884-H15884</f>
        <v>-5.49</v>
      </c>
    </row>
    <row r="15885" customFormat="false" ht="15" hidden="false" customHeight="false" outlineLevel="0" collapsed="false">
      <c r="A15885" s="2" t="s">
        <v>124</v>
      </c>
      <c r="B15885" s="2" t="s">
        <v>158</v>
      </c>
      <c r="C15885" s="2" t="s">
        <v>49</v>
      </c>
      <c r="D15885" s="2" t="s">
        <v>12</v>
      </c>
      <c r="E15885" s="2" t="s">
        <v>74</v>
      </c>
      <c r="F15885" s="2" t="s">
        <v>976</v>
      </c>
      <c r="G15885" s="14" t="n">
        <v>19.5</v>
      </c>
      <c r="H15885" s="14" t="n">
        <v>63.58</v>
      </c>
      <c r="I15885" s="14" t="n">
        <v>19.5</v>
      </c>
      <c r="J15885" s="23" t="n">
        <f aca="false">IF(AND(E15885="Priority",ISNUMBER('Cost model'!N352)),'Cost model'!N352,'Cost model'!M352)</f>
        <v>60</v>
      </c>
      <c r="K15885" s="14" t="n">
        <f aca="false">J15885-H15885</f>
        <v>-3.58</v>
      </c>
      <c r="L15885" s="14" t="n">
        <f aca="false">G15885-H15885</f>
        <v>-44.08</v>
      </c>
    </row>
    <row r="15886" customFormat="false" ht="15" hidden="false" customHeight="false" outlineLevel="0" collapsed="false">
      <c r="A15886" s="2" t="s">
        <v>174</v>
      </c>
      <c r="B15886" s="2" t="s">
        <v>174</v>
      </c>
      <c r="C15886" s="2" t="s">
        <v>49</v>
      </c>
      <c r="D15886" s="2" t="s">
        <v>10</v>
      </c>
      <c r="E15886" s="2" t="s">
        <v>74</v>
      </c>
      <c r="F15886" s="2" t="s">
        <v>977</v>
      </c>
      <c r="G15886" s="14" t="n">
        <v>17.5</v>
      </c>
      <c r="H15886" s="14" t="n">
        <v>11.74</v>
      </c>
      <c r="I15886" s="14" t="n">
        <v>17.5</v>
      </c>
      <c r="J15886" s="23" t="n">
        <f aca="false">IF(AND(E15886="Priority",ISNUMBER('Cost model'!N169)),'Cost model'!N169,'Cost model'!M169)</f>
        <v>18.5</v>
      </c>
      <c r="K15886" s="14" t="n">
        <f aca="false">J15886-H15886</f>
        <v>6.76</v>
      </c>
      <c r="L15886" s="14" t="n">
        <f aca="false">G15886-H15886</f>
        <v>5.76</v>
      </c>
    </row>
    <row r="15887" customFormat="false" ht="15" hidden="false" customHeight="false" outlineLevel="0" collapsed="false">
      <c r="A15887" s="2" t="s">
        <v>221</v>
      </c>
      <c r="B15887" s="2" t="s">
        <v>158</v>
      </c>
      <c r="C15887" s="2" t="s">
        <v>47</v>
      </c>
      <c r="D15887" s="2" t="s">
        <v>12</v>
      </c>
      <c r="E15887" s="2" t="s">
        <v>74</v>
      </c>
      <c r="F15887" s="2" t="s">
        <v>976</v>
      </c>
      <c r="G15887" s="14" t="n">
        <v>9.5</v>
      </c>
      <c r="H15887" s="14" t="n">
        <v>18.54</v>
      </c>
      <c r="I15887" s="14" t="n">
        <v>19.5</v>
      </c>
      <c r="J15887" s="23" t="n">
        <f aca="false">IF(AND(E15887="Priority",ISNUMBER('Cost model'!N755)),'Cost model'!N755,'Cost model'!M755)</f>
        <v>50</v>
      </c>
      <c r="K15887" s="14" t="n">
        <f aca="false">J15887-H15887</f>
        <v>31.46</v>
      </c>
      <c r="L15887" s="14" t="n">
        <f aca="false">G15887-H15887</f>
        <v>-9.04</v>
      </c>
    </row>
    <row r="15888" customFormat="false" ht="15" hidden="false" customHeight="false" outlineLevel="0" collapsed="false">
      <c r="A15888" s="2" t="s">
        <v>174</v>
      </c>
      <c r="B15888" s="2" t="s">
        <v>174</v>
      </c>
      <c r="C15888" s="2" t="s">
        <v>47</v>
      </c>
      <c r="D15888" s="2" t="s">
        <v>10</v>
      </c>
      <c r="E15888" s="2" t="s">
        <v>74</v>
      </c>
      <c r="F15888" s="2" t="s">
        <v>977</v>
      </c>
      <c r="G15888" s="14" t="n">
        <v>9.5</v>
      </c>
      <c r="H15888" s="14" t="n">
        <v>8.16</v>
      </c>
      <c r="I15888" s="14" t="n">
        <v>9.5</v>
      </c>
      <c r="J15888" s="23" t="n">
        <f aca="false">IF(AND(E15888="Priority",ISNUMBER('Cost model'!N167)),'Cost model'!N167,'Cost model'!M167)</f>
        <v>8.5</v>
      </c>
      <c r="K15888" s="14" t="n">
        <f aca="false">J15888-H15888</f>
        <v>0.34</v>
      </c>
      <c r="L15888" s="14" t="n">
        <f aca="false">G15888-H15888</f>
        <v>1.34</v>
      </c>
    </row>
    <row r="15889" customFormat="false" ht="15" hidden="false" customHeight="false" outlineLevel="0" collapsed="false">
      <c r="A15889" s="2" t="s">
        <v>158</v>
      </c>
      <c r="B15889" s="2" t="s">
        <v>158</v>
      </c>
      <c r="C15889" s="2" t="s">
        <v>47</v>
      </c>
      <c r="D15889" s="2" t="s">
        <v>10</v>
      </c>
      <c r="E15889" s="2" t="s">
        <v>74</v>
      </c>
      <c r="F15889" s="2" t="s">
        <v>977</v>
      </c>
      <c r="G15889" s="14" t="n">
        <v>9.5</v>
      </c>
      <c r="H15889" s="14" t="n">
        <v>7.5</v>
      </c>
      <c r="I15889" s="14" t="n">
        <v>9.5</v>
      </c>
      <c r="J15889" s="23" t="n">
        <f aca="false">IF(AND(E15889="Priority",ISNUMBER('Cost model'!N422)),'Cost model'!N422,'Cost model'!M422)</f>
        <v>8.5</v>
      </c>
      <c r="K15889" s="14" t="n">
        <f aca="false">J15889-H15889</f>
        <v>1</v>
      </c>
      <c r="L15889" s="14" t="n">
        <f aca="false">G15889-H15889</f>
        <v>2</v>
      </c>
    </row>
    <row r="15890" customFormat="false" ht="15" hidden="false" customHeight="false" outlineLevel="0" collapsed="false">
      <c r="A15890" s="2" t="s">
        <v>174</v>
      </c>
      <c r="B15890" s="2" t="s">
        <v>174</v>
      </c>
      <c r="C15890" s="2" t="s">
        <v>48</v>
      </c>
      <c r="D15890" s="2" t="s">
        <v>10</v>
      </c>
      <c r="E15890" s="2" t="s">
        <v>74</v>
      </c>
      <c r="F15890" s="2" t="s">
        <v>977</v>
      </c>
      <c r="G15890" s="14" t="n">
        <v>12.5</v>
      </c>
      <c r="H15890" s="14" t="n">
        <v>13.34</v>
      </c>
      <c r="I15890" s="14" t="n">
        <v>12.5</v>
      </c>
      <c r="J15890" s="23" t="n">
        <f aca="false">IF(AND(E15890="Priority",ISNUMBER('Cost model'!N168)),'Cost model'!N168,'Cost model'!M168)</f>
        <v>13.5</v>
      </c>
      <c r="K15890" s="14" t="n">
        <f aca="false">J15890-H15890</f>
        <v>0.16</v>
      </c>
      <c r="L15890" s="14" t="n">
        <f aca="false">G15890-H15890</f>
        <v>-0.84</v>
      </c>
    </row>
    <row r="15891" customFormat="false" ht="15" hidden="false" customHeight="false" outlineLevel="0" collapsed="false">
      <c r="A15891" s="2" t="s">
        <v>221</v>
      </c>
      <c r="B15891" s="2" t="s">
        <v>221</v>
      </c>
      <c r="C15891" s="2" t="s">
        <v>49</v>
      </c>
      <c r="D15891" s="2" t="s">
        <v>12</v>
      </c>
      <c r="E15891" s="2" t="s">
        <v>74</v>
      </c>
      <c r="F15891" s="2" t="s">
        <v>977</v>
      </c>
      <c r="G15891" s="14" t="n">
        <v>19.5</v>
      </c>
      <c r="H15891" s="14" t="n">
        <v>69.2</v>
      </c>
      <c r="I15891" s="14" t="n">
        <v>19.5</v>
      </c>
      <c r="J15891" s="23" t="n">
        <f aca="false">IF(AND(E15891="Priority",ISNUMBER('Cost model'!N742)),'Cost model'!N742,'Cost model'!M742)</f>
        <v>60</v>
      </c>
      <c r="K15891" s="14" t="n">
        <f aca="false">J15891-H15891</f>
        <v>-9.2</v>
      </c>
      <c r="L15891" s="14" t="n">
        <f aca="false">G15891-H15891</f>
        <v>-49.7</v>
      </c>
    </row>
    <row r="15892" customFormat="false" ht="15" hidden="false" customHeight="false" outlineLevel="0" collapsed="false">
      <c r="A15892" s="2" t="s">
        <v>174</v>
      </c>
      <c r="B15892" s="2" t="s">
        <v>174</v>
      </c>
      <c r="C15892" s="2" t="s">
        <v>47</v>
      </c>
      <c r="D15892" s="2" t="s">
        <v>10</v>
      </c>
      <c r="E15892" s="2" t="s">
        <v>74</v>
      </c>
      <c r="F15892" s="2" t="s">
        <v>977</v>
      </c>
      <c r="G15892" s="14" t="n">
        <v>9.5</v>
      </c>
      <c r="H15892" s="14" t="n">
        <v>7.3</v>
      </c>
      <c r="I15892" s="14" t="n">
        <v>9.5</v>
      </c>
      <c r="J15892" s="23" t="n">
        <f aca="false">IF(AND(E15892="Priority",ISNUMBER('Cost model'!N167)),'Cost model'!N167,'Cost model'!M167)</f>
        <v>8.5</v>
      </c>
      <c r="K15892" s="14" t="n">
        <f aca="false">J15892-H15892</f>
        <v>1.2</v>
      </c>
      <c r="L15892" s="14" t="n">
        <f aca="false">G15892-H15892</f>
        <v>2.2</v>
      </c>
    </row>
    <row r="15893" customFormat="false" ht="15" hidden="false" customHeight="false" outlineLevel="0" collapsed="false">
      <c r="A15893" s="2" t="s">
        <v>142</v>
      </c>
      <c r="B15893" s="2" t="s">
        <v>124</v>
      </c>
      <c r="C15893" s="2" t="s">
        <v>48</v>
      </c>
      <c r="D15893" s="2" t="s">
        <v>10</v>
      </c>
      <c r="E15893" s="2" t="s">
        <v>74</v>
      </c>
      <c r="F15893" s="2" t="s">
        <v>976</v>
      </c>
      <c r="G15893" s="14" t="n">
        <v>17.5</v>
      </c>
      <c r="H15893" s="14" t="n">
        <v>22.98</v>
      </c>
      <c r="I15893" s="14" t="n">
        <v>14.5</v>
      </c>
      <c r="J15893" s="23" t="n">
        <f aca="false">IF(AND(E15893="Priority",ISNUMBER('Cost model'!N663)),'Cost model'!N663,'Cost model'!M663)</f>
        <v>18.5</v>
      </c>
      <c r="K15893" s="14" t="n">
        <f aca="false">J15893-H15893</f>
        <v>-4.48</v>
      </c>
      <c r="L15893" s="14" t="n">
        <f aca="false">G15893-H15893</f>
        <v>-5.48</v>
      </c>
    </row>
    <row r="15894" customFormat="false" ht="15" hidden="false" customHeight="false" outlineLevel="0" collapsed="false">
      <c r="A15894" s="2" t="s">
        <v>221</v>
      </c>
      <c r="B15894" s="2" t="s">
        <v>221</v>
      </c>
      <c r="C15894" s="2" t="s">
        <v>47</v>
      </c>
      <c r="D15894" s="2" t="s">
        <v>10</v>
      </c>
      <c r="E15894" s="2" t="s">
        <v>74</v>
      </c>
      <c r="F15894" s="2" t="s">
        <v>977</v>
      </c>
      <c r="G15894" s="14" t="n">
        <v>9.5</v>
      </c>
      <c r="H15894" s="14" t="n">
        <v>7.82</v>
      </c>
      <c r="I15894" s="14" t="n">
        <v>9.5</v>
      </c>
      <c r="J15894" s="23" t="n">
        <f aca="false">IF(AND(E15894="Priority",ISNUMBER('Cost model'!N737)),'Cost model'!N737,'Cost model'!M737)</f>
        <v>8.5</v>
      </c>
      <c r="K15894" s="14" t="n">
        <f aca="false">J15894-H15894</f>
        <v>0.68</v>
      </c>
      <c r="L15894" s="14" t="n">
        <f aca="false">G15894-H15894</f>
        <v>1.68</v>
      </c>
    </row>
    <row r="15895" customFormat="false" ht="15" hidden="false" customHeight="false" outlineLevel="0" collapsed="false">
      <c r="A15895" s="2" t="s">
        <v>174</v>
      </c>
      <c r="B15895" s="2" t="s">
        <v>174</v>
      </c>
      <c r="C15895" s="2" t="s">
        <v>49</v>
      </c>
      <c r="D15895" s="2" t="s">
        <v>10</v>
      </c>
      <c r="E15895" s="2" t="s">
        <v>74</v>
      </c>
      <c r="F15895" s="2" t="s">
        <v>977</v>
      </c>
      <c r="G15895" s="14" t="n">
        <v>17.5</v>
      </c>
      <c r="H15895" s="14" t="n">
        <v>27.63</v>
      </c>
      <c r="I15895" s="14" t="n">
        <v>17.5</v>
      </c>
      <c r="J15895" s="23" t="n">
        <f aca="false">IF(AND(E15895="Priority",ISNUMBER('Cost model'!N169)),'Cost model'!N169,'Cost model'!M169)</f>
        <v>18.5</v>
      </c>
      <c r="K15895" s="14" t="n">
        <f aca="false">J15895-H15895</f>
        <v>-9.13</v>
      </c>
      <c r="L15895" s="14" t="n">
        <f aca="false">G15895-H15895</f>
        <v>-10.13</v>
      </c>
    </row>
    <row r="15896" customFormat="false" ht="15" hidden="false" customHeight="false" outlineLevel="0" collapsed="false">
      <c r="A15896" s="2" t="s">
        <v>158</v>
      </c>
      <c r="B15896" s="2" t="s">
        <v>124</v>
      </c>
      <c r="C15896" s="2" t="s">
        <v>49</v>
      </c>
      <c r="D15896" s="2" t="s">
        <v>10</v>
      </c>
      <c r="E15896" s="2" t="s">
        <v>74</v>
      </c>
      <c r="F15896" s="2" t="s">
        <v>976</v>
      </c>
      <c r="G15896" s="14" t="n">
        <v>24.5</v>
      </c>
      <c r="H15896" s="14" t="n">
        <v>22.98</v>
      </c>
      <c r="I15896" s="14" t="n">
        <v>17.5</v>
      </c>
      <c r="J15896" s="23" t="n">
        <f aca="false">IF(AND(E15896="Priority",ISNUMBER('Cost model'!N454)),'Cost model'!N454,'Cost model'!M454)</f>
        <v>19.5</v>
      </c>
      <c r="K15896" s="14" t="n">
        <f aca="false">J15896-H15896</f>
        <v>-3.48</v>
      </c>
      <c r="L15896" s="14" t="n">
        <f aca="false">G15896-H15896</f>
        <v>1.52</v>
      </c>
    </row>
    <row r="15897" customFormat="false" ht="15" hidden="false" customHeight="false" outlineLevel="0" collapsed="false">
      <c r="A15897" s="2" t="s">
        <v>205</v>
      </c>
      <c r="B15897" s="2" t="s">
        <v>205</v>
      </c>
      <c r="C15897" s="2" t="s">
        <v>48</v>
      </c>
      <c r="D15897" s="2" t="s">
        <v>10</v>
      </c>
      <c r="E15897" s="2" t="s">
        <v>74</v>
      </c>
      <c r="F15897" s="2" t="s">
        <v>977</v>
      </c>
      <c r="G15897" s="14" t="n">
        <v>14.5</v>
      </c>
      <c r="H15897" s="14" t="n">
        <v>9.7</v>
      </c>
      <c r="I15897" s="14" t="n">
        <v>12.5</v>
      </c>
      <c r="J15897" s="23" t="n">
        <f aca="false">IF(AND(E15897="Priority",ISNUMBER('Cost model'!N528)),'Cost model'!N528,'Cost model'!M528)</f>
        <v>13.5</v>
      </c>
      <c r="K15897" s="14" t="n">
        <f aca="false">J15897-H15897</f>
        <v>3.8</v>
      </c>
      <c r="L15897" s="14" t="n">
        <f aca="false">G15897-H15897</f>
        <v>4.8</v>
      </c>
    </row>
    <row r="15898" customFormat="false" ht="15" hidden="false" customHeight="false" outlineLevel="0" collapsed="false">
      <c r="A15898" s="2" t="s">
        <v>124</v>
      </c>
      <c r="B15898" s="2" t="s">
        <v>124</v>
      </c>
      <c r="C15898" s="2" t="s">
        <v>48</v>
      </c>
      <c r="D15898" s="2" t="s">
        <v>12</v>
      </c>
      <c r="E15898" s="2" t="s">
        <v>74</v>
      </c>
      <c r="F15898" s="2" t="s">
        <v>977</v>
      </c>
      <c r="G15898" s="14" t="n">
        <v>12.5</v>
      </c>
      <c r="H15898" s="14" t="n">
        <v>44.2</v>
      </c>
      <c r="I15898" s="14" t="n">
        <v>12.5</v>
      </c>
      <c r="J15898" s="23" t="n">
        <f aca="false">IF(AND(E15898="Priority",ISNUMBER('Cost model'!N321)),'Cost model'!N321,'Cost model'!M321)</f>
        <v>40</v>
      </c>
      <c r="K15898" s="14" t="n">
        <f aca="false">J15898-H15898</f>
        <v>-4.2</v>
      </c>
      <c r="L15898" s="14" t="n">
        <f aca="false">G15898-H15898</f>
        <v>-31.7</v>
      </c>
    </row>
    <row r="15899" customFormat="false" ht="15" hidden="false" customHeight="false" outlineLevel="0" collapsed="false">
      <c r="A15899" s="2" t="s">
        <v>221</v>
      </c>
      <c r="B15899" s="2" t="s">
        <v>221</v>
      </c>
      <c r="C15899" s="2" t="s">
        <v>47</v>
      </c>
      <c r="D15899" s="2" t="s">
        <v>10</v>
      </c>
      <c r="E15899" s="2" t="s">
        <v>74</v>
      </c>
      <c r="F15899" s="2" t="s">
        <v>977</v>
      </c>
      <c r="G15899" s="14" t="n">
        <v>9.5</v>
      </c>
      <c r="H15899" s="14" t="n">
        <v>25.26</v>
      </c>
      <c r="I15899" s="14" t="n">
        <v>9.5</v>
      </c>
      <c r="J15899" s="23" t="n">
        <f aca="false">IF(AND(E15899="Priority",ISNUMBER('Cost model'!N737)),'Cost model'!N737,'Cost model'!M737)</f>
        <v>8.5</v>
      </c>
      <c r="K15899" s="14" t="n">
        <f aca="false">J15899-H15899</f>
        <v>-16.76</v>
      </c>
      <c r="L15899" s="14" t="n">
        <f aca="false">G15899-H15899</f>
        <v>-15.76</v>
      </c>
    </row>
    <row r="15900" customFormat="false" ht="15" hidden="false" customHeight="false" outlineLevel="0" collapsed="false">
      <c r="A15900" s="2" t="s">
        <v>124</v>
      </c>
      <c r="B15900" s="2" t="s">
        <v>124</v>
      </c>
      <c r="C15900" s="2" t="s">
        <v>49</v>
      </c>
      <c r="D15900" s="2" t="s">
        <v>12</v>
      </c>
      <c r="E15900" s="2" t="s">
        <v>74</v>
      </c>
      <c r="F15900" s="2" t="s">
        <v>977</v>
      </c>
      <c r="G15900" s="14" t="n">
        <v>19.5</v>
      </c>
      <c r="H15900" s="14" t="n">
        <v>72.14</v>
      </c>
      <c r="I15900" s="14" t="n">
        <v>19.5</v>
      </c>
      <c r="J15900" s="23" t="n">
        <f aca="false">IF(AND(E15900="Priority",ISNUMBER('Cost model'!N322)),'Cost model'!N322,'Cost model'!M322)</f>
        <v>50</v>
      </c>
      <c r="K15900" s="14" t="n">
        <f aca="false">J15900-H15900</f>
        <v>-22.14</v>
      </c>
      <c r="L15900" s="14" t="n">
        <f aca="false">G15900-H15900</f>
        <v>-52.64</v>
      </c>
    </row>
    <row r="15901" customFormat="false" ht="15" hidden="false" customHeight="false" outlineLevel="0" collapsed="false">
      <c r="A15901" s="2" t="s">
        <v>174</v>
      </c>
      <c r="B15901" s="2" t="s">
        <v>174</v>
      </c>
      <c r="C15901" s="2" t="s">
        <v>48</v>
      </c>
      <c r="D15901" s="2" t="s">
        <v>10</v>
      </c>
      <c r="E15901" s="2" t="s">
        <v>74</v>
      </c>
      <c r="F15901" s="2" t="s">
        <v>977</v>
      </c>
      <c r="G15901" s="14" t="n">
        <v>12.5</v>
      </c>
      <c r="H15901" s="14" t="n">
        <v>11.74</v>
      </c>
      <c r="I15901" s="14" t="n">
        <v>12.5</v>
      </c>
      <c r="J15901" s="23" t="n">
        <f aca="false">IF(AND(E15901="Priority",ISNUMBER('Cost model'!N168)),'Cost model'!N168,'Cost model'!M168)</f>
        <v>13.5</v>
      </c>
      <c r="K15901" s="14" t="n">
        <f aca="false">J15901-H15901</f>
        <v>1.76</v>
      </c>
      <c r="L15901" s="14" t="n">
        <f aca="false">G15901-H15901</f>
        <v>0.76</v>
      </c>
    </row>
    <row r="15902" customFormat="false" ht="15" hidden="false" customHeight="false" outlineLevel="0" collapsed="false">
      <c r="A15902" s="2" t="s">
        <v>174</v>
      </c>
      <c r="B15902" s="2" t="s">
        <v>174</v>
      </c>
      <c r="C15902" s="2" t="s">
        <v>48</v>
      </c>
      <c r="D15902" s="2" t="s">
        <v>12</v>
      </c>
      <c r="E15902" s="2" t="s">
        <v>74</v>
      </c>
      <c r="F15902" s="2" t="s">
        <v>977</v>
      </c>
      <c r="G15902" s="14" t="n">
        <v>12.5</v>
      </c>
      <c r="H15902" s="14" t="n">
        <v>50.18</v>
      </c>
      <c r="I15902" s="14" t="n">
        <v>12.5</v>
      </c>
      <c r="J15902" s="23" t="n">
        <f aca="false">IF(AND(E15902="Priority",ISNUMBER('Cost model'!N171)),'Cost model'!N171,'Cost model'!M171)</f>
        <v>40</v>
      </c>
      <c r="K15902" s="14" t="n">
        <f aca="false">J15902-H15902</f>
        <v>-10.18</v>
      </c>
      <c r="L15902" s="14" t="n">
        <f aca="false">G15902-H15902</f>
        <v>-37.68</v>
      </c>
    </row>
    <row r="15903" customFormat="false" ht="15" hidden="false" customHeight="false" outlineLevel="0" collapsed="false">
      <c r="A15903" s="2" t="s">
        <v>124</v>
      </c>
      <c r="B15903" s="2" t="s">
        <v>174</v>
      </c>
      <c r="C15903" s="2" t="s">
        <v>48</v>
      </c>
      <c r="D15903" s="2" t="s">
        <v>10</v>
      </c>
      <c r="E15903" s="2" t="s">
        <v>74</v>
      </c>
      <c r="F15903" s="2" t="s">
        <v>976</v>
      </c>
      <c r="G15903" s="14" t="n">
        <v>12.5</v>
      </c>
      <c r="H15903" s="14" t="n">
        <v>15.24</v>
      </c>
      <c r="I15903" s="14" t="n">
        <v>14.5</v>
      </c>
      <c r="J15903" s="23" t="n">
        <f aca="false">IF(AND(E15903="Priority",ISNUMBER('Cost model'!N363)),'Cost model'!N363,'Cost model'!M363)</f>
        <v>15.5</v>
      </c>
      <c r="K15903" s="14" t="n">
        <f aca="false">J15903-H15903</f>
        <v>0.26</v>
      </c>
      <c r="L15903" s="14" t="n">
        <f aca="false">G15903-H15903</f>
        <v>-2.74</v>
      </c>
    </row>
    <row r="15904" customFormat="false" ht="15" hidden="false" customHeight="false" outlineLevel="0" collapsed="false">
      <c r="A15904" s="2" t="s">
        <v>174</v>
      </c>
      <c r="B15904" s="2" t="s">
        <v>174</v>
      </c>
      <c r="C15904" s="2" t="s">
        <v>48</v>
      </c>
      <c r="D15904" s="2" t="s">
        <v>10</v>
      </c>
      <c r="E15904" s="2" t="s">
        <v>74</v>
      </c>
      <c r="F15904" s="2" t="s">
        <v>977</v>
      </c>
      <c r="G15904" s="14" t="n">
        <v>12.5</v>
      </c>
      <c r="H15904" s="14" t="n">
        <v>17.04</v>
      </c>
      <c r="I15904" s="14" t="n">
        <v>12.5</v>
      </c>
      <c r="J15904" s="23" t="n">
        <f aca="false">IF(AND(E15904="Priority",ISNUMBER('Cost model'!N168)),'Cost model'!N168,'Cost model'!M168)</f>
        <v>13.5</v>
      </c>
      <c r="K15904" s="14" t="n">
        <f aca="false">J15904-H15904</f>
        <v>-3.54</v>
      </c>
      <c r="L15904" s="14" t="n">
        <f aca="false">G15904-H15904</f>
        <v>-4.54</v>
      </c>
    </row>
    <row r="15905" customFormat="false" ht="15" hidden="false" customHeight="false" outlineLevel="0" collapsed="false">
      <c r="A15905" s="2" t="s">
        <v>124</v>
      </c>
      <c r="B15905" s="2" t="s">
        <v>124</v>
      </c>
      <c r="C15905" s="2" t="s">
        <v>47</v>
      </c>
      <c r="D15905" s="2" t="s">
        <v>12</v>
      </c>
      <c r="E15905" s="2" t="s">
        <v>74</v>
      </c>
      <c r="F15905" s="2" t="s">
        <v>977</v>
      </c>
      <c r="G15905" s="14" t="n">
        <v>9.5</v>
      </c>
      <c r="H15905" s="14" t="n">
        <v>9.03</v>
      </c>
      <c r="I15905" s="14" t="n">
        <v>9.5</v>
      </c>
      <c r="J15905" s="23" t="n">
        <f aca="false">IF(AND(E15905="Priority",ISNUMBER('Cost model'!N320)),'Cost model'!N320,'Cost model'!M320)</f>
        <v>24.5</v>
      </c>
      <c r="K15905" s="14" t="n">
        <f aca="false">J15905-H15905</f>
        <v>15.47</v>
      </c>
      <c r="L15905" s="14" t="n">
        <f aca="false">G15905-H15905</f>
        <v>0.470000000000001</v>
      </c>
    </row>
    <row r="15906" customFormat="false" ht="15" hidden="false" customHeight="false" outlineLevel="0" collapsed="false">
      <c r="A15906" s="2" t="s">
        <v>124</v>
      </c>
      <c r="B15906" s="2" t="s">
        <v>174</v>
      </c>
      <c r="C15906" s="2" t="s">
        <v>48</v>
      </c>
      <c r="D15906" s="2" t="s">
        <v>14</v>
      </c>
      <c r="E15906" s="2" t="s">
        <v>74</v>
      </c>
      <c r="F15906" s="2" t="s">
        <v>976</v>
      </c>
      <c r="G15906" s="14" t="n">
        <v>45</v>
      </c>
      <c r="H15906" s="14" t="n">
        <v>125.27</v>
      </c>
      <c r="I15906" s="14" t="n">
        <v>125</v>
      </c>
      <c r="J15906" s="23" t="n">
        <f aca="false">IF(AND(E15906="Priority",ISNUMBER('Cost model'!N372)),'Cost model'!N372,'Cost model'!M372)</f>
        <v>165</v>
      </c>
      <c r="K15906" s="14" t="n">
        <f aca="false">J15906-H15906</f>
        <v>39.73</v>
      </c>
      <c r="L15906" s="14" t="n">
        <f aca="false">G15906-H15906</f>
        <v>-80.27</v>
      </c>
    </row>
    <row r="15907" customFormat="false" ht="15" hidden="false" customHeight="false" outlineLevel="0" collapsed="false">
      <c r="A15907" s="2" t="s">
        <v>142</v>
      </c>
      <c r="B15907" s="2" t="s">
        <v>158</v>
      </c>
      <c r="C15907" s="2" t="s">
        <v>47</v>
      </c>
      <c r="D15907" s="2" t="s">
        <v>10</v>
      </c>
      <c r="E15907" s="2" t="s">
        <v>74</v>
      </c>
      <c r="F15907" s="2" t="s">
        <v>976</v>
      </c>
      <c r="G15907" s="14" t="n">
        <v>9.5</v>
      </c>
      <c r="H15907" s="14" t="n">
        <v>12.2</v>
      </c>
      <c r="I15907" s="14" t="n">
        <v>14.5</v>
      </c>
      <c r="J15907" s="23" t="n">
        <f aca="false">IF(AND(E15907="Priority",ISNUMBER('Cost model'!N647)),'Cost model'!N647,'Cost model'!M647)</f>
        <v>13.5</v>
      </c>
      <c r="K15907" s="14" t="n">
        <f aca="false">J15907-H15907</f>
        <v>1.3</v>
      </c>
      <c r="L15907" s="14" t="n">
        <f aca="false">G15907-H15907</f>
        <v>-2.7</v>
      </c>
    </row>
    <row r="15908" customFormat="false" ht="15" hidden="false" customHeight="false" outlineLevel="0" collapsed="false">
      <c r="A15908" s="2" t="s">
        <v>174</v>
      </c>
      <c r="B15908" s="2" t="s">
        <v>174</v>
      </c>
      <c r="C15908" s="2" t="s">
        <v>48</v>
      </c>
      <c r="D15908" s="2" t="s">
        <v>12</v>
      </c>
      <c r="E15908" s="2" t="s">
        <v>74</v>
      </c>
      <c r="F15908" s="2" t="s">
        <v>977</v>
      </c>
      <c r="G15908" s="14" t="n">
        <v>12.5</v>
      </c>
      <c r="H15908" s="14" t="n">
        <v>27.7</v>
      </c>
      <c r="I15908" s="14" t="n">
        <v>12.5</v>
      </c>
      <c r="J15908" s="23" t="n">
        <f aca="false">IF(AND(E15908="Priority",ISNUMBER('Cost model'!N171)),'Cost model'!N171,'Cost model'!M171)</f>
        <v>40</v>
      </c>
      <c r="K15908" s="14" t="n">
        <f aca="false">J15908-H15908</f>
        <v>12.3</v>
      </c>
      <c r="L15908" s="14" t="n">
        <f aca="false">G15908-H15908</f>
        <v>-15.2</v>
      </c>
    </row>
    <row r="15909" customFormat="false" ht="15" hidden="false" customHeight="false" outlineLevel="0" collapsed="false">
      <c r="A15909" s="2" t="s">
        <v>221</v>
      </c>
      <c r="B15909" s="2" t="s">
        <v>221</v>
      </c>
      <c r="C15909" s="2" t="s">
        <v>47</v>
      </c>
      <c r="D15909" s="2" t="s">
        <v>10</v>
      </c>
      <c r="E15909" s="2" t="s">
        <v>74</v>
      </c>
      <c r="F15909" s="2" t="s">
        <v>977</v>
      </c>
      <c r="G15909" s="14" t="n">
        <v>9.5</v>
      </c>
      <c r="H15909" s="14" t="n">
        <v>7.82</v>
      </c>
      <c r="I15909" s="14" t="n">
        <v>9.5</v>
      </c>
      <c r="J15909" s="23" t="n">
        <f aca="false">IF(AND(E15909="Priority",ISNUMBER('Cost model'!N737)),'Cost model'!N737,'Cost model'!M737)</f>
        <v>8.5</v>
      </c>
      <c r="K15909" s="14" t="n">
        <f aca="false">J15909-H15909</f>
        <v>0.68</v>
      </c>
      <c r="L15909" s="14" t="n">
        <f aca="false">G15909-H15909</f>
        <v>1.68</v>
      </c>
    </row>
    <row r="15910" customFormat="false" ht="15" hidden="false" customHeight="false" outlineLevel="0" collapsed="false">
      <c r="A15910" s="2" t="s">
        <v>142</v>
      </c>
      <c r="B15910" s="2" t="s">
        <v>142</v>
      </c>
      <c r="C15910" s="2" t="s">
        <v>47</v>
      </c>
      <c r="D15910" s="2" t="s">
        <v>10</v>
      </c>
      <c r="E15910" s="2" t="s">
        <v>74</v>
      </c>
      <c r="F15910" s="2" t="s">
        <v>977</v>
      </c>
      <c r="G15910" s="14" t="n">
        <v>9.5</v>
      </c>
      <c r="H15910" s="14" t="n">
        <v>6.68</v>
      </c>
      <c r="I15910" s="14" t="n">
        <v>9.5</v>
      </c>
      <c r="J15910" s="23" t="n">
        <f aca="false">IF(AND(E15910="Priority",ISNUMBER('Cost model'!N632)),'Cost model'!N632,'Cost model'!M632)</f>
        <v>9.5</v>
      </c>
      <c r="K15910" s="14" t="n">
        <f aca="false">J15910-H15910</f>
        <v>2.82</v>
      </c>
      <c r="L15910" s="14" t="n">
        <f aca="false">G15910-H15910</f>
        <v>2.82</v>
      </c>
    </row>
    <row r="15911" customFormat="false" ht="15" hidden="false" customHeight="false" outlineLevel="0" collapsed="false">
      <c r="A15911" s="2" t="s">
        <v>174</v>
      </c>
      <c r="B15911" s="2" t="s">
        <v>142</v>
      </c>
      <c r="C15911" s="2" t="s">
        <v>48</v>
      </c>
      <c r="D15911" s="2" t="s">
        <v>14</v>
      </c>
      <c r="E15911" s="2" t="s">
        <v>74</v>
      </c>
      <c r="F15911" s="2" t="s">
        <v>976</v>
      </c>
      <c r="G15911" s="14" t="n">
        <v>45</v>
      </c>
      <c r="H15911" s="14" t="n">
        <v>220.13</v>
      </c>
      <c r="I15911" s="14" t="n">
        <v>45</v>
      </c>
      <c r="J15911" s="23" t="n">
        <f aca="false">IF(AND(E15911="Priority",ISNUMBER('Cost model'!N132)),'Cost model'!N132,'Cost model'!M132)</f>
        <v>145</v>
      </c>
      <c r="K15911" s="14" t="n">
        <f aca="false">J15911-H15911</f>
        <v>-75.13</v>
      </c>
      <c r="L15911" s="14" t="n">
        <f aca="false">G15911-H15911</f>
        <v>-175.13</v>
      </c>
    </row>
    <row r="15912" customFormat="false" ht="15" hidden="false" customHeight="false" outlineLevel="0" collapsed="false">
      <c r="A15912" s="2" t="s">
        <v>142</v>
      </c>
      <c r="B15912" s="2" t="s">
        <v>142</v>
      </c>
      <c r="C15912" s="2" t="s">
        <v>47</v>
      </c>
      <c r="D15912" s="2" t="s">
        <v>10</v>
      </c>
      <c r="E15912" s="2" t="s">
        <v>74</v>
      </c>
      <c r="F15912" s="2" t="s">
        <v>977</v>
      </c>
      <c r="G15912" s="14" t="n">
        <v>9.5</v>
      </c>
      <c r="H15912" s="14" t="n">
        <v>6.68</v>
      </c>
      <c r="I15912" s="14" t="n">
        <v>9.5</v>
      </c>
      <c r="J15912" s="23" t="n">
        <f aca="false">IF(AND(E15912="Priority",ISNUMBER('Cost model'!N632)),'Cost model'!N632,'Cost model'!M632)</f>
        <v>9.5</v>
      </c>
      <c r="K15912" s="14" t="n">
        <f aca="false">J15912-H15912</f>
        <v>2.82</v>
      </c>
      <c r="L15912" s="14" t="n">
        <f aca="false">G15912-H15912</f>
        <v>2.82</v>
      </c>
    </row>
    <row r="15913" customFormat="false" ht="15" hidden="false" customHeight="false" outlineLevel="0" collapsed="false">
      <c r="A15913" s="2" t="s">
        <v>221</v>
      </c>
      <c r="B15913" s="2" t="s">
        <v>221</v>
      </c>
      <c r="C15913" s="2" t="s">
        <v>47</v>
      </c>
      <c r="D15913" s="2" t="s">
        <v>10</v>
      </c>
      <c r="E15913" s="2" t="s">
        <v>74</v>
      </c>
      <c r="F15913" s="2" t="s">
        <v>977</v>
      </c>
      <c r="G15913" s="14" t="n">
        <v>9.5</v>
      </c>
      <c r="H15913" s="14" t="n">
        <v>5.59</v>
      </c>
      <c r="I15913" s="14" t="n">
        <v>9.5</v>
      </c>
      <c r="J15913" s="23" t="n">
        <f aca="false">IF(AND(E15913="Priority",ISNUMBER('Cost model'!N737)),'Cost model'!N737,'Cost model'!M737)</f>
        <v>8.5</v>
      </c>
      <c r="K15913" s="14" t="n">
        <f aca="false">J15913-H15913</f>
        <v>2.91</v>
      </c>
      <c r="L15913" s="14" t="n">
        <f aca="false">G15913-H15913</f>
        <v>3.91</v>
      </c>
    </row>
    <row r="15914" customFormat="false" ht="15" hidden="false" customHeight="false" outlineLevel="0" collapsed="false">
      <c r="A15914" s="2" t="s">
        <v>221</v>
      </c>
      <c r="B15914" s="2" t="s">
        <v>221</v>
      </c>
      <c r="C15914" s="2" t="s">
        <v>47</v>
      </c>
      <c r="D15914" s="2" t="s">
        <v>10</v>
      </c>
      <c r="E15914" s="2" t="s">
        <v>74</v>
      </c>
      <c r="F15914" s="2" t="s">
        <v>977</v>
      </c>
      <c r="G15914" s="14" t="n">
        <v>9.5</v>
      </c>
      <c r="H15914" s="14" t="n">
        <v>7.82</v>
      </c>
      <c r="I15914" s="14" t="n">
        <v>9.5</v>
      </c>
      <c r="J15914" s="23" t="n">
        <f aca="false">IF(AND(E15914="Priority",ISNUMBER('Cost model'!N737)),'Cost model'!N737,'Cost model'!M737)</f>
        <v>8.5</v>
      </c>
      <c r="K15914" s="14" t="n">
        <f aca="false">J15914-H15914</f>
        <v>0.68</v>
      </c>
      <c r="L15914" s="14" t="n">
        <f aca="false">G15914-H15914</f>
        <v>1.68</v>
      </c>
    </row>
    <row r="15915" customFormat="false" ht="15" hidden="false" customHeight="false" outlineLevel="0" collapsed="false">
      <c r="A15915" s="2" t="s">
        <v>174</v>
      </c>
      <c r="B15915" s="2" t="s">
        <v>174</v>
      </c>
      <c r="C15915" s="2" t="s">
        <v>48</v>
      </c>
      <c r="D15915" s="2" t="s">
        <v>12</v>
      </c>
      <c r="E15915" s="2" t="s">
        <v>74</v>
      </c>
      <c r="F15915" s="2" t="s">
        <v>977</v>
      </c>
      <c r="G15915" s="14" t="n">
        <v>12.5</v>
      </c>
      <c r="H15915" s="14" t="n">
        <v>32.55</v>
      </c>
      <c r="I15915" s="14" t="n">
        <v>12.5</v>
      </c>
      <c r="J15915" s="23" t="n">
        <f aca="false">IF(AND(E15915="Priority",ISNUMBER('Cost model'!N171)),'Cost model'!N171,'Cost model'!M171)</f>
        <v>40</v>
      </c>
      <c r="K15915" s="14" t="n">
        <f aca="false">J15915-H15915</f>
        <v>7.45</v>
      </c>
      <c r="L15915" s="14" t="n">
        <f aca="false">G15915-H15915</f>
        <v>-20.05</v>
      </c>
    </row>
    <row r="15916" customFormat="false" ht="15" hidden="false" customHeight="false" outlineLevel="0" collapsed="false">
      <c r="A15916" s="2" t="s">
        <v>174</v>
      </c>
      <c r="B15916" s="2" t="s">
        <v>174</v>
      </c>
      <c r="C15916" s="2" t="s">
        <v>47</v>
      </c>
      <c r="D15916" s="2" t="s">
        <v>12</v>
      </c>
      <c r="E15916" s="2" t="s">
        <v>74</v>
      </c>
      <c r="F15916" s="2" t="s">
        <v>977</v>
      </c>
      <c r="G15916" s="14" t="n">
        <v>9.5</v>
      </c>
      <c r="H15916" s="14" t="n">
        <v>28.73</v>
      </c>
      <c r="I15916" s="14" t="n">
        <v>9.5</v>
      </c>
      <c r="J15916" s="23" t="n">
        <f aca="false">IF(AND(E15916="Priority",ISNUMBER('Cost model'!N170)),'Cost model'!N170,'Cost model'!M170)</f>
        <v>25.5</v>
      </c>
      <c r="K15916" s="14" t="n">
        <f aca="false">J15916-H15916</f>
        <v>-3.23</v>
      </c>
      <c r="L15916" s="14" t="n">
        <f aca="false">G15916-H15916</f>
        <v>-19.23</v>
      </c>
    </row>
    <row r="15917" customFormat="false" ht="15" hidden="false" customHeight="false" outlineLevel="0" collapsed="false">
      <c r="A15917" s="2" t="s">
        <v>158</v>
      </c>
      <c r="B15917" s="2" t="s">
        <v>158</v>
      </c>
      <c r="C15917" s="2" t="s">
        <v>47</v>
      </c>
      <c r="D15917" s="2" t="s">
        <v>10</v>
      </c>
      <c r="E15917" s="2" t="s">
        <v>83</v>
      </c>
      <c r="F15917" s="2" t="s">
        <v>977</v>
      </c>
      <c r="G15917" s="14" t="n">
        <v>14.5</v>
      </c>
      <c r="H15917" s="14" t="n">
        <v>5.61</v>
      </c>
      <c r="I15917" s="14" t="n">
        <v>14.5</v>
      </c>
      <c r="J15917" s="23" t="n">
        <f aca="false">IF(AND(E15917="Priority",ISNUMBER('Cost model'!N422)),'Cost model'!N422,'Cost model'!M422)</f>
        <v>13.5</v>
      </c>
      <c r="K15917" s="14" t="n">
        <f aca="false">J15917-H15917</f>
        <v>7.89</v>
      </c>
      <c r="L15917" s="14" t="n">
        <f aca="false">G15917-H15917</f>
        <v>8.89</v>
      </c>
    </row>
    <row r="15918" customFormat="false" ht="15" hidden="false" customHeight="false" outlineLevel="0" collapsed="false">
      <c r="A15918" s="2" t="s">
        <v>221</v>
      </c>
      <c r="B15918" s="2" t="s">
        <v>221</v>
      </c>
      <c r="C15918" s="2" t="s">
        <v>47</v>
      </c>
      <c r="D15918" s="2" t="s">
        <v>13</v>
      </c>
      <c r="E15918" s="2" t="s">
        <v>74</v>
      </c>
      <c r="F15918" s="2" t="s">
        <v>977</v>
      </c>
      <c r="G15918" s="14" t="n">
        <v>19.5</v>
      </c>
      <c r="H15918" s="14" t="n">
        <v>178.24</v>
      </c>
      <c r="I15918" s="14" t="n">
        <v>19.5</v>
      </c>
      <c r="J15918" s="23" t="n">
        <f aca="false">IF(AND(E15918="Priority",ISNUMBER('Cost model'!N743)),'Cost model'!N743,'Cost model'!M743)</f>
        <v>45</v>
      </c>
      <c r="K15918" s="14" t="n">
        <f aca="false">J15918-H15918</f>
        <v>-133.24</v>
      </c>
      <c r="L15918" s="14" t="n">
        <f aca="false">G15918-H15918</f>
        <v>-158.74</v>
      </c>
    </row>
    <row r="15919" customFormat="false" ht="15" hidden="false" customHeight="false" outlineLevel="0" collapsed="false">
      <c r="A15919" s="2" t="s">
        <v>221</v>
      </c>
      <c r="B15919" s="2" t="s">
        <v>221</v>
      </c>
      <c r="C15919" s="2" t="s">
        <v>48</v>
      </c>
      <c r="D15919" s="2" t="s">
        <v>12</v>
      </c>
      <c r="E15919" s="2" t="s">
        <v>74</v>
      </c>
      <c r="F15919" s="2" t="s">
        <v>977</v>
      </c>
      <c r="G15919" s="14" t="n">
        <v>12.5</v>
      </c>
      <c r="H15919" s="14" t="n">
        <v>41.06</v>
      </c>
      <c r="I15919" s="14" t="n">
        <v>12.5</v>
      </c>
      <c r="J15919" s="23" t="n">
        <f aca="false">IF(AND(E15919="Priority",ISNUMBER('Cost model'!N741)),'Cost model'!N741,'Cost model'!M741)</f>
        <v>45</v>
      </c>
      <c r="K15919" s="14" t="n">
        <f aca="false">J15919-H15919</f>
        <v>3.94</v>
      </c>
      <c r="L15919" s="14" t="n">
        <f aca="false">G15919-H15919</f>
        <v>-28.56</v>
      </c>
    </row>
    <row r="15920" customFormat="false" ht="15" hidden="false" customHeight="false" outlineLevel="0" collapsed="false">
      <c r="A15920" s="2" t="s">
        <v>174</v>
      </c>
      <c r="B15920" s="2" t="s">
        <v>142</v>
      </c>
      <c r="C15920" s="2" t="s">
        <v>49</v>
      </c>
      <c r="D15920" s="2" t="s">
        <v>10</v>
      </c>
      <c r="E15920" s="2" t="s">
        <v>74</v>
      </c>
      <c r="F15920" s="2" t="s">
        <v>976</v>
      </c>
      <c r="G15920" s="14" t="n">
        <v>17.5</v>
      </c>
      <c r="H15920" s="14" t="n">
        <v>26.02</v>
      </c>
      <c r="I15920" s="14" t="n">
        <v>17.5</v>
      </c>
      <c r="J15920" s="23" t="n">
        <f aca="false">IF(AND(E15920="Priority",ISNUMBER('Cost model'!N124)),'Cost model'!N124,'Cost model'!M124)</f>
        <v>21.5</v>
      </c>
      <c r="K15920" s="14" t="n">
        <f aca="false">J15920-H15920</f>
        <v>-4.52</v>
      </c>
      <c r="L15920" s="14" t="n">
        <f aca="false">G15920-H15920</f>
        <v>-8.52</v>
      </c>
    </row>
    <row r="15921" customFormat="false" ht="15" hidden="false" customHeight="false" outlineLevel="0" collapsed="false">
      <c r="A15921" s="2" t="s">
        <v>205</v>
      </c>
      <c r="B15921" s="2" t="s">
        <v>158</v>
      </c>
      <c r="C15921" s="2" t="s">
        <v>48</v>
      </c>
      <c r="D15921" s="2" t="s">
        <v>12</v>
      </c>
      <c r="E15921" s="2" t="s">
        <v>74</v>
      </c>
      <c r="F15921" s="2" t="s">
        <v>976</v>
      </c>
      <c r="G15921" s="14" t="n">
        <v>19.5</v>
      </c>
      <c r="H15921" s="14" t="n">
        <v>20.27</v>
      </c>
      <c r="I15921" s="14"/>
      <c r="J15921" s="23" t="n">
        <f aca="false">IF(AND(E15921="Priority",ISNUMBER('Cost model'!N621)),'Cost model'!N621,'Cost model'!M621)</f>
        <v>60</v>
      </c>
      <c r="K15921" s="14" t="n">
        <f aca="false">J15921-H15921</f>
        <v>39.73</v>
      </c>
      <c r="L15921" s="14" t="n">
        <f aca="false">G15921-H15921</f>
        <v>-0.77</v>
      </c>
    </row>
    <row r="15922" customFormat="false" ht="15" hidden="false" customHeight="false" outlineLevel="0" collapsed="false">
      <c r="A15922" s="2" t="s">
        <v>142</v>
      </c>
      <c r="B15922" s="2" t="s">
        <v>142</v>
      </c>
      <c r="C15922" s="2" t="s">
        <v>47</v>
      </c>
      <c r="D15922" s="2" t="s">
        <v>12</v>
      </c>
      <c r="E15922" s="2" t="s">
        <v>74</v>
      </c>
      <c r="F15922" s="2" t="s">
        <v>977</v>
      </c>
      <c r="G15922" s="14" t="n">
        <v>9.5</v>
      </c>
      <c r="H15922" s="14" t="n">
        <v>28.93</v>
      </c>
      <c r="I15922" s="14" t="n">
        <v>9.5</v>
      </c>
      <c r="J15922" s="23" t="n">
        <f aca="false">IF(AND(E15922="Priority",ISNUMBER('Cost model'!N635)),'Cost model'!N635,'Cost model'!M635)</f>
        <v>30.5</v>
      </c>
      <c r="K15922" s="14" t="n">
        <f aca="false">J15922-H15922</f>
        <v>1.57</v>
      </c>
      <c r="L15922" s="14" t="n">
        <f aca="false">G15922-H15922</f>
        <v>-19.43</v>
      </c>
    </row>
    <row r="15923" customFormat="false" ht="15" hidden="false" customHeight="false" outlineLevel="0" collapsed="false">
      <c r="A15923" s="2" t="s">
        <v>124</v>
      </c>
      <c r="B15923" s="2" t="s">
        <v>124</v>
      </c>
      <c r="C15923" s="2" t="s">
        <v>49</v>
      </c>
      <c r="D15923" s="2" t="s">
        <v>10</v>
      </c>
      <c r="E15923" s="2" t="s">
        <v>74</v>
      </c>
      <c r="F15923" s="2" t="s">
        <v>977</v>
      </c>
      <c r="G15923" s="14" t="n">
        <v>17.5</v>
      </c>
      <c r="H15923" s="14" t="n">
        <v>26.02</v>
      </c>
      <c r="I15923" s="14" t="n">
        <v>17.5</v>
      </c>
      <c r="J15923" s="23" t="n">
        <f aca="false">IF(AND(E15923="Priority",ISNUMBER('Cost model'!N319)),'Cost model'!N319,'Cost model'!M319)</f>
        <v>16.5</v>
      </c>
      <c r="K15923" s="14" t="n">
        <f aca="false">J15923-H15923</f>
        <v>-9.52</v>
      </c>
      <c r="L15923" s="14" t="n">
        <f aca="false">G15923-H15923</f>
        <v>-8.52</v>
      </c>
    </row>
    <row r="15924" customFormat="false" ht="15" hidden="false" customHeight="false" outlineLevel="0" collapsed="false">
      <c r="A15924" s="2" t="s">
        <v>142</v>
      </c>
      <c r="B15924" s="2" t="s">
        <v>142</v>
      </c>
      <c r="C15924" s="2" t="s">
        <v>48</v>
      </c>
      <c r="D15924" s="2" t="s">
        <v>10</v>
      </c>
      <c r="E15924" s="2" t="s">
        <v>74</v>
      </c>
      <c r="F15924" s="2" t="s">
        <v>977</v>
      </c>
      <c r="G15924" s="14" t="n">
        <v>22</v>
      </c>
      <c r="H15924" s="14" t="n">
        <v>9.83</v>
      </c>
      <c r="I15924" s="14" t="n">
        <v>12.5</v>
      </c>
      <c r="J15924" s="23" t="n">
        <f aca="false">IF(AND(E15924="Priority",ISNUMBER('Cost model'!N633)),'Cost model'!N633,'Cost model'!M633)</f>
        <v>11.5</v>
      </c>
      <c r="K15924" s="14" t="n">
        <f aca="false">J15924-H15924</f>
        <v>1.67</v>
      </c>
      <c r="L15924" s="14" t="n">
        <f aca="false">G15924-H15924</f>
        <v>12.17</v>
      </c>
    </row>
    <row r="15925" customFormat="false" ht="15" hidden="false" customHeight="false" outlineLevel="0" collapsed="false">
      <c r="A15925" s="2" t="s">
        <v>174</v>
      </c>
      <c r="B15925" s="2" t="s">
        <v>174</v>
      </c>
      <c r="C15925" s="2" t="s">
        <v>47</v>
      </c>
      <c r="D15925" s="2" t="s">
        <v>10</v>
      </c>
      <c r="E15925" s="2" t="s">
        <v>74</v>
      </c>
      <c r="F15925" s="2" t="s">
        <v>977</v>
      </c>
      <c r="G15925" s="14" t="n">
        <v>9.5</v>
      </c>
      <c r="H15925" s="14" t="n">
        <v>8.24</v>
      </c>
      <c r="I15925" s="14" t="n">
        <v>9.5</v>
      </c>
      <c r="J15925" s="23" t="n">
        <f aca="false">IF(AND(E15925="Priority",ISNUMBER('Cost model'!N167)),'Cost model'!N167,'Cost model'!M167)</f>
        <v>8.5</v>
      </c>
      <c r="K15925" s="14" t="n">
        <f aca="false">J15925-H15925</f>
        <v>0.26</v>
      </c>
      <c r="L15925" s="14" t="n">
        <f aca="false">G15925-H15925</f>
        <v>1.26</v>
      </c>
    </row>
    <row r="15926" customFormat="false" ht="15" hidden="false" customHeight="false" outlineLevel="0" collapsed="false">
      <c r="A15926" s="2" t="s">
        <v>123</v>
      </c>
      <c r="B15926" s="2" t="s">
        <v>174</v>
      </c>
      <c r="C15926" s="2" t="s">
        <v>47</v>
      </c>
      <c r="D15926" s="2" t="s">
        <v>10</v>
      </c>
      <c r="E15926" s="2" t="s">
        <v>74</v>
      </c>
      <c r="F15926" s="2" t="s">
        <v>976</v>
      </c>
      <c r="G15926" s="14" t="n">
        <v>14.5</v>
      </c>
      <c r="H15926" s="14" t="n">
        <v>23.41</v>
      </c>
      <c r="I15926" s="14" t="n">
        <v>14.5</v>
      </c>
      <c r="J15926" s="23" t="n">
        <f aca="false">IF(AND(E15926="Priority",ISNUMBER('Cost model'!N47)),'Cost model'!N47,'Cost model'!M47)</f>
        <v>12.5</v>
      </c>
      <c r="K15926" s="14" t="n">
        <f aca="false">J15926-H15926</f>
        <v>-10.91</v>
      </c>
      <c r="L15926" s="14" t="n">
        <f aca="false">G15926-H15926</f>
        <v>-8.91</v>
      </c>
    </row>
    <row r="15927" customFormat="false" ht="15" hidden="false" customHeight="false" outlineLevel="0" collapsed="false">
      <c r="A15927" s="2" t="s">
        <v>174</v>
      </c>
      <c r="B15927" s="2" t="s">
        <v>142</v>
      </c>
      <c r="C15927" s="2" t="s">
        <v>47</v>
      </c>
      <c r="D15927" s="2" t="s">
        <v>12</v>
      </c>
      <c r="E15927" s="2" t="s">
        <v>74</v>
      </c>
      <c r="F15927" s="2" t="s">
        <v>976</v>
      </c>
      <c r="G15927" s="14" t="n">
        <v>9.5</v>
      </c>
      <c r="H15927" s="14" t="n">
        <v>45.05</v>
      </c>
      <c r="I15927" s="14" t="n">
        <v>9.5</v>
      </c>
      <c r="J15927" s="23" t="n">
        <f aca="false">IF(AND(E15927="Priority",ISNUMBER('Cost model'!N125)),'Cost model'!N125,'Cost model'!M125)</f>
        <v>40</v>
      </c>
      <c r="K15927" s="14" t="n">
        <f aca="false">J15927-H15927</f>
        <v>-5.05</v>
      </c>
      <c r="L15927" s="14" t="n">
        <f aca="false">G15927-H15927</f>
        <v>-35.55</v>
      </c>
    </row>
    <row r="15928" customFormat="false" ht="15" hidden="false" customHeight="false" outlineLevel="0" collapsed="false">
      <c r="A15928" s="2" t="s">
        <v>174</v>
      </c>
      <c r="B15928" s="2" t="s">
        <v>124</v>
      </c>
      <c r="C15928" s="2" t="s">
        <v>47</v>
      </c>
      <c r="D15928" s="2" t="s">
        <v>12</v>
      </c>
      <c r="E15928" s="2" t="s">
        <v>74</v>
      </c>
      <c r="F15928" s="2" t="s">
        <v>976</v>
      </c>
      <c r="G15928" s="14" t="n">
        <v>9.5</v>
      </c>
      <c r="H15928" s="14" t="n">
        <v>31.35</v>
      </c>
      <c r="I15928" s="14" t="n">
        <v>9.5</v>
      </c>
      <c r="J15928" s="23" t="n">
        <f aca="false">IF(AND(E15928="Priority",ISNUMBER('Cost model'!N110)),'Cost model'!N110,'Cost model'!M110)</f>
        <v>40</v>
      </c>
      <c r="K15928" s="14" t="n">
        <f aca="false">J15928-H15928</f>
        <v>8.65</v>
      </c>
      <c r="L15928" s="14" t="n">
        <f aca="false">G15928-H15928</f>
        <v>-21.85</v>
      </c>
    </row>
    <row r="15929" customFormat="false" ht="15" hidden="false" customHeight="false" outlineLevel="0" collapsed="false">
      <c r="A15929" s="2" t="s">
        <v>142</v>
      </c>
      <c r="B15929" s="2" t="s">
        <v>142</v>
      </c>
      <c r="C15929" s="2" t="s">
        <v>49</v>
      </c>
      <c r="D15929" s="2" t="s">
        <v>10</v>
      </c>
      <c r="E15929" s="2" t="s">
        <v>74</v>
      </c>
      <c r="F15929" s="2" t="s">
        <v>977</v>
      </c>
      <c r="G15929" s="14" t="n">
        <v>17.5</v>
      </c>
      <c r="H15929" s="14" t="n">
        <v>15.31</v>
      </c>
      <c r="I15929" s="14" t="n">
        <v>17.5</v>
      </c>
      <c r="J15929" s="23" t="n">
        <f aca="false">IF(AND(E15929="Priority",ISNUMBER('Cost model'!N634)),'Cost model'!N634,'Cost model'!M634)</f>
        <v>15.5</v>
      </c>
      <c r="K15929" s="14" t="n">
        <f aca="false">J15929-H15929</f>
        <v>0.19</v>
      </c>
      <c r="L15929" s="14" t="n">
        <f aca="false">G15929-H15929</f>
        <v>2.19</v>
      </c>
    </row>
    <row r="15930" customFormat="false" ht="15" hidden="false" customHeight="false" outlineLevel="0" collapsed="false">
      <c r="A15930" s="2" t="s">
        <v>124</v>
      </c>
      <c r="B15930" s="2" t="s">
        <v>124</v>
      </c>
      <c r="C15930" s="2" t="s">
        <v>47</v>
      </c>
      <c r="D15930" s="2" t="s">
        <v>13</v>
      </c>
      <c r="E15930" s="2" t="s">
        <v>74</v>
      </c>
      <c r="F15930" s="2" t="s">
        <v>977</v>
      </c>
      <c r="G15930" s="14" t="n">
        <v>19</v>
      </c>
      <c r="H15930" s="14" t="n">
        <v>86.21</v>
      </c>
      <c r="I15930" s="14" t="n">
        <v>19</v>
      </c>
      <c r="J15930" s="23" t="n">
        <f aca="false">IF(AND(E15930="Priority",ISNUMBER('Cost model'!N323)),'Cost model'!N323,'Cost model'!M323)</f>
        <v>60</v>
      </c>
      <c r="K15930" s="14" t="n">
        <f aca="false">J15930-H15930</f>
        <v>-26.21</v>
      </c>
      <c r="L15930" s="14" t="n">
        <f aca="false">G15930-H15930</f>
        <v>-67.21</v>
      </c>
    </row>
    <row r="15931" customFormat="false" ht="15" hidden="false" customHeight="false" outlineLevel="0" collapsed="false">
      <c r="A15931" s="2" t="s">
        <v>142</v>
      </c>
      <c r="B15931" s="2" t="s">
        <v>142</v>
      </c>
      <c r="C15931" s="2" t="s">
        <v>48</v>
      </c>
      <c r="D15931" s="2" t="s">
        <v>10</v>
      </c>
      <c r="E15931" s="2" t="s">
        <v>74</v>
      </c>
      <c r="F15931" s="2" t="s">
        <v>977</v>
      </c>
      <c r="G15931" s="14" t="n">
        <v>12.5</v>
      </c>
      <c r="H15931" s="14" t="n">
        <v>12.33</v>
      </c>
      <c r="I15931" s="14" t="n">
        <v>12.5</v>
      </c>
      <c r="J15931" s="23" t="n">
        <f aca="false">IF(AND(E15931="Priority",ISNUMBER('Cost model'!N633)),'Cost model'!N633,'Cost model'!M633)</f>
        <v>11.5</v>
      </c>
      <c r="K15931" s="14" t="n">
        <f aca="false">J15931-H15931</f>
        <v>-0.83</v>
      </c>
      <c r="L15931" s="14" t="n">
        <f aca="false">G15931-H15931</f>
        <v>0.17</v>
      </c>
    </row>
    <row r="15932" customFormat="false" ht="15" hidden="false" customHeight="false" outlineLevel="0" collapsed="false">
      <c r="A15932" s="2" t="s">
        <v>124</v>
      </c>
      <c r="B15932" s="2" t="s">
        <v>124</v>
      </c>
      <c r="C15932" s="2" t="s">
        <v>48</v>
      </c>
      <c r="D15932" s="2" t="s">
        <v>10</v>
      </c>
      <c r="E15932" s="2" t="s">
        <v>74</v>
      </c>
      <c r="F15932" s="2" t="s">
        <v>977</v>
      </c>
      <c r="G15932" s="14" t="n">
        <v>12.5</v>
      </c>
      <c r="H15932" s="14" t="n">
        <v>18.82</v>
      </c>
      <c r="I15932" s="14" t="n">
        <v>12.5</v>
      </c>
      <c r="J15932" s="23" t="n">
        <f aca="false">IF(AND(E15932="Priority",ISNUMBER('Cost model'!N318)),'Cost model'!N318,'Cost model'!M318)</f>
        <v>14.5</v>
      </c>
      <c r="K15932" s="14" t="n">
        <f aca="false">J15932-H15932</f>
        <v>-4.32</v>
      </c>
      <c r="L15932" s="14" t="n">
        <f aca="false">G15932-H15932</f>
        <v>-6.32</v>
      </c>
    </row>
    <row r="15933" customFormat="false" ht="15" hidden="false" customHeight="false" outlineLevel="0" collapsed="false">
      <c r="A15933" s="2" t="s">
        <v>142</v>
      </c>
      <c r="B15933" s="2" t="s">
        <v>142</v>
      </c>
      <c r="C15933" s="2" t="s">
        <v>49</v>
      </c>
      <c r="D15933" s="2" t="s">
        <v>12</v>
      </c>
      <c r="E15933" s="2" t="s">
        <v>74</v>
      </c>
      <c r="F15933" s="2" t="s">
        <v>977</v>
      </c>
      <c r="G15933" s="14" t="n">
        <v>19.5</v>
      </c>
      <c r="H15933" s="14" t="n">
        <v>22.99</v>
      </c>
      <c r="I15933" s="14" t="n">
        <v>19.5</v>
      </c>
      <c r="J15933" s="23" t="n">
        <f aca="false">IF(AND(E15933="Priority",ISNUMBER('Cost model'!N637)),'Cost model'!N637,'Cost model'!M637)</f>
        <v>45</v>
      </c>
      <c r="K15933" s="14" t="n">
        <f aca="false">J15933-H15933</f>
        <v>22.01</v>
      </c>
      <c r="L15933" s="14" t="n">
        <f aca="false">G15933-H15933</f>
        <v>-3.49</v>
      </c>
    </row>
    <row r="15934" customFormat="false" ht="15" hidden="false" customHeight="false" outlineLevel="0" collapsed="false">
      <c r="A15934" s="2" t="s">
        <v>174</v>
      </c>
      <c r="B15934" s="2" t="s">
        <v>142</v>
      </c>
      <c r="C15934" s="2" t="s">
        <v>47</v>
      </c>
      <c r="D15934" s="2" t="s">
        <v>10</v>
      </c>
      <c r="E15934" s="2" t="s">
        <v>74</v>
      </c>
      <c r="F15934" s="2" t="s">
        <v>976</v>
      </c>
      <c r="G15934" s="14" t="n">
        <v>9.5</v>
      </c>
      <c r="H15934" s="14" t="n">
        <v>7.74</v>
      </c>
      <c r="I15934" s="14" t="n">
        <v>9.5</v>
      </c>
      <c r="J15934" s="23" t="n">
        <f aca="false">IF(AND(E15934="Priority",ISNUMBER('Cost model'!N122)),'Cost model'!N122,'Cost model'!M122)</f>
        <v>13.5</v>
      </c>
      <c r="K15934" s="14" t="n">
        <f aca="false">J15934-H15934</f>
        <v>5.76</v>
      </c>
      <c r="L15934" s="14" t="n">
        <f aca="false">G15934-H15934</f>
        <v>1.76</v>
      </c>
    </row>
    <row r="15935" customFormat="false" ht="15" hidden="false" customHeight="false" outlineLevel="0" collapsed="false">
      <c r="A15935" s="2" t="s">
        <v>174</v>
      </c>
      <c r="B15935" s="2" t="s">
        <v>174</v>
      </c>
      <c r="C15935" s="2" t="s">
        <v>48</v>
      </c>
      <c r="D15935" s="2" t="s">
        <v>10</v>
      </c>
      <c r="E15935" s="2" t="s">
        <v>74</v>
      </c>
      <c r="F15935" s="2" t="s">
        <v>977</v>
      </c>
      <c r="G15935" s="14" t="n">
        <v>12.5</v>
      </c>
      <c r="H15935" s="14" t="n">
        <v>7.84</v>
      </c>
      <c r="I15935" s="14" t="n">
        <v>12.5</v>
      </c>
      <c r="J15935" s="23" t="n">
        <f aca="false">IF(AND(E15935="Priority",ISNUMBER('Cost model'!N168)),'Cost model'!N168,'Cost model'!M168)</f>
        <v>13.5</v>
      </c>
      <c r="K15935" s="14" t="n">
        <f aca="false">J15935-H15935</f>
        <v>5.66</v>
      </c>
      <c r="L15935" s="14" t="n">
        <f aca="false">G15935-H15935</f>
        <v>4.66</v>
      </c>
    </row>
    <row r="15936" customFormat="false" ht="15" hidden="false" customHeight="false" outlineLevel="0" collapsed="false">
      <c r="A15936" s="2" t="s">
        <v>124</v>
      </c>
      <c r="B15936" s="2" t="s">
        <v>124</v>
      </c>
      <c r="C15936" s="2" t="s">
        <v>49</v>
      </c>
      <c r="D15936" s="2" t="s">
        <v>14</v>
      </c>
      <c r="E15936" s="2" t="s">
        <v>74</v>
      </c>
      <c r="F15936" s="2" t="s">
        <v>977</v>
      </c>
      <c r="G15936" s="14" t="n">
        <v>85</v>
      </c>
      <c r="H15936" s="14" t="n">
        <v>188.12</v>
      </c>
      <c r="I15936" s="14" t="n">
        <v>85</v>
      </c>
      <c r="J15936" s="23" t="n">
        <f aca="false">IF(AND(E15936="Priority",ISNUMBER('Cost model'!N328)),'Cost model'!N328,'Cost model'!M328)</f>
        <v>175</v>
      </c>
      <c r="K15936" s="14" t="n">
        <f aca="false">J15936-H15936</f>
        <v>-13.12</v>
      </c>
      <c r="L15936" s="14" t="n">
        <f aca="false">G15936-H15936</f>
        <v>-103.12</v>
      </c>
    </row>
    <row r="15937" customFormat="false" ht="15" hidden="false" customHeight="false" outlineLevel="0" collapsed="false">
      <c r="A15937" s="2" t="s">
        <v>124</v>
      </c>
      <c r="B15937" s="2" t="s">
        <v>124</v>
      </c>
      <c r="C15937" s="2" t="s">
        <v>47</v>
      </c>
      <c r="D15937" s="2" t="s">
        <v>10</v>
      </c>
      <c r="E15937" s="2" t="s">
        <v>74</v>
      </c>
      <c r="F15937" s="2" t="s">
        <v>977</v>
      </c>
      <c r="G15937" s="14" t="n">
        <v>9.5</v>
      </c>
      <c r="H15937" s="14" t="n">
        <v>8.86</v>
      </c>
      <c r="I15937" s="14" t="n">
        <v>9.5</v>
      </c>
      <c r="J15937" s="23" t="n">
        <f aca="false">IF(AND(E15937="Priority",ISNUMBER('Cost model'!N317)),'Cost model'!N317,'Cost model'!M317)</f>
        <v>10.5</v>
      </c>
      <c r="K15937" s="14" t="n">
        <f aca="false">J15937-H15937</f>
        <v>1.64</v>
      </c>
      <c r="L15937" s="14" t="n">
        <f aca="false">G15937-H15937</f>
        <v>0.640000000000001</v>
      </c>
    </row>
    <row r="15938" customFormat="false" ht="15" hidden="false" customHeight="false" outlineLevel="0" collapsed="false">
      <c r="A15938" s="2" t="s">
        <v>124</v>
      </c>
      <c r="B15938" s="2" t="s">
        <v>124</v>
      </c>
      <c r="C15938" s="2" t="s">
        <v>47</v>
      </c>
      <c r="D15938" s="2" t="s">
        <v>10</v>
      </c>
      <c r="E15938" s="2" t="s">
        <v>74</v>
      </c>
      <c r="F15938" s="2" t="s">
        <v>977</v>
      </c>
      <c r="G15938" s="14" t="n">
        <v>9.5</v>
      </c>
      <c r="H15938" s="14" t="n">
        <v>5.59</v>
      </c>
      <c r="I15938" s="14" t="n">
        <v>9.5</v>
      </c>
      <c r="J15938" s="23" t="n">
        <f aca="false">IF(AND(E15938="Priority",ISNUMBER('Cost model'!N317)),'Cost model'!N317,'Cost model'!M317)</f>
        <v>10.5</v>
      </c>
      <c r="K15938" s="14" t="n">
        <f aca="false">J15938-H15938</f>
        <v>4.91</v>
      </c>
      <c r="L15938" s="14" t="n">
        <f aca="false">G15938-H15938</f>
        <v>3.91</v>
      </c>
    </row>
    <row r="15939" customFormat="false" ht="15" hidden="false" customHeight="false" outlineLevel="0" collapsed="false">
      <c r="A15939" s="2" t="s">
        <v>124</v>
      </c>
      <c r="B15939" s="2" t="s">
        <v>124</v>
      </c>
      <c r="C15939" s="2" t="s">
        <v>47</v>
      </c>
      <c r="D15939" s="2" t="s">
        <v>10</v>
      </c>
      <c r="E15939" s="2" t="s">
        <v>74</v>
      </c>
      <c r="F15939" s="2" t="s">
        <v>977</v>
      </c>
      <c r="G15939" s="14" t="n">
        <v>9.5</v>
      </c>
      <c r="H15939" s="14" t="n">
        <v>16.31</v>
      </c>
      <c r="I15939" s="14" t="n">
        <v>9.5</v>
      </c>
      <c r="J15939" s="23" t="n">
        <f aca="false">IF(AND(E15939="Priority",ISNUMBER('Cost model'!N317)),'Cost model'!N317,'Cost model'!M317)</f>
        <v>10.5</v>
      </c>
      <c r="K15939" s="14" t="n">
        <f aca="false">J15939-H15939</f>
        <v>-5.81</v>
      </c>
      <c r="L15939" s="14" t="n">
        <f aca="false">G15939-H15939</f>
        <v>-6.81</v>
      </c>
    </row>
    <row r="15940" customFormat="false" ht="15" hidden="false" customHeight="false" outlineLevel="0" collapsed="false">
      <c r="A15940" s="2" t="s">
        <v>174</v>
      </c>
      <c r="B15940" s="2" t="s">
        <v>174</v>
      </c>
      <c r="C15940" s="2" t="s">
        <v>47</v>
      </c>
      <c r="D15940" s="2" t="s">
        <v>10</v>
      </c>
      <c r="E15940" s="2" t="s">
        <v>74</v>
      </c>
      <c r="F15940" s="2" t="s">
        <v>977</v>
      </c>
      <c r="G15940" s="14" t="n">
        <v>9.5</v>
      </c>
      <c r="H15940" s="14" t="n">
        <v>7.3</v>
      </c>
      <c r="I15940" s="14" t="n">
        <v>9.5</v>
      </c>
      <c r="J15940" s="23" t="n">
        <f aca="false">IF(AND(E15940="Priority",ISNUMBER('Cost model'!N167)),'Cost model'!N167,'Cost model'!M167)</f>
        <v>8.5</v>
      </c>
      <c r="K15940" s="14" t="n">
        <f aca="false">J15940-H15940</f>
        <v>1.2</v>
      </c>
      <c r="L15940" s="14" t="n">
        <f aca="false">G15940-H15940</f>
        <v>2.2</v>
      </c>
    </row>
    <row r="15941" customFormat="false" ht="15" hidden="false" customHeight="false" outlineLevel="0" collapsed="false">
      <c r="A15941" s="2" t="s">
        <v>142</v>
      </c>
      <c r="B15941" s="2" t="s">
        <v>142</v>
      </c>
      <c r="C15941" s="2" t="s">
        <v>48</v>
      </c>
      <c r="D15941" s="2" t="s">
        <v>12</v>
      </c>
      <c r="E15941" s="2" t="s">
        <v>74</v>
      </c>
      <c r="F15941" s="2" t="s">
        <v>977</v>
      </c>
      <c r="G15941" s="14" t="n">
        <v>12.5</v>
      </c>
      <c r="H15941" s="14" t="n">
        <v>18.82</v>
      </c>
      <c r="I15941" s="14" t="n">
        <v>12.5</v>
      </c>
      <c r="J15941" s="23" t="n">
        <f aca="false">IF(AND(E15941="Priority",ISNUMBER('Cost model'!N636)),'Cost model'!N636,'Cost model'!M636)</f>
        <v>40</v>
      </c>
      <c r="K15941" s="14" t="n">
        <f aca="false">J15941-H15941</f>
        <v>21.18</v>
      </c>
      <c r="L15941" s="14" t="n">
        <f aca="false">G15941-H15941</f>
        <v>-6.32</v>
      </c>
    </row>
    <row r="15942" customFormat="false" ht="15" hidden="false" customHeight="false" outlineLevel="0" collapsed="false">
      <c r="A15942" s="2" t="s">
        <v>221</v>
      </c>
      <c r="B15942" s="2" t="s">
        <v>124</v>
      </c>
      <c r="C15942" s="2" t="s">
        <v>47</v>
      </c>
      <c r="D15942" s="2" t="s">
        <v>10</v>
      </c>
      <c r="E15942" s="2" t="s">
        <v>74</v>
      </c>
      <c r="F15942" s="2" t="s">
        <v>976</v>
      </c>
      <c r="G15942" s="14" t="n">
        <v>9.5</v>
      </c>
      <c r="H15942" s="14" t="n">
        <v>14.05</v>
      </c>
      <c r="I15942" s="14" t="n">
        <v>19.5</v>
      </c>
      <c r="J15942" s="23" t="n">
        <f aca="false">IF(AND(E15942="Priority",ISNUMBER('Cost model'!N797)),'Cost model'!N797,'Cost model'!M797)</f>
        <v>14.5</v>
      </c>
      <c r="K15942" s="14" t="n">
        <f aca="false">J15942-H15942</f>
        <v>0.449999999999999</v>
      </c>
      <c r="L15942" s="14" t="n">
        <f aca="false">G15942-H15942</f>
        <v>-4.55</v>
      </c>
    </row>
    <row r="15943" customFormat="false" ht="15" hidden="false" customHeight="false" outlineLevel="0" collapsed="false">
      <c r="A15943" s="2" t="s">
        <v>174</v>
      </c>
      <c r="B15943" s="2" t="s">
        <v>174</v>
      </c>
      <c r="C15943" s="2" t="s">
        <v>48</v>
      </c>
      <c r="D15943" s="2" t="s">
        <v>10</v>
      </c>
      <c r="E15943" s="2" t="s">
        <v>83</v>
      </c>
      <c r="F15943" s="2" t="s">
        <v>977</v>
      </c>
      <c r="G15943" s="14" t="n">
        <v>17.5</v>
      </c>
      <c r="H15943" s="14" t="n">
        <v>16.12</v>
      </c>
      <c r="I15943" s="14" t="n">
        <v>17.5</v>
      </c>
      <c r="J15943" s="23" t="n">
        <f aca="false">IF(AND(E15943="Priority",ISNUMBER('Cost model'!N168)),'Cost model'!N168,'Cost model'!M168)</f>
        <v>18.5</v>
      </c>
      <c r="K15943" s="14" t="n">
        <f aca="false">J15943-H15943</f>
        <v>2.38</v>
      </c>
      <c r="L15943" s="14" t="n">
        <f aca="false">G15943-H15943</f>
        <v>1.38</v>
      </c>
    </row>
    <row r="15944" customFormat="false" ht="15" hidden="false" customHeight="false" outlineLevel="0" collapsed="false">
      <c r="A15944" s="2" t="s">
        <v>174</v>
      </c>
      <c r="B15944" s="2" t="s">
        <v>174</v>
      </c>
      <c r="C15944" s="2" t="s">
        <v>47</v>
      </c>
      <c r="D15944" s="2" t="s">
        <v>10</v>
      </c>
      <c r="E15944" s="2" t="s">
        <v>74</v>
      </c>
      <c r="F15944" s="2" t="s">
        <v>977</v>
      </c>
      <c r="G15944" s="14" t="n">
        <v>9.5</v>
      </c>
      <c r="H15944" s="14" t="n">
        <v>8.16</v>
      </c>
      <c r="I15944" s="14" t="n">
        <v>9.5</v>
      </c>
      <c r="J15944" s="23" t="n">
        <f aca="false">IF(AND(E15944="Priority",ISNUMBER('Cost model'!N167)),'Cost model'!N167,'Cost model'!M167)</f>
        <v>8.5</v>
      </c>
      <c r="K15944" s="14" t="n">
        <f aca="false">J15944-H15944</f>
        <v>0.34</v>
      </c>
      <c r="L15944" s="14" t="n">
        <f aca="false">G15944-H15944</f>
        <v>1.34</v>
      </c>
    </row>
    <row r="15945" customFormat="false" ht="15" hidden="false" customHeight="false" outlineLevel="0" collapsed="false">
      <c r="A15945" s="2" t="s">
        <v>124</v>
      </c>
      <c r="B15945" s="2" t="s">
        <v>124</v>
      </c>
      <c r="C15945" s="2" t="s">
        <v>48</v>
      </c>
      <c r="D15945" s="2" t="s">
        <v>10</v>
      </c>
      <c r="E15945" s="2" t="s">
        <v>74</v>
      </c>
      <c r="F15945" s="2" t="s">
        <v>977</v>
      </c>
      <c r="G15945" s="14" t="n">
        <v>12.5</v>
      </c>
      <c r="H15945" s="14" t="n">
        <v>8.62</v>
      </c>
      <c r="I15945" s="14" t="n">
        <v>12.5</v>
      </c>
      <c r="J15945" s="23" t="n">
        <f aca="false">IF(AND(E15945="Priority",ISNUMBER('Cost model'!N318)),'Cost model'!N318,'Cost model'!M318)</f>
        <v>14.5</v>
      </c>
      <c r="K15945" s="14" t="n">
        <f aca="false">J15945-H15945</f>
        <v>5.88</v>
      </c>
      <c r="L15945" s="14" t="n">
        <f aca="false">G15945-H15945</f>
        <v>3.88</v>
      </c>
    </row>
    <row r="15946" customFormat="false" ht="15" hidden="false" customHeight="false" outlineLevel="0" collapsed="false">
      <c r="A15946" s="2" t="s">
        <v>124</v>
      </c>
      <c r="B15946" s="2" t="s">
        <v>124</v>
      </c>
      <c r="C15946" s="2" t="s">
        <v>47</v>
      </c>
      <c r="D15946" s="2" t="s">
        <v>10</v>
      </c>
      <c r="E15946" s="2" t="s">
        <v>74</v>
      </c>
      <c r="F15946" s="2" t="s">
        <v>977</v>
      </c>
      <c r="G15946" s="14" t="n">
        <v>9.5</v>
      </c>
      <c r="H15946" s="14" t="n">
        <v>8.16</v>
      </c>
      <c r="I15946" s="14" t="n">
        <v>9.5</v>
      </c>
      <c r="J15946" s="23" t="n">
        <f aca="false">IF(AND(E15946="Priority",ISNUMBER('Cost model'!N317)),'Cost model'!N317,'Cost model'!M317)</f>
        <v>10.5</v>
      </c>
      <c r="K15946" s="14" t="n">
        <f aca="false">J15946-H15946</f>
        <v>2.34</v>
      </c>
      <c r="L15946" s="14" t="n">
        <f aca="false">G15946-H15946</f>
        <v>1.34</v>
      </c>
    </row>
    <row r="15947" customFormat="false" ht="15" hidden="false" customHeight="false" outlineLevel="0" collapsed="false">
      <c r="A15947" s="2" t="s">
        <v>221</v>
      </c>
      <c r="B15947" s="2" t="s">
        <v>221</v>
      </c>
      <c r="C15947" s="2" t="s">
        <v>49</v>
      </c>
      <c r="D15947" s="2" t="s">
        <v>13</v>
      </c>
      <c r="E15947" s="2" t="s">
        <v>74</v>
      </c>
      <c r="F15947" s="2" t="s">
        <v>977</v>
      </c>
      <c r="G15947" s="14" t="n">
        <v>50</v>
      </c>
      <c r="H15947" s="14" t="n">
        <v>85.89</v>
      </c>
      <c r="I15947" s="14" t="n">
        <v>50</v>
      </c>
      <c r="J15947" s="23" t="n">
        <f aca="false">IF(AND(E15947="Priority",ISNUMBER('Cost model'!N745)),'Cost model'!N745,'Cost model'!M745)</f>
        <v>130</v>
      </c>
      <c r="K15947" s="14" t="n">
        <f aca="false">J15947-H15947</f>
        <v>44.11</v>
      </c>
      <c r="L15947" s="14" t="n">
        <f aca="false">G15947-H15947</f>
        <v>-35.89</v>
      </c>
    </row>
    <row r="15948" customFormat="false" ht="15" hidden="false" customHeight="false" outlineLevel="0" collapsed="false">
      <c r="A15948" s="2" t="s">
        <v>124</v>
      </c>
      <c r="B15948" s="2" t="s">
        <v>124</v>
      </c>
      <c r="C15948" s="2" t="s">
        <v>48</v>
      </c>
      <c r="D15948" s="2" t="s">
        <v>14</v>
      </c>
      <c r="E15948" s="2" t="s">
        <v>74</v>
      </c>
      <c r="F15948" s="2" t="s">
        <v>977</v>
      </c>
      <c r="G15948" s="14" t="n">
        <v>45</v>
      </c>
      <c r="H15948" s="14" t="n">
        <v>174.12</v>
      </c>
      <c r="I15948" s="14" t="n">
        <v>45</v>
      </c>
      <c r="J15948" s="23" t="n">
        <f aca="false">IF(AND(E15948="Priority",ISNUMBER('Cost model'!N327)),'Cost model'!N327,'Cost model'!M327)</f>
        <v>130</v>
      </c>
      <c r="K15948" s="14" t="n">
        <f aca="false">J15948-H15948</f>
        <v>-44.12</v>
      </c>
      <c r="L15948" s="14" t="n">
        <f aca="false">G15948-H15948</f>
        <v>-129.12</v>
      </c>
    </row>
    <row r="15949" customFormat="false" ht="15" hidden="false" customHeight="false" outlineLevel="0" collapsed="false">
      <c r="A15949" s="2" t="s">
        <v>174</v>
      </c>
      <c r="B15949" s="2" t="s">
        <v>174</v>
      </c>
      <c r="C15949" s="2" t="s">
        <v>47</v>
      </c>
      <c r="D15949" s="2" t="s">
        <v>12</v>
      </c>
      <c r="E15949" s="2" t="s">
        <v>74</v>
      </c>
      <c r="F15949" s="2" t="s">
        <v>977</v>
      </c>
      <c r="G15949" s="14" t="n">
        <v>9.5</v>
      </c>
      <c r="H15949" s="14" t="n">
        <v>7.3</v>
      </c>
      <c r="I15949" s="14" t="n">
        <v>9.5</v>
      </c>
      <c r="J15949" s="23" t="n">
        <f aca="false">IF(AND(E15949="Priority",ISNUMBER('Cost model'!N170)),'Cost model'!N170,'Cost model'!M170)</f>
        <v>25.5</v>
      </c>
      <c r="K15949" s="14" t="n">
        <f aca="false">J15949-H15949</f>
        <v>18.2</v>
      </c>
      <c r="L15949" s="14" t="n">
        <f aca="false">G15949-H15949</f>
        <v>2.2</v>
      </c>
    </row>
    <row r="15950" customFormat="false" ht="15" hidden="false" customHeight="false" outlineLevel="0" collapsed="false">
      <c r="A15950" s="2" t="s">
        <v>205</v>
      </c>
      <c r="B15950" s="2" t="s">
        <v>142</v>
      </c>
      <c r="C15950" s="2" t="s">
        <v>48</v>
      </c>
      <c r="D15950" s="2" t="s">
        <v>12</v>
      </c>
      <c r="E15950" s="2" t="s">
        <v>83</v>
      </c>
      <c r="F15950" s="2" t="s">
        <v>976</v>
      </c>
      <c r="G15950" s="14" t="n">
        <v>24.5</v>
      </c>
      <c r="H15950" s="14" t="n">
        <v>64.93</v>
      </c>
      <c r="I15950" s="14" t="n">
        <v>24.5</v>
      </c>
      <c r="J15950" s="23" t="n">
        <f aca="false">IF(AND(E15950="Priority",ISNUMBER('Cost model'!N546)),'Cost model'!N546,'Cost model'!M546)</f>
        <v>80</v>
      </c>
      <c r="K15950" s="14" t="n">
        <f aca="false">J15950-H15950</f>
        <v>15.07</v>
      </c>
      <c r="L15950" s="14" t="n">
        <f aca="false">G15950-H15950</f>
        <v>-40.43</v>
      </c>
    </row>
    <row r="15951" customFormat="false" ht="15" hidden="false" customHeight="false" outlineLevel="0" collapsed="false">
      <c r="A15951" s="2" t="s">
        <v>174</v>
      </c>
      <c r="B15951" s="2" t="s">
        <v>174</v>
      </c>
      <c r="C15951" s="2" t="s">
        <v>49</v>
      </c>
      <c r="D15951" s="2" t="s">
        <v>12</v>
      </c>
      <c r="E15951" s="2" t="s">
        <v>74</v>
      </c>
      <c r="F15951" s="2" t="s">
        <v>977</v>
      </c>
      <c r="G15951" s="14" t="n">
        <v>19.5</v>
      </c>
      <c r="H15951" s="14" t="n">
        <v>27.63</v>
      </c>
      <c r="I15951" s="14" t="n">
        <v>19.5</v>
      </c>
      <c r="J15951" s="23" t="n">
        <f aca="false">IF(AND(E15951="Priority",ISNUMBER('Cost model'!N172)),'Cost model'!N172,'Cost model'!M172)</f>
        <v>45</v>
      </c>
      <c r="K15951" s="14" t="n">
        <f aca="false">J15951-H15951</f>
        <v>17.37</v>
      </c>
      <c r="L15951" s="14" t="n">
        <f aca="false">G15951-H15951</f>
        <v>-8.13</v>
      </c>
    </row>
    <row r="15952" customFormat="false" ht="15" hidden="false" customHeight="false" outlineLevel="0" collapsed="false">
      <c r="A15952" s="2" t="s">
        <v>124</v>
      </c>
      <c r="B15952" s="2" t="s">
        <v>124</v>
      </c>
      <c r="C15952" s="2" t="s">
        <v>48</v>
      </c>
      <c r="D15952" s="2" t="s">
        <v>10</v>
      </c>
      <c r="E15952" s="2" t="s">
        <v>74</v>
      </c>
      <c r="F15952" s="2" t="s">
        <v>977</v>
      </c>
      <c r="G15952" s="14" t="n">
        <v>12.5</v>
      </c>
      <c r="H15952" s="14" t="n">
        <v>22.99</v>
      </c>
      <c r="I15952" s="14" t="n">
        <v>12.5</v>
      </c>
      <c r="J15952" s="23" t="n">
        <f aca="false">IF(AND(E15952="Priority",ISNUMBER('Cost model'!N318)),'Cost model'!N318,'Cost model'!M318)</f>
        <v>14.5</v>
      </c>
      <c r="K15952" s="14" t="n">
        <f aca="false">J15952-H15952</f>
        <v>-8.49</v>
      </c>
      <c r="L15952" s="14" t="n">
        <f aca="false">G15952-H15952</f>
        <v>-10.49</v>
      </c>
    </row>
    <row r="15953" customFormat="false" ht="15" hidden="false" customHeight="false" outlineLevel="0" collapsed="false">
      <c r="A15953" s="2" t="s">
        <v>123</v>
      </c>
      <c r="B15953" s="2" t="s">
        <v>142</v>
      </c>
      <c r="C15953" s="2" t="s">
        <v>47</v>
      </c>
      <c r="D15953" s="2" t="s">
        <v>10</v>
      </c>
      <c r="E15953" s="2" t="s">
        <v>74</v>
      </c>
      <c r="F15953" s="2" t="s">
        <v>976</v>
      </c>
      <c r="G15953" s="14" t="n">
        <v>14.5</v>
      </c>
      <c r="H15953" s="14" t="n">
        <v>10.34</v>
      </c>
      <c r="I15953" s="14" t="n">
        <v>14.5</v>
      </c>
      <c r="J15953" s="23" t="n">
        <f aca="false">IF(AND(E15953="Priority",ISNUMBER('Cost model'!N17)),'Cost model'!N17,'Cost model'!M17)</f>
        <v>12.5</v>
      </c>
      <c r="K15953" s="14" t="n">
        <f aca="false">J15953-H15953</f>
        <v>2.16</v>
      </c>
      <c r="L15953" s="14" t="n">
        <f aca="false">G15953-H15953</f>
        <v>4.16</v>
      </c>
    </row>
    <row r="15954" customFormat="false" ht="15" hidden="false" customHeight="false" outlineLevel="0" collapsed="false">
      <c r="A15954" s="2" t="s">
        <v>221</v>
      </c>
      <c r="B15954" s="2" t="s">
        <v>221</v>
      </c>
      <c r="C15954" s="2" t="s">
        <v>47</v>
      </c>
      <c r="D15954" s="2" t="s">
        <v>12</v>
      </c>
      <c r="E15954" s="2" t="s">
        <v>74</v>
      </c>
      <c r="F15954" s="2" t="s">
        <v>977</v>
      </c>
      <c r="G15954" s="14" t="n">
        <v>9.5</v>
      </c>
      <c r="H15954" s="14" t="n">
        <v>14.15</v>
      </c>
      <c r="I15954" s="14" t="n">
        <v>9.5</v>
      </c>
      <c r="J15954" s="23" t="n">
        <f aca="false">IF(AND(E15954="Priority",ISNUMBER('Cost model'!N740)),'Cost model'!N740,'Cost model'!M740)</f>
        <v>22.5</v>
      </c>
      <c r="K15954" s="14" t="n">
        <f aca="false">J15954-H15954</f>
        <v>8.35</v>
      </c>
      <c r="L15954" s="14" t="n">
        <f aca="false">G15954-H15954</f>
        <v>-4.65</v>
      </c>
    </row>
    <row r="15955" customFormat="false" ht="15" hidden="false" customHeight="false" outlineLevel="0" collapsed="false">
      <c r="A15955" s="2" t="s">
        <v>174</v>
      </c>
      <c r="B15955" s="2" t="s">
        <v>174</v>
      </c>
      <c r="C15955" s="2" t="s">
        <v>48</v>
      </c>
      <c r="D15955" s="2" t="s">
        <v>10</v>
      </c>
      <c r="E15955" s="2" t="s">
        <v>83</v>
      </c>
      <c r="F15955" s="2" t="s">
        <v>977</v>
      </c>
      <c r="G15955" s="14" t="n">
        <v>17.5</v>
      </c>
      <c r="H15955" s="14" t="n">
        <v>7.84</v>
      </c>
      <c r="I15955" s="14" t="n">
        <v>17.5</v>
      </c>
      <c r="J15955" s="23" t="n">
        <f aca="false">IF(AND(E15955="Priority",ISNUMBER('Cost model'!N168)),'Cost model'!N168,'Cost model'!M168)</f>
        <v>18.5</v>
      </c>
      <c r="K15955" s="14" t="n">
        <f aca="false">J15955-H15955</f>
        <v>10.66</v>
      </c>
      <c r="L15955" s="14" t="n">
        <f aca="false">G15955-H15955</f>
        <v>9.66</v>
      </c>
    </row>
    <row r="15956" customFormat="false" ht="15" hidden="false" customHeight="false" outlineLevel="0" collapsed="false">
      <c r="A15956" s="2" t="s">
        <v>221</v>
      </c>
      <c r="B15956" s="2" t="s">
        <v>221</v>
      </c>
      <c r="C15956" s="2" t="s">
        <v>49</v>
      </c>
      <c r="D15956" s="2" t="s">
        <v>10</v>
      </c>
      <c r="E15956" s="2" t="s">
        <v>74</v>
      </c>
      <c r="F15956" s="2" t="s">
        <v>977</v>
      </c>
      <c r="G15956" s="14" t="n">
        <v>19.5</v>
      </c>
      <c r="H15956" s="14" t="n">
        <v>73.98</v>
      </c>
      <c r="I15956" s="14" t="n">
        <v>17.5</v>
      </c>
      <c r="J15956" s="23" t="n">
        <f aca="false">IF(AND(E15956="Priority",ISNUMBER('Cost model'!N739)),'Cost model'!N739,'Cost model'!M739)</f>
        <v>17.5</v>
      </c>
      <c r="K15956" s="14" t="n">
        <f aca="false">J15956-H15956</f>
        <v>-56.48</v>
      </c>
      <c r="L15956" s="14" t="n">
        <f aca="false">G15956-H15956</f>
        <v>-54.48</v>
      </c>
    </row>
    <row r="15957" customFormat="false" ht="15" hidden="false" customHeight="false" outlineLevel="0" collapsed="false">
      <c r="A15957" s="2" t="s">
        <v>174</v>
      </c>
      <c r="B15957" s="2" t="s">
        <v>174</v>
      </c>
      <c r="C15957" s="2" t="s">
        <v>49</v>
      </c>
      <c r="D15957" s="2" t="s">
        <v>10</v>
      </c>
      <c r="E15957" s="2" t="s">
        <v>74</v>
      </c>
      <c r="F15957" s="2" t="s">
        <v>977</v>
      </c>
      <c r="G15957" s="14" t="n">
        <v>17.5</v>
      </c>
      <c r="H15957" s="14" t="n">
        <v>21.86</v>
      </c>
      <c r="I15957" s="14" t="n">
        <v>17.5</v>
      </c>
      <c r="J15957" s="23" t="n">
        <f aca="false">IF(AND(E15957="Priority",ISNUMBER('Cost model'!N169)),'Cost model'!N169,'Cost model'!M169)</f>
        <v>18.5</v>
      </c>
      <c r="K15957" s="14" t="n">
        <f aca="false">J15957-H15957</f>
        <v>-3.36</v>
      </c>
      <c r="L15957" s="14" t="n">
        <f aca="false">G15957-H15957</f>
        <v>-4.36</v>
      </c>
    </row>
    <row r="15958" customFormat="false" ht="15" hidden="false" customHeight="false" outlineLevel="0" collapsed="false">
      <c r="A15958" s="2" t="s">
        <v>221</v>
      </c>
      <c r="B15958" s="2" t="s">
        <v>221</v>
      </c>
      <c r="C15958" s="2" t="s">
        <v>49</v>
      </c>
      <c r="D15958" s="2" t="s">
        <v>14</v>
      </c>
      <c r="E15958" s="2" t="s">
        <v>74</v>
      </c>
      <c r="F15958" s="2" t="s">
        <v>977</v>
      </c>
      <c r="G15958" s="14" t="n">
        <v>125</v>
      </c>
      <c r="H15958" s="14" t="n">
        <v>413.57</v>
      </c>
      <c r="I15958" s="14" t="n">
        <v>125</v>
      </c>
      <c r="J15958" s="23" t="n">
        <f aca="false">IF(AND(E15958="Priority",ISNUMBER('Cost model'!N748)),'Cost model'!N748,'Cost model'!M748)</f>
        <v>235</v>
      </c>
      <c r="K15958" s="14" t="n">
        <f aca="false">J15958-H15958</f>
        <v>-178.57</v>
      </c>
      <c r="L15958" s="14" t="n">
        <f aca="false">G15958-H15958</f>
        <v>-288.57</v>
      </c>
    </row>
    <row r="15959" customFormat="false" ht="15" hidden="false" customHeight="false" outlineLevel="0" collapsed="false">
      <c r="A15959" s="2" t="s">
        <v>205</v>
      </c>
      <c r="B15959" s="2" t="s">
        <v>205</v>
      </c>
      <c r="C15959" s="2" t="s">
        <v>48</v>
      </c>
      <c r="D15959" s="2" t="s">
        <v>12</v>
      </c>
      <c r="E15959" s="2" t="s">
        <v>83</v>
      </c>
      <c r="F15959" s="2" t="s">
        <v>977</v>
      </c>
      <c r="G15959" s="14" t="n">
        <v>19.5</v>
      </c>
      <c r="H15959" s="14" t="n">
        <v>203.65</v>
      </c>
      <c r="I15959" s="14" t="n">
        <v>19.5</v>
      </c>
      <c r="J15959" s="23" t="n">
        <f aca="false">IF(AND(E15959="Priority",ISNUMBER('Cost model'!N531)),'Cost model'!N531,'Cost model'!M531)</f>
        <v>65</v>
      </c>
      <c r="K15959" s="14" t="n">
        <f aca="false">J15959-H15959</f>
        <v>-138.65</v>
      </c>
      <c r="L15959" s="14" t="n">
        <f aca="false">G15959-H15959</f>
        <v>-184.15</v>
      </c>
    </row>
    <row r="15960" customFormat="false" ht="15" hidden="false" customHeight="false" outlineLevel="0" collapsed="false">
      <c r="A15960" s="2" t="s">
        <v>124</v>
      </c>
      <c r="B15960" s="2" t="s">
        <v>124</v>
      </c>
      <c r="C15960" s="2" t="s">
        <v>48</v>
      </c>
      <c r="D15960" s="2" t="s">
        <v>10</v>
      </c>
      <c r="E15960" s="2" t="s">
        <v>83</v>
      </c>
      <c r="F15960" s="2" t="s">
        <v>977</v>
      </c>
      <c r="G15960" s="14" t="n">
        <v>17.5</v>
      </c>
      <c r="H15960" s="14" t="n">
        <v>26.02</v>
      </c>
      <c r="I15960" s="14" t="n">
        <v>17.5</v>
      </c>
      <c r="J15960" s="23" t="n">
        <f aca="false">IF(AND(E15960="Priority",ISNUMBER('Cost model'!N318)),'Cost model'!N318,'Cost model'!M318)</f>
        <v>19.5</v>
      </c>
      <c r="K15960" s="14" t="n">
        <f aca="false">J15960-H15960</f>
        <v>-6.52</v>
      </c>
      <c r="L15960" s="14" t="n">
        <f aca="false">G15960-H15960</f>
        <v>-8.52</v>
      </c>
    </row>
    <row r="15961" customFormat="false" ht="15" hidden="false" customHeight="false" outlineLevel="0" collapsed="false">
      <c r="A15961" s="2" t="s">
        <v>174</v>
      </c>
      <c r="B15961" s="2" t="s">
        <v>174</v>
      </c>
      <c r="C15961" s="2" t="s">
        <v>47</v>
      </c>
      <c r="D15961" s="2" t="s">
        <v>12</v>
      </c>
      <c r="E15961" s="2" t="s">
        <v>83</v>
      </c>
      <c r="F15961" s="2" t="s">
        <v>977</v>
      </c>
      <c r="G15961" s="14" t="n">
        <v>19.5</v>
      </c>
      <c r="H15961" s="14" t="n">
        <v>31.5</v>
      </c>
      <c r="I15961" s="14" t="n">
        <v>19.5</v>
      </c>
      <c r="J15961" s="23" t="n">
        <f aca="false">IF(AND(E15961="Priority",ISNUMBER('Cost model'!N170)),'Cost model'!N170,'Cost model'!M170)</f>
        <v>35</v>
      </c>
      <c r="K15961" s="14" t="n">
        <f aca="false">J15961-H15961</f>
        <v>3.5</v>
      </c>
      <c r="L15961" s="14" t="n">
        <f aca="false">G15961-H15961</f>
        <v>-12</v>
      </c>
    </row>
    <row r="15962" customFormat="false" ht="15" hidden="false" customHeight="false" outlineLevel="0" collapsed="false">
      <c r="A15962" s="2" t="s">
        <v>174</v>
      </c>
      <c r="B15962" s="2" t="s">
        <v>174</v>
      </c>
      <c r="C15962" s="2" t="s">
        <v>47</v>
      </c>
      <c r="D15962" s="2" t="s">
        <v>10</v>
      </c>
      <c r="E15962" s="2" t="s">
        <v>74</v>
      </c>
      <c r="F15962" s="2" t="s">
        <v>977</v>
      </c>
      <c r="G15962" s="14" t="n">
        <v>9.5</v>
      </c>
      <c r="H15962" s="14" t="n">
        <v>28.26</v>
      </c>
      <c r="I15962" s="14" t="n">
        <v>9.5</v>
      </c>
      <c r="J15962" s="23" t="n">
        <f aca="false">IF(AND(E15962="Priority",ISNUMBER('Cost model'!N167)),'Cost model'!N167,'Cost model'!M167)</f>
        <v>8.5</v>
      </c>
      <c r="K15962" s="14" t="n">
        <f aca="false">J15962-H15962</f>
        <v>-19.76</v>
      </c>
      <c r="L15962" s="14" t="n">
        <f aca="false">G15962-H15962</f>
        <v>-18.76</v>
      </c>
    </row>
    <row r="15963" customFormat="false" ht="15" hidden="false" customHeight="false" outlineLevel="0" collapsed="false">
      <c r="A15963" s="2" t="s">
        <v>124</v>
      </c>
      <c r="B15963" s="2" t="s">
        <v>124</v>
      </c>
      <c r="C15963" s="2" t="s">
        <v>49</v>
      </c>
      <c r="D15963" s="2" t="s">
        <v>12</v>
      </c>
      <c r="E15963" s="2" t="s">
        <v>74</v>
      </c>
      <c r="F15963" s="2" t="s">
        <v>977</v>
      </c>
      <c r="G15963" s="14" t="n">
        <v>19.5</v>
      </c>
      <c r="H15963" s="14" t="n">
        <v>58.47</v>
      </c>
      <c r="I15963" s="14" t="n">
        <v>19.5</v>
      </c>
      <c r="J15963" s="23" t="n">
        <f aca="false">IF(AND(E15963="Priority",ISNUMBER('Cost model'!N322)),'Cost model'!N322,'Cost model'!M322)</f>
        <v>50</v>
      </c>
      <c r="K15963" s="14" t="n">
        <f aca="false">J15963-H15963</f>
        <v>-8.47</v>
      </c>
      <c r="L15963" s="14" t="n">
        <f aca="false">G15963-H15963</f>
        <v>-38.97</v>
      </c>
    </row>
    <row r="15964" customFormat="false" ht="15" hidden="false" customHeight="false" outlineLevel="0" collapsed="false">
      <c r="A15964" s="2" t="s">
        <v>142</v>
      </c>
      <c r="B15964" s="2" t="s">
        <v>123</v>
      </c>
      <c r="C15964" s="2" t="s">
        <v>47</v>
      </c>
      <c r="D15964" s="2" t="s">
        <v>10</v>
      </c>
      <c r="E15964" s="2" t="s">
        <v>74</v>
      </c>
      <c r="F15964" s="2" t="s">
        <v>976</v>
      </c>
      <c r="G15964" s="14" t="n">
        <v>9.5</v>
      </c>
      <c r="H15964" s="14" t="n">
        <v>5.59</v>
      </c>
      <c r="I15964" s="14" t="n">
        <v>19.5</v>
      </c>
      <c r="J15964" s="23" t="n">
        <f aca="false">IF(AND(E15964="Priority",ISNUMBER('Cost model'!N722)),'Cost model'!N722,'Cost model'!M722)</f>
        <v>12.5</v>
      </c>
      <c r="K15964" s="14" t="n">
        <f aca="false">J15964-H15964</f>
        <v>6.91</v>
      </c>
      <c r="L15964" s="14" t="n">
        <f aca="false">G15964-H15964</f>
        <v>3.91</v>
      </c>
    </row>
    <row r="15965" customFormat="false" ht="15" hidden="false" customHeight="false" outlineLevel="0" collapsed="false">
      <c r="A15965" s="2" t="s">
        <v>174</v>
      </c>
      <c r="B15965" s="2" t="s">
        <v>124</v>
      </c>
      <c r="C15965" s="2" t="s">
        <v>49</v>
      </c>
      <c r="D15965" s="2" t="s">
        <v>12</v>
      </c>
      <c r="E15965" s="2" t="s">
        <v>74</v>
      </c>
      <c r="F15965" s="2" t="s">
        <v>976</v>
      </c>
      <c r="G15965" s="14" t="n">
        <v>19.5</v>
      </c>
      <c r="H15965" s="14" t="n">
        <v>39.7</v>
      </c>
      <c r="I15965" s="14" t="n">
        <v>19.5</v>
      </c>
      <c r="J15965" s="23" t="n">
        <f aca="false">IF(AND(E15965="Priority",ISNUMBER('Cost model'!N112)),'Cost model'!N112,'Cost model'!M112)</f>
        <v>50</v>
      </c>
      <c r="K15965" s="14" t="n">
        <f aca="false">J15965-H15965</f>
        <v>10.3</v>
      </c>
      <c r="L15965" s="14" t="n">
        <f aca="false">G15965-H15965</f>
        <v>-20.2</v>
      </c>
    </row>
    <row r="15966" customFormat="false" ht="15" hidden="false" customHeight="false" outlineLevel="0" collapsed="false">
      <c r="A15966" s="2" t="s">
        <v>174</v>
      </c>
      <c r="B15966" s="2" t="s">
        <v>174</v>
      </c>
      <c r="C15966" s="2" t="s">
        <v>48</v>
      </c>
      <c r="D15966" s="2" t="s">
        <v>10</v>
      </c>
      <c r="E15966" s="2" t="s">
        <v>74</v>
      </c>
      <c r="F15966" s="2" t="s">
        <v>977</v>
      </c>
      <c r="G15966" s="14" t="n">
        <v>9.5</v>
      </c>
      <c r="H15966" s="14" t="n">
        <v>9.7</v>
      </c>
      <c r="I15966" s="14" t="n">
        <v>12.5</v>
      </c>
      <c r="J15966" s="23" t="n">
        <f aca="false">IF(AND(E15966="Priority",ISNUMBER('Cost model'!N168)),'Cost model'!N168,'Cost model'!M168)</f>
        <v>13.5</v>
      </c>
      <c r="K15966" s="14" t="n">
        <f aca="false">J15966-H15966</f>
        <v>3.8</v>
      </c>
      <c r="L15966" s="14" t="n">
        <f aca="false">G15966-H15966</f>
        <v>-0.199999999999999</v>
      </c>
    </row>
    <row r="15967" customFormat="false" ht="15" hidden="false" customHeight="false" outlineLevel="0" collapsed="false">
      <c r="A15967" s="2" t="s">
        <v>174</v>
      </c>
      <c r="B15967" s="2" t="s">
        <v>142</v>
      </c>
      <c r="C15967" s="2" t="s">
        <v>47</v>
      </c>
      <c r="D15967" s="2" t="s">
        <v>12</v>
      </c>
      <c r="E15967" s="2" t="s">
        <v>74</v>
      </c>
      <c r="F15967" s="2" t="s">
        <v>976</v>
      </c>
      <c r="G15967" s="14" t="n">
        <v>9.5</v>
      </c>
      <c r="H15967" s="14" t="n">
        <v>27.74</v>
      </c>
      <c r="I15967" s="14" t="n">
        <v>9.5</v>
      </c>
      <c r="J15967" s="23" t="n">
        <f aca="false">IF(AND(E15967="Priority",ISNUMBER('Cost model'!N125)),'Cost model'!N125,'Cost model'!M125)</f>
        <v>40</v>
      </c>
      <c r="K15967" s="14" t="n">
        <f aca="false">J15967-H15967</f>
        <v>12.26</v>
      </c>
      <c r="L15967" s="14" t="n">
        <f aca="false">G15967-H15967</f>
        <v>-18.24</v>
      </c>
    </row>
    <row r="15968" customFormat="false" ht="15" hidden="false" customHeight="false" outlineLevel="0" collapsed="false">
      <c r="A15968" s="2" t="s">
        <v>124</v>
      </c>
      <c r="B15968" s="2" t="s">
        <v>124</v>
      </c>
      <c r="C15968" s="2" t="s">
        <v>48</v>
      </c>
      <c r="D15968" s="2" t="s">
        <v>10</v>
      </c>
      <c r="E15968" s="2" t="s">
        <v>74</v>
      </c>
      <c r="F15968" s="2" t="s">
        <v>977</v>
      </c>
      <c r="G15968" s="14" t="n">
        <v>12.5</v>
      </c>
      <c r="H15968" s="14" t="n">
        <v>12.24</v>
      </c>
      <c r="I15968" s="14" t="n">
        <v>12.5</v>
      </c>
      <c r="J15968" s="23" t="n">
        <f aca="false">IF(AND(E15968="Priority",ISNUMBER('Cost model'!N318)),'Cost model'!N318,'Cost model'!M318)</f>
        <v>14.5</v>
      </c>
      <c r="K15968" s="14" t="n">
        <f aca="false">J15968-H15968</f>
        <v>2.26</v>
      </c>
      <c r="L15968" s="14" t="n">
        <f aca="false">G15968-H15968</f>
        <v>0.26</v>
      </c>
    </row>
    <row r="15969" customFormat="false" ht="15" hidden="false" customHeight="false" outlineLevel="0" collapsed="false">
      <c r="A15969" s="2" t="s">
        <v>124</v>
      </c>
      <c r="B15969" s="2" t="s">
        <v>174</v>
      </c>
      <c r="C15969" s="2" t="s">
        <v>48</v>
      </c>
      <c r="D15969" s="2" t="s">
        <v>12</v>
      </c>
      <c r="E15969" s="2" t="s">
        <v>74</v>
      </c>
      <c r="F15969" s="2" t="s">
        <v>976</v>
      </c>
      <c r="G15969" s="14" t="n">
        <v>12.5</v>
      </c>
      <c r="H15969" s="14" t="n">
        <v>51.44</v>
      </c>
      <c r="I15969" s="14" t="n">
        <v>19.5</v>
      </c>
      <c r="J15969" s="23" t="n">
        <f aca="false">IF(AND(E15969="Priority",ISNUMBER('Cost model'!N366)),'Cost model'!N366,'Cost model'!M366)</f>
        <v>55</v>
      </c>
      <c r="K15969" s="14" t="n">
        <f aca="false">J15969-H15969</f>
        <v>3.56</v>
      </c>
      <c r="L15969" s="14" t="n">
        <f aca="false">G15969-H15969</f>
        <v>-38.94</v>
      </c>
    </row>
    <row r="15970" customFormat="false" ht="15" hidden="false" customHeight="false" outlineLevel="0" collapsed="false">
      <c r="A15970" s="2" t="s">
        <v>221</v>
      </c>
      <c r="B15970" s="2" t="s">
        <v>221</v>
      </c>
      <c r="C15970" s="2" t="s">
        <v>47</v>
      </c>
      <c r="D15970" s="2" t="s">
        <v>10</v>
      </c>
      <c r="E15970" s="2" t="s">
        <v>74</v>
      </c>
      <c r="F15970" s="2" t="s">
        <v>977</v>
      </c>
      <c r="G15970" s="14" t="n">
        <v>9.5</v>
      </c>
      <c r="H15970" s="14" t="n">
        <v>6.66</v>
      </c>
      <c r="I15970" s="14" t="n">
        <v>9.5</v>
      </c>
      <c r="J15970" s="23" t="n">
        <f aca="false">IF(AND(E15970="Priority",ISNUMBER('Cost model'!N737)),'Cost model'!N737,'Cost model'!M737)</f>
        <v>8.5</v>
      </c>
      <c r="K15970" s="14" t="n">
        <f aca="false">J15970-H15970</f>
        <v>1.84</v>
      </c>
      <c r="L15970" s="14" t="n">
        <f aca="false">G15970-H15970</f>
        <v>2.84</v>
      </c>
    </row>
    <row r="15971" customFormat="false" ht="15" hidden="false" customHeight="false" outlineLevel="0" collapsed="false">
      <c r="A15971" s="2" t="s">
        <v>124</v>
      </c>
      <c r="B15971" s="2" t="s">
        <v>124</v>
      </c>
      <c r="C15971" s="2" t="s">
        <v>47</v>
      </c>
      <c r="D15971" s="2" t="s">
        <v>10</v>
      </c>
      <c r="E15971" s="2" t="s">
        <v>74</v>
      </c>
      <c r="F15971" s="2" t="s">
        <v>977</v>
      </c>
      <c r="G15971" s="14" t="n">
        <v>9.5</v>
      </c>
      <c r="H15971" s="14" t="n">
        <v>8.16</v>
      </c>
      <c r="I15971" s="14" t="n">
        <v>9.5</v>
      </c>
      <c r="J15971" s="23" t="n">
        <f aca="false">IF(AND(E15971="Priority",ISNUMBER('Cost model'!N317)),'Cost model'!N317,'Cost model'!M317)</f>
        <v>10.5</v>
      </c>
      <c r="K15971" s="14" t="n">
        <f aca="false">J15971-H15971</f>
        <v>2.34</v>
      </c>
      <c r="L15971" s="14" t="n">
        <f aca="false">G15971-H15971</f>
        <v>1.34</v>
      </c>
    </row>
    <row r="15972" customFormat="false" ht="15" hidden="false" customHeight="false" outlineLevel="0" collapsed="false">
      <c r="A15972" s="2" t="s">
        <v>123</v>
      </c>
      <c r="B15972" s="2" t="s">
        <v>124</v>
      </c>
      <c r="C15972" s="2" t="s">
        <v>47</v>
      </c>
      <c r="D15972" s="2" t="s">
        <v>12</v>
      </c>
      <c r="E15972" s="2" t="s">
        <v>74</v>
      </c>
      <c r="F15972" s="2" t="s">
        <v>976</v>
      </c>
      <c r="G15972" s="14" t="n">
        <v>19.5</v>
      </c>
      <c r="H15972" s="14" t="n">
        <v>13.34</v>
      </c>
      <c r="I15972" s="14" t="n">
        <v>19.5</v>
      </c>
      <c r="J15972" s="23" t="n">
        <f aca="false">IF(AND(E15972="Priority",ISNUMBER('Cost model'!N5)),'Cost model'!N5,'Cost model'!M5)</f>
        <v>35</v>
      </c>
      <c r="K15972" s="14" t="n">
        <f aca="false">J15972-H15972</f>
        <v>21.66</v>
      </c>
      <c r="L15972" s="14" t="n">
        <f aca="false">G15972-H15972</f>
        <v>6.16</v>
      </c>
    </row>
    <row r="15973" customFormat="false" ht="15" hidden="false" customHeight="false" outlineLevel="0" collapsed="false">
      <c r="A15973" s="2" t="s">
        <v>124</v>
      </c>
      <c r="B15973" s="2" t="s">
        <v>124</v>
      </c>
      <c r="C15973" s="2" t="s">
        <v>48</v>
      </c>
      <c r="D15973" s="2" t="s">
        <v>10</v>
      </c>
      <c r="E15973" s="2" t="s">
        <v>74</v>
      </c>
      <c r="F15973" s="2" t="s">
        <v>977</v>
      </c>
      <c r="G15973" s="14" t="n">
        <v>12.5</v>
      </c>
      <c r="H15973" s="14" t="n">
        <v>22.99</v>
      </c>
      <c r="I15973" s="14" t="n">
        <v>12.5</v>
      </c>
      <c r="J15973" s="23" t="n">
        <f aca="false">IF(AND(E15973="Priority",ISNUMBER('Cost model'!N318)),'Cost model'!N318,'Cost model'!M318)</f>
        <v>14.5</v>
      </c>
      <c r="K15973" s="14" t="n">
        <f aca="false">J15973-H15973</f>
        <v>-8.49</v>
      </c>
      <c r="L15973" s="14" t="n">
        <f aca="false">G15973-H15973</f>
        <v>-10.49</v>
      </c>
    </row>
    <row r="15974" customFormat="false" ht="15" hidden="false" customHeight="false" outlineLevel="0" collapsed="false">
      <c r="A15974" s="2" t="s">
        <v>124</v>
      </c>
      <c r="B15974" s="2" t="s">
        <v>142</v>
      </c>
      <c r="C15974" s="2" t="s">
        <v>48</v>
      </c>
      <c r="D15974" s="2" t="s">
        <v>12</v>
      </c>
      <c r="E15974" s="2" t="s">
        <v>74</v>
      </c>
      <c r="F15974" s="2" t="s">
        <v>976</v>
      </c>
      <c r="G15974" s="14" t="n">
        <v>12.5</v>
      </c>
      <c r="H15974" s="14" t="n">
        <v>41.13</v>
      </c>
      <c r="I15974" s="14" t="n">
        <v>19.5</v>
      </c>
      <c r="J15974" s="23" t="n">
        <f aca="false">IF(AND(E15974="Priority",ISNUMBER('Cost model'!N336)),'Cost model'!N336,'Cost model'!M336)</f>
        <v>50</v>
      </c>
      <c r="K15974" s="14" t="n">
        <f aca="false">J15974-H15974</f>
        <v>8.87</v>
      </c>
      <c r="L15974" s="14" t="n">
        <f aca="false">G15974-H15974</f>
        <v>-28.63</v>
      </c>
    </row>
    <row r="15975" customFormat="false" ht="15" hidden="false" customHeight="false" outlineLevel="0" collapsed="false">
      <c r="A15975" s="2" t="s">
        <v>221</v>
      </c>
      <c r="B15975" s="2" t="s">
        <v>221</v>
      </c>
      <c r="C15975" s="2" t="s">
        <v>49</v>
      </c>
      <c r="D15975" s="2" t="s">
        <v>12</v>
      </c>
      <c r="E15975" s="2" t="s">
        <v>74</v>
      </c>
      <c r="F15975" s="2" t="s">
        <v>977</v>
      </c>
      <c r="G15975" s="14" t="n">
        <v>19.5</v>
      </c>
      <c r="H15975" s="14" t="n">
        <v>41.13</v>
      </c>
      <c r="I15975" s="14" t="n">
        <v>19.5</v>
      </c>
      <c r="J15975" s="23" t="n">
        <f aca="false">IF(AND(E15975="Priority",ISNUMBER('Cost model'!N742)),'Cost model'!N742,'Cost model'!M742)</f>
        <v>60</v>
      </c>
      <c r="K15975" s="14" t="n">
        <f aca="false">J15975-H15975</f>
        <v>18.87</v>
      </c>
      <c r="L15975" s="14" t="n">
        <f aca="false">G15975-H15975</f>
        <v>-21.63</v>
      </c>
    </row>
    <row r="15976" customFormat="false" ht="15" hidden="false" customHeight="false" outlineLevel="0" collapsed="false">
      <c r="A15976" s="2" t="s">
        <v>142</v>
      </c>
      <c r="B15976" s="2" t="s">
        <v>142</v>
      </c>
      <c r="C15976" s="2" t="s">
        <v>49</v>
      </c>
      <c r="D15976" s="2" t="s">
        <v>12</v>
      </c>
      <c r="E15976" s="2" t="s">
        <v>74</v>
      </c>
      <c r="F15976" s="2" t="s">
        <v>977</v>
      </c>
      <c r="G15976" s="14" t="n">
        <v>19.5</v>
      </c>
      <c r="H15976" s="14" t="n">
        <v>63.4</v>
      </c>
      <c r="I15976" s="14" t="n">
        <v>19.5</v>
      </c>
      <c r="J15976" s="23" t="n">
        <f aca="false">IF(AND(E15976="Priority",ISNUMBER('Cost model'!N637)),'Cost model'!N637,'Cost model'!M637)</f>
        <v>45</v>
      </c>
      <c r="K15976" s="14" t="n">
        <f aca="false">J15976-H15976</f>
        <v>-18.4</v>
      </c>
      <c r="L15976" s="14" t="n">
        <f aca="false">G15976-H15976</f>
        <v>-43.9</v>
      </c>
    </row>
    <row r="15977" customFormat="false" ht="15" hidden="false" customHeight="false" outlineLevel="0" collapsed="false">
      <c r="A15977" s="2" t="s">
        <v>124</v>
      </c>
      <c r="B15977" s="2" t="s">
        <v>124</v>
      </c>
      <c r="C15977" s="2" t="s">
        <v>48</v>
      </c>
      <c r="D15977" s="2" t="s">
        <v>10</v>
      </c>
      <c r="E15977" s="2" t="s">
        <v>74</v>
      </c>
      <c r="F15977" s="2" t="s">
        <v>977</v>
      </c>
      <c r="G15977" s="14" t="n">
        <v>12.5</v>
      </c>
      <c r="H15977" s="14" t="n">
        <v>22.98</v>
      </c>
      <c r="I15977" s="14" t="n">
        <v>12.5</v>
      </c>
      <c r="J15977" s="23" t="n">
        <f aca="false">IF(AND(E15977="Priority",ISNUMBER('Cost model'!N318)),'Cost model'!N318,'Cost model'!M318)</f>
        <v>14.5</v>
      </c>
      <c r="K15977" s="14" t="n">
        <f aca="false">J15977-H15977</f>
        <v>-8.48</v>
      </c>
      <c r="L15977" s="14" t="n">
        <f aca="false">G15977-H15977</f>
        <v>-10.48</v>
      </c>
    </row>
    <row r="15978" customFormat="false" ht="15" hidden="false" customHeight="false" outlineLevel="0" collapsed="false">
      <c r="A15978" s="2" t="s">
        <v>174</v>
      </c>
      <c r="B15978" s="2" t="s">
        <v>142</v>
      </c>
      <c r="C15978" s="2" t="s">
        <v>49</v>
      </c>
      <c r="D15978" s="2" t="s">
        <v>12</v>
      </c>
      <c r="E15978" s="2" t="s">
        <v>74</v>
      </c>
      <c r="F15978" s="2" t="s">
        <v>976</v>
      </c>
      <c r="G15978" s="14" t="n">
        <v>19.5</v>
      </c>
      <c r="H15978" s="14" t="n">
        <v>34.66</v>
      </c>
      <c r="I15978" s="14" t="n">
        <v>19.5</v>
      </c>
      <c r="J15978" s="23" t="n">
        <f aca="false">IF(AND(E15978="Priority",ISNUMBER('Cost model'!N127)),'Cost model'!N127,'Cost model'!M127)</f>
        <v>50</v>
      </c>
      <c r="K15978" s="14" t="n">
        <f aca="false">J15978-H15978</f>
        <v>15.34</v>
      </c>
      <c r="L15978" s="14" t="n">
        <f aca="false">G15978-H15978</f>
        <v>-15.16</v>
      </c>
    </row>
    <row r="15979" customFormat="false" ht="15" hidden="false" customHeight="false" outlineLevel="0" collapsed="false">
      <c r="A15979" s="2" t="s">
        <v>124</v>
      </c>
      <c r="B15979" s="2" t="s">
        <v>174</v>
      </c>
      <c r="C15979" s="2" t="s">
        <v>48</v>
      </c>
      <c r="D15979" s="2" t="s">
        <v>12</v>
      </c>
      <c r="E15979" s="2" t="s">
        <v>74</v>
      </c>
      <c r="F15979" s="2" t="s">
        <v>976</v>
      </c>
      <c r="G15979" s="14" t="n">
        <v>12.5</v>
      </c>
      <c r="H15979" s="14" t="n">
        <v>28.62</v>
      </c>
      <c r="I15979" s="14" t="n">
        <v>19.5</v>
      </c>
      <c r="J15979" s="23" t="n">
        <f aca="false">IF(AND(E15979="Priority",ISNUMBER('Cost model'!N366)),'Cost model'!N366,'Cost model'!M366)</f>
        <v>55</v>
      </c>
      <c r="K15979" s="14" t="n">
        <f aca="false">J15979-H15979</f>
        <v>26.38</v>
      </c>
      <c r="L15979" s="14" t="n">
        <f aca="false">G15979-H15979</f>
        <v>-16.12</v>
      </c>
    </row>
    <row r="15980" customFormat="false" ht="15" hidden="false" customHeight="false" outlineLevel="0" collapsed="false">
      <c r="A15980" s="2" t="s">
        <v>221</v>
      </c>
      <c r="B15980" s="2" t="s">
        <v>158</v>
      </c>
      <c r="C15980" s="2" t="s">
        <v>49</v>
      </c>
      <c r="D15980" s="2" t="s">
        <v>10</v>
      </c>
      <c r="E15980" s="2" t="s">
        <v>74</v>
      </c>
      <c r="F15980" s="2" t="s">
        <v>976</v>
      </c>
      <c r="G15980" s="14" t="n">
        <v>17.5</v>
      </c>
      <c r="H15980" s="14" t="n">
        <v>26.02</v>
      </c>
      <c r="I15980" s="14" t="n">
        <v>17.5</v>
      </c>
      <c r="J15980" s="23" t="n">
        <f aca="false">IF(AND(E15980="Priority",ISNUMBER('Cost model'!N754)),'Cost model'!N754,'Cost model'!M754)</f>
        <v>23.5</v>
      </c>
      <c r="K15980" s="14" t="n">
        <f aca="false">J15980-H15980</f>
        <v>-2.52</v>
      </c>
      <c r="L15980" s="14" t="n">
        <f aca="false">G15980-H15980</f>
        <v>-8.52</v>
      </c>
    </row>
    <row r="15981" customFormat="false" ht="15" hidden="false" customHeight="false" outlineLevel="0" collapsed="false">
      <c r="A15981" s="2" t="s">
        <v>124</v>
      </c>
      <c r="B15981" s="2" t="s">
        <v>124</v>
      </c>
      <c r="C15981" s="2" t="s">
        <v>49</v>
      </c>
      <c r="D15981" s="2" t="s">
        <v>15</v>
      </c>
      <c r="E15981" s="2" t="s">
        <v>74</v>
      </c>
      <c r="F15981" s="2" t="s">
        <v>977</v>
      </c>
      <c r="G15981" s="14" t="n">
        <v>250</v>
      </c>
      <c r="H15981" s="14" t="n">
        <v>299.42</v>
      </c>
      <c r="I15981" s="14" t="n">
        <v>250</v>
      </c>
      <c r="J15981" s="23" t="n">
        <f aca="false">IF(AND(E15981="Priority",ISNUMBER('Cost model'!N331)),'Cost model'!N331,'Cost model'!M331)</f>
        <v>280</v>
      </c>
      <c r="K15981" s="14" t="n">
        <f aca="false">J15981-H15981</f>
        <v>-19.42</v>
      </c>
      <c r="L15981" s="14" t="n">
        <f aca="false">G15981-H15981</f>
        <v>-49.42</v>
      </c>
    </row>
    <row r="15982" customFormat="false" ht="15" hidden="false" customHeight="false" outlineLevel="0" collapsed="false">
      <c r="A15982" s="2" t="s">
        <v>174</v>
      </c>
      <c r="B15982" s="2" t="s">
        <v>174</v>
      </c>
      <c r="C15982" s="2" t="s">
        <v>48</v>
      </c>
      <c r="D15982" s="2" t="s">
        <v>10</v>
      </c>
      <c r="E15982" s="2" t="s">
        <v>83</v>
      </c>
      <c r="F15982" s="2" t="s">
        <v>977</v>
      </c>
      <c r="G15982" s="14" t="n">
        <v>17.5</v>
      </c>
      <c r="H15982" s="14" t="n">
        <v>22.98</v>
      </c>
      <c r="I15982" s="14" t="n">
        <v>17.5</v>
      </c>
      <c r="J15982" s="23" t="n">
        <f aca="false">IF(AND(E15982="Priority",ISNUMBER('Cost model'!N168)),'Cost model'!N168,'Cost model'!M168)</f>
        <v>18.5</v>
      </c>
      <c r="K15982" s="14" t="n">
        <f aca="false">J15982-H15982</f>
        <v>-4.48</v>
      </c>
      <c r="L15982" s="14" t="n">
        <f aca="false">G15982-H15982</f>
        <v>-5.48</v>
      </c>
    </row>
    <row r="15983" customFormat="false" ht="15" hidden="false" customHeight="false" outlineLevel="0" collapsed="false">
      <c r="A15983" s="2" t="s">
        <v>342</v>
      </c>
      <c r="B15983" s="2" t="s">
        <v>124</v>
      </c>
      <c r="C15983" s="2" t="s">
        <v>47</v>
      </c>
      <c r="D15983" s="2" t="s">
        <v>12</v>
      </c>
      <c r="E15983" s="2" t="s">
        <v>74</v>
      </c>
      <c r="F15983" s="2" t="s">
        <v>976</v>
      </c>
      <c r="G15983" s="14" t="n">
        <v>29.5</v>
      </c>
      <c r="H15983" s="14" t="n">
        <v>41.13</v>
      </c>
      <c r="I15983" s="14" t="n">
        <v>29.5</v>
      </c>
      <c r="J15983" s="23" t="n">
        <f aca="false">IF(AND(E15983="Priority",ISNUMBER('Cost model'!N260)),'Cost model'!N260,'Cost model'!M260)</f>
        <v>55</v>
      </c>
      <c r="K15983" s="14" t="n">
        <f aca="false">J15983-H15983</f>
        <v>13.87</v>
      </c>
      <c r="L15983" s="14" t="n">
        <f aca="false">G15983-H15983</f>
        <v>-11.63</v>
      </c>
    </row>
    <row r="15984" customFormat="false" ht="15" hidden="false" customHeight="false" outlineLevel="0" collapsed="false">
      <c r="A15984" s="2" t="s">
        <v>174</v>
      </c>
      <c r="B15984" s="2" t="s">
        <v>174</v>
      </c>
      <c r="C15984" s="2" t="s">
        <v>48</v>
      </c>
      <c r="D15984" s="2" t="s">
        <v>10</v>
      </c>
      <c r="E15984" s="2" t="s">
        <v>74</v>
      </c>
      <c r="F15984" s="2" t="s">
        <v>977</v>
      </c>
      <c r="G15984" s="14" t="n">
        <v>12.5</v>
      </c>
      <c r="H15984" s="14" t="n">
        <v>9.7</v>
      </c>
      <c r="I15984" s="14" t="n">
        <v>12.5</v>
      </c>
      <c r="J15984" s="23" t="n">
        <f aca="false">IF(AND(E15984="Priority",ISNUMBER('Cost model'!N168)),'Cost model'!N168,'Cost model'!M168)</f>
        <v>13.5</v>
      </c>
      <c r="K15984" s="14" t="n">
        <f aca="false">J15984-H15984</f>
        <v>3.8</v>
      </c>
      <c r="L15984" s="14" t="n">
        <f aca="false">G15984-H15984</f>
        <v>2.8</v>
      </c>
    </row>
    <row r="15985" customFormat="false" ht="15" hidden="false" customHeight="false" outlineLevel="0" collapsed="false">
      <c r="A15985" s="2" t="s">
        <v>142</v>
      </c>
      <c r="B15985" s="2" t="s">
        <v>174</v>
      </c>
      <c r="C15985" s="2" t="s">
        <v>47</v>
      </c>
      <c r="D15985" s="2" t="s">
        <v>14</v>
      </c>
      <c r="E15985" s="2" t="s">
        <v>74</v>
      </c>
      <c r="F15985" s="2" t="s">
        <v>976</v>
      </c>
      <c r="G15985" s="14" t="n">
        <v>25</v>
      </c>
      <c r="H15985" s="14" t="n">
        <v>174.82</v>
      </c>
      <c r="I15985" s="14" t="n">
        <v>85</v>
      </c>
      <c r="J15985" s="23" t="n">
        <f aca="false">IF(AND(E15985="Priority",ISNUMBER('Cost model'!N701)),'Cost model'!N701,'Cost model'!M701)</f>
        <v>110</v>
      </c>
      <c r="K15985" s="14" t="n">
        <f aca="false">J15985-H15985</f>
        <v>-64.82</v>
      </c>
      <c r="L15985" s="14" t="n">
        <f aca="false">G15985-H15985</f>
        <v>-149.82</v>
      </c>
    </row>
    <row r="15986" customFormat="false" ht="15" hidden="false" customHeight="false" outlineLevel="0" collapsed="false">
      <c r="A15986" s="2" t="s">
        <v>124</v>
      </c>
      <c r="B15986" s="2" t="s">
        <v>174</v>
      </c>
      <c r="C15986" s="2" t="s">
        <v>47</v>
      </c>
      <c r="D15986" s="2" t="s">
        <v>12</v>
      </c>
      <c r="E15986" s="2" t="s">
        <v>74</v>
      </c>
      <c r="F15986" s="2" t="s">
        <v>976</v>
      </c>
      <c r="G15986" s="14" t="n">
        <v>19.5</v>
      </c>
      <c r="H15986" s="14" t="n">
        <v>47.27</v>
      </c>
      <c r="I15986" s="14" t="n">
        <v>19.5</v>
      </c>
      <c r="J15986" s="23" t="n">
        <f aca="false">IF(AND(E15986="Priority",ISNUMBER('Cost model'!N365)),'Cost model'!N365,'Cost model'!M365)</f>
        <v>45</v>
      </c>
      <c r="K15986" s="14" t="n">
        <f aca="false">J15986-H15986</f>
        <v>-2.27</v>
      </c>
      <c r="L15986" s="14" t="n">
        <f aca="false">G15986-H15986</f>
        <v>-27.77</v>
      </c>
    </row>
    <row r="15987" customFormat="false" ht="15" hidden="false" customHeight="false" outlineLevel="0" collapsed="false">
      <c r="A15987" s="2" t="s">
        <v>174</v>
      </c>
      <c r="B15987" s="2" t="s">
        <v>174</v>
      </c>
      <c r="C15987" s="2" t="s">
        <v>47</v>
      </c>
      <c r="D15987" s="2" t="s">
        <v>12</v>
      </c>
      <c r="E15987" s="2" t="s">
        <v>74</v>
      </c>
      <c r="F15987" s="2" t="s">
        <v>977</v>
      </c>
      <c r="G15987" s="14" t="n">
        <v>9.5</v>
      </c>
      <c r="H15987" s="14" t="n">
        <v>26.63</v>
      </c>
      <c r="I15987" s="14" t="n">
        <v>9.5</v>
      </c>
      <c r="J15987" s="23" t="n">
        <f aca="false">IF(AND(E15987="Priority",ISNUMBER('Cost model'!N170)),'Cost model'!N170,'Cost model'!M170)</f>
        <v>25.5</v>
      </c>
      <c r="K15987" s="14" t="n">
        <f aca="false">J15987-H15987</f>
        <v>-1.13</v>
      </c>
      <c r="L15987" s="14" t="n">
        <f aca="false">G15987-H15987</f>
        <v>-17.13</v>
      </c>
    </row>
    <row r="15988" customFormat="false" ht="15" hidden="false" customHeight="false" outlineLevel="0" collapsed="false">
      <c r="A15988" s="2" t="s">
        <v>124</v>
      </c>
      <c r="B15988" s="2" t="s">
        <v>124</v>
      </c>
      <c r="C15988" s="2" t="s">
        <v>47</v>
      </c>
      <c r="D15988" s="2" t="s">
        <v>10</v>
      </c>
      <c r="E15988" s="2" t="s">
        <v>74</v>
      </c>
      <c r="F15988" s="2" t="s">
        <v>977</v>
      </c>
      <c r="G15988" s="14" t="n">
        <v>9.5</v>
      </c>
      <c r="H15988" s="14" t="n">
        <v>8.61</v>
      </c>
      <c r="I15988" s="14" t="n">
        <v>9.5</v>
      </c>
      <c r="J15988" s="23" t="n">
        <f aca="false">IF(AND(E15988="Priority",ISNUMBER('Cost model'!N317)),'Cost model'!N317,'Cost model'!M317)</f>
        <v>10.5</v>
      </c>
      <c r="K15988" s="14" t="n">
        <f aca="false">J15988-H15988</f>
        <v>1.89</v>
      </c>
      <c r="L15988" s="14" t="n">
        <f aca="false">G15988-H15988</f>
        <v>0.890000000000001</v>
      </c>
    </row>
    <row r="15989" customFormat="false" ht="15" hidden="false" customHeight="false" outlineLevel="0" collapsed="false">
      <c r="A15989" s="2" t="s">
        <v>142</v>
      </c>
      <c r="B15989" s="2" t="s">
        <v>142</v>
      </c>
      <c r="C15989" s="2" t="s">
        <v>47</v>
      </c>
      <c r="D15989" s="2" t="s">
        <v>12</v>
      </c>
      <c r="E15989" s="2" t="s">
        <v>74</v>
      </c>
      <c r="F15989" s="2" t="s">
        <v>977</v>
      </c>
      <c r="G15989" s="14" t="n">
        <v>9.5</v>
      </c>
      <c r="H15989" s="14" t="n">
        <v>7.47</v>
      </c>
      <c r="I15989" s="14" t="n">
        <v>9.5</v>
      </c>
      <c r="J15989" s="23" t="n">
        <f aca="false">IF(AND(E15989="Priority",ISNUMBER('Cost model'!N635)),'Cost model'!N635,'Cost model'!M635)</f>
        <v>30.5</v>
      </c>
      <c r="K15989" s="14" t="n">
        <f aca="false">J15989-H15989</f>
        <v>23.03</v>
      </c>
      <c r="L15989" s="14" t="n">
        <f aca="false">G15989-H15989</f>
        <v>2.03</v>
      </c>
    </row>
    <row r="15990" customFormat="false" ht="15" hidden="false" customHeight="false" outlineLevel="0" collapsed="false">
      <c r="A15990" s="2" t="s">
        <v>174</v>
      </c>
      <c r="B15990" s="2" t="s">
        <v>174</v>
      </c>
      <c r="C15990" s="2" t="s">
        <v>47</v>
      </c>
      <c r="D15990" s="2" t="s">
        <v>12</v>
      </c>
      <c r="E15990" s="2" t="s">
        <v>74</v>
      </c>
      <c r="F15990" s="2" t="s">
        <v>977</v>
      </c>
      <c r="G15990" s="14" t="n">
        <v>9.5</v>
      </c>
      <c r="H15990" s="14" t="n">
        <v>93.75</v>
      </c>
      <c r="I15990" s="14" t="n">
        <v>9.5</v>
      </c>
      <c r="J15990" s="23" t="n">
        <f aca="false">IF(AND(E15990="Priority",ISNUMBER('Cost model'!N170)),'Cost model'!N170,'Cost model'!M170)</f>
        <v>25.5</v>
      </c>
      <c r="K15990" s="14" t="n">
        <f aca="false">J15990-H15990</f>
        <v>-68.25</v>
      </c>
      <c r="L15990" s="14" t="n">
        <f aca="false">G15990-H15990</f>
        <v>-84.25</v>
      </c>
    </row>
    <row r="15991" customFormat="false" ht="15" hidden="false" customHeight="false" outlineLevel="0" collapsed="false">
      <c r="A15991" s="2" t="s">
        <v>142</v>
      </c>
      <c r="B15991" s="2" t="s">
        <v>158</v>
      </c>
      <c r="C15991" s="2" t="s">
        <v>47</v>
      </c>
      <c r="D15991" s="2" t="s">
        <v>10</v>
      </c>
      <c r="E15991" s="2" t="s">
        <v>74</v>
      </c>
      <c r="F15991" s="2" t="s">
        <v>976</v>
      </c>
      <c r="G15991" s="14" t="n">
        <v>9.5</v>
      </c>
      <c r="H15991" s="14" t="n">
        <v>50.18</v>
      </c>
      <c r="I15991" s="14" t="n">
        <v>14.5</v>
      </c>
      <c r="J15991" s="23" t="n">
        <f aca="false">IF(AND(E15991="Priority",ISNUMBER('Cost model'!N647)),'Cost model'!N647,'Cost model'!M647)</f>
        <v>13.5</v>
      </c>
      <c r="K15991" s="14" t="n">
        <f aca="false">J15991-H15991</f>
        <v>-36.68</v>
      </c>
      <c r="L15991" s="14" t="n">
        <f aca="false">G15991-H15991</f>
        <v>-40.68</v>
      </c>
    </row>
    <row r="15992" customFormat="false" ht="15" hidden="false" customHeight="false" outlineLevel="0" collapsed="false">
      <c r="A15992" s="2" t="s">
        <v>124</v>
      </c>
      <c r="B15992" s="2" t="s">
        <v>124</v>
      </c>
      <c r="C15992" s="2" t="s">
        <v>48</v>
      </c>
      <c r="D15992" s="2" t="s">
        <v>13</v>
      </c>
      <c r="E15992" s="2" t="s">
        <v>74</v>
      </c>
      <c r="F15992" s="2" t="s">
        <v>977</v>
      </c>
      <c r="G15992" s="14" t="n">
        <v>24.5</v>
      </c>
      <c r="H15992" s="14" t="n">
        <v>213.53</v>
      </c>
      <c r="I15992" s="14" t="n">
        <v>24.5</v>
      </c>
      <c r="J15992" s="23" t="n">
        <f aca="false">IF(AND(E15992="Priority",ISNUMBER('Cost model'!N324)),'Cost model'!N324,'Cost model'!M324)</f>
        <v>85</v>
      </c>
      <c r="K15992" s="14" t="n">
        <f aca="false">J15992-H15992</f>
        <v>-128.53</v>
      </c>
      <c r="L15992" s="14" t="n">
        <f aca="false">G15992-H15992</f>
        <v>-189.03</v>
      </c>
    </row>
    <row r="15993" customFormat="false" ht="15" hidden="false" customHeight="false" outlineLevel="0" collapsed="false">
      <c r="A15993" s="2" t="s">
        <v>174</v>
      </c>
      <c r="B15993" s="2" t="s">
        <v>174</v>
      </c>
      <c r="C15993" s="2" t="s">
        <v>47</v>
      </c>
      <c r="D15993" s="2" t="s">
        <v>13</v>
      </c>
      <c r="E15993" s="2" t="s">
        <v>74</v>
      </c>
      <c r="F15993" s="2" t="s">
        <v>977</v>
      </c>
      <c r="G15993" s="14" t="n">
        <v>19</v>
      </c>
      <c r="H15993" s="14" t="n">
        <v>39.61</v>
      </c>
      <c r="I15993" s="14" t="n">
        <v>19</v>
      </c>
      <c r="J15993" s="23" t="n">
        <f aca="false">IF(AND(E15993="Priority",ISNUMBER('Cost model'!N173)),'Cost model'!N173,'Cost model'!M173)</f>
        <v>60</v>
      </c>
      <c r="K15993" s="14" t="n">
        <f aca="false">J15993-H15993</f>
        <v>20.39</v>
      </c>
      <c r="L15993" s="14" t="n">
        <f aca="false">G15993-H15993</f>
        <v>-20.61</v>
      </c>
    </row>
    <row r="15994" customFormat="false" ht="15" hidden="false" customHeight="false" outlineLevel="0" collapsed="false">
      <c r="A15994" s="2" t="s">
        <v>174</v>
      </c>
      <c r="B15994" s="2" t="s">
        <v>174</v>
      </c>
      <c r="C15994" s="2" t="s">
        <v>47</v>
      </c>
      <c r="D15994" s="2" t="s">
        <v>10</v>
      </c>
      <c r="E15994" s="2" t="s">
        <v>74</v>
      </c>
      <c r="F15994" s="2" t="s">
        <v>977</v>
      </c>
      <c r="G15994" s="14" t="n">
        <v>9.5</v>
      </c>
      <c r="H15994" s="14" t="n">
        <v>8.16</v>
      </c>
      <c r="I15994" s="14" t="n">
        <v>9.5</v>
      </c>
      <c r="J15994" s="23" t="n">
        <f aca="false">IF(AND(E15994="Priority",ISNUMBER('Cost model'!N167)),'Cost model'!N167,'Cost model'!M167)</f>
        <v>8.5</v>
      </c>
      <c r="K15994" s="14" t="n">
        <f aca="false">J15994-H15994</f>
        <v>0.34</v>
      </c>
      <c r="L15994" s="14" t="n">
        <f aca="false">G15994-H15994</f>
        <v>1.34</v>
      </c>
    </row>
    <row r="15995" customFormat="false" ht="15" hidden="false" customHeight="false" outlineLevel="0" collapsed="false">
      <c r="A15995" s="2" t="s">
        <v>174</v>
      </c>
      <c r="B15995" s="2" t="s">
        <v>174</v>
      </c>
      <c r="C15995" s="2" t="s">
        <v>48</v>
      </c>
      <c r="D15995" s="2" t="s">
        <v>10</v>
      </c>
      <c r="E15995" s="2" t="s">
        <v>74</v>
      </c>
      <c r="F15995" s="2" t="s">
        <v>977</v>
      </c>
      <c r="G15995" s="14" t="n">
        <v>12.5</v>
      </c>
      <c r="H15995" s="14" t="n">
        <v>21.86</v>
      </c>
      <c r="I15995" s="14" t="n">
        <v>12.5</v>
      </c>
      <c r="J15995" s="23" t="n">
        <f aca="false">IF(AND(E15995="Priority",ISNUMBER('Cost model'!N168)),'Cost model'!N168,'Cost model'!M168)</f>
        <v>13.5</v>
      </c>
      <c r="K15995" s="14" t="n">
        <f aca="false">J15995-H15995</f>
        <v>-8.36</v>
      </c>
      <c r="L15995" s="14" t="n">
        <f aca="false">G15995-H15995</f>
        <v>-9.36</v>
      </c>
    </row>
    <row r="15996" customFormat="false" ht="15" hidden="false" customHeight="false" outlineLevel="0" collapsed="false">
      <c r="A15996" s="2" t="s">
        <v>124</v>
      </c>
      <c r="B15996" s="2" t="s">
        <v>124</v>
      </c>
      <c r="C15996" s="2" t="s">
        <v>47</v>
      </c>
      <c r="D15996" s="2" t="s">
        <v>10</v>
      </c>
      <c r="E15996" s="2" t="s">
        <v>74</v>
      </c>
      <c r="F15996" s="2" t="s">
        <v>977</v>
      </c>
      <c r="G15996" s="14" t="n">
        <v>9.5</v>
      </c>
      <c r="H15996" s="14" t="n">
        <v>7.3</v>
      </c>
      <c r="I15996" s="14" t="n">
        <v>9.5</v>
      </c>
      <c r="J15996" s="23" t="n">
        <f aca="false">IF(AND(E15996="Priority",ISNUMBER('Cost model'!N317)),'Cost model'!N317,'Cost model'!M317)</f>
        <v>10.5</v>
      </c>
      <c r="K15996" s="14" t="n">
        <f aca="false">J15996-H15996</f>
        <v>3.2</v>
      </c>
      <c r="L15996" s="14" t="n">
        <f aca="false">G15996-H15996</f>
        <v>2.2</v>
      </c>
    </row>
    <row r="15997" customFormat="false" ht="15" hidden="false" customHeight="false" outlineLevel="0" collapsed="false">
      <c r="A15997" s="2" t="s">
        <v>124</v>
      </c>
      <c r="B15997" s="2" t="s">
        <v>174</v>
      </c>
      <c r="C15997" s="2" t="s">
        <v>49</v>
      </c>
      <c r="D15997" s="2" t="s">
        <v>10</v>
      </c>
      <c r="E15997" s="2" t="s">
        <v>83</v>
      </c>
      <c r="F15997" s="2" t="s">
        <v>976</v>
      </c>
      <c r="G15997" s="14" t="n">
        <v>29.5</v>
      </c>
      <c r="H15997" s="14" t="n">
        <v>71.89</v>
      </c>
      <c r="I15997" s="14" t="n">
        <v>29.5</v>
      </c>
      <c r="J15997" s="23" t="n">
        <f aca="false">IF(AND(E15997="Priority",ISNUMBER('Cost model'!N364)),'Cost model'!N364,'Cost model'!M364)</f>
        <v>22.5</v>
      </c>
      <c r="K15997" s="14" t="n">
        <f aca="false">J15997-H15997</f>
        <v>-49.39</v>
      </c>
      <c r="L15997" s="14" t="n">
        <f aca="false">G15997-H15997</f>
        <v>-42.39</v>
      </c>
    </row>
    <row r="15998" customFormat="false" ht="15" hidden="false" customHeight="false" outlineLevel="0" collapsed="false">
      <c r="A15998" s="2" t="s">
        <v>205</v>
      </c>
      <c r="B15998" s="2" t="s">
        <v>142</v>
      </c>
      <c r="C15998" s="2" t="s">
        <v>48</v>
      </c>
      <c r="D15998" s="2" t="s">
        <v>12</v>
      </c>
      <c r="E15998" s="2" t="s">
        <v>83</v>
      </c>
      <c r="F15998" s="2" t="s">
        <v>976</v>
      </c>
      <c r="G15998" s="14" t="n">
        <v>24.5</v>
      </c>
      <c r="H15998" s="14" t="n">
        <v>70.87</v>
      </c>
      <c r="I15998" s="14" t="n">
        <v>24.5</v>
      </c>
      <c r="J15998" s="23" t="n">
        <f aca="false">IF(AND(E15998="Priority",ISNUMBER('Cost model'!N546)),'Cost model'!N546,'Cost model'!M546)</f>
        <v>80</v>
      </c>
      <c r="K15998" s="14" t="n">
        <f aca="false">J15998-H15998</f>
        <v>9.13</v>
      </c>
      <c r="L15998" s="14" t="n">
        <f aca="false">G15998-H15998</f>
        <v>-46.37</v>
      </c>
    </row>
    <row r="15999" customFormat="false" ht="15" hidden="false" customHeight="false" outlineLevel="0" collapsed="false">
      <c r="A15999" s="2" t="s">
        <v>174</v>
      </c>
      <c r="B15999" s="2" t="s">
        <v>123</v>
      </c>
      <c r="C15999" s="2" t="s">
        <v>47</v>
      </c>
      <c r="D15999" s="2" t="s">
        <v>10</v>
      </c>
      <c r="E15999" s="2" t="s">
        <v>74</v>
      </c>
      <c r="F15999" s="2" t="s">
        <v>976</v>
      </c>
      <c r="G15999" s="14" t="n">
        <v>9.5</v>
      </c>
      <c r="H15999" s="14" t="n">
        <v>10.47</v>
      </c>
      <c r="I15999" s="14" t="n">
        <v>19.5</v>
      </c>
      <c r="J15999" s="23" t="n">
        <f aca="false">IF(AND(E15999="Priority",ISNUMBER('Cost model'!N197)),'Cost model'!N197,'Cost model'!M197)</f>
        <v>20.5</v>
      </c>
      <c r="K15999" s="14" t="n">
        <f aca="false">J15999-H15999</f>
        <v>10.03</v>
      </c>
      <c r="L15999" s="14" t="n">
        <f aca="false">G15999-H15999</f>
        <v>-0.970000000000001</v>
      </c>
    </row>
    <row r="16000" customFormat="false" ht="15" hidden="false" customHeight="false" outlineLevel="0" collapsed="false">
      <c r="A16000" s="2" t="s">
        <v>124</v>
      </c>
      <c r="B16000" s="2" t="s">
        <v>158</v>
      </c>
      <c r="C16000" s="2" t="s">
        <v>48</v>
      </c>
      <c r="D16000" s="2" t="s">
        <v>10</v>
      </c>
      <c r="E16000" s="2" t="s">
        <v>74</v>
      </c>
      <c r="F16000" s="2" t="s">
        <v>976</v>
      </c>
      <c r="G16000" s="14" t="n">
        <v>12.5</v>
      </c>
      <c r="H16000" s="14" t="n">
        <v>20.04</v>
      </c>
      <c r="I16000" s="14" t="n">
        <v>14.5</v>
      </c>
      <c r="J16000" s="23" t="n">
        <f aca="false">IF(AND(E16000="Priority",ISNUMBER('Cost model'!N348)),'Cost model'!N348,'Cost model'!M348)</f>
        <v>17.5</v>
      </c>
      <c r="K16000" s="14" t="n">
        <f aca="false">J16000-H16000</f>
        <v>-2.54</v>
      </c>
      <c r="L16000" s="14" t="n">
        <f aca="false">G16000-H16000</f>
        <v>-7.54</v>
      </c>
    </row>
    <row r="16001" customFormat="false" ht="15" hidden="false" customHeight="false" outlineLevel="0" collapsed="false">
      <c r="A16001" s="2" t="s">
        <v>142</v>
      </c>
      <c r="B16001" s="2" t="s">
        <v>142</v>
      </c>
      <c r="C16001" s="2" t="s">
        <v>48</v>
      </c>
      <c r="D16001" s="2" t="s">
        <v>12</v>
      </c>
      <c r="E16001" s="2" t="s">
        <v>74</v>
      </c>
      <c r="F16001" s="2" t="s">
        <v>977</v>
      </c>
      <c r="G16001" s="14" t="n">
        <v>12.5</v>
      </c>
      <c r="H16001" s="14" t="n">
        <v>41.13</v>
      </c>
      <c r="I16001" s="14" t="n">
        <v>12.5</v>
      </c>
      <c r="J16001" s="23" t="n">
        <f aca="false">IF(AND(E16001="Priority",ISNUMBER('Cost model'!N636)),'Cost model'!N636,'Cost model'!M636)</f>
        <v>40</v>
      </c>
      <c r="K16001" s="14" t="n">
        <f aca="false">J16001-H16001</f>
        <v>-1.13</v>
      </c>
      <c r="L16001" s="14" t="n">
        <f aca="false">G16001-H16001</f>
        <v>-28.63</v>
      </c>
    </row>
    <row r="16002" customFormat="false" ht="15" hidden="false" customHeight="false" outlineLevel="0" collapsed="false">
      <c r="A16002" s="2" t="s">
        <v>142</v>
      </c>
      <c r="B16002" s="2" t="s">
        <v>174</v>
      </c>
      <c r="C16002" s="2" t="s">
        <v>48</v>
      </c>
      <c r="D16002" s="2" t="s">
        <v>10</v>
      </c>
      <c r="E16002" s="2" t="s">
        <v>74</v>
      </c>
      <c r="F16002" s="2" t="s">
        <v>976</v>
      </c>
      <c r="G16002" s="14" t="n">
        <v>12.5</v>
      </c>
      <c r="H16002" s="14" t="n">
        <v>11.17</v>
      </c>
      <c r="I16002" s="14" t="n">
        <v>14.5</v>
      </c>
      <c r="J16002" s="23" t="n">
        <f aca="false">IF(AND(E16002="Priority",ISNUMBER('Cost model'!N693)),'Cost model'!N693,'Cost model'!M693)</f>
        <v>11.5</v>
      </c>
      <c r="K16002" s="14" t="n">
        <f aca="false">J16002-H16002</f>
        <v>0.33</v>
      </c>
      <c r="L16002" s="14" t="n">
        <f aca="false">G16002-H16002</f>
        <v>1.33</v>
      </c>
    </row>
    <row r="16003" customFormat="false" ht="15" hidden="false" customHeight="false" outlineLevel="0" collapsed="false">
      <c r="A16003" s="2" t="s">
        <v>174</v>
      </c>
      <c r="B16003" s="2" t="s">
        <v>174</v>
      </c>
      <c r="C16003" s="2" t="s">
        <v>47</v>
      </c>
      <c r="D16003" s="2" t="s">
        <v>12</v>
      </c>
      <c r="E16003" s="2" t="s">
        <v>74</v>
      </c>
      <c r="F16003" s="2" t="s">
        <v>977</v>
      </c>
      <c r="G16003" s="14" t="n">
        <v>9.5</v>
      </c>
      <c r="H16003" s="14" t="n">
        <v>8.16</v>
      </c>
      <c r="I16003" s="14" t="n">
        <v>9.5</v>
      </c>
      <c r="J16003" s="23" t="n">
        <f aca="false">IF(AND(E16003="Priority",ISNUMBER('Cost model'!N170)),'Cost model'!N170,'Cost model'!M170)</f>
        <v>25.5</v>
      </c>
      <c r="K16003" s="14" t="n">
        <f aca="false">J16003-H16003</f>
        <v>17.34</v>
      </c>
      <c r="L16003" s="14" t="n">
        <f aca="false">G16003-H16003</f>
        <v>1.34</v>
      </c>
    </row>
    <row r="16004" customFormat="false" ht="15" hidden="false" customHeight="false" outlineLevel="0" collapsed="false">
      <c r="A16004" s="2" t="s">
        <v>174</v>
      </c>
      <c r="B16004" s="2" t="s">
        <v>174</v>
      </c>
      <c r="C16004" s="2" t="s">
        <v>47</v>
      </c>
      <c r="D16004" s="2" t="s">
        <v>14</v>
      </c>
      <c r="E16004" s="2" t="s">
        <v>74</v>
      </c>
      <c r="F16004" s="2" t="s">
        <v>977</v>
      </c>
      <c r="G16004" s="14" t="n">
        <v>25</v>
      </c>
      <c r="H16004" s="14" t="n">
        <v>44.51</v>
      </c>
      <c r="I16004" s="14" t="n">
        <v>25</v>
      </c>
      <c r="J16004" s="23" t="n">
        <f aca="false">IF(AND(E16004="Priority",ISNUMBER('Cost model'!N176)),'Cost model'!N176,'Cost model'!M176)</f>
        <v>95</v>
      </c>
      <c r="K16004" s="14" t="n">
        <f aca="false">J16004-H16004</f>
        <v>50.49</v>
      </c>
      <c r="L16004" s="14" t="n">
        <f aca="false">G16004-H16004</f>
        <v>-19.51</v>
      </c>
    </row>
    <row r="16005" customFormat="false" ht="15" hidden="false" customHeight="false" outlineLevel="0" collapsed="false">
      <c r="A16005" s="2" t="s">
        <v>174</v>
      </c>
      <c r="B16005" s="2" t="s">
        <v>174</v>
      </c>
      <c r="C16005" s="2" t="s">
        <v>47</v>
      </c>
      <c r="D16005" s="2" t="s">
        <v>10</v>
      </c>
      <c r="E16005" s="2" t="s">
        <v>83</v>
      </c>
      <c r="F16005" s="2" t="s">
        <v>977</v>
      </c>
      <c r="G16005" s="14" t="n">
        <v>14.5</v>
      </c>
      <c r="H16005" s="14" t="n">
        <v>7.72</v>
      </c>
      <c r="I16005" s="14" t="n">
        <v>14.5</v>
      </c>
      <c r="J16005" s="23" t="n">
        <f aca="false">IF(AND(E16005="Priority",ISNUMBER('Cost model'!N167)),'Cost model'!N167,'Cost model'!M167)</f>
        <v>13.5</v>
      </c>
      <c r="K16005" s="14" t="n">
        <f aca="false">J16005-H16005</f>
        <v>5.78</v>
      </c>
      <c r="L16005" s="14" t="n">
        <f aca="false">G16005-H16005</f>
        <v>6.78</v>
      </c>
    </row>
    <row r="16006" customFormat="false" ht="15" hidden="false" customHeight="false" outlineLevel="0" collapsed="false">
      <c r="A16006" s="2" t="s">
        <v>158</v>
      </c>
      <c r="B16006" s="2" t="s">
        <v>158</v>
      </c>
      <c r="C16006" s="2" t="s">
        <v>49</v>
      </c>
      <c r="D16006" s="2" t="s">
        <v>10</v>
      </c>
      <c r="E16006" s="2" t="s">
        <v>74</v>
      </c>
      <c r="F16006" s="2" t="s">
        <v>977</v>
      </c>
      <c r="G16006" s="14" t="n">
        <v>19.5</v>
      </c>
      <c r="H16006" s="14" t="n">
        <v>33.34</v>
      </c>
      <c r="I16006" s="14" t="n">
        <v>17.5</v>
      </c>
      <c r="J16006" s="23" t="n">
        <f aca="false">IF(AND(E16006="Priority",ISNUMBER('Cost model'!N424)),'Cost model'!N424,'Cost model'!M424)</f>
        <v>16.5</v>
      </c>
      <c r="K16006" s="14" t="n">
        <f aca="false">J16006-H16006</f>
        <v>-16.84</v>
      </c>
      <c r="L16006" s="14" t="n">
        <f aca="false">G16006-H16006</f>
        <v>-13.84</v>
      </c>
    </row>
    <row r="16007" customFormat="false" ht="15" hidden="false" customHeight="false" outlineLevel="0" collapsed="false">
      <c r="A16007" s="2" t="s">
        <v>174</v>
      </c>
      <c r="B16007" s="2" t="s">
        <v>124</v>
      </c>
      <c r="C16007" s="2" t="s">
        <v>47</v>
      </c>
      <c r="D16007" s="2" t="s">
        <v>10</v>
      </c>
      <c r="E16007" s="2" t="s">
        <v>83</v>
      </c>
      <c r="F16007" s="2" t="s">
        <v>976</v>
      </c>
      <c r="G16007" s="14" t="n">
        <v>14.5</v>
      </c>
      <c r="H16007" s="14" t="n">
        <v>11.17</v>
      </c>
      <c r="I16007" s="14" t="n">
        <v>14.5</v>
      </c>
      <c r="J16007" s="23" t="n">
        <f aca="false">IF(AND(E16007="Priority",ISNUMBER('Cost model'!N107)),'Cost model'!N107,'Cost model'!M107)</f>
        <v>17.5</v>
      </c>
      <c r="K16007" s="14" t="n">
        <f aca="false">J16007-H16007</f>
        <v>6.33</v>
      </c>
      <c r="L16007" s="14" t="n">
        <f aca="false">G16007-H16007</f>
        <v>3.33</v>
      </c>
    </row>
    <row r="16008" customFormat="false" ht="15" hidden="false" customHeight="false" outlineLevel="0" collapsed="false">
      <c r="A16008" s="2" t="s">
        <v>342</v>
      </c>
      <c r="B16008" s="2" t="s">
        <v>158</v>
      </c>
      <c r="C16008" s="2" t="s">
        <v>47</v>
      </c>
      <c r="D16008" s="2" t="s">
        <v>12</v>
      </c>
      <c r="E16008" s="2" t="s">
        <v>83</v>
      </c>
      <c r="F16008" s="2" t="s">
        <v>976</v>
      </c>
      <c r="G16008" s="14" t="n">
        <v>29.5</v>
      </c>
      <c r="H16008" s="14" t="n">
        <v>61.51</v>
      </c>
      <c r="I16008" s="14" t="n">
        <v>29.5</v>
      </c>
      <c r="J16008" s="23" t="n">
        <f aca="false">IF(AND(E16008="Priority",ISNUMBER('Cost model'!N215)),'Cost model'!N215,'Cost model'!M215)</f>
        <v>80</v>
      </c>
      <c r="K16008" s="14" t="n">
        <f aca="false">J16008-H16008</f>
        <v>18.49</v>
      </c>
      <c r="L16008" s="14" t="n">
        <f aca="false">G16008-H16008</f>
        <v>-32.01</v>
      </c>
    </row>
    <row r="16009" customFormat="false" ht="15" hidden="false" customHeight="false" outlineLevel="0" collapsed="false">
      <c r="A16009" s="2" t="s">
        <v>174</v>
      </c>
      <c r="B16009" s="2" t="s">
        <v>174</v>
      </c>
      <c r="C16009" s="2" t="s">
        <v>47</v>
      </c>
      <c r="D16009" s="2" t="s">
        <v>10</v>
      </c>
      <c r="E16009" s="2" t="s">
        <v>74</v>
      </c>
      <c r="F16009" s="2" t="s">
        <v>977</v>
      </c>
      <c r="G16009" s="14" t="n">
        <v>9.5</v>
      </c>
      <c r="H16009" s="14" t="n">
        <v>8.16</v>
      </c>
      <c r="I16009" s="14" t="n">
        <v>9.5</v>
      </c>
      <c r="J16009" s="23" t="n">
        <f aca="false">IF(AND(E16009="Priority",ISNUMBER('Cost model'!N167)),'Cost model'!N167,'Cost model'!M167)</f>
        <v>8.5</v>
      </c>
      <c r="K16009" s="14" t="n">
        <f aca="false">J16009-H16009</f>
        <v>0.34</v>
      </c>
      <c r="L16009" s="14" t="n">
        <f aca="false">G16009-H16009</f>
        <v>1.34</v>
      </c>
    </row>
    <row r="16010" customFormat="false" ht="15" hidden="false" customHeight="false" outlineLevel="0" collapsed="false">
      <c r="A16010" s="2" t="s">
        <v>174</v>
      </c>
      <c r="B16010" s="2" t="s">
        <v>142</v>
      </c>
      <c r="C16010" s="2" t="s">
        <v>47</v>
      </c>
      <c r="D16010" s="2" t="s">
        <v>12</v>
      </c>
      <c r="E16010" s="2" t="s">
        <v>74</v>
      </c>
      <c r="F16010" s="2" t="s">
        <v>976</v>
      </c>
      <c r="G16010" s="14" t="n">
        <v>9.5</v>
      </c>
      <c r="H16010" s="14" t="n">
        <v>28.55</v>
      </c>
      <c r="I16010" s="14" t="n">
        <v>9.5</v>
      </c>
      <c r="J16010" s="23" t="n">
        <f aca="false">IF(AND(E16010="Priority",ISNUMBER('Cost model'!N125)),'Cost model'!N125,'Cost model'!M125)</f>
        <v>40</v>
      </c>
      <c r="K16010" s="14" t="n">
        <f aca="false">J16010-H16010</f>
        <v>11.45</v>
      </c>
      <c r="L16010" s="14" t="n">
        <f aca="false">G16010-H16010</f>
        <v>-19.05</v>
      </c>
    </row>
    <row r="16011" customFormat="false" ht="15" hidden="false" customHeight="false" outlineLevel="0" collapsed="false">
      <c r="A16011" s="2" t="s">
        <v>174</v>
      </c>
      <c r="B16011" s="2" t="s">
        <v>174</v>
      </c>
      <c r="C16011" s="2" t="s">
        <v>49</v>
      </c>
      <c r="D16011" s="2" t="s">
        <v>12</v>
      </c>
      <c r="E16011" s="2" t="s">
        <v>74</v>
      </c>
      <c r="F16011" s="2" t="s">
        <v>977</v>
      </c>
      <c r="G16011" s="14" t="n">
        <v>19.5</v>
      </c>
      <c r="H16011" s="14" t="n">
        <v>27.63</v>
      </c>
      <c r="I16011" s="14" t="n">
        <v>19.5</v>
      </c>
      <c r="J16011" s="23" t="n">
        <f aca="false">IF(AND(E16011="Priority",ISNUMBER('Cost model'!N172)),'Cost model'!N172,'Cost model'!M172)</f>
        <v>45</v>
      </c>
      <c r="K16011" s="14" t="n">
        <f aca="false">J16011-H16011</f>
        <v>17.37</v>
      </c>
      <c r="L16011" s="14" t="n">
        <f aca="false">G16011-H16011</f>
        <v>-8.13</v>
      </c>
    </row>
    <row r="16012" customFormat="false" ht="15" hidden="false" customHeight="false" outlineLevel="0" collapsed="false">
      <c r="A16012" s="2" t="s">
        <v>124</v>
      </c>
      <c r="B16012" s="2" t="s">
        <v>142</v>
      </c>
      <c r="C16012" s="2" t="s">
        <v>47</v>
      </c>
      <c r="D16012" s="2" t="s">
        <v>10</v>
      </c>
      <c r="E16012" s="2" t="s">
        <v>74</v>
      </c>
      <c r="F16012" s="2" t="s">
        <v>976</v>
      </c>
      <c r="G16012" s="14" t="n">
        <v>14.5</v>
      </c>
      <c r="H16012" s="14" t="n">
        <v>21.07</v>
      </c>
      <c r="I16012" s="14" t="n">
        <v>14.5</v>
      </c>
      <c r="J16012" s="23" t="n">
        <f aca="false">IF(AND(E16012="Priority",ISNUMBER('Cost model'!N332)),'Cost model'!N332,'Cost model'!M332)</f>
        <v>16.5</v>
      </c>
      <c r="K16012" s="14" t="n">
        <f aca="false">J16012-H16012</f>
        <v>-4.57</v>
      </c>
      <c r="L16012" s="14" t="n">
        <f aca="false">G16012-H16012</f>
        <v>-6.57</v>
      </c>
    </row>
    <row r="16013" customFormat="false" ht="15" hidden="false" customHeight="false" outlineLevel="0" collapsed="false">
      <c r="A16013" s="2" t="s">
        <v>174</v>
      </c>
      <c r="B16013" s="2" t="s">
        <v>174</v>
      </c>
      <c r="C16013" s="2" t="s">
        <v>49</v>
      </c>
      <c r="D16013" s="2" t="s">
        <v>10</v>
      </c>
      <c r="E16013" s="2" t="s">
        <v>74</v>
      </c>
      <c r="F16013" s="2" t="s">
        <v>977</v>
      </c>
      <c r="G16013" s="14" t="n">
        <v>17.5</v>
      </c>
      <c r="H16013" s="14" t="n">
        <v>12.96</v>
      </c>
      <c r="I16013" s="14" t="n">
        <v>17.5</v>
      </c>
      <c r="J16013" s="23" t="n">
        <f aca="false">IF(AND(E16013="Priority",ISNUMBER('Cost model'!N169)),'Cost model'!N169,'Cost model'!M169)</f>
        <v>18.5</v>
      </c>
      <c r="K16013" s="14" t="n">
        <f aca="false">J16013-H16013</f>
        <v>5.54</v>
      </c>
      <c r="L16013" s="14" t="n">
        <f aca="false">G16013-H16013</f>
        <v>4.54</v>
      </c>
    </row>
    <row r="16014" customFormat="false" ht="15" hidden="false" customHeight="false" outlineLevel="0" collapsed="false">
      <c r="A16014" s="2" t="s">
        <v>124</v>
      </c>
      <c r="B16014" s="2" t="s">
        <v>142</v>
      </c>
      <c r="C16014" s="2" t="s">
        <v>47</v>
      </c>
      <c r="D16014" s="2" t="s">
        <v>12</v>
      </c>
      <c r="E16014" s="2" t="s">
        <v>74</v>
      </c>
      <c r="F16014" s="2" t="s">
        <v>976</v>
      </c>
      <c r="G16014" s="14" t="n">
        <v>19.5</v>
      </c>
      <c r="H16014" s="14" t="n">
        <v>70.85</v>
      </c>
      <c r="I16014" s="14" t="n">
        <v>19.5</v>
      </c>
      <c r="J16014" s="23" t="n">
        <f aca="false">IF(AND(E16014="Priority",ISNUMBER('Cost model'!N335)),'Cost model'!N335,'Cost model'!M335)</f>
        <v>45</v>
      </c>
      <c r="K16014" s="14" t="n">
        <f aca="false">J16014-H16014</f>
        <v>-25.85</v>
      </c>
      <c r="L16014" s="14" t="n">
        <f aca="false">G16014-H16014</f>
        <v>-51.35</v>
      </c>
    </row>
    <row r="16015" customFormat="false" ht="15" hidden="false" customHeight="false" outlineLevel="0" collapsed="false">
      <c r="A16015" s="2" t="s">
        <v>142</v>
      </c>
      <c r="B16015" s="2" t="s">
        <v>142</v>
      </c>
      <c r="C16015" s="2" t="s">
        <v>49</v>
      </c>
      <c r="D16015" s="2" t="s">
        <v>12</v>
      </c>
      <c r="E16015" s="2" t="s">
        <v>83</v>
      </c>
      <c r="F16015" s="2" t="s">
        <v>977</v>
      </c>
      <c r="G16015" s="14" t="n">
        <v>29.5</v>
      </c>
      <c r="H16015" s="14" t="n">
        <v>58.05</v>
      </c>
      <c r="I16015" s="14" t="n">
        <v>29.5</v>
      </c>
      <c r="J16015" s="23" t="n">
        <f aca="false">IF(AND(E16015="Priority",ISNUMBER('Cost model'!N637)),'Cost model'!N637,'Cost model'!M637)</f>
        <v>60</v>
      </c>
      <c r="K16015" s="14" t="n">
        <f aca="false">J16015-H16015</f>
        <v>1.95</v>
      </c>
      <c r="L16015" s="14" t="n">
        <f aca="false">G16015-H16015</f>
        <v>-28.55</v>
      </c>
    </row>
    <row r="16016" customFormat="false" ht="15" hidden="false" customHeight="false" outlineLevel="0" collapsed="false">
      <c r="A16016" s="2" t="s">
        <v>174</v>
      </c>
      <c r="B16016" s="2" t="s">
        <v>174</v>
      </c>
      <c r="C16016" s="2" t="s">
        <v>48</v>
      </c>
      <c r="D16016" s="2" t="s">
        <v>12</v>
      </c>
      <c r="E16016" s="2" t="s">
        <v>83</v>
      </c>
      <c r="F16016" s="2" t="s">
        <v>977</v>
      </c>
      <c r="G16016" s="14" t="n">
        <v>19.5</v>
      </c>
      <c r="H16016" s="14" t="n">
        <v>73.53</v>
      </c>
      <c r="I16016" s="14" t="n">
        <v>19.5</v>
      </c>
      <c r="J16016" s="23" t="n">
        <f aca="false">IF(AND(E16016="Priority",ISNUMBER('Cost model'!N171)),'Cost model'!N171,'Cost model'!M171)</f>
        <v>55</v>
      </c>
      <c r="K16016" s="14" t="n">
        <f aca="false">J16016-H16016</f>
        <v>-18.53</v>
      </c>
      <c r="L16016" s="14" t="n">
        <f aca="false">G16016-H16016</f>
        <v>-54.03</v>
      </c>
    </row>
    <row r="16017" customFormat="false" ht="15" hidden="false" customHeight="false" outlineLevel="0" collapsed="false">
      <c r="A16017" s="2" t="s">
        <v>174</v>
      </c>
      <c r="B16017" s="2" t="s">
        <v>174</v>
      </c>
      <c r="C16017" s="2" t="s">
        <v>47</v>
      </c>
      <c r="D16017" s="2" t="s">
        <v>10</v>
      </c>
      <c r="E16017" s="2" t="s">
        <v>74</v>
      </c>
      <c r="F16017" s="2" t="s">
        <v>977</v>
      </c>
      <c r="G16017" s="14" t="n">
        <v>9.5</v>
      </c>
      <c r="H16017" s="14" t="n">
        <v>7.3</v>
      </c>
      <c r="I16017" s="14" t="n">
        <v>9.5</v>
      </c>
      <c r="J16017" s="23" t="n">
        <f aca="false">IF(AND(E16017="Priority",ISNUMBER('Cost model'!N167)),'Cost model'!N167,'Cost model'!M167)</f>
        <v>8.5</v>
      </c>
      <c r="K16017" s="14" t="n">
        <f aca="false">J16017-H16017</f>
        <v>1.2</v>
      </c>
      <c r="L16017" s="14" t="n">
        <f aca="false">G16017-H16017</f>
        <v>2.2</v>
      </c>
    </row>
    <row r="16018" customFormat="false" ht="15" hidden="false" customHeight="false" outlineLevel="0" collapsed="false">
      <c r="A16018" s="2" t="s">
        <v>158</v>
      </c>
      <c r="B16018" s="2" t="s">
        <v>158</v>
      </c>
      <c r="C16018" s="2" t="s">
        <v>49</v>
      </c>
      <c r="D16018" s="2" t="s">
        <v>12</v>
      </c>
      <c r="E16018" s="2" t="s">
        <v>74</v>
      </c>
      <c r="F16018" s="2" t="s">
        <v>977</v>
      </c>
      <c r="G16018" s="14" t="n">
        <v>19.5</v>
      </c>
      <c r="H16018" s="14" t="n">
        <v>16.3</v>
      </c>
      <c r="I16018" s="14" t="n">
        <v>19.5</v>
      </c>
      <c r="J16018" s="23" t="n">
        <f aca="false">IF(AND(E16018="Priority",ISNUMBER('Cost model'!N427)),'Cost model'!N427,'Cost model'!M427)</f>
        <v>28.5</v>
      </c>
      <c r="K16018" s="14" t="n">
        <f aca="false">J16018-H16018</f>
        <v>12.2</v>
      </c>
      <c r="L16018" s="14" t="n">
        <f aca="false">G16018-H16018</f>
        <v>3.2</v>
      </c>
    </row>
    <row r="16019" customFormat="false" ht="15" hidden="false" customHeight="false" outlineLevel="0" collapsed="false">
      <c r="A16019" s="2" t="s">
        <v>142</v>
      </c>
      <c r="B16019" s="2" t="s">
        <v>142</v>
      </c>
      <c r="C16019" s="2" t="s">
        <v>47</v>
      </c>
      <c r="D16019" s="2" t="s">
        <v>12</v>
      </c>
      <c r="E16019" s="2" t="s">
        <v>74</v>
      </c>
      <c r="F16019" s="2" t="s">
        <v>977</v>
      </c>
      <c r="G16019" s="14" t="n">
        <v>9.5</v>
      </c>
      <c r="H16019" s="14" t="n">
        <v>8.61</v>
      </c>
      <c r="I16019" s="14" t="n">
        <v>9.5</v>
      </c>
      <c r="J16019" s="23" t="n">
        <f aca="false">IF(AND(E16019="Priority",ISNUMBER('Cost model'!N635)),'Cost model'!N635,'Cost model'!M635)</f>
        <v>30.5</v>
      </c>
      <c r="K16019" s="14" t="n">
        <f aca="false">J16019-H16019</f>
        <v>21.89</v>
      </c>
      <c r="L16019" s="14" t="n">
        <f aca="false">G16019-H16019</f>
        <v>0.890000000000001</v>
      </c>
    </row>
    <row r="16020" customFormat="false" ht="15" hidden="false" customHeight="false" outlineLevel="0" collapsed="false">
      <c r="A16020" s="2" t="s">
        <v>174</v>
      </c>
      <c r="B16020" s="2" t="s">
        <v>174</v>
      </c>
      <c r="C16020" s="2" t="s">
        <v>48</v>
      </c>
      <c r="D16020" s="2" t="s">
        <v>12</v>
      </c>
      <c r="E16020" s="2" t="s">
        <v>74</v>
      </c>
      <c r="F16020" s="2" t="s">
        <v>977</v>
      </c>
      <c r="G16020" s="14" t="n">
        <v>12.5</v>
      </c>
      <c r="H16020" s="14" t="n">
        <v>60.7</v>
      </c>
      <c r="I16020" s="14" t="n">
        <v>12.5</v>
      </c>
      <c r="J16020" s="23" t="n">
        <f aca="false">IF(AND(E16020="Priority",ISNUMBER('Cost model'!N171)),'Cost model'!N171,'Cost model'!M171)</f>
        <v>40</v>
      </c>
      <c r="K16020" s="14" t="n">
        <f aca="false">J16020-H16020</f>
        <v>-20.7</v>
      </c>
      <c r="L16020" s="14" t="n">
        <f aca="false">G16020-H16020</f>
        <v>-48.2</v>
      </c>
    </row>
    <row r="16021" customFormat="false" ht="15" hidden="false" customHeight="false" outlineLevel="0" collapsed="false">
      <c r="A16021" s="2" t="s">
        <v>124</v>
      </c>
      <c r="B16021" s="2" t="s">
        <v>174</v>
      </c>
      <c r="C16021" s="2" t="s">
        <v>48</v>
      </c>
      <c r="D16021" s="2" t="s">
        <v>12</v>
      </c>
      <c r="E16021" s="2" t="s">
        <v>74</v>
      </c>
      <c r="F16021" s="2" t="s">
        <v>976</v>
      </c>
      <c r="G16021" s="14" t="n">
        <v>12.5</v>
      </c>
      <c r="H16021" s="14" t="n">
        <v>45.6</v>
      </c>
      <c r="I16021" s="14" t="n">
        <v>19.5</v>
      </c>
      <c r="J16021" s="23" t="n">
        <f aca="false">IF(AND(E16021="Priority",ISNUMBER('Cost model'!N366)),'Cost model'!N366,'Cost model'!M366)</f>
        <v>55</v>
      </c>
      <c r="K16021" s="14" t="n">
        <f aca="false">J16021-H16021</f>
        <v>9.4</v>
      </c>
      <c r="L16021" s="14" t="n">
        <f aca="false">G16021-H16021</f>
        <v>-33.1</v>
      </c>
    </row>
    <row r="16022" customFormat="false" ht="15" hidden="false" customHeight="false" outlineLevel="0" collapsed="false">
      <c r="A16022" s="2" t="s">
        <v>174</v>
      </c>
      <c r="B16022" s="2" t="s">
        <v>142</v>
      </c>
      <c r="C16022" s="2" t="s">
        <v>47</v>
      </c>
      <c r="D16022" s="2" t="s">
        <v>12</v>
      </c>
      <c r="E16022" s="2" t="s">
        <v>74</v>
      </c>
      <c r="F16022" s="2" t="s">
        <v>976</v>
      </c>
      <c r="G16022" s="14" t="n">
        <v>9.5</v>
      </c>
      <c r="H16022" s="14" t="n">
        <v>26.02</v>
      </c>
      <c r="I16022" s="14" t="n">
        <v>9.5</v>
      </c>
      <c r="J16022" s="23" t="n">
        <f aca="false">IF(AND(E16022="Priority",ISNUMBER('Cost model'!N125)),'Cost model'!N125,'Cost model'!M125)</f>
        <v>40</v>
      </c>
      <c r="K16022" s="14" t="n">
        <f aca="false">J16022-H16022</f>
        <v>13.98</v>
      </c>
      <c r="L16022" s="14" t="n">
        <f aca="false">G16022-H16022</f>
        <v>-16.52</v>
      </c>
    </row>
    <row r="16023" customFormat="false" ht="15" hidden="false" customHeight="false" outlineLevel="0" collapsed="false">
      <c r="A16023" s="2" t="s">
        <v>174</v>
      </c>
      <c r="B16023" s="2" t="s">
        <v>174</v>
      </c>
      <c r="C16023" s="2" t="s">
        <v>47</v>
      </c>
      <c r="D16023" s="2" t="s">
        <v>12</v>
      </c>
      <c r="E16023" s="2" t="s">
        <v>74</v>
      </c>
      <c r="F16023" s="2" t="s">
        <v>977</v>
      </c>
      <c r="G16023" s="14" t="n">
        <v>9.5</v>
      </c>
      <c r="H16023" s="14" t="n">
        <v>8.16</v>
      </c>
      <c r="I16023" s="14" t="n">
        <v>9.5</v>
      </c>
      <c r="J16023" s="23" t="n">
        <f aca="false">IF(AND(E16023="Priority",ISNUMBER('Cost model'!N170)),'Cost model'!N170,'Cost model'!M170)</f>
        <v>25.5</v>
      </c>
      <c r="K16023" s="14" t="n">
        <f aca="false">J16023-H16023</f>
        <v>17.34</v>
      </c>
      <c r="L16023" s="14" t="n">
        <f aca="false">G16023-H16023</f>
        <v>1.34</v>
      </c>
    </row>
    <row r="16024" customFormat="false" ht="15" hidden="false" customHeight="false" outlineLevel="0" collapsed="false">
      <c r="A16024" s="2" t="s">
        <v>174</v>
      </c>
      <c r="B16024" s="2" t="s">
        <v>174</v>
      </c>
      <c r="C16024" s="2" t="s">
        <v>49</v>
      </c>
      <c r="D16024" s="2" t="s">
        <v>13</v>
      </c>
      <c r="E16024" s="2" t="s">
        <v>74</v>
      </c>
      <c r="F16024" s="2" t="s">
        <v>977</v>
      </c>
      <c r="G16024" s="14" t="n">
        <v>50</v>
      </c>
      <c r="H16024" s="14" t="n">
        <v>69.11</v>
      </c>
      <c r="I16024" s="14" t="n">
        <v>50</v>
      </c>
      <c r="J16024" s="23" t="n">
        <f aca="false">IF(AND(E16024="Priority",ISNUMBER('Cost model'!N175)),'Cost model'!N175,'Cost model'!M175)</f>
        <v>75</v>
      </c>
      <c r="K16024" s="14" t="n">
        <f aca="false">J16024-H16024</f>
        <v>5.89</v>
      </c>
      <c r="L16024" s="14" t="n">
        <f aca="false">G16024-H16024</f>
        <v>-19.11</v>
      </c>
    </row>
    <row r="16025" customFormat="false" ht="15" hidden="false" customHeight="false" outlineLevel="0" collapsed="false">
      <c r="A16025" s="2" t="s">
        <v>142</v>
      </c>
      <c r="B16025" s="2" t="s">
        <v>142</v>
      </c>
      <c r="C16025" s="2" t="s">
        <v>48</v>
      </c>
      <c r="D16025" s="2" t="s">
        <v>13</v>
      </c>
      <c r="E16025" s="2" t="s">
        <v>74</v>
      </c>
      <c r="F16025" s="2" t="s">
        <v>977</v>
      </c>
      <c r="G16025" s="14" t="n">
        <v>24.5</v>
      </c>
      <c r="H16025" s="14" t="n">
        <v>60.7</v>
      </c>
      <c r="I16025" s="14" t="n">
        <v>24.5</v>
      </c>
      <c r="J16025" s="23" t="n">
        <f aca="false">IF(AND(E16025="Priority",ISNUMBER('Cost model'!N639)),'Cost model'!N639,'Cost model'!M639)</f>
        <v>60</v>
      </c>
      <c r="K16025" s="14" t="n">
        <f aca="false">J16025-H16025</f>
        <v>-0.700000000000003</v>
      </c>
      <c r="L16025" s="14" t="n">
        <f aca="false">G16025-H16025</f>
        <v>-36.2</v>
      </c>
    </row>
    <row r="16026" customFormat="false" ht="15" hidden="false" customHeight="false" outlineLevel="0" collapsed="false">
      <c r="A16026" s="2" t="s">
        <v>342</v>
      </c>
      <c r="B16026" s="2" t="s">
        <v>158</v>
      </c>
      <c r="C16026" s="2" t="s">
        <v>47</v>
      </c>
      <c r="D16026" s="2" t="s">
        <v>12</v>
      </c>
      <c r="E16026" s="2" t="s">
        <v>74</v>
      </c>
      <c r="F16026" s="2" t="s">
        <v>976</v>
      </c>
      <c r="G16026" s="14" t="n">
        <v>24.5</v>
      </c>
      <c r="H16026" s="14" t="n">
        <v>63.44</v>
      </c>
      <c r="I16026" s="14" t="n">
        <v>24.5</v>
      </c>
      <c r="J16026" s="23" t="n">
        <f aca="false">IF(AND(E16026="Priority",ISNUMBER('Cost model'!N215)),'Cost model'!N215,'Cost model'!M215)</f>
        <v>60</v>
      </c>
      <c r="K16026" s="14" t="n">
        <f aca="false">J16026-H16026</f>
        <v>-3.44</v>
      </c>
      <c r="L16026" s="14" t="n">
        <f aca="false">G16026-H16026</f>
        <v>-38.94</v>
      </c>
    </row>
    <row r="16027" customFormat="false" ht="15" hidden="false" customHeight="false" outlineLevel="0" collapsed="false">
      <c r="A16027" s="2" t="s">
        <v>221</v>
      </c>
      <c r="B16027" s="2" t="s">
        <v>158</v>
      </c>
      <c r="C16027" s="2" t="s">
        <v>47</v>
      </c>
      <c r="D16027" s="2" t="s">
        <v>10</v>
      </c>
      <c r="E16027" s="2" t="s">
        <v>74</v>
      </c>
      <c r="F16027" s="2" t="s">
        <v>976</v>
      </c>
      <c r="G16027" s="14" t="n">
        <v>9.5</v>
      </c>
      <c r="H16027" s="14" t="n">
        <v>21.1</v>
      </c>
      <c r="I16027" s="14" t="n">
        <v>14.5</v>
      </c>
      <c r="J16027" s="23" t="n">
        <f aca="false">IF(AND(E16027="Priority",ISNUMBER('Cost model'!N752)),'Cost model'!N752,'Cost model'!M752)</f>
        <v>12.5</v>
      </c>
      <c r="K16027" s="14" t="n">
        <f aca="false">J16027-H16027</f>
        <v>-8.6</v>
      </c>
      <c r="L16027" s="14" t="n">
        <f aca="false">G16027-H16027</f>
        <v>-11.6</v>
      </c>
    </row>
    <row r="16028" customFormat="false" ht="15" hidden="false" customHeight="false" outlineLevel="0" collapsed="false">
      <c r="A16028" s="2" t="s">
        <v>174</v>
      </c>
      <c r="B16028" s="2" t="s">
        <v>174</v>
      </c>
      <c r="C16028" s="2" t="s">
        <v>48</v>
      </c>
      <c r="D16028" s="2" t="s">
        <v>10</v>
      </c>
      <c r="E16028" s="2" t="s">
        <v>74</v>
      </c>
      <c r="F16028" s="2" t="s">
        <v>977</v>
      </c>
      <c r="G16028" s="14" t="n">
        <v>12.5</v>
      </c>
      <c r="H16028" s="14" t="n">
        <v>9.7</v>
      </c>
      <c r="I16028" s="14" t="n">
        <v>12.5</v>
      </c>
      <c r="J16028" s="23" t="n">
        <f aca="false">IF(AND(E16028="Priority",ISNUMBER('Cost model'!N168)),'Cost model'!N168,'Cost model'!M168)</f>
        <v>13.5</v>
      </c>
      <c r="K16028" s="14" t="n">
        <f aca="false">J16028-H16028</f>
        <v>3.8</v>
      </c>
      <c r="L16028" s="14" t="n">
        <f aca="false">G16028-H16028</f>
        <v>2.8</v>
      </c>
    </row>
    <row r="16029" customFormat="false" ht="15" hidden="false" customHeight="false" outlineLevel="0" collapsed="false">
      <c r="A16029" s="2" t="s">
        <v>174</v>
      </c>
      <c r="B16029" s="2" t="s">
        <v>142</v>
      </c>
      <c r="C16029" s="2" t="s">
        <v>49</v>
      </c>
      <c r="D16029" s="2" t="s">
        <v>12</v>
      </c>
      <c r="E16029" s="2" t="s">
        <v>74</v>
      </c>
      <c r="F16029" s="2" t="s">
        <v>976</v>
      </c>
      <c r="G16029" s="14" t="n">
        <v>19.5</v>
      </c>
      <c r="H16029" s="14" t="n">
        <v>52.93</v>
      </c>
      <c r="I16029" s="14" t="n">
        <v>19.5</v>
      </c>
      <c r="J16029" s="23" t="n">
        <f aca="false">IF(AND(E16029="Priority",ISNUMBER('Cost model'!N127)),'Cost model'!N127,'Cost model'!M127)</f>
        <v>50</v>
      </c>
      <c r="K16029" s="14" t="n">
        <f aca="false">J16029-H16029</f>
        <v>-2.93</v>
      </c>
      <c r="L16029" s="14" t="n">
        <f aca="false">G16029-H16029</f>
        <v>-33.43</v>
      </c>
    </row>
    <row r="16030" customFormat="false" ht="15" hidden="false" customHeight="false" outlineLevel="0" collapsed="false">
      <c r="A16030" s="2" t="s">
        <v>174</v>
      </c>
      <c r="B16030" s="2" t="s">
        <v>174</v>
      </c>
      <c r="C16030" s="2" t="s">
        <v>48</v>
      </c>
      <c r="D16030" s="2" t="s">
        <v>12</v>
      </c>
      <c r="E16030" s="2" t="s">
        <v>74</v>
      </c>
      <c r="F16030" s="2" t="s">
        <v>977</v>
      </c>
      <c r="G16030" s="14" t="n">
        <v>12.5</v>
      </c>
      <c r="H16030" s="14" t="n">
        <v>44.2</v>
      </c>
      <c r="I16030" s="14" t="n">
        <v>12.5</v>
      </c>
      <c r="J16030" s="23" t="n">
        <f aca="false">IF(AND(E16030="Priority",ISNUMBER('Cost model'!N171)),'Cost model'!N171,'Cost model'!M171)</f>
        <v>40</v>
      </c>
      <c r="K16030" s="14" t="n">
        <f aca="false">J16030-H16030</f>
        <v>-4.2</v>
      </c>
      <c r="L16030" s="14" t="n">
        <f aca="false">G16030-H16030</f>
        <v>-31.7</v>
      </c>
    </row>
    <row r="16031" customFormat="false" ht="15" hidden="false" customHeight="false" outlineLevel="0" collapsed="false">
      <c r="A16031" s="2" t="s">
        <v>174</v>
      </c>
      <c r="B16031" s="2" t="s">
        <v>174</v>
      </c>
      <c r="C16031" s="2" t="s">
        <v>47</v>
      </c>
      <c r="D16031" s="2" t="s">
        <v>13</v>
      </c>
      <c r="E16031" s="2" t="s">
        <v>74</v>
      </c>
      <c r="F16031" s="2" t="s">
        <v>977</v>
      </c>
      <c r="G16031" s="14" t="n">
        <v>19</v>
      </c>
      <c r="H16031" s="14" t="n">
        <v>91.32</v>
      </c>
      <c r="I16031" s="14" t="n">
        <v>19</v>
      </c>
      <c r="J16031" s="23" t="n">
        <f aca="false">IF(AND(E16031="Priority",ISNUMBER('Cost model'!N173)),'Cost model'!N173,'Cost model'!M173)</f>
        <v>60</v>
      </c>
      <c r="K16031" s="14" t="n">
        <f aca="false">J16031-H16031</f>
        <v>-31.32</v>
      </c>
      <c r="L16031" s="14" t="n">
        <f aca="false">G16031-H16031</f>
        <v>-72.32</v>
      </c>
    </row>
    <row r="16032" customFormat="false" ht="15" hidden="false" customHeight="false" outlineLevel="0" collapsed="false">
      <c r="A16032" s="2" t="s">
        <v>158</v>
      </c>
      <c r="B16032" s="2" t="s">
        <v>158</v>
      </c>
      <c r="C16032" s="2" t="s">
        <v>49</v>
      </c>
      <c r="D16032" s="2" t="s">
        <v>10</v>
      </c>
      <c r="E16032" s="2" t="s">
        <v>74</v>
      </c>
      <c r="F16032" s="2" t="s">
        <v>977</v>
      </c>
      <c r="G16032" s="14" t="n">
        <v>17.5</v>
      </c>
      <c r="H16032" s="14" t="n">
        <v>17.2</v>
      </c>
      <c r="I16032" s="14" t="n">
        <v>17.5</v>
      </c>
      <c r="J16032" s="23" t="n">
        <f aca="false">IF(AND(E16032="Priority",ISNUMBER('Cost model'!N424)),'Cost model'!N424,'Cost model'!M424)</f>
        <v>16.5</v>
      </c>
      <c r="K16032" s="14" t="n">
        <f aca="false">J16032-H16032</f>
        <v>-0.699999999999999</v>
      </c>
      <c r="L16032" s="14" t="n">
        <f aca="false">G16032-H16032</f>
        <v>0.300000000000001</v>
      </c>
    </row>
    <row r="16033" customFormat="false" ht="15" hidden="false" customHeight="false" outlineLevel="0" collapsed="false">
      <c r="A16033" s="2" t="s">
        <v>174</v>
      </c>
      <c r="B16033" s="2" t="s">
        <v>174</v>
      </c>
      <c r="C16033" s="2" t="s">
        <v>48</v>
      </c>
      <c r="D16033" s="2" t="s">
        <v>10</v>
      </c>
      <c r="E16033" s="2" t="s">
        <v>74</v>
      </c>
      <c r="F16033" s="2" t="s">
        <v>977</v>
      </c>
      <c r="G16033" s="14" t="n">
        <v>12.5</v>
      </c>
      <c r="H16033" s="14" t="n">
        <v>11.74</v>
      </c>
      <c r="I16033" s="14" t="n">
        <v>12.5</v>
      </c>
      <c r="J16033" s="23" t="n">
        <f aca="false">IF(AND(E16033="Priority",ISNUMBER('Cost model'!N168)),'Cost model'!N168,'Cost model'!M168)</f>
        <v>13.5</v>
      </c>
      <c r="K16033" s="14" t="n">
        <f aca="false">J16033-H16033</f>
        <v>1.76</v>
      </c>
      <c r="L16033" s="14" t="n">
        <f aca="false">G16033-H16033</f>
        <v>0.76</v>
      </c>
    </row>
    <row r="16034" customFormat="false" ht="15" hidden="false" customHeight="false" outlineLevel="0" collapsed="false">
      <c r="A16034" s="2" t="s">
        <v>174</v>
      </c>
      <c r="B16034" s="2" t="s">
        <v>174</v>
      </c>
      <c r="C16034" s="2" t="s">
        <v>47</v>
      </c>
      <c r="D16034" s="2" t="s">
        <v>14</v>
      </c>
      <c r="E16034" s="2" t="s">
        <v>74</v>
      </c>
      <c r="F16034" s="2" t="s">
        <v>977</v>
      </c>
      <c r="G16034" s="14" t="n">
        <v>25</v>
      </c>
      <c r="H16034" s="14" t="n">
        <v>115.03</v>
      </c>
      <c r="I16034" s="14" t="n">
        <v>25</v>
      </c>
      <c r="J16034" s="23" t="n">
        <f aca="false">IF(AND(E16034="Priority",ISNUMBER('Cost model'!N176)),'Cost model'!N176,'Cost model'!M176)</f>
        <v>95</v>
      </c>
      <c r="K16034" s="14" t="n">
        <f aca="false">J16034-H16034</f>
        <v>-20.03</v>
      </c>
      <c r="L16034" s="14" t="n">
        <f aca="false">G16034-H16034</f>
        <v>-90.03</v>
      </c>
    </row>
    <row r="16035" customFormat="false" ht="15" hidden="false" customHeight="false" outlineLevel="0" collapsed="false">
      <c r="A16035" s="2" t="s">
        <v>158</v>
      </c>
      <c r="B16035" s="2" t="s">
        <v>158</v>
      </c>
      <c r="C16035" s="2" t="s">
        <v>49</v>
      </c>
      <c r="D16035" s="2" t="s">
        <v>10</v>
      </c>
      <c r="E16035" s="2" t="s">
        <v>74</v>
      </c>
      <c r="F16035" s="2" t="s">
        <v>977</v>
      </c>
      <c r="G16035" s="14" t="n">
        <v>19.5</v>
      </c>
      <c r="H16035" s="14" t="n">
        <v>46.75</v>
      </c>
      <c r="I16035" s="14" t="n">
        <v>17.5</v>
      </c>
      <c r="J16035" s="23" t="n">
        <f aca="false">IF(AND(E16035="Priority",ISNUMBER('Cost model'!N424)),'Cost model'!N424,'Cost model'!M424)</f>
        <v>16.5</v>
      </c>
      <c r="K16035" s="14" t="n">
        <f aca="false">J16035-H16035</f>
        <v>-30.25</v>
      </c>
      <c r="L16035" s="14" t="n">
        <f aca="false">G16035-H16035</f>
        <v>-27.25</v>
      </c>
    </row>
    <row r="16036" customFormat="false" ht="15" hidden="false" customHeight="false" outlineLevel="0" collapsed="false">
      <c r="A16036" s="2" t="s">
        <v>174</v>
      </c>
      <c r="B16036" s="2" t="s">
        <v>174</v>
      </c>
      <c r="C16036" s="2" t="s">
        <v>47</v>
      </c>
      <c r="D16036" s="2" t="s">
        <v>10</v>
      </c>
      <c r="E16036" s="2" t="s">
        <v>74</v>
      </c>
      <c r="F16036" s="2" t="s">
        <v>977</v>
      </c>
      <c r="G16036" s="14" t="n">
        <v>9.5</v>
      </c>
      <c r="H16036" s="14" t="n">
        <v>7.3</v>
      </c>
      <c r="I16036" s="14" t="n">
        <v>9.5</v>
      </c>
      <c r="J16036" s="23" t="n">
        <f aca="false">IF(AND(E16036="Priority",ISNUMBER('Cost model'!N167)),'Cost model'!N167,'Cost model'!M167)</f>
        <v>8.5</v>
      </c>
      <c r="K16036" s="14" t="n">
        <f aca="false">J16036-H16036</f>
        <v>1.2</v>
      </c>
      <c r="L16036" s="14" t="n">
        <f aca="false">G16036-H16036</f>
        <v>2.2</v>
      </c>
    </row>
    <row r="16037" customFormat="false" ht="15" hidden="false" customHeight="false" outlineLevel="0" collapsed="false">
      <c r="A16037" s="2" t="s">
        <v>123</v>
      </c>
      <c r="B16037" s="2" t="s">
        <v>123</v>
      </c>
      <c r="C16037" s="2" t="s">
        <v>47</v>
      </c>
      <c r="D16037" s="2" t="s">
        <v>10</v>
      </c>
      <c r="E16037" s="2" t="s">
        <v>83</v>
      </c>
      <c r="F16037" s="2" t="s">
        <v>977</v>
      </c>
      <c r="G16037" s="14" t="n">
        <v>14.5</v>
      </c>
      <c r="H16037" s="14" t="n">
        <v>21.34</v>
      </c>
      <c r="I16037" s="14" t="n">
        <v>14.5</v>
      </c>
      <c r="J16037" s="23" t="n">
        <f aca="false">IF(AND(E16037="Priority",ISNUMBER('Cost model'!N62)),'Cost model'!N62,'Cost model'!M62)</f>
        <v>17.5</v>
      </c>
      <c r="K16037" s="14" t="n">
        <f aca="false">J16037-H16037</f>
        <v>-3.84</v>
      </c>
      <c r="L16037" s="14" t="n">
        <f aca="false">G16037-H16037</f>
        <v>-6.84</v>
      </c>
    </row>
    <row r="16038" customFormat="false" ht="15" hidden="false" customHeight="false" outlineLevel="0" collapsed="false">
      <c r="A16038" s="2" t="s">
        <v>174</v>
      </c>
      <c r="B16038" s="2" t="s">
        <v>174</v>
      </c>
      <c r="C16038" s="2" t="s">
        <v>48</v>
      </c>
      <c r="D16038" s="2" t="s">
        <v>12</v>
      </c>
      <c r="E16038" s="2" t="s">
        <v>74</v>
      </c>
      <c r="F16038" s="2" t="s">
        <v>977</v>
      </c>
      <c r="G16038" s="14" t="n">
        <v>12.5</v>
      </c>
      <c r="H16038" s="14" t="n">
        <v>28.63</v>
      </c>
      <c r="I16038" s="14" t="n">
        <v>12.5</v>
      </c>
      <c r="J16038" s="23" t="n">
        <f aca="false">IF(AND(E16038="Priority",ISNUMBER('Cost model'!N171)),'Cost model'!N171,'Cost model'!M171)</f>
        <v>40</v>
      </c>
      <c r="K16038" s="14" t="n">
        <f aca="false">J16038-H16038</f>
        <v>11.37</v>
      </c>
      <c r="L16038" s="14" t="n">
        <f aca="false">G16038-H16038</f>
        <v>-16.13</v>
      </c>
    </row>
    <row r="16039" customFormat="false" ht="15" hidden="false" customHeight="false" outlineLevel="0" collapsed="false">
      <c r="A16039" s="2" t="s">
        <v>174</v>
      </c>
      <c r="B16039" s="2" t="s">
        <v>142</v>
      </c>
      <c r="C16039" s="2" t="s">
        <v>47</v>
      </c>
      <c r="D16039" s="2" t="s">
        <v>12</v>
      </c>
      <c r="E16039" s="2" t="s">
        <v>74</v>
      </c>
      <c r="F16039" s="2" t="s">
        <v>976</v>
      </c>
      <c r="G16039" s="14" t="n">
        <v>9.5</v>
      </c>
      <c r="H16039" s="14" t="n">
        <v>34.16</v>
      </c>
      <c r="I16039" s="14" t="n">
        <v>9.5</v>
      </c>
      <c r="J16039" s="23" t="n">
        <f aca="false">IF(AND(E16039="Priority",ISNUMBER('Cost model'!N125)),'Cost model'!N125,'Cost model'!M125)</f>
        <v>40</v>
      </c>
      <c r="K16039" s="14" t="n">
        <f aca="false">J16039-H16039</f>
        <v>5.84</v>
      </c>
      <c r="L16039" s="14" t="n">
        <f aca="false">G16039-H16039</f>
        <v>-24.66</v>
      </c>
    </row>
    <row r="16040" customFormat="false" ht="15" hidden="false" customHeight="false" outlineLevel="0" collapsed="false">
      <c r="A16040" s="2" t="s">
        <v>221</v>
      </c>
      <c r="B16040" s="2" t="s">
        <v>221</v>
      </c>
      <c r="C16040" s="2" t="s">
        <v>49</v>
      </c>
      <c r="D16040" s="2" t="s">
        <v>12</v>
      </c>
      <c r="E16040" s="2" t="s">
        <v>74</v>
      </c>
      <c r="F16040" s="2" t="s">
        <v>977</v>
      </c>
      <c r="G16040" s="14" t="n">
        <v>19.5</v>
      </c>
      <c r="H16040" s="14" t="n">
        <v>18.82</v>
      </c>
      <c r="I16040" s="14" t="n">
        <v>19.5</v>
      </c>
      <c r="J16040" s="23" t="n">
        <f aca="false">IF(AND(E16040="Priority",ISNUMBER('Cost model'!N742)),'Cost model'!N742,'Cost model'!M742)</f>
        <v>60</v>
      </c>
      <c r="K16040" s="14" t="n">
        <f aca="false">J16040-H16040</f>
        <v>41.18</v>
      </c>
      <c r="L16040" s="14" t="n">
        <f aca="false">G16040-H16040</f>
        <v>0.68</v>
      </c>
    </row>
    <row r="16041" customFormat="false" ht="15" hidden="false" customHeight="false" outlineLevel="0" collapsed="false">
      <c r="A16041" s="2" t="s">
        <v>124</v>
      </c>
      <c r="B16041" s="2" t="s">
        <v>174</v>
      </c>
      <c r="C16041" s="2" t="s">
        <v>49</v>
      </c>
      <c r="D16041" s="2" t="s">
        <v>12</v>
      </c>
      <c r="E16041" s="2" t="s">
        <v>74</v>
      </c>
      <c r="F16041" s="2" t="s">
        <v>976</v>
      </c>
      <c r="G16041" s="14" t="n">
        <v>19.5</v>
      </c>
      <c r="H16041" s="14" t="n">
        <v>41.13</v>
      </c>
      <c r="I16041" s="14" t="n">
        <v>19.5</v>
      </c>
      <c r="J16041" s="23" t="n">
        <f aca="false">IF(AND(E16041="Priority",ISNUMBER('Cost model'!N367)),'Cost model'!N367,'Cost model'!M367)</f>
        <v>60</v>
      </c>
      <c r="K16041" s="14" t="n">
        <f aca="false">J16041-H16041</f>
        <v>18.87</v>
      </c>
      <c r="L16041" s="14" t="n">
        <f aca="false">G16041-H16041</f>
        <v>-21.63</v>
      </c>
    </row>
    <row r="16042" customFormat="false" ht="15" hidden="false" customHeight="false" outlineLevel="0" collapsed="false">
      <c r="A16042" s="2" t="s">
        <v>142</v>
      </c>
      <c r="B16042" s="2" t="s">
        <v>142</v>
      </c>
      <c r="C16042" s="2" t="s">
        <v>47</v>
      </c>
      <c r="D16042" s="2" t="s">
        <v>10</v>
      </c>
      <c r="E16042" s="2" t="s">
        <v>74</v>
      </c>
      <c r="F16042" s="2" t="s">
        <v>977</v>
      </c>
      <c r="G16042" s="14" t="n">
        <v>9.5</v>
      </c>
      <c r="H16042" s="14" t="n">
        <v>6.68</v>
      </c>
      <c r="I16042" s="14" t="n">
        <v>9.5</v>
      </c>
      <c r="J16042" s="23" t="n">
        <f aca="false">IF(AND(E16042="Priority",ISNUMBER('Cost model'!N632)),'Cost model'!N632,'Cost model'!M632)</f>
        <v>9.5</v>
      </c>
      <c r="K16042" s="14" t="n">
        <f aca="false">J16042-H16042</f>
        <v>2.82</v>
      </c>
      <c r="L16042" s="14" t="n">
        <f aca="false">G16042-H16042</f>
        <v>2.82</v>
      </c>
    </row>
    <row r="16043" customFormat="false" ht="15" hidden="false" customHeight="false" outlineLevel="0" collapsed="false">
      <c r="A16043" s="2" t="s">
        <v>124</v>
      </c>
      <c r="B16043" s="2" t="s">
        <v>174</v>
      </c>
      <c r="C16043" s="2" t="s">
        <v>48</v>
      </c>
      <c r="D16043" s="2" t="s">
        <v>10</v>
      </c>
      <c r="E16043" s="2" t="s">
        <v>74</v>
      </c>
      <c r="F16043" s="2" t="s">
        <v>976</v>
      </c>
      <c r="G16043" s="14" t="n">
        <v>12.5</v>
      </c>
      <c r="H16043" s="14" t="n">
        <v>31.41</v>
      </c>
      <c r="I16043" s="14" t="n">
        <v>14.5</v>
      </c>
      <c r="J16043" s="23" t="n">
        <f aca="false">IF(AND(E16043="Priority",ISNUMBER('Cost model'!N363)),'Cost model'!N363,'Cost model'!M363)</f>
        <v>15.5</v>
      </c>
      <c r="K16043" s="14" t="n">
        <f aca="false">J16043-H16043</f>
        <v>-15.91</v>
      </c>
      <c r="L16043" s="14" t="n">
        <f aca="false">G16043-H16043</f>
        <v>-18.91</v>
      </c>
    </row>
    <row r="16044" customFormat="false" ht="15" hidden="false" customHeight="false" outlineLevel="0" collapsed="false">
      <c r="A16044" s="2" t="s">
        <v>174</v>
      </c>
      <c r="B16044" s="2" t="s">
        <v>174</v>
      </c>
      <c r="C16044" s="2" t="s">
        <v>48</v>
      </c>
      <c r="D16044" s="2" t="s">
        <v>10</v>
      </c>
      <c r="E16044" s="2" t="s">
        <v>74</v>
      </c>
      <c r="F16044" s="2" t="s">
        <v>977</v>
      </c>
      <c r="G16044" s="14" t="n">
        <v>12.5</v>
      </c>
      <c r="H16044" s="14" t="n">
        <v>12.2</v>
      </c>
      <c r="I16044" s="14" t="n">
        <v>12.5</v>
      </c>
      <c r="J16044" s="23" t="n">
        <f aca="false">IF(AND(E16044="Priority",ISNUMBER('Cost model'!N168)),'Cost model'!N168,'Cost model'!M168)</f>
        <v>13.5</v>
      </c>
      <c r="K16044" s="14" t="n">
        <f aca="false">J16044-H16044</f>
        <v>1.3</v>
      </c>
      <c r="L16044" s="14" t="n">
        <f aca="false">G16044-H16044</f>
        <v>0.300000000000001</v>
      </c>
    </row>
    <row r="16045" customFormat="false" ht="15" hidden="false" customHeight="false" outlineLevel="0" collapsed="false">
      <c r="A16045" s="2" t="s">
        <v>221</v>
      </c>
      <c r="B16045" s="2" t="s">
        <v>221</v>
      </c>
      <c r="C16045" s="2" t="s">
        <v>47</v>
      </c>
      <c r="D16045" s="2" t="s">
        <v>12</v>
      </c>
      <c r="E16045" s="2" t="s">
        <v>74</v>
      </c>
      <c r="F16045" s="2" t="s">
        <v>977</v>
      </c>
      <c r="G16045" s="14" t="n">
        <v>9.5</v>
      </c>
      <c r="H16045" s="14" t="n">
        <v>30.09</v>
      </c>
      <c r="I16045" s="14" t="n">
        <v>9.5</v>
      </c>
      <c r="J16045" s="23" t="n">
        <f aca="false">IF(AND(E16045="Priority",ISNUMBER('Cost model'!N740)),'Cost model'!N740,'Cost model'!M740)</f>
        <v>22.5</v>
      </c>
      <c r="K16045" s="14" t="n">
        <f aca="false">J16045-H16045</f>
        <v>-7.59</v>
      </c>
      <c r="L16045" s="14" t="n">
        <f aca="false">G16045-H16045</f>
        <v>-20.59</v>
      </c>
    </row>
    <row r="16046" customFormat="false" ht="15" hidden="false" customHeight="false" outlineLevel="0" collapsed="false">
      <c r="A16046" s="2" t="s">
        <v>124</v>
      </c>
      <c r="B16046" s="2" t="s">
        <v>142</v>
      </c>
      <c r="C16046" s="2" t="s">
        <v>48</v>
      </c>
      <c r="D16046" s="2" t="s">
        <v>10</v>
      </c>
      <c r="E16046" s="2" t="s">
        <v>74</v>
      </c>
      <c r="F16046" s="2" t="s">
        <v>976</v>
      </c>
      <c r="G16046" s="14" t="n">
        <v>17.5</v>
      </c>
      <c r="H16046" s="14" t="n">
        <v>22.98</v>
      </c>
      <c r="I16046" s="14" t="n">
        <v>14.5</v>
      </c>
      <c r="J16046" s="23" t="n">
        <f aca="false">IF(AND(E16046="Priority",ISNUMBER('Cost model'!N333)),'Cost model'!N333,'Cost model'!M333)</f>
        <v>18.5</v>
      </c>
      <c r="K16046" s="14" t="n">
        <f aca="false">J16046-H16046</f>
        <v>-4.48</v>
      </c>
      <c r="L16046" s="14" t="n">
        <f aca="false">G16046-H16046</f>
        <v>-5.48</v>
      </c>
    </row>
    <row r="16047" customFormat="false" ht="15" hidden="false" customHeight="false" outlineLevel="0" collapsed="false">
      <c r="A16047" s="2" t="s">
        <v>142</v>
      </c>
      <c r="B16047" s="2" t="s">
        <v>142</v>
      </c>
      <c r="C16047" s="2" t="s">
        <v>47</v>
      </c>
      <c r="D16047" s="2" t="s">
        <v>10</v>
      </c>
      <c r="E16047" s="2" t="s">
        <v>74</v>
      </c>
      <c r="F16047" s="2" t="s">
        <v>977</v>
      </c>
      <c r="G16047" s="14" t="n">
        <v>9.5</v>
      </c>
      <c r="H16047" s="14" t="n">
        <v>7.95</v>
      </c>
      <c r="I16047" s="14" t="n">
        <v>9.5</v>
      </c>
      <c r="J16047" s="23" t="n">
        <f aca="false">IF(AND(E16047="Priority",ISNUMBER('Cost model'!N632)),'Cost model'!N632,'Cost model'!M632)</f>
        <v>9.5</v>
      </c>
      <c r="K16047" s="14" t="n">
        <f aca="false">J16047-H16047</f>
        <v>1.55</v>
      </c>
      <c r="L16047" s="14" t="n">
        <f aca="false">G16047-H16047</f>
        <v>1.55</v>
      </c>
    </row>
    <row r="16048" customFormat="false" ht="15" hidden="false" customHeight="false" outlineLevel="0" collapsed="false">
      <c r="A16048" s="2" t="s">
        <v>221</v>
      </c>
      <c r="B16048" s="2" t="s">
        <v>221</v>
      </c>
      <c r="C16048" s="2" t="s">
        <v>47</v>
      </c>
      <c r="D16048" s="2" t="s">
        <v>10</v>
      </c>
      <c r="E16048" s="2" t="s">
        <v>83</v>
      </c>
      <c r="F16048" s="2" t="s">
        <v>977</v>
      </c>
      <c r="G16048" s="14" t="n">
        <v>14.5</v>
      </c>
      <c r="H16048" s="14" t="n">
        <v>15.16</v>
      </c>
      <c r="I16048" s="14" t="n">
        <v>14.5</v>
      </c>
      <c r="J16048" s="23" t="n">
        <f aca="false">IF(AND(E16048="Priority",ISNUMBER('Cost model'!N737)),'Cost model'!N737,'Cost model'!M737)</f>
        <v>13.5</v>
      </c>
      <c r="K16048" s="14" t="n">
        <f aca="false">J16048-H16048</f>
        <v>-1.66</v>
      </c>
      <c r="L16048" s="14" t="n">
        <f aca="false">G16048-H16048</f>
        <v>-0.66</v>
      </c>
    </row>
    <row r="16049" customFormat="false" ht="15" hidden="false" customHeight="false" outlineLevel="0" collapsed="false">
      <c r="A16049" s="2" t="s">
        <v>174</v>
      </c>
      <c r="B16049" s="2" t="s">
        <v>174</v>
      </c>
      <c r="C16049" s="2" t="s">
        <v>48</v>
      </c>
      <c r="D16049" s="2" t="s">
        <v>12</v>
      </c>
      <c r="E16049" s="2" t="s">
        <v>74</v>
      </c>
      <c r="F16049" s="2" t="s">
        <v>977</v>
      </c>
      <c r="G16049" s="14" t="n">
        <v>12.5</v>
      </c>
      <c r="H16049" s="14" t="n">
        <v>26.02</v>
      </c>
      <c r="I16049" s="14" t="n">
        <v>12.5</v>
      </c>
      <c r="J16049" s="23" t="n">
        <f aca="false">IF(AND(E16049="Priority",ISNUMBER('Cost model'!N171)),'Cost model'!N171,'Cost model'!M171)</f>
        <v>40</v>
      </c>
      <c r="K16049" s="14" t="n">
        <f aca="false">J16049-H16049</f>
        <v>13.98</v>
      </c>
      <c r="L16049" s="14" t="n">
        <f aca="false">G16049-H16049</f>
        <v>-13.52</v>
      </c>
    </row>
    <row r="16050" customFormat="false" ht="15" hidden="false" customHeight="false" outlineLevel="0" collapsed="false">
      <c r="A16050" s="2" t="s">
        <v>221</v>
      </c>
      <c r="B16050" s="2" t="s">
        <v>221</v>
      </c>
      <c r="C16050" s="2" t="s">
        <v>49</v>
      </c>
      <c r="D16050" s="2" t="s">
        <v>14</v>
      </c>
      <c r="E16050" s="2" t="s">
        <v>83</v>
      </c>
      <c r="F16050" s="2" t="s">
        <v>977</v>
      </c>
      <c r="G16050" s="14" t="n">
        <v>150</v>
      </c>
      <c r="H16050" s="14" t="n">
        <v>270.31</v>
      </c>
      <c r="I16050" s="14" t="n">
        <v>150</v>
      </c>
      <c r="J16050" s="23" t="n">
        <f aca="false">IF(AND(E16050="Priority",ISNUMBER('Cost model'!N748)),'Cost model'!N748,'Cost model'!M748)</f>
        <v>285</v>
      </c>
      <c r="K16050" s="14" t="n">
        <f aca="false">J16050-H16050</f>
        <v>14.69</v>
      </c>
      <c r="L16050" s="14" t="n">
        <f aca="false">G16050-H16050</f>
        <v>-120.31</v>
      </c>
    </row>
    <row r="16051" customFormat="false" ht="15" hidden="false" customHeight="false" outlineLevel="0" collapsed="false">
      <c r="A16051" s="2" t="s">
        <v>174</v>
      </c>
      <c r="B16051" s="2" t="s">
        <v>158</v>
      </c>
      <c r="C16051" s="2" t="s">
        <v>48</v>
      </c>
      <c r="D16051" s="2" t="s">
        <v>10</v>
      </c>
      <c r="E16051" s="2" t="s">
        <v>83</v>
      </c>
      <c r="F16051" s="2" t="s">
        <v>976</v>
      </c>
      <c r="G16051" s="14" t="n">
        <v>19.5</v>
      </c>
      <c r="H16051" s="14" t="n">
        <v>55.28</v>
      </c>
      <c r="I16051" s="14" t="n">
        <v>19.5</v>
      </c>
      <c r="J16051" s="23" t="n">
        <f aca="false">IF(AND(E16051="Priority",ISNUMBER('Cost model'!N138)),'Cost model'!N138,'Cost model'!M138)</f>
        <v>22.5</v>
      </c>
      <c r="K16051" s="14" t="n">
        <f aca="false">J16051-H16051</f>
        <v>-32.78</v>
      </c>
      <c r="L16051" s="14" t="n">
        <f aca="false">G16051-H16051</f>
        <v>-35.78</v>
      </c>
    </row>
    <row r="16052" customFormat="false" ht="15" hidden="false" customHeight="false" outlineLevel="0" collapsed="false">
      <c r="A16052" s="2" t="s">
        <v>142</v>
      </c>
      <c r="B16052" s="2" t="s">
        <v>142</v>
      </c>
      <c r="C16052" s="2" t="s">
        <v>48</v>
      </c>
      <c r="D16052" s="2" t="s">
        <v>12</v>
      </c>
      <c r="E16052" s="2" t="s">
        <v>83</v>
      </c>
      <c r="F16052" s="2" t="s">
        <v>977</v>
      </c>
      <c r="G16052" s="14" t="n">
        <v>19.5</v>
      </c>
      <c r="H16052" s="14" t="n">
        <v>41.13</v>
      </c>
      <c r="I16052" s="14" t="n">
        <v>19.5</v>
      </c>
      <c r="J16052" s="23" t="n">
        <f aca="false">IF(AND(E16052="Priority",ISNUMBER('Cost model'!N636)),'Cost model'!N636,'Cost model'!M636)</f>
        <v>55</v>
      </c>
      <c r="K16052" s="14" t="n">
        <f aca="false">J16052-H16052</f>
        <v>13.87</v>
      </c>
      <c r="L16052" s="14" t="n">
        <f aca="false">G16052-H16052</f>
        <v>-21.63</v>
      </c>
    </row>
    <row r="16053" customFormat="false" ht="15" hidden="false" customHeight="false" outlineLevel="0" collapsed="false">
      <c r="A16053" s="2" t="s">
        <v>142</v>
      </c>
      <c r="B16053" s="2" t="s">
        <v>221</v>
      </c>
      <c r="C16053" s="2" t="s">
        <v>47</v>
      </c>
      <c r="D16053" s="2" t="s">
        <v>10</v>
      </c>
      <c r="E16053" s="2" t="s">
        <v>74</v>
      </c>
      <c r="F16053" s="2" t="s">
        <v>976</v>
      </c>
      <c r="G16053" s="14" t="n">
        <v>9.5</v>
      </c>
      <c r="H16053" s="14" t="n">
        <v>14.05</v>
      </c>
      <c r="I16053" s="14" t="n">
        <v>19.5</v>
      </c>
      <c r="J16053" s="23" t="n">
        <f aca="false">IF(AND(E16053="Priority",ISNUMBER('Cost model'!N677)),'Cost model'!N677,'Cost model'!M677)</f>
        <v>13.5</v>
      </c>
      <c r="K16053" s="14" t="n">
        <f aca="false">J16053-H16053</f>
        <v>-0.550000000000001</v>
      </c>
      <c r="L16053" s="14" t="n">
        <f aca="false">G16053-H16053</f>
        <v>-4.55</v>
      </c>
    </row>
    <row r="16054" customFormat="false" ht="15" hidden="false" customHeight="false" outlineLevel="0" collapsed="false">
      <c r="A16054" s="2" t="s">
        <v>158</v>
      </c>
      <c r="B16054" s="2" t="s">
        <v>158</v>
      </c>
      <c r="C16054" s="2" t="s">
        <v>47</v>
      </c>
      <c r="D16054" s="2" t="s">
        <v>10</v>
      </c>
      <c r="E16054" s="2" t="s">
        <v>83</v>
      </c>
      <c r="F16054" s="2" t="s">
        <v>977</v>
      </c>
      <c r="G16054" s="14" t="n">
        <v>14.5</v>
      </c>
      <c r="H16054" s="14" t="n">
        <v>7.98</v>
      </c>
      <c r="I16054" s="14" t="n">
        <v>14.5</v>
      </c>
      <c r="J16054" s="23" t="n">
        <f aca="false">IF(AND(E16054="Priority",ISNUMBER('Cost model'!N422)),'Cost model'!N422,'Cost model'!M422)</f>
        <v>13.5</v>
      </c>
      <c r="K16054" s="14" t="n">
        <f aca="false">J16054-H16054</f>
        <v>5.52</v>
      </c>
      <c r="L16054" s="14" t="n">
        <f aca="false">G16054-H16054</f>
        <v>6.52</v>
      </c>
    </row>
    <row r="16055" customFormat="false" ht="15" hidden="false" customHeight="false" outlineLevel="0" collapsed="false">
      <c r="A16055" s="2" t="s">
        <v>142</v>
      </c>
      <c r="B16055" s="2" t="s">
        <v>142</v>
      </c>
      <c r="C16055" s="2" t="s">
        <v>47</v>
      </c>
      <c r="D16055" s="2" t="s">
        <v>12</v>
      </c>
      <c r="E16055" s="2" t="s">
        <v>74</v>
      </c>
      <c r="F16055" s="2" t="s">
        <v>977</v>
      </c>
      <c r="G16055" s="14" t="n">
        <v>9.5</v>
      </c>
      <c r="H16055" s="14" t="n">
        <v>7.98</v>
      </c>
      <c r="I16055" s="14" t="n">
        <v>9.5</v>
      </c>
      <c r="J16055" s="23" t="n">
        <f aca="false">IF(AND(E16055="Priority",ISNUMBER('Cost model'!N635)),'Cost model'!N635,'Cost model'!M635)</f>
        <v>30.5</v>
      </c>
      <c r="K16055" s="14" t="n">
        <f aca="false">J16055-H16055</f>
        <v>22.52</v>
      </c>
      <c r="L16055" s="14" t="n">
        <f aca="false">G16055-H16055</f>
        <v>1.52</v>
      </c>
    </row>
    <row r="16056" customFormat="false" ht="15" hidden="false" customHeight="false" outlineLevel="0" collapsed="false">
      <c r="A16056" s="2" t="s">
        <v>221</v>
      </c>
      <c r="B16056" s="2" t="s">
        <v>221</v>
      </c>
      <c r="C16056" s="2" t="s">
        <v>49</v>
      </c>
      <c r="D16056" s="2" t="s">
        <v>12</v>
      </c>
      <c r="E16056" s="2" t="s">
        <v>74</v>
      </c>
      <c r="F16056" s="2" t="s">
        <v>977</v>
      </c>
      <c r="G16056" s="14" t="n">
        <v>19.5</v>
      </c>
      <c r="H16056" s="14" t="n">
        <v>88.46</v>
      </c>
      <c r="I16056" s="14" t="n">
        <v>19.5</v>
      </c>
      <c r="J16056" s="23" t="n">
        <f aca="false">IF(AND(E16056="Priority",ISNUMBER('Cost model'!N742)),'Cost model'!N742,'Cost model'!M742)</f>
        <v>60</v>
      </c>
      <c r="K16056" s="14" t="n">
        <f aca="false">J16056-H16056</f>
        <v>-28.46</v>
      </c>
      <c r="L16056" s="14" t="n">
        <f aca="false">G16056-H16056</f>
        <v>-68.96</v>
      </c>
    </row>
    <row r="16057" customFormat="false" ht="15" hidden="false" customHeight="false" outlineLevel="0" collapsed="false">
      <c r="A16057" s="2" t="s">
        <v>124</v>
      </c>
      <c r="B16057" s="2" t="s">
        <v>174</v>
      </c>
      <c r="C16057" s="2" t="s">
        <v>47</v>
      </c>
      <c r="D16057" s="2" t="s">
        <v>10</v>
      </c>
      <c r="E16057" s="2" t="s">
        <v>74</v>
      </c>
      <c r="F16057" s="2" t="s">
        <v>976</v>
      </c>
      <c r="G16057" s="14" t="n">
        <v>14.5</v>
      </c>
      <c r="H16057" s="14" t="n">
        <v>8.61</v>
      </c>
      <c r="I16057" s="14" t="n">
        <v>14.5</v>
      </c>
      <c r="J16057" s="23" t="n">
        <f aca="false">IF(AND(E16057="Priority",ISNUMBER('Cost model'!N362)),'Cost model'!N362,'Cost model'!M362)</f>
        <v>10.5</v>
      </c>
      <c r="K16057" s="14" t="n">
        <f aca="false">J16057-H16057</f>
        <v>1.89</v>
      </c>
      <c r="L16057" s="14" t="n">
        <f aca="false">G16057-H16057</f>
        <v>5.89</v>
      </c>
    </row>
    <row r="16058" customFormat="false" ht="15" hidden="false" customHeight="false" outlineLevel="0" collapsed="false">
      <c r="A16058" s="2" t="s">
        <v>221</v>
      </c>
      <c r="B16058" s="2" t="s">
        <v>158</v>
      </c>
      <c r="C16058" s="2" t="s">
        <v>47</v>
      </c>
      <c r="D16058" s="2" t="s">
        <v>12</v>
      </c>
      <c r="E16058" s="2" t="s">
        <v>74</v>
      </c>
      <c r="F16058" s="2" t="s">
        <v>976</v>
      </c>
      <c r="G16058" s="14" t="n">
        <v>19.5</v>
      </c>
      <c r="H16058" s="14" t="n">
        <v>62.87</v>
      </c>
      <c r="I16058" s="14" t="n">
        <v>19.5</v>
      </c>
      <c r="J16058" s="23" t="n">
        <f aca="false">IF(AND(E16058="Priority",ISNUMBER('Cost model'!N755)),'Cost model'!N755,'Cost model'!M755)</f>
        <v>50</v>
      </c>
      <c r="K16058" s="14" t="n">
        <f aca="false">J16058-H16058</f>
        <v>-12.87</v>
      </c>
      <c r="L16058" s="14" t="n">
        <f aca="false">G16058-H16058</f>
        <v>-43.37</v>
      </c>
    </row>
    <row r="16059" customFormat="false" ht="15" hidden="false" customHeight="false" outlineLevel="0" collapsed="false">
      <c r="A16059" s="2" t="s">
        <v>174</v>
      </c>
      <c r="B16059" s="2" t="s">
        <v>174</v>
      </c>
      <c r="C16059" s="2" t="s">
        <v>48</v>
      </c>
      <c r="D16059" s="2" t="s">
        <v>10</v>
      </c>
      <c r="E16059" s="2" t="s">
        <v>83</v>
      </c>
      <c r="F16059" s="2" t="s">
        <v>977</v>
      </c>
      <c r="G16059" s="14" t="n">
        <v>17.5</v>
      </c>
      <c r="H16059" s="14" t="n">
        <v>13.34</v>
      </c>
      <c r="I16059" s="14" t="n">
        <v>17.5</v>
      </c>
      <c r="J16059" s="23" t="n">
        <f aca="false">IF(AND(E16059="Priority",ISNUMBER('Cost model'!N168)),'Cost model'!N168,'Cost model'!M168)</f>
        <v>18.5</v>
      </c>
      <c r="K16059" s="14" t="n">
        <f aca="false">J16059-H16059</f>
        <v>5.16</v>
      </c>
      <c r="L16059" s="14" t="n">
        <f aca="false">G16059-H16059</f>
        <v>4.16</v>
      </c>
    </row>
    <row r="16060" customFormat="false" ht="15" hidden="false" customHeight="false" outlineLevel="0" collapsed="false">
      <c r="A16060" s="2" t="s">
        <v>142</v>
      </c>
      <c r="B16060" s="2" t="s">
        <v>142</v>
      </c>
      <c r="C16060" s="2" t="s">
        <v>48</v>
      </c>
      <c r="D16060" s="2" t="s">
        <v>13</v>
      </c>
      <c r="E16060" s="2" t="s">
        <v>74</v>
      </c>
      <c r="F16060" s="2" t="s">
        <v>977</v>
      </c>
      <c r="G16060" s="14" t="n">
        <v>24.5</v>
      </c>
      <c r="H16060" s="14" t="n">
        <v>43.87</v>
      </c>
      <c r="I16060" s="14" t="n">
        <v>24.5</v>
      </c>
      <c r="J16060" s="23" t="n">
        <f aca="false">IF(AND(E16060="Priority",ISNUMBER('Cost model'!N639)),'Cost model'!N639,'Cost model'!M639)</f>
        <v>60</v>
      </c>
      <c r="K16060" s="14" t="n">
        <f aca="false">J16060-H16060</f>
        <v>16.13</v>
      </c>
      <c r="L16060" s="14" t="n">
        <f aca="false">G16060-H16060</f>
        <v>-19.37</v>
      </c>
    </row>
    <row r="16061" customFormat="false" ht="15" hidden="false" customHeight="false" outlineLevel="0" collapsed="false">
      <c r="A16061" s="2" t="s">
        <v>142</v>
      </c>
      <c r="B16061" s="2" t="s">
        <v>174</v>
      </c>
      <c r="C16061" s="2" t="s">
        <v>47</v>
      </c>
      <c r="D16061" s="2" t="s">
        <v>10</v>
      </c>
      <c r="E16061" s="2" t="s">
        <v>74</v>
      </c>
      <c r="F16061" s="2" t="s">
        <v>976</v>
      </c>
      <c r="G16061" s="14" t="n">
        <v>9.5</v>
      </c>
      <c r="H16061" s="14" t="n">
        <v>8.58</v>
      </c>
      <c r="I16061" s="14" t="n">
        <v>14.5</v>
      </c>
      <c r="J16061" s="23" t="n">
        <f aca="false">IF(AND(E16061="Priority",ISNUMBER('Cost model'!N692)),'Cost model'!N692,'Cost model'!M692)</f>
        <v>9.5</v>
      </c>
      <c r="K16061" s="14" t="n">
        <f aca="false">J16061-H16061</f>
        <v>0.92</v>
      </c>
      <c r="L16061" s="14" t="n">
        <f aca="false">G16061-H16061</f>
        <v>0.92</v>
      </c>
    </row>
    <row r="16062" customFormat="false" ht="15" hidden="false" customHeight="false" outlineLevel="0" collapsed="false">
      <c r="A16062" s="2" t="s">
        <v>174</v>
      </c>
      <c r="B16062" s="2" t="s">
        <v>174</v>
      </c>
      <c r="C16062" s="2" t="s">
        <v>48</v>
      </c>
      <c r="D16062" s="2" t="s">
        <v>12</v>
      </c>
      <c r="E16062" s="2" t="s">
        <v>74</v>
      </c>
      <c r="F16062" s="2" t="s">
        <v>977</v>
      </c>
      <c r="G16062" s="14" t="n">
        <v>12.5</v>
      </c>
      <c r="H16062" s="14" t="n">
        <v>17.04</v>
      </c>
      <c r="I16062" s="14" t="n">
        <v>12.5</v>
      </c>
      <c r="J16062" s="23" t="n">
        <f aca="false">IF(AND(E16062="Priority",ISNUMBER('Cost model'!N171)),'Cost model'!N171,'Cost model'!M171)</f>
        <v>40</v>
      </c>
      <c r="K16062" s="14" t="n">
        <f aca="false">J16062-H16062</f>
        <v>22.96</v>
      </c>
      <c r="L16062" s="14" t="n">
        <f aca="false">G16062-H16062</f>
        <v>-4.54</v>
      </c>
    </row>
    <row r="16063" customFormat="false" ht="15" hidden="false" customHeight="false" outlineLevel="0" collapsed="false">
      <c r="A16063" s="2" t="s">
        <v>124</v>
      </c>
      <c r="B16063" s="2" t="s">
        <v>174</v>
      </c>
      <c r="C16063" s="2" t="s">
        <v>49</v>
      </c>
      <c r="D16063" s="2" t="s">
        <v>12</v>
      </c>
      <c r="E16063" s="2" t="s">
        <v>74</v>
      </c>
      <c r="F16063" s="2" t="s">
        <v>976</v>
      </c>
      <c r="G16063" s="14" t="n">
        <v>29.5</v>
      </c>
      <c r="H16063" s="14" t="n">
        <v>69.71</v>
      </c>
      <c r="I16063" s="14" t="n">
        <v>19.5</v>
      </c>
      <c r="J16063" s="23" t="n">
        <f aca="false">IF(AND(E16063="Priority",ISNUMBER('Cost model'!N367)),'Cost model'!N367,'Cost model'!M367)</f>
        <v>60</v>
      </c>
      <c r="K16063" s="14" t="n">
        <f aca="false">J16063-H16063</f>
        <v>-9.70999999999999</v>
      </c>
      <c r="L16063" s="14" t="n">
        <f aca="false">G16063-H16063</f>
        <v>-40.21</v>
      </c>
    </row>
    <row r="16064" customFormat="false" ht="15" hidden="false" customHeight="false" outlineLevel="0" collapsed="false">
      <c r="A16064" s="2" t="s">
        <v>342</v>
      </c>
      <c r="B16064" s="2" t="s">
        <v>142</v>
      </c>
      <c r="C16064" s="2" t="s">
        <v>49</v>
      </c>
      <c r="D16064" s="2" t="s">
        <v>12</v>
      </c>
      <c r="E16064" s="2" t="s">
        <v>74</v>
      </c>
      <c r="F16064" s="2" t="s">
        <v>976</v>
      </c>
      <c r="G16064" s="14" t="n">
        <v>24.5</v>
      </c>
      <c r="H16064" s="14" t="n">
        <v>32.84</v>
      </c>
      <c r="I16064" s="14" t="n">
        <v>24.5</v>
      </c>
      <c r="J16064" s="23" t="n">
        <f aca="false">IF(AND(E16064="Priority",ISNUMBER('Cost model'!N232)),'Cost model'!N232,'Cost model'!M232)</f>
        <v>80</v>
      </c>
      <c r="K16064" s="14" t="n">
        <f aca="false">J16064-H16064</f>
        <v>47.16</v>
      </c>
      <c r="L16064" s="14" t="n">
        <f aca="false">G16064-H16064</f>
        <v>-8.34</v>
      </c>
    </row>
    <row r="16065" customFormat="false" ht="15" hidden="false" customHeight="false" outlineLevel="0" collapsed="false">
      <c r="A16065" s="2" t="s">
        <v>142</v>
      </c>
      <c r="B16065" s="2" t="s">
        <v>142</v>
      </c>
      <c r="C16065" s="2" t="s">
        <v>47</v>
      </c>
      <c r="D16065" s="2" t="s">
        <v>12</v>
      </c>
      <c r="E16065" s="2" t="s">
        <v>74</v>
      </c>
      <c r="F16065" s="2" t="s">
        <v>977</v>
      </c>
      <c r="G16065" s="14" t="n">
        <v>9.5</v>
      </c>
      <c r="H16065" s="14" t="n">
        <v>25.76</v>
      </c>
      <c r="I16065" s="14" t="n">
        <v>9.5</v>
      </c>
      <c r="J16065" s="23" t="n">
        <f aca="false">IF(AND(E16065="Priority",ISNUMBER('Cost model'!N635)),'Cost model'!N635,'Cost model'!M635)</f>
        <v>30.5</v>
      </c>
      <c r="K16065" s="14" t="n">
        <f aca="false">J16065-H16065</f>
        <v>4.74</v>
      </c>
      <c r="L16065" s="14" t="n">
        <f aca="false">G16065-H16065</f>
        <v>-16.26</v>
      </c>
    </row>
    <row r="16066" customFormat="false" ht="15" hidden="false" customHeight="false" outlineLevel="0" collapsed="false">
      <c r="A16066" s="2" t="s">
        <v>174</v>
      </c>
      <c r="B16066" s="2" t="s">
        <v>174</v>
      </c>
      <c r="C16066" s="2" t="s">
        <v>47</v>
      </c>
      <c r="D16066" s="2" t="s">
        <v>13</v>
      </c>
      <c r="E16066" s="2" t="s">
        <v>74</v>
      </c>
      <c r="F16066" s="2" t="s">
        <v>977</v>
      </c>
      <c r="G16066" s="14" t="n">
        <v>19</v>
      </c>
      <c r="H16066" s="14" t="n">
        <v>87.76</v>
      </c>
      <c r="I16066" s="14" t="n">
        <v>19</v>
      </c>
      <c r="J16066" s="23" t="n">
        <f aca="false">IF(AND(E16066="Priority",ISNUMBER('Cost model'!N173)),'Cost model'!N173,'Cost model'!M173)</f>
        <v>60</v>
      </c>
      <c r="K16066" s="14" t="n">
        <f aca="false">J16066-H16066</f>
        <v>-27.76</v>
      </c>
      <c r="L16066" s="14" t="n">
        <f aca="false">G16066-H16066</f>
        <v>-68.76</v>
      </c>
    </row>
    <row r="16067" customFormat="false" ht="15" hidden="false" customHeight="false" outlineLevel="0" collapsed="false">
      <c r="A16067" s="2" t="s">
        <v>124</v>
      </c>
      <c r="B16067" s="2" t="s">
        <v>174</v>
      </c>
      <c r="C16067" s="2" t="s">
        <v>47</v>
      </c>
      <c r="D16067" s="2" t="s">
        <v>12</v>
      </c>
      <c r="E16067" s="2" t="s">
        <v>74</v>
      </c>
      <c r="F16067" s="2" t="s">
        <v>976</v>
      </c>
      <c r="G16067" s="14" t="n">
        <v>9.5</v>
      </c>
      <c r="H16067" s="14" t="n">
        <v>36</v>
      </c>
      <c r="I16067" s="14" t="n">
        <v>19.5</v>
      </c>
      <c r="J16067" s="23" t="n">
        <f aca="false">IF(AND(E16067="Priority",ISNUMBER('Cost model'!N365)),'Cost model'!N365,'Cost model'!M365)</f>
        <v>45</v>
      </c>
      <c r="K16067" s="14" t="n">
        <f aca="false">J16067-H16067</f>
        <v>9</v>
      </c>
      <c r="L16067" s="14" t="n">
        <f aca="false">G16067-H16067</f>
        <v>-26.5</v>
      </c>
    </row>
    <row r="16068" customFormat="false" ht="15" hidden="false" customHeight="false" outlineLevel="0" collapsed="false">
      <c r="A16068" s="2" t="s">
        <v>221</v>
      </c>
      <c r="B16068" s="2" t="s">
        <v>158</v>
      </c>
      <c r="C16068" s="2" t="s">
        <v>47</v>
      </c>
      <c r="D16068" s="2" t="s">
        <v>10</v>
      </c>
      <c r="E16068" s="2" t="s">
        <v>74</v>
      </c>
      <c r="F16068" s="2" t="s">
        <v>976</v>
      </c>
      <c r="G16068" s="14" t="n">
        <v>14.5</v>
      </c>
      <c r="H16068" s="14" t="n">
        <v>9.88</v>
      </c>
      <c r="I16068" s="14" t="n">
        <v>14.5</v>
      </c>
      <c r="J16068" s="23" t="n">
        <f aca="false">IF(AND(E16068="Priority",ISNUMBER('Cost model'!N752)),'Cost model'!N752,'Cost model'!M752)</f>
        <v>12.5</v>
      </c>
      <c r="K16068" s="14" t="n">
        <f aca="false">J16068-H16068</f>
        <v>2.62</v>
      </c>
      <c r="L16068" s="14" t="n">
        <f aca="false">G16068-H16068</f>
        <v>4.62</v>
      </c>
    </row>
    <row r="16069" customFormat="false" ht="15" hidden="false" customHeight="false" outlineLevel="0" collapsed="false">
      <c r="A16069" s="2" t="s">
        <v>174</v>
      </c>
      <c r="B16069" s="2" t="s">
        <v>174</v>
      </c>
      <c r="C16069" s="2" t="s">
        <v>47</v>
      </c>
      <c r="D16069" s="2" t="s">
        <v>10</v>
      </c>
      <c r="E16069" s="2" t="s">
        <v>74</v>
      </c>
      <c r="F16069" s="2" t="s">
        <v>977</v>
      </c>
      <c r="G16069" s="14" t="n">
        <v>9.5</v>
      </c>
      <c r="H16069" s="14" t="n">
        <v>6.63</v>
      </c>
      <c r="I16069" s="14" t="n">
        <v>9.5</v>
      </c>
      <c r="J16069" s="23" t="n">
        <f aca="false">IF(AND(E16069="Priority",ISNUMBER('Cost model'!N167)),'Cost model'!N167,'Cost model'!M167)</f>
        <v>8.5</v>
      </c>
      <c r="K16069" s="14" t="n">
        <f aca="false">J16069-H16069</f>
        <v>1.87</v>
      </c>
      <c r="L16069" s="14" t="n">
        <f aca="false">G16069-H16069</f>
        <v>2.87</v>
      </c>
    </row>
    <row r="16070" customFormat="false" ht="15" hidden="false" customHeight="false" outlineLevel="0" collapsed="false">
      <c r="A16070" s="2" t="s">
        <v>174</v>
      </c>
      <c r="B16070" s="2" t="s">
        <v>174</v>
      </c>
      <c r="C16070" s="2" t="s">
        <v>48</v>
      </c>
      <c r="D16070" s="2" t="s">
        <v>10</v>
      </c>
      <c r="E16070" s="2" t="s">
        <v>74</v>
      </c>
      <c r="F16070" s="2" t="s">
        <v>977</v>
      </c>
      <c r="G16070" s="14" t="n">
        <v>12.5</v>
      </c>
      <c r="H16070" s="14" t="n">
        <v>13.34</v>
      </c>
      <c r="I16070" s="14" t="n">
        <v>12.5</v>
      </c>
      <c r="J16070" s="23" t="n">
        <f aca="false">IF(AND(E16070="Priority",ISNUMBER('Cost model'!N168)),'Cost model'!N168,'Cost model'!M168)</f>
        <v>13.5</v>
      </c>
      <c r="K16070" s="14" t="n">
        <f aca="false">J16070-H16070</f>
        <v>0.16</v>
      </c>
      <c r="L16070" s="14" t="n">
        <f aca="false">G16070-H16070</f>
        <v>-0.84</v>
      </c>
    </row>
    <row r="16071" customFormat="false" ht="15" hidden="false" customHeight="false" outlineLevel="0" collapsed="false">
      <c r="A16071" s="2" t="s">
        <v>174</v>
      </c>
      <c r="B16071" s="2" t="s">
        <v>174</v>
      </c>
      <c r="C16071" s="2" t="s">
        <v>48</v>
      </c>
      <c r="D16071" s="2" t="s">
        <v>10</v>
      </c>
      <c r="E16071" s="2" t="s">
        <v>74</v>
      </c>
      <c r="F16071" s="2" t="s">
        <v>977</v>
      </c>
      <c r="G16071" s="14" t="n">
        <v>12.5</v>
      </c>
      <c r="H16071" s="14" t="n">
        <v>13.34</v>
      </c>
      <c r="I16071" s="14" t="n">
        <v>12.5</v>
      </c>
      <c r="J16071" s="23" t="n">
        <f aca="false">IF(AND(E16071="Priority",ISNUMBER('Cost model'!N168)),'Cost model'!N168,'Cost model'!M168)</f>
        <v>13.5</v>
      </c>
      <c r="K16071" s="14" t="n">
        <f aca="false">J16071-H16071</f>
        <v>0.16</v>
      </c>
      <c r="L16071" s="14" t="n">
        <f aca="false">G16071-H16071</f>
        <v>-0.84</v>
      </c>
    </row>
    <row r="16072" customFormat="false" ht="15" hidden="false" customHeight="false" outlineLevel="0" collapsed="false">
      <c r="A16072" s="2" t="s">
        <v>221</v>
      </c>
      <c r="B16072" s="2" t="s">
        <v>221</v>
      </c>
      <c r="C16072" s="2" t="s">
        <v>47</v>
      </c>
      <c r="D16072" s="2" t="s">
        <v>10</v>
      </c>
      <c r="E16072" s="2" t="s">
        <v>83</v>
      </c>
      <c r="F16072" s="2" t="s">
        <v>977</v>
      </c>
      <c r="G16072" s="14" t="n">
        <v>14.5</v>
      </c>
      <c r="H16072" s="14" t="n">
        <v>8.61</v>
      </c>
      <c r="I16072" s="14" t="n">
        <v>14.5</v>
      </c>
      <c r="J16072" s="23" t="n">
        <f aca="false">IF(AND(E16072="Priority",ISNUMBER('Cost model'!N737)),'Cost model'!N737,'Cost model'!M737)</f>
        <v>13.5</v>
      </c>
      <c r="K16072" s="14" t="n">
        <f aca="false">J16072-H16072</f>
        <v>4.89</v>
      </c>
      <c r="L16072" s="14" t="n">
        <f aca="false">G16072-H16072</f>
        <v>5.89</v>
      </c>
    </row>
    <row r="16073" customFormat="false" ht="15" hidden="false" customHeight="false" outlineLevel="0" collapsed="false">
      <c r="A16073" s="2" t="s">
        <v>142</v>
      </c>
      <c r="B16073" s="2" t="s">
        <v>142</v>
      </c>
      <c r="C16073" s="2" t="s">
        <v>47</v>
      </c>
      <c r="D16073" s="2" t="s">
        <v>12</v>
      </c>
      <c r="E16073" s="2" t="s">
        <v>83</v>
      </c>
      <c r="F16073" s="2" t="s">
        <v>977</v>
      </c>
      <c r="G16073" s="14" t="n">
        <v>19.5</v>
      </c>
      <c r="H16073" s="14" t="n">
        <v>27.7</v>
      </c>
      <c r="I16073" s="14" t="n">
        <v>19.5</v>
      </c>
      <c r="J16073" s="23" t="n">
        <f aca="false">IF(AND(E16073="Priority",ISNUMBER('Cost model'!N635)),'Cost model'!N635,'Cost model'!M635)</f>
        <v>40</v>
      </c>
      <c r="K16073" s="14" t="n">
        <f aca="false">J16073-H16073</f>
        <v>12.3</v>
      </c>
      <c r="L16073" s="14" t="n">
        <f aca="false">G16073-H16073</f>
        <v>-8.2</v>
      </c>
    </row>
    <row r="16074" customFormat="false" ht="15" hidden="false" customHeight="false" outlineLevel="0" collapsed="false">
      <c r="A16074" s="2" t="s">
        <v>174</v>
      </c>
      <c r="B16074" s="2" t="s">
        <v>174</v>
      </c>
      <c r="C16074" s="2" t="s">
        <v>47</v>
      </c>
      <c r="D16074" s="2" t="s">
        <v>10</v>
      </c>
      <c r="E16074" s="2" t="s">
        <v>83</v>
      </c>
      <c r="F16074" s="2" t="s">
        <v>977</v>
      </c>
      <c r="G16074" s="14" t="n">
        <v>14.5</v>
      </c>
      <c r="H16074" s="14" t="n">
        <v>8.16</v>
      </c>
      <c r="I16074" s="14" t="n">
        <v>14.5</v>
      </c>
      <c r="J16074" s="23" t="n">
        <f aca="false">IF(AND(E16074="Priority",ISNUMBER('Cost model'!N167)),'Cost model'!N167,'Cost model'!M167)</f>
        <v>13.5</v>
      </c>
      <c r="K16074" s="14" t="n">
        <f aca="false">J16074-H16074</f>
        <v>5.34</v>
      </c>
      <c r="L16074" s="14" t="n">
        <f aca="false">G16074-H16074</f>
        <v>6.34</v>
      </c>
    </row>
    <row r="16075" customFormat="false" ht="15" hidden="false" customHeight="false" outlineLevel="0" collapsed="false">
      <c r="A16075" s="2" t="s">
        <v>142</v>
      </c>
      <c r="B16075" s="2" t="s">
        <v>142</v>
      </c>
      <c r="C16075" s="2" t="s">
        <v>47</v>
      </c>
      <c r="D16075" s="2" t="s">
        <v>12</v>
      </c>
      <c r="E16075" s="2" t="s">
        <v>83</v>
      </c>
      <c r="F16075" s="2" t="s">
        <v>977</v>
      </c>
      <c r="G16075" s="14" t="n">
        <v>19.5</v>
      </c>
      <c r="H16075" s="14" t="n">
        <v>44.62</v>
      </c>
      <c r="I16075" s="14" t="n">
        <v>19.5</v>
      </c>
      <c r="J16075" s="23" t="n">
        <f aca="false">IF(AND(E16075="Priority",ISNUMBER('Cost model'!N635)),'Cost model'!N635,'Cost model'!M635)</f>
        <v>40</v>
      </c>
      <c r="K16075" s="14" t="n">
        <f aca="false">J16075-H16075</f>
        <v>-4.62</v>
      </c>
      <c r="L16075" s="14" t="n">
        <f aca="false">G16075-H16075</f>
        <v>-25.12</v>
      </c>
    </row>
    <row r="16076" customFormat="false" ht="15" hidden="false" customHeight="false" outlineLevel="0" collapsed="false">
      <c r="A16076" s="2" t="s">
        <v>174</v>
      </c>
      <c r="B16076" s="2" t="s">
        <v>174</v>
      </c>
      <c r="C16076" s="2" t="s">
        <v>48</v>
      </c>
      <c r="D16076" s="2" t="s">
        <v>10</v>
      </c>
      <c r="E16076" s="2" t="s">
        <v>74</v>
      </c>
      <c r="F16076" s="2" t="s">
        <v>977</v>
      </c>
      <c r="G16076" s="14" t="n">
        <v>12.5</v>
      </c>
      <c r="H16076" s="14" t="n">
        <v>21.86</v>
      </c>
      <c r="I16076" s="14" t="n">
        <v>12.5</v>
      </c>
      <c r="J16076" s="23" t="n">
        <f aca="false">IF(AND(E16076="Priority",ISNUMBER('Cost model'!N168)),'Cost model'!N168,'Cost model'!M168)</f>
        <v>13.5</v>
      </c>
      <c r="K16076" s="14" t="n">
        <f aca="false">J16076-H16076</f>
        <v>-8.36</v>
      </c>
      <c r="L16076" s="14" t="n">
        <f aca="false">G16076-H16076</f>
        <v>-9.36</v>
      </c>
    </row>
    <row r="16077" customFormat="false" ht="15" hidden="false" customHeight="false" outlineLevel="0" collapsed="false">
      <c r="A16077" s="2" t="s">
        <v>158</v>
      </c>
      <c r="B16077" s="2" t="s">
        <v>158</v>
      </c>
      <c r="C16077" s="2" t="s">
        <v>47</v>
      </c>
      <c r="D16077" s="2" t="s">
        <v>10</v>
      </c>
      <c r="E16077" s="2" t="s">
        <v>74</v>
      </c>
      <c r="F16077" s="2" t="s">
        <v>977</v>
      </c>
      <c r="G16077" s="14" t="n">
        <v>9.5</v>
      </c>
      <c r="H16077" s="14" t="n">
        <v>8.58</v>
      </c>
      <c r="I16077" s="14" t="n">
        <v>9.5</v>
      </c>
      <c r="J16077" s="23" t="n">
        <f aca="false">IF(AND(E16077="Priority",ISNUMBER('Cost model'!N422)),'Cost model'!N422,'Cost model'!M422)</f>
        <v>8.5</v>
      </c>
      <c r="K16077" s="14" t="n">
        <f aca="false">J16077-H16077</f>
        <v>-0.0800000000000001</v>
      </c>
      <c r="L16077" s="14" t="n">
        <f aca="false">G16077-H16077</f>
        <v>0.92</v>
      </c>
    </row>
    <row r="16078" customFormat="false" ht="15" hidden="false" customHeight="false" outlineLevel="0" collapsed="false">
      <c r="A16078" s="2" t="s">
        <v>124</v>
      </c>
      <c r="B16078" s="2" t="s">
        <v>174</v>
      </c>
      <c r="C16078" s="2" t="s">
        <v>49</v>
      </c>
      <c r="D16078" s="2" t="s">
        <v>10</v>
      </c>
      <c r="E16078" s="2" t="s">
        <v>74</v>
      </c>
      <c r="F16078" s="2" t="s">
        <v>976</v>
      </c>
      <c r="G16078" s="14" t="n">
        <v>17.5</v>
      </c>
      <c r="H16078" s="14" t="n">
        <v>12.33</v>
      </c>
      <c r="I16078" s="14" t="n">
        <v>17.5</v>
      </c>
      <c r="J16078" s="23" t="n">
        <f aca="false">IF(AND(E16078="Priority",ISNUMBER('Cost model'!N364)),'Cost model'!N364,'Cost model'!M364)</f>
        <v>16.5</v>
      </c>
      <c r="K16078" s="14" t="n">
        <f aca="false">J16078-H16078</f>
        <v>4.17</v>
      </c>
      <c r="L16078" s="14" t="n">
        <f aca="false">G16078-H16078</f>
        <v>5.17</v>
      </c>
    </row>
    <row r="16079" customFormat="false" ht="15" hidden="false" customHeight="false" outlineLevel="0" collapsed="false">
      <c r="A16079" s="2" t="s">
        <v>174</v>
      </c>
      <c r="B16079" s="2" t="s">
        <v>174</v>
      </c>
      <c r="C16079" s="2" t="s">
        <v>47</v>
      </c>
      <c r="D16079" s="2" t="s">
        <v>12</v>
      </c>
      <c r="E16079" s="2" t="s">
        <v>74</v>
      </c>
      <c r="F16079" s="2" t="s">
        <v>977</v>
      </c>
      <c r="G16079" s="14" t="n">
        <v>9.5</v>
      </c>
      <c r="H16079" s="14" t="n">
        <v>10.57</v>
      </c>
      <c r="I16079" s="14" t="n">
        <v>9.5</v>
      </c>
      <c r="J16079" s="23" t="n">
        <f aca="false">IF(AND(E16079="Priority",ISNUMBER('Cost model'!N170)),'Cost model'!N170,'Cost model'!M170)</f>
        <v>25.5</v>
      </c>
      <c r="K16079" s="14" t="n">
        <f aca="false">J16079-H16079</f>
        <v>14.93</v>
      </c>
      <c r="L16079" s="14" t="n">
        <f aca="false">G16079-H16079</f>
        <v>-1.07</v>
      </c>
    </row>
    <row r="16080" customFormat="false" ht="15" hidden="false" customHeight="false" outlineLevel="0" collapsed="false">
      <c r="A16080" s="2" t="s">
        <v>124</v>
      </c>
      <c r="B16080" s="2" t="s">
        <v>174</v>
      </c>
      <c r="C16080" s="2" t="s">
        <v>47</v>
      </c>
      <c r="D16080" s="2" t="s">
        <v>12</v>
      </c>
      <c r="E16080" s="2" t="s">
        <v>74</v>
      </c>
      <c r="F16080" s="2" t="s">
        <v>976</v>
      </c>
      <c r="G16080" s="14" t="n">
        <v>9.5</v>
      </c>
      <c r="H16080" s="14" t="n">
        <v>63.77</v>
      </c>
      <c r="I16080" s="14" t="n">
        <v>19.5</v>
      </c>
      <c r="J16080" s="23" t="n">
        <f aca="false">IF(AND(E16080="Priority",ISNUMBER('Cost model'!N365)),'Cost model'!N365,'Cost model'!M365)</f>
        <v>45</v>
      </c>
      <c r="K16080" s="14" t="n">
        <f aca="false">J16080-H16080</f>
        <v>-18.77</v>
      </c>
      <c r="L16080" s="14" t="n">
        <f aca="false">G16080-H16080</f>
        <v>-54.27</v>
      </c>
    </row>
    <row r="16081" customFormat="false" ht="15" hidden="false" customHeight="false" outlineLevel="0" collapsed="false">
      <c r="A16081" s="2" t="s">
        <v>174</v>
      </c>
      <c r="B16081" s="2" t="s">
        <v>174</v>
      </c>
      <c r="C16081" s="2" t="s">
        <v>47</v>
      </c>
      <c r="D16081" s="2" t="s">
        <v>10</v>
      </c>
      <c r="E16081" s="2" t="s">
        <v>74</v>
      </c>
      <c r="F16081" s="2" t="s">
        <v>977</v>
      </c>
      <c r="G16081" s="14" t="n">
        <v>9.5</v>
      </c>
      <c r="H16081" s="14" t="n">
        <v>7.3</v>
      </c>
      <c r="I16081" s="14" t="n">
        <v>9.5</v>
      </c>
      <c r="J16081" s="23" t="n">
        <f aca="false">IF(AND(E16081="Priority",ISNUMBER('Cost model'!N167)),'Cost model'!N167,'Cost model'!M167)</f>
        <v>8.5</v>
      </c>
      <c r="K16081" s="14" t="n">
        <f aca="false">J16081-H16081</f>
        <v>1.2</v>
      </c>
      <c r="L16081" s="14" t="n">
        <f aca="false">G16081-H16081</f>
        <v>2.2</v>
      </c>
    </row>
    <row r="16082" customFormat="false" ht="15" hidden="false" customHeight="false" outlineLevel="0" collapsed="false">
      <c r="A16082" s="2" t="s">
        <v>174</v>
      </c>
      <c r="B16082" s="2" t="s">
        <v>174</v>
      </c>
      <c r="C16082" s="2" t="s">
        <v>48</v>
      </c>
      <c r="D16082" s="2" t="s">
        <v>13</v>
      </c>
      <c r="E16082" s="2" t="s">
        <v>74</v>
      </c>
      <c r="F16082" s="2" t="s">
        <v>977</v>
      </c>
      <c r="G16082" s="14" t="n">
        <v>24.5</v>
      </c>
      <c r="H16082" s="14" t="n">
        <v>105.42</v>
      </c>
      <c r="I16082" s="14" t="n">
        <v>24.5</v>
      </c>
      <c r="J16082" s="23" t="n">
        <f aca="false">IF(AND(E16082="Priority",ISNUMBER('Cost model'!N174)),'Cost model'!N174,'Cost model'!M174)</f>
        <v>70</v>
      </c>
      <c r="K16082" s="14" t="n">
        <f aca="false">J16082-H16082</f>
        <v>-35.42</v>
      </c>
      <c r="L16082" s="14" t="n">
        <f aca="false">G16082-H16082</f>
        <v>-80.92</v>
      </c>
    </row>
    <row r="16083" customFormat="false" ht="15" hidden="false" customHeight="false" outlineLevel="0" collapsed="false">
      <c r="A16083" s="2" t="s">
        <v>124</v>
      </c>
      <c r="B16083" s="2" t="s">
        <v>142</v>
      </c>
      <c r="C16083" s="2" t="s">
        <v>47</v>
      </c>
      <c r="D16083" s="2" t="s">
        <v>12</v>
      </c>
      <c r="E16083" s="2" t="s">
        <v>74</v>
      </c>
      <c r="F16083" s="2" t="s">
        <v>976</v>
      </c>
      <c r="G16083" s="14" t="n">
        <v>9.5</v>
      </c>
      <c r="H16083" s="14" t="n">
        <v>36.42</v>
      </c>
      <c r="I16083" s="14" t="n">
        <v>19.5</v>
      </c>
      <c r="J16083" s="23" t="n">
        <f aca="false">IF(AND(E16083="Priority",ISNUMBER('Cost model'!N335)),'Cost model'!N335,'Cost model'!M335)</f>
        <v>45</v>
      </c>
      <c r="K16083" s="14" t="n">
        <f aca="false">J16083-H16083</f>
        <v>8.58</v>
      </c>
      <c r="L16083" s="14" t="n">
        <f aca="false">G16083-H16083</f>
        <v>-26.92</v>
      </c>
    </row>
    <row r="16084" customFormat="false" ht="15" hidden="false" customHeight="false" outlineLevel="0" collapsed="false">
      <c r="A16084" s="2" t="s">
        <v>142</v>
      </c>
      <c r="B16084" s="2" t="s">
        <v>142</v>
      </c>
      <c r="C16084" s="2" t="s">
        <v>47</v>
      </c>
      <c r="D16084" s="2" t="s">
        <v>10</v>
      </c>
      <c r="E16084" s="2" t="s">
        <v>74</v>
      </c>
      <c r="F16084" s="2" t="s">
        <v>977</v>
      </c>
      <c r="G16084" s="14" t="n">
        <v>9.5</v>
      </c>
      <c r="H16084" s="14" t="n">
        <v>8.61</v>
      </c>
      <c r="I16084" s="14" t="n">
        <v>9.5</v>
      </c>
      <c r="J16084" s="23" t="n">
        <f aca="false">IF(AND(E16084="Priority",ISNUMBER('Cost model'!N632)),'Cost model'!N632,'Cost model'!M632)</f>
        <v>9.5</v>
      </c>
      <c r="K16084" s="14" t="n">
        <f aca="false">J16084-H16084</f>
        <v>0.890000000000001</v>
      </c>
      <c r="L16084" s="14" t="n">
        <f aca="false">G16084-H16084</f>
        <v>0.890000000000001</v>
      </c>
    </row>
    <row r="16085" customFormat="false" ht="15" hidden="false" customHeight="false" outlineLevel="0" collapsed="false">
      <c r="A16085" s="2" t="s">
        <v>174</v>
      </c>
      <c r="B16085" s="2" t="s">
        <v>142</v>
      </c>
      <c r="C16085" s="2" t="s">
        <v>47</v>
      </c>
      <c r="D16085" s="2" t="s">
        <v>10</v>
      </c>
      <c r="E16085" s="2" t="s">
        <v>83</v>
      </c>
      <c r="F16085" s="2" t="s">
        <v>976</v>
      </c>
      <c r="G16085" s="14" t="n">
        <v>14.5</v>
      </c>
      <c r="H16085" s="14" t="n">
        <v>8.98</v>
      </c>
      <c r="I16085" s="14" t="n">
        <v>14.5</v>
      </c>
      <c r="J16085" s="23" t="n">
        <f aca="false">IF(AND(E16085="Priority",ISNUMBER('Cost model'!N122)),'Cost model'!N122,'Cost model'!M122)</f>
        <v>18.5</v>
      </c>
      <c r="K16085" s="14" t="n">
        <f aca="false">J16085-H16085</f>
        <v>9.52</v>
      </c>
      <c r="L16085" s="14" t="n">
        <f aca="false">G16085-H16085</f>
        <v>5.52</v>
      </c>
    </row>
    <row r="16086" customFormat="false" ht="15" hidden="false" customHeight="false" outlineLevel="0" collapsed="false">
      <c r="A16086" s="2" t="s">
        <v>142</v>
      </c>
      <c r="B16086" s="2" t="s">
        <v>142</v>
      </c>
      <c r="C16086" s="2" t="s">
        <v>47</v>
      </c>
      <c r="D16086" s="2" t="s">
        <v>14</v>
      </c>
      <c r="E16086" s="2" t="s">
        <v>74</v>
      </c>
      <c r="F16086" s="2" t="s">
        <v>977</v>
      </c>
      <c r="G16086" s="14" t="n">
        <v>25</v>
      </c>
      <c r="H16086" s="14" t="n">
        <v>48.32</v>
      </c>
      <c r="I16086" s="14" t="n">
        <v>25</v>
      </c>
      <c r="J16086" s="23" t="n">
        <f aca="false">IF(AND(E16086="Priority",ISNUMBER('Cost model'!N641)),'Cost model'!N641,'Cost model'!M641)</f>
        <v>75</v>
      </c>
      <c r="K16086" s="14" t="n">
        <f aca="false">J16086-H16086</f>
        <v>26.68</v>
      </c>
      <c r="L16086" s="14" t="n">
        <f aca="false">G16086-H16086</f>
        <v>-23.32</v>
      </c>
    </row>
    <row r="16087" customFormat="false" ht="15" hidden="false" customHeight="false" outlineLevel="0" collapsed="false">
      <c r="A16087" s="2" t="s">
        <v>342</v>
      </c>
      <c r="B16087" s="2" t="s">
        <v>142</v>
      </c>
      <c r="C16087" s="2" t="s">
        <v>47</v>
      </c>
      <c r="D16087" s="2" t="s">
        <v>14</v>
      </c>
      <c r="E16087" s="2" t="s">
        <v>74</v>
      </c>
      <c r="F16087" s="2" t="s">
        <v>976</v>
      </c>
      <c r="G16087" s="14" t="n">
        <v>95</v>
      </c>
      <c r="H16087" s="14" t="n">
        <v>158.16</v>
      </c>
      <c r="I16087" s="14" t="n">
        <v>95</v>
      </c>
      <c r="J16087" s="23" t="n">
        <f aca="false">IF(AND(E16087="Priority",ISNUMBER('Cost model'!N236)),'Cost model'!N236,'Cost model'!M236)</f>
        <v>155</v>
      </c>
      <c r="K16087" s="14" t="n">
        <f aca="false">J16087-H16087</f>
        <v>-3.16</v>
      </c>
      <c r="L16087" s="14" t="n">
        <f aca="false">G16087-H16087</f>
        <v>-63.16</v>
      </c>
    </row>
    <row r="16088" customFormat="false" ht="15" hidden="false" customHeight="false" outlineLevel="0" collapsed="false">
      <c r="A16088" s="2" t="s">
        <v>124</v>
      </c>
      <c r="B16088" s="2" t="s">
        <v>158</v>
      </c>
      <c r="C16088" s="2" t="s">
        <v>49</v>
      </c>
      <c r="D16088" s="2" t="s">
        <v>10</v>
      </c>
      <c r="E16088" s="2" t="s">
        <v>74</v>
      </c>
      <c r="F16088" s="2" t="s">
        <v>976</v>
      </c>
      <c r="G16088" s="14" t="n">
        <v>24.5</v>
      </c>
      <c r="H16088" s="14" t="n">
        <v>22.98</v>
      </c>
      <c r="I16088" s="14" t="n">
        <v>17.5</v>
      </c>
      <c r="J16088" s="23" t="n">
        <f aca="false">IF(AND(E16088="Priority",ISNUMBER('Cost model'!N349)),'Cost model'!N349,'Cost model'!M349)</f>
        <v>20.5</v>
      </c>
      <c r="K16088" s="14" t="n">
        <f aca="false">J16088-H16088</f>
        <v>-2.48</v>
      </c>
      <c r="L16088" s="14" t="n">
        <f aca="false">G16088-H16088</f>
        <v>1.52</v>
      </c>
    </row>
    <row r="16089" customFormat="false" ht="15" hidden="false" customHeight="false" outlineLevel="0" collapsed="false">
      <c r="A16089" s="2" t="s">
        <v>124</v>
      </c>
      <c r="B16089" s="2" t="s">
        <v>158</v>
      </c>
      <c r="C16089" s="2" t="s">
        <v>48</v>
      </c>
      <c r="D16089" s="2" t="s">
        <v>10</v>
      </c>
      <c r="E16089" s="2" t="s">
        <v>74</v>
      </c>
      <c r="F16089" s="2" t="s">
        <v>976</v>
      </c>
      <c r="G16089" s="14" t="n">
        <v>12.5</v>
      </c>
      <c r="H16089" s="14" t="n">
        <v>16.13</v>
      </c>
      <c r="I16089" s="14" t="n">
        <v>14.5</v>
      </c>
      <c r="J16089" s="23" t="n">
        <f aca="false">IF(AND(E16089="Priority",ISNUMBER('Cost model'!N348)),'Cost model'!N348,'Cost model'!M348)</f>
        <v>17.5</v>
      </c>
      <c r="K16089" s="14" t="n">
        <f aca="false">J16089-H16089</f>
        <v>1.37</v>
      </c>
      <c r="L16089" s="14" t="n">
        <f aca="false">G16089-H16089</f>
        <v>-3.63</v>
      </c>
    </row>
    <row r="16090" customFormat="false" ht="15" hidden="false" customHeight="false" outlineLevel="0" collapsed="false">
      <c r="A16090" s="2" t="s">
        <v>174</v>
      </c>
      <c r="B16090" s="2" t="s">
        <v>174</v>
      </c>
      <c r="C16090" s="2" t="s">
        <v>49</v>
      </c>
      <c r="D16090" s="2" t="s">
        <v>13</v>
      </c>
      <c r="E16090" s="2" t="s">
        <v>74</v>
      </c>
      <c r="F16090" s="2" t="s">
        <v>977</v>
      </c>
      <c r="G16090" s="14" t="n">
        <v>50</v>
      </c>
      <c r="H16090" s="14" t="n">
        <v>80.29</v>
      </c>
      <c r="I16090" s="14" t="n">
        <v>50</v>
      </c>
      <c r="J16090" s="23" t="n">
        <f aca="false">IF(AND(E16090="Priority",ISNUMBER('Cost model'!N175)),'Cost model'!N175,'Cost model'!M175)</f>
        <v>75</v>
      </c>
      <c r="K16090" s="14" t="n">
        <f aca="false">J16090-H16090</f>
        <v>-5.29000000000001</v>
      </c>
      <c r="L16090" s="14" t="n">
        <f aca="false">G16090-H16090</f>
        <v>-30.29</v>
      </c>
    </row>
    <row r="16091" customFormat="false" ht="15" hidden="false" customHeight="false" outlineLevel="0" collapsed="false">
      <c r="A16091" s="2" t="s">
        <v>142</v>
      </c>
      <c r="B16091" s="2" t="s">
        <v>142</v>
      </c>
      <c r="C16091" s="2" t="s">
        <v>49</v>
      </c>
      <c r="D16091" s="2" t="s">
        <v>12</v>
      </c>
      <c r="E16091" s="2" t="s">
        <v>74</v>
      </c>
      <c r="F16091" s="2" t="s">
        <v>977</v>
      </c>
      <c r="G16091" s="14" t="n">
        <v>19.5</v>
      </c>
      <c r="H16091" s="14" t="n">
        <v>45.79</v>
      </c>
      <c r="I16091" s="14" t="n">
        <v>19.5</v>
      </c>
      <c r="J16091" s="23" t="n">
        <f aca="false">IF(AND(E16091="Priority",ISNUMBER('Cost model'!N637)),'Cost model'!N637,'Cost model'!M637)</f>
        <v>45</v>
      </c>
      <c r="K16091" s="14" t="n">
        <f aca="false">J16091-H16091</f>
        <v>-0.789999999999999</v>
      </c>
      <c r="L16091" s="14" t="n">
        <f aca="false">G16091-H16091</f>
        <v>-26.29</v>
      </c>
    </row>
    <row r="16092" customFormat="false" ht="15" hidden="false" customHeight="false" outlineLevel="0" collapsed="false">
      <c r="A16092" s="2" t="s">
        <v>221</v>
      </c>
      <c r="B16092" s="2" t="s">
        <v>158</v>
      </c>
      <c r="C16092" s="2" t="s">
        <v>49</v>
      </c>
      <c r="D16092" s="2" t="s">
        <v>13</v>
      </c>
      <c r="E16092" s="2" t="s">
        <v>74</v>
      </c>
      <c r="F16092" s="2" t="s">
        <v>976</v>
      </c>
      <c r="G16092" s="14" t="n">
        <v>50</v>
      </c>
      <c r="H16092" s="14" t="n">
        <v>216.54</v>
      </c>
      <c r="I16092" s="14" t="n">
        <v>85</v>
      </c>
      <c r="J16092" s="23" t="n">
        <f aca="false">IF(AND(E16092="Priority",ISNUMBER('Cost model'!N760)),'Cost model'!N760,'Cost model'!M760)</f>
        <v>150</v>
      </c>
      <c r="K16092" s="14" t="n">
        <f aca="false">J16092-H16092</f>
        <v>-66.54</v>
      </c>
      <c r="L16092" s="14" t="n">
        <f aca="false">G16092-H16092</f>
        <v>-166.54</v>
      </c>
    </row>
    <row r="16093" customFormat="false" ht="15" hidden="false" customHeight="false" outlineLevel="0" collapsed="false">
      <c r="A16093" s="2" t="s">
        <v>124</v>
      </c>
      <c r="B16093" s="2" t="s">
        <v>158</v>
      </c>
      <c r="C16093" s="2" t="s">
        <v>47</v>
      </c>
      <c r="D16093" s="2" t="s">
        <v>10</v>
      </c>
      <c r="E16093" s="2" t="s">
        <v>74</v>
      </c>
      <c r="F16093" s="2" t="s">
        <v>976</v>
      </c>
      <c r="G16093" s="14" t="n">
        <v>14.5</v>
      </c>
      <c r="H16093" s="14" t="n">
        <v>50.18</v>
      </c>
      <c r="I16093" s="14" t="n">
        <v>14.5</v>
      </c>
      <c r="J16093" s="23" t="n">
        <f aca="false">IF(AND(E16093="Priority",ISNUMBER('Cost model'!N347)),'Cost model'!N347,'Cost model'!M347)</f>
        <v>13.5</v>
      </c>
      <c r="K16093" s="14" t="n">
        <f aca="false">J16093-H16093</f>
        <v>-36.68</v>
      </c>
      <c r="L16093" s="14" t="n">
        <f aca="false">G16093-H16093</f>
        <v>-35.68</v>
      </c>
    </row>
    <row r="16094" customFormat="false" ht="15" hidden="false" customHeight="false" outlineLevel="0" collapsed="false">
      <c r="A16094" s="2" t="s">
        <v>158</v>
      </c>
      <c r="B16094" s="2" t="s">
        <v>158</v>
      </c>
      <c r="C16094" s="2" t="s">
        <v>47</v>
      </c>
      <c r="D16094" s="2" t="s">
        <v>10</v>
      </c>
      <c r="E16094" s="2" t="s">
        <v>74</v>
      </c>
      <c r="F16094" s="2" t="s">
        <v>977</v>
      </c>
      <c r="G16094" s="14" t="n">
        <v>9.5</v>
      </c>
      <c r="H16094" s="14" t="n">
        <v>8.61</v>
      </c>
      <c r="I16094" s="14" t="n">
        <v>9.5</v>
      </c>
      <c r="J16094" s="23" t="n">
        <f aca="false">IF(AND(E16094="Priority",ISNUMBER('Cost model'!N422)),'Cost model'!N422,'Cost model'!M422)</f>
        <v>8.5</v>
      </c>
      <c r="K16094" s="14" t="n">
        <f aca="false">J16094-H16094</f>
        <v>-0.109999999999999</v>
      </c>
      <c r="L16094" s="14" t="n">
        <f aca="false">G16094-H16094</f>
        <v>0.890000000000001</v>
      </c>
    </row>
    <row r="16095" customFormat="false" ht="15" hidden="false" customHeight="false" outlineLevel="0" collapsed="false">
      <c r="A16095" s="2" t="s">
        <v>174</v>
      </c>
      <c r="B16095" s="2" t="s">
        <v>158</v>
      </c>
      <c r="C16095" s="2" t="s">
        <v>47</v>
      </c>
      <c r="D16095" s="2" t="s">
        <v>10</v>
      </c>
      <c r="E16095" s="2" t="s">
        <v>74</v>
      </c>
      <c r="F16095" s="2" t="s">
        <v>976</v>
      </c>
      <c r="G16095" s="14" t="n">
        <v>14.5</v>
      </c>
      <c r="H16095" s="14" t="n">
        <v>8.98</v>
      </c>
      <c r="I16095" s="14" t="n">
        <v>14.5</v>
      </c>
      <c r="J16095" s="23" t="n">
        <f aca="false">IF(AND(E16095="Priority",ISNUMBER('Cost model'!N137)),'Cost model'!N137,'Cost model'!M137)</f>
        <v>13.5</v>
      </c>
      <c r="K16095" s="14" t="n">
        <f aca="false">J16095-H16095</f>
        <v>4.52</v>
      </c>
      <c r="L16095" s="14" t="n">
        <f aca="false">G16095-H16095</f>
        <v>5.52</v>
      </c>
    </row>
    <row r="16096" customFormat="false" ht="15" hidden="false" customHeight="false" outlineLevel="0" collapsed="false">
      <c r="A16096" s="2" t="s">
        <v>124</v>
      </c>
      <c r="B16096" s="2" t="s">
        <v>124</v>
      </c>
      <c r="C16096" s="2" t="s">
        <v>48</v>
      </c>
      <c r="D16096" s="2" t="s">
        <v>12</v>
      </c>
      <c r="E16096" s="2" t="s">
        <v>74</v>
      </c>
      <c r="F16096" s="2" t="s">
        <v>977</v>
      </c>
      <c r="G16096" s="14" t="n">
        <v>12.5</v>
      </c>
      <c r="H16096" s="14" t="n">
        <v>55.77</v>
      </c>
      <c r="I16096" s="14" t="n">
        <v>12.5</v>
      </c>
      <c r="J16096" s="23" t="n">
        <f aca="false">IF(AND(E16096="Priority",ISNUMBER('Cost model'!N321)),'Cost model'!N321,'Cost model'!M321)</f>
        <v>40</v>
      </c>
      <c r="K16096" s="14" t="n">
        <f aca="false">J16096-H16096</f>
        <v>-15.77</v>
      </c>
      <c r="L16096" s="14" t="n">
        <f aca="false">G16096-H16096</f>
        <v>-43.27</v>
      </c>
    </row>
    <row r="16097" customFormat="false" ht="15" hidden="false" customHeight="false" outlineLevel="0" collapsed="false">
      <c r="A16097" s="2" t="s">
        <v>205</v>
      </c>
      <c r="B16097" s="2" t="s">
        <v>174</v>
      </c>
      <c r="C16097" s="2" t="s">
        <v>48</v>
      </c>
      <c r="D16097" s="2" t="s">
        <v>12</v>
      </c>
      <c r="E16097" s="2" t="s">
        <v>74</v>
      </c>
      <c r="F16097" s="2" t="s">
        <v>976</v>
      </c>
      <c r="G16097" s="14" t="n">
        <v>19.5</v>
      </c>
      <c r="H16097" s="14" t="n">
        <v>70.45</v>
      </c>
      <c r="I16097" s="14" t="n">
        <v>19.5</v>
      </c>
      <c r="J16097" s="23" t="n">
        <f aca="false">IF(AND(E16097="Priority",ISNUMBER('Cost model'!N561)),'Cost model'!N561,'Cost model'!M561)</f>
        <v>55</v>
      </c>
      <c r="K16097" s="14" t="n">
        <f aca="false">J16097-H16097</f>
        <v>-15.45</v>
      </c>
      <c r="L16097" s="14" t="n">
        <f aca="false">G16097-H16097</f>
        <v>-50.95</v>
      </c>
    </row>
    <row r="16098" customFormat="false" ht="15" hidden="false" customHeight="false" outlineLevel="0" collapsed="false">
      <c r="A16098" s="2" t="s">
        <v>174</v>
      </c>
      <c r="B16098" s="2" t="s">
        <v>174</v>
      </c>
      <c r="C16098" s="2" t="s">
        <v>49</v>
      </c>
      <c r="D16098" s="2" t="s">
        <v>10</v>
      </c>
      <c r="E16098" s="2" t="s">
        <v>74</v>
      </c>
      <c r="F16098" s="2" t="s">
        <v>977</v>
      </c>
      <c r="G16098" s="14" t="n">
        <v>17.5</v>
      </c>
      <c r="H16098" s="14" t="n">
        <v>21.86</v>
      </c>
      <c r="I16098" s="14" t="n">
        <v>17.5</v>
      </c>
      <c r="J16098" s="23" t="n">
        <f aca="false">IF(AND(E16098="Priority",ISNUMBER('Cost model'!N169)),'Cost model'!N169,'Cost model'!M169)</f>
        <v>18.5</v>
      </c>
      <c r="K16098" s="14" t="n">
        <f aca="false">J16098-H16098</f>
        <v>-3.36</v>
      </c>
      <c r="L16098" s="14" t="n">
        <f aca="false">G16098-H16098</f>
        <v>-4.36</v>
      </c>
    </row>
    <row r="16099" customFormat="false" ht="15" hidden="false" customHeight="false" outlineLevel="0" collapsed="false">
      <c r="A16099" s="2" t="s">
        <v>124</v>
      </c>
      <c r="B16099" s="2" t="s">
        <v>174</v>
      </c>
      <c r="C16099" s="2" t="s">
        <v>49</v>
      </c>
      <c r="D16099" s="2" t="s">
        <v>10</v>
      </c>
      <c r="E16099" s="2" t="s">
        <v>74</v>
      </c>
      <c r="F16099" s="2" t="s">
        <v>976</v>
      </c>
      <c r="G16099" s="14" t="n">
        <v>17.5</v>
      </c>
      <c r="H16099" s="14" t="n">
        <v>11.17</v>
      </c>
      <c r="I16099" s="14" t="n">
        <v>17.5</v>
      </c>
      <c r="J16099" s="23" t="n">
        <f aca="false">IF(AND(E16099="Priority",ISNUMBER('Cost model'!N364)),'Cost model'!N364,'Cost model'!M364)</f>
        <v>16.5</v>
      </c>
      <c r="K16099" s="14" t="n">
        <f aca="false">J16099-H16099</f>
        <v>5.33</v>
      </c>
      <c r="L16099" s="14" t="n">
        <f aca="false">G16099-H16099</f>
        <v>6.33</v>
      </c>
    </row>
    <row r="16100" customFormat="false" ht="15" hidden="false" customHeight="false" outlineLevel="0" collapsed="false">
      <c r="A16100" s="2" t="s">
        <v>124</v>
      </c>
      <c r="B16100" s="2" t="s">
        <v>174</v>
      </c>
      <c r="C16100" s="2" t="s">
        <v>48</v>
      </c>
      <c r="D16100" s="2" t="s">
        <v>12</v>
      </c>
      <c r="E16100" s="2" t="s">
        <v>74</v>
      </c>
      <c r="F16100" s="2" t="s">
        <v>976</v>
      </c>
      <c r="G16100" s="14" t="n">
        <v>12.5</v>
      </c>
      <c r="H16100" s="14" t="n">
        <v>56.4</v>
      </c>
      <c r="I16100" s="14" t="n">
        <v>19.5</v>
      </c>
      <c r="J16100" s="23" t="n">
        <f aca="false">IF(AND(E16100="Priority",ISNUMBER('Cost model'!N366)),'Cost model'!N366,'Cost model'!M366)</f>
        <v>55</v>
      </c>
      <c r="K16100" s="14" t="n">
        <f aca="false">J16100-H16100</f>
        <v>-1.4</v>
      </c>
      <c r="L16100" s="14" t="n">
        <f aca="false">G16100-H16100</f>
        <v>-43.9</v>
      </c>
    </row>
    <row r="16101" customFormat="false" ht="15" hidden="false" customHeight="false" outlineLevel="0" collapsed="false">
      <c r="A16101" s="2" t="s">
        <v>174</v>
      </c>
      <c r="B16101" s="2" t="s">
        <v>158</v>
      </c>
      <c r="C16101" s="2" t="s">
        <v>48</v>
      </c>
      <c r="D16101" s="2" t="s">
        <v>10</v>
      </c>
      <c r="E16101" s="2" t="s">
        <v>74</v>
      </c>
      <c r="F16101" s="2" t="s">
        <v>976</v>
      </c>
      <c r="G16101" s="14" t="n">
        <v>12.5</v>
      </c>
      <c r="H16101" s="14" t="n">
        <v>12.2</v>
      </c>
      <c r="I16101" s="14" t="n">
        <v>14.5</v>
      </c>
      <c r="J16101" s="23" t="n">
        <f aca="false">IF(AND(E16101="Priority",ISNUMBER('Cost model'!N138)),'Cost model'!N138,'Cost model'!M138)</f>
        <v>16.5</v>
      </c>
      <c r="K16101" s="14" t="n">
        <f aca="false">J16101-H16101</f>
        <v>4.3</v>
      </c>
      <c r="L16101" s="14" t="n">
        <f aca="false">G16101-H16101</f>
        <v>0.300000000000001</v>
      </c>
    </row>
    <row r="16102" customFormat="false" ht="15" hidden="false" customHeight="false" outlineLevel="0" collapsed="false">
      <c r="A16102" s="2" t="s">
        <v>174</v>
      </c>
      <c r="B16102" s="2" t="s">
        <v>142</v>
      </c>
      <c r="C16102" s="2" t="s">
        <v>49</v>
      </c>
      <c r="D16102" s="2" t="s">
        <v>10</v>
      </c>
      <c r="E16102" s="2" t="s">
        <v>74</v>
      </c>
      <c r="F16102" s="2" t="s">
        <v>976</v>
      </c>
      <c r="G16102" s="14" t="n">
        <v>17.5</v>
      </c>
      <c r="H16102" s="14" t="n">
        <v>12.96</v>
      </c>
      <c r="I16102" s="14" t="n">
        <v>17.5</v>
      </c>
      <c r="J16102" s="23" t="n">
        <f aca="false">IF(AND(E16102="Priority",ISNUMBER('Cost model'!N124)),'Cost model'!N124,'Cost model'!M124)</f>
        <v>21.5</v>
      </c>
      <c r="K16102" s="14" t="n">
        <f aca="false">J16102-H16102</f>
        <v>8.54</v>
      </c>
      <c r="L16102" s="14" t="n">
        <f aca="false">G16102-H16102</f>
        <v>4.54</v>
      </c>
    </row>
    <row r="16103" customFormat="false" ht="15" hidden="false" customHeight="false" outlineLevel="0" collapsed="false">
      <c r="A16103" s="2" t="s">
        <v>124</v>
      </c>
      <c r="B16103" s="2" t="s">
        <v>124</v>
      </c>
      <c r="C16103" s="2" t="s">
        <v>48</v>
      </c>
      <c r="D16103" s="2" t="s">
        <v>10</v>
      </c>
      <c r="E16103" s="2" t="s">
        <v>74</v>
      </c>
      <c r="F16103" s="2" t="s">
        <v>977</v>
      </c>
      <c r="G16103" s="14" t="n">
        <v>12.5</v>
      </c>
      <c r="H16103" s="14" t="n">
        <v>15.31</v>
      </c>
      <c r="I16103" s="14" t="n">
        <v>12.5</v>
      </c>
      <c r="J16103" s="23" t="n">
        <f aca="false">IF(AND(E16103="Priority",ISNUMBER('Cost model'!N318)),'Cost model'!N318,'Cost model'!M318)</f>
        <v>14.5</v>
      </c>
      <c r="K16103" s="14" t="n">
        <f aca="false">J16103-H16103</f>
        <v>-0.810000000000001</v>
      </c>
      <c r="L16103" s="14" t="n">
        <f aca="false">G16103-H16103</f>
        <v>-2.81</v>
      </c>
    </row>
    <row r="16104" customFormat="false" ht="15" hidden="false" customHeight="false" outlineLevel="0" collapsed="false">
      <c r="A16104" s="2" t="s">
        <v>205</v>
      </c>
      <c r="B16104" s="2" t="s">
        <v>158</v>
      </c>
      <c r="C16104" s="2" t="s">
        <v>48</v>
      </c>
      <c r="D16104" s="2" t="s">
        <v>10</v>
      </c>
      <c r="E16104" s="2" t="s">
        <v>74</v>
      </c>
      <c r="F16104" s="2" t="s">
        <v>976</v>
      </c>
      <c r="G16104" s="14" t="n">
        <v>19.5</v>
      </c>
      <c r="H16104" s="14" t="n">
        <v>14.83</v>
      </c>
      <c r="I16104" s="14"/>
      <c r="J16104" s="23" t="n">
        <f aca="false">IF(AND(E16104="Priority",ISNUMBER('Cost model'!N618)),'Cost model'!N618,'Cost model'!M618)</f>
        <v>16.5</v>
      </c>
      <c r="K16104" s="14" t="n">
        <f aca="false">J16104-H16104</f>
        <v>1.67</v>
      </c>
      <c r="L16104" s="14" t="n">
        <f aca="false">G16104-H16104</f>
        <v>4.67</v>
      </c>
    </row>
    <row r="16105" customFormat="false" ht="15" hidden="false" customHeight="false" outlineLevel="0" collapsed="false">
      <c r="A16105" s="2" t="s">
        <v>158</v>
      </c>
      <c r="B16105" s="2" t="s">
        <v>142</v>
      </c>
      <c r="C16105" s="2" t="s">
        <v>47</v>
      </c>
      <c r="D16105" s="2" t="s">
        <v>13</v>
      </c>
      <c r="E16105" s="2" t="s">
        <v>74</v>
      </c>
      <c r="F16105" s="2" t="s">
        <v>976</v>
      </c>
      <c r="G16105" s="14" t="n">
        <v>19</v>
      </c>
      <c r="H16105" s="14" t="n">
        <v>89.61</v>
      </c>
      <c r="I16105" s="14" t="n">
        <v>24.5</v>
      </c>
      <c r="J16105" s="23" t="n">
        <f aca="false">IF(AND(E16105="Priority",ISNUMBER('Cost model'!N443)),'Cost model'!N443,'Cost model'!M443)</f>
        <v>70</v>
      </c>
      <c r="K16105" s="14" t="n">
        <f aca="false">J16105-H16105</f>
        <v>-19.61</v>
      </c>
      <c r="L16105" s="14" t="n">
        <f aca="false">G16105-H16105</f>
        <v>-70.61</v>
      </c>
    </row>
    <row r="16106" customFormat="false" ht="15" hidden="false" customHeight="false" outlineLevel="0" collapsed="false">
      <c r="A16106" s="2" t="s">
        <v>174</v>
      </c>
      <c r="B16106" s="2" t="s">
        <v>174</v>
      </c>
      <c r="C16106" s="2" t="s">
        <v>48</v>
      </c>
      <c r="D16106" s="2" t="s">
        <v>10</v>
      </c>
      <c r="E16106" s="2" t="s">
        <v>83</v>
      </c>
      <c r="F16106" s="2" t="s">
        <v>977</v>
      </c>
      <c r="G16106" s="14" t="n">
        <v>17.5</v>
      </c>
      <c r="H16106" s="14" t="n">
        <v>8.16</v>
      </c>
      <c r="I16106" s="14" t="n">
        <v>17.5</v>
      </c>
      <c r="J16106" s="23" t="n">
        <f aca="false">IF(AND(E16106="Priority",ISNUMBER('Cost model'!N168)),'Cost model'!N168,'Cost model'!M168)</f>
        <v>18.5</v>
      </c>
      <c r="K16106" s="14" t="n">
        <f aca="false">J16106-H16106</f>
        <v>10.34</v>
      </c>
      <c r="L16106" s="14" t="n">
        <f aca="false">G16106-H16106</f>
        <v>9.34</v>
      </c>
    </row>
    <row r="16107" customFormat="false" ht="15" hidden="false" customHeight="false" outlineLevel="0" collapsed="false">
      <c r="A16107" s="2" t="s">
        <v>174</v>
      </c>
      <c r="B16107" s="2" t="s">
        <v>142</v>
      </c>
      <c r="C16107" s="2" t="s">
        <v>48</v>
      </c>
      <c r="D16107" s="2" t="s">
        <v>10</v>
      </c>
      <c r="E16107" s="2" t="s">
        <v>74</v>
      </c>
      <c r="F16107" s="2" t="s">
        <v>976</v>
      </c>
      <c r="G16107" s="14" t="n">
        <v>12.5</v>
      </c>
      <c r="H16107" s="14" t="n">
        <v>12.77</v>
      </c>
      <c r="I16107" s="14" t="n">
        <v>12.5</v>
      </c>
      <c r="J16107" s="23" t="n">
        <f aca="false">IF(AND(E16107="Priority",ISNUMBER('Cost model'!N123)),'Cost model'!N123,'Cost model'!M123)</f>
        <v>16.5</v>
      </c>
      <c r="K16107" s="14" t="n">
        <f aca="false">J16107-H16107</f>
        <v>3.73</v>
      </c>
      <c r="L16107" s="14" t="n">
        <f aca="false">G16107-H16107</f>
        <v>-0.27</v>
      </c>
    </row>
    <row r="16108" customFormat="false" ht="15" hidden="false" customHeight="false" outlineLevel="0" collapsed="false">
      <c r="A16108" s="2" t="s">
        <v>124</v>
      </c>
      <c r="B16108" s="2" t="s">
        <v>142</v>
      </c>
      <c r="C16108" s="2" t="s">
        <v>49</v>
      </c>
      <c r="D16108" s="2" t="s">
        <v>12</v>
      </c>
      <c r="E16108" s="2" t="s">
        <v>74</v>
      </c>
      <c r="F16108" s="2" t="s">
        <v>976</v>
      </c>
      <c r="G16108" s="14" t="n">
        <v>19.5</v>
      </c>
      <c r="H16108" s="14" t="n">
        <v>170.57</v>
      </c>
      <c r="I16108" s="14" t="n">
        <v>19.5</v>
      </c>
      <c r="J16108" s="23" t="n">
        <f aca="false">IF(AND(E16108="Priority",ISNUMBER('Cost model'!N337)),'Cost model'!N337,'Cost model'!M337)</f>
        <v>60</v>
      </c>
      <c r="K16108" s="14" t="n">
        <f aca="false">J16108-H16108</f>
        <v>-110.57</v>
      </c>
      <c r="L16108" s="14" t="n">
        <f aca="false">G16108-H16108</f>
        <v>-151.07</v>
      </c>
    </row>
    <row r="16109" customFormat="false" ht="15" hidden="false" customHeight="false" outlineLevel="0" collapsed="false">
      <c r="A16109" s="2" t="s">
        <v>174</v>
      </c>
      <c r="B16109" s="2" t="s">
        <v>174</v>
      </c>
      <c r="C16109" s="2" t="s">
        <v>47</v>
      </c>
      <c r="D16109" s="2" t="s">
        <v>12</v>
      </c>
      <c r="E16109" s="2" t="s">
        <v>83</v>
      </c>
      <c r="F16109" s="2" t="s">
        <v>977</v>
      </c>
      <c r="G16109" s="14" t="n">
        <v>19.5</v>
      </c>
      <c r="H16109" s="14" t="n">
        <v>28.69</v>
      </c>
      <c r="I16109" s="14" t="n">
        <v>19.5</v>
      </c>
      <c r="J16109" s="23" t="n">
        <f aca="false">IF(AND(E16109="Priority",ISNUMBER('Cost model'!N170)),'Cost model'!N170,'Cost model'!M170)</f>
        <v>35</v>
      </c>
      <c r="K16109" s="14" t="n">
        <f aca="false">J16109-H16109</f>
        <v>6.31</v>
      </c>
      <c r="L16109" s="14" t="n">
        <f aca="false">G16109-H16109</f>
        <v>-9.19</v>
      </c>
    </row>
    <row r="16110" customFormat="false" ht="15" hidden="false" customHeight="false" outlineLevel="0" collapsed="false">
      <c r="A16110" s="2" t="s">
        <v>174</v>
      </c>
      <c r="B16110" s="2" t="s">
        <v>142</v>
      </c>
      <c r="C16110" s="2" t="s">
        <v>47</v>
      </c>
      <c r="D16110" s="2" t="s">
        <v>13</v>
      </c>
      <c r="E16110" s="2" t="s">
        <v>74</v>
      </c>
      <c r="F16110" s="2" t="s">
        <v>976</v>
      </c>
      <c r="G16110" s="14" t="n">
        <v>19</v>
      </c>
      <c r="H16110" s="14" t="n">
        <v>68.76</v>
      </c>
      <c r="I16110" s="14" t="n">
        <v>19</v>
      </c>
      <c r="J16110" s="23" t="n">
        <f aca="false">IF(AND(E16110="Priority",ISNUMBER('Cost model'!N128)),'Cost model'!N128,'Cost model'!M128)</f>
        <v>65</v>
      </c>
      <c r="K16110" s="14" t="n">
        <f aca="false">J16110-H16110</f>
        <v>-3.76000000000001</v>
      </c>
      <c r="L16110" s="14" t="n">
        <f aca="false">G16110-H16110</f>
        <v>-49.76</v>
      </c>
    </row>
    <row r="16111" customFormat="false" ht="15" hidden="false" customHeight="false" outlineLevel="0" collapsed="false">
      <c r="A16111" s="2" t="s">
        <v>174</v>
      </c>
      <c r="B16111" s="2" t="s">
        <v>142</v>
      </c>
      <c r="C16111" s="2" t="s">
        <v>47</v>
      </c>
      <c r="D16111" s="2" t="s">
        <v>10</v>
      </c>
      <c r="E16111" s="2" t="s">
        <v>74</v>
      </c>
      <c r="F16111" s="2" t="s">
        <v>976</v>
      </c>
      <c r="G16111" s="14" t="n">
        <v>9.5</v>
      </c>
      <c r="H16111" s="14" t="n">
        <v>8.98</v>
      </c>
      <c r="I16111" s="14" t="n">
        <v>9.5</v>
      </c>
      <c r="J16111" s="23" t="n">
        <f aca="false">IF(AND(E16111="Priority",ISNUMBER('Cost model'!N122)),'Cost model'!N122,'Cost model'!M122)</f>
        <v>13.5</v>
      </c>
      <c r="K16111" s="14" t="n">
        <f aca="false">J16111-H16111</f>
        <v>4.52</v>
      </c>
      <c r="L16111" s="14" t="n">
        <f aca="false">G16111-H16111</f>
        <v>0.52</v>
      </c>
    </row>
    <row r="16112" customFormat="false" ht="15" hidden="false" customHeight="false" outlineLevel="0" collapsed="false">
      <c r="A16112" s="2" t="s">
        <v>142</v>
      </c>
      <c r="B16112" s="2" t="s">
        <v>142</v>
      </c>
      <c r="C16112" s="2" t="s">
        <v>47</v>
      </c>
      <c r="D16112" s="2" t="s">
        <v>10</v>
      </c>
      <c r="E16112" s="2" t="s">
        <v>83</v>
      </c>
      <c r="F16112" s="2" t="s">
        <v>977</v>
      </c>
      <c r="G16112" s="14" t="n">
        <v>14.5</v>
      </c>
      <c r="H16112" s="14" t="n">
        <v>8.58</v>
      </c>
      <c r="I16112" s="14" t="n">
        <v>14.5</v>
      </c>
      <c r="J16112" s="23" t="n">
        <f aca="false">IF(AND(E16112="Priority",ISNUMBER('Cost model'!N632)),'Cost model'!N632,'Cost model'!M632)</f>
        <v>14.5</v>
      </c>
      <c r="K16112" s="14" t="n">
        <f aca="false">J16112-H16112</f>
        <v>5.92</v>
      </c>
      <c r="L16112" s="14" t="n">
        <f aca="false">G16112-H16112</f>
        <v>5.92</v>
      </c>
    </row>
    <row r="16113" customFormat="false" ht="15" hidden="false" customHeight="false" outlineLevel="0" collapsed="false">
      <c r="A16113" s="2" t="s">
        <v>124</v>
      </c>
      <c r="B16113" s="2" t="s">
        <v>174</v>
      </c>
      <c r="C16113" s="2" t="s">
        <v>47</v>
      </c>
      <c r="D16113" s="2" t="s">
        <v>12</v>
      </c>
      <c r="E16113" s="2" t="s">
        <v>74</v>
      </c>
      <c r="F16113" s="2" t="s">
        <v>976</v>
      </c>
      <c r="G16113" s="14" t="n">
        <v>9.5</v>
      </c>
      <c r="H16113" s="14" t="n">
        <v>46.22</v>
      </c>
      <c r="I16113" s="14" t="n">
        <v>19.5</v>
      </c>
      <c r="J16113" s="23" t="n">
        <f aca="false">IF(AND(E16113="Priority",ISNUMBER('Cost model'!N365)),'Cost model'!N365,'Cost model'!M365)</f>
        <v>45</v>
      </c>
      <c r="K16113" s="14" t="n">
        <f aca="false">J16113-H16113</f>
        <v>-1.22</v>
      </c>
      <c r="L16113" s="14" t="n">
        <f aca="false">G16113-H16113</f>
        <v>-36.72</v>
      </c>
    </row>
    <row r="16114" customFormat="false" ht="15" hidden="false" customHeight="false" outlineLevel="0" collapsed="false">
      <c r="A16114" s="2" t="s">
        <v>174</v>
      </c>
      <c r="B16114" s="2" t="s">
        <v>174</v>
      </c>
      <c r="C16114" s="2" t="s">
        <v>47</v>
      </c>
      <c r="D16114" s="2" t="s">
        <v>12</v>
      </c>
      <c r="E16114" s="2" t="s">
        <v>74</v>
      </c>
      <c r="F16114" s="2" t="s">
        <v>977</v>
      </c>
      <c r="G16114" s="14" t="n">
        <v>9.5</v>
      </c>
      <c r="H16114" s="14" t="n">
        <v>29.21</v>
      </c>
      <c r="I16114" s="14" t="n">
        <v>9.5</v>
      </c>
      <c r="J16114" s="23" t="n">
        <f aca="false">IF(AND(E16114="Priority",ISNUMBER('Cost model'!N170)),'Cost model'!N170,'Cost model'!M170)</f>
        <v>25.5</v>
      </c>
      <c r="K16114" s="14" t="n">
        <f aca="false">J16114-H16114</f>
        <v>-3.71</v>
      </c>
      <c r="L16114" s="14" t="n">
        <f aca="false">G16114-H16114</f>
        <v>-19.71</v>
      </c>
    </row>
    <row r="16115" customFormat="false" ht="15" hidden="false" customHeight="false" outlineLevel="0" collapsed="false">
      <c r="A16115" s="2" t="s">
        <v>124</v>
      </c>
      <c r="B16115" s="2" t="s">
        <v>124</v>
      </c>
      <c r="C16115" s="2" t="s">
        <v>48</v>
      </c>
      <c r="D16115" s="2" t="s">
        <v>10</v>
      </c>
      <c r="E16115" s="2" t="s">
        <v>74</v>
      </c>
      <c r="F16115" s="2" t="s">
        <v>977</v>
      </c>
      <c r="G16115" s="14" t="n">
        <v>12.5</v>
      </c>
      <c r="H16115" s="14" t="n">
        <v>21.76</v>
      </c>
      <c r="I16115" s="14" t="n">
        <v>12.5</v>
      </c>
      <c r="J16115" s="23" t="n">
        <f aca="false">IF(AND(E16115="Priority",ISNUMBER('Cost model'!N318)),'Cost model'!N318,'Cost model'!M318)</f>
        <v>14.5</v>
      </c>
      <c r="K16115" s="14" t="n">
        <f aca="false">J16115-H16115</f>
        <v>-7.26</v>
      </c>
      <c r="L16115" s="14" t="n">
        <f aca="false">G16115-H16115</f>
        <v>-9.26</v>
      </c>
    </row>
    <row r="16116" customFormat="false" ht="15" hidden="false" customHeight="false" outlineLevel="0" collapsed="false">
      <c r="A16116" s="2" t="s">
        <v>174</v>
      </c>
      <c r="B16116" s="2" t="s">
        <v>174</v>
      </c>
      <c r="C16116" s="2" t="s">
        <v>47</v>
      </c>
      <c r="D16116" s="2" t="s">
        <v>10</v>
      </c>
      <c r="E16116" s="2" t="s">
        <v>74</v>
      </c>
      <c r="F16116" s="2" t="s">
        <v>977</v>
      </c>
      <c r="G16116" s="14" t="n">
        <v>9.5</v>
      </c>
      <c r="H16116" s="14" t="n">
        <v>6.63</v>
      </c>
      <c r="I16116" s="14" t="n">
        <v>9.5</v>
      </c>
      <c r="J16116" s="23" t="n">
        <f aca="false">IF(AND(E16116="Priority",ISNUMBER('Cost model'!N167)),'Cost model'!N167,'Cost model'!M167)</f>
        <v>8.5</v>
      </c>
      <c r="K16116" s="14" t="n">
        <f aca="false">J16116-H16116</f>
        <v>1.87</v>
      </c>
      <c r="L16116" s="14" t="n">
        <f aca="false">G16116-H16116</f>
        <v>2.87</v>
      </c>
    </row>
    <row r="16117" customFormat="false" ht="15" hidden="false" customHeight="false" outlineLevel="0" collapsed="false">
      <c r="A16117" s="2" t="s">
        <v>174</v>
      </c>
      <c r="B16117" s="2" t="s">
        <v>174</v>
      </c>
      <c r="C16117" s="2" t="s">
        <v>48</v>
      </c>
      <c r="D16117" s="2" t="s">
        <v>12</v>
      </c>
      <c r="E16117" s="2" t="s">
        <v>83</v>
      </c>
      <c r="F16117" s="2" t="s">
        <v>977</v>
      </c>
      <c r="G16117" s="14" t="n">
        <v>19.5</v>
      </c>
      <c r="H16117" s="14" t="n">
        <v>44.47</v>
      </c>
      <c r="I16117" s="14" t="n">
        <v>19.5</v>
      </c>
      <c r="J16117" s="23" t="n">
        <f aca="false">IF(AND(E16117="Priority",ISNUMBER('Cost model'!N171)),'Cost model'!N171,'Cost model'!M171)</f>
        <v>55</v>
      </c>
      <c r="K16117" s="14" t="n">
        <f aca="false">J16117-H16117</f>
        <v>10.53</v>
      </c>
      <c r="L16117" s="14" t="n">
        <f aca="false">G16117-H16117</f>
        <v>-24.97</v>
      </c>
    </row>
    <row r="16118" customFormat="false" ht="15" hidden="false" customHeight="false" outlineLevel="0" collapsed="false">
      <c r="A16118" s="2" t="s">
        <v>342</v>
      </c>
      <c r="B16118" s="2" t="s">
        <v>158</v>
      </c>
      <c r="C16118" s="2" t="s">
        <v>49</v>
      </c>
      <c r="D16118" s="2" t="s">
        <v>10</v>
      </c>
      <c r="E16118" s="2" t="s">
        <v>74</v>
      </c>
      <c r="F16118" s="2" t="s">
        <v>976</v>
      </c>
      <c r="G16118" s="14" t="n">
        <v>19.5</v>
      </c>
      <c r="H16118" s="14" t="n">
        <v>18.38</v>
      </c>
      <c r="I16118" s="14" t="n">
        <v>19.5</v>
      </c>
      <c r="J16118" s="23" t="n">
        <f aca="false">IF(AND(E16118="Priority",ISNUMBER('Cost model'!N214)),'Cost model'!N214,'Cost model'!M214)</f>
        <v>24.5</v>
      </c>
      <c r="K16118" s="14" t="n">
        <f aca="false">J16118-H16118</f>
        <v>6.12</v>
      </c>
      <c r="L16118" s="14" t="n">
        <f aca="false">G16118-H16118</f>
        <v>1.12</v>
      </c>
    </row>
    <row r="16119" customFormat="false" ht="15" hidden="false" customHeight="false" outlineLevel="0" collapsed="false">
      <c r="A16119" s="2" t="s">
        <v>174</v>
      </c>
      <c r="B16119" s="2" t="s">
        <v>174</v>
      </c>
      <c r="C16119" s="2" t="s">
        <v>47</v>
      </c>
      <c r="D16119" s="2" t="s">
        <v>12</v>
      </c>
      <c r="E16119" s="2" t="s">
        <v>74</v>
      </c>
      <c r="F16119" s="2" t="s">
        <v>977</v>
      </c>
      <c r="G16119" s="14" t="n">
        <v>9.5</v>
      </c>
      <c r="H16119" s="14" t="n">
        <v>29.46</v>
      </c>
      <c r="I16119" s="14" t="n">
        <v>9.5</v>
      </c>
      <c r="J16119" s="23" t="n">
        <f aca="false">IF(AND(E16119="Priority",ISNUMBER('Cost model'!N170)),'Cost model'!N170,'Cost model'!M170)</f>
        <v>25.5</v>
      </c>
      <c r="K16119" s="14" t="n">
        <f aca="false">J16119-H16119</f>
        <v>-3.96</v>
      </c>
      <c r="L16119" s="14" t="n">
        <f aca="false">G16119-H16119</f>
        <v>-19.96</v>
      </c>
    </row>
    <row r="16120" customFormat="false" ht="15" hidden="false" customHeight="false" outlineLevel="0" collapsed="false">
      <c r="A16120" s="2" t="s">
        <v>124</v>
      </c>
      <c r="B16120" s="2" t="s">
        <v>174</v>
      </c>
      <c r="C16120" s="2" t="s">
        <v>49</v>
      </c>
      <c r="D16120" s="2" t="s">
        <v>12</v>
      </c>
      <c r="E16120" s="2" t="s">
        <v>74</v>
      </c>
      <c r="F16120" s="2" t="s">
        <v>976</v>
      </c>
      <c r="G16120" s="14" t="n">
        <v>9.5</v>
      </c>
      <c r="H16120" s="14" t="n">
        <v>22.99</v>
      </c>
      <c r="I16120" s="14" t="n">
        <v>19.5</v>
      </c>
      <c r="J16120" s="23" t="n">
        <f aca="false">IF(AND(E16120="Priority",ISNUMBER('Cost model'!N367)),'Cost model'!N367,'Cost model'!M367)</f>
        <v>60</v>
      </c>
      <c r="K16120" s="14" t="n">
        <f aca="false">J16120-H16120</f>
        <v>37.01</v>
      </c>
      <c r="L16120" s="14" t="n">
        <f aca="false">G16120-H16120</f>
        <v>-13.49</v>
      </c>
    </row>
    <row r="16121" customFormat="false" ht="15" hidden="false" customHeight="false" outlineLevel="0" collapsed="false">
      <c r="A16121" s="2" t="s">
        <v>158</v>
      </c>
      <c r="B16121" s="2" t="s">
        <v>158</v>
      </c>
      <c r="C16121" s="2" t="s">
        <v>49</v>
      </c>
      <c r="D16121" s="2" t="s">
        <v>12</v>
      </c>
      <c r="E16121" s="2" t="s">
        <v>74</v>
      </c>
      <c r="F16121" s="2" t="s">
        <v>977</v>
      </c>
      <c r="G16121" s="14" t="n">
        <v>19.5</v>
      </c>
      <c r="H16121" s="14" t="n">
        <v>20.19</v>
      </c>
      <c r="I16121" s="14" t="n">
        <v>19.5</v>
      </c>
      <c r="J16121" s="23" t="n">
        <f aca="false">IF(AND(E16121="Priority",ISNUMBER('Cost model'!N427)),'Cost model'!N427,'Cost model'!M427)</f>
        <v>28.5</v>
      </c>
      <c r="K16121" s="14" t="n">
        <f aca="false">J16121-H16121</f>
        <v>8.31</v>
      </c>
      <c r="L16121" s="14" t="n">
        <f aca="false">G16121-H16121</f>
        <v>-0.690000000000001</v>
      </c>
    </row>
    <row r="16122" customFormat="false" ht="15" hidden="false" customHeight="false" outlineLevel="0" collapsed="false">
      <c r="A16122" s="2" t="s">
        <v>124</v>
      </c>
      <c r="B16122" s="2" t="s">
        <v>124</v>
      </c>
      <c r="C16122" s="2" t="s">
        <v>47</v>
      </c>
      <c r="D16122" s="2" t="s">
        <v>12</v>
      </c>
      <c r="E16122" s="2" t="s">
        <v>74</v>
      </c>
      <c r="F16122" s="2" t="s">
        <v>977</v>
      </c>
      <c r="G16122" s="14" t="n">
        <v>9.5</v>
      </c>
      <c r="H16122" s="14" t="n">
        <v>29.12</v>
      </c>
      <c r="I16122" s="14" t="n">
        <v>9.5</v>
      </c>
      <c r="J16122" s="23" t="n">
        <f aca="false">IF(AND(E16122="Priority",ISNUMBER('Cost model'!N320)),'Cost model'!N320,'Cost model'!M320)</f>
        <v>24.5</v>
      </c>
      <c r="K16122" s="14" t="n">
        <f aca="false">J16122-H16122</f>
        <v>-4.62</v>
      </c>
      <c r="L16122" s="14" t="n">
        <f aca="false">G16122-H16122</f>
        <v>-19.62</v>
      </c>
    </row>
    <row r="16123" customFormat="false" ht="15" hidden="false" customHeight="false" outlineLevel="0" collapsed="false">
      <c r="A16123" s="2" t="s">
        <v>142</v>
      </c>
      <c r="B16123" s="2" t="s">
        <v>142</v>
      </c>
      <c r="C16123" s="2" t="s">
        <v>49</v>
      </c>
      <c r="D16123" s="2" t="s">
        <v>12</v>
      </c>
      <c r="E16123" s="2" t="s">
        <v>74</v>
      </c>
      <c r="F16123" s="2" t="s">
        <v>977</v>
      </c>
      <c r="G16123" s="14" t="n">
        <v>19.5</v>
      </c>
      <c r="H16123" s="14" t="n">
        <v>44.2</v>
      </c>
      <c r="I16123" s="14" t="n">
        <v>19.5</v>
      </c>
      <c r="J16123" s="23" t="n">
        <f aca="false">IF(AND(E16123="Priority",ISNUMBER('Cost model'!N637)),'Cost model'!N637,'Cost model'!M637)</f>
        <v>45</v>
      </c>
      <c r="K16123" s="14" t="n">
        <f aca="false">J16123-H16123</f>
        <v>0.799999999999997</v>
      </c>
      <c r="L16123" s="14" t="n">
        <f aca="false">G16123-H16123</f>
        <v>-24.7</v>
      </c>
    </row>
    <row r="16124" customFormat="false" ht="15" hidden="false" customHeight="false" outlineLevel="0" collapsed="false">
      <c r="A16124" s="2" t="s">
        <v>174</v>
      </c>
      <c r="B16124" s="2" t="s">
        <v>158</v>
      </c>
      <c r="C16124" s="2" t="s">
        <v>47</v>
      </c>
      <c r="D16124" s="2" t="s">
        <v>10</v>
      </c>
      <c r="E16124" s="2" t="s">
        <v>74</v>
      </c>
      <c r="F16124" s="2" t="s">
        <v>976</v>
      </c>
      <c r="G16124" s="14" t="n">
        <v>9.5</v>
      </c>
      <c r="H16124" s="14" t="n">
        <v>10.47</v>
      </c>
      <c r="I16124" s="14" t="n">
        <v>14.5</v>
      </c>
      <c r="J16124" s="23" t="n">
        <f aca="false">IF(AND(E16124="Priority",ISNUMBER('Cost model'!N137)),'Cost model'!N137,'Cost model'!M137)</f>
        <v>13.5</v>
      </c>
      <c r="K16124" s="14" t="n">
        <f aca="false">J16124-H16124</f>
        <v>3.03</v>
      </c>
      <c r="L16124" s="14" t="n">
        <f aca="false">G16124-H16124</f>
        <v>-0.970000000000001</v>
      </c>
    </row>
    <row r="16125" customFormat="false" ht="15" hidden="false" customHeight="false" outlineLevel="0" collapsed="false">
      <c r="A16125" s="2" t="s">
        <v>123</v>
      </c>
      <c r="B16125" s="2" t="s">
        <v>158</v>
      </c>
      <c r="C16125" s="2" t="s">
        <v>47</v>
      </c>
      <c r="D16125" s="2" t="s">
        <v>10</v>
      </c>
      <c r="E16125" s="2" t="s">
        <v>74</v>
      </c>
      <c r="F16125" s="2" t="s">
        <v>976</v>
      </c>
      <c r="G16125" s="14" t="n">
        <v>19.5</v>
      </c>
      <c r="H16125" s="14" t="n">
        <v>16.48</v>
      </c>
      <c r="I16125" s="14" t="n">
        <v>19.5</v>
      </c>
      <c r="J16125" s="23" t="n">
        <f aca="false">IF(AND(E16125="Priority",ISNUMBER('Cost model'!N32)),'Cost model'!N32,'Cost model'!M32)</f>
        <v>15.5</v>
      </c>
      <c r="K16125" s="14" t="n">
        <f aca="false">J16125-H16125</f>
        <v>-0.98</v>
      </c>
      <c r="L16125" s="14" t="n">
        <f aca="false">G16125-H16125</f>
        <v>3.02</v>
      </c>
    </row>
    <row r="16126" customFormat="false" ht="15" hidden="false" customHeight="false" outlineLevel="0" collapsed="false">
      <c r="A16126" s="2" t="s">
        <v>174</v>
      </c>
      <c r="B16126" s="2" t="s">
        <v>174</v>
      </c>
      <c r="C16126" s="2" t="s">
        <v>47</v>
      </c>
      <c r="D16126" s="2" t="s">
        <v>10</v>
      </c>
      <c r="E16126" s="2" t="s">
        <v>74</v>
      </c>
      <c r="F16126" s="2" t="s">
        <v>977</v>
      </c>
      <c r="G16126" s="14" t="n">
        <v>9.5</v>
      </c>
      <c r="H16126" s="14" t="n">
        <v>8.16</v>
      </c>
      <c r="I16126" s="14" t="n">
        <v>9.5</v>
      </c>
      <c r="J16126" s="23" t="n">
        <f aca="false">IF(AND(E16126="Priority",ISNUMBER('Cost model'!N167)),'Cost model'!N167,'Cost model'!M167)</f>
        <v>8.5</v>
      </c>
      <c r="K16126" s="14" t="n">
        <f aca="false">J16126-H16126</f>
        <v>0.34</v>
      </c>
      <c r="L16126" s="14" t="n">
        <f aca="false">G16126-H16126</f>
        <v>1.34</v>
      </c>
    </row>
    <row r="16127" customFormat="false" ht="15" hidden="false" customHeight="false" outlineLevel="0" collapsed="false">
      <c r="A16127" s="2" t="s">
        <v>124</v>
      </c>
      <c r="B16127" s="2" t="s">
        <v>174</v>
      </c>
      <c r="C16127" s="2" t="s">
        <v>48</v>
      </c>
      <c r="D16127" s="2" t="s">
        <v>12</v>
      </c>
      <c r="E16127" s="2" t="s">
        <v>74</v>
      </c>
      <c r="F16127" s="2" t="s">
        <v>976</v>
      </c>
      <c r="G16127" s="14" t="n">
        <v>12.5</v>
      </c>
      <c r="H16127" s="14" t="n">
        <v>26.53</v>
      </c>
      <c r="I16127" s="14" t="n">
        <v>19.5</v>
      </c>
      <c r="J16127" s="23" t="n">
        <f aca="false">IF(AND(E16127="Priority",ISNUMBER('Cost model'!N366)),'Cost model'!N366,'Cost model'!M366)</f>
        <v>55</v>
      </c>
      <c r="K16127" s="14" t="n">
        <f aca="false">J16127-H16127</f>
        <v>28.47</v>
      </c>
      <c r="L16127" s="14" t="n">
        <f aca="false">G16127-H16127</f>
        <v>-14.03</v>
      </c>
    </row>
    <row r="16128" customFormat="false" ht="15" hidden="false" customHeight="false" outlineLevel="0" collapsed="false">
      <c r="A16128" s="2" t="s">
        <v>174</v>
      </c>
      <c r="B16128" s="2" t="s">
        <v>174</v>
      </c>
      <c r="C16128" s="2" t="s">
        <v>49</v>
      </c>
      <c r="D16128" s="2" t="s">
        <v>12</v>
      </c>
      <c r="E16128" s="2" t="s">
        <v>74</v>
      </c>
      <c r="F16128" s="2" t="s">
        <v>977</v>
      </c>
      <c r="G16128" s="14" t="n">
        <v>19.5</v>
      </c>
      <c r="H16128" s="14" t="n">
        <v>52.93</v>
      </c>
      <c r="I16128" s="14" t="n">
        <v>19.5</v>
      </c>
      <c r="J16128" s="23" t="n">
        <f aca="false">IF(AND(E16128="Priority",ISNUMBER('Cost model'!N172)),'Cost model'!N172,'Cost model'!M172)</f>
        <v>45</v>
      </c>
      <c r="K16128" s="14" t="n">
        <f aca="false">J16128-H16128</f>
        <v>-7.93</v>
      </c>
      <c r="L16128" s="14" t="n">
        <f aca="false">G16128-H16128</f>
        <v>-33.43</v>
      </c>
    </row>
    <row r="16129" customFormat="false" ht="15" hidden="false" customHeight="false" outlineLevel="0" collapsed="false">
      <c r="A16129" s="2" t="s">
        <v>142</v>
      </c>
      <c r="B16129" s="2" t="s">
        <v>142</v>
      </c>
      <c r="C16129" s="2" t="s">
        <v>47</v>
      </c>
      <c r="D16129" s="2" t="s">
        <v>12</v>
      </c>
      <c r="E16129" s="2" t="s">
        <v>74</v>
      </c>
      <c r="F16129" s="2" t="s">
        <v>977</v>
      </c>
      <c r="G16129" s="14" t="n">
        <v>9.5</v>
      </c>
      <c r="H16129" s="14" t="n">
        <v>46.46</v>
      </c>
      <c r="I16129" s="14" t="n">
        <v>9.5</v>
      </c>
      <c r="J16129" s="23" t="n">
        <f aca="false">IF(AND(E16129="Priority",ISNUMBER('Cost model'!N635)),'Cost model'!N635,'Cost model'!M635)</f>
        <v>30.5</v>
      </c>
      <c r="K16129" s="14" t="n">
        <f aca="false">J16129-H16129</f>
        <v>-15.96</v>
      </c>
      <c r="L16129" s="14" t="n">
        <f aca="false">G16129-H16129</f>
        <v>-36.96</v>
      </c>
    </row>
    <row r="16130" customFormat="false" ht="15" hidden="false" customHeight="false" outlineLevel="0" collapsed="false">
      <c r="A16130" s="2" t="s">
        <v>142</v>
      </c>
      <c r="B16130" s="2" t="s">
        <v>142</v>
      </c>
      <c r="C16130" s="2" t="s">
        <v>49</v>
      </c>
      <c r="D16130" s="2" t="s">
        <v>10</v>
      </c>
      <c r="E16130" s="2" t="s">
        <v>74</v>
      </c>
      <c r="F16130" s="2" t="s">
        <v>977</v>
      </c>
      <c r="G16130" s="14" t="n">
        <v>17.5</v>
      </c>
      <c r="H16130" s="14" t="n">
        <v>26.02</v>
      </c>
      <c r="I16130" s="14" t="n">
        <v>17.5</v>
      </c>
      <c r="J16130" s="23" t="n">
        <f aca="false">IF(AND(E16130="Priority",ISNUMBER('Cost model'!N634)),'Cost model'!N634,'Cost model'!M634)</f>
        <v>15.5</v>
      </c>
      <c r="K16130" s="14" t="n">
        <f aca="false">J16130-H16130</f>
        <v>-10.52</v>
      </c>
      <c r="L16130" s="14" t="n">
        <f aca="false">G16130-H16130</f>
        <v>-8.52</v>
      </c>
    </row>
    <row r="16131" customFormat="false" ht="15" hidden="false" customHeight="false" outlineLevel="0" collapsed="false">
      <c r="A16131" s="2" t="s">
        <v>142</v>
      </c>
      <c r="B16131" s="2" t="s">
        <v>142</v>
      </c>
      <c r="C16131" s="2" t="s">
        <v>47</v>
      </c>
      <c r="D16131" s="2" t="s">
        <v>12</v>
      </c>
      <c r="E16131" s="2" t="s">
        <v>74</v>
      </c>
      <c r="F16131" s="2" t="s">
        <v>977</v>
      </c>
      <c r="G16131" s="14" t="n">
        <v>9.5</v>
      </c>
      <c r="H16131" s="14" t="n">
        <v>44.62</v>
      </c>
      <c r="I16131" s="14" t="n">
        <v>9.5</v>
      </c>
      <c r="J16131" s="23" t="n">
        <f aca="false">IF(AND(E16131="Priority",ISNUMBER('Cost model'!N635)),'Cost model'!N635,'Cost model'!M635)</f>
        <v>30.5</v>
      </c>
      <c r="K16131" s="14" t="n">
        <f aca="false">J16131-H16131</f>
        <v>-14.12</v>
      </c>
      <c r="L16131" s="14" t="n">
        <f aca="false">G16131-H16131</f>
        <v>-35.12</v>
      </c>
    </row>
    <row r="16132" customFormat="false" ht="15" hidden="false" customHeight="false" outlineLevel="0" collapsed="false">
      <c r="A16132" s="2" t="s">
        <v>174</v>
      </c>
      <c r="B16132" s="2" t="s">
        <v>158</v>
      </c>
      <c r="C16132" s="2" t="s">
        <v>49</v>
      </c>
      <c r="D16132" s="2" t="s">
        <v>12</v>
      </c>
      <c r="E16132" s="2" t="s">
        <v>74</v>
      </c>
      <c r="F16132" s="2" t="s">
        <v>976</v>
      </c>
      <c r="G16132" s="14" t="n">
        <v>19.5</v>
      </c>
      <c r="H16132" s="14" t="n">
        <v>63.22</v>
      </c>
      <c r="I16132" s="14" t="n">
        <v>19.5</v>
      </c>
      <c r="J16132" s="23" t="n">
        <f aca="false">IF(AND(E16132="Priority",ISNUMBER('Cost model'!N142)),'Cost model'!N142,'Cost model'!M142)</f>
        <v>55</v>
      </c>
      <c r="K16132" s="14" t="n">
        <f aca="false">J16132-H16132</f>
        <v>-8.22</v>
      </c>
      <c r="L16132" s="14" t="n">
        <f aca="false">G16132-H16132</f>
        <v>-43.72</v>
      </c>
    </row>
    <row r="16133" customFormat="false" ht="15" hidden="false" customHeight="false" outlineLevel="0" collapsed="false">
      <c r="A16133" s="2" t="s">
        <v>174</v>
      </c>
      <c r="B16133" s="2" t="s">
        <v>174</v>
      </c>
      <c r="C16133" s="2" t="s">
        <v>47</v>
      </c>
      <c r="D16133" s="2" t="s">
        <v>10</v>
      </c>
      <c r="E16133" s="2" t="s">
        <v>74</v>
      </c>
      <c r="F16133" s="2" t="s">
        <v>977</v>
      </c>
      <c r="G16133" s="14" t="n">
        <v>9.5</v>
      </c>
      <c r="H16133" s="14" t="n">
        <v>6.63</v>
      </c>
      <c r="I16133" s="14" t="n">
        <v>9.5</v>
      </c>
      <c r="J16133" s="23" t="n">
        <f aca="false">IF(AND(E16133="Priority",ISNUMBER('Cost model'!N167)),'Cost model'!N167,'Cost model'!M167)</f>
        <v>8.5</v>
      </c>
      <c r="K16133" s="14" t="n">
        <f aca="false">J16133-H16133</f>
        <v>1.87</v>
      </c>
      <c r="L16133" s="14" t="n">
        <f aca="false">G16133-H16133</f>
        <v>2.87</v>
      </c>
    </row>
    <row r="16134" customFormat="false" ht="15" hidden="false" customHeight="false" outlineLevel="0" collapsed="false">
      <c r="A16134" s="2" t="s">
        <v>174</v>
      </c>
      <c r="B16134" s="2" t="s">
        <v>174</v>
      </c>
      <c r="C16134" s="2" t="s">
        <v>48</v>
      </c>
      <c r="D16134" s="2" t="s">
        <v>12</v>
      </c>
      <c r="E16134" s="2" t="s">
        <v>74</v>
      </c>
      <c r="F16134" s="2" t="s">
        <v>977</v>
      </c>
      <c r="G16134" s="14" t="n">
        <v>12.5</v>
      </c>
      <c r="H16134" s="14" t="n">
        <v>13.34</v>
      </c>
      <c r="I16134" s="14" t="n">
        <v>12.5</v>
      </c>
      <c r="J16134" s="23" t="n">
        <f aca="false">IF(AND(E16134="Priority",ISNUMBER('Cost model'!N171)),'Cost model'!N171,'Cost model'!M171)</f>
        <v>40</v>
      </c>
      <c r="K16134" s="14" t="n">
        <f aca="false">J16134-H16134</f>
        <v>26.66</v>
      </c>
      <c r="L16134" s="14" t="n">
        <f aca="false">G16134-H16134</f>
        <v>-0.84</v>
      </c>
    </row>
    <row r="16135" customFormat="false" ht="15" hidden="false" customHeight="false" outlineLevel="0" collapsed="false">
      <c r="A16135" s="2" t="s">
        <v>142</v>
      </c>
      <c r="B16135" s="2" t="s">
        <v>158</v>
      </c>
      <c r="C16135" s="2" t="s">
        <v>47</v>
      </c>
      <c r="D16135" s="2" t="s">
        <v>10</v>
      </c>
      <c r="E16135" s="2" t="s">
        <v>74</v>
      </c>
      <c r="F16135" s="2" t="s">
        <v>976</v>
      </c>
      <c r="G16135" s="14" t="n">
        <v>9.5</v>
      </c>
      <c r="H16135" s="14" t="n">
        <v>56.65</v>
      </c>
      <c r="I16135" s="14" t="n">
        <v>14.5</v>
      </c>
      <c r="J16135" s="23" t="n">
        <f aca="false">IF(AND(E16135="Priority",ISNUMBER('Cost model'!N647)),'Cost model'!N647,'Cost model'!M647)</f>
        <v>13.5</v>
      </c>
      <c r="K16135" s="14" t="n">
        <f aca="false">J16135-H16135</f>
        <v>-43.15</v>
      </c>
      <c r="L16135" s="14" t="n">
        <f aca="false">G16135-H16135</f>
        <v>-47.15</v>
      </c>
    </row>
    <row r="16136" customFormat="false" ht="15" hidden="false" customHeight="false" outlineLevel="0" collapsed="false">
      <c r="A16136" s="2" t="s">
        <v>142</v>
      </c>
      <c r="B16136" s="2" t="s">
        <v>142</v>
      </c>
      <c r="C16136" s="2" t="s">
        <v>47</v>
      </c>
      <c r="D16136" s="2" t="s">
        <v>12</v>
      </c>
      <c r="E16136" s="2" t="s">
        <v>74</v>
      </c>
      <c r="F16136" s="2" t="s">
        <v>977</v>
      </c>
      <c r="G16136" s="14" t="n">
        <v>9.5</v>
      </c>
      <c r="H16136" s="14" t="n">
        <v>29.4</v>
      </c>
      <c r="I16136" s="14" t="n">
        <v>9.5</v>
      </c>
      <c r="J16136" s="23" t="n">
        <f aca="false">IF(AND(E16136="Priority",ISNUMBER('Cost model'!N635)),'Cost model'!N635,'Cost model'!M635)</f>
        <v>30.5</v>
      </c>
      <c r="K16136" s="14" t="n">
        <f aca="false">J16136-H16136</f>
        <v>1.1</v>
      </c>
      <c r="L16136" s="14" t="n">
        <f aca="false">G16136-H16136</f>
        <v>-19.9</v>
      </c>
    </row>
    <row r="16137" customFormat="false" ht="15" hidden="false" customHeight="false" outlineLevel="0" collapsed="false">
      <c r="A16137" s="2" t="s">
        <v>124</v>
      </c>
      <c r="B16137" s="2" t="s">
        <v>142</v>
      </c>
      <c r="C16137" s="2" t="s">
        <v>49</v>
      </c>
      <c r="D16137" s="2" t="s">
        <v>10</v>
      </c>
      <c r="E16137" s="2" t="s">
        <v>74</v>
      </c>
      <c r="F16137" s="2" t="s">
        <v>976</v>
      </c>
      <c r="G16137" s="14" t="n">
        <v>17.5</v>
      </c>
      <c r="H16137" s="14" t="n">
        <v>16.12</v>
      </c>
      <c r="I16137" s="14" t="n">
        <v>17.5</v>
      </c>
      <c r="J16137" s="23" t="n">
        <f aca="false">IF(AND(E16137="Priority",ISNUMBER('Cost model'!N334)),'Cost model'!N334,'Cost model'!M334)</f>
        <v>20.5</v>
      </c>
      <c r="K16137" s="14" t="n">
        <f aca="false">J16137-H16137</f>
        <v>4.38</v>
      </c>
      <c r="L16137" s="14" t="n">
        <f aca="false">G16137-H16137</f>
        <v>1.38</v>
      </c>
    </row>
    <row r="16138" customFormat="false" ht="15" hidden="false" customHeight="false" outlineLevel="0" collapsed="false">
      <c r="A16138" s="2" t="s">
        <v>221</v>
      </c>
      <c r="B16138" s="2" t="s">
        <v>221</v>
      </c>
      <c r="C16138" s="2" t="s">
        <v>49</v>
      </c>
      <c r="D16138" s="2" t="s">
        <v>12</v>
      </c>
      <c r="E16138" s="2" t="s">
        <v>83</v>
      </c>
      <c r="F16138" s="2" t="s">
        <v>977</v>
      </c>
      <c r="G16138" s="14" t="n">
        <v>29.5</v>
      </c>
      <c r="H16138" s="14" t="n">
        <v>51.87</v>
      </c>
      <c r="I16138" s="14" t="n">
        <v>29.5</v>
      </c>
      <c r="J16138" s="23" t="n">
        <f aca="false">IF(AND(E16138="Priority",ISNUMBER('Cost model'!N742)),'Cost model'!N742,'Cost model'!M742)</f>
        <v>80</v>
      </c>
      <c r="K16138" s="14" t="n">
        <f aca="false">J16138-H16138</f>
        <v>28.13</v>
      </c>
      <c r="L16138" s="14" t="n">
        <f aca="false">G16138-H16138</f>
        <v>-22.37</v>
      </c>
    </row>
    <row r="16139" customFormat="false" ht="15" hidden="false" customHeight="false" outlineLevel="0" collapsed="false">
      <c r="A16139" s="2" t="s">
        <v>174</v>
      </c>
      <c r="B16139" s="2" t="s">
        <v>174</v>
      </c>
      <c r="C16139" s="2" t="s">
        <v>47</v>
      </c>
      <c r="D16139" s="2" t="s">
        <v>10</v>
      </c>
      <c r="E16139" s="2" t="s">
        <v>83</v>
      </c>
      <c r="F16139" s="2" t="s">
        <v>977</v>
      </c>
      <c r="G16139" s="14" t="n">
        <v>14.5</v>
      </c>
      <c r="H16139" s="14" t="n">
        <v>26.02</v>
      </c>
      <c r="I16139" s="14" t="n">
        <v>14.5</v>
      </c>
      <c r="J16139" s="23" t="n">
        <f aca="false">IF(AND(E16139="Priority",ISNUMBER('Cost model'!N167)),'Cost model'!N167,'Cost model'!M167)</f>
        <v>13.5</v>
      </c>
      <c r="K16139" s="14" t="n">
        <f aca="false">J16139-H16139</f>
        <v>-12.52</v>
      </c>
      <c r="L16139" s="14" t="n">
        <f aca="false">G16139-H16139</f>
        <v>-11.52</v>
      </c>
    </row>
    <row r="16140" customFormat="false" ht="15" hidden="false" customHeight="false" outlineLevel="0" collapsed="false">
      <c r="A16140" s="2" t="s">
        <v>174</v>
      </c>
      <c r="B16140" s="2" t="s">
        <v>174</v>
      </c>
      <c r="C16140" s="2" t="s">
        <v>47</v>
      </c>
      <c r="D16140" s="2" t="s">
        <v>12</v>
      </c>
      <c r="E16140" s="2" t="s">
        <v>83</v>
      </c>
      <c r="F16140" s="2" t="s">
        <v>977</v>
      </c>
      <c r="G16140" s="14" t="n">
        <v>19.5</v>
      </c>
      <c r="H16140" s="14" t="n">
        <v>34.9</v>
      </c>
      <c r="I16140" s="14" t="n">
        <v>19.5</v>
      </c>
      <c r="J16140" s="23" t="n">
        <f aca="false">IF(AND(E16140="Priority",ISNUMBER('Cost model'!N170)),'Cost model'!N170,'Cost model'!M170)</f>
        <v>35</v>
      </c>
      <c r="K16140" s="14" t="n">
        <f aca="false">J16140-H16140</f>
        <v>0.100000000000001</v>
      </c>
      <c r="L16140" s="14" t="n">
        <f aca="false">G16140-H16140</f>
        <v>-15.4</v>
      </c>
    </row>
    <row r="16141" customFormat="false" ht="15" hidden="false" customHeight="false" outlineLevel="0" collapsed="false">
      <c r="A16141" s="2" t="s">
        <v>174</v>
      </c>
      <c r="B16141" s="2" t="s">
        <v>174</v>
      </c>
      <c r="C16141" s="2" t="s">
        <v>48</v>
      </c>
      <c r="D16141" s="2" t="s">
        <v>14</v>
      </c>
      <c r="E16141" s="2" t="s">
        <v>74</v>
      </c>
      <c r="F16141" s="2" t="s">
        <v>977</v>
      </c>
      <c r="G16141" s="14" t="n">
        <v>45</v>
      </c>
      <c r="H16141" s="14" t="n">
        <v>114.57</v>
      </c>
      <c r="I16141" s="14" t="n">
        <v>45</v>
      </c>
      <c r="J16141" s="23" t="n">
        <f aca="false">IF(AND(E16141="Priority",ISNUMBER('Cost model'!N177)),'Cost model'!N177,'Cost model'!M177)</f>
        <v>110</v>
      </c>
      <c r="K16141" s="14" t="n">
        <f aca="false">J16141-H16141</f>
        <v>-4.56999999999999</v>
      </c>
      <c r="L16141" s="14" t="n">
        <f aca="false">G16141-H16141</f>
        <v>-69.57</v>
      </c>
    </row>
    <row r="16142" customFormat="false" ht="15" hidden="false" customHeight="false" outlineLevel="0" collapsed="false">
      <c r="A16142" s="2" t="s">
        <v>158</v>
      </c>
      <c r="B16142" s="2" t="s">
        <v>158</v>
      </c>
      <c r="C16142" s="2" t="s">
        <v>47</v>
      </c>
      <c r="D16142" s="2" t="s">
        <v>10</v>
      </c>
      <c r="E16142" s="2" t="s">
        <v>74</v>
      </c>
      <c r="F16142" s="2" t="s">
        <v>977</v>
      </c>
      <c r="G16142" s="14" t="n">
        <v>9.5</v>
      </c>
      <c r="H16142" s="14" t="n">
        <v>7.95</v>
      </c>
      <c r="I16142" s="14" t="n">
        <v>9.5</v>
      </c>
      <c r="J16142" s="23" t="n">
        <f aca="false">IF(AND(E16142="Priority",ISNUMBER('Cost model'!N422)),'Cost model'!N422,'Cost model'!M422)</f>
        <v>8.5</v>
      </c>
      <c r="K16142" s="14" t="n">
        <f aca="false">J16142-H16142</f>
        <v>0.55</v>
      </c>
      <c r="L16142" s="14" t="n">
        <f aca="false">G16142-H16142</f>
        <v>1.55</v>
      </c>
    </row>
    <row r="16143" customFormat="false" ht="15" hidden="false" customHeight="false" outlineLevel="0" collapsed="false">
      <c r="A16143" s="2" t="s">
        <v>124</v>
      </c>
      <c r="B16143" s="2" t="s">
        <v>142</v>
      </c>
      <c r="C16143" s="2" t="s">
        <v>48</v>
      </c>
      <c r="D16143" s="2" t="s">
        <v>10</v>
      </c>
      <c r="E16143" s="2" t="s">
        <v>74</v>
      </c>
      <c r="F16143" s="2" t="s">
        <v>976</v>
      </c>
      <c r="G16143" s="14" t="n">
        <v>12.5</v>
      </c>
      <c r="H16143" s="14" t="n">
        <v>17.03</v>
      </c>
      <c r="I16143" s="14" t="n">
        <v>14.5</v>
      </c>
      <c r="J16143" s="23" t="n">
        <f aca="false">IF(AND(E16143="Priority",ISNUMBER('Cost model'!N333)),'Cost model'!N333,'Cost model'!M333)</f>
        <v>18.5</v>
      </c>
      <c r="K16143" s="14" t="n">
        <f aca="false">J16143-H16143</f>
        <v>1.47</v>
      </c>
      <c r="L16143" s="14" t="n">
        <f aca="false">G16143-H16143</f>
        <v>-4.53</v>
      </c>
    </row>
    <row r="16144" customFormat="false" ht="15" hidden="false" customHeight="false" outlineLevel="0" collapsed="false">
      <c r="A16144" s="2" t="s">
        <v>174</v>
      </c>
      <c r="B16144" s="2" t="s">
        <v>124</v>
      </c>
      <c r="C16144" s="2" t="s">
        <v>47</v>
      </c>
      <c r="D16144" s="2" t="s">
        <v>12</v>
      </c>
      <c r="E16144" s="2" t="s">
        <v>74</v>
      </c>
      <c r="F16144" s="2" t="s">
        <v>976</v>
      </c>
      <c r="G16144" s="14" t="n">
        <v>9.5</v>
      </c>
      <c r="H16144" s="14" t="n">
        <v>44.2</v>
      </c>
      <c r="I16144" s="14" t="n">
        <v>9.5</v>
      </c>
      <c r="J16144" s="23" t="n">
        <f aca="false">IF(AND(E16144="Priority",ISNUMBER('Cost model'!N110)),'Cost model'!N110,'Cost model'!M110)</f>
        <v>40</v>
      </c>
      <c r="K16144" s="14" t="n">
        <f aca="false">J16144-H16144</f>
        <v>-4.2</v>
      </c>
      <c r="L16144" s="14" t="n">
        <f aca="false">G16144-H16144</f>
        <v>-34.7</v>
      </c>
    </row>
    <row r="16145" customFormat="false" ht="15" hidden="false" customHeight="false" outlineLevel="0" collapsed="false">
      <c r="A16145" s="2" t="s">
        <v>174</v>
      </c>
      <c r="B16145" s="2" t="s">
        <v>174</v>
      </c>
      <c r="C16145" s="2" t="s">
        <v>48</v>
      </c>
      <c r="D16145" s="2" t="s">
        <v>10</v>
      </c>
      <c r="E16145" s="2" t="s">
        <v>74</v>
      </c>
      <c r="F16145" s="2" t="s">
        <v>977</v>
      </c>
      <c r="G16145" s="14" t="n">
        <v>12.5</v>
      </c>
      <c r="H16145" s="14" t="n">
        <v>27.63</v>
      </c>
      <c r="I16145" s="14" t="n">
        <v>12.5</v>
      </c>
      <c r="J16145" s="23" t="n">
        <f aca="false">IF(AND(E16145="Priority",ISNUMBER('Cost model'!N168)),'Cost model'!N168,'Cost model'!M168)</f>
        <v>13.5</v>
      </c>
      <c r="K16145" s="14" t="n">
        <f aca="false">J16145-H16145</f>
        <v>-14.13</v>
      </c>
      <c r="L16145" s="14" t="n">
        <f aca="false">G16145-H16145</f>
        <v>-15.13</v>
      </c>
    </row>
    <row r="16146" customFormat="false" ht="15" hidden="false" customHeight="false" outlineLevel="0" collapsed="false">
      <c r="A16146" s="2" t="s">
        <v>174</v>
      </c>
      <c r="B16146" s="2" t="s">
        <v>174</v>
      </c>
      <c r="C16146" s="2" t="s">
        <v>48</v>
      </c>
      <c r="D16146" s="2" t="s">
        <v>12</v>
      </c>
      <c r="E16146" s="2" t="s">
        <v>83</v>
      </c>
      <c r="F16146" s="2" t="s">
        <v>977</v>
      </c>
      <c r="G16146" s="14" t="n">
        <v>19.5</v>
      </c>
      <c r="H16146" s="14" t="n">
        <v>46.45</v>
      </c>
      <c r="I16146" s="14" t="n">
        <v>19.5</v>
      </c>
      <c r="J16146" s="23" t="n">
        <f aca="false">IF(AND(E16146="Priority",ISNUMBER('Cost model'!N171)),'Cost model'!N171,'Cost model'!M171)</f>
        <v>55</v>
      </c>
      <c r="K16146" s="14" t="n">
        <f aca="false">J16146-H16146</f>
        <v>8.55</v>
      </c>
      <c r="L16146" s="14" t="n">
        <f aca="false">G16146-H16146</f>
        <v>-26.95</v>
      </c>
    </row>
    <row r="16147" customFormat="false" ht="15" hidden="false" customHeight="false" outlineLevel="0" collapsed="false">
      <c r="A16147" s="2" t="s">
        <v>174</v>
      </c>
      <c r="B16147" s="2" t="s">
        <v>174</v>
      </c>
      <c r="C16147" s="2" t="s">
        <v>47</v>
      </c>
      <c r="D16147" s="2" t="s">
        <v>10</v>
      </c>
      <c r="E16147" s="2" t="s">
        <v>74</v>
      </c>
      <c r="F16147" s="2" t="s">
        <v>977</v>
      </c>
      <c r="G16147" s="14" t="n">
        <v>9.5</v>
      </c>
      <c r="H16147" s="14" t="n">
        <v>8.16</v>
      </c>
      <c r="I16147" s="14" t="n">
        <v>9.5</v>
      </c>
      <c r="J16147" s="23" t="n">
        <f aca="false">IF(AND(E16147="Priority",ISNUMBER('Cost model'!N167)),'Cost model'!N167,'Cost model'!M167)</f>
        <v>8.5</v>
      </c>
      <c r="K16147" s="14" t="n">
        <f aca="false">J16147-H16147</f>
        <v>0.34</v>
      </c>
      <c r="L16147" s="14" t="n">
        <f aca="false">G16147-H16147</f>
        <v>1.34</v>
      </c>
    </row>
    <row r="16148" customFormat="false" ht="15" hidden="false" customHeight="false" outlineLevel="0" collapsed="false">
      <c r="A16148" s="2" t="s">
        <v>174</v>
      </c>
      <c r="B16148" s="2" t="s">
        <v>174</v>
      </c>
      <c r="C16148" s="2" t="s">
        <v>47</v>
      </c>
      <c r="D16148" s="2" t="s">
        <v>12</v>
      </c>
      <c r="E16148" s="2" t="s">
        <v>74</v>
      </c>
      <c r="F16148" s="2" t="s">
        <v>977</v>
      </c>
      <c r="G16148" s="14" t="n">
        <v>9.5</v>
      </c>
      <c r="H16148" s="14" t="n">
        <v>29.63</v>
      </c>
      <c r="I16148" s="14" t="n">
        <v>9.5</v>
      </c>
      <c r="J16148" s="23" t="n">
        <f aca="false">IF(AND(E16148="Priority",ISNUMBER('Cost model'!N170)),'Cost model'!N170,'Cost model'!M170)</f>
        <v>25.5</v>
      </c>
      <c r="K16148" s="14" t="n">
        <f aca="false">J16148-H16148</f>
        <v>-4.13</v>
      </c>
      <c r="L16148" s="14" t="n">
        <f aca="false">G16148-H16148</f>
        <v>-20.13</v>
      </c>
    </row>
    <row r="16149" customFormat="false" ht="15" hidden="false" customHeight="false" outlineLevel="0" collapsed="false">
      <c r="A16149" s="2" t="s">
        <v>174</v>
      </c>
      <c r="B16149" s="2" t="s">
        <v>158</v>
      </c>
      <c r="C16149" s="2" t="s">
        <v>48</v>
      </c>
      <c r="D16149" s="2" t="s">
        <v>10</v>
      </c>
      <c r="E16149" s="2" t="s">
        <v>74</v>
      </c>
      <c r="F16149" s="2" t="s">
        <v>976</v>
      </c>
      <c r="G16149" s="14" t="n">
        <v>12.5</v>
      </c>
      <c r="H16149" s="14" t="n">
        <v>10.34</v>
      </c>
      <c r="I16149" s="14" t="n">
        <v>14.5</v>
      </c>
      <c r="J16149" s="23" t="n">
        <f aca="false">IF(AND(E16149="Priority",ISNUMBER('Cost model'!N138)),'Cost model'!N138,'Cost model'!M138)</f>
        <v>16.5</v>
      </c>
      <c r="K16149" s="14" t="n">
        <f aca="false">J16149-H16149</f>
        <v>6.16</v>
      </c>
      <c r="L16149" s="14" t="n">
        <f aca="false">G16149-H16149</f>
        <v>2.16</v>
      </c>
    </row>
    <row r="16150" customFormat="false" ht="15" hidden="false" customHeight="false" outlineLevel="0" collapsed="false">
      <c r="A16150" s="2" t="s">
        <v>142</v>
      </c>
      <c r="B16150" s="2" t="s">
        <v>174</v>
      </c>
      <c r="C16150" s="2" t="s">
        <v>47</v>
      </c>
      <c r="D16150" s="2" t="s">
        <v>15</v>
      </c>
      <c r="E16150" s="2" t="s">
        <v>74</v>
      </c>
      <c r="F16150" s="2" t="s">
        <v>976</v>
      </c>
      <c r="G16150" s="14" t="n">
        <v>45</v>
      </c>
      <c r="H16150" s="14" t="n">
        <v>174.19</v>
      </c>
      <c r="I16150" s="14" t="n">
        <v>250</v>
      </c>
      <c r="J16150" s="23" t="n">
        <f aca="false">IF(AND(E16150="Priority",ISNUMBER('Cost model'!N704)),'Cost model'!N704,'Cost model'!M704)</f>
        <v>150</v>
      </c>
      <c r="K16150" s="14" t="n">
        <f aca="false">J16150-H16150</f>
        <v>-24.19</v>
      </c>
      <c r="L16150" s="14" t="n">
        <f aca="false">G16150-H16150</f>
        <v>-129.19</v>
      </c>
    </row>
    <row r="16151" customFormat="false" ht="15" hidden="false" customHeight="false" outlineLevel="0" collapsed="false">
      <c r="A16151" s="2" t="s">
        <v>142</v>
      </c>
      <c r="B16151" s="2" t="s">
        <v>142</v>
      </c>
      <c r="C16151" s="2" t="s">
        <v>49</v>
      </c>
      <c r="D16151" s="2" t="s">
        <v>12</v>
      </c>
      <c r="E16151" s="2" t="s">
        <v>83</v>
      </c>
      <c r="F16151" s="2" t="s">
        <v>977</v>
      </c>
      <c r="G16151" s="14" t="n">
        <v>29.5</v>
      </c>
      <c r="H16151" s="14" t="n">
        <v>47.78</v>
      </c>
      <c r="I16151" s="14" t="n">
        <v>29.5</v>
      </c>
      <c r="J16151" s="23" t="n">
        <f aca="false">IF(AND(E16151="Priority",ISNUMBER('Cost model'!N637)),'Cost model'!N637,'Cost model'!M637)</f>
        <v>60</v>
      </c>
      <c r="K16151" s="14" t="n">
        <f aca="false">J16151-H16151</f>
        <v>12.22</v>
      </c>
      <c r="L16151" s="14" t="n">
        <f aca="false">G16151-H16151</f>
        <v>-18.28</v>
      </c>
    </row>
    <row r="16152" customFormat="false" ht="15" hidden="false" customHeight="false" outlineLevel="0" collapsed="false">
      <c r="A16152" s="2" t="s">
        <v>124</v>
      </c>
      <c r="B16152" s="2" t="s">
        <v>174</v>
      </c>
      <c r="C16152" s="2" t="s">
        <v>48</v>
      </c>
      <c r="D16152" s="2" t="s">
        <v>10</v>
      </c>
      <c r="E16152" s="2" t="s">
        <v>74</v>
      </c>
      <c r="F16152" s="2" t="s">
        <v>976</v>
      </c>
      <c r="G16152" s="14" t="n">
        <v>17.5</v>
      </c>
      <c r="H16152" s="14" t="n">
        <v>22.98</v>
      </c>
      <c r="I16152" s="14" t="n">
        <v>14.5</v>
      </c>
      <c r="J16152" s="23" t="n">
        <f aca="false">IF(AND(E16152="Priority",ISNUMBER('Cost model'!N363)),'Cost model'!N363,'Cost model'!M363)</f>
        <v>15.5</v>
      </c>
      <c r="K16152" s="14" t="n">
        <f aca="false">J16152-H16152</f>
        <v>-7.48</v>
      </c>
      <c r="L16152" s="14" t="n">
        <f aca="false">G16152-H16152</f>
        <v>-5.48</v>
      </c>
    </row>
    <row r="16153" customFormat="false" ht="15" hidden="false" customHeight="false" outlineLevel="0" collapsed="false">
      <c r="A16153" s="2" t="s">
        <v>174</v>
      </c>
      <c r="B16153" s="2" t="s">
        <v>174</v>
      </c>
      <c r="C16153" s="2" t="s">
        <v>47</v>
      </c>
      <c r="D16153" s="2" t="s">
        <v>10</v>
      </c>
      <c r="E16153" s="2" t="s">
        <v>74</v>
      </c>
      <c r="F16153" s="2" t="s">
        <v>977</v>
      </c>
      <c r="G16153" s="14" t="n">
        <v>9.5</v>
      </c>
      <c r="H16153" s="14" t="n">
        <v>6.63</v>
      </c>
      <c r="I16153" s="14" t="n">
        <v>9.5</v>
      </c>
      <c r="J16153" s="23" t="n">
        <f aca="false">IF(AND(E16153="Priority",ISNUMBER('Cost model'!N167)),'Cost model'!N167,'Cost model'!M167)</f>
        <v>8.5</v>
      </c>
      <c r="K16153" s="14" t="n">
        <f aca="false">J16153-H16153</f>
        <v>1.87</v>
      </c>
      <c r="L16153" s="14" t="n">
        <f aca="false">G16153-H16153</f>
        <v>2.87</v>
      </c>
    </row>
    <row r="16154" customFormat="false" ht="15" hidden="false" customHeight="false" outlineLevel="0" collapsed="false">
      <c r="A16154" s="2" t="s">
        <v>142</v>
      </c>
      <c r="B16154" s="2" t="s">
        <v>221</v>
      </c>
      <c r="C16154" s="2" t="s">
        <v>48</v>
      </c>
      <c r="D16154" s="2" t="s">
        <v>10</v>
      </c>
      <c r="E16154" s="2" t="s">
        <v>74</v>
      </c>
      <c r="F16154" s="2" t="s">
        <v>976</v>
      </c>
      <c r="G16154" s="14" t="n">
        <v>17.5</v>
      </c>
      <c r="H16154" s="14" t="n">
        <v>20.5</v>
      </c>
      <c r="I16154" s="14" t="n">
        <v>19.5</v>
      </c>
      <c r="J16154" s="23" t="n">
        <f aca="false">IF(AND(E16154="Priority",ISNUMBER('Cost model'!N678)),'Cost model'!N678,'Cost model'!M678)</f>
        <v>16.5</v>
      </c>
      <c r="K16154" s="14" t="n">
        <f aca="false">J16154-H16154</f>
        <v>-4</v>
      </c>
      <c r="L16154" s="14" t="n">
        <f aca="false">G16154-H16154</f>
        <v>-3</v>
      </c>
    </row>
    <row r="16155" customFormat="false" ht="15" hidden="false" customHeight="false" outlineLevel="0" collapsed="false">
      <c r="A16155" s="2" t="s">
        <v>174</v>
      </c>
      <c r="B16155" s="2" t="s">
        <v>142</v>
      </c>
      <c r="C16155" s="2" t="s">
        <v>49</v>
      </c>
      <c r="D16155" s="2" t="s">
        <v>10</v>
      </c>
      <c r="E16155" s="2" t="s">
        <v>74</v>
      </c>
      <c r="F16155" s="2" t="s">
        <v>976</v>
      </c>
      <c r="G16155" s="14" t="n">
        <v>17.5</v>
      </c>
      <c r="H16155" s="14" t="n">
        <v>42.67</v>
      </c>
      <c r="I16155" s="14" t="n">
        <v>17.5</v>
      </c>
      <c r="J16155" s="23" t="n">
        <f aca="false">IF(AND(E16155="Priority",ISNUMBER('Cost model'!N124)),'Cost model'!N124,'Cost model'!M124)</f>
        <v>21.5</v>
      </c>
      <c r="K16155" s="14" t="n">
        <f aca="false">J16155-H16155</f>
        <v>-21.17</v>
      </c>
      <c r="L16155" s="14" t="n">
        <f aca="false">G16155-H16155</f>
        <v>-25.17</v>
      </c>
    </row>
    <row r="16156" customFormat="false" ht="15" hidden="false" customHeight="false" outlineLevel="0" collapsed="false">
      <c r="A16156" s="2" t="s">
        <v>124</v>
      </c>
      <c r="B16156" s="2" t="s">
        <v>174</v>
      </c>
      <c r="C16156" s="2" t="s">
        <v>49</v>
      </c>
      <c r="D16156" s="2" t="s">
        <v>10</v>
      </c>
      <c r="E16156" s="2" t="s">
        <v>74</v>
      </c>
      <c r="F16156" s="2" t="s">
        <v>976</v>
      </c>
      <c r="G16156" s="14" t="n">
        <v>44.99</v>
      </c>
      <c r="H16156" s="14" t="n">
        <v>26.02</v>
      </c>
      <c r="I16156" s="14" t="n">
        <v>17.5</v>
      </c>
      <c r="J16156" s="23" t="n">
        <f aca="false">IF(AND(E16156="Priority",ISNUMBER('Cost model'!N364)),'Cost model'!N364,'Cost model'!M364)</f>
        <v>16.5</v>
      </c>
      <c r="K16156" s="14" t="n">
        <f aca="false">J16156-H16156</f>
        <v>-9.52</v>
      </c>
      <c r="L16156" s="14" t="n">
        <f aca="false">G16156-H16156</f>
        <v>18.97</v>
      </c>
    </row>
    <row r="16157" customFormat="false" ht="15" hidden="false" customHeight="false" outlineLevel="0" collapsed="false">
      <c r="A16157" s="2" t="s">
        <v>174</v>
      </c>
      <c r="B16157" s="2" t="s">
        <v>123</v>
      </c>
      <c r="C16157" s="2" t="s">
        <v>47</v>
      </c>
      <c r="D16157" s="2" t="s">
        <v>14</v>
      </c>
      <c r="E16157" s="2" t="s">
        <v>74</v>
      </c>
      <c r="F16157" s="2" t="s">
        <v>976</v>
      </c>
      <c r="G16157" s="14" t="n">
        <v>25</v>
      </c>
      <c r="H16157" s="14" t="n">
        <v>86.64</v>
      </c>
      <c r="I16157" s="14" t="n">
        <v>99</v>
      </c>
      <c r="J16157" s="23" t="n">
        <f aca="false">IF(AND(E16157="Priority",ISNUMBER('Cost model'!N206)),'Cost model'!N206,'Cost model'!M206)</f>
        <v>110</v>
      </c>
      <c r="K16157" s="14" t="n">
        <f aca="false">J16157-H16157</f>
        <v>23.36</v>
      </c>
      <c r="L16157" s="14" t="n">
        <f aca="false">G16157-H16157</f>
        <v>-61.64</v>
      </c>
    </row>
    <row r="16158" customFormat="false" ht="15" hidden="false" customHeight="false" outlineLevel="0" collapsed="false">
      <c r="A16158" s="2" t="s">
        <v>142</v>
      </c>
      <c r="B16158" s="2" t="s">
        <v>142</v>
      </c>
      <c r="C16158" s="2" t="s">
        <v>48</v>
      </c>
      <c r="D16158" s="2" t="s">
        <v>10</v>
      </c>
      <c r="E16158" s="2" t="s">
        <v>74</v>
      </c>
      <c r="F16158" s="2" t="s">
        <v>977</v>
      </c>
      <c r="G16158" s="14" t="n">
        <v>12.5</v>
      </c>
      <c r="H16158" s="14" t="n">
        <v>8.62</v>
      </c>
      <c r="I16158" s="14" t="n">
        <v>12.5</v>
      </c>
      <c r="J16158" s="23" t="n">
        <f aca="false">IF(AND(E16158="Priority",ISNUMBER('Cost model'!N633)),'Cost model'!N633,'Cost model'!M633)</f>
        <v>11.5</v>
      </c>
      <c r="K16158" s="14" t="n">
        <f aca="false">J16158-H16158</f>
        <v>2.88</v>
      </c>
      <c r="L16158" s="14" t="n">
        <f aca="false">G16158-H16158</f>
        <v>3.88</v>
      </c>
    </row>
    <row r="16159" customFormat="false" ht="15" hidden="false" customHeight="false" outlineLevel="0" collapsed="false">
      <c r="A16159" s="2" t="s">
        <v>124</v>
      </c>
      <c r="B16159" s="2" t="s">
        <v>174</v>
      </c>
      <c r="C16159" s="2" t="s">
        <v>48</v>
      </c>
      <c r="D16159" s="2" t="s">
        <v>10</v>
      </c>
      <c r="E16159" s="2" t="s">
        <v>74</v>
      </c>
      <c r="F16159" s="2" t="s">
        <v>976</v>
      </c>
      <c r="G16159" s="14" t="n">
        <v>12.5</v>
      </c>
      <c r="H16159" s="14" t="n">
        <v>8.62</v>
      </c>
      <c r="I16159" s="14" t="n">
        <v>14.5</v>
      </c>
      <c r="J16159" s="23" t="n">
        <f aca="false">IF(AND(E16159="Priority",ISNUMBER('Cost model'!N363)),'Cost model'!N363,'Cost model'!M363)</f>
        <v>15.5</v>
      </c>
      <c r="K16159" s="14" t="n">
        <f aca="false">J16159-H16159</f>
        <v>6.88</v>
      </c>
      <c r="L16159" s="14" t="n">
        <f aca="false">G16159-H16159</f>
        <v>3.88</v>
      </c>
    </row>
    <row r="16160" customFormat="false" ht="15" hidden="false" customHeight="false" outlineLevel="0" collapsed="false">
      <c r="A16160" s="2" t="s">
        <v>174</v>
      </c>
      <c r="B16160" s="2" t="s">
        <v>174</v>
      </c>
      <c r="C16160" s="2" t="s">
        <v>47</v>
      </c>
      <c r="D16160" s="2" t="s">
        <v>12</v>
      </c>
      <c r="E16160" s="2" t="s">
        <v>74</v>
      </c>
      <c r="F16160" s="2" t="s">
        <v>977</v>
      </c>
      <c r="G16160" s="14" t="n">
        <v>9.5</v>
      </c>
      <c r="H16160" s="14" t="n">
        <v>29.13</v>
      </c>
      <c r="I16160" s="14" t="n">
        <v>9.5</v>
      </c>
      <c r="J16160" s="23" t="n">
        <f aca="false">IF(AND(E16160="Priority",ISNUMBER('Cost model'!N170)),'Cost model'!N170,'Cost model'!M170)</f>
        <v>25.5</v>
      </c>
      <c r="K16160" s="14" t="n">
        <f aca="false">J16160-H16160</f>
        <v>-3.63</v>
      </c>
      <c r="L16160" s="14" t="n">
        <f aca="false">G16160-H16160</f>
        <v>-19.63</v>
      </c>
    </row>
    <row r="16161" customFormat="false" ht="15" hidden="false" customHeight="false" outlineLevel="0" collapsed="false">
      <c r="A16161" s="2" t="s">
        <v>174</v>
      </c>
      <c r="B16161" s="2" t="s">
        <v>174</v>
      </c>
      <c r="C16161" s="2" t="s">
        <v>48</v>
      </c>
      <c r="D16161" s="2" t="s">
        <v>12</v>
      </c>
      <c r="E16161" s="2" t="s">
        <v>83</v>
      </c>
      <c r="F16161" s="2" t="s">
        <v>977</v>
      </c>
      <c r="G16161" s="14" t="n">
        <v>19.5</v>
      </c>
      <c r="H16161" s="14" t="n">
        <v>45.05</v>
      </c>
      <c r="I16161" s="14" t="n">
        <v>19.5</v>
      </c>
      <c r="J16161" s="23" t="n">
        <f aca="false">IF(AND(E16161="Priority",ISNUMBER('Cost model'!N171)),'Cost model'!N171,'Cost model'!M171)</f>
        <v>55</v>
      </c>
      <c r="K16161" s="14" t="n">
        <f aca="false">J16161-H16161</f>
        <v>9.95</v>
      </c>
      <c r="L16161" s="14" t="n">
        <f aca="false">G16161-H16161</f>
        <v>-25.55</v>
      </c>
    </row>
    <row r="16162" customFormat="false" ht="15" hidden="false" customHeight="false" outlineLevel="0" collapsed="false">
      <c r="A16162" s="2" t="s">
        <v>124</v>
      </c>
      <c r="B16162" s="2" t="s">
        <v>158</v>
      </c>
      <c r="C16162" s="2" t="s">
        <v>48</v>
      </c>
      <c r="D16162" s="2" t="s">
        <v>10</v>
      </c>
      <c r="E16162" s="2" t="s">
        <v>74</v>
      </c>
      <c r="F16162" s="2" t="s">
        <v>976</v>
      </c>
      <c r="G16162" s="14" t="n">
        <v>12.5</v>
      </c>
      <c r="H16162" s="14" t="n">
        <v>11.74</v>
      </c>
      <c r="I16162" s="14" t="n">
        <v>14.5</v>
      </c>
      <c r="J16162" s="23" t="n">
        <f aca="false">IF(AND(E16162="Priority",ISNUMBER('Cost model'!N348)),'Cost model'!N348,'Cost model'!M348)</f>
        <v>17.5</v>
      </c>
      <c r="K16162" s="14" t="n">
        <f aca="false">J16162-H16162</f>
        <v>5.76</v>
      </c>
      <c r="L16162" s="14" t="n">
        <f aca="false">G16162-H16162</f>
        <v>0.76</v>
      </c>
    </row>
    <row r="16163" customFormat="false" ht="15" hidden="false" customHeight="false" outlineLevel="0" collapsed="false">
      <c r="A16163" s="2" t="s">
        <v>174</v>
      </c>
      <c r="B16163" s="2" t="s">
        <v>174</v>
      </c>
      <c r="C16163" s="2" t="s">
        <v>48</v>
      </c>
      <c r="D16163" s="2" t="s">
        <v>12</v>
      </c>
      <c r="E16163" s="2" t="s">
        <v>74</v>
      </c>
      <c r="F16163" s="2" t="s">
        <v>977</v>
      </c>
      <c r="G16163" s="14" t="n">
        <v>12.5</v>
      </c>
      <c r="H16163" s="14" t="n">
        <v>44.2</v>
      </c>
      <c r="I16163" s="14" t="n">
        <v>12.5</v>
      </c>
      <c r="J16163" s="23" t="n">
        <f aca="false">IF(AND(E16163="Priority",ISNUMBER('Cost model'!N171)),'Cost model'!N171,'Cost model'!M171)</f>
        <v>40</v>
      </c>
      <c r="K16163" s="14" t="n">
        <f aca="false">J16163-H16163</f>
        <v>-4.2</v>
      </c>
      <c r="L16163" s="14" t="n">
        <f aca="false">G16163-H16163</f>
        <v>-31.7</v>
      </c>
    </row>
    <row r="16164" customFormat="false" ht="15" hidden="false" customHeight="false" outlineLevel="0" collapsed="false">
      <c r="A16164" s="2" t="s">
        <v>221</v>
      </c>
      <c r="B16164" s="2" t="s">
        <v>221</v>
      </c>
      <c r="C16164" s="2" t="s">
        <v>47</v>
      </c>
      <c r="D16164" s="2" t="s">
        <v>10</v>
      </c>
      <c r="E16164" s="2" t="s">
        <v>74</v>
      </c>
      <c r="F16164" s="2" t="s">
        <v>977</v>
      </c>
      <c r="G16164" s="14" t="n">
        <v>9.5</v>
      </c>
      <c r="H16164" s="14" t="n">
        <v>5.59</v>
      </c>
      <c r="I16164" s="14" t="n">
        <v>9.5</v>
      </c>
      <c r="J16164" s="23" t="n">
        <f aca="false">IF(AND(E16164="Priority",ISNUMBER('Cost model'!N737)),'Cost model'!N737,'Cost model'!M737)</f>
        <v>8.5</v>
      </c>
      <c r="K16164" s="14" t="n">
        <f aca="false">J16164-H16164</f>
        <v>2.91</v>
      </c>
      <c r="L16164" s="14" t="n">
        <f aca="false">G16164-H16164</f>
        <v>3.91</v>
      </c>
    </row>
    <row r="16165" customFormat="false" ht="15" hidden="false" customHeight="false" outlineLevel="0" collapsed="false">
      <c r="A16165" s="2" t="s">
        <v>342</v>
      </c>
      <c r="B16165" s="2" t="s">
        <v>158</v>
      </c>
      <c r="C16165" s="2" t="s">
        <v>47</v>
      </c>
      <c r="D16165" s="2" t="s">
        <v>10</v>
      </c>
      <c r="E16165" s="2" t="s">
        <v>74</v>
      </c>
      <c r="F16165" s="2" t="s">
        <v>976</v>
      </c>
      <c r="G16165" s="14" t="n">
        <v>19.5</v>
      </c>
      <c r="H16165" s="14" t="n">
        <v>26.02</v>
      </c>
      <c r="I16165" s="14" t="n">
        <v>19.5</v>
      </c>
      <c r="J16165" s="23" t="n">
        <f aca="false">IF(AND(E16165="Priority",ISNUMBER('Cost model'!N212)),'Cost model'!N212,'Cost model'!M212)</f>
        <v>20.5</v>
      </c>
      <c r="K16165" s="14" t="n">
        <f aca="false">J16165-H16165</f>
        <v>-5.52</v>
      </c>
      <c r="L16165" s="14" t="n">
        <f aca="false">G16165-H16165</f>
        <v>-6.52</v>
      </c>
    </row>
    <row r="16166" customFormat="false" ht="15" hidden="false" customHeight="false" outlineLevel="0" collapsed="false">
      <c r="A16166" s="2" t="s">
        <v>123</v>
      </c>
      <c r="B16166" s="2" t="s">
        <v>174</v>
      </c>
      <c r="C16166" s="2" t="s">
        <v>47</v>
      </c>
      <c r="D16166" s="2" t="s">
        <v>14</v>
      </c>
      <c r="E16166" s="2" t="s">
        <v>83</v>
      </c>
      <c r="F16166" s="2" t="s">
        <v>976</v>
      </c>
      <c r="G16166" s="14" t="n">
        <v>125</v>
      </c>
      <c r="H16166" s="14" t="n">
        <v>69.87</v>
      </c>
      <c r="I16166" s="14" t="n">
        <v>125</v>
      </c>
      <c r="J16166" s="23" t="n">
        <f aca="false">IF(AND(E16166="Priority",ISNUMBER('Cost model'!N56)),'Cost model'!N56,'Cost model'!M56)</f>
        <v>160</v>
      </c>
      <c r="K16166" s="14" t="n">
        <f aca="false">J16166-H16166</f>
        <v>90.13</v>
      </c>
      <c r="L16166" s="14" t="n">
        <f aca="false">G16166-H16166</f>
        <v>55.13</v>
      </c>
    </row>
    <row r="16167" customFormat="false" ht="15" hidden="false" customHeight="false" outlineLevel="0" collapsed="false">
      <c r="A16167" s="2" t="s">
        <v>174</v>
      </c>
      <c r="B16167" s="2" t="s">
        <v>174</v>
      </c>
      <c r="C16167" s="2" t="s">
        <v>48</v>
      </c>
      <c r="D16167" s="2" t="s">
        <v>10</v>
      </c>
      <c r="E16167" s="2" t="s">
        <v>74</v>
      </c>
      <c r="F16167" s="2" t="s">
        <v>977</v>
      </c>
      <c r="G16167" s="14" t="n">
        <v>12.5</v>
      </c>
      <c r="H16167" s="14" t="n">
        <v>21.86</v>
      </c>
      <c r="I16167" s="14" t="n">
        <v>12.5</v>
      </c>
      <c r="J16167" s="23" t="n">
        <f aca="false">IF(AND(E16167="Priority",ISNUMBER('Cost model'!N168)),'Cost model'!N168,'Cost model'!M168)</f>
        <v>13.5</v>
      </c>
      <c r="K16167" s="14" t="n">
        <f aca="false">J16167-H16167</f>
        <v>-8.36</v>
      </c>
      <c r="L16167" s="14" t="n">
        <f aca="false">G16167-H16167</f>
        <v>-9.36</v>
      </c>
    </row>
    <row r="16168" customFormat="false" ht="15" hidden="false" customHeight="false" outlineLevel="0" collapsed="false">
      <c r="A16168" s="2" t="s">
        <v>124</v>
      </c>
      <c r="B16168" s="2" t="s">
        <v>158</v>
      </c>
      <c r="C16168" s="2" t="s">
        <v>48</v>
      </c>
      <c r="D16168" s="2" t="s">
        <v>12</v>
      </c>
      <c r="E16168" s="2" t="s">
        <v>74</v>
      </c>
      <c r="F16168" s="2" t="s">
        <v>976</v>
      </c>
      <c r="G16168" s="14" t="n">
        <v>12.5</v>
      </c>
      <c r="H16168" s="14" t="n">
        <v>27.43</v>
      </c>
      <c r="I16168" s="14" t="n">
        <v>19.5</v>
      </c>
      <c r="J16168" s="23" t="n">
        <f aca="false">IF(AND(E16168="Priority",ISNUMBER('Cost model'!N351)),'Cost model'!N351,'Cost model'!M351)</f>
        <v>55</v>
      </c>
      <c r="K16168" s="14" t="n">
        <f aca="false">J16168-H16168</f>
        <v>27.57</v>
      </c>
      <c r="L16168" s="14" t="n">
        <f aca="false">G16168-H16168</f>
        <v>-14.93</v>
      </c>
    </row>
    <row r="16169" customFormat="false" ht="15" hidden="false" customHeight="false" outlineLevel="0" collapsed="false">
      <c r="A16169" s="2" t="s">
        <v>174</v>
      </c>
      <c r="B16169" s="2" t="s">
        <v>174</v>
      </c>
      <c r="C16169" s="2" t="s">
        <v>48</v>
      </c>
      <c r="D16169" s="2" t="s">
        <v>12</v>
      </c>
      <c r="E16169" s="2" t="s">
        <v>74</v>
      </c>
      <c r="F16169" s="2" t="s">
        <v>977</v>
      </c>
      <c r="G16169" s="14" t="n">
        <v>12.5</v>
      </c>
      <c r="H16169" s="14" t="n">
        <v>31.28</v>
      </c>
      <c r="I16169" s="14" t="n">
        <v>12.5</v>
      </c>
      <c r="J16169" s="23" t="n">
        <f aca="false">IF(AND(E16169="Priority",ISNUMBER('Cost model'!N171)),'Cost model'!N171,'Cost model'!M171)</f>
        <v>40</v>
      </c>
      <c r="K16169" s="14" t="n">
        <f aca="false">J16169-H16169</f>
        <v>8.72</v>
      </c>
      <c r="L16169" s="14" t="n">
        <f aca="false">G16169-H16169</f>
        <v>-18.78</v>
      </c>
    </row>
    <row r="16170" customFormat="false" ht="15" hidden="false" customHeight="false" outlineLevel="0" collapsed="false">
      <c r="A16170" s="2" t="s">
        <v>124</v>
      </c>
      <c r="B16170" s="2" t="s">
        <v>174</v>
      </c>
      <c r="C16170" s="2" t="s">
        <v>48</v>
      </c>
      <c r="D16170" s="2" t="s">
        <v>12</v>
      </c>
      <c r="E16170" s="2" t="s">
        <v>74</v>
      </c>
      <c r="F16170" s="2" t="s">
        <v>976</v>
      </c>
      <c r="G16170" s="14" t="n">
        <v>12.5</v>
      </c>
      <c r="H16170" s="14" t="n">
        <v>47.33</v>
      </c>
      <c r="I16170" s="14" t="n">
        <v>19.5</v>
      </c>
      <c r="J16170" s="23" t="n">
        <f aca="false">IF(AND(E16170="Priority",ISNUMBER('Cost model'!N366)),'Cost model'!N366,'Cost model'!M366)</f>
        <v>55</v>
      </c>
      <c r="K16170" s="14" t="n">
        <f aca="false">J16170-H16170</f>
        <v>7.67</v>
      </c>
      <c r="L16170" s="14" t="n">
        <f aca="false">G16170-H16170</f>
        <v>-34.83</v>
      </c>
    </row>
    <row r="16171" customFormat="false" ht="15" hidden="false" customHeight="false" outlineLevel="0" collapsed="false">
      <c r="A16171" s="2" t="s">
        <v>174</v>
      </c>
      <c r="B16171" s="2" t="s">
        <v>142</v>
      </c>
      <c r="C16171" s="2" t="s">
        <v>48</v>
      </c>
      <c r="D16171" s="2" t="s">
        <v>14</v>
      </c>
      <c r="E16171" s="2" t="s">
        <v>74</v>
      </c>
      <c r="F16171" s="2" t="s">
        <v>976</v>
      </c>
      <c r="G16171" s="14" t="n">
        <v>45</v>
      </c>
      <c r="H16171" s="14" t="n">
        <v>128.66</v>
      </c>
      <c r="I16171" s="14" t="n">
        <v>45</v>
      </c>
      <c r="J16171" s="23" t="n">
        <f aca="false">IF(AND(E16171="Priority",ISNUMBER('Cost model'!N132)),'Cost model'!N132,'Cost model'!M132)</f>
        <v>145</v>
      </c>
      <c r="K16171" s="14" t="n">
        <f aca="false">J16171-H16171</f>
        <v>16.34</v>
      </c>
      <c r="L16171" s="14" t="n">
        <f aca="false">G16171-H16171</f>
        <v>-83.66</v>
      </c>
    </row>
    <row r="16172" customFormat="false" ht="15" hidden="false" customHeight="false" outlineLevel="0" collapsed="false">
      <c r="A16172" s="2" t="s">
        <v>142</v>
      </c>
      <c r="B16172" s="2" t="s">
        <v>142</v>
      </c>
      <c r="C16172" s="2" t="s">
        <v>47</v>
      </c>
      <c r="D16172" s="2" t="s">
        <v>10</v>
      </c>
      <c r="E16172" s="2" t="s">
        <v>74</v>
      </c>
      <c r="F16172" s="2" t="s">
        <v>977</v>
      </c>
      <c r="G16172" s="14" t="n">
        <v>9.5</v>
      </c>
      <c r="H16172" s="14" t="n">
        <v>25.76</v>
      </c>
      <c r="I16172" s="14" t="n">
        <v>9.5</v>
      </c>
      <c r="J16172" s="23" t="n">
        <f aca="false">IF(AND(E16172="Priority",ISNUMBER('Cost model'!N632)),'Cost model'!N632,'Cost model'!M632)</f>
        <v>9.5</v>
      </c>
      <c r="K16172" s="14" t="n">
        <f aca="false">J16172-H16172</f>
        <v>-16.26</v>
      </c>
      <c r="L16172" s="14" t="n">
        <f aca="false">G16172-H16172</f>
        <v>-16.26</v>
      </c>
    </row>
    <row r="16173" customFormat="false" ht="15" hidden="false" customHeight="false" outlineLevel="0" collapsed="false">
      <c r="A16173" s="2" t="s">
        <v>221</v>
      </c>
      <c r="B16173" s="2" t="s">
        <v>221</v>
      </c>
      <c r="C16173" s="2" t="s">
        <v>49</v>
      </c>
      <c r="D16173" s="2" t="s">
        <v>10</v>
      </c>
      <c r="E16173" s="2" t="s">
        <v>74</v>
      </c>
      <c r="F16173" s="2" t="s">
        <v>977</v>
      </c>
      <c r="G16173" s="14" t="n">
        <v>17.5</v>
      </c>
      <c r="H16173" s="14" t="n">
        <v>18.82</v>
      </c>
      <c r="I16173" s="14" t="n">
        <v>17.5</v>
      </c>
      <c r="J16173" s="23" t="n">
        <f aca="false">IF(AND(E16173="Priority",ISNUMBER('Cost model'!N739)),'Cost model'!N739,'Cost model'!M739)</f>
        <v>17.5</v>
      </c>
      <c r="K16173" s="14" t="n">
        <f aca="false">J16173-H16173</f>
        <v>-1.32</v>
      </c>
      <c r="L16173" s="14" t="n">
        <f aca="false">G16173-H16173</f>
        <v>-1.32</v>
      </c>
    </row>
    <row r="16174" customFormat="false" ht="15" hidden="false" customHeight="false" outlineLevel="0" collapsed="false">
      <c r="A16174" s="2" t="s">
        <v>158</v>
      </c>
      <c r="B16174" s="2" t="s">
        <v>158</v>
      </c>
      <c r="C16174" s="2" t="s">
        <v>47</v>
      </c>
      <c r="D16174" s="2" t="s">
        <v>12</v>
      </c>
      <c r="E16174" s="2" t="s">
        <v>74</v>
      </c>
      <c r="F16174" s="2" t="s">
        <v>977</v>
      </c>
      <c r="G16174" s="14" t="n">
        <v>9.5</v>
      </c>
      <c r="H16174" s="14" t="n">
        <v>16.45</v>
      </c>
      <c r="I16174" s="14" t="n">
        <v>9.5</v>
      </c>
      <c r="J16174" s="23" t="n">
        <f aca="false">IF(AND(E16174="Priority",ISNUMBER('Cost model'!N425)),'Cost model'!N425,'Cost model'!M425)</f>
        <v>14.5</v>
      </c>
      <c r="K16174" s="14" t="n">
        <f aca="false">J16174-H16174</f>
        <v>-1.95</v>
      </c>
      <c r="L16174" s="14" t="n">
        <f aca="false">G16174-H16174</f>
        <v>-6.95</v>
      </c>
    </row>
    <row r="16175" customFormat="false" ht="15" hidden="false" customHeight="false" outlineLevel="0" collapsed="false">
      <c r="A16175" s="2" t="s">
        <v>142</v>
      </c>
      <c r="B16175" s="2" t="s">
        <v>142</v>
      </c>
      <c r="C16175" s="2" t="s">
        <v>47</v>
      </c>
      <c r="D16175" s="2" t="s">
        <v>10</v>
      </c>
      <c r="E16175" s="2" t="s">
        <v>83</v>
      </c>
      <c r="F16175" s="2" t="s">
        <v>977</v>
      </c>
      <c r="G16175" s="14" t="n">
        <v>14.5</v>
      </c>
      <c r="H16175" s="14" t="n">
        <v>7.95</v>
      </c>
      <c r="I16175" s="14" t="n">
        <v>14.5</v>
      </c>
      <c r="J16175" s="23" t="n">
        <f aca="false">IF(AND(E16175="Priority",ISNUMBER('Cost model'!N632)),'Cost model'!N632,'Cost model'!M632)</f>
        <v>14.5</v>
      </c>
      <c r="K16175" s="14" t="n">
        <f aca="false">J16175-H16175</f>
        <v>6.55</v>
      </c>
      <c r="L16175" s="14" t="n">
        <f aca="false">G16175-H16175</f>
        <v>6.55</v>
      </c>
    </row>
    <row r="16176" customFormat="false" ht="15" hidden="false" customHeight="false" outlineLevel="0" collapsed="false">
      <c r="A16176" s="2" t="s">
        <v>221</v>
      </c>
      <c r="B16176" s="2" t="s">
        <v>221</v>
      </c>
      <c r="C16176" s="2" t="s">
        <v>47</v>
      </c>
      <c r="D16176" s="2" t="s">
        <v>12</v>
      </c>
      <c r="E16176" s="2" t="s">
        <v>74</v>
      </c>
      <c r="F16176" s="2" t="s">
        <v>977</v>
      </c>
      <c r="G16176" s="14" t="n">
        <v>9.5</v>
      </c>
      <c r="H16176" s="14" t="n">
        <v>24.95</v>
      </c>
      <c r="I16176" s="14" t="n">
        <v>9.5</v>
      </c>
      <c r="J16176" s="23" t="n">
        <f aca="false">IF(AND(E16176="Priority",ISNUMBER('Cost model'!N740)),'Cost model'!N740,'Cost model'!M740)</f>
        <v>22.5</v>
      </c>
      <c r="K16176" s="14" t="n">
        <f aca="false">J16176-H16176</f>
        <v>-2.45</v>
      </c>
      <c r="L16176" s="14" t="n">
        <f aca="false">G16176-H16176</f>
        <v>-15.45</v>
      </c>
    </row>
    <row r="16177" customFormat="false" ht="15" hidden="false" customHeight="false" outlineLevel="0" collapsed="false">
      <c r="A16177" s="2" t="s">
        <v>124</v>
      </c>
      <c r="B16177" s="2" t="s">
        <v>174</v>
      </c>
      <c r="C16177" s="2" t="s">
        <v>47</v>
      </c>
      <c r="D16177" s="2" t="s">
        <v>10</v>
      </c>
      <c r="E16177" s="2" t="s">
        <v>74</v>
      </c>
      <c r="F16177" s="2" t="s">
        <v>976</v>
      </c>
      <c r="G16177" s="14" t="n">
        <v>9.5</v>
      </c>
      <c r="H16177" s="14" t="n">
        <v>8.61</v>
      </c>
      <c r="I16177" s="14" t="n">
        <v>14.5</v>
      </c>
      <c r="J16177" s="23" t="n">
        <f aca="false">IF(AND(E16177="Priority",ISNUMBER('Cost model'!N362)),'Cost model'!N362,'Cost model'!M362)</f>
        <v>10.5</v>
      </c>
      <c r="K16177" s="14" t="n">
        <f aca="false">J16177-H16177</f>
        <v>1.89</v>
      </c>
      <c r="L16177" s="14" t="n">
        <f aca="false">G16177-H16177</f>
        <v>0.890000000000001</v>
      </c>
    </row>
    <row r="16178" customFormat="false" ht="15" hidden="false" customHeight="false" outlineLevel="0" collapsed="false">
      <c r="A16178" s="2" t="s">
        <v>142</v>
      </c>
      <c r="B16178" s="2" t="s">
        <v>142</v>
      </c>
      <c r="C16178" s="2" t="s">
        <v>47</v>
      </c>
      <c r="D16178" s="2" t="s">
        <v>12</v>
      </c>
      <c r="E16178" s="2" t="s">
        <v>74</v>
      </c>
      <c r="F16178" s="2" t="s">
        <v>977</v>
      </c>
      <c r="G16178" s="14" t="n">
        <v>9.5</v>
      </c>
      <c r="H16178" s="14" t="n">
        <v>26.02</v>
      </c>
      <c r="I16178" s="14" t="n">
        <v>9.5</v>
      </c>
      <c r="J16178" s="23" t="n">
        <f aca="false">IF(AND(E16178="Priority",ISNUMBER('Cost model'!N635)),'Cost model'!N635,'Cost model'!M635)</f>
        <v>30.5</v>
      </c>
      <c r="K16178" s="14" t="n">
        <f aca="false">J16178-H16178</f>
        <v>4.48</v>
      </c>
      <c r="L16178" s="14" t="n">
        <f aca="false">G16178-H16178</f>
        <v>-16.52</v>
      </c>
    </row>
    <row r="16179" customFormat="false" ht="15" hidden="false" customHeight="false" outlineLevel="0" collapsed="false">
      <c r="A16179" s="2" t="s">
        <v>174</v>
      </c>
      <c r="B16179" s="2" t="s">
        <v>174</v>
      </c>
      <c r="C16179" s="2" t="s">
        <v>47</v>
      </c>
      <c r="D16179" s="2" t="s">
        <v>12</v>
      </c>
      <c r="E16179" s="2" t="s">
        <v>74</v>
      </c>
      <c r="F16179" s="2" t="s">
        <v>977</v>
      </c>
      <c r="G16179" s="14" t="n">
        <v>9.5</v>
      </c>
      <c r="H16179" s="14" t="n">
        <v>8.16</v>
      </c>
      <c r="I16179" s="14" t="n">
        <v>9.5</v>
      </c>
      <c r="J16179" s="23" t="n">
        <f aca="false">IF(AND(E16179="Priority",ISNUMBER('Cost model'!N170)),'Cost model'!N170,'Cost model'!M170)</f>
        <v>25.5</v>
      </c>
      <c r="K16179" s="14" t="n">
        <f aca="false">J16179-H16179</f>
        <v>17.34</v>
      </c>
      <c r="L16179" s="14" t="n">
        <f aca="false">G16179-H16179</f>
        <v>1.34</v>
      </c>
    </row>
    <row r="16180" customFormat="false" ht="15" hidden="false" customHeight="false" outlineLevel="0" collapsed="false">
      <c r="A16180" s="2" t="s">
        <v>124</v>
      </c>
      <c r="B16180" s="2" t="s">
        <v>142</v>
      </c>
      <c r="C16180" s="2" t="s">
        <v>49</v>
      </c>
      <c r="D16180" s="2" t="s">
        <v>12</v>
      </c>
      <c r="E16180" s="2" t="s">
        <v>74</v>
      </c>
      <c r="F16180" s="2" t="s">
        <v>976</v>
      </c>
      <c r="G16180" s="14" t="n">
        <v>19.5</v>
      </c>
      <c r="H16180" s="14" t="n">
        <v>61.49</v>
      </c>
      <c r="I16180" s="14" t="n">
        <v>19.5</v>
      </c>
      <c r="J16180" s="23" t="n">
        <f aca="false">IF(AND(E16180="Priority",ISNUMBER('Cost model'!N337)),'Cost model'!N337,'Cost model'!M337)</f>
        <v>60</v>
      </c>
      <c r="K16180" s="14" t="n">
        <f aca="false">J16180-H16180</f>
        <v>-1.49</v>
      </c>
      <c r="L16180" s="14" t="n">
        <f aca="false">G16180-H16180</f>
        <v>-41.99</v>
      </c>
    </row>
    <row r="16181" customFormat="false" ht="15" hidden="false" customHeight="false" outlineLevel="0" collapsed="false">
      <c r="A16181" s="2" t="s">
        <v>124</v>
      </c>
      <c r="B16181" s="2" t="s">
        <v>174</v>
      </c>
      <c r="C16181" s="2" t="s">
        <v>48</v>
      </c>
      <c r="D16181" s="2" t="s">
        <v>14</v>
      </c>
      <c r="E16181" s="2" t="s">
        <v>74</v>
      </c>
      <c r="F16181" s="2" t="s">
        <v>976</v>
      </c>
      <c r="G16181" s="14" t="n">
        <v>125</v>
      </c>
      <c r="H16181" s="14" t="n">
        <v>121.65</v>
      </c>
      <c r="I16181" s="14" t="n">
        <v>125</v>
      </c>
      <c r="J16181" s="23" t="n">
        <f aca="false">IF(AND(E16181="Priority",ISNUMBER('Cost model'!N372)),'Cost model'!N372,'Cost model'!M372)</f>
        <v>165</v>
      </c>
      <c r="K16181" s="14" t="n">
        <f aca="false">J16181-H16181</f>
        <v>43.35</v>
      </c>
      <c r="L16181" s="14" t="n">
        <f aca="false">G16181-H16181</f>
        <v>3.34999999999999</v>
      </c>
    </row>
    <row r="16182" customFormat="false" ht="15" hidden="false" customHeight="false" outlineLevel="0" collapsed="false">
      <c r="A16182" s="2" t="s">
        <v>174</v>
      </c>
      <c r="B16182" s="2" t="s">
        <v>174</v>
      </c>
      <c r="C16182" s="2" t="s">
        <v>47</v>
      </c>
      <c r="D16182" s="2" t="s">
        <v>13</v>
      </c>
      <c r="E16182" s="2" t="s">
        <v>74</v>
      </c>
      <c r="F16182" s="2" t="s">
        <v>977</v>
      </c>
      <c r="G16182" s="14" t="n">
        <v>19</v>
      </c>
      <c r="H16182" s="14" t="n">
        <v>82.7</v>
      </c>
      <c r="I16182" s="14" t="n">
        <v>19</v>
      </c>
      <c r="J16182" s="23" t="n">
        <f aca="false">IF(AND(E16182="Priority",ISNUMBER('Cost model'!N173)),'Cost model'!N173,'Cost model'!M173)</f>
        <v>60</v>
      </c>
      <c r="K16182" s="14" t="n">
        <f aca="false">J16182-H16182</f>
        <v>-22.7</v>
      </c>
      <c r="L16182" s="14" t="n">
        <f aca="false">G16182-H16182</f>
        <v>-63.7</v>
      </c>
    </row>
    <row r="16183" customFormat="false" ht="15" hidden="false" customHeight="false" outlineLevel="0" collapsed="false">
      <c r="A16183" s="2" t="s">
        <v>174</v>
      </c>
      <c r="B16183" s="2" t="s">
        <v>174</v>
      </c>
      <c r="C16183" s="2" t="s">
        <v>49</v>
      </c>
      <c r="D16183" s="2" t="s">
        <v>12</v>
      </c>
      <c r="E16183" s="2" t="s">
        <v>74</v>
      </c>
      <c r="F16183" s="2" t="s">
        <v>977</v>
      </c>
      <c r="G16183" s="14" t="n">
        <v>19.5</v>
      </c>
      <c r="H16183" s="14" t="n">
        <v>48.62</v>
      </c>
      <c r="I16183" s="14" t="n">
        <v>19.5</v>
      </c>
      <c r="J16183" s="23" t="n">
        <f aca="false">IF(AND(E16183="Priority",ISNUMBER('Cost model'!N172)),'Cost model'!N172,'Cost model'!M172)</f>
        <v>45</v>
      </c>
      <c r="K16183" s="14" t="n">
        <f aca="false">J16183-H16183</f>
        <v>-3.62</v>
      </c>
      <c r="L16183" s="14" t="n">
        <f aca="false">G16183-H16183</f>
        <v>-29.12</v>
      </c>
    </row>
    <row r="16184" customFormat="false" ht="15" hidden="false" customHeight="false" outlineLevel="0" collapsed="false">
      <c r="A16184" s="2" t="s">
        <v>158</v>
      </c>
      <c r="B16184" s="2" t="s">
        <v>158</v>
      </c>
      <c r="C16184" s="2" t="s">
        <v>49</v>
      </c>
      <c r="D16184" s="2" t="s">
        <v>12</v>
      </c>
      <c r="E16184" s="2" t="s">
        <v>74</v>
      </c>
      <c r="F16184" s="2" t="s">
        <v>977</v>
      </c>
      <c r="G16184" s="14" t="n">
        <v>19.5</v>
      </c>
      <c r="H16184" s="14" t="n">
        <v>25.45</v>
      </c>
      <c r="I16184" s="14" t="n">
        <v>19.5</v>
      </c>
      <c r="J16184" s="23" t="n">
        <f aca="false">IF(AND(E16184="Priority",ISNUMBER('Cost model'!N427)),'Cost model'!N427,'Cost model'!M427)</f>
        <v>28.5</v>
      </c>
      <c r="K16184" s="14" t="n">
        <f aca="false">J16184-H16184</f>
        <v>3.05</v>
      </c>
      <c r="L16184" s="14" t="n">
        <f aca="false">G16184-H16184</f>
        <v>-5.95</v>
      </c>
    </row>
    <row r="16185" customFormat="false" ht="15" hidden="false" customHeight="false" outlineLevel="0" collapsed="false">
      <c r="A16185" s="2" t="s">
        <v>124</v>
      </c>
      <c r="B16185" s="2" t="s">
        <v>124</v>
      </c>
      <c r="C16185" s="2" t="s">
        <v>49</v>
      </c>
      <c r="D16185" s="2" t="s">
        <v>12</v>
      </c>
      <c r="E16185" s="2" t="s">
        <v>83</v>
      </c>
      <c r="F16185" s="2" t="s">
        <v>977</v>
      </c>
      <c r="G16185" s="14" t="n">
        <v>29.5</v>
      </c>
      <c r="H16185" s="14" t="n">
        <v>88.68</v>
      </c>
      <c r="I16185" s="14" t="n">
        <v>29.5</v>
      </c>
      <c r="J16185" s="23" t="n">
        <f aca="false">IF(AND(E16185="Priority",ISNUMBER('Cost model'!N322)),'Cost model'!N322,'Cost model'!M322)</f>
        <v>65</v>
      </c>
      <c r="K16185" s="14" t="n">
        <f aca="false">J16185-H16185</f>
        <v>-23.68</v>
      </c>
      <c r="L16185" s="14" t="n">
        <f aca="false">G16185-H16185</f>
        <v>-59.18</v>
      </c>
    </row>
    <row r="16186" customFormat="false" ht="15" hidden="false" customHeight="false" outlineLevel="0" collapsed="false">
      <c r="A16186" s="2" t="s">
        <v>124</v>
      </c>
      <c r="B16186" s="2" t="s">
        <v>174</v>
      </c>
      <c r="C16186" s="2" t="s">
        <v>48</v>
      </c>
      <c r="D16186" s="2" t="s">
        <v>14</v>
      </c>
      <c r="E16186" s="2" t="s">
        <v>74</v>
      </c>
      <c r="F16186" s="2" t="s">
        <v>976</v>
      </c>
      <c r="G16186" s="14" t="n">
        <v>45</v>
      </c>
      <c r="H16186" s="14" t="n">
        <v>136.39</v>
      </c>
      <c r="I16186" s="14" t="n">
        <v>125</v>
      </c>
      <c r="J16186" s="23" t="n">
        <f aca="false">IF(AND(E16186="Priority",ISNUMBER('Cost model'!N372)),'Cost model'!N372,'Cost model'!M372)</f>
        <v>165</v>
      </c>
      <c r="K16186" s="14" t="n">
        <f aca="false">J16186-H16186</f>
        <v>28.61</v>
      </c>
      <c r="L16186" s="14" t="n">
        <f aca="false">G16186-H16186</f>
        <v>-91.39</v>
      </c>
    </row>
    <row r="16187" customFormat="false" ht="15" hidden="false" customHeight="false" outlineLevel="0" collapsed="false">
      <c r="A16187" s="2" t="s">
        <v>174</v>
      </c>
      <c r="B16187" s="2" t="s">
        <v>142</v>
      </c>
      <c r="C16187" s="2" t="s">
        <v>47</v>
      </c>
      <c r="D16187" s="2" t="s">
        <v>10</v>
      </c>
      <c r="E16187" s="2" t="s">
        <v>74</v>
      </c>
      <c r="F16187" s="2" t="s">
        <v>976</v>
      </c>
      <c r="G16187" s="14" t="n">
        <v>9.5</v>
      </c>
      <c r="H16187" s="14" t="n">
        <v>8.98</v>
      </c>
      <c r="I16187" s="14" t="n">
        <v>9.5</v>
      </c>
      <c r="J16187" s="23" t="n">
        <f aca="false">IF(AND(E16187="Priority",ISNUMBER('Cost model'!N122)),'Cost model'!N122,'Cost model'!M122)</f>
        <v>13.5</v>
      </c>
      <c r="K16187" s="14" t="n">
        <f aca="false">J16187-H16187</f>
        <v>4.52</v>
      </c>
      <c r="L16187" s="14" t="n">
        <f aca="false">G16187-H16187</f>
        <v>0.52</v>
      </c>
    </row>
    <row r="16188" customFormat="false" ht="15" hidden="false" customHeight="false" outlineLevel="0" collapsed="false">
      <c r="A16188" s="2" t="s">
        <v>174</v>
      </c>
      <c r="B16188" s="2" t="s">
        <v>174</v>
      </c>
      <c r="C16188" s="2" t="s">
        <v>48</v>
      </c>
      <c r="D16188" s="2" t="s">
        <v>12</v>
      </c>
      <c r="E16188" s="2" t="s">
        <v>74</v>
      </c>
      <c r="F16188" s="2" t="s">
        <v>977</v>
      </c>
      <c r="G16188" s="14" t="n">
        <v>12.5</v>
      </c>
      <c r="H16188" s="14" t="n">
        <v>45.13</v>
      </c>
      <c r="I16188" s="14" t="n">
        <v>12.5</v>
      </c>
      <c r="J16188" s="23" t="n">
        <f aca="false">IF(AND(E16188="Priority",ISNUMBER('Cost model'!N171)),'Cost model'!N171,'Cost model'!M171)</f>
        <v>40</v>
      </c>
      <c r="K16188" s="14" t="n">
        <f aca="false">J16188-H16188</f>
        <v>-5.13</v>
      </c>
      <c r="L16188" s="14" t="n">
        <f aca="false">G16188-H16188</f>
        <v>-32.63</v>
      </c>
    </row>
    <row r="16189" customFormat="false" ht="15" hidden="false" customHeight="false" outlineLevel="0" collapsed="false">
      <c r="A16189" s="2" t="s">
        <v>174</v>
      </c>
      <c r="B16189" s="2" t="s">
        <v>174</v>
      </c>
      <c r="C16189" s="2" t="s">
        <v>49</v>
      </c>
      <c r="D16189" s="2" t="s">
        <v>10</v>
      </c>
      <c r="E16189" s="2" t="s">
        <v>74</v>
      </c>
      <c r="F16189" s="2" t="s">
        <v>977</v>
      </c>
      <c r="G16189" s="14" t="n">
        <v>17.5</v>
      </c>
      <c r="H16189" s="14" t="n">
        <v>21.86</v>
      </c>
      <c r="I16189" s="14" t="n">
        <v>17.5</v>
      </c>
      <c r="J16189" s="23" t="n">
        <f aca="false">IF(AND(E16189="Priority",ISNUMBER('Cost model'!N169)),'Cost model'!N169,'Cost model'!M169)</f>
        <v>18.5</v>
      </c>
      <c r="K16189" s="14" t="n">
        <f aca="false">J16189-H16189</f>
        <v>-3.36</v>
      </c>
      <c r="L16189" s="14" t="n">
        <f aca="false">G16189-H16189</f>
        <v>-4.36</v>
      </c>
    </row>
    <row r="16190" customFormat="false" ht="15" hidden="false" customHeight="false" outlineLevel="0" collapsed="false">
      <c r="A16190" s="2" t="s">
        <v>124</v>
      </c>
      <c r="B16190" s="2" t="s">
        <v>174</v>
      </c>
      <c r="C16190" s="2" t="s">
        <v>47</v>
      </c>
      <c r="D16190" s="2" t="s">
        <v>12</v>
      </c>
      <c r="E16190" s="2" t="s">
        <v>74</v>
      </c>
      <c r="F16190" s="2" t="s">
        <v>976</v>
      </c>
      <c r="G16190" s="14" t="n">
        <v>9.5</v>
      </c>
      <c r="H16190" s="14" t="n">
        <v>65.87</v>
      </c>
      <c r="I16190" s="14" t="n">
        <v>19.5</v>
      </c>
      <c r="J16190" s="23" t="n">
        <f aca="false">IF(AND(E16190="Priority",ISNUMBER('Cost model'!N365)),'Cost model'!N365,'Cost model'!M365)</f>
        <v>45</v>
      </c>
      <c r="K16190" s="14" t="n">
        <f aca="false">J16190-H16190</f>
        <v>-20.87</v>
      </c>
      <c r="L16190" s="14" t="n">
        <f aca="false">G16190-H16190</f>
        <v>-56.37</v>
      </c>
    </row>
    <row r="16191" customFormat="false" ht="15" hidden="false" customHeight="false" outlineLevel="0" collapsed="false">
      <c r="A16191" s="2" t="s">
        <v>174</v>
      </c>
      <c r="B16191" s="2" t="s">
        <v>174</v>
      </c>
      <c r="C16191" s="2" t="s">
        <v>49</v>
      </c>
      <c r="D16191" s="2" t="s">
        <v>12</v>
      </c>
      <c r="E16191" s="2" t="s">
        <v>74</v>
      </c>
      <c r="F16191" s="2" t="s">
        <v>977</v>
      </c>
      <c r="G16191" s="14" t="n">
        <v>19.5</v>
      </c>
      <c r="H16191" s="14" t="n">
        <v>39.17</v>
      </c>
      <c r="I16191" s="14" t="n">
        <v>19.5</v>
      </c>
      <c r="J16191" s="23" t="n">
        <f aca="false">IF(AND(E16191="Priority",ISNUMBER('Cost model'!N172)),'Cost model'!N172,'Cost model'!M172)</f>
        <v>45</v>
      </c>
      <c r="K16191" s="14" t="n">
        <f aca="false">J16191-H16191</f>
        <v>5.83</v>
      </c>
      <c r="L16191" s="14" t="n">
        <f aca="false">G16191-H16191</f>
        <v>-19.67</v>
      </c>
    </row>
    <row r="16192" customFormat="false" ht="15" hidden="false" customHeight="false" outlineLevel="0" collapsed="false">
      <c r="A16192" s="2" t="s">
        <v>174</v>
      </c>
      <c r="B16192" s="2" t="s">
        <v>174</v>
      </c>
      <c r="C16192" s="2" t="s">
        <v>48</v>
      </c>
      <c r="D16192" s="2" t="s">
        <v>12</v>
      </c>
      <c r="E16192" s="2" t="s">
        <v>74</v>
      </c>
      <c r="F16192" s="2" t="s">
        <v>977</v>
      </c>
      <c r="G16192" s="14" t="n">
        <v>12.5</v>
      </c>
      <c r="H16192" s="14" t="n">
        <v>45.8</v>
      </c>
      <c r="I16192" s="14" t="n">
        <v>12.5</v>
      </c>
      <c r="J16192" s="23" t="n">
        <f aca="false">IF(AND(E16192="Priority",ISNUMBER('Cost model'!N171)),'Cost model'!N171,'Cost model'!M171)</f>
        <v>40</v>
      </c>
      <c r="K16192" s="14" t="n">
        <f aca="false">J16192-H16192</f>
        <v>-5.8</v>
      </c>
      <c r="L16192" s="14" t="n">
        <f aca="false">G16192-H16192</f>
        <v>-33.3</v>
      </c>
    </row>
    <row r="16193" customFormat="false" ht="15" hidden="false" customHeight="false" outlineLevel="0" collapsed="false">
      <c r="A16193" s="2" t="s">
        <v>124</v>
      </c>
      <c r="B16193" s="2" t="s">
        <v>174</v>
      </c>
      <c r="C16193" s="2" t="s">
        <v>47</v>
      </c>
      <c r="D16193" s="2" t="s">
        <v>14</v>
      </c>
      <c r="E16193" s="2" t="s">
        <v>74</v>
      </c>
      <c r="F16193" s="2" t="s">
        <v>976</v>
      </c>
      <c r="G16193" s="14" t="n">
        <v>85</v>
      </c>
      <c r="H16193" s="14" t="n">
        <v>109.87</v>
      </c>
      <c r="I16193" s="14" t="n">
        <v>85</v>
      </c>
      <c r="J16193" s="23" t="n">
        <f aca="false">IF(AND(E16193="Priority",ISNUMBER('Cost model'!N371)),'Cost model'!N371,'Cost model'!M371)</f>
        <v>130</v>
      </c>
      <c r="K16193" s="14" t="n">
        <f aca="false">J16193-H16193</f>
        <v>20.13</v>
      </c>
      <c r="L16193" s="14" t="n">
        <f aca="false">G16193-H16193</f>
        <v>-24.87</v>
      </c>
    </row>
    <row r="16194" customFormat="false" ht="15" hidden="false" customHeight="false" outlineLevel="0" collapsed="false">
      <c r="A16194" s="2" t="s">
        <v>174</v>
      </c>
      <c r="B16194" s="2" t="s">
        <v>174</v>
      </c>
      <c r="C16194" s="2" t="s">
        <v>49</v>
      </c>
      <c r="D16194" s="2" t="s">
        <v>10</v>
      </c>
      <c r="E16194" s="2" t="s">
        <v>74</v>
      </c>
      <c r="F16194" s="2" t="s">
        <v>977</v>
      </c>
      <c r="G16194" s="14" t="n">
        <v>17.5</v>
      </c>
      <c r="H16194" s="14" t="n">
        <v>26.02</v>
      </c>
      <c r="I16194" s="14" t="n">
        <v>17.5</v>
      </c>
      <c r="J16194" s="23" t="n">
        <f aca="false">IF(AND(E16194="Priority",ISNUMBER('Cost model'!N169)),'Cost model'!N169,'Cost model'!M169)</f>
        <v>18.5</v>
      </c>
      <c r="K16194" s="14" t="n">
        <f aca="false">J16194-H16194</f>
        <v>-7.52</v>
      </c>
      <c r="L16194" s="14" t="n">
        <f aca="false">G16194-H16194</f>
        <v>-8.52</v>
      </c>
    </row>
    <row r="16195" customFormat="false" ht="15" hidden="false" customHeight="false" outlineLevel="0" collapsed="false">
      <c r="A16195" s="2" t="s">
        <v>221</v>
      </c>
      <c r="B16195" s="2" t="s">
        <v>221</v>
      </c>
      <c r="C16195" s="2" t="s">
        <v>49</v>
      </c>
      <c r="D16195" s="2" t="s">
        <v>15</v>
      </c>
      <c r="E16195" s="2" t="s">
        <v>83</v>
      </c>
      <c r="F16195" s="2" t="s">
        <v>977</v>
      </c>
      <c r="G16195" s="14" t="n">
        <v>350</v>
      </c>
      <c r="H16195" s="14" t="n">
        <v>264.22</v>
      </c>
      <c r="I16195" s="14" t="n">
        <v>350</v>
      </c>
      <c r="J16195" s="23" t="n">
        <f aca="false">IF(AND(E16195="Priority",ISNUMBER('Cost model'!N751)),'Cost model'!N751,'Cost model'!M751)</f>
        <v>370</v>
      </c>
      <c r="K16195" s="14" t="n">
        <f aca="false">J16195-H16195</f>
        <v>105.78</v>
      </c>
      <c r="L16195" s="14" t="n">
        <f aca="false">G16195-H16195</f>
        <v>85.78</v>
      </c>
    </row>
    <row r="16196" customFormat="false" ht="15" hidden="false" customHeight="false" outlineLevel="0" collapsed="false">
      <c r="A16196" s="2" t="s">
        <v>142</v>
      </c>
      <c r="B16196" s="2" t="s">
        <v>142</v>
      </c>
      <c r="C16196" s="2" t="s">
        <v>47</v>
      </c>
      <c r="D16196" s="2" t="s">
        <v>12</v>
      </c>
      <c r="E16196" s="2" t="s">
        <v>74</v>
      </c>
      <c r="F16196" s="2" t="s">
        <v>977</v>
      </c>
      <c r="G16196" s="14" t="n">
        <v>9.5</v>
      </c>
      <c r="H16196" s="14" t="n">
        <v>44.2</v>
      </c>
      <c r="I16196" s="14" t="n">
        <v>9.5</v>
      </c>
      <c r="J16196" s="23" t="n">
        <f aca="false">IF(AND(E16196="Priority",ISNUMBER('Cost model'!N635)),'Cost model'!N635,'Cost model'!M635)</f>
        <v>30.5</v>
      </c>
      <c r="K16196" s="14" t="n">
        <f aca="false">J16196-H16196</f>
        <v>-13.7</v>
      </c>
      <c r="L16196" s="14" t="n">
        <f aca="false">G16196-H16196</f>
        <v>-34.7</v>
      </c>
    </row>
    <row r="16197" customFormat="false" ht="15" hidden="false" customHeight="false" outlineLevel="0" collapsed="false">
      <c r="A16197" s="2" t="s">
        <v>124</v>
      </c>
      <c r="B16197" s="2" t="s">
        <v>174</v>
      </c>
      <c r="C16197" s="2" t="s">
        <v>48</v>
      </c>
      <c r="D16197" s="2" t="s">
        <v>12</v>
      </c>
      <c r="E16197" s="2" t="s">
        <v>74</v>
      </c>
      <c r="F16197" s="2" t="s">
        <v>976</v>
      </c>
      <c r="G16197" s="14" t="n">
        <v>12.5</v>
      </c>
      <c r="H16197" s="14" t="n">
        <v>52.93</v>
      </c>
      <c r="I16197" s="14" t="n">
        <v>19.5</v>
      </c>
      <c r="J16197" s="23" t="n">
        <f aca="false">IF(AND(E16197="Priority",ISNUMBER('Cost model'!N366)),'Cost model'!N366,'Cost model'!M366)</f>
        <v>55</v>
      </c>
      <c r="K16197" s="14" t="n">
        <f aca="false">J16197-H16197</f>
        <v>2.07</v>
      </c>
      <c r="L16197" s="14" t="n">
        <f aca="false">G16197-H16197</f>
        <v>-40.43</v>
      </c>
    </row>
    <row r="16198" customFormat="false" ht="15" hidden="false" customHeight="false" outlineLevel="0" collapsed="false">
      <c r="A16198" s="2" t="s">
        <v>221</v>
      </c>
      <c r="B16198" s="2" t="s">
        <v>221</v>
      </c>
      <c r="C16198" s="2" t="s">
        <v>47</v>
      </c>
      <c r="D16198" s="2" t="s">
        <v>10</v>
      </c>
      <c r="E16198" s="2" t="s">
        <v>83</v>
      </c>
      <c r="F16198" s="2" t="s">
        <v>977</v>
      </c>
      <c r="G16198" s="14" t="n">
        <v>14.5</v>
      </c>
      <c r="H16198" s="14" t="n">
        <v>6.68</v>
      </c>
      <c r="I16198" s="14" t="n">
        <v>14.5</v>
      </c>
      <c r="J16198" s="23" t="n">
        <f aca="false">IF(AND(E16198="Priority",ISNUMBER('Cost model'!N737)),'Cost model'!N737,'Cost model'!M737)</f>
        <v>13.5</v>
      </c>
      <c r="K16198" s="14" t="n">
        <f aca="false">J16198-H16198</f>
        <v>6.82</v>
      </c>
      <c r="L16198" s="14" t="n">
        <f aca="false">G16198-H16198</f>
        <v>7.82</v>
      </c>
    </row>
    <row r="16199" customFormat="false" ht="15" hidden="false" customHeight="false" outlineLevel="0" collapsed="false">
      <c r="A16199" s="2" t="s">
        <v>174</v>
      </c>
      <c r="B16199" s="2" t="s">
        <v>174</v>
      </c>
      <c r="C16199" s="2" t="s">
        <v>47</v>
      </c>
      <c r="D16199" s="2" t="s">
        <v>10</v>
      </c>
      <c r="E16199" s="2" t="s">
        <v>74</v>
      </c>
      <c r="F16199" s="2" t="s">
        <v>977</v>
      </c>
      <c r="G16199" s="14" t="n">
        <v>9.5</v>
      </c>
      <c r="H16199" s="14" t="n">
        <v>8.24</v>
      </c>
      <c r="I16199" s="14" t="n">
        <v>9.5</v>
      </c>
      <c r="J16199" s="23" t="n">
        <f aca="false">IF(AND(E16199="Priority",ISNUMBER('Cost model'!N167)),'Cost model'!N167,'Cost model'!M167)</f>
        <v>8.5</v>
      </c>
      <c r="K16199" s="14" t="n">
        <f aca="false">J16199-H16199</f>
        <v>0.26</v>
      </c>
      <c r="L16199" s="14" t="n">
        <f aca="false">G16199-H16199</f>
        <v>1.26</v>
      </c>
    </row>
    <row r="16200" customFormat="false" ht="15" hidden="false" customHeight="false" outlineLevel="0" collapsed="false">
      <c r="A16200" s="2" t="s">
        <v>221</v>
      </c>
      <c r="B16200" s="2" t="s">
        <v>221</v>
      </c>
      <c r="C16200" s="2" t="s">
        <v>47</v>
      </c>
      <c r="D16200" s="2" t="s">
        <v>10</v>
      </c>
      <c r="E16200" s="2" t="s">
        <v>74</v>
      </c>
      <c r="F16200" s="2" t="s">
        <v>977</v>
      </c>
      <c r="G16200" s="14" t="n">
        <v>9.5</v>
      </c>
      <c r="H16200" s="14" t="n">
        <v>7.82</v>
      </c>
      <c r="I16200" s="14" t="n">
        <v>9.5</v>
      </c>
      <c r="J16200" s="23" t="n">
        <f aca="false">IF(AND(E16200="Priority",ISNUMBER('Cost model'!N737)),'Cost model'!N737,'Cost model'!M737)</f>
        <v>8.5</v>
      </c>
      <c r="K16200" s="14" t="n">
        <f aca="false">J16200-H16200</f>
        <v>0.68</v>
      </c>
      <c r="L16200" s="14" t="n">
        <f aca="false">G16200-H16200</f>
        <v>1.68</v>
      </c>
    </row>
    <row r="16201" customFormat="false" ht="15" hidden="false" customHeight="false" outlineLevel="0" collapsed="false">
      <c r="A16201" s="2" t="s">
        <v>174</v>
      </c>
      <c r="B16201" s="2" t="s">
        <v>174</v>
      </c>
      <c r="C16201" s="2" t="s">
        <v>48</v>
      </c>
      <c r="D16201" s="2" t="s">
        <v>12</v>
      </c>
      <c r="E16201" s="2" t="s">
        <v>74</v>
      </c>
      <c r="F16201" s="2" t="s">
        <v>977</v>
      </c>
      <c r="G16201" s="14" t="n">
        <v>12.5</v>
      </c>
      <c r="H16201" s="14" t="n">
        <v>24.79</v>
      </c>
      <c r="I16201" s="14" t="n">
        <v>12.5</v>
      </c>
      <c r="J16201" s="23" t="n">
        <f aca="false">IF(AND(E16201="Priority",ISNUMBER('Cost model'!N171)),'Cost model'!N171,'Cost model'!M171)</f>
        <v>40</v>
      </c>
      <c r="K16201" s="14" t="n">
        <f aca="false">J16201-H16201</f>
        <v>15.21</v>
      </c>
      <c r="L16201" s="14" t="n">
        <f aca="false">G16201-H16201</f>
        <v>-12.29</v>
      </c>
    </row>
    <row r="16202" customFormat="false" ht="15" hidden="false" customHeight="false" outlineLevel="0" collapsed="false">
      <c r="A16202" s="2" t="s">
        <v>142</v>
      </c>
      <c r="B16202" s="2" t="s">
        <v>158</v>
      </c>
      <c r="C16202" s="2" t="s">
        <v>47</v>
      </c>
      <c r="D16202" s="2" t="s">
        <v>10</v>
      </c>
      <c r="E16202" s="2" t="s">
        <v>74</v>
      </c>
      <c r="F16202" s="2" t="s">
        <v>976</v>
      </c>
      <c r="G16202" s="14" t="n">
        <v>9.5</v>
      </c>
      <c r="H16202" s="14" t="n">
        <v>6.63</v>
      </c>
      <c r="I16202" s="14" t="n">
        <v>14.5</v>
      </c>
      <c r="J16202" s="23" t="n">
        <f aca="false">IF(AND(E16202="Priority",ISNUMBER('Cost model'!N647)),'Cost model'!N647,'Cost model'!M647)</f>
        <v>13.5</v>
      </c>
      <c r="K16202" s="14" t="n">
        <f aca="false">J16202-H16202</f>
        <v>6.87</v>
      </c>
      <c r="L16202" s="14" t="n">
        <f aca="false">G16202-H16202</f>
        <v>2.87</v>
      </c>
    </row>
    <row r="16203" customFormat="false" ht="15" hidden="false" customHeight="false" outlineLevel="0" collapsed="false">
      <c r="A16203" s="2" t="s">
        <v>221</v>
      </c>
      <c r="B16203" s="2" t="s">
        <v>221</v>
      </c>
      <c r="C16203" s="2" t="s">
        <v>49</v>
      </c>
      <c r="D16203" s="2" t="s">
        <v>12</v>
      </c>
      <c r="E16203" s="2" t="s">
        <v>74</v>
      </c>
      <c r="F16203" s="2" t="s">
        <v>977</v>
      </c>
      <c r="G16203" s="14" t="n">
        <v>-19.5</v>
      </c>
      <c r="H16203" s="14" t="n">
        <v>88.46</v>
      </c>
      <c r="I16203" s="14" t="n">
        <v>19.5</v>
      </c>
      <c r="J16203" s="23" t="n">
        <f aca="false">IF(AND(E16203="Priority",ISNUMBER('Cost model'!N742)),'Cost model'!N742,'Cost model'!M742)</f>
        <v>60</v>
      </c>
      <c r="K16203" s="14" t="n">
        <f aca="false">J16203-H16203</f>
        <v>-28.46</v>
      </c>
      <c r="L16203" s="14" t="n">
        <f aca="false">G16203-H16203</f>
        <v>-107.96</v>
      </c>
    </row>
    <row r="16204" customFormat="false" ht="15" hidden="false" customHeight="false" outlineLevel="0" collapsed="false">
      <c r="A16204" s="2" t="s">
        <v>174</v>
      </c>
      <c r="B16204" s="2" t="s">
        <v>174</v>
      </c>
      <c r="C16204" s="2" t="s">
        <v>47</v>
      </c>
      <c r="D16204" s="2" t="s">
        <v>10</v>
      </c>
      <c r="E16204" s="2" t="s">
        <v>74</v>
      </c>
      <c r="F16204" s="2" t="s">
        <v>977</v>
      </c>
      <c r="G16204" s="14" t="n">
        <v>9.5</v>
      </c>
      <c r="H16204" s="14" t="n">
        <v>8.16</v>
      </c>
      <c r="I16204" s="14" t="n">
        <v>9.5</v>
      </c>
      <c r="J16204" s="23" t="n">
        <f aca="false">IF(AND(E16204="Priority",ISNUMBER('Cost model'!N167)),'Cost model'!N167,'Cost model'!M167)</f>
        <v>8.5</v>
      </c>
      <c r="K16204" s="14" t="n">
        <f aca="false">J16204-H16204</f>
        <v>0.34</v>
      </c>
      <c r="L16204" s="14" t="n">
        <f aca="false">G16204-H16204</f>
        <v>1.34</v>
      </c>
    </row>
    <row r="16205" customFormat="false" ht="15" hidden="false" customHeight="false" outlineLevel="0" collapsed="false">
      <c r="A16205" s="2" t="s">
        <v>142</v>
      </c>
      <c r="B16205" s="2" t="s">
        <v>142</v>
      </c>
      <c r="C16205" s="2" t="s">
        <v>47</v>
      </c>
      <c r="D16205" s="2" t="s">
        <v>10</v>
      </c>
      <c r="E16205" s="2" t="s">
        <v>74</v>
      </c>
      <c r="F16205" s="2" t="s">
        <v>977</v>
      </c>
      <c r="G16205" s="14" t="n">
        <v>9.5</v>
      </c>
      <c r="H16205" s="14" t="n">
        <v>11.75</v>
      </c>
      <c r="I16205" s="14" t="n">
        <v>9.5</v>
      </c>
      <c r="J16205" s="23" t="n">
        <f aca="false">IF(AND(E16205="Priority",ISNUMBER('Cost model'!N632)),'Cost model'!N632,'Cost model'!M632)</f>
        <v>9.5</v>
      </c>
      <c r="K16205" s="14" t="n">
        <f aca="false">J16205-H16205</f>
        <v>-2.25</v>
      </c>
      <c r="L16205" s="14" t="n">
        <f aca="false">G16205-H16205</f>
        <v>-2.25</v>
      </c>
    </row>
    <row r="16206" customFormat="false" ht="15" hidden="false" customHeight="false" outlineLevel="0" collapsed="false">
      <c r="A16206" s="2" t="s">
        <v>174</v>
      </c>
      <c r="B16206" s="2" t="s">
        <v>174</v>
      </c>
      <c r="C16206" s="2" t="s">
        <v>49</v>
      </c>
      <c r="D16206" s="2" t="s">
        <v>10</v>
      </c>
      <c r="E16206" s="2" t="s">
        <v>74</v>
      </c>
      <c r="F16206" s="2" t="s">
        <v>977</v>
      </c>
      <c r="G16206" s="14" t="n">
        <v>17.5</v>
      </c>
      <c r="H16206" s="14" t="n">
        <v>12.96</v>
      </c>
      <c r="I16206" s="14" t="n">
        <v>17.5</v>
      </c>
      <c r="J16206" s="23" t="n">
        <f aca="false">IF(AND(E16206="Priority",ISNUMBER('Cost model'!N169)),'Cost model'!N169,'Cost model'!M169)</f>
        <v>18.5</v>
      </c>
      <c r="K16206" s="14" t="n">
        <f aca="false">J16206-H16206</f>
        <v>5.54</v>
      </c>
      <c r="L16206" s="14" t="n">
        <f aca="false">G16206-H16206</f>
        <v>4.54</v>
      </c>
    </row>
    <row r="16207" customFormat="false" ht="15" hidden="false" customHeight="false" outlineLevel="0" collapsed="false">
      <c r="A16207" s="2" t="s">
        <v>174</v>
      </c>
      <c r="B16207" s="2" t="s">
        <v>142</v>
      </c>
      <c r="C16207" s="2" t="s">
        <v>47</v>
      </c>
      <c r="D16207" s="2" t="s">
        <v>12</v>
      </c>
      <c r="E16207" s="2" t="s">
        <v>74</v>
      </c>
      <c r="F16207" s="2" t="s">
        <v>976</v>
      </c>
      <c r="G16207" s="14" t="n">
        <v>9.5</v>
      </c>
      <c r="H16207" s="14" t="n">
        <v>27.74</v>
      </c>
      <c r="I16207" s="14" t="n">
        <v>9.5</v>
      </c>
      <c r="J16207" s="23" t="n">
        <f aca="false">IF(AND(E16207="Priority",ISNUMBER('Cost model'!N125)),'Cost model'!N125,'Cost model'!M125)</f>
        <v>40</v>
      </c>
      <c r="K16207" s="14" t="n">
        <f aca="false">J16207-H16207</f>
        <v>12.26</v>
      </c>
      <c r="L16207" s="14" t="n">
        <f aca="false">G16207-H16207</f>
        <v>-18.24</v>
      </c>
    </row>
    <row r="16208" customFormat="false" ht="15" hidden="false" customHeight="false" outlineLevel="0" collapsed="false">
      <c r="A16208" s="2" t="s">
        <v>142</v>
      </c>
      <c r="B16208" s="2" t="s">
        <v>142</v>
      </c>
      <c r="C16208" s="2" t="s">
        <v>49</v>
      </c>
      <c r="D16208" s="2" t="s">
        <v>12</v>
      </c>
      <c r="E16208" s="2" t="s">
        <v>74</v>
      </c>
      <c r="F16208" s="2" t="s">
        <v>977</v>
      </c>
      <c r="G16208" s="14" t="n">
        <v>19.5</v>
      </c>
      <c r="H16208" s="14" t="n">
        <v>44.63</v>
      </c>
      <c r="I16208" s="14" t="n">
        <v>19.5</v>
      </c>
      <c r="J16208" s="23" t="n">
        <f aca="false">IF(AND(E16208="Priority",ISNUMBER('Cost model'!N637)),'Cost model'!N637,'Cost model'!M637)</f>
        <v>45</v>
      </c>
      <c r="K16208" s="14" t="n">
        <f aca="false">J16208-H16208</f>
        <v>0.369999999999997</v>
      </c>
      <c r="L16208" s="14" t="n">
        <f aca="false">G16208-H16208</f>
        <v>-25.13</v>
      </c>
    </row>
    <row r="16209" customFormat="false" ht="15" hidden="false" customHeight="false" outlineLevel="0" collapsed="false">
      <c r="A16209" s="2" t="s">
        <v>342</v>
      </c>
      <c r="B16209" s="2" t="s">
        <v>158</v>
      </c>
      <c r="C16209" s="2" t="s">
        <v>47</v>
      </c>
      <c r="D16209" s="2" t="s">
        <v>12</v>
      </c>
      <c r="E16209" s="2" t="s">
        <v>83</v>
      </c>
      <c r="F16209" s="2" t="s">
        <v>976</v>
      </c>
      <c r="G16209" s="14" t="n">
        <v>29.5</v>
      </c>
      <c r="H16209" s="14" t="n">
        <v>26.02</v>
      </c>
      <c r="I16209" s="14" t="n">
        <v>29.5</v>
      </c>
      <c r="J16209" s="23" t="n">
        <f aca="false">IF(AND(E16209="Priority",ISNUMBER('Cost model'!N215)),'Cost model'!N215,'Cost model'!M215)</f>
        <v>80</v>
      </c>
      <c r="K16209" s="14" t="n">
        <f aca="false">J16209-H16209</f>
        <v>53.98</v>
      </c>
      <c r="L16209" s="14" t="n">
        <f aca="false">G16209-H16209</f>
        <v>3.48</v>
      </c>
    </row>
    <row r="16210" customFormat="false" ht="15" hidden="false" customHeight="false" outlineLevel="0" collapsed="false">
      <c r="A16210" s="2" t="s">
        <v>124</v>
      </c>
      <c r="B16210" s="2" t="s">
        <v>174</v>
      </c>
      <c r="C16210" s="2" t="s">
        <v>49</v>
      </c>
      <c r="D16210" s="2" t="s">
        <v>10</v>
      </c>
      <c r="E16210" s="2" t="s">
        <v>74</v>
      </c>
      <c r="F16210" s="2" t="s">
        <v>976</v>
      </c>
      <c r="G16210" s="14" t="n">
        <v>17.5</v>
      </c>
      <c r="H16210" s="14" t="n">
        <v>18.82</v>
      </c>
      <c r="I16210" s="14" t="n">
        <v>17.5</v>
      </c>
      <c r="J16210" s="23" t="n">
        <f aca="false">IF(AND(E16210="Priority",ISNUMBER('Cost model'!N364)),'Cost model'!N364,'Cost model'!M364)</f>
        <v>16.5</v>
      </c>
      <c r="K16210" s="14" t="n">
        <f aca="false">J16210-H16210</f>
        <v>-2.32</v>
      </c>
      <c r="L16210" s="14" t="n">
        <f aca="false">G16210-H16210</f>
        <v>-1.32</v>
      </c>
    </row>
    <row r="16211" customFormat="false" ht="15" hidden="false" customHeight="false" outlineLevel="0" collapsed="false">
      <c r="A16211" s="2" t="s">
        <v>221</v>
      </c>
      <c r="B16211" s="2" t="s">
        <v>174</v>
      </c>
      <c r="C16211" s="2" t="s">
        <v>47</v>
      </c>
      <c r="D16211" s="2" t="s">
        <v>12</v>
      </c>
      <c r="E16211" s="2" t="s">
        <v>74</v>
      </c>
      <c r="F16211" s="2" t="s">
        <v>976</v>
      </c>
      <c r="G16211" s="14" t="n">
        <v>19.5</v>
      </c>
      <c r="H16211" s="14" t="n">
        <v>34.71</v>
      </c>
      <c r="I16211" s="14" t="n">
        <v>24.5</v>
      </c>
      <c r="J16211" s="23" t="n">
        <f aca="false">IF(AND(E16211="Priority",ISNUMBER('Cost model'!N785)),'Cost model'!N785,'Cost model'!M785)</f>
        <v>50</v>
      </c>
      <c r="K16211" s="14" t="n">
        <f aca="false">J16211-H16211</f>
        <v>15.29</v>
      </c>
      <c r="L16211" s="14" t="n">
        <f aca="false">G16211-H16211</f>
        <v>-15.21</v>
      </c>
    </row>
    <row r="16212" customFormat="false" ht="15" hidden="false" customHeight="false" outlineLevel="0" collapsed="false">
      <c r="A16212" s="2" t="s">
        <v>142</v>
      </c>
      <c r="B16212" s="2" t="s">
        <v>142</v>
      </c>
      <c r="C16212" s="2" t="s">
        <v>47</v>
      </c>
      <c r="D16212" s="2" t="s">
        <v>10</v>
      </c>
      <c r="E16212" s="2" t="s">
        <v>74</v>
      </c>
      <c r="F16212" s="2" t="s">
        <v>977</v>
      </c>
      <c r="G16212" s="14" t="n">
        <v>9.5</v>
      </c>
      <c r="H16212" s="14" t="n">
        <v>7.98</v>
      </c>
      <c r="I16212" s="14" t="n">
        <v>9.5</v>
      </c>
      <c r="J16212" s="23" t="n">
        <f aca="false">IF(AND(E16212="Priority",ISNUMBER('Cost model'!N632)),'Cost model'!N632,'Cost model'!M632)</f>
        <v>9.5</v>
      </c>
      <c r="K16212" s="14" t="n">
        <f aca="false">J16212-H16212</f>
        <v>1.52</v>
      </c>
      <c r="L16212" s="14" t="n">
        <f aca="false">G16212-H16212</f>
        <v>1.52</v>
      </c>
    </row>
    <row r="16213" customFormat="false" ht="15" hidden="false" customHeight="false" outlineLevel="0" collapsed="false">
      <c r="A16213" s="2" t="s">
        <v>174</v>
      </c>
      <c r="B16213" s="2" t="s">
        <v>174</v>
      </c>
      <c r="C16213" s="2" t="s">
        <v>47</v>
      </c>
      <c r="D16213" s="2" t="s">
        <v>10</v>
      </c>
      <c r="E16213" s="2" t="s">
        <v>74</v>
      </c>
      <c r="F16213" s="2" t="s">
        <v>977</v>
      </c>
      <c r="G16213" s="14" t="n">
        <v>9.5</v>
      </c>
      <c r="H16213" s="14" t="n">
        <v>8.16</v>
      </c>
      <c r="I16213" s="14" t="n">
        <v>9.5</v>
      </c>
      <c r="J16213" s="23" t="n">
        <f aca="false">IF(AND(E16213="Priority",ISNUMBER('Cost model'!N167)),'Cost model'!N167,'Cost model'!M167)</f>
        <v>8.5</v>
      </c>
      <c r="K16213" s="14" t="n">
        <f aca="false">J16213-H16213</f>
        <v>0.34</v>
      </c>
      <c r="L16213" s="14" t="n">
        <f aca="false">G16213-H16213</f>
        <v>1.34</v>
      </c>
    </row>
    <row r="16214" customFormat="false" ht="15" hidden="false" customHeight="false" outlineLevel="0" collapsed="false">
      <c r="A16214" s="2" t="s">
        <v>174</v>
      </c>
      <c r="B16214" s="2" t="s">
        <v>158</v>
      </c>
      <c r="C16214" s="2" t="s">
        <v>48</v>
      </c>
      <c r="D16214" s="2" t="s">
        <v>10</v>
      </c>
      <c r="E16214" s="2" t="s">
        <v>74</v>
      </c>
      <c r="F16214" s="2" t="s">
        <v>976</v>
      </c>
      <c r="G16214" s="14" t="n">
        <v>12.5</v>
      </c>
      <c r="H16214" s="14" t="n">
        <v>54.81</v>
      </c>
      <c r="I16214" s="14" t="n">
        <v>14.5</v>
      </c>
      <c r="J16214" s="23" t="n">
        <f aca="false">IF(AND(E16214="Priority",ISNUMBER('Cost model'!N138)),'Cost model'!N138,'Cost model'!M138)</f>
        <v>16.5</v>
      </c>
      <c r="K16214" s="14" t="n">
        <f aca="false">J16214-H16214</f>
        <v>-38.31</v>
      </c>
      <c r="L16214" s="14" t="n">
        <f aca="false">G16214-H16214</f>
        <v>-42.31</v>
      </c>
    </row>
    <row r="16215" customFormat="false" ht="15" hidden="false" customHeight="false" outlineLevel="0" collapsed="false">
      <c r="A16215" s="2" t="s">
        <v>174</v>
      </c>
      <c r="B16215" s="2" t="s">
        <v>174</v>
      </c>
      <c r="C16215" s="2" t="s">
        <v>47</v>
      </c>
      <c r="D16215" s="2" t="s">
        <v>12</v>
      </c>
      <c r="E16215" s="2" t="s">
        <v>74</v>
      </c>
      <c r="F16215" s="2" t="s">
        <v>977</v>
      </c>
      <c r="G16215" s="14" t="n">
        <v>9.5</v>
      </c>
      <c r="H16215" s="14" t="n">
        <v>8.16</v>
      </c>
      <c r="I16215" s="14" t="n">
        <v>9.5</v>
      </c>
      <c r="J16215" s="23" t="n">
        <f aca="false">IF(AND(E16215="Priority",ISNUMBER('Cost model'!N170)),'Cost model'!N170,'Cost model'!M170)</f>
        <v>25.5</v>
      </c>
      <c r="K16215" s="14" t="n">
        <f aca="false">J16215-H16215</f>
        <v>17.34</v>
      </c>
      <c r="L16215" s="14" t="n">
        <f aca="false">G16215-H16215</f>
        <v>1.34</v>
      </c>
    </row>
    <row r="16216" customFormat="false" ht="15" hidden="false" customHeight="false" outlineLevel="0" collapsed="false">
      <c r="A16216" s="2" t="s">
        <v>124</v>
      </c>
      <c r="B16216" s="2" t="s">
        <v>174</v>
      </c>
      <c r="C16216" s="2" t="s">
        <v>48</v>
      </c>
      <c r="D16216" s="2" t="s">
        <v>10</v>
      </c>
      <c r="E16216" s="2" t="s">
        <v>74</v>
      </c>
      <c r="F16216" s="2" t="s">
        <v>976</v>
      </c>
      <c r="G16216" s="14" t="n">
        <v>12.5</v>
      </c>
      <c r="H16216" s="14" t="n">
        <v>12.24</v>
      </c>
      <c r="I16216" s="14" t="n">
        <v>14.5</v>
      </c>
      <c r="J16216" s="23" t="n">
        <f aca="false">IF(AND(E16216="Priority",ISNUMBER('Cost model'!N363)),'Cost model'!N363,'Cost model'!M363)</f>
        <v>15.5</v>
      </c>
      <c r="K16216" s="14" t="n">
        <f aca="false">J16216-H16216</f>
        <v>3.26</v>
      </c>
      <c r="L16216" s="14" t="n">
        <f aca="false">G16216-H16216</f>
        <v>0.26</v>
      </c>
    </row>
    <row r="16217" customFormat="false" ht="15" hidden="false" customHeight="false" outlineLevel="0" collapsed="false">
      <c r="A16217" s="2" t="s">
        <v>124</v>
      </c>
      <c r="B16217" s="2" t="s">
        <v>174</v>
      </c>
      <c r="C16217" s="2" t="s">
        <v>48</v>
      </c>
      <c r="D16217" s="2" t="s">
        <v>10</v>
      </c>
      <c r="E16217" s="2" t="s">
        <v>74</v>
      </c>
      <c r="F16217" s="2" t="s">
        <v>976</v>
      </c>
      <c r="G16217" s="14" t="n">
        <v>12.5</v>
      </c>
      <c r="H16217" s="14" t="n">
        <v>15.16</v>
      </c>
      <c r="I16217" s="14" t="n">
        <v>14.5</v>
      </c>
      <c r="J16217" s="23" t="n">
        <f aca="false">IF(AND(E16217="Priority",ISNUMBER('Cost model'!N363)),'Cost model'!N363,'Cost model'!M363)</f>
        <v>15.5</v>
      </c>
      <c r="K16217" s="14" t="n">
        <f aca="false">J16217-H16217</f>
        <v>0.34</v>
      </c>
      <c r="L16217" s="14" t="n">
        <f aca="false">G16217-H16217</f>
        <v>-2.66</v>
      </c>
    </row>
    <row r="16218" customFormat="false" ht="15" hidden="false" customHeight="false" outlineLevel="0" collapsed="false">
      <c r="A16218" s="2" t="s">
        <v>221</v>
      </c>
      <c r="B16218" s="2" t="s">
        <v>221</v>
      </c>
      <c r="C16218" s="2" t="s">
        <v>49</v>
      </c>
      <c r="D16218" s="2" t="s">
        <v>12</v>
      </c>
      <c r="E16218" s="2" t="s">
        <v>74</v>
      </c>
      <c r="F16218" s="2" t="s">
        <v>977</v>
      </c>
      <c r="G16218" s="14" t="n">
        <v>19.5</v>
      </c>
      <c r="H16218" s="14" t="n">
        <v>15.31</v>
      </c>
      <c r="I16218" s="14" t="n">
        <v>19.5</v>
      </c>
      <c r="J16218" s="23" t="n">
        <f aca="false">IF(AND(E16218="Priority",ISNUMBER('Cost model'!N742)),'Cost model'!N742,'Cost model'!M742)</f>
        <v>60</v>
      </c>
      <c r="K16218" s="14" t="n">
        <f aca="false">J16218-H16218</f>
        <v>44.69</v>
      </c>
      <c r="L16218" s="14" t="n">
        <f aca="false">G16218-H16218</f>
        <v>4.19</v>
      </c>
    </row>
    <row r="16219" customFormat="false" ht="15" hidden="false" customHeight="false" outlineLevel="0" collapsed="false">
      <c r="A16219" s="2" t="s">
        <v>142</v>
      </c>
      <c r="B16219" s="2" t="s">
        <v>142</v>
      </c>
      <c r="C16219" s="2" t="s">
        <v>47</v>
      </c>
      <c r="D16219" s="2" t="s">
        <v>15</v>
      </c>
      <c r="E16219" s="2" t="s">
        <v>74</v>
      </c>
      <c r="F16219" s="2" t="s">
        <v>977</v>
      </c>
      <c r="G16219" s="14" t="n">
        <v>45</v>
      </c>
      <c r="H16219" s="14" t="n">
        <v>110.39</v>
      </c>
      <c r="I16219" s="14" t="n">
        <v>45</v>
      </c>
      <c r="J16219" s="23" t="n">
        <f aca="false">IF(AND(E16219="Priority",ISNUMBER('Cost model'!N644)),'Cost model'!N644,'Cost model'!M644)</f>
        <v>105</v>
      </c>
      <c r="K16219" s="14" t="n">
        <f aca="false">J16219-H16219</f>
        <v>-5.39</v>
      </c>
      <c r="L16219" s="14" t="n">
        <f aca="false">G16219-H16219</f>
        <v>-65.39</v>
      </c>
    </row>
    <row r="16220" customFormat="false" ht="15" hidden="false" customHeight="false" outlineLevel="0" collapsed="false">
      <c r="A16220" s="2" t="s">
        <v>221</v>
      </c>
      <c r="B16220" s="2" t="s">
        <v>158</v>
      </c>
      <c r="C16220" s="2" t="s">
        <v>49</v>
      </c>
      <c r="D16220" s="2" t="s">
        <v>12</v>
      </c>
      <c r="E16220" s="2" t="s">
        <v>74</v>
      </c>
      <c r="F16220" s="2" t="s">
        <v>976</v>
      </c>
      <c r="G16220" s="14" t="n">
        <v>19.5</v>
      </c>
      <c r="H16220" s="14" t="n">
        <v>131.21</v>
      </c>
      <c r="I16220" s="14" t="n">
        <v>19.5</v>
      </c>
      <c r="J16220" s="23" t="n">
        <f aca="false">IF(AND(E16220="Priority",ISNUMBER('Cost model'!N757)),'Cost model'!N757,'Cost model'!M757)</f>
        <v>65</v>
      </c>
      <c r="K16220" s="14" t="n">
        <f aca="false">J16220-H16220</f>
        <v>-66.21</v>
      </c>
      <c r="L16220" s="14" t="n">
        <f aca="false">G16220-H16220</f>
        <v>-111.71</v>
      </c>
    </row>
    <row r="16221" customFormat="false" ht="15" hidden="false" customHeight="false" outlineLevel="0" collapsed="false">
      <c r="A16221" s="2" t="s">
        <v>123</v>
      </c>
      <c r="B16221" s="2" t="s">
        <v>174</v>
      </c>
      <c r="C16221" s="2" t="s">
        <v>47</v>
      </c>
      <c r="D16221" s="2" t="s">
        <v>10</v>
      </c>
      <c r="E16221" s="2" t="s">
        <v>74</v>
      </c>
      <c r="F16221" s="2" t="s">
        <v>976</v>
      </c>
      <c r="G16221" s="14" t="n">
        <v>14.5</v>
      </c>
      <c r="H16221" s="14" t="n">
        <v>7.84</v>
      </c>
      <c r="I16221" s="14" t="n">
        <v>14.5</v>
      </c>
      <c r="J16221" s="23" t="n">
        <f aca="false">IF(AND(E16221="Priority",ISNUMBER('Cost model'!N47)),'Cost model'!N47,'Cost model'!M47)</f>
        <v>12.5</v>
      </c>
      <c r="K16221" s="14" t="n">
        <f aca="false">J16221-H16221</f>
        <v>4.66</v>
      </c>
      <c r="L16221" s="14" t="n">
        <f aca="false">G16221-H16221</f>
        <v>6.66</v>
      </c>
    </row>
    <row r="16222" customFormat="false" ht="15" hidden="false" customHeight="false" outlineLevel="0" collapsed="false">
      <c r="A16222" s="2" t="s">
        <v>142</v>
      </c>
      <c r="B16222" s="2" t="s">
        <v>123</v>
      </c>
      <c r="C16222" s="2" t="s">
        <v>49</v>
      </c>
      <c r="D16222" s="2" t="s">
        <v>14</v>
      </c>
      <c r="E16222" s="2" t="s">
        <v>74</v>
      </c>
      <c r="F16222" s="2" t="s">
        <v>976</v>
      </c>
      <c r="G16222" s="14" t="n">
        <v>150</v>
      </c>
      <c r="H16222" s="14" t="n">
        <v>295.03</v>
      </c>
      <c r="I16222" s="14" t="n">
        <v>250</v>
      </c>
      <c r="J16222" s="23" t="n">
        <f aca="false">IF(AND(E16222="Priority",ISNUMBER('Cost model'!N733)),'Cost model'!N733,'Cost model'!M733)</f>
        <v>180</v>
      </c>
      <c r="K16222" s="14" t="n">
        <f aca="false">J16222-H16222</f>
        <v>-115.03</v>
      </c>
      <c r="L16222" s="14" t="n">
        <f aca="false">G16222-H16222</f>
        <v>-145.03</v>
      </c>
    </row>
    <row r="16223" customFormat="false" ht="15" hidden="false" customHeight="false" outlineLevel="0" collapsed="false">
      <c r="A16223" s="2" t="s">
        <v>174</v>
      </c>
      <c r="B16223" s="2" t="s">
        <v>174</v>
      </c>
      <c r="C16223" s="2" t="s">
        <v>47</v>
      </c>
      <c r="D16223" s="2" t="s">
        <v>12</v>
      </c>
      <c r="E16223" s="2" t="s">
        <v>74</v>
      </c>
      <c r="F16223" s="2" t="s">
        <v>977</v>
      </c>
      <c r="G16223" s="14" t="n">
        <v>9.5</v>
      </c>
      <c r="H16223" s="14" t="n">
        <v>33.43</v>
      </c>
      <c r="I16223" s="14" t="n">
        <v>9.5</v>
      </c>
      <c r="J16223" s="23" t="n">
        <f aca="false">IF(AND(E16223="Priority",ISNUMBER('Cost model'!N170)),'Cost model'!N170,'Cost model'!M170)</f>
        <v>25.5</v>
      </c>
      <c r="K16223" s="14" t="n">
        <f aca="false">J16223-H16223</f>
        <v>-7.93</v>
      </c>
      <c r="L16223" s="14" t="n">
        <f aca="false">G16223-H16223</f>
        <v>-23.93</v>
      </c>
    </row>
    <row r="16224" customFormat="false" ht="15" hidden="false" customHeight="false" outlineLevel="0" collapsed="false">
      <c r="A16224" s="2" t="s">
        <v>174</v>
      </c>
      <c r="B16224" s="2" t="s">
        <v>174</v>
      </c>
      <c r="C16224" s="2" t="s">
        <v>47</v>
      </c>
      <c r="D16224" s="2" t="s">
        <v>12</v>
      </c>
      <c r="E16224" s="2" t="s">
        <v>74</v>
      </c>
      <c r="F16224" s="2" t="s">
        <v>977</v>
      </c>
      <c r="G16224" s="14" t="n">
        <v>9.5</v>
      </c>
      <c r="H16224" s="14" t="n">
        <v>33.06</v>
      </c>
      <c r="I16224" s="14" t="n">
        <v>9.5</v>
      </c>
      <c r="J16224" s="23" t="n">
        <f aca="false">IF(AND(E16224="Priority",ISNUMBER('Cost model'!N170)),'Cost model'!N170,'Cost model'!M170)</f>
        <v>25.5</v>
      </c>
      <c r="K16224" s="14" t="n">
        <f aca="false">J16224-H16224</f>
        <v>-7.56</v>
      </c>
      <c r="L16224" s="14" t="n">
        <f aca="false">G16224-H16224</f>
        <v>-23.56</v>
      </c>
    </row>
    <row r="16225" customFormat="false" ht="15" hidden="false" customHeight="false" outlineLevel="0" collapsed="false">
      <c r="A16225" s="2" t="s">
        <v>142</v>
      </c>
      <c r="B16225" s="2" t="s">
        <v>142</v>
      </c>
      <c r="C16225" s="2" t="s">
        <v>49</v>
      </c>
      <c r="D16225" s="2" t="s">
        <v>12</v>
      </c>
      <c r="E16225" s="2" t="s">
        <v>74</v>
      </c>
      <c r="F16225" s="2" t="s">
        <v>977</v>
      </c>
      <c r="G16225" s="14" t="n">
        <v>19.5</v>
      </c>
      <c r="H16225" s="14" t="n">
        <v>47.12</v>
      </c>
      <c r="I16225" s="14" t="n">
        <v>19.5</v>
      </c>
      <c r="J16225" s="23" t="n">
        <f aca="false">IF(AND(E16225="Priority",ISNUMBER('Cost model'!N637)),'Cost model'!N637,'Cost model'!M637)</f>
        <v>45</v>
      </c>
      <c r="K16225" s="14" t="n">
        <f aca="false">J16225-H16225</f>
        <v>-2.12</v>
      </c>
      <c r="L16225" s="14" t="n">
        <f aca="false">G16225-H16225</f>
        <v>-27.62</v>
      </c>
    </row>
    <row r="16226" customFormat="false" ht="15" hidden="false" customHeight="false" outlineLevel="0" collapsed="false">
      <c r="A16226" s="2" t="s">
        <v>124</v>
      </c>
      <c r="B16226" s="2" t="s">
        <v>174</v>
      </c>
      <c r="C16226" s="2" t="s">
        <v>49</v>
      </c>
      <c r="D16226" s="2" t="s">
        <v>12</v>
      </c>
      <c r="E16226" s="2" t="s">
        <v>74</v>
      </c>
      <c r="F16226" s="2" t="s">
        <v>976</v>
      </c>
      <c r="G16226" s="14" t="n">
        <v>19.5</v>
      </c>
      <c r="H16226" s="14" t="n">
        <v>41.13</v>
      </c>
      <c r="I16226" s="14" t="n">
        <v>19.5</v>
      </c>
      <c r="J16226" s="23" t="n">
        <f aca="false">IF(AND(E16226="Priority",ISNUMBER('Cost model'!N367)),'Cost model'!N367,'Cost model'!M367)</f>
        <v>60</v>
      </c>
      <c r="K16226" s="14" t="n">
        <f aca="false">J16226-H16226</f>
        <v>18.87</v>
      </c>
      <c r="L16226" s="14" t="n">
        <f aca="false">G16226-H16226</f>
        <v>-21.63</v>
      </c>
    </row>
    <row r="16227" customFormat="false" ht="15" hidden="false" customHeight="false" outlineLevel="0" collapsed="false">
      <c r="A16227" s="2" t="s">
        <v>124</v>
      </c>
      <c r="B16227" s="2" t="s">
        <v>174</v>
      </c>
      <c r="C16227" s="2" t="s">
        <v>48</v>
      </c>
      <c r="D16227" s="2" t="s">
        <v>13</v>
      </c>
      <c r="E16227" s="2" t="s">
        <v>74</v>
      </c>
      <c r="F16227" s="2" t="s">
        <v>976</v>
      </c>
      <c r="G16227" s="14" t="n">
        <v>24.5</v>
      </c>
      <c r="H16227" s="14" t="n">
        <v>74.49</v>
      </c>
      <c r="I16227" s="14" t="n">
        <v>24.5</v>
      </c>
      <c r="J16227" s="23" t="n">
        <f aca="false">IF(AND(E16227="Priority",ISNUMBER('Cost model'!N369)),'Cost model'!N369,'Cost model'!M369)</f>
        <v>100</v>
      </c>
      <c r="K16227" s="14" t="n">
        <f aca="false">J16227-H16227</f>
        <v>25.51</v>
      </c>
      <c r="L16227" s="14" t="n">
        <f aca="false">G16227-H16227</f>
        <v>-49.99</v>
      </c>
    </row>
    <row r="16228" customFormat="false" ht="15" hidden="false" customHeight="false" outlineLevel="0" collapsed="false">
      <c r="A16228" s="2" t="s">
        <v>221</v>
      </c>
      <c r="B16228" s="2" t="s">
        <v>221</v>
      </c>
      <c r="C16228" s="2" t="s">
        <v>49</v>
      </c>
      <c r="D16228" s="2" t="s">
        <v>10</v>
      </c>
      <c r="E16228" s="2" t="s">
        <v>74</v>
      </c>
      <c r="F16228" s="2" t="s">
        <v>977</v>
      </c>
      <c r="G16228" s="14" t="n">
        <v>17.5</v>
      </c>
      <c r="H16228" s="14" t="n">
        <v>38.65</v>
      </c>
      <c r="I16228" s="14" t="n">
        <v>17.5</v>
      </c>
      <c r="J16228" s="23" t="n">
        <f aca="false">IF(AND(E16228="Priority",ISNUMBER('Cost model'!N739)),'Cost model'!N739,'Cost model'!M739)</f>
        <v>17.5</v>
      </c>
      <c r="K16228" s="14" t="n">
        <f aca="false">J16228-H16228</f>
        <v>-21.15</v>
      </c>
      <c r="L16228" s="14" t="n">
        <f aca="false">G16228-H16228</f>
        <v>-21.15</v>
      </c>
    </row>
    <row r="16229" customFormat="false" ht="15" hidden="false" customHeight="false" outlineLevel="0" collapsed="false">
      <c r="A16229" s="2" t="s">
        <v>124</v>
      </c>
      <c r="B16229" s="2" t="s">
        <v>158</v>
      </c>
      <c r="C16229" s="2" t="s">
        <v>47</v>
      </c>
      <c r="D16229" s="2" t="s">
        <v>13</v>
      </c>
      <c r="E16229" s="2" t="s">
        <v>74</v>
      </c>
      <c r="F16229" s="2" t="s">
        <v>976</v>
      </c>
      <c r="G16229" s="14" t="n">
        <v>19</v>
      </c>
      <c r="H16229" s="14" t="n">
        <v>43.26</v>
      </c>
      <c r="I16229" s="14" t="n">
        <v>24.5</v>
      </c>
      <c r="J16229" s="23" t="n">
        <f aca="false">IF(AND(E16229="Priority",ISNUMBER('Cost model'!N353)),'Cost model'!N353,'Cost model'!M353)</f>
        <v>75</v>
      </c>
      <c r="K16229" s="14" t="n">
        <f aca="false">J16229-H16229</f>
        <v>31.74</v>
      </c>
      <c r="L16229" s="14" t="n">
        <f aca="false">G16229-H16229</f>
        <v>-24.26</v>
      </c>
    </row>
    <row r="16230" customFormat="false" ht="15" hidden="false" customHeight="false" outlineLevel="0" collapsed="false">
      <c r="A16230" s="2" t="s">
        <v>142</v>
      </c>
      <c r="B16230" s="2" t="s">
        <v>142</v>
      </c>
      <c r="C16230" s="2" t="s">
        <v>47</v>
      </c>
      <c r="D16230" s="2" t="s">
        <v>12</v>
      </c>
      <c r="E16230" s="2" t="s">
        <v>74</v>
      </c>
      <c r="F16230" s="2" t="s">
        <v>977</v>
      </c>
      <c r="G16230" s="14" t="n">
        <v>9.5</v>
      </c>
      <c r="H16230" s="14" t="n">
        <v>28.73</v>
      </c>
      <c r="I16230" s="14" t="n">
        <v>9.5</v>
      </c>
      <c r="J16230" s="23" t="n">
        <f aca="false">IF(AND(E16230="Priority",ISNUMBER('Cost model'!N635)),'Cost model'!N635,'Cost model'!M635)</f>
        <v>30.5</v>
      </c>
      <c r="K16230" s="14" t="n">
        <f aca="false">J16230-H16230</f>
        <v>1.77</v>
      </c>
      <c r="L16230" s="14" t="n">
        <f aca="false">G16230-H16230</f>
        <v>-19.23</v>
      </c>
    </row>
    <row r="16231" customFormat="false" ht="15" hidden="false" customHeight="false" outlineLevel="0" collapsed="false">
      <c r="A16231" s="2" t="s">
        <v>142</v>
      </c>
      <c r="B16231" s="2" t="s">
        <v>142</v>
      </c>
      <c r="C16231" s="2" t="s">
        <v>47</v>
      </c>
      <c r="D16231" s="2" t="s">
        <v>12</v>
      </c>
      <c r="E16231" s="2" t="s">
        <v>74</v>
      </c>
      <c r="F16231" s="2" t="s">
        <v>977</v>
      </c>
      <c r="G16231" s="14" t="n">
        <v>9.5</v>
      </c>
      <c r="H16231" s="14" t="n">
        <v>27.7</v>
      </c>
      <c r="I16231" s="14" t="n">
        <v>9.5</v>
      </c>
      <c r="J16231" s="23" t="n">
        <f aca="false">IF(AND(E16231="Priority",ISNUMBER('Cost model'!N635)),'Cost model'!N635,'Cost model'!M635)</f>
        <v>30.5</v>
      </c>
      <c r="K16231" s="14" t="n">
        <f aca="false">J16231-H16231</f>
        <v>2.8</v>
      </c>
      <c r="L16231" s="14" t="n">
        <f aca="false">G16231-H16231</f>
        <v>-18.2</v>
      </c>
    </row>
    <row r="16232" customFormat="false" ht="15" hidden="false" customHeight="false" outlineLevel="0" collapsed="false">
      <c r="A16232" s="2" t="s">
        <v>221</v>
      </c>
      <c r="B16232" s="2" t="s">
        <v>174</v>
      </c>
      <c r="C16232" s="2" t="s">
        <v>47</v>
      </c>
      <c r="D16232" s="2" t="s">
        <v>10</v>
      </c>
      <c r="E16232" s="2" t="s">
        <v>74</v>
      </c>
      <c r="F16232" s="2" t="s">
        <v>976</v>
      </c>
      <c r="G16232" s="14" t="n">
        <v>14.5</v>
      </c>
      <c r="H16232" s="14" t="n">
        <v>22.98</v>
      </c>
      <c r="I16232" s="14" t="n">
        <v>19.5</v>
      </c>
      <c r="J16232" s="23" t="n">
        <f aca="false">IF(AND(E16232="Priority",ISNUMBER('Cost model'!N782)),'Cost model'!N782,'Cost model'!M782)</f>
        <v>11.5</v>
      </c>
      <c r="K16232" s="14" t="n">
        <f aca="false">J16232-H16232</f>
        <v>-11.48</v>
      </c>
      <c r="L16232" s="14" t="n">
        <f aca="false">G16232-H16232</f>
        <v>-8.48</v>
      </c>
    </row>
    <row r="16233" customFormat="false" ht="15" hidden="false" customHeight="false" outlineLevel="0" collapsed="false">
      <c r="A16233" s="2" t="s">
        <v>142</v>
      </c>
      <c r="B16233" s="2" t="s">
        <v>142</v>
      </c>
      <c r="C16233" s="2" t="s">
        <v>48</v>
      </c>
      <c r="D16233" s="2" t="s">
        <v>10</v>
      </c>
      <c r="E16233" s="2" t="s">
        <v>74</v>
      </c>
      <c r="F16233" s="2" t="s">
        <v>977</v>
      </c>
      <c r="G16233" s="14" t="n">
        <v>12.5</v>
      </c>
      <c r="H16233" s="14" t="n">
        <v>26.02</v>
      </c>
      <c r="I16233" s="14" t="n">
        <v>12.5</v>
      </c>
      <c r="J16233" s="23" t="n">
        <f aca="false">IF(AND(E16233="Priority",ISNUMBER('Cost model'!N633)),'Cost model'!N633,'Cost model'!M633)</f>
        <v>11.5</v>
      </c>
      <c r="K16233" s="14" t="n">
        <f aca="false">J16233-H16233</f>
        <v>-14.52</v>
      </c>
      <c r="L16233" s="14" t="n">
        <f aca="false">G16233-H16233</f>
        <v>-13.52</v>
      </c>
    </row>
    <row r="16234" customFormat="false" ht="15" hidden="false" customHeight="false" outlineLevel="0" collapsed="false">
      <c r="A16234" s="2" t="s">
        <v>124</v>
      </c>
      <c r="B16234" s="2" t="s">
        <v>174</v>
      </c>
      <c r="C16234" s="2" t="s">
        <v>49</v>
      </c>
      <c r="D16234" s="2" t="s">
        <v>13</v>
      </c>
      <c r="E16234" s="2" t="s">
        <v>74</v>
      </c>
      <c r="F16234" s="2" t="s">
        <v>976</v>
      </c>
      <c r="G16234" s="14" t="n">
        <v>50</v>
      </c>
      <c r="H16234" s="14" t="n">
        <v>42.71</v>
      </c>
      <c r="I16234" s="14" t="n">
        <v>85</v>
      </c>
      <c r="J16234" s="23" t="n">
        <f aca="false">IF(AND(E16234="Priority",ISNUMBER('Cost model'!N370)),'Cost model'!N370,'Cost model'!M370)</f>
        <v>120</v>
      </c>
      <c r="K16234" s="14" t="n">
        <f aca="false">J16234-H16234</f>
        <v>77.29</v>
      </c>
      <c r="L16234" s="14" t="n">
        <f aca="false">G16234-H16234</f>
        <v>7.29</v>
      </c>
    </row>
    <row r="16235" customFormat="false" ht="15" hidden="false" customHeight="false" outlineLevel="0" collapsed="false">
      <c r="A16235" s="2" t="s">
        <v>124</v>
      </c>
      <c r="B16235" s="2" t="s">
        <v>174</v>
      </c>
      <c r="C16235" s="2" t="s">
        <v>49</v>
      </c>
      <c r="D16235" s="2" t="s">
        <v>15</v>
      </c>
      <c r="E16235" s="2" t="s">
        <v>74</v>
      </c>
      <c r="F16235" s="2" t="s">
        <v>976</v>
      </c>
      <c r="G16235" s="14" t="n">
        <v>250</v>
      </c>
      <c r="H16235" s="14" t="n">
        <v>246.68</v>
      </c>
      <c r="I16235" s="14" t="n">
        <v>300</v>
      </c>
      <c r="J16235" s="23" t="n">
        <f aca="false">IF(AND(E16235="Priority",ISNUMBER('Cost model'!N376)),'Cost model'!N376,'Cost model'!M376)</f>
        <v>350</v>
      </c>
      <c r="K16235" s="14" t="n">
        <f aca="false">J16235-H16235</f>
        <v>103.32</v>
      </c>
      <c r="L16235" s="14" t="n">
        <f aca="false">G16235-H16235</f>
        <v>3.31999999999999</v>
      </c>
    </row>
    <row r="16236" customFormat="false" ht="15" hidden="false" customHeight="false" outlineLevel="0" collapsed="false">
      <c r="A16236" s="2" t="s">
        <v>124</v>
      </c>
      <c r="B16236" s="2" t="s">
        <v>142</v>
      </c>
      <c r="C16236" s="2" t="s">
        <v>47</v>
      </c>
      <c r="D16236" s="2" t="s">
        <v>10</v>
      </c>
      <c r="E16236" s="2" t="s">
        <v>74</v>
      </c>
      <c r="F16236" s="2" t="s">
        <v>976</v>
      </c>
      <c r="G16236" s="14" t="n">
        <v>14.5</v>
      </c>
      <c r="H16236" s="14" t="n">
        <v>22.98</v>
      </c>
      <c r="I16236" s="14" t="n">
        <v>14.5</v>
      </c>
      <c r="J16236" s="23" t="n">
        <f aca="false">IF(AND(E16236="Priority",ISNUMBER('Cost model'!N332)),'Cost model'!N332,'Cost model'!M332)</f>
        <v>16.5</v>
      </c>
      <c r="K16236" s="14" t="n">
        <f aca="false">J16236-H16236</f>
        <v>-6.48</v>
      </c>
      <c r="L16236" s="14" t="n">
        <f aca="false">G16236-H16236</f>
        <v>-8.48</v>
      </c>
    </row>
    <row r="16237" customFormat="false" ht="15" hidden="false" customHeight="false" outlineLevel="0" collapsed="false">
      <c r="A16237" s="2" t="s">
        <v>221</v>
      </c>
      <c r="B16237" s="2" t="s">
        <v>124</v>
      </c>
      <c r="C16237" s="2" t="s">
        <v>47</v>
      </c>
      <c r="D16237" s="2" t="s">
        <v>10</v>
      </c>
      <c r="E16237" s="2" t="s">
        <v>74</v>
      </c>
      <c r="F16237" s="2" t="s">
        <v>976</v>
      </c>
      <c r="G16237" s="14" t="n">
        <v>14.5</v>
      </c>
      <c r="H16237" s="14" t="n">
        <v>18.54</v>
      </c>
      <c r="I16237" s="14" t="n">
        <v>19.5</v>
      </c>
      <c r="J16237" s="23" t="n">
        <f aca="false">IF(AND(E16237="Priority",ISNUMBER('Cost model'!N797)),'Cost model'!N797,'Cost model'!M797)</f>
        <v>14.5</v>
      </c>
      <c r="K16237" s="14" t="n">
        <f aca="false">J16237-H16237</f>
        <v>-4.04</v>
      </c>
      <c r="L16237" s="14" t="n">
        <f aca="false">G16237-H16237</f>
        <v>-4.04</v>
      </c>
    </row>
    <row r="16238" customFormat="false" ht="15" hidden="false" customHeight="false" outlineLevel="0" collapsed="false">
      <c r="A16238" s="2" t="s">
        <v>221</v>
      </c>
      <c r="B16238" s="2" t="s">
        <v>221</v>
      </c>
      <c r="C16238" s="2" t="s">
        <v>49</v>
      </c>
      <c r="D16238" s="2" t="s">
        <v>12</v>
      </c>
      <c r="E16238" s="2" t="s">
        <v>83</v>
      </c>
      <c r="F16238" s="2" t="s">
        <v>977</v>
      </c>
      <c r="G16238" s="14" t="n">
        <v>29.5</v>
      </c>
      <c r="H16238" s="14" t="n">
        <v>38.65</v>
      </c>
      <c r="I16238" s="14" t="n">
        <v>29.5</v>
      </c>
      <c r="J16238" s="23" t="n">
        <f aca="false">IF(AND(E16238="Priority",ISNUMBER('Cost model'!N742)),'Cost model'!N742,'Cost model'!M742)</f>
        <v>80</v>
      </c>
      <c r="K16238" s="14" t="n">
        <f aca="false">J16238-H16238</f>
        <v>41.35</v>
      </c>
      <c r="L16238" s="14" t="n">
        <f aca="false">G16238-H16238</f>
        <v>-9.15</v>
      </c>
    </row>
    <row r="16239" customFormat="false" ht="15" hidden="false" customHeight="false" outlineLevel="0" collapsed="false">
      <c r="A16239" s="2" t="s">
        <v>124</v>
      </c>
      <c r="B16239" s="2" t="s">
        <v>174</v>
      </c>
      <c r="C16239" s="2" t="s">
        <v>47</v>
      </c>
      <c r="D16239" s="2" t="s">
        <v>13</v>
      </c>
      <c r="E16239" s="2" t="s">
        <v>74</v>
      </c>
      <c r="F16239" s="2" t="s">
        <v>976</v>
      </c>
      <c r="G16239" s="14" t="n">
        <v>19</v>
      </c>
      <c r="H16239" s="14" t="n">
        <v>95.2</v>
      </c>
      <c r="I16239" s="14" t="n">
        <v>24.5</v>
      </c>
      <c r="J16239" s="23" t="n">
        <f aca="false">IF(AND(E16239="Priority",ISNUMBER('Cost model'!N368)),'Cost model'!N368,'Cost model'!M368)</f>
        <v>75</v>
      </c>
      <c r="K16239" s="14" t="n">
        <f aca="false">J16239-H16239</f>
        <v>-20.2</v>
      </c>
      <c r="L16239" s="14" t="n">
        <f aca="false">G16239-H16239</f>
        <v>-76.2</v>
      </c>
    </row>
    <row r="16240" customFormat="false" ht="15" hidden="false" customHeight="false" outlineLevel="0" collapsed="false">
      <c r="A16240" s="2" t="s">
        <v>142</v>
      </c>
      <c r="B16240" s="2" t="s">
        <v>142</v>
      </c>
      <c r="C16240" s="2" t="s">
        <v>49</v>
      </c>
      <c r="D16240" s="2" t="s">
        <v>12</v>
      </c>
      <c r="E16240" s="2" t="s">
        <v>74</v>
      </c>
      <c r="F16240" s="2" t="s">
        <v>977</v>
      </c>
      <c r="G16240" s="14" t="n">
        <v>19.5</v>
      </c>
      <c r="H16240" s="14" t="n">
        <v>48.41</v>
      </c>
      <c r="I16240" s="14" t="n">
        <v>19.5</v>
      </c>
      <c r="J16240" s="23" t="n">
        <f aca="false">IF(AND(E16240="Priority",ISNUMBER('Cost model'!N637)),'Cost model'!N637,'Cost model'!M637)</f>
        <v>45</v>
      </c>
      <c r="K16240" s="14" t="n">
        <f aca="false">J16240-H16240</f>
        <v>-3.41</v>
      </c>
      <c r="L16240" s="14" t="n">
        <f aca="false">G16240-H16240</f>
        <v>-28.91</v>
      </c>
    </row>
    <row r="16241" customFormat="false" ht="15" hidden="false" customHeight="false" outlineLevel="0" collapsed="false">
      <c r="A16241" s="2" t="s">
        <v>174</v>
      </c>
      <c r="B16241" s="2" t="s">
        <v>174</v>
      </c>
      <c r="C16241" s="2" t="s">
        <v>47</v>
      </c>
      <c r="D16241" s="2" t="s">
        <v>10</v>
      </c>
      <c r="E16241" s="2" t="s">
        <v>74</v>
      </c>
      <c r="F16241" s="2" t="s">
        <v>977</v>
      </c>
      <c r="G16241" s="14" t="n">
        <v>9.5</v>
      </c>
      <c r="H16241" s="14" t="n">
        <v>6.63</v>
      </c>
      <c r="I16241" s="14" t="n">
        <v>9.5</v>
      </c>
      <c r="J16241" s="23" t="n">
        <f aca="false">IF(AND(E16241="Priority",ISNUMBER('Cost model'!N167)),'Cost model'!N167,'Cost model'!M167)</f>
        <v>8.5</v>
      </c>
      <c r="K16241" s="14" t="n">
        <f aca="false">J16241-H16241</f>
        <v>1.87</v>
      </c>
      <c r="L16241" s="14" t="n">
        <f aca="false">G16241-H16241</f>
        <v>2.87</v>
      </c>
    </row>
    <row r="16242" customFormat="false" ht="15" hidden="false" customHeight="false" outlineLevel="0" collapsed="false">
      <c r="A16242" s="2" t="s">
        <v>142</v>
      </c>
      <c r="B16242" s="2" t="s">
        <v>142</v>
      </c>
      <c r="C16242" s="2" t="s">
        <v>48</v>
      </c>
      <c r="D16242" s="2" t="s">
        <v>12</v>
      </c>
      <c r="E16242" s="2" t="s">
        <v>83</v>
      </c>
      <c r="F16242" s="2" t="s">
        <v>977</v>
      </c>
      <c r="G16242" s="14" t="n">
        <v>19.5</v>
      </c>
      <c r="H16242" s="14" t="n">
        <v>27.7</v>
      </c>
      <c r="I16242" s="14" t="n">
        <v>19.5</v>
      </c>
      <c r="J16242" s="23" t="n">
        <f aca="false">IF(AND(E16242="Priority",ISNUMBER('Cost model'!N636)),'Cost model'!N636,'Cost model'!M636)</f>
        <v>55</v>
      </c>
      <c r="K16242" s="14" t="n">
        <f aca="false">J16242-H16242</f>
        <v>27.3</v>
      </c>
      <c r="L16242" s="14" t="n">
        <f aca="false">G16242-H16242</f>
        <v>-8.2</v>
      </c>
    </row>
    <row r="16243" customFormat="false" ht="15" hidden="false" customHeight="false" outlineLevel="0" collapsed="false">
      <c r="A16243" s="2" t="s">
        <v>124</v>
      </c>
      <c r="B16243" s="2" t="s">
        <v>142</v>
      </c>
      <c r="C16243" s="2" t="s">
        <v>49</v>
      </c>
      <c r="D16243" s="2" t="s">
        <v>12</v>
      </c>
      <c r="E16243" s="2" t="s">
        <v>74</v>
      </c>
      <c r="F16243" s="2" t="s">
        <v>976</v>
      </c>
      <c r="G16243" s="14" t="n">
        <v>19.5</v>
      </c>
      <c r="H16243" s="14" t="n">
        <v>87.87</v>
      </c>
      <c r="I16243" s="14" t="n">
        <v>19.5</v>
      </c>
      <c r="J16243" s="23" t="n">
        <f aca="false">IF(AND(E16243="Priority",ISNUMBER('Cost model'!N337)),'Cost model'!N337,'Cost model'!M337)</f>
        <v>60</v>
      </c>
      <c r="K16243" s="14" t="n">
        <f aca="false">J16243-H16243</f>
        <v>-27.87</v>
      </c>
      <c r="L16243" s="14" t="n">
        <f aca="false">G16243-H16243</f>
        <v>-68.37</v>
      </c>
    </row>
    <row r="16244" customFormat="false" ht="15" hidden="false" customHeight="false" outlineLevel="0" collapsed="false">
      <c r="A16244" s="2" t="s">
        <v>124</v>
      </c>
      <c r="B16244" s="2" t="s">
        <v>174</v>
      </c>
      <c r="C16244" s="2" t="s">
        <v>47</v>
      </c>
      <c r="D16244" s="2" t="s">
        <v>10</v>
      </c>
      <c r="E16244" s="2" t="s">
        <v>74</v>
      </c>
      <c r="F16244" s="2" t="s">
        <v>976</v>
      </c>
      <c r="G16244" s="14" t="n">
        <v>9.5</v>
      </c>
      <c r="H16244" s="14" t="n">
        <v>5.61</v>
      </c>
      <c r="I16244" s="14" t="n">
        <v>14.5</v>
      </c>
      <c r="J16244" s="23" t="n">
        <f aca="false">IF(AND(E16244="Priority",ISNUMBER('Cost model'!N362)),'Cost model'!N362,'Cost model'!M362)</f>
        <v>10.5</v>
      </c>
      <c r="K16244" s="14" t="n">
        <f aca="false">J16244-H16244</f>
        <v>4.89</v>
      </c>
      <c r="L16244" s="14" t="n">
        <f aca="false">G16244-H16244</f>
        <v>3.89</v>
      </c>
    </row>
    <row r="16245" customFormat="false" ht="15" hidden="false" customHeight="false" outlineLevel="0" collapsed="false">
      <c r="A16245" s="2" t="s">
        <v>124</v>
      </c>
      <c r="B16245" s="2" t="s">
        <v>174</v>
      </c>
      <c r="C16245" s="2" t="s">
        <v>48</v>
      </c>
      <c r="D16245" s="2" t="s">
        <v>10</v>
      </c>
      <c r="E16245" s="2" t="s">
        <v>74</v>
      </c>
      <c r="F16245" s="2" t="s">
        <v>976</v>
      </c>
      <c r="G16245" s="14" t="n">
        <v>12.5</v>
      </c>
      <c r="H16245" s="14" t="n">
        <v>21.86</v>
      </c>
      <c r="I16245" s="14" t="n">
        <v>14.5</v>
      </c>
      <c r="J16245" s="23" t="n">
        <f aca="false">IF(AND(E16245="Priority",ISNUMBER('Cost model'!N363)),'Cost model'!N363,'Cost model'!M363)</f>
        <v>15.5</v>
      </c>
      <c r="K16245" s="14" t="n">
        <f aca="false">J16245-H16245</f>
        <v>-6.36</v>
      </c>
      <c r="L16245" s="14" t="n">
        <f aca="false">G16245-H16245</f>
        <v>-9.36</v>
      </c>
    </row>
    <row r="16246" customFormat="false" ht="15" hidden="false" customHeight="false" outlineLevel="0" collapsed="false">
      <c r="A16246" s="2" t="s">
        <v>124</v>
      </c>
      <c r="B16246" s="2" t="s">
        <v>174</v>
      </c>
      <c r="C16246" s="2" t="s">
        <v>49</v>
      </c>
      <c r="D16246" s="2" t="s">
        <v>13</v>
      </c>
      <c r="E16246" s="2" t="s">
        <v>74</v>
      </c>
      <c r="F16246" s="2" t="s">
        <v>976</v>
      </c>
      <c r="G16246" s="14" t="n">
        <v>50</v>
      </c>
      <c r="H16246" s="14" t="n">
        <v>83.61</v>
      </c>
      <c r="I16246" s="14" t="n">
        <v>85</v>
      </c>
      <c r="J16246" s="23" t="n">
        <f aca="false">IF(AND(E16246="Priority",ISNUMBER('Cost model'!N370)),'Cost model'!N370,'Cost model'!M370)</f>
        <v>120</v>
      </c>
      <c r="K16246" s="14" t="n">
        <f aca="false">J16246-H16246</f>
        <v>36.39</v>
      </c>
      <c r="L16246" s="14" t="n">
        <f aca="false">G16246-H16246</f>
        <v>-33.61</v>
      </c>
    </row>
    <row r="16247" customFormat="false" ht="15" hidden="false" customHeight="false" outlineLevel="0" collapsed="false">
      <c r="A16247" s="2" t="s">
        <v>221</v>
      </c>
      <c r="B16247" s="2" t="s">
        <v>221</v>
      </c>
      <c r="C16247" s="2" t="s">
        <v>47</v>
      </c>
      <c r="D16247" s="2" t="s">
        <v>12</v>
      </c>
      <c r="E16247" s="2" t="s">
        <v>74</v>
      </c>
      <c r="F16247" s="2" t="s">
        <v>977</v>
      </c>
      <c r="G16247" s="14" t="n">
        <v>9.5</v>
      </c>
      <c r="H16247" s="14" t="n">
        <v>7.82</v>
      </c>
      <c r="I16247" s="14" t="n">
        <v>9.5</v>
      </c>
      <c r="J16247" s="23" t="n">
        <f aca="false">IF(AND(E16247="Priority",ISNUMBER('Cost model'!N740)),'Cost model'!N740,'Cost model'!M740)</f>
        <v>22.5</v>
      </c>
      <c r="K16247" s="14" t="n">
        <f aca="false">J16247-H16247</f>
        <v>14.68</v>
      </c>
      <c r="L16247" s="14" t="n">
        <f aca="false">G16247-H16247</f>
        <v>1.68</v>
      </c>
    </row>
    <row r="16248" customFormat="false" ht="15" hidden="false" customHeight="false" outlineLevel="0" collapsed="false">
      <c r="A16248" s="2" t="s">
        <v>174</v>
      </c>
      <c r="B16248" s="2" t="s">
        <v>158</v>
      </c>
      <c r="C16248" s="2" t="s">
        <v>49</v>
      </c>
      <c r="D16248" s="2" t="s">
        <v>10</v>
      </c>
      <c r="E16248" s="2" t="s">
        <v>83</v>
      </c>
      <c r="F16248" s="2" t="s">
        <v>976</v>
      </c>
      <c r="G16248" s="14" t="n">
        <v>29.5</v>
      </c>
      <c r="H16248" s="14" t="n">
        <v>66.63</v>
      </c>
      <c r="I16248" s="14" t="n">
        <v>29.5</v>
      </c>
      <c r="J16248" s="23" t="n">
        <f aca="false">IF(AND(E16248="Priority",ISNUMBER('Cost model'!N139)),'Cost model'!N139,'Cost model'!M139)</f>
        <v>26.5</v>
      </c>
      <c r="K16248" s="14" t="n">
        <f aca="false">J16248-H16248</f>
        <v>-40.13</v>
      </c>
      <c r="L16248" s="14" t="n">
        <f aca="false">G16248-H16248</f>
        <v>-37.13</v>
      </c>
    </row>
    <row r="16249" customFormat="false" ht="15" hidden="false" customHeight="false" outlineLevel="0" collapsed="false">
      <c r="A16249" s="2" t="s">
        <v>142</v>
      </c>
      <c r="B16249" s="2" t="s">
        <v>142</v>
      </c>
      <c r="C16249" s="2" t="s">
        <v>47</v>
      </c>
      <c r="D16249" s="2" t="s">
        <v>10</v>
      </c>
      <c r="E16249" s="2" t="s">
        <v>83</v>
      </c>
      <c r="F16249" s="2" t="s">
        <v>977</v>
      </c>
      <c r="G16249" s="14" t="n">
        <v>14.5</v>
      </c>
      <c r="H16249" s="14" t="n">
        <v>10.84</v>
      </c>
      <c r="I16249" s="14" t="n">
        <v>14.5</v>
      </c>
      <c r="J16249" s="23" t="n">
        <f aca="false">IF(AND(E16249="Priority",ISNUMBER('Cost model'!N632)),'Cost model'!N632,'Cost model'!M632)</f>
        <v>14.5</v>
      </c>
      <c r="K16249" s="14" t="n">
        <f aca="false">J16249-H16249</f>
        <v>3.66</v>
      </c>
      <c r="L16249" s="14" t="n">
        <f aca="false">G16249-H16249</f>
        <v>3.66</v>
      </c>
    </row>
    <row r="16250" customFormat="false" ht="15" hidden="false" customHeight="false" outlineLevel="0" collapsed="false">
      <c r="A16250" s="2" t="s">
        <v>158</v>
      </c>
      <c r="B16250" s="2" t="s">
        <v>142</v>
      </c>
      <c r="C16250" s="2" t="s">
        <v>47</v>
      </c>
      <c r="D16250" s="2" t="s">
        <v>13</v>
      </c>
      <c r="E16250" s="2" t="s">
        <v>74</v>
      </c>
      <c r="F16250" s="2" t="s">
        <v>976</v>
      </c>
      <c r="G16250" s="14" t="n">
        <v>19</v>
      </c>
      <c r="H16250" s="14" t="n">
        <v>40.32</v>
      </c>
      <c r="I16250" s="14" t="n">
        <v>24.5</v>
      </c>
      <c r="J16250" s="23" t="n">
        <f aca="false">IF(AND(E16250="Priority",ISNUMBER('Cost model'!N443)),'Cost model'!N443,'Cost model'!M443)</f>
        <v>70</v>
      </c>
      <c r="K16250" s="14" t="n">
        <f aca="false">J16250-H16250</f>
        <v>29.68</v>
      </c>
      <c r="L16250" s="14" t="n">
        <f aca="false">G16250-H16250</f>
        <v>-21.32</v>
      </c>
    </row>
    <row r="16251" customFormat="false" ht="15" hidden="false" customHeight="false" outlineLevel="0" collapsed="false">
      <c r="A16251" s="2" t="s">
        <v>174</v>
      </c>
      <c r="B16251" s="2" t="s">
        <v>174</v>
      </c>
      <c r="C16251" s="2" t="s">
        <v>49</v>
      </c>
      <c r="D16251" s="2" t="s">
        <v>13</v>
      </c>
      <c r="E16251" s="2" t="s">
        <v>74</v>
      </c>
      <c r="F16251" s="2" t="s">
        <v>977</v>
      </c>
      <c r="G16251" s="14" t="n">
        <v>50</v>
      </c>
      <c r="H16251" s="14" t="n">
        <v>88.35</v>
      </c>
      <c r="I16251" s="14" t="n">
        <v>50</v>
      </c>
      <c r="J16251" s="23" t="n">
        <f aca="false">IF(AND(E16251="Priority",ISNUMBER('Cost model'!N175)),'Cost model'!N175,'Cost model'!M175)</f>
        <v>75</v>
      </c>
      <c r="K16251" s="14" t="n">
        <f aca="false">J16251-H16251</f>
        <v>-13.35</v>
      </c>
      <c r="L16251" s="14" t="n">
        <f aca="false">G16251-H16251</f>
        <v>-38.35</v>
      </c>
    </row>
    <row r="16252" customFormat="false" ht="15" hidden="false" customHeight="false" outlineLevel="0" collapsed="false">
      <c r="A16252" s="2" t="s">
        <v>221</v>
      </c>
      <c r="B16252" s="2" t="s">
        <v>221</v>
      </c>
      <c r="C16252" s="2" t="s">
        <v>47</v>
      </c>
      <c r="D16252" s="2" t="s">
        <v>10</v>
      </c>
      <c r="E16252" s="2" t="s">
        <v>74</v>
      </c>
      <c r="F16252" s="2" t="s">
        <v>977</v>
      </c>
      <c r="G16252" s="14" t="n">
        <v>9.5</v>
      </c>
      <c r="H16252" s="14" t="n">
        <v>10.8</v>
      </c>
      <c r="I16252" s="14" t="n">
        <v>9.5</v>
      </c>
      <c r="J16252" s="23" t="n">
        <f aca="false">IF(AND(E16252="Priority",ISNUMBER('Cost model'!N737)),'Cost model'!N737,'Cost model'!M737)</f>
        <v>8.5</v>
      </c>
      <c r="K16252" s="14" t="n">
        <f aca="false">J16252-H16252</f>
        <v>-2.3</v>
      </c>
      <c r="L16252" s="14" t="n">
        <f aca="false">G16252-H16252</f>
        <v>-1.3</v>
      </c>
    </row>
    <row r="16253" customFormat="false" ht="15" hidden="false" customHeight="false" outlineLevel="0" collapsed="false">
      <c r="A16253" s="2" t="s">
        <v>142</v>
      </c>
      <c r="B16253" s="2" t="s">
        <v>142</v>
      </c>
      <c r="C16253" s="2" t="s">
        <v>47</v>
      </c>
      <c r="D16253" s="2" t="s">
        <v>12</v>
      </c>
      <c r="E16253" s="2" t="s">
        <v>74</v>
      </c>
      <c r="F16253" s="2" t="s">
        <v>977</v>
      </c>
      <c r="G16253" s="14" t="n">
        <v>9.5</v>
      </c>
      <c r="H16253" s="14" t="n">
        <v>27.7</v>
      </c>
      <c r="I16253" s="14" t="n">
        <v>9.5</v>
      </c>
      <c r="J16253" s="23" t="n">
        <f aca="false">IF(AND(E16253="Priority",ISNUMBER('Cost model'!N635)),'Cost model'!N635,'Cost model'!M635)</f>
        <v>30.5</v>
      </c>
      <c r="K16253" s="14" t="n">
        <f aca="false">J16253-H16253</f>
        <v>2.8</v>
      </c>
      <c r="L16253" s="14" t="n">
        <f aca="false">G16253-H16253</f>
        <v>-18.2</v>
      </c>
    </row>
    <row r="16254" customFormat="false" ht="15" hidden="false" customHeight="false" outlineLevel="0" collapsed="false">
      <c r="A16254" s="2" t="s">
        <v>124</v>
      </c>
      <c r="B16254" s="2" t="s">
        <v>174</v>
      </c>
      <c r="C16254" s="2" t="s">
        <v>48</v>
      </c>
      <c r="D16254" s="2" t="s">
        <v>13</v>
      </c>
      <c r="E16254" s="2" t="s">
        <v>74</v>
      </c>
      <c r="F16254" s="2" t="s">
        <v>976</v>
      </c>
      <c r="G16254" s="14" t="n">
        <v>45</v>
      </c>
      <c r="H16254" s="14" t="n">
        <v>54.15</v>
      </c>
      <c r="I16254" s="14" t="n">
        <v>24.5</v>
      </c>
      <c r="J16254" s="23" t="n">
        <f aca="false">IF(AND(E16254="Priority",ISNUMBER('Cost model'!N369)),'Cost model'!N369,'Cost model'!M369)</f>
        <v>100</v>
      </c>
      <c r="K16254" s="14" t="n">
        <f aca="false">J16254-H16254</f>
        <v>45.85</v>
      </c>
      <c r="L16254" s="14" t="n">
        <f aca="false">G16254-H16254</f>
        <v>-9.15</v>
      </c>
    </row>
    <row r="16255" customFormat="false" ht="15" hidden="false" customHeight="false" outlineLevel="0" collapsed="false">
      <c r="A16255" s="2" t="s">
        <v>142</v>
      </c>
      <c r="B16255" s="2" t="s">
        <v>123</v>
      </c>
      <c r="C16255" s="2" t="s">
        <v>48</v>
      </c>
      <c r="D16255" s="2" t="s">
        <v>12</v>
      </c>
      <c r="E16255" s="2" t="s">
        <v>74</v>
      </c>
      <c r="F16255" s="2" t="s">
        <v>976</v>
      </c>
      <c r="G16255" s="14" t="n">
        <v>12.5</v>
      </c>
      <c r="H16255" s="14" t="n">
        <v>29.81</v>
      </c>
      <c r="I16255" s="14" t="n">
        <v>24.5</v>
      </c>
      <c r="J16255" s="23" t="n">
        <f aca="false">IF(AND(E16255="Priority",ISNUMBER('Cost model'!N726)),'Cost model'!N726,'Cost model'!M726)</f>
        <v>45</v>
      </c>
      <c r="K16255" s="14" t="n">
        <f aca="false">J16255-H16255</f>
        <v>15.19</v>
      </c>
      <c r="L16255" s="14" t="n">
        <f aca="false">G16255-H16255</f>
        <v>-17.31</v>
      </c>
    </row>
    <row r="16256" customFormat="false" ht="15" hidden="false" customHeight="false" outlineLevel="0" collapsed="false">
      <c r="A16256" s="2" t="s">
        <v>221</v>
      </c>
      <c r="B16256" s="2" t="s">
        <v>221</v>
      </c>
      <c r="C16256" s="2" t="s">
        <v>49</v>
      </c>
      <c r="D16256" s="2" t="s">
        <v>12</v>
      </c>
      <c r="E16256" s="2" t="s">
        <v>74</v>
      </c>
      <c r="F16256" s="2" t="s">
        <v>977</v>
      </c>
      <c r="G16256" s="14" t="n">
        <v>19.5</v>
      </c>
      <c r="H16256" s="14" t="n">
        <v>34.9</v>
      </c>
      <c r="I16256" s="14" t="n">
        <v>19.5</v>
      </c>
      <c r="J16256" s="23" t="n">
        <f aca="false">IF(AND(E16256="Priority",ISNUMBER('Cost model'!N742)),'Cost model'!N742,'Cost model'!M742)</f>
        <v>60</v>
      </c>
      <c r="K16256" s="14" t="n">
        <f aca="false">J16256-H16256</f>
        <v>25.1</v>
      </c>
      <c r="L16256" s="14" t="n">
        <f aca="false">G16256-H16256</f>
        <v>-15.4</v>
      </c>
    </row>
    <row r="16257" customFormat="false" ht="15" hidden="false" customHeight="false" outlineLevel="0" collapsed="false">
      <c r="A16257" s="2" t="s">
        <v>124</v>
      </c>
      <c r="B16257" s="2" t="s">
        <v>174</v>
      </c>
      <c r="C16257" s="2" t="s">
        <v>47</v>
      </c>
      <c r="D16257" s="2" t="s">
        <v>10</v>
      </c>
      <c r="E16257" s="2" t="s">
        <v>74</v>
      </c>
      <c r="F16257" s="2" t="s">
        <v>976</v>
      </c>
      <c r="G16257" s="14" t="n">
        <v>14.5</v>
      </c>
      <c r="H16257" s="14" t="n">
        <v>8.61</v>
      </c>
      <c r="I16257" s="14" t="n">
        <v>14.5</v>
      </c>
      <c r="J16257" s="23" t="n">
        <f aca="false">IF(AND(E16257="Priority",ISNUMBER('Cost model'!N362)),'Cost model'!N362,'Cost model'!M362)</f>
        <v>10.5</v>
      </c>
      <c r="K16257" s="14" t="n">
        <f aca="false">J16257-H16257</f>
        <v>1.89</v>
      </c>
      <c r="L16257" s="14" t="n">
        <f aca="false">G16257-H16257</f>
        <v>5.89</v>
      </c>
    </row>
    <row r="16258" customFormat="false" ht="15" hidden="false" customHeight="false" outlineLevel="0" collapsed="false">
      <c r="A16258" s="2" t="s">
        <v>342</v>
      </c>
      <c r="B16258" s="2" t="s">
        <v>158</v>
      </c>
      <c r="C16258" s="2" t="s">
        <v>49</v>
      </c>
      <c r="D16258" s="2" t="s">
        <v>10</v>
      </c>
      <c r="E16258" s="2" t="s">
        <v>74</v>
      </c>
      <c r="F16258" s="2" t="s">
        <v>976</v>
      </c>
      <c r="G16258" s="14" t="n">
        <v>19.5</v>
      </c>
      <c r="H16258" s="14" t="n">
        <v>20.27</v>
      </c>
      <c r="I16258" s="14" t="n">
        <v>19.5</v>
      </c>
      <c r="J16258" s="23" t="n">
        <f aca="false">IF(AND(E16258="Priority",ISNUMBER('Cost model'!N214)),'Cost model'!N214,'Cost model'!M214)</f>
        <v>24.5</v>
      </c>
      <c r="K16258" s="14" t="n">
        <f aca="false">J16258-H16258</f>
        <v>4.23</v>
      </c>
      <c r="L16258" s="14" t="n">
        <f aca="false">G16258-H16258</f>
        <v>-0.77</v>
      </c>
    </row>
    <row r="16259" customFormat="false" ht="15" hidden="false" customHeight="false" outlineLevel="0" collapsed="false">
      <c r="A16259" s="2" t="s">
        <v>221</v>
      </c>
      <c r="B16259" s="2" t="s">
        <v>158</v>
      </c>
      <c r="C16259" s="2" t="s">
        <v>49</v>
      </c>
      <c r="D16259" s="2" t="s">
        <v>10</v>
      </c>
      <c r="E16259" s="2" t="s">
        <v>74</v>
      </c>
      <c r="F16259" s="2" t="s">
        <v>976</v>
      </c>
      <c r="G16259" s="14" t="n">
        <v>17.5</v>
      </c>
      <c r="H16259" s="14" t="n">
        <v>45.34</v>
      </c>
      <c r="I16259" s="14" t="n">
        <v>17.5</v>
      </c>
      <c r="J16259" s="23" t="n">
        <f aca="false">IF(AND(E16259="Priority",ISNUMBER('Cost model'!N754)),'Cost model'!N754,'Cost model'!M754)</f>
        <v>23.5</v>
      </c>
      <c r="K16259" s="14" t="n">
        <f aca="false">J16259-H16259</f>
        <v>-21.84</v>
      </c>
      <c r="L16259" s="14" t="n">
        <f aca="false">G16259-H16259</f>
        <v>-27.84</v>
      </c>
    </row>
    <row r="16260" customFormat="false" ht="15" hidden="false" customHeight="false" outlineLevel="0" collapsed="false">
      <c r="A16260" s="2" t="s">
        <v>124</v>
      </c>
      <c r="B16260" s="2" t="s">
        <v>142</v>
      </c>
      <c r="C16260" s="2" t="s">
        <v>47</v>
      </c>
      <c r="D16260" s="2" t="s">
        <v>12</v>
      </c>
      <c r="E16260" s="2" t="s">
        <v>74</v>
      </c>
      <c r="F16260" s="2" t="s">
        <v>976</v>
      </c>
      <c r="G16260" s="14" t="n">
        <v>9.5</v>
      </c>
      <c r="H16260" s="14" t="n">
        <v>51.55</v>
      </c>
      <c r="I16260" s="14" t="n">
        <v>19.5</v>
      </c>
      <c r="J16260" s="23" t="n">
        <f aca="false">IF(AND(E16260="Priority",ISNUMBER('Cost model'!N335)),'Cost model'!N335,'Cost model'!M335)</f>
        <v>45</v>
      </c>
      <c r="K16260" s="14" t="n">
        <f aca="false">J16260-H16260</f>
        <v>-6.55</v>
      </c>
      <c r="L16260" s="14" t="n">
        <f aca="false">G16260-H16260</f>
        <v>-42.05</v>
      </c>
    </row>
    <row r="16261" customFormat="false" ht="15" hidden="false" customHeight="false" outlineLevel="0" collapsed="false">
      <c r="A16261" s="2" t="s">
        <v>158</v>
      </c>
      <c r="B16261" s="2" t="s">
        <v>158</v>
      </c>
      <c r="C16261" s="2" t="s">
        <v>49</v>
      </c>
      <c r="D16261" s="2" t="s">
        <v>13</v>
      </c>
      <c r="E16261" s="2" t="s">
        <v>74</v>
      </c>
      <c r="F16261" s="2" t="s">
        <v>977</v>
      </c>
      <c r="G16261" s="14" t="n">
        <v>50</v>
      </c>
      <c r="H16261" s="14" t="n">
        <v>64.3</v>
      </c>
      <c r="I16261" s="14" t="n">
        <v>50</v>
      </c>
      <c r="J16261" s="23" t="n">
        <f aca="false">IF(AND(E16261="Priority",ISNUMBER('Cost model'!N430)),'Cost model'!N430,'Cost model'!M430)</f>
        <v>50</v>
      </c>
      <c r="K16261" s="14" t="n">
        <f aca="false">J16261-H16261</f>
        <v>-14.3</v>
      </c>
      <c r="L16261" s="14" t="n">
        <f aca="false">G16261-H16261</f>
        <v>-14.3</v>
      </c>
    </row>
    <row r="16262" customFormat="false" ht="15" hidden="false" customHeight="false" outlineLevel="0" collapsed="false">
      <c r="A16262" s="2" t="s">
        <v>142</v>
      </c>
      <c r="B16262" s="2" t="s">
        <v>142</v>
      </c>
      <c r="C16262" s="2" t="s">
        <v>48</v>
      </c>
      <c r="D16262" s="2" t="s">
        <v>13</v>
      </c>
      <c r="E16262" s="2" t="s">
        <v>74</v>
      </c>
      <c r="F16262" s="2" t="s">
        <v>977</v>
      </c>
      <c r="G16262" s="14" t="n">
        <v>24.5</v>
      </c>
      <c r="H16262" s="14" t="n">
        <v>26.47</v>
      </c>
      <c r="I16262" s="14" t="n">
        <v>24.5</v>
      </c>
      <c r="J16262" s="23" t="n">
        <f aca="false">IF(AND(E16262="Priority",ISNUMBER('Cost model'!N639)),'Cost model'!N639,'Cost model'!M639)</f>
        <v>60</v>
      </c>
      <c r="K16262" s="14" t="n">
        <f aca="false">J16262-H16262</f>
        <v>33.53</v>
      </c>
      <c r="L16262" s="14" t="n">
        <f aca="false">G16262-H16262</f>
        <v>-1.97</v>
      </c>
    </row>
    <row r="16263" customFormat="false" ht="15" hidden="false" customHeight="false" outlineLevel="0" collapsed="false">
      <c r="A16263" s="2" t="s">
        <v>123</v>
      </c>
      <c r="B16263" s="2" t="s">
        <v>174</v>
      </c>
      <c r="C16263" s="2" t="s">
        <v>47</v>
      </c>
      <c r="D16263" s="2" t="s">
        <v>12</v>
      </c>
      <c r="E16263" s="2" t="s">
        <v>74</v>
      </c>
      <c r="F16263" s="2" t="s">
        <v>976</v>
      </c>
      <c r="G16263" s="14" t="n">
        <v>19.5</v>
      </c>
      <c r="H16263" s="14" t="n">
        <v>64.76</v>
      </c>
      <c r="I16263" s="14" t="n">
        <v>19.5</v>
      </c>
      <c r="J16263" s="23" t="n">
        <f aca="false">IF(AND(E16263="Priority",ISNUMBER('Cost model'!N50)),'Cost model'!N50,'Cost model'!M50)</f>
        <v>40</v>
      </c>
      <c r="K16263" s="14" t="n">
        <f aca="false">J16263-H16263</f>
        <v>-24.76</v>
      </c>
      <c r="L16263" s="14" t="n">
        <f aca="false">G16263-H16263</f>
        <v>-45.26</v>
      </c>
    </row>
    <row r="16264" customFormat="false" ht="15" hidden="false" customHeight="false" outlineLevel="0" collapsed="false">
      <c r="A16264" s="2" t="s">
        <v>142</v>
      </c>
      <c r="B16264" s="2" t="s">
        <v>174</v>
      </c>
      <c r="C16264" s="2" t="s">
        <v>47</v>
      </c>
      <c r="D16264" s="2" t="s">
        <v>10</v>
      </c>
      <c r="E16264" s="2" t="s">
        <v>74</v>
      </c>
      <c r="F16264" s="2" t="s">
        <v>976</v>
      </c>
      <c r="G16264" s="14" t="n">
        <v>25</v>
      </c>
      <c r="H16264" s="14" t="n">
        <v>118.94</v>
      </c>
      <c r="I16264" s="14" t="n">
        <v>14.5</v>
      </c>
      <c r="J16264" s="23" t="n">
        <f aca="false">IF(AND(E16264="Priority",ISNUMBER('Cost model'!N692)),'Cost model'!N692,'Cost model'!M692)</f>
        <v>9.5</v>
      </c>
      <c r="K16264" s="14" t="n">
        <f aca="false">J16264-H16264</f>
        <v>-109.44</v>
      </c>
      <c r="L16264" s="14" t="n">
        <f aca="false">G16264-H16264</f>
        <v>-93.94</v>
      </c>
    </row>
    <row r="16265" customFormat="false" ht="15" hidden="false" customHeight="false" outlineLevel="0" collapsed="false">
      <c r="A16265" s="2" t="s">
        <v>124</v>
      </c>
      <c r="B16265" s="2" t="s">
        <v>142</v>
      </c>
      <c r="C16265" s="2" t="s">
        <v>47</v>
      </c>
      <c r="D16265" s="2" t="s">
        <v>10</v>
      </c>
      <c r="E16265" s="2" t="s">
        <v>74</v>
      </c>
      <c r="F16265" s="2" t="s">
        <v>976</v>
      </c>
      <c r="G16265" s="14" t="n">
        <v>9.5</v>
      </c>
      <c r="H16265" s="14" t="n">
        <v>16.48</v>
      </c>
      <c r="I16265" s="14" t="n">
        <v>14.5</v>
      </c>
      <c r="J16265" s="23" t="n">
        <f aca="false">IF(AND(E16265="Priority",ISNUMBER('Cost model'!N332)),'Cost model'!N332,'Cost model'!M332)</f>
        <v>16.5</v>
      </c>
      <c r="K16265" s="14" t="n">
        <f aca="false">J16265-H16265</f>
        <v>0.0199999999999996</v>
      </c>
      <c r="L16265" s="14" t="n">
        <f aca="false">G16265-H16265</f>
        <v>-6.98</v>
      </c>
    </row>
    <row r="16266" customFormat="false" ht="15" hidden="false" customHeight="false" outlineLevel="0" collapsed="false">
      <c r="A16266" s="2" t="s">
        <v>174</v>
      </c>
      <c r="B16266" s="2" t="s">
        <v>174</v>
      </c>
      <c r="C16266" s="2" t="s">
        <v>47</v>
      </c>
      <c r="D16266" s="2" t="s">
        <v>12</v>
      </c>
      <c r="E16266" s="2" t="s">
        <v>74</v>
      </c>
      <c r="F16266" s="2" t="s">
        <v>977</v>
      </c>
      <c r="G16266" s="14" t="n">
        <v>9.5</v>
      </c>
      <c r="H16266" s="14" t="n">
        <v>31.01</v>
      </c>
      <c r="I16266" s="14" t="n">
        <v>9.5</v>
      </c>
      <c r="J16266" s="23" t="n">
        <f aca="false">IF(AND(E16266="Priority",ISNUMBER('Cost model'!N170)),'Cost model'!N170,'Cost model'!M170)</f>
        <v>25.5</v>
      </c>
      <c r="K16266" s="14" t="n">
        <f aca="false">J16266-H16266</f>
        <v>-5.51</v>
      </c>
      <c r="L16266" s="14" t="n">
        <f aca="false">G16266-H16266</f>
        <v>-21.51</v>
      </c>
    </row>
    <row r="16267" customFormat="false" ht="15" hidden="false" customHeight="false" outlineLevel="0" collapsed="false">
      <c r="A16267" s="2" t="s">
        <v>142</v>
      </c>
      <c r="B16267" s="2" t="s">
        <v>142</v>
      </c>
      <c r="C16267" s="2" t="s">
        <v>47</v>
      </c>
      <c r="D16267" s="2" t="s">
        <v>10</v>
      </c>
      <c r="E16267" s="2" t="s">
        <v>74</v>
      </c>
      <c r="F16267" s="2" t="s">
        <v>977</v>
      </c>
      <c r="G16267" s="14" t="n">
        <v>9.5</v>
      </c>
      <c r="H16267" s="14" t="n">
        <v>8.16</v>
      </c>
      <c r="I16267" s="14" t="n">
        <v>9.5</v>
      </c>
      <c r="J16267" s="23" t="n">
        <f aca="false">IF(AND(E16267="Priority",ISNUMBER('Cost model'!N632)),'Cost model'!N632,'Cost model'!M632)</f>
        <v>9.5</v>
      </c>
      <c r="K16267" s="14" t="n">
        <f aca="false">J16267-H16267</f>
        <v>1.34</v>
      </c>
      <c r="L16267" s="14" t="n">
        <f aca="false">G16267-H16267</f>
        <v>1.34</v>
      </c>
    </row>
    <row r="16268" customFormat="false" ht="15" hidden="false" customHeight="false" outlineLevel="0" collapsed="false">
      <c r="A16268" s="2" t="s">
        <v>174</v>
      </c>
      <c r="B16268" s="2" t="s">
        <v>158</v>
      </c>
      <c r="C16268" s="2" t="s">
        <v>47</v>
      </c>
      <c r="D16268" s="2" t="s">
        <v>10</v>
      </c>
      <c r="E16268" s="2" t="s">
        <v>74</v>
      </c>
      <c r="F16268" s="2" t="s">
        <v>976</v>
      </c>
      <c r="G16268" s="14" t="n">
        <v>9.5</v>
      </c>
      <c r="H16268" s="14" t="n">
        <v>11.45</v>
      </c>
      <c r="I16268" s="14" t="n">
        <v>14.5</v>
      </c>
      <c r="J16268" s="23" t="n">
        <f aca="false">IF(AND(E16268="Priority",ISNUMBER('Cost model'!N137)),'Cost model'!N137,'Cost model'!M137)</f>
        <v>13.5</v>
      </c>
      <c r="K16268" s="14" t="n">
        <f aca="false">J16268-H16268</f>
        <v>2.05</v>
      </c>
      <c r="L16268" s="14" t="n">
        <f aca="false">G16268-H16268</f>
        <v>-1.95</v>
      </c>
    </row>
    <row r="16269" customFormat="false" ht="15" hidden="false" customHeight="false" outlineLevel="0" collapsed="false">
      <c r="A16269" s="2" t="s">
        <v>174</v>
      </c>
      <c r="B16269" s="2" t="s">
        <v>174</v>
      </c>
      <c r="C16269" s="2" t="s">
        <v>49</v>
      </c>
      <c r="D16269" s="2" t="s">
        <v>12</v>
      </c>
      <c r="E16269" s="2" t="s">
        <v>74</v>
      </c>
      <c r="F16269" s="2" t="s">
        <v>977</v>
      </c>
      <c r="G16269" s="14" t="n">
        <v>19.5</v>
      </c>
      <c r="H16269" s="14" t="n">
        <v>27.63</v>
      </c>
      <c r="I16269" s="14" t="n">
        <v>19.5</v>
      </c>
      <c r="J16269" s="23" t="n">
        <f aca="false">IF(AND(E16269="Priority",ISNUMBER('Cost model'!N172)),'Cost model'!N172,'Cost model'!M172)</f>
        <v>45</v>
      </c>
      <c r="K16269" s="14" t="n">
        <f aca="false">J16269-H16269</f>
        <v>17.37</v>
      </c>
      <c r="L16269" s="14" t="n">
        <f aca="false">G16269-H16269</f>
        <v>-8.13</v>
      </c>
    </row>
    <row r="16270" customFormat="false" ht="15" hidden="false" customHeight="false" outlineLevel="0" collapsed="false">
      <c r="A16270" s="2" t="s">
        <v>123</v>
      </c>
      <c r="B16270" s="2" t="s">
        <v>123</v>
      </c>
      <c r="C16270" s="2" t="s">
        <v>47</v>
      </c>
      <c r="D16270" s="2" t="s">
        <v>10</v>
      </c>
      <c r="E16270" s="2" t="s">
        <v>83</v>
      </c>
      <c r="F16270" s="2" t="s">
        <v>977</v>
      </c>
      <c r="G16270" s="14" t="n">
        <v>14.5</v>
      </c>
      <c r="H16270" s="14" t="n">
        <v>37.51</v>
      </c>
      <c r="I16270" s="14" t="n">
        <v>14.5</v>
      </c>
      <c r="J16270" s="23" t="n">
        <f aca="false">IF(AND(E16270="Priority",ISNUMBER('Cost model'!N62)),'Cost model'!N62,'Cost model'!M62)</f>
        <v>17.5</v>
      </c>
      <c r="K16270" s="14" t="n">
        <f aca="false">J16270-H16270</f>
        <v>-20.01</v>
      </c>
      <c r="L16270" s="14" t="n">
        <f aca="false">G16270-H16270</f>
        <v>-23.01</v>
      </c>
    </row>
    <row r="16271" customFormat="false" ht="15" hidden="false" customHeight="false" outlineLevel="0" collapsed="false">
      <c r="A16271" s="2" t="s">
        <v>174</v>
      </c>
      <c r="B16271" s="2" t="s">
        <v>174</v>
      </c>
      <c r="C16271" s="2" t="s">
        <v>48</v>
      </c>
      <c r="D16271" s="2" t="s">
        <v>12</v>
      </c>
      <c r="E16271" s="2" t="s">
        <v>74</v>
      </c>
      <c r="F16271" s="2" t="s">
        <v>977</v>
      </c>
      <c r="G16271" s="14" t="n">
        <v>12.5</v>
      </c>
      <c r="H16271" s="14" t="n">
        <v>44.2</v>
      </c>
      <c r="I16271" s="14" t="n">
        <v>12.5</v>
      </c>
      <c r="J16271" s="23" t="n">
        <f aca="false">IF(AND(E16271="Priority",ISNUMBER('Cost model'!N171)),'Cost model'!N171,'Cost model'!M171)</f>
        <v>40</v>
      </c>
      <c r="K16271" s="14" t="n">
        <f aca="false">J16271-H16271</f>
        <v>-4.2</v>
      </c>
      <c r="L16271" s="14" t="n">
        <f aca="false">G16271-H16271</f>
        <v>-31.7</v>
      </c>
    </row>
    <row r="16272" customFormat="false" ht="15" hidden="false" customHeight="false" outlineLevel="0" collapsed="false">
      <c r="A16272" s="2" t="s">
        <v>158</v>
      </c>
      <c r="B16272" s="2" t="s">
        <v>158</v>
      </c>
      <c r="C16272" s="2" t="s">
        <v>47</v>
      </c>
      <c r="D16272" s="2" t="s">
        <v>12</v>
      </c>
      <c r="E16272" s="2" t="s">
        <v>74</v>
      </c>
      <c r="F16272" s="2" t="s">
        <v>977</v>
      </c>
      <c r="G16272" s="14" t="n">
        <v>9.5</v>
      </c>
      <c r="H16272" s="14" t="n">
        <v>8.58</v>
      </c>
      <c r="I16272" s="14" t="n">
        <v>9.5</v>
      </c>
      <c r="J16272" s="23" t="n">
        <f aca="false">IF(AND(E16272="Priority",ISNUMBER('Cost model'!N425)),'Cost model'!N425,'Cost model'!M425)</f>
        <v>14.5</v>
      </c>
      <c r="K16272" s="14" t="n">
        <f aca="false">J16272-H16272</f>
        <v>5.92</v>
      </c>
      <c r="L16272" s="14" t="n">
        <f aca="false">G16272-H16272</f>
        <v>0.92</v>
      </c>
    </row>
    <row r="16273" customFormat="false" ht="15" hidden="false" customHeight="false" outlineLevel="0" collapsed="false">
      <c r="A16273" s="2" t="s">
        <v>124</v>
      </c>
      <c r="B16273" s="2" t="s">
        <v>174</v>
      </c>
      <c r="C16273" s="2" t="s">
        <v>47</v>
      </c>
      <c r="D16273" s="2" t="s">
        <v>10</v>
      </c>
      <c r="E16273" s="2" t="s">
        <v>74</v>
      </c>
      <c r="F16273" s="2" t="s">
        <v>976</v>
      </c>
      <c r="G16273" s="14" t="n">
        <v>14.5</v>
      </c>
      <c r="H16273" s="14" t="n">
        <v>17.66</v>
      </c>
      <c r="I16273" s="14" t="n">
        <v>14.5</v>
      </c>
      <c r="J16273" s="23" t="n">
        <f aca="false">IF(AND(E16273="Priority",ISNUMBER('Cost model'!N362)),'Cost model'!N362,'Cost model'!M362)</f>
        <v>10.5</v>
      </c>
      <c r="K16273" s="14" t="n">
        <f aca="false">J16273-H16273</f>
        <v>-7.16</v>
      </c>
      <c r="L16273" s="14" t="n">
        <f aca="false">G16273-H16273</f>
        <v>-3.16</v>
      </c>
    </row>
    <row r="16274" customFormat="false" ht="15" hidden="false" customHeight="false" outlineLevel="0" collapsed="false">
      <c r="A16274" s="2" t="s">
        <v>124</v>
      </c>
      <c r="B16274" s="2" t="s">
        <v>174</v>
      </c>
      <c r="C16274" s="2" t="s">
        <v>48</v>
      </c>
      <c r="D16274" s="2" t="s">
        <v>10</v>
      </c>
      <c r="E16274" s="2" t="s">
        <v>74</v>
      </c>
      <c r="F16274" s="2" t="s">
        <v>976</v>
      </c>
      <c r="G16274" s="14" t="n">
        <v>45</v>
      </c>
      <c r="H16274" s="14" t="n">
        <v>114.95</v>
      </c>
      <c r="I16274" s="14" t="n">
        <v>14.5</v>
      </c>
      <c r="J16274" s="23" t="n">
        <f aca="false">IF(AND(E16274="Priority",ISNUMBER('Cost model'!N363)),'Cost model'!N363,'Cost model'!M363)</f>
        <v>15.5</v>
      </c>
      <c r="K16274" s="14" t="n">
        <f aca="false">J16274-H16274</f>
        <v>-99.45</v>
      </c>
      <c r="L16274" s="14" t="n">
        <f aca="false">G16274-H16274</f>
        <v>-69.95</v>
      </c>
    </row>
    <row r="16275" customFormat="false" ht="15" hidden="false" customHeight="false" outlineLevel="0" collapsed="false">
      <c r="A16275" s="2" t="s">
        <v>158</v>
      </c>
      <c r="B16275" s="2" t="s">
        <v>158</v>
      </c>
      <c r="C16275" s="2" t="s">
        <v>49</v>
      </c>
      <c r="D16275" s="2" t="s">
        <v>10</v>
      </c>
      <c r="E16275" s="2" t="s">
        <v>74</v>
      </c>
      <c r="F16275" s="2" t="s">
        <v>977</v>
      </c>
      <c r="G16275" s="14" t="n">
        <v>17.5</v>
      </c>
      <c r="H16275" s="14" t="n">
        <v>17.2</v>
      </c>
      <c r="I16275" s="14" t="n">
        <v>17.5</v>
      </c>
      <c r="J16275" s="23" t="n">
        <f aca="false">IF(AND(E16275="Priority",ISNUMBER('Cost model'!N424)),'Cost model'!N424,'Cost model'!M424)</f>
        <v>16.5</v>
      </c>
      <c r="K16275" s="14" t="n">
        <f aca="false">J16275-H16275</f>
        <v>-0.699999999999999</v>
      </c>
      <c r="L16275" s="14" t="n">
        <f aca="false">G16275-H16275</f>
        <v>0.300000000000001</v>
      </c>
    </row>
    <row r="16276" customFormat="false" ht="15" hidden="false" customHeight="false" outlineLevel="0" collapsed="false">
      <c r="A16276" s="2" t="s">
        <v>221</v>
      </c>
      <c r="B16276" s="2" t="s">
        <v>221</v>
      </c>
      <c r="C16276" s="2" t="s">
        <v>47</v>
      </c>
      <c r="D16276" s="2" t="s">
        <v>10</v>
      </c>
      <c r="E16276" s="2" t="s">
        <v>83</v>
      </c>
      <c r="F16276" s="2" t="s">
        <v>977</v>
      </c>
      <c r="G16276" s="14" t="n">
        <v>14.5</v>
      </c>
      <c r="H16276" s="14" t="n">
        <v>7.98</v>
      </c>
      <c r="I16276" s="14" t="n">
        <v>14.5</v>
      </c>
      <c r="J16276" s="23" t="n">
        <f aca="false">IF(AND(E16276="Priority",ISNUMBER('Cost model'!N737)),'Cost model'!N737,'Cost model'!M737)</f>
        <v>13.5</v>
      </c>
      <c r="K16276" s="14" t="n">
        <f aca="false">J16276-H16276</f>
        <v>5.52</v>
      </c>
      <c r="L16276" s="14" t="n">
        <f aca="false">G16276-H16276</f>
        <v>6.52</v>
      </c>
    </row>
    <row r="16277" customFormat="false" ht="15" hidden="false" customHeight="false" outlineLevel="0" collapsed="false">
      <c r="A16277" s="2" t="s">
        <v>174</v>
      </c>
      <c r="B16277" s="2" t="s">
        <v>174</v>
      </c>
      <c r="C16277" s="2" t="s">
        <v>47</v>
      </c>
      <c r="D16277" s="2" t="s">
        <v>13</v>
      </c>
      <c r="E16277" s="2" t="s">
        <v>74</v>
      </c>
      <c r="F16277" s="2" t="s">
        <v>977</v>
      </c>
      <c r="G16277" s="14" t="n">
        <v>19</v>
      </c>
      <c r="H16277" s="14" t="n">
        <v>32.3</v>
      </c>
      <c r="I16277" s="14" t="n">
        <v>19</v>
      </c>
      <c r="J16277" s="23" t="n">
        <f aca="false">IF(AND(E16277="Priority",ISNUMBER('Cost model'!N173)),'Cost model'!N173,'Cost model'!M173)</f>
        <v>60</v>
      </c>
      <c r="K16277" s="14" t="n">
        <f aca="false">J16277-H16277</f>
        <v>27.7</v>
      </c>
      <c r="L16277" s="14" t="n">
        <f aca="false">G16277-H16277</f>
        <v>-13.3</v>
      </c>
    </row>
    <row r="16278" customFormat="false" ht="15" hidden="false" customHeight="false" outlineLevel="0" collapsed="false">
      <c r="A16278" s="2" t="s">
        <v>142</v>
      </c>
      <c r="B16278" s="2" t="s">
        <v>142</v>
      </c>
      <c r="C16278" s="2" t="s">
        <v>48</v>
      </c>
      <c r="D16278" s="2" t="s">
        <v>10</v>
      </c>
      <c r="E16278" s="2" t="s">
        <v>83</v>
      </c>
      <c r="F16278" s="2" t="s">
        <v>977</v>
      </c>
      <c r="G16278" s="14" t="n">
        <v>17.5</v>
      </c>
      <c r="H16278" s="14" t="n">
        <v>22.98</v>
      </c>
      <c r="I16278" s="14" t="n">
        <v>17.5</v>
      </c>
      <c r="J16278" s="23" t="n">
        <f aca="false">IF(AND(E16278="Priority",ISNUMBER('Cost model'!N633)),'Cost model'!N633,'Cost model'!M633)</f>
        <v>16.5</v>
      </c>
      <c r="K16278" s="14" t="n">
        <f aca="false">J16278-H16278</f>
        <v>-6.48</v>
      </c>
      <c r="L16278" s="14" t="n">
        <f aca="false">G16278-H16278</f>
        <v>-5.48</v>
      </c>
    </row>
    <row r="16279" customFormat="false" ht="15" hidden="false" customHeight="false" outlineLevel="0" collapsed="false">
      <c r="A16279" s="2" t="s">
        <v>174</v>
      </c>
      <c r="B16279" s="2" t="s">
        <v>174</v>
      </c>
      <c r="C16279" s="2" t="s">
        <v>47</v>
      </c>
      <c r="D16279" s="2" t="s">
        <v>10</v>
      </c>
      <c r="E16279" s="2" t="s">
        <v>74</v>
      </c>
      <c r="F16279" s="2" t="s">
        <v>977</v>
      </c>
      <c r="G16279" s="14" t="n">
        <v>9.5</v>
      </c>
      <c r="H16279" s="14" t="n">
        <v>6.63</v>
      </c>
      <c r="I16279" s="14" t="n">
        <v>9.5</v>
      </c>
      <c r="J16279" s="23" t="n">
        <f aca="false">IF(AND(E16279="Priority",ISNUMBER('Cost model'!N167)),'Cost model'!N167,'Cost model'!M167)</f>
        <v>8.5</v>
      </c>
      <c r="K16279" s="14" t="n">
        <f aca="false">J16279-H16279</f>
        <v>1.87</v>
      </c>
      <c r="L16279" s="14" t="n">
        <f aca="false">G16279-H16279</f>
        <v>2.87</v>
      </c>
    </row>
    <row r="16280" customFormat="false" ht="15" hidden="false" customHeight="false" outlineLevel="0" collapsed="false">
      <c r="A16280" s="2" t="s">
        <v>221</v>
      </c>
      <c r="B16280" s="2" t="s">
        <v>221</v>
      </c>
      <c r="C16280" s="2" t="s">
        <v>47</v>
      </c>
      <c r="D16280" s="2" t="s">
        <v>12</v>
      </c>
      <c r="E16280" s="2" t="s">
        <v>74</v>
      </c>
      <c r="F16280" s="2" t="s">
        <v>977</v>
      </c>
      <c r="G16280" s="14" t="n">
        <v>9.5</v>
      </c>
      <c r="H16280" s="14" t="n">
        <v>14.1</v>
      </c>
      <c r="I16280" s="14" t="n">
        <v>9.5</v>
      </c>
      <c r="J16280" s="23" t="n">
        <f aca="false">IF(AND(E16280="Priority",ISNUMBER('Cost model'!N740)),'Cost model'!N740,'Cost model'!M740)</f>
        <v>22.5</v>
      </c>
      <c r="K16280" s="14" t="n">
        <f aca="false">J16280-H16280</f>
        <v>8.4</v>
      </c>
      <c r="L16280" s="14" t="n">
        <f aca="false">G16280-H16280</f>
        <v>-4.6</v>
      </c>
    </row>
    <row r="16281" customFormat="false" ht="15" hidden="false" customHeight="false" outlineLevel="0" collapsed="false">
      <c r="A16281" s="2" t="s">
        <v>174</v>
      </c>
      <c r="B16281" s="2" t="s">
        <v>174</v>
      </c>
      <c r="C16281" s="2" t="s">
        <v>48</v>
      </c>
      <c r="D16281" s="2" t="s">
        <v>10</v>
      </c>
      <c r="E16281" s="2" t="s">
        <v>74</v>
      </c>
      <c r="F16281" s="2" t="s">
        <v>977</v>
      </c>
      <c r="G16281" s="14" t="n">
        <v>12.5</v>
      </c>
      <c r="H16281" s="14" t="n">
        <v>7.84</v>
      </c>
      <c r="I16281" s="14" t="n">
        <v>12.5</v>
      </c>
      <c r="J16281" s="23" t="n">
        <f aca="false">IF(AND(E16281="Priority",ISNUMBER('Cost model'!N168)),'Cost model'!N168,'Cost model'!M168)</f>
        <v>13.5</v>
      </c>
      <c r="K16281" s="14" t="n">
        <f aca="false">J16281-H16281</f>
        <v>5.66</v>
      </c>
      <c r="L16281" s="14" t="n">
        <f aca="false">G16281-H16281</f>
        <v>4.66</v>
      </c>
    </row>
    <row r="16282" customFormat="false" ht="15" hidden="false" customHeight="false" outlineLevel="0" collapsed="false">
      <c r="A16282" s="2" t="s">
        <v>174</v>
      </c>
      <c r="B16282" s="2" t="s">
        <v>174</v>
      </c>
      <c r="C16282" s="2" t="s">
        <v>47</v>
      </c>
      <c r="D16282" s="2" t="s">
        <v>12</v>
      </c>
      <c r="E16282" s="2" t="s">
        <v>74</v>
      </c>
      <c r="F16282" s="2" t="s">
        <v>977</v>
      </c>
      <c r="G16282" s="14" t="n">
        <v>9.5</v>
      </c>
      <c r="H16282" s="14" t="n">
        <v>29.38</v>
      </c>
      <c r="I16282" s="14" t="n">
        <v>9.5</v>
      </c>
      <c r="J16282" s="23" t="n">
        <f aca="false">IF(AND(E16282="Priority",ISNUMBER('Cost model'!N170)),'Cost model'!N170,'Cost model'!M170)</f>
        <v>25.5</v>
      </c>
      <c r="K16282" s="14" t="n">
        <f aca="false">J16282-H16282</f>
        <v>-3.88</v>
      </c>
      <c r="L16282" s="14" t="n">
        <f aca="false">G16282-H16282</f>
        <v>-19.88</v>
      </c>
    </row>
    <row r="16283" customFormat="false" ht="15" hidden="false" customHeight="false" outlineLevel="0" collapsed="false">
      <c r="A16283" s="2" t="s">
        <v>342</v>
      </c>
      <c r="B16283" s="2" t="s">
        <v>123</v>
      </c>
      <c r="C16283" s="2" t="s">
        <v>49</v>
      </c>
      <c r="D16283" s="2" t="s">
        <v>12</v>
      </c>
      <c r="E16283" s="2" t="s">
        <v>74</v>
      </c>
      <c r="F16283" s="2" t="s">
        <v>976</v>
      </c>
      <c r="G16283" s="14" t="n">
        <v>24.5</v>
      </c>
      <c r="H16283" s="14" t="n">
        <v>54.95</v>
      </c>
      <c r="I16283" s="14" t="n">
        <v>24.5</v>
      </c>
      <c r="J16283" s="23" t="n">
        <f aca="false">IF(AND(E16283="Priority",ISNUMBER('Cost model'!N307)),'Cost model'!N307,'Cost model'!M307)</f>
        <v>60</v>
      </c>
      <c r="K16283" s="14" t="n">
        <f aca="false">J16283-H16283</f>
        <v>5.05</v>
      </c>
      <c r="L16283" s="14" t="n">
        <f aca="false">G16283-H16283</f>
        <v>-30.45</v>
      </c>
    </row>
    <row r="16284" customFormat="false" ht="15" hidden="false" customHeight="false" outlineLevel="0" collapsed="false">
      <c r="A16284" s="2" t="s">
        <v>174</v>
      </c>
      <c r="B16284" s="2" t="s">
        <v>142</v>
      </c>
      <c r="C16284" s="2" t="s">
        <v>48</v>
      </c>
      <c r="D16284" s="2" t="s">
        <v>12</v>
      </c>
      <c r="E16284" s="2" t="s">
        <v>74</v>
      </c>
      <c r="F16284" s="2" t="s">
        <v>976</v>
      </c>
      <c r="G16284" s="14" t="n">
        <v>12.5</v>
      </c>
      <c r="H16284" s="14" t="n">
        <v>50.88</v>
      </c>
      <c r="I16284" s="14" t="n">
        <v>12.5</v>
      </c>
      <c r="J16284" s="23" t="n">
        <f aca="false">IF(AND(E16284="Priority",ISNUMBER('Cost model'!N126)),'Cost model'!N126,'Cost model'!M126)</f>
        <v>45</v>
      </c>
      <c r="K16284" s="14" t="n">
        <f aca="false">J16284-H16284</f>
        <v>-5.88</v>
      </c>
      <c r="L16284" s="14" t="n">
        <f aca="false">G16284-H16284</f>
        <v>-38.38</v>
      </c>
    </row>
    <row r="16285" customFormat="false" ht="15" hidden="false" customHeight="false" outlineLevel="0" collapsed="false">
      <c r="A16285" s="2" t="s">
        <v>124</v>
      </c>
      <c r="B16285" s="2" t="s">
        <v>124</v>
      </c>
      <c r="C16285" s="2" t="s">
        <v>47</v>
      </c>
      <c r="D16285" s="2" t="s">
        <v>13</v>
      </c>
      <c r="E16285" s="2" t="s">
        <v>74</v>
      </c>
      <c r="F16285" s="2" t="s">
        <v>977</v>
      </c>
      <c r="G16285" s="14" t="n">
        <v>19</v>
      </c>
      <c r="H16285" s="14" t="n">
        <v>31.77</v>
      </c>
      <c r="I16285" s="14" t="n">
        <v>19</v>
      </c>
      <c r="J16285" s="23" t="n">
        <f aca="false">IF(AND(E16285="Priority",ISNUMBER('Cost model'!N323)),'Cost model'!N323,'Cost model'!M323)</f>
        <v>60</v>
      </c>
      <c r="K16285" s="14" t="n">
        <f aca="false">J16285-H16285</f>
        <v>28.23</v>
      </c>
      <c r="L16285" s="14" t="n">
        <f aca="false">G16285-H16285</f>
        <v>-12.77</v>
      </c>
    </row>
    <row r="16286" customFormat="false" ht="15" hidden="false" customHeight="false" outlineLevel="0" collapsed="false">
      <c r="A16286" s="2" t="s">
        <v>221</v>
      </c>
      <c r="B16286" s="2" t="s">
        <v>124</v>
      </c>
      <c r="C16286" s="2" t="s">
        <v>47</v>
      </c>
      <c r="D16286" s="2" t="s">
        <v>10</v>
      </c>
      <c r="E16286" s="2" t="s">
        <v>74</v>
      </c>
      <c r="F16286" s="2" t="s">
        <v>976</v>
      </c>
      <c r="G16286" s="14" t="n">
        <v>9.5</v>
      </c>
      <c r="H16286" s="14" t="n">
        <v>7.4</v>
      </c>
      <c r="I16286" s="14" t="n">
        <v>19.5</v>
      </c>
      <c r="J16286" s="23" t="n">
        <f aca="false">IF(AND(E16286="Priority",ISNUMBER('Cost model'!N797)),'Cost model'!N797,'Cost model'!M797)</f>
        <v>14.5</v>
      </c>
      <c r="K16286" s="14" t="n">
        <f aca="false">J16286-H16286</f>
        <v>7.1</v>
      </c>
      <c r="L16286" s="14" t="n">
        <f aca="false">G16286-H16286</f>
        <v>2.1</v>
      </c>
    </row>
    <row r="16287" customFormat="false" ht="15" hidden="false" customHeight="false" outlineLevel="0" collapsed="false">
      <c r="A16287" s="2" t="s">
        <v>158</v>
      </c>
      <c r="B16287" s="2" t="s">
        <v>174</v>
      </c>
      <c r="C16287" s="2" t="s">
        <v>49</v>
      </c>
      <c r="D16287" s="2" t="s">
        <v>10</v>
      </c>
      <c r="E16287" s="2" t="s">
        <v>74</v>
      </c>
      <c r="F16287" s="2" t="s">
        <v>976</v>
      </c>
      <c r="G16287" s="14" t="n">
        <v>24.5</v>
      </c>
      <c r="H16287" s="14" t="n">
        <v>22.98</v>
      </c>
      <c r="I16287" s="14" t="n">
        <v>17.5</v>
      </c>
      <c r="J16287" s="23" t="n">
        <f aca="false">IF(AND(E16287="Priority",ISNUMBER('Cost model'!N484)),'Cost model'!N484,'Cost model'!M484)</f>
        <v>16.5</v>
      </c>
      <c r="K16287" s="14" t="n">
        <f aca="false">J16287-H16287</f>
        <v>-6.48</v>
      </c>
      <c r="L16287" s="14" t="n">
        <f aca="false">G16287-H16287</f>
        <v>1.52</v>
      </c>
    </row>
    <row r="16288" customFormat="false" ht="15" hidden="false" customHeight="false" outlineLevel="0" collapsed="false">
      <c r="A16288" s="2" t="s">
        <v>142</v>
      </c>
      <c r="B16288" s="2" t="s">
        <v>142</v>
      </c>
      <c r="C16288" s="2" t="s">
        <v>47</v>
      </c>
      <c r="D16288" s="2" t="s">
        <v>12</v>
      </c>
      <c r="E16288" s="2" t="s">
        <v>74</v>
      </c>
      <c r="F16288" s="2" t="s">
        <v>977</v>
      </c>
      <c r="G16288" s="14" t="n">
        <v>9.5</v>
      </c>
      <c r="H16288" s="14" t="n">
        <v>27.7</v>
      </c>
      <c r="I16288" s="14" t="n">
        <v>9.5</v>
      </c>
      <c r="J16288" s="23" t="n">
        <f aca="false">IF(AND(E16288="Priority",ISNUMBER('Cost model'!N635)),'Cost model'!N635,'Cost model'!M635)</f>
        <v>30.5</v>
      </c>
      <c r="K16288" s="14" t="n">
        <f aca="false">J16288-H16288</f>
        <v>2.8</v>
      </c>
      <c r="L16288" s="14" t="n">
        <f aca="false">G16288-H16288</f>
        <v>-18.2</v>
      </c>
    </row>
    <row r="16289" customFormat="false" ht="15" hidden="false" customHeight="false" outlineLevel="0" collapsed="false">
      <c r="A16289" s="2" t="s">
        <v>124</v>
      </c>
      <c r="B16289" s="2" t="s">
        <v>174</v>
      </c>
      <c r="C16289" s="2" t="s">
        <v>48</v>
      </c>
      <c r="D16289" s="2" t="s">
        <v>12</v>
      </c>
      <c r="E16289" s="2" t="s">
        <v>74</v>
      </c>
      <c r="F16289" s="2" t="s">
        <v>976</v>
      </c>
      <c r="G16289" s="14" t="n">
        <v>12.5</v>
      </c>
      <c r="H16289" s="14" t="n">
        <v>84.3</v>
      </c>
      <c r="I16289" s="14" t="n">
        <v>19.5</v>
      </c>
      <c r="J16289" s="23" t="n">
        <f aca="false">IF(AND(E16289="Priority",ISNUMBER('Cost model'!N366)),'Cost model'!N366,'Cost model'!M366)</f>
        <v>55</v>
      </c>
      <c r="K16289" s="14" t="n">
        <f aca="false">J16289-H16289</f>
        <v>-29.3</v>
      </c>
      <c r="L16289" s="14" t="n">
        <f aca="false">G16289-H16289</f>
        <v>-71.8</v>
      </c>
    </row>
    <row r="16290" customFormat="false" ht="15" hidden="false" customHeight="false" outlineLevel="0" collapsed="false">
      <c r="A16290" s="2" t="s">
        <v>174</v>
      </c>
      <c r="B16290" s="2" t="s">
        <v>174</v>
      </c>
      <c r="C16290" s="2" t="s">
        <v>49</v>
      </c>
      <c r="D16290" s="2" t="s">
        <v>12</v>
      </c>
      <c r="E16290" s="2" t="s">
        <v>83</v>
      </c>
      <c r="F16290" s="2" t="s">
        <v>977</v>
      </c>
      <c r="G16290" s="14" t="n">
        <v>29.5</v>
      </c>
      <c r="H16290" s="14" t="n">
        <v>63.95</v>
      </c>
      <c r="I16290" s="14" t="n">
        <v>29.5</v>
      </c>
      <c r="J16290" s="23" t="n">
        <f aca="false">IF(AND(E16290="Priority",ISNUMBER('Cost model'!N172)),'Cost model'!N172,'Cost model'!M172)</f>
        <v>60</v>
      </c>
      <c r="K16290" s="14" t="n">
        <f aca="false">J16290-H16290</f>
        <v>-3.95</v>
      </c>
      <c r="L16290" s="14" t="n">
        <f aca="false">G16290-H16290</f>
        <v>-34.45</v>
      </c>
    </row>
    <row r="16291" customFormat="false" ht="15" hidden="false" customHeight="false" outlineLevel="0" collapsed="false">
      <c r="A16291" s="2" t="s">
        <v>142</v>
      </c>
      <c r="B16291" s="2" t="s">
        <v>142</v>
      </c>
      <c r="C16291" s="2" t="s">
        <v>48</v>
      </c>
      <c r="D16291" s="2" t="s">
        <v>10</v>
      </c>
      <c r="E16291" s="2" t="s">
        <v>74</v>
      </c>
      <c r="F16291" s="2" t="s">
        <v>977</v>
      </c>
      <c r="G16291" s="14" t="n">
        <v>12.5</v>
      </c>
      <c r="H16291" s="14" t="n">
        <v>19.15</v>
      </c>
      <c r="I16291" s="14" t="n">
        <v>12.5</v>
      </c>
      <c r="J16291" s="23" t="n">
        <f aca="false">IF(AND(E16291="Priority",ISNUMBER('Cost model'!N633)),'Cost model'!N633,'Cost model'!M633)</f>
        <v>11.5</v>
      </c>
      <c r="K16291" s="14" t="n">
        <f aca="false">J16291-H16291</f>
        <v>-7.65</v>
      </c>
      <c r="L16291" s="14" t="n">
        <f aca="false">G16291-H16291</f>
        <v>-6.65</v>
      </c>
    </row>
    <row r="16292" customFormat="false" ht="15" hidden="false" customHeight="false" outlineLevel="0" collapsed="false">
      <c r="A16292" s="2" t="s">
        <v>124</v>
      </c>
      <c r="B16292" s="2" t="s">
        <v>124</v>
      </c>
      <c r="C16292" s="2" t="s">
        <v>47</v>
      </c>
      <c r="D16292" s="2" t="s">
        <v>10</v>
      </c>
      <c r="E16292" s="2" t="s">
        <v>74</v>
      </c>
      <c r="F16292" s="2" t="s">
        <v>977</v>
      </c>
      <c r="G16292" s="14" t="n">
        <v>9.5</v>
      </c>
      <c r="H16292" s="14" t="n">
        <v>5.61</v>
      </c>
      <c r="I16292" s="14" t="n">
        <v>9.5</v>
      </c>
      <c r="J16292" s="23" t="n">
        <f aca="false">IF(AND(E16292="Priority",ISNUMBER('Cost model'!N317)),'Cost model'!N317,'Cost model'!M317)</f>
        <v>10.5</v>
      </c>
      <c r="K16292" s="14" t="n">
        <f aca="false">J16292-H16292</f>
        <v>4.89</v>
      </c>
      <c r="L16292" s="14" t="n">
        <f aca="false">G16292-H16292</f>
        <v>3.89</v>
      </c>
    </row>
    <row r="16293" customFormat="false" ht="15" hidden="false" customHeight="false" outlineLevel="0" collapsed="false">
      <c r="A16293" s="2" t="s">
        <v>142</v>
      </c>
      <c r="B16293" s="2" t="s">
        <v>142</v>
      </c>
      <c r="C16293" s="2" t="s">
        <v>47</v>
      </c>
      <c r="D16293" s="2" t="s">
        <v>12</v>
      </c>
      <c r="E16293" s="2" t="s">
        <v>74</v>
      </c>
      <c r="F16293" s="2" t="s">
        <v>977</v>
      </c>
      <c r="G16293" s="14" t="n">
        <v>9.5</v>
      </c>
      <c r="H16293" s="14" t="n">
        <v>29.63</v>
      </c>
      <c r="I16293" s="14" t="n">
        <v>9.5</v>
      </c>
      <c r="J16293" s="23" t="n">
        <f aca="false">IF(AND(E16293="Priority",ISNUMBER('Cost model'!N635)),'Cost model'!N635,'Cost model'!M635)</f>
        <v>30.5</v>
      </c>
      <c r="K16293" s="14" t="n">
        <f aca="false">J16293-H16293</f>
        <v>0.870000000000001</v>
      </c>
      <c r="L16293" s="14" t="n">
        <f aca="false">G16293-H16293</f>
        <v>-20.13</v>
      </c>
    </row>
    <row r="16294" customFormat="false" ht="15" hidden="false" customHeight="false" outlineLevel="0" collapsed="false">
      <c r="A16294" s="2" t="s">
        <v>174</v>
      </c>
      <c r="B16294" s="2" t="s">
        <v>174</v>
      </c>
      <c r="C16294" s="2" t="s">
        <v>48</v>
      </c>
      <c r="D16294" s="2" t="s">
        <v>10</v>
      </c>
      <c r="E16294" s="2" t="s">
        <v>83</v>
      </c>
      <c r="F16294" s="2" t="s">
        <v>977</v>
      </c>
      <c r="G16294" s="14" t="n">
        <v>17.5</v>
      </c>
      <c r="H16294" s="14" t="n">
        <v>22.98</v>
      </c>
      <c r="I16294" s="14" t="n">
        <v>17.5</v>
      </c>
      <c r="J16294" s="23" t="n">
        <f aca="false">IF(AND(E16294="Priority",ISNUMBER('Cost model'!N168)),'Cost model'!N168,'Cost model'!M168)</f>
        <v>18.5</v>
      </c>
      <c r="K16294" s="14" t="n">
        <f aca="false">J16294-H16294</f>
        <v>-4.48</v>
      </c>
      <c r="L16294" s="14" t="n">
        <f aca="false">G16294-H16294</f>
        <v>-5.48</v>
      </c>
    </row>
    <row r="16295" customFormat="false" ht="15" hidden="false" customHeight="false" outlineLevel="0" collapsed="false">
      <c r="A16295" s="2" t="s">
        <v>124</v>
      </c>
      <c r="B16295" s="2" t="s">
        <v>124</v>
      </c>
      <c r="C16295" s="2" t="s">
        <v>49</v>
      </c>
      <c r="D16295" s="2" t="s">
        <v>10</v>
      </c>
      <c r="E16295" s="2" t="s">
        <v>74</v>
      </c>
      <c r="F16295" s="2" t="s">
        <v>977</v>
      </c>
      <c r="G16295" s="14" t="n">
        <v>17.5</v>
      </c>
      <c r="H16295" s="14" t="n">
        <v>12.33</v>
      </c>
      <c r="I16295" s="14" t="n">
        <v>17.5</v>
      </c>
      <c r="J16295" s="23" t="n">
        <f aca="false">IF(AND(E16295="Priority",ISNUMBER('Cost model'!N319)),'Cost model'!N319,'Cost model'!M319)</f>
        <v>16.5</v>
      </c>
      <c r="K16295" s="14" t="n">
        <f aca="false">J16295-H16295</f>
        <v>4.17</v>
      </c>
      <c r="L16295" s="14" t="n">
        <f aca="false">G16295-H16295</f>
        <v>5.17</v>
      </c>
    </row>
    <row r="16296" customFormat="false" ht="15" hidden="false" customHeight="false" outlineLevel="0" collapsed="false">
      <c r="A16296" s="2" t="s">
        <v>174</v>
      </c>
      <c r="B16296" s="2" t="s">
        <v>174</v>
      </c>
      <c r="C16296" s="2" t="s">
        <v>48</v>
      </c>
      <c r="D16296" s="2" t="s">
        <v>10</v>
      </c>
      <c r="E16296" s="2" t="s">
        <v>74</v>
      </c>
      <c r="F16296" s="2" t="s">
        <v>977</v>
      </c>
      <c r="G16296" s="14" t="n">
        <v>12.5</v>
      </c>
      <c r="H16296" s="14" t="n">
        <v>7.84</v>
      </c>
      <c r="I16296" s="14" t="n">
        <v>12.5</v>
      </c>
      <c r="J16296" s="23" t="n">
        <f aca="false">IF(AND(E16296="Priority",ISNUMBER('Cost model'!N168)),'Cost model'!N168,'Cost model'!M168)</f>
        <v>13.5</v>
      </c>
      <c r="K16296" s="14" t="n">
        <f aca="false">J16296-H16296</f>
        <v>5.66</v>
      </c>
      <c r="L16296" s="14" t="n">
        <f aca="false">G16296-H16296</f>
        <v>4.66</v>
      </c>
    </row>
    <row r="16297" customFormat="false" ht="15" hidden="false" customHeight="false" outlineLevel="0" collapsed="false">
      <c r="A16297" s="2" t="s">
        <v>174</v>
      </c>
      <c r="B16297" s="2" t="s">
        <v>174</v>
      </c>
      <c r="C16297" s="2" t="s">
        <v>47</v>
      </c>
      <c r="D16297" s="2" t="s">
        <v>12</v>
      </c>
      <c r="E16297" s="2" t="s">
        <v>74</v>
      </c>
      <c r="F16297" s="2" t="s">
        <v>977</v>
      </c>
      <c r="G16297" s="14" t="n">
        <v>9.5</v>
      </c>
      <c r="H16297" s="14" t="n">
        <v>16.31</v>
      </c>
      <c r="I16297" s="14" t="n">
        <v>9.5</v>
      </c>
      <c r="J16297" s="23" t="n">
        <f aca="false">IF(AND(E16297="Priority",ISNUMBER('Cost model'!N170)),'Cost model'!N170,'Cost model'!M170)</f>
        <v>25.5</v>
      </c>
      <c r="K16297" s="14" t="n">
        <f aca="false">J16297-H16297</f>
        <v>9.19</v>
      </c>
      <c r="L16297" s="14" t="n">
        <f aca="false">G16297-H16297</f>
        <v>-6.81</v>
      </c>
    </row>
    <row r="16298" customFormat="false" ht="15" hidden="false" customHeight="false" outlineLevel="0" collapsed="false">
      <c r="A16298" s="2" t="s">
        <v>142</v>
      </c>
      <c r="B16298" s="2" t="s">
        <v>124</v>
      </c>
      <c r="C16298" s="2" t="s">
        <v>47</v>
      </c>
      <c r="D16298" s="2" t="s">
        <v>10</v>
      </c>
      <c r="E16298" s="2" t="s">
        <v>74</v>
      </c>
      <c r="F16298" s="2" t="s">
        <v>976</v>
      </c>
      <c r="G16298" s="14" t="n">
        <v>9.5</v>
      </c>
      <c r="H16298" s="14" t="n">
        <v>6.63</v>
      </c>
      <c r="I16298" s="14" t="n">
        <v>14.5</v>
      </c>
      <c r="J16298" s="23" t="n">
        <f aca="false">IF(AND(E16298="Priority",ISNUMBER('Cost model'!N662)),'Cost model'!N662,'Cost model'!M662)</f>
        <v>13.5</v>
      </c>
      <c r="K16298" s="14" t="n">
        <f aca="false">J16298-H16298</f>
        <v>6.87</v>
      </c>
      <c r="L16298" s="14" t="n">
        <f aca="false">G16298-H16298</f>
        <v>2.87</v>
      </c>
    </row>
    <row r="16299" customFormat="false" ht="15" hidden="false" customHeight="false" outlineLevel="0" collapsed="false">
      <c r="A16299" s="2" t="s">
        <v>142</v>
      </c>
      <c r="B16299" s="2" t="s">
        <v>142</v>
      </c>
      <c r="C16299" s="2" t="s">
        <v>48</v>
      </c>
      <c r="D16299" s="2" t="s">
        <v>10</v>
      </c>
      <c r="E16299" s="2" t="s">
        <v>74</v>
      </c>
      <c r="F16299" s="2" t="s">
        <v>977</v>
      </c>
      <c r="G16299" s="14" t="n">
        <v>12.5</v>
      </c>
      <c r="H16299" s="14" t="n">
        <v>27.7</v>
      </c>
      <c r="I16299" s="14" t="n">
        <v>12.5</v>
      </c>
      <c r="J16299" s="23" t="n">
        <f aca="false">IF(AND(E16299="Priority",ISNUMBER('Cost model'!N633)),'Cost model'!N633,'Cost model'!M633)</f>
        <v>11.5</v>
      </c>
      <c r="K16299" s="14" t="n">
        <f aca="false">J16299-H16299</f>
        <v>-16.2</v>
      </c>
      <c r="L16299" s="14" t="n">
        <f aca="false">G16299-H16299</f>
        <v>-15.2</v>
      </c>
    </row>
    <row r="16300" customFormat="false" ht="15" hidden="false" customHeight="false" outlineLevel="0" collapsed="false">
      <c r="A16300" s="2" t="s">
        <v>174</v>
      </c>
      <c r="B16300" s="2" t="s">
        <v>174</v>
      </c>
      <c r="C16300" s="2" t="s">
        <v>48</v>
      </c>
      <c r="D16300" s="2" t="s">
        <v>12</v>
      </c>
      <c r="E16300" s="2" t="s">
        <v>74</v>
      </c>
      <c r="F16300" s="2" t="s">
        <v>977</v>
      </c>
      <c r="G16300" s="14" t="n">
        <v>12.5</v>
      </c>
      <c r="H16300" s="14" t="n">
        <v>17.04</v>
      </c>
      <c r="I16300" s="14" t="n">
        <v>12.5</v>
      </c>
      <c r="J16300" s="23" t="n">
        <f aca="false">IF(AND(E16300="Priority",ISNUMBER('Cost model'!N171)),'Cost model'!N171,'Cost model'!M171)</f>
        <v>40</v>
      </c>
      <c r="K16300" s="14" t="n">
        <f aca="false">J16300-H16300</f>
        <v>22.96</v>
      </c>
      <c r="L16300" s="14" t="n">
        <f aca="false">G16300-H16300</f>
        <v>-4.54</v>
      </c>
    </row>
    <row r="16301" customFormat="false" ht="15" hidden="false" customHeight="false" outlineLevel="0" collapsed="false">
      <c r="A16301" s="2" t="s">
        <v>342</v>
      </c>
      <c r="B16301" s="2" t="s">
        <v>158</v>
      </c>
      <c r="C16301" s="2" t="s">
        <v>49</v>
      </c>
      <c r="D16301" s="2" t="s">
        <v>10</v>
      </c>
      <c r="E16301" s="2" t="s">
        <v>74</v>
      </c>
      <c r="F16301" s="2" t="s">
        <v>976</v>
      </c>
      <c r="G16301" s="14" t="n">
        <v>19.5</v>
      </c>
      <c r="H16301" s="14" t="n">
        <v>26.02</v>
      </c>
      <c r="I16301" s="14" t="n">
        <v>19.5</v>
      </c>
      <c r="J16301" s="23" t="n">
        <f aca="false">IF(AND(E16301="Priority",ISNUMBER('Cost model'!N214)),'Cost model'!N214,'Cost model'!M214)</f>
        <v>24.5</v>
      </c>
      <c r="K16301" s="14" t="n">
        <f aca="false">J16301-H16301</f>
        <v>-1.52</v>
      </c>
      <c r="L16301" s="14" t="n">
        <f aca="false">G16301-H16301</f>
        <v>-6.52</v>
      </c>
    </row>
    <row r="16302" customFormat="false" ht="15" hidden="false" customHeight="false" outlineLevel="0" collapsed="false">
      <c r="A16302" s="2" t="s">
        <v>221</v>
      </c>
      <c r="B16302" s="2" t="s">
        <v>221</v>
      </c>
      <c r="C16302" s="2" t="s">
        <v>49</v>
      </c>
      <c r="D16302" s="2" t="s">
        <v>10</v>
      </c>
      <c r="E16302" s="2" t="s">
        <v>74</v>
      </c>
      <c r="F16302" s="2" t="s">
        <v>977</v>
      </c>
      <c r="G16302" s="14" t="n">
        <v>17.5</v>
      </c>
      <c r="H16302" s="14" t="n">
        <v>18.82</v>
      </c>
      <c r="I16302" s="14" t="n">
        <v>17.5</v>
      </c>
      <c r="J16302" s="23" t="n">
        <f aca="false">IF(AND(E16302="Priority",ISNUMBER('Cost model'!N739)),'Cost model'!N739,'Cost model'!M739)</f>
        <v>17.5</v>
      </c>
      <c r="K16302" s="14" t="n">
        <f aca="false">J16302-H16302</f>
        <v>-1.32</v>
      </c>
      <c r="L16302" s="14" t="n">
        <f aca="false">G16302-H16302</f>
        <v>-1.32</v>
      </c>
    </row>
    <row r="16303" customFormat="false" ht="15" hidden="false" customHeight="false" outlineLevel="0" collapsed="false">
      <c r="A16303" s="2" t="s">
        <v>142</v>
      </c>
      <c r="B16303" s="2" t="s">
        <v>142</v>
      </c>
      <c r="C16303" s="2" t="s">
        <v>47</v>
      </c>
      <c r="D16303" s="2" t="s">
        <v>12</v>
      </c>
      <c r="E16303" s="2" t="s">
        <v>74</v>
      </c>
      <c r="F16303" s="2" t="s">
        <v>977</v>
      </c>
      <c r="G16303" s="14" t="n">
        <v>9.5</v>
      </c>
      <c r="H16303" s="14" t="n">
        <v>48.32</v>
      </c>
      <c r="I16303" s="14" t="n">
        <v>9.5</v>
      </c>
      <c r="J16303" s="23" t="n">
        <f aca="false">IF(AND(E16303="Priority",ISNUMBER('Cost model'!N635)),'Cost model'!N635,'Cost model'!M635)</f>
        <v>30.5</v>
      </c>
      <c r="K16303" s="14" t="n">
        <f aca="false">J16303-H16303</f>
        <v>-17.82</v>
      </c>
      <c r="L16303" s="14" t="n">
        <f aca="false">G16303-H16303</f>
        <v>-38.82</v>
      </c>
    </row>
    <row r="16304" customFormat="false" ht="15" hidden="false" customHeight="false" outlineLevel="0" collapsed="false">
      <c r="A16304" s="2" t="s">
        <v>221</v>
      </c>
      <c r="B16304" s="2" t="s">
        <v>221</v>
      </c>
      <c r="C16304" s="2" t="s">
        <v>49</v>
      </c>
      <c r="D16304" s="2" t="s">
        <v>12</v>
      </c>
      <c r="E16304" s="2" t="s">
        <v>74</v>
      </c>
      <c r="F16304" s="2" t="s">
        <v>977</v>
      </c>
      <c r="G16304" s="14" t="n">
        <v>19.5</v>
      </c>
      <c r="H16304" s="14" t="n">
        <v>34.9</v>
      </c>
      <c r="I16304" s="14" t="n">
        <v>19.5</v>
      </c>
      <c r="J16304" s="23" t="n">
        <f aca="false">IF(AND(E16304="Priority",ISNUMBER('Cost model'!N742)),'Cost model'!N742,'Cost model'!M742)</f>
        <v>60</v>
      </c>
      <c r="K16304" s="14" t="n">
        <f aca="false">J16304-H16304</f>
        <v>25.1</v>
      </c>
      <c r="L16304" s="14" t="n">
        <f aca="false">G16304-H16304</f>
        <v>-15.4</v>
      </c>
    </row>
    <row r="16305" customFormat="false" ht="15" hidden="false" customHeight="false" outlineLevel="0" collapsed="false">
      <c r="A16305" s="2" t="s">
        <v>174</v>
      </c>
      <c r="B16305" s="2" t="s">
        <v>124</v>
      </c>
      <c r="C16305" s="2" t="s">
        <v>48</v>
      </c>
      <c r="D16305" s="2" t="s">
        <v>13</v>
      </c>
      <c r="E16305" s="2" t="s">
        <v>74</v>
      </c>
      <c r="F16305" s="2" t="s">
        <v>976</v>
      </c>
      <c r="G16305" s="14" t="n">
        <v>24.5</v>
      </c>
      <c r="H16305" s="14" t="n">
        <v>41</v>
      </c>
      <c r="I16305" s="14" t="n">
        <v>24.5</v>
      </c>
      <c r="J16305" s="23" t="n">
        <f aca="false">IF(AND(E16305="Priority",ISNUMBER('Cost model'!N114)),'Cost model'!N114,'Cost model'!M114)</f>
        <v>80</v>
      </c>
      <c r="K16305" s="14" t="n">
        <f aca="false">J16305-H16305</f>
        <v>39</v>
      </c>
      <c r="L16305" s="14" t="n">
        <f aca="false">G16305-H16305</f>
        <v>-16.5</v>
      </c>
    </row>
    <row r="16306" customFormat="false" ht="15" hidden="false" customHeight="false" outlineLevel="0" collapsed="false">
      <c r="A16306" s="2" t="s">
        <v>174</v>
      </c>
      <c r="B16306" s="2" t="s">
        <v>174</v>
      </c>
      <c r="C16306" s="2" t="s">
        <v>47</v>
      </c>
      <c r="D16306" s="2" t="s">
        <v>12</v>
      </c>
      <c r="E16306" s="2" t="s">
        <v>74</v>
      </c>
      <c r="F16306" s="2" t="s">
        <v>977</v>
      </c>
      <c r="G16306" s="14" t="n">
        <v>9.5</v>
      </c>
      <c r="H16306" s="14" t="n">
        <v>44.2</v>
      </c>
      <c r="I16306" s="14" t="n">
        <v>9.5</v>
      </c>
      <c r="J16306" s="23" t="n">
        <f aca="false">IF(AND(E16306="Priority",ISNUMBER('Cost model'!N170)),'Cost model'!N170,'Cost model'!M170)</f>
        <v>25.5</v>
      </c>
      <c r="K16306" s="14" t="n">
        <f aca="false">J16306-H16306</f>
        <v>-18.7</v>
      </c>
      <c r="L16306" s="14" t="n">
        <f aca="false">G16306-H16306</f>
        <v>-34.7</v>
      </c>
    </row>
    <row r="16307" customFormat="false" ht="15" hidden="false" customHeight="false" outlineLevel="0" collapsed="false">
      <c r="A16307" s="2" t="s">
        <v>124</v>
      </c>
      <c r="B16307" s="2" t="s">
        <v>124</v>
      </c>
      <c r="C16307" s="2" t="s">
        <v>48</v>
      </c>
      <c r="D16307" s="2" t="s">
        <v>10</v>
      </c>
      <c r="E16307" s="2" t="s">
        <v>74</v>
      </c>
      <c r="F16307" s="2" t="s">
        <v>977</v>
      </c>
      <c r="G16307" s="14" t="n">
        <v>12.5</v>
      </c>
      <c r="H16307" s="14" t="n">
        <v>26.02</v>
      </c>
      <c r="I16307" s="14" t="n">
        <v>12.5</v>
      </c>
      <c r="J16307" s="23" t="n">
        <f aca="false">IF(AND(E16307="Priority",ISNUMBER('Cost model'!N318)),'Cost model'!N318,'Cost model'!M318)</f>
        <v>14.5</v>
      </c>
      <c r="K16307" s="14" t="n">
        <f aca="false">J16307-H16307</f>
        <v>-11.52</v>
      </c>
      <c r="L16307" s="14" t="n">
        <f aca="false">G16307-H16307</f>
        <v>-13.52</v>
      </c>
    </row>
    <row r="16308" customFormat="false" ht="15" hidden="false" customHeight="false" outlineLevel="0" collapsed="false">
      <c r="A16308" s="2" t="s">
        <v>174</v>
      </c>
      <c r="B16308" s="2" t="s">
        <v>174</v>
      </c>
      <c r="C16308" s="2" t="s">
        <v>48</v>
      </c>
      <c r="D16308" s="2" t="s">
        <v>12</v>
      </c>
      <c r="E16308" s="2" t="s">
        <v>74</v>
      </c>
      <c r="F16308" s="2" t="s">
        <v>977</v>
      </c>
      <c r="G16308" s="14" t="n">
        <v>12.5</v>
      </c>
      <c r="H16308" s="14" t="n">
        <v>46.45</v>
      </c>
      <c r="I16308" s="14" t="n">
        <v>12.5</v>
      </c>
      <c r="J16308" s="23" t="n">
        <f aca="false">IF(AND(E16308="Priority",ISNUMBER('Cost model'!N171)),'Cost model'!N171,'Cost model'!M171)</f>
        <v>40</v>
      </c>
      <c r="K16308" s="14" t="n">
        <f aca="false">J16308-H16308</f>
        <v>-6.45</v>
      </c>
      <c r="L16308" s="14" t="n">
        <f aca="false">G16308-H16308</f>
        <v>-33.95</v>
      </c>
    </row>
    <row r="16309" customFormat="false" ht="15" hidden="false" customHeight="false" outlineLevel="0" collapsed="false">
      <c r="A16309" s="2" t="s">
        <v>221</v>
      </c>
      <c r="B16309" s="2" t="s">
        <v>221</v>
      </c>
      <c r="C16309" s="2" t="s">
        <v>49</v>
      </c>
      <c r="D16309" s="2" t="s">
        <v>12</v>
      </c>
      <c r="E16309" s="2" t="s">
        <v>83</v>
      </c>
      <c r="F16309" s="2" t="s">
        <v>977</v>
      </c>
      <c r="G16309" s="14" t="n">
        <v>29.5</v>
      </c>
      <c r="H16309" s="14" t="n">
        <v>88.46</v>
      </c>
      <c r="I16309" s="14" t="n">
        <v>29.5</v>
      </c>
      <c r="J16309" s="23" t="n">
        <f aca="false">IF(AND(E16309="Priority",ISNUMBER('Cost model'!N742)),'Cost model'!N742,'Cost model'!M742)</f>
        <v>80</v>
      </c>
      <c r="K16309" s="14" t="n">
        <f aca="false">J16309-H16309</f>
        <v>-8.45999999999999</v>
      </c>
      <c r="L16309" s="14" t="n">
        <f aca="false">G16309-H16309</f>
        <v>-58.96</v>
      </c>
    </row>
    <row r="16310" customFormat="false" ht="15" hidden="false" customHeight="false" outlineLevel="0" collapsed="false">
      <c r="A16310" s="2" t="s">
        <v>174</v>
      </c>
      <c r="B16310" s="2" t="s">
        <v>174</v>
      </c>
      <c r="C16310" s="2" t="s">
        <v>48</v>
      </c>
      <c r="D16310" s="2" t="s">
        <v>12</v>
      </c>
      <c r="E16310" s="2" t="s">
        <v>74</v>
      </c>
      <c r="F16310" s="2" t="s">
        <v>977</v>
      </c>
      <c r="G16310" s="14" t="n">
        <v>12.5</v>
      </c>
      <c r="H16310" s="14" t="n">
        <v>51.55</v>
      </c>
      <c r="I16310" s="14" t="n">
        <v>12.5</v>
      </c>
      <c r="J16310" s="23" t="n">
        <f aca="false">IF(AND(E16310="Priority",ISNUMBER('Cost model'!N171)),'Cost model'!N171,'Cost model'!M171)</f>
        <v>40</v>
      </c>
      <c r="K16310" s="14" t="n">
        <f aca="false">J16310-H16310</f>
        <v>-11.55</v>
      </c>
      <c r="L16310" s="14" t="n">
        <f aca="false">G16310-H16310</f>
        <v>-39.05</v>
      </c>
    </row>
    <row r="16311" customFormat="false" ht="15" hidden="false" customHeight="false" outlineLevel="0" collapsed="false">
      <c r="A16311" s="2" t="s">
        <v>221</v>
      </c>
      <c r="B16311" s="2" t="s">
        <v>221</v>
      </c>
      <c r="C16311" s="2" t="s">
        <v>49</v>
      </c>
      <c r="D16311" s="2" t="s">
        <v>10</v>
      </c>
      <c r="E16311" s="2" t="s">
        <v>83</v>
      </c>
      <c r="F16311" s="2" t="s">
        <v>977</v>
      </c>
      <c r="G16311" s="14" t="n">
        <v>24.5</v>
      </c>
      <c r="H16311" s="14" t="n">
        <v>17.2</v>
      </c>
      <c r="I16311" s="14" t="n">
        <v>24.5</v>
      </c>
      <c r="J16311" s="23" t="n">
        <f aca="false">IF(AND(E16311="Priority",ISNUMBER('Cost model'!N739)),'Cost model'!N739,'Cost model'!M739)</f>
        <v>23.5</v>
      </c>
      <c r="K16311" s="14" t="n">
        <f aca="false">J16311-H16311</f>
        <v>6.3</v>
      </c>
      <c r="L16311" s="14" t="n">
        <f aca="false">G16311-H16311</f>
        <v>7.3</v>
      </c>
    </row>
    <row r="16312" customFormat="false" ht="15" hidden="false" customHeight="false" outlineLevel="0" collapsed="false">
      <c r="A16312" s="2" t="s">
        <v>142</v>
      </c>
      <c r="B16312" s="2" t="s">
        <v>142</v>
      </c>
      <c r="C16312" s="2" t="s">
        <v>49</v>
      </c>
      <c r="D16312" s="2" t="s">
        <v>12</v>
      </c>
      <c r="E16312" s="2" t="s">
        <v>74</v>
      </c>
      <c r="F16312" s="2" t="s">
        <v>977</v>
      </c>
      <c r="G16312" s="14" t="n">
        <v>19.5</v>
      </c>
      <c r="H16312" s="14" t="n">
        <v>24.63</v>
      </c>
      <c r="I16312" s="14" t="n">
        <v>19.5</v>
      </c>
      <c r="J16312" s="23" t="n">
        <f aca="false">IF(AND(E16312="Priority",ISNUMBER('Cost model'!N637)),'Cost model'!N637,'Cost model'!M637)</f>
        <v>45</v>
      </c>
      <c r="K16312" s="14" t="n">
        <f aca="false">J16312-H16312</f>
        <v>20.37</v>
      </c>
      <c r="L16312" s="14" t="n">
        <f aca="false">G16312-H16312</f>
        <v>-5.13</v>
      </c>
    </row>
    <row r="16313" customFormat="false" ht="15" hidden="false" customHeight="false" outlineLevel="0" collapsed="false">
      <c r="A16313" s="2" t="s">
        <v>142</v>
      </c>
      <c r="B16313" s="2" t="s">
        <v>142</v>
      </c>
      <c r="C16313" s="2" t="s">
        <v>48</v>
      </c>
      <c r="D16313" s="2" t="s">
        <v>12</v>
      </c>
      <c r="E16313" s="2" t="s">
        <v>74</v>
      </c>
      <c r="F16313" s="2" t="s">
        <v>977</v>
      </c>
      <c r="G16313" s="14" t="n">
        <v>12.5</v>
      </c>
      <c r="H16313" s="14" t="n">
        <v>43.84</v>
      </c>
      <c r="I16313" s="14" t="n">
        <v>12.5</v>
      </c>
      <c r="J16313" s="23" t="n">
        <f aca="false">IF(AND(E16313="Priority",ISNUMBER('Cost model'!N636)),'Cost model'!N636,'Cost model'!M636)</f>
        <v>40</v>
      </c>
      <c r="K16313" s="14" t="n">
        <f aca="false">J16313-H16313</f>
        <v>-3.84</v>
      </c>
      <c r="L16313" s="14" t="n">
        <f aca="false">G16313-H16313</f>
        <v>-31.34</v>
      </c>
    </row>
    <row r="16314" customFormat="false" ht="15" hidden="false" customHeight="false" outlineLevel="0" collapsed="false">
      <c r="A16314" s="2" t="s">
        <v>142</v>
      </c>
      <c r="B16314" s="2" t="s">
        <v>142</v>
      </c>
      <c r="C16314" s="2" t="s">
        <v>48</v>
      </c>
      <c r="D16314" s="2" t="s">
        <v>12</v>
      </c>
      <c r="E16314" s="2" t="s">
        <v>83</v>
      </c>
      <c r="F16314" s="2" t="s">
        <v>977</v>
      </c>
      <c r="G16314" s="14" t="n">
        <v>19.5</v>
      </c>
      <c r="H16314" s="14" t="n">
        <v>27.7</v>
      </c>
      <c r="I16314" s="14" t="n">
        <v>19.5</v>
      </c>
      <c r="J16314" s="23" t="n">
        <f aca="false">IF(AND(E16314="Priority",ISNUMBER('Cost model'!N636)),'Cost model'!N636,'Cost model'!M636)</f>
        <v>55</v>
      </c>
      <c r="K16314" s="14" t="n">
        <f aca="false">J16314-H16314</f>
        <v>27.3</v>
      </c>
      <c r="L16314" s="14" t="n">
        <f aca="false">G16314-H16314</f>
        <v>-8.2</v>
      </c>
    </row>
    <row r="16315" customFormat="false" ht="15" hidden="false" customHeight="false" outlineLevel="0" collapsed="false">
      <c r="A16315" s="2" t="s">
        <v>142</v>
      </c>
      <c r="B16315" s="2" t="s">
        <v>142</v>
      </c>
      <c r="C16315" s="2" t="s">
        <v>47</v>
      </c>
      <c r="D16315" s="2" t="s">
        <v>12</v>
      </c>
      <c r="E16315" s="2" t="s">
        <v>74</v>
      </c>
      <c r="F16315" s="2" t="s">
        <v>977</v>
      </c>
      <c r="G16315" s="14" t="n">
        <v>9.5</v>
      </c>
      <c r="H16315" s="14" t="n">
        <v>48.32</v>
      </c>
      <c r="I16315" s="14" t="n">
        <v>9.5</v>
      </c>
      <c r="J16315" s="23" t="n">
        <f aca="false">IF(AND(E16315="Priority",ISNUMBER('Cost model'!N635)),'Cost model'!N635,'Cost model'!M635)</f>
        <v>30.5</v>
      </c>
      <c r="K16315" s="14" t="n">
        <f aca="false">J16315-H16315</f>
        <v>-17.82</v>
      </c>
      <c r="L16315" s="14" t="n">
        <f aca="false">G16315-H16315</f>
        <v>-38.82</v>
      </c>
    </row>
    <row r="16316" customFormat="false" ht="15" hidden="false" customHeight="false" outlineLevel="0" collapsed="false">
      <c r="A16316" s="2" t="s">
        <v>174</v>
      </c>
      <c r="B16316" s="2" t="s">
        <v>174</v>
      </c>
      <c r="C16316" s="2" t="s">
        <v>49</v>
      </c>
      <c r="D16316" s="2" t="s">
        <v>12</v>
      </c>
      <c r="E16316" s="2" t="s">
        <v>83</v>
      </c>
      <c r="F16316" s="2" t="s">
        <v>977</v>
      </c>
      <c r="G16316" s="14" t="n">
        <v>29.5</v>
      </c>
      <c r="H16316" s="14" t="n">
        <v>47.43</v>
      </c>
      <c r="I16316" s="14" t="n">
        <v>29.5</v>
      </c>
      <c r="J16316" s="23" t="n">
        <f aca="false">IF(AND(E16316="Priority",ISNUMBER('Cost model'!N172)),'Cost model'!N172,'Cost model'!M172)</f>
        <v>60</v>
      </c>
      <c r="K16316" s="14" t="n">
        <f aca="false">J16316-H16316</f>
        <v>12.57</v>
      </c>
      <c r="L16316" s="14" t="n">
        <f aca="false">G16316-H16316</f>
        <v>-17.93</v>
      </c>
    </row>
    <row r="16317" customFormat="false" ht="15" hidden="false" customHeight="false" outlineLevel="0" collapsed="false">
      <c r="A16317" s="2" t="s">
        <v>142</v>
      </c>
      <c r="B16317" s="2" t="s">
        <v>158</v>
      </c>
      <c r="C16317" s="2" t="s">
        <v>47</v>
      </c>
      <c r="D16317" s="2" t="s">
        <v>12</v>
      </c>
      <c r="E16317" s="2" t="s">
        <v>74</v>
      </c>
      <c r="F16317" s="2" t="s">
        <v>976</v>
      </c>
      <c r="G16317" s="14" t="n">
        <v>9.5</v>
      </c>
      <c r="H16317" s="14" t="n">
        <v>49.85</v>
      </c>
      <c r="I16317" s="14" t="n">
        <v>19.5</v>
      </c>
      <c r="J16317" s="23" t="n">
        <f aca="false">IF(AND(E16317="Priority",ISNUMBER('Cost model'!N650)),'Cost model'!N650,'Cost model'!M650)</f>
        <v>40</v>
      </c>
      <c r="K16317" s="14" t="n">
        <f aca="false">J16317-H16317</f>
        <v>-9.85</v>
      </c>
      <c r="L16317" s="14" t="n">
        <f aca="false">G16317-H16317</f>
        <v>-40.35</v>
      </c>
    </row>
    <row r="16318" customFormat="false" ht="15" hidden="false" customHeight="false" outlineLevel="0" collapsed="false">
      <c r="A16318" s="2" t="s">
        <v>221</v>
      </c>
      <c r="B16318" s="2" t="s">
        <v>158</v>
      </c>
      <c r="C16318" s="2" t="s">
        <v>49</v>
      </c>
      <c r="D16318" s="2" t="s">
        <v>12</v>
      </c>
      <c r="E16318" s="2" t="s">
        <v>74</v>
      </c>
      <c r="F16318" s="2" t="s">
        <v>976</v>
      </c>
      <c r="G16318" s="14" t="n">
        <v>19.5</v>
      </c>
      <c r="H16318" s="14" t="n">
        <v>37.8</v>
      </c>
      <c r="I16318" s="14" t="n">
        <v>19.5</v>
      </c>
      <c r="J16318" s="23" t="n">
        <f aca="false">IF(AND(E16318="Priority",ISNUMBER('Cost model'!N757)),'Cost model'!N757,'Cost model'!M757)</f>
        <v>65</v>
      </c>
      <c r="K16318" s="14" t="n">
        <f aca="false">J16318-H16318</f>
        <v>27.2</v>
      </c>
      <c r="L16318" s="14" t="n">
        <f aca="false">G16318-H16318</f>
        <v>-18.3</v>
      </c>
    </row>
    <row r="16319" customFormat="false" ht="15" hidden="false" customHeight="false" outlineLevel="0" collapsed="false">
      <c r="A16319" s="2" t="s">
        <v>124</v>
      </c>
      <c r="B16319" s="2" t="s">
        <v>124</v>
      </c>
      <c r="C16319" s="2" t="s">
        <v>48</v>
      </c>
      <c r="D16319" s="2" t="s">
        <v>10</v>
      </c>
      <c r="E16319" s="2" t="s">
        <v>74</v>
      </c>
      <c r="F16319" s="2" t="s">
        <v>977</v>
      </c>
      <c r="G16319" s="14" t="n">
        <v>12.5</v>
      </c>
      <c r="H16319" s="14" t="n">
        <v>9.83</v>
      </c>
      <c r="I16319" s="14" t="n">
        <v>12.5</v>
      </c>
      <c r="J16319" s="23" t="n">
        <f aca="false">IF(AND(E16319="Priority",ISNUMBER('Cost model'!N318)),'Cost model'!N318,'Cost model'!M318)</f>
        <v>14.5</v>
      </c>
      <c r="K16319" s="14" t="n">
        <f aca="false">J16319-H16319</f>
        <v>4.67</v>
      </c>
      <c r="L16319" s="14" t="n">
        <f aca="false">G16319-H16319</f>
        <v>2.67</v>
      </c>
    </row>
    <row r="16320" customFormat="false" ht="15" hidden="false" customHeight="false" outlineLevel="0" collapsed="false">
      <c r="A16320" s="2" t="s">
        <v>142</v>
      </c>
      <c r="B16320" s="2" t="s">
        <v>142</v>
      </c>
      <c r="C16320" s="2" t="s">
        <v>47</v>
      </c>
      <c r="D16320" s="2" t="s">
        <v>15</v>
      </c>
      <c r="E16320" s="2" t="s">
        <v>74</v>
      </c>
      <c r="F16320" s="2" t="s">
        <v>977</v>
      </c>
      <c r="G16320" s="14" t="n">
        <v>45</v>
      </c>
      <c r="H16320" s="14" t="n">
        <v>110.39</v>
      </c>
      <c r="I16320" s="14" t="n">
        <v>45</v>
      </c>
      <c r="J16320" s="23" t="n">
        <f aca="false">IF(AND(E16320="Priority",ISNUMBER('Cost model'!N644)),'Cost model'!N644,'Cost model'!M644)</f>
        <v>105</v>
      </c>
      <c r="K16320" s="14" t="n">
        <f aca="false">J16320-H16320</f>
        <v>-5.39</v>
      </c>
      <c r="L16320" s="14" t="n">
        <f aca="false">G16320-H16320</f>
        <v>-65.39</v>
      </c>
    </row>
    <row r="16321" customFormat="false" ht="15" hidden="false" customHeight="false" outlineLevel="0" collapsed="false">
      <c r="A16321" s="2" t="s">
        <v>124</v>
      </c>
      <c r="B16321" s="2" t="s">
        <v>124</v>
      </c>
      <c r="C16321" s="2" t="s">
        <v>47</v>
      </c>
      <c r="D16321" s="2" t="s">
        <v>12</v>
      </c>
      <c r="E16321" s="2" t="s">
        <v>74</v>
      </c>
      <c r="F16321" s="2" t="s">
        <v>977</v>
      </c>
      <c r="G16321" s="14" t="n">
        <v>9.5</v>
      </c>
      <c r="H16321" s="14" t="n">
        <v>8.16</v>
      </c>
      <c r="I16321" s="14" t="n">
        <v>9.5</v>
      </c>
      <c r="J16321" s="23" t="n">
        <f aca="false">IF(AND(E16321="Priority",ISNUMBER('Cost model'!N320)),'Cost model'!N320,'Cost model'!M320)</f>
        <v>24.5</v>
      </c>
      <c r="K16321" s="14" t="n">
        <f aca="false">J16321-H16321</f>
        <v>16.34</v>
      </c>
      <c r="L16321" s="14" t="n">
        <f aca="false">G16321-H16321</f>
        <v>1.34</v>
      </c>
    </row>
    <row r="16322" customFormat="false" ht="15" hidden="false" customHeight="false" outlineLevel="0" collapsed="false">
      <c r="A16322" s="2" t="s">
        <v>124</v>
      </c>
      <c r="B16322" s="2" t="s">
        <v>124</v>
      </c>
      <c r="C16322" s="2" t="s">
        <v>47</v>
      </c>
      <c r="D16322" s="2" t="s">
        <v>14</v>
      </c>
      <c r="E16322" s="2" t="s">
        <v>74</v>
      </c>
      <c r="F16322" s="2" t="s">
        <v>977</v>
      </c>
      <c r="G16322" s="14" t="n">
        <v>25</v>
      </c>
      <c r="H16322" s="14" t="n">
        <v>36.89</v>
      </c>
      <c r="I16322" s="14" t="n">
        <v>25</v>
      </c>
      <c r="J16322" s="23" t="n">
        <f aca="false">IF(AND(E16322="Priority",ISNUMBER('Cost model'!N326)),'Cost model'!N326,'Cost model'!M326)</f>
        <v>110</v>
      </c>
      <c r="K16322" s="14" t="n">
        <f aca="false">J16322-H16322</f>
        <v>73.11</v>
      </c>
      <c r="L16322" s="14" t="n">
        <f aca="false">G16322-H16322</f>
        <v>-11.89</v>
      </c>
    </row>
    <row r="16323" customFormat="false" ht="15" hidden="false" customHeight="false" outlineLevel="0" collapsed="false">
      <c r="A16323" s="2" t="s">
        <v>221</v>
      </c>
      <c r="B16323" s="2" t="s">
        <v>221</v>
      </c>
      <c r="C16323" s="2" t="s">
        <v>47</v>
      </c>
      <c r="D16323" s="2" t="s">
        <v>12</v>
      </c>
      <c r="E16323" s="2" t="s">
        <v>74</v>
      </c>
      <c r="F16323" s="2" t="s">
        <v>977</v>
      </c>
      <c r="G16323" s="14" t="n">
        <v>9.5</v>
      </c>
      <c r="H16323" s="14" t="n">
        <v>30.11</v>
      </c>
      <c r="I16323" s="14" t="n">
        <v>9.5</v>
      </c>
      <c r="J16323" s="23" t="n">
        <f aca="false">IF(AND(E16323="Priority",ISNUMBER('Cost model'!N740)),'Cost model'!N740,'Cost model'!M740)</f>
        <v>22.5</v>
      </c>
      <c r="K16323" s="14" t="n">
        <f aca="false">J16323-H16323</f>
        <v>-7.61</v>
      </c>
      <c r="L16323" s="14" t="n">
        <f aca="false">G16323-H16323</f>
        <v>-20.61</v>
      </c>
    </row>
    <row r="16324" customFormat="false" ht="15" hidden="false" customHeight="false" outlineLevel="0" collapsed="false">
      <c r="A16324" s="2" t="s">
        <v>221</v>
      </c>
      <c r="B16324" s="2" t="s">
        <v>221</v>
      </c>
      <c r="C16324" s="2" t="s">
        <v>49</v>
      </c>
      <c r="D16324" s="2" t="s">
        <v>10</v>
      </c>
      <c r="E16324" s="2" t="s">
        <v>74</v>
      </c>
      <c r="F16324" s="2" t="s">
        <v>977</v>
      </c>
      <c r="G16324" s="14" t="n">
        <v>17.5</v>
      </c>
      <c r="H16324" s="14" t="n">
        <v>22.99</v>
      </c>
      <c r="I16324" s="14" t="n">
        <v>17.5</v>
      </c>
      <c r="J16324" s="23" t="n">
        <f aca="false">IF(AND(E16324="Priority",ISNUMBER('Cost model'!N739)),'Cost model'!N739,'Cost model'!M739)</f>
        <v>17.5</v>
      </c>
      <c r="K16324" s="14" t="n">
        <f aca="false">J16324-H16324</f>
        <v>-5.49</v>
      </c>
      <c r="L16324" s="14" t="n">
        <f aca="false">G16324-H16324</f>
        <v>-5.49</v>
      </c>
    </row>
    <row r="16325" customFormat="false" ht="15" hidden="false" customHeight="false" outlineLevel="0" collapsed="false">
      <c r="A16325" s="2" t="s">
        <v>174</v>
      </c>
      <c r="B16325" s="2" t="s">
        <v>174</v>
      </c>
      <c r="C16325" s="2" t="s">
        <v>48</v>
      </c>
      <c r="D16325" s="2" t="s">
        <v>10</v>
      </c>
      <c r="E16325" s="2" t="s">
        <v>74</v>
      </c>
      <c r="F16325" s="2" t="s">
        <v>977</v>
      </c>
      <c r="G16325" s="14" t="n">
        <v>12.5</v>
      </c>
      <c r="H16325" s="14" t="n">
        <v>10.57</v>
      </c>
      <c r="I16325" s="14" t="n">
        <v>12.5</v>
      </c>
      <c r="J16325" s="23" t="n">
        <f aca="false">IF(AND(E16325="Priority",ISNUMBER('Cost model'!N168)),'Cost model'!N168,'Cost model'!M168)</f>
        <v>13.5</v>
      </c>
      <c r="K16325" s="14" t="n">
        <f aca="false">J16325-H16325</f>
        <v>2.93</v>
      </c>
      <c r="L16325" s="14" t="n">
        <f aca="false">G16325-H16325</f>
        <v>1.93</v>
      </c>
    </row>
    <row r="16326" customFormat="false" ht="15" hidden="false" customHeight="false" outlineLevel="0" collapsed="false">
      <c r="A16326" s="2" t="s">
        <v>221</v>
      </c>
      <c r="B16326" s="2" t="s">
        <v>221</v>
      </c>
      <c r="C16326" s="2" t="s">
        <v>47</v>
      </c>
      <c r="D16326" s="2" t="s">
        <v>10</v>
      </c>
      <c r="E16326" s="2" t="s">
        <v>83</v>
      </c>
      <c r="F16326" s="2" t="s">
        <v>977</v>
      </c>
      <c r="G16326" s="14" t="n">
        <v>14.5</v>
      </c>
      <c r="H16326" s="14" t="n">
        <v>8.61</v>
      </c>
      <c r="I16326" s="14" t="n">
        <v>14.5</v>
      </c>
      <c r="J16326" s="23" t="n">
        <f aca="false">IF(AND(E16326="Priority",ISNUMBER('Cost model'!N737)),'Cost model'!N737,'Cost model'!M737)</f>
        <v>13.5</v>
      </c>
      <c r="K16326" s="14" t="n">
        <f aca="false">J16326-H16326</f>
        <v>4.89</v>
      </c>
      <c r="L16326" s="14" t="n">
        <f aca="false">G16326-H16326</f>
        <v>5.89</v>
      </c>
    </row>
    <row r="16327" customFormat="false" ht="15" hidden="false" customHeight="false" outlineLevel="0" collapsed="false">
      <c r="A16327" s="2" t="s">
        <v>158</v>
      </c>
      <c r="B16327" s="2" t="s">
        <v>158</v>
      </c>
      <c r="C16327" s="2" t="s">
        <v>47</v>
      </c>
      <c r="D16327" s="2" t="s">
        <v>10</v>
      </c>
      <c r="E16327" s="2" t="s">
        <v>74</v>
      </c>
      <c r="F16327" s="2" t="s">
        <v>977</v>
      </c>
      <c r="G16327" s="14" t="n">
        <v>9.5</v>
      </c>
      <c r="H16327" s="14" t="n">
        <v>12.24</v>
      </c>
      <c r="I16327" s="14" t="n">
        <v>9.5</v>
      </c>
      <c r="J16327" s="23" t="n">
        <f aca="false">IF(AND(E16327="Priority",ISNUMBER('Cost model'!N422)),'Cost model'!N422,'Cost model'!M422)</f>
        <v>8.5</v>
      </c>
      <c r="K16327" s="14" t="n">
        <f aca="false">J16327-H16327</f>
        <v>-3.74</v>
      </c>
      <c r="L16327" s="14" t="n">
        <f aca="false">G16327-H16327</f>
        <v>-2.74</v>
      </c>
    </row>
    <row r="16328" customFormat="false" ht="15" hidden="false" customHeight="false" outlineLevel="0" collapsed="false">
      <c r="A16328" s="2" t="s">
        <v>142</v>
      </c>
      <c r="B16328" s="2" t="s">
        <v>142</v>
      </c>
      <c r="C16328" s="2" t="s">
        <v>48</v>
      </c>
      <c r="D16328" s="2" t="s">
        <v>10</v>
      </c>
      <c r="E16328" s="2" t="s">
        <v>74</v>
      </c>
      <c r="F16328" s="2" t="s">
        <v>977</v>
      </c>
      <c r="G16328" s="14" t="n">
        <v>12.5</v>
      </c>
      <c r="H16328" s="14" t="n">
        <v>26.02</v>
      </c>
      <c r="I16328" s="14" t="n">
        <v>12.5</v>
      </c>
      <c r="J16328" s="23" t="n">
        <f aca="false">IF(AND(E16328="Priority",ISNUMBER('Cost model'!N633)),'Cost model'!N633,'Cost model'!M633)</f>
        <v>11.5</v>
      </c>
      <c r="K16328" s="14" t="n">
        <f aca="false">J16328-H16328</f>
        <v>-14.52</v>
      </c>
      <c r="L16328" s="14" t="n">
        <f aca="false">G16328-H16328</f>
        <v>-13.52</v>
      </c>
    </row>
    <row r="16329" customFormat="false" ht="15" hidden="false" customHeight="false" outlineLevel="0" collapsed="false">
      <c r="A16329" s="2" t="s">
        <v>124</v>
      </c>
      <c r="B16329" s="2" t="s">
        <v>205</v>
      </c>
      <c r="C16329" s="2" t="s">
        <v>48</v>
      </c>
      <c r="D16329" s="2" t="s">
        <v>10</v>
      </c>
      <c r="E16329" s="2" t="s">
        <v>74</v>
      </c>
      <c r="F16329" s="2" t="s">
        <v>976</v>
      </c>
      <c r="G16329" s="14" t="n">
        <v>12.5</v>
      </c>
      <c r="H16329" s="14" t="n">
        <v>15.31</v>
      </c>
      <c r="I16329" s="14" t="n">
        <v>19.5</v>
      </c>
      <c r="J16329" s="23" t="n">
        <f aca="false">IF(AND(E16329="Priority",ISNUMBER('Cost model'!N378)),'Cost model'!N378,'Cost model'!M378)</f>
        <v>18.5</v>
      </c>
      <c r="K16329" s="14" t="n">
        <f aca="false">J16329-H16329</f>
        <v>3.19</v>
      </c>
      <c r="L16329" s="14" t="n">
        <f aca="false">G16329-H16329</f>
        <v>-2.81</v>
      </c>
    </row>
    <row r="16330" customFormat="false" ht="15" hidden="false" customHeight="false" outlineLevel="0" collapsed="false">
      <c r="A16330" s="2" t="s">
        <v>174</v>
      </c>
      <c r="B16330" s="2" t="s">
        <v>174</v>
      </c>
      <c r="C16330" s="2" t="s">
        <v>49</v>
      </c>
      <c r="D16330" s="2" t="s">
        <v>12</v>
      </c>
      <c r="E16330" s="2" t="s">
        <v>74</v>
      </c>
      <c r="F16330" s="2" t="s">
        <v>977</v>
      </c>
      <c r="G16330" s="14" t="n">
        <v>19.5</v>
      </c>
      <c r="H16330" s="14" t="n">
        <v>27.81</v>
      </c>
      <c r="I16330" s="14" t="n">
        <v>19.5</v>
      </c>
      <c r="J16330" s="23" t="n">
        <f aca="false">IF(AND(E16330="Priority",ISNUMBER('Cost model'!N172)),'Cost model'!N172,'Cost model'!M172)</f>
        <v>45</v>
      </c>
      <c r="K16330" s="14" t="n">
        <f aca="false">J16330-H16330</f>
        <v>17.19</v>
      </c>
      <c r="L16330" s="14" t="n">
        <f aca="false">G16330-H16330</f>
        <v>-8.31</v>
      </c>
    </row>
    <row r="16331" customFormat="false" ht="15" hidden="false" customHeight="false" outlineLevel="0" collapsed="false">
      <c r="A16331" s="2" t="s">
        <v>124</v>
      </c>
      <c r="B16331" s="2" t="s">
        <v>124</v>
      </c>
      <c r="C16331" s="2" t="s">
        <v>47</v>
      </c>
      <c r="D16331" s="2" t="s">
        <v>10</v>
      </c>
      <c r="E16331" s="2" t="s">
        <v>74</v>
      </c>
      <c r="F16331" s="2" t="s">
        <v>977</v>
      </c>
      <c r="G16331" s="14" t="n">
        <v>9.5</v>
      </c>
      <c r="H16331" s="14" t="n">
        <v>28.94</v>
      </c>
      <c r="I16331" s="14" t="n">
        <v>9.5</v>
      </c>
      <c r="J16331" s="23" t="n">
        <f aca="false">IF(AND(E16331="Priority",ISNUMBER('Cost model'!N317)),'Cost model'!N317,'Cost model'!M317)</f>
        <v>10.5</v>
      </c>
      <c r="K16331" s="14" t="n">
        <f aca="false">J16331-H16331</f>
        <v>-18.44</v>
      </c>
      <c r="L16331" s="14" t="n">
        <f aca="false">G16331-H16331</f>
        <v>-19.44</v>
      </c>
    </row>
    <row r="16332" customFormat="false" ht="15" hidden="false" customHeight="false" outlineLevel="0" collapsed="false">
      <c r="A16332" s="2" t="s">
        <v>174</v>
      </c>
      <c r="B16332" s="2" t="s">
        <v>142</v>
      </c>
      <c r="C16332" s="2" t="s">
        <v>49</v>
      </c>
      <c r="D16332" s="2" t="s">
        <v>12</v>
      </c>
      <c r="E16332" s="2" t="s">
        <v>74</v>
      </c>
      <c r="F16332" s="2" t="s">
        <v>976</v>
      </c>
      <c r="G16332" s="14" t="n">
        <v>19.5</v>
      </c>
      <c r="H16332" s="14" t="n">
        <v>21.86</v>
      </c>
      <c r="I16332" s="14" t="n">
        <v>19.5</v>
      </c>
      <c r="J16332" s="23" t="n">
        <f aca="false">IF(AND(E16332="Priority",ISNUMBER('Cost model'!N127)),'Cost model'!N127,'Cost model'!M127)</f>
        <v>50</v>
      </c>
      <c r="K16332" s="14" t="n">
        <f aca="false">J16332-H16332</f>
        <v>28.14</v>
      </c>
      <c r="L16332" s="14" t="n">
        <f aca="false">G16332-H16332</f>
        <v>-2.36</v>
      </c>
    </row>
    <row r="16333" customFormat="false" ht="15" hidden="false" customHeight="false" outlineLevel="0" collapsed="false">
      <c r="A16333" s="2" t="s">
        <v>174</v>
      </c>
      <c r="B16333" s="2" t="s">
        <v>174</v>
      </c>
      <c r="C16333" s="2" t="s">
        <v>48</v>
      </c>
      <c r="D16333" s="2" t="s">
        <v>12</v>
      </c>
      <c r="E16333" s="2" t="s">
        <v>74</v>
      </c>
      <c r="F16333" s="2" t="s">
        <v>977</v>
      </c>
      <c r="G16333" s="14" t="n">
        <v>12.5</v>
      </c>
      <c r="H16333" s="14" t="n">
        <v>44.2</v>
      </c>
      <c r="I16333" s="14" t="n">
        <v>12.5</v>
      </c>
      <c r="J16333" s="23" t="n">
        <f aca="false">IF(AND(E16333="Priority",ISNUMBER('Cost model'!N171)),'Cost model'!N171,'Cost model'!M171)</f>
        <v>40</v>
      </c>
      <c r="K16333" s="14" t="n">
        <f aca="false">J16333-H16333</f>
        <v>-4.2</v>
      </c>
      <c r="L16333" s="14" t="n">
        <f aca="false">G16333-H16333</f>
        <v>-31.7</v>
      </c>
    </row>
    <row r="16334" customFormat="false" ht="15" hidden="false" customHeight="false" outlineLevel="0" collapsed="false">
      <c r="A16334" s="2" t="s">
        <v>124</v>
      </c>
      <c r="B16334" s="2" t="s">
        <v>124</v>
      </c>
      <c r="C16334" s="2" t="s">
        <v>47</v>
      </c>
      <c r="D16334" s="2" t="s">
        <v>10</v>
      </c>
      <c r="E16334" s="2" t="s">
        <v>74</v>
      </c>
      <c r="F16334" s="2" t="s">
        <v>977</v>
      </c>
      <c r="G16334" s="14" t="n">
        <v>9.5</v>
      </c>
      <c r="H16334" s="14" t="n">
        <v>7.95</v>
      </c>
      <c r="I16334" s="14" t="n">
        <v>9.5</v>
      </c>
      <c r="J16334" s="23" t="n">
        <f aca="false">IF(AND(E16334="Priority",ISNUMBER('Cost model'!N317)),'Cost model'!N317,'Cost model'!M317)</f>
        <v>10.5</v>
      </c>
      <c r="K16334" s="14" t="n">
        <f aca="false">J16334-H16334</f>
        <v>2.55</v>
      </c>
      <c r="L16334" s="14" t="n">
        <f aca="false">G16334-H16334</f>
        <v>1.55</v>
      </c>
    </row>
    <row r="16335" customFormat="false" ht="15" hidden="false" customHeight="false" outlineLevel="0" collapsed="false">
      <c r="A16335" s="2" t="s">
        <v>174</v>
      </c>
      <c r="B16335" s="2" t="s">
        <v>174</v>
      </c>
      <c r="C16335" s="2" t="s">
        <v>48</v>
      </c>
      <c r="D16335" s="2" t="s">
        <v>15</v>
      </c>
      <c r="E16335" s="2" t="s">
        <v>74</v>
      </c>
      <c r="F16335" s="2" t="s">
        <v>977</v>
      </c>
      <c r="G16335" s="14" t="n">
        <v>85</v>
      </c>
      <c r="H16335" s="14" t="n">
        <v>206.98</v>
      </c>
      <c r="I16335" s="14" t="n">
        <v>85</v>
      </c>
      <c r="J16335" s="23" t="n">
        <f aca="false">IF(AND(E16335="Priority",ISNUMBER('Cost model'!N180)),'Cost model'!N180,'Cost model'!M180)</f>
        <v>150</v>
      </c>
      <c r="K16335" s="14" t="n">
        <f aca="false">J16335-H16335</f>
        <v>-56.98</v>
      </c>
      <c r="L16335" s="14" t="n">
        <f aca="false">G16335-H16335</f>
        <v>-121.98</v>
      </c>
    </row>
    <row r="16336" customFormat="false" ht="15" hidden="false" customHeight="false" outlineLevel="0" collapsed="false">
      <c r="A16336" s="2" t="s">
        <v>124</v>
      </c>
      <c r="B16336" s="2" t="s">
        <v>124</v>
      </c>
      <c r="C16336" s="2" t="s">
        <v>48</v>
      </c>
      <c r="D16336" s="2" t="s">
        <v>12</v>
      </c>
      <c r="E16336" s="2" t="s">
        <v>83</v>
      </c>
      <c r="F16336" s="2" t="s">
        <v>977</v>
      </c>
      <c r="G16336" s="14" t="n">
        <v>19.5</v>
      </c>
      <c r="H16336" s="14" t="n">
        <v>44.2</v>
      </c>
      <c r="I16336" s="14" t="n">
        <v>19.5</v>
      </c>
      <c r="J16336" s="23" t="n">
        <f aca="false">IF(AND(E16336="Priority",ISNUMBER('Cost model'!N321)),'Cost model'!N321,'Cost model'!M321)</f>
        <v>55</v>
      </c>
      <c r="K16336" s="14" t="n">
        <f aca="false">J16336-H16336</f>
        <v>10.8</v>
      </c>
      <c r="L16336" s="14" t="n">
        <f aca="false">G16336-H16336</f>
        <v>-24.7</v>
      </c>
    </row>
    <row r="16337" customFormat="false" ht="15" hidden="false" customHeight="false" outlineLevel="0" collapsed="false">
      <c r="A16337" s="2" t="s">
        <v>158</v>
      </c>
      <c r="B16337" s="2" t="s">
        <v>158</v>
      </c>
      <c r="C16337" s="2" t="s">
        <v>47</v>
      </c>
      <c r="D16337" s="2" t="s">
        <v>10</v>
      </c>
      <c r="E16337" s="2" t="s">
        <v>74</v>
      </c>
      <c r="F16337" s="2" t="s">
        <v>977</v>
      </c>
      <c r="G16337" s="14" t="n">
        <v>9.5</v>
      </c>
      <c r="H16337" s="14" t="n">
        <v>8.61</v>
      </c>
      <c r="I16337" s="14" t="n">
        <v>9.5</v>
      </c>
      <c r="J16337" s="23" t="n">
        <f aca="false">IF(AND(E16337="Priority",ISNUMBER('Cost model'!N422)),'Cost model'!N422,'Cost model'!M422)</f>
        <v>8.5</v>
      </c>
      <c r="K16337" s="14" t="n">
        <f aca="false">J16337-H16337</f>
        <v>-0.109999999999999</v>
      </c>
      <c r="L16337" s="14" t="n">
        <f aca="false">G16337-H16337</f>
        <v>0.890000000000001</v>
      </c>
    </row>
    <row r="16338" customFormat="false" ht="15" hidden="false" customHeight="false" outlineLevel="0" collapsed="false">
      <c r="A16338" s="2" t="s">
        <v>124</v>
      </c>
      <c r="B16338" s="2" t="s">
        <v>124</v>
      </c>
      <c r="C16338" s="2" t="s">
        <v>48</v>
      </c>
      <c r="D16338" s="2" t="s">
        <v>12</v>
      </c>
      <c r="E16338" s="2" t="s">
        <v>74</v>
      </c>
      <c r="F16338" s="2" t="s">
        <v>977</v>
      </c>
      <c r="G16338" s="14" t="n">
        <v>12.5</v>
      </c>
      <c r="H16338" s="14" t="n">
        <v>29.18</v>
      </c>
      <c r="I16338" s="14" t="n">
        <v>12.5</v>
      </c>
      <c r="J16338" s="23" t="n">
        <f aca="false">IF(AND(E16338="Priority",ISNUMBER('Cost model'!N321)),'Cost model'!N321,'Cost model'!M321)</f>
        <v>40</v>
      </c>
      <c r="K16338" s="14" t="n">
        <f aca="false">J16338-H16338</f>
        <v>10.82</v>
      </c>
      <c r="L16338" s="14" t="n">
        <f aca="false">G16338-H16338</f>
        <v>-16.68</v>
      </c>
    </row>
    <row r="16339" customFormat="false" ht="15" hidden="false" customHeight="false" outlineLevel="0" collapsed="false">
      <c r="A16339" s="2" t="s">
        <v>124</v>
      </c>
      <c r="B16339" s="2" t="s">
        <v>124</v>
      </c>
      <c r="C16339" s="2" t="s">
        <v>48</v>
      </c>
      <c r="D16339" s="2" t="s">
        <v>10</v>
      </c>
      <c r="E16339" s="2" t="s">
        <v>74</v>
      </c>
      <c r="F16339" s="2" t="s">
        <v>977</v>
      </c>
      <c r="G16339" s="14" t="n">
        <v>12.5</v>
      </c>
      <c r="H16339" s="14" t="n">
        <v>11.74</v>
      </c>
      <c r="I16339" s="14" t="n">
        <v>12.5</v>
      </c>
      <c r="J16339" s="23" t="n">
        <f aca="false">IF(AND(E16339="Priority",ISNUMBER('Cost model'!N318)),'Cost model'!N318,'Cost model'!M318)</f>
        <v>14.5</v>
      </c>
      <c r="K16339" s="14" t="n">
        <f aca="false">J16339-H16339</f>
        <v>2.76</v>
      </c>
      <c r="L16339" s="14" t="n">
        <f aca="false">G16339-H16339</f>
        <v>0.76</v>
      </c>
    </row>
    <row r="16340" customFormat="false" ht="15" hidden="false" customHeight="false" outlineLevel="0" collapsed="false">
      <c r="A16340" s="2" t="s">
        <v>142</v>
      </c>
      <c r="B16340" s="2" t="s">
        <v>142</v>
      </c>
      <c r="C16340" s="2" t="s">
        <v>47</v>
      </c>
      <c r="D16340" s="2" t="s">
        <v>10</v>
      </c>
      <c r="E16340" s="2" t="s">
        <v>74</v>
      </c>
      <c r="F16340" s="2" t="s">
        <v>977</v>
      </c>
      <c r="G16340" s="14" t="n">
        <v>9.5</v>
      </c>
      <c r="H16340" s="14" t="n">
        <v>6.68</v>
      </c>
      <c r="I16340" s="14" t="n">
        <v>9.5</v>
      </c>
      <c r="J16340" s="23" t="n">
        <f aca="false">IF(AND(E16340="Priority",ISNUMBER('Cost model'!N632)),'Cost model'!N632,'Cost model'!M632)</f>
        <v>9.5</v>
      </c>
      <c r="K16340" s="14" t="n">
        <f aca="false">J16340-H16340</f>
        <v>2.82</v>
      </c>
      <c r="L16340" s="14" t="n">
        <f aca="false">G16340-H16340</f>
        <v>2.82</v>
      </c>
    </row>
    <row r="16341" customFormat="false" ht="15" hidden="false" customHeight="false" outlineLevel="0" collapsed="false">
      <c r="A16341" s="2" t="s">
        <v>174</v>
      </c>
      <c r="B16341" s="2" t="s">
        <v>142</v>
      </c>
      <c r="C16341" s="2" t="s">
        <v>49</v>
      </c>
      <c r="D16341" s="2" t="s">
        <v>10</v>
      </c>
      <c r="E16341" s="2" t="s">
        <v>74</v>
      </c>
      <c r="F16341" s="2" t="s">
        <v>976</v>
      </c>
      <c r="G16341" s="14" t="n">
        <v>17.5</v>
      </c>
      <c r="H16341" s="14" t="n">
        <v>22.98</v>
      </c>
      <c r="I16341" s="14" t="n">
        <v>17.5</v>
      </c>
      <c r="J16341" s="23" t="n">
        <f aca="false">IF(AND(E16341="Priority",ISNUMBER('Cost model'!N124)),'Cost model'!N124,'Cost model'!M124)</f>
        <v>21.5</v>
      </c>
      <c r="K16341" s="14" t="n">
        <f aca="false">J16341-H16341</f>
        <v>-1.48</v>
      </c>
      <c r="L16341" s="14" t="n">
        <f aca="false">G16341-H16341</f>
        <v>-5.48</v>
      </c>
    </row>
    <row r="16342" customFormat="false" ht="15" hidden="false" customHeight="false" outlineLevel="0" collapsed="false">
      <c r="A16342" s="2" t="s">
        <v>221</v>
      </c>
      <c r="B16342" s="2" t="s">
        <v>221</v>
      </c>
      <c r="C16342" s="2" t="s">
        <v>47</v>
      </c>
      <c r="D16342" s="2" t="s">
        <v>10</v>
      </c>
      <c r="E16342" s="2" t="s">
        <v>74</v>
      </c>
      <c r="F16342" s="2" t="s">
        <v>977</v>
      </c>
      <c r="G16342" s="14" t="n">
        <v>9.5</v>
      </c>
      <c r="H16342" s="14" t="n">
        <v>7.82</v>
      </c>
      <c r="I16342" s="14" t="n">
        <v>9.5</v>
      </c>
      <c r="J16342" s="23" t="n">
        <f aca="false">IF(AND(E16342="Priority",ISNUMBER('Cost model'!N737)),'Cost model'!N737,'Cost model'!M737)</f>
        <v>8.5</v>
      </c>
      <c r="K16342" s="14" t="n">
        <f aca="false">J16342-H16342</f>
        <v>0.68</v>
      </c>
      <c r="L16342" s="14" t="n">
        <f aca="false">G16342-H16342</f>
        <v>1.68</v>
      </c>
    </row>
    <row r="16343" customFormat="false" ht="15" hidden="false" customHeight="false" outlineLevel="0" collapsed="false">
      <c r="A16343" s="2" t="s">
        <v>205</v>
      </c>
      <c r="B16343" s="2" t="s">
        <v>158</v>
      </c>
      <c r="C16343" s="2" t="s">
        <v>48</v>
      </c>
      <c r="D16343" s="2" t="s">
        <v>10</v>
      </c>
      <c r="E16343" s="2" t="s">
        <v>74</v>
      </c>
      <c r="F16343" s="2" t="s">
        <v>976</v>
      </c>
      <c r="G16343" s="14" t="n">
        <v>14.5</v>
      </c>
      <c r="H16343" s="14" t="n">
        <v>12.1</v>
      </c>
      <c r="I16343" s="14"/>
      <c r="J16343" s="23" t="n">
        <f aca="false">IF(AND(E16343="Priority",ISNUMBER('Cost model'!N618)),'Cost model'!N618,'Cost model'!M618)</f>
        <v>16.5</v>
      </c>
      <c r="K16343" s="14" t="n">
        <f aca="false">J16343-H16343</f>
        <v>4.4</v>
      </c>
      <c r="L16343" s="14" t="n">
        <f aca="false">G16343-H16343</f>
        <v>2.4</v>
      </c>
    </row>
    <row r="16344" customFormat="false" ht="15" hidden="false" customHeight="false" outlineLevel="0" collapsed="false">
      <c r="A16344" s="2" t="s">
        <v>174</v>
      </c>
      <c r="B16344" s="2" t="s">
        <v>174</v>
      </c>
      <c r="C16344" s="2" t="s">
        <v>47</v>
      </c>
      <c r="D16344" s="2" t="s">
        <v>10</v>
      </c>
      <c r="E16344" s="2" t="s">
        <v>74</v>
      </c>
      <c r="F16344" s="2" t="s">
        <v>977</v>
      </c>
      <c r="G16344" s="14" t="n">
        <v>9.5</v>
      </c>
      <c r="H16344" s="14" t="n">
        <v>6.63</v>
      </c>
      <c r="I16344" s="14" t="n">
        <v>9.5</v>
      </c>
      <c r="J16344" s="23" t="n">
        <f aca="false">IF(AND(E16344="Priority",ISNUMBER('Cost model'!N167)),'Cost model'!N167,'Cost model'!M167)</f>
        <v>8.5</v>
      </c>
      <c r="K16344" s="14" t="n">
        <f aca="false">J16344-H16344</f>
        <v>1.87</v>
      </c>
      <c r="L16344" s="14" t="n">
        <f aca="false">G16344-H16344</f>
        <v>2.87</v>
      </c>
    </row>
    <row r="16345" customFormat="false" ht="15" hidden="false" customHeight="false" outlineLevel="0" collapsed="false">
      <c r="A16345" s="2" t="s">
        <v>124</v>
      </c>
      <c r="B16345" s="2" t="s">
        <v>124</v>
      </c>
      <c r="C16345" s="2" t="s">
        <v>48</v>
      </c>
      <c r="D16345" s="2" t="s">
        <v>10</v>
      </c>
      <c r="E16345" s="2" t="s">
        <v>74</v>
      </c>
      <c r="F16345" s="2" t="s">
        <v>977</v>
      </c>
      <c r="G16345" s="14" t="n">
        <v>12.5</v>
      </c>
      <c r="H16345" s="14" t="n">
        <v>10.81</v>
      </c>
      <c r="I16345" s="14" t="n">
        <v>12.5</v>
      </c>
      <c r="J16345" s="23" t="n">
        <f aca="false">IF(AND(E16345="Priority",ISNUMBER('Cost model'!N318)),'Cost model'!N318,'Cost model'!M318)</f>
        <v>14.5</v>
      </c>
      <c r="K16345" s="14" t="n">
        <f aca="false">J16345-H16345</f>
        <v>3.69</v>
      </c>
      <c r="L16345" s="14" t="n">
        <f aca="false">G16345-H16345</f>
        <v>1.69</v>
      </c>
    </row>
    <row r="16346" customFormat="false" ht="15" hidden="false" customHeight="false" outlineLevel="0" collapsed="false">
      <c r="A16346" s="2" t="s">
        <v>174</v>
      </c>
      <c r="B16346" s="2" t="s">
        <v>174</v>
      </c>
      <c r="C16346" s="2" t="s">
        <v>47</v>
      </c>
      <c r="D16346" s="2" t="s">
        <v>10</v>
      </c>
      <c r="E16346" s="2" t="s">
        <v>74</v>
      </c>
      <c r="F16346" s="2" t="s">
        <v>977</v>
      </c>
      <c r="G16346" s="14" t="n">
        <v>9.5</v>
      </c>
      <c r="H16346" s="14" t="n">
        <v>9.03</v>
      </c>
      <c r="I16346" s="14" t="n">
        <v>9.5</v>
      </c>
      <c r="J16346" s="23" t="n">
        <f aca="false">IF(AND(E16346="Priority",ISNUMBER('Cost model'!N167)),'Cost model'!N167,'Cost model'!M167)</f>
        <v>8.5</v>
      </c>
      <c r="K16346" s="14" t="n">
        <f aca="false">J16346-H16346</f>
        <v>-0.529999999999999</v>
      </c>
      <c r="L16346" s="14" t="n">
        <f aca="false">G16346-H16346</f>
        <v>0.470000000000001</v>
      </c>
    </row>
    <row r="16347" customFormat="false" ht="15" hidden="false" customHeight="false" outlineLevel="0" collapsed="false">
      <c r="A16347" s="2" t="s">
        <v>174</v>
      </c>
      <c r="B16347" s="2" t="s">
        <v>174</v>
      </c>
      <c r="C16347" s="2" t="s">
        <v>49</v>
      </c>
      <c r="D16347" s="2" t="s">
        <v>14</v>
      </c>
      <c r="E16347" s="2" t="s">
        <v>74</v>
      </c>
      <c r="F16347" s="2" t="s">
        <v>977</v>
      </c>
      <c r="G16347" s="14" t="n">
        <v>85</v>
      </c>
      <c r="H16347" s="14" t="n">
        <v>131.62</v>
      </c>
      <c r="I16347" s="14" t="n">
        <v>85</v>
      </c>
      <c r="J16347" s="23" t="n">
        <f aca="false">IF(AND(E16347="Priority",ISNUMBER('Cost model'!N178)),'Cost model'!N178,'Cost model'!M178)</f>
        <v>145</v>
      </c>
      <c r="K16347" s="14" t="n">
        <f aca="false">J16347-H16347</f>
        <v>13.38</v>
      </c>
      <c r="L16347" s="14" t="n">
        <f aca="false">G16347-H16347</f>
        <v>-46.62</v>
      </c>
    </row>
    <row r="16348" customFormat="false" ht="15" hidden="false" customHeight="false" outlineLevel="0" collapsed="false">
      <c r="A16348" s="2" t="s">
        <v>174</v>
      </c>
      <c r="B16348" s="2" t="s">
        <v>174</v>
      </c>
      <c r="C16348" s="2" t="s">
        <v>49</v>
      </c>
      <c r="D16348" s="2" t="s">
        <v>12</v>
      </c>
      <c r="E16348" s="2" t="s">
        <v>74</v>
      </c>
      <c r="F16348" s="2" t="s">
        <v>977</v>
      </c>
      <c r="G16348" s="14" t="n">
        <v>19.5</v>
      </c>
      <c r="H16348" s="14" t="n">
        <v>49.7</v>
      </c>
      <c r="I16348" s="14" t="n">
        <v>19.5</v>
      </c>
      <c r="J16348" s="23" t="n">
        <f aca="false">IF(AND(E16348="Priority",ISNUMBER('Cost model'!N172)),'Cost model'!N172,'Cost model'!M172)</f>
        <v>45</v>
      </c>
      <c r="K16348" s="14" t="n">
        <f aca="false">J16348-H16348</f>
        <v>-4.7</v>
      </c>
      <c r="L16348" s="14" t="n">
        <f aca="false">G16348-H16348</f>
        <v>-30.2</v>
      </c>
    </row>
    <row r="16349" customFormat="false" ht="15" hidden="false" customHeight="false" outlineLevel="0" collapsed="false">
      <c r="A16349" s="2" t="s">
        <v>124</v>
      </c>
      <c r="B16349" s="2" t="s">
        <v>124</v>
      </c>
      <c r="C16349" s="2" t="s">
        <v>47</v>
      </c>
      <c r="D16349" s="2" t="s">
        <v>10</v>
      </c>
      <c r="E16349" s="2" t="s">
        <v>83</v>
      </c>
      <c r="F16349" s="2" t="s">
        <v>977</v>
      </c>
      <c r="G16349" s="14" t="n">
        <v>14.5</v>
      </c>
      <c r="H16349" s="14" t="n">
        <v>22.98</v>
      </c>
      <c r="I16349" s="14" t="n">
        <v>14.5</v>
      </c>
      <c r="J16349" s="23" t="n">
        <f aca="false">IF(AND(E16349="Priority",ISNUMBER('Cost model'!N317)),'Cost model'!N317,'Cost model'!M317)</f>
        <v>15.5</v>
      </c>
      <c r="K16349" s="14" t="n">
        <f aca="false">J16349-H16349</f>
        <v>-7.48</v>
      </c>
      <c r="L16349" s="14" t="n">
        <f aca="false">G16349-H16349</f>
        <v>-8.48</v>
      </c>
    </row>
    <row r="16350" customFormat="false" ht="15" hidden="false" customHeight="false" outlineLevel="0" collapsed="false">
      <c r="A16350" s="2" t="s">
        <v>124</v>
      </c>
      <c r="B16350" s="2" t="s">
        <v>124</v>
      </c>
      <c r="C16350" s="2" t="s">
        <v>47</v>
      </c>
      <c r="D16350" s="2" t="s">
        <v>12</v>
      </c>
      <c r="E16350" s="2" t="s">
        <v>74</v>
      </c>
      <c r="F16350" s="2" t="s">
        <v>977</v>
      </c>
      <c r="G16350" s="14" t="n">
        <v>9.5</v>
      </c>
      <c r="H16350" s="14" t="n">
        <v>29.02</v>
      </c>
      <c r="I16350" s="14" t="n">
        <v>9.5</v>
      </c>
      <c r="J16350" s="23" t="n">
        <f aca="false">IF(AND(E16350="Priority",ISNUMBER('Cost model'!N320)),'Cost model'!N320,'Cost model'!M320)</f>
        <v>24.5</v>
      </c>
      <c r="K16350" s="14" t="n">
        <f aca="false">J16350-H16350</f>
        <v>-4.52</v>
      </c>
      <c r="L16350" s="14" t="n">
        <f aca="false">G16350-H16350</f>
        <v>-19.52</v>
      </c>
    </row>
    <row r="16351" customFormat="false" ht="15" hidden="false" customHeight="false" outlineLevel="0" collapsed="false">
      <c r="A16351" s="2" t="s">
        <v>124</v>
      </c>
      <c r="B16351" s="2" t="s">
        <v>124</v>
      </c>
      <c r="C16351" s="2" t="s">
        <v>48</v>
      </c>
      <c r="D16351" s="2" t="s">
        <v>14</v>
      </c>
      <c r="E16351" s="2" t="s">
        <v>74</v>
      </c>
      <c r="F16351" s="2" t="s">
        <v>977</v>
      </c>
      <c r="G16351" s="14" t="n">
        <v>45</v>
      </c>
      <c r="H16351" s="14" t="n">
        <v>105.17</v>
      </c>
      <c r="I16351" s="14" t="n">
        <v>45</v>
      </c>
      <c r="J16351" s="23" t="n">
        <f aca="false">IF(AND(E16351="Priority",ISNUMBER('Cost model'!N327)),'Cost model'!N327,'Cost model'!M327)</f>
        <v>130</v>
      </c>
      <c r="K16351" s="14" t="n">
        <f aca="false">J16351-H16351</f>
        <v>24.83</v>
      </c>
      <c r="L16351" s="14" t="n">
        <f aca="false">G16351-H16351</f>
        <v>-60.17</v>
      </c>
    </row>
    <row r="16352" customFormat="false" ht="15" hidden="false" customHeight="false" outlineLevel="0" collapsed="false">
      <c r="A16352" s="2" t="s">
        <v>174</v>
      </c>
      <c r="B16352" s="2" t="s">
        <v>174</v>
      </c>
      <c r="C16352" s="2" t="s">
        <v>48</v>
      </c>
      <c r="D16352" s="2" t="s">
        <v>13</v>
      </c>
      <c r="E16352" s="2" t="s">
        <v>74</v>
      </c>
      <c r="F16352" s="2" t="s">
        <v>977</v>
      </c>
      <c r="G16352" s="14" t="n">
        <v>24.5</v>
      </c>
      <c r="H16352" s="14" t="n">
        <v>114.27</v>
      </c>
      <c r="I16352" s="14" t="n">
        <v>24.5</v>
      </c>
      <c r="J16352" s="23" t="n">
        <f aca="false">IF(AND(E16352="Priority",ISNUMBER('Cost model'!N174)),'Cost model'!N174,'Cost model'!M174)</f>
        <v>70</v>
      </c>
      <c r="K16352" s="14" t="n">
        <f aca="false">J16352-H16352</f>
        <v>-44.27</v>
      </c>
      <c r="L16352" s="14" t="n">
        <f aca="false">G16352-H16352</f>
        <v>-89.77</v>
      </c>
    </row>
    <row r="16353" customFormat="false" ht="15" hidden="false" customHeight="false" outlineLevel="0" collapsed="false">
      <c r="A16353" s="2" t="s">
        <v>158</v>
      </c>
      <c r="B16353" s="2" t="s">
        <v>158</v>
      </c>
      <c r="C16353" s="2" t="s">
        <v>49</v>
      </c>
      <c r="D16353" s="2" t="s">
        <v>12</v>
      </c>
      <c r="E16353" s="2" t="s">
        <v>74</v>
      </c>
      <c r="F16353" s="2" t="s">
        <v>977</v>
      </c>
      <c r="G16353" s="14" t="n">
        <v>19.5</v>
      </c>
      <c r="H16353" s="14" t="n">
        <v>69.87</v>
      </c>
      <c r="I16353" s="14" t="n">
        <v>19.5</v>
      </c>
      <c r="J16353" s="23" t="n">
        <f aca="false">IF(AND(E16353="Priority",ISNUMBER('Cost model'!N427)),'Cost model'!N427,'Cost model'!M427)</f>
        <v>28.5</v>
      </c>
      <c r="K16353" s="14" t="n">
        <f aca="false">J16353-H16353</f>
        <v>-41.37</v>
      </c>
      <c r="L16353" s="14" t="n">
        <f aca="false">G16353-H16353</f>
        <v>-50.37</v>
      </c>
    </row>
    <row r="16354" customFormat="false" ht="15" hidden="false" customHeight="false" outlineLevel="0" collapsed="false">
      <c r="A16354" s="2" t="s">
        <v>174</v>
      </c>
      <c r="B16354" s="2" t="s">
        <v>124</v>
      </c>
      <c r="C16354" s="2" t="s">
        <v>47</v>
      </c>
      <c r="D16354" s="2" t="s">
        <v>10</v>
      </c>
      <c r="E16354" s="2" t="s">
        <v>74</v>
      </c>
      <c r="F16354" s="2" t="s">
        <v>976</v>
      </c>
      <c r="G16354" s="14" t="n">
        <v>9.5</v>
      </c>
      <c r="H16354" s="14" t="n">
        <v>8.24</v>
      </c>
      <c r="I16354" s="14" t="n">
        <v>9.5</v>
      </c>
      <c r="J16354" s="23" t="n">
        <f aca="false">IF(AND(E16354="Priority",ISNUMBER('Cost model'!N107)),'Cost model'!N107,'Cost model'!M107)</f>
        <v>12.5</v>
      </c>
      <c r="K16354" s="14" t="n">
        <f aca="false">J16354-H16354</f>
        <v>4.26</v>
      </c>
      <c r="L16354" s="14" t="n">
        <f aca="false">G16354-H16354</f>
        <v>1.26</v>
      </c>
    </row>
    <row r="16355" customFormat="false" ht="15" hidden="false" customHeight="false" outlineLevel="0" collapsed="false">
      <c r="A16355" s="2" t="s">
        <v>221</v>
      </c>
      <c r="B16355" s="2" t="s">
        <v>124</v>
      </c>
      <c r="C16355" s="2" t="s">
        <v>49</v>
      </c>
      <c r="D16355" s="2" t="s">
        <v>10</v>
      </c>
      <c r="E16355" s="2" t="s">
        <v>74</v>
      </c>
      <c r="F16355" s="2" t="s">
        <v>976</v>
      </c>
      <c r="G16355" s="14" t="n">
        <v>17.5</v>
      </c>
      <c r="H16355" s="14" t="n">
        <v>16.62</v>
      </c>
      <c r="I16355" s="14" t="n">
        <v>19.5</v>
      </c>
      <c r="J16355" s="23" t="n">
        <f aca="false">IF(AND(E16355="Priority",ISNUMBER('Cost model'!N799)),'Cost model'!N799,'Cost model'!M799)</f>
        <v>20.5</v>
      </c>
      <c r="K16355" s="14" t="n">
        <f aca="false">J16355-H16355</f>
        <v>3.88</v>
      </c>
      <c r="L16355" s="14" t="n">
        <f aca="false">G16355-H16355</f>
        <v>0.879999999999999</v>
      </c>
    </row>
    <row r="16356" customFormat="false" ht="15" hidden="false" customHeight="false" outlineLevel="0" collapsed="false">
      <c r="A16356" s="2" t="s">
        <v>124</v>
      </c>
      <c r="B16356" s="2" t="s">
        <v>123</v>
      </c>
      <c r="C16356" s="2" t="s">
        <v>47</v>
      </c>
      <c r="D16356" s="2" t="s">
        <v>10</v>
      </c>
      <c r="E16356" s="2" t="s">
        <v>74</v>
      </c>
      <c r="F16356" s="2" t="s">
        <v>976</v>
      </c>
      <c r="G16356" s="14" t="n">
        <v>9.5</v>
      </c>
      <c r="H16356" s="14" t="n">
        <v>8.83</v>
      </c>
      <c r="I16356" s="14" t="n">
        <v>19.5</v>
      </c>
      <c r="J16356" s="23" t="n">
        <f aca="false">IF(AND(E16356="Priority",ISNUMBER('Cost model'!N392)),'Cost model'!N392,'Cost model'!M392)</f>
        <v>13.5</v>
      </c>
      <c r="K16356" s="14" t="n">
        <f aca="false">J16356-H16356</f>
        <v>4.67</v>
      </c>
      <c r="L16356" s="14" t="n">
        <f aca="false">G16356-H16356</f>
        <v>0.67</v>
      </c>
    </row>
    <row r="16357" customFormat="false" ht="15" hidden="false" customHeight="false" outlineLevel="0" collapsed="false">
      <c r="A16357" s="2" t="s">
        <v>124</v>
      </c>
      <c r="B16357" s="2" t="s">
        <v>124</v>
      </c>
      <c r="C16357" s="2" t="s">
        <v>49</v>
      </c>
      <c r="D16357" s="2" t="s">
        <v>10</v>
      </c>
      <c r="E16357" s="2" t="s">
        <v>74</v>
      </c>
      <c r="F16357" s="2" t="s">
        <v>977</v>
      </c>
      <c r="G16357" s="14" t="n">
        <v>17.5</v>
      </c>
      <c r="H16357" s="14" t="n">
        <v>18.82</v>
      </c>
      <c r="I16357" s="14" t="n">
        <v>17.5</v>
      </c>
      <c r="J16357" s="23" t="n">
        <f aca="false">IF(AND(E16357="Priority",ISNUMBER('Cost model'!N319)),'Cost model'!N319,'Cost model'!M319)</f>
        <v>16.5</v>
      </c>
      <c r="K16357" s="14" t="n">
        <f aca="false">J16357-H16357</f>
        <v>-2.32</v>
      </c>
      <c r="L16357" s="14" t="n">
        <f aca="false">G16357-H16357</f>
        <v>-1.32</v>
      </c>
    </row>
    <row r="16358" customFormat="false" ht="15" hidden="false" customHeight="false" outlineLevel="0" collapsed="false">
      <c r="A16358" s="2" t="s">
        <v>221</v>
      </c>
      <c r="B16358" s="2" t="s">
        <v>221</v>
      </c>
      <c r="C16358" s="2" t="s">
        <v>48</v>
      </c>
      <c r="D16358" s="2" t="s">
        <v>10</v>
      </c>
      <c r="E16358" s="2" t="s">
        <v>74</v>
      </c>
      <c r="F16358" s="2" t="s">
        <v>977</v>
      </c>
      <c r="G16358" s="14" t="n">
        <v>12.5</v>
      </c>
      <c r="H16358" s="14" t="n">
        <v>10.81</v>
      </c>
      <c r="I16358" s="14" t="n">
        <v>12.5</v>
      </c>
      <c r="J16358" s="23" t="n">
        <f aca="false">IF(AND(E16358="Priority",ISNUMBER('Cost model'!N738)),'Cost model'!N738,'Cost model'!M738)</f>
        <v>11.5</v>
      </c>
      <c r="K16358" s="14" t="n">
        <f aca="false">J16358-H16358</f>
        <v>0.69</v>
      </c>
      <c r="L16358" s="14" t="n">
        <f aca="false">G16358-H16358</f>
        <v>1.69</v>
      </c>
    </row>
    <row r="16359" customFormat="false" ht="15" hidden="false" customHeight="false" outlineLevel="0" collapsed="false">
      <c r="A16359" s="2" t="s">
        <v>342</v>
      </c>
      <c r="B16359" s="2" t="s">
        <v>158</v>
      </c>
      <c r="C16359" s="2" t="s">
        <v>49</v>
      </c>
      <c r="D16359" s="2" t="s">
        <v>12</v>
      </c>
      <c r="E16359" s="2" t="s">
        <v>74</v>
      </c>
      <c r="F16359" s="2" t="s">
        <v>976</v>
      </c>
      <c r="G16359" s="14" t="n">
        <v>24.5</v>
      </c>
      <c r="H16359" s="14" t="n">
        <v>84.98</v>
      </c>
      <c r="I16359" s="14" t="n">
        <v>24.5</v>
      </c>
      <c r="J16359" s="23" t="n">
        <f aca="false">IF(AND(E16359="Priority",ISNUMBER('Cost model'!N217)),'Cost model'!N217,'Cost model'!M217)</f>
        <v>70</v>
      </c>
      <c r="K16359" s="14" t="n">
        <f aca="false">J16359-H16359</f>
        <v>-14.98</v>
      </c>
      <c r="L16359" s="14" t="n">
        <f aca="false">G16359-H16359</f>
        <v>-60.48</v>
      </c>
    </row>
    <row r="16360" customFormat="false" ht="15" hidden="false" customHeight="false" outlineLevel="0" collapsed="false">
      <c r="A16360" s="2" t="s">
        <v>221</v>
      </c>
      <c r="B16360" s="2" t="s">
        <v>221</v>
      </c>
      <c r="C16360" s="2" t="s">
        <v>49</v>
      </c>
      <c r="D16360" s="2" t="s">
        <v>14</v>
      </c>
      <c r="E16360" s="2" t="s">
        <v>83</v>
      </c>
      <c r="F16360" s="2" t="s">
        <v>977</v>
      </c>
      <c r="G16360" s="14" t="n">
        <v>150</v>
      </c>
      <c r="H16360" s="14" t="n">
        <v>199.69</v>
      </c>
      <c r="I16360" s="14" t="n">
        <v>150</v>
      </c>
      <c r="J16360" s="23" t="n">
        <f aca="false">IF(AND(E16360="Priority",ISNUMBER('Cost model'!N748)),'Cost model'!N748,'Cost model'!M748)</f>
        <v>285</v>
      </c>
      <c r="K16360" s="14" t="n">
        <f aca="false">J16360-H16360</f>
        <v>85.31</v>
      </c>
      <c r="L16360" s="14" t="n">
        <f aca="false">G16360-H16360</f>
        <v>-49.69</v>
      </c>
    </row>
    <row r="16361" customFormat="false" ht="15" hidden="false" customHeight="false" outlineLevel="0" collapsed="false">
      <c r="A16361" s="2" t="s">
        <v>142</v>
      </c>
      <c r="B16361" s="2" t="s">
        <v>142</v>
      </c>
      <c r="C16361" s="2" t="s">
        <v>49</v>
      </c>
      <c r="D16361" s="2" t="s">
        <v>14</v>
      </c>
      <c r="E16361" s="2" t="s">
        <v>74</v>
      </c>
      <c r="F16361" s="2" t="s">
        <v>977</v>
      </c>
      <c r="G16361" s="14" t="n">
        <v>85</v>
      </c>
      <c r="H16361" s="14" t="n">
        <v>92.84</v>
      </c>
      <c r="I16361" s="14" t="n">
        <v>85</v>
      </c>
      <c r="J16361" s="23" t="n">
        <f aca="false">IF(AND(E16361="Priority",ISNUMBER('Cost model'!N643)),'Cost model'!N643,'Cost model'!M643)</f>
        <v>110</v>
      </c>
      <c r="K16361" s="14" t="n">
        <f aca="false">J16361-H16361</f>
        <v>17.16</v>
      </c>
      <c r="L16361" s="14" t="n">
        <f aca="false">G16361-H16361</f>
        <v>-7.84</v>
      </c>
    </row>
    <row r="16362" customFormat="false" ht="15" hidden="false" customHeight="false" outlineLevel="0" collapsed="false">
      <c r="A16362" s="2" t="s">
        <v>174</v>
      </c>
      <c r="B16362" s="2" t="s">
        <v>174</v>
      </c>
      <c r="C16362" s="2" t="s">
        <v>47</v>
      </c>
      <c r="D16362" s="2" t="s">
        <v>12</v>
      </c>
      <c r="E16362" s="2" t="s">
        <v>74</v>
      </c>
      <c r="F16362" s="2" t="s">
        <v>977</v>
      </c>
      <c r="G16362" s="14" t="n">
        <v>9.5</v>
      </c>
      <c r="H16362" s="14" t="n">
        <v>30.05</v>
      </c>
      <c r="I16362" s="14" t="n">
        <v>9.5</v>
      </c>
      <c r="J16362" s="23" t="n">
        <f aca="false">IF(AND(E16362="Priority",ISNUMBER('Cost model'!N170)),'Cost model'!N170,'Cost model'!M170)</f>
        <v>25.5</v>
      </c>
      <c r="K16362" s="14" t="n">
        <f aca="false">J16362-H16362</f>
        <v>-4.55</v>
      </c>
      <c r="L16362" s="14" t="n">
        <f aca="false">G16362-H16362</f>
        <v>-20.55</v>
      </c>
    </row>
    <row r="16363" customFormat="false" ht="15" hidden="false" customHeight="false" outlineLevel="0" collapsed="false">
      <c r="A16363" s="2" t="s">
        <v>221</v>
      </c>
      <c r="B16363" s="2" t="s">
        <v>158</v>
      </c>
      <c r="C16363" s="2" t="s">
        <v>47</v>
      </c>
      <c r="D16363" s="2" t="s">
        <v>10</v>
      </c>
      <c r="E16363" s="2" t="s">
        <v>74</v>
      </c>
      <c r="F16363" s="2" t="s">
        <v>976</v>
      </c>
      <c r="G16363" s="14" t="n">
        <v>9.5</v>
      </c>
      <c r="H16363" s="14" t="n">
        <v>14.05</v>
      </c>
      <c r="I16363" s="14" t="n">
        <v>14.5</v>
      </c>
      <c r="J16363" s="23" t="n">
        <f aca="false">IF(AND(E16363="Priority",ISNUMBER('Cost model'!N752)),'Cost model'!N752,'Cost model'!M752)</f>
        <v>12.5</v>
      </c>
      <c r="K16363" s="14" t="n">
        <f aca="false">J16363-H16363</f>
        <v>-1.55</v>
      </c>
      <c r="L16363" s="14" t="n">
        <f aca="false">G16363-H16363</f>
        <v>-4.55</v>
      </c>
    </row>
    <row r="16364" customFormat="false" ht="15" hidden="false" customHeight="false" outlineLevel="0" collapsed="false">
      <c r="A16364" s="2" t="s">
        <v>124</v>
      </c>
      <c r="B16364" s="2" t="s">
        <v>174</v>
      </c>
      <c r="C16364" s="2" t="s">
        <v>48</v>
      </c>
      <c r="D16364" s="2" t="s">
        <v>10</v>
      </c>
      <c r="E16364" s="2" t="s">
        <v>74</v>
      </c>
      <c r="F16364" s="2" t="s">
        <v>976</v>
      </c>
      <c r="G16364" s="14" t="n">
        <v>12.5</v>
      </c>
      <c r="H16364" s="14" t="n">
        <v>15.31</v>
      </c>
      <c r="I16364" s="14" t="n">
        <v>14.5</v>
      </c>
      <c r="J16364" s="23" t="n">
        <f aca="false">IF(AND(E16364="Priority",ISNUMBER('Cost model'!N363)),'Cost model'!N363,'Cost model'!M363)</f>
        <v>15.5</v>
      </c>
      <c r="K16364" s="14" t="n">
        <f aca="false">J16364-H16364</f>
        <v>0.19</v>
      </c>
      <c r="L16364" s="14" t="n">
        <f aca="false">G16364-H16364</f>
        <v>-2.81</v>
      </c>
    </row>
    <row r="16365" customFormat="false" ht="15" hidden="false" customHeight="false" outlineLevel="0" collapsed="false">
      <c r="A16365" s="2" t="s">
        <v>124</v>
      </c>
      <c r="B16365" s="2" t="s">
        <v>124</v>
      </c>
      <c r="C16365" s="2" t="s">
        <v>48</v>
      </c>
      <c r="D16365" s="2" t="s">
        <v>12</v>
      </c>
      <c r="E16365" s="2" t="s">
        <v>83</v>
      </c>
      <c r="F16365" s="2" t="s">
        <v>977</v>
      </c>
      <c r="G16365" s="14" t="n">
        <v>19.5</v>
      </c>
      <c r="H16365" s="14" t="n">
        <v>44.62</v>
      </c>
      <c r="I16365" s="14" t="n">
        <v>19.5</v>
      </c>
      <c r="J16365" s="23" t="n">
        <f aca="false">IF(AND(E16365="Priority",ISNUMBER('Cost model'!N321)),'Cost model'!N321,'Cost model'!M321)</f>
        <v>55</v>
      </c>
      <c r="K16365" s="14" t="n">
        <f aca="false">J16365-H16365</f>
        <v>10.38</v>
      </c>
      <c r="L16365" s="14" t="n">
        <f aca="false">G16365-H16365</f>
        <v>-25.12</v>
      </c>
    </row>
    <row r="16366" customFormat="false" ht="15" hidden="false" customHeight="false" outlineLevel="0" collapsed="false">
      <c r="A16366" s="2" t="s">
        <v>124</v>
      </c>
      <c r="B16366" s="2" t="s">
        <v>174</v>
      </c>
      <c r="C16366" s="2" t="s">
        <v>47</v>
      </c>
      <c r="D16366" s="2" t="s">
        <v>12</v>
      </c>
      <c r="E16366" s="2" t="s">
        <v>74</v>
      </c>
      <c r="F16366" s="2" t="s">
        <v>976</v>
      </c>
      <c r="G16366" s="14" t="n">
        <v>9.5</v>
      </c>
      <c r="H16366" s="14" t="n">
        <v>47.27</v>
      </c>
      <c r="I16366" s="14" t="n">
        <v>19.5</v>
      </c>
      <c r="J16366" s="23" t="n">
        <f aca="false">IF(AND(E16366="Priority",ISNUMBER('Cost model'!N365)),'Cost model'!N365,'Cost model'!M365)</f>
        <v>45</v>
      </c>
      <c r="K16366" s="14" t="n">
        <f aca="false">J16366-H16366</f>
        <v>-2.27</v>
      </c>
      <c r="L16366" s="14" t="n">
        <f aca="false">G16366-H16366</f>
        <v>-37.77</v>
      </c>
    </row>
    <row r="16367" customFormat="false" ht="15" hidden="false" customHeight="false" outlineLevel="0" collapsed="false">
      <c r="A16367" s="2" t="s">
        <v>142</v>
      </c>
      <c r="B16367" s="2" t="s">
        <v>123</v>
      </c>
      <c r="C16367" s="2" t="s">
        <v>47</v>
      </c>
      <c r="D16367" s="2" t="s">
        <v>10</v>
      </c>
      <c r="E16367" s="2" t="s">
        <v>74</v>
      </c>
      <c r="F16367" s="2" t="s">
        <v>976</v>
      </c>
      <c r="G16367" s="14" t="n">
        <v>9.5</v>
      </c>
      <c r="H16367" s="14" t="n">
        <v>6.25</v>
      </c>
      <c r="I16367" s="14" t="n">
        <v>19.5</v>
      </c>
      <c r="J16367" s="23" t="n">
        <f aca="false">IF(AND(E16367="Priority",ISNUMBER('Cost model'!N722)),'Cost model'!N722,'Cost model'!M722)</f>
        <v>12.5</v>
      </c>
      <c r="K16367" s="14" t="n">
        <f aca="false">J16367-H16367</f>
        <v>6.25</v>
      </c>
      <c r="L16367" s="14" t="n">
        <f aca="false">G16367-H16367</f>
        <v>3.25</v>
      </c>
    </row>
    <row r="16368" customFormat="false" ht="15" hidden="false" customHeight="false" outlineLevel="0" collapsed="false">
      <c r="A16368" s="2" t="s">
        <v>142</v>
      </c>
      <c r="B16368" s="2" t="s">
        <v>142</v>
      </c>
      <c r="C16368" s="2" t="s">
        <v>48</v>
      </c>
      <c r="D16368" s="2" t="s">
        <v>12</v>
      </c>
      <c r="E16368" s="2" t="s">
        <v>74</v>
      </c>
      <c r="F16368" s="2" t="s">
        <v>977</v>
      </c>
      <c r="G16368" s="14" t="n">
        <v>12.5</v>
      </c>
      <c r="H16368" s="14" t="n">
        <v>44.2</v>
      </c>
      <c r="I16368" s="14" t="n">
        <v>12.5</v>
      </c>
      <c r="J16368" s="23" t="n">
        <f aca="false">IF(AND(E16368="Priority",ISNUMBER('Cost model'!N636)),'Cost model'!N636,'Cost model'!M636)</f>
        <v>40</v>
      </c>
      <c r="K16368" s="14" t="n">
        <f aca="false">J16368-H16368</f>
        <v>-4.2</v>
      </c>
      <c r="L16368" s="14" t="n">
        <f aca="false">G16368-H16368</f>
        <v>-31.7</v>
      </c>
    </row>
    <row r="16369" customFormat="false" ht="15" hidden="false" customHeight="false" outlineLevel="0" collapsed="false">
      <c r="A16369" s="2" t="s">
        <v>174</v>
      </c>
      <c r="B16369" s="2" t="s">
        <v>124</v>
      </c>
      <c r="C16369" s="2" t="s">
        <v>49</v>
      </c>
      <c r="D16369" s="2" t="s">
        <v>12</v>
      </c>
      <c r="E16369" s="2" t="s">
        <v>74</v>
      </c>
      <c r="F16369" s="2" t="s">
        <v>976</v>
      </c>
      <c r="G16369" s="14" t="n">
        <v>19.5</v>
      </c>
      <c r="H16369" s="14" t="n">
        <v>28.55</v>
      </c>
      <c r="I16369" s="14" t="n">
        <v>19.5</v>
      </c>
      <c r="J16369" s="23" t="n">
        <f aca="false">IF(AND(E16369="Priority",ISNUMBER('Cost model'!N112)),'Cost model'!N112,'Cost model'!M112)</f>
        <v>50</v>
      </c>
      <c r="K16369" s="14" t="n">
        <f aca="false">J16369-H16369</f>
        <v>21.45</v>
      </c>
      <c r="L16369" s="14" t="n">
        <f aca="false">G16369-H16369</f>
        <v>-9.05</v>
      </c>
    </row>
    <row r="16370" customFormat="false" ht="15" hidden="false" customHeight="false" outlineLevel="0" collapsed="false">
      <c r="A16370" s="2" t="s">
        <v>142</v>
      </c>
      <c r="B16370" s="2" t="s">
        <v>124</v>
      </c>
      <c r="C16370" s="2" t="s">
        <v>49</v>
      </c>
      <c r="D16370" s="2" t="s">
        <v>12</v>
      </c>
      <c r="E16370" s="2" t="s">
        <v>74</v>
      </c>
      <c r="F16370" s="2" t="s">
        <v>976</v>
      </c>
      <c r="G16370" s="14" t="n">
        <v>19.5</v>
      </c>
      <c r="H16370" s="14" t="n">
        <v>96.02</v>
      </c>
      <c r="I16370" s="14" t="n">
        <v>19.5</v>
      </c>
      <c r="J16370" s="23" t="n">
        <f aca="false">IF(AND(E16370="Priority",ISNUMBER('Cost model'!N667)),'Cost model'!N667,'Cost model'!M667)</f>
        <v>55</v>
      </c>
      <c r="K16370" s="14" t="n">
        <f aca="false">J16370-H16370</f>
        <v>-41.02</v>
      </c>
      <c r="L16370" s="14" t="n">
        <f aca="false">G16370-H16370</f>
        <v>-76.52</v>
      </c>
    </row>
    <row r="16371" customFormat="false" ht="15" hidden="false" customHeight="false" outlineLevel="0" collapsed="false">
      <c r="A16371" s="2" t="s">
        <v>174</v>
      </c>
      <c r="B16371" s="2" t="s">
        <v>174</v>
      </c>
      <c r="C16371" s="2" t="s">
        <v>47</v>
      </c>
      <c r="D16371" s="2" t="s">
        <v>13</v>
      </c>
      <c r="E16371" s="2" t="s">
        <v>74</v>
      </c>
      <c r="F16371" s="2" t="s">
        <v>977</v>
      </c>
      <c r="G16371" s="14" t="n">
        <v>19</v>
      </c>
      <c r="H16371" s="14" t="n">
        <v>95.16</v>
      </c>
      <c r="I16371" s="14" t="n">
        <v>19</v>
      </c>
      <c r="J16371" s="23" t="n">
        <f aca="false">IF(AND(E16371="Priority",ISNUMBER('Cost model'!N173)),'Cost model'!N173,'Cost model'!M173)</f>
        <v>60</v>
      </c>
      <c r="K16371" s="14" t="n">
        <f aca="false">J16371-H16371</f>
        <v>-35.16</v>
      </c>
      <c r="L16371" s="14" t="n">
        <f aca="false">G16371-H16371</f>
        <v>-76.16</v>
      </c>
    </row>
    <row r="16372" customFormat="false" ht="15" hidden="false" customHeight="false" outlineLevel="0" collapsed="false">
      <c r="A16372" s="2" t="s">
        <v>174</v>
      </c>
      <c r="B16372" s="2" t="s">
        <v>174</v>
      </c>
      <c r="C16372" s="2" t="s">
        <v>49</v>
      </c>
      <c r="D16372" s="2" t="s">
        <v>14</v>
      </c>
      <c r="E16372" s="2" t="s">
        <v>74</v>
      </c>
      <c r="F16372" s="2" t="s">
        <v>977</v>
      </c>
      <c r="G16372" s="14" t="n">
        <v>85</v>
      </c>
      <c r="H16372" s="14" t="n">
        <v>154.64</v>
      </c>
      <c r="I16372" s="14" t="n">
        <v>85</v>
      </c>
      <c r="J16372" s="23" t="n">
        <f aca="false">IF(AND(E16372="Priority",ISNUMBER('Cost model'!N178)),'Cost model'!N178,'Cost model'!M178)</f>
        <v>145</v>
      </c>
      <c r="K16372" s="14" t="n">
        <f aca="false">J16372-H16372</f>
        <v>-9.63999999999999</v>
      </c>
      <c r="L16372" s="14" t="n">
        <f aca="false">G16372-H16372</f>
        <v>-69.64</v>
      </c>
    </row>
    <row r="16373" customFormat="false" ht="15" hidden="false" customHeight="false" outlineLevel="0" collapsed="false">
      <c r="A16373" s="2" t="s">
        <v>142</v>
      </c>
      <c r="B16373" s="2" t="s">
        <v>142</v>
      </c>
      <c r="C16373" s="2" t="s">
        <v>49</v>
      </c>
      <c r="D16373" s="2" t="s">
        <v>10</v>
      </c>
      <c r="E16373" s="2" t="s">
        <v>83</v>
      </c>
      <c r="F16373" s="2" t="s">
        <v>977</v>
      </c>
      <c r="G16373" s="14" t="n">
        <v>24.5</v>
      </c>
      <c r="H16373" s="14" t="n">
        <v>12.33</v>
      </c>
      <c r="I16373" s="14" t="n">
        <v>24.5</v>
      </c>
      <c r="J16373" s="23" t="n">
        <f aca="false">IF(AND(E16373="Priority",ISNUMBER('Cost model'!N634)),'Cost model'!N634,'Cost model'!M634)</f>
        <v>21.5</v>
      </c>
      <c r="K16373" s="14" t="n">
        <f aca="false">J16373-H16373</f>
        <v>9.17</v>
      </c>
      <c r="L16373" s="14" t="n">
        <f aca="false">G16373-H16373</f>
        <v>12.17</v>
      </c>
    </row>
    <row r="16374" customFormat="false" ht="15" hidden="false" customHeight="false" outlineLevel="0" collapsed="false">
      <c r="A16374" s="2" t="s">
        <v>174</v>
      </c>
      <c r="B16374" s="2" t="s">
        <v>174</v>
      </c>
      <c r="C16374" s="2" t="s">
        <v>48</v>
      </c>
      <c r="D16374" s="2" t="s">
        <v>12</v>
      </c>
      <c r="E16374" s="2" t="s">
        <v>74</v>
      </c>
      <c r="F16374" s="2" t="s">
        <v>977</v>
      </c>
      <c r="G16374" s="14" t="n">
        <v>12.5</v>
      </c>
      <c r="H16374" s="14" t="n">
        <v>26.02</v>
      </c>
      <c r="I16374" s="14" t="n">
        <v>12.5</v>
      </c>
      <c r="J16374" s="23" t="n">
        <f aca="false">IF(AND(E16374="Priority",ISNUMBER('Cost model'!N171)),'Cost model'!N171,'Cost model'!M171)</f>
        <v>40</v>
      </c>
      <c r="K16374" s="14" t="n">
        <f aca="false">J16374-H16374</f>
        <v>13.98</v>
      </c>
      <c r="L16374" s="14" t="n">
        <f aca="false">G16374-H16374</f>
        <v>-13.52</v>
      </c>
    </row>
    <row r="16375" customFormat="false" ht="15" hidden="false" customHeight="false" outlineLevel="0" collapsed="false">
      <c r="A16375" s="2" t="s">
        <v>124</v>
      </c>
      <c r="B16375" s="2" t="s">
        <v>142</v>
      </c>
      <c r="C16375" s="2" t="s">
        <v>47</v>
      </c>
      <c r="D16375" s="2" t="s">
        <v>10</v>
      </c>
      <c r="E16375" s="2" t="s">
        <v>74</v>
      </c>
      <c r="F16375" s="2" t="s">
        <v>976</v>
      </c>
      <c r="G16375" s="14" t="n">
        <v>9.5</v>
      </c>
      <c r="H16375" s="14" t="n">
        <v>10.47</v>
      </c>
      <c r="I16375" s="14" t="n">
        <v>14.5</v>
      </c>
      <c r="J16375" s="23" t="n">
        <f aca="false">IF(AND(E16375="Priority",ISNUMBER('Cost model'!N332)),'Cost model'!N332,'Cost model'!M332)</f>
        <v>16.5</v>
      </c>
      <c r="K16375" s="14" t="n">
        <f aca="false">J16375-H16375</f>
        <v>6.03</v>
      </c>
      <c r="L16375" s="14" t="n">
        <f aca="false">G16375-H16375</f>
        <v>-0.970000000000001</v>
      </c>
    </row>
    <row r="16376" customFormat="false" ht="15" hidden="false" customHeight="false" outlineLevel="0" collapsed="false">
      <c r="A16376" s="2" t="s">
        <v>174</v>
      </c>
      <c r="B16376" s="2" t="s">
        <v>174</v>
      </c>
      <c r="C16376" s="2" t="s">
        <v>48</v>
      </c>
      <c r="D16376" s="2" t="s">
        <v>12</v>
      </c>
      <c r="E16376" s="2" t="s">
        <v>83</v>
      </c>
      <c r="F16376" s="2" t="s">
        <v>977</v>
      </c>
      <c r="G16376" s="14" t="n">
        <v>19.5</v>
      </c>
      <c r="H16376" s="14" t="n">
        <v>50.18</v>
      </c>
      <c r="I16376" s="14" t="n">
        <v>19.5</v>
      </c>
      <c r="J16376" s="23" t="n">
        <f aca="false">IF(AND(E16376="Priority",ISNUMBER('Cost model'!N171)),'Cost model'!N171,'Cost model'!M171)</f>
        <v>55</v>
      </c>
      <c r="K16376" s="14" t="n">
        <f aca="false">J16376-H16376</f>
        <v>4.82</v>
      </c>
      <c r="L16376" s="14" t="n">
        <f aca="false">G16376-H16376</f>
        <v>-30.68</v>
      </c>
    </row>
    <row r="16377" customFormat="false" ht="15" hidden="false" customHeight="false" outlineLevel="0" collapsed="false">
      <c r="A16377" s="2" t="s">
        <v>124</v>
      </c>
      <c r="B16377" s="2" t="s">
        <v>124</v>
      </c>
      <c r="C16377" s="2" t="s">
        <v>47</v>
      </c>
      <c r="D16377" s="2" t="s">
        <v>10</v>
      </c>
      <c r="E16377" s="2" t="s">
        <v>74</v>
      </c>
      <c r="F16377" s="2" t="s">
        <v>977</v>
      </c>
      <c r="G16377" s="14" t="n">
        <v>9.5</v>
      </c>
      <c r="H16377" s="14" t="n">
        <v>6.66</v>
      </c>
      <c r="I16377" s="14" t="n">
        <v>9.5</v>
      </c>
      <c r="J16377" s="23" t="n">
        <f aca="false">IF(AND(E16377="Priority",ISNUMBER('Cost model'!N317)),'Cost model'!N317,'Cost model'!M317)</f>
        <v>10.5</v>
      </c>
      <c r="K16377" s="14" t="n">
        <f aca="false">J16377-H16377</f>
        <v>3.84</v>
      </c>
      <c r="L16377" s="14" t="n">
        <f aca="false">G16377-H16377</f>
        <v>2.84</v>
      </c>
    </row>
    <row r="16378" customFormat="false" ht="15" hidden="false" customHeight="false" outlineLevel="0" collapsed="false">
      <c r="A16378" s="2" t="s">
        <v>142</v>
      </c>
      <c r="B16378" s="2" t="s">
        <v>174</v>
      </c>
      <c r="C16378" s="2" t="s">
        <v>47</v>
      </c>
      <c r="D16378" s="2" t="s">
        <v>10</v>
      </c>
      <c r="E16378" s="2" t="s">
        <v>74</v>
      </c>
      <c r="F16378" s="2" t="s">
        <v>976</v>
      </c>
      <c r="G16378" s="14" t="n">
        <v>14.5</v>
      </c>
      <c r="H16378" s="14" t="n">
        <v>7.98</v>
      </c>
      <c r="I16378" s="14" t="n">
        <v>14.5</v>
      </c>
      <c r="J16378" s="23" t="n">
        <f aca="false">IF(AND(E16378="Priority",ISNUMBER('Cost model'!N692)),'Cost model'!N692,'Cost model'!M692)</f>
        <v>9.5</v>
      </c>
      <c r="K16378" s="14" t="n">
        <f aca="false">J16378-H16378</f>
        <v>1.52</v>
      </c>
      <c r="L16378" s="14" t="n">
        <f aca="false">G16378-H16378</f>
        <v>6.52</v>
      </c>
    </row>
    <row r="16379" customFormat="false" ht="15" hidden="false" customHeight="false" outlineLevel="0" collapsed="false">
      <c r="A16379" s="2" t="s">
        <v>142</v>
      </c>
      <c r="B16379" s="2" t="s">
        <v>142</v>
      </c>
      <c r="C16379" s="2" t="s">
        <v>47</v>
      </c>
      <c r="D16379" s="2" t="s">
        <v>12</v>
      </c>
      <c r="E16379" s="2" t="s">
        <v>74</v>
      </c>
      <c r="F16379" s="2" t="s">
        <v>977</v>
      </c>
      <c r="G16379" s="14" t="n">
        <v>9.5</v>
      </c>
      <c r="H16379" s="14" t="n">
        <v>12.08</v>
      </c>
      <c r="I16379" s="14" t="n">
        <v>9.5</v>
      </c>
      <c r="J16379" s="23" t="n">
        <f aca="false">IF(AND(E16379="Priority",ISNUMBER('Cost model'!N635)),'Cost model'!N635,'Cost model'!M635)</f>
        <v>30.5</v>
      </c>
      <c r="K16379" s="14" t="n">
        <f aca="false">J16379-H16379</f>
        <v>18.42</v>
      </c>
      <c r="L16379" s="14" t="n">
        <f aca="false">G16379-H16379</f>
        <v>-2.58</v>
      </c>
    </row>
    <row r="16380" customFormat="false" ht="15" hidden="false" customHeight="false" outlineLevel="0" collapsed="false">
      <c r="A16380" s="2" t="s">
        <v>174</v>
      </c>
      <c r="B16380" s="2" t="s">
        <v>124</v>
      </c>
      <c r="C16380" s="2" t="s">
        <v>47</v>
      </c>
      <c r="D16380" s="2" t="s">
        <v>10</v>
      </c>
      <c r="E16380" s="2" t="s">
        <v>74</v>
      </c>
      <c r="F16380" s="2" t="s">
        <v>976</v>
      </c>
      <c r="G16380" s="14" t="n">
        <v>9.5</v>
      </c>
      <c r="H16380" s="14" t="n">
        <v>8.98</v>
      </c>
      <c r="I16380" s="14" t="n">
        <v>9.5</v>
      </c>
      <c r="J16380" s="23" t="n">
        <f aca="false">IF(AND(E16380="Priority",ISNUMBER('Cost model'!N107)),'Cost model'!N107,'Cost model'!M107)</f>
        <v>12.5</v>
      </c>
      <c r="K16380" s="14" t="n">
        <f aca="false">J16380-H16380</f>
        <v>3.52</v>
      </c>
      <c r="L16380" s="14" t="n">
        <f aca="false">G16380-H16380</f>
        <v>0.52</v>
      </c>
    </row>
    <row r="16381" customFormat="false" ht="15" hidden="false" customHeight="false" outlineLevel="0" collapsed="false">
      <c r="A16381" s="2" t="s">
        <v>174</v>
      </c>
      <c r="B16381" s="2" t="s">
        <v>124</v>
      </c>
      <c r="C16381" s="2" t="s">
        <v>47</v>
      </c>
      <c r="D16381" s="2" t="s">
        <v>10</v>
      </c>
      <c r="E16381" s="2" t="s">
        <v>74</v>
      </c>
      <c r="F16381" s="2" t="s">
        <v>976</v>
      </c>
      <c r="G16381" s="14" t="n">
        <v>9.5</v>
      </c>
      <c r="H16381" s="14" t="n">
        <v>10.47</v>
      </c>
      <c r="I16381" s="14" t="n">
        <v>9.5</v>
      </c>
      <c r="J16381" s="23" t="n">
        <f aca="false">IF(AND(E16381="Priority",ISNUMBER('Cost model'!N107)),'Cost model'!N107,'Cost model'!M107)</f>
        <v>12.5</v>
      </c>
      <c r="K16381" s="14" t="n">
        <f aca="false">J16381-H16381</f>
        <v>2.03</v>
      </c>
      <c r="L16381" s="14" t="n">
        <f aca="false">G16381-H16381</f>
        <v>-0.970000000000001</v>
      </c>
    </row>
    <row r="16382" customFormat="false" ht="15" hidden="false" customHeight="false" outlineLevel="0" collapsed="false">
      <c r="A16382" s="2" t="s">
        <v>142</v>
      </c>
      <c r="B16382" s="2" t="s">
        <v>142</v>
      </c>
      <c r="C16382" s="2" t="s">
        <v>48</v>
      </c>
      <c r="D16382" s="2" t="s">
        <v>12</v>
      </c>
      <c r="E16382" s="2" t="s">
        <v>74</v>
      </c>
      <c r="F16382" s="2" t="s">
        <v>977</v>
      </c>
      <c r="G16382" s="14" t="n">
        <v>12.5</v>
      </c>
      <c r="H16382" s="14" t="n">
        <v>31.15</v>
      </c>
      <c r="I16382" s="14" t="n">
        <v>12.5</v>
      </c>
      <c r="J16382" s="23" t="n">
        <f aca="false">IF(AND(E16382="Priority",ISNUMBER('Cost model'!N636)),'Cost model'!N636,'Cost model'!M636)</f>
        <v>40</v>
      </c>
      <c r="K16382" s="14" t="n">
        <f aca="false">J16382-H16382</f>
        <v>8.85</v>
      </c>
      <c r="L16382" s="14" t="n">
        <f aca="false">G16382-H16382</f>
        <v>-18.65</v>
      </c>
    </row>
    <row r="16383" customFormat="false" ht="15" hidden="false" customHeight="false" outlineLevel="0" collapsed="false">
      <c r="A16383" s="2" t="s">
        <v>174</v>
      </c>
      <c r="B16383" s="2" t="s">
        <v>174</v>
      </c>
      <c r="C16383" s="2" t="s">
        <v>48</v>
      </c>
      <c r="D16383" s="2" t="s">
        <v>10</v>
      </c>
      <c r="E16383" s="2" t="s">
        <v>74</v>
      </c>
      <c r="F16383" s="2" t="s">
        <v>977</v>
      </c>
      <c r="G16383" s="14" t="n">
        <v>12.5</v>
      </c>
      <c r="H16383" s="14" t="n">
        <v>13.34</v>
      </c>
      <c r="I16383" s="14" t="n">
        <v>12.5</v>
      </c>
      <c r="J16383" s="23" t="n">
        <f aca="false">IF(AND(E16383="Priority",ISNUMBER('Cost model'!N168)),'Cost model'!N168,'Cost model'!M168)</f>
        <v>13.5</v>
      </c>
      <c r="K16383" s="14" t="n">
        <f aca="false">J16383-H16383</f>
        <v>0.16</v>
      </c>
      <c r="L16383" s="14" t="n">
        <f aca="false">G16383-H16383</f>
        <v>-0.84</v>
      </c>
    </row>
    <row r="16384" customFormat="false" ht="15" hidden="false" customHeight="false" outlineLevel="0" collapsed="false">
      <c r="A16384" s="2" t="s">
        <v>158</v>
      </c>
      <c r="B16384" s="2" t="s">
        <v>158</v>
      </c>
      <c r="C16384" s="2" t="s">
        <v>47</v>
      </c>
      <c r="D16384" s="2" t="s">
        <v>12</v>
      </c>
      <c r="E16384" s="2" t="s">
        <v>74</v>
      </c>
      <c r="F16384" s="2" t="s">
        <v>977</v>
      </c>
      <c r="G16384" s="14" t="n">
        <v>9.5</v>
      </c>
      <c r="H16384" s="14" t="n">
        <v>7.98</v>
      </c>
      <c r="I16384" s="14" t="n">
        <v>9.5</v>
      </c>
      <c r="J16384" s="23" t="n">
        <f aca="false">IF(AND(E16384="Priority",ISNUMBER('Cost model'!N425)),'Cost model'!N425,'Cost model'!M425)</f>
        <v>14.5</v>
      </c>
      <c r="K16384" s="14" t="n">
        <f aca="false">J16384-H16384</f>
        <v>6.52</v>
      </c>
      <c r="L16384" s="14" t="n">
        <f aca="false">G16384-H16384</f>
        <v>1.52</v>
      </c>
    </row>
    <row r="16385" customFormat="false" ht="15" hidden="false" customHeight="false" outlineLevel="0" collapsed="false">
      <c r="A16385" s="2" t="s">
        <v>142</v>
      </c>
      <c r="B16385" s="2" t="s">
        <v>142</v>
      </c>
      <c r="C16385" s="2" t="s">
        <v>48</v>
      </c>
      <c r="D16385" s="2" t="s">
        <v>10</v>
      </c>
      <c r="E16385" s="2" t="s">
        <v>74</v>
      </c>
      <c r="F16385" s="2" t="s">
        <v>977</v>
      </c>
      <c r="G16385" s="14" t="n">
        <v>12.5</v>
      </c>
      <c r="H16385" s="14" t="n">
        <v>9.83</v>
      </c>
      <c r="I16385" s="14" t="n">
        <v>12.5</v>
      </c>
      <c r="J16385" s="23" t="n">
        <f aca="false">IF(AND(E16385="Priority",ISNUMBER('Cost model'!N633)),'Cost model'!N633,'Cost model'!M633)</f>
        <v>11.5</v>
      </c>
      <c r="K16385" s="14" t="n">
        <f aca="false">J16385-H16385</f>
        <v>1.67</v>
      </c>
      <c r="L16385" s="14" t="n">
        <f aca="false">G16385-H16385</f>
        <v>2.67</v>
      </c>
    </row>
    <row r="16386" customFormat="false" ht="15" hidden="false" customHeight="false" outlineLevel="0" collapsed="false">
      <c r="A16386" s="2" t="s">
        <v>174</v>
      </c>
      <c r="B16386" s="2" t="s">
        <v>174</v>
      </c>
      <c r="C16386" s="2" t="s">
        <v>47</v>
      </c>
      <c r="D16386" s="2" t="s">
        <v>12</v>
      </c>
      <c r="E16386" s="2" t="s">
        <v>74</v>
      </c>
      <c r="F16386" s="2" t="s">
        <v>977</v>
      </c>
      <c r="G16386" s="14" t="n">
        <v>9.5</v>
      </c>
      <c r="H16386" s="14" t="n">
        <v>44.2</v>
      </c>
      <c r="I16386" s="14" t="n">
        <v>9.5</v>
      </c>
      <c r="J16386" s="23" t="n">
        <f aca="false">IF(AND(E16386="Priority",ISNUMBER('Cost model'!N170)),'Cost model'!N170,'Cost model'!M170)</f>
        <v>25.5</v>
      </c>
      <c r="K16386" s="14" t="n">
        <f aca="false">J16386-H16386</f>
        <v>-18.7</v>
      </c>
      <c r="L16386" s="14" t="n">
        <f aca="false">G16386-H16386</f>
        <v>-34.7</v>
      </c>
    </row>
    <row r="16387" customFormat="false" ht="15" hidden="false" customHeight="false" outlineLevel="0" collapsed="false">
      <c r="A16387" s="2" t="s">
        <v>174</v>
      </c>
      <c r="B16387" s="2" t="s">
        <v>174</v>
      </c>
      <c r="C16387" s="2" t="s">
        <v>49</v>
      </c>
      <c r="D16387" s="2" t="s">
        <v>10</v>
      </c>
      <c r="E16387" s="2" t="s">
        <v>83</v>
      </c>
      <c r="F16387" s="2" t="s">
        <v>977</v>
      </c>
      <c r="G16387" s="14" t="n">
        <v>24.5</v>
      </c>
      <c r="H16387" s="14" t="n">
        <v>21.86</v>
      </c>
      <c r="I16387" s="14" t="n">
        <v>24.5</v>
      </c>
      <c r="J16387" s="23" t="n">
        <f aca="false">IF(AND(E16387="Priority",ISNUMBER('Cost model'!N169)),'Cost model'!N169,'Cost model'!M169)</f>
        <v>25.5</v>
      </c>
      <c r="K16387" s="14" t="n">
        <f aca="false">J16387-H16387</f>
        <v>3.64</v>
      </c>
      <c r="L16387" s="14" t="n">
        <f aca="false">G16387-H16387</f>
        <v>2.64</v>
      </c>
    </row>
    <row r="16388" customFormat="false" ht="15" hidden="false" customHeight="false" outlineLevel="0" collapsed="false">
      <c r="A16388" s="2" t="s">
        <v>221</v>
      </c>
      <c r="B16388" s="2" t="s">
        <v>221</v>
      </c>
      <c r="C16388" s="2" t="s">
        <v>47</v>
      </c>
      <c r="D16388" s="2" t="s">
        <v>10</v>
      </c>
      <c r="E16388" s="2" t="s">
        <v>74</v>
      </c>
      <c r="F16388" s="2" t="s">
        <v>977</v>
      </c>
      <c r="G16388" s="14" t="n">
        <v>9.5</v>
      </c>
      <c r="H16388" s="14" t="n">
        <v>7.4</v>
      </c>
      <c r="I16388" s="14" t="n">
        <v>9.5</v>
      </c>
      <c r="J16388" s="23" t="n">
        <f aca="false">IF(AND(E16388="Priority",ISNUMBER('Cost model'!N737)),'Cost model'!N737,'Cost model'!M737)</f>
        <v>8.5</v>
      </c>
      <c r="K16388" s="14" t="n">
        <f aca="false">J16388-H16388</f>
        <v>1.1</v>
      </c>
      <c r="L16388" s="14" t="n">
        <f aca="false">G16388-H16388</f>
        <v>2.1</v>
      </c>
    </row>
    <row r="16389" customFormat="false" ht="15" hidden="false" customHeight="false" outlineLevel="0" collapsed="false">
      <c r="A16389" s="2" t="s">
        <v>205</v>
      </c>
      <c r="B16389" s="2" t="s">
        <v>205</v>
      </c>
      <c r="C16389" s="2" t="s">
        <v>48</v>
      </c>
      <c r="D16389" s="2" t="s">
        <v>12</v>
      </c>
      <c r="E16389" s="2" t="s">
        <v>83</v>
      </c>
      <c r="F16389" s="2" t="s">
        <v>977</v>
      </c>
      <c r="G16389" s="14" t="n">
        <v>19.5</v>
      </c>
      <c r="H16389" s="14" t="n">
        <v>84.66</v>
      </c>
      <c r="I16389" s="14" t="n">
        <v>19.5</v>
      </c>
      <c r="J16389" s="23" t="n">
        <f aca="false">IF(AND(E16389="Priority",ISNUMBER('Cost model'!N531)),'Cost model'!N531,'Cost model'!M531)</f>
        <v>65</v>
      </c>
      <c r="K16389" s="14" t="n">
        <f aca="false">J16389-H16389</f>
        <v>-19.66</v>
      </c>
      <c r="L16389" s="14" t="n">
        <f aca="false">G16389-H16389</f>
        <v>-65.16</v>
      </c>
    </row>
    <row r="16390" customFormat="false" ht="15" hidden="false" customHeight="false" outlineLevel="0" collapsed="false">
      <c r="A16390" s="2" t="s">
        <v>174</v>
      </c>
      <c r="B16390" s="2" t="s">
        <v>174</v>
      </c>
      <c r="C16390" s="2" t="s">
        <v>47</v>
      </c>
      <c r="D16390" s="2" t="s">
        <v>12</v>
      </c>
      <c r="E16390" s="2" t="s">
        <v>74</v>
      </c>
      <c r="F16390" s="2" t="s">
        <v>977</v>
      </c>
      <c r="G16390" s="14" t="n">
        <v>9.5</v>
      </c>
      <c r="H16390" s="14" t="n">
        <v>8.16</v>
      </c>
      <c r="I16390" s="14" t="n">
        <v>9.5</v>
      </c>
      <c r="J16390" s="23" t="n">
        <f aca="false">IF(AND(E16390="Priority",ISNUMBER('Cost model'!N170)),'Cost model'!N170,'Cost model'!M170)</f>
        <v>25.5</v>
      </c>
      <c r="K16390" s="14" t="n">
        <f aca="false">J16390-H16390</f>
        <v>17.34</v>
      </c>
      <c r="L16390" s="14" t="n">
        <f aca="false">G16390-H16390</f>
        <v>1.34</v>
      </c>
    </row>
    <row r="16391" customFormat="false" ht="15" hidden="false" customHeight="false" outlineLevel="0" collapsed="false">
      <c r="A16391" s="2" t="s">
        <v>221</v>
      </c>
      <c r="B16391" s="2" t="s">
        <v>221</v>
      </c>
      <c r="C16391" s="2" t="s">
        <v>49</v>
      </c>
      <c r="D16391" s="2" t="s">
        <v>12</v>
      </c>
      <c r="E16391" s="2" t="s">
        <v>83</v>
      </c>
      <c r="F16391" s="2" t="s">
        <v>977</v>
      </c>
      <c r="G16391" s="14" t="n">
        <v>29.5</v>
      </c>
      <c r="H16391" s="14" t="n">
        <v>33.86</v>
      </c>
      <c r="I16391" s="14" t="n">
        <v>29.5</v>
      </c>
      <c r="J16391" s="23" t="n">
        <f aca="false">IF(AND(E16391="Priority",ISNUMBER('Cost model'!N742)),'Cost model'!N742,'Cost model'!M742)</f>
        <v>80</v>
      </c>
      <c r="K16391" s="14" t="n">
        <f aca="false">J16391-H16391</f>
        <v>46.14</v>
      </c>
      <c r="L16391" s="14" t="n">
        <f aca="false">G16391-H16391</f>
        <v>-4.36</v>
      </c>
    </row>
    <row r="16392" customFormat="false" ht="15" hidden="false" customHeight="false" outlineLevel="0" collapsed="false">
      <c r="A16392" s="2" t="s">
        <v>124</v>
      </c>
      <c r="B16392" s="2" t="s">
        <v>142</v>
      </c>
      <c r="C16392" s="2" t="s">
        <v>47</v>
      </c>
      <c r="D16392" s="2" t="s">
        <v>10</v>
      </c>
      <c r="E16392" s="2" t="s">
        <v>74</v>
      </c>
      <c r="F16392" s="2" t="s">
        <v>976</v>
      </c>
      <c r="G16392" s="14" t="n">
        <v>9.5</v>
      </c>
      <c r="H16392" s="14" t="n">
        <v>16.16</v>
      </c>
      <c r="I16392" s="14" t="n">
        <v>14.5</v>
      </c>
      <c r="J16392" s="23" t="n">
        <f aca="false">IF(AND(E16392="Priority",ISNUMBER('Cost model'!N332)),'Cost model'!N332,'Cost model'!M332)</f>
        <v>16.5</v>
      </c>
      <c r="K16392" s="14" t="n">
        <f aca="false">J16392-H16392</f>
        <v>0.34</v>
      </c>
      <c r="L16392" s="14" t="n">
        <f aca="false">G16392-H16392</f>
        <v>-6.66</v>
      </c>
    </row>
    <row r="16393" customFormat="false" ht="15" hidden="false" customHeight="false" outlineLevel="0" collapsed="false">
      <c r="A16393" s="2" t="s">
        <v>221</v>
      </c>
      <c r="B16393" s="2" t="s">
        <v>174</v>
      </c>
      <c r="C16393" s="2" t="s">
        <v>47</v>
      </c>
      <c r="D16393" s="2" t="s">
        <v>12</v>
      </c>
      <c r="E16393" s="2" t="s">
        <v>74</v>
      </c>
      <c r="F16393" s="2" t="s">
        <v>976</v>
      </c>
      <c r="G16393" s="14" t="n">
        <v>19.5</v>
      </c>
      <c r="H16393" s="14" t="n">
        <v>90.6</v>
      </c>
      <c r="I16393" s="14" t="n">
        <v>24.5</v>
      </c>
      <c r="J16393" s="23" t="n">
        <f aca="false">IF(AND(E16393="Priority",ISNUMBER('Cost model'!N785)),'Cost model'!N785,'Cost model'!M785)</f>
        <v>50</v>
      </c>
      <c r="K16393" s="14" t="n">
        <f aca="false">J16393-H16393</f>
        <v>-40.6</v>
      </c>
      <c r="L16393" s="14" t="n">
        <f aca="false">G16393-H16393</f>
        <v>-71.1</v>
      </c>
    </row>
    <row r="16394" customFormat="false" ht="15" hidden="false" customHeight="false" outlineLevel="0" collapsed="false">
      <c r="A16394" s="2" t="s">
        <v>142</v>
      </c>
      <c r="B16394" s="2" t="s">
        <v>174</v>
      </c>
      <c r="C16394" s="2" t="s">
        <v>49</v>
      </c>
      <c r="D16394" s="2" t="s">
        <v>12</v>
      </c>
      <c r="E16394" s="2" t="s">
        <v>74</v>
      </c>
      <c r="F16394" s="2" t="s">
        <v>976</v>
      </c>
      <c r="G16394" s="14" t="n">
        <v>29.5</v>
      </c>
      <c r="H16394" s="14" t="n">
        <v>51.84</v>
      </c>
      <c r="I16394" s="14" t="n">
        <v>19.5</v>
      </c>
      <c r="J16394" s="23" t="n">
        <f aca="false">IF(AND(E16394="Priority",ISNUMBER('Cost model'!N697)),'Cost model'!N697,'Cost model'!M697)</f>
        <v>55</v>
      </c>
      <c r="K16394" s="14" t="n">
        <f aca="false">J16394-H16394</f>
        <v>3.16</v>
      </c>
      <c r="L16394" s="14" t="n">
        <f aca="false">G16394-H16394</f>
        <v>-22.34</v>
      </c>
    </row>
    <row r="16395" customFormat="false" ht="15" hidden="false" customHeight="false" outlineLevel="0" collapsed="false">
      <c r="A16395" s="2" t="s">
        <v>124</v>
      </c>
      <c r="B16395" s="2" t="s">
        <v>174</v>
      </c>
      <c r="C16395" s="2" t="s">
        <v>47</v>
      </c>
      <c r="D16395" s="2" t="s">
        <v>13</v>
      </c>
      <c r="E16395" s="2" t="s">
        <v>74</v>
      </c>
      <c r="F16395" s="2" t="s">
        <v>976</v>
      </c>
      <c r="G16395" s="14" t="n">
        <v>19</v>
      </c>
      <c r="H16395" s="14" t="n">
        <v>52.78</v>
      </c>
      <c r="I16395" s="14" t="n">
        <v>24.5</v>
      </c>
      <c r="J16395" s="23" t="n">
        <f aca="false">IF(AND(E16395="Priority",ISNUMBER('Cost model'!N368)),'Cost model'!N368,'Cost model'!M368)</f>
        <v>75</v>
      </c>
      <c r="K16395" s="14" t="n">
        <f aca="false">J16395-H16395</f>
        <v>22.22</v>
      </c>
      <c r="L16395" s="14" t="n">
        <f aca="false">G16395-H16395</f>
        <v>-33.78</v>
      </c>
    </row>
    <row r="16396" customFormat="false" ht="15" hidden="false" customHeight="false" outlineLevel="0" collapsed="false">
      <c r="A16396" s="2" t="s">
        <v>174</v>
      </c>
      <c r="B16396" s="2" t="s">
        <v>174</v>
      </c>
      <c r="C16396" s="2" t="s">
        <v>49</v>
      </c>
      <c r="D16396" s="2" t="s">
        <v>13</v>
      </c>
      <c r="E16396" s="2" t="s">
        <v>74</v>
      </c>
      <c r="F16396" s="2" t="s">
        <v>977</v>
      </c>
      <c r="G16396" s="14" t="n">
        <v>50</v>
      </c>
      <c r="H16396" s="14" t="n">
        <v>87.21</v>
      </c>
      <c r="I16396" s="14" t="n">
        <v>50</v>
      </c>
      <c r="J16396" s="23" t="n">
        <f aca="false">IF(AND(E16396="Priority",ISNUMBER('Cost model'!N175)),'Cost model'!N175,'Cost model'!M175)</f>
        <v>75</v>
      </c>
      <c r="K16396" s="14" t="n">
        <f aca="false">J16396-H16396</f>
        <v>-12.21</v>
      </c>
      <c r="L16396" s="14" t="n">
        <f aca="false">G16396-H16396</f>
        <v>-37.21</v>
      </c>
    </row>
    <row r="16397" customFormat="false" ht="15" hidden="false" customHeight="false" outlineLevel="0" collapsed="false">
      <c r="A16397" s="2" t="s">
        <v>174</v>
      </c>
      <c r="B16397" s="2" t="s">
        <v>142</v>
      </c>
      <c r="C16397" s="2" t="s">
        <v>49</v>
      </c>
      <c r="D16397" s="2" t="s">
        <v>10</v>
      </c>
      <c r="E16397" s="2" t="s">
        <v>74</v>
      </c>
      <c r="F16397" s="2" t="s">
        <v>976</v>
      </c>
      <c r="G16397" s="14" t="n">
        <v>17.5</v>
      </c>
      <c r="H16397" s="14" t="n">
        <v>16.12</v>
      </c>
      <c r="I16397" s="14" t="n">
        <v>17.5</v>
      </c>
      <c r="J16397" s="23" t="n">
        <f aca="false">IF(AND(E16397="Priority",ISNUMBER('Cost model'!N124)),'Cost model'!N124,'Cost model'!M124)</f>
        <v>21.5</v>
      </c>
      <c r="K16397" s="14" t="n">
        <f aca="false">J16397-H16397</f>
        <v>5.38</v>
      </c>
      <c r="L16397" s="14" t="n">
        <f aca="false">G16397-H16397</f>
        <v>1.38</v>
      </c>
    </row>
    <row r="16398" customFormat="false" ht="15" hidden="false" customHeight="false" outlineLevel="0" collapsed="false">
      <c r="A16398" s="2" t="s">
        <v>221</v>
      </c>
      <c r="B16398" s="2" t="s">
        <v>221</v>
      </c>
      <c r="C16398" s="2" t="s">
        <v>47</v>
      </c>
      <c r="D16398" s="2" t="s">
        <v>12</v>
      </c>
      <c r="E16398" s="2" t="s">
        <v>83</v>
      </c>
      <c r="F16398" s="2" t="s">
        <v>977</v>
      </c>
      <c r="G16398" s="14" t="n">
        <v>19.5</v>
      </c>
      <c r="H16398" s="14" t="n">
        <v>45.12</v>
      </c>
      <c r="I16398" s="14" t="n">
        <v>19.5</v>
      </c>
      <c r="J16398" s="23" t="n">
        <f aca="false">IF(AND(E16398="Priority",ISNUMBER('Cost model'!N740)),'Cost model'!N740,'Cost model'!M740)</f>
        <v>28.5</v>
      </c>
      <c r="K16398" s="14" t="n">
        <f aca="false">J16398-H16398</f>
        <v>-16.62</v>
      </c>
      <c r="L16398" s="14" t="n">
        <f aca="false">G16398-H16398</f>
        <v>-25.62</v>
      </c>
    </row>
    <row r="16399" customFormat="false" ht="15" hidden="false" customHeight="false" outlineLevel="0" collapsed="false">
      <c r="A16399" s="2" t="s">
        <v>221</v>
      </c>
      <c r="B16399" s="2" t="s">
        <v>221</v>
      </c>
      <c r="C16399" s="2" t="s">
        <v>47</v>
      </c>
      <c r="D16399" s="2" t="s">
        <v>10</v>
      </c>
      <c r="E16399" s="2" t="s">
        <v>83</v>
      </c>
      <c r="F16399" s="2" t="s">
        <v>977</v>
      </c>
      <c r="G16399" s="14" t="n">
        <v>14.5</v>
      </c>
      <c r="H16399" s="14" t="n">
        <v>7.98</v>
      </c>
      <c r="I16399" s="14" t="n">
        <v>14.5</v>
      </c>
      <c r="J16399" s="23" t="n">
        <f aca="false">IF(AND(E16399="Priority",ISNUMBER('Cost model'!N737)),'Cost model'!N737,'Cost model'!M737)</f>
        <v>13.5</v>
      </c>
      <c r="K16399" s="14" t="n">
        <f aca="false">J16399-H16399</f>
        <v>5.52</v>
      </c>
      <c r="L16399" s="14" t="n">
        <f aca="false">G16399-H16399</f>
        <v>6.52</v>
      </c>
    </row>
    <row r="16400" customFormat="false" ht="15" hidden="false" customHeight="false" outlineLevel="0" collapsed="false">
      <c r="A16400" s="2" t="s">
        <v>124</v>
      </c>
      <c r="B16400" s="2" t="s">
        <v>124</v>
      </c>
      <c r="C16400" s="2" t="s">
        <v>49</v>
      </c>
      <c r="D16400" s="2" t="s">
        <v>10</v>
      </c>
      <c r="E16400" s="2" t="s">
        <v>83</v>
      </c>
      <c r="F16400" s="2" t="s">
        <v>977</v>
      </c>
      <c r="G16400" s="14" t="n">
        <v>24.5</v>
      </c>
      <c r="H16400" s="14" t="n">
        <v>22.98</v>
      </c>
      <c r="I16400" s="14" t="n">
        <v>24.5</v>
      </c>
      <c r="J16400" s="23" t="n">
        <f aca="false">IF(AND(E16400="Priority",ISNUMBER('Cost model'!N319)),'Cost model'!N319,'Cost model'!M319)</f>
        <v>22.5</v>
      </c>
      <c r="K16400" s="14" t="n">
        <f aca="false">J16400-H16400</f>
        <v>-0.48</v>
      </c>
      <c r="L16400" s="14" t="n">
        <f aca="false">G16400-H16400</f>
        <v>1.52</v>
      </c>
    </row>
    <row r="16401" customFormat="false" ht="15" hidden="false" customHeight="false" outlineLevel="0" collapsed="false">
      <c r="A16401" s="2" t="s">
        <v>124</v>
      </c>
      <c r="B16401" s="2" t="s">
        <v>124</v>
      </c>
      <c r="C16401" s="2" t="s">
        <v>49</v>
      </c>
      <c r="D16401" s="2" t="s">
        <v>13</v>
      </c>
      <c r="E16401" s="2" t="s">
        <v>74</v>
      </c>
      <c r="F16401" s="2" t="s">
        <v>977</v>
      </c>
      <c r="G16401" s="14" t="n">
        <v>50</v>
      </c>
      <c r="H16401" s="14" t="n">
        <v>394.57</v>
      </c>
      <c r="I16401" s="14" t="n">
        <v>50</v>
      </c>
      <c r="J16401" s="23" t="n">
        <f aca="false">IF(AND(E16401="Priority",ISNUMBER('Cost model'!N325)),'Cost model'!N325,'Cost model'!M325)</f>
        <v>110</v>
      </c>
      <c r="K16401" s="14" t="n">
        <f aca="false">J16401-H16401</f>
        <v>-284.57</v>
      </c>
      <c r="L16401" s="14" t="n">
        <f aca="false">G16401-H16401</f>
        <v>-344.57</v>
      </c>
    </row>
    <row r="16402" customFormat="false" ht="15" hidden="false" customHeight="false" outlineLevel="0" collapsed="false">
      <c r="A16402" s="2" t="s">
        <v>174</v>
      </c>
      <c r="B16402" s="2" t="s">
        <v>174</v>
      </c>
      <c r="C16402" s="2" t="s">
        <v>48</v>
      </c>
      <c r="D16402" s="2" t="s">
        <v>10</v>
      </c>
      <c r="E16402" s="2" t="s">
        <v>74</v>
      </c>
      <c r="F16402" s="2" t="s">
        <v>977</v>
      </c>
      <c r="G16402" s="14" t="n">
        <v>12.5</v>
      </c>
      <c r="H16402" s="14" t="n">
        <v>21.86</v>
      </c>
      <c r="I16402" s="14" t="n">
        <v>12.5</v>
      </c>
      <c r="J16402" s="23" t="n">
        <f aca="false">IF(AND(E16402="Priority",ISNUMBER('Cost model'!N168)),'Cost model'!N168,'Cost model'!M168)</f>
        <v>13.5</v>
      </c>
      <c r="K16402" s="14" t="n">
        <f aca="false">J16402-H16402</f>
        <v>-8.36</v>
      </c>
      <c r="L16402" s="14" t="n">
        <f aca="false">G16402-H16402</f>
        <v>-9.36</v>
      </c>
    </row>
    <row r="16403" customFormat="false" ht="15" hidden="false" customHeight="false" outlineLevel="0" collapsed="false">
      <c r="A16403" s="2" t="s">
        <v>174</v>
      </c>
      <c r="B16403" s="2" t="s">
        <v>174</v>
      </c>
      <c r="C16403" s="2" t="s">
        <v>48</v>
      </c>
      <c r="D16403" s="2" t="s">
        <v>12</v>
      </c>
      <c r="E16403" s="2" t="s">
        <v>74</v>
      </c>
      <c r="F16403" s="2" t="s">
        <v>977</v>
      </c>
      <c r="G16403" s="14" t="n">
        <v>12.5</v>
      </c>
      <c r="H16403" s="14" t="n">
        <v>17.04</v>
      </c>
      <c r="I16403" s="14" t="n">
        <v>12.5</v>
      </c>
      <c r="J16403" s="23" t="n">
        <f aca="false">IF(AND(E16403="Priority",ISNUMBER('Cost model'!N171)),'Cost model'!N171,'Cost model'!M171)</f>
        <v>40</v>
      </c>
      <c r="K16403" s="14" t="n">
        <f aca="false">J16403-H16403</f>
        <v>22.96</v>
      </c>
      <c r="L16403" s="14" t="n">
        <f aca="false">G16403-H16403</f>
        <v>-4.54</v>
      </c>
    </row>
    <row r="16404" customFormat="false" ht="15" hidden="false" customHeight="false" outlineLevel="0" collapsed="false">
      <c r="A16404" s="2" t="s">
        <v>174</v>
      </c>
      <c r="B16404" s="2" t="s">
        <v>174</v>
      </c>
      <c r="C16404" s="2" t="s">
        <v>47</v>
      </c>
      <c r="D16404" s="2" t="s">
        <v>10</v>
      </c>
      <c r="E16404" s="2" t="s">
        <v>74</v>
      </c>
      <c r="F16404" s="2" t="s">
        <v>977</v>
      </c>
      <c r="G16404" s="14" t="n">
        <v>9.5</v>
      </c>
      <c r="H16404" s="14" t="n">
        <v>6.63</v>
      </c>
      <c r="I16404" s="14" t="n">
        <v>9.5</v>
      </c>
      <c r="J16404" s="23" t="n">
        <f aca="false">IF(AND(E16404="Priority",ISNUMBER('Cost model'!N167)),'Cost model'!N167,'Cost model'!M167)</f>
        <v>8.5</v>
      </c>
      <c r="K16404" s="14" t="n">
        <f aca="false">J16404-H16404</f>
        <v>1.87</v>
      </c>
      <c r="L16404" s="14" t="n">
        <f aca="false">G16404-H16404</f>
        <v>2.87</v>
      </c>
    </row>
    <row r="16405" customFormat="false" ht="15" hidden="false" customHeight="false" outlineLevel="0" collapsed="false">
      <c r="A16405" s="2" t="s">
        <v>174</v>
      </c>
      <c r="B16405" s="2" t="s">
        <v>142</v>
      </c>
      <c r="C16405" s="2" t="s">
        <v>47</v>
      </c>
      <c r="D16405" s="2" t="s">
        <v>10</v>
      </c>
      <c r="E16405" s="2" t="s">
        <v>74</v>
      </c>
      <c r="F16405" s="2" t="s">
        <v>976</v>
      </c>
      <c r="G16405" s="14" t="n">
        <v>9.5</v>
      </c>
      <c r="H16405" s="14" t="n">
        <v>8.98</v>
      </c>
      <c r="I16405" s="14" t="n">
        <v>9.5</v>
      </c>
      <c r="J16405" s="23" t="n">
        <f aca="false">IF(AND(E16405="Priority",ISNUMBER('Cost model'!N122)),'Cost model'!N122,'Cost model'!M122)</f>
        <v>13.5</v>
      </c>
      <c r="K16405" s="14" t="n">
        <f aca="false">J16405-H16405</f>
        <v>4.52</v>
      </c>
      <c r="L16405" s="14" t="n">
        <f aca="false">G16405-H16405</f>
        <v>0.52</v>
      </c>
    </row>
    <row r="16406" customFormat="false" ht="15" hidden="false" customHeight="false" outlineLevel="0" collapsed="false">
      <c r="A16406" s="2" t="s">
        <v>174</v>
      </c>
      <c r="B16406" s="2" t="s">
        <v>142</v>
      </c>
      <c r="C16406" s="2" t="s">
        <v>48</v>
      </c>
      <c r="D16406" s="2" t="s">
        <v>15</v>
      </c>
      <c r="E16406" s="2" t="s">
        <v>83</v>
      </c>
      <c r="F16406" s="2" t="s">
        <v>976</v>
      </c>
      <c r="G16406" s="14" t="n">
        <v>125</v>
      </c>
      <c r="H16406" s="14" t="n">
        <v>182.45</v>
      </c>
      <c r="I16406" s="14" t="n">
        <v>125</v>
      </c>
      <c r="J16406" s="23" t="n">
        <f aca="false">IF(AND(E16406="Priority",ISNUMBER('Cost model'!N135)),'Cost model'!N135,'Cost model'!M135)</f>
        <v>240</v>
      </c>
      <c r="K16406" s="14" t="n">
        <f aca="false">J16406-H16406</f>
        <v>57.55</v>
      </c>
      <c r="L16406" s="14" t="n">
        <f aca="false">G16406-H16406</f>
        <v>-57.45</v>
      </c>
    </row>
    <row r="16407" customFormat="false" ht="15" hidden="false" customHeight="false" outlineLevel="0" collapsed="false">
      <c r="A16407" s="2" t="s">
        <v>124</v>
      </c>
      <c r="B16407" s="2" t="s">
        <v>124</v>
      </c>
      <c r="C16407" s="2" t="s">
        <v>48</v>
      </c>
      <c r="D16407" s="2" t="s">
        <v>10</v>
      </c>
      <c r="E16407" s="2" t="s">
        <v>74</v>
      </c>
      <c r="F16407" s="2" t="s">
        <v>977</v>
      </c>
      <c r="G16407" s="14" t="n">
        <v>12.5</v>
      </c>
      <c r="H16407" s="14" t="n">
        <v>12.24</v>
      </c>
      <c r="I16407" s="14" t="n">
        <v>12.5</v>
      </c>
      <c r="J16407" s="23" t="n">
        <f aca="false">IF(AND(E16407="Priority",ISNUMBER('Cost model'!N318)),'Cost model'!N318,'Cost model'!M318)</f>
        <v>14.5</v>
      </c>
      <c r="K16407" s="14" t="n">
        <f aca="false">J16407-H16407</f>
        <v>2.26</v>
      </c>
      <c r="L16407" s="14" t="n">
        <f aca="false">G16407-H16407</f>
        <v>0.26</v>
      </c>
    </row>
    <row r="16408" customFormat="false" ht="15" hidden="false" customHeight="false" outlineLevel="0" collapsed="false">
      <c r="A16408" s="2" t="s">
        <v>124</v>
      </c>
      <c r="B16408" s="2" t="s">
        <v>124</v>
      </c>
      <c r="C16408" s="2" t="s">
        <v>49</v>
      </c>
      <c r="D16408" s="2" t="s">
        <v>10</v>
      </c>
      <c r="E16408" s="2" t="s">
        <v>83</v>
      </c>
      <c r="F16408" s="2" t="s">
        <v>977</v>
      </c>
      <c r="G16408" s="14" t="n">
        <v>24.5</v>
      </c>
      <c r="H16408" s="14" t="n">
        <v>22.98</v>
      </c>
      <c r="I16408" s="14" t="n">
        <v>24.5</v>
      </c>
      <c r="J16408" s="23" t="n">
        <f aca="false">IF(AND(E16408="Priority",ISNUMBER('Cost model'!N319)),'Cost model'!N319,'Cost model'!M319)</f>
        <v>22.5</v>
      </c>
      <c r="K16408" s="14" t="n">
        <f aca="false">J16408-H16408</f>
        <v>-0.48</v>
      </c>
      <c r="L16408" s="14" t="n">
        <f aca="false">G16408-H16408</f>
        <v>1.52</v>
      </c>
    </row>
    <row r="16409" customFormat="false" ht="15" hidden="false" customHeight="false" outlineLevel="0" collapsed="false">
      <c r="A16409" s="2" t="s">
        <v>174</v>
      </c>
      <c r="B16409" s="2" t="s">
        <v>174</v>
      </c>
      <c r="C16409" s="2" t="s">
        <v>47</v>
      </c>
      <c r="D16409" s="2" t="s">
        <v>10</v>
      </c>
      <c r="E16409" s="2" t="s">
        <v>83</v>
      </c>
      <c r="F16409" s="2" t="s">
        <v>977</v>
      </c>
      <c r="G16409" s="14" t="n">
        <v>14.5</v>
      </c>
      <c r="H16409" s="14" t="n">
        <v>8.16</v>
      </c>
      <c r="I16409" s="14" t="n">
        <v>14.5</v>
      </c>
      <c r="J16409" s="23" t="n">
        <f aca="false">IF(AND(E16409="Priority",ISNUMBER('Cost model'!N167)),'Cost model'!N167,'Cost model'!M167)</f>
        <v>13.5</v>
      </c>
      <c r="K16409" s="14" t="n">
        <f aca="false">J16409-H16409</f>
        <v>5.34</v>
      </c>
      <c r="L16409" s="14" t="n">
        <f aca="false">G16409-H16409</f>
        <v>6.34</v>
      </c>
    </row>
    <row r="16410" customFormat="false" ht="15" hidden="false" customHeight="false" outlineLevel="0" collapsed="false">
      <c r="A16410" s="2" t="s">
        <v>124</v>
      </c>
      <c r="B16410" s="2" t="s">
        <v>124</v>
      </c>
      <c r="C16410" s="2" t="s">
        <v>48</v>
      </c>
      <c r="D16410" s="2" t="s">
        <v>14</v>
      </c>
      <c r="E16410" s="2" t="s">
        <v>74</v>
      </c>
      <c r="F16410" s="2" t="s">
        <v>977</v>
      </c>
      <c r="G16410" s="14" t="n">
        <v>45</v>
      </c>
      <c r="H16410" s="14" t="n">
        <v>187.65</v>
      </c>
      <c r="I16410" s="14" t="n">
        <v>45</v>
      </c>
      <c r="J16410" s="23" t="n">
        <f aca="false">IF(AND(E16410="Priority",ISNUMBER('Cost model'!N327)),'Cost model'!N327,'Cost model'!M327)</f>
        <v>130</v>
      </c>
      <c r="K16410" s="14" t="n">
        <f aca="false">J16410-H16410</f>
        <v>-57.65</v>
      </c>
      <c r="L16410" s="14" t="n">
        <f aca="false">G16410-H16410</f>
        <v>-142.65</v>
      </c>
    </row>
    <row r="16411" customFormat="false" ht="15" hidden="false" customHeight="false" outlineLevel="0" collapsed="false">
      <c r="A16411" s="2" t="s">
        <v>174</v>
      </c>
      <c r="B16411" s="2" t="s">
        <v>174</v>
      </c>
      <c r="C16411" s="2" t="s">
        <v>47</v>
      </c>
      <c r="D16411" s="2" t="s">
        <v>12</v>
      </c>
      <c r="E16411" s="2" t="s">
        <v>74</v>
      </c>
      <c r="F16411" s="2" t="s">
        <v>977</v>
      </c>
      <c r="G16411" s="14" t="n">
        <v>9.5</v>
      </c>
      <c r="H16411" s="14" t="n">
        <v>33.54</v>
      </c>
      <c r="I16411" s="14" t="n">
        <v>9.5</v>
      </c>
      <c r="J16411" s="23" t="n">
        <f aca="false">IF(AND(E16411="Priority",ISNUMBER('Cost model'!N170)),'Cost model'!N170,'Cost model'!M170)</f>
        <v>25.5</v>
      </c>
      <c r="K16411" s="14" t="n">
        <f aca="false">J16411-H16411</f>
        <v>-8.04</v>
      </c>
      <c r="L16411" s="14" t="n">
        <f aca="false">G16411-H16411</f>
        <v>-24.04</v>
      </c>
    </row>
    <row r="16412" customFormat="false" ht="15" hidden="false" customHeight="false" outlineLevel="0" collapsed="false">
      <c r="A16412" s="2" t="s">
        <v>142</v>
      </c>
      <c r="B16412" s="2" t="s">
        <v>124</v>
      </c>
      <c r="C16412" s="2" t="s">
        <v>49</v>
      </c>
      <c r="D16412" s="2" t="s">
        <v>12</v>
      </c>
      <c r="E16412" s="2" t="s">
        <v>74</v>
      </c>
      <c r="F16412" s="2" t="s">
        <v>976</v>
      </c>
      <c r="G16412" s="14" t="n">
        <v>19.5</v>
      </c>
      <c r="H16412" s="14" t="n">
        <v>54.1</v>
      </c>
      <c r="I16412" s="14" t="n">
        <v>19.5</v>
      </c>
      <c r="J16412" s="23" t="n">
        <f aca="false">IF(AND(E16412="Priority",ISNUMBER('Cost model'!N667)),'Cost model'!N667,'Cost model'!M667)</f>
        <v>55</v>
      </c>
      <c r="K16412" s="14" t="n">
        <f aca="false">J16412-H16412</f>
        <v>0.899999999999999</v>
      </c>
      <c r="L16412" s="14" t="n">
        <f aca="false">G16412-H16412</f>
        <v>-34.6</v>
      </c>
    </row>
    <row r="16413" customFormat="false" ht="15" hidden="false" customHeight="false" outlineLevel="0" collapsed="false">
      <c r="A16413" s="2" t="s">
        <v>124</v>
      </c>
      <c r="B16413" s="2" t="s">
        <v>124</v>
      </c>
      <c r="C16413" s="2" t="s">
        <v>48</v>
      </c>
      <c r="D16413" s="2" t="s">
        <v>10</v>
      </c>
      <c r="E16413" s="2" t="s">
        <v>74</v>
      </c>
      <c r="F16413" s="2" t="s">
        <v>977</v>
      </c>
      <c r="G16413" s="14" t="n">
        <v>12.5</v>
      </c>
      <c r="H16413" s="14" t="n">
        <v>11.74</v>
      </c>
      <c r="I16413" s="14" t="n">
        <v>12.5</v>
      </c>
      <c r="J16413" s="23" t="n">
        <f aca="false">IF(AND(E16413="Priority",ISNUMBER('Cost model'!N318)),'Cost model'!N318,'Cost model'!M318)</f>
        <v>14.5</v>
      </c>
      <c r="K16413" s="14" t="n">
        <f aca="false">J16413-H16413</f>
        <v>2.76</v>
      </c>
      <c r="L16413" s="14" t="n">
        <f aca="false">G16413-H16413</f>
        <v>0.76</v>
      </c>
    </row>
    <row r="16414" customFormat="false" ht="15" hidden="false" customHeight="false" outlineLevel="0" collapsed="false">
      <c r="A16414" s="2" t="s">
        <v>142</v>
      </c>
      <c r="B16414" s="2" t="s">
        <v>142</v>
      </c>
      <c r="C16414" s="2" t="s">
        <v>49</v>
      </c>
      <c r="D16414" s="2" t="s">
        <v>10</v>
      </c>
      <c r="E16414" s="2" t="s">
        <v>74</v>
      </c>
      <c r="F16414" s="2" t="s">
        <v>977</v>
      </c>
      <c r="G16414" s="14" t="n">
        <v>17.5</v>
      </c>
      <c r="H16414" s="14" t="n">
        <v>15.31</v>
      </c>
      <c r="I16414" s="14" t="n">
        <v>17.5</v>
      </c>
      <c r="J16414" s="23" t="n">
        <f aca="false">IF(AND(E16414="Priority",ISNUMBER('Cost model'!N634)),'Cost model'!N634,'Cost model'!M634)</f>
        <v>15.5</v>
      </c>
      <c r="K16414" s="14" t="n">
        <f aca="false">J16414-H16414</f>
        <v>0.19</v>
      </c>
      <c r="L16414" s="14" t="n">
        <f aca="false">G16414-H16414</f>
        <v>2.19</v>
      </c>
    </row>
    <row r="16415" customFormat="false" ht="15" hidden="false" customHeight="false" outlineLevel="0" collapsed="false">
      <c r="A16415" s="2" t="s">
        <v>221</v>
      </c>
      <c r="B16415" s="2" t="s">
        <v>221</v>
      </c>
      <c r="C16415" s="2" t="s">
        <v>47</v>
      </c>
      <c r="D16415" s="2" t="s">
        <v>13</v>
      </c>
      <c r="E16415" s="2" t="s">
        <v>74</v>
      </c>
      <c r="F16415" s="2" t="s">
        <v>977</v>
      </c>
      <c r="G16415" s="14" t="n">
        <v>19.5</v>
      </c>
      <c r="H16415" s="14" t="n">
        <v>48.09</v>
      </c>
      <c r="I16415" s="14" t="n">
        <v>19.5</v>
      </c>
      <c r="J16415" s="23" t="n">
        <f aca="false">IF(AND(E16415="Priority",ISNUMBER('Cost model'!N743)),'Cost model'!N743,'Cost model'!M743)</f>
        <v>45</v>
      </c>
      <c r="K16415" s="14" t="n">
        <f aca="false">J16415-H16415</f>
        <v>-3.09</v>
      </c>
      <c r="L16415" s="14" t="n">
        <f aca="false">G16415-H16415</f>
        <v>-28.59</v>
      </c>
    </row>
    <row r="16416" customFormat="false" ht="15" hidden="false" customHeight="false" outlineLevel="0" collapsed="false">
      <c r="A16416" s="2" t="s">
        <v>124</v>
      </c>
      <c r="B16416" s="2" t="s">
        <v>124</v>
      </c>
      <c r="C16416" s="2" t="s">
        <v>47</v>
      </c>
      <c r="D16416" s="2" t="s">
        <v>12</v>
      </c>
      <c r="E16416" s="2" t="s">
        <v>74</v>
      </c>
      <c r="F16416" s="2" t="s">
        <v>977</v>
      </c>
      <c r="G16416" s="14" t="n">
        <v>9.5</v>
      </c>
      <c r="H16416" s="14" t="n">
        <v>14.31</v>
      </c>
      <c r="I16416" s="14" t="n">
        <v>9.5</v>
      </c>
      <c r="J16416" s="23" t="n">
        <f aca="false">IF(AND(E16416="Priority",ISNUMBER('Cost model'!N320)),'Cost model'!N320,'Cost model'!M320)</f>
        <v>24.5</v>
      </c>
      <c r="K16416" s="14" t="n">
        <f aca="false">J16416-H16416</f>
        <v>10.19</v>
      </c>
      <c r="L16416" s="14" t="n">
        <f aca="false">G16416-H16416</f>
        <v>-4.81</v>
      </c>
    </row>
    <row r="16417" customFormat="false" ht="15" hidden="false" customHeight="false" outlineLevel="0" collapsed="false">
      <c r="A16417" s="2" t="s">
        <v>142</v>
      </c>
      <c r="B16417" s="2" t="s">
        <v>142</v>
      </c>
      <c r="C16417" s="2" t="s">
        <v>47</v>
      </c>
      <c r="D16417" s="2" t="s">
        <v>10</v>
      </c>
      <c r="E16417" s="2" t="s">
        <v>83</v>
      </c>
      <c r="F16417" s="2" t="s">
        <v>977</v>
      </c>
      <c r="G16417" s="14" t="n">
        <v>14.5</v>
      </c>
      <c r="H16417" s="14" t="n">
        <v>27.7</v>
      </c>
      <c r="I16417" s="14" t="n">
        <v>14.5</v>
      </c>
      <c r="J16417" s="23" t="n">
        <f aca="false">IF(AND(E16417="Priority",ISNUMBER('Cost model'!N632)),'Cost model'!N632,'Cost model'!M632)</f>
        <v>14.5</v>
      </c>
      <c r="K16417" s="14" t="n">
        <f aca="false">J16417-H16417</f>
        <v>-13.2</v>
      </c>
      <c r="L16417" s="14" t="n">
        <f aca="false">G16417-H16417</f>
        <v>-13.2</v>
      </c>
    </row>
    <row r="16418" customFormat="false" ht="15" hidden="false" customHeight="false" outlineLevel="0" collapsed="false">
      <c r="A16418" s="2" t="s">
        <v>124</v>
      </c>
      <c r="B16418" s="2" t="s">
        <v>124</v>
      </c>
      <c r="C16418" s="2" t="s">
        <v>48</v>
      </c>
      <c r="D16418" s="2" t="s">
        <v>13</v>
      </c>
      <c r="E16418" s="2" t="s">
        <v>74</v>
      </c>
      <c r="F16418" s="2" t="s">
        <v>977</v>
      </c>
      <c r="G16418" s="14" t="n">
        <v>24.5</v>
      </c>
      <c r="H16418" s="14" t="n">
        <v>118.95</v>
      </c>
      <c r="I16418" s="14" t="n">
        <v>24.5</v>
      </c>
      <c r="J16418" s="23" t="n">
        <f aca="false">IF(AND(E16418="Priority",ISNUMBER('Cost model'!N324)),'Cost model'!N324,'Cost model'!M324)</f>
        <v>85</v>
      </c>
      <c r="K16418" s="14" t="n">
        <f aca="false">J16418-H16418</f>
        <v>-33.95</v>
      </c>
      <c r="L16418" s="14" t="n">
        <f aca="false">G16418-H16418</f>
        <v>-94.45</v>
      </c>
    </row>
    <row r="16419" customFormat="false" ht="15" hidden="false" customHeight="false" outlineLevel="0" collapsed="false">
      <c r="A16419" s="2" t="s">
        <v>142</v>
      </c>
      <c r="B16419" s="2" t="s">
        <v>142</v>
      </c>
      <c r="C16419" s="2" t="s">
        <v>49</v>
      </c>
      <c r="D16419" s="2" t="s">
        <v>15</v>
      </c>
      <c r="E16419" s="2" t="s">
        <v>74</v>
      </c>
      <c r="F16419" s="2" t="s">
        <v>977</v>
      </c>
      <c r="G16419" s="14" t="n">
        <v>250</v>
      </c>
      <c r="H16419" s="14" t="n">
        <v>227.43</v>
      </c>
      <c r="I16419" s="14" t="n">
        <v>250</v>
      </c>
      <c r="J16419" s="23" t="n">
        <f aca="false">IF(AND(E16419="Priority",ISNUMBER('Cost model'!N646)),'Cost model'!N646,'Cost model'!M646)</f>
        <v>185</v>
      </c>
      <c r="K16419" s="14" t="n">
        <f aca="false">J16419-H16419</f>
        <v>-42.43</v>
      </c>
      <c r="L16419" s="14" t="n">
        <f aca="false">G16419-H16419</f>
        <v>22.57</v>
      </c>
    </row>
    <row r="16420" customFormat="false" ht="15" hidden="false" customHeight="false" outlineLevel="0" collapsed="false">
      <c r="A16420" s="2" t="s">
        <v>221</v>
      </c>
      <c r="B16420" s="2" t="s">
        <v>221</v>
      </c>
      <c r="C16420" s="2" t="s">
        <v>47</v>
      </c>
      <c r="D16420" s="2" t="s">
        <v>12</v>
      </c>
      <c r="E16420" s="2" t="s">
        <v>74</v>
      </c>
      <c r="F16420" s="2" t="s">
        <v>977</v>
      </c>
      <c r="G16420" s="14" t="n">
        <v>9.5</v>
      </c>
      <c r="H16420" s="14" t="n">
        <v>7.82</v>
      </c>
      <c r="I16420" s="14" t="n">
        <v>9.5</v>
      </c>
      <c r="J16420" s="23" t="n">
        <f aca="false">IF(AND(E16420="Priority",ISNUMBER('Cost model'!N740)),'Cost model'!N740,'Cost model'!M740)</f>
        <v>22.5</v>
      </c>
      <c r="K16420" s="14" t="n">
        <f aca="false">J16420-H16420</f>
        <v>14.68</v>
      </c>
      <c r="L16420" s="14" t="n">
        <f aca="false">G16420-H16420</f>
        <v>1.68</v>
      </c>
    </row>
    <row r="16421" customFormat="false" ht="15" hidden="false" customHeight="false" outlineLevel="0" collapsed="false">
      <c r="A16421" s="2" t="s">
        <v>174</v>
      </c>
      <c r="B16421" s="2" t="s">
        <v>174</v>
      </c>
      <c r="C16421" s="2" t="s">
        <v>48</v>
      </c>
      <c r="D16421" s="2" t="s">
        <v>10</v>
      </c>
      <c r="E16421" s="2" t="s">
        <v>83</v>
      </c>
      <c r="F16421" s="2" t="s">
        <v>977</v>
      </c>
      <c r="G16421" s="14" t="n">
        <v>17.5</v>
      </c>
      <c r="H16421" s="14" t="n">
        <v>7.3</v>
      </c>
      <c r="I16421" s="14" t="n">
        <v>17.5</v>
      </c>
      <c r="J16421" s="23" t="n">
        <f aca="false">IF(AND(E16421="Priority",ISNUMBER('Cost model'!N168)),'Cost model'!N168,'Cost model'!M168)</f>
        <v>18.5</v>
      </c>
      <c r="K16421" s="14" t="n">
        <f aca="false">J16421-H16421</f>
        <v>11.2</v>
      </c>
      <c r="L16421" s="14" t="n">
        <f aca="false">G16421-H16421</f>
        <v>10.2</v>
      </c>
    </row>
    <row r="16422" customFormat="false" ht="15" hidden="false" customHeight="false" outlineLevel="0" collapsed="false">
      <c r="A16422" s="2" t="s">
        <v>221</v>
      </c>
      <c r="B16422" s="2" t="s">
        <v>158</v>
      </c>
      <c r="C16422" s="2" t="s">
        <v>47</v>
      </c>
      <c r="D16422" s="2" t="s">
        <v>13</v>
      </c>
      <c r="E16422" s="2" t="s">
        <v>74</v>
      </c>
      <c r="F16422" s="2" t="s">
        <v>976</v>
      </c>
      <c r="G16422" s="14" t="n">
        <v>19.5</v>
      </c>
      <c r="H16422" s="14" t="n">
        <v>97.6</v>
      </c>
      <c r="I16422" s="14" t="n">
        <v>34.5</v>
      </c>
      <c r="J16422" s="23" t="n">
        <f aca="false">IF(AND(E16422="Priority",ISNUMBER('Cost model'!N758)),'Cost model'!N758,'Cost model'!M758)</f>
        <v>80</v>
      </c>
      <c r="K16422" s="14" t="n">
        <f aca="false">J16422-H16422</f>
        <v>-17.6</v>
      </c>
      <c r="L16422" s="14" t="n">
        <f aca="false">G16422-H16422</f>
        <v>-78.1</v>
      </c>
    </row>
    <row r="16423" customFormat="false" ht="15" hidden="false" customHeight="false" outlineLevel="0" collapsed="false">
      <c r="A16423" s="2" t="s">
        <v>124</v>
      </c>
      <c r="B16423" s="2" t="s">
        <v>124</v>
      </c>
      <c r="C16423" s="2" t="s">
        <v>48</v>
      </c>
      <c r="D16423" s="2" t="s">
        <v>12</v>
      </c>
      <c r="E16423" s="2" t="s">
        <v>74</v>
      </c>
      <c r="F16423" s="2" t="s">
        <v>977</v>
      </c>
      <c r="G16423" s="14" t="n">
        <v>12.5</v>
      </c>
      <c r="H16423" s="14" t="n">
        <v>41.13</v>
      </c>
      <c r="I16423" s="14" t="n">
        <v>12.5</v>
      </c>
      <c r="J16423" s="23" t="n">
        <f aca="false">IF(AND(E16423="Priority",ISNUMBER('Cost model'!N321)),'Cost model'!N321,'Cost model'!M321)</f>
        <v>40</v>
      </c>
      <c r="K16423" s="14" t="n">
        <f aca="false">J16423-H16423</f>
        <v>-1.13</v>
      </c>
      <c r="L16423" s="14" t="n">
        <f aca="false">G16423-H16423</f>
        <v>-28.63</v>
      </c>
    </row>
    <row r="16424" customFormat="false" ht="15" hidden="false" customHeight="false" outlineLevel="0" collapsed="false">
      <c r="A16424" s="2" t="s">
        <v>142</v>
      </c>
      <c r="B16424" s="2" t="s">
        <v>142</v>
      </c>
      <c r="C16424" s="2" t="s">
        <v>47</v>
      </c>
      <c r="D16424" s="2" t="s">
        <v>10</v>
      </c>
      <c r="E16424" s="2" t="s">
        <v>74</v>
      </c>
      <c r="F16424" s="2" t="s">
        <v>977</v>
      </c>
      <c r="G16424" s="14" t="n">
        <v>9.5</v>
      </c>
      <c r="H16424" s="14" t="n">
        <v>6.68</v>
      </c>
      <c r="I16424" s="14" t="n">
        <v>9.5</v>
      </c>
      <c r="J16424" s="23" t="n">
        <f aca="false">IF(AND(E16424="Priority",ISNUMBER('Cost model'!N632)),'Cost model'!N632,'Cost model'!M632)</f>
        <v>9.5</v>
      </c>
      <c r="K16424" s="14" t="n">
        <f aca="false">J16424-H16424</f>
        <v>2.82</v>
      </c>
      <c r="L16424" s="14" t="n">
        <f aca="false">G16424-H16424</f>
        <v>2.82</v>
      </c>
    </row>
    <row r="16425" customFormat="false" ht="15" hidden="false" customHeight="false" outlineLevel="0" collapsed="false">
      <c r="A16425" s="2" t="s">
        <v>174</v>
      </c>
      <c r="B16425" s="2" t="s">
        <v>174</v>
      </c>
      <c r="C16425" s="2" t="s">
        <v>49</v>
      </c>
      <c r="D16425" s="2" t="s">
        <v>12</v>
      </c>
      <c r="E16425" s="2" t="s">
        <v>74</v>
      </c>
      <c r="F16425" s="2" t="s">
        <v>977</v>
      </c>
      <c r="G16425" s="14" t="n">
        <v>19.5</v>
      </c>
      <c r="H16425" s="14" t="n">
        <v>35.05</v>
      </c>
      <c r="I16425" s="14" t="n">
        <v>19.5</v>
      </c>
      <c r="J16425" s="23" t="n">
        <f aca="false">IF(AND(E16425="Priority",ISNUMBER('Cost model'!N172)),'Cost model'!N172,'Cost model'!M172)</f>
        <v>45</v>
      </c>
      <c r="K16425" s="14" t="n">
        <f aca="false">J16425-H16425</f>
        <v>9.95</v>
      </c>
      <c r="L16425" s="14" t="n">
        <f aca="false">G16425-H16425</f>
        <v>-15.55</v>
      </c>
    </row>
    <row r="16426" customFormat="false" ht="15" hidden="false" customHeight="false" outlineLevel="0" collapsed="false">
      <c r="A16426" s="2" t="s">
        <v>158</v>
      </c>
      <c r="B16426" s="2" t="s">
        <v>142</v>
      </c>
      <c r="C16426" s="2" t="s">
        <v>47</v>
      </c>
      <c r="D16426" s="2" t="s">
        <v>14</v>
      </c>
      <c r="E16426" s="2" t="s">
        <v>74</v>
      </c>
      <c r="F16426" s="2" t="s">
        <v>976</v>
      </c>
      <c r="G16426" s="14" t="n">
        <v>25</v>
      </c>
      <c r="H16426" s="14" t="n">
        <v>151.13</v>
      </c>
      <c r="I16426" s="14" t="n">
        <v>85</v>
      </c>
      <c r="J16426" s="23" t="n">
        <f aca="false">IF(AND(E16426="Priority",ISNUMBER('Cost model'!N446)),'Cost model'!N446,'Cost model'!M446)</f>
        <v>120</v>
      </c>
      <c r="K16426" s="14" t="n">
        <f aca="false">J16426-H16426</f>
        <v>-31.13</v>
      </c>
      <c r="L16426" s="14" t="n">
        <f aca="false">G16426-H16426</f>
        <v>-126.13</v>
      </c>
    </row>
    <row r="16427" customFormat="false" ht="15" hidden="false" customHeight="false" outlineLevel="0" collapsed="false">
      <c r="A16427" s="2" t="s">
        <v>174</v>
      </c>
      <c r="B16427" s="2" t="s">
        <v>142</v>
      </c>
      <c r="C16427" s="2" t="s">
        <v>47</v>
      </c>
      <c r="D16427" s="2" t="s">
        <v>13</v>
      </c>
      <c r="E16427" s="2" t="s">
        <v>74</v>
      </c>
      <c r="F16427" s="2" t="s">
        <v>976</v>
      </c>
      <c r="G16427" s="14" t="n">
        <v>19</v>
      </c>
      <c r="H16427" s="14" t="n">
        <v>63.15</v>
      </c>
      <c r="I16427" s="14" t="n">
        <v>19</v>
      </c>
      <c r="J16427" s="23" t="n">
        <f aca="false">IF(AND(E16427="Priority",ISNUMBER('Cost model'!N128)),'Cost model'!N128,'Cost model'!M128)</f>
        <v>65</v>
      </c>
      <c r="K16427" s="14" t="n">
        <f aca="false">J16427-H16427</f>
        <v>1.85</v>
      </c>
      <c r="L16427" s="14" t="n">
        <f aca="false">G16427-H16427</f>
        <v>-44.15</v>
      </c>
    </row>
    <row r="16428" customFormat="false" ht="15" hidden="false" customHeight="false" outlineLevel="0" collapsed="false">
      <c r="A16428" s="2" t="s">
        <v>124</v>
      </c>
      <c r="B16428" s="2" t="s">
        <v>124</v>
      </c>
      <c r="C16428" s="2" t="s">
        <v>48</v>
      </c>
      <c r="D16428" s="2" t="s">
        <v>12</v>
      </c>
      <c r="E16428" s="2" t="s">
        <v>74</v>
      </c>
      <c r="F16428" s="2" t="s">
        <v>977</v>
      </c>
      <c r="G16428" s="14" t="n">
        <v>12.5</v>
      </c>
      <c r="H16428" s="14" t="n">
        <v>45.23</v>
      </c>
      <c r="I16428" s="14" t="n">
        <v>12.5</v>
      </c>
      <c r="J16428" s="23" t="n">
        <f aca="false">IF(AND(E16428="Priority",ISNUMBER('Cost model'!N321)),'Cost model'!N321,'Cost model'!M321)</f>
        <v>40</v>
      </c>
      <c r="K16428" s="14" t="n">
        <f aca="false">J16428-H16428</f>
        <v>-5.23</v>
      </c>
      <c r="L16428" s="14" t="n">
        <f aca="false">G16428-H16428</f>
        <v>-32.73</v>
      </c>
    </row>
    <row r="16429" customFormat="false" ht="15" hidden="false" customHeight="false" outlineLevel="0" collapsed="false">
      <c r="A16429" s="2" t="s">
        <v>174</v>
      </c>
      <c r="B16429" s="2" t="s">
        <v>174</v>
      </c>
      <c r="C16429" s="2" t="s">
        <v>48</v>
      </c>
      <c r="D16429" s="2" t="s">
        <v>10</v>
      </c>
      <c r="E16429" s="2" t="s">
        <v>74</v>
      </c>
      <c r="F16429" s="2" t="s">
        <v>977</v>
      </c>
      <c r="G16429" s="14" t="n">
        <v>12.5</v>
      </c>
      <c r="H16429" s="14" t="n">
        <v>13.34</v>
      </c>
      <c r="I16429" s="14" t="n">
        <v>12.5</v>
      </c>
      <c r="J16429" s="23" t="n">
        <f aca="false">IF(AND(E16429="Priority",ISNUMBER('Cost model'!N168)),'Cost model'!N168,'Cost model'!M168)</f>
        <v>13.5</v>
      </c>
      <c r="K16429" s="14" t="n">
        <f aca="false">J16429-H16429</f>
        <v>0.16</v>
      </c>
      <c r="L16429" s="14" t="n">
        <f aca="false">G16429-H16429</f>
        <v>-0.84</v>
      </c>
    </row>
    <row r="16430" customFormat="false" ht="15" hidden="false" customHeight="false" outlineLevel="0" collapsed="false">
      <c r="A16430" s="2" t="s">
        <v>124</v>
      </c>
      <c r="B16430" s="2" t="s">
        <v>158</v>
      </c>
      <c r="C16430" s="2" t="s">
        <v>47</v>
      </c>
      <c r="D16430" s="2" t="s">
        <v>10</v>
      </c>
      <c r="E16430" s="2" t="s">
        <v>74</v>
      </c>
      <c r="F16430" s="2" t="s">
        <v>976</v>
      </c>
      <c r="G16430" s="14" t="n">
        <v>9.5</v>
      </c>
      <c r="H16430" s="14" t="n">
        <v>14.05</v>
      </c>
      <c r="I16430" s="14" t="n">
        <v>14.5</v>
      </c>
      <c r="J16430" s="23" t="n">
        <f aca="false">IF(AND(E16430="Priority",ISNUMBER('Cost model'!N347)),'Cost model'!N347,'Cost model'!M347)</f>
        <v>13.5</v>
      </c>
      <c r="K16430" s="14" t="n">
        <f aca="false">J16430-H16430</f>
        <v>-0.550000000000001</v>
      </c>
      <c r="L16430" s="14" t="n">
        <f aca="false">G16430-H16430</f>
        <v>-4.55</v>
      </c>
    </row>
    <row r="16431" customFormat="false" ht="15" hidden="false" customHeight="false" outlineLevel="0" collapsed="false">
      <c r="A16431" s="2" t="s">
        <v>174</v>
      </c>
      <c r="B16431" s="2" t="s">
        <v>174</v>
      </c>
      <c r="C16431" s="2" t="s">
        <v>49</v>
      </c>
      <c r="D16431" s="2" t="s">
        <v>12</v>
      </c>
      <c r="E16431" s="2" t="s">
        <v>74</v>
      </c>
      <c r="F16431" s="2" t="s">
        <v>977</v>
      </c>
      <c r="G16431" s="14" t="n">
        <v>19.5</v>
      </c>
      <c r="H16431" s="14" t="n">
        <v>46.46</v>
      </c>
      <c r="I16431" s="14" t="n">
        <v>19.5</v>
      </c>
      <c r="J16431" s="23" t="n">
        <f aca="false">IF(AND(E16431="Priority",ISNUMBER('Cost model'!N172)),'Cost model'!N172,'Cost model'!M172)</f>
        <v>45</v>
      </c>
      <c r="K16431" s="14" t="n">
        <f aca="false">J16431-H16431</f>
        <v>-1.46</v>
      </c>
      <c r="L16431" s="14" t="n">
        <f aca="false">G16431-H16431</f>
        <v>-26.96</v>
      </c>
    </row>
    <row r="16432" customFormat="false" ht="15" hidden="false" customHeight="false" outlineLevel="0" collapsed="false">
      <c r="A16432" s="2" t="s">
        <v>123</v>
      </c>
      <c r="B16432" s="2" t="s">
        <v>124</v>
      </c>
      <c r="C16432" s="2" t="s">
        <v>47</v>
      </c>
      <c r="D16432" s="2" t="s">
        <v>12</v>
      </c>
      <c r="E16432" s="2" t="s">
        <v>74</v>
      </c>
      <c r="F16432" s="2" t="s">
        <v>976</v>
      </c>
      <c r="G16432" s="14" t="n">
        <v>19.5</v>
      </c>
      <c r="H16432" s="14" t="n">
        <v>20.64</v>
      </c>
      <c r="I16432" s="14" t="n">
        <v>19.5</v>
      </c>
      <c r="J16432" s="23" t="n">
        <f aca="false">IF(AND(E16432="Priority",ISNUMBER('Cost model'!N5)),'Cost model'!N5,'Cost model'!M5)</f>
        <v>35</v>
      </c>
      <c r="K16432" s="14" t="n">
        <f aca="false">J16432-H16432</f>
        <v>14.36</v>
      </c>
      <c r="L16432" s="14" t="n">
        <f aca="false">G16432-H16432</f>
        <v>-1.14</v>
      </c>
    </row>
    <row r="16433" customFormat="false" ht="15" hidden="false" customHeight="false" outlineLevel="0" collapsed="false">
      <c r="A16433" s="2" t="s">
        <v>124</v>
      </c>
      <c r="B16433" s="2" t="s">
        <v>124</v>
      </c>
      <c r="C16433" s="2" t="s">
        <v>47</v>
      </c>
      <c r="D16433" s="2" t="s">
        <v>10</v>
      </c>
      <c r="E16433" s="2" t="s">
        <v>74</v>
      </c>
      <c r="F16433" s="2" t="s">
        <v>977</v>
      </c>
      <c r="G16433" s="14" t="n">
        <v>9.5</v>
      </c>
      <c r="H16433" s="14" t="n">
        <v>6.68</v>
      </c>
      <c r="I16433" s="14" t="n">
        <v>9.5</v>
      </c>
      <c r="J16433" s="23" t="n">
        <f aca="false">IF(AND(E16433="Priority",ISNUMBER('Cost model'!N317)),'Cost model'!N317,'Cost model'!M317)</f>
        <v>10.5</v>
      </c>
      <c r="K16433" s="14" t="n">
        <f aca="false">J16433-H16433</f>
        <v>3.82</v>
      </c>
      <c r="L16433" s="14" t="n">
        <f aca="false">G16433-H16433</f>
        <v>2.82</v>
      </c>
    </row>
    <row r="16434" customFormat="false" ht="15" hidden="false" customHeight="false" outlineLevel="0" collapsed="false">
      <c r="A16434" s="2" t="s">
        <v>205</v>
      </c>
      <c r="B16434" s="2" t="s">
        <v>205</v>
      </c>
      <c r="C16434" s="2" t="s">
        <v>47</v>
      </c>
      <c r="D16434" s="2" t="s">
        <v>12</v>
      </c>
      <c r="E16434" s="2" t="s">
        <v>83</v>
      </c>
      <c r="F16434" s="2" t="s">
        <v>977</v>
      </c>
      <c r="G16434" s="14" t="n">
        <v>19.5</v>
      </c>
      <c r="H16434" s="14" t="n">
        <v>30.34</v>
      </c>
      <c r="I16434" s="14" t="n">
        <v>19.5</v>
      </c>
      <c r="J16434" s="23" t="n">
        <f aca="false">IF(AND(E16434="Priority",ISNUMBER('Cost model'!N530)),'Cost model'!N530,'Cost model'!M530)</f>
        <v>40</v>
      </c>
      <c r="K16434" s="14" t="n">
        <f aca="false">J16434-H16434</f>
        <v>9.66</v>
      </c>
      <c r="L16434" s="14" t="n">
        <f aca="false">G16434-H16434</f>
        <v>-10.84</v>
      </c>
    </row>
    <row r="16435" customFormat="false" ht="15" hidden="false" customHeight="false" outlineLevel="0" collapsed="false">
      <c r="A16435" s="2" t="s">
        <v>174</v>
      </c>
      <c r="B16435" s="2" t="s">
        <v>174</v>
      </c>
      <c r="C16435" s="2" t="s">
        <v>47</v>
      </c>
      <c r="D16435" s="2" t="s">
        <v>14</v>
      </c>
      <c r="E16435" s="2" t="s">
        <v>83</v>
      </c>
      <c r="F16435" s="2" t="s">
        <v>977</v>
      </c>
      <c r="G16435" s="14" t="n">
        <v>85</v>
      </c>
      <c r="H16435" s="14" t="n">
        <v>165.14</v>
      </c>
      <c r="I16435" s="14" t="n">
        <v>85</v>
      </c>
      <c r="J16435" s="23" t="n">
        <f aca="false">IF(AND(E16435="Priority",ISNUMBER('Cost model'!N176)),'Cost model'!N176,'Cost model'!M176)</f>
        <v>115</v>
      </c>
      <c r="K16435" s="14" t="n">
        <f aca="false">J16435-H16435</f>
        <v>-50.14</v>
      </c>
      <c r="L16435" s="14" t="n">
        <f aca="false">G16435-H16435</f>
        <v>-80.14</v>
      </c>
    </row>
    <row r="16436" customFormat="false" ht="15" hidden="false" customHeight="false" outlineLevel="0" collapsed="false">
      <c r="A16436" s="2" t="s">
        <v>124</v>
      </c>
      <c r="B16436" s="2" t="s">
        <v>124</v>
      </c>
      <c r="C16436" s="2" t="s">
        <v>47</v>
      </c>
      <c r="D16436" s="2" t="s">
        <v>12</v>
      </c>
      <c r="E16436" s="2" t="s">
        <v>74</v>
      </c>
      <c r="F16436" s="2" t="s">
        <v>977</v>
      </c>
      <c r="G16436" s="14" t="n">
        <v>9.5</v>
      </c>
      <c r="H16436" s="14" t="n">
        <v>30.07</v>
      </c>
      <c r="I16436" s="14" t="n">
        <v>9.5</v>
      </c>
      <c r="J16436" s="23" t="n">
        <f aca="false">IF(AND(E16436="Priority",ISNUMBER('Cost model'!N320)),'Cost model'!N320,'Cost model'!M320)</f>
        <v>24.5</v>
      </c>
      <c r="K16436" s="14" t="n">
        <f aca="false">J16436-H16436</f>
        <v>-5.57</v>
      </c>
      <c r="L16436" s="14" t="n">
        <f aca="false">G16436-H16436</f>
        <v>-20.57</v>
      </c>
    </row>
    <row r="16437" customFormat="false" ht="15" hidden="false" customHeight="false" outlineLevel="0" collapsed="false">
      <c r="A16437" s="2" t="s">
        <v>124</v>
      </c>
      <c r="B16437" s="2" t="s">
        <v>124</v>
      </c>
      <c r="C16437" s="2" t="s">
        <v>47</v>
      </c>
      <c r="D16437" s="2" t="s">
        <v>10</v>
      </c>
      <c r="E16437" s="2" t="s">
        <v>83</v>
      </c>
      <c r="F16437" s="2" t="s">
        <v>977</v>
      </c>
      <c r="G16437" s="14" t="n">
        <v>14.5</v>
      </c>
      <c r="H16437" s="14" t="n">
        <v>22.98</v>
      </c>
      <c r="I16437" s="14" t="n">
        <v>14.5</v>
      </c>
      <c r="J16437" s="23" t="n">
        <f aca="false">IF(AND(E16437="Priority",ISNUMBER('Cost model'!N317)),'Cost model'!N317,'Cost model'!M317)</f>
        <v>15.5</v>
      </c>
      <c r="K16437" s="14" t="n">
        <f aca="false">J16437-H16437</f>
        <v>-7.48</v>
      </c>
      <c r="L16437" s="14" t="n">
        <f aca="false">G16437-H16437</f>
        <v>-8.48</v>
      </c>
    </row>
    <row r="16438" customFormat="false" ht="15" hidden="false" customHeight="false" outlineLevel="0" collapsed="false">
      <c r="A16438" s="2" t="s">
        <v>158</v>
      </c>
      <c r="B16438" s="2" t="s">
        <v>158</v>
      </c>
      <c r="C16438" s="2" t="s">
        <v>47</v>
      </c>
      <c r="D16438" s="2" t="s">
        <v>10</v>
      </c>
      <c r="E16438" s="2" t="s">
        <v>74</v>
      </c>
      <c r="F16438" s="2" t="s">
        <v>977</v>
      </c>
      <c r="G16438" s="14" t="n">
        <v>9.5</v>
      </c>
      <c r="H16438" s="14" t="n">
        <v>8.86</v>
      </c>
      <c r="I16438" s="14" t="n">
        <v>9.5</v>
      </c>
      <c r="J16438" s="23" t="n">
        <f aca="false">IF(AND(E16438="Priority",ISNUMBER('Cost model'!N422)),'Cost model'!N422,'Cost model'!M422)</f>
        <v>8.5</v>
      </c>
      <c r="K16438" s="14" t="n">
        <f aca="false">J16438-H16438</f>
        <v>-0.359999999999999</v>
      </c>
      <c r="L16438" s="14" t="n">
        <f aca="false">G16438-H16438</f>
        <v>0.640000000000001</v>
      </c>
    </row>
    <row r="16439" customFormat="false" ht="15" hidden="false" customHeight="false" outlineLevel="0" collapsed="false">
      <c r="A16439" s="2" t="s">
        <v>174</v>
      </c>
      <c r="B16439" s="2" t="s">
        <v>174</v>
      </c>
      <c r="C16439" s="2" t="s">
        <v>49</v>
      </c>
      <c r="D16439" s="2" t="s">
        <v>12</v>
      </c>
      <c r="E16439" s="2" t="s">
        <v>74</v>
      </c>
      <c r="F16439" s="2" t="s">
        <v>977</v>
      </c>
      <c r="G16439" s="14" t="n">
        <v>19.5</v>
      </c>
      <c r="H16439" s="14" t="n">
        <v>48.26</v>
      </c>
      <c r="I16439" s="14" t="n">
        <v>19.5</v>
      </c>
      <c r="J16439" s="23" t="n">
        <f aca="false">IF(AND(E16439="Priority",ISNUMBER('Cost model'!N172)),'Cost model'!N172,'Cost model'!M172)</f>
        <v>45</v>
      </c>
      <c r="K16439" s="14" t="n">
        <f aca="false">J16439-H16439</f>
        <v>-3.26</v>
      </c>
      <c r="L16439" s="14" t="n">
        <f aca="false">G16439-H16439</f>
        <v>-28.76</v>
      </c>
    </row>
    <row r="16440" customFormat="false" ht="15" hidden="false" customHeight="false" outlineLevel="0" collapsed="false">
      <c r="A16440" s="2" t="s">
        <v>124</v>
      </c>
      <c r="B16440" s="2" t="s">
        <v>124</v>
      </c>
      <c r="C16440" s="2" t="s">
        <v>49</v>
      </c>
      <c r="D16440" s="2" t="s">
        <v>10</v>
      </c>
      <c r="E16440" s="2" t="s">
        <v>83</v>
      </c>
      <c r="F16440" s="2" t="s">
        <v>977</v>
      </c>
      <c r="G16440" s="14" t="n">
        <v>24.5</v>
      </c>
      <c r="H16440" s="14" t="n">
        <v>27.7</v>
      </c>
      <c r="I16440" s="14" t="n">
        <v>24.5</v>
      </c>
      <c r="J16440" s="23" t="n">
        <f aca="false">IF(AND(E16440="Priority",ISNUMBER('Cost model'!N319)),'Cost model'!N319,'Cost model'!M319)</f>
        <v>22.5</v>
      </c>
      <c r="K16440" s="14" t="n">
        <f aca="false">J16440-H16440</f>
        <v>-5.2</v>
      </c>
      <c r="L16440" s="14" t="n">
        <f aca="false">G16440-H16440</f>
        <v>-3.2</v>
      </c>
    </row>
    <row r="16441" customFormat="false" ht="15" hidden="false" customHeight="false" outlineLevel="0" collapsed="false">
      <c r="A16441" s="2" t="s">
        <v>174</v>
      </c>
      <c r="B16441" s="2" t="s">
        <v>142</v>
      </c>
      <c r="C16441" s="2" t="s">
        <v>47</v>
      </c>
      <c r="D16441" s="2" t="s">
        <v>12</v>
      </c>
      <c r="E16441" s="2" t="s">
        <v>74</v>
      </c>
      <c r="F16441" s="2" t="s">
        <v>976</v>
      </c>
      <c r="G16441" s="14" t="n">
        <v>9.5</v>
      </c>
      <c r="H16441" s="14" t="n">
        <v>34.16</v>
      </c>
      <c r="I16441" s="14" t="n">
        <v>9.5</v>
      </c>
      <c r="J16441" s="23" t="n">
        <f aca="false">IF(AND(E16441="Priority",ISNUMBER('Cost model'!N125)),'Cost model'!N125,'Cost model'!M125)</f>
        <v>40</v>
      </c>
      <c r="K16441" s="14" t="n">
        <f aca="false">J16441-H16441</f>
        <v>5.84</v>
      </c>
      <c r="L16441" s="14" t="n">
        <f aca="false">G16441-H16441</f>
        <v>-24.66</v>
      </c>
    </row>
    <row r="16442" customFormat="false" ht="15" hidden="false" customHeight="false" outlineLevel="0" collapsed="false">
      <c r="A16442" s="2" t="s">
        <v>174</v>
      </c>
      <c r="B16442" s="2" t="s">
        <v>174</v>
      </c>
      <c r="C16442" s="2" t="s">
        <v>47</v>
      </c>
      <c r="D16442" s="2" t="s">
        <v>12</v>
      </c>
      <c r="E16442" s="2" t="s">
        <v>74</v>
      </c>
      <c r="F16442" s="2" t="s">
        <v>977</v>
      </c>
      <c r="G16442" s="14" t="n">
        <v>9.5</v>
      </c>
      <c r="H16442" s="14" t="n">
        <v>46.53</v>
      </c>
      <c r="I16442" s="14" t="n">
        <v>9.5</v>
      </c>
      <c r="J16442" s="23" t="n">
        <f aca="false">IF(AND(E16442="Priority",ISNUMBER('Cost model'!N170)),'Cost model'!N170,'Cost model'!M170)</f>
        <v>25.5</v>
      </c>
      <c r="K16442" s="14" t="n">
        <f aca="false">J16442-H16442</f>
        <v>-21.03</v>
      </c>
      <c r="L16442" s="14" t="n">
        <f aca="false">G16442-H16442</f>
        <v>-37.03</v>
      </c>
    </row>
    <row r="16443" customFormat="false" ht="15" hidden="false" customHeight="false" outlineLevel="0" collapsed="false">
      <c r="A16443" s="2" t="s">
        <v>124</v>
      </c>
      <c r="B16443" s="2" t="s">
        <v>124</v>
      </c>
      <c r="C16443" s="2" t="s">
        <v>47</v>
      </c>
      <c r="D16443" s="2" t="s">
        <v>10</v>
      </c>
      <c r="E16443" s="2" t="s">
        <v>74</v>
      </c>
      <c r="F16443" s="2" t="s">
        <v>977</v>
      </c>
      <c r="G16443" s="14" t="n">
        <v>9.5</v>
      </c>
      <c r="H16443" s="14" t="n">
        <v>8.16</v>
      </c>
      <c r="I16443" s="14" t="n">
        <v>9.5</v>
      </c>
      <c r="J16443" s="23" t="n">
        <f aca="false">IF(AND(E16443="Priority",ISNUMBER('Cost model'!N317)),'Cost model'!N317,'Cost model'!M317)</f>
        <v>10.5</v>
      </c>
      <c r="K16443" s="14" t="n">
        <f aca="false">J16443-H16443</f>
        <v>2.34</v>
      </c>
      <c r="L16443" s="14" t="n">
        <f aca="false">G16443-H16443</f>
        <v>1.34</v>
      </c>
    </row>
    <row r="16444" customFormat="false" ht="15" hidden="false" customHeight="false" outlineLevel="0" collapsed="false">
      <c r="A16444" s="2" t="s">
        <v>221</v>
      </c>
      <c r="B16444" s="2" t="s">
        <v>221</v>
      </c>
      <c r="C16444" s="2" t="s">
        <v>47</v>
      </c>
      <c r="D16444" s="2" t="s">
        <v>10</v>
      </c>
      <c r="E16444" s="2" t="s">
        <v>74</v>
      </c>
      <c r="F16444" s="2" t="s">
        <v>977</v>
      </c>
      <c r="G16444" s="14" t="n">
        <v>9.5</v>
      </c>
      <c r="H16444" s="14" t="n">
        <v>7.23</v>
      </c>
      <c r="I16444" s="14" t="n">
        <v>9.5</v>
      </c>
      <c r="J16444" s="23" t="n">
        <f aca="false">IF(AND(E16444="Priority",ISNUMBER('Cost model'!N737)),'Cost model'!N737,'Cost model'!M737)</f>
        <v>8.5</v>
      </c>
      <c r="K16444" s="14" t="n">
        <f aca="false">J16444-H16444</f>
        <v>1.27</v>
      </c>
      <c r="L16444" s="14" t="n">
        <f aca="false">G16444-H16444</f>
        <v>2.27</v>
      </c>
    </row>
    <row r="16445" customFormat="false" ht="15" hidden="false" customHeight="false" outlineLevel="0" collapsed="false">
      <c r="A16445" s="2" t="s">
        <v>174</v>
      </c>
      <c r="B16445" s="2" t="s">
        <v>174</v>
      </c>
      <c r="C16445" s="2" t="s">
        <v>47</v>
      </c>
      <c r="D16445" s="2" t="s">
        <v>12</v>
      </c>
      <c r="E16445" s="2" t="s">
        <v>74</v>
      </c>
      <c r="F16445" s="2" t="s">
        <v>977</v>
      </c>
      <c r="G16445" s="14" t="n">
        <v>9.5</v>
      </c>
      <c r="H16445" s="14" t="n">
        <v>29.26</v>
      </c>
      <c r="I16445" s="14" t="n">
        <v>9.5</v>
      </c>
      <c r="J16445" s="23" t="n">
        <f aca="false">IF(AND(E16445="Priority",ISNUMBER('Cost model'!N170)),'Cost model'!N170,'Cost model'!M170)</f>
        <v>25.5</v>
      </c>
      <c r="K16445" s="14" t="n">
        <f aca="false">J16445-H16445</f>
        <v>-3.76</v>
      </c>
      <c r="L16445" s="14" t="n">
        <f aca="false">G16445-H16445</f>
        <v>-19.76</v>
      </c>
    </row>
    <row r="16446" customFormat="false" ht="15" hidden="false" customHeight="false" outlineLevel="0" collapsed="false">
      <c r="A16446" s="2" t="s">
        <v>174</v>
      </c>
      <c r="B16446" s="2" t="s">
        <v>124</v>
      </c>
      <c r="C16446" s="2" t="s">
        <v>48</v>
      </c>
      <c r="D16446" s="2" t="s">
        <v>10</v>
      </c>
      <c r="E16446" s="2" t="s">
        <v>74</v>
      </c>
      <c r="F16446" s="2" t="s">
        <v>976</v>
      </c>
      <c r="G16446" s="14" t="n">
        <v>12.5</v>
      </c>
      <c r="H16446" s="14" t="n">
        <v>12.96</v>
      </c>
      <c r="I16446" s="14" t="n">
        <v>12.5</v>
      </c>
      <c r="J16446" s="23" t="n">
        <f aca="false">IF(AND(E16446="Priority",ISNUMBER('Cost model'!N108)),'Cost model'!N108,'Cost model'!M108)</f>
        <v>15.5</v>
      </c>
      <c r="K16446" s="14" t="n">
        <f aca="false">J16446-H16446</f>
        <v>2.54</v>
      </c>
      <c r="L16446" s="14" t="n">
        <f aca="false">G16446-H16446</f>
        <v>-0.460000000000001</v>
      </c>
    </row>
    <row r="16447" customFormat="false" ht="15" hidden="false" customHeight="false" outlineLevel="0" collapsed="false">
      <c r="A16447" s="2" t="s">
        <v>174</v>
      </c>
      <c r="B16447" s="2" t="s">
        <v>174</v>
      </c>
      <c r="C16447" s="2" t="s">
        <v>48</v>
      </c>
      <c r="D16447" s="2" t="s">
        <v>10</v>
      </c>
      <c r="E16447" s="2" t="s">
        <v>83</v>
      </c>
      <c r="F16447" s="2" t="s">
        <v>977</v>
      </c>
      <c r="G16447" s="14" t="n">
        <v>17.5</v>
      </c>
      <c r="H16447" s="14" t="n">
        <v>27.63</v>
      </c>
      <c r="I16447" s="14" t="n">
        <v>17.5</v>
      </c>
      <c r="J16447" s="23" t="n">
        <f aca="false">IF(AND(E16447="Priority",ISNUMBER('Cost model'!N168)),'Cost model'!N168,'Cost model'!M168)</f>
        <v>18.5</v>
      </c>
      <c r="K16447" s="14" t="n">
        <f aca="false">J16447-H16447</f>
        <v>-9.13</v>
      </c>
      <c r="L16447" s="14" t="n">
        <f aca="false">G16447-H16447</f>
        <v>-10.13</v>
      </c>
    </row>
    <row r="16448" customFormat="false" ht="15" hidden="false" customHeight="false" outlineLevel="0" collapsed="false">
      <c r="A16448" s="2" t="s">
        <v>142</v>
      </c>
      <c r="B16448" s="2" t="s">
        <v>142</v>
      </c>
      <c r="C16448" s="2" t="s">
        <v>47</v>
      </c>
      <c r="D16448" s="2" t="s">
        <v>12</v>
      </c>
      <c r="E16448" s="2" t="s">
        <v>74</v>
      </c>
      <c r="F16448" s="2" t="s">
        <v>977</v>
      </c>
      <c r="G16448" s="14" t="n">
        <v>9.5</v>
      </c>
      <c r="H16448" s="14" t="n">
        <v>8.61</v>
      </c>
      <c r="I16448" s="14" t="n">
        <v>9.5</v>
      </c>
      <c r="J16448" s="23" t="n">
        <f aca="false">IF(AND(E16448="Priority",ISNUMBER('Cost model'!N635)),'Cost model'!N635,'Cost model'!M635)</f>
        <v>30.5</v>
      </c>
      <c r="K16448" s="14" t="n">
        <f aca="false">J16448-H16448</f>
        <v>21.89</v>
      </c>
      <c r="L16448" s="14" t="n">
        <f aca="false">G16448-H16448</f>
        <v>0.890000000000001</v>
      </c>
    </row>
    <row r="16449" customFormat="false" ht="15" hidden="false" customHeight="false" outlineLevel="0" collapsed="false">
      <c r="A16449" s="2" t="s">
        <v>158</v>
      </c>
      <c r="B16449" s="2" t="s">
        <v>158</v>
      </c>
      <c r="C16449" s="2" t="s">
        <v>48</v>
      </c>
      <c r="D16449" s="2" t="s">
        <v>13</v>
      </c>
      <c r="E16449" s="2" t="s">
        <v>74</v>
      </c>
      <c r="F16449" s="2" t="s">
        <v>977</v>
      </c>
      <c r="G16449" s="14" t="n">
        <v>24.5</v>
      </c>
      <c r="H16449" s="14" t="n">
        <v>17.45</v>
      </c>
      <c r="I16449" s="14" t="n">
        <v>24.5</v>
      </c>
      <c r="J16449" s="23" t="n">
        <f aca="false">IF(AND(E16449="Priority",ISNUMBER('Cost model'!N429)),'Cost model'!N429,'Cost model'!M429)</f>
        <v>40</v>
      </c>
      <c r="K16449" s="14" t="n">
        <f aca="false">J16449-H16449</f>
        <v>22.55</v>
      </c>
      <c r="L16449" s="14" t="n">
        <f aca="false">G16449-H16449</f>
        <v>7.05</v>
      </c>
    </row>
    <row r="16450" customFormat="false" ht="15" hidden="false" customHeight="false" outlineLevel="0" collapsed="false">
      <c r="A16450" s="2" t="s">
        <v>174</v>
      </c>
      <c r="B16450" s="2" t="s">
        <v>174</v>
      </c>
      <c r="C16450" s="2" t="s">
        <v>49</v>
      </c>
      <c r="D16450" s="2" t="s">
        <v>12</v>
      </c>
      <c r="E16450" s="2" t="s">
        <v>74</v>
      </c>
      <c r="F16450" s="2" t="s">
        <v>977</v>
      </c>
      <c r="G16450" s="14" t="n">
        <v>19.5</v>
      </c>
      <c r="H16450" s="14" t="n">
        <v>45.05</v>
      </c>
      <c r="I16450" s="14" t="n">
        <v>19.5</v>
      </c>
      <c r="J16450" s="23" t="n">
        <f aca="false">IF(AND(E16450="Priority",ISNUMBER('Cost model'!N172)),'Cost model'!N172,'Cost model'!M172)</f>
        <v>45</v>
      </c>
      <c r="K16450" s="14" t="n">
        <f aca="false">J16450-H16450</f>
        <v>-0.0499999999999972</v>
      </c>
      <c r="L16450" s="14" t="n">
        <f aca="false">G16450-H16450</f>
        <v>-25.55</v>
      </c>
    </row>
    <row r="16451" customFormat="false" ht="15" hidden="false" customHeight="false" outlineLevel="0" collapsed="false">
      <c r="A16451" s="2" t="s">
        <v>174</v>
      </c>
      <c r="B16451" s="2" t="s">
        <v>174</v>
      </c>
      <c r="C16451" s="2" t="s">
        <v>48</v>
      </c>
      <c r="D16451" s="2" t="s">
        <v>10</v>
      </c>
      <c r="E16451" s="2" t="s">
        <v>74</v>
      </c>
      <c r="F16451" s="2" t="s">
        <v>977</v>
      </c>
      <c r="G16451" s="14" t="n">
        <v>12.5</v>
      </c>
      <c r="H16451" s="14" t="n">
        <v>11.74</v>
      </c>
      <c r="I16451" s="14" t="n">
        <v>12.5</v>
      </c>
      <c r="J16451" s="23" t="n">
        <f aca="false">IF(AND(E16451="Priority",ISNUMBER('Cost model'!N168)),'Cost model'!N168,'Cost model'!M168)</f>
        <v>13.5</v>
      </c>
      <c r="K16451" s="14" t="n">
        <f aca="false">J16451-H16451</f>
        <v>1.76</v>
      </c>
      <c r="L16451" s="14" t="n">
        <f aca="false">G16451-H16451</f>
        <v>0.76</v>
      </c>
    </row>
    <row r="16452" customFormat="false" ht="15" hidden="false" customHeight="false" outlineLevel="0" collapsed="false">
      <c r="A16452" s="2" t="s">
        <v>174</v>
      </c>
      <c r="B16452" s="2" t="s">
        <v>142</v>
      </c>
      <c r="C16452" s="2" t="s">
        <v>49</v>
      </c>
      <c r="D16452" s="2" t="s">
        <v>12</v>
      </c>
      <c r="E16452" s="2" t="s">
        <v>74</v>
      </c>
      <c r="F16452" s="2" t="s">
        <v>976</v>
      </c>
      <c r="G16452" s="14" t="n">
        <v>19.5</v>
      </c>
      <c r="H16452" s="14" t="n">
        <v>26.02</v>
      </c>
      <c r="I16452" s="14" t="n">
        <v>19.5</v>
      </c>
      <c r="J16452" s="23" t="n">
        <f aca="false">IF(AND(E16452="Priority",ISNUMBER('Cost model'!N127)),'Cost model'!N127,'Cost model'!M127)</f>
        <v>50</v>
      </c>
      <c r="K16452" s="14" t="n">
        <f aca="false">J16452-H16452</f>
        <v>23.98</v>
      </c>
      <c r="L16452" s="14" t="n">
        <f aca="false">G16452-H16452</f>
        <v>-6.52</v>
      </c>
    </row>
    <row r="16453" customFormat="false" ht="15" hidden="false" customHeight="false" outlineLevel="0" collapsed="false">
      <c r="A16453" s="2" t="s">
        <v>221</v>
      </c>
      <c r="B16453" s="2" t="s">
        <v>221</v>
      </c>
      <c r="C16453" s="2" t="s">
        <v>49</v>
      </c>
      <c r="D16453" s="2" t="s">
        <v>10</v>
      </c>
      <c r="E16453" s="2" t="s">
        <v>83</v>
      </c>
      <c r="F16453" s="2" t="s">
        <v>977</v>
      </c>
      <c r="G16453" s="14" t="n">
        <v>24.5</v>
      </c>
      <c r="H16453" s="14" t="n">
        <v>27.37</v>
      </c>
      <c r="I16453" s="14" t="n">
        <v>24.5</v>
      </c>
      <c r="J16453" s="23" t="n">
        <f aca="false">IF(AND(E16453="Priority",ISNUMBER('Cost model'!N739)),'Cost model'!N739,'Cost model'!M739)</f>
        <v>23.5</v>
      </c>
      <c r="K16453" s="14" t="n">
        <f aca="false">J16453-H16453</f>
        <v>-3.87</v>
      </c>
      <c r="L16453" s="14" t="n">
        <f aca="false">G16453-H16453</f>
        <v>-2.87</v>
      </c>
    </row>
    <row r="16454" customFormat="false" ht="15" hidden="false" customHeight="false" outlineLevel="0" collapsed="false">
      <c r="A16454" s="2" t="s">
        <v>142</v>
      </c>
      <c r="B16454" s="2" t="s">
        <v>142</v>
      </c>
      <c r="C16454" s="2" t="s">
        <v>48</v>
      </c>
      <c r="D16454" s="2" t="s">
        <v>12</v>
      </c>
      <c r="E16454" s="2" t="s">
        <v>74</v>
      </c>
      <c r="F16454" s="2" t="s">
        <v>977</v>
      </c>
      <c r="G16454" s="14" t="n">
        <v>12.5</v>
      </c>
      <c r="H16454" s="14" t="n">
        <v>24.72</v>
      </c>
      <c r="I16454" s="14" t="n">
        <v>12.5</v>
      </c>
      <c r="J16454" s="23" t="n">
        <f aca="false">IF(AND(E16454="Priority",ISNUMBER('Cost model'!N636)),'Cost model'!N636,'Cost model'!M636)</f>
        <v>40</v>
      </c>
      <c r="K16454" s="14" t="n">
        <f aca="false">J16454-H16454</f>
        <v>15.28</v>
      </c>
      <c r="L16454" s="14" t="n">
        <f aca="false">G16454-H16454</f>
        <v>-12.22</v>
      </c>
    </row>
    <row r="16455" customFormat="false" ht="15" hidden="false" customHeight="false" outlineLevel="0" collapsed="false">
      <c r="A16455" s="2" t="s">
        <v>174</v>
      </c>
      <c r="B16455" s="2" t="s">
        <v>142</v>
      </c>
      <c r="C16455" s="2" t="s">
        <v>49</v>
      </c>
      <c r="D16455" s="2" t="s">
        <v>10</v>
      </c>
      <c r="E16455" s="2" t="s">
        <v>74</v>
      </c>
      <c r="F16455" s="2" t="s">
        <v>976</v>
      </c>
      <c r="G16455" s="14" t="n">
        <v>17.5</v>
      </c>
      <c r="H16455" s="14" t="n">
        <v>26.02</v>
      </c>
      <c r="I16455" s="14" t="n">
        <v>17.5</v>
      </c>
      <c r="J16455" s="23" t="n">
        <f aca="false">IF(AND(E16455="Priority",ISNUMBER('Cost model'!N124)),'Cost model'!N124,'Cost model'!M124)</f>
        <v>21.5</v>
      </c>
      <c r="K16455" s="14" t="n">
        <f aca="false">J16455-H16455</f>
        <v>-4.52</v>
      </c>
      <c r="L16455" s="14" t="n">
        <f aca="false">G16455-H16455</f>
        <v>-8.52</v>
      </c>
    </row>
    <row r="16456" customFormat="false" ht="15" hidden="false" customHeight="false" outlineLevel="0" collapsed="false">
      <c r="A16456" s="2" t="s">
        <v>124</v>
      </c>
      <c r="B16456" s="2" t="s">
        <v>124</v>
      </c>
      <c r="C16456" s="2" t="s">
        <v>48</v>
      </c>
      <c r="D16456" s="2" t="s">
        <v>10</v>
      </c>
      <c r="E16456" s="2" t="s">
        <v>83</v>
      </c>
      <c r="F16456" s="2" t="s">
        <v>977</v>
      </c>
      <c r="G16456" s="14" t="n">
        <v>17.5</v>
      </c>
      <c r="H16456" s="14" t="n">
        <v>22.98</v>
      </c>
      <c r="I16456" s="14" t="n">
        <v>17.5</v>
      </c>
      <c r="J16456" s="23" t="n">
        <f aca="false">IF(AND(E16456="Priority",ISNUMBER('Cost model'!N318)),'Cost model'!N318,'Cost model'!M318)</f>
        <v>19.5</v>
      </c>
      <c r="K16456" s="14" t="n">
        <f aca="false">J16456-H16456</f>
        <v>-3.48</v>
      </c>
      <c r="L16456" s="14" t="n">
        <f aca="false">G16456-H16456</f>
        <v>-5.48</v>
      </c>
    </row>
    <row r="16457" customFormat="false" ht="15" hidden="false" customHeight="false" outlineLevel="0" collapsed="false">
      <c r="A16457" s="2" t="s">
        <v>174</v>
      </c>
      <c r="B16457" s="2" t="s">
        <v>124</v>
      </c>
      <c r="C16457" s="2" t="s">
        <v>49</v>
      </c>
      <c r="D16457" s="2" t="s">
        <v>12</v>
      </c>
      <c r="E16457" s="2" t="s">
        <v>74</v>
      </c>
      <c r="F16457" s="2" t="s">
        <v>976</v>
      </c>
      <c r="G16457" s="14" t="n">
        <v>19.5</v>
      </c>
      <c r="H16457" s="14" t="n">
        <v>26.02</v>
      </c>
      <c r="I16457" s="14" t="n">
        <v>19.5</v>
      </c>
      <c r="J16457" s="23" t="n">
        <f aca="false">IF(AND(E16457="Priority",ISNUMBER('Cost model'!N112)),'Cost model'!N112,'Cost model'!M112)</f>
        <v>50</v>
      </c>
      <c r="K16457" s="14" t="n">
        <f aca="false">J16457-H16457</f>
        <v>23.98</v>
      </c>
      <c r="L16457" s="14" t="n">
        <f aca="false">G16457-H16457</f>
        <v>-6.52</v>
      </c>
    </row>
    <row r="16458" customFormat="false" ht="15" hidden="false" customHeight="false" outlineLevel="0" collapsed="false">
      <c r="A16458" s="2" t="s">
        <v>124</v>
      </c>
      <c r="B16458" s="2" t="s">
        <v>124</v>
      </c>
      <c r="C16458" s="2" t="s">
        <v>48</v>
      </c>
      <c r="D16458" s="2" t="s">
        <v>12</v>
      </c>
      <c r="E16458" s="2" t="s">
        <v>74</v>
      </c>
      <c r="F16458" s="2" t="s">
        <v>977</v>
      </c>
      <c r="G16458" s="14" t="n">
        <v>12.5</v>
      </c>
      <c r="H16458" s="14" t="n">
        <v>50.17</v>
      </c>
      <c r="I16458" s="14" t="n">
        <v>12.5</v>
      </c>
      <c r="J16458" s="23" t="n">
        <f aca="false">IF(AND(E16458="Priority",ISNUMBER('Cost model'!N321)),'Cost model'!N321,'Cost model'!M321)</f>
        <v>40</v>
      </c>
      <c r="K16458" s="14" t="n">
        <f aca="false">J16458-H16458</f>
        <v>-10.17</v>
      </c>
      <c r="L16458" s="14" t="n">
        <f aca="false">G16458-H16458</f>
        <v>-37.67</v>
      </c>
    </row>
    <row r="16459" customFormat="false" ht="15" hidden="false" customHeight="false" outlineLevel="0" collapsed="false">
      <c r="A16459" s="2" t="s">
        <v>124</v>
      </c>
      <c r="B16459" s="2" t="s">
        <v>174</v>
      </c>
      <c r="C16459" s="2" t="s">
        <v>48</v>
      </c>
      <c r="D16459" s="2" t="s">
        <v>10</v>
      </c>
      <c r="E16459" s="2" t="s">
        <v>74</v>
      </c>
      <c r="F16459" s="2" t="s">
        <v>976</v>
      </c>
      <c r="G16459" s="14" t="n">
        <v>12.5</v>
      </c>
      <c r="H16459" s="14" t="n">
        <v>12.24</v>
      </c>
      <c r="I16459" s="14" t="n">
        <v>14.5</v>
      </c>
      <c r="J16459" s="23" t="n">
        <f aca="false">IF(AND(E16459="Priority",ISNUMBER('Cost model'!N363)),'Cost model'!N363,'Cost model'!M363)</f>
        <v>15.5</v>
      </c>
      <c r="K16459" s="14" t="n">
        <f aca="false">J16459-H16459</f>
        <v>3.26</v>
      </c>
      <c r="L16459" s="14" t="n">
        <f aca="false">G16459-H16459</f>
        <v>0.26</v>
      </c>
    </row>
    <row r="16460" customFormat="false" ht="15" hidden="false" customHeight="false" outlineLevel="0" collapsed="false">
      <c r="A16460" s="2" t="s">
        <v>174</v>
      </c>
      <c r="B16460" s="2" t="s">
        <v>174</v>
      </c>
      <c r="C16460" s="2" t="s">
        <v>49</v>
      </c>
      <c r="D16460" s="2" t="s">
        <v>14</v>
      </c>
      <c r="E16460" s="2" t="s">
        <v>74</v>
      </c>
      <c r="F16460" s="2" t="s">
        <v>977</v>
      </c>
      <c r="G16460" s="14" t="n">
        <v>85</v>
      </c>
      <c r="H16460" s="14" t="n">
        <v>246.63</v>
      </c>
      <c r="I16460" s="14" t="n">
        <v>85</v>
      </c>
      <c r="J16460" s="23" t="n">
        <f aca="false">IF(AND(E16460="Priority",ISNUMBER('Cost model'!N178)),'Cost model'!N178,'Cost model'!M178)</f>
        <v>145</v>
      </c>
      <c r="K16460" s="14" t="n">
        <f aca="false">J16460-H16460</f>
        <v>-101.63</v>
      </c>
      <c r="L16460" s="14" t="n">
        <f aca="false">G16460-H16460</f>
        <v>-161.63</v>
      </c>
    </row>
    <row r="16461" customFormat="false" ht="15" hidden="false" customHeight="false" outlineLevel="0" collapsed="false">
      <c r="A16461" s="2" t="s">
        <v>342</v>
      </c>
      <c r="B16461" s="2" t="s">
        <v>158</v>
      </c>
      <c r="C16461" s="2" t="s">
        <v>49</v>
      </c>
      <c r="D16461" s="2" t="s">
        <v>13</v>
      </c>
      <c r="E16461" s="2" t="s">
        <v>74</v>
      </c>
      <c r="F16461" s="2" t="s">
        <v>976</v>
      </c>
      <c r="G16461" s="14" t="n">
        <v>95</v>
      </c>
      <c r="H16461" s="14" t="n">
        <v>139.85</v>
      </c>
      <c r="I16461" s="14" t="n">
        <v>95</v>
      </c>
      <c r="J16461" s="23" t="n">
        <f aca="false">IF(AND(E16461="Priority",ISNUMBER('Cost model'!N220)),'Cost model'!N220,'Cost model'!M220)</f>
        <v>135</v>
      </c>
      <c r="K16461" s="14" t="n">
        <f aca="false">J16461-H16461</f>
        <v>-4.84999999999999</v>
      </c>
      <c r="L16461" s="14" t="n">
        <f aca="false">G16461-H16461</f>
        <v>-44.85</v>
      </c>
    </row>
    <row r="16462" customFormat="false" ht="15" hidden="false" customHeight="false" outlineLevel="0" collapsed="false">
      <c r="A16462" s="2" t="s">
        <v>174</v>
      </c>
      <c r="B16462" s="2" t="s">
        <v>174</v>
      </c>
      <c r="C16462" s="2" t="s">
        <v>49</v>
      </c>
      <c r="D16462" s="2" t="s">
        <v>10</v>
      </c>
      <c r="E16462" s="2" t="s">
        <v>74</v>
      </c>
      <c r="F16462" s="2" t="s">
        <v>977</v>
      </c>
      <c r="G16462" s="14" t="n">
        <v>17.5</v>
      </c>
      <c r="H16462" s="14" t="n">
        <v>27.7</v>
      </c>
      <c r="I16462" s="14" t="n">
        <v>17.5</v>
      </c>
      <c r="J16462" s="23" t="n">
        <f aca="false">IF(AND(E16462="Priority",ISNUMBER('Cost model'!N169)),'Cost model'!N169,'Cost model'!M169)</f>
        <v>18.5</v>
      </c>
      <c r="K16462" s="14" t="n">
        <f aca="false">J16462-H16462</f>
        <v>-9.2</v>
      </c>
      <c r="L16462" s="14" t="n">
        <f aca="false">G16462-H16462</f>
        <v>-10.2</v>
      </c>
    </row>
    <row r="16463" customFormat="false" ht="15" hidden="false" customHeight="false" outlineLevel="0" collapsed="false">
      <c r="A16463" s="2" t="s">
        <v>142</v>
      </c>
      <c r="B16463" s="2" t="s">
        <v>142</v>
      </c>
      <c r="C16463" s="2" t="s">
        <v>47</v>
      </c>
      <c r="D16463" s="2" t="s">
        <v>12</v>
      </c>
      <c r="E16463" s="2" t="s">
        <v>74</v>
      </c>
      <c r="F16463" s="2" t="s">
        <v>977</v>
      </c>
      <c r="G16463" s="14" t="n">
        <v>9.5</v>
      </c>
      <c r="H16463" s="14" t="n">
        <v>8.83</v>
      </c>
      <c r="I16463" s="14" t="n">
        <v>9.5</v>
      </c>
      <c r="J16463" s="23" t="n">
        <f aca="false">IF(AND(E16463="Priority",ISNUMBER('Cost model'!N635)),'Cost model'!N635,'Cost model'!M635)</f>
        <v>30.5</v>
      </c>
      <c r="K16463" s="14" t="n">
        <f aca="false">J16463-H16463</f>
        <v>21.67</v>
      </c>
      <c r="L16463" s="14" t="n">
        <f aca="false">G16463-H16463</f>
        <v>0.67</v>
      </c>
    </row>
    <row r="16464" customFormat="false" ht="15" hidden="false" customHeight="false" outlineLevel="0" collapsed="false">
      <c r="A16464" s="2" t="s">
        <v>174</v>
      </c>
      <c r="B16464" s="2" t="s">
        <v>174</v>
      </c>
      <c r="C16464" s="2" t="s">
        <v>49</v>
      </c>
      <c r="D16464" s="2" t="s">
        <v>12</v>
      </c>
      <c r="E16464" s="2" t="s">
        <v>74</v>
      </c>
      <c r="F16464" s="2" t="s">
        <v>977</v>
      </c>
      <c r="G16464" s="14" t="n">
        <v>19.5</v>
      </c>
      <c r="H16464" s="14" t="n">
        <v>26.02</v>
      </c>
      <c r="I16464" s="14" t="n">
        <v>19.5</v>
      </c>
      <c r="J16464" s="23" t="n">
        <f aca="false">IF(AND(E16464="Priority",ISNUMBER('Cost model'!N172)),'Cost model'!N172,'Cost model'!M172)</f>
        <v>45</v>
      </c>
      <c r="K16464" s="14" t="n">
        <f aca="false">J16464-H16464</f>
        <v>18.98</v>
      </c>
      <c r="L16464" s="14" t="n">
        <f aca="false">G16464-H16464</f>
        <v>-6.52</v>
      </c>
    </row>
    <row r="16465" customFormat="false" ht="15" hidden="false" customHeight="false" outlineLevel="0" collapsed="false">
      <c r="A16465" s="2" t="s">
        <v>174</v>
      </c>
      <c r="B16465" s="2" t="s">
        <v>174</v>
      </c>
      <c r="C16465" s="2" t="s">
        <v>47</v>
      </c>
      <c r="D16465" s="2" t="s">
        <v>10</v>
      </c>
      <c r="E16465" s="2" t="s">
        <v>74</v>
      </c>
      <c r="F16465" s="2" t="s">
        <v>977</v>
      </c>
      <c r="G16465" s="14" t="n">
        <v>9.5</v>
      </c>
      <c r="H16465" s="14" t="n">
        <v>6.63</v>
      </c>
      <c r="I16465" s="14" t="n">
        <v>9.5</v>
      </c>
      <c r="J16465" s="23" t="n">
        <f aca="false">IF(AND(E16465="Priority",ISNUMBER('Cost model'!N167)),'Cost model'!N167,'Cost model'!M167)</f>
        <v>8.5</v>
      </c>
      <c r="K16465" s="14" t="n">
        <f aca="false">J16465-H16465</f>
        <v>1.87</v>
      </c>
      <c r="L16465" s="14" t="n">
        <f aca="false">G16465-H16465</f>
        <v>2.87</v>
      </c>
    </row>
    <row r="16466" customFormat="false" ht="15" hidden="false" customHeight="false" outlineLevel="0" collapsed="false">
      <c r="A16466" s="2" t="s">
        <v>174</v>
      </c>
      <c r="B16466" s="2" t="s">
        <v>174</v>
      </c>
      <c r="C16466" s="2" t="s">
        <v>49</v>
      </c>
      <c r="D16466" s="2" t="s">
        <v>10</v>
      </c>
      <c r="E16466" s="2" t="s">
        <v>74</v>
      </c>
      <c r="F16466" s="2" t="s">
        <v>977</v>
      </c>
      <c r="G16466" s="14" t="n">
        <v>17.5</v>
      </c>
      <c r="H16466" s="14" t="n">
        <v>17.03</v>
      </c>
      <c r="I16466" s="14" t="n">
        <v>17.5</v>
      </c>
      <c r="J16466" s="23" t="n">
        <f aca="false">IF(AND(E16466="Priority",ISNUMBER('Cost model'!N169)),'Cost model'!N169,'Cost model'!M169)</f>
        <v>18.5</v>
      </c>
      <c r="K16466" s="14" t="n">
        <f aca="false">J16466-H16466</f>
        <v>1.47</v>
      </c>
      <c r="L16466" s="14" t="n">
        <f aca="false">G16466-H16466</f>
        <v>0.469999999999999</v>
      </c>
    </row>
    <row r="16467" customFormat="false" ht="15" hidden="false" customHeight="false" outlineLevel="0" collapsed="false">
      <c r="A16467" s="2" t="s">
        <v>174</v>
      </c>
      <c r="B16467" s="2" t="s">
        <v>174</v>
      </c>
      <c r="C16467" s="2" t="s">
        <v>49</v>
      </c>
      <c r="D16467" s="2" t="s">
        <v>12</v>
      </c>
      <c r="E16467" s="2" t="s">
        <v>74</v>
      </c>
      <c r="F16467" s="2" t="s">
        <v>977</v>
      </c>
      <c r="G16467" s="14" t="n">
        <v>19.5</v>
      </c>
      <c r="H16467" s="14" t="n">
        <v>21.86</v>
      </c>
      <c r="I16467" s="14" t="n">
        <v>19.5</v>
      </c>
      <c r="J16467" s="23" t="n">
        <f aca="false">IF(AND(E16467="Priority",ISNUMBER('Cost model'!N172)),'Cost model'!N172,'Cost model'!M172)</f>
        <v>45</v>
      </c>
      <c r="K16467" s="14" t="n">
        <f aca="false">J16467-H16467</f>
        <v>23.14</v>
      </c>
      <c r="L16467" s="14" t="n">
        <f aca="false">G16467-H16467</f>
        <v>-2.36</v>
      </c>
    </row>
    <row r="16468" customFormat="false" ht="15" hidden="false" customHeight="false" outlineLevel="0" collapsed="false">
      <c r="A16468" s="2" t="s">
        <v>174</v>
      </c>
      <c r="B16468" s="2" t="s">
        <v>174</v>
      </c>
      <c r="C16468" s="2" t="s">
        <v>47</v>
      </c>
      <c r="D16468" s="2" t="s">
        <v>13</v>
      </c>
      <c r="E16468" s="2" t="s">
        <v>74</v>
      </c>
      <c r="F16468" s="2" t="s">
        <v>977</v>
      </c>
      <c r="G16468" s="14" t="n">
        <v>19</v>
      </c>
      <c r="H16468" s="14" t="n">
        <v>35.57</v>
      </c>
      <c r="I16468" s="14" t="n">
        <v>19</v>
      </c>
      <c r="J16468" s="23" t="n">
        <f aca="false">IF(AND(E16468="Priority",ISNUMBER('Cost model'!N173)),'Cost model'!N173,'Cost model'!M173)</f>
        <v>60</v>
      </c>
      <c r="K16468" s="14" t="n">
        <f aca="false">J16468-H16468</f>
        <v>24.43</v>
      </c>
      <c r="L16468" s="14" t="n">
        <f aca="false">G16468-H16468</f>
        <v>-16.57</v>
      </c>
    </row>
    <row r="16469" customFormat="false" ht="15" hidden="false" customHeight="false" outlineLevel="0" collapsed="false">
      <c r="A16469" s="2" t="s">
        <v>124</v>
      </c>
      <c r="B16469" s="2" t="s">
        <v>124</v>
      </c>
      <c r="C16469" s="2" t="s">
        <v>48</v>
      </c>
      <c r="D16469" s="2" t="s">
        <v>12</v>
      </c>
      <c r="E16469" s="2" t="s">
        <v>74</v>
      </c>
      <c r="F16469" s="2" t="s">
        <v>977</v>
      </c>
      <c r="G16469" s="14" t="n">
        <v>12.5</v>
      </c>
      <c r="H16469" s="14" t="n">
        <v>15.97</v>
      </c>
      <c r="I16469" s="14" t="n">
        <v>12.5</v>
      </c>
      <c r="J16469" s="23" t="n">
        <f aca="false">IF(AND(E16469="Priority",ISNUMBER('Cost model'!N321)),'Cost model'!N321,'Cost model'!M321)</f>
        <v>40</v>
      </c>
      <c r="K16469" s="14" t="n">
        <f aca="false">J16469-H16469</f>
        <v>24.03</v>
      </c>
      <c r="L16469" s="14" t="n">
        <f aca="false">G16469-H16469</f>
        <v>-3.47</v>
      </c>
    </row>
    <row r="16470" customFormat="false" ht="15" hidden="false" customHeight="false" outlineLevel="0" collapsed="false">
      <c r="A16470" s="2" t="s">
        <v>142</v>
      </c>
      <c r="B16470" s="2" t="s">
        <v>142</v>
      </c>
      <c r="C16470" s="2" t="s">
        <v>47</v>
      </c>
      <c r="D16470" s="2" t="s">
        <v>10</v>
      </c>
      <c r="E16470" s="2" t="s">
        <v>74</v>
      </c>
      <c r="F16470" s="2" t="s">
        <v>977</v>
      </c>
      <c r="G16470" s="14" t="n">
        <v>9.5</v>
      </c>
      <c r="H16470" s="14" t="n">
        <v>27.7</v>
      </c>
      <c r="I16470" s="14" t="n">
        <v>9.5</v>
      </c>
      <c r="J16470" s="23" t="n">
        <f aca="false">IF(AND(E16470="Priority",ISNUMBER('Cost model'!N632)),'Cost model'!N632,'Cost model'!M632)</f>
        <v>9.5</v>
      </c>
      <c r="K16470" s="14" t="n">
        <f aca="false">J16470-H16470</f>
        <v>-18.2</v>
      </c>
      <c r="L16470" s="14" t="n">
        <f aca="false">G16470-H16470</f>
        <v>-18.2</v>
      </c>
    </row>
    <row r="16471" customFormat="false" ht="15" hidden="false" customHeight="false" outlineLevel="0" collapsed="false">
      <c r="A16471" s="2" t="s">
        <v>174</v>
      </c>
      <c r="B16471" s="2" t="s">
        <v>174</v>
      </c>
      <c r="C16471" s="2" t="s">
        <v>47</v>
      </c>
      <c r="D16471" s="2" t="s">
        <v>12</v>
      </c>
      <c r="E16471" s="2" t="s">
        <v>74</v>
      </c>
      <c r="F16471" s="2" t="s">
        <v>977</v>
      </c>
      <c r="G16471" s="14" t="n">
        <v>9.5</v>
      </c>
      <c r="H16471" s="14" t="n">
        <v>38.15</v>
      </c>
      <c r="I16471" s="14" t="n">
        <v>9.5</v>
      </c>
      <c r="J16471" s="23" t="n">
        <f aca="false">IF(AND(E16471="Priority",ISNUMBER('Cost model'!N170)),'Cost model'!N170,'Cost model'!M170)</f>
        <v>25.5</v>
      </c>
      <c r="K16471" s="14" t="n">
        <f aca="false">J16471-H16471</f>
        <v>-12.65</v>
      </c>
      <c r="L16471" s="14" t="n">
        <f aca="false">G16471-H16471</f>
        <v>-28.65</v>
      </c>
    </row>
    <row r="16472" customFormat="false" ht="15" hidden="false" customHeight="false" outlineLevel="0" collapsed="false">
      <c r="A16472" s="2" t="s">
        <v>123</v>
      </c>
      <c r="B16472" s="2" t="s">
        <v>123</v>
      </c>
      <c r="C16472" s="2" t="s">
        <v>47</v>
      </c>
      <c r="D16472" s="2" t="s">
        <v>12</v>
      </c>
      <c r="E16472" s="2" t="s">
        <v>83</v>
      </c>
      <c r="F16472" s="2" t="s">
        <v>977</v>
      </c>
      <c r="G16472" s="14" t="n">
        <v>19.5</v>
      </c>
      <c r="H16472" s="14" t="n">
        <v>50.18</v>
      </c>
      <c r="I16472" s="14" t="n">
        <v>19.5</v>
      </c>
      <c r="J16472" s="23" t="n">
        <f aca="false">IF(AND(E16472="Priority",ISNUMBER('Cost model'!N65)),'Cost model'!N65,'Cost model'!M65)</f>
        <v>45</v>
      </c>
      <c r="K16472" s="14" t="n">
        <f aca="false">J16472-H16472</f>
        <v>-5.18</v>
      </c>
      <c r="L16472" s="14" t="n">
        <f aca="false">G16472-H16472</f>
        <v>-30.68</v>
      </c>
    </row>
    <row r="16473" customFormat="false" ht="15" hidden="false" customHeight="false" outlineLevel="0" collapsed="false">
      <c r="A16473" s="2" t="s">
        <v>124</v>
      </c>
      <c r="B16473" s="2" t="s">
        <v>124</v>
      </c>
      <c r="C16473" s="2" t="s">
        <v>49</v>
      </c>
      <c r="D16473" s="2" t="s">
        <v>12</v>
      </c>
      <c r="E16473" s="2" t="s">
        <v>74</v>
      </c>
      <c r="F16473" s="2" t="s">
        <v>977</v>
      </c>
      <c r="G16473" s="14" t="n">
        <v>19.5</v>
      </c>
      <c r="H16473" s="14" t="n">
        <v>41.13</v>
      </c>
      <c r="I16473" s="14" t="n">
        <v>19.5</v>
      </c>
      <c r="J16473" s="23" t="n">
        <f aca="false">IF(AND(E16473="Priority",ISNUMBER('Cost model'!N322)),'Cost model'!N322,'Cost model'!M322)</f>
        <v>50</v>
      </c>
      <c r="K16473" s="14" t="n">
        <f aca="false">J16473-H16473</f>
        <v>8.87</v>
      </c>
      <c r="L16473" s="14" t="n">
        <f aca="false">G16473-H16473</f>
        <v>-21.63</v>
      </c>
    </row>
    <row r="16474" customFormat="false" ht="15" hidden="false" customHeight="false" outlineLevel="0" collapsed="false">
      <c r="A16474" s="2" t="s">
        <v>124</v>
      </c>
      <c r="B16474" s="2" t="s">
        <v>142</v>
      </c>
      <c r="C16474" s="2" t="s">
        <v>48</v>
      </c>
      <c r="D16474" s="2" t="s">
        <v>10</v>
      </c>
      <c r="E16474" s="2" t="s">
        <v>74</v>
      </c>
      <c r="F16474" s="2" t="s">
        <v>976</v>
      </c>
      <c r="G16474" s="14" t="n">
        <v>17.5</v>
      </c>
      <c r="H16474" s="14" t="n">
        <v>26.02</v>
      </c>
      <c r="I16474" s="14" t="n">
        <v>14.5</v>
      </c>
      <c r="J16474" s="23" t="n">
        <f aca="false">IF(AND(E16474="Priority",ISNUMBER('Cost model'!N333)),'Cost model'!N333,'Cost model'!M333)</f>
        <v>18.5</v>
      </c>
      <c r="K16474" s="14" t="n">
        <f aca="false">J16474-H16474</f>
        <v>-7.52</v>
      </c>
      <c r="L16474" s="14" t="n">
        <f aca="false">G16474-H16474</f>
        <v>-8.52</v>
      </c>
    </row>
    <row r="16475" customFormat="false" ht="15" hidden="false" customHeight="false" outlineLevel="0" collapsed="false">
      <c r="A16475" s="2" t="s">
        <v>221</v>
      </c>
      <c r="B16475" s="2" t="s">
        <v>221</v>
      </c>
      <c r="C16475" s="2" t="s">
        <v>47</v>
      </c>
      <c r="D16475" s="2" t="s">
        <v>10</v>
      </c>
      <c r="E16475" s="2" t="s">
        <v>74</v>
      </c>
      <c r="F16475" s="2" t="s">
        <v>977</v>
      </c>
      <c r="G16475" s="14" t="n">
        <v>9.5</v>
      </c>
      <c r="H16475" s="14" t="n">
        <v>7.82</v>
      </c>
      <c r="I16475" s="14" t="n">
        <v>9.5</v>
      </c>
      <c r="J16475" s="23" t="n">
        <f aca="false">IF(AND(E16475="Priority",ISNUMBER('Cost model'!N737)),'Cost model'!N737,'Cost model'!M737)</f>
        <v>8.5</v>
      </c>
      <c r="K16475" s="14" t="n">
        <f aca="false">J16475-H16475</f>
        <v>0.68</v>
      </c>
      <c r="L16475" s="14" t="n">
        <f aca="false">G16475-H16475</f>
        <v>1.68</v>
      </c>
    </row>
    <row r="16476" customFormat="false" ht="15" hidden="false" customHeight="false" outlineLevel="0" collapsed="false">
      <c r="A16476" s="2" t="s">
        <v>174</v>
      </c>
      <c r="B16476" s="2" t="s">
        <v>174</v>
      </c>
      <c r="C16476" s="2" t="s">
        <v>47</v>
      </c>
      <c r="D16476" s="2" t="s">
        <v>12</v>
      </c>
      <c r="E16476" s="2" t="s">
        <v>74</v>
      </c>
      <c r="F16476" s="2" t="s">
        <v>977</v>
      </c>
      <c r="G16476" s="14" t="n">
        <v>9.5</v>
      </c>
      <c r="H16476" s="14" t="n">
        <v>31.66</v>
      </c>
      <c r="I16476" s="14" t="n">
        <v>9.5</v>
      </c>
      <c r="J16476" s="23" t="n">
        <f aca="false">IF(AND(E16476="Priority",ISNUMBER('Cost model'!N170)),'Cost model'!N170,'Cost model'!M170)</f>
        <v>25.5</v>
      </c>
      <c r="K16476" s="14" t="n">
        <f aca="false">J16476-H16476</f>
        <v>-6.16</v>
      </c>
      <c r="L16476" s="14" t="n">
        <f aca="false">G16476-H16476</f>
        <v>-22.16</v>
      </c>
    </row>
    <row r="16477" customFormat="false" ht="15" hidden="false" customHeight="false" outlineLevel="0" collapsed="false">
      <c r="A16477" s="2" t="s">
        <v>174</v>
      </c>
      <c r="B16477" s="2" t="s">
        <v>174</v>
      </c>
      <c r="C16477" s="2" t="s">
        <v>48</v>
      </c>
      <c r="D16477" s="2" t="s">
        <v>10</v>
      </c>
      <c r="E16477" s="2" t="s">
        <v>74</v>
      </c>
      <c r="F16477" s="2" t="s">
        <v>977</v>
      </c>
      <c r="G16477" s="14" t="n">
        <v>12.5</v>
      </c>
      <c r="H16477" s="14" t="n">
        <v>13.34</v>
      </c>
      <c r="I16477" s="14" t="n">
        <v>12.5</v>
      </c>
      <c r="J16477" s="23" t="n">
        <f aca="false">IF(AND(E16477="Priority",ISNUMBER('Cost model'!N168)),'Cost model'!N168,'Cost model'!M168)</f>
        <v>13.5</v>
      </c>
      <c r="K16477" s="14" t="n">
        <f aca="false">J16477-H16477</f>
        <v>0.16</v>
      </c>
      <c r="L16477" s="14" t="n">
        <f aca="false">G16477-H16477</f>
        <v>-0.84</v>
      </c>
    </row>
    <row r="16478" customFormat="false" ht="15" hidden="false" customHeight="false" outlineLevel="0" collapsed="false">
      <c r="A16478" s="2" t="s">
        <v>174</v>
      </c>
      <c r="B16478" s="2" t="s">
        <v>174</v>
      </c>
      <c r="C16478" s="2" t="s">
        <v>47</v>
      </c>
      <c r="D16478" s="2" t="s">
        <v>10</v>
      </c>
      <c r="E16478" s="2" t="s">
        <v>74</v>
      </c>
      <c r="F16478" s="2" t="s">
        <v>977</v>
      </c>
      <c r="G16478" s="14" t="n">
        <v>9.5</v>
      </c>
      <c r="H16478" s="14" t="n">
        <v>7.3</v>
      </c>
      <c r="I16478" s="14" t="n">
        <v>9.5</v>
      </c>
      <c r="J16478" s="23" t="n">
        <f aca="false">IF(AND(E16478="Priority",ISNUMBER('Cost model'!N167)),'Cost model'!N167,'Cost model'!M167)</f>
        <v>8.5</v>
      </c>
      <c r="K16478" s="14" t="n">
        <f aca="false">J16478-H16478</f>
        <v>1.2</v>
      </c>
      <c r="L16478" s="14" t="n">
        <f aca="false">G16478-H16478</f>
        <v>2.2</v>
      </c>
    </row>
    <row r="16479" customFormat="false" ht="15" hidden="false" customHeight="false" outlineLevel="0" collapsed="false">
      <c r="A16479" s="2" t="s">
        <v>174</v>
      </c>
      <c r="B16479" s="2" t="s">
        <v>174</v>
      </c>
      <c r="C16479" s="2" t="s">
        <v>49</v>
      </c>
      <c r="D16479" s="2" t="s">
        <v>12</v>
      </c>
      <c r="E16479" s="2" t="s">
        <v>74</v>
      </c>
      <c r="F16479" s="2" t="s">
        <v>977</v>
      </c>
      <c r="G16479" s="14" t="n">
        <v>19.5</v>
      </c>
      <c r="H16479" s="14" t="n">
        <v>48.62</v>
      </c>
      <c r="I16479" s="14" t="n">
        <v>19.5</v>
      </c>
      <c r="J16479" s="23" t="n">
        <f aca="false">IF(AND(E16479="Priority",ISNUMBER('Cost model'!N172)),'Cost model'!N172,'Cost model'!M172)</f>
        <v>45</v>
      </c>
      <c r="K16479" s="14" t="n">
        <f aca="false">J16479-H16479</f>
        <v>-3.62</v>
      </c>
      <c r="L16479" s="14" t="n">
        <f aca="false">G16479-H16479</f>
        <v>-29.12</v>
      </c>
    </row>
    <row r="16480" customFormat="false" ht="15" hidden="false" customHeight="false" outlineLevel="0" collapsed="false">
      <c r="A16480" s="2" t="s">
        <v>142</v>
      </c>
      <c r="B16480" s="2" t="s">
        <v>174</v>
      </c>
      <c r="C16480" s="2" t="s">
        <v>47</v>
      </c>
      <c r="D16480" s="2" t="s">
        <v>10</v>
      </c>
      <c r="E16480" s="2" t="s">
        <v>74</v>
      </c>
      <c r="F16480" s="2" t="s">
        <v>976</v>
      </c>
      <c r="G16480" s="14" t="n">
        <v>9.5</v>
      </c>
      <c r="H16480" s="14" t="n">
        <v>10.81</v>
      </c>
      <c r="I16480" s="14" t="n">
        <v>14.5</v>
      </c>
      <c r="J16480" s="23" t="n">
        <f aca="false">IF(AND(E16480="Priority",ISNUMBER('Cost model'!N692)),'Cost model'!N692,'Cost model'!M692)</f>
        <v>9.5</v>
      </c>
      <c r="K16480" s="14" t="n">
        <f aca="false">J16480-H16480</f>
        <v>-1.31</v>
      </c>
      <c r="L16480" s="14" t="n">
        <f aca="false">G16480-H16480</f>
        <v>-1.31</v>
      </c>
    </row>
    <row r="16481" customFormat="false" ht="15" hidden="false" customHeight="false" outlineLevel="0" collapsed="false">
      <c r="A16481" s="2" t="s">
        <v>158</v>
      </c>
      <c r="B16481" s="2" t="s">
        <v>158</v>
      </c>
      <c r="C16481" s="2" t="s">
        <v>47</v>
      </c>
      <c r="D16481" s="2" t="s">
        <v>12</v>
      </c>
      <c r="E16481" s="2" t="s">
        <v>74</v>
      </c>
      <c r="F16481" s="2" t="s">
        <v>977</v>
      </c>
      <c r="G16481" s="14" t="n">
        <v>9.5</v>
      </c>
      <c r="H16481" s="14" t="n">
        <v>14.42</v>
      </c>
      <c r="I16481" s="14" t="n">
        <v>9.5</v>
      </c>
      <c r="J16481" s="23" t="n">
        <f aca="false">IF(AND(E16481="Priority",ISNUMBER('Cost model'!N425)),'Cost model'!N425,'Cost model'!M425)</f>
        <v>14.5</v>
      </c>
      <c r="K16481" s="14" t="n">
        <f aca="false">J16481-H16481</f>
        <v>0.0800000000000001</v>
      </c>
      <c r="L16481" s="14" t="n">
        <f aca="false">G16481-H16481</f>
        <v>-4.92</v>
      </c>
    </row>
    <row r="16482" customFormat="false" ht="15" hidden="false" customHeight="false" outlineLevel="0" collapsed="false">
      <c r="A16482" s="2" t="s">
        <v>158</v>
      </c>
      <c r="B16482" s="2" t="s">
        <v>158</v>
      </c>
      <c r="C16482" s="2" t="s">
        <v>47</v>
      </c>
      <c r="D16482" s="2" t="s">
        <v>10</v>
      </c>
      <c r="E16482" s="2" t="s">
        <v>74</v>
      </c>
      <c r="F16482" s="2" t="s">
        <v>977</v>
      </c>
      <c r="G16482" s="14" t="n">
        <v>9.5</v>
      </c>
      <c r="H16482" s="14" t="n">
        <v>7.98</v>
      </c>
      <c r="I16482" s="14" t="n">
        <v>9.5</v>
      </c>
      <c r="J16482" s="23" t="n">
        <f aca="false">IF(AND(E16482="Priority",ISNUMBER('Cost model'!N422)),'Cost model'!N422,'Cost model'!M422)</f>
        <v>8.5</v>
      </c>
      <c r="K16482" s="14" t="n">
        <f aca="false">J16482-H16482</f>
        <v>0.52</v>
      </c>
      <c r="L16482" s="14" t="n">
        <f aca="false">G16482-H16482</f>
        <v>1.52</v>
      </c>
    </row>
    <row r="16483" customFormat="false" ht="15" hidden="false" customHeight="false" outlineLevel="0" collapsed="false">
      <c r="A16483" s="2" t="s">
        <v>124</v>
      </c>
      <c r="B16483" s="2" t="s">
        <v>124</v>
      </c>
      <c r="C16483" s="2" t="s">
        <v>47</v>
      </c>
      <c r="D16483" s="2" t="s">
        <v>10</v>
      </c>
      <c r="E16483" s="2" t="s">
        <v>74</v>
      </c>
      <c r="F16483" s="2" t="s">
        <v>977</v>
      </c>
      <c r="G16483" s="14" t="n">
        <v>9.5</v>
      </c>
      <c r="H16483" s="14" t="n">
        <v>7.95</v>
      </c>
      <c r="I16483" s="14" t="n">
        <v>9.5</v>
      </c>
      <c r="J16483" s="23" t="n">
        <f aca="false">IF(AND(E16483="Priority",ISNUMBER('Cost model'!N317)),'Cost model'!N317,'Cost model'!M317)</f>
        <v>10.5</v>
      </c>
      <c r="K16483" s="14" t="n">
        <f aca="false">J16483-H16483</f>
        <v>2.55</v>
      </c>
      <c r="L16483" s="14" t="n">
        <f aca="false">G16483-H16483</f>
        <v>1.55</v>
      </c>
    </row>
    <row r="16484" customFormat="false" ht="15" hidden="false" customHeight="false" outlineLevel="0" collapsed="false">
      <c r="A16484" s="2" t="s">
        <v>124</v>
      </c>
      <c r="B16484" s="2" t="s">
        <v>124</v>
      </c>
      <c r="C16484" s="2" t="s">
        <v>48</v>
      </c>
      <c r="D16484" s="2" t="s">
        <v>13</v>
      </c>
      <c r="E16484" s="2" t="s">
        <v>83</v>
      </c>
      <c r="F16484" s="2" t="s">
        <v>977</v>
      </c>
      <c r="G16484" s="14" t="n">
        <v>45</v>
      </c>
      <c r="H16484" s="14" t="n">
        <v>98.76</v>
      </c>
      <c r="I16484" s="14" t="n">
        <v>45</v>
      </c>
      <c r="J16484" s="23" t="n">
        <f aca="false">IF(AND(E16484="Priority",ISNUMBER('Cost model'!N324)),'Cost model'!N324,'Cost model'!M324)</f>
        <v>115</v>
      </c>
      <c r="K16484" s="14" t="n">
        <f aca="false">J16484-H16484</f>
        <v>16.24</v>
      </c>
      <c r="L16484" s="14" t="n">
        <f aca="false">G16484-H16484</f>
        <v>-53.76</v>
      </c>
    </row>
    <row r="16485" customFormat="false" ht="15" hidden="false" customHeight="false" outlineLevel="0" collapsed="false">
      <c r="A16485" s="2" t="s">
        <v>142</v>
      </c>
      <c r="B16485" s="2" t="s">
        <v>123</v>
      </c>
      <c r="C16485" s="2" t="s">
        <v>47</v>
      </c>
      <c r="D16485" s="2" t="s">
        <v>10</v>
      </c>
      <c r="E16485" s="2" t="s">
        <v>74</v>
      </c>
      <c r="F16485" s="2" t="s">
        <v>976</v>
      </c>
      <c r="G16485" s="14" t="n">
        <v>14.5</v>
      </c>
      <c r="H16485" s="14" t="n">
        <v>6.66</v>
      </c>
      <c r="I16485" s="14" t="n">
        <v>19.5</v>
      </c>
      <c r="J16485" s="23" t="n">
        <f aca="false">IF(AND(E16485="Priority",ISNUMBER('Cost model'!N722)),'Cost model'!N722,'Cost model'!M722)</f>
        <v>12.5</v>
      </c>
      <c r="K16485" s="14" t="n">
        <f aca="false">J16485-H16485</f>
        <v>5.84</v>
      </c>
      <c r="L16485" s="14" t="n">
        <f aca="false">G16485-H16485</f>
        <v>7.84</v>
      </c>
    </row>
    <row r="16486" customFormat="false" ht="15" hidden="false" customHeight="false" outlineLevel="0" collapsed="false">
      <c r="A16486" s="2" t="s">
        <v>123</v>
      </c>
      <c r="B16486" s="2" t="s">
        <v>123</v>
      </c>
      <c r="C16486" s="2" t="s">
        <v>47</v>
      </c>
      <c r="D16486" s="2" t="s">
        <v>12</v>
      </c>
      <c r="E16486" s="2" t="s">
        <v>74</v>
      </c>
      <c r="F16486" s="2" t="s">
        <v>977</v>
      </c>
      <c r="G16486" s="14" t="n">
        <v>24.5</v>
      </c>
      <c r="H16486" s="14" t="n">
        <v>50.18</v>
      </c>
      <c r="I16486" s="14" t="n">
        <v>9.5</v>
      </c>
      <c r="J16486" s="23" t="n">
        <f aca="false">IF(AND(E16486="Priority",ISNUMBER('Cost model'!N65)),'Cost model'!N65,'Cost model'!M65)</f>
        <v>35</v>
      </c>
      <c r="K16486" s="14" t="n">
        <f aca="false">J16486-H16486</f>
        <v>-15.18</v>
      </c>
      <c r="L16486" s="14" t="n">
        <f aca="false">G16486-H16486</f>
        <v>-25.68</v>
      </c>
    </row>
    <row r="16487" customFormat="false" ht="15" hidden="false" customHeight="false" outlineLevel="0" collapsed="false">
      <c r="A16487" s="2" t="s">
        <v>124</v>
      </c>
      <c r="B16487" s="2" t="s">
        <v>174</v>
      </c>
      <c r="C16487" s="2" t="s">
        <v>48</v>
      </c>
      <c r="D16487" s="2" t="s">
        <v>12</v>
      </c>
      <c r="E16487" s="2" t="s">
        <v>74</v>
      </c>
      <c r="F16487" s="2" t="s">
        <v>976</v>
      </c>
      <c r="G16487" s="14" t="n">
        <v>12.5</v>
      </c>
      <c r="H16487" s="14" t="n">
        <v>51.44</v>
      </c>
      <c r="I16487" s="14" t="n">
        <v>19.5</v>
      </c>
      <c r="J16487" s="23" t="n">
        <f aca="false">IF(AND(E16487="Priority",ISNUMBER('Cost model'!N366)),'Cost model'!N366,'Cost model'!M366)</f>
        <v>55</v>
      </c>
      <c r="K16487" s="14" t="n">
        <f aca="false">J16487-H16487</f>
        <v>3.56</v>
      </c>
      <c r="L16487" s="14" t="n">
        <f aca="false">G16487-H16487</f>
        <v>-38.94</v>
      </c>
    </row>
    <row r="16488" customFormat="false" ht="15" hidden="false" customHeight="false" outlineLevel="0" collapsed="false">
      <c r="A16488" s="2" t="s">
        <v>174</v>
      </c>
      <c r="B16488" s="2" t="s">
        <v>174</v>
      </c>
      <c r="C16488" s="2" t="s">
        <v>47</v>
      </c>
      <c r="D16488" s="2" t="s">
        <v>12</v>
      </c>
      <c r="E16488" s="2" t="s">
        <v>74</v>
      </c>
      <c r="F16488" s="2" t="s">
        <v>977</v>
      </c>
      <c r="G16488" s="14" t="n">
        <v>9.5</v>
      </c>
      <c r="H16488" s="14" t="n">
        <v>28.82</v>
      </c>
      <c r="I16488" s="14" t="n">
        <v>9.5</v>
      </c>
      <c r="J16488" s="23" t="n">
        <f aca="false">IF(AND(E16488="Priority",ISNUMBER('Cost model'!N170)),'Cost model'!N170,'Cost model'!M170)</f>
        <v>25.5</v>
      </c>
      <c r="K16488" s="14" t="n">
        <f aca="false">J16488-H16488</f>
        <v>-3.32</v>
      </c>
      <c r="L16488" s="14" t="n">
        <f aca="false">G16488-H16488</f>
        <v>-19.32</v>
      </c>
    </row>
    <row r="16489" customFormat="false" ht="15" hidden="false" customHeight="false" outlineLevel="0" collapsed="false">
      <c r="A16489" s="2" t="s">
        <v>174</v>
      </c>
      <c r="B16489" s="2" t="s">
        <v>174</v>
      </c>
      <c r="C16489" s="2" t="s">
        <v>47</v>
      </c>
      <c r="D16489" s="2" t="s">
        <v>10</v>
      </c>
      <c r="E16489" s="2" t="s">
        <v>74</v>
      </c>
      <c r="F16489" s="2" t="s">
        <v>977</v>
      </c>
      <c r="G16489" s="14" t="n">
        <v>9.5</v>
      </c>
      <c r="H16489" s="14" t="n">
        <v>7.3</v>
      </c>
      <c r="I16489" s="14" t="n">
        <v>9.5</v>
      </c>
      <c r="J16489" s="23" t="n">
        <f aca="false">IF(AND(E16489="Priority",ISNUMBER('Cost model'!N167)),'Cost model'!N167,'Cost model'!M167)</f>
        <v>8.5</v>
      </c>
      <c r="K16489" s="14" t="n">
        <f aca="false">J16489-H16489</f>
        <v>1.2</v>
      </c>
      <c r="L16489" s="14" t="n">
        <f aca="false">G16489-H16489</f>
        <v>2.2</v>
      </c>
    </row>
    <row r="16490" customFormat="false" ht="15" hidden="false" customHeight="false" outlineLevel="0" collapsed="false">
      <c r="A16490" s="2" t="s">
        <v>142</v>
      </c>
      <c r="B16490" s="2" t="s">
        <v>142</v>
      </c>
      <c r="C16490" s="2" t="s">
        <v>49</v>
      </c>
      <c r="D16490" s="2" t="s">
        <v>10</v>
      </c>
      <c r="E16490" s="2" t="s">
        <v>74</v>
      </c>
      <c r="F16490" s="2" t="s">
        <v>977</v>
      </c>
      <c r="G16490" s="14" t="n">
        <v>17.5</v>
      </c>
      <c r="H16490" s="14" t="n">
        <v>27.7</v>
      </c>
      <c r="I16490" s="14" t="n">
        <v>17.5</v>
      </c>
      <c r="J16490" s="23" t="n">
        <f aca="false">IF(AND(E16490="Priority",ISNUMBER('Cost model'!N634)),'Cost model'!N634,'Cost model'!M634)</f>
        <v>15.5</v>
      </c>
      <c r="K16490" s="14" t="n">
        <f aca="false">J16490-H16490</f>
        <v>-12.2</v>
      </c>
      <c r="L16490" s="14" t="n">
        <f aca="false">G16490-H16490</f>
        <v>-10.2</v>
      </c>
    </row>
    <row r="16491" customFormat="false" ht="15" hidden="false" customHeight="false" outlineLevel="0" collapsed="false">
      <c r="A16491" s="2" t="s">
        <v>124</v>
      </c>
      <c r="B16491" s="2" t="s">
        <v>124</v>
      </c>
      <c r="C16491" s="2" t="s">
        <v>49</v>
      </c>
      <c r="D16491" s="2" t="s">
        <v>12</v>
      </c>
      <c r="E16491" s="2" t="s">
        <v>74</v>
      </c>
      <c r="F16491" s="2" t="s">
        <v>977</v>
      </c>
      <c r="G16491" s="14" t="n">
        <v>19.5</v>
      </c>
      <c r="H16491" s="14" t="n">
        <v>90.45</v>
      </c>
      <c r="I16491" s="14" t="n">
        <v>19.5</v>
      </c>
      <c r="J16491" s="23" t="n">
        <f aca="false">IF(AND(E16491="Priority",ISNUMBER('Cost model'!N322)),'Cost model'!N322,'Cost model'!M322)</f>
        <v>50</v>
      </c>
      <c r="K16491" s="14" t="n">
        <f aca="false">J16491-H16491</f>
        <v>-40.45</v>
      </c>
      <c r="L16491" s="14" t="n">
        <f aca="false">G16491-H16491</f>
        <v>-70.95</v>
      </c>
    </row>
    <row r="16492" customFormat="false" ht="15" hidden="false" customHeight="false" outlineLevel="0" collapsed="false">
      <c r="A16492" s="2" t="s">
        <v>174</v>
      </c>
      <c r="B16492" s="2" t="s">
        <v>124</v>
      </c>
      <c r="C16492" s="2" t="s">
        <v>49</v>
      </c>
      <c r="D16492" s="2" t="s">
        <v>10</v>
      </c>
      <c r="E16492" s="2" t="s">
        <v>74</v>
      </c>
      <c r="F16492" s="2" t="s">
        <v>976</v>
      </c>
      <c r="G16492" s="14" t="n">
        <v>17.5</v>
      </c>
      <c r="H16492" s="14" t="n">
        <v>16.12</v>
      </c>
      <c r="I16492" s="14" t="n">
        <v>17.5</v>
      </c>
      <c r="J16492" s="23" t="n">
        <f aca="false">IF(AND(E16492="Priority",ISNUMBER('Cost model'!N109)),'Cost model'!N109,'Cost model'!M109)</f>
        <v>18.5</v>
      </c>
      <c r="K16492" s="14" t="n">
        <f aca="false">J16492-H16492</f>
        <v>2.38</v>
      </c>
      <c r="L16492" s="14" t="n">
        <f aca="false">G16492-H16492</f>
        <v>1.38</v>
      </c>
    </row>
    <row r="16493" customFormat="false" ht="15" hidden="false" customHeight="false" outlineLevel="0" collapsed="false">
      <c r="A16493" s="2" t="s">
        <v>174</v>
      </c>
      <c r="B16493" s="2" t="s">
        <v>174</v>
      </c>
      <c r="C16493" s="2" t="s">
        <v>48</v>
      </c>
      <c r="D16493" s="2" t="s">
        <v>10</v>
      </c>
      <c r="E16493" s="2" t="s">
        <v>74</v>
      </c>
      <c r="F16493" s="2" t="s">
        <v>977</v>
      </c>
      <c r="G16493" s="14" t="n">
        <v>12.5</v>
      </c>
      <c r="H16493" s="14" t="n">
        <v>9.7</v>
      </c>
      <c r="I16493" s="14" t="n">
        <v>12.5</v>
      </c>
      <c r="J16493" s="23" t="n">
        <f aca="false">IF(AND(E16493="Priority",ISNUMBER('Cost model'!N168)),'Cost model'!N168,'Cost model'!M168)</f>
        <v>13.5</v>
      </c>
      <c r="K16493" s="14" t="n">
        <f aca="false">J16493-H16493</f>
        <v>3.8</v>
      </c>
      <c r="L16493" s="14" t="n">
        <f aca="false">G16493-H16493</f>
        <v>2.8</v>
      </c>
    </row>
    <row r="16494" customFormat="false" ht="15" hidden="false" customHeight="false" outlineLevel="0" collapsed="false">
      <c r="A16494" s="2" t="s">
        <v>174</v>
      </c>
      <c r="B16494" s="2" t="s">
        <v>174</v>
      </c>
      <c r="C16494" s="2" t="s">
        <v>49</v>
      </c>
      <c r="D16494" s="2" t="s">
        <v>12</v>
      </c>
      <c r="E16494" s="2" t="s">
        <v>74</v>
      </c>
      <c r="F16494" s="2" t="s">
        <v>977</v>
      </c>
      <c r="G16494" s="14" t="n">
        <v>19.5</v>
      </c>
      <c r="H16494" s="14" t="n">
        <v>50.79</v>
      </c>
      <c r="I16494" s="14" t="n">
        <v>19.5</v>
      </c>
      <c r="J16494" s="23" t="n">
        <f aca="false">IF(AND(E16494="Priority",ISNUMBER('Cost model'!N172)),'Cost model'!N172,'Cost model'!M172)</f>
        <v>45</v>
      </c>
      <c r="K16494" s="14" t="n">
        <f aca="false">J16494-H16494</f>
        <v>-5.79</v>
      </c>
      <c r="L16494" s="14" t="n">
        <f aca="false">G16494-H16494</f>
        <v>-31.29</v>
      </c>
    </row>
    <row r="16495" customFormat="false" ht="15" hidden="false" customHeight="false" outlineLevel="0" collapsed="false">
      <c r="A16495" s="2" t="s">
        <v>174</v>
      </c>
      <c r="B16495" s="2" t="s">
        <v>124</v>
      </c>
      <c r="C16495" s="2" t="s">
        <v>49</v>
      </c>
      <c r="D16495" s="2" t="s">
        <v>10</v>
      </c>
      <c r="E16495" s="2" t="s">
        <v>74</v>
      </c>
      <c r="F16495" s="2" t="s">
        <v>976</v>
      </c>
      <c r="G16495" s="14" t="n">
        <v>17.5</v>
      </c>
      <c r="H16495" s="14" t="n">
        <v>17.03</v>
      </c>
      <c r="I16495" s="14" t="n">
        <v>17.5</v>
      </c>
      <c r="J16495" s="23" t="n">
        <f aca="false">IF(AND(E16495="Priority",ISNUMBER('Cost model'!N109)),'Cost model'!N109,'Cost model'!M109)</f>
        <v>18.5</v>
      </c>
      <c r="K16495" s="14" t="n">
        <f aca="false">J16495-H16495</f>
        <v>1.47</v>
      </c>
      <c r="L16495" s="14" t="n">
        <f aca="false">G16495-H16495</f>
        <v>0.469999999999999</v>
      </c>
    </row>
    <row r="16496" customFormat="false" ht="15" hidden="false" customHeight="false" outlineLevel="0" collapsed="false">
      <c r="A16496" s="2" t="s">
        <v>158</v>
      </c>
      <c r="B16496" s="2" t="s">
        <v>158</v>
      </c>
      <c r="C16496" s="2" t="s">
        <v>49</v>
      </c>
      <c r="D16496" s="2" t="s">
        <v>10</v>
      </c>
      <c r="E16496" s="2" t="s">
        <v>74</v>
      </c>
      <c r="F16496" s="2" t="s">
        <v>977</v>
      </c>
      <c r="G16496" s="14" t="n">
        <v>17.5</v>
      </c>
      <c r="H16496" s="14" t="n">
        <v>17.2</v>
      </c>
      <c r="I16496" s="14" t="n">
        <v>17.5</v>
      </c>
      <c r="J16496" s="23" t="n">
        <f aca="false">IF(AND(E16496="Priority",ISNUMBER('Cost model'!N424)),'Cost model'!N424,'Cost model'!M424)</f>
        <v>16.5</v>
      </c>
      <c r="K16496" s="14" t="n">
        <f aca="false">J16496-H16496</f>
        <v>-0.699999999999999</v>
      </c>
      <c r="L16496" s="14" t="n">
        <f aca="false">G16496-H16496</f>
        <v>0.300000000000001</v>
      </c>
    </row>
    <row r="16497" customFormat="false" ht="15" hidden="false" customHeight="false" outlineLevel="0" collapsed="false">
      <c r="A16497" s="2" t="s">
        <v>174</v>
      </c>
      <c r="B16497" s="2" t="s">
        <v>174</v>
      </c>
      <c r="C16497" s="2" t="s">
        <v>49</v>
      </c>
      <c r="D16497" s="2" t="s">
        <v>12</v>
      </c>
      <c r="E16497" s="2" t="s">
        <v>74</v>
      </c>
      <c r="F16497" s="2" t="s">
        <v>977</v>
      </c>
      <c r="G16497" s="14" t="n">
        <v>19.5</v>
      </c>
      <c r="H16497" s="14" t="n">
        <v>27.7</v>
      </c>
      <c r="I16497" s="14" t="n">
        <v>19.5</v>
      </c>
      <c r="J16497" s="23" t="n">
        <f aca="false">IF(AND(E16497="Priority",ISNUMBER('Cost model'!N172)),'Cost model'!N172,'Cost model'!M172)</f>
        <v>45</v>
      </c>
      <c r="K16497" s="14" t="n">
        <f aca="false">J16497-H16497</f>
        <v>17.3</v>
      </c>
      <c r="L16497" s="14" t="n">
        <f aca="false">G16497-H16497</f>
        <v>-8.2</v>
      </c>
    </row>
    <row r="16498" customFormat="false" ht="15" hidden="false" customHeight="false" outlineLevel="0" collapsed="false">
      <c r="A16498" s="2" t="s">
        <v>124</v>
      </c>
      <c r="B16498" s="2" t="s">
        <v>124</v>
      </c>
      <c r="C16498" s="2" t="s">
        <v>48</v>
      </c>
      <c r="D16498" s="2" t="s">
        <v>10</v>
      </c>
      <c r="E16498" s="2" t="s">
        <v>74</v>
      </c>
      <c r="F16498" s="2" t="s">
        <v>977</v>
      </c>
      <c r="G16498" s="14" t="n">
        <v>12.5</v>
      </c>
      <c r="H16498" s="14" t="n">
        <v>15.31</v>
      </c>
      <c r="I16498" s="14" t="n">
        <v>12.5</v>
      </c>
      <c r="J16498" s="23" t="n">
        <f aca="false">IF(AND(E16498="Priority",ISNUMBER('Cost model'!N318)),'Cost model'!N318,'Cost model'!M318)</f>
        <v>14.5</v>
      </c>
      <c r="K16498" s="14" t="n">
        <f aca="false">J16498-H16498</f>
        <v>-0.810000000000001</v>
      </c>
      <c r="L16498" s="14" t="n">
        <f aca="false">G16498-H16498</f>
        <v>-2.81</v>
      </c>
    </row>
    <row r="16499" customFormat="false" ht="15" hidden="false" customHeight="false" outlineLevel="0" collapsed="false">
      <c r="A16499" s="2" t="s">
        <v>174</v>
      </c>
      <c r="B16499" s="2" t="s">
        <v>174</v>
      </c>
      <c r="C16499" s="2" t="s">
        <v>48</v>
      </c>
      <c r="D16499" s="2" t="s">
        <v>12</v>
      </c>
      <c r="E16499" s="2" t="s">
        <v>74</v>
      </c>
      <c r="F16499" s="2" t="s">
        <v>977</v>
      </c>
      <c r="G16499" s="14" t="n">
        <v>12.5</v>
      </c>
      <c r="H16499" s="14" t="n">
        <v>44.2</v>
      </c>
      <c r="I16499" s="14" t="n">
        <v>12.5</v>
      </c>
      <c r="J16499" s="23" t="n">
        <f aca="false">IF(AND(E16499="Priority",ISNUMBER('Cost model'!N171)),'Cost model'!N171,'Cost model'!M171)</f>
        <v>40</v>
      </c>
      <c r="K16499" s="14" t="n">
        <f aca="false">J16499-H16499</f>
        <v>-4.2</v>
      </c>
      <c r="L16499" s="14" t="n">
        <f aca="false">G16499-H16499</f>
        <v>-31.7</v>
      </c>
    </row>
    <row r="16500" customFormat="false" ht="15" hidden="false" customHeight="false" outlineLevel="0" collapsed="false">
      <c r="A16500" s="2" t="s">
        <v>124</v>
      </c>
      <c r="B16500" s="2" t="s">
        <v>124</v>
      </c>
      <c r="C16500" s="2" t="s">
        <v>47</v>
      </c>
      <c r="D16500" s="2" t="s">
        <v>10</v>
      </c>
      <c r="E16500" s="2" t="s">
        <v>74</v>
      </c>
      <c r="F16500" s="2" t="s">
        <v>977</v>
      </c>
      <c r="G16500" s="14" t="n">
        <v>9.5</v>
      </c>
      <c r="H16500" s="14" t="n">
        <v>8.16</v>
      </c>
      <c r="I16500" s="14" t="n">
        <v>9.5</v>
      </c>
      <c r="J16500" s="23" t="n">
        <f aca="false">IF(AND(E16500="Priority",ISNUMBER('Cost model'!N317)),'Cost model'!N317,'Cost model'!M317)</f>
        <v>10.5</v>
      </c>
      <c r="K16500" s="14" t="n">
        <f aca="false">J16500-H16500</f>
        <v>2.34</v>
      </c>
      <c r="L16500" s="14" t="n">
        <f aca="false">G16500-H16500</f>
        <v>1.34</v>
      </c>
    </row>
    <row r="16501" customFormat="false" ht="15" hidden="false" customHeight="false" outlineLevel="0" collapsed="false">
      <c r="A16501" s="2" t="s">
        <v>174</v>
      </c>
      <c r="B16501" s="2" t="s">
        <v>174</v>
      </c>
      <c r="C16501" s="2" t="s">
        <v>49</v>
      </c>
      <c r="D16501" s="2" t="s">
        <v>10</v>
      </c>
      <c r="E16501" s="2" t="s">
        <v>74</v>
      </c>
      <c r="F16501" s="2" t="s">
        <v>977</v>
      </c>
      <c r="G16501" s="14" t="n">
        <v>19.5</v>
      </c>
      <c r="H16501" s="14" t="n">
        <v>48.81</v>
      </c>
      <c r="I16501" s="14" t="n">
        <v>17.5</v>
      </c>
      <c r="J16501" s="23" t="n">
        <f aca="false">IF(AND(E16501="Priority",ISNUMBER('Cost model'!N169)),'Cost model'!N169,'Cost model'!M169)</f>
        <v>18.5</v>
      </c>
      <c r="K16501" s="14" t="n">
        <f aca="false">J16501-H16501</f>
        <v>-30.31</v>
      </c>
      <c r="L16501" s="14" t="n">
        <f aca="false">G16501-H16501</f>
        <v>-29.31</v>
      </c>
    </row>
    <row r="16502" customFormat="false" ht="15" hidden="false" customHeight="false" outlineLevel="0" collapsed="false">
      <c r="A16502" s="2" t="s">
        <v>174</v>
      </c>
      <c r="B16502" s="2" t="s">
        <v>124</v>
      </c>
      <c r="C16502" s="2" t="s">
        <v>47</v>
      </c>
      <c r="D16502" s="2" t="s">
        <v>13</v>
      </c>
      <c r="E16502" s="2" t="s">
        <v>74</v>
      </c>
      <c r="F16502" s="2" t="s">
        <v>976</v>
      </c>
      <c r="G16502" s="14" t="n">
        <v>19</v>
      </c>
      <c r="H16502" s="14" t="n">
        <v>84.06</v>
      </c>
      <c r="I16502" s="14" t="n">
        <v>19</v>
      </c>
      <c r="J16502" s="23" t="n">
        <f aca="false">IF(AND(E16502="Priority",ISNUMBER('Cost model'!N113)),'Cost model'!N113,'Cost model'!M113)</f>
        <v>65</v>
      </c>
      <c r="K16502" s="14" t="n">
        <f aca="false">J16502-H16502</f>
        <v>-19.06</v>
      </c>
      <c r="L16502" s="14" t="n">
        <f aca="false">G16502-H16502</f>
        <v>-65.06</v>
      </c>
    </row>
    <row r="16503" customFormat="false" ht="15" hidden="false" customHeight="false" outlineLevel="0" collapsed="false">
      <c r="A16503" s="2" t="s">
        <v>174</v>
      </c>
      <c r="B16503" s="2" t="s">
        <v>174</v>
      </c>
      <c r="C16503" s="2" t="s">
        <v>47</v>
      </c>
      <c r="D16503" s="2" t="s">
        <v>10</v>
      </c>
      <c r="E16503" s="2" t="s">
        <v>74</v>
      </c>
      <c r="F16503" s="2" t="s">
        <v>977</v>
      </c>
      <c r="G16503" s="14" t="n">
        <v>9.5</v>
      </c>
      <c r="H16503" s="14" t="n">
        <v>6.63</v>
      </c>
      <c r="I16503" s="14" t="n">
        <v>9.5</v>
      </c>
      <c r="J16503" s="23" t="n">
        <f aca="false">IF(AND(E16503="Priority",ISNUMBER('Cost model'!N167)),'Cost model'!N167,'Cost model'!M167)</f>
        <v>8.5</v>
      </c>
      <c r="K16503" s="14" t="n">
        <f aca="false">J16503-H16503</f>
        <v>1.87</v>
      </c>
      <c r="L16503" s="14" t="n">
        <f aca="false">G16503-H16503</f>
        <v>2.87</v>
      </c>
    </row>
    <row r="16504" customFormat="false" ht="15" hidden="false" customHeight="false" outlineLevel="0" collapsed="false">
      <c r="A16504" s="2" t="s">
        <v>221</v>
      </c>
      <c r="B16504" s="2" t="s">
        <v>221</v>
      </c>
      <c r="C16504" s="2" t="s">
        <v>49</v>
      </c>
      <c r="D16504" s="2" t="s">
        <v>10</v>
      </c>
      <c r="E16504" s="2" t="s">
        <v>74</v>
      </c>
      <c r="F16504" s="2" t="s">
        <v>977</v>
      </c>
      <c r="G16504" s="14" t="n">
        <v>17.5</v>
      </c>
      <c r="H16504" s="14" t="n">
        <v>15.31</v>
      </c>
      <c r="I16504" s="14" t="n">
        <v>17.5</v>
      </c>
      <c r="J16504" s="23" t="n">
        <f aca="false">IF(AND(E16504="Priority",ISNUMBER('Cost model'!N739)),'Cost model'!N739,'Cost model'!M739)</f>
        <v>17.5</v>
      </c>
      <c r="K16504" s="14" t="n">
        <f aca="false">J16504-H16504</f>
        <v>2.19</v>
      </c>
      <c r="L16504" s="14" t="n">
        <f aca="false">G16504-H16504</f>
        <v>2.19</v>
      </c>
    </row>
    <row r="16505" customFormat="false" ht="15" hidden="false" customHeight="false" outlineLevel="0" collapsed="false">
      <c r="A16505" s="2" t="s">
        <v>124</v>
      </c>
      <c r="B16505" s="2" t="s">
        <v>142</v>
      </c>
      <c r="C16505" s="2" t="s">
        <v>47</v>
      </c>
      <c r="D16505" s="2" t="s">
        <v>10</v>
      </c>
      <c r="E16505" s="2" t="s">
        <v>74</v>
      </c>
      <c r="F16505" s="2" t="s">
        <v>976</v>
      </c>
      <c r="G16505" s="14" t="n">
        <v>9.5</v>
      </c>
      <c r="H16505" s="14" t="n">
        <v>8.24</v>
      </c>
      <c r="I16505" s="14" t="n">
        <v>14.5</v>
      </c>
      <c r="J16505" s="23" t="n">
        <f aca="false">IF(AND(E16505="Priority",ISNUMBER('Cost model'!N332)),'Cost model'!N332,'Cost model'!M332)</f>
        <v>16.5</v>
      </c>
      <c r="K16505" s="14" t="n">
        <f aca="false">J16505-H16505</f>
        <v>8.26</v>
      </c>
      <c r="L16505" s="14" t="n">
        <f aca="false">G16505-H16505</f>
        <v>1.26</v>
      </c>
    </row>
    <row r="16506" customFormat="false" ht="15" hidden="false" customHeight="false" outlineLevel="0" collapsed="false">
      <c r="A16506" s="2" t="s">
        <v>221</v>
      </c>
      <c r="B16506" s="2" t="s">
        <v>221</v>
      </c>
      <c r="C16506" s="2" t="s">
        <v>49</v>
      </c>
      <c r="D16506" s="2" t="s">
        <v>10</v>
      </c>
      <c r="E16506" s="2" t="s">
        <v>74</v>
      </c>
      <c r="F16506" s="2" t="s">
        <v>977</v>
      </c>
      <c r="G16506" s="14" t="n">
        <v>17.5</v>
      </c>
      <c r="H16506" s="14" t="n">
        <v>15.31</v>
      </c>
      <c r="I16506" s="14" t="n">
        <v>17.5</v>
      </c>
      <c r="J16506" s="23" t="n">
        <f aca="false">IF(AND(E16506="Priority",ISNUMBER('Cost model'!N739)),'Cost model'!N739,'Cost model'!M739)</f>
        <v>17.5</v>
      </c>
      <c r="K16506" s="14" t="n">
        <f aca="false">J16506-H16506</f>
        <v>2.19</v>
      </c>
      <c r="L16506" s="14" t="n">
        <f aca="false">G16506-H16506</f>
        <v>2.19</v>
      </c>
    </row>
    <row r="16507" customFormat="false" ht="15" hidden="false" customHeight="false" outlineLevel="0" collapsed="false">
      <c r="A16507" s="2" t="s">
        <v>174</v>
      </c>
      <c r="B16507" s="2" t="s">
        <v>124</v>
      </c>
      <c r="C16507" s="2" t="s">
        <v>48</v>
      </c>
      <c r="D16507" s="2" t="s">
        <v>12</v>
      </c>
      <c r="E16507" s="2" t="s">
        <v>74</v>
      </c>
      <c r="F16507" s="2" t="s">
        <v>976</v>
      </c>
      <c r="G16507" s="14" t="n">
        <v>12.5</v>
      </c>
      <c r="H16507" s="14" t="n">
        <v>53.26</v>
      </c>
      <c r="I16507" s="14" t="n">
        <v>12.5</v>
      </c>
      <c r="J16507" s="23" t="n">
        <f aca="false">IF(AND(E16507="Priority",ISNUMBER('Cost model'!N111)),'Cost model'!N111,'Cost model'!M111)</f>
        <v>45</v>
      </c>
      <c r="K16507" s="14" t="n">
        <f aca="false">J16507-H16507</f>
        <v>-8.26</v>
      </c>
      <c r="L16507" s="14" t="n">
        <f aca="false">G16507-H16507</f>
        <v>-40.76</v>
      </c>
    </row>
    <row r="16508" customFormat="false" ht="15" hidden="false" customHeight="false" outlineLevel="0" collapsed="false">
      <c r="A16508" s="2" t="s">
        <v>142</v>
      </c>
      <c r="B16508" s="2" t="s">
        <v>142</v>
      </c>
      <c r="C16508" s="2" t="s">
        <v>47</v>
      </c>
      <c r="D16508" s="2" t="s">
        <v>10</v>
      </c>
      <c r="E16508" s="2" t="s">
        <v>83</v>
      </c>
      <c r="F16508" s="2" t="s">
        <v>977</v>
      </c>
      <c r="G16508" s="14" t="n">
        <v>14.5</v>
      </c>
      <c r="H16508" s="14" t="n">
        <v>27.7</v>
      </c>
      <c r="I16508" s="14" t="n">
        <v>14.5</v>
      </c>
      <c r="J16508" s="23" t="n">
        <f aca="false">IF(AND(E16508="Priority",ISNUMBER('Cost model'!N632)),'Cost model'!N632,'Cost model'!M632)</f>
        <v>14.5</v>
      </c>
      <c r="K16508" s="14" t="n">
        <f aca="false">J16508-H16508</f>
        <v>-13.2</v>
      </c>
      <c r="L16508" s="14" t="n">
        <f aca="false">G16508-H16508</f>
        <v>-13.2</v>
      </c>
    </row>
    <row r="16509" customFormat="false" ht="15" hidden="false" customHeight="false" outlineLevel="0" collapsed="false">
      <c r="A16509" s="2" t="s">
        <v>174</v>
      </c>
      <c r="B16509" s="2" t="s">
        <v>174</v>
      </c>
      <c r="C16509" s="2" t="s">
        <v>48</v>
      </c>
      <c r="D16509" s="2" t="s">
        <v>12</v>
      </c>
      <c r="E16509" s="2" t="s">
        <v>74</v>
      </c>
      <c r="F16509" s="2" t="s">
        <v>977</v>
      </c>
      <c r="G16509" s="14" t="n">
        <v>12.5</v>
      </c>
      <c r="H16509" s="14" t="n">
        <v>17.04</v>
      </c>
      <c r="I16509" s="14" t="n">
        <v>12.5</v>
      </c>
      <c r="J16509" s="23" t="n">
        <f aca="false">IF(AND(E16509="Priority",ISNUMBER('Cost model'!N171)),'Cost model'!N171,'Cost model'!M171)</f>
        <v>40</v>
      </c>
      <c r="K16509" s="14" t="n">
        <f aca="false">J16509-H16509</f>
        <v>22.96</v>
      </c>
      <c r="L16509" s="14" t="n">
        <f aca="false">G16509-H16509</f>
        <v>-4.54</v>
      </c>
    </row>
    <row r="16510" customFormat="false" ht="15" hidden="false" customHeight="false" outlineLevel="0" collapsed="false">
      <c r="A16510" s="2" t="s">
        <v>124</v>
      </c>
      <c r="B16510" s="2" t="s">
        <v>142</v>
      </c>
      <c r="C16510" s="2" t="s">
        <v>48</v>
      </c>
      <c r="D16510" s="2" t="s">
        <v>12</v>
      </c>
      <c r="E16510" s="2" t="s">
        <v>74</v>
      </c>
      <c r="F16510" s="2" t="s">
        <v>976</v>
      </c>
      <c r="G16510" s="14" t="n">
        <v>12.5</v>
      </c>
      <c r="H16510" s="14" t="n">
        <v>26.02</v>
      </c>
      <c r="I16510" s="14" t="n">
        <v>19.5</v>
      </c>
      <c r="J16510" s="23" t="n">
        <f aca="false">IF(AND(E16510="Priority",ISNUMBER('Cost model'!N336)),'Cost model'!N336,'Cost model'!M336)</f>
        <v>50</v>
      </c>
      <c r="K16510" s="14" t="n">
        <f aca="false">J16510-H16510</f>
        <v>23.98</v>
      </c>
      <c r="L16510" s="14" t="n">
        <f aca="false">G16510-H16510</f>
        <v>-13.52</v>
      </c>
    </row>
    <row r="16511" customFormat="false" ht="15" hidden="false" customHeight="false" outlineLevel="0" collapsed="false">
      <c r="A16511" s="2" t="s">
        <v>142</v>
      </c>
      <c r="B16511" s="2" t="s">
        <v>158</v>
      </c>
      <c r="C16511" s="2" t="s">
        <v>47</v>
      </c>
      <c r="D16511" s="2" t="s">
        <v>10</v>
      </c>
      <c r="E16511" s="2" t="s">
        <v>74</v>
      </c>
      <c r="F16511" s="2" t="s">
        <v>976</v>
      </c>
      <c r="G16511" s="14" t="n">
        <v>14.5</v>
      </c>
      <c r="H16511" s="14" t="n">
        <v>16.16</v>
      </c>
      <c r="I16511" s="14" t="n">
        <v>14.5</v>
      </c>
      <c r="J16511" s="23" t="n">
        <f aca="false">IF(AND(E16511="Priority",ISNUMBER('Cost model'!N647)),'Cost model'!N647,'Cost model'!M647)</f>
        <v>13.5</v>
      </c>
      <c r="K16511" s="14" t="n">
        <f aca="false">J16511-H16511</f>
        <v>-2.66</v>
      </c>
      <c r="L16511" s="14" t="n">
        <f aca="false">G16511-H16511</f>
        <v>-1.66</v>
      </c>
    </row>
    <row r="16512" customFormat="false" ht="15" hidden="false" customHeight="false" outlineLevel="0" collapsed="false">
      <c r="A16512" s="2" t="s">
        <v>142</v>
      </c>
      <c r="B16512" s="2" t="s">
        <v>124</v>
      </c>
      <c r="C16512" s="2" t="s">
        <v>48</v>
      </c>
      <c r="D16512" s="2" t="s">
        <v>10</v>
      </c>
      <c r="E16512" s="2" t="s">
        <v>74</v>
      </c>
      <c r="F16512" s="2" t="s">
        <v>976</v>
      </c>
      <c r="G16512" s="14" t="n">
        <v>12.5</v>
      </c>
      <c r="H16512" s="14" t="n">
        <v>27.63</v>
      </c>
      <c r="I16512" s="14" t="n">
        <v>14.5</v>
      </c>
      <c r="J16512" s="23" t="n">
        <f aca="false">IF(AND(E16512="Priority",ISNUMBER('Cost model'!N663)),'Cost model'!N663,'Cost model'!M663)</f>
        <v>18.5</v>
      </c>
      <c r="K16512" s="14" t="n">
        <f aca="false">J16512-H16512</f>
        <v>-9.13</v>
      </c>
      <c r="L16512" s="14" t="n">
        <f aca="false">G16512-H16512</f>
        <v>-15.13</v>
      </c>
    </row>
    <row r="16513" customFormat="false" ht="15" hidden="false" customHeight="false" outlineLevel="0" collapsed="false">
      <c r="A16513" s="2" t="s">
        <v>174</v>
      </c>
      <c r="B16513" s="2" t="s">
        <v>174</v>
      </c>
      <c r="C16513" s="2" t="s">
        <v>47</v>
      </c>
      <c r="D16513" s="2" t="s">
        <v>12</v>
      </c>
      <c r="E16513" s="2" t="s">
        <v>74</v>
      </c>
      <c r="F16513" s="2" t="s">
        <v>977</v>
      </c>
      <c r="G16513" s="14" t="n">
        <v>9.5</v>
      </c>
      <c r="H16513" s="14" t="n">
        <v>31.19</v>
      </c>
      <c r="I16513" s="14" t="n">
        <v>9.5</v>
      </c>
      <c r="J16513" s="23" t="n">
        <f aca="false">IF(AND(E16513="Priority",ISNUMBER('Cost model'!N170)),'Cost model'!N170,'Cost model'!M170)</f>
        <v>25.5</v>
      </c>
      <c r="K16513" s="14" t="n">
        <f aca="false">J16513-H16513</f>
        <v>-5.69</v>
      </c>
      <c r="L16513" s="14" t="n">
        <f aca="false">G16513-H16513</f>
        <v>-21.69</v>
      </c>
    </row>
    <row r="16514" customFormat="false" ht="15" hidden="false" customHeight="false" outlineLevel="0" collapsed="false">
      <c r="A16514" s="2" t="s">
        <v>124</v>
      </c>
      <c r="B16514" s="2" t="s">
        <v>142</v>
      </c>
      <c r="C16514" s="2" t="s">
        <v>47</v>
      </c>
      <c r="D16514" s="2" t="s">
        <v>12</v>
      </c>
      <c r="E16514" s="2" t="s">
        <v>74</v>
      </c>
      <c r="F16514" s="2" t="s">
        <v>976</v>
      </c>
      <c r="G16514" s="14" t="n">
        <v>9.5</v>
      </c>
      <c r="H16514" s="14" t="n">
        <v>44.66</v>
      </c>
      <c r="I16514" s="14" t="n">
        <v>19.5</v>
      </c>
      <c r="J16514" s="23" t="n">
        <f aca="false">IF(AND(E16514="Priority",ISNUMBER('Cost model'!N335)),'Cost model'!N335,'Cost model'!M335)</f>
        <v>45</v>
      </c>
      <c r="K16514" s="14" t="n">
        <f aca="false">J16514-H16514</f>
        <v>0.340000000000003</v>
      </c>
      <c r="L16514" s="14" t="n">
        <f aca="false">G16514-H16514</f>
        <v>-35.16</v>
      </c>
    </row>
    <row r="16515" customFormat="false" ht="15" hidden="false" customHeight="false" outlineLevel="0" collapsed="false">
      <c r="A16515" s="2" t="s">
        <v>221</v>
      </c>
      <c r="B16515" s="2" t="s">
        <v>221</v>
      </c>
      <c r="C16515" s="2" t="s">
        <v>49</v>
      </c>
      <c r="D16515" s="2" t="s">
        <v>14</v>
      </c>
      <c r="E16515" s="2" t="s">
        <v>74</v>
      </c>
      <c r="F16515" s="2" t="s">
        <v>977</v>
      </c>
      <c r="G16515" s="14" t="n">
        <v>125</v>
      </c>
      <c r="H16515" s="14" t="n">
        <v>202.97</v>
      </c>
      <c r="I16515" s="14" t="n">
        <v>125</v>
      </c>
      <c r="J16515" s="23" t="n">
        <f aca="false">IF(AND(E16515="Priority",ISNUMBER('Cost model'!N748)),'Cost model'!N748,'Cost model'!M748)</f>
        <v>235</v>
      </c>
      <c r="K16515" s="14" t="n">
        <f aca="false">J16515-H16515</f>
        <v>32.03</v>
      </c>
      <c r="L16515" s="14" t="n">
        <f aca="false">G16515-H16515</f>
        <v>-77.97</v>
      </c>
    </row>
    <row r="16516" customFormat="false" ht="15" hidden="false" customHeight="false" outlineLevel="0" collapsed="false">
      <c r="A16516" s="2" t="s">
        <v>142</v>
      </c>
      <c r="B16516" s="2" t="s">
        <v>142</v>
      </c>
      <c r="C16516" s="2" t="s">
        <v>48</v>
      </c>
      <c r="D16516" s="2" t="s">
        <v>12</v>
      </c>
      <c r="E16516" s="2" t="s">
        <v>74</v>
      </c>
      <c r="F16516" s="2" t="s">
        <v>977</v>
      </c>
      <c r="G16516" s="14" t="n">
        <v>12.5</v>
      </c>
      <c r="H16516" s="14" t="n">
        <v>27.7</v>
      </c>
      <c r="I16516" s="14" t="n">
        <v>12.5</v>
      </c>
      <c r="J16516" s="23" t="n">
        <f aca="false">IF(AND(E16516="Priority",ISNUMBER('Cost model'!N636)),'Cost model'!N636,'Cost model'!M636)</f>
        <v>40</v>
      </c>
      <c r="K16516" s="14" t="n">
        <f aca="false">J16516-H16516</f>
        <v>12.3</v>
      </c>
      <c r="L16516" s="14" t="n">
        <f aca="false">G16516-H16516</f>
        <v>-15.2</v>
      </c>
    </row>
    <row r="16517" customFormat="false" ht="15" hidden="false" customHeight="false" outlineLevel="0" collapsed="false">
      <c r="A16517" s="2" t="s">
        <v>174</v>
      </c>
      <c r="B16517" s="2" t="s">
        <v>142</v>
      </c>
      <c r="C16517" s="2" t="s">
        <v>47</v>
      </c>
      <c r="D16517" s="2" t="s">
        <v>10</v>
      </c>
      <c r="E16517" s="2" t="s">
        <v>74</v>
      </c>
      <c r="F16517" s="2" t="s">
        <v>976</v>
      </c>
      <c r="G16517" s="14" t="n">
        <v>9.5</v>
      </c>
      <c r="H16517" s="14" t="n">
        <v>8.24</v>
      </c>
      <c r="I16517" s="14" t="n">
        <v>9.5</v>
      </c>
      <c r="J16517" s="23" t="n">
        <f aca="false">IF(AND(E16517="Priority",ISNUMBER('Cost model'!N122)),'Cost model'!N122,'Cost model'!M122)</f>
        <v>13.5</v>
      </c>
      <c r="K16517" s="14" t="n">
        <f aca="false">J16517-H16517</f>
        <v>5.26</v>
      </c>
      <c r="L16517" s="14" t="n">
        <f aca="false">G16517-H16517</f>
        <v>1.26</v>
      </c>
    </row>
    <row r="16518" customFormat="false" ht="15" hidden="false" customHeight="false" outlineLevel="0" collapsed="false">
      <c r="A16518" s="2" t="s">
        <v>221</v>
      </c>
      <c r="B16518" s="2" t="s">
        <v>124</v>
      </c>
      <c r="C16518" s="2" t="s">
        <v>49</v>
      </c>
      <c r="D16518" s="2" t="s">
        <v>14</v>
      </c>
      <c r="E16518" s="2" t="s">
        <v>74</v>
      </c>
      <c r="F16518" s="2" t="s">
        <v>976</v>
      </c>
      <c r="G16518" s="14" t="n">
        <v>125</v>
      </c>
      <c r="H16518" s="14" t="n">
        <v>336.04</v>
      </c>
      <c r="I16518" s="14" t="n">
        <v>250</v>
      </c>
      <c r="J16518" s="23" t="n">
        <f aca="false">IF(AND(E16518="Priority",ISNUMBER('Cost model'!N808)),'Cost model'!N808,'Cost model'!M808)</f>
        <v>260</v>
      </c>
      <c r="K16518" s="14" t="n">
        <f aca="false">J16518-H16518</f>
        <v>-76.04</v>
      </c>
      <c r="L16518" s="14" t="n">
        <f aca="false">G16518-H16518</f>
        <v>-211.04</v>
      </c>
    </row>
    <row r="16519" customFormat="false" ht="15" hidden="false" customHeight="false" outlineLevel="0" collapsed="false">
      <c r="A16519" s="2" t="s">
        <v>142</v>
      </c>
      <c r="B16519" s="2" t="s">
        <v>174</v>
      </c>
      <c r="C16519" s="2" t="s">
        <v>48</v>
      </c>
      <c r="D16519" s="2" t="s">
        <v>10</v>
      </c>
      <c r="E16519" s="2" t="s">
        <v>74</v>
      </c>
      <c r="F16519" s="2" t="s">
        <v>976</v>
      </c>
      <c r="G16519" s="14" t="n">
        <v>12.5</v>
      </c>
      <c r="H16519" s="14" t="n">
        <v>8.62</v>
      </c>
      <c r="I16519" s="14" t="n">
        <v>14.5</v>
      </c>
      <c r="J16519" s="23" t="n">
        <f aca="false">IF(AND(E16519="Priority",ISNUMBER('Cost model'!N693)),'Cost model'!N693,'Cost model'!M693)</f>
        <v>11.5</v>
      </c>
      <c r="K16519" s="14" t="n">
        <f aca="false">J16519-H16519</f>
        <v>2.88</v>
      </c>
      <c r="L16519" s="14" t="n">
        <f aca="false">G16519-H16519</f>
        <v>3.88</v>
      </c>
    </row>
    <row r="16520" customFormat="false" ht="15" hidden="false" customHeight="false" outlineLevel="0" collapsed="false">
      <c r="A16520" s="2" t="s">
        <v>124</v>
      </c>
      <c r="B16520" s="2" t="s">
        <v>124</v>
      </c>
      <c r="C16520" s="2" t="s">
        <v>48</v>
      </c>
      <c r="D16520" s="2" t="s">
        <v>12</v>
      </c>
      <c r="E16520" s="2" t="s">
        <v>74</v>
      </c>
      <c r="F16520" s="2" t="s">
        <v>977</v>
      </c>
      <c r="G16520" s="14" t="n">
        <v>12.5</v>
      </c>
      <c r="H16520" s="14" t="n">
        <v>30.31</v>
      </c>
      <c r="I16520" s="14" t="n">
        <v>12.5</v>
      </c>
      <c r="J16520" s="23" t="n">
        <f aca="false">IF(AND(E16520="Priority",ISNUMBER('Cost model'!N321)),'Cost model'!N321,'Cost model'!M321)</f>
        <v>40</v>
      </c>
      <c r="K16520" s="14" t="n">
        <f aca="false">J16520-H16520</f>
        <v>9.69</v>
      </c>
      <c r="L16520" s="14" t="n">
        <f aca="false">G16520-H16520</f>
        <v>-17.81</v>
      </c>
    </row>
    <row r="16521" customFormat="false" ht="15" hidden="false" customHeight="false" outlineLevel="0" collapsed="false">
      <c r="A16521" s="2" t="s">
        <v>221</v>
      </c>
      <c r="B16521" s="2" t="s">
        <v>174</v>
      </c>
      <c r="C16521" s="2" t="s">
        <v>49</v>
      </c>
      <c r="D16521" s="2" t="s">
        <v>12</v>
      </c>
      <c r="E16521" s="2" t="s">
        <v>74</v>
      </c>
      <c r="F16521" s="2" t="s">
        <v>976</v>
      </c>
      <c r="G16521" s="14" t="n">
        <v>19.5</v>
      </c>
      <c r="H16521" s="14" t="n">
        <v>39.05</v>
      </c>
      <c r="I16521" s="14" t="n">
        <v>29.5</v>
      </c>
      <c r="J16521" s="23" t="n">
        <f aca="false">IF(AND(E16521="Priority",ISNUMBER('Cost model'!N787)),'Cost model'!N787,'Cost model'!M787)</f>
        <v>65</v>
      </c>
      <c r="K16521" s="14" t="n">
        <f aca="false">J16521-H16521</f>
        <v>25.95</v>
      </c>
      <c r="L16521" s="14" t="n">
        <f aca="false">G16521-H16521</f>
        <v>-19.55</v>
      </c>
    </row>
    <row r="16522" customFormat="false" ht="15" hidden="false" customHeight="false" outlineLevel="0" collapsed="false">
      <c r="A16522" s="2" t="s">
        <v>174</v>
      </c>
      <c r="B16522" s="2" t="s">
        <v>174</v>
      </c>
      <c r="C16522" s="2" t="s">
        <v>49</v>
      </c>
      <c r="D16522" s="2" t="s">
        <v>12</v>
      </c>
      <c r="E16522" s="2" t="s">
        <v>83</v>
      </c>
      <c r="F16522" s="2" t="s">
        <v>977</v>
      </c>
      <c r="G16522" s="14" t="n">
        <v>29.5</v>
      </c>
      <c r="H16522" s="14" t="n">
        <v>44.2</v>
      </c>
      <c r="I16522" s="14" t="n">
        <v>29.5</v>
      </c>
      <c r="J16522" s="23" t="n">
        <f aca="false">IF(AND(E16522="Priority",ISNUMBER('Cost model'!N172)),'Cost model'!N172,'Cost model'!M172)</f>
        <v>60</v>
      </c>
      <c r="K16522" s="14" t="n">
        <f aca="false">J16522-H16522</f>
        <v>15.8</v>
      </c>
      <c r="L16522" s="14" t="n">
        <f aca="false">G16522-H16522</f>
        <v>-14.7</v>
      </c>
    </row>
    <row r="16523" customFormat="false" ht="15" hidden="false" customHeight="false" outlineLevel="0" collapsed="false">
      <c r="A16523" s="2" t="s">
        <v>174</v>
      </c>
      <c r="B16523" s="2" t="s">
        <v>174</v>
      </c>
      <c r="C16523" s="2" t="s">
        <v>49</v>
      </c>
      <c r="D16523" s="2" t="s">
        <v>10</v>
      </c>
      <c r="E16523" s="2" t="s">
        <v>74</v>
      </c>
      <c r="F16523" s="2" t="s">
        <v>977</v>
      </c>
      <c r="G16523" s="14" t="n">
        <v>19.5</v>
      </c>
      <c r="H16523" s="14" t="n">
        <v>45.39</v>
      </c>
      <c r="I16523" s="14" t="n">
        <v>17.5</v>
      </c>
      <c r="J16523" s="23" t="n">
        <f aca="false">IF(AND(E16523="Priority",ISNUMBER('Cost model'!N169)),'Cost model'!N169,'Cost model'!M169)</f>
        <v>18.5</v>
      </c>
      <c r="K16523" s="14" t="n">
        <f aca="false">J16523-H16523</f>
        <v>-26.89</v>
      </c>
      <c r="L16523" s="14" t="n">
        <f aca="false">G16523-H16523</f>
        <v>-25.89</v>
      </c>
    </row>
    <row r="16524" customFormat="false" ht="15" hidden="false" customHeight="false" outlineLevel="0" collapsed="false">
      <c r="A16524" s="2" t="s">
        <v>124</v>
      </c>
      <c r="B16524" s="2" t="s">
        <v>142</v>
      </c>
      <c r="C16524" s="2" t="s">
        <v>48</v>
      </c>
      <c r="D16524" s="2" t="s">
        <v>12</v>
      </c>
      <c r="E16524" s="2" t="s">
        <v>74</v>
      </c>
      <c r="F16524" s="2" t="s">
        <v>976</v>
      </c>
      <c r="G16524" s="14" t="n">
        <v>12.5</v>
      </c>
      <c r="H16524" s="14" t="n">
        <v>33.19</v>
      </c>
      <c r="I16524" s="14" t="n">
        <v>19.5</v>
      </c>
      <c r="J16524" s="23" t="n">
        <f aca="false">IF(AND(E16524="Priority",ISNUMBER('Cost model'!N336)),'Cost model'!N336,'Cost model'!M336)</f>
        <v>50</v>
      </c>
      <c r="K16524" s="14" t="n">
        <f aca="false">J16524-H16524</f>
        <v>16.81</v>
      </c>
      <c r="L16524" s="14" t="n">
        <f aca="false">G16524-H16524</f>
        <v>-20.69</v>
      </c>
    </row>
    <row r="16525" customFormat="false" ht="15" hidden="false" customHeight="false" outlineLevel="0" collapsed="false">
      <c r="A16525" s="2" t="s">
        <v>174</v>
      </c>
      <c r="B16525" s="2" t="s">
        <v>174</v>
      </c>
      <c r="C16525" s="2" t="s">
        <v>48</v>
      </c>
      <c r="D16525" s="2" t="s">
        <v>12</v>
      </c>
      <c r="E16525" s="2" t="s">
        <v>74</v>
      </c>
      <c r="F16525" s="2" t="s">
        <v>977</v>
      </c>
      <c r="G16525" s="14" t="n">
        <v>12.5</v>
      </c>
      <c r="H16525" s="14" t="n">
        <v>44.2</v>
      </c>
      <c r="I16525" s="14" t="n">
        <v>12.5</v>
      </c>
      <c r="J16525" s="23" t="n">
        <f aca="false">IF(AND(E16525="Priority",ISNUMBER('Cost model'!N171)),'Cost model'!N171,'Cost model'!M171)</f>
        <v>40</v>
      </c>
      <c r="K16525" s="14" t="n">
        <f aca="false">J16525-H16525</f>
        <v>-4.2</v>
      </c>
      <c r="L16525" s="14" t="n">
        <f aca="false">G16525-H16525</f>
        <v>-31.7</v>
      </c>
    </row>
    <row r="16526" customFormat="false" ht="15" hidden="false" customHeight="false" outlineLevel="0" collapsed="false">
      <c r="A16526" s="2" t="s">
        <v>158</v>
      </c>
      <c r="B16526" s="2" t="s">
        <v>158</v>
      </c>
      <c r="C16526" s="2" t="s">
        <v>49</v>
      </c>
      <c r="D16526" s="2" t="s">
        <v>12</v>
      </c>
      <c r="E16526" s="2" t="s">
        <v>74</v>
      </c>
      <c r="F16526" s="2" t="s">
        <v>977</v>
      </c>
      <c r="G16526" s="14" t="n">
        <v>19.5</v>
      </c>
      <c r="H16526" s="14" t="n">
        <v>24.83</v>
      </c>
      <c r="I16526" s="14" t="n">
        <v>19.5</v>
      </c>
      <c r="J16526" s="23" t="n">
        <f aca="false">IF(AND(E16526="Priority",ISNUMBER('Cost model'!N427)),'Cost model'!N427,'Cost model'!M427)</f>
        <v>28.5</v>
      </c>
      <c r="K16526" s="14" t="n">
        <f aca="false">J16526-H16526</f>
        <v>3.67</v>
      </c>
      <c r="L16526" s="14" t="n">
        <f aca="false">G16526-H16526</f>
        <v>-5.33</v>
      </c>
    </row>
    <row r="16527" customFormat="false" ht="15" hidden="false" customHeight="false" outlineLevel="0" collapsed="false">
      <c r="A16527" s="2" t="s">
        <v>174</v>
      </c>
      <c r="B16527" s="2" t="s">
        <v>174</v>
      </c>
      <c r="C16527" s="2" t="s">
        <v>48</v>
      </c>
      <c r="D16527" s="2" t="s">
        <v>12</v>
      </c>
      <c r="E16527" s="2" t="s">
        <v>74</v>
      </c>
      <c r="F16527" s="2" t="s">
        <v>977</v>
      </c>
      <c r="G16527" s="14" t="n">
        <v>12.5</v>
      </c>
      <c r="H16527" s="14" t="n">
        <v>72.68</v>
      </c>
      <c r="I16527" s="14" t="n">
        <v>12.5</v>
      </c>
      <c r="J16527" s="23" t="n">
        <f aca="false">IF(AND(E16527="Priority",ISNUMBER('Cost model'!N171)),'Cost model'!N171,'Cost model'!M171)</f>
        <v>40</v>
      </c>
      <c r="K16527" s="14" t="n">
        <f aca="false">J16527-H16527</f>
        <v>-32.68</v>
      </c>
      <c r="L16527" s="14" t="n">
        <f aca="false">G16527-H16527</f>
        <v>-60.18</v>
      </c>
    </row>
    <row r="16528" customFormat="false" ht="15" hidden="false" customHeight="false" outlineLevel="0" collapsed="false">
      <c r="A16528" s="2" t="s">
        <v>174</v>
      </c>
      <c r="B16528" s="2" t="s">
        <v>174</v>
      </c>
      <c r="C16528" s="2" t="s">
        <v>47</v>
      </c>
      <c r="D16528" s="2" t="s">
        <v>10</v>
      </c>
      <c r="E16528" s="2" t="s">
        <v>83</v>
      </c>
      <c r="F16528" s="2" t="s">
        <v>977</v>
      </c>
      <c r="G16528" s="14" t="n">
        <v>14.5</v>
      </c>
      <c r="H16528" s="14" t="n">
        <v>9.03</v>
      </c>
      <c r="I16528" s="14" t="n">
        <v>14.5</v>
      </c>
      <c r="J16528" s="23" t="n">
        <f aca="false">IF(AND(E16528="Priority",ISNUMBER('Cost model'!N167)),'Cost model'!N167,'Cost model'!M167)</f>
        <v>13.5</v>
      </c>
      <c r="K16528" s="14" t="n">
        <f aca="false">J16528-H16528</f>
        <v>4.47</v>
      </c>
      <c r="L16528" s="14" t="n">
        <f aca="false">G16528-H16528</f>
        <v>5.47</v>
      </c>
    </row>
    <row r="16529" customFormat="false" ht="15" hidden="false" customHeight="false" outlineLevel="0" collapsed="false">
      <c r="A16529" s="2" t="s">
        <v>221</v>
      </c>
      <c r="B16529" s="2" t="s">
        <v>142</v>
      </c>
      <c r="C16529" s="2" t="s">
        <v>49</v>
      </c>
      <c r="D16529" s="2" t="s">
        <v>12</v>
      </c>
      <c r="E16529" s="2" t="s">
        <v>74</v>
      </c>
      <c r="F16529" s="2" t="s">
        <v>976</v>
      </c>
      <c r="G16529" s="14" t="n">
        <v>19.5</v>
      </c>
      <c r="H16529" s="14" t="n">
        <v>69.39</v>
      </c>
      <c r="I16529" s="14" t="n">
        <v>29.5</v>
      </c>
      <c r="J16529" s="23" t="n">
        <f aca="false">IF(AND(E16529="Priority",ISNUMBER('Cost model'!N772)),'Cost model'!N772,'Cost model'!M772)</f>
        <v>70</v>
      </c>
      <c r="K16529" s="14" t="n">
        <f aca="false">J16529-H16529</f>
        <v>0.609999999999999</v>
      </c>
      <c r="L16529" s="14" t="n">
        <f aca="false">G16529-H16529</f>
        <v>-49.89</v>
      </c>
    </row>
    <row r="16530" customFormat="false" ht="15" hidden="false" customHeight="false" outlineLevel="0" collapsed="false">
      <c r="A16530" s="2" t="s">
        <v>174</v>
      </c>
      <c r="B16530" s="2" t="s">
        <v>174</v>
      </c>
      <c r="C16530" s="2" t="s">
        <v>48</v>
      </c>
      <c r="D16530" s="2" t="s">
        <v>12</v>
      </c>
      <c r="E16530" s="2" t="s">
        <v>83</v>
      </c>
      <c r="F16530" s="2" t="s">
        <v>977</v>
      </c>
      <c r="G16530" s="14" t="n">
        <v>19.5</v>
      </c>
      <c r="H16530" s="14" t="n">
        <v>51.74</v>
      </c>
      <c r="I16530" s="14" t="n">
        <v>19.5</v>
      </c>
      <c r="J16530" s="23" t="n">
        <f aca="false">IF(AND(E16530="Priority",ISNUMBER('Cost model'!N171)),'Cost model'!N171,'Cost model'!M171)</f>
        <v>55</v>
      </c>
      <c r="K16530" s="14" t="n">
        <f aca="false">J16530-H16530</f>
        <v>3.26</v>
      </c>
      <c r="L16530" s="14" t="n">
        <f aca="false">G16530-H16530</f>
        <v>-32.24</v>
      </c>
    </row>
    <row r="16531" customFormat="false" ht="15" hidden="false" customHeight="false" outlineLevel="0" collapsed="false">
      <c r="A16531" s="2" t="s">
        <v>158</v>
      </c>
      <c r="B16531" s="2" t="s">
        <v>158</v>
      </c>
      <c r="C16531" s="2" t="s">
        <v>49</v>
      </c>
      <c r="D16531" s="2" t="s">
        <v>10</v>
      </c>
      <c r="E16531" s="2" t="s">
        <v>74</v>
      </c>
      <c r="F16531" s="2" t="s">
        <v>977</v>
      </c>
      <c r="G16531" s="14" t="n">
        <v>17.5</v>
      </c>
      <c r="H16531" s="14" t="n">
        <v>17.2</v>
      </c>
      <c r="I16531" s="14" t="n">
        <v>17.5</v>
      </c>
      <c r="J16531" s="23" t="n">
        <f aca="false">IF(AND(E16531="Priority",ISNUMBER('Cost model'!N424)),'Cost model'!N424,'Cost model'!M424)</f>
        <v>16.5</v>
      </c>
      <c r="K16531" s="14" t="n">
        <f aca="false">J16531-H16531</f>
        <v>-0.699999999999999</v>
      </c>
      <c r="L16531" s="14" t="n">
        <f aca="false">G16531-H16531</f>
        <v>0.300000000000001</v>
      </c>
    </row>
    <row r="16532" customFormat="false" ht="15" hidden="false" customHeight="false" outlineLevel="0" collapsed="false">
      <c r="A16532" s="2" t="s">
        <v>221</v>
      </c>
      <c r="B16532" s="2" t="s">
        <v>142</v>
      </c>
      <c r="C16532" s="2" t="s">
        <v>49</v>
      </c>
      <c r="D16532" s="2" t="s">
        <v>14</v>
      </c>
      <c r="E16532" s="2" t="s">
        <v>74</v>
      </c>
      <c r="F16532" s="2" t="s">
        <v>976</v>
      </c>
      <c r="G16532" s="14" t="n">
        <v>150</v>
      </c>
      <c r="H16532" s="14" t="n">
        <v>286.76</v>
      </c>
      <c r="I16532" s="14" t="n">
        <v>250</v>
      </c>
      <c r="J16532" s="23" t="n">
        <f aca="false">IF(AND(E16532="Priority",ISNUMBER('Cost model'!N778)),'Cost model'!N778,'Cost model'!M778)</f>
        <v>235</v>
      </c>
      <c r="K16532" s="14" t="n">
        <f aca="false">J16532-H16532</f>
        <v>-51.76</v>
      </c>
      <c r="L16532" s="14" t="n">
        <f aca="false">G16532-H16532</f>
        <v>-136.76</v>
      </c>
    </row>
    <row r="16533" customFormat="false" ht="15" hidden="false" customHeight="false" outlineLevel="0" collapsed="false">
      <c r="A16533" s="2" t="s">
        <v>174</v>
      </c>
      <c r="B16533" s="2" t="s">
        <v>174</v>
      </c>
      <c r="C16533" s="2" t="s">
        <v>48</v>
      </c>
      <c r="D16533" s="2" t="s">
        <v>12</v>
      </c>
      <c r="E16533" s="2" t="s">
        <v>74</v>
      </c>
      <c r="F16533" s="2" t="s">
        <v>977</v>
      </c>
      <c r="G16533" s="14" t="n">
        <v>12.5</v>
      </c>
      <c r="H16533" s="14" t="n">
        <v>50.18</v>
      </c>
      <c r="I16533" s="14" t="n">
        <v>12.5</v>
      </c>
      <c r="J16533" s="23" t="n">
        <f aca="false">IF(AND(E16533="Priority",ISNUMBER('Cost model'!N171)),'Cost model'!N171,'Cost model'!M171)</f>
        <v>40</v>
      </c>
      <c r="K16533" s="14" t="n">
        <f aca="false">J16533-H16533</f>
        <v>-10.18</v>
      </c>
      <c r="L16533" s="14" t="n">
        <f aca="false">G16533-H16533</f>
        <v>-37.68</v>
      </c>
    </row>
    <row r="16534" customFormat="false" ht="15" hidden="false" customHeight="false" outlineLevel="0" collapsed="false">
      <c r="A16534" s="2" t="s">
        <v>142</v>
      </c>
      <c r="B16534" s="2" t="s">
        <v>158</v>
      </c>
      <c r="C16534" s="2" t="s">
        <v>47</v>
      </c>
      <c r="D16534" s="2" t="s">
        <v>14</v>
      </c>
      <c r="E16534" s="2" t="s">
        <v>74</v>
      </c>
      <c r="F16534" s="2" t="s">
        <v>976</v>
      </c>
      <c r="G16534" s="14" t="n">
        <v>25</v>
      </c>
      <c r="H16534" s="14" t="n">
        <v>97.6</v>
      </c>
      <c r="I16534" s="14" t="n">
        <v>85</v>
      </c>
      <c r="J16534" s="23" t="n">
        <f aca="false">IF(AND(E16534="Priority",ISNUMBER('Cost model'!N656)),'Cost model'!N656,'Cost model'!M656)</f>
        <v>100</v>
      </c>
      <c r="K16534" s="14" t="n">
        <f aca="false">J16534-H16534</f>
        <v>2.40000000000001</v>
      </c>
      <c r="L16534" s="14" t="n">
        <f aca="false">G16534-H16534</f>
        <v>-72.6</v>
      </c>
    </row>
    <row r="16535" customFormat="false" ht="15" hidden="false" customHeight="false" outlineLevel="0" collapsed="false">
      <c r="A16535" s="2" t="s">
        <v>174</v>
      </c>
      <c r="B16535" s="2" t="s">
        <v>174</v>
      </c>
      <c r="C16535" s="2" t="s">
        <v>49</v>
      </c>
      <c r="D16535" s="2" t="s">
        <v>12</v>
      </c>
      <c r="E16535" s="2" t="s">
        <v>74</v>
      </c>
      <c r="F16535" s="2" t="s">
        <v>977</v>
      </c>
      <c r="G16535" s="14" t="n">
        <v>19.5</v>
      </c>
      <c r="H16535" s="14" t="n">
        <v>45.05</v>
      </c>
      <c r="I16535" s="14" t="n">
        <v>19.5</v>
      </c>
      <c r="J16535" s="23" t="n">
        <f aca="false">IF(AND(E16535="Priority",ISNUMBER('Cost model'!N172)),'Cost model'!N172,'Cost model'!M172)</f>
        <v>45</v>
      </c>
      <c r="K16535" s="14" t="n">
        <f aca="false">J16535-H16535</f>
        <v>-0.0499999999999972</v>
      </c>
      <c r="L16535" s="14" t="n">
        <f aca="false">G16535-H16535</f>
        <v>-25.55</v>
      </c>
    </row>
    <row r="16536" customFormat="false" ht="15" hidden="false" customHeight="false" outlineLevel="0" collapsed="false">
      <c r="A16536" s="2" t="s">
        <v>221</v>
      </c>
      <c r="B16536" s="2" t="s">
        <v>221</v>
      </c>
      <c r="C16536" s="2" t="s">
        <v>47</v>
      </c>
      <c r="D16536" s="2" t="s">
        <v>14</v>
      </c>
      <c r="E16536" s="2" t="s">
        <v>74</v>
      </c>
      <c r="F16536" s="2" t="s">
        <v>977</v>
      </c>
      <c r="G16536" s="14" t="n">
        <v>25</v>
      </c>
      <c r="H16536" s="14" t="n">
        <v>98.15</v>
      </c>
      <c r="I16536" s="14" t="n">
        <v>25</v>
      </c>
      <c r="J16536" s="23" t="n">
        <f aca="false">IF(AND(E16536="Priority",ISNUMBER('Cost model'!N746)),'Cost model'!N746,'Cost model'!M746)</f>
        <v>100</v>
      </c>
      <c r="K16536" s="14" t="n">
        <f aca="false">J16536-H16536</f>
        <v>1.84999999999999</v>
      </c>
      <c r="L16536" s="14" t="n">
        <f aca="false">G16536-H16536</f>
        <v>-73.15</v>
      </c>
    </row>
    <row r="16537" customFormat="false" ht="15" hidden="false" customHeight="false" outlineLevel="0" collapsed="false">
      <c r="A16537" s="2" t="s">
        <v>221</v>
      </c>
      <c r="B16537" s="2" t="s">
        <v>174</v>
      </c>
      <c r="C16537" s="2" t="s">
        <v>47</v>
      </c>
      <c r="D16537" s="2" t="s">
        <v>10</v>
      </c>
      <c r="E16537" s="2" t="s">
        <v>74</v>
      </c>
      <c r="F16537" s="2" t="s">
        <v>976</v>
      </c>
      <c r="G16537" s="14" t="n">
        <v>9.5</v>
      </c>
      <c r="H16537" s="14" t="n">
        <v>6.68</v>
      </c>
      <c r="I16537" s="14" t="n">
        <v>19.5</v>
      </c>
      <c r="J16537" s="23" t="n">
        <f aca="false">IF(AND(E16537="Priority",ISNUMBER('Cost model'!N782)),'Cost model'!N782,'Cost model'!M782)</f>
        <v>11.5</v>
      </c>
      <c r="K16537" s="14" t="n">
        <f aca="false">J16537-H16537</f>
        <v>4.82</v>
      </c>
      <c r="L16537" s="14" t="n">
        <f aca="false">G16537-H16537</f>
        <v>2.82</v>
      </c>
    </row>
    <row r="16538" customFormat="false" ht="15" hidden="false" customHeight="false" outlineLevel="0" collapsed="false">
      <c r="A16538" s="2" t="s">
        <v>124</v>
      </c>
      <c r="B16538" s="2" t="s">
        <v>124</v>
      </c>
      <c r="C16538" s="2" t="s">
        <v>48</v>
      </c>
      <c r="D16538" s="2" t="s">
        <v>14</v>
      </c>
      <c r="E16538" s="2" t="s">
        <v>74</v>
      </c>
      <c r="F16538" s="2" t="s">
        <v>977</v>
      </c>
      <c r="G16538" s="14" t="n">
        <v>45</v>
      </c>
      <c r="H16538" s="14" t="n">
        <v>115.69</v>
      </c>
      <c r="I16538" s="14" t="n">
        <v>45</v>
      </c>
      <c r="J16538" s="23" t="n">
        <f aca="false">IF(AND(E16538="Priority",ISNUMBER('Cost model'!N327)),'Cost model'!N327,'Cost model'!M327)</f>
        <v>130</v>
      </c>
      <c r="K16538" s="14" t="n">
        <f aca="false">J16538-H16538</f>
        <v>14.31</v>
      </c>
      <c r="L16538" s="14" t="n">
        <f aca="false">G16538-H16538</f>
        <v>-70.69</v>
      </c>
    </row>
    <row r="16539" customFormat="false" ht="15" hidden="false" customHeight="false" outlineLevel="0" collapsed="false">
      <c r="A16539" s="2" t="s">
        <v>174</v>
      </c>
      <c r="B16539" s="2" t="s">
        <v>174</v>
      </c>
      <c r="C16539" s="2" t="s">
        <v>48</v>
      </c>
      <c r="D16539" s="2" t="s">
        <v>15</v>
      </c>
      <c r="E16539" s="2" t="s">
        <v>83</v>
      </c>
      <c r="F16539" s="2" t="s">
        <v>977</v>
      </c>
      <c r="G16539" s="14" t="n">
        <v>125</v>
      </c>
      <c r="H16539" s="14" t="n">
        <v>96.76</v>
      </c>
      <c r="I16539" s="14" t="n">
        <v>125</v>
      </c>
      <c r="J16539" s="23" t="n">
        <f aca="false">IF(AND(E16539="Priority",ISNUMBER('Cost model'!N180)),'Cost model'!N180,'Cost model'!M180)</f>
        <v>180</v>
      </c>
      <c r="K16539" s="14" t="n">
        <f aca="false">J16539-H16539</f>
        <v>83.24</v>
      </c>
      <c r="L16539" s="14" t="n">
        <f aca="false">G16539-H16539</f>
        <v>28.24</v>
      </c>
    </row>
    <row r="16540" customFormat="false" ht="15" hidden="false" customHeight="false" outlineLevel="0" collapsed="false">
      <c r="A16540" s="2" t="s">
        <v>174</v>
      </c>
      <c r="B16540" s="2" t="s">
        <v>124</v>
      </c>
      <c r="C16540" s="2" t="s">
        <v>47</v>
      </c>
      <c r="D16540" s="2" t="s">
        <v>10</v>
      </c>
      <c r="E16540" s="2" t="s">
        <v>74</v>
      </c>
      <c r="F16540" s="2" t="s">
        <v>976</v>
      </c>
      <c r="G16540" s="14" t="n">
        <v>9.5</v>
      </c>
      <c r="H16540" s="14" t="n">
        <v>10.47</v>
      </c>
      <c r="I16540" s="14" t="n">
        <v>9.5</v>
      </c>
      <c r="J16540" s="23" t="n">
        <f aca="false">IF(AND(E16540="Priority",ISNUMBER('Cost model'!N107)),'Cost model'!N107,'Cost model'!M107)</f>
        <v>12.5</v>
      </c>
      <c r="K16540" s="14" t="n">
        <f aca="false">J16540-H16540</f>
        <v>2.03</v>
      </c>
      <c r="L16540" s="14" t="n">
        <f aca="false">G16540-H16540</f>
        <v>-0.970000000000001</v>
      </c>
    </row>
    <row r="16541" customFormat="false" ht="15" hidden="false" customHeight="false" outlineLevel="0" collapsed="false">
      <c r="A16541" s="2" t="s">
        <v>174</v>
      </c>
      <c r="B16541" s="2" t="s">
        <v>174</v>
      </c>
      <c r="C16541" s="2" t="s">
        <v>49</v>
      </c>
      <c r="D16541" s="2" t="s">
        <v>12</v>
      </c>
      <c r="E16541" s="2" t="s">
        <v>74</v>
      </c>
      <c r="F16541" s="2" t="s">
        <v>977</v>
      </c>
      <c r="G16541" s="14" t="n">
        <v>19.5</v>
      </c>
      <c r="H16541" s="14" t="n">
        <v>55.67</v>
      </c>
      <c r="I16541" s="14" t="n">
        <v>19.5</v>
      </c>
      <c r="J16541" s="23" t="n">
        <f aca="false">IF(AND(E16541="Priority",ISNUMBER('Cost model'!N172)),'Cost model'!N172,'Cost model'!M172)</f>
        <v>45</v>
      </c>
      <c r="K16541" s="14" t="n">
        <f aca="false">J16541-H16541</f>
        <v>-10.67</v>
      </c>
      <c r="L16541" s="14" t="n">
        <f aca="false">G16541-H16541</f>
        <v>-36.17</v>
      </c>
    </row>
    <row r="16542" customFormat="false" ht="15" hidden="false" customHeight="false" outlineLevel="0" collapsed="false">
      <c r="A16542" s="2" t="s">
        <v>124</v>
      </c>
      <c r="B16542" s="2" t="s">
        <v>158</v>
      </c>
      <c r="C16542" s="2" t="s">
        <v>48</v>
      </c>
      <c r="D16542" s="2" t="s">
        <v>10</v>
      </c>
      <c r="E16542" s="2" t="s">
        <v>74</v>
      </c>
      <c r="F16542" s="2" t="s">
        <v>976</v>
      </c>
      <c r="G16542" s="14" t="n">
        <v>12.5</v>
      </c>
      <c r="H16542" s="14" t="n">
        <v>16.13</v>
      </c>
      <c r="I16542" s="14" t="n">
        <v>14.5</v>
      </c>
      <c r="J16542" s="23" t="n">
        <f aca="false">IF(AND(E16542="Priority",ISNUMBER('Cost model'!N348)),'Cost model'!N348,'Cost model'!M348)</f>
        <v>17.5</v>
      </c>
      <c r="K16542" s="14" t="n">
        <f aca="false">J16542-H16542</f>
        <v>1.37</v>
      </c>
      <c r="L16542" s="14" t="n">
        <f aca="false">G16542-H16542</f>
        <v>-3.63</v>
      </c>
    </row>
    <row r="16543" customFormat="false" ht="15" hidden="false" customHeight="false" outlineLevel="0" collapsed="false">
      <c r="A16543" s="2" t="s">
        <v>174</v>
      </c>
      <c r="B16543" s="2" t="s">
        <v>221</v>
      </c>
      <c r="C16543" s="2" t="s">
        <v>47</v>
      </c>
      <c r="D16543" s="2" t="s">
        <v>10</v>
      </c>
      <c r="E16543" s="2" t="s">
        <v>74</v>
      </c>
      <c r="F16543" s="2" t="s">
        <v>976</v>
      </c>
      <c r="G16543" s="14" t="n">
        <v>9.5</v>
      </c>
      <c r="H16543" s="14" t="n">
        <v>14.05</v>
      </c>
      <c r="I16543" s="14" t="n">
        <v>19.5</v>
      </c>
      <c r="J16543" s="23" t="n">
        <f aca="false">IF(AND(E16543="Priority",ISNUMBER('Cost model'!N152)),'Cost model'!N152,'Cost model'!M152)</f>
        <v>13.5</v>
      </c>
      <c r="K16543" s="14" t="n">
        <f aca="false">J16543-H16543</f>
        <v>-0.550000000000001</v>
      </c>
      <c r="L16543" s="14" t="n">
        <f aca="false">G16543-H16543</f>
        <v>-4.55</v>
      </c>
    </row>
    <row r="16544" customFormat="false" ht="15" hidden="false" customHeight="false" outlineLevel="0" collapsed="false">
      <c r="A16544" s="2" t="s">
        <v>174</v>
      </c>
      <c r="B16544" s="2" t="s">
        <v>174</v>
      </c>
      <c r="C16544" s="2" t="s">
        <v>49</v>
      </c>
      <c r="D16544" s="2" t="s">
        <v>10</v>
      </c>
      <c r="E16544" s="2" t="s">
        <v>74</v>
      </c>
      <c r="F16544" s="2" t="s">
        <v>977</v>
      </c>
      <c r="G16544" s="14" t="n">
        <v>17.5</v>
      </c>
      <c r="H16544" s="14" t="n">
        <v>34.61</v>
      </c>
      <c r="I16544" s="14" t="n">
        <v>17.5</v>
      </c>
      <c r="J16544" s="23" t="n">
        <f aca="false">IF(AND(E16544="Priority",ISNUMBER('Cost model'!N169)),'Cost model'!N169,'Cost model'!M169)</f>
        <v>18.5</v>
      </c>
      <c r="K16544" s="14" t="n">
        <f aca="false">J16544-H16544</f>
        <v>-16.11</v>
      </c>
      <c r="L16544" s="14" t="n">
        <f aca="false">G16544-H16544</f>
        <v>-17.11</v>
      </c>
    </row>
    <row r="16545" customFormat="false" ht="15" hidden="false" customHeight="false" outlineLevel="0" collapsed="false">
      <c r="A16545" s="2" t="s">
        <v>221</v>
      </c>
      <c r="B16545" s="2" t="s">
        <v>221</v>
      </c>
      <c r="C16545" s="2" t="s">
        <v>47</v>
      </c>
      <c r="D16545" s="2" t="s">
        <v>12</v>
      </c>
      <c r="E16545" s="2" t="s">
        <v>74</v>
      </c>
      <c r="F16545" s="2" t="s">
        <v>977</v>
      </c>
      <c r="G16545" s="14" t="n">
        <v>9.5</v>
      </c>
      <c r="H16545" s="14" t="n">
        <v>34.33</v>
      </c>
      <c r="I16545" s="14" t="n">
        <v>9.5</v>
      </c>
      <c r="J16545" s="23" t="n">
        <f aca="false">IF(AND(E16545="Priority",ISNUMBER('Cost model'!N740)),'Cost model'!N740,'Cost model'!M740)</f>
        <v>22.5</v>
      </c>
      <c r="K16545" s="14" t="n">
        <f aca="false">J16545-H16545</f>
        <v>-11.83</v>
      </c>
      <c r="L16545" s="14" t="n">
        <f aca="false">G16545-H16545</f>
        <v>-24.83</v>
      </c>
    </row>
    <row r="16546" customFormat="false" ht="15" hidden="false" customHeight="false" outlineLevel="0" collapsed="false">
      <c r="A16546" s="2" t="s">
        <v>174</v>
      </c>
      <c r="B16546" s="2" t="s">
        <v>174</v>
      </c>
      <c r="C16546" s="2" t="s">
        <v>47</v>
      </c>
      <c r="D16546" s="2" t="s">
        <v>12</v>
      </c>
      <c r="E16546" s="2" t="s">
        <v>74</v>
      </c>
      <c r="F16546" s="2" t="s">
        <v>977</v>
      </c>
      <c r="G16546" s="14" t="n">
        <v>9.5</v>
      </c>
      <c r="H16546" s="14" t="n">
        <v>30.26</v>
      </c>
      <c r="I16546" s="14" t="n">
        <v>9.5</v>
      </c>
      <c r="J16546" s="23" t="n">
        <f aca="false">IF(AND(E16546="Priority",ISNUMBER('Cost model'!N170)),'Cost model'!N170,'Cost model'!M170)</f>
        <v>25.5</v>
      </c>
      <c r="K16546" s="14" t="n">
        <f aca="false">J16546-H16546</f>
        <v>-4.76</v>
      </c>
      <c r="L16546" s="14" t="n">
        <f aca="false">G16546-H16546</f>
        <v>-20.76</v>
      </c>
    </row>
    <row r="16547" customFormat="false" ht="15" hidden="false" customHeight="false" outlineLevel="0" collapsed="false">
      <c r="A16547" s="2" t="s">
        <v>158</v>
      </c>
      <c r="B16547" s="2" t="s">
        <v>174</v>
      </c>
      <c r="C16547" s="2" t="s">
        <v>47</v>
      </c>
      <c r="D16547" s="2" t="s">
        <v>12</v>
      </c>
      <c r="E16547" s="2" t="s">
        <v>74</v>
      </c>
      <c r="F16547" s="2" t="s">
        <v>976</v>
      </c>
      <c r="G16547" s="14" t="n">
        <v>9.5</v>
      </c>
      <c r="H16547" s="14" t="n">
        <v>67.47</v>
      </c>
      <c r="I16547" s="14" t="n">
        <v>19.5</v>
      </c>
      <c r="J16547" s="23" t="n">
        <f aca="false">IF(AND(E16547="Priority",ISNUMBER('Cost model'!N485)),'Cost model'!N485,'Cost model'!M485)</f>
        <v>40</v>
      </c>
      <c r="K16547" s="14" t="n">
        <f aca="false">J16547-H16547</f>
        <v>-27.47</v>
      </c>
      <c r="L16547" s="14" t="n">
        <f aca="false">G16547-H16547</f>
        <v>-57.97</v>
      </c>
    </row>
    <row r="16548" customFormat="false" ht="15" hidden="false" customHeight="false" outlineLevel="0" collapsed="false">
      <c r="A16548" s="2" t="s">
        <v>221</v>
      </c>
      <c r="B16548" s="2" t="s">
        <v>221</v>
      </c>
      <c r="C16548" s="2" t="s">
        <v>49</v>
      </c>
      <c r="D16548" s="2" t="s">
        <v>10</v>
      </c>
      <c r="E16548" s="2" t="s">
        <v>83</v>
      </c>
      <c r="F16548" s="2" t="s">
        <v>977</v>
      </c>
      <c r="G16548" s="14" t="n">
        <v>24.5</v>
      </c>
      <c r="H16548" s="14" t="n">
        <v>17.2</v>
      </c>
      <c r="I16548" s="14" t="n">
        <v>24.5</v>
      </c>
      <c r="J16548" s="23" t="n">
        <f aca="false">IF(AND(E16548="Priority",ISNUMBER('Cost model'!N739)),'Cost model'!N739,'Cost model'!M739)</f>
        <v>23.5</v>
      </c>
      <c r="K16548" s="14" t="n">
        <f aca="false">J16548-H16548</f>
        <v>6.3</v>
      </c>
      <c r="L16548" s="14" t="n">
        <f aca="false">G16548-H16548</f>
        <v>7.3</v>
      </c>
    </row>
    <row r="16549" customFormat="false" ht="15" hidden="false" customHeight="false" outlineLevel="0" collapsed="false">
      <c r="A16549" s="2" t="s">
        <v>158</v>
      </c>
      <c r="B16549" s="2" t="s">
        <v>158</v>
      </c>
      <c r="C16549" s="2" t="s">
        <v>47</v>
      </c>
      <c r="D16549" s="2" t="s">
        <v>13</v>
      </c>
      <c r="E16549" s="2" t="s">
        <v>74</v>
      </c>
      <c r="F16549" s="2" t="s">
        <v>977</v>
      </c>
      <c r="G16549" s="14" t="n">
        <v>19</v>
      </c>
      <c r="H16549" s="14" t="n">
        <v>21.65</v>
      </c>
      <c r="I16549" s="14" t="n">
        <v>19</v>
      </c>
      <c r="J16549" s="23" t="n">
        <f aca="false">IF(AND(E16549="Priority",ISNUMBER('Cost model'!N428)),'Cost model'!N428,'Cost model'!M428)</f>
        <v>23.5</v>
      </c>
      <c r="K16549" s="14" t="n">
        <f aca="false">J16549-H16549</f>
        <v>1.85</v>
      </c>
      <c r="L16549" s="14" t="n">
        <f aca="false">G16549-H16549</f>
        <v>-2.65</v>
      </c>
    </row>
    <row r="16550" customFormat="false" ht="15" hidden="false" customHeight="false" outlineLevel="0" collapsed="false">
      <c r="A16550" s="2" t="s">
        <v>221</v>
      </c>
      <c r="B16550" s="2" t="s">
        <v>221</v>
      </c>
      <c r="C16550" s="2" t="s">
        <v>47</v>
      </c>
      <c r="D16550" s="2" t="s">
        <v>12</v>
      </c>
      <c r="E16550" s="2" t="s">
        <v>74</v>
      </c>
      <c r="F16550" s="2" t="s">
        <v>977</v>
      </c>
      <c r="G16550" s="14" t="n">
        <v>9.5</v>
      </c>
      <c r="H16550" s="14" t="n">
        <v>33.24</v>
      </c>
      <c r="I16550" s="14" t="n">
        <v>9.5</v>
      </c>
      <c r="J16550" s="23" t="n">
        <f aca="false">IF(AND(E16550="Priority",ISNUMBER('Cost model'!N740)),'Cost model'!N740,'Cost model'!M740)</f>
        <v>22.5</v>
      </c>
      <c r="K16550" s="14" t="n">
        <f aca="false">J16550-H16550</f>
        <v>-10.74</v>
      </c>
      <c r="L16550" s="14" t="n">
        <f aca="false">G16550-H16550</f>
        <v>-23.74</v>
      </c>
    </row>
    <row r="16551" customFormat="false" ht="15" hidden="false" customHeight="false" outlineLevel="0" collapsed="false">
      <c r="A16551" s="2" t="s">
        <v>221</v>
      </c>
      <c r="B16551" s="2" t="s">
        <v>221</v>
      </c>
      <c r="C16551" s="2" t="s">
        <v>49</v>
      </c>
      <c r="D16551" s="2" t="s">
        <v>10</v>
      </c>
      <c r="E16551" s="2" t="s">
        <v>74</v>
      </c>
      <c r="F16551" s="2" t="s">
        <v>977</v>
      </c>
      <c r="G16551" s="14" t="n">
        <v>17.5</v>
      </c>
      <c r="H16551" s="14" t="n">
        <v>15.31</v>
      </c>
      <c r="I16551" s="14" t="n">
        <v>17.5</v>
      </c>
      <c r="J16551" s="23" t="n">
        <f aca="false">IF(AND(E16551="Priority",ISNUMBER('Cost model'!N739)),'Cost model'!N739,'Cost model'!M739)</f>
        <v>17.5</v>
      </c>
      <c r="K16551" s="14" t="n">
        <f aca="false">J16551-H16551</f>
        <v>2.19</v>
      </c>
      <c r="L16551" s="14" t="n">
        <f aca="false">G16551-H16551</f>
        <v>2.19</v>
      </c>
    </row>
    <row r="16552" customFormat="false" ht="15" hidden="false" customHeight="false" outlineLevel="0" collapsed="false">
      <c r="A16552" s="2" t="s">
        <v>142</v>
      </c>
      <c r="B16552" s="2" t="s">
        <v>123</v>
      </c>
      <c r="C16552" s="2" t="s">
        <v>48</v>
      </c>
      <c r="D16552" s="2" t="s">
        <v>14</v>
      </c>
      <c r="E16552" s="2" t="s">
        <v>74</v>
      </c>
      <c r="F16552" s="2" t="s">
        <v>976</v>
      </c>
      <c r="G16552" s="14" t="n">
        <v>25</v>
      </c>
      <c r="H16552" s="14" t="n">
        <v>443.82</v>
      </c>
      <c r="I16552" s="14" t="n">
        <v>150</v>
      </c>
      <c r="J16552" s="23" t="n">
        <f aca="false">IF(AND(E16552="Priority",ISNUMBER('Cost model'!N732)),'Cost model'!N732,'Cost model'!M732)</f>
        <v>155</v>
      </c>
      <c r="K16552" s="14" t="n">
        <f aca="false">J16552-H16552</f>
        <v>-288.82</v>
      </c>
      <c r="L16552" s="14" t="n">
        <f aca="false">G16552-H16552</f>
        <v>-418.82</v>
      </c>
    </row>
    <row r="16553" customFormat="false" ht="15" hidden="false" customHeight="false" outlineLevel="0" collapsed="false">
      <c r="A16553" s="2" t="s">
        <v>221</v>
      </c>
      <c r="B16553" s="2" t="s">
        <v>124</v>
      </c>
      <c r="C16553" s="2" t="s">
        <v>49</v>
      </c>
      <c r="D16553" s="2" t="s">
        <v>10</v>
      </c>
      <c r="E16553" s="2" t="s">
        <v>74</v>
      </c>
      <c r="F16553" s="2" t="s">
        <v>976</v>
      </c>
      <c r="G16553" s="14" t="n">
        <v>17.5</v>
      </c>
      <c r="H16553" s="14" t="n">
        <v>26.02</v>
      </c>
      <c r="I16553" s="14" t="n">
        <v>19.5</v>
      </c>
      <c r="J16553" s="23" t="n">
        <f aca="false">IF(AND(E16553="Priority",ISNUMBER('Cost model'!N799)),'Cost model'!N799,'Cost model'!M799)</f>
        <v>20.5</v>
      </c>
      <c r="K16553" s="14" t="n">
        <f aca="false">J16553-H16553</f>
        <v>-5.52</v>
      </c>
      <c r="L16553" s="14" t="n">
        <f aca="false">G16553-H16553</f>
        <v>-8.52</v>
      </c>
    </row>
    <row r="16554" customFormat="false" ht="15" hidden="false" customHeight="false" outlineLevel="0" collapsed="false">
      <c r="A16554" s="2" t="s">
        <v>174</v>
      </c>
      <c r="B16554" s="2" t="s">
        <v>174</v>
      </c>
      <c r="C16554" s="2" t="s">
        <v>49</v>
      </c>
      <c r="D16554" s="2" t="s">
        <v>10</v>
      </c>
      <c r="E16554" s="2" t="s">
        <v>83</v>
      </c>
      <c r="F16554" s="2" t="s">
        <v>977</v>
      </c>
      <c r="G16554" s="14" t="n">
        <v>24.5</v>
      </c>
      <c r="H16554" s="14" t="n">
        <v>11.74</v>
      </c>
      <c r="I16554" s="14" t="n">
        <v>24.5</v>
      </c>
      <c r="J16554" s="23" t="n">
        <f aca="false">IF(AND(E16554="Priority",ISNUMBER('Cost model'!N169)),'Cost model'!N169,'Cost model'!M169)</f>
        <v>25.5</v>
      </c>
      <c r="K16554" s="14" t="n">
        <f aca="false">J16554-H16554</f>
        <v>13.76</v>
      </c>
      <c r="L16554" s="14" t="n">
        <f aca="false">G16554-H16554</f>
        <v>12.76</v>
      </c>
    </row>
    <row r="16555" customFormat="false" ht="15" hidden="false" customHeight="false" outlineLevel="0" collapsed="false">
      <c r="A16555" s="2" t="s">
        <v>124</v>
      </c>
      <c r="B16555" s="2" t="s">
        <v>124</v>
      </c>
      <c r="C16555" s="2" t="s">
        <v>49</v>
      </c>
      <c r="D16555" s="2" t="s">
        <v>10</v>
      </c>
      <c r="E16555" s="2" t="s">
        <v>74</v>
      </c>
      <c r="F16555" s="2" t="s">
        <v>977</v>
      </c>
      <c r="G16555" s="14" t="n">
        <v>19.5</v>
      </c>
      <c r="H16555" s="14" t="n">
        <v>75.89</v>
      </c>
      <c r="I16555" s="14" t="n">
        <v>17.5</v>
      </c>
      <c r="J16555" s="23" t="n">
        <f aca="false">IF(AND(E16555="Priority",ISNUMBER('Cost model'!N319)),'Cost model'!N319,'Cost model'!M319)</f>
        <v>16.5</v>
      </c>
      <c r="K16555" s="14" t="n">
        <f aca="false">J16555-H16555</f>
        <v>-59.39</v>
      </c>
      <c r="L16555" s="14" t="n">
        <f aca="false">G16555-H16555</f>
        <v>-56.39</v>
      </c>
    </row>
    <row r="16556" customFormat="false" ht="15" hidden="false" customHeight="false" outlineLevel="0" collapsed="false">
      <c r="A16556" s="2" t="s">
        <v>124</v>
      </c>
      <c r="B16556" s="2" t="s">
        <v>124</v>
      </c>
      <c r="C16556" s="2" t="s">
        <v>49</v>
      </c>
      <c r="D16556" s="2" t="s">
        <v>14</v>
      </c>
      <c r="E16556" s="2" t="s">
        <v>74</v>
      </c>
      <c r="F16556" s="2" t="s">
        <v>977</v>
      </c>
      <c r="G16556" s="14" t="n">
        <v>85</v>
      </c>
      <c r="H16556" s="14" t="n">
        <v>164.47</v>
      </c>
      <c r="I16556" s="14" t="n">
        <v>85</v>
      </c>
      <c r="J16556" s="23" t="n">
        <f aca="false">IF(AND(E16556="Priority",ISNUMBER('Cost model'!N328)),'Cost model'!N328,'Cost model'!M328)</f>
        <v>175</v>
      </c>
      <c r="K16556" s="14" t="n">
        <f aca="false">J16556-H16556</f>
        <v>10.53</v>
      </c>
      <c r="L16556" s="14" t="n">
        <f aca="false">G16556-H16556</f>
        <v>-79.47</v>
      </c>
    </row>
    <row r="16557" customFormat="false" ht="15" hidden="false" customHeight="false" outlineLevel="0" collapsed="false">
      <c r="A16557" s="2" t="s">
        <v>174</v>
      </c>
      <c r="B16557" s="2" t="s">
        <v>124</v>
      </c>
      <c r="C16557" s="2" t="s">
        <v>48</v>
      </c>
      <c r="D16557" s="2" t="s">
        <v>12</v>
      </c>
      <c r="E16557" s="2" t="s">
        <v>74</v>
      </c>
      <c r="F16557" s="2" t="s">
        <v>976</v>
      </c>
      <c r="G16557" s="14" t="n">
        <v>12.5</v>
      </c>
      <c r="H16557" s="14" t="n">
        <v>77.92</v>
      </c>
      <c r="I16557" s="14" t="n">
        <v>12.5</v>
      </c>
      <c r="J16557" s="23" t="n">
        <f aca="false">IF(AND(E16557="Priority",ISNUMBER('Cost model'!N111)),'Cost model'!N111,'Cost model'!M111)</f>
        <v>45</v>
      </c>
      <c r="K16557" s="14" t="n">
        <f aca="false">J16557-H16557</f>
        <v>-32.92</v>
      </c>
      <c r="L16557" s="14" t="n">
        <f aca="false">G16557-H16557</f>
        <v>-65.42</v>
      </c>
    </row>
    <row r="16558" customFormat="false" ht="15" hidden="false" customHeight="false" outlineLevel="0" collapsed="false">
      <c r="A16558" s="2" t="s">
        <v>174</v>
      </c>
      <c r="B16558" s="2" t="s">
        <v>174</v>
      </c>
      <c r="C16558" s="2" t="s">
        <v>48</v>
      </c>
      <c r="D16558" s="2" t="s">
        <v>12</v>
      </c>
      <c r="E16558" s="2" t="s">
        <v>74</v>
      </c>
      <c r="F16558" s="2" t="s">
        <v>977</v>
      </c>
      <c r="G16558" s="14" t="n">
        <v>12.5</v>
      </c>
      <c r="H16558" s="14" t="n">
        <v>44.2</v>
      </c>
      <c r="I16558" s="14" t="n">
        <v>12.5</v>
      </c>
      <c r="J16558" s="23" t="n">
        <f aca="false">IF(AND(E16558="Priority",ISNUMBER('Cost model'!N171)),'Cost model'!N171,'Cost model'!M171)</f>
        <v>40</v>
      </c>
      <c r="K16558" s="14" t="n">
        <f aca="false">J16558-H16558</f>
        <v>-4.2</v>
      </c>
      <c r="L16558" s="14" t="n">
        <f aca="false">G16558-H16558</f>
        <v>-31.7</v>
      </c>
    </row>
    <row r="16559" customFormat="false" ht="15" hidden="false" customHeight="false" outlineLevel="0" collapsed="false">
      <c r="A16559" s="2" t="s">
        <v>124</v>
      </c>
      <c r="B16559" s="2" t="s">
        <v>124</v>
      </c>
      <c r="C16559" s="2" t="s">
        <v>49</v>
      </c>
      <c r="D16559" s="2" t="s">
        <v>12</v>
      </c>
      <c r="E16559" s="2" t="s">
        <v>83</v>
      </c>
      <c r="F16559" s="2" t="s">
        <v>977</v>
      </c>
      <c r="G16559" s="14" t="n">
        <v>29.5</v>
      </c>
      <c r="H16559" s="14" t="n">
        <v>71.62</v>
      </c>
      <c r="I16559" s="14" t="n">
        <v>29.5</v>
      </c>
      <c r="J16559" s="23" t="n">
        <f aca="false">IF(AND(E16559="Priority",ISNUMBER('Cost model'!N322)),'Cost model'!N322,'Cost model'!M322)</f>
        <v>65</v>
      </c>
      <c r="K16559" s="14" t="n">
        <f aca="false">J16559-H16559</f>
        <v>-6.62</v>
      </c>
      <c r="L16559" s="14" t="n">
        <f aca="false">G16559-H16559</f>
        <v>-42.12</v>
      </c>
    </row>
    <row r="16560" customFormat="false" ht="15" hidden="false" customHeight="false" outlineLevel="0" collapsed="false">
      <c r="A16560" s="2" t="s">
        <v>124</v>
      </c>
      <c r="B16560" s="2" t="s">
        <v>174</v>
      </c>
      <c r="C16560" s="2" t="s">
        <v>47</v>
      </c>
      <c r="D16560" s="2" t="s">
        <v>12</v>
      </c>
      <c r="E16560" s="2" t="s">
        <v>74</v>
      </c>
      <c r="F16560" s="2" t="s">
        <v>976</v>
      </c>
      <c r="G16560" s="14" t="n">
        <v>9.5</v>
      </c>
      <c r="H16560" s="14" t="n">
        <v>45.18</v>
      </c>
      <c r="I16560" s="14" t="n">
        <v>19.5</v>
      </c>
      <c r="J16560" s="23" t="n">
        <f aca="false">IF(AND(E16560="Priority",ISNUMBER('Cost model'!N365)),'Cost model'!N365,'Cost model'!M365)</f>
        <v>45</v>
      </c>
      <c r="K16560" s="14" t="n">
        <f aca="false">J16560-H16560</f>
        <v>-0.18</v>
      </c>
      <c r="L16560" s="14" t="n">
        <f aca="false">G16560-H16560</f>
        <v>-35.68</v>
      </c>
    </row>
    <row r="16561" customFormat="false" ht="15" hidden="false" customHeight="false" outlineLevel="0" collapsed="false">
      <c r="A16561" s="2" t="s">
        <v>142</v>
      </c>
      <c r="B16561" s="2" t="s">
        <v>142</v>
      </c>
      <c r="C16561" s="2" t="s">
        <v>47</v>
      </c>
      <c r="D16561" s="2" t="s">
        <v>10</v>
      </c>
      <c r="E16561" s="2" t="s">
        <v>74</v>
      </c>
      <c r="F16561" s="2" t="s">
        <v>977</v>
      </c>
      <c r="G16561" s="14" t="n">
        <v>9.5</v>
      </c>
      <c r="H16561" s="14" t="n">
        <v>8.58</v>
      </c>
      <c r="I16561" s="14" t="n">
        <v>9.5</v>
      </c>
      <c r="J16561" s="23" t="n">
        <f aca="false">IF(AND(E16561="Priority",ISNUMBER('Cost model'!N632)),'Cost model'!N632,'Cost model'!M632)</f>
        <v>9.5</v>
      </c>
      <c r="K16561" s="14" t="n">
        <f aca="false">J16561-H16561</f>
        <v>0.92</v>
      </c>
      <c r="L16561" s="14" t="n">
        <f aca="false">G16561-H16561</f>
        <v>0.92</v>
      </c>
    </row>
    <row r="16562" customFormat="false" ht="15" hidden="false" customHeight="false" outlineLevel="0" collapsed="false">
      <c r="A16562" s="2" t="s">
        <v>174</v>
      </c>
      <c r="B16562" s="2" t="s">
        <v>174</v>
      </c>
      <c r="C16562" s="2" t="s">
        <v>47</v>
      </c>
      <c r="D16562" s="2" t="s">
        <v>10</v>
      </c>
      <c r="E16562" s="2" t="s">
        <v>74</v>
      </c>
      <c r="F16562" s="2" t="s">
        <v>977</v>
      </c>
      <c r="G16562" s="14" t="n">
        <v>9.5</v>
      </c>
      <c r="H16562" s="14" t="n">
        <v>8.16</v>
      </c>
      <c r="I16562" s="14" t="n">
        <v>9.5</v>
      </c>
      <c r="J16562" s="23" t="n">
        <f aca="false">IF(AND(E16562="Priority",ISNUMBER('Cost model'!N167)),'Cost model'!N167,'Cost model'!M167)</f>
        <v>8.5</v>
      </c>
      <c r="K16562" s="14" t="n">
        <f aca="false">J16562-H16562</f>
        <v>0.34</v>
      </c>
      <c r="L16562" s="14" t="n">
        <f aca="false">G16562-H16562</f>
        <v>1.34</v>
      </c>
    </row>
    <row r="16563" customFormat="false" ht="15" hidden="false" customHeight="false" outlineLevel="0" collapsed="false">
      <c r="A16563" s="2" t="s">
        <v>205</v>
      </c>
      <c r="B16563" s="2" t="s">
        <v>205</v>
      </c>
      <c r="C16563" s="2" t="s">
        <v>48</v>
      </c>
      <c r="D16563" s="2" t="s">
        <v>10</v>
      </c>
      <c r="E16563" s="2" t="s">
        <v>74</v>
      </c>
      <c r="F16563" s="2" t="s">
        <v>977</v>
      </c>
      <c r="G16563" s="14" t="n">
        <v>19.5</v>
      </c>
      <c r="H16563" s="14" t="n">
        <v>13.34</v>
      </c>
      <c r="I16563" s="14" t="n">
        <v>12.5</v>
      </c>
      <c r="J16563" s="23" t="n">
        <f aca="false">IF(AND(E16563="Priority",ISNUMBER('Cost model'!N528)),'Cost model'!N528,'Cost model'!M528)</f>
        <v>13.5</v>
      </c>
      <c r="K16563" s="14" t="n">
        <f aca="false">J16563-H16563</f>
        <v>0.16</v>
      </c>
      <c r="L16563" s="14" t="n">
        <f aca="false">G16563-H16563</f>
        <v>6.16</v>
      </c>
    </row>
    <row r="16564" customFormat="false" ht="15" hidden="false" customHeight="false" outlineLevel="0" collapsed="false">
      <c r="A16564" s="2" t="s">
        <v>174</v>
      </c>
      <c r="B16564" s="2" t="s">
        <v>158</v>
      </c>
      <c r="C16564" s="2" t="s">
        <v>47</v>
      </c>
      <c r="D16564" s="2" t="s">
        <v>10</v>
      </c>
      <c r="E16564" s="2" t="s">
        <v>74</v>
      </c>
      <c r="F16564" s="2" t="s">
        <v>976</v>
      </c>
      <c r="G16564" s="14" t="n">
        <v>9.5</v>
      </c>
      <c r="H16564" s="14" t="n">
        <v>50.99</v>
      </c>
      <c r="I16564" s="14" t="n">
        <v>14.5</v>
      </c>
      <c r="J16564" s="23" t="n">
        <f aca="false">IF(AND(E16564="Priority",ISNUMBER('Cost model'!N137)),'Cost model'!N137,'Cost model'!M137)</f>
        <v>13.5</v>
      </c>
      <c r="K16564" s="14" t="n">
        <f aca="false">J16564-H16564</f>
        <v>-37.49</v>
      </c>
      <c r="L16564" s="14" t="n">
        <f aca="false">G16564-H16564</f>
        <v>-41.49</v>
      </c>
    </row>
    <row r="16565" customFormat="false" ht="15" hidden="false" customHeight="false" outlineLevel="0" collapsed="false">
      <c r="A16565" s="2" t="s">
        <v>124</v>
      </c>
      <c r="B16565" s="2" t="s">
        <v>124</v>
      </c>
      <c r="C16565" s="2" t="s">
        <v>49</v>
      </c>
      <c r="D16565" s="2" t="s">
        <v>10</v>
      </c>
      <c r="E16565" s="2" t="s">
        <v>83</v>
      </c>
      <c r="F16565" s="2" t="s">
        <v>977</v>
      </c>
      <c r="G16565" s="14" t="n">
        <v>24.5</v>
      </c>
      <c r="H16565" s="14" t="n">
        <v>26.02</v>
      </c>
      <c r="I16565" s="14" t="n">
        <v>24.5</v>
      </c>
      <c r="J16565" s="23" t="n">
        <f aca="false">IF(AND(E16565="Priority",ISNUMBER('Cost model'!N319)),'Cost model'!N319,'Cost model'!M319)</f>
        <v>22.5</v>
      </c>
      <c r="K16565" s="14" t="n">
        <f aca="false">J16565-H16565</f>
        <v>-3.52</v>
      </c>
      <c r="L16565" s="14" t="n">
        <f aca="false">G16565-H16565</f>
        <v>-1.52</v>
      </c>
    </row>
    <row r="16566" customFormat="false" ht="15" hidden="false" customHeight="false" outlineLevel="0" collapsed="false">
      <c r="A16566" s="2" t="s">
        <v>174</v>
      </c>
      <c r="B16566" s="2" t="s">
        <v>174</v>
      </c>
      <c r="C16566" s="2" t="s">
        <v>48</v>
      </c>
      <c r="D16566" s="2" t="s">
        <v>12</v>
      </c>
      <c r="E16566" s="2" t="s">
        <v>74</v>
      </c>
      <c r="F16566" s="2" t="s">
        <v>977</v>
      </c>
      <c r="G16566" s="14" t="n">
        <v>12.5</v>
      </c>
      <c r="H16566" s="14" t="n">
        <v>66.26</v>
      </c>
      <c r="I16566" s="14" t="n">
        <v>12.5</v>
      </c>
      <c r="J16566" s="23" t="n">
        <f aca="false">IF(AND(E16566="Priority",ISNUMBER('Cost model'!N171)),'Cost model'!N171,'Cost model'!M171)</f>
        <v>40</v>
      </c>
      <c r="K16566" s="14" t="n">
        <f aca="false">J16566-H16566</f>
        <v>-26.26</v>
      </c>
      <c r="L16566" s="14" t="n">
        <f aca="false">G16566-H16566</f>
        <v>-53.76</v>
      </c>
    </row>
    <row r="16567" customFormat="false" ht="15" hidden="false" customHeight="false" outlineLevel="0" collapsed="false">
      <c r="A16567" s="2" t="s">
        <v>174</v>
      </c>
      <c r="B16567" s="2" t="s">
        <v>123</v>
      </c>
      <c r="C16567" s="2" t="s">
        <v>47</v>
      </c>
      <c r="D16567" s="2" t="s">
        <v>15</v>
      </c>
      <c r="E16567" s="2" t="s">
        <v>74</v>
      </c>
      <c r="F16567" s="2" t="s">
        <v>976</v>
      </c>
      <c r="G16567" s="14" t="n">
        <v>45</v>
      </c>
      <c r="H16567" s="14" t="n">
        <v>108.73</v>
      </c>
      <c r="I16567" s="14" t="n">
        <v>300</v>
      </c>
      <c r="J16567" s="23" t="n">
        <f aca="false">IF(AND(E16567="Priority",ISNUMBER('Cost model'!N209)),'Cost model'!N209,'Cost model'!M209)</f>
        <v>145</v>
      </c>
      <c r="K16567" s="14" t="n">
        <f aca="false">J16567-H16567</f>
        <v>36.27</v>
      </c>
      <c r="L16567" s="14" t="n">
        <f aca="false">G16567-H16567</f>
        <v>-63.73</v>
      </c>
    </row>
    <row r="16568" customFormat="false" ht="15" hidden="false" customHeight="false" outlineLevel="0" collapsed="false">
      <c r="A16568" s="2" t="s">
        <v>342</v>
      </c>
      <c r="B16568" s="2" t="s">
        <v>158</v>
      </c>
      <c r="C16568" s="2" t="s">
        <v>49</v>
      </c>
      <c r="D16568" s="2" t="s">
        <v>10</v>
      </c>
      <c r="E16568" s="2" t="s">
        <v>74</v>
      </c>
      <c r="F16568" s="2" t="s">
        <v>976</v>
      </c>
      <c r="G16568" s="14" t="n">
        <v>19.5</v>
      </c>
      <c r="H16568" s="14" t="n">
        <v>28.42</v>
      </c>
      <c r="I16568" s="14" t="n">
        <v>19.5</v>
      </c>
      <c r="J16568" s="23" t="n">
        <f aca="false">IF(AND(E16568="Priority",ISNUMBER('Cost model'!N214)),'Cost model'!N214,'Cost model'!M214)</f>
        <v>24.5</v>
      </c>
      <c r="K16568" s="14" t="n">
        <f aca="false">J16568-H16568</f>
        <v>-3.92</v>
      </c>
      <c r="L16568" s="14" t="n">
        <f aca="false">G16568-H16568</f>
        <v>-8.92</v>
      </c>
    </row>
    <row r="16569" customFormat="false" ht="15" hidden="false" customHeight="false" outlineLevel="0" collapsed="false">
      <c r="A16569" s="2" t="s">
        <v>174</v>
      </c>
      <c r="B16569" s="2" t="s">
        <v>124</v>
      </c>
      <c r="C16569" s="2" t="s">
        <v>48</v>
      </c>
      <c r="D16569" s="2" t="s">
        <v>10</v>
      </c>
      <c r="E16569" s="2" t="s">
        <v>74</v>
      </c>
      <c r="F16569" s="2" t="s">
        <v>976</v>
      </c>
      <c r="G16569" s="14" t="n">
        <v>12.5</v>
      </c>
      <c r="H16569" s="14" t="n">
        <v>12.2</v>
      </c>
      <c r="I16569" s="14" t="n">
        <v>12.5</v>
      </c>
      <c r="J16569" s="23" t="n">
        <f aca="false">IF(AND(E16569="Priority",ISNUMBER('Cost model'!N108)),'Cost model'!N108,'Cost model'!M108)</f>
        <v>15.5</v>
      </c>
      <c r="K16569" s="14" t="n">
        <f aca="false">J16569-H16569</f>
        <v>3.3</v>
      </c>
      <c r="L16569" s="14" t="n">
        <f aca="false">G16569-H16569</f>
        <v>0.300000000000001</v>
      </c>
    </row>
    <row r="16570" customFormat="false" ht="15" hidden="false" customHeight="false" outlineLevel="0" collapsed="false">
      <c r="A16570" s="2" t="s">
        <v>221</v>
      </c>
      <c r="B16570" s="2" t="s">
        <v>158</v>
      </c>
      <c r="C16570" s="2" t="s">
        <v>47</v>
      </c>
      <c r="D16570" s="2" t="s">
        <v>12</v>
      </c>
      <c r="E16570" s="2" t="s">
        <v>74</v>
      </c>
      <c r="F16570" s="2" t="s">
        <v>976</v>
      </c>
      <c r="G16570" s="14" t="n">
        <v>9.5</v>
      </c>
      <c r="H16570" s="14" t="n">
        <v>125.1</v>
      </c>
      <c r="I16570" s="14" t="n">
        <v>19.5</v>
      </c>
      <c r="J16570" s="23" t="n">
        <f aca="false">IF(AND(E16570="Priority",ISNUMBER('Cost model'!N755)),'Cost model'!N755,'Cost model'!M755)</f>
        <v>50</v>
      </c>
      <c r="K16570" s="14" t="n">
        <f aca="false">J16570-H16570</f>
        <v>-75.1</v>
      </c>
      <c r="L16570" s="14" t="n">
        <f aca="false">G16570-H16570</f>
        <v>-115.6</v>
      </c>
    </row>
    <row r="16571" customFormat="false" ht="15" hidden="false" customHeight="false" outlineLevel="0" collapsed="false">
      <c r="A16571" s="2" t="s">
        <v>174</v>
      </c>
      <c r="B16571" s="2" t="s">
        <v>174</v>
      </c>
      <c r="C16571" s="2" t="s">
        <v>48</v>
      </c>
      <c r="D16571" s="2" t="s">
        <v>13</v>
      </c>
      <c r="E16571" s="2" t="s">
        <v>74</v>
      </c>
      <c r="F16571" s="2" t="s">
        <v>977</v>
      </c>
      <c r="G16571" s="14" t="n">
        <v>24.5</v>
      </c>
      <c r="H16571" s="14" t="n">
        <v>66.26</v>
      </c>
      <c r="I16571" s="14" t="n">
        <v>24.5</v>
      </c>
      <c r="J16571" s="23" t="n">
        <f aca="false">IF(AND(E16571="Priority",ISNUMBER('Cost model'!N174)),'Cost model'!N174,'Cost model'!M174)</f>
        <v>70</v>
      </c>
      <c r="K16571" s="14" t="n">
        <f aca="false">J16571-H16571</f>
        <v>3.74</v>
      </c>
      <c r="L16571" s="14" t="n">
        <f aca="false">G16571-H16571</f>
        <v>-41.76</v>
      </c>
    </row>
    <row r="16572" customFormat="false" ht="15" hidden="false" customHeight="false" outlineLevel="0" collapsed="false">
      <c r="A16572" s="2" t="s">
        <v>124</v>
      </c>
      <c r="B16572" s="2" t="s">
        <v>124</v>
      </c>
      <c r="C16572" s="2" t="s">
        <v>48</v>
      </c>
      <c r="D16572" s="2" t="s">
        <v>12</v>
      </c>
      <c r="E16572" s="2" t="s">
        <v>74</v>
      </c>
      <c r="F16572" s="2" t="s">
        <v>977</v>
      </c>
      <c r="G16572" s="14" t="n">
        <v>12.5</v>
      </c>
      <c r="H16572" s="14" t="n">
        <v>46.62</v>
      </c>
      <c r="I16572" s="14" t="n">
        <v>12.5</v>
      </c>
      <c r="J16572" s="23" t="n">
        <f aca="false">IF(AND(E16572="Priority",ISNUMBER('Cost model'!N321)),'Cost model'!N321,'Cost model'!M321)</f>
        <v>40</v>
      </c>
      <c r="K16572" s="14" t="n">
        <f aca="false">J16572-H16572</f>
        <v>-6.62</v>
      </c>
      <c r="L16572" s="14" t="n">
        <f aca="false">G16572-H16572</f>
        <v>-34.12</v>
      </c>
    </row>
    <row r="16573" customFormat="false" ht="15" hidden="false" customHeight="false" outlineLevel="0" collapsed="false">
      <c r="A16573" s="2" t="s">
        <v>221</v>
      </c>
      <c r="B16573" s="2" t="s">
        <v>221</v>
      </c>
      <c r="C16573" s="2" t="s">
        <v>47</v>
      </c>
      <c r="D16573" s="2" t="s">
        <v>12</v>
      </c>
      <c r="E16573" s="2" t="s">
        <v>74</v>
      </c>
      <c r="F16573" s="2" t="s">
        <v>977</v>
      </c>
      <c r="G16573" s="14" t="n">
        <v>9.5</v>
      </c>
      <c r="H16573" s="14" t="n">
        <v>29.46</v>
      </c>
      <c r="I16573" s="14" t="n">
        <v>9.5</v>
      </c>
      <c r="J16573" s="23" t="n">
        <f aca="false">IF(AND(E16573="Priority",ISNUMBER('Cost model'!N740)),'Cost model'!N740,'Cost model'!M740)</f>
        <v>22.5</v>
      </c>
      <c r="K16573" s="14" t="n">
        <f aca="false">J16573-H16573</f>
        <v>-6.96</v>
      </c>
      <c r="L16573" s="14" t="n">
        <f aca="false">G16573-H16573</f>
        <v>-19.96</v>
      </c>
    </row>
    <row r="16574" customFormat="false" ht="15" hidden="false" customHeight="false" outlineLevel="0" collapsed="false">
      <c r="A16574" s="2" t="s">
        <v>142</v>
      </c>
      <c r="B16574" s="2" t="s">
        <v>221</v>
      </c>
      <c r="C16574" s="2" t="s">
        <v>49</v>
      </c>
      <c r="D16574" s="2" t="s">
        <v>12</v>
      </c>
      <c r="E16574" s="2" t="s">
        <v>74</v>
      </c>
      <c r="F16574" s="2" t="s">
        <v>976</v>
      </c>
      <c r="G16574" s="14" t="n">
        <v>19.5</v>
      </c>
      <c r="H16574" s="14" t="n">
        <v>70.16</v>
      </c>
      <c r="I16574" s="14" t="n">
        <v>24.5</v>
      </c>
      <c r="J16574" s="23" t="n">
        <f aca="false">IF(AND(E16574="Priority",ISNUMBER('Cost model'!N682)),'Cost model'!N682,'Cost model'!M682)</f>
        <v>65</v>
      </c>
      <c r="K16574" s="14" t="n">
        <f aca="false">J16574-H16574</f>
        <v>-5.16</v>
      </c>
      <c r="L16574" s="14" t="n">
        <f aca="false">G16574-H16574</f>
        <v>-50.66</v>
      </c>
    </row>
    <row r="16575" customFormat="false" ht="15" hidden="false" customHeight="false" outlineLevel="0" collapsed="false">
      <c r="A16575" s="2" t="s">
        <v>221</v>
      </c>
      <c r="B16575" s="2" t="s">
        <v>221</v>
      </c>
      <c r="C16575" s="2" t="s">
        <v>47</v>
      </c>
      <c r="D16575" s="2" t="s">
        <v>10</v>
      </c>
      <c r="E16575" s="2" t="s">
        <v>74</v>
      </c>
      <c r="F16575" s="2" t="s">
        <v>977</v>
      </c>
      <c r="G16575" s="14" t="n">
        <v>9.5</v>
      </c>
      <c r="H16575" s="14" t="n">
        <v>7.82</v>
      </c>
      <c r="I16575" s="14" t="n">
        <v>9.5</v>
      </c>
      <c r="J16575" s="23" t="n">
        <f aca="false">IF(AND(E16575="Priority",ISNUMBER('Cost model'!N737)),'Cost model'!N737,'Cost model'!M737)</f>
        <v>8.5</v>
      </c>
      <c r="K16575" s="14" t="n">
        <f aca="false">J16575-H16575</f>
        <v>0.68</v>
      </c>
      <c r="L16575" s="14" t="n">
        <f aca="false">G16575-H16575</f>
        <v>1.68</v>
      </c>
    </row>
    <row r="16576" customFormat="false" ht="15" hidden="false" customHeight="false" outlineLevel="0" collapsed="false">
      <c r="A16576" s="2" t="s">
        <v>142</v>
      </c>
      <c r="B16576" s="2" t="s">
        <v>142</v>
      </c>
      <c r="C16576" s="2" t="s">
        <v>47</v>
      </c>
      <c r="D16576" s="2" t="s">
        <v>10</v>
      </c>
      <c r="E16576" s="2" t="s">
        <v>74</v>
      </c>
      <c r="F16576" s="2" t="s">
        <v>977</v>
      </c>
      <c r="G16576" s="14" t="n">
        <v>9.5</v>
      </c>
      <c r="H16576" s="14" t="n">
        <v>17.66</v>
      </c>
      <c r="I16576" s="14" t="n">
        <v>9.5</v>
      </c>
      <c r="J16576" s="23" t="n">
        <f aca="false">IF(AND(E16576="Priority",ISNUMBER('Cost model'!N632)),'Cost model'!N632,'Cost model'!M632)</f>
        <v>9.5</v>
      </c>
      <c r="K16576" s="14" t="n">
        <f aca="false">J16576-H16576</f>
        <v>-8.16</v>
      </c>
      <c r="L16576" s="14" t="n">
        <f aca="false">G16576-H16576</f>
        <v>-8.16</v>
      </c>
    </row>
    <row r="16577" customFormat="false" ht="15" hidden="false" customHeight="false" outlineLevel="0" collapsed="false">
      <c r="A16577" s="2" t="s">
        <v>342</v>
      </c>
      <c r="B16577" s="2" t="s">
        <v>158</v>
      </c>
      <c r="C16577" s="2" t="s">
        <v>49</v>
      </c>
      <c r="D16577" s="2" t="s">
        <v>10</v>
      </c>
      <c r="E16577" s="2" t="s">
        <v>74</v>
      </c>
      <c r="F16577" s="2" t="s">
        <v>976</v>
      </c>
      <c r="G16577" s="14" t="n">
        <v>19.5</v>
      </c>
      <c r="H16577" s="14" t="n">
        <v>29.61</v>
      </c>
      <c r="I16577" s="14" t="n">
        <v>19.5</v>
      </c>
      <c r="J16577" s="23" t="n">
        <f aca="false">IF(AND(E16577="Priority",ISNUMBER('Cost model'!N214)),'Cost model'!N214,'Cost model'!M214)</f>
        <v>24.5</v>
      </c>
      <c r="K16577" s="14" t="n">
        <f aca="false">J16577-H16577</f>
        <v>-5.11</v>
      </c>
      <c r="L16577" s="14" t="n">
        <f aca="false">G16577-H16577</f>
        <v>-10.11</v>
      </c>
    </row>
    <row r="16578" customFormat="false" ht="15" hidden="false" customHeight="false" outlineLevel="0" collapsed="false">
      <c r="A16578" s="2" t="s">
        <v>174</v>
      </c>
      <c r="B16578" s="2" t="s">
        <v>174</v>
      </c>
      <c r="C16578" s="2" t="s">
        <v>47</v>
      </c>
      <c r="D16578" s="2" t="s">
        <v>10</v>
      </c>
      <c r="E16578" s="2" t="s">
        <v>74</v>
      </c>
      <c r="F16578" s="2" t="s">
        <v>977</v>
      </c>
      <c r="G16578" s="14" t="n">
        <v>9.5</v>
      </c>
      <c r="H16578" s="14" t="n">
        <v>6.63</v>
      </c>
      <c r="I16578" s="14" t="n">
        <v>9.5</v>
      </c>
      <c r="J16578" s="23" t="n">
        <f aca="false">IF(AND(E16578="Priority",ISNUMBER('Cost model'!N167)),'Cost model'!N167,'Cost model'!M167)</f>
        <v>8.5</v>
      </c>
      <c r="K16578" s="14" t="n">
        <f aca="false">J16578-H16578</f>
        <v>1.87</v>
      </c>
      <c r="L16578" s="14" t="n">
        <f aca="false">G16578-H16578</f>
        <v>2.87</v>
      </c>
    </row>
    <row r="16579" customFormat="false" ht="15" hidden="false" customHeight="false" outlineLevel="0" collapsed="false">
      <c r="A16579" s="2" t="s">
        <v>124</v>
      </c>
      <c r="B16579" s="2" t="s">
        <v>124</v>
      </c>
      <c r="C16579" s="2" t="s">
        <v>48</v>
      </c>
      <c r="D16579" s="2" t="s">
        <v>12</v>
      </c>
      <c r="E16579" s="2" t="s">
        <v>74</v>
      </c>
      <c r="F16579" s="2" t="s">
        <v>977</v>
      </c>
      <c r="G16579" s="14" t="n">
        <v>12.5</v>
      </c>
      <c r="H16579" s="14" t="n">
        <v>18.88</v>
      </c>
      <c r="I16579" s="14" t="n">
        <v>12.5</v>
      </c>
      <c r="J16579" s="23" t="n">
        <f aca="false">IF(AND(E16579="Priority",ISNUMBER('Cost model'!N321)),'Cost model'!N321,'Cost model'!M321)</f>
        <v>40</v>
      </c>
      <c r="K16579" s="14" t="n">
        <f aca="false">J16579-H16579</f>
        <v>21.12</v>
      </c>
      <c r="L16579" s="14" t="n">
        <f aca="false">G16579-H16579</f>
        <v>-6.38</v>
      </c>
    </row>
    <row r="16580" customFormat="false" ht="15" hidden="false" customHeight="false" outlineLevel="0" collapsed="false">
      <c r="A16580" s="2" t="s">
        <v>174</v>
      </c>
      <c r="B16580" s="2" t="s">
        <v>142</v>
      </c>
      <c r="C16580" s="2" t="s">
        <v>48</v>
      </c>
      <c r="D16580" s="2" t="s">
        <v>10</v>
      </c>
      <c r="E16580" s="2" t="s">
        <v>74</v>
      </c>
      <c r="F16580" s="2" t="s">
        <v>976</v>
      </c>
      <c r="G16580" s="14" t="n">
        <v>12.5</v>
      </c>
      <c r="H16580" s="14" t="n">
        <v>12.77</v>
      </c>
      <c r="I16580" s="14" t="n">
        <v>12.5</v>
      </c>
      <c r="J16580" s="23" t="n">
        <f aca="false">IF(AND(E16580="Priority",ISNUMBER('Cost model'!N123)),'Cost model'!N123,'Cost model'!M123)</f>
        <v>16.5</v>
      </c>
      <c r="K16580" s="14" t="n">
        <f aca="false">J16580-H16580</f>
        <v>3.73</v>
      </c>
      <c r="L16580" s="14" t="n">
        <f aca="false">G16580-H16580</f>
        <v>-0.27</v>
      </c>
    </row>
    <row r="16581" customFormat="false" ht="15" hidden="false" customHeight="false" outlineLevel="0" collapsed="false">
      <c r="A16581" s="2" t="s">
        <v>124</v>
      </c>
      <c r="B16581" s="2" t="s">
        <v>124</v>
      </c>
      <c r="C16581" s="2" t="s">
        <v>48</v>
      </c>
      <c r="D16581" s="2" t="s">
        <v>10</v>
      </c>
      <c r="E16581" s="2" t="s">
        <v>74</v>
      </c>
      <c r="F16581" s="2" t="s">
        <v>977</v>
      </c>
      <c r="G16581" s="14" t="n">
        <v>12.5</v>
      </c>
      <c r="H16581" s="14" t="n">
        <v>18.82</v>
      </c>
      <c r="I16581" s="14" t="n">
        <v>12.5</v>
      </c>
      <c r="J16581" s="23" t="n">
        <f aca="false">IF(AND(E16581="Priority",ISNUMBER('Cost model'!N318)),'Cost model'!N318,'Cost model'!M318)</f>
        <v>14.5</v>
      </c>
      <c r="K16581" s="14" t="n">
        <f aca="false">J16581-H16581</f>
        <v>-4.32</v>
      </c>
      <c r="L16581" s="14" t="n">
        <f aca="false">G16581-H16581</f>
        <v>-6.32</v>
      </c>
    </row>
    <row r="16582" customFormat="false" ht="15" hidden="false" customHeight="false" outlineLevel="0" collapsed="false">
      <c r="A16582" s="2" t="s">
        <v>142</v>
      </c>
      <c r="B16582" s="2" t="s">
        <v>142</v>
      </c>
      <c r="C16582" s="2" t="s">
        <v>48</v>
      </c>
      <c r="D16582" s="2" t="s">
        <v>10</v>
      </c>
      <c r="E16582" s="2" t="s">
        <v>74</v>
      </c>
      <c r="F16582" s="2" t="s">
        <v>977</v>
      </c>
      <c r="G16582" s="14" t="n">
        <v>12.5</v>
      </c>
      <c r="H16582" s="14" t="n">
        <v>26.02</v>
      </c>
      <c r="I16582" s="14" t="n">
        <v>12.5</v>
      </c>
      <c r="J16582" s="23" t="n">
        <f aca="false">IF(AND(E16582="Priority",ISNUMBER('Cost model'!N633)),'Cost model'!N633,'Cost model'!M633)</f>
        <v>11.5</v>
      </c>
      <c r="K16582" s="14" t="n">
        <f aca="false">J16582-H16582</f>
        <v>-14.52</v>
      </c>
      <c r="L16582" s="14" t="n">
        <f aca="false">G16582-H16582</f>
        <v>-13.52</v>
      </c>
    </row>
    <row r="16583" customFormat="false" ht="15" hidden="false" customHeight="false" outlineLevel="0" collapsed="false">
      <c r="A16583" s="2" t="s">
        <v>124</v>
      </c>
      <c r="B16583" s="2" t="s">
        <v>142</v>
      </c>
      <c r="C16583" s="2" t="s">
        <v>48</v>
      </c>
      <c r="D16583" s="2" t="s">
        <v>10</v>
      </c>
      <c r="E16583" s="2" t="s">
        <v>74</v>
      </c>
      <c r="F16583" s="2" t="s">
        <v>976</v>
      </c>
      <c r="G16583" s="14" t="n">
        <v>17.5</v>
      </c>
      <c r="H16583" s="14" t="n">
        <v>26.02</v>
      </c>
      <c r="I16583" s="14" t="n">
        <v>14.5</v>
      </c>
      <c r="J16583" s="23" t="n">
        <f aca="false">IF(AND(E16583="Priority",ISNUMBER('Cost model'!N333)),'Cost model'!N333,'Cost model'!M333)</f>
        <v>18.5</v>
      </c>
      <c r="K16583" s="14" t="n">
        <f aca="false">J16583-H16583</f>
        <v>-7.52</v>
      </c>
      <c r="L16583" s="14" t="n">
        <f aca="false">G16583-H16583</f>
        <v>-8.52</v>
      </c>
    </row>
    <row r="16584" customFormat="false" ht="15" hidden="false" customHeight="false" outlineLevel="0" collapsed="false">
      <c r="A16584" s="2" t="s">
        <v>342</v>
      </c>
      <c r="B16584" s="2" t="s">
        <v>158</v>
      </c>
      <c r="C16584" s="2" t="s">
        <v>47</v>
      </c>
      <c r="D16584" s="2" t="s">
        <v>14</v>
      </c>
      <c r="E16584" s="2" t="s">
        <v>74</v>
      </c>
      <c r="F16584" s="2" t="s">
        <v>976</v>
      </c>
      <c r="G16584" s="14" t="n">
        <v>29.5</v>
      </c>
      <c r="H16584" s="14" t="n">
        <v>126.47</v>
      </c>
      <c r="I16584" s="14" t="n">
        <v>95</v>
      </c>
      <c r="J16584" s="23" t="n">
        <f aca="false">IF(AND(E16584="Priority",ISNUMBER('Cost model'!N221)),'Cost model'!N221,'Cost model'!M221)</f>
        <v>150</v>
      </c>
      <c r="K16584" s="14" t="n">
        <f aca="false">J16584-H16584</f>
        <v>23.53</v>
      </c>
      <c r="L16584" s="14" t="n">
        <f aca="false">G16584-H16584</f>
        <v>-96.97</v>
      </c>
    </row>
    <row r="16585" customFormat="false" ht="15" hidden="false" customHeight="false" outlineLevel="0" collapsed="false">
      <c r="A16585" s="2" t="s">
        <v>158</v>
      </c>
      <c r="B16585" s="2" t="s">
        <v>158</v>
      </c>
      <c r="C16585" s="2" t="s">
        <v>49</v>
      </c>
      <c r="D16585" s="2" t="s">
        <v>14</v>
      </c>
      <c r="E16585" s="2" t="s">
        <v>74</v>
      </c>
      <c r="F16585" s="2" t="s">
        <v>977</v>
      </c>
      <c r="G16585" s="14" t="n">
        <v>85</v>
      </c>
      <c r="H16585" s="14" t="n">
        <v>49.55</v>
      </c>
      <c r="I16585" s="14" t="n">
        <v>85</v>
      </c>
      <c r="J16585" s="23" t="n">
        <f aca="false">IF(AND(E16585="Priority",ISNUMBER('Cost model'!N433)),'Cost model'!N433,'Cost model'!M433)</f>
        <v>75</v>
      </c>
      <c r="K16585" s="14" t="n">
        <f aca="false">J16585-H16585</f>
        <v>25.45</v>
      </c>
      <c r="L16585" s="14" t="n">
        <f aca="false">G16585-H16585</f>
        <v>35.45</v>
      </c>
    </row>
    <row r="16586" customFormat="false" ht="15" hidden="false" customHeight="false" outlineLevel="0" collapsed="false">
      <c r="A16586" s="2" t="s">
        <v>158</v>
      </c>
      <c r="B16586" s="2" t="s">
        <v>124</v>
      </c>
      <c r="C16586" s="2" t="s">
        <v>47</v>
      </c>
      <c r="D16586" s="2" t="s">
        <v>12</v>
      </c>
      <c r="E16586" s="2" t="s">
        <v>74</v>
      </c>
      <c r="F16586" s="2" t="s">
        <v>976</v>
      </c>
      <c r="G16586" s="14" t="n">
        <v>9.5</v>
      </c>
      <c r="H16586" s="14" t="n">
        <v>53.1</v>
      </c>
      <c r="I16586" s="14" t="n">
        <v>19.5</v>
      </c>
      <c r="J16586" s="23" t="n">
        <f aca="false">IF(AND(E16586="Priority",ISNUMBER('Cost model'!N455)),'Cost model'!N455,'Cost model'!M455)</f>
        <v>45</v>
      </c>
      <c r="K16586" s="14" t="n">
        <f aca="false">J16586-H16586</f>
        <v>-8.1</v>
      </c>
      <c r="L16586" s="14" t="n">
        <f aca="false">G16586-H16586</f>
        <v>-43.6</v>
      </c>
    </row>
    <row r="16587" customFormat="false" ht="15" hidden="false" customHeight="false" outlineLevel="0" collapsed="false">
      <c r="A16587" s="2" t="s">
        <v>174</v>
      </c>
      <c r="B16587" s="2" t="s">
        <v>142</v>
      </c>
      <c r="C16587" s="2" t="s">
        <v>47</v>
      </c>
      <c r="D16587" s="2" t="s">
        <v>12</v>
      </c>
      <c r="E16587" s="2" t="s">
        <v>74</v>
      </c>
      <c r="F16587" s="2" t="s">
        <v>976</v>
      </c>
      <c r="G16587" s="14" t="n">
        <v>9.5</v>
      </c>
      <c r="H16587" s="14" t="n">
        <v>31.76</v>
      </c>
      <c r="I16587" s="14" t="n">
        <v>9.5</v>
      </c>
      <c r="J16587" s="23" t="n">
        <f aca="false">IF(AND(E16587="Priority",ISNUMBER('Cost model'!N125)),'Cost model'!N125,'Cost model'!M125)</f>
        <v>40</v>
      </c>
      <c r="K16587" s="14" t="n">
        <f aca="false">J16587-H16587</f>
        <v>8.24</v>
      </c>
      <c r="L16587" s="14" t="n">
        <f aca="false">G16587-H16587</f>
        <v>-22.26</v>
      </c>
    </row>
    <row r="16588" customFormat="false" ht="15" hidden="false" customHeight="false" outlineLevel="0" collapsed="false">
      <c r="A16588" s="2" t="s">
        <v>174</v>
      </c>
      <c r="B16588" s="2" t="s">
        <v>124</v>
      </c>
      <c r="C16588" s="2" t="s">
        <v>47</v>
      </c>
      <c r="D16588" s="2" t="s">
        <v>12</v>
      </c>
      <c r="E16588" s="2" t="s">
        <v>74</v>
      </c>
      <c r="F16588" s="2" t="s">
        <v>976</v>
      </c>
      <c r="G16588" s="14" t="n">
        <v>9.5</v>
      </c>
      <c r="H16588" s="14" t="n">
        <v>48.62</v>
      </c>
      <c r="I16588" s="14" t="n">
        <v>9.5</v>
      </c>
      <c r="J16588" s="23" t="n">
        <f aca="false">IF(AND(E16588="Priority",ISNUMBER('Cost model'!N110)),'Cost model'!N110,'Cost model'!M110)</f>
        <v>40</v>
      </c>
      <c r="K16588" s="14" t="n">
        <f aca="false">J16588-H16588</f>
        <v>-8.62</v>
      </c>
      <c r="L16588" s="14" t="n">
        <f aca="false">G16588-H16588</f>
        <v>-39.12</v>
      </c>
    </row>
    <row r="16589" customFormat="false" ht="15" hidden="false" customHeight="false" outlineLevel="0" collapsed="false">
      <c r="A16589" s="2" t="s">
        <v>221</v>
      </c>
      <c r="B16589" s="2" t="s">
        <v>158</v>
      </c>
      <c r="C16589" s="2" t="s">
        <v>47</v>
      </c>
      <c r="D16589" s="2" t="s">
        <v>10</v>
      </c>
      <c r="E16589" s="2" t="s">
        <v>74</v>
      </c>
      <c r="F16589" s="2" t="s">
        <v>976</v>
      </c>
      <c r="G16589" s="14" t="n">
        <v>9.5</v>
      </c>
      <c r="H16589" s="14" t="n">
        <v>13.2</v>
      </c>
      <c r="I16589" s="14" t="n">
        <v>14.5</v>
      </c>
      <c r="J16589" s="23" t="n">
        <f aca="false">IF(AND(E16589="Priority",ISNUMBER('Cost model'!N752)),'Cost model'!N752,'Cost model'!M752)</f>
        <v>12.5</v>
      </c>
      <c r="K16589" s="14" t="n">
        <f aca="false">J16589-H16589</f>
        <v>-0.699999999999999</v>
      </c>
      <c r="L16589" s="14" t="n">
        <f aca="false">G16589-H16589</f>
        <v>-3.7</v>
      </c>
    </row>
    <row r="16590" customFormat="false" ht="15" hidden="false" customHeight="false" outlineLevel="0" collapsed="false">
      <c r="A16590" s="2" t="s">
        <v>124</v>
      </c>
      <c r="B16590" s="2" t="s">
        <v>142</v>
      </c>
      <c r="C16590" s="2" t="s">
        <v>48</v>
      </c>
      <c r="D16590" s="2" t="s">
        <v>10</v>
      </c>
      <c r="E16590" s="2" t="s">
        <v>74</v>
      </c>
      <c r="F16590" s="2" t="s">
        <v>976</v>
      </c>
      <c r="G16590" s="14" t="n">
        <v>12.5</v>
      </c>
      <c r="H16590" s="14" t="n">
        <v>36.07</v>
      </c>
      <c r="I16590" s="14" t="n">
        <v>14.5</v>
      </c>
      <c r="J16590" s="23" t="n">
        <f aca="false">IF(AND(E16590="Priority",ISNUMBER('Cost model'!N333)),'Cost model'!N333,'Cost model'!M333)</f>
        <v>18.5</v>
      </c>
      <c r="K16590" s="14" t="n">
        <f aca="false">J16590-H16590</f>
        <v>-17.57</v>
      </c>
      <c r="L16590" s="14" t="n">
        <f aca="false">G16590-H16590</f>
        <v>-23.57</v>
      </c>
    </row>
    <row r="16591" customFormat="false" ht="15" hidden="false" customHeight="false" outlineLevel="0" collapsed="false">
      <c r="A16591" s="2" t="s">
        <v>124</v>
      </c>
      <c r="B16591" s="2" t="s">
        <v>124</v>
      </c>
      <c r="C16591" s="2" t="s">
        <v>49</v>
      </c>
      <c r="D16591" s="2" t="s">
        <v>12</v>
      </c>
      <c r="E16591" s="2" t="s">
        <v>74</v>
      </c>
      <c r="F16591" s="2" t="s">
        <v>977</v>
      </c>
      <c r="G16591" s="14" t="n">
        <v>19.5</v>
      </c>
      <c r="H16591" s="14" t="n">
        <v>26.02</v>
      </c>
      <c r="I16591" s="14" t="n">
        <v>19.5</v>
      </c>
      <c r="J16591" s="23" t="n">
        <f aca="false">IF(AND(E16591="Priority",ISNUMBER('Cost model'!N322)),'Cost model'!N322,'Cost model'!M322)</f>
        <v>50</v>
      </c>
      <c r="K16591" s="14" t="n">
        <f aca="false">J16591-H16591</f>
        <v>23.98</v>
      </c>
      <c r="L16591" s="14" t="n">
        <f aca="false">G16591-H16591</f>
        <v>-6.52</v>
      </c>
    </row>
    <row r="16592" customFormat="false" ht="15" hidden="false" customHeight="false" outlineLevel="0" collapsed="false">
      <c r="A16592" s="2" t="s">
        <v>174</v>
      </c>
      <c r="B16592" s="2" t="s">
        <v>158</v>
      </c>
      <c r="C16592" s="2" t="s">
        <v>49</v>
      </c>
      <c r="D16592" s="2" t="s">
        <v>10</v>
      </c>
      <c r="E16592" s="2" t="s">
        <v>74</v>
      </c>
      <c r="F16592" s="2" t="s">
        <v>976</v>
      </c>
      <c r="G16592" s="14" t="n">
        <v>19.5</v>
      </c>
      <c r="H16592" s="14" t="n">
        <v>69.95</v>
      </c>
      <c r="I16592" s="14" t="n">
        <v>17.5</v>
      </c>
      <c r="J16592" s="23" t="n">
        <f aca="false">IF(AND(E16592="Priority",ISNUMBER('Cost model'!N139)),'Cost model'!N139,'Cost model'!M139)</f>
        <v>19.5</v>
      </c>
      <c r="K16592" s="14" t="n">
        <f aca="false">J16592-H16592</f>
        <v>-50.45</v>
      </c>
      <c r="L16592" s="14" t="n">
        <f aca="false">G16592-H16592</f>
        <v>-50.45</v>
      </c>
    </row>
    <row r="16593" customFormat="false" ht="15" hidden="false" customHeight="false" outlineLevel="0" collapsed="false">
      <c r="A16593" s="2" t="s">
        <v>124</v>
      </c>
      <c r="B16593" s="2" t="s">
        <v>124</v>
      </c>
      <c r="C16593" s="2" t="s">
        <v>48</v>
      </c>
      <c r="D16593" s="2" t="s">
        <v>12</v>
      </c>
      <c r="E16593" s="2" t="s">
        <v>74</v>
      </c>
      <c r="F16593" s="2" t="s">
        <v>977</v>
      </c>
      <c r="G16593" s="14" t="n">
        <v>12.5</v>
      </c>
      <c r="H16593" s="14" t="n">
        <v>18.82</v>
      </c>
      <c r="I16593" s="14" t="n">
        <v>12.5</v>
      </c>
      <c r="J16593" s="23" t="n">
        <f aca="false">IF(AND(E16593="Priority",ISNUMBER('Cost model'!N321)),'Cost model'!N321,'Cost model'!M321)</f>
        <v>40</v>
      </c>
      <c r="K16593" s="14" t="n">
        <f aca="false">J16593-H16593</f>
        <v>21.18</v>
      </c>
      <c r="L16593" s="14" t="n">
        <f aca="false">G16593-H16593</f>
        <v>-6.32</v>
      </c>
    </row>
    <row r="16594" customFormat="false" ht="15" hidden="false" customHeight="false" outlineLevel="0" collapsed="false">
      <c r="A16594" s="2" t="s">
        <v>221</v>
      </c>
      <c r="B16594" s="2" t="s">
        <v>221</v>
      </c>
      <c r="C16594" s="2" t="s">
        <v>47</v>
      </c>
      <c r="D16594" s="2" t="s">
        <v>10</v>
      </c>
      <c r="E16594" s="2" t="s">
        <v>74</v>
      </c>
      <c r="F16594" s="2" t="s">
        <v>977</v>
      </c>
      <c r="G16594" s="14" t="n">
        <v>9.5</v>
      </c>
      <c r="H16594" s="14" t="n">
        <v>7.82</v>
      </c>
      <c r="I16594" s="14" t="n">
        <v>9.5</v>
      </c>
      <c r="J16594" s="23" t="n">
        <f aca="false">IF(AND(E16594="Priority",ISNUMBER('Cost model'!N737)),'Cost model'!N737,'Cost model'!M737)</f>
        <v>8.5</v>
      </c>
      <c r="K16594" s="14" t="n">
        <f aca="false">J16594-H16594</f>
        <v>0.68</v>
      </c>
      <c r="L16594" s="14" t="n">
        <f aca="false">G16594-H16594</f>
        <v>1.68</v>
      </c>
    </row>
    <row r="16595" customFormat="false" ht="15" hidden="false" customHeight="false" outlineLevel="0" collapsed="false">
      <c r="A16595" s="2" t="s">
        <v>174</v>
      </c>
      <c r="B16595" s="2" t="s">
        <v>174</v>
      </c>
      <c r="C16595" s="2" t="s">
        <v>47</v>
      </c>
      <c r="D16595" s="2" t="s">
        <v>12</v>
      </c>
      <c r="E16595" s="2" t="s">
        <v>74</v>
      </c>
      <c r="F16595" s="2" t="s">
        <v>977</v>
      </c>
      <c r="G16595" s="14" t="n">
        <v>9.5</v>
      </c>
      <c r="H16595" s="14" t="n">
        <v>9.03</v>
      </c>
      <c r="I16595" s="14" t="n">
        <v>9.5</v>
      </c>
      <c r="J16595" s="23" t="n">
        <f aca="false">IF(AND(E16595="Priority",ISNUMBER('Cost model'!N170)),'Cost model'!N170,'Cost model'!M170)</f>
        <v>25.5</v>
      </c>
      <c r="K16595" s="14" t="n">
        <f aca="false">J16595-H16595</f>
        <v>16.47</v>
      </c>
      <c r="L16595" s="14" t="n">
        <f aca="false">G16595-H16595</f>
        <v>0.470000000000001</v>
      </c>
    </row>
    <row r="16596" customFormat="false" ht="15" hidden="false" customHeight="false" outlineLevel="0" collapsed="false">
      <c r="A16596" s="2" t="s">
        <v>174</v>
      </c>
      <c r="B16596" s="2" t="s">
        <v>174</v>
      </c>
      <c r="C16596" s="2" t="s">
        <v>47</v>
      </c>
      <c r="D16596" s="2" t="s">
        <v>10</v>
      </c>
      <c r="E16596" s="2" t="s">
        <v>74</v>
      </c>
      <c r="F16596" s="2" t="s">
        <v>977</v>
      </c>
      <c r="G16596" s="14" t="n">
        <v>9.5</v>
      </c>
      <c r="H16596" s="14" t="n">
        <v>8.16</v>
      </c>
      <c r="I16596" s="14" t="n">
        <v>9.5</v>
      </c>
      <c r="J16596" s="23" t="n">
        <f aca="false">IF(AND(E16596="Priority",ISNUMBER('Cost model'!N167)),'Cost model'!N167,'Cost model'!M167)</f>
        <v>8.5</v>
      </c>
      <c r="K16596" s="14" t="n">
        <f aca="false">J16596-H16596</f>
        <v>0.34</v>
      </c>
      <c r="L16596" s="14" t="n">
        <f aca="false">G16596-H16596</f>
        <v>1.34</v>
      </c>
    </row>
    <row r="16597" customFormat="false" ht="15" hidden="false" customHeight="false" outlineLevel="0" collapsed="false">
      <c r="A16597" s="2" t="s">
        <v>142</v>
      </c>
      <c r="B16597" s="2" t="s">
        <v>142</v>
      </c>
      <c r="C16597" s="2" t="s">
        <v>47</v>
      </c>
      <c r="D16597" s="2" t="s">
        <v>10</v>
      </c>
      <c r="E16597" s="2" t="s">
        <v>74</v>
      </c>
      <c r="F16597" s="2" t="s">
        <v>977</v>
      </c>
      <c r="G16597" s="14" t="n">
        <v>9.5</v>
      </c>
      <c r="H16597" s="14" t="n">
        <v>11.74</v>
      </c>
      <c r="I16597" s="14" t="n">
        <v>9.5</v>
      </c>
      <c r="J16597" s="23" t="n">
        <f aca="false">IF(AND(E16597="Priority",ISNUMBER('Cost model'!N632)),'Cost model'!N632,'Cost model'!M632)</f>
        <v>9.5</v>
      </c>
      <c r="K16597" s="14" t="n">
        <f aca="false">J16597-H16597</f>
        <v>-2.24</v>
      </c>
      <c r="L16597" s="14" t="n">
        <f aca="false">G16597-H16597</f>
        <v>-2.24</v>
      </c>
    </row>
    <row r="16598" customFormat="false" ht="15" hidden="false" customHeight="false" outlineLevel="0" collapsed="false">
      <c r="A16598" s="2" t="s">
        <v>174</v>
      </c>
      <c r="B16598" s="2" t="s">
        <v>174</v>
      </c>
      <c r="C16598" s="2" t="s">
        <v>48</v>
      </c>
      <c r="D16598" s="2" t="s">
        <v>13</v>
      </c>
      <c r="E16598" s="2" t="s">
        <v>74</v>
      </c>
      <c r="F16598" s="2" t="s">
        <v>977</v>
      </c>
      <c r="G16598" s="14" t="n">
        <v>24.5</v>
      </c>
      <c r="H16598" s="14" t="n">
        <v>60.37</v>
      </c>
      <c r="I16598" s="14" t="n">
        <v>24.5</v>
      </c>
      <c r="J16598" s="23" t="n">
        <f aca="false">IF(AND(E16598="Priority",ISNUMBER('Cost model'!N174)),'Cost model'!N174,'Cost model'!M174)</f>
        <v>70</v>
      </c>
      <c r="K16598" s="14" t="n">
        <f aca="false">J16598-H16598</f>
        <v>9.63</v>
      </c>
      <c r="L16598" s="14" t="n">
        <f aca="false">G16598-H16598</f>
        <v>-35.87</v>
      </c>
    </row>
    <row r="16599" customFormat="false" ht="15" hidden="false" customHeight="false" outlineLevel="0" collapsed="false">
      <c r="A16599" s="2" t="s">
        <v>174</v>
      </c>
      <c r="B16599" s="2" t="s">
        <v>174</v>
      </c>
      <c r="C16599" s="2" t="s">
        <v>47</v>
      </c>
      <c r="D16599" s="2" t="s">
        <v>12</v>
      </c>
      <c r="E16599" s="2" t="s">
        <v>74</v>
      </c>
      <c r="F16599" s="2" t="s">
        <v>977</v>
      </c>
      <c r="G16599" s="14" t="n">
        <v>9.5</v>
      </c>
      <c r="H16599" s="14" t="n">
        <v>8.16</v>
      </c>
      <c r="I16599" s="14" t="n">
        <v>9.5</v>
      </c>
      <c r="J16599" s="23" t="n">
        <f aca="false">IF(AND(E16599="Priority",ISNUMBER('Cost model'!N170)),'Cost model'!N170,'Cost model'!M170)</f>
        <v>25.5</v>
      </c>
      <c r="K16599" s="14" t="n">
        <f aca="false">J16599-H16599</f>
        <v>17.34</v>
      </c>
      <c r="L16599" s="14" t="n">
        <f aca="false">G16599-H16599</f>
        <v>1.34</v>
      </c>
    </row>
    <row r="16600" customFormat="false" ht="15" hidden="false" customHeight="false" outlineLevel="0" collapsed="false">
      <c r="A16600" s="2" t="s">
        <v>174</v>
      </c>
      <c r="B16600" s="2" t="s">
        <v>174</v>
      </c>
      <c r="C16600" s="2" t="s">
        <v>47</v>
      </c>
      <c r="D16600" s="2" t="s">
        <v>12</v>
      </c>
      <c r="E16600" s="2" t="s">
        <v>74</v>
      </c>
      <c r="F16600" s="2" t="s">
        <v>977</v>
      </c>
      <c r="G16600" s="14" t="n">
        <v>9.5</v>
      </c>
      <c r="H16600" s="14" t="n">
        <v>11</v>
      </c>
      <c r="I16600" s="14" t="n">
        <v>9.5</v>
      </c>
      <c r="J16600" s="23" t="n">
        <f aca="false">IF(AND(E16600="Priority",ISNUMBER('Cost model'!N170)),'Cost model'!N170,'Cost model'!M170)</f>
        <v>25.5</v>
      </c>
      <c r="K16600" s="14" t="n">
        <f aca="false">J16600-H16600</f>
        <v>14.5</v>
      </c>
      <c r="L16600" s="14" t="n">
        <f aca="false">G16600-H16600</f>
        <v>-1.5</v>
      </c>
    </row>
    <row r="16601" customFormat="false" ht="15" hidden="false" customHeight="false" outlineLevel="0" collapsed="false">
      <c r="A16601" s="2" t="s">
        <v>174</v>
      </c>
      <c r="B16601" s="2" t="s">
        <v>221</v>
      </c>
      <c r="C16601" s="2" t="s">
        <v>49</v>
      </c>
      <c r="D16601" s="2" t="s">
        <v>14</v>
      </c>
      <c r="E16601" s="2" t="s">
        <v>74</v>
      </c>
      <c r="F16601" s="2" t="s">
        <v>976</v>
      </c>
      <c r="G16601" s="14" t="n">
        <v>85</v>
      </c>
      <c r="H16601" s="14" t="n">
        <v>287.39</v>
      </c>
      <c r="I16601" s="14" t="n">
        <v>250</v>
      </c>
      <c r="J16601" s="23" t="n">
        <f aca="false">IF(AND(E16601="Priority",ISNUMBER('Cost model'!N163)),'Cost model'!N163,'Cost model'!M163)</f>
        <v>240</v>
      </c>
      <c r="K16601" s="14" t="n">
        <f aca="false">J16601-H16601</f>
        <v>-47.39</v>
      </c>
      <c r="L16601" s="14" t="n">
        <f aca="false">G16601-H16601</f>
        <v>-202.39</v>
      </c>
    </row>
    <row r="16602" customFormat="false" ht="15" hidden="false" customHeight="false" outlineLevel="0" collapsed="false">
      <c r="A16602" s="2" t="s">
        <v>174</v>
      </c>
      <c r="B16602" s="2" t="s">
        <v>174</v>
      </c>
      <c r="C16602" s="2" t="s">
        <v>47</v>
      </c>
      <c r="D16602" s="2" t="s">
        <v>10</v>
      </c>
      <c r="E16602" s="2" t="s">
        <v>74</v>
      </c>
      <c r="F16602" s="2" t="s">
        <v>977</v>
      </c>
      <c r="G16602" s="14" t="n">
        <v>9.5</v>
      </c>
      <c r="H16602" s="14" t="n">
        <v>8.16</v>
      </c>
      <c r="I16602" s="14" t="n">
        <v>9.5</v>
      </c>
      <c r="J16602" s="23" t="n">
        <f aca="false">IF(AND(E16602="Priority",ISNUMBER('Cost model'!N167)),'Cost model'!N167,'Cost model'!M167)</f>
        <v>8.5</v>
      </c>
      <c r="K16602" s="14" t="n">
        <f aca="false">J16602-H16602</f>
        <v>0.34</v>
      </c>
      <c r="L16602" s="14" t="n">
        <f aca="false">G16602-H16602</f>
        <v>1.34</v>
      </c>
    </row>
    <row r="16603" customFormat="false" ht="15" hidden="false" customHeight="false" outlineLevel="0" collapsed="false">
      <c r="A16603" s="2" t="s">
        <v>124</v>
      </c>
      <c r="B16603" s="2" t="s">
        <v>124</v>
      </c>
      <c r="C16603" s="2" t="s">
        <v>47</v>
      </c>
      <c r="D16603" s="2" t="s">
        <v>12</v>
      </c>
      <c r="E16603" s="2" t="s">
        <v>83</v>
      </c>
      <c r="F16603" s="2" t="s">
        <v>977</v>
      </c>
      <c r="G16603" s="14" t="n">
        <v>19.5</v>
      </c>
      <c r="H16603" s="14" t="n">
        <v>27.7</v>
      </c>
      <c r="I16603" s="14" t="n">
        <v>19.5</v>
      </c>
      <c r="J16603" s="23" t="n">
        <f aca="false">IF(AND(E16603="Priority",ISNUMBER('Cost model'!N320)),'Cost model'!N320,'Cost model'!M320)</f>
        <v>35</v>
      </c>
      <c r="K16603" s="14" t="n">
        <f aca="false">J16603-H16603</f>
        <v>7.3</v>
      </c>
      <c r="L16603" s="14" t="n">
        <f aca="false">G16603-H16603</f>
        <v>-8.2</v>
      </c>
    </row>
    <row r="16604" customFormat="false" ht="15" hidden="false" customHeight="false" outlineLevel="0" collapsed="false">
      <c r="A16604" s="2" t="s">
        <v>158</v>
      </c>
      <c r="B16604" s="2" t="s">
        <v>124</v>
      </c>
      <c r="C16604" s="2" t="s">
        <v>47</v>
      </c>
      <c r="D16604" s="2" t="s">
        <v>14</v>
      </c>
      <c r="E16604" s="2" t="s">
        <v>74</v>
      </c>
      <c r="F16604" s="2" t="s">
        <v>976</v>
      </c>
      <c r="G16604" s="14" t="n">
        <v>25</v>
      </c>
      <c r="H16604" s="14" t="n">
        <v>133.51</v>
      </c>
      <c r="I16604" s="14" t="n">
        <v>85</v>
      </c>
      <c r="J16604" s="23" t="n">
        <f aca="false">IF(AND(E16604="Priority",ISNUMBER('Cost model'!N461)),'Cost model'!N461,'Cost model'!M461)</f>
        <v>130</v>
      </c>
      <c r="K16604" s="14" t="n">
        <f aca="false">J16604-H16604</f>
        <v>-3.50999999999999</v>
      </c>
      <c r="L16604" s="14" t="n">
        <f aca="false">G16604-H16604</f>
        <v>-108.51</v>
      </c>
    </row>
    <row r="16605" customFormat="false" ht="15" hidden="false" customHeight="false" outlineLevel="0" collapsed="false">
      <c r="A16605" s="2" t="s">
        <v>124</v>
      </c>
      <c r="B16605" s="2" t="s">
        <v>124</v>
      </c>
      <c r="C16605" s="2" t="s">
        <v>47</v>
      </c>
      <c r="D16605" s="2" t="s">
        <v>10</v>
      </c>
      <c r="E16605" s="2" t="s">
        <v>83</v>
      </c>
      <c r="F16605" s="2" t="s">
        <v>977</v>
      </c>
      <c r="G16605" s="14" t="n">
        <v>14.5</v>
      </c>
      <c r="H16605" s="14" t="n">
        <v>12.24</v>
      </c>
      <c r="I16605" s="14" t="n">
        <v>14.5</v>
      </c>
      <c r="J16605" s="23" t="n">
        <f aca="false">IF(AND(E16605="Priority",ISNUMBER('Cost model'!N317)),'Cost model'!N317,'Cost model'!M317)</f>
        <v>15.5</v>
      </c>
      <c r="K16605" s="14" t="n">
        <f aca="false">J16605-H16605</f>
        <v>3.26</v>
      </c>
      <c r="L16605" s="14" t="n">
        <f aca="false">G16605-H16605</f>
        <v>2.26</v>
      </c>
    </row>
    <row r="16606" customFormat="false" ht="15" hidden="false" customHeight="false" outlineLevel="0" collapsed="false">
      <c r="A16606" s="2" t="s">
        <v>205</v>
      </c>
      <c r="B16606" s="2" t="s">
        <v>205</v>
      </c>
      <c r="C16606" s="2" t="s">
        <v>48</v>
      </c>
      <c r="D16606" s="2" t="s">
        <v>12</v>
      </c>
      <c r="E16606" s="2" t="s">
        <v>83</v>
      </c>
      <c r="F16606" s="2" t="s">
        <v>977</v>
      </c>
      <c r="G16606" s="14" t="n">
        <v>19.5</v>
      </c>
      <c r="H16606" s="14" t="n">
        <v>88.46</v>
      </c>
      <c r="I16606" s="14" t="n">
        <v>19.5</v>
      </c>
      <c r="J16606" s="23" t="n">
        <f aca="false">IF(AND(E16606="Priority",ISNUMBER('Cost model'!N531)),'Cost model'!N531,'Cost model'!M531)</f>
        <v>65</v>
      </c>
      <c r="K16606" s="14" t="n">
        <f aca="false">J16606-H16606</f>
        <v>-23.46</v>
      </c>
      <c r="L16606" s="14" t="n">
        <f aca="false">G16606-H16606</f>
        <v>-68.96</v>
      </c>
    </row>
    <row r="16607" customFormat="false" ht="15" hidden="false" customHeight="false" outlineLevel="0" collapsed="false">
      <c r="A16607" s="2" t="s">
        <v>124</v>
      </c>
      <c r="B16607" s="2" t="s">
        <v>124</v>
      </c>
      <c r="C16607" s="2" t="s">
        <v>49</v>
      </c>
      <c r="D16607" s="2" t="s">
        <v>10</v>
      </c>
      <c r="E16607" s="2" t="s">
        <v>83</v>
      </c>
      <c r="F16607" s="2" t="s">
        <v>977</v>
      </c>
      <c r="G16607" s="14" t="n">
        <v>24.5</v>
      </c>
      <c r="H16607" s="14" t="n">
        <v>18.82</v>
      </c>
      <c r="I16607" s="14" t="n">
        <v>24.5</v>
      </c>
      <c r="J16607" s="23" t="n">
        <f aca="false">IF(AND(E16607="Priority",ISNUMBER('Cost model'!N319)),'Cost model'!N319,'Cost model'!M319)</f>
        <v>22.5</v>
      </c>
      <c r="K16607" s="14" t="n">
        <f aca="false">J16607-H16607</f>
        <v>3.68</v>
      </c>
      <c r="L16607" s="14" t="n">
        <f aca="false">G16607-H16607</f>
        <v>5.68</v>
      </c>
    </row>
    <row r="16608" customFormat="false" ht="15" hidden="false" customHeight="false" outlineLevel="0" collapsed="false">
      <c r="A16608" s="2" t="s">
        <v>174</v>
      </c>
      <c r="B16608" s="2" t="s">
        <v>174</v>
      </c>
      <c r="C16608" s="2" t="s">
        <v>48</v>
      </c>
      <c r="D16608" s="2" t="s">
        <v>12</v>
      </c>
      <c r="E16608" s="2" t="s">
        <v>83</v>
      </c>
      <c r="F16608" s="2" t="s">
        <v>977</v>
      </c>
      <c r="G16608" s="14" t="n">
        <v>19.5</v>
      </c>
      <c r="H16608" s="14" t="n">
        <v>67.29</v>
      </c>
      <c r="I16608" s="14" t="n">
        <v>19.5</v>
      </c>
      <c r="J16608" s="23" t="n">
        <f aca="false">IF(AND(E16608="Priority",ISNUMBER('Cost model'!N171)),'Cost model'!N171,'Cost model'!M171)</f>
        <v>55</v>
      </c>
      <c r="K16608" s="14" t="n">
        <f aca="false">J16608-H16608</f>
        <v>-12.29</v>
      </c>
      <c r="L16608" s="14" t="n">
        <f aca="false">G16608-H16608</f>
        <v>-47.79</v>
      </c>
    </row>
    <row r="16609" customFormat="false" ht="15" hidden="false" customHeight="false" outlineLevel="0" collapsed="false">
      <c r="A16609" s="2" t="s">
        <v>124</v>
      </c>
      <c r="B16609" s="2" t="s">
        <v>124</v>
      </c>
      <c r="C16609" s="2" t="s">
        <v>49</v>
      </c>
      <c r="D16609" s="2" t="s">
        <v>10</v>
      </c>
      <c r="E16609" s="2" t="s">
        <v>74</v>
      </c>
      <c r="F16609" s="2" t="s">
        <v>977</v>
      </c>
      <c r="G16609" s="14" t="n">
        <v>17.5</v>
      </c>
      <c r="H16609" s="14" t="n">
        <v>12.33</v>
      </c>
      <c r="I16609" s="14" t="n">
        <v>17.5</v>
      </c>
      <c r="J16609" s="23" t="n">
        <f aca="false">IF(AND(E16609="Priority",ISNUMBER('Cost model'!N319)),'Cost model'!N319,'Cost model'!M319)</f>
        <v>16.5</v>
      </c>
      <c r="K16609" s="14" t="n">
        <f aca="false">J16609-H16609</f>
        <v>4.17</v>
      </c>
      <c r="L16609" s="14" t="n">
        <f aca="false">G16609-H16609</f>
        <v>5.17</v>
      </c>
    </row>
    <row r="16610" customFormat="false" ht="15" hidden="false" customHeight="false" outlineLevel="0" collapsed="false">
      <c r="A16610" s="2" t="s">
        <v>124</v>
      </c>
      <c r="B16610" s="2" t="s">
        <v>142</v>
      </c>
      <c r="C16610" s="2" t="s">
        <v>48</v>
      </c>
      <c r="D16610" s="2" t="s">
        <v>12</v>
      </c>
      <c r="E16610" s="2" t="s">
        <v>74</v>
      </c>
      <c r="F16610" s="2" t="s">
        <v>976</v>
      </c>
      <c r="G16610" s="14" t="n">
        <v>12.5</v>
      </c>
      <c r="H16610" s="14" t="n">
        <v>41.09</v>
      </c>
      <c r="I16610" s="14" t="n">
        <v>19.5</v>
      </c>
      <c r="J16610" s="23" t="n">
        <f aca="false">IF(AND(E16610="Priority",ISNUMBER('Cost model'!N336)),'Cost model'!N336,'Cost model'!M336)</f>
        <v>50</v>
      </c>
      <c r="K16610" s="14" t="n">
        <f aca="false">J16610-H16610</f>
        <v>8.91</v>
      </c>
      <c r="L16610" s="14" t="n">
        <f aca="false">G16610-H16610</f>
        <v>-28.59</v>
      </c>
    </row>
    <row r="16611" customFormat="false" ht="15" hidden="false" customHeight="false" outlineLevel="0" collapsed="false">
      <c r="A16611" s="2" t="s">
        <v>174</v>
      </c>
      <c r="B16611" s="2" t="s">
        <v>124</v>
      </c>
      <c r="C16611" s="2" t="s">
        <v>48</v>
      </c>
      <c r="D16611" s="2" t="s">
        <v>10</v>
      </c>
      <c r="E16611" s="2" t="s">
        <v>83</v>
      </c>
      <c r="F16611" s="2" t="s">
        <v>976</v>
      </c>
      <c r="G16611" s="14" t="n">
        <v>17.5</v>
      </c>
      <c r="H16611" s="14" t="n">
        <v>32.44</v>
      </c>
      <c r="I16611" s="14" t="n">
        <v>17.5</v>
      </c>
      <c r="J16611" s="23" t="n">
        <f aca="false">IF(AND(E16611="Priority",ISNUMBER('Cost model'!N108)),'Cost model'!N108,'Cost model'!M108)</f>
        <v>21.5</v>
      </c>
      <c r="K16611" s="14" t="n">
        <f aca="false">J16611-H16611</f>
        <v>-10.94</v>
      </c>
      <c r="L16611" s="14" t="n">
        <f aca="false">G16611-H16611</f>
        <v>-14.94</v>
      </c>
    </row>
    <row r="16612" customFormat="false" ht="15" hidden="false" customHeight="false" outlineLevel="0" collapsed="false">
      <c r="A16612" s="2" t="s">
        <v>142</v>
      </c>
      <c r="B16612" s="2" t="s">
        <v>142</v>
      </c>
      <c r="C16612" s="2" t="s">
        <v>47</v>
      </c>
      <c r="D16612" s="2" t="s">
        <v>13</v>
      </c>
      <c r="E16612" s="2" t="s">
        <v>74</v>
      </c>
      <c r="F16612" s="2" t="s">
        <v>977</v>
      </c>
      <c r="G16612" s="14" t="n">
        <v>19</v>
      </c>
      <c r="H16612" s="14" t="n">
        <v>25.76</v>
      </c>
      <c r="I16612" s="14" t="n">
        <v>19</v>
      </c>
      <c r="J16612" s="23" t="n">
        <f aca="false">IF(AND(E16612="Priority",ISNUMBER('Cost model'!N638)),'Cost model'!N638,'Cost model'!M638)</f>
        <v>50</v>
      </c>
      <c r="K16612" s="14" t="n">
        <f aca="false">J16612-H16612</f>
        <v>24.24</v>
      </c>
      <c r="L16612" s="14" t="n">
        <f aca="false">G16612-H16612</f>
        <v>-6.76</v>
      </c>
    </row>
    <row r="16613" customFormat="false" ht="15" hidden="false" customHeight="false" outlineLevel="0" collapsed="false">
      <c r="A16613" s="2" t="s">
        <v>174</v>
      </c>
      <c r="B16613" s="2" t="s">
        <v>174</v>
      </c>
      <c r="C16613" s="2" t="s">
        <v>49</v>
      </c>
      <c r="D16613" s="2" t="s">
        <v>12</v>
      </c>
      <c r="E16613" s="2" t="s">
        <v>74</v>
      </c>
      <c r="F16613" s="2" t="s">
        <v>977</v>
      </c>
      <c r="G16613" s="14" t="n">
        <v>19.5</v>
      </c>
      <c r="H16613" s="14" t="n">
        <v>61.2</v>
      </c>
      <c r="I16613" s="14" t="n">
        <v>19.5</v>
      </c>
      <c r="J16613" s="23" t="n">
        <f aca="false">IF(AND(E16613="Priority",ISNUMBER('Cost model'!N172)),'Cost model'!N172,'Cost model'!M172)</f>
        <v>45</v>
      </c>
      <c r="K16613" s="14" t="n">
        <f aca="false">J16613-H16613</f>
        <v>-16.2</v>
      </c>
      <c r="L16613" s="14" t="n">
        <f aca="false">G16613-H16613</f>
        <v>-41.7</v>
      </c>
    </row>
    <row r="16614" customFormat="false" ht="15" hidden="false" customHeight="false" outlineLevel="0" collapsed="false">
      <c r="A16614" s="2" t="s">
        <v>124</v>
      </c>
      <c r="B16614" s="2" t="s">
        <v>124</v>
      </c>
      <c r="C16614" s="2" t="s">
        <v>48</v>
      </c>
      <c r="D16614" s="2" t="s">
        <v>12</v>
      </c>
      <c r="E16614" s="2" t="s">
        <v>74</v>
      </c>
      <c r="F16614" s="2" t="s">
        <v>977</v>
      </c>
      <c r="G16614" s="14" t="n">
        <v>12.5</v>
      </c>
      <c r="H16614" s="14" t="n">
        <v>31.82</v>
      </c>
      <c r="I16614" s="14" t="n">
        <v>12.5</v>
      </c>
      <c r="J16614" s="23" t="n">
        <f aca="false">IF(AND(E16614="Priority",ISNUMBER('Cost model'!N321)),'Cost model'!N321,'Cost model'!M321)</f>
        <v>40</v>
      </c>
      <c r="K16614" s="14" t="n">
        <f aca="false">J16614-H16614</f>
        <v>8.18</v>
      </c>
      <c r="L16614" s="14" t="n">
        <f aca="false">G16614-H16614</f>
        <v>-19.32</v>
      </c>
    </row>
    <row r="16615" customFormat="false" ht="15" hidden="false" customHeight="false" outlineLevel="0" collapsed="false">
      <c r="A16615" s="2" t="s">
        <v>174</v>
      </c>
      <c r="B16615" s="2" t="s">
        <v>174</v>
      </c>
      <c r="C16615" s="2" t="s">
        <v>49</v>
      </c>
      <c r="D16615" s="2" t="s">
        <v>10</v>
      </c>
      <c r="E16615" s="2" t="s">
        <v>74</v>
      </c>
      <c r="F16615" s="2" t="s">
        <v>977</v>
      </c>
      <c r="G16615" s="14" t="n">
        <v>17.5</v>
      </c>
      <c r="H16615" s="14" t="n">
        <v>11.74</v>
      </c>
      <c r="I16615" s="14" t="n">
        <v>17.5</v>
      </c>
      <c r="J16615" s="23" t="n">
        <f aca="false">IF(AND(E16615="Priority",ISNUMBER('Cost model'!N169)),'Cost model'!N169,'Cost model'!M169)</f>
        <v>18.5</v>
      </c>
      <c r="K16615" s="14" t="n">
        <f aca="false">J16615-H16615</f>
        <v>6.76</v>
      </c>
      <c r="L16615" s="14" t="n">
        <f aca="false">G16615-H16615</f>
        <v>5.76</v>
      </c>
    </row>
    <row r="16616" customFormat="false" ht="15" hidden="false" customHeight="false" outlineLevel="0" collapsed="false">
      <c r="A16616" s="2" t="s">
        <v>124</v>
      </c>
      <c r="B16616" s="2" t="s">
        <v>124</v>
      </c>
      <c r="C16616" s="2" t="s">
        <v>49</v>
      </c>
      <c r="D16616" s="2" t="s">
        <v>10</v>
      </c>
      <c r="E16616" s="2" t="s">
        <v>74</v>
      </c>
      <c r="F16616" s="2" t="s">
        <v>977</v>
      </c>
      <c r="G16616" s="14" t="n">
        <v>17.5</v>
      </c>
      <c r="H16616" s="14" t="n">
        <v>15.31</v>
      </c>
      <c r="I16616" s="14" t="n">
        <v>17.5</v>
      </c>
      <c r="J16616" s="23" t="n">
        <f aca="false">IF(AND(E16616="Priority",ISNUMBER('Cost model'!N319)),'Cost model'!N319,'Cost model'!M319)</f>
        <v>16.5</v>
      </c>
      <c r="K16616" s="14" t="n">
        <f aca="false">J16616-H16616</f>
        <v>1.19</v>
      </c>
      <c r="L16616" s="14" t="n">
        <f aca="false">G16616-H16616</f>
        <v>2.19</v>
      </c>
    </row>
    <row r="16617" customFormat="false" ht="15" hidden="false" customHeight="false" outlineLevel="0" collapsed="false">
      <c r="A16617" s="2" t="s">
        <v>174</v>
      </c>
      <c r="B16617" s="2" t="s">
        <v>142</v>
      </c>
      <c r="C16617" s="2" t="s">
        <v>47</v>
      </c>
      <c r="D16617" s="2" t="s">
        <v>13</v>
      </c>
      <c r="E16617" s="2" t="s">
        <v>74</v>
      </c>
      <c r="F16617" s="2" t="s">
        <v>976</v>
      </c>
      <c r="G16617" s="14" t="n">
        <v>19</v>
      </c>
      <c r="H16617" s="14" t="n">
        <v>85.11</v>
      </c>
      <c r="I16617" s="14" t="n">
        <v>19</v>
      </c>
      <c r="J16617" s="23" t="n">
        <f aca="false">IF(AND(E16617="Priority",ISNUMBER('Cost model'!N128)),'Cost model'!N128,'Cost model'!M128)</f>
        <v>65</v>
      </c>
      <c r="K16617" s="14" t="n">
        <f aca="false">J16617-H16617</f>
        <v>-20.11</v>
      </c>
      <c r="L16617" s="14" t="n">
        <f aca="false">G16617-H16617</f>
        <v>-66.11</v>
      </c>
    </row>
    <row r="16618" customFormat="false" ht="15" hidden="false" customHeight="false" outlineLevel="0" collapsed="false">
      <c r="A16618" s="2" t="s">
        <v>174</v>
      </c>
      <c r="B16618" s="2" t="s">
        <v>174</v>
      </c>
      <c r="C16618" s="2" t="s">
        <v>47</v>
      </c>
      <c r="D16618" s="2" t="s">
        <v>10</v>
      </c>
      <c r="E16618" s="2" t="s">
        <v>74</v>
      </c>
      <c r="F16618" s="2" t="s">
        <v>977</v>
      </c>
      <c r="G16618" s="14" t="n">
        <v>9.5</v>
      </c>
      <c r="H16618" s="14" t="n">
        <v>8.16</v>
      </c>
      <c r="I16618" s="14" t="n">
        <v>9.5</v>
      </c>
      <c r="J16618" s="23" t="n">
        <f aca="false">IF(AND(E16618="Priority",ISNUMBER('Cost model'!N167)),'Cost model'!N167,'Cost model'!M167)</f>
        <v>8.5</v>
      </c>
      <c r="K16618" s="14" t="n">
        <f aca="false">J16618-H16618</f>
        <v>0.34</v>
      </c>
      <c r="L16618" s="14" t="n">
        <f aca="false">G16618-H16618</f>
        <v>1.34</v>
      </c>
    </row>
    <row r="16619" customFormat="false" ht="15" hidden="false" customHeight="false" outlineLevel="0" collapsed="false">
      <c r="A16619" s="2" t="s">
        <v>124</v>
      </c>
      <c r="B16619" s="2" t="s">
        <v>174</v>
      </c>
      <c r="C16619" s="2" t="s">
        <v>48</v>
      </c>
      <c r="D16619" s="2" t="s">
        <v>10</v>
      </c>
      <c r="E16619" s="2" t="s">
        <v>74</v>
      </c>
      <c r="F16619" s="2" t="s">
        <v>976</v>
      </c>
      <c r="G16619" s="14" t="n">
        <v>12.5</v>
      </c>
      <c r="H16619" s="14" t="n">
        <v>17.04</v>
      </c>
      <c r="I16619" s="14" t="n">
        <v>14.5</v>
      </c>
      <c r="J16619" s="23" t="n">
        <f aca="false">IF(AND(E16619="Priority",ISNUMBER('Cost model'!N363)),'Cost model'!N363,'Cost model'!M363)</f>
        <v>15.5</v>
      </c>
      <c r="K16619" s="14" t="n">
        <f aca="false">J16619-H16619</f>
        <v>-1.54</v>
      </c>
      <c r="L16619" s="14" t="n">
        <f aca="false">G16619-H16619</f>
        <v>-4.54</v>
      </c>
    </row>
    <row r="16620" customFormat="false" ht="15" hidden="false" customHeight="false" outlineLevel="0" collapsed="false">
      <c r="A16620" s="2" t="s">
        <v>205</v>
      </c>
      <c r="B16620" s="2" t="s">
        <v>142</v>
      </c>
      <c r="C16620" s="2" t="s">
        <v>48</v>
      </c>
      <c r="D16620" s="2" t="s">
        <v>12</v>
      </c>
      <c r="E16620" s="2" t="s">
        <v>74</v>
      </c>
      <c r="F16620" s="2" t="s">
        <v>976</v>
      </c>
      <c r="G16620" s="14" t="n">
        <v>19.5</v>
      </c>
      <c r="H16620" s="14" t="n">
        <v>41.13</v>
      </c>
      <c r="I16620" s="14" t="n">
        <v>19.5</v>
      </c>
      <c r="J16620" s="23" t="n">
        <f aca="false">IF(AND(E16620="Priority",ISNUMBER('Cost model'!N546)),'Cost model'!N546,'Cost model'!M546)</f>
        <v>60</v>
      </c>
      <c r="K16620" s="14" t="n">
        <f aca="false">J16620-H16620</f>
        <v>18.87</v>
      </c>
      <c r="L16620" s="14" t="n">
        <f aca="false">G16620-H16620</f>
        <v>-21.63</v>
      </c>
    </row>
    <row r="16621" customFormat="false" ht="15" hidden="false" customHeight="false" outlineLevel="0" collapsed="false">
      <c r="A16621" s="2" t="s">
        <v>174</v>
      </c>
      <c r="B16621" s="2" t="s">
        <v>158</v>
      </c>
      <c r="C16621" s="2" t="s">
        <v>47</v>
      </c>
      <c r="D16621" s="2" t="s">
        <v>10</v>
      </c>
      <c r="E16621" s="2" t="s">
        <v>74</v>
      </c>
      <c r="F16621" s="2" t="s">
        <v>976</v>
      </c>
      <c r="G16621" s="14" t="n">
        <v>9.5</v>
      </c>
      <c r="H16621" s="14" t="n">
        <v>6.63</v>
      </c>
      <c r="I16621" s="14" t="n">
        <v>14.5</v>
      </c>
      <c r="J16621" s="23" t="n">
        <f aca="false">IF(AND(E16621="Priority",ISNUMBER('Cost model'!N137)),'Cost model'!N137,'Cost model'!M137)</f>
        <v>13.5</v>
      </c>
      <c r="K16621" s="14" t="n">
        <f aca="false">J16621-H16621</f>
        <v>6.87</v>
      </c>
      <c r="L16621" s="14" t="n">
        <f aca="false">G16621-H16621</f>
        <v>2.87</v>
      </c>
    </row>
    <row r="16622" customFormat="false" ht="15" hidden="false" customHeight="false" outlineLevel="0" collapsed="false">
      <c r="A16622" s="2" t="s">
        <v>174</v>
      </c>
      <c r="B16622" s="2" t="s">
        <v>174</v>
      </c>
      <c r="C16622" s="2" t="s">
        <v>47</v>
      </c>
      <c r="D16622" s="2" t="s">
        <v>12</v>
      </c>
      <c r="E16622" s="2" t="s">
        <v>74</v>
      </c>
      <c r="F16622" s="2" t="s">
        <v>977</v>
      </c>
      <c r="G16622" s="14" t="n">
        <v>9.5</v>
      </c>
      <c r="H16622" s="14" t="n">
        <v>29.68</v>
      </c>
      <c r="I16622" s="14" t="n">
        <v>9.5</v>
      </c>
      <c r="J16622" s="23" t="n">
        <f aca="false">IF(AND(E16622="Priority",ISNUMBER('Cost model'!N170)),'Cost model'!N170,'Cost model'!M170)</f>
        <v>25.5</v>
      </c>
      <c r="K16622" s="14" t="n">
        <f aca="false">J16622-H16622</f>
        <v>-4.18</v>
      </c>
      <c r="L16622" s="14" t="n">
        <f aca="false">G16622-H16622</f>
        <v>-20.18</v>
      </c>
    </row>
    <row r="16623" customFormat="false" ht="15" hidden="false" customHeight="false" outlineLevel="0" collapsed="false">
      <c r="A16623" s="2" t="s">
        <v>124</v>
      </c>
      <c r="B16623" s="2" t="s">
        <v>124</v>
      </c>
      <c r="C16623" s="2" t="s">
        <v>47</v>
      </c>
      <c r="D16623" s="2" t="s">
        <v>12</v>
      </c>
      <c r="E16623" s="2" t="s">
        <v>74</v>
      </c>
      <c r="F16623" s="2" t="s">
        <v>977</v>
      </c>
      <c r="G16623" s="14" t="n">
        <v>9.5</v>
      </c>
      <c r="H16623" s="14" t="n">
        <v>26.63</v>
      </c>
      <c r="I16623" s="14" t="n">
        <v>9.5</v>
      </c>
      <c r="J16623" s="23" t="n">
        <f aca="false">IF(AND(E16623="Priority",ISNUMBER('Cost model'!N320)),'Cost model'!N320,'Cost model'!M320)</f>
        <v>24.5</v>
      </c>
      <c r="K16623" s="14" t="n">
        <f aca="false">J16623-H16623</f>
        <v>-2.13</v>
      </c>
      <c r="L16623" s="14" t="n">
        <f aca="false">G16623-H16623</f>
        <v>-17.13</v>
      </c>
    </row>
    <row r="16624" customFormat="false" ht="15" hidden="false" customHeight="false" outlineLevel="0" collapsed="false">
      <c r="A16624" s="2" t="s">
        <v>174</v>
      </c>
      <c r="B16624" s="2" t="s">
        <v>174</v>
      </c>
      <c r="C16624" s="2" t="s">
        <v>47</v>
      </c>
      <c r="D16624" s="2" t="s">
        <v>10</v>
      </c>
      <c r="E16624" s="2" t="s">
        <v>74</v>
      </c>
      <c r="F16624" s="2" t="s">
        <v>977</v>
      </c>
      <c r="G16624" s="14" t="n">
        <v>9.5</v>
      </c>
      <c r="H16624" s="14" t="n">
        <v>6.63</v>
      </c>
      <c r="I16624" s="14" t="n">
        <v>9.5</v>
      </c>
      <c r="J16624" s="23" t="n">
        <f aca="false">IF(AND(E16624="Priority",ISNUMBER('Cost model'!N167)),'Cost model'!N167,'Cost model'!M167)</f>
        <v>8.5</v>
      </c>
      <c r="K16624" s="14" t="n">
        <f aca="false">J16624-H16624</f>
        <v>1.87</v>
      </c>
      <c r="L16624" s="14" t="n">
        <f aca="false">G16624-H16624</f>
        <v>2.87</v>
      </c>
    </row>
    <row r="16625" customFormat="false" ht="15" hidden="false" customHeight="false" outlineLevel="0" collapsed="false">
      <c r="A16625" s="2" t="s">
        <v>124</v>
      </c>
      <c r="B16625" s="2" t="s">
        <v>124</v>
      </c>
      <c r="C16625" s="2" t="s">
        <v>47</v>
      </c>
      <c r="D16625" s="2" t="s">
        <v>12</v>
      </c>
      <c r="E16625" s="2" t="s">
        <v>74</v>
      </c>
      <c r="F16625" s="2" t="s">
        <v>977</v>
      </c>
      <c r="G16625" s="14" t="n">
        <v>9.5</v>
      </c>
      <c r="H16625" s="14" t="n">
        <v>27.7</v>
      </c>
      <c r="I16625" s="14" t="n">
        <v>9.5</v>
      </c>
      <c r="J16625" s="23" t="n">
        <f aca="false">IF(AND(E16625="Priority",ISNUMBER('Cost model'!N320)),'Cost model'!N320,'Cost model'!M320)</f>
        <v>24.5</v>
      </c>
      <c r="K16625" s="14" t="n">
        <f aca="false">J16625-H16625</f>
        <v>-3.2</v>
      </c>
      <c r="L16625" s="14" t="n">
        <f aca="false">G16625-H16625</f>
        <v>-18.2</v>
      </c>
    </row>
    <row r="16626" customFormat="false" ht="15" hidden="false" customHeight="false" outlineLevel="0" collapsed="false">
      <c r="A16626" s="2" t="s">
        <v>174</v>
      </c>
      <c r="B16626" s="2" t="s">
        <v>174</v>
      </c>
      <c r="C16626" s="2" t="s">
        <v>48</v>
      </c>
      <c r="D16626" s="2" t="s">
        <v>14</v>
      </c>
      <c r="E16626" s="2" t="s">
        <v>74</v>
      </c>
      <c r="F16626" s="2" t="s">
        <v>977</v>
      </c>
      <c r="G16626" s="14" t="n">
        <v>45</v>
      </c>
      <c r="H16626" s="14" t="n">
        <v>68.98</v>
      </c>
      <c r="I16626" s="14" t="n">
        <v>45</v>
      </c>
      <c r="J16626" s="23" t="n">
        <f aca="false">IF(AND(E16626="Priority",ISNUMBER('Cost model'!N177)),'Cost model'!N177,'Cost model'!M177)</f>
        <v>110</v>
      </c>
      <c r="K16626" s="14" t="n">
        <f aca="false">J16626-H16626</f>
        <v>41.02</v>
      </c>
      <c r="L16626" s="14" t="n">
        <f aca="false">G16626-H16626</f>
        <v>-23.98</v>
      </c>
    </row>
    <row r="16627" customFormat="false" ht="15" hidden="false" customHeight="false" outlineLevel="0" collapsed="false">
      <c r="A16627" s="2" t="s">
        <v>142</v>
      </c>
      <c r="B16627" s="2" t="s">
        <v>142</v>
      </c>
      <c r="C16627" s="2" t="s">
        <v>48</v>
      </c>
      <c r="D16627" s="2" t="s">
        <v>10</v>
      </c>
      <c r="E16627" s="2" t="s">
        <v>74</v>
      </c>
      <c r="F16627" s="2" t="s">
        <v>977</v>
      </c>
      <c r="G16627" s="14" t="n">
        <v>12.5</v>
      </c>
      <c r="H16627" s="14" t="n">
        <v>12.24</v>
      </c>
      <c r="I16627" s="14" t="n">
        <v>12.5</v>
      </c>
      <c r="J16627" s="23" t="n">
        <f aca="false">IF(AND(E16627="Priority",ISNUMBER('Cost model'!N633)),'Cost model'!N633,'Cost model'!M633)</f>
        <v>11.5</v>
      </c>
      <c r="K16627" s="14" t="n">
        <f aca="false">J16627-H16627</f>
        <v>-0.74</v>
      </c>
      <c r="L16627" s="14" t="n">
        <f aca="false">G16627-H16627</f>
        <v>0.26</v>
      </c>
    </row>
    <row r="16628" customFormat="false" ht="15" hidden="false" customHeight="false" outlineLevel="0" collapsed="false">
      <c r="A16628" s="2" t="s">
        <v>174</v>
      </c>
      <c r="B16628" s="2" t="s">
        <v>174</v>
      </c>
      <c r="C16628" s="2" t="s">
        <v>47</v>
      </c>
      <c r="D16628" s="2" t="s">
        <v>10</v>
      </c>
      <c r="E16628" s="2" t="s">
        <v>74</v>
      </c>
      <c r="F16628" s="2" t="s">
        <v>977</v>
      </c>
      <c r="G16628" s="14" t="n">
        <v>9.5</v>
      </c>
      <c r="H16628" s="14" t="n">
        <v>10.57</v>
      </c>
      <c r="I16628" s="14" t="n">
        <v>9.5</v>
      </c>
      <c r="J16628" s="23" t="n">
        <f aca="false">IF(AND(E16628="Priority",ISNUMBER('Cost model'!N167)),'Cost model'!N167,'Cost model'!M167)</f>
        <v>8.5</v>
      </c>
      <c r="K16628" s="14" t="n">
        <f aca="false">J16628-H16628</f>
        <v>-2.07</v>
      </c>
      <c r="L16628" s="14" t="n">
        <f aca="false">G16628-H16628</f>
        <v>-1.07</v>
      </c>
    </row>
    <row r="16629" customFormat="false" ht="15" hidden="false" customHeight="false" outlineLevel="0" collapsed="false">
      <c r="A16629" s="2" t="s">
        <v>174</v>
      </c>
      <c r="B16629" s="2" t="s">
        <v>124</v>
      </c>
      <c r="C16629" s="2" t="s">
        <v>49</v>
      </c>
      <c r="D16629" s="2" t="s">
        <v>12</v>
      </c>
      <c r="E16629" s="2" t="s">
        <v>74</v>
      </c>
      <c r="F16629" s="2" t="s">
        <v>976</v>
      </c>
      <c r="G16629" s="14" t="n">
        <v>19.5</v>
      </c>
      <c r="H16629" s="14" t="n">
        <v>79.74</v>
      </c>
      <c r="I16629" s="14" t="n">
        <v>19.5</v>
      </c>
      <c r="J16629" s="23" t="n">
        <f aca="false">IF(AND(E16629="Priority",ISNUMBER('Cost model'!N112)),'Cost model'!N112,'Cost model'!M112)</f>
        <v>50</v>
      </c>
      <c r="K16629" s="14" t="n">
        <f aca="false">J16629-H16629</f>
        <v>-29.74</v>
      </c>
      <c r="L16629" s="14" t="n">
        <f aca="false">G16629-H16629</f>
        <v>-60.24</v>
      </c>
    </row>
    <row r="16630" customFormat="false" ht="15" hidden="false" customHeight="false" outlineLevel="0" collapsed="false">
      <c r="A16630" s="2" t="s">
        <v>124</v>
      </c>
      <c r="B16630" s="2" t="s">
        <v>124</v>
      </c>
      <c r="C16630" s="2" t="s">
        <v>47</v>
      </c>
      <c r="D16630" s="2" t="s">
        <v>10</v>
      </c>
      <c r="E16630" s="2" t="s">
        <v>74</v>
      </c>
      <c r="F16630" s="2" t="s">
        <v>977</v>
      </c>
      <c r="G16630" s="14" t="n">
        <v>9.5</v>
      </c>
      <c r="H16630" s="14" t="n">
        <v>8.58</v>
      </c>
      <c r="I16630" s="14" t="n">
        <v>9.5</v>
      </c>
      <c r="J16630" s="23" t="n">
        <f aca="false">IF(AND(E16630="Priority",ISNUMBER('Cost model'!N317)),'Cost model'!N317,'Cost model'!M317)</f>
        <v>10.5</v>
      </c>
      <c r="K16630" s="14" t="n">
        <f aca="false">J16630-H16630</f>
        <v>1.92</v>
      </c>
      <c r="L16630" s="14" t="n">
        <f aca="false">G16630-H16630</f>
        <v>0.92</v>
      </c>
    </row>
    <row r="16631" customFormat="false" ht="15" hidden="false" customHeight="false" outlineLevel="0" collapsed="false">
      <c r="A16631" s="2" t="s">
        <v>142</v>
      </c>
      <c r="B16631" s="2" t="s">
        <v>221</v>
      </c>
      <c r="C16631" s="2" t="s">
        <v>47</v>
      </c>
      <c r="D16631" s="2" t="s">
        <v>10</v>
      </c>
      <c r="E16631" s="2" t="s">
        <v>74</v>
      </c>
      <c r="F16631" s="2" t="s">
        <v>976</v>
      </c>
      <c r="G16631" s="14" t="n">
        <v>14.5</v>
      </c>
      <c r="H16631" s="14" t="n">
        <v>19</v>
      </c>
      <c r="I16631" s="14" t="n">
        <v>19.5</v>
      </c>
      <c r="J16631" s="23" t="n">
        <f aca="false">IF(AND(E16631="Priority",ISNUMBER('Cost model'!N677)),'Cost model'!N677,'Cost model'!M677)</f>
        <v>13.5</v>
      </c>
      <c r="K16631" s="14" t="n">
        <f aca="false">J16631-H16631</f>
        <v>-5.5</v>
      </c>
      <c r="L16631" s="14" t="n">
        <f aca="false">G16631-H16631</f>
        <v>-4.5</v>
      </c>
    </row>
    <row r="16632" customFormat="false" ht="15" hidden="false" customHeight="false" outlineLevel="0" collapsed="false">
      <c r="A16632" s="2" t="s">
        <v>174</v>
      </c>
      <c r="B16632" s="2" t="s">
        <v>142</v>
      </c>
      <c r="C16632" s="2" t="s">
        <v>47</v>
      </c>
      <c r="D16632" s="2" t="s">
        <v>12</v>
      </c>
      <c r="E16632" s="2" t="s">
        <v>74</v>
      </c>
      <c r="F16632" s="2" t="s">
        <v>976</v>
      </c>
      <c r="G16632" s="14" t="n">
        <v>9.5</v>
      </c>
      <c r="H16632" s="14" t="n">
        <v>27.7</v>
      </c>
      <c r="I16632" s="14" t="n">
        <v>9.5</v>
      </c>
      <c r="J16632" s="23" t="n">
        <f aca="false">IF(AND(E16632="Priority",ISNUMBER('Cost model'!N125)),'Cost model'!N125,'Cost model'!M125)</f>
        <v>40</v>
      </c>
      <c r="K16632" s="14" t="n">
        <f aca="false">J16632-H16632</f>
        <v>12.3</v>
      </c>
      <c r="L16632" s="14" t="n">
        <f aca="false">G16632-H16632</f>
        <v>-18.2</v>
      </c>
    </row>
    <row r="16633" customFormat="false" ht="15" hidden="false" customHeight="false" outlineLevel="0" collapsed="false">
      <c r="A16633" s="2" t="s">
        <v>174</v>
      </c>
      <c r="B16633" s="2" t="s">
        <v>174</v>
      </c>
      <c r="C16633" s="2" t="s">
        <v>48</v>
      </c>
      <c r="D16633" s="2" t="s">
        <v>10</v>
      </c>
      <c r="E16633" s="2" t="s">
        <v>74</v>
      </c>
      <c r="F16633" s="2" t="s">
        <v>977</v>
      </c>
      <c r="G16633" s="14" t="n">
        <v>12.5</v>
      </c>
      <c r="H16633" s="14" t="n">
        <v>17.04</v>
      </c>
      <c r="I16633" s="14" t="n">
        <v>12.5</v>
      </c>
      <c r="J16633" s="23" t="n">
        <f aca="false">IF(AND(E16633="Priority",ISNUMBER('Cost model'!N168)),'Cost model'!N168,'Cost model'!M168)</f>
        <v>13.5</v>
      </c>
      <c r="K16633" s="14" t="n">
        <f aca="false">J16633-H16633</f>
        <v>-3.54</v>
      </c>
      <c r="L16633" s="14" t="n">
        <f aca="false">G16633-H16633</f>
        <v>-4.54</v>
      </c>
    </row>
    <row r="16634" customFormat="false" ht="15" hidden="false" customHeight="false" outlineLevel="0" collapsed="false">
      <c r="A16634" s="2" t="s">
        <v>124</v>
      </c>
      <c r="B16634" s="2" t="s">
        <v>124</v>
      </c>
      <c r="C16634" s="2" t="s">
        <v>48</v>
      </c>
      <c r="D16634" s="2" t="s">
        <v>10</v>
      </c>
      <c r="E16634" s="2" t="s">
        <v>74</v>
      </c>
      <c r="F16634" s="2" t="s">
        <v>977</v>
      </c>
      <c r="G16634" s="14" t="n">
        <v>9.5</v>
      </c>
      <c r="H16634" s="14" t="n">
        <v>18.82</v>
      </c>
      <c r="I16634" s="14" t="n">
        <v>12.5</v>
      </c>
      <c r="J16634" s="23" t="n">
        <f aca="false">IF(AND(E16634="Priority",ISNUMBER('Cost model'!N318)),'Cost model'!N318,'Cost model'!M318)</f>
        <v>14.5</v>
      </c>
      <c r="K16634" s="14" t="n">
        <f aca="false">J16634-H16634</f>
        <v>-4.32</v>
      </c>
      <c r="L16634" s="14" t="n">
        <f aca="false">G16634-H16634</f>
        <v>-9.32</v>
      </c>
    </row>
    <row r="16635" customFormat="false" ht="15" hidden="false" customHeight="false" outlineLevel="0" collapsed="false">
      <c r="A16635" s="2" t="s">
        <v>124</v>
      </c>
      <c r="B16635" s="2" t="s">
        <v>124</v>
      </c>
      <c r="C16635" s="2" t="s">
        <v>48</v>
      </c>
      <c r="D16635" s="2" t="s">
        <v>12</v>
      </c>
      <c r="E16635" s="2" t="s">
        <v>74</v>
      </c>
      <c r="F16635" s="2" t="s">
        <v>977</v>
      </c>
      <c r="G16635" s="14" t="n">
        <v>12.5</v>
      </c>
      <c r="H16635" s="14" t="n">
        <v>63.39</v>
      </c>
      <c r="I16635" s="14" t="n">
        <v>12.5</v>
      </c>
      <c r="J16635" s="23" t="n">
        <f aca="false">IF(AND(E16635="Priority",ISNUMBER('Cost model'!N321)),'Cost model'!N321,'Cost model'!M321)</f>
        <v>40</v>
      </c>
      <c r="K16635" s="14" t="n">
        <f aca="false">J16635-H16635</f>
        <v>-23.39</v>
      </c>
      <c r="L16635" s="14" t="n">
        <f aca="false">G16635-H16635</f>
        <v>-50.89</v>
      </c>
    </row>
    <row r="16636" customFormat="false" ht="15" hidden="false" customHeight="false" outlineLevel="0" collapsed="false">
      <c r="A16636" s="2" t="s">
        <v>124</v>
      </c>
      <c r="B16636" s="2" t="s">
        <v>124</v>
      </c>
      <c r="C16636" s="2" t="s">
        <v>48</v>
      </c>
      <c r="D16636" s="2" t="s">
        <v>13</v>
      </c>
      <c r="E16636" s="2" t="s">
        <v>74</v>
      </c>
      <c r="F16636" s="2" t="s">
        <v>977</v>
      </c>
      <c r="G16636" s="14" t="n">
        <v>24.5</v>
      </c>
      <c r="H16636" s="14" t="n">
        <v>73.08</v>
      </c>
      <c r="I16636" s="14" t="n">
        <v>24.5</v>
      </c>
      <c r="J16636" s="23" t="n">
        <f aca="false">IF(AND(E16636="Priority",ISNUMBER('Cost model'!N324)),'Cost model'!N324,'Cost model'!M324)</f>
        <v>85</v>
      </c>
      <c r="K16636" s="14" t="n">
        <f aca="false">J16636-H16636</f>
        <v>11.92</v>
      </c>
      <c r="L16636" s="14" t="n">
        <f aca="false">G16636-H16636</f>
        <v>-48.58</v>
      </c>
    </row>
    <row r="16637" customFormat="false" ht="15" hidden="false" customHeight="false" outlineLevel="0" collapsed="false">
      <c r="A16637" s="2" t="s">
        <v>158</v>
      </c>
      <c r="B16637" s="2" t="s">
        <v>158</v>
      </c>
      <c r="C16637" s="2" t="s">
        <v>47</v>
      </c>
      <c r="D16637" s="2" t="s">
        <v>10</v>
      </c>
      <c r="E16637" s="2" t="s">
        <v>74</v>
      </c>
      <c r="F16637" s="2" t="s">
        <v>977</v>
      </c>
      <c r="G16637" s="14" t="n">
        <v>9.5</v>
      </c>
      <c r="H16637" s="14" t="n">
        <v>6.68</v>
      </c>
      <c r="I16637" s="14" t="n">
        <v>9.5</v>
      </c>
      <c r="J16637" s="23" t="n">
        <f aca="false">IF(AND(E16637="Priority",ISNUMBER('Cost model'!N422)),'Cost model'!N422,'Cost model'!M422)</f>
        <v>8.5</v>
      </c>
      <c r="K16637" s="14" t="n">
        <f aca="false">J16637-H16637</f>
        <v>1.82</v>
      </c>
      <c r="L16637" s="14" t="n">
        <f aca="false">G16637-H16637</f>
        <v>2.82</v>
      </c>
    </row>
    <row r="16638" customFormat="false" ht="15" hidden="false" customHeight="false" outlineLevel="0" collapsed="false">
      <c r="A16638" s="2" t="s">
        <v>174</v>
      </c>
      <c r="B16638" s="2" t="s">
        <v>174</v>
      </c>
      <c r="C16638" s="2" t="s">
        <v>48</v>
      </c>
      <c r="D16638" s="2" t="s">
        <v>10</v>
      </c>
      <c r="E16638" s="2" t="s">
        <v>74</v>
      </c>
      <c r="F16638" s="2" t="s">
        <v>977</v>
      </c>
      <c r="G16638" s="14" t="n">
        <v>12.5</v>
      </c>
      <c r="H16638" s="14" t="n">
        <v>44.47</v>
      </c>
      <c r="I16638" s="14" t="n">
        <v>12.5</v>
      </c>
      <c r="J16638" s="23" t="n">
        <f aca="false">IF(AND(E16638="Priority",ISNUMBER('Cost model'!N168)),'Cost model'!N168,'Cost model'!M168)</f>
        <v>13.5</v>
      </c>
      <c r="K16638" s="14" t="n">
        <f aca="false">J16638-H16638</f>
        <v>-30.97</v>
      </c>
      <c r="L16638" s="14" t="n">
        <f aca="false">G16638-H16638</f>
        <v>-31.97</v>
      </c>
    </row>
    <row r="16639" customFormat="false" ht="15" hidden="false" customHeight="false" outlineLevel="0" collapsed="false">
      <c r="A16639" s="2" t="s">
        <v>142</v>
      </c>
      <c r="B16639" s="2" t="s">
        <v>158</v>
      </c>
      <c r="C16639" s="2" t="s">
        <v>47</v>
      </c>
      <c r="D16639" s="2" t="s">
        <v>12</v>
      </c>
      <c r="E16639" s="2" t="s">
        <v>74</v>
      </c>
      <c r="F16639" s="2" t="s">
        <v>976</v>
      </c>
      <c r="G16639" s="14" t="n">
        <v>9.5</v>
      </c>
      <c r="H16639" s="14" t="n">
        <v>34.81</v>
      </c>
      <c r="I16639" s="14" t="n">
        <v>19.5</v>
      </c>
      <c r="J16639" s="23" t="n">
        <f aca="false">IF(AND(E16639="Priority",ISNUMBER('Cost model'!N650)),'Cost model'!N650,'Cost model'!M650)</f>
        <v>40</v>
      </c>
      <c r="K16639" s="14" t="n">
        <f aca="false">J16639-H16639</f>
        <v>5.19</v>
      </c>
      <c r="L16639" s="14" t="n">
        <f aca="false">G16639-H16639</f>
        <v>-25.31</v>
      </c>
    </row>
    <row r="16640" customFormat="false" ht="15" hidden="false" customHeight="false" outlineLevel="0" collapsed="false">
      <c r="A16640" s="2" t="s">
        <v>124</v>
      </c>
      <c r="B16640" s="2" t="s">
        <v>124</v>
      </c>
      <c r="C16640" s="2" t="s">
        <v>47</v>
      </c>
      <c r="D16640" s="2" t="s">
        <v>12</v>
      </c>
      <c r="E16640" s="2" t="s">
        <v>74</v>
      </c>
      <c r="F16640" s="2" t="s">
        <v>977</v>
      </c>
      <c r="G16640" s="14" t="n">
        <v>9.5</v>
      </c>
      <c r="H16640" s="14" t="n">
        <v>35.16</v>
      </c>
      <c r="I16640" s="14" t="n">
        <v>9.5</v>
      </c>
      <c r="J16640" s="23" t="n">
        <f aca="false">IF(AND(E16640="Priority",ISNUMBER('Cost model'!N320)),'Cost model'!N320,'Cost model'!M320)</f>
        <v>24.5</v>
      </c>
      <c r="K16640" s="14" t="n">
        <f aca="false">J16640-H16640</f>
        <v>-10.66</v>
      </c>
      <c r="L16640" s="14" t="n">
        <f aca="false">G16640-H16640</f>
        <v>-25.66</v>
      </c>
    </row>
    <row r="16641" customFormat="false" ht="15" hidden="false" customHeight="false" outlineLevel="0" collapsed="false">
      <c r="A16641" s="2" t="s">
        <v>124</v>
      </c>
      <c r="B16641" s="2" t="s">
        <v>124</v>
      </c>
      <c r="C16641" s="2" t="s">
        <v>47</v>
      </c>
      <c r="D16641" s="2" t="s">
        <v>10</v>
      </c>
      <c r="E16641" s="2" t="s">
        <v>74</v>
      </c>
      <c r="F16641" s="2" t="s">
        <v>977</v>
      </c>
      <c r="G16641" s="14" t="n">
        <v>9.5</v>
      </c>
      <c r="H16641" s="14" t="n">
        <v>8.16</v>
      </c>
      <c r="I16641" s="14" t="n">
        <v>9.5</v>
      </c>
      <c r="J16641" s="23" t="n">
        <f aca="false">IF(AND(E16641="Priority",ISNUMBER('Cost model'!N317)),'Cost model'!N317,'Cost model'!M317)</f>
        <v>10.5</v>
      </c>
      <c r="K16641" s="14" t="n">
        <f aca="false">J16641-H16641</f>
        <v>2.34</v>
      </c>
      <c r="L16641" s="14" t="n">
        <f aca="false">G16641-H16641</f>
        <v>1.34</v>
      </c>
    </row>
    <row r="16642" customFormat="false" ht="15" hidden="false" customHeight="false" outlineLevel="0" collapsed="false">
      <c r="A16642" s="2" t="s">
        <v>124</v>
      </c>
      <c r="B16642" s="2" t="s">
        <v>174</v>
      </c>
      <c r="C16642" s="2" t="s">
        <v>48</v>
      </c>
      <c r="D16642" s="2" t="s">
        <v>12</v>
      </c>
      <c r="E16642" s="2" t="s">
        <v>74</v>
      </c>
      <c r="F16642" s="2" t="s">
        <v>976</v>
      </c>
      <c r="G16642" s="14" t="n">
        <v>12.5</v>
      </c>
      <c r="H16642" s="14" t="n">
        <v>75.85</v>
      </c>
      <c r="I16642" s="14" t="n">
        <v>19.5</v>
      </c>
      <c r="J16642" s="23" t="n">
        <f aca="false">IF(AND(E16642="Priority",ISNUMBER('Cost model'!N366)),'Cost model'!N366,'Cost model'!M366)</f>
        <v>55</v>
      </c>
      <c r="K16642" s="14" t="n">
        <f aca="false">J16642-H16642</f>
        <v>-20.85</v>
      </c>
      <c r="L16642" s="14" t="n">
        <f aca="false">G16642-H16642</f>
        <v>-63.35</v>
      </c>
    </row>
    <row r="16643" customFormat="false" ht="15" hidden="false" customHeight="false" outlineLevel="0" collapsed="false">
      <c r="A16643" s="2" t="s">
        <v>174</v>
      </c>
      <c r="B16643" s="2" t="s">
        <v>174</v>
      </c>
      <c r="C16643" s="2" t="s">
        <v>49</v>
      </c>
      <c r="D16643" s="2" t="s">
        <v>12</v>
      </c>
      <c r="E16643" s="2" t="s">
        <v>74</v>
      </c>
      <c r="F16643" s="2" t="s">
        <v>977</v>
      </c>
      <c r="G16643" s="14" t="n">
        <v>19.5</v>
      </c>
      <c r="H16643" s="14" t="n">
        <v>27.81</v>
      </c>
      <c r="I16643" s="14" t="n">
        <v>19.5</v>
      </c>
      <c r="J16643" s="23" t="n">
        <f aca="false">IF(AND(E16643="Priority",ISNUMBER('Cost model'!N172)),'Cost model'!N172,'Cost model'!M172)</f>
        <v>45</v>
      </c>
      <c r="K16643" s="14" t="n">
        <f aca="false">J16643-H16643</f>
        <v>17.19</v>
      </c>
      <c r="L16643" s="14" t="n">
        <f aca="false">G16643-H16643</f>
        <v>-8.31</v>
      </c>
    </row>
    <row r="16644" customFormat="false" ht="15" hidden="false" customHeight="false" outlineLevel="0" collapsed="false">
      <c r="A16644" s="2" t="s">
        <v>174</v>
      </c>
      <c r="B16644" s="2" t="s">
        <v>174</v>
      </c>
      <c r="C16644" s="2" t="s">
        <v>48</v>
      </c>
      <c r="D16644" s="2" t="s">
        <v>12</v>
      </c>
      <c r="E16644" s="2" t="s">
        <v>74</v>
      </c>
      <c r="F16644" s="2" t="s">
        <v>977</v>
      </c>
      <c r="G16644" s="14" t="n">
        <v>12.5</v>
      </c>
      <c r="H16644" s="14" t="n">
        <v>44.2</v>
      </c>
      <c r="I16644" s="14" t="n">
        <v>12.5</v>
      </c>
      <c r="J16644" s="23" t="n">
        <f aca="false">IF(AND(E16644="Priority",ISNUMBER('Cost model'!N171)),'Cost model'!N171,'Cost model'!M171)</f>
        <v>40</v>
      </c>
      <c r="K16644" s="14" t="n">
        <f aca="false">J16644-H16644</f>
        <v>-4.2</v>
      </c>
      <c r="L16644" s="14" t="n">
        <f aca="false">G16644-H16644</f>
        <v>-31.7</v>
      </c>
    </row>
    <row r="16645" customFormat="false" ht="15" hidden="false" customHeight="false" outlineLevel="0" collapsed="false">
      <c r="A16645" s="2" t="s">
        <v>221</v>
      </c>
      <c r="B16645" s="2" t="s">
        <v>174</v>
      </c>
      <c r="C16645" s="2" t="s">
        <v>47</v>
      </c>
      <c r="D16645" s="2" t="s">
        <v>10</v>
      </c>
      <c r="E16645" s="2" t="s">
        <v>74</v>
      </c>
      <c r="F16645" s="2" t="s">
        <v>976</v>
      </c>
      <c r="G16645" s="14" t="n">
        <v>9.5</v>
      </c>
      <c r="H16645" s="14" t="n">
        <v>5.61</v>
      </c>
      <c r="I16645" s="14" t="n">
        <v>19.5</v>
      </c>
      <c r="J16645" s="23" t="n">
        <f aca="false">IF(AND(E16645="Priority",ISNUMBER('Cost model'!N782)),'Cost model'!N782,'Cost model'!M782)</f>
        <v>11.5</v>
      </c>
      <c r="K16645" s="14" t="n">
        <f aca="false">J16645-H16645</f>
        <v>5.89</v>
      </c>
      <c r="L16645" s="14" t="n">
        <f aca="false">G16645-H16645</f>
        <v>3.89</v>
      </c>
    </row>
    <row r="16646" customFormat="false" ht="15" hidden="false" customHeight="false" outlineLevel="0" collapsed="false">
      <c r="A16646" s="2" t="s">
        <v>158</v>
      </c>
      <c r="B16646" s="2" t="s">
        <v>158</v>
      </c>
      <c r="C16646" s="2" t="s">
        <v>47</v>
      </c>
      <c r="D16646" s="2" t="s">
        <v>10</v>
      </c>
      <c r="E16646" s="2" t="s">
        <v>74</v>
      </c>
      <c r="F16646" s="2" t="s">
        <v>977</v>
      </c>
      <c r="G16646" s="14" t="n">
        <v>9.5</v>
      </c>
      <c r="H16646" s="14" t="n">
        <v>6.68</v>
      </c>
      <c r="I16646" s="14" t="n">
        <v>9.5</v>
      </c>
      <c r="J16646" s="23" t="n">
        <f aca="false">IF(AND(E16646="Priority",ISNUMBER('Cost model'!N422)),'Cost model'!N422,'Cost model'!M422)</f>
        <v>8.5</v>
      </c>
      <c r="K16646" s="14" t="n">
        <f aca="false">J16646-H16646</f>
        <v>1.82</v>
      </c>
      <c r="L16646" s="14" t="n">
        <f aca="false">G16646-H16646</f>
        <v>2.82</v>
      </c>
    </row>
    <row r="16647" customFormat="false" ht="15" hidden="false" customHeight="false" outlineLevel="0" collapsed="false">
      <c r="A16647" s="2" t="s">
        <v>142</v>
      </c>
      <c r="B16647" s="2" t="s">
        <v>174</v>
      </c>
      <c r="C16647" s="2" t="s">
        <v>49</v>
      </c>
      <c r="D16647" s="2" t="s">
        <v>10</v>
      </c>
      <c r="E16647" s="2" t="s">
        <v>74</v>
      </c>
      <c r="F16647" s="2" t="s">
        <v>976</v>
      </c>
      <c r="G16647" s="14" t="n">
        <v>24.5</v>
      </c>
      <c r="H16647" s="14" t="n">
        <v>50.79</v>
      </c>
      <c r="I16647" s="14" t="n">
        <v>17.5</v>
      </c>
      <c r="J16647" s="23" t="n">
        <f aca="false">IF(AND(E16647="Priority",ISNUMBER('Cost model'!N694)),'Cost model'!N694,'Cost model'!M694)</f>
        <v>17.5</v>
      </c>
      <c r="K16647" s="14" t="n">
        <f aca="false">J16647-H16647</f>
        <v>-33.29</v>
      </c>
      <c r="L16647" s="14" t="n">
        <f aca="false">G16647-H16647</f>
        <v>-26.29</v>
      </c>
    </row>
    <row r="16648" customFormat="false" ht="15" hidden="false" customHeight="false" outlineLevel="0" collapsed="false">
      <c r="A16648" s="2" t="s">
        <v>174</v>
      </c>
      <c r="B16648" s="2" t="s">
        <v>174</v>
      </c>
      <c r="C16648" s="2" t="s">
        <v>47</v>
      </c>
      <c r="D16648" s="2" t="s">
        <v>10</v>
      </c>
      <c r="E16648" s="2" t="s">
        <v>74</v>
      </c>
      <c r="F16648" s="2" t="s">
        <v>977</v>
      </c>
      <c r="G16648" s="14" t="n">
        <v>9.5</v>
      </c>
      <c r="H16648" s="14" t="n">
        <v>6.63</v>
      </c>
      <c r="I16648" s="14" t="n">
        <v>9.5</v>
      </c>
      <c r="J16648" s="23" t="n">
        <f aca="false">IF(AND(E16648="Priority",ISNUMBER('Cost model'!N167)),'Cost model'!N167,'Cost model'!M167)</f>
        <v>8.5</v>
      </c>
      <c r="K16648" s="14" t="n">
        <f aca="false">J16648-H16648</f>
        <v>1.87</v>
      </c>
      <c r="L16648" s="14" t="n">
        <f aca="false">G16648-H16648</f>
        <v>2.87</v>
      </c>
    </row>
    <row r="16649" customFormat="false" ht="15" hidden="false" customHeight="false" outlineLevel="0" collapsed="false">
      <c r="A16649" s="2" t="s">
        <v>158</v>
      </c>
      <c r="B16649" s="2" t="s">
        <v>158</v>
      </c>
      <c r="C16649" s="2" t="s">
        <v>48</v>
      </c>
      <c r="D16649" s="2" t="s">
        <v>12</v>
      </c>
      <c r="E16649" s="2" t="s">
        <v>74</v>
      </c>
      <c r="F16649" s="2" t="s">
        <v>977</v>
      </c>
      <c r="G16649" s="14" t="n">
        <v>12.5</v>
      </c>
      <c r="H16649" s="14" t="n">
        <v>17.45</v>
      </c>
      <c r="I16649" s="14" t="n">
        <v>12.5</v>
      </c>
      <c r="J16649" s="23" t="n">
        <f aca="false">IF(AND(E16649="Priority",ISNUMBER('Cost model'!N426)),'Cost model'!N426,'Cost model'!M426)</f>
        <v>21.5</v>
      </c>
      <c r="K16649" s="14" t="n">
        <f aca="false">J16649-H16649</f>
        <v>4.05</v>
      </c>
      <c r="L16649" s="14" t="n">
        <f aca="false">G16649-H16649</f>
        <v>-4.95</v>
      </c>
    </row>
    <row r="16650" customFormat="false" ht="15" hidden="false" customHeight="false" outlineLevel="0" collapsed="false">
      <c r="A16650" s="2" t="s">
        <v>124</v>
      </c>
      <c r="B16650" s="2" t="s">
        <v>124</v>
      </c>
      <c r="C16650" s="2" t="s">
        <v>47</v>
      </c>
      <c r="D16650" s="2" t="s">
        <v>10</v>
      </c>
      <c r="E16650" s="2" t="s">
        <v>74</v>
      </c>
      <c r="F16650" s="2" t="s">
        <v>977</v>
      </c>
      <c r="G16650" s="14" t="n">
        <v>9.5</v>
      </c>
      <c r="H16650" s="14" t="n">
        <v>8.61</v>
      </c>
      <c r="I16650" s="14" t="n">
        <v>9.5</v>
      </c>
      <c r="J16650" s="23" t="n">
        <f aca="false">IF(AND(E16650="Priority",ISNUMBER('Cost model'!N317)),'Cost model'!N317,'Cost model'!M317)</f>
        <v>10.5</v>
      </c>
      <c r="K16650" s="14" t="n">
        <f aca="false">J16650-H16650</f>
        <v>1.89</v>
      </c>
      <c r="L16650" s="14" t="n">
        <f aca="false">G16650-H16650</f>
        <v>0.890000000000001</v>
      </c>
    </row>
    <row r="16651" customFormat="false" ht="15" hidden="false" customHeight="false" outlineLevel="0" collapsed="false">
      <c r="A16651" s="2" t="s">
        <v>142</v>
      </c>
      <c r="B16651" s="2" t="s">
        <v>158</v>
      </c>
      <c r="C16651" s="2" t="s">
        <v>47</v>
      </c>
      <c r="D16651" s="2" t="s">
        <v>10</v>
      </c>
      <c r="E16651" s="2" t="s">
        <v>74</v>
      </c>
      <c r="F16651" s="2" t="s">
        <v>976</v>
      </c>
      <c r="G16651" s="14" t="n">
        <v>9.5</v>
      </c>
      <c r="H16651" s="14" t="n">
        <v>10.47</v>
      </c>
      <c r="I16651" s="14" t="n">
        <v>14.5</v>
      </c>
      <c r="J16651" s="23" t="n">
        <f aca="false">IF(AND(E16651="Priority",ISNUMBER('Cost model'!N647)),'Cost model'!N647,'Cost model'!M647)</f>
        <v>13.5</v>
      </c>
      <c r="K16651" s="14" t="n">
        <f aca="false">J16651-H16651</f>
        <v>3.03</v>
      </c>
      <c r="L16651" s="14" t="n">
        <f aca="false">G16651-H16651</f>
        <v>-0.970000000000001</v>
      </c>
    </row>
    <row r="16652" customFormat="false" ht="15" hidden="false" customHeight="false" outlineLevel="0" collapsed="false">
      <c r="A16652" s="2" t="s">
        <v>221</v>
      </c>
      <c r="B16652" s="2" t="s">
        <v>221</v>
      </c>
      <c r="C16652" s="2" t="s">
        <v>47</v>
      </c>
      <c r="D16652" s="2" t="s">
        <v>10</v>
      </c>
      <c r="E16652" s="2" t="s">
        <v>74</v>
      </c>
      <c r="F16652" s="2" t="s">
        <v>977</v>
      </c>
      <c r="G16652" s="14" t="n">
        <v>9.5</v>
      </c>
      <c r="H16652" s="14" t="n">
        <v>7.82</v>
      </c>
      <c r="I16652" s="14" t="n">
        <v>9.5</v>
      </c>
      <c r="J16652" s="23" t="n">
        <f aca="false">IF(AND(E16652="Priority",ISNUMBER('Cost model'!N737)),'Cost model'!N737,'Cost model'!M737)</f>
        <v>8.5</v>
      </c>
      <c r="K16652" s="14" t="n">
        <f aca="false">J16652-H16652</f>
        <v>0.68</v>
      </c>
      <c r="L16652" s="14" t="n">
        <f aca="false">G16652-H16652</f>
        <v>1.68</v>
      </c>
    </row>
    <row r="16653" customFormat="false" ht="15" hidden="false" customHeight="false" outlineLevel="0" collapsed="false">
      <c r="A16653" s="2" t="s">
        <v>221</v>
      </c>
      <c r="B16653" s="2" t="s">
        <v>221</v>
      </c>
      <c r="C16653" s="2" t="s">
        <v>49</v>
      </c>
      <c r="D16653" s="2" t="s">
        <v>14</v>
      </c>
      <c r="E16653" s="2" t="s">
        <v>74</v>
      </c>
      <c r="F16653" s="2" t="s">
        <v>977</v>
      </c>
      <c r="G16653" s="14" t="n">
        <v>125</v>
      </c>
      <c r="H16653" s="14" t="n">
        <v>263.32</v>
      </c>
      <c r="I16653" s="14" t="n">
        <v>125</v>
      </c>
      <c r="J16653" s="23" t="n">
        <f aca="false">IF(AND(E16653="Priority",ISNUMBER('Cost model'!N748)),'Cost model'!N748,'Cost model'!M748)</f>
        <v>235</v>
      </c>
      <c r="K16653" s="14" t="n">
        <f aca="false">J16653-H16653</f>
        <v>-28.32</v>
      </c>
      <c r="L16653" s="14" t="n">
        <f aca="false">G16653-H16653</f>
        <v>-138.32</v>
      </c>
    </row>
    <row r="16654" customFormat="false" ht="15" hidden="false" customHeight="false" outlineLevel="0" collapsed="false">
      <c r="A16654" s="2" t="s">
        <v>124</v>
      </c>
      <c r="B16654" s="2" t="s">
        <v>174</v>
      </c>
      <c r="C16654" s="2" t="s">
        <v>49</v>
      </c>
      <c r="D16654" s="2" t="s">
        <v>12</v>
      </c>
      <c r="E16654" s="2" t="s">
        <v>74</v>
      </c>
      <c r="F16654" s="2" t="s">
        <v>976</v>
      </c>
      <c r="G16654" s="14" t="n">
        <v>19.5</v>
      </c>
      <c r="H16654" s="14" t="n">
        <v>61.34</v>
      </c>
      <c r="I16654" s="14" t="n">
        <v>19.5</v>
      </c>
      <c r="J16654" s="23" t="n">
        <f aca="false">IF(AND(E16654="Priority",ISNUMBER('Cost model'!N367)),'Cost model'!N367,'Cost model'!M367)</f>
        <v>60</v>
      </c>
      <c r="K16654" s="14" t="n">
        <f aca="false">J16654-H16654</f>
        <v>-1.34</v>
      </c>
      <c r="L16654" s="14" t="n">
        <f aca="false">G16654-H16654</f>
        <v>-41.84</v>
      </c>
    </row>
    <row r="16655" customFormat="false" ht="15" hidden="false" customHeight="false" outlineLevel="0" collapsed="false">
      <c r="A16655" s="2" t="s">
        <v>124</v>
      </c>
      <c r="B16655" s="2" t="s">
        <v>124</v>
      </c>
      <c r="C16655" s="2" t="s">
        <v>47</v>
      </c>
      <c r="D16655" s="2" t="s">
        <v>13</v>
      </c>
      <c r="E16655" s="2" t="s">
        <v>74</v>
      </c>
      <c r="F16655" s="2" t="s">
        <v>977</v>
      </c>
      <c r="G16655" s="14" t="n">
        <v>19</v>
      </c>
      <c r="H16655" s="14" t="n">
        <v>74.29</v>
      </c>
      <c r="I16655" s="14" t="n">
        <v>19</v>
      </c>
      <c r="J16655" s="23" t="n">
        <f aca="false">IF(AND(E16655="Priority",ISNUMBER('Cost model'!N323)),'Cost model'!N323,'Cost model'!M323)</f>
        <v>60</v>
      </c>
      <c r="K16655" s="14" t="n">
        <f aca="false">J16655-H16655</f>
        <v>-14.29</v>
      </c>
      <c r="L16655" s="14" t="n">
        <f aca="false">G16655-H16655</f>
        <v>-55.29</v>
      </c>
    </row>
    <row r="16656" customFormat="false" ht="15" hidden="false" customHeight="false" outlineLevel="0" collapsed="false">
      <c r="A16656" s="2" t="s">
        <v>124</v>
      </c>
      <c r="B16656" s="2" t="s">
        <v>124</v>
      </c>
      <c r="C16656" s="2" t="s">
        <v>48</v>
      </c>
      <c r="D16656" s="2" t="s">
        <v>12</v>
      </c>
      <c r="E16656" s="2" t="s">
        <v>74</v>
      </c>
      <c r="F16656" s="2" t="s">
        <v>977</v>
      </c>
      <c r="G16656" s="14" t="n">
        <v>12.5</v>
      </c>
      <c r="H16656" s="14" t="n">
        <v>12.24</v>
      </c>
      <c r="I16656" s="14" t="n">
        <v>12.5</v>
      </c>
      <c r="J16656" s="23" t="n">
        <f aca="false">IF(AND(E16656="Priority",ISNUMBER('Cost model'!N321)),'Cost model'!N321,'Cost model'!M321)</f>
        <v>40</v>
      </c>
      <c r="K16656" s="14" t="n">
        <f aca="false">J16656-H16656</f>
        <v>27.76</v>
      </c>
      <c r="L16656" s="14" t="n">
        <f aca="false">G16656-H16656</f>
        <v>0.26</v>
      </c>
    </row>
    <row r="16657" customFormat="false" ht="15" hidden="false" customHeight="false" outlineLevel="0" collapsed="false">
      <c r="A16657" s="2" t="s">
        <v>124</v>
      </c>
      <c r="B16657" s="2" t="s">
        <v>124</v>
      </c>
      <c r="C16657" s="2" t="s">
        <v>48</v>
      </c>
      <c r="D16657" s="2" t="s">
        <v>12</v>
      </c>
      <c r="E16657" s="2" t="s">
        <v>74</v>
      </c>
      <c r="F16657" s="2" t="s">
        <v>977</v>
      </c>
      <c r="G16657" s="14" t="n">
        <v>12.5</v>
      </c>
      <c r="H16657" s="14" t="n">
        <v>46.04</v>
      </c>
      <c r="I16657" s="14" t="n">
        <v>12.5</v>
      </c>
      <c r="J16657" s="23" t="n">
        <f aca="false">IF(AND(E16657="Priority",ISNUMBER('Cost model'!N321)),'Cost model'!N321,'Cost model'!M321)</f>
        <v>40</v>
      </c>
      <c r="K16657" s="14" t="n">
        <f aca="false">J16657-H16657</f>
        <v>-6.04</v>
      </c>
      <c r="L16657" s="14" t="n">
        <f aca="false">G16657-H16657</f>
        <v>-33.54</v>
      </c>
    </row>
    <row r="16658" customFormat="false" ht="15" hidden="false" customHeight="false" outlineLevel="0" collapsed="false">
      <c r="A16658" s="2" t="s">
        <v>158</v>
      </c>
      <c r="B16658" s="2" t="s">
        <v>158</v>
      </c>
      <c r="C16658" s="2" t="s">
        <v>49</v>
      </c>
      <c r="D16658" s="2" t="s">
        <v>10</v>
      </c>
      <c r="E16658" s="2" t="s">
        <v>74</v>
      </c>
      <c r="F16658" s="2" t="s">
        <v>977</v>
      </c>
      <c r="G16658" s="14" t="n">
        <v>17.5</v>
      </c>
      <c r="H16658" s="14" t="n">
        <v>15.57</v>
      </c>
      <c r="I16658" s="14" t="n">
        <v>17.5</v>
      </c>
      <c r="J16658" s="23" t="n">
        <f aca="false">IF(AND(E16658="Priority",ISNUMBER('Cost model'!N424)),'Cost model'!N424,'Cost model'!M424)</f>
        <v>16.5</v>
      </c>
      <c r="K16658" s="14" t="n">
        <f aca="false">J16658-H16658</f>
        <v>0.93</v>
      </c>
      <c r="L16658" s="14" t="n">
        <f aca="false">G16658-H16658</f>
        <v>1.93</v>
      </c>
    </row>
    <row r="16659" customFormat="false" ht="15" hidden="false" customHeight="false" outlineLevel="0" collapsed="false">
      <c r="A16659" s="2" t="s">
        <v>142</v>
      </c>
      <c r="B16659" s="2" t="s">
        <v>142</v>
      </c>
      <c r="C16659" s="2" t="s">
        <v>47</v>
      </c>
      <c r="D16659" s="2" t="s">
        <v>10</v>
      </c>
      <c r="E16659" s="2" t="s">
        <v>74</v>
      </c>
      <c r="F16659" s="2" t="s">
        <v>977</v>
      </c>
      <c r="G16659" s="14" t="n">
        <v>9.5</v>
      </c>
      <c r="H16659" s="14" t="n">
        <v>7.98</v>
      </c>
      <c r="I16659" s="14" t="n">
        <v>9.5</v>
      </c>
      <c r="J16659" s="23" t="n">
        <f aca="false">IF(AND(E16659="Priority",ISNUMBER('Cost model'!N632)),'Cost model'!N632,'Cost model'!M632)</f>
        <v>9.5</v>
      </c>
      <c r="K16659" s="14" t="n">
        <f aca="false">J16659-H16659</f>
        <v>1.52</v>
      </c>
      <c r="L16659" s="14" t="n">
        <f aca="false">G16659-H16659</f>
        <v>1.52</v>
      </c>
    </row>
    <row r="16660" customFormat="false" ht="15" hidden="false" customHeight="false" outlineLevel="0" collapsed="false">
      <c r="A16660" s="2" t="s">
        <v>221</v>
      </c>
      <c r="B16660" s="2" t="s">
        <v>221</v>
      </c>
      <c r="C16660" s="2" t="s">
        <v>47</v>
      </c>
      <c r="D16660" s="2" t="s">
        <v>12</v>
      </c>
      <c r="E16660" s="2" t="s">
        <v>74</v>
      </c>
      <c r="F16660" s="2" t="s">
        <v>977</v>
      </c>
      <c r="G16660" s="14" t="n">
        <v>9.5</v>
      </c>
      <c r="H16660" s="14" t="n">
        <v>13.56</v>
      </c>
      <c r="I16660" s="14" t="n">
        <v>9.5</v>
      </c>
      <c r="J16660" s="23" t="n">
        <f aca="false">IF(AND(E16660="Priority",ISNUMBER('Cost model'!N740)),'Cost model'!N740,'Cost model'!M740)</f>
        <v>22.5</v>
      </c>
      <c r="K16660" s="14" t="n">
        <f aca="false">J16660-H16660</f>
        <v>8.94</v>
      </c>
      <c r="L16660" s="14" t="n">
        <f aca="false">G16660-H16660</f>
        <v>-4.06</v>
      </c>
    </row>
    <row r="16661" customFormat="false" ht="15" hidden="false" customHeight="false" outlineLevel="0" collapsed="false">
      <c r="A16661" s="2" t="s">
        <v>142</v>
      </c>
      <c r="B16661" s="2" t="s">
        <v>174</v>
      </c>
      <c r="C16661" s="2" t="s">
        <v>47</v>
      </c>
      <c r="D16661" s="2" t="s">
        <v>10</v>
      </c>
      <c r="E16661" s="2" t="s">
        <v>74</v>
      </c>
      <c r="F16661" s="2" t="s">
        <v>976</v>
      </c>
      <c r="G16661" s="14" t="n">
        <v>9.5</v>
      </c>
      <c r="H16661" s="14" t="n">
        <v>8.58</v>
      </c>
      <c r="I16661" s="14" t="n">
        <v>14.5</v>
      </c>
      <c r="J16661" s="23" t="n">
        <f aca="false">IF(AND(E16661="Priority",ISNUMBER('Cost model'!N692)),'Cost model'!N692,'Cost model'!M692)</f>
        <v>9.5</v>
      </c>
      <c r="K16661" s="14" t="n">
        <f aca="false">J16661-H16661</f>
        <v>0.92</v>
      </c>
      <c r="L16661" s="14" t="n">
        <f aca="false">G16661-H16661</f>
        <v>0.92</v>
      </c>
    </row>
    <row r="16662" customFormat="false" ht="15" hidden="false" customHeight="false" outlineLevel="0" collapsed="false">
      <c r="A16662" s="2" t="s">
        <v>142</v>
      </c>
      <c r="B16662" s="2" t="s">
        <v>124</v>
      </c>
      <c r="C16662" s="2" t="s">
        <v>47</v>
      </c>
      <c r="D16662" s="2" t="s">
        <v>12</v>
      </c>
      <c r="E16662" s="2" t="s">
        <v>74</v>
      </c>
      <c r="F16662" s="2" t="s">
        <v>976</v>
      </c>
      <c r="G16662" s="14" t="n">
        <v>9.5</v>
      </c>
      <c r="H16662" s="14" t="n">
        <v>10.47</v>
      </c>
      <c r="I16662" s="14" t="n">
        <v>19.5</v>
      </c>
      <c r="J16662" s="23" t="n">
        <f aca="false">IF(AND(E16662="Priority",ISNUMBER('Cost model'!N665)),'Cost model'!N665,'Cost model'!M665)</f>
        <v>40</v>
      </c>
      <c r="K16662" s="14" t="n">
        <f aca="false">J16662-H16662</f>
        <v>29.53</v>
      </c>
      <c r="L16662" s="14" t="n">
        <f aca="false">G16662-H16662</f>
        <v>-0.970000000000001</v>
      </c>
    </row>
    <row r="16663" customFormat="false" ht="15" hidden="false" customHeight="false" outlineLevel="0" collapsed="false">
      <c r="A16663" s="2" t="s">
        <v>221</v>
      </c>
      <c r="B16663" s="2" t="s">
        <v>221</v>
      </c>
      <c r="C16663" s="2" t="s">
        <v>49</v>
      </c>
      <c r="D16663" s="2" t="s">
        <v>12</v>
      </c>
      <c r="E16663" s="2" t="s">
        <v>74</v>
      </c>
      <c r="F16663" s="2" t="s">
        <v>977</v>
      </c>
      <c r="G16663" s="14" t="n">
        <v>19.5</v>
      </c>
      <c r="H16663" s="14" t="n">
        <v>41.13</v>
      </c>
      <c r="I16663" s="14" t="n">
        <v>19.5</v>
      </c>
      <c r="J16663" s="23" t="n">
        <f aca="false">IF(AND(E16663="Priority",ISNUMBER('Cost model'!N742)),'Cost model'!N742,'Cost model'!M742)</f>
        <v>60</v>
      </c>
      <c r="K16663" s="14" t="n">
        <f aca="false">J16663-H16663</f>
        <v>18.87</v>
      </c>
      <c r="L16663" s="14" t="n">
        <f aca="false">G16663-H16663</f>
        <v>-21.63</v>
      </c>
    </row>
    <row r="16664" customFormat="false" ht="15" hidden="false" customHeight="false" outlineLevel="0" collapsed="false">
      <c r="A16664" s="2" t="s">
        <v>124</v>
      </c>
      <c r="B16664" s="2" t="s">
        <v>124</v>
      </c>
      <c r="C16664" s="2" t="s">
        <v>48</v>
      </c>
      <c r="D16664" s="2" t="s">
        <v>12</v>
      </c>
      <c r="E16664" s="2" t="s">
        <v>74</v>
      </c>
      <c r="F16664" s="2" t="s">
        <v>977</v>
      </c>
      <c r="G16664" s="14" t="n">
        <v>12.5</v>
      </c>
      <c r="H16664" s="14" t="n">
        <v>52.79</v>
      </c>
      <c r="I16664" s="14" t="n">
        <v>12.5</v>
      </c>
      <c r="J16664" s="23" t="n">
        <f aca="false">IF(AND(E16664="Priority",ISNUMBER('Cost model'!N321)),'Cost model'!N321,'Cost model'!M321)</f>
        <v>40</v>
      </c>
      <c r="K16664" s="14" t="n">
        <f aca="false">J16664-H16664</f>
        <v>-12.79</v>
      </c>
      <c r="L16664" s="14" t="n">
        <f aca="false">G16664-H16664</f>
        <v>-40.29</v>
      </c>
    </row>
    <row r="16665" customFormat="false" ht="15" hidden="false" customHeight="false" outlineLevel="0" collapsed="false">
      <c r="A16665" s="2" t="s">
        <v>174</v>
      </c>
      <c r="B16665" s="2" t="s">
        <v>174</v>
      </c>
      <c r="C16665" s="2" t="s">
        <v>48</v>
      </c>
      <c r="D16665" s="2" t="s">
        <v>12</v>
      </c>
      <c r="E16665" s="2" t="s">
        <v>74</v>
      </c>
      <c r="F16665" s="2" t="s">
        <v>977</v>
      </c>
      <c r="G16665" s="14" t="n">
        <v>12.5</v>
      </c>
      <c r="H16665" s="14" t="n">
        <v>72.17</v>
      </c>
      <c r="I16665" s="14" t="n">
        <v>12.5</v>
      </c>
      <c r="J16665" s="23" t="n">
        <f aca="false">IF(AND(E16665="Priority",ISNUMBER('Cost model'!N171)),'Cost model'!N171,'Cost model'!M171)</f>
        <v>40</v>
      </c>
      <c r="K16665" s="14" t="n">
        <f aca="false">J16665-H16665</f>
        <v>-32.17</v>
      </c>
      <c r="L16665" s="14" t="n">
        <f aca="false">G16665-H16665</f>
        <v>-59.67</v>
      </c>
    </row>
    <row r="16666" customFormat="false" ht="15" hidden="false" customHeight="false" outlineLevel="0" collapsed="false">
      <c r="A16666" s="2" t="s">
        <v>124</v>
      </c>
      <c r="B16666" s="2" t="s">
        <v>124</v>
      </c>
      <c r="C16666" s="2" t="s">
        <v>47</v>
      </c>
      <c r="D16666" s="2" t="s">
        <v>14</v>
      </c>
      <c r="E16666" s="2" t="s">
        <v>74</v>
      </c>
      <c r="F16666" s="2" t="s">
        <v>977</v>
      </c>
      <c r="G16666" s="14" t="n">
        <v>25</v>
      </c>
      <c r="H16666" s="14" t="n">
        <v>107.66</v>
      </c>
      <c r="I16666" s="14" t="n">
        <v>25</v>
      </c>
      <c r="J16666" s="23" t="n">
        <f aca="false">IF(AND(E16666="Priority",ISNUMBER('Cost model'!N326)),'Cost model'!N326,'Cost model'!M326)</f>
        <v>110</v>
      </c>
      <c r="K16666" s="14" t="n">
        <f aca="false">J16666-H16666</f>
        <v>2.34</v>
      </c>
      <c r="L16666" s="14" t="n">
        <f aca="false">G16666-H16666</f>
        <v>-82.66</v>
      </c>
    </row>
    <row r="16667" customFormat="false" ht="15" hidden="false" customHeight="false" outlineLevel="0" collapsed="false">
      <c r="A16667" s="2" t="s">
        <v>221</v>
      </c>
      <c r="B16667" s="2" t="s">
        <v>221</v>
      </c>
      <c r="C16667" s="2" t="s">
        <v>47</v>
      </c>
      <c r="D16667" s="2" t="s">
        <v>10</v>
      </c>
      <c r="E16667" s="2" t="s">
        <v>83</v>
      </c>
      <c r="F16667" s="2" t="s">
        <v>977</v>
      </c>
      <c r="G16667" s="14" t="n">
        <v>14.5</v>
      </c>
      <c r="H16667" s="14" t="n">
        <v>6.68</v>
      </c>
      <c r="I16667" s="14" t="n">
        <v>14.5</v>
      </c>
      <c r="J16667" s="23" t="n">
        <f aca="false">IF(AND(E16667="Priority",ISNUMBER('Cost model'!N737)),'Cost model'!N737,'Cost model'!M737)</f>
        <v>13.5</v>
      </c>
      <c r="K16667" s="14" t="n">
        <f aca="false">J16667-H16667</f>
        <v>6.82</v>
      </c>
      <c r="L16667" s="14" t="n">
        <f aca="false">G16667-H16667</f>
        <v>7.82</v>
      </c>
    </row>
    <row r="16668" customFormat="false" ht="15" hidden="false" customHeight="false" outlineLevel="0" collapsed="false">
      <c r="A16668" s="2" t="s">
        <v>174</v>
      </c>
      <c r="B16668" s="2" t="s">
        <v>174</v>
      </c>
      <c r="C16668" s="2" t="s">
        <v>47</v>
      </c>
      <c r="D16668" s="2" t="s">
        <v>10</v>
      </c>
      <c r="E16668" s="2" t="s">
        <v>74</v>
      </c>
      <c r="F16668" s="2" t="s">
        <v>977</v>
      </c>
      <c r="G16668" s="14" t="n">
        <v>9.5</v>
      </c>
      <c r="H16668" s="14" t="n">
        <v>6.63</v>
      </c>
      <c r="I16668" s="14" t="n">
        <v>9.5</v>
      </c>
      <c r="J16668" s="23" t="n">
        <f aca="false">IF(AND(E16668="Priority",ISNUMBER('Cost model'!N167)),'Cost model'!N167,'Cost model'!M167)</f>
        <v>8.5</v>
      </c>
      <c r="K16668" s="14" t="n">
        <f aca="false">J16668-H16668</f>
        <v>1.87</v>
      </c>
      <c r="L16668" s="14" t="n">
        <f aca="false">G16668-H16668</f>
        <v>2.87</v>
      </c>
    </row>
    <row r="16669" customFormat="false" ht="15" hidden="false" customHeight="false" outlineLevel="0" collapsed="false">
      <c r="A16669" s="2" t="s">
        <v>142</v>
      </c>
      <c r="B16669" s="2" t="s">
        <v>142</v>
      </c>
      <c r="C16669" s="2" t="s">
        <v>47</v>
      </c>
      <c r="D16669" s="2" t="s">
        <v>12</v>
      </c>
      <c r="E16669" s="2" t="s">
        <v>74</v>
      </c>
      <c r="F16669" s="2" t="s">
        <v>977</v>
      </c>
      <c r="G16669" s="14" t="n">
        <v>9.5</v>
      </c>
      <c r="H16669" s="14" t="n">
        <v>47.37</v>
      </c>
      <c r="I16669" s="14" t="n">
        <v>9.5</v>
      </c>
      <c r="J16669" s="23" t="n">
        <f aca="false">IF(AND(E16669="Priority",ISNUMBER('Cost model'!N635)),'Cost model'!N635,'Cost model'!M635)</f>
        <v>30.5</v>
      </c>
      <c r="K16669" s="14" t="n">
        <f aca="false">J16669-H16669</f>
        <v>-16.87</v>
      </c>
      <c r="L16669" s="14" t="n">
        <f aca="false">G16669-H16669</f>
        <v>-37.87</v>
      </c>
    </row>
    <row r="16670" customFormat="false" ht="15" hidden="false" customHeight="false" outlineLevel="0" collapsed="false">
      <c r="A16670" s="2" t="s">
        <v>174</v>
      </c>
      <c r="B16670" s="2" t="s">
        <v>174</v>
      </c>
      <c r="C16670" s="2" t="s">
        <v>48</v>
      </c>
      <c r="D16670" s="2" t="s">
        <v>12</v>
      </c>
      <c r="E16670" s="2" t="s">
        <v>74</v>
      </c>
      <c r="F16670" s="2" t="s">
        <v>977</v>
      </c>
      <c r="G16670" s="14" t="n">
        <v>12.5</v>
      </c>
      <c r="H16670" s="14" t="n">
        <v>51.46</v>
      </c>
      <c r="I16670" s="14" t="n">
        <v>12.5</v>
      </c>
      <c r="J16670" s="23" t="n">
        <f aca="false">IF(AND(E16670="Priority",ISNUMBER('Cost model'!N171)),'Cost model'!N171,'Cost model'!M171)</f>
        <v>40</v>
      </c>
      <c r="K16670" s="14" t="n">
        <f aca="false">J16670-H16670</f>
        <v>-11.46</v>
      </c>
      <c r="L16670" s="14" t="n">
        <f aca="false">G16670-H16670</f>
        <v>-38.96</v>
      </c>
    </row>
    <row r="16671" customFormat="false" ht="15" hidden="false" customHeight="false" outlineLevel="0" collapsed="false">
      <c r="A16671" s="2" t="s">
        <v>124</v>
      </c>
      <c r="B16671" s="2" t="s">
        <v>174</v>
      </c>
      <c r="C16671" s="2" t="s">
        <v>48</v>
      </c>
      <c r="D16671" s="2" t="s">
        <v>12</v>
      </c>
      <c r="E16671" s="2" t="s">
        <v>74</v>
      </c>
      <c r="F16671" s="2" t="s">
        <v>976</v>
      </c>
      <c r="G16671" s="14" t="n">
        <v>12.5</v>
      </c>
      <c r="H16671" s="14" t="n">
        <v>52.07</v>
      </c>
      <c r="I16671" s="14" t="n">
        <v>19.5</v>
      </c>
      <c r="J16671" s="23" t="n">
        <f aca="false">IF(AND(E16671="Priority",ISNUMBER('Cost model'!N366)),'Cost model'!N366,'Cost model'!M366)</f>
        <v>55</v>
      </c>
      <c r="K16671" s="14" t="n">
        <f aca="false">J16671-H16671</f>
        <v>2.93</v>
      </c>
      <c r="L16671" s="14" t="n">
        <f aca="false">G16671-H16671</f>
        <v>-39.57</v>
      </c>
    </row>
    <row r="16672" customFormat="false" ht="15" hidden="false" customHeight="false" outlineLevel="0" collapsed="false">
      <c r="A16672" s="2" t="s">
        <v>124</v>
      </c>
      <c r="B16672" s="2" t="s">
        <v>124</v>
      </c>
      <c r="C16672" s="2" t="s">
        <v>47</v>
      </c>
      <c r="D16672" s="2" t="s">
        <v>10</v>
      </c>
      <c r="E16672" s="2" t="s">
        <v>74</v>
      </c>
      <c r="F16672" s="2" t="s">
        <v>977</v>
      </c>
      <c r="G16672" s="14" t="n">
        <v>9.5</v>
      </c>
      <c r="H16672" s="14" t="n">
        <v>28.26</v>
      </c>
      <c r="I16672" s="14" t="n">
        <v>9.5</v>
      </c>
      <c r="J16672" s="23" t="n">
        <f aca="false">IF(AND(E16672="Priority",ISNUMBER('Cost model'!N317)),'Cost model'!N317,'Cost model'!M317)</f>
        <v>10.5</v>
      </c>
      <c r="K16672" s="14" t="n">
        <f aca="false">J16672-H16672</f>
        <v>-17.76</v>
      </c>
      <c r="L16672" s="14" t="n">
        <f aca="false">G16672-H16672</f>
        <v>-18.76</v>
      </c>
    </row>
    <row r="16673" customFormat="false" ht="15" hidden="false" customHeight="false" outlineLevel="0" collapsed="false">
      <c r="A16673" s="2" t="s">
        <v>174</v>
      </c>
      <c r="B16673" s="2" t="s">
        <v>174</v>
      </c>
      <c r="C16673" s="2" t="s">
        <v>49</v>
      </c>
      <c r="D16673" s="2" t="s">
        <v>12</v>
      </c>
      <c r="E16673" s="2" t="s">
        <v>74</v>
      </c>
      <c r="F16673" s="2" t="s">
        <v>977</v>
      </c>
      <c r="G16673" s="14" t="n">
        <v>19.5</v>
      </c>
      <c r="H16673" s="14" t="n">
        <v>65.12</v>
      </c>
      <c r="I16673" s="14" t="n">
        <v>19.5</v>
      </c>
      <c r="J16673" s="23" t="n">
        <f aca="false">IF(AND(E16673="Priority",ISNUMBER('Cost model'!N172)),'Cost model'!N172,'Cost model'!M172)</f>
        <v>45</v>
      </c>
      <c r="K16673" s="14" t="n">
        <f aca="false">J16673-H16673</f>
        <v>-20.12</v>
      </c>
      <c r="L16673" s="14" t="n">
        <f aca="false">G16673-H16673</f>
        <v>-45.62</v>
      </c>
    </row>
    <row r="16674" customFormat="false" ht="15" hidden="false" customHeight="false" outlineLevel="0" collapsed="false">
      <c r="A16674" s="2" t="s">
        <v>221</v>
      </c>
      <c r="B16674" s="2" t="s">
        <v>221</v>
      </c>
      <c r="C16674" s="2" t="s">
        <v>47</v>
      </c>
      <c r="D16674" s="2" t="s">
        <v>10</v>
      </c>
      <c r="E16674" s="2" t="s">
        <v>74</v>
      </c>
      <c r="F16674" s="2" t="s">
        <v>977</v>
      </c>
      <c r="G16674" s="14" t="n">
        <v>9.5</v>
      </c>
      <c r="H16674" s="14" t="n">
        <v>7.82</v>
      </c>
      <c r="I16674" s="14" t="n">
        <v>9.5</v>
      </c>
      <c r="J16674" s="23" t="n">
        <f aca="false">IF(AND(E16674="Priority",ISNUMBER('Cost model'!N737)),'Cost model'!N737,'Cost model'!M737)</f>
        <v>8.5</v>
      </c>
      <c r="K16674" s="14" t="n">
        <f aca="false">J16674-H16674</f>
        <v>0.68</v>
      </c>
      <c r="L16674" s="14" t="n">
        <f aca="false">G16674-H16674</f>
        <v>1.68</v>
      </c>
    </row>
    <row r="16675" customFormat="false" ht="15" hidden="false" customHeight="false" outlineLevel="0" collapsed="false">
      <c r="A16675" s="2" t="s">
        <v>124</v>
      </c>
      <c r="B16675" s="2" t="s">
        <v>158</v>
      </c>
      <c r="C16675" s="2" t="s">
        <v>49</v>
      </c>
      <c r="D16675" s="2" t="s">
        <v>10</v>
      </c>
      <c r="E16675" s="2" t="s">
        <v>74</v>
      </c>
      <c r="F16675" s="2" t="s">
        <v>976</v>
      </c>
      <c r="G16675" s="14" t="n">
        <v>17.5</v>
      </c>
      <c r="H16675" s="14" t="n">
        <v>26.02</v>
      </c>
      <c r="I16675" s="14" t="n">
        <v>17.5</v>
      </c>
      <c r="J16675" s="23" t="n">
        <f aca="false">IF(AND(E16675="Priority",ISNUMBER('Cost model'!N349)),'Cost model'!N349,'Cost model'!M349)</f>
        <v>20.5</v>
      </c>
      <c r="K16675" s="14" t="n">
        <f aca="false">J16675-H16675</f>
        <v>-5.52</v>
      </c>
      <c r="L16675" s="14" t="n">
        <f aca="false">G16675-H16675</f>
        <v>-8.52</v>
      </c>
    </row>
    <row r="16676" customFormat="false" ht="15" hidden="false" customHeight="false" outlineLevel="0" collapsed="false">
      <c r="A16676" s="2" t="s">
        <v>221</v>
      </c>
      <c r="B16676" s="2" t="s">
        <v>123</v>
      </c>
      <c r="C16676" s="2" t="s">
        <v>47</v>
      </c>
      <c r="D16676" s="2" t="s">
        <v>10</v>
      </c>
      <c r="E16676" s="2" t="s">
        <v>74</v>
      </c>
      <c r="F16676" s="2" t="s">
        <v>976</v>
      </c>
      <c r="G16676" s="14" t="n">
        <v>14.5</v>
      </c>
      <c r="H16676" s="14" t="n">
        <v>8.83</v>
      </c>
      <c r="I16676" s="14" t="n">
        <v>19.5</v>
      </c>
      <c r="J16676" s="23" t="n">
        <f aca="false">IF(AND(E16676="Priority",ISNUMBER('Cost model'!N812)),'Cost model'!N812,'Cost model'!M812)</f>
        <v>25.5</v>
      </c>
      <c r="K16676" s="14" t="n">
        <f aca="false">J16676-H16676</f>
        <v>16.67</v>
      </c>
      <c r="L16676" s="14" t="n">
        <f aca="false">G16676-H16676</f>
        <v>5.67</v>
      </c>
    </row>
    <row r="16677" customFormat="false" ht="15" hidden="false" customHeight="false" outlineLevel="0" collapsed="false">
      <c r="A16677" s="2" t="s">
        <v>124</v>
      </c>
      <c r="B16677" s="2" t="s">
        <v>124</v>
      </c>
      <c r="C16677" s="2" t="s">
        <v>49</v>
      </c>
      <c r="D16677" s="2" t="s">
        <v>13</v>
      </c>
      <c r="E16677" s="2" t="s">
        <v>74</v>
      </c>
      <c r="F16677" s="2" t="s">
        <v>977</v>
      </c>
      <c r="G16677" s="14" t="n">
        <v>50</v>
      </c>
      <c r="H16677" s="14" t="n">
        <v>45.35</v>
      </c>
      <c r="I16677" s="14" t="n">
        <v>50</v>
      </c>
      <c r="J16677" s="23" t="n">
        <f aca="false">IF(AND(E16677="Priority",ISNUMBER('Cost model'!N325)),'Cost model'!N325,'Cost model'!M325)</f>
        <v>110</v>
      </c>
      <c r="K16677" s="14" t="n">
        <f aca="false">J16677-H16677</f>
        <v>64.65</v>
      </c>
      <c r="L16677" s="14" t="n">
        <f aca="false">G16677-H16677</f>
        <v>4.65</v>
      </c>
    </row>
    <row r="16678" customFormat="false" ht="15" hidden="false" customHeight="false" outlineLevel="0" collapsed="false">
      <c r="A16678" s="2" t="s">
        <v>342</v>
      </c>
      <c r="B16678" s="2" t="s">
        <v>158</v>
      </c>
      <c r="C16678" s="2" t="s">
        <v>49</v>
      </c>
      <c r="D16678" s="2" t="s">
        <v>12</v>
      </c>
      <c r="E16678" s="2" t="s">
        <v>74</v>
      </c>
      <c r="F16678" s="2" t="s">
        <v>976</v>
      </c>
      <c r="G16678" s="14" t="n">
        <v>24.5</v>
      </c>
      <c r="H16678" s="14" t="n">
        <v>26.02</v>
      </c>
      <c r="I16678" s="14" t="n">
        <v>24.5</v>
      </c>
      <c r="J16678" s="23" t="n">
        <f aca="false">IF(AND(E16678="Priority",ISNUMBER('Cost model'!N217)),'Cost model'!N217,'Cost model'!M217)</f>
        <v>70</v>
      </c>
      <c r="K16678" s="14" t="n">
        <f aca="false">J16678-H16678</f>
        <v>43.98</v>
      </c>
      <c r="L16678" s="14" t="n">
        <f aca="false">G16678-H16678</f>
        <v>-1.52</v>
      </c>
    </row>
    <row r="16679" customFormat="false" ht="15" hidden="false" customHeight="false" outlineLevel="0" collapsed="false">
      <c r="A16679" s="2" t="s">
        <v>124</v>
      </c>
      <c r="B16679" s="2" t="s">
        <v>124</v>
      </c>
      <c r="C16679" s="2" t="s">
        <v>47</v>
      </c>
      <c r="D16679" s="2" t="s">
        <v>10</v>
      </c>
      <c r="E16679" s="2" t="s">
        <v>74</v>
      </c>
      <c r="F16679" s="2" t="s">
        <v>977</v>
      </c>
      <c r="G16679" s="14" t="n">
        <v>9.5</v>
      </c>
      <c r="H16679" s="14" t="n">
        <v>7.95</v>
      </c>
      <c r="I16679" s="14" t="n">
        <v>9.5</v>
      </c>
      <c r="J16679" s="23" t="n">
        <f aca="false">IF(AND(E16679="Priority",ISNUMBER('Cost model'!N317)),'Cost model'!N317,'Cost model'!M317)</f>
        <v>10.5</v>
      </c>
      <c r="K16679" s="14" t="n">
        <f aca="false">J16679-H16679</f>
        <v>2.55</v>
      </c>
      <c r="L16679" s="14" t="n">
        <f aca="false">G16679-H16679</f>
        <v>1.55</v>
      </c>
    </row>
    <row r="16680" customFormat="false" ht="15" hidden="false" customHeight="false" outlineLevel="0" collapsed="false">
      <c r="A16680" s="2" t="s">
        <v>158</v>
      </c>
      <c r="B16680" s="2" t="s">
        <v>158</v>
      </c>
      <c r="C16680" s="2" t="s">
        <v>49</v>
      </c>
      <c r="D16680" s="2" t="s">
        <v>12</v>
      </c>
      <c r="E16680" s="2" t="s">
        <v>74</v>
      </c>
      <c r="F16680" s="2" t="s">
        <v>977</v>
      </c>
      <c r="G16680" s="14" t="n">
        <v>19.5</v>
      </c>
      <c r="H16680" s="14" t="n">
        <v>24.43</v>
      </c>
      <c r="I16680" s="14" t="n">
        <v>19.5</v>
      </c>
      <c r="J16680" s="23" t="n">
        <f aca="false">IF(AND(E16680="Priority",ISNUMBER('Cost model'!N427)),'Cost model'!N427,'Cost model'!M427)</f>
        <v>28.5</v>
      </c>
      <c r="K16680" s="14" t="n">
        <f aca="false">J16680-H16680</f>
        <v>4.07</v>
      </c>
      <c r="L16680" s="14" t="n">
        <f aca="false">G16680-H16680</f>
        <v>-4.93</v>
      </c>
    </row>
    <row r="16681" customFormat="false" ht="15" hidden="false" customHeight="false" outlineLevel="0" collapsed="false">
      <c r="A16681" s="2" t="s">
        <v>142</v>
      </c>
      <c r="B16681" s="2" t="s">
        <v>142</v>
      </c>
      <c r="C16681" s="2" t="s">
        <v>49</v>
      </c>
      <c r="D16681" s="2" t="s">
        <v>12</v>
      </c>
      <c r="E16681" s="2" t="s">
        <v>74</v>
      </c>
      <c r="F16681" s="2" t="s">
        <v>977</v>
      </c>
      <c r="G16681" s="14" t="n">
        <v>19.5</v>
      </c>
      <c r="H16681" s="14" t="n">
        <v>41.13</v>
      </c>
      <c r="I16681" s="14" t="n">
        <v>19.5</v>
      </c>
      <c r="J16681" s="23" t="n">
        <f aca="false">IF(AND(E16681="Priority",ISNUMBER('Cost model'!N637)),'Cost model'!N637,'Cost model'!M637)</f>
        <v>45</v>
      </c>
      <c r="K16681" s="14" t="n">
        <f aca="false">J16681-H16681</f>
        <v>3.87</v>
      </c>
      <c r="L16681" s="14" t="n">
        <f aca="false">G16681-H16681</f>
        <v>-21.63</v>
      </c>
    </row>
    <row r="16682" customFormat="false" ht="15" hidden="false" customHeight="false" outlineLevel="0" collapsed="false">
      <c r="A16682" s="2" t="s">
        <v>124</v>
      </c>
      <c r="B16682" s="2" t="s">
        <v>124</v>
      </c>
      <c r="C16682" s="2" t="s">
        <v>47</v>
      </c>
      <c r="D16682" s="2" t="s">
        <v>10</v>
      </c>
      <c r="E16682" s="2" t="s">
        <v>74</v>
      </c>
      <c r="F16682" s="2" t="s">
        <v>977</v>
      </c>
      <c r="G16682" s="14" t="n">
        <v>9.5</v>
      </c>
      <c r="H16682" s="14" t="n">
        <v>8.16</v>
      </c>
      <c r="I16682" s="14" t="n">
        <v>9.5</v>
      </c>
      <c r="J16682" s="23" t="n">
        <f aca="false">IF(AND(E16682="Priority",ISNUMBER('Cost model'!N317)),'Cost model'!N317,'Cost model'!M317)</f>
        <v>10.5</v>
      </c>
      <c r="K16682" s="14" t="n">
        <f aca="false">J16682-H16682</f>
        <v>2.34</v>
      </c>
      <c r="L16682" s="14" t="n">
        <f aca="false">G16682-H16682</f>
        <v>1.34</v>
      </c>
    </row>
    <row r="16683" customFormat="false" ht="15" hidden="false" customHeight="false" outlineLevel="0" collapsed="false">
      <c r="A16683" s="2" t="s">
        <v>124</v>
      </c>
      <c r="B16683" s="2" t="s">
        <v>124</v>
      </c>
      <c r="C16683" s="2" t="s">
        <v>48</v>
      </c>
      <c r="D16683" s="2" t="s">
        <v>10</v>
      </c>
      <c r="E16683" s="2" t="s">
        <v>74</v>
      </c>
      <c r="F16683" s="2" t="s">
        <v>977</v>
      </c>
      <c r="G16683" s="14" t="n">
        <v>12.5</v>
      </c>
      <c r="H16683" s="14" t="n">
        <v>19.15</v>
      </c>
      <c r="I16683" s="14" t="n">
        <v>12.5</v>
      </c>
      <c r="J16683" s="23" t="n">
        <f aca="false">IF(AND(E16683="Priority",ISNUMBER('Cost model'!N318)),'Cost model'!N318,'Cost model'!M318)</f>
        <v>14.5</v>
      </c>
      <c r="K16683" s="14" t="n">
        <f aca="false">J16683-H16683</f>
        <v>-4.65</v>
      </c>
      <c r="L16683" s="14" t="n">
        <f aca="false">G16683-H16683</f>
        <v>-6.65</v>
      </c>
    </row>
    <row r="16684" customFormat="false" ht="15" hidden="false" customHeight="false" outlineLevel="0" collapsed="false">
      <c r="A16684" s="2" t="s">
        <v>221</v>
      </c>
      <c r="B16684" s="2" t="s">
        <v>221</v>
      </c>
      <c r="C16684" s="2" t="s">
        <v>47</v>
      </c>
      <c r="D16684" s="2" t="s">
        <v>12</v>
      </c>
      <c r="E16684" s="2" t="s">
        <v>74</v>
      </c>
      <c r="F16684" s="2" t="s">
        <v>977</v>
      </c>
      <c r="G16684" s="14" t="n">
        <v>9.5</v>
      </c>
      <c r="H16684" s="14" t="n">
        <v>11.29</v>
      </c>
      <c r="I16684" s="14" t="n">
        <v>9.5</v>
      </c>
      <c r="J16684" s="23" t="n">
        <f aca="false">IF(AND(E16684="Priority",ISNUMBER('Cost model'!N740)),'Cost model'!N740,'Cost model'!M740)</f>
        <v>22.5</v>
      </c>
      <c r="K16684" s="14" t="n">
        <f aca="false">J16684-H16684</f>
        <v>11.21</v>
      </c>
      <c r="L16684" s="14" t="n">
        <f aca="false">G16684-H16684</f>
        <v>-1.79</v>
      </c>
    </row>
    <row r="16685" customFormat="false" ht="15" hidden="false" customHeight="false" outlineLevel="0" collapsed="false">
      <c r="A16685" s="2" t="s">
        <v>142</v>
      </c>
      <c r="B16685" s="2" t="s">
        <v>142</v>
      </c>
      <c r="C16685" s="2" t="s">
        <v>48</v>
      </c>
      <c r="D16685" s="2" t="s">
        <v>12</v>
      </c>
      <c r="E16685" s="2" t="s">
        <v>74</v>
      </c>
      <c r="F16685" s="2" t="s">
        <v>977</v>
      </c>
      <c r="G16685" s="14" t="n">
        <v>12.5</v>
      </c>
      <c r="H16685" s="14" t="n">
        <v>44.2</v>
      </c>
      <c r="I16685" s="14" t="n">
        <v>12.5</v>
      </c>
      <c r="J16685" s="23" t="n">
        <f aca="false">IF(AND(E16685="Priority",ISNUMBER('Cost model'!N636)),'Cost model'!N636,'Cost model'!M636)</f>
        <v>40</v>
      </c>
      <c r="K16685" s="14" t="n">
        <f aca="false">J16685-H16685</f>
        <v>-4.2</v>
      </c>
      <c r="L16685" s="14" t="n">
        <f aca="false">G16685-H16685</f>
        <v>-31.7</v>
      </c>
    </row>
    <row r="16686" customFormat="false" ht="15" hidden="false" customHeight="false" outlineLevel="0" collapsed="false">
      <c r="A16686" s="2" t="s">
        <v>158</v>
      </c>
      <c r="B16686" s="2" t="s">
        <v>158</v>
      </c>
      <c r="C16686" s="2" t="s">
        <v>47</v>
      </c>
      <c r="D16686" s="2" t="s">
        <v>10</v>
      </c>
      <c r="E16686" s="2" t="s">
        <v>74</v>
      </c>
      <c r="F16686" s="2" t="s">
        <v>977</v>
      </c>
      <c r="G16686" s="14" t="n">
        <v>9.5</v>
      </c>
      <c r="H16686" s="14" t="n">
        <v>12.16</v>
      </c>
      <c r="I16686" s="14" t="n">
        <v>9.5</v>
      </c>
      <c r="J16686" s="23" t="n">
        <f aca="false">IF(AND(E16686="Priority",ISNUMBER('Cost model'!N422)),'Cost model'!N422,'Cost model'!M422)</f>
        <v>8.5</v>
      </c>
      <c r="K16686" s="14" t="n">
        <f aca="false">J16686-H16686</f>
        <v>-3.66</v>
      </c>
      <c r="L16686" s="14" t="n">
        <f aca="false">G16686-H16686</f>
        <v>-2.66</v>
      </c>
    </row>
    <row r="16687" customFormat="false" ht="15" hidden="false" customHeight="false" outlineLevel="0" collapsed="false">
      <c r="A16687" s="2" t="s">
        <v>174</v>
      </c>
      <c r="B16687" s="2" t="s">
        <v>174</v>
      </c>
      <c r="C16687" s="2" t="s">
        <v>49</v>
      </c>
      <c r="D16687" s="2" t="s">
        <v>14</v>
      </c>
      <c r="E16687" s="2" t="s">
        <v>74</v>
      </c>
      <c r="F16687" s="2" t="s">
        <v>977</v>
      </c>
      <c r="G16687" s="14" t="n">
        <v>85</v>
      </c>
      <c r="H16687" s="14" t="n">
        <v>190.25</v>
      </c>
      <c r="I16687" s="14" t="n">
        <v>85</v>
      </c>
      <c r="J16687" s="23" t="n">
        <f aca="false">IF(AND(E16687="Priority",ISNUMBER('Cost model'!N178)),'Cost model'!N178,'Cost model'!M178)</f>
        <v>145</v>
      </c>
      <c r="K16687" s="14" t="n">
        <f aca="false">J16687-H16687</f>
        <v>-45.25</v>
      </c>
      <c r="L16687" s="14" t="n">
        <f aca="false">G16687-H16687</f>
        <v>-105.25</v>
      </c>
    </row>
    <row r="16688" customFormat="false" ht="15" hidden="false" customHeight="false" outlineLevel="0" collapsed="false">
      <c r="A16688" s="2" t="s">
        <v>124</v>
      </c>
      <c r="B16688" s="2" t="s">
        <v>174</v>
      </c>
      <c r="C16688" s="2" t="s">
        <v>48</v>
      </c>
      <c r="D16688" s="2" t="s">
        <v>12</v>
      </c>
      <c r="E16688" s="2" t="s">
        <v>74</v>
      </c>
      <c r="F16688" s="2" t="s">
        <v>976</v>
      </c>
      <c r="G16688" s="14" t="n">
        <v>12.5</v>
      </c>
      <c r="H16688" s="14" t="n">
        <v>64.38</v>
      </c>
      <c r="I16688" s="14" t="n">
        <v>19.5</v>
      </c>
      <c r="J16688" s="23" t="n">
        <f aca="false">IF(AND(E16688="Priority",ISNUMBER('Cost model'!N366)),'Cost model'!N366,'Cost model'!M366)</f>
        <v>55</v>
      </c>
      <c r="K16688" s="14" t="n">
        <f aca="false">J16688-H16688</f>
        <v>-9.38</v>
      </c>
      <c r="L16688" s="14" t="n">
        <f aca="false">G16688-H16688</f>
        <v>-51.88</v>
      </c>
    </row>
    <row r="16689" customFormat="false" ht="15" hidden="false" customHeight="false" outlineLevel="0" collapsed="false">
      <c r="A16689" s="2" t="s">
        <v>142</v>
      </c>
      <c r="B16689" s="2" t="s">
        <v>174</v>
      </c>
      <c r="C16689" s="2" t="s">
        <v>47</v>
      </c>
      <c r="D16689" s="2" t="s">
        <v>10</v>
      </c>
      <c r="E16689" s="2" t="s">
        <v>74</v>
      </c>
      <c r="F16689" s="2" t="s">
        <v>976</v>
      </c>
      <c r="G16689" s="14" t="n">
        <v>9.5</v>
      </c>
      <c r="H16689" s="14" t="n">
        <v>7.98</v>
      </c>
      <c r="I16689" s="14" t="n">
        <v>14.5</v>
      </c>
      <c r="J16689" s="23" t="n">
        <f aca="false">IF(AND(E16689="Priority",ISNUMBER('Cost model'!N692)),'Cost model'!N692,'Cost model'!M692)</f>
        <v>9.5</v>
      </c>
      <c r="K16689" s="14" t="n">
        <f aca="false">J16689-H16689</f>
        <v>1.52</v>
      </c>
      <c r="L16689" s="14" t="n">
        <f aca="false">G16689-H16689</f>
        <v>1.52</v>
      </c>
    </row>
    <row r="16690" customFormat="false" ht="15" hidden="false" customHeight="false" outlineLevel="0" collapsed="false">
      <c r="A16690" s="2" t="s">
        <v>142</v>
      </c>
      <c r="B16690" s="2" t="s">
        <v>158</v>
      </c>
      <c r="C16690" s="2" t="s">
        <v>49</v>
      </c>
      <c r="D16690" s="2" t="s">
        <v>12</v>
      </c>
      <c r="E16690" s="2" t="s">
        <v>74</v>
      </c>
      <c r="F16690" s="2" t="s">
        <v>976</v>
      </c>
      <c r="G16690" s="14" t="n">
        <v>19.5</v>
      </c>
      <c r="H16690" s="14" t="n">
        <v>26.02</v>
      </c>
      <c r="I16690" s="14" t="n">
        <v>19.5</v>
      </c>
      <c r="J16690" s="23" t="n">
        <f aca="false">IF(AND(E16690="Priority",ISNUMBER('Cost model'!N652)),'Cost model'!N652,'Cost model'!M652)</f>
        <v>55</v>
      </c>
      <c r="K16690" s="14" t="n">
        <f aca="false">J16690-H16690</f>
        <v>28.98</v>
      </c>
      <c r="L16690" s="14" t="n">
        <f aca="false">G16690-H16690</f>
        <v>-6.52</v>
      </c>
    </row>
    <row r="16691" customFormat="false" ht="15" hidden="false" customHeight="false" outlineLevel="0" collapsed="false">
      <c r="A16691" s="2" t="s">
        <v>174</v>
      </c>
      <c r="B16691" s="2" t="s">
        <v>174</v>
      </c>
      <c r="C16691" s="2" t="s">
        <v>49</v>
      </c>
      <c r="D16691" s="2" t="s">
        <v>12</v>
      </c>
      <c r="E16691" s="2" t="s">
        <v>74</v>
      </c>
      <c r="F16691" s="2" t="s">
        <v>977</v>
      </c>
      <c r="G16691" s="14" t="n">
        <v>19.5</v>
      </c>
      <c r="H16691" s="14" t="n">
        <v>59.79</v>
      </c>
      <c r="I16691" s="14" t="n">
        <v>19.5</v>
      </c>
      <c r="J16691" s="23" t="n">
        <f aca="false">IF(AND(E16691="Priority",ISNUMBER('Cost model'!N172)),'Cost model'!N172,'Cost model'!M172)</f>
        <v>45</v>
      </c>
      <c r="K16691" s="14" t="n">
        <f aca="false">J16691-H16691</f>
        <v>-14.79</v>
      </c>
      <c r="L16691" s="14" t="n">
        <f aca="false">G16691-H16691</f>
        <v>-40.29</v>
      </c>
    </row>
    <row r="16692" customFormat="false" ht="15" hidden="false" customHeight="false" outlineLevel="0" collapsed="false">
      <c r="A16692" s="2" t="s">
        <v>124</v>
      </c>
      <c r="B16692" s="2" t="s">
        <v>124</v>
      </c>
      <c r="C16692" s="2" t="s">
        <v>48</v>
      </c>
      <c r="D16692" s="2" t="s">
        <v>12</v>
      </c>
      <c r="E16692" s="2" t="s">
        <v>83</v>
      </c>
      <c r="F16692" s="2" t="s">
        <v>977</v>
      </c>
      <c r="G16692" s="14" t="n">
        <v>19.5</v>
      </c>
      <c r="H16692" s="14" t="n">
        <v>33.74</v>
      </c>
      <c r="I16692" s="14" t="n">
        <v>19.5</v>
      </c>
      <c r="J16692" s="23" t="n">
        <f aca="false">IF(AND(E16692="Priority",ISNUMBER('Cost model'!N321)),'Cost model'!N321,'Cost model'!M321)</f>
        <v>55</v>
      </c>
      <c r="K16692" s="14" t="n">
        <f aca="false">J16692-H16692</f>
        <v>21.26</v>
      </c>
      <c r="L16692" s="14" t="n">
        <f aca="false">G16692-H16692</f>
        <v>-14.24</v>
      </c>
    </row>
    <row r="16693" customFormat="false" ht="15" hidden="false" customHeight="false" outlineLevel="0" collapsed="false">
      <c r="A16693" s="2" t="s">
        <v>124</v>
      </c>
      <c r="B16693" s="2" t="s">
        <v>221</v>
      </c>
      <c r="C16693" s="2" t="s">
        <v>47</v>
      </c>
      <c r="D16693" s="2" t="s">
        <v>12</v>
      </c>
      <c r="E16693" s="2" t="s">
        <v>74</v>
      </c>
      <c r="F16693" s="2" t="s">
        <v>976</v>
      </c>
      <c r="G16693" s="14" t="n">
        <v>19.5</v>
      </c>
      <c r="H16693" s="14" t="n">
        <v>88.46</v>
      </c>
      <c r="I16693" s="14" t="n">
        <v>24.5</v>
      </c>
      <c r="J16693" s="23" t="n">
        <f aca="false">IF(AND(E16693="Priority",ISNUMBER('Cost model'!N410)),'Cost model'!N410,'Cost model'!M410)</f>
        <v>45</v>
      </c>
      <c r="K16693" s="14" t="n">
        <f aca="false">J16693-H16693</f>
        <v>-43.46</v>
      </c>
      <c r="L16693" s="14" t="n">
        <f aca="false">G16693-H16693</f>
        <v>-68.96</v>
      </c>
    </row>
    <row r="16694" customFormat="false" ht="15" hidden="false" customHeight="false" outlineLevel="0" collapsed="false">
      <c r="A16694" s="2" t="s">
        <v>174</v>
      </c>
      <c r="B16694" s="2" t="s">
        <v>174</v>
      </c>
      <c r="C16694" s="2" t="s">
        <v>49</v>
      </c>
      <c r="D16694" s="2" t="s">
        <v>10</v>
      </c>
      <c r="E16694" s="2" t="s">
        <v>74</v>
      </c>
      <c r="F16694" s="2" t="s">
        <v>977</v>
      </c>
      <c r="G16694" s="14" t="n">
        <v>17.5</v>
      </c>
      <c r="H16694" s="14" t="n">
        <v>26.02</v>
      </c>
      <c r="I16694" s="14" t="n">
        <v>17.5</v>
      </c>
      <c r="J16694" s="23" t="n">
        <f aca="false">IF(AND(E16694="Priority",ISNUMBER('Cost model'!N169)),'Cost model'!N169,'Cost model'!M169)</f>
        <v>18.5</v>
      </c>
      <c r="K16694" s="14" t="n">
        <f aca="false">J16694-H16694</f>
        <v>-7.52</v>
      </c>
      <c r="L16694" s="14" t="n">
        <f aca="false">G16694-H16694</f>
        <v>-8.52</v>
      </c>
    </row>
    <row r="16695" customFormat="false" ht="15" hidden="false" customHeight="false" outlineLevel="0" collapsed="false">
      <c r="A16695" s="2" t="s">
        <v>174</v>
      </c>
      <c r="B16695" s="2" t="s">
        <v>174</v>
      </c>
      <c r="C16695" s="2" t="s">
        <v>49</v>
      </c>
      <c r="D16695" s="2" t="s">
        <v>10</v>
      </c>
      <c r="E16695" s="2" t="s">
        <v>74</v>
      </c>
      <c r="F16695" s="2" t="s">
        <v>977</v>
      </c>
      <c r="G16695" s="14" t="n">
        <v>17.5</v>
      </c>
      <c r="H16695" s="14" t="n">
        <v>11.74</v>
      </c>
      <c r="I16695" s="14" t="n">
        <v>17.5</v>
      </c>
      <c r="J16695" s="23" t="n">
        <f aca="false">IF(AND(E16695="Priority",ISNUMBER('Cost model'!N169)),'Cost model'!N169,'Cost model'!M169)</f>
        <v>18.5</v>
      </c>
      <c r="K16695" s="14" t="n">
        <f aca="false">J16695-H16695</f>
        <v>6.76</v>
      </c>
      <c r="L16695" s="14" t="n">
        <f aca="false">G16695-H16695</f>
        <v>5.76</v>
      </c>
    </row>
    <row r="16696" customFormat="false" ht="15" hidden="false" customHeight="false" outlineLevel="0" collapsed="false">
      <c r="A16696" s="2" t="s">
        <v>221</v>
      </c>
      <c r="B16696" s="2" t="s">
        <v>221</v>
      </c>
      <c r="C16696" s="2" t="s">
        <v>48</v>
      </c>
      <c r="D16696" s="2" t="s">
        <v>13</v>
      </c>
      <c r="E16696" s="2" t="s">
        <v>74</v>
      </c>
      <c r="F16696" s="2" t="s">
        <v>977</v>
      </c>
      <c r="G16696" s="14" t="n">
        <v>24.5</v>
      </c>
      <c r="H16696" s="14" t="n">
        <v>56.79</v>
      </c>
      <c r="I16696" s="14" t="n">
        <v>24.5</v>
      </c>
      <c r="J16696" s="23" t="n">
        <f aca="false">IF(AND(E16696="Priority",ISNUMBER('Cost model'!N744)),'Cost model'!N744,'Cost model'!M744)</f>
        <v>80</v>
      </c>
      <c r="K16696" s="14" t="n">
        <f aca="false">J16696-H16696</f>
        <v>23.21</v>
      </c>
      <c r="L16696" s="14" t="n">
        <f aca="false">G16696-H16696</f>
        <v>-32.29</v>
      </c>
    </row>
    <row r="16697" customFormat="false" ht="15" hidden="false" customHeight="false" outlineLevel="0" collapsed="false">
      <c r="A16697" s="2" t="s">
        <v>124</v>
      </c>
      <c r="B16697" s="2" t="s">
        <v>124</v>
      </c>
      <c r="C16697" s="2" t="s">
        <v>47</v>
      </c>
      <c r="D16697" s="2" t="s">
        <v>12</v>
      </c>
      <c r="E16697" s="2" t="s">
        <v>74</v>
      </c>
      <c r="F16697" s="2" t="s">
        <v>977</v>
      </c>
      <c r="G16697" s="14" t="n">
        <v>9.5</v>
      </c>
      <c r="H16697" s="14" t="n">
        <v>30.03</v>
      </c>
      <c r="I16697" s="14" t="n">
        <v>9.5</v>
      </c>
      <c r="J16697" s="23" t="n">
        <f aca="false">IF(AND(E16697="Priority",ISNUMBER('Cost model'!N320)),'Cost model'!N320,'Cost model'!M320)</f>
        <v>24.5</v>
      </c>
      <c r="K16697" s="14" t="n">
        <f aca="false">J16697-H16697</f>
        <v>-5.53</v>
      </c>
      <c r="L16697" s="14" t="n">
        <f aca="false">G16697-H16697</f>
        <v>-20.53</v>
      </c>
    </row>
    <row r="16698" customFormat="false" ht="15" hidden="false" customHeight="false" outlineLevel="0" collapsed="false">
      <c r="A16698" s="2" t="s">
        <v>174</v>
      </c>
      <c r="B16698" s="2" t="s">
        <v>174</v>
      </c>
      <c r="C16698" s="2" t="s">
        <v>47</v>
      </c>
      <c r="D16698" s="2" t="s">
        <v>10</v>
      </c>
      <c r="E16698" s="2" t="s">
        <v>74</v>
      </c>
      <c r="F16698" s="2" t="s">
        <v>977</v>
      </c>
      <c r="G16698" s="14" t="n">
        <v>9.5</v>
      </c>
      <c r="H16698" s="14" t="n">
        <v>6.63</v>
      </c>
      <c r="I16698" s="14" t="n">
        <v>9.5</v>
      </c>
      <c r="J16698" s="23" t="n">
        <f aca="false">IF(AND(E16698="Priority",ISNUMBER('Cost model'!N167)),'Cost model'!N167,'Cost model'!M167)</f>
        <v>8.5</v>
      </c>
      <c r="K16698" s="14" t="n">
        <f aca="false">J16698-H16698</f>
        <v>1.87</v>
      </c>
      <c r="L16698" s="14" t="n">
        <f aca="false">G16698-H16698</f>
        <v>2.87</v>
      </c>
    </row>
    <row r="16699" customFormat="false" ht="15" hidden="false" customHeight="false" outlineLevel="0" collapsed="false">
      <c r="A16699" s="2" t="s">
        <v>221</v>
      </c>
      <c r="B16699" s="2" t="s">
        <v>221</v>
      </c>
      <c r="C16699" s="2" t="s">
        <v>49</v>
      </c>
      <c r="D16699" s="2" t="s">
        <v>10</v>
      </c>
      <c r="E16699" s="2" t="s">
        <v>74</v>
      </c>
      <c r="F16699" s="2" t="s">
        <v>977</v>
      </c>
      <c r="G16699" s="14" t="n">
        <v>17.5</v>
      </c>
      <c r="H16699" s="14" t="n">
        <v>12.33</v>
      </c>
      <c r="I16699" s="14" t="n">
        <v>17.5</v>
      </c>
      <c r="J16699" s="23" t="n">
        <f aca="false">IF(AND(E16699="Priority",ISNUMBER('Cost model'!N739)),'Cost model'!N739,'Cost model'!M739)</f>
        <v>17.5</v>
      </c>
      <c r="K16699" s="14" t="n">
        <f aca="false">J16699-H16699</f>
        <v>5.17</v>
      </c>
      <c r="L16699" s="14" t="n">
        <f aca="false">G16699-H16699</f>
        <v>5.17</v>
      </c>
    </row>
    <row r="16700" customFormat="false" ht="15" hidden="false" customHeight="false" outlineLevel="0" collapsed="false">
      <c r="A16700" s="2" t="s">
        <v>221</v>
      </c>
      <c r="B16700" s="2" t="s">
        <v>142</v>
      </c>
      <c r="C16700" s="2" t="s">
        <v>47</v>
      </c>
      <c r="D16700" s="2" t="s">
        <v>12</v>
      </c>
      <c r="E16700" s="2" t="s">
        <v>74</v>
      </c>
      <c r="F16700" s="2" t="s">
        <v>976</v>
      </c>
      <c r="G16700" s="14" t="n">
        <v>9.5</v>
      </c>
      <c r="H16700" s="14" t="n">
        <v>37.76</v>
      </c>
      <c r="I16700" s="14" t="n">
        <v>24.5</v>
      </c>
      <c r="J16700" s="23" t="n">
        <f aca="false">IF(AND(E16700="Priority",ISNUMBER('Cost model'!N770)),'Cost model'!N770,'Cost model'!M770)</f>
        <v>55</v>
      </c>
      <c r="K16700" s="14" t="n">
        <f aca="false">J16700-H16700</f>
        <v>17.24</v>
      </c>
      <c r="L16700" s="14" t="n">
        <f aca="false">G16700-H16700</f>
        <v>-28.26</v>
      </c>
    </row>
    <row r="16701" customFormat="false" ht="15" hidden="false" customHeight="false" outlineLevel="0" collapsed="false">
      <c r="A16701" s="2" t="s">
        <v>221</v>
      </c>
      <c r="B16701" s="2" t="s">
        <v>174</v>
      </c>
      <c r="C16701" s="2" t="s">
        <v>48</v>
      </c>
      <c r="D16701" s="2" t="s">
        <v>10</v>
      </c>
      <c r="E16701" s="2" t="s">
        <v>74</v>
      </c>
      <c r="F16701" s="2" t="s">
        <v>976</v>
      </c>
      <c r="G16701" s="14" t="n">
        <v>17.5</v>
      </c>
      <c r="H16701" s="14" t="n">
        <v>9.83</v>
      </c>
      <c r="I16701" s="14" t="n">
        <v>19.5</v>
      </c>
      <c r="J16701" s="23" t="n">
        <f aca="false">IF(AND(E16701="Priority",ISNUMBER('Cost model'!N783)),'Cost model'!N783,'Cost model'!M783)</f>
        <v>12.5</v>
      </c>
      <c r="K16701" s="14" t="n">
        <f aca="false">J16701-H16701</f>
        <v>2.67</v>
      </c>
      <c r="L16701" s="14" t="n">
        <f aca="false">G16701-H16701</f>
        <v>7.67</v>
      </c>
    </row>
    <row r="16702" customFormat="false" ht="15" hidden="false" customHeight="false" outlineLevel="0" collapsed="false">
      <c r="A16702" s="2" t="s">
        <v>221</v>
      </c>
      <c r="B16702" s="2" t="s">
        <v>124</v>
      </c>
      <c r="C16702" s="2" t="s">
        <v>49</v>
      </c>
      <c r="D16702" s="2" t="s">
        <v>14</v>
      </c>
      <c r="E16702" s="2" t="s">
        <v>74</v>
      </c>
      <c r="F16702" s="2" t="s">
        <v>976</v>
      </c>
      <c r="G16702" s="14" t="n">
        <v>150</v>
      </c>
      <c r="H16702" s="14" t="n">
        <v>304.66</v>
      </c>
      <c r="I16702" s="14" t="n">
        <v>250</v>
      </c>
      <c r="J16702" s="23" t="n">
        <f aca="false">IF(AND(E16702="Priority",ISNUMBER('Cost model'!N808)),'Cost model'!N808,'Cost model'!M808)</f>
        <v>260</v>
      </c>
      <c r="K16702" s="14" t="n">
        <f aca="false">J16702-H16702</f>
        <v>-44.66</v>
      </c>
      <c r="L16702" s="14" t="n">
        <f aca="false">G16702-H16702</f>
        <v>-154.66</v>
      </c>
    </row>
    <row r="16703" customFormat="false" ht="15" hidden="false" customHeight="false" outlineLevel="0" collapsed="false">
      <c r="A16703" s="2" t="s">
        <v>124</v>
      </c>
      <c r="B16703" s="2" t="s">
        <v>174</v>
      </c>
      <c r="C16703" s="2" t="s">
        <v>48</v>
      </c>
      <c r="D16703" s="2" t="s">
        <v>12</v>
      </c>
      <c r="E16703" s="2" t="s">
        <v>74</v>
      </c>
      <c r="F16703" s="2" t="s">
        <v>976</v>
      </c>
      <c r="G16703" s="14" t="n">
        <v>12.5</v>
      </c>
      <c r="H16703" s="14" t="n">
        <v>63.56</v>
      </c>
      <c r="I16703" s="14" t="n">
        <v>19.5</v>
      </c>
      <c r="J16703" s="23" t="n">
        <f aca="false">IF(AND(E16703="Priority",ISNUMBER('Cost model'!N366)),'Cost model'!N366,'Cost model'!M366)</f>
        <v>55</v>
      </c>
      <c r="K16703" s="14" t="n">
        <f aca="false">J16703-H16703</f>
        <v>-8.56</v>
      </c>
      <c r="L16703" s="14" t="n">
        <f aca="false">G16703-H16703</f>
        <v>-51.06</v>
      </c>
    </row>
    <row r="16704" customFormat="false" ht="15" hidden="false" customHeight="false" outlineLevel="0" collapsed="false">
      <c r="A16704" s="2" t="s">
        <v>221</v>
      </c>
      <c r="B16704" s="2" t="s">
        <v>221</v>
      </c>
      <c r="C16704" s="2" t="s">
        <v>47</v>
      </c>
      <c r="D16704" s="2" t="s">
        <v>12</v>
      </c>
      <c r="E16704" s="2" t="s">
        <v>74</v>
      </c>
      <c r="F16704" s="2" t="s">
        <v>977</v>
      </c>
      <c r="G16704" s="14" t="n">
        <v>9.5</v>
      </c>
      <c r="H16704" s="14" t="n">
        <v>29.62</v>
      </c>
      <c r="I16704" s="14" t="n">
        <v>9.5</v>
      </c>
      <c r="J16704" s="23" t="n">
        <f aca="false">IF(AND(E16704="Priority",ISNUMBER('Cost model'!N740)),'Cost model'!N740,'Cost model'!M740)</f>
        <v>22.5</v>
      </c>
      <c r="K16704" s="14" t="n">
        <f aca="false">J16704-H16704</f>
        <v>-7.12</v>
      </c>
      <c r="L16704" s="14" t="n">
        <f aca="false">G16704-H16704</f>
        <v>-20.12</v>
      </c>
    </row>
    <row r="16705" customFormat="false" ht="15" hidden="false" customHeight="false" outlineLevel="0" collapsed="false">
      <c r="A16705" s="2" t="s">
        <v>124</v>
      </c>
      <c r="B16705" s="2" t="s">
        <v>174</v>
      </c>
      <c r="C16705" s="2" t="s">
        <v>48</v>
      </c>
      <c r="D16705" s="2" t="s">
        <v>12</v>
      </c>
      <c r="E16705" s="2" t="s">
        <v>74</v>
      </c>
      <c r="F16705" s="2" t="s">
        <v>976</v>
      </c>
      <c r="G16705" s="14" t="n">
        <v>12.5</v>
      </c>
      <c r="H16705" s="14" t="n">
        <v>80.52</v>
      </c>
      <c r="I16705" s="14" t="n">
        <v>19.5</v>
      </c>
      <c r="J16705" s="23" t="n">
        <f aca="false">IF(AND(E16705="Priority",ISNUMBER('Cost model'!N366)),'Cost model'!N366,'Cost model'!M366)</f>
        <v>55</v>
      </c>
      <c r="K16705" s="14" t="n">
        <f aca="false">J16705-H16705</f>
        <v>-25.52</v>
      </c>
      <c r="L16705" s="14" t="n">
        <f aca="false">G16705-H16705</f>
        <v>-68.02</v>
      </c>
    </row>
    <row r="16706" customFormat="false" ht="15" hidden="false" customHeight="false" outlineLevel="0" collapsed="false">
      <c r="A16706" s="2" t="s">
        <v>174</v>
      </c>
      <c r="B16706" s="2" t="s">
        <v>124</v>
      </c>
      <c r="C16706" s="2" t="s">
        <v>47</v>
      </c>
      <c r="D16706" s="2" t="s">
        <v>10</v>
      </c>
      <c r="E16706" s="2" t="s">
        <v>74</v>
      </c>
      <c r="F16706" s="2" t="s">
        <v>976</v>
      </c>
      <c r="G16706" s="14" t="n">
        <v>9.5</v>
      </c>
      <c r="H16706" s="14" t="n">
        <v>10.47</v>
      </c>
      <c r="I16706" s="14" t="n">
        <v>9.5</v>
      </c>
      <c r="J16706" s="23" t="n">
        <f aca="false">IF(AND(E16706="Priority",ISNUMBER('Cost model'!N107)),'Cost model'!N107,'Cost model'!M107)</f>
        <v>12.5</v>
      </c>
      <c r="K16706" s="14" t="n">
        <f aca="false">J16706-H16706</f>
        <v>2.03</v>
      </c>
      <c r="L16706" s="14" t="n">
        <f aca="false">G16706-H16706</f>
        <v>-0.970000000000001</v>
      </c>
    </row>
    <row r="16707" customFormat="false" ht="15" hidden="false" customHeight="false" outlineLevel="0" collapsed="false">
      <c r="A16707" s="2" t="s">
        <v>142</v>
      </c>
      <c r="B16707" s="2" t="s">
        <v>142</v>
      </c>
      <c r="C16707" s="2" t="s">
        <v>49</v>
      </c>
      <c r="D16707" s="2" t="s">
        <v>10</v>
      </c>
      <c r="E16707" s="2" t="s">
        <v>74</v>
      </c>
      <c r="F16707" s="2" t="s">
        <v>977</v>
      </c>
      <c r="G16707" s="14" t="n">
        <v>17.5</v>
      </c>
      <c r="H16707" s="14" t="n">
        <v>21.84</v>
      </c>
      <c r="I16707" s="14" t="n">
        <v>17.5</v>
      </c>
      <c r="J16707" s="23" t="n">
        <f aca="false">IF(AND(E16707="Priority",ISNUMBER('Cost model'!N634)),'Cost model'!N634,'Cost model'!M634)</f>
        <v>15.5</v>
      </c>
      <c r="K16707" s="14" t="n">
        <f aca="false">J16707-H16707</f>
        <v>-6.34</v>
      </c>
      <c r="L16707" s="14" t="n">
        <f aca="false">G16707-H16707</f>
        <v>-4.34</v>
      </c>
    </row>
    <row r="16708" customFormat="false" ht="15" hidden="false" customHeight="false" outlineLevel="0" collapsed="false">
      <c r="A16708" s="2" t="s">
        <v>174</v>
      </c>
      <c r="B16708" s="2" t="s">
        <v>174</v>
      </c>
      <c r="C16708" s="2" t="s">
        <v>49</v>
      </c>
      <c r="D16708" s="2" t="s">
        <v>12</v>
      </c>
      <c r="E16708" s="2" t="s">
        <v>74</v>
      </c>
      <c r="F16708" s="2" t="s">
        <v>977</v>
      </c>
      <c r="G16708" s="14" t="n">
        <v>19.5</v>
      </c>
      <c r="H16708" s="14" t="n">
        <v>44.2</v>
      </c>
      <c r="I16708" s="14" t="n">
        <v>19.5</v>
      </c>
      <c r="J16708" s="23" t="n">
        <f aca="false">IF(AND(E16708="Priority",ISNUMBER('Cost model'!N172)),'Cost model'!N172,'Cost model'!M172)</f>
        <v>45</v>
      </c>
      <c r="K16708" s="14" t="n">
        <f aca="false">J16708-H16708</f>
        <v>0.799999999999997</v>
      </c>
      <c r="L16708" s="14" t="n">
        <f aca="false">G16708-H16708</f>
        <v>-24.7</v>
      </c>
    </row>
    <row r="16709" customFormat="false" ht="15" hidden="false" customHeight="false" outlineLevel="0" collapsed="false">
      <c r="A16709" s="2" t="s">
        <v>174</v>
      </c>
      <c r="B16709" s="2" t="s">
        <v>174</v>
      </c>
      <c r="C16709" s="2" t="s">
        <v>49</v>
      </c>
      <c r="D16709" s="2" t="s">
        <v>12</v>
      </c>
      <c r="E16709" s="2" t="s">
        <v>74</v>
      </c>
      <c r="F16709" s="2" t="s">
        <v>977</v>
      </c>
      <c r="G16709" s="14" t="n">
        <v>19.5</v>
      </c>
      <c r="H16709" s="14" t="n">
        <v>27.81</v>
      </c>
      <c r="I16709" s="14" t="n">
        <v>19.5</v>
      </c>
      <c r="J16709" s="23" t="n">
        <f aca="false">IF(AND(E16709="Priority",ISNUMBER('Cost model'!N172)),'Cost model'!N172,'Cost model'!M172)</f>
        <v>45</v>
      </c>
      <c r="K16709" s="14" t="n">
        <f aca="false">J16709-H16709</f>
        <v>17.19</v>
      </c>
      <c r="L16709" s="14" t="n">
        <f aca="false">G16709-H16709</f>
        <v>-8.31</v>
      </c>
    </row>
    <row r="16710" customFormat="false" ht="15" hidden="false" customHeight="false" outlineLevel="0" collapsed="false">
      <c r="A16710" s="2" t="s">
        <v>174</v>
      </c>
      <c r="B16710" s="2" t="s">
        <v>174</v>
      </c>
      <c r="C16710" s="2" t="s">
        <v>49</v>
      </c>
      <c r="D16710" s="2" t="s">
        <v>10</v>
      </c>
      <c r="E16710" s="2" t="s">
        <v>74</v>
      </c>
      <c r="F16710" s="2" t="s">
        <v>977</v>
      </c>
      <c r="G16710" s="14" t="n">
        <v>19.5</v>
      </c>
      <c r="H16710" s="14" t="n">
        <v>50.18</v>
      </c>
      <c r="I16710" s="14" t="n">
        <v>17.5</v>
      </c>
      <c r="J16710" s="23" t="n">
        <f aca="false">IF(AND(E16710="Priority",ISNUMBER('Cost model'!N169)),'Cost model'!N169,'Cost model'!M169)</f>
        <v>18.5</v>
      </c>
      <c r="K16710" s="14" t="n">
        <f aca="false">J16710-H16710</f>
        <v>-31.68</v>
      </c>
      <c r="L16710" s="14" t="n">
        <f aca="false">G16710-H16710</f>
        <v>-30.68</v>
      </c>
    </row>
    <row r="16711" customFormat="false" ht="15" hidden="false" customHeight="false" outlineLevel="0" collapsed="false">
      <c r="A16711" s="2" t="s">
        <v>142</v>
      </c>
      <c r="B16711" s="2" t="s">
        <v>142</v>
      </c>
      <c r="C16711" s="2" t="s">
        <v>48</v>
      </c>
      <c r="D16711" s="2" t="s">
        <v>10</v>
      </c>
      <c r="E16711" s="2" t="s">
        <v>74</v>
      </c>
      <c r="F16711" s="2" t="s">
        <v>977</v>
      </c>
      <c r="G16711" s="14" t="n">
        <v>12.5</v>
      </c>
      <c r="H16711" s="14" t="n">
        <v>12.24</v>
      </c>
      <c r="I16711" s="14" t="n">
        <v>12.5</v>
      </c>
      <c r="J16711" s="23" t="n">
        <f aca="false">IF(AND(E16711="Priority",ISNUMBER('Cost model'!N633)),'Cost model'!N633,'Cost model'!M633)</f>
        <v>11.5</v>
      </c>
      <c r="K16711" s="14" t="n">
        <f aca="false">J16711-H16711</f>
        <v>-0.74</v>
      </c>
      <c r="L16711" s="14" t="n">
        <f aca="false">G16711-H16711</f>
        <v>0.26</v>
      </c>
    </row>
    <row r="16712" customFormat="false" ht="15" hidden="false" customHeight="false" outlineLevel="0" collapsed="false">
      <c r="A16712" s="2" t="s">
        <v>124</v>
      </c>
      <c r="B16712" s="2" t="s">
        <v>142</v>
      </c>
      <c r="C16712" s="2" t="s">
        <v>48</v>
      </c>
      <c r="D16712" s="2" t="s">
        <v>13</v>
      </c>
      <c r="E16712" s="2" t="s">
        <v>74</v>
      </c>
      <c r="F16712" s="2" t="s">
        <v>976</v>
      </c>
      <c r="G16712" s="14" t="n">
        <v>24.5</v>
      </c>
      <c r="H16712" s="14" t="n">
        <v>59.02</v>
      </c>
      <c r="I16712" s="14" t="n">
        <v>24.5</v>
      </c>
      <c r="J16712" s="23" t="n">
        <f aca="false">IF(AND(E16712="Priority",ISNUMBER('Cost model'!N339)),'Cost model'!N339,'Cost model'!M339)</f>
        <v>85</v>
      </c>
      <c r="K16712" s="14" t="n">
        <f aca="false">J16712-H16712</f>
        <v>25.98</v>
      </c>
      <c r="L16712" s="14" t="n">
        <f aca="false">G16712-H16712</f>
        <v>-34.52</v>
      </c>
    </row>
    <row r="16713" customFormat="false" ht="15" hidden="false" customHeight="false" outlineLevel="0" collapsed="false">
      <c r="A16713" s="2" t="s">
        <v>174</v>
      </c>
      <c r="B16713" s="2" t="s">
        <v>174</v>
      </c>
      <c r="C16713" s="2" t="s">
        <v>49</v>
      </c>
      <c r="D16713" s="2" t="s">
        <v>10</v>
      </c>
      <c r="E16713" s="2" t="s">
        <v>74</v>
      </c>
      <c r="F16713" s="2" t="s">
        <v>977</v>
      </c>
      <c r="G16713" s="14" t="n">
        <v>17.5</v>
      </c>
      <c r="H16713" s="14" t="n">
        <v>29.96</v>
      </c>
      <c r="I16713" s="14" t="n">
        <v>17.5</v>
      </c>
      <c r="J16713" s="23" t="n">
        <f aca="false">IF(AND(E16713="Priority",ISNUMBER('Cost model'!N169)),'Cost model'!N169,'Cost model'!M169)</f>
        <v>18.5</v>
      </c>
      <c r="K16713" s="14" t="n">
        <f aca="false">J16713-H16713</f>
        <v>-11.46</v>
      </c>
      <c r="L16713" s="14" t="n">
        <f aca="false">G16713-H16713</f>
        <v>-12.46</v>
      </c>
    </row>
    <row r="16714" customFormat="false" ht="15" hidden="false" customHeight="false" outlineLevel="0" collapsed="false">
      <c r="A16714" s="2" t="s">
        <v>174</v>
      </c>
      <c r="B16714" s="2" t="s">
        <v>142</v>
      </c>
      <c r="C16714" s="2" t="s">
        <v>47</v>
      </c>
      <c r="D16714" s="2" t="s">
        <v>12</v>
      </c>
      <c r="E16714" s="2" t="s">
        <v>74</v>
      </c>
      <c r="F16714" s="2" t="s">
        <v>976</v>
      </c>
      <c r="G16714" s="14" t="n">
        <v>9.5</v>
      </c>
      <c r="H16714" s="14" t="n">
        <v>41.13</v>
      </c>
      <c r="I16714" s="14" t="n">
        <v>9.5</v>
      </c>
      <c r="J16714" s="23" t="n">
        <f aca="false">IF(AND(E16714="Priority",ISNUMBER('Cost model'!N125)),'Cost model'!N125,'Cost model'!M125)</f>
        <v>40</v>
      </c>
      <c r="K16714" s="14" t="n">
        <f aca="false">J16714-H16714</f>
        <v>-1.13</v>
      </c>
      <c r="L16714" s="14" t="n">
        <f aca="false">G16714-H16714</f>
        <v>-31.63</v>
      </c>
    </row>
    <row r="16715" customFormat="false" ht="15" hidden="false" customHeight="false" outlineLevel="0" collapsed="false">
      <c r="A16715" s="2" t="s">
        <v>158</v>
      </c>
      <c r="B16715" s="2" t="s">
        <v>158</v>
      </c>
      <c r="C16715" s="2" t="s">
        <v>47</v>
      </c>
      <c r="D16715" s="2" t="s">
        <v>12</v>
      </c>
      <c r="E16715" s="2" t="s">
        <v>74</v>
      </c>
      <c r="F16715" s="2" t="s">
        <v>977</v>
      </c>
      <c r="G16715" s="14" t="n">
        <v>9.5</v>
      </c>
      <c r="H16715" s="14" t="n">
        <v>14.42</v>
      </c>
      <c r="I16715" s="14" t="n">
        <v>9.5</v>
      </c>
      <c r="J16715" s="23" t="n">
        <f aca="false">IF(AND(E16715="Priority",ISNUMBER('Cost model'!N425)),'Cost model'!N425,'Cost model'!M425)</f>
        <v>14.5</v>
      </c>
      <c r="K16715" s="14" t="n">
        <f aca="false">J16715-H16715</f>
        <v>0.0800000000000001</v>
      </c>
      <c r="L16715" s="14" t="n">
        <f aca="false">G16715-H16715</f>
        <v>-4.92</v>
      </c>
    </row>
    <row r="16716" customFormat="false" ht="15" hidden="false" customHeight="false" outlineLevel="0" collapsed="false">
      <c r="A16716" s="2" t="s">
        <v>174</v>
      </c>
      <c r="B16716" s="2" t="s">
        <v>174</v>
      </c>
      <c r="C16716" s="2" t="s">
        <v>47</v>
      </c>
      <c r="D16716" s="2" t="s">
        <v>12</v>
      </c>
      <c r="E16716" s="2" t="s">
        <v>74</v>
      </c>
      <c r="F16716" s="2" t="s">
        <v>977</v>
      </c>
      <c r="G16716" s="14" t="n">
        <v>9.5</v>
      </c>
      <c r="H16716" s="14" t="n">
        <v>29.11</v>
      </c>
      <c r="I16716" s="14" t="n">
        <v>9.5</v>
      </c>
      <c r="J16716" s="23" t="n">
        <f aca="false">IF(AND(E16716="Priority",ISNUMBER('Cost model'!N170)),'Cost model'!N170,'Cost model'!M170)</f>
        <v>25.5</v>
      </c>
      <c r="K16716" s="14" t="n">
        <f aca="false">J16716-H16716</f>
        <v>-3.61</v>
      </c>
      <c r="L16716" s="14" t="n">
        <f aca="false">G16716-H16716</f>
        <v>-19.61</v>
      </c>
    </row>
    <row r="16717" customFormat="false" ht="15" hidden="false" customHeight="false" outlineLevel="0" collapsed="false">
      <c r="A16717" s="2" t="s">
        <v>142</v>
      </c>
      <c r="B16717" s="2" t="s">
        <v>142</v>
      </c>
      <c r="C16717" s="2" t="s">
        <v>47</v>
      </c>
      <c r="D16717" s="2" t="s">
        <v>12</v>
      </c>
      <c r="E16717" s="2" t="s">
        <v>74</v>
      </c>
      <c r="F16717" s="2" t="s">
        <v>977</v>
      </c>
      <c r="G16717" s="14" t="n">
        <v>9.5</v>
      </c>
      <c r="H16717" s="14" t="n">
        <v>22.4</v>
      </c>
      <c r="I16717" s="14" t="n">
        <v>9.5</v>
      </c>
      <c r="J16717" s="23" t="n">
        <f aca="false">IF(AND(E16717="Priority",ISNUMBER('Cost model'!N635)),'Cost model'!N635,'Cost model'!M635)</f>
        <v>30.5</v>
      </c>
      <c r="K16717" s="14" t="n">
        <f aca="false">J16717-H16717</f>
        <v>8.1</v>
      </c>
      <c r="L16717" s="14" t="n">
        <f aca="false">G16717-H16717</f>
        <v>-12.9</v>
      </c>
    </row>
    <row r="16718" customFormat="false" ht="15" hidden="false" customHeight="false" outlineLevel="0" collapsed="false">
      <c r="A16718" s="2" t="s">
        <v>124</v>
      </c>
      <c r="B16718" s="2" t="s">
        <v>124</v>
      </c>
      <c r="C16718" s="2" t="s">
        <v>49</v>
      </c>
      <c r="D16718" s="2" t="s">
        <v>14</v>
      </c>
      <c r="E16718" s="2" t="s">
        <v>74</v>
      </c>
      <c r="F16718" s="2" t="s">
        <v>977</v>
      </c>
      <c r="G16718" s="14" t="n">
        <v>85</v>
      </c>
      <c r="H16718" s="14" t="n">
        <v>132.25</v>
      </c>
      <c r="I16718" s="14" t="n">
        <v>85</v>
      </c>
      <c r="J16718" s="23" t="n">
        <f aca="false">IF(AND(E16718="Priority",ISNUMBER('Cost model'!N328)),'Cost model'!N328,'Cost model'!M328)</f>
        <v>175</v>
      </c>
      <c r="K16718" s="14" t="n">
        <f aca="false">J16718-H16718</f>
        <v>42.75</v>
      </c>
      <c r="L16718" s="14" t="n">
        <f aca="false">G16718-H16718</f>
        <v>-47.25</v>
      </c>
    </row>
    <row r="16719" customFormat="false" ht="15" hidden="false" customHeight="false" outlineLevel="0" collapsed="false">
      <c r="A16719" s="2" t="s">
        <v>142</v>
      </c>
      <c r="B16719" s="2" t="s">
        <v>142</v>
      </c>
      <c r="C16719" s="2" t="s">
        <v>47</v>
      </c>
      <c r="D16719" s="2" t="s">
        <v>12</v>
      </c>
      <c r="E16719" s="2" t="s">
        <v>83</v>
      </c>
      <c r="F16719" s="2" t="s">
        <v>977</v>
      </c>
      <c r="G16719" s="14" t="n">
        <v>19.5</v>
      </c>
      <c r="H16719" s="14" t="n">
        <v>27.7</v>
      </c>
      <c r="I16719" s="14" t="n">
        <v>19.5</v>
      </c>
      <c r="J16719" s="23" t="n">
        <f aca="false">IF(AND(E16719="Priority",ISNUMBER('Cost model'!N635)),'Cost model'!N635,'Cost model'!M635)</f>
        <v>40</v>
      </c>
      <c r="K16719" s="14" t="n">
        <f aca="false">J16719-H16719</f>
        <v>12.3</v>
      </c>
      <c r="L16719" s="14" t="n">
        <f aca="false">G16719-H16719</f>
        <v>-8.2</v>
      </c>
    </row>
    <row r="16720" customFormat="false" ht="15" hidden="false" customHeight="false" outlineLevel="0" collapsed="false">
      <c r="A16720" s="2" t="s">
        <v>142</v>
      </c>
      <c r="B16720" s="2" t="s">
        <v>142</v>
      </c>
      <c r="C16720" s="2" t="s">
        <v>48</v>
      </c>
      <c r="D16720" s="2" t="s">
        <v>10</v>
      </c>
      <c r="E16720" s="2" t="s">
        <v>74</v>
      </c>
      <c r="F16720" s="2" t="s">
        <v>977</v>
      </c>
      <c r="G16720" s="14" t="n">
        <v>12.5</v>
      </c>
      <c r="H16720" s="14" t="n">
        <v>22.99</v>
      </c>
      <c r="I16720" s="14" t="n">
        <v>12.5</v>
      </c>
      <c r="J16720" s="23" t="n">
        <f aca="false">IF(AND(E16720="Priority",ISNUMBER('Cost model'!N633)),'Cost model'!N633,'Cost model'!M633)</f>
        <v>11.5</v>
      </c>
      <c r="K16720" s="14" t="n">
        <f aca="false">J16720-H16720</f>
        <v>-11.49</v>
      </c>
      <c r="L16720" s="14" t="n">
        <f aca="false">G16720-H16720</f>
        <v>-10.49</v>
      </c>
    </row>
    <row r="16721" customFormat="false" ht="15" hidden="false" customHeight="false" outlineLevel="0" collapsed="false">
      <c r="A16721" s="2" t="s">
        <v>174</v>
      </c>
      <c r="B16721" s="2" t="s">
        <v>174</v>
      </c>
      <c r="C16721" s="2" t="s">
        <v>47</v>
      </c>
      <c r="D16721" s="2" t="s">
        <v>15</v>
      </c>
      <c r="E16721" s="2" t="s">
        <v>74</v>
      </c>
      <c r="F16721" s="2" t="s">
        <v>977</v>
      </c>
      <c r="G16721" s="14" t="n">
        <v>45</v>
      </c>
      <c r="H16721" s="14" t="n">
        <v>182.38</v>
      </c>
      <c r="I16721" s="14" t="n">
        <v>45</v>
      </c>
      <c r="J16721" s="23" t="n">
        <f aca="false">IF(AND(E16721="Priority",ISNUMBER('Cost model'!N179)),'Cost model'!N179,'Cost model'!M179)</f>
        <v>135</v>
      </c>
      <c r="K16721" s="14" t="n">
        <f aca="false">J16721-H16721</f>
        <v>-47.38</v>
      </c>
      <c r="L16721" s="14" t="n">
        <f aca="false">G16721-H16721</f>
        <v>-137.38</v>
      </c>
    </row>
    <row r="16722" customFormat="false" ht="15" hidden="false" customHeight="false" outlineLevel="0" collapsed="false">
      <c r="A16722" s="2" t="s">
        <v>174</v>
      </c>
      <c r="B16722" s="2" t="s">
        <v>174</v>
      </c>
      <c r="C16722" s="2" t="s">
        <v>48</v>
      </c>
      <c r="D16722" s="2" t="s">
        <v>12</v>
      </c>
      <c r="E16722" s="2" t="s">
        <v>74</v>
      </c>
      <c r="F16722" s="2" t="s">
        <v>977</v>
      </c>
      <c r="G16722" s="14" t="n">
        <v>12.5</v>
      </c>
      <c r="H16722" s="14" t="n">
        <v>60.7</v>
      </c>
      <c r="I16722" s="14" t="n">
        <v>12.5</v>
      </c>
      <c r="J16722" s="23" t="n">
        <f aca="false">IF(AND(E16722="Priority",ISNUMBER('Cost model'!N171)),'Cost model'!N171,'Cost model'!M171)</f>
        <v>40</v>
      </c>
      <c r="K16722" s="14" t="n">
        <f aca="false">J16722-H16722</f>
        <v>-20.7</v>
      </c>
      <c r="L16722" s="14" t="n">
        <f aca="false">G16722-H16722</f>
        <v>-48.2</v>
      </c>
    </row>
    <row r="16723" customFormat="false" ht="15" hidden="false" customHeight="false" outlineLevel="0" collapsed="false">
      <c r="A16723" s="2" t="s">
        <v>124</v>
      </c>
      <c r="B16723" s="2" t="s">
        <v>142</v>
      </c>
      <c r="C16723" s="2" t="s">
        <v>48</v>
      </c>
      <c r="D16723" s="2" t="s">
        <v>12</v>
      </c>
      <c r="E16723" s="2" t="s">
        <v>74</v>
      </c>
      <c r="F16723" s="2" t="s">
        <v>976</v>
      </c>
      <c r="G16723" s="14" t="n">
        <v>12.5</v>
      </c>
      <c r="H16723" s="14" t="n">
        <v>31.91</v>
      </c>
      <c r="I16723" s="14" t="n">
        <v>19.5</v>
      </c>
      <c r="J16723" s="23" t="n">
        <f aca="false">IF(AND(E16723="Priority",ISNUMBER('Cost model'!N336)),'Cost model'!N336,'Cost model'!M336)</f>
        <v>50</v>
      </c>
      <c r="K16723" s="14" t="n">
        <f aca="false">J16723-H16723</f>
        <v>18.09</v>
      </c>
      <c r="L16723" s="14" t="n">
        <f aca="false">G16723-H16723</f>
        <v>-19.41</v>
      </c>
    </row>
    <row r="16724" customFormat="false" ht="15" hidden="false" customHeight="false" outlineLevel="0" collapsed="false">
      <c r="A16724" s="2" t="s">
        <v>174</v>
      </c>
      <c r="B16724" s="2" t="s">
        <v>205</v>
      </c>
      <c r="C16724" s="2" t="s">
        <v>48</v>
      </c>
      <c r="D16724" s="2" t="s">
        <v>12</v>
      </c>
      <c r="E16724" s="2" t="s">
        <v>74</v>
      </c>
      <c r="F16724" s="2" t="s">
        <v>976</v>
      </c>
      <c r="G16724" s="14" t="n">
        <v>12.5</v>
      </c>
      <c r="H16724" s="14" t="n">
        <v>100.24</v>
      </c>
      <c r="I16724" s="14" t="n">
        <v>24.5</v>
      </c>
      <c r="J16724" s="23" t="n">
        <f aca="false">IF(AND(E16724="Priority",ISNUMBER('Cost model'!N186)),'Cost model'!N186,'Cost model'!M186)</f>
        <v>60</v>
      </c>
      <c r="K16724" s="14" t="n">
        <f aca="false">J16724-H16724</f>
        <v>-40.24</v>
      </c>
      <c r="L16724" s="14" t="n">
        <f aca="false">G16724-H16724</f>
        <v>-87.74</v>
      </c>
    </row>
    <row r="16725" customFormat="false" ht="15" hidden="false" customHeight="false" outlineLevel="0" collapsed="false">
      <c r="A16725" s="2" t="s">
        <v>142</v>
      </c>
      <c r="B16725" s="2" t="s">
        <v>124</v>
      </c>
      <c r="C16725" s="2" t="s">
        <v>48</v>
      </c>
      <c r="D16725" s="2" t="s">
        <v>12</v>
      </c>
      <c r="E16725" s="2" t="s">
        <v>74</v>
      </c>
      <c r="F16725" s="2" t="s">
        <v>976</v>
      </c>
      <c r="G16725" s="14" t="n">
        <v>12.5</v>
      </c>
      <c r="H16725" s="14" t="n">
        <v>44.43</v>
      </c>
      <c r="I16725" s="14" t="n">
        <v>19.5</v>
      </c>
      <c r="J16725" s="23" t="n">
        <f aca="false">IF(AND(E16725="Priority",ISNUMBER('Cost model'!N666)),'Cost model'!N666,'Cost model'!M666)</f>
        <v>45</v>
      </c>
      <c r="K16725" s="14" t="n">
        <f aca="false">J16725-H16725</f>
        <v>0.57</v>
      </c>
      <c r="L16725" s="14" t="n">
        <f aca="false">G16725-H16725</f>
        <v>-31.93</v>
      </c>
    </row>
    <row r="16726" customFormat="false" ht="15" hidden="false" customHeight="false" outlineLevel="0" collapsed="false">
      <c r="A16726" s="2" t="s">
        <v>174</v>
      </c>
      <c r="B16726" s="2" t="s">
        <v>174</v>
      </c>
      <c r="C16726" s="2" t="s">
        <v>48</v>
      </c>
      <c r="D16726" s="2" t="s">
        <v>10</v>
      </c>
      <c r="E16726" s="2" t="s">
        <v>74</v>
      </c>
      <c r="F16726" s="2" t="s">
        <v>977</v>
      </c>
      <c r="G16726" s="14" t="n">
        <v>12.5</v>
      </c>
      <c r="H16726" s="14" t="n">
        <v>10.34</v>
      </c>
      <c r="I16726" s="14" t="n">
        <v>12.5</v>
      </c>
      <c r="J16726" s="23" t="n">
        <f aca="false">IF(AND(E16726="Priority",ISNUMBER('Cost model'!N168)),'Cost model'!N168,'Cost model'!M168)</f>
        <v>13.5</v>
      </c>
      <c r="K16726" s="14" t="n">
        <f aca="false">J16726-H16726</f>
        <v>3.16</v>
      </c>
      <c r="L16726" s="14" t="n">
        <f aca="false">G16726-H16726</f>
        <v>2.16</v>
      </c>
    </row>
    <row r="16727" customFormat="false" ht="15" hidden="false" customHeight="false" outlineLevel="0" collapsed="false">
      <c r="A16727" s="2" t="s">
        <v>221</v>
      </c>
      <c r="B16727" s="2" t="s">
        <v>221</v>
      </c>
      <c r="C16727" s="2" t="s">
        <v>47</v>
      </c>
      <c r="D16727" s="2" t="s">
        <v>10</v>
      </c>
      <c r="E16727" s="2" t="s">
        <v>74</v>
      </c>
      <c r="F16727" s="2" t="s">
        <v>977</v>
      </c>
      <c r="G16727" s="14" t="n">
        <v>9.5</v>
      </c>
      <c r="H16727" s="14" t="n">
        <v>6.66</v>
      </c>
      <c r="I16727" s="14" t="n">
        <v>9.5</v>
      </c>
      <c r="J16727" s="23" t="n">
        <f aca="false">IF(AND(E16727="Priority",ISNUMBER('Cost model'!N737)),'Cost model'!N737,'Cost model'!M737)</f>
        <v>8.5</v>
      </c>
      <c r="K16727" s="14" t="n">
        <f aca="false">J16727-H16727</f>
        <v>1.84</v>
      </c>
      <c r="L16727" s="14" t="n">
        <f aca="false">G16727-H16727</f>
        <v>2.84</v>
      </c>
    </row>
    <row r="16728" customFormat="false" ht="15" hidden="false" customHeight="false" outlineLevel="0" collapsed="false">
      <c r="A16728" s="2" t="s">
        <v>124</v>
      </c>
      <c r="B16728" s="2" t="s">
        <v>174</v>
      </c>
      <c r="C16728" s="2" t="s">
        <v>48</v>
      </c>
      <c r="D16728" s="2" t="s">
        <v>10</v>
      </c>
      <c r="E16728" s="2" t="s">
        <v>74</v>
      </c>
      <c r="F16728" s="2" t="s">
        <v>976</v>
      </c>
      <c r="G16728" s="14" t="n">
        <v>12.5</v>
      </c>
      <c r="H16728" s="14" t="n">
        <v>48.52</v>
      </c>
      <c r="I16728" s="14" t="n">
        <v>14.5</v>
      </c>
      <c r="J16728" s="23" t="n">
        <f aca="false">IF(AND(E16728="Priority",ISNUMBER('Cost model'!N363)),'Cost model'!N363,'Cost model'!M363)</f>
        <v>15.5</v>
      </c>
      <c r="K16728" s="14" t="n">
        <f aca="false">J16728-H16728</f>
        <v>-33.02</v>
      </c>
      <c r="L16728" s="14" t="n">
        <f aca="false">G16728-H16728</f>
        <v>-36.02</v>
      </c>
    </row>
    <row r="16729" customFormat="false" ht="15" hidden="false" customHeight="false" outlineLevel="0" collapsed="false">
      <c r="A16729" s="2" t="s">
        <v>174</v>
      </c>
      <c r="B16729" s="2" t="s">
        <v>174</v>
      </c>
      <c r="C16729" s="2" t="s">
        <v>48</v>
      </c>
      <c r="D16729" s="2" t="s">
        <v>10</v>
      </c>
      <c r="E16729" s="2" t="s">
        <v>74</v>
      </c>
      <c r="F16729" s="2" t="s">
        <v>977</v>
      </c>
      <c r="G16729" s="14" t="n">
        <v>12.5</v>
      </c>
      <c r="H16729" s="14" t="n">
        <v>26.02</v>
      </c>
      <c r="I16729" s="14" t="n">
        <v>12.5</v>
      </c>
      <c r="J16729" s="23" t="n">
        <f aca="false">IF(AND(E16729="Priority",ISNUMBER('Cost model'!N168)),'Cost model'!N168,'Cost model'!M168)</f>
        <v>13.5</v>
      </c>
      <c r="K16729" s="14" t="n">
        <f aca="false">J16729-H16729</f>
        <v>-12.52</v>
      </c>
      <c r="L16729" s="14" t="n">
        <f aca="false">G16729-H16729</f>
        <v>-13.52</v>
      </c>
    </row>
    <row r="16730" customFormat="false" ht="15" hidden="false" customHeight="false" outlineLevel="0" collapsed="false">
      <c r="A16730" s="2" t="s">
        <v>221</v>
      </c>
      <c r="B16730" s="2" t="s">
        <v>221</v>
      </c>
      <c r="C16730" s="2" t="s">
        <v>47</v>
      </c>
      <c r="D16730" s="2" t="s">
        <v>10</v>
      </c>
      <c r="E16730" s="2" t="s">
        <v>74</v>
      </c>
      <c r="F16730" s="2" t="s">
        <v>977</v>
      </c>
      <c r="G16730" s="14" t="n">
        <v>9.5</v>
      </c>
      <c r="H16730" s="14" t="n">
        <v>7.95</v>
      </c>
      <c r="I16730" s="14" t="n">
        <v>9.5</v>
      </c>
      <c r="J16730" s="23" t="n">
        <f aca="false">IF(AND(E16730="Priority",ISNUMBER('Cost model'!N737)),'Cost model'!N737,'Cost model'!M737)</f>
        <v>8.5</v>
      </c>
      <c r="K16730" s="14" t="n">
        <f aca="false">J16730-H16730</f>
        <v>0.55</v>
      </c>
      <c r="L16730" s="14" t="n">
        <f aca="false">G16730-H16730</f>
        <v>1.55</v>
      </c>
    </row>
    <row r="16731" customFormat="false" ht="15" hidden="false" customHeight="false" outlineLevel="0" collapsed="false">
      <c r="A16731" s="2" t="s">
        <v>124</v>
      </c>
      <c r="B16731" s="2" t="s">
        <v>174</v>
      </c>
      <c r="C16731" s="2" t="s">
        <v>48</v>
      </c>
      <c r="D16731" s="2" t="s">
        <v>12</v>
      </c>
      <c r="E16731" s="2" t="s">
        <v>74</v>
      </c>
      <c r="F16731" s="2" t="s">
        <v>976</v>
      </c>
      <c r="G16731" s="14" t="n">
        <v>12.5</v>
      </c>
      <c r="H16731" s="14" t="n">
        <v>67.94</v>
      </c>
      <c r="I16731" s="14" t="n">
        <v>19.5</v>
      </c>
      <c r="J16731" s="23" t="n">
        <f aca="false">IF(AND(E16731="Priority",ISNUMBER('Cost model'!N366)),'Cost model'!N366,'Cost model'!M366)</f>
        <v>55</v>
      </c>
      <c r="K16731" s="14" t="n">
        <f aca="false">J16731-H16731</f>
        <v>-12.94</v>
      </c>
      <c r="L16731" s="14" t="n">
        <f aca="false">G16731-H16731</f>
        <v>-55.44</v>
      </c>
    </row>
    <row r="16732" customFormat="false" ht="15" hidden="false" customHeight="false" outlineLevel="0" collapsed="false">
      <c r="A16732" s="2" t="s">
        <v>124</v>
      </c>
      <c r="B16732" s="2" t="s">
        <v>124</v>
      </c>
      <c r="C16732" s="2" t="s">
        <v>48</v>
      </c>
      <c r="D16732" s="2" t="s">
        <v>10</v>
      </c>
      <c r="E16732" s="2" t="s">
        <v>74</v>
      </c>
      <c r="F16732" s="2" t="s">
        <v>977</v>
      </c>
      <c r="G16732" s="14" t="n">
        <v>12.5</v>
      </c>
      <c r="H16732" s="14" t="n">
        <v>12.24</v>
      </c>
      <c r="I16732" s="14" t="n">
        <v>12.5</v>
      </c>
      <c r="J16732" s="23" t="n">
        <f aca="false">IF(AND(E16732="Priority",ISNUMBER('Cost model'!N318)),'Cost model'!N318,'Cost model'!M318)</f>
        <v>14.5</v>
      </c>
      <c r="K16732" s="14" t="n">
        <f aca="false">J16732-H16732</f>
        <v>2.26</v>
      </c>
      <c r="L16732" s="14" t="n">
        <f aca="false">G16732-H16732</f>
        <v>0.26</v>
      </c>
    </row>
    <row r="16733" customFormat="false" ht="15" hidden="false" customHeight="false" outlineLevel="0" collapsed="false">
      <c r="A16733" s="2" t="s">
        <v>221</v>
      </c>
      <c r="B16733" s="2" t="s">
        <v>221</v>
      </c>
      <c r="C16733" s="2" t="s">
        <v>49</v>
      </c>
      <c r="D16733" s="2" t="s">
        <v>14</v>
      </c>
      <c r="E16733" s="2" t="s">
        <v>74</v>
      </c>
      <c r="F16733" s="2" t="s">
        <v>977</v>
      </c>
      <c r="G16733" s="14" t="n">
        <v>125</v>
      </c>
      <c r="H16733" s="14" t="n">
        <v>351.33</v>
      </c>
      <c r="I16733" s="14" t="n">
        <v>125</v>
      </c>
      <c r="J16733" s="23" t="n">
        <f aca="false">IF(AND(E16733="Priority",ISNUMBER('Cost model'!N748)),'Cost model'!N748,'Cost model'!M748)</f>
        <v>235</v>
      </c>
      <c r="K16733" s="14" t="n">
        <f aca="false">J16733-H16733</f>
        <v>-116.33</v>
      </c>
      <c r="L16733" s="14" t="n">
        <f aca="false">G16733-H16733</f>
        <v>-226.33</v>
      </c>
    </row>
    <row r="16734" customFormat="false" ht="15" hidden="false" customHeight="false" outlineLevel="0" collapsed="false">
      <c r="A16734" s="2" t="s">
        <v>124</v>
      </c>
      <c r="B16734" s="2" t="s">
        <v>124</v>
      </c>
      <c r="C16734" s="2" t="s">
        <v>47</v>
      </c>
      <c r="D16734" s="2" t="s">
        <v>12</v>
      </c>
      <c r="E16734" s="2" t="s">
        <v>83</v>
      </c>
      <c r="F16734" s="2" t="s">
        <v>977</v>
      </c>
      <c r="G16734" s="14" t="n">
        <v>19.5</v>
      </c>
      <c r="H16734" s="14" t="n">
        <v>31.03</v>
      </c>
      <c r="I16734" s="14" t="n">
        <v>19.5</v>
      </c>
      <c r="J16734" s="23" t="n">
        <f aca="false">IF(AND(E16734="Priority",ISNUMBER('Cost model'!N320)),'Cost model'!N320,'Cost model'!M320)</f>
        <v>35</v>
      </c>
      <c r="K16734" s="14" t="n">
        <f aca="false">J16734-H16734</f>
        <v>3.97</v>
      </c>
      <c r="L16734" s="14" t="n">
        <f aca="false">G16734-H16734</f>
        <v>-11.53</v>
      </c>
    </row>
    <row r="16735" customFormat="false" ht="15" hidden="false" customHeight="false" outlineLevel="0" collapsed="false">
      <c r="A16735" s="2" t="s">
        <v>174</v>
      </c>
      <c r="B16735" s="2" t="s">
        <v>174</v>
      </c>
      <c r="C16735" s="2" t="s">
        <v>47</v>
      </c>
      <c r="D16735" s="2" t="s">
        <v>10</v>
      </c>
      <c r="E16735" s="2" t="s">
        <v>83</v>
      </c>
      <c r="F16735" s="2" t="s">
        <v>977</v>
      </c>
      <c r="G16735" s="14" t="n">
        <v>14.5</v>
      </c>
      <c r="H16735" s="14" t="n">
        <v>8.98</v>
      </c>
      <c r="I16735" s="14" t="n">
        <v>14.5</v>
      </c>
      <c r="J16735" s="23" t="n">
        <f aca="false">IF(AND(E16735="Priority",ISNUMBER('Cost model'!N167)),'Cost model'!N167,'Cost model'!M167)</f>
        <v>13.5</v>
      </c>
      <c r="K16735" s="14" t="n">
        <f aca="false">J16735-H16735</f>
        <v>4.52</v>
      </c>
      <c r="L16735" s="14" t="n">
        <f aca="false">G16735-H16735</f>
        <v>5.52</v>
      </c>
    </row>
    <row r="16736" customFormat="false" ht="15" hidden="false" customHeight="false" outlineLevel="0" collapsed="false">
      <c r="A16736" s="2" t="s">
        <v>158</v>
      </c>
      <c r="B16736" s="2" t="s">
        <v>124</v>
      </c>
      <c r="C16736" s="2" t="s">
        <v>47</v>
      </c>
      <c r="D16736" s="2" t="s">
        <v>10</v>
      </c>
      <c r="E16736" s="2" t="s">
        <v>74</v>
      </c>
      <c r="F16736" s="2" t="s">
        <v>976</v>
      </c>
      <c r="G16736" s="14" t="n">
        <v>9.5</v>
      </c>
      <c r="H16736" s="14" t="n">
        <v>18.54</v>
      </c>
      <c r="I16736" s="14" t="n">
        <v>14.5</v>
      </c>
      <c r="J16736" s="23" t="n">
        <f aca="false">IF(AND(E16736="Priority",ISNUMBER('Cost model'!N452)),'Cost model'!N452,'Cost model'!M452)</f>
        <v>13.5</v>
      </c>
      <c r="K16736" s="14" t="n">
        <f aca="false">J16736-H16736</f>
        <v>-5.04</v>
      </c>
      <c r="L16736" s="14" t="n">
        <f aca="false">G16736-H16736</f>
        <v>-9.04</v>
      </c>
    </row>
    <row r="16737" customFormat="false" ht="15" hidden="false" customHeight="false" outlineLevel="0" collapsed="false">
      <c r="A16737" s="2" t="s">
        <v>142</v>
      </c>
      <c r="B16737" s="2" t="s">
        <v>142</v>
      </c>
      <c r="C16737" s="2" t="s">
        <v>47</v>
      </c>
      <c r="D16737" s="2" t="s">
        <v>13</v>
      </c>
      <c r="E16737" s="2" t="s">
        <v>74</v>
      </c>
      <c r="F16737" s="2" t="s">
        <v>977</v>
      </c>
      <c r="G16737" s="14" t="n">
        <v>19</v>
      </c>
      <c r="H16737" s="14" t="n">
        <v>33.06</v>
      </c>
      <c r="I16737" s="14" t="n">
        <v>19</v>
      </c>
      <c r="J16737" s="23" t="n">
        <f aca="false">IF(AND(E16737="Priority",ISNUMBER('Cost model'!N638)),'Cost model'!N638,'Cost model'!M638)</f>
        <v>50</v>
      </c>
      <c r="K16737" s="14" t="n">
        <f aca="false">J16737-H16737</f>
        <v>16.94</v>
      </c>
      <c r="L16737" s="14" t="n">
        <f aca="false">G16737-H16737</f>
        <v>-14.06</v>
      </c>
    </row>
    <row r="16738" customFormat="false" ht="15" hidden="false" customHeight="false" outlineLevel="0" collapsed="false">
      <c r="A16738" s="2" t="s">
        <v>174</v>
      </c>
      <c r="B16738" s="2" t="s">
        <v>174</v>
      </c>
      <c r="C16738" s="2" t="s">
        <v>47</v>
      </c>
      <c r="D16738" s="2" t="s">
        <v>12</v>
      </c>
      <c r="E16738" s="2" t="s">
        <v>74</v>
      </c>
      <c r="F16738" s="2" t="s">
        <v>977</v>
      </c>
      <c r="G16738" s="14" t="n">
        <v>9.5</v>
      </c>
      <c r="H16738" s="14" t="n">
        <v>28.73</v>
      </c>
      <c r="I16738" s="14" t="n">
        <v>9.5</v>
      </c>
      <c r="J16738" s="23" t="n">
        <f aca="false">IF(AND(E16738="Priority",ISNUMBER('Cost model'!N170)),'Cost model'!N170,'Cost model'!M170)</f>
        <v>25.5</v>
      </c>
      <c r="K16738" s="14" t="n">
        <f aca="false">J16738-H16738</f>
        <v>-3.23</v>
      </c>
      <c r="L16738" s="14" t="n">
        <f aca="false">G16738-H16738</f>
        <v>-19.23</v>
      </c>
    </row>
    <row r="16739" customFormat="false" ht="15" hidden="false" customHeight="false" outlineLevel="0" collapsed="false">
      <c r="A16739" s="2" t="s">
        <v>174</v>
      </c>
      <c r="B16739" s="2" t="s">
        <v>124</v>
      </c>
      <c r="C16739" s="2" t="s">
        <v>49</v>
      </c>
      <c r="D16739" s="2" t="s">
        <v>10</v>
      </c>
      <c r="E16739" s="2" t="s">
        <v>74</v>
      </c>
      <c r="F16739" s="2" t="s">
        <v>976</v>
      </c>
      <c r="G16739" s="14" t="n">
        <v>17.5</v>
      </c>
      <c r="H16739" s="14" t="n">
        <v>11.74</v>
      </c>
      <c r="I16739" s="14" t="n">
        <v>17.5</v>
      </c>
      <c r="J16739" s="23" t="n">
        <f aca="false">IF(AND(E16739="Priority",ISNUMBER('Cost model'!N109)),'Cost model'!N109,'Cost model'!M109)</f>
        <v>18.5</v>
      </c>
      <c r="K16739" s="14" t="n">
        <f aca="false">J16739-H16739</f>
        <v>6.76</v>
      </c>
      <c r="L16739" s="14" t="n">
        <f aca="false">G16739-H16739</f>
        <v>5.76</v>
      </c>
    </row>
    <row r="16740" customFormat="false" ht="15" hidden="false" customHeight="false" outlineLevel="0" collapsed="false">
      <c r="A16740" s="2" t="s">
        <v>174</v>
      </c>
      <c r="B16740" s="2" t="s">
        <v>174</v>
      </c>
      <c r="C16740" s="2" t="s">
        <v>47</v>
      </c>
      <c r="D16740" s="2" t="s">
        <v>13</v>
      </c>
      <c r="E16740" s="2" t="s">
        <v>74</v>
      </c>
      <c r="F16740" s="2" t="s">
        <v>977</v>
      </c>
      <c r="G16740" s="14" t="n">
        <v>19</v>
      </c>
      <c r="H16740" s="14" t="n">
        <v>85.58</v>
      </c>
      <c r="I16740" s="14" t="n">
        <v>19</v>
      </c>
      <c r="J16740" s="23" t="n">
        <f aca="false">IF(AND(E16740="Priority",ISNUMBER('Cost model'!N173)),'Cost model'!N173,'Cost model'!M173)</f>
        <v>60</v>
      </c>
      <c r="K16740" s="14" t="n">
        <f aca="false">J16740-H16740</f>
        <v>-25.58</v>
      </c>
      <c r="L16740" s="14" t="n">
        <f aca="false">G16740-H16740</f>
        <v>-66.58</v>
      </c>
    </row>
    <row r="16741" customFormat="false" ht="15" hidden="false" customHeight="false" outlineLevel="0" collapsed="false">
      <c r="A16741" s="2" t="s">
        <v>174</v>
      </c>
      <c r="B16741" s="2" t="s">
        <v>174</v>
      </c>
      <c r="C16741" s="2" t="s">
        <v>49</v>
      </c>
      <c r="D16741" s="2" t="s">
        <v>12</v>
      </c>
      <c r="E16741" s="2" t="s">
        <v>74</v>
      </c>
      <c r="F16741" s="2" t="s">
        <v>977</v>
      </c>
      <c r="G16741" s="14" t="n">
        <v>19.5</v>
      </c>
      <c r="H16741" s="14" t="n">
        <v>48.26</v>
      </c>
      <c r="I16741" s="14" t="n">
        <v>19.5</v>
      </c>
      <c r="J16741" s="23" t="n">
        <f aca="false">IF(AND(E16741="Priority",ISNUMBER('Cost model'!N172)),'Cost model'!N172,'Cost model'!M172)</f>
        <v>45</v>
      </c>
      <c r="K16741" s="14" t="n">
        <f aca="false">J16741-H16741</f>
        <v>-3.26</v>
      </c>
      <c r="L16741" s="14" t="n">
        <f aca="false">G16741-H16741</f>
        <v>-28.76</v>
      </c>
    </row>
    <row r="16742" customFormat="false" ht="15" hidden="false" customHeight="false" outlineLevel="0" collapsed="false">
      <c r="A16742" s="2" t="s">
        <v>124</v>
      </c>
      <c r="B16742" s="2" t="s">
        <v>174</v>
      </c>
      <c r="C16742" s="2" t="s">
        <v>47</v>
      </c>
      <c r="D16742" s="2" t="s">
        <v>13</v>
      </c>
      <c r="E16742" s="2" t="s">
        <v>74</v>
      </c>
      <c r="F16742" s="2" t="s">
        <v>976</v>
      </c>
      <c r="G16742" s="14" t="n">
        <v>19</v>
      </c>
      <c r="H16742" s="14" t="n">
        <v>45.38</v>
      </c>
      <c r="I16742" s="14" t="n">
        <v>24.5</v>
      </c>
      <c r="J16742" s="23" t="n">
        <f aca="false">IF(AND(E16742="Priority",ISNUMBER('Cost model'!N368)),'Cost model'!N368,'Cost model'!M368)</f>
        <v>75</v>
      </c>
      <c r="K16742" s="14" t="n">
        <f aca="false">J16742-H16742</f>
        <v>29.62</v>
      </c>
      <c r="L16742" s="14" t="n">
        <f aca="false">G16742-H16742</f>
        <v>-26.38</v>
      </c>
    </row>
    <row r="16743" customFormat="false" ht="15" hidden="false" customHeight="false" outlineLevel="0" collapsed="false">
      <c r="A16743" s="2" t="s">
        <v>124</v>
      </c>
      <c r="B16743" s="2" t="s">
        <v>124</v>
      </c>
      <c r="C16743" s="2" t="s">
        <v>49</v>
      </c>
      <c r="D16743" s="2" t="s">
        <v>10</v>
      </c>
      <c r="E16743" s="2" t="s">
        <v>74</v>
      </c>
      <c r="F16743" s="2" t="s">
        <v>977</v>
      </c>
      <c r="G16743" s="14" t="n">
        <v>17.5</v>
      </c>
      <c r="H16743" s="14" t="n">
        <v>15.31</v>
      </c>
      <c r="I16743" s="14" t="n">
        <v>17.5</v>
      </c>
      <c r="J16743" s="23" t="n">
        <f aca="false">IF(AND(E16743="Priority",ISNUMBER('Cost model'!N319)),'Cost model'!N319,'Cost model'!M319)</f>
        <v>16.5</v>
      </c>
      <c r="K16743" s="14" t="n">
        <f aca="false">J16743-H16743</f>
        <v>1.19</v>
      </c>
      <c r="L16743" s="14" t="n">
        <f aca="false">G16743-H16743</f>
        <v>2.19</v>
      </c>
    </row>
    <row r="16744" customFormat="false" ht="15" hidden="false" customHeight="false" outlineLevel="0" collapsed="false">
      <c r="A16744" s="2" t="s">
        <v>221</v>
      </c>
      <c r="B16744" s="2" t="s">
        <v>221</v>
      </c>
      <c r="C16744" s="2" t="s">
        <v>48</v>
      </c>
      <c r="D16744" s="2" t="s">
        <v>12</v>
      </c>
      <c r="E16744" s="2" t="s">
        <v>83</v>
      </c>
      <c r="F16744" s="2" t="s">
        <v>977</v>
      </c>
      <c r="G16744" s="14" t="n">
        <v>19.5</v>
      </c>
      <c r="H16744" s="14" t="n">
        <v>48.65</v>
      </c>
      <c r="I16744" s="14" t="n">
        <v>19.5</v>
      </c>
      <c r="J16744" s="23" t="n">
        <f aca="false">IF(AND(E16744="Priority",ISNUMBER('Cost model'!N741)),'Cost model'!N741,'Cost model'!M741)</f>
        <v>60</v>
      </c>
      <c r="K16744" s="14" t="n">
        <f aca="false">J16744-H16744</f>
        <v>11.35</v>
      </c>
      <c r="L16744" s="14" t="n">
        <f aca="false">G16744-H16744</f>
        <v>-29.15</v>
      </c>
    </row>
    <row r="16745" customFormat="false" ht="15" hidden="false" customHeight="false" outlineLevel="0" collapsed="false">
      <c r="A16745" s="2" t="s">
        <v>174</v>
      </c>
      <c r="B16745" s="2" t="s">
        <v>174</v>
      </c>
      <c r="C16745" s="2" t="s">
        <v>47</v>
      </c>
      <c r="D16745" s="2" t="s">
        <v>10</v>
      </c>
      <c r="E16745" s="2" t="s">
        <v>74</v>
      </c>
      <c r="F16745" s="2" t="s">
        <v>977</v>
      </c>
      <c r="G16745" s="14" t="n">
        <v>9.5</v>
      </c>
      <c r="H16745" s="14" t="n">
        <v>8.16</v>
      </c>
      <c r="I16745" s="14" t="n">
        <v>9.5</v>
      </c>
      <c r="J16745" s="23" t="n">
        <f aca="false">IF(AND(E16745="Priority",ISNUMBER('Cost model'!N167)),'Cost model'!N167,'Cost model'!M167)</f>
        <v>8.5</v>
      </c>
      <c r="K16745" s="14" t="n">
        <f aca="false">J16745-H16745</f>
        <v>0.34</v>
      </c>
      <c r="L16745" s="14" t="n">
        <f aca="false">G16745-H16745</f>
        <v>1.34</v>
      </c>
    </row>
    <row r="16746" customFormat="false" ht="15" hidden="false" customHeight="false" outlineLevel="0" collapsed="false">
      <c r="A16746" s="2" t="s">
        <v>124</v>
      </c>
      <c r="B16746" s="2" t="s">
        <v>124</v>
      </c>
      <c r="C16746" s="2" t="s">
        <v>48</v>
      </c>
      <c r="D16746" s="2" t="s">
        <v>10</v>
      </c>
      <c r="E16746" s="2" t="s">
        <v>74</v>
      </c>
      <c r="F16746" s="2" t="s">
        <v>977</v>
      </c>
      <c r="G16746" s="14" t="n">
        <v>12.5</v>
      </c>
      <c r="H16746" s="14" t="n">
        <v>41.13</v>
      </c>
      <c r="I16746" s="14" t="n">
        <v>12.5</v>
      </c>
      <c r="J16746" s="23" t="n">
        <f aca="false">IF(AND(E16746="Priority",ISNUMBER('Cost model'!N318)),'Cost model'!N318,'Cost model'!M318)</f>
        <v>14.5</v>
      </c>
      <c r="K16746" s="14" t="n">
        <f aca="false">J16746-H16746</f>
        <v>-26.63</v>
      </c>
      <c r="L16746" s="14" t="n">
        <f aca="false">G16746-H16746</f>
        <v>-28.63</v>
      </c>
    </row>
    <row r="16747" customFormat="false" ht="15" hidden="false" customHeight="false" outlineLevel="0" collapsed="false">
      <c r="A16747" s="2" t="s">
        <v>221</v>
      </c>
      <c r="B16747" s="2" t="s">
        <v>221</v>
      </c>
      <c r="C16747" s="2" t="s">
        <v>47</v>
      </c>
      <c r="D16747" s="2" t="s">
        <v>10</v>
      </c>
      <c r="E16747" s="2" t="s">
        <v>74</v>
      </c>
      <c r="F16747" s="2" t="s">
        <v>977</v>
      </c>
      <c r="G16747" s="14" t="n">
        <v>9.5</v>
      </c>
      <c r="H16747" s="14" t="n">
        <v>7.82</v>
      </c>
      <c r="I16747" s="14" t="n">
        <v>9.5</v>
      </c>
      <c r="J16747" s="23" t="n">
        <f aca="false">IF(AND(E16747="Priority",ISNUMBER('Cost model'!N737)),'Cost model'!N737,'Cost model'!M737)</f>
        <v>8.5</v>
      </c>
      <c r="K16747" s="14" t="n">
        <f aca="false">J16747-H16747</f>
        <v>0.68</v>
      </c>
      <c r="L16747" s="14" t="n">
        <f aca="false">G16747-H16747</f>
        <v>1.68</v>
      </c>
    </row>
    <row r="16748" customFormat="false" ht="15" hidden="false" customHeight="false" outlineLevel="0" collapsed="false">
      <c r="A16748" s="2" t="s">
        <v>124</v>
      </c>
      <c r="B16748" s="2" t="s">
        <v>124</v>
      </c>
      <c r="C16748" s="2" t="s">
        <v>47</v>
      </c>
      <c r="D16748" s="2" t="s">
        <v>12</v>
      </c>
      <c r="E16748" s="2" t="s">
        <v>74</v>
      </c>
      <c r="F16748" s="2" t="s">
        <v>977</v>
      </c>
      <c r="G16748" s="14" t="n">
        <v>9.5</v>
      </c>
      <c r="H16748" s="14" t="n">
        <v>9.03</v>
      </c>
      <c r="I16748" s="14" t="n">
        <v>9.5</v>
      </c>
      <c r="J16748" s="23" t="n">
        <f aca="false">IF(AND(E16748="Priority",ISNUMBER('Cost model'!N320)),'Cost model'!N320,'Cost model'!M320)</f>
        <v>24.5</v>
      </c>
      <c r="K16748" s="14" t="n">
        <f aca="false">J16748-H16748</f>
        <v>15.47</v>
      </c>
      <c r="L16748" s="14" t="n">
        <f aca="false">G16748-H16748</f>
        <v>0.470000000000001</v>
      </c>
    </row>
    <row r="16749" customFormat="false" ht="15" hidden="false" customHeight="false" outlineLevel="0" collapsed="false">
      <c r="A16749" s="2" t="s">
        <v>158</v>
      </c>
      <c r="B16749" s="2" t="s">
        <v>158</v>
      </c>
      <c r="C16749" s="2" t="s">
        <v>48</v>
      </c>
      <c r="D16749" s="2" t="s">
        <v>12</v>
      </c>
      <c r="E16749" s="2" t="s">
        <v>83</v>
      </c>
      <c r="F16749" s="2" t="s">
        <v>977</v>
      </c>
      <c r="G16749" s="14" t="n">
        <v>19.5</v>
      </c>
      <c r="H16749" s="14" t="n">
        <v>17.45</v>
      </c>
      <c r="I16749" s="14" t="n">
        <v>19.5</v>
      </c>
      <c r="J16749" s="23" t="n">
        <f aca="false">IF(AND(E16749="Priority",ISNUMBER('Cost model'!N426)),'Cost model'!N426,'Cost model'!M426)</f>
        <v>27.5</v>
      </c>
      <c r="K16749" s="14" t="n">
        <f aca="false">J16749-H16749</f>
        <v>10.05</v>
      </c>
      <c r="L16749" s="14" t="n">
        <f aca="false">G16749-H16749</f>
        <v>2.05</v>
      </c>
    </row>
    <row r="16750" customFormat="false" ht="15" hidden="false" customHeight="false" outlineLevel="0" collapsed="false">
      <c r="A16750" s="2" t="s">
        <v>221</v>
      </c>
      <c r="B16750" s="2" t="s">
        <v>221</v>
      </c>
      <c r="C16750" s="2" t="s">
        <v>47</v>
      </c>
      <c r="D16750" s="2" t="s">
        <v>15</v>
      </c>
      <c r="E16750" s="2" t="s">
        <v>74</v>
      </c>
      <c r="F16750" s="2" t="s">
        <v>977</v>
      </c>
      <c r="G16750" s="14" t="n">
        <v>45</v>
      </c>
      <c r="H16750" s="14" t="n">
        <v>85.33</v>
      </c>
      <c r="I16750" s="14" t="n">
        <v>45</v>
      </c>
      <c r="J16750" s="23" t="n">
        <f aca="false">IF(AND(E16750="Priority",ISNUMBER('Cost model'!N749)),'Cost model'!N749,'Cost model'!M749)</f>
        <v>110</v>
      </c>
      <c r="K16750" s="14" t="n">
        <f aca="false">J16750-H16750</f>
        <v>24.67</v>
      </c>
      <c r="L16750" s="14" t="n">
        <f aca="false">G16750-H16750</f>
        <v>-40.33</v>
      </c>
    </row>
    <row r="16751" customFormat="false" ht="15" hidden="false" customHeight="false" outlineLevel="0" collapsed="false">
      <c r="A16751" s="2" t="s">
        <v>124</v>
      </c>
      <c r="B16751" s="2" t="s">
        <v>124</v>
      </c>
      <c r="C16751" s="2" t="s">
        <v>48</v>
      </c>
      <c r="D16751" s="2" t="s">
        <v>12</v>
      </c>
      <c r="E16751" s="2" t="s">
        <v>74</v>
      </c>
      <c r="F16751" s="2" t="s">
        <v>977</v>
      </c>
      <c r="G16751" s="14" t="n">
        <v>12.5</v>
      </c>
      <c r="H16751" s="14" t="n">
        <v>48.94</v>
      </c>
      <c r="I16751" s="14" t="n">
        <v>12.5</v>
      </c>
      <c r="J16751" s="23" t="n">
        <f aca="false">IF(AND(E16751="Priority",ISNUMBER('Cost model'!N321)),'Cost model'!N321,'Cost model'!M321)</f>
        <v>40</v>
      </c>
      <c r="K16751" s="14" t="n">
        <f aca="false">J16751-H16751</f>
        <v>-8.94</v>
      </c>
      <c r="L16751" s="14" t="n">
        <f aca="false">G16751-H16751</f>
        <v>-36.44</v>
      </c>
    </row>
    <row r="16752" customFormat="false" ht="15" hidden="false" customHeight="false" outlineLevel="0" collapsed="false">
      <c r="A16752" s="2" t="s">
        <v>221</v>
      </c>
      <c r="B16752" s="2" t="s">
        <v>221</v>
      </c>
      <c r="C16752" s="2" t="s">
        <v>47</v>
      </c>
      <c r="D16752" s="2" t="s">
        <v>10</v>
      </c>
      <c r="E16752" s="2" t="s">
        <v>74</v>
      </c>
      <c r="F16752" s="2" t="s">
        <v>977</v>
      </c>
      <c r="G16752" s="14" t="n">
        <v>9.5</v>
      </c>
      <c r="H16752" s="14" t="n">
        <v>7.82</v>
      </c>
      <c r="I16752" s="14" t="n">
        <v>9.5</v>
      </c>
      <c r="J16752" s="23" t="n">
        <f aca="false">IF(AND(E16752="Priority",ISNUMBER('Cost model'!N737)),'Cost model'!N737,'Cost model'!M737)</f>
        <v>8.5</v>
      </c>
      <c r="K16752" s="14" t="n">
        <f aca="false">J16752-H16752</f>
        <v>0.68</v>
      </c>
      <c r="L16752" s="14" t="n">
        <f aca="false">G16752-H16752</f>
        <v>1.68</v>
      </c>
    </row>
    <row r="16753" customFormat="false" ht="15" hidden="false" customHeight="false" outlineLevel="0" collapsed="false">
      <c r="A16753" s="2" t="s">
        <v>205</v>
      </c>
      <c r="B16753" s="2" t="s">
        <v>205</v>
      </c>
      <c r="C16753" s="2" t="s">
        <v>48</v>
      </c>
      <c r="D16753" s="2" t="s">
        <v>10</v>
      </c>
      <c r="E16753" s="2" t="s">
        <v>74</v>
      </c>
      <c r="F16753" s="2" t="s">
        <v>977</v>
      </c>
      <c r="G16753" s="14" t="n">
        <v>14.5</v>
      </c>
      <c r="H16753" s="14" t="n">
        <v>12.27</v>
      </c>
      <c r="I16753" s="14" t="n">
        <v>12.5</v>
      </c>
      <c r="J16753" s="23" t="n">
        <f aca="false">IF(AND(E16753="Priority",ISNUMBER('Cost model'!N528)),'Cost model'!N528,'Cost model'!M528)</f>
        <v>13.5</v>
      </c>
      <c r="K16753" s="14" t="n">
        <f aca="false">J16753-H16753</f>
        <v>1.23</v>
      </c>
      <c r="L16753" s="14" t="n">
        <f aca="false">G16753-H16753</f>
        <v>2.23</v>
      </c>
    </row>
    <row r="16754" customFormat="false" ht="15" hidden="false" customHeight="false" outlineLevel="0" collapsed="false">
      <c r="A16754" s="2" t="s">
        <v>158</v>
      </c>
      <c r="B16754" s="2" t="s">
        <v>158</v>
      </c>
      <c r="C16754" s="2" t="s">
        <v>47</v>
      </c>
      <c r="D16754" s="2" t="s">
        <v>12</v>
      </c>
      <c r="E16754" s="2" t="s">
        <v>83</v>
      </c>
      <c r="F16754" s="2" t="s">
        <v>977</v>
      </c>
      <c r="G16754" s="14" t="n">
        <v>19.5</v>
      </c>
      <c r="H16754" s="14" t="n">
        <v>14.42</v>
      </c>
      <c r="I16754" s="14" t="n">
        <v>19.5</v>
      </c>
      <c r="J16754" s="23" t="n">
        <f aca="false">IF(AND(E16754="Priority",ISNUMBER('Cost model'!N425)),'Cost model'!N425,'Cost model'!M425)</f>
        <v>19.5</v>
      </c>
      <c r="K16754" s="14" t="n">
        <f aca="false">J16754-H16754</f>
        <v>5.08</v>
      </c>
      <c r="L16754" s="14" t="n">
        <f aca="false">G16754-H16754</f>
        <v>5.08</v>
      </c>
    </row>
    <row r="16755" customFormat="false" ht="15" hidden="false" customHeight="false" outlineLevel="0" collapsed="false">
      <c r="A16755" s="2" t="s">
        <v>142</v>
      </c>
      <c r="B16755" s="2" t="s">
        <v>158</v>
      </c>
      <c r="C16755" s="2" t="s">
        <v>47</v>
      </c>
      <c r="D16755" s="2" t="s">
        <v>10</v>
      </c>
      <c r="E16755" s="2" t="s">
        <v>74</v>
      </c>
      <c r="F16755" s="2" t="s">
        <v>976</v>
      </c>
      <c r="G16755" s="14" t="n">
        <v>9.5</v>
      </c>
      <c r="H16755" s="14" t="n">
        <v>49.6</v>
      </c>
      <c r="I16755" s="14" t="n">
        <v>14.5</v>
      </c>
      <c r="J16755" s="23" t="n">
        <f aca="false">IF(AND(E16755="Priority",ISNUMBER('Cost model'!N647)),'Cost model'!N647,'Cost model'!M647)</f>
        <v>13.5</v>
      </c>
      <c r="K16755" s="14" t="n">
        <f aca="false">J16755-H16755</f>
        <v>-36.1</v>
      </c>
      <c r="L16755" s="14" t="n">
        <f aca="false">G16755-H16755</f>
        <v>-40.1</v>
      </c>
    </row>
    <row r="16756" customFormat="false" ht="15" hidden="false" customHeight="false" outlineLevel="0" collapsed="false">
      <c r="A16756" s="2" t="s">
        <v>158</v>
      </c>
      <c r="B16756" s="2" t="s">
        <v>174</v>
      </c>
      <c r="C16756" s="2" t="s">
        <v>47</v>
      </c>
      <c r="D16756" s="2" t="s">
        <v>10</v>
      </c>
      <c r="E16756" s="2" t="s">
        <v>74</v>
      </c>
      <c r="F16756" s="2" t="s">
        <v>976</v>
      </c>
      <c r="G16756" s="14" t="n">
        <v>9.5</v>
      </c>
      <c r="H16756" s="14" t="n">
        <v>7.98</v>
      </c>
      <c r="I16756" s="14" t="n">
        <v>14.5</v>
      </c>
      <c r="J16756" s="23" t="n">
        <f aca="false">IF(AND(E16756="Priority",ISNUMBER('Cost model'!N482)),'Cost model'!N482,'Cost model'!M482)</f>
        <v>8.5</v>
      </c>
      <c r="K16756" s="14" t="n">
        <f aca="false">J16756-H16756</f>
        <v>0.52</v>
      </c>
      <c r="L16756" s="14" t="n">
        <f aca="false">G16756-H16756</f>
        <v>1.52</v>
      </c>
    </row>
    <row r="16757" customFormat="false" ht="15" hidden="false" customHeight="false" outlineLevel="0" collapsed="false">
      <c r="A16757" s="2" t="s">
        <v>124</v>
      </c>
      <c r="B16757" s="2" t="s">
        <v>124</v>
      </c>
      <c r="C16757" s="2" t="s">
        <v>49</v>
      </c>
      <c r="D16757" s="2" t="s">
        <v>10</v>
      </c>
      <c r="E16757" s="2" t="s">
        <v>74</v>
      </c>
      <c r="F16757" s="2" t="s">
        <v>977</v>
      </c>
      <c r="G16757" s="14" t="n">
        <v>17.5</v>
      </c>
      <c r="H16757" s="14" t="n">
        <v>46.89</v>
      </c>
      <c r="I16757" s="14" t="n">
        <v>17.5</v>
      </c>
      <c r="J16757" s="23" t="n">
        <f aca="false">IF(AND(E16757="Priority",ISNUMBER('Cost model'!N319)),'Cost model'!N319,'Cost model'!M319)</f>
        <v>16.5</v>
      </c>
      <c r="K16757" s="14" t="n">
        <f aca="false">J16757-H16757</f>
        <v>-30.39</v>
      </c>
      <c r="L16757" s="14" t="n">
        <f aca="false">G16757-H16757</f>
        <v>-29.39</v>
      </c>
    </row>
    <row r="16758" customFormat="false" ht="15" hidden="false" customHeight="false" outlineLevel="0" collapsed="false">
      <c r="A16758" s="2" t="s">
        <v>124</v>
      </c>
      <c r="B16758" s="2" t="s">
        <v>124</v>
      </c>
      <c r="C16758" s="2" t="s">
        <v>49</v>
      </c>
      <c r="D16758" s="2" t="s">
        <v>13</v>
      </c>
      <c r="E16758" s="2" t="s">
        <v>74</v>
      </c>
      <c r="F16758" s="2" t="s">
        <v>977</v>
      </c>
      <c r="G16758" s="14" t="n">
        <v>50</v>
      </c>
      <c r="H16758" s="14" t="n">
        <v>55.43</v>
      </c>
      <c r="I16758" s="14" t="n">
        <v>50</v>
      </c>
      <c r="J16758" s="23" t="n">
        <f aca="false">IF(AND(E16758="Priority",ISNUMBER('Cost model'!N325)),'Cost model'!N325,'Cost model'!M325)</f>
        <v>110</v>
      </c>
      <c r="K16758" s="14" t="n">
        <f aca="false">J16758-H16758</f>
        <v>54.57</v>
      </c>
      <c r="L16758" s="14" t="n">
        <f aca="false">G16758-H16758</f>
        <v>-5.43</v>
      </c>
    </row>
    <row r="16759" customFormat="false" ht="15" hidden="false" customHeight="false" outlineLevel="0" collapsed="false">
      <c r="A16759" s="2" t="s">
        <v>124</v>
      </c>
      <c r="B16759" s="2" t="s">
        <v>174</v>
      </c>
      <c r="C16759" s="2" t="s">
        <v>48</v>
      </c>
      <c r="D16759" s="2" t="s">
        <v>12</v>
      </c>
      <c r="E16759" s="2" t="s">
        <v>74</v>
      </c>
      <c r="F16759" s="2" t="s">
        <v>976</v>
      </c>
      <c r="G16759" s="14" t="n">
        <v>12.5</v>
      </c>
      <c r="H16759" s="14" t="n">
        <v>44.2</v>
      </c>
      <c r="I16759" s="14" t="n">
        <v>19.5</v>
      </c>
      <c r="J16759" s="23" t="n">
        <f aca="false">IF(AND(E16759="Priority",ISNUMBER('Cost model'!N366)),'Cost model'!N366,'Cost model'!M366)</f>
        <v>55</v>
      </c>
      <c r="K16759" s="14" t="n">
        <f aca="false">J16759-H16759</f>
        <v>10.8</v>
      </c>
      <c r="L16759" s="14" t="n">
        <f aca="false">G16759-H16759</f>
        <v>-31.7</v>
      </c>
    </row>
    <row r="16760" customFormat="false" ht="15" hidden="false" customHeight="false" outlineLevel="0" collapsed="false">
      <c r="A16760" s="2" t="s">
        <v>142</v>
      </c>
      <c r="B16760" s="2" t="s">
        <v>142</v>
      </c>
      <c r="C16760" s="2" t="s">
        <v>47</v>
      </c>
      <c r="D16760" s="2" t="s">
        <v>10</v>
      </c>
      <c r="E16760" s="2" t="s">
        <v>74</v>
      </c>
      <c r="F16760" s="2" t="s">
        <v>977</v>
      </c>
      <c r="G16760" s="14" t="n">
        <v>9.5</v>
      </c>
      <c r="H16760" s="14" t="n">
        <v>6.68</v>
      </c>
      <c r="I16760" s="14" t="n">
        <v>9.5</v>
      </c>
      <c r="J16760" s="23" t="n">
        <f aca="false">IF(AND(E16760="Priority",ISNUMBER('Cost model'!N632)),'Cost model'!N632,'Cost model'!M632)</f>
        <v>9.5</v>
      </c>
      <c r="K16760" s="14" t="n">
        <f aca="false">J16760-H16760</f>
        <v>2.82</v>
      </c>
      <c r="L16760" s="14" t="n">
        <f aca="false">G16760-H16760</f>
        <v>2.82</v>
      </c>
    </row>
    <row r="16761" customFormat="false" ht="15" hidden="false" customHeight="false" outlineLevel="0" collapsed="false">
      <c r="A16761" s="2" t="s">
        <v>221</v>
      </c>
      <c r="B16761" s="2" t="s">
        <v>221</v>
      </c>
      <c r="C16761" s="2" t="s">
        <v>47</v>
      </c>
      <c r="D16761" s="2" t="s">
        <v>10</v>
      </c>
      <c r="E16761" s="2" t="s">
        <v>74</v>
      </c>
      <c r="F16761" s="2" t="s">
        <v>977</v>
      </c>
      <c r="G16761" s="14" t="n">
        <v>9.5</v>
      </c>
      <c r="H16761" s="14" t="n">
        <v>7.82</v>
      </c>
      <c r="I16761" s="14" t="n">
        <v>9.5</v>
      </c>
      <c r="J16761" s="23" t="n">
        <f aca="false">IF(AND(E16761="Priority",ISNUMBER('Cost model'!N737)),'Cost model'!N737,'Cost model'!M737)</f>
        <v>8.5</v>
      </c>
      <c r="K16761" s="14" t="n">
        <f aca="false">J16761-H16761</f>
        <v>0.68</v>
      </c>
      <c r="L16761" s="14" t="n">
        <f aca="false">G16761-H16761</f>
        <v>1.68</v>
      </c>
    </row>
    <row r="16762" customFormat="false" ht="15" hidden="false" customHeight="false" outlineLevel="0" collapsed="false">
      <c r="A16762" s="2" t="s">
        <v>142</v>
      </c>
      <c r="B16762" s="2" t="s">
        <v>142</v>
      </c>
      <c r="C16762" s="2" t="s">
        <v>48</v>
      </c>
      <c r="D16762" s="2" t="s">
        <v>10</v>
      </c>
      <c r="E16762" s="2" t="s">
        <v>74</v>
      </c>
      <c r="F16762" s="2" t="s">
        <v>977</v>
      </c>
      <c r="G16762" s="14" t="n">
        <v>12.5</v>
      </c>
      <c r="H16762" s="14" t="n">
        <v>11.17</v>
      </c>
      <c r="I16762" s="14" t="n">
        <v>12.5</v>
      </c>
      <c r="J16762" s="23" t="n">
        <f aca="false">IF(AND(E16762="Priority",ISNUMBER('Cost model'!N633)),'Cost model'!N633,'Cost model'!M633)</f>
        <v>11.5</v>
      </c>
      <c r="K16762" s="14" t="n">
        <f aca="false">J16762-H16762</f>
        <v>0.33</v>
      </c>
      <c r="L16762" s="14" t="n">
        <f aca="false">G16762-H16762</f>
        <v>1.33</v>
      </c>
    </row>
    <row r="16763" customFormat="false" ht="15" hidden="false" customHeight="false" outlineLevel="0" collapsed="false">
      <c r="A16763" s="2" t="s">
        <v>221</v>
      </c>
      <c r="B16763" s="2" t="s">
        <v>221</v>
      </c>
      <c r="C16763" s="2" t="s">
        <v>48</v>
      </c>
      <c r="D16763" s="2" t="s">
        <v>12</v>
      </c>
      <c r="E16763" s="2" t="s">
        <v>74</v>
      </c>
      <c r="F16763" s="2" t="s">
        <v>977</v>
      </c>
      <c r="G16763" s="14" t="n">
        <v>12.5</v>
      </c>
      <c r="H16763" s="14" t="n">
        <v>51.73</v>
      </c>
      <c r="I16763" s="14" t="n">
        <v>12.5</v>
      </c>
      <c r="J16763" s="23" t="n">
        <f aca="false">IF(AND(E16763="Priority",ISNUMBER('Cost model'!N741)),'Cost model'!N741,'Cost model'!M741)</f>
        <v>45</v>
      </c>
      <c r="K16763" s="14" t="n">
        <f aca="false">J16763-H16763</f>
        <v>-6.73</v>
      </c>
      <c r="L16763" s="14" t="n">
        <f aca="false">G16763-H16763</f>
        <v>-39.23</v>
      </c>
    </row>
    <row r="16764" customFormat="false" ht="15" hidden="false" customHeight="false" outlineLevel="0" collapsed="false">
      <c r="A16764" s="2" t="s">
        <v>221</v>
      </c>
      <c r="B16764" s="2" t="s">
        <v>221</v>
      </c>
      <c r="C16764" s="2" t="s">
        <v>47</v>
      </c>
      <c r="D16764" s="2" t="s">
        <v>10</v>
      </c>
      <c r="E16764" s="2" t="s">
        <v>74</v>
      </c>
      <c r="F16764" s="2" t="s">
        <v>977</v>
      </c>
      <c r="G16764" s="14" t="n">
        <v>9.5</v>
      </c>
      <c r="H16764" s="14" t="n">
        <v>7.82</v>
      </c>
      <c r="I16764" s="14" t="n">
        <v>9.5</v>
      </c>
      <c r="J16764" s="23" t="n">
        <f aca="false">IF(AND(E16764="Priority",ISNUMBER('Cost model'!N737)),'Cost model'!N737,'Cost model'!M737)</f>
        <v>8.5</v>
      </c>
      <c r="K16764" s="14" t="n">
        <f aca="false">J16764-H16764</f>
        <v>0.68</v>
      </c>
      <c r="L16764" s="14" t="n">
        <f aca="false">G16764-H16764</f>
        <v>1.68</v>
      </c>
    </row>
    <row r="16765" customFormat="false" ht="15" hidden="false" customHeight="false" outlineLevel="0" collapsed="false">
      <c r="A16765" s="2" t="s">
        <v>174</v>
      </c>
      <c r="B16765" s="2" t="s">
        <v>142</v>
      </c>
      <c r="C16765" s="2" t="s">
        <v>48</v>
      </c>
      <c r="D16765" s="2" t="s">
        <v>10</v>
      </c>
      <c r="E16765" s="2" t="s">
        <v>74</v>
      </c>
      <c r="F16765" s="2" t="s">
        <v>976</v>
      </c>
      <c r="G16765" s="14" t="n">
        <v>12.5</v>
      </c>
      <c r="H16765" s="14" t="n">
        <v>16.48</v>
      </c>
      <c r="I16765" s="14" t="n">
        <v>12.5</v>
      </c>
      <c r="J16765" s="23" t="n">
        <f aca="false">IF(AND(E16765="Priority",ISNUMBER('Cost model'!N123)),'Cost model'!N123,'Cost model'!M123)</f>
        <v>16.5</v>
      </c>
      <c r="K16765" s="14" t="n">
        <f aca="false">J16765-H16765</f>
        <v>0.0199999999999996</v>
      </c>
      <c r="L16765" s="14" t="n">
        <f aca="false">G16765-H16765</f>
        <v>-3.98</v>
      </c>
    </row>
    <row r="16766" customFormat="false" ht="15" hidden="false" customHeight="false" outlineLevel="0" collapsed="false">
      <c r="A16766" s="2" t="s">
        <v>158</v>
      </c>
      <c r="B16766" s="2" t="s">
        <v>158</v>
      </c>
      <c r="C16766" s="2" t="s">
        <v>48</v>
      </c>
      <c r="D16766" s="2" t="s">
        <v>12</v>
      </c>
      <c r="E16766" s="2" t="s">
        <v>74</v>
      </c>
      <c r="F16766" s="2" t="s">
        <v>977</v>
      </c>
      <c r="G16766" s="14" t="n">
        <v>12.5</v>
      </c>
      <c r="H16766" s="14" t="n">
        <v>19</v>
      </c>
      <c r="I16766" s="14" t="n">
        <v>12.5</v>
      </c>
      <c r="J16766" s="23" t="n">
        <f aca="false">IF(AND(E16766="Priority",ISNUMBER('Cost model'!N426)),'Cost model'!N426,'Cost model'!M426)</f>
        <v>21.5</v>
      </c>
      <c r="K16766" s="14" t="n">
        <f aca="false">J16766-H16766</f>
        <v>2.5</v>
      </c>
      <c r="L16766" s="14" t="n">
        <f aca="false">G16766-H16766</f>
        <v>-6.5</v>
      </c>
    </row>
    <row r="16767" customFormat="false" ht="15" hidden="false" customHeight="false" outlineLevel="0" collapsed="false">
      <c r="A16767" s="2" t="s">
        <v>221</v>
      </c>
      <c r="B16767" s="2" t="s">
        <v>221</v>
      </c>
      <c r="C16767" s="2" t="s">
        <v>49</v>
      </c>
      <c r="D16767" s="2" t="s">
        <v>10</v>
      </c>
      <c r="E16767" s="2" t="s">
        <v>83</v>
      </c>
      <c r="F16767" s="2" t="s">
        <v>977</v>
      </c>
      <c r="G16767" s="14" t="n">
        <v>24.5</v>
      </c>
      <c r="H16767" s="14" t="n">
        <v>27.37</v>
      </c>
      <c r="I16767" s="14" t="n">
        <v>24.5</v>
      </c>
      <c r="J16767" s="23" t="n">
        <f aca="false">IF(AND(E16767="Priority",ISNUMBER('Cost model'!N739)),'Cost model'!N739,'Cost model'!M739)</f>
        <v>23.5</v>
      </c>
      <c r="K16767" s="14" t="n">
        <f aca="false">J16767-H16767</f>
        <v>-3.87</v>
      </c>
      <c r="L16767" s="14" t="n">
        <f aca="false">G16767-H16767</f>
        <v>-2.87</v>
      </c>
    </row>
    <row r="16768" customFormat="false" ht="15" hidden="false" customHeight="false" outlineLevel="0" collapsed="false">
      <c r="A16768" s="2" t="s">
        <v>124</v>
      </c>
      <c r="B16768" s="2" t="s">
        <v>174</v>
      </c>
      <c r="C16768" s="2" t="s">
        <v>48</v>
      </c>
      <c r="D16768" s="2" t="s">
        <v>10</v>
      </c>
      <c r="E16768" s="2" t="s">
        <v>74</v>
      </c>
      <c r="F16768" s="2" t="s">
        <v>976</v>
      </c>
      <c r="G16768" s="14" t="n">
        <v>17.5</v>
      </c>
      <c r="H16768" s="14" t="n">
        <v>15.57</v>
      </c>
      <c r="I16768" s="14" t="n">
        <v>14.5</v>
      </c>
      <c r="J16768" s="23" t="n">
        <f aca="false">IF(AND(E16768="Priority",ISNUMBER('Cost model'!N363)),'Cost model'!N363,'Cost model'!M363)</f>
        <v>15.5</v>
      </c>
      <c r="K16768" s="14" t="n">
        <f aca="false">J16768-H16768</f>
        <v>-0.0700000000000003</v>
      </c>
      <c r="L16768" s="14" t="n">
        <f aca="false">G16768-H16768</f>
        <v>1.93</v>
      </c>
    </row>
    <row r="16769" customFormat="false" ht="15" hidden="false" customHeight="false" outlineLevel="0" collapsed="false">
      <c r="A16769" s="2" t="s">
        <v>174</v>
      </c>
      <c r="B16769" s="2" t="s">
        <v>174</v>
      </c>
      <c r="C16769" s="2" t="s">
        <v>48</v>
      </c>
      <c r="D16769" s="2" t="s">
        <v>10</v>
      </c>
      <c r="E16769" s="2" t="s">
        <v>83</v>
      </c>
      <c r="F16769" s="2" t="s">
        <v>977</v>
      </c>
      <c r="G16769" s="14" t="n">
        <v>17.5</v>
      </c>
      <c r="H16769" s="14" t="n">
        <v>22.98</v>
      </c>
      <c r="I16769" s="14" t="n">
        <v>17.5</v>
      </c>
      <c r="J16769" s="23" t="n">
        <f aca="false">IF(AND(E16769="Priority",ISNUMBER('Cost model'!N168)),'Cost model'!N168,'Cost model'!M168)</f>
        <v>18.5</v>
      </c>
      <c r="K16769" s="14" t="n">
        <f aca="false">J16769-H16769</f>
        <v>-4.48</v>
      </c>
      <c r="L16769" s="14" t="n">
        <f aca="false">G16769-H16769</f>
        <v>-5.48</v>
      </c>
    </row>
    <row r="16770" customFormat="false" ht="15" hidden="false" customHeight="false" outlineLevel="0" collapsed="false">
      <c r="A16770" s="2" t="s">
        <v>142</v>
      </c>
      <c r="B16770" s="2" t="s">
        <v>142</v>
      </c>
      <c r="C16770" s="2" t="s">
        <v>47</v>
      </c>
      <c r="D16770" s="2" t="s">
        <v>10</v>
      </c>
      <c r="E16770" s="2" t="s">
        <v>83</v>
      </c>
      <c r="F16770" s="2" t="s">
        <v>977</v>
      </c>
      <c r="G16770" s="14" t="n">
        <v>14.5</v>
      </c>
      <c r="H16770" s="14" t="n">
        <v>8.61</v>
      </c>
      <c r="I16770" s="14" t="n">
        <v>14.5</v>
      </c>
      <c r="J16770" s="23" t="n">
        <f aca="false">IF(AND(E16770="Priority",ISNUMBER('Cost model'!N632)),'Cost model'!N632,'Cost model'!M632)</f>
        <v>14.5</v>
      </c>
      <c r="K16770" s="14" t="n">
        <f aca="false">J16770-H16770</f>
        <v>5.89</v>
      </c>
      <c r="L16770" s="14" t="n">
        <f aca="false">G16770-H16770</f>
        <v>5.89</v>
      </c>
    </row>
    <row r="16771" customFormat="false" ht="15" hidden="false" customHeight="false" outlineLevel="0" collapsed="false">
      <c r="A16771" s="2" t="s">
        <v>174</v>
      </c>
      <c r="B16771" s="2" t="s">
        <v>124</v>
      </c>
      <c r="C16771" s="2" t="s">
        <v>48</v>
      </c>
      <c r="D16771" s="2" t="s">
        <v>13</v>
      </c>
      <c r="E16771" s="2" t="s">
        <v>74</v>
      </c>
      <c r="F16771" s="2" t="s">
        <v>976</v>
      </c>
      <c r="G16771" s="14" t="n">
        <v>24.5</v>
      </c>
      <c r="H16771" s="14" t="n">
        <v>82.52</v>
      </c>
      <c r="I16771" s="14" t="n">
        <v>24.5</v>
      </c>
      <c r="J16771" s="23" t="n">
        <f aca="false">IF(AND(E16771="Priority",ISNUMBER('Cost model'!N114)),'Cost model'!N114,'Cost model'!M114)</f>
        <v>80</v>
      </c>
      <c r="K16771" s="14" t="n">
        <f aca="false">J16771-H16771</f>
        <v>-2.52</v>
      </c>
      <c r="L16771" s="14" t="n">
        <f aca="false">G16771-H16771</f>
        <v>-58.02</v>
      </c>
    </row>
    <row r="16772" customFormat="false" ht="15" hidden="false" customHeight="false" outlineLevel="0" collapsed="false">
      <c r="A16772" s="2" t="s">
        <v>174</v>
      </c>
      <c r="B16772" s="2" t="s">
        <v>174</v>
      </c>
      <c r="C16772" s="2" t="s">
        <v>48</v>
      </c>
      <c r="D16772" s="2" t="s">
        <v>10</v>
      </c>
      <c r="E16772" s="2" t="s">
        <v>74</v>
      </c>
      <c r="F16772" s="2" t="s">
        <v>977</v>
      </c>
      <c r="G16772" s="14" t="n">
        <v>12.5</v>
      </c>
      <c r="H16772" s="14" t="n">
        <v>16.48</v>
      </c>
      <c r="I16772" s="14" t="n">
        <v>12.5</v>
      </c>
      <c r="J16772" s="23" t="n">
        <f aca="false">IF(AND(E16772="Priority",ISNUMBER('Cost model'!N168)),'Cost model'!N168,'Cost model'!M168)</f>
        <v>13.5</v>
      </c>
      <c r="K16772" s="14" t="n">
        <f aca="false">J16772-H16772</f>
        <v>-2.98</v>
      </c>
      <c r="L16772" s="14" t="n">
        <f aca="false">G16772-H16772</f>
        <v>-3.98</v>
      </c>
    </row>
    <row r="16773" customFormat="false" ht="15" hidden="false" customHeight="false" outlineLevel="0" collapsed="false">
      <c r="A16773" s="2" t="s">
        <v>142</v>
      </c>
      <c r="B16773" s="2" t="s">
        <v>142</v>
      </c>
      <c r="C16773" s="2" t="s">
        <v>49</v>
      </c>
      <c r="D16773" s="2" t="s">
        <v>10</v>
      </c>
      <c r="E16773" s="2" t="s">
        <v>74</v>
      </c>
      <c r="F16773" s="2" t="s">
        <v>977</v>
      </c>
      <c r="G16773" s="14" t="n">
        <v>17.5</v>
      </c>
      <c r="H16773" s="14" t="n">
        <v>26.02</v>
      </c>
      <c r="I16773" s="14" t="n">
        <v>17.5</v>
      </c>
      <c r="J16773" s="23" t="n">
        <f aca="false">IF(AND(E16773="Priority",ISNUMBER('Cost model'!N634)),'Cost model'!N634,'Cost model'!M634)</f>
        <v>15.5</v>
      </c>
      <c r="K16773" s="14" t="n">
        <f aca="false">J16773-H16773</f>
        <v>-10.52</v>
      </c>
      <c r="L16773" s="14" t="n">
        <f aca="false">G16773-H16773</f>
        <v>-8.52</v>
      </c>
    </row>
    <row r="16774" customFormat="false" ht="15" hidden="false" customHeight="false" outlineLevel="0" collapsed="false">
      <c r="A16774" s="2" t="s">
        <v>124</v>
      </c>
      <c r="B16774" s="2" t="s">
        <v>124</v>
      </c>
      <c r="C16774" s="2" t="s">
        <v>47</v>
      </c>
      <c r="D16774" s="2" t="s">
        <v>13</v>
      </c>
      <c r="E16774" s="2" t="s">
        <v>74</v>
      </c>
      <c r="F16774" s="2" t="s">
        <v>977</v>
      </c>
      <c r="G16774" s="14" t="n">
        <v>19</v>
      </c>
      <c r="H16774" s="14" t="n">
        <v>95.92</v>
      </c>
      <c r="I16774" s="14" t="n">
        <v>19</v>
      </c>
      <c r="J16774" s="23" t="n">
        <f aca="false">IF(AND(E16774="Priority",ISNUMBER('Cost model'!N323)),'Cost model'!N323,'Cost model'!M323)</f>
        <v>60</v>
      </c>
      <c r="K16774" s="14" t="n">
        <f aca="false">J16774-H16774</f>
        <v>-35.92</v>
      </c>
      <c r="L16774" s="14" t="n">
        <f aca="false">G16774-H16774</f>
        <v>-76.92</v>
      </c>
    </row>
    <row r="16775" customFormat="false" ht="15" hidden="false" customHeight="false" outlineLevel="0" collapsed="false">
      <c r="A16775" s="2" t="s">
        <v>124</v>
      </c>
      <c r="B16775" s="2" t="s">
        <v>124</v>
      </c>
      <c r="C16775" s="2" t="s">
        <v>48</v>
      </c>
      <c r="D16775" s="2" t="s">
        <v>13</v>
      </c>
      <c r="E16775" s="2" t="s">
        <v>74</v>
      </c>
      <c r="F16775" s="2" t="s">
        <v>977</v>
      </c>
      <c r="G16775" s="14" t="n">
        <v>24.5</v>
      </c>
      <c r="H16775" s="14" t="n">
        <v>101.15</v>
      </c>
      <c r="I16775" s="14" t="n">
        <v>24.5</v>
      </c>
      <c r="J16775" s="23" t="n">
        <f aca="false">IF(AND(E16775="Priority",ISNUMBER('Cost model'!N324)),'Cost model'!N324,'Cost model'!M324)</f>
        <v>85</v>
      </c>
      <c r="K16775" s="14" t="n">
        <f aca="false">J16775-H16775</f>
        <v>-16.15</v>
      </c>
      <c r="L16775" s="14" t="n">
        <f aca="false">G16775-H16775</f>
        <v>-76.65</v>
      </c>
    </row>
    <row r="16776" customFormat="false" ht="15" hidden="false" customHeight="false" outlineLevel="0" collapsed="false">
      <c r="A16776" s="2" t="s">
        <v>174</v>
      </c>
      <c r="B16776" s="2" t="s">
        <v>174</v>
      </c>
      <c r="C16776" s="2" t="s">
        <v>48</v>
      </c>
      <c r="D16776" s="2" t="s">
        <v>12</v>
      </c>
      <c r="E16776" s="2" t="s">
        <v>74</v>
      </c>
      <c r="F16776" s="2" t="s">
        <v>977</v>
      </c>
      <c r="G16776" s="14" t="n">
        <v>12.5</v>
      </c>
      <c r="H16776" s="14" t="n">
        <v>48.44</v>
      </c>
      <c r="I16776" s="14" t="n">
        <v>12.5</v>
      </c>
      <c r="J16776" s="23" t="n">
        <f aca="false">IF(AND(E16776="Priority",ISNUMBER('Cost model'!N171)),'Cost model'!N171,'Cost model'!M171)</f>
        <v>40</v>
      </c>
      <c r="K16776" s="14" t="n">
        <f aca="false">J16776-H16776</f>
        <v>-8.44</v>
      </c>
      <c r="L16776" s="14" t="n">
        <f aca="false">G16776-H16776</f>
        <v>-35.94</v>
      </c>
    </row>
    <row r="16777" customFormat="false" ht="15" hidden="false" customHeight="false" outlineLevel="0" collapsed="false">
      <c r="A16777" s="2" t="s">
        <v>124</v>
      </c>
      <c r="B16777" s="2" t="s">
        <v>124</v>
      </c>
      <c r="C16777" s="2" t="s">
        <v>48</v>
      </c>
      <c r="D16777" s="2" t="s">
        <v>12</v>
      </c>
      <c r="E16777" s="2" t="s">
        <v>74</v>
      </c>
      <c r="F16777" s="2" t="s">
        <v>977</v>
      </c>
      <c r="G16777" s="14" t="n">
        <v>12.5</v>
      </c>
      <c r="H16777" s="14" t="n">
        <v>51.51</v>
      </c>
      <c r="I16777" s="14" t="n">
        <v>12.5</v>
      </c>
      <c r="J16777" s="23" t="n">
        <f aca="false">IF(AND(E16777="Priority",ISNUMBER('Cost model'!N321)),'Cost model'!N321,'Cost model'!M321)</f>
        <v>40</v>
      </c>
      <c r="K16777" s="14" t="n">
        <f aca="false">J16777-H16777</f>
        <v>-11.51</v>
      </c>
      <c r="L16777" s="14" t="n">
        <f aca="false">G16777-H16777</f>
        <v>-39.01</v>
      </c>
    </row>
    <row r="16778" customFormat="false" ht="15" hidden="false" customHeight="false" outlineLevel="0" collapsed="false">
      <c r="A16778" s="2" t="s">
        <v>142</v>
      </c>
      <c r="B16778" s="2" t="s">
        <v>142</v>
      </c>
      <c r="C16778" s="2" t="s">
        <v>47</v>
      </c>
      <c r="D16778" s="2" t="s">
        <v>10</v>
      </c>
      <c r="E16778" s="2" t="s">
        <v>83</v>
      </c>
      <c r="F16778" s="2" t="s">
        <v>977</v>
      </c>
      <c r="G16778" s="14" t="n">
        <v>14.5</v>
      </c>
      <c r="H16778" s="14" t="n">
        <v>27.7</v>
      </c>
      <c r="I16778" s="14" t="n">
        <v>14.5</v>
      </c>
      <c r="J16778" s="23" t="n">
        <f aca="false">IF(AND(E16778="Priority",ISNUMBER('Cost model'!N632)),'Cost model'!N632,'Cost model'!M632)</f>
        <v>14.5</v>
      </c>
      <c r="K16778" s="14" t="n">
        <f aca="false">J16778-H16778</f>
        <v>-13.2</v>
      </c>
      <c r="L16778" s="14" t="n">
        <f aca="false">G16778-H16778</f>
        <v>-13.2</v>
      </c>
    </row>
    <row r="16779" customFormat="false" ht="15" hidden="false" customHeight="false" outlineLevel="0" collapsed="false">
      <c r="A16779" s="2" t="s">
        <v>124</v>
      </c>
      <c r="B16779" s="2" t="s">
        <v>124</v>
      </c>
      <c r="C16779" s="2" t="s">
        <v>48</v>
      </c>
      <c r="D16779" s="2" t="s">
        <v>10</v>
      </c>
      <c r="E16779" s="2" t="s">
        <v>74</v>
      </c>
      <c r="F16779" s="2" t="s">
        <v>977</v>
      </c>
      <c r="G16779" s="14" t="n">
        <v>12.5</v>
      </c>
      <c r="H16779" s="14" t="n">
        <v>10.81</v>
      </c>
      <c r="I16779" s="14" t="n">
        <v>12.5</v>
      </c>
      <c r="J16779" s="23" t="n">
        <f aca="false">IF(AND(E16779="Priority",ISNUMBER('Cost model'!N318)),'Cost model'!N318,'Cost model'!M318)</f>
        <v>14.5</v>
      </c>
      <c r="K16779" s="14" t="n">
        <f aca="false">J16779-H16779</f>
        <v>3.69</v>
      </c>
      <c r="L16779" s="14" t="n">
        <f aca="false">G16779-H16779</f>
        <v>1.69</v>
      </c>
    </row>
    <row r="16780" customFormat="false" ht="15" hidden="false" customHeight="false" outlineLevel="0" collapsed="false">
      <c r="A16780" s="2" t="s">
        <v>174</v>
      </c>
      <c r="B16780" s="2" t="s">
        <v>142</v>
      </c>
      <c r="C16780" s="2" t="s">
        <v>48</v>
      </c>
      <c r="D16780" s="2" t="s">
        <v>13</v>
      </c>
      <c r="E16780" s="2" t="s">
        <v>74</v>
      </c>
      <c r="F16780" s="2" t="s">
        <v>976</v>
      </c>
      <c r="G16780" s="14" t="n">
        <v>24.5</v>
      </c>
      <c r="H16780" s="14" t="n">
        <v>89.83</v>
      </c>
      <c r="I16780" s="14" t="n">
        <v>24.5</v>
      </c>
      <c r="J16780" s="23" t="n">
        <f aca="false">IF(AND(E16780="Priority",ISNUMBER('Cost model'!N129)),'Cost model'!N129,'Cost model'!M129)</f>
        <v>75</v>
      </c>
      <c r="K16780" s="14" t="n">
        <f aca="false">J16780-H16780</f>
        <v>-14.83</v>
      </c>
      <c r="L16780" s="14" t="n">
        <f aca="false">G16780-H16780</f>
        <v>-65.33</v>
      </c>
    </row>
    <row r="16781" customFormat="false" ht="15" hidden="false" customHeight="false" outlineLevel="0" collapsed="false">
      <c r="A16781" s="2" t="s">
        <v>124</v>
      </c>
      <c r="B16781" s="2" t="s">
        <v>124</v>
      </c>
      <c r="C16781" s="2" t="s">
        <v>48</v>
      </c>
      <c r="D16781" s="2" t="s">
        <v>10</v>
      </c>
      <c r="E16781" s="2" t="s">
        <v>83</v>
      </c>
      <c r="F16781" s="2" t="s">
        <v>977</v>
      </c>
      <c r="G16781" s="14" t="n">
        <v>17.5</v>
      </c>
      <c r="H16781" s="14" t="n">
        <v>17.66</v>
      </c>
      <c r="I16781" s="14" t="n">
        <v>17.5</v>
      </c>
      <c r="J16781" s="23" t="n">
        <f aca="false">IF(AND(E16781="Priority",ISNUMBER('Cost model'!N318)),'Cost model'!N318,'Cost model'!M318)</f>
        <v>19.5</v>
      </c>
      <c r="K16781" s="14" t="n">
        <f aca="false">J16781-H16781</f>
        <v>1.84</v>
      </c>
      <c r="L16781" s="14" t="n">
        <f aca="false">G16781-H16781</f>
        <v>-0.16</v>
      </c>
    </row>
    <row r="16782" customFormat="false" ht="15" hidden="false" customHeight="false" outlineLevel="0" collapsed="false">
      <c r="A16782" s="2" t="s">
        <v>174</v>
      </c>
      <c r="B16782" s="2" t="s">
        <v>142</v>
      </c>
      <c r="C16782" s="2" t="s">
        <v>47</v>
      </c>
      <c r="D16782" s="2" t="s">
        <v>10</v>
      </c>
      <c r="E16782" s="2" t="s">
        <v>74</v>
      </c>
      <c r="F16782" s="2" t="s">
        <v>976</v>
      </c>
      <c r="G16782" s="14" t="n">
        <v>9.5</v>
      </c>
      <c r="H16782" s="14" t="n">
        <v>16.16</v>
      </c>
      <c r="I16782" s="14" t="n">
        <v>9.5</v>
      </c>
      <c r="J16782" s="23" t="n">
        <f aca="false">IF(AND(E16782="Priority",ISNUMBER('Cost model'!N122)),'Cost model'!N122,'Cost model'!M122)</f>
        <v>13.5</v>
      </c>
      <c r="K16782" s="14" t="n">
        <f aca="false">J16782-H16782</f>
        <v>-2.66</v>
      </c>
      <c r="L16782" s="14" t="n">
        <f aca="false">G16782-H16782</f>
        <v>-6.66</v>
      </c>
    </row>
    <row r="16783" customFormat="false" ht="15" hidden="false" customHeight="false" outlineLevel="0" collapsed="false">
      <c r="A16783" s="2" t="s">
        <v>124</v>
      </c>
      <c r="B16783" s="2" t="s">
        <v>124</v>
      </c>
      <c r="C16783" s="2" t="s">
        <v>49</v>
      </c>
      <c r="D16783" s="2" t="s">
        <v>14</v>
      </c>
      <c r="E16783" s="2" t="s">
        <v>74</v>
      </c>
      <c r="F16783" s="2" t="s">
        <v>977</v>
      </c>
      <c r="G16783" s="14" t="n">
        <v>85</v>
      </c>
      <c r="H16783" s="14" t="n">
        <v>124.04</v>
      </c>
      <c r="I16783" s="14" t="n">
        <v>85</v>
      </c>
      <c r="J16783" s="23" t="n">
        <f aca="false">IF(AND(E16783="Priority",ISNUMBER('Cost model'!N328)),'Cost model'!N328,'Cost model'!M328)</f>
        <v>175</v>
      </c>
      <c r="K16783" s="14" t="n">
        <f aca="false">J16783-H16783</f>
        <v>50.96</v>
      </c>
      <c r="L16783" s="14" t="n">
        <f aca="false">G16783-H16783</f>
        <v>-39.04</v>
      </c>
    </row>
    <row r="16784" customFormat="false" ht="15" hidden="false" customHeight="false" outlineLevel="0" collapsed="false">
      <c r="A16784" s="2" t="s">
        <v>174</v>
      </c>
      <c r="B16784" s="2" t="s">
        <v>174</v>
      </c>
      <c r="C16784" s="2" t="s">
        <v>47</v>
      </c>
      <c r="D16784" s="2" t="s">
        <v>13</v>
      </c>
      <c r="E16784" s="2" t="s">
        <v>74</v>
      </c>
      <c r="F16784" s="2" t="s">
        <v>977</v>
      </c>
      <c r="G16784" s="14" t="n">
        <v>19</v>
      </c>
      <c r="H16784" s="14" t="n">
        <v>65.44</v>
      </c>
      <c r="I16784" s="14" t="n">
        <v>19</v>
      </c>
      <c r="J16784" s="23" t="n">
        <f aca="false">IF(AND(E16784="Priority",ISNUMBER('Cost model'!N173)),'Cost model'!N173,'Cost model'!M173)</f>
        <v>60</v>
      </c>
      <c r="K16784" s="14" t="n">
        <f aca="false">J16784-H16784</f>
        <v>-5.44</v>
      </c>
      <c r="L16784" s="14" t="n">
        <f aca="false">G16784-H16784</f>
        <v>-46.44</v>
      </c>
    </row>
    <row r="16785" customFormat="false" ht="15" hidden="false" customHeight="false" outlineLevel="0" collapsed="false">
      <c r="A16785" s="2" t="s">
        <v>124</v>
      </c>
      <c r="B16785" s="2" t="s">
        <v>142</v>
      </c>
      <c r="C16785" s="2" t="s">
        <v>47</v>
      </c>
      <c r="D16785" s="2" t="s">
        <v>12</v>
      </c>
      <c r="E16785" s="2" t="s">
        <v>74</v>
      </c>
      <c r="F16785" s="2" t="s">
        <v>976</v>
      </c>
      <c r="G16785" s="14" t="n">
        <v>9.5</v>
      </c>
      <c r="H16785" s="14" t="n">
        <v>50.18</v>
      </c>
      <c r="I16785" s="14" t="n">
        <v>19.5</v>
      </c>
      <c r="J16785" s="23" t="n">
        <f aca="false">IF(AND(E16785="Priority",ISNUMBER('Cost model'!N335)),'Cost model'!N335,'Cost model'!M335)</f>
        <v>45</v>
      </c>
      <c r="K16785" s="14" t="n">
        <f aca="false">J16785-H16785</f>
        <v>-5.18</v>
      </c>
      <c r="L16785" s="14" t="n">
        <f aca="false">G16785-H16785</f>
        <v>-40.68</v>
      </c>
    </row>
    <row r="16786" customFormat="false" ht="15" hidden="false" customHeight="false" outlineLevel="0" collapsed="false">
      <c r="A16786" s="2" t="s">
        <v>124</v>
      </c>
      <c r="B16786" s="2" t="s">
        <v>124</v>
      </c>
      <c r="C16786" s="2" t="s">
        <v>48</v>
      </c>
      <c r="D16786" s="2" t="s">
        <v>10</v>
      </c>
      <c r="E16786" s="2" t="s">
        <v>74</v>
      </c>
      <c r="F16786" s="2" t="s">
        <v>977</v>
      </c>
      <c r="G16786" s="14" t="n">
        <v>12.5</v>
      </c>
      <c r="H16786" s="14" t="n">
        <v>22.98</v>
      </c>
      <c r="I16786" s="14" t="n">
        <v>12.5</v>
      </c>
      <c r="J16786" s="23" t="n">
        <f aca="false">IF(AND(E16786="Priority",ISNUMBER('Cost model'!N318)),'Cost model'!N318,'Cost model'!M318)</f>
        <v>14.5</v>
      </c>
      <c r="K16786" s="14" t="n">
        <f aca="false">J16786-H16786</f>
        <v>-8.48</v>
      </c>
      <c r="L16786" s="14" t="n">
        <f aca="false">G16786-H16786</f>
        <v>-10.48</v>
      </c>
    </row>
    <row r="16787" customFormat="false" ht="15" hidden="false" customHeight="false" outlineLevel="0" collapsed="false">
      <c r="A16787" s="2" t="s">
        <v>124</v>
      </c>
      <c r="B16787" s="2" t="s">
        <v>124</v>
      </c>
      <c r="C16787" s="2" t="s">
        <v>47</v>
      </c>
      <c r="D16787" s="2" t="s">
        <v>10</v>
      </c>
      <c r="E16787" s="2" t="s">
        <v>74</v>
      </c>
      <c r="F16787" s="2" t="s">
        <v>977</v>
      </c>
      <c r="G16787" s="14" t="n">
        <v>9.5</v>
      </c>
      <c r="H16787" s="14" t="n">
        <v>8.16</v>
      </c>
      <c r="I16787" s="14" t="n">
        <v>9.5</v>
      </c>
      <c r="J16787" s="23" t="n">
        <f aca="false">IF(AND(E16787="Priority",ISNUMBER('Cost model'!N317)),'Cost model'!N317,'Cost model'!M317)</f>
        <v>10.5</v>
      </c>
      <c r="K16787" s="14" t="n">
        <f aca="false">J16787-H16787</f>
        <v>2.34</v>
      </c>
      <c r="L16787" s="14" t="n">
        <f aca="false">G16787-H16787</f>
        <v>1.34</v>
      </c>
    </row>
    <row r="16788" customFormat="false" ht="15" hidden="false" customHeight="false" outlineLevel="0" collapsed="false">
      <c r="A16788" s="2" t="s">
        <v>124</v>
      </c>
      <c r="B16788" s="2" t="s">
        <v>124</v>
      </c>
      <c r="C16788" s="2" t="s">
        <v>48</v>
      </c>
      <c r="D16788" s="2" t="s">
        <v>12</v>
      </c>
      <c r="E16788" s="2" t="s">
        <v>74</v>
      </c>
      <c r="F16788" s="2" t="s">
        <v>977</v>
      </c>
      <c r="G16788" s="14" t="n">
        <v>12.5</v>
      </c>
      <c r="H16788" s="14" t="n">
        <v>50.17</v>
      </c>
      <c r="I16788" s="14" t="n">
        <v>12.5</v>
      </c>
      <c r="J16788" s="23" t="n">
        <f aca="false">IF(AND(E16788="Priority",ISNUMBER('Cost model'!N321)),'Cost model'!N321,'Cost model'!M321)</f>
        <v>40</v>
      </c>
      <c r="K16788" s="14" t="n">
        <f aca="false">J16788-H16788</f>
        <v>-10.17</v>
      </c>
      <c r="L16788" s="14" t="n">
        <f aca="false">G16788-H16788</f>
        <v>-37.67</v>
      </c>
    </row>
    <row r="16789" customFormat="false" ht="15" hidden="false" customHeight="false" outlineLevel="0" collapsed="false">
      <c r="A16789" s="2" t="s">
        <v>174</v>
      </c>
      <c r="B16789" s="2" t="s">
        <v>174</v>
      </c>
      <c r="C16789" s="2" t="s">
        <v>49</v>
      </c>
      <c r="D16789" s="2" t="s">
        <v>10</v>
      </c>
      <c r="E16789" s="2" t="s">
        <v>74</v>
      </c>
      <c r="F16789" s="2" t="s">
        <v>977</v>
      </c>
      <c r="G16789" s="14" t="n">
        <v>19.5</v>
      </c>
      <c r="H16789" s="14" t="n">
        <v>44.24</v>
      </c>
      <c r="I16789" s="14" t="n">
        <v>17.5</v>
      </c>
      <c r="J16789" s="23" t="n">
        <f aca="false">IF(AND(E16789="Priority",ISNUMBER('Cost model'!N169)),'Cost model'!N169,'Cost model'!M169)</f>
        <v>18.5</v>
      </c>
      <c r="K16789" s="14" t="n">
        <f aca="false">J16789-H16789</f>
        <v>-25.74</v>
      </c>
      <c r="L16789" s="14" t="n">
        <f aca="false">G16789-H16789</f>
        <v>-24.74</v>
      </c>
    </row>
    <row r="16790" customFormat="false" ht="15" hidden="false" customHeight="false" outlineLevel="0" collapsed="false">
      <c r="A16790" s="2" t="s">
        <v>221</v>
      </c>
      <c r="B16790" s="2" t="s">
        <v>221</v>
      </c>
      <c r="C16790" s="2" t="s">
        <v>47</v>
      </c>
      <c r="D16790" s="2" t="s">
        <v>12</v>
      </c>
      <c r="E16790" s="2" t="s">
        <v>74</v>
      </c>
      <c r="F16790" s="2" t="s">
        <v>977</v>
      </c>
      <c r="G16790" s="14" t="n">
        <v>9.5</v>
      </c>
      <c r="H16790" s="14" t="n">
        <v>24.77</v>
      </c>
      <c r="I16790" s="14" t="n">
        <v>9.5</v>
      </c>
      <c r="J16790" s="23" t="n">
        <f aca="false">IF(AND(E16790="Priority",ISNUMBER('Cost model'!N740)),'Cost model'!N740,'Cost model'!M740)</f>
        <v>22.5</v>
      </c>
      <c r="K16790" s="14" t="n">
        <f aca="false">J16790-H16790</f>
        <v>-2.27</v>
      </c>
      <c r="L16790" s="14" t="n">
        <f aca="false">G16790-H16790</f>
        <v>-15.27</v>
      </c>
    </row>
    <row r="16791" customFormat="false" ht="15" hidden="false" customHeight="false" outlineLevel="0" collapsed="false">
      <c r="A16791" s="2" t="s">
        <v>221</v>
      </c>
      <c r="B16791" s="2" t="s">
        <v>124</v>
      </c>
      <c r="C16791" s="2" t="s">
        <v>49</v>
      </c>
      <c r="D16791" s="2" t="s">
        <v>10</v>
      </c>
      <c r="E16791" s="2" t="s">
        <v>74</v>
      </c>
      <c r="F16791" s="2" t="s">
        <v>976</v>
      </c>
      <c r="G16791" s="14" t="n">
        <v>24.5</v>
      </c>
      <c r="H16791" s="14" t="n">
        <v>26.02</v>
      </c>
      <c r="I16791" s="14" t="n">
        <v>19.5</v>
      </c>
      <c r="J16791" s="23" t="n">
        <f aca="false">IF(AND(E16791="Priority",ISNUMBER('Cost model'!N799)),'Cost model'!N799,'Cost model'!M799)</f>
        <v>20.5</v>
      </c>
      <c r="K16791" s="14" t="n">
        <f aca="false">J16791-H16791</f>
        <v>-5.52</v>
      </c>
      <c r="L16791" s="14" t="n">
        <f aca="false">G16791-H16791</f>
        <v>-1.52</v>
      </c>
    </row>
    <row r="16792" customFormat="false" ht="15" hidden="false" customHeight="false" outlineLevel="0" collapsed="false">
      <c r="A16792" s="2" t="s">
        <v>174</v>
      </c>
      <c r="B16792" s="2" t="s">
        <v>174</v>
      </c>
      <c r="C16792" s="2" t="s">
        <v>47</v>
      </c>
      <c r="D16792" s="2" t="s">
        <v>14</v>
      </c>
      <c r="E16792" s="2" t="s">
        <v>83</v>
      </c>
      <c r="F16792" s="2" t="s">
        <v>977</v>
      </c>
      <c r="G16792" s="14" t="n">
        <v>85</v>
      </c>
      <c r="H16792" s="14" t="n">
        <v>74.06</v>
      </c>
      <c r="I16792" s="14" t="n">
        <v>85</v>
      </c>
      <c r="J16792" s="23" t="n">
        <f aca="false">IF(AND(E16792="Priority",ISNUMBER('Cost model'!N176)),'Cost model'!N176,'Cost model'!M176)</f>
        <v>115</v>
      </c>
      <c r="K16792" s="14" t="n">
        <f aca="false">J16792-H16792</f>
        <v>40.94</v>
      </c>
      <c r="L16792" s="14" t="n">
        <f aca="false">G16792-H16792</f>
        <v>10.94</v>
      </c>
    </row>
    <row r="16793" customFormat="false" ht="15" hidden="false" customHeight="false" outlineLevel="0" collapsed="false">
      <c r="A16793" s="2" t="s">
        <v>174</v>
      </c>
      <c r="B16793" s="2" t="s">
        <v>174</v>
      </c>
      <c r="C16793" s="2" t="s">
        <v>47</v>
      </c>
      <c r="D16793" s="2" t="s">
        <v>10</v>
      </c>
      <c r="E16793" s="2" t="s">
        <v>74</v>
      </c>
      <c r="F16793" s="2" t="s">
        <v>977</v>
      </c>
      <c r="G16793" s="14" t="n">
        <v>9.5</v>
      </c>
      <c r="H16793" s="14" t="n">
        <v>8.16</v>
      </c>
      <c r="I16793" s="14" t="n">
        <v>9.5</v>
      </c>
      <c r="J16793" s="23" t="n">
        <f aca="false">IF(AND(E16793="Priority",ISNUMBER('Cost model'!N167)),'Cost model'!N167,'Cost model'!M167)</f>
        <v>8.5</v>
      </c>
      <c r="K16793" s="14" t="n">
        <f aca="false">J16793-H16793</f>
        <v>0.34</v>
      </c>
      <c r="L16793" s="14" t="n">
        <f aca="false">G16793-H16793</f>
        <v>1.34</v>
      </c>
    </row>
    <row r="16794" customFormat="false" ht="15" hidden="false" customHeight="false" outlineLevel="0" collapsed="false">
      <c r="A16794" s="2" t="s">
        <v>174</v>
      </c>
      <c r="B16794" s="2" t="s">
        <v>174</v>
      </c>
      <c r="C16794" s="2" t="s">
        <v>47</v>
      </c>
      <c r="D16794" s="2" t="s">
        <v>12</v>
      </c>
      <c r="E16794" s="2" t="s">
        <v>74</v>
      </c>
      <c r="F16794" s="2" t="s">
        <v>977</v>
      </c>
      <c r="G16794" s="14" t="n">
        <v>9.5</v>
      </c>
      <c r="H16794" s="14" t="n">
        <v>11.68</v>
      </c>
      <c r="I16794" s="14" t="n">
        <v>9.5</v>
      </c>
      <c r="J16794" s="23" t="n">
        <f aca="false">IF(AND(E16794="Priority",ISNUMBER('Cost model'!N170)),'Cost model'!N170,'Cost model'!M170)</f>
        <v>25.5</v>
      </c>
      <c r="K16794" s="14" t="n">
        <f aca="false">J16794-H16794</f>
        <v>13.82</v>
      </c>
      <c r="L16794" s="14" t="n">
        <f aca="false">G16794-H16794</f>
        <v>-2.18</v>
      </c>
    </row>
    <row r="16795" customFormat="false" ht="15" hidden="false" customHeight="false" outlineLevel="0" collapsed="false">
      <c r="A16795" s="2" t="s">
        <v>124</v>
      </c>
      <c r="B16795" s="2" t="s">
        <v>124</v>
      </c>
      <c r="C16795" s="2" t="s">
        <v>48</v>
      </c>
      <c r="D16795" s="2" t="s">
        <v>10</v>
      </c>
      <c r="E16795" s="2" t="s">
        <v>74</v>
      </c>
      <c r="F16795" s="2" t="s">
        <v>977</v>
      </c>
      <c r="G16795" s="14" t="n">
        <v>12.5</v>
      </c>
      <c r="H16795" s="14" t="n">
        <v>8.16</v>
      </c>
      <c r="I16795" s="14" t="n">
        <v>12.5</v>
      </c>
      <c r="J16795" s="23" t="n">
        <f aca="false">IF(AND(E16795="Priority",ISNUMBER('Cost model'!N318)),'Cost model'!N318,'Cost model'!M318)</f>
        <v>14.5</v>
      </c>
      <c r="K16795" s="14" t="n">
        <f aca="false">J16795-H16795</f>
        <v>6.34</v>
      </c>
      <c r="L16795" s="14" t="n">
        <f aca="false">G16795-H16795</f>
        <v>4.34</v>
      </c>
    </row>
    <row r="16796" customFormat="false" ht="15" hidden="false" customHeight="false" outlineLevel="0" collapsed="false">
      <c r="A16796" s="2" t="s">
        <v>174</v>
      </c>
      <c r="B16796" s="2" t="s">
        <v>174</v>
      </c>
      <c r="C16796" s="2" t="s">
        <v>49</v>
      </c>
      <c r="D16796" s="2" t="s">
        <v>12</v>
      </c>
      <c r="E16796" s="2" t="s">
        <v>74</v>
      </c>
      <c r="F16796" s="2" t="s">
        <v>977</v>
      </c>
      <c r="G16796" s="14" t="n">
        <v>19.5</v>
      </c>
      <c r="H16796" s="14" t="n">
        <v>45.32</v>
      </c>
      <c r="I16796" s="14" t="n">
        <v>19.5</v>
      </c>
      <c r="J16796" s="23" t="n">
        <f aca="false">IF(AND(E16796="Priority",ISNUMBER('Cost model'!N172)),'Cost model'!N172,'Cost model'!M172)</f>
        <v>45</v>
      </c>
      <c r="K16796" s="14" t="n">
        <f aca="false">J16796-H16796</f>
        <v>-0.32</v>
      </c>
      <c r="L16796" s="14" t="n">
        <f aca="false">G16796-H16796</f>
        <v>-25.82</v>
      </c>
    </row>
    <row r="16797" customFormat="false" ht="15" hidden="false" customHeight="false" outlineLevel="0" collapsed="false">
      <c r="A16797" s="2" t="s">
        <v>124</v>
      </c>
      <c r="B16797" s="2" t="s">
        <v>124</v>
      </c>
      <c r="C16797" s="2" t="s">
        <v>47</v>
      </c>
      <c r="D16797" s="2" t="s">
        <v>10</v>
      </c>
      <c r="E16797" s="2" t="s">
        <v>74</v>
      </c>
      <c r="F16797" s="2" t="s">
        <v>977</v>
      </c>
      <c r="G16797" s="14" t="n">
        <v>9.5</v>
      </c>
      <c r="H16797" s="14" t="n">
        <v>8.83</v>
      </c>
      <c r="I16797" s="14" t="n">
        <v>9.5</v>
      </c>
      <c r="J16797" s="23" t="n">
        <f aca="false">IF(AND(E16797="Priority",ISNUMBER('Cost model'!N317)),'Cost model'!N317,'Cost model'!M317)</f>
        <v>10.5</v>
      </c>
      <c r="K16797" s="14" t="n">
        <f aca="false">J16797-H16797</f>
        <v>1.67</v>
      </c>
      <c r="L16797" s="14" t="n">
        <f aca="false">G16797-H16797</f>
        <v>0.67</v>
      </c>
    </row>
    <row r="16798" customFormat="false" ht="15" hidden="false" customHeight="false" outlineLevel="0" collapsed="false">
      <c r="A16798" s="2" t="s">
        <v>205</v>
      </c>
      <c r="B16798" s="2" t="s">
        <v>174</v>
      </c>
      <c r="C16798" s="2" t="s">
        <v>48</v>
      </c>
      <c r="D16798" s="2" t="s">
        <v>10</v>
      </c>
      <c r="E16798" s="2" t="s">
        <v>83</v>
      </c>
      <c r="F16798" s="2" t="s">
        <v>976</v>
      </c>
      <c r="G16798" s="14" t="n">
        <v>19.5</v>
      </c>
      <c r="H16798" s="14" t="n">
        <v>22.98</v>
      </c>
      <c r="I16798" s="14" t="n">
        <v>19.5</v>
      </c>
      <c r="J16798" s="23" t="n">
        <f aca="false">IF(AND(E16798="Priority",ISNUMBER('Cost model'!N558)),'Cost model'!N558,'Cost model'!M558)</f>
        <v>22.5</v>
      </c>
      <c r="K16798" s="14" t="n">
        <f aca="false">J16798-H16798</f>
        <v>-0.48</v>
      </c>
      <c r="L16798" s="14" t="n">
        <f aca="false">G16798-H16798</f>
        <v>-3.48</v>
      </c>
    </row>
    <row r="16799" customFormat="false" ht="15" hidden="false" customHeight="false" outlineLevel="0" collapsed="false">
      <c r="A16799" s="2" t="s">
        <v>142</v>
      </c>
      <c r="B16799" s="2" t="s">
        <v>142</v>
      </c>
      <c r="C16799" s="2" t="s">
        <v>47</v>
      </c>
      <c r="D16799" s="2" t="s">
        <v>12</v>
      </c>
      <c r="E16799" s="2" t="s">
        <v>74</v>
      </c>
      <c r="F16799" s="2" t="s">
        <v>977</v>
      </c>
      <c r="G16799" s="14" t="n">
        <v>9.5</v>
      </c>
      <c r="H16799" s="14" t="n">
        <v>30.26</v>
      </c>
      <c r="I16799" s="14" t="n">
        <v>9.5</v>
      </c>
      <c r="J16799" s="23" t="n">
        <f aca="false">IF(AND(E16799="Priority",ISNUMBER('Cost model'!N635)),'Cost model'!N635,'Cost model'!M635)</f>
        <v>30.5</v>
      </c>
      <c r="K16799" s="14" t="n">
        <f aca="false">J16799-H16799</f>
        <v>0.239999999999998</v>
      </c>
      <c r="L16799" s="14" t="n">
        <f aca="false">G16799-H16799</f>
        <v>-20.76</v>
      </c>
    </row>
    <row r="16800" customFormat="false" ht="15" hidden="false" customHeight="false" outlineLevel="0" collapsed="false">
      <c r="A16800" s="2" t="s">
        <v>124</v>
      </c>
      <c r="B16800" s="2" t="s">
        <v>124</v>
      </c>
      <c r="C16800" s="2" t="s">
        <v>49</v>
      </c>
      <c r="D16800" s="2" t="s">
        <v>10</v>
      </c>
      <c r="E16800" s="2" t="s">
        <v>74</v>
      </c>
      <c r="F16800" s="2" t="s">
        <v>977</v>
      </c>
      <c r="G16800" s="14" t="n">
        <v>17.5</v>
      </c>
      <c r="H16800" s="14" t="n">
        <v>22.99</v>
      </c>
      <c r="I16800" s="14" t="n">
        <v>17.5</v>
      </c>
      <c r="J16800" s="23" t="n">
        <f aca="false">IF(AND(E16800="Priority",ISNUMBER('Cost model'!N319)),'Cost model'!N319,'Cost model'!M319)</f>
        <v>16.5</v>
      </c>
      <c r="K16800" s="14" t="n">
        <f aca="false">J16800-H16800</f>
        <v>-6.49</v>
      </c>
      <c r="L16800" s="14" t="n">
        <f aca="false">G16800-H16800</f>
        <v>-5.49</v>
      </c>
    </row>
    <row r="16801" customFormat="false" ht="15" hidden="false" customHeight="false" outlineLevel="0" collapsed="false">
      <c r="A16801" s="2" t="s">
        <v>174</v>
      </c>
      <c r="B16801" s="2" t="s">
        <v>174</v>
      </c>
      <c r="C16801" s="2" t="s">
        <v>49</v>
      </c>
      <c r="D16801" s="2" t="s">
        <v>12</v>
      </c>
      <c r="E16801" s="2" t="s">
        <v>74</v>
      </c>
      <c r="F16801" s="2" t="s">
        <v>977</v>
      </c>
      <c r="G16801" s="14" t="n">
        <v>19.5</v>
      </c>
      <c r="H16801" s="14" t="n">
        <v>61.55</v>
      </c>
      <c r="I16801" s="14" t="n">
        <v>19.5</v>
      </c>
      <c r="J16801" s="23" t="n">
        <f aca="false">IF(AND(E16801="Priority",ISNUMBER('Cost model'!N172)),'Cost model'!N172,'Cost model'!M172)</f>
        <v>45</v>
      </c>
      <c r="K16801" s="14" t="n">
        <f aca="false">J16801-H16801</f>
        <v>-16.55</v>
      </c>
      <c r="L16801" s="14" t="n">
        <f aca="false">G16801-H16801</f>
        <v>-42.05</v>
      </c>
    </row>
    <row r="16802" customFormat="false" ht="15" hidden="false" customHeight="false" outlineLevel="0" collapsed="false">
      <c r="A16802" s="2" t="s">
        <v>174</v>
      </c>
      <c r="B16802" s="2" t="s">
        <v>174</v>
      </c>
      <c r="C16802" s="2" t="s">
        <v>49</v>
      </c>
      <c r="D16802" s="2" t="s">
        <v>10</v>
      </c>
      <c r="E16802" s="2" t="s">
        <v>83</v>
      </c>
      <c r="F16802" s="2" t="s">
        <v>977</v>
      </c>
      <c r="G16802" s="14" t="n">
        <v>24.5</v>
      </c>
      <c r="H16802" s="14" t="n">
        <v>26.02</v>
      </c>
      <c r="I16802" s="14" t="n">
        <v>24.5</v>
      </c>
      <c r="J16802" s="23" t="n">
        <f aca="false">IF(AND(E16802="Priority",ISNUMBER('Cost model'!N169)),'Cost model'!N169,'Cost model'!M169)</f>
        <v>25.5</v>
      </c>
      <c r="K16802" s="14" t="n">
        <f aca="false">J16802-H16802</f>
        <v>-0.52</v>
      </c>
      <c r="L16802" s="14" t="n">
        <f aca="false">G16802-H16802</f>
        <v>-1.52</v>
      </c>
    </row>
    <row r="16803" customFormat="false" ht="15" hidden="false" customHeight="false" outlineLevel="0" collapsed="false">
      <c r="A16803" s="2" t="s">
        <v>174</v>
      </c>
      <c r="B16803" s="2" t="s">
        <v>174</v>
      </c>
      <c r="C16803" s="2" t="s">
        <v>49</v>
      </c>
      <c r="D16803" s="2" t="s">
        <v>10</v>
      </c>
      <c r="E16803" s="2" t="s">
        <v>74</v>
      </c>
      <c r="F16803" s="2" t="s">
        <v>977</v>
      </c>
      <c r="G16803" s="14" t="n">
        <v>17.5</v>
      </c>
      <c r="H16803" s="14" t="n">
        <v>11.74</v>
      </c>
      <c r="I16803" s="14" t="n">
        <v>17.5</v>
      </c>
      <c r="J16803" s="23" t="n">
        <f aca="false">IF(AND(E16803="Priority",ISNUMBER('Cost model'!N169)),'Cost model'!N169,'Cost model'!M169)</f>
        <v>18.5</v>
      </c>
      <c r="K16803" s="14" t="n">
        <f aca="false">J16803-H16803</f>
        <v>6.76</v>
      </c>
      <c r="L16803" s="14" t="n">
        <f aca="false">G16803-H16803</f>
        <v>5.76</v>
      </c>
    </row>
    <row r="16804" customFormat="false" ht="15" hidden="false" customHeight="false" outlineLevel="0" collapsed="false">
      <c r="A16804" s="2" t="s">
        <v>221</v>
      </c>
      <c r="B16804" s="2" t="s">
        <v>174</v>
      </c>
      <c r="C16804" s="2" t="s">
        <v>49</v>
      </c>
      <c r="D16804" s="2" t="s">
        <v>10</v>
      </c>
      <c r="E16804" s="2" t="s">
        <v>74</v>
      </c>
      <c r="F16804" s="2" t="s">
        <v>976</v>
      </c>
      <c r="G16804" s="14" t="n">
        <v>17.5</v>
      </c>
      <c r="H16804" s="14" t="n">
        <v>15.57</v>
      </c>
      <c r="I16804" s="14" t="n">
        <v>19.5</v>
      </c>
      <c r="J16804" s="23" t="n">
        <f aca="false">IF(AND(E16804="Priority",ISNUMBER('Cost model'!N784)),'Cost model'!N784,'Cost model'!M784)</f>
        <v>19.5</v>
      </c>
      <c r="K16804" s="14" t="n">
        <f aca="false">J16804-H16804</f>
        <v>3.93</v>
      </c>
      <c r="L16804" s="14" t="n">
        <f aca="false">G16804-H16804</f>
        <v>1.93</v>
      </c>
    </row>
    <row r="16805" customFormat="false" ht="15" hidden="false" customHeight="false" outlineLevel="0" collapsed="false">
      <c r="A16805" s="2" t="s">
        <v>221</v>
      </c>
      <c r="B16805" s="2" t="s">
        <v>221</v>
      </c>
      <c r="C16805" s="2" t="s">
        <v>49</v>
      </c>
      <c r="D16805" s="2" t="s">
        <v>10</v>
      </c>
      <c r="E16805" s="2" t="s">
        <v>83</v>
      </c>
      <c r="F16805" s="2" t="s">
        <v>977</v>
      </c>
      <c r="G16805" s="14" t="n">
        <v>24.5</v>
      </c>
      <c r="H16805" s="14" t="n">
        <v>17.2</v>
      </c>
      <c r="I16805" s="14" t="n">
        <v>24.5</v>
      </c>
      <c r="J16805" s="23" t="n">
        <f aca="false">IF(AND(E16805="Priority",ISNUMBER('Cost model'!N739)),'Cost model'!N739,'Cost model'!M739)</f>
        <v>23.5</v>
      </c>
      <c r="K16805" s="14" t="n">
        <f aca="false">J16805-H16805</f>
        <v>6.3</v>
      </c>
      <c r="L16805" s="14" t="n">
        <f aca="false">G16805-H16805</f>
        <v>7.3</v>
      </c>
    </row>
    <row r="16806" customFormat="false" ht="15" hidden="false" customHeight="false" outlineLevel="0" collapsed="false">
      <c r="A16806" s="2" t="s">
        <v>221</v>
      </c>
      <c r="B16806" s="2" t="s">
        <v>221</v>
      </c>
      <c r="C16806" s="2" t="s">
        <v>47</v>
      </c>
      <c r="D16806" s="2" t="s">
        <v>14</v>
      </c>
      <c r="E16806" s="2" t="s">
        <v>74</v>
      </c>
      <c r="F16806" s="2" t="s">
        <v>977</v>
      </c>
      <c r="G16806" s="14" t="n">
        <v>25</v>
      </c>
      <c r="H16806" s="14" t="n">
        <v>98.15</v>
      </c>
      <c r="I16806" s="14" t="n">
        <v>25</v>
      </c>
      <c r="J16806" s="23" t="n">
        <f aca="false">IF(AND(E16806="Priority",ISNUMBER('Cost model'!N746)),'Cost model'!N746,'Cost model'!M746)</f>
        <v>100</v>
      </c>
      <c r="K16806" s="14" t="n">
        <f aca="false">J16806-H16806</f>
        <v>1.84999999999999</v>
      </c>
      <c r="L16806" s="14" t="n">
        <f aca="false">G16806-H16806</f>
        <v>-73.15</v>
      </c>
    </row>
    <row r="16807" customFormat="false" ht="15" hidden="false" customHeight="false" outlineLevel="0" collapsed="false">
      <c r="A16807" s="2" t="s">
        <v>174</v>
      </c>
      <c r="B16807" s="2" t="s">
        <v>174</v>
      </c>
      <c r="C16807" s="2" t="s">
        <v>49</v>
      </c>
      <c r="D16807" s="2" t="s">
        <v>13</v>
      </c>
      <c r="E16807" s="2" t="s">
        <v>74</v>
      </c>
      <c r="F16807" s="2" t="s">
        <v>977</v>
      </c>
      <c r="G16807" s="14" t="n">
        <v>50</v>
      </c>
      <c r="H16807" s="14" t="n">
        <v>118.84</v>
      </c>
      <c r="I16807" s="14" t="n">
        <v>50</v>
      </c>
      <c r="J16807" s="23" t="n">
        <f aca="false">IF(AND(E16807="Priority",ISNUMBER('Cost model'!N175)),'Cost model'!N175,'Cost model'!M175)</f>
        <v>75</v>
      </c>
      <c r="K16807" s="14" t="n">
        <f aca="false">J16807-H16807</f>
        <v>-43.84</v>
      </c>
      <c r="L16807" s="14" t="n">
        <f aca="false">G16807-H16807</f>
        <v>-68.84</v>
      </c>
    </row>
    <row r="16808" customFormat="false" ht="15" hidden="false" customHeight="false" outlineLevel="0" collapsed="false">
      <c r="A16808" s="2" t="s">
        <v>142</v>
      </c>
      <c r="B16808" s="2" t="s">
        <v>142</v>
      </c>
      <c r="C16808" s="2" t="s">
        <v>47</v>
      </c>
      <c r="D16808" s="2" t="s">
        <v>12</v>
      </c>
      <c r="E16808" s="2" t="s">
        <v>74</v>
      </c>
      <c r="F16808" s="2" t="s">
        <v>977</v>
      </c>
      <c r="G16808" s="14" t="n">
        <v>9.5</v>
      </c>
      <c r="H16808" s="14" t="n">
        <v>28.73</v>
      </c>
      <c r="I16808" s="14" t="n">
        <v>9.5</v>
      </c>
      <c r="J16808" s="23" t="n">
        <f aca="false">IF(AND(E16808="Priority",ISNUMBER('Cost model'!N635)),'Cost model'!N635,'Cost model'!M635)</f>
        <v>30.5</v>
      </c>
      <c r="K16808" s="14" t="n">
        <f aca="false">J16808-H16808</f>
        <v>1.77</v>
      </c>
      <c r="L16808" s="14" t="n">
        <f aca="false">G16808-H16808</f>
        <v>-19.23</v>
      </c>
    </row>
    <row r="16809" customFormat="false" ht="15" hidden="false" customHeight="false" outlineLevel="0" collapsed="false">
      <c r="A16809" s="2" t="s">
        <v>174</v>
      </c>
      <c r="B16809" s="2" t="s">
        <v>174</v>
      </c>
      <c r="C16809" s="2" t="s">
        <v>47</v>
      </c>
      <c r="D16809" s="2" t="s">
        <v>10</v>
      </c>
      <c r="E16809" s="2" t="s">
        <v>74</v>
      </c>
      <c r="F16809" s="2" t="s">
        <v>977</v>
      </c>
      <c r="G16809" s="14" t="n">
        <v>9.5</v>
      </c>
      <c r="H16809" s="14" t="n">
        <v>7.3</v>
      </c>
      <c r="I16809" s="14" t="n">
        <v>9.5</v>
      </c>
      <c r="J16809" s="23" t="n">
        <f aca="false">IF(AND(E16809="Priority",ISNUMBER('Cost model'!N167)),'Cost model'!N167,'Cost model'!M167)</f>
        <v>8.5</v>
      </c>
      <c r="K16809" s="14" t="n">
        <f aca="false">J16809-H16809</f>
        <v>1.2</v>
      </c>
      <c r="L16809" s="14" t="n">
        <f aca="false">G16809-H16809</f>
        <v>2.2</v>
      </c>
    </row>
    <row r="16810" customFormat="false" ht="15" hidden="false" customHeight="false" outlineLevel="0" collapsed="false">
      <c r="A16810" s="2" t="s">
        <v>124</v>
      </c>
      <c r="B16810" s="2" t="s">
        <v>124</v>
      </c>
      <c r="C16810" s="2" t="s">
        <v>47</v>
      </c>
      <c r="D16810" s="2" t="s">
        <v>12</v>
      </c>
      <c r="E16810" s="2" t="s">
        <v>83</v>
      </c>
      <c r="F16810" s="2" t="s">
        <v>977</v>
      </c>
      <c r="G16810" s="14" t="n">
        <v>19.5</v>
      </c>
      <c r="H16810" s="14" t="n">
        <v>14.31</v>
      </c>
      <c r="I16810" s="14" t="n">
        <v>19.5</v>
      </c>
      <c r="J16810" s="23" t="n">
        <f aca="false">IF(AND(E16810="Priority",ISNUMBER('Cost model'!N320)),'Cost model'!N320,'Cost model'!M320)</f>
        <v>35</v>
      </c>
      <c r="K16810" s="14" t="n">
        <f aca="false">J16810-H16810</f>
        <v>20.69</v>
      </c>
      <c r="L16810" s="14" t="n">
        <f aca="false">G16810-H16810</f>
        <v>5.19</v>
      </c>
    </row>
    <row r="16811" customFormat="false" ht="15" hidden="false" customHeight="false" outlineLevel="0" collapsed="false">
      <c r="A16811" s="2" t="s">
        <v>142</v>
      </c>
      <c r="B16811" s="2" t="s">
        <v>142</v>
      </c>
      <c r="C16811" s="2" t="s">
        <v>47</v>
      </c>
      <c r="D16811" s="2" t="s">
        <v>10</v>
      </c>
      <c r="E16811" s="2" t="s">
        <v>74</v>
      </c>
      <c r="F16811" s="2" t="s">
        <v>977</v>
      </c>
      <c r="G16811" s="14" t="n">
        <v>9.5</v>
      </c>
      <c r="H16811" s="14" t="n">
        <v>5.61</v>
      </c>
      <c r="I16811" s="14" t="n">
        <v>9.5</v>
      </c>
      <c r="J16811" s="23" t="n">
        <f aca="false">IF(AND(E16811="Priority",ISNUMBER('Cost model'!N632)),'Cost model'!N632,'Cost model'!M632)</f>
        <v>9.5</v>
      </c>
      <c r="K16811" s="14" t="n">
        <f aca="false">J16811-H16811</f>
        <v>3.89</v>
      </c>
      <c r="L16811" s="14" t="n">
        <f aca="false">G16811-H16811</f>
        <v>3.89</v>
      </c>
    </row>
    <row r="16812" customFormat="false" ht="15" hidden="false" customHeight="false" outlineLevel="0" collapsed="false">
      <c r="A16812" s="2" t="s">
        <v>205</v>
      </c>
      <c r="B16812" s="2" t="s">
        <v>142</v>
      </c>
      <c r="C16812" s="2" t="s">
        <v>48</v>
      </c>
      <c r="D16812" s="2" t="s">
        <v>13</v>
      </c>
      <c r="E16812" s="2" t="s">
        <v>74</v>
      </c>
      <c r="F16812" s="2" t="s">
        <v>976</v>
      </c>
      <c r="G16812" s="14" t="n">
        <v>24.5</v>
      </c>
      <c r="H16812" s="14" t="n">
        <v>80.31</v>
      </c>
      <c r="I16812" s="14" t="n">
        <v>24.5</v>
      </c>
      <c r="J16812" s="23" t="n">
        <f aca="false">IF(AND(E16812="Priority",ISNUMBER('Cost model'!N549)),'Cost model'!N549,'Cost model'!M549)</f>
        <v>100</v>
      </c>
      <c r="K16812" s="14" t="n">
        <f aca="false">J16812-H16812</f>
        <v>19.69</v>
      </c>
      <c r="L16812" s="14" t="n">
        <f aca="false">G16812-H16812</f>
        <v>-55.81</v>
      </c>
    </row>
    <row r="16813" customFormat="false" ht="15" hidden="false" customHeight="false" outlineLevel="0" collapsed="false">
      <c r="A16813" s="2" t="s">
        <v>174</v>
      </c>
      <c r="B16813" s="2" t="s">
        <v>174</v>
      </c>
      <c r="C16813" s="2" t="s">
        <v>47</v>
      </c>
      <c r="D16813" s="2" t="s">
        <v>12</v>
      </c>
      <c r="E16813" s="2" t="s">
        <v>74</v>
      </c>
      <c r="F16813" s="2" t="s">
        <v>977</v>
      </c>
      <c r="G16813" s="14" t="n">
        <v>9.5</v>
      </c>
      <c r="H16813" s="14" t="n">
        <v>44.2</v>
      </c>
      <c r="I16813" s="14" t="n">
        <v>9.5</v>
      </c>
      <c r="J16813" s="23" t="n">
        <f aca="false">IF(AND(E16813="Priority",ISNUMBER('Cost model'!N170)),'Cost model'!N170,'Cost model'!M170)</f>
        <v>25.5</v>
      </c>
      <c r="K16813" s="14" t="n">
        <f aca="false">J16813-H16813</f>
        <v>-18.7</v>
      </c>
      <c r="L16813" s="14" t="n">
        <f aca="false">G16813-H16813</f>
        <v>-34.7</v>
      </c>
    </row>
    <row r="16814" customFormat="false" ht="15" hidden="false" customHeight="false" outlineLevel="0" collapsed="false">
      <c r="A16814" s="2" t="s">
        <v>205</v>
      </c>
      <c r="B16814" s="2" t="s">
        <v>158</v>
      </c>
      <c r="C16814" s="2" t="s">
        <v>48</v>
      </c>
      <c r="D16814" s="2" t="s">
        <v>13</v>
      </c>
      <c r="E16814" s="2" t="s">
        <v>74</v>
      </c>
      <c r="F16814" s="2" t="s">
        <v>976</v>
      </c>
      <c r="G16814" s="14" t="n">
        <v>24.5</v>
      </c>
      <c r="H16814" s="14" t="n">
        <v>135.95</v>
      </c>
      <c r="I16814" s="14"/>
      <c r="J16814" s="23" t="n">
        <f aca="false">IF(AND(E16814="Priority",ISNUMBER('Cost model'!N624)),'Cost model'!N624,'Cost model'!M624)</f>
        <v>100</v>
      </c>
      <c r="K16814" s="14" t="n">
        <f aca="false">J16814-H16814</f>
        <v>-35.95</v>
      </c>
      <c r="L16814" s="14" t="n">
        <f aca="false">G16814-H16814</f>
        <v>-111.45</v>
      </c>
    </row>
    <row r="16815" customFormat="false" ht="15" hidden="false" customHeight="false" outlineLevel="0" collapsed="false">
      <c r="A16815" s="2" t="s">
        <v>221</v>
      </c>
      <c r="B16815" s="2" t="s">
        <v>221</v>
      </c>
      <c r="C16815" s="2" t="s">
        <v>47</v>
      </c>
      <c r="D16815" s="2" t="s">
        <v>10</v>
      </c>
      <c r="E16815" s="2" t="s">
        <v>74</v>
      </c>
      <c r="F16815" s="2" t="s">
        <v>977</v>
      </c>
      <c r="G16815" s="14" t="n">
        <v>9.5</v>
      </c>
      <c r="H16815" s="14" t="n">
        <v>7.82</v>
      </c>
      <c r="I16815" s="14" t="n">
        <v>9.5</v>
      </c>
      <c r="J16815" s="23" t="n">
        <f aca="false">IF(AND(E16815="Priority",ISNUMBER('Cost model'!N737)),'Cost model'!N737,'Cost model'!M737)</f>
        <v>8.5</v>
      </c>
      <c r="K16815" s="14" t="n">
        <f aca="false">J16815-H16815</f>
        <v>0.68</v>
      </c>
      <c r="L16815" s="14" t="n">
        <f aca="false">G16815-H16815</f>
        <v>1.68</v>
      </c>
    </row>
    <row r="16816" customFormat="false" ht="15" hidden="false" customHeight="false" outlineLevel="0" collapsed="false">
      <c r="A16816" s="2" t="s">
        <v>221</v>
      </c>
      <c r="B16816" s="2" t="s">
        <v>221</v>
      </c>
      <c r="C16816" s="2" t="s">
        <v>47</v>
      </c>
      <c r="D16816" s="2" t="s">
        <v>14</v>
      </c>
      <c r="E16816" s="2" t="s">
        <v>74</v>
      </c>
      <c r="F16816" s="2" t="s">
        <v>977</v>
      </c>
      <c r="G16816" s="14" t="n">
        <v>25</v>
      </c>
      <c r="H16816" s="14" t="n">
        <v>51.91</v>
      </c>
      <c r="I16816" s="14" t="n">
        <v>25</v>
      </c>
      <c r="J16816" s="23" t="n">
        <f aca="false">IF(AND(E16816="Priority",ISNUMBER('Cost model'!N746)),'Cost model'!N746,'Cost model'!M746)</f>
        <v>100</v>
      </c>
      <c r="K16816" s="14" t="n">
        <f aca="false">J16816-H16816</f>
        <v>48.09</v>
      </c>
      <c r="L16816" s="14" t="n">
        <f aca="false">G16816-H16816</f>
        <v>-26.91</v>
      </c>
    </row>
    <row r="16817" customFormat="false" ht="15" hidden="false" customHeight="false" outlineLevel="0" collapsed="false">
      <c r="A16817" s="2" t="s">
        <v>142</v>
      </c>
      <c r="B16817" s="2" t="s">
        <v>142</v>
      </c>
      <c r="C16817" s="2" t="s">
        <v>47</v>
      </c>
      <c r="D16817" s="2" t="s">
        <v>12</v>
      </c>
      <c r="E16817" s="2" t="s">
        <v>83</v>
      </c>
      <c r="F16817" s="2" t="s">
        <v>977</v>
      </c>
      <c r="G16817" s="14" t="n">
        <v>19.5</v>
      </c>
      <c r="H16817" s="14" t="n">
        <v>44.47</v>
      </c>
      <c r="I16817" s="14" t="n">
        <v>19.5</v>
      </c>
      <c r="J16817" s="23" t="n">
        <f aca="false">IF(AND(E16817="Priority",ISNUMBER('Cost model'!N635)),'Cost model'!N635,'Cost model'!M635)</f>
        <v>40</v>
      </c>
      <c r="K16817" s="14" t="n">
        <f aca="false">J16817-H16817</f>
        <v>-4.47</v>
      </c>
      <c r="L16817" s="14" t="n">
        <f aca="false">G16817-H16817</f>
        <v>-24.97</v>
      </c>
    </row>
    <row r="16818" customFormat="false" ht="15" hidden="false" customHeight="false" outlineLevel="0" collapsed="false">
      <c r="A16818" s="2" t="s">
        <v>124</v>
      </c>
      <c r="B16818" s="2" t="s">
        <v>124</v>
      </c>
      <c r="C16818" s="2" t="s">
        <v>49</v>
      </c>
      <c r="D16818" s="2" t="s">
        <v>14</v>
      </c>
      <c r="E16818" s="2" t="s">
        <v>74</v>
      </c>
      <c r="F16818" s="2" t="s">
        <v>977</v>
      </c>
      <c r="G16818" s="14" t="n">
        <v>85</v>
      </c>
      <c r="H16818" s="14" t="n">
        <v>163.58</v>
      </c>
      <c r="I16818" s="14" t="n">
        <v>85</v>
      </c>
      <c r="J16818" s="23" t="n">
        <f aca="false">IF(AND(E16818="Priority",ISNUMBER('Cost model'!N328)),'Cost model'!N328,'Cost model'!M328)</f>
        <v>175</v>
      </c>
      <c r="K16818" s="14" t="n">
        <f aca="false">J16818-H16818</f>
        <v>11.42</v>
      </c>
      <c r="L16818" s="14" t="n">
        <f aca="false">G16818-H16818</f>
        <v>-78.58</v>
      </c>
    </row>
    <row r="16819" customFormat="false" ht="15" hidden="false" customHeight="false" outlineLevel="0" collapsed="false">
      <c r="A16819" s="2" t="s">
        <v>221</v>
      </c>
      <c r="B16819" s="2" t="s">
        <v>221</v>
      </c>
      <c r="C16819" s="2" t="s">
        <v>49</v>
      </c>
      <c r="D16819" s="2" t="s">
        <v>10</v>
      </c>
      <c r="E16819" s="2" t="s">
        <v>74</v>
      </c>
      <c r="F16819" s="2" t="s">
        <v>977</v>
      </c>
      <c r="G16819" s="14" t="n">
        <v>17.5</v>
      </c>
      <c r="H16819" s="14" t="n">
        <v>18.82</v>
      </c>
      <c r="I16819" s="14" t="n">
        <v>17.5</v>
      </c>
      <c r="J16819" s="23" t="n">
        <f aca="false">IF(AND(E16819="Priority",ISNUMBER('Cost model'!N739)),'Cost model'!N739,'Cost model'!M739)</f>
        <v>17.5</v>
      </c>
      <c r="K16819" s="14" t="n">
        <f aca="false">J16819-H16819</f>
        <v>-1.32</v>
      </c>
      <c r="L16819" s="14" t="n">
        <f aca="false">G16819-H16819</f>
        <v>-1.32</v>
      </c>
    </row>
    <row r="16820" customFormat="false" ht="15" hidden="false" customHeight="false" outlineLevel="0" collapsed="false">
      <c r="A16820" s="2" t="s">
        <v>124</v>
      </c>
      <c r="B16820" s="2" t="s">
        <v>174</v>
      </c>
      <c r="C16820" s="2" t="s">
        <v>48</v>
      </c>
      <c r="D16820" s="2" t="s">
        <v>10</v>
      </c>
      <c r="E16820" s="2" t="s">
        <v>74</v>
      </c>
      <c r="F16820" s="2" t="s">
        <v>976</v>
      </c>
      <c r="G16820" s="14" t="n">
        <v>12.5</v>
      </c>
      <c r="H16820" s="14" t="n">
        <v>19.15</v>
      </c>
      <c r="I16820" s="14" t="n">
        <v>14.5</v>
      </c>
      <c r="J16820" s="23" t="n">
        <f aca="false">IF(AND(E16820="Priority",ISNUMBER('Cost model'!N363)),'Cost model'!N363,'Cost model'!M363)</f>
        <v>15.5</v>
      </c>
      <c r="K16820" s="14" t="n">
        <f aca="false">J16820-H16820</f>
        <v>-3.65</v>
      </c>
      <c r="L16820" s="14" t="n">
        <f aca="false">G16820-H16820</f>
        <v>-6.65</v>
      </c>
    </row>
    <row r="16821" customFormat="false" ht="15" hidden="false" customHeight="false" outlineLevel="0" collapsed="false">
      <c r="A16821" s="2" t="s">
        <v>124</v>
      </c>
      <c r="B16821" s="2" t="s">
        <v>124</v>
      </c>
      <c r="C16821" s="2" t="s">
        <v>48</v>
      </c>
      <c r="D16821" s="2" t="s">
        <v>12</v>
      </c>
      <c r="E16821" s="2" t="s">
        <v>74</v>
      </c>
      <c r="F16821" s="2" t="s">
        <v>977</v>
      </c>
      <c r="G16821" s="14" t="n">
        <v>12.5</v>
      </c>
      <c r="H16821" s="14" t="n">
        <v>60.87</v>
      </c>
      <c r="I16821" s="14" t="n">
        <v>12.5</v>
      </c>
      <c r="J16821" s="23" t="n">
        <f aca="false">IF(AND(E16821="Priority",ISNUMBER('Cost model'!N321)),'Cost model'!N321,'Cost model'!M321)</f>
        <v>40</v>
      </c>
      <c r="K16821" s="14" t="n">
        <f aca="false">J16821-H16821</f>
        <v>-20.87</v>
      </c>
      <c r="L16821" s="14" t="n">
        <f aca="false">G16821-H16821</f>
        <v>-48.37</v>
      </c>
    </row>
    <row r="16822" customFormat="false" ht="15" hidden="false" customHeight="false" outlineLevel="0" collapsed="false">
      <c r="A16822" s="2" t="s">
        <v>174</v>
      </c>
      <c r="B16822" s="2" t="s">
        <v>174</v>
      </c>
      <c r="C16822" s="2" t="s">
        <v>49</v>
      </c>
      <c r="D16822" s="2" t="s">
        <v>14</v>
      </c>
      <c r="E16822" s="2" t="s">
        <v>74</v>
      </c>
      <c r="F16822" s="2" t="s">
        <v>977</v>
      </c>
      <c r="G16822" s="14" t="n">
        <v>85</v>
      </c>
      <c r="H16822" s="14" t="n">
        <v>91.19</v>
      </c>
      <c r="I16822" s="14" t="n">
        <v>85</v>
      </c>
      <c r="J16822" s="23" t="n">
        <f aca="false">IF(AND(E16822="Priority",ISNUMBER('Cost model'!N178)),'Cost model'!N178,'Cost model'!M178)</f>
        <v>145</v>
      </c>
      <c r="K16822" s="14" t="n">
        <f aca="false">J16822-H16822</f>
        <v>53.81</v>
      </c>
      <c r="L16822" s="14" t="n">
        <f aca="false">G16822-H16822</f>
        <v>-6.19</v>
      </c>
    </row>
    <row r="16823" customFormat="false" ht="15" hidden="false" customHeight="false" outlineLevel="0" collapsed="false">
      <c r="A16823" s="2" t="s">
        <v>124</v>
      </c>
      <c r="B16823" s="2" t="s">
        <v>174</v>
      </c>
      <c r="C16823" s="2" t="s">
        <v>48</v>
      </c>
      <c r="D16823" s="2" t="s">
        <v>12</v>
      </c>
      <c r="E16823" s="2" t="s">
        <v>74</v>
      </c>
      <c r="F16823" s="2" t="s">
        <v>976</v>
      </c>
      <c r="G16823" s="14" t="n">
        <v>12.5</v>
      </c>
      <c r="H16823" s="14" t="n">
        <v>62.65</v>
      </c>
      <c r="I16823" s="14" t="n">
        <v>19.5</v>
      </c>
      <c r="J16823" s="23" t="n">
        <f aca="false">IF(AND(E16823="Priority",ISNUMBER('Cost model'!N366)),'Cost model'!N366,'Cost model'!M366)</f>
        <v>55</v>
      </c>
      <c r="K16823" s="14" t="n">
        <f aca="false">J16823-H16823</f>
        <v>-7.65</v>
      </c>
      <c r="L16823" s="14" t="n">
        <f aca="false">G16823-H16823</f>
        <v>-50.15</v>
      </c>
    </row>
    <row r="16824" customFormat="false" ht="15" hidden="false" customHeight="false" outlineLevel="0" collapsed="false">
      <c r="A16824" s="2" t="s">
        <v>174</v>
      </c>
      <c r="B16824" s="2" t="s">
        <v>174</v>
      </c>
      <c r="C16824" s="2" t="s">
        <v>47</v>
      </c>
      <c r="D16824" s="2" t="s">
        <v>10</v>
      </c>
      <c r="E16824" s="2" t="s">
        <v>74</v>
      </c>
      <c r="F16824" s="2" t="s">
        <v>977</v>
      </c>
      <c r="G16824" s="14" t="n">
        <v>9.5</v>
      </c>
      <c r="H16824" s="14" t="n">
        <v>8.16</v>
      </c>
      <c r="I16824" s="14" t="n">
        <v>9.5</v>
      </c>
      <c r="J16824" s="23" t="n">
        <f aca="false">IF(AND(E16824="Priority",ISNUMBER('Cost model'!N167)),'Cost model'!N167,'Cost model'!M167)</f>
        <v>8.5</v>
      </c>
      <c r="K16824" s="14" t="n">
        <f aca="false">J16824-H16824</f>
        <v>0.34</v>
      </c>
      <c r="L16824" s="14" t="n">
        <f aca="false">G16824-H16824</f>
        <v>1.34</v>
      </c>
    </row>
    <row r="16825" customFormat="false" ht="15" hidden="false" customHeight="false" outlineLevel="0" collapsed="false">
      <c r="A16825" s="2" t="s">
        <v>142</v>
      </c>
      <c r="B16825" s="2" t="s">
        <v>142</v>
      </c>
      <c r="C16825" s="2" t="s">
        <v>48</v>
      </c>
      <c r="D16825" s="2" t="s">
        <v>12</v>
      </c>
      <c r="E16825" s="2" t="s">
        <v>83</v>
      </c>
      <c r="F16825" s="2" t="s">
        <v>977</v>
      </c>
      <c r="G16825" s="14" t="n">
        <v>19.5</v>
      </c>
      <c r="H16825" s="14" t="n">
        <v>27.7</v>
      </c>
      <c r="I16825" s="14" t="n">
        <v>19.5</v>
      </c>
      <c r="J16825" s="23" t="n">
        <f aca="false">IF(AND(E16825="Priority",ISNUMBER('Cost model'!N636)),'Cost model'!N636,'Cost model'!M636)</f>
        <v>55</v>
      </c>
      <c r="K16825" s="14" t="n">
        <f aca="false">J16825-H16825</f>
        <v>27.3</v>
      </c>
      <c r="L16825" s="14" t="n">
        <f aca="false">G16825-H16825</f>
        <v>-8.2</v>
      </c>
    </row>
    <row r="16826" customFormat="false" ht="15" hidden="false" customHeight="false" outlineLevel="0" collapsed="false">
      <c r="A16826" s="2" t="s">
        <v>142</v>
      </c>
      <c r="B16826" s="2" t="s">
        <v>142</v>
      </c>
      <c r="C16826" s="2" t="s">
        <v>47</v>
      </c>
      <c r="D16826" s="2" t="s">
        <v>10</v>
      </c>
      <c r="E16826" s="2" t="s">
        <v>74</v>
      </c>
      <c r="F16826" s="2" t="s">
        <v>977</v>
      </c>
      <c r="G16826" s="14" t="n">
        <v>9.5</v>
      </c>
      <c r="H16826" s="14" t="n">
        <v>7.98</v>
      </c>
      <c r="I16826" s="14" t="n">
        <v>9.5</v>
      </c>
      <c r="J16826" s="23" t="n">
        <f aca="false">IF(AND(E16826="Priority",ISNUMBER('Cost model'!N632)),'Cost model'!N632,'Cost model'!M632)</f>
        <v>9.5</v>
      </c>
      <c r="K16826" s="14" t="n">
        <f aca="false">J16826-H16826</f>
        <v>1.52</v>
      </c>
      <c r="L16826" s="14" t="n">
        <f aca="false">G16826-H16826</f>
        <v>1.52</v>
      </c>
    </row>
    <row r="16827" customFormat="false" ht="15" hidden="false" customHeight="false" outlineLevel="0" collapsed="false">
      <c r="A16827" s="2" t="s">
        <v>142</v>
      </c>
      <c r="B16827" s="2" t="s">
        <v>142</v>
      </c>
      <c r="C16827" s="2" t="s">
        <v>48</v>
      </c>
      <c r="D16827" s="2" t="s">
        <v>12</v>
      </c>
      <c r="E16827" s="2" t="s">
        <v>83</v>
      </c>
      <c r="F16827" s="2" t="s">
        <v>977</v>
      </c>
      <c r="G16827" s="14" t="n">
        <v>19.5</v>
      </c>
      <c r="H16827" s="14" t="n">
        <v>22.98</v>
      </c>
      <c r="I16827" s="14" t="n">
        <v>19.5</v>
      </c>
      <c r="J16827" s="23" t="n">
        <f aca="false">IF(AND(E16827="Priority",ISNUMBER('Cost model'!N636)),'Cost model'!N636,'Cost model'!M636)</f>
        <v>55</v>
      </c>
      <c r="K16827" s="14" t="n">
        <f aca="false">J16827-H16827</f>
        <v>32.02</v>
      </c>
      <c r="L16827" s="14" t="n">
        <f aca="false">G16827-H16827</f>
        <v>-3.48</v>
      </c>
    </row>
    <row r="16828" customFormat="false" ht="15" hidden="false" customHeight="false" outlineLevel="0" collapsed="false">
      <c r="A16828" s="2" t="s">
        <v>174</v>
      </c>
      <c r="B16828" s="2" t="s">
        <v>124</v>
      </c>
      <c r="C16828" s="2" t="s">
        <v>47</v>
      </c>
      <c r="D16828" s="2" t="s">
        <v>10</v>
      </c>
      <c r="E16828" s="2" t="s">
        <v>74</v>
      </c>
      <c r="F16828" s="2" t="s">
        <v>976</v>
      </c>
      <c r="G16828" s="14" t="n">
        <v>9.5</v>
      </c>
      <c r="H16828" s="14" t="n">
        <v>22.98</v>
      </c>
      <c r="I16828" s="14" t="n">
        <v>9.5</v>
      </c>
      <c r="J16828" s="23" t="n">
        <f aca="false">IF(AND(E16828="Priority",ISNUMBER('Cost model'!N107)),'Cost model'!N107,'Cost model'!M107)</f>
        <v>12.5</v>
      </c>
      <c r="K16828" s="14" t="n">
        <f aca="false">J16828-H16828</f>
        <v>-10.48</v>
      </c>
      <c r="L16828" s="14" t="n">
        <f aca="false">G16828-H16828</f>
        <v>-13.48</v>
      </c>
    </row>
    <row r="16829" customFormat="false" ht="15" hidden="false" customHeight="false" outlineLevel="0" collapsed="false">
      <c r="A16829" s="2" t="s">
        <v>142</v>
      </c>
      <c r="B16829" s="2" t="s">
        <v>174</v>
      </c>
      <c r="C16829" s="2" t="s">
        <v>49</v>
      </c>
      <c r="D16829" s="2" t="s">
        <v>13</v>
      </c>
      <c r="E16829" s="2" t="s">
        <v>74</v>
      </c>
      <c r="F16829" s="2" t="s">
        <v>976</v>
      </c>
      <c r="G16829" s="14" t="n">
        <v>50</v>
      </c>
      <c r="H16829" s="14" t="n">
        <v>113.06</v>
      </c>
      <c r="I16829" s="14" t="n">
        <v>85</v>
      </c>
      <c r="J16829" s="23" t="n">
        <f aca="false">IF(AND(E16829="Priority",ISNUMBER('Cost model'!N700)),'Cost model'!N700,'Cost model'!M700)</f>
        <v>100</v>
      </c>
      <c r="K16829" s="14" t="n">
        <f aca="false">J16829-H16829</f>
        <v>-13.06</v>
      </c>
      <c r="L16829" s="14" t="n">
        <f aca="false">G16829-H16829</f>
        <v>-63.06</v>
      </c>
    </row>
    <row r="16830" customFormat="false" ht="15" hidden="false" customHeight="false" outlineLevel="0" collapsed="false">
      <c r="A16830" s="2" t="s">
        <v>221</v>
      </c>
      <c r="B16830" s="2" t="s">
        <v>221</v>
      </c>
      <c r="C16830" s="2" t="s">
        <v>47</v>
      </c>
      <c r="D16830" s="2" t="s">
        <v>10</v>
      </c>
      <c r="E16830" s="2" t="s">
        <v>74</v>
      </c>
      <c r="F16830" s="2" t="s">
        <v>977</v>
      </c>
      <c r="G16830" s="14" t="n">
        <v>9.5</v>
      </c>
      <c r="H16830" s="14" t="n">
        <v>6.66</v>
      </c>
      <c r="I16830" s="14" t="n">
        <v>9.5</v>
      </c>
      <c r="J16830" s="23" t="n">
        <f aca="false">IF(AND(E16830="Priority",ISNUMBER('Cost model'!N737)),'Cost model'!N737,'Cost model'!M737)</f>
        <v>8.5</v>
      </c>
      <c r="K16830" s="14" t="n">
        <f aca="false">J16830-H16830</f>
        <v>1.84</v>
      </c>
      <c r="L16830" s="14" t="n">
        <f aca="false">G16830-H16830</f>
        <v>2.84</v>
      </c>
    </row>
    <row r="16831" customFormat="false" ht="15" hidden="false" customHeight="false" outlineLevel="0" collapsed="false">
      <c r="A16831" s="2" t="s">
        <v>142</v>
      </c>
      <c r="B16831" s="2" t="s">
        <v>142</v>
      </c>
      <c r="C16831" s="2" t="s">
        <v>47</v>
      </c>
      <c r="D16831" s="2" t="s">
        <v>14</v>
      </c>
      <c r="E16831" s="2" t="s">
        <v>74</v>
      </c>
      <c r="F16831" s="2" t="s">
        <v>977</v>
      </c>
      <c r="G16831" s="14" t="n">
        <v>25</v>
      </c>
      <c r="H16831" s="14" t="n">
        <v>71.74</v>
      </c>
      <c r="I16831" s="14" t="n">
        <v>25</v>
      </c>
      <c r="J16831" s="23" t="n">
        <f aca="false">IF(AND(E16831="Priority",ISNUMBER('Cost model'!N641)),'Cost model'!N641,'Cost model'!M641)</f>
        <v>75</v>
      </c>
      <c r="K16831" s="14" t="n">
        <f aca="false">J16831-H16831</f>
        <v>3.26000000000001</v>
      </c>
      <c r="L16831" s="14" t="n">
        <f aca="false">G16831-H16831</f>
        <v>-46.74</v>
      </c>
    </row>
    <row r="16832" customFormat="false" ht="15" hidden="false" customHeight="false" outlineLevel="0" collapsed="false">
      <c r="A16832" s="2" t="s">
        <v>142</v>
      </c>
      <c r="B16832" s="2" t="s">
        <v>142</v>
      </c>
      <c r="C16832" s="2" t="s">
        <v>49</v>
      </c>
      <c r="D16832" s="2" t="s">
        <v>10</v>
      </c>
      <c r="E16832" s="2" t="s">
        <v>74</v>
      </c>
      <c r="F16832" s="2" t="s">
        <v>977</v>
      </c>
      <c r="G16832" s="14" t="n">
        <v>17.5</v>
      </c>
      <c r="H16832" s="14" t="n">
        <v>21.84</v>
      </c>
      <c r="I16832" s="14" t="n">
        <v>17.5</v>
      </c>
      <c r="J16832" s="23" t="n">
        <f aca="false">IF(AND(E16832="Priority",ISNUMBER('Cost model'!N634)),'Cost model'!N634,'Cost model'!M634)</f>
        <v>15.5</v>
      </c>
      <c r="K16832" s="14" t="n">
        <f aca="false">J16832-H16832</f>
        <v>-6.34</v>
      </c>
      <c r="L16832" s="14" t="n">
        <f aca="false">G16832-H16832</f>
        <v>-4.34</v>
      </c>
    </row>
    <row r="16833" customFormat="false" ht="15" hidden="false" customHeight="false" outlineLevel="0" collapsed="false">
      <c r="A16833" s="2" t="s">
        <v>221</v>
      </c>
      <c r="B16833" s="2" t="s">
        <v>221</v>
      </c>
      <c r="C16833" s="2" t="s">
        <v>49</v>
      </c>
      <c r="D16833" s="2" t="s">
        <v>12</v>
      </c>
      <c r="E16833" s="2" t="s">
        <v>74</v>
      </c>
      <c r="F16833" s="2" t="s">
        <v>977</v>
      </c>
      <c r="G16833" s="14" t="n">
        <v>19.5</v>
      </c>
      <c r="H16833" s="14" t="n">
        <v>38.17</v>
      </c>
      <c r="I16833" s="14" t="n">
        <v>19.5</v>
      </c>
      <c r="J16833" s="23" t="n">
        <f aca="false">IF(AND(E16833="Priority",ISNUMBER('Cost model'!N742)),'Cost model'!N742,'Cost model'!M742)</f>
        <v>60</v>
      </c>
      <c r="K16833" s="14" t="n">
        <f aca="false">J16833-H16833</f>
        <v>21.83</v>
      </c>
      <c r="L16833" s="14" t="n">
        <f aca="false">G16833-H16833</f>
        <v>-18.67</v>
      </c>
    </row>
    <row r="16834" customFormat="false" ht="15" hidden="false" customHeight="false" outlineLevel="0" collapsed="false">
      <c r="A16834" s="2" t="s">
        <v>124</v>
      </c>
      <c r="B16834" s="2" t="s">
        <v>124</v>
      </c>
      <c r="C16834" s="2" t="s">
        <v>48</v>
      </c>
      <c r="D16834" s="2" t="s">
        <v>10</v>
      </c>
      <c r="E16834" s="2" t="s">
        <v>74</v>
      </c>
      <c r="F16834" s="2" t="s">
        <v>977</v>
      </c>
      <c r="G16834" s="14" t="n">
        <v>12.5</v>
      </c>
      <c r="H16834" s="14" t="n">
        <v>6.8</v>
      </c>
      <c r="I16834" s="14" t="n">
        <v>12.5</v>
      </c>
      <c r="J16834" s="23" t="n">
        <f aca="false">IF(AND(E16834="Priority",ISNUMBER('Cost model'!N318)),'Cost model'!N318,'Cost model'!M318)</f>
        <v>14.5</v>
      </c>
      <c r="K16834" s="14" t="n">
        <f aca="false">J16834-H16834</f>
        <v>7.7</v>
      </c>
      <c r="L16834" s="14" t="n">
        <f aca="false">G16834-H16834</f>
        <v>5.7</v>
      </c>
    </row>
    <row r="16835" customFormat="false" ht="15" hidden="false" customHeight="false" outlineLevel="0" collapsed="false">
      <c r="A16835" s="2" t="s">
        <v>174</v>
      </c>
      <c r="B16835" s="2" t="s">
        <v>174</v>
      </c>
      <c r="C16835" s="2" t="s">
        <v>48</v>
      </c>
      <c r="D16835" s="2" t="s">
        <v>12</v>
      </c>
      <c r="E16835" s="2" t="s">
        <v>83</v>
      </c>
      <c r="F16835" s="2" t="s">
        <v>977</v>
      </c>
      <c r="G16835" s="14" t="n">
        <v>19.5</v>
      </c>
      <c r="H16835" s="14" t="n">
        <v>27.7</v>
      </c>
      <c r="I16835" s="14" t="n">
        <v>19.5</v>
      </c>
      <c r="J16835" s="23" t="n">
        <f aca="false">IF(AND(E16835="Priority",ISNUMBER('Cost model'!N171)),'Cost model'!N171,'Cost model'!M171)</f>
        <v>55</v>
      </c>
      <c r="K16835" s="14" t="n">
        <f aca="false">J16835-H16835</f>
        <v>27.3</v>
      </c>
      <c r="L16835" s="14" t="n">
        <f aca="false">G16835-H16835</f>
        <v>-8.2</v>
      </c>
    </row>
    <row r="16836" customFormat="false" ht="15" hidden="false" customHeight="false" outlineLevel="0" collapsed="false">
      <c r="A16836" s="2" t="s">
        <v>124</v>
      </c>
      <c r="B16836" s="2" t="s">
        <v>124</v>
      </c>
      <c r="C16836" s="2" t="s">
        <v>47</v>
      </c>
      <c r="D16836" s="2" t="s">
        <v>14</v>
      </c>
      <c r="E16836" s="2" t="s">
        <v>74</v>
      </c>
      <c r="F16836" s="2" t="s">
        <v>977</v>
      </c>
      <c r="G16836" s="14" t="n">
        <v>25</v>
      </c>
      <c r="H16836" s="14" t="n">
        <v>32.79</v>
      </c>
      <c r="I16836" s="14" t="n">
        <v>25</v>
      </c>
      <c r="J16836" s="23" t="n">
        <f aca="false">IF(AND(E16836="Priority",ISNUMBER('Cost model'!N326)),'Cost model'!N326,'Cost model'!M326)</f>
        <v>110</v>
      </c>
      <c r="K16836" s="14" t="n">
        <f aca="false">J16836-H16836</f>
        <v>77.21</v>
      </c>
      <c r="L16836" s="14" t="n">
        <f aca="false">G16836-H16836</f>
        <v>-7.79</v>
      </c>
    </row>
    <row r="16837" customFormat="false" ht="15" hidden="false" customHeight="false" outlineLevel="0" collapsed="false">
      <c r="A16837" s="2" t="s">
        <v>221</v>
      </c>
      <c r="B16837" s="2" t="s">
        <v>221</v>
      </c>
      <c r="C16837" s="2" t="s">
        <v>47</v>
      </c>
      <c r="D16837" s="2" t="s">
        <v>12</v>
      </c>
      <c r="E16837" s="2" t="s">
        <v>74</v>
      </c>
      <c r="F16837" s="2" t="s">
        <v>977</v>
      </c>
      <c r="G16837" s="14" t="n">
        <v>9.5</v>
      </c>
      <c r="H16837" s="14" t="n">
        <v>30.03</v>
      </c>
      <c r="I16837" s="14" t="n">
        <v>9.5</v>
      </c>
      <c r="J16837" s="23" t="n">
        <f aca="false">IF(AND(E16837="Priority",ISNUMBER('Cost model'!N740)),'Cost model'!N740,'Cost model'!M740)</f>
        <v>22.5</v>
      </c>
      <c r="K16837" s="14" t="n">
        <f aca="false">J16837-H16837</f>
        <v>-7.53</v>
      </c>
      <c r="L16837" s="14" t="n">
        <f aca="false">G16837-H16837</f>
        <v>-20.53</v>
      </c>
    </row>
    <row r="16838" customFormat="false" ht="15" hidden="false" customHeight="false" outlineLevel="0" collapsed="false">
      <c r="A16838" s="2" t="s">
        <v>221</v>
      </c>
      <c r="B16838" s="2" t="s">
        <v>221</v>
      </c>
      <c r="C16838" s="2" t="s">
        <v>47</v>
      </c>
      <c r="D16838" s="2" t="s">
        <v>10</v>
      </c>
      <c r="E16838" s="2" t="s">
        <v>83</v>
      </c>
      <c r="F16838" s="2" t="s">
        <v>977</v>
      </c>
      <c r="G16838" s="14" t="n">
        <v>14.5</v>
      </c>
      <c r="H16838" s="14" t="n">
        <v>26.02</v>
      </c>
      <c r="I16838" s="14" t="n">
        <v>14.5</v>
      </c>
      <c r="J16838" s="23" t="n">
        <f aca="false">IF(AND(E16838="Priority",ISNUMBER('Cost model'!N737)),'Cost model'!N737,'Cost model'!M737)</f>
        <v>13.5</v>
      </c>
      <c r="K16838" s="14" t="n">
        <f aca="false">J16838-H16838</f>
        <v>-12.52</v>
      </c>
      <c r="L16838" s="14" t="n">
        <f aca="false">G16838-H16838</f>
        <v>-11.52</v>
      </c>
    </row>
    <row r="16839" customFormat="false" ht="15" hidden="false" customHeight="false" outlineLevel="0" collapsed="false">
      <c r="A16839" s="2" t="s">
        <v>221</v>
      </c>
      <c r="B16839" s="2" t="s">
        <v>221</v>
      </c>
      <c r="C16839" s="2" t="s">
        <v>49</v>
      </c>
      <c r="D16839" s="2" t="s">
        <v>10</v>
      </c>
      <c r="E16839" s="2" t="s">
        <v>74</v>
      </c>
      <c r="F16839" s="2" t="s">
        <v>977</v>
      </c>
      <c r="G16839" s="14" t="n">
        <v>17.5</v>
      </c>
      <c r="H16839" s="14" t="n">
        <v>12.33</v>
      </c>
      <c r="I16839" s="14" t="n">
        <v>17.5</v>
      </c>
      <c r="J16839" s="23" t="n">
        <f aca="false">IF(AND(E16839="Priority",ISNUMBER('Cost model'!N739)),'Cost model'!N739,'Cost model'!M739)</f>
        <v>17.5</v>
      </c>
      <c r="K16839" s="14" t="n">
        <f aca="false">J16839-H16839</f>
        <v>5.17</v>
      </c>
      <c r="L16839" s="14" t="n">
        <f aca="false">G16839-H16839</f>
        <v>5.17</v>
      </c>
    </row>
    <row r="16840" customFormat="false" ht="15" hidden="false" customHeight="false" outlineLevel="0" collapsed="false">
      <c r="A16840" s="2" t="s">
        <v>142</v>
      </c>
      <c r="B16840" s="2" t="s">
        <v>142</v>
      </c>
      <c r="C16840" s="2" t="s">
        <v>48</v>
      </c>
      <c r="D16840" s="2" t="s">
        <v>10</v>
      </c>
      <c r="E16840" s="2" t="s">
        <v>74</v>
      </c>
      <c r="F16840" s="2" t="s">
        <v>977</v>
      </c>
      <c r="G16840" s="14" t="n">
        <v>12.5</v>
      </c>
      <c r="H16840" s="14" t="n">
        <v>44.2</v>
      </c>
      <c r="I16840" s="14" t="n">
        <v>12.5</v>
      </c>
      <c r="J16840" s="23" t="n">
        <f aca="false">IF(AND(E16840="Priority",ISNUMBER('Cost model'!N633)),'Cost model'!N633,'Cost model'!M633)</f>
        <v>11.5</v>
      </c>
      <c r="K16840" s="14" t="n">
        <f aca="false">J16840-H16840</f>
        <v>-32.7</v>
      </c>
      <c r="L16840" s="14" t="n">
        <f aca="false">G16840-H16840</f>
        <v>-31.7</v>
      </c>
    </row>
    <row r="16841" customFormat="false" ht="15" hidden="false" customHeight="false" outlineLevel="0" collapsed="false">
      <c r="A16841" s="2" t="s">
        <v>221</v>
      </c>
      <c r="B16841" s="2" t="s">
        <v>221</v>
      </c>
      <c r="C16841" s="2" t="s">
        <v>49</v>
      </c>
      <c r="D16841" s="2" t="s">
        <v>14</v>
      </c>
      <c r="E16841" s="2" t="s">
        <v>74</v>
      </c>
      <c r="F16841" s="2" t="s">
        <v>977</v>
      </c>
      <c r="G16841" s="14" t="n">
        <v>125</v>
      </c>
      <c r="H16841" s="14" t="n">
        <v>284.64</v>
      </c>
      <c r="I16841" s="14" t="n">
        <v>125</v>
      </c>
      <c r="J16841" s="23" t="n">
        <f aca="false">IF(AND(E16841="Priority",ISNUMBER('Cost model'!N748)),'Cost model'!N748,'Cost model'!M748)</f>
        <v>235</v>
      </c>
      <c r="K16841" s="14" t="n">
        <f aca="false">J16841-H16841</f>
        <v>-49.64</v>
      </c>
      <c r="L16841" s="14" t="n">
        <f aca="false">G16841-H16841</f>
        <v>-159.64</v>
      </c>
    </row>
    <row r="16842" customFormat="false" ht="15" hidden="false" customHeight="false" outlineLevel="0" collapsed="false">
      <c r="A16842" s="2" t="s">
        <v>142</v>
      </c>
      <c r="B16842" s="2" t="s">
        <v>142</v>
      </c>
      <c r="C16842" s="2" t="s">
        <v>48</v>
      </c>
      <c r="D16842" s="2" t="s">
        <v>10</v>
      </c>
      <c r="E16842" s="2" t="s">
        <v>74</v>
      </c>
      <c r="F16842" s="2" t="s">
        <v>977</v>
      </c>
      <c r="G16842" s="14" t="n">
        <v>12.5</v>
      </c>
      <c r="H16842" s="14" t="n">
        <v>7.23</v>
      </c>
      <c r="I16842" s="14" t="n">
        <v>12.5</v>
      </c>
      <c r="J16842" s="23" t="n">
        <f aca="false">IF(AND(E16842="Priority",ISNUMBER('Cost model'!N633)),'Cost model'!N633,'Cost model'!M633)</f>
        <v>11.5</v>
      </c>
      <c r="K16842" s="14" t="n">
        <f aca="false">J16842-H16842</f>
        <v>4.27</v>
      </c>
      <c r="L16842" s="14" t="n">
        <f aca="false">G16842-H16842</f>
        <v>5.27</v>
      </c>
    </row>
    <row r="16843" customFormat="false" ht="15" hidden="false" customHeight="false" outlineLevel="0" collapsed="false">
      <c r="A16843" s="2" t="s">
        <v>221</v>
      </c>
      <c r="B16843" s="2" t="s">
        <v>221</v>
      </c>
      <c r="C16843" s="2" t="s">
        <v>49</v>
      </c>
      <c r="D16843" s="2" t="s">
        <v>15</v>
      </c>
      <c r="E16843" s="2" t="s">
        <v>74</v>
      </c>
      <c r="F16843" s="2" t="s">
        <v>977</v>
      </c>
      <c r="G16843" s="14" t="n">
        <v>250</v>
      </c>
      <c r="H16843" s="14" t="n">
        <v>263.47</v>
      </c>
      <c r="I16843" s="14" t="n">
        <v>250</v>
      </c>
      <c r="J16843" s="23" t="n">
        <f aca="false">IF(AND(E16843="Priority",ISNUMBER('Cost model'!N751)),'Cost model'!N751,'Cost model'!M751)</f>
        <v>305</v>
      </c>
      <c r="K16843" s="14" t="n">
        <f aca="false">J16843-H16843</f>
        <v>41.53</v>
      </c>
      <c r="L16843" s="14" t="n">
        <f aca="false">G16843-H16843</f>
        <v>-13.47</v>
      </c>
    </row>
    <row r="16844" customFormat="false" ht="15" hidden="false" customHeight="false" outlineLevel="0" collapsed="false">
      <c r="A16844" s="2" t="s">
        <v>174</v>
      </c>
      <c r="B16844" s="2" t="s">
        <v>174</v>
      </c>
      <c r="C16844" s="2" t="s">
        <v>49</v>
      </c>
      <c r="D16844" s="2" t="s">
        <v>10</v>
      </c>
      <c r="E16844" s="2" t="s">
        <v>74</v>
      </c>
      <c r="F16844" s="2" t="s">
        <v>977</v>
      </c>
      <c r="G16844" s="14" t="n">
        <v>17.5</v>
      </c>
      <c r="H16844" s="14" t="n">
        <v>16.12</v>
      </c>
      <c r="I16844" s="14" t="n">
        <v>17.5</v>
      </c>
      <c r="J16844" s="23" t="n">
        <f aca="false">IF(AND(E16844="Priority",ISNUMBER('Cost model'!N169)),'Cost model'!N169,'Cost model'!M169)</f>
        <v>18.5</v>
      </c>
      <c r="K16844" s="14" t="n">
        <f aca="false">J16844-H16844</f>
        <v>2.38</v>
      </c>
      <c r="L16844" s="14" t="n">
        <f aca="false">G16844-H16844</f>
        <v>1.38</v>
      </c>
    </row>
    <row r="16845" customFormat="false" ht="15" hidden="false" customHeight="false" outlineLevel="0" collapsed="false">
      <c r="A16845" s="2" t="s">
        <v>142</v>
      </c>
      <c r="B16845" s="2" t="s">
        <v>123</v>
      </c>
      <c r="C16845" s="2" t="s">
        <v>47</v>
      </c>
      <c r="D16845" s="2" t="s">
        <v>10</v>
      </c>
      <c r="E16845" s="2" t="s">
        <v>74</v>
      </c>
      <c r="F16845" s="2" t="s">
        <v>976</v>
      </c>
      <c r="G16845" s="14" t="n">
        <v>9.5</v>
      </c>
      <c r="H16845" s="14" t="n">
        <v>6.66</v>
      </c>
      <c r="I16845" s="14" t="n">
        <v>19.5</v>
      </c>
      <c r="J16845" s="23" t="n">
        <f aca="false">IF(AND(E16845="Priority",ISNUMBER('Cost model'!N722)),'Cost model'!N722,'Cost model'!M722)</f>
        <v>12.5</v>
      </c>
      <c r="K16845" s="14" t="n">
        <f aca="false">J16845-H16845</f>
        <v>5.84</v>
      </c>
      <c r="L16845" s="14" t="n">
        <f aca="false">G16845-H16845</f>
        <v>2.84</v>
      </c>
    </row>
    <row r="16846" customFormat="false" ht="15" hidden="false" customHeight="false" outlineLevel="0" collapsed="false">
      <c r="A16846" s="2" t="s">
        <v>342</v>
      </c>
      <c r="B16846" s="2" t="s">
        <v>158</v>
      </c>
      <c r="C16846" s="2" t="s">
        <v>47</v>
      </c>
      <c r="D16846" s="2" t="s">
        <v>12</v>
      </c>
      <c r="E16846" s="2" t="s">
        <v>74</v>
      </c>
      <c r="F16846" s="2" t="s">
        <v>976</v>
      </c>
      <c r="G16846" s="14" t="n">
        <v>24.5</v>
      </c>
      <c r="H16846" s="14" t="n">
        <v>37.8</v>
      </c>
      <c r="I16846" s="14" t="n">
        <v>24.5</v>
      </c>
      <c r="J16846" s="23" t="n">
        <f aca="false">IF(AND(E16846="Priority",ISNUMBER('Cost model'!N215)),'Cost model'!N215,'Cost model'!M215)</f>
        <v>60</v>
      </c>
      <c r="K16846" s="14" t="n">
        <f aca="false">J16846-H16846</f>
        <v>22.2</v>
      </c>
      <c r="L16846" s="14" t="n">
        <f aca="false">G16846-H16846</f>
        <v>-13.3</v>
      </c>
    </row>
    <row r="16847" customFormat="false" ht="15" hidden="false" customHeight="false" outlineLevel="0" collapsed="false">
      <c r="A16847" s="2" t="s">
        <v>174</v>
      </c>
      <c r="B16847" s="2" t="s">
        <v>142</v>
      </c>
      <c r="C16847" s="2" t="s">
        <v>47</v>
      </c>
      <c r="D16847" s="2" t="s">
        <v>10</v>
      </c>
      <c r="E16847" s="2" t="s">
        <v>74</v>
      </c>
      <c r="F16847" s="2" t="s">
        <v>976</v>
      </c>
      <c r="G16847" s="14" t="n">
        <v>9.5</v>
      </c>
      <c r="H16847" s="14" t="n">
        <v>11.45</v>
      </c>
      <c r="I16847" s="14" t="n">
        <v>9.5</v>
      </c>
      <c r="J16847" s="23" t="n">
        <f aca="false">IF(AND(E16847="Priority",ISNUMBER('Cost model'!N122)),'Cost model'!N122,'Cost model'!M122)</f>
        <v>13.5</v>
      </c>
      <c r="K16847" s="14" t="n">
        <f aca="false">J16847-H16847</f>
        <v>2.05</v>
      </c>
      <c r="L16847" s="14" t="n">
        <f aca="false">G16847-H16847</f>
        <v>-1.95</v>
      </c>
    </row>
    <row r="16848" customFormat="false" ht="15" hidden="false" customHeight="false" outlineLevel="0" collapsed="false">
      <c r="A16848" s="2" t="s">
        <v>142</v>
      </c>
      <c r="B16848" s="2" t="s">
        <v>142</v>
      </c>
      <c r="C16848" s="2" t="s">
        <v>47</v>
      </c>
      <c r="D16848" s="2" t="s">
        <v>10</v>
      </c>
      <c r="E16848" s="2" t="s">
        <v>83</v>
      </c>
      <c r="F16848" s="2" t="s">
        <v>977</v>
      </c>
      <c r="G16848" s="14" t="n">
        <v>14.5</v>
      </c>
      <c r="H16848" s="14" t="n">
        <v>27.7</v>
      </c>
      <c r="I16848" s="14" t="n">
        <v>14.5</v>
      </c>
      <c r="J16848" s="23" t="n">
        <f aca="false">IF(AND(E16848="Priority",ISNUMBER('Cost model'!N632)),'Cost model'!N632,'Cost model'!M632)</f>
        <v>14.5</v>
      </c>
      <c r="K16848" s="14" t="n">
        <f aca="false">J16848-H16848</f>
        <v>-13.2</v>
      </c>
      <c r="L16848" s="14" t="n">
        <f aca="false">G16848-H16848</f>
        <v>-13.2</v>
      </c>
    </row>
    <row r="16849" customFormat="false" ht="15" hidden="false" customHeight="false" outlineLevel="0" collapsed="false">
      <c r="A16849" s="2" t="s">
        <v>142</v>
      </c>
      <c r="B16849" s="2" t="s">
        <v>142</v>
      </c>
      <c r="C16849" s="2" t="s">
        <v>48</v>
      </c>
      <c r="D16849" s="2" t="s">
        <v>12</v>
      </c>
      <c r="E16849" s="2" t="s">
        <v>83</v>
      </c>
      <c r="F16849" s="2" t="s">
        <v>977</v>
      </c>
      <c r="G16849" s="14" t="n">
        <v>19.5</v>
      </c>
      <c r="H16849" s="14" t="n">
        <v>44.2</v>
      </c>
      <c r="I16849" s="14" t="n">
        <v>19.5</v>
      </c>
      <c r="J16849" s="23" t="n">
        <f aca="false">IF(AND(E16849="Priority",ISNUMBER('Cost model'!N636)),'Cost model'!N636,'Cost model'!M636)</f>
        <v>55</v>
      </c>
      <c r="K16849" s="14" t="n">
        <f aca="false">J16849-H16849</f>
        <v>10.8</v>
      </c>
      <c r="L16849" s="14" t="n">
        <f aca="false">G16849-H16849</f>
        <v>-24.7</v>
      </c>
    </row>
    <row r="16850" customFormat="false" ht="15" hidden="false" customHeight="false" outlineLevel="0" collapsed="false">
      <c r="A16850" s="2" t="s">
        <v>174</v>
      </c>
      <c r="B16850" s="2" t="s">
        <v>174</v>
      </c>
      <c r="C16850" s="2" t="s">
        <v>49</v>
      </c>
      <c r="D16850" s="2" t="s">
        <v>10</v>
      </c>
      <c r="E16850" s="2" t="s">
        <v>83</v>
      </c>
      <c r="F16850" s="2" t="s">
        <v>977</v>
      </c>
      <c r="G16850" s="14" t="n">
        <v>24.5</v>
      </c>
      <c r="H16850" s="14" t="n">
        <v>22.98</v>
      </c>
      <c r="I16850" s="14" t="n">
        <v>24.5</v>
      </c>
      <c r="J16850" s="23" t="n">
        <f aca="false">IF(AND(E16850="Priority",ISNUMBER('Cost model'!N169)),'Cost model'!N169,'Cost model'!M169)</f>
        <v>25.5</v>
      </c>
      <c r="K16850" s="14" t="n">
        <f aca="false">J16850-H16850</f>
        <v>2.52</v>
      </c>
      <c r="L16850" s="14" t="n">
        <f aca="false">G16850-H16850</f>
        <v>1.52</v>
      </c>
    </row>
    <row r="16851" customFormat="false" ht="15" hidden="false" customHeight="false" outlineLevel="0" collapsed="false">
      <c r="A16851" s="2" t="s">
        <v>342</v>
      </c>
      <c r="B16851" s="2" t="s">
        <v>158</v>
      </c>
      <c r="C16851" s="2" t="s">
        <v>47</v>
      </c>
      <c r="D16851" s="2" t="s">
        <v>12</v>
      </c>
      <c r="E16851" s="2" t="s">
        <v>83</v>
      </c>
      <c r="F16851" s="2" t="s">
        <v>976</v>
      </c>
      <c r="G16851" s="14" t="n">
        <v>29.5</v>
      </c>
      <c r="H16851" s="14" t="n">
        <v>73.6</v>
      </c>
      <c r="I16851" s="14" t="n">
        <v>29.5</v>
      </c>
      <c r="J16851" s="23" t="n">
        <f aca="false">IF(AND(E16851="Priority",ISNUMBER('Cost model'!N215)),'Cost model'!N215,'Cost model'!M215)</f>
        <v>80</v>
      </c>
      <c r="K16851" s="14" t="n">
        <f aca="false">J16851-H16851</f>
        <v>6.40000000000001</v>
      </c>
      <c r="L16851" s="14" t="n">
        <f aca="false">G16851-H16851</f>
        <v>-44.1</v>
      </c>
    </row>
    <row r="16852" customFormat="false" ht="15" hidden="false" customHeight="false" outlineLevel="0" collapsed="false">
      <c r="A16852" s="2" t="s">
        <v>142</v>
      </c>
      <c r="B16852" s="2" t="s">
        <v>158</v>
      </c>
      <c r="C16852" s="2" t="s">
        <v>47</v>
      </c>
      <c r="D16852" s="2" t="s">
        <v>10</v>
      </c>
      <c r="E16852" s="2" t="s">
        <v>74</v>
      </c>
      <c r="F16852" s="2" t="s">
        <v>976</v>
      </c>
      <c r="G16852" s="14" t="n">
        <v>9.5</v>
      </c>
      <c r="H16852" s="14" t="n">
        <v>49.6</v>
      </c>
      <c r="I16852" s="14" t="n">
        <v>14.5</v>
      </c>
      <c r="J16852" s="23" t="n">
        <f aca="false">IF(AND(E16852="Priority",ISNUMBER('Cost model'!N647)),'Cost model'!N647,'Cost model'!M647)</f>
        <v>13.5</v>
      </c>
      <c r="K16852" s="14" t="n">
        <f aca="false">J16852-H16852</f>
        <v>-36.1</v>
      </c>
      <c r="L16852" s="14" t="n">
        <f aca="false">G16852-H16852</f>
        <v>-40.1</v>
      </c>
    </row>
    <row r="16853" customFormat="false" ht="15" hidden="false" customHeight="false" outlineLevel="0" collapsed="false">
      <c r="A16853" s="2" t="s">
        <v>174</v>
      </c>
      <c r="B16853" s="2" t="s">
        <v>142</v>
      </c>
      <c r="C16853" s="2" t="s">
        <v>48</v>
      </c>
      <c r="D16853" s="2" t="s">
        <v>12</v>
      </c>
      <c r="E16853" s="2" t="s">
        <v>74</v>
      </c>
      <c r="F16853" s="2" t="s">
        <v>976</v>
      </c>
      <c r="G16853" s="14" t="n">
        <v>12.5</v>
      </c>
      <c r="H16853" s="14" t="n">
        <v>93.89</v>
      </c>
      <c r="I16853" s="14" t="n">
        <v>12.5</v>
      </c>
      <c r="J16853" s="23" t="n">
        <f aca="false">IF(AND(E16853="Priority",ISNUMBER('Cost model'!N126)),'Cost model'!N126,'Cost model'!M126)</f>
        <v>45</v>
      </c>
      <c r="K16853" s="14" t="n">
        <f aca="false">J16853-H16853</f>
        <v>-48.89</v>
      </c>
      <c r="L16853" s="14" t="n">
        <f aca="false">G16853-H16853</f>
        <v>-81.39</v>
      </c>
    </row>
    <row r="16854" customFormat="false" ht="15" hidden="false" customHeight="false" outlineLevel="0" collapsed="false">
      <c r="A16854" s="2" t="s">
        <v>124</v>
      </c>
      <c r="B16854" s="2" t="s">
        <v>124</v>
      </c>
      <c r="C16854" s="2" t="s">
        <v>47</v>
      </c>
      <c r="D16854" s="2" t="s">
        <v>12</v>
      </c>
      <c r="E16854" s="2" t="s">
        <v>74</v>
      </c>
      <c r="F16854" s="2" t="s">
        <v>977</v>
      </c>
      <c r="G16854" s="14" t="n">
        <v>9.5</v>
      </c>
      <c r="H16854" s="14" t="n">
        <v>10.34</v>
      </c>
      <c r="I16854" s="14" t="n">
        <v>9.5</v>
      </c>
      <c r="J16854" s="23" t="n">
        <f aca="false">IF(AND(E16854="Priority",ISNUMBER('Cost model'!N320)),'Cost model'!N320,'Cost model'!M320)</f>
        <v>24.5</v>
      </c>
      <c r="K16854" s="14" t="n">
        <f aca="false">J16854-H16854</f>
        <v>14.16</v>
      </c>
      <c r="L16854" s="14" t="n">
        <f aca="false">G16854-H16854</f>
        <v>-0.84</v>
      </c>
    </row>
    <row r="16855" customFormat="false" ht="15" hidden="false" customHeight="false" outlineLevel="0" collapsed="false">
      <c r="A16855" s="2" t="s">
        <v>123</v>
      </c>
      <c r="B16855" s="2" t="s">
        <v>142</v>
      </c>
      <c r="C16855" s="2" t="s">
        <v>47</v>
      </c>
      <c r="D16855" s="2" t="s">
        <v>12</v>
      </c>
      <c r="E16855" s="2" t="s">
        <v>74</v>
      </c>
      <c r="F16855" s="2" t="s">
        <v>976</v>
      </c>
      <c r="G16855" s="14" t="n">
        <v>19.5</v>
      </c>
      <c r="H16855" s="14" t="n">
        <v>47.45</v>
      </c>
      <c r="I16855" s="14" t="n">
        <v>19.5</v>
      </c>
      <c r="J16855" s="23" t="n">
        <f aca="false">IF(AND(E16855="Priority",ISNUMBER('Cost model'!N20)),'Cost model'!N20,'Cost model'!M20)</f>
        <v>35</v>
      </c>
      <c r="K16855" s="14" t="n">
        <f aca="false">J16855-H16855</f>
        <v>-12.45</v>
      </c>
      <c r="L16855" s="14" t="n">
        <f aca="false">G16855-H16855</f>
        <v>-27.95</v>
      </c>
    </row>
    <row r="16856" customFormat="false" ht="15" hidden="false" customHeight="false" outlineLevel="0" collapsed="false">
      <c r="A16856" s="2" t="s">
        <v>174</v>
      </c>
      <c r="B16856" s="2" t="s">
        <v>174</v>
      </c>
      <c r="C16856" s="2" t="s">
        <v>47</v>
      </c>
      <c r="D16856" s="2" t="s">
        <v>12</v>
      </c>
      <c r="E16856" s="2" t="s">
        <v>74</v>
      </c>
      <c r="F16856" s="2" t="s">
        <v>977</v>
      </c>
      <c r="G16856" s="14" t="n">
        <v>9.5</v>
      </c>
      <c r="H16856" s="14" t="n">
        <v>8.16</v>
      </c>
      <c r="I16856" s="14" t="n">
        <v>9.5</v>
      </c>
      <c r="J16856" s="23" t="n">
        <f aca="false">IF(AND(E16856="Priority",ISNUMBER('Cost model'!N170)),'Cost model'!N170,'Cost model'!M170)</f>
        <v>25.5</v>
      </c>
      <c r="K16856" s="14" t="n">
        <f aca="false">J16856-H16856</f>
        <v>17.34</v>
      </c>
      <c r="L16856" s="14" t="n">
        <f aca="false">G16856-H16856</f>
        <v>1.34</v>
      </c>
    </row>
    <row r="16857" customFormat="false" ht="15" hidden="false" customHeight="false" outlineLevel="0" collapsed="false">
      <c r="A16857" s="2" t="s">
        <v>174</v>
      </c>
      <c r="B16857" s="2" t="s">
        <v>174</v>
      </c>
      <c r="C16857" s="2" t="s">
        <v>49</v>
      </c>
      <c r="D16857" s="2" t="s">
        <v>10</v>
      </c>
      <c r="E16857" s="2" t="s">
        <v>74</v>
      </c>
      <c r="F16857" s="2" t="s">
        <v>977</v>
      </c>
      <c r="G16857" s="14" t="n">
        <v>17.5</v>
      </c>
      <c r="H16857" s="14" t="n">
        <v>16.12</v>
      </c>
      <c r="I16857" s="14" t="n">
        <v>17.5</v>
      </c>
      <c r="J16857" s="23" t="n">
        <f aca="false">IF(AND(E16857="Priority",ISNUMBER('Cost model'!N169)),'Cost model'!N169,'Cost model'!M169)</f>
        <v>18.5</v>
      </c>
      <c r="K16857" s="14" t="n">
        <f aca="false">J16857-H16857</f>
        <v>2.38</v>
      </c>
      <c r="L16857" s="14" t="n">
        <f aca="false">G16857-H16857</f>
        <v>1.38</v>
      </c>
    </row>
    <row r="16858" customFormat="false" ht="15" hidden="false" customHeight="false" outlineLevel="0" collapsed="false">
      <c r="A16858" s="2" t="s">
        <v>124</v>
      </c>
      <c r="B16858" s="2" t="s">
        <v>124</v>
      </c>
      <c r="C16858" s="2" t="s">
        <v>47</v>
      </c>
      <c r="D16858" s="2" t="s">
        <v>10</v>
      </c>
      <c r="E16858" s="2" t="s">
        <v>83</v>
      </c>
      <c r="F16858" s="2" t="s">
        <v>977</v>
      </c>
      <c r="G16858" s="14" t="n">
        <v>14.5</v>
      </c>
      <c r="H16858" s="14" t="n">
        <v>26.02</v>
      </c>
      <c r="I16858" s="14" t="n">
        <v>14.5</v>
      </c>
      <c r="J16858" s="23" t="n">
        <f aca="false">IF(AND(E16858="Priority",ISNUMBER('Cost model'!N317)),'Cost model'!N317,'Cost model'!M317)</f>
        <v>15.5</v>
      </c>
      <c r="K16858" s="14" t="n">
        <f aca="false">J16858-H16858</f>
        <v>-10.52</v>
      </c>
      <c r="L16858" s="14" t="n">
        <f aca="false">G16858-H16858</f>
        <v>-11.52</v>
      </c>
    </row>
    <row r="16859" customFormat="false" ht="15" hidden="false" customHeight="false" outlineLevel="0" collapsed="false">
      <c r="A16859" s="2" t="s">
        <v>174</v>
      </c>
      <c r="B16859" s="2" t="s">
        <v>174</v>
      </c>
      <c r="C16859" s="2" t="s">
        <v>47</v>
      </c>
      <c r="D16859" s="2" t="s">
        <v>12</v>
      </c>
      <c r="E16859" s="2" t="s">
        <v>74</v>
      </c>
      <c r="F16859" s="2" t="s">
        <v>977</v>
      </c>
      <c r="G16859" s="14" t="n">
        <v>9.5</v>
      </c>
      <c r="H16859" s="14" t="n">
        <v>29.66</v>
      </c>
      <c r="I16859" s="14" t="n">
        <v>9.5</v>
      </c>
      <c r="J16859" s="23" t="n">
        <f aca="false">IF(AND(E16859="Priority",ISNUMBER('Cost model'!N170)),'Cost model'!N170,'Cost model'!M170)</f>
        <v>25.5</v>
      </c>
      <c r="K16859" s="14" t="n">
        <f aca="false">J16859-H16859</f>
        <v>-4.16</v>
      </c>
      <c r="L16859" s="14" t="n">
        <f aca="false">G16859-H16859</f>
        <v>-20.16</v>
      </c>
    </row>
    <row r="16860" customFormat="false" ht="15" hidden="false" customHeight="false" outlineLevel="0" collapsed="false">
      <c r="A16860" s="2" t="s">
        <v>174</v>
      </c>
      <c r="B16860" s="2" t="s">
        <v>174</v>
      </c>
      <c r="C16860" s="2" t="s">
        <v>48</v>
      </c>
      <c r="D16860" s="2" t="s">
        <v>12</v>
      </c>
      <c r="E16860" s="2" t="s">
        <v>74</v>
      </c>
      <c r="F16860" s="2" t="s">
        <v>977</v>
      </c>
      <c r="G16860" s="14" t="n">
        <v>12.5</v>
      </c>
      <c r="H16860" s="14" t="n">
        <v>45.13</v>
      </c>
      <c r="I16860" s="14" t="n">
        <v>12.5</v>
      </c>
      <c r="J16860" s="23" t="n">
        <f aca="false">IF(AND(E16860="Priority",ISNUMBER('Cost model'!N171)),'Cost model'!N171,'Cost model'!M171)</f>
        <v>40</v>
      </c>
      <c r="K16860" s="14" t="n">
        <f aca="false">J16860-H16860</f>
        <v>-5.13</v>
      </c>
      <c r="L16860" s="14" t="n">
        <f aca="false">G16860-H16860</f>
        <v>-32.63</v>
      </c>
    </row>
    <row r="16861" customFormat="false" ht="15" hidden="false" customHeight="false" outlineLevel="0" collapsed="false">
      <c r="A16861" s="2" t="s">
        <v>221</v>
      </c>
      <c r="B16861" s="2" t="s">
        <v>221</v>
      </c>
      <c r="C16861" s="2" t="s">
        <v>49</v>
      </c>
      <c r="D16861" s="2" t="s">
        <v>10</v>
      </c>
      <c r="E16861" s="2" t="s">
        <v>83</v>
      </c>
      <c r="F16861" s="2" t="s">
        <v>977</v>
      </c>
      <c r="G16861" s="14" t="n">
        <v>24.5</v>
      </c>
      <c r="H16861" s="14" t="n">
        <v>32.71</v>
      </c>
      <c r="I16861" s="14" t="n">
        <v>24.5</v>
      </c>
      <c r="J16861" s="23" t="n">
        <f aca="false">IF(AND(E16861="Priority",ISNUMBER('Cost model'!N739)),'Cost model'!N739,'Cost model'!M739)</f>
        <v>23.5</v>
      </c>
      <c r="K16861" s="14" t="n">
        <f aca="false">J16861-H16861</f>
        <v>-9.21</v>
      </c>
      <c r="L16861" s="14" t="n">
        <f aca="false">G16861-H16861</f>
        <v>-8.21</v>
      </c>
    </row>
    <row r="16862" customFormat="false" ht="15" hidden="false" customHeight="false" outlineLevel="0" collapsed="false">
      <c r="A16862" s="2" t="s">
        <v>124</v>
      </c>
      <c r="B16862" s="2" t="s">
        <v>124</v>
      </c>
      <c r="C16862" s="2" t="s">
        <v>47</v>
      </c>
      <c r="D16862" s="2" t="s">
        <v>10</v>
      </c>
      <c r="E16862" s="2" t="s">
        <v>74</v>
      </c>
      <c r="F16862" s="2" t="s">
        <v>977</v>
      </c>
      <c r="G16862" s="14" t="n">
        <v>9.5</v>
      </c>
      <c r="H16862" s="14" t="n">
        <v>8.16</v>
      </c>
      <c r="I16862" s="14" t="n">
        <v>9.5</v>
      </c>
      <c r="J16862" s="23" t="n">
        <f aca="false">IF(AND(E16862="Priority",ISNUMBER('Cost model'!N317)),'Cost model'!N317,'Cost model'!M317)</f>
        <v>10.5</v>
      </c>
      <c r="K16862" s="14" t="n">
        <f aca="false">J16862-H16862</f>
        <v>2.34</v>
      </c>
      <c r="L16862" s="14" t="n">
        <f aca="false">G16862-H16862</f>
        <v>1.34</v>
      </c>
    </row>
    <row r="16863" customFormat="false" ht="15" hidden="false" customHeight="false" outlineLevel="0" collapsed="false">
      <c r="A16863" s="2" t="s">
        <v>124</v>
      </c>
      <c r="B16863" s="2" t="s">
        <v>124</v>
      </c>
      <c r="C16863" s="2" t="s">
        <v>48</v>
      </c>
      <c r="D16863" s="2" t="s">
        <v>12</v>
      </c>
      <c r="E16863" s="2" t="s">
        <v>74</v>
      </c>
      <c r="F16863" s="2" t="s">
        <v>977</v>
      </c>
      <c r="G16863" s="14" t="n">
        <v>12.5</v>
      </c>
      <c r="H16863" s="14" t="n">
        <v>47.08</v>
      </c>
      <c r="I16863" s="14" t="n">
        <v>12.5</v>
      </c>
      <c r="J16863" s="23" t="n">
        <f aca="false">IF(AND(E16863="Priority",ISNUMBER('Cost model'!N321)),'Cost model'!N321,'Cost model'!M321)</f>
        <v>40</v>
      </c>
      <c r="K16863" s="14" t="n">
        <f aca="false">J16863-H16863</f>
        <v>-7.08</v>
      </c>
      <c r="L16863" s="14" t="n">
        <f aca="false">G16863-H16863</f>
        <v>-34.58</v>
      </c>
    </row>
    <row r="16864" customFormat="false" ht="15" hidden="false" customHeight="false" outlineLevel="0" collapsed="false">
      <c r="A16864" s="2" t="s">
        <v>124</v>
      </c>
      <c r="B16864" s="2" t="s">
        <v>124</v>
      </c>
      <c r="C16864" s="2" t="s">
        <v>47</v>
      </c>
      <c r="D16864" s="2" t="s">
        <v>12</v>
      </c>
      <c r="E16864" s="2" t="s">
        <v>74</v>
      </c>
      <c r="F16864" s="2" t="s">
        <v>977</v>
      </c>
      <c r="G16864" s="14" t="n">
        <v>9.5</v>
      </c>
      <c r="H16864" s="14" t="n">
        <v>29.81</v>
      </c>
      <c r="I16864" s="14" t="n">
        <v>9.5</v>
      </c>
      <c r="J16864" s="23" t="n">
        <f aca="false">IF(AND(E16864="Priority",ISNUMBER('Cost model'!N320)),'Cost model'!N320,'Cost model'!M320)</f>
        <v>24.5</v>
      </c>
      <c r="K16864" s="14" t="n">
        <f aca="false">J16864-H16864</f>
        <v>-5.31</v>
      </c>
      <c r="L16864" s="14" t="n">
        <f aca="false">G16864-H16864</f>
        <v>-20.31</v>
      </c>
    </row>
    <row r="16865" customFormat="false" ht="15" hidden="false" customHeight="false" outlineLevel="0" collapsed="false">
      <c r="A16865" s="2" t="s">
        <v>142</v>
      </c>
      <c r="B16865" s="2" t="s">
        <v>174</v>
      </c>
      <c r="C16865" s="2" t="s">
        <v>47</v>
      </c>
      <c r="D16865" s="2" t="s">
        <v>10</v>
      </c>
      <c r="E16865" s="2" t="s">
        <v>74</v>
      </c>
      <c r="F16865" s="2" t="s">
        <v>976</v>
      </c>
      <c r="G16865" s="14" t="n">
        <v>9.5</v>
      </c>
      <c r="H16865" s="14" t="n">
        <v>5.61</v>
      </c>
      <c r="I16865" s="14" t="n">
        <v>14.5</v>
      </c>
      <c r="J16865" s="23" t="n">
        <f aca="false">IF(AND(E16865="Priority",ISNUMBER('Cost model'!N692)),'Cost model'!N692,'Cost model'!M692)</f>
        <v>9.5</v>
      </c>
      <c r="K16865" s="14" t="n">
        <f aca="false">J16865-H16865</f>
        <v>3.89</v>
      </c>
      <c r="L16865" s="14" t="n">
        <f aca="false">G16865-H16865</f>
        <v>3.89</v>
      </c>
    </row>
    <row r="16866" customFormat="false" ht="15" hidden="false" customHeight="false" outlineLevel="0" collapsed="false">
      <c r="A16866" s="2" t="s">
        <v>342</v>
      </c>
      <c r="B16866" s="2" t="s">
        <v>158</v>
      </c>
      <c r="C16866" s="2" t="s">
        <v>47</v>
      </c>
      <c r="D16866" s="2" t="s">
        <v>12</v>
      </c>
      <c r="E16866" s="2" t="s">
        <v>74</v>
      </c>
      <c r="F16866" s="2" t="s">
        <v>976</v>
      </c>
      <c r="G16866" s="14" t="n">
        <v>24.5</v>
      </c>
      <c r="H16866" s="14" t="n">
        <v>70.19</v>
      </c>
      <c r="I16866" s="14" t="n">
        <v>24.5</v>
      </c>
      <c r="J16866" s="23" t="n">
        <f aca="false">IF(AND(E16866="Priority",ISNUMBER('Cost model'!N215)),'Cost model'!N215,'Cost model'!M215)</f>
        <v>60</v>
      </c>
      <c r="K16866" s="14" t="n">
        <f aca="false">J16866-H16866</f>
        <v>-10.19</v>
      </c>
      <c r="L16866" s="14" t="n">
        <f aca="false">G16866-H16866</f>
        <v>-45.69</v>
      </c>
    </row>
    <row r="16867" customFormat="false" ht="15" hidden="false" customHeight="false" outlineLevel="0" collapsed="false">
      <c r="A16867" s="2" t="s">
        <v>124</v>
      </c>
      <c r="B16867" s="2" t="s">
        <v>124</v>
      </c>
      <c r="C16867" s="2" t="s">
        <v>49</v>
      </c>
      <c r="D16867" s="2" t="s">
        <v>14</v>
      </c>
      <c r="E16867" s="2" t="s">
        <v>74</v>
      </c>
      <c r="F16867" s="2" t="s">
        <v>977</v>
      </c>
      <c r="G16867" s="14" t="n">
        <v>85</v>
      </c>
      <c r="H16867" s="14" t="n">
        <v>162.29</v>
      </c>
      <c r="I16867" s="14" t="n">
        <v>85</v>
      </c>
      <c r="J16867" s="23" t="n">
        <f aca="false">IF(AND(E16867="Priority",ISNUMBER('Cost model'!N328)),'Cost model'!N328,'Cost model'!M328)</f>
        <v>175</v>
      </c>
      <c r="K16867" s="14" t="n">
        <f aca="false">J16867-H16867</f>
        <v>12.71</v>
      </c>
      <c r="L16867" s="14" t="n">
        <f aca="false">G16867-H16867</f>
        <v>-77.29</v>
      </c>
    </row>
    <row r="16868" customFormat="false" ht="15" hidden="false" customHeight="false" outlineLevel="0" collapsed="false">
      <c r="A16868" s="2" t="s">
        <v>174</v>
      </c>
      <c r="B16868" s="2" t="s">
        <v>124</v>
      </c>
      <c r="C16868" s="2" t="s">
        <v>47</v>
      </c>
      <c r="D16868" s="2" t="s">
        <v>12</v>
      </c>
      <c r="E16868" s="2" t="s">
        <v>74</v>
      </c>
      <c r="F16868" s="2" t="s">
        <v>976</v>
      </c>
      <c r="G16868" s="14" t="n">
        <v>9.5</v>
      </c>
      <c r="H16868" s="14" t="n">
        <v>34.43</v>
      </c>
      <c r="I16868" s="14" t="n">
        <v>9.5</v>
      </c>
      <c r="J16868" s="23" t="n">
        <f aca="false">IF(AND(E16868="Priority",ISNUMBER('Cost model'!N110)),'Cost model'!N110,'Cost model'!M110)</f>
        <v>40</v>
      </c>
      <c r="K16868" s="14" t="n">
        <f aca="false">J16868-H16868</f>
        <v>5.57</v>
      </c>
      <c r="L16868" s="14" t="n">
        <f aca="false">G16868-H16868</f>
        <v>-24.93</v>
      </c>
    </row>
    <row r="16869" customFormat="false" ht="15" hidden="false" customHeight="false" outlineLevel="0" collapsed="false">
      <c r="A16869" s="2" t="s">
        <v>174</v>
      </c>
      <c r="B16869" s="2" t="s">
        <v>174</v>
      </c>
      <c r="C16869" s="2" t="s">
        <v>47</v>
      </c>
      <c r="D16869" s="2" t="s">
        <v>12</v>
      </c>
      <c r="E16869" s="2" t="s">
        <v>74</v>
      </c>
      <c r="F16869" s="2" t="s">
        <v>977</v>
      </c>
      <c r="G16869" s="14" t="n">
        <v>9.5</v>
      </c>
      <c r="H16869" s="14" t="n">
        <v>9.03</v>
      </c>
      <c r="I16869" s="14" t="n">
        <v>9.5</v>
      </c>
      <c r="J16869" s="23" t="n">
        <f aca="false">IF(AND(E16869="Priority",ISNUMBER('Cost model'!N170)),'Cost model'!N170,'Cost model'!M170)</f>
        <v>25.5</v>
      </c>
      <c r="K16869" s="14" t="n">
        <f aca="false">J16869-H16869</f>
        <v>16.47</v>
      </c>
      <c r="L16869" s="14" t="n">
        <f aca="false">G16869-H16869</f>
        <v>0.470000000000001</v>
      </c>
    </row>
    <row r="16870" customFormat="false" ht="15" hidden="false" customHeight="false" outlineLevel="0" collapsed="false">
      <c r="A16870" s="2" t="s">
        <v>142</v>
      </c>
      <c r="B16870" s="2" t="s">
        <v>124</v>
      </c>
      <c r="C16870" s="2" t="s">
        <v>47</v>
      </c>
      <c r="D16870" s="2" t="s">
        <v>10</v>
      </c>
      <c r="E16870" s="2" t="s">
        <v>74</v>
      </c>
      <c r="F16870" s="2" t="s">
        <v>976</v>
      </c>
      <c r="G16870" s="14" t="n">
        <v>14.5</v>
      </c>
      <c r="H16870" s="14" t="n">
        <v>22.98</v>
      </c>
      <c r="I16870" s="14" t="n">
        <v>14.5</v>
      </c>
      <c r="J16870" s="23" t="n">
        <f aca="false">IF(AND(E16870="Priority",ISNUMBER('Cost model'!N662)),'Cost model'!N662,'Cost model'!M662)</f>
        <v>13.5</v>
      </c>
      <c r="K16870" s="14" t="n">
        <f aca="false">J16870-H16870</f>
        <v>-9.48</v>
      </c>
      <c r="L16870" s="14" t="n">
        <f aca="false">G16870-H16870</f>
        <v>-8.48</v>
      </c>
    </row>
    <row r="16871" customFormat="false" ht="15" hidden="false" customHeight="false" outlineLevel="0" collapsed="false">
      <c r="A16871" s="2" t="s">
        <v>124</v>
      </c>
      <c r="B16871" s="2" t="s">
        <v>124</v>
      </c>
      <c r="C16871" s="2" t="s">
        <v>48</v>
      </c>
      <c r="D16871" s="2" t="s">
        <v>12</v>
      </c>
      <c r="E16871" s="2" t="s">
        <v>74</v>
      </c>
      <c r="F16871" s="2" t="s">
        <v>977</v>
      </c>
      <c r="G16871" s="14" t="n">
        <v>12.5</v>
      </c>
      <c r="H16871" s="14" t="n">
        <v>45.82</v>
      </c>
      <c r="I16871" s="14" t="n">
        <v>12.5</v>
      </c>
      <c r="J16871" s="23" t="n">
        <f aca="false">IF(AND(E16871="Priority",ISNUMBER('Cost model'!N321)),'Cost model'!N321,'Cost model'!M321)</f>
        <v>40</v>
      </c>
      <c r="K16871" s="14" t="n">
        <f aca="false">J16871-H16871</f>
        <v>-5.82</v>
      </c>
      <c r="L16871" s="14" t="n">
        <f aca="false">G16871-H16871</f>
        <v>-33.32</v>
      </c>
    </row>
    <row r="16872" customFormat="false" ht="15" hidden="false" customHeight="false" outlineLevel="0" collapsed="false">
      <c r="A16872" s="2" t="s">
        <v>142</v>
      </c>
      <c r="B16872" s="2" t="s">
        <v>142</v>
      </c>
      <c r="C16872" s="2" t="s">
        <v>47</v>
      </c>
      <c r="D16872" s="2" t="s">
        <v>12</v>
      </c>
      <c r="E16872" s="2" t="s">
        <v>74</v>
      </c>
      <c r="F16872" s="2" t="s">
        <v>977</v>
      </c>
      <c r="G16872" s="14" t="n">
        <v>9.5</v>
      </c>
      <c r="H16872" s="14" t="n">
        <v>44.2</v>
      </c>
      <c r="I16872" s="14" t="n">
        <v>9.5</v>
      </c>
      <c r="J16872" s="23" t="n">
        <f aca="false">IF(AND(E16872="Priority",ISNUMBER('Cost model'!N635)),'Cost model'!N635,'Cost model'!M635)</f>
        <v>30.5</v>
      </c>
      <c r="K16872" s="14" t="n">
        <f aca="false">J16872-H16872</f>
        <v>-13.7</v>
      </c>
      <c r="L16872" s="14" t="n">
        <f aca="false">G16872-H16872</f>
        <v>-34.7</v>
      </c>
    </row>
    <row r="16873" customFormat="false" ht="15" hidden="false" customHeight="false" outlineLevel="0" collapsed="false">
      <c r="A16873" s="2" t="s">
        <v>174</v>
      </c>
      <c r="B16873" s="2" t="s">
        <v>174</v>
      </c>
      <c r="C16873" s="2" t="s">
        <v>47</v>
      </c>
      <c r="D16873" s="2" t="s">
        <v>10</v>
      </c>
      <c r="E16873" s="2" t="s">
        <v>74</v>
      </c>
      <c r="F16873" s="2" t="s">
        <v>977</v>
      </c>
      <c r="G16873" s="14" t="n">
        <v>9.5</v>
      </c>
      <c r="H16873" s="14" t="n">
        <v>6.63</v>
      </c>
      <c r="I16873" s="14" t="n">
        <v>9.5</v>
      </c>
      <c r="J16873" s="23" t="n">
        <f aca="false">IF(AND(E16873="Priority",ISNUMBER('Cost model'!N167)),'Cost model'!N167,'Cost model'!M167)</f>
        <v>8.5</v>
      </c>
      <c r="K16873" s="14" t="n">
        <f aca="false">J16873-H16873</f>
        <v>1.87</v>
      </c>
      <c r="L16873" s="14" t="n">
        <f aca="false">G16873-H16873</f>
        <v>2.87</v>
      </c>
    </row>
    <row r="16874" customFormat="false" ht="15" hidden="false" customHeight="false" outlineLevel="0" collapsed="false">
      <c r="A16874" s="2" t="s">
        <v>174</v>
      </c>
      <c r="B16874" s="2" t="s">
        <v>158</v>
      </c>
      <c r="C16874" s="2" t="s">
        <v>47</v>
      </c>
      <c r="D16874" s="2" t="s">
        <v>12</v>
      </c>
      <c r="E16874" s="2" t="s">
        <v>74</v>
      </c>
      <c r="F16874" s="2" t="s">
        <v>976</v>
      </c>
      <c r="G16874" s="14" t="n">
        <v>9.5</v>
      </c>
      <c r="H16874" s="14" t="n">
        <v>52.03</v>
      </c>
      <c r="I16874" s="14" t="n">
        <v>19.5</v>
      </c>
      <c r="J16874" s="23" t="n">
        <f aca="false">IF(AND(E16874="Priority",ISNUMBER('Cost model'!N140)),'Cost model'!N140,'Cost model'!M140)</f>
        <v>40</v>
      </c>
      <c r="K16874" s="14" t="n">
        <f aca="false">J16874-H16874</f>
        <v>-12.03</v>
      </c>
      <c r="L16874" s="14" t="n">
        <f aca="false">G16874-H16874</f>
        <v>-42.53</v>
      </c>
    </row>
    <row r="16875" customFormat="false" ht="15" hidden="false" customHeight="false" outlineLevel="0" collapsed="false">
      <c r="A16875" s="2" t="s">
        <v>124</v>
      </c>
      <c r="B16875" s="2" t="s">
        <v>124</v>
      </c>
      <c r="C16875" s="2" t="s">
        <v>49</v>
      </c>
      <c r="D16875" s="2" t="s">
        <v>12</v>
      </c>
      <c r="E16875" s="2" t="s">
        <v>74</v>
      </c>
      <c r="F16875" s="2" t="s">
        <v>977</v>
      </c>
      <c r="G16875" s="14" t="n">
        <v>19.5</v>
      </c>
      <c r="H16875" s="14" t="n">
        <v>41.13</v>
      </c>
      <c r="I16875" s="14" t="n">
        <v>19.5</v>
      </c>
      <c r="J16875" s="23" t="n">
        <f aca="false">IF(AND(E16875="Priority",ISNUMBER('Cost model'!N322)),'Cost model'!N322,'Cost model'!M322)</f>
        <v>50</v>
      </c>
      <c r="K16875" s="14" t="n">
        <f aca="false">J16875-H16875</f>
        <v>8.87</v>
      </c>
      <c r="L16875" s="14" t="n">
        <f aca="false">G16875-H16875</f>
        <v>-21.63</v>
      </c>
    </row>
    <row r="16876" customFormat="false" ht="15" hidden="false" customHeight="false" outlineLevel="0" collapsed="false">
      <c r="A16876" s="2" t="s">
        <v>123</v>
      </c>
      <c r="B16876" s="2" t="s">
        <v>158</v>
      </c>
      <c r="C16876" s="2" t="s">
        <v>47</v>
      </c>
      <c r="D16876" s="2" t="s">
        <v>10</v>
      </c>
      <c r="E16876" s="2" t="s">
        <v>74</v>
      </c>
      <c r="F16876" s="2" t="s">
        <v>976</v>
      </c>
      <c r="G16876" s="14" t="n">
        <v>19.5</v>
      </c>
      <c r="H16876" s="14" t="n">
        <v>22.98</v>
      </c>
      <c r="I16876" s="14" t="n">
        <v>19.5</v>
      </c>
      <c r="J16876" s="23" t="n">
        <f aca="false">IF(AND(E16876="Priority",ISNUMBER('Cost model'!N32)),'Cost model'!N32,'Cost model'!M32)</f>
        <v>15.5</v>
      </c>
      <c r="K16876" s="14" t="n">
        <f aca="false">J16876-H16876</f>
        <v>-7.48</v>
      </c>
      <c r="L16876" s="14" t="n">
        <f aca="false">G16876-H16876</f>
        <v>-3.48</v>
      </c>
    </row>
    <row r="16877" customFormat="false" ht="15" hidden="false" customHeight="false" outlineLevel="0" collapsed="false">
      <c r="A16877" s="2" t="s">
        <v>342</v>
      </c>
      <c r="B16877" s="2" t="s">
        <v>158</v>
      </c>
      <c r="C16877" s="2" t="s">
        <v>49</v>
      </c>
      <c r="D16877" s="2" t="s">
        <v>10</v>
      </c>
      <c r="E16877" s="2" t="s">
        <v>74</v>
      </c>
      <c r="F16877" s="2" t="s">
        <v>976</v>
      </c>
      <c r="G16877" s="14" t="n">
        <v>19.5</v>
      </c>
      <c r="H16877" s="14" t="n">
        <v>37.8</v>
      </c>
      <c r="I16877" s="14" t="n">
        <v>19.5</v>
      </c>
      <c r="J16877" s="23" t="n">
        <f aca="false">IF(AND(E16877="Priority",ISNUMBER('Cost model'!N214)),'Cost model'!N214,'Cost model'!M214)</f>
        <v>24.5</v>
      </c>
      <c r="K16877" s="14" t="n">
        <f aca="false">J16877-H16877</f>
        <v>-13.3</v>
      </c>
      <c r="L16877" s="14" t="n">
        <f aca="false">G16877-H16877</f>
        <v>-18.3</v>
      </c>
    </row>
    <row r="16878" customFormat="false" ht="15" hidden="false" customHeight="false" outlineLevel="0" collapsed="false">
      <c r="A16878" s="2" t="s">
        <v>142</v>
      </c>
      <c r="B16878" s="2" t="s">
        <v>142</v>
      </c>
      <c r="C16878" s="2" t="s">
        <v>47</v>
      </c>
      <c r="D16878" s="2" t="s">
        <v>12</v>
      </c>
      <c r="E16878" s="2" t="s">
        <v>74</v>
      </c>
      <c r="F16878" s="2" t="s">
        <v>977</v>
      </c>
      <c r="G16878" s="14" t="n">
        <v>9.5</v>
      </c>
      <c r="H16878" s="14" t="n">
        <v>26.63</v>
      </c>
      <c r="I16878" s="14" t="n">
        <v>9.5</v>
      </c>
      <c r="J16878" s="23" t="n">
        <f aca="false">IF(AND(E16878="Priority",ISNUMBER('Cost model'!N635)),'Cost model'!N635,'Cost model'!M635)</f>
        <v>30.5</v>
      </c>
      <c r="K16878" s="14" t="n">
        <f aca="false">J16878-H16878</f>
        <v>3.87</v>
      </c>
      <c r="L16878" s="14" t="n">
        <f aca="false">G16878-H16878</f>
        <v>-17.13</v>
      </c>
    </row>
    <row r="16879" customFormat="false" ht="15" hidden="false" customHeight="false" outlineLevel="0" collapsed="false">
      <c r="A16879" s="2" t="s">
        <v>124</v>
      </c>
      <c r="B16879" s="2" t="s">
        <v>124</v>
      </c>
      <c r="C16879" s="2" t="s">
        <v>48</v>
      </c>
      <c r="D16879" s="2" t="s">
        <v>12</v>
      </c>
      <c r="E16879" s="2" t="s">
        <v>74</v>
      </c>
      <c r="F16879" s="2" t="s">
        <v>977</v>
      </c>
      <c r="G16879" s="14" t="n">
        <v>12.5</v>
      </c>
      <c r="H16879" s="14" t="n">
        <v>50.79</v>
      </c>
      <c r="I16879" s="14" t="n">
        <v>12.5</v>
      </c>
      <c r="J16879" s="23" t="n">
        <f aca="false">IF(AND(E16879="Priority",ISNUMBER('Cost model'!N321)),'Cost model'!N321,'Cost model'!M321)</f>
        <v>40</v>
      </c>
      <c r="K16879" s="14" t="n">
        <f aca="false">J16879-H16879</f>
        <v>-10.79</v>
      </c>
      <c r="L16879" s="14" t="n">
        <f aca="false">G16879-H16879</f>
        <v>-38.29</v>
      </c>
    </row>
    <row r="16880" customFormat="false" ht="15" hidden="false" customHeight="false" outlineLevel="0" collapsed="false">
      <c r="A16880" s="2" t="s">
        <v>174</v>
      </c>
      <c r="B16880" s="2" t="s">
        <v>142</v>
      </c>
      <c r="C16880" s="2" t="s">
        <v>49</v>
      </c>
      <c r="D16880" s="2" t="s">
        <v>10</v>
      </c>
      <c r="E16880" s="2" t="s">
        <v>74</v>
      </c>
      <c r="F16880" s="2" t="s">
        <v>976</v>
      </c>
      <c r="G16880" s="14" t="n">
        <v>17.5</v>
      </c>
      <c r="H16880" s="14" t="n">
        <v>17.81</v>
      </c>
      <c r="I16880" s="14" t="n">
        <v>17.5</v>
      </c>
      <c r="J16880" s="23" t="n">
        <f aca="false">IF(AND(E16880="Priority",ISNUMBER('Cost model'!N124)),'Cost model'!N124,'Cost model'!M124)</f>
        <v>21.5</v>
      </c>
      <c r="K16880" s="14" t="n">
        <f aca="false">J16880-H16880</f>
        <v>3.69</v>
      </c>
      <c r="L16880" s="14" t="n">
        <f aca="false">G16880-H16880</f>
        <v>-0.309999999999999</v>
      </c>
    </row>
    <row r="16881" customFormat="false" ht="15" hidden="false" customHeight="false" outlineLevel="0" collapsed="false">
      <c r="A16881" s="2" t="s">
        <v>158</v>
      </c>
      <c r="B16881" s="2" t="s">
        <v>124</v>
      </c>
      <c r="C16881" s="2" t="s">
        <v>47</v>
      </c>
      <c r="D16881" s="2" t="s">
        <v>10</v>
      </c>
      <c r="E16881" s="2" t="s">
        <v>74</v>
      </c>
      <c r="F16881" s="2" t="s">
        <v>976</v>
      </c>
      <c r="G16881" s="14" t="n">
        <v>9.5</v>
      </c>
      <c r="H16881" s="14" t="n">
        <v>18.54</v>
      </c>
      <c r="I16881" s="14" t="n">
        <v>14.5</v>
      </c>
      <c r="J16881" s="23" t="n">
        <f aca="false">IF(AND(E16881="Priority",ISNUMBER('Cost model'!N452)),'Cost model'!N452,'Cost model'!M452)</f>
        <v>13.5</v>
      </c>
      <c r="K16881" s="14" t="n">
        <f aca="false">J16881-H16881</f>
        <v>-5.04</v>
      </c>
      <c r="L16881" s="14" t="n">
        <f aca="false">G16881-H16881</f>
        <v>-9.04</v>
      </c>
    </row>
    <row r="16882" customFormat="false" ht="15" hidden="false" customHeight="false" outlineLevel="0" collapsed="false">
      <c r="A16882" s="2" t="s">
        <v>174</v>
      </c>
      <c r="B16882" s="2" t="s">
        <v>174</v>
      </c>
      <c r="C16882" s="2" t="s">
        <v>47</v>
      </c>
      <c r="D16882" s="2" t="s">
        <v>12</v>
      </c>
      <c r="E16882" s="2" t="s">
        <v>74</v>
      </c>
      <c r="F16882" s="2" t="s">
        <v>977</v>
      </c>
      <c r="G16882" s="14" t="n">
        <v>9.5</v>
      </c>
      <c r="H16882" s="14" t="n">
        <v>7.3</v>
      </c>
      <c r="I16882" s="14" t="n">
        <v>9.5</v>
      </c>
      <c r="J16882" s="23" t="n">
        <f aca="false">IF(AND(E16882="Priority",ISNUMBER('Cost model'!N170)),'Cost model'!N170,'Cost model'!M170)</f>
        <v>25.5</v>
      </c>
      <c r="K16882" s="14" t="n">
        <f aca="false">J16882-H16882</f>
        <v>18.2</v>
      </c>
      <c r="L16882" s="14" t="n">
        <f aca="false">G16882-H16882</f>
        <v>2.2</v>
      </c>
    </row>
    <row r="16883" customFormat="false" ht="15" hidden="false" customHeight="false" outlineLevel="0" collapsed="false">
      <c r="A16883" s="2" t="s">
        <v>124</v>
      </c>
      <c r="B16883" s="2" t="s">
        <v>124</v>
      </c>
      <c r="C16883" s="2" t="s">
        <v>47</v>
      </c>
      <c r="D16883" s="2" t="s">
        <v>10</v>
      </c>
      <c r="E16883" s="2" t="s">
        <v>74</v>
      </c>
      <c r="F16883" s="2" t="s">
        <v>977</v>
      </c>
      <c r="G16883" s="14" t="n">
        <v>9.5</v>
      </c>
      <c r="H16883" s="14" t="n">
        <v>7.98</v>
      </c>
      <c r="I16883" s="14" t="n">
        <v>9.5</v>
      </c>
      <c r="J16883" s="23" t="n">
        <f aca="false">IF(AND(E16883="Priority",ISNUMBER('Cost model'!N317)),'Cost model'!N317,'Cost model'!M317)</f>
        <v>10.5</v>
      </c>
      <c r="K16883" s="14" t="n">
        <f aca="false">J16883-H16883</f>
        <v>2.52</v>
      </c>
      <c r="L16883" s="14" t="n">
        <f aca="false">G16883-H16883</f>
        <v>1.52</v>
      </c>
    </row>
    <row r="16884" customFormat="false" ht="15" hidden="false" customHeight="false" outlineLevel="0" collapsed="false">
      <c r="A16884" s="2" t="s">
        <v>174</v>
      </c>
      <c r="B16884" s="2" t="s">
        <v>142</v>
      </c>
      <c r="C16884" s="2" t="s">
        <v>48</v>
      </c>
      <c r="D16884" s="2" t="s">
        <v>13</v>
      </c>
      <c r="E16884" s="2" t="s">
        <v>83</v>
      </c>
      <c r="F16884" s="2" t="s">
        <v>976</v>
      </c>
      <c r="G16884" s="14" t="n">
        <v>45</v>
      </c>
      <c r="H16884" s="14" t="n">
        <v>96.84</v>
      </c>
      <c r="I16884" s="14" t="n">
        <v>45</v>
      </c>
      <c r="J16884" s="23" t="n">
        <f aca="false">IF(AND(E16884="Priority",ISNUMBER('Cost model'!N129)),'Cost model'!N129,'Cost model'!M129)</f>
        <v>105</v>
      </c>
      <c r="K16884" s="14" t="n">
        <f aca="false">J16884-H16884</f>
        <v>8.16</v>
      </c>
      <c r="L16884" s="14" t="n">
        <f aca="false">G16884-H16884</f>
        <v>-51.84</v>
      </c>
    </row>
    <row r="16885" customFormat="false" ht="15" hidden="false" customHeight="false" outlineLevel="0" collapsed="false">
      <c r="A16885" s="2" t="s">
        <v>174</v>
      </c>
      <c r="B16885" s="2" t="s">
        <v>174</v>
      </c>
      <c r="C16885" s="2" t="s">
        <v>47</v>
      </c>
      <c r="D16885" s="2" t="s">
        <v>12</v>
      </c>
      <c r="E16885" s="2" t="s">
        <v>74</v>
      </c>
      <c r="F16885" s="2" t="s">
        <v>977</v>
      </c>
      <c r="G16885" s="14" t="n">
        <v>9.5</v>
      </c>
      <c r="H16885" s="14" t="n">
        <v>28.35</v>
      </c>
      <c r="I16885" s="14" t="n">
        <v>9.5</v>
      </c>
      <c r="J16885" s="23" t="n">
        <f aca="false">IF(AND(E16885="Priority",ISNUMBER('Cost model'!N170)),'Cost model'!N170,'Cost model'!M170)</f>
        <v>25.5</v>
      </c>
      <c r="K16885" s="14" t="n">
        <f aca="false">J16885-H16885</f>
        <v>-2.85</v>
      </c>
      <c r="L16885" s="14" t="n">
        <f aca="false">G16885-H16885</f>
        <v>-18.85</v>
      </c>
    </row>
    <row r="16886" customFormat="false" ht="15" hidden="false" customHeight="false" outlineLevel="0" collapsed="false">
      <c r="A16886" s="2" t="s">
        <v>142</v>
      </c>
      <c r="B16886" s="2" t="s">
        <v>124</v>
      </c>
      <c r="C16886" s="2" t="s">
        <v>47</v>
      </c>
      <c r="D16886" s="2" t="s">
        <v>10</v>
      </c>
      <c r="E16886" s="2" t="s">
        <v>74</v>
      </c>
      <c r="F16886" s="2" t="s">
        <v>976</v>
      </c>
      <c r="G16886" s="14" t="n">
        <v>9.5</v>
      </c>
      <c r="H16886" s="14" t="n">
        <v>16.16</v>
      </c>
      <c r="I16886" s="14" t="n">
        <v>14.5</v>
      </c>
      <c r="J16886" s="23" t="n">
        <f aca="false">IF(AND(E16886="Priority",ISNUMBER('Cost model'!N662)),'Cost model'!N662,'Cost model'!M662)</f>
        <v>13.5</v>
      </c>
      <c r="K16886" s="14" t="n">
        <f aca="false">J16886-H16886</f>
        <v>-2.66</v>
      </c>
      <c r="L16886" s="14" t="n">
        <f aca="false">G16886-H16886</f>
        <v>-6.66</v>
      </c>
    </row>
    <row r="16887" customFormat="false" ht="15" hidden="false" customHeight="false" outlineLevel="0" collapsed="false">
      <c r="A16887" s="2" t="s">
        <v>124</v>
      </c>
      <c r="B16887" s="2" t="s">
        <v>174</v>
      </c>
      <c r="C16887" s="2" t="s">
        <v>47</v>
      </c>
      <c r="D16887" s="2" t="s">
        <v>12</v>
      </c>
      <c r="E16887" s="2" t="s">
        <v>74</v>
      </c>
      <c r="F16887" s="2" t="s">
        <v>976</v>
      </c>
      <c r="G16887" s="14" t="n">
        <v>9.5</v>
      </c>
      <c r="H16887" s="14" t="n">
        <v>60.7</v>
      </c>
      <c r="I16887" s="14" t="n">
        <v>19.5</v>
      </c>
      <c r="J16887" s="23" t="n">
        <f aca="false">IF(AND(E16887="Priority",ISNUMBER('Cost model'!N365)),'Cost model'!N365,'Cost model'!M365)</f>
        <v>45</v>
      </c>
      <c r="K16887" s="14" t="n">
        <f aca="false">J16887-H16887</f>
        <v>-15.7</v>
      </c>
      <c r="L16887" s="14" t="n">
        <f aca="false">G16887-H16887</f>
        <v>-51.2</v>
      </c>
    </row>
    <row r="16888" customFormat="false" ht="15" hidden="false" customHeight="false" outlineLevel="0" collapsed="false">
      <c r="A16888" s="2" t="s">
        <v>174</v>
      </c>
      <c r="B16888" s="2" t="s">
        <v>174</v>
      </c>
      <c r="C16888" s="2" t="s">
        <v>49</v>
      </c>
      <c r="D16888" s="2" t="s">
        <v>12</v>
      </c>
      <c r="E16888" s="2" t="s">
        <v>74</v>
      </c>
      <c r="F16888" s="2" t="s">
        <v>977</v>
      </c>
      <c r="G16888" s="14" t="n">
        <v>19.5</v>
      </c>
      <c r="H16888" s="14" t="n">
        <v>44.2</v>
      </c>
      <c r="I16888" s="14" t="n">
        <v>19.5</v>
      </c>
      <c r="J16888" s="23" t="n">
        <f aca="false">IF(AND(E16888="Priority",ISNUMBER('Cost model'!N172)),'Cost model'!N172,'Cost model'!M172)</f>
        <v>45</v>
      </c>
      <c r="K16888" s="14" t="n">
        <f aca="false">J16888-H16888</f>
        <v>0.799999999999997</v>
      </c>
      <c r="L16888" s="14" t="n">
        <f aca="false">G16888-H16888</f>
        <v>-24.7</v>
      </c>
    </row>
    <row r="16889" customFormat="false" ht="15" hidden="false" customHeight="false" outlineLevel="0" collapsed="false">
      <c r="A16889" s="2" t="s">
        <v>221</v>
      </c>
      <c r="B16889" s="2" t="s">
        <v>158</v>
      </c>
      <c r="C16889" s="2" t="s">
        <v>49</v>
      </c>
      <c r="D16889" s="2" t="s">
        <v>10</v>
      </c>
      <c r="E16889" s="2" t="s">
        <v>74</v>
      </c>
      <c r="F16889" s="2" t="s">
        <v>976</v>
      </c>
      <c r="G16889" s="14" t="n">
        <v>17.5</v>
      </c>
      <c r="H16889" s="14" t="n">
        <v>20.27</v>
      </c>
      <c r="I16889" s="14" t="n">
        <v>17.5</v>
      </c>
      <c r="J16889" s="23" t="n">
        <f aca="false">IF(AND(E16889="Priority",ISNUMBER('Cost model'!N754)),'Cost model'!N754,'Cost model'!M754)</f>
        <v>23.5</v>
      </c>
      <c r="K16889" s="14" t="n">
        <f aca="false">J16889-H16889</f>
        <v>3.23</v>
      </c>
      <c r="L16889" s="14" t="n">
        <f aca="false">G16889-H16889</f>
        <v>-2.77</v>
      </c>
    </row>
    <row r="16890" customFormat="false" ht="15" hidden="false" customHeight="false" outlineLevel="0" collapsed="false">
      <c r="A16890" s="2" t="s">
        <v>158</v>
      </c>
      <c r="B16890" s="2" t="s">
        <v>158</v>
      </c>
      <c r="C16890" s="2" t="s">
        <v>47</v>
      </c>
      <c r="D16890" s="2" t="s">
        <v>10</v>
      </c>
      <c r="E16890" s="2" t="s">
        <v>74</v>
      </c>
      <c r="F16890" s="2" t="s">
        <v>977</v>
      </c>
      <c r="G16890" s="14" t="n">
        <v>9.5</v>
      </c>
      <c r="H16890" s="14" t="n">
        <v>15.58</v>
      </c>
      <c r="I16890" s="14" t="n">
        <v>9.5</v>
      </c>
      <c r="J16890" s="23" t="n">
        <f aca="false">IF(AND(E16890="Priority",ISNUMBER('Cost model'!N422)),'Cost model'!N422,'Cost model'!M422)</f>
        <v>8.5</v>
      </c>
      <c r="K16890" s="14" t="n">
        <f aca="false">J16890-H16890</f>
        <v>-7.08</v>
      </c>
      <c r="L16890" s="14" t="n">
        <f aca="false">G16890-H16890</f>
        <v>-6.08</v>
      </c>
    </row>
    <row r="16891" customFormat="false" ht="15" hidden="false" customHeight="false" outlineLevel="0" collapsed="false">
      <c r="A16891" s="2" t="s">
        <v>174</v>
      </c>
      <c r="B16891" s="2" t="s">
        <v>205</v>
      </c>
      <c r="C16891" s="2" t="s">
        <v>48</v>
      </c>
      <c r="D16891" s="2" t="s">
        <v>12</v>
      </c>
      <c r="E16891" s="2" t="s">
        <v>74</v>
      </c>
      <c r="F16891" s="2" t="s">
        <v>976</v>
      </c>
      <c r="G16891" s="14" t="n">
        <v>12.5</v>
      </c>
      <c r="H16891" s="14" t="n">
        <v>100.58</v>
      </c>
      <c r="I16891" s="14" t="n">
        <v>24.5</v>
      </c>
      <c r="J16891" s="23" t="n">
        <f aca="false">IF(AND(E16891="Priority",ISNUMBER('Cost model'!N186)),'Cost model'!N186,'Cost model'!M186)</f>
        <v>60</v>
      </c>
      <c r="K16891" s="14" t="n">
        <f aca="false">J16891-H16891</f>
        <v>-40.58</v>
      </c>
      <c r="L16891" s="14" t="n">
        <f aca="false">G16891-H16891</f>
        <v>-88.08</v>
      </c>
    </row>
    <row r="16892" customFormat="false" ht="15" hidden="false" customHeight="false" outlineLevel="0" collapsed="false">
      <c r="A16892" s="2" t="s">
        <v>174</v>
      </c>
      <c r="B16892" s="2" t="s">
        <v>205</v>
      </c>
      <c r="C16892" s="2" t="s">
        <v>47</v>
      </c>
      <c r="D16892" s="2" t="s">
        <v>10</v>
      </c>
      <c r="E16892" s="2" t="s">
        <v>74</v>
      </c>
      <c r="F16892" s="2" t="s">
        <v>976</v>
      </c>
      <c r="G16892" s="14" t="n">
        <v>9.5</v>
      </c>
      <c r="H16892" s="14" t="n">
        <v>10.47</v>
      </c>
      <c r="I16892" s="14" t="n">
        <v>19.5</v>
      </c>
      <c r="J16892" s="23" t="n">
        <f aca="false">IF(AND(E16892="Priority",ISNUMBER('Cost model'!N182)),'Cost model'!N182,'Cost model'!M182)</f>
        <v>14.5</v>
      </c>
      <c r="K16892" s="14" t="n">
        <f aca="false">J16892-H16892</f>
        <v>4.03</v>
      </c>
      <c r="L16892" s="14" t="n">
        <f aca="false">G16892-H16892</f>
        <v>-0.970000000000001</v>
      </c>
    </row>
    <row r="16893" customFormat="false" ht="15" hidden="false" customHeight="false" outlineLevel="0" collapsed="false">
      <c r="A16893" s="2" t="s">
        <v>124</v>
      </c>
      <c r="B16893" s="2" t="s">
        <v>124</v>
      </c>
      <c r="C16893" s="2" t="s">
        <v>48</v>
      </c>
      <c r="D16893" s="2" t="s">
        <v>10</v>
      </c>
      <c r="E16893" s="2" t="s">
        <v>74</v>
      </c>
      <c r="F16893" s="2" t="s">
        <v>977</v>
      </c>
      <c r="G16893" s="14" t="n">
        <v>12.5</v>
      </c>
      <c r="H16893" s="14" t="n">
        <v>12.33</v>
      </c>
      <c r="I16893" s="14" t="n">
        <v>12.5</v>
      </c>
      <c r="J16893" s="23" t="n">
        <f aca="false">IF(AND(E16893="Priority",ISNUMBER('Cost model'!N318)),'Cost model'!N318,'Cost model'!M318)</f>
        <v>14.5</v>
      </c>
      <c r="K16893" s="14" t="n">
        <f aca="false">J16893-H16893</f>
        <v>2.17</v>
      </c>
      <c r="L16893" s="14" t="n">
        <f aca="false">G16893-H16893</f>
        <v>0.17</v>
      </c>
    </row>
    <row r="16894" customFormat="false" ht="15" hidden="false" customHeight="false" outlineLevel="0" collapsed="false">
      <c r="A16894" s="2" t="s">
        <v>174</v>
      </c>
      <c r="B16894" s="2" t="s">
        <v>174</v>
      </c>
      <c r="C16894" s="2" t="s">
        <v>47</v>
      </c>
      <c r="D16894" s="2" t="s">
        <v>10</v>
      </c>
      <c r="E16894" s="2" t="s">
        <v>74</v>
      </c>
      <c r="F16894" s="2" t="s">
        <v>977</v>
      </c>
      <c r="G16894" s="14" t="n">
        <v>9.5</v>
      </c>
      <c r="H16894" s="14" t="n">
        <v>8.16</v>
      </c>
      <c r="I16894" s="14" t="n">
        <v>9.5</v>
      </c>
      <c r="J16894" s="23" t="n">
        <f aca="false">IF(AND(E16894="Priority",ISNUMBER('Cost model'!N167)),'Cost model'!N167,'Cost model'!M167)</f>
        <v>8.5</v>
      </c>
      <c r="K16894" s="14" t="n">
        <f aca="false">J16894-H16894</f>
        <v>0.34</v>
      </c>
      <c r="L16894" s="14" t="n">
        <f aca="false">G16894-H16894</f>
        <v>1.34</v>
      </c>
    </row>
    <row r="16895" customFormat="false" ht="15" hidden="false" customHeight="false" outlineLevel="0" collapsed="false">
      <c r="A16895" s="2" t="s">
        <v>174</v>
      </c>
      <c r="B16895" s="2" t="s">
        <v>124</v>
      </c>
      <c r="C16895" s="2" t="s">
        <v>47</v>
      </c>
      <c r="D16895" s="2" t="s">
        <v>10</v>
      </c>
      <c r="E16895" s="2" t="s">
        <v>74</v>
      </c>
      <c r="F16895" s="2" t="s">
        <v>976</v>
      </c>
      <c r="G16895" s="14" t="n">
        <v>9.5</v>
      </c>
      <c r="H16895" s="14" t="n">
        <v>11.45</v>
      </c>
      <c r="I16895" s="14" t="n">
        <v>9.5</v>
      </c>
      <c r="J16895" s="23" t="n">
        <f aca="false">IF(AND(E16895="Priority",ISNUMBER('Cost model'!N107)),'Cost model'!N107,'Cost model'!M107)</f>
        <v>12.5</v>
      </c>
      <c r="K16895" s="14" t="n">
        <f aca="false">J16895-H16895</f>
        <v>1.05</v>
      </c>
      <c r="L16895" s="14" t="n">
        <f aca="false">G16895-H16895</f>
        <v>-1.95</v>
      </c>
    </row>
    <row r="16896" customFormat="false" ht="15" hidden="false" customHeight="false" outlineLevel="0" collapsed="false">
      <c r="A16896" s="2" t="s">
        <v>174</v>
      </c>
      <c r="B16896" s="2" t="s">
        <v>174</v>
      </c>
      <c r="C16896" s="2" t="s">
        <v>47</v>
      </c>
      <c r="D16896" s="2" t="s">
        <v>12</v>
      </c>
      <c r="E16896" s="2" t="s">
        <v>74</v>
      </c>
      <c r="F16896" s="2" t="s">
        <v>977</v>
      </c>
      <c r="G16896" s="14" t="n">
        <v>9.5</v>
      </c>
      <c r="H16896" s="14" t="n">
        <v>62.95</v>
      </c>
      <c r="I16896" s="14" t="n">
        <v>9.5</v>
      </c>
      <c r="J16896" s="23" t="n">
        <f aca="false">IF(AND(E16896="Priority",ISNUMBER('Cost model'!N170)),'Cost model'!N170,'Cost model'!M170)</f>
        <v>25.5</v>
      </c>
      <c r="K16896" s="14" t="n">
        <f aca="false">J16896-H16896</f>
        <v>-37.45</v>
      </c>
      <c r="L16896" s="14" t="n">
        <f aca="false">G16896-H16896</f>
        <v>-53.45</v>
      </c>
    </row>
    <row r="16897" customFormat="false" ht="15" hidden="false" customHeight="false" outlineLevel="0" collapsed="false">
      <c r="A16897" s="2" t="s">
        <v>124</v>
      </c>
      <c r="B16897" s="2" t="s">
        <v>174</v>
      </c>
      <c r="C16897" s="2" t="s">
        <v>48</v>
      </c>
      <c r="D16897" s="2" t="s">
        <v>12</v>
      </c>
      <c r="E16897" s="2" t="s">
        <v>74</v>
      </c>
      <c r="F16897" s="2" t="s">
        <v>976</v>
      </c>
      <c r="G16897" s="14" t="n">
        <v>12.5</v>
      </c>
      <c r="H16897" s="14" t="n">
        <v>67.39</v>
      </c>
      <c r="I16897" s="14" t="n">
        <v>19.5</v>
      </c>
      <c r="J16897" s="23" t="n">
        <f aca="false">IF(AND(E16897="Priority",ISNUMBER('Cost model'!N366)),'Cost model'!N366,'Cost model'!M366)</f>
        <v>55</v>
      </c>
      <c r="K16897" s="14" t="n">
        <f aca="false">J16897-H16897</f>
        <v>-12.39</v>
      </c>
      <c r="L16897" s="14" t="n">
        <f aca="false">G16897-H16897</f>
        <v>-54.89</v>
      </c>
    </row>
    <row r="16898" customFormat="false" ht="15" hidden="false" customHeight="false" outlineLevel="0" collapsed="false">
      <c r="A16898" s="2" t="s">
        <v>142</v>
      </c>
      <c r="B16898" s="2" t="s">
        <v>142</v>
      </c>
      <c r="C16898" s="2" t="s">
        <v>49</v>
      </c>
      <c r="D16898" s="2" t="s">
        <v>12</v>
      </c>
      <c r="E16898" s="2" t="s">
        <v>74</v>
      </c>
      <c r="F16898" s="2" t="s">
        <v>977</v>
      </c>
      <c r="G16898" s="14" t="n">
        <v>19.5</v>
      </c>
      <c r="H16898" s="14" t="n">
        <v>41.13</v>
      </c>
      <c r="I16898" s="14" t="n">
        <v>19.5</v>
      </c>
      <c r="J16898" s="23" t="n">
        <f aca="false">IF(AND(E16898="Priority",ISNUMBER('Cost model'!N637)),'Cost model'!N637,'Cost model'!M637)</f>
        <v>45</v>
      </c>
      <c r="K16898" s="14" t="n">
        <f aca="false">J16898-H16898</f>
        <v>3.87</v>
      </c>
      <c r="L16898" s="14" t="n">
        <f aca="false">G16898-H16898</f>
        <v>-21.63</v>
      </c>
    </row>
    <row r="16899" customFormat="false" ht="15" hidden="false" customHeight="false" outlineLevel="0" collapsed="false">
      <c r="A16899" s="2" t="s">
        <v>124</v>
      </c>
      <c r="B16899" s="2" t="s">
        <v>142</v>
      </c>
      <c r="C16899" s="2" t="s">
        <v>48</v>
      </c>
      <c r="D16899" s="2" t="s">
        <v>12</v>
      </c>
      <c r="E16899" s="2" t="s">
        <v>74</v>
      </c>
      <c r="F16899" s="2" t="s">
        <v>976</v>
      </c>
      <c r="G16899" s="14" t="n">
        <v>12.5</v>
      </c>
      <c r="H16899" s="14" t="n">
        <v>34.79</v>
      </c>
      <c r="I16899" s="14" t="n">
        <v>19.5</v>
      </c>
      <c r="J16899" s="23" t="n">
        <f aca="false">IF(AND(E16899="Priority",ISNUMBER('Cost model'!N336)),'Cost model'!N336,'Cost model'!M336)</f>
        <v>50</v>
      </c>
      <c r="K16899" s="14" t="n">
        <f aca="false">J16899-H16899</f>
        <v>15.21</v>
      </c>
      <c r="L16899" s="14" t="n">
        <f aca="false">G16899-H16899</f>
        <v>-22.29</v>
      </c>
    </row>
    <row r="16900" customFormat="false" ht="15" hidden="false" customHeight="false" outlineLevel="0" collapsed="false">
      <c r="A16900" s="2" t="s">
        <v>124</v>
      </c>
      <c r="B16900" s="2" t="s">
        <v>142</v>
      </c>
      <c r="C16900" s="2" t="s">
        <v>48</v>
      </c>
      <c r="D16900" s="2" t="s">
        <v>12</v>
      </c>
      <c r="E16900" s="2" t="s">
        <v>74</v>
      </c>
      <c r="F16900" s="2" t="s">
        <v>976</v>
      </c>
      <c r="G16900" s="14" t="n">
        <v>12.5</v>
      </c>
      <c r="H16900" s="14" t="n">
        <v>55.77</v>
      </c>
      <c r="I16900" s="14" t="n">
        <v>19.5</v>
      </c>
      <c r="J16900" s="23" t="n">
        <f aca="false">IF(AND(E16900="Priority",ISNUMBER('Cost model'!N336)),'Cost model'!N336,'Cost model'!M336)</f>
        <v>50</v>
      </c>
      <c r="K16900" s="14" t="n">
        <f aca="false">J16900-H16900</f>
        <v>-5.77</v>
      </c>
      <c r="L16900" s="14" t="n">
        <f aca="false">G16900-H16900</f>
        <v>-43.27</v>
      </c>
    </row>
    <row r="16901" customFormat="false" ht="15" hidden="false" customHeight="false" outlineLevel="0" collapsed="false">
      <c r="A16901" s="2" t="s">
        <v>221</v>
      </c>
      <c r="B16901" s="2" t="s">
        <v>221</v>
      </c>
      <c r="C16901" s="2" t="s">
        <v>47</v>
      </c>
      <c r="D16901" s="2" t="s">
        <v>10</v>
      </c>
      <c r="E16901" s="2" t="s">
        <v>74</v>
      </c>
      <c r="F16901" s="2" t="s">
        <v>977</v>
      </c>
      <c r="G16901" s="14" t="n">
        <v>9.5</v>
      </c>
      <c r="H16901" s="14" t="n">
        <v>6.66</v>
      </c>
      <c r="I16901" s="14" t="n">
        <v>9.5</v>
      </c>
      <c r="J16901" s="23" t="n">
        <f aca="false">IF(AND(E16901="Priority",ISNUMBER('Cost model'!N737)),'Cost model'!N737,'Cost model'!M737)</f>
        <v>8.5</v>
      </c>
      <c r="K16901" s="14" t="n">
        <f aca="false">J16901-H16901</f>
        <v>1.84</v>
      </c>
      <c r="L16901" s="14" t="n">
        <f aca="false">G16901-H16901</f>
        <v>2.84</v>
      </c>
    </row>
    <row r="16902" customFormat="false" ht="15" hidden="false" customHeight="false" outlineLevel="0" collapsed="false">
      <c r="A16902" s="2" t="s">
        <v>124</v>
      </c>
      <c r="B16902" s="2" t="s">
        <v>174</v>
      </c>
      <c r="C16902" s="2" t="s">
        <v>48</v>
      </c>
      <c r="D16902" s="2" t="s">
        <v>10</v>
      </c>
      <c r="E16902" s="2" t="s">
        <v>74</v>
      </c>
      <c r="F16902" s="2" t="s">
        <v>976</v>
      </c>
      <c r="G16902" s="14" t="n">
        <v>12.5</v>
      </c>
      <c r="H16902" s="14" t="n">
        <v>22.99</v>
      </c>
      <c r="I16902" s="14" t="n">
        <v>14.5</v>
      </c>
      <c r="J16902" s="23" t="n">
        <f aca="false">IF(AND(E16902="Priority",ISNUMBER('Cost model'!N363)),'Cost model'!N363,'Cost model'!M363)</f>
        <v>15.5</v>
      </c>
      <c r="K16902" s="14" t="n">
        <f aca="false">J16902-H16902</f>
        <v>-7.49</v>
      </c>
      <c r="L16902" s="14" t="n">
        <f aca="false">G16902-H16902</f>
        <v>-10.49</v>
      </c>
    </row>
    <row r="16903" customFormat="false" ht="15" hidden="false" customHeight="false" outlineLevel="0" collapsed="false">
      <c r="A16903" s="2" t="s">
        <v>221</v>
      </c>
      <c r="B16903" s="2" t="s">
        <v>221</v>
      </c>
      <c r="C16903" s="2" t="s">
        <v>47</v>
      </c>
      <c r="D16903" s="2" t="s">
        <v>12</v>
      </c>
      <c r="E16903" s="2" t="s">
        <v>74</v>
      </c>
      <c r="F16903" s="2" t="s">
        <v>977</v>
      </c>
      <c r="G16903" s="14" t="n">
        <v>9.5</v>
      </c>
      <c r="H16903" s="14" t="n">
        <v>42.11</v>
      </c>
      <c r="I16903" s="14" t="n">
        <v>9.5</v>
      </c>
      <c r="J16903" s="23" t="n">
        <f aca="false">IF(AND(E16903="Priority",ISNUMBER('Cost model'!N740)),'Cost model'!N740,'Cost model'!M740)</f>
        <v>22.5</v>
      </c>
      <c r="K16903" s="14" t="n">
        <f aca="false">J16903-H16903</f>
        <v>-19.61</v>
      </c>
      <c r="L16903" s="14" t="n">
        <f aca="false">G16903-H16903</f>
        <v>-32.61</v>
      </c>
    </row>
    <row r="16904" customFormat="false" ht="15" hidden="false" customHeight="false" outlineLevel="0" collapsed="false">
      <c r="A16904" s="2" t="s">
        <v>124</v>
      </c>
      <c r="B16904" s="2" t="s">
        <v>124</v>
      </c>
      <c r="C16904" s="2" t="s">
        <v>49</v>
      </c>
      <c r="D16904" s="2" t="s">
        <v>12</v>
      </c>
      <c r="E16904" s="2" t="s">
        <v>74</v>
      </c>
      <c r="F16904" s="2" t="s">
        <v>977</v>
      </c>
      <c r="G16904" s="14" t="n">
        <v>19.5</v>
      </c>
      <c r="H16904" s="14" t="n">
        <v>82.93</v>
      </c>
      <c r="I16904" s="14" t="n">
        <v>19.5</v>
      </c>
      <c r="J16904" s="23" t="n">
        <f aca="false">IF(AND(E16904="Priority",ISNUMBER('Cost model'!N322)),'Cost model'!N322,'Cost model'!M322)</f>
        <v>50</v>
      </c>
      <c r="K16904" s="14" t="n">
        <f aca="false">J16904-H16904</f>
        <v>-32.93</v>
      </c>
      <c r="L16904" s="14" t="n">
        <f aca="false">G16904-H16904</f>
        <v>-63.43</v>
      </c>
    </row>
    <row r="16905" customFormat="false" ht="15" hidden="false" customHeight="false" outlineLevel="0" collapsed="false">
      <c r="A16905" s="2" t="s">
        <v>158</v>
      </c>
      <c r="B16905" s="2" t="s">
        <v>124</v>
      </c>
      <c r="C16905" s="2" t="s">
        <v>47</v>
      </c>
      <c r="D16905" s="2" t="s">
        <v>12</v>
      </c>
      <c r="E16905" s="2" t="s">
        <v>74</v>
      </c>
      <c r="F16905" s="2" t="s">
        <v>976</v>
      </c>
      <c r="G16905" s="14" t="n">
        <v>9.5</v>
      </c>
      <c r="H16905" s="14" t="n">
        <v>33.81</v>
      </c>
      <c r="I16905" s="14" t="n">
        <v>19.5</v>
      </c>
      <c r="J16905" s="23" t="n">
        <f aca="false">IF(AND(E16905="Priority",ISNUMBER('Cost model'!N455)),'Cost model'!N455,'Cost model'!M455)</f>
        <v>45</v>
      </c>
      <c r="K16905" s="14" t="n">
        <f aca="false">J16905-H16905</f>
        <v>11.19</v>
      </c>
      <c r="L16905" s="14" t="n">
        <f aca="false">G16905-H16905</f>
        <v>-24.31</v>
      </c>
    </row>
    <row r="16906" customFormat="false" ht="15" hidden="false" customHeight="false" outlineLevel="0" collapsed="false">
      <c r="A16906" s="2" t="s">
        <v>142</v>
      </c>
      <c r="B16906" s="2" t="s">
        <v>142</v>
      </c>
      <c r="C16906" s="2" t="s">
        <v>47</v>
      </c>
      <c r="D16906" s="2" t="s">
        <v>10</v>
      </c>
      <c r="E16906" s="2" t="s">
        <v>74</v>
      </c>
      <c r="F16906" s="2" t="s">
        <v>977</v>
      </c>
      <c r="G16906" s="14" t="n">
        <v>9.5</v>
      </c>
      <c r="H16906" s="14" t="n">
        <v>11.74</v>
      </c>
      <c r="I16906" s="14" t="n">
        <v>9.5</v>
      </c>
      <c r="J16906" s="23" t="n">
        <f aca="false">IF(AND(E16906="Priority",ISNUMBER('Cost model'!N632)),'Cost model'!N632,'Cost model'!M632)</f>
        <v>9.5</v>
      </c>
      <c r="K16906" s="14" t="n">
        <f aca="false">J16906-H16906</f>
        <v>-2.24</v>
      </c>
      <c r="L16906" s="14" t="n">
        <f aca="false">G16906-H16906</f>
        <v>-2.24</v>
      </c>
    </row>
    <row r="16907" customFormat="false" ht="15" hidden="false" customHeight="false" outlineLevel="0" collapsed="false">
      <c r="A16907" s="2" t="s">
        <v>174</v>
      </c>
      <c r="B16907" s="2" t="s">
        <v>174</v>
      </c>
      <c r="C16907" s="2" t="s">
        <v>47</v>
      </c>
      <c r="D16907" s="2" t="s">
        <v>12</v>
      </c>
      <c r="E16907" s="2" t="s">
        <v>74</v>
      </c>
      <c r="F16907" s="2" t="s">
        <v>977</v>
      </c>
      <c r="G16907" s="14" t="n">
        <v>9.5</v>
      </c>
      <c r="H16907" s="14" t="n">
        <v>8.16</v>
      </c>
      <c r="I16907" s="14" t="n">
        <v>9.5</v>
      </c>
      <c r="J16907" s="23" t="n">
        <f aca="false">IF(AND(E16907="Priority",ISNUMBER('Cost model'!N170)),'Cost model'!N170,'Cost model'!M170)</f>
        <v>25.5</v>
      </c>
      <c r="K16907" s="14" t="n">
        <f aca="false">J16907-H16907</f>
        <v>17.34</v>
      </c>
      <c r="L16907" s="14" t="n">
        <f aca="false">G16907-H16907</f>
        <v>1.34</v>
      </c>
    </row>
    <row r="16908" customFormat="false" ht="15" hidden="false" customHeight="false" outlineLevel="0" collapsed="false">
      <c r="A16908" s="2" t="s">
        <v>124</v>
      </c>
      <c r="B16908" s="2" t="s">
        <v>124</v>
      </c>
      <c r="C16908" s="2" t="s">
        <v>48</v>
      </c>
      <c r="D16908" s="2" t="s">
        <v>12</v>
      </c>
      <c r="E16908" s="2" t="s">
        <v>74</v>
      </c>
      <c r="F16908" s="2" t="s">
        <v>977</v>
      </c>
      <c r="G16908" s="14" t="n">
        <v>12.5</v>
      </c>
      <c r="H16908" s="14" t="n">
        <v>46.46</v>
      </c>
      <c r="I16908" s="14" t="n">
        <v>12.5</v>
      </c>
      <c r="J16908" s="23" t="n">
        <f aca="false">IF(AND(E16908="Priority",ISNUMBER('Cost model'!N321)),'Cost model'!N321,'Cost model'!M321)</f>
        <v>40</v>
      </c>
      <c r="K16908" s="14" t="n">
        <f aca="false">J16908-H16908</f>
        <v>-6.46</v>
      </c>
      <c r="L16908" s="14" t="n">
        <f aca="false">G16908-H16908</f>
        <v>-33.96</v>
      </c>
    </row>
    <row r="16909" customFormat="false" ht="15" hidden="false" customHeight="false" outlineLevel="0" collapsed="false">
      <c r="A16909" s="2" t="s">
        <v>124</v>
      </c>
      <c r="B16909" s="2" t="s">
        <v>174</v>
      </c>
      <c r="C16909" s="2" t="s">
        <v>48</v>
      </c>
      <c r="D16909" s="2" t="s">
        <v>12</v>
      </c>
      <c r="E16909" s="2" t="s">
        <v>74</v>
      </c>
      <c r="F16909" s="2" t="s">
        <v>976</v>
      </c>
      <c r="G16909" s="14" t="n">
        <v>12.5</v>
      </c>
      <c r="H16909" s="14" t="n">
        <v>37.95</v>
      </c>
      <c r="I16909" s="14" t="n">
        <v>19.5</v>
      </c>
      <c r="J16909" s="23" t="n">
        <f aca="false">IF(AND(E16909="Priority",ISNUMBER('Cost model'!N366)),'Cost model'!N366,'Cost model'!M366)</f>
        <v>55</v>
      </c>
      <c r="K16909" s="14" t="n">
        <f aca="false">J16909-H16909</f>
        <v>17.05</v>
      </c>
      <c r="L16909" s="14" t="n">
        <f aca="false">G16909-H16909</f>
        <v>-25.45</v>
      </c>
    </row>
    <row r="16910" customFormat="false" ht="15" hidden="false" customHeight="false" outlineLevel="0" collapsed="false">
      <c r="A16910" s="2" t="s">
        <v>221</v>
      </c>
      <c r="B16910" s="2" t="s">
        <v>158</v>
      </c>
      <c r="C16910" s="2" t="s">
        <v>49</v>
      </c>
      <c r="D16910" s="2" t="s">
        <v>12</v>
      </c>
      <c r="E16910" s="2" t="s">
        <v>74</v>
      </c>
      <c r="F16910" s="2" t="s">
        <v>976</v>
      </c>
      <c r="G16910" s="14" t="n">
        <v>19.5</v>
      </c>
      <c r="H16910" s="14" t="n">
        <v>108.55</v>
      </c>
      <c r="I16910" s="14" t="n">
        <v>19.5</v>
      </c>
      <c r="J16910" s="23" t="n">
        <f aca="false">IF(AND(E16910="Priority",ISNUMBER('Cost model'!N757)),'Cost model'!N757,'Cost model'!M757)</f>
        <v>65</v>
      </c>
      <c r="K16910" s="14" t="n">
        <f aca="false">J16910-H16910</f>
        <v>-43.55</v>
      </c>
      <c r="L16910" s="14" t="n">
        <f aca="false">G16910-H16910</f>
        <v>-89.05</v>
      </c>
    </row>
    <row r="16911" customFormat="false" ht="15" hidden="false" customHeight="false" outlineLevel="0" collapsed="false">
      <c r="A16911" s="2" t="s">
        <v>124</v>
      </c>
      <c r="B16911" s="2" t="s">
        <v>124</v>
      </c>
      <c r="C16911" s="2" t="s">
        <v>48</v>
      </c>
      <c r="D16911" s="2" t="s">
        <v>13</v>
      </c>
      <c r="E16911" s="2" t="s">
        <v>74</v>
      </c>
      <c r="F16911" s="2" t="s">
        <v>977</v>
      </c>
      <c r="G16911" s="14" t="n">
        <v>24.5</v>
      </c>
      <c r="H16911" s="14" t="n">
        <v>81.63</v>
      </c>
      <c r="I16911" s="14" t="n">
        <v>24.5</v>
      </c>
      <c r="J16911" s="23" t="n">
        <f aca="false">IF(AND(E16911="Priority",ISNUMBER('Cost model'!N324)),'Cost model'!N324,'Cost model'!M324)</f>
        <v>85</v>
      </c>
      <c r="K16911" s="14" t="n">
        <f aca="false">J16911-H16911</f>
        <v>3.37</v>
      </c>
      <c r="L16911" s="14" t="n">
        <f aca="false">G16911-H16911</f>
        <v>-57.13</v>
      </c>
    </row>
    <row r="16912" customFormat="false" ht="15" hidden="false" customHeight="false" outlineLevel="0" collapsed="false">
      <c r="A16912" s="2" t="s">
        <v>174</v>
      </c>
      <c r="B16912" s="2" t="s">
        <v>174</v>
      </c>
      <c r="C16912" s="2" t="s">
        <v>47</v>
      </c>
      <c r="D16912" s="2" t="s">
        <v>13</v>
      </c>
      <c r="E16912" s="2" t="s">
        <v>74</v>
      </c>
      <c r="F16912" s="2" t="s">
        <v>977</v>
      </c>
      <c r="G16912" s="14" t="n">
        <v>19</v>
      </c>
      <c r="H16912" s="14" t="n">
        <v>86.21</v>
      </c>
      <c r="I16912" s="14" t="n">
        <v>19</v>
      </c>
      <c r="J16912" s="23" t="n">
        <f aca="false">IF(AND(E16912="Priority",ISNUMBER('Cost model'!N173)),'Cost model'!N173,'Cost model'!M173)</f>
        <v>60</v>
      </c>
      <c r="K16912" s="14" t="n">
        <f aca="false">J16912-H16912</f>
        <v>-26.21</v>
      </c>
      <c r="L16912" s="14" t="n">
        <f aca="false">G16912-H16912</f>
        <v>-67.21</v>
      </c>
    </row>
    <row r="16913" customFormat="false" ht="15" hidden="false" customHeight="false" outlineLevel="0" collapsed="false">
      <c r="A16913" s="2" t="s">
        <v>205</v>
      </c>
      <c r="B16913" s="2" t="s">
        <v>124</v>
      </c>
      <c r="C16913" s="2" t="s">
        <v>47</v>
      </c>
      <c r="D16913" s="2" t="s">
        <v>14</v>
      </c>
      <c r="E16913" s="2" t="s">
        <v>74</v>
      </c>
      <c r="F16913" s="2" t="s">
        <v>976</v>
      </c>
      <c r="G16913" s="14" t="n">
        <v>85</v>
      </c>
      <c r="H16913" s="14" t="n">
        <v>123.44</v>
      </c>
      <c r="I16913" s="14" t="n">
        <v>99</v>
      </c>
      <c r="J16913" s="23" t="n">
        <f aca="false">IF(AND(E16913="Priority",ISNUMBER('Cost model'!N581)),'Cost model'!N581,'Cost model'!M581)</f>
        <v>135</v>
      </c>
      <c r="K16913" s="14" t="n">
        <f aca="false">J16913-H16913</f>
        <v>11.56</v>
      </c>
      <c r="L16913" s="14" t="n">
        <f aca="false">G16913-H16913</f>
        <v>-38.44</v>
      </c>
    </row>
    <row r="16914" customFormat="false" ht="15" hidden="false" customHeight="false" outlineLevel="0" collapsed="false">
      <c r="A16914" s="2" t="s">
        <v>174</v>
      </c>
      <c r="B16914" s="2" t="s">
        <v>124</v>
      </c>
      <c r="C16914" s="2" t="s">
        <v>48</v>
      </c>
      <c r="D16914" s="2" t="s">
        <v>12</v>
      </c>
      <c r="E16914" s="2" t="s">
        <v>74</v>
      </c>
      <c r="F16914" s="2" t="s">
        <v>976</v>
      </c>
      <c r="G16914" s="14" t="n">
        <v>12.5</v>
      </c>
      <c r="H16914" s="14" t="n">
        <v>82.7</v>
      </c>
      <c r="I16914" s="14" t="n">
        <v>12.5</v>
      </c>
      <c r="J16914" s="23" t="n">
        <f aca="false">IF(AND(E16914="Priority",ISNUMBER('Cost model'!N111)),'Cost model'!N111,'Cost model'!M111)</f>
        <v>45</v>
      </c>
      <c r="K16914" s="14" t="n">
        <f aca="false">J16914-H16914</f>
        <v>-37.7</v>
      </c>
      <c r="L16914" s="14" t="n">
        <f aca="false">G16914-H16914</f>
        <v>-70.2</v>
      </c>
    </row>
    <row r="16915" customFormat="false" ht="15" hidden="false" customHeight="false" outlineLevel="0" collapsed="false">
      <c r="A16915" s="2" t="s">
        <v>221</v>
      </c>
      <c r="B16915" s="2" t="s">
        <v>221</v>
      </c>
      <c r="C16915" s="2" t="s">
        <v>49</v>
      </c>
      <c r="D16915" s="2" t="s">
        <v>12</v>
      </c>
      <c r="E16915" s="2" t="s">
        <v>74</v>
      </c>
      <c r="F16915" s="2" t="s">
        <v>977</v>
      </c>
      <c r="G16915" s="14" t="n">
        <v>19.5</v>
      </c>
      <c r="H16915" s="14" t="n">
        <v>68.04</v>
      </c>
      <c r="I16915" s="14" t="n">
        <v>19.5</v>
      </c>
      <c r="J16915" s="23" t="n">
        <f aca="false">IF(AND(E16915="Priority",ISNUMBER('Cost model'!N742)),'Cost model'!N742,'Cost model'!M742)</f>
        <v>60</v>
      </c>
      <c r="K16915" s="14" t="n">
        <f aca="false">J16915-H16915</f>
        <v>-8.04000000000001</v>
      </c>
      <c r="L16915" s="14" t="n">
        <f aca="false">G16915-H16915</f>
        <v>-48.54</v>
      </c>
    </row>
    <row r="16916" customFormat="false" ht="15" hidden="false" customHeight="false" outlineLevel="0" collapsed="false">
      <c r="A16916" s="2" t="s">
        <v>221</v>
      </c>
      <c r="B16916" s="2" t="s">
        <v>221</v>
      </c>
      <c r="C16916" s="2" t="s">
        <v>47</v>
      </c>
      <c r="D16916" s="2" t="s">
        <v>10</v>
      </c>
      <c r="E16916" s="2" t="s">
        <v>74</v>
      </c>
      <c r="F16916" s="2" t="s">
        <v>977</v>
      </c>
      <c r="G16916" s="14" t="n">
        <v>9.5</v>
      </c>
      <c r="H16916" s="14" t="n">
        <v>7.82</v>
      </c>
      <c r="I16916" s="14" t="n">
        <v>9.5</v>
      </c>
      <c r="J16916" s="23" t="n">
        <f aca="false">IF(AND(E16916="Priority",ISNUMBER('Cost model'!N737)),'Cost model'!N737,'Cost model'!M737)</f>
        <v>8.5</v>
      </c>
      <c r="K16916" s="14" t="n">
        <f aca="false">J16916-H16916</f>
        <v>0.68</v>
      </c>
      <c r="L16916" s="14" t="n">
        <f aca="false">G16916-H16916</f>
        <v>1.68</v>
      </c>
    </row>
    <row r="16917" customFormat="false" ht="15" hidden="false" customHeight="false" outlineLevel="0" collapsed="false">
      <c r="A16917" s="2" t="s">
        <v>123</v>
      </c>
      <c r="B16917" s="2" t="s">
        <v>158</v>
      </c>
      <c r="C16917" s="2" t="s">
        <v>47</v>
      </c>
      <c r="D16917" s="2" t="s">
        <v>10</v>
      </c>
      <c r="E16917" s="2" t="s">
        <v>74</v>
      </c>
      <c r="F16917" s="2" t="s">
        <v>976</v>
      </c>
      <c r="G16917" s="14" t="n">
        <v>14.5</v>
      </c>
      <c r="H16917" s="14" t="n">
        <v>13.34</v>
      </c>
      <c r="I16917" s="14" t="n">
        <v>19.5</v>
      </c>
      <c r="J16917" s="23" t="n">
        <f aca="false">IF(AND(E16917="Priority",ISNUMBER('Cost model'!N32)),'Cost model'!N32,'Cost model'!M32)</f>
        <v>15.5</v>
      </c>
      <c r="K16917" s="14" t="n">
        <f aca="false">J16917-H16917</f>
        <v>2.16</v>
      </c>
      <c r="L16917" s="14" t="n">
        <f aca="false">G16917-H16917</f>
        <v>1.16</v>
      </c>
    </row>
    <row r="16918" customFormat="false" ht="15" hidden="false" customHeight="false" outlineLevel="0" collapsed="false">
      <c r="A16918" s="2" t="s">
        <v>124</v>
      </c>
      <c r="B16918" s="2" t="s">
        <v>124</v>
      </c>
      <c r="C16918" s="2" t="s">
        <v>47</v>
      </c>
      <c r="D16918" s="2" t="s">
        <v>12</v>
      </c>
      <c r="E16918" s="2" t="s">
        <v>83</v>
      </c>
      <c r="F16918" s="2" t="s">
        <v>977</v>
      </c>
      <c r="G16918" s="14" t="n">
        <v>19.5</v>
      </c>
      <c r="H16918" s="14" t="n">
        <v>41.13</v>
      </c>
      <c r="I16918" s="14" t="n">
        <v>19.5</v>
      </c>
      <c r="J16918" s="23" t="n">
        <f aca="false">IF(AND(E16918="Priority",ISNUMBER('Cost model'!N320)),'Cost model'!N320,'Cost model'!M320)</f>
        <v>35</v>
      </c>
      <c r="K16918" s="14" t="n">
        <f aca="false">J16918-H16918</f>
        <v>-6.13</v>
      </c>
      <c r="L16918" s="14" t="n">
        <f aca="false">G16918-H16918</f>
        <v>-21.63</v>
      </c>
    </row>
    <row r="16919" customFormat="false" ht="15" hidden="false" customHeight="false" outlineLevel="0" collapsed="false">
      <c r="A16919" s="2" t="s">
        <v>142</v>
      </c>
      <c r="B16919" s="2" t="s">
        <v>174</v>
      </c>
      <c r="C16919" s="2" t="s">
        <v>48</v>
      </c>
      <c r="D16919" s="2" t="s">
        <v>10</v>
      </c>
      <c r="E16919" s="2" t="s">
        <v>74</v>
      </c>
      <c r="F16919" s="2" t="s">
        <v>976</v>
      </c>
      <c r="G16919" s="14" t="n">
        <v>12.5</v>
      </c>
      <c r="H16919" s="14" t="n">
        <v>7.23</v>
      </c>
      <c r="I16919" s="14" t="n">
        <v>14.5</v>
      </c>
      <c r="J16919" s="23" t="n">
        <f aca="false">IF(AND(E16919="Priority",ISNUMBER('Cost model'!N693)),'Cost model'!N693,'Cost model'!M693)</f>
        <v>11.5</v>
      </c>
      <c r="K16919" s="14" t="n">
        <f aca="false">J16919-H16919</f>
        <v>4.27</v>
      </c>
      <c r="L16919" s="14" t="n">
        <f aca="false">G16919-H16919</f>
        <v>5.27</v>
      </c>
    </row>
    <row r="16920" customFormat="false" ht="15" hidden="false" customHeight="false" outlineLevel="0" collapsed="false">
      <c r="A16920" s="2" t="s">
        <v>221</v>
      </c>
      <c r="B16920" s="2" t="s">
        <v>221</v>
      </c>
      <c r="C16920" s="2" t="s">
        <v>49</v>
      </c>
      <c r="D16920" s="2" t="s">
        <v>15</v>
      </c>
      <c r="E16920" s="2" t="s">
        <v>83</v>
      </c>
      <c r="F16920" s="2" t="s">
        <v>977</v>
      </c>
      <c r="G16920" s="14" t="n">
        <v>350</v>
      </c>
      <c r="H16920" s="14" t="n">
        <v>491.22</v>
      </c>
      <c r="I16920" s="14" t="n">
        <v>350</v>
      </c>
      <c r="J16920" s="23" t="n">
        <f aca="false">IF(AND(E16920="Priority",ISNUMBER('Cost model'!N751)),'Cost model'!N751,'Cost model'!M751)</f>
        <v>370</v>
      </c>
      <c r="K16920" s="14" t="n">
        <f aca="false">J16920-H16920</f>
        <v>-121.22</v>
      </c>
      <c r="L16920" s="14" t="n">
        <f aca="false">G16920-H16920</f>
        <v>-141.22</v>
      </c>
    </row>
    <row r="16921" customFormat="false" ht="15" hidden="false" customHeight="false" outlineLevel="0" collapsed="false">
      <c r="A16921" s="2" t="s">
        <v>221</v>
      </c>
      <c r="B16921" s="2" t="s">
        <v>221</v>
      </c>
      <c r="C16921" s="2" t="s">
        <v>49</v>
      </c>
      <c r="D16921" s="2" t="s">
        <v>15</v>
      </c>
      <c r="E16921" s="2" t="s">
        <v>74</v>
      </c>
      <c r="F16921" s="2" t="s">
        <v>977</v>
      </c>
      <c r="G16921" s="14" t="n">
        <v>250</v>
      </c>
      <c r="H16921" s="14" t="n">
        <v>388.23</v>
      </c>
      <c r="I16921" s="14" t="n">
        <v>250</v>
      </c>
      <c r="J16921" s="23" t="n">
        <f aca="false">IF(AND(E16921="Priority",ISNUMBER('Cost model'!N751)),'Cost model'!N751,'Cost model'!M751)</f>
        <v>305</v>
      </c>
      <c r="K16921" s="14" t="n">
        <f aca="false">J16921-H16921</f>
        <v>-83.23</v>
      </c>
      <c r="L16921" s="14" t="n">
        <f aca="false">G16921-H16921</f>
        <v>-138.23</v>
      </c>
    </row>
    <row r="16922" customFormat="false" ht="15" hidden="false" customHeight="false" outlineLevel="0" collapsed="false">
      <c r="A16922" s="2" t="s">
        <v>124</v>
      </c>
      <c r="B16922" s="2" t="s">
        <v>124</v>
      </c>
      <c r="C16922" s="2" t="s">
        <v>49</v>
      </c>
      <c r="D16922" s="2" t="s">
        <v>12</v>
      </c>
      <c r="E16922" s="2" t="s">
        <v>74</v>
      </c>
      <c r="F16922" s="2" t="s">
        <v>977</v>
      </c>
      <c r="G16922" s="14" t="n">
        <v>19.5</v>
      </c>
      <c r="H16922" s="14" t="n">
        <v>55.98</v>
      </c>
      <c r="I16922" s="14" t="n">
        <v>19.5</v>
      </c>
      <c r="J16922" s="23" t="n">
        <f aca="false">IF(AND(E16922="Priority",ISNUMBER('Cost model'!N322)),'Cost model'!N322,'Cost model'!M322)</f>
        <v>50</v>
      </c>
      <c r="K16922" s="14" t="n">
        <f aca="false">J16922-H16922</f>
        <v>-5.98</v>
      </c>
      <c r="L16922" s="14" t="n">
        <f aca="false">G16922-H16922</f>
        <v>-36.48</v>
      </c>
    </row>
    <row r="16923" customFormat="false" ht="15" hidden="false" customHeight="false" outlineLevel="0" collapsed="false">
      <c r="A16923" s="2" t="s">
        <v>142</v>
      </c>
      <c r="B16923" s="2" t="s">
        <v>142</v>
      </c>
      <c r="C16923" s="2" t="s">
        <v>47</v>
      </c>
      <c r="D16923" s="2" t="s">
        <v>12</v>
      </c>
      <c r="E16923" s="2" t="s">
        <v>74</v>
      </c>
      <c r="F16923" s="2" t="s">
        <v>977</v>
      </c>
      <c r="G16923" s="14" t="n">
        <v>9.5</v>
      </c>
      <c r="H16923" s="14" t="n">
        <v>33.06</v>
      </c>
      <c r="I16923" s="14" t="n">
        <v>9.5</v>
      </c>
      <c r="J16923" s="23" t="n">
        <f aca="false">IF(AND(E16923="Priority",ISNUMBER('Cost model'!N635)),'Cost model'!N635,'Cost model'!M635)</f>
        <v>30.5</v>
      </c>
      <c r="K16923" s="14" t="n">
        <f aca="false">J16923-H16923</f>
        <v>-2.56</v>
      </c>
      <c r="L16923" s="14" t="n">
        <f aca="false">G16923-H16923</f>
        <v>-23.56</v>
      </c>
    </row>
    <row r="16924" customFormat="false" ht="15" hidden="false" customHeight="false" outlineLevel="0" collapsed="false">
      <c r="A16924" s="2" t="s">
        <v>174</v>
      </c>
      <c r="B16924" s="2" t="s">
        <v>142</v>
      </c>
      <c r="C16924" s="2" t="s">
        <v>47</v>
      </c>
      <c r="D16924" s="2" t="s">
        <v>12</v>
      </c>
      <c r="E16924" s="2" t="s">
        <v>74</v>
      </c>
      <c r="F16924" s="2" t="s">
        <v>976</v>
      </c>
      <c r="G16924" s="14" t="n">
        <v>9.5</v>
      </c>
      <c r="H16924" s="14" t="n">
        <v>8.45</v>
      </c>
      <c r="I16924" s="14" t="n">
        <v>9.5</v>
      </c>
      <c r="J16924" s="23" t="n">
        <f aca="false">IF(AND(E16924="Priority",ISNUMBER('Cost model'!N125)),'Cost model'!N125,'Cost model'!M125)</f>
        <v>40</v>
      </c>
      <c r="K16924" s="14" t="n">
        <f aca="false">J16924-H16924</f>
        <v>31.55</v>
      </c>
      <c r="L16924" s="14" t="n">
        <f aca="false">G16924-H16924</f>
        <v>1.05</v>
      </c>
    </row>
    <row r="16925" customFormat="false" ht="15" hidden="false" customHeight="false" outlineLevel="0" collapsed="false">
      <c r="A16925" s="2" t="s">
        <v>124</v>
      </c>
      <c r="B16925" s="2" t="s">
        <v>124</v>
      </c>
      <c r="C16925" s="2" t="s">
        <v>47</v>
      </c>
      <c r="D16925" s="2" t="s">
        <v>10</v>
      </c>
      <c r="E16925" s="2" t="s">
        <v>74</v>
      </c>
      <c r="F16925" s="2" t="s">
        <v>977</v>
      </c>
      <c r="G16925" s="14" t="n">
        <v>9.5</v>
      </c>
      <c r="H16925" s="14" t="n">
        <v>7.23</v>
      </c>
      <c r="I16925" s="14" t="n">
        <v>9.5</v>
      </c>
      <c r="J16925" s="23" t="n">
        <f aca="false">IF(AND(E16925="Priority",ISNUMBER('Cost model'!N317)),'Cost model'!N317,'Cost model'!M317)</f>
        <v>10.5</v>
      </c>
      <c r="K16925" s="14" t="n">
        <f aca="false">J16925-H16925</f>
        <v>3.27</v>
      </c>
      <c r="L16925" s="14" t="n">
        <f aca="false">G16925-H16925</f>
        <v>2.27</v>
      </c>
    </row>
    <row r="16926" customFormat="false" ht="15" hidden="false" customHeight="false" outlineLevel="0" collapsed="false">
      <c r="A16926" s="2" t="s">
        <v>142</v>
      </c>
      <c r="B16926" s="2" t="s">
        <v>174</v>
      </c>
      <c r="C16926" s="2" t="s">
        <v>48</v>
      </c>
      <c r="D16926" s="2" t="s">
        <v>10</v>
      </c>
      <c r="E16926" s="2" t="s">
        <v>74</v>
      </c>
      <c r="F16926" s="2" t="s">
        <v>976</v>
      </c>
      <c r="G16926" s="14" t="n">
        <v>12.5</v>
      </c>
      <c r="H16926" s="14" t="n">
        <v>7.23</v>
      </c>
      <c r="I16926" s="14" t="n">
        <v>14.5</v>
      </c>
      <c r="J16926" s="23" t="n">
        <f aca="false">IF(AND(E16926="Priority",ISNUMBER('Cost model'!N693)),'Cost model'!N693,'Cost model'!M693)</f>
        <v>11.5</v>
      </c>
      <c r="K16926" s="14" t="n">
        <f aca="false">J16926-H16926</f>
        <v>4.27</v>
      </c>
      <c r="L16926" s="14" t="n">
        <f aca="false">G16926-H16926</f>
        <v>5.27</v>
      </c>
    </row>
    <row r="16927" customFormat="false" ht="15" hidden="false" customHeight="false" outlineLevel="0" collapsed="false">
      <c r="A16927" s="2" t="s">
        <v>221</v>
      </c>
      <c r="B16927" s="2" t="s">
        <v>142</v>
      </c>
      <c r="C16927" s="2" t="s">
        <v>47</v>
      </c>
      <c r="D16927" s="2" t="s">
        <v>10</v>
      </c>
      <c r="E16927" s="2" t="s">
        <v>74</v>
      </c>
      <c r="F16927" s="2" t="s">
        <v>976</v>
      </c>
      <c r="G16927" s="14" t="n">
        <v>9.5</v>
      </c>
      <c r="H16927" s="14" t="n">
        <v>19</v>
      </c>
      <c r="I16927" s="14" t="n">
        <v>19.5</v>
      </c>
      <c r="J16927" s="23" t="n">
        <f aca="false">IF(AND(E16927="Priority",ISNUMBER('Cost model'!N767)),'Cost model'!N767,'Cost model'!M767)</f>
        <v>15.5</v>
      </c>
      <c r="K16927" s="14" t="n">
        <f aca="false">J16927-H16927</f>
        <v>-3.5</v>
      </c>
      <c r="L16927" s="14" t="n">
        <f aca="false">G16927-H16927</f>
        <v>-9.5</v>
      </c>
    </row>
    <row r="16928" customFormat="false" ht="15" hidden="false" customHeight="false" outlineLevel="0" collapsed="false">
      <c r="A16928" s="2" t="s">
        <v>174</v>
      </c>
      <c r="B16928" s="2" t="s">
        <v>174</v>
      </c>
      <c r="C16928" s="2" t="s">
        <v>49</v>
      </c>
      <c r="D16928" s="2" t="s">
        <v>12</v>
      </c>
      <c r="E16928" s="2" t="s">
        <v>83</v>
      </c>
      <c r="F16928" s="2" t="s">
        <v>977</v>
      </c>
      <c r="G16928" s="14" t="n">
        <v>29.5</v>
      </c>
      <c r="H16928" s="14" t="n">
        <v>48.81</v>
      </c>
      <c r="I16928" s="14" t="n">
        <v>29.5</v>
      </c>
      <c r="J16928" s="23" t="n">
        <f aca="false">IF(AND(E16928="Priority",ISNUMBER('Cost model'!N172)),'Cost model'!N172,'Cost model'!M172)</f>
        <v>60</v>
      </c>
      <c r="K16928" s="14" t="n">
        <f aca="false">J16928-H16928</f>
        <v>11.19</v>
      </c>
      <c r="L16928" s="14" t="n">
        <f aca="false">G16928-H16928</f>
        <v>-19.31</v>
      </c>
    </row>
    <row r="16929" customFormat="false" ht="15" hidden="false" customHeight="false" outlineLevel="0" collapsed="false">
      <c r="A16929" s="2" t="s">
        <v>124</v>
      </c>
      <c r="B16929" s="2" t="s">
        <v>124</v>
      </c>
      <c r="C16929" s="2" t="s">
        <v>48</v>
      </c>
      <c r="D16929" s="2" t="s">
        <v>12</v>
      </c>
      <c r="E16929" s="2" t="s">
        <v>83</v>
      </c>
      <c r="F16929" s="2" t="s">
        <v>977</v>
      </c>
      <c r="G16929" s="14" t="n">
        <v>19.5</v>
      </c>
      <c r="H16929" s="14" t="n">
        <v>95.14</v>
      </c>
      <c r="I16929" s="14" t="n">
        <v>19.5</v>
      </c>
      <c r="J16929" s="23" t="n">
        <f aca="false">IF(AND(E16929="Priority",ISNUMBER('Cost model'!N321)),'Cost model'!N321,'Cost model'!M321)</f>
        <v>55</v>
      </c>
      <c r="K16929" s="14" t="n">
        <f aca="false">J16929-H16929</f>
        <v>-40.14</v>
      </c>
      <c r="L16929" s="14" t="n">
        <f aca="false">G16929-H16929</f>
        <v>-75.64</v>
      </c>
    </row>
    <row r="16930" customFormat="false" ht="15" hidden="false" customHeight="false" outlineLevel="0" collapsed="false">
      <c r="A16930" s="2" t="s">
        <v>205</v>
      </c>
      <c r="B16930" s="2" t="s">
        <v>205</v>
      </c>
      <c r="C16930" s="2" t="s">
        <v>48</v>
      </c>
      <c r="D16930" s="2" t="s">
        <v>12</v>
      </c>
      <c r="E16930" s="2" t="s">
        <v>83</v>
      </c>
      <c r="F16930" s="2" t="s">
        <v>977</v>
      </c>
      <c r="G16930" s="14" t="n">
        <v>19.5</v>
      </c>
      <c r="H16930" s="14" t="n">
        <v>75.01</v>
      </c>
      <c r="I16930" s="14" t="n">
        <v>19.5</v>
      </c>
      <c r="J16930" s="23" t="n">
        <f aca="false">IF(AND(E16930="Priority",ISNUMBER('Cost model'!N531)),'Cost model'!N531,'Cost model'!M531)</f>
        <v>65</v>
      </c>
      <c r="K16930" s="14" t="n">
        <f aca="false">J16930-H16930</f>
        <v>-10.01</v>
      </c>
      <c r="L16930" s="14" t="n">
        <f aca="false">G16930-H16930</f>
        <v>-55.51</v>
      </c>
    </row>
    <row r="16931" customFormat="false" ht="15" hidden="false" customHeight="false" outlineLevel="0" collapsed="false">
      <c r="A16931" s="2" t="s">
        <v>123</v>
      </c>
      <c r="B16931" s="2" t="s">
        <v>174</v>
      </c>
      <c r="C16931" s="2" t="s">
        <v>47</v>
      </c>
      <c r="D16931" s="2" t="s">
        <v>12</v>
      </c>
      <c r="E16931" s="2" t="s">
        <v>83</v>
      </c>
      <c r="F16931" s="2" t="s">
        <v>976</v>
      </c>
      <c r="G16931" s="14" t="n">
        <v>24.5</v>
      </c>
      <c r="H16931" s="14" t="n">
        <v>51.87</v>
      </c>
      <c r="I16931" s="14" t="n">
        <v>24.5</v>
      </c>
      <c r="J16931" s="23" t="n">
        <f aca="false">IF(AND(E16931="Priority",ISNUMBER('Cost model'!N50)),'Cost model'!N50,'Cost model'!M50)</f>
        <v>55</v>
      </c>
      <c r="K16931" s="14" t="n">
        <f aca="false">J16931-H16931</f>
        <v>3.13</v>
      </c>
      <c r="L16931" s="14" t="n">
        <f aca="false">G16931-H16931</f>
        <v>-27.37</v>
      </c>
    </row>
    <row r="16932" customFormat="false" ht="15" hidden="false" customHeight="false" outlineLevel="0" collapsed="false">
      <c r="A16932" s="2" t="s">
        <v>142</v>
      </c>
      <c r="B16932" s="2" t="s">
        <v>142</v>
      </c>
      <c r="C16932" s="2" t="s">
        <v>49</v>
      </c>
      <c r="D16932" s="2" t="s">
        <v>15</v>
      </c>
      <c r="E16932" s="2" t="s">
        <v>74</v>
      </c>
      <c r="F16932" s="2" t="s">
        <v>977</v>
      </c>
      <c r="G16932" s="14" t="n">
        <v>250</v>
      </c>
      <c r="H16932" s="14" t="n">
        <v>202.15</v>
      </c>
      <c r="I16932" s="14" t="n">
        <v>250</v>
      </c>
      <c r="J16932" s="23" t="n">
        <f aca="false">IF(AND(E16932="Priority",ISNUMBER('Cost model'!N646)),'Cost model'!N646,'Cost model'!M646)</f>
        <v>185</v>
      </c>
      <c r="K16932" s="14" t="n">
        <f aca="false">J16932-H16932</f>
        <v>-17.15</v>
      </c>
      <c r="L16932" s="14" t="n">
        <f aca="false">G16932-H16932</f>
        <v>47.85</v>
      </c>
    </row>
    <row r="16933" customFormat="false" ht="15" hidden="false" customHeight="false" outlineLevel="0" collapsed="false">
      <c r="A16933" s="2" t="s">
        <v>174</v>
      </c>
      <c r="B16933" s="2" t="s">
        <v>174</v>
      </c>
      <c r="C16933" s="2" t="s">
        <v>48</v>
      </c>
      <c r="D16933" s="2" t="s">
        <v>12</v>
      </c>
      <c r="E16933" s="2" t="s">
        <v>74</v>
      </c>
      <c r="F16933" s="2" t="s">
        <v>977</v>
      </c>
      <c r="G16933" s="14" t="n">
        <v>12.5</v>
      </c>
      <c r="H16933" s="14" t="n">
        <v>46.45</v>
      </c>
      <c r="I16933" s="14" t="n">
        <v>12.5</v>
      </c>
      <c r="J16933" s="23" t="n">
        <f aca="false">IF(AND(E16933="Priority",ISNUMBER('Cost model'!N171)),'Cost model'!N171,'Cost model'!M171)</f>
        <v>40</v>
      </c>
      <c r="K16933" s="14" t="n">
        <f aca="false">J16933-H16933</f>
        <v>-6.45</v>
      </c>
      <c r="L16933" s="14" t="n">
        <f aca="false">G16933-H16933</f>
        <v>-33.95</v>
      </c>
    </row>
    <row r="16934" customFormat="false" ht="15" hidden="false" customHeight="false" outlineLevel="0" collapsed="false">
      <c r="A16934" s="2" t="s">
        <v>124</v>
      </c>
      <c r="B16934" s="2" t="s">
        <v>124</v>
      </c>
      <c r="C16934" s="2" t="s">
        <v>47</v>
      </c>
      <c r="D16934" s="2" t="s">
        <v>10</v>
      </c>
      <c r="E16934" s="2" t="s">
        <v>83</v>
      </c>
      <c r="F16934" s="2" t="s">
        <v>977</v>
      </c>
      <c r="G16934" s="14" t="n">
        <v>14.5</v>
      </c>
      <c r="H16934" s="14" t="n">
        <v>8.61</v>
      </c>
      <c r="I16934" s="14" t="n">
        <v>14.5</v>
      </c>
      <c r="J16934" s="23" t="n">
        <f aca="false">IF(AND(E16934="Priority",ISNUMBER('Cost model'!N317)),'Cost model'!N317,'Cost model'!M317)</f>
        <v>15.5</v>
      </c>
      <c r="K16934" s="14" t="n">
        <f aca="false">J16934-H16934</f>
        <v>6.89</v>
      </c>
      <c r="L16934" s="14" t="n">
        <f aca="false">G16934-H16934</f>
        <v>5.89</v>
      </c>
    </row>
    <row r="16935" customFormat="false" ht="15" hidden="false" customHeight="false" outlineLevel="0" collapsed="false">
      <c r="A16935" s="2" t="s">
        <v>205</v>
      </c>
      <c r="B16935" s="2" t="s">
        <v>205</v>
      </c>
      <c r="C16935" s="2" t="s">
        <v>48</v>
      </c>
      <c r="D16935" s="2" t="s">
        <v>12</v>
      </c>
      <c r="E16935" s="2" t="s">
        <v>83</v>
      </c>
      <c r="F16935" s="2" t="s">
        <v>977</v>
      </c>
      <c r="G16935" s="14" t="n">
        <v>19.5</v>
      </c>
      <c r="H16935" s="14" t="n">
        <v>21.86</v>
      </c>
      <c r="I16935" s="14" t="n">
        <v>19.5</v>
      </c>
      <c r="J16935" s="23" t="n">
        <f aca="false">IF(AND(E16935="Priority",ISNUMBER('Cost model'!N531)),'Cost model'!N531,'Cost model'!M531)</f>
        <v>65</v>
      </c>
      <c r="K16935" s="14" t="n">
        <f aca="false">J16935-H16935</f>
        <v>43.14</v>
      </c>
      <c r="L16935" s="14" t="n">
        <f aca="false">G16935-H16935</f>
        <v>-2.36</v>
      </c>
    </row>
    <row r="16936" customFormat="false" ht="15" hidden="false" customHeight="false" outlineLevel="0" collapsed="false">
      <c r="A16936" s="2" t="s">
        <v>124</v>
      </c>
      <c r="B16936" s="2" t="s">
        <v>124</v>
      </c>
      <c r="C16936" s="2" t="s">
        <v>48</v>
      </c>
      <c r="D16936" s="2" t="s">
        <v>10</v>
      </c>
      <c r="E16936" s="2" t="s">
        <v>83</v>
      </c>
      <c r="F16936" s="2" t="s">
        <v>977</v>
      </c>
      <c r="G16936" s="14" t="n">
        <v>17.5</v>
      </c>
      <c r="H16936" s="14" t="n">
        <v>26.02</v>
      </c>
      <c r="I16936" s="14" t="n">
        <v>17.5</v>
      </c>
      <c r="J16936" s="23" t="n">
        <f aca="false">IF(AND(E16936="Priority",ISNUMBER('Cost model'!N318)),'Cost model'!N318,'Cost model'!M318)</f>
        <v>19.5</v>
      </c>
      <c r="K16936" s="14" t="n">
        <f aca="false">J16936-H16936</f>
        <v>-6.52</v>
      </c>
      <c r="L16936" s="14" t="n">
        <f aca="false">G16936-H16936</f>
        <v>-8.52</v>
      </c>
    </row>
    <row r="16937" customFormat="false" ht="15" hidden="false" customHeight="false" outlineLevel="0" collapsed="false">
      <c r="A16937" s="2" t="s">
        <v>174</v>
      </c>
      <c r="B16937" s="2" t="s">
        <v>142</v>
      </c>
      <c r="C16937" s="2" t="s">
        <v>48</v>
      </c>
      <c r="D16937" s="2" t="s">
        <v>14</v>
      </c>
      <c r="E16937" s="2" t="s">
        <v>74</v>
      </c>
      <c r="F16937" s="2" t="s">
        <v>976</v>
      </c>
      <c r="G16937" s="14" t="n">
        <v>45</v>
      </c>
      <c r="H16937" s="14" t="n">
        <v>209.03</v>
      </c>
      <c r="I16937" s="14" t="n">
        <v>45</v>
      </c>
      <c r="J16937" s="23" t="n">
        <f aca="false">IF(AND(E16937="Priority",ISNUMBER('Cost model'!N132)),'Cost model'!N132,'Cost model'!M132)</f>
        <v>145</v>
      </c>
      <c r="K16937" s="14" t="n">
        <f aca="false">J16937-H16937</f>
        <v>-64.03</v>
      </c>
      <c r="L16937" s="14" t="n">
        <f aca="false">G16937-H16937</f>
        <v>-164.03</v>
      </c>
    </row>
    <row r="16938" customFormat="false" ht="15" hidden="false" customHeight="false" outlineLevel="0" collapsed="false">
      <c r="A16938" s="2" t="s">
        <v>142</v>
      </c>
      <c r="B16938" s="2" t="s">
        <v>142</v>
      </c>
      <c r="C16938" s="2" t="s">
        <v>49</v>
      </c>
      <c r="D16938" s="2" t="s">
        <v>12</v>
      </c>
      <c r="E16938" s="2" t="s">
        <v>74</v>
      </c>
      <c r="F16938" s="2" t="s">
        <v>977</v>
      </c>
      <c r="G16938" s="14" t="n">
        <v>19.5</v>
      </c>
      <c r="H16938" s="14" t="n">
        <v>44.2</v>
      </c>
      <c r="I16938" s="14" t="n">
        <v>19.5</v>
      </c>
      <c r="J16938" s="23" t="n">
        <f aca="false">IF(AND(E16938="Priority",ISNUMBER('Cost model'!N637)),'Cost model'!N637,'Cost model'!M637)</f>
        <v>45</v>
      </c>
      <c r="K16938" s="14" t="n">
        <f aca="false">J16938-H16938</f>
        <v>0.799999999999997</v>
      </c>
      <c r="L16938" s="14" t="n">
        <f aca="false">G16938-H16938</f>
        <v>-24.7</v>
      </c>
    </row>
    <row r="16939" customFormat="false" ht="15" hidden="false" customHeight="false" outlineLevel="0" collapsed="false">
      <c r="A16939" s="2" t="s">
        <v>174</v>
      </c>
      <c r="B16939" s="2" t="s">
        <v>174</v>
      </c>
      <c r="C16939" s="2" t="s">
        <v>47</v>
      </c>
      <c r="D16939" s="2" t="s">
        <v>10</v>
      </c>
      <c r="E16939" s="2" t="s">
        <v>74</v>
      </c>
      <c r="F16939" s="2" t="s">
        <v>977</v>
      </c>
      <c r="G16939" s="14" t="n">
        <v>9.5</v>
      </c>
      <c r="H16939" s="14" t="n">
        <v>6.63</v>
      </c>
      <c r="I16939" s="14" t="n">
        <v>9.5</v>
      </c>
      <c r="J16939" s="23" t="n">
        <f aca="false">IF(AND(E16939="Priority",ISNUMBER('Cost model'!N167)),'Cost model'!N167,'Cost model'!M167)</f>
        <v>8.5</v>
      </c>
      <c r="K16939" s="14" t="n">
        <f aca="false">J16939-H16939</f>
        <v>1.87</v>
      </c>
      <c r="L16939" s="14" t="n">
        <f aca="false">G16939-H16939</f>
        <v>2.87</v>
      </c>
    </row>
    <row r="16940" customFormat="false" ht="15" hidden="false" customHeight="false" outlineLevel="0" collapsed="false">
      <c r="A16940" s="2" t="s">
        <v>174</v>
      </c>
      <c r="B16940" s="2" t="s">
        <v>205</v>
      </c>
      <c r="C16940" s="2" t="s">
        <v>47</v>
      </c>
      <c r="D16940" s="2" t="s">
        <v>10</v>
      </c>
      <c r="E16940" s="2" t="s">
        <v>74</v>
      </c>
      <c r="F16940" s="2" t="s">
        <v>976</v>
      </c>
      <c r="G16940" s="14" t="n">
        <v>9.5</v>
      </c>
      <c r="H16940" s="14" t="n">
        <v>8.98</v>
      </c>
      <c r="I16940" s="14" t="n">
        <v>19.5</v>
      </c>
      <c r="J16940" s="23" t="n">
        <f aca="false">IF(AND(E16940="Priority",ISNUMBER('Cost model'!N182)),'Cost model'!N182,'Cost model'!M182)</f>
        <v>14.5</v>
      </c>
      <c r="K16940" s="14" t="n">
        <f aca="false">J16940-H16940</f>
        <v>5.52</v>
      </c>
      <c r="L16940" s="14" t="n">
        <f aca="false">G16940-H16940</f>
        <v>0.52</v>
      </c>
    </row>
    <row r="16941" customFormat="false" ht="15" hidden="false" customHeight="false" outlineLevel="0" collapsed="false">
      <c r="A16941" s="2" t="s">
        <v>174</v>
      </c>
      <c r="B16941" s="2" t="s">
        <v>174</v>
      </c>
      <c r="C16941" s="2" t="s">
        <v>49</v>
      </c>
      <c r="D16941" s="2" t="s">
        <v>10</v>
      </c>
      <c r="E16941" s="2" t="s">
        <v>83</v>
      </c>
      <c r="F16941" s="2" t="s">
        <v>977</v>
      </c>
      <c r="G16941" s="14" t="n">
        <v>24.5</v>
      </c>
      <c r="H16941" s="14" t="n">
        <v>41.13</v>
      </c>
      <c r="I16941" s="14" t="n">
        <v>24.5</v>
      </c>
      <c r="J16941" s="23" t="n">
        <f aca="false">IF(AND(E16941="Priority",ISNUMBER('Cost model'!N169)),'Cost model'!N169,'Cost model'!M169)</f>
        <v>25.5</v>
      </c>
      <c r="K16941" s="14" t="n">
        <f aca="false">J16941-H16941</f>
        <v>-15.63</v>
      </c>
      <c r="L16941" s="14" t="n">
        <f aca="false">G16941-H16941</f>
        <v>-16.63</v>
      </c>
    </row>
    <row r="16942" customFormat="false" ht="15" hidden="false" customHeight="false" outlineLevel="0" collapsed="false">
      <c r="A16942" s="2" t="s">
        <v>142</v>
      </c>
      <c r="B16942" s="2" t="s">
        <v>142</v>
      </c>
      <c r="C16942" s="2" t="s">
        <v>49</v>
      </c>
      <c r="D16942" s="2" t="s">
        <v>10</v>
      </c>
      <c r="E16942" s="2" t="s">
        <v>74</v>
      </c>
      <c r="F16942" s="2" t="s">
        <v>977</v>
      </c>
      <c r="G16942" s="14" t="n">
        <v>17.5</v>
      </c>
      <c r="H16942" s="14" t="n">
        <v>24.63</v>
      </c>
      <c r="I16942" s="14" t="n">
        <v>17.5</v>
      </c>
      <c r="J16942" s="23" t="n">
        <f aca="false">IF(AND(E16942="Priority",ISNUMBER('Cost model'!N634)),'Cost model'!N634,'Cost model'!M634)</f>
        <v>15.5</v>
      </c>
      <c r="K16942" s="14" t="n">
        <f aca="false">J16942-H16942</f>
        <v>-9.13</v>
      </c>
      <c r="L16942" s="14" t="n">
        <f aca="false">G16942-H16942</f>
        <v>-7.13</v>
      </c>
    </row>
    <row r="16943" customFormat="false" ht="15" hidden="false" customHeight="false" outlineLevel="0" collapsed="false">
      <c r="A16943" s="2" t="s">
        <v>174</v>
      </c>
      <c r="B16943" s="2" t="s">
        <v>142</v>
      </c>
      <c r="C16943" s="2" t="s">
        <v>48</v>
      </c>
      <c r="D16943" s="2" t="s">
        <v>10</v>
      </c>
      <c r="E16943" s="2" t="s">
        <v>83</v>
      </c>
      <c r="F16943" s="2" t="s">
        <v>976</v>
      </c>
      <c r="G16943" s="14" t="n">
        <v>17.5</v>
      </c>
      <c r="H16943" s="14" t="n">
        <v>22.98</v>
      </c>
      <c r="I16943" s="14" t="n">
        <v>17.5</v>
      </c>
      <c r="J16943" s="23" t="n">
        <f aca="false">IF(AND(E16943="Priority",ISNUMBER('Cost model'!N123)),'Cost model'!N123,'Cost model'!M123)</f>
        <v>22.5</v>
      </c>
      <c r="K16943" s="14" t="n">
        <f aca="false">J16943-H16943</f>
        <v>-0.48</v>
      </c>
      <c r="L16943" s="14" t="n">
        <f aca="false">G16943-H16943</f>
        <v>-5.48</v>
      </c>
    </row>
    <row r="16944" customFormat="false" ht="15" hidden="false" customHeight="false" outlineLevel="0" collapsed="false">
      <c r="A16944" s="2" t="s">
        <v>124</v>
      </c>
      <c r="B16944" s="2" t="s">
        <v>124</v>
      </c>
      <c r="C16944" s="2" t="s">
        <v>47</v>
      </c>
      <c r="D16944" s="2" t="s">
        <v>12</v>
      </c>
      <c r="E16944" s="2" t="s">
        <v>74</v>
      </c>
      <c r="F16944" s="2" t="s">
        <v>977</v>
      </c>
      <c r="G16944" s="14" t="n">
        <v>9.5</v>
      </c>
      <c r="H16944" s="14" t="n">
        <v>30.24</v>
      </c>
      <c r="I16944" s="14" t="n">
        <v>9.5</v>
      </c>
      <c r="J16944" s="23" t="n">
        <f aca="false">IF(AND(E16944="Priority",ISNUMBER('Cost model'!N320)),'Cost model'!N320,'Cost model'!M320)</f>
        <v>24.5</v>
      </c>
      <c r="K16944" s="14" t="n">
        <f aca="false">J16944-H16944</f>
        <v>-5.74</v>
      </c>
      <c r="L16944" s="14" t="n">
        <f aca="false">G16944-H16944</f>
        <v>-20.74</v>
      </c>
    </row>
    <row r="16945" customFormat="false" ht="15" hidden="false" customHeight="false" outlineLevel="0" collapsed="false">
      <c r="A16945" s="2" t="s">
        <v>158</v>
      </c>
      <c r="B16945" s="2" t="s">
        <v>158</v>
      </c>
      <c r="C16945" s="2" t="s">
        <v>48</v>
      </c>
      <c r="D16945" s="2" t="s">
        <v>10</v>
      </c>
      <c r="E16945" s="2" t="s">
        <v>74</v>
      </c>
      <c r="F16945" s="2" t="s">
        <v>977</v>
      </c>
      <c r="G16945" s="14" t="n">
        <v>12.5</v>
      </c>
      <c r="H16945" s="14" t="n">
        <v>12.24</v>
      </c>
      <c r="I16945" s="14" t="n">
        <v>12.5</v>
      </c>
      <c r="J16945" s="23" t="n">
        <f aca="false">IF(AND(E16945="Priority",ISNUMBER('Cost model'!N423)),'Cost model'!N423,'Cost model'!M423)</f>
        <v>11.5</v>
      </c>
      <c r="K16945" s="14" t="n">
        <f aca="false">J16945-H16945</f>
        <v>-0.74</v>
      </c>
      <c r="L16945" s="14" t="n">
        <f aca="false">G16945-H16945</f>
        <v>0.26</v>
      </c>
    </row>
    <row r="16946" customFormat="false" ht="15" hidden="false" customHeight="false" outlineLevel="0" collapsed="false">
      <c r="A16946" s="2" t="s">
        <v>124</v>
      </c>
      <c r="B16946" s="2" t="s">
        <v>124</v>
      </c>
      <c r="C16946" s="2" t="s">
        <v>49</v>
      </c>
      <c r="D16946" s="2" t="s">
        <v>12</v>
      </c>
      <c r="E16946" s="2" t="s">
        <v>74</v>
      </c>
      <c r="F16946" s="2" t="s">
        <v>977</v>
      </c>
      <c r="G16946" s="14" t="n">
        <v>19.5</v>
      </c>
      <c r="H16946" s="14" t="n">
        <v>80.81</v>
      </c>
      <c r="I16946" s="14" t="n">
        <v>19.5</v>
      </c>
      <c r="J16946" s="23" t="n">
        <f aca="false">IF(AND(E16946="Priority",ISNUMBER('Cost model'!N322)),'Cost model'!N322,'Cost model'!M322)</f>
        <v>50</v>
      </c>
      <c r="K16946" s="14" t="n">
        <f aca="false">J16946-H16946</f>
        <v>-30.81</v>
      </c>
      <c r="L16946" s="14" t="n">
        <f aca="false">G16946-H16946</f>
        <v>-61.31</v>
      </c>
    </row>
    <row r="16947" customFormat="false" ht="15" hidden="false" customHeight="false" outlineLevel="0" collapsed="false">
      <c r="A16947" s="2" t="s">
        <v>174</v>
      </c>
      <c r="B16947" s="2" t="s">
        <v>174</v>
      </c>
      <c r="C16947" s="2" t="s">
        <v>49</v>
      </c>
      <c r="D16947" s="2" t="s">
        <v>12</v>
      </c>
      <c r="E16947" s="2" t="s">
        <v>74</v>
      </c>
      <c r="F16947" s="2" t="s">
        <v>977</v>
      </c>
      <c r="G16947" s="14" t="n">
        <v>19.5</v>
      </c>
      <c r="H16947" s="14" t="n">
        <v>34.29</v>
      </c>
      <c r="I16947" s="14" t="n">
        <v>19.5</v>
      </c>
      <c r="J16947" s="23" t="n">
        <f aca="false">IF(AND(E16947="Priority",ISNUMBER('Cost model'!N172)),'Cost model'!N172,'Cost model'!M172)</f>
        <v>45</v>
      </c>
      <c r="K16947" s="14" t="n">
        <f aca="false">J16947-H16947</f>
        <v>10.71</v>
      </c>
      <c r="L16947" s="14" t="n">
        <f aca="false">G16947-H16947</f>
        <v>-14.79</v>
      </c>
    </row>
    <row r="16948" customFormat="false" ht="15" hidden="false" customHeight="false" outlineLevel="0" collapsed="false">
      <c r="A16948" s="2" t="s">
        <v>221</v>
      </c>
      <c r="B16948" s="2" t="s">
        <v>158</v>
      </c>
      <c r="C16948" s="2" t="s">
        <v>47</v>
      </c>
      <c r="D16948" s="2" t="s">
        <v>10</v>
      </c>
      <c r="E16948" s="2" t="s">
        <v>74</v>
      </c>
      <c r="F16948" s="2" t="s">
        <v>976</v>
      </c>
      <c r="G16948" s="14" t="n">
        <v>14.5</v>
      </c>
      <c r="H16948" s="14" t="n">
        <v>19</v>
      </c>
      <c r="I16948" s="14" t="n">
        <v>14.5</v>
      </c>
      <c r="J16948" s="23" t="n">
        <f aca="false">IF(AND(E16948="Priority",ISNUMBER('Cost model'!N752)),'Cost model'!N752,'Cost model'!M752)</f>
        <v>12.5</v>
      </c>
      <c r="K16948" s="14" t="n">
        <f aca="false">J16948-H16948</f>
        <v>-6.5</v>
      </c>
      <c r="L16948" s="14" t="n">
        <f aca="false">G16948-H16948</f>
        <v>-4.5</v>
      </c>
    </row>
    <row r="16949" customFormat="false" ht="15" hidden="false" customHeight="false" outlineLevel="0" collapsed="false">
      <c r="A16949" s="2" t="s">
        <v>221</v>
      </c>
      <c r="B16949" s="2" t="s">
        <v>221</v>
      </c>
      <c r="C16949" s="2" t="s">
        <v>47</v>
      </c>
      <c r="D16949" s="2" t="s">
        <v>10</v>
      </c>
      <c r="E16949" s="2" t="s">
        <v>74</v>
      </c>
      <c r="F16949" s="2" t="s">
        <v>977</v>
      </c>
      <c r="G16949" s="14" t="n">
        <v>9.5</v>
      </c>
      <c r="H16949" s="14" t="n">
        <v>5.59</v>
      </c>
      <c r="I16949" s="14" t="n">
        <v>9.5</v>
      </c>
      <c r="J16949" s="23" t="n">
        <f aca="false">IF(AND(E16949="Priority",ISNUMBER('Cost model'!N737)),'Cost model'!N737,'Cost model'!M737)</f>
        <v>8.5</v>
      </c>
      <c r="K16949" s="14" t="n">
        <f aca="false">J16949-H16949</f>
        <v>2.91</v>
      </c>
      <c r="L16949" s="14" t="n">
        <f aca="false">G16949-H16949</f>
        <v>3.91</v>
      </c>
    </row>
    <row r="16950" customFormat="false" ht="15" hidden="false" customHeight="false" outlineLevel="0" collapsed="false">
      <c r="A16950" s="2" t="s">
        <v>124</v>
      </c>
      <c r="B16950" s="2" t="s">
        <v>174</v>
      </c>
      <c r="C16950" s="2" t="s">
        <v>49</v>
      </c>
      <c r="D16950" s="2" t="s">
        <v>10</v>
      </c>
      <c r="E16950" s="2" t="s">
        <v>74</v>
      </c>
      <c r="F16950" s="2" t="s">
        <v>976</v>
      </c>
      <c r="G16950" s="14" t="n">
        <v>17.5</v>
      </c>
      <c r="H16950" s="14" t="n">
        <v>18.82</v>
      </c>
      <c r="I16950" s="14" t="n">
        <v>17.5</v>
      </c>
      <c r="J16950" s="23" t="n">
        <f aca="false">IF(AND(E16950="Priority",ISNUMBER('Cost model'!N364)),'Cost model'!N364,'Cost model'!M364)</f>
        <v>16.5</v>
      </c>
      <c r="K16950" s="14" t="n">
        <f aca="false">J16950-H16950</f>
        <v>-2.32</v>
      </c>
      <c r="L16950" s="14" t="n">
        <f aca="false">G16950-H16950</f>
        <v>-1.32</v>
      </c>
    </row>
    <row r="16951" customFormat="false" ht="15" hidden="false" customHeight="false" outlineLevel="0" collapsed="false">
      <c r="A16951" s="2" t="s">
        <v>174</v>
      </c>
      <c r="B16951" s="2" t="s">
        <v>174</v>
      </c>
      <c r="C16951" s="2" t="s">
        <v>48</v>
      </c>
      <c r="D16951" s="2" t="s">
        <v>10</v>
      </c>
      <c r="E16951" s="2" t="s">
        <v>74</v>
      </c>
      <c r="F16951" s="2" t="s">
        <v>977</v>
      </c>
      <c r="G16951" s="14" t="n">
        <v>12.5</v>
      </c>
      <c r="H16951" s="14" t="n">
        <v>10.57</v>
      </c>
      <c r="I16951" s="14" t="n">
        <v>12.5</v>
      </c>
      <c r="J16951" s="23" t="n">
        <f aca="false">IF(AND(E16951="Priority",ISNUMBER('Cost model'!N168)),'Cost model'!N168,'Cost model'!M168)</f>
        <v>13.5</v>
      </c>
      <c r="K16951" s="14" t="n">
        <f aca="false">J16951-H16951</f>
        <v>2.93</v>
      </c>
      <c r="L16951" s="14" t="n">
        <f aca="false">G16951-H16951</f>
        <v>1.93</v>
      </c>
    </row>
    <row r="16952" customFormat="false" ht="15" hidden="false" customHeight="false" outlineLevel="0" collapsed="false">
      <c r="A16952" s="2" t="s">
        <v>124</v>
      </c>
      <c r="B16952" s="2" t="s">
        <v>142</v>
      </c>
      <c r="C16952" s="2" t="s">
        <v>47</v>
      </c>
      <c r="D16952" s="2" t="s">
        <v>12</v>
      </c>
      <c r="E16952" s="2" t="s">
        <v>74</v>
      </c>
      <c r="F16952" s="2" t="s">
        <v>976</v>
      </c>
      <c r="G16952" s="14" t="n">
        <v>9.5</v>
      </c>
      <c r="H16952" s="14" t="n">
        <v>41.13</v>
      </c>
      <c r="I16952" s="14" t="n">
        <v>19.5</v>
      </c>
      <c r="J16952" s="23" t="n">
        <f aca="false">IF(AND(E16952="Priority",ISNUMBER('Cost model'!N335)),'Cost model'!N335,'Cost model'!M335)</f>
        <v>45</v>
      </c>
      <c r="K16952" s="14" t="n">
        <f aca="false">J16952-H16952</f>
        <v>3.87</v>
      </c>
      <c r="L16952" s="14" t="n">
        <f aca="false">G16952-H16952</f>
        <v>-31.63</v>
      </c>
    </row>
    <row r="16953" customFormat="false" ht="15" hidden="false" customHeight="false" outlineLevel="0" collapsed="false">
      <c r="A16953" s="2" t="s">
        <v>142</v>
      </c>
      <c r="B16953" s="2" t="s">
        <v>142</v>
      </c>
      <c r="C16953" s="2" t="s">
        <v>47</v>
      </c>
      <c r="D16953" s="2" t="s">
        <v>10</v>
      </c>
      <c r="E16953" s="2" t="s">
        <v>74</v>
      </c>
      <c r="F16953" s="2" t="s">
        <v>977</v>
      </c>
      <c r="G16953" s="14" t="n">
        <v>9.5</v>
      </c>
      <c r="H16953" s="14" t="n">
        <v>8.61</v>
      </c>
      <c r="I16953" s="14" t="n">
        <v>9.5</v>
      </c>
      <c r="J16953" s="23" t="n">
        <f aca="false">IF(AND(E16953="Priority",ISNUMBER('Cost model'!N632)),'Cost model'!N632,'Cost model'!M632)</f>
        <v>9.5</v>
      </c>
      <c r="K16953" s="14" t="n">
        <f aca="false">J16953-H16953</f>
        <v>0.890000000000001</v>
      </c>
      <c r="L16953" s="14" t="n">
        <f aca="false">G16953-H16953</f>
        <v>0.890000000000001</v>
      </c>
    </row>
    <row r="16954" customFormat="false" ht="15" hidden="false" customHeight="false" outlineLevel="0" collapsed="false">
      <c r="A16954" s="2" t="s">
        <v>174</v>
      </c>
      <c r="B16954" s="2" t="s">
        <v>124</v>
      </c>
      <c r="C16954" s="2" t="s">
        <v>48</v>
      </c>
      <c r="D16954" s="2" t="s">
        <v>12</v>
      </c>
      <c r="E16954" s="2" t="s">
        <v>74</v>
      </c>
      <c r="F16954" s="2" t="s">
        <v>976</v>
      </c>
      <c r="G16954" s="14" t="n">
        <v>12.5</v>
      </c>
      <c r="H16954" s="14" t="n">
        <v>60.18</v>
      </c>
      <c r="I16954" s="14" t="n">
        <v>12.5</v>
      </c>
      <c r="J16954" s="23" t="n">
        <f aca="false">IF(AND(E16954="Priority",ISNUMBER('Cost model'!N111)),'Cost model'!N111,'Cost model'!M111)</f>
        <v>45</v>
      </c>
      <c r="K16954" s="14" t="n">
        <f aca="false">J16954-H16954</f>
        <v>-15.18</v>
      </c>
      <c r="L16954" s="14" t="n">
        <f aca="false">G16954-H16954</f>
        <v>-47.68</v>
      </c>
    </row>
    <row r="16955" customFormat="false" ht="15" hidden="false" customHeight="false" outlineLevel="0" collapsed="false">
      <c r="A16955" s="2" t="s">
        <v>174</v>
      </c>
      <c r="B16955" s="2" t="s">
        <v>174</v>
      </c>
      <c r="C16955" s="2" t="s">
        <v>48</v>
      </c>
      <c r="D16955" s="2" t="s">
        <v>10</v>
      </c>
      <c r="E16955" s="2" t="s">
        <v>74</v>
      </c>
      <c r="F16955" s="2" t="s">
        <v>977</v>
      </c>
      <c r="G16955" s="14" t="n">
        <v>12.5</v>
      </c>
      <c r="H16955" s="14" t="n">
        <v>9.7</v>
      </c>
      <c r="I16955" s="14" t="n">
        <v>12.5</v>
      </c>
      <c r="J16955" s="23" t="n">
        <f aca="false">IF(AND(E16955="Priority",ISNUMBER('Cost model'!N168)),'Cost model'!N168,'Cost model'!M168)</f>
        <v>13.5</v>
      </c>
      <c r="K16955" s="14" t="n">
        <f aca="false">J16955-H16955</f>
        <v>3.8</v>
      </c>
      <c r="L16955" s="14" t="n">
        <f aca="false">G16955-H16955</f>
        <v>2.8</v>
      </c>
    </row>
    <row r="16956" customFormat="false" ht="15" hidden="false" customHeight="false" outlineLevel="0" collapsed="false">
      <c r="A16956" s="2" t="s">
        <v>174</v>
      </c>
      <c r="B16956" s="2" t="s">
        <v>174</v>
      </c>
      <c r="C16956" s="2" t="s">
        <v>47</v>
      </c>
      <c r="D16956" s="2" t="s">
        <v>10</v>
      </c>
      <c r="E16956" s="2" t="s">
        <v>83</v>
      </c>
      <c r="F16956" s="2" t="s">
        <v>977</v>
      </c>
      <c r="G16956" s="14" t="n">
        <v>14.5</v>
      </c>
      <c r="H16956" s="14" t="n">
        <v>7.3</v>
      </c>
      <c r="I16956" s="14" t="n">
        <v>14.5</v>
      </c>
      <c r="J16956" s="23" t="n">
        <f aca="false">IF(AND(E16956="Priority",ISNUMBER('Cost model'!N167)),'Cost model'!N167,'Cost model'!M167)</f>
        <v>13.5</v>
      </c>
      <c r="K16956" s="14" t="n">
        <f aca="false">J16956-H16956</f>
        <v>6.2</v>
      </c>
      <c r="L16956" s="14" t="n">
        <f aca="false">G16956-H16956</f>
        <v>7.2</v>
      </c>
    </row>
    <row r="16957" customFormat="false" ht="15" hidden="false" customHeight="false" outlineLevel="0" collapsed="false">
      <c r="A16957" s="2" t="s">
        <v>158</v>
      </c>
      <c r="B16957" s="2" t="s">
        <v>142</v>
      </c>
      <c r="C16957" s="2" t="s">
        <v>47</v>
      </c>
      <c r="D16957" s="2" t="s">
        <v>13</v>
      </c>
      <c r="E16957" s="2" t="s">
        <v>74</v>
      </c>
      <c r="F16957" s="2" t="s">
        <v>976</v>
      </c>
      <c r="G16957" s="14" t="n">
        <v>19</v>
      </c>
      <c r="H16957" s="14" t="n">
        <v>110.69</v>
      </c>
      <c r="I16957" s="14" t="n">
        <v>24.5</v>
      </c>
      <c r="J16957" s="23" t="n">
        <f aca="false">IF(AND(E16957="Priority",ISNUMBER('Cost model'!N443)),'Cost model'!N443,'Cost model'!M443)</f>
        <v>70</v>
      </c>
      <c r="K16957" s="14" t="n">
        <f aca="false">J16957-H16957</f>
        <v>-40.69</v>
      </c>
      <c r="L16957" s="14" t="n">
        <f aca="false">G16957-H16957</f>
        <v>-91.69</v>
      </c>
    </row>
    <row r="16958" customFormat="false" ht="15" hidden="false" customHeight="false" outlineLevel="0" collapsed="false">
      <c r="A16958" s="2" t="s">
        <v>142</v>
      </c>
      <c r="B16958" s="2" t="s">
        <v>142</v>
      </c>
      <c r="C16958" s="2" t="s">
        <v>49</v>
      </c>
      <c r="D16958" s="2" t="s">
        <v>14</v>
      </c>
      <c r="E16958" s="2" t="s">
        <v>74</v>
      </c>
      <c r="F16958" s="2" t="s">
        <v>977</v>
      </c>
      <c r="G16958" s="14" t="n">
        <v>85</v>
      </c>
      <c r="H16958" s="14" t="n">
        <v>88.53</v>
      </c>
      <c r="I16958" s="14" t="n">
        <v>85</v>
      </c>
      <c r="J16958" s="23" t="n">
        <f aca="false">IF(AND(E16958="Priority",ISNUMBER('Cost model'!N643)),'Cost model'!N643,'Cost model'!M643)</f>
        <v>110</v>
      </c>
      <c r="K16958" s="14" t="n">
        <f aca="false">J16958-H16958</f>
        <v>21.47</v>
      </c>
      <c r="L16958" s="14" t="n">
        <f aca="false">G16958-H16958</f>
        <v>-3.53</v>
      </c>
    </row>
    <row r="16959" customFormat="false" ht="15" hidden="false" customHeight="false" outlineLevel="0" collapsed="false">
      <c r="A16959" s="2" t="s">
        <v>124</v>
      </c>
      <c r="B16959" s="2" t="s">
        <v>124</v>
      </c>
      <c r="C16959" s="2" t="s">
        <v>47</v>
      </c>
      <c r="D16959" s="2" t="s">
        <v>12</v>
      </c>
      <c r="E16959" s="2" t="s">
        <v>74</v>
      </c>
      <c r="F16959" s="2" t="s">
        <v>977</v>
      </c>
      <c r="G16959" s="14" t="n">
        <v>9.5</v>
      </c>
      <c r="H16959" s="14" t="n">
        <v>8.61</v>
      </c>
      <c r="I16959" s="14" t="n">
        <v>9.5</v>
      </c>
      <c r="J16959" s="23" t="n">
        <f aca="false">IF(AND(E16959="Priority",ISNUMBER('Cost model'!N320)),'Cost model'!N320,'Cost model'!M320)</f>
        <v>24.5</v>
      </c>
      <c r="K16959" s="14" t="n">
        <f aca="false">J16959-H16959</f>
        <v>15.89</v>
      </c>
      <c r="L16959" s="14" t="n">
        <f aca="false">G16959-H16959</f>
        <v>0.890000000000001</v>
      </c>
    </row>
    <row r="16960" customFormat="false" ht="15" hidden="false" customHeight="false" outlineLevel="0" collapsed="false">
      <c r="A16960" s="2" t="s">
        <v>221</v>
      </c>
      <c r="B16960" s="2" t="s">
        <v>221</v>
      </c>
      <c r="C16960" s="2" t="s">
        <v>49</v>
      </c>
      <c r="D16960" s="2" t="s">
        <v>14</v>
      </c>
      <c r="E16960" s="2" t="s">
        <v>74</v>
      </c>
      <c r="F16960" s="2" t="s">
        <v>977</v>
      </c>
      <c r="G16960" s="14" t="n">
        <v>125</v>
      </c>
      <c r="H16960" s="14" t="n">
        <v>202.97</v>
      </c>
      <c r="I16960" s="14" t="n">
        <v>125</v>
      </c>
      <c r="J16960" s="23" t="n">
        <f aca="false">IF(AND(E16960="Priority",ISNUMBER('Cost model'!N748)),'Cost model'!N748,'Cost model'!M748)</f>
        <v>235</v>
      </c>
      <c r="K16960" s="14" t="n">
        <f aca="false">J16960-H16960</f>
        <v>32.03</v>
      </c>
      <c r="L16960" s="14" t="n">
        <f aca="false">G16960-H16960</f>
        <v>-77.97</v>
      </c>
    </row>
    <row r="16961" customFormat="false" ht="15" hidden="false" customHeight="false" outlineLevel="0" collapsed="false">
      <c r="A16961" s="2" t="s">
        <v>124</v>
      </c>
      <c r="B16961" s="2" t="s">
        <v>174</v>
      </c>
      <c r="C16961" s="2" t="s">
        <v>48</v>
      </c>
      <c r="D16961" s="2" t="s">
        <v>10</v>
      </c>
      <c r="E16961" s="2" t="s">
        <v>74</v>
      </c>
      <c r="F16961" s="2" t="s">
        <v>976</v>
      </c>
      <c r="G16961" s="14" t="n">
        <v>12.5</v>
      </c>
      <c r="H16961" s="14" t="n">
        <v>11.03</v>
      </c>
      <c r="I16961" s="14" t="n">
        <v>14.5</v>
      </c>
      <c r="J16961" s="23" t="n">
        <f aca="false">IF(AND(E16961="Priority",ISNUMBER('Cost model'!N363)),'Cost model'!N363,'Cost model'!M363)</f>
        <v>15.5</v>
      </c>
      <c r="K16961" s="14" t="n">
        <f aca="false">J16961-H16961</f>
        <v>4.47</v>
      </c>
      <c r="L16961" s="14" t="n">
        <f aca="false">G16961-H16961</f>
        <v>1.47</v>
      </c>
    </row>
    <row r="16962" customFormat="false" ht="15" hidden="false" customHeight="false" outlineLevel="0" collapsed="false">
      <c r="A16962" s="2" t="s">
        <v>174</v>
      </c>
      <c r="B16962" s="2" t="s">
        <v>142</v>
      </c>
      <c r="C16962" s="2" t="s">
        <v>48</v>
      </c>
      <c r="D16962" s="2" t="s">
        <v>12</v>
      </c>
      <c r="E16962" s="2" t="s">
        <v>74</v>
      </c>
      <c r="F16962" s="2" t="s">
        <v>976</v>
      </c>
      <c r="G16962" s="14" t="n">
        <v>12.5</v>
      </c>
      <c r="H16962" s="14" t="n">
        <v>52.59</v>
      </c>
      <c r="I16962" s="14" t="n">
        <v>12.5</v>
      </c>
      <c r="J16962" s="23" t="n">
        <f aca="false">IF(AND(E16962="Priority",ISNUMBER('Cost model'!N126)),'Cost model'!N126,'Cost model'!M126)</f>
        <v>45</v>
      </c>
      <c r="K16962" s="14" t="n">
        <f aca="false">J16962-H16962</f>
        <v>-7.59</v>
      </c>
      <c r="L16962" s="14" t="n">
        <f aca="false">G16962-H16962</f>
        <v>-40.09</v>
      </c>
    </row>
    <row r="16963" customFormat="false" ht="15" hidden="false" customHeight="false" outlineLevel="0" collapsed="false">
      <c r="A16963" s="2" t="s">
        <v>174</v>
      </c>
      <c r="B16963" s="2" t="s">
        <v>174</v>
      </c>
      <c r="C16963" s="2" t="s">
        <v>48</v>
      </c>
      <c r="D16963" s="2" t="s">
        <v>10</v>
      </c>
      <c r="E16963" s="2" t="s">
        <v>74</v>
      </c>
      <c r="F16963" s="2" t="s">
        <v>977</v>
      </c>
      <c r="G16963" s="14" t="n">
        <v>12.5</v>
      </c>
      <c r="H16963" s="14" t="n">
        <v>9.7</v>
      </c>
      <c r="I16963" s="14" t="n">
        <v>12.5</v>
      </c>
      <c r="J16963" s="23" t="n">
        <f aca="false">IF(AND(E16963="Priority",ISNUMBER('Cost model'!N168)),'Cost model'!N168,'Cost model'!M168)</f>
        <v>13.5</v>
      </c>
      <c r="K16963" s="14" t="n">
        <f aca="false">J16963-H16963</f>
        <v>3.8</v>
      </c>
      <c r="L16963" s="14" t="n">
        <f aca="false">G16963-H16963</f>
        <v>2.8</v>
      </c>
    </row>
    <row r="16964" customFormat="false" ht="15" hidden="false" customHeight="false" outlineLevel="0" collapsed="false">
      <c r="A16964" s="2" t="s">
        <v>174</v>
      </c>
      <c r="B16964" s="2" t="s">
        <v>142</v>
      </c>
      <c r="C16964" s="2" t="s">
        <v>48</v>
      </c>
      <c r="D16964" s="2" t="s">
        <v>12</v>
      </c>
      <c r="E16964" s="2" t="s">
        <v>74</v>
      </c>
      <c r="F16964" s="2" t="s">
        <v>976</v>
      </c>
      <c r="G16964" s="14" t="n">
        <v>12.5</v>
      </c>
      <c r="H16964" s="14" t="n">
        <v>26.02</v>
      </c>
      <c r="I16964" s="14" t="n">
        <v>12.5</v>
      </c>
      <c r="J16964" s="23" t="n">
        <f aca="false">IF(AND(E16964="Priority",ISNUMBER('Cost model'!N126)),'Cost model'!N126,'Cost model'!M126)</f>
        <v>45</v>
      </c>
      <c r="K16964" s="14" t="n">
        <f aca="false">J16964-H16964</f>
        <v>18.98</v>
      </c>
      <c r="L16964" s="14" t="n">
        <f aca="false">G16964-H16964</f>
        <v>-13.52</v>
      </c>
    </row>
    <row r="16965" customFormat="false" ht="15" hidden="false" customHeight="false" outlineLevel="0" collapsed="false">
      <c r="A16965" s="2" t="s">
        <v>124</v>
      </c>
      <c r="B16965" s="2" t="s">
        <v>124</v>
      </c>
      <c r="C16965" s="2" t="s">
        <v>47</v>
      </c>
      <c r="D16965" s="2" t="s">
        <v>10</v>
      </c>
      <c r="E16965" s="2" t="s">
        <v>83</v>
      </c>
      <c r="F16965" s="2" t="s">
        <v>977</v>
      </c>
      <c r="G16965" s="14" t="n">
        <v>14.5</v>
      </c>
      <c r="H16965" s="14" t="n">
        <v>22.98</v>
      </c>
      <c r="I16965" s="14" t="n">
        <v>14.5</v>
      </c>
      <c r="J16965" s="23" t="n">
        <f aca="false">IF(AND(E16965="Priority",ISNUMBER('Cost model'!N317)),'Cost model'!N317,'Cost model'!M317)</f>
        <v>15.5</v>
      </c>
      <c r="K16965" s="14" t="n">
        <f aca="false">J16965-H16965</f>
        <v>-7.48</v>
      </c>
      <c r="L16965" s="14" t="n">
        <f aca="false">G16965-H16965</f>
        <v>-8.48</v>
      </c>
    </row>
    <row r="16966" customFormat="false" ht="15" hidden="false" customHeight="false" outlineLevel="0" collapsed="false">
      <c r="A16966" s="2" t="s">
        <v>142</v>
      </c>
      <c r="B16966" s="2" t="s">
        <v>205</v>
      </c>
      <c r="C16966" s="2" t="s">
        <v>47</v>
      </c>
      <c r="D16966" s="2" t="s">
        <v>10</v>
      </c>
      <c r="E16966" s="2" t="s">
        <v>74</v>
      </c>
      <c r="F16966" s="2" t="s">
        <v>976</v>
      </c>
      <c r="G16966" s="14" t="n">
        <v>9.5</v>
      </c>
      <c r="H16966" s="14" t="n">
        <v>6.66</v>
      </c>
      <c r="I16966" s="14" t="n">
        <v>19.5</v>
      </c>
      <c r="J16966" s="23" t="n">
        <f aca="false">IF(AND(E16966="Priority",ISNUMBER('Cost model'!N707)),'Cost model'!N707,'Cost model'!M707)</f>
        <v>11.5</v>
      </c>
      <c r="K16966" s="14" t="n">
        <f aca="false">J16966-H16966</f>
        <v>4.84</v>
      </c>
      <c r="L16966" s="14" t="n">
        <f aca="false">G16966-H16966</f>
        <v>2.84</v>
      </c>
    </row>
    <row r="16967" customFormat="false" ht="15" hidden="false" customHeight="false" outlineLevel="0" collapsed="false">
      <c r="A16967" s="2" t="s">
        <v>142</v>
      </c>
      <c r="B16967" s="2" t="s">
        <v>124</v>
      </c>
      <c r="C16967" s="2" t="s">
        <v>48</v>
      </c>
      <c r="D16967" s="2" t="s">
        <v>10</v>
      </c>
      <c r="E16967" s="2" t="s">
        <v>74</v>
      </c>
      <c r="F16967" s="2" t="s">
        <v>976</v>
      </c>
      <c r="G16967" s="14" t="n">
        <v>12.5</v>
      </c>
      <c r="H16967" s="14" t="n">
        <v>26.02</v>
      </c>
      <c r="I16967" s="14" t="n">
        <v>14.5</v>
      </c>
      <c r="J16967" s="23" t="n">
        <f aca="false">IF(AND(E16967="Priority",ISNUMBER('Cost model'!N663)),'Cost model'!N663,'Cost model'!M663)</f>
        <v>18.5</v>
      </c>
      <c r="K16967" s="14" t="n">
        <f aca="false">J16967-H16967</f>
        <v>-7.52</v>
      </c>
      <c r="L16967" s="14" t="n">
        <f aca="false">G16967-H16967</f>
        <v>-13.52</v>
      </c>
    </row>
    <row r="16968" customFormat="false" ht="15" hidden="false" customHeight="false" outlineLevel="0" collapsed="false">
      <c r="A16968" s="2" t="s">
        <v>174</v>
      </c>
      <c r="B16968" s="2" t="s">
        <v>174</v>
      </c>
      <c r="C16968" s="2" t="s">
        <v>47</v>
      </c>
      <c r="D16968" s="2" t="s">
        <v>12</v>
      </c>
      <c r="E16968" s="2" t="s">
        <v>74</v>
      </c>
      <c r="F16968" s="2" t="s">
        <v>977</v>
      </c>
      <c r="G16968" s="14" t="n">
        <v>9.5</v>
      </c>
      <c r="H16968" s="14" t="n">
        <v>61.12</v>
      </c>
      <c r="I16968" s="14" t="n">
        <v>9.5</v>
      </c>
      <c r="J16968" s="23" t="n">
        <f aca="false">IF(AND(E16968="Priority",ISNUMBER('Cost model'!N170)),'Cost model'!N170,'Cost model'!M170)</f>
        <v>25.5</v>
      </c>
      <c r="K16968" s="14" t="n">
        <f aca="false">J16968-H16968</f>
        <v>-35.62</v>
      </c>
      <c r="L16968" s="14" t="n">
        <f aca="false">G16968-H16968</f>
        <v>-51.62</v>
      </c>
    </row>
    <row r="16969" customFormat="false" ht="15" hidden="false" customHeight="false" outlineLevel="0" collapsed="false">
      <c r="A16969" s="2" t="s">
        <v>124</v>
      </c>
      <c r="B16969" s="2" t="s">
        <v>124</v>
      </c>
      <c r="C16969" s="2" t="s">
        <v>48</v>
      </c>
      <c r="D16969" s="2" t="s">
        <v>12</v>
      </c>
      <c r="E16969" s="2" t="s">
        <v>74</v>
      </c>
      <c r="F16969" s="2" t="s">
        <v>977</v>
      </c>
      <c r="G16969" s="14" t="n">
        <v>12.5</v>
      </c>
      <c r="H16969" s="14" t="n">
        <v>55.72</v>
      </c>
      <c r="I16969" s="14" t="n">
        <v>12.5</v>
      </c>
      <c r="J16969" s="23" t="n">
        <f aca="false">IF(AND(E16969="Priority",ISNUMBER('Cost model'!N321)),'Cost model'!N321,'Cost model'!M321)</f>
        <v>40</v>
      </c>
      <c r="K16969" s="14" t="n">
        <f aca="false">J16969-H16969</f>
        <v>-15.72</v>
      </c>
      <c r="L16969" s="14" t="n">
        <f aca="false">G16969-H16969</f>
        <v>-43.22</v>
      </c>
    </row>
    <row r="16970" customFormat="false" ht="15" hidden="false" customHeight="false" outlineLevel="0" collapsed="false">
      <c r="A16970" s="2" t="s">
        <v>174</v>
      </c>
      <c r="B16970" s="2" t="s">
        <v>123</v>
      </c>
      <c r="C16970" s="2" t="s">
        <v>48</v>
      </c>
      <c r="D16970" s="2" t="s">
        <v>13</v>
      </c>
      <c r="E16970" s="2" t="s">
        <v>74</v>
      </c>
      <c r="F16970" s="2" t="s">
        <v>976</v>
      </c>
      <c r="G16970" s="14" t="n">
        <v>24.5</v>
      </c>
      <c r="H16970" s="14" t="n">
        <v>49.75</v>
      </c>
      <c r="I16970" s="14" t="n">
        <v>45</v>
      </c>
      <c r="J16970" s="23" t="n">
        <f aca="false">IF(AND(E16970="Priority",ISNUMBER('Cost model'!N204)),'Cost model'!N204,'Cost model'!M204)</f>
        <v>75</v>
      </c>
      <c r="K16970" s="14" t="n">
        <f aca="false">J16970-H16970</f>
        <v>25.25</v>
      </c>
      <c r="L16970" s="14" t="n">
        <f aca="false">G16970-H16970</f>
        <v>-25.25</v>
      </c>
    </row>
    <row r="16971" customFormat="false" ht="15" hidden="false" customHeight="false" outlineLevel="0" collapsed="false">
      <c r="A16971" s="2" t="s">
        <v>174</v>
      </c>
      <c r="B16971" s="2" t="s">
        <v>174</v>
      </c>
      <c r="C16971" s="2" t="s">
        <v>49</v>
      </c>
      <c r="D16971" s="2" t="s">
        <v>14</v>
      </c>
      <c r="E16971" s="2" t="s">
        <v>74</v>
      </c>
      <c r="F16971" s="2" t="s">
        <v>977</v>
      </c>
      <c r="G16971" s="14" t="n">
        <v>85</v>
      </c>
      <c r="H16971" s="14" t="n">
        <v>105.03</v>
      </c>
      <c r="I16971" s="14" t="n">
        <v>85</v>
      </c>
      <c r="J16971" s="23" t="n">
        <f aca="false">IF(AND(E16971="Priority",ISNUMBER('Cost model'!N178)),'Cost model'!N178,'Cost model'!M178)</f>
        <v>145</v>
      </c>
      <c r="K16971" s="14" t="n">
        <f aca="false">J16971-H16971</f>
        <v>39.97</v>
      </c>
      <c r="L16971" s="14" t="n">
        <f aca="false">G16971-H16971</f>
        <v>-20.03</v>
      </c>
    </row>
    <row r="16972" customFormat="false" ht="15" hidden="false" customHeight="false" outlineLevel="0" collapsed="false">
      <c r="A16972" s="2" t="s">
        <v>221</v>
      </c>
      <c r="B16972" s="2" t="s">
        <v>221</v>
      </c>
      <c r="C16972" s="2" t="s">
        <v>49</v>
      </c>
      <c r="D16972" s="2" t="s">
        <v>10</v>
      </c>
      <c r="E16972" s="2" t="s">
        <v>74</v>
      </c>
      <c r="F16972" s="2" t="s">
        <v>977</v>
      </c>
      <c r="G16972" s="14" t="n">
        <v>17.5</v>
      </c>
      <c r="H16972" s="14" t="n">
        <v>11.17</v>
      </c>
      <c r="I16972" s="14" t="n">
        <v>17.5</v>
      </c>
      <c r="J16972" s="23" t="n">
        <f aca="false">IF(AND(E16972="Priority",ISNUMBER('Cost model'!N739)),'Cost model'!N739,'Cost model'!M739)</f>
        <v>17.5</v>
      </c>
      <c r="K16972" s="14" t="n">
        <f aca="false">J16972-H16972</f>
        <v>6.33</v>
      </c>
      <c r="L16972" s="14" t="n">
        <f aca="false">G16972-H16972</f>
        <v>6.33</v>
      </c>
    </row>
    <row r="16973" customFormat="false" ht="15" hidden="false" customHeight="false" outlineLevel="0" collapsed="false">
      <c r="A16973" s="2" t="s">
        <v>124</v>
      </c>
      <c r="B16973" s="2" t="s">
        <v>124</v>
      </c>
      <c r="C16973" s="2" t="s">
        <v>48</v>
      </c>
      <c r="D16973" s="2" t="s">
        <v>13</v>
      </c>
      <c r="E16973" s="2" t="s">
        <v>74</v>
      </c>
      <c r="F16973" s="2" t="s">
        <v>977</v>
      </c>
      <c r="G16973" s="14" t="n">
        <v>24.5</v>
      </c>
      <c r="H16973" s="14" t="n">
        <v>65.2</v>
      </c>
      <c r="I16973" s="14" t="n">
        <v>24.5</v>
      </c>
      <c r="J16973" s="23" t="n">
        <f aca="false">IF(AND(E16973="Priority",ISNUMBER('Cost model'!N324)),'Cost model'!N324,'Cost model'!M324)</f>
        <v>85</v>
      </c>
      <c r="K16973" s="14" t="n">
        <f aca="false">J16973-H16973</f>
        <v>19.8</v>
      </c>
      <c r="L16973" s="14" t="n">
        <f aca="false">G16973-H16973</f>
        <v>-40.7</v>
      </c>
    </row>
    <row r="16974" customFormat="false" ht="15" hidden="false" customHeight="false" outlineLevel="0" collapsed="false">
      <c r="A16974" s="2" t="s">
        <v>174</v>
      </c>
      <c r="B16974" s="2" t="s">
        <v>124</v>
      </c>
      <c r="C16974" s="2" t="s">
        <v>47</v>
      </c>
      <c r="D16974" s="2" t="s">
        <v>12</v>
      </c>
      <c r="E16974" s="2" t="s">
        <v>74</v>
      </c>
      <c r="F16974" s="2" t="s">
        <v>976</v>
      </c>
      <c r="G16974" s="14" t="n">
        <v>25</v>
      </c>
      <c r="H16974" s="14" t="n">
        <v>115.65</v>
      </c>
      <c r="I16974" s="14" t="n">
        <v>9.5</v>
      </c>
      <c r="J16974" s="23" t="n">
        <f aca="false">IF(AND(E16974="Priority",ISNUMBER('Cost model'!N110)),'Cost model'!N110,'Cost model'!M110)</f>
        <v>40</v>
      </c>
      <c r="K16974" s="14" t="n">
        <f aca="false">J16974-H16974</f>
        <v>-75.65</v>
      </c>
      <c r="L16974" s="14" t="n">
        <f aca="false">G16974-H16974</f>
        <v>-90.65</v>
      </c>
    </row>
    <row r="16975" customFormat="false" ht="15" hidden="false" customHeight="false" outlineLevel="0" collapsed="false">
      <c r="A16975" s="2" t="s">
        <v>221</v>
      </c>
      <c r="B16975" s="2" t="s">
        <v>221</v>
      </c>
      <c r="C16975" s="2" t="s">
        <v>47</v>
      </c>
      <c r="D16975" s="2" t="s">
        <v>12</v>
      </c>
      <c r="E16975" s="2" t="s">
        <v>74</v>
      </c>
      <c r="F16975" s="2" t="s">
        <v>977</v>
      </c>
      <c r="G16975" s="14" t="n">
        <v>9.5</v>
      </c>
      <c r="H16975" s="14" t="n">
        <v>7.82</v>
      </c>
      <c r="I16975" s="14" t="n">
        <v>9.5</v>
      </c>
      <c r="J16975" s="23" t="n">
        <f aca="false">IF(AND(E16975="Priority",ISNUMBER('Cost model'!N740)),'Cost model'!N740,'Cost model'!M740)</f>
        <v>22.5</v>
      </c>
      <c r="K16975" s="14" t="n">
        <f aca="false">J16975-H16975</f>
        <v>14.68</v>
      </c>
      <c r="L16975" s="14" t="n">
        <f aca="false">G16975-H16975</f>
        <v>1.68</v>
      </c>
    </row>
    <row r="16976" customFormat="false" ht="15" hidden="false" customHeight="false" outlineLevel="0" collapsed="false">
      <c r="A16976" s="2" t="s">
        <v>174</v>
      </c>
      <c r="B16976" s="2" t="s">
        <v>142</v>
      </c>
      <c r="C16976" s="2" t="s">
        <v>47</v>
      </c>
      <c r="D16976" s="2" t="s">
        <v>13</v>
      </c>
      <c r="E16976" s="2" t="s">
        <v>74</v>
      </c>
      <c r="F16976" s="2" t="s">
        <v>976</v>
      </c>
      <c r="G16976" s="14" t="n">
        <v>19</v>
      </c>
      <c r="H16976" s="14" t="n">
        <v>81.09</v>
      </c>
      <c r="I16976" s="14" t="n">
        <v>19</v>
      </c>
      <c r="J16976" s="23" t="n">
        <f aca="false">IF(AND(E16976="Priority",ISNUMBER('Cost model'!N128)),'Cost model'!N128,'Cost model'!M128)</f>
        <v>65</v>
      </c>
      <c r="K16976" s="14" t="n">
        <f aca="false">J16976-H16976</f>
        <v>-16.09</v>
      </c>
      <c r="L16976" s="14" t="n">
        <f aca="false">G16976-H16976</f>
        <v>-62.09</v>
      </c>
    </row>
    <row r="16977" customFormat="false" ht="15" hidden="false" customHeight="false" outlineLevel="0" collapsed="false">
      <c r="A16977" s="2" t="s">
        <v>174</v>
      </c>
      <c r="B16977" s="2" t="s">
        <v>174</v>
      </c>
      <c r="C16977" s="2" t="s">
        <v>49</v>
      </c>
      <c r="D16977" s="2" t="s">
        <v>12</v>
      </c>
      <c r="E16977" s="2" t="s">
        <v>74</v>
      </c>
      <c r="F16977" s="2" t="s">
        <v>977</v>
      </c>
      <c r="G16977" s="14" t="n">
        <v>19.5</v>
      </c>
      <c r="H16977" s="14" t="n">
        <v>55.67</v>
      </c>
      <c r="I16977" s="14" t="n">
        <v>19.5</v>
      </c>
      <c r="J16977" s="23" t="n">
        <f aca="false">IF(AND(E16977="Priority",ISNUMBER('Cost model'!N172)),'Cost model'!N172,'Cost model'!M172)</f>
        <v>45</v>
      </c>
      <c r="K16977" s="14" t="n">
        <f aca="false">J16977-H16977</f>
        <v>-10.67</v>
      </c>
      <c r="L16977" s="14" t="n">
        <f aca="false">G16977-H16977</f>
        <v>-36.17</v>
      </c>
    </row>
    <row r="16978" customFormat="false" ht="15" hidden="false" customHeight="false" outlineLevel="0" collapsed="false">
      <c r="A16978" s="2" t="s">
        <v>221</v>
      </c>
      <c r="B16978" s="2" t="s">
        <v>221</v>
      </c>
      <c r="C16978" s="2" t="s">
        <v>47</v>
      </c>
      <c r="D16978" s="2" t="s">
        <v>10</v>
      </c>
      <c r="E16978" s="2" t="s">
        <v>83</v>
      </c>
      <c r="F16978" s="2" t="s">
        <v>977</v>
      </c>
      <c r="G16978" s="14" t="n">
        <v>14.5</v>
      </c>
      <c r="H16978" s="14" t="n">
        <v>13.93</v>
      </c>
      <c r="I16978" s="14" t="n">
        <v>14.5</v>
      </c>
      <c r="J16978" s="23" t="n">
        <f aca="false">IF(AND(E16978="Priority",ISNUMBER('Cost model'!N737)),'Cost model'!N737,'Cost model'!M737)</f>
        <v>13.5</v>
      </c>
      <c r="K16978" s="14" t="n">
        <f aca="false">J16978-H16978</f>
        <v>-0.43</v>
      </c>
      <c r="L16978" s="14" t="n">
        <f aca="false">G16978-H16978</f>
        <v>0.57</v>
      </c>
    </row>
    <row r="16979" customFormat="false" ht="15" hidden="false" customHeight="false" outlineLevel="0" collapsed="false">
      <c r="A16979" s="2" t="s">
        <v>142</v>
      </c>
      <c r="B16979" s="2" t="s">
        <v>174</v>
      </c>
      <c r="C16979" s="2" t="s">
        <v>47</v>
      </c>
      <c r="D16979" s="2" t="s">
        <v>12</v>
      </c>
      <c r="E16979" s="2" t="s">
        <v>74</v>
      </c>
      <c r="F16979" s="2" t="s">
        <v>976</v>
      </c>
      <c r="G16979" s="14" t="n">
        <v>9.5</v>
      </c>
      <c r="H16979" s="14" t="n">
        <v>35.24</v>
      </c>
      <c r="I16979" s="14" t="n">
        <v>19.5</v>
      </c>
      <c r="J16979" s="23" t="n">
        <f aca="false">IF(AND(E16979="Priority",ISNUMBER('Cost model'!N695)),'Cost model'!N695,'Cost model'!M695)</f>
        <v>40</v>
      </c>
      <c r="K16979" s="14" t="n">
        <f aca="false">J16979-H16979</f>
        <v>4.76</v>
      </c>
      <c r="L16979" s="14" t="n">
        <f aca="false">G16979-H16979</f>
        <v>-25.74</v>
      </c>
    </row>
    <row r="16980" customFormat="false" ht="15" hidden="false" customHeight="false" outlineLevel="0" collapsed="false">
      <c r="A16980" s="2" t="s">
        <v>221</v>
      </c>
      <c r="B16980" s="2" t="s">
        <v>221</v>
      </c>
      <c r="C16980" s="2" t="s">
        <v>47</v>
      </c>
      <c r="D16980" s="2" t="s">
        <v>12</v>
      </c>
      <c r="E16980" s="2" t="s">
        <v>74</v>
      </c>
      <c r="F16980" s="2" t="s">
        <v>977</v>
      </c>
      <c r="G16980" s="14" t="n">
        <v>9.5</v>
      </c>
      <c r="H16980" s="14" t="n">
        <v>29.3</v>
      </c>
      <c r="I16980" s="14" t="n">
        <v>9.5</v>
      </c>
      <c r="J16980" s="23" t="n">
        <f aca="false">IF(AND(E16980="Priority",ISNUMBER('Cost model'!N740)),'Cost model'!N740,'Cost model'!M740)</f>
        <v>22.5</v>
      </c>
      <c r="K16980" s="14" t="n">
        <f aca="false">J16980-H16980</f>
        <v>-6.8</v>
      </c>
      <c r="L16980" s="14" t="n">
        <f aca="false">G16980-H16980</f>
        <v>-19.8</v>
      </c>
    </row>
    <row r="16981" customFormat="false" ht="15" hidden="false" customHeight="false" outlineLevel="0" collapsed="false">
      <c r="A16981" s="2" t="s">
        <v>221</v>
      </c>
      <c r="B16981" s="2" t="s">
        <v>221</v>
      </c>
      <c r="C16981" s="2" t="s">
        <v>47</v>
      </c>
      <c r="D16981" s="2" t="s">
        <v>12</v>
      </c>
      <c r="E16981" s="2" t="s">
        <v>74</v>
      </c>
      <c r="F16981" s="2" t="s">
        <v>977</v>
      </c>
      <c r="G16981" s="14" t="n">
        <v>9.5</v>
      </c>
      <c r="H16981" s="14" t="n">
        <v>24.77</v>
      </c>
      <c r="I16981" s="14" t="n">
        <v>9.5</v>
      </c>
      <c r="J16981" s="23" t="n">
        <f aca="false">IF(AND(E16981="Priority",ISNUMBER('Cost model'!N740)),'Cost model'!N740,'Cost model'!M740)</f>
        <v>22.5</v>
      </c>
      <c r="K16981" s="14" t="n">
        <f aca="false">J16981-H16981</f>
        <v>-2.27</v>
      </c>
      <c r="L16981" s="14" t="n">
        <f aca="false">G16981-H16981</f>
        <v>-15.27</v>
      </c>
    </row>
    <row r="16982" customFormat="false" ht="15" hidden="false" customHeight="false" outlineLevel="0" collapsed="false">
      <c r="A16982" s="2" t="s">
        <v>124</v>
      </c>
      <c r="B16982" s="2" t="s">
        <v>124</v>
      </c>
      <c r="C16982" s="2" t="s">
        <v>48</v>
      </c>
      <c r="D16982" s="2" t="s">
        <v>12</v>
      </c>
      <c r="E16982" s="2" t="s">
        <v>83</v>
      </c>
      <c r="F16982" s="2" t="s">
        <v>977</v>
      </c>
      <c r="G16982" s="14" t="n">
        <v>19.5</v>
      </c>
      <c r="H16982" s="14" t="n">
        <v>25.76</v>
      </c>
      <c r="I16982" s="14" t="n">
        <v>19.5</v>
      </c>
      <c r="J16982" s="23" t="n">
        <f aca="false">IF(AND(E16982="Priority",ISNUMBER('Cost model'!N321)),'Cost model'!N321,'Cost model'!M321)</f>
        <v>55</v>
      </c>
      <c r="K16982" s="14" t="n">
        <f aca="false">J16982-H16982</f>
        <v>29.24</v>
      </c>
      <c r="L16982" s="14" t="n">
        <f aca="false">G16982-H16982</f>
        <v>-6.26</v>
      </c>
    </row>
    <row r="16983" customFormat="false" ht="15" hidden="false" customHeight="false" outlineLevel="0" collapsed="false">
      <c r="A16983" s="2" t="s">
        <v>221</v>
      </c>
      <c r="B16983" s="2" t="s">
        <v>221</v>
      </c>
      <c r="C16983" s="2" t="s">
        <v>47</v>
      </c>
      <c r="D16983" s="2" t="s">
        <v>10</v>
      </c>
      <c r="E16983" s="2" t="s">
        <v>83</v>
      </c>
      <c r="F16983" s="2" t="s">
        <v>977</v>
      </c>
      <c r="G16983" s="14" t="n">
        <v>14.5</v>
      </c>
      <c r="H16983" s="14" t="n">
        <v>17.66</v>
      </c>
      <c r="I16983" s="14" t="n">
        <v>14.5</v>
      </c>
      <c r="J16983" s="23" t="n">
        <f aca="false">IF(AND(E16983="Priority",ISNUMBER('Cost model'!N737)),'Cost model'!N737,'Cost model'!M737)</f>
        <v>13.5</v>
      </c>
      <c r="K16983" s="14" t="n">
        <f aca="false">J16983-H16983</f>
        <v>-4.16</v>
      </c>
      <c r="L16983" s="14" t="n">
        <f aca="false">G16983-H16983</f>
        <v>-3.16</v>
      </c>
    </row>
    <row r="16984" customFormat="false" ht="15" hidden="false" customHeight="false" outlineLevel="0" collapsed="false">
      <c r="A16984" s="2" t="s">
        <v>124</v>
      </c>
      <c r="B16984" s="2" t="s">
        <v>124</v>
      </c>
      <c r="C16984" s="2" t="s">
        <v>48</v>
      </c>
      <c r="D16984" s="2" t="s">
        <v>12</v>
      </c>
      <c r="E16984" s="2" t="s">
        <v>74</v>
      </c>
      <c r="F16984" s="2" t="s">
        <v>977</v>
      </c>
      <c r="G16984" s="14" t="n">
        <v>12.5</v>
      </c>
      <c r="H16984" s="14" t="n">
        <v>41.13</v>
      </c>
      <c r="I16984" s="14" t="n">
        <v>12.5</v>
      </c>
      <c r="J16984" s="23" t="n">
        <f aca="false">IF(AND(E16984="Priority",ISNUMBER('Cost model'!N321)),'Cost model'!N321,'Cost model'!M321)</f>
        <v>40</v>
      </c>
      <c r="K16984" s="14" t="n">
        <f aca="false">J16984-H16984</f>
        <v>-1.13</v>
      </c>
      <c r="L16984" s="14" t="n">
        <f aca="false">G16984-H16984</f>
        <v>-28.63</v>
      </c>
    </row>
    <row r="16985" customFormat="false" ht="15" hidden="false" customHeight="false" outlineLevel="0" collapsed="false">
      <c r="A16985" s="2" t="s">
        <v>142</v>
      </c>
      <c r="B16985" s="2" t="s">
        <v>142</v>
      </c>
      <c r="C16985" s="2" t="s">
        <v>47</v>
      </c>
      <c r="D16985" s="2" t="s">
        <v>12</v>
      </c>
      <c r="E16985" s="2" t="s">
        <v>83</v>
      </c>
      <c r="F16985" s="2" t="s">
        <v>977</v>
      </c>
      <c r="G16985" s="14" t="n">
        <v>19.5</v>
      </c>
      <c r="H16985" s="14" t="n">
        <v>44.2</v>
      </c>
      <c r="I16985" s="14" t="n">
        <v>19.5</v>
      </c>
      <c r="J16985" s="23" t="n">
        <f aca="false">IF(AND(E16985="Priority",ISNUMBER('Cost model'!N635)),'Cost model'!N635,'Cost model'!M635)</f>
        <v>40</v>
      </c>
      <c r="K16985" s="14" t="n">
        <f aca="false">J16985-H16985</f>
        <v>-4.2</v>
      </c>
      <c r="L16985" s="14" t="n">
        <f aca="false">G16985-H16985</f>
        <v>-24.7</v>
      </c>
    </row>
    <row r="16986" customFormat="false" ht="15" hidden="false" customHeight="false" outlineLevel="0" collapsed="false">
      <c r="A16986" s="2" t="s">
        <v>124</v>
      </c>
      <c r="B16986" s="2" t="s">
        <v>124</v>
      </c>
      <c r="C16986" s="2" t="s">
        <v>49</v>
      </c>
      <c r="D16986" s="2" t="s">
        <v>13</v>
      </c>
      <c r="E16986" s="2" t="s">
        <v>74</v>
      </c>
      <c r="F16986" s="2" t="s">
        <v>977</v>
      </c>
      <c r="G16986" s="14" t="n">
        <v>50</v>
      </c>
      <c r="H16986" s="14" t="n">
        <v>176.17</v>
      </c>
      <c r="I16986" s="14" t="n">
        <v>50</v>
      </c>
      <c r="J16986" s="23" t="n">
        <f aca="false">IF(AND(E16986="Priority",ISNUMBER('Cost model'!N325)),'Cost model'!N325,'Cost model'!M325)</f>
        <v>110</v>
      </c>
      <c r="K16986" s="14" t="n">
        <f aca="false">J16986-H16986</f>
        <v>-66.17</v>
      </c>
      <c r="L16986" s="14" t="n">
        <f aca="false">G16986-H16986</f>
        <v>-126.17</v>
      </c>
    </row>
    <row r="16987" customFormat="false" ht="15" hidden="false" customHeight="false" outlineLevel="0" collapsed="false">
      <c r="A16987" s="2" t="s">
        <v>158</v>
      </c>
      <c r="B16987" s="2" t="s">
        <v>158</v>
      </c>
      <c r="C16987" s="2" t="s">
        <v>49</v>
      </c>
      <c r="D16987" s="2" t="s">
        <v>10</v>
      </c>
      <c r="E16987" s="2" t="s">
        <v>74</v>
      </c>
      <c r="F16987" s="2" t="s">
        <v>977</v>
      </c>
      <c r="G16987" s="14" t="n">
        <v>17.5</v>
      </c>
      <c r="H16987" s="14" t="n">
        <v>15.31</v>
      </c>
      <c r="I16987" s="14" t="n">
        <v>17.5</v>
      </c>
      <c r="J16987" s="23" t="n">
        <f aca="false">IF(AND(E16987="Priority",ISNUMBER('Cost model'!N424)),'Cost model'!N424,'Cost model'!M424)</f>
        <v>16.5</v>
      </c>
      <c r="K16987" s="14" t="n">
        <f aca="false">J16987-H16987</f>
        <v>1.19</v>
      </c>
      <c r="L16987" s="14" t="n">
        <f aca="false">G16987-H16987</f>
        <v>2.19</v>
      </c>
    </row>
    <row r="16988" customFormat="false" ht="15" hidden="false" customHeight="false" outlineLevel="0" collapsed="false">
      <c r="A16988" s="2" t="s">
        <v>174</v>
      </c>
      <c r="B16988" s="2" t="s">
        <v>142</v>
      </c>
      <c r="C16988" s="2" t="s">
        <v>47</v>
      </c>
      <c r="D16988" s="2" t="s">
        <v>10</v>
      </c>
      <c r="E16988" s="2" t="s">
        <v>74</v>
      </c>
      <c r="F16988" s="2" t="s">
        <v>976</v>
      </c>
      <c r="G16988" s="14" t="n">
        <v>9.5</v>
      </c>
      <c r="H16988" s="14" t="n">
        <v>14.51</v>
      </c>
      <c r="I16988" s="14" t="n">
        <v>9.5</v>
      </c>
      <c r="J16988" s="23" t="n">
        <f aca="false">IF(AND(E16988="Priority",ISNUMBER('Cost model'!N122)),'Cost model'!N122,'Cost model'!M122)</f>
        <v>13.5</v>
      </c>
      <c r="K16988" s="14" t="n">
        <f aca="false">J16988-H16988</f>
        <v>-1.01</v>
      </c>
      <c r="L16988" s="14" t="n">
        <f aca="false">G16988-H16988</f>
        <v>-5.01</v>
      </c>
    </row>
    <row r="16989" customFormat="false" ht="15" hidden="false" customHeight="false" outlineLevel="0" collapsed="false">
      <c r="A16989" s="2" t="s">
        <v>174</v>
      </c>
      <c r="B16989" s="2" t="s">
        <v>174</v>
      </c>
      <c r="C16989" s="2" t="s">
        <v>49</v>
      </c>
      <c r="D16989" s="2" t="s">
        <v>12</v>
      </c>
      <c r="E16989" s="2" t="s">
        <v>74</v>
      </c>
      <c r="F16989" s="2" t="s">
        <v>977</v>
      </c>
      <c r="G16989" s="14" t="n">
        <v>19.5</v>
      </c>
      <c r="H16989" s="14" t="n">
        <v>51.5</v>
      </c>
      <c r="I16989" s="14" t="n">
        <v>19.5</v>
      </c>
      <c r="J16989" s="23" t="n">
        <f aca="false">IF(AND(E16989="Priority",ISNUMBER('Cost model'!N172)),'Cost model'!N172,'Cost model'!M172)</f>
        <v>45</v>
      </c>
      <c r="K16989" s="14" t="n">
        <f aca="false">J16989-H16989</f>
        <v>-6.5</v>
      </c>
      <c r="L16989" s="14" t="n">
        <f aca="false">G16989-H16989</f>
        <v>-32</v>
      </c>
    </row>
    <row r="16990" customFormat="false" ht="15" hidden="false" customHeight="false" outlineLevel="0" collapsed="false">
      <c r="A16990" s="2" t="s">
        <v>174</v>
      </c>
      <c r="B16990" s="2" t="s">
        <v>174</v>
      </c>
      <c r="C16990" s="2" t="s">
        <v>48</v>
      </c>
      <c r="D16990" s="2" t="s">
        <v>13</v>
      </c>
      <c r="E16990" s="2" t="s">
        <v>74</v>
      </c>
      <c r="F16990" s="2" t="s">
        <v>977</v>
      </c>
      <c r="G16990" s="14" t="n">
        <v>24.5</v>
      </c>
      <c r="H16990" s="14" t="n">
        <v>98.28</v>
      </c>
      <c r="I16990" s="14" t="n">
        <v>24.5</v>
      </c>
      <c r="J16990" s="23" t="n">
        <f aca="false">IF(AND(E16990="Priority",ISNUMBER('Cost model'!N174)),'Cost model'!N174,'Cost model'!M174)</f>
        <v>70</v>
      </c>
      <c r="K16990" s="14" t="n">
        <f aca="false">J16990-H16990</f>
        <v>-28.28</v>
      </c>
      <c r="L16990" s="14" t="n">
        <f aca="false">G16990-H16990</f>
        <v>-73.78</v>
      </c>
    </row>
    <row r="16991" customFormat="false" ht="15" hidden="false" customHeight="false" outlineLevel="0" collapsed="false">
      <c r="A16991" s="2" t="s">
        <v>174</v>
      </c>
      <c r="B16991" s="2" t="s">
        <v>174</v>
      </c>
      <c r="C16991" s="2" t="s">
        <v>47</v>
      </c>
      <c r="D16991" s="2" t="s">
        <v>10</v>
      </c>
      <c r="E16991" s="2" t="s">
        <v>74</v>
      </c>
      <c r="F16991" s="2" t="s">
        <v>977</v>
      </c>
      <c r="G16991" s="14" t="n">
        <v>9.5</v>
      </c>
      <c r="H16991" s="14" t="n">
        <v>6.63</v>
      </c>
      <c r="I16991" s="14" t="n">
        <v>9.5</v>
      </c>
      <c r="J16991" s="23" t="n">
        <f aca="false">IF(AND(E16991="Priority",ISNUMBER('Cost model'!N167)),'Cost model'!N167,'Cost model'!M167)</f>
        <v>8.5</v>
      </c>
      <c r="K16991" s="14" t="n">
        <f aca="false">J16991-H16991</f>
        <v>1.87</v>
      </c>
      <c r="L16991" s="14" t="n">
        <f aca="false">G16991-H16991</f>
        <v>2.87</v>
      </c>
    </row>
    <row r="16992" customFormat="false" ht="15" hidden="false" customHeight="false" outlineLevel="0" collapsed="false">
      <c r="A16992" s="2" t="s">
        <v>221</v>
      </c>
      <c r="B16992" s="2" t="s">
        <v>221</v>
      </c>
      <c r="C16992" s="2" t="s">
        <v>49</v>
      </c>
      <c r="D16992" s="2" t="s">
        <v>13</v>
      </c>
      <c r="E16992" s="2" t="s">
        <v>74</v>
      </c>
      <c r="F16992" s="2" t="s">
        <v>977</v>
      </c>
      <c r="G16992" s="14" t="n">
        <v>50</v>
      </c>
      <c r="H16992" s="14" t="n">
        <v>130.99</v>
      </c>
      <c r="I16992" s="14" t="n">
        <v>50</v>
      </c>
      <c r="J16992" s="23" t="n">
        <f aca="false">IF(AND(E16992="Priority",ISNUMBER('Cost model'!N745)),'Cost model'!N745,'Cost model'!M745)</f>
        <v>130</v>
      </c>
      <c r="K16992" s="14" t="n">
        <f aca="false">J16992-H16992</f>
        <v>-0.990000000000009</v>
      </c>
      <c r="L16992" s="14" t="n">
        <f aca="false">G16992-H16992</f>
        <v>-80.99</v>
      </c>
    </row>
    <row r="16993" customFormat="false" ht="15" hidden="false" customHeight="false" outlineLevel="0" collapsed="false">
      <c r="A16993" s="2" t="s">
        <v>174</v>
      </c>
      <c r="B16993" s="2" t="s">
        <v>174</v>
      </c>
      <c r="C16993" s="2" t="s">
        <v>47</v>
      </c>
      <c r="D16993" s="2" t="s">
        <v>12</v>
      </c>
      <c r="E16993" s="2" t="s">
        <v>74</v>
      </c>
      <c r="F16993" s="2" t="s">
        <v>977</v>
      </c>
      <c r="G16993" s="14" t="n">
        <v>9.5</v>
      </c>
      <c r="H16993" s="14" t="n">
        <v>8.16</v>
      </c>
      <c r="I16993" s="14" t="n">
        <v>9.5</v>
      </c>
      <c r="J16993" s="23" t="n">
        <f aca="false">IF(AND(E16993="Priority",ISNUMBER('Cost model'!N170)),'Cost model'!N170,'Cost model'!M170)</f>
        <v>25.5</v>
      </c>
      <c r="K16993" s="14" t="n">
        <f aca="false">J16993-H16993</f>
        <v>17.34</v>
      </c>
      <c r="L16993" s="14" t="n">
        <f aca="false">G16993-H16993</f>
        <v>1.34</v>
      </c>
    </row>
    <row r="16994" customFormat="false" ht="15" hidden="false" customHeight="false" outlineLevel="0" collapsed="false">
      <c r="A16994" s="2" t="s">
        <v>221</v>
      </c>
      <c r="B16994" s="2" t="s">
        <v>221</v>
      </c>
      <c r="C16994" s="2" t="s">
        <v>47</v>
      </c>
      <c r="D16994" s="2" t="s">
        <v>10</v>
      </c>
      <c r="E16994" s="2" t="s">
        <v>74</v>
      </c>
      <c r="F16994" s="2" t="s">
        <v>977</v>
      </c>
      <c r="G16994" s="14" t="n">
        <v>9.5</v>
      </c>
      <c r="H16994" s="14" t="n">
        <v>7.4</v>
      </c>
      <c r="I16994" s="14" t="n">
        <v>9.5</v>
      </c>
      <c r="J16994" s="23" t="n">
        <f aca="false">IF(AND(E16994="Priority",ISNUMBER('Cost model'!N737)),'Cost model'!N737,'Cost model'!M737)</f>
        <v>8.5</v>
      </c>
      <c r="K16994" s="14" t="n">
        <f aca="false">J16994-H16994</f>
        <v>1.1</v>
      </c>
      <c r="L16994" s="14" t="n">
        <f aca="false">G16994-H16994</f>
        <v>2.1</v>
      </c>
    </row>
    <row r="16995" customFormat="false" ht="15" hidden="false" customHeight="false" outlineLevel="0" collapsed="false">
      <c r="A16995" s="2" t="s">
        <v>142</v>
      </c>
      <c r="B16995" s="2" t="s">
        <v>124</v>
      </c>
      <c r="C16995" s="2" t="s">
        <v>47</v>
      </c>
      <c r="D16995" s="2" t="s">
        <v>10</v>
      </c>
      <c r="E16995" s="2" t="s">
        <v>74</v>
      </c>
      <c r="F16995" s="2" t="s">
        <v>976</v>
      </c>
      <c r="G16995" s="14" t="n">
        <v>9.5</v>
      </c>
      <c r="H16995" s="14" t="n">
        <v>11.45</v>
      </c>
      <c r="I16995" s="14" t="n">
        <v>14.5</v>
      </c>
      <c r="J16995" s="23" t="n">
        <f aca="false">IF(AND(E16995="Priority",ISNUMBER('Cost model'!N662)),'Cost model'!N662,'Cost model'!M662)</f>
        <v>13.5</v>
      </c>
      <c r="K16995" s="14" t="n">
        <f aca="false">J16995-H16995</f>
        <v>2.05</v>
      </c>
      <c r="L16995" s="14" t="n">
        <f aca="false">G16995-H16995</f>
        <v>-1.95</v>
      </c>
    </row>
    <row r="16996" customFormat="false" ht="15" hidden="false" customHeight="false" outlineLevel="0" collapsed="false">
      <c r="A16996" s="2" t="s">
        <v>142</v>
      </c>
      <c r="B16996" s="2" t="s">
        <v>142</v>
      </c>
      <c r="C16996" s="2" t="s">
        <v>47</v>
      </c>
      <c r="D16996" s="2" t="s">
        <v>12</v>
      </c>
      <c r="E16996" s="2" t="s">
        <v>74</v>
      </c>
      <c r="F16996" s="2" t="s">
        <v>977</v>
      </c>
      <c r="G16996" s="14" t="n">
        <v>9.5</v>
      </c>
      <c r="H16996" s="14" t="n">
        <v>34.21</v>
      </c>
      <c r="I16996" s="14" t="n">
        <v>9.5</v>
      </c>
      <c r="J16996" s="23" t="n">
        <f aca="false">IF(AND(E16996="Priority",ISNUMBER('Cost model'!N635)),'Cost model'!N635,'Cost model'!M635)</f>
        <v>30.5</v>
      </c>
      <c r="K16996" s="14" t="n">
        <f aca="false">J16996-H16996</f>
        <v>-3.71</v>
      </c>
      <c r="L16996" s="14" t="n">
        <f aca="false">G16996-H16996</f>
        <v>-24.71</v>
      </c>
    </row>
    <row r="16997" customFormat="false" ht="15" hidden="false" customHeight="false" outlineLevel="0" collapsed="false">
      <c r="A16997" s="2" t="s">
        <v>142</v>
      </c>
      <c r="B16997" s="2" t="s">
        <v>142</v>
      </c>
      <c r="C16997" s="2" t="s">
        <v>48</v>
      </c>
      <c r="D16997" s="2" t="s">
        <v>10</v>
      </c>
      <c r="E16997" s="2" t="s">
        <v>74</v>
      </c>
      <c r="F16997" s="2" t="s">
        <v>977</v>
      </c>
      <c r="G16997" s="14" t="n">
        <v>12.5</v>
      </c>
      <c r="H16997" s="14" t="n">
        <v>18.82</v>
      </c>
      <c r="I16997" s="14" t="n">
        <v>12.5</v>
      </c>
      <c r="J16997" s="23" t="n">
        <f aca="false">IF(AND(E16997="Priority",ISNUMBER('Cost model'!N633)),'Cost model'!N633,'Cost model'!M633)</f>
        <v>11.5</v>
      </c>
      <c r="K16997" s="14" t="n">
        <f aca="false">J16997-H16997</f>
        <v>-7.32</v>
      </c>
      <c r="L16997" s="14" t="n">
        <f aca="false">G16997-H16997</f>
        <v>-6.32</v>
      </c>
    </row>
    <row r="16998" customFormat="false" ht="15" hidden="false" customHeight="false" outlineLevel="0" collapsed="false">
      <c r="A16998" s="2" t="s">
        <v>205</v>
      </c>
      <c r="B16998" s="2" t="s">
        <v>205</v>
      </c>
      <c r="C16998" s="2" t="s">
        <v>48</v>
      </c>
      <c r="D16998" s="2" t="s">
        <v>10</v>
      </c>
      <c r="E16998" s="2" t="s">
        <v>74</v>
      </c>
      <c r="F16998" s="2" t="s">
        <v>977</v>
      </c>
      <c r="G16998" s="14" t="n">
        <v>24.5</v>
      </c>
      <c r="H16998" s="14" t="n">
        <v>13.34</v>
      </c>
      <c r="I16998" s="14" t="n">
        <v>12.5</v>
      </c>
      <c r="J16998" s="23" t="n">
        <f aca="false">IF(AND(E16998="Priority",ISNUMBER('Cost model'!N528)),'Cost model'!N528,'Cost model'!M528)</f>
        <v>13.5</v>
      </c>
      <c r="K16998" s="14" t="n">
        <f aca="false">J16998-H16998</f>
        <v>0.16</v>
      </c>
      <c r="L16998" s="14" t="n">
        <f aca="false">G16998-H16998</f>
        <v>11.16</v>
      </c>
    </row>
    <row r="16999" customFormat="false" ht="15" hidden="false" customHeight="false" outlineLevel="0" collapsed="false">
      <c r="A16999" s="2" t="s">
        <v>174</v>
      </c>
      <c r="B16999" s="2" t="s">
        <v>174</v>
      </c>
      <c r="C16999" s="2" t="s">
        <v>47</v>
      </c>
      <c r="D16999" s="2" t="s">
        <v>13</v>
      </c>
      <c r="E16999" s="2" t="s">
        <v>74</v>
      </c>
      <c r="F16999" s="2" t="s">
        <v>977</v>
      </c>
      <c r="G16999" s="14" t="n">
        <v>19</v>
      </c>
      <c r="H16999" s="14" t="n">
        <v>64.34</v>
      </c>
      <c r="I16999" s="14" t="n">
        <v>19</v>
      </c>
      <c r="J16999" s="23" t="n">
        <f aca="false">IF(AND(E16999="Priority",ISNUMBER('Cost model'!N173)),'Cost model'!N173,'Cost model'!M173)</f>
        <v>60</v>
      </c>
      <c r="K16999" s="14" t="n">
        <f aca="false">J16999-H16999</f>
        <v>-4.34</v>
      </c>
      <c r="L16999" s="14" t="n">
        <f aca="false">G16999-H16999</f>
        <v>-45.34</v>
      </c>
    </row>
    <row r="17000" customFormat="false" ht="15" hidden="false" customHeight="false" outlineLevel="0" collapsed="false">
      <c r="A17000" s="2" t="s">
        <v>142</v>
      </c>
      <c r="B17000" s="2" t="s">
        <v>174</v>
      </c>
      <c r="C17000" s="2" t="s">
        <v>47</v>
      </c>
      <c r="D17000" s="2" t="s">
        <v>10</v>
      </c>
      <c r="E17000" s="2" t="s">
        <v>74</v>
      </c>
      <c r="F17000" s="2" t="s">
        <v>976</v>
      </c>
      <c r="G17000" s="14" t="n">
        <v>9.5</v>
      </c>
      <c r="H17000" s="14" t="n">
        <v>5.61</v>
      </c>
      <c r="I17000" s="14" t="n">
        <v>14.5</v>
      </c>
      <c r="J17000" s="23" t="n">
        <f aca="false">IF(AND(E17000="Priority",ISNUMBER('Cost model'!N692)),'Cost model'!N692,'Cost model'!M692)</f>
        <v>9.5</v>
      </c>
      <c r="K17000" s="14" t="n">
        <f aca="false">J17000-H17000</f>
        <v>3.89</v>
      </c>
      <c r="L17000" s="14" t="n">
        <f aca="false">G17000-H17000</f>
        <v>3.89</v>
      </c>
    </row>
    <row r="17001" customFormat="false" ht="15" hidden="false" customHeight="false" outlineLevel="0" collapsed="false">
      <c r="A17001" s="2" t="s">
        <v>174</v>
      </c>
      <c r="B17001" s="2" t="s">
        <v>142</v>
      </c>
      <c r="C17001" s="2" t="s">
        <v>47</v>
      </c>
      <c r="D17001" s="2" t="s">
        <v>12</v>
      </c>
      <c r="E17001" s="2" t="s">
        <v>83</v>
      </c>
      <c r="F17001" s="2" t="s">
        <v>976</v>
      </c>
      <c r="G17001" s="14" t="n">
        <v>19.5</v>
      </c>
      <c r="H17001" s="14" t="n">
        <v>26.02</v>
      </c>
      <c r="I17001" s="14" t="n">
        <v>19.5</v>
      </c>
      <c r="J17001" s="23" t="n">
        <f aca="false">IF(AND(E17001="Priority",ISNUMBER('Cost model'!N125)),'Cost model'!N125,'Cost model'!M125)</f>
        <v>55</v>
      </c>
      <c r="K17001" s="14" t="n">
        <f aca="false">J17001-H17001</f>
        <v>28.98</v>
      </c>
      <c r="L17001" s="14" t="n">
        <f aca="false">G17001-H17001</f>
        <v>-6.52</v>
      </c>
    </row>
    <row r="17002" customFormat="false" ht="15" hidden="false" customHeight="false" outlineLevel="0" collapsed="false">
      <c r="A17002" s="2" t="s">
        <v>174</v>
      </c>
      <c r="B17002" s="2" t="s">
        <v>124</v>
      </c>
      <c r="C17002" s="2" t="s">
        <v>48</v>
      </c>
      <c r="D17002" s="2" t="s">
        <v>13</v>
      </c>
      <c r="E17002" s="2" t="s">
        <v>74</v>
      </c>
      <c r="F17002" s="2" t="s">
        <v>976</v>
      </c>
      <c r="G17002" s="14" t="n">
        <v>24.5</v>
      </c>
      <c r="H17002" s="14" t="n">
        <v>104.67</v>
      </c>
      <c r="I17002" s="14" t="n">
        <v>24.5</v>
      </c>
      <c r="J17002" s="23" t="n">
        <f aca="false">IF(AND(E17002="Priority",ISNUMBER('Cost model'!N114)),'Cost model'!N114,'Cost model'!M114)</f>
        <v>80</v>
      </c>
      <c r="K17002" s="14" t="n">
        <f aca="false">J17002-H17002</f>
        <v>-24.67</v>
      </c>
      <c r="L17002" s="14" t="n">
        <f aca="false">G17002-H17002</f>
        <v>-80.17</v>
      </c>
    </row>
    <row r="17003" customFormat="false" ht="15" hidden="false" customHeight="false" outlineLevel="0" collapsed="false">
      <c r="A17003" s="2" t="s">
        <v>124</v>
      </c>
      <c r="B17003" s="2" t="s">
        <v>174</v>
      </c>
      <c r="C17003" s="2" t="s">
        <v>48</v>
      </c>
      <c r="D17003" s="2" t="s">
        <v>10</v>
      </c>
      <c r="E17003" s="2" t="s">
        <v>74</v>
      </c>
      <c r="F17003" s="2" t="s">
        <v>976</v>
      </c>
      <c r="G17003" s="14" t="n">
        <v>12.5</v>
      </c>
      <c r="H17003" s="14" t="n">
        <v>16.59</v>
      </c>
      <c r="I17003" s="14" t="n">
        <v>14.5</v>
      </c>
      <c r="J17003" s="23" t="n">
        <f aca="false">IF(AND(E17003="Priority",ISNUMBER('Cost model'!N363)),'Cost model'!N363,'Cost model'!M363)</f>
        <v>15.5</v>
      </c>
      <c r="K17003" s="14" t="n">
        <f aca="false">J17003-H17003</f>
        <v>-1.09</v>
      </c>
      <c r="L17003" s="14" t="n">
        <f aca="false">G17003-H17003</f>
        <v>-4.09</v>
      </c>
    </row>
    <row r="17004" customFormat="false" ht="15" hidden="false" customHeight="false" outlineLevel="0" collapsed="false">
      <c r="A17004" s="2" t="s">
        <v>124</v>
      </c>
      <c r="B17004" s="2" t="s">
        <v>124</v>
      </c>
      <c r="C17004" s="2" t="s">
        <v>48</v>
      </c>
      <c r="D17004" s="2" t="s">
        <v>12</v>
      </c>
      <c r="E17004" s="2" t="s">
        <v>83</v>
      </c>
      <c r="F17004" s="2" t="s">
        <v>977</v>
      </c>
      <c r="G17004" s="14" t="n">
        <v>19.5</v>
      </c>
      <c r="H17004" s="14" t="n">
        <v>44.2</v>
      </c>
      <c r="I17004" s="14" t="n">
        <v>19.5</v>
      </c>
      <c r="J17004" s="23" t="n">
        <f aca="false">IF(AND(E17004="Priority",ISNUMBER('Cost model'!N321)),'Cost model'!N321,'Cost model'!M321)</f>
        <v>55</v>
      </c>
      <c r="K17004" s="14" t="n">
        <f aca="false">J17004-H17004</f>
        <v>10.8</v>
      </c>
      <c r="L17004" s="14" t="n">
        <f aca="false">G17004-H17004</f>
        <v>-24.7</v>
      </c>
    </row>
    <row r="17005" customFormat="false" ht="15" hidden="false" customHeight="false" outlineLevel="0" collapsed="false">
      <c r="A17005" s="2" t="s">
        <v>174</v>
      </c>
      <c r="B17005" s="2" t="s">
        <v>158</v>
      </c>
      <c r="C17005" s="2" t="s">
        <v>47</v>
      </c>
      <c r="D17005" s="2" t="s">
        <v>12</v>
      </c>
      <c r="E17005" s="2" t="s">
        <v>74</v>
      </c>
      <c r="F17005" s="2" t="s">
        <v>976</v>
      </c>
      <c r="G17005" s="14" t="n">
        <v>9.5</v>
      </c>
      <c r="H17005" s="14" t="n">
        <v>49.6</v>
      </c>
      <c r="I17005" s="14" t="n">
        <v>19.5</v>
      </c>
      <c r="J17005" s="23" t="n">
        <f aca="false">IF(AND(E17005="Priority",ISNUMBER('Cost model'!N140)),'Cost model'!N140,'Cost model'!M140)</f>
        <v>40</v>
      </c>
      <c r="K17005" s="14" t="n">
        <f aca="false">J17005-H17005</f>
        <v>-9.6</v>
      </c>
      <c r="L17005" s="14" t="n">
        <f aca="false">G17005-H17005</f>
        <v>-40.1</v>
      </c>
    </row>
    <row r="17006" customFormat="false" ht="15" hidden="false" customHeight="false" outlineLevel="0" collapsed="false">
      <c r="A17006" s="2" t="s">
        <v>124</v>
      </c>
      <c r="B17006" s="2" t="s">
        <v>124</v>
      </c>
      <c r="C17006" s="2" t="s">
        <v>47</v>
      </c>
      <c r="D17006" s="2" t="s">
        <v>10</v>
      </c>
      <c r="E17006" s="2" t="s">
        <v>74</v>
      </c>
      <c r="F17006" s="2" t="s">
        <v>977</v>
      </c>
      <c r="G17006" s="14" t="n">
        <v>9.5</v>
      </c>
      <c r="H17006" s="14" t="n">
        <v>7.3</v>
      </c>
      <c r="I17006" s="14" t="n">
        <v>9.5</v>
      </c>
      <c r="J17006" s="23" t="n">
        <f aca="false">IF(AND(E17006="Priority",ISNUMBER('Cost model'!N317)),'Cost model'!N317,'Cost model'!M317)</f>
        <v>10.5</v>
      </c>
      <c r="K17006" s="14" t="n">
        <f aca="false">J17006-H17006</f>
        <v>3.2</v>
      </c>
      <c r="L17006" s="14" t="n">
        <f aca="false">G17006-H17006</f>
        <v>2.2</v>
      </c>
    </row>
    <row r="17007" customFormat="false" ht="15" hidden="false" customHeight="false" outlineLevel="0" collapsed="false">
      <c r="A17007" s="2" t="s">
        <v>124</v>
      </c>
      <c r="B17007" s="2" t="s">
        <v>124</v>
      </c>
      <c r="C17007" s="2" t="s">
        <v>49</v>
      </c>
      <c r="D17007" s="2" t="s">
        <v>12</v>
      </c>
      <c r="E17007" s="2" t="s">
        <v>74</v>
      </c>
      <c r="F17007" s="2" t="s">
        <v>977</v>
      </c>
      <c r="G17007" s="14" t="n">
        <v>19.5</v>
      </c>
      <c r="H17007" s="14" t="n">
        <v>61.46</v>
      </c>
      <c r="I17007" s="14" t="n">
        <v>19.5</v>
      </c>
      <c r="J17007" s="23" t="n">
        <f aca="false">IF(AND(E17007="Priority",ISNUMBER('Cost model'!N322)),'Cost model'!N322,'Cost model'!M322)</f>
        <v>50</v>
      </c>
      <c r="K17007" s="14" t="n">
        <f aca="false">J17007-H17007</f>
        <v>-11.46</v>
      </c>
      <c r="L17007" s="14" t="n">
        <f aca="false">G17007-H17007</f>
        <v>-41.96</v>
      </c>
    </row>
    <row r="17008" customFormat="false" ht="15" hidden="false" customHeight="false" outlineLevel="0" collapsed="false">
      <c r="A17008" s="2" t="s">
        <v>142</v>
      </c>
      <c r="B17008" s="2" t="s">
        <v>124</v>
      </c>
      <c r="C17008" s="2" t="s">
        <v>47</v>
      </c>
      <c r="D17008" s="2" t="s">
        <v>10</v>
      </c>
      <c r="E17008" s="2" t="s">
        <v>74</v>
      </c>
      <c r="F17008" s="2" t="s">
        <v>976</v>
      </c>
      <c r="G17008" s="14" t="n">
        <v>14.5</v>
      </c>
      <c r="H17008" s="14" t="n">
        <v>27.7</v>
      </c>
      <c r="I17008" s="14" t="n">
        <v>14.5</v>
      </c>
      <c r="J17008" s="23" t="n">
        <f aca="false">IF(AND(E17008="Priority",ISNUMBER('Cost model'!N662)),'Cost model'!N662,'Cost model'!M662)</f>
        <v>13.5</v>
      </c>
      <c r="K17008" s="14" t="n">
        <f aca="false">J17008-H17008</f>
        <v>-14.2</v>
      </c>
      <c r="L17008" s="14" t="n">
        <f aca="false">G17008-H17008</f>
        <v>-13.2</v>
      </c>
    </row>
    <row r="17009" customFormat="false" ht="15" hidden="false" customHeight="false" outlineLevel="0" collapsed="false">
      <c r="A17009" s="2" t="s">
        <v>221</v>
      </c>
      <c r="B17009" s="2" t="s">
        <v>158</v>
      </c>
      <c r="C17009" s="2" t="s">
        <v>49</v>
      </c>
      <c r="D17009" s="2" t="s">
        <v>14</v>
      </c>
      <c r="E17009" s="2" t="s">
        <v>74</v>
      </c>
      <c r="F17009" s="2" t="s">
        <v>976</v>
      </c>
      <c r="G17009" s="14" t="n">
        <v>125</v>
      </c>
      <c r="H17009" s="14" t="n">
        <v>351.67</v>
      </c>
      <c r="I17009" s="14" t="n">
        <v>195</v>
      </c>
      <c r="J17009" s="23" t="n">
        <f aca="false">IF(AND(E17009="Priority",ISNUMBER('Cost model'!N763)),'Cost model'!N763,'Cost model'!M763)</f>
        <v>255</v>
      </c>
      <c r="K17009" s="14" t="n">
        <f aca="false">J17009-H17009</f>
        <v>-96.67</v>
      </c>
      <c r="L17009" s="14" t="n">
        <f aca="false">G17009-H17009</f>
        <v>-226.67</v>
      </c>
    </row>
    <row r="17010" customFormat="false" ht="15" hidden="false" customHeight="false" outlineLevel="0" collapsed="false">
      <c r="A17010" s="2" t="s">
        <v>174</v>
      </c>
      <c r="B17010" s="2" t="s">
        <v>124</v>
      </c>
      <c r="C17010" s="2" t="s">
        <v>47</v>
      </c>
      <c r="D17010" s="2" t="s">
        <v>10</v>
      </c>
      <c r="E17010" s="2" t="s">
        <v>83</v>
      </c>
      <c r="F17010" s="2" t="s">
        <v>976</v>
      </c>
      <c r="G17010" s="14" t="n">
        <v>14.5</v>
      </c>
      <c r="H17010" s="14" t="n">
        <v>26.02</v>
      </c>
      <c r="I17010" s="14" t="n">
        <v>14.5</v>
      </c>
      <c r="J17010" s="23" t="n">
        <f aca="false">IF(AND(E17010="Priority",ISNUMBER('Cost model'!N107)),'Cost model'!N107,'Cost model'!M107)</f>
        <v>17.5</v>
      </c>
      <c r="K17010" s="14" t="n">
        <f aca="false">J17010-H17010</f>
        <v>-8.52</v>
      </c>
      <c r="L17010" s="14" t="n">
        <f aca="false">G17010-H17010</f>
        <v>-11.52</v>
      </c>
    </row>
    <row r="17011" customFormat="false" ht="15" hidden="false" customHeight="false" outlineLevel="0" collapsed="false">
      <c r="A17011" s="2" t="s">
        <v>142</v>
      </c>
      <c r="B17011" s="2" t="s">
        <v>142</v>
      </c>
      <c r="C17011" s="2" t="s">
        <v>48</v>
      </c>
      <c r="D17011" s="2" t="s">
        <v>14</v>
      </c>
      <c r="E17011" s="2" t="s">
        <v>74</v>
      </c>
      <c r="F17011" s="2" t="s">
        <v>977</v>
      </c>
      <c r="G17011" s="14" t="n">
        <v>45</v>
      </c>
      <c r="H17011" s="14" t="n">
        <v>71.05</v>
      </c>
      <c r="I17011" s="14" t="n">
        <v>45</v>
      </c>
      <c r="J17011" s="23" t="n">
        <f aca="false">IF(AND(E17011="Priority",ISNUMBER('Cost model'!N642)),'Cost model'!N642,'Cost model'!M642)</f>
        <v>90</v>
      </c>
      <c r="K17011" s="14" t="n">
        <f aca="false">J17011-H17011</f>
        <v>18.95</v>
      </c>
      <c r="L17011" s="14" t="n">
        <f aca="false">G17011-H17011</f>
        <v>-26.05</v>
      </c>
    </row>
    <row r="17012" customFormat="false" ht="15" hidden="false" customHeight="false" outlineLevel="0" collapsed="false">
      <c r="A17012" s="2" t="s">
        <v>142</v>
      </c>
      <c r="B17012" s="2" t="s">
        <v>174</v>
      </c>
      <c r="C17012" s="2" t="s">
        <v>49</v>
      </c>
      <c r="D17012" s="2" t="s">
        <v>12</v>
      </c>
      <c r="E17012" s="2" t="s">
        <v>74</v>
      </c>
      <c r="F17012" s="2" t="s">
        <v>976</v>
      </c>
      <c r="G17012" s="14" t="n">
        <v>19.5</v>
      </c>
      <c r="H17012" s="14" t="n">
        <v>59.57</v>
      </c>
      <c r="I17012" s="14" t="n">
        <v>19.5</v>
      </c>
      <c r="J17012" s="23" t="n">
        <f aca="false">IF(AND(E17012="Priority",ISNUMBER('Cost model'!N697)),'Cost model'!N697,'Cost model'!M697)</f>
        <v>55</v>
      </c>
      <c r="K17012" s="14" t="n">
        <f aca="false">J17012-H17012</f>
        <v>-4.57</v>
      </c>
      <c r="L17012" s="14" t="n">
        <f aca="false">G17012-H17012</f>
        <v>-40.07</v>
      </c>
    </row>
    <row r="17013" customFormat="false" ht="15" hidden="false" customHeight="false" outlineLevel="0" collapsed="false">
      <c r="A17013" s="2" t="s">
        <v>124</v>
      </c>
      <c r="B17013" s="2" t="s">
        <v>124</v>
      </c>
      <c r="C17013" s="2" t="s">
        <v>48</v>
      </c>
      <c r="D17013" s="2" t="s">
        <v>12</v>
      </c>
      <c r="E17013" s="2" t="s">
        <v>74</v>
      </c>
      <c r="F17013" s="2" t="s">
        <v>977</v>
      </c>
      <c r="G17013" s="14" t="n">
        <v>12.5</v>
      </c>
      <c r="H17013" s="14" t="n">
        <v>55.77</v>
      </c>
      <c r="I17013" s="14" t="n">
        <v>12.5</v>
      </c>
      <c r="J17013" s="23" t="n">
        <f aca="false">IF(AND(E17013="Priority",ISNUMBER('Cost model'!N321)),'Cost model'!N321,'Cost model'!M321)</f>
        <v>40</v>
      </c>
      <c r="K17013" s="14" t="n">
        <f aca="false">J17013-H17013</f>
        <v>-15.77</v>
      </c>
      <c r="L17013" s="14" t="n">
        <f aca="false">G17013-H17013</f>
        <v>-43.27</v>
      </c>
    </row>
    <row r="17014" customFormat="false" ht="15" hidden="false" customHeight="false" outlineLevel="0" collapsed="false">
      <c r="A17014" s="2" t="s">
        <v>221</v>
      </c>
      <c r="B17014" s="2" t="s">
        <v>221</v>
      </c>
      <c r="C17014" s="2" t="s">
        <v>49</v>
      </c>
      <c r="D17014" s="2" t="s">
        <v>10</v>
      </c>
      <c r="E17014" s="2" t="s">
        <v>83</v>
      </c>
      <c r="F17014" s="2" t="s">
        <v>977</v>
      </c>
      <c r="G17014" s="14" t="n">
        <v>24.5</v>
      </c>
      <c r="H17014" s="14" t="n">
        <v>27.37</v>
      </c>
      <c r="I17014" s="14" t="n">
        <v>24.5</v>
      </c>
      <c r="J17014" s="23" t="n">
        <f aca="false">IF(AND(E17014="Priority",ISNUMBER('Cost model'!N739)),'Cost model'!N739,'Cost model'!M739)</f>
        <v>23.5</v>
      </c>
      <c r="K17014" s="14" t="n">
        <f aca="false">J17014-H17014</f>
        <v>-3.87</v>
      </c>
      <c r="L17014" s="14" t="n">
        <f aca="false">G17014-H17014</f>
        <v>-2.87</v>
      </c>
    </row>
    <row r="17015" customFormat="false" ht="15" hidden="false" customHeight="false" outlineLevel="0" collapsed="false">
      <c r="A17015" s="2" t="s">
        <v>174</v>
      </c>
      <c r="B17015" s="2" t="s">
        <v>124</v>
      </c>
      <c r="C17015" s="2" t="s">
        <v>48</v>
      </c>
      <c r="D17015" s="2" t="s">
        <v>10</v>
      </c>
      <c r="E17015" s="2" t="s">
        <v>74</v>
      </c>
      <c r="F17015" s="2" t="s">
        <v>976</v>
      </c>
      <c r="G17015" s="14" t="n">
        <v>12.5</v>
      </c>
      <c r="H17015" s="14" t="n">
        <v>12.2</v>
      </c>
      <c r="I17015" s="14" t="n">
        <v>12.5</v>
      </c>
      <c r="J17015" s="23" t="n">
        <f aca="false">IF(AND(E17015="Priority",ISNUMBER('Cost model'!N108)),'Cost model'!N108,'Cost model'!M108)</f>
        <v>15.5</v>
      </c>
      <c r="K17015" s="14" t="n">
        <f aca="false">J17015-H17015</f>
        <v>3.3</v>
      </c>
      <c r="L17015" s="14" t="n">
        <f aca="false">G17015-H17015</f>
        <v>0.300000000000001</v>
      </c>
    </row>
    <row r="17016" customFormat="false" ht="15" hidden="false" customHeight="false" outlineLevel="0" collapsed="false">
      <c r="A17016" s="2" t="s">
        <v>174</v>
      </c>
      <c r="B17016" s="2" t="s">
        <v>124</v>
      </c>
      <c r="C17016" s="2" t="s">
        <v>47</v>
      </c>
      <c r="D17016" s="2" t="s">
        <v>10</v>
      </c>
      <c r="E17016" s="2" t="s">
        <v>74</v>
      </c>
      <c r="F17016" s="2" t="s">
        <v>976</v>
      </c>
      <c r="G17016" s="14" t="n">
        <v>9.5</v>
      </c>
      <c r="H17016" s="14" t="n">
        <v>8.24</v>
      </c>
      <c r="I17016" s="14" t="n">
        <v>9.5</v>
      </c>
      <c r="J17016" s="23" t="n">
        <f aca="false">IF(AND(E17016="Priority",ISNUMBER('Cost model'!N107)),'Cost model'!N107,'Cost model'!M107)</f>
        <v>12.5</v>
      </c>
      <c r="K17016" s="14" t="n">
        <f aca="false">J17016-H17016</f>
        <v>4.26</v>
      </c>
      <c r="L17016" s="14" t="n">
        <f aca="false">G17016-H17016</f>
        <v>1.26</v>
      </c>
    </row>
    <row r="17017" customFormat="false" ht="15" hidden="false" customHeight="false" outlineLevel="0" collapsed="false">
      <c r="A17017" s="2" t="s">
        <v>221</v>
      </c>
      <c r="B17017" s="2" t="s">
        <v>221</v>
      </c>
      <c r="C17017" s="2" t="s">
        <v>49</v>
      </c>
      <c r="D17017" s="2" t="s">
        <v>12</v>
      </c>
      <c r="E17017" s="2" t="s">
        <v>74</v>
      </c>
      <c r="F17017" s="2" t="s">
        <v>977</v>
      </c>
      <c r="G17017" s="14" t="n">
        <v>19.5</v>
      </c>
      <c r="H17017" s="14" t="n">
        <v>21.34</v>
      </c>
      <c r="I17017" s="14" t="n">
        <v>19.5</v>
      </c>
      <c r="J17017" s="23" t="n">
        <f aca="false">IF(AND(E17017="Priority",ISNUMBER('Cost model'!N742)),'Cost model'!N742,'Cost model'!M742)</f>
        <v>60</v>
      </c>
      <c r="K17017" s="14" t="n">
        <f aca="false">J17017-H17017</f>
        <v>38.66</v>
      </c>
      <c r="L17017" s="14" t="n">
        <f aca="false">G17017-H17017</f>
        <v>-1.84</v>
      </c>
    </row>
    <row r="17018" customFormat="false" ht="15" hidden="false" customHeight="false" outlineLevel="0" collapsed="false">
      <c r="A17018" s="2" t="s">
        <v>142</v>
      </c>
      <c r="B17018" s="2" t="s">
        <v>142</v>
      </c>
      <c r="C17018" s="2" t="s">
        <v>47</v>
      </c>
      <c r="D17018" s="2" t="s">
        <v>13</v>
      </c>
      <c r="E17018" s="2" t="s">
        <v>74</v>
      </c>
      <c r="F17018" s="2" t="s">
        <v>977</v>
      </c>
      <c r="G17018" s="14" t="n">
        <v>19</v>
      </c>
      <c r="H17018" s="14" t="n">
        <v>25.76</v>
      </c>
      <c r="I17018" s="14" t="n">
        <v>19</v>
      </c>
      <c r="J17018" s="23" t="n">
        <f aca="false">IF(AND(E17018="Priority",ISNUMBER('Cost model'!N638)),'Cost model'!N638,'Cost model'!M638)</f>
        <v>50</v>
      </c>
      <c r="K17018" s="14" t="n">
        <f aca="false">J17018-H17018</f>
        <v>24.24</v>
      </c>
      <c r="L17018" s="14" t="n">
        <f aca="false">G17018-H17018</f>
        <v>-6.76</v>
      </c>
    </row>
    <row r="17019" customFormat="false" ht="15" hidden="false" customHeight="false" outlineLevel="0" collapsed="false">
      <c r="A17019" s="2" t="s">
        <v>124</v>
      </c>
      <c r="B17019" s="2" t="s">
        <v>124</v>
      </c>
      <c r="C17019" s="2" t="s">
        <v>48</v>
      </c>
      <c r="D17019" s="2" t="s">
        <v>13</v>
      </c>
      <c r="E17019" s="2" t="s">
        <v>83</v>
      </c>
      <c r="F17019" s="2" t="s">
        <v>977</v>
      </c>
      <c r="G17019" s="14" t="n">
        <v>45</v>
      </c>
      <c r="H17019" s="14" t="n">
        <v>75.04</v>
      </c>
      <c r="I17019" s="14" t="n">
        <v>45</v>
      </c>
      <c r="J17019" s="23" t="n">
        <f aca="false">IF(AND(E17019="Priority",ISNUMBER('Cost model'!N324)),'Cost model'!N324,'Cost model'!M324)</f>
        <v>115</v>
      </c>
      <c r="K17019" s="14" t="n">
        <f aca="false">J17019-H17019</f>
        <v>39.96</v>
      </c>
      <c r="L17019" s="14" t="n">
        <f aca="false">G17019-H17019</f>
        <v>-30.04</v>
      </c>
    </row>
    <row r="17020" customFormat="false" ht="15" hidden="false" customHeight="false" outlineLevel="0" collapsed="false">
      <c r="A17020" s="2" t="s">
        <v>342</v>
      </c>
      <c r="B17020" s="2" t="s">
        <v>158</v>
      </c>
      <c r="C17020" s="2" t="s">
        <v>49</v>
      </c>
      <c r="D17020" s="2" t="s">
        <v>10</v>
      </c>
      <c r="E17020" s="2" t="s">
        <v>74</v>
      </c>
      <c r="F17020" s="2" t="s">
        <v>976</v>
      </c>
      <c r="G17020" s="14" t="n">
        <v>19.5</v>
      </c>
      <c r="H17020" s="14" t="n">
        <v>20.27</v>
      </c>
      <c r="I17020" s="14" t="n">
        <v>19.5</v>
      </c>
      <c r="J17020" s="23" t="n">
        <f aca="false">IF(AND(E17020="Priority",ISNUMBER('Cost model'!N214)),'Cost model'!N214,'Cost model'!M214)</f>
        <v>24.5</v>
      </c>
      <c r="K17020" s="14" t="n">
        <f aca="false">J17020-H17020</f>
        <v>4.23</v>
      </c>
      <c r="L17020" s="14" t="n">
        <f aca="false">G17020-H17020</f>
        <v>-0.77</v>
      </c>
    </row>
    <row r="17021" customFormat="false" ht="15" hidden="false" customHeight="false" outlineLevel="0" collapsed="false">
      <c r="A17021" s="2" t="s">
        <v>174</v>
      </c>
      <c r="B17021" s="2" t="s">
        <v>174</v>
      </c>
      <c r="C17021" s="2" t="s">
        <v>49</v>
      </c>
      <c r="D17021" s="2" t="s">
        <v>12</v>
      </c>
      <c r="E17021" s="2" t="s">
        <v>83</v>
      </c>
      <c r="F17021" s="2" t="s">
        <v>977</v>
      </c>
      <c r="G17021" s="14" t="n">
        <v>29.5</v>
      </c>
      <c r="H17021" s="14" t="n">
        <v>47.45</v>
      </c>
      <c r="I17021" s="14" t="n">
        <v>29.5</v>
      </c>
      <c r="J17021" s="23" t="n">
        <f aca="false">IF(AND(E17021="Priority",ISNUMBER('Cost model'!N172)),'Cost model'!N172,'Cost model'!M172)</f>
        <v>60</v>
      </c>
      <c r="K17021" s="14" t="n">
        <f aca="false">J17021-H17021</f>
        <v>12.55</v>
      </c>
      <c r="L17021" s="14" t="n">
        <f aca="false">G17021-H17021</f>
        <v>-17.95</v>
      </c>
    </row>
    <row r="17022" customFormat="false" ht="15" hidden="false" customHeight="false" outlineLevel="0" collapsed="false">
      <c r="A17022" s="2" t="s">
        <v>124</v>
      </c>
      <c r="B17022" s="2" t="s">
        <v>124</v>
      </c>
      <c r="C17022" s="2" t="s">
        <v>47</v>
      </c>
      <c r="D17022" s="2" t="s">
        <v>12</v>
      </c>
      <c r="E17022" s="2" t="s">
        <v>74</v>
      </c>
      <c r="F17022" s="2" t="s">
        <v>977</v>
      </c>
      <c r="G17022" s="14" t="n">
        <v>9.5</v>
      </c>
      <c r="H17022" s="14" t="n">
        <v>9.03</v>
      </c>
      <c r="I17022" s="14" t="n">
        <v>9.5</v>
      </c>
      <c r="J17022" s="23" t="n">
        <f aca="false">IF(AND(E17022="Priority",ISNUMBER('Cost model'!N320)),'Cost model'!N320,'Cost model'!M320)</f>
        <v>24.5</v>
      </c>
      <c r="K17022" s="14" t="n">
        <f aca="false">J17022-H17022</f>
        <v>15.47</v>
      </c>
      <c r="L17022" s="14" t="n">
        <f aca="false">G17022-H17022</f>
        <v>0.470000000000001</v>
      </c>
    </row>
    <row r="17023" customFormat="false" ht="15" hidden="false" customHeight="false" outlineLevel="0" collapsed="false">
      <c r="A17023" s="2" t="s">
        <v>124</v>
      </c>
      <c r="B17023" s="2" t="s">
        <v>124</v>
      </c>
      <c r="C17023" s="2" t="s">
        <v>48</v>
      </c>
      <c r="D17023" s="2" t="s">
        <v>12</v>
      </c>
      <c r="E17023" s="2" t="s">
        <v>74</v>
      </c>
      <c r="F17023" s="2" t="s">
        <v>977</v>
      </c>
      <c r="G17023" s="14" t="n">
        <v>12.5</v>
      </c>
      <c r="H17023" s="14" t="n">
        <v>26.02</v>
      </c>
      <c r="I17023" s="14" t="n">
        <v>12.5</v>
      </c>
      <c r="J17023" s="23" t="n">
        <f aca="false">IF(AND(E17023="Priority",ISNUMBER('Cost model'!N321)),'Cost model'!N321,'Cost model'!M321)</f>
        <v>40</v>
      </c>
      <c r="K17023" s="14" t="n">
        <f aca="false">J17023-H17023</f>
        <v>13.98</v>
      </c>
      <c r="L17023" s="14" t="n">
        <f aca="false">G17023-H17023</f>
        <v>-13.52</v>
      </c>
    </row>
    <row r="17024" customFormat="false" ht="15" hidden="false" customHeight="false" outlineLevel="0" collapsed="false">
      <c r="A17024" s="2" t="s">
        <v>342</v>
      </c>
      <c r="B17024" s="2" t="s">
        <v>158</v>
      </c>
      <c r="C17024" s="2" t="s">
        <v>47</v>
      </c>
      <c r="D17024" s="2" t="s">
        <v>10</v>
      </c>
      <c r="E17024" s="2" t="s">
        <v>74</v>
      </c>
      <c r="F17024" s="2" t="s">
        <v>976</v>
      </c>
      <c r="G17024" s="14" t="n">
        <v>19.5</v>
      </c>
      <c r="H17024" s="14" t="n">
        <v>20.27</v>
      </c>
      <c r="I17024" s="14" t="n">
        <v>19.5</v>
      </c>
      <c r="J17024" s="23" t="n">
        <f aca="false">IF(AND(E17024="Priority",ISNUMBER('Cost model'!N212)),'Cost model'!N212,'Cost model'!M212)</f>
        <v>20.5</v>
      </c>
      <c r="K17024" s="14" t="n">
        <f aca="false">J17024-H17024</f>
        <v>0.23</v>
      </c>
      <c r="L17024" s="14" t="n">
        <f aca="false">G17024-H17024</f>
        <v>-0.77</v>
      </c>
    </row>
    <row r="17025" customFormat="false" ht="15" hidden="false" customHeight="false" outlineLevel="0" collapsed="false">
      <c r="A17025" s="2" t="s">
        <v>142</v>
      </c>
      <c r="B17025" s="2" t="s">
        <v>142</v>
      </c>
      <c r="C17025" s="2" t="s">
        <v>47</v>
      </c>
      <c r="D17025" s="2" t="s">
        <v>10</v>
      </c>
      <c r="E17025" s="2" t="s">
        <v>83</v>
      </c>
      <c r="F17025" s="2" t="s">
        <v>977</v>
      </c>
      <c r="G17025" s="14" t="n">
        <v>14.5</v>
      </c>
      <c r="H17025" s="14" t="n">
        <v>5.61</v>
      </c>
      <c r="I17025" s="14" t="n">
        <v>14.5</v>
      </c>
      <c r="J17025" s="23" t="n">
        <f aca="false">IF(AND(E17025="Priority",ISNUMBER('Cost model'!N632)),'Cost model'!N632,'Cost model'!M632)</f>
        <v>14.5</v>
      </c>
      <c r="K17025" s="14" t="n">
        <f aca="false">J17025-H17025</f>
        <v>8.89</v>
      </c>
      <c r="L17025" s="14" t="n">
        <f aca="false">G17025-H17025</f>
        <v>8.89</v>
      </c>
    </row>
    <row r="17026" customFormat="false" ht="15" hidden="false" customHeight="false" outlineLevel="0" collapsed="false">
      <c r="A17026" s="2" t="s">
        <v>158</v>
      </c>
      <c r="B17026" s="2" t="s">
        <v>158</v>
      </c>
      <c r="C17026" s="2" t="s">
        <v>49</v>
      </c>
      <c r="D17026" s="2" t="s">
        <v>12</v>
      </c>
      <c r="E17026" s="2" t="s">
        <v>74</v>
      </c>
      <c r="F17026" s="2" t="s">
        <v>977</v>
      </c>
      <c r="G17026" s="14" t="n">
        <v>19.5</v>
      </c>
      <c r="H17026" s="14" t="n">
        <v>28.19</v>
      </c>
      <c r="I17026" s="14" t="n">
        <v>19.5</v>
      </c>
      <c r="J17026" s="23" t="n">
        <f aca="false">IF(AND(E17026="Priority",ISNUMBER('Cost model'!N427)),'Cost model'!N427,'Cost model'!M427)</f>
        <v>28.5</v>
      </c>
      <c r="K17026" s="14" t="n">
        <f aca="false">J17026-H17026</f>
        <v>0.309999999999999</v>
      </c>
      <c r="L17026" s="14" t="n">
        <f aca="false">G17026-H17026</f>
        <v>-8.69</v>
      </c>
    </row>
    <row r="17027" customFormat="false" ht="15" hidden="false" customHeight="false" outlineLevel="0" collapsed="false">
      <c r="A17027" s="2" t="s">
        <v>142</v>
      </c>
      <c r="B17027" s="2" t="s">
        <v>174</v>
      </c>
      <c r="C17027" s="2" t="s">
        <v>47</v>
      </c>
      <c r="D17027" s="2" t="s">
        <v>10</v>
      </c>
      <c r="E17027" s="2" t="s">
        <v>74</v>
      </c>
      <c r="F17027" s="2" t="s">
        <v>976</v>
      </c>
      <c r="G17027" s="14" t="n">
        <v>9.5</v>
      </c>
      <c r="H17027" s="14" t="n">
        <v>60.7</v>
      </c>
      <c r="I17027" s="14" t="n">
        <v>14.5</v>
      </c>
      <c r="J17027" s="23" t="n">
        <f aca="false">IF(AND(E17027="Priority",ISNUMBER('Cost model'!N692)),'Cost model'!N692,'Cost model'!M692)</f>
        <v>9.5</v>
      </c>
      <c r="K17027" s="14" t="n">
        <f aca="false">J17027-H17027</f>
        <v>-51.2</v>
      </c>
      <c r="L17027" s="14" t="n">
        <f aca="false">G17027-H17027</f>
        <v>-51.2</v>
      </c>
    </row>
    <row r="17028" customFormat="false" ht="15" hidden="false" customHeight="false" outlineLevel="0" collapsed="false">
      <c r="A17028" s="2" t="s">
        <v>221</v>
      </c>
      <c r="B17028" s="2" t="s">
        <v>221</v>
      </c>
      <c r="C17028" s="2" t="s">
        <v>49</v>
      </c>
      <c r="D17028" s="2" t="s">
        <v>10</v>
      </c>
      <c r="E17028" s="2" t="s">
        <v>74</v>
      </c>
      <c r="F17028" s="2" t="s">
        <v>977</v>
      </c>
      <c r="G17028" s="14" t="n">
        <v>17.5</v>
      </c>
      <c r="H17028" s="14" t="n">
        <v>18.82</v>
      </c>
      <c r="I17028" s="14" t="n">
        <v>17.5</v>
      </c>
      <c r="J17028" s="23" t="n">
        <f aca="false">IF(AND(E17028="Priority",ISNUMBER('Cost model'!N739)),'Cost model'!N739,'Cost model'!M739)</f>
        <v>17.5</v>
      </c>
      <c r="K17028" s="14" t="n">
        <f aca="false">J17028-H17028</f>
        <v>-1.32</v>
      </c>
      <c r="L17028" s="14" t="n">
        <f aca="false">G17028-H17028</f>
        <v>-1.32</v>
      </c>
    </row>
    <row r="17029" customFormat="false" ht="15" hidden="false" customHeight="false" outlineLevel="0" collapsed="false">
      <c r="A17029" s="2" t="s">
        <v>158</v>
      </c>
      <c r="B17029" s="2" t="s">
        <v>158</v>
      </c>
      <c r="C17029" s="2" t="s">
        <v>47</v>
      </c>
      <c r="D17029" s="2" t="s">
        <v>13</v>
      </c>
      <c r="E17029" s="2" t="s">
        <v>74</v>
      </c>
      <c r="F17029" s="2" t="s">
        <v>977</v>
      </c>
      <c r="G17029" s="14" t="n">
        <v>19</v>
      </c>
      <c r="H17029" s="14" t="n">
        <v>46.77</v>
      </c>
      <c r="I17029" s="14" t="n">
        <v>19</v>
      </c>
      <c r="J17029" s="23" t="n">
        <f aca="false">IF(AND(E17029="Priority",ISNUMBER('Cost model'!N428)),'Cost model'!N428,'Cost model'!M428)</f>
        <v>23.5</v>
      </c>
      <c r="K17029" s="14" t="n">
        <f aca="false">J17029-H17029</f>
        <v>-23.27</v>
      </c>
      <c r="L17029" s="14" t="n">
        <f aca="false">G17029-H17029</f>
        <v>-27.77</v>
      </c>
    </row>
    <row r="17030" customFormat="false" ht="15" hidden="false" customHeight="false" outlineLevel="0" collapsed="false">
      <c r="A17030" s="2" t="s">
        <v>174</v>
      </c>
      <c r="B17030" s="2" t="s">
        <v>174</v>
      </c>
      <c r="C17030" s="2" t="s">
        <v>49</v>
      </c>
      <c r="D17030" s="2" t="s">
        <v>14</v>
      </c>
      <c r="E17030" s="2" t="s">
        <v>74</v>
      </c>
      <c r="F17030" s="2" t="s">
        <v>977</v>
      </c>
      <c r="G17030" s="14" t="n">
        <v>85</v>
      </c>
      <c r="H17030" s="14" t="n">
        <v>224.58</v>
      </c>
      <c r="I17030" s="14" t="n">
        <v>85</v>
      </c>
      <c r="J17030" s="23" t="n">
        <f aca="false">IF(AND(E17030="Priority",ISNUMBER('Cost model'!N178)),'Cost model'!N178,'Cost model'!M178)</f>
        <v>145</v>
      </c>
      <c r="K17030" s="14" t="n">
        <f aca="false">J17030-H17030</f>
        <v>-79.58</v>
      </c>
      <c r="L17030" s="14" t="n">
        <f aca="false">G17030-H17030</f>
        <v>-139.58</v>
      </c>
    </row>
    <row r="17031" customFormat="false" ht="15" hidden="false" customHeight="false" outlineLevel="0" collapsed="false">
      <c r="A17031" s="2" t="s">
        <v>142</v>
      </c>
      <c r="B17031" s="2" t="s">
        <v>142</v>
      </c>
      <c r="C17031" s="2" t="s">
        <v>47</v>
      </c>
      <c r="D17031" s="2" t="s">
        <v>12</v>
      </c>
      <c r="E17031" s="2" t="s">
        <v>74</v>
      </c>
      <c r="F17031" s="2" t="s">
        <v>977</v>
      </c>
      <c r="G17031" s="14" t="n">
        <v>9.5</v>
      </c>
      <c r="H17031" s="14" t="n">
        <v>7.5</v>
      </c>
      <c r="I17031" s="14" t="n">
        <v>9.5</v>
      </c>
      <c r="J17031" s="23" t="n">
        <f aca="false">IF(AND(E17031="Priority",ISNUMBER('Cost model'!N635)),'Cost model'!N635,'Cost model'!M635)</f>
        <v>30.5</v>
      </c>
      <c r="K17031" s="14" t="n">
        <f aca="false">J17031-H17031</f>
        <v>23</v>
      </c>
      <c r="L17031" s="14" t="n">
        <f aca="false">G17031-H17031</f>
        <v>2</v>
      </c>
    </row>
    <row r="17032" customFormat="false" ht="15" hidden="false" customHeight="false" outlineLevel="0" collapsed="false">
      <c r="A17032" s="2" t="s">
        <v>158</v>
      </c>
      <c r="B17032" s="2" t="s">
        <v>158</v>
      </c>
      <c r="C17032" s="2" t="s">
        <v>49</v>
      </c>
      <c r="D17032" s="2" t="s">
        <v>12</v>
      </c>
      <c r="E17032" s="2" t="s">
        <v>83</v>
      </c>
      <c r="F17032" s="2" t="s">
        <v>977</v>
      </c>
      <c r="G17032" s="14" t="n">
        <v>29.5</v>
      </c>
      <c r="H17032" s="14" t="n">
        <v>52.06</v>
      </c>
      <c r="I17032" s="14" t="n">
        <v>29.5</v>
      </c>
      <c r="J17032" s="23" t="n">
        <f aca="false">IF(AND(E17032="Priority",ISNUMBER('Cost model'!N427)),'Cost model'!N427,'Cost model'!M427)</f>
        <v>40</v>
      </c>
      <c r="K17032" s="14" t="n">
        <f aca="false">J17032-H17032</f>
        <v>-12.06</v>
      </c>
      <c r="L17032" s="14" t="n">
        <f aca="false">G17032-H17032</f>
        <v>-22.56</v>
      </c>
    </row>
    <row r="17033" customFormat="false" ht="15" hidden="false" customHeight="false" outlineLevel="0" collapsed="false">
      <c r="A17033" s="2" t="s">
        <v>205</v>
      </c>
      <c r="B17033" s="2" t="s">
        <v>205</v>
      </c>
      <c r="C17033" s="2" t="s">
        <v>48</v>
      </c>
      <c r="D17033" s="2" t="s">
        <v>10</v>
      </c>
      <c r="E17033" s="2" t="s">
        <v>74</v>
      </c>
      <c r="F17033" s="2" t="s">
        <v>977</v>
      </c>
      <c r="G17033" s="14" t="n">
        <v>19.5</v>
      </c>
      <c r="H17033" s="14" t="n">
        <v>21.86</v>
      </c>
      <c r="I17033" s="14" t="n">
        <v>12.5</v>
      </c>
      <c r="J17033" s="23" t="n">
        <f aca="false">IF(AND(E17033="Priority",ISNUMBER('Cost model'!N528)),'Cost model'!N528,'Cost model'!M528)</f>
        <v>13.5</v>
      </c>
      <c r="K17033" s="14" t="n">
        <f aca="false">J17033-H17033</f>
        <v>-8.36</v>
      </c>
      <c r="L17033" s="14" t="n">
        <f aca="false">G17033-H17033</f>
        <v>-2.36</v>
      </c>
    </row>
    <row r="17034" customFormat="false" ht="15" hidden="false" customHeight="false" outlineLevel="0" collapsed="false">
      <c r="A17034" s="2" t="s">
        <v>174</v>
      </c>
      <c r="B17034" s="2" t="s">
        <v>174</v>
      </c>
      <c r="C17034" s="2" t="s">
        <v>48</v>
      </c>
      <c r="D17034" s="2" t="s">
        <v>12</v>
      </c>
      <c r="E17034" s="2" t="s">
        <v>74</v>
      </c>
      <c r="F17034" s="2" t="s">
        <v>977</v>
      </c>
      <c r="G17034" s="14" t="n">
        <v>12.5</v>
      </c>
      <c r="H17034" s="14" t="n">
        <v>31.94</v>
      </c>
      <c r="I17034" s="14" t="n">
        <v>12.5</v>
      </c>
      <c r="J17034" s="23" t="n">
        <f aca="false">IF(AND(E17034="Priority",ISNUMBER('Cost model'!N171)),'Cost model'!N171,'Cost model'!M171)</f>
        <v>40</v>
      </c>
      <c r="K17034" s="14" t="n">
        <f aca="false">J17034-H17034</f>
        <v>8.06</v>
      </c>
      <c r="L17034" s="14" t="n">
        <f aca="false">G17034-H17034</f>
        <v>-19.44</v>
      </c>
    </row>
    <row r="17035" customFormat="false" ht="15" hidden="false" customHeight="false" outlineLevel="0" collapsed="false">
      <c r="A17035" s="2" t="s">
        <v>221</v>
      </c>
      <c r="B17035" s="2" t="s">
        <v>221</v>
      </c>
      <c r="C17035" s="2" t="s">
        <v>49</v>
      </c>
      <c r="D17035" s="2" t="s">
        <v>12</v>
      </c>
      <c r="E17035" s="2" t="s">
        <v>74</v>
      </c>
      <c r="F17035" s="2" t="s">
        <v>977</v>
      </c>
      <c r="G17035" s="14" t="n">
        <v>19.5</v>
      </c>
      <c r="H17035" s="14" t="n">
        <v>88.46</v>
      </c>
      <c r="I17035" s="14" t="n">
        <v>19.5</v>
      </c>
      <c r="J17035" s="23" t="n">
        <f aca="false">IF(AND(E17035="Priority",ISNUMBER('Cost model'!N742)),'Cost model'!N742,'Cost model'!M742)</f>
        <v>60</v>
      </c>
      <c r="K17035" s="14" t="n">
        <f aca="false">J17035-H17035</f>
        <v>-28.46</v>
      </c>
      <c r="L17035" s="14" t="n">
        <f aca="false">G17035-H17035</f>
        <v>-68.96</v>
      </c>
    </row>
    <row r="17036" customFormat="false" ht="15" hidden="false" customHeight="false" outlineLevel="0" collapsed="false">
      <c r="A17036" s="2" t="s">
        <v>124</v>
      </c>
      <c r="B17036" s="2" t="s">
        <v>124</v>
      </c>
      <c r="C17036" s="2" t="s">
        <v>47</v>
      </c>
      <c r="D17036" s="2" t="s">
        <v>12</v>
      </c>
      <c r="E17036" s="2" t="s">
        <v>74</v>
      </c>
      <c r="F17036" s="2" t="s">
        <v>977</v>
      </c>
      <c r="G17036" s="14" t="n">
        <v>9.5</v>
      </c>
      <c r="H17036" s="14" t="n">
        <v>7.95</v>
      </c>
      <c r="I17036" s="14" t="n">
        <v>9.5</v>
      </c>
      <c r="J17036" s="23" t="n">
        <f aca="false">IF(AND(E17036="Priority",ISNUMBER('Cost model'!N320)),'Cost model'!N320,'Cost model'!M320)</f>
        <v>24.5</v>
      </c>
      <c r="K17036" s="14" t="n">
        <f aca="false">J17036-H17036</f>
        <v>16.55</v>
      </c>
      <c r="L17036" s="14" t="n">
        <f aca="false">G17036-H17036</f>
        <v>1.55</v>
      </c>
    </row>
    <row r="17037" customFormat="false" ht="15" hidden="false" customHeight="false" outlineLevel="0" collapsed="false">
      <c r="A17037" s="2" t="s">
        <v>124</v>
      </c>
      <c r="B17037" s="2" t="s">
        <v>142</v>
      </c>
      <c r="C17037" s="2" t="s">
        <v>48</v>
      </c>
      <c r="D17037" s="2" t="s">
        <v>12</v>
      </c>
      <c r="E17037" s="2" t="s">
        <v>74</v>
      </c>
      <c r="F17037" s="2" t="s">
        <v>976</v>
      </c>
      <c r="G17037" s="14" t="n">
        <v>12.5</v>
      </c>
      <c r="H17037" s="14" t="n">
        <v>26.02</v>
      </c>
      <c r="I17037" s="14" t="n">
        <v>19.5</v>
      </c>
      <c r="J17037" s="23" t="n">
        <f aca="false">IF(AND(E17037="Priority",ISNUMBER('Cost model'!N336)),'Cost model'!N336,'Cost model'!M336)</f>
        <v>50</v>
      </c>
      <c r="K17037" s="14" t="n">
        <f aca="false">J17037-H17037</f>
        <v>23.98</v>
      </c>
      <c r="L17037" s="14" t="n">
        <f aca="false">G17037-H17037</f>
        <v>-13.52</v>
      </c>
    </row>
    <row r="17038" customFormat="false" ht="15" hidden="false" customHeight="false" outlineLevel="0" collapsed="false">
      <c r="A17038" s="2" t="s">
        <v>124</v>
      </c>
      <c r="B17038" s="2" t="s">
        <v>174</v>
      </c>
      <c r="C17038" s="2" t="s">
        <v>47</v>
      </c>
      <c r="D17038" s="2" t="s">
        <v>10</v>
      </c>
      <c r="E17038" s="2" t="s">
        <v>74</v>
      </c>
      <c r="F17038" s="2" t="s">
        <v>976</v>
      </c>
      <c r="G17038" s="14" t="n">
        <v>9.5</v>
      </c>
      <c r="H17038" s="14" t="n">
        <v>8.86</v>
      </c>
      <c r="I17038" s="14" t="n">
        <v>14.5</v>
      </c>
      <c r="J17038" s="23" t="n">
        <f aca="false">IF(AND(E17038="Priority",ISNUMBER('Cost model'!N362)),'Cost model'!N362,'Cost model'!M362)</f>
        <v>10.5</v>
      </c>
      <c r="K17038" s="14" t="n">
        <f aca="false">J17038-H17038</f>
        <v>1.64</v>
      </c>
      <c r="L17038" s="14" t="n">
        <f aca="false">G17038-H17038</f>
        <v>0.640000000000001</v>
      </c>
    </row>
    <row r="17039" customFormat="false" ht="15" hidden="false" customHeight="false" outlineLevel="0" collapsed="false">
      <c r="A17039" s="2" t="s">
        <v>142</v>
      </c>
      <c r="B17039" s="2" t="s">
        <v>142</v>
      </c>
      <c r="C17039" s="2" t="s">
        <v>47</v>
      </c>
      <c r="D17039" s="2" t="s">
        <v>12</v>
      </c>
      <c r="E17039" s="2" t="s">
        <v>83</v>
      </c>
      <c r="F17039" s="2" t="s">
        <v>977</v>
      </c>
      <c r="G17039" s="14" t="n">
        <v>19.5</v>
      </c>
      <c r="H17039" s="14" t="n">
        <v>54.01</v>
      </c>
      <c r="I17039" s="14" t="n">
        <v>19.5</v>
      </c>
      <c r="J17039" s="23" t="n">
        <f aca="false">IF(AND(E17039="Priority",ISNUMBER('Cost model'!N635)),'Cost model'!N635,'Cost model'!M635)</f>
        <v>40</v>
      </c>
      <c r="K17039" s="14" t="n">
        <f aca="false">J17039-H17039</f>
        <v>-14.01</v>
      </c>
      <c r="L17039" s="14" t="n">
        <f aca="false">G17039-H17039</f>
        <v>-34.51</v>
      </c>
    </row>
    <row r="17040" customFormat="false" ht="15" hidden="false" customHeight="false" outlineLevel="0" collapsed="false">
      <c r="A17040" s="2" t="s">
        <v>174</v>
      </c>
      <c r="B17040" s="2" t="s">
        <v>174</v>
      </c>
      <c r="C17040" s="2" t="s">
        <v>48</v>
      </c>
      <c r="D17040" s="2" t="s">
        <v>10</v>
      </c>
      <c r="E17040" s="2" t="s">
        <v>83</v>
      </c>
      <c r="F17040" s="2" t="s">
        <v>977</v>
      </c>
      <c r="G17040" s="14" t="n">
        <v>17.5</v>
      </c>
      <c r="H17040" s="14" t="n">
        <v>10.57</v>
      </c>
      <c r="I17040" s="14" t="n">
        <v>17.5</v>
      </c>
      <c r="J17040" s="23" t="n">
        <f aca="false">IF(AND(E17040="Priority",ISNUMBER('Cost model'!N168)),'Cost model'!N168,'Cost model'!M168)</f>
        <v>18.5</v>
      </c>
      <c r="K17040" s="14" t="n">
        <f aca="false">J17040-H17040</f>
        <v>7.93</v>
      </c>
      <c r="L17040" s="14" t="n">
        <f aca="false">G17040-H17040</f>
        <v>6.93</v>
      </c>
    </row>
    <row r="17041" customFormat="false" ht="15" hidden="false" customHeight="false" outlineLevel="0" collapsed="false">
      <c r="A17041" s="2" t="s">
        <v>221</v>
      </c>
      <c r="B17041" s="2" t="s">
        <v>221</v>
      </c>
      <c r="C17041" s="2" t="s">
        <v>47</v>
      </c>
      <c r="D17041" s="2" t="s">
        <v>12</v>
      </c>
      <c r="E17041" s="2" t="s">
        <v>74</v>
      </c>
      <c r="F17041" s="2" t="s">
        <v>977</v>
      </c>
      <c r="G17041" s="14" t="n">
        <v>9.5</v>
      </c>
      <c r="H17041" s="14" t="n">
        <v>24.59</v>
      </c>
      <c r="I17041" s="14" t="n">
        <v>9.5</v>
      </c>
      <c r="J17041" s="23" t="n">
        <f aca="false">IF(AND(E17041="Priority",ISNUMBER('Cost model'!N740)),'Cost model'!N740,'Cost model'!M740)</f>
        <v>22.5</v>
      </c>
      <c r="K17041" s="14" t="n">
        <f aca="false">J17041-H17041</f>
        <v>-2.09</v>
      </c>
      <c r="L17041" s="14" t="n">
        <f aca="false">G17041-H17041</f>
        <v>-15.09</v>
      </c>
    </row>
    <row r="17042" customFormat="false" ht="15" hidden="false" customHeight="false" outlineLevel="0" collapsed="false">
      <c r="A17042" s="2" t="s">
        <v>174</v>
      </c>
      <c r="B17042" s="2" t="s">
        <v>174</v>
      </c>
      <c r="C17042" s="2" t="s">
        <v>47</v>
      </c>
      <c r="D17042" s="2" t="s">
        <v>10</v>
      </c>
      <c r="E17042" s="2" t="s">
        <v>74</v>
      </c>
      <c r="F17042" s="2" t="s">
        <v>977</v>
      </c>
      <c r="G17042" s="14" t="n">
        <v>9.5</v>
      </c>
      <c r="H17042" s="14" t="n">
        <v>8.16</v>
      </c>
      <c r="I17042" s="14" t="n">
        <v>9.5</v>
      </c>
      <c r="J17042" s="23" t="n">
        <f aca="false">IF(AND(E17042="Priority",ISNUMBER('Cost model'!N167)),'Cost model'!N167,'Cost model'!M167)</f>
        <v>8.5</v>
      </c>
      <c r="K17042" s="14" t="n">
        <f aca="false">J17042-H17042</f>
        <v>0.34</v>
      </c>
      <c r="L17042" s="14" t="n">
        <f aca="false">G17042-H17042</f>
        <v>1.34</v>
      </c>
    </row>
    <row r="17043" customFormat="false" ht="15" hidden="false" customHeight="false" outlineLevel="0" collapsed="false">
      <c r="A17043" s="2" t="s">
        <v>174</v>
      </c>
      <c r="B17043" s="2" t="s">
        <v>174</v>
      </c>
      <c r="C17043" s="2" t="s">
        <v>48</v>
      </c>
      <c r="D17043" s="2" t="s">
        <v>12</v>
      </c>
      <c r="E17043" s="2" t="s">
        <v>74</v>
      </c>
      <c r="F17043" s="2" t="s">
        <v>977</v>
      </c>
      <c r="G17043" s="14" t="n">
        <v>12.5</v>
      </c>
      <c r="H17043" s="14" t="n">
        <v>46.45</v>
      </c>
      <c r="I17043" s="14" t="n">
        <v>12.5</v>
      </c>
      <c r="J17043" s="23" t="n">
        <f aca="false">IF(AND(E17043="Priority",ISNUMBER('Cost model'!N171)),'Cost model'!N171,'Cost model'!M171)</f>
        <v>40</v>
      </c>
      <c r="K17043" s="14" t="n">
        <f aca="false">J17043-H17043</f>
        <v>-6.45</v>
      </c>
      <c r="L17043" s="14" t="n">
        <f aca="false">G17043-H17043</f>
        <v>-33.95</v>
      </c>
    </row>
    <row r="17044" customFormat="false" ht="15" hidden="false" customHeight="false" outlineLevel="0" collapsed="false">
      <c r="A17044" s="2" t="s">
        <v>142</v>
      </c>
      <c r="B17044" s="2" t="s">
        <v>142</v>
      </c>
      <c r="C17044" s="2" t="s">
        <v>49</v>
      </c>
      <c r="D17044" s="2" t="s">
        <v>10</v>
      </c>
      <c r="E17044" s="2" t="s">
        <v>74</v>
      </c>
      <c r="F17044" s="2" t="s">
        <v>977</v>
      </c>
      <c r="G17044" s="14" t="n">
        <v>17.5</v>
      </c>
      <c r="H17044" s="14" t="n">
        <v>18.82</v>
      </c>
      <c r="I17044" s="14" t="n">
        <v>17.5</v>
      </c>
      <c r="J17044" s="23" t="n">
        <f aca="false">IF(AND(E17044="Priority",ISNUMBER('Cost model'!N634)),'Cost model'!N634,'Cost model'!M634)</f>
        <v>15.5</v>
      </c>
      <c r="K17044" s="14" t="n">
        <f aca="false">J17044-H17044</f>
        <v>-3.32</v>
      </c>
      <c r="L17044" s="14" t="n">
        <f aca="false">G17044-H17044</f>
        <v>-1.32</v>
      </c>
    </row>
    <row r="17045" customFormat="false" ht="15" hidden="false" customHeight="false" outlineLevel="0" collapsed="false">
      <c r="A17045" s="2" t="s">
        <v>142</v>
      </c>
      <c r="B17045" s="2" t="s">
        <v>142</v>
      </c>
      <c r="C17045" s="2" t="s">
        <v>49</v>
      </c>
      <c r="D17045" s="2" t="s">
        <v>14</v>
      </c>
      <c r="E17045" s="2" t="s">
        <v>74</v>
      </c>
      <c r="F17045" s="2" t="s">
        <v>977</v>
      </c>
      <c r="G17045" s="14" t="n">
        <v>85</v>
      </c>
      <c r="H17045" s="14" t="n">
        <v>77.86</v>
      </c>
      <c r="I17045" s="14" t="n">
        <v>85</v>
      </c>
      <c r="J17045" s="23" t="n">
        <f aca="false">IF(AND(E17045="Priority",ISNUMBER('Cost model'!N643)),'Cost model'!N643,'Cost model'!M643)</f>
        <v>110</v>
      </c>
      <c r="K17045" s="14" t="n">
        <f aca="false">J17045-H17045</f>
        <v>32.14</v>
      </c>
      <c r="L17045" s="14" t="n">
        <f aca="false">G17045-H17045</f>
        <v>7.14</v>
      </c>
    </row>
    <row r="17046" customFormat="false" ht="15" hidden="false" customHeight="false" outlineLevel="0" collapsed="false">
      <c r="A17046" s="2" t="s">
        <v>174</v>
      </c>
      <c r="B17046" s="2" t="s">
        <v>174</v>
      </c>
      <c r="C17046" s="2" t="s">
        <v>48</v>
      </c>
      <c r="D17046" s="2" t="s">
        <v>10</v>
      </c>
      <c r="E17046" s="2" t="s">
        <v>74</v>
      </c>
      <c r="F17046" s="2" t="s">
        <v>977</v>
      </c>
      <c r="G17046" s="14" t="n">
        <v>12.5</v>
      </c>
      <c r="H17046" s="14" t="n">
        <v>11.74</v>
      </c>
      <c r="I17046" s="14" t="n">
        <v>12.5</v>
      </c>
      <c r="J17046" s="23" t="n">
        <f aca="false">IF(AND(E17046="Priority",ISNUMBER('Cost model'!N168)),'Cost model'!N168,'Cost model'!M168)</f>
        <v>13.5</v>
      </c>
      <c r="K17046" s="14" t="n">
        <f aca="false">J17046-H17046</f>
        <v>1.76</v>
      </c>
      <c r="L17046" s="14" t="n">
        <f aca="false">G17046-H17046</f>
        <v>0.76</v>
      </c>
    </row>
    <row r="17047" customFormat="false" ht="15" hidden="false" customHeight="false" outlineLevel="0" collapsed="false">
      <c r="A17047" s="2" t="s">
        <v>174</v>
      </c>
      <c r="B17047" s="2" t="s">
        <v>174</v>
      </c>
      <c r="C17047" s="2" t="s">
        <v>48</v>
      </c>
      <c r="D17047" s="2" t="s">
        <v>12</v>
      </c>
      <c r="E17047" s="2" t="s">
        <v>74</v>
      </c>
      <c r="F17047" s="2" t="s">
        <v>977</v>
      </c>
      <c r="G17047" s="14" t="n">
        <v>12.5</v>
      </c>
      <c r="H17047" s="14" t="n">
        <v>29.49</v>
      </c>
      <c r="I17047" s="14" t="n">
        <v>12.5</v>
      </c>
      <c r="J17047" s="23" t="n">
        <f aca="false">IF(AND(E17047="Priority",ISNUMBER('Cost model'!N171)),'Cost model'!N171,'Cost model'!M171)</f>
        <v>40</v>
      </c>
      <c r="K17047" s="14" t="n">
        <f aca="false">J17047-H17047</f>
        <v>10.51</v>
      </c>
      <c r="L17047" s="14" t="n">
        <f aca="false">G17047-H17047</f>
        <v>-16.99</v>
      </c>
    </row>
    <row r="17048" customFormat="false" ht="15" hidden="false" customHeight="false" outlineLevel="0" collapsed="false">
      <c r="A17048" s="2" t="s">
        <v>124</v>
      </c>
      <c r="B17048" s="2" t="s">
        <v>158</v>
      </c>
      <c r="C17048" s="2" t="s">
        <v>48</v>
      </c>
      <c r="D17048" s="2" t="s">
        <v>10</v>
      </c>
      <c r="E17048" s="2" t="s">
        <v>74</v>
      </c>
      <c r="F17048" s="2" t="s">
        <v>976</v>
      </c>
      <c r="G17048" s="14" t="n">
        <v>17.5</v>
      </c>
      <c r="H17048" s="14" t="n">
        <v>29.03</v>
      </c>
      <c r="I17048" s="14" t="n">
        <v>14.5</v>
      </c>
      <c r="J17048" s="23" t="n">
        <f aca="false">IF(AND(E17048="Priority",ISNUMBER('Cost model'!N348)),'Cost model'!N348,'Cost model'!M348)</f>
        <v>17.5</v>
      </c>
      <c r="K17048" s="14" t="n">
        <f aca="false">J17048-H17048</f>
        <v>-11.53</v>
      </c>
      <c r="L17048" s="14" t="n">
        <f aca="false">G17048-H17048</f>
        <v>-11.53</v>
      </c>
    </row>
    <row r="17049" customFormat="false" ht="15" hidden="false" customHeight="false" outlineLevel="0" collapsed="false">
      <c r="A17049" s="2" t="s">
        <v>142</v>
      </c>
      <c r="B17049" s="2" t="s">
        <v>142</v>
      </c>
      <c r="C17049" s="2" t="s">
        <v>47</v>
      </c>
      <c r="D17049" s="2" t="s">
        <v>10</v>
      </c>
      <c r="E17049" s="2" t="s">
        <v>74</v>
      </c>
      <c r="F17049" s="2" t="s">
        <v>977</v>
      </c>
      <c r="G17049" s="14" t="n">
        <v>9.5</v>
      </c>
      <c r="H17049" s="14" t="n">
        <v>6.27</v>
      </c>
      <c r="I17049" s="14" t="n">
        <v>9.5</v>
      </c>
      <c r="J17049" s="23" t="n">
        <f aca="false">IF(AND(E17049="Priority",ISNUMBER('Cost model'!N632)),'Cost model'!N632,'Cost model'!M632)</f>
        <v>9.5</v>
      </c>
      <c r="K17049" s="14" t="n">
        <f aca="false">J17049-H17049</f>
        <v>3.23</v>
      </c>
      <c r="L17049" s="14" t="n">
        <f aca="false">G17049-H17049</f>
        <v>3.23</v>
      </c>
    </row>
    <row r="17050" customFormat="false" ht="15" hidden="false" customHeight="false" outlineLevel="0" collapsed="false">
      <c r="A17050" s="2" t="s">
        <v>174</v>
      </c>
      <c r="B17050" s="2" t="s">
        <v>142</v>
      </c>
      <c r="C17050" s="2" t="s">
        <v>48</v>
      </c>
      <c r="D17050" s="2" t="s">
        <v>10</v>
      </c>
      <c r="E17050" s="2" t="s">
        <v>74</v>
      </c>
      <c r="F17050" s="2" t="s">
        <v>976</v>
      </c>
      <c r="G17050" s="14" t="n">
        <v>12.5</v>
      </c>
      <c r="H17050" s="14" t="n">
        <v>16.48</v>
      </c>
      <c r="I17050" s="14" t="n">
        <v>12.5</v>
      </c>
      <c r="J17050" s="23" t="n">
        <f aca="false">IF(AND(E17050="Priority",ISNUMBER('Cost model'!N123)),'Cost model'!N123,'Cost model'!M123)</f>
        <v>16.5</v>
      </c>
      <c r="K17050" s="14" t="n">
        <f aca="false">J17050-H17050</f>
        <v>0.0199999999999996</v>
      </c>
      <c r="L17050" s="14" t="n">
        <f aca="false">G17050-H17050</f>
        <v>-3.98</v>
      </c>
    </row>
    <row r="17051" customFormat="false" ht="15" hidden="false" customHeight="false" outlineLevel="0" collapsed="false">
      <c r="A17051" s="2" t="s">
        <v>174</v>
      </c>
      <c r="B17051" s="2" t="s">
        <v>142</v>
      </c>
      <c r="C17051" s="2" t="s">
        <v>47</v>
      </c>
      <c r="D17051" s="2" t="s">
        <v>14</v>
      </c>
      <c r="E17051" s="2" t="s">
        <v>74</v>
      </c>
      <c r="F17051" s="2" t="s">
        <v>976</v>
      </c>
      <c r="G17051" s="14" t="n">
        <v>25</v>
      </c>
      <c r="H17051" s="14" t="n">
        <v>134.79</v>
      </c>
      <c r="I17051" s="14" t="n">
        <v>25</v>
      </c>
      <c r="J17051" s="23" t="n">
        <f aca="false">IF(AND(E17051="Priority",ISNUMBER('Cost model'!N131)),'Cost model'!N131,'Cost model'!M131)</f>
        <v>95</v>
      </c>
      <c r="K17051" s="14" t="n">
        <f aca="false">J17051-H17051</f>
        <v>-39.79</v>
      </c>
      <c r="L17051" s="14" t="n">
        <f aca="false">G17051-H17051</f>
        <v>-109.79</v>
      </c>
    </row>
    <row r="17052" customFormat="false" ht="15" hidden="false" customHeight="false" outlineLevel="0" collapsed="false">
      <c r="A17052" s="2" t="s">
        <v>124</v>
      </c>
      <c r="B17052" s="2" t="s">
        <v>124</v>
      </c>
      <c r="C17052" s="2" t="s">
        <v>48</v>
      </c>
      <c r="D17052" s="2" t="s">
        <v>10</v>
      </c>
      <c r="E17052" s="2" t="s">
        <v>74</v>
      </c>
      <c r="F17052" s="2" t="s">
        <v>977</v>
      </c>
      <c r="G17052" s="14" t="n">
        <v>12.5</v>
      </c>
      <c r="H17052" s="14" t="n">
        <v>15.16</v>
      </c>
      <c r="I17052" s="14" t="n">
        <v>12.5</v>
      </c>
      <c r="J17052" s="23" t="n">
        <f aca="false">IF(AND(E17052="Priority",ISNUMBER('Cost model'!N318)),'Cost model'!N318,'Cost model'!M318)</f>
        <v>14.5</v>
      </c>
      <c r="K17052" s="14" t="n">
        <f aca="false">J17052-H17052</f>
        <v>-0.66</v>
      </c>
      <c r="L17052" s="14" t="n">
        <f aca="false">G17052-H17052</f>
        <v>-2.66</v>
      </c>
    </row>
    <row r="17053" customFormat="false" ht="15" hidden="false" customHeight="false" outlineLevel="0" collapsed="false">
      <c r="A17053" s="2" t="s">
        <v>124</v>
      </c>
      <c r="B17053" s="2" t="s">
        <v>124</v>
      </c>
      <c r="C17053" s="2" t="s">
        <v>47</v>
      </c>
      <c r="D17053" s="2" t="s">
        <v>12</v>
      </c>
      <c r="E17053" s="2" t="s">
        <v>74</v>
      </c>
      <c r="F17053" s="2" t="s">
        <v>977</v>
      </c>
      <c r="G17053" s="14" t="n">
        <v>9.5</v>
      </c>
      <c r="H17053" s="14" t="n">
        <v>29.39</v>
      </c>
      <c r="I17053" s="14" t="n">
        <v>9.5</v>
      </c>
      <c r="J17053" s="23" t="n">
        <f aca="false">IF(AND(E17053="Priority",ISNUMBER('Cost model'!N320)),'Cost model'!N320,'Cost model'!M320)</f>
        <v>24.5</v>
      </c>
      <c r="K17053" s="14" t="n">
        <f aca="false">J17053-H17053</f>
        <v>-4.89</v>
      </c>
      <c r="L17053" s="14" t="n">
        <f aca="false">G17053-H17053</f>
        <v>-19.89</v>
      </c>
    </row>
    <row r="17054" customFormat="false" ht="15" hidden="false" customHeight="false" outlineLevel="0" collapsed="false">
      <c r="A17054" s="2" t="s">
        <v>174</v>
      </c>
      <c r="B17054" s="2" t="s">
        <v>174</v>
      </c>
      <c r="C17054" s="2" t="s">
        <v>48</v>
      </c>
      <c r="D17054" s="2" t="s">
        <v>12</v>
      </c>
      <c r="E17054" s="2" t="s">
        <v>74</v>
      </c>
      <c r="F17054" s="2" t="s">
        <v>977</v>
      </c>
      <c r="G17054" s="14" t="n">
        <v>12.5</v>
      </c>
      <c r="H17054" s="14" t="n">
        <v>20.64</v>
      </c>
      <c r="I17054" s="14" t="n">
        <v>12.5</v>
      </c>
      <c r="J17054" s="23" t="n">
        <f aca="false">IF(AND(E17054="Priority",ISNUMBER('Cost model'!N171)),'Cost model'!N171,'Cost model'!M171)</f>
        <v>40</v>
      </c>
      <c r="K17054" s="14" t="n">
        <f aca="false">J17054-H17054</f>
        <v>19.36</v>
      </c>
      <c r="L17054" s="14" t="n">
        <f aca="false">G17054-H17054</f>
        <v>-8.14</v>
      </c>
    </row>
    <row r="17055" customFormat="false" ht="15" hidden="false" customHeight="false" outlineLevel="0" collapsed="false">
      <c r="A17055" s="2" t="s">
        <v>124</v>
      </c>
      <c r="B17055" s="2" t="s">
        <v>124</v>
      </c>
      <c r="C17055" s="2" t="s">
        <v>48</v>
      </c>
      <c r="D17055" s="2" t="s">
        <v>14</v>
      </c>
      <c r="E17055" s="2" t="s">
        <v>74</v>
      </c>
      <c r="F17055" s="2" t="s">
        <v>977</v>
      </c>
      <c r="G17055" s="14" t="n">
        <v>45</v>
      </c>
      <c r="H17055" s="14" t="n">
        <v>239.31</v>
      </c>
      <c r="I17055" s="14" t="n">
        <v>45</v>
      </c>
      <c r="J17055" s="23" t="n">
        <f aca="false">IF(AND(E17055="Priority",ISNUMBER('Cost model'!N327)),'Cost model'!N327,'Cost model'!M327)</f>
        <v>130</v>
      </c>
      <c r="K17055" s="14" t="n">
        <f aca="false">J17055-H17055</f>
        <v>-109.31</v>
      </c>
      <c r="L17055" s="14" t="n">
        <f aca="false">G17055-H17055</f>
        <v>-194.31</v>
      </c>
    </row>
    <row r="17056" customFormat="false" ht="15" hidden="false" customHeight="false" outlineLevel="0" collapsed="false">
      <c r="A17056" s="2" t="s">
        <v>174</v>
      </c>
      <c r="B17056" s="2" t="s">
        <v>158</v>
      </c>
      <c r="C17056" s="2" t="s">
        <v>48</v>
      </c>
      <c r="D17056" s="2" t="s">
        <v>12</v>
      </c>
      <c r="E17056" s="2" t="s">
        <v>74</v>
      </c>
      <c r="F17056" s="2" t="s">
        <v>976</v>
      </c>
      <c r="G17056" s="14" t="n">
        <v>19.5</v>
      </c>
      <c r="H17056" s="14" t="n">
        <v>175.76</v>
      </c>
      <c r="I17056" s="14" t="n">
        <v>19.5</v>
      </c>
      <c r="J17056" s="23" t="n">
        <f aca="false">IF(AND(E17056="Priority",ISNUMBER('Cost model'!N141)),'Cost model'!N141,'Cost model'!M141)</f>
        <v>50</v>
      </c>
      <c r="K17056" s="14" t="n">
        <f aca="false">J17056-H17056</f>
        <v>-125.76</v>
      </c>
      <c r="L17056" s="14" t="n">
        <f aca="false">G17056-H17056</f>
        <v>-156.26</v>
      </c>
    </row>
    <row r="17057" customFormat="false" ht="15" hidden="false" customHeight="false" outlineLevel="0" collapsed="false">
      <c r="A17057" s="2" t="s">
        <v>124</v>
      </c>
      <c r="B17057" s="2" t="s">
        <v>124</v>
      </c>
      <c r="C17057" s="2" t="s">
        <v>47</v>
      </c>
      <c r="D17057" s="2" t="s">
        <v>12</v>
      </c>
      <c r="E17057" s="2" t="s">
        <v>74</v>
      </c>
      <c r="F17057" s="2" t="s">
        <v>977</v>
      </c>
      <c r="G17057" s="14" t="n">
        <v>9.5</v>
      </c>
      <c r="H17057" s="14" t="n">
        <v>8.16</v>
      </c>
      <c r="I17057" s="14" t="n">
        <v>9.5</v>
      </c>
      <c r="J17057" s="23" t="n">
        <f aca="false">IF(AND(E17057="Priority",ISNUMBER('Cost model'!N320)),'Cost model'!N320,'Cost model'!M320)</f>
        <v>24.5</v>
      </c>
      <c r="K17057" s="14" t="n">
        <f aca="false">J17057-H17057</f>
        <v>16.34</v>
      </c>
      <c r="L17057" s="14" t="n">
        <f aca="false">G17057-H17057</f>
        <v>1.34</v>
      </c>
    </row>
    <row r="17058" customFormat="false" ht="15" hidden="false" customHeight="false" outlineLevel="0" collapsed="false">
      <c r="A17058" s="2" t="s">
        <v>221</v>
      </c>
      <c r="B17058" s="2" t="s">
        <v>124</v>
      </c>
      <c r="C17058" s="2" t="s">
        <v>47</v>
      </c>
      <c r="D17058" s="2" t="s">
        <v>13</v>
      </c>
      <c r="E17058" s="2" t="s">
        <v>74</v>
      </c>
      <c r="F17058" s="2" t="s">
        <v>976</v>
      </c>
      <c r="G17058" s="14" t="n">
        <v>19.5</v>
      </c>
      <c r="H17058" s="14" t="n">
        <v>237.13</v>
      </c>
      <c r="I17058" s="14" t="n">
        <v>45</v>
      </c>
      <c r="J17058" s="23" t="n">
        <f aca="false">IF(AND(E17058="Priority",ISNUMBER('Cost model'!N803)),'Cost model'!N803,'Cost model'!M803)</f>
        <v>120</v>
      </c>
      <c r="K17058" s="14" t="n">
        <f aca="false">J17058-H17058</f>
        <v>-117.13</v>
      </c>
      <c r="L17058" s="14" t="n">
        <f aca="false">G17058-H17058</f>
        <v>-217.63</v>
      </c>
    </row>
    <row r="17059" customFormat="false" ht="15" hidden="false" customHeight="false" outlineLevel="0" collapsed="false">
      <c r="A17059" s="2" t="s">
        <v>221</v>
      </c>
      <c r="B17059" s="2" t="s">
        <v>221</v>
      </c>
      <c r="C17059" s="2" t="s">
        <v>47</v>
      </c>
      <c r="D17059" s="2" t="s">
        <v>10</v>
      </c>
      <c r="E17059" s="2" t="s">
        <v>74</v>
      </c>
      <c r="F17059" s="2" t="s">
        <v>977</v>
      </c>
      <c r="G17059" s="14" t="n">
        <v>9.5</v>
      </c>
      <c r="H17059" s="14" t="n">
        <v>7.82</v>
      </c>
      <c r="I17059" s="14" t="n">
        <v>9.5</v>
      </c>
      <c r="J17059" s="23" t="n">
        <f aca="false">IF(AND(E17059="Priority",ISNUMBER('Cost model'!N737)),'Cost model'!N737,'Cost model'!M737)</f>
        <v>8.5</v>
      </c>
      <c r="K17059" s="14" t="n">
        <f aca="false">J17059-H17059</f>
        <v>0.68</v>
      </c>
      <c r="L17059" s="14" t="n">
        <f aca="false">G17059-H17059</f>
        <v>1.68</v>
      </c>
    </row>
    <row r="17060" customFormat="false" ht="15" hidden="false" customHeight="false" outlineLevel="0" collapsed="false">
      <c r="A17060" s="2" t="s">
        <v>174</v>
      </c>
      <c r="B17060" s="2" t="s">
        <v>174</v>
      </c>
      <c r="C17060" s="2" t="s">
        <v>48</v>
      </c>
      <c r="D17060" s="2" t="s">
        <v>13</v>
      </c>
      <c r="E17060" s="2" t="s">
        <v>83</v>
      </c>
      <c r="F17060" s="2" t="s">
        <v>977</v>
      </c>
      <c r="G17060" s="14" t="n">
        <v>45</v>
      </c>
      <c r="H17060" s="14" t="n">
        <v>90.05</v>
      </c>
      <c r="I17060" s="14" t="n">
        <v>45</v>
      </c>
      <c r="J17060" s="23" t="n">
        <f aca="false">IF(AND(E17060="Priority",ISNUMBER('Cost model'!N174)),'Cost model'!N174,'Cost model'!M174)</f>
        <v>95</v>
      </c>
      <c r="K17060" s="14" t="n">
        <f aca="false">J17060-H17060</f>
        <v>4.95</v>
      </c>
      <c r="L17060" s="14" t="n">
        <f aca="false">G17060-H17060</f>
        <v>-45.05</v>
      </c>
    </row>
    <row r="17061" customFormat="false" ht="15" hidden="false" customHeight="false" outlineLevel="0" collapsed="false">
      <c r="A17061" s="2" t="s">
        <v>124</v>
      </c>
      <c r="B17061" s="2" t="s">
        <v>124</v>
      </c>
      <c r="C17061" s="2" t="s">
        <v>48</v>
      </c>
      <c r="D17061" s="2" t="s">
        <v>12</v>
      </c>
      <c r="E17061" s="2" t="s">
        <v>74</v>
      </c>
      <c r="F17061" s="2" t="s">
        <v>977</v>
      </c>
      <c r="G17061" s="14" t="n">
        <v>12.5</v>
      </c>
      <c r="H17061" s="14" t="n">
        <v>47.71</v>
      </c>
      <c r="I17061" s="14" t="n">
        <v>12.5</v>
      </c>
      <c r="J17061" s="23" t="n">
        <f aca="false">IF(AND(E17061="Priority",ISNUMBER('Cost model'!N321)),'Cost model'!N321,'Cost model'!M321)</f>
        <v>40</v>
      </c>
      <c r="K17061" s="14" t="n">
        <f aca="false">J17061-H17061</f>
        <v>-7.71</v>
      </c>
      <c r="L17061" s="14" t="n">
        <f aca="false">G17061-H17061</f>
        <v>-35.21</v>
      </c>
    </row>
    <row r="17062" customFormat="false" ht="15" hidden="false" customHeight="false" outlineLevel="0" collapsed="false">
      <c r="A17062" s="2" t="s">
        <v>174</v>
      </c>
      <c r="B17062" s="2" t="s">
        <v>174</v>
      </c>
      <c r="C17062" s="2" t="s">
        <v>49</v>
      </c>
      <c r="D17062" s="2" t="s">
        <v>12</v>
      </c>
      <c r="E17062" s="2" t="s">
        <v>74</v>
      </c>
      <c r="F17062" s="2" t="s">
        <v>977</v>
      </c>
      <c r="G17062" s="14" t="n">
        <v>19.5</v>
      </c>
      <c r="H17062" s="14" t="n">
        <v>60.7</v>
      </c>
      <c r="I17062" s="14" t="n">
        <v>19.5</v>
      </c>
      <c r="J17062" s="23" t="n">
        <f aca="false">IF(AND(E17062="Priority",ISNUMBER('Cost model'!N172)),'Cost model'!N172,'Cost model'!M172)</f>
        <v>45</v>
      </c>
      <c r="K17062" s="14" t="n">
        <f aca="false">J17062-H17062</f>
        <v>-15.7</v>
      </c>
      <c r="L17062" s="14" t="n">
        <f aca="false">G17062-H17062</f>
        <v>-41.2</v>
      </c>
    </row>
    <row r="17063" customFormat="false" ht="15" hidden="false" customHeight="false" outlineLevel="0" collapsed="false">
      <c r="A17063" s="2" t="s">
        <v>174</v>
      </c>
      <c r="B17063" s="2" t="s">
        <v>174</v>
      </c>
      <c r="C17063" s="2" t="s">
        <v>48</v>
      </c>
      <c r="D17063" s="2" t="s">
        <v>14</v>
      </c>
      <c r="E17063" s="2" t="s">
        <v>74</v>
      </c>
      <c r="F17063" s="2" t="s">
        <v>977</v>
      </c>
      <c r="G17063" s="14" t="n">
        <v>45</v>
      </c>
      <c r="H17063" s="14" t="n">
        <v>85.48</v>
      </c>
      <c r="I17063" s="14" t="n">
        <v>45</v>
      </c>
      <c r="J17063" s="23" t="n">
        <f aca="false">IF(AND(E17063="Priority",ISNUMBER('Cost model'!N177)),'Cost model'!N177,'Cost model'!M177)</f>
        <v>110</v>
      </c>
      <c r="K17063" s="14" t="n">
        <f aca="false">J17063-H17063</f>
        <v>24.52</v>
      </c>
      <c r="L17063" s="14" t="n">
        <f aca="false">G17063-H17063</f>
        <v>-40.48</v>
      </c>
    </row>
    <row r="17064" customFormat="false" ht="15" hidden="false" customHeight="false" outlineLevel="0" collapsed="false">
      <c r="A17064" s="2" t="s">
        <v>124</v>
      </c>
      <c r="B17064" s="2" t="s">
        <v>124</v>
      </c>
      <c r="C17064" s="2" t="s">
        <v>48</v>
      </c>
      <c r="D17064" s="2" t="s">
        <v>10</v>
      </c>
      <c r="E17064" s="2" t="s">
        <v>74</v>
      </c>
      <c r="F17064" s="2" t="s">
        <v>977</v>
      </c>
      <c r="G17064" s="14" t="n">
        <v>12.5</v>
      </c>
      <c r="H17064" s="14" t="n">
        <v>12.33</v>
      </c>
      <c r="I17064" s="14" t="n">
        <v>12.5</v>
      </c>
      <c r="J17064" s="23" t="n">
        <f aca="false">IF(AND(E17064="Priority",ISNUMBER('Cost model'!N318)),'Cost model'!N318,'Cost model'!M318)</f>
        <v>14.5</v>
      </c>
      <c r="K17064" s="14" t="n">
        <f aca="false">J17064-H17064</f>
        <v>2.17</v>
      </c>
      <c r="L17064" s="14" t="n">
        <f aca="false">G17064-H17064</f>
        <v>0.17</v>
      </c>
    </row>
    <row r="17065" customFormat="false" ht="15" hidden="false" customHeight="false" outlineLevel="0" collapsed="false">
      <c r="A17065" s="2" t="s">
        <v>158</v>
      </c>
      <c r="B17065" s="2" t="s">
        <v>142</v>
      </c>
      <c r="C17065" s="2" t="s">
        <v>49</v>
      </c>
      <c r="D17065" s="2" t="s">
        <v>13</v>
      </c>
      <c r="E17065" s="2" t="s">
        <v>74</v>
      </c>
      <c r="F17065" s="2" t="s">
        <v>976</v>
      </c>
      <c r="G17065" s="14" t="n">
        <v>50</v>
      </c>
      <c r="H17065" s="14" t="n">
        <v>107.38</v>
      </c>
      <c r="I17065" s="14" t="n">
        <v>85</v>
      </c>
      <c r="J17065" s="23" t="n">
        <f aca="false">IF(AND(E17065="Priority",ISNUMBER('Cost model'!N445)),'Cost model'!N445,'Cost model'!M445)</f>
        <v>115</v>
      </c>
      <c r="K17065" s="14" t="n">
        <f aca="false">J17065-H17065</f>
        <v>7.62</v>
      </c>
      <c r="L17065" s="14" t="n">
        <f aca="false">G17065-H17065</f>
        <v>-57.38</v>
      </c>
    </row>
    <row r="17066" customFormat="false" ht="15" hidden="false" customHeight="false" outlineLevel="0" collapsed="false">
      <c r="A17066" s="2" t="s">
        <v>205</v>
      </c>
      <c r="B17066" s="2" t="s">
        <v>142</v>
      </c>
      <c r="C17066" s="2" t="s">
        <v>48</v>
      </c>
      <c r="D17066" s="2" t="s">
        <v>10</v>
      </c>
      <c r="E17066" s="2" t="s">
        <v>83</v>
      </c>
      <c r="F17066" s="2" t="s">
        <v>976</v>
      </c>
      <c r="G17066" s="14" t="n">
        <v>19.5</v>
      </c>
      <c r="H17066" s="14" t="n">
        <v>26.02</v>
      </c>
      <c r="I17066" s="14" t="n">
        <v>19.5</v>
      </c>
      <c r="J17066" s="23" t="n">
        <f aca="false">IF(AND(E17066="Priority",ISNUMBER('Cost model'!N543)),'Cost model'!N543,'Cost model'!M543)</f>
        <v>25.5</v>
      </c>
      <c r="K17066" s="14" t="n">
        <f aca="false">J17066-H17066</f>
        <v>-0.52</v>
      </c>
      <c r="L17066" s="14" t="n">
        <f aca="false">G17066-H17066</f>
        <v>-6.52</v>
      </c>
    </row>
    <row r="17067" customFormat="false" ht="15" hidden="false" customHeight="false" outlineLevel="0" collapsed="false">
      <c r="A17067" s="2" t="s">
        <v>124</v>
      </c>
      <c r="B17067" s="2" t="s">
        <v>124</v>
      </c>
      <c r="C17067" s="2" t="s">
        <v>48</v>
      </c>
      <c r="D17067" s="2" t="s">
        <v>13</v>
      </c>
      <c r="E17067" s="2" t="s">
        <v>74</v>
      </c>
      <c r="F17067" s="2" t="s">
        <v>977</v>
      </c>
      <c r="G17067" s="14" t="n">
        <v>24.5</v>
      </c>
      <c r="H17067" s="14" t="n">
        <v>87.11</v>
      </c>
      <c r="I17067" s="14" t="n">
        <v>24.5</v>
      </c>
      <c r="J17067" s="23" t="n">
        <f aca="false">IF(AND(E17067="Priority",ISNUMBER('Cost model'!N324)),'Cost model'!N324,'Cost model'!M324)</f>
        <v>85</v>
      </c>
      <c r="K17067" s="14" t="n">
        <f aca="false">J17067-H17067</f>
        <v>-2.11</v>
      </c>
      <c r="L17067" s="14" t="n">
        <f aca="false">G17067-H17067</f>
        <v>-62.61</v>
      </c>
    </row>
    <row r="17068" customFormat="false" ht="15" hidden="false" customHeight="false" outlineLevel="0" collapsed="false">
      <c r="A17068" s="2" t="s">
        <v>142</v>
      </c>
      <c r="B17068" s="2" t="s">
        <v>142</v>
      </c>
      <c r="C17068" s="2" t="s">
        <v>47</v>
      </c>
      <c r="D17068" s="2" t="s">
        <v>10</v>
      </c>
      <c r="E17068" s="2" t="s">
        <v>74</v>
      </c>
      <c r="F17068" s="2" t="s">
        <v>977</v>
      </c>
      <c r="G17068" s="14" t="n">
        <v>9.5</v>
      </c>
      <c r="H17068" s="14" t="n">
        <v>5.61</v>
      </c>
      <c r="I17068" s="14" t="n">
        <v>9.5</v>
      </c>
      <c r="J17068" s="23" t="n">
        <f aca="false">IF(AND(E17068="Priority",ISNUMBER('Cost model'!N632)),'Cost model'!N632,'Cost model'!M632)</f>
        <v>9.5</v>
      </c>
      <c r="K17068" s="14" t="n">
        <f aca="false">J17068-H17068</f>
        <v>3.89</v>
      </c>
      <c r="L17068" s="14" t="n">
        <f aca="false">G17068-H17068</f>
        <v>3.89</v>
      </c>
    </row>
    <row r="17069" customFormat="false" ht="15" hidden="false" customHeight="false" outlineLevel="0" collapsed="false">
      <c r="A17069" s="2" t="s">
        <v>174</v>
      </c>
      <c r="B17069" s="2" t="s">
        <v>174</v>
      </c>
      <c r="C17069" s="2" t="s">
        <v>47</v>
      </c>
      <c r="D17069" s="2" t="s">
        <v>12</v>
      </c>
      <c r="E17069" s="2" t="s">
        <v>74</v>
      </c>
      <c r="F17069" s="2" t="s">
        <v>977</v>
      </c>
      <c r="G17069" s="14" t="n">
        <v>9.5</v>
      </c>
      <c r="H17069" s="14" t="n">
        <v>32.95</v>
      </c>
      <c r="I17069" s="14" t="n">
        <v>9.5</v>
      </c>
      <c r="J17069" s="23" t="n">
        <f aca="false">IF(AND(E17069="Priority",ISNUMBER('Cost model'!N170)),'Cost model'!N170,'Cost model'!M170)</f>
        <v>25.5</v>
      </c>
      <c r="K17069" s="14" t="n">
        <f aca="false">J17069-H17069</f>
        <v>-7.45</v>
      </c>
      <c r="L17069" s="14" t="n">
        <f aca="false">G17069-H17069</f>
        <v>-23.45</v>
      </c>
    </row>
    <row r="17070" customFormat="false" ht="15" hidden="false" customHeight="false" outlineLevel="0" collapsed="false">
      <c r="A17070" s="2" t="s">
        <v>124</v>
      </c>
      <c r="B17070" s="2" t="s">
        <v>124</v>
      </c>
      <c r="C17070" s="2" t="s">
        <v>48</v>
      </c>
      <c r="D17070" s="2" t="s">
        <v>12</v>
      </c>
      <c r="E17070" s="2" t="s">
        <v>74</v>
      </c>
      <c r="F17070" s="2" t="s">
        <v>977</v>
      </c>
      <c r="G17070" s="14" t="n">
        <v>12.5</v>
      </c>
      <c r="H17070" s="14" t="n">
        <v>46.65</v>
      </c>
      <c r="I17070" s="14" t="n">
        <v>12.5</v>
      </c>
      <c r="J17070" s="23" t="n">
        <f aca="false">IF(AND(E17070="Priority",ISNUMBER('Cost model'!N321)),'Cost model'!N321,'Cost model'!M321)</f>
        <v>40</v>
      </c>
      <c r="K17070" s="14" t="n">
        <f aca="false">J17070-H17070</f>
        <v>-6.65</v>
      </c>
      <c r="L17070" s="14" t="n">
        <f aca="false">G17070-H17070</f>
        <v>-34.15</v>
      </c>
    </row>
    <row r="17071" customFormat="false" ht="15" hidden="false" customHeight="false" outlineLevel="0" collapsed="false">
      <c r="A17071" s="2" t="s">
        <v>174</v>
      </c>
      <c r="B17071" s="2" t="s">
        <v>174</v>
      </c>
      <c r="C17071" s="2" t="s">
        <v>49</v>
      </c>
      <c r="D17071" s="2" t="s">
        <v>13</v>
      </c>
      <c r="E17071" s="2" t="s">
        <v>74</v>
      </c>
      <c r="F17071" s="2" t="s">
        <v>977</v>
      </c>
      <c r="G17071" s="14" t="n">
        <v>50</v>
      </c>
      <c r="H17071" s="14" t="n">
        <v>82.7</v>
      </c>
      <c r="I17071" s="14" t="n">
        <v>50</v>
      </c>
      <c r="J17071" s="23" t="n">
        <f aca="false">IF(AND(E17071="Priority",ISNUMBER('Cost model'!N175)),'Cost model'!N175,'Cost model'!M175)</f>
        <v>75</v>
      </c>
      <c r="K17071" s="14" t="n">
        <f aca="false">J17071-H17071</f>
        <v>-7.7</v>
      </c>
      <c r="L17071" s="14" t="n">
        <f aca="false">G17071-H17071</f>
        <v>-32.7</v>
      </c>
    </row>
    <row r="17072" customFormat="false" ht="15" hidden="false" customHeight="false" outlineLevel="0" collapsed="false">
      <c r="A17072" s="2" t="s">
        <v>174</v>
      </c>
      <c r="B17072" s="2" t="s">
        <v>142</v>
      </c>
      <c r="C17072" s="2" t="s">
        <v>49</v>
      </c>
      <c r="D17072" s="2" t="s">
        <v>10</v>
      </c>
      <c r="E17072" s="2" t="s">
        <v>83</v>
      </c>
      <c r="F17072" s="2" t="s">
        <v>976</v>
      </c>
      <c r="G17072" s="14" t="n">
        <v>24.5</v>
      </c>
      <c r="H17072" s="14" t="n">
        <v>21.86</v>
      </c>
      <c r="I17072" s="14" t="n">
        <v>24.5</v>
      </c>
      <c r="J17072" s="23" t="n">
        <f aca="false">IF(AND(E17072="Priority",ISNUMBER('Cost model'!N124)),'Cost model'!N124,'Cost model'!M124)</f>
        <v>29.5</v>
      </c>
      <c r="K17072" s="14" t="n">
        <f aca="false">J17072-H17072</f>
        <v>7.64</v>
      </c>
      <c r="L17072" s="14" t="n">
        <f aca="false">G17072-H17072</f>
        <v>2.64</v>
      </c>
    </row>
    <row r="17073" customFormat="false" ht="15" hidden="false" customHeight="false" outlineLevel="0" collapsed="false">
      <c r="A17073" s="2" t="s">
        <v>174</v>
      </c>
      <c r="B17073" s="2" t="s">
        <v>174</v>
      </c>
      <c r="C17073" s="2" t="s">
        <v>49</v>
      </c>
      <c r="D17073" s="2" t="s">
        <v>10</v>
      </c>
      <c r="E17073" s="2" t="s">
        <v>74</v>
      </c>
      <c r="F17073" s="2" t="s">
        <v>977</v>
      </c>
      <c r="G17073" s="14" t="n">
        <v>17.5</v>
      </c>
      <c r="H17073" s="14" t="n">
        <v>11.74</v>
      </c>
      <c r="I17073" s="14" t="n">
        <v>17.5</v>
      </c>
      <c r="J17073" s="23" t="n">
        <f aca="false">IF(AND(E17073="Priority",ISNUMBER('Cost model'!N169)),'Cost model'!N169,'Cost model'!M169)</f>
        <v>18.5</v>
      </c>
      <c r="K17073" s="14" t="n">
        <f aca="false">J17073-H17073</f>
        <v>6.76</v>
      </c>
      <c r="L17073" s="14" t="n">
        <f aca="false">G17073-H17073</f>
        <v>5.76</v>
      </c>
    </row>
    <row r="17074" customFormat="false" ht="15" hidden="false" customHeight="false" outlineLevel="0" collapsed="false">
      <c r="A17074" s="2" t="s">
        <v>342</v>
      </c>
      <c r="B17074" s="2" t="s">
        <v>221</v>
      </c>
      <c r="C17074" s="2" t="s">
        <v>49</v>
      </c>
      <c r="D17074" s="2" t="s">
        <v>10</v>
      </c>
      <c r="E17074" s="2" t="s">
        <v>74</v>
      </c>
      <c r="F17074" s="2" t="s">
        <v>976</v>
      </c>
      <c r="G17074" s="14" t="n">
        <v>19.5</v>
      </c>
      <c r="H17074" s="14" t="n">
        <v>20.27</v>
      </c>
      <c r="I17074" s="14" t="n">
        <v>34.5</v>
      </c>
      <c r="J17074" s="23" t="n">
        <f aca="false">IF(AND(E17074="Priority",ISNUMBER('Cost model'!N244)),'Cost model'!N244,'Cost model'!M244)</f>
        <v>27.5</v>
      </c>
      <c r="K17074" s="14" t="n">
        <f aca="false">J17074-H17074</f>
        <v>7.23</v>
      </c>
      <c r="L17074" s="14" t="n">
        <f aca="false">G17074-H17074</f>
        <v>-0.77</v>
      </c>
    </row>
    <row r="17075" customFormat="false" ht="15" hidden="false" customHeight="false" outlineLevel="0" collapsed="false">
      <c r="A17075" s="2" t="s">
        <v>142</v>
      </c>
      <c r="B17075" s="2" t="s">
        <v>142</v>
      </c>
      <c r="C17075" s="2" t="s">
        <v>49</v>
      </c>
      <c r="D17075" s="2" t="s">
        <v>12</v>
      </c>
      <c r="E17075" s="2" t="s">
        <v>74</v>
      </c>
      <c r="F17075" s="2" t="s">
        <v>977</v>
      </c>
      <c r="G17075" s="14" t="n">
        <v>19.5</v>
      </c>
      <c r="H17075" s="14" t="n">
        <v>26.02</v>
      </c>
      <c r="I17075" s="14" t="n">
        <v>19.5</v>
      </c>
      <c r="J17075" s="23" t="n">
        <f aca="false">IF(AND(E17075="Priority",ISNUMBER('Cost model'!N637)),'Cost model'!N637,'Cost model'!M637)</f>
        <v>45</v>
      </c>
      <c r="K17075" s="14" t="n">
        <f aca="false">J17075-H17075</f>
        <v>18.98</v>
      </c>
      <c r="L17075" s="14" t="n">
        <f aca="false">G17075-H17075</f>
        <v>-6.52</v>
      </c>
    </row>
    <row r="17076" customFormat="false" ht="15" hidden="false" customHeight="false" outlineLevel="0" collapsed="false">
      <c r="A17076" s="2" t="s">
        <v>174</v>
      </c>
      <c r="B17076" s="2" t="s">
        <v>174</v>
      </c>
      <c r="C17076" s="2" t="s">
        <v>48</v>
      </c>
      <c r="D17076" s="2" t="s">
        <v>12</v>
      </c>
      <c r="E17076" s="2" t="s">
        <v>83</v>
      </c>
      <c r="F17076" s="2" t="s">
        <v>977</v>
      </c>
      <c r="G17076" s="14" t="n">
        <v>19.5</v>
      </c>
      <c r="H17076" s="14" t="n">
        <v>60.7</v>
      </c>
      <c r="I17076" s="14" t="n">
        <v>19.5</v>
      </c>
      <c r="J17076" s="23" t="n">
        <f aca="false">IF(AND(E17076="Priority",ISNUMBER('Cost model'!N171)),'Cost model'!N171,'Cost model'!M171)</f>
        <v>55</v>
      </c>
      <c r="K17076" s="14" t="n">
        <f aca="false">J17076-H17076</f>
        <v>-5.7</v>
      </c>
      <c r="L17076" s="14" t="n">
        <f aca="false">G17076-H17076</f>
        <v>-41.2</v>
      </c>
    </row>
    <row r="17077" customFormat="false" ht="15" hidden="false" customHeight="false" outlineLevel="0" collapsed="false">
      <c r="A17077" s="2" t="s">
        <v>124</v>
      </c>
      <c r="B17077" s="2" t="s">
        <v>124</v>
      </c>
      <c r="C17077" s="2" t="s">
        <v>47</v>
      </c>
      <c r="D17077" s="2" t="s">
        <v>10</v>
      </c>
      <c r="E17077" s="2" t="s">
        <v>74</v>
      </c>
      <c r="F17077" s="2" t="s">
        <v>977</v>
      </c>
      <c r="G17077" s="14" t="n">
        <v>9.5</v>
      </c>
      <c r="H17077" s="14" t="n">
        <v>7.47</v>
      </c>
      <c r="I17077" s="14" t="n">
        <v>9.5</v>
      </c>
      <c r="J17077" s="23" t="n">
        <f aca="false">IF(AND(E17077="Priority",ISNUMBER('Cost model'!N317)),'Cost model'!N317,'Cost model'!M317)</f>
        <v>10.5</v>
      </c>
      <c r="K17077" s="14" t="n">
        <f aca="false">J17077-H17077</f>
        <v>3.03</v>
      </c>
      <c r="L17077" s="14" t="n">
        <f aca="false">G17077-H17077</f>
        <v>2.03</v>
      </c>
    </row>
    <row r="17078" customFormat="false" ht="15" hidden="false" customHeight="false" outlineLevel="0" collapsed="false">
      <c r="A17078" s="2" t="s">
        <v>174</v>
      </c>
      <c r="B17078" s="2" t="s">
        <v>142</v>
      </c>
      <c r="C17078" s="2" t="s">
        <v>47</v>
      </c>
      <c r="D17078" s="2" t="s">
        <v>12</v>
      </c>
      <c r="E17078" s="2" t="s">
        <v>74</v>
      </c>
      <c r="F17078" s="2" t="s">
        <v>976</v>
      </c>
      <c r="G17078" s="14" t="n">
        <v>9.5</v>
      </c>
      <c r="H17078" s="14" t="n">
        <v>45.05</v>
      </c>
      <c r="I17078" s="14" t="n">
        <v>9.5</v>
      </c>
      <c r="J17078" s="23" t="n">
        <f aca="false">IF(AND(E17078="Priority",ISNUMBER('Cost model'!N125)),'Cost model'!N125,'Cost model'!M125)</f>
        <v>40</v>
      </c>
      <c r="K17078" s="14" t="n">
        <f aca="false">J17078-H17078</f>
        <v>-5.05</v>
      </c>
      <c r="L17078" s="14" t="n">
        <f aca="false">G17078-H17078</f>
        <v>-35.55</v>
      </c>
    </row>
    <row r="17079" customFormat="false" ht="15" hidden="false" customHeight="false" outlineLevel="0" collapsed="false">
      <c r="A17079" s="2" t="s">
        <v>124</v>
      </c>
      <c r="B17079" s="2" t="s">
        <v>124</v>
      </c>
      <c r="C17079" s="2" t="s">
        <v>47</v>
      </c>
      <c r="D17079" s="2" t="s">
        <v>12</v>
      </c>
      <c r="E17079" s="2" t="s">
        <v>74</v>
      </c>
      <c r="F17079" s="2" t="s">
        <v>977</v>
      </c>
      <c r="G17079" s="14" t="n">
        <v>9.5</v>
      </c>
      <c r="H17079" s="14" t="n">
        <v>25.76</v>
      </c>
      <c r="I17079" s="14" t="n">
        <v>9.5</v>
      </c>
      <c r="J17079" s="23" t="n">
        <f aca="false">IF(AND(E17079="Priority",ISNUMBER('Cost model'!N320)),'Cost model'!N320,'Cost model'!M320)</f>
        <v>24.5</v>
      </c>
      <c r="K17079" s="14" t="n">
        <f aca="false">J17079-H17079</f>
        <v>-1.26</v>
      </c>
      <c r="L17079" s="14" t="n">
        <f aca="false">G17079-H17079</f>
        <v>-16.26</v>
      </c>
    </row>
    <row r="17080" customFormat="false" ht="15" hidden="false" customHeight="false" outlineLevel="0" collapsed="false">
      <c r="A17080" s="2" t="s">
        <v>174</v>
      </c>
      <c r="B17080" s="2" t="s">
        <v>142</v>
      </c>
      <c r="C17080" s="2" t="s">
        <v>47</v>
      </c>
      <c r="D17080" s="2" t="s">
        <v>13</v>
      </c>
      <c r="E17080" s="2" t="s">
        <v>74</v>
      </c>
      <c r="F17080" s="2" t="s">
        <v>976</v>
      </c>
      <c r="G17080" s="14" t="n">
        <v>19</v>
      </c>
      <c r="H17080" s="14" t="n">
        <v>85.11</v>
      </c>
      <c r="I17080" s="14" t="n">
        <v>19</v>
      </c>
      <c r="J17080" s="23" t="n">
        <f aca="false">IF(AND(E17080="Priority",ISNUMBER('Cost model'!N128)),'Cost model'!N128,'Cost model'!M128)</f>
        <v>65</v>
      </c>
      <c r="K17080" s="14" t="n">
        <f aca="false">J17080-H17080</f>
        <v>-20.11</v>
      </c>
      <c r="L17080" s="14" t="n">
        <f aca="false">G17080-H17080</f>
        <v>-66.11</v>
      </c>
    </row>
    <row r="17081" customFormat="false" ht="15" hidden="false" customHeight="false" outlineLevel="0" collapsed="false">
      <c r="A17081" s="2" t="s">
        <v>174</v>
      </c>
      <c r="B17081" s="2" t="s">
        <v>124</v>
      </c>
      <c r="C17081" s="2" t="s">
        <v>49</v>
      </c>
      <c r="D17081" s="2" t="s">
        <v>10</v>
      </c>
      <c r="E17081" s="2" t="s">
        <v>74</v>
      </c>
      <c r="F17081" s="2" t="s">
        <v>976</v>
      </c>
      <c r="G17081" s="14" t="n">
        <v>17.5</v>
      </c>
      <c r="H17081" s="14" t="n">
        <v>17.03</v>
      </c>
      <c r="I17081" s="14" t="n">
        <v>17.5</v>
      </c>
      <c r="J17081" s="23" t="n">
        <f aca="false">IF(AND(E17081="Priority",ISNUMBER('Cost model'!N109)),'Cost model'!N109,'Cost model'!M109)</f>
        <v>18.5</v>
      </c>
      <c r="K17081" s="14" t="n">
        <f aca="false">J17081-H17081</f>
        <v>1.47</v>
      </c>
      <c r="L17081" s="14" t="n">
        <f aca="false">G17081-H17081</f>
        <v>0.469999999999999</v>
      </c>
    </row>
    <row r="17082" customFormat="false" ht="15" hidden="false" customHeight="false" outlineLevel="0" collapsed="false">
      <c r="A17082" s="2" t="s">
        <v>158</v>
      </c>
      <c r="B17082" s="2" t="s">
        <v>158</v>
      </c>
      <c r="C17082" s="2" t="s">
        <v>49</v>
      </c>
      <c r="D17082" s="2" t="s">
        <v>12</v>
      </c>
      <c r="E17082" s="2" t="s">
        <v>74</v>
      </c>
      <c r="F17082" s="2" t="s">
        <v>977</v>
      </c>
      <c r="G17082" s="14" t="n">
        <v>19.5</v>
      </c>
      <c r="H17082" s="14" t="n">
        <v>26.08</v>
      </c>
      <c r="I17082" s="14" t="n">
        <v>19.5</v>
      </c>
      <c r="J17082" s="23" t="n">
        <f aca="false">IF(AND(E17082="Priority",ISNUMBER('Cost model'!N427)),'Cost model'!N427,'Cost model'!M427)</f>
        <v>28.5</v>
      </c>
      <c r="K17082" s="14" t="n">
        <f aca="false">J17082-H17082</f>
        <v>2.42</v>
      </c>
      <c r="L17082" s="14" t="n">
        <f aca="false">G17082-H17082</f>
        <v>-6.58</v>
      </c>
    </row>
    <row r="17083" customFormat="false" ht="15" hidden="false" customHeight="false" outlineLevel="0" collapsed="false">
      <c r="A17083" s="2" t="s">
        <v>124</v>
      </c>
      <c r="B17083" s="2" t="s">
        <v>158</v>
      </c>
      <c r="C17083" s="2" t="s">
        <v>49</v>
      </c>
      <c r="D17083" s="2" t="s">
        <v>10</v>
      </c>
      <c r="E17083" s="2" t="s">
        <v>74</v>
      </c>
      <c r="F17083" s="2" t="s">
        <v>976</v>
      </c>
      <c r="G17083" s="14" t="n">
        <v>24.5</v>
      </c>
      <c r="H17083" s="14" t="n">
        <v>22.98</v>
      </c>
      <c r="I17083" s="14" t="n">
        <v>17.5</v>
      </c>
      <c r="J17083" s="23" t="n">
        <f aca="false">IF(AND(E17083="Priority",ISNUMBER('Cost model'!N349)),'Cost model'!N349,'Cost model'!M349)</f>
        <v>20.5</v>
      </c>
      <c r="K17083" s="14" t="n">
        <f aca="false">J17083-H17083</f>
        <v>-2.48</v>
      </c>
      <c r="L17083" s="14" t="n">
        <f aca="false">G17083-H17083</f>
        <v>1.52</v>
      </c>
    </row>
    <row r="17084" customFormat="false" ht="15" hidden="false" customHeight="false" outlineLevel="0" collapsed="false">
      <c r="A17084" s="2" t="s">
        <v>174</v>
      </c>
      <c r="B17084" s="2" t="s">
        <v>124</v>
      </c>
      <c r="C17084" s="2" t="s">
        <v>49</v>
      </c>
      <c r="D17084" s="2" t="s">
        <v>10</v>
      </c>
      <c r="E17084" s="2" t="s">
        <v>74</v>
      </c>
      <c r="F17084" s="2" t="s">
        <v>976</v>
      </c>
      <c r="G17084" s="14" t="n">
        <v>17.5</v>
      </c>
      <c r="H17084" s="14" t="n">
        <v>21.86</v>
      </c>
      <c r="I17084" s="14" t="n">
        <v>17.5</v>
      </c>
      <c r="J17084" s="23" t="n">
        <f aca="false">IF(AND(E17084="Priority",ISNUMBER('Cost model'!N109)),'Cost model'!N109,'Cost model'!M109)</f>
        <v>18.5</v>
      </c>
      <c r="K17084" s="14" t="n">
        <f aca="false">J17084-H17084</f>
        <v>-3.36</v>
      </c>
      <c r="L17084" s="14" t="n">
        <f aca="false">G17084-H17084</f>
        <v>-4.36</v>
      </c>
    </row>
    <row r="17085" customFormat="false" ht="15" hidden="false" customHeight="false" outlineLevel="0" collapsed="false">
      <c r="A17085" s="2" t="s">
        <v>158</v>
      </c>
      <c r="B17085" s="2" t="s">
        <v>123</v>
      </c>
      <c r="C17085" s="2" t="s">
        <v>49</v>
      </c>
      <c r="D17085" s="2" t="s">
        <v>12</v>
      </c>
      <c r="E17085" s="2" t="s">
        <v>74</v>
      </c>
      <c r="F17085" s="2" t="s">
        <v>976</v>
      </c>
      <c r="G17085" s="14" t="n">
        <v>19.5</v>
      </c>
      <c r="H17085" s="14" t="n">
        <v>26.02</v>
      </c>
      <c r="I17085" s="14" t="n">
        <v>24.5</v>
      </c>
      <c r="J17085" s="23" t="n">
        <f aca="false">IF(AND(E17085="Priority",ISNUMBER('Cost model'!N517)),'Cost model'!N517,'Cost model'!M517)</f>
        <v>50</v>
      </c>
      <c r="K17085" s="14" t="n">
        <f aca="false">J17085-H17085</f>
        <v>23.98</v>
      </c>
      <c r="L17085" s="14" t="n">
        <f aca="false">G17085-H17085</f>
        <v>-6.52</v>
      </c>
    </row>
    <row r="17086" customFormat="false" ht="15" hidden="false" customHeight="false" outlineLevel="0" collapsed="false">
      <c r="A17086" s="2" t="s">
        <v>124</v>
      </c>
      <c r="B17086" s="2" t="s">
        <v>124</v>
      </c>
      <c r="C17086" s="2" t="s">
        <v>48</v>
      </c>
      <c r="D17086" s="2" t="s">
        <v>10</v>
      </c>
      <c r="E17086" s="2" t="s">
        <v>74</v>
      </c>
      <c r="F17086" s="2" t="s">
        <v>977</v>
      </c>
      <c r="G17086" s="14" t="n">
        <v>12.5</v>
      </c>
      <c r="H17086" s="14" t="n">
        <v>12.24</v>
      </c>
      <c r="I17086" s="14" t="n">
        <v>12.5</v>
      </c>
      <c r="J17086" s="23" t="n">
        <f aca="false">IF(AND(E17086="Priority",ISNUMBER('Cost model'!N318)),'Cost model'!N318,'Cost model'!M318)</f>
        <v>14.5</v>
      </c>
      <c r="K17086" s="14" t="n">
        <f aca="false">J17086-H17086</f>
        <v>2.26</v>
      </c>
      <c r="L17086" s="14" t="n">
        <f aca="false">G17086-H17086</f>
        <v>0.26</v>
      </c>
    </row>
    <row r="17087" customFormat="false" ht="15" hidden="false" customHeight="false" outlineLevel="0" collapsed="false">
      <c r="A17087" s="2" t="s">
        <v>221</v>
      </c>
      <c r="B17087" s="2" t="s">
        <v>221</v>
      </c>
      <c r="C17087" s="2" t="s">
        <v>47</v>
      </c>
      <c r="D17087" s="2" t="s">
        <v>10</v>
      </c>
      <c r="E17087" s="2" t="s">
        <v>74</v>
      </c>
      <c r="F17087" s="2" t="s">
        <v>977</v>
      </c>
      <c r="G17087" s="14" t="n">
        <v>9.5</v>
      </c>
      <c r="H17087" s="14" t="n">
        <v>29.21</v>
      </c>
      <c r="I17087" s="14" t="n">
        <v>9.5</v>
      </c>
      <c r="J17087" s="23" t="n">
        <f aca="false">IF(AND(E17087="Priority",ISNUMBER('Cost model'!N737)),'Cost model'!N737,'Cost model'!M737)</f>
        <v>8.5</v>
      </c>
      <c r="K17087" s="14" t="n">
        <f aca="false">J17087-H17087</f>
        <v>-20.71</v>
      </c>
      <c r="L17087" s="14" t="n">
        <f aca="false">G17087-H17087</f>
        <v>-19.71</v>
      </c>
    </row>
    <row r="17088" customFormat="false" ht="15" hidden="false" customHeight="false" outlineLevel="0" collapsed="false">
      <c r="A17088" s="2" t="s">
        <v>158</v>
      </c>
      <c r="B17088" s="2" t="s">
        <v>158</v>
      </c>
      <c r="C17088" s="2" t="s">
        <v>47</v>
      </c>
      <c r="D17088" s="2" t="s">
        <v>12</v>
      </c>
      <c r="E17088" s="2" t="s">
        <v>74</v>
      </c>
      <c r="F17088" s="2" t="s">
        <v>977</v>
      </c>
      <c r="G17088" s="14" t="n">
        <v>9.5</v>
      </c>
      <c r="H17088" s="14" t="n">
        <v>7.98</v>
      </c>
      <c r="I17088" s="14" t="n">
        <v>9.5</v>
      </c>
      <c r="J17088" s="23" t="n">
        <f aca="false">IF(AND(E17088="Priority",ISNUMBER('Cost model'!N425)),'Cost model'!N425,'Cost model'!M425)</f>
        <v>14.5</v>
      </c>
      <c r="K17088" s="14" t="n">
        <f aca="false">J17088-H17088</f>
        <v>6.52</v>
      </c>
      <c r="L17088" s="14" t="n">
        <f aca="false">G17088-H17088</f>
        <v>1.52</v>
      </c>
    </row>
    <row r="17089" customFormat="false" ht="15" hidden="false" customHeight="false" outlineLevel="0" collapsed="false">
      <c r="A17089" s="2" t="s">
        <v>174</v>
      </c>
      <c r="B17089" s="2" t="s">
        <v>205</v>
      </c>
      <c r="C17089" s="2" t="s">
        <v>49</v>
      </c>
      <c r="D17089" s="2" t="s">
        <v>10</v>
      </c>
      <c r="E17089" s="2" t="s">
        <v>74</v>
      </c>
      <c r="F17089" s="2" t="s">
        <v>976</v>
      </c>
      <c r="G17089" s="14" t="n">
        <v>24.5</v>
      </c>
      <c r="H17089" s="14" t="n">
        <v>17.03</v>
      </c>
      <c r="I17089" s="14" t="n">
        <v>19.5</v>
      </c>
      <c r="J17089" s="23" t="n">
        <f aca="false">IF(AND(E17089="Priority",ISNUMBER('Cost model'!N184)),'Cost model'!N184,'Cost model'!M184)</f>
        <v>24.5</v>
      </c>
      <c r="K17089" s="14" t="n">
        <f aca="false">J17089-H17089</f>
        <v>7.47</v>
      </c>
      <c r="L17089" s="14" t="n">
        <f aca="false">G17089-H17089</f>
        <v>7.47</v>
      </c>
    </row>
    <row r="17090" customFormat="false" ht="15" hidden="false" customHeight="false" outlineLevel="0" collapsed="false">
      <c r="A17090" s="2" t="s">
        <v>174</v>
      </c>
      <c r="B17090" s="2" t="s">
        <v>174</v>
      </c>
      <c r="C17090" s="2" t="s">
        <v>47</v>
      </c>
      <c r="D17090" s="2" t="s">
        <v>12</v>
      </c>
      <c r="E17090" s="2" t="s">
        <v>74</v>
      </c>
      <c r="F17090" s="2" t="s">
        <v>977</v>
      </c>
      <c r="G17090" s="14" t="n">
        <v>9.5</v>
      </c>
      <c r="H17090" s="14" t="n">
        <v>28.61</v>
      </c>
      <c r="I17090" s="14" t="n">
        <v>9.5</v>
      </c>
      <c r="J17090" s="23" t="n">
        <f aca="false">IF(AND(E17090="Priority",ISNUMBER('Cost model'!N170)),'Cost model'!N170,'Cost model'!M170)</f>
        <v>25.5</v>
      </c>
      <c r="K17090" s="14" t="n">
        <f aca="false">J17090-H17090</f>
        <v>-3.11</v>
      </c>
      <c r="L17090" s="14" t="n">
        <f aca="false">G17090-H17090</f>
        <v>-19.11</v>
      </c>
    </row>
    <row r="17091" customFormat="false" ht="15" hidden="false" customHeight="false" outlineLevel="0" collapsed="false">
      <c r="A17091" s="2" t="s">
        <v>174</v>
      </c>
      <c r="B17091" s="2" t="s">
        <v>174</v>
      </c>
      <c r="C17091" s="2" t="s">
        <v>47</v>
      </c>
      <c r="D17091" s="2" t="s">
        <v>12</v>
      </c>
      <c r="E17091" s="2" t="s">
        <v>74</v>
      </c>
      <c r="F17091" s="2" t="s">
        <v>977</v>
      </c>
      <c r="G17091" s="14" t="n">
        <v>9.5</v>
      </c>
      <c r="H17091" s="14" t="n">
        <v>26.63</v>
      </c>
      <c r="I17091" s="14" t="n">
        <v>9.5</v>
      </c>
      <c r="J17091" s="23" t="n">
        <f aca="false">IF(AND(E17091="Priority",ISNUMBER('Cost model'!N170)),'Cost model'!N170,'Cost model'!M170)</f>
        <v>25.5</v>
      </c>
      <c r="K17091" s="14" t="n">
        <f aca="false">J17091-H17091</f>
        <v>-1.13</v>
      </c>
      <c r="L17091" s="14" t="n">
        <f aca="false">G17091-H17091</f>
        <v>-17.13</v>
      </c>
    </row>
    <row r="17092" customFormat="false" ht="15" hidden="false" customHeight="false" outlineLevel="0" collapsed="false">
      <c r="A17092" s="2" t="s">
        <v>142</v>
      </c>
      <c r="B17092" s="2" t="s">
        <v>142</v>
      </c>
      <c r="C17092" s="2" t="s">
        <v>47</v>
      </c>
      <c r="D17092" s="2" t="s">
        <v>10</v>
      </c>
      <c r="E17092" s="2" t="s">
        <v>83</v>
      </c>
      <c r="F17092" s="2" t="s">
        <v>977</v>
      </c>
      <c r="G17092" s="14" t="n">
        <v>14.5</v>
      </c>
      <c r="H17092" s="14" t="n">
        <v>5.59</v>
      </c>
      <c r="I17092" s="14" t="n">
        <v>14.5</v>
      </c>
      <c r="J17092" s="23" t="n">
        <f aca="false">IF(AND(E17092="Priority",ISNUMBER('Cost model'!N632)),'Cost model'!N632,'Cost model'!M632)</f>
        <v>14.5</v>
      </c>
      <c r="K17092" s="14" t="n">
        <f aca="false">J17092-H17092</f>
        <v>8.91</v>
      </c>
      <c r="L17092" s="14" t="n">
        <f aca="false">G17092-H17092</f>
        <v>8.91</v>
      </c>
    </row>
    <row r="17093" customFormat="false" ht="15" hidden="false" customHeight="false" outlineLevel="0" collapsed="false">
      <c r="A17093" s="2" t="s">
        <v>124</v>
      </c>
      <c r="B17093" s="2" t="s">
        <v>142</v>
      </c>
      <c r="C17093" s="2" t="s">
        <v>48</v>
      </c>
      <c r="D17093" s="2" t="s">
        <v>12</v>
      </c>
      <c r="E17093" s="2" t="s">
        <v>74</v>
      </c>
      <c r="F17093" s="2" t="s">
        <v>976</v>
      </c>
      <c r="G17093" s="14" t="n">
        <v>19.5</v>
      </c>
      <c r="H17093" s="14" t="n">
        <v>65.68</v>
      </c>
      <c r="I17093" s="14" t="n">
        <v>19.5</v>
      </c>
      <c r="J17093" s="23" t="n">
        <f aca="false">IF(AND(E17093="Priority",ISNUMBER('Cost model'!N336)),'Cost model'!N336,'Cost model'!M336)</f>
        <v>50</v>
      </c>
      <c r="K17093" s="14" t="n">
        <f aca="false">J17093-H17093</f>
        <v>-15.68</v>
      </c>
      <c r="L17093" s="14" t="n">
        <f aca="false">G17093-H17093</f>
        <v>-46.18</v>
      </c>
    </row>
    <row r="17094" customFormat="false" ht="15" hidden="false" customHeight="false" outlineLevel="0" collapsed="false">
      <c r="A17094" s="2" t="s">
        <v>124</v>
      </c>
      <c r="B17094" s="2" t="s">
        <v>124</v>
      </c>
      <c r="C17094" s="2" t="s">
        <v>48</v>
      </c>
      <c r="D17094" s="2" t="s">
        <v>12</v>
      </c>
      <c r="E17094" s="2" t="s">
        <v>74</v>
      </c>
      <c r="F17094" s="2" t="s">
        <v>977</v>
      </c>
      <c r="G17094" s="14" t="n">
        <v>12.5</v>
      </c>
      <c r="H17094" s="14" t="n">
        <v>49.03</v>
      </c>
      <c r="I17094" s="14" t="n">
        <v>12.5</v>
      </c>
      <c r="J17094" s="23" t="n">
        <f aca="false">IF(AND(E17094="Priority",ISNUMBER('Cost model'!N321)),'Cost model'!N321,'Cost model'!M321)</f>
        <v>40</v>
      </c>
      <c r="K17094" s="14" t="n">
        <f aca="false">J17094-H17094</f>
        <v>-9.03</v>
      </c>
      <c r="L17094" s="14" t="n">
        <f aca="false">G17094-H17094</f>
        <v>-36.53</v>
      </c>
    </row>
    <row r="17095" customFormat="false" ht="15" hidden="false" customHeight="false" outlineLevel="0" collapsed="false">
      <c r="A17095" s="2" t="s">
        <v>174</v>
      </c>
      <c r="B17095" s="2" t="s">
        <v>158</v>
      </c>
      <c r="C17095" s="2" t="s">
        <v>47</v>
      </c>
      <c r="D17095" s="2" t="s">
        <v>14</v>
      </c>
      <c r="E17095" s="2" t="s">
        <v>74</v>
      </c>
      <c r="F17095" s="2" t="s">
        <v>976</v>
      </c>
      <c r="G17095" s="14" t="n">
        <v>25</v>
      </c>
      <c r="H17095" s="14" t="n">
        <v>96.58</v>
      </c>
      <c r="I17095" s="14" t="n">
        <v>85</v>
      </c>
      <c r="J17095" s="23" t="n">
        <f aca="false">IF(AND(E17095="Priority",ISNUMBER('Cost model'!N146)),'Cost model'!N146,'Cost model'!M146)</f>
        <v>115</v>
      </c>
      <c r="K17095" s="14" t="n">
        <f aca="false">J17095-H17095</f>
        <v>18.42</v>
      </c>
      <c r="L17095" s="14" t="n">
        <f aca="false">G17095-H17095</f>
        <v>-71.58</v>
      </c>
    </row>
    <row r="17096" customFormat="false" ht="15" hidden="false" customHeight="false" outlineLevel="0" collapsed="false">
      <c r="A17096" s="2" t="s">
        <v>174</v>
      </c>
      <c r="B17096" s="2" t="s">
        <v>174</v>
      </c>
      <c r="C17096" s="2" t="s">
        <v>48</v>
      </c>
      <c r="D17096" s="2" t="s">
        <v>10</v>
      </c>
      <c r="E17096" s="2" t="s">
        <v>74</v>
      </c>
      <c r="F17096" s="2" t="s">
        <v>977</v>
      </c>
      <c r="G17096" s="14" t="n">
        <v>12.5</v>
      </c>
      <c r="H17096" s="14" t="n">
        <v>7.37</v>
      </c>
      <c r="I17096" s="14" t="n">
        <v>12.5</v>
      </c>
      <c r="J17096" s="23" t="n">
        <f aca="false">IF(AND(E17096="Priority",ISNUMBER('Cost model'!N168)),'Cost model'!N168,'Cost model'!M168)</f>
        <v>13.5</v>
      </c>
      <c r="K17096" s="14" t="n">
        <f aca="false">J17096-H17096</f>
        <v>6.13</v>
      </c>
      <c r="L17096" s="14" t="n">
        <f aca="false">G17096-H17096</f>
        <v>5.13</v>
      </c>
    </row>
    <row r="17097" customFormat="false" ht="15" hidden="false" customHeight="false" outlineLevel="0" collapsed="false">
      <c r="A17097" s="2" t="s">
        <v>221</v>
      </c>
      <c r="B17097" s="2" t="s">
        <v>221</v>
      </c>
      <c r="C17097" s="2" t="s">
        <v>48</v>
      </c>
      <c r="D17097" s="2" t="s">
        <v>12</v>
      </c>
      <c r="E17097" s="2" t="s">
        <v>83</v>
      </c>
      <c r="F17097" s="2" t="s">
        <v>977</v>
      </c>
      <c r="G17097" s="14" t="n">
        <v>19.5</v>
      </c>
      <c r="H17097" s="14" t="n">
        <v>51.34</v>
      </c>
      <c r="I17097" s="14" t="n">
        <v>19.5</v>
      </c>
      <c r="J17097" s="23" t="n">
        <f aca="false">IF(AND(E17097="Priority",ISNUMBER('Cost model'!N741)),'Cost model'!N741,'Cost model'!M741)</f>
        <v>60</v>
      </c>
      <c r="K17097" s="14" t="n">
        <f aca="false">J17097-H17097</f>
        <v>8.66</v>
      </c>
      <c r="L17097" s="14" t="n">
        <f aca="false">G17097-H17097</f>
        <v>-31.84</v>
      </c>
    </row>
    <row r="17098" customFormat="false" ht="15" hidden="false" customHeight="false" outlineLevel="0" collapsed="false">
      <c r="A17098" s="2" t="s">
        <v>174</v>
      </c>
      <c r="B17098" s="2" t="s">
        <v>174</v>
      </c>
      <c r="C17098" s="2" t="s">
        <v>49</v>
      </c>
      <c r="D17098" s="2" t="s">
        <v>12</v>
      </c>
      <c r="E17098" s="2" t="s">
        <v>83</v>
      </c>
      <c r="F17098" s="2" t="s">
        <v>977</v>
      </c>
      <c r="G17098" s="14" t="n">
        <v>29.5</v>
      </c>
      <c r="H17098" s="14" t="n">
        <v>29.56</v>
      </c>
      <c r="I17098" s="14" t="n">
        <v>29.5</v>
      </c>
      <c r="J17098" s="23" t="n">
        <f aca="false">IF(AND(E17098="Priority",ISNUMBER('Cost model'!N172)),'Cost model'!N172,'Cost model'!M172)</f>
        <v>60</v>
      </c>
      <c r="K17098" s="14" t="n">
        <f aca="false">J17098-H17098</f>
        <v>30.44</v>
      </c>
      <c r="L17098" s="14" t="n">
        <f aca="false">G17098-H17098</f>
        <v>-0.0599999999999987</v>
      </c>
    </row>
    <row r="17099" customFormat="false" ht="15" hidden="false" customHeight="false" outlineLevel="0" collapsed="false">
      <c r="A17099" s="2" t="s">
        <v>174</v>
      </c>
      <c r="B17099" s="2" t="s">
        <v>142</v>
      </c>
      <c r="C17099" s="2" t="s">
        <v>49</v>
      </c>
      <c r="D17099" s="2" t="s">
        <v>12</v>
      </c>
      <c r="E17099" s="2" t="s">
        <v>74</v>
      </c>
      <c r="F17099" s="2" t="s">
        <v>976</v>
      </c>
      <c r="G17099" s="14" t="n">
        <v>19.5</v>
      </c>
      <c r="H17099" s="14" t="n">
        <v>27.63</v>
      </c>
      <c r="I17099" s="14" t="n">
        <v>19.5</v>
      </c>
      <c r="J17099" s="23" t="n">
        <f aca="false">IF(AND(E17099="Priority",ISNUMBER('Cost model'!N127)),'Cost model'!N127,'Cost model'!M127)</f>
        <v>50</v>
      </c>
      <c r="K17099" s="14" t="n">
        <f aca="false">J17099-H17099</f>
        <v>22.37</v>
      </c>
      <c r="L17099" s="14" t="n">
        <f aca="false">G17099-H17099</f>
        <v>-8.13</v>
      </c>
    </row>
    <row r="17100" customFormat="false" ht="15" hidden="false" customHeight="false" outlineLevel="0" collapsed="false">
      <c r="A17100" s="2" t="s">
        <v>124</v>
      </c>
      <c r="B17100" s="2" t="s">
        <v>124</v>
      </c>
      <c r="C17100" s="2" t="s">
        <v>48</v>
      </c>
      <c r="D17100" s="2" t="s">
        <v>10</v>
      </c>
      <c r="E17100" s="2" t="s">
        <v>74</v>
      </c>
      <c r="F17100" s="2" t="s">
        <v>977</v>
      </c>
      <c r="G17100" s="14" t="n">
        <v>12.5</v>
      </c>
      <c r="H17100" s="14" t="n">
        <v>58.37</v>
      </c>
      <c r="I17100" s="14" t="n">
        <v>12.5</v>
      </c>
      <c r="J17100" s="23" t="n">
        <f aca="false">IF(AND(E17100="Priority",ISNUMBER('Cost model'!N318)),'Cost model'!N318,'Cost model'!M318)</f>
        <v>14.5</v>
      </c>
      <c r="K17100" s="14" t="n">
        <f aca="false">J17100-H17100</f>
        <v>-43.87</v>
      </c>
      <c r="L17100" s="14" t="n">
        <f aca="false">G17100-H17100</f>
        <v>-45.87</v>
      </c>
    </row>
    <row r="17101" customFormat="false" ht="15" hidden="false" customHeight="false" outlineLevel="0" collapsed="false">
      <c r="A17101" s="2" t="s">
        <v>174</v>
      </c>
      <c r="B17101" s="2" t="s">
        <v>174</v>
      </c>
      <c r="C17101" s="2" t="s">
        <v>48</v>
      </c>
      <c r="D17101" s="2" t="s">
        <v>12</v>
      </c>
      <c r="E17101" s="2" t="s">
        <v>74</v>
      </c>
      <c r="F17101" s="2" t="s">
        <v>977</v>
      </c>
      <c r="G17101" s="14" t="n">
        <v>12.5</v>
      </c>
      <c r="H17101" s="14" t="n">
        <v>13.34</v>
      </c>
      <c r="I17101" s="14" t="n">
        <v>12.5</v>
      </c>
      <c r="J17101" s="23" t="n">
        <f aca="false">IF(AND(E17101="Priority",ISNUMBER('Cost model'!N171)),'Cost model'!N171,'Cost model'!M171)</f>
        <v>40</v>
      </c>
      <c r="K17101" s="14" t="n">
        <f aca="false">J17101-H17101</f>
        <v>26.66</v>
      </c>
      <c r="L17101" s="14" t="n">
        <f aca="false">G17101-H17101</f>
        <v>-0.84</v>
      </c>
    </row>
    <row r="17102" customFormat="false" ht="15" hidden="false" customHeight="false" outlineLevel="0" collapsed="false">
      <c r="A17102" s="2" t="s">
        <v>124</v>
      </c>
      <c r="B17102" s="2" t="s">
        <v>124</v>
      </c>
      <c r="C17102" s="2" t="s">
        <v>47</v>
      </c>
      <c r="D17102" s="2" t="s">
        <v>10</v>
      </c>
      <c r="E17102" s="2" t="s">
        <v>74</v>
      </c>
      <c r="F17102" s="2" t="s">
        <v>977</v>
      </c>
      <c r="G17102" s="14" t="n">
        <v>9.5</v>
      </c>
      <c r="H17102" s="14" t="n">
        <v>8.16</v>
      </c>
      <c r="I17102" s="14" t="n">
        <v>9.5</v>
      </c>
      <c r="J17102" s="23" t="n">
        <f aca="false">IF(AND(E17102="Priority",ISNUMBER('Cost model'!N317)),'Cost model'!N317,'Cost model'!M317)</f>
        <v>10.5</v>
      </c>
      <c r="K17102" s="14" t="n">
        <f aca="false">J17102-H17102</f>
        <v>2.34</v>
      </c>
      <c r="L17102" s="14" t="n">
        <f aca="false">G17102-H17102</f>
        <v>1.34</v>
      </c>
    </row>
    <row r="17103" customFormat="false" ht="15" hidden="false" customHeight="false" outlineLevel="0" collapsed="false">
      <c r="A17103" s="2" t="s">
        <v>142</v>
      </c>
      <c r="B17103" s="2" t="s">
        <v>142</v>
      </c>
      <c r="C17103" s="2" t="s">
        <v>47</v>
      </c>
      <c r="D17103" s="2" t="s">
        <v>12</v>
      </c>
      <c r="E17103" s="2" t="s">
        <v>74</v>
      </c>
      <c r="F17103" s="2" t="s">
        <v>977</v>
      </c>
      <c r="G17103" s="14" t="n">
        <v>9.5</v>
      </c>
      <c r="H17103" s="14" t="n">
        <v>27.7</v>
      </c>
      <c r="I17103" s="14" t="n">
        <v>9.5</v>
      </c>
      <c r="J17103" s="23" t="n">
        <f aca="false">IF(AND(E17103="Priority",ISNUMBER('Cost model'!N635)),'Cost model'!N635,'Cost model'!M635)</f>
        <v>30.5</v>
      </c>
      <c r="K17103" s="14" t="n">
        <f aca="false">J17103-H17103</f>
        <v>2.8</v>
      </c>
      <c r="L17103" s="14" t="n">
        <f aca="false">G17103-H17103</f>
        <v>-18.2</v>
      </c>
    </row>
    <row r="17104" customFormat="false" ht="15" hidden="false" customHeight="false" outlineLevel="0" collapsed="false">
      <c r="A17104" s="2" t="s">
        <v>124</v>
      </c>
      <c r="B17104" s="2" t="s">
        <v>124</v>
      </c>
      <c r="C17104" s="2" t="s">
        <v>47</v>
      </c>
      <c r="D17104" s="2" t="s">
        <v>10</v>
      </c>
      <c r="E17104" s="2" t="s">
        <v>74</v>
      </c>
      <c r="F17104" s="2" t="s">
        <v>977</v>
      </c>
      <c r="G17104" s="14" t="n">
        <v>9.5</v>
      </c>
      <c r="H17104" s="14" t="n">
        <v>6.66</v>
      </c>
      <c r="I17104" s="14" t="n">
        <v>9.5</v>
      </c>
      <c r="J17104" s="23" t="n">
        <f aca="false">IF(AND(E17104="Priority",ISNUMBER('Cost model'!N317)),'Cost model'!N317,'Cost model'!M317)</f>
        <v>10.5</v>
      </c>
      <c r="K17104" s="14" t="n">
        <f aca="false">J17104-H17104</f>
        <v>3.84</v>
      </c>
      <c r="L17104" s="14" t="n">
        <f aca="false">G17104-H17104</f>
        <v>2.84</v>
      </c>
    </row>
    <row r="17105" customFormat="false" ht="15" hidden="false" customHeight="false" outlineLevel="0" collapsed="false">
      <c r="A17105" s="2" t="s">
        <v>174</v>
      </c>
      <c r="B17105" s="2" t="s">
        <v>158</v>
      </c>
      <c r="C17105" s="2" t="s">
        <v>48</v>
      </c>
      <c r="D17105" s="2" t="s">
        <v>10</v>
      </c>
      <c r="E17105" s="2" t="s">
        <v>74</v>
      </c>
      <c r="F17105" s="2" t="s">
        <v>976</v>
      </c>
      <c r="G17105" s="14" t="n">
        <v>17.5</v>
      </c>
      <c r="H17105" s="14" t="n">
        <v>16.48</v>
      </c>
      <c r="I17105" s="14" t="n">
        <v>14.5</v>
      </c>
      <c r="J17105" s="23" t="n">
        <f aca="false">IF(AND(E17105="Priority",ISNUMBER('Cost model'!N138)),'Cost model'!N138,'Cost model'!M138)</f>
        <v>16.5</v>
      </c>
      <c r="K17105" s="14" t="n">
        <f aca="false">J17105-H17105</f>
        <v>0.0199999999999996</v>
      </c>
      <c r="L17105" s="14" t="n">
        <f aca="false">G17105-H17105</f>
        <v>1.02</v>
      </c>
    </row>
    <row r="17106" customFormat="false" ht="15" hidden="false" customHeight="false" outlineLevel="0" collapsed="false">
      <c r="A17106" s="2" t="s">
        <v>221</v>
      </c>
      <c r="B17106" s="2" t="s">
        <v>221</v>
      </c>
      <c r="C17106" s="2" t="s">
        <v>47</v>
      </c>
      <c r="D17106" s="2" t="s">
        <v>10</v>
      </c>
      <c r="E17106" s="2" t="s">
        <v>83</v>
      </c>
      <c r="F17106" s="2" t="s">
        <v>977</v>
      </c>
      <c r="G17106" s="14" t="n">
        <v>14.5</v>
      </c>
      <c r="H17106" s="14" t="n">
        <v>8.86</v>
      </c>
      <c r="I17106" s="14" t="n">
        <v>14.5</v>
      </c>
      <c r="J17106" s="23" t="n">
        <f aca="false">IF(AND(E17106="Priority",ISNUMBER('Cost model'!N737)),'Cost model'!N737,'Cost model'!M737)</f>
        <v>13.5</v>
      </c>
      <c r="K17106" s="14" t="n">
        <f aca="false">J17106-H17106</f>
        <v>4.64</v>
      </c>
      <c r="L17106" s="14" t="n">
        <f aca="false">G17106-H17106</f>
        <v>5.64</v>
      </c>
    </row>
    <row r="17107" customFormat="false" ht="15" hidden="false" customHeight="false" outlineLevel="0" collapsed="false">
      <c r="A17107" s="2" t="s">
        <v>174</v>
      </c>
      <c r="B17107" s="2" t="s">
        <v>142</v>
      </c>
      <c r="C17107" s="2" t="s">
        <v>47</v>
      </c>
      <c r="D17107" s="2" t="s">
        <v>10</v>
      </c>
      <c r="E17107" s="2" t="s">
        <v>74</v>
      </c>
      <c r="F17107" s="2" t="s">
        <v>976</v>
      </c>
      <c r="G17107" s="14" t="n">
        <v>9.5</v>
      </c>
      <c r="H17107" s="14" t="n">
        <v>11.45</v>
      </c>
      <c r="I17107" s="14" t="n">
        <v>9.5</v>
      </c>
      <c r="J17107" s="23" t="n">
        <f aca="false">IF(AND(E17107="Priority",ISNUMBER('Cost model'!N122)),'Cost model'!N122,'Cost model'!M122)</f>
        <v>13.5</v>
      </c>
      <c r="K17107" s="14" t="n">
        <f aca="false">J17107-H17107</f>
        <v>2.05</v>
      </c>
      <c r="L17107" s="14" t="n">
        <f aca="false">G17107-H17107</f>
        <v>-1.95</v>
      </c>
    </row>
    <row r="17108" customFormat="false" ht="15" hidden="false" customHeight="false" outlineLevel="0" collapsed="false">
      <c r="A17108" s="2" t="s">
        <v>174</v>
      </c>
      <c r="B17108" s="2" t="s">
        <v>142</v>
      </c>
      <c r="C17108" s="2" t="s">
        <v>49</v>
      </c>
      <c r="D17108" s="2" t="s">
        <v>12</v>
      </c>
      <c r="E17108" s="2" t="s">
        <v>74</v>
      </c>
      <c r="F17108" s="2" t="s">
        <v>976</v>
      </c>
      <c r="G17108" s="14" t="n">
        <v>19.5</v>
      </c>
      <c r="H17108" s="14" t="n">
        <v>27.63</v>
      </c>
      <c r="I17108" s="14" t="n">
        <v>19.5</v>
      </c>
      <c r="J17108" s="23" t="n">
        <f aca="false">IF(AND(E17108="Priority",ISNUMBER('Cost model'!N127)),'Cost model'!N127,'Cost model'!M127)</f>
        <v>50</v>
      </c>
      <c r="K17108" s="14" t="n">
        <f aca="false">J17108-H17108</f>
        <v>22.37</v>
      </c>
      <c r="L17108" s="14" t="n">
        <f aca="false">G17108-H17108</f>
        <v>-8.13</v>
      </c>
    </row>
    <row r="17109" customFormat="false" ht="15" hidden="false" customHeight="false" outlineLevel="0" collapsed="false">
      <c r="A17109" s="2" t="s">
        <v>174</v>
      </c>
      <c r="B17109" s="2" t="s">
        <v>174</v>
      </c>
      <c r="C17109" s="2" t="s">
        <v>47</v>
      </c>
      <c r="D17109" s="2" t="s">
        <v>14</v>
      </c>
      <c r="E17109" s="2" t="s">
        <v>74</v>
      </c>
      <c r="F17109" s="2" t="s">
        <v>977</v>
      </c>
      <c r="G17109" s="14" t="n">
        <v>25</v>
      </c>
      <c r="H17109" s="14" t="n">
        <v>104.04</v>
      </c>
      <c r="I17109" s="14" t="n">
        <v>25</v>
      </c>
      <c r="J17109" s="23" t="n">
        <f aca="false">IF(AND(E17109="Priority",ISNUMBER('Cost model'!N176)),'Cost model'!N176,'Cost model'!M176)</f>
        <v>95</v>
      </c>
      <c r="K17109" s="14" t="n">
        <f aca="false">J17109-H17109</f>
        <v>-9.04000000000001</v>
      </c>
      <c r="L17109" s="14" t="n">
        <f aca="false">G17109-H17109</f>
        <v>-79.04</v>
      </c>
    </row>
    <row r="17110" customFormat="false" ht="15" hidden="false" customHeight="false" outlineLevel="0" collapsed="false">
      <c r="A17110" s="2" t="s">
        <v>174</v>
      </c>
      <c r="B17110" s="2" t="s">
        <v>142</v>
      </c>
      <c r="C17110" s="2" t="s">
        <v>49</v>
      </c>
      <c r="D17110" s="2" t="s">
        <v>13</v>
      </c>
      <c r="E17110" s="2" t="s">
        <v>74</v>
      </c>
      <c r="F17110" s="2" t="s">
        <v>976</v>
      </c>
      <c r="G17110" s="14" t="n">
        <v>50</v>
      </c>
      <c r="H17110" s="14" t="n">
        <v>55.05</v>
      </c>
      <c r="I17110" s="14" t="n">
        <v>50</v>
      </c>
      <c r="J17110" s="23" t="n">
        <f aca="false">IF(AND(E17110="Priority",ISNUMBER('Cost model'!N130)),'Cost model'!N130,'Cost model'!M130)</f>
        <v>100</v>
      </c>
      <c r="K17110" s="14" t="n">
        <f aca="false">J17110-H17110</f>
        <v>44.95</v>
      </c>
      <c r="L17110" s="14" t="n">
        <f aca="false">G17110-H17110</f>
        <v>-5.05</v>
      </c>
    </row>
    <row r="17111" customFormat="false" ht="15" hidden="false" customHeight="false" outlineLevel="0" collapsed="false">
      <c r="A17111" s="2" t="s">
        <v>124</v>
      </c>
      <c r="B17111" s="2" t="s">
        <v>124</v>
      </c>
      <c r="C17111" s="2" t="s">
        <v>48</v>
      </c>
      <c r="D17111" s="2" t="s">
        <v>12</v>
      </c>
      <c r="E17111" s="2" t="s">
        <v>74</v>
      </c>
      <c r="F17111" s="2" t="s">
        <v>977</v>
      </c>
      <c r="G17111" s="14" t="n">
        <v>12.5</v>
      </c>
      <c r="H17111" s="14" t="n">
        <v>18.82</v>
      </c>
      <c r="I17111" s="14" t="n">
        <v>12.5</v>
      </c>
      <c r="J17111" s="23" t="n">
        <f aca="false">IF(AND(E17111="Priority",ISNUMBER('Cost model'!N321)),'Cost model'!N321,'Cost model'!M321)</f>
        <v>40</v>
      </c>
      <c r="K17111" s="14" t="n">
        <f aca="false">J17111-H17111</f>
        <v>21.18</v>
      </c>
      <c r="L17111" s="14" t="n">
        <f aca="false">G17111-H17111</f>
        <v>-6.32</v>
      </c>
    </row>
    <row r="17112" customFormat="false" ht="15" hidden="false" customHeight="false" outlineLevel="0" collapsed="false">
      <c r="A17112" s="2" t="s">
        <v>124</v>
      </c>
      <c r="B17112" s="2" t="s">
        <v>174</v>
      </c>
      <c r="C17112" s="2" t="s">
        <v>48</v>
      </c>
      <c r="D17112" s="2" t="s">
        <v>10</v>
      </c>
      <c r="E17112" s="2" t="s">
        <v>74</v>
      </c>
      <c r="F17112" s="2" t="s">
        <v>976</v>
      </c>
      <c r="G17112" s="14" t="n">
        <v>12.5</v>
      </c>
      <c r="H17112" s="14" t="n">
        <v>15.31</v>
      </c>
      <c r="I17112" s="14" t="n">
        <v>14.5</v>
      </c>
      <c r="J17112" s="23" t="n">
        <f aca="false">IF(AND(E17112="Priority",ISNUMBER('Cost model'!N363)),'Cost model'!N363,'Cost model'!M363)</f>
        <v>15.5</v>
      </c>
      <c r="K17112" s="14" t="n">
        <f aca="false">J17112-H17112</f>
        <v>0.19</v>
      </c>
      <c r="L17112" s="14" t="n">
        <f aca="false">G17112-H17112</f>
        <v>-2.81</v>
      </c>
    </row>
    <row r="17113" customFormat="false" ht="15" hidden="false" customHeight="false" outlineLevel="0" collapsed="false">
      <c r="A17113" s="2" t="s">
        <v>174</v>
      </c>
      <c r="B17113" s="2" t="s">
        <v>221</v>
      </c>
      <c r="C17113" s="2" t="s">
        <v>47</v>
      </c>
      <c r="D17113" s="2" t="s">
        <v>10</v>
      </c>
      <c r="E17113" s="2" t="s">
        <v>74</v>
      </c>
      <c r="F17113" s="2" t="s">
        <v>976</v>
      </c>
      <c r="G17113" s="14" t="n">
        <v>9.5</v>
      </c>
      <c r="H17113" s="14" t="n">
        <v>9.14</v>
      </c>
      <c r="I17113" s="14" t="n">
        <v>19.5</v>
      </c>
      <c r="J17113" s="23" t="n">
        <f aca="false">IF(AND(E17113="Priority",ISNUMBER('Cost model'!N152)),'Cost model'!N152,'Cost model'!M152)</f>
        <v>13.5</v>
      </c>
      <c r="K17113" s="14" t="n">
        <f aca="false">J17113-H17113</f>
        <v>4.36</v>
      </c>
      <c r="L17113" s="14" t="n">
        <f aca="false">G17113-H17113</f>
        <v>0.359999999999999</v>
      </c>
    </row>
    <row r="17114" customFormat="false" ht="15" hidden="false" customHeight="false" outlineLevel="0" collapsed="false">
      <c r="A17114" s="2" t="s">
        <v>124</v>
      </c>
      <c r="B17114" s="2" t="s">
        <v>124</v>
      </c>
      <c r="C17114" s="2" t="s">
        <v>47</v>
      </c>
      <c r="D17114" s="2" t="s">
        <v>12</v>
      </c>
      <c r="E17114" s="2" t="s">
        <v>74</v>
      </c>
      <c r="F17114" s="2" t="s">
        <v>977</v>
      </c>
      <c r="G17114" s="14" t="n">
        <v>9.5</v>
      </c>
      <c r="H17114" s="14" t="n">
        <v>25.76</v>
      </c>
      <c r="I17114" s="14" t="n">
        <v>9.5</v>
      </c>
      <c r="J17114" s="23" t="n">
        <f aca="false">IF(AND(E17114="Priority",ISNUMBER('Cost model'!N320)),'Cost model'!N320,'Cost model'!M320)</f>
        <v>24.5</v>
      </c>
      <c r="K17114" s="14" t="n">
        <f aca="false">J17114-H17114</f>
        <v>-1.26</v>
      </c>
      <c r="L17114" s="14" t="n">
        <f aca="false">G17114-H17114</f>
        <v>-16.26</v>
      </c>
    </row>
    <row r="17115" customFormat="false" ht="15" hidden="false" customHeight="false" outlineLevel="0" collapsed="false">
      <c r="A17115" s="2" t="s">
        <v>174</v>
      </c>
      <c r="B17115" s="2" t="s">
        <v>174</v>
      </c>
      <c r="C17115" s="2" t="s">
        <v>47</v>
      </c>
      <c r="D17115" s="2" t="s">
        <v>12</v>
      </c>
      <c r="E17115" s="2" t="s">
        <v>74</v>
      </c>
      <c r="F17115" s="2" t="s">
        <v>977</v>
      </c>
      <c r="G17115" s="14" t="n">
        <v>9.5</v>
      </c>
      <c r="H17115" s="14" t="n">
        <v>28.95</v>
      </c>
      <c r="I17115" s="14" t="n">
        <v>9.5</v>
      </c>
      <c r="J17115" s="23" t="n">
        <f aca="false">IF(AND(E17115="Priority",ISNUMBER('Cost model'!N170)),'Cost model'!N170,'Cost model'!M170)</f>
        <v>25.5</v>
      </c>
      <c r="K17115" s="14" t="n">
        <f aca="false">J17115-H17115</f>
        <v>-3.45</v>
      </c>
      <c r="L17115" s="14" t="n">
        <f aca="false">G17115-H17115</f>
        <v>-19.45</v>
      </c>
    </row>
    <row r="17116" customFormat="false" ht="15" hidden="false" customHeight="false" outlineLevel="0" collapsed="false">
      <c r="A17116" s="2" t="s">
        <v>174</v>
      </c>
      <c r="B17116" s="2" t="s">
        <v>174</v>
      </c>
      <c r="C17116" s="2" t="s">
        <v>48</v>
      </c>
      <c r="D17116" s="2" t="s">
        <v>12</v>
      </c>
      <c r="E17116" s="2" t="s">
        <v>83</v>
      </c>
      <c r="F17116" s="2" t="s">
        <v>977</v>
      </c>
      <c r="G17116" s="14" t="n">
        <v>19.5</v>
      </c>
      <c r="H17116" s="14" t="n">
        <v>46.45</v>
      </c>
      <c r="I17116" s="14" t="n">
        <v>19.5</v>
      </c>
      <c r="J17116" s="23" t="n">
        <f aca="false">IF(AND(E17116="Priority",ISNUMBER('Cost model'!N171)),'Cost model'!N171,'Cost model'!M171)</f>
        <v>55</v>
      </c>
      <c r="K17116" s="14" t="n">
        <f aca="false">J17116-H17116</f>
        <v>8.55</v>
      </c>
      <c r="L17116" s="14" t="n">
        <f aca="false">G17116-H17116</f>
        <v>-26.95</v>
      </c>
    </row>
    <row r="17117" customFormat="false" ht="15" hidden="false" customHeight="false" outlineLevel="0" collapsed="false">
      <c r="A17117" s="2" t="s">
        <v>174</v>
      </c>
      <c r="B17117" s="2" t="s">
        <v>174</v>
      </c>
      <c r="C17117" s="2" t="s">
        <v>49</v>
      </c>
      <c r="D17117" s="2" t="s">
        <v>12</v>
      </c>
      <c r="E17117" s="2" t="s">
        <v>74</v>
      </c>
      <c r="F17117" s="2" t="s">
        <v>977</v>
      </c>
      <c r="G17117" s="14" t="n">
        <v>19.5</v>
      </c>
      <c r="H17117" s="14" t="n">
        <v>21.86</v>
      </c>
      <c r="I17117" s="14" t="n">
        <v>19.5</v>
      </c>
      <c r="J17117" s="23" t="n">
        <f aca="false">IF(AND(E17117="Priority",ISNUMBER('Cost model'!N172)),'Cost model'!N172,'Cost model'!M172)</f>
        <v>45</v>
      </c>
      <c r="K17117" s="14" t="n">
        <f aca="false">J17117-H17117</f>
        <v>23.14</v>
      </c>
      <c r="L17117" s="14" t="n">
        <f aca="false">G17117-H17117</f>
        <v>-2.36</v>
      </c>
    </row>
    <row r="17118" customFormat="false" ht="15" hidden="false" customHeight="false" outlineLevel="0" collapsed="false">
      <c r="A17118" s="2" t="s">
        <v>142</v>
      </c>
      <c r="B17118" s="2" t="s">
        <v>142</v>
      </c>
      <c r="C17118" s="2" t="s">
        <v>48</v>
      </c>
      <c r="D17118" s="2" t="s">
        <v>12</v>
      </c>
      <c r="E17118" s="2" t="s">
        <v>74</v>
      </c>
      <c r="F17118" s="2" t="s">
        <v>977</v>
      </c>
      <c r="G17118" s="14" t="n">
        <v>12.5</v>
      </c>
      <c r="H17118" s="14" t="n">
        <v>44.47</v>
      </c>
      <c r="I17118" s="14" t="n">
        <v>12.5</v>
      </c>
      <c r="J17118" s="23" t="n">
        <f aca="false">IF(AND(E17118="Priority",ISNUMBER('Cost model'!N636)),'Cost model'!N636,'Cost model'!M636)</f>
        <v>40</v>
      </c>
      <c r="K17118" s="14" t="n">
        <f aca="false">J17118-H17118</f>
        <v>-4.47</v>
      </c>
      <c r="L17118" s="14" t="n">
        <f aca="false">G17118-H17118</f>
        <v>-31.97</v>
      </c>
    </row>
    <row r="17119" customFormat="false" ht="15" hidden="false" customHeight="false" outlineLevel="0" collapsed="false">
      <c r="A17119" s="2" t="s">
        <v>174</v>
      </c>
      <c r="B17119" s="2" t="s">
        <v>142</v>
      </c>
      <c r="C17119" s="2" t="s">
        <v>48</v>
      </c>
      <c r="D17119" s="2" t="s">
        <v>12</v>
      </c>
      <c r="E17119" s="2" t="s">
        <v>74</v>
      </c>
      <c r="F17119" s="2" t="s">
        <v>976</v>
      </c>
      <c r="G17119" s="14" t="n">
        <v>12.5</v>
      </c>
      <c r="H17119" s="14" t="n">
        <v>46.31</v>
      </c>
      <c r="I17119" s="14" t="n">
        <v>12.5</v>
      </c>
      <c r="J17119" s="23" t="n">
        <f aca="false">IF(AND(E17119="Priority",ISNUMBER('Cost model'!N126)),'Cost model'!N126,'Cost model'!M126)</f>
        <v>45</v>
      </c>
      <c r="K17119" s="14" t="n">
        <f aca="false">J17119-H17119</f>
        <v>-1.31</v>
      </c>
      <c r="L17119" s="14" t="n">
        <f aca="false">G17119-H17119</f>
        <v>-33.81</v>
      </c>
    </row>
    <row r="17120" customFormat="false" ht="15" hidden="false" customHeight="false" outlineLevel="0" collapsed="false">
      <c r="A17120" s="2" t="s">
        <v>124</v>
      </c>
      <c r="B17120" s="2" t="s">
        <v>174</v>
      </c>
      <c r="C17120" s="2" t="s">
        <v>49</v>
      </c>
      <c r="D17120" s="2" t="s">
        <v>10</v>
      </c>
      <c r="E17120" s="2" t="s">
        <v>74</v>
      </c>
      <c r="F17120" s="2" t="s">
        <v>976</v>
      </c>
      <c r="G17120" s="14" t="n">
        <v>24.5</v>
      </c>
      <c r="H17120" s="14" t="n">
        <v>22.98</v>
      </c>
      <c r="I17120" s="14" t="n">
        <v>17.5</v>
      </c>
      <c r="J17120" s="23" t="n">
        <f aca="false">IF(AND(E17120="Priority",ISNUMBER('Cost model'!N364)),'Cost model'!N364,'Cost model'!M364)</f>
        <v>16.5</v>
      </c>
      <c r="K17120" s="14" t="n">
        <f aca="false">J17120-H17120</f>
        <v>-6.48</v>
      </c>
      <c r="L17120" s="14" t="n">
        <f aca="false">G17120-H17120</f>
        <v>1.52</v>
      </c>
    </row>
    <row r="17121" customFormat="false" ht="15" hidden="false" customHeight="false" outlineLevel="0" collapsed="false">
      <c r="A17121" s="2" t="s">
        <v>124</v>
      </c>
      <c r="B17121" s="2" t="s">
        <v>124</v>
      </c>
      <c r="C17121" s="2" t="s">
        <v>49</v>
      </c>
      <c r="D17121" s="2" t="s">
        <v>10</v>
      </c>
      <c r="E17121" s="2" t="s">
        <v>74</v>
      </c>
      <c r="F17121" s="2" t="s">
        <v>977</v>
      </c>
      <c r="G17121" s="14" t="n">
        <v>19.5</v>
      </c>
      <c r="H17121" s="14" t="n">
        <v>63.27</v>
      </c>
      <c r="I17121" s="14" t="n">
        <v>17.5</v>
      </c>
      <c r="J17121" s="23" t="n">
        <f aca="false">IF(AND(E17121="Priority",ISNUMBER('Cost model'!N319)),'Cost model'!N319,'Cost model'!M319)</f>
        <v>16.5</v>
      </c>
      <c r="K17121" s="14" t="n">
        <f aca="false">J17121-H17121</f>
        <v>-46.77</v>
      </c>
      <c r="L17121" s="14" t="n">
        <f aca="false">G17121-H17121</f>
        <v>-43.77</v>
      </c>
    </row>
    <row r="17122" customFormat="false" ht="15" hidden="false" customHeight="false" outlineLevel="0" collapsed="false">
      <c r="A17122" s="2" t="s">
        <v>174</v>
      </c>
      <c r="B17122" s="2" t="s">
        <v>174</v>
      </c>
      <c r="C17122" s="2" t="s">
        <v>48</v>
      </c>
      <c r="D17122" s="2" t="s">
        <v>12</v>
      </c>
      <c r="E17122" s="2" t="s">
        <v>74</v>
      </c>
      <c r="F17122" s="2" t="s">
        <v>977</v>
      </c>
      <c r="G17122" s="14" t="n">
        <v>12.5</v>
      </c>
      <c r="H17122" s="14" t="n">
        <v>70.37</v>
      </c>
      <c r="I17122" s="14" t="n">
        <v>12.5</v>
      </c>
      <c r="J17122" s="23" t="n">
        <f aca="false">IF(AND(E17122="Priority",ISNUMBER('Cost model'!N171)),'Cost model'!N171,'Cost model'!M171)</f>
        <v>40</v>
      </c>
      <c r="K17122" s="14" t="n">
        <f aca="false">J17122-H17122</f>
        <v>-30.37</v>
      </c>
      <c r="L17122" s="14" t="n">
        <f aca="false">G17122-H17122</f>
        <v>-57.87</v>
      </c>
    </row>
    <row r="17123" customFormat="false" ht="15" hidden="false" customHeight="false" outlineLevel="0" collapsed="false">
      <c r="A17123" s="2" t="s">
        <v>124</v>
      </c>
      <c r="B17123" s="2" t="s">
        <v>124</v>
      </c>
      <c r="C17123" s="2" t="s">
        <v>48</v>
      </c>
      <c r="D17123" s="2" t="s">
        <v>12</v>
      </c>
      <c r="E17123" s="2" t="s">
        <v>74</v>
      </c>
      <c r="F17123" s="2" t="s">
        <v>977</v>
      </c>
      <c r="G17123" s="14" t="n">
        <v>12.5</v>
      </c>
      <c r="H17123" s="14" t="n">
        <v>52.02</v>
      </c>
      <c r="I17123" s="14" t="n">
        <v>12.5</v>
      </c>
      <c r="J17123" s="23" t="n">
        <f aca="false">IF(AND(E17123="Priority",ISNUMBER('Cost model'!N321)),'Cost model'!N321,'Cost model'!M321)</f>
        <v>40</v>
      </c>
      <c r="K17123" s="14" t="n">
        <f aca="false">J17123-H17123</f>
        <v>-12.02</v>
      </c>
      <c r="L17123" s="14" t="n">
        <f aca="false">G17123-H17123</f>
        <v>-39.52</v>
      </c>
    </row>
    <row r="17124" customFormat="false" ht="15" hidden="false" customHeight="false" outlineLevel="0" collapsed="false">
      <c r="A17124" s="2" t="s">
        <v>124</v>
      </c>
      <c r="B17124" s="2" t="s">
        <v>124</v>
      </c>
      <c r="C17124" s="2" t="s">
        <v>47</v>
      </c>
      <c r="D17124" s="2" t="s">
        <v>14</v>
      </c>
      <c r="E17124" s="2" t="s">
        <v>74</v>
      </c>
      <c r="F17124" s="2" t="s">
        <v>977</v>
      </c>
      <c r="G17124" s="14" t="n">
        <v>25</v>
      </c>
      <c r="H17124" s="14" t="n">
        <v>32.79</v>
      </c>
      <c r="I17124" s="14" t="n">
        <v>25</v>
      </c>
      <c r="J17124" s="23" t="n">
        <f aca="false">IF(AND(E17124="Priority",ISNUMBER('Cost model'!N326)),'Cost model'!N326,'Cost model'!M326)</f>
        <v>110</v>
      </c>
      <c r="K17124" s="14" t="n">
        <f aca="false">J17124-H17124</f>
        <v>77.21</v>
      </c>
      <c r="L17124" s="14" t="n">
        <f aca="false">G17124-H17124</f>
        <v>-7.79</v>
      </c>
    </row>
    <row r="17125" customFormat="false" ht="15" hidden="false" customHeight="false" outlineLevel="0" collapsed="false">
      <c r="A17125" s="2" t="s">
        <v>174</v>
      </c>
      <c r="B17125" s="2" t="s">
        <v>174</v>
      </c>
      <c r="C17125" s="2" t="s">
        <v>48</v>
      </c>
      <c r="D17125" s="2" t="s">
        <v>10</v>
      </c>
      <c r="E17125" s="2" t="s">
        <v>74</v>
      </c>
      <c r="F17125" s="2" t="s">
        <v>977</v>
      </c>
      <c r="G17125" s="14" t="n">
        <v>12.5</v>
      </c>
      <c r="H17125" s="14" t="n">
        <v>7.84</v>
      </c>
      <c r="I17125" s="14" t="n">
        <v>12.5</v>
      </c>
      <c r="J17125" s="23" t="n">
        <f aca="false">IF(AND(E17125="Priority",ISNUMBER('Cost model'!N168)),'Cost model'!N168,'Cost model'!M168)</f>
        <v>13.5</v>
      </c>
      <c r="K17125" s="14" t="n">
        <f aca="false">J17125-H17125</f>
        <v>5.66</v>
      </c>
      <c r="L17125" s="14" t="n">
        <f aca="false">G17125-H17125</f>
        <v>4.66</v>
      </c>
    </row>
    <row r="17126" customFormat="false" ht="15" hidden="false" customHeight="false" outlineLevel="0" collapsed="false">
      <c r="A17126" s="2" t="s">
        <v>142</v>
      </c>
      <c r="B17126" s="2" t="s">
        <v>142</v>
      </c>
      <c r="C17126" s="2" t="s">
        <v>49</v>
      </c>
      <c r="D17126" s="2" t="s">
        <v>12</v>
      </c>
      <c r="E17126" s="2" t="s">
        <v>74</v>
      </c>
      <c r="F17126" s="2" t="s">
        <v>977</v>
      </c>
      <c r="G17126" s="14" t="n">
        <v>19.5</v>
      </c>
      <c r="H17126" s="14" t="n">
        <v>34.18</v>
      </c>
      <c r="I17126" s="14" t="n">
        <v>19.5</v>
      </c>
      <c r="J17126" s="23" t="n">
        <f aca="false">IF(AND(E17126="Priority",ISNUMBER('Cost model'!N637)),'Cost model'!N637,'Cost model'!M637)</f>
        <v>45</v>
      </c>
      <c r="K17126" s="14" t="n">
        <f aca="false">J17126-H17126</f>
        <v>10.82</v>
      </c>
      <c r="L17126" s="14" t="n">
        <f aca="false">G17126-H17126</f>
        <v>-14.68</v>
      </c>
    </row>
    <row r="17127" customFormat="false" ht="15" hidden="false" customHeight="false" outlineLevel="0" collapsed="false">
      <c r="A17127" s="2" t="s">
        <v>142</v>
      </c>
      <c r="B17127" s="2" t="s">
        <v>142</v>
      </c>
      <c r="C17127" s="2" t="s">
        <v>49</v>
      </c>
      <c r="D17127" s="2" t="s">
        <v>12</v>
      </c>
      <c r="E17127" s="2" t="s">
        <v>74</v>
      </c>
      <c r="F17127" s="2" t="s">
        <v>977</v>
      </c>
      <c r="G17127" s="14" t="n">
        <v>19.5</v>
      </c>
      <c r="H17127" s="14" t="n">
        <v>29.83</v>
      </c>
      <c r="I17127" s="14" t="n">
        <v>19.5</v>
      </c>
      <c r="J17127" s="23" t="n">
        <f aca="false">IF(AND(E17127="Priority",ISNUMBER('Cost model'!N637)),'Cost model'!N637,'Cost model'!M637)</f>
        <v>45</v>
      </c>
      <c r="K17127" s="14" t="n">
        <f aca="false">J17127-H17127</f>
        <v>15.17</v>
      </c>
      <c r="L17127" s="14" t="n">
        <f aca="false">G17127-H17127</f>
        <v>-10.33</v>
      </c>
    </row>
    <row r="17128" customFormat="false" ht="15" hidden="false" customHeight="false" outlineLevel="0" collapsed="false">
      <c r="A17128" s="2" t="s">
        <v>158</v>
      </c>
      <c r="B17128" s="2" t="s">
        <v>158</v>
      </c>
      <c r="C17128" s="2" t="s">
        <v>47</v>
      </c>
      <c r="D17128" s="2" t="s">
        <v>10</v>
      </c>
      <c r="E17128" s="2" t="s">
        <v>74</v>
      </c>
      <c r="F17128" s="2" t="s">
        <v>977</v>
      </c>
      <c r="G17128" s="14" t="n">
        <v>9.5</v>
      </c>
      <c r="H17128" s="14" t="n">
        <v>7.98</v>
      </c>
      <c r="I17128" s="14" t="n">
        <v>9.5</v>
      </c>
      <c r="J17128" s="23" t="n">
        <f aca="false">IF(AND(E17128="Priority",ISNUMBER('Cost model'!N422)),'Cost model'!N422,'Cost model'!M422)</f>
        <v>8.5</v>
      </c>
      <c r="K17128" s="14" t="n">
        <f aca="false">J17128-H17128</f>
        <v>0.52</v>
      </c>
      <c r="L17128" s="14" t="n">
        <f aca="false">G17128-H17128</f>
        <v>1.52</v>
      </c>
    </row>
    <row r="17129" customFormat="false" ht="15" hidden="false" customHeight="false" outlineLevel="0" collapsed="false">
      <c r="A17129" s="2" t="s">
        <v>205</v>
      </c>
      <c r="B17129" s="2" t="s">
        <v>205</v>
      </c>
      <c r="C17129" s="2" t="s">
        <v>48</v>
      </c>
      <c r="D17129" s="2" t="s">
        <v>14</v>
      </c>
      <c r="E17129" s="2" t="s">
        <v>83</v>
      </c>
      <c r="F17129" s="2" t="s">
        <v>977</v>
      </c>
      <c r="G17129" s="14" t="n">
        <v>125</v>
      </c>
      <c r="H17129" s="14" t="n">
        <v>109.18</v>
      </c>
      <c r="I17129" s="14" t="n">
        <v>125</v>
      </c>
      <c r="J17129" s="23" t="n">
        <f aca="false">IF(AND(E17129="Priority",ISNUMBER('Cost model'!N537)),'Cost model'!N537,'Cost model'!M537)</f>
        <v>190</v>
      </c>
      <c r="K17129" s="14" t="n">
        <f aca="false">J17129-H17129</f>
        <v>80.82</v>
      </c>
      <c r="L17129" s="14" t="n">
        <f aca="false">G17129-H17129</f>
        <v>15.82</v>
      </c>
    </row>
    <row r="17130" customFormat="false" ht="15" hidden="false" customHeight="false" outlineLevel="0" collapsed="false">
      <c r="A17130" s="2" t="s">
        <v>174</v>
      </c>
      <c r="B17130" s="2" t="s">
        <v>174</v>
      </c>
      <c r="C17130" s="2" t="s">
        <v>48</v>
      </c>
      <c r="D17130" s="2" t="s">
        <v>13</v>
      </c>
      <c r="E17130" s="2" t="s">
        <v>83</v>
      </c>
      <c r="F17130" s="2" t="s">
        <v>977</v>
      </c>
      <c r="G17130" s="14" t="n">
        <v>45</v>
      </c>
      <c r="H17130" s="14" t="n">
        <v>64.34</v>
      </c>
      <c r="I17130" s="14" t="n">
        <v>45</v>
      </c>
      <c r="J17130" s="23" t="n">
        <f aca="false">IF(AND(E17130="Priority",ISNUMBER('Cost model'!N174)),'Cost model'!N174,'Cost model'!M174)</f>
        <v>95</v>
      </c>
      <c r="K17130" s="14" t="n">
        <f aca="false">J17130-H17130</f>
        <v>30.66</v>
      </c>
      <c r="L17130" s="14" t="n">
        <f aca="false">G17130-H17130</f>
        <v>-19.34</v>
      </c>
    </row>
    <row r="17131" customFormat="false" ht="15" hidden="false" customHeight="false" outlineLevel="0" collapsed="false">
      <c r="A17131" s="2" t="s">
        <v>124</v>
      </c>
      <c r="B17131" s="2" t="s">
        <v>124</v>
      </c>
      <c r="C17131" s="2" t="s">
        <v>47</v>
      </c>
      <c r="D17131" s="2" t="s">
        <v>12</v>
      </c>
      <c r="E17131" s="2" t="s">
        <v>74</v>
      </c>
      <c r="F17131" s="2" t="s">
        <v>977</v>
      </c>
      <c r="G17131" s="14" t="n">
        <v>9.5</v>
      </c>
      <c r="H17131" s="14" t="n">
        <v>8.16</v>
      </c>
      <c r="I17131" s="14" t="n">
        <v>9.5</v>
      </c>
      <c r="J17131" s="23" t="n">
        <f aca="false">IF(AND(E17131="Priority",ISNUMBER('Cost model'!N320)),'Cost model'!N320,'Cost model'!M320)</f>
        <v>24.5</v>
      </c>
      <c r="K17131" s="14" t="n">
        <f aca="false">J17131-H17131</f>
        <v>16.34</v>
      </c>
      <c r="L17131" s="14" t="n">
        <f aca="false">G17131-H17131</f>
        <v>1.34</v>
      </c>
    </row>
    <row r="17132" customFormat="false" ht="15" hidden="false" customHeight="false" outlineLevel="0" collapsed="false">
      <c r="A17132" s="2" t="s">
        <v>124</v>
      </c>
      <c r="B17132" s="2" t="s">
        <v>124</v>
      </c>
      <c r="C17132" s="2" t="s">
        <v>47</v>
      </c>
      <c r="D17132" s="2" t="s">
        <v>12</v>
      </c>
      <c r="E17132" s="2" t="s">
        <v>74</v>
      </c>
      <c r="F17132" s="2" t="s">
        <v>977</v>
      </c>
      <c r="G17132" s="14" t="n">
        <v>9.5</v>
      </c>
      <c r="H17132" s="14" t="n">
        <v>13.01</v>
      </c>
      <c r="I17132" s="14" t="n">
        <v>9.5</v>
      </c>
      <c r="J17132" s="23" t="n">
        <f aca="false">IF(AND(E17132="Priority",ISNUMBER('Cost model'!N320)),'Cost model'!N320,'Cost model'!M320)</f>
        <v>24.5</v>
      </c>
      <c r="K17132" s="14" t="n">
        <f aca="false">J17132-H17132</f>
        <v>11.49</v>
      </c>
      <c r="L17132" s="14" t="n">
        <f aca="false">G17132-H17132</f>
        <v>-3.51</v>
      </c>
    </row>
    <row r="17133" customFormat="false" ht="15" hidden="false" customHeight="false" outlineLevel="0" collapsed="false">
      <c r="A17133" s="2" t="s">
        <v>158</v>
      </c>
      <c r="B17133" s="2" t="s">
        <v>124</v>
      </c>
      <c r="C17133" s="2" t="s">
        <v>47</v>
      </c>
      <c r="D17133" s="2" t="s">
        <v>12</v>
      </c>
      <c r="E17133" s="2" t="s">
        <v>74</v>
      </c>
      <c r="F17133" s="2" t="s">
        <v>976</v>
      </c>
      <c r="G17133" s="14" t="n">
        <v>9.5</v>
      </c>
      <c r="H17133" s="14" t="n">
        <v>73.74</v>
      </c>
      <c r="I17133" s="14" t="n">
        <v>19.5</v>
      </c>
      <c r="J17133" s="23" t="n">
        <f aca="false">IF(AND(E17133="Priority",ISNUMBER('Cost model'!N455)),'Cost model'!N455,'Cost model'!M455)</f>
        <v>45</v>
      </c>
      <c r="K17133" s="14" t="n">
        <f aca="false">J17133-H17133</f>
        <v>-28.74</v>
      </c>
      <c r="L17133" s="14" t="n">
        <f aca="false">G17133-H17133</f>
        <v>-64.24</v>
      </c>
    </row>
    <row r="17134" customFormat="false" ht="15" hidden="false" customHeight="false" outlineLevel="0" collapsed="false">
      <c r="A17134" s="2" t="s">
        <v>221</v>
      </c>
      <c r="B17134" s="2" t="s">
        <v>221</v>
      </c>
      <c r="C17134" s="2" t="s">
        <v>49</v>
      </c>
      <c r="D17134" s="2" t="s">
        <v>12</v>
      </c>
      <c r="E17134" s="2" t="s">
        <v>74</v>
      </c>
      <c r="F17134" s="2" t="s">
        <v>977</v>
      </c>
      <c r="G17134" s="14" t="n">
        <v>19.5</v>
      </c>
      <c r="H17134" s="14" t="n">
        <v>57.75</v>
      </c>
      <c r="I17134" s="14" t="n">
        <v>19.5</v>
      </c>
      <c r="J17134" s="23" t="n">
        <f aca="false">IF(AND(E17134="Priority",ISNUMBER('Cost model'!N742)),'Cost model'!N742,'Cost model'!M742)</f>
        <v>60</v>
      </c>
      <c r="K17134" s="14" t="n">
        <f aca="false">J17134-H17134</f>
        <v>2.25</v>
      </c>
      <c r="L17134" s="14" t="n">
        <f aca="false">G17134-H17134</f>
        <v>-38.25</v>
      </c>
    </row>
    <row r="17135" customFormat="false" ht="15" hidden="false" customHeight="false" outlineLevel="0" collapsed="false">
      <c r="A17135" s="2" t="s">
        <v>142</v>
      </c>
      <c r="B17135" s="2" t="s">
        <v>142</v>
      </c>
      <c r="C17135" s="2" t="s">
        <v>47</v>
      </c>
      <c r="D17135" s="2" t="s">
        <v>12</v>
      </c>
      <c r="E17135" s="2" t="s">
        <v>74</v>
      </c>
      <c r="F17135" s="2" t="s">
        <v>977</v>
      </c>
      <c r="G17135" s="14" t="n">
        <v>9.5</v>
      </c>
      <c r="H17135" s="14" t="n">
        <v>9.93</v>
      </c>
      <c r="I17135" s="14" t="n">
        <v>9.5</v>
      </c>
      <c r="J17135" s="23" t="n">
        <f aca="false">IF(AND(E17135="Priority",ISNUMBER('Cost model'!N635)),'Cost model'!N635,'Cost model'!M635)</f>
        <v>30.5</v>
      </c>
      <c r="K17135" s="14" t="n">
        <f aca="false">J17135-H17135</f>
        <v>20.57</v>
      </c>
      <c r="L17135" s="14" t="n">
        <f aca="false">G17135-H17135</f>
        <v>-0.43</v>
      </c>
    </row>
    <row r="17136" customFormat="false" ht="15" hidden="false" customHeight="false" outlineLevel="0" collapsed="false">
      <c r="A17136" s="2" t="s">
        <v>174</v>
      </c>
      <c r="B17136" s="2" t="s">
        <v>174</v>
      </c>
      <c r="C17136" s="2" t="s">
        <v>48</v>
      </c>
      <c r="D17136" s="2" t="s">
        <v>10</v>
      </c>
      <c r="E17136" s="2" t="s">
        <v>74</v>
      </c>
      <c r="F17136" s="2" t="s">
        <v>977</v>
      </c>
      <c r="G17136" s="14" t="n">
        <v>12.5</v>
      </c>
      <c r="H17136" s="14" t="n">
        <v>17.03</v>
      </c>
      <c r="I17136" s="14" t="n">
        <v>12.5</v>
      </c>
      <c r="J17136" s="23" t="n">
        <f aca="false">IF(AND(E17136="Priority",ISNUMBER('Cost model'!N168)),'Cost model'!N168,'Cost model'!M168)</f>
        <v>13.5</v>
      </c>
      <c r="K17136" s="14" t="n">
        <f aca="false">J17136-H17136</f>
        <v>-3.53</v>
      </c>
      <c r="L17136" s="14" t="n">
        <f aca="false">G17136-H17136</f>
        <v>-4.53</v>
      </c>
    </row>
    <row r="17137" customFormat="false" ht="15" hidden="false" customHeight="false" outlineLevel="0" collapsed="false">
      <c r="A17137" s="2" t="s">
        <v>124</v>
      </c>
      <c r="B17137" s="2" t="s">
        <v>124</v>
      </c>
      <c r="C17137" s="2" t="s">
        <v>49</v>
      </c>
      <c r="D17137" s="2" t="s">
        <v>10</v>
      </c>
      <c r="E17137" s="2" t="s">
        <v>74</v>
      </c>
      <c r="F17137" s="2" t="s">
        <v>977</v>
      </c>
      <c r="G17137" s="14" t="n">
        <v>17.5</v>
      </c>
      <c r="H17137" s="14" t="n">
        <v>15.31</v>
      </c>
      <c r="I17137" s="14" t="n">
        <v>17.5</v>
      </c>
      <c r="J17137" s="23" t="n">
        <f aca="false">IF(AND(E17137="Priority",ISNUMBER('Cost model'!N319)),'Cost model'!N319,'Cost model'!M319)</f>
        <v>16.5</v>
      </c>
      <c r="K17137" s="14" t="n">
        <f aca="false">J17137-H17137</f>
        <v>1.19</v>
      </c>
      <c r="L17137" s="14" t="n">
        <f aca="false">G17137-H17137</f>
        <v>2.19</v>
      </c>
    </row>
    <row r="17138" customFormat="false" ht="15" hidden="false" customHeight="false" outlineLevel="0" collapsed="false">
      <c r="A17138" s="2" t="s">
        <v>221</v>
      </c>
      <c r="B17138" s="2" t="s">
        <v>221</v>
      </c>
      <c r="C17138" s="2" t="s">
        <v>47</v>
      </c>
      <c r="D17138" s="2" t="s">
        <v>12</v>
      </c>
      <c r="E17138" s="2" t="s">
        <v>83</v>
      </c>
      <c r="F17138" s="2" t="s">
        <v>977</v>
      </c>
      <c r="G17138" s="14" t="n">
        <v>19.5</v>
      </c>
      <c r="H17138" s="14" t="n">
        <v>51.34</v>
      </c>
      <c r="I17138" s="14" t="n">
        <v>19.5</v>
      </c>
      <c r="J17138" s="23" t="n">
        <f aca="false">IF(AND(E17138="Priority",ISNUMBER('Cost model'!N740)),'Cost model'!N740,'Cost model'!M740)</f>
        <v>28.5</v>
      </c>
      <c r="K17138" s="14" t="n">
        <f aca="false">J17138-H17138</f>
        <v>-22.84</v>
      </c>
      <c r="L17138" s="14" t="n">
        <f aca="false">G17138-H17138</f>
        <v>-31.84</v>
      </c>
    </row>
    <row r="17139" customFormat="false" ht="15" hidden="false" customHeight="false" outlineLevel="0" collapsed="false">
      <c r="A17139" s="2" t="s">
        <v>142</v>
      </c>
      <c r="B17139" s="2" t="s">
        <v>124</v>
      </c>
      <c r="C17139" s="2" t="s">
        <v>47</v>
      </c>
      <c r="D17139" s="2" t="s">
        <v>10</v>
      </c>
      <c r="E17139" s="2" t="s">
        <v>74</v>
      </c>
      <c r="F17139" s="2" t="s">
        <v>976</v>
      </c>
      <c r="G17139" s="14" t="n">
        <v>14.5</v>
      </c>
      <c r="H17139" s="14" t="n">
        <v>22.98</v>
      </c>
      <c r="I17139" s="14" t="n">
        <v>14.5</v>
      </c>
      <c r="J17139" s="23" t="n">
        <f aca="false">IF(AND(E17139="Priority",ISNUMBER('Cost model'!N662)),'Cost model'!N662,'Cost model'!M662)</f>
        <v>13.5</v>
      </c>
      <c r="K17139" s="14" t="n">
        <f aca="false">J17139-H17139</f>
        <v>-9.48</v>
      </c>
      <c r="L17139" s="14" t="n">
        <f aca="false">G17139-H17139</f>
        <v>-8.48</v>
      </c>
    </row>
    <row r="17140" customFormat="false" ht="15" hidden="false" customHeight="false" outlineLevel="0" collapsed="false">
      <c r="A17140" s="2" t="s">
        <v>221</v>
      </c>
      <c r="B17140" s="2" t="s">
        <v>158</v>
      </c>
      <c r="C17140" s="2" t="s">
        <v>47</v>
      </c>
      <c r="D17140" s="2" t="s">
        <v>10</v>
      </c>
      <c r="E17140" s="2" t="s">
        <v>74</v>
      </c>
      <c r="F17140" s="2" t="s">
        <v>976</v>
      </c>
      <c r="G17140" s="14" t="n">
        <v>9.5</v>
      </c>
      <c r="H17140" s="14" t="n">
        <v>7.4</v>
      </c>
      <c r="I17140" s="14" t="n">
        <v>14.5</v>
      </c>
      <c r="J17140" s="23" t="n">
        <f aca="false">IF(AND(E17140="Priority",ISNUMBER('Cost model'!N752)),'Cost model'!N752,'Cost model'!M752)</f>
        <v>12.5</v>
      </c>
      <c r="K17140" s="14" t="n">
        <f aca="false">J17140-H17140</f>
        <v>5.1</v>
      </c>
      <c r="L17140" s="14" t="n">
        <f aca="false">G17140-H17140</f>
        <v>2.1</v>
      </c>
    </row>
    <row r="17141" customFormat="false" ht="15" hidden="false" customHeight="false" outlineLevel="0" collapsed="false">
      <c r="A17141" s="2" t="s">
        <v>142</v>
      </c>
      <c r="B17141" s="2" t="s">
        <v>142</v>
      </c>
      <c r="C17141" s="2" t="s">
        <v>48</v>
      </c>
      <c r="D17141" s="2" t="s">
        <v>12</v>
      </c>
      <c r="E17141" s="2" t="s">
        <v>74</v>
      </c>
      <c r="F17141" s="2" t="s">
        <v>977</v>
      </c>
      <c r="G17141" s="14" t="n">
        <v>12.5</v>
      </c>
      <c r="H17141" s="14" t="n">
        <v>27.7</v>
      </c>
      <c r="I17141" s="14" t="n">
        <v>12.5</v>
      </c>
      <c r="J17141" s="23" t="n">
        <f aca="false">IF(AND(E17141="Priority",ISNUMBER('Cost model'!N636)),'Cost model'!N636,'Cost model'!M636)</f>
        <v>40</v>
      </c>
      <c r="K17141" s="14" t="n">
        <f aca="false">J17141-H17141</f>
        <v>12.3</v>
      </c>
      <c r="L17141" s="14" t="n">
        <f aca="false">G17141-H17141</f>
        <v>-15.2</v>
      </c>
    </row>
    <row r="17142" customFormat="false" ht="15" hidden="false" customHeight="false" outlineLevel="0" collapsed="false">
      <c r="A17142" s="2" t="s">
        <v>205</v>
      </c>
      <c r="B17142" s="2" t="s">
        <v>205</v>
      </c>
      <c r="C17142" s="2" t="s">
        <v>48</v>
      </c>
      <c r="D17142" s="2" t="s">
        <v>10</v>
      </c>
      <c r="E17142" s="2" t="s">
        <v>74</v>
      </c>
      <c r="F17142" s="2" t="s">
        <v>977</v>
      </c>
      <c r="G17142" s="14" t="n">
        <v>14.5</v>
      </c>
      <c r="H17142" s="14" t="n">
        <v>9.7</v>
      </c>
      <c r="I17142" s="14" t="n">
        <v>12.5</v>
      </c>
      <c r="J17142" s="23" t="n">
        <f aca="false">IF(AND(E17142="Priority",ISNUMBER('Cost model'!N528)),'Cost model'!N528,'Cost model'!M528)</f>
        <v>13.5</v>
      </c>
      <c r="K17142" s="14" t="n">
        <f aca="false">J17142-H17142</f>
        <v>3.8</v>
      </c>
      <c r="L17142" s="14" t="n">
        <f aca="false">G17142-H17142</f>
        <v>4.8</v>
      </c>
    </row>
    <row r="17143" customFormat="false" ht="15" hidden="false" customHeight="false" outlineLevel="0" collapsed="false">
      <c r="A17143" s="2" t="s">
        <v>123</v>
      </c>
      <c r="B17143" s="2" t="s">
        <v>174</v>
      </c>
      <c r="C17143" s="2" t="s">
        <v>47</v>
      </c>
      <c r="D17143" s="2" t="s">
        <v>10</v>
      </c>
      <c r="E17143" s="2" t="s">
        <v>74</v>
      </c>
      <c r="F17143" s="2" t="s">
        <v>976</v>
      </c>
      <c r="G17143" s="14" t="n">
        <v>14.5</v>
      </c>
      <c r="H17143" s="14" t="n">
        <v>9.7</v>
      </c>
      <c r="I17143" s="14" t="n">
        <v>14.5</v>
      </c>
      <c r="J17143" s="23" t="n">
        <f aca="false">IF(AND(E17143="Priority",ISNUMBER('Cost model'!N47)),'Cost model'!N47,'Cost model'!M47)</f>
        <v>12.5</v>
      </c>
      <c r="K17143" s="14" t="n">
        <f aca="false">J17143-H17143</f>
        <v>2.8</v>
      </c>
      <c r="L17143" s="14" t="n">
        <f aca="false">G17143-H17143</f>
        <v>4.8</v>
      </c>
    </row>
    <row r="17144" customFormat="false" ht="15" hidden="false" customHeight="false" outlineLevel="0" collapsed="false">
      <c r="A17144" s="2" t="s">
        <v>174</v>
      </c>
      <c r="B17144" s="2" t="s">
        <v>124</v>
      </c>
      <c r="C17144" s="2" t="s">
        <v>47</v>
      </c>
      <c r="D17144" s="2" t="s">
        <v>13</v>
      </c>
      <c r="E17144" s="2" t="s">
        <v>74</v>
      </c>
      <c r="F17144" s="2" t="s">
        <v>976</v>
      </c>
      <c r="G17144" s="14" t="n">
        <v>19</v>
      </c>
      <c r="H17144" s="14" t="n">
        <v>84.06</v>
      </c>
      <c r="I17144" s="14" t="n">
        <v>19</v>
      </c>
      <c r="J17144" s="23" t="n">
        <f aca="false">IF(AND(E17144="Priority",ISNUMBER('Cost model'!N113)),'Cost model'!N113,'Cost model'!M113)</f>
        <v>65</v>
      </c>
      <c r="K17144" s="14" t="n">
        <f aca="false">J17144-H17144</f>
        <v>-19.06</v>
      </c>
      <c r="L17144" s="14" t="n">
        <f aca="false">G17144-H17144</f>
        <v>-65.06</v>
      </c>
    </row>
    <row r="17145" customFormat="false" ht="15" hidden="false" customHeight="false" outlineLevel="0" collapsed="false">
      <c r="A17145" s="2" t="s">
        <v>158</v>
      </c>
      <c r="B17145" s="2" t="s">
        <v>174</v>
      </c>
      <c r="C17145" s="2" t="s">
        <v>47</v>
      </c>
      <c r="D17145" s="2" t="s">
        <v>10</v>
      </c>
      <c r="E17145" s="2" t="s">
        <v>74</v>
      </c>
      <c r="F17145" s="2" t="s">
        <v>976</v>
      </c>
      <c r="G17145" s="14" t="n">
        <v>9.5</v>
      </c>
      <c r="H17145" s="14" t="n">
        <v>5.61</v>
      </c>
      <c r="I17145" s="14" t="n">
        <v>14.5</v>
      </c>
      <c r="J17145" s="23" t="n">
        <f aca="false">IF(AND(E17145="Priority",ISNUMBER('Cost model'!N482)),'Cost model'!N482,'Cost model'!M482)</f>
        <v>8.5</v>
      </c>
      <c r="K17145" s="14" t="n">
        <f aca="false">J17145-H17145</f>
        <v>2.89</v>
      </c>
      <c r="L17145" s="14" t="n">
        <f aca="false">G17145-H17145</f>
        <v>3.89</v>
      </c>
    </row>
    <row r="17146" customFormat="false" ht="15" hidden="false" customHeight="false" outlineLevel="0" collapsed="false">
      <c r="A17146" s="2" t="s">
        <v>174</v>
      </c>
      <c r="B17146" s="2" t="s">
        <v>124</v>
      </c>
      <c r="C17146" s="2" t="s">
        <v>47</v>
      </c>
      <c r="D17146" s="2" t="s">
        <v>10</v>
      </c>
      <c r="E17146" s="2" t="s">
        <v>74</v>
      </c>
      <c r="F17146" s="2" t="s">
        <v>976</v>
      </c>
      <c r="G17146" s="14" t="n">
        <v>9.5</v>
      </c>
      <c r="H17146" s="14" t="n">
        <v>10.76</v>
      </c>
      <c r="I17146" s="14" t="n">
        <v>9.5</v>
      </c>
      <c r="J17146" s="23" t="n">
        <f aca="false">IF(AND(E17146="Priority",ISNUMBER('Cost model'!N107)),'Cost model'!N107,'Cost model'!M107)</f>
        <v>12.5</v>
      </c>
      <c r="K17146" s="14" t="n">
        <f aca="false">J17146-H17146</f>
        <v>1.74</v>
      </c>
      <c r="L17146" s="14" t="n">
        <f aca="false">G17146-H17146</f>
        <v>-1.26</v>
      </c>
    </row>
    <row r="17147" customFormat="false" ht="15" hidden="false" customHeight="false" outlineLevel="0" collapsed="false">
      <c r="A17147" s="2" t="s">
        <v>174</v>
      </c>
      <c r="B17147" s="2" t="s">
        <v>174</v>
      </c>
      <c r="C17147" s="2" t="s">
        <v>47</v>
      </c>
      <c r="D17147" s="2" t="s">
        <v>12</v>
      </c>
      <c r="E17147" s="2" t="s">
        <v>74</v>
      </c>
      <c r="F17147" s="2" t="s">
        <v>977</v>
      </c>
      <c r="G17147" s="14" t="n">
        <v>9.5</v>
      </c>
      <c r="H17147" s="14" t="n">
        <v>33.66</v>
      </c>
      <c r="I17147" s="14" t="n">
        <v>9.5</v>
      </c>
      <c r="J17147" s="23" t="n">
        <f aca="false">IF(AND(E17147="Priority",ISNUMBER('Cost model'!N170)),'Cost model'!N170,'Cost model'!M170)</f>
        <v>25.5</v>
      </c>
      <c r="K17147" s="14" t="n">
        <f aca="false">J17147-H17147</f>
        <v>-8.16</v>
      </c>
      <c r="L17147" s="14" t="n">
        <f aca="false">G17147-H17147</f>
        <v>-24.16</v>
      </c>
    </row>
    <row r="17148" customFormat="false" ht="15" hidden="false" customHeight="false" outlineLevel="0" collapsed="false">
      <c r="A17148" s="2" t="s">
        <v>174</v>
      </c>
      <c r="B17148" s="2" t="s">
        <v>174</v>
      </c>
      <c r="C17148" s="2" t="s">
        <v>49</v>
      </c>
      <c r="D17148" s="2" t="s">
        <v>10</v>
      </c>
      <c r="E17148" s="2" t="s">
        <v>74</v>
      </c>
      <c r="F17148" s="2" t="s">
        <v>977</v>
      </c>
      <c r="G17148" s="14" t="n">
        <v>17.5</v>
      </c>
      <c r="H17148" s="14" t="n">
        <v>17.03</v>
      </c>
      <c r="I17148" s="14" t="n">
        <v>17.5</v>
      </c>
      <c r="J17148" s="23" t="n">
        <f aca="false">IF(AND(E17148="Priority",ISNUMBER('Cost model'!N169)),'Cost model'!N169,'Cost model'!M169)</f>
        <v>18.5</v>
      </c>
      <c r="K17148" s="14" t="n">
        <f aca="false">J17148-H17148</f>
        <v>1.47</v>
      </c>
      <c r="L17148" s="14" t="n">
        <f aca="false">G17148-H17148</f>
        <v>0.469999999999999</v>
      </c>
    </row>
    <row r="17149" customFormat="false" ht="15" hidden="false" customHeight="false" outlineLevel="0" collapsed="false">
      <c r="A17149" s="2" t="s">
        <v>158</v>
      </c>
      <c r="B17149" s="2" t="s">
        <v>158</v>
      </c>
      <c r="C17149" s="2" t="s">
        <v>47</v>
      </c>
      <c r="D17149" s="2" t="s">
        <v>12</v>
      </c>
      <c r="E17149" s="2" t="s">
        <v>74</v>
      </c>
      <c r="F17149" s="2" t="s">
        <v>977</v>
      </c>
      <c r="G17149" s="14" t="n">
        <v>9.5</v>
      </c>
      <c r="H17149" s="14" t="n">
        <v>19.77</v>
      </c>
      <c r="I17149" s="14" t="n">
        <v>9.5</v>
      </c>
      <c r="J17149" s="23" t="n">
        <f aca="false">IF(AND(E17149="Priority",ISNUMBER('Cost model'!N425)),'Cost model'!N425,'Cost model'!M425)</f>
        <v>14.5</v>
      </c>
      <c r="K17149" s="14" t="n">
        <f aca="false">J17149-H17149</f>
        <v>-5.27</v>
      </c>
      <c r="L17149" s="14" t="n">
        <f aca="false">G17149-H17149</f>
        <v>-10.27</v>
      </c>
    </row>
    <row r="17150" customFormat="false" ht="15" hidden="false" customHeight="false" outlineLevel="0" collapsed="false">
      <c r="A17150" s="2" t="s">
        <v>142</v>
      </c>
      <c r="B17150" s="2" t="s">
        <v>123</v>
      </c>
      <c r="C17150" s="2" t="s">
        <v>48</v>
      </c>
      <c r="D17150" s="2" t="s">
        <v>12</v>
      </c>
      <c r="E17150" s="2" t="s">
        <v>74</v>
      </c>
      <c r="F17150" s="2" t="s">
        <v>976</v>
      </c>
      <c r="G17150" s="14" t="n">
        <v>12.5</v>
      </c>
      <c r="H17150" s="14" t="n">
        <v>38.93</v>
      </c>
      <c r="I17150" s="14" t="n">
        <v>24.5</v>
      </c>
      <c r="J17150" s="23" t="n">
        <f aca="false">IF(AND(E17150="Priority",ISNUMBER('Cost model'!N726)),'Cost model'!N726,'Cost model'!M726)</f>
        <v>45</v>
      </c>
      <c r="K17150" s="14" t="n">
        <f aca="false">J17150-H17150</f>
        <v>6.07</v>
      </c>
      <c r="L17150" s="14" t="n">
        <f aca="false">G17150-H17150</f>
        <v>-26.43</v>
      </c>
    </row>
    <row r="17151" customFormat="false" ht="15" hidden="false" customHeight="false" outlineLevel="0" collapsed="false">
      <c r="A17151" s="2" t="s">
        <v>142</v>
      </c>
      <c r="B17151" s="2" t="s">
        <v>142</v>
      </c>
      <c r="C17151" s="2" t="s">
        <v>47</v>
      </c>
      <c r="D17151" s="2" t="s">
        <v>10</v>
      </c>
      <c r="E17151" s="2" t="s">
        <v>74</v>
      </c>
      <c r="F17151" s="2" t="s">
        <v>977</v>
      </c>
      <c r="G17151" s="14" t="n">
        <v>9.5</v>
      </c>
      <c r="H17151" s="14" t="n">
        <v>7.98</v>
      </c>
      <c r="I17151" s="14" t="n">
        <v>9.5</v>
      </c>
      <c r="J17151" s="23" t="n">
        <f aca="false">IF(AND(E17151="Priority",ISNUMBER('Cost model'!N632)),'Cost model'!N632,'Cost model'!M632)</f>
        <v>9.5</v>
      </c>
      <c r="K17151" s="14" t="n">
        <f aca="false">J17151-H17151</f>
        <v>1.52</v>
      </c>
      <c r="L17151" s="14" t="n">
        <f aca="false">G17151-H17151</f>
        <v>1.52</v>
      </c>
    </row>
    <row r="17152" customFormat="false" ht="15" hidden="false" customHeight="false" outlineLevel="0" collapsed="false">
      <c r="A17152" s="2" t="s">
        <v>174</v>
      </c>
      <c r="B17152" s="2" t="s">
        <v>174</v>
      </c>
      <c r="C17152" s="2" t="s">
        <v>47</v>
      </c>
      <c r="D17152" s="2" t="s">
        <v>12</v>
      </c>
      <c r="E17152" s="2" t="s">
        <v>74</v>
      </c>
      <c r="F17152" s="2" t="s">
        <v>977</v>
      </c>
      <c r="G17152" s="14" t="n">
        <v>9.5</v>
      </c>
      <c r="H17152" s="14" t="n">
        <v>33.02</v>
      </c>
      <c r="I17152" s="14" t="n">
        <v>9.5</v>
      </c>
      <c r="J17152" s="23" t="n">
        <f aca="false">IF(AND(E17152="Priority",ISNUMBER('Cost model'!N170)),'Cost model'!N170,'Cost model'!M170)</f>
        <v>25.5</v>
      </c>
      <c r="K17152" s="14" t="n">
        <f aca="false">J17152-H17152</f>
        <v>-7.52</v>
      </c>
      <c r="L17152" s="14" t="n">
        <f aca="false">G17152-H17152</f>
        <v>-23.52</v>
      </c>
    </row>
    <row r="17153" customFormat="false" ht="15" hidden="false" customHeight="false" outlineLevel="0" collapsed="false">
      <c r="A17153" s="2" t="s">
        <v>142</v>
      </c>
      <c r="B17153" s="2" t="s">
        <v>142</v>
      </c>
      <c r="C17153" s="2" t="s">
        <v>49</v>
      </c>
      <c r="D17153" s="2" t="s">
        <v>12</v>
      </c>
      <c r="E17153" s="2" t="s">
        <v>74</v>
      </c>
      <c r="F17153" s="2" t="s">
        <v>977</v>
      </c>
      <c r="G17153" s="14" t="n">
        <v>19.5</v>
      </c>
      <c r="H17153" s="14" t="n">
        <v>73.01</v>
      </c>
      <c r="I17153" s="14" t="n">
        <v>19.5</v>
      </c>
      <c r="J17153" s="23" t="n">
        <f aca="false">IF(AND(E17153="Priority",ISNUMBER('Cost model'!N637)),'Cost model'!N637,'Cost model'!M637)</f>
        <v>45</v>
      </c>
      <c r="K17153" s="14" t="n">
        <f aca="false">J17153-H17153</f>
        <v>-28.01</v>
      </c>
      <c r="L17153" s="14" t="n">
        <f aca="false">G17153-H17153</f>
        <v>-53.51</v>
      </c>
    </row>
    <row r="17154" customFormat="false" ht="15" hidden="false" customHeight="false" outlineLevel="0" collapsed="false">
      <c r="A17154" s="2" t="s">
        <v>124</v>
      </c>
      <c r="B17154" s="2" t="s">
        <v>124</v>
      </c>
      <c r="C17154" s="2" t="s">
        <v>48</v>
      </c>
      <c r="D17154" s="2" t="s">
        <v>12</v>
      </c>
      <c r="E17154" s="2" t="s">
        <v>74</v>
      </c>
      <c r="F17154" s="2" t="s">
        <v>977</v>
      </c>
      <c r="G17154" s="14" t="n">
        <v>12.5</v>
      </c>
      <c r="H17154" s="14" t="n">
        <v>26.02</v>
      </c>
      <c r="I17154" s="14" t="n">
        <v>12.5</v>
      </c>
      <c r="J17154" s="23" t="n">
        <f aca="false">IF(AND(E17154="Priority",ISNUMBER('Cost model'!N321)),'Cost model'!N321,'Cost model'!M321)</f>
        <v>40</v>
      </c>
      <c r="K17154" s="14" t="n">
        <f aca="false">J17154-H17154</f>
        <v>13.98</v>
      </c>
      <c r="L17154" s="14" t="n">
        <f aca="false">G17154-H17154</f>
        <v>-13.52</v>
      </c>
    </row>
    <row r="17155" customFormat="false" ht="15" hidden="false" customHeight="false" outlineLevel="0" collapsed="false">
      <c r="A17155" s="2" t="s">
        <v>174</v>
      </c>
      <c r="B17155" s="2" t="s">
        <v>174</v>
      </c>
      <c r="C17155" s="2" t="s">
        <v>47</v>
      </c>
      <c r="D17155" s="2" t="s">
        <v>13</v>
      </c>
      <c r="E17155" s="2" t="s">
        <v>74</v>
      </c>
      <c r="F17155" s="2" t="s">
        <v>977</v>
      </c>
      <c r="G17155" s="14" t="n">
        <v>19</v>
      </c>
      <c r="H17155" s="14" t="n">
        <v>97.95</v>
      </c>
      <c r="I17155" s="14" t="n">
        <v>19</v>
      </c>
      <c r="J17155" s="23" t="n">
        <f aca="false">IF(AND(E17155="Priority",ISNUMBER('Cost model'!N173)),'Cost model'!N173,'Cost model'!M173)</f>
        <v>60</v>
      </c>
      <c r="K17155" s="14" t="n">
        <f aca="false">J17155-H17155</f>
        <v>-37.95</v>
      </c>
      <c r="L17155" s="14" t="n">
        <f aca="false">G17155-H17155</f>
        <v>-78.95</v>
      </c>
    </row>
    <row r="17156" customFormat="false" ht="15" hidden="false" customHeight="false" outlineLevel="0" collapsed="false">
      <c r="A17156" s="2" t="s">
        <v>158</v>
      </c>
      <c r="B17156" s="2" t="s">
        <v>174</v>
      </c>
      <c r="C17156" s="2" t="s">
        <v>47</v>
      </c>
      <c r="D17156" s="2" t="s">
        <v>10</v>
      </c>
      <c r="E17156" s="2" t="s">
        <v>74</v>
      </c>
      <c r="F17156" s="2" t="s">
        <v>976</v>
      </c>
      <c r="G17156" s="14" t="n">
        <v>9.5</v>
      </c>
      <c r="H17156" s="14" t="n">
        <v>5.61</v>
      </c>
      <c r="I17156" s="14" t="n">
        <v>14.5</v>
      </c>
      <c r="J17156" s="23" t="n">
        <f aca="false">IF(AND(E17156="Priority",ISNUMBER('Cost model'!N482)),'Cost model'!N482,'Cost model'!M482)</f>
        <v>8.5</v>
      </c>
      <c r="K17156" s="14" t="n">
        <f aca="false">J17156-H17156</f>
        <v>2.89</v>
      </c>
      <c r="L17156" s="14" t="n">
        <f aca="false">G17156-H17156</f>
        <v>3.89</v>
      </c>
    </row>
    <row r="17157" customFormat="false" ht="15" hidden="false" customHeight="false" outlineLevel="0" collapsed="false">
      <c r="A17157" s="2" t="s">
        <v>174</v>
      </c>
      <c r="B17157" s="2" t="s">
        <v>221</v>
      </c>
      <c r="C17157" s="2" t="s">
        <v>49</v>
      </c>
      <c r="D17157" s="2" t="s">
        <v>10</v>
      </c>
      <c r="E17157" s="2" t="s">
        <v>74</v>
      </c>
      <c r="F17157" s="2" t="s">
        <v>976</v>
      </c>
      <c r="G17157" s="14" t="n">
        <v>17.5</v>
      </c>
      <c r="H17157" s="14" t="n">
        <v>26.02</v>
      </c>
      <c r="I17157" s="14" t="n">
        <v>19.5</v>
      </c>
      <c r="J17157" s="23" t="n">
        <f aca="false">IF(AND(E17157="Priority",ISNUMBER('Cost model'!N154)),'Cost model'!N154,'Cost model'!M154)</f>
        <v>20.5</v>
      </c>
      <c r="K17157" s="14" t="n">
        <f aca="false">J17157-H17157</f>
        <v>-5.52</v>
      </c>
      <c r="L17157" s="14" t="n">
        <f aca="false">G17157-H17157</f>
        <v>-8.52</v>
      </c>
    </row>
    <row r="17158" customFormat="false" ht="15" hidden="false" customHeight="false" outlineLevel="0" collapsed="false">
      <c r="A17158" s="2" t="s">
        <v>221</v>
      </c>
      <c r="B17158" s="2" t="s">
        <v>158</v>
      </c>
      <c r="C17158" s="2" t="s">
        <v>49</v>
      </c>
      <c r="D17158" s="2" t="s">
        <v>12</v>
      </c>
      <c r="E17158" s="2" t="s">
        <v>74</v>
      </c>
      <c r="F17158" s="2" t="s">
        <v>976</v>
      </c>
      <c r="G17158" s="14" t="n">
        <v>19.5</v>
      </c>
      <c r="H17158" s="14" t="n">
        <v>37.8</v>
      </c>
      <c r="I17158" s="14" t="n">
        <v>19.5</v>
      </c>
      <c r="J17158" s="23" t="n">
        <f aca="false">IF(AND(E17158="Priority",ISNUMBER('Cost model'!N757)),'Cost model'!N757,'Cost model'!M757)</f>
        <v>65</v>
      </c>
      <c r="K17158" s="14" t="n">
        <f aca="false">J17158-H17158</f>
        <v>27.2</v>
      </c>
      <c r="L17158" s="14" t="n">
        <f aca="false">G17158-H17158</f>
        <v>-18.3</v>
      </c>
    </row>
    <row r="17159" customFormat="false" ht="15" hidden="false" customHeight="false" outlineLevel="0" collapsed="false">
      <c r="A17159" s="2" t="s">
        <v>124</v>
      </c>
      <c r="B17159" s="2" t="s">
        <v>124</v>
      </c>
      <c r="C17159" s="2" t="s">
        <v>48</v>
      </c>
      <c r="D17159" s="2" t="s">
        <v>15</v>
      </c>
      <c r="E17159" s="2" t="s">
        <v>74</v>
      </c>
      <c r="F17159" s="2" t="s">
        <v>977</v>
      </c>
      <c r="G17159" s="14" t="n">
        <v>85</v>
      </c>
      <c r="H17159" s="14" t="n">
        <v>121.64</v>
      </c>
      <c r="I17159" s="14" t="n">
        <v>85</v>
      </c>
      <c r="J17159" s="23" t="n">
        <f aca="false">IF(AND(E17159="Priority",ISNUMBER('Cost model'!N330)),'Cost model'!N330,'Cost model'!M330)</f>
        <v>180</v>
      </c>
      <c r="K17159" s="14" t="n">
        <f aca="false">J17159-H17159</f>
        <v>58.36</v>
      </c>
      <c r="L17159" s="14" t="n">
        <f aca="false">G17159-H17159</f>
        <v>-36.64</v>
      </c>
    </row>
    <row r="17160" customFormat="false" ht="15" hidden="false" customHeight="false" outlineLevel="0" collapsed="false">
      <c r="A17160" s="2" t="s">
        <v>124</v>
      </c>
      <c r="B17160" s="2" t="s">
        <v>124</v>
      </c>
      <c r="C17160" s="2" t="s">
        <v>48</v>
      </c>
      <c r="D17160" s="2" t="s">
        <v>12</v>
      </c>
      <c r="E17160" s="2" t="s">
        <v>74</v>
      </c>
      <c r="F17160" s="2" t="s">
        <v>977</v>
      </c>
      <c r="G17160" s="14" t="n">
        <v>12.5</v>
      </c>
      <c r="H17160" s="14" t="n">
        <v>82.74</v>
      </c>
      <c r="I17160" s="14" t="n">
        <v>12.5</v>
      </c>
      <c r="J17160" s="23" t="n">
        <f aca="false">IF(AND(E17160="Priority",ISNUMBER('Cost model'!N321)),'Cost model'!N321,'Cost model'!M321)</f>
        <v>40</v>
      </c>
      <c r="K17160" s="14" t="n">
        <f aca="false">J17160-H17160</f>
        <v>-42.74</v>
      </c>
      <c r="L17160" s="14" t="n">
        <f aca="false">G17160-H17160</f>
        <v>-70.24</v>
      </c>
    </row>
    <row r="17161" customFormat="false" ht="15" hidden="false" customHeight="false" outlineLevel="0" collapsed="false">
      <c r="A17161" s="2" t="s">
        <v>174</v>
      </c>
      <c r="B17161" s="2" t="s">
        <v>124</v>
      </c>
      <c r="C17161" s="2" t="s">
        <v>47</v>
      </c>
      <c r="D17161" s="2" t="s">
        <v>10</v>
      </c>
      <c r="E17161" s="2" t="s">
        <v>83</v>
      </c>
      <c r="F17161" s="2" t="s">
        <v>976</v>
      </c>
      <c r="G17161" s="14" t="n">
        <v>14.5</v>
      </c>
      <c r="H17161" s="14" t="n">
        <v>22.98</v>
      </c>
      <c r="I17161" s="14" t="n">
        <v>14.5</v>
      </c>
      <c r="J17161" s="23" t="n">
        <f aca="false">IF(AND(E17161="Priority",ISNUMBER('Cost model'!N107)),'Cost model'!N107,'Cost model'!M107)</f>
        <v>17.5</v>
      </c>
      <c r="K17161" s="14" t="n">
        <f aca="false">J17161-H17161</f>
        <v>-5.48</v>
      </c>
      <c r="L17161" s="14" t="n">
        <f aca="false">G17161-H17161</f>
        <v>-8.48</v>
      </c>
    </row>
    <row r="17162" customFormat="false" ht="15" hidden="false" customHeight="false" outlineLevel="0" collapsed="false">
      <c r="A17162" s="2" t="s">
        <v>174</v>
      </c>
      <c r="B17162" s="2" t="s">
        <v>124</v>
      </c>
      <c r="C17162" s="2" t="s">
        <v>48</v>
      </c>
      <c r="D17162" s="2" t="s">
        <v>13</v>
      </c>
      <c r="E17162" s="2" t="s">
        <v>74</v>
      </c>
      <c r="F17162" s="2" t="s">
        <v>976</v>
      </c>
      <c r="G17162" s="14" t="n">
        <v>24.5</v>
      </c>
      <c r="H17162" s="14" t="n">
        <v>82.69</v>
      </c>
      <c r="I17162" s="14" t="n">
        <v>24.5</v>
      </c>
      <c r="J17162" s="23" t="n">
        <f aca="false">IF(AND(E17162="Priority",ISNUMBER('Cost model'!N114)),'Cost model'!N114,'Cost model'!M114)</f>
        <v>80</v>
      </c>
      <c r="K17162" s="14" t="n">
        <f aca="false">J17162-H17162</f>
        <v>-2.69</v>
      </c>
      <c r="L17162" s="14" t="n">
        <f aca="false">G17162-H17162</f>
        <v>-58.19</v>
      </c>
    </row>
    <row r="17163" customFormat="false" ht="15" hidden="false" customHeight="false" outlineLevel="0" collapsed="false">
      <c r="A17163" s="2" t="s">
        <v>142</v>
      </c>
      <c r="B17163" s="2" t="s">
        <v>142</v>
      </c>
      <c r="C17163" s="2" t="s">
        <v>49</v>
      </c>
      <c r="D17163" s="2" t="s">
        <v>12</v>
      </c>
      <c r="E17163" s="2" t="s">
        <v>74</v>
      </c>
      <c r="F17163" s="2" t="s">
        <v>977</v>
      </c>
      <c r="G17163" s="14" t="n">
        <v>19.5</v>
      </c>
      <c r="H17163" s="14" t="n">
        <v>26.02</v>
      </c>
      <c r="I17163" s="14" t="n">
        <v>19.5</v>
      </c>
      <c r="J17163" s="23" t="n">
        <f aca="false">IF(AND(E17163="Priority",ISNUMBER('Cost model'!N637)),'Cost model'!N637,'Cost model'!M637)</f>
        <v>45</v>
      </c>
      <c r="K17163" s="14" t="n">
        <f aca="false">J17163-H17163</f>
        <v>18.98</v>
      </c>
      <c r="L17163" s="14" t="n">
        <f aca="false">G17163-H17163</f>
        <v>-6.52</v>
      </c>
    </row>
    <row r="17164" customFormat="false" ht="15" hidden="false" customHeight="false" outlineLevel="0" collapsed="false">
      <c r="A17164" s="2" t="s">
        <v>174</v>
      </c>
      <c r="B17164" s="2" t="s">
        <v>174</v>
      </c>
      <c r="C17164" s="2" t="s">
        <v>47</v>
      </c>
      <c r="D17164" s="2" t="s">
        <v>10</v>
      </c>
      <c r="E17164" s="2" t="s">
        <v>74</v>
      </c>
      <c r="F17164" s="2" t="s">
        <v>977</v>
      </c>
      <c r="G17164" s="14" t="n">
        <v>9.5</v>
      </c>
      <c r="H17164" s="14" t="n">
        <v>6.63</v>
      </c>
      <c r="I17164" s="14" t="n">
        <v>9.5</v>
      </c>
      <c r="J17164" s="23" t="n">
        <f aca="false">IF(AND(E17164="Priority",ISNUMBER('Cost model'!N167)),'Cost model'!N167,'Cost model'!M167)</f>
        <v>8.5</v>
      </c>
      <c r="K17164" s="14" t="n">
        <f aca="false">J17164-H17164</f>
        <v>1.87</v>
      </c>
      <c r="L17164" s="14" t="n">
        <f aca="false">G17164-H17164</f>
        <v>2.87</v>
      </c>
    </row>
    <row r="17165" customFormat="false" ht="15" hidden="false" customHeight="false" outlineLevel="0" collapsed="false">
      <c r="A17165" s="2" t="s">
        <v>124</v>
      </c>
      <c r="B17165" s="2" t="s">
        <v>124</v>
      </c>
      <c r="C17165" s="2" t="s">
        <v>48</v>
      </c>
      <c r="D17165" s="2" t="s">
        <v>13</v>
      </c>
      <c r="E17165" s="2" t="s">
        <v>74</v>
      </c>
      <c r="F17165" s="2" t="s">
        <v>977</v>
      </c>
      <c r="G17165" s="14" t="n">
        <v>24.5</v>
      </c>
      <c r="H17165" s="14" t="n">
        <v>124.54</v>
      </c>
      <c r="I17165" s="14" t="n">
        <v>24.5</v>
      </c>
      <c r="J17165" s="23" t="n">
        <f aca="false">IF(AND(E17165="Priority",ISNUMBER('Cost model'!N324)),'Cost model'!N324,'Cost model'!M324)</f>
        <v>85</v>
      </c>
      <c r="K17165" s="14" t="n">
        <f aca="false">J17165-H17165</f>
        <v>-39.54</v>
      </c>
      <c r="L17165" s="14" t="n">
        <f aca="false">G17165-H17165</f>
        <v>-100.04</v>
      </c>
    </row>
    <row r="17166" customFormat="false" ht="15" hidden="false" customHeight="false" outlineLevel="0" collapsed="false">
      <c r="A17166" s="2" t="s">
        <v>142</v>
      </c>
      <c r="B17166" s="2" t="s">
        <v>174</v>
      </c>
      <c r="C17166" s="2" t="s">
        <v>49</v>
      </c>
      <c r="D17166" s="2" t="s">
        <v>12</v>
      </c>
      <c r="E17166" s="2" t="s">
        <v>74</v>
      </c>
      <c r="F17166" s="2" t="s">
        <v>976</v>
      </c>
      <c r="G17166" s="14" t="n">
        <v>29.5</v>
      </c>
      <c r="H17166" s="14" t="n">
        <v>38.66</v>
      </c>
      <c r="I17166" s="14" t="n">
        <v>19.5</v>
      </c>
      <c r="J17166" s="23" t="n">
        <f aca="false">IF(AND(E17166="Priority",ISNUMBER('Cost model'!N697)),'Cost model'!N697,'Cost model'!M697)</f>
        <v>55</v>
      </c>
      <c r="K17166" s="14" t="n">
        <f aca="false">J17166-H17166</f>
        <v>16.34</v>
      </c>
      <c r="L17166" s="14" t="n">
        <f aca="false">G17166-H17166</f>
        <v>-9.16</v>
      </c>
    </row>
    <row r="17167" customFormat="false" ht="15" hidden="false" customHeight="false" outlineLevel="0" collapsed="false">
      <c r="A17167" s="2" t="s">
        <v>174</v>
      </c>
      <c r="B17167" s="2" t="s">
        <v>142</v>
      </c>
      <c r="C17167" s="2" t="s">
        <v>47</v>
      </c>
      <c r="D17167" s="2" t="s">
        <v>12</v>
      </c>
      <c r="E17167" s="2" t="s">
        <v>74</v>
      </c>
      <c r="F17167" s="2" t="s">
        <v>976</v>
      </c>
      <c r="G17167" s="14" t="n">
        <v>9.5</v>
      </c>
      <c r="H17167" s="14" t="n">
        <v>33.35</v>
      </c>
      <c r="I17167" s="14" t="n">
        <v>9.5</v>
      </c>
      <c r="J17167" s="23" t="n">
        <f aca="false">IF(AND(E17167="Priority",ISNUMBER('Cost model'!N125)),'Cost model'!N125,'Cost model'!M125)</f>
        <v>40</v>
      </c>
      <c r="K17167" s="14" t="n">
        <f aca="false">J17167-H17167</f>
        <v>6.65</v>
      </c>
      <c r="L17167" s="14" t="n">
        <f aca="false">G17167-H17167</f>
        <v>-23.85</v>
      </c>
    </row>
    <row r="17168" customFormat="false" ht="15" hidden="false" customHeight="false" outlineLevel="0" collapsed="false">
      <c r="A17168" s="2" t="s">
        <v>142</v>
      </c>
      <c r="B17168" s="2" t="s">
        <v>124</v>
      </c>
      <c r="C17168" s="2" t="s">
        <v>48</v>
      </c>
      <c r="D17168" s="2" t="s">
        <v>15</v>
      </c>
      <c r="E17168" s="2" t="s">
        <v>74</v>
      </c>
      <c r="F17168" s="2" t="s">
        <v>976</v>
      </c>
      <c r="G17168" s="14" t="n">
        <v>85</v>
      </c>
      <c r="H17168" s="14" t="n">
        <v>484.34</v>
      </c>
      <c r="I17168" s="14" t="n">
        <v>250</v>
      </c>
      <c r="J17168" s="23" t="n">
        <f aca="false">IF(AND(E17168="Priority",ISNUMBER('Cost model'!N675)),'Cost model'!N675,'Cost model'!M675)</f>
        <v>295</v>
      </c>
      <c r="K17168" s="14" t="n">
        <f aca="false">J17168-H17168</f>
        <v>-189.34</v>
      </c>
      <c r="L17168" s="14" t="n">
        <f aca="false">G17168-H17168</f>
        <v>-399.34</v>
      </c>
    </row>
    <row r="17169" customFormat="false" ht="15" hidden="false" customHeight="false" outlineLevel="0" collapsed="false">
      <c r="A17169" s="2" t="s">
        <v>174</v>
      </c>
      <c r="B17169" s="2" t="s">
        <v>174</v>
      </c>
      <c r="C17169" s="2" t="s">
        <v>47</v>
      </c>
      <c r="D17169" s="2" t="s">
        <v>12</v>
      </c>
      <c r="E17169" s="2" t="s">
        <v>74</v>
      </c>
      <c r="F17169" s="2" t="s">
        <v>977</v>
      </c>
      <c r="G17169" s="14" t="n">
        <v>9.5</v>
      </c>
      <c r="H17169" s="14" t="n">
        <v>30.35</v>
      </c>
      <c r="I17169" s="14" t="n">
        <v>9.5</v>
      </c>
      <c r="J17169" s="23" t="n">
        <f aca="false">IF(AND(E17169="Priority",ISNUMBER('Cost model'!N170)),'Cost model'!N170,'Cost model'!M170)</f>
        <v>25.5</v>
      </c>
      <c r="K17169" s="14" t="n">
        <f aca="false">J17169-H17169</f>
        <v>-4.85</v>
      </c>
      <c r="L17169" s="14" t="n">
        <f aca="false">G17169-H17169</f>
        <v>-20.85</v>
      </c>
    </row>
    <row r="17170" customFormat="false" ht="15" hidden="false" customHeight="false" outlineLevel="0" collapsed="false">
      <c r="A17170" s="2" t="s">
        <v>124</v>
      </c>
      <c r="B17170" s="2" t="s">
        <v>124</v>
      </c>
      <c r="C17170" s="2" t="s">
        <v>49</v>
      </c>
      <c r="D17170" s="2" t="s">
        <v>10</v>
      </c>
      <c r="E17170" s="2" t="s">
        <v>74</v>
      </c>
      <c r="F17170" s="2" t="s">
        <v>977</v>
      </c>
      <c r="G17170" s="14" t="n">
        <v>17.5</v>
      </c>
      <c r="H17170" s="14" t="n">
        <v>63.39</v>
      </c>
      <c r="I17170" s="14" t="n">
        <v>17.5</v>
      </c>
      <c r="J17170" s="23" t="n">
        <f aca="false">IF(AND(E17170="Priority",ISNUMBER('Cost model'!N319)),'Cost model'!N319,'Cost model'!M319)</f>
        <v>16.5</v>
      </c>
      <c r="K17170" s="14" t="n">
        <f aca="false">J17170-H17170</f>
        <v>-46.89</v>
      </c>
      <c r="L17170" s="14" t="n">
        <f aca="false">G17170-H17170</f>
        <v>-45.89</v>
      </c>
    </row>
    <row r="17171" customFormat="false" ht="15" hidden="false" customHeight="false" outlineLevel="0" collapsed="false">
      <c r="A17171" s="2" t="s">
        <v>142</v>
      </c>
      <c r="B17171" s="2" t="s">
        <v>142</v>
      </c>
      <c r="C17171" s="2" t="s">
        <v>47</v>
      </c>
      <c r="D17171" s="2" t="s">
        <v>12</v>
      </c>
      <c r="E17171" s="2" t="s">
        <v>83</v>
      </c>
      <c r="F17171" s="2" t="s">
        <v>977</v>
      </c>
      <c r="G17171" s="14" t="n">
        <v>19.5</v>
      </c>
      <c r="H17171" s="14" t="n">
        <v>45.23</v>
      </c>
      <c r="I17171" s="14" t="n">
        <v>19.5</v>
      </c>
      <c r="J17171" s="23" t="n">
        <f aca="false">IF(AND(E17171="Priority",ISNUMBER('Cost model'!N635)),'Cost model'!N635,'Cost model'!M635)</f>
        <v>40</v>
      </c>
      <c r="K17171" s="14" t="n">
        <f aca="false">J17171-H17171</f>
        <v>-5.23</v>
      </c>
      <c r="L17171" s="14" t="n">
        <f aca="false">G17171-H17171</f>
        <v>-25.73</v>
      </c>
    </row>
    <row r="17172" customFormat="false" ht="15" hidden="false" customHeight="false" outlineLevel="0" collapsed="false">
      <c r="A17172" s="2" t="s">
        <v>174</v>
      </c>
      <c r="B17172" s="2" t="s">
        <v>174</v>
      </c>
      <c r="C17172" s="2" t="s">
        <v>47</v>
      </c>
      <c r="D17172" s="2" t="s">
        <v>10</v>
      </c>
      <c r="E17172" s="2" t="s">
        <v>74</v>
      </c>
      <c r="F17172" s="2" t="s">
        <v>977</v>
      </c>
      <c r="G17172" s="14" t="n">
        <v>9.5</v>
      </c>
      <c r="H17172" s="14" t="n">
        <v>8.16</v>
      </c>
      <c r="I17172" s="14" t="n">
        <v>9.5</v>
      </c>
      <c r="J17172" s="23" t="n">
        <f aca="false">IF(AND(E17172="Priority",ISNUMBER('Cost model'!N167)),'Cost model'!N167,'Cost model'!M167)</f>
        <v>8.5</v>
      </c>
      <c r="K17172" s="14" t="n">
        <f aca="false">J17172-H17172</f>
        <v>0.34</v>
      </c>
      <c r="L17172" s="14" t="n">
        <f aca="false">G17172-H17172</f>
        <v>1.34</v>
      </c>
    </row>
    <row r="17173" customFormat="false" ht="15" hidden="false" customHeight="false" outlineLevel="0" collapsed="false">
      <c r="A17173" s="2" t="s">
        <v>124</v>
      </c>
      <c r="B17173" s="2" t="s">
        <v>124</v>
      </c>
      <c r="C17173" s="2" t="s">
        <v>47</v>
      </c>
      <c r="D17173" s="2" t="s">
        <v>12</v>
      </c>
      <c r="E17173" s="2" t="s">
        <v>74</v>
      </c>
      <c r="F17173" s="2" t="s">
        <v>977</v>
      </c>
      <c r="G17173" s="14" t="n">
        <v>9.5</v>
      </c>
      <c r="H17173" s="14" t="n">
        <v>28.78</v>
      </c>
      <c r="I17173" s="14" t="n">
        <v>9.5</v>
      </c>
      <c r="J17173" s="23" t="n">
        <f aca="false">IF(AND(E17173="Priority",ISNUMBER('Cost model'!N320)),'Cost model'!N320,'Cost model'!M320)</f>
        <v>24.5</v>
      </c>
      <c r="K17173" s="14" t="n">
        <f aca="false">J17173-H17173</f>
        <v>-4.28</v>
      </c>
      <c r="L17173" s="14" t="n">
        <f aca="false">G17173-H17173</f>
        <v>-19.28</v>
      </c>
    </row>
    <row r="17174" customFormat="false" ht="15" hidden="false" customHeight="false" outlineLevel="0" collapsed="false">
      <c r="A17174" s="2" t="s">
        <v>124</v>
      </c>
      <c r="B17174" s="2" t="s">
        <v>124</v>
      </c>
      <c r="C17174" s="2" t="s">
        <v>49</v>
      </c>
      <c r="D17174" s="2" t="s">
        <v>12</v>
      </c>
      <c r="E17174" s="2" t="s">
        <v>74</v>
      </c>
      <c r="F17174" s="2" t="s">
        <v>977</v>
      </c>
      <c r="G17174" s="14" t="n">
        <v>19.5</v>
      </c>
      <c r="H17174" s="14" t="n">
        <v>18.82</v>
      </c>
      <c r="I17174" s="14" t="n">
        <v>19.5</v>
      </c>
      <c r="J17174" s="23" t="n">
        <f aca="false">IF(AND(E17174="Priority",ISNUMBER('Cost model'!N322)),'Cost model'!N322,'Cost model'!M322)</f>
        <v>50</v>
      </c>
      <c r="K17174" s="14" t="n">
        <f aca="false">J17174-H17174</f>
        <v>31.18</v>
      </c>
      <c r="L17174" s="14" t="n">
        <f aca="false">G17174-H17174</f>
        <v>0.68</v>
      </c>
    </row>
    <row r="17175" customFormat="false" ht="15" hidden="false" customHeight="false" outlineLevel="0" collapsed="false">
      <c r="A17175" s="2" t="s">
        <v>124</v>
      </c>
      <c r="B17175" s="2" t="s">
        <v>124</v>
      </c>
      <c r="C17175" s="2" t="s">
        <v>47</v>
      </c>
      <c r="D17175" s="2" t="s">
        <v>10</v>
      </c>
      <c r="E17175" s="2" t="s">
        <v>74</v>
      </c>
      <c r="F17175" s="2" t="s">
        <v>977</v>
      </c>
      <c r="G17175" s="14" t="n">
        <v>9.5</v>
      </c>
      <c r="H17175" s="14" t="n">
        <v>9.9</v>
      </c>
      <c r="I17175" s="14" t="n">
        <v>9.5</v>
      </c>
      <c r="J17175" s="23" t="n">
        <f aca="false">IF(AND(E17175="Priority",ISNUMBER('Cost model'!N317)),'Cost model'!N317,'Cost model'!M317)</f>
        <v>10.5</v>
      </c>
      <c r="K17175" s="14" t="n">
        <f aca="false">J17175-H17175</f>
        <v>0.6</v>
      </c>
      <c r="L17175" s="14" t="n">
        <f aca="false">G17175-H17175</f>
        <v>-0.4</v>
      </c>
    </row>
    <row r="17176" customFormat="false" ht="15" hidden="false" customHeight="false" outlineLevel="0" collapsed="false">
      <c r="A17176" s="2" t="s">
        <v>142</v>
      </c>
      <c r="B17176" s="2" t="s">
        <v>142</v>
      </c>
      <c r="C17176" s="2" t="s">
        <v>47</v>
      </c>
      <c r="D17176" s="2" t="s">
        <v>13</v>
      </c>
      <c r="E17176" s="2" t="s">
        <v>74</v>
      </c>
      <c r="F17176" s="2" t="s">
        <v>977</v>
      </c>
      <c r="G17176" s="14" t="n">
        <v>19</v>
      </c>
      <c r="H17176" s="14" t="n">
        <v>34.19</v>
      </c>
      <c r="I17176" s="14" t="n">
        <v>19</v>
      </c>
      <c r="J17176" s="23" t="n">
        <f aca="false">IF(AND(E17176="Priority",ISNUMBER('Cost model'!N638)),'Cost model'!N638,'Cost model'!M638)</f>
        <v>50</v>
      </c>
      <c r="K17176" s="14" t="n">
        <f aca="false">J17176-H17176</f>
        <v>15.81</v>
      </c>
      <c r="L17176" s="14" t="n">
        <f aca="false">G17176-H17176</f>
        <v>-15.19</v>
      </c>
    </row>
    <row r="17177" customFormat="false" ht="15" hidden="false" customHeight="false" outlineLevel="0" collapsed="false">
      <c r="A17177" s="2" t="s">
        <v>342</v>
      </c>
      <c r="B17177" s="2" t="s">
        <v>142</v>
      </c>
      <c r="C17177" s="2" t="s">
        <v>49</v>
      </c>
      <c r="D17177" s="2" t="s">
        <v>12</v>
      </c>
      <c r="E17177" s="2" t="s">
        <v>74</v>
      </c>
      <c r="F17177" s="2" t="s">
        <v>976</v>
      </c>
      <c r="G17177" s="14" t="n">
        <v>24.5</v>
      </c>
      <c r="H17177" s="14" t="n">
        <v>96.45</v>
      </c>
      <c r="I17177" s="14" t="n">
        <v>24.5</v>
      </c>
      <c r="J17177" s="23" t="n">
        <f aca="false">IF(AND(E17177="Priority",ISNUMBER('Cost model'!N232)),'Cost model'!N232,'Cost model'!M232)</f>
        <v>80</v>
      </c>
      <c r="K17177" s="14" t="n">
        <f aca="false">J17177-H17177</f>
        <v>-16.45</v>
      </c>
      <c r="L17177" s="14" t="n">
        <f aca="false">G17177-H17177</f>
        <v>-71.95</v>
      </c>
    </row>
    <row r="17178" customFormat="false" ht="15" hidden="false" customHeight="false" outlineLevel="0" collapsed="false">
      <c r="A17178" s="2" t="s">
        <v>124</v>
      </c>
      <c r="B17178" s="2" t="s">
        <v>124</v>
      </c>
      <c r="C17178" s="2" t="s">
        <v>47</v>
      </c>
      <c r="D17178" s="2" t="s">
        <v>13</v>
      </c>
      <c r="E17178" s="2" t="s">
        <v>74</v>
      </c>
      <c r="F17178" s="2" t="s">
        <v>977</v>
      </c>
      <c r="G17178" s="14" t="n">
        <v>19</v>
      </c>
      <c r="H17178" s="14" t="n">
        <v>72.04</v>
      </c>
      <c r="I17178" s="14" t="n">
        <v>19</v>
      </c>
      <c r="J17178" s="23" t="n">
        <f aca="false">IF(AND(E17178="Priority",ISNUMBER('Cost model'!N323)),'Cost model'!N323,'Cost model'!M323)</f>
        <v>60</v>
      </c>
      <c r="K17178" s="14" t="n">
        <f aca="false">J17178-H17178</f>
        <v>-12.04</v>
      </c>
      <c r="L17178" s="14" t="n">
        <f aca="false">G17178-H17178</f>
        <v>-53.04</v>
      </c>
    </row>
    <row r="17179" customFormat="false" ht="15" hidden="false" customHeight="false" outlineLevel="0" collapsed="false">
      <c r="A17179" s="2" t="s">
        <v>174</v>
      </c>
      <c r="B17179" s="2" t="s">
        <v>124</v>
      </c>
      <c r="C17179" s="2" t="s">
        <v>47</v>
      </c>
      <c r="D17179" s="2" t="s">
        <v>10</v>
      </c>
      <c r="E17179" s="2" t="s">
        <v>74</v>
      </c>
      <c r="F17179" s="2" t="s">
        <v>976</v>
      </c>
      <c r="G17179" s="14" t="n">
        <v>9.5</v>
      </c>
      <c r="H17179" s="14" t="n">
        <v>10.47</v>
      </c>
      <c r="I17179" s="14" t="n">
        <v>9.5</v>
      </c>
      <c r="J17179" s="23" t="n">
        <f aca="false">IF(AND(E17179="Priority",ISNUMBER('Cost model'!N107)),'Cost model'!N107,'Cost model'!M107)</f>
        <v>12.5</v>
      </c>
      <c r="K17179" s="14" t="n">
        <f aca="false">J17179-H17179</f>
        <v>2.03</v>
      </c>
      <c r="L17179" s="14" t="n">
        <f aca="false">G17179-H17179</f>
        <v>-0.970000000000001</v>
      </c>
    </row>
    <row r="17180" customFormat="false" ht="15" hidden="false" customHeight="false" outlineLevel="0" collapsed="false">
      <c r="A17180" s="2" t="s">
        <v>124</v>
      </c>
      <c r="B17180" s="2" t="s">
        <v>124</v>
      </c>
      <c r="C17180" s="2" t="s">
        <v>48</v>
      </c>
      <c r="D17180" s="2" t="s">
        <v>12</v>
      </c>
      <c r="E17180" s="2" t="s">
        <v>74</v>
      </c>
      <c r="F17180" s="2" t="s">
        <v>977</v>
      </c>
      <c r="G17180" s="14" t="n">
        <v>12.5</v>
      </c>
      <c r="H17180" s="14" t="n">
        <v>51.68</v>
      </c>
      <c r="I17180" s="14" t="n">
        <v>12.5</v>
      </c>
      <c r="J17180" s="23" t="n">
        <f aca="false">IF(AND(E17180="Priority",ISNUMBER('Cost model'!N321)),'Cost model'!N321,'Cost model'!M321)</f>
        <v>40</v>
      </c>
      <c r="K17180" s="14" t="n">
        <f aca="false">J17180-H17180</f>
        <v>-11.68</v>
      </c>
      <c r="L17180" s="14" t="n">
        <f aca="false">G17180-H17180</f>
        <v>-39.18</v>
      </c>
    </row>
    <row r="17181" customFormat="false" ht="15" hidden="false" customHeight="false" outlineLevel="0" collapsed="false">
      <c r="A17181" s="2" t="s">
        <v>174</v>
      </c>
      <c r="B17181" s="2" t="s">
        <v>174</v>
      </c>
      <c r="C17181" s="2" t="s">
        <v>47</v>
      </c>
      <c r="D17181" s="2" t="s">
        <v>12</v>
      </c>
      <c r="E17181" s="2" t="s">
        <v>74</v>
      </c>
      <c r="F17181" s="2" t="s">
        <v>977</v>
      </c>
      <c r="G17181" s="14" t="n">
        <v>9.5</v>
      </c>
      <c r="H17181" s="14" t="n">
        <v>8.16</v>
      </c>
      <c r="I17181" s="14" t="n">
        <v>9.5</v>
      </c>
      <c r="J17181" s="23" t="n">
        <f aca="false">IF(AND(E17181="Priority",ISNUMBER('Cost model'!N170)),'Cost model'!N170,'Cost model'!M170)</f>
        <v>25.5</v>
      </c>
      <c r="K17181" s="14" t="n">
        <f aca="false">J17181-H17181</f>
        <v>17.34</v>
      </c>
      <c r="L17181" s="14" t="n">
        <f aca="false">G17181-H17181</f>
        <v>1.34</v>
      </c>
    </row>
    <row r="17182" customFormat="false" ht="15" hidden="false" customHeight="false" outlineLevel="0" collapsed="false">
      <c r="A17182" s="2" t="s">
        <v>124</v>
      </c>
      <c r="B17182" s="2" t="s">
        <v>124</v>
      </c>
      <c r="C17182" s="2" t="s">
        <v>47</v>
      </c>
      <c r="D17182" s="2" t="s">
        <v>13</v>
      </c>
      <c r="E17182" s="2" t="s">
        <v>74</v>
      </c>
      <c r="F17182" s="2" t="s">
        <v>977</v>
      </c>
      <c r="G17182" s="14" t="n">
        <v>19</v>
      </c>
      <c r="H17182" s="14" t="n">
        <v>19.55</v>
      </c>
      <c r="I17182" s="14" t="n">
        <v>19</v>
      </c>
      <c r="J17182" s="23" t="n">
        <f aca="false">IF(AND(E17182="Priority",ISNUMBER('Cost model'!N323)),'Cost model'!N323,'Cost model'!M323)</f>
        <v>60</v>
      </c>
      <c r="K17182" s="14" t="n">
        <f aca="false">J17182-H17182</f>
        <v>40.45</v>
      </c>
      <c r="L17182" s="14" t="n">
        <f aca="false">G17182-H17182</f>
        <v>-0.550000000000001</v>
      </c>
    </row>
    <row r="17183" customFormat="false" ht="15" hidden="false" customHeight="false" outlineLevel="0" collapsed="false">
      <c r="A17183" s="2" t="s">
        <v>174</v>
      </c>
      <c r="B17183" s="2" t="s">
        <v>174</v>
      </c>
      <c r="C17183" s="2" t="s">
        <v>47</v>
      </c>
      <c r="D17183" s="2" t="s">
        <v>10</v>
      </c>
      <c r="E17183" s="2" t="s">
        <v>74</v>
      </c>
      <c r="F17183" s="2" t="s">
        <v>977</v>
      </c>
      <c r="G17183" s="14" t="n">
        <v>9.5</v>
      </c>
      <c r="H17183" s="14" t="n">
        <v>8.16</v>
      </c>
      <c r="I17183" s="14" t="n">
        <v>9.5</v>
      </c>
      <c r="J17183" s="23" t="n">
        <f aca="false">IF(AND(E17183="Priority",ISNUMBER('Cost model'!N167)),'Cost model'!N167,'Cost model'!M167)</f>
        <v>8.5</v>
      </c>
      <c r="K17183" s="14" t="n">
        <f aca="false">J17183-H17183</f>
        <v>0.34</v>
      </c>
      <c r="L17183" s="14" t="n">
        <f aca="false">G17183-H17183</f>
        <v>1.34</v>
      </c>
    </row>
    <row r="17184" customFormat="false" ht="15" hidden="false" customHeight="false" outlineLevel="0" collapsed="false">
      <c r="A17184" s="2" t="s">
        <v>174</v>
      </c>
      <c r="B17184" s="2" t="s">
        <v>174</v>
      </c>
      <c r="C17184" s="2" t="s">
        <v>49</v>
      </c>
      <c r="D17184" s="2" t="s">
        <v>12</v>
      </c>
      <c r="E17184" s="2" t="s">
        <v>74</v>
      </c>
      <c r="F17184" s="2" t="s">
        <v>977</v>
      </c>
      <c r="G17184" s="14" t="n">
        <v>19.5</v>
      </c>
      <c r="H17184" s="14" t="n">
        <v>58.69</v>
      </c>
      <c r="I17184" s="14" t="n">
        <v>19.5</v>
      </c>
      <c r="J17184" s="23" t="n">
        <f aca="false">IF(AND(E17184="Priority",ISNUMBER('Cost model'!N172)),'Cost model'!N172,'Cost model'!M172)</f>
        <v>45</v>
      </c>
      <c r="K17184" s="14" t="n">
        <f aca="false">J17184-H17184</f>
        <v>-13.69</v>
      </c>
      <c r="L17184" s="14" t="n">
        <f aca="false">G17184-H17184</f>
        <v>-39.19</v>
      </c>
    </row>
    <row r="17185" customFormat="false" ht="15" hidden="false" customHeight="false" outlineLevel="0" collapsed="false">
      <c r="A17185" s="2" t="s">
        <v>342</v>
      </c>
      <c r="B17185" s="2" t="s">
        <v>221</v>
      </c>
      <c r="C17185" s="2" t="s">
        <v>47</v>
      </c>
      <c r="D17185" s="2" t="s">
        <v>14</v>
      </c>
      <c r="E17185" s="2" t="s">
        <v>74</v>
      </c>
      <c r="F17185" s="2" t="s">
        <v>976</v>
      </c>
      <c r="G17185" s="14" t="n">
        <v>29.5</v>
      </c>
      <c r="H17185" s="14" t="n">
        <v>269.58</v>
      </c>
      <c r="I17185" s="14" t="n">
        <v>150</v>
      </c>
      <c r="J17185" s="23" t="n">
        <f aca="false">IF(AND(E17185="Priority",ISNUMBER('Cost model'!N251)),'Cost model'!N251,'Cost model'!M251)</f>
        <v>165</v>
      </c>
      <c r="K17185" s="14" t="n">
        <f aca="false">J17185-H17185</f>
        <v>-104.58</v>
      </c>
      <c r="L17185" s="14" t="n">
        <f aca="false">G17185-H17185</f>
        <v>-240.08</v>
      </c>
    </row>
    <row r="17186" customFormat="false" ht="15" hidden="false" customHeight="false" outlineLevel="0" collapsed="false">
      <c r="A17186" s="2" t="s">
        <v>124</v>
      </c>
      <c r="B17186" s="2" t="s">
        <v>124</v>
      </c>
      <c r="C17186" s="2" t="s">
        <v>47</v>
      </c>
      <c r="D17186" s="2" t="s">
        <v>12</v>
      </c>
      <c r="E17186" s="2" t="s">
        <v>74</v>
      </c>
      <c r="F17186" s="2" t="s">
        <v>977</v>
      </c>
      <c r="G17186" s="14" t="n">
        <v>9.5</v>
      </c>
      <c r="H17186" s="14" t="n">
        <v>8.16</v>
      </c>
      <c r="I17186" s="14" t="n">
        <v>9.5</v>
      </c>
      <c r="J17186" s="23" t="n">
        <f aca="false">IF(AND(E17186="Priority",ISNUMBER('Cost model'!N320)),'Cost model'!N320,'Cost model'!M320)</f>
        <v>24.5</v>
      </c>
      <c r="K17186" s="14" t="n">
        <f aca="false">J17186-H17186</f>
        <v>16.34</v>
      </c>
      <c r="L17186" s="14" t="n">
        <f aca="false">G17186-H17186</f>
        <v>1.34</v>
      </c>
    </row>
    <row r="17187" customFormat="false" ht="15" hidden="false" customHeight="false" outlineLevel="0" collapsed="false">
      <c r="A17187" s="2" t="s">
        <v>124</v>
      </c>
      <c r="B17187" s="2" t="s">
        <v>124</v>
      </c>
      <c r="C17187" s="2" t="s">
        <v>48</v>
      </c>
      <c r="D17187" s="2" t="s">
        <v>12</v>
      </c>
      <c r="E17187" s="2" t="s">
        <v>74</v>
      </c>
      <c r="F17187" s="2" t="s">
        <v>977</v>
      </c>
      <c r="G17187" s="14" t="n">
        <v>12.5</v>
      </c>
      <c r="H17187" s="14" t="n">
        <v>22.99</v>
      </c>
      <c r="I17187" s="14" t="n">
        <v>12.5</v>
      </c>
      <c r="J17187" s="23" t="n">
        <f aca="false">IF(AND(E17187="Priority",ISNUMBER('Cost model'!N321)),'Cost model'!N321,'Cost model'!M321)</f>
        <v>40</v>
      </c>
      <c r="K17187" s="14" t="n">
        <f aca="false">J17187-H17187</f>
        <v>17.01</v>
      </c>
      <c r="L17187" s="14" t="n">
        <f aca="false">G17187-H17187</f>
        <v>-10.49</v>
      </c>
    </row>
    <row r="17188" customFormat="false" ht="15" hidden="false" customHeight="false" outlineLevel="0" collapsed="false">
      <c r="A17188" s="2" t="s">
        <v>221</v>
      </c>
      <c r="B17188" s="2" t="s">
        <v>221</v>
      </c>
      <c r="C17188" s="2" t="s">
        <v>47</v>
      </c>
      <c r="D17188" s="2" t="s">
        <v>12</v>
      </c>
      <c r="E17188" s="2" t="s">
        <v>74</v>
      </c>
      <c r="F17188" s="2" t="s">
        <v>977</v>
      </c>
      <c r="G17188" s="14" t="n">
        <v>9.5</v>
      </c>
      <c r="H17188" s="14" t="n">
        <v>7.82</v>
      </c>
      <c r="I17188" s="14" t="n">
        <v>9.5</v>
      </c>
      <c r="J17188" s="23" t="n">
        <f aca="false">IF(AND(E17188="Priority",ISNUMBER('Cost model'!N740)),'Cost model'!N740,'Cost model'!M740)</f>
        <v>22.5</v>
      </c>
      <c r="K17188" s="14" t="n">
        <f aca="false">J17188-H17188</f>
        <v>14.68</v>
      </c>
      <c r="L17188" s="14" t="n">
        <f aca="false">G17188-H17188</f>
        <v>1.68</v>
      </c>
    </row>
    <row r="17189" customFormat="false" ht="15" hidden="false" customHeight="false" outlineLevel="0" collapsed="false">
      <c r="A17189" s="2" t="s">
        <v>221</v>
      </c>
      <c r="B17189" s="2" t="s">
        <v>221</v>
      </c>
      <c r="C17189" s="2" t="s">
        <v>47</v>
      </c>
      <c r="D17189" s="2" t="s">
        <v>12</v>
      </c>
      <c r="E17189" s="2" t="s">
        <v>74</v>
      </c>
      <c r="F17189" s="2" t="s">
        <v>977</v>
      </c>
      <c r="G17189" s="14" t="n">
        <v>9.5</v>
      </c>
      <c r="H17189" s="14" t="n">
        <v>28.93</v>
      </c>
      <c r="I17189" s="14" t="n">
        <v>9.5</v>
      </c>
      <c r="J17189" s="23" t="n">
        <f aca="false">IF(AND(E17189="Priority",ISNUMBER('Cost model'!N740)),'Cost model'!N740,'Cost model'!M740)</f>
        <v>22.5</v>
      </c>
      <c r="K17189" s="14" t="n">
        <f aca="false">J17189-H17189</f>
        <v>-6.43</v>
      </c>
      <c r="L17189" s="14" t="n">
        <f aca="false">G17189-H17189</f>
        <v>-19.43</v>
      </c>
    </row>
    <row r="17190" customFormat="false" ht="15" hidden="false" customHeight="false" outlineLevel="0" collapsed="false">
      <c r="A17190" s="2" t="s">
        <v>221</v>
      </c>
      <c r="B17190" s="2" t="s">
        <v>221</v>
      </c>
      <c r="C17190" s="2" t="s">
        <v>47</v>
      </c>
      <c r="D17190" s="2" t="s">
        <v>12</v>
      </c>
      <c r="E17190" s="2" t="s">
        <v>74</v>
      </c>
      <c r="F17190" s="2" t="s">
        <v>977</v>
      </c>
      <c r="G17190" s="14" t="n">
        <v>9.5</v>
      </c>
      <c r="H17190" s="14" t="n">
        <v>14.78</v>
      </c>
      <c r="I17190" s="14" t="n">
        <v>9.5</v>
      </c>
      <c r="J17190" s="23" t="n">
        <f aca="false">IF(AND(E17190="Priority",ISNUMBER('Cost model'!N740)),'Cost model'!N740,'Cost model'!M740)</f>
        <v>22.5</v>
      </c>
      <c r="K17190" s="14" t="n">
        <f aca="false">J17190-H17190</f>
        <v>7.72</v>
      </c>
      <c r="L17190" s="14" t="n">
        <f aca="false">G17190-H17190</f>
        <v>-5.28</v>
      </c>
    </row>
    <row r="17191" customFormat="false" ht="15" hidden="false" customHeight="false" outlineLevel="0" collapsed="false">
      <c r="A17191" s="2" t="s">
        <v>174</v>
      </c>
      <c r="B17191" s="2" t="s">
        <v>174</v>
      </c>
      <c r="C17191" s="2" t="s">
        <v>47</v>
      </c>
      <c r="D17191" s="2" t="s">
        <v>12</v>
      </c>
      <c r="E17191" s="2" t="s">
        <v>74</v>
      </c>
      <c r="F17191" s="2" t="s">
        <v>977</v>
      </c>
      <c r="G17191" s="14" t="n">
        <v>9.5</v>
      </c>
      <c r="H17191" s="14" t="n">
        <v>8.16</v>
      </c>
      <c r="I17191" s="14" t="n">
        <v>9.5</v>
      </c>
      <c r="J17191" s="23" t="n">
        <f aca="false">IF(AND(E17191="Priority",ISNUMBER('Cost model'!N170)),'Cost model'!N170,'Cost model'!M170)</f>
        <v>25.5</v>
      </c>
      <c r="K17191" s="14" t="n">
        <f aca="false">J17191-H17191</f>
        <v>17.34</v>
      </c>
      <c r="L17191" s="14" t="n">
        <f aca="false">G17191-H17191</f>
        <v>1.34</v>
      </c>
    </row>
    <row r="17192" customFormat="false" ht="15" hidden="false" customHeight="false" outlineLevel="0" collapsed="false">
      <c r="A17192" s="2" t="s">
        <v>142</v>
      </c>
      <c r="B17192" s="2" t="s">
        <v>142</v>
      </c>
      <c r="C17192" s="2" t="s">
        <v>49</v>
      </c>
      <c r="D17192" s="2" t="s">
        <v>10</v>
      </c>
      <c r="E17192" s="2" t="s">
        <v>74</v>
      </c>
      <c r="F17192" s="2" t="s">
        <v>977</v>
      </c>
      <c r="G17192" s="14" t="n">
        <v>17.5</v>
      </c>
      <c r="H17192" s="14" t="n">
        <v>17.69</v>
      </c>
      <c r="I17192" s="14" t="n">
        <v>17.5</v>
      </c>
      <c r="J17192" s="23" t="n">
        <f aca="false">IF(AND(E17192="Priority",ISNUMBER('Cost model'!N634)),'Cost model'!N634,'Cost model'!M634)</f>
        <v>15.5</v>
      </c>
      <c r="K17192" s="14" t="n">
        <f aca="false">J17192-H17192</f>
        <v>-2.19</v>
      </c>
      <c r="L17192" s="14" t="n">
        <f aca="false">G17192-H17192</f>
        <v>-0.190000000000001</v>
      </c>
    </row>
    <row r="17193" customFormat="false" ht="15" hidden="false" customHeight="false" outlineLevel="0" collapsed="false">
      <c r="A17193" s="2" t="s">
        <v>124</v>
      </c>
      <c r="B17193" s="2" t="s">
        <v>124</v>
      </c>
      <c r="C17193" s="2" t="s">
        <v>48</v>
      </c>
      <c r="D17193" s="2" t="s">
        <v>12</v>
      </c>
      <c r="E17193" s="2" t="s">
        <v>74</v>
      </c>
      <c r="F17193" s="2" t="s">
        <v>977</v>
      </c>
      <c r="G17193" s="14" t="n">
        <v>12.5</v>
      </c>
      <c r="H17193" s="14" t="n">
        <v>30.06</v>
      </c>
      <c r="I17193" s="14" t="n">
        <v>12.5</v>
      </c>
      <c r="J17193" s="23" t="n">
        <f aca="false">IF(AND(E17193="Priority",ISNUMBER('Cost model'!N321)),'Cost model'!N321,'Cost model'!M321)</f>
        <v>40</v>
      </c>
      <c r="K17193" s="14" t="n">
        <f aca="false">J17193-H17193</f>
        <v>9.94</v>
      </c>
      <c r="L17193" s="14" t="n">
        <f aca="false">G17193-H17193</f>
        <v>-17.56</v>
      </c>
    </row>
    <row r="17194" customFormat="false" ht="15" hidden="false" customHeight="false" outlineLevel="0" collapsed="false">
      <c r="A17194" s="2" t="s">
        <v>142</v>
      </c>
      <c r="B17194" s="2" t="s">
        <v>142</v>
      </c>
      <c r="C17194" s="2" t="s">
        <v>47</v>
      </c>
      <c r="D17194" s="2" t="s">
        <v>10</v>
      </c>
      <c r="E17194" s="2" t="s">
        <v>74</v>
      </c>
      <c r="F17194" s="2" t="s">
        <v>977</v>
      </c>
      <c r="G17194" s="14" t="n">
        <v>9.5</v>
      </c>
      <c r="H17194" s="14" t="n">
        <v>7.95</v>
      </c>
      <c r="I17194" s="14" t="n">
        <v>9.5</v>
      </c>
      <c r="J17194" s="23" t="n">
        <f aca="false">IF(AND(E17194="Priority",ISNUMBER('Cost model'!N632)),'Cost model'!N632,'Cost model'!M632)</f>
        <v>9.5</v>
      </c>
      <c r="K17194" s="14" t="n">
        <f aca="false">J17194-H17194</f>
        <v>1.55</v>
      </c>
      <c r="L17194" s="14" t="n">
        <f aca="false">G17194-H17194</f>
        <v>1.55</v>
      </c>
    </row>
    <row r="17195" customFormat="false" ht="15" hidden="false" customHeight="false" outlineLevel="0" collapsed="false">
      <c r="A17195" s="2" t="s">
        <v>174</v>
      </c>
      <c r="B17195" s="2" t="s">
        <v>124</v>
      </c>
      <c r="C17195" s="2" t="s">
        <v>48</v>
      </c>
      <c r="D17195" s="2" t="s">
        <v>12</v>
      </c>
      <c r="E17195" s="2" t="s">
        <v>74</v>
      </c>
      <c r="F17195" s="2" t="s">
        <v>976</v>
      </c>
      <c r="G17195" s="14" t="n">
        <v>12.5</v>
      </c>
      <c r="H17195" s="14" t="n">
        <v>36.14</v>
      </c>
      <c r="I17195" s="14" t="n">
        <v>12.5</v>
      </c>
      <c r="J17195" s="23" t="n">
        <f aca="false">IF(AND(E17195="Priority",ISNUMBER('Cost model'!N111)),'Cost model'!N111,'Cost model'!M111)</f>
        <v>45</v>
      </c>
      <c r="K17195" s="14" t="n">
        <f aca="false">J17195-H17195</f>
        <v>8.86</v>
      </c>
      <c r="L17195" s="14" t="n">
        <f aca="false">G17195-H17195</f>
        <v>-23.64</v>
      </c>
    </row>
    <row r="17196" customFormat="false" ht="15" hidden="false" customHeight="false" outlineLevel="0" collapsed="false">
      <c r="A17196" s="2" t="s">
        <v>174</v>
      </c>
      <c r="B17196" s="2" t="s">
        <v>174</v>
      </c>
      <c r="C17196" s="2" t="s">
        <v>49</v>
      </c>
      <c r="D17196" s="2" t="s">
        <v>13</v>
      </c>
      <c r="E17196" s="2" t="s">
        <v>74</v>
      </c>
      <c r="F17196" s="2" t="s">
        <v>977</v>
      </c>
      <c r="G17196" s="14" t="n">
        <v>50</v>
      </c>
      <c r="H17196" s="14" t="n">
        <v>54.77</v>
      </c>
      <c r="I17196" s="14" t="n">
        <v>50</v>
      </c>
      <c r="J17196" s="23" t="n">
        <f aca="false">IF(AND(E17196="Priority",ISNUMBER('Cost model'!N175)),'Cost model'!N175,'Cost model'!M175)</f>
        <v>75</v>
      </c>
      <c r="K17196" s="14" t="n">
        <f aca="false">J17196-H17196</f>
        <v>20.23</v>
      </c>
      <c r="L17196" s="14" t="n">
        <f aca="false">G17196-H17196</f>
        <v>-4.77</v>
      </c>
    </row>
    <row r="17197" customFormat="false" ht="15" hidden="false" customHeight="false" outlineLevel="0" collapsed="false">
      <c r="A17197" s="2" t="s">
        <v>221</v>
      </c>
      <c r="B17197" s="2" t="s">
        <v>221</v>
      </c>
      <c r="C17197" s="2" t="s">
        <v>47</v>
      </c>
      <c r="D17197" s="2" t="s">
        <v>12</v>
      </c>
      <c r="E17197" s="2" t="s">
        <v>74</v>
      </c>
      <c r="F17197" s="2" t="s">
        <v>977</v>
      </c>
      <c r="G17197" s="14" t="n">
        <v>9.5</v>
      </c>
      <c r="H17197" s="14" t="n">
        <v>13.74</v>
      </c>
      <c r="I17197" s="14" t="n">
        <v>9.5</v>
      </c>
      <c r="J17197" s="23" t="n">
        <f aca="false">IF(AND(E17197="Priority",ISNUMBER('Cost model'!N740)),'Cost model'!N740,'Cost model'!M740)</f>
        <v>22.5</v>
      </c>
      <c r="K17197" s="14" t="n">
        <f aca="false">J17197-H17197</f>
        <v>8.76</v>
      </c>
      <c r="L17197" s="14" t="n">
        <f aca="false">G17197-H17197</f>
        <v>-4.24</v>
      </c>
    </row>
    <row r="17198" customFormat="false" ht="15" hidden="false" customHeight="false" outlineLevel="0" collapsed="false">
      <c r="A17198" s="2" t="s">
        <v>174</v>
      </c>
      <c r="B17198" s="2" t="s">
        <v>174</v>
      </c>
      <c r="C17198" s="2" t="s">
        <v>47</v>
      </c>
      <c r="D17198" s="2" t="s">
        <v>12</v>
      </c>
      <c r="E17198" s="2" t="s">
        <v>74</v>
      </c>
      <c r="F17198" s="2" t="s">
        <v>977</v>
      </c>
      <c r="G17198" s="14" t="n">
        <v>9.5</v>
      </c>
      <c r="H17198" s="14" t="n">
        <v>11.45</v>
      </c>
      <c r="I17198" s="14" t="n">
        <v>9.5</v>
      </c>
      <c r="J17198" s="23" t="n">
        <f aca="false">IF(AND(E17198="Priority",ISNUMBER('Cost model'!N170)),'Cost model'!N170,'Cost model'!M170)</f>
        <v>25.5</v>
      </c>
      <c r="K17198" s="14" t="n">
        <f aca="false">J17198-H17198</f>
        <v>14.05</v>
      </c>
      <c r="L17198" s="14" t="n">
        <f aca="false">G17198-H17198</f>
        <v>-1.95</v>
      </c>
    </row>
    <row r="17199" customFormat="false" ht="15" hidden="false" customHeight="false" outlineLevel="0" collapsed="false">
      <c r="A17199" s="2" t="s">
        <v>342</v>
      </c>
      <c r="B17199" s="2" t="s">
        <v>174</v>
      </c>
      <c r="C17199" s="2" t="s">
        <v>47</v>
      </c>
      <c r="D17199" s="2" t="s">
        <v>12</v>
      </c>
      <c r="E17199" s="2" t="s">
        <v>74</v>
      </c>
      <c r="F17199" s="2" t="s">
        <v>976</v>
      </c>
      <c r="G17199" s="14" t="n">
        <v>150</v>
      </c>
      <c r="H17199" s="14" t="n">
        <v>241.04</v>
      </c>
      <c r="I17199" s="14" t="n">
        <v>29.5</v>
      </c>
      <c r="J17199" s="23" t="n">
        <f aca="false">IF(AND(E17199="Priority",ISNUMBER('Cost model'!N275)),'Cost model'!N275,'Cost model'!M275)</f>
        <v>70</v>
      </c>
      <c r="K17199" s="14" t="n">
        <f aca="false">J17199-H17199</f>
        <v>-171.04</v>
      </c>
      <c r="L17199" s="14" t="n">
        <f aca="false">G17199-H17199</f>
        <v>-91.04</v>
      </c>
    </row>
    <row r="17200" customFormat="false" ht="15" hidden="false" customHeight="false" outlineLevel="0" collapsed="false">
      <c r="A17200" s="2" t="s">
        <v>124</v>
      </c>
      <c r="B17200" s="2" t="s">
        <v>124</v>
      </c>
      <c r="C17200" s="2" t="s">
        <v>48</v>
      </c>
      <c r="D17200" s="2" t="s">
        <v>13</v>
      </c>
      <c r="E17200" s="2" t="s">
        <v>74</v>
      </c>
      <c r="F17200" s="2" t="s">
        <v>977</v>
      </c>
      <c r="G17200" s="14" t="n">
        <v>24.5</v>
      </c>
      <c r="H17200" s="14" t="n">
        <v>65.44</v>
      </c>
      <c r="I17200" s="14" t="n">
        <v>24.5</v>
      </c>
      <c r="J17200" s="23" t="n">
        <f aca="false">IF(AND(E17200="Priority",ISNUMBER('Cost model'!N324)),'Cost model'!N324,'Cost model'!M324)</f>
        <v>85</v>
      </c>
      <c r="K17200" s="14" t="n">
        <f aca="false">J17200-H17200</f>
        <v>19.56</v>
      </c>
      <c r="L17200" s="14" t="n">
        <f aca="false">G17200-H17200</f>
        <v>-40.94</v>
      </c>
    </row>
    <row r="17201" customFormat="false" ht="15" hidden="false" customHeight="false" outlineLevel="0" collapsed="false">
      <c r="A17201" s="2" t="s">
        <v>221</v>
      </c>
      <c r="B17201" s="2" t="s">
        <v>124</v>
      </c>
      <c r="C17201" s="2" t="s">
        <v>47</v>
      </c>
      <c r="D17201" s="2" t="s">
        <v>10</v>
      </c>
      <c r="E17201" s="2" t="s">
        <v>74</v>
      </c>
      <c r="F17201" s="2" t="s">
        <v>976</v>
      </c>
      <c r="G17201" s="14" t="n">
        <v>9.5</v>
      </c>
      <c r="H17201" s="14" t="n">
        <v>25.29</v>
      </c>
      <c r="I17201" s="14" t="n">
        <v>19.5</v>
      </c>
      <c r="J17201" s="23" t="n">
        <f aca="false">IF(AND(E17201="Priority",ISNUMBER('Cost model'!N797)),'Cost model'!N797,'Cost model'!M797)</f>
        <v>14.5</v>
      </c>
      <c r="K17201" s="14" t="n">
        <f aca="false">J17201-H17201</f>
        <v>-10.79</v>
      </c>
      <c r="L17201" s="14" t="n">
        <f aca="false">G17201-H17201</f>
        <v>-15.79</v>
      </c>
    </row>
    <row r="17202" customFormat="false" ht="15" hidden="false" customHeight="false" outlineLevel="0" collapsed="false">
      <c r="A17202" s="2" t="s">
        <v>174</v>
      </c>
      <c r="B17202" s="2" t="s">
        <v>174</v>
      </c>
      <c r="C17202" s="2" t="s">
        <v>48</v>
      </c>
      <c r="D17202" s="2" t="s">
        <v>12</v>
      </c>
      <c r="E17202" s="2" t="s">
        <v>74</v>
      </c>
      <c r="F17202" s="2" t="s">
        <v>977</v>
      </c>
      <c r="G17202" s="14" t="n">
        <v>12.5</v>
      </c>
      <c r="H17202" s="14" t="n">
        <v>44.2</v>
      </c>
      <c r="I17202" s="14" t="n">
        <v>12.5</v>
      </c>
      <c r="J17202" s="23" t="n">
        <f aca="false">IF(AND(E17202="Priority",ISNUMBER('Cost model'!N171)),'Cost model'!N171,'Cost model'!M171)</f>
        <v>40</v>
      </c>
      <c r="K17202" s="14" t="n">
        <f aca="false">J17202-H17202</f>
        <v>-4.2</v>
      </c>
      <c r="L17202" s="14" t="n">
        <f aca="false">G17202-H17202</f>
        <v>-31.7</v>
      </c>
    </row>
    <row r="17203" customFormat="false" ht="15" hidden="false" customHeight="false" outlineLevel="0" collapsed="false">
      <c r="A17203" s="2" t="s">
        <v>174</v>
      </c>
      <c r="B17203" s="2" t="s">
        <v>174</v>
      </c>
      <c r="C17203" s="2" t="s">
        <v>49</v>
      </c>
      <c r="D17203" s="2" t="s">
        <v>12</v>
      </c>
      <c r="E17203" s="2" t="s">
        <v>74</v>
      </c>
      <c r="F17203" s="2" t="s">
        <v>977</v>
      </c>
      <c r="G17203" s="14" t="n">
        <v>19.5</v>
      </c>
      <c r="H17203" s="14" t="n">
        <v>45.05</v>
      </c>
      <c r="I17203" s="14" t="n">
        <v>19.5</v>
      </c>
      <c r="J17203" s="23" t="n">
        <f aca="false">IF(AND(E17203="Priority",ISNUMBER('Cost model'!N172)),'Cost model'!N172,'Cost model'!M172)</f>
        <v>45</v>
      </c>
      <c r="K17203" s="14" t="n">
        <f aca="false">J17203-H17203</f>
        <v>-0.0499999999999972</v>
      </c>
      <c r="L17203" s="14" t="n">
        <f aca="false">G17203-H17203</f>
        <v>-25.55</v>
      </c>
    </row>
    <row r="17204" customFormat="false" ht="15" hidden="false" customHeight="false" outlineLevel="0" collapsed="false">
      <c r="A17204" s="2" t="s">
        <v>174</v>
      </c>
      <c r="B17204" s="2" t="s">
        <v>174</v>
      </c>
      <c r="C17204" s="2" t="s">
        <v>49</v>
      </c>
      <c r="D17204" s="2" t="s">
        <v>10</v>
      </c>
      <c r="E17204" s="2" t="s">
        <v>74</v>
      </c>
      <c r="F17204" s="2" t="s">
        <v>977</v>
      </c>
      <c r="G17204" s="14" t="n">
        <v>17.5</v>
      </c>
      <c r="H17204" s="14" t="n">
        <v>11.74</v>
      </c>
      <c r="I17204" s="14" t="n">
        <v>17.5</v>
      </c>
      <c r="J17204" s="23" t="n">
        <f aca="false">IF(AND(E17204="Priority",ISNUMBER('Cost model'!N169)),'Cost model'!N169,'Cost model'!M169)</f>
        <v>18.5</v>
      </c>
      <c r="K17204" s="14" t="n">
        <f aca="false">J17204-H17204</f>
        <v>6.76</v>
      </c>
      <c r="L17204" s="14" t="n">
        <f aca="false">G17204-H17204</f>
        <v>5.76</v>
      </c>
    </row>
    <row r="17205" customFormat="false" ht="15" hidden="false" customHeight="false" outlineLevel="0" collapsed="false">
      <c r="A17205" s="2" t="s">
        <v>174</v>
      </c>
      <c r="B17205" s="2" t="s">
        <v>174</v>
      </c>
      <c r="C17205" s="2" t="s">
        <v>47</v>
      </c>
      <c r="D17205" s="2" t="s">
        <v>10</v>
      </c>
      <c r="E17205" s="2" t="s">
        <v>74</v>
      </c>
      <c r="F17205" s="2" t="s">
        <v>977</v>
      </c>
      <c r="G17205" s="14" t="n">
        <v>9.5</v>
      </c>
      <c r="H17205" s="14" t="n">
        <v>7.3</v>
      </c>
      <c r="I17205" s="14" t="n">
        <v>9.5</v>
      </c>
      <c r="J17205" s="23" t="n">
        <f aca="false">IF(AND(E17205="Priority",ISNUMBER('Cost model'!N167)),'Cost model'!N167,'Cost model'!M167)</f>
        <v>8.5</v>
      </c>
      <c r="K17205" s="14" t="n">
        <f aca="false">J17205-H17205</f>
        <v>1.2</v>
      </c>
      <c r="L17205" s="14" t="n">
        <f aca="false">G17205-H17205</f>
        <v>2.2</v>
      </c>
    </row>
    <row r="17206" customFormat="false" ht="15" hidden="false" customHeight="false" outlineLevel="0" collapsed="false">
      <c r="A17206" s="2" t="s">
        <v>221</v>
      </c>
      <c r="B17206" s="2" t="s">
        <v>158</v>
      </c>
      <c r="C17206" s="2" t="s">
        <v>47</v>
      </c>
      <c r="D17206" s="2" t="s">
        <v>10</v>
      </c>
      <c r="E17206" s="2" t="s">
        <v>74</v>
      </c>
      <c r="F17206" s="2" t="s">
        <v>976</v>
      </c>
      <c r="G17206" s="14" t="n">
        <v>14.5</v>
      </c>
      <c r="H17206" s="14" t="n">
        <v>18.54</v>
      </c>
      <c r="I17206" s="14" t="n">
        <v>14.5</v>
      </c>
      <c r="J17206" s="23" t="n">
        <f aca="false">IF(AND(E17206="Priority",ISNUMBER('Cost model'!N752)),'Cost model'!N752,'Cost model'!M752)</f>
        <v>12.5</v>
      </c>
      <c r="K17206" s="14" t="n">
        <f aca="false">J17206-H17206</f>
        <v>-6.04</v>
      </c>
      <c r="L17206" s="14" t="n">
        <f aca="false">G17206-H17206</f>
        <v>-4.04</v>
      </c>
    </row>
    <row r="17207" customFormat="false" ht="15" hidden="false" customHeight="false" outlineLevel="0" collapsed="false">
      <c r="A17207" s="2" t="s">
        <v>142</v>
      </c>
      <c r="B17207" s="2" t="s">
        <v>174</v>
      </c>
      <c r="C17207" s="2" t="s">
        <v>49</v>
      </c>
      <c r="D17207" s="2" t="s">
        <v>10</v>
      </c>
      <c r="E17207" s="2" t="s">
        <v>74</v>
      </c>
      <c r="F17207" s="2" t="s">
        <v>976</v>
      </c>
      <c r="G17207" s="14" t="n">
        <v>17.5</v>
      </c>
      <c r="H17207" s="14" t="n">
        <v>12.33</v>
      </c>
      <c r="I17207" s="14" t="n">
        <v>17.5</v>
      </c>
      <c r="J17207" s="23" t="n">
        <f aca="false">IF(AND(E17207="Priority",ISNUMBER('Cost model'!N694)),'Cost model'!N694,'Cost model'!M694)</f>
        <v>17.5</v>
      </c>
      <c r="K17207" s="14" t="n">
        <f aca="false">J17207-H17207</f>
        <v>5.17</v>
      </c>
      <c r="L17207" s="14" t="n">
        <f aca="false">G17207-H17207</f>
        <v>5.17</v>
      </c>
    </row>
    <row r="17208" customFormat="false" ht="15" hidden="false" customHeight="false" outlineLevel="0" collapsed="false">
      <c r="A17208" s="2" t="s">
        <v>124</v>
      </c>
      <c r="B17208" s="2" t="s">
        <v>124</v>
      </c>
      <c r="C17208" s="2" t="s">
        <v>49</v>
      </c>
      <c r="D17208" s="2" t="s">
        <v>10</v>
      </c>
      <c r="E17208" s="2" t="s">
        <v>83</v>
      </c>
      <c r="F17208" s="2" t="s">
        <v>977</v>
      </c>
      <c r="G17208" s="14" t="n">
        <v>24.5</v>
      </c>
      <c r="H17208" s="14" t="n">
        <v>15.31</v>
      </c>
      <c r="I17208" s="14" t="n">
        <v>24.5</v>
      </c>
      <c r="J17208" s="23" t="n">
        <f aca="false">IF(AND(E17208="Priority",ISNUMBER('Cost model'!N319)),'Cost model'!N319,'Cost model'!M319)</f>
        <v>22.5</v>
      </c>
      <c r="K17208" s="14" t="n">
        <f aca="false">J17208-H17208</f>
        <v>7.19</v>
      </c>
      <c r="L17208" s="14" t="n">
        <f aca="false">G17208-H17208</f>
        <v>9.19</v>
      </c>
    </row>
    <row r="17209" customFormat="false" ht="15" hidden="false" customHeight="false" outlineLevel="0" collapsed="false">
      <c r="A17209" s="2" t="s">
        <v>124</v>
      </c>
      <c r="B17209" s="2" t="s">
        <v>174</v>
      </c>
      <c r="C17209" s="2" t="s">
        <v>47</v>
      </c>
      <c r="D17209" s="2" t="s">
        <v>13</v>
      </c>
      <c r="E17209" s="2" t="s">
        <v>74</v>
      </c>
      <c r="F17209" s="2" t="s">
        <v>976</v>
      </c>
      <c r="G17209" s="14" t="n">
        <v>19</v>
      </c>
      <c r="H17209" s="14" t="n">
        <v>32.74</v>
      </c>
      <c r="I17209" s="14" t="n">
        <v>24.5</v>
      </c>
      <c r="J17209" s="23" t="n">
        <f aca="false">IF(AND(E17209="Priority",ISNUMBER('Cost model'!N368)),'Cost model'!N368,'Cost model'!M368)</f>
        <v>75</v>
      </c>
      <c r="K17209" s="14" t="n">
        <f aca="false">J17209-H17209</f>
        <v>42.26</v>
      </c>
      <c r="L17209" s="14" t="n">
        <f aca="false">G17209-H17209</f>
        <v>-13.74</v>
      </c>
    </row>
    <row r="17210" customFormat="false" ht="15" hidden="false" customHeight="false" outlineLevel="0" collapsed="false">
      <c r="A17210" s="2" t="s">
        <v>174</v>
      </c>
      <c r="B17210" s="2" t="s">
        <v>174</v>
      </c>
      <c r="C17210" s="2" t="s">
        <v>47</v>
      </c>
      <c r="D17210" s="2" t="s">
        <v>12</v>
      </c>
      <c r="E17210" s="2" t="s">
        <v>74</v>
      </c>
      <c r="F17210" s="2" t="s">
        <v>977</v>
      </c>
      <c r="G17210" s="14" t="n">
        <v>9.5</v>
      </c>
      <c r="H17210" s="14" t="n">
        <v>8.16</v>
      </c>
      <c r="I17210" s="14" t="n">
        <v>9.5</v>
      </c>
      <c r="J17210" s="23" t="n">
        <f aca="false">IF(AND(E17210="Priority",ISNUMBER('Cost model'!N170)),'Cost model'!N170,'Cost model'!M170)</f>
        <v>25.5</v>
      </c>
      <c r="K17210" s="14" t="n">
        <f aca="false">J17210-H17210</f>
        <v>17.34</v>
      </c>
      <c r="L17210" s="14" t="n">
        <f aca="false">G17210-H17210</f>
        <v>1.34</v>
      </c>
    </row>
    <row r="17211" customFormat="false" ht="15" hidden="false" customHeight="false" outlineLevel="0" collapsed="false">
      <c r="A17211" s="2" t="s">
        <v>221</v>
      </c>
      <c r="B17211" s="2" t="s">
        <v>221</v>
      </c>
      <c r="C17211" s="2" t="s">
        <v>48</v>
      </c>
      <c r="D17211" s="2" t="s">
        <v>10</v>
      </c>
      <c r="E17211" s="2" t="s">
        <v>74</v>
      </c>
      <c r="F17211" s="2" t="s">
        <v>977</v>
      </c>
      <c r="G17211" s="14" t="n">
        <v>12.5</v>
      </c>
      <c r="H17211" s="14" t="n">
        <v>10.81</v>
      </c>
      <c r="I17211" s="14" t="n">
        <v>12.5</v>
      </c>
      <c r="J17211" s="23" t="n">
        <f aca="false">IF(AND(E17211="Priority",ISNUMBER('Cost model'!N738)),'Cost model'!N738,'Cost model'!M738)</f>
        <v>11.5</v>
      </c>
      <c r="K17211" s="14" t="n">
        <f aca="false">J17211-H17211</f>
        <v>0.69</v>
      </c>
      <c r="L17211" s="14" t="n">
        <f aca="false">G17211-H17211</f>
        <v>1.69</v>
      </c>
    </row>
    <row r="17212" customFormat="false" ht="15" hidden="false" customHeight="false" outlineLevel="0" collapsed="false">
      <c r="A17212" s="2" t="s">
        <v>174</v>
      </c>
      <c r="B17212" s="2" t="s">
        <v>174</v>
      </c>
      <c r="C17212" s="2" t="s">
        <v>48</v>
      </c>
      <c r="D17212" s="2" t="s">
        <v>10</v>
      </c>
      <c r="E17212" s="2" t="s">
        <v>74</v>
      </c>
      <c r="F17212" s="2" t="s">
        <v>977</v>
      </c>
      <c r="G17212" s="14" t="n">
        <v>12.5</v>
      </c>
      <c r="H17212" s="14" t="n">
        <v>7.84</v>
      </c>
      <c r="I17212" s="14" t="n">
        <v>12.5</v>
      </c>
      <c r="J17212" s="23" t="n">
        <f aca="false">IF(AND(E17212="Priority",ISNUMBER('Cost model'!N168)),'Cost model'!N168,'Cost model'!M168)</f>
        <v>13.5</v>
      </c>
      <c r="K17212" s="14" t="n">
        <f aca="false">J17212-H17212</f>
        <v>5.66</v>
      </c>
      <c r="L17212" s="14" t="n">
        <f aca="false">G17212-H17212</f>
        <v>4.66</v>
      </c>
    </row>
    <row r="17213" customFormat="false" ht="15" hidden="false" customHeight="false" outlineLevel="0" collapsed="false">
      <c r="A17213" s="2" t="s">
        <v>142</v>
      </c>
      <c r="B17213" s="2" t="s">
        <v>142</v>
      </c>
      <c r="C17213" s="2" t="s">
        <v>49</v>
      </c>
      <c r="D17213" s="2" t="s">
        <v>10</v>
      </c>
      <c r="E17213" s="2" t="s">
        <v>74</v>
      </c>
      <c r="F17213" s="2" t="s">
        <v>977</v>
      </c>
      <c r="G17213" s="14" t="n">
        <v>17.5</v>
      </c>
      <c r="H17213" s="14" t="n">
        <v>18.82</v>
      </c>
      <c r="I17213" s="14" t="n">
        <v>17.5</v>
      </c>
      <c r="J17213" s="23" t="n">
        <f aca="false">IF(AND(E17213="Priority",ISNUMBER('Cost model'!N634)),'Cost model'!N634,'Cost model'!M634)</f>
        <v>15.5</v>
      </c>
      <c r="K17213" s="14" t="n">
        <f aca="false">J17213-H17213</f>
        <v>-3.32</v>
      </c>
      <c r="L17213" s="14" t="n">
        <f aca="false">G17213-H17213</f>
        <v>-1.32</v>
      </c>
    </row>
    <row r="17214" customFormat="false" ht="15" hidden="false" customHeight="false" outlineLevel="0" collapsed="false">
      <c r="A17214" s="2" t="s">
        <v>124</v>
      </c>
      <c r="B17214" s="2" t="s">
        <v>124</v>
      </c>
      <c r="C17214" s="2" t="s">
        <v>47</v>
      </c>
      <c r="D17214" s="2" t="s">
        <v>15</v>
      </c>
      <c r="E17214" s="2" t="s">
        <v>74</v>
      </c>
      <c r="F17214" s="2" t="s">
        <v>977</v>
      </c>
      <c r="G17214" s="14" t="n">
        <v>45</v>
      </c>
      <c r="H17214" s="14" t="n">
        <v>166.85</v>
      </c>
      <c r="I17214" s="14" t="n">
        <v>45</v>
      </c>
      <c r="J17214" s="23" t="n">
        <f aca="false">IF(AND(E17214="Priority",ISNUMBER('Cost model'!N329)),'Cost model'!N329,'Cost model'!M329)</f>
        <v>135</v>
      </c>
      <c r="K17214" s="14" t="n">
        <f aca="false">J17214-H17214</f>
        <v>-31.85</v>
      </c>
      <c r="L17214" s="14" t="n">
        <f aca="false">G17214-H17214</f>
        <v>-121.85</v>
      </c>
    </row>
    <row r="17215" customFormat="false" ht="15" hidden="false" customHeight="false" outlineLevel="0" collapsed="false">
      <c r="A17215" s="2" t="s">
        <v>221</v>
      </c>
      <c r="B17215" s="2" t="s">
        <v>221</v>
      </c>
      <c r="C17215" s="2" t="s">
        <v>47</v>
      </c>
      <c r="D17215" s="2" t="s">
        <v>12</v>
      </c>
      <c r="E17215" s="2" t="s">
        <v>74</v>
      </c>
      <c r="F17215" s="2" t="s">
        <v>977</v>
      </c>
      <c r="G17215" s="14" t="n">
        <v>9.5</v>
      </c>
      <c r="H17215" s="14" t="n">
        <v>32.91</v>
      </c>
      <c r="I17215" s="14" t="n">
        <v>9.5</v>
      </c>
      <c r="J17215" s="23" t="n">
        <f aca="false">IF(AND(E17215="Priority",ISNUMBER('Cost model'!N740)),'Cost model'!N740,'Cost model'!M740)</f>
        <v>22.5</v>
      </c>
      <c r="K17215" s="14" t="n">
        <f aca="false">J17215-H17215</f>
        <v>-10.41</v>
      </c>
      <c r="L17215" s="14" t="n">
        <f aca="false">G17215-H17215</f>
        <v>-23.41</v>
      </c>
    </row>
    <row r="17216" customFormat="false" ht="15" hidden="false" customHeight="false" outlineLevel="0" collapsed="false">
      <c r="A17216" s="2" t="s">
        <v>221</v>
      </c>
      <c r="B17216" s="2" t="s">
        <v>221</v>
      </c>
      <c r="C17216" s="2" t="s">
        <v>47</v>
      </c>
      <c r="D17216" s="2" t="s">
        <v>12</v>
      </c>
      <c r="E17216" s="2" t="s">
        <v>74</v>
      </c>
      <c r="F17216" s="2" t="s">
        <v>977</v>
      </c>
      <c r="G17216" s="14" t="n">
        <v>9.5</v>
      </c>
      <c r="H17216" s="14" t="n">
        <v>28.69</v>
      </c>
      <c r="I17216" s="14" t="n">
        <v>9.5</v>
      </c>
      <c r="J17216" s="23" t="n">
        <f aca="false">IF(AND(E17216="Priority",ISNUMBER('Cost model'!N740)),'Cost model'!N740,'Cost model'!M740)</f>
        <v>22.5</v>
      </c>
      <c r="K17216" s="14" t="n">
        <f aca="false">J17216-H17216</f>
        <v>-6.19</v>
      </c>
      <c r="L17216" s="14" t="n">
        <f aca="false">G17216-H17216</f>
        <v>-19.19</v>
      </c>
    </row>
    <row r="17217" customFormat="false" ht="15" hidden="false" customHeight="false" outlineLevel="0" collapsed="false">
      <c r="A17217" s="2" t="s">
        <v>124</v>
      </c>
      <c r="B17217" s="2" t="s">
        <v>124</v>
      </c>
      <c r="C17217" s="2" t="s">
        <v>49</v>
      </c>
      <c r="D17217" s="2" t="s">
        <v>10</v>
      </c>
      <c r="E17217" s="2" t="s">
        <v>74</v>
      </c>
      <c r="F17217" s="2" t="s">
        <v>977</v>
      </c>
      <c r="G17217" s="14" t="n">
        <v>17.5</v>
      </c>
      <c r="H17217" s="14" t="n">
        <v>22.99</v>
      </c>
      <c r="I17217" s="14" t="n">
        <v>17.5</v>
      </c>
      <c r="J17217" s="23" t="n">
        <f aca="false">IF(AND(E17217="Priority",ISNUMBER('Cost model'!N319)),'Cost model'!N319,'Cost model'!M319)</f>
        <v>16.5</v>
      </c>
      <c r="K17217" s="14" t="n">
        <f aca="false">J17217-H17217</f>
        <v>-6.49</v>
      </c>
      <c r="L17217" s="14" t="n">
        <f aca="false">G17217-H17217</f>
        <v>-5.49</v>
      </c>
    </row>
    <row r="17218" customFormat="false" ht="15" hidden="false" customHeight="false" outlineLevel="0" collapsed="false">
      <c r="A17218" s="2" t="s">
        <v>142</v>
      </c>
      <c r="B17218" s="2" t="s">
        <v>142</v>
      </c>
      <c r="C17218" s="2" t="s">
        <v>49</v>
      </c>
      <c r="D17218" s="2" t="s">
        <v>12</v>
      </c>
      <c r="E17218" s="2" t="s">
        <v>74</v>
      </c>
      <c r="F17218" s="2" t="s">
        <v>977</v>
      </c>
      <c r="G17218" s="14" t="n">
        <v>19.5</v>
      </c>
      <c r="H17218" s="14" t="n">
        <v>58.12</v>
      </c>
      <c r="I17218" s="14" t="n">
        <v>19.5</v>
      </c>
      <c r="J17218" s="23" t="n">
        <f aca="false">IF(AND(E17218="Priority",ISNUMBER('Cost model'!N637)),'Cost model'!N637,'Cost model'!M637)</f>
        <v>45</v>
      </c>
      <c r="K17218" s="14" t="n">
        <f aca="false">J17218-H17218</f>
        <v>-13.12</v>
      </c>
      <c r="L17218" s="14" t="n">
        <f aca="false">G17218-H17218</f>
        <v>-38.62</v>
      </c>
    </row>
    <row r="17219" customFormat="false" ht="15" hidden="false" customHeight="false" outlineLevel="0" collapsed="false">
      <c r="A17219" s="2" t="s">
        <v>174</v>
      </c>
      <c r="B17219" s="2" t="s">
        <v>174</v>
      </c>
      <c r="C17219" s="2" t="s">
        <v>49</v>
      </c>
      <c r="D17219" s="2" t="s">
        <v>12</v>
      </c>
      <c r="E17219" s="2" t="s">
        <v>74</v>
      </c>
      <c r="F17219" s="2" t="s">
        <v>977</v>
      </c>
      <c r="G17219" s="14" t="n">
        <v>19.5</v>
      </c>
      <c r="H17219" s="14" t="n">
        <v>51.87</v>
      </c>
      <c r="I17219" s="14" t="n">
        <v>19.5</v>
      </c>
      <c r="J17219" s="23" t="n">
        <f aca="false">IF(AND(E17219="Priority",ISNUMBER('Cost model'!N172)),'Cost model'!N172,'Cost model'!M172)</f>
        <v>45</v>
      </c>
      <c r="K17219" s="14" t="n">
        <f aca="false">J17219-H17219</f>
        <v>-6.87</v>
      </c>
      <c r="L17219" s="14" t="n">
        <f aca="false">G17219-H17219</f>
        <v>-32.37</v>
      </c>
    </row>
    <row r="17220" customFormat="false" ht="15" hidden="false" customHeight="false" outlineLevel="0" collapsed="false">
      <c r="A17220" s="2" t="s">
        <v>174</v>
      </c>
      <c r="B17220" s="2" t="s">
        <v>174</v>
      </c>
      <c r="C17220" s="2" t="s">
        <v>48</v>
      </c>
      <c r="D17220" s="2" t="s">
        <v>14</v>
      </c>
      <c r="E17220" s="2" t="s">
        <v>74</v>
      </c>
      <c r="F17220" s="2" t="s">
        <v>977</v>
      </c>
      <c r="G17220" s="14" t="n">
        <v>45</v>
      </c>
      <c r="H17220" s="14" t="n">
        <v>85.48</v>
      </c>
      <c r="I17220" s="14" t="n">
        <v>45</v>
      </c>
      <c r="J17220" s="23" t="n">
        <f aca="false">IF(AND(E17220="Priority",ISNUMBER('Cost model'!N177)),'Cost model'!N177,'Cost model'!M177)</f>
        <v>110</v>
      </c>
      <c r="K17220" s="14" t="n">
        <f aca="false">J17220-H17220</f>
        <v>24.52</v>
      </c>
      <c r="L17220" s="14" t="n">
        <f aca="false">G17220-H17220</f>
        <v>-40.48</v>
      </c>
    </row>
    <row r="17221" customFormat="false" ht="15" hidden="false" customHeight="false" outlineLevel="0" collapsed="false">
      <c r="A17221" s="2" t="s">
        <v>174</v>
      </c>
      <c r="B17221" s="2" t="s">
        <v>124</v>
      </c>
      <c r="C17221" s="2" t="s">
        <v>47</v>
      </c>
      <c r="D17221" s="2" t="s">
        <v>13</v>
      </c>
      <c r="E17221" s="2" t="s">
        <v>74</v>
      </c>
      <c r="F17221" s="2" t="s">
        <v>976</v>
      </c>
      <c r="G17221" s="14" t="n">
        <v>19</v>
      </c>
      <c r="H17221" s="14" t="n">
        <v>93.95</v>
      </c>
      <c r="I17221" s="14" t="n">
        <v>19</v>
      </c>
      <c r="J17221" s="23" t="n">
        <f aca="false">IF(AND(E17221="Priority",ISNUMBER('Cost model'!N113)),'Cost model'!N113,'Cost model'!M113)</f>
        <v>65</v>
      </c>
      <c r="K17221" s="14" t="n">
        <f aca="false">J17221-H17221</f>
        <v>-28.95</v>
      </c>
      <c r="L17221" s="14" t="n">
        <f aca="false">G17221-H17221</f>
        <v>-74.95</v>
      </c>
    </row>
    <row r="17222" customFormat="false" ht="15" hidden="false" customHeight="false" outlineLevel="0" collapsed="false">
      <c r="A17222" s="2" t="s">
        <v>142</v>
      </c>
      <c r="B17222" s="2" t="s">
        <v>142</v>
      </c>
      <c r="C17222" s="2" t="s">
        <v>47</v>
      </c>
      <c r="D17222" s="2" t="s">
        <v>10</v>
      </c>
      <c r="E17222" s="2" t="s">
        <v>74</v>
      </c>
      <c r="F17222" s="2" t="s">
        <v>977</v>
      </c>
      <c r="G17222" s="14" t="n">
        <v>9.5</v>
      </c>
      <c r="H17222" s="14" t="n">
        <v>9.93</v>
      </c>
      <c r="I17222" s="14" t="n">
        <v>9.5</v>
      </c>
      <c r="J17222" s="23" t="n">
        <f aca="false">IF(AND(E17222="Priority",ISNUMBER('Cost model'!N632)),'Cost model'!N632,'Cost model'!M632)</f>
        <v>9.5</v>
      </c>
      <c r="K17222" s="14" t="n">
        <f aca="false">J17222-H17222</f>
        <v>-0.43</v>
      </c>
      <c r="L17222" s="14" t="n">
        <f aca="false">G17222-H17222</f>
        <v>-0.43</v>
      </c>
    </row>
    <row r="17223" customFormat="false" ht="15" hidden="false" customHeight="false" outlineLevel="0" collapsed="false">
      <c r="A17223" s="2" t="s">
        <v>174</v>
      </c>
      <c r="B17223" s="2" t="s">
        <v>174</v>
      </c>
      <c r="C17223" s="2" t="s">
        <v>47</v>
      </c>
      <c r="D17223" s="2" t="s">
        <v>12</v>
      </c>
      <c r="E17223" s="2" t="s">
        <v>74</v>
      </c>
      <c r="F17223" s="2" t="s">
        <v>977</v>
      </c>
      <c r="G17223" s="14" t="n">
        <v>9.5</v>
      </c>
      <c r="H17223" s="14" t="n">
        <v>26.63</v>
      </c>
      <c r="I17223" s="14" t="n">
        <v>9.5</v>
      </c>
      <c r="J17223" s="23" t="n">
        <f aca="false">IF(AND(E17223="Priority",ISNUMBER('Cost model'!N170)),'Cost model'!N170,'Cost model'!M170)</f>
        <v>25.5</v>
      </c>
      <c r="K17223" s="14" t="n">
        <f aca="false">J17223-H17223</f>
        <v>-1.13</v>
      </c>
      <c r="L17223" s="14" t="n">
        <f aca="false">G17223-H17223</f>
        <v>-17.13</v>
      </c>
    </row>
    <row r="17224" customFormat="false" ht="15" hidden="false" customHeight="false" outlineLevel="0" collapsed="false">
      <c r="A17224" s="2" t="s">
        <v>124</v>
      </c>
      <c r="B17224" s="2" t="s">
        <v>124</v>
      </c>
      <c r="C17224" s="2" t="s">
        <v>48</v>
      </c>
      <c r="D17224" s="2" t="s">
        <v>10</v>
      </c>
      <c r="E17224" s="2" t="s">
        <v>83</v>
      </c>
      <c r="F17224" s="2" t="s">
        <v>977</v>
      </c>
      <c r="G17224" s="14" t="n">
        <v>17.5</v>
      </c>
      <c r="H17224" s="14" t="n">
        <v>26.02</v>
      </c>
      <c r="I17224" s="14" t="n">
        <v>17.5</v>
      </c>
      <c r="J17224" s="23" t="n">
        <f aca="false">IF(AND(E17224="Priority",ISNUMBER('Cost model'!N318)),'Cost model'!N318,'Cost model'!M318)</f>
        <v>19.5</v>
      </c>
      <c r="K17224" s="14" t="n">
        <f aca="false">J17224-H17224</f>
        <v>-6.52</v>
      </c>
      <c r="L17224" s="14" t="n">
        <f aca="false">G17224-H17224</f>
        <v>-8.52</v>
      </c>
    </row>
    <row r="17225" customFormat="false" ht="15" hidden="false" customHeight="false" outlineLevel="0" collapsed="false">
      <c r="A17225" s="2" t="s">
        <v>174</v>
      </c>
      <c r="B17225" s="2" t="s">
        <v>174</v>
      </c>
      <c r="C17225" s="2" t="s">
        <v>47</v>
      </c>
      <c r="D17225" s="2" t="s">
        <v>10</v>
      </c>
      <c r="E17225" s="2" t="s">
        <v>74</v>
      </c>
      <c r="F17225" s="2" t="s">
        <v>977</v>
      </c>
      <c r="G17225" s="14" t="n">
        <v>9.5</v>
      </c>
      <c r="H17225" s="14" t="n">
        <v>6.63</v>
      </c>
      <c r="I17225" s="14" t="n">
        <v>9.5</v>
      </c>
      <c r="J17225" s="23" t="n">
        <f aca="false">IF(AND(E17225="Priority",ISNUMBER('Cost model'!N167)),'Cost model'!N167,'Cost model'!M167)</f>
        <v>8.5</v>
      </c>
      <c r="K17225" s="14" t="n">
        <f aca="false">J17225-H17225</f>
        <v>1.87</v>
      </c>
      <c r="L17225" s="14" t="n">
        <f aca="false">G17225-H17225</f>
        <v>2.87</v>
      </c>
    </row>
    <row r="17226" customFormat="false" ht="15" hidden="false" customHeight="false" outlineLevel="0" collapsed="false">
      <c r="A17226" s="2" t="s">
        <v>221</v>
      </c>
      <c r="B17226" s="2" t="s">
        <v>221</v>
      </c>
      <c r="C17226" s="2" t="s">
        <v>49</v>
      </c>
      <c r="D17226" s="2" t="s">
        <v>10</v>
      </c>
      <c r="E17226" s="2" t="s">
        <v>74</v>
      </c>
      <c r="F17226" s="2" t="s">
        <v>977</v>
      </c>
      <c r="G17226" s="14" t="n">
        <v>17.5</v>
      </c>
      <c r="H17226" s="14" t="n">
        <v>17.2</v>
      </c>
      <c r="I17226" s="14" t="n">
        <v>17.5</v>
      </c>
      <c r="J17226" s="23" t="n">
        <f aca="false">IF(AND(E17226="Priority",ISNUMBER('Cost model'!N739)),'Cost model'!N739,'Cost model'!M739)</f>
        <v>17.5</v>
      </c>
      <c r="K17226" s="14" t="n">
        <f aca="false">J17226-H17226</f>
        <v>0.300000000000001</v>
      </c>
      <c r="L17226" s="14" t="n">
        <f aca="false">G17226-H17226</f>
        <v>0.300000000000001</v>
      </c>
    </row>
    <row r="17227" customFormat="false" ht="15" hidden="false" customHeight="false" outlineLevel="0" collapsed="false">
      <c r="A17227" s="2" t="s">
        <v>124</v>
      </c>
      <c r="B17227" s="2" t="s">
        <v>124</v>
      </c>
      <c r="C17227" s="2" t="s">
        <v>48</v>
      </c>
      <c r="D17227" s="2" t="s">
        <v>14</v>
      </c>
      <c r="E17227" s="2" t="s">
        <v>74</v>
      </c>
      <c r="F17227" s="2" t="s">
        <v>977</v>
      </c>
      <c r="G17227" s="14" t="n">
        <v>45</v>
      </c>
      <c r="H17227" s="14" t="n">
        <v>202.57</v>
      </c>
      <c r="I17227" s="14" t="n">
        <v>45</v>
      </c>
      <c r="J17227" s="23" t="n">
        <f aca="false">IF(AND(E17227="Priority",ISNUMBER('Cost model'!N327)),'Cost model'!N327,'Cost model'!M327)</f>
        <v>130</v>
      </c>
      <c r="K17227" s="14" t="n">
        <f aca="false">J17227-H17227</f>
        <v>-72.57</v>
      </c>
      <c r="L17227" s="14" t="n">
        <f aca="false">G17227-H17227</f>
        <v>-157.57</v>
      </c>
    </row>
    <row r="17228" customFormat="false" ht="15" hidden="false" customHeight="false" outlineLevel="0" collapsed="false">
      <c r="A17228" s="2" t="s">
        <v>158</v>
      </c>
      <c r="B17228" s="2" t="s">
        <v>174</v>
      </c>
      <c r="C17228" s="2" t="s">
        <v>47</v>
      </c>
      <c r="D17228" s="2" t="s">
        <v>12</v>
      </c>
      <c r="E17228" s="2" t="s">
        <v>74</v>
      </c>
      <c r="F17228" s="2" t="s">
        <v>976</v>
      </c>
      <c r="G17228" s="14" t="n">
        <v>9.5</v>
      </c>
      <c r="H17228" s="14" t="n">
        <v>11.29</v>
      </c>
      <c r="I17228" s="14" t="n">
        <v>19.5</v>
      </c>
      <c r="J17228" s="23" t="n">
        <f aca="false">IF(AND(E17228="Priority",ISNUMBER('Cost model'!N485)),'Cost model'!N485,'Cost model'!M485)</f>
        <v>40</v>
      </c>
      <c r="K17228" s="14" t="n">
        <f aca="false">J17228-H17228</f>
        <v>28.71</v>
      </c>
      <c r="L17228" s="14" t="n">
        <f aca="false">G17228-H17228</f>
        <v>-1.79</v>
      </c>
    </row>
    <row r="17229" customFormat="false" ht="15" hidden="false" customHeight="false" outlineLevel="0" collapsed="false">
      <c r="A17229" s="2" t="s">
        <v>142</v>
      </c>
      <c r="B17229" s="2" t="s">
        <v>142</v>
      </c>
      <c r="C17229" s="2" t="s">
        <v>49</v>
      </c>
      <c r="D17229" s="2" t="s">
        <v>12</v>
      </c>
      <c r="E17229" s="2" t="s">
        <v>74</v>
      </c>
      <c r="F17229" s="2" t="s">
        <v>977</v>
      </c>
      <c r="G17229" s="14" t="n">
        <v>19.5</v>
      </c>
      <c r="H17229" s="14" t="n">
        <v>26.02</v>
      </c>
      <c r="I17229" s="14" t="n">
        <v>19.5</v>
      </c>
      <c r="J17229" s="23" t="n">
        <f aca="false">IF(AND(E17229="Priority",ISNUMBER('Cost model'!N637)),'Cost model'!N637,'Cost model'!M637)</f>
        <v>45</v>
      </c>
      <c r="K17229" s="14" t="n">
        <f aca="false">J17229-H17229</f>
        <v>18.98</v>
      </c>
      <c r="L17229" s="14" t="n">
        <f aca="false">G17229-H17229</f>
        <v>-6.52</v>
      </c>
    </row>
    <row r="17230" customFormat="false" ht="15" hidden="false" customHeight="false" outlineLevel="0" collapsed="false">
      <c r="A17230" s="2" t="s">
        <v>174</v>
      </c>
      <c r="B17230" s="2" t="s">
        <v>158</v>
      </c>
      <c r="C17230" s="2" t="s">
        <v>48</v>
      </c>
      <c r="D17230" s="2" t="s">
        <v>10</v>
      </c>
      <c r="E17230" s="2" t="s">
        <v>74</v>
      </c>
      <c r="F17230" s="2" t="s">
        <v>976</v>
      </c>
      <c r="G17230" s="14" t="n">
        <v>12.5</v>
      </c>
      <c r="H17230" s="14" t="n">
        <v>12.96</v>
      </c>
      <c r="I17230" s="14" t="n">
        <v>14.5</v>
      </c>
      <c r="J17230" s="23" t="n">
        <f aca="false">IF(AND(E17230="Priority",ISNUMBER('Cost model'!N138)),'Cost model'!N138,'Cost model'!M138)</f>
        <v>16.5</v>
      </c>
      <c r="K17230" s="14" t="n">
        <f aca="false">J17230-H17230</f>
        <v>3.54</v>
      </c>
      <c r="L17230" s="14" t="n">
        <f aca="false">G17230-H17230</f>
        <v>-0.460000000000001</v>
      </c>
    </row>
    <row r="17231" customFormat="false" ht="15" hidden="false" customHeight="false" outlineLevel="0" collapsed="false">
      <c r="A17231" s="2" t="s">
        <v>142</v>
      </c>
      <c r="B17231" s="2" t="s">
        <v>124</v>
      </c>
      <c r="C17231" s="2" t="s">
        <v>47</v>
      </c>
      <c r="D17231" s="2" t="s">
        <v>10</v>
      </c>
      <c r="E17231" s="2" t="s">
        <v>74</v>
      </c>
      <c r="F17231" s="2" t="s">
        <v>976</v>
      </c>
      <c r="G17231" s="14" t="n">
        <v>9.5</v>
      </c>
      <c r="H17231" s="14" t="n">
        <v>11.45</v>
      </c>
      <c r="I17231" s="14" t="n">
        <v>14.5</v>
      </c>
      <c r="J17231" s="23" t="n">
        <f aca="false">IF(AND(E17231="Priority",ISNUMBER('Cost model'!N662)),'Cost model'!N662,'Cost model'!M662)</f>
        <v>13.5</v>
      </c>
      <c r="K17231" s="14" t="n">
        <f aca="false">J17231-H17231</f>
        <v>2.05</v>
      </c>
      <c r="L17231" s="14" t="n">
        <f aca="false">G17231-H17231</f>
        <v>-1.95</v>
      </c>
    </row>
    <row r="17232" customFormat="false" ht="15" hidden="false" customHeight="false" outlineLevel="0" collapsed="false">
      <c r="A17232" s="2" t="s">
        <v>124</v>
      </c>
      <c r="B17232" s="2" t="s">
        <v>124</v>
      </c>
      <c r="C17232" s="2" t="s">
        <v>49</v>
      </c>
      <c r="D17232" s="2" t="s">
        <v>10</v>
      </c>
      <c r="E17232" s="2" t="s">
        <v>74</v>
      </c>
      <c r="F17232" s="2" t="s">
        <v>977</v>
      </c>
      <c r="G17232" s="14" t="n">
        <v>19.5</v>
      </c>
      <c r="H17232" s="14" t="n">
        <v>50.04</v>
      </c>
      <c r="I17232" s="14" t="n">
        <v>17.5</v>
      </c>
      <c r="J17232" s="23" t="n">
        <f aca="false">IF(AND(E17232="Priority",ISNUMBER('Cost model'!N319)),'Cost model'!N319,'Cost model'!M319)</f>
        <v>16.5</v>
      </c>
      <c r="K17232" s="14" t="n">
        <f aca="false">J17232-H17232</f>
        <v>-33.54</v>
      </c>
      <c r="L17232" s="14" t="n">
        <f aca="false">G17232-H17232</f>
        <v>-30.54</v>
      </c>
    </row>
    <row r="17233" customFormat="false" ht="15" hidden="false" customHeight="false" outlineLevel="0" collapsed="false">
      <c r="A17233" s="2" t="s">
        <v>142</v>
      </c>
      <c r="B17233" s="2" t="s">
        <v>142</v>
      </c>
      <c r="C17233" s="2" t="s">
        <v>47</v>
      </c>
      <c r="D17233" s="2" t="s">
        <v>10</v>
      </c>
      <c r="E17233" s="2" t="s">
        <v>83</v>
      </c>
      <c r="F17233" s="2" t="s">
        <v>977</v>
      </c>
      <c r="G17233" s="14" t="n">
        <v>14.5</v>
      </c>
      <c r="H17233" s="14" t="n">
        <v>22.98</v>
      </c>
      <c r="I17233" s="14" t="n">
        <v>14.5</v>
      </c>
      <c r="J17233" s="23" t="n">
        <f aca="false">IF(AND(E17233="Priority",ISNUMBER('Cost model'!N632)),'Cost model'!N632,'Cost model'!M632)</f>
        <v>14.5</v>
      </c>
      <c r="K17233" s="14" t="n">
        <f aca="false">J17233-H17233</f>
        <v>-8.48</v>
      </c>
      <c r="L17233" s="14" t="n">
        <f aca="false">G17233-H17233</f>
        <v>-8.48</v>
      </c>
    </row>
    <row r="17234" customFormat="false" ht="15" hidden="false" customHeight="false" outlineLevel="0" collapsed="false">
      <c r="A17234" s="2" t="s">
        <v>174</v>
      </c>
      <c r="B17234" s="2" t="s">
        <v>174</v>
      </c>
      <c r="C17234" s="2" t="s">
        <v>47</v>
      </c>
      <c r="D17234" s="2" t="s">
        <v>12</v>
      </c>
      <c r="E17234" s="2" t="s">
        <v>74</v>
      </c>
      <c r="F17234" s="2" t="s">
        <v>977</v>
      </c>
      <c r="G17234" s="14" t="n">
        <v>9.5</v>
      </c>
      <c r="H17234" s="14" t="n">
        <v>29.21</v>
      </c>
      <c r="I17234" s="14" t="n">
        <v>9.5</v>
      </c>
      <c r="J17234" s="23" t="n">
        <f aca="false">IF(AND(E17234="Priority",ISNUMBER('Cost model'!N170)),'Cost model'!N170,'Cost model'!M170)</f>
        <v>25.5</v>
      </c>
      <c r="K17234" s="14" t="n">
        <f aca="false">J17234-H17234</f>
        <v>-3.71</v>
      </c>
      <c r="L17234" s="14" t="n">
        <f aca="false">G17234-H17234</f>
        <v>-19.71</v>
      </c>
    </row>
    <row r="17235" customFormat="false" ht="15" hidden="false" customHeight="false" outlineLevel="0" collapsed="false">
      <c r="A17235" s="2" t="s">
        <v>124</v>
      </c>
      <c r="B17235" s="2" t="s">
        <v>124</v>
      </c>
      <c r="C17235" s="2" t="s">
        <v>47</v>
      </c>
      <c r="D17235" s="2" t="s">
        <v>10</v>
      </c>
      <c r="E17235" s="2" t="s">
        <v>83</v>
      </c>
      <c r="F17235" s="2" t="s">
        <v>977</v>
      </c>
      <c r="G17235" s="14" t="n">
        <v>14.5</v>
      </c>
      <c r="H17235" s="14" t="n">
        <v>26.02</v>
      </c>
      <c r="I17235" s="14" t="n">
        <v>14.5</v>
      </c>
      <c r="J17235" s="23" t="n">
        <f aca="false">IF(AND(E17235="Priority",ISNUMBER('Cost model'!N317)),'Cost model'!N317,'Cost model'!M317)</f>
        <v>15.5</v>
      </c>
      <c r="K17235" s="14" t="n">
        <f aca="false">J17235-H17235</f>
        <v>-10.52</v>
      </c>
      <c r="L17235" s="14" t="n">
        <f aca="false">G17235-H17235</f>
        <v>-11.52</v>
      </c>
    </row>
    <row r="17236" customFormat="false" ht="15" hidden="false" customHeight="false" outlineLevel="0" collapsed="false">
      <c r="A17236" s="2" t="s">
        <v>174</v>
      </c>
      <c r="B17236" s="2" t="s">
        <v>174</v>
      </c>
      <c r="C17236" s="2" t="s">
        <v>48</v>
      </c>
      <c r="D17236" s="2" t="s">
        <v>12</v>
      </c>
      <c r="E17236" s="2" t="s">
        <v>83</v>
      </c>
      <c r="F17236" s="2" t="s">
        <v>977</v>
      </c>
      <c r="G17236" s="14" t="n">
        <v>19.5</v>
      </c>
      <c r="H17236" s="14" t="n">
        <v>33.92</v>
      </c>
      <c r="I17236" s="14" t="n">
        <v>19.5</v>
      </c>
      <c r="J17236" s="23" t="n">
        <f aca="false">IF(AND(E17236="Priority",ISNUMBER('Cost model'!N171)),'Cost model'!N171,'Cost model'!M171)</f>
        <v>55</v>
      </c>
      <c r="K17236" s="14" t="n">
        <f aca="false">J17236-H17236</f>
        <v>21.08</v>
      </c>
      <c r="L17236" s="14" t="n">
        <f aca="false">G17236-H17236</f>
        <v>-14.42</v>
      </c>
    </row>
    <row r="17237" customFormat="false" ht="15" hidden="false" customHeight="false" outlineLevel="0" collapsed="false">
      <c r="A17237" s="2" t="s">
        <v>142</v>
      </c>
      <c r="B17237" s="2" t="s">
        <v>142</v>
      </c>
      <c r="C17237" s="2" t="s">
        <v>47</v>
      </c>
      <c r="D17237" s="2" t="s">
        <v>10</v>
      </c>
      <c r="E17237" s="2" t="s">
        <v>74</v>
      </c>
      <c r="F17237" s="2" t="s">
        <v>977</v>
      </c>
      <c r="G17237" s="14" t="n">
        <v>9.5</v>
      </c>
      <c r="H17237" s="14" t="n">
        <v>7.98</v>
      </c>
      <c r="I17237" s="14" t="n">
        <v>9.5</v>
      </c>
      <c r="J17237" s="23" t="n">
        <f aca="false">IF(AND(E17237="Priority",ISNUMBER('Cost model'!N632)),'Cost model'!N632,'Cost model'!M632)</f>
        <v>9.5</v>
      </c>
      <c r="K17237" s="14" t="n">
        <f aca="false">J17237-H17237</f>
        <v>1.52</v>
      </c>
      <c r="L17237" s="14" t="n">
        <f aca="false">G17237-H17237</f>
        <v>1.52</v>
      </c>
    </row>
    <row r="17238" customFormat="false" ht="15" hidden="false" customHeight="false" outlineLevel="0" collapsed="false">
      <c r="A17238" s="2" t="s">
        <v>174</v>
      </c>
      <c r="B17238" s="2" t="s">
        <v>174</v>
      </c>
      <c r="C17238" s="2" t="s">
        <v>49</v>
      </c>
      <c r="D17238" s="2" t="s">
        <v>14</v>
      </c>
      <c r="E17238" s="2" t="s">
        <v>74</v>
      </c>
      <c r="F17238" s="2" t="s">
        <v>977</v>
      </c>
      <c r="G17238" s="14" t="n">
        <v>85</v>
      </c>
      <c r="H17238" s="14" t="n">
        <v>110.55</v>
      </c>
      <c r="I17238" s="14" t="n">
        <v>85</v>
      </c>
      <c r="J17238" s="23" t="n">
        <f aca="false">IF(AND(E17238="Priority",ISNUMBER('Cost model'!N178)),'Cost model'!N178,'Cost model'!M178)</f>
        <v>145</v>
      </c>
      <c r="K17238" s="14" t="n">
        <f aca="false">J17238-H17238</f>
        <v>34.45</v>
      </c>
      <c r="L17238" s="14" t="n">
        <f aca="false">G17238-H17238</f>
        <v>-25.55</v>
      </c>
    </row>
    <row r="17239" customFormat="false" ht="15" hidden="false" customHeight="false" outlineLevel="0" collapsed="false">
      <c r="A17239" s="2" t="s">
        <v>124</v>
      </c>
      <c r="B17239" s="2" t="s">
        <v>124</v>
      </c>
      <c r="C17239" s="2" t="s">
        <v>49</v>
      </c>
      <c r="D17239" s="2" t="s">
        <v>12</v>
      </c>
      <c r="E17239" s="2" t="s">
        <v>74</v>
      </c>
      <c r="F17239" s="2" t="s">
        <v>977</v>
      </c>
      <c r="G17239" s="14" t="n">
        <v>19.5</v>
      </c>
      <c r="H17239" s="14" t="n">
        <v>28.62</v>
      </c>
      <c r="I17239" s="14" t="n">
        <v>19.5</v>
      </c>
      <c r="J17239" s="23" t="n">
        <f aca="false">IF(AND(E17239="Priority",ISNUMBER('Cost model'!N322)),'Cost model'!N322,'Cost model'!M322)</f>
        <v>50</v>
      </c>
      <c r="K17239" s="14" t="n">
        <f aca="false">J17239-H17239</f>
        <v>21.38</v>
      </c>
      <c r="L17239" s="14" t="n">
        <f aca="false">G17239-H17239</f>
        <v>-9.12</v>
      </c>
    </row>
    <row r="17240" customFormat="false" ht="15" hidden="false" customHeight="false" outlineLevel="0" collapsed="false">
      <c r="A17240" s="2" t="s">
        <v>124</v>
      </c>
      <c r="B17240" s="2" t="s">
        <v>124</v>
      </c>
      <c r="C17240" s="2" t="s">
        <v>47</v>
      </c>
      <c r="D17240" s="2" t="s">
        <v>10</v>
      </c>
      <c r="E17240" s="2" t="s">
        <v>83</v>
      </c>
      <c r="F17240" s="2" t="s">
        <v>977</v>
      </c>
      <c r="G17240" s="14" t="n">
        <v>14.5</v>
      </c>
      <c r="H17240" s="14" t="n">
        <v>8.61</v>
      </c>
      <c r="I17240" s="14" t="n">
        <v>14.5</v>
      </c>
      <c r="J17240" s="23" t="n">
        <f aca="false">IF(AND(E17240="Priority",ISNUMBER('Cost model'!N317)),'Cost model'!N317,'Cost model'!M317)</f>
        <v>15.5</v>
      </c>
      <c r="K17240" s="14" t="n">
        <f aca="false">J17240-H17240</f>
        <v>6.89</v>
      </c>
      <c r="L17240" s="14" t="n">
        <f aca="false">G17240-H17240</f>
        <v>5.89</v>
      </c>
    </row>
    <row r="17241" customFormat="false" ht="15" hidden="false" customHeight="false" outlineLevel="0" collapsed="false">
      <c r="A17241" s="2" t="s">
        <v>221</v>
      </c>
      <c r="B17241" s="2" t="s">
        <v>221</v>
      </c>
      <c r="C17241" s="2" t="s">
        <v>47</v>
      </c>
      <c r="D17241" s="2" t="s">
        <v>14</v>
      </c>
      <c r="E17241" s="2" t="s">
        <v>74</v>
      </c>
      <c r="F17241" s="2" t="s">
        <v>977</v>
      </c>
      <c r="G17241" s="14" t="n">
        <v>25</v>
      </c>
      <c r="H17241" s="14" t="n">
        <v>81.11</v>
      </c>
      <c r="I17241" s="14" t="n">
        <v>25</v>
      </c>
      <c r="J17241" s="23" t="n">
        <f aca="false">IF(AND(E17241="Priority",ISNUMBER('Cost model'!N746)),'Cost model'!N746,'Cost model'!M746)</f>
        <v>100</v>
      </c>
      <c r="K17241" s="14" t="n">
        <f aca="false">J17241-H17241</f>
        <v>18.89</v>
      </c>
      <c r="L17241" s="14" t="n">
        <f aca="false">G17241-H17241</f>
        <v>-56.11</v>
      </c>
    </row>
    <row r="17242" customFormat="false" ht="15" hidden="false" customHeight="false" outlineLevel="0" collapsed="false">
      <c r="A17242" s="2" t="s">
        <v>174</v>
      </c>
      <c r="B17242" s="2" t="s">
        <v>142</v>
      </c>
      <c r="C17242" s="2" t="s">
        <v>47</v>
      </c>
      <c r="D17242" s="2" t="s">
        <v>10</v>
      </c>
      <c r="E17242" s="2" t="s">
        <v>74</v>
      </c>
      <c r="F17242" s="2" t="s">
        <v>976</v>
      </c>
      <c r="G17242" s="14" t="n">
        <v>9.5</v>
      </c>
      <c r="H17242" s="14" t="n">
        <v>14.51</v>
      </c>
      <c r="I17242" s="14" t="n">
        <v>9.5</v>
      </c>
      <c r="J17242" s="23" t="n">
        <f aca="false">IF(AND(E17242="Priority",ISNUMBER('Cost model'!N122)),'Cost model'!N122,'Cost model'!M122)</f>
        <v>13.5</v>
      </c>
      <c r="K17242" s="14" t="n">
        <f aca="false">J17242-H17242</f>
        <v>-1.01</v>
      </c>
      <c r="L17242" s="14" t="n">
        <f aca="false">G17242-H17242</f>
        <v>-5.01</v>
      </c>
    </row>
    <row r="17243" customFormat="false" ht="15" hidden="false" customHeight="false" outlineLevel="0" collapsed="false">
      <c r="A17243" s="2" t="s">
        <v>142</v>
      </c>
      <c r="B17243" s="2" t="s">
        <v>142</v>
      </c>
      <c r="C17243" s="2" t="s">
        <v>48</v>
      </c>
      <c r="D17243" s="2" t="s">
        <v>12</v>
      </c>
      <c r="E17243" s="2" t="s">
        <v>74</v>
      </c>
      <c r="F17243" s="2" t="s">
        <v>977</v>
      </c>
      <c r="G17243" s="14" t="n">
        <v>12.5</v>
      </c>
      <c r="H17243" s="14" t="n">
        <v>28.83</v>
      </c>
      <c r="I17243" s="14" t="n">
        <v>12.5</v>
      </c>
      <c r="J17243" s="23" t="n">
        <f aca="false">IF(AND(E17243="Priority",ISNUMBER('Cost model'!N636)),'Cost model'!N636,'Cost model'!M636)</f>
        <v>40</v>
      </c>
      <c r="K17243" s="14" t="n">
        <f aca="false">J17243-H17243</f>
        <v>11.17</v>
      </c>
      <c r="L17243" s="14" t="n">
        <f aca="false">G17243-H17243</f>
        <v>-16.33</v>
      </c>
    </row>
    <row r="17244" customFormat="false" ht="15" hidden="false" customHeight="false" outlineLevel="0" collapsed="false">
      <c r="A17244" s="2" t="s">
        <v>221</v>
      </c>
      <c r="B17244" s="2" t="s">
        <v>221</v>
      </c>
      <c r="C17244" s="2" t="s">
        <v>48</v>
      </c>
      <c r="D17244" s="2" t="s">
        <v>14</v>
      </c>
      <c r="E17244" s="2" t="s">
        <v>74</v>
      </c>
      <c r="F17244" s="2" t="s">
        <v>977</v>
      </c>
      <c r="G17244" s="14" t="n">
        <v>45</v>
      </c>
      <c r="H17244" s="14" t="n">
        <v>274.53</v>
      </c>
      <c r="I17244" s="14" t="n">
        <v>45</v>
      </c>
      <c r="J17244" s="23" t="n">
        <f aca="false">IF(AND(E17244="Priority",ISNUMBER('Cost model'!N747)),'Cost model'!N747,'Cost model'!M747)</f>
        <v>155</v>
      </c>
      <c r="K17244" s="14" t="n">
        <f aca="false">J17244-H17244</f>
        <v>-119.53</v>
      </c>
      <c r="L17244" s="14" t="n">
        <f aca="false">G17244-H17244</f>
        <v>-229.53</v>
      </c>
    </row>
    <row r="17245" customFormat="false" ht="15" hidden="false" customHeight="false" outlineLevel="0" collapsed="false">
      <c r="A17245" s="2" t="s">
        <v>124</v>
      </c>
      <c r="B17245" s="2" t="s">
        <v>124</v>
      </c>
      <c r="C17245" s="2" t="s">
        <v>47</v>
      </c>
      <c r="D17245" s="2" t="s">
        <v>14</v>
      </c>
      <c r="E17245" s="2" t="s">
        <v>74</v>
      </c>
      <c r="F17245" s="2" t="s">
        <v>977</v>
      </c>
      <c r="G17245" s="14" t="n">
        <v>25</v>
      </c>
      <c r="H17245" s="14" t="n">
        <v>66.8</v>
      </c>
      <c r="I17245" s="14" t="n">
        <v>25</v>
      </c>
      <c r="J17245" s="23" t="n">
        <f aca="false">IF(AND(E17245="Priority",ISNUMBER('Cost model'!N326)),'Cost model'!N326,'Cost model'!M326)</f>
        <v>110</v>
      </c>
      <c r="K17245" s="14" t="n">
        <f aca="false">J17245-H17245</f>
        <v>43.2</v>
      </c>
      <c r="L17245" s="14" t="n">
        <f aca="false">G17245-H17245</f>
        <v>-41.8</v>
      </c>
    </row>
    <row r="17246" customFormat="false" ht="15" hidden="false" customHeight="false" outlineLevel="0" collapsed="false">
      <c r="A17246" s="2" t="s">
        <v>142</v>
      </c>
      <c r="B17246" s="2" t="s">
        <v>142</v>
      </c>
      <c r="C17246" s="2" t="s">
        <v>48</v>
      </c>
      <c r="D17246" s="2" t="s">
        <v>12</v>
      </c>
      <c r="E17246" s="2" t="s">
        <v>74</v>
      </c>
      <c r="F17246" s="2" t="s">
        <v>977</v>
      </c>
      <c r="G17246" s="14" t="n">
        <v>12.5</v>
      </c>
      <c r="H17246" s="14" t="n">
        <v>27.7</v>
      </c>
      <c r="I17246" s="14" t="n">
        <v>12.5</v>
      </c>
      <c r="J17246" s="23" t="n">
        <f aca="false">IF(AND(E17246="Priority",ISNUMBER('Cost model'!N636)),'Cost model'!N636,'Cost model'!M636)</f>
        <v>40</v>
      </c>
      <c r="K17246" s="14" t="n">
        <f aca="false">J17246-H17246</f>
        <v>12.3</v>
      </c>
      <c r="L17246" s="14" t="n">
        <f aca="false">G17246-H17246</f>
        <v>-15.2</v>
      </c>
    </row>
    <row r="17247" customFormat="false" ht="15" hidden="false" customHeight="false" outlineLevel="0" collapsed="false">
      <c r="A17247" s="2" t="s">
        <v>124</v>
      </c>
      <c r="B17247" s="2" t="s">
        <v>124</v>
      </c>
      <c r="C17247" s="2" t="s">
        <v>48</v>
      </c>
      <c r="D17247" s="2" t="s">
        <v>10</v>
      </c>
      <c r="E17247" s="2" t="s">
        <v>74</v>
      </c>
      <c r="F17247" s="2" t="s">
        <v>977</v>
      </c>
      <c r="G17247" s="14" t="n">
        <v>12.5</v>
      </c>
      <c r="H17247" s="14" t="n">
        <v>12.24</v>
      </c>
      <c r="I17247" s="14" t="n">
        <v>12.5</v>
      </c>
      <c r="J17247" s="23" t="n">
        <f aca="false">IF(AND(E17247="Priority",ISNUMBER('Cost model'!N318)),'Cost model'!N318,'Cost model'!M318)</f>
        <v>14.5</v>
      </c>
      <c r="K17247" s="14" t="n">
        <f aca="false">J17247-H17247</f>
        <v>2.26</v>
      </c>
      <c r="L17247" s="14" t="n">
        <f aca="false">G17247-H17247</f>
        <v>0.26</v>
      </c>
    </row>
    <row r="17248" customFormat="false" ht="15" hidden="false" customHeight="false" outlineLevel="0" collapsed="false">
      <c r="A17248" s="2" t="s">
        <v>124</v>
      </c>
      <c r="B17248" s="2" t="s">
        <v>124</v>
      </c>
      <c r="C17248" s="2" t="s">
        <v>48</v>
      </c>
      <c r="D17248" s="2" t="s">
        <v>10</v>
      </c>
      <c r="E17248" s="2" t="s">
        <v>74</v>
      </c>
      <c r="F17248" s="2" t="s">
        <v>977</v>
      </c>
      <c r="G17248" s="14" t="n">
        <v>12.5</v>
      </c>
      <c r="H17248" s="14" t="n">
        <v>10.81</v>
      </c>
      <c r="I17248" s="14" t="n">
        <v>12.5</v>
      </c>
      <c r="J17248" s="23" t="n">
        <f aca="false">IF(AND(E17248="Priority",ISNUMBER('Cost model'!N318)),'Cost model'!N318,'Cost model'!M318)</f>
        <v>14.5</v>
      </c>
      <c r="K17248" s="14" t="n">
        <f aca="false">J17248-H17248</f>
        <v>3.69</v>
      </c>
      <c r="L17248" s="14" t="n">
        <f aca="false">G17248-H17248</f>
        <v>1.69</v>
      </c>
    </row>
    <row r="17249" customFormat="false" ht="15" hidden="false" customHeight="false" outlineLevel="0" collapsed="false">
      <c r="A17249" s="2" t="s">
        <v>142</v>
      </c>
      <c r="B17249" s="2" t="s">
        <v>142</v>
      </c>
      <c r="C17249" s="2" t="s">
        <v>48</v>
      </c>
      <c r="D17249" s="2" t="s">
        <v>12</v>
      </c>
      <c r="E17249" s="2" t="s">
        <v>74</v>
      </c>
      <c r="F17249" s="2" t="s">
        <v>977</v>
      </c>
      <c r="G17249" s="14" t="n">
        <v>12.5</v>
      </c>
      <c r="H17249" s="14" t="n">
        <v>44.65</v>
      </c>
      <c r="I17249" s="14" t="n">
        <v>12.5</v>
      </c>
      <c r="J17249" s="23" t="n">
        <f aca="false">IF(AND(E17249="Priority",ISNUMBER('Cost model'!N636)),'Cost model'!N636,'Cost model'!M636)</f>
        <v>40</v>
      </c>
      <c r="K17249" s="14" t="n">
        <f aca="false">J17249-H17249</f>
        <v>-4.65</v>
      </c>
      <c r="L17249" s="14" t="n">
        <f aca="false">G17249-H17249</f>
        <v>-32.15</v>
      </c>
    </row>
    <row r="17250" customFormat="false" ht="15" hidden="false" customHeight="false" outlineLevel="0" collapsed="false">
      <c r="A17250" s="2" t="s">
        <v>142</v>
      </c>
      <c r="B17250" s="2" t="s">
        <v>142</v>
      </c>
      <c r="C17250" s="2" t="s">
        <v>47</v>
      </c>
      <c r="D17250" s="2" t="s">
        <v>10</v>
      </c>
      <c r="E17250" s="2" t="s">
        <v>74</v>
      </c>
      <c r="F17250" s="2" t="s">
        <v>977</v>
      </c>
      <c r="G17250" s="14" t="n">
        <v>9.5</v>
      </c>
      <c r="H17250" s="14" t="n">
        <v>8.16</v>
      </c>
      <c r="I17250" s="14" t="n">
        <v>9.5</v>
      </c>
      <c r="J17250" s="23" t="n">
        <f aca="false">IF(AND(E17250="Priority",ISNUMBER('Cost model'!N632)),'Cost model'!N632,'Cost model'!M632)</f>
        <v>9.5</v>
      </c>
      <c r="K17250" s="14" t="n">
        <f aca="false">J17250-H17250</f>
        <v>1.34</v>
      </c>
      <c r="L17250" s="14" t="n">
        <f aca="false">G17250-H17250</f>
        <v>1.34</v>
      </c>
    </row>
    <row r="17251" customFormat="false" ht="15" hidden="false" customHeight="false" outlineLevel="0" collapsed="false">
      <c r="A17251" s="2" t="s">
        <v>174</v>
      </c>
      <c r="B17251" s="2" t="s">
        <v>174</v>
      </c>
      <c r="C17251" s="2" t="s">
        <v>47</v>
      </c>
      <c r="D17251" s="2" t="s">
        <v>13</v>
      </c>
      <c r="E17251" s="2" t="s">
        <v>74</v>
      </c>
      <c r="F17251" s="2" t="s">
        <v>977</v>
      </c>
      <c r="G17251" s="14" t="n">
        <v>19</v>
      </c>
      <c r="H17251" s="14" t="n">
        <v>34.74</v>
      </c>
      <c r="I17251" s="14" t="n">
        <v>19</v>
      </c>
      <c r="J17251" s="23" t="n">
        <f aca="false">IF(AND(E17251="Priority",ISNUMBER('Cost model'!N173)),'Cost model'!N173,'Cost model'!M173)</f>
        <v>60</v>
      </c>
      <c r="K17251" s="14" t="n">
        <f aca="false">J17251-H17251</f>
        <v>25.26</v>
      </c>
      <c r="L17251" s="14" t="n">
        <f aca="false">G17251-H17251</f>
        <v>-15.74</v>
      </c>
    </row>
    <row r="17252" customFormat="false" ht="15" hidden="false" customHeight="false" outlineLevel="0" collapsed="false">
      <c r="A17252" s="2" t="s">
        <v>124</v>
      </c>
      <c r="B17252" s="2" t="s">
        <v>124</v>
      </c>
      <c r="C17252" s="2" t="s">
        <v>48</v>
      </c>
      <c r="D17252" s="2" t="s">
        <v>10</v>
      </c>
      <c r="E17252" s="2" t="s">
        <v>74</v>
      </c>
      <c r="F17252" s="2" t="s">
        <v>977</v>
      </c>
      <c r="G17252" s="14" t="n">
        <v>9.5</v>
      </c>
      <c r="H17252" s="14" t="n">
        <v>9.83</v>
      </c>
      <c r="I17252" s="14" t="n">
        <v>12.5</v>
      </c>
      <c r="J17252" s="23" t="n">
        <f aca="false">IF(AND(E17252="Priority",ISNUMBER('Cost model'!N318)),'Cost model'!N318,'Cost model'!M318)</f>
        <v>14.5</v>
      </c>
      <c r="K17252" s="14" t="n">
        <f aca="false">J17252-H17252</f>
        <v>4.67</v>
      </c>
      <c r="L17252" s="14" t="n">
        <f aca="false">G17252-H17252</f>
        <v>-0.33</v>
      </c>
    </row>
    <row r="17253" customFormat="false" ht="15" hidden="false" customHeight="false" outlineLevel="0" collapsed="false">
      <c r="A17253" s="2" t="s">
        <v>124</v>
      </c>
      <c r="B17253" s="2" t="s">
        <v>174</v>
      </c>
      <c r="C17253" s="2" t="s">
        <v>47</v>
      </c>
      <c r="D17253" s="2" t="s">
        <v>10</v>
      </c>
      <c r="E17253" s="2" t="s">
        <v>74</v>
      </c>
      <c r="F17253" s="2" t="s">
        <v>976</v>
      </c>
      <c r="G17253" s="14" t="n">
        <v>9.5</v>
      </c>
      <c r="H17253" s="14" t="n">
        <v>12.24</v>
      </c>
      <c r="I17253" s="14" t="n">
        <v>14.5</v>
      </c>
      <c r="J17253" s="23" t="n">
        <f aca="false">IF(AND(E17253="Priority",ISNUMBER('Cost model'!N362)),'Cost model'!N362,'Cost model'!M362)</f>
        <v>10.5</v>
      </c>
      <c r="K17253" s="14" t="n">
        <f aca="false">J17253-H17253</f>
        <v>-1.74</v>
      </c>
      <c r="L17253" s="14" t="n">
        <f aca="false">G17253-H17253</f>
        <v>-2.74</v>
      </c>
    </row>
    <row r="17254" customFormat="false" ht="15" hidden="false" customHeight="false" outlineLevel="0" collapsed="false">
      <c r="A17254" s="2" t="s">
        <v>142</v>
      </c>
      <c r="B17254" s="2" t="s">
        <v>142</v>
      </c>
      <c r="C17254" s="2" t="s">
        <v>49</v>
      </c>
      <c r="D17254" s="2" t="s">
        <v>10</v>
      </c>
      <c r="E17254" s="2" t="s">
        <v>74</v>
      </c>
      <c r="F17254" s="2" t="s">
        <v>977</v>
      </c>
      <c r="G17254" s="14" t="n">
        <v>17.5</v>
      </c>
      <c r="H17254" s="14" t="n">
        <v>18.82</v>
      </c>
      <c r="I17254" s="14" t="n">
        <v>17.5</v>
      </c>
      <c r="J17254" s="23" t="n">
        <f aca="false">IF(AND(E17254="Priority",ISNUMBER('Cost model'!N634)),'Cost model'!N634,'Cost model'!M634)</f>
        <v>15.5</v>
      </c>
      <c r="K17254" s="14" t="n">
        <f aca="false">J17254-H17254</f>
        <v>-3.32</v>
      </c>
      <c r="L17254" s="14" t="n">
        <f aca="false">G17254-H17254</f>
        <v>-1.32</v>
      </c>
    </row>
    <row r="17255" customFormat="false" ht="15" hidden="false" customHeight="false" outlineLevel="0" collapsed="false">
      <c r="A17255" s="2" t="s">
        <v>124</v>
      </c>
      <c r="B17255" s="2" t="s">
        <v>124</v>
      </c>
      <c r="C17255" s="2" t="s">
        <v>47</v>
      </c>
      <c r="D17255" s="2" t="s">
        <v>10</v>
      </c>
      <c r="E17255" s="2" t="s">
        <v>74</v>
      </c>
      <c r="F17255" s="2" t="s">
        <v>977</v>
      </c>
      <c r="G17255" s="14" t="n">
        <v>9.5</v>
      </c>
      <c r="H17255" s="14" t="n">
        <v>7.3</v>
      </c>
      <c r="I17255" s="14" t="n">
        <v>9.5</v>
      </c>
      <c r="J17255" s="23" t="n">
        <f aca="false">IF(AND(E17255="Priority",ISNUMBER('Cost model'!N317)),'Cost model'!N317,'Cost model'!M317)</f>
        <v>10.5</v>
      </c>
      <c r="K17255" s="14" t="n">
        <f aca="false">J17255-H17255</f>
        <v>3.2</v>
      </c>
      <c r="L17255" s="14" t="n">
        <f aca="false">G17255-H17255</f>
        <v>2.2</v>
      </c>
    </row>
    <row r="17256" customFormat="false" ht="15" hidden="false" customHeight="false" outlineLevel="0" collapsed="false">
      <c r="A17256" s="2" t="s">
        <v>221</v>
      </c>
      <c r="B17256" s="2" t="s">
        <v>221</v>
      </c>
      <c r="C17256" s="2" t="s">
        <v>47</v>
      </c>
      <c r="D17256" s="2" t="s">
        <v>10</v>
      </c>
      <c r="E17256" s="2" t="s">
        <v>74</v>
      </c>
      <c r="F17256" s="2" t="s">
        <v>977</v>
      </c>
      <c r="G17256" s="14" t="n">
        <v>9.5</v>
      </c>
      <c r="H17256" s="14" t="n">
        <v>7.82</v>
      </c>
      <c r="I17256" s="14" t="n">
        <v>9.5</v>
      </c>
      <c r="J17256" s="23" t="n">
        <f aca="false">IF(AND(E17256="Priority",ISNUMBER('Cost model'!N737)),'Cost model'!N737,'Cost model'!M737)</f>
        <v>8.5</v>
      </c>
      <c r="K17256" s="14" t="n">
        <f aca="false">J17256-H17256</f>
        <v>0.68</v>
      </c>
      <c r="L17256" s="14" t="n">
        <f aca="false">G17256-H17256</f>
        <v>1.68</v>
      </c>
    </row>
    <row r="17257" customFormat="false" ht="15" hidden="false" customHeight="false" outlineLevel="0" collapsed="false">
      <c r="A17257" s="2" t="s">
        <v>124</v>
      </c>
      <c r="B17257" s="2" t="s">
        <v>124</v>
      </c>
      <c r="C17257" s="2" t="s">
        <v>49</v>
      </c>
      <c r="D17257" s="2" t="s">
        <v>12</v>
      </c>
      <c r="E17257" s="2" t="s">
        <v>74</v>
      </c>
      <c r="F17257" s="2" t="s">
        <v>977</v>
      </c>
      <c r="G17257" s="14" t="n">
        <v>19.5</v>
      </c>
      <c r="H17257" s="14" t="n">
        <v>26.53</v>
      </c>
      <c r="I17257" s="14" t="n">
        <v>19.5</v>
      </c>
      <c r="J17257" s="23" t="n">
        <f aca="false">IF(AND(E17257="Priority",ISNUMBER('Cost model'!N322)),'Cost model'!N322,'Cost model'!M322)</f>
        <v>50</v>
      </c>
      <c r="K17257" s="14" t="n">
        <f aca="false">J17257-H17257</f>
        <v>23.47</v>
      </c>
      <c r="L17257" s="14" t="n">
        <f aca="false">G17257-H17257</f>
        <v>-7.03</v>
      </c>
    </row>
    <row r="17258" customFormat="false" ht="15" hidden="false" customHeight="false" outlineLevel="0" collapsed="false">
      <c r="A17258" s="2" t="s">
        <v>158</v>
      </c>
      <c r="B17258" s="2" t="s">
        <v>124</v>
      </c>
      <c r="C17258" s="2" t="s">
        <v>49</v>
      </c>
      <c r="D17258" s="2" t="s">
        <v>10</v>
      </c>
      <c r="E17258" s="2" t="s">
        <v>74</v>
      </c>
      <c r="F17258" s="2" t="s">
        <v>976</v>
      </c>
      <c r="G17258" s="14" t="n">
        <v>17.5</v>
      </c>
      <c r="H17258" s="14" t="n">
        <v>20.27</v>
      </c>
      <c r="I17258" s="14" t="n">
        <v>17.5</v>
      </c>
      <c r="J17258" s="23" t="n">
        <f aca="false">IF(AND(E17258="Priority",ISNUMBER('Cost model'!N454)),'Cost model'!N454,'Cost model'!M454)</f>
        <v>19.5</v>
      </c>
      <c r="K17258" s="14" t="n">
        <f aca="false">J17258-H17258</f>
        <v>-0.77</v>
      </c>
      <c r="L17258" s="14" t="n">
        <f aca="false">G17258-H17258</f>
        <v>-2.77</v>
      </c>
    </row>
    <row r="17259" customFormat="false" ht="15" hidden="false" customHeight="false" outlineLevel="0" collapsed="false">
      <c r="A17259" s="2" t="s">
        <v>124</v>
      </c>
      <c r="B17259" s="2" t="s">
        <v>124</v>
      </c>
      <c r="C17259" s="2" t="s">
        <v>48</v>
      </c>
      <c r="D17259" s="2" t="s">
        <v>10</v>
      </c>
      <c r="E17259" s="2" t="s">
        <v>74</v>
      </c>
      <c r="F17259" s="2" t="s">
        <v>977</v>
      </c>
      <c r="G17259" s="14" t="n">
        <v>12.5</v>
      </c>
      <c r="H17259" s="14" t="n">
        <v>26.53</v>
      </c>
      <c r="I17259" s="14" t="n">
        <v>12.5</v>
      </c>
      <c r="J17259" s="23" t="n">
        <f aca="false">IF(AND(E17259="Priority",ISNUMBER('Cost model'!N318)),'Cost model'!N318,'Cost model'!M318)</f>
        <v>14.5</v>
      </c>
      <c r="K17259" s="14" t="n">
        <f aca="false">J17259-H17259</f>
        <v>-12.03</v>
      </c>
      <c r="L17259" s="14" t="n">
        <f aca="false">G17259-H17259</f>
        <v>-14.03</v>
      </c>
    </row>
    <row r="17260" customFormat="false" ht="15" hidden="false" customHeight="false" outlineLevel="0" collapsed="false">
      <c r="A17260" s="2" t="s">
        <v>124</v>
      </c>
      <c r="B17260" s="2" t="s">
        <v>124</v>
      </c>
      <c r="C17260" s="2" t="s">
        <v>48</v>
      </c>
      <c r="D17260" s="2" t="s">
        <v>12</v>
      </c>
      <c r="E17260" s="2" t="s">
        <v>74</v>
      </c>
      <c r="F17260" s="2" t="s">
        <v>977</v>
      </c>
      <c r="G17260" s="14" t="n">
        <v>12.5</v>
      </c>
      <c r="H17260" s="14" t="n">
        <v>13.01</v>
      </c>
      <c r="I17260" s="14" t="n">
        <v>12.5</v>
      </c>
      <c r="J17260" s="23" t="n">
        <f aca="false">IF(AND(E17260="Priority",ISNUMBER('Cost model'!N321)),'Cost model'!N321,'Cost model'!M321)</f>
        <v>40</v>
      </c>
      <c r="K17260" s="14" t="n">
        <f aca="false">J17260-H17260</f>
        <v>26.99</v>
      </c>
      <c r="L17260" s="14" t="n">
        <f aca="false">G17260-H17260</f>
        <v>-0.51</v>
      </c>
    </row>
    <row r="17261" customFormat="false" ht="15" hidden="false" customHeight="false" outlineLevel="0" collapsed="false">
      <c r="A17261" s="2" t="s">
        <v>205</v>
      </c>
      <c r="B17261" s="2" t="s">
        <v>174</v>
      </c>
      <c r="C17261" s="2" t="s">
        <v>47</v>
      </c>
      <c r="D17261" s="2" t="s">
        <v>10</v>
      </c>
      <c r="E17261" s="2" t="s">
        <v>74</v>
      </c>
      <c r="F17261" s="2" t="s">
        <v>976</v>
      </c>
      <c r="G17261" s="14" t="n">
        <v>14.5</v>
      </c>
      <c r="H17261" s="14" t="n">
        <v>10.34</v>
      </c>
      <c r="I17261" s="14" t="n">
        <v>14.5</v>
      </c>
      <c r="J17261" s="23" t="n">
        <f aca="false">IF(AND(E17261="Priority",ISNUMBER('Cost model'!N557)),'Cost model'!N557,'Cost model'!M557)</f>
        <v>13.5</v>
      </c>
      <c r="K17261" s="14" t="n">
        <f aca="false">J17261-H17261</f>
        <v>3.16</v>
      </c>
      <c r="L17261" s="14" t="n">
        <f aca="false">G17261-H17261</f>
        <v>4.16</v>
      </c>
    </row>
    <row r="17262" customFormat="false" ht="15" hidden="false" customHeight="false" outlineLevel="0" collapsed="false">
      <c r="A17262" s="2" t="s">
        <v>142</v>
      </c>
      <c r="B17262" s="2" t="s">
        <v>142</v>
      </c>
      <c r="C17262" s="2" t="s">
        <v>48</v>
      </c>
      <c r="D17262" s="2" t="s">
        <v>10</v>
      </c>
      <c r="E17262" s="2" t="s">
        <v>74</v>
      </c>
      <c r="F17262" s="2" t="s">
        <v>977</v>
      </c>
      <c r="G17262" s="14" t="n">
        <v>12.5</v>
      </c>
      <c r="H17262" s="14" t="n">
        <v>7.23</v>
      </c>
      <c r="I17262" s="14" t="n">
        <v>12.5</v>
      </c>
      <c r="J17262" s="23" t="n">
        <f aca="false">IF(AND(E17262="Priority",ISNUMBER('Cost model'!N633)),'Cost model'!N633,'Cost model'!M633)</f>
        <v>11.5</v>
      </c>
      <c r="K17262" s="14" t="n">
        <f aca="false">J17262-H17262</f>
        <v>4.27</v>
      </c>
      <c r="L17262" s="14" t="n">
        <f aca="false">G17262-H17262</f>
        <v>5.27</v>
      </c>
    </row>
    <row r="17263" customFormat="false" ht="15" hidden="false" customHeight="false" outlineLevel="0" collapsed="false">
      <c r="A17263" s="2" t="s">
        <v>174</v>
      </c>
      <c r="B17263" s="2" t="s">
        <v>158</v>
      </c>
      <c r="C17263" s="2" t="s">
        <v>47</v>
      </c>
      <c r="D17263" s="2" t="s">
        <v>13</v>
      </c>
      <c r="E17263" s="2" t="s">
        <v>74</v>
      </c>
      <c r="F17263" s="2" t="s">
        <v>976</v>
      </c>
      <c r="G17263" s="14" t="n">
        <v>19</v>
      </c>
      <c r="H17263" s="14" t="n">
        <v>81.02</v>
      </c>
      <c r="I17263" s="14" t="n">
        <v>24.5</v>
      </c>
      <c r="J17263" s="23" t="n">
        <f aca="false">IF(AND(E17263="Priority",ISNUMBER('Cost model'!N143)),'Cost model'!N143,'Cost model'!M143)</f>
        <v>70</v>
      </c>
      <c r="K17263" s="14" t="n">
        <f aca="false">J17263-H17263</f>
        <v>-11.02</v>
      </c>
      <c r="L17263" s="14" t="n">
        <f aca="false">G17263-H17263</f>
        <v>-62.02</v>
      </c>
    </row>
    <row r="17264" customFormat="false" ht="15" hidden="false" customHeight="false" outlineLevel="0" collapsed="false">
      <c r="A17264" s="2" t="s">
        <v>174</v>
      </c>
      <c r="B17264" s="2" t="s">
        <v>124</v>
      </c>
      <c r="C17264" s="2" t="s">
        <v>48</v>
      </c>
      <c r="D17264" s="2" t="s">
        <v>12</v>
      </c>
      <c r="E17264" s="2" t="s">
        <v>74</v>
      </c>
      <c r="F17264" s="2" t="s">
        <v>976</v>
      </c>
      <c r="G17264" s="14" t="n">
        <v>12.5</v>
      </c>
      <c r="H17264" s="14" t="n">
        <v>26.02</v>
      </c>
      <c r="I17264" s="14" t="n">
        <v>12.5</v>
      </c>
      <c r="J17264" s="23" t="n">
        <f aca="false">IF(AND(E17264="Priority",ISNUMBER('Cost model'!N111)),'Cost model'!N111,'Cost model'!M111)</f>
        <v>45</v>
      </c>
      <c r="K17264" s="14" t="n">
        <f aca="false">J17264-H17264</f>
        <v>18.98</v>
      </c>
      <c r="L17264" s="14" t="n">
        <f aca="false">G17264-H17264</f>
        <v>-13.52</v>
      </c>
    </row>
    <row r="17265" customFormat="false" ht="15" hidden="false" customHeight="false" outlineLevel="0" collapsed="false">
      <c r="A17265" s="2" t="s">
        <v>124</v>
      </c>
      <c r="B17265" s="2" t="s">
        <v>124</v>
      </c>
      <c r="C17265" s="2" t="s">
        <v>48</v>
      </c>
      <c r="D17265" s="2" t="s">
        <v>10</v>
      </c>
      <c r="E17265" s="2" t="s">
        <v>74</v>
      </c>
      <c r="F17265" s="2" t="s">
        <v>977</v>
      </c>
      <c r="G17265" s="14" t="n">
        <v>9.5</v>
      </c>
      <c r="H17265" s="14" t="n">
        <v>8.62</v>
      </c>
      <c r="I17265" s="14" t="n">
        <v>12.5</v>
      </c>
      <c r="J17265" s="23" t="n">
        <f aca="false">IF(AND(E17265="Priority",ISNUMBER('Cost model'!N318)),'Cost model'!N318,'Cost model'!M318)</f>
        <v>14.5</v>
      </c>
      <c r="K17265" s="14" t="n">
        <f aca="false">J17265-H17265</f>
        <v>5.88</v>
      </c>
      <c r="L17265" s="14" t="n">
        <f aca="false">G17265-H17265</f>
        <v>0.880000000000001</v>
      </c>
    </row>
    <row r="17266" customFormat="false" ht="15" hidden="false" customHeight="false" outlineLevel="0" collapsed="false">
      <c r="A17266" s="2" t="s">
        <v>142</v>
      </c>
      <c r="B17266" s="2" t="s">
        <v>142</v>
      </c>
      <c r="C17266" s="2" t="s">
        <v>47</v>
      </c>
      <c r="D17266" s="2" t="s">
        <v>15</v>
      </c>
      <c r="E17266" s="2" t="s">
        <v>74</v>
      </c>
      <c r="F17266" s="2" t="s">
        <v>977</v>
      </c>
      <c r="G17266" s="14" t="n">
        <v>45</v>
      </c>
      <c r="H17266" s="14" t="n">
        <v>151.25</v>
      </c>
      <c r="I17266" s="14" t="n">
        <v>45</v>
      </c>
      <c r="J17266" s="23" t="n">
        <f aca="false">IF(AND(E17266="Priority",ISNUMBER('Cost model'!N644)),'Cost model'!N644,'Cost model'!M644)</f>
        <v>105</v>
      </c>
      <c r="K17266" s="14" t="n">
        <f aca="false">J17266-H17266</f>
        <v>-46.25</v>
      </c>
      <c r="L17266" s="14" t="n">
        <f aca="false">G17266-H17266</f>
        <v>-106.25</v>
      </c>
    </row>
    <row r="17267" customFormat="false" ht="15" hidden="false" customHeight="false" outlineLevel="0" collapsed="false">
      <c r="A17267" s="2" t="s">
        <v>142</v>
      </c>
      <c r="B17267" s="2" t="s">
        <v>174</v>
      </c>
      <c r="C17267" s="2" t="s">
        <v>47</v>
      </c>
      <c r="D17267" s="2" t="s">
        <v>10</v>
      </c>
      <c r="E17267" s="2" t="s">
        <v>74</v>
      </c>
      <c r="F17267" s="2" t="s">
        <v>976</v>
      </c>
      <c r="G17267" s="14" t="n">
        <v>9.5</v>
      </c>
      <c r="H17267" s="14" t="n">
        <v>8.61</v>
      </c>
      <c r="I17267" s="14" t="n">
        <v>14.5</v>
      </c>
      <c r="J17267" s="23" t="n">
        <f aca="false">IF(AND(E17267="Priority",ISNUMBER('Cost model'!N692)),'Cost model'!N692,'Cost model'!M692)</f>
        <v>9.5</v>
      </c>
      <c r="K17267" s="14" t="n">
        <f aca="false">J17267-H17267</f>
        <v>0.890000000000001</v>
      </c>
      <c r="L17267" s="14" t="n">
        <f aca="false">G17267-H17267</f>
        <v>0.890000000000001</v>
      </c>
    </row>
    <row r="17268" customFormat="false" ht="15" hidden="false" customHeight="false" outlineLevel="0" collapsed="false">
      <c r="A17268" s="2" t="s">
        <v>174</v>
      </c>
      <c r="B17268" s="2" t="s">
        <v>174</v>
      </c>
      <c r="C17268" s="2" t="s">
        <v>47</v>
      </c>
      <c r="D17268" s="2" t="s">
        <v>10</v>
      </c>
      <c r="E17268" s="2" t="s">
        <v>74</v>
      </c>
      <c r="F17268" s="2" t="s">
        <v>977</v>
      </c>
      <c r="G17268" s="14" t="n">
        <v>9.5</v>
      </c>
      <c r="H17268" s="14" t="n">
        <v>6.63</v>
      </c>
      <c r="I17268" s="14" t="n">
        <v>9.5</v>
      </c>
      <c r="J17268" s="23" t="n">
        <f aca="false">IF(AND(E17268="Priority",ISNUMBER('Cost model'!N167)),'Cost model'!N167,'Cost model'!M167)</f>
        <v>8.5</v>
      </c>
      <c r="K17268" s="14" t="n">
        <f aca="false">J17268-H17268</f>
        <v>1.87</v>
      </c>
      <c r="L17268" s="14" t="n">
        <f aca="false">G17268-H17268</f>
        <v>2.87</v>
      </c>
    </row>
    <row r="17269" customFormat="false" ht="15" hidden="false" customHeight="false" outlineLevel="0" collapsed="false">
      <c r="A17269" s="2" t="s">
        <v>124</v>
      </c>
      <c r="B17269" s="2" t="s">
        <v>124</v>
      </c>
      <c r="C17269" s="2" t="s">
        <v>48</v>
      </c>
      <c r="D17269" s="2" t="s">
        <v>10</v>
      </c>
      <c r="E17269" s="2" t="s">
        <v>74</v>
      </c>
      <c r="F17269" s="2" t="s">
        <v>977</v>
      </c>
      <c r="G17269" s="14" t="n">
        <v>12.5</v>
      </c>
      <c r="H17269" s="14" t="n">
        <v>12.24</v>
      </c>
      <c r="I17269" s="14" t="n">
        <v>12.5</v>
      </c>
      <c r="J17269" s="23" t="n">
        <f aca="false">IF(AND(E17269="Priority",ISNUMBER('Cost model'!N318)),'Cost model'!N318,'Cost model'!M318)</f>
        <v>14.5</v>
      </c>
      <c r="K17269" s="14" t="n">
        <f aca="false">J17269-H17269</f>
        <v>2.26</v>
      </c>
      <c r="L17269" s="14" t="n">
        <f aca="false">G17269-H17269</f>
        <v>0.26</v>
      </c>
    </row>
    <row r="17270" customFormat="false" ht="15" hidden="false" customHeight="false" outlineLevel="0" collapsed="false">
      <c r="A17270" s="2" t="s">
        <v>158</v>
      </c>
      <c r="B17270" s="2" t="s">
        <v>158</v>
      </c>
      <c r="C17270" s="2" t="s">
        <v>48</v>
      </c>
      <c r="D17270" s="2" t="s">
        <v>10</v>
      </c>
      <c r="E17270" s="2" t="s">
        <v>74</v>
      </c>
      <c r="F17270" s="2" t="s">
        <v>977</v>
      </c>
      <c r="G17270" s="14" t="n">
        <v>12.5</v>
      </c>
      <c r="H17270" s="14" t="n">
        <v>15.21</v>
      </c>
      <c r="I17270" s="14" t="n">
        <v>12.5</v>
      </c>
      <c r="J17270" s="23" t="n">
        <f aca="false">IF(AND(E17270="Priority",ISNUMBER('Cost model'!N423)),'Cost model'!N423,'Cost model'!M423)</f>
        <v>11.5</v>
      </c>
      <c r="K17270" s="14" t="n">
        <f aca="false">J17270-H17270</f>
        <v>-3.71</v>
      </c>
      <c r="L17270" s="14" t="n">
        <f aca="false">G17270-H17270</f>
        <v>-2.71</v>
      </c>
    </row>
    <row r="17271" customFormat="false" ht="15" hidden="false" customHeight="false" outlineLevel="0" collapsed="false">
      <c r="A17271" s="2" t="s">
        <v>124</v>
      </c>
      <c r="B17271" s="2" t="s">
        <v>124</v>
      </c>
      <c r="C17271" s="2" t="s">
        <v>49</v>
      </c>
      <c r="D17271" s="2" t="s">
        <v>10</v>
      </c>
      <c r="E17271" s="2" t="s">
        <v>74</v>
      </c>
      <c r="F17271" s="2" t="s">
        <v>977</v>
      </c>
      <c r="G17271" s="14" t="n">
        <v>9.5</v>
      </c>
      <c r="H17271" s="14" t="n">
        <v>60.7</v>
      </c>
      <c r="I17271" s="14" t="n">
        <v>17.5</v>
      </c>
      <c r="J17271" s="23" t="n">
        <f aca="false">IF(AND(E17271="Priority",ISNUMBER('Cost model'!N319)),'Cost model'!N319,'Cost model'!M319)</f>
        <v>16.5</v>
      </c>
      <c r="K17271" s="14" t="n">
        <f aca="false">J17271-H17271</f>
        <v>-44.2</v>
      </c>
      <c r="L17271" s="14" t="n">
        <f aca="false">G17271-H17271</f>
        <v>-51.2</v>
      </c>
    </row>
    <row r="17272" customFormat="false" ht="15" hidden="false" customHeight="false" outlineLevel="0" collapsed="false">
      <c r="A17272" s="2" t="s">
        <v>124</v>
      </c>
      <c r="B17272" s="2" t="s">
        <v>124</v>
      </c>
      <c r="C17272" s="2" t="s">
        <v>47</v>
      </c>
      <c r="D17272" s="2" t="s">
        <v>10</v>
      </c>
      <c r="E17272" s="2" t="s">
        <v>74</v>
      </c>
      <c r="F17272" s="2" t="s">
        <v>977</v>
      </c>
      <c r="G17272" s="14" t="n">
        <v>9.5</v>
      </c>
      <c r="H17272" s="14" t="n">
        <v>8.83</v>
      </c>
      <c r="I17272" s="14" t="n">
        <v>9.5</v>
      </c>
      <c r="J17272" s="23" t="n">
        <f aca="false">IF(AND(E17272="Priority",ISNUMBER('Cost model'!N317)),'Cost model'!N317,'Cost model'!M317)</f>
        <v>10.5</v>
      </c>
      <c r="K17272" s="14" t="n">
        <f aca="false">J17272-H17272</f>
        <v>1.67</v>
      </c>
      <c r="L17272" s="14" t="n">
        <f aca="false">G17272-H17272</f>
        <v>0.67</v>
      </c>
    </row>
    <row r="17273" customFormat="false" ht="15" hidden="false" customHeight="false" outlineLevel="0" collapsed="false">
      <c r="A17273" s="2" t="s">
        <v>124</v>
      </c>
      <c r="B17273" s="2" t="s">
        <v>158</v>
      </c>
      <c r="C17273" s="2" t="s">
        <v>48</v>
      </c>
      <c r="D17273" s="2" t="s">
        <v>10</v>
      </c>
      <c r="E17273" s="2" t="s">
        <v>74</v>
      </c>
      <c r="F17273" s="2" t="s">
        <v>976</v>
      </c>
      <c r="G17273" s="14" t="n">
        <v>12.5</v>
      </c>
      <c r="H17273" s="14" t="n">
        <v>27.43</v>
      </c>
      <c r="I17273" s="14" t="n">
        <v>14.5</v>
      </c>
      <c r="J17273" s="23" t="n">
        <f aca="false">IF(AND(E17273="Priority",ISNUMBER('Cost model'!N348)),'Cost model'!N348,'Cost model'!M348)</f>
        <v>17.5</v>
      </c>
      <c r="K17273" s="14" t="n">
        <f aca="false">J17273-H17273</f>
        <v>-9.93</v>
      </c>
      <c r="L17273" s="14" t="n">
        <f aca="false">G17273-H17273</f>
        <v>-14.93</v>
      </c>
    </row>
    <row r="17274" customFormat="false" ht="15" hidden="false" customHeight="false" outlineLevel="0" collapsed="false">
      <c r="A17274" s="2" t="s">
        <v>142</v>
      </c>
      <c r="B17274" s="2" t="s">
        <v>142</v>
      </c>
      <c r="C17274" s="2" t="s">
        <v>47</v>
      </c>
      <c r="D17274" s="2" t="s">
        <v>10</v>
      </c>
      <c r="E17274" s="2" t="s">
        <v>74</v>
      </c>
      <c r="F17274" s="2" t="s">
        <v>977</v>
      </c>
      <c r="G17274" s="14" t="n">
        <v>9.5</v>
      </c>
      <c r="H17274" s="14" t="n">
        <v>5.59</v>
      </c>
      <c r="I17274" s="14" t="n">
        <v>9.5</v>
      </c>
      <c r="J17274" s="23" t="n">
        <f aca="false">IF(AND(E17274="Priority",ISNUMBER('Cost model'!N632)),'Cost model'!N632,'Cost model'!M632)</f>
        <v>9.5</v>
      </c>
      <c r="K17274" s="14" t="n">
        <f aca="false">J17274-H17274</f>
        <v>3.91</v>
      </c>
      <c r="L17274" s="14" t="n">
        <f aca="false">G17274-H17274</f>
        <v>3.91</v>
      </c>
    </row>
    <row r="17275" customFormat="false" ht="15" hidden="false" customHeight="false" outlineLevel="0" collapsed="false">
      <c r="A17275" s="2" t="s">
        <v>158</v>
      </c>
      <c r="B17275" s="2" t="s">
        <v>158</v>
      </c>
      <c r="C17275" s="2" t="s">
        <v>47</v>
      </c>
      <c r="D17275" s="2" t="s">
        <v>10</v>
      </c>
      <c r="E17275" s="2" t="s">
        <v>83</v>
      </c>
      <c r="F17275" s="2" t="s">
        <v>977</v>
      </c>
      <c r="G17275" s="14" t="n">
        <v>14.5</v>
      </c>
      <c r="H17275" s="14" t="n">
        <v>6.68</v>
      </c>
      <c r="I17275" s="14" t="n">
        <v>14.5</v>
      </c>
      <c r="J17275" s="23" t="n">
        <f aca="false">IF(AND(E17275="Priority",ISNUMBER('Cost model'!N422)),'Cost model'!N422,'Cost model'!M422)</f>
        <v>13.5</v>
      </c>
      <c r="K17275" s="14" t="n">
        <f aca="false">J17275-H17275</f>
        <v>6.82</v>
      </c>
      <c r="L17275" s="14" t="n">
        <f aca="false">G17275-H17275</f>
        <v>7.82</v>
      </c>
    </row>
    <row r="17276" customFormat="false" ht="15" hidden="false" customHeight="false" outlineLevel="0" collapsed="false">
      <c r="A17276" s="2" t="s">
        <v>174</v>
      </c>
      <c r="B17276" s="2" t="s">
        <v>124</v>
      </c>
      <c r="C17276" s="2" t="s">
        <v>49</v>
      </c>
      <c r="D17276" s="2" t="s">
        <v>14</v>
      </c>
      <c r="E17276" s="2" t="s">
        <v>74</v>
      </c>
      <c r="F17276" s="2" t="s">
        <v>976</v>
      </c>
      <c r="G17276" s="14" t="n">
        <v>85</v>
      </c>
      <c r="H17276" s="14" t="n">
        <v>442.15</v>
      </c>
      <c r="I17276" s="14" t="n">
        <v>85</v>
      </c>
      <c r="J17276" s="23" t="n">
        <f aca="false">IF(AND(E17276="Priority",ISNUMBER('Cost model'!N118)),'Cost model'!N118,'Cost model'!M118)</f>
        <v>180</v>
      </c>
      <c r="K17276" s="14" t="n">
        <f aca="false">J17276-H17276</f>
        <v>-262.15</v>
      </c>
      <c r="L17276" s="14" t="n">
        <f aca="false">G17276-H17276</f>
        <v>-357.15</v>
      </c>
    </row>
    <row r="17277" customFormat="false" ht="15" hidden="false" customHeight="false" outlineLevel="0" collapsed="false">
      <c r="A17277" s="2" t="s">
        <v>174</v>
      </c>
      <c r="B17277" s="2" t="s">
        <v>142</v>
      </c>
      <c r="C17277" s="2" t="s">
        <v>47</v>
      </c>
      <c r="D17277" s="2" t="s">
        <v>10</v>
      </c>
      <c r="E17277" s="2" t="s">
        <v>74</v>
      </c>
      <c r="F17277" s="2" t="s">
        <v>976</v>
      </c>
      <c r="G17277" s="14" t="n">
        <v>9.5</v>
      </c>
      <c r="H17277" s="14" t="n">
        <v>8.98</v>
      </c>
      <c r="I17277" s="14" t="n">
        <v>9.5</v>
      </c>
      <c r="J17277" s="23" t="n">
        <f aca="false">IF(AND(E17277="Priority",ISNUMBER('Cost model'!N122)),'Cost model'!N122,'Cost model'!M122)</f>
        <v>13.5</v>
      </c>
      <c r="K17277" s="14" t="n">
        <f aca="false">J17277-H17277</f>
        <v>4.52</v>
      </c>
      <c r="L17277" s="14" t="n">
        <f aca="false">G17277-H17277</f>
        <v>0.52</v>
      </c>
    </row>
    <row r="17278" customFormat="false" ht="15" hidden="false" customHeight="false" outlineLevel="0" collapsed="false">
      <c r="A17278" s="2" t="s">
        <v>142</v>
      </c>
      <c r="B17278" s="2" t="s">
        <v>142</v>
      </c>
      <c r="C17278" s="2" t="s">
        <v>47</v>
      </c>
      <c r="D17278" s="2" t="s">
        <v>10</v>
      </c>
      <c r="E17278" s="2" t="s">
        <v>74</v>
      </c>
      <c r="F17278" s="2" t="s">
        <v>977</v>
      </c>
      <c r="G17278" s="14" t="n">
        <v>9.5</v>
      </c>
      <c r="H17278" s="14" t="n">
        <v>6.68</v>
      </c>
      <c r="I17278" s="14" t="n">
        <v>9.5</v>
      </c>
      <c r="J17278" s="23" t="n">
        <f aca="false">IF(AND(E17278="Priority",ISNUMBER('Cost model'!N632)),'Cost model'!N632,'Cost model'!M632)</f>
        <v>9.5</v>
      </c>
      <c r="K17278" s="14" t="n">
        <f aca="false">J17278-H17278</f>
        <v>2.82</v>
      </c>
      <c r="L17278" s="14" t="n">
        <f aca="false">G17278-H17278</f>
        <v>2.82</v>
      </c>
    </row>
    <row r="17279" customFormat="false" ht="15" hidden="false" customHeight="false" outlineLevel="0" collapsed="false">
      <c r="A17279" s="2" t="s">
        <v>174</v>
      </c>
      <c r="B17279" s="2" t="s">
        <v>174</v>
      </c>
      <c r="C17279" s="2" t="s">
        <v>47</v>
      </c>
      <c r="D17279" s="2" t="s">
        <v>12</v>
      </c>
      <c r="E17279" s="2" t="s">
        <v>74</v>
      </c>
      <c r="F17279" s="2" t="s">
        <v>977</v>
      </c>
      <c r="G17279" s="14" t="n">
        <v>9.5</v>
      </c>
      <c r="H17279" s="14" t="n">
        <v>38.83</v>
      </c>
      <c r="I17279" s="14" t="n">
        <v>9.5</v>
      </c>
      <c r="J17279" s="23" t="n">
        <f aca="false">IF(AND(E17279="Priority",ISNUMBER('Cost model'!N170)),'Cost model'!N170,'Cost model'!M170)</f>
        <v>25.5</v>
      </c>
      <c r="K17279" s="14" t="n">
        <f aca="false">J17279-H17279</f>
        <v>-13.33</v>
      </c>
      <c r="L17279" s="14" t="n">
        <f aca="false">G17279-H17279</f>
        <v>-29.33</v>
      </c>
    </row>
    <row r="17280" customFormat="false" ht="15" hidden="false" customHeight="false" outlineLevel="0" collapsed="false">
      <c r="A17280" s="2" t="s">
        <v>174</v>
      </c>
      <c r="B17280" s="2" t="s">
        <v>142</v>
      </c>
      <c r="C17280" s="2" t="s">
        <v>47</v>
      </c>
      <c r="D17280" s="2" t="s">
        <v>10</v>
      </c>
      <c r="E17280" s="2" t="s">
        <v>74</v>
      </c>
      <c r="F17280" s="2" t="s">
        <v>976</v>
      </c>
      <c r="G17280" s="14" t="n">
        <v>9.5</v>
      </c>
      <c r="H17280" s="14" t="n">
        <v>16.16</v>
      </c>
      <c r="I17280" s="14" t="n">
        <v>9.5</v>
      </c>
      <c r="J17280" s="23" t="n">
        <f aca="false">IF(AND(E17280="Priority",ISNUMBER('Cost model'!N122)),'Cost model'!N122,'Cost model'!M122)</f>
        <v>13.5</v>
      </c>
      <c r="K17280" s="14" t="n">
        <f aca="false">J17280-H17280</f>
        <v>-2.66</v>
      </c>
      <c r="L17280" s="14" t="n">
        <f aca="false">G17280-H17280</f>
        <v>-6.66</v>
      </c>
    </row>
    <row r="17281" customFormat="false" ht="15" hidden="false" customHeight="false" outlineLevel="0" collapsed="false">
      <c r="A17281" s="2" t="s">
        <v>142</v>
      </c>
      <c r="B17281" s="2" t="s">
        <v>142</v>
      </c>
      <c r="C17281" s="2" t="s">
        <v>47</v>
      </c>
      <c r="D17281" s="2" t="s">
        <v>14</v>
      </c>
      <c r="E17281" s="2" t="s">
        <v>74</v>
      </c>
      <c r="F17281" s="2" t="s">
        <v>977</v>
      </c>
      <c r="G17281" s="14" t="n">
        <v>25</v>
      </c>
      <c r="H17281" s="14" t="n">
        <v>66.8</v>
      </c>
      <c r="I17281" s="14" t="n">
        <v>25</v>
      </c>
      <c r="J17281" s="23" t="n">
        <f aca="false">IF(AND(E17281="Priority",ISNUMBER('Cost model'!N641)),'Cost model'!N641,'Cost model'!M641)</f>
        <v>75</v>
      </c>
      <c r="K17281" s="14" t="n">
        <f aca="false">J17281-H17281</f>
        <v>8.2</v>
      </c>
      <c r="L17281" s="14" t="n">
        <f aca="false">G17281-H17281</f>
        <v>-41.8</v>
      </c>
    </row>
    <row r="17282" customFormat="false" ht="15" hidden="false" customHeight="false" outlineLevel="0" collapsed="false">
      <c r="A17282" s="2" t="s">
        <v>174</v>
      </c>
      <c r="B17282" s="2" t="s">
        <v>174</v>
      </c>
      <c r="C17282" s="2" t="s">
        <v>47</v>
      </c>
      <c r="D17282" s="2" t="s">
        <v>12</v>
      </c>
      <c r="E17282" s="2" t="s">
        <v>74</v>
      </c>
      <c r="F17282" s="2" t="s">
        <v>977</v>
      </c>
      <c r="G17282" s="14" t="n">
        <v>9.5</v>
      </c>
      <c r="H17282" s="14" t="n">
        <v>29.73</v>
      </c>
      <c r="I17282" s="14" t="n">
        <v>9.5</v>
      </c>
      <c r="J17282" s="23" t="n">
        <f aca="false">IF(AND(E17282="Priority",ISNUMBER('Cost model'!N170)),'Cost model'!N170,'Cost model'!M170)</f>
        <v>25.5</v>
      </c>
      <c r="K17282" s="14" t="n">
        <f aca="false">J17282-H17282</f>
        <v>-4.23</v>
      </c>
      <c r="L17282" s="14" t="n">
        <f aca="false">G17282-H17282</f>
        <v>-20.23</v>
      </c>
    </row>
    <row r="17283" customFormat="false" ht="15" hidden="false" customHeight="false" outlineLevel="0" collapsed="false">
      <c r="A17283" s="2" t="s">
        <v>221</v>
      </c>
      <c r="B17283" s="2" t="s">
        <v>221</v>
      </c>
      <c r="C17283" s="2" t="s">
        <v>47</v>
      </c>
      <c r="D17283" s="2" t="s">
        <v>10</v>
      </c>
      <c r="E17283" s="2" t="s">
        <v>74</v>
      </c>
      <c r="F17283" s="2" t="s">
        <v>977</v>
      </c>
      <c r="G17283" s="14" t="n">
        <v>9.5</v>
      </c>
      <c r="H17283" s="14" t="n">
        <v>7.82</v>
      </c>
      <c r="I17283" s="14" t="n">
        <v>9.5</v>
      </c>
      <c r="J17283" s="23" t="n">
        <f aca="false">IF(AND(E17283="Priority",ISNUMBER('Cost model'!N737)),'Cost model'!N737,'Cost model'!M737)</f>
        <v>8.5</v>
      </c>
      <c r="K17283" s="14" t="n">
        <f aca="false">J17283-H17283</f>
        <v>0.68</v>
      </c>
      <c r="L17283" s="14" t="n">
        <f aca="false">G17283-H17283</f>
        <v>1.68</v>
      </c>
    </row>
    <row r="17284" customFormat="false" ht="15" hidden="false" customHeight="false" outlineLevel="0" collapsed="false">
      <c r="A17284" s="2" t="s">
        <v>142</v>
      </c>
      <c r="B17284" s="2" t="s">
        <v>158</v>
      </c>
      <c r="C17284" s="2" t="s">
        <v>49</v>
      </c>
      <c r="D17284" s="2" t="s">
        <v>10</v>
      </c>
      <c r="E17284" s="2" t="s">
        <v>74</v>
      </c>
      <c r="F17284" s="2" t="s">
        <v>976</v>
      </c>
      <c r="G17284" s="14" t="n">
        <v>17.5</v>
      </c>
      <c r="H17284" s="14" t="n">
        <v>21.86</v>
      </c>
      <c r="I17284" s="14" t="n">
        <v>17.5</v>
      </c>
      <c r="J17284" s="23" t="n">
        <f aca="false">IF(AND(E17284="Priority",ISNUMBER('Cost model'!N649)),'Cost model'!N649,'Cost model'!M649)</f>
        <v>19.5</v>
      </c>
      <c r="K17284" s="14" t="n">
        <f aca="false">J17284-H17284</f>
        <v>-2.36</v>
      </c>
      <c r="L17284" s="14" t="n">
        <f aca="false">G17284-H17284</f>
        <v>-4.36</v>
      </c>
    </row>
    <row r="17285" customFormat="false" ht="15" hidden="false" customHeight="false" outlineLevel="0" collapsed="false">
      <c r="A17285" s="2" t="s">
        <v>174</v>
      </c>
      <c r="B17285" s="2" t="s">
        <v>174</v>
      </c>
      <c r="C17285" s="2" t="s">
        <v>49</v>
      </c>
      <c r="D17285" s="2" t="s">
        <v>14</v>
      </c>
      <c r="E17285" s="2" t="s">
        <v>74</v>
      </c>
      <c r="F17285" s="2" t="s">
        <v>977</v>
      </c>
      <c r="G17285" s="14" t="n">
        <v>85</v>
      </c>
      <c r="H17285" s="14" t="n">
        <v>67.72</v>
      </c>
      <c r="I17285" s="14" t="n">
        <v>85</v>
      </c>
      <c r="J17285" s="23" t="n">
        <f aca="false">IF(AND(E17285="Priority",ISNUMBER('Cost model'!N178)),'Cost model'!N178,'Cost model'!M178)</f>
        <v>145</v>
      </c>
      <c r="K17285" s="14" t="n">
        <f aca="false">J17285-H17285</f>
        <v>77.28</v>
      </c>
      <c r="L17285" s="14" t="n">
        <f aca="false">G17285-H17285</f>
        <v>17.28</v>
      </c>
    </row>
    <row r="17286" customFormat="false" ht="15" hidden="false" customHeight="false" outlineLevel="0" collapsed="false">
      <c r="A17286" s="2" t="s">
        <v>205</v>
      </c>
      <c r="B17286" s="2" t="s">
        <v>205</v>
      </c>
      <c r="C17286" s="2" t="s">
        <v>48</v>
      </c>
      <c r="D17286" s="2" t="s">
        <v>12</v>
      </c>
      <c r="E17286" s="2" t="s">
        <v>83</v>
      </c>
      <c r="F17286" s="2" t="s">
        <v>977</v>
      </c>
      <c r="G17286" s="14" t="n">
        <v>19.5</v>
      </c>
      <c r="H17286" s="14" t="n">
        <v>40.12</v>
      </c>
      <c r="I17286" s="14" t="n">
        <v>19.5</v>
      </c>
      <c r="J17286" s="23" t="n">
        <f aca="false">IF(AND(E17286="Priority",ISNUMBER('Cost model'!N531)),'Cost model'!N531,'Cost model'!M531)</f>
        <v>65</v>
      </c>
      <c r="K17286" s="14" t="n">
        <f aca="false">J17286-H17286</f>
        <v>24.88</v>
      </c>
      <c r="L17286" s="14" t="n">
        <f aca="false">G17286-H17286</f>
        <v>-20.62</v>
      </c>
    </row>
    <row r="17287" customFormat="false" ht="15" hidden="false" customHeight="false" outlineLevel="0" collapsed="false">
      <c r="A17287" s="2" t="s">
        <v>221</v>
      </c>
      <c r="B17287" s="2" t="s">
        <v>221</v>
      </c>
      <c r="C17287" s="2" t="s">
        <v>47</v>
      </c>
      <c r="D17287" s="2" t="s">
        <v>12</v>
      </c>
      <c r="E17287" s="2" t="s">
        <v>74</v>
      </c>
      <c r="F17287" s="2" t="s">
        <v>977</v>
      </c>
      <c r="G17287" s="14" t="n">
        <v>9.5</v>
      </c>
      <c r="H17287" s="14" t="n">
        <v>37.81</v>
      </c>
      <c r="I17287" s="14" t="n">
        <v>9.5</v>
      </c>
      <c r="J17287" s="23" t="n">
        <f aca="false">IF(AND(E17287="Priority",ISNUMBER('Cost model'!N740)),'Cost model'!N740,'Cost model'!M740)</f>
        <v>22.5</v>
      </c>
      <c r="K17287" s="14" t="n">
        <f aca="false">J17287-H17287</f>
        <v>-15.31</v>
      </c>
      <c r="L17287" s="14" t="n">
        <f aca="false">G17287-H17287</f>
        <v>-28.31</v>
      </c>
    </row>
    <row r="17288" customFormat="false" ht="15" hidden="false" customHeight="false" outlineLevel="0" collapsed="false">
      <c r="A17288" s="2" t="s">
        <v>174</v>
      </c>
      <c r="B17288" s="2" t="s">
        <v>174</v>
      </c>
      <c r="C17288" s="2" t="s">
        <v>48</v>
      </c>
      <c r="D17288" s="2" t="s">
        <v>12</v>
      </c>
      <c r="E17288" s="2" t="s">
        <v>74</v>
      </c>
      <c r="F17288" s="2" t="s">
        <v>977</v>
      </c>
      <c r="G17288" s="14" t="n">
        <v>12.5</v>
      </c>
      <c r="H17288" s="14" t="n">
        <v>73.53</v>
      </c>
      <c r="I17288" s="14" t="n">
        <v>12.5</v>
      </c>
      <c r="J17288" s="23" t="n">
        <f aca="false">IF(AND(E17288="Priority",ISNUMBER('Cost model'!N171)),'Cost model'!N171,'Cost model'!M171)</f>
        <v>40</v>
      </c>
      <c r="K17288" s="14" t="n">
        <f aca="false">J17288-H17288</f>
        <v>-33.53</v>
      </c>
      <c r="L17288" s="14" t="n">
        <f aca="false">G17288-H17288</f>
        <v>-61.03</v>
      </c>
    </row>
    <row r="17289" customFormat="false" ht="15" hidden="false" customHeight="false" outlineLevel="0" collapsed="false">
      <c r="A17289" s="2" t="s">
        <v>205</v>
      </c>
      <c r="B17289" s="2" t="s">
        <v>205</v>
      </c>
      <c r="C17289" s="2" t="s">
        <v>48</v>
      </c>
      <c r="D17289" s="2" t="s">
        <v>10</v>
      </c>
      <c r="E17289" s="2" t="s">
        <v>74</v>
      </c>
      <c r="F17289" s="2" t="s">
        <v>977</v>
      </c>
      <c r="G17289" s="14" t="n">
        <v>14.5</v>
      </c>
      <c r="H17289" s="14" t="n">
        <v>9.71</v>
      </c>
      <c r="I17289" s="14" t="n">
        <v>12.5</v>
      </c>
      <c r="J17289" s="23" t="n">
        <f aca="false">IF(AND(E17289="Priority",ISNUMBER('Cost model'!N528)),'Cost model'!N528,'Cost model'!M528)</f>
        <v>13.5</v>
      </c>
      <c r="K17289" s="14" t="n">
        <f aca="false">J17289-H17289</f>
        <v>3.79</v>
      </c>
      <c r="L17289" s="14" t="n">
        <f aca="false">G17289-H17289</f>
        <v>4.79</v>
      </c>
    </row>
    <row r="17290" customFormat="false" ht="15" hidden="false" customHeight="false" outlineLevel="0" collapsed="false">
      <c r="A17290" s="2" t="s">
        <v>174</v>
      </c>
      <c r="B17290" s="2" t="s">
        <v>174</v>
      </c>
      <c r="C17290" s="2" t="s">
        <v>47</v>
      </c>
      <c r="D17290" s="2" t="s">
        <v>10</v>
      </c>
      <c r="E17290" s="2" t="s">
        <v>74</v>
      </c>
      <c r="F17290" s="2" t="s">
        <v>977</v>
      </c>
      <c r="G17290" s="14" t="n">
        <v>9.5</v>
      </c>
      <c r="H17290" s="14" t="n">
        <v>7.3</v>
      </c>
      <c r="I17290" s="14" t="n">
        <v>9.5</v>
      </c>
      <c r="J17290" s="23" t="n">
        <f aca="false">IF(AND(E17290="Priority",ISNUMBER('Cost model'!N167)),'Cost model'!N167,'Cost model'!M167)</f>
        <v>8.5</v>
      </c>
      <c r="K17290" s="14" t="n">
        <f aca="false">J17290-H17290</f>
        <v>1.2</v>
      </c>
      <c r="L17290" s="14" t="n">
        <f aca="false">G17290-H17290</f>
        <v>2.2</v>
      </c>
    </row>
    <row r="17291" customFormat="false" ht="15" hidden="false" customHeight="false" outlineLevel="0" collapsed="false">
      <c r="A17291" s="2" t="s">
        <v>123</v>
      </c>
      <c r="B17291" s="2" t="s">
        <v>205</v>
      </c>
      <c r="C17291" s="2" t="s">
        <v>47</v>
      </c>
      <c r="D17291" s="2" t="s">
        <v>10</v>
      </c>
      <c r="E17291" s="2" t="s">
        <v>74</v>
      </c>
      <c r="F17291" s="2" t="s">
        <v>976</v>
      </c>
      <c r="G17291" s="14" t="n">
        <v>19.5</v>
      </c>
      <c r="H17291" s="14" t="n">
        <v>13.34</v>
      </c>
      <c r="I17291" s="14" t="n">
        <v>19.5</v>
      </c>
      <c r="J17291" s="23" t="n">
        <f aca="false">IF(AND(E17291="Priority",ISNUMBER('Cost model'!N77)),'Cost model'!N77,'Cost model'!M77)</f>
        <v>13.5</v>
      </c>
      <c r="K17291" s="14" t="n">
        <f aca="false">J17291-H17291</f>
        <v>0.16</v>
      </c>
      <c r="L17291" s="14" t="n">
        <f aca="false">G17291-H17291</f>
        <v>6.16</v>
      </c>
    </row>
    <row r="17292" customFormat="false" ht="15" hidden="false" customHeight="false" outlineLevel="0" collapsed="false">
      <c r="A17292" s="2" t="s">
        <v>124</v>
      </c>
      <c r="B17292" s="2" t="s">
        <v>124</v>
      </c>
      <c r="C17292" s="2" t="s">
        <v>48</v>
      </c>
      <c r="D17292" s="2" t="s">
        <v>12</v>
      </c>
      <c r="E17292" s="2" t="s">
        <v>74</v>
      </c>
      <c r="F17292" s="2" t="s">
        <v>977</v>
      </c>
      <c r="G17292" s="14" t="n">
        <v>12.5</v>
      </c>
      <c r="H17292" s="14" t="n">
        <v>29.46</v>
      </c>
      <c r="I17292" s="14" t="n">
        <v>12.5</v>
      </c>
      <c r="J17292" s="23" t="n">
        <f aca="false">IF(AND(E17292="Priority",ISNUMBER('Cost model'!N321)),'Cost model'!N321,'Cost model'!M321)</f>
        <v>40</v>
      </c>
      <c r="K17292" s="14" t="n">
        <f aca="false">J17292-H17292</f>
        <v>10.54</v>
      </c>
      <c r="L17292" s="14" t="n">
        <f aca="false">G17292-H17292</f>
        <v>-16.96</v>
      </c>
    </row>
    <row r="17293" customFormat="false" ht="15" hidden="false" customHeight="false" outlineLevel="0" collapsed="false">
      <c r="A17293" s="2" t="s">
        <v>124</v>
      </c>
      <c r="B17293" s="2" t="s">
        <v>174</v>
      </c>
      <c r="C17293" s="2" t="s">
        <v>48</v>
      </c>
      <c r="D17293" s="2" t="s">
        <v>12</v>
      </c>
      <c r="E17293" s="2" t="s">
        <v>74</v>
      </c>
      <c r="F17293" s="2" t="s">
        <v>976</v>
      </c>
      <c r="G17293" s="14" t="n">
        <v>12.5</v>
      </c>
      <c r="H17293" s="14" t="n">
        <v>81.94</v>
      </c>
      <c r="I17293" s="14" t="n">
        <v>19.5</v>
      </c>
      <c r="J17293" s="23" t="n">
        <f aca="false">IF(AND(E17293="Priority",ISNUMBER('Cost model'!N366)),'Cost model'!N366,'Cost model'!M366)</f>
        <v>55</v>
      </c>
      <c r="K17293" s="14" t="n">
        <f aca="false">J17293-H17293</f>
        <v>-26.94</v>
      </c>
      <c r="L17293" s="14" t="n">
        <f aca="false">G17293-H17293</f>
        <v>-69.44</v>
      </c>
    </row>
    <row r="17294" customFormat="false" ht="15" hidden="false" customHeight="false" outlineLevel="0" collapsed="false">
      <c r="A17294" s="2" t="s">
        <v>174</v>
      </c>
      <c r="B17294" s="2" t="s">
        <v>142</v>
      </c>
      <c r="C17294" s="2" t="s">
        <v>47</v>
      </c>
      <c r="D17294" s="2" t="s">
        <v>10</v>
      </c>
      <c r="E17294" s="2" t="s">
        <v>74</v>
      </c>
      <c r="F17294" s="2" t="s">
        <v>976</v>
      </c>
      <c r="G17294" s="14" t="n">
        <v>9.5</v>
      </c>
      <c r="H17294" s="14" t="n">
        <v>16.61</v>
      </c>
      <c r="I17294" s="14" t="n">
        <v>9.5</v>
      </c>
      <c r="J17294" s="23" t="n">
        <f aca="false">IF(AND(E17294="Priority",ISNUMBER('Cost model'!N122)),'Cost model'!N122,'Cost model'!M122)</f>
        <v>13.5</v>
      </c>
      <c r="K17294" s="14" t="n">
        <f aca="false">J17294-H17294</f>
        <v>-3.11</v>
      </c>
      <c r="L17294" s="14" t="n">
        <f aca="false">G17294-H17294</f>
        <v>-7.11</v>
      </c>
    </row>
    <row r="17295" customFormat="false" ht="15" hidden="false" customHeight="false" outlineLevel="0" collapsed="false">
      <c r="A17295" s="2" t="s">
        <v>174</v>
      </c>
      <c r="B17295" s="2" t="s">
        <v>221</v>
      </c>
      <c r="C17295" s="2" t="s">
        <v>49</v>
      </c>
      <c r="D17295" s="2" t="s">
        <v>10</v>
      </c>
      <c r="E17295" s="2" t="s">
        <v>74</v>
      </c>
      <c r="F17295" s="2" t="s">
        <v>976</v>
      </c>
      <c r="G17295" s="14" t="n">
        <v>24.5</v>
      </c>
      <c r="H17295" s="14" t="n">
        <v>22.98</v>
      </c>
      <c r="I17295" s="14" t="n">
        <v>19.5</v>
      </c>
      <c r="J17295" s="23" t="n">
        <f aca="false">IF(AND(E17295="Priority",ISNUMBER('Cost model'!N154)),'Cost model'!N154,'Cost model'!M154)</f>
        <v>20.5</v>
      </c>
      <c r="K17295" s="14" t="n">
        <f aca="false">J17295-H17295</f>
        <v>-2.48</v>
      </c>
      <c r="L17295" s="14" t="n">
        <f aca="false">G17295-H17295</f>
        <v>1.52</v>
      </c>
    </row>
    <row r="17296" customFormat="false" ht="15" hidden="false" customHeight="false" outlineLevel="0" collapsed="false">
      <c r="A17296" s="2" t="s">
        <v>174</v>
      </c>
      <c r="B17296" s="2" t="s">
        <v>174</v>
      </c>
      <c r="C17296" s="2" t="s">
        <v>49</v>
      </c>
      <c r="D17296" s="2" t="s">
        <v>10</v>
      </c>
      <c r="E17296" s="2" t="s">
        <v>74</v>
      </c>
      <c r="F17296" s="2" t="s">
        <v>977</v>
      </c>
      <c r="G17296" s="14" t="n">
        <v>17.5</v>
      </c>
      <c r="H17296" s="14" t="n">
        <v>15.16</v>
      </c>
      <c r="I17296" s="14" t="n">
        <v>17.5</v>
      </c>
      <c r="J17296" s="23" t="n">
        <f aca="false">IF(AND(E17296="Priority",ISNUMBER('Cost model'!N169)),'Cost model'!N169,'Cost model'!M169)</f>
        <v>18.5</v>
      </c>
      <c r="K17296" s="14" t="n">
        <f aca="false">J17296-H17296</f>
        <v>3.34</v>
      </c>
      <c r="L17296" s="14" t="n">
        <f aca="false">G17296-H17296</f>
        <v>2.34</v>
      </c>
    </row>
    <row r="17297" customFormat="false" ht="15" hidden="false" customHeight="false" outlineLevel="0" collapsed="false">
      <c r="A17297" s="2" t="s">
        <v>124</v>
      </c>
      <c r="B17297" s="2" t="s">
        <v>124</v>
      </c>
      <c r="C17297" s="2" t="s">
        <v>48</v>
      </c>
      <c r="D17297" s="2" t="s">
        <v>10</v>
      </c>
      <c r="E17297" s="2" t="s">
        <v>74</v>
      </c>
      <c r="F17297" s="2" t="s">
        <v>977</v>
      </c>
      <c r="G17297" s="14" t="n">
        <v>12.5</v>
      </c>
      <c r="H17297" s="14" t="n">
        <v>22.98</v>
      </c>
      <c r="I17297" s="14" t="n">
        <v>12.5</v>
      </c>
      <c r="J17297" s="23" t="n">
        <f aca="false">IF(AND(E17297="Priority",ISNUMBER('Cost model'!N318)),'Cost model'!N318,'Cost model'!M318)</f>
        <v>14.5</v>
      </c>
      <c r="K17297" s="14" t="n">
        <f aca="false">J17297-H17297</f>
        <v>-8.48</v>
      </c>
      <c r="L17297" s="14" t="n">
        <f aca="false">G17297-H17297</f>
        <v>-10.48</v>
      </c>
    </row>
    <row r="17298" customFormat="false" ht="15" hidden="false" customHeight="false" outlineLevel="0" collapsed="false">
      <c r="A17298" s="2" t="s">
        <v>142</v>
      </c>
      <c r="B17298" s="2" t="s">
        <v>142</v>
      </c>
      <c r="C17298" s="2" t="s">
        <v>49</v>
      </c>
      <c r="D17298" s="2" t="s">
        <v>12</v>
      </c>
      <c r="E17298" s="2" t="s">
        <v>74</v>
      </c>
      <c r="F17298" s="2" t="s">
        <v>977</v>
      </c>
      <c r="G17298" s="14" t="n">
        <v>19.5</v>
      </c>
      <c r="H17298" s="14" t="n">
        <v>22.99</v>
      </c>
      <c r="I17298" s="14" t="n">
        <v>19.5</v>
      </c>
      <c r="J17298" s="23" t="n">
        <f aca="false">IF(AND(E17298="Priority",ISNUMBER('Cost model'!N637)),'Cost model'!N637,'Cost model'!M637)</f>
        <v>45</v>
      </c>
      <c r="K17298" s="14" t="n">
        <f aca="false">J17298-H17298</f>
        <v>22.01</v>
      </c>
      <c r="L17298" s="14" t="n">
        <f aca="false">G17298-H17298</f>
        <v>-3.49</v>
      </c>
    </row>
    <row r="17299" customFormat="false" ht="15" hidden="false" customHeight="false" outlineLevel="0" collapsed="false">
      <c r="A17299" s="2" t="s">
        <v>124</v>
      </c>
      <c r="B17299" s="2" t="s">
        <v>124</v>
      </c>
      <c r="C17299" s="2" t="s">
        <v>48</v>
      </c>
      <c r="D17299" s="2" t="s">
        <v>12</v>
      </c>
      <c r="E17299" s="2" t="s">
        <v>83</v>
      </c>
      <c r="F17299" s="2" t="s">
        <v>977</v>
      </c>
      <c r="G17299" s="14" t="n">
        <v>19.5</v>
      </c>
      <c r="H17299" s="14" t="n">
        <v>28.62</v>
      </c>
      <c r="I17299" s="14" t="n">
        <v>19.5</v>
      </c>
      <c r="J17299" s="23" t="n">
        <f aca="false">IF(AND(E17299="Priority",ISNUMBER('Cost model'!N321)),'Cost model'!N321,'Cost model'!M321)</f>
        <v>55</v>
      </c>
      <c r="K17299" s="14" t="n">
        <f aca="false">J17299-H17299</f>
        <v>26.38</v>
      </c>
      <c r="L17299" s="14" t="n">
        <f aca="false">G17299-H17299</f>
        <v>-9.12</v>
      </c>
    </row>
    <row r="17300" customFormat="false" ht="15" hidden="false" customHeight="false" outlineLevel="0" collapsed="false">
      <c r="A17300" s="2" t="s">
        <v>174</v>
      </c>
      <c r="B17300" s="2" t="s">
        <v>174</v>
      </c>
      <c r="C17300" s="2" t="s">
        <v>48</v>
      </c>
      <c r="D17300" s="2" t="s">
        <v>12</v>
      </c>
      <c r="E17300" s="2" t="s">
        <v>83</v>
      </c>
      <c r="F17300" s="2" t="s">
        <v>977</v>
      </c>
      <c r="G17300" s="14" t="n">
        <v>19.5</v>
      </c>
      <c r="H17300" s="14" t="n">
        <v>26.31</v>
      </c>
      <c r="I17300" s="14" t="n">
        <v>19.5</v>
      </c>
      <c r="J17300" s="23" t="n">
        <f aca="false">IF(AND(E17300="Priority",ISNUMBER('Cost model'!N171)),'Cost model'!N171,'Cost model'!M171)</f>
        <v>55</v>
      </c>
      <c r="K17300" s="14" t="n">
        <f aca="false">J17300-H17300</f>
        <v>28.69</v>
      </c>
      <c r="L17300" s="14" t="n">
        <f aca="false">G17300-H17300</f>
        <v>-6.81</v>
      </c>
    </row>
    <row r="17301" customFormat="false" ht="15" hidden="false" customHeight="false" outlineLevel="0" collapsed="false">
      <c r="A17301" s="2" t="s">
        <v>174</v>
      </c>
      <c r="B17301" s="2" t="s">
        <v>124</v>
      </c>
      <c r="C17301" s="2" t="s">
        <v>48</v>
      </c>
      <c r="D17301" s="2" t="s">
        <v>12</v>
      </c>
      <c r="E17301" s="2" t="s">
        <v>74</v>
      </c>
      <c r="F17301" s="2" t="s">
        <v>976</v>
      </c>
      <c r="G17301" s="14" t="n">
        <v>12.5</v>
      </c>
      <c r="H17301" s="14" t="n">
        <v>76.68</v>
      </c>
      <c r="I17301" s="14" t="n">
        <v>12.5</v>
      </c>
      <c r="J17301" s="23" t="n">
        <f aca="false">IF(AND(E17301="Priority",ISNUMBER('Cost model'!N111)),'Cost model'!N111,'Cost model'!M111)</f>
        <v>45</v>
      </c>
      <c r="K17301" s="14" t="n">
        <f aca="false">J17301-H17301</f>
        <v>-31.68</v>
      </c>
      <c r="L17301" s="14" t="n">
        <f aca="false">G17301-H17301</f>
        <v>-64.18</v>
      </c>
    </row>
    <row r="17302" customFormat="false" ht="15" hidden="false" customHeight="false" outlineLevel="0" collapsed="false">
      <c r="A17302" s="2" t="s">
        <v>174</v>
      </c>
      <c r="B17302" s="2" t="s">
        <v>174</v>
      </c>
      <c r="C17302" s="2" t="s">
        <v>49</v>
      </c>
      <c r="D17302" s="2" t="s">
        <v>12</v>
      </c>
      <c r="E17302" s="2" t="s">
        <v>74</v>
      </c>
      <c r="F17302" s="2" t="s">
        <v>977</v>
      </c>
      <c r="G17302" s="14" t="n">
        <v>19.5</v>
      </c>
      <c r="H17302" s="14" t="n">
        <v>49.7</v>
      </c>
      <c r="I17302" s="14" t="n">
        <v>19.5</v>
      </c>
      <c r="J17302" s="23" t="n">
        <f aca="false">IF(AND(E17302="Priority",ISNUMBER('Cost model'!N172)),'Cost model'!N172,'Cost model'!M172)</f>
        <v>45</v>
      </c>
      <c r="K17302" s="14" t="n">
        <f aca="false">J17302-H17302</f>
        <v>-4.7</v>
      </c>
      <c r="L17302" s="14" t="n">
        <f aca="false">G17302-H17302</f>
        <v>-30.2</v>
      </c>
    </row>
    <row r="17303" customFormat="false" ht="15" hidden="false" customHeight="false" outlineLevel="0" collapsed="false">
      <c r="A17303" s="2" t="s">
        <v>221</v>
      </c>
      <c r="B17303" s="2" t="s">
        <v>221</v>
      </c>
      <c r="C17303" s="2" t="s">
        <v>49</v>
      </c>
      <c r="D17303" s="2" t="s">
        <v>12</v>
      </c>
      <c r="E17303" s="2" t="s">
        <v>83</v>
      </c>
      <c r="F17303" s="2" t="s">
        <v>977</v>
      </c>
      <c r="G17303" s="14" t="n">
        <v>29.5</v>
      </c>
      <c r="H17303" s="14" t="n">
        <v>39.05</v>
      </c>
      <c r="I17303" s="14" t="n">
        <v>29.5</v>
      </c>
      <c r="J17303" s="23" t="n">
        <f aca="false">IF(AND(E17303="Priority",ISNUMBER('Cost model'!N742)),'Cost model'!N742,'Cost model'!M742)</f>
        <v>80</v>
      </c>
      <c r="K17303" s="14" t="n">
        <f aca="false">J17303-H17303</f>
        <v>40.95</v>
      </c>
      <c r="L17303" s="14" t="n">
        <f aca="false">G17303-H17303</f>
        <v>-9.55</v>
      </c>
    </row>
    <row r="17304" customFormat="false" ht="15" hidden="false" customHeight="false" outlineLevel="0" collapsed="false">
      <c r="A17304" s="2" t="s">
        <v>142</v>
      </c>
      <c r="B17304" s="2" t="s">
        <v>124</v>
      </c>
      <c r="C17304" s="2" t="s">
        <v>47</v>
      </c>
      <c r="D17304" s="2" t="s">
        <v>10</v>
      </c>
      <c r="E17304" s="2" t="s">
        <v>74</v>
      </c>
      <c r="F17304" s="2" t="s">
        <v>976</v>
      </c>
      <c r="G17304" s="14" t="n">
        <v>14.5</v>
      </c>
      <c r="H17304" s="14" t="n">
        <v>22.98</v>
      </c>
      <c r="I17304" s="14" t="n">
        <v>14.5</v>
      </c>
      <c r="J17304" s="23" t="n">
        <f aca="false">IF(AND(E17304="Priority",ISNUMBER('Cost model'!N662)),'Cost model'!N662,'Cost model'!M662)</f>
        <v>13.5</v>
      </c>
      <c r="K17304" s="14" t="n">
        <f aca="false">J17304-H17304</f>
        <v>-9.48</v>
      </c>
      <c r="L17304" s="14" t="n">
        <f aca="false">G17304-H17304</f>
        <v>-8.48</v>
      </c>
    </row>
    <row r="17305" customFormat="false" ht="15" hidden="false" customHeight="false" outlineLevel="0" collapsed="false">
      <c r="A17305" s="2" t="s">
        <v>124</v>
      </c>
      <c r="B17305" s="2" t="s">
        <v>124</v>
      </c>
      <c r="C17305" s="2" t="s">
        <v>47</v>
      </c>
      <c r="D17305" s="2" t="s">
        <v>14</v>
      </c>
      <c r="E17305" s="2" t="s">
        <v>74</v>
      </c>
      <c r="F17305" s="2" t="s">
        <v>977</v>
      </c>
      <c r="G17305" s="14" t="n">
        <v>25</v>
      </c>
      <c r="H17305" s="14" t="n">
        <v>129.79</v>
      </c>
      <c r="I17305" s="14" t="n">
        <v>25</v>
      </c>
      <c r="J17305" s="23" t="n">
        <f aca="false">IF(AND(E17305="Priority",ISNUMBER('Cost model'!N326)),'Cost model'!N326,'Cost model'!M326)</f>
        <v>110</v>
      </c>
      <c r="K17305" s="14" t="n">
        <f aca="false">J17305-H17305</f>
        <v>-19.79</v>
      </c>
      <c r="L17305" s="14" t="n">
        <f aca="false">G17305-H17305</f>
        <v>-104.79</v>
      </c>
    </row>
    <row r="17306" customFormat="false" ht="15" hidden="false" customHeight="false" outlineLevel="0" collapsed="false">
      <c r="A17306" s="2" t="s">
        <v>174</v>
      </c>
      <c r="B17306" s="2" t="s">
        <v>174</v>
      </c>
      <c r="C17306" s="2" t="s">
        <v>48</v>
      </c>
      <c r="D17306" s="2" t="s">
        <v>12</v>
      </c>
      <c r="E17306" s="2" t="s">
        <v>74</v>
      </c>
      <c r="F17306" s="2" t="s">
        <v>977</v>
      </c>
      <c r="G17306" s="14" t="n">
        <v>12.5</v>
      </c>
      <c r="H17306" s="14" t="n">
        <v>31.94</v>
      </c>
      <c r="I17306" s="14" t="n">
        <v>12.5</v>
      </c>
      <c r="J17306" s="23" t="n">
        <f aca="false">IF(AND(E17306="Priority",ISNUMBER('Cost model'!N171)),'Cost model'!N171,'Cost model'!M171)</f>
        <v>40</v>
      </c>
      <c r="K17306" s="14" t="n">
        <f aca="false">J17306-H17306</f>
        <v>8.06</v>
      </c>
      <c r="L17306" s="14" t="n">
        <f aca="false">G17306-H17306</f>
        <v>-19.44</v>
      </c>
    </row>
    <row r="17307" customFormat="false" ht="15" hidden="false" customHeight="false" outlineLevel="0" collapsed="false">
      <c r="A17307" s="2" t="s">
        <v>124</v>
      </c>
      <c r="B17307" s="2" t="s">
        <v>124</v>
      </c>
      <c r="C17307" s="2" t="s">
        <v>47</v>
      </c>
      <c r="D17307" s="2" t="s">
        <v>10</v>
      </c>
      <c r="E17307" s="2" t="s">
        <v>74</v>
      </c>
      <c r="F17307" s="2" t="s">
        <v>977</v>
      </c>
      <c r="G17307" s="14" t="n">
        <v>9.5</v>
      </c>
      <c r="H17307" s="14" t="n">
        <v>7.32</v>
      </c>
      <c r="I17307" s="14" t="n">
        <v>9.5</v>
      </c>
      <c r="J17307" s="23" t="n">
        <f aca="false">IF(AND(E17307="Priority",ISNUMBER('Cost model'!N317)),'Cost model'!N317,'Cost model'!M317)</f>
        <v>10.5</v>
      </c>
      <c r="K17307" s="14" t="n">
        <f aca="false">J17307-H17307</f>
        <v>3.18</v>
      </c>
      <c r="L17307" s="14" t="n">
        <f aca="false">G17307-H17307</f>
        <v>2.18</v>
      </c>
    </row>
    <row r="17308" customFormat="false" ht="15" hidden="false" customHeight="false" outlineLevel="0" collapsed="false">
      <c r="A17308" s="2" t="s">
        <v>124</v>
      </c>
      <c r="B17308" s="2" t="s">
        <v>124</v>
      </c>
      <c r="C17308" s="2" t="s">
        <v>49</v>
      </c>
      <c r="D17308" s="2" t="s">
        <v>12</v>
      </c>
      <c r="E17308" s="2" t="s">
        <v>83</v>
      </c>
      <c r="F17308" s="2" t="s">
        <v>977</v>
      </c>
      <c r="G17308" s="14" t="n">
        <v>29.5</v>
      </c>
      <c r="H17308" s="14" t="n">
        <v>68.71</v>
      </c>
      <c r="I17308" s="14" t="n">
        <v>29.5</v>
      </c>
      <c r="J17308" s="23" t="n">
        <f aca="false">IF(AND(E17308="Priority",ISNUMBER('Cost model'!N322)),'Cost model'!N322,'Cost model'!M322)</f>
        <v>65</v>
      </c>
      <c r="K17308" s="14" t="n">
        <f aca="false">J17308-H17308</f>
        <v>-3.70999999999999</v>
      </c>
      <c r="L17308" s="14" t="n">
        <f aca="false">G17308-H17308</f>
        <v>-39.21</v>
      </c>
    </row>
    <row r="17309" customFormat="false" ht="15" hidden="false" customHeight="false" outlineLevel="0" collapsed="false">
      <c r="A17309" s="2" t="s">
        <v>142</v>
      </c>
      <c r="B17309" s="2" t="s">
        <v>142</v>
      </c>
      <c r="C17309" s="2" t="s">
        <v>47</v>
      </c>
      <c r="D17309" s="2" t="s">
        <v>10</v>
      </c>
      <c r="E17309" s="2" t="s">
        <v>83</v>
      </c>
      <c r="F17309" s="2" t="s">
        <v>977</v>
      </c>
      <c r="G17309" s="14" t="n">
        <v>14.5</v>
      </c>
      <c r="H17309" s="14" t="n">
        <v>6.68</v>
      </c>
      <c r="I17309" s="14" t="n">
        <v>14.5</v>
      </c>
      <c r="J17309" s="23" t="n">
        <f aca="false">IF(AND(E17309="Priority",ISNUMBER('Cost model'!N632)),'Cost model'!N632,'Cost model'!M632)</f>
        <v>14.5</v>
      </c>
      <c r="K17309" s="14" t="n">
        <f aca="false">J17309-H17309</f>
        <v>7.82</v>
      </c>
      <c r="L17309" s="14" t="n">
        <f aca="false">G17309-H17309</f>
        <v>7.82</v>
      </c>
    </row>
    <row r="17310" customFormat="false" ht="15" hidden="false" customHeight="false" outlineLevel="0" collapsed="false">
      <c r="A17310" s="2" t="s">
        <v>174</v>
      </c>
      <c r="B17310" s="2" t="s">
        <v>174</v>
      </c>
      <c r="C17310" s="2" t="s">
        <v>48</v>
      </c>
      <c r="D17310" s="2" t="s">
        <v>12</v>
      </c>
      <c r="E17310" s="2" t="s">
        <v>83</v>
      </c>
      <c r="F17310" s="2" t="s">
        <v>977</v>
      </c>
      <c r="G17310" s="14" t="n">
        <v>19.5</v>
      </c>
      <c r="H17310" s="14" t="n">
        <v>27.7</v>
      </c>
      <c r="I17310" s="14" t="n">
        <v>19.5</v>
      </c>
      <c r="J17310" s="23" t="n">
        <f aca="false">IF(AND(E17310="Priority",ISNUMBER('Cost model'!N171)),'Cost model'!N171,'Cost model'!M171)</f>
        <v>55</v>
      </c>
      <c r="K17310" s="14" t="n">
        <f aca="false">J17310-H17310</f>
        <v>27.3</v>
      </c>
      <c r="L17310" s="14" t="n">
        <f aca="false">G17310-H17310</f>
        <v>-8.2</v>
      </c>
    </row>
    <row r="17311" customFormat="false" ht="15" hidden="false" customHeight="false" outlineLevel="0" collapsed="false">
      <c r="A17311" s="2" t="s">
        <v>142</v>
      </c>
      <c r="B17311" s="2" t="s">
        <v>142</v>
      </c>
      <c r="C17311" s="2" t="s">
        <v>47</v>
      </c>
      <c r="D17311" s="2" t="s">
        <v>10</v>
      </c>
      <c r="E17311" s="2" t="s">
        <v>74</v>
      </c>
      <c r="F17311" s="2" t="s">
        <v>977</v>
      </c>
      <c r="G17311" s="14" t="n">
        <v>9.5</v>
      </c>
      <c r="H17311" s="14" t="n">
        <v>7.98</v>
      </c>
      <c r="I17311" s="14" t="n">
        <v>9.5</v>
      </c>
      <c r="J17311" s="23" t="n">
        <f aca="false">IF(AND(E17311="Priority",ISNUMBER('Cost model'!N632)),'Cost model'!N632,'Cost model'!M632)</f>
        <v>9.5</v>
      </c>
      <c r="K17311" s="14" t="n">
        <f aca="false">J17311-H17311</f>
        <v>1.52</v>
      </c>
      <c r="L17311" s="14" t="n">
        <f aca="false">G17311-H17311</f>
        <v>1.52</v>
      </c>
    </row>
    <row r="17312" customFormat="false" ht="15" hidden="false" customHeight="false" outlineLevel="0" collapsed="false">
      <c r="A17312" s="2" t="s">
        <v>174</v>
      </c>
      <c r="B17312" s="2" t="s">
        <v>124</v>
      </c>
      <c r="C17312" s="2" t="s">
        <v>47</v>
      </c>
      <c r="D17312" s="2" t="s">
        <v>10</v>
      </c>
      <c r="E17312" s="2" t="s">
        <v>74</v>
      </c>
      <c r="F17312" s="2" t="s">
        <v>976</v>
      </c>
      <c r="G17312" s="14" t="n">
        <v>9.5</v>
      </c>
      <c r="H17312" s="14" t="n">
        <v>10.47</v>
      </c>
      <c r="I17312" s="14" t="n">
        <v>9.5</v>
      </c>
      <c r="J17312" s="23" t="n">
        <f aca="false">IF(AND(E17312="Priority",ISNUMBER('Cost model'!N107)),'Cost model'!N107,'Cost model'!M107)</f>
        <v>12.5</v>
      </c>
      <c r="K17312" s="14" t="n">
        <f aca="false">J17312-H17312</f>
        <v>2.03</v>
      </c>
      <c r="L17312" s="14" t="n">
        <f aca="false">G17312-H17312</f>
        <v>-0.970000000000001</v>
      </c>
    </row>
    <row r="17313" customFormat="false" ht="15" hidden="false" customHeight="false" outlineLevel="0" collapsed="false">
      <c r="A17313" s="2" t="s">
        <v>174</v>
      </c>
      <c r="B17313" s="2" t="s">
        <v>205</v>
      </c>
      <c r="C17313" s="2" t="s">
        <v>48</v>
      </c>
      <c r="D17313" s="2" t="s">
        <v>10</v>
      </c>
      <c r="E17313" s="2" t="s">
        <v>74</v>
      </c>
      <c r="F17313" s="2" t="s">
        <v>976</v>
      </c>
      <c r="G17313" s="14" t="n">
        <v>12.5</v>
      </c>
      <c r="H17313" s="14" t="n">
        <v>17.03</v>
      </c>
      <c r="I17313" s="14" t="n">
        <v>19.5</v>
      </c>
      <c r="J17313" s="23" t="n">
        <f aca="false">IF(AND(E17313="Priority",ISNUMBER('Cost model'!N183)),'Cost model'!N183,'Cost model'!M183)</f>
        <v>17.5</v>
      </c>
      <c r="K17313" s="14" t="n">
        <f aca="false">J17313-H17313</f>
        <v>0.469999999999999</v>
      </c>
      <c r="L17313" s="14" t="n">
        <f aca="false">G17313-H17313</f>
        <v>-4.53</v>
      </c>
    </row>
    <row r="17314" customFormat="false" ht="15" hidden="false" customHeight="false" outlineLevel="0" collapsed="false">
      <c r="A17314" s="2" t="s">
        <v>158</v>
      </c>
      <c r="B17314" s="2" t="s">
        <v>142</v>
      </c>
      <c r="C17314" s="2" t="s">
        <v>47</v>
      </c>
      <c r="D17314" s="2" t="s">
        <v>15</v>
      </c>
      <c r="E17314" s="2" t="s">
        <v>74</v>
      </c>
      <c r="F17314" s="2" t="s">
        <v>976</v>
      </c>
      <c r="G17314" s="14" t="n">
        <v>45</v>
      </c>
      <c r="H17314" s="14" t="n">
        <v>165.98</v>
      </c>
      <c r="I17314" s="14" t="n">
        <v>250</v>
      </c>
      <c r="J17314" s="23" t="n">
        <f aca="false">IF(AND(E17314="Priority",ISNUMBER('Cost model'!N449)),'Cost model'!N449,'Cost model'!M449)</f>
        <v>160</v>
      </c>
      <c r="K17314" s="14" t="n">
        <f aca="false">J17314-H17314</f>
        <v>-5.97999999999999</v>
      </c>
      <c r="L17314" s="14" t="n">
        <f aca="false">G17314-H17314</f>
        <v>-120.98</v>
      </c>
    </row>
    <row r="17315" customFormat="false" ht="15" hidden="false" customHeight="false" outlineLevel="0" collapsed="false">
      <c r="A17315" s="2" t="s">
        <v>174</v>
      </c>
      <c r="B17315" s="2" t="s">
        <v>174</v>
      </c>
      <c r="C17315" s="2" t="s">
        <v>48</v>
      </c>
      <c r="D17315" s="2" t="s">
        <v>12</v>
      </c>
      <c r="E17315" s="2" t="s">
        <v>74</v>
      </c>
      <c r="F17315" s="2" t="s">
        <v>977</v>
      </c>
      <c r="G17315" s="14" t="n">
        <v>12.5</v>
      </c>
      <c r="H17315" s="14" t="n">
        <v>12.96</v>
      </c>
      <c r="I17315" s="14" t="n">
        <v>12.5</v>
      </c>
      <c r="J17315" s="23" t="n">
        <f aca="false">IF(AND(E17315="Priority",ISNUMBER('Cost model'!N171)),'Cost model'!N171,'Cost model'!M171)</f>
        <v>40</v>
      </c>
      <c r="K17315" s="14" t="n">
        <f aca="false">J17315-H17315</f>
        <v>27.04</v>
      </c>
      <c r="L17315" s="14" t="n">
        <f aca="false">G17315-H17315</f>
        <v>-0.460000000000001</v>
      </c>
    </row>
    <row r="17316" customFormat="false" ht="15" hidden="false" customHeight="false" outlineLevel="0" collapsed="false">
      <c r="A17316" s="2" t="s">
        <v>142</v>
      </c>
      <c r="B17316" s="2" t="s">
        <v>142</v>
      </c>
      <c r="C17316" s="2" t="s">
        <v>48</v>
      </c>
      <c r="D17316" s="2" t="s">
        <v>12</v>
      </c>
      <c r="E17316" s="2" t="s">
        <v>74</v>
      </c>
      <c r="F17316" s="2" t="s">
        <v>977</v>
      </c>
      <c r="G17316" s="14" t="n">
        <v>12.5</v>
      </c>
      <c r="H17316" s="14" t="n">
        <v>44.2</v>
      </c>
      <c r="I17316" s="14" t="n">
        <v>12.5</v>
      </c>
      <c r="J17316" s="23" t="n">
        <f aca="false">IF(AND(E17316="Priority",ISNUMBER('Cost model'!N636)),'Cost model'!N636,'Cost model'!M636)</f>
        <v>40</v>
      </c>
      <c r="K17316" s="14" t="n">
        <f aca="false">J17316-H17316</f>
        <v>-4.2</v>
      </c>
      <c r="L17316" s="14" t="n">
        <f aca="false">G17316-H17316</f>
        <v>-31.7</v>
      </c>
    </row>
    <row r="17317" customFormat="false" ht="15" hidden="false" customHeight="false" outlineLevel="0" collapsed="false">
      <c r="A17317" s="2" t="s">
        <v>158</v>
      </c>
      <c r="B17317" s="2" t="s">
        <v>158</v>
      </c>
      <c r="C17317" s="2" t="s">
        <v>47</v>
      </c>
      <c r="D17317" s="2" t="s">
        <v>12</v>
      </c>
      <c r="E17317" s="2" t="s">
        <v>74</v>
      </c>
      <c r="F17317" s="2" t="s">
        <v>977</v>
      </c>
      <c r="G17317" s="14" t="n">
        <v>9.5</v>
      </c>
      <c r="H17317" s="14" t="n">
        <v>14.71</v>
      </c>
      <c r="I17317" s="14" t="n">
        <v>9.5</v>
      </c>
      <c r="J17317" s="23" t="n">
        <f aca="false">IF(AND(E17317="Priority",ISNUMBER('Cost model'!N425)),'Cost model'!N425,'Cost model'!M425)</f>
        <v>14.5</v>
      </c>
      <c r="K17317" s="14" t="n">
        <f aca="false">J17317-H17317</f>
        <v>-0.210000000000001</v>
      </c>
      <c r="L17317" s="14" t="n">
        <f aca="false">G17317-H17317</f>
        <v>-5.21</v>
      </c>
    </row>
    <row r="17318" customFormat="false" ht="15" hidden="false" customHeight="false" outlineLevel="0" collapsed="false">
      <c r="A17318" s="2" t="s">
        <v>174</v>
      </c>
      <c r="B17318" s="2" t="s">
        <v>174</v>
      </c>
      <c r="C17318" s="2" t="s">
        <v>48</v>
      </c>
      <c r="D17318" s="2" t="s">
        <v>13</v>
      </c>
      <c r="E17318" s="2" t="s">
        <v>74</v>
      </c>
      <c r="F17318" s="2" t="s">
        <v>977</v>
      </c>
      <c r="G17318" s="14" t="n">
        <v>24.5</v>
      </c>
      <c r="H17318" s="14" t="n">
        <v>63.84</v>
      </c>
      <c r="I17318" s="14" t="n">
        <v>24.5</v>
      </c>
      <c r="J17318" s="23" t="n">
        <f aca="false">IF(AND(E17318="Priority",ISNUMBER('Cost model'!N174)),'Cost model'!N174,'Cost model'!M174)</f>
        <v>70</v>
      </c>
      <c r="K17318" s="14" t="n">
        <f aca="false">J17318-H17318</f>
        <v>6.16</v>
      </c>
      <c r="L17318" s="14" t="n">
        <f aca="false">G17318-H17318</f>
        <v>-39.34</v>
      </c>
    </row>
    <row r="17319" customFormat="false" ht="15" hidden="false" customHeight="false" outlineLevel="0" collapsed="false">
      <c r="A17319" s="2" t="s">
        <v>142</v>
      </c>
      <c r="B17319" s="2" t="s">
        <v>142</v>
      </c>
      <c r="C17319" s="2" t="s">
        <v>47</v>
      </c>
      <c r="D17319" s="2" t="s">
        <v>12</v>
      </c>
      <c r="E17319" s="2" t="s">
        <v>74</v>
      </c>
      <c r="F17319" s="2" t="s">
        <v>977</v>
      </c>
      <c r="G17319" s="14" t="n">
        <v>9.5</v>
      </c>
      <c r="H17319" s="14" t="n">
        <v>56.33</v>
      </c>
      <c r="I17319" s="14" t="n">
        <v>9.5</v>
      </c>
      <c r="J17319" s="23" t="n">
        <f aca="false">IF(AND(E17319="Priority",ISNUMBER('Cost model'!N635)),'Cost model'!N635,'Cost model'!M635)</f>
        <v>30.5</v>
      </c>
      <c r="K17319" s="14" t="n">
        <f aca="false">J17319-H17319</f>
        <v>-25.83</v>
      </c>
      <c r="L17319" s="14" t="n">
        <f aca="false">G17319-H17319</f>
        <v>-46.83</v>
      </c>
    </row>
    <row r="17320" customFormat="false" ht="15" hidden="false" customHeight="false" outlineLevel="0" collapsed="false">
      <c r="A17320" s="2" t="s">
        <v>124</v>
      </c>
      <c r="B17320" s="2" t="s">
        <v>124</v>
      </c>
      <c r="C17320" s="2" t="s">
        <v>47</v>
      </c>
      <c r="D17320" s="2" t="s">
        <v>12</v>
      </c>
      <c r="E17320" s="2" t="s">
        <v>74</v>
      </c>
      <c r="F17320" s="2" t="s">
        <v>977</v>
      </c>
      <c r="G17320" s="14" t="n">
        <v>9.5</v>
      </c>
      <c r="H17320" s="14" t="n">
        <v>39.1</v>
      </c>
      <c r="I17320" s="14" t="n">
        <v>9.5</v>
      </c>
      <c r="J17320" s="23" t="n">
        <f aca="false">IF(AND(E17320="Priority",ISNUMBER('Cost model'!N320)),'Cost model'!N320,'Cost model'!M320)</f>
        <v>24.5</v>
      </c>
      <c r="K17320" s="14" t="n">
        <f aca="false">J17320-H17320</f>
        <v>-14.6</v>
      </c>
      <c r="L17320" s="14" t="n">
        <f aca="false">G17320-H17320</f>
        <v>-29.6</v>
      </c>
    </row>
    <row r="17321" customFormat="false" ht="15" hidden="false" customHeight="false" outlineLevel="0" collapsed="false">
      <c r="A17321" s="2" t="s">
        <v>174</v>
      </c>
      <c r="B17321" s="2" t="s">
        <v>124</v>
      </c>
      <c r="C17321" s="2" t="s">
        <v>48</v>
      </c>
      <c r="D17321" s="2" t="s">
        <v>10</v>
      </c>
      <c r="E17321" s="2" t="s">
        <v>74</v>
      </c>
      <c r="F17321" s="2" t="s">
        <v>976</v>
      </c>
      <c r="G17321" s="14" t="n">
        <v>12.5</v>
      </c>
      <c r="H17321" s="14" t="n">
        <v>17.03</v>
      </c>
      <c r="I17321" s="14" t="n">
        <v>12.5</v>
      </c>
      <c r="J17321" s="23" t="n">
        <f aca="false">IF(AND(E17321="Priority",ISNUMBER('Cost model'!N108)),'Cost model'!N108,'Cost model'!M108)</f>
        <v>15.5</v>
      </c>
      <c r="K17321" s="14" t="n">
        <f aca="false">J17321-H17321</f>
        <v>-1.53</v>
      </c>
      <c r="L17321" s="14" t="n">
        <f aca="false">G17321-H17321</f>
        <v>-4.53</v>
      </c>
    </row>
    <row r="17322" customFormat="false" ht="15" hidden="false" customHeight="false" outlineLevel="0" collapsed="false">
      <c r="A17322" s="2" t="s">
        <v>124</v>
      </c>
      <c r="B17322" s="2" t="s">
        <v>124</v>
      </c>
      <c r="C17322" s="2" t="s">
        <v>48</v>
      </c>
      <c r="D17322" s="2" t="s">
        <v>10</v>
      </c>
      <c r="E17322" s="2" t="s">
        <v>74</v>
      </c>
      <c r="F17322" s="2" t="s">
        <v>977</v>
      </c>
      <c r="G17322" s="14" t="n">
        <v>12.5</v>
      </c>
      <c r="H17322" s="14" t="n">
        <v>12.33</v>
      </c>
      <c r="I17322" s="14" t="n">
        <v>12.5</v>
      </c>
      <c r="J17322" s="23" t="n">
        <f aca="false">IF(AND(E17322="Priority",ISNUMBER('Cost model'!N318)),'Cost model'!N318,'Cost model'!M318)</f>
        <v>14.5</v>
      </c>
      <c r="K17322" s="14" t="n">
        <f aca="false">J17322-H17322</f>
        <v>2.17</v>
      </c>
      <c r="L17322" s="14" t="n">
        <f aca="false">G17322-H17322</f>
        <v>0.17</v>
      </c>
    </row>
    <row r="17323" customFormat="false" ht="15" hidden="false" customHeight="false" outlineLevel="0" collapsed="false">
      <c r="A17323" s="2" t="s">
        <v>221</v>
      </c>
      <c r="B17323" s="2" t="s">
        <v>124</v>
      </c>
      <c r="C17323" s="2" t="s">
        <v>47</v>
      </c>
      <c r="D17323" s="2" t="s">
        <v>14</v>
      </c>
      <c r="E17323" s="2" t="s">
        <v>74</v>
      </c>
      <c r="F17323" s="2" t="s">
        <v>976</v>
      </c>
      <c r="G17323" s="14" t="n">
        <v>25</v>
      </c>
      <c r="H17323" s="14" t="n">
        <v>106.04</v>
      </c>
      <c r="I17323" s="14" t="n">
        <v>99</v>
      </c>
      <c r="J17323" s="23" t="n">
        <f aca="false">IF(AND(E17323="Priority",ISNUMBER('Cost model'!N806)),'Cost model'!N806,'Cost model'!M806)</f>
        <v>155</v>
      </c>
      <c r="K17323" s="14" t="n">
        <f aca="false">J17323-H17323</f>
        <v>48.96</v>
      </c>
      <c r="L17323" s="14" t="n">
        <f aca="false">G17323-H17323</f>
        <v>-81.04</v>
      </c>
    </row>
    <row r="17324" customFormat="false" ht="15" hidden="false" customHeight="false" outlineLevel="0" collapsed="false">
      <c r="A17324" s="2" t="s">
        <v>221</v>
      </c>
      <c r="B17324" s="2" t="s">
        <v>221</v>
      </c>
      <c r="C17324" s="2" t="s">
        <v>49</v>
      </c>
      <c r="D17324" s="2" t="s">
        <v>10</v>
      </c>
      <c r="E17324" s="2" t="s">
        <v>74</v>
      </c>
      <c r="F17324" s="2" t="s">
        <v>977</v>
      </c>
      <c r="G17324" s="14" t="n">
        <v>17.5</v>
      </c>
      <c r="H17324" s="14" t="n">
        <v>22.99</v>
      </c>
      <c r="I17324" s="14" t="n">
        <v>17.5</v>
      </c>
      <c r="J17324" s="23" t="n">
        <f aca="false">IF(AND(E17324="Priority",ISNUMBER('Cost model'!N739)),'Cost model'!N739,'Cost model'!M739)</f>
        <v>17.5</v>
      </c>
      <c r="K17324" s="14" t="n">
        <f aca="false">J17324-H17324</f>
        <v>-5.49</v>
      </c>
      <c r="L17324" s="14" t="n">
        <f aca="false">G17324-H17324</f>
        <v>-5.49</v>
      </c>
    </row>
    <row r="17325" customFormat="false" ht="15" hidden="false" customHeight="false" outlineLevel="0" collapsed="false">
      <c r="A17325" s="2" t="s">
        <v>124</v>
      </c>
      <c r="B17325" s="2" t="s">
        <v>124</v>
      </c>
      <c r="C17325" s="2" t="s">
        <v>47</v>
      </c>
      <c r="D17325" s="2" t="s">
        <v>12</v>
      </c>
      <c r="E17325" s="2" t="s">
        <v>74</v>
      </c>
      <c r="F17325" s="2" t="s">
        <v>977</v>
      </c>
      <c r="G17325" s="14" t="n">
        <v>9.5</v>
      </c>
      <c r="H17325" s="14" t="n">
        <v>29.49</v>
      </c>
      <c r="I17325" s="14" t="n">
        <v>9.5</v>
      </c>
      <c r="J17325" s="23" t="n">
        <f aca="false">IF(AND(E17325="Priority",ISNUMBER('Cost model'!N320)),'Cost model'!N320,'Cost model'!M320)</f>
        <v>24.5</v>
      </c>
      <c r="K17325" s="14" t="n">
        <f aca="false">J17325-H17325</f>
        <v>-4.99</v>
      </c>
      <c r="L17325" s="14" t="n">
        <f aca="false">G17325-H17325</f>
        <v>-19.99</v>
      </c>
    </row>
    <row r="17326" customFormat="false" ht="15" hidden="false" customHeight="false" outlineLevel="0" collapsed="false">
      <c r="A17326" s="2" t="s">
        <v>123</v>
      </c>
      <c r="B17326" s="2" t="s">
        <v>123</v>
      </c>
      <c r="C17326" s="2" t="s">
        <v>47</v>
      </c>
      <c r="D17326" s="2" t="s">
        <v>12</v>
      </c>
      <c r="E17326" s="2" t="s">
        <v>83</v>
      </c>
      <c r="F17326" s="2" t="s">
        <v>977</v>
      </c>
      <c r="G17326" s="14" t="n">
        <v>19.5</v>
      </c>
      <c r="H17326" s="14" t="n">
        <v>12.2</v>
      </c>
      <c r="I17326" s="14" t="n">
        <v>19.5</v>
      </c>
      <c r="J17326" s="23" t="n">
        <f aca="false">IF(AND(E17326="Priority",ISNUMBER('Cost model'!N65)),'Cost model'!N65,'Cost model'!M65)</f>
        <v>45</v>
      </c>
      <c r="K17326" s="14" t="n">
        <f aca="false">J17326-H17326</f>
        <v>32.8</v>
      </c>
      <c r="L17326" s="14" t="n">
        <f aca="false">G17326-H17326</f>
        <v>7.3</v>
      </c>
    </row>
    <row r="17327" customFormat="false" ht="15" hidden="false" customHeight="false" outlineLevel="0" collapsed="false">
      <c r="A17327" s="2" t="s">
        <v>221</v>
      </c>
      <c r="B17327" s="2" t="s">
        <v>221</v>
      </c>
      <c r="C17327" s="2" t="s">
        <v>49</v>
      </c>
      <c r="D17327" s="2" t="s">
        <v>10</v>
      </c>
      <c r="E17327" s="2" t="s">
        <v>74</v>
      </c>
      <c r="F17327" s="2" t="s">
        <v>977</v>
      </c>
      <c r="G17327" s="14" t="n">
        <v>17.5</v>
      </c>
      <c r="H17327" s="14" t="n">
        <v>11.17</v>
      </c>
      <c r="I17327" s="14" t="n">
        <v>17.5</v>
      </c>
      <c r="J17327" s="23" t="n">
        <f aca="false">IF(AND(E17327="Priority",ISNUMBER('Cost model'!N739)),'Cost model'!N739,'Cost model'!M739)</f>
        <v>17.5</v>
      </c>
      <c r="K17327" s="14" t="n">
        <f aca="false">J17327-H17327</f>
        <v>6.33</v>
      </c>
      <c r="L17327" s="14" t="n">
        <f aca="false">G17327-H17327</f>
        <v>6.33</v>
      </c>
    </row>
    <row r="17328" customFormat="false" ht="15" hidden="false" customHeight="false" outlineLevel="0" collapsed="false">
      <c r="A17328" s="2" t="s">
        <v>124</v>
      </c>
      <c r="B17328" s="2" t="s">
        <v>142</v>
      </c>
      <c r="C17328" s="2" t="s">
        <v>48</v>
      </c>
      <c r="D17328" s="2" t="s">
        <v>14</v>
      </c>
      <c r="E17328" s="2" t="s">
        <v>74</v>
      </c>
      <c r="F17328" s="2" t="s">
        <v>976</v>
      </c>
      <c r="G17328" s="14" t="n">
        <v>45</v>
      </c>
      <c r="H17328" s="14" t="n">
        <v>99.29</v>
      </c>
      <c r="I17328" s="14" t="n">
        <v>125</v>
      </c>
      <c r="J17328" s="23" t="n">
        <f aca="false">IF(AND(E17328="Priority",ISNUMBER('Cost model'!N342)),'Cost model'!N342,'Cost model'!M342)</f>
        <v>155</v>
      </c>
      <c r="K17328" s="14" t="n">
        <f aca="false">J17328-H17328</f>
        <v>55.71</v>
      </c>
      <c r="L17328" s="14" t="n">
        <f aca="false">G17328-H17328</f>
        <v>-54.29</v>
      </c>
    </row>
    <row r="17329" customFormat="false" ht="15" hidden="false" customHeight="false" outlineLevel="0" collapsed="false">
      <c r="A17329" s="2" t="s">
        <v>174</v>
      </c>
      <c r="B17329" s="2" t="s">
        <v>174</v>
      </c>
      <c r="C17329" s="2" t="s">
        <v>49</v>
      </c>
      <c r="D17329" s="2" t="s">
        <v>14</v>
      </c>
      <c r="E17329" s="2" t="s">
        <v>74</v>
      </c>
      <c r="F17329" s="2" t="s">
        <v>977</v>
      </c>
      <c r="G17329" s="14" t="n">
        <v>85</v>
      </c>
      <c r="H17329" s="14" t="n">
        <v>62.18</v>
      </c>
      <c r="I17329" s="14" t="n">
        <v>85</v>
      </c>
      <c r="J17329" s="23" t="n">
        <f aca="false">IF(AND(E17329="Priority",ISNUMBER('Cost model'!N178)),'Cost model'!N178,'Cost model'!M178)</f>
        <v>145</v>
      </c>
      <c r="K17329" s="14" t="n">
        <f aca="false">J17329-H17329</f>
        <v>82.82</v>
      </c>
      <c r="L17329" s="14" t="n">
        <f aca="false">G17329-H17329</f>
        <v>22.82</v>
      </c>
    </row>
    <row r="17330" customFormat="false" ht="15" hidden="false" customHeight="false" outlineLevel="0" collapsed="false">
      <c r="A17330" s="2" t="s">
        <v>174</v>
      </c>
      <c r="B17330" s="2" t="s">
        <v>174</v>
      </c>
      <c r="C17330" s="2" t="s">
        <v>49</v>
      </c>
      <c r="D17330" s="2" t="s">
        <v>12</v>
      </c>
      <c r="E17330" s="2" t="s">
        <v>74</v>
      </c>
      <c r="F17330" s="2" t="s">
        <v>977</v>
      </c>
      <c r="G17330" s="14" t="n">
        <v>19.5</v>
      </c>
      <c r="H17330" s="14" t="n">
        <v>50.18</v>
      </c>
      <c r="I17330" s="14" t="n">
        <v>19.5</v>
      </c>
      <c r="J17330" s="23" t="n">
        <f aca="false">IF(AND(E17330="Priority",ISNUMBER('Cost model'!N172)),'Cost model'!N172,'Cost model'!M172)</f>
        <v>45</v>
      </c>
      <c r="K17330" s="14" t="n">
        <f aca="false">J17330-H17330</f>
        <v>-5.18</v>
      </c>
      <c r="L17330" s="14" t="n">
        <f aca="false">G17330-H17330</f>
        <v>-30.68</v>
      </c>
    </row>
    <row r="17331" customFormat="false" ht="15" hidden="false" customHeight="false" outlineLevel="0" collapsed="false">
      <c r="A17331" s="2" t="s">
        <v>174</v>
      </c>
      <c r="B17331" s="2" t="s">
        <v>174</v>
      </c>
      <c r="C17331" s="2" t="s">
        <v>47</v>
      </c>
      <c r="D17331" s="2" t="s">
        <v>10</v>
      </c>
      <c r="E17331" s="2" t="s">
        <v>74</v>
      </c>
      <c r="F17331" s="2" t="s">
        <v>977</v>
      </c>
      <c r="G17331" s="14" t="n">
        <v>9.5</v>
      </c>
      <c r="H17331" s="14" t="n">
        <v>7.3</v>
      </c>
      <c r="I17331" s="14" t="n">
        <v>9.5</v>
      </c>
      <c r="J17331" s="23" t="n">
        <f aca="false">IF(AND(E17331="Priority",ISNUMBER('Cost model'!N167)),'Cost model'!N167,'Cost model'!M167)</f>
        <v>8.5</v>
      </c>
      <c r="K17331" s="14" t="n">
        <f aca="false">J17331-H17331</f>
        <v>1.2</v>
      </c>
      <c r="L17331" s="14" t="n">
        <f aca="false">G17331-H17331</f>
        <v>2.2</v>
      </c>
    </row>
    <row r="17332" customFormat="false" ht="15" hidden="false" customHeight="false" outlineLevel="0" collapsed="false">
      <c r="A17332" s="2" t="s">
        <v>124</v>
      </c>
      <c r="B17332" s="2" t="s">
        <v>174</v>
      </c>
      <c r="C17332" s="2" t="s">
        <v>48</v>
      </c>
      <c r="D17332" s="2" t="s">
        <v>10</v>
      </c>
      <c r="E17332" s="2" t="s">
        <v>74</v>
      </c>
      <c r="F17332" s="2" t="s">
        <v>976</v>
      </c>
      <c r="G17332" s="14" t="n">
        <v>12.5</v>
      </c>
      <c r="H17332" s="14" t="n">
        <v>15.16</v>
      </c>
      <c r="I17332" s="14" t="n">
        <v>14.5</v>
      </c>
      <c r="J17332" s="23" t="n">
        <f aca="false">IF(AND(E17332="Priority",ISNUMBER('Cost model'!N363)),'Cost model'!N363,'Cost model'!M363)</f>
        <v>15.5</v>
      </c>
      <c r="K17332" s="14" t="n">
        <f aca="false">J17332-H17332</f>
        <v>0.34</v>
      </c>
      <c r="L17332" s="14" t="n">
        <f aca="false">G17332-H17332</f>
        <v>-2.66</v>
      </c>
    </row>
    <row r="17333" customFormat="false" ht="15" hidden="false" customHeight="false" outlineLevel="0" collapsed="false">
      <c r="A17333" s="2" t="s">
        <v>124</v>
      </c>
      <c r="B17333" s="2" t="s">
        <v>142</v>
      </c>
      <c r="C17333" s="2" t="s">
        <v>48</v>
      </c>
      <c r="D17333" s="2" t="s">
        <v>12</v>
      </c>
      <c r="E17333" s="2" t="s">
        <v>74</v>
      </c>
      <c r="F17333" s="2" t="s">
        <v>976</v>
      </c>
      <c r="G17333" s="14" t="n">
        <v>12.5</v>
      </c>
      <c r="H17333" s="14" t="n">
        <v>17.04</v>
      </c>
      <c r="I17333" s="14" t="n">
        <v>19.5</v>
      </c>
      <c r="J17333" s="23" t="n">
        <f aca="false">IF(AND(E17333="Priority",ISNUMBER('Cost model'!N336)),'Cost model'!N336,'Cost model'!M336)</f>
        <v>50</v>
      </c>
      <c r="K17333" s="14" t="n">
        <f aca="false">J17333-H17333</f>
        <v>32.96</v>
      </c>
      <c r="L17333" s="14" t="n">
        <f aca="false">G17333-H17333</f>
        <v>-4.54</v>
      </c>
    </row>
    <row r="17334" customFormat="false" ht="15" hidden="false" customHeight="false" outlineLevel="0" collapsed="false">
      <c r="A17334" s="2" t="s">
        <v>124</v>
      </c>
      <c r="B17334" s="2" t="s">
        <v>124</v>
      </c>
      <c r="C17334" s="2" t="s">
        <v>47</v>
      </c>
      <c r="D17334" s="2" t="s">
        <v>10</v>
      </c>
      <c r="E17334" s="2" t="s">
        <v>74</v>
      </c>
      <c r="F17334" s="2" t="s">
        <v>977</v>
      </c>
      <c r="G17334" s="14" t="n">
        <v>9.5</v>
      </c>
      <c r="H17334" s="14" t="n">
        <v>8.16</v>
      </c>
      <c r="I17334" s="14" t="n">
        <v>9.5</v>
      </c>
      <c r="J17334" s="23" t="n">
        <f aca="false">IF(AND(E17334="Priority",ISNUMBER('Cost model'!N317)),'Cost model'!N317,'Cost model'!M317)</f>
        <v>10.5</v>
      </c>
      <c r="K17334" s="14" t="n">
        <f aca="false">J17334-H17334</f>
        <v>2.34</v>
      </c>
      <c r="L17334" s="14" t="n">
        <f aca="false">G17334-H17334</f>
        <v>1.34</v>
      </c>
    </row>
    <row r="17335" customFormat="false" ht="15" hidden="false" customHeight="false" outlineLevel="0" collapsed="false">
      <c r="A17335" s="2" t="s">
        <v>174</v>
      </c>
      <c r="B17335" s="2" t="s">
        <v>124</v>
      </c>
      <c r="C17335" s="2" t="s">
        <v>48</v>
      </c>
      <c r="D17335" s="2" t="s">
        <v>10</v>
      </c>
      <c r="E17335" s="2" t="s">
        <v>74</v>
      </c>
      <c r="F17335" s="2" t="s">
        <v>976</v>
      </c>
      <c r="G17335" s="14" t="n">
        <v>12.5</v>
      </c>
      <c r="H17335" s="14" t="n">
        <v>21.86</v>
      </c>
      <c r="I17335" s="14" t="n">
        <v>12.5</v>
      </c>
      <c r="J17335" s="23" t="n">
        <f aca="false">IF(AND(E17335="Priority",ISNUMBER('Cost model'!N108)),'Cost model'!N108,'Cost model'!M108)</f>
        <v>15.5</v>
      </c>
      <c r="K17335" s="14" t="n">
        <f aca="false">J17335-H17335</f>
        <v>-6.36</v>
      </c>
      <c r="L17335" s="14" t="n">
        <f aca="false">G17335-H17335</f>
        <v>-9.36</v>
      </c>
    </row>
    <row r="17336" customFormat="false" ht="15" hidden="false" customHeight="false" outlineLevel="0" collapsed="false">
      <c r="A17336" s="2" t="s">
        <v>124</v>
      </c>
      <c r="B17336" s="2" t="s">
        <v>124</v>
      </c>
      <c r="C17336" s="2" t="s">
        <v>47</v>
      </c>
      <c r="D17336" s="2" t="s">
        <v>10</v>
      </c>
      <c r="E17336" s="2" t="s">
        <v>74</v>
      </c>
      <c r="F17336" s="2" t="s">
        <v>977</v>
      </c>
      <c r="G17336" s="14" t="n">
        <v>9.5</v>
      </c>
      <c r="H17336" s="14" t="n">
        <v>8.16</v>
      </c>
      <c r="I17336" s="14" t="n">
        <v>9.5</v>
      </c>
      <c r="J17336" s="23" t="n">
        <f aca="false">IF(AND(E17336="Priority",ISNUMBER('Cost model'!N317)),'Cost model'!N317,'Cost model'!M317)</f>
        <v>10.5</v>
      </c>
      <c r="K17336" s="14" t="n">
        <f aca="false">J17336-H17336</f>
        <v>2.34</v>
      </c>
      <c r="L17336" s="14" t="n">
        <f aca="false">G17336-H17336</f>
        <v>1.34</v>
      </c>
    </row>
    <row r="17337" customFormat="false" ht="15" hidden="false" customHeight="false" outlineLevel="0" collapsed="false">
      <c r="A17337" s="2" t="s">
        <v>124</v>
      </c>
      <c r="B17337" s="2" t="s">
        <v>174</v>
      </c>
      <c r="C17337" s="2" t="s">
        <v>47</v>
      </c>
      <c r="D17337" s="2" t="s">
        <v>12</v>
      </c>
      <c r="E17337" s="2" t="s">
        <v>74</v>
      </c>
      <c r="F17337" s="2" t="s">
        <v>976</v>
      </c>
      <c r="G17337" s="14" t="n">
        <v>19.5</v>
      </c>
      <c r="H17337" s="14" t="n">
        <v>9.93</v>
      </c>
      <c r="I17337" s="14" t="n">
        <v>19.5</v>
      </c>
      <c r="J17337" s="23" t="n">
        <f aca="false">IF(AND(E17337="Priority",ISNUMBER('Cost model'!N365)),'Cost model'!N365,'Cost model'!M365)</f>
        <v>45</v>
      </c>
      <c r="K17337" s="14" t="n">
        <f aca="false">J17337-H17337</f>
        <v>35.07</v>
      </c>
      <c r="L17337" s="14" t="n">
        <f aca="false">G17337-H17337</f>
        <v>9.57</v>
      </c>
    </row>
    <row r="17338" customFormat="false" ht="15" hidden="false" customHeight="false" outlineLevel="0" collapsed="false">
      <c r="A17338" s="2" t="s">
        <v>142</v>
      </c>
      <c r="B17338" s="2" t="s">
        <v>142</v>
      </c>
      <c r="C17338" s="2" t="s">
        <v>47</v>
      </c>
      <c r="D17338" s="2" t="s">
        <v>13</v>
      </c>
      <c r="E17338" s="2" t="s">
        <v>74</v>
      </c>
      <c r="F17338" s="2" t="s">
        <v>977</v>
      </c>
      <c r="G17338" s="14" t="n">
        <v>19</v>
      </c>
      <c r="H17338" s="14" t="n">
        <v>55.1</v>
      </c>
      <c r="I17338" s="14" t="n">
        <v>19</v>
      </c>
      <c r="J17338" s="23" t="n">
        <f aca="false">IF(AND(E17338="Priority",ISNUMBER('Cost model'!N638)),'Cost model'!N638,'Cost model'!M638)</f>
        <v>50</v>
      </c>
      <c r="K17338" s="14" t="n">
        <f aca="false">J17338-H17338</f>
        <v>-5.1</v>
      </c>
      <c r="L17338" s="14" t="n">
        <f aca="false">G17338-H17338</f>
        <v>-36.1</v>
      </c>
    </row>
    <row r="17339" customFormat="false" ht="15" hidden="false" customHeight="false" outlineLevel="0" collapsed="false">
      <c r="A17339" s="2" t="s">
        <v>174</v>
      </c>
      <c r="B17339" s="2" t="s">
        <v>174</v>
      </c>
      <c r="C17339" s="2" t="s">
        <v>48</v>
      </c>
      <c r="D17339" s="2" t="s">
        <v>10</v>
      </c>
      <c r="E17339" s="2" t="s">
        <v>74</v>
      </c>
      <c r="F17339" s="2" t="s">
        <v>977</v>
      </c>
      <c r="G17339" s="14" t="n">
        <v>12.5</v>
      </c>
      <c r="H17339" s="14" t="n">
        <v>12.96</v>
      </c>
      <c r="I17339" s="14" t="n">
        <v>12.5</v>
      </c>
      <c r="J17339" s="23" t="n">
        <f aca="false">IF(AND(E17339="Priority",ISNUMBER('Cost model'!N168)),'Cost model'!N168,'Cost model'!M168)</f>
        <v>13.5</v>
      </c>
      <c r="K17339" s="14" t="n">
        <f aca="false">J17339-H17339</f>
        <v>0.539999999999999</v>
      </c>
      <c r="L17339" s="14" t="n">
        <f aca="false">G17339-H17339</f>
        <v>-0.460000000000001</v>
      </c>
    </row>
    <row r="17340" customFormat="false" ht="15" hidden="false" customHeight="false" outlineLevel="0" collapsed="false">
      <c r="A17340" s="2" t="s">
        <v>174</v>
      </c>
      <c r="B17340" s="2" t="s">
        <v>174</v>
      </c>
      <c r="C17340" s="2" t="s">
        <v>49</v>
      </c>
      <c r="D17340" s="2" t="s">
        <v>12</v>
      </c>
      <c r="E17340" s="2" t="s">
        <v>74</v>
      </c>
      <c r="F17340" s="2" t="s">
        <v>977</v>
      </c>
      <c r="G17340" s="14" t="n">
        <v>19.5</v>
      </c>
      <c r="H17340" s="14" t="n">
        <v>33.78</v>
      </c>
      <c r="I17340" s="14" t="n">
        <v>19.5</v>
      </c>
      <c r="J17340" s="23" t="n">
        <f aca="false">IF(AND(E17340="Priority",ISNUMBER('Cost model'!N172)),'Cost model'!N172,'Cost model'!M172)</f>
        <v>45</v>
      </c>
      <c r="K17340" s="14" t="n">
        <f aca="false">J17340-H17340</f>
        <v>11.22</v>
      </c>
      <c r="L17340" s="14" t="n">
        <f aca="false">G17340-H17340</f>
        <v>-14.28</v>
      </c>
    </row>
    <row r="17341" customFormat="false" ht="15" hidden="false" customHeight="false" outlineLevel="0" collapsed="false">
      <c r="A17341" s="2" t="s">
        <v>124</v>
      </c>
      <c r="B17341" s="2" t="s">
        <v>174</v>
      </c>
      <c r="C17341" s="2" t="s">
        <v>48</v>
      </c>
      <c r="D17341" s="2" t="s">
        <v>12</v>
      </c>
      <c r="E17341" s="2" t="s">
        <v>74</v>
      </c>
      <c r="F17341" s="2" t="s">
        <v>976</v>
      </c>
      <c r="G17341" s="14" t="n">
        <v>12.5</v>
      </c>
      <c r="H17341" s="14" t="n">
        <v>89.18</v>
      </c>
      <c r="I17341" s="14" t="n">
        <v>19.5</v>
      </c>
      <c r="J17341" s="23" t="n">
        <f aca="false">IF(AND(E17341="Priority",ISNUMBER('Cost model'!N366)),'Cost model'!N366,'Cost model'!M366)</f>
        <v>55</v>
      </c>
      <c r="K17341" s="14" t="n">
        <f aca="false">J17341-H17341</f>
        <v>-34.18</v>
      </c>
      <c r="L17341" s="14" t="n">
        <f aca="false">G17341-H17341</f>
        <v>-76.68</v>
      </c>
    </row>
    <row r="17342" customFormat="false" ht="15" hidden="false" customHeight="false" outlineLevel="0" collapsed="false">
      <c r="A17342" s="2" t="s">
        <v>174</v>
      </c>
      <c r="B17342" s="2" t="s">
        <v>174</v>
      </c>
      <c r="C17342" s="2" t="s">
        <v>48</v>
      </c>
      <c r="D17342" s="2" t="s">
        <v>10</v>
      </c>
      <c r="E17342" s="2" t="s">
        <v>74</v>
      </c>
      <c r="F17342" s="2" t="s">
        <v>977</v>
      </c>
      <c r="G17342" s="14" t="n">
        <v>12.5</v>
      </c>
      <c r="H17342" s="14" t="n">
        <v>12.2</v>
      </c>
      <c r="I17342" s="14" t="n">
        <v>12.5</v>
      </c>
      <c r="J17342" s="23" t="n">
        <f aca="false">IF(AND(E17342="Priority",ISNUMBER('Cost model'!N168)),'Cost model'!N168,'Cost model'!M168)</f>
        <v>13.5</v>
      </c>
      <c r="K17342" s="14" t="n">
        <f aca="false">J17342-H17342</f>
        <v>1.3</v>
      </c>
      <c r="L17342" s="14" t="n">
        <f aca="false">G17342-H17342</f>
        <v>0.300000000000001</v>
      </c>
    </row>
    <row r="17343" customFormat="false" ht="15" hidden="false" customHeight="false" outlineLevel="0" collapsed="false">
      <c r="A17343" s="2" t="s">
        <v>158</v>
      </c>
      <c r="B17343" s="2" t="s">
        <v>158</v>
      </c>
      <c r="C17343" s="2" t="s">
        <v>49</v>
      </c>
      <c r="D17343" s="2" t="s">
        <v>10</v>
      </c>
      <c r="E17343" s="2" t="s">
        <v>83</v>
      </c>
      <c r="F17343" s="2" t="s">
        <v>977</v>
      </c>
      <c r="G17343" s="14" t="n">
        <v>24.5</v>
      </c>
      <c r="H17343" s="14" t="n">
        <v>22.98</v>
      </c>
      <c r="I17343" s="14" t="n">
        <v>24.5</v>
      </c>
      <c r="J17343" s="23" t="n">
        <f aca="false">IF(AND(E17343="Priority",ISNUMBER('Cost model'!N424)),'Cost model'!N424,'Cost model'!M424)</f>
        <v>22.5</v>
      </c>
      <c r="K17343" s="14" t="n">
        <f aca="false">J17343-H17343</f>
        <v>-0.48</v>
      </c>
      <c r="L17343" s="14" t="n">
        <f aca="false">G17343-H17343</f>
        <v>1.52</v>
      </c>
    </row>
    <row r="17344" customFormat="false" ht="15" hidden="false" customHeight="false" outlineLevel="0" collapsed="false">
      <c r="A17344" s="2" t="s">
        <v>158</v>
      </c>
      <c r="B17344" s="2" t="s">
        <v>158</v>
      </c>
      <c r="C17344" s="2" t="s">
        <v>49</v>
      </c>
      <c r="D17344" s="2" t="s">
        <v>10</v>
      </c>
      <c r="E17344" s="2" t="s">
        <v>74</v>
      </c>
      <c r="F17344" s="2" t="s">
        <v>977</v>
      </c>
      <c r="G17344" s="14" t="n">
        <v>17.5</v>
      </c>
      <c r="H17344" s="14" t="n">
        <v>15.21</v>
      </c>
      <c r="I17344" s="14" t="n">
        <v>17.5</v>
      </c>
      <c r="J17344" s="23" t="n">
        <f aca="false">IF(AND(E17344="Priority",ISNUMBER('Cost model'!N424)),'Cost model'!N424,'Cost model'!M424)</f>
        <v>16.5</v>
      </c>
      <c r="K17344" s="14" t="n">
        <f aca="false">J17344-H17344</f>
        <v>1.29</v>
      </c>
      <c r="L17344" s="14" t="n">
        <f aca="false">G17344-H17344</f>
        <v>2.29</v>
      </c>
    </row>
    <row r="17345" customFormat="false" ht="15" hidden="false" customHeight="false" outlineLevel="0" collapsed="false">
      <c r="A17345" s="2" t="s">
        <v>221</v>
      </c>
      <c r="B17345" s="2" t="s">
        <v>221</v>
      </c>
      <c r="C17345" s="2" t="s">
        <v>47</v>
      </c>
      <c r="D17345" s="2" t="s">
        <v>12</v>
      </c>
      <c r="E17345" s="2" t="s">
        <v>74</v>
      </c>
      <c r="F17345" s="2" t="s">
        <v>977</v>
      </c>
      <c r="G17345" s="14" t="n">
        <v>9.5</v>
      </c>
      <c r="H17345" s="14" t="n">
        <v>34.33</v>
      </c>
      <c r="I17345" s="14" t="n">
        <v>9.5</v>
      </c>
      <c r="J17345" s="23" t="n">
        <f aca="false">IF(AND(E17345="Priority",ISNUMBER('Cost model'!N740)),'Cost model'!N740,'Cost model'!M740)</f>
        <v>22.5</v>
      </c>
      <c r="K17345" s="14" t="n">
        <f aca="false">J17345-H17345</f>
        <v>-11.83</v>
      </c>
      <c r="L17345" s="14" t="n">
        <f aca="false">G17345-H17345</f>
        <v>-24.83</v>
      </c>
    </row>
    <row r="17346" customFormat="false" ht="15" hidden="false" customHeight="false" outlineLevel="0" collapsed="false">
      <c r="A17346" s="2" t="s">
        <v>124</v>
      </c>
      <c r="B17346" s="2" t="s">
        <v>124</v>
      </c>
      <c r="C17346" s="2" t="s">
        <v>47</v>
      </c>
      <c r="D17346" s="2" t="s">
        <v>12</v>
      </c>
      <c r="E17346" s="2" t="s">
        <v>74</v>
      </c>
      <c r="F17346" s="2" t="s">
        <v>977</v>
      </c>
      <c r="G17346" s="14" t="n">
        <v>9.5</v>
      </c>
      <c r="H17346" s="14" t="n">
        <v>46.84</v>
      </c>
      <c r="I17346" s="14" t="n">
        <v>9.5</v>
      </c>
      <c r="J17346" s="23" t="n">
        <f aca="false">IF(AND(E17346="Priority",ISNUMBER('Cost model'!N320)),'Cost model'!N320,'Cost model'!M320)</f>
        <v>24.5</v>
      </c>
      <c r="K17346" s="14" t="n">
        <f aca="false">J17346-H17346</f>
        <v>-22.34</v>
      </c>
      <c r="L17346" s="14" t="n">
        <f aca="false">G17346-H17346</f>
        <v>-37.34</v>
      </c>
    </row>
    <row r="17347" customFormat="false" ht="15" hidden="false" customHeight="false" outlineLevel="0" collapsed="false">
      <c r="A17347" s="2" t="s">
        <v>221</v>
      </c>
      <c r="B17347" s="2" t="s">
        <v>221</v>
      </c>
      <c r="C17347" s="2" t="s">
        <v>47</v>
      </c>
      <c r="D17347" s="2" t="s">
        <v>10</v>
      </c>
      <c r="E17347" s="2" t="s">
        <v>74</v>
      </c>
      <c r="F17347" s="2" t="s">
        <v>977</v>
      </c>
      <c r="G17347" s="14" t="n">
        <v>9.5</v>
      </c>
      <c r="H17347" s="14" t="n">
        <v>6.66</v>
      </c>
      <c r="I17347" s="14" t="n">
        <v>9.5</v>
      </c>
      <c r="J17347" s="23" t="n">
        <f aca="false">IF(AND(E17347="Priority",ISNUMBER('Cost model'!N737)),'Cost model'!N737,'Cost model'!M737)</f>
        <v>8.5</v>
      </c>
      <c r="K17347" s="14" t="n">
        <f aca="false">J17347-H17347</f>
        <v>1.84</v>
      </c>
      <c r="L17347" s="14" t="n">
        <f aca="false">G17347-H17347</f>
        <v>2.84</v>
      </c>
    </row>
    <row r="17348" customFormat="false" ht="15" hidden="false" customHeight="false" outlineLevel="0" collapsed="false">
      <c r="A17348" s="2" t="s">
        <v>174</v>
      </c>
      <c r="B17348" s="2" t="s">
        <v>124</v>
      </c>
      <c r="C17348" s="2" t="s">
        <v>47</v>
      </c>
      <c r="D17348" s="2" t="s">
        <v>10</v>
      </c>
      <c r="E17348" s="2" t="s">
        <v>74</v>
      </c>
      <c r="F17348" s="2" t="s">
        <v>976</v>
      </c>
      <c r="G17348" s="14" t="n">
        <v>9.5</v>
      </c>
      <c r="H17348" s="14" t="n">
        <v>21.76</v>
      </c>
      <c r="I17348" s="14" t="n">
        <v>9.5</v>
      </c>
      <c r="J17348" s="23" t="n">
        <f aca="false">IF(AND(E17348="Priority",ISNUMBER('Cost model'!N107)),'Cost model'!N107,'Cost model'!M107)</f>
        <v>12.5</v>
      </c>
      <c r="K17348" s="14" t="n">
        <f aca="false">J17348-H17348</f>
        <v>-9.26</v>
      </c>
      <c r="L17348" s="14" t="n">
        <f aca="false">G17348-H17348</f>
        <v>-12.26</v>
      </c>
    </row>
    <row r="17349" customFormat="false" ht="15" hidden="false" customHeight="false" outlineLevel="0" collapsed="false">
      <c r="A17349" s="2" t="s">
        <v>124</v>
      </c>
      <c r="B17349" s="2" t="s">
        <v>158</v>
      </c>
      <c r="C17349" s="2" t="s">
        <v>48</v>
      </c>
      <c r="D17349" s="2" t="s">
        <v>10</v>
      </c>
      <c r="E17349" s="2" t="s">
        <v>74</v>
      </c>
      <c r="F17349" s="2" t="s">
        <v>976</v>
      </c>
      <c r="G17349" s="14" t="n">
        <v>12.5</v>
      </c>
      <c r="H17349" s="14" t="n">
        <v>16.13</v>
      </c>
      <c r="I17349" s="14" t="n">
        <v>14.5</v>
      </c>
      <c r="J17349" s="23" t="n">
        <f aca="false">IF(AND(E17349="Priority",ISNUMBER('Cost model'!N348)),'Cost model'!N348,'Cost model'!M348)</f>
        <v>17.5</v>
      </c>
      <c r="K17349" s="14" t="n">
        <f aca="false">J17349-H17349</f>
        <v>1.37</v>
      </c>
      <c r="L17349" s="14" t="n">
        <f aca="false">G17349-H17349</f>
        <v>-3.63</v>
      </c>
    </row>
    <row r="17350" customFormat="false" ht="15" hidden="false" customHeight="false" outlineLevel="0" collapsed="false">
      <c r="A17350" s="2" t="s">
        <v>221</v>
      </c>
      <c r="B17350" s="2" t="s">
        <v>221</v>
      </c>
      <c r="C17350" s="2" t="s">
        <v>47</v>
      </c>
      <c r="D17350" s="2" t="s">
        <v>12</v>
      </c>
      <c r="E17350" s="2" t="s">
        <v>74</v>
      </c>
      <c r="F17350" s="2" t="s">
        <v>977</v>
      </c>
      <c r="G17350" s="14" t="n">
        <v>9.5</v>
      </c>
      <c r="H17350" s="14" t="n">
        <v>13.74</v>
      </c>
      <c r="I17350" s="14" t="n">
        <v>9.5</v>
      </c>
      <c r="J17350" s="23" t="n">
        <f aca="false">IF(AND(E17350="Priority",ISNUMBER('Cost model'!N740)),'Cost model'!N740,'Cost model'!M740)</f>
        <v>22.5</v>
      </c>
      <c r="K17350" s="14" t="n">
        <f aca="false">J17350-H17350</f>
        <v>8.76</v>
      </c>
      <c r="L17350" s="14" t="n">
        <f aca="false">G17350-H17350</f>
        <v>-4.24</v>
      </c>
    </row>
    <row r="17351" customFormat="false" ht="15" hidden="false" customHeight="false" outlineLevel="0" collapsed="false">
      <c r="A17351" s="2" t="s">
        <v>124</v>
      </c>
      <c r="B17351" s="2" t="s">
        <v>124</v>
      </c>
      <c r="C17351" s="2" t="s">
        <v>48</v>
      </c>
      <c r="D17351" s="2" t="s">
        <v>14</v>
      </c>
      <c r="E17351" s="2" t="s">
        <v>74</v>
      </c>
      <c r="F17351" s="2" t="s">
        <v>977</v>
      </c>
      <c r="G17351" s="14" t="n">
        <v>45</v>
      </c>
      <c r="H17351" s="14" t="n">
        <v>136.88</v>
      </c>
      <c r="I17351" s="14" t="n">
        <v>45</v>
      </c>
      <c r="J17351" s="23" t="n">
        <f aca="false">IF(AND(E17351="Priority",ISNUMBER('Cost model'!N327)),'Cost model'!N327,'Cost model'!M327)</f>
        <v>130</v>
      </c>
      <c r="K17351" s="14" t="n">
        <f aca="false">J17351-H17351</f>
        <v>-6.88</v>
      </c>
      <c r="L17351" s="14" t="n">
        <f aca="false">G17351-H17351</f>
        <v>-91.88</v>
      </c>
    </row>
    <row r="17352" customFormat="false" ht="15" hidden="false" customHeight="false" outlineLevel="0" collapsed="false">
      <c r="A17352" s="2" t="s">
        <v>124</v>
      </c>
      <c r="B17352" s="2" t="s">
        <v>158</v>
      </c>
      <c r="C17352" s="2" t="s">
        <v>48</v>
      </c>
      <c r="D17352" s="2" t="s">
        <v>14</v>
      </c>
      <c r="E17352" s="2" t="s">
        <v>74</v>
      </c>
      <c r="F17352" s="2" t="s">
        <v>976</v>
      </c>
      <c r="G17352" s="14" t="n">
        <v>45</v>
      </c>
      <c r="H17352" s="14" t="n">
        <v>317.53</v>
      </c>
      <c r="I17352" s="14" t="n">
        <v>125</v>
      </c>
      <c r="J17352" s="23" t="n">
        <f aca="false">IF(AND(E17352="Priority",ISNUMBER('Cost model'!N357)),'Cost model'!N357,'Cost model'!M357)</f>
        <v>175</v>
      </c>
      <c r="K17352" s="14" t="n">
        <f aca="false">J17352-H17352</f>
        <v>-142.53</v>
      </c>
      <c r="L17352" s="14" t="n">
        <f aca="false">G17352-H17352</f>
        <v>-272.53</v>
      </c>
    </row>
    <row r="17353" customFormat="false" ht="15" hidden="false" customHeight="false" outlineLevel="0" collapsed="false">
      <c r="A17353" s="2" t="s">
        <v>205</v>
      </c>
      <c r="B17353" s="2" t="s">
        <v>142</v>
      </c>
      <c r="C17353" s="2" t="s">
        <v>47</v>
      </c>
      <c r="D17353" s="2" t="s">
        <v>12</v>
      </c>
      <c r="E17353" s="2" t="s">
        <v>74</v>
      </c>
      <c r="F17353" s="2" t="s">
        <v>976</v>
      </c>
      <c r="G17353" s="14" t="n">
        <v>19.5</v>
      </c>
      <c r="H17353" s="14" t="n">
        <v>98.73</v>
      </c>
      <c r="I17353" s="14" t="n">
        <v>19.5</v>
      </c>
      <c r="J17353" s="23" t="n">
        <f aca="false">IF(AND(E17353="Priority",ISNUMBER('Cost model'!N545)),'Cost model'!N545,'Cost model'!M545)</f>
        <v>55</v>
      </c>
      <c r="K17353" s="14" t="n">
        <f aca="false">J17353-H17353</f>
        <v>-43.73</v>
      </c>
      <c r="L17353" s="14" t="n">
        <f aca="false">G17353-H17353</f>
        <v>-79.23</v>
      </c>
    </row>
    <row r="17354" customFormat="false" ht="15" hidden="false" customHeight="false" outlineLevel="0" collapsed="false">
      <c r="A17354" s="2" t="s">
        <v>124</v>
      </c>
      <c r="B17354" s="2" t="s">
        <v>124</v>
      </c>
      <c r="C17354" s="2" t="s">
        <v>48</v>
      </c>
      <c r="D17354" s="2" t="s">
        <v>12</v>
      </c>
      <c r="E17354" s="2" t="s">
        <v>74</v>
      </c>
      <c r="F17354" s="2" t="s">
        <v>977</v>
      </c>
      <c r="G17354" s="14" t="n">
        <v>12.5</v>
      </c>
      <c r="H17354" s="14" t="n">
        <v>62.54</v>
      </c>
      <c r="I17354" s="14" t="n">
        <v>12.5</v>
      </c>
      <c r="J17354" s="23" t="n">
        <f aca="false">IF(AND(E17354="Priority",ISNUMBER('Cost model'!N321)),'Cost model'!N321,'Cost model'!M321)</f>
        <v>40</v>
      </c>
      <c r="K17354" s="14" t="n">
        <f aca="false">J17354-H17354</f>
        <v>-22.54</v>
      </c>
      <c r="L17354" s="14" t="n">
        <f aca="false">G17354-H17354</f>
        <v>-50.04</v>
      </c>
    </row>
    <row r="17355" customFormat="false" ht="15" hidden="false" customHeight="false" outlineLevel="0" collapsed="false">
      <c r="A17355" s="2" t="s">
        <v>142</v>
      </c>
      <c r="B17355" s="2" t="s">
        <v>142</v>
      </c>
      <c r="C17355" s="2" t="s">
        <v>47</v>
      </c>
      <c r="D17355" s="2" t="s">
        <v>10</v>
      </c>
      <c r="E17355" s="2" t="s">
        <v>74</v>
      </c>
      <c r="F17355" s="2" t="s">
        <v>977</v>
      </c>
      <c r="G17355" s="14" t="n">
        <v>9.5</v>
      </c>
      <c r="H17355" s="14" t="n">
        <v>8.61</v>
      </c>
      <c r="I17355" s="14" t="n">
        <v>9.5</v>
      </c>
      <c r="J17355" s="23" t="n">
        <f aca="false">IF(AND(E17355="Priority",ISNUMBER('Cost model'!N632)),'Cost model'!N632,'Cost model'!M632)</f>
        <v>9.5</v>
      </c>
      <c r="K17355" s="14" t="n">
        <f aca="false">J17355-H17355</f>
        <v>0.890000000000001</v>
      </c>
      <c r="L17355" s="14" t="n">
        <f aca="false">G17355-H17355</f>
        <v>0.890000000000001</v>
      </c>
    </row>
    <row r="17356" customFormat="false" ht="15" hidden="false" customHeight="false" outlineLevel="0" collapsed="false">
      <c r="A17356" s="2" t="s">
        <v>221</v>
      </c>
      <c r="B17356" s="2" t="s">
        <v>221</v>
      </c>
      <c r="C17356" s="2" t="s">
        <v>47</v>
      </c>
      <c r="D17356" s="2" t="s">
        <v>12</v>
      </c>
      <c r="E17356" s="2" t="s">
        <v>74</v>
      </c>
      <c r="F17356" s="2" t="s">
        <v>977</v>
      </c>
      <c r="G17356" s="14" t="n">
        <v>9.5</v>
      </c>
      <c r="H17356" s="14" t="n">
        <v>29.48</v>
      </c>
      <c r="I17356" s="14" t="n">
        <v>9.5</v>
      </c>
      <c r="J17356" s="23" t="n">
        <f aca="false">IF(AND(E17356="Priority",ISNUMBER('Cost model'!N740)),'Cost model'!N740,'Cost model'!M740)</f>
        <v>22.5</v>
      </c>
      <c r="K17356" s="14" t="n">
        <f aca="false">J17356-H17356</f>
        <v>-6.98</v>
      </c>
      <c r="L17356" s="14" t="n">
        <f aca="false">G17356-H17356</f>
        <v>-19.98</v>
      </c>
    </row>
    <row r="17357" customFormat="false" ht="15" hidden="false" customHeight="false" outlineLevel="0" collapsed="false">
      <c r="A17357" s="2" t="s">
        <v>174</v>
      </c>
      <c r="B17357" s="2" t="s">
        <v>142</v>
      </c>
      <c r="C17357" s="2" t="s">
        <v>47</v>
      </c>
      <c r="D17357" s="2" t="s">
        <v>12</v>
      </c>
      <c r="E17357" s="2" t="s">
        <v>74</v>
      </c>
      <c r="F17357" s="2" t="s">
        <v>976</v>
      </c>
      <c r="G17357" s="14" t="n">
        <v>9.5</v>
      </c>
      <c r="H17357" s="14" t="n">
        <v>26.17</v>
      </c>
      <c r="I17357" s="14" t="n">
        <v>9.5</v>
      </c>
      <c r="J17357" s="23" t="n">
        <f aca="false">IF(AND(E17357="Priority",ISNUMBER('Cost model'!N125)),'Cost model'!N125,'Cost model'!M125)</f>
        <v>40</v>
      </c>
      <c r="K17357" s="14" t="n">
        <f aca="false">J17357-H17357</f>
        <v>13.83</v>
      </c>
      <c r="L17357" s="14" t="n">
        <f aca="false">G17357-H17357</f>
        <v>-16.67</v>
      </c>
    </row>
    <row r="17358" customFormat="false" ht="15" hidden="false" customHeight="false" outlineLevel="0" collapsed="false">
      <c r="A17358" s="2" t="s">
        <v>174</v>
      </c>
      <c r="B17358" s="2" t="s">
        <v>142</v>
      </c>
      <c r="C17358" s="2" t="s">
        <v>47</v>
      </c>
      <c r="D17358" s="2" t="s">
        <v>12</v>
      </c>
      <c r="E17358" s="2" t="s">
        <v>74</v>
      </c>
      <c r="F17358" s="2" t="s">
        <v>976</v>
      </c>
      <c r="G17358" s="14" t="n">
        <v>9.5</v>
      </c>
      <c r="H17358" s="14" t="n">
        <v>45.85</v>
      </c>
      <c r="I17358" s="14" t="n">
        <v>9.5</v>
      </c>
      <c r="J17358" s="23" t="n">
        <f aca="false">IF(AND(E17358="Priority",ISNUMBER('Cost model'!N125)),'Cost model'!N125,'Cost model'!M125)</f>
        <v>40</v>
      </c>
      <c r="K17358" s="14" t="n">
        <f aca="false">J17358-H17358</f>
        <v>-5.85</v>
      </c>
      <c r="L17358" s="14" t="n">
        <f aca="false">G17358-H17358</f>
        <v>-36.35</v>
      </c>
    </row>
    <row r="17359" customFormat="false" ht="15" hidden="false" customHeight="false" outlineLevel="0" collapsed="false">
      <c r="A17359" s="2" t="s">
        <v>174</v>
      </c>
      <c r="B17359" s="2" t="s">
        <v>174</v>
      </c>
      <c r="C17359" s="2" t="s">
        <v>47</v>
      </c>
      <c r="D17359" s="2" t="s">
        <v>12</v>
      </c>
      <c r="E17359" s="2" t="s">
        <v>74</v>
      </c>
      <c r="F17359" s="2" t="s">
        <v>977</v>
      </c>
      <c r="G17359" s="14" t="n">
        <v>9.5</v>
      </c>
      <c r="H17359" s="14" t="n">
        <v>28.7</v>
      </c>
      <c r="I17359" s="14" t="n">
        <v>9.5</v>
      </c>
      <c r="J17359" s="23" t="n">
        <f aca="false">IF(AND(E17359="Priority",ISNUMBER('Cost model'!N170)),'Cost model'!N170,'Cost model'!M170)</f>
        <v>25.5</v>
      </c>
      <c r="K17359" s="14" t="n">
        <f aca="false">J17359-H17359</f>
        <v>-3.2</v>
      </c>
      <c r="L17359" s="14" t="n">
        <f aca="false">G17359-H17359</f>
        <v>-19.2</v>
      </c>
    </row>
    <row r="17360" customFormat="false" ht="15" hidden="false" customHeight="false" outlineLevel="0" collapsed="false">
      <c r="A17360" s="2" t="s">
        <v>123</v>
      </c>
      <c r="B17360" s="2" t="s">
        <v>124</v>
      </c>
      <c r="C17360" s="2" t="s">
        <v>47</v>
      </c>
      <c r="D17360" s="2" t="s">
        <v>10</v>
      </c>
      <c r="E17360" s="2" t="s">
        <v>74</v>
      </c>
      <c r="F17360" s="2" t="s">
        <v>976</v>
      </c>
      <c r="G17360" s="14" t="n">
        <v>14.5</v>
      </c>
      <c r="H17360" s="14" t="n">
        <v>12.54</v>
      </c>
      <c r="I17360" s="14" t="n">
        <v>14.5</v>
      </c>
      <c r="J17360" s="23" t="n">
        <f aca="false">IF(AND(E17360="Priority",ISNUMBER('Cost model'!N2)),'Cost model'!N2,'Cost model'!M2)</f>
        <v>14.5</v>
      </c>
      <c r="K17360" s="14" t="n">
        <f aca="false">J17360-H17360</f>
        <v>1.96</v>
      </c>
      <c r="L17360" s="14" t="n">
        <f aca="false">G17360-H17360</f>
        <v>1.96</v>
      </c>
    </row>
    <row r="17361" customFormat="false" ht="15" hidden="false" customHeight="false" outlineLevel="0" collapsed="false">
      <c r="A17361" s="2" t="s">
        <v>124</v>
      </c>
      <c r="B17361" s="2" t="s">
        <v>124</v>
      </c>
      <c r="C17361" s="2" t="s">
        <v>47</v>
      </c>
      <c r="D17361" s="2" t="s">
        <v>15</v>
      </c>
      <c r="E17361" s="2" t="s">
        <v>74</v>
      </c>
      <c r="F17361" s="2" t="s">
        <v>977</v>
      </c>
      <c r="G17361" s="14" t="n">
        <v>45</v>
      </c>
      <c r="H17361" s="14" t="n">
        <v>123.63</v>
      </c>
      <c r="I17361" s="14" t="n">
        <v>45</v>
      </c>
      <c r="J17361" s="23" t="n">
        <f aca="false">IF(AND(E17361="Priority",ISNUMBER('Cost model'!N329)),'Cost model'!N329,'Cost model'!M329)</f>
        <v>135</v>
      </c>
      <c r="K17361" s="14" t="n">
        <f aca="false">J17361-H17361</f>
        <v>11.37</v>
      </c>
      <c r="L17361" s="14" t="n">
        <f aca="false">G17361-H17361</f>
        <v>-78.63</v>
      </c>
    </row>
    <row r="17362" customFormat="false" ht="15" hidden="false" customHeight="false" outlineLevel="0" collapsed="false">
      <c r="A17362" s="2" t="s">
        <v>123</v>
      </c>
      <c r="B17362" s="2" t="s">
        <v>174</v>
      </c>
      <c r="C17362" s="2" t="s">
        <v>47</v>
      </c>
      <c r="D17362" s="2" t="s">
        <v>15</v>
      </c>
      <c r="E17362" s="2" t="s">
        <v>74</v>
      </c>
      <c r="F17362" s="2" t="s">
        <v>976</v>
      </c>
      <c r="G17362" s="14" t="n">
        <v>125</v>
      </c>
      <c r="H17362" s="14" t="n">
        <v>235.34</v>
      </c>
      <c r="I17362" s="14" t="n">
        <v>250</v>
      </c>
      <c r="J17362" s="23" t="n">
        <f aca="false">IF(AND(E17362="Priority",ISNUMBER('Cost model'!N59)),'Cost model'!N59,'Cost model'!M59)</f>
        <v>170</v>
      </c>
      <c r="K17362" s="14" t="n">
        <f aca="false">J17362-H17362</f>
        <v>-65.34</v>
      </c>
      <c r="L17362" s="14" t="n">
        <f aca="false">G17362-H17362</f>
        <v>-110.34</v>
      </c>
    </row>
    <row r="17363" customFormat="false" ht="15" hidden="false" customHeight="false" outlineLevel="0" collapsed="false">
      <c r="A17363" s="2" t="s">
        <v>174</v>
      </c>
      <c r="B17363" s="2" t="s">
        <v>174</v>
      </c>
      <c r="C17363" s="2" t="s">
        <v>47</v>
      </c>
      <c r="D17363" s="2" t="s">
        <v>10</v>
      </c>
      <c r="E17363" s="2" t="s">
        <v>74</v>
      </c>
      <c r="F17363" s="2" t="s">
        <v>977</v>
      </c>
      <c r="G17363" s="14" t="n">
        <v>9.5</v>
      </c>
      <c r="H17363" s="14" t="n">
        <v>7.3</v>
      </c>
      <c r="I17363" s="14" t="n">
        <v>9.5</v>
      </c>
      <c r="J17363" s="23" t="n">
        <f aca="false">IF(AND(E17363="Priority",ISNUMBER('Cost model'!N167)),'Cost model'!N167,'Cost model'!M167)</f>
        <v>8.5</v>
      </c>
      <c r="K17363" s="14" t="n">
        <f aca="false">J17363-H17363</f>
        <v>1.2</v>
      </c>
      <c r="L17363" s="14" t="n">
        <f aca="false">G17363-H17363</f>
        <v>2.2</v>
      </c>
    </row>
    <row r="17364" customFormat="false" ht="15" hidden="false" customHeight="false" outlineLevel="0" collapsed="false">
      <c r="A17364" s="2" t="s">
        <v>221</v>
      </c>
      <c r="B17364" s="2" t="s">
        <v>174</v>
      </c>
      <c r="C17364" s="2" t="s">
        <v>47</v>
      </c>
      <c r="D17364" s="2" t="s">
        <v>13</v>
      </c>
      <c r="E17364" s="2" t="s">
        <v>74</v>
      </c>
      <c r="F17364" s="2" t="s">
        <v>976</v>
      </c>
      <c r="G17364" s="14" t="n">
        <v>19.5</v>
      </c>
      <c r="H17364" s="14" t="n">
        <v>69.04</v>
      </c>
      <c r="I17364" s="14" t="n">
        <v>45</v>
      </c>
      <c r="J17364" s="23" t="n">
        <f aca="false">IF(AND(E17364="Priority",ISNUMBER('Cost model'!N788)),'Cost model'!N788,'Cost model'!M788)</f>
        <v>85</v>
      </c>
      <c r="K17364" s="14" t="n">
        <f aca="false">J17364-H17364</f>
        <v>15.96</v>
      </c>
      <c r="L17364" s="14" t="n">
        <f aca="false">G17364-H17364</f>
        <v>-49.54</v>
      </c>
    </row>
    <row r="17365" customFormat="false" ht="15" hidden="false" customHeight="false" outlineLevel="0" collapsed="false">
      <c r="A17365" s="2" t="s">
        <v>174</v>
      </c>
      <c r="B17365" s="2" t="s">
        <v>174</v>
      </c>
      <c r="C17365" s="2" t="s">
        <v>49</v>
      </c>
      <c r="D17365" s="2" t="s">
        <v>10</v>
      </c>
      <c r="E17365" s="2" t="s">
        <v>74</v>
      </c>
      <c r="F17365" s="2" t="s">
        <v>977</v>
      </c>
      <c r="G17365" s="14" t="n">
        <v>17.5</v>
      </c>
      <c r="H17365" s="14" t="n">
        <v>21.86</v>
      </c>
      <c r="I17365" s="14" t="n">
        <v>17.5</v>
      </c>
      <c r="J17365" s="23" t="n">
        <f aca="false">IF(AND(E17365="Priority",ISNUMBER('Cost model'!N169)),'Cost model'!N169,'Cost model'!M169)</f>
        <v>18.5</v>
      </c>
      <c r="K17365" s="14" t="n">
        <f aca="false">J17365-H17365</f>
        <v>-3.36</v>
      </c>
      <c r="L17365" s="14" t="n">
        <f aca="false">G17365-H17365</f>
        <v>-4.36</v>
      </c>
    </row>
    <row r="17366" customFormat="false" ht="15" hidden="false" customHeight="false" outlineLevel="0" collapsed="false">
      <c r="A17366" s="2" t="s">
        <v>221</v>
      </c>
      <c r="B17366" s="2" t="s">
        <v>221</v>
      </c>
      <c r="C17366" s="2" t="s">
        <v>47</v>
      </c>
      <c r="D17366" s="2" t="s">
        <v>10</v>
      </c>
      <c r="E17366" s="2" t="s">
        <v>74</v>
      </c>
      <c r="F17366" s="2" t="s">
        <v>977</v>
      </c>
      <c r="G17366" s="14" t="n">
        <v>9.5</v>
      </c>
      <c r="H17366" s="14" t="n">
        <v>6.66</v>
      </c>
      <c r="I17366" s="14" t="n">
        <v>9.5</v>
      </c>
      <c r="J17366" s="23" t="n">
        <f aca="false">IF(AND(E17366="Priority",ISNUMBER('Cost model'!N737)),'Cost model'!N737,'Cost model'!M737)</f>
        <v>8.5</v>
      </c>
      <c r="K17366" s="14" t="n">
        <f aca="false">J17366-H17366</f>
        <v>1.84</v>
      </c>
      <c r="L17366" s="14" t="n">
        <f aca="false">G17366-H17366</f>
        <v>2.84</v>
      </c>
    </row>
    <row r="17367" customFormat="false" ht="15" hidden="false" customHeight="false" outlineLevel="0" collapsed="false">
      <c r="A17367" s="2" t="s">
        <v>142</v>
      </c>
      <c r="B17367" s="2" t="s">
        <v>142</v>
      </c>
      <c r="C17367" s="2" t="s">
        <v>47</v>
      </c>
      <c r="D17367" s="2" t="s">
        <v>12</v>
      </c>
      <c r="E17367" s="2" t="s">
        <v>74</v>
      </c>
      <c r="F17367" s="2" t="s">
        <v>977</v>
      </c>
      <c r="G17367" s="14" t="n">
        <v>9.5</v>
      </c>
      <c r="H17367" s="14" t="n">
        <v>44.62</v>
      </c>
      <c r="I17367" s="14" t="n">
        <v>9.5</v>
      </c>
      <c r="J17367" s="23" t="n">
        <f aca="false">IF(AND(E17367="Priority",ISNUMBER('Cost model'!N635)),'Cost model'!N635,'Cost model'!M635)</f>
        <v>30.5</v>
      </c>
      <c r="K17367" s="14" t="n">
        <f aca="false">J17367-H17367</f>
        <v>-14.12</v>
      </c>
      <c r="L17367" s="14" t="n">
        <f aca="false">G17367-H17367</f>
        <v>-35.12</v>
      </c>
    </row>
    <row r="17368" customFormat="false" ht="15" hidden="false" customHeight="false" outlineLevel="0" collapsed="false">
      <c r="A17368" s="2" t="s">
        <v>174</v>
      </c>
      <c r="B17368" s="2" t="s">
        <v>174</v>
      </c>
      <c r="C17368" s="2" t="s">
        <v>47</v>
      </c>
      <c r="D17368" s="2" t="s">
        <v>10</v>
      </c>
      <c r="E17368" s="2" t="s">
        <v>74</v>
      </c>
      <c r="F17368" s="2" t="s">
        <v>977</v>
      </c>
      <c r="G17368" s="14" t="n">
        <v>9.5</v>
      </c>
      <c r="H17368" s="14" t="n">
        <v>8.16</v>
      </c>
      <c r="I17368" s="14" t="n">
        <v>9.5</v>
      </c>
      <c r="J17368" s="23" t="n">
        <f aca="false">IF(AND(E17368="Priority",ISNUMBER('Cost model'!N167)),'Cost model'!N167,'Cost model'!M167)</f>
        <v>8.5</v>
      </c>
      <c r="K17368" s="14" t="n">
        <f aca="false">J17368-H17368</f>
        <v>0.34</v>
      </c>
      <c r="L17368" s="14" t="n">
        <f aca="false">G17368-H17368</f>
        <v>1.34</v>
      </c>
    </row>
    <row r="17369" customFormat="false" ht="15" hidden="false" customHeight="false" outlineLevel="0" collapsed="false">
      <c r="A17369" s="2" t="s">
        <v>142</v>
      </c>
      <c r="B17369" s="2" t="s">
        <v>142</v>
      </c>
      <c r="C17369" s="2" t="s">
        <v>49</v>
      </c>
      <c r="D17369" s="2" t="s">
        <v>12</v>
      </c>
      <c r="E17369" s="2" t="s">
        <v>83</v>
      </c>
      <c r="F17369" s="2" t="s">
        <v>977</v>
      </c>
      <c r="G17369" s="14" t="n">
        <v>29.5</v>
      </c>
      <c r="H17369" s="14" t="n">
        <v>47.65</v>
      </c>
      <c r="I17369" s="14" t="n">
        <v>29.5</v>
      </c>
      <c r="J17369" s="23" t="n">
        <f aca="false">IF(AND(E17369="Priority",ISNUMBER('Cost model'!N637)),'Cost model'!N637,'Cost model'!M637)</f>
        <v>60</v>
      </c>
      <c r="K17369" s="14" t="n">
        <f aca="false">J17369-H17369</f>
        <v>12.35</v>
      </c>
      <c r="L17369" s="14" t="n">
        <f aca="false">G17369-H17369</f>
        <v>-18.15</v>
      </c>
    </row>
    <row r="17370" customFormat="false" ht="15" hidden="false" customHeight="false" outlineLevel="0" collapsed="false">
      <c r="A17370" s="2" t="s">
        <v>124</v>
      </c>
      <c r="B17370" s="2" t="s">
        <v>124</v>
      </c>
      <c r="C17370" s="2" t="s">
        <v>47</v>
      </c>
      <c r="D17370" s="2" t="s">
        <v>10</v>
      </c>
      <c r="E17370" s="2" t="s">
        <v>74</v>
      </c>
      <c r="F17370" s="2" t="s">
        <v>977</v>
      </c>
      <c r="G17370" s="14" t="n">
        <v>9.5</v>
      </c>
      <c r="H17370" s="14" t="n">
        <v>8.16</v>
      </c>
      <c r="I17370" s="14" t="n">
        <v>9.5</v>
      </c>
      <c r="J17370" s="23" t="n">
        <f aca="false">IF(AND(E17370="Priority",ISNUMBER('Cost model'!N317)),'Cost model'!N317,'Cost model'!M317)</f>
        <v>10.5</v>
      </c>
      <c r="K17370" s="14" t="n">
        <f aca="false">J17370-H17370</f>
        <v>2.34</v>
      </c>
      <c r="L17370" s="14" t="n">
        <f aca="false">G17370-H17370</f>
        <v>1.34</v>
      </c>
    </row>
    <row r="17371" customFormat="false" ht="15" hidden="false" customHeight="false" outlineLevel="0" collapsed="false">
      <c r="A17371" s="2" t="s">
        <v>124</v>
      </c>
      <c r="B17371" s="2" t="s">
        <v>124</v>
      </c>
      <c r="C17371" s="2" t="s">
        <v>49</v>
      </c>
      <c r="D17371" s="2" t="s">
        <v>10</v>
      </c>
      <c r="E17371" s="2" t="s">
        <v>74</v>
      </c>
      <c r="F17371" s="2" t="s">
        <v>977</v>
      </c>
      <c r="G17371" s="14" t="n">
        <v>17.5</v>
      </c>
      <c r="H17371" s="14" t="n">
        <v>15.31</v>
      </c>
      <c r="I17371" s="14" t="n">
        <v>17.5</v>
      </c>
      <c r="J17371" s="23" t="n">
        <f aca="false">IF(AND(E17371="Priority",ISNUMBER('Cost model'!N319)),'Cost model'!N319,'Cost model'!M319)</f>
        <v>16.5</v>
      </c>
      <c r="K17371" s="14" t="n">
        <f aca="false">J17371-H17371</f>
        <v>1.19</v>
      </c>
      <c r="L17371" s="14" t="n">
        <f aca="false">G17371-H17371</f>
        <v>2.19</v>
      </c>
    </row>
    <row r="17372" customFormat="false" ht="15" hidden="false" customHeight="false" outlineLevel="0" collapsed="false">
      <c r="A17372" s="2" t="s">
        <v>174</v>
      </c>
      <c r="B17372" s="2" t="s">
        <v>174</v>
      </c>
      <c r="C17372" s="2" t="s">
        <v>49</v>
      </c>
      <c r="D17372" s="2" t="s">
        <v>12</v>
      </c>
      <c r="E17372" s="2" t="s">
        <v>74</v>
      </c>
      <c r="F17372" s="2" t="s">
        <v>977</v>
      </c>
      <c r="G17372" s="14" t="n">
        <v>19.5</v>
      </c>
      <c r="H17372" s="14" t="n">
        <v>26.02</v>
      </c>
      <c r="I17372" s="14" t="n">
        <v>19.5</v>
      </c>
      <c r="J17372" s="23" t="n">
        <f aca="false">IF(AND(E17372="Priority",ISNUMBER('Cost model'!N172)),'Cost model'!N172,'Cost model'!M172)</f>
        <v>45</v>
      </c>
      <c r="K17372" s="14" t="n">
        <f aca="false">J17372-H17372</f>
        <v>18.98</v>
      </c>
      <c r="L17372" s="14" t="n">
        <f aca="false">G17372-H17372</f>
        <v>-6.52</v>
      </c>
    </row>
    <row r="17373" customFormat="false" ht="15" hidden="false" customHeight="false" outlineLevel="0" collapsed="false">
      <c r="A17373" s="2" t="s">
        <v>221</v>
      </c>
      <c r="B17373" s="2" t="s">
        <v>221</v>
      </c>
      <c r="C17373" s="2" t="s">
        <v>47</v>
      </c>
      <c r="D17373" s="2" t="s">
        <v>12</v>
      </c>
      <c r="E17373" s="2" t="s">
        <v>74</v>
      </c>
      <c r="F17373" s="2" t="s">
        <v>977</v>
      </c>
      <c r="G17373" s="14" t="n">
        <v>9.5</v>
      </c>
      <c r="H17373" s="14" t="n">
        <v>24.59</v>
      </c>
      <c r="I17373" s="14" t="n">
        <v>9.5</v>
      </c>
      <c r="J17373" s="23" t="n">
        <f aca="false">IF(AND(E17373="Priority",ISNUMBER('Cost model'!N740)),'Cost model'!N740,'Cost model'!M740)</f>
        <v>22.5</v>
      </c>
      <c r="K17373" s="14" t="n">
        <f aca="false">J17373-H17373</f>
        <v>-2.09</v>
      </c>
      <c r="L17373" s="14" t="n">
        <f aca="false">G17373-H17373</f>
        <v>-15.09</v>
      </c>
    </row>
    <row r="17374" customFormat="false" ht="15" hidden="false" customHeight="false" outlineLevel="0" collapsed="false">
      <c r="A17374" s="2" t="s">
        <v>124</v>
      </c>
      <c r="B17374" s="2" t="s">
        <v>124</v>
      </c>
      <c r="C17374" s="2" t="s">
        <v>48</v>
      </c>
      <c r="D17374" s="2" t="s">
        <v>10</v>
      </c>
      <c r="E17374" s="2" t="s">
        <v>74</v>
      </c>
      <c r="F17374" s="2" t="s">
        <v>977</v>
      </c>
      <c r="G17374" s="14" t="n">
        <v>12.5</v>
      </c>
      <c r="H17374" s="14" t="n">
        <v>7.72</v>
      </c>
      <c r="I17374" s="14" t="n">
        <v>12.5</v>
      </c>
      <c r="J17374" s="23" t="n">
        <f aca="false">IF(AND(E17374="Priority",ISNUMBER('Cost model'!N318)),'Cost model'!N318,'Cost model'!M318)</f>
        <v>14.5</v>
      </c>
      <c r="K17374" s="14" t="n">
        <f aca="false">J17374-H17374</f>
        <v>6.78</v>
      </c>
      <c r="L17374" s="14" t="n">
        <f aca="false">G17374-H17374</f>
        <v>4.78</v>
      </c>
    </row>
    <row r="17375" customFormat="false" ht="15" hidden="false" customHeight="false" outlineLevel="0" collapsed="false">
      <c r="A17375" s="2" t="s">
        <v>221</v>
      </c>
      <c r="B17375" s="2" t="s">
        <v>221</v>
      </c>
      <c r="C17375" s="2" t="s">
        <v>49</v>
      </c>
      <c r="D17375" s="2" t="s">
        <v>10</v>
      </c>
      <c r="E17375" s="2" t="s">
        <v>74</v>
      </c>
      <c r="F17375" s="2" t="s">
        <v>977</v>
      </c>
      <c r="G17375" s="14" t="n">
        <v>17.5</v>
      </c>
      <c r="H17375" s="14" t="n">
        <v>15.31</v>
      </c>
      <c r="I17375" s="14" t="n">
        <v>17.5</v>
      </c>
      <c r="J17375" s="23" t="n">
        <f aca="false">IF(AND(E17375="Priority",ISNUMBER('Cost model'!N739)),'Cost model'!N739,'Cost model'!M739)</f>
        <v>17.5</v>
      </c>
      <c r="K17375" s="14" t="n">
        <f aca="false">J17375-H17375</f>
        <v>2.19</v>
      </c>
      <c r="L17375" s="14" t="n">
        <f aca="false">G17375-H17375</f>
        <v>2.19</v>
      </c>
    </row>
    <row r="17376" customFormat="false" ht="15" hidden="false" customHeight="false" outlineLevel="0" collapsed="false">
      <c r="A17376" s="2" t="s">
        <v>124</v>
      </c>
      <c r="B17376" s="2" t="s">
        <v>124</v>
      </c>
      <c r="C17376" s="2" t="s">
        <v>48</v>
      </c>
      <c r="D17376" s="2" t="s">
        <v>12</v>
      </c>
      <c r="E17376" s="2" t="s">
        <v>74</v>
      </c>
      <c r="F17376" s="2" t="s">
        <v>977</v>
      </c>
      <c r="G17376" s="14" t="n">
        <v>12.5</v>
      </c>
      <c r="H17376" s="14" t="n">
        <v>63.65</v>
      </c>
      <c r="I17376" s="14" t="n">
        <v>12.5</v>
      </c>
      <c r="J17376" s="23" t="n">
        <f aca="false">IF(AND(E17376="Priority",ISNUMBER('Cost model'!N321)),'Cost model'!N321,'Cost model'!M321)</f>
        <v>40</v>
      </c>
      <c r="K17376" s="14" t="n">
        <f aca="false">J17376-H17376</f>
        <v>-23.65</v>
      </c>
      <c r="L17376" s="14" t="n">
        <f aca="false">G17376-H17376</f>
        <v>-51.15</v>
      </c>
    </row>
    <row r="17377" customFormat="false" ht="15" hidden="false" customHeight="false" outlineLevel="0" collapsed="false">
      <c r="A17377" s="2" t="s">
        <v>174</v>
      </c>
      <c r="B17377" s="2" t="s">
        <v>174</v>
      </c>
      <c r="C17377" s="2" t="s">
        <v>47</v>
      </c>
      <c r="D17377" s="2" t="s">
        <v>12</v>
      </c>
      <c r="E17377" s="2" t="s">
        <v>74</v>
      </c>
      <c r="F17377" s="2" t="s">
        <v>977</v>
      </c>
      <c r="G17377" s="14" t="n">
        <v>9.5</v>
      </c>
      <c r="H17377" s="14" t="n">
        <v>28.15</v>
      </c>
      <c r="I17377" s="14" t="n">
        <v>9.5</v>
      </c>
      <c r="J17377" s="23" t="n">
        <f aca="false">IF(AND(E17377="Priority",ISNUMBER('Cost model'!N170)),'Cost model'!N170,'Cost model'!M170)</f>
        <v>25.5</v>
      </c>
      <c r="K17377" s="14" t="n">
        <f aca="false">J17377-H17377</f>
        <v>-2.65</v>
      </c>
      <c r="L17377" s="14" t="n">
        <f aca="false">G17377-H17377</f>
        <v>-18.65</v>
      </c>
    </row>
    <row r="17378" customFormat="false" ht="15" hidden="false" customHeight="false" outlineLevel="0" collapsed="false">
      <c r="A17378" s="2" t="s">
        <v>174</v>
      </c>
      <c r="B17378" s="2" t="s">
        <v>174</v>
      </c>
      <c r="C17378" s="2" t="s">
        <v>48</v>
      </c>
      <c r="D17378" s="2" t="s">
        <v>12</v>
      </c>
      <c r="E17378" s="2" t="s">
        <v>74</v>
      </c>
      <c r="F17378" s="2" t="s">
        <v>977</v>
      </c>
      <c r="G17378" s="14" t="n">
        <v>12.5</v>
      </c>
      <c r="H17378" s="14" t="n">
        <v>104.67</v>
      </c>
      <c r="I17378" s="14" t="n">
        <v>12.5</v>
      </c>
      <c r="J17378" s="23" t="n">
        <f aca="false">IF(AND(E17378="Priority",ISNUMBER('Cost model'!N171)),'Cost model'!N171,'Cost model'!M171)</f>
        <v>40</v>
      </c>
      <c r="K17378" s="14" t="n">
        <f aca="false">J17378-H17378</f>
        <v>-64.67</v>
      </c>
      <c r="L17378" s="14" t="n">
        <f aca="false">G17378-H17378</f>
        <v>-92.17</v>
      </c>
    </row>
    <row r="17379" customFormat="false" ht="15" hidden="false" customHeight="false" outlineLevel="0" collapsed="false">
      <c r="A17379" s="2" t="s">
        <v>142</v>
      </c>
      <c r="B17379" s="2" t="s">
        <v>142</v>
      </c>
      <c r="C17379" s="2" t="s">
        <v>47</v>
      </c>
      <c r="D17379" s="2" t="s">
        <v>10</v>
      </c>
      <c r="E17379" s="2" t="s">
        <v>74</v>
      </c>
      <c r="F17379" s="2" t="s">
        <v>977</v>
      </c>
      <c r="G17379" s="14" t="n">
        <v>9.5</v>
      </c>
      <c r="H17379" s="14" t="n">
        <v>8.61</v>
      </c>
      <c r="I17379" s="14" t="n">
        <v>9.5</v>
      </c>
      <c r="J17379" s="23" t="n">
        <f aca="false">IF(AND(E17379="Priority",ISNUMBER('Cost model'!N632)),'Cost model'!N632,'Cost model'!M632)</f>
        <v>9.5</v>
      </c>
      <c r="K17379" s="14" t="n">
        <f aca="false">J17379-H17379</f>
        <v>0.890000000000001</v>
      </c>
      <c r="L17379" s="14" t="n">
        <f aca="false">G17379-H17379</f>
        <v>0.890000000000001</v>
      </c>
    </row>
    <row r="17380" customFormat="false" ht="15" hidden="false" customHeight="false" outlineLevel="0" collapsed="false">
      <c r="A17380" s="2" t="s">
        <v>205</v>
      </c>
      <c r="B17380" s="2" t="s">
        <v>142</v>
      </c>
      <c r="C17380" s="2" t="s">
        <v>48</v>
      </c>
      <c r="D17380" s="2" t="s">
        <v>12</v>
      </c>
      <c r="E17380" s="2" t="s">
        <v>74</v>
      </c>
      <c r="F17380" s="2" t="s">
        <v>976</v>
      </c>
      <c r="G17380" s="14" t="n">
        <v>19.5</v>
      </c>
      <c r="H17380" s="14" t="n">
        <v>63</v>
      </c>
      <c r="I17380" s="14" t="n">
        <v>19.5</v>
      </c>
      <c r="J17380" s="23" t="n">
        <f aca="false">IF(AND(E17380="Priority",ISNUMBER('Cost model'!N546)),'Cost model'!N546,'Cost model'!M546)</f>
        <v>60</v>
      </c>
      <c r="K17380" s="14" t="n">
        <f aca="false">J17380-H17380</f>
        <v>-3</v>
      </c>
      <c r="L17380" s="14" t="n">
        <f aca="false">G17380-H17380</f>
        <v>-43.5</v>
      </c>
    </row>
    <row r="17381" customFormat="false" ht="15" hidden="false" customHeight="false" outlineLevel="0" collapsed="false">
      <c r="A17381" s="2" t="s">
        <v>124</v>
      </c>
      <c r="B17381" s="2" t="s">
        <v>124</v>
      </c>
      <c r="C17381" s="2" t="s">
        <v>47</v>
      </c>
      <c r="D17381" s="2" t="s">
        <v>13</v>
      </c>
      <c r="E17381" s="2" t="s">
        <v>74</v>
      </c>
      <c r="F17381" s="2" t="s">
        <v>977</v>
      </c>
      <c r="G17381" s="14" t="n">
        <v>19</v>
      </c>
      <c r="H17381" s="14" t="n">
        <v>77.4</v>
      </c>
      <c r="I17381" s="14" t="n">
        <v>19</v>
      </c>
      <c r="J17381" s="23" t="n">
        <f aca="false">IF(AND(E17381="Priority",ISNUMBER('Cost model'!N323)),'Cost model'!N323,'Cost model'!M323)</f>
        <v>60</v>
      </c>
      <c r="K17381" s="14" t="n">
        <f aca="false">J17381-H17381</f>
        <v>-17.4</v>
      </c>
      <c r="L17381" s="14" t="n">
        <f aca="false">G17381-H17381</f>
        <v>-58.4</v>
      </c>
    </row>
    <row r="17382" customFormat="false" ht="15" hidden="false" customHeight="false" outlineLevel="0" collapsed="false">
      <c r="A17382" s="2" t="s">
        <v>124</v>
      </c>
      <c r="B17382" s="2" t="s">
        <v>124</v>
      </c>
      <c r="C17382" s="2" t="s">
        <v>47</v>
      </c>
      <c r="D17382" s="2" t="s">
        <v>14</v>
      </c>
      <c r="E17382" s="2" t="s">
        <v>74</v>
      </c>
      <c r="F17382" s="2" t="s">
        <v>977</v>
      </c>
      <c r="G17382" s="14" t="n">
        <v>25</v>
      </c>
      <c r="H17382" s="14" t="n">
        <v>109.95</v>
      </c>
      <c r="I17382" s="14" t="n">
        <v>25</v>
      </c>
      <c r="J17382" s="23" t="n">
        <f aca="false">IF(AND(E17382="Priority",ISNUMBER('Cost model'!N326)),'Cost model'!N326,'Cost model'!M326)</f>
        <v>110</v>
      </c>
      <c r="K17382" s="14" t="n">
        <f aca="false">J17382-H17382</f>
        <v>0.0499999999999972</v>
      </c>
      <c r="L17382" s="14" t="n">
        <f aca="false">G17382-H17382</f>
        <v>-84.95</v>
      </c>
    </row>
    <row r="17383" customFormat="false" ht="15" hidden="false" customHeight="false" outlineLevel="0" collapsed="false">
      <c r="A17383" s="2" t="s">
        <v>174</v>
      </c>
      <c r="B17383" s="2" t="s">
        <v>174</v>
      </c>
      <c r="C17383" s="2" t="s">
        <v>48</v>
      </c>
      <c r="D17383" s="2" t="s">
        <v>12</v>
      </c>
      <c r="E17383" s="2" t="s">
        <v>74</v>
      </c>
      <c r="F17383" s="2" t="s">
        <v>977</v>
      </c>
      <c r="G17383" s="14" t="n">
        <v>12.5</v>
      </c>
      <c r="H17383" s="14" t="n">
        <v>13.34</v>
      </c>
      <c r="I17383" s="14" t="n">
        <v>12.5</v>
      </c>
      <c r="J17383" s="23" t="n">
        <f aca="false">IF(AND(E17383="Priority",ISNUMBER('Cost model'!N171)),'Cost model'!N171,'Cost model'!M171)</f>
        <v>40</v>
      </c>
      <c r="K17383" s="14" t="n">
        <f aca="false">J17383-H17383</f>
        <v>26.66</v>
      </c>
      <c r="L17383" s="14" t="n">
        <f aca="false">G17383-H17383</f>
        <v>-0.84</v>
      </c>
    </row>
    <row r="17384" customFormat="false" ht="15" hidden="false" customHeight="false" outlineLevel="0" collapsed="false">
      <c r="A17384" s="2" t="s">
        <v>342</v>
      </c>
      <c r="B17384" s="2" t="s">
        <v>158</v>
      </c>
      <c r="C17384" s="2" t="s">
        <v>47</v>
      </c>
      <c r="D17384" s="2" t="s">
        <v>14</v>
      </c>
      <c r="E17384" s="2" t="s">
        <v>74</v>
      </c>
      <c r="F17384" s="2" t="s">
        <v>976</v>
      </c>
      <c r="G17384" s="14" t="n">
        <v>95</v>
      </c>
      <c r="H17384" s="14" t="n">
        <v>135.12</v>
      </c>
      <c r="I17384" s="14" t="n">
        <v>95</v>
      </c>
      <c r="J17384" s="23" t="n">
        <f aca="false">IF(AND(E17384="Priority",ISNUMBER('Cost model'!N221)),'Cost model'!N221,'Cost model'!M221)</f>
        <v>150</v>
      </c>
      <c r="K17384" s="14" t="n">
        <f aca="false">J17384-H17384</f>
        <v>14.88</v>
      </c>
      <c r="L17384" s="14" t="n">
        <f aca="false">G17384-H17384</f>
        <v>-40.12</v>
      </c>
    </row>
    <row r="17385" customFormat="false" ht="15" hidden="false" customHeight="false" outlineLevel="0" collapsed="false">
      <c r="A17385" s="2" t="s">
        <v>124</v>
      </c>
      <c r="B17385" s="2" t="s">
        <v>124</v>
      </c>
      <c r="C17385" s="2" t="s">
        <v>49</v>
      </c>
      <c r="D17385" s="2" t="s">
        <v>10</v>
      </c>
      <c r="E17385" s="2" t="s">
        <v>74</v>
      </c>
      <c r="F17385" s="2" t="s">
        <v>977</v>
      </c>
      <c r="G17385" s="14" t="n">
        <v>17.5</v>
      </c>
      <c r="H17385" s="14" t="n">
        <v>15.31</v>
      </c>
      <c r="I17385" s="14" t="n">
        <v>17.5</v>
      </c>
      <c r="J17385" s="23" t="n">
        <f aca="false">IF(AND(E17385="Priority",ISNUMBER('Cost model'!N319)),'Cost model'!N319,'Cost model'!M319)</f>
        <v>16.5</v>
      </c>
      <c r="K17385" s="14" t="n">
        <f aca="false">J17385-H17385</f>
        <v>1.19</v>
      </c>
      <c r="L17385" s="14" t="n">
        <f aca="false">G17385-H17385</f>
        <v>2.19</v>
      </c>
    </row>
    <row r="17386" customFormat="false" ht="15" hidden="false" customHeight="false" outlineLevel="0" collapsed="false">
      <c r="A17386" s="2" t="s">
        <v>174</v>
      </c>
      <c r="B17386" s="2" t="s">
        <v>174</v>
      </c>
      <c r="C17386" s="2" t="s">
        <v>49</v>
      </c>
      <c r="D17386" s="2" t="s">
        <v>15</v>
      </c>
      <c r="E17386" s="2" t="s">
        <v>74</v>
      </c>
      <c r="F17386" s="2" t="s">
        <v>977</v>
      </c>
      <c r="G17386" s="14" t="n">
        <v>250</v>
      </c>
      <c r="H17386" s="14" t="n">
        <v>444.54</v>
      </c>
      <c r="I17386" s="14" t="n">
        <v>250</v>
      </c>
      <c r="J17386" s="23" t="n">
        <f aca="false">IF(AND(E17386="Priority",ISNUMBER('Cost model'!N181)),'Cost model'!N181,'Cost model'!M181)</f>
        <v>230</v>
      </c>
      <c r="K17386" s="14" t="n">
        <f aca="false">J17386-H17386</f>
        <v>-214.54</v>
      </c>
      <c r="L17386" s="14" t="n">
        <f aca="false">G17386-H17386</f>
        <v>-194.54</v>
      </c>
    </row>
    <row r="17387" customFormat="false" ht="15" hidden="false" customHeight="false" outlineLevel="0" collapsed="false">
      <c r="A17387" s="2" t="s">
        <v>142</v>
      </c>
      <c r="B17387" s="2" t="s">
        <v>158</v>
      </c>
      <c r="C17387" s="2" t="s">
        <v>48</v>
      </c>
      <c r="D17387" s="2" t="s">
        <v>12</v>
      </c>
      <c r="E17387" s="2" t="s">
        <v>74</v>
      </c>
      <c r="F17387" s="2" t="s">
        <v>976</v>
      </c>
      <c r="G17387" s="14" t="n">
        <v>12.5</v>
      </c>
      <c r="H17387" s="14" t="n">
        <v>49.6</v>
      </c>
      <c r="I17387" s="14" t="n">
        <v>19.5</v>
      </c>
      <c r="J17387" s="23" t="n">
        <f aca="false">IF(AND(E17387="Priority",ISNUMBER('Cost model'!N651)),'Cost model'!N651,'Cost model'!M651)</f>
        <v>45</v>
      </c>
      <c r="K17387" s="14" t="n">
        <f aca="false">J17387-H17387</f>
        <v>-4.6</v>
      </c>
      <c r="L17387" s="14" t="n">
        <f aca="false">G17387-H17387</f>
        <v>-37.1</v>
      </c>
    </row>
    <row r="17388" customFormat="false" ht="15" hidden="false" customHeight="false" outlineLevel="0" collapsed="false">
      <c r="A17388" s="2" t="s">
        <v>142</v>
      </c>
      <c r="B17388" s="2" t="s">
        <v>142</v>
      </c>
      <c r="C17388" s="2" t="s">
        <v>47</v>
      </c>
      <c r="D17388" s="2" t="s">
        <v>12</v>
      </c>
      <c r="E17388" s="2" t="s">
        <v>74</v>
      </c>
      <c r="F17388" s="2" t="s">
        <v>977</v>
      </c>
      <c r="G17388" s="14" t="n">
        <v>9.5</v>
      </c>
      <c r="H17388" s="14" t="n">
        <v>27.7</v>
      </c>
      <c r="I17388" s="14" t="n">
        <v>9.5</v>
      </c>
      <c r="J17388" s="23" t="n">
        <f aca="false">IF(AND(E17388="Priority",ISNUMBER('Cost model'!N635)),'Cost model'!N635,'Cost model'!M635)</f>
        <v>30.5</v>
      </c>
      <c r="K17388" s="14" t="n">
        <f aca="false">J17388-H17388</f>
        <v>2.8</v>
      </c>
      <c r="L17388" s="14" t="n">
        <f aca="false">G17388-H17388</f>
        <v>-18.2</v>
      </c>
    </row>
    <row r="17389" customFormat="false" ht="15" hidden="false" customHeight="false" outlineLevel="0" collapsed="false">
      <c r="A17389" s="2" t="s">
        <v>142</v>
      </c>
      <c r="B17389" s="2" t="s">
        <v>142</v>
      </c>
      <c r="C17389" s="2" t="s">
        <v>47</v>
      </c>
      <c r="D17389" s="2" t="s">
        <v>12</v>
      </c>
      <c r="E17389" s="2" t="s">
        <v>74</v>
      </c>
      <c r="F17389" s="2" t="s">
        <v>977</v>
      </c>
      <c r="G17389" s="14" t="n">
        <v>9.5</v>
      </c>
      <c r="H17389" s="14" t="n">
        <v>27.7</v>
      </c>
      <c r="I17389" s="14" t="n">
        <v>9.5</v>
      </c>
      <c r="J17389" s="23" t="n">
        <f aca="false">IF(AND(E17389="Priority",ISNUMBER('Cost model'!N635)),'Cost model'!N635,'Cost model'!M635)</f>
        <v>30.5</v>
      </c>
      <c r="K17389" s="14" t="n">
        <f aca="false">J17389-H17389</f>
        <v>2.8</v>
      </c>
      <c r="L17389" s="14" t="n">
        <f aca="false">G17389-H17389</f>
        <v>-18.2</v>
      </c>
    </row>
    <row r="17390" customFormat="false" ht="15" hidden="false" customHeight="false" outlineLevel="0" collapsed="false">
      <c r="A17390" s="2" t="s">
        <v>142</v>
      </c>
      <c r="B17390" s="2" t="s">
        <v>142</v>
      </c>
      <c r="C17390" s="2" t="s">
        <v>49</v>
      </c>
      <c r="D17390" s="2" t="s">
        <v>10</v>
      </c>
      <c r="E17390" s="2" t="s">
        <v>74</v>
      </c>
      <c r="F17390" s="2" t="s">
        <v>977</v>
      </c>
      <c r="G17390" s="14" t="n">
        <v>17.5</v>
      </c>
      <c r="H17390" s="14" t="n">
        <v>22.98</v>
      </c>
      <c r="I17390" s="14" t="n">
        <v>17.5</v>
      </c>
      <c r="J17390" s="23" t="n">
        <f aca="false">IF(AND(E17390="Priority",ISNUMBER('Cost model'!N634)),'Cost model'!N634,'Cost model'!M634)</f>
        <v>15.5</v>
      </c>
      <c r="K17390" s="14" t="n">
        <f aca="false">J17390-H17390</f>
        <v>-7.48</v>
      </c>
      <c r="L17390" s="14" t="n">
        <f aca="false">G17390-H17390</f>
        <v>-5.48</v>
      </c>
    </row>
    <row r="17391" customFormat="false" ht="15" hidden="false" customHeight="false" outlineLevel="0" collapsed="false">
      <c r="A17391" s="2" t="s">
        <v>174</v>
      </c>
      <c r="B17391" s="2" t="s">
        <v>174</v>
      </c>
      <c r="C17391" s="2" t="s">
        <v>47</v>
      </c>
      <c r="D17391" s="2" t="s">
        <v>10</v>
      </c>
      <c r="E17391" s="2" t="s">
        <v>74</v>
      </c>
      <c r="F17391" s="2" t="s">
        <v>977</v>
      </c>
      <c r="G17391" s="14" t="n">
        <v>9.5</v>
      </c>
      <c r="H17391" s="14" t="n">
        <v>8.16</v>
      </c>
      <c r="I17391" s="14" t="n">
        <v>9.5</v>
      </c>
      <c r="J17391" s="23" t="n">
        <f aca="false">IF(AND(E17391="Priority",ISNUMBER('Cost model'!N167)),'Cost model'!N167,'Cost model'!M167)</f>
        <v>8.5</v>
      </c>
      <c r="K17391" s="14" t="n">
        <f aca="false">J17391-H17391</f>
        <v>0.34</v>
      </c>
      <c r="L17391" s="14" t="n">
        <f aca="false">G17391-H17391</f>
        <v>1.34</v>
      </c>
    </row>
    <row r="17392" customFormat="false" ht="15" hidden="false" customHeight="false" outlineLevel="0" collapsed="false">
      <c r="A17392" s="2" t="s">
        <v>124</v>
      </c>
      <c r="B17392" s="2" t="s">
        <v>124</v>
      </c>
      <c r="C17392" s="2" t="s">
        <v>48</v>
      </c>
      <c r="D17392" s="2" t="s">
        <v>12</v>
      </c>
      <c r="E17392" s="2" t="s">
        <v>74</v>
      </c>
      <c r="F17392" s="2" t="s">
        <v>977</v>
      </c>
      <c r="G17392" s="14" t="n">
        <v>12.5</v>
      </c>
      <c r="H17392" s="14" t="n">
        <v>62.01</v>
      </c>
      <c r="I17392" s="14" t="n">
        <v>12.5</v>
      </c>
      <c r="J17392" s="23" t="n">
        <f aca="false">IF(AND(E17392="Priority",ISNUMBER('Cost model'!N321)),'Cost model'!N321,'Cost model'!M321)</f>
        <v>40</v>
      </c>
      <c r="K17392" s="14" t="n">
        <f aca="false">J17392-H17392</f>
        <v>-22.01</v>
      </c>
      <c r="L17392" s="14" t="n">
        <f aca="false">G17392-H17392</f>
        <v>-49.51</v>
      </c>
    </row>
    <row r="17393" customFormat="false" ht="15" hidden="false" customHeight="false" outlineLevel="0" collapsed="false">
      <c r="A17393" s="2" t="s">
        <v>124</v>
      </c>
      <c r="B17393" s="2" t="s">
        <v>174</v>
      </c>
      <c r="C17393" s="2" t="s">
        <v>49</v>
      </c>
      <c r="D17393" s="2" t="s">
        <v>12</v>
      </c>
      <c r="E17393" s="2" t="s">
        <v>74</v>
      </c>
      <c r="F17393" s="2" t="s">
        <v>976</v>
      </c>
      <c r="G17393" s="14" t="n">
        <v>19.5</v>
      </c>
      <c r="H17393" s="14" t="n">
        <v>67.03</v>
      </c>
      <c r="I17393" s="14" t="n">
        <v>19.5</v>
      </c>
      <c r="J17393" s="23" t="n">
        <f aca="false">IF(AND(E17393="Priority",ISNUMBER('Cost model'!N367)),'Cost model'!N367,'Cost model'!M367)</f>
        <v>60</v>
      </c>
      <c r="K17393" s="14" t="n">
        <f aca="false">J17393-H17393</f>
        <v>-7.03</v>
      </c>
      <c r="L17393" s="14" t="n">
        <f aca="false">G17393-H17393</f>
        <v>-47.53</v>
      </c>
    </row>
    <row r="17394" customFormat="false" ht="15" hidden="false" customHeight="false" outlineLevel="0" collapsed="false">
      <c r="A17394" s="2" t="s">
        <v>124</v>
      </c>
      <c r="B17394" s="2" t="s">
        <v>124</v>
      </c>
      <c r="C17394" s="2" t="s">
        <v>47</v>
      </c>
      <c r="D17394" s="2" t="s">
        <v>12</v>
      </c>
      <c r="E17394" s="2" t="s">
        <v>74</v>
      </c>
      <c r="F17394" s="2" t="s">
        <v>977</v>
      </c>
      <c r="G17394" s="14" t="n">
        <v>9.5</v>
      </c>
      <c r="H17394" s="14" t="n">
        <v>24.63</v>
      </c>
      <c r="I17394" s="14" t="n">
        <v>9.5</v>
      </c>
      <c r="J17394" s="23" t="n">
        <f aca="false">IF(AND(E17394="Priority",ISNUMBER('Cost model'!N320)),'Cost model'!N320,'Cost model'!M320)</f>
        <v>24.5</v>
      </c>
      <c r="K17394" s="14" t="n">
        <f aca="false">J17394-H17394</f>
        <v>-0.129999999999999</v>
      </c>
      <c r="L17394" s="14" t="n">
        <f aca="false">G17394-H17394</f>
        <v>-15.13</v>
      </c>
    </row>
    <row r="17395" customFormat="false" ht="15" hidden="false" customHeight="false" outlineLevel="0" collapsed="false">
      <c r="A17395" s="2" t="s">
        <v>174</v>
      </c>
      <c r="B17395" s="2" t="s">
        <v>174</v>
      </c>
      <c r="C17395" s="2" t="s">
        <v>48</v>
      </c>
      <c r="D17395" s="2" t="s">
        <v>12</v>
      </c>
      <c r="E17395" s="2" t="s">
        <v>74</v>
      </c>
      <c r="F17395" s="2" t="s">
        <v>977</v>
      </c>
      <c r="G17395" s="14" t="n">
        <v>12.5</v>
      </c>
      <c r="H17395" s="14" t="n">
        <v>50.18</v>
      </c>
      <c r="I17395" s="14" t="n">
        <v>12.5</v>
      </c>
      <c r="J17395" s="23" t="n">
        <f aca="false">IF(AND(E17395="Priority",ISNUMBER('Cost model'!N171)),'Cost model'!N171,'Cost model'!M171)</f>
        <v>40</v>
      </c>
      <c r="K17395" s="14" t="n">
        <f aca="false">J17395-H17395</f>
        <v>-10.18</v>
      </c>
      <c r="L17395" s="14" t="n">
        <f aca="false">G17395-H17395</f>
        <v>-37.68</v>
      </c>
    </row>
    <row r="17396" customFormat="false" ht="15" hidden="false" customHeight="false" outlineLevel="0" collapsed="false">
      <c r="A17396" s="2" t="s">
        <v>221</v>
      </c>
      <c r="B17396" s="2" t="s">
        <v>221</v>
      </c>
      <c r="C17396" s="2" t="s">
        <v>49</v>
      </c>
      <c r="D17396" s="2" t="s">
        <v>12</v>
      </c>
      <c r="E17396" s="2" t="s">
        <v>74</v>
      </c>
      <c r="F17396" s="2" t="s">
        <v>977</v>
      </c>
      <c r="G17396" s="14" t="n">
        <v>19.5</v>
      </c>
      <c r="H17396" s="14" t="n">
        <v>91.08</v>
      </c>
      <c r="I17396" s="14" t="n">
        <v>19.5</v>
      </c>
      <c r="J17396" s="23" t="n">
        <f aca="false">IF(AND(E17396="Priority",ISNUMBER('Cost model'!N742)),'Cost model'!N742,'Cost model'!M742)</f>
        <v>60</v>
      </c>
      <c r="K17396" s="14" t="n">
        <f aca="false">J17396-H17396</f>
        <v>-31.08</v>
      </c>
      <c r="L17396" s="14" t="n">
        <f aca="false">G17396-H17396</f>
        <v>-71.58</v>
      </c>
    </row>
    <row r="17397" customFormat="false" ht="15" hidden="false" customHeight="false" outlineLevel="0" collapsed="false">
      <c r="A17397" s="2" t="s">
        <v>221</v>
      </c>
      <c r="B17397" s="2" t="s">
        <v>221</v>
      </c>
      <c r="C17397" s="2" t="s">
        <v>49</v>
      </c>
      <c r="D17397" s="2" t="s">
        <v>10</v>
      </c>
      <c r="E17397" s="2" t="s">
        <v>74</v>
      </c>
      <c r="F17397" s="2" t="s">
        <v>977</v>
      </c>
      <c r="G17397" s="14" t="n">
        <v>17.5</v>
      </c>
      <c r="H17397" s="14" t="n">
        <v>11.17</v>
      </c>
      <c r="I17397" s="14" t="n">
        <v>17.5</v>
      </c>
      <c r="J17397" s="23" t="n">
        <f aca="false">IF(AND(E17397="Priority",ISNUMBER('Cost model'!N739)),'Cost model'!N739,'Cost model'!M739)</f>
        <v>17.5</v>
      </c>
      <c r="K17397" s="14" t="n">
        <f aca="false">J17397-H17397</f>
        <v>6.33</v>
      </c>
      <c r="L17397" s="14" t="n">
        <f aca="false">G17397-H17397</f>
        <v>6.33</v>
      </c>
    </row>
    <row r="17398" customFormat="false" ht="15" hidden="false" customHeight="false" outlineLevel="0" collapsed="false">
      <c r="A17398" s="2" t="s">
        <v>174</v>
      </c>
      <c r="B17398" s="2" t="s">
        <v>174</v>
      </c>
      <c r="C17398" s="2" t="s">
        <v>47</v>
      </c>
      <c r="D17398" s="2" t="s">
        <v>12</v>
      </c>
      <c r="E17398" s="2" t="s">
        <v>74</v>
      </c>
      <c r="F17398" s="2" t="s">
        <v>977</v>
      </c>
      <c r="G17398" s="14" t="n">
        <v>9.5</v>
      </c>
      <c r="H17398" s="14" t="n">
        <v>29.39</v>
      </c>
      <c r="I17398" s="14" t="n">
        <v>9.5</v>
      </c>
      <c r="J17398" s="23" t="n">
        <f aca="false">IF(AND(E17398="Priority",ISNUMBER('Cost model'!N170)),'Cost model'!N170,'Cost model'!M170)</f>
        <v>25.5</v>
      </c>
      <c r="K17398" s="14" t="n">
        <f aca="false">J17398-H17398</f>
        <v>-3.89</v>
      </c>
      <c r="L17398" s="14" t="n">
        <f aca="false">G17398-H17398</f>
        <v>-19.89</v>
      </c>
    </row>
    <row r="17399" customFormat="false" ht="15" hidden="false" customHeight="false" outlineLevel="0" collapsed="false">
      <c r="A17399" s="2" t="s">
        <v>124</v>
      </c>
      <c r="B17399" s="2" t="s">
        <v>124</v>
      </c>
      <c r="C17399" s="2" t="s">
        <v>47</v>
      </c>
      <c r="D17399" s="2" t="s">
        <v>15</v>
      </c>
      <c r="E17399" s="2" t="s">
        <v>74</v>
      </c>
      <c r="F17399" s="2" t="s">
        <v>977</v>
      </c>
      <c r="G17399" s="14" t="n">
        <v>45</v>
      </c>
      <c r="H17399" s="14" t="n">
        <v>166.19</v>
      </c>
      <c r="I17399" s="14" t="n">
        <v>45</v>
      </c>
      <c r="J17399" s="23" t="n">
        <f aca="false">IF(AND(E17399="Priority",ISNUMBER('Cost model'!N329)),'Cost model'!N329,'Cost model'!M329)</f>
        <v>135</v>
      </c>
      <c r="K17399" s="14" t="n">
        <f aca="false">J17399-H17399</f>
        <v>-31.19</v>
      </c>
      <c r="L17399" s="14" t="n">
        <f aca="false">G17399-H17399</f>
        <v>-121.19</v>
      </c>
    </row>
    <row r="17400" customFormat="false" ht="15" hidden="false" customHeight="false" outlineLevel="0" collapsed="false">
      <c r="A17400" s="2" t="s">
        <v>124</v>
      </c>
      <c r="B17400" s="2" t="s">
        <v>124</v>
      </c>
      <c r="C17400" s="2" t="s">
        <v>47</v>
      </c>
      <c r="D17400" s="2" t="s">
        <v>12</v>
      </c>
      <c r="E17400" s="2" t="s">
        <v>74</v>
      </c>
      <c r="F17400" s="2" t="s">
        <v>977</v>
      </c>
      <c r="G17400" s="14" t="n">
        <v>9.5</v>
      </c>
      <c r="H17400" s="14" t="n">
        <v>28.36</v>
      </c>
      <c r="I17400" s="14" t="n">
        <v>9.5</v>
      </c>
      <c r="J17400" s="23" t="n">
        <f aca="false">IF(AND(E17400="Priority",ISNUMBER('Cost model'!N320)),'Cost model'!N320,'Cost model'!M320)</f>
        <v>24.5</v>
      </c>
      <c r="K17400" s="14" t="n">
        <f aca="false">J17400-H17400</f>
        <v>-3.86</v>
      </c>
      <c r="L17400" s="14" t="n">
        <f aca="false">G17400-H17400</f>
        <v>-18.86</v>
      </c>
    </row>
    <row r="17401" customFormat="false" ht="15" hidden="false" customHeight="false" outlineLevel="0" collapsed="false">
      <c r="A17401" s="2" t="s">
        <v>142</v>
      </c>
      <c r="B17401" s="2" t="s">
        <v>142</v>
      </c>
      <c r="C17401" s="2" t="s">
        <v>48</v>
      </c>
      <c r="D17401" s="2" t="s">
        <v>12</v>
      </c>
      <c r="E17401" s="2" t="s">
        <v>74</v>
      </c>
      <c r="F17401" s="2" t="s">
        <v>977</v>
      </c>
      <c r="G17401" s="14" t="n">
        <v>12.5</v>
      </c>
      <c r="H17401" s="14" t="n">
        <v>45.13</v>
      </c>
      <c r="I17401" s="14" t="n">
        <v>12.5</v>
      </c>
      <c r="J17401" s="23" t="n">
        <f aca="false">IF(AND(E17401="Priority",ISNUMBER('Cost model'!N636)),'Cost model'!N636,'Cost model'!M636)</f>
        <v>40</v>
      </c>
      <c r="K17401" s="14" t="n">
        <f aca="false">J17401-H17401</f>
        <v>-5.13</v>
      </c>
      <c r="L17401" s="14" t="n">
        <f aca="false">G17401-H17401</f>
        <v>-32.63</v>
      </c>
    </row>
    <row r="17402" customFormat="false" ht="15" hidden="false" customHeight="false" outlineLevel="0" collapsed="false">
      <c r="A17402" s="2" t="s">
        <v>124</v>
      </c>
      <c r="B17402" s="2" t="s">
        <v>124</v>
      </c>
      <c r="C17402" s="2" t="s">
        <v>48</v>
      </c>
      <c r="D17402" s="2" t="s">
        <v>10</v>
      </c>
      <c r="E17402" s="2" t="s">
        <v>74</v>
      </c>
      <c r="F17402" s="2" t="s">
        <v>977</v>
      </c>
      <c r="G17402" s="14" t="n">
        <v>12.5</v>
      </c>
      <c r="H17402" s="14" t="n">
        <v>12.33</v>
      </c>
      <c r="I17402" s="14" t="n">
        <v>12.5</v>
      </c>
      <c r="J17402" s="23" t="n">
        <f aca="false">IF(AND(E17402="Priority",ISNUMBER('Cost model'!N318)),'Cost model'!N318,'Cost model'!M318)</f>
        <v>14.5</v>
      </c>
      <c r="K17402" s="14" t="n">
        <f aca="false">J17402-H17402</f>
        <v>2.17</v>
      </c>
      <c r="L17402" s="14" t="n">
        <f aca="false">G17402-H17402</f>
        <v>0.17</v>
      </c>
    </row>
    <row r="17403" customFormat="false" ht="15" hidden="false" customHeight="false" outlineLevel="0" collapsed="false">
      <c r="A17403" s="2" t="s">
        <v>174</v>
      </c>
      <c r="B17403" s="2" t="s">
        <v>174</v>
      </c>
      <c r="C17403" s="2" t="s">
        <v>47</v>
      </c>
      <c r="D17403" s="2" t="s">
        <v>10</v>
      </c>
      <c r="E17403" s="2" t="s">
        <v>74</v>
      </c>
      <c r="F17403" s="2" t="s">
        <v>977</v>
      </c>
      <c r="G17403" s="14" t="n">
        <v>9.5</v>
      </c>
      <c r="H17403" s="14" t="n">
        <v>7.72</v>
      </c>
      <c r="I17403" s="14" t="n">
        <v>9.5</v>
      </c>
      <c r="J17403" s="23" t="n">
        <f aca="false">IF(AND(E17403="Priority",ISNUMBER('Cost model'!N167)),'Cost model'!N167,'Cost model'!M167)</f>
        <v>8.5</v>
      </c>
      <c r="K17403" s="14" t="n">
        <f aca="false">J17403-H17403</f>
        <v>0.78</v>
      </c>
      <c r="L17403" s="14" t="n">
        <f aca="false">G17403-H17403</f>
        <v>1.78</v>
      </c>
    </row>
    <row r="17404" customFormat="false" ht="15" hidden="false" customHeight="false" outlineLevel="0" collapsed="false">
      <c r="A17404" s="2" t="s">
        <v>124</v>
      </c>
      <c r="B17404" s="2" t="s">
        <v>124</v>
      </c>
      <c r="C17404" s="2" t="s">
        <v>47</v>
      </c>
      <c r="D17404" s="2" t="s">
        <v>12</v>
      </c>
      <c r="E17404" s="2" t="s">
        <v>74</v>
      </c>
      <c r="F17404" s="2" t="s">
        <v>977</v>
      </c>
      <c r="G17404" s="14" t="n">
        <v>9.5</v>
      </c>
      <c r="H17404" s="14" t="n">
        <v>7.72</v>
      </c>
      <c r="I17404" s="14" t="n">
        <v>9.5</v>
      </c>
      <c r="J17404" s="23" t="n">
        <f aca="false">IF(AND(E17404="Priority",ISNUMBER('Cost model'!N320)),'Cost model'!N320,'Cost model'!M320)</f>
        <v>24.5</v>
      </c>
      <c r="K17404" s="14" t="n">
        <f aca="false">J17404-H17404</f>
        <v>16.78</v>
      </c>
      <c r="L17404" s="14" t="n">
        <f aca="false">G17404-H17404</f>
        <v>1.78</v>
      </c>
    </row>
    <row r="17405" customFormat="false" ht="15" hidden="false" customHeight="false" outlineLevel="0" collapsed="false">
      <c r="A17405" s="2" t="s">
        <v>124</v>
      </c>
      <c r="B17405" s="2" t="s">
        <v>124</v>
      </c>
      <c r="C17405" s="2" t="s">
        <v>48</v>
      </c>
      <c r="D17405" s="2" t="s">
        <v>12</v>
      </c>
      <c r="E17405" s="2" t="s">
        <v>74</v>
      </c>
      <c r="F17405" s="2" t="s">
        <v>977</v>
      </c>
      <c r="G17405" s="14" t="n">
        <v>12.5</v>
      </c>
      <c r="H17405" s="14" t="n">
        <v>49.48</v>
      </c>
      <c r="I17405" s="14" t="n">
        <v>12.5</v>
      </c>
      <c r="J17405" s="23" t="n">
        <f aca="false">IF(AND(E17405="Priority",ISNUMBER('Cost model'!N321)),'Cost model'!N321,'Cost model'!M321)</f>
        <v>40</v>
      </c>
      <c r="K17405" s="14" t="n">
        <f aca="false">J17405-H17405</f>
        <v>-9.48</v>
      </c>
      <c r="L17405" s="14" t="n">
        <f aca="false">G17405-H17405</f>
        <v>-36.98</v>
      </c>
    </row>
    <row r="17406" customFormat="false" ht="15" hidden="false" customHeight="false" outlineLevel="0" collapsed="false">
      <c r="A17406" s="2" t="s">
        <v>158</v>
      </c>
      <c r="B17406" s="2" t="s">
        <v>158</v>
      </c>
      <c r="C17406" s="2" t="s">
        <v>47</v>
      </c>
      <c r="D17406" s="2" t="s">
        <v>10</v>
      </c>
      <c r="E17406" s="2" t="s">
        <v>74</v>
      </c>
      <c r="F17406" s="2" t="s">
        <v>977</v>
      </c>
      <c r="G17406" s="14" t="n">
        <v>9.5</v>
      </c>
      <c r="H17406" s="14" t="n">
        <v>8.61</v>
      </c>
      <c r="I17406" s="14" t="n">
        <v>9.5</v>
      </c>
      <c r="J17406" s="23" t="n">
        <f aca="false">IF(AND(E17406="Priority",ISNUMBER('Cost model'!N422)),'Cost model'!N422,'Cost model'!M422)</f>
        <v>8.5</v>
      </c>
      <c r="K17406" s="14" t="n">
        <f aca="false">J17406-H17406</f>
        <v>-0.109999999999999</v>
      </c>
      <c r="L17406" s="14" t="n">
        <f aca="false">G17406-H17406</f>
        <v>0.890000000000001</v>
      </c>
    </row>
    <row r="17407" customFormat="false" ht="15" hidden="false" customHeight="false" outlineLevel="0" collapsed="false">
      <c r="A17407" s="2" t="s">
        <v>123</v>
      </c>
      <c r="B17407" s="2" t="s">
        <v>123</v>
      </c>
      <c r="C17407" s="2" t="s">
        <v>47</v>
      </c>
      <c r="D17407" s="2" t="s">
        <v>12</v>
      </c>
      <c r="E17407" s="2" t="s">
        <v>83</v>
      </c>
      <c r="F17407" s="2" t="s">
        <v>977</v>
      </c>
      <c r="G17407" s="14" t="n">
        <v>19.5</v>
      </c>
      <c r="H17407" s="14" t="n">
        <v>49.6</v>
      </c>
      <c r="I17407" s="14" t="n">
        <v>19.5</v>
      </c>
      <c r="J17407" s="23" t="n">
        <f aca="false">IF(AND(E17407="Priority",ISNUMBER('Cost model'!N65)),'Cost model'!N65,'Cost model'!M65)</f>
        <v>45</v>
      </c>
      <c r="K17407" s="14" t="n">
        <f aca="false">J17407-H17407</f>
        <v>-4.6</v>
      </c>
      <c r="L17407" s="14" t="n">
        <f aca="false">G17407-H17407</f>
        <v>-30.1</v>
      </c>
    </row>
    <row r="17408" customFormat="false" ht="15" hidden="false" customHeight="false" outlineLevel="0" collapsed="false">
      <c r="A17408" s="2" t="s">
        <v>174</v>
      </c>
      <c r="B17408" s="2" t="s">
        <v>174</v>
      </c>
      <c r="C17408" s="2" t="s">
        <v>49</v>
      </c>
      <c r="D17408" s="2" t="s">
        <v>12</v>
      </c>
      <c r="E17408" s="2" t="s">
        <v>83</v>
      </c>
      <c r="F17408" s="2" t="s">
        <v>977</v>
      </c>
      <c r="G17408" s="14" t="n">
        <v>29.5</v>
      </c>
      <c r="H17408" s="14" t="n">
        <v>66.11</v>
      </c>
      <c r="I17408" s="14" t="n">
        <v>29.5</v>
      </c>
      <c r="J17408" s="23" t="n">
        <f aca="false">IF(AND(E17408="Priority",ISNUMBER('Cost model'!N172)),'Cost model'!N172,'Cost model'!M172)</f>
        <v>60</v>
      </c>
      <c r="K17408" s="14" t="n">
        <f aca="false">J17408-H17408</f>
        <v>-6.11</v>
      </c>
      <c r="L17408" s="14" t="n">
        <f aca="false">G17408-H17408</f>
        <v>-36.61</v>
      </c>
    </row>
    <row r="17409" customFormat="false" ht="15" hidden="false" customHeight="false" outlineLevel="0" collapsed="false">
      <c r="A17409" s="2" t="s">
        <v>124</v>
      </c>
      <c r="B17409" s="2" t="s">
        <v>124</v>
      </c>
      <c r="C17409" s="2" t="s">
        <v>47</v>
      </c>
      <c r="D17409" s="2" t="s">
        <v>10</v>
      </c>
      <c r="E17409" s="2" t="s">
        <v>74</v>
      </c>
      <c r="F17409" s="2" t="s">
        <v>977</v>
      </c>
      <c r="G17409" s="14" t="n">
        <v>9.5</v>
      </c>
      <c r="H17409" s="14" t="n">
        <v>6.25</v>
      </c>
      <c r="I17409" s="14" t="n">
        <v>9.5</v>
      </c>
      <c r="J17409" s="23" t="n">
        <f aca="false">IF(AND(E17409="Priority",ISNUMBER('Cost model'!N317)),'Cost model'!N317,'Cost model'!M317)</f>
        <v>10.5</v>
      </c>
      <c r="K17409" s="14" t="n">
        <f aca="false">J17409-H17409</f>
        <v>4.25</v>
      </c>
      <c r="L17409" s="14" t="n">
        <f aca="false">G17409-H17409</f>
        <v>3.25</v>
      </c>
    </row>
    <row r="17410" customFormat="false" ht="15" hidden="false" customHeight="false" outlineLevel="0" collapsed="false">
      <c r="A17410" s="2" t="s">
        <v>124</v>
      </c>
      <c r="B17410" s="2" t="s">
        <v>124</v>
      </c>
      <c r="C17410" s="2" t="s">
        <v>47</v>
      </c>
      <c r="D17410" s="2" t="s">
        <v>10</v>
      </c>
      <c r="E17410" s="2" t="s">
        <v>74</v>
      </c>
      <c r="F17410" s="2" t="s">
        <v>977</v>
      </c>
      <c r="G17410" s="14" t="n">
        <v>9.5</v>
      </c>
      <c r="H17410" s="14" t="n">
        <v>6.66</v>
      </c>
      <c r="I17410" s="14" t="n">
        <v>9.5</v>
      </c>
      <c r="J17410" s="23" t="n">
        <f aca="false">IF(AND(E17410="Priority",ISNUMBER('Cost model'!N317)),'Cost model'!N317,'Cost model'!M317)</f>
        <v>10.5</v>
      </c>
      <c r="K17410" s="14" t="n">
        <f aca="false">J17410-H17410</f>
        <v>3.84</v>
      </c>
      <c r="L17410" s="14" t="n">
        <f aca="false">G17410-H17410</f>
        <v>2.84</v>
      </c>
    </row>
    <row r="17411" customFormat="false" ht="15" hidden="false" customHeight="false" outlineLevel="0" collapsed="false">
      <c r="A17411" s="2" t="s">
        <v>142</v>
      </c>
      <c r="B17411" s="2" t="s">
        <v>174</v>
      </c>
      <c r="C17411" s="2" t="s">
        <v>48</v>
      </c>
      <c r="D17411" s="2" t="s">
        <v>12</v>
      </c>
      <c r="E17411" s="2" t="s">
        <v>74</v>
      </c>
      <c r="F17411" s="2" t="s">
        <v>976</v>
      </c>
      <c r="G17411" s="14" t="n">
        <v>12.5</v>
      </c>
      <c r="H17411" s="14" t="n">
        <v>10.81</v>
      </c>
      <c r="I17411" s="14" t="n">
        <v>19.5</v>
      </c>
      <c r="J17411" s="23" t="n">
        <f aca="false">IF(AND(E17411="Priority",ISNUMBER('Cost model'!N696)),'Cost model'!N696,'Cost model'!M696)</f>
        <v>45</v>
      </c>
      <c r="K17411" s="14" t="n">
        <f aca="false">J17411-H17411</f>
        <v>34.19</v>
      </c>
      <c r="L17411" s="14" t="n">
        <f aca="false">G17411-H17411</f>
        <v>1.69</v>
      </c>
    </row>
    <row r="17412" customFormat="false" ht="15" hidden="false" customHeight="false" outlineLevel="0" collapsed="false">
      <c r="A17412" s="2" t="s">
        <v>221</v>
      </c>
      <c r="B17412" s="2" t="s">
        <v>221</v>
      </c>
      <c r="C17412" s="2" t="s">
        <v>47</v>
      </c>
      <c r="D17412" s="2" t="s">
        <v>10</v>
      </c>
      <c r="E17412" s="2" t="s">
        <v>74</v>
      </c>
      <c r="F17412" s="2" t="s">
        <v>977</v>
      </c>
      <c r="G17412" s="14" t="n">
        <v>9.5</v>
      </c>
      <c r="H17412" s="14" t="n">
        <v>24.59</v>
      </c>
      <c r="I17412" s="14" t="n">
        <v>9.5</v>
      </c>
      <c r="J17412" s="23" t="n">
        <f aca="false">IF(AND(E17412="Priority",ISNUMBER('Cost model'!N737)),'Cost model'!N737,'Cost model'!M737)</f>
        <v>8.5</v>
      </c>
      <c r="K17412" s="14" t="n">
        <f aca="false">J17412-H17412</f>
        <v>-16.09</v>
      </c>
      <c r="L17412" s="14" t="n">
        <f aca="false">G17412-H17412</f>
        <v>-15.09</v>
      </c>
    </row>
    <row r="17413" customFormat="false" ht="15" hidden="false" customHeight="false" outlineLevel="0" collapsed="false">
      <c r="A17413" s="2" t="s">
        <v>174</v>
      </c>
      <c r="B17413" s="2" t="s">
        <v>158</v>
      </c>
      <c r="C17413" s="2" t="s">
        <v>47</v>
      </c>
      <c r="D17413" s="2" t="s">
        <v>10</v>
      </c>
      <c r="E17413" s="2" t="s">
        <v>74</v>
      </c>
      <c r="F17413" s="2" t="s">
        <v>976</v>
      </c>
      <c r="G17413" s="14" t="n">
        <v>9.5</v>
      </c>
      <c r="H17413" s="14" t="n">
        <v>9.7</v>
      </c>
      <c r="I17413" s="14" t="n">
        <v>14.5</v>
      </c>
      <c r="J17413" s="23" t="n">
        <f aca="false">IF(AND(E17413="Priority",ISNUMBER('Cost model'!N137)),'Cost model'!N137,'Cost model'!M137)</f>
        <v>13.5</v>
      </c>
      <c r="K17413" s="14" t="n">
        <f aca="false">J17413-H17413</f>
        <v>3.8</v>
      </c>
      <c r="L17413" s="14" t="n">
        <f aca="false">G17413-H17413</f>
        <v>-0.199999999999999</v>
      </c>
    </row>
    <row r="17414" customFormat="false" ht="15" hidden="false" customHeight="false" outlineLevel="0" collapsed="false">
      <c r="A17414" s="2" t="s">
        <v>174</v>
      </c>
      <c r="B17414" s="2" t="s">
        <v>124</v>
      </c>
      <c r="C17414" s="2" t="s">
        <v>48</v>
      </c>
      <c r="D17414" s="2" t="s">
        <v>12</v>
      </c>
      <c r="E17414" s="2" t="s">
        <v>74</v>
      </c>
      <c r="F17414" s="2" t="s">
        <v>976</v>
      </c>
      <c r="G17414" s="14" t="n">
        <v>12.5</v>
      </c>
      <c r="H17414" s="14" t="n">
        <v>12.54</v>
      </c>
      <c r="I17414" s="14" t="n">
        <v>12.5</v>
      </c>
      <c r="J17414" s="23" t="n">
        <f aca="false">IF(AND(E17414="Priority",ISNUMBER('Cost model'!N111)),'Cost model'!N111,'Cost model'!M111)</f>
        <v>45</v>
      </c>
      <c r="K17414" s="14" t="n">
        <f aca="false">J17414-H17414</f>
        <v>32.46</v>
      </c>
      <c r="L17414" s="14" t="n">
        <f aca="false">G17414-H17414</f>
        <v>-0.0399999999999992</v>
      </c>
    </row>
    <row r="17415" customFormat="false" ht="15" hidden="false" customHeight="false" outlineLevel="0" collapsed="false">
      <c r="A17415" s="2" t="s">
        <v>221</v>
      </c>
      <c r="B17415" s="2" t="s">
        <v>221</v>
      </c>
      <c r="C17415" s="2" t="s">
        <v>49</v>
      </c>
      <c r="D17415" s="2" t="s">
        <v>12</v>
      </c>
      <c r="E17415" s="2" t="s">
        <v>74</v>
      </c>
      <c r="F17415" s="2" t="s">
        <v>977</v>
      </c>
      <c r="G17415" s="14" t="n">
        <v>19.5</v>
      </c>
      <c r="H17415" s="14" t="n">
        <v>26.53</v>
      </c>
      <c r="I17415" s="14" t="n">
        <v>19.5</v>
      </c>
      <c r="J17415" s="23" t="n">
        <f aca="false">IF(AND(E17415="Priority",ISNUMBER('Cost model'!N742)),'Cost model'!N742,'Cost model'!M742)</f>
        <v>60</v>
      </c>
      <c r="K17415" s="14" t="n">
        <f aca="false">J17415-H17415</f>
        <v>33.47</v>
      </c>
      <c r="L17415" s="14" t="n">
        <f aca="false">G17415-H17415</f>
        <v>-7.03</v>
      </c>
    </row>
    <row r="17416" customFormat="false" ht="15" hidden="false" customHeight="false" outlineLevel="0" collapsed="false">
      <c r="A17416" s="2" t="s">
        <v>342</v>
      </c>
      <c r="B17416" s="2" t="s">
        <v>142</v>
      </c>
      <c r="C17416" s="2" t="s">
        <v>47</v>
      </c>
      <c r="D17416" s="2" t="s">
        <v>10</v>
      </c>
      <c r="E17416" s="2" t="s">
        <v>83</v>
      </c>
      <c r="F17416" s="2" t="s">
        <v>976</v>
      </c>
      <c r="G17416" s="14" t="n">
        <v>24.5</v>
      </c>
      <c r="H17416" s="14" t="n">
        <v>71.92</v>
      </c>
      <c r="I17416" s="14" t="n">
        <v>24.5</v>
      </c>
      <c r="J17416" s="23" t="n">
        <f aca="false">IF(AND(E17416="Priority",ISNUMBER('Cost model'!N227)),'Cost model'!N227,'Cost model'!M227)</f>
        <v>26.5</v>
      </c>
      <c r="K17416" s="14" t="n">
        <f aca="false">J17416-H17416</f>
        <v>-45.42</v>
      </c>
      <c r="L17416" s="14" t="n">
        <f aca="false">G17416-H17416</f>
        <v>-47.42</v>
      </c>
    </row>
    <row r="17417" customFormat="false" ht="15" hidden="false" customHeight="false" outlineLevel="0" collapsed="false">
      <c r="A17417" s="2" t="s">
        <v>124</v>
      </c>
      <c r="B17417" s="2" t="s">
        <v>124</v>
      </c>
      <c r="C17417" s="2" t="s">
        <v>48</v>
      </c>
      <c r="D17417" s="2" t="s">
        <v>10</v>
      </c>
      <c r="E17417" s="2" t="s">
        <v>74</v>
      </c>
      <c r="F17417" s="2" t="s">
        <v>977</v>
      </c>
      <c r="G17417" s="14" t="n">
        <v>12.5</v>
      </c>
      <c r="H17417" s="14" t="n">
        <v>10.48</v>
      </c>
      <c r="I17417" s="14" t="n">
        <v>12.5</v>
      </c>
      <c r="J17417" s="23" t="n">
        <f aca="false">IF(AND(E17417="Priority",ISNUMBER('Cost model'!N318)),'Cost model'!N318,'Cost model'!M318)</f>
        <v>14.5</v>
      </c>
      <c r="K17417" s="14" t="n">
        <f aca="false">J17417-H17417</f>
        <v>4.02</v>
      </c>
      <c r="L17417" s="14" t="n">
        <f aca="false">G17417-H17417</f>
        <v>2.02</v>
      </c>
    </row>
    <row r="17418" customFormat="false" ht="15" hidden="false" customHeight="false" outlineLevel="0" collapsed="false">
      <c r="A17418" s="2" t="s">
        <v>174</v>
      </c>
      <c r="B17418" s="2" t="s">
        <v>174</v>
      </c>
      <c r="C17418" s="2" t="s">
        <v>47</v>
      </c>
      <c r="D17418" s="2" t="s">
        <v>10</v>
      </c>
      <c r="E17418" s="2" t="s">
        <v>83</v>
      </c>
      <c r="F17418" s="2" t="s">
        <v>977</v>
      </c>
      <c r="G17418" s="14" t="n">
        <v>14.5</v>
      </c>
      <c r="H17418" s="14" t="n">
        <v>6.91</v>
      </c>
      <c r="I17418" s="14" t="n">
        <v>14.5</v>
      </c>
      <c r="J17418" s="23" t="n">
        <f aca="false">IF(AND(E17418="Priority",ISNUMBER('Cost model'!N167)),'Cost model'!N167,'Cost model'!M167)</f>
        <v>13.5</v>
      </c>
      <c r="K17418" s="14" t="n">
        <f aca="false">J17418-H17418</f>
        <v>6.59</v>
      </c>
      <c r="L17418" s="14" t="n">
        <f aca="false">G17418-H17418</f>
        <v>7.59</v>
      </c>
    </row>
    <row r="17419" customFormat="false" ht="15" hidden="false" customHeight="false" outlineLevel="0" collapsed="false">
      <c r="A17419" s="2" t="s">
        <v>124</v>
      </c>
      <c r="B17419" s="2" t="s">
        <v>124</v>
      </c>
      <c r="C17419" s="2" t="s">
        <v>48</v>
      </c>
      <c r="D17419" s="2" t="s">
        <v>14</v>
      </c>
      <c r="E17419" s="2" t="s">
        <v>74</v>
      </c>
      <c r="F17419" s="2" t="s">
        <v>977</v>
      </c>
      <c r="G17419" s="14" t="n">
        <v>45</v>
      </c>
      <c r="H17419" s="14" t="n">
        <v>122.23</v>
      </c>
      <c r="I17419" s="14" t="n">
        <v>45</v>
      </c>
      <c r="J17419" s="23" t="n">
        <f aca="false">IF(AND(E17419="Priority",ISNUMBER('Cost model'!N327)),'Cost model'!N327,'Cost model'!M327)</f>
        <v>130</v>
      </c>
      <c r="K17419" s="14" t="n">
        <f aca="false">J17419-H17419</f>
        <v>7.77</v>
      </c>
      <c r="L17419" s="14" t="n">
        <f aca="false">G17419-H17419</f>
        <v>-77.23</v>
      </c>
    </row>
    <row r="17420" customFormat="false" ht="15" hidden="false" customHeight="false" outlineLevel="0" collapsed="false">
      <c r="A17420" s="2" t="s">
        <v>158</v>
      </c>
      <c r="B17420" s="2" t="s">
        <v>158</v>
      </c>
      <c r="C17420" s="2" t="s">
        <v>47</v>
      </c>
      <c r="D17420" s="2" t="s">
        <v>12</v>
      </c>
      <c r="E17420" s="2" t="s">
        <v>74</v>
      </c>
      <c r="F17420" s="2" t="s">
        <v>977</v>
      </c>
      <c r="G17420" s="14" t="n">
        <v>9.5</v>
      </c>
      <c r="H17420" s="14" t="n">
        <v>16.45</v>
      </c>
      <c r="I17420" s="14" t="n">
        <v>9.5</v>
      </c>
      <c r="J17420" s="23" t="n">
        <f aca="false">IF(AND(E17420="Priority",ISNUMBER('Cost model'!N425)),'Cost model'!N425,'Cost model'!M425)</f>
        <v>14.5</v>
      </c>
      <c r="K17420" s="14" t="n">
        <f aca="false">J17420-H17420</f>
        <v>-1.95</v>
      </c>
      <c r="L17420" s="14" t="n">
        <f aca="false">G17420-H17420</f>
        <v>-6.95</v>
      </c>
    </row>
    <row r="17421" customFormat="false" ht="15" hidden="false" customHeight="false" outlineLevel="0" collapsed="false">
      <c r="A17421" s="2" t="s">
        <v>221</v>
      </c>
      <c r="B17421" s="2" t="s">
        <v>221</v>
      </c>
      <c r="C17421" s="2" t="s">
        <v>47</v>
      </c>
      <c r="D17421" s="2" t="s">
        <v>12</v>
      </c>
      <c r="E17421" s="2" t="s">
        <v>74</v>
      </c>
      <c r="F17421" s="2" t="s">
        <v>977</v>
      </c>
      <c r="G17421" s="14" t="n">
        <v>9.5</v>
      </c>
      <c r="H17421" s="14" t="n">
        <v>30.87</v>
      </c>
      <c r="I17421" s="14" t="n">
        <v>9.5</v>
      </c>
      <c r="J17421" s="23" t="n">
        <f aca="false">IF(AND(E17421="Priority",ISNUMBER('Cost model'!N740)),'Cost model'!N740,'Cost model'!M740)</f>
        <v>22.5</v>
      </c>
      <c r="K17421" s="14" t="n">
        <f aca="false">J17421-H17421</f>
        <v>-8.37</v>
      </c>
      <c r="L17421" s="14" t="n">
        <f aca="false">G17421-H17421</f>
        <v>-21.37</v>
      </c>
    </row>
    <row r="17422" customFormat="false" ht="15" hidden="false" customHeight="false" outlineLevel="0" collapsed="false">
      <c r="A17422" s="2" t="s">
        <v>174</v>
      </c>
      <c r="B17422" s="2" t="s">
        <v>142</v>
      </c>
      <c r="C17422" s="2" t="s">
        <v>47</v>
      </c>
      <c r="D17422" s="2" t="s">
        <v>10</v>
      </c>
      <c r="E17422" s="2" t="s">
        <v>74</v>
      </c>
      <c r="F17422" s="2" t="s">
        <v>976</v>
      </c>
      <c r="G17422" s="14" t="n">
        <v>9.5</v>
      </c>
      <c r="H17422" s="14" t="n">
        <v>19.79</v>
      </c>
      <c r="I17422" s="14" t="n">
        <v>9.5</v>
      </c>
      <c r="J17422" s="23" t="n">
        <f aca="false">IF(AND(E17422="Priority",ISNUMBER('Cost model'!N122)),'Cost model'!N122,'Cost model'!M122)</f>
        <v>13.5</v>
      </c>
      <c r="K17422" s="14" t="n">
        <f aca="false">J17422-H17422</f>
        <v>-6.29</v>
      </c>
      <c r="L17422" s="14" t="n">
        <f aca="false">G17422-H17422</f>
        <v>-10.29</v>
      </c>
    </row>
    <row r="17423" customFormat="false" ht="15" hidden="false" customHeight="false" outlineLevel="0" collapsed="false">
      <c r="A17423" s="2" t="s">
        <v>142</v>
      </c>
      <c r="B17423" s="2" t="s">
        <v>174</v>
      </c>
      <c r="C17423" s="2" t="s">
        <v>47</v>
      </c>
      <c r="D17423" s="2" t="s">
        <v>10</v>
      </c>
      <c r="E17423" s="2" t="s">
        <v>74</v>
      </c>
      <c r="F17423" s="2" t="s">
        <v>976</v>
      </c>
      <c r="G17423" s="14" t="n">
        <v>9.5</v>
      </c>
      <c r="H17423" s="14" t="n">
        <v>8.09</v>
      </c>
      <c r="I17423" s="14" t="n">
        <v>14.5</v>
      </c>
      <c r="J17423" s="23" t="n">
        <f aca="false">IF(AND(E17423="Priority",ISNUMBER('Cost model'!N692)),'Cost model'!N692,'Cost model'!M692)</f>
        <v>9.5</v>
      </c>
      <c r="K17423" s="14" t="n">
        <f aca="false">J17423-H17423</f>
        <v>1.41</v>
      </c>
      <c r="L17423" s="14" t="n">
        <f aca="false">G17423-H17423</f>
        <v>1.41</v>
      </c>
    </row>
    <row r="17424" customFormat="false" ht="15" hidden="false" customHeight="false" outlineLevel="0" collapsed="false">
      <c r="A17424" s="2" t="s">
        <v>124</v>
      </c>
      <c r="B17424" s="2" t="s">
        <v>124</v>
      </c>
      <c r="C17424" s="2" t="s">
        <v>47</v>
      </c>
      <c r="D17424" s="2" t="s">
        <v>12</v>
      </c>
      <c r="E17424" s="2" t="s">
        <v>74</v>
      </c>
      <c r="F17424" s="2" t="s">
        <v>977</v>
      </c>
      <c r="G17424" s="14" t="n">
        <v>9.5</v>
      </c>
      <c r="H17424" s="14" t="n">
        <v>28.33</v>
      </c>
      <c r="I17424" s="14" t="n">
        <v>9.5</v>
      </c>
      <c r="J17424" s="23" t="n">
        <f aca="false">IF(AND(E17424="Priority",ISNUMBER('Cost model'!N320)),'Cost model'!N320,'Cost model'!M320)</f>
        <v>24.5</v>
      </c>
      <c r="K17424" s="14" t="n">
        <f aca="false">J17424-H17424</f>
        <v>-3.83</v>
      </c>
      <c r="L17424" s="14" t="n">
        <f aca="false">G17424-H17424</f>
        <v>-18.83</v>
      </c>
    </row>
    <row r="17425" customFormat="false" ht="15" hidden="false" customHeight="false" outlineLevel="0" collapsed="false">
      <c r="A17425" s="2" t="s">
        <v>174</v>
      </c>
      <c r="B17425" s="2" t="s">
        <v>174</v>
      </c>
      <c r="C17425" s="2" t="s">
        <v>48</v>
      </c>
      <c r="D17425" s="2" t="s">
        <v>10</v>
      </c>
      <c r="E17425" s="2" t="s">
        <v>83</v>
      </c>
      <c r="F17425" s="2" t="s">
        <v>977</v>
      </c>
      <c r="G17425" s="14" t="n">
        <v>17.5</v>
      </c>
      <c r="H17425" s="14" t="n">
        <v>12.54</v>
      </c>
      <c r="I17425" s="14" t="n">
        <v>17.5</v>
      </c>
      <c r="J17425" s="23" t="n">
        <f aca="false">IF(AND(E17425="Priority",ISNUMBER('Cost model'!N168)),'Cost model'!N168,'Cost model'!M168)</f>
        <v>18.5</v>
      </c>
      <c r="K17425" s="14" t="n">
        <f aca="false">J17425-H17425</f>
        <v>5.96</v>
      </c>
      <c r="L17425" s="14" t="n">
        <f aca="false">G17425-H17425</f>
        <v>4.96</v>
      </c>
    </row>
    <row r="17426" customFormat="false" ht="15" hidden="false" customHeight="false" outlineLevel="0" collapsed="false">
      <c r="A17426" s="2" t="s">
        <v>142</v>
      </c>
      <c r="B17426" s="2" t="s">
        <v>142</v>
      </c>
      <c r="C17426" s="2" t="s">
        <v>48</v>
      </c>
      <c r="D17426" s="2" t="s">
        <v>10</v>
      </c>
      <c r="E17426" s="2" t="s">
        <v>74</v>
      </c>
      <c r="F17426" s="2" t="s">
        <v>977</v>
      </c>
      <c r="G17426" s="14" t="n">
        <v>24.5</v>
      </c>
      <c r="H17426" s="14" t="n">
        <v>40.82</v>
      </c>
      <c r="I17426" s="14" t="n">
        <v>12.5</v>
      </c>
      <c r="J17426" s="23" t="n">
        <f aca="false">IF(AND(E17426="Priority",ISNUMBER('Cost model'!N633)),'Cost model'!N633,'Cost model'!M633)</f>
        <v>11.5</v>
      </c>
      <c r="K17426" s="14" t="n">
        <f aca="false">J17426-H17426</f>
        <v>-29.32</v>
      </c>
      <c r="L17426" s="14" t="n">
        <f aca="false">G17426-H17426</f>
        <v>-16.32</v>
      </c>
    </row>
    <row r="17427" customFormat="false" ht="15" hidden="false" customHeight="false" outlineLevel="0" collapsed="false">
      <c r="A17427" s="2" t="s">
        <v>174</v>
      </c>
      <c r="B17427" s="2" t="s">
        <v>142</v>
      </c>
      <c r="C17427" s="2" t="s">
        <v>49</v>
      </c>
      <c r="D17427" s="2" t="s">
        <v>10</v>
      </c>
      <c r="E17427" s="2" t="s">
        <v>74</v>
      </c>
      <c r="F17427" s="2" t="s">
        <v>976</v>
      </c>
      <c r="G17427" s="14" t="n">
        <v>17.5</v>
      </c>
      <c r="H17427" s="14" t="n">
        <v>15.16</v>
      </c>
      <c r="I17427" s="14" t="n">
        <v>17.5</v>
      </c>
      <c r="J17427" s="23" t="n">
        <f aca="false">IF(AND(E17427="Priority",ISNUMBER('Cost model'!N124)),'Cost model'!N124,'Cost model'!M124)</f>
        <v>21.5</v>
      </c>
      <c r="K17427" s="14" t="n">
        <f aca="false">J17427-H17427</f>
        <v>6.34</v>
      </c>
      <c r="L17427" s="14" t="n">
        <f aca="false">G17427-H17427</f>
        <v>2.34</v>
      </c>
    </row>
    <row r="17428" customFormat="false" ht="15" hidden="false" customHeight="false" outlineLevel="0" collapsed="false">
      <c r="A17428" s="2" t="s">
        <v>158</v>
      </c>
      <c r="B17428" s="2" t="s">
        <v>158</v>
      </c>
      <c r="C17428" s="2" t="s">
        <v>49</v>
      </c>
      <c r="D17428" s="2" t="s">
        <v>10</v>
      </c>
      <c r="E17428" s="2" t="s">
        <v>83</v>
      </c>
      <c r="F17428" s="2" t="s">
        <v>977</v>
      </c>
      <c r="G17428" s="14" t="n">
        <v>24.5</v>
      </c>
      <c r="H17428" s="14" t="n">
        <v>22.98</v>
      </c>
      <c r="I17428" s="14" t="n">
        <v>24.5</v>
      </c>
      <c r="J17428" s="23" t="n">
        <f aca="false">IF(AND(E17428="Priority",ISNUMBER('Cost model'!N424)),'Cost model'!N424,'Cost model'!M424)</f>
        <v>22.5</v>
      </c>
      <c r="K17428" s="14" t="n">
        <f aca="false">J17428-H17428</f>
        <v>-0.48</v>
      </c>
      <c r="L17428" s="14" t="n">
        <f aca="false">G17428-H17428</f>
        <v>1.52</v>
      </c>
    </row>
    <row r="17429" customFormat="false" ht="15" hidden="false" customHeight="false" outlineLevel="0" collapsed="false">
      <c r="A17429" s="2" t="s">
        <v>124</v>
      </c>
      <c r="B17429" s="2" t="s">
        <v>124</v>
      </c>
      <c r="C17429" s="2" t="s">
        <v>47</v>
      </c>
      <c r="D17429" s="2" t="s">
        <v>10</v>
      </c>
      <c r="E17429" s="2" t="s">
        <v>74</v>
      </c>
      <c r="F17429" s="2" t="s">
        <v>977</v>
      </c>
      <c r="G17429" s="14" t="n">
        <v>9.5</v>
      </c>
      <c r="H17429" s="14" t="n">
        <v>6.91</v>
      </c>
      <c r="I17429" s="14" t="n">
        <v>9.5</v>
      </c>
      <c r="J17429" s="23" t="n">
        <f aca="false">IF(AND(E17429="Priority",ISNUMBER('Cost model'!N317)),'Cost model'!N317,'Cost model'!M317)</f>
        <v>10.5</v>
      </c>
      <c r="K17429" s="14" t="n">
        <f aca="false">J17429-H17429</f>
        <v>3.59</v>
      </c>
      <c r="L17429" s="14" t="n">
        <f aca="false">G17429-H17429</f>
        <v>2.59</v>
      </c>
    </row>
    <row r="17430" customFormat="false" ht="15" hidden="false" customHeight="false" outlineLevel="0" collapsed="false">
      <c r="A17430" s="2" t="s">
        <v>221</v>
      </c>
      <c r="B17430" s="2" t="s">
        <v>142</v>
      </c>
      <c r="C17430" s="2" t="s">
        <v>49</v>
      </c>
      <c r="D17430" s="2" t="s">
        <v>12</v>
      </c>
      <c r="E17430" s="2" t="s">
        <v>74</v>
      </c>
      <c r="F17430" s="2" t="s">
        <v>976</v>
      </c>
      <c r="G17430" s="14" t="n">
        <v>19.5</v>
      </c>
      <c r="H17430" s="14" t="n">
        <v>88.46</v>
      </c>
      <c r="I17430" s="14" t="n">
        <v>29.5</v>
      </c>
      <c r="J17430" s="23" t="n">
        <f aca="false">IF(AND(E17430="Priority",ISNUMBER('Cost model'!N772)),'Cost model'!N772,'Cost model'!M772)</f>
        <v>70</v>
      </c>
      <c r="K17430" s="14" t="n">
        <f aca="false">J17430-H17430</f>
        <v>-18.46</v>
      </c>
      <c r="L17430" s="14" t="n">
        <f aca="false">G17430-H17430</f>
        <v>-68.96</v>
      </c>
    </row>
    <row r="17431" customFormat="false" ht="15" hidden="false" customHeight="false" outlineLevel="0" collapsed="false">
      <c r="A17431" s="2" t="s">
        <v>174</v>
      </c>
      <c r="B17431" s="2" t="s">
        <v>174</v>
      </c>
      <c r="C17431" s="2" t="s">
        <v>47</v>
      </c>
      <c r="D17431" s="2" t="s">
        <v>12</v>
      </c>
      <c r="E17431" s="2" t="s">
        <v>74</v>
      </c>
      <c r="F17431" s="2" t="s">
        <v>977</v>
      </c>
      <c r="G17431" s="14" t="n">
        <v>9.5</v>
      </c>
      <c r="H17431" s="14" t="n">
        <v>27.73</v>
      </c>
      <c r="I17431" s="14" t="n">
        <v>9.5</v>
      </c>
      <c r="J17431" s="23" t="n">
        <f aca="false">IF(AND(E17431="Priority",ISNUMBER('Cost model'!N170)),'Cost model'!N170,'Cost model'!M170)</f>
        <v>25.5</v>
      </c>
      <c r="K17431" s="14" t="n">
        <f aca="false">J17431-H17431</f>
        <v>-2.23</v>
      </c>
      <c r="L17431" s="14" t="n">
        <f aca="false">G17431-H17431</f>
        <v>-18.23</v>
      </c>
    </row>
    <row r="17432" customFormat="false" ht="15" hidden="false" customHeight="false" outlineLevel="0" collapsed="false">
      <c r="A17432" s="2" t="s">
        <v>221</v>
      </c>
      <c r="B17432" s="2" t="s">
        <v>123</v>
      </c>
      <c r="C17432" s="2" t="s">
        <v>47</v>
      </c>
      <c r="D17432" s="2" t="s">
        <v>10</v>
      </c>
      <c r="E17432" s="2" t="s">
        <v>74</v>
      </c>
      <c r="F17432" s="2" t="s">
        <v>976</v>
      </c>
      <c r="G17432" s="14" t="n">
        <v>9.5</v>
      </c>
      <c r="H17432" s="14" t="n">
        <v>21.76</v>
      </c>
      <c r="I17432" s="14" t="n">
        <v>19.5</v>
      </c>
      <c r="J17432" s="23" t="n">
        <f aca="false">IF(AND(E17432="Priority",ISNUMBER('Cost model'!N812)),'Cost model'!N812,'Cost model'!M812)</f>
        <v>25.5</v>
      </c>
      <c r="K17432" s="14" t="n">
        <f aca="false">J17432-H17432</f>
        <v>3.74</v>
      </c>
      <c r="L17432" s="14" t="n">
        <f aca="false">G17432-H17432</f>
        <v>-12.26</v>
      </c>
    </row>
    <row r="17433" customFormat="false" ht="15" hidden="false" customHeight="false" outlineLevel="0" collapsed="false">
      <c r="A17433" s="2" t="s">
        <v>124</v>
      </c>
      <c r="B17433" s="2" t="s">
        <v>124</v>
      </c>
      <c r="C17433" s="2" t="s">
        <v>48</v>
      </c>
      <c r="D17433" s="2" t="s">
        <v>10</v>
      </c>
      <c r="E17433" s="2" t="s">
        <v>74</v>
      </c>
      <c r="F17433" s="2" t="s">
        <v>977</v>
      </c>
      <c r="G17433" s="14" t="n">
        <v>12.5</v>
      </c>
      <c r="H17433" s="14" t="n">
        <v>11.51</v>
      </c>
      <c r="I17433" s="14" t="n">
        <v>12.5</v>
      </c>
      <c r="J17433" s="23" t="n">
        <f aca="false">IF(AND(E17433="Priority",ISNUMBER('Cost model'!N318)),'Cost model'!N318,'Cost model'!M318)</f>
        <v>14.5</v>
      </c>
      <c r="K17433" s="14" t="n">
        <f aca="false">J17433-H17433</f>
        <v>2.99</v>
      </c>
      <c r="L17433" s="14" t="n">
        <f aca="false">G17433-H17433</f>
        <v>0.99</v>
      </c>
    </row>
    <row r="17434" customFormat="false" ht="15" hidden="false" customHeight="false" outlineLevel="0" collapsed="false">
      <c r="A17434" s="2" t="s">
        <v>174</v>
      </c>
      <c r="B17434" s="2" t="s">
        <v>174</v>
      </c>
      <c r="C17434" s="2" t="s">
        <v>48</v>
      </c>
      <c r="D17434" s="2" t="s">
        <v>10</v>
      </c>
      <c r="E17434" s="2" t="s">
        <v>74</v>
      </c>
      <c r="F17434" s="2" t="s">
        <v>977</v>
      </c>
      <c r="G17434" s="14" t="n">
        <v>12.5</v>
      </c>
      <c r="H17434" s="14" t="n">
        <v>7.37</v>
      </c>
      <c r="I17434" s="14" t="n">
        <v>12.5</v>
      </c>
      <c r="J17434" s="23" t="n">
        <f aca="false">IF(AND(E17434="Priority",ISNUMBER('Cost model'!N168)),'Cost model'!N168,'Cost model'!M168)</f>
        <v>13.5</v>
      </c>
      <c r="K17434" s="14" t="n">
        <f aca="false">J17434-H17434</f>
        <v>6.13</v>
      </c>
      <c r="L17434" s="14" t="n">
        <f aca="false">G17434-H17434</f>
        <v>5.13</v>
      </c>
    </row>
    <row r="17435" customFormat="false" ht="15" hidden="false" customHeight="false" outlineLevel="0" collapsed="false">
      <c r="A17435" s="2" t="s">
        <v>123</v>
      </c>
      <c r="B17435" s="2" t="s">
        <v>142</v>
      </c>
      <c r="C17435" s="2" t="s">
        <v>47</v>
      </c>
      <c r="D17435" s="2" t="s">
        <v>10</v>
      </c>
      <c r="E17435" s="2" t="s">
        <v>74</v>
      </c>
      <c r="F17435" s="2" t="s">
        <v>976</v>
      </c>
      <c r="G17435" s="14" t="n">
        <v>14.5</v>
      </c>
      <c r="H17435" s="14" t="n">
        <v>9.71</v>
      </c>
      <c r="I17435" s="14" t="n">
        <v>14.5</v>
      </c>
      <c r="J17435" s="23" t="n">
        <f aca="false">IF(AND(E17435="Priority",ISNUMBER('Cost model'!N17)),'Cost model'!N17,'Cost model'!M17)</f>
        <v>12.5</v>
      </c>
      <c r="K17435" s="14" t="n">
        <f aca="false">J17435-H17435</f>
        <v>2.79</v>
      </c>
      <c r="L17435" s="14" t="n">
        <f aca="false">G17435-H17435</f>
        <v>4.79</v>
      </c>
    </row>
    <row r="17436" customFormat="false" ht="15" hidden="false" customHeight="false" outlineLevel="0" collapsed="false">
      <c r="A17436" s="2" t="s">
        <v>205</v>
      </c>
      <c r="B17436" s="2" t="s">
        <v>142</v>
      </c>
      <c r="C17436" s="2" t="s">
        <v>48</v>
      </c>
      <c r="D17436" s="2" t="s">
        <v>13</v>
      </c>
      <c r="E17436" s="2" t="s">
        <v>74</v>
      </c>
      <c r="F17436" s="2" t="s">
        <v>976</v>
      </c>
      <c r="G17436" s="14" t="n">
        <v>24.5</v>
      </c>
      <c r="H17436" s="14" t="n">
        <v>278.8</v>
      </c>
      <c r="I17436" s="14" t="n">
        <v>24.5</v>
      </c>
      <c r="J17436" s="23" t="n">
        <f aca="false">IF(AND(E17436="Priority",ISNUMBER('Cost model'!N549)),'Cost model'!N549,'Cost model'!M549)</f>
        <v>100</v>
      </c>
      <c r="K17436" s="14" t="n">
        <f aca="false">J17436-H17436</f>
        <v>-178.8</v>
      </c>
      <c r="L17436" s="14" t="n">
        <f aca="false">G17436-H17436</f>
        <v>-254.3</v>
      </c>
    </row>
    <row r="17437" customFormat="false" ht="15" hidden="false" customHeight="false" outlineLevel="0" collapsed="false">
      <c r="A17437" s="2" t="s">
        <v>174</v>
      </c>
      <c r="B17437" s="2" t="s">
        <v>174</v>
      </c>
      <c r="C17437" s="2" t="s">
        <v>49</v>
      </c>
      <c r="D17437" s="2" t="s">
        <v>10</v>
      </c>
      <c r="E17437" s="2" t="s">
        <v>74</v>
      </c>
      <c r="F17437" s="2" t="s">
        <v>977</v>
      </c>
      <c r="G17437" s="14" t="n">
        <v>17.5</v>
      </c>
      <c r="H17437" s="14" t="n">
        <v>12.18</v>
      </c>
      <c r="I17437" s="14" t="n">
        <v>17.5</v>
      </c>
      <c r="J17437" s="23" t="n">
        <f aca="false">IF(AND(E17437="Priority",ISNUMBER('Cost model'!N169)),'Cost model'!N169,'Cost model'!M169)</f>
        <v>18.5</v>
      </c>
      <c r="K17437" s="14" t="n">
        <f aca="false">J17437-H17437</f>
        <v>6.32</v>
      </c>
      <c r="L17437" s="14" t="n">
        <f aca="false">G17437-H17437</f>
        <v>5.32</v>
      </c>
    </row>
    <row r="17438" customFormat="false" ht="15" hidden="false" customHeight="false" outlineLevel="0" collapsed="false">
      <c r="A17438" s="2" t="s">
        <v>142</v>
      </c>
      <c r="B17438" s="2" t="s">
        <v>142</v>
      </c>
      <c r="C17438" s="2" t="s">
        <v>47</v>
      </c>
      <c r="D17438" s="2" t="s">
        <v>10</v>
      </c>
      <c r="E17438" s="2" t="s">
        <v>74</v>
      </c>
      <c r="F17438" s="2" t="s">
        <v>977</v>
      </c>
      <c r="G17438" s="14" t="n">
        <v>9.5</v>
      </c>
      <c r="H17438" s="14" t="n">
        <v>7.47</v>
      </c>
      <c r="I17438" s="14" t="n">
        <v>9.5</v>
      </c>
      <c r="J17438" s="23" t="n">
        <f aca="false">IF(AND(E17438="Priority",ISNUMBER('Cost model'!N632)),'Cost model'!N632,'Cost model'!M632)</f>
        <v>9.5</v>
      </c>
      <c r="K17438" s="14" t="n">
        <f aca="false">J17438-H17438</f>
        <v>2.03</v>
      </c>
      <c r="L17438" s="14" t="n">
        <f aca="false">G17438-H17438</f>
        <v>2.03</v>
      </c>
    </row>
    <row r="17439" customFormat="false" ht="15" hidden="false" customHeight="false" outlineLevel="0" collapsed="false">
      <c r="A17439" s="2" t="s">
        <v>124</v>
      </c>
      <c r="B17439" s="2" t="s">
        <v>124</v>
      </c>
      <c r="C17439" s="2" t="s">
        <v>47</v>
      </c>
      <c r="D17439" s="2" t="s">
        <v>12</v>
      </c>
      <c r="E17439" s="2" t="s">
        <v>74</v>
      </c>
      <c r="F17439" s="2" t="s">
        <v>977</v>
      </c>
      <c r="G17439" s="14" t="n">
        <v>9.5</v>
      </c>
      <c r="H17439" s="14" t="n">
        <v>28.6</v>
      </c>
      <c r="I17439" s="14" t="n">
        <v>9.5</v>
      </c>
      <c r="J17439" s="23" t="n">
        <f aca="false">IF(AND(E17439="Priority",ISNUMBER('Cost model'!N320)),'Cost model'!N320,'Cost model'!M320)</f>
        <v>24.5</v>
      </c>
      <c r="K17439" s="14" t="n">
        <f aca="false">J17439-H17439</f>
        <v>-4.1</v>
      </c>
      <c r="L17439" s="14" t="n">
        <f aca="false">G17439-H17439</f>
        <v>-19.1</v>
      </c>
    </row>
    <row r="17440" customFormat="false" ht="15" hidden="false" customHeight="false" outlineLevel="0" collapsed="false">
      <c r="A17440" s="2" t="s">
        <v>174</v>
      </c>
      <c r="B17440" s="2" t="s">
        <v>174</v>
      </c>
      <c r="C17440" s="2" t="s">
        <v>48</v>
      </c>
      <c r="D17440" s="2" t="s">
        <v>12</v>
      </c>
      <c r="E17440" s="2" t="s">
        <v>74</v>
      </c>
      <c r="F17440" s="2" t="s">
        <v>977</v>
      </c>
      <c r="G17440" s="14" t="n">
        <v>12.5</v>
      </c>
      <c r="H17440" s="14" t="n">
        <v>12.54</v>
      </c>
      <c r="I17440" s="14" t="n">
        <v>12.5</v>
      </c>
      <c r="J17440" s="23" t="n">
        <f aca="false">IF(AND(E17440="Priority",ISNUMBER('Cost model'!N171)),'Cost model'!N171,'Cost model'!M171)</f>
        <v>40</v>
      </c>
      <c r="K17440" s="14" t="n">
        <f aca="false">J17440-H17440</f>
        <v>27.46</v>
      </c>
      <c r="L17440" s="14" t="n">
        <f aca="false">G17440-H17440</f>
        <v>-0.0399999999999992</v>
      </c>
    </row>
    <row r="17441" customFormat="false" ht="15" hidden="false" customHeight="false" outlineLevel="0" collapsed="false">
      <c r="A17441" s="2" t="s">
        <v>124</v>
      </c>
      <c r="B17441" s="2" t="s">
        <v>124</v>
      </c>
      <c r="C17441" s="2" t="s">
        <v>49</v>
      </c>
      <c r="D17441" s="2" t="s">
        <v>12</v>
      </c>
      <c r="E17441" s="2" t="s">
        <v>74</v>
      </c>
      <c r="F17441" s="2" t="s">
        <v>977</v>
      </c>
      <c r="G17441" s="14" t="n">
        <v>19.5</v>
      </c>
      <c r="H17441" s="14" t="n">
        <v>45.9</v>
      </c>
      <c r="I17441" s="14" t="n">
        <v>19.5</v>
      </c>
      <c r="J17441" s="23" t="n">
        <f aca="false">IF(AND(E17441="Priority",ISNUMBER('Cost model'!N322)),'Cost model'!N322,'Cost model'!M322)</f>
        <v>50</v>
      </c>
      <c r="K17441" s="14" t="n">
        <f aca="false">J17441-H17441</f>
        <v>4.1</v>
      </c>
      <c r="L17441" s="14" t="n">
        <f aca="false">G17441-H17441</f>
        <v>-26.4</v>
      </c>
    </row>
    <row r="17442" customFormat="false" ht="15" hidden="false" customHeight="false" outlineLevel="0" collapsed="false">
      <c r="A17442" s="2" t="s">
        <v>124</v>
      </c>
      <c r="B17442" s="2" t="s">
        <v>124</v>
      </c>
      <c r="C17442" s="2" t="s">
        <v>47</v>
      </c>
      <c r="D17442" s="2" t="s">
        <v>10</v>
      </c>
      <c r="E17442" s="2" t="s">
        <v>74</v>
      </c>
      <c r="F17442" s="2" t="s">
        <v>977</v>
      </c>
      <c r="G17442" s="14" t="n">
        <v>9.5</v>
      </c>
      <c r="H17442" s="14" t="n">
        <v>7.46</v>
      </c>
      <c r="I17442" s="14" t="n">
        <v>9.5</v>
      </c>
      <c r="J17442" s="23" t="n">
        <f aca="false">IF(AND(E17442="Priority",ISNUMBER('Cost model'!N317)),'Cost model'!N317,'Cost model'!M317)</f>
        <v>10.5</v>
      </c>
      <c r="K17442" s="14" t="n">
        <f aca="false">J17442-H17442</f>
        <v>3.04</v>
      </c>
      <c r="L17442" s="14" t="n">
        <f aca="false">G17442-H17442</f>
        <v>2.04</v>
      </c>
    </row>
    <row r="17443" customFormat="false" ht="15" hidden="false" customHeight="false" outlineLevel="0" collapsed="false">
      <c r="A17443" s="2" t="s">
        <v>158</v>
      </c>
      <c r="B17443" s="2" t="s">
        <v>158</v>
      </c>
      <c r="C17443" s="2" t="s">
        <v>47</v>
      </c>
      <c r="D17443" s="2" t="s">
        <v>10</v>
      </c>
      <c r="E17443" s="2" t="s">
        <v>74</v>
      </c>
      <c r="F17443" s="2" t="s">
        <v>977</v>
      </c>
      <c r="G17443" s="14" t="n">
        <v>9.5</v>
      </c>
      <c r="H17443" s="14" t="n">
        <v>9.25</v>
      </c>
      <c r="I17443" s="14" t="n">
        <v>9.5</v>
      </c>
      <c r="J17443" s="23" t="n">
        <f aca="false">IF(AND(E17443="Priority",ISNUMBER('Cost model'!N422)),'Cost model'!N422,'Cost model'!M422)</f>
        <v>8.5</v>
      </c>
      <c r="K17443" s="14" t="n">
        <f aca="false">J17443-H17443</f>
        <v>-0.75</v>
      </c>
      <c r="L17443" s="14" t="n">
        <f aca="false">G17443-H17443</f>
        <v>0.25</v>
      </c>
    </row>
    <row r="17444" customFormat="false" ht="15" hidden="false" customHeight="false" outlineLevel="0" collapsed="false">
      <c r="A17444" s="2" t="s">
        <v>124</v>
      </c>
      <c r="B17444" s="2" t="s">
        <v>124</v>
      </c>
      <c r="C17444" s="2" t="s">
        <v>47</v>
      </c>
      <c r="D17444" s="2" t="s">
        <v>12</v>
      </c>
      <c r="E17444" s="2" t="s">
        <v>74</v>
      </c>
      <c r="F17444" s="2" t="s">
        <v>977</v>
      </c>
      <c r="G17444" s="14" t="n">
        <v>9.5</v>
      </c>
      <c r="H17444" s="14" t="n">
        <v>28.75</v>
      </c>
      <c r="I17444" s="14" t="n">
        <v>9.5</v>
      </c>
      <c r="J17444" s="23" t="n">
        <f aca="false">IF(AND(E17444="Priority",ISNUMBER('Cost model'!N320)),'Cost model'!N320,'Cost model'!M320)</f>
        <v>24.5</v>
      </c>
      <c r="K17444" s="14" t="n">
        <f aca="false">J17444-H17444</f>
        <v>-4.25</v>
      </c>
      <c r="L17444" s="14" t="n">
        <f aca="false">G17444-H17444</f>
        <v>-19.25</v>
      </c>
    </row>
    <row r="17445" customFormat="false" ht="15" hidden="false" customHeight="false" outlineLevel="0" collapsed="false">
      <c r="A17445" s="2" t="s">
        <v>142</v>
      </c>
      <c r="B17445" s="2" t="s">
        <v>142</v>
      </c>
      <c r="C17445" s="2" t="s">
        <v>47</v>
      </c>
      <c r="D17445" s="2" t="s">
        <v>12</v>
      </c>
      <c r="E17445" s="2" t="s">
        <v>74</v>
      </c>
      <c r="F17445" s="2" t="s">
        <v>977</v>
      </c>
      <c r="G17445" s="14" t="n">
        <v>9.5</v>
      </c>
      <c r="H17445" s="14" t="n">
        <v>43.77</v>
      </c>
      <c r="I17445" s="14" t="n">
        <v>9.5</v>
      </c>
      <c r="J17445" s="23" t="n">
        <f aca="false">IF(AND(E17445="Priority",ISNUMBER('Cost model'!N635)),'Cost model'!N635,'Cost model'!M635)</f>
        <v>30.5</v>
      </c>
      <c r="K17445" s="14" t="n">
        <f aca="false">J17445-H17445</f>
        <v>-13.27</v>
      </c>
      <c r="L17445" s="14" t="n">
        <f aca="false">G17445-H17445</f>
        <v>-34.27</v>
      </c>
    </row>
    <row r="17446" customFormat="false" ht="15" hidden="false" customHeight="false" outlineLevel="0" collapsed="false">
      <c r="A17446" s="2" t="s">
        <v>158</v>
      </c>
      <c r="B17446" s="2" t="s">
        <v>158</v>
      </c>
      <c r="C17446" s="2" t="s">
        <v>47</v>
      </c>
      <c r="D17446" s="2" t="s">
        <v>12</v>
      </c>
      <c r="E17446" s="2" t="s">
        <v>74</v>
      </c>
      <c r="F17446" s="2" t="s">
        <v>977</v>
      </c>
      <c r="G17446" s="14" t="n">
        <v>9.5</v>
      </c>
      <c r="H17446" s="14" t="n">
        <v>12.91</v>
      </c>
      <c r="I17446" s="14" t="n">
        <v>9.5</v>
      </c>
      <c r="J17446" s="23" t="n">
        <f aca="false">IF(AND(E17446="Priority",ISNUMBER('Cost model'!N425)),'Cost model'!N425,'Cost model'!M425)</f>
        <v>14.5</v>
      </c>
      <c r="K17446" s="14" t="n">
        <f aca="false">J17446-H17446</f>
        <v>1.59</v>
      </c>
      <c r="L17446" s="14" t="n">
        <f aca="false">G17446-H17446</f>
        <v>-3.41</v>
      </c>
    </row>
    <row r="17447" customFormat="false" ht="15" hidden="false" customHeight="false" outlineLevel="0" collapsed="false">
      <c r="A17447" s="2" t="s">
        <v>124</v>
      </c>
      <c r="B17447" s="2" t="s">
        <v>124</v>
      </c>
      <c r="C17447" s="2" t="s">
        <v>49</v>
      </c>
      <c r="D17447" s="2" t="s">
        <v>12</v>
      </c>
      <c r="E17447" s="2" t="s">
        <v>83</v>
      </c>
      <c r="F17447" s="2" t="s">
        <v>977</v>
      </c>
      <c r="G17447" s="14" t="n">
        <v>29.5</v>
      </c>
      <c r="H17447" s="14" t="n">
        <v>24.63</v>
      </c>
      <c r="I17447" s="14" t="n">
        <v>29.5</v>
      </c>
      <c r="J17447" s="23" t="n">
        <f aca="false">IF(AND(E17447="Priority",ISNUMBER('Cost model'!N322)),'Cost model'!N322,'Cost model'!M322)</f>
        <v>65</v>
      </c>
      <c r="K17447" s="14" t="n">
        <f aca="false">J17447-H17447</f>
        <v>40.37</v>
      </c>
      <c r="L17447" s="14" t="n">
        <f aca="false">G17447-H17447</f>
        <v>4.87</v>
      </c>
    </row>
    <row r="17448" customFormat="false" ht="15" hidden="false" customHeight="false" outlineLevel="0" collapsed="false">
      <c r="A17448" s="2" t="s">
        <v>174</v>
      </c>
      <c r="B17448" s="2" t="s">
        <v>174</v>
      </c>
      <c r="C17448" s="2" t="s">
        <v>48</v>
      </c>
      <c r="D17448" s="2" t="s">
        <v>12</v>
      </c>
      <c r="E17448" s="2" t="s">
        <v>74</v>
      </c>
      <c r="F17448" s="2" t="s">
        <v>977</v>
      </c>
      <c r="G17448" s="14" t="n">
        <v>12.5</v>
      </c>
      <c r="H17448" s="14" t="n">
        <v>26.17</v>
      </c>
      <c r="I17448" s="14" t="n">
        <v>12.5</v>
      </c>
      <c r="J17448" s="23" t="n">
        <f aca="false">IF(AND(E17448="Priority",ISNUMBER('Cost model'!N171)),'Cost model'!N171,'Cost model'!M171)</f>
        <v>40</v>
      </c>
      <c r="K17448" s="14" t="n">
        <f aca="false">J17448-H17448</f>
        <v>13.83</v>
      </c>
      <c r="L17448" s="14" t="n">
        <f aca="false">G17448-H17448</f>
        <v>-13.67</v>
      </c>
    </row>
    <row r="17449" customFormat="false" ht="15" hidden="false" customHeight="false" outlineLevel="0" collapsed="false">
      <c r="A17449" s="2" t="s">
        <v>174</v>
      </c>
      <c r="B17449" s="2" t="s">
        <v>174</v>
      </c>
      <c r="C17449" s="2" t="s">
        <v>49</v>
      </c>
      <c r="D17449" s="2" t="s">
        <v>12</v>
      </c>
      <c r="E17449" s="2" t="s">
        <v>74</v>
      </c>
      <c r="F17449" s="2" t="s">
        <v>977</v>
      </c>
      <c r="G17449" s="14" t="n">
        <v>19.5</v>
      </c>
      <c r="H17449" s="14" t="n">
        <v>26.17</v>
      </c>
      <c r="I17449" s="14" t="n">
        <v>19.5</v>
      </c>
      <c r="J17449" s="23" t="n">
        <f aca="false">IF(AND(E17449="Priority",ISNUMBER('Cost model'!N172)),'Cost model'!N172,'Cost model'!M172)</f>
        <v>45</v>
      </c>
      <c r="K17449" s="14" t="n">
        <f aca="false">J17449-H17449</f>
        <v>18.83</v>
      </c>
      <c r="L17449" s="14" t="n">
        <f aca="false">G17449-H17449</f>
        <v>-6.67</v>
      </c>
    </row>
    <row r="17450" customFormat="false" ht="15" hidden="false" customHeight="false" outlineLevel="0" collapsed="false">
      <c r="A17450" s="2" t="s">
        <v>124</v>
      </c>
      <c r="B17450" s="2" t="s">
        <v>174</v>
      </c>
      <c r="C17450" s="2" t="s">
        <v>49</v>
      </c>
      <c r="D17450" s="2" t="s">
        <v>12</v>
      </c>
      <c r="E17450" s="2" t="s">
        <v>74</v>
      </c>
      <c r="F17450" s="2" t="s">
        <v>976</v>
      </c>
      <c r="G17450" s="14" t="n">
        <v>19.5</v>
      </c>
      <c r="H17450" s="14" t="n">
        <v>83.73</v>
      </c>
      <c r="I17450" s="14" t="n">
        <v>19.5</v>
      </c>
      <c r="J17450" s="23" t="n">
        <f aca="false">IF(AND(E17450="Priority",ISNUMBER('Cost model'!N367)),'Cost model'!N367,'Cost model'!M367)</f>
        <v>60</v>
      </c>
      <c r="K17450" s="14" t="n">
        <f aca="false">J17450-H17450</f>
        <v>-23.73</v>
      </c>
      <c r="L17450" s="14" t="n">
        <f aca="false">G17450-H17450</f>
        <v>-64.23</v>
      </c>
    </row>
    <row r="17451" customFormat="false" ht="15" hidden="false" customHeight="false" outlineLevel="0" collapsed="false">
      <c r="A17451" s="2" t="s">
        <v>158</v>
      </c>
      <c r="B17451" s="2" t="s">
        <v>158</v>
      </c>
      <c r="C17451" s="2" t="s">
        <v>49</v>
      </c>
      <c r="D17451" s="2" t="s">
        <v>12</v>
      </c>
      <c r="E17451" s="2" t="s">
        <v>74</v>
      </c>
      <c r="F17451" s="2" t="s">
        <v>977</v>
      </c>
      <c r="G17451" s="14" t="n">
        <v>19.5</v>
      </c>
      <c r="H17451" s="14" t="n">
        <v>27.66</v>
      </c>
      <c r="I17451" s="14" t="n">
        <v>19.5</v>
      </c>
      <c r="J17451" s="23" t="n">
        <f aca="false">IF(AND(E17451="Priority",ISNUMBER('Cost model'!N427)),'Cost model'!N427,'Cost model'!M427)</f>
        <v>28.5</v>
      </c>
      <c r="K17451" s="14" t="n">
        <f aca="false">J17451-H17451</f>
        <v>0.84</v>
      </c>
      <c r="L17451" s="14" t="n">
        <f aca="false">G17451-H17451</f>
        <v>-8.16</v>
      </c>
    </row>
    <row r="17452" customFormat="false" ht="15" hidden="false" customHeight="false" outlineLevel="0" collapsed="false">
      <c r="A17452" s="2" t="s">
        <v>124</v>
      </c>
      <c r="B17452" s="2" t="s">
        <v>174</v>
      </c>
      <c r="C17452" s="2" t="s">
        <v>48</v>
      </c>
      <c r="D17452" s="2" t="s">
        <v>12</v>
      </c>
      <c r="E17452" s="2" t="s">
        <v>74</v>
      </c>
      <c r="F17452" s="2" t="s">
        <v>976</v>
      </c>
      <c r="G17452" s="14" t="n">
        <v>12.5</v>
      </c>
      <c r="H17452" s="14" t="n">
        <v>28.01</v>
      </c>
      <c r="I17452" s="14" t="n">
        <v>19.5</v>
      </c>
      <c r="J17452" s="23" t="n">
        <f aca="false">IF(AND(E17452="Priority",ISNUMBER('Cost model'!N366)),'Cost model'!N366,'Cost model'!M366)</f>
        <v>55</v>
      </c>
      <c r="K17452" s="14" t="n">
        <f aca="false">J17452-H17452</f>
        <v>26.99</v>
      </c>
      <c r="L17452" s="14" t="n">
        <f aca="false">G17452-H17452</f>
        <v>-15.51</v>
      </c>
    </row>
    <row r="17453" customFormat="false" ht="15" hidden="false" customHeight="false" outlineLevel="0" collapsed="false">
      <c r="A17453" s="2" t="s">
        <v>142</v>
      </c>
      <c r="B17453" s="2" t="s">
        <v>142</v>
      </c>
      <c r="C17453" s="2" t="s">
        <v>48</v>
      </c>
      <c r="D17453" s="2" t="s">
        <v>12</v>
      </c>
      <c r="E17453" s="2" t="s">
        <v>74</v>
      </c>
      <c r="F17453" s="2" t="s">
        <v>977</v>
      </c>
      <c r="G17453" s="14" t="n">
        <v>12.5</v>
      </c>
      <c r="H17453" s="14" t="n">
        <v>27.66</v>
      </c>
      <c r="I17453" s="14" t="n">
        <v>12.5</v>
      </c>
      <c r="J17453" s="23" t="n">
        <f aca="false">IF(AND(E17453="Priority",ISNUMBER('Cost model'!N636)),'Cost model'!N636,'Cost model'!M636)</f>
        <v>40</v>
      </c>
      <c r="K17453" s="14" t="n">
        <f aca="false">J17453-H17453</f>
        <v>12.34</v>
      </c>
      <c r="L17453" s="14" t="n">
        <f aca="false">G17453-H17453</f>
        <v>-15.16</v>
      </c>
    </row>
    <row r="17454" customFormat="false" ht="15" hidden="false" customHeight="false" outlineLevel="0" collapsed="false">
      <c r="A17454" s="2" t="s">
        <v>174</v>
      </c>
      <c r="B17454" s="2" t="s">
        <v>174</v>
      </c>
      <c r="C17454" s="2" t="s">
        <v>47</v>
      </c>
      <c r="D17454" s="2" t="s">
        <v>12</v>
      </c>
      <c r="E17454" s="2" t="s">
        <v>74</v>
      </c>
      <c r="F17454" s="2" t="s">
        <v>977</v>
      </c>
      <c r="G17454" s="14" t="n">
        <v>9.5</v>
      </c>
      <c r="H17454" s="14" t="n">
        <v>25.32</v>
      </c>
      <c r="I17454" s="14" t="n">
        <v>9.5</v>
      </c>
      <c r="J17454" s="23" t="n">
        <f aca="false">IF(AND(E17454="Priority",ISNUMBER('Cost model'!N170)),'Cost model'!N170,'Cost model'!M170)</f>
        <v>25.5</v>
      </c>
      <c r="K17454" s="14" t="n">
        <f aca="false">J17454-H17454</f>
        <v>0.18</v>
      </c>
      <c r="L17454" s="14" t="n">
        <f aca="false">G17454-H17454</f>
        <v>-15.82</v>
      </c>
    </row>
    <row r="17455" customFormat="false" ht="15" hidden="false" customHeight="false" outlineLevel="0" collapsed="false">
      <c r="A17455" s="2" t="s">
        <v>221</v>
      </c>
      <c r="B17455" s="2" t="s">
        <v>142</v>
      </c>
      <c r="C17455" s="2" t="s">
        <v>47</v>
      </c>
      <c r="D17455" s="2" t="s">
        <v>12</v>
      </c>
      <c r="E17455" s="2" t="s">
        <v>74</v>
      </c>
      <c r="F17455" s="2" t="s">
        <v>976</v>
      </c>
      <c r="G17455" s="14" t="n">
        <v>9.5</v>
      </c>
      <c r="H17455" s="14" t="n">
        <v>43.16</v>
      </c>
      <c r="I17455" s="14" t="n">
        <v>24.5</v>
      </c>
      <c r="J17455" s="23" t="n">
        <f aca="false">IF(AND(E17455="Priority",ISNUMBER('Cost model'!N770)),'Cost model'!N770,'Cost model'!M770)</f>
        <v>55</v>
      </c>
      <c r="K17455" s="14" t="n">
        <f aca="false">J17455-H17455</f>
        <v>11.84</v>
      </c>
      <c r="L17455" s="14" t="n">
        <f aca="false">G17455-H17455</f>
        <v>-33.66</v>
      </c>
    </row>
    <row r="17456" customFormat="false" ht="15" hidden="false" customHeight="false" outlineLevel="0" collapsed="false">
      <c r="A17456" s="2" t="s">
        <v>124</v>
      </c>
      <c r="B17456" s="2" t="s">
        <v>124</v>
      </c>
      <c r="C17456" s="2" t="s">
        <v>48</v>
      </c>
      <c r="D17456" s="2" t="s">
        <v>12</v>
      </c>
      <c r="E17456" s="2" t="s">
        <v>74</v>
      </c>
      <c r="F17456" s="2" t="s">
        <v>977</v>
      </c>
      <c r="G17456" s="14" t="n">
        <v>44.99</v>
      </c>
      <c r="H17456" s="14" t="n">
        <v>24.93</v>
      </c>
      <c r="I17456" s="14" t="n">
        <v>12.5</v>
      </c>
      <c r="J17456" s="23" t="n">
        <f aca="false">IF(AND(E17456="Priority",ISNUMBER('Cost model'!N321)),'Cost model'!N321,'Cost model'!M321)</f>
        <v>40</v>
      </c>
      <c r="K17456" s="14" t="n">
        <f aca="false">J17456-H17456</f>
        <v>15.07</v>
      </c>
      <c r="L17456" s="14" t="n">
        <f aca="false">G17456-H17456</f>
        <v>20.06</v>
      </c>
    </row>
    <row r="17457" customFormat="false" ht="15" hidden="false" customHeight="false" outlineLevel="0" collapsed="false">
      <c r="A17457" s="2" t="s">
        <v>174</v>
      </c>
      <c r="B17457" s="2" t="s">
        <v>174</v>
      </c>
      <c r="C17457" s="2" t="s">
        <v>48</v>
      </c>
      <c r="D17457" s="2" t="s">
        <v>14</v>
      </c>
      <c r="E17457" s="2" t="s">
        <v>74</v>
      </c>
      <c r="F17457" s="2" t="s">
        <v>977</v>
      </c>
      <c r="G17457" s="14" t="n">
        <v>45</v>
      </c>
      <c r="H17457" s="14" t="n">
        <v>79.94</v>
      </c>
      <c r="I17457" s="14" t="n">
        <v>45</v>
      </c>
      <c r="J17457" s="23" t="n">
        <f aca="false">IF(AND(E17457="Priority",ISNUMBER('Cost model'!N177)),'Cost model'!N177,'Cost model'!M177)</f>
        <v>110</v>
      </c>
      <c r="K17457" s="14" t="n">
        <f aca="false">J17457-H17457</f>
        <v>30.06</v>
      </c>
      <c r="L17457" s="14" t="n">
        <f aca="false">G17457-H17457</f>
        <v>-34.94</v>
      </c>
    </row>
    <row r="17458" customFormat="false" ht="15" hidden="false" customHeight="false" outlineLevel="0" collapsed="false">
      <c r="A17458" s="2" t="s">
        <v>124</v>
      </c>
      <c r="B17458" s="2" t="s">
        <v>124</v>
      </c>
      <c r="C17458" s="2" t="s">
        <v>48</v>
      </c>
      <c r="D17458" s="2" t="s">
        <v>12</v>
      </c>
      <c r="E17458" s="2" t="s">
        <v>74</v>
      </c>
      <c r="F17458" s="2" t="s">
        <v>977</v>
      </c>
      <c r="G17458" s="14" t="n">
        <v>12.5</v>
      </c>
      <c r="H17458" s="14" t="n">
        <v>43.77</v>
      </c>
      <c r="I17458" s="14" t="n">
        <v>12.5</v>
      </c>
      <c r="J17458" s="23" t="n">
        <f aca="false">IF(AND(E17458="Priority",ISNUMBER('Cost model'!N321)),'Cost model'!N321,'Cost model'!M321)</f>
        <v>40</v>
      </c>
      <c r="K17458" s="14" t="n">
        <f aca="false">J17458-H17458</f>
        <v>-3.77</v>
      </c>
      <c r="L17458" s="14" t="n">
        <f aca="false">G17458-H17458</f>
        <v>-31.27</v>
      </c>
    </row>
    <row r="17459" customFormat="false" ht="15" hidden="false" customHeight="false" outlineLevel="0" collapsed="false">
      <c r="A17459" s="2" t="s">
        <v>124</v>
      </c>
      <c r="B17459" s="2" t="s">
        <v>124</v>
      </c>
      <c r="C17459" s="2" t="s">
        <v>47</v>
      </c>
      <c r="D17459" s="2" t="s">
        <v>12</v>
      </c>
      <c r="E17459" s="2" t="s">
        <v>83</v>
      </c>
      <c r="F17459" s="2" t="s">
        <v>977</v>
      </c>
      <c r="G17459" s="14" t="n">
        <v>19.5</v>
      </c>
      <c r="H17459" s="14" t="n">
        <v>64.47</v>
      </c>
      <c r="I17459" s="14" t="n">
        <v>19.5</v>
      </c>
      <c r="J17459" s="23" t="n">
        <f aca="false">IF(AND(E17459="Priority",ISNUMBER('Cost model'!N320)),'Cost model'!N320,'Cost model'!M320)</f>
        <v>35</v>
      </c>
      <c r="K17459" s="14" t="n">
        <f aca="false">J17459-H17459</f>
        <v>-29.47</v>
      </c>
      <c r="L17459" s="14" t="n">
        <f aca="false">G17459-H17459</f>
        <v>-44.97</v>
      </c>
    </row>
    <row r="17460" customFormat="false" ht="15" hidden="false" customHeight="false" outlineLevel="0" collapsed="false">
      <c r="A17460" s="2" t="s">
        <v>174</v>
      </c>
      <c r="B17460" s="2" t="s">
        <v>174</v>
      </c>
      <c r="C17460" s="2" t="s">
        <v>49</v>
      </c>
      <c r="D17460" s="2" t="s">
        <v>14</v>
      </c>
      <c r="E17460" s="2" t="s">
        <v>74</v>
      </c>
      <c r="F17460" s="2" t="s">
        <v>977</v>
      </c>
      <c r="G17460" s="14" t="n">
        <v>85</v>
      </c>
      <c r="H17460" s="14" t="n">
        <v>223.3</v>
      </c>
      <c r="I17460" s="14" t="n">
        <v>85</v>
      </c>
      <c r="J17460" s="23" t="n">
        <f aca="false">IF(AND(E17460="Priority",ISNUMBER('Cost model'!N178)),'Cost model'!N178,'Cost model'!M178)</f>
        <v>145</v>
      </c>
      <c r="K17460" s="14" t="n">
        <f aca="false">J17460-H17460</f>
        <v>-78.3</v>
      </c>
      <c r="L17460" s="14" t="n">
        <f aca="false">G17460-H17460</f>
        <v>-138.3</v>
      </c>
    </row>
    <row r="17461" customFormat="false" ht="15" hidden="false" customHeight="false" outlineLevel="0" collapsed="false">
      <c r="A17461" s="2" t="s">
        <v>123</v>
      </c>
      <c r="B17461" s="2" t="s">
        <v>142</v>
      </c>
      <c r="C17461" s="2" t="s">
        <v>47</v>
      </c>
      <c r="D17461" s="2" t="s">
        <v>13</v>
      </c>
      <c r="E17461" s="2" t="s">
        <v>74</v>
      </c>
      <c r="F17461" s="2" t="s">
        <v>976</v>
      </c>
      <c r="G17461" s="14" t="n">
        <v>24.5</v>
      </c>
      <c r="H17461" s="14" t="n">
        <v>64.05</v>
      </c>
      <c r="I17461" s="14" t="n">
        <v>24.5</v>
      </c>
      <c r="J17461" s="23" t="n">
        <f aca="false">IF(AND(E17461="Priority",ISNUMBER('Cost model'!N23)),'Cost model'!N23,'Cost model'!M23)</f>
        <v>60</v>
      </c>
      <c r="K17461" s="14" t="n">
        <f aca="false">J17461-H17461</f>
        <v>-4.05</v>
      </c>
      <c r="L17461" s="14" t="n">
        <f aca="false">G17461-H17461</f>
        <v>-39.55</v>
      </c>
    </row>
    <row r="17462" customFormat="false" ht="15" hidden="false" customHeight="false" outlineLevel="0" collapsed="false">
      <c r="A17462" s="2" t="s">
        <v>142</v>
      </c>
      <c r="B17462" s="2" t="s">
        <v>142</v>
      </c>
      <c r="C17462" s="2" t="s">
        <v>47</v>
      </c>
      <c r="D17462" s="2" t="s">
        <v>12</v>
      </c>
      <c r="E17462" s="2" t="s">
        <v>74</v>
      </c>
      <c r="F17462" s="2" t="s">
        <v>977</v>
      </c>
      <c r="G17462" s="14" t="n">
        <v>9.5</v>
      </c>
      <c r="H17462" s="14" t="n">
        <v>9.31</v>
      </c>
      <c r="I17462" s="14" t="n">
        <v>9.5</v>
      </c>
      <c r="J17462" s="23" t="n">
        <f aca="false">IF(AND(E17462="Priority",ISNUMBER('Cost model'!N635)),'Cost model'!N635,'Cost model'!M635)</f>
        <v>30.5</v>
      </c>
      <c r="K17462" s="14" t="n">
        <f aca="false">J17462-H17462</f>
        <v>21.19</v>
      </c>
      <c r="L17462" s="14" t="n">
        <f aca="false">G17462-H17462</f>
        <v>0.19</v>
      </c>
    </row>
    <row r="17463" customFormat="false" ht="15" hidden="false" customHeight="false" outlineLevel="0" collapsed="false">
      <c r="A17463" s="2" t="s">
        <v>158</v>
      </c>
      <c r="B17463" s="2" t="s">
        <v>158</v>
      </c>
      <c r="C17463" s="2" t="s">
        <v>47</v>
      </c>
      <c r="D17463" s="2" t="s">
        <v>13</v>
      </c>
      <c r="E17463" s="2" t="s">
        <v>74</v>
      </c>
      <c r="F17463" s="2" t="s">
        <v>977</v>
      </c>
      <c r="G17463" s="14" t="n">
        <v>19</v>
      </c>
      <c r="H17463" s="14" t="n">
        <v>21.01</v>
      </c>
      <c r="I17463" s="14" t="n">
        <v>19</v>
      </c>
      <c r="J17463" s="23" t="n">
        <f aca="false">IF(AND(E17463="Priority",ISNUMBER('Cost model'!N428)),'Cost model'!N428,'Cost model'!M428)</f>
        <v>23.5</v>
      </c>
      <c r="K17463" s="14" t="n">
        <f aca="false">J17463-H17463</f>
        <v>2.49</v>
      </c>
      <c r="L17463" s="14" t="n">
        <f aca="false">G17463-H17463</f>
        <v>-2.01</v>
      </c>
    </row>
    <row r="17464" customFormat="false" ht="15" hidden="false" customHeight="false" outlineLevel="0" collapsed="false">
      <c r="A17464" s="2" t="s">
        <v>174</v>
      </c>
      <c r="B17464" s="2" t="s">
        <v>124</v>
      </c>
      <c r="C17464" s="2" t="s">
        <v>47</v>
      </c>
      <c r="D17464" s="2" t="s">
        <v>10</v>
      </c>
      <c r="E17464" s="2" t="s">
        <v>74</v>
      </c>
      <c r="F17464" s="2" t="s">
        <v>976</v>
      </c>
      <c r="G17464" s="14" t="n">
        <v>9.5</v>
      </c>
      <c r="H17464" s="14" t="n">
        <v>13.63</v>
      </c>
      <c r="I17464" s="14" t="n">
        <v>9.5</v>
      </c>
      <c r="J17464" s="23" t="n">
        <f aca="false">IF(AND(E17464="Priority",ISNUMBER('Cost model'!N107)),'Cost model'!N107,'Cost model'!M107)</f>
        <v>12.5</v>
      </c>
      <c r="K17464" s="14" t="n">
        <f aca="false">J17464-H17464</f>
        <v>-1.13</v>
      </c>
      <c r="L17464" s="14" t="n">
        <f aca="false">G17464-H17464</f>
        <v>-4.13</v>
      </c>
    </row>
    <row r="17465" customFormat="false" ht="15" hidden="false" customHeight="false" outlineLevel="0" collapsed="false">
      <c r="A17465" s="2" t="s">
        <v>342</v>
      </c>
      <c r="B17465" s="2" t="s">
        <v>174</v>
      </c>
      <c r="C17465" s="2" t="s">
        <v>47</v>
      </c>
      <c r="D17465" s="2" t="s">
        <v>14</v>
      </c>
      <c r="E17465" s="2" t="s">
        <v>74</v>
      </c>
      <c r="F17465" s="2" t="s">
        <v>976</v>
      </c>
      <c r="G17465" s="14" t="n">
        <v>24.5</v>
      </c>
      <c r="H17465" s="14" t="n">
        <v>184.43</v>
      </c>
      <c r="I17465" s="14" t="n">
        <v>150</v>
      </c>
      <c r="J17465" s="23" t="n">
        <f aca="false">IF(AND(E17465="Priority",ISNUMBER('Cost model'!N281)),'Cost model'!N281,'Cost model'!M281)</f>
        <v>155</v>
      </c>
      <c r="K17465" s="14" t="n">
        <f aca="false">J17465-H17465</f>
        <v>-29.43</v>
      </c>
      <c r="L17465" s="14" t="n">
        <f aca="false">G17465-H17465</f>
        <v>-159.93</v>
      </c>
    </row>
    <row r="17466" customFormat="false" ht="15" hidden="false" customHeight="false" outlineLevel="0" collapsed="false">
      <c r="A17466" s="2" t="s">
        <v>221</v>
      </c>
      <c r="B17466" s="2" t="s">
        <v>221</v>
      </c>
      <c r="C17466" s="2" t="s">
        <v>49</v>
      </c>
      <c r="D17466" s="2" t="s">
        <v>10</v>
      </c>
      <c r="E17466" s="2" t="s">
        <v>74</v>
      </c>
      <c r="F17466" s="2" t="s">
        <v>977</v>
      </c>
      <c r="G17466" s="14" t="n">
        <v>17.5</v>
      </c>
      <c r="H17466" s="14" t="n">
        <v>14.39</v>
      </c>
      <c r="I17466" s="14" t="n">
        <v>17.5</v>
      </c>
      <c r="J17466" s="23" t="n">
        <f aca="false">IF(AND(E17466="Priority",ISNUMBER('Cost model'!N739)),'Cost model'!N739,'Cost model'!M739)</f>
        <v>17.5</v>
      </c>
      <c r="K17466" s="14" t="n">
        <f aca="false">J17466-H17466</f>
        <v>3.11</v>
      </c>
      <c r="L17466" s="14" t="n">
        <f aca="false">G17466-H17466</f>
        <v>3.11</v>
      </c>
    </row>
    <row r="17467" customFormat="false" ht="15" hidden="false" customHeight="false" outlineLevel="0" collapsed="false">
      <c r="A17467" s="2" t="s">
        <v>158</v>
      </c>
      <c r="B17467" s="2" t="s">
        <v>158</v>
      </c>
      <c r="C17467" s="2" t="s">
        <v>47</v>
      </c>
      <c r="D17467" s="2" t="s">
        <v>12</v>
      </c>
      <c r="E17467" s="2" t="s">
        <v>74</v>
      </c>
      <c r="F17467" s="2" t="s">
        <v>977</v>
      </c>
      <c r="G17467" s="14" t="n">
        <v>9.5</v>
      </c>
      <c r="H17467" s="14" t="n">
        <v>13.45</v>
      </c>
      <c r="I17467" s="14" t="n">
        <v>9.5</v>
      </c>
      <c r="J17467" s="23" t="n">
        <f aca="false">IF(AND(E17467="Priority",ISNUMBER('Cost model'!N425)),'Cost model'!N425,'Cost model'!M425)</f>
        <v>14.5</v>
      </c>
      <c r="K17467" s="14" t="n">
        <f aca="false">J17467-H17467</f>
        <v>1.05</v>
      </c>
      <c r="L17467" s="14" t="n">
        <f aca="false">G17467-H17467</f>
        <v>-3.95</v>
      </c>
    </row>
    <row r="17468" customFormat="false" ht="15" hidden="false" customHeight="false" outlineLevel="0" collapsed="false">
      <c r="A17468" s="2" t="s">
        <v>174</v>
      </c>
      <c r="B17468" s="2" t="s">
        <v>174</v>
      </c>
      <c r="C17468" s="2" t="s">
        <v>47</v>
      </c>
      <c r="D17468" s="2" t="s">
        <v>13</v>
      </c>
      <c r="E17468" s="2" t="s">
        <v>74</v>
      </c>
      <c r="F17468" s="2" t="s">
        <v>977</v>
      </c>
      <c r="G17468" s="14" t="n">
        <v>19</v>
      </c>
      <c r="H17468" s="14" t="n">
        <v>33.83</v>
      </c>
      <c r="I17468" s="14" t="n">
        <v>19</v>
      </c>
      <c r="J17468" s="23" t="n">
        <f aca="false">IF(AND(E17468="Priority",ISNUMBER('Cost model'!N173)),'Cost model'!N173,'Cost model'!M173)</f>
        <v>60</v>
      </c>
      <c r="K17468" s="14" t="n">
        <f aca="false">J17468-H17468</f>
        <v>26.17</v>
      </c>
      <c r="L17468" s="14" t="n">
        <f aca="false">G17468-H17468</f>
        <v>-14.83</v>
      </c>
    </row>
    <row r="17469" customFormat="false" ht="15" hidden="false" customHeight="false" outlineLevel="0" collapsed="false">
      <c r="A17469" s="2" t="s">
        <v>174</v>
      </c>
      <c r="B17469" s="2" t="s">
        <v>174</v>
      </c>
      <c r="C17469" s="2" t="s">
        <v>47</v>
      </c>
      <c r="D17469" s="2" t="s">
        <v>12</v>
      </c>
      <c r="E17469" s="2" t="s">
        <v>74</v>
      </c>
      <c r="F17469" s="2" t="s">
        <v>977</v>
      </c>
      <c r="G17469" s="14" t="n">
        <v>9.5</v>
      </c>
      <c r="H17469" s="14" t="n">
        <v>28.51</v>
      </c>
      <c r="I17469" s="14" t="n">
        <v>9.5</v>
      </c>
      <c r="J17469" s="23" t="n">
        <f aca="false">IF(AND(E17469="Priority",ISNUMBER('Cost model'!N170)),'Cost model'!N170,'Cost model'!M170)</f>
        <v>25.5</v>
      </c>
      <c r="K17469" s="14" t="n">
        <f aca="false">J17469-H17469</f>
        <v>-3.01</v>
      </c>
      <c r="L17469" s="14" t="n">
        <f aca="false">G17469-H17469</f>
        <v>-19.01</v>
      </c>
    </row>
    <row r="17470" customFormat="false" ht="15" hidden="false" customHeight="false" outlineLevel="0" collapsed="false">
      <c r="A17470" s="2" t="s">
        <v>142</v>
      </c>
      <c r="B17470" s="2" t="s">
        <v>142</v>
      </c>
      <c r="C17470" s="2" t="s">
        <v>48</v>
      </c>
      <c r="D17470" s="2" t="s">
        <v>10</v>
      </c>
      <c r="E17470" s="2" t="s">
        <v>74</v>
      </c>
      <c r="F17470" s="2" t="s">
        <v>977</v>
      </c>
      <c r="G17470" s="14" t="n">
        <v>12.5</v>
      </c>
      <c r="H17470" s="14" t="n">
        <v>11.51</v>
      </c>
      <c r="I17470" s="14" t="n">
        <v>12.5</v>
      </c>
      <c r="J17470" s="23" t="n">
        <f aca="false">IF(AND(E17470="Priority",ISNUMBER('Cost model'!N633)),'Cost model'!N633,'Cost model'!M633)</f>
        <v>11.5</v>
      </c>
      <c r="K17470" s="14" t="n">
        <f aca="false">J17470-H17470</f>
        <v>-0.00999999999999979</v>
      </c>
      <c r="L17470" s="14" t="n">
        <f aca="false">G17470-H17470</f>
        <v>0.99</v>
      </c>
    </row>
    <row r="17471" customFormat="false" ht="15" hidden="false" customHeight="false" outlineLevel="0" collapsed="false">
      <c r="A17471" s="2" t="s">
        <v>221</v>
      </c>
      <c r="B17471" s="2" t="s">
        <v>221</v>
      </c>
      <c r="C17471" s="2" t="s">
        <v>49</v>
      </c>
      <c r="D17471" s="2" t="s">
        <v>13</v>
      </c>
      <c r="E17471" s="2" t="s">
        <v>74</v>
      </c>
      <c r="F17471" s="2" t="s">
        <v>977</v>
      </c>
      <c r="G17471" s="14" t="n">
        <v>50</v>
      </c>
      <c r="H17471" s="14" t="n">
        <v>367.3</v>
      </c>
      <c r="I17471" s="14" t="n">
        <v>50</v>
      </c>
      <c r="J17471" s="23" t="n">
        <f aca="false">IF(AND(E17471="Priority",ISNUMBER('Cost model'!N745)),'Cost model'!N745,'Cost model'!M745)</f>
        <v>130</v>
      </c>
      <c r="K17471" s="14" t="n">
        <f aca="false">J17471-H17471</f>
        <v>-237.3</v>
      </c>
      <c r="L17471" s="14" t="n">
        <f aca="false">G17471-H17471</f>
        <v>-317.3</v>
      </c>
    </row>
    <row r="17472" customFormat="false" ht="15" hidden="false" customHeight="false" outlineLevel="0" collapsed="false">
      <c r="A17472" s="2" t="s">
        <v>142</v>
      </c>
      <c r="B17472" s="2" t="s">
        <v>142</v>
      </c>
      <c r="C17472" s="2" t="s">
        <v>48</v>
      </c>
      <c r="D17472" s="2" t="s">
        <v>12</v>
      </c>
      <c r="E17472" s="2" t="s">
        <v>74</v>
      </c>
      <c r="F17472" s="2" t="s">
        <v>977</v>
      </c>
      <c r="G17472" s="14" t="n">
        <v>12.5</v>
      </c>
      <c r="H17472" s="14" t="n">
        <v>26.17</v>
      </c>
      <c r="I17472" s="14" t="n">
        <v>12.5</v>
      </c>
      <c r="J17472" s="23" t="n">
        <f aca="false">IF(AND(E17472="Priority",ISNUMBER('Cost model'!N636)),'Cost model'!N636,'Cost model'!M636)</f>
        <v>40</v>
      </c>
      <c r="K17472" s="14" t="n">
        <f aca="false">J17472-H17472</f>
        <v>13.83</v>
      </c>
      <c r="L17472" s="14" t="n">
        <f aca="false">G17472-H17472</f>
        <v>-13.67</v>
      </c>
    </row>
    <row r="17473" customFormat="false" ht="15" hidden="false" customHeight="false" outlineLevel="0" collapsed="false">
      <c r="A17473" s="2" t="s">
        <v>124</v>
      </c>
      <c r="B17473" s="2" t="s">
        <v>174</v>
      </c>
      <c r="C17473" s="2" t="s">
        <v>47</v>
      </c>
      <c r="D17473" s="2" t="s">
        <v>12</v>
      </c>
      <c r="E17473" s="2" t="s">
        <v>74</v>
      </c>
      <c r="F17473" s="2" t="s">
        <v>976</v>
      </c>
      <c r="G17473" s="14" t="n">
        <v>9.5</v>
      </c>
      <c r="H17473" s="14" t="n">
        <v>28.07</v>
      </c>
      <c r="I17473" s="14" t="n">
        <v>19.5</v>
      </c>
      <c r="J17473" s="23" t="n">
        <f aca="false">IF(AND(E17473="Priority",ISNUMBER('Cost model'!N365)),'Cost model'!N365,'Cost model'!M365)</f>
        <v>45</v>
      </c>
      <c r="K17473" s="14" t="n">
        <f aca="false">J17473-H17473</f>
        <v>16.93</v>
      </c>
      <c r="L17473" s="14" t="n">
        <f aca="false">G17473-H17473</f>
        <v>-18.57</v>
      </c>
    </row>
    <row r="17474" customFormat="false" ht="15" hidden="false" customHeight="false" outlineLevel="0" collapsed="false">
      <c r="A17474" s="2" t="s">
        <v>124</v>
      </c>
      <c r="B17474" s="2" t="s">
        <v>124</v>
      </c>
      <c r="C17474" s="2" t="s">
        <v>48</v>
      </c>
      <c r="D17474" s="2" t="s">
        <v>12</v>
      </c>
      <c r="E17474" s="2" t="s">
        <v>74</v>
      </c>
      <c r="F17474" s="2" t="s">
        <v>977</v>
      </c>
      <c r="G17474" s="14" t="n">
        <v>12.5</v>
      </c>
      <c r="H17474" s="14" t="n">
        <v>34.71</v>
      </c>
      <c r="I17474" s="14" t="n">
        <v>12.5</v>
      </c>
      <c r="J17474" s="23" t="n">
        <f aca="false">IF(AND(E17474="Priority",ISNUMBER('Cost model'!N321)),'Cost model'!N321,'Cost model'!M321)</f>
        <v>40</v>
      </c>
      <c r="K17474" s="14" t="n">
        <f aca="false">J17474-H17474</f>
        <v>5.29</v>
      </c>
      <c r="L17474" s="14" t="n">
        <f aca="false">G17474-H17474</f>
        <v>-22.21</v>
      </c>
    </row>
    <row r="17475" customFormat="false" ht="15" hidden="false" customHeight="false" outlineLevel="0" collapsed="false">
      <c r="A17475" s="2" t="s">
        <v>124</v>
      </c>
      <c r="B17475" s="2" t="s">
        <v>124</v>
      </c>
      <c r="C17475" s="2" t="s">
        <v>47</v>
      </c>
      <c r="D17475" s="2" t="s">
        <v>10</v>
      </c>
      <c r="E17475" s="2" t="s">
        <v>74</v>
      </c>
      <c r="F17475" s="2" t="s">
        <v>977</v>
      </c>
      <c r="G17475" s="14" t="n">
        <v>9.5</v>
      </c>
      <c r="H17475" s="14" t="n">
        <v>6.91</v>
      </c>
      <c r="I17475" s="14" t="n">
        <v>9.5</v>
      </c>
      <c r="J17475" s="23" t="n">
        <f aca="false">IF(AND(E17475="Priority",ISNUMBER('Cost model'!N317)),'Cost model'!N317,'Cost model'!M317)</f>
        <v>10.5</v>
      </c>
      <c r="K17475" s="14" t="n">
        <f aca="false">J17475-H17475</f>
        <v>3.59</v>
      </c>
      <c r="L17475" s="14" t="n">
        <f aca="false">G17475-H17475</f>
        <v>2.59</v>
      </c>
    </row>
    <row r="17476" customFormat="false" ht="15" hidden="false" customHeight="false" outlineLevel="0" collapsed="false">
      <c r="A17476" s="2" t="s">
        <v>124</v>
      </c>
      <c r="B17476" s="2" t="s">
        <v>124</v>
      </c>
      <c r="C17476" s="2" t="s">
        <v>47</v>
      </c>
      <c r="D17476" s="2" t="s">
        <v>12</v>
      </c>
      <c r="E17476" s="2" t="s">
        <v>74</v>
      </c>
      <c r="F17476" s="2" t="s">
        <v>977</v>
      </c>
      <c r="G17476" s="14" t="n">
        <v>9.5</v>
      </c>
      <c r="H17476" s="14" t="n">
        <v>28.38</v>
      </c>
      <c r="I17476" s="14" t="n">
        <v>9.5</v>
      </c>
      <c r="J17476" s="23" t="n">
        <f aca="false">IF(AND(E17476="Priority",ISNUMBER('Cost model'!N320)),'Cost model'!N320,'Cost model'!M320)</f>
        <v>24.5</v>
      </c>
      <c r="K17476" s="14" t="n">
        <f aca="false">J17476-H17476</f>
        <v>-3.88</v>
      </c>
      <c r="L17476" s="14" t="n">
        <f aca="false">G17476-H17476</f>
        <v>-18.88</v>
      </c>
    </row>
    <row r="17477" customFormat="false" ht="15" hidden="false" customHeight="false" outlineLevel="0" collapsed="false">
      <c r="A17477" s="2" t="s">
        <v>124</v>
      </c>
      <c r="B17477" s="2" t="s">
        <v>124</v>
      </c>
      <c r="C17477" s="2" t="s">
        <v>47</v>
      </c>
      <c r="D17477" s="2" t="s">
        <v>10</v>
      </c>
      <c r="E17477" s="2" t="s">
        <v>74</v>
      </c>
      <c r="F17477" s="2" t="s">
        <v>977</v>
      </c>
      <c r="G17477" s="14" t="n">
        <v>9.5</v>
      </c>
      <c r="H17477" s="14" t="n">
        <v>6.91</v>
      </c>
      <c r="I17477" s="14" t="n">
        <v>9.5</v>
      </c>
      <c r="J17477" s="23" t="n">
        <f aca="false">IF(AND(E17477="Priority",ISNUMBER('Cost model'!N317)),'Cost model'!N317,'Cost model'!M317)</f>
        <v>10.5</v>
      </c>
      <c r="K17477" s="14" t="n">
        <f aca="false">J17477-H17477</f>
        <v>3.59</v>
      </c>
      <c r="L17477" s="14" t="n">
        <f aca="false">G17477-H17477</f>
        <v>2.59</v>
      </c>
    </row>
    <row r="17478" customFormat="false" ht="15" hidden="false" customHeight="false" outlineLevel="0" collapsed="false">
      <c r="A17478" s="2" t="s">
        <v>174</v>
      </c>
      <c r="B17478" s="2" t="s">
        <v>142</v>
      </c>
      <c r="C17478" s="2" t="s">
        <v>48</v>
      </c>
      <c r="D17478" s="2" t="s">
        <v>12</v>
      </c>
      <c r="E17478" s="2" t="s">
        <v>74</v>
      </c>
      <c r="F17478" s="2" t="s">
        <v>976</v>
      </c>
      <c r="G17478" s="14" t="n">
        <v>12.5</v>
      </c>
      <c r="H17478" s="14" t="n">
        <v>19.39</v>
      </c>
      <c r="I17478" s="14" t="n">
        <v>12.5</v>
      </c>
      <c r="J17478" s="23" t="n">
        <f aca="false">IF(AND(E17478="Priority",ISNUMBER('Cost model'!N126)),'Cost model'!N126,'Cost model'!M126)</f>
        <v>45</v>
      </c>
      <c r="K17478" s="14" t="n">
        <f aca="false">J17478-H17478</f>
        <v>25.61</v>
      </c>
      <c r="L17478" s="14" t="n">
        <f aca="false">G17478-H17478</f>
        <v>-6.89</v>
      </c>
    </row>
    <row r="17479" customFormat="false" ht="15" hidden="false" customHeight="false" outlineLevel="0" collapsed="false">
      <c r="A17479" s="2" t="s">
        <v>124</v>
      </c>
      <c r="B17479" s="2" t="s">
        <v>124</v>
      </c>
      <c r="C17479" s="2" t="s">
        <v>48</v>
      </c>
      <c r="D17479" s="2" t="s">
        <v>12</v>
      </c>
      <c r="E17479" s="2" t="s">
        <v>74</v>
      </c>
      <c r="F17479" s="2" t="s">
        <v>977</v>
      </c>
      <c r="G17479" s="14" t="n">
        <v>12.5</v>
      </c>
      <c r="H17479" s="14" t="n">
        <v>43.77</v>
      </c>
      <c r="I17479" s="14" t="n">
        <v>12.5</v>
      </c>
      <c r="J17479" s="23" t="n">
        <f aca="false">IF(AND(E17479="Priority",ISNUMBER('Cost model'!N321)),'Cost model'!N321,'Cost model'!M321)</f>
        <v>40</v>
      </c>
      <c r="K17479" s="14" t="n">
        <f aca="false">J17479-H17479</f>
        <v>-3.77</v>
      </c>
      <c r="L17479" s="14" t="n">
        <f aca="false">G17479-H17479</f>
        <v>-31.27</v>
      </c>
    </row>
    <row r="17480" customFormat="false" ht="15" hidden="false" customHeight="false" outlineLevel="0" collapsed="false">
      <c r="A17480" s="2" t="s">
        <v>205</v>
      </c>
      <c r="B17480" s="2" t="s">
        <v>158</v>
      </c>
      <c r="C17480" s="2" t="s">
        <v>48</v>
      </c>
      <c r="D17480" s="2" t="s">
        <v>12</v>
      </c>
      <c r="E17480" s="2" t="s">
        <v>74</v>
      </c>
      <c r="F17480" s="2" t="s">
        <v>976</v>
      </c>
      <c r="G17480" s="14" t="n">
        <v>24.5</v>
      </c>
      <c r="H17480" s="14" t="n">
        <v>58.41</v>
      </c>
      <c r="I17480" s="14"/>
      <c r="J17480" s="23" t="n">
        <f aca="false">IF(AND(E17480="Priority",ISNUMBER('Cost model'!N621)),'Cost model'!N621,'Cost model'!M621)</f>
        <v>60</v>
      </c>
      <c r="K17480" s="14" t="n">
        <f aca="false">J17480-H17480</f>
        <v>1.59</v>
      </c>
      <c r="L17480" s="14" t="n">
        <f aca="false">G17480-H17480</f>
        <v>-33.91</v>
      </c>
    </row>
    <row r="17481" customFormat="false" ht="15" hidden="false" customHeight="false" outlineLevel="0" collapsed="false">
      <c r="A17481" s="2" t="s">
        <v>221</v>
      </c>
      <c r="B17481" s="2" t="s">
        <v>221</v>
      </c>
      <c r="C17481" s="2" t="s">
        <v>49</v>
      </c>
      <c r="D17481" s="2" t="s">
        <v>14</v>
      </c>
      <c r="E17481" s="2" t="s">
        <v>74</v>
      </c>
      <c r="F17481" s="2" t="s">
        <v>977</v>
      </c>
      <c r="G17481" s="14" t="n">
        <v>125</v>
      </c>
      <c r="H17481" s="14" t="n">
        <v>648.46</v>
      </c>
      <c r="I17481" s="14" t="n">
        <v>125</v>
      </c>
      <c r="J17481" s="23" t="n">
        <f aca="false">IF(AND(E17481="Priority",ISNUMBER('Cost model'!N748)),'Cost model'!N748,'Cost model'!M748)</f>
        <v>235</v>
      </c>
      <c r="K17481" s="14" t="n">
        <f aca="false">J17481-H17481</f>
        <v>-413.46</v>
      </c>
      <c r="L17481" s="14" t="n">
        <f aca="false">G17481-H17481</f>
        <v>-523.46</v>
      </c>
    </row>
    <row r="17482" customFormat="false" ht="15" hidden="false" customHeight="false" outlineLevel="0" collapsed="false">
      <c r="A17482" s="2" t="s">
        <v>174</v>
      </c>
      <c r="B17482" s="2" t="s">
        <v>124</v>
      </c>
      <c r="C17482" s="2" t="s">
        <v>48</v>
      </c>
      <c r="D17482" s="2" t="s">
        <v>12</v>
      </c>
      <c r="E17482" s="2" t="s">
        <v>74</v>
      </c>
      <c r="F17482" s="2" t="s">
        <v>976</v>
      </c>
      <c r="G17482" s="14" t="n">
        <v>12.5</v>
      </c>
      <c r="H17482" s="14" t="n">
        <v>92.59</v>
      </c>
      <c r="I17482" s="14" t="n">
        <v>12.5</v>
      </c>
      <c r="J17482" s="23" t="n">
        <f aca="false">IF(AND(E17482="Priority",ISNUMBER('Cost model'!N111)),'Cost model'!N111,'Cost model'!M111)</f>
        <v>45</v>
      </c>
      <c r="K17482" s="14" t="n">
        <f aca="false">J17482-H17482</f>
        <v>-47.59</v>
      </c>
      <c r="L17482" s="14" t="n">
        <f aca="false">G17482-H17482</f>
        <v>-80.09</v>
      </c>
    </row>
    <row r="17483" customFormat="false" ht="15" hidden="false" customHeight="false" outlineLevel="0" collapsed="false">
      <c r="A17483" s="2" t="s">
        <v>221</v>
      </c>
      <c r="B17483" s="2" t="s">
        <v>221</v>
      </c>
      <c r="C17483" s="2" t="s">
        <v>49</v>
      </c>
      <c r="D17483" s="2" t="s">
        <v>10</v>
      </c>
      <c r="E17483" s="2" t="s">
        <v>74</v>
      </c>
      <c r="F17483" s="2" t="s">
        <v>977</v>
      </c>
      <c r="G17483" s="14" t="n">
        <v>17.5</v>
      </c>
      <c r="H17483" s="14" t="n">
        <v>26.9</v>
      </c>
      <c r="I17483" s="14" t="n">
        <v>17.5</v>
      </c>
      <c r="J17483" s="23" t="n">
        <f aca="false">IF(AND(E17483="Priority",ISNUMBER('Cost model'!N739)),'Cost model'!N739,'Cost model'!M739)</f>
        <v>17.5</v>
      </c>
      <c r="K17483" s="14" t="n">
        <f aca="false">J17483-H17483</f>
        <v>-9.4</v>
      </c>
      <c r="L17483" s="14" t="n">
        <f aca="false">G17483-H17483</f>
        <v>-9.4</v>
      </c>
    </row>
    <row r="17484" customFormat="false" ht="15" hidden="false" customHeight="false" outlineLevel="0" collapsed="false">
      <c r="A17484" s="2" t="s">
        <v>142</v>
      </c>
      <c r="B17484" s="2" t="s">
        <v>142</v>
      </c>
      <c r="C17484" s="2" t="s">
        <v>47</v>
      </c>
      <c r="D17484" s="2" t="s">
        <v>10</v>
      </c>
      <c r="E17484" s="2" t="s">
        <v>74</v>
      </c>
      <c r="F17484" s="2" t="s">
        <v>977</v>
      </c>
      <c r="G17484" s="14" t="n">
        <v>9.5</v>
      </c>
      <c r="H17484" s="14" t="n">
        <v>5.27</v>
      </c>
      <c r="I17484" s="14" t="n">
        <v>9.5</v>
      </c>
      <c r="J17484" s="23" t="n">
        <f aca="false">IF(AND(E17484="Priority",ISNUMBER('Cost model'!N632)),'Cost model'!N632,'Cost model'!M632)</f>
        <v>9.5</v>
      </c>
      <c r="K17484" s="14" t="n">
        <f aca="false">J17484-H17484</f>
        <v>4.23</v>
      </c>
      <c r="L17484" s="14" t="n">
        <f aca="false">G17484-H17484</f>
        <v>4.23</v>
      </c>
    </row>
    <row r="17485" customFormat="false" ht="15" hidden="false" customHeight="false" outlineLevel="0" collapsed="false">
      <c r="A17485" s="2" t="s">
        <v>142</v>
      </c>
      <c r="B17485" s="2" t="s">
        <v>142</v>
      </c>
      <c r="C17485" s="2" t="s">
        <v>48</v>
      </c>
      <c r="D17485" s="2" t="s">
        <v>12</v>
      </c>
      <c r="E17485" s="2" t="s">
        <v>74</v>
      </c>
      <c r="F17485" s="2" t="s">
        <v>977</v>
      </c>
      <c r="G17485" s="14" t="n">
        <v>12.5</v>
      </c>
      <c r="H17485" s="14" t="n">
        <v>24.63</v>
      </c>
      <c r="I17485" s="14" t="n">
        <v>12.5</v>
      </c>
      <c r="J17485" s="23" t="n">
        <f aca="false">IF(AND(E17485="Priority",ISNUMBER('Cost model'!N636)),'Cost model'!N636,'Cost model'!M636)</f>
        <v>40</v>
      </c>
      <c r="K17485" s="14" t="n">
        <f aca="false">J17485-H17485</f>
        <v>15.37</v>
      </c>
      <c r="L17485" s="14" t="n">
        <f aca="false">G17485-H17485</f>
        <v>-12.13</v>
      </c>
    </row>
    <row r="17486" customFormat="false" ht="15" hidden="false" customHeight="false" outlineLevel="0" collapsed="false">
      <c r="A17486" s="2" t="s">
        <v>142</v>
      </c>
      <c r="B17486" s="2" t="s">
        <v>142</v>
      </c>
      <c r="C17486" s="2" t="s">
        <v>47</v>
      </c>
      <c r="D17486" s="2" t="s">
        <v>12</v>
      </c>
      <c r="E17486" s="2" t="s">
        <v>83</v>
      </c>
      <c r="F17486" s="2" t="s">
        <v>977</v>
      </c>
      <c r="G17486" s="14" t="n">
        <v>19.5</v>
      </c>
      <c r="H17486" s="14" t="n">
        <v>26.17</v>
      </c>
      <c r="I17486" s="14" t="n">
        <v>19.5</v>
      </c>
      <c r="J17486" s="23" t="n">
        <f aca="false">IF(AND(E17486="Priority",ISNUMBER('Cost model'!N635)),'Cost model'!N635,'Cost model'!M635)</f>
        <v>40</v>
      </c>
      <c r="K17486" s="14" t="n">
        <f aca="false">J17486-H17486</f>
        <v>13.83</v>
      </c>
      <c r="L17486" s="14" t="n">
        <f aca="false">G17486-H17486</f>
        <v>-6.67</v>
      </c>
    </row>
    <row r="17487" customFormat="false" ht="15" hidden="false" customHeight="false" outlineLevel="0" collapsed="false">
      <c r="A17487" s="2" t="s">
        <v>221</v>
      </c>
      <c r="B17487" s="2" t="s">
        <v>221</v>
      </c>
      <c r="C17487" s="2" t="s">
        <v>49</v>
      </c>
      <c r="D17487" s="2" t="s">
        <v>10</v>
      </c>
      <c r="E17487" s="2" t="s">
        <v>74</v>
      </c>
      <c r="F17487" s="2" t="s">
        <v>977</v>
      </c>
      <c r="G17487" s="14" t="n">
        <v>17.5</v>
      </c>
      <c r="H17487" s="14" t="n">
        <v>21.6</v>
      </c>
      <c r="I17487" s="14" t="n">
        <v>17.5</v>
      </c>
      <c r="J17487" s="23" t="n">
        <f aca="false">IF(AND(E17487="Priority",ISNUMBER('Cost model'!N739)),'Cost model'!N739,'Cost model'!M739)</f>
        <v>17.5</v>
      </c>
      <c r="K17487" s="14" t="n">
        <f aca="false">J17487-H17487</f>
        <v>-4.1</v>
      </c>
      <c r="L17487" s="14" t="n">
        <f aca="false">G17487-H17487</f>
        <v>-4.1</v>
      </c>
    </row>
    <row r="17488" customFormat="false" ht="15" hidden="false" customHeight="false" outlineLevel="0" collapsed="false">
      <c r="A17488" s="2" t="s">
        <v>142</v>
      </c>
      <c r="B17488" s="2" t="s">
        <v>142</v>
      </c>
      <c r="C17488" s="2" t="s">
        <v>48</v>
      </c>
      <c r="D17488" s="2" t="s">
        <v>12</v>
      </c>
      <c r="E17488" s="2" t="s">
        <v>74</v>
      </c>
      <c r="F17488" s="2" t="s">
        <v>977</v>
      </c>
      <c r="G17488" s="14" t="n">
        <v>12.5</v>
      </c>
      <c r="H17488" s="14" t="n">
        <v>26.17</v>
      </c>
      <c r="I17488" s="14" t="n">
        <v>12.5</v>
      </c>
      <c r="J17488" s="23" t="n">
        <f aca="false">IF(AND(E17488="Priority",ISNUMBER('Cost model'!N636)),'Cost model'!N636,'Cost model'!M636)</f>
        <v>40</v>
      </c>
      <c r="K17488" s="14" t="n">
        <f aca="false">J17488-H17488</f>
        <v>13.83</v>
      </c>
      <c r="L17488" s="14" t="n">
        <f aca="false">G17488-H17488</f>
        <v>-13.67</v>
      </c>
    </row>
    <row r="17489" customFormat="false" ht="15" hidden="false" customHeight="false" outlineLevel="0" collapsed="false">
      <c r="A17489" s="2" t="s">
        <v>174</v>
      </c>
      <c r="B17489" s="2" t="s">
        <v>124</v>
      </c>
      <c r="C17489" s="2" t="s">
        <v>49</v>
      </c>
      <c r="D17489" s="2" t="s">
        <v>12</v>
      </c>
      <c r="E17489" s="2" t="s">
        <v>74</v>
      </c>
      <c r="F17489" s="2" t="s">
        <v>976</v>
      </c>
      <c r="G17489" s="14" t="n">
        <v>19.5</v>
      </c>
      <c r="H17489" s="14" t="n">
        <v>47.38</v>
      </c>
      <c r="I17489" s="14" t="n">
        <v>19.5</v>
      </c>
      <c r="J17489" s="23" t="n">
        <f aca="false">IF(AND(E17489="Priority",ISNUMBER('Cost model'!N112)),'Cost model'!N112,'Cost model'!M112)</f>
        <v>50</v>
      </c>
      <c r="K17489" s="14" t="n">
        <f aca="false">J17489-H17489</f>
        <v>2.62</v>
      </c>
      <c r="L17489" s="14" t="n">
        <f aca="false">G17489-H17489</f>
        <v>-27.88</v>
      </c>
    </row>
    <row r="17490" customFormat="false" ht="15" hidden="false" customHeight="false" outlineLevel="0" collapsed="false">
      <c r="A17490" s="2" t="s">
        <v>342</v>
      </c>
      <c r="B17490" s="2" t="s">
        <v>142</v>
      </c>
      <c r="C17490" s="2" t="s">
        <v>47</v>
      </c>
      <c r="D17490" s="2" t="s">
        <v>12</v>
      </c>
      <c r="E17490" s="2" t="s">
        <v>74</v>
      </c>
      <c r="F17490" s="2" t="s">
        <v>976</v>
      </c>
      <c r="G17490" s="14" t="n">
        <v>24.5</v>
      </c>
      <c r="H17490" s="14" t="n">
        <v>79.2</v>
      </c>
      <c r="I17490" s="14" t="n">
        <v>24.5</v>
      </c>
      <c r="J17490" s="23" t="n">
        <f aca="false">IF(AND(E17490="Priority",ISNUMBER('Cost model'!N230)),'Cost model'!N230,'Cost model'!M230)</f>
        <v>55</v>
      </c>
      <c r="K17490" s="14" t="n">
        <f aca="false">J17490-H17490</f>
        <v>-24.2</v>
      </c>
      <c r="L17490" s="14" t="n">
        <f aca="false">G17490-H17490</f>
        <v>-54.7</v>
      </c>
    </row>
    <row r="17491" customFormat="false" ht="15" hidden="false" customHeight="false" outlineLevel="0" collapsed="false">
      <c r="A17491" s="2" t="s">
        <v>142</v>
      </c>
      <c r="B17491" s="2" t="s">
        <v>142</v>
      </c>
      <c r="C17491" s="2" t="s">
        <v>49</v>
      </c>
      <c r="D17491" s="2" t="s">
        <v>10</v>
      </c>
      <c r="E17491" s="2" t="s">
        <v>74</v>
      </c>
      <c r="F17491" s="2" t="s">
        <v>977</v>
      </c>
      <c r="G17491" s="14" t="n">
        <v>17.5</v>
      </c>
      <c r="H17491" s="14" t="n">
        <v>26.17</v>
      </c>
      <c r="I17491" s="14" t="n">
        <v>17.5</v>
      </c>
      <c r="J17491" s="23" t="n">
        <f aca="false">IF(AND(E17491="Priority",ISNUMBER('Cost model'!N634)),'Cost model'!N634,'Cost model'!M634)</f>
        <v>15.5</v>
      </c>
      <c r="K17491" s="14" t="n">
        <f aca="false">J17491-H17491</f>
        <v>-10.67</v>
      </c>
      <c r="L17491" s="14" t="n">
        <f aca="false">G17491-H17491</f>
        <v>-8.67</v>
      </c>
    </row>
    <row r="17492" customFormat="false" ht="15" hidden="false" customHeight="false" outlineLevel="0" collapsed="false">
      <c r="A17492" s="2" t="s">
        <v>221</v>
      </c>
      <c r="B17492" s="2" t="s">
        <v>221</v>
      </c>
      <c r="C17492" s="2" t="s">
        <v>47</v>
      </c>
      <c r="D17492" s="2" t="s">
        <v>12</v>
      </c>
      <c r="E17492" s="2" t="s">
        <v>74</v>
      </c>
      <c r="F17492" s="2" t="s">
        <v>977</v>
      </c>
      <c r="G17492" s="14" t="n">
        <v>9.5</v>
      </c>
      <c r="H17492" s="14" t="n">
        <v>27.84</v>
      </c>
      <c r="I17492" s="14" t="n">
        <v>9.5</v>
      </c>
      <c r="J17492" s="23" t="n">
        <f aca="false">IF(AND(E17492="Priority",ISNUMBER('Cost model'!N740)),'Cost model'!N740,'Cost model'!M740)</f>
        <v>22.5</v>
      </c>
      <c r="K17492" s="14" t="n">
        <f aca="false">J17492-H17492</f>
        <v>-5.34</v>
      </c>
      <c r="L17492" s="14" t="n">
        <f aca="false">G17492-H17492</f>
        <v>-18.34</v>
      </c>
    </row>
    <row r="17493" customFormat="false" ht="15" hidden="false" customHeight="false" outlineLevel="0" collapsed="false">
      <c r="A17493" s="2" t="s">
        <v>142</v>
      </c>
      <c r="B17493" s="2" t="s">
        <v>124</v>
      </c>
      <c r="C17493" s="2" t="s">
        <v>47</v>
      </c>
      <c r="D17493" s="2" t="s">
        <v>10</v>
      </c>
      <c r="E17493" s="2" t="s">
        <v>74</v>
      </c>
      <c r="F17493" s="2" t="s">
        <v>976</v>
      </c>
      <c r="G17493" s="14" t="n">
        <v>25</v>
      </c>
      <c r="H17493" s="14" t="n">
        <v>142.37</v>
      </c>
      <c r="I17493" s="14" t="n">
        <v>14.5</v>
      </c>
      <c r="J17493" s="23" t="n">
        <f aca="false">IF(AND(E17493="Priority",ISNUMBER('Cost model'!N662)),'Cost model'!N662,'Cost model'!M662)</f>
        <v>13.5</v>
      </c>
      <c r="K17493" s="14" t="n">
        <f aca="false">J17493-H17493</f>
        <v>-128.87</v>
      </c>
      <c r="L17493" s="14" t="n">
        <f aca="false">G17493-H17493</f>
        <v>-117.37</v>
      </c>
    </row>
    <row r="17494" customFormat="false" ht="15" hidden="false" customHeight="false" outlineLevel="0" collapsed="false">
      <c r="A17494" s="2" t="s">
        <v>174</v>
      </c>
      <c r="B17494" s="2" t="s">
        <v>174</v>
      </c>
      <c r="C17494" s="2" t="s">
        <v>47</v>
      </c>
      <c r="D17494" s="2" t="s">
        <v>10</v>
      </c>
      <c r="E17494" s="2" t="s">
        <v>83</v>
      </c>
      <c r="F17494" s="2" t="s">
        <v>977</v>
      </c>
      <c r="G17494" s="14" t="n">
        <v>14.5</v>
      </c>
      <c r="H17494" s="14" t="n">
        <v>8.45</v>
      </c>
      <c r="I17494" s="14" t="n">
        <v>14.5</v>
      </c>
      <c r="J17494" s="23" t="n">
        <f aca="false">IF(AND(E17494="Priority",ISNUMBER('Cost model'!N167)),'Cost model'!N167,'Cost model'!M167)</f>
        <v>13.5</v>
      </c>
      <c r="K17494" s="14" t="n">
        <f aca="false">J17494-H17494</f>
        <v>5.05</v>
      </c>
      <c r="L17494" s="14" t="n">
        <f aca="false">G17494-H17494</f>
        <v>6.05</v>
      </c>
    </row>
    <row r="17495" customFormat="false" ht="15" hidden="false" customHeight="false" outlineLevel="0" collapsed="false">
      <c r="A17495" s="2" t="s">
        <v>174</v>
      </c>
      <c r="B17495" s="2" t="s">
        <v>174</v>
      </c>
      <c r="C17495" s="2" t="s">
        <v>49</v>
      </c>
      <c r="D17495" s="2" t="s">
        <v>10</v>
      </c>
      <c r="E17495" s="2" t="s">
        <v>74</v>
      </c>
      <c r="F17495" s="2" t="s">
        <v>977</v>
      </c>
      <c r="G17495" s="14" t="n">
        <v>17.5</v>
      </c>
      <c r="H17495" s="14" t="n">
        <v>26.17</v>
      </c>
      <c r="I17495" s="14" t="n">
        <v>17.5</v>
      </c>
      <c r="J17495" s="23" t="n">
        <f aca="false">IF(AND(E17495="Priority",ISNUMBER('Cost model'!N169)),'Cost model'!N169,'Cost model'!M169)</f>
        <v>18.5</v>
      </c>
      <c r="K17495" s="14" t="n">
        <f aca="false">J17495-H17495</f>
        <v>-7.67</v>
      </c>
      <c r="L17495" s="14" t="n">
        <f aca="false">G17495-H17495</f>
        <v>-8.67</v>
      </c>
    </row>
    <row r="17496" customFormat="false" ht="15" hidden="false" customHeight="false" outlineLevel="0" collapsed="false">
      <c r="A17496" s="2" t="s">
        <v>174</v>
      </c>
      <c r="B17496" s="2" t="s">
        <v>174</v>
      </c>
      <c r="C17496" s="2" t="s">
        <v>49</v>
      </c>
      <c r="D17496" s="2" t="s">
        <v>10</v>
      </c>
      <c r="E17496" s="2" t="s">
        <v>83</v>
      </c>
      <c r="F17496" s="2" t="s">
        <v>977</v>
      </c>
      <c r="G17496" s="14" t="n">
        <v>24.5</v>
      </c>
      <c r="H17496" s="14" t="n">
        <v>15.99</v>
      </c>
      <c r="I17496" s="14" t="n">
        <v>24.5</v>
      </c>
      <c r="J17496" s="23" t="n">
        <f aca="false">IF(AND(E17496="Priority",ISNUMBER('Cost model'!N169)),'Cost model'!N169,'Cost model'!M169)</f>
        <v>25.5</v>
      </c>
      <c r="K17496" s="14" t="n">
        <f aca="false">J17496-H17496</f>
        <v>9.51</v>
      </c>
      <c r="L17496" s="14" t="n">
        <f aca="false">G17496-H17496</f>
        <v>8.51</v>
      </c>
    </row>
    <row r="17497" customFormat="false" ht="15" hidden="false" customHeight="false" outlineLevel="0" collapsed="false">
      <c r="A17497" s="2" t="s">
        <v>174</v>
      </c>
      <c r="B17497" s="2" t="s">
        <v>174</v>
      </c>
      <c r="C17497" s="2" t="s">
        <v>49</v>
      </c>
      <c r="D17497" s="2" t="s">
        <v>12</v>
      </c>
      <c r="E17497" s="2" t="s">
        <v>74</v>
      </c>
      <c r="F17497" s="2" t="s">
        <v>977</v>
      </c>
      <c r="G17497" s="14" t="n">
        <v>19.5</v>
      </c>
      <c r="H17497" s="14" t="n">
        <v>24.63</v>
      </c>
      <c r="I17497" s="14" t="n">
        <v>19.5</v>
      </c>
      <c r="J17497" s="23" t="n">
        <f aca="false">IF(AND(E17497="Priority",ISNUMBER('Cost model'!N172)),'Cost model'!N172,'Cost model'!M172)</f>
        <v>45</v>
      </c>
      <c r="K17497" s="14" t="n">
        <f aca="false">J17497-H17497</f>
        <v>20.37</v>
      </c>
      <c r="L17497" s="14" t="n">
        <f aca="false">G17497-H17497</f>
        <v>-5.13</v>
      </c>
    </row>
    <row r="17498" customFormat="false" ht="15" hidden="false" customHeight="false" outlineLevel="0" collapsed="false">
      <c r="A17498" s="2" t="s">
        <v>124</v>
      </c>
      <c r="B17498" s="2" t="s">
        <v>124</v>
      </c>
      <c r="C17498" s="2" t="s">
        <v>48</v>
      </c>
      <c r="D17498" s="2" t="s">
        <v>12</v>
      </c>
      <c r="E17498" s="2" t="s">
        <v>83</v>
      </c>
      <c r="F17498" s="2" t="s">
        <v>977</v>
      </c>
      <c r="G17498" s="14" t="n">
        <v>19.5</v>
      </c>
      <c r="H17498" s="14" t="n">
        <v>20.48</v>
      </c>
      <c r="I17498" s="14" t="n">
        <v>19.5</v>
      </c>
      <c r="J17498" s="23" t="n">
        <f aca="false">IF(AND(E17498="Priority",ISNUMBER('Cost model'!N321)),'Cost model'!N321,'Cost model'!M321)</f>
        <v>55</v>
      </c>
      <c r="K17498" s="14" t="n">
        <f aca="false">J17498-H17498</f>
        <v>34.52</v>
      </c>
      <c r="L17498" s="14" t="n">
        <f aca="false">G17498-H17498</f>
        <v>-0.98</v>
      </c>
    </row>
    <row r="17499" customFormat="false" ht="15" hidden="false" customHeight="false" outlineLevel="0" collapsed="false">
      <c r="A17499" s="2" t="s">
        <v>174</v>
      </c>
      <c r="B17499" s="2" t="s">
        <v>174</v>
      </c>
      <c r="C17499" s="2" t="s">
        <v>49</v>
      </c>
      <c r="D17499" s="2" t="s">
        <v>10</v>
      </c>
      <c r="E17499" s="2" t="s">
        <v>74</v>
      </c>
      <c r="F17499" s="2" t="s">
        <v>977</v>
      </c>
      <c r="G17499" s="14" t="n">
        <v>17.5</v>
      </c>
      <c r="H17499" s="14" t="n">
        <v>20.55</v>
      </c>
      <c r="I17499" s="14" t="n">
        <v>17.5</v>
      </c>
      <c r="J17499" s="23" t="n">
        <f aca="false">IF(AND(E17499="Priority",ISNUMBER('Cost model'!N169)),'Cost model'!N169,'Cost model'!M169)</f>
        <v>18.5</v>
      </c>
      <c r="K17499" s="14" t="n">
        <f aca="false">J17499-H17499</f>
        <v>-2.05</v>
      </c>
      <c r="L17499" s="14" t="n">
        <f aca="false">G17499-H17499</f>
        <v>-3.05</v>
      </c>
    </row>
    <row r="17500" customFormat="false" ht="15" hidden="false" customHeight="false" outlineLevel="0" collapsed="false">
      <c r="A17500" s="2" t="s">
        <v>158</v>
      </c>
      <c r="B17500" s="2" t="s">
        <v>158</v>
      </c>
      <c r="C17500" s="2" t="s">
        <v>47</v>
      </c>
      <c r="D17500" s="2" t="s">
        <v>12</v>
      </c>
      <c r="E17500" s="2" t="s">
        <v>74</v>
      </c>
      <c r="F17500" s="2" t="s">
        <v>977</v>
      </c>
      <c r="G17500" s="14" t="n">
        <v>9.5</v>
      </c>
      <c r="H17500" s="14" t="n">
        <v>14.81</v>
      </c>
      <c r="I17500" s="14" t="n">
        <v>9.5</v>
      </c>
      <c r="J17500" s="23" t="n">
        <f aca="false">IF(AND(E17500="Priority",ISNUMBER('Cost model'!N425)),'Cost model'!N425,'Cost model'!M425)</f>
        <v>14.5</v>
      </c>
      <c r="K17500" s="14" t="n">
        <f aca="false">J17500-H17500</f>
        <v>-0.310000000000001</v>
      </c>
      <c r="L17500" s="14" t="n">
        <f aca="false">G17500-H17500</f>
        <v>-5.31</v>
      </c>
    </row>
    <row r="17501" customFormat="false" ht="15" hidden="false" customHeight="false" outlineLevel="0" collapsed="false">
      <c r="A17501" s="2" t="s">
        <v>174</v>
      </c>
      <c r="B17501" s="2" t="s">
        <v>174</v>
      </c>
      <c r="C17501" s="2" t="s">
        <v>48</v>
      </c>
      <c r="D17501" s="2" t="s">
        <v>10</v>
      </c>
      <c r="E17501" s="2" t="s">
        <v>74</v>
      </c>
      <c r="F17501" s="2" t="s">
        <v>977</v>
      </c>
      <c r="G17501" s="14" t="n">
        <v>12.5</v>
      </c>
      <c r="H17501" s="14" t="n">
        <v>15.99</v>
      </c>
      <c r="I17501" s="14" t="n">
        <v>12.5</v>
      </c>
      <c r="J17501" s="23" t="n">
        <f aca="false">IF(AND(E17501="Priority",ISNUMBER('Cost model'!N168)),'Cost model'!N168,'Cost model'!M168)</f>
        <v>13.5</v>
      </c>
      <c r="K17501" s="14" t="n">
        <f aca="false">J17501-H17501</f>
        <v>-2.49</v>
      </c>
      <c r="L17501" s="14" t="n">
        <f aca="false">G17501-H17501</f>
        <v>-3.49</v>
      </c>
    </row>
    <row r="17502" customFormat="false" ht="15" hidden="false" customHeight="false" outlineLevel="0" collapsed="false">
      <c r="A17502" s="2" t="s">
        <v>174</v>
      </c>
      <c r="B17502" s="2" t="s">
        <v>124</v>
      </c>
      <c r="C17502" s="2" t="s">
        <v>48</v>
      </c>
      <c r="D17502" s="2" t="s">
        <v>10</v>
      </c>
      <c r="E17502" s="2" t="s">
        <v>83</v>
      </c>
      <c r="F17502" s="2" t="s">
        <v>976</v>
      </c>
      <c r="G17502" s="14" t="n">
        <v>17.5</v>
      </c>
      <c r="H17502" s="14" t="n">
        <v>24.63</v>
      </c>
      <c r="I17502" s="14" t="n">
        <v>17.5</v>
      </c>
      <c r="J17502" s="23" t="n">
        <f aca="false">IF(AND(E17502="Priority",ISNUMBER('Cost model'!N108)),'Cost model'!N108,'Cost model'!M108)</f>
        <v>21.5</v>
      </c>
      <c r="K17502" s="14" t="n">
        <f aca="false">J17502-H17502</f>
        <v>-3.13</v>
      </c>
      <c r="L17502" s="14" t="n">
        <f aca="false">G17502-H17502</f>
        <v>-7.13</v>
      </c>
    </row>
    <row r="17503" customFormat="false" ht="15" hidden="false" customHeight="false" outlineLevel="0" collapsed="false">
      <c r="A17503" s="2" t="s">
        <v>221</v>
      </c>
      <c r="B17503" s="2" t="s">
        <v>221</v>
      </c>
      <c r="C17503" s="2" t="s">
        <v>49</v>
      </c>
      <c r="D17503" s="2" t="s">
        <v>10</v>
      </c>
      <c r="E17503" s="2" t="s">
        <v>74</v>
      </c>
      <c r="F17503" s="2" t="s">
        <v>977</v>
      </c>
      <c r="G17503" s="14" t="n">
        <v>17.5</v>
      </c>
      <c r="H17503" s="14" t="n">
        <v>21.6</v>
      </c>
      <c r="I17503" s="14" t="n">
        <v>17.5</v>
      </c>
      <c r="J17503" s="23" t="n">
        <f aca="false">IF(AND(E17503="Priority",ISNUMBER('Cost model'!N739)),'Cost model'!N739,'Cost model'!M739)</f>
        <v>17.5</v>
      </c>
      <c r="K17503" s="14" t="n">
        <f aca="false">J17503-H17503</f>
        <v>-4.1</v>
      </c>
      <c r="L17503" s="14" t="n">
        <f aca="false">G17503-H17503</f>
        <v>-4.1</v>
      </c>
    </row>
    <row r="17504" customFormat="false" ht="15" hidden="false" customHeight="false" outlineLevel="0" collapsed="false">
      <c r="A17504" s="2" t="s">
        <v>142</v>
      </c>
      <c r="B17504" s="2" t="s">
        <v>142</v>
      </c>
      <c r="C17504" s="2" t="s">
        <v>47</v>
      </c>
      <c r="D17504" s="2" t="s">
        <v>12</v>
      </c>
      <c r="E17504" s="2" t="s">
        <v>74</v>
      </c>
      <c r="F17504" s="2" t="s">
        <v>977</v>
      </c>
      <c r="G17504" s="14" t="n">
        <v>9.5</v>
      </c>
      <c r="H17504" s="14" t="n">
        <v>31.81</v>
      </c>
      <c r="I17504" s="14" t="n">
        <v>9.5</v>
      </c>
      <c r="J17504" s="23" t="n">
        <f aca="false">IF(AND(E17504="Priority",ISNUMBER('Cost model'!N635)),'Cost model'!N635,'Cost model'!M635)</f>
        <v>30.5</v>
      </c>
      <c r="K17504" s="14" t="n">
        <f aca="false">J17504-H17504</f>
        <v>-1.31</v>
      </c>
      <c r="L17504" s="14" t="n">
        <f aca="false">G17504-H17504</f>
        <v>-22.31</v>
      </c>
    </row>
    <row r="17505" customFormat="false" ht="15" hidden="false" customHeight="false" outlineLevel="0" collapsed="false">
      <c r="A17505" s="2" t="s">
        <v>221</v>
      </c>
      <c r="B17505" s="2" t="s">
        <v>221</v>
      </c>
      <c r="C17505" s="2" t="s">
        <v>47</v>
      </c>
      <c r="D17505" s="2" t="s">
        <v>10</v>
      </c>
      <c r="E17505" s="2" t="s">
        <v>83</v>
      </c>
      <c r="F17505" s="2" t="s">
        <v>977</v>
      </c>
      <c r="G17505" s="14" t="n">
        <v>14.5</v>
      </c>
      <c r="H17505" s="14" t="n">
        <v>24.63</v>
      </c>
      <c r="I17505" s="14" t="n">
        <v>14.5</v>
      </c>
      <c r="J17505" s="23" t="n">
        <f aca="false">IF(AND(E17505="Priority",ISNUMBER('Cost model'!N737)),'Cost model'!N737,'Cost model'!M737)</f>
        <v>13.5</v>
      </c>
      <c r="K17505" s="14" t="n">
        <f aca="false">J17505-H17505</f>
        <v>-11.13</v>
      </c>
      <c r="L17505" s="14" t="n">
        <f aca="false">G17505-H17505</f>
        <v>-10.13</v>
      </c>
    </row>
    <row r="17506" customFormat="false" ht="15" hidden="false" customHeight="false" outlineLevel="0" collapsed="false">
      <c r="A17506" s="2" t="s">
        <v>142</v>
      </c>
      <c r="B17506" s="2" t="s">
        <v>142</v>
      </c>
      <c r="C17506" s="2" t="s">
        <v>47</v>
      </c>
      <c r="D17506" s="2" t="s">
        <v>10</v>
      </c>
      <c r="E17506" s="2" t="s">
        <v>74</v>
      </c>
      <c r="F17506" s="2" t="s">
        <v>977</v>
      </c>
      <c r="G17506" s="14" t="n">
        <v>9.5</v>
      </c>
      <c r="H17506" s="14" t="n">
        <v>8.33</v>
      </c>
      <c r="I17506" s="14" t="n">
        <v>9.5</v>
      </c>
      <c r="J17506" s="23" t="n">
        <f aca="false">IF(AND(E17506="Priority",ISNUMBER('Cost model'!N632)),'Cost model'!N632,'Cost model'!M632)</f>
        <v>9.5</v>
      </c>
      <c r="K17506" s="14" t="n">
        <f aca="false">J17506-H17506</f>
        <v>1.17</v>
      </c>
      <c r="L17506" s="14" t="n">
        <f aca="false">G17506-H17506</f>
        <v>1.17</v>
      </c>
    </row>
    <row r="17507" customFormat="false" ht="15" hidden="false" customHeight="false" outlineLevel="0" collapsed="false">
      <c r="A17507" s="2" t="s">
        <v>221</v>
      </c>
      <c r="B17507" s="2" t="s">
        <v>158</v>
      </c>
      <c r="C17507" s="2" t="s">
        <v>47</v>
      </c>
      <c r="D17507" s="2" t="s">
        <v>13</v>
      </c>
      <c r="E17507" s="2" t="s">
        <v>74</v>
      </c>
      <c r="F17507" s="2" t="s">
        <v>976</v>
      </c>
      <c r="G17507" s="14" t="n">
        <v>24.5</v>
      </c>
      <c r="H17507" s="14" t="n">
        <v>55.29</v>
      </c>
      <c r="I17507" s="14" t="n">
        <v>34.5</v>
      </c>
      <c r="J17507" s="23" t="n">
        <f aca="false">IF(AND(E17507="Priority",ISNUMBER('Cost model'!N758)),'Cost model'!N758,'Cost model'!M758)</f>
        <v>80</v>
      </c>
      <c r="K17507" s="14" t="n">
        <f aca="false">J17507-H17507</f>
        <v>24.71</v>
      </c>
      <c r="L17507" s="14" t="n">
        <f aca="false">G17507-H17507</f>
        <v>-30.79</v>
      </c>
    </row>
    <row r="17508" customFormat="false" ht="15" hidden="false" customHeight="false" outlineLevel="0" collapsed="false">
      <c r="A17508" s="2" t="s">
        <v>124</v>
      </c>
      <c r="B17508" s="2" t="s">
        <v>124</v>
      </c>
      <c r="C17508" s="2" t="s">
        <v>48</v>
      </c>
      <c r="D17508" s="2" t="s">
        <v>12</v>
      </c>
      <c r="E17508" s="2" t="s">
        <v>74</v>
      </c>
      <c r="F17508" s="2" t="s">
        <v>977</v>
      </c>
      <c r="G17508" s="14" t="n">
        <v>12.5</v>
      </c>
      <c r="H17508" s="14" t="n">
        <v>44.16</v>
      </c>
      <c r="I17508" s="14" t="n">
        <v>12.5</v>
      </c>
      <c r="J17508" s="23" t="n">
        <f aca="false">IF(AND(E17508="Priority",ISNUMBER('Cost model'!N321)),'Cost model'!N321,'Cost model'!M321)</f>
        <v>40</v>
      </c>
      <c r="K17508" s="14" t="n">
        <f aca="false">J17508-H17508</f>
        <v>-4.16</v>
      </c>
      <c r="L17508" s="14" t="n">
        <f aca="false">G17508-H17508</f>
        <v>-31.66</v>
      </c>
    </row>
    <row r="17509" customFormat="false" ht="15" hidden="false" customHeight="false" outlineLevel="0" collapsed="false">
      <c r="A17509" s="2" t="s">
        <v>124</v>
      </c>
      <c r="B17509" s="2" t="s">
        <v>124</v>
      </c>
      <c r="C17509" s="2" t="s">
        <v>47</v>
      </c>
      <c r="D17509" s="2" t="s">
        <v>10</v>
      </c>
      <c r="E17509" s="2" t="s">
        <v>74</v>
      </c>
      <c r="F17509" s="2" t="s">
        <v>977</v>
      </c>
      <c r="G17509" s="14" t="n">
        <v>9.5</v>
      </c>
      <c r="H17509" s="14" t="n">
        <v>6.8</v>
      </c>
      <c r="I17509" s="14" t="n">
        <v>9.5</v>
      </c>
      <c r="J17509" s="23" t="n">
        <f aca="false">IF(AND(E17509="Priority",ISNUMBER('Cost model'!N317)),'Cost model'!N317,'Cost model'!M317)</f>
        <v>10.5</v>
      </c>
      <c r="K17509" s="14" t="n">
        <f aca="false">J17509-H17509</f>
        <v>3.7</v>
      </c>
      <c r="L17509" s="14" t="n">
        <f aca="false">G17509-H17509</f>
        <v>2.7</v>
      </c>
    </row>
    <row r="17510" customFormat="false" ht="15" hidden="false" customHeight="false" outlineLevel="0" collapsed="false">
      <c r="A17510" s="2" t="s">
        <v>124</v>
      </c>
      <c r="B17510" s="2" t="s">
        <v>124</v>
      </c>
      <c r="C17510" s="2" t="s">
        <v>47</v>
      </c>
      <c r="D17510" s="2" t="s">
        <v>10</v>
      </c>
      <c r="E17510" s="2" t="s">
        <v>74</v>
      </c>
      <c r="F17510" s="2" t="s">
        <v>977</v>
      </c>
      <c r="G17510" s="14" t="n">
        <v>9.5</v>
      </c>
      <c r="H17510" s="14" t="n">
        <v>7.72</v>
      </c>
      <c r="I17510" s="14" t="n">
        <v>9.5</v>
      </c>
      <c r="J17510" s="23" t="n">
        <f aca="false">IF(AND(E17510="Priority",ISNUMBER('Cost model'!N317)),'Cost model'!N317,'Cost model'!M317)</f>
        <v>10.5</v>
      </c>
      <c r="K17510" s="14" t="n">
        <f aca="false">J17510-H17510</f>
        <v>2.78</v>
      </c>
      <c r="L17510" s="14" t="n">
        <f aca="false">G17510-H17510</f>
        <v>1.78</v>
      </c>
    </row>
    <row r="17511" customFormat="false" ht="15" hidden="false" customHeight="false" outlineLevel="0" collapsed="false">
      <c r="A17511" s="2" t="s">
        <v>124</v>
      </c>
      <c r="B17511" s="2" t="s">
        <v>124</v>
      </c>
      <c r="C17511" s="2" t="s">
        <v>49</v>
      </c>
      <c r="D17511" s="2" t="s">
        <v>10</v>
      </c>
      <c r="E17511" s="2" t="s">
        <v>74</v>
      </c>
      <c r="F17511" s="2" t="s">
        <v>977</v>
      </c>
      <c r="G17511" s="14" t="n">
        <v>17.5</v>
      </c>
      <c r="H17511" s="14" t="n">
        <v>21.6</v>
      </c>
      <c r="I17511" s="14" t="n">
        <v>17.5</v>
      </c>
      <c r="J17511" s="23" t="n">
        <f aca="false">IF(AND(E17511="Priority",ISNUMBER('Cost model'!N319)),'Cost model'!N319,'Cost model'!M319)</f>
        <v>16.5</v>
      </c>
      <c r="K17511" s="14" t="n">
        <f aca="false">J17511-H17511</f>
        <v>-5.1</v>
      </c>
      <c r="L17511" s="14" t="n">
        <f aca="false">G17511-H17511</f>
        <v>-4.1</v>
      </c>
    </row>
    <row r="17512" customFormat="false" ht="15" hidden="false" customHeight="false" outlineLevel="0" collapsed="false">
      <c r="A17512" s="2" t="s">
        <v>174</v>
      </c>
      <c r="B17512" s="2" t="s">
        <v>174</v>
      </c>
      <c r="C17512" s="2" t="s">
        <v>47</v>
      </c>
      <c r="D17512" s="2" t="s">
        <v>10</v>
      </c>
      <c r="E17512" s="2" t="s">
        <v>74</v>
      </c>
      <c r="F17512" s="2" t="s">
        <v>977</v>
      </c>
      <c r="G17512" s="14" t="n">
        <v>9.5</v>
      </c>
      <c r="H17512" s="14" t="n">
        <v>6.24</v>
      </c>
      <c r="I17512" s="14" t="n">
        <v>9.5</v>
      </c>
      <c r="J17512" s="23" t="n">
        <f aca="false">IF(AND(E17512="Priority",ISNUMBER('Cost model'!N167)),'Cost model'!N167,'Cost model'!M167)</f>
        <v>8.5</v>
      </c>
      <c r="K17512" s="14" t="n">
        <f aca="false">J17512-H17512</f>
        <v>2.26</v>
      </c>
      <c r="L17512" s="14" t="n">
        <f aca="false">G17512-H17512</f>
        <v>3.26</v>
      </c>
    </row>
    <row r="17513" customFormat="false" ht="15" hidden="false" customHeight="false" outlineLevel="0" collapsed="false">
      <c r="A17513" s="2" t="s">
        <v>124</v>
      </c>
      <c r="B17513" s="2" t="s">
        <v>124</v>
      </c>
      <c r="C17513" s="2" t="s">
        <v>49</v>
      </c>
      <c r="D17513" s="2" t="s">
        <v>14</v>
      </c>
      <c r="E17513" s="2" t="s">
        <v>74</v>
      </c>
      <c r="F17513" s="2" t="s">
        <v>977</v>
      </c>
      <c r="G17513" s="14" t="n">
        <v>85</v>
      </c>
      <c r="H17513" s="14" t="n">
        <v>149.69</v>
      </c>
      <c r="I17513" s="14" t="n">
        <v>85</v>
      </c>
      <c r="J17513" s="23" t="n">
        <f aca="false">IF(AND(E17513="Priority",ISNUMBER('Cost model'!N328)),'Cost model'!N328,'Cost model'!M328)</f>
        <v>175</v>
      </c>
      <c r="K17513" s="14" t="n">
        <f aca="false">J17513-H17513</f>
        <v>25.31</v>
      </c>
      <c r="L17513" s="14" t="n">
        <f aca="false">G17513-H17513</f>
        <v>-64.69</v>
      </c>
    </row>
    <row r="17514" customFormat="false" ht="15" hidden="false" customHeight="false" outlineLevel="0" collapsed="false">
      <c r="A17514" s="2" t="s">
        <v>142</v>
      </c>
      <c r="B17514" s="2" t="s">
        <v>142</v>
      </c>
      <c r="C17514" s="2" t="s">
        <v>47</v>
      </c>
      <c r="D17514" s="2" t="s">
        <v>10</v>
      </c>
      <c r="E17514" s="2" t="s">
        <v>74</v>
      </c>
      <c r="F17514" s="2" t="s">
        <v>977</v>
      </c>
      <c r="G17514" s="14" t="n">
        <v>9.5</v>
      </c>
      <c r="H17514" s="14" t="n">
        <v>6.27</v>
      </c>
      <c r="I17514" s="14" t="n">
        <v>9.5</v>
      </c>
      <c r="J17514" s="23" t="n">
        <f aca="false">IF(AND(E17514="Priority",ISNUMBER('Cost model'!N632)),'Cost model'!N632,'Cost model'!M632)</f>
        <v>9.5</v>
      </c>
      <c r="K17514" s="14" t="n">
        <f aca="false">J17514-H17514</f>
        <v>3.23</v>
      </c>
      <c r="L17514" s="14" t="n">
        <f aca="false">G17514-H17514</f>
        <v>3.23</v>
      </c>
    </row>
    <row r="17515" customFormat="false" ht="15" hidden="false" customHeight="false" outlineLevel="0" collapsed="false">
      <c r="A17515" s="2" t="s">
        <v>124</v>
      </c>
      <c r="B17515" s="2" t="s">
        <v>124</v>
      </c>
      <c r="C17515" s="2" t="s">
        <v>47</v>
      </c>
      <c r="D17515" s="2" t="s">
        <v>12</v>
      </c>
      <c r="E17515" s="2" t="s">
        <v>74</v>
      </c>
      <c r="F17515" s="2" t="s">
        <v>977</v>
      </c>
      <c r="G17515" s="14" t="n">
        <v>9.5</v>
      </c>
      <c r="H17515" s="14" t="n">
        <v>28.96</v>
      </c>
      <c r="I17515" s="14" t="n">
        <v>9.5</v>
      </c>
      <c r="J17515" s="23" t="n">
        <f aca="false">IF(AND(E17515="Priority",ISNUMBER('Cost model'!N320)),'Cost model'!N320,'Cost model'!M320)</f>
        <v>24.5</v>
      </c>
      <c r="K17515" s="14" t="n">
        <f aca="false">J17515-H17515</f>
        <v>-4.46</v>
      </c>
      <c r="L17515" s="14" t="n">
        <f aca="false">G17515-H17515</f>
        <v>-19.46</v>
      </c>
    </row>
    <row r="17516" customFormat="false" ht="15" hidden="false" customHeight="false" outlineLevel="0" collapsed="false">
      <c r="A17516" s="2" t="s">
        <v>124</v>
      </c>
      <c r="B17516" s="2" t="s">
        <v>124</v>
      </c>
      <c r="C17516" s="2" t="s">
        <v>48</v>
      </c>
      <c r="D17516" s="2" t="s">
        <v>10</v>
      </c>
      <c r="E17516" s="2" t="s">
        <v>74</v>
      </c>
      <c r="F17516" s="2" t="s">
        <v>977</v>
      </c>
      <c r="G17516" s="14" t="n">
        <v>12.5</v>
      </c>
      <c r="H17516" s="14" t="n">
        <v>11.58</v>
      </c>
      <c r="I17516" s="14" t="n">
        <v>12.5</v>
      </c>
      <c r="J17516" s="23" t="n">
        <f aca="false">IF(AND(E17516="Priority",ISNUMBER('Cost model'!N318)),'Cost model'!N318,'Cost model'!M318)</f>
        <v>14.5</v>
      </c>
      <c r="K17516" s="14" t="n">
        <f aca="false">J17516-H17516</f>
        <v>2.92</v>
      </c>
      <c r="L17516" s="14" t="n">
        <f aca="false">G17516-H17516</f>
        <v>0.92</v>
      </c>
    </row>
    <row r="17517" customFormat="false" ht="15" hidden="false" customHeight="false" outlineLevel="0" collapsed="false">
      <c r="A17517" s="2" t="s">
        <v>124</v>
      </c>
      <c r="B17517" s="2" t="s">
        <v>124</v>
      </c>
      <c r="C17517" s="2" t="s">
        <v>48</v>
      </c>
      <c r="D17517" s="2" t="s">
        <v>10</v>
      </c>
      <c r="E17517" s="2" t="s">
        <v>74</v>
      </c>
      <c r="F17517" s="2" t="s">
        <v>977</v>
      </c>
      <c r="G17517" s="14" t="n">
        <v>12.5</v>
      </c>
      <c r="H17517" s="14" t="n">
        <v>11.51</v>
      </c>
      <c r="I17517" s="14" t="n">
        <v>12.5</v>
      </c>
      <c r="J17517" s="23" t="n">
        <f aca="false">IF(AND(E17517="Priority",ISNUMBER('Cost model'!N318)),'Cost model'!N318,'Cost model'!M318)</f>
        <v>14.5</v>
      </c>
      <c r="K17517" s="14" t="n">
        <f aca="false">J17517-H17517</f>
        <v>2.99</v>
      </c>
      <c r="L17517" s="14" t="n">
        <f aca="false">G17517-H17517</f>
        <v>0.99</v>
      </c>
    </row>
    <row r="17518" customFormat="false" ht="15" hidden="false" customHeight="false" outlineLevel="0" collapsed="false">
      <c r="A17518" s="2" t="s">
        <v>142</v>
      </c>
      <c r="B17518" s="2" t="s">
        <v>142</v>
      </c>
      <c r="C17518" s="2" t="s">
        <v>48</v>
      </c>
      <c r="D17518" s="2" t="s">
        <v>12</v>
      </c>
      <c r="E17518" s="2" t="s">
        <v>74</v>
      </c>
      <c r="F17518" s="2" t="s">
        <v>977</v>
      </c>
      <c r="G17518" s="14" t="n">
        <v>12.5</v>
      </c>
      <c r="H17518" s="14" t="n">
        <v>43.77</v>
      </c>
      <c r="I17518" s="14" t="n">
        <v>12.5</v>
      </c>
      <c r="J17518" s="23" t="n">
        <f aca="false">IF(AND(E17518="Priority",ISNUMBER('Cost model'!N636)),'Cost model'!N636,'Cost model'!M636)</f>
        <v>40</v>
      </c>
      <c r="K17518" s="14" t="n">
        <f aca="false">J17518-H17518</f>
        <v>-3.77</v>
      </c>
      <c r="L17518" s="14" t="n">
        <f aca="false">G17518-H17518</f>
        <v>-31.27</v>
      </c>
    </row>
    <row r="17519" customFormat="false" ht="15" hidden="false" customHeight="false" outlineLevel="0" collapsed="false">
      <c r="A17519" s="2" t="s">
        <v>174</v>
      </c>
      <c r="B17519" s="2" t="s">
        <v>174</v>
      </c>
      <c r="C17519" s="2" t="s">
        <v>48</v>
      </c>
      <c r="D17519" s="2" t="s">
        <v>12</v>
      </c>
      <c r="E17519" s="2" t="s">
        <v>74</v>
      </c>
      <c r="F17519" s="2" t="s">
        <v>977</v>
      </c>
      <c r="G17519" s="14" t="n">
        <v>12.5</v>
      </c>
      <c r="H17519" s="14" t="n">
        <v>43.77</v>
      </c>
      <c r="I17519" s="14" t="n">
        <v>12.5</v>
      </c>
      <c r="J17519" s="23" t="n">
        <f aca="false">IF(AND(E17519="Priority",ISNUMBER('Cost model'!N171)),'Cost model'!N171,'Cost model'!M171)</f>
        <v>40</v>
      </c>
      <c r="K17519" s="14" t="n">
        <f aca="false">J17519-H17519</f>
        <v>-3.77</v>
      </c>
      <c r="L17519" s="14" t="n">
        <f aca="false">G17519-H17519</f>
        <v>-31.27</v>
      </c>
    </row>
    <row r="17520" customFormat="false" ht="15" hidden="false" customHeight="false" outlineLevel="0" collapsed="false">
      <c r="A17520" s="2" t="s">
        <v>174</v>
      </c>
      <c r="B17520" s="2" t="s">
        <v>174</v>
      </c>
      <c r="C17520" s="2" t="s">
        <v>48</v>
      </c>
      <c r="D17520" s="2" t="s">
        <v>12</v>
      </c>
      <c r="E17520" s="2" t="s">
        <v>74</v>
      </c>
      <c r="F17520" s="2" t="s">
        <v>977</v>
      </c>
      <c r="G17520" s="14" t="n">
        <v>12.5</v>
      </c>
      <c r="H17520" s="14" t="n">
        <v>52.01</v>
      </c>
      <c r="I17520" s="14" t="n">
        <v>12.5</v>
      </c>
      <c r="J17520" s="23" t="n">
        <f aca="false">IF(AND(E17520="Priority",ISNUMBER('Cost model'!N171)),'Cost model'!N171,'Cost model'!M171)</f>
        <v>40</v>
      </c>
      <c r="K17520" s="14" t="n">
        <f aca="false">J17520-H17520</f>
        <v>-12.01</v>
      </c>
      <c r="L17520" s="14" t="n">
        <f aca="false">G17520-H17520</f>
        <v>-39.51</v>
      </c>
    </row>
    <row r="17521" customFormat="false" ht="15" hidden="false" customHeight="false" outlineLevel="0" collapsed="false">
      <c r="A17521" s="2" t="s">
        <v>174</v>
      </c>
      <c r="B17521" s="2" t="s">
        <v>174</v>
      </c>
      <c r="C17521" s="2" t="s">
        <v>49</v>
      </c>
      <c r="D17521" s="2" t="s">
        <v>10</v>
      </c>
      <c r="E17521" s="2" t="s">
        <v>74</v>
      </c>
      <c r="F17521" s="2" t="s">
        <v>977</v>
      </c>
      <c r="G17521" s="14" t="n">
        <v>17.5</v>
      </c>
      <c r="H17521" s="14" t="n">
        <v>12.18</v>
      </c>
      <c r="I17521" s="14" t="n">
        <v>17.5</v>
      </c>
      <c r="J17521" s="23" t="n">
        <f aca="false">IF(AND(E17521="Priority",ISNUMBER('Cost model'!N169)),'Cost model'!N169,'Cost model'!M169)</f>
        <v>18.5</v>
      </c>
      <c r="K17521" s="14" t="n">
        <f aca="false">J17521-H17521</f>
        <v>6.32</v>
      </c>
      <c r="L17521" s="14" t="n">
        <f aca="false">G17521-H17521</f>
        <v>5.32</v>
      </c>
    </row>
    <row r="17522" customFormat="false" ht="15" hidden="false" customHeight="false" outlineLevel="0" collapsed="false">
      <c r="A17522" s="2" t="s">
        <v>142</v>
      </c>
      <c r="B17522" s="2" t="s">
        <v>124</v>
      </c>
      <c r="C17522" s="2" t="s">
        <v>49</v>
      </c>
      <c r="D17522" s="2" t="s">
        <v>14</v>
      </c>
      <c r="E17522" s="2" t="s">
        <v>74</v>
      </c>
      <c r="F17522" s="2" t="s">
        <v>976</v>
      </c>
      <c r="G17522" s="14" t="n">
        <v>85</v>
      </c>
      <c r="H17522" s="14" t="n">
        <v>175.76</v>
      </c>
      <c r="I17522" s="14" t="n">
        <v>199</v>
      </c>
      <c r="J17522" s="23" t="n">
        <f aca="false">IF(AND(E17522="Priority",ISNUMBER('Cost model'!N673)),'Cost model'!N673,'Cost model'!M673)</f>
        <v>180</v>
      </c>
      <c r="K17522" s="14" t="n">
        <f aca="false">J17522-H17522</f>
        <v>4.24000000000001</v>
      </c>
      <c r="L17522" s="14" t="n">
        <f aca="false">G17522-H17522</f>
        <v>-90.76</v>
      </c>
    </row>
    <row r="17523" customFormat="false" ht="15" hidden="false" customHeight="false" outlineLevel="0" collapsed="false">
      <c r="A17523" s="2" t="s">
        <v>174</v>
      </c>
      <c r="B17523" s="2" t="s">
        <v>142</v>
      </c>
      <c r="C17523" s="2" t="s">
        <v>47</v>
      </c>
      <c r="D17523" s="2" t="s">
        <v>10</v>
      </c>
      <c r="E17523" s="2" t="s">
        <v>83</v>
      </c>
      <c r="F17523" s="2" t="s">
        <v>976</v>
      </c>
      <c r="G17523" s="14" t="n">
        <v>14.5</v>
      </c>
      <c r="H17523" s="14" t="n">
        <v>21.76</v>
      </c>
      <c r="I17523" s="14" t="n">
        <v>14.5</v>
      </c>
      <c r="J17523" s="23" t="n">
        <f aca="false">IF(AND(E17523="Priority",ISNUMBER('Cost model'!N122)),'Cost model'!N122,'Cost model'!M122)</f>
        <v>18.5</v>
      </c>
      <c r="K17523" s="14" t="n">
        <f aca="false">J17523-H17523</f>
        <v>-3.26</v>
      </c>
      <c r="L17523" s="14" t="n">
        <f aca="false">G17523-H17523</f>
        <v>-7.26</v>
      </c>
    </row>
    <row r="17524" customFormat="false" ht="15" hidden="false" customHeight="false" outlineLevel="0" collapsed="false">
      <c r="A17524" s="2" t="s">
        <v>142</v>
      </c>
      <c r="B17524" s="2" t="s">
        <v>142</v>
      </c>
      <c r="C17524" s="2" t="s">
        <v>48</v>
      </c>
      <c r="D17524" s="2" t="s">
        <v>12</v>
      </c>
      <c r="E17524" s="2" t="s">
        <v>74</v>
      </c>
      <c r="F17524" s="2" t="s">
        <v>977</v>
      </c>
      <c r="G17524" s="14" t="n">
        <v>12.5</v>
      </c>
      <c r="H17524" s="14" t="n">
        <v>17.69</v>
      </c>
      <c r="I17524" s="14" t="n">
        <v>12.5</v>
      </c>
      <c r="J17524" s="23" t="n">
        <f aca="false">IF(AND(E17524="Priority",ISNUMBER('Cost model'!N636)),'Cost model'!N636,'Cost model'!M636)</f>
        <v>40</v>
      </c>
      <c r="K17524" s="14" t="n">
        <f aca="false">J17524-H17524</f>
        <v>22.31</v>
      </c>
      <c r="L17524" s="14" t="n">
        <f aca="false">G17524-H17524</f>
        <v>-5.19</v>
      </c>
    </row>
    <row r="17525" customFormat="false" ht="15" hidden="false" customHeight="false" outlineLevel="0" collapsed="false">
      <c r="A17525" s="2" t="s">
        <v>124</v>
      </c>
      <c r="B17525" s="2" t="s">
        <v>124</v>
      </c>
      <c r="C17525" s="2" t="s">
        <v>47</v>
      </c>
      <c r="D17525" s="2" t="s">
        <v>12</v>
      </c>
      <c r="E17525" s="2" t="s">
        <v>74</v>
      </c>
      <c r="F17525" s="2" t="s">
        <v>977</v>
      </c>
      <c r="G17525" s="14" t="n">
        <v>9.5</v>
      </c>
      <c r="H17525" s="14" t="n">
        <v>28.92</v>
      </c>
      <c r="I17525" s="14" t="n">
        <v>9.5</v>
      </c>
      <c r="J17525" s="23" t="n">
        <f aca="false">IF(AND(E17525="Priority",ISNUMBER('Cost model'!N320)),'Cost model'!N320,'Cost model'!M320)</f>
        <v>24.5</v>
      </c>
      <c r="K17525" s="14" t="n">
        <f aca="false">J17525-H17525</f>
        <v>-4.42</v>
      </c>
      <c r="L17525" s="14" t="n">
        <f aca="false">G17525-H17525</f>
        <v>-19.42</v>
      </c>
    </row>
    <row r="17526" customFormat="false" ht="15" hidden="false" customHeight="false" outlineLevel="0" collapsed="false">
      <c r="A17526" s="2" t="s">
        <v>124</v>
      </c>
      <c r="B17526" s="2" t="s">
        <v>124</v>
      </c>
      <c r="C17526" s="2" t="s">
        <v>47</v>
      </c>
      <c r="D17526" s="2" t="s">
        <v>10</v>
      </c>
      <c r="E17526" s="2" t="s">
        <v>74</v>
      </c>
      <c r="F17526" s="2" t="s">
        <v>977</v>
      </c>
      <c r="G17526" s="14" t="n">
        <v>9.5</v>
      </c>
      <c r="H17526" s="14" t="n">
        <v>7.72</v>
      </c>
      <c r="I17526" s="14" t="n">
        <v>9.5</v>
      </c>
      <c r="J17526" s="23" t="n">
        <f aca="false">IF(AND(E17526="Priority",ISNUMBER('Cost model'!N317)),'Cost model'!N317,'Cost model'!M317)</f>
        <v>10.5</v>
      </c>
      <c r="K17526" s="14" t="n">
        <f aca="false">J17526-H17526</f>
        <v>2.78</v>
      </c>
      <c r="L17526" s="14" t="n">
        <f aca="false">G17526-H17526</f>
        <v>1.78</v>
      </c>
    </row>
    <row r="17527" customFormat="false" ht="15" hidden="false" customHeight="false" outlineLevel="0" collapsed="false">
      <c r="A17527" s="2" t="s">
        <v>124</v>
      </c>
      <c r="B17527" s="2" t="s">
        <v>124</v>
      </c>
      <c r="C17527" s="2" t="s">
        <v>48</v>
      </c>
      <c r="D17527" s="2" t="s">
        <v>10</v>
      </c>
      <c r="E17527" s="2" t="s">
        <v>83</v>
      </c>
      <c r="F17527" s="2" t="s">
        <v>977</v>
      </c>
      <c r="G17527" s="14" t="n">
        <v>17.5</v>
      </c>
      <c r="H17527" s="14" t="n">
        <v>24.63</v>
      </c>
      <c r="I17527" s="14" t="n">
        <v>17.5</v>
      </c>
      <c r="J17527" s="23" t="n">
        <f aca="false">IF(AND(E17527="Priority",ISNUMBER('Cost model'!N318)),'Cost model'!N318,'Cost model'!M318)</f>
        <v>19.5</v>
      </c>
      <c r="K17527" s="14" t="n">
        <f aca="false">J17527-H17527</f>
        <v>-5.13</v>
      </c>
      <c r="L17527" s="14" t="n">
        <f aca="false">G17527-H17527</f>
        <v>-7.13</v>
      </c>
    </row>
    <row r="17528" customFormat="false" ht="15" hidden="false" customHeight="false" outlineLevel="0" collapsed="false">
      <c r="A17528" s="2" t="s">
        <v>142</v>
      </c>
      <c r="B17528" s="2" t="s">
        <v>142</v>
      </c>
      <c r="C17528" s="2" t="s">
        <v>48</v>
      </c>
      <c r="D17528" s="2" t="s">
        <v>12</v>
      </c>
      <c r="E17528" s="2" t="s">
        <v>74</v>
      </c>
      <c r="F17528" s="2" t="s">
        <v>977</v>
      </c>
      <c r="G17528" s="14" t="n">
        <v>12.5</v>
      </c>
      <c r="H17528" s="14" t="n">
        <v>8.11</v>
      </c>
      <c r="I17528" s="14" t="n">
        <v>12.5</v>
      </c>
      <c r="J17528" s="23" t="n">
        <f aca="false">IF(AND(E17528="Priority",ISNUMBER('Cost model'!N636)),'Cost model'!N636,'Cost model'!M636)</f>
        <v>40</v>
      </c>
      <c r="K17528" s="14" t="n">
        <f aca="false">J17528-H17528</f>
        <v>31.89</v>
      </c>
      <c r="L17528" s="14" t="n">
        <f aca="false">G17528-H17528</f>
        <v>4.39</v>
      </c>
    </row>
    <row r="17529" customFormat="false" ht="15" hidden="false" customHeight="false" outlineLevel="0" collapsed="false">
      <c r="A17529" s="2" t="s">
        <v>174</v>
      </c>
      <c r="B17529" s="2" t="s">
        <v>174</v>
      </c>
      <c r="C17529" s="2" t="s">
        <v>49</v>
      </c>
      <c r="D17529" s="2" t="s">
        <v>10</v>
      </c>
      <c r="E17529" s="2" t="s">
        <v>74</v>
      </c>
      <c r="F17529" s="2" t="s">
        <v>977</v>
      </c>
      <c r="G17529" s="14" t="n">
        <v>17.5</v>
      </c>
      <c r="H17529" s="14" t="n">
        <v>15.99</v>
      </c>
      <c r="I17529" s="14" t="n">
        <v>17.5</v>
      </c>
      <c r="J17529" s="23" t="n">
        <f aca="false">IF(AND(E17529="Priority",ISNUMBER('Cost model'!N169)),'Cost model'!N169,'Cost model'!M169)</f>
        <v>18.5</v>
      </c>
      <c r="K17529" s="14" t="n">
        <f aca="false">J17529-H17529</f>
        <v>2.51</v>
      </c>
      <c r="L17529" s="14" t="n">
        <f aca="false">G17529-H17529</f>
        <v>1.51</v>
      </c>
    </row>
    <row r="17530" customFormat="false" ht="15" hidden="false" customHeight="false" outlineLevel="0" collapsed="false">
      <c r="A17530" s="2" t="s">
        <v>221</v>
      </c>
      <c r="B17530" s="2" t="s">
        <v>158</v>
      </c>
      <c r="C17530" s="2" t="s">
        <v>47</v>
      </c>
      <c r="D17530" s="2" t="s">
        <v>10</v>
      </c>
      <c r="E17530" s="2" t="s">
        <v>74</v>
      </c>
      <c r="F17530" s="2" t="s">
        <v>976</v>
      </c>
      <c r="G17530" s="14" t="n">
        <v>9.5</v>
      </c>
      <c r="H17530" s="14" t="n">
        <v>13.2</v>
      </c>
      <c r="I17530" s="14" t="n">
        <v>14.5</v>
      </c>
      <c r="J17530" s="23" t="n">
        <f aca="false">IF(AND(E17530="Priority",ISNUMBER('Cost model'!N752)),'Cost model'!N752,'Cost model'!M752)</f>
        <v>12.5</v>
      </c>
      <c r="K17530" s="14" t="n">
        <f aca="false">J17530-H17530</f>
        <v>-0.699999999999999</v>
      </c>
      <c r="L17530" s="14" t="n">
        <f aca="false">G17530-H17530</f>
        <v>-3.7</v>
      </c>
    </row>
    <row r="17531" customFormat="false" ht="15" hidden="false" customHeight="false" outlineLevel="0" collapsed="false">
      <c r="A17531" s="2" t="s">
        <v>124</v>
      </c>
      <c r="B17531" s="2" t="s">
        <v>124</v>
      </c>
      <c r="C17531" s="2" t="s">
        <v>49</v>
      </c>
      <c r="D17531" s="2" t="s">
        <v>10</v>
      </c>
      <c r="E17531" s="2" t="s">
        <v>83</v>
      </c>
      <c r="F17531" s="2" t="s">
        <v>977</v>
      </c>
      <c r="G17531" s="14" t="n">
        <v>24.5</v>
      </c>
      <c r="H17531" s="14" t="n">
        <v>14.63</v>
      </c>
      <c r="I17531" s="14" t="n">
        <v>24.5</v>
      </c>
      <c r="J17531" s="23" t="n">
        <f aca="false">IF(AND(E17531="Priority",ISNUMBER('Cost model'!N319)),'Cost model'!N319,'Cost model'!M319)</f>
        <v>22.5</v>
      </c>
      <c r="K17531" s="14" t="n">
        <f aca="false">J17531-H17531</f>
        <v>7.87</v>
      </c>
      <c r="L17531" s="14" t="n">
        <f aca="false">G17531-H17531</f>
        <v>9.87</v>
      </c>
    </row>
    <row r="17532" customFormat="false" ht="15" hidden="false" customHeight="false" outlineLevel="0" collapsed="false">
      <c r="A17532" s="2" t="s">
        <v>221</v>
      </c>
      <c r="B17532" s="2" t="s">
        <v>221</v>
      </c>
      <c r="C17532" s="2" t="s">
        <v>49</v>
      </c>
      <c r="D17532" s="2" t="s">
        <v>12</v>
      </c>
      <c r="E17532" s="2" t="s">
        <v>74</v>
      </c>
      <c r="F17532" s="2" t="s">
        <v>977</v>
      </c>
      <c r="G17532" s="14" t="n">
        <v>19.5</v>
      </c>
      <c r="H17532" s="14" t="n">
        <v>67.36</v>
      </c>
      <c r="I17532" s="14" t="n">
        <v>19.5</v>
      </c>
      <c r="J17532" s="23" t="n">
        <f aca="false">IF(AND(E17532="Priority",ISNUMBER('Cost model'!N742)),'Cost model'!N742,'Cost model'!M742)</f>
        <v>60</v>
      </c>
      <c r="K17532" s="14" t="n">
        <f aca="false">J17532-H17532</f>
        <v>-7.36</v>
      </c>
      <c r="L17532" s="14" t="n">
        <f aca="false">G17532-H17532</f>
        <v>-47.86</v>
      </c>
    </row>
    <row r="17533" customFormat="false" ht="15" hidden="false" customHeight="false" outlineLevel="0" collapsed="false">
      <c r="A17533" s="2" t="s">
        <v>142</v>
      </c>
      <c r="B17533" s="2" t="s">
        <v>174</v>
      </c>
      <c r="C17533" s="2" t="s">
        <v>47</v>
      </c>
      <c r="D17533" s="2" t="s">
        <v>12</v>
      </c>
      <c r="E17533" s="2" t="s">
        <v>74</v>
      </c>
      <c r="F17533" s="2" t="s">
        <v>976</v>
      </c>
      <c r="G17533" s="14" t="n">
        <v>9.5</v>
      </c>
      <c r="H17533" s="14" t="n">
        <v>66.25</v>
      </c>
      <c r="I17533" s="14" t="n">
        <v>19.5</v>
      </c>
      <c r="J17533" s="23" t="n">
        <f aca="false">IF(AND(E17533="Priority",ISNUMBER('Cost model'!N695)),'Cost model'!N695,'Cost model'!M695)</f>
        <v>40</v>
      </c>
      <c r="K17533" s="14" t="n">
        <f aca="false">J17533-H17533</f>
        <v>-26.25</v>
      </c>
      <c r="L17533" s="14" t="n">
        <f aca="false">G17533-H17533</f>
        <v>-56.75</v>
      </c>
    </row>
    <row r="17534" customFormat="false" ht="15" hidden="false" customHeight="false" outlineLevel="0" collapsed="false">
      <c r="A17534" s="2" t="s">
        <v>174</v>
      </c>
      <c r="B17534" s="2" t="s">
        <v>174</v>
      </c>
      <c r="C17534" s="2" t="s">
        <v>47</v>
      </c>
      <c r="D17534" s="2" t="s">
        <v>10</v>
      </c>
      <c r="E17534" s="2" t="s">
        <v>74</v>
      </c>
      <c r="F17534" s="2" t="s">
        <v>977</v>
      </c>
      <c r="G17534" s="14" t="n">
        <v>9.5</v>
      </c>
      <c r="H17534" s="14" t="n">
        <v>6.91</v>
      </c>
      <c r="I17534" s="14" t="n">
        <v>9.5</v>
      </c>
      <c r="J17534" s="23" t="n">
        <f aca="false">IF(AND(E17534="Priority",ISNUMBER('Cost model'!N167)),'Cost model'!N167,'Cost model'!M167)</f>
        <v>8.5</v>
      </c>
      <c r="K17534" s="14" t="n">
        <f aca="false">J17534-H17534</f>
        <v>1.59</v>
      </c>
      <c r="L17534" s="14" t="n">
        <f aca="false">G17534-H17534</f>
        <v>2.59</v>
      </c>
    </row>
    <row r="17535" customFormat="false" ht="15" hidden="false" customHeight="false" outlineLevel="0" collapsed="false">
      <c r="A17535" s="2" t="s">
        <v>124</v>
      </c>
      <c r="B17535" s="2" t="s">
        <v>124</v>
      </c>
      <c r="C17535" s="2" t="s">
        <v>48</v>
      </c>
      <c r="D17535" s="2" t="s">
        <v>15</v>
      </c>
      <c r="E17535" s="2" t="s">
        <v>74</v>
      </c>
      <c r="F17535" s="2" t="s">
        <v>977</v>
      </c>
      <c r="G17535" s="14" t="n">
        <v>85</v>
      </c>
      <c r="H17535" s="14" t="n">
        <v>307.03</v>
      </c>
      <c r="I17535" s="14" t="n">
        <v>85</v>
      </c>
      <c r="J17535" s="23" t="n">
        <f aca="false">IF(AND(E17535="Priority",ISNUMBER('Cost model'!N330)),'Cost model'!N330,'Cost model'!M330)</f>
        <v>180</v>
      </c>
      <c r="K17535" s="14" t="n">
        <f aca="false">J17535-H17535</f>
        <v>-127.03</v>
      </c>
      <c r="L17535" s="14" t="n">
        <f aca="false">G17535-H17535</f>
        <v>-222.03</v>
      </c>
    </row>
    <row r="17536" customFormat="false" ht="15" hidden="false" customHeight="false" outlineLevel="0" collapsed="false">
      <c r="A17536" s="2" t="s">
        <v>142</v>
      </c>
      <c r="B17536" s="2" t="s">
        <v>142</v>
      </c>
      <c r="C17536" s="2" t="s">
        <v>48</v>
      </c>
      <c r="D17536" s="2" t="s">
        <v>12</v>
      </c>
      <c r="E17536" s="2" t="s">
        <v>74</v>
      </c>
      <c r="F17536" s="2" t="s">
        <v>977</v>
      </c>
      <c r="G17536" s="14" t="n">
        <v>12.5</v>
      </c>
      <c r="H17536" s="14" t="n">
        <v>54.16</v>
      </c>
      <c r="I17536" s="14" t="n">
        <v>12.5</v>
      </c>
      <c r="J17536" s="23" t="n">
        <f aca="false">IF(AND(E17536="Priority",ISNUMBER('Cost model'!N636)),'Cost model'!N636,'Cost model'!M636)</f>
        <v>40</v>
      </c>
      <c r="K17536" s="14" t="n">
        <f aca="false">J17536-H17536</f>
        <v>-14.16</v>
      </c>
      <c r="L17536" s="14" t="n">
        <f aca="false">G17536-H17536</f>
        <v>-41.66</v>
      </c>
    </row>
    <row r="17537" customFormat="false" ht="15" hidden="false" customHeight="false" outlineLevel="0" collapsed="false">
      <c r="A17537" s="2" t="s">
        <v>174</v>
      </c>
      <c r="B17537" s="2" t="s">
        <v>174</v>
      </c>
      <c r="C17537" s="2" t="s">
        <v>47</v>
      </c>
      <c r="D17537" s="2" t="s">
        <v>10</v>
      </c>
      <c r="E17537" s="2" t="s">
        <v>74</v>
      </c>
      <c r="F17537" s="2" t="s">
        <v>977</v>
      </c>
      <c r="G17537" s="14" t="n">
        <v>9.5</v>
      </c>
      <c r="H17537" s="14" t="n">
        <v>7.72</v>
      </c>
      <c r="I17537" s="14" t="n">
        <v>9.5</v>
      </c>
      <c r="J17537" s="23" t="n">
        <f aca="false">IF(AND(E17537="Priority",ISNUMBER('Cost model'!N167)),'Cost model'!N167,'Cost model'!M167)</f>
        <v>8.5</v>
      </c>
      <c r="K17537" s="14" t="n">
        <f aca="false">J17537-H17537</f>
        <v>0.78</v>
      </c>
      <c r="L17537" s="14" t="n">
        <f aca="false">G17537-H17537</f>
        <v>1.78</v>
      </c>
    </row>
    <row r="17538" customFormat="false" ht="15" hidden="false" customHeight="false" outlineLevel="0" collapsed="false">
      <c r="A17538" s="2" t="s">
        <v>174</v>
      </c>
      <c r="B17538" s="2" t="s">
        <v>174</v>
      </c>
      <c r="C17538" s="2" t="s">
        <v>48</v>
      </c>
      <c r="D17538" s="2" t="s">
        <v>10</v>
      </c>
      <c r="E17538" s="2" t="s">
        <v>74</v>
      </c>
      <c r="F17538" s="2" t="s">
        <v>977</v>
      </c>
      <c r="G17538" s="14" t="n">
        <v>12.5</v>
      </c>
      <c r="H17538" s="14" t="n">
        <v>11.46</v>
      </c>
      <c r="I17538" s="14" t="n">
        <v>12.5</v>
      </c>
      <c r="J17538" s="23" t="n">
        <f aca="false">IF(AND(E17538="Priority",ISNUMBER('Cost model'!N168)),'Cost model'!N168,'Cost model'!M168)</f>
        <v>13.5</v>
      </c>
      <c r="K17538" s="14" t="n">
        <f aca="false">J17538-H17538</f>
        <v>2.04</v>
      </c>
      <c r="L17538" s="14" t="n">
        <f aca="false">G17538-H17538</f>
        <v>1.04</v>
      </c>
    </row>
    <row r="17539" customFormat="false" ht="15" hidden="false" customHeight="false" outlineLevel="0" collapsed="false">
      <c r="A17539" s="2" t="s">
        <v>124</v>
      </c>
      <c r="B17539" s="2" t="s">
        <v>124</v>
      </c>
      <c r="C17539" s="2" t="s">
        <v>48</v>
      </c>
      <c r="D17539" s="2" t="s">
        <v>12</v>
      </c>
      <c r="E17539" s="2" t="s">
        <v>74</v>
      </c>
      <c r="F17539" s="2" t="s">
        <v>977</v>
      </c>
      <c r="G17539" s="14" t="n">
        <v>12.5</v>
      </c>
      <c r="H17539" s="14" t="n">
        <v>68.83</v>
      </c>
      <c r="I17539" s="14" t="n">
        <v>12.5</v>
      </c>
      <c r="J17539" s="23" t="n">
        <f aca="false">IF(AND(E17539="Priority",ISNUMBER('Cost model'!N321)),'Cost model'!N321,'Cost model'!M321)</f>
        <v>40</v>
      </c>
      <c r="K17539" s="14" t="n">
        <f aca="false">J17539-H17539</f>
        <v>-28.83</v>
      </c>
      <c r="L17539" s="14" t="n">
        <f aca="false">G17539-H17539</f>
        <v>-56.33</v>
      </c>
    </row>
    <row r="17540" customFormat="false" ht="15" hidden="false" customHeight="false" outlineLevel="0" collapsed="false">
      <c r="A17540" s="2" t="s">
        <v>124</v>
      </c>
      <c r="B17540" s="2" t="s">
        <v>124</v>
      </c>
      <c r="C17540" s="2" t="s">
        <v>48</v>
      </c>
      <c r="D17540" s="2" t="s">
        <v>12</v>
      </c>
      <c r="E17540" s="2" t="s">
        <v>83</v>
      </c>
      <c r="F17540" s="2" t="s">
        <v>977</v>
      </c>
      <c r="G17540" s="14" t="n">
        <v>19.5</v>
      </c>
      <c r="H17540" s="14" t="n">
        <v>24.63</v>
      </c>
      <c r="I17540" s="14" t="n">
        <v>19.5</v>
      </c>
      <c r="J17540" s="23" t="n">
        <f aca="false">IF(AND(E17540="Priority",ISNUMBER('Cost model'!N321)),'Cost model'!N321,'Cost model'!M321)</f>
        <v>55</v>
      </c>
      <c r="K17540" s="14" t="n">
        <f aca="false">J17540-H17540</f>
        <v>30.37</v>
      </c>
      <c r="L17540" s="14" t="n">
        <f aca="false">G17540-H17540</f>
        <v>-5.13</v>
      </c>
    </row>
    <row r="17541" customFormat="false" ht="15" hidden="false" customHeight="false" outlineLevel="0" collapsed="false">
      <c r="A17541" s="2" t="s">
        <v>142</v>
      </c>
      <c r="B17541" s="2" t="s">
        <v>142</v>
      </c>
      <c r="C17541" s="2" t="s">
        <v>49</v>
      </c>
      <c r="D17541" s="2" t="s">
        <v>10</v>
      </c>
      <c r="E17541" s="2" t="s">
        <v>74</v>
      </c>
      <c r="F17541" s="2" t="s">
        <v>977</v>
      </c>
      <c r="G17541" s="14" t="n">
        <v>17.5</v>
      </c>
      <c r="H17541" s="14" t="n">
        <v>21.76</v>
      </c>
      <c r="I17541" s="14" t="n">
        <v>17.5</v>
      </c>
      <c r="J17541" s="23" t="n">
        <f aca="false">IF(AND(E17541="Priority",ISNUMBER('Cost model'!N634)),'Cost model'!N634,'Cost model'!M634)</f>
        <v>15.5</v>
      </c>
      <c r="K17541" s="14" t="n">
        <f aca="false">J17541-H17541</f>
        <v>-6.26</v>
      </c>
      <c r="L17541" s="14" t="n">
        <f aca="false">G17541-H17541</f>
        <v>-4.26</v>
      </c>
    </row>
    <row r="17542" customFormat="false" ht="15" hidden="false" customHeight="false" outlineLevel="0" collapsed="false">
      <c r="A17542" s="2" t="s">
        <v>124</v>
      </c>
      <c r="B17542" s="2" t="s">
        <v>124</v>
      </c>
      <c r="C17542" s="2" t="s">
        <v>48</v>
      </c>
      <c r="D17542" s="2" t="s">
        <v>12</v>
      </c>
      <c r="E17542" s="2" t="s">
        <v>74</v>
      </c>
      <c r="F17542" s="2" t="s">
        <v>977</v>
      </c>
      <c r="G17542" s="14" t="n">
        <v>12.5</v>
      </c>
      <c r="H17542" s="14" t="n">
        <v>68.45</v>
      </c>
      <c r="I17542" s="14" t="n">
        <v>12.5</v>
      </c>
      <c r="J17542" s="23" t="n">
        <f aca="false">IF(AND(E17542="Priority",ISNUMBER('Cost model'!N321)),'Cost model'!N321,'Cost model'!M321)</f>
        <v>40</v>
      </c>
      <c r="K17542" s="14" t="n">
        <f aca="false">J17542-H17542</f>
        <v>-28.45</v>
      </c>
      <c r="L17542" s="14" t="n">
        <f aca="false">G17542-H17542</f>
        <v>-55.95</v>
      </c>
    </row>
    <row r="17543" customFormat="false" ht="15" hidden="false" customHeight="false" outlineLevel="0" collapsed="false">
      <c r="A17543" s="2" t="s">
        <v>221</v>
      </c>
      <c r="B17543" s="2" t="s">
        <v>158</v>
      </c>
      <c r="C17543" s="2" t="s">
        <v>49</v>
      </c>
      <c r="D17543" s="2" t="s">
        <v>10</v>
      </c>
      <c r="E17543" s="2" t="s">
        <v>74</v>
      </c>
      <c r="F17543" s="2" t="s">
        <v>976</v>
      </c>
      <c r="G17543" s="14" t="n">
        <v>24.5</v>
      </c>
      <c r="H17543" s="14" t="n">
        <v>47.12</v>
      </c>
      <c r="I17543" s="14" t="n">
        <v>17.5</v>
      </c>
      <c r="J17543" s="23" t="n">
        <f aca="false">IF(AND(E17543="Priority",ISNUMBER('Cost model'!N754)),'Cost model'!N754,'Cost model'!M754)</f>
        <v>23.5</v>
      </c>
      <c r="K17543" s="14" t="n">
        <f aca="false">J17543-H17543</f>
        <v>-23.62</v>
      </c>
      <c r="L17543" s="14" t="n">
        <f aca="false">G17543-H17543</f>
        <v>-22.62</v>
      </c>
    </row>
    <row r="17544" customFormat="false" ht="15" hidden="false" customHeight="false" outlineLevel="0" collapsed="false">
      <c r="A17544" s="2" t="s">
        <v>142</v>
      </c>
      <c r="B17544" s="2" t="s">
        <v>142</v>
      </c>
      <c r="C17544" s="2" t="s">
        <v>48</v>
      </c>
      <c r="D17544" s="2" t="s">
        <v>12</v>
      </c>
      <c r="E17544" s="2" t="s">
        <v>74</v>
      </c>
      <c r="F17544" s="2" t="s">
        <v>977</v>
      </c>
      <c r="G17544" s="14" t="n">
        <v>12.5</v>
      </c>
      <c r="H17544" s="14" t="n">
        <v>26.42</v>
      </c>
      <c r="I17544" s="14" t="n">
        <v>12.5</v>
      </c>
      <c r="J17544" s="23" t="n">
        <f aca="false">IF(AND(E17544="Priority",ISNUMBER('Cost model'!N636)),'Cost model'!N636,'Cost model'!M636)</f>
        <v>40</v>
      </c>
      <c r="K17544" s="14" t="n">
        <f aca="false">J17544-H17544</f>
        <v>13.58</v>
      </c>
      <c r="L17544" s="14" t="n">
        <f aca="false">G17544-H17544</f>
        <v>-13.92</v>
      </c>
    </row>
    <row r="17545" customFormat="false" ht="15" hidden="false" customHeight="false" outlineLevel="0" collapsed="false">
      <c r="A17545" s="2" t="s">
        <v>174</v>
      </c>
      <c r="B17545" s="2" t="s">
        <v>174</v>
      </c>
      <c r="C17545" s="2" t="s">
        <v>49</v>
      </c>
      <c r="D17545" s="2" t="s">
        <v>10</v>
      </c>
      <c r="E17545" s="2" t="s">
        <v>74</v>
      </c>
      <c r="F17545" s="2" t="s">
        <v>977</v>
      </c>
      <c r="G17545" s="14" t="n">
        <v>17.5</v>
      </c>
      <c r="H17545" s="14" t="n">
        <v>11.03</v>
      </c>
      <c r="I17545" s="14" t="n">
        <v>17.5</v>
      </c>
      <c r="J17545" s="23" t="n">
        <f aca="false">IF(AND(E17545="Priority",ISNUMBER('Cost model'!N169)),'Cost model'!N169,'Cost model'!M169)</f>
        <v>18.5</v>
      </c>
      <c r="K17545" s="14" t="n">
        <f aca="false">J17545-H17545</f>
        <v>7.47</v>
      </c>
      <c r="L17545" s="14" t="n">
        <f aca="false">G17545-H17545</f>
        <v>6.47</v>
      </c>
    </row>
    <row r="17546" customFormat="false" ht="15" hidden="false" customHeight="false" outlineLevel="0" collapsed="false">
      <c r="A17546" s="2" t="s">
        <v>221</v>
      </c>
      <c r="B17546" s="2" t="s">
        <v>221</v>
      </c>
      <c r="C17546" s="2" t="s">
        <v>47</v>
      </c>
      <c r="D17546" s="2" t="s">
        <v>14</v>
      </c>
      <c r="E17546" s="2" t="s">
        <v>74</v>
      </c>
      <c r="F17546" s="2" t="s">
        <v>977</v>
      </c>
      <c r="G17546" s="14" t="n">
        <v>25</v>
      </c>
      <c r="H17546" s="14" t="n">
        <v>85.28</v>
      </c>
      <c r="I17546" s="14" t="n">
        <v>25</v>
      </c>
      <c r="J17546" s="23" t="n">
        <f aca="false">IF(AND(E17546="Priority",ISNUMBER('Cost model'!N746)),'Cost model'!N746,'Cost model'!M746)</f>
        <v>100</v>
      </c>
      <c r="K17546" s="14" t="n">
        <f aca="false">J17546-H17546</f>
        <v>14.72</v>
      </c>
      <c r="L17546" s="14" t="n">
        <f aca="false">G17546-H17546</f>
        <v>-60.28</v>
      </c>
    </row>
    <row r="17547" customFormat="false" ht="15" hidden="false" customHeight="false" outlineLevel="0" collapsed="false">
      <c r="A17547" s="2" t="s">
        <v>174</v>
      </c>
      <c r="B17547" s="2" t="s">
        <v>142</v>
      </c>
      <c r="C17547" s="2" t="s">
        <v>49</v>
      </c>
      <c r="D17547" s="2" t="s">
        <v>10</v>
      </c>
      <c r="E17547" s="2" t="s">
        <v>83</v>
      </c>
      <c r="F17547" s="2" t="s">
        <v>976</v>
      </c>
      <c r="G17547" s="14" t="n">
        <v>24.5</v>
      </c>
      <c r="H17547" s="14" t="n">
        <v>24.63</v>
      </c>
      <c r="I17547" s="14" t="n">
        <v>24.5</v>
      </c>
      <c r="J17547" s="23" t="n">
        <f aca="false">IF(AND(E17547="Priority",ISNUMBER('Cost model'!N124)),'Cost model'!N124,'Cost model'!M124)</f>
        <v>29.5</v>
      </c>
      <c r="K17547" s="14" t="n">
        <f aca="false">J17547-H17547</f>
        <v>4.87</v>
      </c>
      <c r="L17547" s="14" t="n">
        <f aca="false">G17547-H17547</f>
        <v>-0.129999999999999</v>
      </c>
    </row>
    <row r="17548" customFormat="false" ht="15" hidden="false" customHeight="false" outlineLevel="0" collapsed="false">
      <c r="A17548" s="2" t="s">
        <v>221</v>
      </c>
      <c r="B17548" s="2" t="s">
        <v>221</v>
      </c>
      <c r="C17548" s="2" t="s">
        <v>47</v>
      </c>
      <c r="D17548" s="2" t="s">
        <v>12</v>
      </c>
      <c r="E17548" s="2" t="s">
        <v>74</v>
      </c>
      <c r="F17548" s="2" t="s">
        <v>977</v>
      </c>
      <c r="G17548" s="14" t="n">
        <v>9.5</v>
      </c>
      <c r="H17548" s="14" t="n">
        <v>35.44</v>
      </c>
      <c r="I17548" s="14" t="n">
        <v>9.5</v>
      </c>
      <c r="J17548" s="23" t="n">
        <f aca="false">IF(AND(E17548="Priority",ISNUMBER('Cost model'!N740)),'Cost model'!N740,'Cost model'!M740)</f>
        <v>22.5</v>
      </c>
      <c r="K17548" s="14" t="n">
        <f aca="false">J17548-H17548</f>
        <v>-12.94</v>
      </c>
      <c r="L17548" s="14" t="n">
        <f aca="false">G17548-H17548</f>
        <v>-25.94</v>
      </c>
    </row>
    <row r="17549" customFormat="false" ht="15" hidden="false" customHeight="false" outlineLevel="0" collapsed="false">
      <c r="A17549" s="2" t="s">
        <v>124</v>
      </c>
      <c r="B17549" s="2" t="s">
        <v>124</v>
      </c>
      <c r="C17549" s="2" t="s">
        <v>48</v>
      </c>
      <c r="D17549" s="2" t="s">
        <v>15</v>
      </c>
      <c r="E17549" s="2" t="s">
        <v>74</v>
      </c>
      <c r="F17549" s="2" t="s">
        <v>977</v>
      </c>
      <c r="G17549" s="14" t="n">
        <v>85</v>
      </c>
      <c r="H17549" s="14" t="n">
        <v>176.8</v>
      </c>
      <c r="I17549" s="14" t="n">
        <v>85</v>
      </c>
      <c r="J17549" s="23" t="n">
        <f aca="false">IF(AND(E17549="Priority",ISNUMBER('Cost model'!N330)),'Cost model'!N330,'Cost model'!M330)</f>
        <v>180</v>
      </c>
      <c r="K17549" s="14" t="n">
        <f aca="false">J17549-H17549</f>
        <v>3.19999999999999</v>
      </c>
      <c r="L17549" s="14" t="n">
        <f aca="false">G17549-H17549</f>
        <v>-91.8</v>
      </c>
    </row>
    <row r="17550" customFormat="false" ht="15" hidden="false" customHeight="false" outlineLevel="0" collapsed="false">
      <c r="A17550" s="2" t="s">
        <v>174</v>
      </c>
      <c r="B17550" s="2" t="s">
        <v>174</v>
      </c>
      <c r="C17550" s="2" t="s">
        <v>49</v>
      </c>
      <c r="D17550" s="2" t="s">
        <v>12</v>
      </c>
      <c r="E17550" s="2" t="s">
        <v>83</v>
      </c>
      <c r="F17550" s="2" t="s">
        <v>977</v>
      </c>
      <c r="G17550" s="14" t="n">
        <v>29.5</v>
      </c>
      <c r="H17550" s="14" t="n">
        <v>47.6</v>
      </c>
      <c r="I17550" s="14" t="n">
        <v>29.5</v>
      </c>
      <c r="J17550" s="23" t="n">
        <f aca="false">IF(AND(E17550="Priority",ISNUMBER('Cost model'!N172)),'Cost model'!N172,'Cost model'!M172)</f>
        <v>60</v>
      </c>
      <c r="K17550" s="14" t="n">
        <f aca="false">J17550-H17550</f>
        <v>12.4</v>
      </c>
      <c r="L17550" s="14" t="n">
        <f aca="false">G17550-H17550</f>
        <v>-18.1</v>
      </c>
    </row>
    <row r="17551" customFormat="false" ht="15" hidden="false" customHeight="false" outlineLevel="0" collapsed="false">
      <c r="A17551" s="2" t="s">
        <v>142</v>
      </c>
      <c r="B17551" s="2" t="s">
        <v>142</v>
      </c>
      <c r="C17551" s="2" t="s">
        <v>47</v>
      </c>
      <c r="D17551" s="2" t="s">
        <v>10</v>
      </c>
      <c r="E17551" s="2" t="s">
        <v>74</v>
      </c>
      <c r="F17551" s="2" t="s">
        <v>977</v>
      </c>
      <c r="G17551" s="14" t="n">
        <v>9.5</v>
      </c>
      <c r="H17551" s="14" t="n">
        <v>10.16</v>
      </c>
      <c r="I17551" s="14" t="n">
        <v>9.5</v>
      </c>
      <c r="J17551" s="23" t="n">
        <f aca="false">IF(AND(E17551="Priority",ISNUMBER('Cost model'!N632)),'Cost model'!N632,'Cost model'!M632)</f>
        <v>9.5</v>
      </c>
      <c r="K17551" s="14" t="n">
        <f aca="false">J17551-H17551</f>
        <v>-0.66</v>
      </c>
      <c r="L17551" s="14" t="n">
        <f aca="false">G17551-H17551</f>
        <v>-0.66</v>
      </c>
    </row>
    <row r="17552" customFormat="false" ht="15" hidden="false" customHeight="false" outlineLevel="0" collapsed="false">
      <c r="A17552" s="2" t="s">
        <v>221</v>
      </c>
      <c r="B17552" s="2" t="s">
        <v>221</v>
      </c>
      <c r="C17552" s="2" t="s">
        <v>47</v>
      </c>
      <c r="D17552" s="2" t="s">
        <v>10</v>
      </c>
      <c r="E17552" s="2" t="s">
        <v>83</v>
      </c>
      <c r="F17552" s="2" t="s">
        <v>977</v>
      </c>
      <c r="G17552" s="14" t="n">
        <v>14.5</v>
      </c>
      <c r="H17552" s="14" t="n">
        <v>8.09</v>
      </c>
      <c r="I17552" s="14" t="n">
        <v>14.5</v>
      </c>
      <c r="J17552" s="23" t="n">
        <f aca="false">IF(AND(E17552="Priority",ISNUMBER('Cost model'!N737)),'Cost model'!N737,'Cost model'!M737)</f>
        <v>13.5</v>
      </c>
      <c r="K17552" s="14" t="n">
        <f aca="false">J17552-H17552</f>
        <v>5.41</v>
      </c>
      <c r="L17552" s="14" t="n">
        <f aca="false">G17552-H17552</f>
        <v>6.41</v>
      </c>
    </row>
    <row r="17553" customFormat="false" ht="15" hidden="false" customHeight="false" outlineLevel="0" collapsed="false">
      <c r="A17553" s="2" t="s">
        <v>124</v>
      </c>
      <c r="B17553" s="2" t="s">
        <v>124</v>
      </c>
      <c r="C17553" s="2" t="s">
        <v>48</v>
      </c>
      <c r="D17553" s="2" t="s">
        <v>12</v>
      </c>
      <c r="E17553" s="2" t="s">
        <v>74</v>
      </c>
      <c r="F17553" s="2" t="s">
        <v>977</v>
      </c>
      <c r="G17553" s="14" t="n">
        <v>12.5</v>
      </c>
      <c r="H17553" s="14" t="n">
        <v>43.77</v>
      </c>
      <c r="I17553" s="14" t="n">
        <v>12.5</v>
      </c>
      <c r="J17553" s="23" t="n">
        <f aca="false">IF(AND(E17553="Priority",ISNUMBER('Cost model'!N321)),'Cost model'!N321,'Cost model'!M321)</f>
        <v>40</v>
      </c>
      <c r="K17553" s="14" t="n">
        <f aca="false">J17553-H17553</f>
        <v>-3.77</v>
      </c>
      <c r="L17553" s="14" t="n">
        <f aca="false">G17553-H17553</f>
        <v>-31.27</v>
      </c>
    </row>
    <row r="17554" customFormat="false" ht="15" hidden="false" customHeight="false" outlineLevel="0" collapsed="false">
      <c r="A17554" s="2" t="s">
        <v>142</v>
      </c>
      <c r="B17554" s="2" t="s">
        <v>142</v>
      </c>
      <c r="C17554" s="2" t="s">
        <v>49</v>
      </c>
      <c r="D17554" s="2" t="s">
        <v>10</v>
      </c>
      <c r="E17554" s="2" t="s">
        <v>83</v>
      </c>
      <c r="F17554" s="2" t="s">
        <v>977</v>
      </c>
      <c r="G17554" s="14" t="n">
        <v>24.5</v>
      </c>
      <c r="H17554" s="14" t="n">
        <v>24.63</v>
      </c>
      <c r="I17554" s="14" t="n">
        <v>24.5</v>
      </c>
      <c r="J17554" s="23" t="n">
        <f aca="false">IF(AND(E17554="Priority",ISNUMBER('Cost model'!N634)),'Cost model'!N634,'Cost model'!M634)</f>
        <v>21.5</v>
      </c>
      <c r="K17554" s="14" t="n">
        <f aca="false">J17554-H17554</f>
        <v>-3.13</v>
      </c>
      <c r="L17554" s="14" t="n">
        <f aca="false">G17554-H17554</f>
        <v>-0.129999999999999</v>
      </c>
    </row>
    <row r="17555" customFormat="false" ht="15" hidden="false" customHeight="false" outlineLevel="0" collapsed="false">
      <c r="A17555" s="2" t="s">
        <v>142</v>
      </c>
      <c r="B17555" s="2" t="s">
        <v>142</v>
      </c>
      <c r="C17555" s="2" t="s">
        <v>48</v>
      </c>
      <c r="D17555" s="2" t="s">
        <v>10</v>
      </c>
      <c r="E17555" s="2" t="s">
        <v>83</v>
      </c>
      <c r="F17555" s="2" t="s">
        <v>977</v>
      </c>
      <c r="G17555" s="14" t="n">
        <v>17.5</v>
      </c>
      <c r="H17555" s="14" t="n">
        <v>21.76</v>
      </c>
      <c r="I17555" s="14" t="n">
        <v>17.5</v>
      </c>
      <c r="J17555" s="23" t="n">
        <f aca="false">IF(AND(E17555="Priority",ISNUMBER('Cost model'!N633)),'Cost model'!N633,'Cost model'!M633)</f>
        <v>16.5</v>
      </c>
      <c r="K17555" s="14" t="n">
        <f aca="false">J17555-H17555</f>
        <v>-5.26</v>
      </c>
      <c r="L17555" s="14" t="n">
        <f aca="false">G17555-H17555</f>
        <v>-4.26</v>
      </c>
    </row>
    <row r="17556" customFormat="false" ht="15" hidden="false" customHeight="false" outlineLevel="0" collapsed="false">
      <c r="A17556" s="2" t="s">
        <v>342</v>
      </c>
      <c r="B17556" s="2" t="s">
        <v>158</v>
      </c>
      <c r="C17556" s="2" t="s">
        <v>47</v>
      </c>
      <c r="D17556" s="2" t="s">
        <v>10</v>
      </c>
      <c r="E17556" s="2" t="s">
        <v>74</v>
      </c>
      <c r="F17556" s="2" t="s">
        <v>976</v>
      </c>
      <c r="G17556" s="14" t="n">
        <v>19.5</v>
      </c>
      <c r="H17556" s="14" t="n">
        <v>24.63</v>
      </c>
      <c r="I17556" s="14" t="n">
        <v>19.5</v>
      </c>
      <c r="J17556" s="23" t="n">
        <f aca="false">IF(AND(E17556="Priority",ISNUMBER('Cost model'!N212)),'Cost model'!N212,'Cost model'!M212)</f>
        <v>20.5</v>
      </c>
      <c r="K17556" s="14" t="n">
        <f aca="false">J17556-H17556</f>
        <v>-4.13</v>
      </c>
      <c r="L17556" s="14" t="n">
        <f aca="false">G17556-H17556</f>
        <v>-5.13</v>
      </c>
    </row>
    <row r="17557" customFormat="false" ht="15" hidden="false" customHeight="false" outlineLevel="0" collapsed="false">
      <c r="A17557" s="2" t="s">
        <v>221</v>
      </c>
      <c r="B17557" s="2" t="s">
        <v>221</v>
      </c>
      <c r="C17557" s="2" t="s">
        <v>49</v>
      </c>
      <c r="D17557" s="2" t="s">
        <v>12</v>
      </c>
      <c r="E17557" s="2" t="s">
        <v>74</v>
      </c>
      <c r="F17557" s="2" t="s">
        <v>977</v>
      </c>
      <c r="G17557" s="14" t="n">
        <v>19.5</v>
      </c>
      <c r="H17557" s="14" t="n">
        <v>142.18</v>
      </c>
      <c r="I17557" s="14" t="n">
        <v>19.5</v>
      </c>
      <c r="J17557" s="23" t="n">
        <f aca="false">IF(AND(E17557="Priority",ISNUMBER('Cost model'!N742)),'Cost model'!N742,'Cost model'!M742)</f>
        <v>60</v>
      </c>
      <c r="K17557" s="14" t="n">
        <f aca="false">J17557-H17557</f>
        <v>-82.18</v>
      </c>
      <c r="L17557" s="14" t="n">
        <f aca="false">G17557-H17557</f>
        <v>-122.68</v>
      </c>
    </row>
    <row r="17558" customFormat="false" ht="15" hidden="false" customHeight="false" outlineLevel="0" collapsed="false">
      <c r="A17558" s="2" t="s">
        <v>124</v>
      </c>
      <c r="B17558" s="2" t="s">
        <v>174</v>
      </c>
      <c r="C17558" s="2" t="s">
        <v>48</v>
      </c>
      <c r="D17558" s="2" t="s">
        <v>10</v>
      </c>
      <c r="E17558" s="2" t="s">
        <v>74</v>
      </c>
      <c r="F17558" s="2" t="s">
        <v>976</v>
      </c>
      <c r="G17558" s="14" t="n">
        <v>12.5</v>
      </c>
      <c r="H17558" s="14" t="n">
        <v>14.39</v>
      </c>
      <c r="I17558" s="14" t="n">
        <v>14.5</v>
      </c>
      <c r="J17558" s="23" t="n">
        <f aca="false">IF(AND(E17558="Priority",ISNUMBER('Cost model'!N363)),'Cost model'!N363,'Cost model'!M363)</f>
        <v>15.5</v>
      </c>
      <c r="K17558" s="14" t="n">
        <f aca="false">J17558-H17558</f>
        <v>1.11</v>
      </c>
      <c r="L17558" s="14" t="n">
        <f aca="false">G17558-H17558</f>
        <v>-1.89</v>
      </c>
    </row>
    <row r="17559" customFormat="false" ht="15" hidden="false" customHeight="false" outlineLevel="0" collapsed="false">
      <c r="A17559" s="2" t="s">
        <v>174</v>
      </c>
      <c r="B17559" s="2" t="s">
        <v>142</v>
      </c>
      <c r="C17559" s="2" t="s">
        <v>48</v>
      </c>
      <c r="D17559" s="2" t="s">
        <v>13</v>
      </c>
      <c r="E17559" s="2" t="s">
        <v>74</v>
      </c>
      <c r="F17559" s="2" t="s">
        <v>976</v>
      </c>
      <c r="G17559" s="14" t="n">
        <v>24.5</v>
      </c>
      <c r="H17559" s="14" t="n">
        <v>80.41</v>
      </c>
      <c r="I17559" s="14" t="n">
        <v>24.5</v>
      </c>
      <c r="J17559" s="23" t="n">
        <f aca="false">IF(AND(E17559="Priority",ISNUMBER('Cost model'!N129)),'Cost model'!N129,'Cost model'!M129)</f>
        <v>75</v>
      </c>
      <c r="K17559" s="14" t="n">
        <f aca="false">J17559-H17559</f>
        <v>-5.41</v>
      </c>
      <c r="L17559" s="14" t="n">
        <f aca="false">G17559-H17559</f>
        <v>-55.91</v>
      </c>
    </row>
    <row r="17560" customFormat="false" ht="15" hidden="false" customHeight="false" outlineLevel="0" collapsed="false">
      <c r="A17560" s="2" t="s">
        <v>142</v>
      </c>
      <c r="B17560" s="2" t="s">
        <v>174</v>
      </c>
      <c r="C17560" s="2" t="s">
        <v>47</v>
      </c>
      <c r="D17560" s="2" t="s">
        <v>10</v>
      </c>
      <c r="E17560" s="2" t="s">
        <v>74</v>
      </c>
      <c r="F17560" s="2" t="s">
        <v>976</v>
      </c>
      <c r="G17560" s="14" t="n">
        <v>9.5</v>
      </c>
      <c r="H17560" s="14" t="n">
        <v>5.25</v>
      </c>
      <c r="I17560" s="14" t="n">
        <v>14.5</v>
      </c>
      <c r="J17560" s="23" t="n">
        <f aca="false">IF(AND(E17560="Priority",ISNUMBER('Cost model'!N692)),'Cost model'!N692,'Cost model'!M692)</f>
        <v>9.5</v>
      </c>
      <c r="K17560" s="14" t="n">
        <f aca="false">J17560-H17560</f>
        <v>4.25</v>
      </c>
      <c r="L17560" s="14" t="n">
        <f aca="false">G17560-H17560</f>
        <v>4.25</v>
      </c>
    </row>
    <row r="17561" customFormat="false" ht="15" hidden="false" customHeight="false" outlineLevel="0" collapsed="false">
      <c r="A17561" s="2" t="s">
        <v>221</v>
      </c>
      <c r="B17561" s="2" t="s">
        <v>221</v>
      </c>
      <c r="C17561" s="2" t="s">
        <v>49</v>
      </c>
      <c r="D17561" s="2" t="s">
        <v>14</v>
      </c>
      <c r="E17561" s="2" t="s">
        <v>83</v>
      </c>
      <c r="F17561" s="2" t="s">
        <v>977</v>
      </c>
      <c r="G17561" s="14" t="n">
        <v>150</v>
      </c>
      <c r="H17561" s="14" t="n">
        <v>239.95</v>
      </c>
      <c r="I17561" s="14" t="n">
        <v>150</v>
      </c>
      <c r="J17561" s="23" t="n">
        <f aca="false">IF(AND(E17561="Priority",ISNUMBER('Cost model'!N748)),'Cost model'!N748,'Cost model'!M748)</f>
        <v>285</v>
      </c>
      <c r="K17561" s="14" t="n">
        <f aca="false">J17561-H17561</f>
        <v>45.05</v>
      </c>
      <c r="L17561" s="14" t="n">
        <f aca="false">G17561-H17561</f>
        <v>-89.95</v>
      </c>
    </row>
    <row r="17562" customFormat="false" ht="15" hidden="false" customHeight="false" outlineLevel="0" collapsed="false">
      <c r="A17562" s="2" t="s">
        <v>174</v>
      </c>
      <c r="B17562" s="2" t="s">
        <v>174</v>
      </c>
      <c r="C17562" s="2" t="s">
        <v>47</v>
      </c>
      <c r="D17562" s="2" t="s">
        <v>12</v>
      </c>
      <c r="E17562" s="2" t="s">
        <v>74</v>
      </c>
      <c r="F17562" s="2" t="s">
        <v>977</v>
      </c>
      <c r="G17562" s="14" t="n">
        <v>9.5</v>
      </c>
      <c r="H17562" s="14" t="n">
        <v>29.39</v>
      </c>
      <c r="I17562" s="14" t="n">
        <v>9.5</v>
      </c>
      <c r="J17562" s="23" t="n">
        <f aca="false">IF(AND(E17562="Priority",ISNUMBER('Cost model'!N170)),'Cost model'!N170,'Cost model'!M170)</f>
        <v>25.5</v>
      </c>
      <c r="K17562" s="14" t="n">
        <f aca="false">J17562-H17562</f>
        <v>-3.89</v>
      </c>
      <c r="L17562" s="14" t="n">
        <f aca="false">G17562-H17562</f>
        <v>-19.89</v>
      </c>
    </row>
    <row r="17563" customFormat="false" ht="15" hidden="false" customHeight="false" outlineLevel="0" collapsed="false">
      <c r="A17563" s="2" t="s">
        <v>174</v>
      </c>
      <c r="B17563" s="2" t="s">
        <v>142</v>
      </c>
      <c r="C17563" s="2" t="s">
        <v>47</v>
      </c>
      <c r="D17563" s="2" t="s">
        <v>15</v>
      </c>
      <c r="E17563" s="2" t="s">
        <v>74</v>
      </c>
      <c r="F17563" s="2" t="s">
        <v>976</v>
      </c>
      <c r="G17563" s="14" t="n">
        <v>45</v>
      </c>
      <c r="H17563" s="14" t="n">
        <v>106.11</v>
      </c>
      <c r="I17563" s="14" t="n">
        <v>45</v>
      </c>
      <c r="J17563" s="23" t="n">
        <f aca="false">IF(AND(E17563="Priority",ISNUMBER('Cost model'!N134)),'Cost model'!N134,'Cost model'!M134)</f>
        <v>135</v>
      </c>
      <c r="K17563" s="14" t="n">
        <f aca="false">J17563-H17563</f>
        <v>28.89</v>
      </c>
      <c r="L17563" s="14" t="n">
        <f aca="false">G17563-H17563</f>
        <v>-61.11</v>
      </c>
    </row>
    <row r="17564" customFormat="false" ht="15" hidden="false" customHeight="false" outlineLevel="0" collapsed="false">
      <c r="A17564" s="2" t="s">
        <v>124</v>
      </c>
      <c r="B17564" s="2" t="s">
        <v>124</v>
      </c>
      <c r="C17564" s="2" t="s">
        <v>47</v>
      </c>
      <c r="D17564" s="2" t="s">
        <v>10</v>
      </c>
      <c r="E17564" s="2" t="s">
        <v>83</v>
      </c>
      <c r="F17564" s="2" t="s">
        <v>977</v>
      </c>
      <c r="G17564" s="14" t="n">
        <v>14.5</v>
      </c>
      <c r="H17564" s="14" t="n">
        <v>21.76</v>
      </c>
      <c r="I17564" s="14" t="n">
        <v>14.5</v>
      </c>
      <c r="J17564" s="23" t="n">
        <f aca="false">IF(AND(E17564="Priority",ISNUMBER('Cost model'!N317)),'Cost model'!N317,'Cost model'!M317)</f>
        <v>15.5</v>
      </c>
      <c r="K17564" s="14" t="n">
        <f aca="false">J17564-H17564</f>
        <v>-6.26</v>
      </c>
      <c r="L17564" s="14" t="n">
        <f aca="false">G17564-H17564</f>
        <v>-7.26</v>
      </c>
    </row>
    <row r="17565" customFormat="false" ht="15" hidden="false" customHeight="false" outlineLevel="0" collapsed="false">
      <c r="A17565" s="2" t="s">
        <v>124</v>
      </c>
      <c r="B17565" s="2" t="s">
        <v>124</v>
      </c>
      <c r="C17565" s="2" t="s">
        <v>49</v>
      </c>
      <c r="D17565" s="2" t="s">
        <v>12</v>
      </c>
      <c r="E17565" s="2" t="s">
        <v>83</v>
      </c>
      <c r="F17565" s="2" t="s">
        <v>977</v>
      </c>
      <c r="G17565" s="14" t="n">
        <v>29.5</v>
      </c>
      <c r="H17565" s="14" t="n">
        <v>56.41</v>
      </c>
      <c r="I17565" s="14" t="n">
        <v>29.5</v>
      </c>
      <c r="J17565" s="23" t="n">
        <f aca="false">IF(AND(E17565="Priority",ISNUMBER('Cost model'!N322)),'Cost model'!N322,'Cost model'!M322)</f>
        <v>65</v>
      </c>
      <c r="K17565" s="14" t="n">
        <f aca="false">J17565-H17565</f>
        <v>8.59</v>
      </c>
      <c r="L17565" s="14" t="n">
        <f aca="false">G17565-H17565</f>
        <v>-26.91</v>
      </c>
    </row>
    <row r="17566" customFormat="false" ht="15" hidden="false" customHeight="false" outlineLevel="0" collapsed="false">
      <c r="A17566" s="2" t="s">
        <v>174</v>
      </c>
      <c r="B17566" s="2" t="s">
        <v>124</v>
      </c>
      <c r="C17566" s="2" t="s">
        <v>49</v>
      </c>
      <c r="D17566" s="2" t="s">
        <v>10</v>
      </c>
      <c r="E17566" s="2" t="s">
        <v>74</v>
      </c>
      <c r="F17566" s="2" t="s">
        <v>976</v>
      </c>
      <c r="G17566" s="14" t="n">
        <v>17.5</v>
      </c>
      <c r="H17566" s="14" t="n">
        <v>15.99</v>
      </c>
      <c r="I17566" s="14" t="n">
        <v>17.5</v>
      </c>
      <c r="J17566" s="23" t="n">
        <f aca="false">IF(AND(E17566="Priority",ISNUMBER('Cost model'!N109)),'Cost model'!N109,'Cost model'!M109)</f>
        <v>18.5</v>
      </c>
      <c r="K17566" s="14" t="n">
        <f aca="false">J17566-H17566</f>
        <v>2.51</v>
      </c>
      <c r="L17566" s="14" t="n">
        <f aca="false">G17566-H17566</f>
        <v>1.51</v>
      </c>
    </row>
    <row r="17567" customFormat="false" ht="15" hidden="false" customHeight="false" outlineLevel="0" collapsed="false">
      <c r="A17567" s="2" t="s">
        <v>142</v>
      </c>
      <c r="B17567" s="2" t="s">
        <v>142</v>
      </c>
      <c r="C17567" s="2" t="s">
        <v>48</v>
      </c>
      <c r="D17567" s="2" t="s">
        <v>10</v>
      </c>
      <c r="E17567" s="2" t="s">
        <v>74</v>
      </c>
      <c r="F17567" s="2" t="s">
        <v>977</v>
      </c>
      <c r="G17567" s="14" t="n">
        <v>12.5</v>
      </c>
      <c r="H17567" s="14" t="n">
        <v>14.39</v>
      </c>
      <c r="I17567" s="14" t="n">
        <v>12.5</v>
      </c>
      <c r="J17567" s="23" t="n">
        <f aca="false">IF(AND(E17567="Priority",ISNUMBER('Cost model'!N633)),'Cost model'!N633,'Cost model'!M633)</f>
        <v>11.5</v>
      </c>
      <c r="K17567" s="14" t="n">
        <f aca="false">J17567-H17567</f>
        <v>-2.89</v>
      </c>
      <c r="L17567" s="14" t="n">
        <f aca="false">G17567-H17567</f>
        <v>-1.89</v>
      </c>
    </row>
    <row r="17568" customFormat="false" ht="15" hidden="false" customHeight="false" outlineLevel="0" collapsed="false">
      <c r="A17568" s="2" t="s">
        <v>158</v>
      </c>
      <c r="B17568" s="2" t="s">
        <v>158</v>
      </c>
      <c r="C17568" s="2" t="s">
        <v>49</v>
      </c>
      <c r="D17568" s="2" t="s">
        <v>12</v>
      </c>
      <c r="E17568" s="2" t="s">
        <v>74</v>
      </c>
      <c r="F17568" s="2" t="s">
        <v>977</v>
      </c>
      <c r="G17568" s="14" t="n">
        <v>19.5</v>
      </c>
      <c r="H17568" s="14" t="n">
        <v>33.51</v>
      </c>
      <c r="I17568" s="14" t="n">
        <v>19.5</v>
      </c>
      <c r="J17568" s="23" t="n">
        <f aca="false">IF(AND(E17568="Priority",ISNUMBER('Cost model'!N427)),'Cost model'!N427,'Cost model'!M427)</f>
        <v>28.5</v>
      </c>
      <c r="K17568" s="14" t="n">
        <f aca="false">J17568-H17568</f>
        <v>-5.01</v>
      </c>
      <c r="L17568" s="14" t="n">
        <f aca="false">G17568-H17568</f>
        <v>-14.01</v>
      </c>
    </row>
    <row r="17569" customFormat="false" ht="15" hidden="false" customHeight="false" outlineLevel="0" collapsed="false">
      <c r="A17569" s="2" t="s">
        <v>124</v>
      </c>
      <c r="B17569" s="2" t="s">
        <v>124</v>
      </c>
      <c r="C17569" s="2" t="s">
        <v>48</v>
      </c>
      <c r="D17569" s="2" t="s">
        <v>10</v>
      </c>
      <c r="E17569" s="2" t="s">
        <v>74</v>
      </c>
      <c r="F17569" s="2" t="s">
        <v>977</v>
      </c>
      <c r="G17569" s="14" t="n">
        <v>12.5</v>
      </c>
      <c r="H17569" s="14" t="n">
        <v>8.11</v>
      </c>
      <c r="I17569" s="14" t="n">
        <v>12.5</v>
      </c>
      <c r="J17569" s="23" t="n">
        <f aca="false">IF(AND(E17569="Priority",ISNUMBER('Cost model'!N318)),'Cost model'!N318,'Cost model'!M318)</f>
        <v>14.5</v>
      </c>
      <c r="K17569" s="14" t="n">
        <f aca="false">J17569-H17569</f>
        <v>6.39</v>
      </c>
      <c r="L17569" s="14" t="n">
        <f aca="false">G17569-H17569</f>
        <v>4.39</v>
      </c>
    </row>
    <row r="17570" customFormat="false" ht="15" hidden="false" customHeight="false" outlineLevel="0" collapsed="false">
      <c r="A17570" s="2" t="s">
        <v>174</v>
      </c>
      <c r="B17570" s="2" t="s">
        <v>174</v>
      </c>
      <c r="C17570" s="2" t="s">
        <v>49</v>
      </c>
      <c r="D17570" s="2" t="s">
        <v>12</v>
      </c>
      <c r="E17570" s="2" t="s">
        <v>74</v>
      </c>
      <c r="F17570" s="2" t="s">
        <v>977</v>
      </c>
      <c r="G17570" s="14" t="n">
        <v>19.5</v>
      </c>
      <c r="H17570" s="14" t="n">
        <v>54.6</v>
      </c>
      <c r="I17570" s="14" t="n">
        <v>19.5</v>
      </c>
      <c r="J17570" s="23" t="n">
        <f aca="false">IF(AND(E17570="Priority",ISNUMBER('Cost model'!N172)),'Cost model'!N172,'Cost model'!M172)</f>
        <v>45</v>
      </c>
      <c r="K17570" s="14" t="n">
        <f aca="false">J17570-H17570</f>
        <v>-9.6</v>
      </c>
      <c r="L17570" s="14" t="n">
        <f aca="false">G17570-H17570</f>
        <v>-35.1</v>
      </c>
    </row>
    <row r="17571" customFormat="false" ht="15" hidden="false" customHeight="false" outlineLevel="0" collapsed="false">
      <c r="A17571" s="2" t="s">
        <v>124</v>
      </c>
      <c r="B17571" s="2" t="s">
        <v>124</v>
      </c>
      <c r="C17571" s="2" t="s">
        <v>48</v>
      </c>
      <c r="D17571" s="2" t="s">
        <v>14</v>
      </c>
      <c r="E17571" s="2" t="s">
        <v>74</v>
      </c>
      <c r="F17571" s="2" t="s">
        <v>977</v>
      </c>
      <c r="G17571" s="14" t="n">
        <v>45</v>
      </c>
      <c r="H17571" s="14" t="n">
        <v>107.43</v>
      </c>
      <c r="I17571" s="14" t="n">
        <v>45</v>
      </c>
      <c r="J17571" s="23" t="n">
        <f aca="false">IF(AND(E17571="Priority",ISNUMBER('Cost model'!N327)),'Cost model'!N327,'Cost model'!M327)</f>
        <v>130</v>
      </c>
      <c r="K17571" s="14" t="n">
        <f aca="false">J17571-H17571</f>
        <v>22.57</v>
      </c>
      <c r="L17571" s="14" t="n">
        <f aca="false">G17571-H17571</f>
        <v>-62.43</v>
      </c>
    </row>
    <row r="17572" customFormat="false" ht="15" hidden="false" customHeight="false" outlineLevel="0" collapsed="false">
      <c r="A17572" s="2" t="s">
        <v>174</v>
      </c>
      <c r="B17572" s="2" t="s">
        <v>174</v>
      </c>
      <c r="C17572" s="2" t="s">
        <v>47</v>
      </c>
      <c r="D17572" s="2" t="s">
        <v>12</v>
      </c>
      <c r="E17572" s="2" t="s">
        <v>74</v>
      </c>
      <c r="F17572" s="2" t="s">
        <v>977</v>
      </c>
      <c r="G17572" s="14" t="n">
        <v>9.5</v>
      </c>
      <c r="H17572" s="14" t="n">
        <v>28.48</v>
      </c>
      <c r="I17572" s="14" t="n">
        <v>9.5</v>
      </c>
      <c r="J17572" s="23" t="n">
        <f aca="false">IF(AND(E17572="Priority",ISNUMBER('Cost model'!N170)),'Cost model'!N170,'Cost model'!M170)</f>
        <v>25.5</v>
      </c>
      <c r="K17572" s="14" t="n">
        <f aca="false">J17572-H17572</f>
        <v>-2.98</v>
      </c>
      <c r="L17572" s="14" t="n">
        <f aca="false">G17572-H17572</f>
        <v>-18.98</v>
      </c>
    </row>
    <row r="17573" customFormat="false" ht="15" hidden="false" customHeight="false" outlineLevel="0" collapsed="false">
      <c r="A17573" s="2" t="s">
        <v>142</v>
      </c>
      <c r="B17573" s="2" t="s">
        <v>124</v>
      </c>
      <c r="C17573" s="2" t="s">
        <v>47</v>
      </c>
      <c r="D17573" s="2" t="s">
        <v>10</v>
      </c>
      <c r="E17573" s="2" t="s">
        <v>74</v>
      </c>
      <c r="F17573" s="2" t="s">
        <v>976</v>
      </c>
      <c r="G17573" s="14" t="n">
        <v>9.5</v>
      </c>
      <c r="H17573" s="14" t="n">
        <v>9.85</v>
      </c>
      <c r="I17573" s="14" t="n">
        <v>14.5</v>
      </c>
      <c r="J17573" s="23" t="n">
        <f aca="false">IF(AND(E17573="Priority",ISNUMBER('Cost model'!N662)),'Cost model'!N662,'Cost model'!M662)</f>
        <v>13.5</v>
      </c>
      <c r="K17573" s="14" t="n">
        <f aca="false">J17573-H17573</f>
        <v>3.65</v>
      </c>
      <c r="L17573" s="14" t="n">
        <f aca="false">G17573-H17573</f>
        <v>-0.35</v>
      </c>
    </row>
    <row r="17574" customFormat="false" ht="15" hidden="false" customHeight="false" outlineLevel="0" collapsed="false">
      <c r="A17574" s="2" t="s">
        <v>221</v>
      </c>
      <c r="B17574" s="2" t="s">
        <v>142</v>
      </c>
      <c r="C17574" s="2" t="s">
        <v>49</v>
      </c>
      <c r="D17574" s="2" t="s">
        <v>10</v>
      </c>
      <c r="E17574" s="2" t="s">
        <v>74</v>
      </c>
      <c r="F17574" s="2" t="s">
        <v>976</v>
      </c>
      <c r="G17574" s="14" t="n">
        <v>17.5</v>
      </c>
      <c r="H17574" s="14" t="n">
        <v>24.63</v>
      </c>
      <c r="I17574" s="14" t="n">
        <v>19.5</v>
      </c>
      <c r="J17574" s="23" t="n">
        <f aca="false">IF(AND(E17574="Priority",ISNUMBER('Cost model'!N769)),'Cost model'!N769,'Cost model'!M769)</f>
        <v>24.5</v>
      </c>
      <c r="K17574" s="14" t="n">
        <f aca="false">J17574-H17574</f>
        <v>-0.129999999999999</v>
      </c>
      <c r="L17574" s="14" t="n">
        <f aca="false">G17574-H17574</f>
        <v>-7.13</v>
      </c>
    </row>
    <row r="17575" customFormat="false" ht="15" hidden="false" customHeight="false" outlineLevel="0" collapsed="false">
      <c r="A17575" s="2" t="s">
        <v>221</v>
      </c>
      <c r="B17575" s="2" t="s">
        <v>221</v>
      </c>
      <c r="C17575" s="2" t="s">
        <v>47</v>
      </c>
      <c r="D17575" s="2" t="s">
        <v>13</v>
      </c>
      <c r="E17575" s="2" t="s">
        <v>74</v>
      </c>
      <c r="F17575" s="2" t="s">
        <v>977</v>
      </c>
      <c r="G17575" s="14" t="n">
        <v>19.5</v>
      </c>
      <c r="H17575" s="14" t="n">
        <v>28.85</v>
      </c>
      <c r="I17575" s="14" t="n">
        <v>19.5</v>
      </c>
      <c r="J17575" s="23" t="n">
        <f aca="false">IF(AND(E17575="Priority",ISNUMBER('Cost model'!N743)),'Cost model'!N743,'Cost model'!M743)</f>
        <v>45</v>
      </c>
      <c r="K17575" s="14" t="n">
        <f aca="false">J17575-H17575</f>
        <v>16.15</v>
      </c>
      <c r="L17575" s="14" t="n">
        <f aca="false">G17575-H17575</f>
        <v>-9.35</v>
      </c>
    </row>
    <row r="17576" customFormat="false" ht="15" hidden="false" customHeight="false" outlineLevel="0" collapsed="false">
      <c r="A17576" s="2" t="s">
        <v>142</v>
      </c>
      <c r="B17576" s="2" t="s">
        <v>142</v>
      </c>
      <c r="C17576" s="2" t="s">
        <v>47</v>
      </c>
      <c r="D17576" s="2" t="s">
        <v>12</v>
      </c>
      <c r="E17576" s="2" t="s">
        <v>74</v>
      </c>
      <c r="F17576" s="2" t="s">
        <v>977</v>
      </c>
      <c r="G17576" s="14" t="n">
        <v>9.5</v>
      </c>
      <c r="H17576" s="14" t="n">
        <v>27.91</v>
      </c>
      <c r="I17576" s="14" t="n">
        <v>9.5</v>
      </c>
      <c r="J17576" s="23" t="n">
        <f aca="false">IF(AND(E17576="Priority",ISNUMBER('Cost model'!N635)),'Cost model'!N635,'Cost model'!M635)</f>
        <v>30.5</v>
      </c>
      <c r="K17576" s="14" t="n">
        <f aca="false">J17576-H17576</f>
        <v>2.59</v>
      </c>
      <c r="L17576" s="14" t="n">
        <f aca="false">G17576-H17576</f>
        <v>-18.41</v>
      </c>
    </row>
    <row r="17577" customFormat="false" ht="15" hidden="false" customHeight="false" outlineLevel="0" collapsed="false">
      <c r="A17577" s="2" t="s">
        <v>158</v>
      </c>
      <c r="B17577" s="2" t="s">
        <v>158</v>
      </c>
      <c r="C17577" s="2" t="s">
        <v>47</v>
      </c>
      <c r="D17577" s="2" t="s">
        <v>10</v>
      </c>
      <c r="E17577" s="2" t="s">
        <v>74</v>
      </c>
      <c r="F17577" s="2" t="s">
        <v>977</v>
      </c>
      <c r="G17577" s="14" t="n">
        <v>9.5</v>
      </c>
      <c r="H17577" s="14" t="n">
        <v>6.27</v>
      </c>
      <c r="I17577" s="14" t="n">
        <v>9.5</v>
      </c>
      <c r="J17577" s="23" t="n">
        <f aca="false">IF(AND(E17577="Priority",ISNUMBER('Cost model'!N422)),'Cost model'!N422,'Cost model'!M422)</f>
        <v>8.5</v>
      </c>
      <c r="K17577" s="14" t="n">
        <f aca="false">J17577-H17577</f>
        <v>2.23</v>
      </c>
      <c r="L17577" s="14" t="n">
        <f aca="false">G17577-H17577</f>
        <v>3.23</v>
      </c>
    </row>
    <row r="17578" customFormat="false" ht="15" hidden="false" customHeight="false" outlineLevel="0" collapsed="false">
      <c r="A17578" s="2" t="s">
        <v>221</v>
      </c>
      <c r="B17578" s="2" t="s">
        <v>221</v>
      </c>
      <c r="C17578" s="2" t="s">
        <v>49</v>
      </c>
      <c r="D17578" s="2" t="s">
        <v>10</v>
      </c>
      <c r="E17578" s="2" t="s">
        <v>74</v>
      </c>
      <c r="F17578" s="2" t="s">
        <v>977</v>
      </c>
      <c r="G17578" s="14" t="n">
        <v>17.5</v>
      </c>
      <c r="H17578" s="14" t="n">
        <v>11.58</v>
      </c>
      <c r="I17578" s="14" t="n">
        <v>17.5</v>
      </c>
      <c r="J17578" s="23" t="n">
        <f aca="false">IF(AND(E17578="Priority",ISNUMBER('Cost model'!N739)),'Cost model'!N739,'Cost model'!M739)</f>
        <v>17.5</v>
      </c>
      <c r="K17578" s="14" t="n">
        <f aca="false">J17578-H17578</f>
        <v>5.92</v>
      </c>
      <c r="L17578" s="14" t="n">
        <f aca="false">G17578-H17578</f>
        <v>5.92</v>
      </c>
    </row>
    <row r="17579" customFormat="false" ht="15" hidden="false" customHeight="false" outlineLevel="0" collapsed="false">
      <c r="A17579" s="2" t="s">
        <v>174</v>
      </c>
      <c r="B17579" s="2" t="s">
        <v>174</v>
      </c>
      <c r="C17579" s="2" t="s">
        <v>47</v>
      </c>
      <c r="D17579" s="2" t="s">
        <v>12</v>
      </c>
      <c r="E17579" s="2" t="s">
        <v>74</v>
      </c>
      <c r="F17579" s="2" t="s">
        <v>977</v>
      </c>
      <c r="G17579" s="14" t="n">
        <v>9.5</v>
      </c>
      <c r="H17579" s="14" t="n">
        <v>7.72</v>
      </c>
      <c r="I17579" s="14" t="n">
        <v>9.5</v>
      </c>
      <c r="J17579" s="23" t="n">
        <f aca="false">IF(AND(E17579="Priority",ISNUMBER('Cost model'!N170)),'Cost model'!N170,'Cost model'!M170)</f>
        <v>25.5</v>
      </c>
      <c r="K17579" s="14" t="n">
        <f aca="false">J17579-H17579</f>
        <v>17.78</v>
      </c>
      <c r="L17579" s="14" t="n">
        <f aca="false">G17579-H17579</f>
        <v>1.78</v>
      </c>
    </row>
    <row r="17580" customFormat="false" ht="15" hidden="false" customHeight="false" outlineLevel="0" collapsed="false">
      <c r="A17580" s="2" t="s">
        <v>142</v>
      </c>
      <c r="B17580" s="2" t="s">
        <v>174</v>
      </c>
      <c r="C17580" s="2" t="s">
        <v>47</v>
      </c>
      <c r="D17580" s="2" t="s">
        <v>10</v>
      </c>
      <c r="E17580" s="2" t="s">
        <v>74</v>
      </c>
      <c r="F17580" s="2" t="s">
        <v>976</v>
      </c>
      <c r="G17580" s="14" t="n">
        <v>14.5</v>
      </c>
      <c r="H17580" s="14" t="n">
        <v>8.09</v>
      </c>
      <c r="I17580" s="14" t="n">
        <v>14.5</v>
      </c>
      <c r="J17580" s="23" t="n">
        <f aca="false">IF(AND(E17580="Priority",ISNUMBER('Cost model'!N692)),'Cost model'!N692,'Cost model'!M692)</f>
        <v>9.5</v>
      </c>
      <c r="K17580" s="14" t="n">
        <f aca="false">J17580-H17580</f>
        <v>1.41</v>
      </c>
      <c r="L17580" s="14" t="n">
        <f aca="false">G17580-H17580</f>
        <v>6.41</v>
      </c>
    </row>
    <row r="17581" customFormat="false" ht="15" hidden="false" customHeight="false" outlineLevel="0" collapsed="false">
      <c r="A17581" s="2" t="s">
        <v>205</v>
      </c>
      <c r="B17581" s="2" t="s">
        <v>205</v>
      </c>
      <c r="C17581" s="2" t="s">
        <v>47</v>
      </c>
      <c r="D17581" s="2" t="s">
        <v>10</v>
      </c>
      <c r="E17581" s="2" t="s">
        <v>83</v>
      </c>
      <c r="F17581" s="2" t="s">
        <v>977</v>
      </c>
      <c r="G17581" s="14" t="n">
        <v>14.5</v>
      </c>
      <c r="H17581" s="14" t="n">
        <v>9.12</v>
      </c>
      <c r="I17581" s="14" t="n">
        <v>14.5</v>
      </c>
      <c r="J17581" s="23" t="n">
        <f aca="false">IF(AND(E17581="Priority",ISNUMBER('Cost model'!N527)),'Cost model'!N527,'Cost model'!M527)</f>
        <v>14.5</v>
      </c>
      <c r="K17581" s="14" t="n">
        <f aca="false">J17581-H17581</f>
        <v>5.38</v>
      </c>
      <c r="L17581" s="14" t="n">
        <f aca="false">G17581-H17581</f>
        <v>5.38</v>
      </c>
    </row>
    <row r="17582" customFormat="false" ht="15" hidden="false" customHeight="false" outlineLevel="0" collapsed="false">
      <c r="A17582" s="2" t="s">
        <v>124</v>
      </c>
      <c r="B17582" s="2" t="s">
        <v>124</v>
      </c>
      <c r="C17582" s="2" t="s">
        <v>47</v>
      </c>
      <c r="D17582" s="2" t="s">
        <v>12</v>
      </c>
      <c r="E17582" s="2" t="s">
        <v>74</v>
      </c>
      <c r="F17582" s="2" t="s">
        <v>977</v>
      </c>
      <c r="G17582" s="14" t="n">
        <v>9.5</v>
      </c>
      <c r="H17582" s="14" t="n">
        <v>43.77</v>
      </c>
      <c r="I17582" s="14" t="n">
        <v>9.5</v>
      </c>
      <c r="J17582" s="23" t="n">
        <f aca="false">IF(AND(E17582="Priority",ISNUMBER('Cost model'!N320)),'Cost model'!N320,'Cost model'!M320)</f>
        <v>24.5</v>
      </c>
      <c r="K17582" s="14" t="n">
        <f aca="false">J17582-H17582</f>
        <v>-19.27</v>
      </c>
      <c r="L17582" s="14" t="n">
        <f aca="false">G17582-H17582</f>
        <v>-34.27</v>
      </c>
    </row>
    <row r="17583" customFormat="false" ht="15" hidden="false" customHeight="false" outlineLevel="0" collapsed="false">
      <c r="A17583" s="2" t="s">
        <v>124</v>
      </c>
      <c r="B17583" s="2" t="s">
        <v>124</v>
      </c>
      <c r="C17583" s="2" t="s">
        <v>48</v>
      </c>
      <c r="D17583" s="2" t="s">
        <v>12</v>
      </c>
      <c r="E17583" s="2" t="s">
        <v>74</v>
      </c>
      <c r="F17583" s="2" t="s">
        <v>977</v>
      </c>
      <c r="G17583" s="14" t="n">
        <v>12.5</v>
      </c>
      <c r="H17583" s="14" t="n">
        <v>12.23</v>
      </c>
      <c r="I17583" s="14" t="n">
        <v>12.5</v>
      </c>
      <c r="J17583" s="23" t="n">
        <f aca="false">IF(AND(E17583="Priority",ISNUMBER('Cost model'!N321)),'Cost model'!N321,'Cost model'!M321)</f>
        <v>40</v>
      </c>
      <c r="K17583" s="14" t="n">
        <f aca="false">J17583-H17583</f>
        <v>27.77</v>
      </c>
      <c r="L17583" s="14" t="n">
        <f aca="false">G17583-H17583</f>
        <v>0.27</v>
      </c>
    </row>
    <row r="17584" customFormat="false" ht="15" hidden="false" customHeight="false" outlineLevel="0" collapsed="false">
      <c r="A17584" s="2" t="s">
        <v>124</v>
      </c>
      <c r="B17584" s="2" t="s">
        <v>158</v>
      </c>
      <c r="C17584" s="2" t="s">
        <v>49</v>
      </c>
      <c r="D17584" s="2" t="s">
        <v>12</v>
      </c>
      <c r="E17584" s="2" t="s">
        <v>74</v>
      </c>
      <c r="F17584" s="2" t="s">
        <v>976</v>
      </c>
      <c r="G17584" s="14" t="n">
        <v>19.5</v>
      </c>
      <c r="H17584" s="14" t="n">
        <v>80.26</v>
      </c>
      <c r="I17584" s="14" t="n">
        <v>19.5</v>
      </c>
      <c r="J17584" s="23" t="n">
        <f aca="false">IF(AND(E17584="Priority",ISNUMBER('Cost model'!N352)),'Cost model'!N352,'Cost model'!M352)</f>
        <v>60</v>
      </c>
      <c r="K17584" s="14" t="n">
        <f aca="false">J17584-H17584</f>
        <v>-20.26</v>
      </c>
      <c r="L17584" s="14" t="n">
        <f aca="false">G17584-H17584</f>
        <v>-60.76</v>
      </c>
    </row>
    <row r="17585" customFormat="false" ht="15" hidden="false" customHeight="false" outlineLevel="0" collapsed="false">
      <c r="A17585" s="2" t="s">
        <v>174</v>
      </c>
      <c r="B17585" s="2" t="s">
        <v>142</v>
      </c>
      <c r="C17585" s="2" t="s">
        <v>49</v>
      </c>
      <c r="D17585" s="2" t="s">
        <v>10</v>
      </c>
      <c r="E17585" s="2" t="s">
        <v>74</v>
      </c>
      <c r="F17585" s="2" t="s">
        <v>976</v>
      </c>
      <c r="G17585" s="14" t="n">
        <v>19.5</v>
      </c>
      <c r="H17585" s="14" t="n">
        <v>55.52</v>
      </c>
      <c r="I17585" s="14" t="n">
        <v>17.5</v>
      </c>
      <c r="J17585" s="23" t="n">
        <f aca="false">IF(AND(E17585="Priority",ISNUMBER('Cost model'!N124)),'Cost model'!N124,'Cost model'!M124)</f>
        <v>21.5</v>
      </c>
      <c r="K17585" s="14" t="n">
        <f aca="false">J17585-H17585</f>
        <v>-34.02</v>
      </c>
      <c r="L17585" s="14" t="n">
        <f aca="false">G17585-H17585</f>
        <v>-36.02</v>
      </c>
    </row>
    <row r="17586" customFormat="false" ht="15" hidden="false" customHeight="false" outlineLevel="0" collapsed="false">
      <c r="A17586" s="2" t="s">
        <v>205</v>
      </c>
      <c r="B17586" s="2" t="s">
        <v>124</v>
      </c>
      <c r="C17586" s="2" t="s">
        <v>48</v>
      </c>
      <c r="D17586" s="2" t="s">
        <v>10</v>
      </c>
      <c r="E17586" s="2" t="s">
        <v>74</v>
      </c>
      <c r="F17586" s="2" t="s">
        <v>976</v>
      </c>
      <c r="G17586" s="14" t="n">
        <v>14.5</v>
      </c>
      <c r="H17586" s="14" t="n">
        <v>19.05</v>
      </c>
      <c r="I17586" s="14" t="n">
        <v>19.5</v>
      </c>
      <c r="J17586" s="23" t="n">
        <f aca="false">IF(AND(E17586="Priority",ISNUMBER('Cost model'!N573)),'Cost model'!N573,'Cost model'!M573)</f>
        <v>18.5</v>
      </c>
      <c r="K17586" s="14" t="n">
        <f aca="false">J17586-H17586</f>
        <v>-0.550000000000001</v>
      </c>
      <c r="L17586" s="14" t="n">
        <f aca="false">G17586-H17586</f>
        <v>-4.55</v>
      </c>
    </row>
    <row r="17587" customFormat="false" ht="15" hidden="false" customHeight="false" outlineLevel="0" collapsed="false">
      <c r="A17587" s="2" t="s">
        <v>124</v>
      </c>
      <c r="B17587" s="2" t="s">
        <v>124</v>
      </c>
      <c r="C17587" s="2" t="s">
        <v>48</v>
      </c>
      <c r="D17587" s="2" t="s">
        <v>10</v>
      </c>
      <c r="E17587" s="2" t="s">
        <v>74</v>
      </c>
      <c r="F17587" s="2" t="s">
        <v>977</v>
      </c>
      <c r="G17587" s="14" t="n">
        <v>12.5</v>
      </c>
      <c r="H17587" s="14" t="n">
        <v>10.16</v>
      </c>
      <c r="I17587" s="14" t="n">
        <v>12.5</v>
      </c>
      <c r="J17587" s="23" t="n">
        <f aca="false">IF(AND(E17587="Priority",ISNUMBER('Cost model'!N318)),'Cost model'!N318,'Cost model'!M318)</f>
        <v>14.5</v>
      </c>
      <c r="K17587" s="14" t="n">
        <f aca="false">J17587-H17587</f>
        <v>4.34</v>
      </c>
      <c r="L17587" s="14" t="n">
        <f aca="false">G17587-H17587</f>
        <v>2.34</v>
      </c>
    </row>
    <row r="17588" customFormat="false" ht="15" hidden="false" customHeight="false" outlineLevel="0" collapsed="false">
      <c r="A17588" s="2" t="s">
        <v>174</v>
      </c>
      <c r="B17588" s="2" t="s">
        <v>174</v>
      </c>
      <c r="C17588" s="2" t="s">
        <v>48</v>
      </c>
      <c r="D17588" s="2" t="s">
        <v>14</v>
      </c>
      <c r="E17588" s="2" t="s">
        <v>74</v>
      </c>
      <c r="F17588" s="2" t="s">
        <v>977</v>
      </c>
      <c r="G17588" s="14" t="n">
        <v>45</v>
      </c>
      <c r="H17588" s="14" t="n">
        <v>142.94</v>
      </c>
      <c r="I17588" s="14" t="n">
        <v>45</v>
      </c>
      <c r="J17588" s="23" t="n">
        <f aca="false">IF(AND(E17588="Priority",ISNUMBER('Cost model'!N177)),'Cost model'!N177,'Cost model'!M177)</f>
        <v>110</v>
      </c>
      <c r="K17588" s="14" t="n">
        <f aca="false">J17588-H17588</f>
        <v>-32.94</v>
      </c>
      <c r="L17588" s="14" t="n">
        <f aca="false">G17588-H17588</f>
        <v>-97.94</v>
      </c>
    </row>
    <row r="17589" customFormat="false" ht="15" hidden="false" customHeight="false" outlineLevel="0" collapsed="false">
      <c r="A17589" s="2" t="s">
        <v>124</v>
      </c>
      <c r="B17589" s="2" t="s">
        <v>124</v>
      </c>
      <c r="C17589" s="2" t="s">
        <v>49</v>
      </c>
      <c r="D17589" s="2" t="s">
        <v>13</v>
      </c>
      <c r="E17589" s="2" t="s">
        <v>74</v>
      </c>
      <c r="F17589" s="2" t="s">
        <v>977</v>
      </c>
      <c r="G17589" s="14" t="n">
        <v>50</v>
      </c>
      <c r="H17589" s="14" t="n">
        <v>75.41</v>
      </c>
      <c r="I17589" s="14" t="n">
        <v>50</v>
      </c>
      <c r="J17589" s="23" t="n">
        <f aca="false">IF(AND(E17589="Priority",ISNUMBER('Cost model'!N325)),'Cost model'!N325,'Cost model'!M325)</f>
        <v>110</v>
      </c>
      <c r="K17589" s="14" t="n">
        <f aca="false">J17589-H17589</f>
        <v>34.59</v>
      </c>
      <c r="L17589" s="14" t="n">
        <f aca="false">G17589-H17589</f>
        <v>-25.41</v>
      </c>
    </row>
    <row r="17590" customFormat="false" ht="15" hidden="false" customHeight="false" outlineLevel="0" collapsed="false">
      <c r="A17590" s="2" t="s">
        <v>174</v>
      </c>
      <c r="B17590" s="2" t="s">
        <v>174</v>
      </c>
      <c r="C17590" s="2" t="s">
        <v>49</v>
      </c>
      <c r="D17590" s="2" t="s">
        <v>12</v>
      </c>
      <c r="E17590" s="2" t="s">
        <v>74</v>
      </c>
      <c r="F17590" s="2" t="s">
        <v>977</v>
      </c>
      <c r="G17590" s="14" t="n">
        <v>19.5</v>
      </c>
      <c r="H17590" s="14" t="n">
        <v>62.24</v>
      </c>
      <c r="I17590" s="14" t="n">
        <v>19.5</v>
      </c>
      <c r="J17590" s="23" t="n">
        <f aca="false">IF(AND(E17590="Priority",ISNUMBER('Cost model'!N172)),'Cost model'!N172,'Cost model'!M172)</f>
        <v>45</v>
      </c>
      <c r="K17590" s="14" t="n">
        <f aca="false">J17590-H17590</f>
        <v>-17.24</v>
      </c>
      <c r="L17590" s="14" t="n">
        <f aca="false">G17590-H17590</f>
        <v>-42.74</v>
      </c>
    </row>
    <row r="17591" customFormat="false" ht="15" hidden="false" customHeight="false" outlineLevel="0" collapsed="false">
      <c r="A17591" s="2" t="s">
        <v>158</v>
      </c>
      <c r="B17591" s="2" t="s">
        <v>124</v>
      </c>
      <c r="C17591" s="2" t="s">
        <v>49</v>
      </c>
      <c r="D17591" s="2" t="s">
        <v>10</v>
      </c>
      <c r="E17591" s="2" t="s">
        <v>74</v>
      </c>
      <c r="F17591" s="2" t="s">
        <v>976</v>
      </c>
      <c r="G17591" s="14" t="n">
        <v>17.5</v>
      </c>
      <c r="H17591" s="14" t="n">
        <v>50.2</v>
      </c>
      <c r="I17591" s="14" t="n">
        <v>17.5</v>
      </c>
      <c r="J17591" s="23" t="n">
        <f aca="false">IF(AND(E17591="Priority",ISNUMBER('Cost model'!N454)),'Cost model'!N454,'Cost model'!M454)</f>
        <v>19.5</v>
      </c>
      <c r="K17591" s="14" t="n">
        <f aca="false">J17591-H17591</f>
        <v>-30.7</v>
      </c>
      <c r="L17591" s="14" t="n">
        <f aca="false">G17591-H17591</f>
        <v>-32.7</v>
      </c>
    </row>
    <row r="17592" customFormat="false" ht="15" hidden="false" customHeight="false" outlineLevel="0" collapsed="false">
      <c r="A17592" s="2" t="s">
        <v>142</v>
      </c>
      <c r="B17592" s="2" t="s">
        <v>142</v>
      </c>
      <c r="C17592" s="2" t="s">
        <v>47</v>
      </c>
      <c r="D17592" s="2" t="s">
        <v>12</v>
      </c>
      <c r="E17592" s="2" t="s">
        <v>83</v>
      </c>
      <c r="F17592" s="2" t="s">
        <v>977</v>
      </c>
      <c r="G17592" s="14" t="n">
        <v>19.5</v>
      </c>
      <c r="H17592" s="14" t="n">
        <v>154.47</v>
      </c>
      <c r="I17592" s="14" t="n">
        <v>19.5</v>
      </c>
      <c r="J17592" s="23" t="n">
        <f aca="false">IF(AND(E17592="Priority",ISNUMBER('Cost model'!N635)),'Cost model'!N635,'Cost model'!M635)</f>
        <v>40</v>
      </c>
      <c r="K17592" s="14" t="n">
        <f aca="false">J17592-H17592</f>
        <v>-114.47</v>
      </c>
      <c r="L17592" s="14" t="n">
        <f aca="false">G17592-H17592</f>
        <v>-134.97</v>
      </c>
    </row>
    <row r="17593" customFormat="false" ht="15" hidden="false" customHeight="false" outlineLevel="0" collapsed="false">
      <c r="A17593" s="2" t="s">
        <v>124</v>
      </c>
      <c r="B17593" s="2" t="s">
        <v>124</v>
      </c>
      <c r="C17593" s="2" t="s">
        <v>49</v>
      </c>
      <c r="D17593" s="2" t="s">
        <v>10</v>
      </c>
      <c r="E17593" s="2" t="s">
        <v>83</v>
      </c>
      <c r="F17593" s="2" t="s">
        <v>977</v>
      </c>
      <c r="G17593" s="14" t="n">
        <v>24.5</v>
      </c>
      <c r="H17593" s="14" t="n">
        <v>21.76</v>
      </c>
      <c r="I17593" s="14" t="n">
        <v>24.5</v>
      </c>
      <c r="J17593" s="23" t="n">
        <f aca="false">IF(AND(E17593="Priority",ISNUMBER('Cost model'!N319)),'Cost model'!N319,'Cost model'!M319)</f>
        <v>22.5</v>
      </c>
      <c r="K17593" s="14" t="n">
        <f aca="false">J17593-H17593</f>
        <v>0.739999999999998</v>
      </c>
      <c r="L17593" s="14" t="n">
        <f aca="false">G17593-H17593</f>
        <v>2.74</v>
      </c>
    </row>
    <row r="17594" customFormat="false" ht="15" hidden="false" customHeight="false" outlineLevel="0" collapsed="false">
      <c r="A17594" s="2" t="s">
        <v>174</v>
      </c>
      <c r="B17594" s="2" t="s">
        <v>174</v>
      </c>
      <c r="C17594" s="2" t="s">
        <v>47</v>
      </c>
      <c r="D17594" s="2" t="s">
        <v>10</v>
      </c>
      <c r="E17594" s="2" t="s">
        <v>74</v>
      </c>
      <c r="F17594" s="2" t="s">
        <v>977</v>
      </c>
      <c r="G17594" s="14" t="n">
        <v>9.5</v>
      </c>
      <c r="H17594" s="14" t="n">
        <v>6.91</v>
      </c>
      <c r="I17594" s="14" t="n">
        <v>9.5</v>
      </c>
      <c r="J17594" s="23" t="n">
        <f aca="false">IF(AND(E17594="Priority",ISNUMBER('Cost model'!N167)),'Cost model'!N167,'Cost model'!M167)</f>
        <v>8.5</v>
      </c>
      <c r="K17594" s="14" t="n">
        <f aca="false">J17594-H17594</f>
        <v>1.59</v>
      </c>
      <c r="L17594" s="14" t="n">
        <f aca="false">G17594-H17594</f>
        <v>2.59</v>
      </c>
    </row>
    <row r="17595" customFormat="false" ht="15" hidden="false" customHeight="false" outlineLevel="0" collapsed="false">
      <c r="A17595" s="2" t="s">
        <v>174</v>
      </c>
      <c r="B17595" s="2" t="s">
        <v>174</v>
      </c>
      <c r="C17595" s="2" t="s">
        <v>47</v>
      </c>
      <c r="D17595" s="2" t="s">
        <v>12</v>
      </c>
      <c r="E17595" s="2" t="s">
        <v>74</v>
      </c>
      <c r="F17595" s="2" t="s">
        <v>977</v>
      </c>
      <c r="G17595" s="14" t="n">
        <v>9.5</v>
      </c>
      <c r="H17595" s="14" t="n">
        <v>28.49</v>
      </c>
      <c r="I17595" s="14" t="n">
        <v>9.5</v>
      </c>
      <c r="J17595" s="23" t="n">
        <f aca="false">IF(AND(E17595="Priority",ISNUMBER('Cost model'!N170)),'Cost model'!N170,'Cost model'!M170)</f>
        <v>25.5</v>
      </c>
      <c r="K17595" s="14" t="n">
        <f aca="false">J17595-H17595</f>
        <v>-2.99</v>
      </c>
      <c r="L17595" s="14" t="n">
        <f aca="false">G17595-H17595</f>
        <v>-18.99</v>
      </c>
    </row>
    <row r="17596" customFormat="false" ht="15" hidden="false" customHeight="false" outlineLevel="0" collapsed="false">
      <c r="A17596" s="2" t="s">
        <v>342</v>
      </c>
      <c r="B17596" s="2" t="s">
        <v>158</v>
      </c>
      <c r="C17596" s="2" t="s">
        <v>47</v>
      </c>
      <c r="D17596" s="2" t="s">
        <v>12</v>
      </c>
      <c r="E17596" s="2" t="s">
        <v>74</v>
      </c>
      <c r="F17596" s="2" t="s">
        <v>976</v>
      </c>
      <c r="G17596" s="14" t="n">
        <v>24.5</v>
      </c>
      <c r="H17596" s="14" t="n">
        <v>66.4</v>
      </c>
      <c r="I17596" s="14" t="n">
        <v>24.5</v>
      </c>
      <c r="J17596" s="23" t="n">
        <f aca="false">IF(AND(E17596="Priority",ISNUMBER('Cost model'!N215)),'Cost model'!N215,'Cost model'!M215)</f>
        <v>60</v>
      </c>
      <c r="K17596" s="14" t="n">
        <f aca="false">J17596-H17596</f>
        <v>-6.40000000000001</v>
      </c>
      <c r="L17596" s="14" t="n">
        <f aca="false">G17596-H17596</f>
        <v>-41.9</v>
      </c>
    </row>
    <row r="17597" customFormat="false" ht="15" hidden="false" customHeight="false" outlineLevel="0" collapsed="false">
      <c r="A17597" s="2" t="s">
        <v>174</v>
      </c>
      <c r="B17597" s="2" t="s">
        <v>174</v>
      </c>
      <c r="C17597" s="2" t="s">
        <v>48</v>
      </c>
      <c r="D17597" s="2" t="s">
        <v>10</v>
      </c>
      <c r="E17597" s="2" t="s">
        <v>74</v>
      </c>
      <c r="F17597" s="2" t="s">
        <v>977</v>
      </c>
      <c r="G17597" s="14" t="n">
        <v>12.5</v>
      </c>
      <c r="H17597" s="14" t="n">
        <v>12.54</v>
      </c>
      <c r="I17597" s="14" t="n">
        <v>12.5</v>
      </c>
      <c r="J17597" s="23" t="n">
        <f aca="false">IF(AND(E17597="Priority",ISNUMBER('Cost model'!N168)),'Cost model'!N168,'Cost model'!M168)</f>
        <v>13.5</v>
      </c>
      <c r="K17597" s="14" t="n">
        <f aca="false">J17597-H17597</f>
        <v>0.960000000000001</v>
      </c>
      <c r="L17597" s="14" t="n">
        <f aca="false">G17597-H17597</f>
        <v>-0.0399999999999992</v>
      </c>
    </row>
    <row r="17598" customFormat="false" ht="15" hidden="false" customHeight="false" outlineLevel="0" collapsed="false">
      <c r="A17598" s="2" t="s">
        <v>142</v>
      </c>
      <c r="B17598" s="2" t="s">
        <v>142</v>
      </c>
      <c r="C17598" s="2" t="s">
        <v>47</v>
      </c>
      <c r="D17598" s="2" t="s">
        <v>10</v>
      </c>
      <c r="E17598" s="2" t="s">
        <v>74</v>
      </c>
      <c r="F17598" s="2" t="s">
        <v>977</v>
      </c>
      <c r="G17598" s="14" t="n">
        <v>9.5</v>
      </c>
      <c r="H17598" s="14" t="n">
        <v>26.17</v>
      </c>
      <c r="I17598" s="14" t="n">
        <v>9.5</v>
      </c>
      <c r="J17598" s="23" t="n">
        <f aca="false">IF(AND(E17598="Priority",ISNUMBER('Cost model'!N632)),'Cost model'!N632,'Cost model'!M632)</f>
        <v>9.5</v>
      </c>
      <c r="K17598" s="14" t="n">
        <f aca="false">J17598-H17598</f>
        <v>-16.67</v>
      </c>
      <c r="L17598" s="14" t="n">
        <f aca="false">G17598-H17598</f>
        <v>-16.67</v>
      </c>
    </row>
    <row r="17599" customFormat="false" ht="15" hidden="false" customHeight="false" outlineLevel="0" collapsed="false">
      <c r="A17599" s="2" t="s">
        <v>205</v>
      </c>
      <c r="B17599" s="2" t="s">
        <v>205</v>
      </c>
      <c r="C17599" s="2" t="s">
        <v>48</v>
      </c>
      <c r="D17599" s="2" t="s">
        <v>10</v>
      </c>
      <c r="E17599" s="2" t="s">
        <v>74</v>
      </c>
      <c r="F17599" s="2" t="s">
        <v>977</v>
      </c>
      <c r="G17599" s="14" t="n">
        <v>14.5</v>
      </c>
      <c r="H17599" s="14" t="n">
        <v>12.54</v>
      </c>
      <c r="I17599" s="14" t="n">
        <v>12.5</v>
      </c>
      <c r="J17599" s="23" t="n">
        <f aca="false">IF(AND(E17599="Priority",ISNUMBER('Cost model'!N528)),'Cost model'!N528,'Cost model'!M528)</f>
        <v>13.5</v>
      </c>
      <c r="K17599" s="14" t="n">
        <f aca="false">J17599-H17599</f>
        <v>0.960000000000001</v>
      </c>
      <c r="L17599" s="14" t="n">
        <f aca="false">G17599-H17599</f>
        <v>1.96</v>
      </c>
    </row>
    <row r="17600" customFormat="false" ht="15" hidden="false" customHeight="false" outlineLevel="0" collapsed="false">
      <c r="A17600" s="2" t="s">
        <v>124</v>
      </c>
      <c r="B17600" s="2" t="s">
        <v>124</v>
      </c>
      <c r="C17600" s="2" t="s">
        <v>48</v>
      </c>
      <c r="D17600" s="2" t="s">
        <v>12</v>
      </c>
      <c r="E17600" s="2" t="s">
        <v>83</v>
      </c>
      <c r="F17600" s="2" t="s">
        <v>977</v>
      </c>
      <c r="G17600" s="14" t="n">
        <v>19.5</v>
      </c>
      <c r="H17600" s="14" t="n">
        <v>59.17</v>
      </c>
      <c r="I17600" s="14" t="n">
        <v>19.5</v>
      </c>
      <c r="J17600" s="23" t="n">
        <f aca="false">IF(AND(E17600="Priority",ISNUMBER('Cost model'!N321)),'Cost model'!N321,'Cost model'!M321)</f>
        <v>55</v>
      </c>
      <c r="K17600" s="14" t="n">
        <f aca="false">J17600-H17600</f>
        <v>-4.17</v>
      </c>
      <c r="L17600" s="14" t="n">
        <f aca="false">G17600-H17600</f>
        <v>-39.67</v>
      </c>
    </row>
    <row r="17601" customFormat="false" ht="15" hidden="false" customHeight="false" outlineLevel="0" collapsed="false">
      <c r="A17601" s="2" t="s">
        <v>174</v>
      </c>
      <c r="B17601" s="2" t="s">
        <v>174</v>
      </c>
      <c r="C17601" s="2" t="s">
        <v>49</v>
      </c>
      <c r="D17601" s="2" t="s">
        <v>10</v>
      </c>
      <c r="E17601" s="2" t="s">
        <v>74</v>
      </c>
      <c r="F17601" s="2" t="s">
        <v>977</v>
      </c>
      <c r="G17601" s="14" t="n">
        <v>12.5</v>
      </c>
      <c r="H17601" s="14" t="n">
        <v>11.03</v>
      </c>
      <c r="I17601" s="14" t="n">
        <v>17.5</v>
      </c>
      <c r="J17601" s="23" t="n">
        <f aca="false">IF(AND(E17601="Priority",ISNUMBER('Cost model'!N169)),'Cost model'!N169,'Cost model'!M169)</f>
        <v>18.5</v>
      </c>
      <c r="K17601" s="14" t="n">
        <f aca="false">J17601-H17601</f>
        <v>7.47</v>
      </c>
      <c r="L17601" s="14" t="n">
        <f aca="false">G17601-H17601</f>
        <v>1.47</v>
      </c>
    </row>
    <row r="17602" customFormat="false" ht="15" hidden="false" customHeight="false" outlineLevel="0" collapsed="false">
      <c r="A17602" s="2" t="s">
        <v>142</v>
      </c>
      <c r="B17602" s="2" t="s">
        <v>142</v>
      </c>
      <c r="C17602" s="2" t="s">
        <v>49</v>
      </c>
      <c r="D17602" s="2" t="s">
        <v>12</v>
      </c>
      <c r="E17602" s="2" t="s">
        <v>74</v>
      </c>
      <c r="F17602" s="2" t="s">
        <v>977</v>
      </c>
      <c r="G17602" s="14" t="n">
        <v>19.5</v>
      </c>
      <c r="H17602" s="14" t="n">
        <v>44.18</v>
      </c>
      <c r="I17602" s="14" t="n">
        <v>19.5</v>
      </c>
      <c r="J17602" s="23" t="n">
        <f aca="false">IF(AND(E17602="Priority",ISNUMBER('Cost model'!N637)),'Cost model'!N637,'Cost model'!M637)</f>
        <v>45</v>
      </c>
      <c r="K17602" s="14" t="n">
        <f aca="false">J17602-H17602</f>
        <v>0.82</v>
      </c>
      <c r="L17602" s="14" t="n">
        <f aca="false">G17602-H17602</f>
        <v>-24.68</v>
      </c>
    </row>
    <row r="17603" customFormat="false" ht="15" hidden="false" customHeight="false" outlineLevel="0" collapsed="false">
      <c r="A17603" s="2" t="s">
        <v>124</v>
      </c>
      <c r="B17603" s="2" t="s">
        <v>123</v>
      </c>
      <c r="C17603" s="2" t="s">
        <v>48</v>
      </c>
      <c r="D17603" s="2" t="s">
        <v>10</v>
      </c>
      <c r="E17603" s="2" t="s">
        <v>74</v>
      </c>
      <c r="F17603" s="2" t="s">
        <v>976</v>
      </c>
      <c r="G17603" s="14" t="n">
        <v>12.5</v>
      </c>
      <c r="H17603" s="14" t="n">
        <v>21.76</v>
      </c>
      <c r="I17603" s="14" t="n">
        <v>19.5</v>
      </c>
      <c r="J17603" s="23" t="n">
        <f aca="false">IF(AND(E17603="Priority",ISNUMBER('Cost model'!N393)),'Cost model'!N393,'Cost model'!M393)</f>
        <v>18.5</v>
      </c>
      <c r="K17603" s="14" t="n">
        <f aca="false">J17603-H17603</f>
        <v>-3.26</v>
      </c>
      <c r="L17603" s="14" t="n">
        <f aca="false">G17603-H17603</f>
        <v>-9.26</v>
      </c>
    </row>
    <row r="17604" customFormat="false" ht="15" hidden="false" customHeight="false" outlineLevel="0" collapsed="false">
      <c r="A17604" s="2" t="s">
        <v>174</v>
      </c>
      <c r="B17604" s="2" t="s">
        <v>174</v>
      </c>
      <c r="C17604" s="2" t="s">
        <v>48</v>
      </c>
      <c r="D17604" s="2" t="s">
        <v>12</v>
      </c>
      <c r="E17604" s="2" t="s">
        <v>83</v>
      </c>
      <c r="F17604" s="2" t="s">
        <v>977</v>
      </c>
      <c r="G17604" s="14" t="n">
        <v>19.5</v>
      </c>
      <c r="H17604" s="14" t="n">
        <v>61.29</v>
      </c>
      <c r="I17604" s="14" t="n">
        <v>19.5</v>
      </c>
      <c r="J17604" s="23" t="n">
        <f aca="false">IF(AND(E17604="Priority",ISNUMBER('Cost model'!N171)),'Cost model'!N171,'Cost model'!M171)</f>
        <v>55</v>
      </c>
      <c r="K17604" s="14" t="n">
        <f aca="false">J17604-H17604</f>
        <v>-6.29</v>
      </c>
      <c r="L17604" s="14" t="n">
        <f aca="false">G17604-H17604</f>
        <v>-41.79</v>
      </c>
    </row>
    <row r="17605" customFormat="false" ht="15" hidden="false" customHeight="false" outlineLevel="0" collapsed="false">
      <c r="A17605" s="2" t="s">
        <v>142</v>
      </c>
      <c r="B17605" s="2" t="s">
        <v>221</v>
      </c>
      <c r="C17605" s="2" t="s">
        <v>49</v>
      </c>
      <c r="D17605" s="2" t="s">
        <v>10</v>
      </c>
      <c r="E17605" s="2" t="s">
        <v>74</v>
      </c>
      <c r="F17605" s="2" t="s">
        <v>976</v>
      </c>
      <c r="G17605" s="14" t="n">
        <v>17.5</v>
      </c>
      <c r="H17605" s="14" t="n">
        <v>19.05</v>
      </c>
      <c r="I17605" s="14" t="n">
        <v>19.5</v>
      </c>
      <c r="J17605" s="23" t="n">
        <f aca="false">IF(AND(E17605="Priority",ISNUMBER('Cost model'!N679)),'Cost model'!N679,'Cost model'!M679)</f>
        <v>19.5</v>
      </c>
      <c r="K17605" s="14" t="n">
        <f aca="false">J17605-H17605</f>
        <v>0.449999999999999</v>
      </c>
      <c r="L17605" s="14" t="n">
        <f aca="false">G17605-H17605</f>
        <v>-1.55</v>
      </c>
    </row>
    <row r="17606" customFormat="false" ht="15" hidden="false" customHeight="false" outlineLevel="0" collapsed="false">
      <c r="A17606" s="2" t="s">
        <v>124</v>
      </c>
      <c r="B17606" s="2" t="s">
        <v>124</v>
      </c>
      <c r="C17606" s="2" t="s">
        <v>48</v>
      </c>
      <c r="D17606" s="2" t="s">
        <v>14</v>
      </c>
      <c r="E17606" s="2" t="s">
        <v>74</v>
      </c>
      <c r="F17606" s="2" t="s">
        <v>977</v>
      </c>
      <c r="G17606" s="14" t="n">
        <v>45</v>
      </c>
      <c r="H17606" s="14" t="n">
        <v>132.26</v>
      </c>
      <c r="I17606" s="14" t="n">
        <v>45</v>
      </c>
      <c r="J17606" s="23" t="n">
        <f aca="false">IF(AND(E17606="Priority",ISNUMBER('Cost model'!N327)),'Cost model'!N327,'Cost model'!M327)</f>
        <v>130</v>
      </c>
      <c r="K17606" s="14" t="n">
        <f aca="false">J17606-H17606</f>
        <v>-2.25999999999999</v>
      </c>
      <c r="L17606" s="14" t="n">
        <f aca="false">G17606-H17606</f>
        <v>-87.26</v>
      </c>
    </row>
    <row r="17607" customFormat="false" ht="15" hidden="false" customHeight="false" outlineLevel="0" collapsed="false">
      <c r="A17607" s="2" t="s">
        <v>142</v>
      </c>
      <c r="B17607" s="2" t="s">
        <v>142</v>
      </c>
      <c r="C17607" s="2" t="s">
        <v>49</v>
      </c>
      <c r="D17607" s="2" t="s">
        <v>12</v>
      </c>
      <c r="E17607" s="2" t="s">
        <v>74</v>
      </c>
      <c r="F17607" s="2" t="s">
        <v>977</v>
      </c>
      <c r="G17607" s="14" t="n">
        <v>19.5</v>
      </c>
      <c r="H17607" s="14" t="n">
        <v>44.89</v>
      </c>
      <c r="I17607" s="14" t="n">
        <v>19.5</v>
      </c>
      <c r="J17607" s="23" t="n">
        <f aca="false">IF(AND(E17607="Priority",ISNUMBER('Cost model'!N637)),'Cost model'!N637,'Cost model'!M637)</f>
        <v>45</v>
      </c>
      <c r="K17607" s="14" t="n">
        <f aca="false">J17607-H17607</f>
        <v>0.109999999999999</v>
      </c>
      <c r="L17607" s="14" t="n">
        <f aca="false">G17607-H17607</f>
        <v>-25.39</v>
      </c>
    </row>
    <row r="17608" customFormat="false" ht="15" hidden="false" customHeight="false" outlineLevel="0" collapsed="false">
      <c r="A17608" s="2" t="s">
        <v>174</v>
      </c>
      <c r="B17608" s="2" t="s">
        <v>174</v>
      </c>
      <c r="C17608" s="2" t="s">
        <v>47</v>
      </c>
      <c r="D17608" s="2" t="s">
        <v>12</v>
      </c>
      <c r="E17608" s="2" t="s">
        <v>74</v>
      </c>
      <c r="F17608" s="2" t="s">
        <v>977</v>
      </c>
      <c r="G17608" s="14" t="n">
        <v>9.5</v>
      </c>
      <c r="H17608" s="14" t="n">
        <v>7.72</v>
      </c>
      <c r="I17608" s="14" t="n">
        <v>9.5</v>
      </c>
      <c r="J17608" s="23" t="n">
        <f aca="false">IF(AND(E17608="Priority",ISNUMBER('Cost model'!N170)),'Cost model'!N170,'Cost model'!M170)</f>
        <v>25.5</v>
      </c>
      <c r="K17608" s="14" t="n">
        <f aca="false">J17608-H17608</f>
        <v>17.78</v>
      </c>
      <c r="L17608" s="14" t="n">
        <f aca="false">G17608-H17608</f>
        <v>1.78</v>
      </c>
    </row>
    <row r="17609" customFormat="false" ht="15" hidden="false" customHeight="false" outlineLevel="0" collapsed="false">
      <c r="A17609" s="2" t="s">
        <v>124</v>
      </c>
      <c r="B17609" s="2" t="s">
        <v>124</v>
      </c>
      <c r="C17609" s="2" t="s">
        <v>48</v>
      </c>
      <c r="D17609" s="2" t="s">
        <v>12</v>
      </c>
      <c r="E17609" s="2" t="s">
        <v>74</v>
      </c>
      <c r="F17609" s="2" t="s">
        <v>977</v>
      </c>
      <c r="G17609" s="14" t="n">
        <v>12.5</v>
      </c>
      <c r="H17609" s="14" t="n">
        <v>43.77</v>
      </c>
      <c r="I17609" s="14" t="n">
        <v>12.5</v>
      </c>
      <c r="J17609" s="23" t="n">
        <f aca="false">IF(AND(E17609="Priority",ISNUMBER('Cost model'!N321)),'Cost model'!N321,'Cost model'!M321)</f>
        <v>40</v>
      </c>
      <c r="K17609" s="14" t="n">
        <f aca="false">J17609-H17609</f>
        <v>-3.77</v>
      </c>
      <c r="L17609" s="14" t="n">
        <f aca="false">G17609-H17609</f>
        <v>-31.27</v>
      </c>
    </row>
    <row r="17610" customFormat="false" ht="15" hidden="false" customHeight="false" outlineLevel="0" collapsed="false">
      <c r="A17610" s="2" t="s">
        <v>174</v>
      </c>
      <c r="B17610" s="2" t="s">
        <v>174</v>
      </c>
      <c r="C17610" s="2" t="s">
        <v>47</v>
      </c>
      <c r="D17610" s="2" t="s">
        <v>15</v>
      </c>
      <c r="E17610" s="2" t="s">
        <v>74</v>
      </c>
      <c r="F17610" s="2" t="s">
        <v>977</v>
      </c>
      <c r="G17610" s="14" t="n">
        <v>45</v>
      </c>
      <c r="H17610" s="14" t="n">
        <v>141.67</v>
      </c>
      <c r="I17610" s="14" t="n">
        <v>45</v>
      </c>
      <c r="J17610" s="23" t="n">
        <f aca="false">IF(AND(E17610="Priority",ISNUMBER('Cost model'!N179)),'Cost model'!N179,'Cost model'!M179)</f>
        <v>135</v>
      </c>
      <c r="K17610" s="14" t="n">
        <f aca="false">J17610-H17610</f>
        <v>-6.66999999999999</v>
      </c>
      <c r="L17610" s="14" t="n">
        <f aca="false">G17610-H17610</f>
        <v>-96.67</v>
      </c>
    </row>
    <row r="17611" customFormat="false" ht="15" hidden="false" customHeight="false" outlineLevel="0" collapsed="false">
      <c r="A17611" s="2" t="s">
        <v>174</v>
      </c>
      <c r="B17611" s="2" t="s">
        <v>142</v>
      </c>
      <c r="C17611" s="2" t="s">
        <v>47</v>
      </c>
      <c r="D17611" s="2" t="s">
        <v>10</v>
      </c>
      <c r="E17611" s="2" t="s">
        <v>74</v>
      </c>
      <c r="F17611" s="2" t="s">
        <v>976</v>
      </c>
      <c r="G17611" s="14" t="n">
        <v>9.5</v>
      </c>
      <c r="H17611" s="14" t="n">
        <v>6.24</v>
      </c>
      <c r="I17611" s="14" t="n">
        <v>9.5</v>
      </c>
      <c r="J17611" s="23" t="n">
        <f aca="false">IF(AND(E17611="Priority",ISNUMBER('Cost model'!N122)),'Cost model'!N122,'Cost model'!M122)</f>
        <v>13.5</v>
      </c>
      <c r="K17611" s="14" t="n">
        <f aca="false">J17611-H17611</f>
        <v>7.26</v>
      </c>
      <c r="L17611" s="14" t="n">
        <f aca="false">G17611-H17611</f>
        <v>3.26</v>
      </c>
    </row>
    <row r="17612" customFormat="false" ht="15" hidden="false" customHeight="false" outlineLevel="0" collapsed="false">
      <c r="A17612" s="2" t="s">
        <v>174</v>
      </c>
      <c r="B17612" s="2" t="s">
        <v>174</v>
      </c>
      <c r="C17612" s="2" t="s">
        <v>47</v>
      </c>
      <c r="D17612" s="2" t="s">
        <v>12</v>
      </c>
      <c r="E17612" s="2" t="s">
        <v>74</v>
      </c>
      <c r="F17612" s="2" t="s">
        <v>977</v>
      </c>
      <c r="G17612" s="14" t="n">
        <v>9.5</v>
      </c>
      <c r="H17612" s="14" t="n">
        <v>10.76</v>
      </c>
      <c r="I17612" s="14" t="n">
        <v>9.5</v>
      </c>
      <c r="J17612" s="23" t="n">
        <f aca="false">IF(AND(E17612="Priority",ISNUMBER('Cost model'!N170)),'Cost model'!N170,'Cost model'!M170)</f>
        <v>25.5</v>
      </c>
      <c r="K17612" s="14" t="n">
        <f aca="false">J17612-H17612</f>
        <v>14.74</v>
      </c>
      <c r="L17612" s="14" t="n">
        <f aca="false">G17612-H17612</f>
        <v>-1.26</v>
      </c>
    </row>
    <row r="17613" customFormat="false" ht="15" hidden="false" customHeight="false" outlineLevel="0" collapsed="false">
      <c r="A17613" s="2" t="s">
        <v>174</v>
      </c>
      <c r="B17613" s="2" t="s">
        <v>142</v>
      </c>
      <c r="C17613" s="2" t="s">
        <v>48</v>
      </c>
      <c r="D17613" s="2" t="s">
        <v>12</v>
      </c>
      <c r="E17613" s="2" t="s">
        <v>83</v>
      </c>
      <c r="F17613" s="2" t="s">
        <v>976</v>
      </c>
      <c r="G17613" s="14" t="n">
        <v>19.5</v>
      </c>
      <c r="H17613" s="14" t="n">
        <v>24.63</v>
      </c>
      <c r="I17613" s="14" t="n">
        <v>19.5</v>
      </c>
      <c r="J17613" s="23" t="n">
        <f aca="false">IF(AND(E17613="Priority",ISNUMBER('Cost model'!N126)),'Cost model'!N126,'Cost model'!M126)</f>
        <v>60</v>
      </c>
      <c r="K17613" s="14" t="n">
        <f aca="false">J17613-H17613</f>
        <v>35.37</v>
      </c>
      <c r="L17613" s="14" t="n">
        <f aca="false">G17613-H17613</f>
        <v>-5.13</v>
      </c>
    </row>
    <row r="17614" customFormat="false" ht="15" hidden="false" customHeight="false" outlineLevel="0" collapsed="false">
      <c r="A17614" s="2" t="s">
        <v>221</v>
      </c>
      <c r="B17614" s="2" t="s">
        <v>221</v>
      </c>
      <c r="C17614" s="2" t="s">
        <v>47</v>
      </c>
      <c r="D17614" s="2" t="s">
        <v>10</v>
      </c>
      <c r="E17614" s="2" t="s">
        <v>74</v>
      </c>
      <c r="F17614" s="2" t="s">
        <v>977</v>
      </c>
      <c r="G17614" s="14" t="n">
        <v>9.5</v>
      </c>
      <c r="H17614" s="14" t="n">
        <v>6.25</v>
      </c>
      <c r="I17614" s="14" t="n">
        <v>9.5</v>
      </c>
      <c r="J17614" s="23" t="n">
        <f aca="false">IF(AND(E17614="Priority",ISNUMBER('Cost model'!N737)),'Cost model'!N737,'Cost model'!M737)</f>
        <v>8.5</v>
      </c>
      <c r="K17614" s="14" t="n">
        <f aca="false">J17614-H17614</f>
        <v>2.25</v>
      </c>
      <c r="L17614" s="14" t="n">
        <f aca="false">G17614-H17614</f>
        <v>3.25</v>
      </c>
    </row>
    <row r="17615" customFormat="false" ht="15" hidden="false" customHeight="false" outlineLevel="0" collapsed="false">
      <c r="A17615" s="2" t="s">
        <v>174</v>
      </c>
      <c r="B17615" s="2" t="s">
        <v>174</v>
      </c>
      <c r="C17615" s="2" t="s">
        <v>47</v>
      </c>
      <c r="D17615" s="2" t="s">
        <v>10</v>
      </c>
      <c r="E17615" s="2" t="s">
        <v>74</v>
      </c>
      <c r="F17615" s="2" t="s">
        <v>977</v>
      </c>
      <c r="G17615" s="14" t="n">
        <v>9.5</v>
      </c>
      <c r="H17615" s="14" t="n">
        <v>6.24</v>
      </c>
      <c r="I17615" s="14" t="n">
        <v>9.5</v>
      </c>
      <c r="J17615" s="23" t="n">
        <f aca="false">IF(AND(E17615="Priority",ISNUMBER('Cost model'!N167)),'Cost model'!N167,'Cost model'!M167)</f>
        <v>8.5</v>
      </c>
      <c r="K17615" s="14" t="n">
        <f aca="false">J17615-H17615</f>
        <v>2.26</v>
      </c>
      <c r="L17615" s="14" t="n">
        <f aca="false">G17615-H17615</f>
        <v>3.26</v>
      </c>
    </row>
    <row r="17616" customFormat="false" ht="15" hidden="false" customHeight="false" outlineLevel="0" collapsed="false">
      <c r="A17616" s="2" t="s">
        <v>174</v>
      </c>
      <c r="B17616" s="2" t="s">
        <v>174</v>
      </c>
      <c r="C17616" s="2" t="s">
        <v>47</v>
      </c>
      <c r="D17616" s="2" t="s">
        <v>10</v>
      </c>
      <c r="E17616" s="2" t="s">
        <v>74</v>
      </c>
      <c r="F17616" s="2" t="s">
        <v>977</v>
      </c>
      <c r="G17616" s="14" t="n">
        <v>9.5</v>
      </c>
      <c r="H17616" s="14" t="n">
        <v>6.24</v>
      </c>
      <c r="I17616" s="14" t="n">
        <v>9.5</v>
      </c>
      <c r="J17616" s="23" t="n">
        <f aca="false">IF(AND(E17616="Priority",ISNUMBER('Cost model'!N167)),'Cost model'!N167,'Cost model'!M167)</f>
        <v>8.5</v>
      </c>
      <c r="K17616" s="14" t="n">
        <f aca="false">J17616-H17616</f>
        <v>2.26</v>
      </c>
      <c r="L17616" s="14" t="n">
        <f aca="false">G17616-H17616</f>
        <v>3.26</v>
      </c>
    </row>
    <row r="17617" customFormat="false" ht="15" hidden="false" customHeight="false" outlineLevel="0" collapsed="false">
      <c r="A17617" s="2" t="s">
        <v>174</v>
      </c>
      <c r="B17617" s="2" t="s">
        <v>174</v>
      </c>
      <c r="C17617" s="2" t="s">
        <v>48</v>
      </c>
      <c r="D17617" s="2" t="s">
        <v>10</v>
      </c>
      <c r="E17617" s="2" t="s">
        <v>74</v>
      </c>
      <c r="F17617" s="2" t="s">
        <v>977</v>
      </c>
      <c r="G17617" s="14" t="n">
        <v>12.5</v>
      </c>
      <c r="H17617" s="14" t="n">
        <v>7.37</v>
      </c>
      <c r="I17617" s="14" t="n">
        <v>12.5</v>
      </c>
      <c r="J17617" s="23" t="n">
        <f aca="false">IF(AND(E17617="Priority",ISNUMBER('Cost model'!N168)),'Cost model'!N168,'Cost model'!M168)</f>
        <v>13.5</v>
      </c>
      <c r="K17617" s="14" t="n">
        <f aca="false">J17617-H17617</f>
        <v>6.13</v>
      </c>
      <c r="L17617" s="14" t="n">
        <f aca="false">G17617-H17617</f>
        <v>5.13</v>
      </c>
    </row>
    <row r="17618" customFormat="false" ht="15" hidden="false" customHeight="false" outlineLevel="0" collapsed="false">
      <c r="A17618" s="2" t="s">
        <v>142</v>
      </c>
      <c r="B17618" s="2" t="s">
        <v>142</v>
      </c>
      <c r="C17618" s="2" t="s">
        <v>47</v>
      </c>
      <c r="D17618" s="2" t="s">
        <v>12</v>
      </c>
      <c r="E17618" s="2" t="s">
        <v>74</v>
      </c>
      <c r="F17618" s="2" t="s">
        <v>977</v>
      </c>
      <c r="G17618" s="14" t="n">
        <v>9.5</v>
      </c>
      <c r="H17618" s="14" t="n">
        <v>6.25</v>
      </c>
      <c r="I17618" s="14" t="n">
        <v>9.5</v>
      </c>
      <c r="J17618" s="23" t="n">
        <f aca="false">IF(AND(E17618="Priority",ISNUMBER('Cost model'!N635)),'Cost model'!N635,'Cost model'!M635)</f>
        <v>30.5</v>
      </c>
      <c r="K17618" s="14" t="n">
        <f aca="false">J17618-H17618</f>
        <v>24.25</v>
      </c>
      <c r="L17618" s="14" t="n">
        <f aca="false">G17618-H17618</f>
        <v>3.25</v>
      </c>
    </row>
    <row r="17619" customFormat="false" ht="15" hidden="false" customHeight="false" outlineLevel="0" collapsed="false">
      <c r="A17619" s="2" t="s">
        <v>221</v>
      </c>
      <c r="B17619" s="2" t="s">
        <v>221</v>
      </c>
      <c r="C17619" s="2" t="s">
        <v>47</v>
      </c>
      <c r="D17619" s="2" t="s">
        <v>12</v>
      </c>
      <c r="E17619" s="2" t="s">
        <v>74</v>
      </c>
      <c r="F17619" s="2" t="s">
        <v>977</v>
      </c>
      <c r="G17619" s="14" t="n">
        <v>9.5</v>
      </c>
      <c r="H17619" s="14" t="n">
        <v>7.4</v>
      </c>
      <c r="I17619" s="14" t="n">
        <v>9.5</v>
      </c>
      <c r="J17619" s="23" t="n">
        <f aca="false">IF(AND(E17619="Priority",ISNUMBER('Cost model'!N740)),'Cost model'!N740,'Cost model'!M740)</f>
        <v>22.5</v>
      </c>
      <c r="K17619" s="14" t="n">
        <f aca="false">J17619-H17619</f>
        <v>15.1</v>
      </c>
      <c r="L17619" s="14" t="n">
        <f aca="false">G17619-H17619</f>
        <v>2.1</v>
      </c>
    </row>
    <row r="17620" customFormat="false" ht="15" hidden="false" customHeight="false" outlineLevel="0" collapsed="false">
      <c r="A17620" s="2" t="s">
        <v>221</v>
      </c>
      <c r="B17620" s="2" t="s">
        <v>124</v>
      </c>
      <c r="C17620" s="2" t="s">
        <v>49</v>
      </c>
      <c r="D17620" s="2" t="s">
        <v>10</v>
      </c>
      <c r="E17620" s="2" t="s">
        <v>74</v>
      </c>
      <c r="F17620" s="2" t="s">
        <v>976</v>
      </c>
      <c r="G17620" s="14" t="n">
        <v>17.5</v>
      </c>
      <c r="H17620" s="14" t="n">
        <v>21.76</v>
      </c>
      <c r="I17620" s="14" t="n">
        <v>19.5</v>
      </c>
      <c r="J17620" s="23" t="n">
        <f aca="false">IF(AND(E17620="Priority",ISNUMBER('Cost model'!N799)),'Cost model'!N799,'Cost model'!M799)</f>
        <v>20.5</v>
      </c>
      <c r="K17620" s="14" t="n">
        <f aca="false">J17620-H17620</f>
        <v>-1.26</v>
      </c>
      <c r="L17620" s="14" t="n">
        <f aca="false">G17620-H17620</f>
        <v>-4.26</v>
      </c>
    </row>
    <row r="17621" customFormat="false" ht="15" hidden="false" customHeight="false" outlineLevel="0" collapsed="false">
      <c r="A17621" s="2" t="s">
        <v>221</v>
      </c>
      <c r="B17621" s="2" t="s">
        <v>221</v>
      </c>
      <c r="C17621" s="2" t="s">
        <v>47</v>
      </c>
      <c r="D17621" s="2" t="s">
        <v>10</v>
      </c>
      <c r="E17621" s="2" t="s">
        <v>74</v>
      </c>
      <c r="F17621" s="2" t="s">
        <v>977</v>
      </c>
      <c r="G17621" s="14" t="n">
        <v>9.5</v>
      </c>
      <c r="H17621" s="14" t="n">
        <v>7.4</v>
      </c>
      <c r="I17621" s="14" t="n">
        <v>9.5</v>
      </c>
      <c r="J17621" s="23" t="n">
        <f aca="false">IF(AND(E17621="Priority",ISNUMBER('Cost model'!N737)),'Cost model'!N737,'Cost model'!M737)</f>
        <v>8.5</v>
      </c>
      <c r="K17621" s="14" t="n">
        <f aca="false">J17621-H17621</f>
        <v>1.1</v>
      </c>
      <c r="L17621" s="14" t="n">
        <f aca="false">G17621-H17621</f>
        <v>2.1</v>
      </c>
    </row>
    <row r="17622" customFormat="false" ht="15" hidden="false" customHeight="false" outlineLevel="0" collapsed="false">
      <c r="A17622" s="2" t="s">
        <v>174</v>
      </c>
      <c r="B17622" s="2" t="s">
        <v>142</v>
      </c>
      <c r="C17622" s="2" t="s">
        <v>47</v>
      </c>
      <c r="D17622" s="2" t="s">
        <v>13</v>
      </c>
      <c r="E17622" s="2" t="s">
        <v>74</v>
      </c>
      <c r="F17622" s="2" t="s">
        <v>976</v>
      </c>
      <c r="G17622" s="14" t="n">
        <v>19</v>
      </c>
      <c r="H17622" s="14" t="n">
        <v>51.38</v>
      </c>
      <c r="I17622" s="14" t="n">
        <v>19</v>
      </c>
      <c r="J17622" s="23" t="n">
        <f aca="false">IF(AND(E17622="Priority",ISNUMBER('Cost model'!N128)),'Cost model'!N128,'Cost model'!M128)</f>
        <v>65</v>
      </c>
      <c r="K17622" s="14" t="n">
        <f aca="false">J17622-H17622</f>
        <v>13.62</v>
      </c>
      <c r="L17622" s="14" t="n">
        <f aca="false">G17622-H17622</f>
        <v>-32.38</v>
      </c>
    </row>
    <row r="17623" customFormat="false" ht="15" hidden="false" customHeight="false" outlineLevel="0" collapsed="false">
      <c r="A17623" s="2" t="s">
        <v>174</v>
      </c>
      <c r="B17623" s="2" t="s">
        <v>124</v>
      </c>
      <c r="C17623" s="2" t="s">
        <v>48</v>
      </c>
      <c r="D17623" s="2" t="s">
        <v>10</v>
      </c>
      <c r="E17623" s="2" t="s">
        <v>74</v>
      </c>
      <c r="F17623" s="2" t="s">
        <v>976</v>
      </c>
      <c r="G17623" s="14" t="n">
        <v>12.5</v>
      </c>
      <c r="H17623" s="14" t="n">
        <v>20.55</v>
      </c>
      <c r="I17623" s="14" t="n">
        <v>12.5</v>
      </c>
      <c r="J17623" s="23" t="n">
        <f aca="false">IF(AND(E17623="Priority",ISNUMBER('Cost model'!N108)),'Cost model'!N108,'Cost model'!M108)</f>
        <v>15.5</v>
      </c>
      <c r="K17623" s="14" t="n">
        <f aca="false">J17623-H17623</f>
        <v>-5.05</v>
      </c>
      <c r="L17623" s="14" t="n">
        <f aca="false">G17623-H17623</f>
        <v>-8.05</v>
      </c>
    </row>
    <row r="17624" customFormat="false" ht="15" hidden="false" customHeight="false" outlineLevel="0" collapsed="false">
      <c r="A17624" s="2" t="s">
        <v>124</v>
      </c>
      <c r="B17624" s="2" t="s">
        <v>124</v>
      </c>
      <c r="C17624" s="2" t="s">
        <v>48</v>
      </c>
      <c r="D17624" s="2" t="s">
        <v>13</v>
      </c>
      <c r="E17624" s="2" t="s">
        <v>74</v>
      </c>
      <c r="F17624" s="2" t="s">
        <v>977</v>
      </c>
      <c r="G17624" s="14" t="n">
        <v>24.5</v>
      </c>
      <c r="H17624" s="14" t="n">
        <v>26.17</v>
      </c>
      <c r="I17624" s="14" t="n">
        <v>24.5</v>
      </c>
      <c r="J17624" s="23" t="n">
        <f aca="false">IF(AND(E17624="Priority",ISNUMBER('Cost model'!N324)),'Cost model'!N324,'Cost model'!M324)</f>
        <v>85</v>
      </c>
      <c r="K17624" s="14" t="n">
        <f aca="false">J17624-H17624</f>
        <v>58.83</v>
      </c>
      <c r="L17624" s="14" t="n">
        <f aca="false">G17624-H17624</f>
        <v>-1.67</v>
      </c>
    </row>
    <row r="17625" customFormat="false" ht="15" hidden="false" customHeight="false" outlineLevel="0" collapsed="false">
      <c r="A17625" s="2" t="s">
        <v>124</v>
      </c>
      <c r="B17625" s="2" t="s">
        <v>158</v>
      </c>
      <c r="C17625" s="2" t="s">
        <v>48</v>
      </c>
      <c r="D17625" s="2" t="s">
        <v>14</v>
      </c>
      <c r="E17625" s="2" t="s">
        <v>74</v>
      </c>
      <c r="F17625" s="2" t="s">
        <v>976</v>
      </c>
      <c r="G17625" s="14" t="n">
        <v>45</v>
      </c>
      <c r="H17625" s="14" t="n">
        <v>252.82</v>
      </c>
      <c r="I17625" s="14" t="n">
        <v>125</v>
      </c>
      <c r="J17625" s="23" t="n">
        <f aca="false">IF(AND(E17625="Priority",ISNUMBER('Cost model'!N357)),'Cost model'!N357,'Cost model'!M357)</f>
        <v>175</v>
      </c>
      <c r="K17625" s="14" t="n">
        <f aca="false">J17625-H17625</f>
        <v>-77.82</v>
      </c>
      <c r="L17625" s="14" t="n">
        <f aca="false">G17625-H17625</f>
        <v>-207.82</v>
      </c>
    </row>
    <row r="17626" customFormat="false" ht="15" hidden="false" customHeight="false" outlineLevel="0" collapsed="false">
      <c r="A17626" s="2" t="s">
        <v>124</v>
      </c>
      <c r="B17626" s="2" t="s">
        <v>124</v>
      </c>
      <c r="C17626" s="2" t="s">
        <v>49</v>
      </c>
      <c r="D17626" s="2" t="s">
        <v>10</v>
      </c>
      <c r="E17626" s="2" t="s">
        <v>74</v>
      </c>
      <c r="F17626" s="2" t="s">
        <v>977</v>
      </c>
      <c r="G17626" s="14" t="n">
        <v>17.5</v>
      </c>
      <c r="H17626" s="14" t="n">
        <v>17.69</v>
      </c>
      <c r="I17626" s="14" t="n">
        <v>17.5</v>
      </c>
      <c r="J17626" s="23" t="n">
        <f aca="false">IF(AND(E17626="Priority",ISNUMBER('Cost model'!N319)),'Cost model'!N319,'Cost model'!M319)</f>
        <v>16.5</v>
      </c>
      <c r="K17626" s="14" t="n">
        <f aca="false">J17626-H17626</f>
        <v>-1.19</v>
      </c>
      <c r="L17626" s="14" t="n">
        <f aca="false">G17626-H17626</f>
        <v>-0.190000000000001</v>
      </c>
    </row>
    <row r="17627" customFormat="false" ht="15" hidden="false" customHeight="false" outlineLevel="0" collapsed="false">
      <c r="A17627" s="2" t="s">
        <v>124</v>
      </c>
      <c r="B17627" s="2" t="s">
        <v>124</v>
      </c>
      <c r="C17627" s="2" t="s">
        <v>47</v>
      </c>
      <c r="D17627" s="2" t="s">
        <v>10</v>
      </c>
      <c r="E17627" s="2" t="s">
        <v>74</v>
      </c>
      <c r="F17627" s="2" t="s">
        <v>977</v>
      </c>
      <c r="G17627" s="14" t="n">
        <v>9.5</v>
      </c>
      <c r="H17627" s="14" t="n">
        <v>7.5</v>
      </c>
      <c r="I17627" s="14" t="n">
        <v>9.5</v>
      </c>
      <c r="J17627" s="23" t="n">
        <f aca="false">IF(AND(E17627="Priority",ISNUMBER('Cost model'!N317)),'Cost model'!N317,'Cost model'!M317)</f>
        <v>10.5</v>
      </c>
      <c r="K17627" s="14" t="n">
        <f aca="false">J17627-H17627</f>
        <v>3</v>
      </c>
      <c r="L17627" s="14" t="n">
        <f aca="false">G17627-H17627</f>
        <v>2</v>
      </c>
    </row>
    <row r="17628" customFormat="false" ht="15" hidden="false" customHeight="false" outlineLevel="0" collapsed="false">
      <c r="A17628" s="2" t="s">
        <v>174</v>
      </c>
      <c r="B17628" s="2" t="s">
        <v>174</v>
      </c>
      <c r="C17628" s="2" t="s">
        <v>48</v>
      </c>
      <c r="D17628" s="2" t="s">
        <v>10</v>
      </c>
      <c r="E17628" s="2" t="s">
        <v>74</v>
      </c>
      <c r="F17628" s="2" t="s">
        <v>977</v>
      </c>
      <c r="G17628" s="14" t="n">
        <v>12.5</v>
      </c>
      <c r="H17628" s="14" t="n">
        <v>7.37</v>
      </c>
      <c r="I17628" s="14" t="n">
        <v>12.5</v>
      </c>
      <c r="J17628" s="23" t="n">
        <f aca="false">IF(AND(E17628="Priority",ISNUMBER('Cost model'!N168)),'Cost model'!N168,'Cost model'!M168)</f>
        <v>13.5</v>
      </c>
      <c r="K17628" s="14" t="n">
        <f aca="false">J17628-H17628</f>
        <v>6.13</v>
      </c>
      <c r="L17628" s="14" t="n">
        <f aca="false">G17628-H17628</f>
        <v>5.13</v>
      </c>
    </row>
    <row r="17629" customFormat="false" ht="15" hidden="false" customHeight="false" outlineLevel="0" collapsed="false">
      <c r="A17629" s="2" t="s">
        <v>158</v>
      </c>
      <c r="B17629" s="2" t="s">
        <v>158</v>
      </c>
      <c r="C17629" s="2" t="s">
        <v>48</v>
      </c>
      <c r="D17629" s="2" t="s">
        <v>10</v>
      </c>
      <c r="E17629" s="2" t="s">
        <v>74</v>
      </c>
      <c r="F17629" s="2" t="s">
        <v>977</v>
      </c>
      <c r="G17629" s="14" t="n">
        <v>12.5</v>
      </c>
      <c r="H17629" s="14" t="n">
        <v>11.03</v>
      </c>
      <c r="I17629" s="14" t="n">
        <v>12.5</v>
      </c>
      <c r="J17629" s="23" t="n">
        <f aca="false">IF(AND(E17629="Priority",ISNUMBER('Cost model'!N423)),'Cost model'!N423,'Cost model'!M423)</f>
        <v>11.5</v>
      </c>
      <c r="K17629" s="14" t="n">
        <f aca="false">J17629-H17629</f>
        <v>0.470000000000001</v>
      </c>
      <c r="L17629" s="14" t="n">
        <f aca="false">G17629-H17629</f>
        <v>1.47</v>
      </c>
    </row>
    <row r="17630" customFormat="false" ht="15" hidden="false" customHeight="false" outlineLevel="0" collapsed="false">
      <c r="A17630" s="2" t="s">
        <v>174</v>
      </c>
      <c r="B17630" s="2" t="s">
        <v>174</v>
      </c>
      <c r="C17630" s="2" t="s">
        <v>48</v>
      </c>
      <c r="D17630" s="2" t="s">
        <v>12</v>
      </c>
      <c r="E17630" s="2" t="s">
        <v>83</v>
      </c>
      <c r="F17630" s="2" t="s">
        <v>977</v>
      </c>
      <c r="G17630" s="14" t="n">
        <v>19.5</v>
      </c>
      <c r="H17630" s="14" t="n">
        <v>24.63</v>
      </c>
      <c r="I17630" s="14" t="n">
        <v>19.5</v>
      </c>
      <c r="J17630" s="23" t="n">
        <f aca="false">IF(AND(E17630="Priority",ISNUMBER('Cost model'!N171)),'Cost model'!N171,'Cost model'!M171)</f>
        <v>55</v>
      </c>
      <c r="K17630" s="14" t="n">
        <f aca="false">J17630-H17630</f>
        <v>30.37</v>
      </c>
      <c r="L17630" s="14" t="n">
        <f aca="false">G17630-H17630</f>
        <v>-5.13</v>
      </c>
    </row>
    <row r="17631" customFormat="false" ht="15" hidden="false" customHeight="false" outlineLevel="0" collapsed="false">
      <c r="A17631" s="2" t="s">
        <v>174</v>
      </c>
      <c r="B17631" s="2" t="s">
        <v>174</v>
      </c>
      <c r="C17631" s="2" t="s">
        <v>48</v>
      </c>
      <c r="D17631" s="2" t="s">
        <v>10</v>
      </c>
      <c r="E17631" s="2" t="s">
        <v>83</v>
      </c>
      <c r="F17631" s="2" t="s">
        <v>977</v>
      </c>
      <c r="G17631" s="14" t="n">
        <v>17.5</v>
      </c>
      <c r="H17631" s="14" t="n">
        <v>24.63</v>
      </c>
      <c r="I17631" s="14" t="n">
        <v>17.5</v>
      </c>
      <c r="J17631" s="23" t="n">
        <f aca="false">IF(AND(E17631="Priority",ISNUMBER('Cost model'!N168)),'Cost model'!N168,'Cost model'!M168)</f>
        <v>18.5</v>
      </c>
      <c r="K17631" s="14" t="n">
        <f aca="false">J17631-H17631</f>
        <v>-6.13</v>
      </c>
      <c r="L17631" s="14" t="n">
        <f aca="false">G17631-H17631</f>
        <v>-7.13</v>
      </c>
    </row>
    <row r="17632" customFormat="false" ht="15" hidden="false" customHeight="false" outlineLevel="0" collapsed="false">
      <c r="A17632" s="2" t="s">
        <v>142</v>
      </c>
      <c r="B17632" s="2" t="s">
        <v>124</v>
      </c>
      <c r="C17632" s="2" t="s">
        <v>47</v>
      </c>
      <c r="D17632" s="2" t="s">
        <v>10</v>
      </c>
      <c r="E17632" s="2" t="s">
        <v>74</v>
      </c>
      <c r="F17632" s="2" t="s">
        <v>976</v>
      </c>
      <c r="G17632" s="14" t="n">
        <v>14.5</v>
      </c>
      <c r="H17632" s="14" t="n">
        <v>24.63</v>
      </c>
      <c r="I17632" s="14" t="n">
        <v>14.5</v>
      </c>
      <c r="J17632" s="23" t="n">
        <f aca="false">IF(AND(E17632="Priority",ISNUMBER('Cost model'!N662)),'Cost model'!N662,'Cost model'!M662)</f>
        <v>13.5</v>
      </c>
      <c r="K17632" s="14" t="n">
        <f aca="false">J17632-H17632</f>
        <v>-11.13</v>
      </c>
      <c r="L17632" s="14" t="n">
        <f aca="false">G17632-H17632</f>
        <v>-10.13</v>
      </c>
    </row>
    <row r="17633" customFormat="false" ht="15" hidden="false" customHeight="false" outlineLevel="0" collapsed="false">
      <c r="A17633" s="2" t="s">
        <v>174</v>
      </c>
      <c r="B17633" s="2" t="s">
        <v>174</v>
      </c>
      <c r="C17633" s="2" t="s">
        <v>48</v>
      </c>
      <c r="D17633" s="2" t="s">
        <v>10</v>
      </c>
      <c r="E17633" s="2" t="s">
        <v>74</v>
      </c>
      <c r="F17633" s="2" t="s">
        <v>977</v>
      </c>
      <c r="G17633" s="14" t="n">
        <v>12.5</v>
      </c>
      <c r="H17633" s="14" t="n">
        <v>11.46</v>
      </c>
      <c r="I17633" s="14" t="n">
        <v>12.5</v>
      </c>
      <c r="J17633" s="23" t="n">
        <f aca="false">IF(AND(E17633="Priority",ISNUMBER('Cost model'!N168)),'Cost model'!N168,'Cost model'!M168)</f>
        <v>13.5</v>
      </c>
      <c r="K17633" s="14" t="n">
        <f aca="false">J17633-H17633</f>
        <v>2.04</v>
      </c>
      <c r="L17633" s="14" t="n">
        <f aca="false">G17633-H17633</f>
        <v>1.04</v>
      </c>
    </row>
    <row r="17634" customFormat="false" ht="15" hidden="false" customHeight="false" outlineLevel="0" collapsed="false">
      <c r="A17634" s="2" t="s">
        <v>221</v>
      </c>
      <c r="B17634" s="2" t="s">
        <v>221</v>
      </c>
      <c r="C17634" s="2" t="s">
        <v>47</v>
      </c>
      <c r="D17634" s="2" t="s">
        <v>12</v>
      </c>
      <c r="E17634" s="2" t="s">
        <v>74</v>
      </c>
      <c r="F17634" s="2" t="s">
        <v>977</v>
      </c>
      <c r="G17634" s="14" t="n">
        <v>9.5</v>
      </c>
      <c r="H17634" s="14" t="n">
        <v>25</v>
      </c>
      <c r="I17634" s="14" t="n">
        <v>9.5</v>
      </c>
      <c r="J17634" s="23" t="n">
        <f aca="false">IF(AND(E17634="Priority",ISNUMBER('Cost model'!N740)),'Cost model'!N740,'Cost model'!M740)</f>
        <v>22.5</v>
      </c>
      <c r="K17634" s="14" t="n">
        <f aca="false">J17634-H17634</f>
        <v>-2.5</v>
      </c>
      <c r="L17634" s="14" t="n">
        <f aca="false">G17634-H17634</f>
        <v>-15.5</v>
      </c>
    </row>
    <row r="17635" customFormat="false" ht="15" hidden="false" customHeight="false" outlineLevel="0" collapsed="false">
      <c r="A17635" s="2" t="s">
        <v>142</v>
      </c>
      <c r="B17635" s="2" t="s">
        <v>142</v>
      </c>
      <c r="C17635" s="2" t="s">
        <v>49</v>
      </c>
      <c r="D17635" s="2" t="s">
        <v>10</v>
      </c>
      <c r="E17635" s="2" t="s">
        <v>74</v>
      </c>
      <c r="F17635" s="2" t="s">
        <v>977</v>
      </c>
      <c r="G17635" s="14" t="n">
        <v>17.5</v>
      </c>
      <c r="H17635" s="14" t="n">
        <v>21.76</v>
      </c>
      <c r="I17635" s="14" t="n">
        <v>17.5</v>
      </c>
      <c r="J17635" s="23" t="n">
        <f aca="false">IF(AND(E17635="Priority",ISNUMBER('Cost model'!N634)),'Cost model'!N634,'Cost model'!M634)</f>
        <v>15.5</v>
      </c>
      <c r="K17635" s="14" t="n">
        <f aca="false">J17635-H17635</f>
        <v>-6.26</v>
      </c>
      <c r="L17635" s="14" t="n">
        <f aca="false">G17635-H17635</f>
        <v>-4.26</v>
      </c>
    </row>
    <row r="17636" customFormat="false" ht="15" hidden="false" customHeight="false" outlineLevel="0" collapsed="false">
      <c r="A17636" s="2" t="s">
        <v>142</v>
      </c>
      <c r="B17636" s="2" t="s">
        <v>158</v>
      </c>
      <c r="C17636" s="2" t="s">
        <v>48</v>
      </c>
      <c r="D17636" s="2" t="s">
        <v>12</v>
      </c>
      <c r="E17636" s="2" t="s">
        <v>74</v>
      </c>
      <c r="F17636" s="2" t="s">
        <v>976</v>
      </c>
      <c r="G17636" s="14" t="n">
        <v>12.5</v>
      </c>
      <c r="H17636" s="14" t="n">
        <v>53.71</v>
      </c>
      <c r="I17636" s="14" t="n">
        <v>19.5</v>
      </c>
      <c r="J17636" s="23" t="n">
        <f aca="false">IF(AND(E17636="Priority",ISNUMBER('Cost model'!N651)),'Cost model'!N651,'Cost model'!M651)</f>
        <v>45</v>
      </c>
      <c r="K17636" s="14" t="n">
        <f aca="false">J17636-H17636</f>
        <v>-8.71</v>
      </c>
      <c r="L17636" s="14" t="n">
        <f aca="false">G17636-H17636</f>
        <v>-41.21</v>
      </c>
    </row>
    <row r="17637" customFormat="false" ht="15" hidden="false" customHeight="false" outlineLevel="0" collapsed="false">
      <c r="A17637" s="2" t="s">
        <v>221</v>
      </c>
      <c r="B17637" s="2" t="s">
        <v>221</v>
      </c>
      <c r="C17637" s="2" t="s">
        <v>47</v>
      </c>
      <c r="D17637" s="2" t="s">
        <v>12</v>
      </c>
      <c r="E17637" s="2" t="s">
        <v>74</v>
      </c>
      <c r="F17637" s="2" t="s">
        <v>977</v>
      </c>
      <c r="G17637" s="14" t="n">
        <v>9.5</v>
      </c>
      <c r="H17637" s="14" t="n">
        <v>24.68</v>
      </c>
      <c r="I17637" s="14" t="n">
        <v>9.5</v>
      </c>
      <c r="J17637" s="23" t="n">
        <f aca="false">IF(AND(E17637="Priority",ISNUMBER('Cost model'!N740)),'Cost model'!N740,'Cost model'!M740)</f>
        <v>22.5</v>
      </c>
      <c r="K17637" s="14" t="n">
        <f aca="false">J17637-H17637</f>
        <v>-2.18</v>
      </c>
      <c r="L17637" s="14" t="n">
        <f aca="false">G17637-H17637</f>
        <v>-15.18</v>
      </c>
    </row>
    <row r="17638" customFormat="false" ht="15" hidden="false" customHeight="false" outlineLevel="0" collapsed="false">
      <c r="A17638" s="2" t="s">
        <v>174</v>
      </c>
      <c r="B17638" s="2" t="s">
        <v>158</v>
      </c>
      <c r="C17638" s="2" t="s">
        <v>49</v>
      </c>
      <c r="D17638" s="2" t="s">
        <v>10</v>
      </c>
      <c r="E17638" s="2" t="s">
        <v>74</v>
      </c>
      <c r="F17638" s="2" t="s">
        <v>976</v>
      </c>
      <c r="G17638" s="14" t="n">
        <v>17.5</v>
      </c>
      <c r="H17638" s="14" t="n">
        <v>15.99</v>
      </c>
      <c r="I17638" s="14" t="n">
        <v>17.5</v>
      </c>
      <c r="J17638" s="23" t="n">
        <f aca="false">IF(AND(E17638="Priority",ISNUMBER('Cost model'!N139)),'Cost model'!N139,'Cost model'!M139)</f>
        <v>19.5</v>
      </c>
      <c r="K17638" s="14" t="n">
        <f aca="false">J17638-H17638</f>
        <v>3.51</v>
      </c>
      <c r="L17638" s="14" t="n">
        <f aca="false">G17638-H17638</f>
        <v>1.51</v>
      </c>
    </row>
    <row r="17639" customFormat="false" ht="15" hidden="false" customHeight="false" outlineLevel="0" collapsed="false">
      <c r="A17639" s="2" t="s">
        <v>221</v>
      </c>
      <c r="B17639" s="2" t="s">
        <v>221</v>
      </c>
      <c r="C17639" s="2" t="s">
        <v>49</v>
      </c>
      <c r="D17639" s="2" t="s">
        <v>12</v>
      </c>
      <c r="E17639" s="2" t="s">
        <v>83</v>
      </c>
      <c r="F17639" s="2" t="s">
        <v>977</v>
      </c>
      <c r="G17639" s="14" t="n">
        <v>29.5</v>
      </c>
      <c r="H17639" s="14" t="n">
        <v>83.73</v>
      </c>
      <c r="I17639" s="14" t="n">
        <v>29.5</v>
      </c>
      <c r="J17639" s="23" t="n">
        <f aca="false">IF(AND(E17639="Priority",ISNUMBER('Cost model'!N742)),'Cost model'!N742,'Cost model'!M742)</f>
        <v>80</v>
      </c>
      <c r="K17639" s="14" t="n">
        <f aca="false">J17639-H17639</f>
        <v>-3.73</v>
      </c>
      <c r="L17639" s="14" t="n">
        <f aca="false">G17639-H17639</f>
        <v>-54.23</v>
      </c>
    </row>
    <row r="17640" customFormat="false" ht="15" hidden="false" customHeight="false" outlineLevel="0" collapsed="false">
      <c r="A17640" s="2" t="s">
        <v>174</v>
      </c>
      <c r="B17640" s="2" t="s">
        <v>174</v>
      </c>
      <c r="C17640" s="2" t="s">
        <v>47</v>
      </c>
      <c r="D17640" s="2" t="s">
        <v>10</v>
      </c>
      <c r="E17640" s="2" t="s">
        <v>74</v>
      </c>
      <c r="F17640" s="2" t="s">
        <v>977</v>
      </c>
      <c r="G17640" s="14" t="n">
        <v>9.5</v>
      </c>
      <c r="H17640" s="14" t="n">
        <v>6.91</v>
      </c>
      <c r="I17640" s="14" t="n">
        <v>9.5</v>
      </c>
      <c r="J17640" s="23" t="n">
        <f aca="false">IF(AND(E17640="Priority",ISNUMBER('Cost model'!N167)),'Cost model'!N167,'Cost model'!M167)</f>
        <v>8.5</v>
      </c>
      <c r="K17640" s="14" t="n">
        <f aca="false">J17640-H17640</f>
        <v>1.59</v>
      </c>
      <c r="L17640" s="14" t="n">
        <f aca="false">G17640-H17640</f>
        <v>2.59</v>
      </c>
    </row>
    <row r="17641" customFormat="false" ht="15" hidden="false" customHeight="false" outlineLevel="0" collapsed="false">
      <c r="A17641" s="2" t="s">
        <v>124</v>
      </c>
      <c r="B17641" s="2" t="s">
        <v>124</v>
      </c>
      <c r="C17641" s="2" t="s">
        <v>49</v>
      </c>
      <c r="D17641" s="2" t="s">
        <v>10</v>
      </c>
      <c r="E17641" s="2" t="s">
        <v>74</v>
      </c>
      <c r="F17641" s="2" t="s">
        <v>977</v>
      </c>
      <c r="G17641" s="14" t="n">
        <v>17.5</v>
      </c>
      <c r="H17641" s="14" t="n">
        <v>17.69</v>
      </c>
      <c r="I17641" s="14" t="n">
        <v>17.5</v>
      </c>
      <c r="J17641" s="23" t="n">
        <f aca="false">IF(AND(E17641="Priority",ISNUMBER('Cost model'!N319)),'Cost model'!N319,'Cost model'!M319)</f>
        <v>16.5</v>
      </c>
      <c r="K17641" s="14" t="n">
        <f aca="false">J17641-H17641</f>
        <v>-1.19</v>
      </c>
      <c r="L17641" s="14" t="n">
        <f aca="false">G17641-H17641</f>
        <v>-0.190000000000001</v>
      </c>
    </row>
    <row r="17642" customFormat="false" ht="15" hidden="false" customHeight="false" outlineLevel="0" collapsed="false">
      <c r="A17642" s="2" t="s">
        <v>174</v>
      </c>
      <c r="B17642" s="2" t="s">
        <v>158</v>
      </c>
      <c r="C17642" s="2" t="s">
        <v>47</v>
      </c>
      <c r="D17642" s="2" t="s">
        <v>12</v>
      </c>
      <c r="E17642" s="2" t="s">
        <v>74</v>
      </c>
      <c r="F17642" s="2" t="s">
        <v>976</v>
      </c>
      <c r="G17642" s="14" t="n">
        <v>9.5</v>
      </c>
      <c r="H17642" s="14" t="n">
        <v>142.02</v>
      </c>
      <c r="I17642" s="14" t="n">
        <v>19.5</v>
      </c>
      <c r="J17642" s="23" t="n">
        <f aca="false">IF(AND(E17642="Priority",ISNUMBER('Cost model'!N140)),'Cost model'!N140,'Cost model'!M140)</f>
        <v>40</v>
      </c>
      <c r="K17642" s="14" t="n">
        <f aca="false">J17642-H17642</f>
        <v>-102.02</v>
      </c>
      <c r="L17642" s="14" t="n">
        <f aca="false">G17642-H17642</f>
        <v>-132.52</v>
      </c>
    </row>
    <row r="17643" customFormat="false" ht="15" hidden="false" customHeight="false" outlineLevel="0" collapsed="false">
      <c r="A17643" s="2" t="s">
        <v>174</v>
      </c>
      <c r="B17643" s="2" t="s">
        <v>174</v>
      </c>
      <c r="C17643" s="2" t="s">
        <v>47</v>
      </c>
      <c r="D17643" s="2" t="s">
        <v>10</v>
      </c>
      <c r="E17643" s="2" t="s">
        <v>74</v>
      </c>
      <c r="F17643" s="2" t="s">
        <v>977</v>
      </c>
      <c r="G17643" s="14" t="n">
        <v>9.5</v>
      </c>
      <c r="H17643" s="14" t="n">
        <v>6.24</v>
      </c>
      <c r="I17643" s="14" t="n">
        <v>9.5</v>
      </c>
      <c r="J17643" s="23" t="n">
        <f aca="false">IF(AND(E17643="Priority",ISNUMBER('Cost model'!N167)),'Cost model'!N167,'Cost model'!M167)</f>
        <v>8.5</v>
      </c>
      <c r="K17643" s="14" t="n">
        <f aca="false">J17643-H17643</f>
        <v>2.26</v>
      </c>
      <c r="L17643" s="14" t="n">
        <f aca="false">G17643-H17643</f>
        <v>3.26</v>
      </c>
    </row>
    <row r="17644" customFormat="false" ht="15" hidden="false" customHeight="false" outlineLevel="0" collapsed="false">
      <c r="A17644" s="2" t="s">
        <v>124</v>
      </c>
      <c r="B17644" s="2" t="s">
        <v>174</v>
      </c>
      <c r="C17644" s="2" t="s">
        <v>49</v>
      </c>
      <c r="D17644" s="2" t="s">
        <v>12</v>
      </c>
      <c r="E17644" s="2" t="s">
        <v>74</v>
      </c>
      <c r="F17644" s="2" t="s">
        <v>976</v>
      </c>
      <c r="G17644" s="14" t="n">
        <v>19.5</v>
      </c>
      <c r="H17644" s="14" t="n">
        <v>114.74</v>
      </c>
      <c r="I17644" s="14" t="n">
        <v>19.5</v>
      </c>
      <c r="J17644" s="23" t="n">
        <f aca="false">IF(AND(E17644="Priority",ISNUMBER('Cost model'!N367)),'Cost model'!N367,'Cost model'!M367)</f>
        <v>60</v>
      </c>
      <c r="K17644" s="14" t="n">
        <f aca="false">J17644-H17644</f>
        <v>-54.74</v>
      </c>
      <c r="L17644" s="14" t="n">
        <f aca="false">G17644-H17644</f>
        <v>-95.24</v>
      </c>
    </row>
    <row r="17645" customFormat="false" ht="15" hidden="false" customHeight="false" outlineLevel="0" collapsed="false">
      <c r="A17645" s="2" t="s">
        <v>124</v>
      </c>
      <c r="B17645" s="2" t="s">
        <v>124</v>
      </c>
      <c r="C17645" s="2" t="s">
        <v>49</v>
      </c>
      <c r="D17645" s="2" t="s">
        <v>10</v>
      </c>
      <c r="E17645" s="2" t="s">
        <v>74</v>
      </c>
      <c r="F17645" s="2" t="s">
        <v>977</v>
      </c>
      <c r="G17645" s="14" t="n">
        <v>17.5</v>
      </c>
      <c r="H17645" s="14" t="n">
        <v>21.6</v>
      </c>
      <c r="I17645" s="14" t="n">
        <v>17.5</v>
      </c>
      <c r="J17645" s="23" t="n">
        <f aca="false">IF(AND(E17645="Priority",ISNUMBER('Cost model'!N319)),'Cost model'!N319,'Cost model'!M319)</f>
        <v>16.5</v>
      </c>
      <c r="K17645" s="14" t="n">
        <f aca="false">J17645-H17645</f>
        <v>-5.1</v>
      </c>
      <c r="L17645" s="14" t="n">
        <f aca="false">G17645-H17645</f>
        <v>-4.1</v>
      </c>
    </row>
    <row r="17646" customFormat="false" ht="15" hidden="false" customHeight="false" outlineLevel="0" collapsed="false">
      <c r="A17646" s="2" t="s">
        <v>174</v>
      </c>
      <c r="B17646" s="2" t="s">
        <v>174</v>
      </c>
      <c r="C17646" s="2" t="s">
        <v>49</v>
      </c>
      <c r="D17646" s="2" t="s">
        <v>10</v>
      </c>
      <c r="E17646" s="2" t="s">
        <v>74</v>
      </c>
      <c r="F17646" s="2" t="s">
        <v>977</v>
      </c>
      <c r="G17646" s="14" t="n">
        <v>17.5</v>
      </c>
      <c r="H17646" s="14" t="n">
        <v>11.03</v>
      </c>
      <c r="I17646" s="14" t="n">
        <v>17.5</v>
      </c>
      <c r="J17646" s="23" t="n">
        <f aca="false">IF(AND(E17646="Priority",ISNUMBER('Cost model'!N169)),'Cost model'!N169,'Cost model'!M169)</f>
        <v>18.5</v>
      </c>
      <c r="K17646" s="14" t="n">
        <f aca="false">J17646-H17646</f>
        <v>7.47</v>
      </c>
      <c r="L17646" s="14" t="n">
        <f aca="false">G17646-H17646</f>
        <v>6.47</v>
      </c>
    </row>
    <row r="17647" customFormat="false" ht="15" hidden="false" customHeight="false" outlineLevel="0" collapsed="false">
      <c r="A17647" s="2" t="s">
        <v>124</v>
      </c>
      <c r="B17647" s="2" t="s">
        <v>124</v>
      </c>
      <c r="C17647" s="2" t="s">
        <v>47</v>
      </c>
      <c r="D17647" s="2" t="s">
        <v>10</v>
      </c>
      <c r="E17647" s="2" t="s">
        <v>74</v>
      </c>
      <c r="F17647" s="2" t="s">
        <v>977</v>
      </c>
      <c r="G17647" s="14" t="n">
        <v>9.5</v>
      </c>
      <c r="H17647" s="14" t="n">
        <v>27.69</v>
      </c>
      <c r="I17647" s="14" t="n">
        <v>9.5</v>
      </c>
      <c r="J17647" s="23" t="n">
        <f aca="false">IF(AND(E17647="Priority",ISNUMBER('Cost model'!N317)),'Cost model'!N317,'Cost model'!M317)</f>
        <v>10.5</v>
      </c>
      <c r="K17647" s="14" t="n">
        <f aca="false">J17647-H17647</f>
        <v>-17.19</v>
      </c>
      <c r="L17647" s="14" t="n">
        <f aca="false">G17647-H17647</f>
        <v>-18.19</v>
      </c>
    </row>
    <row r="17648" customFormat="false" ht="15" hidden="false" customHeight="false" outlineLevel="0" collapsed="false">
      <c r="A17648" s="2" t="s">
        <v>174</v>
      </c>
      <c r="B17648" s="2" t="s">
        <v>174</v>
      </c>
      <c r="C17648" s="2" t="s">
        <v>48</v>
      </c>
      <c r="D17648" s="2" t="s">
        <v>12</v>
      </c>
      <c r="E17648" s="2" t="s">
        <v>83</v>
      </c>
      <c r="F17648" s="2" t="s">
        <v>977</v>
      </c>
      <c r="G17648" s="14" t="n">
        <v>19.5</v>
      </c>
      <c r="H17648" s="14" t="n">
        <v>45.89</v>
      </c>
      <c r="I17648" s="14" t="n">
        <v>19.5</v>
      </c>
      <c r="J17648" s="23" t="n">
        <f aca="false">IF(AND(E17648="Priority",ISNUMBER('Cost model'!N171)),'Cost model'!N171,'Cost model'!M171)</f>
        <v>55</v>
      </c>
      <c r="K17648" s="14" t="n">
        <f aca="false">J17648-H17648</f>
        <v>9.11</v>
      </c>
      <c r="L17648" s="14" t="n">
        <f aca="false">G17648-H17648</f>
        <v>-26.39</v>
      </c>
    </row>
    <row r="17649" customFormat="false" ht="15" hidden="false" customHeight="false" outlineLevel="0" collapsed="false">
      <c r="A17649" s="2" t="s">
        <v>174</v>
      </c>
      <c r="B17649" s="2" t="s">
        <v>174</v>
      </c>
      <c r="C17649" s="2" t="s">
        <v>47</v>
      </c>
      <c r="D17649" s="2" t="s">
        <v>12</v>
      </c>
      <c r="E17649" s="2" t="s">
        <v>74</v>
      </c>
      <c r="F17649" s="2" t="s">
        <v>977</v>
      </c>
      <c r="G17649" s="14" t="n">
        <v>9.5</v>
      </c>
      <c r="H17649" s="14" t="n">
        <v>27.75</v>
      </c>
      <c r="I17649" s="14" t="n">
        <v>9.5</v>
      </c>
      <c r="J17649" s="23" t="n">
        <f aca="false">IF(AND(E17649="Priority",ISNUMBER('Cost model'!N170)),'Cost model'!N170,'Cost model'!M170)</f>
        <v>25.5</v>
      </c>
      <c r="K17649" s="14" t="n">
        <f aca="false">J17649-H17649</f>
        <v>-2.25</v>
      </c>
      <c r="L17649" s="14" t="n">
        <f aca="false">G17649-H17649</f>
        <v>-18.25</v>
      </c>
    </row>
    <row r="17650" customFormat="false" ht="15" hidden="false" customHeight="false" outlineLevel="0" collapsed="false">
      <c r="A17650" s="2" t="s">
        <v>124</v>
      </c>
      <c r="B17650" s="2" t="s">
        <v>142</v>
      </c>
      <c r="C17650" s="2" t="s">
        <v>48</v>
      </c>
      <c r="D17650" s="2" t="s">
        <v>10</v>
      </c>
      <c r="E17650" s="2" t="s">
        <v>74</v>
      </c>
      <c r="F17650" s="2" t="s">
        <v>976</v>
      </c>
      <c r="G17650" s="14" t="n">
        <v>12.5</v>
      </c>
      <c r="H17650" s="14" t="n">
        <v>11.46</v>
      </c>
      <c r="I17650" s="14" t="n">
        <v>14.5</v>
      </c>
      <c r="J17650" s="23" t="n">
        <f aca="false">IF(AND(E17650="Priority",ISNUMBER('Cost model'!N333)),'Cost model'!N333,'Cost model'!M333)</f>
        <v>18.5</v>
      </c>
      <c r="K17650" s="14" t="n">
        <f aca="false">J17650-H17650</f>
        <v>7.04</v>
      </c>
      <c r="L17650" s="14" t="n">
        <f aca="false">G17650-H17650</f>
        <v>1.04</v>
      </c>
    </row>
    <row r="17651" customFormat="false" ht="15" hidden="false" customHeight="false" outlineLevel="0" collapsed="false">
      <c r="A17651" s="2" t="s">
        <v>142</v>
      </c>
      <c r="B17651" s="2" t="s">
        <v>174</v>
      </c>
      <c r="C17651" s="2" t="s">
        <v>47</v>
      </c>
      <c r="D17651" s="2" t="s">
        <v>10</v>
      </c>
      <c r="E17651" s="2" t="s">
        <v>74</v>
      </c>
      <c r="F17651" s="2" t="s">
        <v>976</v>
      </c>
      <c r="G17651" s="14" t="n">
        <v>9.5</v>
      </c>
      <c r="H17651" s="14" t="n">
        <v>5.25</v>
      </c>
      <c r="I17651" s="14" t="n">
        <v>14.5</v>
      </c>
      <c r="J17651" s="23" t="n">
        <f aca="false">IF(AND(E17651="Priority",ISNUMBER('Cost model'!N692)),'Cost model'!N692,'Cost model'!M692)</f>
        <v>9.5</v>
      </c>
      <c r="K17651" s="14" t="n">
        <f aca="false">J17651-H17651</f>
        <v>4.25</v>
      </c>
      <c r="L17651" s="14" t="n">
        <f aca="false">G17651-H17651</f>
        <v>4.25</v>
      </c>
    </row>
    <row r="17652" customFormat="false" ht="15" hidden="false" customHeight="false" outlineLevel="0" collapsed="false">
      <c r="A17652" s="2" t="s">
        <v>174</v>
      </c>
      <c r="B17652" s="2" t="s">
        <v>174</v>
      </c>
      <c r="C17652" s="2" t="s">
        <v>48</v>
      </c>
      <c r="D17652" s="2" t="s">
        <v>12</v>
      </c>
      <c r="E17652" s="2" t="s">
        <v>74</v>
      </c>
      <c r="F17652" s="2" t="s">
        <v>977</v>
      </c>
      <c r="G17652" s="14" t="n">
        <v>12.5</v>
      </c>
      <c r="H17652" s="14" t="n">
        <v>43.77</v>
      </c>
      <c r="I17652" s="14" t="n">
        <v>12.5</v>
      </c>
      <c r="J17652" s="23" t="n">
        <f aca="false">IF(AND(E17652="Priority",ISNUMBER('Cost model'!N171)),'Cost model'!N171,'Cost model'!M171)</f>
        <v>40</v>
      </c>
      <c r="K17652" s="14" t="n">
        <f aca="false">J17652-H17652</f>
        <v>-3.77</v>
      </c>
      <c r="L17652" s="14" t="n">
        <f aca="false">G17652-H17652</f>
        <v>-31.27</v>
      </c>
    </row>
    <row r="17653" customFormat="false" ht="15" hidden="false" customHeight="false" outlineLevel="0" collapsed="false">
      <c r="A17653" s="2" t="s">
        <v>142</v>
      </c>
      <c r="B17653" s="2" t="s">
        <v>124</v>
      </c>
      <c r="C17653" s="2" t="s">
        <v>49</v>
      </c>
      <c r="D17653" s="2" t="s">
        <v>10</v>
      </c>
      <c r="E17653" s="2" t="s">
        <v>74</v>
      </c>
      <c r="F17653" s="2" t="s">
        <v>976</v>
      </c>
      <c r="G17653" s="14" t="n">
        <v>17.5</v>
      </c>
      <c r="H17653" s="14" t="n">
        <v>15.99</v>
      </c>
      <c r="I17653" s="14" t="n">
        <v>17.5</v>
      </c>
      <c r="J17653" s="23" t="n">
        <f aca="false">IF(AND(E17653="Priority",ISNUMBER('Cost model'!N664)),'Cost model'!N664,'Cost model'!M664)</f>
        <v>19.5</v>
      </c>
      <c r="K17653" s="14" t="n">
        <f aca="false">J17653-H17653</f>
        <v>3.51</v>
      </c>
      <c r="L17653" s="14" t="n">
        <f aca="false">G17653-H17653</f>
        <v>1.51</v>
      </c>
    </row>
    <row r="17654" customFormat="false" ht="15" hidden="false" customHeight="false" outlineLevel="0" collapsed="false">
      <c r="A17654" s="2" t="s">
        <v>174</v>
      </c>
      <c r="B17654" s="2" t="s">
        <v>174</v>
      </c>
      <c r="C17654" s="2" t="s">
        <v>49</v>
      </c>
      <c r="D17654" s="2" t="s">
        <v>10</v>
      </c>
      <c r="E17654" s="2" t="s">
        <v>74</v>
      </c>
      <c r="F17654" s="2" t="s">
        <v>977</v>
      </c>
      <c r="G17654" s="14" t="n">
        <v>17.5</v>
      </c>
      <c r="H17654" s="14" t="n">
        <v>11.03</v>
      </c>
      <c r="I17654" s="14" t="n">
        <v>17.5</v>
      </c>
      <c r="J17654" s="23" t="n">
        <f aca="false">IF(AND(E17654="Priority",ISNUMBER('Cost model'!N169)),'Cost model'!N169,'Cost model'!M169)</f>
        <v>18.5</v>
      </c>
      <c r="K17654" s="14" t="n">
        <f aca="false">J17654-H17654</f>
        <v>7.47</v>
      </c>
      <c r="L17654" s="14" t="n">
        <f aca="false">G17654-H17654</f>
        <v>6.47</v>
      </c>
    </row>
    <row r="17655" customFormat="false" ht="15" hidden="false" customHeight="false" outlineLevel="0" collapsed="false">
      <c r="A17655" s="2" t="s">
        <v>142</v>
      </c>
      <c r="B17655" s="2" t="s">
        <v>142</v>
      </c>
      <c r="C17655" s="2" t="s">
        <v>47</v>
      </c>
      <c r="D17655" s="2" t="s">
        <v>10</v>
      </c>
      <c r="E17655" s="2" t="s">
        <v>74</v>
      </c>
      <c r="F17655" s="2" t="s">
        <v>977</v>
      </c>
      <c r="G17655" s="14" t="n">
        <v>9.5</v>
      </c>
      <c r="H17655" s="14" t="n">
        <v>6.25</v>
      </c>
      <c r="I17655" s="14" t="n">
        <v>9.5</v>
      </c>
      <c r="J17655" s="23" t="n">
        <f aca="false">IF(AND(E17655="Priority",ISNUMBER('Cost model'!N632)),'Cost model'!N632,'Cost model'!M632)</f>
        <v>9.5</v>
      </c>
      <c r="K17655" s="14" t="n">
        <f aca="false">J17655-H17655</f>
        <v>3.25</v>
      </c>
      <c r="L17655" s="14" t="n">
        <f aca="false">G17655-H17655</f>
        <v>3.25</v>
      </c>
    </row>
    <row r="17656" customFormat="false" ht="15" hidden="false" customHeight="false" outlineLevel="0" collapsed="false">
      <c r="A17656" s="2" t="s">
        <v>174</v>
      </c>
      <c r="B17656" s="2" t="s">
        <v>174</v>
      </c>
      <c r="C17656" s="2" t="s">
        <v>47</v>
      </c>
      <c r="D17656" s="2" t="s">
        <v>12</v>
      </c>
      <c r="E17656" s="2" t="s">
        <v>74</v>
      </c>
      <c r="F17656" s="2" t="s">
        <v>977</v>
      </c>
      <c r="G17656" s="14" t="n">
        <v>9.5</v>
      </c>
      <c r="H17656" s="14" t="n">
        <v>33.75</v>
      </c>
      <c r="I17656" s="14" t="n">
        <v>9.5</v>
      </c>
      <c r="J17656" s="23" t="n">
        <f aca="false">IF(AND(E17656="Priority",ISNUMBER('Cost model'!N170)),'Cost model'!N170,'Cost model'!M170)</f>
        <v>25.5</v>
      </c>
      <c r="K17656" s="14" t="n">
        <f aca="false">J17656-H17656</f>
        <v>-8.25</v>
      </c>
      <c r="L17656" s="14" t="n">
        <f aca="false">G17656-H17656</f>
        <v>-24.25</v>
      </c>
    </row>
    <row r="17657" customFormat="false" ht="15" hidden="false" customHeight="false" outlineLevel="0" collapsed="false">
      <c r="A17657" s="2" t="s">
        <v>142</v>
      </c>
      <c r="B17657" s="2" t="s">
        <v>124</v>
      </c>
      <c r="C17657" s="2" t="s">
        <v>47</v>
      </c>
      <c r="D17657" s="2" t="s">
        <v>12</v>
      </c>
      <c r="E17657" s="2" t="s">
        <v>74</v>
      </c>
      <c r="F17657" s="2" t="s">
        <v>976</v>
      </c>
      <c r="G17657" s="14" t="n">
        <v>9.5</v>
      </c>
      <c r="H17657" s="14" t="n">
        <v>19.82</v>
      </c>
      <c r="I17657" s="14" t="n">
        <v>19.5</v>
      </c>
      <c r="J17657" s="23" t="n">
        <f aca="false">IF(AND(E17657="Priority",ISNUMBER('Cost model'!N665)),'Cost model'!N665,'Cost model'!M665)</f>
        <v>40</v>
      </c>
      <c r="K17657" s="14" t="n">
        <f aca="false">J17657-H17657</f>
        <v>20.18</v>
      </c>
      <c r="L17657" s="14" t="n">
        <f aca="false">G17657-H17657</f>
        <v>-10.32</v>
      </c>
    </row>
    <row r="17658" customFormat="false" ht="15" hidden="false" customHeight="false" outlineLevel="0" collapsed="false">
      <c r="A17658" s="2" t="s">
        <v>124</v>
      </c>
      <c r="B17658" s="2" t="s">
        <v>205</v>
      </c>
      <c r="C17658" s="2" t="s">
        <v>48</v>
      </c>
      <c r="D17658" s="2" t="s">
        <v>10</v>
      </c>
      <c r="E17658" s="2" t="s">
        <v>74</v>
      </c>
      <c r="F17658" s="2" t="s">
        <v>976</v>
      </c>
      <c r="G17658" s="14" t="n">
        <v>12.5</v>
      </c>
      <c r="H17658" s="14" t="n">
        <v>17.69</v>
      </c>
      <c r="I17658" s="14" t="n">
        <v>19.5</v>
      </c>
      <c r="J17658" s="23" t="n">
        <f aca="false">IF(AND(E17658="Priority",ISNUMBER('Cost model'!N378)),'Cost model'!N378,'Cost model'!M378)</f>
        <v>18.5</v>
      </c>
      <c r="K17658" s="14" t="n">
        <f aca="false">J17658-H17658</f>
        <v>0.809999999999999</v>
      </c>
      <c r="L17658" s="14" t="n">
        <f aca="false">G17658-H17658</f>
        <v>-5.19</v>
      </c>
    </row>
    <row r="17659" customFormat="false" ht="15" hidden="false" customHeight="false" outlineLevel="0" collapsed="false">
      <c r="A17659" s="2" t="s">
        <v>142</v>
      </c>
      <c r="B17659" s="2" t="s">
        <v>142</v>
      </c>
      <c r="C17659" s="2" t="s">
        <v>48</v>
      </c>
      <c r="D17659" s="2" t="s">
        <v>12</v>
      </c>
      <c r="E17659" s="2" t="s">
        <v>83</v>
      </c>
      <c r="F17659" s="2" t="s">
        <v>977</v>
      </c>
      <c r="G17659" s="14" t="n">
        <v>19.5</v>
      </c>
      <c r="H17659" s="14" t="n">
        <v>30.87</v>
      </c>
      <c r="I17659" s="14" t="n">
        <v>19.5</v>
      </c>
      <c r="J17659" s="23" t="n">
        <f aca="false">IF(AND(E17659="Priority",ISNUMBER('Cost model'!N636)),'Cost model'!N636,'Cost model'!M636)</f>
        <v>55</v>
      </c>
      <c r="K17659" s="14" t="n">
        <f aca="false">J17659-H17659</f>
        <v>24.13</v>
      </c>
      <c r="L17659" s="14" t="n">
        <f aca="false">G17659-H17659</f>
        <v>-11.37</v>
      </c>
    </row>
    <row r="17660" customFormat="false" ht="15" hidden="false" customHeight="false" outlineLevel="0" collapsed="false">
      <c r="A17660" s="2" t="s">
        <v>124</v>
      </c>
      <c r="B17660" s="2" t="s">
        <v>124</v>
      </c>
      <c r="C17660" s="2" t="s">
        <v>49</v>
      </c>
      <c r="D17660" s="2" t="s">
        <v>10</v>
      </c>
      <c r="E17660" s="2" t="s">
        <v>74</v>
      </c>
      <c r="F17660" s="2" t="s">
        <v>977</v>
      </c>
      <c r="G17660" s="14" t="n">
        <v>17.5</v>
      </c>
      <c r="H17660" s="14" t="n">
        <v>17.69</v>
      </c>
      <c r="I17660" s="14" t="n">
        <v>17.5</v>
      </c>
      <c r="J17660" s="23" t="n">
        <f aca="false">IF(AND(E17660="Priority",ISNUMBER('Cost model'!N319)),'Cost model'!N319,'Cost model'!M319)</f>
        <v>16.5</v>
      </c>
      <c r="K17660" s="14" t="n">
        <f aca="false">J17660-H17660</f>
        <v>-1.19</v>
      </c>
      <c r="L17660" s="14" t="n">
        <f aca="false">G17660-H17660</f>
        <v>-0.190000000000001</v>
      </c>
    </row>
    <row r="17661" customFormat="false" ht="15" hidden="false" customHeight="false" outlineLevel="0" collapsed="false">
      <c r="A17661" s="2" t="s">
        <v>124</v>
      </c>
      <c r="B17661" s="2" t="s">
        <v>124</v>
      </c>
      <c r="C17661" s="2" t="s">
        <v>47</v>
      </c>
      <c r="D17661" s="2" t="s">
        <v>10</v>
      </c>
      <c r="E17661" s="2" t="s">
        <v>74</v>
      </c>
      <c r="F17661" s="2" t="s">
        <v>977</v>
      </c>
      <c r="G17661" s="14" t="n">
        <v>9.5</v>
      </c>
      <c r="H17661" s="14" t="n">
        <v>7.47</v>
      </c>
      <c r="I17661" s="14" t="n">
        <v>9.5</v>
      </c>
      <c r="J17661" s="23" t="n">
        <f aca="false">IF(AND(E17661="Priority",ISNUMBER('Cost model'!N317)),'Cost model'!N317,'Cost model'!M317)</f>
        <v>10.5</v>
      </c>
      <c r="K17661" s="14" t="n">
        <f aca="false">J17661-H17661</f>
        <v>3.03</v>
      </c>
      <c r="L17661" s="14" t="n">
        <f aca="false">G17661-H17661</f>
        <v>2.03</v>
      </c>
    </row>
    <row r="17662" customFormat="false" ht="15" hidden="false" customHeight="false" outlineLevel="0" collapsed="false">
      <c r="A17662" s="2" t="s">
        <v>174</v>
      </c>
      <c r="B17662" s="2" t="s">
        <v>174</v>
      </c>
      <c r="C17662" s="2" t="s">
        <v>48</v>
      </c>
      <c r="D17662" s="2" t="s">
        <v>12</v>
      </c>
      <c r="E17662" s="2" t="s">
        <v>74</v>
      </c>
      <c r="F17662" s="2" t="s">
        <v>977</v>
      </c>
      <c r="G17662" s="14" t="n">
        <v>12.5</v>
      </c>
      <c r="H17662" s="14" t="n">
        <v>44.02</v>
      </c>
      <c r="I17662" s="14" t="n">
        <v>12.5</v>
      </c>
      <c r="J17662" s="23" t="n">
        <f aca="false">IF(AND(E17662="Priority",ISNUMBER('Cost model'!N171)),'Cost model'!N171,'Cost model'!M171)</f>
        <v>40</v>
      </c>
      <c r="K17662" s="14" t="n">
        <f aca="false">J17662-H17662</f>
        <v>-4.02</v>
      </c>
      <c r="L17662" s="14" t="n">
        <f aca="false">G17662-H17662</f>
        <v>-31.52</v>
      </c>
    </row>
    <row r="17663" customFormat="false" ht="15" hidden="false" customHeight="false" outlineLevel="0" collapsed="false">
      <c r="A17663" s="2" t="s">
        <v>174</v>
      </c>
      <c r="B17663" s="2" t="s">
        <v>142</v>
      </c>
      <c r="C17663" s="2" t="s">
        <v>47</v>
      </c>
      <c r="D17663" s="2" t="s">
        <v>14</v>
      </c>
      <c r="E17663" s="2" t="s">
        <v>74</v>
      </c>
      <c r="F17663" s="2" t="s">
        <v>976</v>
      </c>
      <c r="G17663" s="14" t="n">
        <v>25</v>
      </c>
      <c r="H17663" s="14" t="n">
        <v>97.22</v>
      </c>
      <c r="I17663" s="14" t="n">
        <v>25</v>
      </c>
      <c r="J17663" s="23" t="n">
        <f aca="false">IF(AND(E17663="Priority",ISNUMBER('Cost model'!N131)),'Cost model'!N131,'Cost model'!M131)</f>
        <v>95</v>
      </c>
      <c r="K17663" s="14" t="n">
        <f aca="false">J17663-H17663</f>
        <v>-2.22</v>
      </c>
      <c r="L17663" s="14" t="n">
        <f aca="false">G17663-H17663</f>
        <v>-72.22</v>
      </c>
    </row>
    <row r="17664" customFormat="false" ht="15" hidden="false" customHeight="false" outlineLevel="0" collapsed="false">
      <c r="A17664" s="2" t="s">
        <v>142</v>
      </c>
      <c r="B17664" s="2" t="s">
        <v>142</v>
      </c>
      <c r="C17664" s="2" t="s">
        <v>47</v>
      </c>
      <c r="D17664" s="2" t="s">
        <v>10</v>
      </c>
      <c r="E17664" s="2" t="s">
        <v>74</v>
      </c>
      <c r="F17664" s="2" t="s">
        <v>977</v>
      </c>
      <c r="G17664" s="14" t="n">
        <v>9.5</v>
      </c>
      <c r="H17664" s="14" t="n">
        <v>24.63</v>
      </c>
      <c r="I17664" s="14" t="n">
        <v>9.5</v>
      </c>
      <c r="J17664" s="23" t="n">
        <f aca="false">IF(AND(E17664="Priority",ISNUMBER('Cost model'!N632)),'Cost model'!N632,'Cost model'!M632)</f>
        <v>9.5</v>
      </c>
      <c r="K17664" s="14" t="n">
        <f aca="false">J17664-H17664</f>
        <v>-15.13</v>
      </c>
      <c r="L17664" s="14" t="n">
        <f aca="false">G17664-H17664</f>
        <v>-15.13</v>
      </c>
    </row>
    <row r="17665" customFormat="false" ht="15" hidden="false" customHeight="false" outlineLevel="0" collapsed="false">
      <c r="A17665" s="2" t="s">
        <v>174</v>
      </c>
      <c r="B17665" s="2" t="s">
        <v>158</v>
      </c>
      <c r="C17665" s="2" t="s">
        <v>47</v>
      </c>
      <c r="D17665" s="2" t="s">
        <v>10</v>
      </c>
      <c r="E17665" s="2" t="s">
        <v>74</v>
      </c>
      <c r="F17665" s="2" t="s">
        <v>976</v>
      </c>
      <c r="G17665" s="14" t="n">
        <v>9.5</v>
      </c>
      <c r="H17665" s="14" t="n">
        <v>13.82</v>
      </c>
      <c r="I17665" s="14" t="n">
        <v>14.5</v>
      </c>
      <c r="J17665" s="23" t="n">
        <f aca="false">IF(AND(E17665="Priority",ISNUMBER('Cost model'!N137)),'Cost model'!N137,'Cost model'!M137)</f>
        <v>13.5</v>
      </c>
      <c r="K17665" s="14" t="n">
        <f aca="false">J17665-H17665</f>
        <v>-0.32</v>
      </c>
      <c r="L17665" s="14" t="n">
        <f aca="false">G17665-H17665</f>
        <v>-4.32</v>
      </c>
    </row>
    <row r="17666" customFormat="false" ht="15" hidden="false" customHeight="false" outlineLevel="0" collapsed="false">
      <c r="A17666" s="2" t="s">
        <v>174</v>
      </c>
      <c r="B17666" s="2" t="s">
        <v>174</v>
      </c>
      <c r="C17666" s="2" t="s">
        <v>47</v>
      </c>
      <c r="D17666" s="2" t="s">
        <v>10</v>
      </c>
      <c r="E17666" s="2" t="s">
        <v>74</v>
      </c>
      <c r="F17666" s="2" t="s">
        <v>977</v>
      </c>
      <c r="G17666" s="14" t="n">
        <v>9.5</v>
      </c>
      <c r="H17666" s="14" t="n">
        <v>28.14</v>
      </c>
      <c r="I17666" s="14" t="n">
        <v>9.5</v>
      </c>
      <c r="J17666" s="23" t="n">
        <f aca="false">IF(AND(E17666="Priority",ISNUMBER('Cost model'!N167)),'Cost model'!N167,'Cost model'!M167)</f>
        <v>8.5</v>
      </c>
      <c r="K17666" s="14" t="n">
        <f aca="false">J17666-H17666</f>
        <v>-19.64</v>
      </c>
      <c r="L17666" s="14" t="n">
        <f aca="false">G17666-H17666</f>
        <v>-18.64</v>
      </c>
    </row>
    <row r="17667" customFormat="false" ht="15" hidden="false" customHeight="false" outlineLevel="0" collapsed="false">
      <c r="A17667" s="2" t="s">
        <v>142</v>
      </c>
      <c r="B17667" s="2" t="s">
        <v>142</v>
      </c>
      <c r="C17667" s="2" t="s">
        <v>49</v>
      </c>
      <c r="D17667" s="2" t="s">
        <v>12</v>
      </c>
      <c r="E17667" s="2" t="s">
        <v>74</v>
      </c>
      <c r="F17667" s="2" t="s">
        <v>977</v>
      </c>
      <c r="G17667" s="14" t="n">
        <v>19.5</v>
      </c>
      <c r="H17667" s="14" t="n">
        <v>44.89</v>
      </c>
      <c r="I17667" s="14" t="n">
        <v>19.5</v>
      </c>
      <c r="J17667" s="23" t="n">
        <f aca="false">IF(AND(E17667="Priority",ISNUMBER('Cost model'!N637)),'Cost model'!N637,'Cost model'!M637)</f>
        <v>45</v>
      </c>
      <c r="K17667" s="14" t="n">
        <f aca="false">J17667-H17667</f>
        <v>0.109999999999999</v>
      </c>
      <c r="L17667" s="14" t="n">
        <f aca="false">G17667-H17667</f>
        <v>-25.39</v>
      </c>
    </row>
    <row r="17668" customFormat="false" ht="15" hidden="false" customHeight="false" outlineLevel="0" collapsed="false">
      <c r="A17668" s="2" t="s">
        <v>123</v>
      </c>
      <c r="B17668" s="2" t="s">
        <v>123</v>
      </c>
      <c r="C17668" s="2" t="s">
        <v>47</v>
      </c>
      <c r="D17668" s="2" t="s">
        <v>14</v>
      </c>
      <c r="E17668" s="2" t="s">
        <v>74</v>
      </c>
      <c r="F17668" s="2" t="s">
        <v>977</v>
      </c>
      <c r="G17668" s="14" t="n">
        <v>85.5</v>
      </c>
      <c r="H17668" s="14" t="n">
        <v>134.81</v>
      </c>
      <c r="I17668" s="14" t="n">
        <v>25</v>
      </c>
      <c r="J17668" s="23" t="n">
        <f aca="false">IF(AND(E17668="Priority",ISNUMBER('Cost model'!N71)),'Cost model'!N71,'Cost model'!M71)</f>
        <v>105</v>
      </c>
      <c r="K17668" s="14" t="n">
        <f aca="false">J17668-H17668</f>
        <v>-29.81</v>
      </c>
      <c r="L17668" s="14" t="n">
        <f aca="false">G17668-H17668</f>
        <v>-49.31</v>
      </c>
    </row>
    <row r="17669" customFormat="false" ht="15" hidden="false" customHeight="false" outlineLevel="0" collapsed="false">
      <c r="A17669" s="2" t="s">
        <v>142</v>
      </c>
      <c r="B17669" s="2" t="s">
        <v>142</v>
      </c>
      <c r="C17669" s="2" t="s">
        <v>49</v>
      </c>
      <c r="D17669" s="2" t="s">
        <v>12</v>
      </c>
      <c r="E17669" s="2" t="s">
        <v>74</v>
      </c>
      <c r="F17669" s="2" t="s">
        <v>977</v>
      </c>
      <c r="G17669" s="14" t="n">
        <v>19.5</v>
      </c>
      <c r="H17669" s="14" t="n">
        <v>27.29</v>
      </c>
      <c r="I17669" s="14" t="n">
        <v>19.5</v>
      </c>
      <c r="J17669" s="23" t="n">
        <f aca="false">IF(AND(E17669="Priority",ISNUMBER('Cost model'!N637)),'Cost model'!N637,'Cost model'!M637)</f>
        <v>45</v>
      </c>
      <c r="K17669" s="14" t="n">
        <f aca="false">J17669-H17669</f>
        <v>17.71</v>
      </c>
      <c r="L17669" s="14" t="n">
        <f aca="false">G17669-H17669</f>
        <v>-7.79</v>
      </c>
    </row>
    <row r="17670" customFormat="false" ht="15" hidden="false" customHeight="false" outlineLevel="0" collapsed="false">
      <c r="A17670" s="2" t="s">
        <v>124</v>
      </c>
      <c r="B17670" s="2" t="s">
        <v>124</v>
      </c>
      <c r="C17670" s="2" t="s">
        <v>47</v>
      </c>
      <c r="D17670" s="2" t="s">
        <v>10</v>
      </c>
      <c r="E17670" s="2" t="s">
        <v>74</v>
      </c>
      <c r="F17670" s="2" t="s">
        <v>977</v>
      </c>
      <c r="G17670" s="14" t="n">
        <v>9.5</v>
      </c>
      <c r="H17670" s="14" t="n">
        <v>7.5</v>
      </c>
      <c r="I17670" s="14" t="n">
        <v>9.5</v>
      </c>
      <c r="J17670" s="23" t="n">
        <f aca="false">IF(AND(E17670="Priority",ISNUMBER('Cost model'!N317)),'Cost model'!N317,'Cost model'!M317)</f>
        <v>10.5</v>
      </c>
      <c r="K17670" s="14" t="n">
        <f aca="false">J17670-H17670</f>
        <v>3</v>
      </c>
      <c r="L17670" s="14" t="n">
        <f aca="false">G17670-H17670</f>
        <v>2</v>
      </c>
    </row>
    <row r="17671" customFormat="false" ht="15" hidden="false" customHeight="false" outlineLevel="0" collapsed="false">
      <c r="A17671" s="2" t="s">
        <v>158</v>
      </c>
      <c r="B17671" s="2" t="s">
        <v>158</v>
      </c>
      <c r="C17671" s="2" t="s">
        <v>49</v>
      </c>
      <c r="D17671" s="2" t="s">
        <v>12</v>
      </c>
      <c r="E17671" s="2" t="s">
        <v>74</v>
      </c>
      <c r="F17671" s="2" t="s">
        <v>977</v>
      </c>
      <c r="G17671" s="14" t="n">
        <v>19.5</v>
      </c>
      <c r="H17671" s="14" t="n">
        <v>18.83</v>
      </c>
      <c r="I17671" s="14" t="n">
        <v>19.5</v>
      </c>
      <c r="J17671" s="23" t="n">
        <f aca="false">IF(AND(E17671="Priority",ISNUMBER('Cost model'!N427)),'Cost model'!N427,'Cost model'!M427)</f>
        <v>28.5</v>
      </c>
      <c r="K17671" s="14" t="n">
        <f aca="false">J17671-H17671</f>
        <v>9.67</v>
      </c>
      <c r="L17671" s="14" t="n">
        <f aca="false">G17671-H17671</f>
        <v>0.670000000000002</v>
      </c>
    </row>
    <row r="17672" customFormat="false" ht="15" hidden="false" customHeight="false" outlineLevel="0" collapsed="false">
      <c r="A17672" s="2" t="s">
        <v>142</v>
      </c>
      <c r="B17672" s="2" t="s">
        <v>142</v>
      </c>
      <c r="C17672" s="2" t="s">
        <v>49</v>
      </c>
      <c r="D17672" s="2" t="s">
        <v>12</v>
      </c>
      <c r="E17672" s="2" t="s">
        <v>83</v>
      </c>
      <c r="F17672" s="2" t="s">
        <v>977</v>
      </c>
      <c r="G17672" s="14" t="n">
        <v>29.5</v>
      </c>
      <c r="H17672" s="14" t="n">
        <v>44.18</v>
      </c>
      <c r="I17672" s="14" t="n">
        <v>29.5</v>
      </c>
      <c r="J17672" s="23" t="n">
        <f aca="false">IF(AND(E17672="Priority",ISNUMBER('Cost model'!N637)),'Cost model'!N637,'Cost model'!M637)</f>
        <v>60</v>
      </c>
      <c r="K17672" s="14" t="n">
        <f aca="false">J17672-H17672</f>
        <v>15.82</v>
      </c>
      <c r="L17672" s="14" t="n">
        <f aca="false">G17672-H17672</f>
        <v>-14.68</v>
      </c>
    </row>
    <row r="17673" customFormat="false" ht="15" hidden="false" customHeight="false" outlineLevel="0" collapsed="false">
      <c r="A17673" s="2" t="s">
        <v>174</v>
      </c>
      <c r="B17673" s="2" t="s">
        <v>174</v>
      </c>
      <c r="C17673" s="2" t="s">
        <v>47</v>
      </c>
      <c r="D17673" s="2" t="s">
        <v>10</v>
      </c>
      <c r="E17673" s="2" t="s">
        <v>74</v>
      </c>
      <c r="F17673" s="2" t="s">
        <v>977</v>
      </c>
      <c r="G17673" s="14" t="n">
        <v>9.5</v>
      </c>
      <c r="H17673" s="14" t="n">
        <v>6.24</v>
      </c>
      <c r="I17673" s="14" t="n">
        <v>9.5</v>
      </c>
      <c r="J17673" s="23" t="n">
        <f aca="false">IF(AND(E17673="Priority",ISNUMBER('Cost model'!N167)),'Cost model'!N167,'Cost model'!M167)</f>
        <v>8.5</v>
      </c>
      <c r="K17673" s="14" t="n">
        <f aca="false">J17673-H17673</f>
        <v>2.26</v>
      </c>
      <c r="L17673" s="14" t="n">
        <f aca="false">G17673-H17673</f>
        <v>3.26</v>
      </c>
    </row>
    <row r="17674" customFormat="false" ht="15" hidden="false" customHeight="false" outlineLevel="0" collapsed="false">
      <c r="A17674" s="2" t="s">
        <v>158</v>
      </c>
      <c r="B17674" s="2" t="s">
        <v>158</v>
      </c>
      <c r="C17674" s="2" t="s">
        <v>49</v>
      </c>
      <c r="D17674" s="2" t="s">
        <v>10</v>
      </c>
      <c r="E17674" s="2" t="s">
        <v>74</v>
      </c>
      <c r="F17674" s="2" t="s">
        <v>977</v>
      </c>
      <c r="G17674" s="14" t="n">
        <v>17.5</v>
      </c>
      <c r="H17674" s="14" t="n">
        <v>19.98</v>
      </c>
      <c r="I17674" s="14" t="n">
        <v>17.5</v>
      </c>
      <c r="J17674" s="23" t="n">
        <f aca="false">IF(AND(E17674="Priority",ISNUMBER('Cost model'!N424)),'Cost model'!N424,'Cost model'!M424)</f>
        <v>16.5</v>
      </c>
      <c r="K17674" s="14" t="n">
        <f aca="false">J17674-H17674</f>
        <v>-3.48</v>
      </c>
      <c r="L17674" s="14" t="n">
        <f aca="false">G17674-H17674</f>
        <v>-2.48</v>
      </c>
    </row>
    <row r="17675" customFormat="false" ht="15" hidden="false" customHeight="false" outlineLevel="0" collapsed="false">
      <c r="A17675" s="2" t="s">
        <v>221</v>
      </c>
      <c r="B17675" s="2" t="s">
        <v>221</v>
      </c>
      <c r="C17675" s="2" t="s">
        <v>48</v>
      </c>
      <c r="D17675" s="2" t="s">
        <v>10</v>
      </c>
      <c r="E17675" s="2" t="s">
        <v>74</v>
      </c>
      <c r="F17675" s="2" t="s">
        <v>977</v>
      </c>
      <c r="G17675" s="14" t="n">
        <v>12.5</v>
      </c>
      <c r="H17675" s="14" t="n">
        <v>7.4</v>
      </c>
      <c r="I17675" s="14" t="n">
        <v>12.5</v>
      </c>
      <c r="J17675" s="23" t="n">
        <f aca="false">IF(AND(E17675="Priority",ISNUMBER('Cost model'!N738)),'Cost model'!N738,'Cost model'!M738)</f>
        <v>11.5</v>
      </c>
      <c r="K17675" s="14" t="n">
        <f aca="false">J17675-H17675</f>
        <v>4.1</v>
      </c>
      <c r="L17675" s="14" t="n">
        <f aca="false">G17675-H17675</f>
        <v>5.1</v>
      </c>
    </row>
    <row r="17676" customFormat="false" ht="15" hidden="false" customHeight="false" outlineLevel="0" collapsed="false">
      <c r="A17676" s="2" t="s">
        <v>124</v>
      </c>
      <c r="B17676" s="2" t="s">
        <v>158</v>
      </c>
      <c r="C17676" s="2" t="s">
        <v>47</v>
      </c>
      <c r="D17676" s="2" t="s">
        <v>12</v>
      </c>
      <c r="E17676" s="2" t="s">
        <v>74</v>
      </c>
      <c r="F17676" s="2" t="s">
        <v>976</v>
      </c>
      <c r="G17676" s="14" t="n">
        <v>9.5</v>
      </c>
      <c r="H17676" s="14" t="n">
        <v>60.79</v>
      </c>
      <c r="I17676" s="14" t="n">
        <v>19.5</v>
      </c>
      <c r="J17676" s="23" t="n">
        <f aca="false">IF(AND(E17676="Priority",ISNUMBER('Cost model'!N350)),'Cost model'!N350,'Cost model'!M350)</f>
        <v>50</v>
      </c>
      <c r="K17676" s="14" t="n">
        <f aca="false">J17676-H17676</f>
        <v>-10.79</v>
      </c>
      <c r="L17676" s="14" t="n">
        <f aca="false">G17676-H17676</f>
        <v>-51.29</v>
      </c>
    </row>
    <row r="17677" customFormat="false" ht="15" hidden="false" customHeight="false" outlineLevel="0" collapsed="false">
      <c r="A17677" s="2" t="s">
        <v>158</v>
      </c>
      <c r="B17677" s="2" t="s">
        <v>158</v>
      </c>
      <c r="C17677" s="2" t="s">
        <v>47</v>
      </c>
      <c r="D17677" s="2" t="s">
        <v>10</v>
      </c>
      <c r="E17677" s="2" t="s">
        <v>74</v>
      </c>
      <c r="F17677" s="2" t="s">
        <v>977</v>
      </c>
      <c r="G17677" s="14" t="n">
        <v>9.5</v>
      </c>
      <c r="H17677" s="14" t="n">
        <v>7.5</v>
      </c>
      <c r="I17677" s="14" t="n">
        <v>9.5</v>
      </c>
      <c r="J17677" s="23" t="n">
        <f aca="false">IF(AND(E17677="Priority",ISNUMBER('Cost model'!N422)),'Cost model'!N422,'Cost model'!M422)</f>
        <v>8.5</v>
      </c>
      <c r="K17677" s="14" t="n">
        <f aca="false">J17677-H17677</f>
        <v>1</v>
      </c>
      <c r="L17677" s="14" t="n">
        <f aca="false">G17677-H17677</f>
        <v>2</v>
      </c>
    </row>
    <row r="17678" customFormat="false" ht="15" hidden="false" customHeight="false" outlineLevel="0" collapsed="false">
      <c r="A17678" s="2" t="s">
        <v>174</v>
      </c>
      <c r="B17678" s="2" t="s">
        <v>124</v>
      </c>
      <c r="C17678" s="2" t="s">
        <v>49</v>
      </c>
      <c r="D17678" s="2" t="s">
        <v>10</v>
      </c>
      <c r="E17678" s="2" t="s">
        <v>83</v>
      </c>
      <c r="F17678" s="2" t="s">
        <v>976</v>
      </c>
      <c r="G17678" s="14" t="n">
        <v>24.5</v>
      </c>
      <c r="H17678" s="14" t="n">
        <v>36.08</v>
      </c>
      <c r="I17678" s="14" t="n">
        <v>24.5</v>
      </c>
      <c r="J17678" s="23" t="n">
        <f aca="false">IF(AND(E17678="Priority",ISNUMBER('Cost model'!N109)),'Cost model'!N109,'Cost model'!M109)</f>
        <v>25.5</v>
      </c>
      <c r="K17678" s="14" t="n">
        <f aca="false">J17678-H17678</f>
        <v>-10.58</v>
      </c>
      <c r="L17678" s="14" t="n">
        <f aca="false">G17678-H17678</f>
        <v>-11.58</v>
      </c>
    </row>
    <row r="17679" customFormat="false" ht="15" hidden="false" customHeight="false" outlineLevel="0" collapsed="false">
      <c r="A17679" s="2" t="s">
        <v>205</v>
      </c>
      <c r="B17679" s="2" t="s">
        <v>205</v>
      </c>
      <c r="C17679" s="2" t="s">
        <v>48</v>
      </c>
      <c r="D17679" s="2" t="s">
        <v>12</v>
      </c>
      <c r="E17679" s="2" t="s">
        <v>74</v>
      </c>
      <c r="F17679" s="2" t="s">
        <v>977</v>
      </c>
      <c r="G17679" s="14" t="n">
        <v>24.5</v>
      </c>
      <c r="H17679" s="14" t="n">
        <v>145.48</v>
      </c>
      <c r="I17679" s="14" t="n">
        <v>12.5</v>
      </c>
      <c r="J17679" s="23" t="n">
        <f aca="false">IF(AND(E17679="Priority",ISNUMBER('Cost model'!N531)),'Cost model'!N531,'Cost model'!M531)</f>
        <v>50</v>
      </c>
      <c r="K17679" s="14" t="n">
        <f aca="false">J17679-H17679</f>
        <v>-95.48</v>
      </c>
      <c r="L17679" s="14" t="n">
        <f aca="false">G17679-H17679</f>
        <v>-120.98</v>
      </c>
    </row>
    <row r="17680" customFormat="false" ht="15" hidden="false" customHeight="false" outlineLevel="0" collapsed="false">
      <c r="A17680" s="2" t="s">
        <v>174</v>
      </c>
      <c r="B17680" s="2" t="s">
        <v>174</v>
      </c>
      <c r="C17680" s="2" t="s">
        <v>47</v>
      </c>
      <c r="D17680" s="2" t="s">
        <v>12</v>
      </c>
      <c r="E17680" s="2" t="s">
        <v>74</v>
      </c>
      <c r="F17680" s="2" t="s">
        <v>977</v>
      </c>
      <c r="G17680" s="14" t="n">
        <v>9.5</v>
      </c>
      <c r="H17680" s="14" t="n">
        <v>26.57</v>
      </c>
      <c r="I17680" s="14" t="n">
        <v>9.5</v>
      </c>
      <c r="J17680" s="23" t="n">
        <f aca="false">IF(AND(E17680="Priority",ISNUMBER('Cost model'!N170)),'Cost model'!N170,'Cost model'!M170)</f>
        <v>25.5</v>
      </c>
      <c r="K17680" s="14" t="n">
        <f aca="false">J17680-H17680</f>
        <v>-1.07</v>
      </c>
      <c r="L17680" s="14" t="n">
        <f aca="false">G17680-H17680</f>
        <v>-17.07</v>
      </c>
    </row>
    <row r="17681" customFormat="false" ht="15" hidden="false" customHeight="false" outlineLevel="0" collapsed="false">
      <c r="A17681" s="2" t="s">
        <v>174</v>
      </c>
      <c r="B17681" s="2" t="s">
        <v>174</v>
      </c>
      <c r="C17681" s="2" t="s">
        <v>47</v>
      </c>
      <c r="D17681" s="2" t="s">
        <v>12</v>
      </c>
      <c r="E17681" s="2" t="s">
        <v>74</v>
      </c>
      <c r="F17681" s="2" t="s">
        <v>977</v>
      </c>
      <c r="G17681" s="14" t="n">
        <v>9.5</v>
      </c>
      <c r="H17681" s="14" t="n">
        <v>10.8</v>
      </c>
      <c r="I17681" s="14" t="n">
        <v>9.5</v>
      </c>
      <c r="J17681" s="23" t="n">
        <f aca="false">IF(AND(E17681="Priority",ISNUMBER('Cost model'!N170)),'Cost model'!N170,'Cost model'!M170)</f>
        <v>25.5</v>
      </c>
      <c r="K17681" s="14" t="n">
        <f aca="false">J17681-H17681</f>
        <v>14.7</v>
      </c>
      <c r="L17681" s="14" t="n">
        <f aca="false">G17681-H17681</f>
        <v>-1.3</v>
      </c>
    </row>
    <row r="17682" customFormat="false" ht="15" hidden="false" customHeight="false" outlineLevel="0" collapsed="false">
      <c r="A17682" s="2" t="s">
        <v>124</v>
      </c>
      <c r="B17682" s="2" t="s">
        <v>124</v>
      </c>
      <c r="C17682" s="2" t="s">
        <v>47</v>
      </c>
      <c r="D17682" s="2" t="s">
        <v>12</v>
      </c>
      <c r="E17682" s="2" t="s">
        <v>74</v>
      </c>
      <c r="F17682" s="2" t="s">
        <v>977</v>
      </c>
      <c r="G17682" s="14" t="n">
        <v>9.5</v>
      </c>
      <c r="H17682" s="14" t="n">
        <v>11.03</v>
      </c>
      <c r="I17682" s="14" t="n">
        <v>9.5</v>
      </c>
      <c r="J17682" s="23" t="n">
        <f aca="false">IF(AND(E17682="Priority",ISNUMBER('Cost model'!N320)),'Cost model'!N320,'Cost model'!M320)</f>
        <v>24.5</v>
      </c>
      <c r="K17682" s="14" t="n">
        <f aca="false">J17682-H17682</f>
        <v>13.47</v>
      </c>
      <c r="L17682" s="14" t="n">
        <f aca="false">G17682-H17682</f>
        <v>-1.53</v>
      </c>
    </row>
    <row r="17683" customFormat="false" ht="15" hidden="false" customHeight="false" outlineLevel="0" collapsed="false">
      <c r="A17683" s="2" t="s">
        <v>174</v>
      </c>
      <c r="B17683" s="2" t="s">
        <v>142</v>
      </c>
      <c r="C17683" s="2" t="s">
        <v>48</v>
      </c>
      <c r="D17683" s="2" t="s">
        <v>12</v>
      </c>
      <c r="E17683" s="2" t="s">
        <v>74</v>
      </c>
      <c r="F17683" s="2" t="s">
        <v>976</v>
      </c>
      <c r="G17683" s="14" t="n">
        <v>12.5</v>
      </c>
      <c r="H17683" s="14" t="n">
        <v>50.42</v>
      </c>
      <c r="I17683" s="14" t="n">
        <v>12.5</v>
      </c>
      <c r="J17683" s="23" t="n">
        <f aca="false">IF(AND(E17683="Priority",ISNUMBER('Cost model'!N126)),'Cost model'!N126,'Cost model'!M126)</f>
        <v>45</v>
      </c>
      <c r="K17683" s="14" t="n">
        <f aca="false">J17683-H17683</f>
        <v>-5.42</v>
      </c>
      <c r="L17683" s="14" t="n">
        <f aca="false">G17683-H17683</f>
        <v>-37.92</v>
      </c>
    </row>
    <row r="17684" customFormat="false" ht="15" hidden="false" customHeight="false" outlineLevel="0" collapsed="false">
      <c r="A17684" s="2" t="s">
        <v>205</v>
      </c>
      <c r="B17684" s="2" t="s">
        <v>142</v>
      </c>
      <c r="C17684" s="2" t="s">
        <v>48</v>
      </c>
      <c r="D17684" s="2" t="s">
        <v>10</v>
      </c>
      <c r="E17684" s="2" t="s">
        <v>74</v>
      </c>
      <c r="F17684" s="2" t="s">
        <v>976</v>
      </c>
      <c r="G17684" s="14" t="n">
        <v>14.5</v>
      </c>
      <c r="H17684" s="14" t="n">
        <v>24.63</v>
      </c>
      <c r="I17684" s="14" t="n">
        <v>14.5</v>
      </c>
      <c r="J17684" s="23" t="n">
        <f aca="false">IF(AND(E17684="Priority",ISNUMBER('Cost model'!N543)),'Cost model'!N543,'Cost model'!M543)</f>
        <v>18.5</v>
      </c>
      <c r="K17684" s="14" t="n">
        <f aca="false">J17684-H17684</f>
        <v>-6.13</v>
      </c>
      <c r="L17684" s="14" t="n">
        <f aca="false">G17684-H17684</f>
        <v>-10.13</v>
      </c>
    </row>
    <row r="17685" customFormat="false" ht="15" hidden="false" customHeight="false" outlineLevel="0" collapsed="false">
      <c r="A17685" s="2" t="s">
        <v>174</v>
      </c>
      <c r="B17685" s="2" t="s">
        <v>174</v>
      </c>
      <c r="C17685" s="2" t="s">
        <v>49</v>
      </c>
      <c r="D17685" s="2" t="s">
        <v>13</v>
      </c>
      <c r="E17685" s="2" t="s">
        <v>74</v>
      </c>
      <c r="F17685" s="2" t="s">
        <v>977</v>
      </c>
      <c r="G17685" s="14" t="n">
        <v>50</v>
      </c>
      <c r="H17685" s="14" t="n">
        <v>60.31</v>
      </c>
      <c r="I17685" s="14" t="n">
        <v>50</v>
      </c>
      <c r="J17685" s="23" t="n">
        <f aca="false">IF(AND(E17685="Priority",ISNUMBER('Cost model'!N175)),'Cost model'!N175,'Cost model'!M175)</f>
        <v>75</v>
      </c>
      <c r="K17685" s="14" t="n">
        <f aca="false">J17685-H17685</f>
        <v>14.69</v>
      </c>
      <c r="L17685" s="14" t="n">
        <f aca="false">G17685-H17685</f>
        <v>-10.31</v>
      </c>
    </row>
    <row r="17686" customFormat="false" ht="15" hidden="false" customHeight="false" outlineLevel="0" collapsed="false">
      <c r="A17686" s="2" t="s">
        <v>124</v>
      </c>
      <c r="B17686" s="2" t="s">
        <v>124</v>
      </c>
      <c r="C17686" s="2" t="s">
        <v>48</v>
      </c>
      <c r="D17686" s="2" t="s">
        <v>10</v>
      </c>
      <c r="E17686" s="2" t="s">
        <v>74</v>
      </c>
      <c r="F17686" s="2" t="s">
        <v>977</v>
      </c>
      <c r="G17686" s="14" t="n">
        <v>12.5</v>
      </c>
      <c r="H17686" s="14" t="n">
        <v>43.77</v>
      </c>
      <c r="I17686" s="14" t="n">
        <v>12.5</v>
      </c>
      <c r="J17686" s="23" t="n">
        <f aca="false">IF(AND(E17686="Priority",ISNUMBER('Cost model'!N318)),'Cost model'!N318,'Cost model'!M318)</f>
        <v>14.5</v>
      </c>
      <c r="K17686" s="14" t="n">
        <f aca="false">J17686-H17686</f>
        <v>-29.27</v>
      </c>
      <c r="L17686" s="14" t="n">
        <f aca="false">G17686-H17686</f>
        <v>-31.27</v>
      </c>
    </row>
    <row r="17687" customFormat="false" ht="15" hidden="false" customHeight="false" outlineLevel="0" collapsed="false">
      <c r="A17687" s="2" t="s">
        <v>124</v>
      </c>
      <c r="B17687" s="2" t="s">
        <v>124</v>
      </c>
      <c r="C17687" s="2" t="s">
        <v>47</v>
      </c>
      <c r="D17687" s="2" t="s">
        <v>12</v>
      </c>
      <c r="E17687" s="2" t="s">
        <v>74</v>
      </c>
      <c r="F17687" s="2" t="s">
        <v>977</v>
      </c>
      <c r="G17687" s="14" t="n">
        <v>9.5</v>
      </c>
      <c r="H17687" s="14" t="n">
        <v>29.58</v>
      </c>
      <c r="I17687" s="14" t="n">
        <v>9.5</v>
      </c>
      <c r="J17687" s="23" t="n">
        <f aca="false">IF(AND(E17687="Priority",ISNUMBER('Cost model'!N320)),'Cost model'!N320,'Cost model'!M320)</f>
        <v>24.5</v>
      </c>
      <c r="K17687" s="14" t="n">
        <f aca="false">J17687-H17687</f>
        <v>-5.08</v>
      </c>
      <c r="L17687" s="14" t="n">
        <f aca="false">G17687-H17687</f>
        <v>-20.08</v>
      </c>
    </row>
    <row r="17688" customFormat="false" ht="15" hidden="false" customHeight="false" outlineLevel="0" collapsed="false">
      <c r="A17688" s="2" t="s">
        <v>142</v>
      </c>
      <c r="B17688" s="2" t="s">
        <v>142</v>
      </c>
      <c r="C17688" s="2" t="s">
        <v>49</v>
      </c>
      <c r="D17688" s="2" t="s">
        <v>12</v>
      </c>
      <c r="E17688" s="2" t="s">
        <v>83</v>
      </c>
      <c r="F17688" s="2" t="s">
        <v>977</v>
      </c>
      <c r="G17688" s="14" t="n">
        <v>29.5</v>
      </c>
      <c r="H17688" s="14" t="n">
        <v>124.73</v>
      </c>
      <c r="I17688" s="14" t="n">
        <v>29.5</v>
      </c>
      <c r="J17688" s="23" t="n">
        <f aca="false">IF(AND(E17688="Priority",ISNUMBER('Cost model'!N637)),'Cost model'!N637,'Cost model'!M637)</f>
        <v>60</v>
      </c>
      <c r="K17688" s="14" t="n">
        <f aca="false">J17688-H17688</f>
        <v>-64.73</v>
      </c>
      <c r="L17688" s="14" t="n">
        <f aca="false">G17688-H17688</f>
        <v>-95.23</v>
      </c>
    </row>
    <row r="17689" customFormat="false" ht="15" hidden="false" customHeight="false" outlineLevel="0" collapsed="false">
      <c r="A17689" s="2" t="s">
        <v>142</v>
      </c>
      <c r="B17689" s="2" t="s">
        <v>142</v>
      </c>
      <c r="C17689" s="2" t="s">
        <v>47</v>
      </c>
      <c r="D17689" s="2" t="s">
        <v>13</v>
      </c>
      <c r="E17689" s="2" t="s">
        <v>74</v>
      </c>
      <c r="F17689" s="2" t="s">
        <v>977</v>
      </c>
      <c r="G17689" s="14" t="n">
        <v>19</v>
      </c>
      <c r="H17689" s="14" t="n">
        <v>81.39</v>
      </c>
      <c r="I17689" s="14" t="n">
        <v>19</v>
      </c>
      <c r="J17689" s="23" t="n">
        <f aca="false">IF(AND(E17689="Priority",ISNUMBER('Cost model'!N638)),'Cost model'!N638,'Cost model'!M638)</f>
        <v>50</v>
      </c>
      <c r="K17689" s="14" t="n">
        <f aca="false">J17689-H17689</f>
        <v>-31.39</v>
      </c>
      <c r="L17689" s="14" t="n">
        <f aca="false">G17689-H17689</f>
        <v>-62.39</v>
      </c>
    </row>
    <row r="17690" customFormat="false" ht="15" hidden="false" customHeight="false" outlineLevel="0" collapsed="false">
      <c r="A17690" s="2" t="s">
        <v>174</v>
      </c>
      <c r="B17690" s="2" t="s">
        <v>174</v>
      </c>
      <c r="C17690" s="2" t="s">
        <v>48</v>
      </c>
      <c r="D17690" s="2" t="s">
        <v>10</v>
      </c>
      <c r="E17690" s="2" t="s">
        <v>74</v>
      </c>
      <c r="F17690" s="2" t="s">
        <v>977</v>
      </c>
      <c r="G17690" s="14" t="n">
        <v>12.5</v>
      </c>
      <c r="H17690" s="14" t="n">
        <v>22.3</v>
      </c>
      <c r="I17690" s="14" t="n">
        <v>12.5</v>
      </c>
      <c r="J17690" s="23" t="n">
        <f aca="false">IF(AND(E17690="Priority",ISNUMBER('Cost model'!N168)),'Cost model'!N168,'Cost model'!M168)</f>
        <v>13.5</v>
      </c>
      <c r="K17690" s="14" t="n">
        <f aca="false">J17690-H17690</f>
        <v>-8.8</v>
      </c>
      <c r="L17690" s="14" t="n">
        <f aca="false">G17690-H17690</f>
        <v>-9.8</v>
      </c>
    </row>
    <row r="17691" customFormat="false" ht="15" hidden="false" customHeight="false" outlineLevel="0" collapsed="false">
      <c r="A17691" s="2" t="s">
        <v>221</v>
      </c>
      <c r="B17691" s="2" t="s">
        <v>221</v>
      </c>
      <c r="C17691" s="2" t="s">
        <v>47</v>
      </c>
      <c r="D17691" s="2" t="s">
        <v>12</v>
      </c>
      <c r="E17691" s="2" t="s">
        <v>74</v>
      </c>
      <c r="F17691" s="2" t="s">
        <v>977</v>
      </c>
      <c r="G17691" s="14" t="n">
        <v>9.5</v>
      </c>
      <c r="H17691" s="14" t="n">
        <v>24.63</v>
      </c>
      <c r="I17691" s="14" t="n">
        <v>9.5</v>
      </c>
      <c r="J17691" s="23" t="n">
        <f aca="false">IF(AND(E17691="Priority",ISNUMBER('Cost model'!N740)),'Cost model'!N740,'Cost model'!M740)</f>
        <v>22.5</v>
      </c>
      <c r="K17691" s="14" t="n">
        <f aca="false">J17691-H17691</f>
        <v>-2.13</v>
      </c>
      <c r="L17691" s="14" t="n">
        <f aca="false">G17691-H17691</f>
        <v>-15.13</v>
      </c>
    </row>
    <row r="17692" customFormat="false" ht="15" hidden="false" customHeight="false" outlineLevel="0" collapsed="false">
      <c r="A17692" s="2" t="s">
        <v>124</v>
      </c>
      <c r="B17692" s="2" t="s">
        <v>124</v>
      </c>
      <c r="C17692" s="2" t="s">
        <v>48</v>
      </c>
      <c r="D17692" s="2" t="s">
        <v>10</v>
      </c>
      <c r="E17692" s="2" t="s">
        <v>74</v>
      </c>
      <c r="F17692" s="2" t="s">
        <v>977</v>
      </c>
      <c r="G17692" s="14" t="n">
        <v>12.5</v>
      </c>
      <c r="H17692" s="14" t="n">
        <v>17.69</v>
      </c>
      <c r="I17692" s="14" t="n">
        <v>12.5</v>
      </c>
      <c r="J17692" s="23" t="n">
        <f aca="false">IF(AND(E17692="Priority",ISNUMBER('Cost model'!N318)),'Cost model'!N318,'Cost model'!M318)</f>
        <v>14.5</v>
      </c>
      <c r="K17692" s="14" t="n">
        <f aca="false">J17692-H17692</f>
        <v>-3.19</v>
      </c>
      <c r="L17692" s="14" t="n">
        <f aca="false">G17692-H17692</f>
        <v>-5.19</v>
      </c>
    </row>
    <row r="17693" customFormat="false" ht="15" hidden="false" customHeight="false" outlineLevel="0" collapsed="false">
      <c r="A17693" s="2" t="s">
        <v>174</v>
      </c>
      <c r="B17693" s="2" t="s">
        <v>174</v>
      </c>
      <c r="C17693" s="2" t="s">
        <v>48</v>
      </c>
      <c r="D17693" s="2" t="s">
        <v>10</v>
      </c>
      <c r="E17693" s="2" t="s">
        <v>74</v>
      </c>
      <c r="F17693" s="2" t="s">
        <v>977</v>
      </c>
      <c r="G17693" s="14" t="n">
        <v>12.5</v>
      </c>
      <c r="H17693" s="14" t="n">
        <v>6.91</v>
      </c>
      <c r="I17693" s="14" t="n">
        <v>12.5</v>
      </c>
      <c r="J17693" s="23" t="n">
        <f aca="false">IF(AND(E17693="Priority",ISNUMBER('Cost model'!N168)),'Cost model'!N168,'Cost model'!M168)</f>
        <v>13.5</v>
      </c>
      <c r="K17693" s="14" t="n">
        <f aca="false">J17693-H17693</f>
        <v>6.59</v>
      </c>
      <c r="L17693" s="14" t="n">
        <f aca="false">G17693-H17693</f>
        <v>5.59</v>
      </c>
    </row>
    <row r="17694" customFormat="false" ht="15" hidden="false" customHeight="false" outlineLevel="0" collapsed="false">
      <c r="A17694" s="2" t="s">
        <v>158</v>
      </c>
      <c r="B17694" s="2" t="s">
        <v>142</v>
      </c>
      <c r="C17694" s="2" t="s">
        <v>47</v>
      </c>
      <c r="D17694" s="2" t="s">
        <v>13</v>
      </c>
      <c r="E17694" s="2" t="s">
        <v>74</v>
      </c>
      <c r="F17694" s="2" t="s">
        <v>976</v>
      </c>
      <c r="G17694" s="14" t="n">
        <v>24.5</v>
      </c>
      <c r="H17694" s="14" t="n">
        <v>85.84</v>
      </c>
      <c r="I17694" s="14" t="n">
        <v>24.5</v>
      </c>
      <c r="J17694" s="23" t="n">
        <f aca="false">IF(AND(E17694="Priority",ISNUMBER('Cost model'!N443)),'Cost model'!N443,'Cost model'!M443)</f>
        <v>70</v>
      </c>
      <c r="K17694" s="14" t="n">
        <f aca="false">J17694-H17694</f>
        <v>-15.84</v>
      </c>
      <c r="L17694" s="14" t="n">
        <f aca="false">G17694-H17694</f>
        <v>-61.34</v>
      </c>
    </row>
    <row r="17695" customFormat="false" ht="15" hidden="false" customHeight="false" outlineLevel="0" collapsed="false">
      <c r="A17695" s="2" t="s">
        <v>124</v>
      </c>
      <c r="B17695" s="2" t="s">
        <v>124</v>
      </c>
      <c r="C17695" s="2" t="s">
        <v>47</v>
      </c>
      <c r="D17695" s="2" t="s">
        <v>12</v>
      </c>
      <c r="E17695" s="2" t="s">
        <v>74</v>
      </c>
      <c r="F17695" s="2" t="s">
        <v>977</v>
      </c>
      <c r="G17695" s="14" t="n">
        <v>9.5</v>
      </c>
      <c r="H17695" s="14" t="n">
        <v>27.69</v>
      </c>
      <c r="I17695" s="14" t="n">
        <v>9.5</v>
      </c>
      <c r="J17695" s="23" t="n">
        <f aca="false">IF(AND(E17695="Priority",ISNUMBER('Cost model'!N320)),'Cost model'!N320,'Cost model'!M320)</f>
        <v>24.5</v>
      </c>
      <c r="K17695" s="14" t="n">
        <f aca="false">J17695-H17695</f>
        <v>-3.19</v>
      </c>
      <c r="L17695" s="14" t="n">
        <f aca="false">G17695-H17695</f>
        <v>-18.19</v>
      </c>
    </row>
    <row r="17696" customFormat="false" ht="15" hidden="false" customHeight="false" outlineLevel="0" collapsed="false">
      <c r="A17696" s="2" t="s">
        <v>221</v>
      </c>
      <c r="B17696" s="2" t="s">
        <v>158</v>
      </c>
      <c r="C17696" s="2" t="s">
        <v>47</v>
      </c>
      <c r="D17696" s="2" t="s">
        <v>10</v>
      </c>
      <c r="E17696" s="2" t="s">
        <v>74</v>
      </c>
      <c r="F17696" s="2" t="s">
        <v>976</v>
      </c>
      <c r="G17696" s="14" t="n">
        <v>9.5</v>
      </c>
      <c r="H17696" s="14" t="n">
        <v>11.48</v>
      </c>
      <c r="I17696" s="14" t="n">
        <v>14.5</v>
      </c>
      <c r="J17696" s="23" t="n">
        <f aca="false">IF(AND(E17696="Priority",ISNUMBER('Cost model'!N752)),'Cost model'!N752,'Cost model'!M752)</f>
        <v>12.5</v>
      </c>
      <c r="K17696" s="14" t="n">
        <f aca="false">J17696-H17696</f>
        <v>1.02</v>
      </c>
      <c r="L17696" s="14" t="n">
        <f aca="false">G17696-H17696</f>
        <v>-1.98</v>
      </c>
    </row>
    <row r="17697" customFormat="false" ht="15" hidden="false" customHeight="false" outlineLevel="0" collapsed="false">
      <c r="A17697" s="2" t="s">
        <v>221</v>
      </c>
      <c r="B17697" s="2" t="s">
        <v>221</v>
      </c>
      <c r="C17697" s="2" t="s">
        <v>47</v>
      </c>
      <c r="D17697" s="2" t="s">
        <v>10</v>
      </c>
      <c r="E17697" s="2" t="s">
        <v>74</v>
      </c>
      <c r="F17697" s="2" t="s">
        <v>977</v>
      </c>
      <c r="G17697" s="14" t="n">
        <v>9.5</v>
      </c>
      <c r="H17697" s="14" t="n">
        <v>6.25</v>
      </c>
      <c r="I17697" s="14" t="n">
        <v>9.5</v>
      </c>
      <c r="J17697" s="23" t="n">
        <f aca="false">IF(AND(E17697="Priority",ISNUMBER('Cost model'!N737)),'Cost model'!N737,'Cost model'!M737)</f>
        <v>8.5</v>
      </c>
      <c r="K17697" s="14" t="n">
        <f aca="false">J17697-H17697</f>
        <v>2.25</v>
      </c>
      <c r="L17697" s="14" t="n">
        <f aca="false">G17697-H17697</f>
        <v>3.25</v>
      </c>
    </row>
    <row r="17698" customFormat="false" ht="15" hidden="false" customHeight="false" outlineLevel="0" collapsed="false">
      <c r="A17698" s="2" t="s">
        <v>174</v>
      </c>
      <c r="B17698" s="2" t="s">
        <v>174</v>
      </c>
      <c r="C17698" s="2" t="s">
        <v>48</v>
      </c>
      <c r="D17698" s="2" t="s">
        <v>12</v>
      </c>
      <c r="E17698" s="2" t="s">
        <v>74</v>
      </c>
      <c r="F17698" s="2" t="s">
        <v>977</v>
      </c>
      <c r="G17698" s="14" t="n">
        <v>12.5</v>
      </c>
      <c r="H17698" s="14" t="n">
        <v>59.17</v>
      </c>
      <c r="I17698" s="14" t="n">
        <v>12.5</v>
      </c>
      <c r="J17698" s="23" t="n">
        <f aca="false">IF(AND(E17698="Priority",ISNUMBER('Cost model'!N171)),'Cost model'!N171,'Cost model'!M171)</f>
        <v>40</v>
      </c>
      <c r="K17698" s="14" t="n">
        <f aca="false">J17698-H17698</f>
        <v>-19.17</v>
      </c>
      <c r="L17698" s="14" t="n">
        <f aca="false">G17698-H17698</f>
        <v>-46.67</v>
      </c>
    </row>
    <row r="17699" customFormat="false" ht="15" hidden="false" customHeight="false" outlineLevel="0" collapsed="false">
      <c r="A17699" s="2" t="s">
        <v>124</v>
      </c>
      <c r="B17699" s="2" t="s">
        <v>124</v>
      </c>
      <c r="C17699" s="2" t="s">
        <v>47</v>
      </c>
      <c r="D17699" s="2" t="s">
        <v>10</v>
      </c>
      <c r="E17699" s="2" t="s">
        <v>74</v>
      </c>
      <c r="F17699" s="2" t="s">
        <v>977</v>
      </c>
      <c r="G17699" s="14" t="n">
        <v>9.5</v>
      </c>
      <c r="H17699" s="14" t="n">
        <v>7.47</v>
      </c>
      <c r="I17699" s="14" t="n">
        <v>9.5</v>
      </c>
      <c r="J17699" s="23" t="n">
        <f aca="false">IF(AND(E17699="Priority",ISNUMBER('Cost model'!N317)),'Cost model'!N317,'Cost model'!M317)</f>
        <v>10.5</v>
      </c>
      <c r="K17699" s="14" t="n">
        <f aca="false">J17699-H17699</f>
        <v>3.03</v>
      </c>
      <c r="L17699" s="14" t="n">
        <f aca="false">G17699-H17699</f>
        <v>2.03</v>
      </c>
    </row>
    <row r="17700" customFormat="false" ht="15" hidden="false" customHeight="false" outlineLevel="0" collapsed="false">
      <c r="A17700" s="2" t="s">
        <v>142</v>
      </c>
      <c r="B17700" s="2" t="s">
        <v>142</v>
      </c>
      <c r="C17700" s="2" t="s">
        <v>47</v>
      </c>
      <c r="D17700" s="2" t="s">
        <v>14</v>
      </c>
      <c r="E17700" s="2" t="s">
        <v>74</v>
      </c>
      <c r="F17700" s="2" t="s">
        <v>977</v>
      </c>
      <c r="G17700" s="14" t="n">
        <v>25</v>
      </c>
      <c r="H17700" s="14" t="n">
        <v>56.39</v>
      </c>
      <c r="I17700" s="14" t="n">
        <v>25</v>
      </c>
      <c r="J17700" s="23" t="n">
        <f aca="false">IF(AND(E17700="Priority",ISNUMBER('Cost model'!N641)),'Cost model'!N641,'Cost model'!M641)</f>
        <v>75</v>
      </c>
      <c r="K17700" s="14" t="n">
        <f aca="false">J17700-H17700</f>
        <v>18.61</v>
      </c>
      <c r="L17700" s="14" t="n">
        <f aca="false">G17700-H17700</f>
        <v>-31.39</v>
      </c>
    </row>
    <row r="17701" customFormat="false" ht="15" hidden="false" customHeight="false" outlineLevel="0" collapsed="false">
      <c r="A17701" s="2" t="s">
        <v>124</v>
      </c>
      <c r="B17701" s="2" t="s">
        <v>124</v>
      </c>
      <c r="C17701" s="2" t="s">
        <v>48</v>
      </c>
      <c r="D17701" s="2" t="s">
        <v>10</v>
      </c>
      <c r="E17701" s="2" t="s">
        <v>74</v>
      </c>
      <c r="F17701" s="2" t="s">
        <v>977</v>
      </c>
      <c r="G17701" s="14" t="n">
        <v>12.5</v>
      </c>
      <c r="H17701" s="14" t="n">
        <v>14.39</v>
      </c>
      <c r="I17701" s="14" t="n">
        <v>12.5</v>
      </c>
      <c r="J17701" s="23" t="n">
        <f aca="false">IF(AND(E17701="Priority",ISNUMBER('Cost model'!N318)),'Cost model'!N318,'Cost model'!M318)</f>
        <v>14.5</v>
      </c>
      <c r="K17701" s="14" t="n">
        <f aca="false">J17701-H17701</f>
        <v>0.109999999999999</v>
      </c>
      <c r="L17701" s="14" t="n">
        <f aca="false">G17701-H17701</f>
        <v>-1.89</v>
      </c>
    </row>
    <row r="17702" customFormat="false" ht="15" hidden="false" customHeight="false" outlineLevel="0" collapsed="false">
      <c r="A17702" s="2" t="s">
        <v>174</v>
      </c>
      <c r="B17702" s="2" t="s">
        <v>174</v>
      </c>
      <c r="C17702" s="2" t="s">
        <v>47</v>
      </c>
      <c r="D17702" s="2" t="s">
        <v>10</v>
      </c>
      <c r="E17702" s="2" t="s">
        <v>74</v>
      </c>
      <c r="F17702" s="2" t="s">
        <v>977</v>
      </c>
      <c r="G17702" s="14" t="n">
        <v>9.5</v>
      </c>
      <c r="H17702" s="14" t="n">
        <v>7.72</v>
      </c>
      <c r="I17702" s="14" t="n">
        <v>9.5</v>
      </c>
      <c r="J17702" s="23" t="n">
        <f aca="false">IF(AND(E17702="Priority",ISNUMBER('Cost model'!N167)),'Cost model'!N167,'Cost model'!M167)</f>
        <v>8.5</v>
      </c>
      <c r="K17702" s="14" t="n">
        <f aca="false">J17702-H17702</f>
        <v>0.78</v>
      </c>
      <c r="L17702" s="14" t="n">
        <f aca="false">G17702-H17702</f>
        <v>1.78</v>
      </c>
    </row>
    <row r="17703" customFormat="false" ht="15" hidden="false" customHeight="false" outlineLevel="0" collapsed="false">
      <c r="A17703" s="2" t="s">
        <v>123</v>
      </c>
      <c r="B17703" s="2" t="s">
        <v>123</v>
      </c>
      <c r="C17703" s="2" t="s">
        <v>47</v>
      </c>
      <c r="D17703" s="2" t="s">
        <v>10</v>
      </c>
      <c r="E17703" s="2" t="s">
        <v>74</v>
      </c>
      <c r="F17703" s="2" t="s">
        <v>977</v>
      </c>
      <c r="G17703" s="14" t="n">
        <v>19.5</v>
      </c>
      <c r="H17703" s="14" t="n">
        <v>21.76</v>
      </c>
      <c r="I17703" s="14" t="n">
        <v>9.5</v>
      </c>
      <c r="J17703" s="23" t="n">
        <f aca="false">IF(AND(E17703="Priority",ISNUMBER('Cost model'!N62)),'Cost model'!N62,'Cost model'!M62)</f>
        <v>12.5</v>
      </c>
      <c r="K17703" s="14" t="n">
        <f aca="false">J17703-H17703</f>
        <v>-9.26</v>
      </c>
      <c r="L17703" s="14" t="n">
        <f aca="false">G17703-H17703</f>
        <v>-2.26</v>
      </c>
    </row>
    <row r="17704" customFormat="false" ht="15" hidden="false" customHeight="false" outlineLevel="0" collapsed="false">
      <c r="A17704" s="2" t="s">
        <v>174</v>
      </c>
      <c r="B17704" s="2" t="s">
        <v>174</v>
      </c>
      <c r="C17704" s="2" t="s">
        <v>49</v>
      </c>
      <c r="D17704" s="2" t="s">
        <v>10</v>
      </c>
      <c r="E17704" s="2" t="s">
        <v>74</v>
      </c>
      <c r="F17704" s="2" t="s">
        <v>977</v>
      </c>
      <c r="G17704" s="14" t="n">
        <v>17.5</v>
      </c>
      <c r="H17704" s="14" t="n">
        <v>20.55</v>
      </c>
      <c r="I17704" s="14" t="n">
        <v>17.5</v>
      </c>
      <c r="J17704" s="23" t="n">
        <f aca="false">IF(AND(E17704="Priority",ISNUMBER('Cost model'!N169)),'Cost model'!N169,'Cost model'!M169)</f>
        <v>18.5</v>
      </c>
      <c r="K17704" s="14" t="n">
        <f aca="false">J17704-H17704</f>
        <v>-2.05</v>
      </c>
      <c r="L17704" s="14" t="n">
        <f aca="false">G17704-H17704</f>
        <v>-3.05</v>
      </c>
    </row>
    <row r="17705" customFormat="false" ht="15" hidden="false" customHeight="false" outlineLevel="0" collapsed="false">
      <c r="A17705" s="2" t="s">
        <v>174</v>
      </c>
      <c r="B17705" s="2" t="s">
        <v>174</v>
      </c>
      <c r="C17705" s="2" t="s">
        <v>49</v>
      </c>
      <c r="D17705" s="2" t="s">
        <v>10</v>
      </c>
      <c r="E17705" s="2" t="s">
        <v>83</v>
      </c>
      <c r="F17705" s="2" t="s">
        <v>977</v>
      </c>
      <c r="G17705" s="14" t="n">
        <v>24.5</v>
      </c>
      <c r="H17705" s="14" t="n">
        <v>21.76</v>
      </c>
      <c r="I17705" s="14" t="n">
        <v>24.5</v>
      </c>
      <c r="J17705" s="23" t="n">
        <f aca="false">IF(AND(E17705="Priority",ISNUMBER('Cost model'!N169)),'Cost model'!N169,'Cost model'!M169)</f>
        <v>25.5</v>
      </c>
      <c r="K17705" s="14" t="n">
        <f aca="false">J17705-H17705</f>
        <v>3.74</v>
      </c>
      <c r="L17705" s="14" t="n">
        <f aca="false">G17705-H17705</f>
        <v>2.74</v>
      </c>
    </row>
    <row r="17706" customFormat="false" ht="15" hidden="false" customHeight="false" outlineLevel="0" collapsed="false">
      <c r="A17706" s="2" t="s">
        <v>158</v>
      </c>
      <c r="B17706" s="2" t="s">
        <v>158</v>
      </c>
      <c r="C17706" s="2" t="s">
        <v>49</v>
      </c>
      <c r="D17706" s="2" t="s">
        <v>14</v>
      </c>
      <c r="E17706" s="2" t="s">
        <v>74</v>
      </c>
      <c r="F17706" s="2" t="s">
        <v>977</v>
      </c>
      <c r="G17706" s="14" t="n">
        <v>85</v>
      </c>
      <c r="H17706" s="14" t="n">
        <v>377.2</v>
      </c>
      <c r="I17706" s="14" t="n">
        <v>85</v>
      </c>
      <c r="J17706" s="23" t="n">
        <f aca="false">IF(AND(E17706="Priority",ISNUMBER('Cost model'!N433)),'Cost model'!N433,'Cost model'!M433)</f>
        <v>75</v>
      </c>
      <c r="K17706" s="14" t="n">
        <f aca="false">J17706-H17706</f>
        <v>-302.2</v>
      </c>
      <c r="L17706" s="14" t="n">
        <f aca="false">G17706-H17706</f>
        <v>-292.2</v>
      </c>
    </row>
    <row r="17707" customFormat="false" ht="15" hidden="false" customHeight="false" outlineLevel="0" collapsed="false">
      <c r="A17707" s="2" t="s">
        <v>124</v>
      </c>
      <c r="B17707" s="2" t="s">
        <v>174</v>
      </c>
      <c r="C17707" s="2" t="s">
        <v>48</v>
      </c>
      <c r="D17707" s="2" t="s">
        <v>12</v>
      </c>
      <c r="E17707" s="2" t="s">
        <v>74</v>
      </c>
      <c r="F17707" s="2" t="s">
        <v>976</v>
      </c>
      <c r="G17707" s="14" t="n">
        <v>12.5</v>
      </c>
      <c r="H17707" s="14" t="n">
        <v>71.23</v>
      </c>
      <c r="I17707" s="14" t="n">
        <v>19.5</v>
      </c>
      <c r="J17707" s="23" t="n">
        <f aca="false">IF(AND(E17707="Priority",ISNUMBER('Cost model'!N366)),'Cost model'!N366,'Cost model'!M366)</f>
        <v>55</v>
      </c>
      <c r="K17707" s="14" t="n">
        <f aca="false">J17707-H17707</f>
        <v>-16.23</v>
      </c>
      <c r="L17707" s="14" t="n">
        <f aca="false">G17707-H17707</f>
        <v>-58.73</v>
      </c>
    </row>
    <row r="17708" customFormat="false" ht="15" hidden="false" customHeight="false" outlineLevel="0" collapsed="false">
      <c r="A17708" s="2" t="s">
        <v>158</v>
      </c>
      <c r="B17708" s="2" t="s">
        <v>158</v>
      </c>
      <c r="C17708" s="2" t="s">
        <v>48</v>
      </c>
      <c r="D17708" s="2" t="s">
        <v>12</v>
      </c>
      <c r="E17708" s="2" t="s">
        <v>74</v>
      </c>
      <c r="F17708" s="2" t="s">
        <v>977</v>
      </c>
      <c r="G17708" s="14" t="n">
        <v>12.5</v>
      </c>
      <c r="H17708" s="14" t="n">
        <v>15.21</v>
      </c>
      <c r="I17708" s="14" t="n">
        <v>12.5</v>
      </c>
      <c r="J17708" s="23" t="n">
        <f aca="false">IF(AND(E17708="Priority",ISNUMBER('Cost model'!N426)),'Cost model'!N426,'Cost model'!M426)</f>
        <v>21.5</v>
      </c>
      <c r="K17708" s="14" t="n">
        <f aca="false">J17708-H17708</f>
        <v>6.29</v>
      </c>
      <c r="L17708" s="14" t="n">
        <f aca="false">G17708-H17708</f>
        <v>-2.71</v>
      </c>
    </row>
    <row r="17709" customFormat="false" ht="15" hidden="false" customHeight="false" outlineLevel="0" collapsed="false">
      <c r="A17709" s="2" t="s">
        <v>205</v>
      </c>
      <c r="B17709" s="2" t="s">
        <v>205</v>
      </c>
      <c r="C17709" s="2" t="s">
        <v>48</v>
      </c>
      <c r="D17709" s="2" t="s">
        <v>10</v>
      </c>
      <c r="E17709" s="2" t="s">
        <v>74</v>
      </c>
      <c r="F17709" s="2" t="s">
        <v>977</v>
      </c>
      <c r="G17709" s="14" t="n">
        <v>14.5</v>
      </c>
      <c r="H17709" s="14" t="n">
        <v>9.12</v>
      </c>
      <c r="I17709" s="14" t="n">
        <v>12.5</v>
      </c>
      <c r="J17709" s="23" t="n">
        <f aca="false">IF(AND(E17709="Priority",ISNUMBER('Cost model'!N528)),'Cost model'!N528,'Cost model'!M528)</f>
        <v>13.5</v>
      </c>
      <c r="K17709" s="14" t="n">
        <f aca="false">J17709-H17709</f>
        <v>4.38</v>
      </c>
      <c r="L17709" s="14" t="n">
        <f aca="false">G17709-H17709</f>
        <v>5.38</v>
      </c>
    </row>
    <row r="17710" customFormat="false" ht="15" hidden="false" customHeight="false" outlineLevel="0" collapsed="false">
      <c r="A17710" s="2" t="s">
        <v>221</v>
      </c>
      <c r="B17710" s="2" t="s">
        <v>221</v>
      </c>
      <c r="C17710" s="2" t="s">
        <v>47</v>
      </c>
      <c r="D17710" s="2" t="s">
        <v>12</v>
      </c>
      <c r="E17710" s="2" t="s">
        <v>74</v>
      </c>
      <c r="F17710" s="2" t="s">
        <v>977</v>
      </c>
      <c r="G17710" s="14" t="n">
        <v>9.5</v>
      </c>
      <c r="H17710" s="14" t="n">
        <v>24.75</v>
      </c>
      <c r="I17710" s="14" t="n">
        <v>9.5</v>
      </c>
      <c r="J17710" s="23" t="n">
        <f aca="false">IF(AND(E17710="Priority",ISNUMBER('Cost model'!N740)),'Cost model'!N740,'Cost model'!M740)</f>
        <v>22.5</v>
      </c>
      <c r="K17710" s="14" t="n">
        <f aca="false">J17710-H17710</f>
        <v>-2.25</v>
      </c>
      <c r="L17710" s="14" t="n">
        <f aca="false">G17710-H17710</f>
        <v>-15.25</v>
      </c>
    </row>
    <row r="17711" customFormat="false" ht="15" hidden="false" customHeight="false" outlineLevel="0" collapsed="false">
      <c r="A17711" s="2" t="s">
        <v>124</v>
      </c>
      <c r="B17711" s="2" t="s">
        <v>174</v>
      </c>
      <c r="C17711" s="2" t="s">
        <v>47</v>
      </c>
      <c r="D17711" s="2" t="s">
        <v>14</v>
      </c>
      <c r="E17711" s="2" t="s">
        <v>74</v>
      </c>
      <c r="F17711" s="2" t="s">
        <v>976</v>
      </c>
      <c r="G17711" s="14" t="n">
        <v>25</v>
      </c>
      <c r="H17711" s="14" t="n">
        <v>123.32</v>
      </c>
      <c r="I17711" s="14" t="n">
        <v>85</v>
      </c>
      <c r="J17711" s="23" t="n">
        <f aca="false">IF(AND(E17711="Priority",ISNUMBER('Cost model'!N371)),'Cost model'!N371,'Cost model'!M371)</f>
        <v>130</v>
      </c>
      <c r="K17711" s="14" t="n">
        <f aca="false">J17711-H17711</f>
        <v>6.68000000000001</v>
      </c>
      <c r="L17711" s="14" t="n">
        <f aca="false">G17711-H17711</f>
        <v>-98.32</v>
      </c>
    </row>
    <row r="17712" customFormat="false" ht="15" hidden="false" customHeight="false" outlineLevel="0" collapsed="false">
      <c r="A17712" s="2" t="s">
        <v>221</v>
      </c>
      <c r="B17712" s="2" t="s">
        <v>221</v>
      </c>
      <c r="C17712" s="2" t="s">
        <v>47</v>
      </c>
      <c r="D17712" s="2" t="s">
        <v>12</v>
      </c>
      <c r="E17712" s="2" t="s">
        <v>74</v>
      </c>
      <c r="F17712" s="2" t="s">
        <v>977</v>
      </c>
      <c r="G17712" s="14" t="n">
        <v>9.5</v>
      </c>
      <c r="H17712" s="14" t="n">
        <v>24.63</v>
      </c>
      <c r="I17712" s="14" t="n">
        <v>9.5</v>
      </c>
      <c r="J17712" s="23" t="n">
        <f aca="false">IF(AND(E17712="Priority",ISNUMBER('Cost model'!N740)),'Cost model'!N740,'Cost model'!M740)</f>
        <v>22.5</v>
      </c>
      <c r="K17712" s="14" t="n">
        <f aca="false">J17712-H17712</f>
        <v>-2.13</v>
      </c>
      <c r="L17712" s="14" t="n">
        <f aca="false">G17712-H17712</f>
        <v>-15.13</v>
      </c>
    </row>
    <row r="17713" customFormat="false" ht="15" hidden="false" customHeight="false" outlineLevel="0" collapsed="false">
      <c r="A17713" s="2" t="s">
        <v>174</v>
      </c>
      <c r="B17713" s="2" t="s">
        <v>142</v>
      </c>
      <c r="C17713" s="2" t="s">
        <v>47</v>
      </c>
      <c r="D17713" s="2" t="s">
        <v>12</v>
      </c>
      <c r="E17713" s="2" t="s">
        <v>74</v>
      </c>
      <c r="F17713" s="2" t="s">
        <v>976</v>
      </c>
      <c r="G17713" s="14" t="n">
        <v>9.5</v>
      </c>
      <c r="H17713" s="14" t="n">
        <v>13.82</v>
      </c>
      <c r="I17713" s="14" t="n">
        <v>9.5</v>
      </c>
      <c r="J17713" s="23" t="n">
        <f aca="false">IF(AND(E17713="Priority",ISNUMBER('Cost model'!N125)),'Cost model'!N125,'Cost model'!M125)</f>
        <v>40</v>
      </c>
      <c r="K17713" s="14" t="n">
        <f aca="false">J17713-H17713</f>
        <v>26.18</v>
      </c>
      <c r="L17713" s="14" t="n">
        <f aca="false">G17713-H17713</f>
        <v>-4.32</v>
      </c>
    </row>
    <row r="17714" customFormat="false" ht="15" hidden="false" customHeight="false" outlineLevel="0" collapsed="false">
      <c r="A17714" s="2" t="s">
        <v>174</v>
      </c>
      <c r="B17714" s="2" t="s">
        <v>174</v>
      </c>
      <c r="C17714" s="2" t="s">
        <v>47</v>
      </c>
      <c r="D17714" s="2" t="s">
        <v>10</v>
      </c>
      <c r="E17714" s="2" t="s">
        <v>74</v>
      </c>
      <c r="F17714" s="2" t="s">
        <v>977</v>
      </c>
      <c r="G17714" s="14" t="n">
        <v>9.5</v>
      </c>
      <c r="H17714" s="14" t="n">
        <v>7.72</v>
      </c>
      <c r="I17714" s="14" t="n">
        <v>9.5</v>
      </c>
      <c r="J17714" s="23" t="n">
        <f aca="false">IF(AND(E17714="Priority",ISNUMBER('Cost model'!N167)),'Cost model'!N167,'Cost model'!M167)</f>
        <v>8.5</v>
      </c>
      <c r="K17714" s="14" t="n">
        <f aca="false">J17714-H17714</f>
        <v>0.78</v>
      </c>
      <c r="L17714" s="14" t="n">
        <f aca="false">G17714-H17714</f>
        <v>1.78</v>
      </c>
    </row>
    <row r="17715" customFormat="false" ht="15" hidden="false" customHeight="false" outlineLevel="0" collapsed="false">
      <c r="A17715" s="2" t="s">
        <v>174</v>
      </c>
      <c r="B17715" s="2" t="s">
        <v>174</v>
      </c>
      <c r="C17715" s="2" t="s">
        <v>48</v>
      </c>
      <c r="D17715" s="2" t="s">
        <v>10</v>
      </c>
      <c r="E17715" s="2" t="s">
        <v>74</v>
      </c>
      <c r="F17715" s="2" t="s">
        <v>977</v>
      </c>
      <c r="G17715" s="14" t="n">
        <v>12.5</v>
      </c>
      <c r="H17715" s="14" t="n">
        <v>16.01</v>
      </c>
      <c r="I17715" s="14" t="n">
        <v>12.5</v>
      </c>
      <c r="J17715" s="23" t="n">
        <f aca="false">IF(AND(E17715="Priority",ISNUMBER('Cost model'!N168)),'Cost model'!N168,'Cost model'!M168)</f>
        <v>13.5</v>
      </c>
      <c r="K17715" s="14" t="n">
        <f aca="false">J17715-H17715</f>
        <v>-2.51</v>
      </c>
      <c r="L17715" s="14" t="n">
        <f aca="false">G17715-H17715</f>
        <v>-3.51</v>
      </c>
    </row>
    <row r="17716" customFormat="false" ht="15" hidden="false" customHeight="false" outlineLevel="0" collapsed="false">
      <c r="A17716" s="2" t="s">
        <v>174</v>
      </c>
      <c r="B17716" s="2" t="s">
        <v>174</v>
      </c>
      <c r="C17716" s="2" t="s">
        <v>48</v>
      </c>
      <c r="D17716" s="2" t="s">
        <v>10</v>
      </c>
      <c r="E17716" s="2" t="s">
        <v>74</v>
      </c>
      <c r="F17716" s="2" t="s">
        <v>977</v>
      </c>
      <c r="G17716" s="14" t="n">
        <v>12.5</v>
      </c>
      <c r="H17716" s="14" t="n">
        <v>11.03</v>
      </c>
      <c r="I17716" s="14" t="n">
        <v>12.5</v>
      </c>
      <c r="J17716" s="23" t="n">
        <f aca="false">IF(AND(E17716="Priority",ISNUMBER('Cost model'!N168)),'Cost model'!N168,'Cost model'!M168)</f>
        <v>13.5</v>
      </c>
      <c r="K17716" s="14" t="n">
        <f aca="false">J17716-H17716</f>
        <v>2.47</v>
      </c>
      <c r="L17716" s="14" t="n">
        <f aca="false">G17716-H17716</f>
        <v>1.47</v>
      </c>
    </row>
    <row r="17717" customFormat="false" ht="15" hidden="false" customHeight="false" outlineLevel="0" collapsed="false">
      <c r="A17717" s="2" t="s">
        <v>174</v>
      </c>
      <c r="B17717" s="2" t="s">
        <v>142</v>
      </c>
      <c r="C17717" s="2" t="s">
        <v>48</v>
      </c>
      <c r="D17717" s="2" t="s">
        <v>10</v>
      </c>
      <c r="E17717" s="2" t="s">
        <v>74</v>
      </c>
      <c r="F17717" s="2" t="s">
        <v>976</v>
      </c>
      <c r="G17717" s="14" t="n">
        <v>12.5</v>
      </c>
      <c r="H17717" s="14" t="n">
        <v>20.55</v>
      </c>
      <c r="I17717" s="14" t="n">
        <v>12.5</v>
      </c>
      <c r="J17717" s="23" t="n">
        <f aca="false">IF(AND(E17717="Priority",ISNUMBER('Cost model'!N123)),'Cost model'!N123,'Cost model'!M123)</f>
        <v>16.5</v>
      </c>
      <c r="K17717" s="14" t="n">
        <f aca="false">J17717-H17717</f>
        <v>-4.05</v>
      </c>
      <c r="L17717" s="14" t="n">
        <f aca="false">G17717-H17717</f>
        <v>-8.05</v>
      </c>
    </row>
    <row r="17718" customFormat="false" ht="15" hidden="false" customHeight="false" outlineLevel="0" collapsed="false">
      <c r="A17718" s="2" t="s">
        <v>142</v>
      </c>
      <c r="B17718" s="2" t="s">
        <v>142</v>
      </c>
      <c r="C17718" s="2" t="s">
        <v>48</v>
      </c>
      <c r="D17718" s="2" t="s">
        <v>10</v>
      </c>
      <c r="E17718" s="2" t="s">
        <v>74</v>
      </c>
      <c r="F17718" s="2" t="s">
        <v>977</v>
      </c>
      <c r="G17718" s="14" t="n">
        <v>12.5</v>
      </c>
      <c r="H17718" s="14" t="n">
        <v>12.23</v>
      </c>
      <c r="I17718" s="14" t="n">
        <v>12.5</v>
      </c>
      <c r="J17718" s="23" t="n">
        <f aca="false">IF(AND(E17718="Priority",ISNUMBER('Cost model'!N633)),'Cost model'!N633,'Cost model'!M633)</f>
        <v>11.5</v>
      </c>
      <c r="K17718" s="14" t="n">
        <f aca="false">J17718-H17718</f>
        <v>-0.73</v>
      </c>
      <c r="L17718" s="14" t="n">
        <f aca="false">G17718-H17718</f>
        <v>0.27</v>
      </c>
    </row>
    <row r="17719" customFormat="false" ht="15" hidden="false" customHeight="false" outlineLevel="0" collapsed="false">
      <c r="A17719" s="2" t="s">
        <v>142</v>
      </c>
      <c r="B17719" s="2" t="s">
        <v>142</v>
      </c>
      <c r="C17719" s="2" t="s">
        <v>47</v>
      </c>
      <c r="D17719" s="2" t="s">
        <v>10</v>
      </c>
      <c r="E17719" s="2" t="s">
        <v>74</v>
      </c>
      <c r="F17719" s="2" t="s">
        <v>977</v>
      </c>
      <c r="G17719" s="14" t="n">
        <v>9.5</v>
      </c>
      <c r="H17719" s="14" t="n">
        <v>5.25</v>
      </c>
      <c r="I17719" s="14" t="n">
        <v>9.5</v>
      </c>
      <c r="J17719" s="23" t="n">
        <f aca="false">IF(AND(E17719="Priority",ISNUMBER('Cost model'!N632)),'Cost model'!N632,'Cost model'!M632)</f>
        <v>9.5</v>
      </c>
      <c r="K17719" s="14" t="n">
        <f aca="false">J17719-H17719</f>
        <v>4.25</v>
      </c>
      <c r="L17719" s="14" t="n">
        <f aca="false">G17719-H17719</f>
        <v>4.25</v>
      </c>
    </row>
    <row r="17720" customFormat="false" ht="15" hidden="false" customHeight="false" outlineLevel="0" collapsed="false">
      <c r="A17720" s="2" t="s">
        <v>205</v>
      </c>
      <c r="B17720" s="2" t="s">
        <v>142</v>
      </c>
      <c r="C17720" s="2" t="s">
        <v>47</v>
      </c>
      <c r="D17720" s="2" t="s">
        <v>10</v>
      </c>
      <c r="E17720" s="2" t="s">
        <v>74</v>
      </c>
      <c r="F17720" s="2" t="s">
        <v>976</v>
      </c>
      <c r="G17720" s="14" t="n">
        <v>14.5</v>
      </c>
      <c r="H17720" s="14" t="n">
        <v>9.71</v>
      </c>
      <c r="I17720" s="14" t="n">
        <v>14.5</v>
      </c>
      <c r="J17720" s="23" t="n">
        <f aca="false">IF(AND(E17720="Priority",ISNUMBER('Cost model'!N542)),'Cost model'!N542,'Cost model'!M542)</f>
        <v>15.5</v>
      </c>
      <c r="K17720" s="14" t="n">
        <f aca="false">J17720-H17720</f>
        <v>5.79</v>
      </c>
      <c r="L17720" s="14" t="n">
        <f aca="false">G17720-H17720</f>
        <v>4.79</v>
      </c>
    </row>
    <row r="17721" customFormat="false" ht="15" hidden="false" customHeight="false" outlineLevel="0" collapsed="false">
      <c r="A17721" s="2" t="s">
        <v>174</v>
      </c>
      <c r="B17721" s="2" t="s">
        <v>174</v>
      </c>
      <c r="C17721" s="2" t="s">
        <v>48</v>
      </c>
      <c r="D17721" s="2" t="s">
        <v>10</v>
      </c>
      <c r="E17721" s="2" t="s">
        <v>74</v>
      </c>
      <c r="F17721" s="2" t="s">
        <v>977</v>
      </c>
      <c r="G17721" s="14" t="n">
        <v>12.5</v>
      </c>
      <c r="H17721" s="14" t="n">
        <v>7.37</v>
      </c>
      <c r="I17721" s="14" t="n">
        <v>12.5</v>
      </c>
      <c r="J17721" s="23" t="n">
        <f aca="false">IF(AND(E17721="Priority",ISNUMBER('Cost model'!N168)),'Cost model'!N168,'Cost model'!M168)</f>
        <v>13.5</v>
      </c>
      <c r="K17721" s="14" t="n">
        <f aca="false">J17721-H17721</f>
        <v>6.13</v>
      </c>
      <c r="L17721" s="14" t="n">
        <f aca="false">G17721-H17721</f>
        <v>5.13</v>
      </c>
    </row>
    <row r="17722" customFormat="false" ht="15" hidden="false" customHeight="false" outlineLevel="0" collapsed="false">
      <c r="A17722" s="2" t="s">
        <v>221</v>
      </c>
      <c r="B17722" s="2" t="s">
        <v>221</v>
      </c>
      <c r="C17722" s="2" t="s">
        <v>47</v>
      </c>
      <c r="D17722" s="2" t="s">
        <v>12</v>
      </c>
      <c r="E17722" s="2" t="s">
        <v>74</v>
      </c>
      <c r="F17722" s="2" t="s">
        <v>977</v>
      </c>
      <c r="G17722" s="14" t="n">
        <v>9.5</v>
      </c>
      <c r="H17722" s="14" t="n">
        <v>24.63</v>
      </c>
      <c r="I17722" s="14" t="n">
        <v>9.5</v>
      </c>
      <c r="J17722" s="23" t="n">
        <f aca="false">IF(AND(E17722="Priority",ISNUMBER('Cost model'!N740)),'Cost model'!N740,'Cost model'!M740)</f>
        <v>22.5</v>
      </c>
      <c r="K17722" s="14" t="n">
        <f aca="false">J17722-H17722</f>
        <v>-2.13</v>
      </c>
      <c r="L17722" s="14" t="n">
        <f aca="false">G17722-H17722</f>
        <v>-15.13</v>
      </c>
    </row>
    <row r="17723" customFormat="false" ht="15" hidden="false" customHeight="false" outlineLevel="0" collapsed="false">
      <c r="A17723" s="2" t="s">
        <v>124</v>
      </c>
      <c r="B17723" s="2" t="s">
        <v>124</v>
      </c>
      <c r="C17723" s="2" t="s">
        <v>48</v>
      </c>
      <c r="D17723" s="2" t="s">
        <v>12</v>
      </c>
      <c r="E17723" s="2" t="s">
        <v>74</v>
      </c>
      <c r="F17723" s="2" t="s">
        <v>977</v>
      </c>
      <c r="G17723" s="14" t="n">
        <v>12.5</v>
      </c>
      <c r="H17723" s="14" t="n">
        <v>45.32</v>
      </c>
      <c r="I17723" s="14" t="n">
        <v>12.5</v>
      </c>
      <c r="J17723" s="23" t="n">
        <f aca="false">IF(AND(E17723="Priority",ISNUMBER('Cost model'!N321)),'Cost model'!N321,'Cost model'!M321)</f>
        <v>40</v>
      </c>
      <c r="K17723" s="14" t="n">
        <f aca="false">J17723-H17723</f>
        <v>-5.32</v>
      </c>
      <c r="L17723" s="14" t="n">
        <f aca="false">G17723-H17723</f>
        <v>-32.82</v>
      </c>
    </row>
    <row r="17724" customFormat="false" ht="15" hidden="false" customHeight="false" outlineLevel="0" collapsed="false">
      <c r="A17724" s="2" t="s">
        <v>174</v>
      </c>
      <c r="B17724" s="2" t="s">
        <v>142</v>
      </c>
      <c r="C17724" s="2" t="s">
        <v>47</v>
      </c>
      <c r="D17724" s="2" t="s">
        <v>12</v>
      </c>
      <c r="E17724" s="2" t="s">
        <v>74</v>
      </c>
      <c r="F17724" s="2" t="s">
        <v>976</v>
      </c>
      <c r="G17724" s="14" t="n">
        <v>9.5</v>
      </c>
      <c r="H17724" s="14" t="n">
        <v>47.6</v>
      </c>
      <c r="I17724" s="14" t="n">
        <v>9.5</v>
      </c>
      <c r="J17724" s="23" t="n">
        <f aca="false">IF(AND(E17724="Priority",ISNUMBER('Cost model'!N125)),'Cost model'!N125,'Cost model'!M125)</f>
        <v>40</v>
      </c>
      <c r="K17724" s="14" t="n">
        <f aca="false">J17724-H17724</f>
        <v>-7.6</v>
      </c>
      <c r="L17724" s="14" t="n">
        <f aca="false">G17724-H17724</f>
        <v>-38.1</v>
      </c>
    </row>
    <row r="17725" customFormat="false" ht="15" hidden="false" customHeight="false" outlineLevel="0" collapsed="false">
      <c r="A17725" s="2" t="s">
        <v>221</v>
      </c>
      <c r="B17725" s="2" t="s">
        <v>158</v>
      </c>
      <c r="C17725" s="2" t="s">
        <v>47</v>
      </c>
      <c r="D17725" s="2" t="s">
        <v>10</v>
      </c>
      <c r="E17725" s="2" t="s">
        <v>74</v>
      </c>
      <c r="F17725" s="2" t="s">
        <v>976</v>
      </c>
      <c r="G17725" s="14" t="n">
        <v>9.5</v>
      </c>
      <c r="H17725" s="14" t="n">
        <v>8.58</v>
      </c>
      <c r="I17725" s="14" t="n">
        <v>14.5</v>
      </c>
      <c r="J17725" s="23" t="n">
        <f aca="false">IF(AND(E17725="Priority",ISNUMBER('Cost model'!N752)),'Cost model'!N752,'Cost model'!M752)</f>
        <v>12.5</v>
      </c>
      <c r="K17725" s="14" t="n">
        <f aca="false">J17725-H17725</f>
        <v>3.92</v>
      </c>
      <c r="L17725" s="14" t="n">
        <f aca="false">G17725-H17725</f>
        <v>0.92</v>
      </c>
    </row>
    <row r="17726" customFormat="false" ht="15" hidden="false" customHeight="false" outlineLevel="0" collapsed="false">
      <c r="A17726" s="2" t="s">
        <v>221</v>
      </c>
      <c r="B17726" s="2" t="s">
        <v>221</v>
      </c>
      <c r="C17726" s="2" t="s">
        <v>47</v>
      </c>
      <c r="D17726" s="2" t="s">
        <v>10</v>
      </c>
      <c r="E17726" s="2" t="s">
        <v>74</v>
      </c>
      <c r="F17726" s="2" t="s">
        <v>977</v>
      </c>
      <c r="G17726" s="14" t="n">
        <v>9.5</v>
      </c>
      <c r="H17726" s="14" t="n">
        <v>6.25</v>
      </c>
      <c r="I17726" s="14" t="n">
        <v>9.5</v>
      </c>
      <c r="J17726" s="23" t="n">
        <f aca="false">IF(AND(E17726="Priority",ISNUMBER('Cost model'!N737)),'Cost model'!N737,'Cost model'!M737)</f>
        <v>8.5</v>
      </c>
      <c r="K17726" s="14" t="n">
        <f aca="false">J17726-H17726</f>
        <v>2.25</v>
      </c>
      <c r="L17726" s="14" t="n">
        <f aca="false">G17726-H17726</f>
        <v>3.25</v>
      </c>
    </row>
    <row r="17727" customFormat="false" ht="15" hidden="false" customHeight="false" outlineLevel="0" collapsed="false">
      <c r="A17727" s="2" t="s">
        <v>142</v>
      </c>
      <c r="B17727" s="2" t="s">
        <v>142</v>
      </c>
      <c r="C17727" s="2" t="s">
        <v>47</v>
      </c>
      <c r="D17727" s="2" t="s">
        <v>10</v>
      </c>
      <c r="E17727" s="2" t="s">
        <v>74</v>
      </c>
      <c r="F17727" s="2" t="s">
        <v>977</v>
      </c>
      <c r="G17727" s="14" t="n">
        <v>9.5</v>
      </c>
      <c r="H17727" s="14" t="n">
        <v>26.17</v>
      </c>
      <c r="I17727" s="14" t="n">
        <v>9.5</v>
      </c>
      <c r="J17727" s="23" t="n">
        <f aca="false">IF(AND(E17727="Priority",ISNUMBER('Cost model'!N632)),'Cost model'!N632,'Cost model'!M632)</f>
        <v>9.5</v>
      </c>
      <c r="K17727" s="14" t="n">
        <f aca="false">J17727-H17727</f>
        <v>-16.67</v>
      </c>
      <c r="L17727" s="14" t="n">
        <f aca="false">G17727-H17727</f>
        <v>-16.67</v>
      </c>
    </row>
    <row r="17728" customFormat="false" ht="15" hidden="false" customHeight="false" outlineLevel="0" collapsed="false">
      <c r="A17728" s="2" t="s">
        <v>124</v>
      </c>
      <c r="B17728" s="2" t="s">
        <v>142</v>
      </c>
      <c r="C17728" s="2" t="s">
        <v>47</v>
      </c>
      <c r="D17728" s="2" t="s">
        <v>12</v>
      </c>
      <c r="E17728" s="2" t="s">
        <v>74</v>
      </c>
      <c r="F17728" s="2" t="s">
        <v>976</v>
      </c>
      <c r="G17728" s="14" t="n">
        <v>9.5</v>
      </c>
      <c r="H17728" s="14" t="n">
        <v>27.93</v>
      </c>
      <c r="I17728" s="14" t="n">
        <v>19.5</v>
      </c>
      <c r="J17728" s="23" t="n">
        <f aca="false">IF(AND(E17728="Priority",ISNUMBER('Cost model'!N335)),'Cost model'!N335,'Cost model'!M335)</f>
        <v>45</v>
      </c>
      <c r="K17728" s="14" t="n">
        <f aca="false">J17728-H17728</f>
        <v>17.07</v>
      </c>
      <c r="L17728" s="14" t="n">
        <f aca="false">G17728-H17728</f>
        <v>-18.43</v>
      </c>
    </row>
    <row r="17729" customFormat="false" ht="15" hidden="false" customHeight="false" outlineLevel="0" collapsed="false">
      <c r="A17729" s="2" t="s">
        <v>221</v>
      </c>
      <c r="B17729" s="2" t="s">
        <v>221</v>
      </c>
      <c r="C17729" s="2" t="s">
        <v>47</v>
      </c>
      <c r="D17729" s="2" t="s">
        <v>12</v>
      </c>
      <c r="E17729" s="2" t="s">
        <v>83</v>
      </c>
      <c r="F17729" s="2" t="s">
        <v>977</v>
      </c>
      <c r="G17729" s="14" t="n">
        <v>19.5</v>
      </c>
      <c r="H17729" s="14" t="n">
        <v>24.68</v>
      </c>
      <c r="I17729" s="14" t="n">
        <v>19.5</v>
      </c>
      <c r="J17729" s="23" t="n">
        <f aca="false">IF(AND(E17729="Priority",ISNUMBER('Cost model'!N740)),'Cost model'!N740,'Cost model'!M740)</f>
        <v>28.5</v>
      </c>
      <c r="K17729" s="14" t="n">
        <f aca="false">J17729-H17729</f>
        <v>3.82</v>
      </c>
      <c r="L17729" s="14" t="n">
        <f aca="false">G17729-H17729</f>
        <v>-5.18</v>
      </c>
    </row>
    <row r="17730" customFormat="false" ht="15" hidden="false" customHeight="false" outlineLevel="0" collapsed="false">
      <c r="A17730" s="2" t="s">
        <v>174</v>
      </c>
      <c r="B17730" s="2" t="s">
        <v>174</v>
      </c>
      <c r="C17730" s="2" t="s">
        <v>47</v>
      </c>
      <c r="D17730" s="2" t="s">
        <v>12</v>
      </c>
      <c r="E17730" s="2" t="s">
        <v>74</v>
      </c>
      <c r="F17730" s="2" t="s">
        <v>977</v>
      </c>
      <c r="G17730" s="14" t="n">
        <v>9.5</v>
      </c>
      <c r="H17730" s="14" t="n">
        <v>6.24</v>
      </c>
      <c r="I17730" s="14" t="n">
        <v>9.5</v>
      </c>
      <c r="J17730" s="23" t="n">
        <f aca="false">IF(AND(E17730="Priority",ISNUMBER('Cost model'!N170)),'Cost model'!N170,'Cost model'!M170)</f>
        <v>25.5</v>
      </c>
      <c r="K17730" s="14" t="n">
        <f aca="false">J17730-H17730</f>
        <v>19.26</v>
      </c>
      <c r="L17730" s="14" t="n">
        <f aca="false">G17730-H17730</f>
        <v>3.26</v>
      </c>
    </row>
    <row r="17731" customFormat="false" ht="15" hidden="false" customHeight="false" outlineLevel="0" collapsed="false">
      <c r="A17731" s="2" t="s">
        <v>142</v>
      </c>
      <c r="B17731" s="2" t="s">
        <v>174</v>
      </c>
      <c r="C17731" s="2" t="s">
        <v>47</v>
      </c>
      <c r="D17731" s="2" t="s">
        <v>10</v>
      </c>
      <c r="E17731" s="2" t="s">
        <v>74</v>
      </c>
      <c r="F17731" s="2" t="s">
        <v>976</v>
      </c>
      <c r="G17731" s="14" t="n">
        <v>14.5</v>
      </c>
      <c r="H17731" s="14" t="n">
        <v>43.77</v>
      </c>
      <c r="I17731" s="14" t="n">
        <v>14.5</v>
      </c>
      <c r="J17731" s="23" t="n">
        <f aca="false">IF(AND(E17731="Priority",ISNUMBER('Cost model'!N692)),'Cost model'!N692,'Cost model'!M692)</f>
        <v>9.5</v>
      </c>
      <c r="K17731" s="14" t="n">
        <f aca="false">J17731-H17731</f>
        <v>-34.27</v>
      </c>
      <c r="L17731" s="14" t="n">
        <f aca="false">G17731-H17731</f>
        <v>-29.27</v>
      </c>
    </row>
    <row r="17732" customFormat="false" ht="15" hidden="false" customHeight="false" outlineLevel="0" collapsed="false">
      <c r="A17732" s="2" t="s">
        <v>124</v>
      </c>
      <c r="B17732" s="2" t="s">
        <v>124</v>
      </c>
      <c r="C17732" s="2" t="s">
        <v>49</v>
      </c>
      <c r="D17732" s="2" t="s">
        <v>12</v>
      </c>
      <c r="E17732" s="2" t="s">
        <v>74</v>
      </c>
      <c r="F17732" s="2" t="s">
        <v>977</v>
      </c>
      <c r="G17732" s="14" t="n">
        <v>19.5</v>
      </c>
      <c r="H17732" s="14" t="n">
        <v>46.31</v>
      </c>
      <c r="I17732" s="14" t="n">
        <v>19.5</v>
      </c>
      <c r="J17732" s="23" t="n">
        <f aca="false">IF(AND(E17732="Priority",ISNUMBER('Cost model'!N322)),'Cost model'!N322,'Cost model'!M322)</f>
        <v>50</v>
      </c>
      <c r="K17732" s="14" t="n">
        <f aca="false">J17732-H17732</f>
        <v>3.69</v>
      </c>
      <c r="L17732" s="14" t="n">
        <f aca="false">G17732-H17732</f>
        <v>-26.81</v>
      </c>
    </row>
    <row r="17733" customFormat="false" ht="15" hidden="false" customHeight="false" outlineLevel="0" collapsed="false">
      <c r="A17733" s="2" t="s">
        <v>124</v>
      </c>
      <c r="B17733" s="2" t="s">
        <v>124</v>
      </c>
      <c r="C17733" s="2" t="s">
        <v>48</v>
      </c>
      <c r="D17733" s="2" t="s">
        <v>13</v>
      </c>
      <c r="E17733" s="2" t="s">
        <v>74</v>
      </c>
      <c r="F17733" s="2" t="s">
        <v>977</v>
      </c>
      <c r="G17733" s="14" t="n">
        <v>24.5</v>
      </c>
      <c r="H17733" s="14" t="n">
        <v>110.83</v>
      </c>
      <c r="I17733" s="14" t="n">
        <v>24.5</v>
      </c>
      <c r="J17733" s="23" t="n">
        <f aca="false">IF(AND(E17733="Priority",ISNUMBER('Cost model'!N324)),'Cost model'!N324,'Cost model'!M324)</f>
        <v>85</v>
      </c>
      <c r="K17733" s="14" t="n">
        <f aca="false">J17733-H17733</f>
        <v>-25.83</v>
      </c>
      <c r="L17733" s="14" t="n">
        <f aca="false">G17733-H17733</f>
        <v>-86.33</v>
      </c>
    </row>
    <row r="17734" customFormat="false" ht="15" hidden="false" customHeight="false" outlineLevel="0" collapsed="false">
      <c r="A17734" s="2" t="s">
        <v>174</v>
      </c>
      <c r="B17734" s="2" t="s">
        <v>174</v>
      </c>
      <c r="C17734" s="2" t="s">
        <v>49</v>
      </c>
      <c r="D17734" s="2" t="s">
        <v>12</v>
      </c>
      <c r="E17734" s="2" t="s">
        <v>74</v>
      </c>
      <c r="F17734" s="2" t="s">
        <v>977</v>
      </c>
      <c r="G17734" s="14" t="n">
        <v>19.5</v>
      </c>
      <c r="H17734" s="14" t="n">
        <v>46.84</v>
      </c>
      <c r="I17734" s="14" t="n">
        <v>19.5</v>
      </c>
      <c r="J17734" s="23" t="n">
        <f aca="false">IF(AND(E17734="Priority",ISNUMBER('Cost model'!N172)),'Cost model'!N172,'Cost model'!M172)</f>
        <v>45</v>
      </c>
      <c r="K17734" s="14" t="n">
        <f aca="false">J17734-H17734</f>
        <v>-1.84</v>
      </c>
      <c r="L17734" s="14" t="n">
        <f aca="false">G17734-H17734</f>
        <v>-27.34</v>
      </c>
    </row>
    <row r="17735" customFormat="false" ht="15" hidden="false" customHeight="false" outlineLevel="0" collapsed="false">
      <c r="A17735" s="2" t="s">
        <v>123</v>
      </c>
      <c r="B17735" s="2" t="s">
        <v>174</v>
      </c>
      <c r="C17735" s="2" t="s">
        <v>47</v>
      </c>
      <c r="D17735" s="2" t="s">
        <v>12</v>
      </c>
      <c r="E17735" s="2" t="s">
        <v>74</v>
      </c>
      <c r="F17735" s="2" t="s">
        <v>976</v>
      </c>
      <c r="G17735" s="14" t="n">
        <v>19.5</v>
      </c>
      <c r="H17735" s="14" t="n">
        <v>26.17</v>
      </c>
      <c r="I17735" s="14" t="n">
        <v>19.5</v>
      </c>
      <c r="J17735" s="23" t="n">
        <f aca="false">IF(AND(E17735="Priority",ISNUMBER('Cost model'!N50)),'Cost model'!N50,'Cost model'!M50)</f>
        <v>40</v>
      </c>
      <c r="K17735" s="14" t="n">
        <f aca="false">J17735-H17735</f>
        <v>13.83</v>
      </c>
      <c r="L17735" s="14" t="n">
        <f aca="false">G17735-H17735</f>
        <v>-6.67</v>
      </c>
    </row>
    <row r="17736" customFormat="false" ht="15" hidden="false" customHeight="false" outlineLevel="0" collapsed="false">
      <c r="A17736" s="2" t="s">
        <v>142</v>
      </c>
      <c r="B17736" s="2" t="s">
        <v>124</v>
      </c>
      <c r="C17736" s="2" t="s">
        <v>49</v>
      </c>
      <c r="D17736" s="2" t="s">
        <v>10</v>
      </c>
      <c r="E17736" s="2" t="s">
        <v>74</v>
      </c>
      <c r="F17736" s="2" t="s">
        <v>976</v>
      </c>
      <c r="G17736" s="14" t="n">
        <v>17.5</v>
      </c>
      <c r="H17736" s="14" t="n">
        <v>24.63</v>
      </c>
      <c r="I17736" s="14" t="n">
        <v>17.5</v>
      </c>
      <c r="J17736" s="23" t="n">
        <f aca="false">IF(AND(E17736="Priority",ISNUMBER('Cost model'!N664)),'Cost model'!N664,'Cost model'!M664)</f>
        <v>19.5</v>
      </c>
      <c r="K17736" s="14" t="n">
        <f aca="false">J17736-H17736</f>
        <v>-5.13</v>
      </c>
      <c r="L17736" s="14" t="n">
        <f aca="false">G17736-H17736</f>
        <v>-7.13</v>
      </c>
    </row>
    <row r="17737" customFormat="false" ht="15" hidden="false" customHeight="false" outlineLevel="0" collapsed="false">
      <c r="A17737" s="2" t="s">
        <v>174</v>
      </c>
      <c r="B17737" s="2" t="s">
        <v>174</v>
      </c>
      <c r="C17737" s="2" t="s">
        <v>47</v>
      </c>
      <c r="D17737" s="2" t="s">
        <v>10</v>
      </c>
      <c r="E17737" s="2" t="s">
        <v>83</v>
      </c>
      <c r="F17737" s="2" t="s">
        <v>977</v>
      </c>
      <c r="G17737" s="14" t="n">
        <v>14.5</v>
      </c>
      <c r="H17737" s="14" t="n">
        <v>38.93</v>
      </c>
      <c r="I17737" s="14" t="n">
        <v>14.5</v>
      </c>
      <c r="J17737" s="23" t="n">
        <f aca="false">IF(AND(E17737="Priority",ISNUMBER('Cost model'!N167)),'Cost model'!N167,'Cost model'!M167)</f>
        <v>13.5</v>
      </c>
      <c r="K17737" s="14" t="n">
        <f aca="false">J17737-H17737</f>
        <v>-25.43</v>
      </c>
      <c r="L17737" s="14" t="n">
        <f aca="false">G17737-H17737</f>
        <v>-24.43</v>
      </c>
    </row>
    <row r="17738" customFormat="false" ht="15" hidden="false" customHeight="false" outlineLevel="0" collapsed="false">
      <c r="A17738" s="2" t="s">
        <v>124</v>
      </c>
      <c r="B17738" s="2" t="s">
        <v>124</v>
      </c>
      <c r="C17738" s="2" t="s">
        <v>49</v>
      </c>
      <c r="D17738" s="2" t="s">
        <v>12</v>
      </c>
      <c r="E17738" s="2" t="s">
        <v>83</v>
      </c>
      <c r="F17738" s="2" t="s">
        <v>977</v>
      </c>
      <c r="G17738" s="14" t="n">
        <v>29.5</v>
      </c>
      <c r="H17738" s="14" t="n">
        <v>51.6</v>
      </c>
      <c r="I17738" s="14" t="n">
        <v>29.5</v>
      </c>
      <c r="J17738" s="23" t="n">
        <f aca="false">IF(AND(E17738="Priority",ISNUMBER('Cost model'!N322)),'Cost model'!N322,'Cost model'!M322)</f>
        <v>65</v>
      </c>
      <c r="K17738" s="14" t="n">
        <f aca="false">J17738-H17738</f>
        <v>13.4</v>
      </c>
      <c r="L17738" s="14" t="n">
        <f aca="false">G17738-H17738</f>
        <v>-22.1</v>
      </c>
    </row>
    <row r="17739" customFormat="false" ht="15" hidden="false" customHeight="false" outlineLevel="0" collapsed="false">
      <c r="A17739" s="2" t="s">
        <v>174</v>
      </c>
      <c r="B17739" s="2" t="s">
        <v>174</v>
      </c>
      <c r="C17739" s="2" t="s">
        <v>47</v>
      </c>
      <c r="D17739" s="2" t="s">
        <v>10</v>
      </c>
      <c r="E17739" s="2" t="s">
        <v>83</v>
      </c>
      <c r="F17739" s="2" t="s">
        <v>977</v>
      </c>
      <c r="G17739" s="14" t="n">
        <v>14.5</v>
      </c>
      <c r="H17739" s="14" t="n">
        <v>7.72</v>
      </c>
      <c r="I17739" s="14" t="n">
        <v>14.5</v>
      </c>
      <c r="J17739" s="23" t="n">
        <f aca="false">IF(AND(E17739="Priority",ISNUMBER('Cost model'!N167)),'Cost model'!N167,'Cost model'!M167)</f>
        <v>13.5</v>
      </c>
      <c r="K17739" s="14" t="n">
        <f aca="false">J17739-H17739</f>
        <v>5.78</v>
      </c>
      <c r="L17739" s="14" t="n">
        <f aca="false">G17739-H17739</f>
        <v>6.78</v>
      </c>
    </row>
    <row r="17740" customFormat="false" ht="15" hidden="false" customHeight="false" outlineLevel="0" collapsed="false">
      <c r="A17740" s="2" t="s">
        <v>221</v>
      </c>
      <c r="B17740" s="2" t="s">
        <v>221</v>
      </c>
      <c r="C17740" s="2" t="s">
        <v>47</v>
      </c>
      <c r="D17740" s="2" t="s">
        <v>10</v>
      </c>
      <c r="E17740" s="2" t="s">
        <v>83</v>
      </c>
      <c r="F17740" s="2" t="s">
        <v>977</v>
      </c>
      <c r="G17740" s="14" t="n">
        <v>14.5</v>
      </c>
      <c r="H17740" s="14" t="n">
        <v>8.09</v>
      </c>
      <c r="I17740" s="14" t="n">
        <v>14.5</v>
      </c>
      <c r="J17740" s="23" t="n">
        <f aca="false">IF(AND(E17740="Priority",ISNUMBER('Cost model'!N737)),'Cost model'!N737,'Cost model'!M737)</f>
        <v>13.5</v>
      </c>
      <c r="K17740" s="14" t="n">
        <f aca="false">J17740-H17740</f>
        <v>5.41</v>
      </c>
      <c r="L17740" s="14" t="n">
        <f aca="false">G17740-H17740</f>
        <v>6.41</v>
      </c>
    </row>
    <row r="17741" customFormat="false" ht="15" hidden="false" customHeight="false" outlineLevel="0" collapsed="false">
      <c r="A17741" s="2" t="s">
        <v>221</v>
      </c>
      <c r="B17741" s="2" t="s">
        <v>221</v>
      </c>
      <c r="C17741" s="2" t="s">
        <v>49</v>
      </c>
      <c r="D17741" s="2" t="s">
        <v>12</v>
      </c>
      <c r="E17741" s="2" t="s">
        <v>74</v>
      </c>
      <c r="F17741" s="2" t="s">
        <v>977</v>
      </c>
      <c r="G17741" s="14" t="n">
        <v>19.5</v>
      </c>
      <c r="H17741" s="14" t="n">
        <v>107.48</v>
      </c>
      <c r="I17741" s="14" t="n">
        <v>19.5</v>
      </c>
      <c r="J17741" s="23" t="n">
        <f aca="false">IF(AND(E17741="Priority",ISNUMBER('Cost model'!N742)),'Cost model'!N742,'Cost model'!M742)</f>
        <v>60</v>
      </c>
      <c r="K17741" s="14" t="n">
        <f aca="false">J17741-H17741</f>
        <v>-47.48</v>
      </c>
      <c r="L17741" s="14" t="n">
        <f aca="false">G17741-H17741</f>
        <v>-87.98</v>
      </c>
    </row>
    <row r="17742" customFormat="false" ht="15" hidden="false" customHeight="false" outlineLevel="0" collapsed="false">
      <c r="A17742" s="2" t="s">
        <v>142</v>
      </c>
      <c r="B17742" s="2" t="s">
        <v>142</v>
      </c>
      <c r="C17742" s="2" t="s">
        <v>48</v>
      </c>
      <c r="D17742" s="2" t="s">
        <v>10</v>
      </c>
      <c r="E17742" s="2" t="s">
        <v>74</v>
      </c>
      <c r="F17742" s="2" t="s">
        <v>977</v>
      </c>
      <c r="G17742" s="14" t="n">
        <v>12.5</v>
      </c>
      <c r="H17742" s="14" t="n">
        <v>8.11</v>
      </c>
      <c r="I17742" s="14" t="n">
        <v>12.5</v>
      </c>
      <c r="J17742" s="23" t="n">
        <f aca="false">IF(AND(E17742="Priority",ISNUMBER('Cost model'!N633)),'Cost model'!N633,'Cost model'!M633)</f>
        <v>11.5</v>
      </c>
      <c r="K17742" s="14" t="n">
        <f aca="false">J17742-H17742</f>
        <v>3.39</v>
      </c>
      <c r="L17742" s="14" t="n">
        <f aca="false">G17742-H17742</f>
        <v>4.39</v>
      </c>
    </row>
    <row r="17743" customFormat="false" ht="15" hidden="false" customHeight="false" outlineLevel="0" collapsed="false">
      <c r="A17743" s="2" t="s">
        <v>142</v>
      </c>
      <c r="B17743" s="2" t="s">
        <v>124</v>
      </c>
      <c r="C17743" s="2" t="s">
        <v>47</v>
      </c>
      <c r="D17743" s="2" t="s">
        <v>12</v>
      </c>
      <c r="E17743" s="2" t="s">
        <v>83</v>
      </c>
      <c r="F17743" s="2" t="s">
        <v>976</v>
      </c>
      <c r="G17743" s="14" t="n">
        <v>24.5</v>
      </c>
      <c r="H17743" s="14" t="n">
        <v>47.53</v>
      </c>
      <c r="I17743" s="14" t="n">
        <v>24.5</v>
      </c>
      <c r="J17743" s="23" t="n">
        <f aca="false">IF(AND(E17743="Priority",ISNUMBER('Cost model'!N665)),'Cost model'!N665,'Cost model'!M665)</f>
        <v>55</v>
      </c>
      <c r="K17743" s="14" t="n">
        <f aca="false">J17743-H17743</f>
        <v>7.47</v>
      </c>
      <c r="L17743" s="14" t="n">
        <f aca="false">G17743-H17743</f>
        <v>-23.03</v>
      </c>
    </row>
    <row r="17744" customFormat="false" ht="15" hidden="false" customHeight="false" outlineLevel="0" collapsed="false">
      <c r="A17744" s="2" t="s">
        <v>174</v>
      </c>
      <c r="B17744" s="2" t="s">
        <v>174</v>
      </c>
      <c r="C17744" s="2" t="s">
        <v>47</v>
      </c>
      <c r="D17744" s="2" t="s">
        <v>10</v>
      </c>
      <c r="E17744" s="2" t="s">
        <v>74</v>
      </c>
      <c r="F17744" s="2" t="s">
        <v>977</v>
      </c>
      <c r="G17744" s="14" t="n">
        <v>9.5</v>
      </c>
      <c r="H17744" s="14" t="n">
        <v>7.72</v>
      </c>
      <c r="I17744" s="14" t="n">
        <v>9.5</v>
      </c>
      <c r="J17744" s="23" t="n">
        <f aca="false">IF(AND(E17744="Priority",ISNUMBER('Cost model'!N167)),'Cost model'!N167,'Cost model'!M167)</f>
        <v>8.5</v>
      </c>
      <c r="K17744" s="14" t="n">
        <f aca="false">J17744-H17744</f>
        <v>0.78</v>
      </c>
      <c r="L17744" s="14" t="n">
        <f aca="false">G17744-H17744</f>
        <v>1.78</v>
      </c>
    </row>
    <row r="17745" customFormat="false" ht="15" hidden="false" customHeight="false" outlineLevel="0" collapsed="false">
      <c r="A17745" s="2" t="s">
        <v>221</v>
      </c>
      <c r="B17745" s="2" t="s">
        <v>221</v>
      </c>
      <c r="C17745" s="2" t="s">
        <v>47</v>
      </c>
      <c r="D17745" s="2" t="s">
        <v>15</v>
      </c>
      <c r="E17745" s="2" t="s">
        <v>74</v>
      </c>
      <c r="F17745" s="2" t="s">
        <v>977</v>
      </c>
      <c r="G17745" s="14" t="n">
        <v>45</v>
      </c>
      <c r="H17745" s="14" t="n">
        <v>82.68</v>
      </c>
      <c r="I17745" s="14" t="n">
        <v>45</v>
      </c>
      <c r="J17745" s="23" t="n">
        <f aca="false">IF(AND(E17745="Priority",ISNUMBER('Cost model'!N749)),'Cost model'!N749,'Cost model'!M749)</f>
        <v>110</v>
      </c>
      <c r="K17745" s="14" t="n">
        <f aca="false">J17745-H17745</f>
        <v>27.32</v>
      </c>
      <c r="L17745" s="14" t="n">
        <f aca="false">G17745-H17745</f>
        <v>-37.68</v>
      </c>
    </row>
    <row r="17746" customFormat="false" ht="15" hidden="false" customHeight="false" outlineLevel="0" collapsed="false">
      <c r="A17746" s="2" t="s">
        <v>174</v>
      </c>
      <c r="B17746" s="2" t="s">
        <v>174</v>
      </c>
      <c r="C17746" s="2" t="s">
        <v>49</v>
      </c>
      <c r="D17746" s="2" t="s">
        <v>14</v>
      </c>
      <c r="E17746" s="2" t="s">
        <v>74</v>
      </c>
      <c r="F17746" s="2" t="s">
        <v>977</v>
      </c>
      <c r="G17746" s="14" t="n">
        <v>85</v>
      </c>
      <c r="H17746" s="14" t="n">
        <v>222.13</v>
      </c>
      <c r="I17746" s="14" t="n">
        <v>85</v>
      </c>
      <c r="J17746" s="23" t="n">
        <f aca="false">IF(AND(E17746="Priority",ISNUMBER('Cost model'!N178)),'Cost model'!N178,'Cost model'!M178)</f>
        <v>145</v>
      </c>
      <c r="K17746" s="14" t="n">
        <f aca="false">J17746-H17746</f>
        <v>-77.13</v>
      </c>
      <c r="L17746" s="14" t="n">
        <f aca="false">G17746-H17746</f>
        <v>-137.13</v>
      </c>
    </row>
    <row r="17747" customFormat="false" ht="15" hidden="false" customHeight="false" outlineLevel="0" collapsed="false">
      <c r="A17747" s="2" t="s">
        <v>174</v>
      </c>
      <c r="B17747" s="2" t="s">
        <v>142</v>
      </c>
      <c r="C17747" s="2" t="s">
        <v>49</v>
      </c>
      <c r="D17747" s="2" t="s">
        <v>12</v>
      </c>
      <c r="E17747" s="2" t="s">
        <v>83</v>
      </c>
      <c r="F17747" s="2" t="s">
        <v>976</v>
      </c>
      <c r="G17747" s="14" t="n">
        <v>29.5</v>
      </c>
      <c r="H17747" s="14" t="n">
        <v>82.48</v>
      </c>
      <c r="I17747" s="14" t="n">
        <v>29.5</v>
      </c>
      <c r="J17747" s="23" t="n">
        <f aca="false">IF(AND(E17747="Priority",ISNUMBER('Cost model'!N127)),'Cost model'!N127,'Cost model'!M127)</f>
        <v>65</v>
      </c>
      <c r="K17747" s="14" t="n">
        <f aca="false">J17747-H17747</f>
        <v>-17.48</v>
      </c>
      <c r="L17747" s="14" t="n">
        <f aca="false">G17747-H17747</f>
        <v>-52.98</v>
      </c>
    </row>
    <row r="17748" customFormat="false" ht="15" hidden="false" customHeight="false" outlineLevel="0" collapsed="false">
      <c r="A17748" s="2" t="s">
        <v>124</v>
      </c>
      <c r="B17748" s="2" t="s">
        <v>124</v>
      </c>
      <c r="C17748" s="2" t="s">
        <v>47</v>
      </c>
      <c r="D17748" s="2" t="s">
        <v>12</v>
      </c>
      <c r="E17748" s="2" t="s">
        <v>74</v>
      </c>
      <c r="F17748" s="2" t="s">
        <v>977</v>
      </c>
      <c r="G17748" s="14" t="n">
        <v>9.5</v>
      </c>
      <c r="H17748" s="14" t="n">
        <v>28.35</v>
      </c>
      <c r="I17748" s="14" t="n">
        <v>9.5</v>
      </c>
      <c r="J17748" s="23" t="n">
        <f aca="false">IF(AND(E17748="Priority",ISNUMBER('Cost model'!N320)),'Cost model'!N320,'Cost model'!M320)</f>
        <v>24.5</v>
      </c>
      <c r="K17748" s="14" t="n">
        <f aca="false">J17748-H17748</f>
        <v>-3.85</v>
      </c>
      <c r="L17748" s="14" t="n">
        <f aca="false">G17748-H17748</f>
        <v>-18.85</v>
      </c>
    </row>
    <row r="17749" customFormat="false" ht="15" hidden="false" customHeight="false" outlineLevel="0" collapsed="false">
      <c r="A17749" s="2" t="s">
        <v>123</v>
      </c>
      <c r="B17749" s="2" t="s">
        <v>123</v>
      </c>
      <c r="C17749" s="2" t="s">
        <v>47</v>
      </c>
      <c r="D17749" s="2" t="s">
        <v>10</v>
      </c>
      <c r="E17749" s="2" t="s">
        <v>83</v>
      </c>
      <c r="F17749" s="2" t="s">
        <v>977</v>
      </c>
      <c r="G17749" s="14" t="n">
        <v>14.5</v>
      </c>
      <c r="H17749" s="14" t="n">
        <v>21.76</v>
      </c>
      <c r="I17749" s="14" t="n">
        <v>14.5</v>
      </c>
      <c r="J17749" s="23" t="n">
        <f aca="false">IF(AND(E17749="Priority",ISNUMBER('Cost model'!N62)),'Cost model'!N62,'Cost model'!M62)</f>
        <v>17.5</v>
      </c>
      <c r="K17749" s="14" t="n">
        <f aca="false">J17749-H17749</f>
        <v>-4.26</v>
      </c>
      <c r="L17749" s="14" t="n">
        <f aca="false">G17749-H17749</f>
        <v>-7.26</v>
      </c>
    </row>
    <row r="17750" customFormat="false" ht="15" hidden="false" customHeight="false" outlineLevel="0" collapsed="false">
      <c r="A17750" s="2" t="s">
        <v>124</v>
      </c>
      <c r="B17750" s="2" t="s">
        <v>124</v>
      </c>
      <c r="C17750" s="2" t="s">
        <v>47</v>
      </c>
      <c r="D17750" s="2" t="s">
        <v>12</v>
      </c>
      <c r="E17750" s="2" t="s">
        <v>74</v>
      </c>
      <c r="F17750" s="2" t="s">
        <v>977</v>
      </c>
      <c r="G17750" s="14" t="n">
        <v>9.5</v>
      </c>
      <c r="H17750" s="14" t="n">
        <v>7.72</v>
      </c>
      <c r="I17750" s="14" t="n">
        <v>9.5</v>
      </c>
      <c r="J17750" s="23" t="n">
        <f aca="false">IF(AND(E17750="Priority",ISNUMBER('Cost model'!N320)),'Cost model'!N320,'Cost model'!M320)</f>
        <v>24.5</v>
      </c>
      <c r="K17750" s="14" t="n">
        <f aca="false">J17750-H17750</f>
        <v>16.78</v>
      </c>
      <c r="L17750" s="14" t="n">
        <f aca="false">G17750-H17750</f>
        <v>1.78</v>
      </c>
    </row>
    <row r="17751" customFormat="false" ht="15" hidden="false" customHeight="false" outlineLevel="0" collapsed="false">
      <c r="A17751" s="2" t="s">
        <v>124</v>
      </c>
      <c r="B17751" s="2" t="s">
        <v>124</v>
      </c>
      <c r="C17751" s="2" t="s">
        <v>47</v>
      </c>
      <c r="D17751" s="2" t="s">
        <v>10</v>
      </c>
      <c r="E17751" s="2" t="s">
        <v>74</v>
      </c>
      <c r="F17751" s="2" t="s">
        <v>977</v>
      </c>
      <c r="G17751" s="14" t="n">
        <v>9.5</v>
      </c>
      <c r="H17751" s="14" t="n">
        <v>6.91</v>
      </c>
      <c r="I17751" s="14" t="n">
        <v>9.5</v>
      </c>
      <c r="J17751" s="23" t="n">
        <f aca="false">IF(AND(E17751="Priority",ISNUMBER('Cost model'!N317)),'Cost model'!N317,'Cost model'!M317)</f>
        <v>10.5</v>
      </c>
      <c r="K17751" s="14" t="n">
        <f aca="false">J17751-H17751</f>
        <v>3.59</v>
      </c>
      <c r="L17751" s="14" t="n">
        <f aca="false">G17751-H17751</f>
        <v>2.59</v>
      </c>
    </row>
    <row r="17752" customFormat="false" ht="15" hidden="false" customHeight="false" outlineLevel="0" collapsed="false">
      <c r="A17752" s="2" t="s">
        <v>142</v>
      </c>
      <c r="B17752" s="2" t="s">
        <v>142</v>
      </c>
      <c r="C17752" s="2" t="s">
        <v>47</v>
      </c>
      <c r="D17752" s="2" t="s">
        <v>15</v>
      </c>
      <c r="E17752" s="2" t="s">
        <v>74</v>
      </c>
      <c r="F17752" s="2" t="s">
        <v>977</v>
      </c>
      <c r="G17752" s="14" t="n">
        <v>45</v>
      </c>
      <c r="H17752" s="14" t="n">
        <v>146.14</v>
      </c>
      <c r="I17752" s="14" t="n">
        <v>45</v>
      </c>
      <c r="J17752" s="23" t="n">
        <f aca="false">IF(AND(E17752="Priority",ISNUMBER('Cost model'!N644)),'Cost model'!N644,'Cost model'!M644)</f>
        <v>105</v>
      </c>
      <c r="K17752" s="14" t="n">
        <f aca="false">J17752-H17752</f>
        <v>-41.14</v>
      </c>
      <c r="L17752" s="14" t="n">
        <f aca="false">G17752-H17752</f>
        <v>-101.14</v>
      </c>
    </row>
    <row r="17753" customFormat="false" ht="15" hidden="false" customHeight="false" outlineLevel="0" collapsed="false">
      <c r="A17753" s="2" t="s">
        <v>174</v>
      </c>
      <c r="B17753" s="2" t="s">
        <v>174</v>
      </c>
      <c r="C17753" s="2" t="s">
        <v>48</v>
      </c>
      <c r="D17753" s="2" t="s">
        <v>12</v>
      </c>
      <c r="E17753" s="2" t="s">
        <v>83</v>
      </c>
      <c r="F17753" s="2" t="s">
        <v>977</v>
      </c>
      <c r="G17753" s="14" t="n">
        <v>19.5</v>
      </c>
      <c r="H17753" s="14" t="n">
        <v>26.17</v>
      </c>
      <c r="I17753" s="14" t="n">
        <v>19.5</v>
      </c>
      <c r="J17753" s="23" t="n">
        <f aca="false">IF(AND(E17753="Priority",ISNUMBER('Cost model'!N171)),'Cost model'!N171,'Cost model'!M171)</f>
        <v>55</v>
      </c>
      <c r="K17753" s="14" t="n">
        <f aca="false">J17753-H17753</f>
        <v>28.83</v>
      </c>
      <c r="L17753" s="14" t="n">
        <f aca="false">G17753-H17753</f>
        <v>-6.67</v>
      </c>
    </row>
    <row r="17754" customFormat="false" ht="15" hidden="false" customHeight="false" outlineLevel="0" collapsed="false">
      <c r="A17754" s="2" t="s">
        <v>124</v>
      </c>
      <c r="B17754" s="2" t="s">
        <v>124</v>
      </c>
      <c r="C17754" s="2" t="s">
        <v>49</v>
      </c>
      <c r="D17754" s="2" t="s">
        <v>10</v>
      </c>
      <c r="E17754" s="2" t="s">
        <v>74</v>
      </c>
      <c r="F17754" s="2" t="s">
        <v>977</v>
      </c>
      <c r="G17754" s="14" t="n">
        <v>17.5</v>
      </c>
      <c r="H17754" s="14" t="n">
        <v>14.39</v>
      </c>
      <c r="I17754" s="14" t="n">
        <v>17.5</v>
      </c>
      <c r="J17754" s="23" t="n">
        <f aca="false">IF(AND(E17754="Priority",ISNUMBER('Cost model'!N319)),'Cost model'!N319,'Cost model'!M319)</f>
        <v>16.5</v>
      </c>
      <c r="K17754" s="14" t="n">
        <f aca="false">J17754-H17754</f>
        <v>2.11</v>
      </c>
      <c r="L17754" s="14" t="n">
        <f aca="false">G17754-H17754</f>
        <v>3.11</v>
      </c>
    </row>
    <row r="17755" customFormat="false" ht="15" hidden="false" customHeight="false" outlineLevel="0" collapsed="false">
      <c r="A17755" s="2" t="s">
        <v>174</v>
      </c>
      <c r="B17755" s="2" t="s">
        <v>174</v>
      </c>
      <c r="C17755" s="2" t="s">
        <v>48</v>
      </c>
      <c r="D17755" s="2" t="s">
        <v>15</v>
      </c>
      <c r="E17755" s="2" t="s">
        <v>74</v>
      </c>
      <c r="F17755" s="2" t="s">
        <v>977</v>
      </c>
      <c r="G17755" s="14" t="n">
        <v>85</v>
      </c>
      <c r="H17755" s="14" t="n">
        <v>187.18</v>
      </c>
      <c r="I17755" s="14" t="n">
        <v>85</v>
      </c>
      <c r="J17755" s="23" t="n">
        <f aca="false">IF(AND(E17755="Priority",ISNUMBER('Cost model'!N180)),'Cost model'!N180,'Cost model'!M180)</f>
        <v>150</v>
      </c>
      <c r="K17755" s="14" t="n">
        <f aca="false">J17755-H17755</f>
        <v>-37.18</v>
      </c>
      <c r="L17755" s="14" t="n">
        <f aca="false">G17755-H17755</f>
        <v>-102.18</v>
      </c>
    </row>
    <row r="17756" customFormat="false" ht="15" hidden="false" customHeight="false" outlineLevel="0" collapsed="false">
      <c r="A17756" s="2" t="s">
        <v>142</v>
      </c>
      <c r="B17756" s="2" t="s">
        <v>124</v>
      </c>
      <c r="C17756" s="2" t="s">
        <v>48</v>
      </c>
      <c r="D17756" s="2" t="s">
        <v>13</v>
      </c>
      <c r="E17756" s="2" t="s">
        <v>74</v>
      </c>
      <c r="F17756" s="2" t="s">
        <v>976</v>
      </c>
      <c r="G17756" s="14" t="n">
        <v>24.5</v>
      </c>
      <c r="H17756" s="14" t="n">
        <v>145.97</v>
      </c>
      <c r="I17756" s="14" t="n">
        <v>24.5</v>
      </c>
      <c r="J17756" s="23" t="n">
        <f aca="false">IF(AND(E17756="Priority",ISNUMBER('Cost model'!N669)),'Cost model'!N669,'Cost model'!M669)</f>
        <v>85</v>
      </c>
      <c r="K17756" s="14" t="n">
        <f aca="false">J17756-H17756</f>
        <v>-60.97</v>
      </c>
      <c r="L17756" s="14" t="n">
        <f aca="false">G17756-H17756</f>
        <v>-121.47</v>
      </c>
    </row>
    <row r="17757" customFormat="false" ht="15" hidden="false" customHeight="false" outlineLevel="0" collapsed="false">
      <c r="A17757" s="2" t="s">
        <v>124</v>
      </c>
      <c r="B17757" s="2" t="s">
        <v>124</v>
      </c>
      <c r="C17757" s="2" t="s">
        <v>49</v>
      </c>
      <c r="D17757" s="2" t="s">
        <v>10</v>
      </c>
      <c r="E17757" s="2" t="s">
        <v>74</v>
      </c>
      <c r="F17757" s="2" t="s">
        <v>977</v>
      </c>
      <c r="G17757" s="14" t="n">
        <v>17.5</v>
      </c>
      <c r="H17757" s="14" t="n">
        <v>14.39</v>
      </c>
      <c r="I17757" s="14" t="n">
        <v>17.5</v>
      </c>
      <c r="J17757" s="23" t="n">
        <f aca="false">IF(AND(E17757="Priority",ISNUMBER('Cost model'!N319)),'Cost model'!N319,'Cost model'!M319)</f>
        <v>16.5</v>
      </c>
      <c r="K17757" s="14" t="n">
        <f aca="false">J17757-H17757</f>
        <v>2.11</v>
      </c>
      <c r="L17757" s="14" t="n">
        <f aca="false">G17757-H17757</f>
        <v>3.11</v>
      </c>
    </row>
    <row r="17758" customFormat="false" ht="15" hidden="false" customHeight="false" outlineLevel="0" collapsed="false">
      <c r="A17758" s="2" t="s">
        <v>124</v>
      </c>
      <c r="B17758" s="2" t="s">
        <v>124</v>
      </c>
      <c r="C17758" s="2" t="s">
        <v>47</v>
      </c>
      <c r="D17758" s="2" t="s">
        <v>14</v>
      </c>
      <c r="E17758" s="2" t="s">
        <v>74</v>
      </c>
      <c r="F17758" s="2" t="s">
        <v>977</v>
      </c>
      <c r="G17758" s="14" t="n">
        <v>25</v>
      </c>
      <c r="H17758" s="14" t="n">
        <v>91.76</v>
      </c>
      <c r="I17758" s="14" t="n">
        <v>25</v>
      </c>
      <c r="J17758" s="23" t="n">
        <f aca="false">IF(AND(E17758="Priority",ISNUMBER('Cost model'!N326)),'Cost model'!N326,'Cost model'!M326)</f>
        <v>110</v>
      </c>
      <c r="K17758" s="14" t="n">
        <f aca="false">J17758-H17758</f>
        <v>18.24</v>
      </c>
      <c r="L17758" s="14" t="n">
        <f aca="false">G17758-H17758</f>
        <v>-66.76</v>
      </c>
    </row>
    <row r="17759" customFormat="false" ht="15" hidden="false" customHeight="false" outlineLevel="0" collapsed="false">
      <c r="A17759" s="2" t="s">
        <v>158</v>
      </c>
      <c r="B17759" s="2" t="s">
        <v>158</v>
      </c>
      <c r="C17759" s="2" t="s">
        <v>47</v>
      </c>
      <c r="D17759" s="2" t="s">
        <v>10</v>
      </c>
      <c r="E17759" s="2" t="s">
        <v>74</v>
      </c>
      <c r="F17759" s="2" t="s">
        <v>977</v>
      </c>
      <c r="G17759" s="14" t="n">
        <v>9.5</v>
      </c>
      <c r="H17759" s="14" t="n">
        <v>8.09</v>
      </c>
      <c r="I17759" s="14" t="n">
        <v>9.5</v>
      </c>
      <c r="J17759" s="23" t="n">
        <f aca="false">IF(AND(E17759="Priority",ISNUMBER('Cost model'!N422)),'Cost model'!N422,'Cost model'!M422)</f>
        <v>8.5</v>
      </c>
      <c r="K17759" s="14" t="n">
        <f aca="false">J17759-H17759</f>
        <v>0.41</v>
      </c>
      <c r="L17759" s="14" t="n">
        <f aca="false">G17759-H17759</f>
        <v>1.41</v>
      </c>
    </row>
    <row r="17760" customFormat="false" ht="15" hidden="false" customHeight="false" outlineLevel="0" collapsed="false">
      <c r="A17760" s="2" t="s">
        <v>174</v>
      </c>
      <c r="B17760" s="2" t="s">
        <v>174</v>
      </c>
      <c r="C17760" s="2" t="s">
        <v>49</v>
      </c>
      <c r="D17760" s="2" t="s">
        <v>13</v>
      </c>
      <c r="E17760" s="2" t="s">
        <v>74</v>
      </c>
      <c r="F17760" s="2" t="s">
        <v>977</v>
      </c>
      <c r="G17760" s="14" t="n">
        <v>50</v>
      </c>
      <c r="H17760" s="14" t="n">
        <v>109.28</v>
      </c>
      <c r="I17760" s="14" t="n">
        <v>50</v>
      </c>
      <c r="J17760" s="23" t="n">
        <f aca="false">IF(AND(E17760="Priority",ISNUMBER('Cost model'!N175)),'Cost model'!N175,'Cost model'!M175)</f>
        <v>75</v>
      </c>
      <c r="K17760" s="14" t="n">
        <f aca="false">J17760-H17760</f>
        <v>-34.28</v>
      </c>
      <c r="L17760" s="14" t="n">
        <f aca="false">G17760-H17760</f>
        <v>-59.28</v>
      </c>
    </row>
    <row r="17761" customFormat="false" ht="15" hidden="false" customHeight="false" outlineLevel="0" collapsed="false">
      <c r="A17761" s="2" t="s">
        <v>174</v>
      </c>
      <c r="B17761" s="2" t="s">
        <v>174</v>
      </c>
      <c r="C17761" s="2" t="s">
        <v>49</v>
      </c>
      <c r="D17761" s="2" t="s">
        <v>12</v>
      </c>
      <c r="E17761" s="2" t="s">
        <v>74</v>
      </c>
      <c r="F17761" s="2" t="s">
        <v>977</v>
      </c>
      <c r="G17761" s="14" t="n">
        <v>50</v>
      </c>
      <c r="H17761" s="14" t="n">
        <v>91.69</v>
      </c>
      <c r="I17761" s="14" t="n">
        <v>19.5</v>
      </c>
      <c r="J17761" s="23" t="n">
        <f aca="false">IF(AND(E17761="Priority",ISNUMBER('Cost model'!N172)),'Cost model'!N172,'Cost model'!M172)</f>
        <v>45</v>
      </c>
      <c r="K17761" s="14" t="n">
        <f aca="false">J17761-H17761</f>
        <v>-46.69</v>
      </c>
      <c r="L17761" s="14" t="n">
        <f aca="false">G17761-H17761</f>
        <v>-41.69</v>
      </c>
    </row>
    <row r="17762" customFormat="false" ht="15" hidden="false" customHeight="false" outlineLevel="0" collapsed="false">
      <c r="A17762" s="2" t="s">
        <v>221</v>
      </c>
      <c r="B17762" s="2" t="s">
        <v>221</v>
      </c>
      <c r="C17762" s="2" t="s">
        <v>47</v>
      </c>
      <c r="D17762" s="2" t="s">
        <v>10</v>
      </c>
      <c r="E17762" s="2" t="s">
        <v>83</v>
      </c>
      <c r="F17762" s="2" t="s">
        <v>977</v>
      </c>
      <c r="G17762" s="14" t="n">
        <v>14.5</v>
      </c>
      <c r="H17762" s="14" t="n">
        <v>6.27</v>
      </c>
      <c r="I17762" s="14" t="n">
        <v>14.5</v>
      </c>
      <c r="J17762" s="23" t="n">
        <f aca="false">IF(AND(E17762="Priority",ISNUMBER('Cost model'!N737)),'Cost model'!N737,'Cost model'!M737)</f>
        <v>13.5</v>
      </c>
      <c r="K17762" s="14" t="n">
        <f aca="false">J17762-H17762</f>
        <v>7.23</v>
      </c>
      <c r="L17762" s="14" t="n">
        <f aca="false">G17762-H17762</f>
        <v>8.23</v>
      </c>
    </row>
    <row r="17763" customFormat="false" ht="15" hidden="false" customHeight="false" outlineLevel="0" collapsed="false">
      <c r="A17763" s="2" t="s">
        <v>142</v>
      </c>
      <c r="B17763" s="2" t="s">
        <v>142</v>
      </c>
      <c r="C17763" s="2" t="s">
        <v>47</v>
      </c>
      <c r="D17763" s="2" t="s">
        <v>10</v>
      </c>
      <c r="E17763" s="2" t="s">
        <v>74</v>
      </c>
      <c r="F17763" s="2" t="s">
        <v>977</v>
      </c>
      <c r="G17763" s="14" t="n">
        <v>9.5</v>
      </c>
      <c r="H17763" s="14" t="n">
        <v>11.01</v>
      </c>
      <c r="I17763" s="14" t="n">
        <v>9.5</v>
      </c>
      <c r="J17763" s="23" t="n">
        <f aca="false">IF(AND(E17763="Priority",ISNUMBER('Cost model'!N632)),'Cost model'!N632,'Cost model'!M632)</f>
        <v>9.5</v>
      </c>
      <c r="K17763" s="14" t="n">
        <f aca="false">J17763-H17763</f>
        <v>-1.51</v>
      </c>
      <c r="L17763" s="14" t="n">
        <f aca="false">G17763-H17763</f>
        <v>-1.51</v>
      </c>
    </row>
    <row r="17764" customFormat="false" ht="15" hidden="false" customHeight="false" outlineLevel="0" collapsed="false">
      <c r="A17764" s="2" t="s">
        <v>142</v>
      </c>
      <c r="B17764" s="2" t="s">
        <v>124</v>
      </c>
      <c r="C17764" s="2" t="s">
        <v>47</v>
      </c>
      <c r="D17764" s="2" t="s">
        <v>12</v>
      </c>
      <c r="E17764" s="2" t="s">
        <v>74</v>
      </c>
      <c r="F17764" s="2" t="s">
        <v>976</v>
      </c>
      <c r="G17764" s="14" t="n">
        <v>9.5</v>
      </c>
      <c r="H17764" s="14" t="n">
        <v>46.64</v>
      </c>
      <c r="I17764" s="14" t="n">
        <v>19.5</v>
      </c>
      <c r="J17764" s="23" t="n">
        <f aca="false">IF(AND(E17764="Priority",ISNUMBER('Cost model'!N665)),'Cost model'!N665,'Cost model'!M665)</f>
        <v>40</v>
      </c>
      <c r="K17764" s="14" t="n">
        <f aca="false">J17764-H17764</f>
        <v>-6.64</v>
      </c>
      <c r="L17764" s="14" t="n">
        <f aca="false">G17764-H17764</f>
        <v>-37.14</v>
      </c>
    </row>
    <row r="17765" customFormat="false" ht="15" hidden="false" customHeight="false" outlineLevel="0" collapsed="false">
      <c r="A17765" s="2" t="s">
        <v>221</v>
      </c>
      <c r="B17765" s="2" t="s">
        <v>158</v>
      </c>
      <c r="C17765" s="2" t="s">
        <v>47</v>
      </c>
      <c r="D17765" s="2" t="s">
        <v>12</v>
      </c>
      <c r="E17765" s="2" t="s">
        <v>74</v>
      </c>
      <c r="F17765" s="2" t="s">
        <v>976</v>
      </c>
      <c r="G17765" s="14" t="n">
        <v>9.5</v>
      </c>
      <c r="H17765" s="14" t="n">
        <v>17.41</v>
      </c>
      <c r="I17765" s="14" t="n">
        <v>19.5</v>
      </c>
      <c r="J17765" s="23" t="n">
        <f aca="false">IF(AND(E17765="Priority",ISNUMBER('Cost model'!N755)),'Cost model'!N755,'Cost model'!M755)</f>
        <v>50</v>
      </c>
      <c r="K17765" s="14" t="n">
        <f aca="false">J17765-H17765</f>
        <v>32.59</v>
      </c>
      <c r="L17765" s="14" t="n">
        <f aca="false">G17765-H17765</f>
        <v>-7.91</v>
      </c>
    </row>
    <row r="17766" customFormat="false" ht="15" hidden="false" customHeight="false" outlineLevel="0" collapsed="false">
      <c r="A17766" s="2" t="s">
        <v>174</v>
      </c>
      <c r="B17766" s="2" t="s">
        <v>142</v>
      </c>
      <c r="C17766" s="2" t="s">
        <v>49</v>
      </c>
      <c r="D17766" s="2" t="s">
        <v>10</v>
      </c>
      <c r="E17766" s="2" t="s">
        <v>74</v>
      </c>
      <c r="F17766" s="2" t="s">
        <v>976</v>
      </c>
      <c r="G17766" s="14" t="n">
        <v>17.5</v>
      </c>
      <c r="H17766" s="14" t="n">
        <v>11.03</v>
      </c>
      <c r="I17766" s="14" t="n">
        <v>17.5</v>
      </c>
      <c r="J17766" s="23" t="n">
        <f aca="false">IF(AND(E17766="Priority",ISNUMBER('Cost model'!N124)),'Cost model'!N124,'Cost model'!M124)</f>
        <v>21.5</v>
      </c>
      <c r="K17766" s="14" t="n">
        <f aca="false">J17766-H17766</f>
        <v>10.47</v>
      </c>
      <c r="L17766" s="14" t="n">
        <f aca="false">G17766-H17766</f>
        <v>6.47</v>
      </c>
    </row>
    <row r="17767" customFormat="false" ht="15" hidden="false" customHeight="false" outlineLevel="0" collapsed="false">
      <c r="A17767" s="2" t="s">
        <v>124</v>
      </c>
      <c r="B17767" s="2" t="s">
        <v>205</v>
      </c>
      <c r="C17767" s="2" t="s">
        <v>48</v>
      </c>
      <c r="D17767" s="2" t="s">
        <v>10</v>
      </c>
      <c r="E17767" s="2" t="s">
        <v>74</v>
      </c>
      <c r="F17767" s="2" t="s">
        <v>976</v>
      </c>
      <c r="G17767" s="14" t="n">
        <v>12.5</v>
      </c>
      <c r="H17767" s="14" t="n">
        <v>9.25</v>
      </c>
      <c r="I17767" s="14" t="n">
        <v>19.5</v>
      </c>
      <c r="J17767" s="23" t="n">
        <f aca="false">IF(AND(E17767="Priority",ISNUMBER('Cost model'!N378)),'Cost model'!N378,'Cost model'!M378)</f>
        <v>18.5</v>
      </c>
      <c r="K17767" s="14" t="n">
        <f aca="false">J17767-H17767</f>
        <v>9.25</v>
      </c>
      <c r="L17767" s="14" t="n">
        <f aca="false">G17767-H17767</f>
        <v>3.25</v>
      </c>
    </row>
    <row r="17768" customFormat="false" ht="15" hidden="false" customHeight="false" outlineLevel="0" collapsed="false">
      <c r="A17768" s="2" t="s">
        <v>124</v>
      </c>
      <c r="B17768" s="2" t="s">
        <v>124</v>
      </c>
      <c r="C17768" s="2" t="s">
        <v>49</v>
      </c>
      <c r="D17768" s="2" t="s">
        <v>10</v>
      </c>
      <c r="E17768" s="2" t="s">
        <v>83</v>
      </c>
      <c r="F17768" s="2" t="s">
        <v>977</v>
      </c>
      <c r="G17768" s="14" t="n">
        <v>24.5</v>
      </c>
      <c r="H17768" s="14" t="n">
        <v>21.76</v>
      </c>
      <c r="I17768" s="14" t="n">
        <v>24.5</v>
      </c>
      <c r="J17768" s="23" t="n">
        <f aca="false">IF(AND(E17768="Priority",ISNUMBER('Cost model'!N319)),'Cost model'!N319,'Cost model'!M319)</f>
        <v>22.5</v>
      </c>
      <c r="K17768" s="14" t="n">
        <f aca="false">J17768-H17768</f>
        <v>0.739999999999998</v>
      </c>
      <c r="L17768" s="14" t="n">
        <f aca="false">G17768-H17768</f>
        <v>2.74</v>
      </c>
    </row>
    <row r="17769" customFormat="false" ht="15" hidden="false" customHeight="false" outlineLevel="0" collapsed="false">
      <c r="A17769" s="2" t="s">
        <v>174</v>
      </c>
      <c r="B17769" s="2" t="s">
        <v>174</v>
      </c>
      <c r="C17769" s="2" t="s">
        <v>47</v>
      </c>
      <c r="D17769" s="2" t="s">
        <v>12</v>
      </c>
      <c r="E17769" s="2" t="s">
        <v>74</v>
      </c>
      <c r="F17769" s="2" t="s">
        <v>977</v>
      </c>
      <c r="G17769" s="14" t="n">
        <v>9.5</v>
      </c>
      <c r="H17769" s="14" t="n">
        <v>28.05</v>
      </c>
      <c r="I17769" s="14" t="n">
        <v>9.5</v>
      </c>
      <c r="J17769" s="23" t="n">
        <f aca="false">IF(AND(E17769="Priority",ISNUMBER('Cost model'!N170)),'Cost model'!N170,'Cost model'!M170)</f>
        <v>25.5</v>
      </c>
      <c r="K17769" s="14" t="n">
        <f aca="false">J17769-H17769</f>
        <v>-2.55</v>
      </c>
      <c r="L17769" s="14" t="n">
        <f aca="false">G17769-H17769</f>
        <v>-18.55</v>
      </c>
    </row>
    <row r="17770" customFormat="false" ht="15" hidden="false" customHeight="false" outlineLevel="0" collapsed="false">
      <c r="A17770" s="2" t="s">
        <v>123</v>
      </c>
      <c r="B17770" s="2" t="s">
        <v>123</v>
      </c>
      <c r="C17770" s="2" t="s">
        <v>47</v>
      </c>
      <c r="D17770" s="2" t="s">
        <v>10</v>
      </c>
      <c r="E17770" s="2" t="s">
        <v>83</v>
      </c>
      <c r="F17770" s="2" t="s">
        <v>977</v>
      </c>
      <c r="G17770" s="14" t="n">
        <v>14.5</v>
      </c>
      <c r="H17770" s="14" t="n">
        <v>21.76</v>
      </c>
      <c r="I17770" s="14" t="n">
        <v>14.5</v>
      </c>
      <c r="J17770" s="23" t="n">
        <f aca="false">IF(AND(E17770="Priority",ISNUMBER('Cost model'!N62)),'Cost model'!N62,'Cost model'!M62)</f>
        <v>17.5</v>
      </c>
      <c r="K17770" s="14" t="n">
        <f aca="false">J17770-H17770</f>
        <v>-4.26</v>
      </c>
      <c r="L17770" s="14" t="n">
        <f aca="false">G17770-H17770</f>
        <v>-7.26</v>
      </c>
    </row>
    <row r="17771" customFormat="false" ht="15" hidden="false" customHeight="false" outlineLevel="0" collapsed="false">
      <c r="A17771" s="2" t="s">
        <v>123</v>
      </c>
      <c r="B17771" s="2" t="s">
        <v>174</v>
      </c>
      <c r="C17771" s="2" t="s">
        <v>47</v>
      </c>
      <c r="D17771" s="2" t="s">
        <v>13</v>
      </c>
      <c r="E17771" s="2" t="s">
        <v>74</v>
      </c>
      <c r="F17771" s="2" t="s">
        <v>976</v>
      </c>
      <c r="G17771" s="14" t="n">
        <v>24.5</v>
      </c>
      <c r="H17771" s="14" t="n">
        <v>131.57</v>
      </c>
      <c r="I17771" s="14" t="n">
        <v>24.5</v>
      </c>
      <c r="J17771" s="23" t="n">
        <f aca="false">IF(AND(E17771="Priority",ISNUMBER('Cost model'!N53)),'Cost model'!N53,'Cost model'!M53)</f>
        <v>75</v>
      </c>
      <c r="K17771" s="14" t="n">
        <f aca="false">J17771-H17771</f>
        <v>-56.57</v>
      </c>
      <c r="L17771" s="14" t="n">
        <f aca="false">G17771-H17771</f>
        <v>-107.07</v>
      </c>
    </row>
    <row r="17772" customFormat="false" ht="15" hidden="false" customHeight="false" outlineLevel="0" collapsed="false">
      <c r="A17772" s="2" t="s">
        <v>124</v>
      </c>
      <c r="B17772" s="2" t="s">
        <v>142</v>
      </c>
      <c r="C17772" s="2" t="s">
        <v>48</v>
      </c>
      <c r="D17772" s="2" t="s">
        <v>12</v>
      </c>
      <c r="E17772" s="2" t="s">
        <v>74</v>
      </c>
      <c r="F17772" s="2" t="s">
        <v>976</v>
      </c>
      <c r="G17772" s="14" t="n">
        <v>12.5</v>
      </c>
      <c r="H17772" s="14" t="n">
        <v>52.83</v>
      </c>
      <c r="I17772" s="14" t="n">
        <v>19.5</v>
      </c>
      <c r="J17772" s="23" t="n">
        <f aca="false">IF(AND(E17772="Priority",ISNUMBER('Cost model'!N336)),'Cost model'!N336,'Cost model'!M336)</f>
        <v>50</v>
      </c>
      <c r="K17772" s="14" t="n">
        <f aca="false">J17772-H17772</f>
        <v>-2.83</v>
      </c>
      <c r="L17772" s="14" t="n">
        <f aca="false">G17772-H17772</f>
        <v>-40.33</v>
      </c>
    </row>
    <row r="17773" customFormat="false" ht="15" hidden="false" customHeight="false" outlineLevel="0" collapsed="false">
      <c r="A17773" s="2" t="s">
        <v>124</v>
      </c>
      <c r="B17773" s="2" t="s">
        <v>174</v>
      </c>
      <c r="C17773" s="2" t="s">
        <v>48</v>
      </c>
      <c r="D17773" s="2" t="s">
        <v>12</v>
      </c>
      <c r="E17773" s="2" t="s">
        <v>74</v>
      </c>
      <c r="F17773" s="2" t="s">
        <v>976</v>
      </c>
      <c r="G17773" s="14" t="n">
        <v>12.5</v>
      </c>
      <c r="H17773" s="14" t="n">
        <v>63.73</v>
      </c>
      <c r="I17773" s="14" t="n">
        <v>19.5</v>
      </c>
      <c r="J17773" s="23" t="n">
        <f aca="false">IF(AND(E17773="Priority",ISNUMBER('Cost model'!N366)),'Cost model'!N366,'Cost model'!M366)</f>
        <v>55</v>
      </c>
      <c r="K17773" s="14" t="n">
        <f aca="false">J17773-H17773</f>
        <v>-8.73</v>
      </c>
      <c r="L17773" s="14" t="n">
        <f aca="false">G17773-H17773</f>
        <v>-51.23</v>
      </c>
    </row>
    <row r="17774" customFormat="false" ht="15" hidden="false" customHeight="false" outlineLevel="0" collapsed="false">
      <c r="A17774" s="2" t="s">
        <v>174</v>
      </c>
      <c r="B17774" s="2" t="s">
        <v>174</v>
      </c>
      <c r="C17774" s="2" t="s">
        <v>48</v>
      </c>
      <c r="D17774" s="2" t="s">
        <v>12</v>
      </c>
      <c r="E17774" s="2" t="s">
        <v>74</v>
      </c>
      <c r="F17774" s="2" t="s">
        <v>977</v>
      </c>
      <c r="G17774" s="14" t="n">
        <v>12.5</v>
      </c>
      <c r="H17774" s="14" t="n">
        <v>7.37</v>
      </c>
      <c r="I17774" s="14" t="n">
        <v>12.5</v>
      </c>
      <c r="J17774" s="23" t="n">
        <f aca="false">IF(AND(E17774="Priority",ISNUMBER('Cost model'!N171)),'Cost model'!N171,'Cost model'!M171)</f>
        <v>40</v>
      </c>
      <c r="K17774" s="14" t="n">
        <f aca="false">J17774-H17774</f>
        <v>32.63</v>
      </c>
      <c r="L17774" s="14" t="n">
        <f aca="false">G17774-H17774</f>
        <v>5.13</v>
      </c>
    </row>
    <row r="17775" customFormat="false" ht="15" hidden="false" customHeight="false" outlineLevel="0" collapsed="false">
      <c r="A17775" s="2" t="s">
        <v>174</v>
      </c>
      <c r="B17775" s="2" t="s">
        <v>174</v>
      </c>
      <c r="C17775" s="2" t="s">
        <v>49</v>
      </c>
      <c r="D17775" s="2" t="s">
        <v>12</v>
      </c>
      <c r="E17775" s="2" t="s">
        <v>74</v>
      </c>
      <c r="F17775" s="2" t="s">
        <v>977</v>
      </c>
      <c r="G17775" s="14" t="n">
        <v>19.5</v>
      </c>
      <c r="H17775" s="14" t="n">
        <v>67.41</v>
      </c>
      <c r="I17775" s="14" t="n">
        <v>19.5</v>
      </c>
      <c r="J17775" s="23" t="n">
        <f aca="false">IF(AND(E17775="Priority",ISNUMBER('Cost model'!N172)),'Cost model'!N172,'Cost model'!M172)</f>
        <v>45</v>
      </c>
      <c r="K17775" s="14" t="n">
        <f aca="false">J17775-H17775</f>
        <v>-22.41</v>
      </c>
      <c r="L17775" s="14" t="n">
        <f aca="false">G17775-H17775</f>
        <v>-47.91</v>
      </c>
    </row>
    <row r="17776" customFormat="false" ht="15" hidden="false" customHeight="false" outlineLevel="0" collapsed="false">
      <c r="A17776" s="2" t="s">
        <v>142</v>
      </c>
      <c r="B17776" s="2" t="s">
        <v>142</v>
      </c>
      <c r="C17776" s="2" t="s">
        <v>49</v>
      </c>
      <c r="D17776" s="2" t="s">
        <v>12</v>
      </c>
      <c r="E17776" s="2" t="s">
        <v>74</v>
      </c>
      <c r="F17776" s="2" t="s">
        <v>977</v>
      </c>
      <c r="G17776" s="14" t="n">
        <v>19.5</v>
      </c>
      <c r="H17776" s="14" t="n">
        <v>44.89</v>
      </c>
      <c r="I17776" s="14" t="n">
        <v>19.5</v>
      </c>
      <c r="J17776" s="23" t="n">
        <f aca="false">IF(AND(E17776="Priority",ISNUMBER('Cost model'!N637)),'Cost model'!N637,'Cost model'!M637)</f>
        <v>45</v>
      </c>
      <c r="K17776" s="14" t="n">
        <f aca="false">J17776-H17776</f>
        <v>0.109999999999999</v>
      </c>
      <c r="L17776" s="14" t="n">
        <f aca="false">G17776-H17776</f>
        <v>-25.39</v>
      </c>
    </row>
    <row r="17777" customFormat="false" ht="15" hidden="false" customHeight="false" outlineLevel="0" collapsed="false">
      <c r="A17777" s="2" t="s">
        <v>174</v>
      </c>
      <c r="B17777" s="2" t="s">
        <v>174</v>
      </c>
      <c r="C17777" s="2" t="s">
        <v>49</v>
      </c>
      <c r="D17777" s="2" t="s">
        <v>12</v>
      </c>
      <c r="E17777" s="2" t="s">
        <v>74</v>
      </c>
      <c r="F17777" s="2" t="s">
        <v>977</v>
      </c>
      <c r="G17777" s="14" t="n">
        <v>19.5</v>
      </c>
      <c r="H17777" s="14" t="n">
        <v>25.97</v>
      </c>
      <c r="I17777" s="14" t="n">
        <v>19.5</v>
      </c>
      <c r="J17777" s="23" t="n">
        <f aca="false">IF(AND(E17777="Priority",ISNUMBER('Cost model'!N172)),'Cost model'!N172,'Cost model'!M172)</f>
        <v>45</v>
      </c>
      <c r="K17777" s="14" t="n">
        <f aca="false">J17777-H17777</f>
        <v>19.03</v>
      </c>
      <c r="L17777" s="14" t="n">
        <f aca="false">G17777-H17777</f>
        <v>-6.47</v>
      </c>
    </row>
    <row r="17778" customFormat="false" ht="15" hidden="false" customHeight="false" outlineLevel="0" collapsed="false">
      <c r="A17778" s="2" t="s">
        <v>221</v>
      </c>
      <c r="B17778" s="2" t="s">
        <v>221</v>
      </c>
      <c r="C17778" s="2" t="s">
        <v>47</v>
      </c>
      <c r="D17778" s="2" t="s">
        <v>10</v>
      </c>
      <c r="E17778" s="2" t="s">
        <v>74</v>
      </c>
      <c r="F17778" s="2" t="s">
        <v>977</v>
      </c>
      <c r="G17778" s="14" t="n">
        <v>9.5</v>
      </c>
      <c r="H17778" s="14" t="n">
        <v>7.4</v>
      </c>
      <c r="I17778" s="14" t="n">
        <v>9.5</v>
      </c>
      <c r="J17778" s="23" t="n">
        <f aca="false">IF(AND(E17778="Priority",ISNUMBER('Cost model'!N737)),'Cost model'!N737,'Cost model'!M737)</f>
        <v>8.5</v>
      </c>
      <c r="K17778" s="14" t="n">
        <f aca="false">J17778-H17778</f>
        <v>1.1</v>
      </c>
      <c r="L17778" s="14" t="n">
        <f aca="false">G17778-H17778</f>
        <v>2.1</v>
      </c>
    </row>
    <row r="17779" customFormat="false" ht="15" hidden="false" customHeight="false" outlineLevel="0" collapsed="false">
      <c r="A17779" s="2" t="s">
        <v>221</v>
      </c>
      <c r="B17779" s="2" t="s">
        <v>221</v>
      </c>
      <c r="C17779" s="2" t="s">
        <v>47</v>
      </c>
      <c r="D17779" s="2" t="s">
        <v>12</v>
      </c>
      <c r="E17779" s="2" t="s">
        <v>83</v>
      </c>
      <c r="F17779" s="2" t="s">
        <v>977</v>
      </c>
      <c r="G17779" s="14" t="n">
        <v>19.5</v>
      </c>
      <c r="H17779" s="14" t="n">
        <v>24.63</v>
      </c>
      <c r="I17779" s="14" t="n">
        <v>19.5</v>
      </c>
      <c r="J17779" s="23" t="n">
        <f aca="false">IF(AND(E17779="Priority",ISNUMBER('Cost model'!N740)),'Cost model'!N740,'Cost model'!M740)</f>
        <v>28.5</v>
      </c>
      <c r="K17779" s="14" t="n">
        <f aca="false">J17779-H17779</f>
        <v>3.87</v>
      </c>
      <c r="L17779" s="14" t="n">
        <f aca="false">G17779-H17779</f>
        <v>-5.13</v>
      </c>
    </row>
    <row r="17780" customFormat="false" ht="15" hidden="false" customHeight="false" outlineLevel="0" collapsed="false">
      <c r="A17780" s="2" t="s">
        <v>221</v>
      </c>
      <c r="B17780" s="2" t="s">
        <v>221</v>
      </c>
      <c r="C17780" s="2" t="s">
        <v>49</v>
      </c>
      <c r="D17780" s="2" t="s">
        <v>13</v>
      </c>
      <c r="E17780" s="2" t="s">
        <v>74</v>
      </c>
      <c r="F17780" s="2" t="s">
        <v>977</v>
      </c>
      <c r="G17780" s="14" t="n">
        <v>50</v>
      </c>
      <c r="H17780" s="14" t="n">
        <v>67.64</v>
      </c>
      <c r="I17780" s="14" t="n">
        <v>50</v>
      </c>
      <c r="J17780" s="23" t="n">
        <f aca="false">IF(AND(E17780="Priority",ISNUMBER('Cost model'!N745)),'Cost model'!N745,'Cost model'!M745)</f>
        <v>130</v>
      </c>
      <c r="K17780" s="14" t="n">
        <f aca="false">J17780-H17780</f>
        <v>62.36</v>
      </c>
      <c r="L17780" s="14" t="n">
        <f aca="false">G17780-H17780</f>
        <v>-17.64</v>
      </c>
    </row>
    <row r="17781" customFormat="false" ht="15" hidden="false" customHeight="false" outlineLevel="0" collapsed="false">
      <c r="A17781" s="2" t="s">
        <v>123</v>
      </c>
      <c r="B17781" s="2" t="s">
        <v>174</v>
      </c>
      <c r="C17781" s="2" t="s">
        <v>47</v>
      </c>
      <c r="D17781" s="2" t="s">
        <v>13</v>
      </c>
      <c r="E17781" s="2" t="s">
        <v>83</v>
      </c>
      <c r="F17781" s="2" t="s">
        <v>976</v>
      </c>
      <c r="G17781" s="14" t="n">
        <v>75</v>
      </c>
      <c r="H17781" s="14" t="n">
        <v>84.52</v>
      </c>
      <c r="I17781" s="14" t="n">
        <v>75</v>
      </c>
      <c r="J17781" s="23" t="n">
        <f aca="false">IF(AND(E17781="Priority",ISNUMBER('Cost model'!N53)),'Cost model'!N53,'Cost model'!M53)</f>
        <v>105</v>
      </c>
      <c r="K17781" s="14" t="n">
        <f aca="false">J17781-H17781</f>
        <v>20.48</v>
      </c>
      <c r="L17781" s="14" t="n">
        <f aca="false">G17781-H17781</f>
        <v>-9.52</v>
      </c>
    </row>
    <row r="17782" customFormat="false" ht="15" hidden="false" customHeight="false" outlineLevel="0" collapsed="false">
      <c r="A17782" s="2" t="s">
        <v>142</v>
      </c>
      <c r="B17782" s="2" t="s">
        <v>142</v>
      </c>
      <c r="C17782" s="2" t="s">
        <v>47</v>
      </c>
      <c r="D17782" s="2" t="s">
        <v>10</v>
      </c>
      <c r="E17782" s="2" t="s">
        <v>74</v>
      </c>
      <c r="F17782" s="2" t="s">
        <v>977</v>
      </c>
      <c r="G17782" s="14" t="n">
        <v>9.5</v>
      </c>
      <c r="H17782" s="14" t="n">
        <v>5.27</v>
      </c>
      <c r="I17782" s="14" t="n">
        <v>9.5</v>
      </c>
      <c r="J17782" s="23" t="n">
        <f aca="false">IF(AND(E17782="Priority",ISNUMBER('Cost model'!N632)),'Cost model'!N632,'Cost model'!M632)</f>
        <v>9.5</v>
      </c>
      <c r="K17782" s="14" t="n">
        <f aca="false">J17782-H17782</f>
        <v>4.23</v>
      </c>
      <c r="L17782" s="14" t="n">
        <f aca="false">G17782-H17782</f>
        <v>4.23</v>
      </c>
    </row>
    <row r="17783" customFormat="false" ht="15" hidden="false" customHeight="false" outlineLevel="0" collapsed="false">
      <c r="A17783" s="2" t="s">
        <v>124</v>
      </c>
      <c r="B17783" s="2" t="s">
        <v>124</v>
      </c>
      <c r="C17783" s="2" t="s">
        <v>49</v>
      </c>
      <c r="D17783" s="2" t="s">
        <v>13</v>
      </c>
      <c r="E17783" s="2" t="s">
        <v>83</v>
      </c>
      <c r="F17783" s="2" t="s">
        <v>977</v>
      </c>
      <c r="G17783" s="14" t="n">
        <v>95</v>
      </c>
      <c r="H17783" s="14" t="n">
        <v>127</v>
      </c>
      <c r="I17783" s="14" t="n">
        <v>95</v>
      </c>
      <c r="J17783" s="23" t="n">
        <f aca="false">IF(AND(E17783="Priority",ISNUMBER('Cost model'!N325)),'Cost model'!N325,'Cost model'!M325)</f>
        <v>150</v>
      </c>
      <c r="K17783" s="14" t="n">
        <f aca="false">J17783-H17783</f>
        <v>23</v>
      </c>
      <c r="L17783" s="14" t="n">
        <f aca="false">G17783-H17783</f>
        <v>-32</v>
      </c>
    </row>
    <row r="17784" customFormat="false" ht="15" hidden="false" customHeight="false" outlineLevel="0" collapsed="false">
      <c r="A17784" s="2" t="s">
        <v>174</v>
      </c>
      <c r="B17784" s="2" t="s">
        <v>174</v>
      </c>
      <c r="C17784" s="2" t="s">
        <v>49</v>
      </c>
      <c r="D17784" s="2" t="s">
        <v>10</v>
      </c>
      <c r="E17784" s="2" t="s">
        <v>74</v>
      </c>
      <c r="F17784" s="2" t="s">
        <v>977</v>
      </c>
      <c r="G17784" s="14" t="n">
        <v>17.5</v>
      </c>
      <c r="H17784" s="14" t="n">
        <v>20.55</v>
      </c>
      <c r="I17784" s="14" t="n">
        <v>17.5</v>
      </c>
      <c r="J17784" s="23" t="n">
        <f aca="false">IF(AND(E17784="Priority",ISNUMBER('Cost model'!N169)),'Cost model'!N169,'Cost model'!M169)</f>
        <v>18.5</v>
      </c>
      <c r="K17784" s="14" t="n">
        <f aca="false">J17784-H17784</f>
        <v>-2.05</v>
      </c>
      <c r="L17784" s="14" t="n">
        <f aca="false">G17784-H17784</f>
        <v>-3.05</v>
      </c>
    </row>
    <row r="17785" customFormat="false" ht="15" hidden="false" customHeight="false" outlineLevel="0" collapsed="false">
      <c r="A17785" s="2" t="s">
        <v>174</v>
      </c>
      <c r="B17785" s="2" t="s">
        <v>174</v>
      </c>
      <c r="C17785" s="2" t="s">
        <v>49</v>
      </c>
      <c r="D17785" s="2" t="s">
        <v>10</v>
      </c>
      <c r="E17785" s="2" t="s">
        <v>74</v>
      </c>
      <c r="F17785" s="2" t="s">
        <v>977</v>
      </c>
      <c r="G17785" s="14" t="n">
        <v>17.5</v>
      </c>
      <c r="H17785" s="14" t="n">
        <v>12.18</v>
      </c>
      <c r="I17785" s="14" t="n">
        <v>17.5</v>
      </c>
      <c r="J17785" s="23" t="n">
        <f aca="false">IF(AND(E17785="Priority",ISNUMBER('Cost model'!N169)),'Cost model'!N169,'Cost model'!M169)</f>
        <v>18.5</v>
      </c>
      <c r="K17785" s="14" t="n">
        <f aca="false">J17785-H17785</f>
        <v>6.32</v>
      </c>
      <c r="L17785" s="14" t="n">
        <f aca="false">G17785-H17785</f>
        <v>5.32</v>
      </c>
    </row>
    <row r="17786" customFormat="false" ht="15" hidden="false" customHeight="false" outlineLevel="0" collapsed="false">
      <c r="A17786" s="2" t="s">
        <v>174</v>
      </c>
      <c r="B17786" s="2" t="s">
        <v>174</v>
      </c>
      <c r="C17786" s="2" t="s">
        <v>47</v>
      </c>
      <c r="D17786" s="2" t="s">
        <v>12</v>
      </c>
      <c r="E17786" s="2" t="s">
        <v>74</v>
      </c>
      <c r="F17786" s="2" t="s">
        <v>977</v>
      </c>
      <c r="G17786" s="14" t="n">
        <v>9.5</v>
      </c>
      <c r="H17786" s="14" t="n">
        <v>27.78</v>
      </c>
      <c r="I17786" s="14" t="n">
        <v>9.5</v>
      </c>
      <c r="J17786" s="23" t="n">
        <f aca="false">IF(AND(E17786="Priority",ISNUMBER('Cost model'!N170)),'Cost model'!N170,'Cost model'!M170)</f>
        <v>25.5</v>
      </c>
      <c r="K17786" s="14" t="n">
        <f aca="false">J17786-H17786</f>
        <v>-2.28</v>
      </c>
      <c r="L17786" s="14" t="n">
        <f aca="false">G17786-H17786</f>
        <v>-18.28</v>
      </c>
    </row>
    <row r="17787" customFormat="false" ht="15" hidden="false" customHeight="false" outlineLevel="0" collapsed="false">
      <c r="A17787" s="2" t="s">
        <v>174</v>
      </c>
      <c r="B17787" s="2" t="s">
        <v>174</v>
      </c>
      <c r="C17787" s="2" t="s">
        <v>47</v>
      </c>
      <c r="D17787" s="2" t="s">
        <v>10</v>
      </c>
      <c r="E17787" s="2" t="s">
        <v>74</v>
      </c>
      <c r="F17787" s="2" t="s">
        <v>977</v>
      </c>
      <c r="G17787" s="14" t="n">
        <v>9.5</v>
      </c>
      <c r="H17787" s="14" t="n">
        <v>7.72</v>
      </c>
      <c r="I17787" s="14" t="n">
        <v>9.5</v>
      </c>
      <c r="J17787" s="23" t="n">
        <f aca="false">IF(AND(E17787="Priority",ISNUMBER('Cost model'!N167)),'Cost model'!N167,'Cost model'!M167)</f>
        <v>8.5</v>
      </c>
      <c r="K17787" s="14" t="n">
        <f aca="false">J17787-H17787</f>
        <v>0.78</v>
      </c>
      <c r="L17787" s="14" t="n">
        <f aca="false">G17787-H17787</f>
        <v>1.78</v>
      </c>
    </row>
    <row r="17788" customFormat="false" ht="15" hidden="false" customHeight="false" outlineLevel="0" collapsed="false">
      <c r="A17788" s="2" t="s">
        <v>124</v>
      </c>
      <c r="B17788" s="2" t="s">
        <v>124</v>
      </c>
      <c r="C17788" s="2" t="s">
        <v>48</v>
      </c>
      <c r="D17788" s="2" t="s">
        <v>12</v>
      </c>
      <c r="E17788" s="2" t="s">
        <v>83</v>
      </c>
      <c r="F17788" s="2" t="s">
        <v>977</v>
      </c>
      <c r="G17788" s="14" t="n">
        <v>19.5</v>
      </c>
      <c r="H17788" s="14" t="n">
        <v>38.93</v>
      </c>
      <c r="I17788" s="14" t="n">
        <v>19.5</v>
      </c>
      <c r="J17788" s="23" t="n">
        <f aca="false">IF(AND(E17788="Priority",ISNUMBER('Cost model'!N321)),'Cost model'!N321,'Cost model'!M321)</f>
        <v>55</v>
      </c>
      <c r="K17788" s="14" t="n">
        <f aca="false">J17788-H17788</f>
        <v>16.07</v>
      </c>
      <c r="L17788" s="14" t="n">
        <f aca="false">G17788-H17788</f>
        <v>-19.43</v>
      </c>
    </row>
    <row r="17789" customFormat="false" ht="15" hidden="false" customHeight="false" outlineLevel="0" collapsed="false">
      <c r="A17789" s="2" t="s">
        <v>174</v>
      </c>
      <c r="B17789" s="2" t="s">
        <v>124</v>
      </c>
      <c r="C17789" s="2" t="s">
        <v>49</v>
      </c>
      <c r="D17789" s="2" t="s">
        <v>12</v>
      </c>
      <c r="E17789" s="2" t="s">
        <v>74</v>
      </c>
      <c r="F17789" s="2" t="s">
        <v>976</v>
      </c>
      <c r="G17789" s="14" t="n">
        <v>19.5</v>
      </c>
      <c r="H17789" s="14" t="n">
        <v>63.33</v>
      </c>
      <c r="I17789" s="14" t="n">
        <v>19.5</v>
      </c>
      <c r="J17789" s="23" t="n">
        <f aca="false">IF(AND(E17789="Priority",ISNUMBER('Cost model'!N112)),'Cost model'!N112,'Cost model'!M112)</f>
        <v>50</v>
      </c>
      <c r="K17789" s="14" t="n">
        <f aca="false">J17789-H17789</f>
        <v>-13.33</v>
      </c>
      <c r="L17789" s="14" t="n">
        <f aca="false">G17789-H17789</f>
        <v>-43.83</v>
      </c>
    </row>
    <row r="17790" customFormat="false" ht="15" hidden="false" customHeight="false" outlineLevel="0" collapsed="false">
      <c r="A17790" s="2" t="s">
        <v>142</v>
      </c>
      <c r="B17790" s="2" t="s">
        <v>142</v>
      </c>
      <c r="C17790" s="2" t="s">
        <v>49</v>
      </c>
      <c r="D17790" s="2" t="s">
        <v>10</v>
      </c>
      <c r="E17790" s="2" t="s">
        <v>74</v>
      </c>
      <c r="F17790" s="2" t="s">
        <v>977</v>
      </c>
      <c r="G17790" s="14" t="n">
        <v>17.5</v>
      </c>
      <c r="H17790" s="14" t="n">
        <v>17.69</v>
      </c>
      <c r="I17790" s="14" t="n">
        <v>17.5</v>
      </c>
      <c r="J17790" s="23" t="n">
        <f aca="false">IF(AND(E17790="Priority",ISNUMBER('Cost model'!N634)),'Cost model'!N634,'Cost model'!M634)</f>
        <v>15.5</v>
      </c>
      <c r="K17790" s="14" t="n">
        <f aca="false">J17790-H17790</f>
        <v>-2.19</v>
      </c>
      <c r="L17790" s="14" t="n">
        <f aca="false">G17790-H17790</f>
        <v>-0.190000000000001</v>
      </c>
    </row>
    <row r="17791" customFormat="false" ht="15" hidden="false" customHeight="false" outlineLevel="0" collapsed="false">
      <c r="A17791" s="2" t="s">
        <v>174</v>
      </c>
      <c r="B17791" s="2" t="s">
        <v>174</v>
      </c>
      <c r="C17791" s="2" t="s">
        <v>48</v>
      </c>
      <c r="D17791" s="2" t="s">
        <v>12</v>
      </c>
      <c r="E17791" s="2" t="s">
        <v>74</v>
      </c>
      <c r="F17791" s="2" t="s">
        <v>977</v>
      </c>
      <c r="G17791" s="14" t="n">
        <v>12.5</v>
      </c>
      <c r="H17791" s="14" t="n">
        <v>46.53</v>
      </c>
      <c r="I17791" s="14" t="n">
        <v>12.5</v>
      </c>
      <c r="J17791" s="23" t="n">
        <f aca="false">IF(AND(E17791="Priority",ISNUMBER('Cost model'!N171)),'Cost model'!N171,'Cost model'!M171)</f>
        <v>40</v>
      </c>
      <c r="K17791" s="14" t="n">
        <f aca="false">J17791-H17791</f>
        <v>-6.53</v>
      </c>
      <c r="L17791" s="14" t="n">
        <f aca="false">G17791-H17791</f>
        <v>-34.03</v>
      </c>
    </row>
    <row r="17792" customFormat="false" ht="15" hidden="false" customHeight="false" outlineLevel="0" collapsed="false">
      <c r="A17792" s="2" t="s">
        <v>221</v>
      </c>
      <c r="B17792" s="2" t="s">
        <v>221</v>
      </c>
      <c r="C17792" s="2" t="s">
        <v>47</v>
      </c>
      <c r="D17792" s="2" t="s">
        <v>13</v>
      </c>
      <c r="E17792" s="2" t="s">
        <v>74</v>
      </c>
      <c r="F17792" s="2" t="s">
        <v>977</v>
      </c>
      <c r="G17792" s="14" t="n">
        <v>19.5</v>
      </c>
      <c r="H17792" s="14" t="n">
        <v>18.9</v>
      </c>
      <c r="I17792" s="14" t="n">
        <v>19.5</v>
      </c>
      <c r="J17792" s="23" t="n">
        <f aca="false">IF(AND(E17792="Priority",ISNUMBER('Cost model'!N743)),'Cost model'!N743,'Cost model'!M743)</f>
        <v>45</v>
      </c>
      <c r="K17792" s="14" t="n">
        <f aca="false">J17792-H17792</f>
        <v>26.1</v>
      </c>
      <c r="L17792" s="14" t="n">
        <f aca="false">G17792-H17792</f>
        <v>0.600000000000001</v>
      </c>
    </row>
    <row r="17793" customFormat="false" ht="15" hidden="false" customHeight="false" outlineLevel="0" collapsed="false">
      <c r="A17793" s="2" t="s">
        <v>124</v>
      </c>
      <c r="B17793" s="2" t="s">
        <v>124</v>
      </c>
      <c r="C17793" s="2" t="s">
        <v>49</v>
      </c>
      <c r="D17793" s="2" t="s">
        <v>10</v>
      </c>
      <c r="E17793" s="2" t="s">
        <v>83</v>
      </c>
      <c r="F17793" s="2" t="s">
        <v>977</v>
      </c>
      <c r="G17793" s="14" t="n">
        <v>24.5</v>
      </c>
      <c r="H17793" s="14" t="n">
        <v>24.63</v>
      </c>
      <c r="I17793" s="14" t="n">
        <v>24.5</v>
      </c>
      <c r="J17793" s="23" t="n">
        <f aca="false">IF(AND(E17793="Priority",ISNUMBER('Cost model'!N319)),'Cost model'!N319,'Cost model'!M319)</f>
        <v>22.5</v>
      </c>
      <c r="K17793" s="14" t="n">
        <f aca="false">J17793-H17793</f>
        <v>-2.13</v>
      </c>
      <c r="L17793" s="14" t="n">
        <f aca="false">G17793-H17793</f>
        <v>-0.129999999999999</v>
      </c>
    </row>
    <row r="17794" customFormat="false" ht="15" hidden="false" customHeight="false" outlineLevel="0" collapsed="false">
      <c r="A17794" s="2" t="s">
        <v>174</v>
      </c>
      <c r="B17794" s="2" t="s">
        <v>174</v>
      </c>
      <c r="C17794" s="2" t="s">
        <v>49</v>
      </c>
      <c r="D17794" s="2" t="s">
        <v>10</v>
      </c>
      <c r="E17794" s="2" t="s">
        <v>74</v>
      </c>
      <c r="F17794" s="2" t="s">
        <v>977</v>
      </c>
      <c r="G17794" s="14" t="n">
        <v>17.5</v>
      </c>
      <c r="H17794" s="14" t="n">
        <v>20.55</v>
      </c>
      <c r="I17794" s="14" t="n">
        <v>17.5</v>
      </c>
      <c r="J17794" s="23" t="n">
        <f aca="false">IF(AND(E17794="Priority",ISNUMBER('Cost model'!N169)),'Cost model'!N169,'Cost model'!M169)</f>
        <v>18.5</v>
      </c>
      <c r="K17794" s="14" t="n">
        <f aca="false">J17794-H17794</f>
        <v>-2.05</v>
      </c>
      <c r="L17794" s="14" t="n">
        <f aca="false">G17794-H17794</f>
        <v>-3.05</v>
      </c>
    </row>
    <row r="17795" customFormat="false" ht="15" hidden="false" customHeight="false" outlineLevel="0" collapsed="false">
      <c r="A17795" s="2" t="s">
        <v>174</v>
      </c>
      <c r="B17795" s="2" t="s">
        <v>174</v>
      </c>
      <c r="C17795" s="2" t="s">
        <v>48</v>
      </c>
      <c r="D17795" s="2" t="s">
        <v>12</v>
      </c>
      <c r="E17795" s="2" t="s">
        <v>74</v>
      </c>
      <c r="F17795" s="2" t="s">
        <v>977</v>
      </c>
      <c r="G17795" s="14" t="n">
        <v>12.5</v>
      </c>
      <c r="H17795" s="14" t="n">
        <v>25.97</v>
      </c>
      <c r="I17795" s="14" t="n">
        <v>12.5</v>
      </c>
      <c r="J17795" s="23" t="n">
        <f aca="false">IF(AND(E17795="Priority",ISNUMBER('Cost model'!N171)),'Cost model'!N171,'Cost model'!M171)</f>
        <v>40</v>
      </c>
      <c r="K17795" s="14" t="n">
        <f aca="false">J17795-H17795</f>
        <v>14.03</v>
      </c>
      <c r="L17795" s="14" t="n">
        <f aca="false">G17795-H17795</f>
        <v>-13.47</v>
      </c>
    </row>
    <row r="17796" customFormat="false" ht="15" hidden="false" customHeight="false" outlineLevel="0" collapsed="false">
      <c r="A17796" s="2" t="s">
        <v>124</v>
      </c>
      <c r="B17796" s="2" t="s">
        <v>124</v>
      </c>
      <c r="C17796" s="2" t="s">
        <v>47</v>
      </c>
      <c r="D17796" s="2" t="s">
        <v>12</v>
      </c>
      <c r="E17796" s="2" t="s">
        <v>74</v>
      </c>
      <c r="F17796" s="2" t="s">
        <v>977</v>
      </c>
      <c r="G17796" s="14" t="n">
        <v>9.5</v>
      </c>
      <c r="H17796" s="14" t="n">
        <v>8.33</v>
      </c>
      <c r="I17796" s="14" t="n">
        <v>9.5</v>
      </c>
      <c r="J17796" s="23" t="n">
        <f aca="false">IF(AND(E17796="Priority",ISNUMBER('Cost model'!N320)),'Cost model'!N320,'Cost model'!M320)</f>
        <v>24.5</v>
      </c>
      <c r="K17796" s="14" t="n">
        <f aca="false">J17796-H17796</f>
        <v>16.17</v>
      </c>
      <c r="L17796" s="14" t="n">
        <f aca="false">G17796-H17796</f>
        <v>1.17</v>
      </c>
    </row>
    <row r="17797" customFormat="false" ht="15" hidden="false" customHeight="false" outlineLevel="0" collapsed="false">
      <c r="A17797" s="2" t="s">
        <v>142</v>
      </c>
      <c r="B17797" s="2" t="s">
        <v>142</v>
      </c>
      <c r="C17797" s="2" t="s">
        <v>47</v>
      </c>
      <c r="D17797" s="2" t="s">
        <v>10</v>
      </c>
      <c r="E17797" s="2" t="s">
        <v>74</v>
      </c>
      <c r="F17797" s="2" t="s">
        <v>977</v>
      </c>
      <c r="G17797" s="14" t="n">
        <v>9.5</v>
      </c>
      <c r="H17797" s="14" t="n">
        <v>5.27</v>
      </c>
      <c r="I17797" s="14" t="n">
        <v>9.5</v>
      </c>
      <c r="J17797" s="23" t="n">
        <f aca="false">IF(AND(E17797="Priority",ISNUMBER('Cost model'!N632)),'Cost model'!N632,'Cost model'!M632)</f>
        <v>9.5</v>
      </c>
      <c r="K17797" s="14" t="n">
        <f aca="false">J17797-H17797</f>
        <v>4.23</v>
      </c>
      <c r="L17797" s="14" t="n">
        <f aca="false">G17797-H17797</f>
        <v>4.23</v>
      </c>
    </row>
    <row r="17798" customFormat="false" ht="15" hidden="false" customHeight="false" outlineLevel="0" collapsed="false">
      <c r="A17798" s="2" t="s">
        <v>142</v>
      </c>
      <c r="B17798" s="2" t="s">
        <v>205</v>
      </c>
      <c r="C17798" s="2" t="s">
        <v>49</v>
      </c>
      <c r="D17798" s="2" t="s">
        <v>12</v>
      </c>
      <c r="E17798" s="2" t="s">
        <v>74</v>
      </c>
      <c r="F17798" s="2" t="s">
        <v>976</v>
      </c>
      <c r="G17798" s="14" t="n">
        <v>19.5</v>
      </c>
      <c r="H17798" s="14" t="n">
        <v>24.63</v>
      </c>
      <c r="I17798" s="14" t="n">
        <v>24.5</v>
      </c>
      <c r="J17798" s="23" t="n">
        <f aca="false">IF(AND(E17798="Priority",ISNUMBER('Cost model'!N712)),'Cost model'!N712,'Cost model'!M712)</f>
        <v>50</v>
      </c>
      <c r="K17798" s="14" t="n">
        <f aca="false">J17798-H17798</f>
        <v>25.37</v>
      </c>
      <c r="L17798" s="14" t="n">
        <f aca="false">G17798-H17798</f>
        <v>-5.13</v>
      </c>
    </row>
    <row r="17799" customFormat="false" ht="15" hidden="false" customHeight="false" outlineLevel="0" collapsed="false">
      <c r="A17799" s="2" t="s">
        <v>142</v>
      </c>
      <c r="B17799" s="2" t="s">
        <v>205</v>
      </c>
      <c r="C17799" s="2" t="s">
        <v>48</v>
      </c>
      <c r="D17799" s="2" t="s">
        <v>10</v>
      </c>
      <c r="E17799" s="2" t="s">
        <v>74</v>
      </c>
      <c r="F17799" s="2" t="s">
        <v>976</v>
      </c>
      <c r="G17799" s="14" t="n">
        <v>12.5</v>
      </c>
      <c r="H17799" s="14" t="n">
        <v>12.23</v>
      </c>
      <c r="I17799" s="14" t="n">
        <v>19.5</v>
      </c>
      <c r="J17799" s="23" t="n">
        <f aca="false">IF(AND(E17799="Priority",ISNUMBER('Cost model'!N708)),'Cost model'!N708,'Cost model'!M708)</f>
        <v>15.5</v>
      </c>
      <c r="K17799" s="14" t="n">
        <f aca="false">J17799-H17799</f>
        <v>3.27</v>
      </c>
      <c r="L17799" s="14" t="n">
        <f aca="false">G17799-H17799</f>
        <v>0.27</v>
      </c>
    </row>
    <row r="17800" customFormat="false" ht="15" hidden="false" customHeight="false" outlineLevel="0" collapsed="false">
      <c r="A17800" s="2" t="s">
        <v>123</v>
      </c>
      <c r="B17800" s="2" t="s">
        <v>123</v>
      </c>
      <c r="C17800" s="2" t="s">
        <v>47</v>
      </c>
      <c r="D17800" s="2" t="s">
        <v>10</v>
      </c>
      <c r="E17800" s="2" t="s">
        <v>83</v>
      </c>
      <c r="F17800" s="2" t="s">
        <v>977</v>
      </c>
      <c r="G17800" s="14" t="n">
        <v>14.5</v>
      </c>
      <c r="H17800" s="14" t="n">
        <v>21.76</v>
      </c>
      <c r="I17800" s="14" t="n">
        <v>14.5</v>
      </c>
      <c r="J17800" s="23" t="n">
        <f aca="false">IF(AND(E17800="Priority",ISNUMBER('Cost model'!N62)),'Cost model'!N62,'Cost model'!M62)</f>
        <v>17.5</v>
      </c>
      <c r="K17800" s="14" t="n">
        <f aca="false">J17800-H17800</f>
        <v>-4.26</v>
      </c>
      <c r="L17800" s="14" t="n">
        <f aca="false">G17800-H17800</f>
        <v>-7.26</v>
      </c>
    </row>
    <row r="17801" customFormat="false" ht="15" hidden="false" customHeight="false" outlineLevel="0" collapsed="false">
      <c r="A17801" s="2" t="s">
        <v>158</v>
      </c>
      <c r="B17801" s="2" t="s">
        <v>158</v>
      </c>
      <c r="C17801" s="2" t="s">
        <v>47</v>
      </c>
      <c r="D17801" s="2" t="s">
        <v>10</v>
      </c>
      <c r="E17801" s="2" t="s">
        <v>74</v>
      </c>
      <c r="F17801" s="2" t="s">
        <v>977</v>
      </c>
      <c r="G17801" s="14" t="n">
        <v>9.5</v>
      </c>
      <c r="H17801" s="14" t="n">
        <v>5.27</v>
      </c>
      <c r="I17801" s="14" t="n">
        <v>9.5</v>
      </c>
      <c r="J17801" s="23" t="n">
        <f aca="false">IF(AND(E17801="Priority",ISNUMBER('Cost model'!N422)),'Cost model'!N422,'Cost model'!M422)</f>
        <v>8.5</v>
      </c>
      <c r="K17801" s="14" t="n">
        <f aca="false">J17801-H17801</f>
        <v>3.23</v>
      </c>
      <c r="L17801" s="14" t="n">
        <f aca="false">G17801-H17801</f>
        <v>4.23</v>
      </c>
    </row>
    <row r="17802" customFormat="false" ht="15" hidden="false" customHeight="false" outlineLevel="0" collapsed="false">
      <c r="A17802" s="2" t="s">
        <v>142</v>
      </c>
      <c r="B17802" s="2" t="s">
        <v>124</v>
      </c>
      <c r="C17802" s="2" t="s">
        <v>49</v>
      </c>
      <c r="D17802" s="2" t="s">
        <v>12</v>
      </c>
      <c r="E17802" s="2" t="s">
        <v>74</v>
      </c>
      <c r="F17802" s="2" t="s">
        <v>976</v>
      </c>
      <c r="G17802" s="14" t="n">
        <v>19.5</v>
      </c>
      <c r="H17802" s="14" t="n">
        <v>32.53</v>
      </c>
      <c r="I17802" s="14" t="n">
        <v>19.5</v>
      </c>
      <c r="J17802" s="23" t="n">
        <f aca="false">IF(AND(E17802="Priority",ISNUMBER('Cost model'!N667)),'Cost model'!N667,'Cost model'!M667)</f>
        <v>55</v>
      </c>
      <c r="K17802" s="14" t="n">
        <f aca="false">J17802-H17802</f>
        <v>22.47</v>
      </c>
      <c r="L17802" s="14" t="n">
        <f aca="false">G17802-H17802</f>
        <v>-13.03</v>
      </c>
    </row>
    <row r="17803" customFormat="false" ht="15" hidden="false" customHeight="false" outlineLevel="0" collapsed="false">
      <c r="A17803" s="2" t="s">
        <v>174</v>
      </c>
      <c r="B17803" s="2" t="s">
        <v>174</v>
      </c>
      <c r="C17803" s="2" t="s">
        <v>49</v>
      </c>
      <c r="D17803" s="2" t="s">
        <v>10</v>
      </c>
      <c r="E17803" s="2" t="s">
        <v>74</v>
      </c>
      <c r="F17803" s="2" t="s">
        <v>977</v>
      </c>
      <c r="G17803" s="14" t="n">
        <v>17.5</v>
      </c>
      <c r="H17803" s="14" t="n">
        <v>20.55</v>
      </c>
      <c r="I17803" s="14" t="n">
        <v>17.5</v>
      </c>
      <c r="J17803" s="23" t="n">
        <f aca="false">IF(AND(E17803="Priority",ISNUMBER('Cost model'!N169)),'Cost model'!N169,'Cost model'!M169)</f>
        <v>18.5</v>
      </c>
      <c r="K17803" s="14" t="n">
        <f aca="false">J17803-H17803</f>
        <v>-2.05</v>
      </c>
      <c r="L17803" s="14" t="n">
        <f aca="false">G17803-H17803</f>
        <v>-3.05</v>
      </c>
    </row>
    <row r="17804" customFormat="false" ht="15" hidden="false" customHeight="false" outlineLevel="0" collapsed="false">
      <c r="A17804" s="2" t="s">
        <v>221</v>
      </c>
      <c r="B17804" s="2" t="s">
        <v>221</v>
      </c>
      <c r="C17804" s="2" t="s">
        <v>47</v>
      </c>
      <c r="D17804" s="2" t="s">
        <v>12</v>
      </c>
      <c r="E17804" s="2" t="s">
        <v>74</v>
      </c>
      <c r="F17804" s="2" t="s">
        <v>977</v>
      </c>
      <c r="G17804" s="14" t="n">
        <v>9.5</v>
      </c>
      <c r="H17804" s="14" t="n">
        <v>13.84</v>
      </c>
      <c r="I17804" s="14" t="n">
        <v>9.5</v>
      </c>
      <c r="J17804" s="23" t="n">
        <f aca="false">IF(AND(E17804="Priority",ISNUMBER('Cost model'!N740)),'Cost model'!N740,'Cost model'!M740)</f>
        <v>22.5</v>
      </c>
      <c r="K17804" s="14" t="n">
        <f aca="false">J17804-H17804</f>
        <v>8.66</v>
      </c>
      <c r="L17804" s="14" t="n">
        <f aca="false">G17804-H17804</f>
        <v>-4.34</v>
      </c>
    </row>
    <row r="17805" customFormat="false" ht="15" hidden="false" customHeight="false" outlineLevel="0" collapsed="false">
      <c r="A17805" s="2" t="s">
        <v>221</v>
      </c>
      <c r="B17805" s="2" t="s">
        <v>221</v>
      </c>
      <c r="C17805" s="2" t="s">
        <v>47</v>
      </c>
      <c r="D17805" s="2" t="s">
        <v>12</v>
      </c>
      <c r="E17805" s="2" t="s">
        <v>74</v>
      </c>
      <c r="F17805" s="2" t="s">
        <v>977</v>
      </c>
      <c r="G17805" s="14" t="n">
        <v>9.5</v>
      </c>
      <c r="H17805" s="14" t="n">
        <v>7.4</v>
      </c>
      <c r="I17805" s="14" t="n">
        <v>9.5</v>
      </c>
      <c r="J17805" s="23" t="n">
        <f aca="false">IF(AND(E17805="Priority",ISNUMBER('Cost model'!N740)),'Cost model'!N740,'Cost model'!M740)</f>
        <v>22.5</v>
      </c>
      <c r="K17805" s="14" t="n">
        <f aca="false">J17805-H17805</f>
        <v>15.1</v>
      </c>
      <c r="L17805" s="14" t="n">
        <f aca="false">G17805-H17805</f>
        <v>2.1</v>
      </c>
    </row>
    <row r="17806" customFormat="false" ht="15" hidden="false" customHeight="false" outlineLevel="0" collapsed="false">
      <c r="A17806" s="2" t="s">
        <v>124</v>
      </c>
      <c r="B17806" s="2" t="s">
        <v>124</v>
      </c>
      <c r="C17806" s="2" t="s">
        <v>47</v>
      </c>
      <c r="D17806" s="2" t="s">
        <v>10</v>
      </c>
      <c r="E17806" s="2" t="s">
        <v>83</v>
      </c>
      <c r="F17806" s="2" t="s">
        <v>977</v>
      </c>
      <c r="G17806" s="14" t="n">
        <v>14.5</v>
      </c>
      <c r="H17806" s="14" t="n">
        <v>21.76</v>
      </c>
      <c r="I17806" s="14" t="n">
        <v>14.5</v>
      </c>
      <c r="J17806" s="23" t="n">
        <f aca="false">IF(AND(E17806="Priority",ISNUMBER('Cost model'!N317)),'Cost model'!N317,'Cost model'!M317)</f>
        <v>15.5</v>
      </c>
      <c r="K17806" s="14" t="n">
        <f aca="false">J17806-H17806</f>
        <v>-6.26</v>
      </c>
      <c r="L17806" s="14" t="n">
        <f aca="false">G17806-H17806</f>
        <v>-7.26</v>
      </c>
    </row>
    <row r="17807" customFormat="false" ht="15" hidden="false" customHeight="false" outlineLevel="0" collapsed="false">
      <c r="A17807" s="2" t="s">
        <v>124</v>
      </c>
      <c r="B17807" s="2" t="s">
        <v>124</v>
      </c>
      <c r="C17807" s="2" t="s">
        <v>47</v>
      </c>
      <c r="D17807" s="2" t="s">
        <v>10</v>
      </c>
      <c r="E17807" s="2" t="s">
        <v>83</v>
      </c>
      <c r="F17807" s="2" t="s">
        <v>977</v>
      </c>
      <c r="G17807" s="14" t="n">
        <v>14.5</v>
      </c>
      <c r="H17807" s="14" t="n">
        <v>10.16</v>
      </c>
      <c r="I17807" s="14" t="n">
        <v>14.5</v>
      </c>
      <c r="J17807" s="23" t="n">
        <f aca="false">IF(AND(E17807="Priority",ISNUMBER('Cost model'!N317)),'Cost model'!N317,'Cost model'!M317)</f>
        <v>15.5</v>
      </c>
      <c r="K17807" s="14" t="n">
        <f aca="false">J17807-H17807</f>
        <v>5.34</v>
      </c>
      <c r="L17807" s="14" t="n">
        <f aca="false">G17807-H17807</f>
        <v>4.34</v>
      </c>
    </row>
    <row r="17808" customFormat="false" ht="15" hidden="false" customHeight="false" outlineLevel="0" collapsed="false">
      <c r="A17808" s="2" t="s">
        <v>174</v>
      </c>
      <c r="B17808" s="2" t="s">
        <v>174</v>
      </c>
      <c r="C17808" s="2" t="s">
        <v>47</v>
      </c>
      <c r="D17808" s="2" t="s">
        <v>10</v>
      </c>
      <c r="E17808" s="2" t="s">
        <v>74</v>
      </c>
      <c r="F17808" s="2" t="s">
        <v>977</v>
      </c>
      <c r="G17808" s="14" t="n">
        <v>9.5</v>
      </c>
      <c r="H17808" s="14" t="n">
        <v>6.91</v>
      </c>
      <c r="I17808" s="14" t="n">
        <v>9.5</v>
      </c>
      <c r="J17808" s="23" t="n">
        <f aca="false">IF(AND(E17808="Priority",ISNUMBER('Cost model'!N167)),'Cost model'!N167,'Cost model'!M167)</f>
        <v>8.5</v>
      </c>
      <c r="K17808" s="14" t="n">
        <f aca="false">J17808-H17808</f>
        <v>1.59</v>
      </c>
      <c r="L17808" s="14" t="n">
        <f aca="false">G17808-H17808</f>
        <v>2.59</v>
      </c>
    </row>
    <row r="17809" customFormat="false" ht="15" hidden="false" customHeight="false" outlineLevel="0" collapsed="false">
      <c r="A17809" s="2" t="s">
        <v>142</v>
      </c>
      <c r="B17809" s="2" t="s">
        <v>142</v>
      </c>
      <c r="C17809" s="2" t="s">
        <v>47</v>
      </c>
      <c r="D17809" s="2" t="s">
        <v>12</v>
      </c>
      <c r="E17809" s="2" t="s">
        <v>74</v>
      </c>
      <c r="F17809" s="2" t="s">
        <v>977</v>
      </c>
      <c r="G17809" s="14" t="n">
        <v>9.5</v>
      </c>
      <c r="H17809" s="14" t="n">
        <v>43.77</v>
      </c>
      <c r="I17809" s="14" t="n">
        <v>9.5</v>
      </c>
      <c r="J17809" s="23" t="n">
        <f aca="false">IF(AND(E17809="Priority",ISNUMBER('Cost model'!N635)),'Cost model'!N635,'Cost model'!M635)</f>
        <v>30.5</v>
      </c>
      <c r="K17809" s="14" t="n">
        <f aca="false">J17809-H17809</f>
        <v>-13.27</v>
      </c>
      <c r="L17809" s="14" t="n">
        <f aca="false">G17809-H17809</f>
        <v>-34.27</v>
      </c>
    </row>
    <row r="17810" customFormat="false" ht="15" hidden="false" customHeight="false" outlineLevel="0" collapsed="false">
      <c r="A17810" s="2" t="s">
        <v>124</v>
      </c>
      <c r="B17810" s="2" t="s">
        <v>124</v>
      </c>
      <c r="C17810" s="2" t="s">
        <v>48</v>
      </c>
      <c r="D17810" s="2" t="s">
        <v>10</v>
      </c>
      <c r="E17810" s="2" t="s">
        <v>74</v>
      </c>
      <c r="F17810" s="2" t="s">
        <v>977</v>
      </c>
      <c r="G17810" s="14" t="n">
        <v>12.5</v>
      </c>
      <c r="H17810" s="14" t="n">
        <v>17.69</v>
      </c>
      <c r="I17810" s="14" t="n">
        <v>12.5</v>
      </c>
      <c r="J17810" s="23" t="n">
        <f aca="false">IF(AND(E17810="Priority",ISNUMBER('Cost model'!N318)),'Cost model'!N318,'Cost model'!M318)</f>
        <v>14.5</v>
      </c>
      <c r="K17810" s="14" t="n">
        <f aca="false">J17810-H17810</f>
        <v>-3.19</v>
      </c>
      <c r="L17810" s="14" t="n">
        <f aca="false">G17810-H17810</f>
        <v>-5.19</v>
      </c>
    </row>
    <row r="17811" customFormat="false" ht="15" hidden="false" customHeight="false" outlineLevel="0" collapsed="false">
      <c r="A17811" s="2" t="s">
        <v>124</v>
      </c>
      <c r="B17811" s="2" t="s">
        <v>124</v>
      </c>
      <c r="C17811" s="2" t="s">
        <v>47</v>
      </c>
      <c r="D17811" s="2" t="s">
        <v>13</v>
      </c>
      <c r="E17811" s="2" t="s">
        <v>74</v>
      </c>
      <c r="F17811" s="2" t="s">
        <v>977</v>
      </c>
      <c r="G17811" s="14" t="n">
        <v>19</v>
      </c>
      <c r="H17811" s="14" t="n">
        <v>57.15</v>
      </c>
      <c r="I17811" s="14" t="n">
        <v>19</v>
      </c>
      <c r="J17811" s="23" t="n">
        <f aca="false">IF(AND(E17811="Priority",ISNUMBER('Cost model'!N323)),'Cost model'!N323,'Cost model'!M323)</f>
        <v>60</v>
      </c>
      <c r="K17811" s="14" t="n">
        <f aca="false">J17811-H17811</f>
        <v>2.85</v>
      </c>
      <c r="L17811" s="14" t="n">
        <f aca="false">G17811-H17811</f>
        <v>-38.15</v>
      </c>
    </row>
    <row r="17812" customFormat="false" ht="15" hidden="false" customHeight="false" outlineLevel="0" collapsed="false">
      <c r="A17812" s="2" t="s">
        <v>124</v>
      </c>
      <c r="B17812" s="2" t="s">
        <v>174</v>
      </c>
      <c r="C17812" s="2" t="s">
        <v>48</v>
      </c>
      <c r="D17812" s="2" t="s">
        <v>12</v>
      </c>
      <c r="E17812" s="2" t="s">
        <v>74</v>
      </c>
      <c r="F17812" s="2" t="s">
        <v>976</v>
      </c>
      <c r="G17812" s="14" t="n">
        <v>12.5</v>
      </c>
      <c r="H17812" s="14" t="n">
        <v>37.58</v>
      </c>
      <c r="I17812" s="14" t="n">
        <v>19.5</v>
      </c>
      <c r="J17812" s="23" t="n">
        <f aca="false">IF(AND(E17812="Priority",ISNUMBER('Cost model'!N366)),'Cost model'!N366,'Cost model'!M366)</f>
        <v>55</v>
      </c>
      <c r="K17812" s="14" t="n">
        <f aca="false">J17812-H17812</f>
        <v>17.42</v>
      </c>
      <c r="L17812" s="14" t="n">
        <f aca="false">G17812-H17812</f>
        <v>-25.08</v>
      </c>
    </row>
    <row r="17813" customFormat="false" ht="15" hidden="false" customHeight="false" outlineLevel="0" collapsed="false">
      <c r="A17813" s="2" t="s">
        <v>142</v>
      </c>
      <c r="B17813" s="2" t="s">
        <v>174</v>
      </c>
      <c r="C17813" s="2" t="s">
        <v>49</v>
      </c>
      <c r="D17813" s="2" t="s">
        <v>10</v>
      </c>
      <c r="E17813" s="2" t="s">
        <v>74</v>
      </c>
      <c r="F17813" s="2" t="s">
        <v>976</v>
      </c>
      <c r="G17813" s="14" t="n">
        <v>24.5</v>
      </c>
      <c r="H17813" s="14" t="n">
        <v>11.58</v>
      </c>
      <c r="I17813" s="14" t="n">
        <v>17.5</v>
      </c>
      <c r="J17813" s="23" t="n">
        <f aca="false">IF(AND(E17813="Priority",ISNUMBER('Cost model'!N694)),'Cost model'!N694,'Cost model'!M694)</f>
        <v>17.5</v>
      </c>
      <c r="K17813" s="14" t="n">
        <f aca="false">J17813-H17813</f>
        <v>5.92</v>
      </c>
      <c r="L17813" s="14" t="n">
        <f aca="false">G17813-H17813</f>
        <v>12.92</v>
      </c>
    </row>
    <row r="17814" customFormat="false" ht="15" hidden="false" customHeight="false" outlineLevel="0" collapsed="false">
      <c r="A17814" s="2" t="s">
        <v>174</v>
      </c>
      <c r="B17814" s="2" t="s">
        <v>174</v>
      </c>
      <c r="C17814" s="2" t="s">
        <v>47</v>
      </c>
      <c r="D17814" s="2" t="s">
        <v>10</v>
      </c>
      <c r="E17814" s="2" t="s">
        <v>74</v>
      </c>
      <c r="F17814" s="2" t="s">
        <v>977</v>
      </c>
      <c r="G17814" s="14" t="n">
        <v>9.5</v>
      </c>
      <c r="H17814" s="14" t="n">
        <v>6.24</v>
      </c>
      <c r="I17814" s="14" t="n">
        <v>9.5</v>
      </c>
      <c r="J17814" s="23" t="n">
        <f aca="false">IF(AND(E17814="Priority",ISNUMBER('Cost model'!N167)),'Cost model'!N167,'Cost model'!M167)</f>
        <v>8.5</v>
      </c>
      <c r="K17814" s="14" t="n">
        <f aca="false">J17814-H17814</f>
        <v>2.26</v>
      </c>
      <c r="L17814" s="14" t="n">
        <f aca="false">G17814-H17814</f>
        <v>3.26</v>
      </c>
    </row>
    <row r="17815" customFormat="false" ht="15" hidden="false" customHeight="false" outlineLevel="0" collapsed="false">
      <c r="A17815" s="2" t="s">
        <v>221</v>
      </c>
      <c r="B17815" s="2" t="s">
        <v>158</v>
      </c>
      <c r="C17815" s="2" t="s">
        <v>47</v>
      </c>
      <c r="D17815" s="2" t="s">
        <v>10</v>
      </c>
      <c r="E17815" s="2" t="s">
        <v>74</v>
      </c>
      <c r="F17815" s="2" t="s">
        <v>976</v>
      </c>
      <c r="G17815" s="14" t="n">
        <v>9.5</v>
      </c>
      <c r="H17815" s="14" t="n">
        <v>17.41</v>
      </c>
      <c r="I17815" s="14" t="n">
        <v>14.5</v>
      </c>
      <c r="J17815" s="23" t="n">
        <f aca="false">IF(AND(E17815="Priority",ISNUMBER('Cost model'!N752)),'Cost model'!N752,'Cost model'!M752)</f>
        <v>12.5</v>
      </c>
      <c r="K17815" s="14" t="n">
        <f aca="false">J17815-H17815</f>
        <v>-4.91</v>
      </c>
      <c r="L17815" s="14" t="n">
        <f aca="false">G17815-H17815</f>
        <v>-7.91</v>
      </c>
    </row>
    <row r="17816" customFormat="false" ht="15" hidden="false" customHeight="false" outlineLevel="0" collapsed="false">
      <c r="A17816" s="2" t="s">
        <v>124</v>
      </c>
      <c r="B17816" s="2" t="s">
        <v>174</v>
      </c>
      <c r="C17816" s="2" t="s">
        <v>47</v>
      </c>
      <c r="D17816" s="2" t="s">
        <v>12</v>
      </c>
      <c r="E17816" s="2" t="s">
        <v>74</v>
      </c>
      <c r="F17816" s="2" t="s">
        <v>976</v>
      </c>
      <c r="G17816" s="14" t="n">
        <v>9.5</v>
      </c>
      <c r="H17816" s="14" t="n">
        <v>51.61</v>
      </c>
      <c r="I17816" s="14" t="n">
        <v>19.5</v>
      </c>
      <c r="J17816" s="23" t="n">
        <f aca="false">IF(AND(E17816="Priority",ISNUMBER('Cost model'!N365)),'Cost model'!N365,'Cost model'!M365)</f>
        <v>45</v>
      </c>
      <c r="K17816" s="14" t="n">
        <f aca="false">J17816-H17816</f>
        <v>-6.61</v>
      </c>
      <c r="L17816" s="14" t="n">
        <f aca="false">G17816-H17816</f>
        <v>-42.11</v>
      </c>
    </row>
    <row r="17817" customFormat="false" ht="15" hidden="false" customHeight="false" outlineLevel="0" collapsed="false">
      <c r="A17817" s="2" t="s">
        <v>221</v>
      </c>
      <c r="B17817" s="2" t="s">
        <v>142</v>
      </c>
      <c r="C17817" s="2" t="s">
        <v>47</v>
      </c>
      <c r="D17817" s="2" t="s">
        <v>12</v>
      </c>
      <c r="E17817" s="2" t="s">
        <v>74</v>
      </c>
      <c r="F17817" s="2" t="s">
        <v>976</v>
      </c>
      <c r="G17817" s="14" t="n">
        <v>19.5</v>
      </c>
      <c r="H17817" s="14" t="n">
        <v>45.31</v>
      </c>
      <c r="I17817" s="14" t="n">
        <v>24.5</v>
      </c>
      <c r="J17817" s="23" t="n">
        <f aca="false">IF(AND(E17817="Priority",ISNUMBER('Cost model'!N770)),'Cost model'!N770,'Cost model'!M770)</f>
        <v>55</v>
      </c>
      <c r="K17817" s="14" t="n">
        <f aca="false">J17817-H17817</f>
        <v>9.69</v>
      </c>
      <c r="L17817" s="14" t="n">
        <f aca="false">G17817-H17817</f>
        <v>-25.81</v>
      </c>
    </row>
    <row r="17818" customFormat="false" ht="15" hidden="false" customHeight="false" outlineLevel="0" collapsed="false">
      <c r="A17818" s="2" t="s">
        <v>205</v>
      </c>
      <c r="B17818" s="2" t="s">
        <v>205</v>
      </c>
      <c r="C17818" s="2" t="s">
        <v>48</v>
      </c>
      <c r="D17818" s="2" t="s">
        <v>12</v>
      </c>
      <c r="E17818" s="2" t="s">
        <v>74</v>
      </c>
      <c r="F17818" s="2" t="s">
        <v>977</v>
      </c>
      <c r="G17818" s="14" t="n">
        <v>19</v>
      </c>
      <c r="H17818" s="14" t="n">
        <v>74.08</v>
      </c>
      <c r="I17818" s="14" t="n">
        <v>12.5</v>
      </c>
      <c r="J17818" s="23" t="n">
        <f aca="false">IF(AND(E17818="Priority",ISNUMBER('Cost model'!N531)),'Cost model'!N531,'Cost model'!M531)</f>
        <v>50</v>
      </c>
      <c r="K17818" s="14" t="n">
        <f aca="false">J17818-H17818</f>
        <v>-24.08</v>
      </c>
      <c r="L17818" s="14" t="n">
        <f aca="false">G17818-H17818</f>
        <v>-55.08</v>
      </c>
    </row>
    <row r="17819" customFormat="false" ht="15" hidden="false" customHeight="false" outlineLevel="0" collapsed="false">
      <c r="A17819" s="2" t="s">
        <v>221</v>
      </c>
      <c r="B17819" s="2" t="s">
        <v>142</v>
      </c>
      <c r="C17819" s="2" t="s">
        <v>47</v>
      </c>
      <c r="D17819" s="2" t="s">
        <v>10</v>
      </c>
      <c r="E17819" s="2" t="s">
        <v>74</v>
      </c>
      <c r="F17819" s="2" t="s">
        <v>976</v>
      </c>
      <c r="G17819" s="14" t="n">
        <v>9.5</v>
      </c>
      <c r="H17819" s="14" t="n">
        <v>13.2</v>
      </c>
      <c r="I17819" s="14" t="n">
        <v>19.5</v>
      </c>
      <c r="J17819" s="23" t="n">
        <f aca="false">IF(AND(E17819="Priority",ISNUMBER('Cost model'!N767)),'Cost model'!N767,'Cost model'!M767)</f>
        <v>15.5</v>
      </c>
      <c r="K17819" s="14" t="n">
        <f aca="false">J17819-H17819</f>
        <v>2.3</v>
      </c>
      <c r="L17819" s="14" t="n">
        <f aca="false">G17819-H17819</f>
        <v>-3.7</v>
      </c>
    </row>
    <row r="17820" customFormat="false" ht="15" hidden="false" customHeight="false" outlineLevel="0" collapsed="false">
      <c r="A17820" s="2" t="s">
        <v>158</v>
      </c>
      <c r="B17820" s="2" t="s">
        <v>124</v>
      </c>
      <c r="C17820" s="2" t="s">
        <v>47</v>
      </c>
      <c r="D17820" s="2" t="s">
        <v>10</v>
      </c>
      <c r="E17820" s="2" t="s">
        <v>74</v>
      </c>
      <c r="F17820" s="2" t="s">
        <v>976</v>
      </c>
      <c r="G17820" s="14" t="n">
        <v>9.5</v>
      </c>
      <c r="H17820" s="14" t="n">
        <v>13.2</v>
      </c>
      <c r="I17820" s="14" t="n">
        <v>14.5</v>
      </c>
      <c r="J17820" s="23" t="n">
        <f aca="false">IF(AND(E17820="Priority",ISNUMBER('Cost model'!N452)),'Cost model'!N452,'Cost model'!M452)</f>
        <v>13.5</v>
      </c>
      <c r="K17820" s="14" t="n">
        <f aca="false">J17820-H17820</f>
        <v>0.300000000000001</v>
      </c>
      <c r="L17820" s="14" t="n">
        <f aca="false">G17820-H17820</f>
        <v>-3.7</v>
      </c>
    </row>
    <row r="17821" customFormat="false" ht="15" hidden="false" customHeight="false" outlineLevel="0" collapsed="false">
      <c r="A17821" s="2" t="s">
        <v>158</v>
      </c>
      <c r="B17821" s="2" t="s">
        <v>158</v>
      </c>
      <c r="C17821" s="2" t="s">
        <v>49</v>
      </c>
      <c r="D17821" s="2" t="s">
        <v>10</v>
      </c>
      <c r="E17821" s="2" t="s">
        <v>74</v>
      </c>
      <c r="F17821" s="2" t="s">
        <v>977</v>
      </c>
      <c r="G17821" s="14" t="n">
        <v>17.5</v>
      </c>
      <c r="H17821" s="14" t="n">
        <v>11.58</v>
      </c>
      <c r="I17821" s="14" t="n">
        <v>17.5</v>
      </c>
      <c r="J17821" s="23" t="n">
        <f aca="false">IF(AND(E17821="Priority",ISNUMBER('Cost model'!N424)),'Cost model'!N424,'Cost model'!M424)</f>
        <v>16.5</v>
      </c>
      <c r="K17821" s="14" t="n">
        <f aca="false">J17821-H17821</f>
        <v>4.92</v>
      </c>
      <c r="L17821" s="14" t="n">
        <f aca="false">G17821-H17821</f>
        <v>5.92</v>
      </c>
    </row>
    <row r="17822" customFormat="false" ht="15" hidden="false" customHeight="false" outlineLevel="0" collapsed="false">
      <c r="A17822" s="2" t="s">
        <v>124</v>
      </c>
      <c r="B17822" s="2" t="s">
        <v>124</v>
      </c>
      <c r="C17822" s="2" t="s">
        <v>48</v>
      </c>
      <c r="D17822" s="2" t="s">
        <v>12</v>
      </c>
      <c r="E17822" s="2" t="s">
        <v>74</v>
      </c>
      <c r="F17822" s="2" t="s">
        <v>977</v>
      </c>
      <c r="G17822" s="14" t="n">
        <v>12.5</v>
      </c>
      <c r="H17822" s="14" t="n">
        <v>55.53</v>
      </c>
      <c r="I17822" s="14" t="n">
        <v>12.5</v>
      </c>
      <c r="J17822" s="23" t="n">
        <f aca="false">IF(AND(E17822="Priority",ISNUMBER('Cost model'!N321)),'Cost model'!N321,'Cost model'!M321)</f>
        <v>40</v>
      </c>
      <c r="K17822" s="14" t="n">
        <f aca="false">J17822-H17822</f>
        <v>-15.53</v>
      </c>
      <c r="L17822" s="14" t="n">
        <f aca="false">G17822-H17822</f>
        <v>-43.03</v>
      </c>
    </row>
    <row r="17823" customFormat="false" ht="15" hidden="false" customHeight="false" outlineLevel="0" collapsed="false">
      <c r="A17823" s="2" t="s">
        <v>174</v>
      </c>
      <c r="B17823" s="2" t="s">
        <v>174</v>
      </c>
      <c r="C17823" s="2" t="s">
        <v>48</v>
      </c>
      <c r="D17823" s="2" t="s">
        <v>10</v>
      </c>
      <c r="E17823" s="2" t="s">
        <v>74</v>
      </c>
      <c r="F17823" s="2" t="s">
        <v>977</v>
      </c>
      <c r="G17823" s="14" t="n">
        <v>12.5</v>
      </c>
      <c r="H17823" s="14" t="n">
        <v>11.46</v>
      </c>
      <c r="I17823" s="14" t="n">
        <v>12.5</v>
      </c>
      <c r="J17823" s="23" t="n">
        <f aca="false">IF(AND(E17823="Priority",ISNUMBER('Cost model'!N168)),'Cost model'!N168,'Cost model'!M168)</f>
        <v>13.5</v>
      </c>
      <c r="K17823" s="14" t="n">
        <f aca="false">J17823-H17823</f>
        <v>2.04</v>
      </c>
      <c r="L17823" s="14" t="n">
        <f aca="false">G17823-H17823</f>
        <v>1.04</v>
      </c>
    </row>
    <row r="17824" customFormat="false" ht="15" hidden="false" customHeight="false" outlineLevel="0" collapsed="false">
      <c r="A17824" s="2" t="s">
        <v>174</v>
      </c>
      <c r="B17824" s="2" t="s">
        <v>174</v>
      </c>
      <c r="C17824" s="2" t="s">
        <v>47</v>
      </c>
      <c r="D17824" s="2" t="s">
        <v>10</v>
      </c>
      <c r="E17824" s="2" t="s">
        <v>74</v>
      </c>
      <c r="F17824" s="2" t="s">
        <v>977</v>
      </c>
      <c r="G17824" s="14" t="n">
        <v>9.5</v>
      </c>
      <c r="H17824" s="14" t="n">
        <v>6.24</v>
      </c>
      <c r="I17824" s="14" t="n">
        <v>9.5</v>
      </c>
      <c r="J17824" s="23" t="n">
        <f aca="false">IF(AND(E17824="Priority",ISNUMBER('Cost model'!N167)),'Cost model'!N167,'Cost model'!M167)</f>
        <v>8.5</v>
      </c>
      <c r="K17824" s="14" t="n">
        <f aca="false">J17824-H17824</f>
        <v>2.26</v>
      </c>
      <c r="L17824" s="14" t="n">
        <f aca="false">G17824-H17824</f>
        <v>3.26</v>
      </c>
    </row>
    <row r="17825" customFormat="false" ht="15" hidden="false" customHeight="false" outlineLevel="0" collapsed="false">
      <c r="A17825" s="2" t="s">
        <v>174</v>
      </c>
      <c r="B17825" s="2" t="s">
        <v>174</v>
      </c>
      <c r="C17825" s="2" t="s">
        <v>47</v>
      </c>
      <c r="D17825" s="2" t="s">
        <v>13</v>
      </c>
      <c r="E17825" s="2" t="s">
        <v>74</v>
      </c>
      <c r="F17825" s="2" t="s">
        <v>977</v>
      </c>
      <c r="G17825" s="14" t="n">
        <v>19</v>
      </c>
      <c r="H17825" s="14" t="n">
        <v>33.83</v>
      </c>
      <c r="I17825" s="14" t="n">
        <v>19</v>
      </c>
      <c r="J17825" s="23" t="n">
        <f aca="false">IF(AND(E17825="Priority",ISNUMBER('Cost model'!N173)),'Cost model'!N173,'Cost model'!M173)</f>
        <v>60</v>
      </c>
      <c r="K17825" s="14" t="n">
        <f aca="false">J17825-H17825</f>
        <v>26.17</v>
      </c>
      <c r="L17825" s="14" t="n">
        <f aca="false">G17825-H17825</f>
        <v>-14.83</v>
      </c>
    </row>
    <row r="17826" customFormat="false" ht="15" hidden="false" customHeight="false" outlineLevel="0" collapsed="false">
      <c r="A17826" s="2" t="s">
        <v>124</v>
      </c>
      <c r="B17826" s="2" t="s">
        <v>205</v>
      </c>
      <c r="C17826" s="2" t="s">
        <v>48</v>
      </c>
      <c r="D17826" s="2" t="s">
        <v>10</v>
      </c>
      <c r="E17826" s="2" t="s">
        <v>74</v>
      </c>
      <c r="F17826" s="2" t="s">
        <v>976</v>
      </c>
      <c r="G17826" s="14" t="n">
        <v>12.5</v>
      </c>
      <c r="H17826" s="14" t="n">
        <v>11.58</v>
      </c>
      <c r="I17826" s="14" t="n">
        <v>19.5</v>
      </c>
      <c r="J17826" s="23" t="n">
        <f aca="false">IF(AND(E17826="Priority",ISNUMBER('Cost model'!N378)),'Cost model'!N378,'Cost model'!M378)</f>
        <v>18.5</v>
      </c>
      <c r="K17826" s="14" t="n">
        <f aca="false">J17826-H17826</f>
        <v>6.92</v>
      </c>
      <c r="L17826" s="14" t="n">
        <f aca="false">G17826-H17826</f>
        <v>0.92</v>
      </c>
    </row>
    <row r="17827" customFormat="false" ht="15" hidden="false" customHeight="false" outlineLevel="0" collapsed="false">
      <c r="A17827" s="2" t="s">
        <v>158</v>
      </c>
      <c r="B17827" s="2" t="s">
        <v>158</v>
      </c>
      <c r="C17827" s="2" t="s">
        <v>49</v>
      </c>
      <c r="D17827" s="2" t="s">
        <v>10</v>
      </c>
      <c r="E17827" s="2" t="s">
        <v>74</v>
      </c>
      <c r="F17827" s="2" t="s">
        <v>977</v>
      </c>
      <c r="G17827" s="14" t="n">
        <v>17.5</v>
      </c>
      <c r="H17827" s="14" t="n">
        <v>17.69</v>
      </c>
      <c r="I17827" s="14" t="n">
        <v>17.5</v>
      </c>
      <c r="J17827" s="23" t="n">
        <f aca="false">IF(AND(E17827="Priority",ISNUMBER('Cost model'!N424)),'Cost model'!N424,'Cost model'!M424)</f>
        <v>16.5</v>
      </c>
      <c r="K17827" s="14" t="n">
        <f aca="false">J17827-H17827</f>
        <v>-1.19</v>
      </c>
      <c r="L17827" s="14" t="n">
        <f aca="false">G17827-H17827</f>
        <v>-0.190000000000001</v>
      </c>
    </row>
    <row r="17828" customFormat="false" ht="15" hidden="false" customHeight="false" outlineLevel="0" collapsed="false">
      <c r="A17828" s="2" t="s">
        <v>158</v>
      </c>
      <c r="B17828" s="2" t="s">
        <v>142</v>
      </c>
      <c r="C17828" s="2" t="s">
        <v>47</v>
      </c>
      <c r="D17828" s="2" t="s">
        <v>12</v>
      </c>
      <c r="E17828" s="2" t="s">
        <v>74</v>
      </c>
      <c r="F17828" s="2" t="s">
        <v>976</v>
      </c>
      <c r="G17828" s="14" t="n">
        <v>9.5</v>
      </c>
      <c r="H17828" s="14" t="n">
        <v>46.73</v>
      </c>
      <c r="I17828" s="14" t="n">
        <v>19.5</v>
      </c>
      <c r="J17828" s="23" t="n">
        <f aca="false">IF(AND(E17828="Priority",ISNUMBER('Cost model'!N440)),'Cost model'!N440,'Cost model'!M440)</f>
        <v>45</v>
      </c>
      <c r="K17828" s="14" t="n">
        <f aca="false">J17828-H17828</f>
        <v>-1.73</v>
      </c>
      <c r="L17828" s="14" t="n">
        <f aca="false">G17828-H17828</f>
        <v>-37.23</v>
      </c>
    </row>
    <row r="17829" customFormat="false" ht="15" hidden="false" customHeight="false" outlineLevel="0" collapsed="false">
      <c r="A17829" s="2" t="s">
        <v>142</v>
      </c>
      <c r="B17829" s="2" t="s">
        <v>142</v>
      </c>
      <c r="C17829" s="2" t="s">
        <v>47</v>
      </c>
      <c r="D17829" s="2" t="s">
        <v>13</v>
      </c>
      <c r="E17829" s="2" t="s">
        <v>74</v>
      </c>
      <c r="F17829" s="2" t="s">
        <v>977</v>
      </c>
      <c r="G17829" s="14" t="n">
        <v>19</v>
      </c>
      <c r="H17829" s="14" t="n">
        <v>28.04</v>
      </c>
      <c r="I17829" s="14" t="n">
        <v>19</v>
      </c>
      <c r="J17829" s="23" t="n">
        <f aca="false">IF(AND(E17829="Priority",ISNUMBER('Cost model'!N638)),'Cost model'!N638,'Cost model'!M638)</f>
        <v>50</v>
      </c>
      <c r="K17829" s="14" t="n">
        <f aca="false">J17829-H17829</f>
        <v>21.96</v>
      </c>
      <c r="L17829" s="14" t="n">
        <f aca="false">G17829-H17829</f>
        <v>-9.04</v>
      </c>
    </row>
    <row r="17830" customFormat="false" ht="15" hidden="false" customHeight="false" outlineLevel="0" collapsed="false">
      <c r="A17830" s="2" t="s">
        <v>124</v>
      </c>
      <c r="B17830" s="2" t="s">
        <v>124</v>
      </c>
      <c r="C17830" s="2" t="s">
        <v>49</v>
      </c>
      <c r="D17830" s="2" t="s">
        <v>12</v>
      </c>
      <c r="E17830" s="2" t="s">
        <v>83</v>
      </c>
      <c r="F17830" s="2" t="s">
        <v>977</v>
      </c>
      <c r="G17830" s="14" t="n">
        <v>29.5</v>
      </c>
      <c r="H17830" s="14" t="n">
        <v>59.17</v>
      </c>
      <c r="I17830" s="14" t="n">
        <v>29.5</v>
      </c>
      <c r="J17830" s="23" t="n">
        <f aca="false">IF(AND(E17830="Priority",ISNUMBER('Cost model'!N322)),'Cost model'!N322,'Cost model'!M322)</f>
        <v>65</v>
      </c>
      <c r="K17830" s="14" t="n">
        <f aca="false">J17830-H17830</f>
        <v>5.83</v>
      </c>
      <c r="L17830" s="14" t="n">
        <f aca="false">G17830-H17830</f>
        <v>-29.67</v>
      </c>
    </row>
    <row r="17831" customFormat="false" ht="15" hidden="false" customHeight="false" outlineLevel="0" collapsed="false">
      <c r="A17831" s="2" t="s">
        <v>174</v>
      </c>
      <c r="B17831" s="2" t="s">
        <v>174</v>
      </c>
      <c r="C17831" s="2" t="s">
        <v>47</v>
      </c>
      <c r="D17831" s="2" t="s">
        <v>12</v>
      </c>
      <c r="E17831" s="2" t="s">
        <v>83</v>
      </c>
      <c r="F17831" s="2" t="s">
        <v>977</v>
      </c>
      <c r="G17831" s="14" t="n">
        <v>19.5</v>
      </c>
      <c r="H17831" s="14" t="n">
        <v>63.06</v>
      </c>
      <c r="I17831" s="14" t="n">
        <v>19.5</v>
      </c>
      <c r="J17831" s="23" t="n">
        <f aca="false">IF(AND(E17831="Priority",ISNUMBER('Cost model'!N170)),'Cost model'!N170,'Cost model'!M170)</f>
        <v>35</v>
      </c>
      <c r="K17831" s="14" t="n">
        <f aca="false">J17831-H17831</f>
        <v>-28.06</v>
      </c>
      <c r="L17831" s="14" t="n">
        <f aca="false">G17831-H17831</f>
        <v>-43.56</v>
      </c>
    </row>
    <row r="17832" customFormat="false" ht="15" hidden="false" customHeight="false" outlineLevel="0" collapsed="false">
      <c r="A17832" s="2" t="s">
        <v>174</v>
      </c>
      <c r="B17832" s="2" t="s">
        <v>174</v>
      </c>
      <c r="C17832" s="2" t="s">
        <v>47</v>
      </c>
      <c r="D17832" s="2" t="s">
        <v>12</v>
      </c>
      <c r="E17832" s="2" t="s">
        <v>74</v>
      </c>
      <c r="F17832" s="2" t="s">
        <v>977</v>
      </c>
      <c r="G17832" s="14" t="n">
        <v>9.5</v>
      </c>
      <c r="H17832" s="14" t="n">
        <v>25.32</v>
      </c>
      <c r="I17832" s="14" t="n">
        <v>9.5</v>
      </c>
      <c r="J17832" s="23" t="n">
        <f aca="false">IF(AND(E17832="Priority",ISNUMBER('Cost model'!N170)),'Cost model'!N170,'Cost model'!M170)</f>
        <v>25.5</v>
      </c>
      <c r="K17832" s="14" t="n">
        <f aca="false">J17832-H17832</f>
        <v>0.18</v>
      </c>
      <c r="L17832" s="14" t="n">
        <f aca="false">G17832-H17832</f>
        <v>-15.82</v>
      </c>
    </row>
    <row r="17833" customFormat="false" ht="15" hidden="false" customHeight="false" outlineLevel="0" collapsed="false">
      <c r="A17833" s="2" t="s">
        <v>124</v>
      </c>
      <c r="B17833" s="2" t="s">
        <v>124</v>
      </c>
      <c r="C17833" s="2" t="s">
        <v>47</v>
      </c>
      <c r="D17833" s="2" t="s">
        <v>10</v>
      </c>
      <c r="E17833" s="2" t="s">
        <v>74</v>
      </c>
      <c r="F17833" s="2" t="s">
        <v>977</v>
      </c>
      <c r="G17833" s="14" t="n">
        <v>9.5</v>
      </c>
      <c r="H17833" s="14" t="n">
        <v>8.39</v>
      </c>
      <c r="I17833" s="14" t="n">
        <v>9.5</v>
      </c>
      <c r="J17833" s="23" t="n">
        <f aca="false">IF(AND(E17833="Priority",ISNUMBER('Cost model'!N317)),'Cost model'!N317,'Cost model'!M317)</f>
        <v>10.5</v>
      </c>
      <c r="K17833" s="14" t="n">
        <f aca="false">J17833-H17833</f>
        <v>2.11</v>
      </c>
      <c r="L17833" s="14" t="n">
        <f aca="false">G17833-H17833</f>
        <v>1.11</v>
      </c>
    </row>
    <row r="17834" customFormat="false" ht="15" hidden="false" customHeight="false" outlineLevel="0" collapsed="false">
      <c r="A17834" s="2" t="s">
        <v>142</v>
      </c>
      <c r="B17834" s="2" t="s">
        <v>142</v>
      </c>
      <c r="C17834" s="2" t="s">
        <v>49</v>
      </c>
      <c r="D17834" s="2" t="s">
        <v>12</v>
      </c>
      <c r="E17834" s="2" t="s">
        <v>74</v>
      </c>
      <c r="F17834" s="2" t="s">
        <v>977</v>
      </c>
      <c r="G17834" s="14" t="n">
        <v>19.5</v>
      </c>
      <c r="H17834" s="14" t="n">
        <v>61.01</v>
      </c>
      <c r="I17834" s="14" t="n">
        <v>19.5</v>
      </c>
      <c r="J17834" s="23" t="n">
        <f aca="false">IF(AND(E17834="Priority",ISNUMBER('Cost model'!N637)),'Cost model'!N637,'Cost model'!M637)</f>
        <v>45</v>
      </c>
      <c r="K17834" s="14" t="n">
        <f aca="false">J17834-H17834</f>
        <v>-16.01</v>
      </c>
      <c r="L17834" s="14" t="n">
        <f aca="false">G17834-H17834</f>
        <v>-41.51</v>
      </c>
    </row>
    <row r="17835" customFormat="false" ht="15" hidden="false" customHeight="false" outlineLevel="0" collapsed="false">
      <c r="A17835" s="2" t="s">
        <v>158</v>
      </c>
      <c r="B17835" s="2" t="s">
        <v>158</v>
      </c>
      <c r="C17835" s="2" t="s">
        <v>49</v>
      </c>
      <c r="D17835" s="2" t="s">
        <v>13</v>
      </c>
      <c r="E17835" s="2" t="s">
        <v>74</v>
      </c>
      <c r="F17835" s="2" t="s">
        <v>977</v>
      </c>
      <c r="G17835" s="14" t="n">
        <v>50</v>
      </c>
      <c r="H17835" s="14" t="n">
        <v>47.23</v>
      </c>
      <c r="I17835" s="14" t="n">
        <v>50</v>
      </c>
      <c r="J17835" s="23" t="n">
        <f aca="false">IF(AND(E17835="Priority",ISNUMBER('Cost model'!N430)),'Cost model'!N430,'Cost model'!M430)</f>
        <v>50</v>
      </c>
      <c r="K17835" s="14" t="n">
        <f aca="false">J17835-H17835</f>
        <v>2.77</v>
      </c>
      <c r="L17835" s="14" t="n">
        <f aca="false">G17835-H17835</f>
        <v>2.77</v>
      </c>
    </row>
    <row r="17836" customFormat="false" ht="15" hidden="false" customHeight="false" outlineLevel="0" collapsed="false">
      <c r="A17836" s="2" t="s">
        <v>124</v>
      </c>
      <c r="B17836" s="2" t="s">
        <v>124</v>
      </c>
      <c r="C17836" s="2" t="s">
        <v>47</v>
      </c>
      <c r="D17836" s="2" t="s">
        <v>12</v>
      </c>
      <c r="E17836" s="2" t="s">
        <v>83</v>
      </c>
      <c r="F17836" s="2" t="s">
        <v>977</v>
      </c>
      <c r="G17836" s="14" t="n">
        <v>19.5</v>
      </c>
      <c r="H17836" s="14" t="n">
        <v>30.36</v>
      </c>
      <c r="I17836" s="14" t="n">
        <v>19.5</v>
      </c>
      <c r="J17836" s="23" t="n">
        <f aca="false">IF(AND(E17836="Priority",ISNUMBER('Cost model'!N320)),'Cost model'!N320,'Cost model'!M320)</f>
        <v>35</v>
      </c>
      <c r="K17836" s="14" t="n">
        <f aca="false">J17836-H17836</f>
        <v>4.64</v>
      </c>
      <c r="L17836" s="14" t="n">
        <f aca="false">G17836-H17836</f>
        <v>-10.86</v>
      </c>
    </row>
    <row r="17837" customFormat="false" ht="15" hidden="false" customHeight="false" outlineLevel="0" collapsed="false">
      <c r="A17837" s="2" t="s">
        <v>124</v>
      </c>
      <c r="B17837" s="2" t="s">
        <v>124</v>
      </c>
      <c r="C17837" s="2" t="s">
        <v>47</v>
      </c>
      <c r="D17837" s="2" t="s">
        <v>12</v>
      </c>
      <c r="E17837" s="2" t="s">
        <v>83</v>
      </c>
      <c r="F17837" s="2" t="s">
        <v>977</v>
      </c>
      <c r="G17837" s="14" t="n">
        <v>19.5</v>
      </c>
      <c r="H17837" s="14" t="n">
        <v>83.73</v>
      </c>
      <c r="I17837" s="14" t="n">
        <v>19.5</v>
      </c>
      <c r="J17837" s="23" t="n">
        <f aca="false">IF(AND(E17837="Priority",ISNUMBER('Cost model'!N320)),'Cost model'!N320,'Cost model'!M320)</f>
        <v>35</v>
      </c>
      <c r="K17837" s="14" t="n">
        <f aca="false">J17837-H17837</f>
        <v>-48.73</v>
      </c>
      <c r="L17837" s="14" t="n">
        <f aca="false">G17837-H17837</f>
        <v>-64.23</v>
      </c>
    </row>
    <row r="17838" customFormat="false" ht="15" hidden="false" customHeight="false" outlineLevel="0" collapsed="false">
      <c r="A17838" s="2" t="s">
        <v>221</v>
      </c>
      <c r="B17838" s="2" t="s">
        <v>221</v>
      </c>
      <c r="C17838" s="2" t="s">
        <v>48</v>
      </c>
      <c r="D17838" s="2" t="s">
        <v>12</v>
      </c>
      <c r="E17838" s="2" t="s">
        <v>74</v>
      </c>
      <c r="F17838" s="2" t="s">
        <v>977</v>
      </c>
      <c r="G17838" s="14" t="n">
        <v>12.5</v>
      </c>
      <c r="H17838" s="14" t="n">
        <v>67.64</v>
      </c>
      <c r="I17838" s="14" t="n">
        <v>12.5</v>
      </c>
      <c r="J17838" s="23" t="n">
        <f aca="false">IF(AND(E17838="Priority",ISNUMBER('Cost model'!N741)),'Cost model'!N741,'Cost model'!M741)</f>
        <v>45</v>
      </c>
      <c r="K17838" s="14" t="n">
        <f aca="false">J17838-H17838</f>
        <v>-22.64</v>
      </c>
      <c r="L17838" s="14" t="n">
        <f aca="false">G17838-H17838</f>
        <v>-55.14</v>
      </c>
    </row>
    <row r="17839" customFormat="false" ht="15" hidden="false" customHeight="false" outlineLevel="0" collapsed="false">
      <c r="A17839" s="2" t="s">
        <v>124</v>
      </c>
      <c r="B17839" s="2" t="s">
        <v>205</v>
      </c>
      <c r="C17839" s="2" t="s">
        <v>48</v>
      </c>
      <c r="D17839" s="2" t="s">
        <v>14</v>
      </c>
      <c r="E17839" s="2" t="s">
        <v>74</v>
      </c>
      <c r="F17839" s="2" t="s">
        <v>976</v>
      </c>
      <c r="G17839" s="14" t="n">
        <v>45</v>
      </c>
      <c r="H17839" s="14" t="n">
        <v>261.59</v>
      </c>
      <c r="I17839" s="14" t="n">
        <v>150</v>
      </c>
      <c r="J17839" s="23" t="n">
        <f aca="false">IF(AND(E17839="Priority",ISNUMBER('Cost model'!N387)),'Cost model'!N387,'Cost model'!M387)</f>
        <v>195</v>
      </c>
      <c r="K17839" s="14" t="n">
        <f aca="false">J17839-H17839</f>
        <v>-66.59</v>
      </c>
      <c r="L17839" s="14" t="n">
        <f aca="false">G17839-H17839</f>
        <v>-216.59</v>
      </c>
    </row>
    <row r="17840" customFormat="false" ht="15" hidden="false" customHeight="false" outlineLevel="0" collapsed="false">
      <c r="A17840" s="2" t="s">
        <v>174</v>
      </c>
      <c r="B17840" s="2" t="s">
        <v>124</v>
      </c>
      <c r="C17840" s="2" t="s">
        <v>47</v>
      </c>
      <c r="D17840" s="2" t="s">
        <v>12</v>
      </c>
      <c r="E17840" s="2" t="s">
        <v>74</v>
      </c>
      <c r="F17840" s="2" t="s">
        <v>976</v>
      </c>
      <c r="G17840" s="14" t="n">
        <v>9.5</v>
      </c>
      <c r="H17840" s="14" t="n">
        <v>9.85</v>
      </c>
      <c r="I17840" s="14" t="n">
        <v>9.5</v>
      </c>
      <c r="J17840" s="23" t="n">
        <f aca="false">IF(AND(E17840="Priority",ISNUMBER('Cost model'!N110)),'Cost model'!N110,'Cost model'!M110)</f>
        <v>40</v>
      </c>
      <c r="K17840" s="14" t="n">
        <f aca="false">J17840-H17840</f>
        <v>30.15</v>
      </c>
      <c r="L17840" s="14" t="n">
        <f aca="false">G17840-H17840</f>
        <v>-0.35</v>
      </c>
    </row>
    <row r="17841" customFormat="false" ht="15" hidden="false" customHeight="false" outlineLevel="0" collapsed="false">
      <c r="A17841" s="2" t="s">
        <v>142</v>
      </c>
      <c r="B17841" s="2" t="s">
        <v>142</v>
      </c>
      <c r="C17841" s="2" t="s">
        <v>48</v>
      </c>
      <c r="D17841" s="2" t="s">
        <v>10</v>
      </c>
      <c r="E17841" s="2" t="s">
        <v>74</v>
      </c>
      <c r="F17841" s="2" t="s">
        <v>977</v>
      </c>
      <c r="G17841" s="14" t="n">
        <v>12.5</v>
      </c>
      <c r="H17841" s="14" t="n">
        <v>10.16</v>
      </c>
      <c r="I17841" s="14" t="n">
        <v>12.5</v>
      </c>
      <c r="J17841" s="23" t="n">
        <f aca="false">IF(AND(E17841="Priority",ISNUMBER('Cost model'!N633)),'Cost model'!N633,'Cost model'!M633)</f>
        <v>11.5</v>
      </c>
      <c r="K17841" s="14" t="n">
        <f aca="false">J17841-H17841</f>
        <v>1.34</v>
      </c>
      <c r="L17841" s="14" t="n">
        <f aca="false">G17841-H17841</f>
        <v>2.34</v>
      </c>
    </row>
    <row r="17842" customFormat="false" ht="15" hidden="false" customHeight="false" outlineLevel="0" collapsed="false">
      <c r="A17842" s="2" t="s">
        <v>124</v>
      </c>
      <c r="B17842" s="2" t="s">
        <v>124</v>
      </c>
      <c r="C17842" s="2" t="s">
        <v>48</v>
      </c>
      <c r="D17842" s="2" t="s">
        <v>12</v>
      </c>
      <c r="E17842" s="2" t="s">
        <v>74</v>
      </c>
      <c r="F17842" s="2" t="s">
        <v>977</v>
      </c>
      <c r="G17842" s="14" t="n">
        <v>12.5</v>
      </c>
      <c r="H17842" s="14" t="n">
        <v>15.69</v>
      </c>
      <c r="I17842" s="14" t="n">
        <v>12.5</v>
      </c>
      <c r="J17842" s="23" t="n">
        <f aca="false">IF(AND(E17842="Priority",ISNUMBER('Cost model'!N321)),'Cost model'!N321,'Cost model'!M321)</f>
        <v>40</v>
      </c>
      <c r="K17842" s="14" t="n">
        <f aca="false">J17842-H17842</f>
        <v>24.31</v>
      </c>
      <c r="L17842" s="14" t="n">
        <f aca="false">G17842-H17842</f>
        <v>-3.19</v>
      </c>
    </row>
    <row r="17843" customFormat="false" ht="15" hidden="false" customHeight="false" outlineLevel="0" collapsed="false">
      <c r="A17843" s="2" t="s">
        <v>124</v>
      </c>
      <c r="B17843" s="2" t="s">
        <v>124</v>
      </c>
      <c r="C17843" s="2" t="s">
        <v>48</v>
      </c>
      <c r="D17843" s="2" t="s">
        <v>14</v>
      </c>
      <c r="E17843" s="2" t="s">
        <v>74</v>
      </c>
      <c r="F17843" s="2" t="s">
        <v>977</v>
      </c>
      <c r="G17843" s="14" t="n">
        <v>45</v>
      </c>
      <c r="H17843" s="14" t="n">
        <v>93.47</v>
      </c>
      <c r="I17843" s="14" t="n">
        <v>45</v>
      </c>
      <c r="J17843" s="23" t="n">
        <f aca="false">IF(AND(E17843="Priority",ISNUMBER('Cost model'!N327)),'Cost model'!N327,'Cost model'!M327)</f>
        <v>130</v>
      </c>
      <c r="K17843" s="14" t="n">
        <f aca="false">J17843-H17843</f>
        <v>36.53</v>
      </c>
      <c r="L17843" s="14" t="n">
        <f aca="false">G17843-H17843</f>
        <v>-48.47</v>
      </c>
    </row>
    <row r="17844" customFormat="false" ht="15" hidden="false" customHeight="false" outlineLevel="0" collapsed="false">
      <c r="A17844" s="2" t="s">
        <v>174</v>
      </c>
      <c r="B17844" s="2" t="s">
        <v>158</v>
      </c>
      <c r="C17844" s="2" t="s">
        <v>48</v>
      </c>
      <c r="D17844" s="2" t="s">
        <v>10</v>
      </c>
      <c r="E17844" s="2" t="s">
        <v>74</v>
      </c>
      <c r="F17844" s="2" t="s">
        <v>976</v>
      </c>
      <c r="G17844" s="14" t="n">
        <v>12.5</v>
      </c>
      <c r="H17844" s="14" t="n">
        <v>11.03</v>
      </c>
      <c r="I17844" s="14" t="n">
        <v>14.5</v>
      </c>
      <c r="J17844" s="23" t="n">
        <f aca="false">IF(AND(E17844="Priority",ISNUMBER('Cost model'!N138)),'Cost model'!N138,'Cost model'!M138)</f>
        <v>16.5</v>
      </c>
      <c r="K17844" s="14" t="n">
        <f aca="false">J17844-H17844</f>
        <v>5.47</v>
      </c>
      <c r="L17844" s="14" t="n">
        <f aca="false">G17844-H17844</f>
        <v>1.47</v>
      </c>
    </row>
    <row r="17845" customFormat="false" ht="15" hidden="false" customHeight="false" outlineLevel="0" collapsed="false">
      <c r="A17845" s="2" t="s">
        <v>124</v>
      </c>
      <c r="B17845" s="2" t="s">
        <v>124</v>
      </c>
      <c r="C17845" s="2" t="s">
        <v>47</v>
      </c>
      <c r="D17845" s="2" t="s">
        <v>10</v>
      </c>
      <c r="E17845" s="2" t="s">
        <v>74</v>
      </c>
      <c r="F17845" s="2" t="s">
        <v>977</v>
      </c>
      <c r="G17845" s="14" t="n">
        <v>9.5</v>
      </c>
      <c r="H17845" s="14" t="n">
        <v>7.72</v>
      </c>
      <c r="I17845" s="14" t="n">
        <v>9.5</v>
      </c>
      <c r="J17845" s="23" t="n">
        <f aca="false">IF(AND(E17845="Priority",ISNUMBER('Cost model'!N317)),'Cost model'!N317,'Cost model'!M317)</f>
        <v>10.5</v>
      </c>
      <c r="K17845" s="14" t="n">
        <f aca="false">J17845-H17845</f>
        <v>2.78</v>
      </c>
      <c r="L17845" s="14" t="n">
        <f aca="false">G17845-H17845</f>
        <v>1.78</v>
      </c>
    </row>
    <row r="17846" customFormat="false" ht="15" hidden="false" customHeight="false" outlineLevel="0" collapsed="false">
      <c r="A17846" s="2" t="s">
        <v>142</v>
      </c>
      <c r="B17846" s="2" t="s">
        <v>142</v>
      </c>
      <c r="C17846" s="2" t="s">
        <v>47</v>
      </c>
      <c r="D17846" s="2" t="s">
        <v>12</v>
      </c>
      <c r="E17846" s="2" t="s">
        <v>74</v>
      </c>
      <c r="F17846" s="2" t="s">
        <v>977</v>
      </c>
      <c r="G17846" s="14" t="n">
        <v>9.5</v>
      </c>
      <c r="H17846" s="14" t="n">
        <v>8.3</v>
      </c>
      <c r="I17846" s="14" t="n">
        <v>9.5</v>
      </c>
      <c r="J17846" s="23" t="n">
        <f aca="false">IF(AND(E17846="Priority",ISNUMBER('Cost model'!N635)),'Cost model'!N635,'Cost model'!M635)</f>
        <v>30.5</v>
      </c>
      <c r="K17846" s="14" t="n">
        <f aca="false">J17846-H17846</f>
        <v>22.2</v>
      </c>
      <c r="L17846" s="14" t="n">
        <f aca="false">G17846-H17846</f>
        <v>1.2</v>
      </c>
    </row>
    <row r="17847" customFormat="false" ht="15" hidden="false" customHeight="false" outlineLevel="0" collapsed="false">
      <c r="A17847" s="2" t="s">
        <v>221</v>
      </c>
      <c r="B17847" s="2" t="s">
        <v>221</v>
      </c>
      <c r="C17847" s="2" t="s">
        <v>49</v>
      </c>
      <c r="D17847" s="2" t="s">
        <v>12</v>
      </c>
      <c r="E17847" s="2" t="s">
        <v>74</v>
      </c>
      <c r="F17847" s="2" t="s">
        <v>977</v>
      </c>
      <c r="G17847" s="14" t="n">
        <v>19.5</v>
      </c>
      <c r="H17847" s="14" t="n">
        <v>32.49</v>
      </c>
      <c r="I17847" s="14" t="n">
        <v>19.5</v>
      </c>
      <c r="J17847" s="23" t="n">
        <f aca="false">IF(AND(E17847="Priority",ISNUMBER('Cost model'!N742)),'Cost model'!N742,'Cost model'!M742)</f>
        <v>60</v>
      </c>
      <c r="K17847" s="14" t="n">
        <f aca="false">J17847-H17847</f>
        <v>27.51</v>
      </c>
      <c r="L17847" s="14" t="n">
        <f aca="false">G17847-H17847</f>
        <v>-12.99</v>
      </c>
    </row>
    <row r="17848" customFormat="false" ht="15" hidden="false" customHeight="false" outlineLevel="0" collapsed="false">
      <c r="A17848" s="2" t="s">
        <v>142</v>
      </c>
      <c r="B17848" s="2" t="s">
        <v>124</v>
      </c>
      <c r="C17848" s="2" t="s">
        <v>47</v>
      </c>
      <c r="D17848" s="2" t="s">
        <v>10</v>
      </c>
      <c r="E17848" s="2" t="s">
        <v>74</v>
      </c>
      <c r="F17848" s="2" t="s">
        <v>976</v>
      </c>
      <c r="G17848" s="14" t="n">
        <v>9.5</v>
      </c>
      <c r="H17848" s="14" t="n">
        <v>10.76</v>
      </c>
      <c r="I17848" s="14" t="n">
        <v>14.5</v>
      </c>
      <c r="J17848" s="23" t="n">
        <f aca="false">IF(AND(E17848="Priority",ISNUMBER('Cost model'!N662)),'Cost model'!N662,'Cost model'!M662)</f>
        <v>13.5</v>
      </c>
      <c r="K17848" s="14" t="n">
        <f aca="false">J17848-H17848</f>
        <v>2.74</v>
      </c>
      <c r="L17848" s="14" t="n">
        <f aca="false">G17848-H17848</f>
        <v>-1.26</v>
      </c>
    </row>
    <row r="17849" customFormat="false" ht="15" hidden="false" customHeight="false" outlineLevel="0" collapsed="false">
      <c r="A17849" s="2" t="s">
        <v>142</v>
      </c>
      <c r="B17849" s="2" t="s">
        <v>158</v>
      </c>
      <c r="C17849" s="2" t="s">
        <v>47</v>
      </c>
      <c r="D17849" s="2" t="s">
        <v>10</v>
      </c>
      <c r="E17849" s="2" t="s">
        <v>74</v>
      </c>
      <c r="F17849" s="2" t="s">
        <v>976</v>
      </c>
      <c r="G17849" s="14" t="n">
        <v>9.5</v>
      </c>
      <c r="H17849" s="14" t="n">
        <v>9.85</v>
      </c>
      <c r="I17849" s="14" t="n">
        <v>14.5</v>
      </c>
      <c r="J17849" s="23" t="n">
        <f aca="false">IF(AND(E17849="Priority",ISNUMBER('Cost model'!N647)),'Cost model'!N647,'Cost model'!M647)</f>
        <v>13.5</v>
      </c>
      <c r="K17849" s="14" t="n">
        <f aca="false">J17849-H17849</f>
        <v>3.65</v>
      </c>
      <c r="L17849" s="14" t="n">
        <f aca="false">G17849-H17849</f>
        <v>-0.35</v>
      </c>
    </row>
    <row r="17850" customFormat="false" ht="15" hidden="false" customHeight="false" outlineLevel="0" collapsed="false">
      <c r="A17850" s="2" t="s">
        <v>174</v>
      </c>
      <c r="B17850" s="2" t="s">
        <v>174</v>
      </c>
      <c r="C17850" s="2" t="s">
        <v>47</v>
      </c>
      <c r="D17850" s="2" t="s">
        <v>12</v>
      </c>
      <c r="E17850" s="2" t="s">
        <v>74</v>
      </c>
      <c r="F17850" s="2" t="s">
        <v>977</v>
      </c>
      <c r="G17850" s="14" t="n">
        <v>9.5</v>
      </c>
      <c r="H17850" s="14" t="n">
        <v>28.99</v>
      </c>
      <c r="I17850" s="14" t="n">
        <v>9.5</v>
      </c>
      <c r="J17850" s="23" t="n">
        <f aca="false">IF(AND(E17850="Priority",ISNUMBER('Cost model'!N170)),'Cost model'!N170,'Cost model'!M170)</f>
        <v>25.5</v>
      </c>
      <c r="K17850" s="14" t="n">
        <f aca="false">J17850-H17850</f>
        <v>-3.49</v>
      </c>
      <c r="L17850" s="14" t="n">
        <f aca="false">G17850-H17850</f>
        <v>-19.49</v>
      </c>
    </row>
    <row r="17851" customFormat="false" ht="15" hidden="false" customHeight="false" outlineLevel="0" collapsed="false">
      <c r="A17851" s="2" t="s">
        <v>221</v>
      </c>
      <c r="B17851" s="2" t="s">
        <v>221</v>
      </c>
      <c r="C17851" s="2" t="s">
        <v>47</v>
      </c>
      <c r="D17851" s="2" t="s">
        <v>14</v>
      </c>
      <c r="E17851" s="2" t="s">
        <v>74</v>
      </c>
      <c r="F17851" s="2" t="s">
        <v>977</v>
      </c>
      <c r="G17851" s="14" t="n">
        <v>25</v>
      </c>
      <c r="H17851" s="14" t="n">
        <v>85.13</v>
      </c>
      <c r="I17851" s="14" t="n">
        <v>25</v>
      </c>
      <c r="J17851" s="23" t="n">
        <f aca="false">IF(AND(E17851="Priority",ISNUMBER('Cost model'!N746)),'Cost model'!N746,'Cost model'!M746)</f>
        <v>100</v>
      </c>
      <c r="K17851" s="14" t="n">
        <f aca="false">J17851-H17851</f>
        <v>14.87</v>
      </c>
      <c r="L17851" s="14" t="n">
        <f aca="false">G17851-H17851</f>
        <v>-60.13</v>
      </c>
    </row>
    <row r="17852" customFormat="false" ht="15" hidden="false" customHeight="false" outlineLevel="0" collapsed="false">
      <c r="A17852" s="2" t="s">
        <v>174</v>
      </c>
      <c r="B17852" s="2" t="s">
        <v>174</v>
      </c>
      <c r="C17852" s="2" t="s">
        <v>48</v>
      </c>
      <c r="D17852" s="2" t="s">
        <v>10</v>
      </c>
      <c r="E17852" s="2" t="s">
        <v>74</v>
      </c>
      <c r="F17852" s="2" t="s">
        <v>977</v>
      </c>
      <c r="G17852" s="14" t="n">
        <v>12.5</v>
      </c>
      <c r="H17852" s="14" t="n">
        <v>20.55</v>
      </c>
      <c r="I17852" s="14" t="n">
        <v>12.5</v>
      </c>
      <c r="J17852" s="23" t="n">
        <f aca="false">IF(AND(E17852="Priority",ISNUMBER('Cost model'!N168)),'Cost model'!N168,'Cost model'!M168)</f>
        <v>13.5</v>
      </c>
      <c r="K17852" s="14" t="n">
        <f aca="false">J17852-H17852</f>
        <v>-7.05</v>
      </c>
      <c r="L17852" s="14" t="n">
        <f aca="false">G17852-H17852</f>
        <v>-8.05</v>
      </c>
    </row>
    <row r="17853" customFormat="false" ht="15" hidden="false" customHeight="false" outlineLevel="0" collapsed="false">
      <c r="A17853" s="2" t="s">
        <v>124</v>
      </c>
      <c r="B17853" s="2" t="s">
        <v>124</v>
      </c>
      <c r="C17853" s="2" t="s">
        <v>48</v>
      </c>
      <c r="D17853" s="2" t="s">
        <v>12</v>
      </c>
      <c r="E17853" s="2" t="s">
        <v>74</v>
      </c>
      <c r="F17853" s="2" t="s">
        <v>977</v>
      </c>
      <c r="G17853" s="14" t="n">
        <v>12.5</v>
      </c>
      <c r="H17853" s="14" t="n">
        <v>64.23</v>
      </c>
      <c r="I17853" s="14" t="n">
        <v>12.5</v>
      </c>
      <c r="J17853" s="23" t="n">
        <f aca="false">IF(AND(E17853="Priority",ISNUMBER('Cost model'!N321)),'Cost model'!N321,'Cost model'!M321)</f>
        <v>40</v>
      </c>
      <c r="K17853" s="14" t="n">
        <f aca="false">J17853-H17853</f>
        <v>-24.23</v>
      </c>
      <c r="L17853" s="14" t="n">
        <f aca="false">G17853-H17853</f>
        <v>-51.73</v>
      </c>
    </row>
    <row r="17854" customFormat="false" ht="15" hidden="false" customHeight="false" outlineLevel="0" collapsed="false">
      <c r="A17854" s="2" t="s">
        <v>142</v>
      </c>
      <c r="B17854" s="2" t="s">
        <v>142</v>
      </c>
      <c r="C17854" s="2" t="s">
        <v>48</v>
      </c>
      <c r="D17854" s="2" t="s">
        <v>12</v>
      </c>
      <c r="E17854" s="2" t="s">
        <v>83</v>
      </c>
      <c r="F17854" s="2" t="s">
        <v>977</v>
      </c>
      <c r="G17854" s="14" t="n">
        <v>19.5</v>
      </c>
      <c r="H17854" s="14" t="n">
        <v>45.61</v>
      </c>
      <c r="I17854" s="14" t="n">
        <v>19.5</v>
      </c>
      <c r="J17854" s="23" t="n">
        <f aca="false">IF(AND(E17854="Priority",ISNUMBER('Cost model'!N636)),'Cost model'!N636,'Cost model'!M636)</f>
        <v>55</v>
      </c>
      <c r="K17854" s="14" t="n">
        <f aca="false">J17854-H17854</f>
        <v>9.39</v>
      </c>
      <c r="L17854" s="14" t="n">
        <f aca="false">G17854-H17854</f>
        <v>-26.11</v>
      </c>
    </row>
    <row r="17855" customFormat="false" ht="15" hidden="false" customHeight="false" outlineLevel="0" collapsed="false">
      <c r="A17855" s="2" t="s">
        <v>124</v>
      </c>
      <c r="B17855" s="2" t="s">
        <v>124</v>
      </c>
      <c r="C17855" s="2" t="s">
        <v>47</v>
      </c>
      <c r="D17855" s="2" t="s">
        <v>10</v>
      </c>
      <c r="E17855" s="2" t="s">
        <v>74</v>
      </c>
      <c r="F17855" s="2" t="s">
        <v>977</v>
      </c>
      <c r="G17855" s="14" t="n">
        <v>9.5</v>
      </c>
      <c r="H17855" s="14" t="n">
        <v>7.72</v>
      </c>
      <c r="I17855" s="14" t="n">
        <v>9.5</v>
      </c>
      <c r="J17855" s="23" t="n">
        <f aca="false">IF(AND(E17855="Priority",ISNUMBER('Cost model'!N317)),'Cost model'!N317,'Cost model'!M317)</f>
        <v>10.5</v>
      </c>
      <c r="K17855" s="14" t="n">
        <f aca="false">J17855-H17855</f>
        <v>2.78</v>
      </c>
      <c r="L17855" s="14" t="n">
        <f aca="false">G17855-H17855</f>
        <v>1.78</v>
      </c>
    </row>
    <row r="17856" customFormat="false" ht="15" hidden="false" customHeight="false" outlineLevel="0" collapsed="false">
      <c r="A17856" s="2" t="s">
        <v>124</v>
      </c>
      <c r="B17856" s="2" t="s">
        <v>124</v>
      </c>
      <c r="C17856" s="2" t="s">
        <v>49</v>
      </c>
      <c r="D17856" s="2" t="s">
        <v>12</v>
      </c>
      <c r="E17856" s="2" t="s">
        <v>74</v>
      </c>
      <c r="F17856" s="2" t="s">
        <v>977</v>
      </c>
      <c r="G17856" s="14" t="n">
        <v>19.5</v>
      </c>
      <c r="H17856" s="14" t="n">
        <v>33.61</v>
      </c>
      <c r="I17856" s="14" t="n">
        <v>19.5</v>
      </c>
      <c r="J17856" s="23" t="n">
        <f aca="false">IF(AND(E17856="Priority",ISNUMBER('Cost model'!N322)),'Cost model'!N322,'Cost model'!M322)</f>
        <v>50</v>
      </c>
      <c r="K17856" s="14" t="n">
        <f aca="false">J17856-H17856</f>
        <v>16.39</v>
      </c>
      <c r="L17856" s="14" t="n">
        <f aca="false">G17856-H17856</f>
        <v>-14.11</v>
      </c>
    </row>
    <row r="17857" customFormat="false" ht="15" hidden="false" customHeight="false" outlineLevel="0" collapsed="false">
      <c r="A17857" s="2" t="s">
        <v>142</v>
      </c>
      <c r="B17857" s="2" t="s">
        <v>174</v>
      </c>
      <c r="C17857" s="2" t="s">
        <v>47</v>
      </c>
      <c r="D17857" s="2" t="s">
        <v>12</v>
      </c>
      <c r="E17857" s="2" t="s">
        <v>74</v>
      </c>
      <c r="F17857" s="2" t="s">
        <v>976</v>
      </c>
      <c r="G17857" s="14" t="n">
        <v>9.5</v>
      </c>
      <c r="H17857" s="14" t="n">
        <v>48.68</v>
      </c>
      <c r="I17857" s="14" t="n">
        <v>19.5</v>
      </c>
      <c r="J17857" s="23" t="n">
        <f aca="false">IF(AND(E17857="Priority",ISNUMBER('Cost model'!N695)),'Cost model'!N695,'Cost model'!M695)</f>
        <v>40</v>
      </c>
      <c r="K17857" s="14" t="n">
        <f aca="false">J17857-H17857</f>
        <v>-8.68</v>
      </c>
      <c r="L17857" s="14" t="n">
        <f aca="false">G17857-H17857</f>
        <v>-39.18</v>
      </c>
    </row>
    <row r="17858" customFormat="false" ht="15" hidden="false" customHeight="false" outlineLevel="0" collapsed="false">
      <c r="A17858" s="2" t="s">
        <v>124</v>
      </c>
      <c r="B17858" s="2" t="s">
        <v>124</v>
      </c>
      <c r="C17858" s="2" t="s">
        <v>48</v>
      </c>
      <c r="D17858" s="2" t="s">
        <v>12</v>
      </c>
      <c r="E17858" s="2" t="s">
        <v>74</v>
      </c>
      <c r="F17858" s="2" t="s">
        <v>977</v>
      </c>
      <c r="G17858" s="14" t="n">
        <v>12.5</v>
      </c>
      <c r="H17858" s="14" t="n">
        <v>59.17</v>
      </c>
      <c r="I17858" s="14" t="n">
        <v>12.5</v>
      </c>
      <c r="J17858" s="23" t="n">
        <f aca="false">IF(AND(E17858="Priority",ISNUMBER('Cost model'!N321)),'Cost model'!N321,'Cost model'!M321)</f>
        <v>40</v>
      </c>
      <c r="K17858" s="14" t="n">
        <f aca="false">J17858-H17858</f>
        <v>-19.17</v>
      </c>
      <c r="L17858" s="14" t="n">
        <f aca="false">G17858-H17858</f>
        <v>-46.67</v>
      </c>
    </row>
    <row r="17859" customFormat="false" ht="15" hidden="false" customHeight="false" outlineLevel="0" collapsed="false">
      <c r="A17859" s="2" t="s">
        <v>124</v>
      </c>
      <c r="B17859" s="2" t="s">
        <v>124</v>
      </c>
      <c r="C17859" s="2" t="s">
        <v>48</v>
      </c>
      <c r="D17859" s="2" t="s">
        <v>12</v>
      </c>
      <c r="E17859" s="2" t="s">
        <v>74</v>
      </c>
      <c r="F17859" s="2" t="s">
        <v>977</v>
      </c>
      <c r="G17859" s="14" t="n">
        <v>12.5</v>
      </c>
      <c r="H17859" s="14" t="n">
        <v>56.97</v>
      </c>
      <c r="I17859" s="14" t="n">
        <v>12.5</v>
      </c>
      <c r="J17859" s="23" t="n">
        <f aca="false">IF(AND(E17859="Priority",ISNUMBER('Cost model'!N321)),'Cost model'!N321,'Cost model'!M321)</f>
        <v>40</v>
      </c>
      <c r="K17859" s="14" t="n">
        <f aca="false">J17859-H17859</f>
        <v>-16.97</v>
      </c>
      <c r="L17859" s="14" t="n">
        <f aca="false">G17859-H17859</f>
        <v>-44.47</v>
      </c>
    </row>
    <row r="17860" customFormat="false" ht="15" hidden="false" customHeight="false" outlineLevel="0" collapsed="false">
      <c r="A17860" s="2" t="s">
        <v>174</v>
      </c>
      <c r="B17860" s="2" t="s">
        <v>174</v>
      </c>
      <c r="C17860" s="2" t="s">
        <v>48</v>
      </c>
      <c r="D17860" s="2" t="s">
        <v>12</v>
      </c>
      <c r="E17860" s="2" t="s">
        <v>83</v>
      </c>
      <c r="F17860" s="2" t="s">
        <v>977</v>
      </c>
      <c r="G17860" s="14" t="n">
        <v>19.5</v>
      </c>
      <c r="H17860" s="14" t="n">
        <v>43.77</v>
      </c>
      <c r="I17860" s="14" t="n">
        <v>19.5</v>
      </c>
      <c r="J17860" s="23" t="n">
        <f aca="false">IF(AND(E17860="Priority",ISNUMBER('Cost model'!N171)),'Cost model'!N171,'Cost model'!M171)</f>
        <v>55</v>
      </c>
      <c r="K17860" s="14" t="n">
        <f aca="false">J17860-H17860</f>
        <v>11.23</v>
      </c>
      <c r="L17860" s="14" t="n">
        <f aca="false">G17860-H17860</f>
        <v>-24.27</v>
      </c>
    </row>
    <row r="17861" customFormat="false" ht="15" hidden="false" customHeight="false" outlineLevel="0" collapsed="false">
      <c r="A17861" s="2" t="s">
        <v>124</v>
      </c>
      <c r="B17861" s="2" t="s">
        <v>124</v>
      </c>
      <c r="C17861" s="2" t="s">
        <v>48</v>
      </c>
      <c r="D17861" s="2" t="s">
        <v>12</v>
      </c>
      <c r="E17861" s="2" t="s">
        <v>74</v>
      </c>
      <c r="F17861" s="2" t="s">
        <v>977</v>
      </c>
      <c r="G17861" s="14" t="n">
        <v>12.5</v>
      </c>
      <c r="H17861" s="14" t="n">
        <v>68.23</v>
      </c>
      <c r="I17861" s="14" t="n">
        <v>12.5</v>
      </c>
      <c r="J17861" s="23" t="n">
        <f aca="false">IF(AND(E17861="Priority",ISNUMBER('Cost model'!N321)),'Cost model'!N321,'Cost model'!M321)</f>
        <v>40</v>
      </c>
      <c r="K17861" s="14" t="n">
        <f aca="false">J17861-H17861</f>
        <v>-28.23</v>
      </c>
      <c r="L17861" s="14" t="n">
        <f aca="false">G17861-H17861</f>
        <v>-55.73</v>
      </c>
    </row>
    <row r="17862" customFormat="false" ht="15" hidden="false" customHeight="false" outlineLevel="0" collapsed="false">
      <c r="A17862" s="2" t="s">
        <v>124</v>
      </c>
      <c r="B17862" s="2" t="s">
        <v>124</v>
      </c>
      <c r="C17862" s="2" t="s">
        <v>48</v>
      </c>
      <c r="D17862" s="2" t="s">
        <v>13</v>
      </c>
      <c r="E17862" s="2" t="s">
        <v>83</v>
      </c>
      <c r="F17862" s="2" t="s">
        <v>977</v>
      </c>
      <c r="G17862" s="14" t="n">
        <v>45</v>
      </c>
      <c r="H17862" s="14" t="n">
        <v>146.55</v>
      </c>
      <c r="I17862" s="14" t="n">
        <v>45</v>
      </c>
      <c r="J17862" s="23" t="n">
        <f aca="false">IF(AND(E17862="Priority",ISNUMBER('Cost model'!N324)),'Cost model'!N324,'Cost model'!M324)</f>
        <v>115</v>
      </c>
      <c r="K17862" s="14" t="n">
        <f aca="false">J17862-H17862</f>
        <v>-31.55</v>
      </c>
      <c r="L17862" s="14" t="n">
        <f aca="false">G17862-H17862</f>
        <v>-101.55</v>
      </c>
    </row>
    <row r="17863" customFormat="false" ht="15" hidden="false" customHeight="false" outlineLevel="0" collapsed="false">
      <c r="A17863" s="2" t="s">
        <v>174</v>
      </c>
      <c r="B17863" s="2" t="s">
        <v>174</v>
      </c>
      <c r="C17863" s="2" t="s">
        <v>47</v>
      </c>
      <c r="D17863" s="2" t="s">
        <v>10</v>
      </c>
      <c r="E17863" s="2" t="s">
        <v>74</v>
      </c>
      <c r="F17863" s="2" t="s">
        <v>977</v>
      </c>
      <c r="G17863" s="14" t="n">
        <v>9.5</v>
      </c>
      <c r="H17863" s="14" t="n">
        <v>6.24</v>
      </c>
      <c r="I17863" s="14" t="n">
        <v>9.5</v>
      </c>
      <c r="J17863" s="23" t="n">
        <f aca="false">IF(AND(E17863="Priority",ISNUMBER('Cost model'!N167)),'Cost model'!N167,'Cost model'!M167)</f>
        <v>8.5</v>
      </c>
      <c r="K17863" s="14" t="n">
        <f aca="false">J17863-H17863</f>
        <v>2.26</v>
      </c>
      <c r="L17863" s="14" t="n">
        <f aca="false">G17863-H17863</f>
        <v>3.26</v>
      </c>
    </row>
    <row r="17864" customFormat="false" ht="15" hidden="false" customHeight="false" outlineLevel="0" collapsed="false">
      <c r="A17864" s="2" t="s">
        <v>142</v>
      </c>
      <c r="B17864" s="2" t="s">
        <v>142</v>
      </c>
      <c r="C17864" s="2" t="s">
        <v>48</v>
      </c>
      <c r="D17864" s="2" t="s">
        <v>14</v>
      </c>
      <c r="E17864" s="2" t="s">
        <v>74</v>
      </c>
      <c r="F17864" s="2" t="s">
        <v>977</v>
      </c>
      <c r="G17864" s="14" t="n">
        <v>45</v>
      </c>
      <c r="H17864" s="14" t="n">
        <v>153.8</v>
      </c>
      <c r="I17864" s="14" t="n">
        <v>45</v>
      </c>
      <c r="J17864" s="23" t="n">
        <f aca="false">IF(AND(E17864="Priority",ISNUMBER('Cost model'!N642)),'Cost model'!N642,'Cost model'!M642)</f>
        <v>90</v>
      </c>
      <c r="K17864" s="14" t="n">
        <f aca="false">J17864-H17864</f>
        <v>-63.8</v>
      </c>
      <c r="L17864" s="14" t="n">
        <f aca="false">G17864-H17864</f>
        <v>-108.8</v>
      </c>
    </row>
    <row r="17865" customFormat="false" ht="15" hidden="false" customHeight="false" outlineLevel="0" collapsed="false">
      <c r="A17865" s="2" t="s">
        <v>124</v>
      </c>
      <c r="B17865" s="2" t="s">
        <v>124</v>
      </c>
      <c r="C17865" s="2" t="s">
        <v>48</v>
      </c>
      <c r="D17865" s="2" t="s">
        <v>10</v>
      </c>
      <c r="E17865" s="2" t="s">
        <v>74</v>
      </c>
      <c r="F17865" s="2" t="s">
        <v>977</v>
      </c>
      <c r="G17865" s="14" t="n">
        <v>12.5</v>
      </c>
      <c r="H17865" s="14" t="n">
        <v>6.8</v>
      </c>
      <c r="I17865" s="14" t="n">
        <v>12.5</v>
      </c>
      <c r="J17865" s="23" t="n">
        <f aca="false">IF(AND(E17865="Priority",ISNUMBER('Cost model'!N318)),'Cost model'!N318,'Cost model'!M318)</f>
        <v>14.5</v>
      </c>
      <c r="K17865" s="14" t="n">
        <f aca="false">J17865-H17865</f>
        <v>7.7</v>
      </c>
      <c r="L17865" s="14" t="n">
        <f aca="false">G17865-H17865</f>
        <v>5.7</v>
      </c>
    </row>
    <row r="17866" customFormat="false" ht="15" hidden="false" customHeight="false" outlineLevel="0" collapsed="false">
      <c r="A17866" s="2" t="s">
        <v>221</v>
      </c>
      <c r="B17866" s="2" t="s">
        <v>221</v>
      </c>
      <c r="C17866" s="2" t="s">
        <v>47</v>
      </c>
      <c r="D17866" s="2" t="s">
        <v>12</v>
      </c>
      <c r="E17866" s="2" t="s">
        <v>74</v>
      </c>
      <c r="F17866" s="2" t="s">
        <v>977</v>
      </c>
      <c r="G17866" s="14" t="n">
        <v>9.5</v>
      </c>
      <c r="H17866" s="14" t="n">
        <v>7.4</v>
      </c>
      <c r="I17866" s="14" t="n">
        <v>9.5</v>
      </c>
      <c r="J17866" s="23" t="n">
        <f aca="false">IF(AND(E17866="Priority",ISNUMBER('Cost model'!N740)),'Cost model'!N740,'Cost model'!M740)</f>
        <v>22.5</v>
      </c>
      <c r="K17866" s="14" t="n">
        <f aca="false">J17866-H17866</f>
        <v>15.1</v>
      </c>
      <c r="L17866" s="14" t="n">
        <f aca="false">G17866-H17866</f>
        <v>2.1</v>
      </c>
    </row>
    <row r="17867" customFormat="false" ht="15" hidden="false" customHeight="false" outlineLevel="0" collapsed="false">
      <c r="A17867" s="2" t="s">
        <v>174</v>
      </c>
      <c r="B17867" s="2" t="s">
        <v>174</v>
      </c>
      <c r="C17867" s="2" t="s">
        <v>48</v>
      </c>
      <c r="D17867" s="2" t="s">
        <v>12</v>
      </c>
      <c r="E17867" s="2" t="s">
        <v>74</v>
      </c>
      <c r="F17867" s="2" t="s">
        <v>977</v>
      </c>
      <c r="G17867" s="14" t="n">
        <v>12.5</v>
      </c>
      <c r="H17867" s="14" t="n">
        <v>60.67</v>
      </c>
      <c r="I17867" s="14" t="n">
        <v>12.5</v>
      </c>
      <c r="J17867" s="23" t="n">
        <f aca="false">IF(AND(E17867="Priority",ISNUMBER('Cost model'!N171)),'Cost model'!N171,'Cost model'!M171)</f>
        <v>40</v>
      </c>
      <c r="K17867" s="14" t="n">
        <f aca="false">J17867-H17867</f>
        <v>-20.67</v>
      </c>
      <c r="L17867" s="14" t="n">
        <f aca="false">G17867-H17867</f>
        <v>-48.17</v>
      </c>
    </row>
    <row r="17868" customFormat="false" ht="15" hidden="false" customHeight="false" outlineLevel="0" collapsed="false">
      <c r="A17868" s="2" t="s">
        <v>174</v>
      </c>
      <c r="B17868" s="2" t="s">
        <v>174</v>
      </c>
      <c r="C17868" s="2" t="s">
        <v>47</v>
      </c>
      <c r="D17868" s="2" t="s">
        <v>10</v>
      </c>
      <c r="E17868" s="2" t="s">
        <v>74</v>
      </c>
      <c r="F17868" s="2" t="s">
        <v>977</v>
      </c>
      <c r="G17868" s="14" t="n">
        <v>9.5</v>
      </c>
      <c r="H17868" s="14" t="n">
        <v>6.91</v>
      </c>
      <c r="I17868" s="14" t="n">
        <v>9.5</v>
      </c>
      <c r="J17868" s="23" t="n">
        <f aca="false">IF(AND(E17868="Priority",ISNUMBER('Cost model'!N167)),'Cost model'!N167,'Cost model'!M167)</f>
        <v>8.5</v>
      </c>
      <c r="K17868" s="14" t="n">
        <f aca="false">J17868-H17868</f>
        <v>1.59</v>
      </c>
      <c r="L17868" s="14" t="n">
        <f aca="false">G17868-H17868</f>
        <v>2.59</v>
      </c>
    </row>
    <row r="17869" customFormat="false" ht="15" hidden="false" customHeight="false" outlineLevel="0" collapsed="false">
      <c r="A17869" s="2" t="s">
        <v>124</v>
      </c>
      <c r="B17869" s="2" t="s">
        <v>124</v>
      </c>
      <c r="C17869" s="2" t="s">
        <v>48</v>
      </c>
      <c r="D17869" s="2" t="s">
        <v>12</v>
      </c>
      <c r="E17869" s="2" t="s">
        <v>74</v>
      </c>
      <c r="F17869" s="2" t="s">
        <v>977</v>
      </c>
      <c r="G17869" s="14" t="n">
        <v>12.5</v>
      </c>
      <c r="H17869" s="14" t="n">
        <v>24.63</v>
      </c>
      <c r="I17869" s="14" t="n">
        <v>12.5</v>
      </c>
      <c r="J17869" s="23" t="n">
        <f aca="false">IF(AND(E17869="Priority",ISNUMBER('Cost model'!N321)),'Cost model'!N321,'Cost model'!M321)</f>
        <v>40</v>
      </c>
      <c r="K17869" s="14" t="n">
        <f aca="false">J17869-H17869</f>
        <v>15.37</v>
      </c>
      <c r="L17869" s="14" t="n">
        <f aca="false">G17869-H17869</f>
        <v>-12.13</v>
      </c>
    </row>
    <row r="17870" customFormat="false" ht="15" hidden="false" customHeight="false" outlineLevel="0" collapsed="false">
      <c r="A17870" s="2" t="s">
        <v>342</v>
      </c>
      <c r="B17870" s="2" t="s">
        <v>158</v>
      </c>
      <c r="C17870" s="2" t="s">
        <v>47</v>
      </c>
      <c r="D17870" s="2" t="s">
        <v>12</v>
      </c>
      <c r="E17870" s="2" t="s">
        <v>74</v>
      </c>
      <c r="F17870" s="2" t="s">
        <v>976</v>
      </c>
      <c r="G17870" s="14" t="n">
        <v>24.5</v>
      </c>
      <c r="H17870" s="14" t="n">
        <v>53.94</v>
      </c>
      <c r="I17870" s="14" t="n">
        <v>24.5</v>
      </c>
      <c r="J17870" s="23" t="n">
        <f aca="false">IF(AND(E17870="Priority",ISNUMBER('Cost model'!N215)),'Cost model'!N215,'Cost model'!M215)</f>
        <v>60</v>
      </c>
      <c r="K17870" s="14" t="n">
        <f aca="false">J17870-H17870</f>
        <v>6.06</v>
      </c>
      <c r="L17870" s="14" t="n">
        <f aca="false">G17870-H17870</f>
        <v>-29.44</v>
      </c>
    </row>
    <row r="17871" customFormat="false" ht="15" hidden="false" customHeight="false" outlineLevel="0" collapsed="false">
      <c r="A17871" s="2" t="s">
        <v>142</v>
      </c>
      <c r="B17871" s="2" t="s">
        <v>221</v>
      </c>
      <c r="C17871" s="2" t="s">
        <v>48</v>
      </c>
      <c r="D17871" s="2" t="s">
        <v>12</v>
      </c>
      <c r="E17871" s="2" t="s">
        <v>74</v>
      </c>
      <c r="F17871" s="2" t="s">
        <v>976</v>
      </c>
      <c r="G17871" s="14" t="n">
        <v>12.5</v>
      </c>
      <c r="H17871" s="14" t="n">
        <v>63.09</v>
      </c>
      <c r="I17871" s="14" t="n">
        <v>24.5</v>
      </c>
      <c r="J17871" s="23" t="n">
        <f aca="false">IF(AND(E17871="Priority",ISNUMBER('Cost model'!N681)),'Cost model'!N681,'Cost model'!M681)</f>
        <v>60</v>
      </c>
      <c r="K17871" s="14" t="n">
        <f aca="false">J17871-H17871</f>
        <v>-3.09</v>
      </c>
      <c r="L17871" s="14" t="n">
        <f aca="false">G17871-H17871</f>
        <v>-50.59</v>
      </c>
    </row>
    <row r="17872" customFormat="false" ht="15" hidden="false" customHeight="false" outlineLevel="0" collapsed="false">
      <c r="A17872" s="2" t="s">
        <v>142</v>
      </c>
      <c r="B17872" s="2" t="s">
        <v>142</v>
      </c>
      <c r="C17872" s="2" t="s">
        <v>47</v>
      </c>
      <c r="D17872" s="2" t="s">
        <v>10</v>
      </c>
      <c r="E17872" s="2" t="s">
        <v>74</v>
      </c>
      <c r="F17872" s="2" t="s">
        <v>977</v>
      </c>
      <c r="G17872" s="14" t="n">
        <v>9.5</v>
      </c>
      <c r="H17872" s="14" t="n">
        <v>5.27</v>
      </c>
      <c r="I17872" s="14" t="n">
        <v>9.5</v>
      </c>
      <c r="J17872" s="23" t="n">
        <f aca="false">IF(AND(E17872="Priority",ISNUMBER('Cost model'!N632)),'Cost model'!N632,'Cost model'!M632)</f>
        <v>9.5</v>
      </c>
      <c r="K17872" s="14" t="n">
        <f aca="false">J17872-H17872</f>
        <v>4.23</v>
      </c>
      <c r="L17872" s="14" t="n">
        <f aca="false">G17872-H17872</f>
        <v>4.23</v>
      </c>
    </row>
    <row r="17873" customFormat="false" ht="15" hidden="false" customHeight="false" outlineLevel="0" collapsed="false">
      <c r="A17873" s="2" t="s">
        <v>205</v>
      </c>
      <c r="B17873" s="2" t="s">
        <v>205</v>
      </c>
      <c r="C17873" s="2" t="s">
        <v>48</v>
      </c>
      <c r="D17873" s="2" t="s">
        <v>13</v>
      </c>
      <c r="E17873" s="2" t="s">
        <v>74</v>
      </c>
      <c r="F17873" s="2" t="s">
        <v>977</v>
      </c>
      <c r="G17873" s="14" t="n">
        <v>24.5</v>
      </c>
      <c r="H17873" s="14" t="n">
        <v>90.55</v>
      </c>
      <c r="I17873" s="14" t="n">
        <v>24.5</v>
      </c>
      <c r="J17873" s="23" t="n">
        <f aca="false">IF(AND(E17873="Priority",ISNUMBER('Cost model'!N534)),'Cost model'!N534,'Cost model'!M534)</f>
        <v>85</v>
      </c>
      <c r="K17873" s="14" t="n">
        <f aca="false">J17873-H17873</f>
        <v>-5.55</v>
      </c>
      <c r="L17873" s="14" t="n">
        <f aca="false">G17873-H17873</f>
        <v>-66.05</v>
      </c>
    </row>
    <row r="17874" customFormat="false" ht="15" hidden="false" customHeight="false" outlineLevel="0" collapsed="false">
      <c r="A17874" s="2" t="s">
        <v>124</v>
      </c>
      <c r="B17874" s="2" t="s">
        <v>124</v>
      </c>
      <c r="C17874" s="2" t="s">
        <v>49</v>
      </c>
      <c r="D17874" s="2" t="s">
        <v>10</v>
      </c>
      <c r="E17874" s="2" t="s">
        <v>83</v>
      </c>
      <c r="F17874" s="2" t="s">
        <v>977</v>
      </c>
      <c r="G17874" s="14" t="n">
        <v>24.5</v>
      </c>
      <c r="H17874" s="14" t="n">
        <v>21.76</v>
      </c>
      <c r="I17874" s="14" t="n">
        <v>24.5</v>
      </c>
      <c r="J17874" s="23" t="n">
        <f aca="false">IF(AND(E17874="Priority",ISNUMBER('Cost model'!N319)),'Cost model'!N319,'Cost model'!M319)</f>
        <v>22.5</v>
      </c>
      <c r="K17874" s="14" t="n">
        <f aca="false">J17874-H17874</f>
        <v>0.739999999999998</v>
      </c>
      <c r="L17874" s="14" t="n">
        <f aca="false">G17874-H17874</f>
        <v>2.74</v>
      </c>
    </row>
    <row r="17875" customFormat="false" ht="15" hidden="false" customHeight="false" outlineLevel="0" collapsed="false">
      <c r="A17875" s="2" t="s">
        <v>158</v>
      </c>
      <c r="B17875" s="2" t="s">
        <v>158</v>
      </c>
      <c r="C17875" s="2" t="s">
        <v>49</v>
      </c>
      <c r="D17875" s="2" t="s">
        <v>12</v>
      </c>
      <c r="E17875" s="2" t="s">
        <v>83</v>
      </c>
      <c r="F17875" s="2" t="s">
        <v>977</v>
      </c>
      <c r="G17875" s="14" t="n">
        <v>29.5</v>
      </c>
      <c r="H17875" s="14" t="n">
        <v>31.8</v>
      </c>
      <c r="I17875" s="14" t="n">
        <v>29.5</v>
      </c>
      <c r="J17875" s="23" t="n">
        <f aca="false">IF(AND(E17875="Priority",ISNUMBER('Cost model'!N427)),'Cost model'!N427,'Cost model'!M427)</f>
        <v>40</v>
      </c>
      <c r="K17875" s="14" t="n">
        <f aca="false">J17875-H17875</f>
        <v>8.2</v>
      </c>
      <c r="L17875" s="14" t="n">
        <f aca="false">G17875-H17875</f>
        <v>-2.3</v>
      </c>
    </row>
    <row r="17876" customFormat="false" ht="15" hidden="false" customHeight="false" outlineLevel="0" collapsed="false">
      <c r="A17876" s="2" t="s">
        <v>142</v>
      </c>
      <c r="B17876" s="2" t="s">
        <v>174</v>
      </c>
      <c r="C17876" s="2" t="s">
        <v>47</v>
      </c>
      <c r="D17876" s="2" t="s">
        <v>13</v>
      </c>
      <c r="E17876" s="2" t="s">
        <v>74</v>
      </c>
      <c r="F17876" s="2" t="s">
        <v>976</v>
      </c>
      <c r="G17876" s="14" t="n">
        <v>45</v>
      </c>
      <c r="H17876" s="14" t="n">
        <v>59.16</v>
      </c>
      <c r="I17876" s="14" t="n">
        <v>24.5</v>
      </c>
      <c r="J17876" s="23" t="n">
        <f aca="false">IF(AND(E17876="Priority",ISNUMBER('Cost model'!N698)),'Cost model'!N698,'Cost model'!M698)</f>
        <v>70</v>
      </c>
      <c r="K17876" s="14" t="n">
        <f aca="false">J17876-H17876</f>
        <v>10.84</v>
      </c>
      <c r="L17876" s="14" t="n">
        <f aca="false">G17876-H17876</f>
        <v>-14.16</v>
      </c>
    </row>
    <row r="17877" customFormat="false" ht="15" hidden="false" customHeight="false" outlineLevel="0" collapsed="false">
      <c r="A17877" s="2" t="s">
        <v>174</v>
      </c>
      <c r="B17877" s="2" t="s">
        <v>174</v>
      </c>
      <c r="C17877" s="2" t="s">
        <v>48</v>
      </c>
      <c r="D17877" s="2" t="s">
        <v>12</v>
      </c>
      <c r="E17877" s="2" t="s">
        <v>83</v>
      </c>
      <c r="F17877" s="2" t="s">
        <v>977</v>
      </c>
      <c r="G17877" s="14" t="n">
        <v>19.5</v>
      </c>
      <c r="H17877" s="14" t="n">
        <v>24.63</v>
      </c>
      <c r="I17877" s="14" t="n">
        <v>19.5</v>
      </c>
      <c r="J17877" s="23" t="n">
        <f aca="false">IF(AND(E17877="Priority",ISNUMBER('Cost model'!N171)),'Cost model'!N171,'Cost model'!M171)</f>
        <v>55</v>
      </c>
      <c r="K17877" s="14" t="n">
        <f aca="false">J17877-H17877</f>
        <v>30.37</v>
      </c>
      <c r="L17877" s="14" t="n">
        <f aca="false">G17877-H17877</f>
        <v>-5.13</v>
      </c>
    </row>
    <row r="17878" customFormat="false" ht="15" hidden="false" customHeight="false" outlineLevel="0" collapsed="false">
      <c r="A17878" s="2" t="s">
        <v>124</v>
      </c>
      <c r="B17878" s="2" t="s">
        <v>174</v>
      </c>
      <c r="C17878" s="2" t="s">
        <v>47</v>
      </c>
      <c r="D17878" s="2" t="s">
        <v>10</v>
      </c>
      <c r="E17878" s="2" t="s">
        <v>74</v>
      </c>
      <c r="F17878" s="2" t="s">
        <v>976</v>
      </c>
      <c r="G17878" s="14" t="n">
        <v>9.5</v>
      </c>
      <c r="H17878" s="14" t="n">
        <v>8.11</v>
      </c>
      <c r="I17878" s="14" t="n">
        <v>14.5</v>
      </c>
      <c r="J17878" s="23" t="n">
        <f aca="false">IF(AND(E17878="Priority",ISNUMBER('Cost model'!N362)),'Cost model'!N362,'Cost model'!M362)</f>
        <v>10.5</v>
      </c>
      <c r="K17878" s="14" t="n">
        <f aca="false">J17878-H17878</f>
        <v>2.39</v>
      </c>
      <c r="L17878" s="14" t="n">
        <f aca="false">G17878-H17878</f>
        <v>1.39</v>
      </c>
    </row>
    <row r="17879" customFormat="false" ht="15" hidden="false" customHeight="false" outlineLevel="0" collapsed="false">
      <c r="A17879" s="2" t="s">
        <v>205</v>
      </c>
      <c r="B17879" s="2" t="s">
        <v>205</v>
      </c>
      <c r="C17879" s="2" t="s">
        <v>48</v>
      </c>
      <c r="D17879" s="2" t="s">
        <v>12</v>
      </c>
      <c r="E17879" s="2" t="s">
        <v>74</v>
      </c>
      <c r="F17879" s="2" t="s">
        <v>977</v>
      </c>
      <c r="G17879" s="14" t="n">
        <v>24.5</v>
      </c>
      <c r="H17879" s="14" t="n">
        <v>72.17</v>
      </c>
      <c r="I17879" s="14" t="n">
        <v>12.5</v>
      </c>
      <c r="J17879" s="23" t="n">
        <f aca="false">IF(AND(E17879="Priority",ISNUMBER('Cost model'!N531)),'Cost model'!N531,'Cost model'!M531)</f>
        <v>50</v>
      </c>
      <c r="K17879" s="14" t="n">
        <f aca="false">J17879-H17879</f>
        <v>-22.17</v>
      </c>
      <c r="L17879" s="14" t="n">
        <f aca="false">G17879-H17879</f>
        <v>-47.67</v>
      </c>
    </row>
    <row r="17880" customFormat="false" ht="15" hidden="false" customHeight="false" outlineLevel="0" collapsed="false">
      <c r="A17880" s="2" t="s">
        <v>221</v>
      </c>
      <c r="B17880" s="2" t="s">
        <v>221</v>
      </c>
      <c r="C17880" s="2" t="s">
        <v>47</v>
      </c>
      <c r="D17880" s="2" t="s">
        <v>12</v>
      </c>
      <c r="E17880" s="2" t="s">
        <v>74</v>
      </c>
      <c r="F17880" s="2" t="s">
        <v>977</v>
      </c>
      <c r="G17880" s="14" t="n">
        <v>9.5</v>
      </c>
      <c r="H17880" s="14" t="n">
        <v>28.06</v>
      </c>
      <c r="I17880" s="14" t="n">
        <v>9.5</v>
      </c>
      <c r="J17880" s="23" t="n">
        <f aca="false">IF(AND(E17880="Priority",ISNUMBER('Cost model'!N740)),'Cost model'!N740,'Cost model'!M740)</f>
        <v>22.5</v>
      </c>
      <c r="K17880" s="14" t="n">
        <f aca="false">J17880-H17880</f>
        <v>-5.56</v>
      </c>
      <c r="L17880" s="14" t="n">
        <f aca="false">G17880-H17880</f>
        <v>-18.56</v>
      </c>
    </row>
    <row r="17881" customFormat="false" ht="15" hidden="false" customHeight="false" outlineLevel="0" collapsed="false">
      <c r="A17881" s="2" t="s">
        <v>174</v>
      </c>
      <c r="B17881" s="2" t="s">
        <v>174</v>
      </c>
      <c r="C17881" s="2" t="s">
        <v>49</v>
      </c>
      <c r="D17881" s="2" t="s">
        <v>10</v>
      </c>
      <c r="E17881" s="2" t="s">
        <v>74</v>
      </c>
      <c r="F17881" s="2" t="s">
        <v>977</v>
      </c>
      <c r="G17881" s="14" t="n">
        <v>19.5</v>
      </c>
      <c r="H17881" s="14" t="n">
        <v>45.32</v>
      </c>
      <c r="I17881" s="14" t="n">
        <v>17.5</v>
      </c>
      <c r="J17881" s="23" t="n">
        <f aca="false">IF(AND(E17881="Priority",ISNUMBER('Cost model'!N169)),'Cost model'!N169,'Cost model'!M169)</f>
        <v>18.5</v>
      </c>
      <c r="K17881" s="14" t="n">
        <f aca="false">J17881-H17881</f>
        <v>-26.82</v>
      </c>
      <c r="L17881" s="14" t="n">
        <f aca="false">G17881-H17881</f>
        <v>-25.82</v>
      </c>
    </row>
    <row r="17882" customFormat="false" ht="15" hidden="false" customHeight="false" outlineLevel="0" collapsed="false">
      <c r="A17882" s="2" t="s">
        <v>124</v>
      </c>
      <c r="B17882" s="2" t="s">
        <v>124</v>
      </c>
      <c r="C17882" s="2" t="s">
        <v>48</v>
      </c>
      <c r="D17882" s="2" t="s">
        <v>12</v>
      </c>
      <c r="E17882" s="2" t="s">
        <v>74</v>
      </c>
      <c r="F17882" s="2" t="s">
        <v>977</v>
      </c>
      <c r="G17882" s="14" t="n">
        <v>12.5</v>
      </c>
      <c r="H17882" s="14" t="n">
        <v>24.63</v>
      </c>
      <c r="I17882" s="14" t="n">
        <v>12.5</v>
      </c>
      <c r="J17882" s="23" t="n">
        <f aca="false">IF(AND(E17882="Priority",ISNUMBER('Cost model'!N321)),'Cost model'!N321,'Cost model'!M321)</f>
        <v>40</v>
      </c>
      <c r="K17882" s="14" t="n">
        <f aca="false">J17882-H17882</f>
        <v>15.37</v>
      </c>
      <c r="L17882" s="14" t="n">
        <f aca="false">G17882-H17882</f>
        <v>-12.13</v>
      </c>
    </row>
    <row r="17883" customFormat="false" ht="15" hidden="false" customHeight="false" outlineLevel="0" collapsed="false">
      <c r="A17883" s="2" t="s">
        <v>142</v>
      </c>
      <c r="B17883" s="2" t="s">
        <v>142</v>
      </c>
      <c r="C17883" s="2" t="s">
        <v>49</v>
      </c>
      <c r="D17883" s="2" t="s">
        <v>12</v>
      </c>
      <c r="E17883" s="2" t="s">
        <v>83</v>
      </c>
      <c r="F17883" s="2" t="s">
        <v>977</v>
      </c>
      <c r="G17883" s="14" t="n">
        <v>29.5</v>
      </c>
      <c r="H17883" s="14" t="n">
        <v>17.69</v>
      </c>
      <c r="I17883" s="14" t="n">
        <v>29.5</v>
      </c>
      <c r="J17883" s="23" t="n">
        <f aca="false">IF(AND(E17883="Priority",ISNUMBER('Cost model'!N637)),'Cost model'!N637,'Cost model'!M637)</f>
        <v>60</v>
      </c>
      <c r="K17883" s="14" t="n">
        <f aca="false">J17883-H17883</f>
        <v>42.31</v>
      </c>
      <c r="L17883" s="14" t="n">
        <f aca="false">G17883-H17883</f>
        <v>11.81</v>
      </c>
    </row>
    <row r="17884" customFormat="false" ht="15" hidden="false" customHeight="false" outlineLevel="0" collapsed="false">
      <c r="A17884" s="2" t="s">
        <v>124</v>
      </c>
      <c r="B17884" s="2" t="s">
        <v>124</v>
      </c>
      <c r="C17884" s="2" t="s">
        <v>48</v>
      </c>
      <c r="D17884" s="2" t="s">
        <v>10</v>
      </c>
      <c r="E17884" s="2" t="s">
        <v>74</v>
      </c>
      <c r="F17884" s="2" t="s">
        <v>977</v>
      </c>
      <c r="G17884" s="14" t="n">
        <v>12.5</v>
      </c>
      <c r="H17884" s="14" t="n">
        <v>14.39</v>
      </c>
      <c r="I17884" s="14" t="n">
        <v>12.5</v>
      </c>
      <c r="J17884" s="23" t="n">
        <f aca="false">IF(AND(E17884="Priority",ISNUMBER('Cost model'!N318)),'Cost model'!N318,'Cost model'!M318)</f>
        <v>14.5</v>
      </c>
      <c r="K17884" s="14" t="n">
        <f aca="false">J17884-H17884</f>
        <v>0.109999999999999</v>
      </c>
      <c r="L17884" s="14" t="n">
        <f aca="false">G17884-H17884</f>
        <v>-1.89</v>
      </c>
    </row>
    <row r="17885" customFormat="false" ht="15" hidden="false" customHeight="false" outlineLevel="0" collapsed="false">
      <c r="A17885" s="2" t="s">
        <v>124</v>
      </c>
      <c r="B17885" s="2" t="s">
        <v>142</v>
      </c>
      <c r="C17885" s="2" t="s">
        <v>47</v>
      </c>
      <c r="D17885" s="2" t="s">
        <v>10</v>
      </c>
      <c r="E17885" s="2" t="s">
        <v>74</v>
      </c>
      <c r="F17885" s="2" t="s">
        <v>976</v>
      </c>
      <c r="G17885" s="14" t="n">
        <v>9.5</v>
      </c>
      <c r="H17885" s="14" t="n">
        <v>10.76</v>
      </c>
      <c r="I17885" s="14" t="n">
        <v>14.5</v>
      </c>
      <c r="J17885" s="23" t="n">
        <f aca="false">IF(AND(E17885="Priority",ISNUMBER('Cost model'!N332)),'Cost model'!N332,'Cost model'!M332)</f>
        <v>16.5</v>
      </c>
      <c r="K17885" s="14" t="n">
        <f aca="false">J17885-H17885</f>
        <v>5.74</v>
      </c>
      <c r="L17885" s="14" t="n">
        <f aca="false">G17885-H17885</f>
        <v>-1.26</v>
      </c>
    </row>
    <row r="17886" customFormat="false" ht="15" hidden="false" customHeight="false" outlineLevel="0" collapsed="false">
      <c r="A17886" s="2" t="s">
        <v>174</v>
      </c>
      <c r="B17886" s="2" t="s">
        <v>174</v>
      </c>
      <c r="C17886" s="2" t="s">
        <v>47</v>
      </c>
      <c r="D17886" s="2" t="s">
        <v>10</v>
      </c>
      <c r="E17886" s="2" t="s">
        <v>74</v>
      </c>
      <c r="F17886" s="2" t="s">
        <v>977</v>
      </c>
      <c r="G17886" s="14" t="n">
        <v>9.5</v>
      </c>
      <c r="H17886" s="14" t="n">
        <v>7.72</v>
      </c>
      <c r="I17886" s="14" t="n">
        <v>9.5</v>
      </c>
      <c r="J17886" s="23" t="n">
        <f aca="false">IF(AND(E17886="Priority",ISNUMBER('Cost model'!N167)),'Cost model'!N167,'Cost model'!M167)</f>
        <v>8.5</v>
      </c>
      <c r="K17886" s="14" t="n">
        <f aca="false">J17886-H17886</f>
        <v>0.78</v>
      </c>
      <c r="L17886" s="14" t="n">
        <f aca="false">G17886-H17886</f>
        <v>1.78</v>
      </c>
    </row>
    <row r="17887" customFormat="false" ht="15" hidden="false" customHeight="false" outlineLevel="0" collapsed="false">
      <c r="A17887" s="2" t="s">
        <v>142</v>
      </c>
      <c r="B17887" s="2" t="s">
        <v>142</v>
      </c>
      <c r="C17887" s="2" t="s">
        <v>49</v>
      </c>
      <c r="D17887" s="2" t="s">
        <v>12</v>
      </c>
      <c r="E17887" s="2" t="s">
        <v>74</v>
      </c>
      <c r="F17887" s="2" t="s">
        <v>977</v>
      </c>
      <c r="G17887" s="14" t="n">
        <v>19.5</v>
      </c>
      <c r="H17887" s="14" t="n">
        <v>27.66</v>
      </c>
      <c r="I17887" s="14" t="n">
        <v>19.5</v>
      </c>
      <c r="J17887" s="23" t="n">
        <f aca="false">IF(AND(E17887="Priority",ISNUMBER('Cost model'!N637)),'Cost model'!N637,'Cost model'!M637)</f>
        <v>45</v>
      </c>
      <c r="K17887" s="14" t="n">
        <f aca="false">J17887-H17887</f>
        <v>17.34</v>
      </c>
      <c r="L17887" s="14" t="n">
        <f aca="false">G17887-H17887</f>
        <v>-8.16</v>
      </c>
    </row>
    <row r="17888" customFormat="false" ht="15" hidden="false" customHeight="false" outlineLevel="0" collapsed="false">
      <c r="A17888" s="2" t="s">
        <v>174</v>
      </c>
      <c r="B17888" s="2" t="s">
        <v>174</v>
      </c>
      <c r="C17888" s="2" t="s">
        <v>47</v>
      </c>
      <c r="D17888" s="2" t="s">
        <v>13</v>
      </c>
      <c r="E17888" s="2" t="s">
        <v>74</v>
      </c>
      <c r="F17888" s="2" t="s">
        <v>977</v>
      </c>
      <c r="G17888" s="14" t="n">
        <v>19</v>
      </c>
      <c r="H17888" s="14" t="n">
        <v>33.83</v>
      </c>
      <c r="I17888" s="14" t="n">
        <v>19</v>
      </c>
      <c r="J17888" s="23" t="n">
        <f aca="false">IF(AND(E17888="Priority",ISNUMBER('Cost model'!N173)),'Cost model'!N173,'Cost model'!M173)</f>
        <v>60</v>
      </c>
      <c r="K17888" s="14" t="n">
        <f aca="false">J17888-H17888</f>
        <v>26.17</v>
      </c>
      <c r="L17888" s="14" t="n">
        <f aca="false">G17888-H17888</f>
        <v>-14.83</v>
      </c>
    </row>
    <row r="17889" customFormat="false" ht="15" hidden="false" customHeight="false" outlineLevel="0" collapsed="false">
      <c r="A17889" s="2" t="s">
        <v>124</v>
      </c>
      <c r="B17889" s="2" t="s">
        <v>124</v>
      </c>
      <c r="C17889" s="2" t="s">
        <v>48</v>
      </c>
      <c r="D17889" s="2" t="s">
        <v>10</v>
      </c>
      <c r="E17889" s="2" t="s">
        <v>74</v>
      </c>
      <c r="F17889" s="2" t="s">
        <v>977</v>
      </c>
      <c r="G17889" s="14" t="n">
        <v>12.5</v>
      </c>
      <c r="H17889" s="14" t="n">
        <v>11.51</v>
      </c>
      <c r="I17889" s="14" t="n">
        <v>12.5</v>
      </c>
      <c r="J17889" s="23" t="n">
        <f aca="false">IF(AND(E17889="Priority",ISNUMBER('Cost model'!N318)),'Cost model'!N318,'Cost model'!M318)</f>
        <v>14.5</v>
      </c>
      <c r="K17889" s="14" t="n">
        <f aca="false">J17889-H17889</f>
        <v>2.99</v>
      </c>
      <c r="L17889" s="14" t="n">
        <f aca="false">G17889-H17889</f>
        <v>0.99</v>
      </c>
    </row>
    <row r="17890" customFormat="false" ht="15" hidden="false" customHeight="false" outlineLevel="0" collapsed="false">
      <c r="A17890" s="2" t="s">
        <v>221</v>
      </c>
      <c r="B17890" s="2" t="s">
        <v>124</v>
      </c>
      <c r="C17890" s="2" t="s">
        <v>47</v>
      </c>
      <c r="D17890" s="2" t="s">
        <v>10</v>
      </c>
      <c r="E17890" s="2" t="s">
        <v>74</v>
      </c>
      <c r="F17890" s="2" t="s">
        <v>976</v>
      </c>
      <c r="G17890" s="14" t="n">
        <v>9.5</v>
      </c>
      <c r="H17890" s="14" t="n">
        <v>8.58</v>
      </c>
      <c r="I17890" s="14" t="n">
        <v>19.5</v>
      </c>
      <c r="J17890" s="23" t="n">
        <f aca="false">IF(AND(E17890="Priority",ISNUMBER('Cost model'!N797)),'Cost model'!N797,'Cost model'!M797)</f>
        <v>14.5</v>
      </c>
      <c r="K17890" s="14" t="n">
        <f aca="false">J17890-H17890</f>
        <v>5.92</v>
      </c>
      <c r="L17890" s="14" t="n">
        <f aca="false">G17890-H17890</f>
        <v>0.92</v>
      </c>
    </row>
    <row r="17891" customFormat="false" ht="15" hidden="false" customHeight="false" outlineLevel="0" collapsed="false">
      <c r="A17891" s="2" t="s">
        <v>124</v>
      </c>
      <c r="B17891" s="2" t="s">
        <v>124</v>
      </c>
      <c r="C17891" s="2" t="s">
        <v>48</v>
      </c>
      <c r="D17891" s="2" t="s">
        <v>10</v>
      </c>
      <c r="E17891" s="2" t="s">
        <v>83</v>
      </c>
      <c r="F17891" s="2" t="s">
        <v>977</v>
      </c>
      <c r="G17891" s="14" t="n">
        <v>17.5</v>
      </c>
      <c r="H17891" s="14" t="n">
        <v>16.59</v>
      </c>
      <c r="I17891" s="14" t="n">
        <v>17.5</v>
      </c>
      <c r="J17891" s="23" t="n">
        <f aca="false">IF(AND(E17891="Priority",ISNUMBER('Cost model'!N318)),'Cost model'!N318,'Cost model'!M318)</f>
        <v>19.5</v>
      </c>
      <c r="K17891" s="14" t="n">
        <f aca="false">J17891-H17891</f>
        <v>2.91</v>
      </c>
      <c r="L17891" s="14" t="n">
        <f aca="false">G17891-H17891</f>
        <v>0.91</v>
      </c>
    </row>
    <row r="17892" customFormat="false" ht="15" hidden="false" customHeight="false" outlineLevel="0" collapsed="false">
      <c r="A17892" s="2" t="s">
        <v>124</v>
      </c>
      <c r="B17892" s="2" t="s">
        <v>124</v>
      </c>
      <c r="C17892" s="2" t="s">
        <v>48</v>
      </c>
      <c r="D17892" s="2" t="s">
        <v>10</v>
      </c>
      <c r="E17892" s="2" t="s">
        <v>74</v>
      </c>
      <c r="F17892" s="2" t="s">
        <v>977</v>
      </c>
      <c r="G17892" s="14" t="n">
        <v>12.5</v>
      </c>
      <c r="H17892" s="14" t="n">
        <v>17.69</v>
      </c>
      <c r="I17892" s="14" t="n">
        <v>12.5</v>
      </c>
      <c r="J17892" s="23" t="n">
        <f aca="false">IF(AND(E17892="Priority",ISNUMBER('Cost model'!N318)),'Cost model'!N318,'Cost model'!M318)</f>
        <v>14.5</v>
      </c>
      <c r="K17892" s="14" t="n">
        <f aca="false">J17892-H17892</f>
        <v>-3.19</v>
      </c>
      <c r="L17892" s="14" t="n">
        <f aca="false">G17892-H17892</f>
        <v>-5.19</v>
      </c>
    </row>
    <row r="17893" customFormat="false" ht="15" hidden="false" customHeight="false" outlineLevel="0" collapsed="false">
      <c r="A17893" s="2" t="s">
        <v>174</v>
      </c>
      <c r="B17893" s="2" t="s">
        <v>174</v>
      </c>
      <c r="C17893" s="2" t="s">
        <v>47</v>
      </c>
      <c r="D17893" s="2" t="s">
        <v>12</v>
      </c>
      <c r="E17893" s="2" t="s">
        <v>74</v>
      </c>
      <c r="F17893" s="2" t="s">
        <v>977</v>
      </c>
      <c r="G17893" s="14" t="n">
        <v>9.5</v>
      </c>
      <c r="H17893" s="14" t="n">
        <v>27.97</v>
      </c>
      <c r="I17893" s="14" t="n">
        <v>9.5</v>
      </c>
      <c r="J17893" s="23" t="n">
        <f aca="false">IF(AND(E17893="Priority",ISNUMBER('Cost model'!N170)),'Cost model'!N170,'Cost model'!M170)</f>
        <v>25.5</v>
      </c>
      <c r="K17893" s="14" t="n">
        <f aca="false">J17893-H17893</f>
        <v>-2.47</v>
      </c>
      <c r="L17893" s="14" t="n">
        <f aca="false">G17893-H17893</f>
        <v>-18.47</v>
      </c>
    </row>
    <row r="17894" customFormat="false" ht="15" hidden="false" customHeight="false" outlineLevel="0" collapsed="false">
      <c r="A17894" s="2" t="s">
        <v>124</v>
      </c>
      <c r="B17894" s="2" t="s">
        <v>124</v>
      </c>
      <c r="C17894" s="2" t="s">
        <v>47</v>
      </c>
      <c r="D17894" s="2" t="s">
        <v>12</v>
      </c>
      <c r="E17894" s="2" t="s">
        <v>74</v>
      </c>
      <c r="F17894" s="2" t="s">
        <v>977</v>
      </c>
      <c r="G17894" s="14" t="n">
        <v>9.5</v>
      </c>
      <c r="H17894" s="14" t="n">
        <v>45.3</v>
      </c>
      <c r="I17894" s="14" t="n">
        <v>9.5</v>
      </c>
      <c r="J17894" s="23" t="n">
        <f aca="false">IF(AND(E17894="Priority",ISNUMBER('Cost model'!N320)),'Cost model'!N320,'Cost model'!M320)</f>
        <v>24.5</v>
      </c>
      <c r="K17894" s="14" t="n">
        <f aca="false">J17894-H17894</f>
        <v>-20.8</v>
      </c>
      <c r="L17894" s="14" t="n">
        <f aca="false">G17894-H17894</f>
        <v>-35.8</v>
      </c>
    </row>
    <row r="17895" customFormat="false" ht="15" hidden="false" customHeight="false" outlineLevel="0" collapsed="false">
      <c r="A17895" s="2" t="s">
        <v>174</v>
      </c>
      <c r="B17895" s="2" t="s">
        <v>174</v>
      </c>
      <c r="C17895" s="2" t="s">
        <v>47</v>
      </c>
      <c r="D17895" s="2" t="s">
        <v>10</v>
      </c>
      <c r="E17895" s="2" t="s">
        <v>74</v>
      </c>
      <c r="F17895" s="2" t="s">
        <v>977</v>
      </c>
      <c r="G17895" s="14" t="n">
        <v>9.5</v>
      </c>
      <c r="H17895" s="14" t="n">
        <v>7.72</v>
      </c>
      <c r="I17895" s="14" t="n">
        <v>9.5</v>
      </c>
      <c r="J17895" s="23" t="n">
        <f aca="false">IF(AND(E17895="Priority",ISNUMBER('Cost model'!N167)),'Cost model'!N167,'Cost model'!M167)</f>
        <v>8.5</v>
      </c>
      <c r="K17895" s="14" t="n">
        <f aca="false">J17895-H17895</f>
        <v>0.78</v>
      </c>
      <c r="L17895" s="14" t="n">
        <f aca="false">G17895-H17895</f>
        <v>1.78</v>
      </c>
    </row>
    <row r="17896" customFormat="false" ht="15" hidden="false" customHeight="false" outlineLevel="0" collapsed="false">
      <c r="A17896" s="2" t="s">
        <v>124</v>
      </c>
      <c r="B17896" s="2" t="s">
        <v>124</v>
      </c>
      <c r="C17896" s="2" t="s">
        <v>47</v>
      </c>
      <c r="D17896" s="2" t="s">
        <v>12</v>
      </c>
      <c r="E17896" s="2" t="s">
        <v>74</v>
      </c>
      <c r="F17896" s="2" t="s">
        <v>977</v>
      </c>
      <c r="G17896" s="14" t="n">
        <v>9.5</v>
      </c>
      <c r="H17896" s="14" t="n">
        <v>59.17</v>
      </c>
      <c r="I17896" s="14" t="n">
        <v>9.5</v>
      </c>
      <c r="J17896" s="23" t="n">
        <f aca="false">IF(AND(E17896="Priority",ISNUMBER('Cost model'!N320)),'Cost model'!N320,'Cost model'!M320)</f>
        <v>24.5</v>
      </c>
      <c r="K17896" s="14" t="n">
        <f aca="false">J17896-H17896</f>
        <v>-34.67</v>
      </c>
      <c r="L17896" s="14" t="n">
        <f aca="false">G17896-H17896</f>
        <v>-49.67</v>
      </c>
    </row>
    <row r="17897" customFormat="false" ht="15" hidden="false" customHeight="false" outlineLevel="0" collapsed="false">
      <c r="A17897" s="2" t="s">
        <v>124</v>
      </c>
      <c r="B17897" s="2" t="s">
        <v>124</v>
      </c>
      <c r="C17897" s="2" t="s">
        <v>48</v>
      </c>
      <c r="D17897" s="2" t="s">
        <v>12</v>
      </c>
      <c r="E17897" s="2" t="s">
        <v>74</v>
      </c>
      <c r="F17897" s="2" t="s">
        <v>977</v>
      </c>
      <c r="G17897" s="14" t="n">
        <v>12.5</v>
      </c>
      <c r="H17897" s="14" t="n">
        <v>30.54</v>
      </c>
      <c r="I17897" s="14" t="n">
        <v>12.5</v>
      </c>
      <c r="J17897" s="23" t="n">
        <f aca="false">IF(AND(E17897="Priority",ISNUMBER('Cost model'!N321)),'Cost model'!N321,'Cost model'!M321)</f>
        <v>40</v>
      </c>
      <c r="K17897" s="14" t="n">
        <f aca="false">J17897-H17897</f>
        <v>9.46</v>
      </c>
      <c r="L17897" s="14" t="n">
        <f aca="false">G17897-H17897</f>
        <v>-18.04</v>
      </c>
    </row>
    <row r="17898" customFormat="false" ht="15" hidden="false" customHeight="false" outlineLevel="0" collapsed="false">
      <c r="A17898" s="2" t="s">
        <v>124</v>
      </c>
      <c r="B17898" s="2" t="s">
        <v>124</v>
      </c>
      <c r="C17898" s="2" t="s">
        <v>48</v>
      </c>
      <c r="D17898" s="2" t="s">
        <v>10</v>
      </c>
      <c r="E17898" s="2" t="s">
        <v>74</v>
      </c>
      <c r="F17898" s="2" t="s">
        <v>977</v>
      </c>
      <c r="G17898" s="14" t="n">
        <v>12.5</v>
      </c>
      <c r="H17898" s="14" t="n">
        <v>17.69</v>
      </c>
      <c r="I17898" s="14" t="n">
        <v>12.5</v>
      </c>
      <c r="J17898" s="23" t="n">
        <f aca="false">IF(AND(E17898="Priority",ISNUMBER('Cost model'!N318)),'Cost model'!N318,'Cost model'!M318)</f>
        <v>14.5</v>
      </c>
      <c r="K17898" s="14" t="n">
        <f aca="false">J17898-H17898</f>
        <v>-3.19</v>
      </c>
      <c r="L17898" s="14" t="n">
        <f aca="false">G17898-H17898</f>
        <v>-5.19</v>
      </c>
    </row>
    <row r="17899" customFormat="false" ht="15" hidden="false" customHeight="false" outlineLevel="0" collapsed="false">
      <c r="A17899" s="2" t="s">
        <v>142</v>
      </c>
      <c r="B17899" s="2" t="s">
        <v>174</v>
      </c>
      <c r="C17899" s="2" t="s">
        <v>48</v>
      </c>
      <c r="D17899" s="2" t="s">
        <v>14</v>
      </c>
      <c r="E17899" s="2" t="s">
        <v>74</v>
      </c>
      <c r="F17899" s="2" t="s">
        <v>976</v>
      </c>
      <c r="G17899" s="14" t="n">
        <v>45</v>
      </c>
      <c r="H17899" s="14" t="n">
        <v>69.72</v>
      </c>
      <c r="I17899" s="14" t="n">
        <v>125</v>
      </c>
      <c r="J17899" s="23" t="n">
        <f aca="false">IF(AND(E17899="Priority",ISNUMBER('Cost model'!N702)),'Cost model'!N702,'Cost model'!M702)</f>
        <v>130</v>
      </c>
      <c r="K17899" s="14" t="n">
        <f aca="false">J17899-H17899</f>
        <v>60.28</v>
      </c>
      <c r="L17899" s="14" t="n">
        <f aca="false">G17899-H17899</f>
        <v>-24.72</v>
      </c>
    </row>
    <row r="17900" customFormat="false" ht="15" hidden="false" customHeight="false" outlineLevel="0" collapsed="false">
      <c r="A17900" s="2" t="s">
        <v>221</v>
      </c>
      <c r="B17900" s="2" t="s">
        <v>221</v>
      </c>
      <c r="C17900" s="2" t="s">
        <v>49</v>
      </c>
      <c r="D17900" s="2" t="s">
        <v>12</v>
      </c>
      <c r="E17900" s="2" t="s">
        <v>74</v>
      </c>
      <c r="F17900" s="2" t="s">
        <v>977</v>
      </c>
      <c r="G17900" s="14" t="n">
        <v>19.5</v>
      </c>
      <c r="H17900" s="14" t="n">
        <v>66.74</v>
      </c>
      <c r="I17900" s="14" t="n">
        <v>19.5</v>
      </c>
      <c r="J17900" s="23" t="n">
        <f aca="false">IF(AND(E17900="Priority",ISNUMBER('Cost model'!N742)),'Cost model'!N742,'Cost model'!M742)</f>
        <v>60</v>
      </c>
      <c r="K17900" s="14" t="n">
        <f aca="false">J17900-H17900</f>
        <v>-6.74</v>
      </c>
      <c r="L17900" s="14" t="n">
        <f aca="false">G17900-H17900</f>
        <v>-47.24</v>
      </c>
    </row>
    <row r="17901" customFormat="false" ht="15" hidden="false" customHeight="false" outlineLevel="0" collapsed="false">
      <c r="A17901" s="2" t="s">
        <v>221</v>
      </c>
      <c r="B17901" s="2" t="s">
        <v>221</v>
      </c>
      <c r="C17901" s="2" t="s">
        <v>49</v>
      </c>
      <c r="D17901" s="2" t="s">
        <v>10</v>
      </c>
      <c r="E17901" s="2" t="s">
        <v>74</v>
      </c>
      <c r="F17901" s="2" t="s">
        <v>977</v>
      </c>
      <c r="G17901" s="14" t="n">
        <v>17.5</v>
      </c>
      <c r="H17901" s="14" t="n">
        <v>21.6</v>
      </c>
      <c r="I17901" s="14" t="n">
        <v>17.5</v>
      </c>
      <c r="J17901" s="23" t="n">
        <f aca="false">IF(AND(E17901="Priority",ISNUMBER('Cost model'!N739)),'Cost model'!N739,'Cost model'!M739)</f>
        <v>17.5</v>
      </c>
      <c r="K17901" s="14" t="n">
        <f aca="false">J17901-H17901</f>
        <v>-4.1</v>
      </c>
      <c r="L17901" s="14" t="n">
        <f aca="false">G17901-H17901</f>
        <v>-4.1</v>
      </c>
    </row>
    <row r="17902" customFormat="false" ht="15" hidden="false" customHeight="false" outlineLevel="0" collapsed="false">
      <c r="A17902" s="2" t="s">
        <v>174</v>
      </c>
      <c r="B17902" s="2" t="s">
        <v>174</v>
      </c>
      <c r="C17902" s="2" t="s">
        <v>48</v>
      </c>
      <c r="D17902" s="2" t="s">
        <v>13</v>
      </c>
      <c r="E17902" s="2" t="s">
        <v>74</v>
      </c>
      <c r="F17902" s="2" t="s">
        <v>977</v>
      </c>
      <c r="G17902" s="14" t="n">
        <v>24.5</v>
      </c>
      <c r="H17902" s="14" t="n">
        <v>83.93</v>
      </c>
      <c r="I17902" s="14" t="n">
        <v>24.5</v>
      </c>
      <c r="J17902" s="23" t="n">
        <f aca="false">IF(AND(E17902="Priority",ISNUMBER('Cost model'!N174)),'Cost model'!N174,'Cost model'!M174)</f>
        <v>70</v>
      </c>
      <c r="K17902" s="14" t="n">
        <f aca="false">J17902-H17902</f>
        <v>-13.93</v>
      </c>
      <c r="L17902" s="14" t="n">
        <f aca="false">G17902-H17902</f>
        <v>-59.43</v>
      </c>
    </row>
    <row r="17903" customFormat="false" ht="15" hidden="false" customHeight="false" outlineLevel="0" collapsed="false">
      <c r="A17903" s="2" t="s">
        <v>142</v>
      </c>
      <c r="B17903" s="2" t="s">
        <v>142</v>
      </c>
      <c r="C17903" s="2" t="s">
        <v>48</v>
      </c>
      <c r="D17903" s="2" t="s">
        <v>12</v>
      </c>
      <c r="E17903" s="2" t="s">
        <v>74</v>
      </c>
      <c r="F17903" s="2" t="s">
        <v>977</v>
      </c>
      <c r="G17903" s="14" t="n">
        <v>12.5</v>
      </c>
      <c r="H17903" s="14" t="n">
        <v>38.93</v>
      </c>
      <c r="I17903" s="14" t="n">
        <v>12.5</v>
      </c>
      <c r="J17903" s="23" t="n">
        <f aca="false">IF(AND(E17903="Priority",ISNUMBER('Cost model'!N636)),'Cost model'!N636,'Cost model'!M636)</f>
        <v>40</v>
      </c>
      <c r="K17903" s="14" t="n">
        <f aca="false">J17903-H17903</f>
        <v>1.07</v>
      </c>
      <c r="L17903" s="14" t="n">
        <f aca="false">G17903-H17903</f>
        <v>-26.43</v>
      </c>
    </row>
    <row r="17904" customFormat="false" ht="15" hidden="false" customHeight="false" outlineLevel="0" collapsed="false">
      <c r="A17904" s="2" t="s">
        <v>124</v>
      </c>
      <c r="B17904" s="2" t="s">
        <v>142</v>
      </c>
      <c r="C17904" s="2" t="s">
        <v>48</v>
      </c>
      <c r="D17904" s="2" t="s">
        <v>12</v>
      </c>
      <c r="E17904" s="2" t="s">
        <v>74</v>
      </c>
      <c r="F17904" s="2" t="s">
        <v>976</v>
      </c>
      <c r="G17904" s="14" t="n">
        <v>12.5</v>
      </c>
      <c r="H17904" s="14" t="n">
        <v>38.93</v>
      </c>
      <c r="I17904" s="14" t="n">
        <v>19.5</v>
      </c>
      <c r="J17904" s="23" t="n">
        <f aca="false">IF(AND(E17904="Priority",ISNUMBER('Cost model'!N336)),'Cost model'!N336,'Cost model'!M336)</f>
        <v>50</v>
      </c>
      <c r="K17904" s="14" t="n">
        <f aca="false">J17904-H17904</f>
        <v>11.07</v>
      </c>
      <c r="L17904" s="14" t="n">
        <f aca="false">G17904-H17904</f>
        <v>-26.43</v>
      </c>
    </row>
    <row r="17905" customFormat="false" ht="15" hidden="false" customHeight="false" outlineLevel="0" collapsed="false">
      <c r="A17905" s="2" t="s">
        <v>142</v>
      </c>
      <c r="B17905" s="2" t="s">
        <v>142</v>
      </c>
      <c r="C17905" s="2" t="s">
        <v>48</v>
      </c>
      <c r="D17905" s="2" t="s">
        <v>10</v>
      </c>
      <c r="E17905" s="2" t="s">
        <v>74</v>
      </c>
      <c r="F17905" s="2" t="s">
        <v>977</v>
      </c>
      <c r="G17905" s="14" t="n">
        <v>12.5</v>
      </c>
      <c r="H17905" s="14" t="n">
        <v>11.03</v>
      </c>
      <c r="I17905" s="14" t="n">
        <v>12.5</v>
      </c>
      <c r="J17905" s="23" t="n">
        <f aca="false">IF(AND(E17905="Priority",ISNUMBER('Cost model'!N633)),'Cost model'!N633,'Cost model'!M633)</f>
        <v>11.5</v>
      </c>
      <c r="K17905" s="14" t="n">
        <f aca="false">J17905-H17905</f>
        <v>0.470000000000001</v>
      </c>
      <c r="L17905" s="14" t="n">
        <f aca="false">G17905-H17905</f>
        <v>1.47</v>
      </c>
    </row>
    <row r="17906" customFormat="false" ht="15" hidden="false" customHeight="false" outlineLevel="0" collapsed="false">
      <c r="A17906" s="2" t="s">
        <v>124</v>
      </c>
      <c r="B17906" s="2" t="s">
        <v>124</v>
      </c>
      <c r="C17906" s="2" t="s">
        <v>47</v>
      </c>
      <c r="D17906" s="2" t="s">
        <v>10</v>
      </c>
      <c r="E17906" s="2" t="s">
        <v>74</v>
      </c>
      <c r="F17906" s="2" t="s">
        <v>977</v>
      </c>
      <c r="G17906" s="14" t="n">
        <v>9.5</v>
      </c>
      <c r="H17906" s="14" t="n">
        <v>6.91</v>
      </c>
      <c r="I17906" s="14" t="n">
        <v>9.5</v>
      </c>
      <c r="J17906" s="23" t="n">
        <f aca="false">IF(AND(E17906="Priority",ISNUMBER('Cost model'!N317)),'Cost model'!N317,'Cost model'!M317)</f>
        <v>10.5</v>
      </c>
      <c r="K17906" s="14" t="n">
        <f aca="false">J17906-H17906</f>
        <v>3.59</v>
      </c>
      <c r="L17906" s="14" t="n">
        <f aca="false">G17906-H17906</f>
        <v>2.59</v>
      </c>
    </row>
    <row r="17907" customFormat="false" ht="15" hidden="false" customHeight="false" outlineLevel="0" collapsed="false">
      <c r="A17907" s="2" t="s">
        <v>124</v>
      </c>
      <c r="B17907" s="2" t="s">
        <v>124</v>
      </c>
      <c r="C17907" s="2" t="s">
        <v>49</v>
      </c>
      <c r="D17907" s="2" t="s">
        <v>12</v>
      </c>
      <c r="E17907" s="2" t="s">
        <v>74</v>
      </c>
      <c r="F17907" s="2" t="s">
        <v>977</v>
      </c>
      <c r="G17907" s="14" t="n">
        <v>19.5</v>
      </c>
      <c r="H17907" s="14" t="n">
        <v>43.77</v>
      </c>
      <c r="I17907" s="14" t="n">
        <v>19.5</v>
      </c>
      <c r="J17907" s="23" t="n">
        <f aca="false">IF(AND(E17907="Priority",ISNUMBER('Cost model'!N322)),'Cost model'!N322,'Cost model'!M322)</f>
        <v>50</v>
      </c>
      <c r="K17907" s="14" t="n">
        <f aca="false">J17907-H17907</f>
        <v>6.23</v>
      </c>
      <c r="L17907" s="14" t="n">
        <f aca="false">G17907-H17907</f>
        <v>-24.27</v>
      </c>
    </row>
    <row r="17908" customFormat="false" ht="15" hidden="false" customHeight="false" outlineLevel="0" collapsed="false">
      <c r="A17908" s="2" t="s">
        <v>124</v>
      </c>
      <c r="B17908" s="2" t="s">
        <v>124</v>
      </c>
      <c r="C17908" s="2" t="s">
        <v>49</v>
      </c>
      <c r="D17908" s="2" t="s">
        <v>13</v>
      </c>
      <c r="E17908" s="2" t="s">
        <v>74</v>
      </c>
      <c r="F17908" s="2" t="s">
        <v>977</v>
      </c>
      <c r="G17908" s="14" t="n">
        <v>50</v>
      </c>
      <c r="H17908" s="14" t="n">
        <v>84.49</v>
      </c>
      <c r="I17908" s="14" t="n">
        <v>50</v>
      </c>
      <c r="J17908" s="23" t="n">
        <f aca="false">IF(AND(E17908="Priority",ISNUMBER('Cost model'!N325)),'Cost model'!N325,'Cost model'!M325)</f>
        <v>110</v>
      </c>
      <c r="K17908" s="14" t="n">
        <f aca="false">J17908-H17908</f>
        <v>25.51</v>
      </c>
      <c r="L17908" s="14" t="n">
        <f aca="false">G17908-H17908</f>
        <v>-34.49</v>
      </c>
    </row>
    <row r="17909" customFormat="false" ht="15" hidden="false" customHeight="false" outlineLevel="0" collapsed="false">
      <c r="A17909" s="2" t="s">
        <v>124</v>
      </c>
      <c r="B17909" s="2" t="s">
        <v>124</v>
      </c>
      <c r="C17909" s="2" t="s">
        <v>47</v>
      </c>
      <c r="D17909" s="2" t="s">
        <v>10</v>
      </c>
      <c r="E17909" s="2" t="s">
        <v>74</v>
      </c>
      <c r="F17909" s="2" t="s">
        <v>977</v>
      </c>
      <c r="G17909" s="14" t="n">
        <v>9.5</v>
      </c>
      <c r="H17909" s="14" t="n">
        <v>7.72</v>
      </c>
      <c r="I17909" s="14" t="n">
        <v>9.5</v>
      </c>
      <c r="J17909" s="23" t="n">
        <f aca="false">IF(AND(E17909="Priority",ISNUMBER('Cost model'!N317)),'Cost model'!N317,'Cost model'!M317)</f>
        <v>10.5</v>
      </c>
      <c r="K17909" s="14" t="n">
        <f aca="false">J17909-H17909</f>
        <v>2.78</v>
      </c>
      <c r="L17909" s="14" t="n">
        <f aca="false">G17909-H17909</f>
        <v>1.78</v>
      </c>
    </row>
    <row r="17910" customFormat="false" ht="15" hidden="false" customHeight="false" outlineLevel="0" collapsed="false">
      <c r="A17910" s="2" t="s">
        <v>142</v>
      </c>
      <c r="B17910" s="2" t="s">
        <v>124</v>
      </c>
      <c r="C17910" s="2" t="s">
        <v>49</v>
      </c>
      <c r="D17910" s="2" t="s">
        <v>13</v>
      </c>
      <c r="E17910" s="2" t="s">
        <v>74</v>
      </c>
      <c r="F17910" s="2" t="s">
        <v>976</v>
      </c>
      <c r="G17910" s="14" t="n">
        <v>95</v>
      </c>
      <c r="H17910" s="14" t="n">
        <v>129.97</v>
      </c>
      <c r="I17910" s="14" t="n">
        <v>85</v>
      </c>
      <c r="J17910" s="23" t="n">
        <f aca="false">IF(AND(E17910="Priority",ISNUMBER('Cost model'!N670)),'Cost model'!N670,'Cost model'!M670)</f>
        <v>120</v>
      </c>
      <c r="K17910" s="14" t="n">
        <f aca="false">J17910-H17910</f>
        <v>-9.97</v>
      </c>
      <c r="L17910" s="14" t="n">
        <f aca="false">G17910-H17910</f>
        <v>-34.97</v>
      </c>
    </row>
    <row r="17911" customFormat="false" ht="15" hidden="false" customHeight="false" outlineLevel="0" collapsed="false">
      <c r="A17911" s="2" t="s">
        <v>142</v>
      </c>
      <c r="B17911" s="2" t="s">
        <v>174</v>
      </c>
      <c r="C17911" s="2" t="s">
        <v>47</v>
      </c>
      <c r="D17911" s="2" t="s">
        <v>10</v>
      </c>
      <c r="E17911" s="2" t="s">
        <v>74</v>
      </c>
      <c r="F17911" s="2" t="s">
        <v>976</v>
      </c>
      <c r="G17911" s="14" t="n">
        <v>9.5</v>
      </c>
      <c r="H17911" s="14" t="n">
        <v>6.25</v>
      </c>
      <c r="I17911" s="14" t="n">
        <v>14.5</v>
      </c>
      <c r="J17911" s="23" t="n">
        <f aca="false">IF(AND(E17911="Priority",ISNUMBER('Cost model'!N692)),'Cost model'!N692,'Cost model'!M692)</f>
        <v>9.5</v>
      </c>
      <c r="K17911" s="14" t="n">
        <f aca="false">J17911-H17911</f>
        <v>3.25</v>
      </c>
      <c r="L17911" s="14" t="n">
        <f aca="false">G17911-H17911</f>
        <v>3.25</v>
      </c>
    </row>
    <row r="17912" customFormat="false" ht="15" hidden="false" customHeight="false" outlineLevel="0" collapsed="false">
      <c r="A17912" s="2" t="s">
        <v>205</v>
      </c>
      <c r="B17912" s="2" t="s">
        <v>205</v>
      </c>
      <c r="C17912" s="2" t="s">
        <v>48</v>
      </c>
      <c r="D17912" s="2" t="s">
        <v>10</v>
      </c>
      <c r="E17912" s="2" t="s">
        <v>74</v>
      </c>
      <c r="F17912" s="2" t="s">
        <v>977</v>
      </c>
      <c r="G17912" s="14" t="n">
        <v>14.5</v>
      </c>
      <c r="H17912" s="14" t="n">
        <v>24.61</v>
      </c>
      <c r="I17912" s="14" t="n">
        <v>12.5</v>
      </c>
      <c r="J17912" s="23" t="n">
        <f aca="false">IF(AND(E17912="Priority",ISNUMBER('Cost model'!N528)),'Cost model'!N528,'Cost model'!M528)</f>
        <v>13.5</v>
      </c>
      <c r="K17912" s="14" t="n">
        <f aca="false">J17912-H17912</f>
        <v>-11.11</v>
      </c>
      <c r="L17912" s="14" t="n">
        <f aca="false">G17912-H17912</f>
        <v>-10.11</v>
      </c>
    </row>
    <row r="17913" customFormat="false" ht="15" hidden="false" customHeight="false" outlineLevel="0" collapsed="false">
      <c r="A17913" s="2" t="s">
        <v>174</v>
      </c>
      <c r="B17913" s="2" t="s">
        <v>124</v>
      </c>
      <c r="C17913" s="2" t="s">
        <v>47</v>
      </c>
      <c r="D17913" s="2" t="s">
        <v>10</v>
      </c>
      <c r="E17913" s="2" t="s">
        <v>74</v>
      </c>
      <c r="F17913" s="2" t="s">
        <v>976</v>
      </c>
      <c r="G17913" s="14" t="n">
        <v>9.5</v>
      </c>
      <c r="H17913" s="14" t="n">
        <v>10.76</v>
      </c>
      <c r="I17913" s="14" t="n">
        <v>9.5</v>
      </c>
      <c r="J17913" s="23" t="n">
        <f aca="false">IF(AND(E17913="Priority",ISNUMBER('Cost model'!N107)),'Cost model'!N107,'Cost model'!M107)</f>
        <v>12.5</v>
      </c>
      <c r="K17913" s="14" t="n">
        <f aca="false">J17913-H17913</f>
        <v>1.74</v>
      </c>
      <c r="L17913" s="14" t="n">
        <f aca="false">G17913-H17913</f>
        <v>-1.26</v>
      </c>
    </row>
    <row r="17914" customFormat="false" ht="15" hidden="false" customHeight="false" outlineLevel="0" collapsed="false">
      <c r="A17914" s="2" t="s">
        <v>142</v>
      </c>
      <c r="B17914" s="2" t="s">
        <v>124</v>
      </c>
      <c r="C17914" s="2" t="s">
        <v>47</v>
      </c>
      <c r="D17914" s="2" t="s">
        <v>10</v>
      </c>
      <c r="E17914" s="2" t="s">
        <v>74</v>
      </c>
      <c r="F17914" s="2" t="s">
        <v>976</v>
      </c>
      <c r="G17914" s="14" t="n">
        <v>9.5</v>
      </c>
      <c r="H17914" s="14" t="n">
        <v>9.85</v>
      </c>
      <c r="I17914" s="14" t="n">
        <v>14.5</v>
      </c>
      <c r="J17914" s="23" t="n">
        <f aca="false">IF(AND(E17914="Priority",ISNUMBER('Cost model'!N662)),'Cost model'!N662,'Cost model'!M662)</f>
        <v>13.5</v>
      </c>
      <c r="K17914" s="14" t="n">
        <f aca="false">J17914-H17914</f>
        <v>3.65</v>
      </c>
      <c r="L17914" s="14" t="n">
        <f aca="false">G17914-H17914</f>
        <v>-0.35</v>
      </c>
    </row>
    <row r="17915" customFormat="false" ht="15" hidden="false" customHeight="false" outlineLevel="0" collapsed="false">
      <c r="A17915" s="2" t="s">
        <v>124</v>
      </c>
      <c r="B17915" s="2" t="s">
        <v>124</v>
      </c>
      <c r="C17915" s="2" t="s">
        <v>48</v>
      </c>
      <c r="D17915" s="2" t="s">
        <v>12</v>
      </c>
      <c r="E17915" s="2" t="s">
        <v>74</v>
      </c>
      <c r="F17915" s="2" t="s">
        <v>977</v>
      </c>
      <c r="G17915" s="14" t="n">
        <v>12.5</v>
      </c>
      <c r="H17915" s="14" t="n">
        <v>24.63</v>
      </c>
      <c r="I17915" s="14" t="n">
        <v>12.5</v>
      </c>
      <c r="J17915" s="23" t="n">
        <f aca="false">IF(AND(E17915="Priority",ISNUMBER('Cost model'!N321)),'Cost model'!N321,'Cost model'!M321)</f>
        <v>40</v>
      </c>
      <c r="K17915" s="14" t="n">
        <f aca="false">J17915-H17915</f>
        <v>15.37</v>
      </c>
      <c r="L17915" s="14" t="n">
        <f aca="false">G17915-H17915</f>
        <v>-12.13</v>
      </c>
    </row>
    <row r="17916" customFormat="false" ht="15" hidden="false" customHeight="false" outlineLevel="0" collapsed="false">
      <c r="A17916" s="2" t="s">
        <v>174</v>
      </c>
      <c r="B17916" s="2" t="s">
        <v>124</v>
      </c>
      <c r="C17916" s="2" t="s">
        <v>48</v>
      </c>
      <c r="D17916" s="2" t="s">
        <v>10</v>
      </c>
      <c r="E17916" s="2" t="s">
        <v>74</v>
      </c>
      <c r="F17916" s="2" t="s">
        <v>976</v>
      </c>
      <c r="G17916" s="14" t="n">
        <v>12.5</v>
      </c>
      <c r="H17916" s="14" t="n">
        <v>11.46</v>
      </c>
      <c r="I17916" s="14" t="n">
        <v>12.5</v>
      </c>
      <c r="J17916" s="23" t="n">
        <f aca="false">IF(AND(E17916="Priority",ISNUMBER('Cost model'!N108)),'Cost model'!N108,'Cost model'!M108)</f>
        <v>15.5</v>
      </c>
      <c r="K17916" s="14" t="n">
        <f aca="false">J17916-H17916</f>
        <v>4.04</v>
      </c>
      <c r="L17916" s="14" t="n">
        <f aca="false">G17916-H17916</f>
        <v>1.04</v>
      </c>
    </row>
    <row r="17917" customFormat="false" ht="15" hidden="false" customHeight="false" outlineLevel="0" collapsed="false">
      <c r="A17917" s="2" t="s">
        <v>124</v>
      </c>
      <c r="B17917" s="2" t="s">
        <v>124</v>
      </c>
      <c r="C17917" s="2" t="s">
        <v>48</v>
      </c>
      <c r="D17917" s="2" t="s">
        <v>10</v>
      </c>
      <c r="E17917" s="2" t="s">
        <v>74</v>
      </c>
      <c r="F17917" s="2" t="s">
        <v>977</v>
      </c>
      <c r="G17917" s="14" t="n">
        <v>12.5</v>
      </c>
      <c r="H17917" s="14" t="n">
        <v>17.69</v>
      </c>
      <c r="I17917" s="14" t="n">
        <v>12.5</v>
      </c>
      <c r="J17917" s="23" t="n">
        <f aca="false">IF(AND(E17917="Priority",ISNUMBER('Cost model'!N318)),'Cost model'!N318,'Cost model'!M318)</f>
        <v>14.5</v>
      </c>
      <c r="K17917" s="14" t="n">
        <f aca="false">J17917-H17917</f>
        <v>-3.19</v>
      </c>
      <c r="L17917" s="14" t="n">
        <f aca="false">G17917-H17917</f>
        <v>-5.19</v>
      </c>
    </row>
    <row r="17918" customFormat="false" ht="15" hidden="false" customHeight="false" outlineLevel="0" collapsed="false">
      <c r="A17918" s="2" t="s">
        <v>174</v>
      </c>
      <c r="B17918" s="2" t="s">
        <v>174</v>
      </c>
      <c r="C17918" s="2" t="s">
        <v>49</v>
      </c>
      <c r="D17918" s="2" t="s">
        <v>12</v>
      </c>
      <c r="E17918" s="2" t="s">
        <v>74</v>
      </c>
      <c r="F17918" s="2" t="s">
        <v>977</v>
      </c>
      <c r="G17918" s="14" t="n">
        <v>19.5</v>
      </c>
      <c r="H17918" s="14" t="n">
        <v>53.31</v>
      </c>
      <c r="I17918" s="14" t="n">
        <v>19.5</v>
      </c>
      <c r="J17918" s="23" t="n">
        <f aca="false">IF(AND(E17918="Priority",ISNUMBER('Cost model'!N172)),'Cost model'!N172,'Cost model'!M172)</f>
        <v>45</v>
      </c>
      <c r="K17918" s="14" t="n">
        <f aca="false">J17918-H17918</f>
        <v>-8.31</v>
      </c>
      <c r="L17918" s="14" t="n">
        <f aca="false">G17918-H17918</f>
        <v>-33.81</v>
      </c>
    </row>
    <row r="17919" customFormat="false" ht="15" hidden="false" customHeight="false" outlineLevel="0" collapsed="false">
      <c r="A17919" s="2" t="s">
        <v>221</v>
      </c>
      <c r="B17919" s="2" t="s">
        <v>221</v>
      </c>
      <c r="C17919" s="2" t="s">
        <v>47</v>
      </c>
      <c r="D17919" s="2" t="s">
        <v>14</v>
      </c>
      <c r="E17919" s="2" t="s">
        <v>74</v>
      </c>
      <c r="F17919" s="2" t="s">
        <v>977</v>
      </c>
      <c r="G17919" s="14" t="n">
        <v>25</v>
      </c>
      <c r="H17919" s="14" t="n">
        <v>52.44</v>
      </c>
      <c r="I17919" s="14" t="n">
        <v>25</v>
      </c>
      <c r="J17919" s="23" t="n">
        <f aca="false">IF(AND(E17919="Priority",ISNUMBER('Cost model'!N746)),'Cost model'!N746,'Cost model'!M746)</f>
        <v>100</v>
      </c>
      <c r="K17919" s="14" t="n">
        <f aca="false">J17919-H17919</f>
        <v>47.56</v>
      </c>
      <c r="L17919" s="14" t="n">
        <f aca="false">G17919-H17919</f>
        <v>-27.44</v>
      </c>
    </row>
    <row r="17920" customFormat="false" ht="15" hidden="false" customHeight="false" outlineLevel="0" collapsed="false">
      <c r="A17920" s="2" t="s">
        <v>221</v>
      </c>
      <c r="B17920" s="2" t="s">
        <v>221</v>
      </c>
      <c r="C17920" s="2" t="s">
        <v>49</v>
      </c>
      <c r="D17920" s="2" t="s">
        <v>12</v>
      </c>
      <c r="E17920" s="2" t="s">
        <v>74</v>
      </c>
      <c r="F17920" s="2" t="s">
        <v>977</v>
      </c>
      <c r="G17920" s="14" t="n">
        <v>19.5</v>
      </c>
      <c r="H17920" s="14" t="n">
        <v>83.73</v>
      </c>
      <c r="I17920" s="14" t="n">
        <v>19.5</v>
      </c>
      <c r="J17920" s="23" t="n">
        <f aca="false">IF(AND(E17920="Priority",ISNUMBER('Cost model'!N742)),'Cost model'!N742,'Cost model'!M742)</f>
        <v>60</v>
      </c>
      <c r="K17920" s="14" t="n">
        <f aca="false">J17920-H17920</f>
        <v>-23.73</v>
      </c>
      <c r="L17920" s="14" t="n">
        <f aca="false">G17920-H17920</f>
        <v>-64.23</v>
      </c>
    </row>
    <row r="17921" customFormat="false" ht="15" hidden="false" customHeight="false" outlineLevel="0" collapsed="false">
      <c r="A17921" s="2" t="s">
        <v>124</v>
      </c>
      <c r="B17921" s="2" t="s">
        <v>124</v>
      </c>
      <c r="C17921" s="2" t="s">
        <v>49</v>
      </c>
      <c r="D17921" s="2" t="s">
        <v>10</v>
      </c>
      <c r="E17921" s="2" t="s">
        <v>74</v>
      </c>
      <c r="F17921" s="2" t="s">
        <v>977</v>
      </c>
      <c r="G17921" s="14" t="n">
        <v>17.5</v>
      </c>
      <c r="H17921" s="14" t="n">
        <v>21.76</v>
      </c>
      <c r="I17921" s="14" t="n">
        <v>17.5</v>
      </c>
      <c r="J17921" s="23" t="n">
        <f aca="false">IF(AND(E17921="Priority",ISNUMBER('Cost model'!N319)),'Cost model'!N319,'Cost model'!M319)</f>
        <v>16.5</v>
      </c>
      <c r="K17921" s="14" t="n">
        <f aca="false">J17921-H17921</f>
        <v>-5.26</v>
      </c>
      <c r="L17921" s="14" t="n">
        <f aca="false">G17921-H17921</f>
        <v>-4.26</v>
      </c>
    </row>
    <row r="17922" customFormat="false" ht="15" hidden="false" customHeight="false" outlineLevel="0" collapsed="false">
      <c r="A17922" s="2" t="s">
        <v>174</v>
      </c>
      <c r="B17922" s="2" t="s">
        <v>142</v>
      </c>
      <c r="C17922" s="2" t="s">
        <v>47</v>
      </c>
      <c r="D17922" s="2" t="s">
        <v>12</v>
      </c>
      <c r="E17922" s="2" t="s">
        <v>74</v>
      </c>
      <c r="F17922" s="2" t="s">
        <v>976</v>
      </c>
      <c r="G17922" s="14" t="n">
        <v>9.5</v>
      </c>
      <c r="H17922" s="14" t="n">
        <v>70.57</v>
      </c>
      <c r="I17922" s="14" t="n">
        <v>9.5</v>
      </c>
      <c r="J17922" s="23" t="n">
        <f aca="false">IF(AND(E17922="Priority",ISNUMBER('Cost model'!N125)),'Cost model'!N125,'Cost model'!M125)</f>
        <v>40</v>
      </c>
      <c r="K17922" s="14" t="n">
        <f aca="false">J17922-H17922</f>
        <v>-30.57</v>
      </c>
      <c r="L17922" s="14" t="n">
        <f aca="false">G17922-H17922</f>
        <v>-61.07</v>
      </c>
    </row>
    <row r="17923" customFormat="false" ht="15" hidden="false" customHeight="false" outlineLevel="0" collapsed="false">
      <c r="A17923" s="2" t="s">
        <v>221</v>
      </c>
      <c r="B17923" s="2" t="s">
        <v>221</v>
      </c>
      <c r="C17923" s="2" t="s">
        <v>47</v>
      </c>
      <c r="D17923" s="2" t="s">
        <v>12</v>
      </c>
      <c r="E17923" s="2" t="s">
        <v>74</v>
      </c>
      <c r="F17923" s="2" t="s">
        <v>977</v>
      </c>
      <c r="G17923" s="14" t="n">
        <v>9.5</v>
      </c>
      <c r="H17923" s="14" t="n">
        <v>24.68</v>
      </c>
      <c r="I17923" s="14" t="n">
        <v>9.5</v>
      </c>
      <c r="J17923" s="23" t="n">
        <f aca="false">IF(AND(E17923="Priority",ISNUMBER('Cost model'!N740)),'Cost model'!N740,'Cost model'!M740)</f>
        <v>22.5</v>
      </c>
      <c r="K17923" s="14" t="n">
        <f aca="false">J17923-H17923</f>
        <v>-2.18</v>
      </c>
      <c r="L17923" s="14" t="n">
        <f aca="false">G17923-H17923</f>
        <v>-15.18</v>
      </c>
    </row>
    <row r="17924" customFormat="false" ht="15" hidden="false" customHeight="false" outlineLevel="0" collapsed="false">
      <c r="A17924" s="2" t="s">
        <v>142</v>
      </c>
      <c r="B17924" s="2" t="s">
        <v>142</v>
      </c>
      <c r="C17924" s="2" t="s">
        <v>47</v>
      </c>
      <c r="D17924" s="2" t="s">
        <v>12</v>
      </c>
      <c r="E17924" s="2" t="s">
        <v>74</v>
      </c>
      <c r="F17924" s="2" t="s">
        <v>977</v>
      </c>
      <c r="G17924" s="14" t="n">
        <v>9.5</v>
      </c>
      <c r="H17924" s="14" t="n">
        <v>46.49</v>
      </c>
      <c r="I17924" s="14" t="n">
        <v>9.5</v>
      </c>
      <c r="J17924" s="23" t="n">
        <f aca="false">IF(AND(E17924="Priority",ISNUMBER('Cost model'!N635)),'Cost model'!N635,'Cost model'!M635)</f>
        <v>30.5</v>
      </c>
      <c r="K17924" s="14" t="n">
        <f aca="false">J17924-H17924</f>
        <v>-15.99</v>
      </c>
      <c r="L17924" s="14" t="n">
        <f aca="false">G17924-H17924</f>
        <v>-36.99</v>
      </c>
    </row>
    <row r="17925" customFormat="false" ht="15" hidden="false" customHeight="false" outlineLevel="0" collapsed="false">
      <c r="A17925" s="2" t="s">
        <v>142</v>
      </c>
      <c r="B17925" s="2" t="s">
        <v>142</v>
      </c>
      <c r="C17925" s="2" t="s">
        <v>47</v>
      </c>
      <c r="D17925" s="2" t="s">
        <v>10</v>
      </c>
      <c r="E17925" s="2" t="s">
        <v>74</v>
      </c>
      <c r="F17925" s="2" t="s">
        <v>977</v>
      </c>
      <c r="G17925" s="14" t="n">
        <v>9.5</v>
      </c>
      <c r="H17925" s="14" t="n">
        <v>43.77</v>
      </c>
      <c r="I17925" s="14" t="n">
        <v>9.5</v>
      </c>
      <c r="J17925" s="23" t="n">
        <f aca="false">IF(AND(E17925="Priority",ISNUMBER('Cost model'!N632)),'Cost model'!N632,'Cost model'!M632)</f>
        <v>9.5</v>
      </c>
      <c r="K17925" s="14" t="n">
        <f aca="false">J17925-H17925</f>
        <v>-34.27</v>
      </c>
      <c r="L17925" s="14" t="n">
        <f aca="false">G17925-H17925</f>
        <v>-34.27</v>
      </c>
    </row>
    <row r="17926" customFormat="false" ht="15" hidden="false" customHeight="false" outlineLevel="0" collapsed="false">
      <c r="A17926" s="2" t="s">
        <v>142</v>
      </c>
      <c r="B17926" s="2" t="s">
        <v>124</v>
      </c>
      <c r="C17926" s="2" t="s">
        <v>49</v>
      </c>
      <c r="D17926" s="2" t="s">
        <v>10</v>
      </c>
      <c r="E17926" s="2" t="s">
        <v>74</v>
      </c>
      <c r="F17926" s="2" t="s">
        <v>976</v>
      </c>
      <c r="G17926" s="14" t="n">
        <v>17.5</v>
      </c>
      <c r="H17926" s="14" t="n">
        <v>11.03</v>
      </c>
      <c r="I17926" s="14" t="n">
        <v>17.5</v>
      </c>
      <c r="J17926" s="23" t="n">
        <f aca="false">IF(AND(E17926="Priority",ISNUMBER('Cost model'!N664)),'Cost model'!N664,'Cost model'!M664)</f>
        <v>19.5</v>
      </c>
      <c r="K17926" s="14" t="n">
        <f aca="false">J17926-H17926</f>
        <v>8.47</v>
      </c>
      <c r="L17926" s="14" t="n">
        <f aca="false">G17926-H17926</f>
        <v>6.47</v>
      </c>
    </row>
    <row r="17927" customFormat="false" ht="15" hidden="false" customHeight="false" outlineLevel="0" collapsed="false">
      <c r="A17927" s="2" t="s">
        <v>174</v>
      </c>
      <c r="B17927" s="2" t="s">
        <v>174</v>
      </c>
      <c r="C17927" s="2" t="s">
        <v>47</v>
      </c>
      <c r="D17927" s="2" t="s">
        <v>10</v>
      </c>
      <c r="E17927" s="2" t="s">
        <v>74</v>
      </c>
      <c r="F17927" s="2" t="s">
        <v>977</v>
      </c>
      <c r="G17927" s="14" t="n">
        <v>9.5</v>
      </c>
      <c r="H17927" s="14" t="n">
        <v>6.91</v>
      </c>
      <c r="I17927" s="14" t="n">
        <v>9.5</v>
      </c>
      <c r="J17927" s="23" t="n">
        <f aca="false">IF(AND(E17927="Priority",ISNUMBER('Cost model'!N167)),'Cost model'!N167,'Cost model'!M167)</f>
        <v>8.5</v>
      </c>
      <c r="K17927" s="14" t="n">
        <f aca="false">J17927-H17927</f>
        <v>1.59</v>
      </c>
      <c r="L17927" s="14" t="n">
        <f aca="false">G17927-H17927</f>
        <v>2.59</v>
      </c>
    </row>
    <row r="17928" customFormat="false" ht="15" hidden="false" customHeight="false" outlineLevel="0" collapsed="false">
      <c r="A17928" s="2" t="s">
        <v>124</v>
      </c>
      <c r="B17928" s="2" t="s">
        <v>124</v>
      </c>
      <c r="C17928" s="2" t="s">
        <v>48</v>
      </c>
      <c r="D17928" s="2" t="s">
        <v>10</v>
      </c>
      <c r="E17928" s="2" t="s">
        <v>74</v>
      </c>
      <c r="F17928" s="2" t="s">
        <v>977</v>
      </c>
      <c r="G17928" s="14" t="n">
        <v>12.5</v>
      </c>
      <c r="H17928" s="14" t="n">
        <v>14.39</v>
      </c>
      <c r="I17928" s="14" t="n">
        <v>12.5</v>
      </c>
      <c r="J17928" s="23" t="n">
        <f aca="false">IF(AND(E17928="Priority",ISNUMBER('Cost model'!N318)),'Cost model'!N318,'Cost model'!M318)</f>
        <v>14.5</v>
      </c>
      <c r="K17928" s="14" t="n">
        <f aca="false">J17928-H17928</f>
        <v>0.109999999999999</v>
      </c>
      <c r="L17928" s="14" t="n">
        <f aca="false">G17928-H17928</f>
        <v>-1.89</v>
      </c>
    </row>
    <row r="17929" customFormat="false" ht="15" hidden="false" customHeight="false" outlineLevel="0" collapsed="false">
      <c r="A17929" s="2" t="s">
        <v>124</v>
      </c>
      <c r="B17929" s="2" t="s">
        <v>174</v>
      </c>
      <c r="C17929" s="2" t="s">
        <v>47</v>
      </c>
      <c r="D17929" s="2" t="s">
        <v>10</v>
      </c>
      <c r="E17929" s="2" t="s">
        <v>74</v>
      </c>
      <c r="F17929" s="2" t="s">
        <v>976</v>
      </c>
      <c r="G17929" s="14" t="n">
        <v>14.5</v>
      </c>
      <c r="H17929" s="14" t="n">
        <v>23.82</v>
      </c>
      <c r="I17929" s="14" t="n">
        <v>14.5</v>
      </c>
      <c r="J17929" s="23" t="n">
        <f aca="false">IF(AND(E17929="Priority",ISNUMBER('Cost model'!N362)),'Cost model'!N362,'Cost model'!M362)</f>
        <v>10.5</v>
      </c>
      <c r="K17929" s="14" t="n">
        <f aca="false">J17929-H17929</f>
        <v>-13.32</v>
      </c>
      <c r="L17929" s="14" t="n">
        <f aca="false">G17929-H17929</f>
        <v>-9.32</v>
      </c>
    </row>
    <row r="17930" customFormat="false" ht="15" hidden="false" customHeight="false" outlineLevel="0" collapsed="false">
      <c r="A17930" s="2" t="s">
        <v>221</v>
      </c>
      <c r="B17930" s="2" t="s">
        <v>221</v>
      </c>
      <c r="C17930" s="2" t="s">
        <v>47</v>
      </c>
      <c r="D17930" s="2" t="s">
        <v>15</v>
      </c>
      <c r="E17930" s="2" t="s">
        <v>74</v>
      </c>
      <c r="F17930" s="2" t="s">
        <v>977</v>
      </c>
      <c r="G17930" s="14" t="n">
        <v>45</v>
      </c>
      <c r="H17930" s="14" t="n">
        <v>167.97</v>
      </c>
      <c r="I17930" s="14" t="n">
        <v>45</v>
      </c>
      <c r="J17930" s="23" t="n">
        <f aca="false">IF(AND(E17930="Priority",ISNUMBER('Cost model'!N749)),'Cost model'!N749,'Cost model'!M749)</f>
        <v>110</v>
      </c>
      <c r="K17930" s="14" t="n">
        <f aca="false">J17930-H17930</f>
        <v>-57.97</v>
      </c>
      <c r="L17930" s="14" t="n">
        <f aca="false">G17930-H17930</f>
        <v>-122.97</v>
      </c>
    </row>
    <row r="17931" customFormat="false" ht="15" hidden="false" customHeight="false" outlineLevel="0" collapsed="false">
      <c r="A17931" s="2" t="s">
        <v>124</v>
      </c>
      <c r="B17931" s="2" t="s">
        <v>124</v>
      </c>
      <c r="C17931" s="2" t="s">
        <v>48</v>
      </c>
      <c r="D17931" s="2" t="s">
        <v>10</v>
      </c>
      <c r="E17931" s="2" t="s">
        <v>74</v>
      </c>
      <c r="F17931" s="2" t="s">
        <v>977</v>
      </c>
      <c r="G17931" s="14" t="n">
        <v>12.5</v>
      </c>
      <c r="H17931" s="14" t="n">
        <v>11.58</v>
      </c>
      <c r="I17931" s="14" t="n">
        <v>12.5</v>
      </c>
      <c r="J17931" s="23" t="n">
        <f aca="false">IF(AND(E17931="Priority",ISNUMBER('Cost model'!N318)),'Cost model'!N318,'Cost model'!M318)</f>
        <v>14.5</v>
      </c>
      <c r="K17931" s="14" t="n">
        <f aca="false">J17931-H17931</f>
        <v>2.92</v>
      </c>
      <c r="L17931" s="14" t="n">
        <f aca="false">G17931-H17931</f>
        <v>0.92</v>
      </c>
    </row>
    <row r="17932" customFormat="false" ht="15" hidden="false" customHeight="false" outlineLevel="0" collapsed="false">
      <c r="A17932" s="2" t="s">
        <v>174</v>
      </c>
      <c r="B17932" s="2" t="s">
        <v>174</v>
      </c>
      <c r="C17932" s="2" t="s">
        <v>49</v>
      </c>
      <c r="D17932" s="2" t="s">
        <v>12</v>
      </c>
      <c r="E17932" s="2" t="s">
        <v>74</v>
      </c>
      <c r="F17932" s="2" t="s">
        <v>977</v>
      </c>
      <c r="G17932" s="14" t="n">
        <v>19.5</v>
      </c>
      <c r="H17932" s="14" t="n">
        <v>25.97</v>
      </c>
      <c r="I17932" s="14" t="n">
        <v>19.5</v>
      </c>
      <c r="J17932" s="23" t="n">
        <f aca="false">IF(AND(E17932="Priority",ISNUMBER('Cost model'!N172)),'Cost model'!N172,'Cost model'!M172)</f>
        <v>45</v>
      </c>
      <c r="K17932" s="14" t="n">
        <f aca="false">J17932-H17932</f>
        <v>19.03</v>
      </c>
      <c r="L17932" s="14" t="n">
        <f aca="false">G17932-H17932</f>
        <v>-6.47</v>
      </c>
    </row>
    <row r="17933" customFormat="false" ht="15" hidden="false" customHeight="false" outlineLevel="0" collapsed="false">
      <c r="A17933" s="2" t="s">
        <v>124</v>
      </c>
      <c r="B17933" s="2" t="s">
        <v>123</v>
      </c>
      <c r="C17933" s="2" t="s">
        <v>48</v>
      </c>
      <c r="D17933" s="2" t="s">
        <v>10</v>
      </c>
      <c r="E17933" s="2" t="s">
        <v>74</v>
      </c>
      <c r="F17933" s="2" t="s">
        <v>976</v>
      </c>
      <c r="G17933" s="14" t="n">
        <v>12.5</v>
      </c>
      <c r="H17933" s="14" t="n">
        <v>10.16</v>
      </c>
      <c r="I17933" s="14" t="n">
        <v>19.5</v>
      </c>
      <c r="J17933" s="23" t="n">
        <f aca="false">IF(AND(E17933="Priority",ISNUMBER('Cost model'!N393)),'Cost model'!N393,'Cost model'!M393)</f>
        <v>18.5</v>
      </c>
      <c r="K17933" s="14" t="n">
        <f aca="false">J17933-H17933</f>
        <v>8.34</v>
      </c>
      <c r="L17933" s="14" t="n">
        <f aca="false">G17933-H17933</f>
        <v>2.34</v>
      </c>
    </row>
    <row r="17934" customFormat="false" ht="15" hidden="false" customHeight="false" outlineLevel="0" collapsed="false">
      <c r="A17934" s="2" t="s">
        <v>221</v>
      </c>
      <c r="B17934" s="2" t="s">
        <v>221</v>
      </c>
      <c r="C17934" s="2" t="s">
        <v>49</v>
      </c>
      <c r="D17934" s="2" t="s">
        <v>10</v>
      </c>
      <c r="E17934" s="2" t="s">
        <v>74</v>
      </c>
      <c r="F17934" s="2" t="s">
        <v>977</v>
      </c>
      <c r="G17934" s="14" t="n">
        <v>17.5</v>
      </c>
      <c r="H17934" s="14" t="n">
        <v>11.58</v>
      </c>
      <c r="I17934" s="14" t="n">
        <v>17.5</v>
      </c>
      <c r="J17934" s="23" t="n">
        <f aca="false">IF(AND(E17934="Priority",ISNUMBER('Cost model'!N739)),'Cost model'!N739,'Cost model'!M739)</f>
        <v>17.5</v>
      </c>
      <c r="K17934" s="14" t="n">
        <f aca="false">J17934-H17934</f>
        <v>5.92</v>
      </c>
      <c r="L17934" s="14" t="n">
        <f aca="false">G17934-H17934</f>
        <v>5.92</v>
      </c>
    </row>
    <row r="17935" customFormat="false" ht="15" hidden="false" customHeight="false" outlineLevel="0" collapsed="false">
      <c r="A17935" s="2" t="s">
        <v>174</v>
      </c>
      <c r="B17935" s="2" t="s">
        <v>174</v>
      </c>
      <c r="C17935" s="2" t="s">
        <v>47</v>
      </c>
      <c r="D17935" s="2" t="s">
        <v>10</v>
      </c>
      <c r="E17935" s="2" t="s">
        <v>74</v>
      </c>
      <c r="F17935" s="2" t="s">
        <v>977</v>
      </c>
      <c r="G17935" s="14" t="n">
        <v>9.5</v>
      </c>
      <c r="H17935" s="14" t="n">
        <v>6.24</v>
      </c>
      <c r="I17935" s="14" t="n">
        <v>9.5</v>
      </c>
      <c r="J17935" s="23" t="n">
        <f aca="false">IF(AND(E17935="Priority",ISNUMBER('Cost model'!N167)),'Cost model'!N167,'Cost model'!M167)</f>
        <v>8.5</v>
      </c>
      <c r="K17935" s="14" t="n">
        <f aca="false">J17935-H17935</f>
        <v>2.26</v>
      </c>
      <c r="L17935" s="14" t="n">
        <f aca="false">G17935-H17935</f>
        <v>3.26</v>
      </c>
    </row>
    <row r="17936" customFormat="false" ht="15" hidden="false" customHeight="false" outlineLevel="0" collapsed="false">
      <c r="A17936" s="2" t="s">
        <v>174</v>
      </c>
      <c r="B17936" s="2" t="s">
        <v>174</v>
      </c>
      <c r="C17936" s="2" t="s">
        <v>47</v>
      </c>
      <c r="D17936" s="2" t="s">
        <v>10</v>
      </c>
      <c r="E17936" s="2" t="s">
        <v>74</v>
      </c>
      <c r="F17936" s="2" t="s">
        <v>977</v>
      </c>
      <c r="G17936" s="14" t="n">
        <v>9.5</v>
      </c>
      <c r="H17936" s="14" t="n">
        <v>7.72</v>
      </c>
      <c r="I17936" s="14" t="n">
        <v>9.5</v>
      </c>
      <c r="J17936" s="23" t="n">
        <f aca="false">IF(AND(E17936="Priority",ISNUMBER('Cost model'!N167)),'Cost model'!N167,'Cost model'!M167)</f>
        <v>8.5</v>
      </c>
      <c r="K17936" s="14" t="n">
        <f aca="false">J17936-H17936</f>
        <v>0.78</v>
      </c>
      <c r="L17936" s="14" t="n">
        <f aca="false">G17936-H17936</f>
        <v>1.78</v>
      </c>
    </row>
    <row r="17937" customFormat="false" ht="15" hidden="false" customHeight="false" outlineLevel="0" collapsed="false">
      <c r="A17937" s="2" t="s">
        <v>221</v>
      </c>
      <c r="B17937" s="2" t="s">
        <v>221</v>
      </c>
      <c r="C17937" s="2" t="s">
        <v>47</v>
      </c>
      <c r="D17937" s="2" t="s">
        <v>10</v>
      </c>
      <c r="E17937" s="2" t="s">
        <v>74</v>
      </c>
      <c r="F17937" s="2" t="s">
        <v>977</v>
      </c>
      <c r="G17937" s="14" t="n">
        <v>9.5</v>
      </c>
      <c r="H17937" s="14" t="n">
        <v>7.4</v>
      </c>
      <c r="I17937" s="14" t="n">
        <v>9.5</v>
      </c>
      <c r="J17937" s="23" t="n">
        <f aca="false">IF(AND(E17937="Priority",ISNUMBER('Cost model'!N737)),'Cost model'!N737,'Cost model'!M737)</f>
        <v>8.5</v>
      </c>
      <c r="K17937" s="14" t="n">
        <f aca="false">J17937-H17937</f>
        <v>1.1</v>
      </c>
      <c r="L17937" s="14" t="n">
        <f aca="false">G17937-H17937</f>
        <v>2.1</v>
      </c>
    </row>
    <row r="17938" customFormat="false" ht="15" hidden="false" customHeight="false" outlineLevel="0" collapsed="false">
      <c r="A17938" s="2" t="s">
        <v>174</v>
      </c>
      <c r="B17938" s="2" t="s">
        <v>174</v>
      </c>
      <c r="C17938" s="2" t="s">
        <v>48</v>
      </c>
      <c r="D17938" s="2" t="s">
        <v>12</v>
      </c>
      <c r="E17938" s="2" t="s">
        <v>74</v>
      </c>
      <c r="F17938" s="2" t="s">
        <v>977</v>
      </c>
      <c r="G17938" s="14" t="n">
        <v>12.5</v>
      </c>
      <c r="H17938" s="14" t="n">
        <v>61.93</v>
      </c>
      <c r="I17938" s="14" t="n">
        <v>12.5</v>
      </c>
      <c r="J17938" s="23" t="n">
        <f aca="false">IF(AND(E17938="Priority",ISNUMBER('Cost model'!N171)),'Cost model'!N171,'Cost model'!M171)</f>
        <v>40</v>
      </c>
      <c r="K17938" s="14" t="n">
        <f aca="false">J17938-H17938</f>
        <v>-21.93</v>
      </c>
      <c r="L17938" s="14" t="n">
        <f aca="false">G17938-H17938</f>
        <v>-49.43</v>
      </c>
    </row>
    <row r="17939" customFormat="false" ht="15" hidden="false" customHeight="false" outlineLevel="0" collapsed="false">
      <c r="A17939" s="2" t="s">
        <v>174</v>
      </c>
      <c r="B17939" s="2" t="s">
        <v>158</v>
      </c>
      <c r="C17939" s="2" t="s">
        <v>49</v>
      </c>
      <c r="D17939" s="2" t="s">
        <v>13</v>
      </c>
      <c r="E17939" s="2" t="s">
        <v>74</v>
      </c>
      <c r="F17939" s="2" t="s">
        <v>976</v>
      </c>
      <c r="G17939" s="14" t="n">
        <v>50</v>
      </c>
      <c r="H17939" s="14" t="n">
        <v>72.42</v>
      </c>
      <c r="I17939" s="14" t="n">
        <v>85</v>
      </c>
      <c r="J17939" s="23" t="n">
        <f aca="false">IF(AND(E17939="Priority",ISNUMBER('Cost model'!N145)),'Cost model'!N145,'Cost model'!M145)</f>
        <v>115</v>
      </c>
      <c r="K17939" s="14" t="n">
        <f aca="false">J17939-H17939</f>
        <v>42.58</v>
      </c>
      <c r="L17939" s="14" t="n">
        <f aca="false">G17939-H17939</f>
        <v>-22.42</v>
      </c>
    </row>
    <row r="17940" customFormat="false" ht="15" hidden="false" customHeight="false" outlineLevel="0" collapsed="false">
      <c r="A17940" s="2" t="s">
        <v>174</v>
      </c>
      <c r="B17940" s="2" t="s">
        <v>174</v>
      </c>
      <c r="C17940" s="2" t="s">
        <v>47</v>
      </c>
      <c r="D17940" s="2" t="s">
        <v>12</v>
      </c>
      <c r="E17940" s="2" t="s">
        <v>74</v>
      </c>
      <c r="F17940" s="2" t="s">
        <v>977</v>
      </c>
      <c r="G17940" s="14" t="n">
        <v>9.5</v>
      </c>
      <c r="H17940" s="14" t="n">
        <v>27.87</v>
      </c>
      <c r="I17940" s="14" t="n">
        <v>9.5</v>
      </c>
      <c r="J17940" s="23" t="n">
        <f aca="false">IF(AND(E17940="Priority",ISNUMBER('Cost model'!N170)),'Cost model'!N170,'Cost model'!M170)</f>
        <v>25.5</v>
      </c>
      <c r="K17940" s="14" t="n">
        <f aca="false">J17940-H17940</f>
        <v>-2.37</v>
      </c>
      <c r="L17940" s="14" t="n">
        <f aca="false">G17940-H17940</f>
        <v>-18.37</v>
      </c>
    </row>
    <row r="17941" customFormat="false" ht="15" hidden="false" customHeight="false" outlineLevel="0" collapsed="false">
      <c r="A17941" s="2" t="s">
        <v>174</v>
      </c>
      <c r="B17941" s="2" t="s">
        <v>174</v>
      </c>
      <c r="C17941" s="2" t="s">
        <v>49</v>
      </c>
      <c r="D17941" s="2" t="s">
        <v>12</v>
      </c>
      <c r="E17941" s="2" t="s">
        <v>74</v>
      </c>
      <c r="F17941" s="2" t="s">
        <v>977</v>
      </c>
      <c r="G17941" s="14" t="n">
        <v>19.5</v>
      </c>
      <c r="H17941" s="14" t="n">
        <v>87.22</v>
      </c>
      <c r="I17941" s="14" t="n">
        <v>19.5</v>
      </c>
      <c r="J17941" s="23" t="n">
        <f aca="false">IF(AND(E17941="Priority",ISNUMBER('Cost model'!N172)),'Cost model'!N172,'Cost model'!M172)</f>
        <v>45</v>
      </c>
      <c r="K17941" s="14" t="n">
        <f aca="false">J17941-H17941</f>
        <v>-42.22</v>
      </c>
      <c r="L17941" s="14" t="n">
        <f aca="false">G17941-H17941</f>
        <v>-67.72</v>
      </c>
    </row>
    <row r="17942" customFormat="false" ht="15" hidden="false" customHeight="false" outlineLevel="0" collapsed="false">
      <c r="A17942" s="2" t="s">
        <v>174</v>
      </c>
      <c r="B17942" s="2" t="s">
        <v>158</v>
      </c>
      <c r="C17942" s="2" t="s">
        <v>47</v>
      </c>
      <c r="D17942" s="2" t="s">
        <v>12</v>
      </c>
      <c r="E17942" s="2" t="s">
        <v>74</v>
      </c>
      <c r="F17942" s="2" t="s">
        <v>976</v>
      </c>
      <c r="G17942" s="14" t="n">
        <v>19</v>
      </c>
      <c r="H17942" s="14" t="n">
        <v>118.99</v>
      </c>
      <c r="I17942" s="14" t="n">
        <v>19.5</v>
      </c>
      <c r="J17942" s="23" t="n">
        <f aca="false">IF(AND(E17942="Priority",ISNUMBER('Cost model'!N140)),'Cost model'!N140,'Cost model'!M140)</f>
        <v>40</v>
      </c>
      <c r="K17942" s="14" t="n">
        <f aca="false">J17942-H17942</f>
        <v>-78.99</v>
      </c>
      <c r="L17942" s="14" t="n">
        <f aca="false">G17942-H17942</f>
        <v>-99.99</v>
      </c>
    </row>
    <row r="17943" customFormat="false" ht="15" hidden="false" customHeight="false" outlineLevel="0" collapsed="false">
      <c r="A17943" s="2" t="s">
        <v>221</v>
      </c>
      <c r="B17943" s="2" t="s">
        <v>221</v>
      </c>
      <c r="C17943" s="2" t="s">
        <v>47</v>
      </c>
      <c r="D17943" s="2" t="s">
        <v>10</v>
      </c>
      <c r="E17943" s="2" t="s">
        <v>74</v>
      </c>
      <c r="F17943" s="2" t="s">
        <v>977</v>
      </c>
      <c r="G17943" s="14" t="n">
        <v>9.5</v>
      </c>
      <c r="H17943" s="14" t="n">
        <v>8.06</v>
      </c>
      <c r="I17943" s="14" t="n">
        <v>9.5</v>
      </c>
      <c r="J17943" s="23" t="n">
        <f aca="false">IF(AND(E17943="Priority",ISNUMBER('Cost model'!N737)),'Cost model'!N737,'Cost model'!M737)</f>
        <v>8.5</v>
      </c>
      <c r="K17943" s="14" t="n">
        <f aca="false">J17943-H17943</f>
        <v>0.44</v>
      </c>
      <c r="L17943" s="14" t="n">
        <f aca="false">G17943-H17943</f>
        <v>1.44</v>
      </c>
    </row>
    <row r="17944" customFormat="false" ht="15" hidden="false" customHeight="false" outlineLevel="0" collapsed="false">
      <c r="A17944" s="2" t="s">
        <v>174</v>
      </c>
      <c r="B17944" s="2" t="s">
        <v>174</v>
      </c>
      <c r="C17944" s="2" t="s">
        <v>47</v>
      </c>
      <c r="D17944" s="2" t="s">
        <v>10</v>
      </c>
      <c r="E17944" s="2" t="s">
        <v>74</v>
      </c>
      <c r="F17944" s="2" t="s">
        <v>977</v>
      </c>
      <c r="G17944" s="14" t="n">
        <v>9.5</v>
      </c>
      <c r="H17944" s="14" t="n">
        <v>7.72</v>
      </c>
      <c r="I17944" s="14" t="n">
        <v>9.5</v>
      </c>
      <c r="J17944" s="23" t="n">
        <f aca="false">IF(AND(E17944="Priority",ISNUMBER('Cost model'!N167)),'Cost model'!N167,'Cost model'!M167)</f>
        <v>8.5</v>
      </c>
      <c r="K17944" s="14" t="n">
        <f aca="false">J17944-H17944</f>
        <v>0.78</v>
      </c>
      <c r="L17944" s="14" t="n">
        <f aca="false">G17944-H17944</f>
        <v>1.78</v>
      </c>
    </row>
    <row r="17945" customFormat="false" ht="15" hidden="false" customHeight="false" outlineLevel="0" collapsed="false">
      <c r="A17945" s="2" t="s">
        <v>158</v>
      </c>
      <c r="B17945" s="2" t="s">
        <v>158</v>
      </c>
      <c r="C17945" s="2" t="s">
        <v>47</v>
      </c>
      <c r="D17945" s="2" t="s">
        <v>10</v>
      </c>
      <c r="E17945" s="2" t="s">
        <v>74</v>
      </c>
      <c r="F17945" s="2" t="s">
        <v>977</v>
      </c>
      <c r="G17945" s="14" t="n">
        <v>9.5</v>
      </c>
      <c r="H17945" s="14" t="n">
        <v>5.27</v>
      </c>
      <c r="I17945" s="14" t="n">
        <v>9.5</v>
      </c>
      <c r="J17945" s="23" t="n">
        <f aca="false">IF(AND(E17945="Priority",ISNUMBER('Cost model'!N422)),'Cost model'!N422,'Cost model'!M422)</f>
        <v>8.5</v>
      </c>
      <c r="K17945" s="14" t="n">
        <f aca="false">J17945-H17945</f>
        <v>3.23</v>
      </c>
      <c r="L17945" s="14" t="n">
        <f aca="false">G17945-H17945</f>
        <v>4.23</v>
      </c>
    </row>
    <row r="17946" customFormat="false" ht="15" hidden="false" customHeight="false" outlineLevel="0" collapsed="false">
      <c r="A17946" s="2" t="s">
        <v>174</v>
      </c>
      <c r="B17946" s="2" t="s">
        <v>142</v>
      </c>
      <c r="C17946" s="2" t="s">
        <v>47</v>
      </c>
      <c r="D17946" s="2" t="s">
        <v>12</v>
      </c>
      <c r="E17946" s="2" t="s">
        <v>74</v>
      </c>
      <c r="F17946" s="2" t="s">
        <v>976</v>
      </c>
      <c r="G17946" s="14" t="n">
        <v>9.5</v>
      </c>
      <c r="H17946" s="14" t="n">
        <v>49.12</v>
      </c>
      <c r="I17946" s="14" t="n">
        <v>9.5</v>
      </c>
      <c r="J17946" s="23" t="n">
        <f aca="false">IF(AND(E17946="Priority",ISNUMBER('Cost model'!N125)),'Cost model'!N125,'Cost model'!M125)</f>
        <v>40</v>
      </c>
      <c r="K17946" s="14" t="n">
        <f aca="false">J17946-H17946</f>
        <v>-9.12</v>
      </c>
      <c r="L17946" s="14" t="n">
        <f aca="false">G17946-H17946</f>
        <v>-39.62</v>
      </c>
    </row>
    <row r="17947" customFormat="false" ht="15" hidden="false" customHeight="false" outlineLevel="0" collapsed="false">
      <c r="A17947" s="2" t="s">
        <v>174</v>
      </c>
      <c r="B17947" s="2" t="s">
        <v>174</v>
      </c>
      <c r="C17947" s="2" t="s">
        <v>48</v>
      </c>
      <c r="D17947" s="2" t="s">
        <v>10</v>
      </c>
      <c r="E17947" s="2" t="s">
        <v>74</v>
      </c>
      <c r="F17947" s="2" t="s">
        <v>977</v>
      </c>
      <c r="G17947" s="14" t="n">
        <v>12.5</v>
      </c>
      <c r="H17947" s="14" t="n">
        <v>12.54</v>
      </c>
      <c r="I17947" s="14" t="n">
        <v>12.5</v>
      </c>
      <c r="J17947" s="23" t="n">
        <f aca="false">IF(AND(E17947="Priority",ISNUMBER('Cost model'!N168)),'Cost model'!N168,'Cost model'!M168)</f>
        <v>13.5</v>
      </c>
      <c r="K17947" s="14" t="n">
        <f aca="false">J17947-H17947</f>
        <v>0.960000000000001</v>
      </c>
      <c r="L17947" s="14" t="n">
        <f aca="false">G17947-H17947</f>
        <v>-0.0399999999999992</v>
      </c>
    </row>
    <row r="17948" customFormat="false" ht="15" hidden="false" customHeight="false" outlineLevel="0" collapsed="false">
      <c r="A17948" s="2" t="s">
        <v>221</v>
      </c>
      <c r="B17948" s="2" t="s">
        <v>221</v>
      </c>
      <c r="C17948" s="2" t="s">
        <v>47</v>
      </c>
      <c r="D17948" s="2" t="s">
        <v>10</v>
      </c>
      <c r="E17948" s="2" t="s">
        <v>74</v>
      </c>
      <c r="F17948" s="2" t="s">
        <v>977</v>
      </c>
      <c r="G17948" s="14" t="n">
        <v>9.5</v>
      </c>
      <c r="H17948" s="14" t="n">
        <v>7.47</v>
      </c>
      <c r="I17948" s="14" t="n">
        <v>9.5</v>
      </c>
      <c r="J17948" s="23" t="n">
        <f aca="false">IF(AND(E17948="Priority",ISNUMBER('Cost model'!N737)),'Cost model'!N737,'Cost model'!M737)</f>
        <v>8.5</v>
      </c>
      <c r="K17948" s="14" t="n">
        <f aca="false">J17948-H17948</f>
        <v>1.03</v>
      </c>
      <c r="L17948" s="14" t="n">
        <f aca="false">G17948-H17948</f>
        <v>2.03</v>
      </c>
    </row>
    <row r="17949" customFormat="false" ht="15" hidden="false" customHeight="false" outlineLevel="0" collapsed="false">
      <c r="A17949" s="2" t="s">
        <v>221</v>
      </c>
      <c r="B17949" s="2" t="s">
        <v>221</v>
      </c>
      <c r="C17949" s="2" t="s">
        <v>49</v>
      </c>
      <c r="D17949" s="2" t="s">
        <v>10</v>
      </c>
      <c r="E17949" s="2" t="s">
        <v>74</v>
      </c>
      <c r="F17949" s="2" t="s">
        <v>977</v>
      </c>
      <c r="G17949" s="14" t="n">
        <v>17.5</v>
      </c>
      <c r="H17949" s="14" t="n">
        <v>26.9</v>
      </c>
      <c r="I17949" s="14" t="n">
        <v>17.5</v>
      </c>
      <c r="J17949" s="23" t="n">
        <f aca="false">IF(AND(E17949="Priority",ISNUMBER('Cost model'!N739)),'Cost model'!N739,'Cost model'!M739)</f>
        <v>17.5</v>
      </c>
      <c r="K17949" s="14" t="n">
        <f aca="false">J17949-H17949</f>
        <v>-9.4</v>
      </c>
      <c r="L17949" s="14" t="n">
        <f aca="false">G17949-H17949</f>
        <v>-9.4</v>
      </c>
    </row>
    <row r="17950" customFormat="false" ht="15" hidden="false" customHeight="false" outlineLevel="0" collapsed="false">
      <c r="A17950" s="2" t="s">
        <v>174</v>
      </c>
      <c r="B17950" s="2" t="s">
        <v>174</v>
      </c>
      <c r="C17950" s="2" t="s">
        <v>47</v>
      </c>
      <c r="D17950" s="2" t="s">
        <v>12</v>
      </c>
      <c r="E17950" s="2" t="s">
        <v>74</v>
      </c>
      <c r="F17950" s="2" t="s">
        <v>977</v>
      </c>
      <c r="G17950" s="14" t="n">
        <v>9.5</v>
      </c>
      <c r="H17950" s="14" t="n">
        <v>37.93</v>
      </c>
      <c r="I17950" s="14" t="n">
        <v>9.5</v>
      </c>
      <c r="J17950" s="23" t="n">
        <f aca="false">IF(AND(E17950="Priority",ISNUMBER('Cost model'!N170)),'Cost model'!N170,'Cost model'!M170)</f>
        <v>25.5</v>
      </c>
      <c r="K17950" s="14" t="n">
        <f aca="false">J17950-H17950</f>
        <v>-12.43</v>
      </c>
      <c r="L17950" s="14" t="n">
        <f aca="false">G17950-H17950</f>
        <v>-28.43</v>
      </c>
    </row>
    <row r="17951" customFormat="false" ht="15" hidden="false" customHeight="false" outlineLevel="0" collapsed="false">
      <c r="A17951" s="2" t="s">
        <v>174</v>
      </c>
      <c r="B17951" s="2" t="s">
        <v>142</v>
      </c>
      <c r="C17951" s="2" t="s">
        <v>49</v>
      </c>
      <c r="D17951" s="2" t="s">
        <v>12</v>
      </c>
      <c r="E17951" s="2" t="s">
        <v>74</v>
      </c>
      <c r="F17951" s="2" t="s">
        <v>976</v>
      </c>
      <c r="G17951" s="14" t="n">
        <v>19.5</v>
      </c>
      <c r="H17951" s="14" t="n">
        <v>21.76</v>
      </c>
      <c r="I17951" s="14" t="n">
        <v>19.5</v>
      </c>
      <c r="J17951" s="23" t="n">
        <f aca="false">IF(AND(E17951="Priority",ISNUMBER('Cost model'!N127)),'Cost model'!N127,'Cost model'!M127)</f>
        <v>50</v>
      </c>
      <c r="K17951" s="14" t="n">
        <f aca="false">J17951-H17951</f>
        <v>28.24</v>
      </c>
      <c r="L17951" s="14" t="n">
        <f aca="false">G17951-H17951</f>
        <v>-2.26</v>
      </c>
    </row>
    <row r="17952" customFormat="false" ht="15" hidden="false" customHeight="false" outlineLevel="0" collapsed="false">
      <c r="A17952" s="2" t="s">
        <v>221</v>
      </c>
      <c r="B17952" s="2" t="s">
        <v>158</v>
      </c>
      <c r="C17952" s="2" t="s">
        <v>47</v>
      </c>
      <c r="D17952" s="2" t="s">
        <v>10</v>
      </c>
      <c r="E17952" s="2" t="s">
        <v>74</v>
      </c>
      <c r="F17952" s="2" t="s">
        <v>976</v>
      </c>
      <c r="G17952" s="14" t="n">
        <v>9.5</v>
      </c>
      <c r="H17952" s="14" t="n">
        <v>13.2</v>
      </c>
      <c r="I17952" s="14" t="n">
        <v>14.5</v>
      </c>
      <c r="J17952" s="23" t="n">
        <f aca="false">IF(AND(E17952="Priority",ISNUMBER('Cost model'!N752)),'Cost model'!N752,'Cost model'!M752)</f>
        <v>12.5</v>
      </c>
      <c r="K17952" s="14" t="n">
        <f aca="false">J17952-H17952</f>
        <v>-0.699999999999999</v>
      </c>
      <c r="L17952" s="14" t="n">
        <f aca="false">G17952-H17952</f>
        <v>-3.7</v>
      </c>
    </row>
    <row r="17953" customFormat="false" ht="15" hidden="false" customHeight="false" outlineLevel="0" collapsed="false">
      <c r="A17953" s="2" t="s">
        <v>142</v>
      </c>
      <c r="B17953" s="2" t="s">
        <v>124</v>
      </c>
      <c r="C17953" s="2" t="s">
        <v>47</v>
      </c>
      <c r="D17953" s="2" t="s">
        <v>10</v>
      </c>
      <c r="E17953" s="2" t="s">
        <v>74</v>
      </c>
      <c r="F17953" s="2" t="s">
        <v>976</v>
      </c>
      <c r="G17953" s="14" t="n">
        <v>9.5</v>
      </c>
      <c r="H17953" s="14" t="n">
        <v>7.37</v>
      </c>
      <c r="I17953" s="14" t="n">
        <v>14.5</v>
      </c>
      <c r="J17953" s="23" t="n">
        <f aca="false">IF(AND(E17953="Priority",ISNUMBER('Cost model'!N662)),'Cost model'!N662,'Cost model'!M662)</f>
        <v>13.5</v>
      </c>
      <c r="K17953" s="14" t="n">
        <f aca="false">J17953-H17953</f>
        <v>6.13</v>
      </c>
      <c r="L17953" s="14" t="n">
        <f aca="false">G17953-H17953</f>
        <v>2.13</v>
      </c>
    </row>
    <row r="17954" customFormat="false" ht="15" hidden="false" customHeight="false" outlineLevel="0" collapsed="false">
      <c r="A17954" s="2" t="s">
        <v>124</v>
      </c>
      <c r="B17954" s="2" t="s">
        <v>124</v>
      </c>
      <c r="C17954" s="2" t="s">
        <v>48</v>
      </c>
      <c r="D17954" s="2" t="s">
        <v>12</v>
      </c>
      <c r="E17954" s="2" t="s">
        <v>74</v>
      </c>
      <c r="F17954" s="2" t="s">
        <v>977</v>
      </c>
      <c r="G17954" s="14" t="n">
        <v>12.5</v>
      </c>
      <c r="H17954" s="14" t="n">
        <v>33.55</v>
      </c>
      <c r="I17954" s="14" t="n">
        <v>12.5</v>
      </c>
      <c r="J17954" s="23" t="n">
        <f aca="false">IF(AND(E17954="Priority",ISNUMBER('Cost model'!N321)),'Cost model'!N321,'Cost model'!M321)</f>
        <v>40</v>
      </c>
      <c r="K17954" s="14" t="n">
        <f aca="false">J17954-H17954</f>
        <v>6.45</v>
      </c>
      <c r="L17954" s="14" t="n">
        <f aca="false">G17954-H17954</f>
        <v>-21.05</v>
      </c>
    </row>
    <row r="17955" customFormat="false" ht="15" hidden="false" customHeight="false" outlineLevel="0" collapsed="false">
      <c r="A17955" s="2" t="s">
        <v>174</v>
      </c>
      <c r="B17955" s="2" t="s">
        <v>124</v>
      </c>
      <c r="C17955" s="2" t="s">
        <v>48</v>
      </c>
      <c r="D17955" s="2" t="s">
        <v>13</v>
      </c>
      <c r="E17955" s="2" t="s">
        <v>74</v>
      </c>
      <c r="F17955" s="2" t="s">
        <v>976</v>
      </c>
      <c r="G17955" s="14" t="n">
        <v>24.5</v>
      </c>
      <c r="H17955" s="14" t="n">
        <v>104.4</v>
      </c>
      <c r="I17955" s="14" t="n">
        <v>24.5</v>
      </c>
      <c r="J17955" s="23" t="n">
        <f aca="false">IF(AND(E17955="Priority",ISNUMBER('Cost model'!N114)),'Cost model'!N114,'Cost model'!M114)</f>
        <v>80</v>
      </c>
      <c r="K17955" s="14" t="n">
        <f aca="false">J17955-H17955</f>
        <v>-24.4</v>
      </c>
      <c r="L17955" s="14" t="n">
        <f aca="false">G17955-H17955</f>
        <v>-79.9</v>
      </c>
    </row>
    <row r="17956" customFormat="false" ht="15" hidden="false" customHeight="false" outlineLevel="0" collapsed="false">
      <c r="A17956" s="2" t="s">
        <v>158</v>
      </c>
      <c r="B17956" s="2" t="s">
        <v>142</v>
      </c>
      <c r="C17956" s="2" t="s">
        <v>49</v>
      </c>
      <c r="D17956" s="2" t="s">
        <v>12</v>
      </c>
      <c r="E17956" s="2" t="s">
        <v>74</v>
      </c>
      <c r="F17956" s="2" t="s">
        <v>976</v>
      </c>
      <c r="G17956" s="14" t="n">
        <v>19.5</v>
      </c>
      <c r="H17956" s="14" t="n">
        <v>59.76</v>
      </c>
      <c r="I17956" s="14" t="n">
        <v>19.5</v>
      </c>
      <c r="J17956" s="23" t="n">
        <f aca="false">IF(AND(E17956="Priority",ISNUMBER('Cost model'!N442)),'Cost model'!N442,'Cost model'!M442)</f>
        <v>60</v>
      </c>
      <c r="K17956" s="14" t="n">
        <f aca="false">J17956-H17956</f>
        <v>0.240000000000002</v>
      </c>
      <c r="L17956" s="14" t="n">
        <f aca="false">G17956-H17956</f>
        <v>-40.26</v>
      </c>
    </row>
    <row r="17957" customFormat="false" ht="15" hidden="false" customHeight="false" outlineLevel="0" collapsed="false">
      <c r="A17957" s="2" t="s">
        <v>124</v>
      </c>
      <c r="B17957" s="2" t="s">
        <v>124</v>
      </c>
      <c r="C17957" s="2" t="s">
        <v>48</v>
      </c>
      <c r="D17957" s="2" t="s">
        <v>10</v>
      </c>
      <c r="E17957" s="2" t="s">
        <v>74</v>
      </c>
      <c r="F17957" s="2" t="s">
        <v>977</v>
      </c>
      <c r="G17957" s="14" t="n">
        <v>12.5</v>
      </c>
      <c r="H17957" s="14" t="n">
        <v>11.51</v>
      </c>
      <c r="I17957" s="14" t="n">
        <v>12.5</v>
      </c>
      <c r="J17957" s="23" t="n">
        <f aca="false">IF(AND(E17957="Priority",ISNUMBER('Cost model'!N318)),'Cost model'!N318,'Cost model'!M318)</f>
        <v>14.5</v>
      </c>
      <c r="K17957" s="14" t="n">
        <f aca="false">J17957-H17957</f>
        <v>2.99</v>
      </c>
      <c r="L17957" s="14" t="n">
        <f aca="false">G17957-H17957</f>
        <v>0.99</v>
      </c>
    </row>
    <row r="17958" customFormat="false" ht="15" hidden="false" customHeight="false" outlineLevel="0" collapsed="false">
      <c r="A17958" s="2" t="s">
        <v>142</v>
      </c>
      <c r="B17958" s="2" t="s">
        <v>142</v>
      </c>
      <c r="C17958" s="2" t="s">
        <v>47</v>
      </c>
      <c r="D17958" s="2" t="s">
        <v>10</v>
      </c>
      <c r="E17958" s="2" t="s">
        <v>74</v>
      </c>
      <c r="F17958" s="2" t="s">
        <v>977</v>
      </c>
      <c r="G17958" s="14" t="n">
        <v>9.5</v>
      </c>
      <c r="H17958" s="14" t="n">
        <v>7.47</v>
      </c>
      <c r="I17958" s="14" t="n">
        <v>9.5</v>
      </c>
      <c r="J17958" s="23" t="n">
        <f aca="false">IF(AND(E17958="Priority",ISNUMBER('Cost model'!N632)),'Cost model'!N632,'Cost model'!M632)</f>
        <v>9.5</v>
      </c>
      <c r="K17958" s="14" t="n">
        <f aca="false">J17958-H17958</f>
        <v>2.03</v>
      </c>
      <c r="L17958" s="14" t="n">
        <f aca="false">G17958-H17958</f>
        <v>2.03</v>
      </c>
    </row>
    <row r="17959" customFormat="false" ht="15" hidden="false" customHeight="false" outlineLevel="0" collapsed="false">
      <c r="A17959" s="2" t="s">
        <v>124</v>
      </c>
      <c r="B17959" s="2" t="s">
        <v>174</v>
      </c>
      <c r="C17959" s="2" t="s">
        <v>47</v>
      </c>
      <c r="D17959" s="2" t="s">
        <v>10</v>
      </c>
      <c r="E17959" s="2" t="s">
        <v>74</v>
      </c>
      <c r="F17959" s="2" t="s">
        <v>976</v>
      </c>
      <c r="G17959" s="14" t="n">
        <v>9.5</v>
      </c>
      <c r="H17959" s="14" t="n">
        <v>18</v>
      </c>
      <c r="I17959" s="14" t="n">
        <v>14.5</v>
      </c>
      <c r="J17959" s="23" t="n">
        <f aca="false">IF(AND(E17959="Priority",ISNUMBER('Cost model'!N362)),'Cost model'!N362,'Cost model'!M362)</f>
        <v>10.5</v>
      </c>
      <c r="K17959" s="14" t="n">
        <f aca="false">J17959-H17959</f>
        <v>-7.5</v>
      </c>
      <c r="L17959" s="14" t="n">
        <f aca="false">G17959-H17959</f>
        <v>-8.5</v>
      </c>
    </row>
    <row r="17960" customFormat="false" ht="15" hidden="false" customHeight="false" outlineLevel="0" collapsed="false">
      <c r="A17960" s="2" t="s">
        <v>174</v>
      </c>
      <c r="B17960" s="2" t="s">
        <v>174</v>
      </c>
      <c r="C17960" s="2" t="s">
        <v>48</v>
      </c>
      <c r="D17960" s="2" t="s">
        <v>10</v>
      </c>
      <c r="E17960" s="2" t="s">
        <v>74</v>
      </c>
      <c r="F17960" s="2" t="s">
        <v>977</v>
      </c>
      <c r="G17960" s="14" t="n">
        <v>12.5</v>
      </c>
      <c r="H17960" s="14" t="n">
        <v>9.12</v>
      </c>
      <c r="I17960" s="14" t="n">
        <v>12.5</v>
      </c>
      <c r="J17960" s="23" t="n">
        <f aca="false">IF(AND(E17960="Priority",ISNUMBER('Cost model'!N168)),'Cost model'!N168,'Cost model'!M168)</f>
        <v>13.5</v>
      </c>
      <c r="K17960" s="14" t="n">
        <f aca="false">J17960-H17960</f>
        <v>4.38</v>
      </c>
      <c r="L17960" s="14" t="n">
        <f aca="false">G17960-H17960</f>
        <v>3.38</v>
      </c>
    </row>
    <row r="17961" customFormat="false" ht="15" hidden="false" customHeight="false" outlineLevel="0" collapsed="false">
      <c r="A17961" s="2" t="s">
        <v>174</v>
      </c>
      <c r="B17961" s="2" t="s">
        <v>124</v>
      </c>
      <c r="C17961" s="2" t="s">
        <v>48</v>
      </c>
      <c r="D17961" s="2" t="s">
        <v>10</v>
      </c>
      <c r="E17961" s="2" t="s">
        <v>74</v>
      </c>
      <c r="F17961" s="2" t="s">
        <v>976</v>
      </c>
      <c r="G17961" s="14" t="n">
        <v>12.5</v>
      </c>
      <c r="H17961" s="14" t="n">
        <v>12.54</v>
      </c>
      <c r="I17961" s="14" t="n">
        <v>12.5</v>
      </c>
      <c r="J17961" s="23" t="n">
        <f aca="false">IF(AND(E17961="Priority",ISNUMBER('Cost model'!N108)),'Cost model'!N108,'Cost model'!M108)</f>
        <v>15.5</v>
      </c>
      <c r="K17961" s="14" t="n">
        <f aca="false">J17961-H17961</f>
        <v>2.96</v>
      </c>
      <c r="L17961" s="14" t="n">
        <f aca="false">G17961-H17961</f>
        <v>-0.0399999999999992</v>
      </c>
    </row>
    <row r="17962" customFormat="false" ht="15" hidden="false" customHeight="false" outlineLevel="0" collapsed="false">
      <c r="A17962" s="2" t="s">
        <v>124</v>
      </c>
      <c r="B17962" s="2" t="s">
        <v>124</v>
      </c>
      <c r="C17962" s="2" t="s">
        <v>48</v>
      </c>
      <c r="D17962" s="2" t="s">
        <v>10</v>
      </c>
      <c r="E17962" s="2" t="s">
        <v>74</v>
      </c>
      <c r="F17962" s="2" t="s">
        <v>977</v>
      </c>
      <c r="G17962" s="14" t="n">
        <v>12.5</v>
      </c>
      <c r="H17962" s="14" t="n">
        <v>10.48</v>
      </c>
      <c r="I17962" s="14" t="n">
        <v>12.5</v>
      </c>
      <c r="J17962" s="23" t="n">
        <f aca="false">IF(AND(E17962="Priority",ISNUMBER('Cost model'!N318)),'Cost model'!N318,'Cost model'!M318)</f>
        <v>14.5</v>
      </c>
      <c r="K17962" s="14" t="n">
        <f aca="false">J17962-H17962</f>
        <v>4.02</v>
      </c>
      <c r="L17962" s="14" t="n">
        <f aca="false">G17962-H17962</f>
        <v>2.02</v>
      </c>
    </row>
    <row r="17963" customFormat="false" ht="15" hidden="false" customHeight="false" outlineLevel="0" collapsed="false">
      <c r="A17963" s="2" t="s">
        <v>124</v>
      </c>
      <c r="B17963" s="2" t="s">
        <v>124</v>
      </c>
      <c r="C17963" s="2" t="s">
        <v>49</v>
      </c>
      <c r="D17963" s="2" t="s">
        <v>12</v>
      </c>
      <c r="E17963" s="2" t="s">
        <v>74</v>
      </c>
      <c r="F17963" s="2" t="s">
        <v>977</v>
      </c>
      <c r="G17963" s="14" t="n">
        <v>19.5</v>
      </c>
      <c r="H17963" s="14" t="n">
        <v>79.71</v>
      </c>
      <c r="I17963" s="14" t="n">
        <v>19.5</v>
      </c>
      <c r="J17963" s="23" t="n">
        <f aca="false">IF(AND(E17963="Priority",ISNUMBER('Cost model'!N322)),'Cost model'!N322,'Cost model'!M322)</f>
        <v>50</v>
      </c>
      <c r="K17963" s="14" t="n">
        <f aca="false">J17963-H17963</f>
        <v>-29.71</v>
      </c>
      <c r="L17963" s="14" t="n">
        <f aca="false">G17963-H17963</f>
        <v>-60.21</v>
      </c>
    </row>
    <row r="17964" customFormat="false" ht="15" hidden="false" customHeight="false" outlineLevel="0" collapsed="false">
      <c r="A17964" s="2" t="s">
        <v>142</v>
      </c>
      <c r="B17964" s="2" t="s">
        <v>142</v>
      </c>
      <c r="C17964" s="2" t="s">
        <v>47</v>
      </c>
      <c r="D17964" s="2" t="s">
        <v>12</v>
      </c>
      <c r="E17964" s="2" t="s">
        <v>74</v>
      </c>
      <c r="F17964" s="2" t="s">
        <v>977</v>
      </c>
      <c r="G17964" s="14" t="n">
        <v>9.5</v>
      </c>
      <c r="H17964" s="14" t="n">
        <v>43.77</v>
      </c>
      <c r="I17964" s="14" t="n">
        <v>9.5</v>
      </c>
      <c r="J17964" s="23" t="n">
        <f aca="false">IF(AND(E17964="Priority",ISNUMBER('Cost model'!N635)),'Cost model'!N635,'Cost model'!M635)</f>
        <v>30.5</v>
      </c>
      <c r="K17964" s="14" t="n">
        <f aca="false">J17964-H17964</f>
        <v>-13.27</v>
      </c>
      <c r="L17964" s="14" t="n">
        <f aca="false">G17964-H17964</f>
        <v>-34.27</v>
      </c>
    </row>
    <row r="17965" customFormat="false" ht="15" hidden="false" customHeight="false" outlineLevel="0" collapsed="false">
      <c r="A17965" s="2" t="s">
        <v>123</v>
      </c>
      <c r="B17965" s="2" t="s">
        <v>124</v>
      </c>
      <c r="C17965" s="2" t="s">
        <v>47</v>
      </c>
      <c r="D17965" s="2" t="s">
        <v>12</v>
      </c>
      <c r="E17965" s="2" t="s">
        <v>74</v>
      </c>
      <c r="F17965" s="2" t="s">
        <v>976</v>
      </c>
      <c r="G17965" s="14" t="n">
        <v>19.5</v>
      </c>
      <c r="H17965" s="14" t="n">
        <v>53.48</v>
      </c>
      <c r="I17965" s="14" t="n">
        <v>19.5</v>
      </c>
      <c r="J17965" s="23" t="n">
        <f aca="false">IF(AND(E17965="Priority",ISNUMBER('Cost model'!N5)),'Cost model'!N5,'Cost model'!M5)</f>
        <v>35</v>
      </c>
      <c r="K17965" s="14" t="n">
        <f aca="false">J17965-H17965</f>
        <v>-18.48</v>
      </c>
      <c r="L17965" s="14" t="n">
        <f aca="false">G17965-H17965</f>
        <v>-33.98</v>
      </c>
    </row>
    <row r="17966" customFormat="false" ht="15" hidden="false" customHeight="false" outlineLevel="0" collapsed="false">
      <c r="A17966" s="2" t="s">
        <v>124</v>
      </c>
      <c r="B17966" s="2" t="s">
        <v>124</v>
      </c>
      <c r="C17966" s="2" t="s">
        <v>47</v>
      </c>
      <c r="D17966" s="2" t="s">
        <v>10</v>
      </c>
      <c r="E17966" s="2" t="s">
        <v>74</v>
      </c>
      <c r="F17966" s="2" t="s">
        <v>977</v>
      </c>
      <c r="G17966" s="14" t="n">
        <v>9.5</v>
      </c>
      <c r="H17966" s="14" t="n">
        <v>6.91</v>
      </c>
      <c r="I17966" s="14" t="n">
        <v>9.5</v>
      </c>
      <c r="J17966" s="23" t="n">
        <f aca="false">IF(AND(E17966="Priority",ISNUMBER('Cost model'!N317)),'Cost model'!N317,'Cost model'!M317)</f>
        <v>10.5</v>
      </c>
      <c r="K17966" s="14" t="n">
        <f aca="false">J17966-H17966</f>
        <v>3.59</v>
      </c>
      <c r="L17966" s="14" t="n">
        <f aca="false">G17966-H17966</f>
        <v>2.59</v>
      </c>
    </row>
    <row r="17967" customFormat="false" ht="15" hidden="false" customHeight="false" outlineLevel="0" collapsed="false">
      <c r="A17967" s="2" t="s">
        <v>124</v>
      </c>
      <c r="B17967" s="2" t="s">
        <v>124</v>
      </c>
      <c r="C17967" s="2" t="s">
        <v>47</v>
      </c>
      <c r="D17967" s="2" t="s">
        <v>13</v>
      </c>
      <c r="E17967" s="2" t="s">
        <v>74</v>
      </c>
      <c r="F17967" s="2" t="s">
        <v>977</v>
      </c>
      <c r="G17967" s="14" t="n">
        <v>19</v>
      </c>
      <c r="H17967" s="14" t="n">
        <v>65.77</v>
      </c>
      <c r="I17967" s="14" t="n">
        <v>19</v>
      </c>
      <c r="J17967" s="23" t="n">
        <f aca="false">IF(AND(E17967="Priority",ISNUMBER('Cost model'!N323)),'Cost model'!N323,'Cost model'!M323)</f>
        <v>60</v>
      </c>
      <c r="K17967" s="14" t="n">
        <f aca="false">J17967-H17967</f>
        <v>-5.77</v>
      </c>
      <c r="L17967" s="14" t="n">
        <f aca="false">G17967-H17967</f>
        <v>-46.77</v>
      </c>
    </row>
    <row r="17968" customFormat="false" ht="15" hidden="false" customHeight="false" outlineLevel="0" collapsed="false">
      <c r="A17968" s="2" t="s">
        <v>158</v>
      </c>
      <c r="B17968" s="2" t="s">
        <v>174</v>
      </c>
      <c r="C17968" s="2" t="s">
        <v>48</v>
      </c>
      <c r="D17968" s="2" t="s">
        <v>14</v>
      </c>
      <c r="E17968" s="2" t="s">
        <v>74</v>
      </c>
      <c r="F17968" s="2" t="s">
        <v>976</v>
      </c>
      <c r="G17968" s="14" t="n">
        <v>45</v>
      </c>
      <c r="H17968" s="14" t="n">
        <v>135.69</v>
      </c>
      <c r="I17968" s="14" t="n">
        <v>125</v>
      </c>
      <c r="J17968" s="23" t="n">
        <f aca="false">IF(AND(E17968="Priority",ISNUMBER('Cost model'!N492)),'Cost model'!N492,'Cost model'!M492)</f>
        <v>130</v>
      </c>
      <c r="K17968" s="14" t="n">
        <f aca="false">J17968-H17968</f>
        <v>-5.69</v>
      </c>
      <c r="L17968" s="14" t="n">
        <f aca="false">G17968-H17968</f>
        <v>-90.69</v>
      </c>
    </row>
    <row r="17969" customFormat="false" ht="15" hidden="false" customHeight="false" outlineLevel="0" collapsed="false">
      <c r="A17969" s="2" t="s">
        <v>221</v>
      </c>
      <c r="B17969" s="2" t="s">
        <v>142</v>
      </c>
      <c r="C17969" s="2" t="s">
        <v>48</v>
      </c>
      <c r="D17969" s="2" t="s">
        <v>10</v>
      </c>
      <c r="E17969" s="2" t="s">
        <v>74</v>
      </c>
      <c r="F17969" s="2" t="s">
        <v>976</v>
      </c>
      <c r="G17969" s="14" t="n">
        <v>12.5</v>
      </c>
      <c r="H17969" s="14" t="n">
        <v>72.41</v>
      </c>
      <c r="I17969" s="14" t="n">
        <v>19.5</v>
      </c>
      <c r="J17969" s="23" t="n">
        <f aca="false">IF(AND(E17969="Priority",ISNUMBER('Cost model'!N768)),'Cost model'!N768,'Cost model'!M768)</f>
        <v>19.5</v>
      </c>
      <c r="K17969" s="14" t="n">
        <f aca="false">J17969-H17969</f>
        <v>-52.91</v>
      </c>
      <c r="L17969" s="14" t="n">
        <f aca="false">G17969-H17969</f>
        <v>-59.91</v>
      </c>
    </row>
    <row r="17970" customFormat="false" ht="15" hidden="false" customHeight="false" outlineLevel="0" collapsed="false">
      <c r="A17970" s="2" t="s">
        <v>221</v>
      </c>
      <c r="B17970" s="2" t="s">
        <v>158</v>
      </c>
      <c r="C17970" s="2" t="s">
        <v>47</v>
      </c>
      <c r="D17970" s="2" t="s">
        <v>12</v>
      </c>
      <c r="E17970" s="2" t="s">
        <v>74</v>
      </c>
      <c r="F17970" s="2" t="s">
        <v>976</v>
      </c>
      <c r="G17970" s="14" t="n">
        <v>19.5</v>
      </c>
      <c r="H17970" s="14" t="n">
        <v>17.86</v>
      </c>
      <c r="I17970" s="14" t="n">
        <v>19.5</v>
      </c>
      <c r="J17970" s="23" t="n">
        <f aca="false">IF(AND(E17970="Priority",ISNUMBER('Cost model'!N755)),'Cost model'!N755,'Cost model'!M755)</f>
        <v>50</v>
      </c>
      <c r="K17970" s="14" t="n">
        <f aca="false">J17970-H17970</f>
        <v>32.14</v>
      </c>
      <c r="L17970" s="14" t="n">
        <f aca="false">G17970-H17970</f>
        <v>1.64</v>
      </c>
    </row>
    <row r="17971" customFormat="false" ht="15" hidden="false" customHeight="false" outlineLevel="0" collapsed="false">
      <c r="A17971" s="2" t="s">
        <v>142</v>
      </c>
      <c r="B17971" s="2" t="s">
        <v>142</v>
      </c>
      <c r="C17971" s="2" t="s">
        <v>49</v>
      </c>
      <c r="D17971" s="2" t="s">
        <v>10</v>
      </c>
      <c r="E17971" s="2" t="s">
        <v>74</v>
      </c>
      <c r="F17971" s="2" t="s">
        <v>977</v>
      </c>
      <c r="G17971" s="14" t="n">
        <v>17.5</v>
      </c>
      <c r="H17971" s="14" t="n">
        <v>21.6</v>
      </c>
      <c r="I17971" s="14" t="n">
        <v>17.5</v>
      </c>
      <c r="J17971" s="23" t="n">
        <f aca="false">IF(AND(E17971="Priority",ISNUMBER('Cost model'!N634)),'Cost model'!N634,'Cost model'!M634)</f>
        <v>15.5</v>
      </c>
      <c r="K17971" s="14" t="n">
        <f aca="false">J17971-H17971</f>
        <v>-6.1</v>
      </c>
      <c r="L17971" s="14" t="n">
        <f aca="false">G17971-H17971</f>
        <v>-4.1</v>
      </c>
    </row>
    <row r="17972" customFormat="false" ht="15" hidden="false" customHeight="false" outlineLevel="0" collapsed="false">
      <c r="A17972" s="2" t="s">
        <v>174</v>
      </c>
      <c r="B17972" s="2" t="s">
        <v>174</v>
      </c>
      <c r="C17972" s="2" t="s">
        <v>49</v>
      </c>
      <c r="D17972" s="2" t="s">
        <v>12</v>
      </c>
      <c r="E17972" s="2" t="s">
        <v>74</v>
      </c>
      <c r="F17972" s="2" t="s">
        <v>977</v>
      </c>
      <c r="G17972" s="14" t="n">
        <v>19.5</v>
      </c>
      <c r="H17972" s="14" t="n">
        <v>46.83</v>
      </c>
      <c r="I17972" s="14" t="n">
        <v>19.5</v>
      </c>
      <c r="J17972" s="23" t="n">
        <f aca="false">IF(AND(E17972="Priority",ISNUMBER('Cost model'!N172)),'Cost model'!N172,'Cost model'!M172)</f>
        <v>45</v>
      </c>
      <c r="K17972" s="14" t="n">
        <f aca="false">J17972-H17972</f>
        <v>-1.83</v>
      </c>
      <c r="L17972" s="14" t="n">
        <f aca="false">G17972-H17972</f>
        <v>-27.33</v>
      </c>
    </row>
    <row r="17973" customFormat="false" ht="15" hidden="false" customHeight="false" outlineLevel="0" collapsed="false">
      <c r="A17973" s="2" t="s">
        <v>124</v>
      </c>
      <c r="B17973" s="2" t="s">
        <v>124</v>
      </c>
      <c r="C17973" s="2" t="s">
        <v>47</v>
      </c>
      <c r="D17973" s="2" t="s">
        <v>14</v>
      </c>
      <c r="E17973" s="2" t="s">
        <v>74</v>
      </c>
      <c r="F17973" s="2" t="s">
        <v>977</v>
      </c>
      <c r="G17973" s="14" t="n">
        <v>25</v>
      </c>
      <c r="H17973" s="14" t="n">
        <v>139.44</v>
      </c>
      <c r="I17973" s="14" t="n">
        <v>25</v>
      </c>
      <c r="J17973" s="23" t="n">
        <f aca="false">IF(AND(E17973="Priority",ISNUMBER('Cost model'!N326)),'Cost model'!N326,'Cost model'!M326)</f>
        <v>110</v>
      </c>
      <c r="K17973" s="14" t="n">
        <f aca="false">J17973-H17973</f>
        <v>-29.44</v>
      </c>
      <c r="L17973" s="14" t="n">
        <f aca="false">G17973-H17973</f>
        <v>-114.44</v>
      </c>
    </row>
    <row r="17974" customFormat="false" ht="15" hidden="false" customHeight="false" outlineLevel="0" collapsed="false">
      <c r="A17974" s="2" t="s">
        <v>124</v>
      </c>
      <c r="B17974" s="2" t="s">
        <v>124</v>
      </c>
      <c r="C17974" s="2" t="s">
        <v>48</v>
      </c>
      <c r="D17974" s="2" t="s">
        <v>10</v>
      </c>
      <c r="E17974" s="2" t="s">
        <v>74</v>
      </c>
      <c r="F17974" s="2" t="s">
        <v>977</v>
      </c>
      <c r="G17974" s="14" t="n">
        <v>12.5</v>
      </c>
      <c r="H17974" s="14" t="n">
        <v>26.17</v>
      </c>
      <c r="I17974" s="14" t="n">
        <v>12.5</v>
      </c>
      <c r="J17974" s="23" t="n">
        <f aca="false">IF(AND(E17974="Priority",ISNUMBER('Cost model'!N318)),'Cost model'!N318,'Cost model'!M318)</f>
        <v>14.5</v>
      </c>
      <c r="K17974" s="14" t="n">
        <f aca="false">J17974-H17974</f>
        <v>-11.67</v>
      </c>
      <c r="L17974" s="14" t="n">
        <f aca="false">G17974-H17974</f>
        <v>-13.67</v>
      </c>
    </row>
    <row r="17975" customFormat="false" ht="15" hidden="false" customHeight="false" outlineLevel="0" collapsed="false">
      <c r="A17975" s="2" t="s">
        <v>142</v>
      </c>
      <c r="B17975" s="2" t="s">
        <v>142</v>
      </c>
      <c r="C17975" s="2" t="s">
        <v>47</v>
      </c>
      <c r="D17975" s="2" t="s">
        <v>10</v>
      </c>
      <c r="E17975" s="2" t="s">
        <v>74</v>
      </c>
      <c r="F17975" s="2" t="s">
        <v>977</v>
      </c>
      <c r="G17975" s="14" t="n">
        <v>9.5</v>
      </c>
      <c r="H17975" s="14" t="n">
        <v>24.63</v>
      </c>
      <c r="I17975" s="14" t="n">
        <v>9.5</v>
      </c>
      <c r="J17975" s="23" t="n">
        <f aca="false">IF(AND(E17975="Priority",ISNUMBER('Cost model'!N632)),'Cost model'!N632,'Cost model'!M632)</f>
        <v>9.5</v>
      </c>
      <c r="K17975" s="14" t="n">
        <f aca="false">J17975-H17975</f>
        <v>-15.13</v>
      </c>
      <c r="L17975" s="14" t="n">
        <f aca="false">G17975-H17975</f>
        <v>-15.13</v>
      </c>
    </row>
    <row r="17976" customFormat="false" ht="15" hidden="false" customHeight="false" outlineLevel="0" collapsed="false">
      <c r="A17976" s="2" t="s">
        <v>174</v>
      </c>
      <c r="B17976" s="2" t="s">
        <v>174</v>
      </c>
      <c r="C17976" s="2" t="s">
        <v>47</v>
      </c>
      <c r="D17976" s="2" t="s">
        <v>10</v>
      </c>
      <c r="E17976" s="2" t="s">
        <v>74</v>
      </c>
      <c r="F17976" s="2" t="s">
        <v>977</v>
      </c>
      <c r="G17976" s="14" t="n">
        <v>9.5</v>
      </c>
      <c r="H17976" s="14" t="n">
        <v>7.72</v>
      </c>
      <c r="I17976" s="14" t="n">
        <v>9.5</v>
      </c>
      <c r="J17976" s="23" t="n">
        <f aca="false">IF(AND(E17976="Priority",ISNUMBER('Cost model'!N167)),'Cost model'!N167,'Cost model'!M167)</f>
        <v>8.5</v>
      </c>
      <c r="K17976" s="14" t="n">
        <f aca="false">J17976-H17976</f>
        <v>0.78</v>
      </c>
      <c r="L17976" s="14" t="n">
        <f aca="false">G17976-H17976</f>
        <v>1.78</v>
      </c>
    </row>
    <row r="17977" customFormat="false" ht="15" hidden="false" customHeight="false" outlineLevel="0" collapsed="false">
      <c r="A17977" s="2" t="s">
        <v>158</v>
      </c>
      <c r="B17977" s="2" t="s">
        <v>174</v>
      </c>
      <c r="C17977" s="2" t="s">
        <v>49</v>
      </c>
      <c r="D17977" s="2" t="s">
        <v>12</v>
      </c>
      <c r="E17977" s="2" t="s">
        <v>74</v>
      </c>
      <c r="F17977" s="2" t="s">
        <v>976</v>
      </c>
      <c r="G17977" s="14" t="n">
        <v>19.5</v>
      </c>
      <c r="H17977" s="14" t="n">
        <v>107.14</v>
      </c>
      <c r="I17977" s="14" t="n">
        <v>19.5</v>
      </c>
      <c r="J17977" s="23" t="n">
        <f aca="false">IF(AND(E17977="Priority",ISNUMBER('Cost model'!N487)),'Cost model'!N487,'Cost model'!M487)</f>
        <v>55</v>
      </c>
      <c r="K17977" s="14" t="n">
        <f aca="false">J17977-H17977</f>
        <v>-52.14</v>
      </c>
      <c r="L17977" s="14" t="n">
        <f aca="false">G17977-H17977</f>
        <v>-87.64</v>
      </c>
    </row>
    <row r="17978" customFormat="false" ht="15" hidden="false" customHeight="false" outlineLevel="0" collapsed="false">
      <c r="A17978" s="2" t="s">
        <v>142</v>
      </c>
      <c r="B17978" s="2" t="s">
        <v>174</v>
      </c>
      <c r="C17978" s="2" t="s">
        <v>47</v>
      </c>
      <c r="D17978" s="2" t="s">
        <v>12</v>
      </c>
      <c r="E17978" s="2" t="s">
        <v>74</v>
      </c>
      <c r="F17978" s="2" t="s">
        <v>976</v>
      </c>
      <c r="G17978" s="14" t="n">
        <v>9.5</v>
      </c>
      <c r="H17978" s="14" t="n">
        <v>13.61</v>
      </c>
      <c r="I17978" s="14" t="n">
        <v>19.5</v>
      </c>
      <c r="J17978" s="23" t="n">
        <f aca="false">IF(AND(E17978="Priority",ISNUMBER('Cost model'!N695)),'Cost model'!N695,'Cost model'!M695)</f>
        <v>40</v>
      </c>
      <c r="K17978" s="14" t="n">
        <f aca="false">J17978-H17978</f>
        <v>26.39</v>
      </c>
      <c r="L17978" s="14" t="n">
        <f aca="false">G17978-H17978</f>
        <v>-4.11</v>
      </c>
    </row>
    <row r="17979" customFormat="false" ht="15" hidden="false" customHeight="false" outlineLevel="0" collapsed="false">
      <c r="A17979" s="2" t="s">
        <v>124</v>
      </c>
      <c r="B17979" s="2" t="s">
        <v>124</v>
      </c>
      <c r="C17979" s="2" t="s">
        <v>47</v>
      </c>
      <c r="D17979" s="2" t="s">
        <v>10</v>
      </c>
      <c r="E17979" s="2" t="s">
        <v>74</v>
      </c>
      <c r="F17979" s="2" t="s">
        <v>977</v>
      </c>
      <c r="G17979" s="14" t="n">
        <v>9.5</v>
      </c>
      <c r="H17979" s="14" t="n">
        <v>21.76</v>
      </c>
      <c r="I17979" s="14" t="n">
        <v>9.5</v>
      </c>
      <c r="J17979" s="23" t="n">
        <f aca="false">IF(AND(E17979="Priority",ISNUMBER('Cost model'!N317)),'Cost model'!N317,'Cost model'!M317)</f>
        <v>10.5</v>
      </c>
      <c r="K17979" s="14" t="n">
        <f aca="false">J17979-H17979</f>
        <v>-11.26</v>
      </c>
      <c r="L17979" s="14" t="n">
        <f aca="false">G17979-H17979</f>
        <v>-12.26</v>
      </c>
    </row>
    <row r="17980" customFormat="false" ht="15" hidden="false" customHeight="false" outlineLevel="0" collapsed="false">
      <c r="A17980" s="2" t="s">
        <v>174</v>
      </c>
      <c r="B17980" s="2" t="s">
        <v>174</v>
      </c>
      <c r="C17980" s="2" t="s">
        <v>47</v>
      </c>
      <c r="D17980" s="2" t="s">
        <v>10</v>
      </c>
      <c r="E17980" s="2" t="s">
        <v>74</v>
      </c>
      <c r="F17980" s="2" t="s">
        <v>977</v>
      </c>
      <c r="G17980" s="14" t="n">
        <v>9.5</v>
      </c>
      <c r="H17980" s="14" t="n">
        <v>7.72</v>
      </c>
      <c r="I17980" s="14" t="n">
        <v>9.5</v>
      </c>
      <c r="J17980" s="23" t="n">
        <f aca="false">IF(AND(E17980="Priority",ISNUMBER('Cost model'!N167)),'Cost model'!N167,'Cost model'!M167)</f>
        <v>8.5</v>
      </c>
      <c r="K17980" s="14" t="n">
        <f aca="false">J17980-H17980</f>
        <v>0.78</v>
      </c>
      <c r="L17980" s="14" t="n">
        <f aca="false">G17980-H17980</f>
        <v>1.78</v>
      </c>
    </row>
    <row r="17981" customFormat="false" ht="15" hidden="false" customHeight="false" outlineLevel="0" collapsed="false">
      <c r="A17981" s="2" t="s">
        <v>124</v>
      </c>
      <c r="B17981" s="2" t="s">
        <v>174</v>
      </c>
      <c r="C17981" s="2" t="s">
        <v>48</v>
      </c>
      <c r="D17981" s="2" t="s">
        <v>12</v>
      </c>
      <c r="E17981" s="2" t="s">
        <v>74</v>
      </c>
      <c r="F17981" s="2" t="s">
        <v>976</v>
      </c>
      <c r="G17981" s="14" t="n">
        <v>12.5</v>
      </c>
      <c r="H17981" s="14" t="n">
        <v>12.54</v>
      </c>
      <c r="I17981" s="14" t="n">
        <v>19.5</v>
      </c>
      <c r="J17981" s="23" t="n">
        <f aca="false">IF(AND(E17981="Priority",ISNUMBER('Cost model'!N366)),'Cost model'!N366,'Cost model'!M366)</f>
        <v>55</v>
      </c>
      <c r="K17981" s="14" t="n">
        <f aca="false">J17981-H17981</f>
        <v>42.46</v>
      </c>
      <c r="L17981" s="14" t="n">
        <f aca="false">G17981-H17981</f>
        <v>-0.0399999999999992</v>
      </c>
    </row>
    <row r="17982" customFormat="false" ht="15" hidden="false" customHeight="false" outlineLevel="0" collapsed="false">
      <c r="A17982" s="2" t="s">
        <v>221</v>
      </c>
      <c r="B17982" s="2" t="s">
        <v>221</v>
      </c>
      <c r="C17982" s="2" t="s">
        <v>47</v>
      </c>
      <c r="D17982" s="2" t="s">
        <v>12</v>
      </c>
      <c r="E17982" s="2" t="s">
        <v>74</v>
      </c>
      <c r="F17982" s="2" t="s">
        <v>977</v>
      </c>
      <c r="G17982" s="14" t="n">
        <v>9.5</v>
      </c>
      <c r="H17982" s="14" t="n">
        <v>24.68</v>
      </c>
      <c r="I17982" s="14" t="n">
        <v>9.5</v>
      </c>
      <c r="J17982" s="23" t="n">
        <f aca="false">IF(AND(E17982="Priority",ISNUMBER('Cost model'!N740)),'Cost model'!N740,'Cost model'!M740)</f>
        <v>22.5</v>
      </c>
      <c r="K17982" s="14" t="n">
        <f aca="false">J17982-H17982</f>
        <v>-2.18</v>
      </c>
      <c r="L17982" s="14" t="n">
        <f aca="false">G17982-H17982</f>
        <v>-15.18</v>
      </c>
    </row>
    <row r="17983" customFormat="false" ht="15" hidden="false" customHeight="false" outlineLevel="0" collapsed="false">
      <c r="A17983" s="2" t="s">
        <v>174</v>
      </c>
      <c r="B17983" s="2" t="s">
        <v>142</v>
      </c>
      <c r="C17983" s="2" t="s">
        <v>49</v>
      </c>
      <c r="D17983" s="2" t="s">
        <v>12</v>
      </c>
      <c r="E17983" s="2" t="s">
        <v>83</v>
      </c>
      <c r="F17983" s="2" t="s">
        <v>976</v>
      </c>
      <c r="G17983" s="14" t="n">
        <v>29.5</v>
      </c>
      <c r="H17983" s="14" t="n">
        <v>37.58</v>
      </c>
      <c r="I17983" s="14" t="n">
        <v>29.5</v>
      </c>
      <c r="J17983" s="23" t="n">
        <f aca="false">IF(AND(E17983="Priority",ISNUMBER('Cost model'!N127)),'Cost model'!N127,'Cost model'!M127)</f>
        <v>65</v>
      </c>
      <c r="K17983" s="14" t="n">
        <f aca="false">J17983-H17983</f>
        <v>27.42</v>
      </c>
      <c r="L17983" s="14" t="n">
        <f aca="false">G17983-H17983</f>
        <v>-8.08</v>
      </c>
    </row>
    <row r="17984" customFormat="false" ht="15" hidden="false" customHeight="false" outlineLevel="0" collapsed="false">
      <c r="A17984" s="2" t="s">
        <v>142</v>
      </c>
      <c r="B17984" s="2" t="s">
        <v>142</v>
      </c>
      <c r="C17984" s="2" t="s">
        <v>48</v>
      </c>
      <c r="D17984" s="2" t="s">
        <v>10</v>
      </c>
      <c r="E17984" s="2" t="s">
        <v>74</v>
      </c>
      <c r="F17984" s="2" t="s">
        <v>977</v>
      </c>
      <c r="G17984" s="14" t="n">
        <v>12.5</v>
      </c>
      <c r="H17984" s="14" t="n">
        <v>14.63</v>
      </c>
      <c r="I17984" s="14" t="n">
        <v>12.5</v>
      </c>
      <c r="J17984" s="23" t="n">
        <f aca="false">IF(AND(E17984="Priority",ISNUMBER('Cost model'!N633)),'Cost model'!N633,'Cost model'!M633)</f>
        <v>11.5</v>
      </c>
      <c r="K17984" s="14" t="n">
        <f aca="false">J17984-H17984</f>
        <v>-3.13</v>
      </c>
      <c r="L17984" s="14" t="n">
        <f aca="false">G17984-H17984</f>
        <v>-2.13</v>
      </c>
    </row>
    <row r="17985" customFormat="false" ht="15" hidden="false" customHeight="false" outlineLevel="0" collapsed="false">
      <c r="A17985" s="2" t="s">
        <v>124</v>
      </c>
      <c r="B17985" s="2" t="s">
        <v>124</v>
      </c>
      <c r="C17985" s="2" t="s">
        <v>48</v>
      </c>
      <c r="D17985" s="2" t="s">
        <v>10</v>
      </c>
      <c r="E17985" s="2" t="s">
        <v>74</v>
      </c>
      <c r="F17985" s="2" t="s">
        <v>977</v>
      </c>
      <c r="G17985" s="14" t="n">
        <v>12.5</v>
      </c>
      <c r="H17985" s="14" t="n">
        <v>8.11</v>
      </c>
      <c r="I17985" s="14" t="n">
        <v>12.5</v>
      </c>
      <c r="J17985" s="23" t="n">
        <f aca="false">IF(AND(E17985="Priority",ISNUMBER('Cost model'!N318)),'Cost model'!N318,'Cost model'!M318)</f>
        <v>14.5</v>
      </c>
      <c r="K17985" s="14" t="n">
        <f aca="false">J17985-H17985</f>
        <v>6.39</v>
      </c>
      <c r="L17985" s="14" t="n">
        <f aca="false">G17985-H17985</f>
        <v>4.39</v>
      </c>
    </row>
    <row r="17986" customFormat="false" ht="15" hidden="false" customHeight="false" outlineLevel="0" collapsed="false">
      <c r="A17986" s="2" t="s">
        <v>205</v>
      </c>
      <c r="B17986" s="2" t="s">
        <v>205</v>
      </c>
      <c r="C17986" s="2" t="s">
        <v>48</v>
      </c>
      <c r="D17986" s="2" t="s">
        <v>12</v>
      </c>
      <c r="E17986" s="2" t="s">
        <v>83</v>
      </c>
      <c r="F17986" s="2" t="s">
        <v>977</v>
      </c>
      <c r="G17986" s="14" t="n">
        <v>19.5</v>
      </c>
      <c r="H17986" s="14" t="n">
        <v>57.76</v>
      </c>
      <c r="I17986" s="14" t="n">
        <v>19.5</v>
      </c>
      <c r="J17986" s="23" t="n">
        <f aca="false">IF(AND(E17986="Priority",ISNUMBER('Cost model'!N531)),'Cost model'!N531,'Cost model'!M531)</f>
        <v>65</v>
      </c>
      <c r="K17986" s="14" t="n">
        <f aca="false">J17986-H17986</f>
        <v>7.24</v>
      </c>
      <c r="L17986" s="14" t="n">
        <f aca="false">G17986-H17986</f>
        <v>-38.26</v>
      </c>
    </row>
    <row r="17987" customFormat="false" ht="15" hidden="false" customHeight="false" outlineLevel="0" collapsed="false">
      <c r="A17987" s="2" t="s">
        <v>124</v>
      </c>
      <c r="B17987" s="2" t="s">
        <v>124</v>
      </c>
      <c r="C17987" s="2" t="s">
        <v>48</v>
      </c>
      <c r="D17987" s="2" t="s">
        <v>10</v>
      </c>
      <c r="E17987" s="2" t="s">
        <v>83</v>
      </c>
      <c r="F17987" s="2" t="s">
        <v>977</v>
      </c>
      <c r="G17987" s="14" t="n">
        <v>17.5</v>
      </c>
      <c r="H17987" s="14" t="n">
        <v>17.69</v>
      </c>
      <c r="I17987" s="14" t="n">
        <v>17.5</v>
      </c>
      <c r="J17987" s="23" t="n">
        <f aca="false">IF(AND(E17987="Priority",ISNUMBER('Cost model'!N318)),'Cost model'!N318,'Cost model'!M318)</f>
        <v>19.5</v>
      </c>
      <c r="K17987" s="14" t="n">
        <f aca="false">J17987-H17987</f>
        <v>1.81</v>
      </c>
      <c r="L17987" s="14" t="n">
        <f aca="false">G17987-H17987</f>
        <v>-0.190000000000001</v>
      </c>
    </row>
    <row r="17988" customFormat="false" ht="15" hidden="false" customHeight="false" outlineLevel="0" collapsed="false">
      <c r="A17988" s="2" t="s">
        <v>123</v>
      </c>
      <c r="B17988" s="2" t="s">
        <v>124</v>
      </c>
      <c r="C17988" s="2" t="s">
        <v>47</v>
      </c>
      <c r="D17988" s="2" t="s">
        <v>12</v>
      </c>
      <c r="E17988" s="2" t="s">
        <v>74</v>
      </c>
      <c r="F17988" s="2" t="s">
        <v>976</v>
      </c>
      <c r="G17988" s="14" t="n">
        <v>19.5</v>
      </c>
      <c r="H17988" s="14" t="n">
        <v>24.63</v>
      </c>
      <c r="I17988" s="14" t="n">
        <v>19.5</v>
      </c>
      <c r="J17988" s="23" t="n">
        <f aca="false">IF(AND(E17988="Priority",ISNUMBER('Cost model'!N5)),'Cost model'!N5,'Cost model'!M5)</f>
        <v>35</v>
      </c>
      <c r="K17988" s="14" t="n">
        <f aca="false">J17988-H17988</f>
        <v>10.37</v>
      </c>
      <c r="L17988" s="14" t="n">
        <f aca="false">G17988-H17988</f>
        <v>-5.13</v>
      </c>
    </row>
    <row r="17989" customFormat="false" ht="15" hidden="false" customHeight="false" outlineLevel="0" collapsed="false">
      <c r="A17989" s="2" t="s">
        <v>174</v>
      </c>
      <c r="B17989" s="2" t="s">
        <v>174</v>
      </c>
      <c r="C17989" s="2" t="s">
        <v>48</v>
      </c>
      <c r="D17989" s="2" t="s">
        <v>10</v>
      </c>
      <c r="E17989" s="2" t="s">
        <v>74</v>
      </c>
      <c r="F17989" s="2" t="s">
        <v>977</v>
      </c>
      <c r="G17989" s="14" t="n">
        <v>12.5</v>
      </c>
      <c r="H17989" s="14" t="n">
        <v>7.37</v>
      </c>
      <c r="I17989" s="14" t="n">
        <v>12.5</v>
      </c>
      <c r="J17989" s="23" t="n">
        <f aca="false">IF(AND(E17989="Priority",ISNUMBER('Cost model'!N168)),'Cost model'!N168,'Cost model'!M168)</f>
        <v>13.5</v>
      </c>
      <c r="K17989" s="14" t="n">
        <f aca="false">J17989-H17989</f>
        <v>6.13</v>
      </c>
      <c r="L17989" s="14" t="n">
        <f aca="false">G17989-H17989</f>
        <v>5.13</v>
      </c>
    </row>
    <row r="17990" customFormat="false" ht="15" hidden="false" customHeight="false" outlineLevel="0" collapsed="false">
      <c r="A17990" s="2" t="s">
        <v>124</v>
      </c>
      <c r="B17990" s="2" t="s">
        <v>124</v>
      </c>
      <c r="C17990" s="2" t="s">
        <v>47</v>
      </c>
      <c r="D17990" s="2" t="s">
        <v>13</v>
      </c>
      <c r="E17990" s="2" t="s">
        <v>74</v>
      </c>
      <c r="F17990" s="2" t="s">
        <v>977</v>
      </c>
      <c r="G17990" s="14" t="n">
        <v>19</v>
      </c>
      <c r="H17990" s="14" t="n">
        <v>70.07</v>
      </c>
      <c r="I17990" s="14" t="n">
        <v>19</v>
      </c>
      <c r="J17990" s="23" t="n">
        <f aca="false">IF(AND(E17990="Priority",ISNUMBER('Cost model'!N323)),'Cost model'!N323,'Cost model'!M323)</f>
        <v>60</v>
      </c>
      <c r="K17990" s="14" t="n">
        <f aca="false">J17990-H17990</f>
        <v>-10.07</v>
      </c>
      <c r="L17990" s="14" t="n">
        <f aca="false">G17990-H17990</f>
        <v>-51.07</v>
      </c>
    </row>
    <row r="17991" customFormat="false" ht="15" hidden="false" customHeight="false" outlineLevel="0" collapsed="false">
      <c r="A17991" s="2" t="s">
        <v>221</v>
      </c>
      <c r="B17991" s="2" t="s">
        <v>221</v>
      </c>
      <c r="C17991" s="2" t="s">
        <v>47</v>
      </c>
      <c r="D17991" s="2" t="s">
        <v>14</v>
      </c>
      <c r="E17991" s="2" t="s">
        <v>74</v>
      </c>
      <c r="F17991" s="2" t="s">
        <v>977</v>
      </c>
      <c r="G17991" s="14" t="n">
        <v>25</v>
      </c>
      <c r="H17991" s="14" t="n">
        <v>196.13</v>
      </c>
      <c r="I17991" s="14" t="n">
        <v>25</v>
      </c>
      <c r="J17991" s="23" t="n">
        <f aca="false">IF(AND(E17991="Priority",ISNUMBER('Cost model'!N746)),'Cost model'!N746,'Cost model'!M746)</f>
        <v>100</v>
      </c>
      <c r="K17991" s="14" t="n">
        <f aca="false">J17991-H17991</f>
        <v>-96.13</v>
      </c>
      <c r="L17991" s="14" t="n">
        <f aca="false">G17991-H17991</f>
        <v>-171.13</v>
      </c>
    </row>
    <row r="17992" customFormat="false" ht="15" hidden="false" customHeight="false" outlineLevel="0" collapsed="false">
      <c r="A17992" s="2" t="s">
        <v>124</v>
      </c>
      <c r="B17992" s="2" t="s">
        <v>124</v>
      </c>
      <c r="C17992" s="2" t="s">
        <v>49</v>
      </c>
      <c r="D17992" s="2" t="s">
        <v>12</v>
      </c>
      <c r="E17992" s="2" t="s">
        <v>83</v>
      </c>
      <c r="F17992" s="2" t="s">
        <v>977</v>
      </c>
      <c r="G17992" s="14" t="n">
        <v>29.5</v>
      </c>
      <c r="H17992" s="14" t="n">
        <v>62.36</v>
      </c>
      <c r="I17992" s="14" t="n">
        <v>29.5</v>
      </c>
      <c r="J17992" s="23" t="n">
        <f aca="false">IF(AND(E17992="Priority",ISNUMBER('Cost model'!N322)),'Cost model'!N322,'Cost model'!M322)</f>
        <v>65</v>
      </c>
      <c r="K17992" s="14" t="n">
        <f aca="false">J17992-H17992</f>
        <v>2.64</v>
      </c>
      <c r="L17992" s="14" t="n">
        <f aca="false">G17992-H17992</f>
        <v>-32.86</v>
      </c>
    </row>
    <row r="17993" customFormat="false" ht="15" hidden="false" customHeight="false" outlineLevel="0" collapsed="false">
      <c r="A17993" s="2" t="s">
        <v>142</v>
      </c>
      <c r="B17993" s="2" t="s">
        <v>142</v>
      </c>
      <c r="C17993" s="2" t="s">
        <v>49</v>
      </c>
      <c r="D17993" s="2" t="s">
        <v>10</v>
      </c>
      <c r="E17993" s="2" t="s">
        <v>74</v>
      </c>
      <c r="F17993" s="2" t="s">
        <v>977</v>
      </c>
      <c r="G17993" s="14" t="n">
        <v>17.5</v>
      </c>
      <c r="H17993" s="14" t="n">
        <v>21.76</v>
      </c>
      <c r="I17993" s="14" t="n">
        <v>17.5</v>
      </c>
      <c r="J17993" s="23" t="n">
        <f aca="false">IF(AND(E17993="Priority",ISNUMBER('Cost model'!N634)),'Cost model'!N634,'Cost model'!M634)</f>
        <v>15.5</v>
      </c>
      <c r="K17993" s="14" t="n">
        <f aca="false">J17993-H17993</f>
        <v>-6.26</v>
      </c>
      <c r="L17993" s="14" t="n">
        <f aca="false">G17993-H17993</f>
        <v>-4.26</v>
      </c>
    </row>
    <row r="17994" customFormat="false" ht="15" hidden="false" customHeight="false" outlineLevel="0" collapsed="false">
      <c r="A17994" s="2" t="s">
        <v>342</v>
      </c>
      <c r="B17994" s="2" t="s">
        <v>158</v>
      </c>
      <c r="C17994" s="2" t="s">
        <v>47</v>
      </c>
      <c r="D17994" s="2" t="s">
        <v>10</v>
      </c>
      <c r="E17994" s="2" t="s">
        <v>74</v>
      </c>
      <c r="F17994" s="2" t="s">
        <v>976</v>
      </c>
      <c r="G17994" s="14" t="n">
        <v>19.5</v>
      </c>
      <c r="H17994" s="14" t="n">
        <v>34.89</v>
      </c>
      <c r="I17994" s="14" t="n">
        <v>19.5</v>
      </c>
      <c r="J17994" s="23" t="n">
        <f aca="false">IF(AND(E17994="Priority",ISNUMBER('Cost model'!N212)),'Cost model'!N212,'Cost model'!M212)</f>
        <v>20.5</v>
      </c>
      <c r="K17994" s="14" t="n">
        <f aca="false">J17994-H17994</f>
        <v>-14.39</v>
      </c>
      <c r="L17994" s="14" t="n">
        <f aca="false">G17994-H17994</f>
        <v>-15.39</v>
      </c>
    </row>
    <row r="17995" customFormat="false" ht="15" hidden="false" customHeight="false" outlineLevel="0" collapsed="false">
      <c r="A17995" s="2" t="s">
        <v>124</v>
      </c>
      <c r="B17995" s="2" t="s">
        <v>124</v>
      </c>
      <c r="C17995" s="2" t="s">
        <v>48</v>
      </c>
      <c r="D17995" s="2" t="s">
        <v>10</v>
      </c>
      <c r="E17995" s="2" t="s">
        <v>74</v>
      </c>
      <c r="F17995" s="2" t="s">
        <v>977</v>
      </c>
      <c r="G17995" s="14" t="n">
        <v>12.5</v>
      </c>
      <c r="H17995" s="14" t="n">
        <v>12.23</v>
      </c>
      <c r="I17995" s="14" t="n">
        <v>12.5</v>
      </c>
      <c r="J17995" s="23" t="n">
        <f aca="false">IF(AND(E17995="Priority",ISNUMBER('Cost model'!N318)),'Cost model'!N318,'Cost model'!M318)</f>
        <v>14.5</v>
      </c>
      <c r="K17995" s="14" t="n">
        <f aca="false">J17995-H17995</f>
        <v>2.27</v>
      </c>
      <c r="L17995" s="14" t="n">
        <f aca="false">G17995-H17995</f>
        <v>0.27</v>
      </c>
    </row>
    <row r="17996" customFormat="false" ht="15" hidden="false" customHeight="false" outlineLevel="0" collapsed="false">
      <c r="A17996" s="2" t="s">
        <v>124</v>
      </c>
      <c r="B17996" s="2" t="s">
        <v>124</v>
      </c>
      <c r="C17996" s="2" t="s">
        <v>48</v>
      </c>
      <c r="D17996" s="2" t="s">
        <v>10</v>
      </c>
      <c r="E17996" s="2" t="s">
        <v>74</v>
      </c>
      <c r="F17996" s="2" t="s">
        <v>977</v>
      </c>
      <c r="G17996" s="14" t="n">
        <v>12.5</v>
      </c>
      <c r="H17996" s="14" t="n">
        <v>20.52</v>
      </c>
      <c r="I17996" s="14" t="n">
        <v>12.5</v>
      </c>
      <c r="J17996" s="23" t="n">
        <f aca="false">IF(AND(E17996="Priority",ISNUMBER('Cost model'!N318)),'Cost model'!N318,'Cost model'!M318)</f>
        <v>14.5</v>
      </c>
      <c r="K17996" s="14" t="n">
        <f aca="false">J17996-H17996</f>
        <v>-6.02</v>
      </c>
      <c r="L17996" s="14" t="n">
        <f aca="false">G17996-H17996</f>
        <v>-8.02</v>
      </c>
    </row>
    <row r="17997" customFormat="false" ht="15" hidden="false" customHeight="false" outlineLevel="0" collapsed="false">
      <c r="A17997" s="2" t="s">
        <v>221</v>
      </c>
      <c r="B17997" s="2" t="s">
        <v>221</v>
      </c>
      <c r="C17997" s="2" t="s">
        <v>47</v>
      </c>
      <c r="D17997" s="2" t="s">
        <v>12</v>
      </c>
      <c r="E17997" s="2" t="s">
        <v>74</v>
      </c>
      <c r="F17997" s="2" t="s">
        <v>977</v>
      </c>
      <c r="G17997" s="14" t="n">
        <v>9.5</v>
      </c>
      <c r="H17997" s="14" t="n">
        <v>24.68</v>
      </c>
      <c r="I17997" s="14" t="n">
        <v>9.5</v>
      </c>
      <c r="J17997" s="23" t="n">
        <f aca="false">IF(AND(E17997="Priority",ISNUMBER('Cost model'!N740)),'Cost model'!N740,'Cost model'!M740)</f>
        <v>22.5</v>
      </c>
      <c r="K17997" s="14" t="n">
        <f aca="false">J17997-H17997</f>
        <v>-2.18</v>
      </c>
      <c r="L17997" s="14" t="n">
        <f aca="false">G17997-H17997</f>
        <v>-15.18</v>
      </c>
    </row>
    <row r="17998" customFormat="false" ht="15" hidden="false" customHeight="false" outlineLevel="0" collapsed="false">
      <c r="A17998" s="2" t="s">
        <v>158</v>
      </c>
      <c r="B17998" s="2" t="s">
        <v>158</v>
      </c>
      <c r="C17998" s="2" t="s">
        <v>47</v>
      </c>
      <c r="D17998" s="2" t="s">
        <v>10</v>
      </c>
      <c r="E17998" s="2" t="s">
        <v>74</v>
      </c>
      <c r="F17998" s="2" t="s">
        <v>977</v>
      </c>
      <c r="G17998" s="14" t="n">
        <v>9.5</v>
      </c>
      <c r="H17998" s="14" t="n">
        <v>5.27</v>
      </c>
      <c r="I17998" s="14" t="n">
        <v>9.5</v>
      </c>
      <c r="J17998" s="23" t="n">
        <f aca="false">IF(AND(E17998="Priority",ISNUMBER('Cost model'!N422)),'Cost model'!N422,'Cost model'!M422)</f>
        <v>8.5</v>
      </c>
      <c r="K17998" s="14" t="n">
        <f aca="false">J17998-H17998</f>
        <v>3.23</v>
      </c>
      <c r="L17998" s="14" t="n">
        <f aca="false">G17998-H17998</f>
        <v>4.23</v>
      </c>
    </row>
    <row r="17999" customFormat="false" ht="15" hidden="false" customHeight="false" outlineLevel="0" collapsed="false">
      <c r="A17999" s="2" t="s">
        <v>124</v>
      </c>
      <c r="B17999" s="2" t="s">
        <v>124</v>
      </c>
      <c r="C17999" s="2" t="s">
        <v>49</v>
      </c>
      <c r="D17999" s="2" t="s">
        <v>10</v>
      </c>
      <c r="E17999" s="2" t="s">
        <v>74</v>
      </c>
      <c r="F17999" s="2" t="s">
        <v>977</v>
      </c>
      <c r="G17999" s="14" t="n">
        <v>17.5</v>
      </c>
      <c r="H17999" s="14" t="n">
        <v>24.93</v>
      </c>
      <c r="I17999" s="14" t="n">
        <v>17.5</v>
      </c>
      <c r="J17999" s="23" t="n">
        <f aca="false">IF(AND(E17999="Priority",ISNUMBER('Cost model'!N319)),'Cost model'!N319,'Cost model'!M319)</f>
        <v>16.5</v>
      </c>
      <c r="K17999" s="14" t="n">
        <f aca="false">J17999-H17999</f>
        <v>-8.43</v>
      </c>
      <c r="L17999" s="14" t="n">
        <f aca="false">G17999-H17999</f>
        <v>-7.43</v>
      </c>
    </row>
    <row r="18000" customFormat="false" ht="15" hidden="false" customHeight="false" outlineLevel="0" collapsed="false">
      <c r="A18000" s="2" t="s">
        <v>174</v>
      </c>
      <c r="B18000" s="2" t="s">
        <v>174</v>
      </c>
      <c r="C18000" s="2" t="s">
        <v>48</v>
      </c>
      <c r="D18000" s="2" t="s">
        <v>12</v>
      </c>
      <c r="E18000" s="2" t="s">
        <v>74</v>
      </c>
      <c r="F18000" s="2" t="s">
        <v>977</v>
      </c>
      <c r="G18000" s="14" t="n">
        <v>12.5</v>
      </c>
      <c r="H18000" s="14" t="n">
        <v>59.17</v>
      </c>
      <c r="I18000" s="14" t="n">
        <v>12.5</v>
      </c>
      <c r="J18000" s="23" t="n">
        <f aca="false">IF(AND(E18000="Priority",ISNUMBER('Cost model'!N171)),'Cost model'!N171,'Cost model'!M171)</f>
        <v>40</v>
      </c>
      <c r="K18000" s="14" t="n">
        <f aca="false">J18000-H18000</f>
        <v>-19.17</v>
      </c>
      <c r="L18000" s="14" t="n">
        <f aca="false">G18000-H18000</f>
        <v>-46.67</v>
      </c>
    </row>
    <row r="18001" customFormat="false" ht="15" hidden="false" customHeight="false" outlineLevel="0" collapsed="false">
      <c r="A18001" s="2" t="s">
        <v>342</v>
      </c>
      <c r="B18001" s="2" t="s">
        <v>158</v>
      </c>
      <c r="C18001" s="2" t="s">
        <v>47</v>
      </c>
      <c r="D18001" s="2" t="s">
        <v>10</v>
      </c>
      <c r="E18001" s="2" t="s">
        <v>74</v>
      </c>
      <c r="F18001" s="2" t="s">
        <v>976</v>
      </c>
      <c r="G18001" s="14" t="n">
        <v>19.5</v>
      </c>
      <c r="H18001" s="14" t="n">
        <v>17.26</v>
      </c>
      <c r="I18001" s="14" t="n">
        <v>19.5</v>
      </c>
      <c r="J18001" s="23" t="n">
        <f aca="false">IF(AND(E18001="Priority",ISNUMBER('Cost model'!N212)),'Cost model'!N212,'Cost model'!M212)</f>
        <v>20.5</v>
      </c>
      <c r="K18001" s="14" t="n">
        <f aca="false">J18001-H18001</f>
        <v>3.24</v>
      </c>
      <c r="L18001" s="14" t="n">
        <f aca="false">G18001-H18001</f>
        <v>2.24</v>
      </c>
    </row>
    <row r="18002" customFormat="false" ht="15" hidden="false" customHeight="false" outlineLevel="0" collapsed="false">
      <c r="A18002" s="2" t="s">
        <v>142</v>
      </c>
      <c r="B18002" s="2" t="s">
        <v>142</v>
      </c>
      <c r="C18002" s="2" t="s">
        <v>48</v>
      </c>
      <c r="D18002" s="2" t="s">
        <v>12</v>
      </c>
      <c r="E18002" s="2" t="s">
        <v>74</v>
      </c>
      <c r="F18002" s="2" t="s">
        <v>977</v>
      </c>
      <c r="G18002" s="14" t="n">
        <v>12.5</v>
      </c>
      <c r="H18002" s="14" t="n">
        <v>38.93</v>
      </c>
      <c r="I18002" s="14" t="n">
        <v>12.5</v>
      </c>
      <c r="J18002" s="23" t="n">
        <f aca="false">IF(AND(E18002="Priority",ISNUMBER('Cost model'!N636)),'Cost model'!N636,'Cost model'!M636)</f>
        <v>40</v>
      </c>
      <c r="K18002" s="14" t="n">
        <f aca="false">J18002-H18002</f>
        <v>1.07</v>
      </c>
      <c r="L18002" s="14" t="n">
        <f aca="false">G18002-H18002</f>
        <v>-26.43</v>
      </c>
    </row>
    <row r="18003" customFormat="false" ht="15" hidden="false" customHeight="false" outlineLevel="0" collapsed="false">
      <c r="A18003" s="2" t="s">
        <v>174</v>
      </c>
      <c r="B18003" s="2" t="s">
        <v>174</v>
      </c>
      <c r="C18003" s="2" t="s">
        <v>47</v>
      </c>
      <c r="D18003" s="2" t="s">
        <v>10</v>
      </c>
      <c r="E18003" s="2" t="s">
        <v>74</v>
      </c>
      <c r="F18003" s="2" t="s">
        <v>977</v>
      </c>
      <c r="G18003" s="14" t="n">
        <v>9.5</v>
      </c>
      <c r="H18003" s="14" t="n">
        <v>6.24</v>
      </c>
      <c r="I18003" s="14" t="n">
        <v>9.5</v>
      </c>
      <c r="J18003" s="23" t="n">
        <f aca="false">IF(AND(E18003="Priority",ISNUMBER('Cost model'!N167)),'Cost model'!N167,'Cost model'!M167)</f>
        <v>8.5</v>
      </c>
      <c r="K18003" s="14" t="n">
        <f aca="false">J18003-H18003</f>
        <v>2.26</v>
      </c>
      <c r="L18003" s="14" t="n">
        <f aca="false">G18003-H18003</f>
        <v>3.26</v>
      </c>
    </row>
    <row r="18004" customFormat="false" ht="15" hidden="false" customHeight="false" outlineLevel="0" collapsed="false">
      <c r="A18004" s="2" t="s">
        <v>174</v>
      </c>
      <c r="B18004" s="2" t="s">
        <v>174</v>
      </c>
      <c r="C18004" s="2" t="s">
        <v>47</v>
      </c>
      <c r="D18004" s="2" t="s">
        <v>12</v>
      </c>
      <c r="E18004" s="2" t="s">
        <v>74</v>
      </c>
      <c r="F18004" s="2" t="s">
        <v>977</v>
      </c>
      <c r="G18004" s="14" t="n">
        <v>9.5</v>
      </c>
      <c r="H18004" s="14" t="n">
        <v>29.39</v>
      </c>
      <c r="I18004" s="14" t="n">
        <v>9.5</v>
      </c>
      <c r="J18004" s="23" t="n">
        <f aca="false">IF(AND(E18004="Priority",ISNUMBER('Cost model'!N170)),'Cost model'!N170,'Cost model'!M170)</f>
        <v>25.5</v>
      </c>
      <c r="K18004" s="14" t="n">
        <f aca="false">J18004-H18004</f>
        <v>-3.89</v>
      </c>
      <c r="L18004" s="14" t="n">
        <f aca="false">G18004-H18004</f>
        <v>-19.89</v>
      </c>
    </row>
    <row r="18005" customFormat="false" ht="15" hidden="false" customHeight="false" outlineLevel="0" collapsed="false">
      <c r="A18005" s="2" t="s">
        <v>174</v>
      </c>
      <c r="B18005" s="2" t="s">
        <v>142</v>
      </c>
      <c r="C18005" s="2" t="s">
        <v>49</v>
      </c>
      <c r="D18005" s="2" t="s">
        <v>10</v>
      </c>
      <c r="E18005" s="2" t="s">
        <v>83</v>
      </c>
      <c r="F18005" s="2" t="s">
        <v>976</v>
      </c>
      <c r="G18005" s="14" t="n">
        <v>24.5</v>
      </c>
      <c r="H18005" s="14" t="n">
        <v>24.63</v>
      </c>
      <c r="I18005" s="14" t="n">
        <v>24.5</v>
      </c>
      <c r="J18005" s="23" t="n">
        <f aca="false">IF(AND(E18005="Priority",ISNUMBER('Cost model'!N124)),'Cost model'!N124,'Cost model'!M124)</f>
        <v>29.5</v>
      </c>
      <c r="K18005" s="14" t="n">
        <f aca="false">J18005-H18005</f>
        <v>4.87</v>
      </c>
      <c r="L18005" s="14" t="n">
        <f aca="false">G18005-H18005</f>
        <v>-0.129999999999999</v>
      </c>
    </row>
    <row r="18006" customFormat="false" ht="15" hidden="false" customHeight="false" outlineLevel="0" collapsed="false">
      <c r="A18006" s="2" t="s">
        <v>142</v>
      </c>
      <c r="B18006" s="2" t="s">
        <v>174</v>
      </c>
      <c r="C18006" s="2" t="s">
        <v>49</v>
      </c>
      <c r="D18006" s="2" t="s">
        <v>12</v>
      </c>
      <c r="E18006" s="2" t="s">
        <v>74</v>
      </c>
      <c r="F18006" s="2" t="s">
        <v>976</v>
      </c>
      <c r="G18006" s="14" t="n">
        <v>19.5</v>
      </c>
      <c r="H18006" s="14" t="n">
        <v>52.76</v>
      </c>
      <c r="I18006" s="14" t="n">
        <v>19.5</v>
      </c>
      <c r="J18006" s="23" t="n">
        <f aca="false">IF(AND(E18006="Priority",ISNUMBER('Cost model'!N697)),'Cost model'!N697,'Cost model'!M697)</f>
        <v>55</v>
      </c>
      <c r="K18006" s="14" t="n">
        <f aca="false">J18006-H18006</f>
        <v>2.24</v>
      </c>
      <c r="L18006" s="14" t="n">
        <f aca="false">G18006-H18006</f>
        <v>-33.26</v>
      </c>
    </row>
    <row r="18007" customFormat="false" ht="15" hidden="false" customHeight="false" outlineLevel="0" collapsed="false">
      <c r="A18007" s="2" t="s">
        <v>124</v>
      </c>
      <c r="B18007" s="2" t="s">
        <v>124</v>
      </c>
      <c r="C18007" s="2" t="s">
        <v>48</v>
      </c>
      <c r="D18007" s="2" t="s">
        <v>10</v>
      </c>
      <c r="E18007" s="2" t="s">
        <v>74</v>
      </c>
      <c r="F18007" s="2" t="s">
        <v>977</v>
      </c>
      <c r="G18007" s="14" t="n">
        <v>12.5</v>
      </c>
      <c r="H18007" s="14" t="n">
        <v>8.11</v>
      </c>
      <c r="I18007" s="14" t="n">
        <v>12.5</v>
      </c>
      <c r="J18007" s="23" t="n">
        <f aca="false">IF(AND(E18007="Priority",ISNUMBER('Cost model'!N318)),'Cost model'!N318,'Cost model'!M318)</f>
        <v>14.5</v>
      </c>
      <c r="K18007" s="14" t="n">
        <f aca="false">J18007-H18007</f>
        <v>6.39</v>
      </c>
      <c r="L18007" s="14" t="n">
        <f aca="false">G18007-H18007</f>
        <v>4.39</v>
      </c>
    </row>
    <row r="18008" customFormat="false" ht="15" hidden="false" customHeight="false" outlineLevel="0" collapsed="false">
      <c r="A18008" s="2" t="s">
        <v>174</v>
      </c>
      <c r="B18008" s="2" t="s">
        <v>174</v>
      </c>
      <c r="C18008" s="2" t="s">
        <v>47</v>
      </c>
      <c r="D18008" s="2" t="s">
        <v>12</v>
      </c>
      <c r="E18008" s="2" t="s">
        <v>74</v>
      </c>
      <c r="F18008" s="2" t="s">
        <v>977</v>
      </c>
      <c r="G18008" s="14" t="n">
        <v>9.5</v>
      </c>
      <c r="H18008" s="14" t="n">
        <v>28.31</v>
      </c>
      <c r="I18008" s="14" t="n">
        <v>9.5</v>
      </c>
      <c r="J18008" s="23" t="n">
        <f aca="false">IF(AND(E18008="Priority",ISNUMBER('Cost model'!N170)),'Cost model'!N170,'Cost model'!M170)</f>
        <v>25.5</v>
      </c>
      <c r="K18008" s="14" t="n">
        <f aca="false">J18008-H18008</f>
        <v>-2.81</v>
      </c>
      <c r="L18008" s="14" t="n">
        <f aca="false">G18008-H18008</f>
        <v>-18.81</v>
      </c>
    </row>
    <row r="18009" customFormat="false" ht="15" hidden="false" customHeight="false" outlineLevel="0" collapsed="false">
      <c r="A18009" s="2" t="s">
        <v>158</v>
      </c>
      <c r="B18009" s="2" t="s">
        <v>158</v>
      </c>
      <c r="C18009" s="2" t="s">
        <v>49</v>
      </c>
      <c r="D18009" s="2" t="s">
        <v>12</v>
      </c>
      <c r="E18009" s="2" t="s">
        <v>74</v>
      </c>
      <c r="F18009" s="2" t="s">
        <v>977</v>
      </c>
      <c r="G18009" s="14" t="n">
        <v>19.5</v>
      </c>
      <c r="H18009" s="14" t="n">
        <v>16.64</v>
      </c>
      <c r="I18009" s="14" t="n">
        <v>19.5</v>
      </c>
      <c r="J18009" s="23" t="n">
        <f aca="false">IF(AND(E18009="Priority",ISNUMBER('Cost model'!N427)),'Cost model'!N427,'Cost model'!M427)</f>
        <v>28.5</v>
      </c>
      <c r="K18009" s="14" t="n">
        <f aca="false">J18009-H18009</f>
        <v>11.86</v>
      </c>
      <c r="L18009" s="14" t="n">
        <f aca="false">G18009-H18009</f>
        <v>2.86</v>
      </c>
    </row>
    <row r="18010" customFormat="false" ht="15" hidden="false" customHeight="false" outlineLevel="0" collapsed="false">
      <c r="A18010" s="2" t="s">
        <v>174</v>
      </c>
      <c r="B18010" s="2" t="s">
        <v>174</v>
      </c>
      <c r="C18010" s="2" t="s">
        <v>49</v>
      </c>
      <c r="D18010" s="2" t="s">
        <v>12</v>
      </c>
      <c r="E18010" s="2" t="s">
        <v>74</v>
      </c>
      <c r="F18010" s="2" t="s">
        <v>977</v>
      </c>
      <c r="G18010" s="14" t="n">
        <v>19.5</v>
      </c>
      <c r="H18010" s="14" t="n">
        <v>26.28</v>
      </c>
      <c r="I18010" s="14" t="n">
        <v>19.5</v>
      </c>
      <c r="J18010" s="23" t="n">
        <f aca="false">IF(AND(E18010="Priority",ISNUMBER('Cost model'!N172)),'Cost model'!N172,'Cost model'!M172)</f>
        <v>45</v>
      </c>
      <c r="K18010" s="14" t="n">
        <f aca="false">J18010-H18010</f>
        <v>18.72</v>
      </c>
      <c r="L18010" s="14" t="n">
        <f aca="false">G18010-H18010</f>
        <v>-6.78</v>
      </c>
    </row>
    <row r="18011" customFormat="false" ht="15" hidden="false" customHeight="false" outlineLevel="0" collapsed="false">
      <c r="A18011" s="2" t="s">
        <v>174</v>
      </c>
      <c r="B18011" s="2" t="s">
        <v>142</v>
      </c>
      <c r="C18011" s="2" t="s">
        <v>47</v>
      </c>
      <c r="D18011" s="2" t="s">
        <v>10</v>
      </c>
      <c r="E18011" s="2" t="s">
        <v>74</v>
      </c>
      <c r="F18011" s="2" t="s">
        <v>976</v>
      </c>
      <c r="G18011" s="14" t="n">
        <v>9.5</v>
      </c>
      <c r="H18011" s="14" t="n">
        <v>13.63</v>
      </c>
      <c r="I18011" s="14" t="n">
        <v>9.5</v>
      </c>
      <c r="J18011" s="23" t="n">
        <f aca="false">IF(AND(E18011="Priority",ISNUMBER('Cost model'!N122)),'Cost model'!N122,'Cost model'!M122)</f>
        <v>13.5</v>
      </c>
      <c r="K18011" s="14" t="n">
        <f aca="false">J18011-H18011</f>
        <v>-0.130000000000001</v>
      </c>
      <c r="L18011" s="14" t="n">
        <f aca="false">G18011-H18011</f>
        <v>-4.13</v>
      </c>
    </row>
    <row r="18012" customFormat="false" ht="15" hidden="false" customHeight="false" outlineLevel="0" collapsed="false">
      <c r="A18012" s="2" t="s">
        <v>124</v>
      </c>
      <c r="B18012" s="2" t="s">
        <v>124</v>
      </c>
      <c r="C18012" s="2" t="s">
        <v>47</v>
      </c>
      <c r="D18012" s="2" t="s">
        <v>12</v>
      </c>
      <c r="E18012" s="2" t="s">
        <v>74</v>
      </c>
      <c r="F18012" s="2" t="s">
        <v>977</v>
      </c>
      <c r="G18012" s="14" t="n">
        <v>9.5</v>
      </c>
      <c r="H18012" s="14" t="n">
        <v>24.63</v>
      </c>
      <c r="I18012" s="14" t="n">
        <v>9.5</v>
      </c>
      <c r="J18012" s="23" t="n">
        <f aca="false">IF(AND(E18012="Priority",ISNUMBER('Cost model'!N320)),'Cost model'!N320,'Cost model'!M320)</f>
        <v>24.5</v>
      </c>
      <c r="K18012" s="14" t="n">
        <f aca="false">J18012-H18012</f>
        <v>-0.129999999999999</v>
      </c>
      <c r="L18012" s="14" t="n">
        <f aca="false">G18012-H18012</f>
        <v>-15.13</v>
      </c>
    </row>
    <row r="18013" customFormat="false" ht="15" hidden="false" customHeight="false" outlineLevel="0" collapsed="false">
      <c r="A18013" s="2" t="s">
        <v>124</v>
      </c>
      <c r="B18013" s="2" t="s">
        <v>174</v>
      </c>
      <c r="C18013" s="2" t="s">
        <v>48</v>
      </c>
      <c r="D18013" s="2" t="s">
        <v>10</v>
      </c>
      <c r="E18013" s="2" t="s">
        <v>74</v>
      </c>
      <c r="F18013" s="2" t="s">
        <v>976</v>
      </c>
      <c r="G18013" s="14" t="n">
        <v>17.5</v>
      </c>
      <c r="H18013" s="14" t="n">
        <v>43.31</v>
      </c>
      <c r="I18013" s="14" t="n">
        <v>14.5</v>
      </c>
      <c r="J18013" s="23" t="n">
        <f aca="false">IF(AND(E18013="Priority",ISNUMBER('Cost model'!N363)),'Cost model'!N363,'Cost model'!M363)</f>
        <v>15.5</v>
      </c>
      <c r="K18013" s="14" t="n">
        <f aca="false">J18013-H18013</f>
        <v>-27.81</v>
      </c>
      <c r="L18013" s="14" t="n">
        <f aca="false">G18013-H18013</f>
        <v>-25.81</v>
      </c>
    </row>
    <row r="18014" customFormat="false" ht="15" hidden="false" customHeight="false" outlineLevel="0" collapsed="false">
      <c r="A18014" s="2" t="s">
        <v>142</v>
      </c>
      <c r="B18014" s="2" t="s">
        <v>124</v>
      </c>
      <c r="C18014" s="2" t="s">
        <v>47</v>
      </c>
      <c r="D18014" s="2" t="s">
        <v>12</v>
      </c>
      <c r="E18014" s="2" t="s">
        <v>74</v>
      </c>
      <c r="F18014" s="2" t="s">
        <v>976</v>
      </c>
      <c r="G18014" s="14" t="n">
        <v>9.5</v>
      </c>
      <c r="H18014" s="14" t="n">
        <v>61.16</v>
      </c>
      <c r="I18014" s="14" t="n">
        <v>19.5</v>
      </c>
      <c r="J18014" s="23" t="n">
        <f aca="false">IF(AND(E18014="Priority",ISNUMBER('Cost model'!N665)),'Cost model'!N665,'Cost model'!M665)</f>
        <v>40</v>
      </c>
      <c r="K18014" s="14" t="n">
        <f aca="false">J18014-H18014</f>
        <v>-21.16</v>
      </c>
      <c r="L18014" s="14" t="n">
        <f aca="false">G18014-H18014</f>
        <v>-51.66</v>
      </c>
    </row>
    <row r="18015" customFormat="false" ht="15" hidden="false" customHeight="false" outlineLevel="0" collapsed="false">
      <c r="A18015" s="2" t="s">
        <v>158</v>
      </c>
      <c r="B18015" s="2" t="s">
        <v>142</v>
      </c>
      <c r="C18015" s="2" t="s">
        <v>49</v>
      </c>
      <c r="D18015" s="2" t="s">
        <v>10</v>
      </c>
      <c r="E18015" s="2" t="s">
        <v>74</v>
      </c>
      <c r="F18015" s="2" t="s">
        <v>976</v>
      </c>
      <c r="G18015" s="14" t="n">
        <v>17.5</v>
      </c>
      <c r="H18015" s="14" t="n">
        <v>15.99</v>
      </c>
      <c r="I18015" s="14" t="n">
        <v>17.5</v>
      </c>
      <c r="J18015" s="23" t="n">
        <f aca="false">IF(AND(E18015="Priority",ISNUMBER('Cost model'!N439)),'Cost model'!N439,'Cost model'!M439)</f>
        <v>20.5</v>
      </c>
      <c r="K18015" s="14" t="n">
        <f aca="false">J18015-H18015</f>
        <v>4.51</v>
      </c>
      <c r="L18015" s="14" t="n">
        <f aca="false">G18015-H18015</f>
        <v>1.51</v>
      </c>
    </row>
    <row r="18016" customFormat="false" ht="15" hidden="false" customHeight="false" outlineLevel="0" collapsed="false">
      <c r="A18016" s="2" t="s">
        <v>124</v>
      </c>
      <c r="B18016" s="2" t="s">
        <v>174</v>
      </c>
      <c r="C18016" s="2" t="s">
        <v>48</v>
      </c>
      <c r="D18016" s="2" t="s">
        <v>12</v>
      </c>
      <c r="E18016" s="2" t="s">
        <v>74</v>
      </c>
      <c r="F18016" s="2" t="s">
        <v>976</v>
      </c>
      <c r="G18016" s="14" t="n">
        <v>12.5</v>
      </c>
      <c r="H18016" s="14" t="n">
        <v>38.93</v>
      </c>
      <c r="I18016" s="14" t="n">
        <v>19.5</v>
      </c>
      <c r="J18016" s="23" t="n">
        <f aca="false">IF(AND(E18016="Priority",ISNUMBER('Cost model'!N366)),'Cost model'!N366,'Cost model'!M366)</f>
        <v>55</v>
      </c>
      <c r="K18016" s="14" t="n">
        <f aca="false">J18016-H18016</f>
        <v>16.07</v>
      </c>
      <c r="L18016" s="14" t="n">
        <f aca="false">G18016-H18016</f>
        <v>-26.43</v>
      </c>
    </row>
    <row r="18017" customFormat="false" ht="15" hidden="false" customHeight="false" outlineLevel="0" collapsed="false">
      <c r="A18017" s="2" t="s">
        <v>124</v>
      </c>
      <c r="B18017" s="2" t="s">
        <v>124</v>
      </c>
      <c r="C18017" s="2" t="s">
        <v>49</v>
      </c>
      <c r="D18017" s="2" t="s">
        <v>12</v>
      </c>
      <c r="E18017" s="2" t="s">
        <v>74</v>
      </c>
      <c r="F18017" s="2" t="s">
        <v>977</v>
      </c>
      <c r="G18017" s="14" t="n">
        <v>19.5</v>
      </c>
      <c r="H18017" s="14" t="n">
        <v>81.84</v>
      </c>
      <c r="I18017" s="14" t="n">
        <v>19.5</v>
      </c>
      <c r="J18017" s="23" t="n">
        <f aca="false">IF(AND(E18017="Priority",ISNUMBER('Cost model'!N322)),'Cost model'!N322,'Cost model'!M322)</f>
        <v>50</v>
      </c>
      <c r="K18017" s="14" t="n">
        <f aca="false">J18017-H18017</f>
        <v>-31.84</v>
      </c>
      <c r="L18017" s="14" t="n">
        <f aca="false">G18017-H18017</f>
        <v>-62.34</v>
      </c>
    </row>
    <row r="18018" customFormat="false" ht="15" hidden="false" customHeight="false" outlineLevel="0" collapsed="false">
      <c r="A18018" s="2" t="s">
        <v>124</v>
      </c>
      <c r="B18018" s="2" t="s">
        <v>124</v>
      </c>
      <c r="C18018" s="2" t="s">
        <v>47</v>
      </c>
      <c r="D18018" s="2" t="s">
        <v>10</v>
      </c>
      <c r="E18018" s="2" t="s">
        <v>83</v>
      </c>
      <c r="F18018" s="2" t="s">
        <v>977</v>
      </c>
      <c r="G18018" s="14" t="n">
        <v>14.5</v>
      </c>
      <c r="H18018" s="14" t="n">
        <v>21.76</v>
      </c>
      <c r="I18018" s="14" t="n">
        <v>14.5</v>
      </c>
      <c r="J18018" s="23" t="n">
        <f aca="false">IF(AND(E18018="Priority",ISNUMBER('Cost model'!N317)),'Cost model'!N317,'Cost model'!M317)</f>
        <v>15.5</v>
      </c>
      <c r="K18018" s="14" t="n">
        <f aca="false">J18018-H18018</f>
        <v>-6.26</v>
      </c>
      <c r="L18018" s="14" t="n">
        <f aca="false">G18018-H18018</f>
        <v>-7.26</v>
      </c>
    </row>
    <row r="18019" customFormat="false" ht="15" hidden="false" customHeight="false" outlineLevel="0" collapsed="false">
      <c r="A18019" s="2" t="s">
        <v>221</v>
      </c>
      <c r="B18019" s="2" t="s">
        <v>142</v>
      </c>
      <c r="C18019" s="2" t="s">
        <v>47</v>
      </c>
      <c r="D18019" s="2" t="s">
        <v>10</v>
      </c>
      <c r="E18019" s="2" t="s">
        <v>74</v>
      </c>
      <c r="F18019" s="2" t="s">
        <v>976</v>
      </c>
      <c r="G18019" s="14" t="n">
        <v>9.5</v>
      </c>
      <c r="H18019" s="14" t="n">
        <v>82.54</v>
      </c>
      <c r="I18019" s="14" t="n">
        <v>19.5</v>
      </c>
      <c r="J18019" s="23" t="n">
        <f aca="false">IF(AND(E18019="Priority",ISNUMBER('Cost model'!N767)),'Cost model'!N767,'Cost model'!M767)</f>
        <v>15.5</v>
      </c>
      <c r="K18019" s="14" t="n">
        <f aca="false">J18019-H18019</f>
        <v>-67.04</v>
      </c>
      <c r="L18019" s="14" t="n">
        <f aca="false">G18019-H18019</f>
        <v>-73.04</v>
      </c>
    </row>
    <row r="18020" customFormat="false" ht="15" hidden="false" customHeight="false" outlineLevel="0" collapsed="false">
      <c r="A18020" s="2" t="s">
        <v>174</v>
      </c>
      <c r="B18020" s="2" t="s">
        <v>124</v>
      </c>
      <c r="C18020" s="2" t="s">
        <v>47</v>
      </c>
      <c r="D18020" s="2" t="s">
        <v>13</v>
      </c>
      <c r="E18020" s="2" t="s">
        <v>83</v>
      </c>
      <c r="F18020" s="2" t="s">
        <v>976</v>
      </c>
      <c r="G18020" s="14" t="n">
        <v>45</v>
      </c>
      <c r="H18020" s="14" t="n">
        <v>58.86</v>
      </c>
      <c r="I18020" s="14" t="n">
        <v>45</v>
      </c>
      <c r="J18020" s="23" t="n">
        <f aca="false">IF(AND(E18020="Priority",ISNUMBER('Cost model'!N113)),'Cost model'!N113,'Cost model'!M113)</f>
        <v>90</v>
      </c>
      <c r="K18020" s="14" t="n">
        <f aca="false">J18020-H18020</f>
        <v>31.14</v>
      </c>
      <c r="L18020" s="14" t="n">
        <f aca="false">G18020-H18020</f>
        <v>-13.86</v>
      </c>
    </row>
    <row r="18021" customFormat="false" ht="15" hidden="false" customHeight="false" outlineLevel="0" collapsed="false">
      <c r="A18021" s="2" t="s">
        <v>124</v>
      </c>
      <c r="B18021" s="2" t="s">
        <v>124</v>
      </c>
      <c r="C18021" s="2" t="s">
        <v>47</v>
      </c>
      <c r="D18021" s="2" t="s">
        <v>10</v>
      </c>
      <c r="E18021" s="2" t="s">
        <v>74</v>
      </c>
      <c r="F18021" s="2" t="s">
        <v>977</v>
      </c>
      <c r="G18021" s="14" t="n">
        <v>9.5</v>
      </c>
      <c r="H18021" s="14" t="n">
        <v>7.5</v>
      </c>
      <c r="I18021" s="14" t="n">
        <v>9.5</v>
      </c>
      <c r="J18021" s="23" t="n">
        <f aca="false">IF(AND(E18021="Priority",ISNUMBER('Cost model'!N317)),'Cost model'!N317,'Cost model'!M317)</f>
        <v>10.5</v>
      </c>
      <c r="K18021" s="14" t="n">
        <f aca="false">J18021-H18021</f>
        <v>3</v>
      </c>
      <c r="L18021" s="14" t="n">
        <f aca="false">G18021-H18021</f>
        <v>2</v>
      </c>
    </row>
    <row r="18022" customFormat="false" ht="15" hidden="false" customHeight="false" outlineLevel="0" collapsed="false">
      <c r="A18022" s="2" t="s">
        <v>142</v>
      </c>
      <c r="B18022" s="2" t="s">
        <v>142</v>
      </c>
      <c r="C18022" s="2" t="s">
        <v>47</v>
      </c>
      <c r="D18022" s="2" t="s">
        <v>10</v>
      </c>
      <c r="E18022" s="2" t="s">
        <v>74</v>
      </c>
      <c r="F18022" s="2" t="s">
        <v>977</v>
      </c>
      <c r="G18022" s="14" t="n">
        <v>9.5</v>
      </c>
      <c r="H18022" s="14" t="n">
        <v>5.27</v>
      </c>
      <c r="I18022" s="14" t="n">
        <v>9.5</v>
      </c>
      <c r="J18022" s="23" t="n">
        <f aca="false">IF(AND(E18022="Priority",ISNUMBER('Cost model'!N632)),'Cost model'!N632,'Cost model'!M632)</f>
        <v>9.5</v>
      </c>
      <c r="K18022" s="14" t="n">
        <f aca="false">J18022-H18022</f>
        <v>4.23</v>
      </c>
      <c r="L18022" s="14" t="n">
        <f aca="false">G18022-H18022</f>
        <v>4.23</v>
      </c>
    </row>
    <row r="18023" customFormat="false" ht="15" hidden="false" customHeight="false" outlineLevel="0" collapsed="false">
      <c r="A18023" s="2" t="s">
        <v>174</v>
      </c>
      <c r="B18023" s="2" t="s">
        <v>174</v>
      </c>
      <c r="C18023" s="2" t="s">
        <v>48</v>
      </c>
      <c r="D18023" s="2" t="s">
        <v>10</v>
      </c>
      <c r="E18023" s="2" t="s">
        <v>74</v>
      </c>
      <c r="F18023" s="2" t="s">
        <v>977</v>
      </c>
      <c r="G18023" s="14" t="n">
        <v>12.5</v>
      </c>
      <c r="H18023" s="14" t="n">
        <v>16.01</v>
      </c>
      <c r="I18023" s="14" t="n">
        <v>12.5</v>
      </c>
      <c r="J18023" s="23" t="n">
        <f aca="false">IF(AND(E18023="Priority",ISNUMBER('Cost model'!N168)),'Cost model'!N168,'Cost model'!M168)</f>
        <v>13.5</v>
      </c>
      <c r="K18023" s="14" t="n">
        <f aca="false">J18023-H18023</f>
        <v>-2.51</v>
      </c>
      <c r="L18023" s="14" t="n">
        <f aca="false">G18023-H18023</f>
        <v>-3.51</v>
      </c>
    </row>
    <row r="18024" customFormat="false" ht="15" hidden="false" customHeight="false" outlineLevel="0" collapsed="false">
      <c r="A18024" s="2" t="s">
        <v>124</v>
      </c>
      <c r="B18024" s="2" t="s">
        <v>124</v>
      </c>
      <c r="C18024" s="2" t="s">
        <v>48</v>
      </c>
      <c r="D18024" s="2" t="s">
        <v>10</v>
      </c>
      <c r="E18024" s="2" t="s">
        <v>74</v>
      </c>
      <c r="F18024" s="2" t="s">
        <v>977</v>
      </c>
      <c r="G18024" s="14" t="n">
        <v>12.5</v>
      </c>
      <c r="H18024" s="14" t="n">
        <v>37.93</v>
      </c>
      <c r="I18024" s="14" t="n">
        <v>12.5</v>
      </c>
      <c r="J18024" s="23" t="n">
        <f aca="false">IF(AND(E18024="Priority",ISNUMBER('Cost model'!N318)),'Cost model'!N318,'Cost model'!M318)</f>
        <v>14.5</v>
      </c>
      <c r="K18024" s="14" t="n">
        <f aca="false">J18024-H18024</f>
        <v>-23.43</v>
      </c>
      <c r="L18024" s="14" t="n">
        <f aca="false">G18024-H18024</f>
        <v>-25.43</v>
      </c>
    </row>
    <row r="18025" customFormat="false" ht="15" hidden="false" customHeight="false" outlineLevel="0" collapsed="false">
      <c r="A18025" s="2" t="s">
        <v>124</v>
      </c>
      <c r="B18025" s="2" t="s">
        <v>124</v>
      </c>
      <c r="C18025" s="2" t="s">
        <v>47</v>
      </c>
      <c r="D18025" s="2" t="s">
        <v>10</v>
      </c>
      <c r="E18025" s="2" t="s">
        <v>74</v>
      </c>
      <c r="F18025" s="2" t="s">
        <v>977</v>
      </c>
      <c r="G18025" s="14" t="n">
        <v>9.5</v>
      </c>
      <c r="H18025" s="14" t="n">
        <v>6.91</v>
      </c>
      <c r="I18025" s="14" t="n">
        <v>9.5</v>
      </c>
      <c r="J18025" s="23" t="n">
        <f aca="false">IF(AND(E18025="Priority",ISNUMBER('Cost model'!N317)),'Cost model'!N317,'Cost model'!M317)</f>
        <v>10.5</v>
      </c>
      <c r="K18025" s="14" t="n">
        <f aca="false">J18025-H18025</f>
        <v>3.59</v>
      </c>
      <c r="L18025" s="14" t="n">
        <f aca="false">G18025-H18025</f>
        <v>2.59</v>
      </c>
    </row>
    <row r="18026" customFormat="false" ht="15" hidden="false" customHeight="false" outlineLevel="0" collapsed="false">
      <c r="A18026" s="2" t="s">
        <v>124</v>
      </c>
      <c r="B18026" s="2" t="s">
        <v>124</v>
      </c>
      <c r="C18026" s="2" t="s">
        <v>48</v>
      </c>
      <c r="D18026" s="2" t="s">
        <v>10</v>
      </c>
      <c r="E18026" s="2" t="s">
        <v>74</v>
      </c>
      <c r="F18026" s="2" t="s">
        <v>977</v>
      </c>
      <c r="G18026" s="14" t="n">
        <v>12.5</v>
      </c>
      <c r="H18026" s="14" t="n">
        <v>8.11</v>
      </c>
      <c r="I18026" s="14" t="n">
        <v>12.5</v>
      </c>
      <c r="J18026" s="23" t="n">
        <f aca="false">IF(AND(E18026="Priority",ISNUMBER('Cost model'!N318)),'Cost model'!N318,'Cost model'!M318)</f>
        <v>14.5</v>
      </c>
      <c r="K18026" s="14" t="n">
        <f aca="false">J18026-H18026</f>
        <v>6.39</v>
      </c>
      <c r="L18026" s="14" t="n">
        <f aca="false">G18026-H18026</f>
        <v>4.39</v>
      </c>
    </row>
    <row r="18027" customFormat="false" ht="15" hidden="false" customHeight="false" outlineLevel="0" collapsed="false">
      <c r="A18027" s="2" t="s">
        <v>174</v>
      </c>
      <c r="B18027" s="2" t="s">
        <v>142</v>
      </c>
      <c r="C18027" s="2" t="s">
        <v>47</v>
      </c>
      <c r="D18027" s="2" t="s">
        <v>12</v>
      </c>
      <c r="E18027" s="2" t="s">
        <v>74</v>
      </c>
      <c r="F18027" s="2" t="s">
        <v>976</v>
      </c>
      <c r="G18027" s="14" t="n">
        <v>9.5</v>
      </c>
      <c r="H18027" s="14" t="n">
        <v>45.32</v>
      </c>
      <c r="I18027" s="14" t="n">
        <v>9.5</v>
      </c>
      <c r="J18027" s="23" t="n">
        <f aca="false">IF(AND(E18027="Priority",ISNUMBER('Cost model'!N125)),'Cost model'!N125,'Cost model'!M125)</f>
        <v>40</v>
      </c>
      <c r="K18027" s="14" t="n">
        <f aca="false">J18027-H18027</f>
        <v>-5.32</v>
      </c>
      <c r="L18027" s="14" t="n">
        <f aca="false">G18027-H18027</f>
        <v>-35.82</v>
      </c>
    </row>
    <row r="18028" customFormat="false" ht="15" hidden="false" customHeight="false" outlineLevel="0" collapsed="false">
      <c r="A18028" s="2" t="s">
        <v>142</v>
      </c>
      <c r="B18028" s="2" t="s">
        <v>142</v>
      </c>
      <c r="C18028" s="2" t="s">
        <v>48</v>
      </c>
      <c r="D18028" s="2" t="s">
        <v>10</v>
      </c>
      <c r="E18028" s="2" t="s">
        <v>74</v>
      </c>
      <c r="F18028" s="2" t="s">
        <v>977</v>
      </c>
      <c r="G18028" s="14" t="n">
        <v>12.5</v>
      </c>
      <c r="H18028" s="14" t="n">
        <v>21.76</v>
      </c>
      <c r="I18028" s="14" t="n">
        <v>12.5</v>
      </c>
      <c r="J18028" s="23" t="n">
        <f aca="false">IF(AND(E18028="Priority",ISNUMBER('Cost model'!N633)),'Cost model'!N633,'Cost model'!M633)</f>
        <v>11.5</v>
      </c>
      <c r="K18028" s="14" t="n">
        <f aca="false">J18028-H18028</f>
        <v>-10.26</v>
      </c>
      <c r="L18028" s="14" t="n">
        <f aca="false">G18028-H18028</f>
        <v>-9.26</v>
      </c>
    </row>
    <row r="18029" customFormat="false" ht="15" hidden="false" customHeight="false" outlineLevel="0" collapsed="false">
      <c r="A18029" s="2" t="s">
        <v>142</v>
      </c>
      <c r="B18029" s="2" t="s">
        <v>124</v>
      </c>
      <c r="C18029" s="2" t="s">
        <v>47</v>
      </c>
      <c r="D18029" s="2" t="s">
        <v>12</v>
      </c>
      <c r="E18029" s="2" t="s">
        <v>74</v>
      </c>
      <c r="F18029" s="2" t="s">
        <v>976</v>
      </c>
      <c r="G18029" s="14" t="n">
        <v>9.5</v>
      </c>
      <c r="H18029" s="14" t="n">
        <v>10.76</v>
      </c>
      <c r="I18029" s="14" t="n">
        <v>19.5</v>
      </c>
      <c r="J18029" s="23" t="n">
        <f aca="false">IF(AND(E18029="Priority",ISNUMBER('Cost model'!N665)),'Cost model'!N665,'Cost model'!M665)</f>
        <v>40</v>
      </c>
      <c r="K18029" s="14" t="n">
        <f aca="false">J18029-H18029</f>
        <v>29.24</v>
      </c>
      <c r="L18029" s="14" t="n">
        <f aca="false">G18029-H18029</f>
        <v>-1.26</v>
      </c>
    </row>
    <row r="18030" customFormat="false" ht="15" hidden="false" customHeight="false" outlineLevel="0" collapsed="false">
      <c r="A18030" s="2" t="s">
        <v>174</v>
      </c>
      <c r="B18030" s="2" t="s">
        <v>124</v>
      </c>
      <c r="C18030" s="2" t="s">
        <v>47</v>
      </c>
      <c r="D18030" s="2" t="s">
        <v>10</v>
      </c>
      <c r="E18030" s="2" t="s">
        <v>74</v>
      </c>
      <c r="F18030" s="2" t="s">
        <v>976</v>
      </c>
      <c r="G18030" s="14" t="n">
        <v>9.5</v>
      </c>
      <c r="H18030" s="14" t="n">
        <v>7.74</v>
      </c>
      <c r="I18030" s="14" t="n">
        <v>9.5</v>
      </c>
      <c r="J18030" s="23" t="n">
        <f aca="false">IF(AND(E18030="Priority",ISNUMBER('Cost model'!N107)),'Cost model'!N107,'Cost model'!M107)</f>
        <v>12.5</v>
      </c>
      <c r="K18030" s="14" t="n">
        <f aca="false">J18030-H18030</f>
        <v>4.76</v>
      </c>
      <c r="L18030" s="14" t="n">
        <f aca="false">G18030-H18030</f>
        <v>1.76</v>
      </c>
    </row>
    <row r="18031" customFormat="false" ht="15" hidden="false" customHeight="false" outlineLevel="0" collapsed="false">
      <c r="A18031" s="2" t="s">
        <v>142</v>
      </c>
      <c r="B18031" s="2" t="s">
        <v>142</v>
      </c>
      <c r="C18031" s="2" t="s">
        <v>47</v>
      </c>
      <c r="D18031" s="2" t="s">
        <v>10</v>
      </c>
      <c r="E18031" s="2" t="s">
        <v>74</v>
      </c>
      <c r="F18031" s="2" t="s">
        <v>977</v>
      </c>
      <c r="G18031" s="14" t="n">
        <v>9.5</v>
      </c>
      <c r="H18031" s="14" t="n">
        <v>8.09</v>
      </c>
      <c r="I18031" s="14" t="n">
        <v>9.5</v>
      </c>
      <c r="J18031" s="23" t="n">
        <f aca="false">IF(AND(E18031="Priority",ISNUMBER('Cost model'!N632)),'Cost model'!N632,'Cost model'!M632)</f>
        <v>9.5</v>
      </c>
      <c r="K18031" s="14" t="n">
        <f aca="false">J18031-H18031</f>
        <v>1.41</v>
      </c>
      <c r="L18031" s="14" t="n">
        <f aca="false">G18031-H18031</f>
        <v>1.41</v>
      </c>
    </row>
    <row r="18032" customFormat="false" ht="15" hidden="false" customHeight="false" outlineLevel="0" collapsed="false">
      <c r="A18032" s="2" t="s">
        <v>174</v>
      </c>
      <c r="B18032" s="2" t="s">
        <v>174</v>
      </c>
      <c r="C18032" s="2" t="s">
        <v>49</v>
      </c>
      <c r="D18032" s="2" t="s">
        <v>13</v>
      </c>
      <c r="E18032" s="2" t="s">
        <v>74</v>
      </c>
      <c r="F18032" s="2" t="s">
        <v>977</v>
      </c>
      <c r="G18032" s="14" t="n">
        <v>50</v>
      </c>
      <c r="H18032" s="14" t="n">
        <v>60.31</v>
      </c>
      <c r="I18032" s="14" t="n">
        <v>50</v>
      </c>
      <c r="J18032" s="23" t="n">
        <f aca="false">IF(AND(E18032="Priority",ISNUMBER('Cost model'!N175)),'Cost model'!N175,'Cost model'!M175)</f>
        <v>75</v>
      </c>
      <c r="K18032" s="14" t="n">
        <f aca="false">J18032-H18032</f>
        <v>14.69</v>
      </c>
      <c r="L18032" s="14" t="n">
        <f aca="false">G18032-H18032</f>
        <v>-10.31</v>
      </c>
    </row>
    <row r="18033" customFormat="false" ht="15" hidden="false" customHeight="false" outlineLevel="0" collapsed="false">
      <c r="A18033" s="2" t="s">
        <v>174</v>
      </c>
      <c r="B18033" s="2" t="s">
        <v>174</v>
      </c>
      <c r="C18033" s="2" t="s">
        <v>48</v>
      </c>
      <c r="D18033" s="2" t="s">
        <v>13</v>
      </c>
      <c r="E18033" s="2" t="s">
        <v>74</v>
      </c>
      <c r="F18033" s="2" t="s">
        <v>977</v>
      </c>
      <c r="G18033" s="14" t="n">
        <v>24.5</v>
      </c>
      <c r="H18033" s="14" t="n">
        <v>88.66</v>
      </c>
      <c r="I18033" s="14" t="n">
        <v>24.5</v>
      </c>
      <c r="J18033" s="23" t="n">
        <f aca="false">IF(AND(E18033="Priority",ISNUMBER('Cost model'!N174)),'Cost model'!N174,'Cost model'!M174)</f>
        <v>70</v>
      </c>
      <c r="K18033" s="14" t="n">
        <f aca="false">J18033-H18033</f>
        <v>-18.66</v>
      </c>
      <c r="L18033" s="14" t="n">
        <f aca="false">G18033-H18033</f>
        <v>-64.16</v>
      </c>
    </row>
    <row r="18034" customFormat="false" ht="15" hidden="false" customHeight="false" outlineLevel="0" collapsed="false">
      <c r="A18034" s="2" t="s">
        <v>174</v>
      </c>
      <c r="B18034" s="2" t="s">
        <v>174</v>
      </c>
      <c r="C18034" s="2" t="s">
        <v>49</v>
      </c>
      <c r="D18034" s="2" t="s">
        <v>12</v>
      </c>
      <c r="E18034" s="2" t="s">
        <v>83</v>
      </c>
      <c r="F18034" s="2" t="s">
        <v>977</v>
      </c>
      <c r="G18034" s="14" t="n">
        <v>29.5</v>
      </c>
      <c r="H18034" s="14" t="n">
        <v>44.56</v>
      </c>
      <c r="I18034" s="14" t="n">
        <v>29.5</v>
      </c>
      <c r="J18034" s="23" t="n">
        <f aca="false">IF(AND(E18034="Priority",ISNUMBER('Cost model'!N172)),'Cost model'!N172,'Cost model'!M172)</f>
        <v>60</v>
      </c>
      <c r="K18034" s="14" t="n">
        <f aca="false">J18034-H18034</f>
        <v>15.44</v>
      </c>
      <c r="L18034" s="14" t="n">
        <f aca="false">G18034-H18034</f>
        <v>-15.06</v>
      </c>
    </row>
    <row r="18035" customFormat="false" ht="15" hidden="false" customHeight="false" outlineLevel="0" collapsed="false">
      <c r="A18035" s="2" t="s">
        <v>142</v>
      </c>
      <c r="B18035" s="2" t="s">
        <v>174</v>
      </c>
      <c r="C18035" s="2" t="s">
        <v>49</v>
      </c>
      <c r="D18035" s="2" t="s">
        <v>10</v>
      </c>
      <c r="E18035" s="2" t="s">
        <v>74</v>
      </c>
      <c r="F18035" s="2" t="s">
        <v>976</v>
      </c>
      <c r="G18035" s="14" t="n">
        <v>17.5</v>
      </c>
      <c r="H18035" s="14" t="n">
        <v>17.69</v>
      </c>
      <c r="I18035" s="14" t="n">
        <v>17.5</v>
      </c>
      <c r="J18035" s="23" t="n">
        <f aca="false">IF(AND(E18035="Priority",ISNUMBER('Cost model'!N694)),'Cost model'!N694,'Cost model'!M694)</f>
        <v>17.5</v>
      </c>
      <c r="K18035" s="14" t="n">
        <f aca="false">J18035-H18035</f>
        <v>-0.190000000000001</v>
      </c>
      <c r="L18035" s="14" t="n">
        <f aca="false">G18035-H18035</f>
        <v>-0.190000000000001</v>
      </c>
    </row>
    <row r="18036" customFormat="false" ht="15" hidden="false" customHeight="false" outlineLevel="0" collapsed="false">
      <c r="A18036" s="2" t="s">
        <v>124</v>
      </c>
      <c r="B18036" s="2" t="s">
        <v>124</v>
      </c>
      <c r="C18036" s="2" t="s">
        <v>49</v>
      </c>
      <c r="D18036" s="2" t="s">
        <v>13</v>
      </c>
      <c r="E18036" s="2" t="s">
        <v>74</v>
      </c>
      <c r="F18036" s="2" t="s">
        <v>977</v>
      </c>
      <c r="G18036" s="14" t="n">
        <v>50</v>
      </c>
      <c r="H18036" s="14" t="n">
        <v>223.7</v>
      </c>
      <c r="I18036" s="14" t="n">
        <v>50</v>
      </c>
      <c r="J18036" s="23" t="n">
        <f aca="false">IF(AND(E18036="Priority",ISNUMBER('Cost model'!N325)),'Cost model'!N325,'Cost model'!M325)</f>
        <v>110</v>
      </c>
      <c r="K18036" s="14" t="n">
        <f aca="false">J18036-H18036</f>
        <v>-113.7</v>
      </c>
      <c r="L18036" s="14" t="n">
        <f aca="false">G18036-H18036</f>
        <v>-173.7</v>
      </c>
    </row>
    <row r="18037" customFormat="false" ht="15" hidden="false" customHeight="false" outlineLevel="0" collapsed="false">
      <c r="A18037" s="2" t="s">
        <v>221</v>
      </c>
      <c r="B18037" s="2" t="s">
        <v>221</v>
      </c>
      <c r="C18037" s="2" t="s">
        <v>47</v>
      </c>
      <c r="D18037" s="2" t="s">
        <v>10</v>
      </c>
      <c r="E18037" s="2" t="s">
        <v>74</v>
      </c>
      <c r="F18037" s="2" t="s">
        <v>977</v>
      </c>
      <c r="G18037" s="14" t="n">
        <v>9.5</v>
      </c>
      <c r="H18037" s="14" t="n">
        <v>6.25</v>
      </c>
      <c r="I18037" s="14" t="n">
        <v>9.5</v>
      </c>
      <c r="J18037" s="23" t="n">
        <f aca="false">IF(AND(E18037="Priority",ISNUMBER('Cost model'!N737)),'Cost model'!N737,'Cost model'!M737)</f>
        <v>8.5</v>
      </c>
      <c r="K18037" s="14" t="n">
        <f aca="false">J18037-H18037</f>
        <v>2.25</v>
      </c>
      <c r="L18037" s="14" t="n">
        <f aca="false">G18037-H18037</f>
        <v>3.25</v>
      </c>
    </row>
    <row r="18038" customFormat="false" ht="15" hidden="false" customHeight="false" outlineLevel="0" collapsed="false">
      <c r="A18038" s="2" t="s">
        <v>221</v>
      </c>
      <c r="B18038" s="2" t="s">
        <v>142</v>
      </c>
      <c r="C18038" s="2" t="s">
        <v>49</v>
      </c>
      <c r="D18038" s="2" t="s">
        <v>12</v>
      </c>
      <c r="E18038" s="2" t="s">
        <v>74</v>
      </c>
      <c r="F18038" s="2" t="s">
        <v>976</v>
      </c>
      <c r="G18038" s="14" t="n">
        <v>19.5</v>
      </c>
      <c r="H18038" s="14" t="n">
        <v>83.73</v>
      </c>
      <c r="I18038" s="14" t="n">
        <v>29.5</v>
      </c>
      <c r="J18038" s="23" t="n">
        <f aca="false">IF(AND(E18038="Priority",ISNUMBER('Cost model'!N772)),'Cost model'!N772,'Cost model'!M772)</f>
        <v>70</v>
      </c>
      <c r="K18038" s="14" t="n">
        <f aca="false">J18038-H18038</f>
        <v>-13.73</v>
      </c>
      <c r="L18038" s="14" t="n">
        <f aca="false">G18038-H18038</f>
        <v>-64.23</v>
      </c>
    </row>
    <row r="18039" customFormat="false" ht="15" hidden="false" customHeight="false" outlineLevel="0" collapsed="false">
      <c r="A18039" s="2" t="s">
        <v>205</v>
      </c>
      <c r="B18039" s="2" t="s">
        <v>205</v>
      </c>
      <c r="C18039" s="2" t="s">
        <v>48</v>
      </c>
      <c r="D18039" s="2" t="s">
        <v>10</v>
      </c>
      <c r="E18039" s="2" t="s">
        <v>74</v>
      </c>
      <c r="F18039" s="2" t="s">
        <v>977</v>
      </c>
      <c r="G18039" s="14" t="n">
        <v>14.5</v>
      </c>
      <c r="H18039" s="14" t="n">
        <v>15.49</v>
      </c>
      <c r="I18039" s="14" t="n">
        <v>12.5</v>
      </c>
      <c r="J18039" s="23" t="n">
        <f aca="false">IF(AND(E18039="Priority",ISNUMBER('Cost model'!N528)),'Cost model'!N528,'Cost model'!M528)</f>
        <v>13.5</v>
      </c>
      <c r="K18039" s="14" t="n">
        <f aca="false">J18039-H18039</f>
        <v>-1.99</v>
      </c>
      <c r="L18039" s="14" t="n">
        <f aca="false">G18039-H18039</f>
        <v>-0.99</v>
      </c>
    </row>
    <row r="18040" customFormat="false" ht="15" hidden="false" customHeight="false" outlineLevel="0" collapsed="false">
      <c r="A18040" s="2" t="s">
        <v>124</v>
      </c>
      <c r="B18040" s="2" t="s">
        <v>124</v>
      </c>
      <c r="C18040" s="2" t="s">
        <v>47</v>
      </c>
      <c r="D18040" s="2" t="s">
        <v>10</v>
      </c>
      <c r="E18040" s="2" t="s">
        <v>74</v>
      </c>
      <c r="F18040" s="2" t="s">
        <v>977</v>
      </c>
      <c r="G18040" s="14" t="n">
        <v>9.5</v>
      </c>
      <c r="H18040" s="14" t="n">
        <v>7.72</v>
      </c>
      <c r="I18040" s="14" t="n">
        <v>9.5</v>
      </c>
      <c r="J18040" s="23" t="n">
        <f aca="false">IF(AND(E18040="Priority",ISNUMBER('Cost model'!N317)),'Cost model'!N317,'Cost model'!M317)</f>
        <v>10.5</v>
      </c>
      <c r="K18040" s="14" t="n">
        <f aca="false">J18040-H18040</f>
        <v>2.78</v>
      </c>
      <c r="L18040" s="14" t="n">
        <f aca="false">G18040-H18040</f>
        <v>1.78</v>
      </c>
    </row>
    <row r="18041" customFormat="false" ht="15" hidden="false" customHeight="false" outlineLevel="0" collapsed="false">
      <c r="A18041" s="2" t="s">
        <v>142</v>
      </c>
      <c r="B18041" s="2" t="s">
        <v>142</v>
      </c>
      <c r="C18041" s="2" t="s">
        <v>47</v>
      </c>
      <c r="D18041" s="2" t="s">
        <v>15</v>
      </c>
      <c r="E18041" s="2" t="s">
        <v>74</v>
      </c>
      <c r="F18041" s="2" t="s">
        <v>977</v>
      </c>
      <c r="G18041" s="14" t="n">
        <v>45</v>
      </c>
      <c r="H18041" s="14" t="n">
        <v>137.81</v>
      </c>
      <c r="I18041" s="14" t="n">
        <v>45</v>
      </c>
      <c r="J18041" s="23" t="n">
        <f aca="false">IF(AND(E18041="Priority",ISNUMBER('Cost model'!N644)),'Cost model'!N644,'Cost model'!M644)</f>
        <v>105</v>
      </c>
      <c r="K18041" s="14" t="n">
        <f aca="false">J18041-H18041</f>
        <v>-32.81</v>
      </c>
      <c r="L18041" s="14" t="n">
        <f aca="false">G18041-H18041</f>
        <v>-92.81</v>
      </c>
    </row>
    <row r="18042" customFormat="false" ht="15" hidden="false" customHeight="false" outlineLevel="0" collapsed="false">
      <c r="A18042" s="2" t="s">
        <v>221</v>
      </c>
      <c r="B18042" s="2" t="s">
        <v>124</v>
      </c>
      <c r="C18042" s="2" t="s">
        <v>47</v>
      </c>
      <c r="D18042" s="2" t="s">
        <v>13</v>
      </c>
      <c r="E18042" s="2" t="s">
        <v>74</v>
      </c>
      <c r="F18042" s="2" t="s">
        <v>976</v>
      </c>
      <c r="G18042" s="14" t="n">
        <v>19.5</v>
      </c>
      <c r="H18042" s="14" t="n">
        <v>177.54</v>
      </c>
      <c r="I18042" s="14" t="n">
        <v>45</v>
      </c>
      <c r="J18042" s="23" t="n">
        <f aca="false">IF(AND(E18042="Priority",ISNUMBER('Cost model'!N803)),'Cost model'!N803,'Cost model'!M803)</f>
        <v>120</v>
      </c>
      <c r="K18042" s="14" t="n">
        <f aca="false">J18042-H18042</f>
        <v>-57.54</v>
      </c>
      <c r="L18042" s="14" t="n">
        <f aca="false">G18042-H18042</f>
        <v>-158.04</v>
      </c>
    </row>
    <row r="18043" customFormat="false" ht="15" hidden="false" customHeight="false" outlineLevel="0" collapsed="false">
      <c r="A18043" s="2" t="s">
        <v>174</v>
      </c>
      <c r="B18043" s="2" t="s">
        <v>174</v>
      </c>
      <c r="C18043" s="2" t="s">
        <v>47</v>
      </c>
      <c r="D18043" s="2" t="s">
        <v>10</v>
      </c>
      <c r="E18043" s="2" t="s">
        <v>74</v>
      </c>
      <c r="F18043" s="2" t="s">
        <v>977</v>
      </c>
      <c r="G18043" s="14" t="n">
        <v>9.5</v>
      </c>
      <c r="H18043" s="14" t="n">
        <v>7.72</v>
      </c>
      <c r="I18043" s="14" t="n">
        <v>9.5</v>
      </c>
      <c r="J18043" s="23" t="n">
        <f aca="false">IF(AND(E18043="Priority",ISNUMBER('Cost model'!N167)),'Cost model'!N167,'Cost model'!M167)</f>
        <v>8.5</v>
      </c>
      <c r="K18043" s="14" t="n">
        <f aca="false">J18043-H18043</f>
        <v>0.78</v>
      </c>
      <c r="L18043" s="14" t="n">
        <f aca="false">G18043-H18043</f>
        <v>1.78</v>
      </c>
    </row>
    <row r="18044" customFormat="false" ht="15" hidden="false" customHeight="false" outlineLevel="0" collapsed="false">
      <c r="A18044" s="2" t="s">
        <v>221</v>
      </c>
      <c r="B18044" s="2" t="s">
        <v>221</v>
      </c>
      <c r="C18044" s="2" t="s">
        <v>49</v>
      </c>
      <c r="D18044" s="2" t="s">
        <v>10</v>
      </c>
      <c r="E18044" s="2" t="s">
        <v>74</v>
      </c>
      <c r="F18044" s="2" t="s">
        <v>977</v>
      </c>
      <c r="G18044" s="14" t="n">
        <v>17.5</v>
      </c>
      <c r="H18044" s="14" t="n">
        <v>17.69</v>
      </c>
      <c r="I18044" s="14" t="n">
        <v>17.5</v>
      </c>
      <c r="J18044" s="23" t="n">
        <f aca="false">IF(AND(E18044="Priority",ISNUMBER('Cost model'!N739)),'Cost model'!N739,'Cost model'!M739)</f>
        <v>17.5</v>
      </c>
      <c r="K18044" s="14" t="n">
        <f aca="false">J18044-H18044</f>
        <v>-0.190000000000001</v>
      </c>
      <c r="L18044" s="14" t="n">
        <f aca="false">G18044-H18044</f>
        <v>-0.190000000000001</v>
      </c>
    </row>
    <row r="18045" customFormat="false" ht="15" hidden="false" customHeight="false" outlineLevel="0" collapsed="false">
      <c r="A18045" s="2" t="s">
        <v>174</v>
      </c>
      <c r="B18045" s="2" t="s">
        <v>174</v>
      </c>
      <c r="C18045" s="2" t="s">
        <v>47</v>
      </c>
      <c r="D18045" s="2" t="s">
        <v>12</v>
      </c>
      <c r="E18045" s="2" t="s">
        <v>74</v>
      </c>
      <c r="F18045" s="2" t="s">
        <v>977</v>
      </c>
      <c r="G18045" s="14" t="n">
        <v>9.5</v>
      </c>
      <c r="H18045" s="14" t="n">
        <v>28.31</v>
      </c>
      <c r="I18045" s="14" t="n">
        <v>9.5</v>
      </c>
      <c r="J18045" s="23" t="n">
        <f aca="false">IF(AND(E18045="Priority",ISNUMBER('Cost model'!N170)),'Cost model'!N170,'Cost model'!M170)</f>
        <v>25.5</v>
      </c>
      <c r="K18045" s="14" t="n">
        <f aca="false">J18045-H18045</f>
        <v>-2.81</v>
      </c>
      <c r="L18045" s="14" t="n">
        <f aca="false">G18045-H18045</f>
        <v>-18.81</v>
      </c>
    </row>
    <row r="18046" customFormat="false" ht="15" hidden="false" customHeight="false" outlineLevel="0" collapsed="false">
      <c r="A18046" s="2" t="s">
        <v>124</v>
      </c>
      <c r="B18046" s="2" t="s">
        <v>174</v>
      </c>
      <c r="C18046" s="2" t="s">
        <v>48</v>
      </c>
      <c r="D18046" s="2" t="s">
        <v>10</v>
      </c>
      <c r="E18046" s="2" t="s">
        <v>74</v>
      </c>
      <c r="F18046" s="2" t="s">
        <v>976</v>
      </c>
      <c r="G18046" s="14" t="n">
        <v>12.5</v>
      </c>
      <c r="H18046" s="14" t="n">
        <v>18</v>
      </c>
      <c r="I18046" s="14" t="n">
        <v>14.5</v>
      </c>
      <c r="J18046" s="23" t="n">
        <f aca="false">IF(AND(E18046="Priority",ISNUMBER('Cost model'!N363)),'Cost model'!N363,'Cost model'!M363)</f>
        <v>15.5</v>
      </c>
      <c r="K18046" s="14" t="n">
        <f aca="false">J18046-H18046</f>
        <v>-2.5</v>
      </c>
      <c r="L18046" s="14" t="n">
        <f aca="false">G18046-H18046</f>
        <v>-5.5</v>
      </c>
    </row>
    <row r="18047" customFormat="false" ht="15" hidden="false" customHeight="false" outlineLevel="0" collapsed="false">
      <c r="A18047" s="2" t="s">
        <v>174</v>
      </c>
      <c r="B18047" s="2" t="s">
        <v>142</v>
      </c>
      <c r="C18047" s="2" t="s">
        <v>48</v>
      </c>
      <c r="D18047" s="2" t="s">
        <v>13</v>
      </c>
      <c r="E18047" s="2" t="s">
        <v>74</v>
      </c>
      <c r="F18047" s="2" t="s">
        <v>976</v>
      </c>
      <c r="G18047" s="14" t="n">
        <v>24.5</v>
      </c>
      <c r="H18047" s="14" t="n">
        <v>90.11</v>
      </c>
      <c r="I18047" s="14" t="n">
        <v>24.5</v>
      </c>
      <c r="J18047" s="23" t="n">
        <f aca="false">IF(AND(E18047="Priority",ISNUMBER('Cost model'!N129)),'Cost model'!N129,'Cost model'!M129)</f>
        <v>75</v>
      </c>
      <c r="K18047" s="14" t="n">
        <f aca="false">J18047-H18047</f>
        <v>-15.11</v>
      </c>
      <c r="L18047" s="14" t="n">
        <f aca="false">G18047-H18047</f>
        <v>-65.61</v>
      </c>
    </row>
    <row r="18048" customFormat="false" ht="15" hidden="false" customHeight="false" outlineLevel="0" collapsed="false">
      <c r="A18048" s="2" t="s">
        <v>124</v>
      </c>
      <c r="B18048" s="2" t="s">
        <v>174</v>
      </c>
      <c r="C18048" s="2" t="s">
        <v>49</v>
      </c>
      <c r="D18048" s="2" t="s">
        <v>10</v>
      </c>
      <c r="E18048" s="2" t="s">
        <v>74</v>
      </c>
      <c r="F18048" s="2" t="s">
        <v>976</v>
      </c>
      <c r="G18048" s="14" t="n">
        <v>24.5</v>
      </c>
      <c r="H18048" s="14" t="n">
        <v>21.76</v>
      </c>
      <c r="I18048" s="14" t="n">
        <v>17.5</v>
      </c>
      <c r="J18048" s="23" t="n">
        <f aca="false">IF(AND(E18048="Priority",ISNUMBER('Cost model'!N364)),'Cost model'!N364,'Cost model'!M364)</f>
        <v>16.5</v>
      </c>
      <c r="K18048" s="14" t="n">
        <f aca="false">J18048-H18048</f>
        <v>-5.26</v>
      </c>
      <c r="L18048" s="14" t="n">
        <f aca="false">G18048-H18048</f>
        <v>2.74</v>
      </c>
    </row>
    <row r="18049" customFormat="false" ht="15" hidden="false" customHeight="false" outlineLevel="0" collapsed="false">
      <c r="A18049" s="2" t="s">
        <v>142</v>
      </c>
      <c r="B18049" s="2" t="s">
        <v>142</v>
      </c>
      <c r="C18049" s="2" t="s">
        <v>48</v>
      </c>
      <c r="D18049" s="2" t="s">
        <v>12</v>
      </c>
      <c r="E18049" s="2" t="s">
        <v>74</v>
      </c>
      <c r="F18049" s="2" t="s">
        <v>977</v>
      </c>
      <c r="G18049" s="14" t="n">
        <v>12.5</v>
      </c>
      <c r="H18049" s="14" t="n">
        <v>59.17</v>
      </c>
      <c r="I18049" s="14" t="n">
        <v>12.5</v>
      </c>
      <c r="J18049" s="23" t="n">
        <f aca="false">IF(AND(E18049="Priority",ISNUMBER('Cost model'!N636)),'Cost model'!N636,'Cost model'!M636)</f>
        <v>40</v>
      </c>
      <c r="K18049" s="14" t="n">
        <f aca="false">J18049-H18049</f>
        <v>-19.17</v>
      </c>
      <c r="L18049" s="14" t="n">
        <f aca="false">G18049-H18049</f>
        <v>-46.67</v>
      </c>
    </row>
    <row r="18050" customFormat="false" ht="15" hidden="false" customHeight="false" outlineLevel="0" collapsed="false">
      <c r="A18050" s="2" t="s">
        <v>221</v>
      </c>
      <c r="B18050" s="2" t="s">
        <v>221</v>
      </c>
      <c r="C18050" s="2" t="s">
        <v>47</v>
      </c>
      <c r="D18050" s="2" t="s">
        <v>10</v>
      </c>
      <c r="E18050" s="2" t="s">
        <v>74</v>
      </c>
      <c r="F18050" s="2" t="s">
        <v>977</v>
      </c>
      <c r="G18050" s="14" t="n">
        <v>9.5</v>
      </c>
      <c r="H18050" s="14" t="n">
        <v>7.4</v>
      </c>
      <c r="I18050" s="14" t="n">
        <v>9.5</v>
      </c>
      <c r="J18050" s="23" t="n">
        <f aca="false">IF(AND(E18050="Priority",ISNUMBER('Cost model'!N737)),'Cost model'!N737,'Cost model'!M737)</f>
        <v>8.5</v>
      </c>
      <c r="K18050" s="14" t="n">
        <f aca="false">J18050-H18050</f>
        <v>1.1</v>
      </c>
      <c r="L18050" s="14" t="n">
        <f aca="false">G18050-H18050</f>
        <v>2.1</v>
      </c>
    </row>
    <row r="18051" customFormat="false" ht="15" hidden="false" customHeight="false" outlineLevel="0" collapsed="false">
      <c r="A18051" s="2" t="s">
        <v>142</v>
      </c>
      <c r="B18051" s="2" t="s">
        <v>174</v>
      </c>
      <c r="C18051" s="2" t="s">
        <v>48</v>
      </c>
      <c r="D18051" s="2" t="s">
        <v>10</v>
      </c>
      <c r="E18051" s="2" t="s">
        <v>74</v>
      </c>
      <c r="F18051" s="2" t="s">
        <v>976</v>
      </c>
      <c r="G18051" s="14" t="n">
        <v>12.5</v>
      </c>
      <c r="H18051" s="14" t="n">
        <v>8.11</v>
      </c>
      <c r="I18051" s="14" t="n">
        <v>14.5</v>
      </c>
      <c r="J18051" s="23" t="n">
        <f aca="false">IF(AND(E18051="Priority",ISNUMBER('Cost model'!N693)),'Cost model'!N693,'Cost model'!M693)</f>
        <v>11.5</v>
      </c>
      <c r="K18051" s="14" t="n">
        <f aca="false">J18051-H18051</f>
        <v>3.39</v>
      </c>
      <c r="L18051" s="14" t="n">
        <f aca="false">G18051-H18051</f>
        <v>4.39</v>
      </c>
    </row>
    <row r="18052" customFormat="false" ht="15" hidden="false" customHeight="false" outlineLevel="0" collapsed="false">
      <c r="A18052" s="2" t="s">
        <v>124</v>
      </c>
      <c r="B18052" s="2" t="s">
        <v>124</v>
      </c>
      <c r="C18052" s="2" t="s">
        <v>48</v>
      </c>
      <c r="D18052" s="2" t="s">
        <v>10</v>
      </c>
      <c r="E18052" s="2" t="s">
        <v>74</v>
      </c>
      <c r="F18052" s="2" t="s">
        <v>977</v>
      </c>
      <c r="G18052" s="14" t="n">
        <v>12.5</v>
      </c>
      <c r="H18052" s="14" t="n">
        <v>24.63</v>
      </c>
      <c r="I18052" s="14" t="n">
        <v>12.5</v>
      </c>
      <c r="J18052" s="23" t="n">
        <f aca="false">IF(AND(E18052="Priority",ISNUMBER('Cost model'!N318)),'Cost model'!N318,'Cost model'!M318)</f>
        <v>14.5</v>
      </c>
      <c r="K18052" s="14" t="n">
        <f aca="false">J18052-H18052</f>
        <v>-10.13</v>
      </c>
      <c r="L18052" s="14" t="n">
        <f aca="false">G18052-H18052</f>
        <v>-12.13</v>
      </c>
    </row>
    <row r="18053" customFormat="false" ht="15" hidden="false" customHeight="false" outlineLevel="0" collapsed="false">
      <c r="A18053" s="2" t="s">
        <v>142</v>
      </c>
      <c r="B18053" s="2" t="s">
        <v>124</v>
      </c>
      <c r="C18053" s="2" t="s">
        <v>47</v>
      </c>
      <c r="D18053" s="2" t="s">
        <v>12</v>
      </c>
      <c r="E18053" s="2" t="s">
        <v>74</v>
      </c>
      <c r="F18053" s="2" t="s">
        <v>976</v>
      </c>
      <c r="G18053" s="14" t="n">
        <v>9.5</v>
      </c>
      <c r="H18053" s="14" t="n">
        <v>15.61</v>
      </c>
      <c r="I18053" s="14" t="n">
        <v>19.5</v>
      </c>
      <c r="J18053" s="23" t="n">
        <f aca="false">IF(AND(E18053="Priority",ISNUMBER('Cost model'!N665)),'Cost model'!N665,'Cost model'!M665)</f>
        <v>40</v>
      </c>
      <c r="K18053" s="14" t="n">
        <f aca="false">J18053-H18053</f>
        <v>24.39</v>
      </c>
      <c r="L18053" s="14" t="n">
        <f aca="false">G18053-H18053</f>
        <v>-6.11</v>
      </c>
    </row>
    <row r="18054" customFormat="false" ht="15" hidden="false" customHeight="false" outlineLevel="0" collapsed="false">
      <c r="A18054" s="2" t="s">
        <v>124</v>
      </c>
      <c r="B18054" s="2" t="s">
        <v>124</v>
      </c>
      <c r="C18054" s="2" t="s">
        <v>47</v>
      </c>
      <c r="D18054" s="2" t="s">
        <v>14</v>
      </c>
      <c r="E18054" s="2" t="s">
        <v>74</v>
      </c>
      <c r="F18054" s="2" t="s">
        <v>977</v>
      </c>
      <c r="G18054" s="14" t="n">
        <v>25</v>
      </c>
      <c r="H18054" s="14" t="n">
        <v>70.16</v>
      </c>
      <c r="I18054" s="14" t="n">
        <v>25</v>
      </c>
      <c r="J18054" s="23" t="n">
        <f aca="false">IF(AND(E18054="Priority",ISNUMBER('Cost model'!N326)),'Cost model'!N326,'Cost model'!M326)</f>
        <v>110</v>
      </c>
      <c r="K18054" s="14" t="n">
        <f aca="false">J18054-H18054</f>
        <v>39.84</v>
      </c>
      <c r="L18054" s="14" t="n">
        <f aca="false">G18054-H18054</f>
        <v>-45.16</v>
      </c>
    </row>
    <row r="18055" customFormat="false" ht="15" hidden="false" customHeight="false" outlineLevel="0" collapsed="false">
      <c r="A18055" s="2" t="s">
        <v>174</v>
      </c>
      <c r="B18055" s="2" t="s">
        <v>174</v>
      </c>
      <c r="C18055" s="2" t="s">
        <v>47</v>
      </c>
      <c r="D18055" s="2" t="s">
        <v>12</v>
      </c>
      <c r="E18055" s="2" t="s">
        <v>74</v>
      </c>
      <c r="F18055" s="2" t="s">
        <v>977</v>
      </c>
      <c r="G18055" s="14" t="n">
        <v>9.5</v>
      </c>
      <c r="H18055" s="14" t="n">
        <v>29.48</v>
      </c>
      <c r="I18055" s="14" t="n">
        <v>9.5</v>
      </c>
      <c r="J18055" s="23" t="n">
        <f aca="false">IF(AND(E18055="Priority",ISNUMBER('Cost model'!N170)),'Cost model'!N170,'Cost model'!M170)</f>
        <v>25.5</v>
      </c>
      <c r="K18055" s="14" t="n">
        <f aca="false">J18055-H18055</f>
        <v>-3.98</v>
      </c>
      <c r="L18055" s="14" t="n">
        <f aca="false">G18055-H18055</f>
        <v>-19.98</v>
      </c>
    </row>
    <row r="18056" customFormat="false" ht="15" hidden="false" customHeight="false" outlineLevel="0" collapsed="false">
      <c r="A18056" s="2" t="s">
        <v>174</v>
      </c>
      <c r="B18056" s="2" t="s">
        <v>174</v>
      </c>
      <c r="C18056" s="2" t="s">
        <v>47</v>
      </c>
      <c r="D18056" s="2" t="s">
        <v>10</v>
      </c>
      <c r="E18056" s="2" t="s">
        <v>74</v>
      </c>
      <c r="F18056" s="2" t="s">
        <v>977</v>
      </c>
      <c r="G18056" s="14" t="n">
        <v>9.5</v>
      </c>
      <c r="H18056" s="14" t="n">
        <v>7.72</v>
      </c>
      <c r="I18056" s="14" t="n">
        <v>9.5</v>
      </c>
      <c r="J18056" s="23" t="n">
        <f aca="false">IF(AND(E18056="Priority",ISNUMBER('Cost model'!N167)),'Cost model'!N167,'Cost model'!M167)</f>
        <v>8.5</v>
      </c>
      <c r="K18056" s="14" t="n">
        <f aca="false">J18056-H18056</f>
        <v>0.78</v>
      </c>
      <c r="L18056" s="14" t="n">
        <f aca="false">G18056-H18056</f>
        <v>1.78</v>
      </c>
    </row>
    <row r="18057" customFormat="false" ht="15" hidden="false" customHeight="false" outlineLevel="0" collapsed="false">
      <c r="A18057" s="2" t="s">
        <v>124</v>
      </c>
      <c r="B18057" s="2" t="s">
        <v>124</v>
      </c>
      <c r="C18057" s="2" t="s">
        <v>49</v>
      </c>
      <c r="D18057" s="2" t="s">
        <v>12</v>
      </c>
      <c r="E18057" s="2" t="s">
        <v>74</v>
      </c>
      <c r="F18057" s="2" t="s">
        <v>977</v>
      </c>
      <c r="G18057" s="14" t="n">
        <v>19.5</v>
      </c>
      <c r="H18057" s="14" t="n">
        <v>67.57</v>
      </c>
      <c r="I18057" s="14" t="n">
        <v>19.5</v>
      </c>
      <c r="J18057" s="23" t="n">
        <f aca="false">IF(AND(E18057="Priority",ISNUMBER('Cost model'!N322)),'Cost model'!N322,'Cost model'!M322)</f>
        <v>50</v>
      </c>
      <c r="K18057" s="14" t="n">
        <f aca="false">J18057-H18057</f>
        <v>-17.57</v>
      </c>
      <c r="L18057" s="14" t="n">
        <f aca="false">G18057-H18057</f>
        <v>-48.07</v>
      </c>
    </row>
    <row r="18058" customFormat="false" ht="15" hidden="false" customHeight="false" outlineLevel="0" collapsed="false">
      <c r="A18058" s="2" t="s">
        <v>174</v>
      </c>
      <c r="B18058" s="2" t="s">
        <v>174</v>
      </c>
      <c r="C18058" s="2" t="s">
        <v>47</v>
      </c>
      <c r="D18058" s="2" t="s">
        <v>10</v>
      </c>
      <c r="E18058" s="2" t="s">
        <v>74</v>
      </c>
      <c r="F18058" s="2" t="s">
        <v>977</v>
      </c>
      <c r="G18058" s="14" t="n">
        <v>9.5</v>
      </c>
      <c r="H18058" s="14" t="n">
        <v>7.72</v>
      </c>
      <c r="I18058" s="14" t="n">
        <v>9.5</v>
      </c>
      <c r="J18058" s="23" t="n">
        <f aca="false">IF(AND(E18058="Priority",ISNUMBER('Cost model'!N167)),'Cost model'!N167,'Cost model'!M167)</f>
        <v>8.5</v>
      </c>
      <c r="K18058" s="14" t="n">
        <f aca="false">J18058-H18058</f>
        <v>0.78</v>
      </c>
      <c r="L18058" s="14" t="n">
        <f aca="false">G18058-H18058</f>
        <v>1.78</v>
      </c>
    </row>
    <row r="18059" customFormat="false" ht="15" hidden="false" customHeight="false" outlineLevel="0" collapsed="false">
      <c r="A18059" s="2" t="s">
        <v>174</v>
      </c>
      <c r="B18059" s="2" t="s">
        <v>174</v>
      </c>
      <c r="C18059" s="2" t="s">
        <v>49</v>
      </c>
      <c r="D18059" s="2" t="s">
        <v>10</v>
      </c>
      <c r="E18059" s="2" t="s">
        <v>83</v>
      </c>
      <c r="F18059" s="2" t="s">
        <v>977</v>
      </c>
      <c r="G18059" s="14" t="n">
        <v>24.5</v>
      </c>
      <c r="H18059" s="14" t="n">
        <v>25.97</v>
      </c>
      <c r="I18059" s="14" t="n">
        <v>24.5</v>
      </c>
      <c r="J18059" s="23" t="n">
        <f aca="false">IF(AND(E18059="Priority",ISNUMBER('Cost model'!N169)),'Cost model'!N169,'Cost model'!M169)</f>
        <v>25.5</v>
      </c>
      <c r="K18059" s="14" t="n">
        <f aca="false">J18059-H18059</f>
        <v>-0.469999999999999</v>
      </c>
      <c r="L18059" s="14" t="n">
        <f aca="false">G18059-H18059</f>
        <v>-1.47</v>
      </c>
    </row>
    <row r="18060" customFormat="false" ht="15" hidden="false" customHeight="false" outlineLevel="0" collapsed="false">
      <c r="A18060" s="2" t="s">
        <v>124</v>
      </c>
      <c r="B18060" s="2" t="s">
        <v>174</v>
      </c>
      <c r="C18060" s="2" t="s">
        <v>48</v>
      </c>
      <c r="D18060" s="2" t="s">
        <v>10</v>
      </c>
      <c r="E18060" s="2" t="s">
        <v>74</v>
      </c>
      <c r="F18060" s="2" t="s">
        <v>976</v>
      </c>
      <c r="G18060" s="14" t="n">
        <v>12.5</v>
      </c>
      <c r="H18060" s="14" t="n">
        <v>6.8</v>
      </c>
      <c r="I18060" s="14" t="n">
        <v>14.5</v>
      </c>
      <c r="J18060" s="23" t="n">
        <f aca="false">IF(AND(E18060="Priority",ISNUMBER('Cost model'!N363)),'Cost model'!N363,'Cost model'!M363)</f>
        <v>15.5</v>
      </c>
      <c r="K18060" s="14" t="n">
        <f aca="false">J18060-H18060</f>
        <v>8.7</v>
      </c>
      <c r="L18060" s="14" t="n">
        <f aca="false">G18060-H18060</f>
        <v>5.7</v>
      </c>
    </row>
    <row r="18061" customFormat="false" ht="15" hidden="false" customHeight="false" outlineLevel="0" collapsed="false">
      <c r="A18061" s="2" t="s">
        <v>221</v>
      </c>
      <c r="B18061" s="2" t="s">
        <v>221</v>
      </c>
      <c r="C18061" s="2" t="s">
        <v>47</v>
      </c>
      <c r="D18061" s="2" t="s">
        <v>10</v>
      </c>
      <c r="E18061" s="2" t="s">
        <v>74</v>
      </c>
      <c r="F18061" s="2" t="s">
        <v>977</v>
      </c>
      <c r="G18061" s="14" t="n">
        <v>9.5</v>
      </c>
      <c r="H18061" s="14" t="n">
        <v>7.4</v>
      </c>
      <c r="I18061" s="14" t="n">
        <v>9.5</v>
      </c>
      <c r="J18061" s="23" t="n">
        <f aca="false">IF(AND(E18061="Priority",ISNUMBER('Cost model'!N737)),'Cost model'!N737,'Cost model'!M737)</f>
        <v>8.5</v>
      </c>
      <c r="K18061" s="14" t="n">
        <f aca="false">J18061-H18061</f>
        <v>1.1</v>
      </c>
      <c r="L18061" s="14" t="n">
        <f aca="false">G18061-H18061</f>
        <v>2.1</v>
      </c>
    </row>
    <row r="18062" customFormat="false" ht="15" hidden="false" customHeight="false" outlineLevel="0" collapsed="false">
      <c r="A18062" s="2" t="s">
        <v>142</v>
      </c>
      <c r="B18062" s="2" t="s">
        <v>158</v>
      </c>
      <c r="C18062" s="2" t="s">
        <v>47</v>
      </c>
      <c r="D18062" s="2" t="s">
        <v>10</v>
      </c>
      <c r="E18062" s="2" t="s">
        <v>74</v>
      </c>
      <c r="F18062" s="2" t="s">
        <v>976</v>
      </c>
      <c r="G18062" s="14" t="n">
        <v>9.5</v>
      </c>
      <c r="H18062" s="14" t="n">
        <v>9.85</v>
      </c>
      <c r="I18062" s="14" t="n">
        <v>14.5</v>
      </c>
      <c r="J18062" s="23" t="n">
        <f aca="false">IF(AND(E18062="Priority",ISNUMBER('Cost model'!N647)),'Cost model'!N647,'Cost model'!M647)</f>
        <v>13.5</v>
      </c>
      <c r="K18062" s="14" t="n">
        <f aca="false">J18062-H18062</f>
        <v>3.65</v>
      </c>
      <c r="L18062" s="14" t="n">
        <f aca="false">G18062-H18062</f>
        <v>-0.35</v>
      </c>
    </row>
    <row r="18063" customFormat="false" ht="15" hidden="false" customHeight="false" outlineLevel="0" collapsed="false">
      <c r="A18063" s="2" t="s">
        <v>124</v>
      </c>
      <c r="B18063" s="2" t="s">
        <v>124</v>
      </c>
      <c r="C18063" s="2" t="s">
        <v>47</v>
      </c>
      <c r="D18063" s="2" t="s">
        <v>12</v>
      </c>
      <c r="E18063" s="2" t="s">
        <v>74</v>
      </c>
      <c r="F18063" s="2" t="s">
        <v>977</v>
      </c>
      <c r="G18063" s="14" t="n">
        <v>9.5</v>
      </c>
      <c r="H18063" s="14" t="n">
        <v>28.18</v>
      </c>
      <c r="I18063" s="14" t="n">
        <v>9.5</v>
      </c>
      <c r="J18063" s="23" t="n">
        <f aca="false">IF(AND(E18063="Priority",ISNUMBER('Cost model'!N320)),'Cost model'!N320,'Cost model'!M320)</f>
        <v>24.5</v>
      </c>
      <c r="K18063" s="14" t="n">
        <f aca="false">J18063-H18063</f>
        <v>-3.68</v>
      </c>
      <c r="L18063" s="14" t="n">
        <f aca="false">G18063-H18063</f>
        <v>-18.68</v>
      </c>
    </row>
    <row r="18064" customFormat="false" ht="15" hidden="false" customHeight="false" outlineLevel="0" collapsed="false">
      <c r="A18064" s="2" t="s">
        <v>174</v>
      </c>
      <c r="B18064" s="2" t="s">
        <v>174</v>
      </c>
      <c r="C18064" s="2" t="s">
        <v>48</v>
      </c>
      <c r="D18064" s="2" t="s">
        <v>12</v>
      </c>
      <c r="E18064" s="2" t="s">
        <v>74</v>
      </c>
      <c r="F18064" s="2" t="s">
        <v>977</v>
      </c>
      <c r="G18064" s="14" t="n">
        <v>12.5</v>
      </c>
      <c r="H18064" s="14" t="n">
        <v>30.54</v>
      </c>
      <c r="I18064" s="14" t="n">
        <v>12.5</v>
      </c>
      <c r="J18064" s="23" t="n">
        <f aca="false">IF(AND(E18064="Priority",ISNUMBER('Cost model'!N171)),'Cost model'!N171,'Cost model'!M171)</f>
        <v>40</v>
      </c>
      <c r="K18064" s="14" t="n">
        <f aca="false">J18064-H18064</f>
        <v>9.46</v>
      </c>
      <c r="L18064" s="14" t="n">
        <f aca="false">G18064-H18064</f>
        <v>-18.04</v>
      </c>
    </row>
    <row r="18065" customFormat="false" ht="15" hidden="false" customHeight="false" outlineLevel="0" collapsed="false">
      <c r="A18065" s="2" t="s">
        <v>124</v>
      </c>
      <c r="B18065" s="2" t="s">
        <v>158</v>
      </c>
      <c r="C18065" s="2" t="s">
        <v>48</v>
      </c>
      <c r="D18065" s="2" t="s">
        <v>12</v>
      </c>
      <c r="E18065" s="2" t="s">
        <v>74</v>
      </c>
      <c r="F18065" s="2" t="s">
        <v>976</v>
      </c>
      <c r="G18065" s="14" t="n">
        <v>19.5</v>
      </c>
      <c r="H18065" s="14" t="n">
        <v>38.93</v>
      </c>
      <c r="I18065" s="14" t="n">
        <v>19.5</v>
      </c>
      <c r="J18065" s="23" t="n">
        <f aca="false">IF(AND(E18065="Priority",ISNUMBER('Cost model'!N351)),'Cost model'!N351,'Cost model'!M351)</f>
        <v>55</v>
      </c>
      <c r="K18065" s="14" t="n">
        <f aca="false">J18065-H18065</f>
        <v>16.07</v>
      </c>
      <c r="L18065" s="14" t="n">
        <f aca="false">G18065-H18065</f>
        <v>-19.43</v>
      </c>
    </row>
    <row r="18066" customFormat="false" ht="15" hidden="false" customHeight="false" outlineLevel="0" collapsed="false">
      <c r="A18066" s="2" t="s">
        <v>205</v>
      </c>
      <c r="B18066" s="2" t="s">
        <v>124</v>
      </c>
      <c r="C18066" s="2" t="s">
        <v>48</v>
      </c>
      <c r="D18066" s="2" t="s">
        <v>12</v>
      </c>
      <c r="E18066" s="2" t="s">
        <v>74</v>
      </c>
      <c r="F18066" s="2" t="s">
        <v>976</v>
      </c>
      <c r="G18066" s="14" t="n">
        <v>19.5</v>
      </c>
      <c r="H18066" s="14" t="n">
        <v>82.9</v>
      </c>
      <c r="I18066" s="14" t="n">
        <v>24.5</v>
      </c>
      <c r="J18066" s="23" t="n">
        <f aca="false">IF(AND(E18066="Priority",ISNUMBER('Cost model'!N576)),'Cost model'!N576,'Cost model'!M576)</f>
        <v>70</v>
      </c>
      <c r="K18066" s="14" t="n">
        <f aca="false">J18066-H18066</f>
        <v>-12.9</v>
      </c>
      <c r="L18066" s="14" t="n">
        <f aca="false">G18066-H18066</f>
        <v>-63.4</v>
      </c>
    </row>
    <row r="18067" customFormat="false" ht="15" hidden="false" customHeight="false" outlineLevel="0" collapsed="false">
      <c r="A18067" s="2" t="s">
        <v>124</v>
      </c>
      <c r="B18067" s="2" t="s">
        <v>174</v>
      </c>
      <c r="C18067" s="2" t="s">
        <v>47</v>
      </c>
      <c r="D18067" s="2" t="s">
        <v>12</v>
      </c>
      <c r="E18067" s="2" t="s">
        <v>74</v>
      </c>
      <c r="F18067" s="2" t="s">
        <v>976</v>
      </c>
      <c r="G18067" s="14" t="n">
        <v>9.5</v>
      </c>
      <c r="H18067" s="14" t="n">
        <v>57.55</v>
      </c>
      <c r="I18067" s="14" t="n">
        <v>19.5</v>
      </c>
      <c r="J18067" s="23" t="n">
        <f aca="false">IF(AND(E18067="Priority",ISNUMBER('Cost model'!N365)),'Cost model'!N365,'Cost model'!M365)</f>
        <v>45</v>
      </c>
      <c r="K18067" s="14" t="n">
        <f aca="false">J18067-H18067</f>
        <v>-12.55</v>
      </c>
      <c r="L18067" s="14" t="n">
        <f aca="false">G18067-H18067</f>
        <v>-48.05</v>
      </c>
    </row>
    <row r="18068" customFormat="false" ht="15" hidden="false" customHeight="false" outlineLevel="0" collapsed="false">
      <c r="A18068" s="2" t="s">
        <v>142</v>
      </c>
      <c r="B18068" s="2" t="s">
        <v>142</v>
      </c>
      <c r="C18068" s="2" t="s">
        <v>47</v>
      </c>
      <c r="D18068" s="2" t="s">
        <v>12</v>
      </c>
      <c r="E18068" s="2" t="s">
        <v>74</v>
      </c>
      <c r="F18068" s="2" t="s">
        <v>977</v>
      </c>
      <c r="G18068" s="14" t="n">
        <v>9.5</v>
      </c>
      <c r="H18068" s="14" t="n">
        <v>27.66</v>
      </c>
      <c r="I18068" s="14" t="n">
        <v>9.5</v>
      </c>
      <c r="J18068" s="23" t="n">
        <f aca="false">IF(AND(E18068="Priority",ISNUMBER('Cost model'!N635)),'Cost model'!N635,'Cost model'!M635)</f>
        <v>30.5</v>
      </c>
      <c r="K18068" s="14" t="n">
        <f aca="false">J18068-H18068</f>
        <v>2.84</v>
      </c>
      <c r="L18068" s="14" t="n">
        <f aca="false">G18068-H18068</f>
        <v>-18.16</v>
      </c>
    </row>
    <row r="18069" customFormat="false" ht="15" hidden="false" customHeight="false" outlineLevel="0" collapsed="false">
      <c r="A18069" s="2" t="s">
        <v>124</v>
      </c>
      <c r="B18069" s="2" t="s">
        <v>158</v>
      </c>
      <c r="C18069" s="2" t="s">
        <v>48</v>
      </c>
      <c r="D18069" s="2" t="s">
        <v>10</v>
      </c>
      <c r="E18069" s="2" t="s">
        <v>74</v>
      </c>
      <c r="F18069" s="2" t="s">
        <v>976</v>
      </c>
      <c r="G18069" s="14" t="n">
        <v>17.5</v>
      </c>
      <c r="H18069" s="14" t="n">
        <v>17.26</v>
      </c>
      <c r="I18069" s="14" t="n">
        <v>14.5</v>
      </c>
      <c r="J18069" s="23" t="n">
        <f aca="false">IF(AND(E18069="Priority",ISNUMBER('Cost model'!N348)),'Cost model'!N348,'Cost model'!M348)</f>
        <v>17.5</v>
      </c>
      <c r="K18069" s="14" t="n">
        <f aca="false">J18069-H18069</f>
        <v>0.239999999999998</v>
      </c>
      <c r="L18069" s="14" t="n">
        <f aca="false">G18069-H18069</f>
        <v>0.239999999999998</v>
      </c>
    </row>
    <row r="18070" customFormat="false" ht="15" hidden="false" customHeight="false" outlineLevel="0" collapsed="false">
      <c r="A18070" s="2" t="s">
        <v>124</v>
      </c>
      <c r="B18070" s="2" t="s">
        <v>124</v>
      </c>
      <c r="C18070" s="2" t="s">
        <v>48</v>
      </c>
      <c r="D18070" s="2" t="s">
        <v>10</v>
      </c>
      <c r="E18070" s="2" t="s">
        <v>74</v>
      </c>
      <c r="F18070" s="2" t="s">
        <v>977</v>
      </c>
      <c r="G18070" s="14" t="n">
        <v>12.5</v>
      </c>
      <c r="H18070" s="14" t="n">
        <v>17.69</v>
      </c>
      <c r="I18070" s="14" t="n">
        <v>12.5</v>
      </c>
      <c r="J18070" s="23" t="n">
        <f aca="false">IF(AND(E18070="Priority",ISNUMBER('Cost model'!N318)),'Cost model'!N318,'Cost model'!M318)</f>
        <v>14.5</v>
      </c>
      <c r="K18070" s="14" t="n">
        <f aca="false">J18070-H18070</f>
        <v>-3.19</v>
      </c>
      <c r="L18070" s="14" t="n">
        <f aca="false">G18070-H18070</f>
        <v>-5.19</v>
      </c>
    </row>
    <row r="18071" customFormat="false" ht="15" hidden="false" customHeight="false" outlineLevel="0" collapsed="false">
      <c r="A18071" s="2" t="s">
        <v>174</v>
      </c>
      <c r="B18071" s="2" t="s">
        <v>142</v>
      </c>
      <c r="C18071" s="2" t="s">
        <v>47</v>
      </c>
      <c r="D18071" s="2" t="s">
        <v>10</v>
      </c>
      <c r="E18071" s="2" t="s">
        <v>74</v>
      </c>
      <c r="F18071" s="2" t="s">
        <v>976</v>
      </c>
      <c r="G18071" s="14" t="n">
        <v>9.5</v>
      </c>
      <c r="H18071" s="14" t="n">
        <v>15.61</v>
      </c>
      <c r="I18071" s="14" t="n">
        <v>9.5</v>
      </c>
      <c r="J18071" s="23" t="n">
        <f aca="false">IF(AND(E18071="Priority",ISNUMBER('Cost model'!N122)),'Cost model'!N122,'Cost model'!M122)</f>
        <v>13.5</v>
      </c>
      <c r="K18071" s="14" t="n">
        <f aca="false">J18071-H18071</f>
        <v>-2.11</v>
      </c>
      <c r="L18071" s="14" t="n">
        <f aca="false">G18071-H18071</f>
        <v>-6.11</v>
      </c>
    </row>
    <row r="18072" customFormat="false" ht="15" hidden="false" customHeight="false" outlineLevel="0" collapsed="false">
      <c r="A18072" s="2" t="s">
        <v>174</v>
      </c>
      <c r="B18072" s="2" t="s">
        <v>174</v>
      </c>
      <c r="C18072" s="2" t="s">
        <v>48</v>
      </c>
      <c r="D18072" s="2" t="s">
        <v>12</v>
      </c>
      <c r="E18072" s="2" t="s">
        <v>74</v>
      </c>
      <c r="F18072" s="2" t="s">
        <v>977</v>
      </c>
      <c r="G18072" s="14" t="n">
        <v>12.5</v>
      </c>
      <c r="H18072" s="14" t="n">
        <v>48.13</v>
      </c>
      <c r="I18072" s="14" t="n">
        <v>12.5</v>
      </c>
      <c r="J18072" s="23" t="n">
        <f aca="false">IF(AND(E18072="Priority",ISNUMBER('Cost model'!N171)),'Cost model'!N171,'Cost model'!M171)</f>
        <v>40</v>
      </c>
      <c r="K18072" s="14" t="n">
        <f aca="false">J18072-H18072</f>
        <v>-8.13</v>
      </c>
      <c r="L18072" s="14" t="n">
        <f aca="false">G18072-H18072</f>
        <v>-35.63</v>
      </c>
    </row>
    <row r="18073" customFormat="false" ht="15" hidden="false" customHeight="false" outlineLevel="0" collapsed="false">
      <c r="A18073" s="2" t="s">
        <v>174</v>
      </c>
      <c r="B18073" s="2" t="s">
        <v>174</v>
      </c>
      <c r="C18073" s="2" t="s">
        <v>47</v>
      </c>
      <c r="D18073" s="2" t="s">
        <v>12</v>
      </c>
      <c r="E18073" s="2" t="s">
        <v>74</v>
      </c>
      <c r="F18073" s="2" t="s">
        <v>977</v>
      </c>
      <c r="G18073" s="14" t="n">
        <v>9.5</v>
      </c>
      <c r="H18073" s="14" t="n">
        <v>28.38</v>
      </c>
      <c r="I18073" s="14" t="n">
        <v>9.5</v>
      </c>
      <c r="J18073" s="23" t="n">
        <f aca="false">IF(AND(E18073="Priority",ISNUMBER('Cost model'!N170)),'Cost model'!N170,'Cost model'!M170)</f>
        <v>25.5</v>
      </c>
      <c r="K18073" s="14" t="n">
        <f aca="false">J18073-H18073</f>
        <v>-2.88</v>
      </c>
      <c r="L18073" s="14" t="n">
        <f aca="false">G18073-H18073</f>
        <v>-18.88</v>
      </c>
    </row>
    <row r="18074" customFormat="false" ht="15" hidden="false" customHeight="false" outlineLevel="0" collapsed="false">
      <c r="A18074" s="2" t="s">
        <v>142</v>
      </c>
      <c r="B18074" s="2" t="s">
        <v>142</v>
      </c>
      <c r="C18074" s="2" t="s">
        <v>47</v>
      </c>
      <c r="D18074" s="2" t="s">
        <v>12</v>
      </c>
      <c r="E18074" s="2" t="s">
        <v>74</v>
      </c>
      <c r="F18074" s="2" t="s">
        <v>977</v>
      </c>
      <c r="G18074" s="14" t="n">
        <v>9.5</v>
      </c>
      <c r="H18074" s="14" t="n">
        <v>5.27</v>
      </c>
      <c r="I18074" s="14" t="n">
        <v>9.5</v>
      </c>
      <c r="J18074" s="23" t="n">
        <f aca="false">IF(AND(E18074="Priority",ISNUMBER('Cost model'!N635)),'Cost model'!N635,'Cost model'!M635)</f>
        <v>30.5</v>
      </c>
      <c r="K18074" s="14" t="n">
        <f aca="false">J18074-H18074</f>
        <v>25.23</v>
      </c>
      <c r="L18074" s="14" t="n">
        <f aca="false">G18074-H18074</f>
        <v>4.23</v>
      </c>
    </row>
    <row r="18075" customFormat="false" ht="15" hidden="false" customHeight="false" outlineLevel="0" collapsed="false">
      <c r="A18075" s="2" t="s">
        <v>158</v>
      </c>
      <c r="B18075" s="2" t="s">
        <v>123</v>
      </c>
      <c r="C18075" s="2" t="s">
        <v>47</v>
      </c>
      <c r="D18075" s="2" t="s">
        <v>12</v>
      </c>
      <c r="E18075" s="2" t="s">
        <v>74</v>
      </c>
      <c r="F18075" s="2" t="s">
        <v>976</v>
      </c>
      <c r="G18075" s="14" t="n">
        <v>19.5</v>
      </c>
      <c r="H18075" s="14" t="n">
        <v>41.16</v>
      </c>
      <c r="I18075" s="14" t="n">
        <v>24.5</v>
      </c>
      <c r="J18075" s="23" t="n">
        <f aca="false">IF(AND(E18075="Priority",ISNUMBER('Cost model'!N515)),'Cost model'!N515,'Cost model'!M515)</f>
        <v>40</v>
      </c>
      <c r="K18075" s="14" t="n">
        <f aca="false">J18075-H18075</f>
        <v>-1.16</v>
      </c>
      <c r="L18075" s="14" t="n">
        <f aca="false">G18075-H18075</f>
        <v>-21.66</v>
      </c>
    </row>
    <row r="18076" customFormat="false" ht="15" hidden="false" customHeight="false" outlineLevel="0" collapsed="false">
      <c r="A18076" s="2" t="s">
        <v>221</v>
      </c>
      <c r="B18076" s="2" t="s">
        <v>221</v>
      </c>
      <c r="C18076" s="2" t="s">
        <v>48</v>
      </c>
      <c r="D18076" s="2" t="s">
        <v>12</v>
      </c>
      <c r="E18076" s="2" t="s">
        <v>74</v>
      </c>
      <c r="F18076" s="2" t="s">
        <v>977</v>
      </c>
      <c r="G18076" s="14" t="n">
        <v>12.5</v>
      </c>
      <c r="H18076" s="14" t="n">
        <v>14.39</v>
      </c>
      <c r="I18076" s="14" t="n">
        <v>12.5</v>
      </c>
      <c r="J18076" s="23" t="n">
        <f aca="false">IF(AND(E18076="Priority",ISNUMBER('Cost model'!N741)),'Cost model'!N741,'Cost model'!M741)</f>
        <v>45</v>
      </c>
      <c r="K18076" s="14" t="n">
        <f aca="false">J18076-H18076</f>
        <v>30.61</v>
      </c>
      <c r="L18076" s="14" t="n">
        <f aca="false">G18076-H18076</f>
        <v>-1.89</v>
      </c>
    </row>
    <row r="18077" customFormat="false" ht="15" hidden="false" customHeight="false" outlineLevel="0" collapsed="false">
      <c r="A18077" s="2" t="s">
        <v>174</v>
      </c>
      <c r="B18077" s="2" t="s">
        <v>174</v>
      </c>
      <c r="C18077" s="2" t="s">
        <v>48</v>
      </c>
      <c r="D18077" s="2" t="s">
        <v>10</v>
      </c>
      <c r="E18077" s="2" t="s">
        <v>74</v>
      </c>
      <c r="F18077" s="2" t="s">
        <v>977</v>
      </c>
      <c r="G18077" s="14" t="n">
        <v>12.5</v>
      </c>
      <c r="H18077" s="14" t="n">
        <v>44.02</v>
      </c>
      <c r="I18077" s="14" t="n">
        <v>12.5</v>
      </c>
      <c r="J18077" s="23" t="n">
        <f aca="false">IF(AND(E18077="Priority",ISNUMBER('Cost model'!N168)),'Cost model'!N168,'Cost model'!M168)</f>
        <v>13.5</v>
      </c>
      <c r="K18077" s="14" t="n">
        <f aca="false">J18077-H18077</f>
        <v>-30.52</v>
      </c>
      <c r="L18077" s="14" t="n">
        <f aca="false">G18077-H18077</f>
        <v>-31.52</v>
      </c>
    </row>
    <row r="18078" customFormat="false" ht="15" hidden="false" customHeight="false" outlineLevel="0" collapsed="false">
      <c r="A18078" s="2" t="s">
        <v>124</v>
      </c>
      <c r="B18078" s="2" t="s">
        <v>124</v>
      </c>
      <c r="C18078" s="2" t="s">
        <v>49</v>
      </c>
      <c r="D18078" s="2" t="s">
        <v>10</v>
      </c>
      <c r="E18078" s="2" t="s">
        <v>74</v>
      </c>
      <c r="F18078" s="2" t="s">
        <v>977</v>
      </c>
      <c r="G18078" s="14" t="n">
        <v>17.5</v>
      </c>
      <c r="H18078" s="14" t="n">
        <v>21.76</v>
      </c>
      <c r="I18078" s="14" t="n">
        <v>17.5</v>
      </c>
      <c r="J18078" s="23" t="n">
        <f aca="false">IF(AND(E18078="Priority",ISNUMBER('Cost model'!N319)),'Cost model'!N319,'Cost model'!M319)</f>
        <v>16.5</v>
      </c>
      <c r="K18078" s="14" t="n">
        <f aca="false">J18078-H18078</f>
        <v>-5.26</v>
      </c>
      <c r="L18078" s="14" t="n">
        <f aca="false">G18078-H18078</f>
        <v>-4.26</v>
      </c>
    </row>
    <row r="18079" customFormat="false" ht="15" hidden="false" customHeight="false" outlineLevel="0" collapsed="false">
      <c r="A18079" s="2" t="s">
        <v>221</v>
      </c>
      <c r="B18079" s="2" t="s">
        <v>221</v>
      </c>
      <c r="C18079" s="2" t="s">
        <v>47</v>
      </c>
      <c r="D18079" s="2" t="s">
        <v>10</v>
      </c>
      <c r="E18079" s="2" t="s">
        <v>74</v>
      </c>
      <c r="F18079" s="2" t="s">
        <v>977</v>
      </c>
      <c r="G18079" s="14" t="n">
        <v>9.5</v>
      </c>
      <c r="H18079" s="14" t="n">
        <v>7.4</v>
      </c>
      <c r="I18079" s="14" t="n">
        <v>9.5</v>
      </c>
      <c r="J18079" s="23" t="n">
        <f aca="false">IF(AND(E18079="Priority",ISNUMBER('Cost model'!N737)),'Cost model'!N737,'Cost model'!M737)</f>
        <v>8.5</v>
      </c>
      <c r="K18079" s="14" t="n">
        <f aca="false">J18079-H18079</f>
        <v>1.1</v>
      </c>
      <c r="L18079" s="14" t="n">
        <f aca="false">G18079-H18079</f>
        <v>2.1</v>
      </c>
    </row>
    <row r="18080" customFormat="false" ht="15" hidden="false" customHeight="false" outlineLevel="0" collapsed="false">
      <c r="A18080" s="2" t="s">
        <v>124</v>
      </c>
      <c r="B18080" s="2" t="s">
        <v>124</v>
      </c>
      <c r="C18080" s="2" t="s">
        <v>47</v>
      </c>
      <c r="D18080" s="2" t="s">
        <v>10</v>
      </c>
      <c r="E18080" s="2" t="s">
        <v>74</v>
      </c>
      <c r="F18080" s="2" t="s">
        <v>977</v>
      </c>
      <c r="G18080" s="14" t="n">
        <v>9.5</v>
      </c>
      <c r="H18080" s="14" t="n">
        <v>12.23</v>
      </c>
      <c r="I18080" s="14" t="n">
        <v>9.5</v>
      </c>
      <c r="J18080" s="23" t="n">
        <f aca="false">IF(AND(E18080="Priority",ISNUMBER('Cost model'!N317)),'Cost model'!N317,'Cost model'!M317)</f>
        <v>10.5</v>
      </c>
      <c r="K18080" s="14" t="n">
        <f aca="false">J18080-H18080</f>
        <v>-1.73</v>
      </c>
      <c r="L18080" s="14" t="n">
        <f aca="false">G18080-H18080</f>
        <v>-2.73</v>
      </c>
    </row>
    <row r="18081" customFormat="false" ht="15" hidden="false" customHeight="false" outlineLevel="0" collapsed="false">
      <c r="A18081" s="2" t="s">
        <v>142</v>
      </c>
      <c r="B18081" s="2" t="s">
        <v>142</v>
      </c>
      <c r="C18081" s="2" t="s">
        <v>47</v>
      </c>
      <c r="D18081" s="2" t="s">
        <v>12</v>
      </c>
      <c r="E18081" s="2" t="s">
        <v>74</v>
      </c>
      <c r="F18081" s="2" t="s">
        <v>977</v>
      </c>
      <c r="G18081" s="14" t="n">
        <v>9.5</v>
      </c>
      <c r="H18081" s="14" t="n">
        <v>27.98</v>
      </c>
      <c r="I18081" s="14" t="n">
        <v>9.5</v>
      </c>
      <c r="J18081" s="23" t="n">
        <f aca="false">IF(AND(E18081="Priority",ISNUMBER('Cost model'!N635)),'Cost model'!N635,'Cost model'!M635)</f>
        <v>30.5</v>
      </c>
      <c r="K18081" s="14" t="n">
        <f aca="false">J18081-H18081</f>
        <v>2.52</v>
      </c>
      <c r="L18081" s="14" t="n">
        <f aca="false">G18081-H18081</f>
        <v>-18.48</v>
      </c>
    </row>
    <row r="18082" customFormat="false" ht="15" hidden="false" customHeight="false" outlineLevel="0" collapsed="false">
      <c r="A18082" s="2" t="s">
        <v>142</v>
      </c>
      <c r="B18082" s="2" t="s">
        <v>142</v>
      </c>
      <c r="C18082" s="2" t="s">
        <v>47</v>
      </c>
      <c r="D18082" s="2" t="s">
        <v>12</v>
      </c>
      <c r="E18082" s="2" t="s">
        <v>74</v>
      </c>
      <c r="F18082" s="2" t="s">
        <v>977</v>
      </c>
      <c r="G18082" s="14" t="n">
        <v>9.5</v>
      </c>
      <c r="H18082" s="14" t="n">
        <v>9.31</v>
      </c>
      <c r="I18082" s="14" t="n">
        <v>9.5</v>
      </c>
      <c r="J18082" s="23" t="n">
        <f aca="false">IF(AND(E18082="Priority",ISNUMBER('Cost model'!N635)),'Cost model'!N635,'Cost model'!M635)</f>
        <v>30.5</v>
      </c>
      <c r="K18082" s="14" t="n">
        <f aca="false">J18082-H18082</f>
        <v>21.19</v>
      </c>
      <c r="L18082" s="14" t="n">
        <f aca="false">G18082-H18082</f>
        <v>0.19</v>
      </c>
    </row>
    <row r="18083" customFormat="false" ht="15" hidden="false" customHeight="false" outlineLevel="0" collapsed="false">
      <c r="A18083" s="2" t="s">
        <v>158</v>
      </c>
      <c r="B18083" s="2" t="s">
        <v>124</v>
      </c>
      <c r="C18083" s="2" t="s">
        <v>49</v>
      </c>
      <c r="D18083" s="2" t="s">
        <v>14</v>
      </c>
      <c r="E18083" s="2" t="s">
        <v>74</v>
      </c>
      <c r="F18083" s="2" t="s">
        <v>976</v>
      </c>
      <c r="G18083" s="14" t="n">
        <v>85</v>
      </c>
      <c r="H18083" s="14" t="n">
        <v>194.52</v>
      </c>
      <c r="I18083" s="14" t="n">
        <v>199</v>
      </c>
      <c r="J18083" s="23" t="n">
        <f aca="false">IF(AND(E18083="Priority",ISNUMBER('Cost model'!N463)),'Cost model'!N463,'Cost model'!M463)</f>
        <v>205</v>
      </c>
      <c r="K18083" s="14" t="n">
        <f aca="false">J18083-H18083</f>
        <v>10.48</v>
      </c>
      <c r="L18083" s="14" t="n">
        <f aca="false">G18083-H18083</f>
        <v>-109.52</v>
      </c>
    </row>
    <row r="18084" customFormat="false" ht="15" hidden="false" customHeight="false" outlineLevel="0" collapsed="false">
      <c r="A18084" s="2" t="s">
        <v>174</v>
      </c>
      <c r="B18084" s="2" t="s">
        <v>174</v>
      </c>
      <c r="C18084" s="2" t="s">
        <v>47</v>
      </c>
      <c r="D18084" s="2" t="s">
        <v>12</v>
      </c>
      <c r="E18084" s="2" t="s">
        <v>74</v>
      </c>
      <c r="F18084" s="2" t="s">
        <v>977</v>
      </c>
      <c r="G18084" s="14" t="n">
        <v>9.5</v>
      </c>
      <c r="H18084" s="14" t="n">
        <v>7.72</v>
      </c>
      <c r="I18084" s="14" t="n">
        <v>9.5</v>
      </c>
      <c r="J18084" s="23" t="n">
        <f aca="false">IF(AND(E18084="Priority",ISNUMBER('Cost model'!N170)),'Cost model'!N170,'Cost model'!M170)</f>
        <v>25.5</v>
      </c>
      <c r="K18084" s="14" t="n">
        <f aca="false">J18084-H18084</f>
        <v>17.78</v>
      </c>
      <c r="L18084" s="14" t="n">
        <f aca="false">G18084-H18084</f>
        <v>1.78</v>
      </c>
    </row>
    <row r="18085" customFormat="false" ht="15" hidden="false" customHeight="false" outlineLevel="0" collapsed="false">
      <c r="A18085" s="2" t="s">
        <v>124</v>
      </c>
      <c r="B18085" s="2" t="s">
        <v>124</v>
      </c>
      <c r="C18085" s="2" t="s">
        <v>48</v>
      </c>
      <c r="D18085" s="2" t="s">
        <v>15</v>
      </c>
      <c r="E18085" s="2" t="s">
        <v>74</v>
      </c>
      <c r="F18085" s="2" t="s">
        <v>977</v>
      </c>
      <c r="G18085" s="14" t="n">
        <v>85</v>
      </c>
      <c r="H18085" s="14" t="n">
        <v>67.23</v>
      </c>
      <c r="I18085" s="14" t="n">
        <v>85</v>
      </c>
      <c r="J18085" s="23" t="n">
        <f aca="false">IF(AND(E18085="Priority",ISNUMBER('Cost model'!N330)),'Cost model'!N330,'Cost model'!M330)</f>
        <v>180</v>
      </c>
      <c r="K18085" s="14" t="n">
        <f aca="false">J18085-H18085</f>
        <v>112.77</v>
      </c>
      <c r="L18085" s="14" t="n">
        <f aca="false">G18085-H18085</f>
        <v>17.77</v>
      </c>
    </row>
    <row r="18086" customFormat="false" ht="15" hidden="false" customHeight="false" outlineLevel="0" collapsed="false">
      <c r="A18086" s="2" t="s">
        <v>142</v>
      </c>
      <c r="B18086" s="2" t="s">
        <v>142</v>
      </c>
      <c r="C18086" s="2" t="s">
        <v>47</v>
      </c>
      <c r="D18086" s="2" t="s">
        <v>12</v>
      </c>
      <c r="E18086" s="2" t="s">
        <v>74</v>
      </c>
      <c r="F18086" s="2" t="s">
        <v>977</v>
      </c>
      <c r="G18086" s="14" t="n">
        <v>9.5</v>
      </c>
      <c r="H18086" s="14" t="n">
        <v>27.14</v>
      </c>
      <c r="I18086" s="14" t="n">
        <v>9.5</v>
      </c>
      <c r="J18086" s="23" t="n">
        <f aca="false">IF(AND(E18086="Priority",ISNUMBER('Cost model'!N635)),'Cost model'!N635,'Cost model'!M635)</f>
        <v>30.5</v>
      </c>
      <c r="K18086" s="14" t="n">
        <f aca="false">J18086-H18086</f>
        <v>3.36</v>
      </c>
      <c r="L18086" s="14" t="n">
        <f aca="false">G18086-H18086</f>
        <v>-17.64</v>
      </c>
    </row>
    <row r="18087" customFormat="false" ht="15" hidden="false" customHeight="false" outlineLevel="0" collapsed="false">
      <c r="A18087" s="2" t="s">
        <v>174</v>
      </c>
      <c r="B18087" s="2" t="s">
        <v>174</v>
      </c>
      <c r="C18087" s="2" t="s">
        <v>48</v>
      </c>
      <c r="D18087" s="2" t="s">
        <v>10</v>
      </c>
      <c r="E18087" s="2" t="s">
        <v>74</v>
      </c>
      <c r="F18087" s="2" t="s">
        <v>977</v>
      </c>
      <c r="G18087" s="14" t="n">
        <v>12.5</v>
      </c>
      <c r="H18087" s="14" t="n">
        <v>7.37</v>
      </c>
      <c r="I18087" s="14" t="n">
        <v>12.5</v>
      </c>
      <c r="J18087" s="23" t="n">
        <f aca="false">IF(AND(E18087="Priority",ISNUMBER('Cost model'!N168)),'Cost model'!N168,'Cost model'!M168)</f>
        <v>13.5</v>
      </c>
      <c r="K18087" s="14" t="n">
        <f aca="false">J18087-H18087</f>
        <v>6.13</v>
      </c>
      <c r="L18087" s="14" t="n">
        <f aca="false">G18087-H18087</f>
        <v>5.13</v>
      </c>
    </row>
    <row r="18088" customFormat="false" ht="15" hidden="false" customHeight="false" outlineLevel="0" collapsed="false">
      <c r="A18088" s="2" t="s">
        <v>174</v>
      </c>
      <c r="B18088" s="2" t="s">
        <v>174</v>
      </c>
      <c r="C18088" s="2" t="s">
        <v>48</v>
      </c>
      <c r="D18088" s="2" t="s">
        <v>12</v>
      </c>
      <c r="E18088" s="2" t="s">
        <v>74</v>
      </c>
      <c r="F18088" s="2" t="s">
        <v>977</v>
      </c>
      <c r="G18088" s="14" t="n">
        <v>12.5</v>
      </c>
      <c r="H18088" s="14" t="n">
        <v>59.17</v>
      </c>
      <c r="I18088" s="14" t="n">
        <v>12.5</v>
      </c>
      <c r="J18088" s="23" t="n">
        <f aca="false">IF(AND(E18088="Priority",ISNUMBER('Cost model'!N171)),'Cost model'!N171,'Cost model'!M171)</f>
        <v>40</v>
      </c>
      <c r="K18088" s="14" t="n">
        <f aca="false">J18088-H18088</f>
        <v>-19.17</v>
      </c>
      <c r="L18088" s="14" t="n">
        <f aca="false">G18088-H18088</f>
        <v>-46.67</v>
      </c>
    </row>
    <row r="18089" customFormat="false" ht="15" hidden="false" customHeight="false" outlineLevel="0" collapsed="false">
      <c r="A18089" s="2" t="s">
        <v>174</v>
      </c>
      <c r="B18089" s="2" t="s">
        <v>174</v>
      </c>
      <c r="C18089" s="2" t="s">
        <v>47</v>
      </c>
      <c r="D18089" s="2" t="s">
        <v>13</v>
      </c>
      <c r="E18089" s="2" t="s">
        <v>74</v>
      </c>
      <c r="F18089" s="2" t="s">
        <v>977</v>
      </c>
      <c r="G18089" s="14" t="n">
        <v>19</v>
      </c>
      <c r="H18089" s="14" t="n">
        <v>72.7</v>
      </c>
      <c r="I18089" s="14" t="n">
        <v>19</v>
      </c>
      <c r="J18089" s="23" t="n">
        <f aca="false">IF(AND(E18089="Priority",ISNUMBER('Cost model'!N173)),'Cost model'!N173,'Cost model'!M173)</f>
        <v>60</v>
      </c>
      <c r="K18089" s="14" t="n">
        <f aca="false">J18089-H18089</f>
        <v>-12.7</v>
      </c>
      <c r="L18089" s="14" t="n">
        <f aca="false">G18089-H18089</f>
        <v>-53.7</v>
      </c>
    </row>
    <row r="18090" customFormat="false" ht="15" hidden="false" customHeight="false" outlineLevel="0" collapsed="false">
      <c r="A18090" s="2" t="s">
        <v>174</v>
      </c>
      <c r="B18090" s="2" t="s">
        <v>174</v>
      </c>
      <c r="C18090" s="2" t="s">
        <v>49</v>
      </c>
      <c r="D18090" s="2" t="s">
        <v>12</v>
      </c>
      <c r="E18090" s="2" t="s">
        <v>74</v>
      </c>
      <c r="F18090" s="2" t="s">
        <v>977</v>
      </c>
      <c r="G18090" s="14" t="n">
        <v>19.5</v>
      </c>
      <c r="H18090" s="14" t="n">
        <v>44.89</v>
      </c>
      <c r="I18090" s="14" t="n">
        <v>19.5</v>
      </c>
      <c r="J18090" s="23" t="n">
        <f aca="false">IF(AND(E18090="Priority",ISNUMBER('Cost model'!N172)),'Cost model'!N172,'Cost model'!M172)</f>
        <v>45</v>
      </c>
      <c r="K18090" s="14" t="n">
        <f aca="false">J18090-H18090</f>
        <v>0.109999999999999</v>
      </c>
      <c r="L18090" s="14" t="n">
        <f aca="false">G18090-H18090</f>
        <v>-25.39</v>
      </c>
    </row>
    <row r="18091" customFormat="false" ht="15" hidden="false" customHeight="false" outlineLevel="0" collapsed="false">
      <c r="A18091" s="2" t="s">
        <v>221</v>
      </c>
      <c r="B18091" s="2" t="s">
        <v>142</v>
      </c>
      <c r="C18091" s="2" t="s">
        <v>49</v>
      </c>
      <c r="D18091" s="2" t="s">
        <v>12</v>
      </c>
      <c r="E18091" s="2" t="s">
        <v>74</v>
      </c>
      <c r="F18091" s="2" t="s">
        <v>976</v>
      </c>
      <c r="G18091" s="14" t="n">
        <v>19.5</v>
      </c>
      <c r="H18091" s="14" t="n">
        <v>72.15</v>
      </c>
      <c r="I18091" s="14" t="n">
        <v>29.5</v>
      </c>
      <c r="J18091" s="23" t="n">
        <f aca="false">IF(AND(E18091="Priority",ISNUMBER('Cost model'!N772)),'Cost model'!N772,'Cost model'!M772)</f>
        <v>70</v>
      </c>
      <c r="K18091" s="14" t="n">
        <f aca="false">J18091-H18091</f>
        <v>-2.15000000000001</v>
      </c>
      <c r="L18091" s="14" t="n">
        <f aca="false">G18091-H18091</f>
        <v>-52.65</v>
      </c>
    </row>
    <row r="18092" customFormat="false" ht="15" hidden="false" customHeight="false" outlineLevel="0" collapsed="false">
      <c r="A18092" s="2" t="s">
        <v>124</v>
      </c>
      <c r="B18092" s="2" t="s">
        <v>124</v>
      </c>
      <c r="C18092" s="2" t="s">
        <v>49</v>
      </c>
      <c r="D18092" s="2" t="s">
        <v>10</v>
      </c>
      <c r="E18092" s="2" t="s">
        <v>74</v>
      </c>
      <c r="F18092" s="2" t="s">
        <v>977</v>
      </c>
      <c r="G18092" s="14" t="n">
        <v>17.5</v>
      </c>
      <c r="H18092" s="14" t="n">
        <v>21.76</v>
      </c>
      <c r="I18092" s="14" t="n">
        <v>17.5</v>
      </c>
      <c r="J18092" s="23" t="n">
        <f aca="false">IF(AND(E18092="Priority",ISNUMBER('Cost model'!N319)),'Cost model'!N319,'Cost model'!M319)</f>
        <v>16.5</v>
      </c>
      <c r="K18092" s="14" t="n">
        <f aca="false">J18092-H18092</f>
        <v>-5.26</v>
      </c>
      <c r="L18092" s="14" t="n">
        <f aca="false">G18092-H18092</f>
        <v>-4.26</v>
      </c>
    </row>
    <row r="18093" customFormat="false" ht="15" hidden="false" customHeight="false" outlineLevel="0" collapsed="false">
      <c r="A18093" s="2" t="s">
        <v>174</v>
      </c>
      <c r="B18093" s="2" t="s">
        <v>174</v>
      </c>
      <c r="C18093" s="2" t="s">
        <v>47</v>
      </c>
      <c r="D18093" s="2" t="s">
        <v>13</v>
      </c>
      <c r="E18093" s="2" t="s">
        <v>74</v>
      </c>
      <c r="F18093" s="2" t="s">
        <v>977</v>
      </c>
      <c r="G18093" s="14" t="n">
        <v>19</v>
      </c>
      <c r="H18093" s="14" t="n">
        <v>31.37</v>
      </c>
      <c r="I18093" s="14" t="n">
        <v>19</v>
      </c>
      <c r="J18093" s="23" t="n">
        <f aca="false">IF(AND(E18093="Priority",ISNUMBER('Cost model'!N173)),'Cost model'!N173,'Cost model'!M173)</f>
        <v>60</v>
      </c>
      <c r="K18093" s="14" t="n">
        <f aca="false">J18093-H18093</f>
        <v>28.63</v>
      </c>
      <c r="L18093" s="14" t="n">
        <f aca="false">G18093-H18093</f>
        <v>-12.37</v>
      </c>
    </row>
    <row r="18094" customFormat="false" ht="15" hidden="false" customHeight="false" outlineLevel="0" collapsed="false">
      <c r="A18094" s="2" t="s">
        <v>174</v>
      </c>
      <c r="B18094" s="2" t="s">
        <v>158</v>
      </c>
      <c r="C18094" s="2" t="s">
        <v>48</v>
      </c>
      <c r="D18094" s="2" t="s">
        <v>10</v>
      </c>
      <c r="E18094" s="2" t="s">
        <v>74</v>
      </c>
      <c r="F18094" s="2" t="s">
        <v>976</v>
      </c>
      <c r="G18094" s="14" t="n">
        <v>12.5</v>
      </c>
      <c r="H18094" s="14" t="n">
        <v>10.91</v>
      </c>
      <c r="I18094" s="14" t="n">
        <v>14.5</v>
      </c>
      <c r="J18094" s="23" t="n">
        <f aca="false">IF(AND(E18094="Priority",ISNUMBER('Cost model'!N138)),'Cost model'!N138,'Cost model'!M138)</f>
        <v>16.5</v>
      </c>
      <c r="K18094" s="14" t="n">
        <f aca="false">J18094-H18094</f>
        <v>5.59</v>
      </c>
      <c r="L18094" s="14" t="n">
        <f aca="false">G18094-H18094</f>
        <v>1.59</v>
      </c>
    </row>
    <row r="18095" customFormat="false" ht="15" hidden="false" customHeight="false" outlineLevel="0" collapsed="false">
      <c r="A18095" s="2" t="s">
        <v>124</v>
      </c>
      <c r="B18095" s="2" t="s">
        <v>124</v>
      </c>
      <c r="C18095" s="2" t="s">
        <v>48</v>
      </c>
      <c r="D18095" s="2" t="s">
        <v>13</v>
      </c>
      <c r="E18095" s="2" t="s">
        <v>74</v>
      </c>
      <c r="F18095" s="2" t="s">
        <v>977</v>
      </c>
      <c r="G18095" s="14" t="n">
        <v>24.5</v>
      </c>
      <c r="H18095" s="14" t="n">
        <v>70.95</v>
      </c>
      <c r="I18095" s="14" t="n">
        <v>24.5</v>
      </c>
      <c r="J18095" s="23" t="n">
        <f aca="false">IF(AND(E18095="Priority",ISNUMBER('Cost model'!N324)),'Cost model'!N324,'Cost model'!M324)</f>
        <v>85</v>
      </c>
      <c r="K18095" s="14" t="n">
        <f aca="false">J18095-H18095</f>
        <v>14.05</v>
      </c>
      <c r="L18095" s="14" t="n">
        <f aca="false">G18095-H18095</f>
        <v>-46.45</v>
      </c>
    </row>
    <row r="18096" customFormat="false" ht="15" hidden="false" customHeight="false" outlineLevel="0" collapsed="false">
      <c r="A18096" s="2" t="s">
        <v>124</v>
      </c>
      <c r="B18096" s="2" t="s">
        <v>124</v>
      </c>
      <c r="C18096" s="2" t="s">
        <v>47</v>
      </c>
      <c r="D18096" s="2" t="s">
        <v>12</v>
      </c>
      <c r="E18096" s="2" t="s">
        <v>74</v>
      </c>
      <c r="F18096" s="2" t="s">
        <v>977</v>
      </c>
      <c r="G18096" s="14" t="n">
        <v>9.5</v>
      </c>
      <c r="H18096" s="14" t="n">
        <v>31.49</v>
      </c>
      <c r="I18096" s="14" t="n">
        <v>9.5</v>
      </c>
      <c r="J18096" s="23" t="n">
        <f aca="false">IF(AND(E18096="Priority",ISNUMBER('Cost model'!N320)),'Cost model'!N320,'Cost model'!M320)</f>
        <v>24.5</v>
      </c>
      <c r="K18096" s="14" t="n">
        <f aca="false">J18096-H18096</f>
        <v>-6.99</v>
      </c>
      <c r="L18096" s="14" t="n">
        <f aca="false">G18096-H18096</f>
        <v>-21.99</v>
      </c>
    </row>
    <row r="18097" customFormat="false" ht="15" hidden="false" customHeight="false" outlineLevel="0" collapsed="false">
      <c r="A18097" s="2" t="s">
        <v>174</v>
      </c>
      <c r="B18097" s="2" t="s">
        <v>174</v>
      </c>
      <c r="C18097" s="2" t="s">
        <v>48</v>
      </c>
      <c r="D18097" s="2" t="s">
        <v>12</v>
      </c>
      <c r="E18097" s="2" t="s">
        <v>74</v>
      </c>
      <c r="F18097" s="2" t="s">
        <v>977</v>
      </c>
      <c r="G18097" s="14" t="n">
        <v>12.5</v>
      </c>
      <c r="H18097" s="14" t="n">
        <v>24.63</v>
      </c>
      <c r="I18097" s="14" t="n">
        <v>12.5</v>
      </c>
      <c r="J18097" s="23" t="n">
        <f aca="false">IF(AND(E18097="Priority",ISNUMBER('Cost model'!N171)),'Cost model'!N171,'Cost model'!M171)</f>
        <v>40</v>
      </c>
      <c r="K18097" s="14" t="n">
        <f aca="false">J18097-H18097</f>
        <v>15.37</v>
      </c>
      <c r="L18097" s="14" t="n">
        <f aca="false">G18097-H18097</f>
        <v>-12.13</v>
      </c>
    </row>
    <row r="18098" customFormat="false" ht="15" hidden="false" customHeight="false" outlineLevel="0" collapsed="false">
      <c r="A18098" s="2" t="s">
        <v>124</v>
      </c>
      <c r="B18098" s="2" t="s">
        <v>124</v>
      </c>
      <c r="C18098" s="2" t="s">
        <v>48</v>
      </c>
      <c r="D18098" s="2" t="s">
        <v>12</v>
      </c>
      <c r="E18098" s="2" t="s">
        <v>74</v>
      </c>
      <c r="F18098" s="2" t="s">
        <v>977</v>
      </c>
      <c r="G18098" s="14" t="n">
        <v>12.5</v>
      </c>
      <c r="H18098" s="14" t="n">
        <v>43.77</v>
      </c>
      <c r="I18098" s="14" t="n">
        <v>12.5</v>
      </c>
      <c r="J18098" s="23" t="n">
        <f aca="false">IF(AND(E18098="Priority",ISNUMBER('Cost model'!N321)),'Cost model'!N321,'Cost model'!M321)</f>
        <v>40</v>
      </c>
      <c r="K18098" s="14" t="n">
        <f aca="false">J18098-H18098</f>
        <v>-3.77</v>
      </c>
      <c r="L18098" s="14" t="n">
        <f aca="false">G18098-H18098</f>
        <v>-31.27</v>
      </c>
    </row>
    <row r="18099" customFormat="false" ht="15" hidden="false" customHeight="false" outlineLevel="0" collapsed="false">
      <c r="A18099" s="2" t="s">
        <v>174</v>
      </c>
      <c r="B18099" s="2" t="s">
        <v>174</v>
      </c>
      <c r="C18099" s="2" t="s">
        <v>49</v>
      </c>
      <c r="D18099" s="2" t="s">
        <v>10</v>
      </c>
      <c r="E18099" s="2" t="s">
        <v>74</v>
      </c>
      <c r="F18099" s="2" t="s">
        <v>977</v>
      </c>
      <c r="G18099" s="14" t="n">
        <v>17.5</v>
      </c>
      <c r="H18099" s="14" t="n">
        <v>12.18</v>
      </c>
      <c r="I18099" s="14" t="n">
        <v>17.5</v>
      </c>
      <c r="J18099" s="23" t="n">
        <f aca="false">IF(AND(E18099="Priority",ISNUMBER('Cost model'!N169)),'Cost model'!N169,'Cost model'!M169)</f>
        <v>18.5</v>
      </c>
      <c r="K18099" s="14" t="n">
        <f aca="false">J18099-H18099</f>
        <v>6.32</v>
      </c>
      <c r="L18099" s="14" t="n">
        <f aca="false">G18099-H18099</f>
        <v>5.32</v>
      </c>
    </row>
    <row r="18100" customFormat="false" ht="15" hidden="false" customHeight="false" outlineLevel="0" collapsed="false">
      <c r="A18100" s="2" t="s">
        <v>124</v>
      </c>
      <c r="B18100" s="2" t="s">
        <v>124</v>
      </c>
      <c r="C18100" s="2" t="s">
        <v>47</v>
      </c>
      <c r="D18100" s="2" t="s">
        <v>12</v>
      </c>
      <c r="E18100" s="2" t="s">
        <v>74</v>
      </c>
      <c r="F18100" s="2" t="s">
        <v>977</v>
      </c>
      <c r="G18100" s="14" t="n">
        <v>9.5</v>
      </c>
      <c r="H18100" s="14" t="n">
        <v>45.84</v>
      </c>
      <c r="I18100" s="14" t="n">
        <v>9.5</v>
      </c>
      <c r="J18100" s="23" t="n">
        <f aca="false">IF(AND(E18100="Priority",ISNUMBER('Cost model'!N320)),'Cost model'!N320,'Cost model'!M320)</f>
        <v>24.5</v>
      </c>
      <c r="K18100" s="14" t="n">
        <f aca="false">J18100-H18100</f>
        <v>-21.34</v>
      </c>
      <c r="L18100" s="14" t="n">
        <f aca="false">G18100-H18100</f>
        <v>-36.34</v>
      </c>
    </row>
    <row r="18101" customFormat="false" ht="15" hidden="false" customHeight="false" outlineLevel="0" collapsed="false">
      <c r="A18101" s="2" t="s">
        <v>205</v>
      </c>
      <c r="B18101" s="2" t="s">
        <v>205</v>
      </c>
      <c r="C18101" s="2" t="s">
        <v>48</v>
      </c>
      <c r="D18101" s="2" t="s">
        <v>10</v>
      </c>
      <c r="E18101" s="2" t="s">
        <v>74</v>
      </c>
      <c r="F18101" s="2" t="s">
        <v>977</v>
      </c>
      <c r="G18101" s="14" t="n">
        <v>14.5</v>
      </c>
      <c r="H18101" s="14" t="n">
        <v>9.12</v>
      </c>
      <c r="I18101" s="14" t="n">
        <v>12.5</v>
      </c>
      <c r="J18101" s="23" t="n">
        <f aca="false">IF(AND(E18101="Priority",ISNUMBER('Cost model'!N528)),'Cost model'!N528,'Cost model'!M528)</f>
        <v>13.5</v>
      </c>
      <c r="K18101" s="14" t="n">
        <f aca="false">J18101-H18101</f>
        <v>4.38</v>
      </c>
      <c r="L18101" s="14" t="n">
        <f aca="false">G18101-H18101</f>
        <v>5.38</v>
      </c>
    </row>
    <row r="18102" customFormat="false" ht="15" hidden="false" customHeight="false" outlineLevel="0" collapsed="false">
      <c r="A18102" s="2" t="s">
        <v>174</v>
      </c>
      <c r="B18102" s="2" t="s">
        <v>174</v>
      </c>
      <c r="C18102" s="2" t="s">
        <v>49</v>
      </c>
      <c r="D18102" s="2" t="s">
        <v>10</v>
      </c>
      <c r="E18102" s="2" t="s">
        <v>74</v>
      </c>
      <c r="F18102" s="2" t="s">
        <v>977</v>
      </c>
      <c r="G18102" s="14" t="n">
        <v>17.5</v>
      </c>
      <c r="H18102" s="14" t="n">
        <v>12.18</v>
      </c>
      <c r="I18102" s="14" t="n">
        <v>17.5</v>
      </c>
      <c r="J18102" s="23" t="n">
        <f aca="false">IF(AND(E18102="Priority",ISNUMBER('Cost model'!N169)),'Cost model'!N169,'Cost model'!M169)</f>
        <v>18.5</v>
      </c>
      <c r="K18102" s="14" t="n">
        <f aca="false">J18102-H18102</f>
        <v>6.32</v>
      </c>
      <c r="L18102" s="14" t="n">
        <f aca="false">G18102-H18102</f>
        <v>5.32</v>
      </c>
    </row>
    <row r="18103" customFormat="false" ht="15" hidden="false" customHeight="false" outlineLevel="0" collapsed="false">
      <c r="A18103" s="2" t="s">
        <v>142</v>
      </c>
      <c r="B18103" s="2" t="s">
        <v>142</v>
      </c>
      <c r="C18103" s="2" t="s">
        <v>48</v>
      </c>
      <c r="D18103" s="2" t="s">
        <v>10</v>
      </c>
      <c r="E18103" s="2" t="s">
        <v>74</v>
      </c>
      <c r="F18103" s="2" t="s">
        <v>977</v>
      </c>
      <c r="G18103" s="14" t="n">
        <v>12.5</v>
      </c>
      <c r="H18103" s="14" t="n">
        <v>14.63</v>
      </c>
      <c r="I18103" s="14" t="n">
        <v>12.5</v>
      </c>
      <c r="J18103" s="23" t="n">
        <f aca="false">IF(AND(E18103="Priority",ISNUMBER('Cost model'!N633)),'Cost model'!N633,'Cost model'!M633)</f>
        <v>11.5</v>
      </c>
      <c r="K18103" s="14" t="n">
        <f aca="false">J18103-H18103</f>
        <v>-3.13</v>
      </c>
      <c r="L18103" s="14" t="n">
        <f aca="false">G18103-H18103</f>
        <v>-2.13</v>
      </c>
    </row>
    <row r="18104" customFormat="false" ht="15" hidden="false" customHeight="false" outlineLevel="0" collapsed="false">
      <c r="A18104" s="2" t="s">
        <v>142</v>
      </c>
      <c r="B18104" s="2" t="s">
        <v>142</v>
      </c>
      <c r="C18104" s="2" t="s">
        <v>49</v>
      </c>
      <c r="D18104" s="2" t="s">
        <v>12</v>
      </c>
      <c r="E18104" s="2" t="s">
        <v>83</v>
      </c>
      <c r="F18104" s="2" t="s">
        <v>977</v>
      </c>
      <c r="G18104" s="14" t="n">
        <v>29.5</v>
      </c>
      <c r="H18104" s="14" t="n">
        <v>43.77</v>
      </c>
      <c r="I18104" s="14" t="n">
        <v>29.5</v>
      </c>
      <c r="J18104" s="23" t="n">
        <f aca="false">IF(AND(E18104="Priority",ISNUMBER('Cost model'!N637)),'Cost model'!N637,'Cost model'!M637)</f>
        <v>60</v>
      </c>
      <c r="K18104" s="14" t="n">
        <f aca="false">J18104-H18104</f>
        <v>16.23</v>
      </c>
      <c r="L18104" s="14" t="n">
        <f aca="false">G18104-H18104</f>
        <v>-14.27</v>
      </c>
    </row>
    <row r="18105" customFormat="false" ht="15" hidden="false" customHeight="false" outlineLevel="0" collapsed="false">
      <c r="A18105" s="2" t="s">
        <v>174</v>
      </c>
      <c r="B18105" s="2" t="s">
        <v>174</v>
      </c>
      <c r="C18105" s="2" t="s">
        <v>48</v>
      </c>
      <c r="D18105" s="2" t="s">
        <v>12</v>
      </c>
      <c r="E18105" s="2" t="s">
        <v>74</v>
      </c>
      <c r="F18105" s="2" t="s">
        <v>977</v>
      </c>
      <c r="G18105" s="14" t="n">
        <v>12.5</v>
      </c>
      <c r="H18105" s="14" t="n">
        <v>32.66</v>
      </c>
      <c r="I18105" s="14" t="n">
        <v>12.5</v>
      </c>
      <c r="J18105" s="23" t="n">
        <f aca="false">IF(AND(E18105="Priority",ISNUMBER('Cost model'!N171)),'Cost model'!N171,'Cost model'!M171)</f>
        <v>40</v>
      </c>
      <c r="K18105" s="14" t="n">
        <f aca="false">J18105-H18105</f>
        <v>7.34</v>
      </c>
      <c r="L18105" s="14" t="n">
        <f aca="false">G18105-H18105</f>
        <v>-20.16</v>
      </c>
    </row>
    <row r="18106" customFormat="false" ht="15" hidden="false" customHeight="false" outlineLevel="0" collapsed="false">
      <c r="A18106" s="2" t="s">
        <v>158</v>
      </c>
      <c r="B18106" s="2" t="s">
        <v>158</v>
      </c>
      <c r="C18106" s="2" t="s">
        <v>49</v>
      </c>
      <c r="D18106" s="2" t="s">
        <v>10</v>
      </c>
      <c r="E18106" s="2" t="s">
        <v>74</v>
      </c>
      <c r="F18106" s="2" t="s">
        <v>977</v>
      </c>
      <c r="G18106" s="14" t="n">
        <v>17.5</v>
      </c>
      <c r="H18106" s="14" t="n">
        <v>20.55</v>
      </c>
      <c r="I18106" s="14" t="n">
        <v>17.5</v>
      </c>
      <c r="J18106" s="23" t="n">
        <f aca="false">IF(AND(E18106="Priority",ISNUMBER('Cost model'!N424)),'Cost model'!N424,'Cost model'!M424)</f>
        <v>16.5</v>
      </c>
      <c r="K18106" s="14" t="n">
        <f aca="false">J18106-H18106</f>
        <v>-4.05</v>
      </c>
      <c r="L18106" s="14" t="n">
        <f aca="false">G18106-H18106</f>
        <v>-3.05</v>
      </c>
    </row>
    <row r="18107" customFormat="false" ht="15" hidden="false" customHeight="false" outlineLevel="0" collapsed="false">
      <c r="A18107" s="2" t="s">
        <v>142</v>
      </c>
      <c r="B18107" s="2" t="s">
        <v>142</v>
      </c>
      <c r="C18107" s="2" t="s">
        <v>48</v>
      </c>
      <c r="D18107" s="2" t="s">
        <v>10</v>
      </c>
      <c r="E18107" s="2" t="s">
        <v>74</v>
      </c>
      <c r="F18107" s="2" t="s">
        <v>977</v>
      </c>
      <c r="G18107" s="14" t="n">
        <v>12.5</v>
      </c>
      <c r="H18107" s="14" t="n">
        <v>16.16</v>
      </c>
      <c r="I18107" s="14" t="n">
        <v>12.5</v>
      </c>
      <c r="J18107" s="23" t="n">
        <f aca="false">IF(AND(E18107="Priority",ISNUMBER('Cost model'!N633)),'Cost model'!N633,'Cost model'!M633)</f>
        <v>11.5</v>
      </c>
      <c r="K18107" s="14" t="n">
        <f aca="false">J18107-H18107</f>
        <v>-4.66</v>
      </c>
      <c r="L18107" s="14" t="n">
        <f aca="false">G18107-H18107</f>
        <v>-3.66</v>
      </c>
    </row>
    <row r="18108" customFormat="false" ht="15" hidden="false" customHeight="false" outlineLevel="0" collapsed="false">
      <c r="A18108" s="2" t="s">
        <v>124</v>
      </c>
      <c r="B18108" s="2" t="s">
        <v>124</v>
      </c>
      <c r="C18108" s="2" t="s">
        <v>48</v>
      </c>
      <c r="D18108" s="2" t="s">
        <v>13</v>
      </c>
      <c r="E18108" s="2" t="s">
        <v>74</v>
      </c>
      <c r="F18108" s="2" t="s">
        <v>977</v>
      </c>
      <c r="G18108" s="14" t="n">
        <v>24.5</v>
      </c>
      <c r="H18108" s="14" t="n">
        <v>53.64</v>
      </c>
      <c r="I18108" s="14" t="n">
        <v>24.5</v>
      </c>
      <c r="J18108" s="23" t="n">
        <f aca="false">IF(AND(E18108="Priority",ISNUMBER('Cost model'!N324)),'Cost model'!N324,'Cost model'!M324)</f>
        <v>85</v>
      </c>
      <c r="K18108" s="14" t="n">
        <f aca="false">J18108-H18108</f>
        <v>31.36</v>
      </c>
      <c r="L18108" s="14" t="n">
        <f aca="false">G18108-H18108</f>
        <v>-29.14</v>
      </c>
    </row>
    <row r="18109" customFormat="false" ht="15" hidden="false" customHeight="false" outlineLevel="0" collapsed="false">
      <c r="A18109" s="2" t="s">
        <v>174</v>
      </c>
      <c r="B18109" s="2" t="s">
        <v>174</v>
      </c>
      <c r="C18109" s="2" t="s">
        <v>47</v>
      </c>
      <c r="D18109" s="2" t="s">
        <v>10</v>
      </c>
      <c r="E18109" s="2" t="s">
        <v>74</v>
      </c>
      <c r="F18109" s="2" t="s">
        <v>977</v>
      </c>
      <c r="G18109" s="14" t="n">
        <v>9.5</v>
      </c>
      <c r="H18109" s="14" t="n">
        <v>6.24</v>
      </c>
      <c r="I18109" s="14" t="n">
        <v>9.5</v>
      </c>
      <c r="J18109" s="23" t="n">
        <f aca="false">IF(AND(E18109="Priority",ISNUMBER('Cost model'!N167)),'Cost model'!N167,'Cost model'!M167)</f>
        <v>8.5</v>
      </c>
      <c r="K18109" s="14" t="n">
        <f aca="false">J18109-H18109</f>
        <v>2.26</v>
      </c>
      <c r="L18109" s="14" t="n">
        <f aca="false">G18109-H18109</f>
        <v>3.26</v>
      </c>
    </row>
    <row r="18110" customFormat="false" ht="15" hidden="false" customHeight="false" outlineLevel="0" collapsed="false">
      <c r="A18110" s="2" t="s">
        <v>221</v>
      </c>
      <c r="B18110" s="2" t="s">
        <v>221</v>
      </c>
      <c r="C18110" s="2" t="s">
        <v>47</v>
      </c>
      <c r="D18110" s="2" t="s">
        <v>10</v>
      </c>
      <c r="E18110" s="2" t="s">
        <v>74</v>
      </c>
      <c r="F18110" s="2" t="s">
        <v>977</v>
      </c>
      <c r="G18110" s="14" t="n">
        <v>9.5</v>
      </c>
      <c r="H18110" s="14" t="n">
        <v>11.51</v>
      </c>
      <c r="I18110" s="14" t="n">
        <v>9.5</v>
      </c>
      <c r="J18110" s="23" t="n">
        <f aca="false">IF(AND(E18110="Priority",ISNUMBER('Cost model'!N737)),'Cost model'!N737,'Cost model'!M737)</f>
        <v>8.5</v>
      </c>
      <c r="K18110" s="14" t="n">
        <f aca="false">J18110-H18110</f>
        <v>-3.01</v>
      </c>
      <c r="L18110" s="14" t="n">
        <f aca="false">G18110-H18110</f>
        <v>-2.01</v>
      </c>
    </row>
    <row r="18111" customFormat="false" ht="15" hidden="false" customHeight="false" outlineLevel="0" collapsed="false">
      <c r="A18111" s="2" t="s">
        <v>142</v>
      </c>
      <c r="B18111" s="2" t="s">
        <v>142</v>
      </c>
      <c r="C18111" s="2" t="s">
        <v>47</v>
      </c>
      <c r="D18111" s="2" t="s">
        <v>12</v>
      </c>
      <c r="E18111" s="2" t="s">
        <v>74</v>
      </c>
      <c r="F18111" s="2" t="s">
        <v>977</v>
      </c>
      <c r="G18111" s="14" t="n">
        <v>9.5</v>
      </c>
      <c r="H18111" s="14" t="n">
        <v>43.77</v>
      </c>
      <c r="I18111" s="14" t="n">
        <v>9.5</v>
      </c>
      <c r="J18111" s="23" t="n">
        <f aca="false">IF(AND(E18111="Priority",ISNUMBER('Cost model'!N635)),'Cost model'!N635,'Cost model'!M635)</f>
        <v>30.5</v>
      </c>
      <c r="K18111" s="14" t="n">
        <f aca="false">J18111-H18111</f>
        <v>-13.27</v>
      </c>
      <c r="L18111" s="14" t="n">
        <f aca="false">G18111-H18111</f>
        <v>-34.27</v>
      </c>
    </row>
    <row r="18112" customFormat="false" ht="15" hidden="false" customHeight="false" outlineLevel="0" collapsed="false">
      <c r="A18112" s="2" t="s">
        <v>124</v>
      </c>
      <c r="B18112" s="2" t="s">
        <v>124</v>
      </c>
      <c r="C18112" s="2" t="s">
        <v>47</v>
      </c>
      <c r="D18112" s="2" t="s">
        <v>10</v>
      </c>
      <c r="E18112" s="2" t="s">
        <v>74</v>
      </c>
      <c r="F18112" s="2" t="s">
        <v>977</v>
      </c>
      <c r="G18112" s="14" t="n">
        <v>9.5</v>
      </c>
      <c r="H18112" s="14" t="n">
        <v>7.72</v>
      </c>
      <c r="I18112" s="14" t="n">
        <v>9.5</v>
      </c>
      <c r="J18112" s="23" t="n">
        <f aca="false">IF(AND(E18112="Priority",ISNUMBER('Cost model'!N317)),'Cost model'!N317,'Cost model'!M317)</f>
        <v>10.5</v>
      </c>
      <c r="K18112" s="14" t="n">
        <f aca="false">J18112-H18112</f>
        <v>2.78</v>
      </c>
      <c r="L18112" s="14" t="n">
        <f aca="false">G18112-H18112</f>
        <v>1.78</v>
      </c>
    </row>
    <row r="18113" customFormat="false" ht="15" hidden="false" customHeight="false" outlineLevel="0" collapsed="false">
      <c r="A18113" s="2" t="s">
        <v>124</v>
      </c>
      <c r="B18113" s="2" t="s">
        <v>124</v>
      </c>
      <c r="C18113" s="2" t="s">
        <v>47</v>
      </c>
      <c r="D18113" s="2" t="s">
        <v>10</v>
      </c>
      <c r="E18113" s="2" t="s">
        <v>74</v>
      </c>
      <c r="F18113" s="2" t="s">
        <v>977</v>
      </c>
      <c r="G18113" s="14" t="n">
        <v>9.5</v>
      </c>
      <c r="H18113" s="14" t="n">
        <v>8.55</v>
      </c>
      <c r="I18113" s="14" t="n">
        <v>9.5</v>
      </c>
      <c r="J18113" s="23" t="n">
        <f aca="false">IF(AND(E18113="Priority",ISNUMBER('Cost model'!N317)),'Cost model'!N317,'Cost model'!M317)</f>
        <v>10.5</v>
      </c>
      <c r="K18113" s="14" t="n">
        <f aca="false">J18113-H18113</f>
        <v>1.95</v>
      </c>
      <c r="L18113" s="14" t="n">
        <f aca="false">G18113-H18113</f>
        <v>0.949999999999999</v>
      </c>
    </row>
    <row r="18114" customFormat="false" ht="15" hidden="false" customHeight="false" outlineLevel="0" collapsed="false">
      <c r="A18114" s="2" t="s">
        <v>124</v>
      </c>
      <c r="B18114" s="2" t="s">
        <v>142</v>
      </c>
      <c r="C18114" s="2" t="s">
        <v>48</v>
      </c>
      <c r="D18114" s="2" t="s">
        <v>10</v>
      </c>
      <c r="E18114" s="2" t="s">
        <v>74</v>
      </c>
      <c r="F18114" s="2" t="s">
        <v>976</v>
      </c>
      <c r="G18114" s="14" t="n">
        <v>12.5</v>
      </c>
      <c r="H18114" s="14" t="n">
        <v>20.55</v>
      </c>
      <c r="I18114" s="14" t="n">
        <v>14.5</v>
      </c>
      <c r="J18114" s="23" t="n">
        <f aca="false">IF(AND(E18114="Priority",ISNUMBER('Cost model'!N333)),'Cost model'!N333,'Cost model'!M333)</f>
        <v>18.5</v>
      </c>
      <c r="K18114" s="14" t="n">
        <f aca="false">J18114-H18114</f>
        <v>-2.05</v>
      </c>
      <c r="L18114" s="14" t="n">
        <f aca="false">G18114-H18114</f>
        <v>-8.05</v>
      </c>
    </row>
    <row r="18115" customFormat="false" ht="15" hidden="false" customHeight="false" outlineLevel="0" collapsed="false">
      <c r="A18115" s="2" t="s">
        <v>158</v>
      </c>
      <c r="B18115" s="2" t="s">
        <v>142</v>
      </c>
      <c r="C18115" s="2" t="s">
        <v>47</v>
      </c>
      <c r="D18115" s="2" t="s">
        <v>13</v>
      </c>
      <c r="E18115" s="2" t="s">
        <v>74</v>
      </c>
      <c r="F18115" s="2" t="s">
        <v>976</v>
      </c>
      <c r="G18115" s="14" t="n">
        <v>19</v>
      </c>
      <c r="H18115" s="14" t="n">
        <v>67.83</v>
      </c>
      <c r="I18115" s="14" t="n">
        <v>24.5</v>
      </c>
      <c r="J18115" s="23" t="n">
        <f aca="false">IF(AND(E18115="Priority",ISNUMBER('Cost model'!N443)),'Cost model'!N443,'Cost model'!M443)</f>
        <v>70</v>
      </c>
      <c r="K18115" s="14" t="n">
        <f aca="false">J18115-H18115</f>
        <v>2.17</v>
      </c>
      <c r="L18115" s="14" t="n">
        <f aca="false">G18115-H18115</f>
        <v>-48.83</v>
      </c>
    </row>
    <row r="18116" customFormat="false" ht="15" hidden="false" customHeight="false" outlineLevel="0" collapsed="false">
      <c r="A18116" s="2" t="s">
        <v>174</v>
      </c>
      <c r="B18116" s="2" t="s">
        <v>174</v>
      </c>
      <c r="C18116" s="2" t="s">
        <v>47</v>
      </c>
      <c r="D18116" s="2" t="s">
        <v>12</v>
      </c>
      <c r="E18116" s="2" t="s">
        <v>74</v>
      </c>
      <c r="F18116" s="2" t="s">
        <v>977</v>
      </c>
      <c r="G18116" s="14" t="n">
        <v>9.5</v>
      </c>
      <c r="H18116" s="14" t="n">
        <v>10.43</v>
      </c>
      <c r="I18116" s="14" t="n">
        <v>9.5</v>
      </c>
      <c r="J18116" s="23" t="n">
        <f aca="false">IF(AND(E18116="Priority",ISNUMBER('Cost model'!N170)),'Cost model'!N170,'Cost model'!M170)</f>
        <v>25.5</v>
      </c>
      <c r="K18116" s="14" t="n">
        <f aca="false">J18116-H18116</f>
        <v>15.07</v>
      </c>
      <c r="L18116" s="14" t="n">
        <f aca="false">G18116-H18116</f>
        <v>-0.93</v>
      </c>
    </row>
    <row r="18117" customFormat="false" ht="15" hidden="false" customHeight="false" outlineLevel="0" collapsed="false">
      <c r="A18117" s="2" t="s">
        <v>221</v>
      </c>
      <c r="B18117" s="2" t="s">
        <v>221</v>
      </c>
      <c r="C18117" s="2" t="s">
        <v>49</v>
      </c>
      <c r="D18117" s="2" t="s">
        <v>12</v>
      </c>
      <c r="E18117" s="2" t="s">
        <v>74</v>
      </c>
      <c r="F18117" s="2" t="s">
        <v>977</v>
      </c>
      <c r="G18117" s="14" t="n">
        <v>19.5</v>
      </c>
      <c r="H18117" s="14" t="n">
        <v>83.73</v>
      </c>
      <c r="I18117" s="14" t="n">
        <v>19.5</v>
      </c>
      <c r="J18117" s="23" t="n">
        <f aca="false">IF(AND(E18117="Priority",ISNUMBER('Cost model'!N742)),'Cost model'!N742,'Cost model'!M742)</f>
        <v>60</v>
      </c>
      <c r="K18117" s="14" t="n">
        <f aca="false">J18117-H18117</f>
        <v>-23.73</v>
      </c>
      <c r="L18117" s="14" t="n">
        <f aca="false">G18117-H18117</f>
        <v>-64.23</v>
      </c>
    </row>
    <row r="18118" customFormat="false" ht="15" hidden="false" customHeight="false" outlineLevel="0" collapsed="false">
      <c r="A18118" s="2" t="s">
        <v>142</v>
      </c>
      <c r="B18118" s="2" t="s">
        <v>124</v>
      </c>
      <c r="C18118" s="2" t="s">
        <v>47</v>
      </c>
      <c r="D18118" s="2" t="s">
        <v>12</v>
      </c>
      <c r="E18118" s="2" t="s">
        <v>74</v>
      </c>
      <c r="F18118" s="2" t="s">
        <v>976</v>
      </c>
      <c r="G18118" s="14" t="n">
        <v>9.5</v>
      </c>
      <c r="H18118" s="14" t="n">
        <v>59.37</v>
      </c>
      <c r="I18118" s="14" t="n">
        <v>19.5</v>
      </c>
      <c r="J18118" s="23" t="n">
        <f aca="false">IF(AND(E18118="Priority",ISNUMBER('Cost model'!N665)),'Cost model'!N665,'Cost model'!M665)</f>
        <v>40</v>
      </c>
      <c r="K18118" s="14" t="n">
        <f aca="false">J18118-H18118</f>
        <v>-19.37</v>
      </c>
      <c r="L18118" s="14" t="n">
        <f aca="false">G18118-H18118</f>
        <v>-49.87</v>
      </c>
    </row>
    <row r="18119" customFormat="false" ht="15" hidden="false" customHeight="false" outlineLevel="0" collapsed="false">
      <c r="A18119" s="2" t="s">
        <v>123</v>
      </c>
      <c r="B18119" s="2" t="s">
        <v>123</v>
      </c>
      <c r="C18119" s="2" t="s">
        <v>47</v>
      </c>
      <c r="D18119" s="2" t="s">
        <v>12</v>
      </c>
      <c r="E18119" s="2" t="s">
        <v>74</v>
      </c>
      <c r="F18119" s="2" t="s">
        <v>977</v>
      </c>
      <c r="G18119" s="14" t="n">
        <v>24.5</v>
      </c>
      <c r="H18119" s="14" t="n">
        <v>28.11</v>
      </c>
      <c r="I18119" s="14" t="n">
        <v>9.5</v>
      </c>
      <c r="J18119" s="23" t="n">
        <f aca="false">IF(AND(E18119="Priority",ISNUMBER('Cost model'!N65)),'Cost model'!N65,'Cost model'!M65)</f>
        <v>35</v>
      </c>
      <c r="K18119" s="14" t="n">
        <f aca="false">J18119-H18119</f>
        <v>6.89</v>
      </c>
      <c r="L18119" s="14" t="n">
        <f aca="false">G18119-H18119</f>
        <v>-3.61</v>
      </c>
    </row>
    <row r="18120" customFormat="false" ht="15" hidden="false" customHeight="false" outlineLevel="0" collapsed="false">
      <c r="A18120" s="2" t="s">
        <v>142</v>
      </c>
      <c r="B18120" s="2" t="s">
        <v>142</v>
      </c>
      <c r="C18120" s="2" t="s">
        <v>49</v>
      </c>
      <c r="D18120" s="2" t="s">
        <v>14</v>
      </c>
      <c r="E18120" s="2" t="s">
        <v>74</v>
      </c>
      <c r="F18120" s="2" t="s">
        <v>977</v>
      </c>
      <c r="G18120" s="14" t="n">
        <v>85</v>
      </c>
      <c r="H18120" s="14" t="n">
        <v>122.51</v>
      </c>
      <c r="I18120" s="14" t="n">
        <v>85</v>
      </c>
      <c r="J18120" s="23" t="n">
        <f aca="false">IF(AND(E18120="Priority",ISNUMBER('Cost model'!N643)),'Cost model'!N643,'Cost model'!M643)</f>
        <v>110</v>
      </c>
      <c r="K18120" s="14" t="n">
        <f aca="false">J18120-H18120</f>
        <v>-12.51</v>
      </c>
      <c r="L18120" s="14" t="n">
        <f aca="false">G18120-H18120</f>
        <v>-37.51</v>
      </c>
    </row>
    <row r="18121" customFormat="false" ht="15" hidden="false" customHeight="false" outlineLevel="0" collapsed="false">
      <c r="A18121" s="2" t="s">
        <v>221</v>
      </c>
      <c r="B18121" s="2" t="s">
        <v>221</v>
      </c>
      <c r="C18121" s="2" t="s">
        <v>49</v>
      </c>
      <c r="D18121" s="2" t="s">
        <v>12</v>
      </c>
      <c r="E18121" s="2" t="s">
        <v>74</v>
      </c>
      <c r="F18121" s="2" t="s">
        <v>977</v>
      </c>
      <c r="G18121" s="14" t="n">
        <v>19.5</v>
      </c>
      <c r="H18121" s="14" t="n">
        <v>38.93</v>
      </c>
      <c r="I18121" s="14" t="n">
        <v>19.5</v>
      </c>
      <c r="J18121" s="23" t="n">
        <f aca="false">IF(AND(E18121="Priority",ISNUMBER('Cost model'!N742)),'Cost model'!N742,'Cost model'!M742)</f>
        <v>60</v>
      </c>
      <c r="K18121" s="14" t="n">
        <f aca="false">J18121-H18121</f>
        <v>21.07</v>
      </c>
      <c r="L18121" s="14" t="n">
        <f aca="false">G18121-H18121</f>
        <v>-19.43</v>
      </c>
    </row>
    <row r="18122" customFormat="false" ht="15" hidden="false" customHeight="false" outlineLevel="0" collapsed="false">
      <c r="A18122" s="2" t="s">
        <v>174</v>
      </c>
      <c r="B18122" s="2" t="s">
        <v>174</v>
      </c>
      <c r="C18122" s="2" t="s">
        <v>48</v>
      </c>
      <c r="D18122" s="2" t="s">
        <v>12</v>
      </c>
      <c r="E18122" s="2" t="s">
        <v>74</v>
      </c>
      <c r="F18122" s="2" t="s">
        <v>977</v>
      </c>
      <c r="G18122" s="14" t="n">
        <v>12.5</v>
      </c>
      <c r="H18122" s="14" t="n">
        <v>30.73</v>
      </c>
      <c r="I18122" s="14" t="n">
        <v>12.5</v>
      </c>
      <c r="J18122" s="23" t="n">
        <f aca="false">IF(AND(E18122="Priority",ISNUMBER('Cost model'!N171)),'Cost model'!N171,'Cost model'!M171)</f>
        <v>40</v>
      </c>
      <c r="K18122" s="14" t="n">
        <f aca="false">J18122-H18122</f>
        <v>9.27</v>
      </c>
      <c r="L18122" s="14" t="n">
        <f aca="false">G18122-H18122</f>
        <v>-18.23</v>
      </c>
    </row>
    <row r="18123" customFormat="false" ht="15" hidden="false" customHeight="false" outlineLevel="0" collapsed="false">
      <c r="A18123" s="2" t="s">
        <v>142</v>
      </c>
      <c r="B18123" s="2" t="s">
        <v>142</v>
      </c>
      <c r="C18123" s="2" t="s">
        <v>47</v>
      </c>
      <c r="D18123" s="2" t="s">
        <v>12</v>
      </c>
      <c r="E18123" s="2" t="s">
        <v>74</v>
      </c>
      <c r="F18123" s="2" t="s">
        <v>977</v>
      </c>
      <c r="G18123" s="14" t="n">
        <v>9.5</v>
      </c>
      <c r="H18123" s="14" t="n">
        <v>43.77</v>
      </c>
      <c r="I18123" s="14" t="n">
        <v>9.5</v>
      </c>
      <c r="J18123" s="23" t="n">
        <f aca="false">IF(AND(E18123="Priority",ISNUMBER('Cost model'!N635)),'Cost model'!N635,'Cost model'!M635)</f>
        <v>30.5</v>
      </c>
      <c r="K18123" s="14" t="n">
        <f aca="false">J18123-H18123</f>
        <v>-13.27</v>
      </c>
      <c r="L18123" s="14" t="n">
        <f aca="false">G18123-H18123</f>
        <v>-34.27</v>
      </c>
    </row>
    <row r="18124" customFormat="false" ht="15" hidden="false" customHeight="false" outlineLevel="0" collapsed="false">
      <c r="A18124" s="2" t="s">
        <v>174</v>
      </c>
      <c r="B18124" s="2" t="s">
        <v>174</v>
      </c>
      <c r="C18124" s="2" t="s">
        <v>49</v>
      </c>
      <c r="D18124" s="2" t="s">
        <v>12</v>
      </c>
      <c r="E18124" s="2" t="s">
        <v>83</v>
      </c>
      <c r="F18124" s="2" t="s">
        <v>977</v>
      </c>
      <c r="G18124" s="14" t="n">
        <v>29.5</v>
      </c>
      <c r="H18124" s="14" t="n">
        <v>49.42</v>
      </c>
      <c r="I18124" s="14" t="n">
        <v>29.5</v>
      </c>
      <c r="J18124" s="23" t="n">
        <f aca="false">IF(AND(E18124="Priority",ISNUMBER('Cost model'!N172)),'Cost model'!N172,'Cost model'!M172)</f>
        <v>60</v>
      </c>
      <c r="K18124" s="14" t="n">
        <f aca="false">J18124-H18124</f>
        <v>10.58</v>
      </c>
      <c r="L18124" s="14" t="n">
        <f aca="false">G18124-H18124</f>
        <v>-19.92</v>
      </c>
    </row>
    <row r="18125" customFormat="false" ht="15" hidden="false" customHeight="false" outlineLevel="0" collapsed="false">
      <c r="A18125" s="2" t="s">
        <v>142</v>
      </c>
      <c r="B18125" s="2" t="s">
        <v>142</v>
      </c>
      <c r="C18125" s="2" t="s">
        <v>47</v>
      </c>
      <c r="D18125" s="2" t="s">
        <v>10</v>
      </c>
      <c r="E18125" s="2" t="s">
        <v>74</v>
      </c>
      <c r="F18125" s="2" t="s">
        <v>977</v>
      </c>
      <c r="G18125" s="14" t="n">
        <v>9.5</v>
      </c>
      <c r="H18125" s="14" t="n">
        <v>8.09</v>
      </c>
      <c r="I18125" s="14" t="n">
        <v>9.5</v>
      </c>
      <c r="J18125" s="23" t="n">
        <f aca="false">IF(AND(E18125="Priority",ISNUMBER('Cost model'!N632)),'Cost model'!N632,'Cost model'!M632)</f>
        <v>9.5</v>
      </c>
      <c r="K18125" s="14" t="n">
        <f aca="false">J18125-H18125</f>
        <v>1.41</v>
      </c>
      <c r="L18125" s="14" t="n">
        <f aca="false">G18125-H18125</f>
        <v>1.41</v>
      </c>
    </row>
    <row r="18126" customFormat="false" ht="15" hidden="false" customHeight="false" outlineLevel="0" collapsed="false">
      <c r="A18126" s="2" t="s">
        <v>174</v>
      </c>
      <c r="B18126" s="2" t="s">
        <v>174</v>
      </c>
      <c r="C18126" s="2" t="s">
        <v>47</v>
      </c>
      <c r="D18126" s="2" t="s">
        <v>12</v>
      </c>
      <c r="E18126" s="2" t="s">
        <v>74</v>
      </c>
      <c r="F18126" s="2" t="s">
        <v>977</v>
      </c>
      <c r="G18126" s="14" t="n">
        <v>9.5</v>
      </c>
      <c r="H18126" s="14" t="n">
        <v>30.31</v>
      </c>
      <c r="I18126" s="14" t="n">
        <v>9.5</v>
      </c>
      <c r="J18126" s="23" t="n">
        <f aca="false">IF(AND(E18126="Priority",ISNUMBER('Cost model'!N170)),'Cost model'!N170,'Cost model'!M170)</f>
        <v>25.5</v>
      </c>
      <c r="K18126" s="14" t="n">
        <f aca="false">J18126-H18126</f>
        <v>-4.81</v>
      </c>
      <c r="L18126" s="14" t="n">
        <f aca="false">G18126-H18126</f>
        <v>-20.81</v>
      </c>
    </row>
    <row r="18127" customFormat="false" ht="15" hidden="false" customHeight="false" outlineLevel="0" collapsed="false">
      <c r="A18127" s="2" t="s">
        <v>221</v>
      </c>
      <c r="B18127" s="2" t="s">
        <v>221</v>
      </c>
      <c r="C18127" s="2" t="s">
        <v>49</v>
      </c>
      <c r="D18127" s="2" t="s">
        <v>12</v>
      </c>
      <c r="E18127" s="2" t="s">
        <v>74</v>
      </c>
      <c r="F18127" s="2" t="s">
        <v>977</v>
      </c>
      <c r="G18127" s="14" t="n">
        <v>19.5</v>
      </c>
      <c r="H18127" s="14" t="n">
        <v>67.64</v>
      </c>
      <c r="I18127" s="14" t="n">
        <v>19.5</v>
      </c>
      <c r="J18127" s="23" t="n">
        <f aca="false">IF(AND(E18127="Priority",ISNUMBER('Cost model'!N742)),'Cost model'!N742,'Cost model'!M742)</f>
        <v>60</v>
      </c>
      <c r="K18127" s="14" t="n">
        <f aca="false">J18127-H18127</f>
        <v>-7.64</v>
      </c>
      <c r="L18127" s="14" t="n">
        <f aca="false">G18127-H18127</f>
        <v>-48.14</v>
      </c>
    </row>
    <row r="18128" customFormat="false" ht="15" hidden="false" customHeight="false" outlineLevel="0" collapsed="false">
      <c r="A18128" s="2" t="s">
        <v>124</v>
      </c>
      <c r="B18128" s="2" t="s">
        <v>174</v>
      </c>
      <c r="C18128" s="2" t="s">
        <v>48</v>
      </c>
      <c r="D18128" s="2" t="s">
        <v>10</v>
      </c>
      <c r="E18128" s="2" t="s">
        <v>74</v>
      </c>
      <c r="F18128" s="2" t="s">
        <v>976</v>
      </c>
      <c r="G18128" s="14" t="n">
        <v>12.5</v>
      </c>
      <c r="H18128" s="14" t="n">
        <v>17.69</v>
      </c>
      <c r="I18128" s="14" t="n">
        <v>14.5</v>
      </c>
      <c r="J18128" s="23" t="n">
        <f aca="false">IF(AND(E18128="Priority",ISNUMBER('Cost model'!N363)),'Cost model'!N363,'Cost model'!M363)</f>
        <v>15.5</v>
      </c>
      <c r="K18128" s="14" t="n">
        <f aca="false">J18128-H18128</f>
        <v>-2.19</v>
      </c>
      <c r="L18128" s="14" t="n">
        <f aca="false">G18128-H18128</f>
        <v>-5.19</v>
      </c>
    </row>
    <row r="18129" customFormat="false" ht="15" hidden="false" customHeight="false" outlineLevel="0" collapsed="false">
      <c r="A18129" s="2" t="s">
        <v>174</v>
      </c>
      <c r="B18129" s="2" t="s">
        <v>174</v>
      </c>
      <c r="C18129" s="2" t="s">
        <v>48</v>
      </c>
      <c r="D18129" s="2" t="s">
        <v>12</v>
      </c>
      <c r="E18129" s="2" t="s">
        <v>74</v>
      </c>
      <c r="F18129" s="2" t="s">
        <v>977</v>
      </c>
      <c r="G18129" s="14" t="n">
        <v>12.5</v>
      </c>
      <c r="H18129" s="14" t="n">
        <v>28.66</v>
      </c>
      <c r="I18129" s="14" t="n">
        <v>12.5</v>
      </c>
      <c r="J18129" s="23" t="n">
        <f aca="false">IF(AND(E18129="Priority",ISNUMBER('Cost model'!N171)),'Cost model'!N171,'Cost model'!M171)</f>
        <v>40</v>
      </c>
      <c r="K18129" s="14" t="n">
        <f aca="false">J18129-H18129</f>
        <v>11.34</v>
      </c>
      <c r="L18129" s="14" t="n">
        <f aca="false">G18129-H18129</f>
        <v>-16.16</v>
      </c>
    </row>
    <row r="18130" customFormat="false" ht="15" hidden="false" customHeight="false" outlineLevel="0" collapsed="false">
      <c r="A18130" s="2" t="s">
        <v>142</v>
      </c>
      <c r="B18130" s="2" t="s">
        <v>174</v>
      </c>
      <c r="C18130" s="2" t="s">
        <v>47</v>
      </c>
      <c r="D18130" s="2" t="s">
        <v>10</v>
      </c>
      <c r="E18130" s="2" t="s">
        <v>74</v>
      </c>
      <c r="F18130" s="2" t="s">
        <v>976</v>
      </c>
      <c r="G18130" s="14" t="n">
        <v>9.5</v>
      </c>
      <c r="H18130" s="14" t="n">
        <v>9.34</v>
      </c>
      <c r="I18130" s="14" t="n">
        <v>14.5</v>
      </c>
      <c r="J18130" s="23" t="n">
        <f aca="false">IF(AND(E18130="Priority",ISNUMBER('Cost model'!N692)),'Cost model'!N692,'Cost model'!M692)</f>
        <v>9.5</v>
      </c>
      <c r="K18130" s="14" t="n">
        <f aca="false">J18130-H18130</f>
        <v>0.16</v>
      </c>
      <c r="L18130" s="14" t="n">
        <f aca="false">G18130-H18130</f>
        <v>0.16</v>
      </c>
    </row>
    <row r="18131" customFormat="false" ht="15" hidden="false" customHeight="false" outlineLevel="0" collapsed="false">
      <c r="A18131" s="2" t="s">
        <v>174</v>
      </c>
      <c r="B18131" s="2" t="s">
        <v>174</v>
      </c>
      <c r="C18131" s="2" t="s">
        <v>47</v>
      </c>
      <c r="D18131" s="2" t="s">
        <v>12</v>
      </c>
      <c r="E18131" s="2" t="s">
        <v>74</v>
      </c>
      <c r="F18131" s="2" t="s">
        <v>977</v>
      </c>
      <c r="G18131" s="14" t="n">
        <v>9.5</v>
      </c>
      <c r="H18131" s="14" t="n">
        <v>30.21</v>
      </c>
      <c r="I18131" s="14" t="n">
        <v>9.5</v>
      </c>
      <c r="J18131" s="23" t="n">
        <f aca="false">IF(AND(E18131="Priority",ISNUMBER('Cost model'!N170)),'Cost model'!N170,'Cost model'!M170)</f>
        <v>25.5</v>
      </c>
      <c r="K18131" s="14" t="n">
        <f aca="false">J18131-H18131</f>
        <v>-4.71</v>
      </c>
      <c r="L18131" s="14" t="n">
        <f aca="false">G18131-H18131</f>
        <v>-20.71</v>
      </c>
    </row>
    <row r="18132" customFormat="false" ht="15" hidden="false" customHeight="false" outlineLevel="0" collapsed="false">
      <c r="A18132" s="2" t="s">
        <v>174</v>
      </c>
      <c r="B18132" s="2" t="s">
        <v>174</v>
      </c>
      <c r="C18132" s="2" t="s">
        <v>47</v>
      </c>
      <c r="D18132" s="2" t="s">
        <v>12</v>
      </c>
      <c r="E18132" s="2" t="s">
        <v>74</v>
      </c>
      <c r="F18132" s="2" t="s">
        <v>977</v>
      </c>
      <c r="G18132" s="14" t="n">
        <v>9.5</v>
      </c>
      <c r="H18132" s="14" t="n">
        <v>7.72</v>
      </c>
      <c r="I18132" s="14" t="n">
        <v>9.5</v>
      </c>
      <c r="J18132" s="23" t="n">
        <f aca="false">IF(AND(E18132="Priority",ISNUMBER('Cost model'!N170)),'Cost model'!N170,'Cost model'!M170)</f>
        <v>25.5</v>
      </c>
      <c r="K18132" s="14" t="n">
        <f aca="false">J18132-H18132</f>
        <v>17.78</v>
      </c>
      <c r="L18132" s="14" t="n">
        <f aca="false">G18132-H18132</f>
        <v>1.78</v>
      </c>
    </row>
    <row r="18133" customFormat="false" ht="15" hidden="false" customHeight="false" outlineLevel="0" collapsed="false">
      <c r="A18133" s="2" t="s">
        <v>124</v>
      </c>
      <c r="B18133" s="2" t="s">
        <v>124</v>
      </c>
      <c r="C18133" s="2" t="s">
        <v>47</v>
      </c>
      <c r="D18133" s="2" t="s">
        <v>10</v>
      </c>
      <c r="E18133" s="2" t="s">
        <v>74</v>
      </c>
      <c r="F18133" s="2" t="s">
        <v>977</v>
      </c>
      <c r="G18133" s="14" t="n">
        <v>9.5</v>
      </c>
      <c r="H18133" s="14" t="n">
        <v>6.91</v>
      </c>
      <c r="I18133" s="14" t="n">
        <v>9.5</v>
      </c>
      <c r="J18133" s="23" t="n">
        <f aca="false">IF(AND(E18133="Priority",ISNUMBER('Cost model'!N317)),'Cost model'!N317,'Cost model'!M317)</f>
        <v>10.5</v>
      </c>
      <c r="K18133" s="14" t="n">
        <f aca="false">J18133-H18133</f>
        <v>3.59</v>
      </c>
      <c r="L18133" s="14" t="n">
        <f aca="false">G18133-H18133</f>
        <v>2.59</v>
      </c>
    </row>
    <row r="18134" customFormat="false" ht="15" hidden="false" customHeight="false" outlineLevel="0" collapsed="false">
      <c r="A18134" s="2" t="s">
        <v>174</v>
      </c>
      <c r="B18134" s="2" t="s">
        <v>174</v>
      </c>
      <c r="C18134" s="2" t="s">
        <v>47</v>
      </c>
      <c r="D18134" s="2" t="s">
        <v>10</v>
      </c>
      <c r="E18134" s="2" t="s">
        <v>74</v>
      </c>
      <c r="F18134" s="2" t="s">
        <v>977</v>
      </c>
      <c r="G18134" s="14" t="n">
        <v>9.5</v>
      </c>
      <c r="H18134" s="14" t="n">
        <v>6.91</v>
      </c>
      <c r="I18134" s="14" t="n">
        <v>9.5</v>
      </c>
      <c r="J18134" s="23" t="n">
        <f aca="false">IF(AND(E18134="Priority",ISNUMBER('Cost model'!N167)),'Cost model'!N167,'Cost model'!M167)</f>
        <v>8.5</v>
      </c>
      <c r="K18134" s="14" t="n">
        <f aca="false">J18134-H18134</f>
        <v>1.59</v>
      </c>
      <c r="L18134" s="14" t="n">
        <f aca="false">G18134-H18134</f>
        <v>2.59</v>
      </c>
    </row>
    <row r="18135" customFormat="false" ht="15" hidden="false" customHeight="false" outlineLevel="0" collapsed="false">
      <c r="A18135" s="2" t="s">
        <v>174</v>
      </c>
      <c r="B18135" s="2" t="s">
        <v>174</v>
      </c>
      <c r="C18135" s="2" t="s">
        <v>47</v>
      </c>
      <c r="D18135" s="2" t="s">
        <v>12</v>
      </c>
      <c r="E18135" s="2" t="s">
        <v>74</v>
      </c>
      <c r="F18135" s="2" t="s">
        <v>977</v>
      </c>
      <c r="G18135" s="14" t="n">
        <v>9.5</v>
      </c>
      <c r="H18135" s="14" t="n">
        <v>8.55</v>
      </c>
      <c r="I18135" s="14" t="n">
        <v>9.5</v>
      </c>
      <c r="J18135" s="23" t="n">
        <f aca="false">IF(AND(E18135="Priority",ISNUMBER('Cost model'!N170)),'Cost model'!N170,'Cost model'!M170)</f>
        <v>25.5</v>
      </c>
      <c r="K18135" s="14" t="n">
        <f aca="false">J18135-H18135</f>
        <v>16.95</v>
      </c>
      <c r="L18135" s="14" t="n">
        <f aca="false">G18135-H18135</f>
        <v>0.949999999999999</v>
      </c>
    </row>
    <row r="18136" customFormat="false" ht="15" hidden="false" customHeight="false" outlineLevel="0" collapsed="false">
      <c r="A18136" s="2" t="s">
        <v>124</v>
      </c>
      <c r="B18136" s="2" t="s">
        <v>124</v>
      </c>
      <c r="C18136" s="2" t="s">
        <v>47</v>
      </c>
      <c r="D18136" s="2" t="s">
        <v>10</v>
      </c>
      <c r="E18136" s="2" t="s">
        <v>74</v>
      </c>
      <c r="F18136" s="2" t="s">
        <v>977</v>
      </c>
      <c r="G18136" s="14" t="n">
        <v>9.5</v>
      </c>
      <c r="H18136" s="14" t="n">
        <v>7.46</v>
      </c>
      <c r="I18136" s="14" t="n">
        <v>9.5</v>
      </c>
      <c r="J18136" s="23" t="n">
        <f aca="false">IF(AND(E18136="Priority",ISNUMBER('Cost model'!N317)),'Cost model'!N317,'Cost model'!M317)</f>
        <v>10.5</v>
      </c>
      <c r="K18136" s="14" t="n">
        <f aca="false">J18136-H18136</f>
        <v>3.04</v>
      </c>
      <c r="L18136" s="14" t="n">
        <f aca="false">G18136-H18136</f>
        <v>2.04</v>
      </c>
    </row>
    <row r="18137" customFormat="false" ht="15" hidden="false" customHeight="false" outlineLevel="0" collapsed="false">
      <c r="A18137" s="2" t="s">
        <v>342</v>
      </c>
      <c r="B18137" s="2" t="s">
        <v>158</v>
      </c>
      <c r="C18137" s="2" t="s">
        <v>47</v>
      </c>
      <c r="D18137" s="2" t="s">
        <v>12</v>
      </c>
      <c r="E18137" s="2" t="s">
        <v>83</v>
      </c>
      <c r="F18137" s="2" t="s">
        <v>976</v>
      </c>
      <c r="G18137" s="14" t="n">
        <v>29.5</v>
      </c>
      <c r="H18137" s="14" t="n">
        <v>24.63</v>
      </c>
      <c r="I18137" s="14" t="n">
        <v>29.5</v>
      </c>
      <c r="J18137" s="23" t="n">
        <f aca="false">IF(AND(E18137="Priority",ISNUMBER('Cost model'!N215)),'Cost model'!N215,'Cost model'!M215)</f>
        <v>80</v>
      </c>
      <c r="K18137" s="14" t="n">
        <f aca="false">J18137-H18137</f>
        <v>55.37</v>
      </c>
      <c r="L18137" s="14" t="n">
        <f aca="false">G18137-H18137</f>
        <v>4.87</v>
      </c>
    </row>
    <row r="18138" customFormat="false" ht="15" hidden="false" customHeight="false" outlineLevel="0" collapsed="false">
      <c r="A18138" s="2" t="s">
        <v>124</v>
      </c>
      <c r="B18138" s="2" t="s">
        <v>124</v>
      </c>
      <c r="C18138" s="2" t="s">
        <v>48</v>
      </c>
      <c r="D18138" s="2" t="s">
        <v>10</v>
      </c>
      <c r="E18138" s="2" t="s">
        <v>74</v>
      </c>
      <c r="F18138" s="2" t="s">
        <v>977</v>
      </c>
      <c r="G18138" s="14" t="n">
        <v>12.5</v>
      </c>
      <c r="H18138" s="14" t="n">
        <v>8.11</v>
      </c>
      <c r="I18138" s="14" t="n">
        <v>12.5</v>
      </c>
      <c r="J18138" s="23" t="n">
        <f aca="false">IF(AND(E18138="Priority",ISNUMBER('Cost model'!N318)),'Cost model'!N318,'Cost model'!M318)</f>
        <v>14.5</v>
      </c>
      <c r="K18138" s="14" t="n">
        <f aca="false">J18138-H18138</f>
        <v>6.39</v>
      </c>
      <c r="L18138" s="14" t="n">
        <f aca="false">G18138-H18138</f>
        <v>4.39</v>
      </c>
    </row>
    <row r="18139" customFormat="false" ht="15" hidden="false" customHeight="false" outlineLevel="0" collapsed="false">
      <c r="A18139" s="2" t="s">
        <v>174</v>
      </c>
      <c r="B18139" s="2" t="s">
        <v>174</v>
      </c>
      <c r="C18139" s="2" t="s">
        <v>47</v>
      </c>
      <c r="D18139" s="2" t="s">
        <v>10</v>
      </c>
      <c r="E18139" s="2" t="s">
        <v>74</v>
      </c>
      <c r="F18139" s="2" t="s">
        <v>977</v>
      </c>
      <c r="G18139" s="14" t="n">
        <v>9.5</v>
      </c>
      <c r="H18139" s="14" t="n">
        <v>6.24</v>
      </c>
      <c r="I18139" s="14" t="n">
        <v>9.5</v>
      </c>
      <c r="J18139" s="23" t="n">
        <f aca="false">IF(AND(E18139="Priority",ISNUMBER('Cost model'!N167)),'Cost model'!N167,'Cost model'!M167)</f>
        <v>8.5</v>
      </c>
      <c r="K18139" s="14" t="n">
        <f aca="false">J18139-H18139</f>
        <v>2.26</v>
      </c>
      <c r="L18139" s="14" t="n">
        <f aca="false">G18139-H18139</f>
        <v>3.26</v>
      </c>
    </row>
    <row r="18140" customFormat="false" ht="15" hidden="false" customHeight="false" outlineLevel="0" collapsed="false">
      <c r="A18140" s="2" t="s">
        <v>142</v>
      </c>
      <c r="B18140" s="2" t="s">
        <v>142</v>
      </c>
      <c r="C18140" s="2" t="s">
        <v>47</v>
      </c>
      <c r="D18140" s="2" t="s">
        <v>12</v>
      </c>
      <c r="E18140" s="2" t="s">
        <v>83</v>
      </c>
      <c r="F18140" s="2" t="s">
        <v>977</v>
      </c>
      <c r="G18140" s="14" t="n">
        <v>19.5</v>
      </c>
      <c r="H18140" s="14" t="n">
        <v>43.77</v>
      </c>
      <c r="I18140" s="14" t="n">
        <v>19.5</v>
      </c>
      <c r="J18140" s="23" t="n">
        <f aca="false">IF(AND(E18140="Priority",ISNUMBER('Cost model'!N635)),'Cost model'!N635,'Cost model'!M635)</f>
        <v>40</v>
      </c>
      <c r="K18140" s="14" t="n">
        <f aca="false">J18140-H18140</f>
        <v>-3.77</v>
      </c>
      <c r="L18140" s="14" t="n">
        <f aca="false">G18140-H18140</f>
        <v>-24.27</v>
      </c>
    </row>
    <row r="18141" customFormat="false" ht="15" hidden="false" customHeight="false" outlineLevel="0" collapsed="false">
      <c r="A18141" s="2" t="s">
        <v>124</v>
      </c>
      <c r="B18141" s="2" t="s">
        <v>124</v>
      </c>
      <c r="C18141" s="2" t="s">
        <v>48</v>
      </c>
      <c r="D18141" s="2" t="s">
        <v>14</v>
      </c>
      <c r="E18141" s="2" t="s">
        <v>74</v>
      </c>
      <c r="F18141" s="2" t="s">
        <v>977</v>
      </c>
      <c r="G18141" s="14" t="n">
        <v>45</v>
      </c>
      <c r="H18141" s="14" t="n">
        <v>113.67</v>
      </c>
      <c r="I18141" s="14" t="n">
        <v>45</v>
      </c>
      <c r="J18141" s="23" t="n">
        <f aca="false">IF(AND(E18141="Priority",ISNUMBER('Cost model'!N327)),'Cost model'!N327,'Cost model'!M327)</f>
        <v>130</v>
      </c>
      <c r="K18141" s="14" t="n">
        <f aca="false">J18141-H18141</f>
        <v>16.33</v>
      </c>
      <c r="L18141" s="14" t="n">
        <f aca="false">G18141-H18141</f>
        <v>-68.67</v>
      </c>
    </row>
    <row r="18142" customFormat="false" ht="15" hidden="false" customHeight="false" outlineLevel="0" collapsed="false">
      <c r="A18142" s="2" t="s">
        <v>124</v>
      </c>
      <c r="B18142" s="2" t="s">
        <v>124</v>
      </c>
      <c r="C18142" s="2" t="s">
        <v>47</v>
      </c>
      <c r="D18142" s="2" t="s">
        <v>10</v>
      </c>
      <c r="E18142" s="2" t="s">
        <v>74</v>
      </c>
      <c r="F18142" s="2" t="s">
        <v>977</v>
      </c>
      <c r="G18142" s="14" t="n">
        <v>9.5</v>
      </c>
      <c r="H18142" s="14" t="n">
        <v>7.47</v>
      </c>
      <c r="I18142" s="14" t="n">
        <v>9.5</v>
      </c>
      <c r="J18142" s="23" t="n">
        <f aca="false">IF(AND(E18142="Priority",ISNUMBER('Cost model'!N317)),'Cost model'!N317,'Cost model'!M317)</f>
        <v>10.5</v>
      </c>
      <c r="K18142" s="14" t="n">
        <f aca="false">J18142-H18142</f>
        <v>3.03</v>
      </c>
      <c r="L18142" s="14" t="n">
        <f aca="false">G18142-H18142</f>
        <v>2.03</v>
      </c>
    </row>
    <row r="18143" customFormat="false" ht="15" hidden="false" customHeight="false" outlineLevel="0" collapsed="false">
      <c r="A18143" s="2" t="s">
        <v>158</v>
      </c>
      <c r="B18143" s="2" t="s">
        <v>158</v>
      </c>
      <c r="C18143" s="2" t="s">
        <v>49</v>
      </c>
      <c r="D18143" s="2" t="s">
        <v>10</v>
      </c>
      <c r="E18143" s="2" t="s">
        <v>83</v>
      </c>
      <c r="F18143" s="2" t="s">
        <v>977</v>
      </c>
      <c r="G18143" s="14" t="n">
        <v>24.5</v>
      </c>
      <c r="H18143" s="14" t="n">
        <v>17.69</v>
      </c>
      <c r="I18143" s="14" t="n">
        <v>24.5</v>
      </c>
      <c r="J18143" s="23" t="n">
        <f aca="false">IF(AND(E18143="Priority",ISNUMBER('Cost model'!N424)),'Cost model'!N424,'Cost model'!M424)</f>
        <v>22.5</v>
      </c>
      <c r="K18143" s="14" t="n">
        <f aca="false">J18143-H18143</f>
        <v>4.81</v>
      </c>
      <c r="L18143" s="14" t="n">
        <f aca="false">G18143-H18143</f>
        <v>6.81</v>
      </c>
    </row>
    <row r="18144" customFormat="false" ht="15" hidden="false" customHeight="false" outlineLevel="0" collapsed="false">
      <c r="A18144" s="2" t="s">
        <v>174</v>
      </c>
      <c r="B18144" s="2" t="s">
        <v>174</v>
      </c>
      <c r="C18144" s="2" t="s">
        <v>49</v>
      </c>
      <c r="D18144" s="2" t="s">
        <v>13</v>
      </c>
      <c r="E18144" s="2" t="s">
        <v>74</v>
      </c>
      <c r="F18144" s="2" t="s">
        <v>977</v>
      </c>
      <c r="G18144" s="14" t="n">
        <v>50</v>
      </c>
      <c r="H18144" s="14" t="n">
        <v>51.74</v>
      </c>
      <c r="I18144" s="14" t="n">
        <v>50</v>
      </c>
      <c r="J18144" s="23" t="n">
        <f aca="false">IF(AND(E18144="Priority",ISNUMBER('Cost model'!N175)),'Cost model'!N175,'Cost model'!M175)</f>
        <v>75</v>
      </c>
      <c r="K18144" s="14" t="n">
        <f aca="false">J18144-H18144</f>
        <v>23.26</v>
      </c>
      <c r="L18144" s="14" t="n">
        <f aca="false">G18144-H18144</f>
        <v>-1.74</v>
      </c>
    </row>
    <row r="18145" customFormat="false" ht="15" hidden="false" customHeight="false" outlineLevel="0" collapsed="false">
      <c r="A18145" s="2" t="s">
        <v>142</v>
      </c>
      <c r="B18145" s="2" t="s">
        <v>124</v>
      </c>
      <c r="C18145" s="2" t="s">
        <v>47</v>
      </c>
      <c r="D18145" s="2" t="s">
        <v>10</v>
      </c>
      <c r="E18145" s="2" t="s">
        <v>74</v>
      </c>
      <c r="F18145" s="2" t="s">
        <v>976</v>
      </c>
      <c r="G18145" s="14" t="n">
        <v>9.5</v>
      </c>
      <c r="H18145" s="14" t="n">
        <v>7.72</v>
      </c>
      <c r="I18145" s="14" t="n">
        <v>14.5</v>
      </c>
      <c r="J18145" s="23" t="n">
        <f aca="false">IF(AND(E18145="Priority",ISNUMBER('Cost model'!N662)),'Cost model'!N662,'Cost model'!M662)</f>
        <v>13.5</v>
      </c>
      <c r="K18145" s="14" t="n">
        <f aca="false">J18145-H18145</f>
        <v>5.78</v>
      </c>
      <c r="L18145" s="14" t="n">
        <f aca="false">G18145-H18145</f>
        <v>1.78</v>
      </c>
    </row>
    <row r="18146" customFormat="false" ht="15" hidden="false" customHeight="false" outlineLevel="0" collapsed="false">
      <c r="A18146" s="2" t="s">
        <v>174</v>
      </c>
      <c r="B18146" s="2" t="s">
        <v>174</v>
      </c>
      <c r="C18146" s="2" t="s">
        <v>47</v>
      </c>
      <c r="D18146" s="2" t="s">
        <v>10</v>
      </c>
      <c r="E18146" s="2" t="s">
        <v>83</v>
      </c>
      <c r="F18146" s="2" t="s">
        <v>977</v>
      </c>
      <c r="G18146" s="14" t="n">
        <v>14.5</v>
      </c>
      <c r="H18146" s="14" t="n">
        <v>7.72</v>
      </c>
      <c r="I18146" s="14" t="n">
        <v>14.5</v>
      </c>
      <c r="J18146" s="23" t="n">
        <f aca="false">IF(AND(E18146="Priority",ISNUMBER('Cost model'!N167)),'Cost model'!N167,'Cost model'!M167)</f>
        <v>13.5</v>
      </c>
      <c r="K18146" s="14" t="n">
        <f aca="false">J18146-H18146</f>
        <v>5.78</v>
      </c>
      <c r="L18146" s="14" t="n">
        <f aca="false">G18146-H18146</f>
        <v>6.78</v>
      </c>
    </row>
    <row r="18147" customFormat="false" ht="15" hidden="false" customHeight="false" outlineLevel="0" collapsed="false">
      <c r="A18147" s="2" t="s">
        <v>124</v>
      </c>
      <c r="B18147" s="2" t="s">
        <v>124</v>
      </c>
      <c r="C18147" s="2" t="s">
        <v>47</v>
      </c>
      <c r="D18147" s="2" t="s">
        <v>10</v>
      </c>
      <c r="E18147" s="2" t="s">
        <v>74</v>
      </c>
      <c r="F18147" s="2" t="s">
        <v>977</v>
      </c>
      <c r="G18147" s="14" t="n">
        <v>9.5</v>
      </c>
      <c r="H18147" s="14" t="n">
        <v>8.39</v>
      </c>
      <c r="I18147" s="14" t="n">
        <v>9.5</v>
      </c>
      <c r="J18147" s="23" t="n">
        <f aca="false">IF(AND(E18147="Priority",ISNUMBER('Cost model'!N317)),'Cost model'!N317,'Cost model'!M317)</f>
        <v>10.5</v>
      </c>
      <c r="K18147" s="14" t="n">
        <f aca="false">J18147-H18147</f>
        <v>2.11</v>
      </c>
      <c r="L18147" s="14" t="n">
        <f aca="false">G18147-H18147</f>
        <v>1.11</v>
      </c>
    </row>
    <row r="18148" customFormat="false" ht="15" hidden="false" customHeight="false" outlineLevel="0" collapsed="false">
      <c r="A18148" s="2" t="s">
        <v>221</v>
      </c>
      <c r="B18148" s="2" t="s">
        <v>221</v>
      </c>
      <c r="C18148" s="2" t="s">
        <v>47</v>
      </c>
      <c r="D18148" s="2" t="s">
        <v>12</v>
      </c>
      <c r="E18148" s="2" t="s">
        <v>74</v>
      </c>
      <c r="F18148" s="2" t="s">
        <v>977</v>
      </c>
      <c r="G18148" s="14" t="n">
        <v>9.5</v>
      </c>
      <c r="H18148" s="14" t="n">
        <v>28.41</v>
      </c>
      <c r="I18148" s="14" t="n">
        <v>9.5</v>
      </c>
      <c r="J18148" s="23" t="n">
        <f aca="false">IF(AND(E18148="Priority",ISNUMBER('Cost model'!N740)),'Cost model'!N740,'Cost model'!M740)</f>
        <v>22.5</v>
      </c>
      <c r="K18148" s="14" t="n">
        <f aca="false">J18148-H18148</f>
        <v>-5.91</v>
      </c>
      <c r="L18148" s="14" t="n">
        <f aca="false">G18148-H18148</f>
        <v>-18.91</v>
      </c>
    </row>
    <row r="18149" customFormat="false" ht="15" hidden="false" customHeight="false" outlineLevel="0" collapsed="false">
      <c r="A18149" s="2" t="s">
        <v>124</v>
      </c>
      <c r="B18149" s="2" t="s">
        <v>124</v>
      </c>
      <c r="C18149" s="2" t="s">
        <v>47</v>
      </c>
      <c r="D18149" s="2" t="s">
        <v>10</v>
      </c>
      <c r="E18149" s="2" t="s">
        <v>74</v>
      </c>
      <c r="F18149" s="2" t="s">
        <v>977</v>
      </c>
      <c r="G18149" s="14" t="n">
        <v>9.5</v>
      </c>
      <c r="H18149" s="14" t="n">
        <v>6.25</v>
      </c>
      <c r="I18149" s="14" t="n">
        <v>9.5</v>
      </c>
      <c r="J18149" s="23" t="n">
        <f aca="false">IF(AND(E18149="Priority",ISNUMBER('Cost model'!N317)),'Cost model'!N317,'Cost model'!M317)</f>
        <v>10.5</v>
      </c>
      <c r="K18149" s="14" t="n">
        <f aca="false">J18149-H18149</f>
        <v>4.25</v>
      </c>
      <c r="L18149" s="14" t="n">
        <f aca="false">G18149-H18149</f>
        <v>3.25</v>
      </c>
    </row>
    <row r="18150" customFormat="false" ht="15" hidden="false" customHeight="false" outlineLevel="0" collapsed="false">
      <c r="A18150" s="2" t="s">
        <v>158</v>
      </c>
      <c r="B18150" s="2" t="s">
        <v>221</v>
      </c>
      <c r="C18150" s="2" t="s">
        <v>47</v>
      </c>
      <c r="D18150" s="2" t="s">
        <v>14</v>
      </c>
      <c r="E18150" s="2" t="s">
        <v>74</v>
      </c>
      <c r="F18150" s="2" t="s">
        <v>976</v>
      </c>
      <c r="G18150" s="14" t="n">
        <v>25</v>
      </c>
      <c r="H18150" s="14" t="n">
        <v>100.85</v>
      </c>
      <c r="I18150" s="14" t="n">
        <v>99</v>
      </c>
      <c r="J18150" s="23" t="n">
        <f aca="false">IF(AND(E18150="Priority",ISNUMBER('Cost model'!N476)),'Cost model'!N476,'Cost model'!M476)</f>
        <v>130</v>
      </c>
      <c r="K18150" s="14" t="n">
        <f aca="false">J18150-H18150</f>
        <v>29.15</v>
      </c>
      <c r="L18150" s="14" t="n">
        <f aca="false">G18150-H18150</f>
        <v>-75.85</v>
      </c>
    </row>
    <row r="18151" customFormat="false" ht="15" hidden="false" customHeight="false" outlineLevel="0" collapsed="false">
      <c r="A18151" s="2" t="s">
        <v>124</v>
      </c>
      <c r="B18151" s="2" t="s">
        <v>174</v>
      </c>
      <c r="C18151" s="2" t="s">
        <v>47</v>
      </c>
      <c r="D18151" s="2" t="s">
        <v>14</v>
      </c>
      <c r="E18151" s="2" t="s">
        <v>74</v>
      </c>
      <c r="F18151" s="2" t="s">
        <v>976</v>
      </c>
      <c r="G18151" s="14" t="n">
        <v>25</v>
      </c>
      <c r="H18151" s="14" t="n">
        <v>131.35</v>
      </c>
      <c r="I18151" s="14" t="n">
        <v>85</v>
      </c>
      <c r="J18151" s="23" t="n">
        <f aca="false">IF(AND(E18151="Priority",ISNUMBER('Cost model'!N371)),'Cost model'!N371,'Cost model'!M371)</f>
        <v>130</v>
      </c>
      <c r="K18151" s="14" t="n">
        <f aca="false">J18151-H18151</f>
        <v>-1.34999999999999</v>
      </c>
      <c r="L18151" s="14" t="n">
        <f aca="false">G18151-H18151</f>
        <v>-106.35</v>
      </c>
    </row>
    <row r="18152" customFormat="false" ht="15" hidden="false" customHeight="false" outlineLevel="0" collapsed="false">
      <c r="A18152" s="2" t="s">
        <v>124</v>
      </c>
      <c r="B18152" s="2" t="s">
        <v>124</v>
      </c>
      <c r="C18152" s="2" t="s">
        <v>48</v>
      </c>
      <c r="D18152" s="2" t="s">
        <v>10</v>
      </c>
      <c r="E18152" s="2" t="s">
        <v>74</v>
      </c>
      <c r="F18152" s="2" t="s">
        <v>977</v>
      </c>
      <c r="G18152" s="14" t="n">
        <v>12.5</v>
      </c>
      <c r="H18152" s="14" t="n">
        <v>8.11</v>
      </c>
      <c r="I18152" s="14" t="n">
        <v>12.5</v>
      </c>
      <c r="J18152" s="23" t="n">
        <f aca="false">IF(AND(E18152="Priority",ISNUMBER('Cost model'!N318)),'Cost model'!N318,'Cost model'!M318)</f>
        <v>14.5</v>
      </c>
      <c r="K18152" s="14" t="n">
        <f aca="false">J18152-H18152</f>
        <v>6.39</v>
      </c>
      <c r="L18152" s="14" t="n">
        <f aca="false">G18152-H18152</f>
        <v>4.39</v>
      </c>
    </row>
    <row r="18153" customFormat="false" ht="15" hidden="false" customHeight="false" outlineLevel="0" collapsed="false">
      <c r="A18153" s="2" t="s">
        <v>124</v>
      </c>
      <c r="B18153" s="2" t="s">
        <v>124</v>
      </c>
      <c r="C18153" s="2" t="s">
        <v>49</v>
      </c>
      <c r="D18153" s="2" t="s">
        <v>10</v>
      </c>
      <c r="E18153" s="2" t="s">
        <v>74</v>
      </c>
      <c r="F18153" s="2" t="s">
        <v>977</v>
      </c>
      <c r="G18153" s="14" t="n">
        <v>17.5</v>
      </c>
      <c r="H18153" s="14" t="n">
        <v>14.39</v>
      </c>
      <c r="I18153" s="14" t="n">
        <v>17.5</v>
      </c>
      <c r="J18153" s="23" t="n">
        <f aca="false">IF(AND(E18153="Priority",ISNUMBER('Cost model'!N319)),'Cost model'!N319,'Cost model'!M319)</f>
        <v>16.5</v>
      </c>
      <c r="K18153" s="14" t="n">
        <f aca="false">J18153-H18153</f>
        <v>2.11</v>
      </c>
      <c r="L18153" s="14" t="n">
        <f aca="false">G18153-H18153</f>
        <v>3.11</v>
      </c>
    </row>
    <row r="18154" customFormat="false" ht="15" hidden="false" customHeight="false" outlineLevel="0" collapsed="false">
      <c r="A18154" s="2" t="s">
        <v>158</v>
      </c>
      <c r="B18154" s="2" t="s">
        <v>158</v>
      </c>
      <c r="C18154" s="2" t="s">
        <v>47</v>
      </c>
      <c r="D18154" s="2" t="s">
        <v>10</v>
      </c>
      <c r="E18154" s="2" t="s">
        <v>74</v>
      </c>
      <c r="F18154" s="2" t="s">
        <v>977</v>
      </c>
      <c r="G18154" s="14" t="n">
        <v>9.5</v>
      </c>
      <c r="H18154" s="14" t="n">
        <v>8.06</v>
      </c>
      <c r="I18154" s="14" t="n">
        <v>9.5</v>
      </c>
      <c r="J18154" s="23" t="n">
        <f aca="false">IF(AND(E18154="Priority",ISNUMBER('Cost model'!N422)),'Cost model'!N422,'Cost model'!M422)</f>
        <v>8.5</v>
      </c>
      <c r="K18154" s="14" t="n">
        <f aca="false">J18154-H18154</f>
        <v>0.44</v>
      </c>
      <c r="L18154" s="14" t="n">
        <f aca="false">G18154-H18154</f>
        <v>1.44</v>
      </c>
    </row>
    <row r="18155" customFormat="false" ht="15" hidden="false" customHeight="false" outlineLevel="0" collapsed="false">
      <c r="A18155" s="2" t="s">
        <v>221</v>
      </c>
      <c r="B18155" s="2" t="s">
        <v>221</v>
      </c>
      <c r="C18155" s="2" t="s">
        <v>49</v>
      </c>
      <c r="D18155" s="2" t="s">
        <v>12</v>
      </c>
      <c r="E18155" s="2" t="s">
        <v>74</v>
      </c>
      <c r="F18155" s="2" t="s">
        <v>977</v>
      </c>
      <c r="G18155" s="14" t="n">
        <v>19.5</v>
      </c>
      <c r="H18155" s="14" t="n">
        <v>57.97</v>
      </c>
      <c r="I18155" s="14" t="n">
        <v>19.5</v>
      </c>
      <c r="J18155" s="23" t="n">
        <f aca="false">IF(AND(E18155="Priority",ISNUMBER('Cost model'!N742)),'Cost model'!N742,'Cost model'!M742)</f>
        <v>60</v>
      </c>
      <c r="K18155" s="14" t="n">
        <f aca="false">J18155-H18155</f>
        <v>2.03</v>
      </c>
      <c r="L18155" s="14" t="n">
        <f aca="false">G18155-H18155</f>
        <v>-38.47</v>
      </c>
    </row>
    <row r="18156" customFormat="false" ht="15" hidden="false" customHeight="false" outlineLevel="0" collapsed="false">
      <c r="A18156" s="2" t="s">
        <v>221</v>
      </c>
      <c r="B18156" s="2" t="s">
        <v>221</v>
      </c>
      <c r="C18156" s="2" t="s">
        <v>47</v>
      </c>
      <c r="D18156" s="2" t="s">
        <v>12</v>
      </c>
      <c r="E18156" s="2" t="s">
        <v>74</v>
      </c>
      <c r="F18156" s="2" t="s">
        <v>977</v>
      </c>
      <c r="G18156" s="14" t="n">
        <v>9.5</v>
      </c>
      <c r="H18156" s="14" t="n">
        <v>24.68</v>
      </c>
      <c r="I18156" s="14" t="n">
        <v>9.5</v>
      </c>
      <c r="J18156" s="23" t="n">
        <f aca="false">IF(AND(E18156="Priority",ISNUMBER('Cost model'!N740)),'Cost model'!N740,'Cost model'!M740)</f>
        <v>22.5</v>
      </c>
      <c r="K18156" s="14" t="n">
        <f aca="false">J18156-H18156</f>
        <v>-2.18</v>
      </c>
      <c r="L18156" s="14" t="n">
        <f aca="false">G18156-H18156</f>
        <v>-15.18</v>
      </c>
    </row>
    <row r="18157" customFormat="false" ht="15" hidden="false" customHeight="false" outlineLevel="0" collapsed="false">
      <c r="A18157" s="2" t="s">
        <v>124</v>
      </c>
      <c r="B18157" s="2" t="s">
        <v>124</v>
      </c>
      <c r="C18157" s="2" t="s">
        <v>48</v>
      </c>
      <c r="D18157" s="2" t="s">
        <v>12</v>
      </c>
      <c r="E18157" s="2" t="s">
        <v>74</v>
      </c>
      <c r="F18157" s="2" t="s">
        <v>977</v>
      </c>
      <c r="G18157" s="14" t="n">
        <v>12.5</v>
      </c>
      <c r="H18157" s="14" t="n">
        <v>38.93</v>
      </c>
      <c r="I18157" s="14" t="n">
        <v>12.5</v>
      </c>
      <c r="J18157" s="23" t="n">
        <f aca="false">IF(AND(E18157="Priority",ISNUMBER('Cost model'!N321)),'Cost model'!N321,'Cost model'!M321)</f>
        <v>40</v>
      </c>
      <c r="K18157" s="14" t="n">
        <f aca="false">J18157-H18157</f>
        <v>1.07</v>
      </c>
      <c r="L18157" s="14" t="n">
        <f aca="false">G18157-H18157</f>
        <v>-26.43</v>
      </c>
    </row>
    <row r="18158" customFormat="false" ht="15" hidden="false" customHeight="false" outlineLevel="0" collapsed="false">
      <c r="A18158" s="2" t="s">
        <v>142</v>
      </c>
      <c r="B18158" s="2" t="s">
        <v>142</v>
      </c>
      <c r="C18158" s="2" t="s">
        <v>49</v>
      </c>
      <c r="D18158" s="2" t="s">
        <v>10</v>
      </c>
      <c r="E18158" s="2" t="s">
        <v>74</v>
      </c>
      <c r="F18158" s="2" t="s">
        <v>977</v>
      </c>
      <c r="G18158" s="14" t="n">
        <v>17.5</v>
      </c>
      <c r="H18158" s="14" t="n">
        <v>21.76</v>
      </c>
      <c r="I18158" s="14" t="n">
        <v>17.5</v>
      </c>
      <c r="J18158" s="23" t="n">
        <f aca="false">IF(AND(E18158="Priority",ISNUMBER('Cost model'!N634)),'Cost model'!N634,'Cost model'!M634)</f>
        <v>15.5</v>
      </c>
      <c r="K18158" s="14" t="n">
        <f aca="false">J18158-H18158</f>
        <v>-6.26</v>
      </c>
      <c r="L18158" s="14" t="n">
        <f aca="false">G18158-H18158</f>
        <v>-4.26</v>
      </c>
    </row>
    <row r="18159" customFormat="false" ht="15" hidden="false" customHeight="false" outlineLevel="0" collapsed="false">
      <c r="A18159" s="2" t="s">
        <v>174</v>
      </c>
      <c r="B18159" s="2" t="s">
        <v>142</v>
      </c>
      <c r="C18159" s="2" t="s">
        <v>49</v>
      </c>
      <c r="D18159" s="2" t="s">
        <v>12</v>
      </c>
      <c r="E18159" s="2" t="s">
        <v>74</v>
      </c>
      <c r="F18159" s="2" t="s">
        <v>976</v>
      </c>
      <c r="G18159" s="14" t="n">
        <v>19.5</v>
      </c>
      <c r="H18159" s="14" t="n">
        <v>51.37</v>
      </c>
      <c r="I18159" s="14" t="n">
        <v>19.5</v>
      </c>
      <c r="J18159" s="23" t="n">
        <f aca="false">IF(AND(E18159="Priority",ISNUMBER('Cost model'!N127)),'Cost model'!N127,'Cost model'!M127)</f>
        <v>50</v>
      </c>
      <c r="K18159" s="14" t="n">
        <f aca="false">J18159-H18159</f>
        <v>-1.37</v>
      </c>
      <c r="L18159" s="14" t="n">
        <f aca="false">G18159-H18159</f>
        <v>-31.87</v>
      </c>
    </row>
    <row r="18160" customFormat="false" ht="15" hidden="false" customHeight="false" outlineLevel="0" collapsed="false">
      <c r="A18160" s="2" t="s">
        <v>142</v>
      </c>
      <c r="B18160" s="2" t="s">
        <v>142</v>
      </c>
      <c r="C18160" s="2" t="s">
        <v>49</v>
      </c>
      <c r="D18160" s="2" t="s">
        <v>12</v>
      </c>
      <c r="E18160" s="2" t="s">
        <v>83</v>
      </c>
      <c r="F18160" s="2" t="s">
        <v>977</v>
      </c>
      <c r="G18160" s="14" t="n">
        <v>29.5</v>
      </c>
      <c r="H18160" s="14" t="n">
        <v>26.58</v>
      </c>
      <c r="I18160" s="14" t="n">
        <v>29.5</v>
      </c>
      <c r="J18160" s="23" t="n">
        <f aca="false">IF(AND(E18160="Priority",ISNUMBER('Cost model'!N637)),'Cost model'!N637,'Cost model'!M637)</f>
        <v>60</v>
      </c>
      <c r="K18160" s="14" t="n">
        <f aca="false">J18160-H18160</f>
        <v>33.42</v>
      </c>
      <c r="L18160" s="14" t="n">
        <f aca="false">G18160-H18160</f>
        <v>2.92</v>
      </c>
    </row>
    <row r="18161" customFormat="false" ht="15" hidden="false" customHeight="false" outlineLevel="0" collapsed="false">
      <c r="A18161" s="2" t="s">
        <v>142</v>
      </c>
      <c r="B18161" s="2" t="s">
        <v>142</v>
      </c>
      <c r="C18161" s="2" t="s">
        <v>49</v>
      </c>
      <c r="D18161" s="2" t="s">
        <v>10</v>
      </c>
      <c r="E18161" s="2" t="s">
        <v>74</v>
      </c>
      <c r="F18161" s="2" t="s">
        <v>977</v>
      </c>
      <c r="G18161" s="14" t="n">
        <v>17.5</v>
      </c>
      <c r="H18161" s="14" t="n">
        <v>14.39</v>
      </c>
      <c r="I18161" s="14" t="n">
        <v>17.5</v>
      </c>
      <c r="J18161" s="23" t="n">
        <f aca="false">IF(AND(E18161="Priority",ISNUMBER('Cost model'!N634)),'Cost model'!N634,'Cost model'!M634)</f>
        <v>15.5</v>
      </c>
      <c r="K18161" s="14" t="n">
        <f aca="false">J18161-H18161</f>
        <v>1.11</v>
      </c>
      <c r="L18161" s="14" t="n">
        <f aca="false">G18161-H18161</f>
        <v>3.11</v>
      </c>
    </row>
    <row r="18162" customFormat="false" ht="15" hidden="false" customHeight="false" outlineLevel="0" collapsed="false">
      <c r="A18162" s="2" t="s">
        <v>124</v>
      </c>
      <c r="B18162" s="2" t="s">
        <v>124</v>
      </c>
      <c r="C18162" s="2" t="s">
        <v>49</v>
      </c>
      <c r="D18162" s="2" t="s">
        <v>12</v>
      </c>
      <c r="E18162" s="2" t="s">
        <v>74</v>
      </c>
      <c r="F18162" s="2" t="s">
        <v>977</v>
      </c>
      <c r="G18162" s="14" t="n">
        <v>19.5</v>
      </c>
      <c r="H18162" s="14" t="n">
        <v>21.76</v>
      </c>
      <c r="I18162" s="14" t="n">
        <v>19.5</v>
      </c>
      <c r="J18162" s="23" t="n">
        <f aca="false">IF(AND(E18162="Priority",ISNUMBER('Cost model'!N322)),'Cost model'!N322,'Cost model'!M322)</f>
        <v>50</v>
      </c>
      <c r="K18162" s="14" t="n">
        <f aca="false">J18162-H18162</f>
        <v>28.24</v>
      </c>
      <c r="L18162" s="14" t="n">
        <f aca="false">G18162-H18162</f>
        <v>-2.26</v>
      </c>
    </row>
    <row r="18163" customFormat="false" ht="15" hidden="false" customHeight="false" outlineLevel="0" collapsed="false">
      <c r="A18163" s="2" t="s">
        <v>142</v>
      </c>
      <c r="B18163" s="2" t="s">
        <v>142</v>
      </c>
      <c r="C18163" s="2" t="s">
        <v>47</v>
      </c>
      <c r="D18163" s="2" t="s">
        <v>10</v>
      </c>
      <c r="E18163" s="2" t="s">
        <v>83</v>
      </c>
      <c r="F18163" s="2" t="s">
        <v>977</v>
      </c>
      <c r="G18163" s="14" t="n">
        <v>14.5</v>
      </c>
      <c r="H18163" s="14" t="n">
        <v>26.17</v>
      </c>
      <c r="I18163" s="14" t="n">
        <v>14.5</v>
      </c>
      <c r="J18163" s="23" t="n">
        <f aca="false">IF(AND(E18163="Priority",ISNUMBER('Cost model'!N632)),'Cost model'!N632,'Cost model'!M632)</f>
        <v>14.5</v>
      </c>
      <c r="K18163" s="14" t="n">
        <f aca="false">J18163-H18163</f>
        <v>-11.67</v>
      </c>
      <c r="L18163" s="14" t="n">
        <f aca="false">G18163-H18163</f>
        <v>-11.67</v>
      </c>
    </row>
    <row r="18164" customFormat="false" ht="15" hidden="false" customHeight="false" outlineLevel="0" collapsed="false">
      <c r="A18164" s="2" t="s">
        <v>174</v>
      </c>
      <c r="B18164" s="2" t="s">
        <v>205</v>
      </c>
      <c r="C18164" s="2" t="s">
        <v>48</v>
      </c>
      <c r="D18164" s="2" t="s">
        <v>10</v>
      </c>
      <c r="E18164" s="2" t="s">
        <v>74</v>
      </c>
      <c r="F18164" s="2" t="s">
        <v>976</v>
      </c>
      <c r="G18164" s="14" t="n">
        <v>12.5</v>
      </c>
      <c r="H18164" s="14" t="n">
        <v>9.12</v>
      </c>
      <c r="I18164" s="14" t="n">
        <v>19.5</v>
      </c>
      <c r="J18164" s="23" t="n">
        <f aca="false">IF(AND(E18164="Priority",ISNUMBER('Cost model'!N183)),'Cost model'!N183,'Cost model'!M183)</f>
        <v>17.5</v>
      </c>
      <c r="K18164" s="14" t="n">
        <f aca="false">J18164-H18164</f>
        <v>8.38</v>
      </c>
      <c r="L18164" s="14" t="n">
        <f aca="false">G18164-H18164</f>
        <v>3.38</v>
      </c>
    </row>
    <row r="18165" customFormat="false" ht="15" hidden="false" customHeight="false" outlineLevel="0" collapsed="false">
      <c r="A18165" s="2" t="s">
        <v>124</v>
      </c>
      <c r="B18165" s="2" t="s">
        <v>124</v>
      </c>
      <c r="C18165" s="2" t="s">
        <v>47</v>
      </c>
      <c r="D18165" s="2" t="s">
        <v>10</v>
      </c>
      <c r="E18165" s="2" t="s">
        <v>83</v>
      </c>
      <c r="F18165" s="2" t="s">
        <v>977</v>
      </c>
      <c r="G18165" s="14" t="n">
        <v>14.5</v>
      </c>
      <c r="H18165" s="14" t="n">
        <v>16.59</v>
      </c>
      <c r="I18165" s="14" t="n">
        <v>14.5</v>
      </c>
      <c r="J18165" s="23" t="n">
        <f aca="false">IF(AND(E18165="Priority",ISNUMBER('Cost model'!N317)),'Cost model'!N317,'Cost model'!M317)</f>
        <v>15.5</v>
      </c>
      <c r="K18165" s="14" t="n">
        <f aca="false">J18165-H18165</f>
        <v>-1.09</v>
      </c>
      <c r="L18165" s="14" t="n">
        <f aca="false">G18165-H18165</f>
        <v>-2.09</v>
      </c>
    </row>
    <row r="18166" customFormat="false" ht="15" hidden="false" customHeight="false" outlineLevel="0" collapsed="false">
      <c r="A18166" s="2" t="s">
        <v>174</v>
      </c>
      <c r="B18166" s="2" t="s">
        <v>174</v>
      </c>
      <c r="C18166" s="2" t="s">
        <v>49</v>
      </c>
      <c r="D18166" s="2" t="s">
        <v>12</v>
      </c>
      <c r="E18166" s="2" t="s">
        <v>74</v>
      </c>
      <c r="F18166" s="2" t="s">
        <v>977</v>
      </c>
      <c r="G18166" s="14" t="n">
        <v>19.5</v>
      </c>
      <c r="H18166" s="14" t="n">
        <v>116.56</v>
      </c>
      <c r="I18166" s="14" t="n">
        <v>19.5</v>
      </c>
      <c r="J18166" s="23" t="n">
        <f aca="false">IF(AND(E18166="Priority",ISNUMBER('Cost model'!N172)),'Cost model'!N172,'Cost model'!M172)</f>
        <v>45</v>
      </c>
      <c r="K18166" s="14" t="n">
        <f aca="false">J18166-H18166</f>
        <v>-71.56</v>
      </c>
      <c r="L18166" s="14" t="n">
        <f aca="false">G18166-H18166</f>
        <v>-97.06</v>
      </c>
    </row>
    <row r="18167" customFormat="false" ht="15" hidden="false" customHeight="false" outlineLevel="0" collapsed="false">
      <c r="A18167" s="2" t="s">
        <v>221</v>
      </c>
      <c r="B18167" s="2" t="s">
        <v>221</v>
      </c>
      <c r="C18167" s="2" t="s">
        <v>47</v>
      </c>
      <c r="D18167" s="2" t="s">
        <v>10</v>
      </c>
      <c r="E18167" s="2" t="s">
        <v>74</v>
      </c>
      <c r="F18167" s="2" t="s">
        <v>977</v>
      </c>
      <c r="G18167" s="14" t="n">
        <v>9.5</v>
      </c>
      <c r="H18167" s="14" t="n">
        <v>7.15</v>
      </c>
      <c r="I18167" s="14" t="n">
        <v>9.5</v>
      </c>
      <c r="J18167" s="23" t="n">
        <f aca="false">IF(AND(E18167="Priority",ISNUMBER('Cost model'!N737)),'Cost model'!N737,'Cost model'!M737)</f>
        <v>8.5</v>
      </c>
      <c r="K18167" s="14" t="n">
        <f aca="false">J18167-H18167</f>
        <v>1.35</v>
      </c>
      <c r="L18167" s="14" t="n">
        <f aca="false">G18167-H18167</f>
        <v>2.35</v>
      </c>
    </row>
    <row r="18168" customFormat="false" ht="15" hidden="false" customHeight="false" outlineLevel="0" collapsed="false">
      <c r="A18168" s="2" t="s">
        <v>174</v>
      </c>
      <c r="B18168" s="2" t="s">
        <v>221</v>
      </c>
      <c r="C18168" s="2" t="s">
        <v>47</v>
      </c>
      <c r="D18168" s="2" t="s">
        <v>12</v>
      </c>
      <c r="E18168" s="2" t="s">
        <v>74</v>
      </c>
      <c r="F18168" s="2" t="s">
        <v>976</v>
      </c>
      <c r="G18168" s="14" t="n">
        <v>9.5</v>
      </c>
      <c r="H18168" s="14" t="n">
        <v>57.76</v>
      </c>
      <c r="I18168" s="14" t="n">
        <v>24.5</v>
      </c>
      <c r="J18168" s="23" t="n">
        <f aca="false">IF(AND(E18168="Priority",ISNUMBER('Cost model'!N155)),'Cost model'!N155,'Cost model'!M155)</f>
        <v>50</v>
      </c>
      <c r="K18168" s="14" t="n">
        <f aca="false">J18168-H18168</f>
        <v>-7.76</v>
      </c>
      <c r="L18168" s="14" t="n">
        <f aca="false">G18168-H18168</f>
        <v>-48.26</v>
      </c>
    </row>
    <row r="18169" customFormat="false" ht="15" hidden="false" customHeight="false" outlineLevel="0" collapsed="false">
      <c r="A18169" s="2" t="s">
        <v>124</v>
      </c>
      <c r="B18169" s="2" t="s">
        <v>124</v>
      </c>
      <c r="C18169" s="2" t="s">
        <v>48</v>
      </c>
      <c r="D18169" s="2" t="s">
        <v>12</v>
      </c>
      <c r="E18169" s="2" t="s">
        <v>83</v>
      </c>
      <c r="F18169" s="2" t="s">
        <v>977</v>
      </c>
      <c r="G18169" s="14" t="n">
        <v>19.5</v>
      </c>
      <c r="H18169" s="14" t="n">
        <v>43.77</v>
      </c>
      <c r="I18169" s="14" t="n">
        <v>19.5</v>
      </c>
      <c r="J18169" s="23" t="n">
        <f aca="false">IF(AND(E18169="Priority",ISNUMBER('Cost model'!N321)),'Cost model'!N321,'Cost model'!M321)</f>
        <v>55</v>
      </c>
      <c r="K18169" s="14" t="n">
        <f aca="false">J18169-H18169</f>
        <v>11.23</v>
      </c>
      <c r="L18169" s="14" t="n">
        <f aca="false">G18169-H18169</f>
        <v>-24.27</v>
      </c>
    </row>
    <row r="18170" customFormat="false" ht="15" hidden="false" customHeight="false" outlineLevel="0" collapsed="false">
      <c r="A18170" s="2" t="s">
        <v>124</v>
      </c>
      <c r="B18170" s="2" t="s">
        <v>124</v>
      </c>
      <c r="C18170" s="2" t="s">
        <v>49</v>
      </c>
      <c r="D18170" s="2" t="s">
        <v>12</v>
      </c>
      <c r="E18170" s="2" t="s">
        <v>74</v>
      </c>
      <c r="F18170" s="2" t="s">
        <v>977</v>
      </c>
      <c r="G18170" s="14" t="n">
        <v>19.5</v>
      </c>
      <c r="H18170" s="14" t="n">
        <v>94.34</v>
      </c>
      <c r="I18170" s="14" t="n">
        <v>19.5</v>
      </c>
      <c r="J18170" s="23" t="n">
        <f aca="false">IF(AND(E18170="Priority",ISNUMBER('Cost model'!N322)),'Cost model'!N322,'Cost model'!M322)</f>
        <v>50</v>
      </c>
      <c r="K18170" s="14" t="n">
        <f aca="false">J18170-H18170</f>
        <v>-44.34</v>
      </c>
      <c r="L18170" s="14" t="n">
        <f aca="false">G18170-H18170</f>
        <v>-74.84</v>
      </c>
    </row>
    <row r="18171" customFormat="false" ht="15" hidden="false" customHeight="false" outlineLevel="0" collapsed="false">
      <c r="A18171" s="2" t="s">
        <v>174</v>
      </c>
      <c r="B18171" s="2" t="s">
        <v>174</v>
      </c>
      <c r="C18171" s="2" t="s">
        <v>48</v>
      </c>
      <c r="D18171" s="2" t="s">
        <v>12</v>
      </c>
      <c r="E18171" s="2" t="s">
        <v>74</v>
      </c>
      <c r="F18171" s="2" t="s">
        <v>977</v>
      </c>
      <c r="G18171" s="14" t="n">
        <v>12.5</v>
      </c>
      <c r="H18171" s="14" t="n">
        <v>7.37</v>
      </c>
      <c r="I18171" s="14" t="n">
        <v>12.5</v>
      </c>
      <c r="J18171" s="23" t="n">
        <f aca="false">IF(AND(E18171="Priority",ISNUMBER('Cost model'!N171)),'Cost model'!N171,'Cost model'!M171)</f>
        <v>40</v>
      </c>
      <c r="K18171" s="14" t="n">
        <f aca="false">J18171-H18171</f>
        <v>32.63</v>
      </c>
      <c r="L18171" s="14" t="n">
        <f aca="false">G18171-H18171</f>
        <v>5.13</v>
      </c>
    </row>
    <row r="18172" customFormat="false" ht="15" hidden="false" customHeight="false" outlineLevel="0" collapsed="false">
      <c r="A18172" s="2" t="s">
        <v>142</v>
      </c>
      <c r="B18172" s="2" t="s">
        <v>124</v>
      </c>
      <c r="C18172" s="2" t="s">
        <v>47</v>
      </c>
      <c r="D18172" s="2" t="s">
        <v>10</v>
      </c>
      <c r="E18172" s="2" t="s">
        <v>74</v>
      </c>
      <c r="F18172" s="2" t="s">
        <v>976</v>
      </c>
      <c r="G18172" s="14" t="n">
        <v>9.5</v>
      </c>
      <c r="H18172" s="14" t="n">
        <v>7.74</v>
      </c>
      <c r="I18172" s="14" t="n">
        <v>14.5</v>
      </c>
      <c r="J18172" s="23" t="n">
        <f aca="false">IF(AND(E18172="Priority",ISNUMBER('Cost model'!N662)),'Cost model'!N662,'Cost model'!M662)</f>
        <v>13.5</v>
      </c>
      <c r="K18172" s="14" t="n">
        <f aca="false">J18172-H18172</f>
        <v>5.76</v>
      </c>
      <c r="L18172" s="14" t="n">
        <f aca="false">G18172-H18172</f>
        <v>1.76</v>
      </c>
    </row>
    <row r="18173" customFormat="false" ht="15" hidden="false" customHeight="false" outlineLevel="0" collapsed="false">
      <c r="A18173" s="2" t="s">
        <v>221</v>
      </c>
      <c r="B18173" s="2" t="s">
        <v>124</v>
      </c>
      <c r="C18173" s="2" t="s">
        <v>47</v>
      </c>
      <c r="D18173" s="2" t="s">
        <v>12</v>
      </c>
      <c r="E18173" s="2" t="s">
        <v>74</v>
      </c>
      <c r="F18173" s="2" t="s">
        <v>976</v>
      </c>
      <c r="G18173" s="14" t="n">
        <v>19.5</v>
      </c>
      <c r="H18173" s="14" t="n">
        <v>27.09</v>
      </c>
      <c r="I18173" s="14" t="n">
        <v>24.5</v>
      </c>
      <c r="J18173" s="23" t="n">
        <f aca="false">IF(AND(E18173="Priority",ISNUMBER('Cost model'!N800)),'Cost model'!N800,'Cost model'!M800)</f>
        <v>45</v>
      </c>
      <c r="K18173" s="14" t="n">
        <f aca="false">J18173-H18173</f>
        <v>17.91</v>
      </c>
      <c r="L18173" s="14" t="n">
        <f aca="false">G18173-H18173</f>
        <v>-7.59</v>
      </c>
    </row>
    <row r="18174" customFormat="false" ht="15" hidden="false" customHeight="false" outlineLevel="0" collapsed="false">
      <c r="A18174" s="2" t="s">
        <v>174</v>
      </c>
      <c r="B18174" s="2" t="s">
        <v>174</v>
      </c>
      <c r="C18174" s="2" t="s">
        <v>47</v>
      </c>
      <c r="D18174" s="2" t="s">
        <v>10</v>
      </c>
      <c r="E18174" s="2" t="s">
        <v>74</v>
      </c>
      <c r="F18174" s="2" t="s">
        <v>977</v>
      </c>
      <c r="G18174" s="14" t="n">
        <v>9.5</v>
      </c>
      <c r="H18174" s="14" t="n">
        <v>6.91</v>
      </c>
      <c r="I18174" s="14" t="n">
        <v>9.5</v>
      </c>
      <c r="J18174" s="23" t="n">
        <f aca="false">IF(AND(E18174="Priority",ISNUMBER('Cost model'!N167)),'Cost model'!N167,'Cost model'!M167)</f>
        <v>8.5</v>
      </c>
      <c r="K18174" s="14" t="n">
        <f aca="false">J18174-H18174</f>
        <v>1.59</v>
      </c>
      <c r="L18174" s="14" t="n">
        <f aca="false">G18174-H18174</f>
        <v>2.59</v>
      </c>
    </row>
    <row r="18175" customFormat="false" ht="15" hidden="false" customHeight="false" outlineLevel="0" collapsed="false">
      <c r="A18175" s="2" t="s">
        <v>221</v>
      </c>
      <c r="B18175" s="2" t="s">
        <v>174</v>
      </c>
      <c r="C18175" s="2" t="s">
        <v>47</v>
      </c>
      <c r="D18175" s="2" t="s">
        <v>10</v>
      </c>
      <c r="E18175" s="2" t="s">
        <v>74</v>
      </c>
      <c r="F18175" s="2" t="s">
        <v>976</v>
      </c>
      <c r="G18175" s="14" t="n">
        <v>9.5</v>
      </c>
      <c r="H18175" s="14" t="n">
        <v>5.27</v>
      </c>
      <c r="I18175" s="14" t="n">
        <v>19.5</v>
      </c>
      <c r="J18175" s="23" t="n">
        <f aca="false">IF(AND(E18175="Priority",ISNUMBER('Cost model'!N782)),'Cost model'!N782,'Cost model'!M782)</f>
        <v>11.5</v>
      </c>
      <c r="K18175" s="14" t="n">
        <f aca="false">J18175-H18175</f>
        <v>6.23</v>
      </c>
      <c r="L18175" s="14" t="n">
        <f aca="false">G18175-H18175</f>
        <v>4.23</v>
      </c>
    </row>
    <row r="18176" customFormat="false" ht="15" hidden="false" customHeight="false" outlineLevel="0" collapsed="false">
      <c r="A18176" s="2" t="s">
        <v>221</v>
      </c>
      <c r="B18176" s="2" t="s">
        <v>221</v>
      </c>
      <c r="C18176" s="2" t="s">
        <v>47</v>
      </c>
      <c r="D18176" s="2" t="s">
        <v>12</v>
      </c>
      <c r="E18176" s="2" t="s">
        <v>74</v>
      </c>
      <c r="F18176" s="2" t="s">
        <v>977</v>
      </c>
      <c r="G18176" s="14" t="n">
        <v>9.5</v>
      </c>
      <c r="H18176" s="14" t="n">
        <v>59.09</v>
      </c>
      <c r="I18176" s="14" t="n">
        <v>9.5</v>
      </c>
      <c r="J18176" s="23" t="n">
        <f aca="false">IF(AND(E18176="Priority",ISNUMBER('Cost model'!N740)),'Cost model'!N740,'Cost model'!M740)</f>
        <v>22.5</v>
      </c>
      <c r="K18176" s="14" t="n">
        <f aca="false">J18176-H18176</f>
        <v>-36.59</v>
      </c>
      <c r="L18176" s="14" t="n">
        <f aca="false">G18176-H18176</f>
        <v>-49.59</v>
      </c>
    </row>
    <row r="18177" customFormat="false" ht="15" hidden="false" customHeight="false" outlineLevel="0" collapsed="false">
      <c r="A18177" s="2" t="s">
        <v>124</v>
      </c>
      <c r="B18177" s="2" t="s">
        <v>123</v>
      </c>
      <c r="C18177" s="2" t="s">
        <v>47</v>
      </c>
      <c r="D18177" s="2" t="s">
        <v>10</v>
      </c>
      <c r="E18177" s="2" t="s">
        <v>74</v>
      </c>
      <c r="F18177" s="2" t="s">
        <v>976</v>
      </c>
      <c r="G18177" s="14" t="n">
        <v>9.5</v>
      </c>
      <c r="H18177" s="14" t="n">
        <v>24.63</v>
      </c>
      <c r="I18177" s="14" t="n">
        <v>19.5</v>
      </c>
      <c r="J18177" s="23" t="n">
        <f aca="false">IF(AND(E18177="Priority",ISNUMBER('Cost model'!N392)),'Cost model'!N392,'Cost model'!M392)</f>
        <v>13.5</v>
      </c>
      <c r="K18177" s="14" t="n">
        <f aca="false">J18177-H18177</f>
        <v>-11.13</v>
      </c>
      <c r="L18177" s="14" t="n">
        <f aca="false">G18177-H18177</f>
        <v>-15.13</v>
      </c>
    </row>
    <row r="18178" customFormat="false" ht="15" hidden="false" customHeight="false" outlineLevel="0" collapsed="false">
      <c r="A18178" s="2" t="s">
        <v>174</v>
      </c>
      <c r="B18178" s="2" t="s">
        <v>174</v>
      </c>
      <c r="C18178" s="2" t="s">
        <v>47</v>
      </c>
      <c r="D18178" s="2" t="s">
        <v>12</v>
      </c>
      <c r="E18178" s="2" t="s">
        <v>74</v>
      </c>
      <c r="F18178" s="2" t="s">
        <v>977</v>
      </c>
      <c r="G18178" s="14" t="n">
        <v>9.5</v>
      </c>
      <c r="H18178" s="14" t="n">
        <v>7.72</v>
      </c>
      <c r="I18178" s="14" t="n">
        <v>9.5</v>
      </c>
      <c r="J18178" s="23" t="n">
        <f aca="false">IF(AND(E18178="Priority",ISNUMBER('Cost model'!N170)),'Cost model'!N170,'Cost model'!M170)</f>
        <v>25.5</v>
      </c>
      <c r="K18178" s="14" t="n">
        <f aca="false">J18178-H18178</f>
        <v>17.78</v>
      </c>
      <c r="L18178" s="14" t="n">
        <f aca="false">G18178-H18178</f>
        <v>1.78</v>
      </c>
    </row>
    <row r="18179" customFormat="false" ht="15" hidden="false" customHeight="false" outlineLevel="0" collapsed="false">
      <c r="A18179" s="2" t="s">
        <v>124</v>
      </c>
      <c r="B18179" s="2" t="s">
        <v>124</v>
      </c>
      <c r="C18179" s="2" t="s">
        <v>47</v>
      </c>
      <c r="D18179" s="2" t="s">
        <v>13</v>
      </c>
      <c r="E18179" s="2" t="s">
        <v>74</v>
      </c>
      <c r="F18179" s="2" t="s">
        <v>977</v>
      </c>
      <c r="G18179" s="14" t="n">
        <v>19</v>
      </c>
      <c r="H18179" s="14" t="n">
        <v>70.07</v>
      </c>
      <c r="I18179" s="14" t="n">
        <v>19</v>
      </c>
      <c r="J18179" s="23" t="n">
        <f aca="false">IF(AND(E18179="Priority",ISNUMBER('Cost model'!N323)),'Cost model'!N323,'Cost model'!M323)</f>
        <v>60</v>
      </c>
      <c r="K18179" s="14" t="n">
        <f aca="false">J18179-H18179</f>
        <v>-10.07</v>
      </c>
      <c r="L18179" s="14" t="n">
        <f aca="false">G18179-H18179</f>
        <v>-51.07</v>
      </c>
    </row>
    <row r="18180" customFormat="false" ht="15" hidden="false" customHeight="false" outlineLevel="0" collapsed="false">
      <c r="A18180" s="2" t="s">
        <v>174</v>
      </c>
      <c r="B18180" s="2" t="s">
        <v>174</v>
      </c>
      <c r="C18180" s="2" t="s">
        <v>47</v>
      </c>
      <c r="D18180" s="2" t="s">
        <v>12</v>
      </c>
      <c r="E18180" s="2" t="s">
        <v>74</v>
      </c>
      <c r="F18180" s="2" t="s">
        <v>977</v>
      </c>
      <c r="G18180" s="14" t="n">
        <v>9.5</v>
      </c>
      <c r="H18180" s="14" t="n">
        <v>32.62</v>
      </c>
      <c r="I18180" s="14" t="n">
        <v>9.5</v>
      </c>
      <c r="J18180" s="23" t="n">
        <f aca="false">IF(AND(E18180="Priority",ISNUMBER('Cost model'!N170)),'Cost model'!N170,'Cost model'!M170)</f>
        <v>25.5</v>
      </c>
      <c r="K18180" s="14" t="n">
        <f aca="false">J18180-H18180</f>
        <v>-7.12</v>
      </c>
      <c r="L18180" s="14" t="n">
        <f aca="false">G18180-H18180</f>
        <v>-23.12</v>
      </c>
    </row>
    <row r="18181" customFormat="false" ht="15" hidden="false" customHeight="false" outlineLevel="0" collapsed="false">
      <c r="A18181" s="2" t="s">
        <v>174</v>
      </c>
      <c r="B18181" s="2" t="s">
        <v>124</v>
      </c>
      <c r="C18181" s="2" t="s">
        <v>49</v>
      </c>
      <c r="D18181" s="2" t="s">
        <v>10</v>
      </c>
      <c r="E18181" s="2" t="s">
        <v>74</v>
      </c>
      <c r="F18181" s="2" t="s">
        <v>976</v>
      </c>
      <c r="G18181" s="14" t="n">
        <v>17.5</v>
      </c>
      <c r="H18181" s="14" t="n">
        <v>15.99</v>
      </c>
      <c r="I18181" s="14" t="n">
        <v>17.5</v>
      </c>
      <c r="J18181" s="23" t="n">
        <f aca="false">IF(AND(E18181="Priority",ISNUMBER('Cost model'!N109)),'Cost model'!N109,'Cost model'!M109)</f>
        <v>18.5</v>
      </c>
      <c r="K18181" s="14" t="n">
        <f aca="false">J18181-H18181</f>
        <v>2.51</v>
      </c>
      <c r="L18181" s="14" t="n">
        <f aca="false">G18181-H18181</f>
        <v>1.51</v>
      </c>
    </row>
    <row r="18182" customFormat="false" ht="15" hidden="false" customHeight="false" outlineLevel="0" collapsed="false">
      <c r="A18182" s="2" t="s">
        <v>123</v>
      </c>
      <c r="B18182" s="2" t="s">
        <v>124</v>
      </c>
      <c r="C18182" s="2" t="s">
        <v>47</v>
      </c>
      <c r="D18182" s="2" t="s">
        <v>10</v>
      </c>
      <c r="E18182" s="2" t="s">
        <v>83</v>
      </c>
      <c r="F18182" s="2" t="s">
        <v>976</v>
      </c>
      <c r="G18182" s="14" t="n">
        <v>19.5</v>
      </c>
      <c r="H18182" s="14" t="n">
        <v>15.49</v>
      </c>
      <c r="I18182" s="14" t="n">
        <v>19.5</v>
      </c>
      <c r="J18182" s="23" t="n">
        <f aca="false">IF(AND(E18182="Priority",ISNUMBER('Cost model'!N2)),'Cost model'!N2,'Cost model'!M2)</f>
        <v>19.5</v>
      </c>
      <c r="K18182" s="14" t="n">
        <f aca="false">J18182-H18182</f>
        <v>4.01</v>
      </c>
      <c r="L18182" s="14" t="n">
        <f aca="false">G18182-H18182</f>
        <v>4.01</v>
      </c>
    </row>
    <row r="18183" customFormat="false" ht="15" hidden="false" customHeight="false" outlineLevel="0" collapsed="false">
      <c r="A18183" s="2" t="s">
        <v>174</v>
      </c>
      <c r="B18183" s="2" t="s">
        <v>174</v>
      </c>
      <c r="C18183" s="2" t="s">
        <v>48</v>
      </c>
      <c r="D18183" s="2" t="s">
        <v>12</v>
      </c>
      <c r="E18183" s="2" t="s">
        <v>74</v>
      </c>
      <c r="F18183" s="2" t="s">
        <v>977</v>
      </c>
      <c r="G18183" s="14" t="n">
        <v>12.5</v>
      </c>
      <c r="H18183" s="14" t="n">
        <v>44.02</v>
      </c>
      <c r="I18183" s="14" t="n">
        <v>12.5</v>
      </c>
      <c r="J18183" s="23" t="n">
        <f aca="false">IF(AND(E18183="Priority",ISNUMBER('Cost model'!N171)),'Cost model'!N171,'Cost model'!M171)</f>
        <v>40</v>
      </c>
      <c r="K18183" s="14" t="n">
        <f aca="false">J18183-H18183</f>
        <v>-4.02</v>
      </c>
      <c r="L18183" s="14" t="n">
        <f aca="false">G18183-H18183</f>
        <v>-31.52</v>
      </c>
    </row>
    <row r="18184" customFormat="false" ht="15" hidden="false" customHeight="false" outlineLevel="0" collapsed="false">
      <c r="A18184" s="2" t="s">
        <v>174</v>
      </c>
      <c r="B18184" s="2" t="s">
        <v>174</v>
      </c>
      <c r="C18184" s="2" t="s">
        <v>49</v>
      </c>
      <c r="D18184" s="2" t="s">
        <v>12</v>
      </c>
      <c r="E18184" s="2" t="s">
        <v>74</v>
      </c>
      <c r="F18184" s="2" t="s">
        <v>977</v>
      </c>
      <c r="G18184" s="14" t="n">
        <v>19.5</v>
      </c>
      <c r="H18184" s="14" t="n">
        <v>59.17</v>
      </c>
      <c r="I18184" s="14" t="n">
        <v>19.5</v>
      </c>
      <c r="J18184" s="23" t="n">
        <f aca="false">IF(AND(E18184="Priority",ISNUMBER('Cost model'!N172)),'Cost model'!N172,'Cost model'!M172)</f>
        <v>45</v>
      </c>
      <c r="K18184" s="14" t="n">
        <f aca="false">J18184-H18184</f>
        <v>-14.17</v>
      </c>
      <c r="L18184" s="14" t="n">
        <f aca="false">G18184-H18184</f>
        <v>-39.67</v>
      </c>
    </row>
    <row r="18185" customFormat="false" ht="15" hidden="false" customHeight="false" outlineLevel="0" collapsed="false">
      <c r="A18185" s="2" t="s">
        <v>174</v>
      </c>
      <c r="B18185" s="2" t="s">
        <v>174</v>
      </c>
      <c r="C18185" s="2" t="s">
        <v>49</v>
      </c>
      <c r="D18185" s="2" t="s">
        <v>12</v>
      </c>
      <c r="E18185" s="2" t="s">
        <v>74</v>
      </c>
      <c r="F18185" s="2" t="s">
        <v>977</v>
      </c>
      <c r="G18185" s="14" t="n">
        <v>19.5</v>
      </c>
      <c r="H18185" s="14" t="n">
        <v>59.17</v>
      </c>
      <c r="I18185" s="14" t="n">
        <v>19.5</v>
      </c>
      <c r="J18185" s="23" t="n">
        <f aca="false">IF(AND(E18185="Priority",ISNUMBER('Cost model'!N172)),'Cost model'!N172,'Cost model'!M172)</f>
        <v>45</v>
      </c>
      <c r="K18185" s="14" t="n">
        <f aca="false">J18185-H18185</f>
        <v>-14.17</v>
      </c>
      <c r="L18185" s="14" t="n">
        <f aca="false">G18185-H18185</f>
        <v>-39.67</v>
      </c>
    </row>
    <row r="18186" customFormat="false" ht="15" hidden="false" customHeight="false" outlineLevel="0" collapsed="false">
      <c r="A18186" s="2" t="s">
        <v>174</v>
      </c>
      <c r="B18186" s="2" t="s">
        <v>174</v>
      </c>
      <c r="C18186" s="2" t="s">
        <v>49</v>
      </c>
      <c r="D18186" s="2" t="s">
        <v>10</v>
      </c>
      <c r="E18186" s="2" t="s">
        <v>74</v>
      </c>
      <c r="F18186" s="2" t="s">
        <v>977</v>
      </c>
      <c r="G18186" s="14" t="n">
        <v>17.5</v>
      </c>
      <c r="H18186" s="14" t="n">
        <v>11.03</v>
      </c>
      <c r="I18186" s="14" t="n">
        <v>17.5</v>
      </c>
      <c r="J18186" s="23" t="n">
        <f aca="false">IF(AND(E18186="Priority",ISNUMBER('Cost model'!N169)),'Cost model'!N169,'Cost model'!M169)</f>
        <v>18.5</v>
      </c>
      <c r="K18186" s="14" t="n">
        <f aca="false">J18186-H18186</f>
        <v>7.47</v>
      </c>
      <c r="L18186" s="14" t="n">
        <f aca="false">G18186-H18186</f>
        <v>6.47</v>
      </c>
    </row>
    <row r="18187" customFormat="false" ht="15" hidden="false" customHeight="false" outlineLevel="0" collapsed="false">
      <c r="A18187" s="2" t="s">
        <v>142</v>
      </c>
      <c r="B18187" s="2" t="s">
        <v>142</v>
      </c>
      <c r="C18187" s="2" t="s">
        <v>47</v>
      </c>
      <c r="D18187" s="2" t="s">
        <v>10</v>
      </c>
      <c r="E18187" s="2" t="s">
        <v>74</v>
      </c>
      <c r="F18187" s="2" t="s">
        <v>977</v>
      </c>
      <c r="G18187" s="14" t="n">
        <v>9.5</v>
      </c>
      <c r="H18187" s="14" t="n">
        <v>7.5</v>
      </c>
      <c r="I18187" s="14" t="n">
        <v>9.5</v>
      </c>
      <c r="J18187" s="23" t="n">
        <f aca="false">IF(AND(E18187="Priority",ISNUMBER('Cost model'!N632)),'Cost model'!N632,'Cost model'!M632)</f>
        <v>9.5</v>
      </c>
      <c r="K18187" s="14" t="n">
        <f aca="false">J18187-H18187</f>
        <v>2</v>
      </c>
      <c r="L18187" s="14" t="n">
        <f aca="false">G18187-H18187</f>
        <v>2</v>
      </c>
    </row>
    <row r="18188" customFormat="false" ht="15" hidden="false" customHeight="false" outlineLevel="0" collapsed="false">
      <c r="A18188" s="2" t="s">
        <v>174</v>
      </c>
      <c r="B18188" s="2" t="s">
        <v>174</v>
      </c>
      <c r="C18188" s="2" t="s">
        <v>49</v>
      </c>
      <c r="D18188" s="2" t="s">
        <v>10</v>
      </c>
      <c r="E18188" s="2" t="s">
        <v>74</v>
      </c>
      <c r="F18188" s="2" t="s">
        <v>977</v>
      </c>
      <c r="G18188" s="14" t="n">
        <v>17.5</v>
      </c>
      <c r="H18188" s="14" t="n">
        <v>26.28</v>
      </c>
      <c r="I18188" s="14" t="n">
        <v>17.5</v>
      </c>
      <c r="J18188" s="23" t="n">
        <f aca="false">IF(AND(E18188="Priority",ISNUMBER('Cost model'!N169)),'Cost model'!N169,'Cost model'!M169)</f>
        <v>18.5</v>
      </c>
      <c r="K18188" s="14" t="n">
        <f aca="false">J18188-H18188</f>
        <v>-7.78</v>
      </c>
      <c r="L18188" s="14" t="n">
        <f aca="false">G18188-H18188</f>
        <v>-8.78</v>
      </c>
    </row>
    <row r="18189" customFormat="false" ht="15" hidden="false" customHeight="false" outlineLevel="0" collapsed="false">
      <c r="A18189" s="2" t="s">
        <v>174</v>
      </c>
      <c r="B18189" s="2" t="s">
        <v>142</v>
      </c>
      <c r="C18189" s="2" t="s">
        <v>48</v>
      </c>
      <c r="D18189" s="2" t="s">
        <v>10</v>
      </c>
      <c r="E18189" s="2" t="s">
        <v>74</v>
      </c>
      <c r="F18189" s="2" t="s">
        <v>976</v>
      </c>
      <c r="G18189" s="14" t="n">
        <v>12.5</v>
      </c>
      <c r="H18189" s="14" t="n">
        <v>15.99</v>
      </c>
      <c r="I18189" s="14" t="n">
        <v>12.5</v>
      </c>
      <c r="J18189" s="23" t="n">
        <f aca="false">IF(AND(E18189="Priority",ISNUMBER('Cost model'!N123)),'Cost model'!N123,'Cost model'!M123)</f>
        <v>16.5</v>
      </c>
      <c r="K18189" s="14" t="n">
        <f aca="false">J18189-H18189</f>
        <v>0.51</v>
      </c>
      <c r="L18189" s="14" t="n">
        <f aca="false">G18189-H18189</f>
        <v>-3.49</v>
      </c>
    </row>
    <row r="18190" customFormat="false" ht="15" hidden="false" customHeight="false" outlineLevel="0" collapsed="false">
      <c r="A18190" s="2" t="s">
        <v>174</v>
      </c>
      <c r="B18190" s="2" t="s">
        <v>124</v>
      </c>
      <c r="C18190" s="2" t="s">
        <v>47</v>
      </c>
      <c r="D18190" s="2" t="s">
        <v>12</v>
      </c>
      <c r="E18190" s="2" t="s">
        <v>74</v>
      </c>
      <c r="F18190" s="2" t="s">
        <v>976</v>
      </c>
      <c r="G18190" s="14" t="n">
        <v>9.5</v>
      </c>
      <c r="H18190" s="14" t="n">
        <v>64.81</v>
      </c>
      <c r="I18190" s="14" t="n">
        <v>9.5</v>
      </c>
      <c r="J18190" s="23" t="n">
        <f aca="false">IF(AND(E18190="Priority",ISNUMBER('Cost model'!N110)),'Cost model'!N110,'Cost model'!M110)</f>
        <v>40</v>
      </c>
      <c r="K18190" s="14" t="n">
        <f aca="false">J18190-H18190</f>
        <v>-24.81</v>
      </c>
      <c r="L18190" s="14" t="n">
        <f aca="false">G18190-H18190</f>
        <v>-55.31</v>
      </c>
    </row>
    <row r="18191" customFormat="false" ht="15" hidden="false" customHeight="false" outlineLevel="0" collapsed="false">
      <c r="A18191" s="2" t="s">
        <v>174</v>
      </c>
      <c r="B18191" s="2" t="s">
        <v>174</v>
      </c>
      <c r="C18191" s="2" t="s">
        <v>47</v>
      </c>
      <c r="D18191" s="2" t="s">
        <v>12</v>
      </c>
      <c r="E18191" s="2" t="s">
        <v>74</v>
      </c>
      <c r="F18191" s="2" t="s">
        <v>977</v>
      </c>
      <c r="G18191" s="14" t="n">
        <v>9.5</v>
      </c>
      <c r="H18191" s="14" t="n">
        <v>6.24</v>
      </c>
      <c r="I18191" s="14" t="n">
        <v>9.5</v>
      </c>
      <c r="J18191" s="23" t="n">
        <f aca="false">IF(AND(E18191="Priority",ISNUMBER('Cost model'!N170)),'Cost model'!N170,'Cost model'!M170)</f>
        <v>25.5</v>
      </c>
      <c r="K18191" s="14" t="n">
        <f aca="false">J18191-H18191</f>
        <v>19.26</v>
      </c>
      <c r="L18191" s="14" t="n">
        <f aca="false">G18191-H18191</f>
        <v>3.26</v>
      </c>
    </row>
    <row r="18192" customFormat="false" ht="15" hidden="false" customHeight="false" outlineLevel="0" collapsed="false">
      <c r="A18192" s="2" t="s">
        <v>124</v>
      </c>
      <c r="B18192" s="2" t="s">
        <v>124</v>
      </c>
      <c r="C18192" s="2" t="s">
        <v>48</v>
      </c>
      <c r="D18192" s="2" t="s">
        <v>12</v>
      </c>
      <c r="E18192" s="2" t="s">
        <v>74</v>
      </c>
      <c r="F18192" s="2" t="s">
        <v>977</v>
      </c>
      <c r="G18192" s="14" t="n">
        <v>12.5</v>
      </c>
      <c r="H18192" s="14" t="n">
        <v>64.47</v>
      </c>
      <c r="I18192" s="14" t="n">
        <v>12.5</v>
      </c>
      <c r="J18192" s="23" t="n">
        <f aca="false">IF(AND(E18192="Priority",ISNUMBER('Cost model'!N321)),'Cost model'!N321,'Cost model'!M321)</f>
        <v>40</v>
      </c>
      <c r="K18192" s="14" t="n">
        <f aca="false">J18192-H18192</f>
        <v>-24.47</v>
      </c>
      <c r="L18192" s="14" t="n">
        <f aca="false">G18192-H18192</f>
        <v>-51.97</v>
      </c>
    </row>
    <row r="18193" customFormat="false" ht="15" hidden="false" customHeight="false" outlineLevel="0" collapsed="false">
      <c r="A18193" s="2" t="s">
        <v>174</v>
      </c>
      <c r="B18193" s="2" t="s">
        <v>174</v>
      </c>
      <c r="C18193" s="2" t="s">
        <v>47</v>
      </c>
      <c r="D18193" s="2" t="s">
        <v>12</v>
      </c>
      <c r="E18193" s="2" t="s">
        <v>74</v>
      </c>
      <c r="F18193" s="2" t="s">
        <v>977</v>
      </c>
      <c r="G18193" s="14" t="n">
        <v>9.5</v>
      </c>
      <c r="H18193" s="14" t="n">
        <v>7.72</v>
      </c>
      <c r="I18193" s="14" t="n">
        <v>9.5</v>
      </c>
      <c r="J18193" s="23" t="n">
        <f aca="false">IF(AND(E18193="Priority",ISNUMBER('Cost model'!N170)),'Cost model'!N170,'Cost model'!M170)</f>
        <v>25.5</v>
      </c>
      <c r="K18193" s="14" t="n">
        <f aca="false">J18193-H18193</f>
        <v>17.78</v>
      </c>
      <c r="L18193" s="14" t="n">
        <f aca="false">G18193-H18193</f>
        <v>1.78</v>
      </c>
    </row>
    <row r="18194" customFormat="false" ht="15" hidden="false" customHeight="false" outlineLevel="0" collapsed="false">
      <c r="A18194" s="2" t="s">
        <v>221</v>
      </c>
      <c r="B18194" s="2" t="s">
        <v>142</v>
      </c>
      <c r="C18194" s="2" t="s">
        <v>49</v>
      </c>
      <c r="D18194" s="2" t="s">
        <v>10</v>
      </c>
      <c r="E18194" s="2" t="s">
        <v>74</v>
      </c>
      <c r="F18194" s="2" t="s">
        <v>976</v>
      </c>
      <c r="G18194" s="14" t="n">
        <v>29.5</v>
      </c>
      <c r="H18194" s="14" t="n">
        <v>38.93</v>
      </c>
      <c r="I18194" s="14" t="n">
        <v>19.5</v>
      </c>
      <c r="J18194" s="23" t="n">
        <f aca="false">IF(AND(E18194="Priority",ISNUMBER('Cost model'!N769)),'Cost model'!N769,'Cost model'!M769)</f>
        <v>24.5</v>
      </c>
      <c r="K18194" s="14" t="n">
        <f aca="false">J18194-H18194</f>
        <v>-14.43</v>
      </c>
      <c r="L18194" s="14" t="n">
        <f aca="false">G18194-H18194</f>
        <v>-9.43</v>
      </c>
    </row>
    <row r="18195" customFormat="false" ht="15" hidden="false" customHeight="false" outlineLevel="0" collapsed="false">
      <c r="A18195" s="2" t="s">
        <v>174</v>
      </c>
      <c r="B18195" s="2" t="s">
        <v>174</v>
      </c>
      <c r="C18195" s="2" t="s">
        <v>48</v>
      </c>
      <c r="D18195" s="2" t="s">
        <v>13</v>
      </c>
      <c r="E18195" s="2" t="s">
        <v>74</v>
      </c>
      <c r="F18195" s="2" t="s">
        <v>977</v>
      </c>
      <c r="G18195" s="14" t="n">
        <v>24.5</v>
      </c>
      <c r="H18195" s="14" t="n">
        <v>39.57</v>
      </c>
      <c r="I18195" s="14" t="n">
        <v>24.5</v>
      </c>
      <c r="J18195" s="23" t="n">
        <f aca="false">IF(AND(E18195="Priority",ISNUMBER('Cost model'!N174)),'Cost model'!N174,'Cost model'!M174)</f>
        <v>70</v>
      </c>
      <c r="K18195" s="14" t="n">
        <f aca="false">J18195-H18195</f>
        <v>30.43</v>
      </c>
      <c r="L18195" s="14" t="n">
        <f aca="false">G18195-H18195</f>
        <v>-15.07</v>
      </c>
    </row>
    <row r="18196" customFormat="false" ht="15" hidden="false" customHeight="false" outlineLevel="0" collapsed="false">
      <c r="A18196" s="2" t="s">
        <v>174</v>
      </c>
      <c r="B18196" s="2" t="s">
        <v>174</v>
      </c>
      <c r="C18196" s="2" t="s">
        <v>48</v>
      </c>
      <c r="D18196" s="2" t="s">
        <v>14</v>
      </c>
      <c r="E18196" s="2" t="s">
        <v>74</v>
      </c>
      <c r="F18196" s="2" t="s">
        <v>977</v>
      </c>
      <c r="G18196" s="14" t="n">
        <v>45</v>
      </c>
      <c r="H18196" s="14" t="n">
        <v>64.67</v>
      </c>
      <c r="I18196" s="14" t="n">
        <v>45</v>
      </c>
      <c r="J18196" s="23" t="n">
        <f aca="false">IF(AND(E18196="Priority",ISNUMBER('Cost model'!N177)),'Cost model'!N177,'Cost model'!M177)</f>
        <v>110</v>
      </c>
      <c r="K18196" s="14" t="n">
        <f aca="false">J18196-H18196</f>
        <v>45.33</v>
      </c>
      <c r="L18196" s="14" t="n">
        <f aca="false">G18196-H18196</f>
        <v>-19.67</v>
      </c>
    </row>
    <row r="18197" customFormat="false" ht="15" hidden="false" customHeight="false" outlineLevel="0" collapsed="false">
      <c r="A18197" s="2" t="s">
        <v>174</v>
      </c>
      <c r="B18197" s="2" t="s">
        <v>124</v>
      </c>
      <c r="C18197" s="2" t="s">
        <v>49</v>
      </c>
      <c r="D18197" s="2" t="s">
        <v>10</v>
      </c>
      <c r="E18197" s="2" t="s">
        <v>74</v>
      </c>
      <c r="F18197" s="2" t="s">
        <v>976</v>
      </c>
      <c r="G18197" s="14" t="n">
        <v>17.5</v>
      </c>
      <c r="H18197" s="14" t="n">
        <v>11.03</v>
      </c>
      <c r="I18197" s="14" t="n">
        <v>17.5</v>
      </c>
      <c r="J18197" s="23" t="n">
        <f aca="false">IF(AND(E18197="Priority",ISNUMBER('Cost model'!N109)),'Cost model'!N109,'Cost model'!M109)</f>
        <v>18.5</v>
      </c>
      <c r="K18197" s="14" t="n">
        <f aca="false">J18197-H18197</f>
        <v>7.47</v>
      </c>
      <c r="L18197" s="14" t="n">
        <f aca="false">G18197-H18197</f>
        <v>6.47</v>
      </c>
    </row>
    <row r="18198" customFormat="false" ht="15" hidden="false" customHeight="false" outlineLevel="0" collapsed="false">
      <c r="A18198" s="2" t="s">
        <v>174</v>
      </c>
      <c r="B18198" s="2" t="s">
        <v>142</v>
      </c>
      <c r="C18198" s="2" t="s">
        <v>47</v>
      </c>
      <c r="D18198" s="2" t="s">
        <v>15</v>
      </c>
      <c r="E18198" s="2" t="s">
        <v>74</v>
      </c>
      <c r="F18198" s="2" t="s">
        <v>976</v>
      </c>
      <c r="G18198" s="14" t="n">
        <v>45</v>
      </c>
      <c r="H18198" s="14" t="n">
        <v>51.94</v>
      </c>
      <c r="I18198" s="14" t="n">
        <v>45</v>
      </c>
      <c r="J18198" s="23" t="n">
        <f aca="false">IF(AND(E18198="Priority",ISNUMBER('Cost model'!N134)),'Cost model'!N134,'Cost model'!M134)</f>
        <v>135</v>
      </c>
      <c r="K18198" s="14" t="n">
        <f aca="false">J18198-H18198</f>
        <v>83.06</v>
      </c>
      <c r="L18198" s="14" t="n">
        <f aca="false">G18198-H18198</f>
        <v>-6.94</v>
      </c>
    </row>
    <row r="18199" customFormat="false" ht="15" hidden="false" customHeight="false" outlineLevel="0" collapsed="false">
      <c r="A18199" s="2" t="s">
        <v>221</v>
      </c>
      <c r="B18199" s="2" t="s">
        <v>221</v>
      </c>
      <c r="C18199" s="2" t="s">
        <v>49</v>
      </c>
      <c r="D18199" s="2" t="s">
        <v>12</v>
      </c>
      <c r="E18199" s="2" t="s">
        <v>74</v>
      </c>
      <c r="F18199" s="2" t="s">
        <v>977</v>
      </c>
      <c r="G18199" s="14" t="n">
        <v>19.5</v>
      </c>
      <c r="H18199" s="14" t="n">
        <v>32.49</v>
      </c>
      <c r="I18199" s="14" t="n">
        <v>19.5</v>
      </c>
      <c r="J18199" s="23" t="n">
        <f aca="false">IF(AND(E18199="Priority",ISNUMBER('Cost model'!N742)),'Cost model'!N742,'Cost model'!M742)</f>
        <v>60</v>
      </c>
      <c r="K18199" s="14" t="n">
        <f aca="false">J18199-H18199</f>
        <v>27.51</v>
      </c>
      <c r="L18199" s="14" t="n">
        <f aca="false">G18199-H18199</f>
        <v>-12.99</v>
      </c>
    </row>
    <row r="18200" customFormat="false" ht="15" hidden="false" customHeight="false" outlineLevel="0" collapsed="false">
      <c r="A18200" s="2" t="s">
        <v>158</v>
      </c>
      <c r="B18200" s="2" t="s">
        <v>158</v>
      </c>
      <c r="C18200" s="2" t="s">
        <v>47</v>
      </c>
      <c r="D18200" s="2" t="s">
        <v>12</v>
      </c>
      <c r="E18200" s="2" t="s">
        <v>74</v>
      </c>
      <c r="F18200" s="2" t="s">
        <v>977</v>
      </c>
      <c r="G18200" s="14" t="n">
        <v>9.5</v>
      </c>
      <c r="H18200" s="14" t="n">
        <v>15.88</v>
      </c>
      <c r="I18200" s="14" t="n">
        <v>9.5</v>
      </c>
      <c r="J18200" s="23" t="n">
        <f aca="false">IF(AND(E18200="Priority",ISNUMBER('Cost model'!N425)),'Cost model'!N425,'Cost model'!M425)</f>
        <v>14.5</v>
      </c>
      <c r="K18200" s="14" t="n">
        <f aca="false">J18200-H18200</f>
        <v>-1.38</v>
      </c>
      <c r="L18200" s="14" t="n">
        <f aca="false">G18200-H18200</f>
        <v>-6.38</v>
      </c>
    </row>
    <row r="18201" customFormat="false" ht="15" hidden="false" customHeight="false" outlineLevel="0" collapsed="false">
      <c r="A18201" s="2" t="s">
        <v>342</v>
      </c>
      <c r="B18201" s="2" t="s">
        <v>158</v>
      </c>
      <c r="C18201" s="2" t="s">
        <v>49</v>
      </c>
      <c r="D18201" s="2" t="s">
        <v>12</v>
      </c>
      <c r="E18201" s="2" t="s">
        <v>74</v>
      </c>
      <c r="F18201" s="2" t="s">
        <v>976</v>
      </c>
      <c r="G18201" s="14" t="n">
        <v>24.5</v>
      </c>
      <c r="H18201" s="14" t="n">
        <v>67.68</v>
      </c>
      <c r="I18201" s="14" t="n">
        <v>24.5</v>
      </c>
      <c r="J18201" s="23" t="n">
        <f aca="false">IF(AND(E18201="Priority",ISNUMBER('Cost model'!N217)),'Cost model'!N217,'Cost model'!M217)</f>
        <v>70</v>
      </c>
      <c r="K18201" s="14" t="n">
        <f aca="false">J18201-H18201</f>
        <v>2.31999999999999</v>
      </c>
      <c r="L18201" s="14" t="n">
        <f aca="false">G18201-H18201</f>
        <v>-43.18</v>
      </c>
    </row>
    <row r="18202" customFormat="false" ht="15" hidden="false" customHeight="false" outlineLevel="0" collapsed="false">
      <c r="A18202" s="2" t="s">
        <v>221</v>
      </c>
      <c r="B18202" s="2" t="s">
        <v>221</v>
      </c>
      <c r="C18202" s="2" t="s">
        <v>47</v>
      </c>
      <c r="D18202" s="2" t="s">
        <v>12</v>
      </c>
      <c r="E18202" s="2" t="s">
        <v>74</v>
      </c>
      <c r="F18202" s="2" t="s">
        <v>977</v>
      </c>
      <c r="G18202" s="14" t="n">
        <v>9.5</v>
      </c>
      <c r="H18202" s="14" t="n">
        <v>13.49</v>
      </c>
      <c r="I18202" s="14" t="n">
        <v>9.5</v>
      </c>
      <c r="J18202" s="23" t="n">
        <f aca="false">IF(AND(E18202="Priority",ISNUMBER('Cost model'!N740)),'Cost model'!N740,'Cost model'!M740)</f>
        <v>22.5</v>
      </c>
      <c r="K18202" s="14" t="n">
        <f aca="false">J18202-H18202</f>
        <v>9.01</v>
      </c>
      <c r="L18202" s="14" t="n">
        <f aca="false">G18202-H18202</f>
        <v>-3.99</v>
      </c>
    </row>
    <row r="18203" customFormat="false" ht="15" hidden="false" customHeight="false" outlineLevel="0" collapsed="false">
      <c r="A18203" s="2" t="s">
        <v>221</v>
      </c>
      <c r="B18203" s="2" t="s">
        <v>221</v>
      </c>
      <c r="C18203" s="2" t="s">
        <v>47</v>
      </c>
      <c r="D18203" s="2" t="s">
        <v>12</v>
      </c>
      <c r="E18203" s="2" t="s">
        <v>74</v>
      </c>
      <c r="F18203" s="2" t="s">
        <v>977</v>
      </c>
      <c r="G18203" s="14" t="n">
        <v>9.5</v>
      </c>
      <c r="H18203" s="14" t="n">
        <v>24.63</v>
      </c>
      <c r="I18203" s="14" t="n">
        <v>9.5</v>
      </c>
      <c r="J18203" s="23" t="n">
        <f aca="false">IF(AND(E18203="Priority",ISNUMBER('Cost model'!N740)),'Cost model'!N740,'Cost model'!M740)</f>
        <v>22.5</v>
      </c>
      <c r="K18203" s="14" t="n">
        <f aca="false">J18203-H18203</f>
        <v>-2.13</v>
      </c>
      <c r="L18203" s="14" t="n">
        <f aca="false">G18203-H18203</f>
        <v>-15.13</v>
      </c>
    </row>
    <row r="18204" customFormat="false" ht="15" hidden="false" customHeight="false" outlineLevel="0" collapsed="false">
      <c r="A18204" s="2" t="s">
        <v>221</v>
      </c>
      <c r="B18204" s="2" t="s">
        <v>221</v>
      </c>
      <c r="C18204" s="2" t="s">
        <v>48</v>
      </c>
      <c r="D18204" s="2" t="s">
        <v>10</v>
      </c>
      <c r="E18204" s="2" t="s">
        <v>74</v>
      </c>
      <c r="F18204" s="2" t="s">
        <v>977</v>
      </c>
      <c r="G18204" s="14" t="n">
        <v>12.5</v>
      </c>
      <c r="H18204" s="14" t="n">
        <v>10.16</v>
      </c>
      <c r="I18204" s="14" t="n">
        <v>12.5</v>
      </c>
      <c r="J18204" s="23" t="n">
        <f aca="false">IF(AND(E18204="Priority",ISNUMBER('Cost model'!N738)),'Cost model'!N738,'Cost model'!M738)</f>
        <v>11.5</v>
      </c>
      <c r="K18204" s="14" t="n">
        <f aca="false">J18204-H18204</f>
        <v>1.34</v>
      </c>
      <c r="L18204" s="14" t="n">
        <f aca="false">G18204-H18204</f>
        <v>2.34</v>
      </c>
    </row>
    <row r="18205" customFormat="false" ht="15" hidden="false" customHeight="false" outlineLevel="0" collapsed="false">
      <c r="A18205" s="2" t="s">
        <v>221</v>
      </c>
      <c r="B18205" s="2" t="s">
        <v>158</v>
      </c>
      <c r="C18205" s="2" t="s">
        <v>47</v>
      </c>
      <c r="D18205" s="2" t="s">
        <v>12</v>
      </c>
      <c r="E18205" s="2" t="s">
        <v>74</v>
      </c>
      <c r="F18205" s="2" t="s">
        <v>976</v>
      </c>
      <c r="G18205" s="14" t="n">
        <v>9.5</v>
      </c>
      <c r="H18205" s="14" t="n">
        <v>90.94</v>
      </c>
      <c r="I18205" s="14" t="n">
        <v>19.5</v>
      </c>
      <c r="J18205" s="23" t="n">
        <f aca="false">IF(AND(E18205="Priority",ISNUMBER('Cost model'!N755)),'Cost model'!N755,'Cost model'!M755)</f>
        <v>50</v>
      </c>
      <c r="K18205" s="14" t="n">
        <f aca="false">J18205-H18205</f>
        <v>-40.94</v>
      </c>
      <c r="L18205" s="14" t="n">
        <f aca="false">G18205-H18205</f>
        <v>-81.44</v>
      </c>
    </row>
    <row r="18206" customFormat="false" ht="15" hidden="false" customHeight="false" outlineLevel="0" collapsed="false">
      <c r="A18206" s="2" t="s">
        <v>205</v>
      </c>
      <c r="B18206" s="2" t="s">
        <v>205</v>
      </c>
      <c r="C18206" s="2" t="s">
        <v>48</v>
      </c>
      <c r="D18206" s="2" t="s">
        <v>14</v>
      </c>
      <c r="E18206" s="2" t="s">
        <v>83</v>
      </c>
      <c r="F18206" s="2" t="s">
        <v>977</v>
      </c>
      <c r="G18206" s="14" t="n">
        <v>125</v>
      </c>
      <c r="H18206" s="14" t="n">
        <v>112.6</v>
      </c>
      <c r="I18206" s="14" t="n">
        <v>125</v>
      </c>
      <c r="J18206" s="23" t="n">
        <f aca="false">IF(AND(E18206="Priority",ISNUMBER('Cost model'!N537)),'Cost model'!N537,'Cost model'!M537)</f>
        <v>190</v>
      </c>
      <c r="K18206" s="14" t="n">
        <f aca="false">J18206-H18206</f>
        <v>77.4</v>
      </c>
      <c r="L18206" s="14" t="n">
        <f aca="false">G18206-H18206</f>
        <v>12.4</v>
      </c>
    </row>
    <row r="18207" customFormat="false" ht="15" hidden="false" customHeight="false" outlineLevel="0" collapsed="false">
      <c r="A18207" s="2" t="s">
        <v>174</v>
      </c>
      <c r="B18207" s="2" t="s">
        <v>174</v>
      </c>
      <c r="C18207" s="2" t="s">
        <v>48</v>
      </c>
      <c r="D18207" s="2" t="s">
        <v>12</v>
      </c>
      <c r="E18207" s="2" t="s">
        <v>74</v>
      </c>
      <c r="F18207" s="2" t="s">
        <v>977</v>
      </c>
      <c r="G18207" s="14" t="n">
        <v>12.5</v>
      </c>
      <c r="H18207" s="14" t="n">
        <v>57.63</v>
      </c>
      <c r="I18207" s="14" t="n">
        <v>12.5</v>
      </c>
      <c r="J18207" s="23" t="n">
        <f aca="false">IF(AND(E18207="Priority",ISNUMBER('Cost model'!N171)),'Cost model'!N171,'Cost model'!M171)</f>
        <v>40</v>
      </c>
      <c r="K18207" s="14" t="n">
        <f aca="false">J18207-H18207</f>
        <v>-17.63</v>
      </c>
      <c r="L18207" s="14" t="n">
        <f aca="false">G18207-H18207</f>
        <v>-45.13</v>
      </c>
    </row>
    <row r="18208" customFormat="false" ht="15" hidden="false" customHeight="false" outlineLevel="0" collapsed="false">
      <c r="A18208" s="2" t="s">
        <v>174</v>
      </c>
      <c r="B18208" s="2" t="s">
        <v>174</v>
      </c>
      <c r="C18208" s="2" t="s">
        <v>47</v>
      </c>
      <c r="D18208" s="2" t="s">
        <v>12</v>
      </c>
      <c r="E18208" s="2" t="s">
        <v>74</v>
      </c>
      <c r="F18208" s="2" t="s">
        <v>977</v>
      </c>
      <c r="G18208" s="14" t="n">
        <v>9.5</v>
      </c>
      <c r="H18208" s="14" t="n">
        <v>28.49</v>
      </c>
      <c r="I18208" s="14" t="n">
        <v>9.5</v>
      </c>
      <c r="J18208" s="23" t="n">
        <f aca="false">IF(AND(E18208="Priority",ISNUMBER('Cost model'!N170)),'Cost model'!N170,'Cost model'!M170)</f>
        <v>25.5</v>
      </c>
      <c r="K18208" s="14" t="n">
        <f aca="false">J18208-H18208</f>
        <v>-2.99</v>
      </c>
      <c r="L18208" s="14" t="n">
        <f aca="false">G18208-H18208</f>
        <v>-18.99</v>
      </c>
    </row>
    <row r="18209" customFormat="false" ht="15" hidden="false" customHeight="false" outlineLevel="0" collapsed="false">
      <c r="A18209" s="2" t="s">
        <v>174</v>
      </c>
      <c r="B18209" s="2" t="s">
        <v>124</v>
      </c>
      <c r="C18209" s="2" t="s">
        <v>48</v>
      </c>
      <c r="D18209" s="2" t="s">
        <v>13</v>
      </c>
      <c r="E18209" s="2" t="s">
        <v>74</v>
      </c>
      <c r="F18209" s="2" t="s">
        <v>976</v>
      </c>
      <c r="G18209" s="14" t="n">
        <v>24.5</v>
      </c>
      <c r="H18209" s="14" t="n">
        <v>107.24</v>
      </c>
      <c r="I18209" s="14" t="n">
        <v>24.5</v>
      </c>
      <c r="J18209" s="23" t="n">
        <f aca="false">IF(AND(E18209="Priority",ISNUMBER('Cost model'!N114)),'Cost model'!N114,'Cost model'!M114)</f>
        <v>80</v>
      </c>
      <c r="K18209" s="14" t="n">
        <f aca="false">J18209-H18209</f>
        <v>-27.24</v>
      </c>
      <c r="L18209" s="14" t="n">
        <f aca="false">G18209-H18209</f>
        <v>-82.74</v>
      </c>
    </row>
    <row r="18210" customFormat="false" ht="15" hidden="false" customHeight="false" outlineLevel="0" collapsed="false">
      <c r="A18210" s="2" t="s">
        <v>174</v>
      </c>
      <c r="B18210" s="2" t="s">
        <v>174</v>
      </c>
      <c r="C18210" s="2" t="s">
        <v>48</v>
      </c>
      <c r="D18210" s="2" t="s">
        <v>10</v>
      </c>
      <c r="E18210" s="2" t="s">
        <v>74</v>
      </c>
      <c r="F18210" s="2" t="s">
        <v>977</v>
      </c>
      <c r="G18210" s="14" t="n">
        <v>12.5</v>
      </c>
      <c r="H18210" s="14" t="n">
        <v>9.12</v>
      </c>
      <c r="I18210" s="14" t="n">
        <v>12.5</v>
      </c>
      <c r="J18210" s="23" t="n">
        <f aca="false">IF(AND(E18210="Priority",ISNUMBER('Cost model'!N168)),'Cost model'!N168,'Cost model'!M168)</f>
        <v>13.5</v>
      </c>
      <c r="K18210" s="14" t="n">
        <f aca="false">J18210-H18210</f>
        <v>4.38</v>
      </c>
      <c r="L18210" s="14" t="n">
        <f aca="false">G18210-H18210</f>
        <v>3.38</v>
      </c>
    </row>
    <row r="18211" customFormat="false" ht="15" hidden="false" customHeight="false" outlineLevel="0" collapsed="false">
      <c r="A18211" s="2" t="s">
        <v>174</v>
      </c>
      <c r="B18211" s="2" t="s">
        <v>142</v>
      </c>
      <c r="C18211" s="2" t="s">
        <v>48</v>
      </c>
      <c r="D18211" s="2" t="s">
        <v>12</v>
      </c>
      <c r="E18211" s="2" t="s">
        <v>74</v>
      </c>
      <c r="F18211" s="2" t="s">
        <v>976</v>
      </c>
      <c r="G18211" s="14" t="n">
        <v>12.5</v>
      </c>
      <c r="H18211" s="14" t="n">
        <v>28.11</v>
      </c>
      <c r="I18211" s="14" t="n">
        <v>12.5</v>
      </c>
      <c r="J18211" s="23" t="n">
        <f aca="false">IF(AND(E18211="Priority",ISNUMBER('Cost model'!N126)),'Cost model'!N126,'Cost model'!M126)</f>
        <v>45</v>
      </c>
      <c r="K18211" s="14" t="n">
        <f aca="false">J18211-H18211</f>
        <v>16.89</v>
      </c>
      <c r="L18211" s="14" t="n">
        <f aca="false">G18211-H18211</f>
        <v>-15.61</v>
      </c>
    </row>
    <row r="18212" customFormat="false" ht="15" hidden="false" customHeight="false" outlineLevel="0" collapsed="false">
      <c r="A18212" s="2" t="s">
        <v>124</v>
      </c>
      <c r="B18212" s="2" t="s">
        <v>174</v>
      </c>
      <c r="C18212" s="2" t="s">
        <v>48</v>
      </c>
      <c r="D18212" s="2" t="s">
        <v>14</v>
      </c>
      <c r="E18212" s="2" t="s">
        <v>74</v>
      </c>
      <c r="F18212" s="2" t="s">
        <v>976</v>
      </c>
      <c r="G18212" s="14" t="n">
        <v>45</v>
      </c>
      <c r="H18212" s="14" t="n">
        <v>187.15</v>
      </c>
      <c r="I18212" s="14" t="n">
        <v>125</v>
      </c>
      <c r="J18212" s="23" t="n">
        <f aca="false">IF(AND(E18212="Priority",ISNUMBER('Cost model'!N372)),'Cost model'!N372,'Cost model'!M372)</f>
        <v>165</v>
      </c>
      <c r="K18212" s="14" t="n">
        <f aca="false">J18212-H18212</f>
        <v>-22.15</v>
      </c>
      <c r="L18212" s="14" t="n">
        <f aca="false">G18212-H18212</f>
        <v>-142.15</v>
      </c>
    </row>
    <row r="18213" customFormat="false" ht="15" hidden="false" customHeight="false" outlineLevel="0" collapsed="false">
      <c r="A18213" s="2" t="s">
        <v>142</v>
      </c>
      <c r="B18213" s="2" t="s">
        <v>142</v>
      </c>
      <c r="C18213" s="2" t="s">
        <v>47</v>
      </c>
      <c r="D18213" s="2" t="s">
        <v>12</v>
      </c>
      <c r="E18213" s="2" t="s">
        <v>74</v>
      </c>
      <c r="F18213" s="2" t="s">
        <v>977</v>
      </c>
      <c r="G18213" s="14" t="n">
        <v>9.5</v>
      </c>
      <c r="H18213" s="14" t="n">
        <v>43.77</v>
      </c>
      <c r="I18213" s="14" t="n">
        <v>9.5</v>
      </c>
      <c r="J18213" s="23" t="n">
        <f aca="false">IF(AND(E18213="Priority",ISNUMBER('Cost model'!N635)),'Cost model'!N635,'Cost model'!M635)</f>
        <v>30.5</v>
      </c>
      <c r="K18213" s="14" t="n">
        <f aca="false">J18213-H18213</f>
        <v>-13.27</v>
      </c>
      <c r="L18213" s="14" t="n">
        <f aca="false">G18213-H18213</f>
        <v>-34.27</v>
      </c>
    </row>
    <row r="18214" customFormat="false" ht="15" hidden="false" customHeight="false" outlineLevel="0" collapsed="false">
      <c r="A18214" s="2" t="s">
        <v>174</v>
      </c>
      <c r="B18214" s="2" t="s">
        <v>174</v>
      </c>
      <c r="C18214" s="2" t="s">
        <v>49</v>
      </c>
      <c r="D18214" s="2" t="s">
        <v>10</v>
      </c>
      <c r="E18214" s="2" t="s">
        <v>74</v>
      </c>
      <c r="F18214" s="2" t="s">
        <v>977</v>
      </c>
      <c r="G18214" s="14" t="n">
        <v>17.5</v>
      </c>
      <c r="H18214" s="14" t="n">
        <v>15.16</v>
      </c>
      <c r="I18214" s="14" t="n">
        <v>17.5</v>
      </c>
      <c r="J18214" s="23" t="n">
        <f aca="false">IF(AND(E18214="Priority",ISNUMBER('Cost model'!N169)),'Cost model'!N169,'Cost model'!M169)</f>
        <v>18.5</v>
      </c>
      <c r="K18214" s="14" t="n">
        <f aca="false">J18214-H18214</f>
        <v>3.34</v>
      </c>
      <c r="L18214" s="14" t="n">
        <f aca="false">G18214-H18214</f>
        <v>2.34</v>
      </c>
    </row>
    <row r="18215" customFormat="false" ht="15" hidden="false" customHeight="false" outlineLevel="0" collapsed="false">
      <c r="A18215" s="2" t="s">
        <v>142</v>
      </c>
      <c r="B18215" s="2" t="s">
        <v>142</v>
      </c>
      <c r="C18215" s="2" t="s">
        <v>47</v>
      </c>
      <c r="D18215" s="2" t="s">
        <v>13</v>
      </c>
      <c r="E18215" s="2" t="s">
        <v>74</v>
      </c>
      <c r="F18215" s="2" t="s">
        <v>977</v>
      </c>
      <c r="G18215" s="14" t="n">
        <v>19</v>
      </c>
      <c r="H18215" s="14" t="n">
        <v>20.47</v>
      </c>
      <c r="I18215" s="14" t="n">
        <v>19</v>
      </c>
      <c r="J18215" s="23" t="n">
        <f aca="false">IF(AND(E18215="Priority",ISNUMBER('Cost model'!N638)),'Cost model'!N638,'Cost model'!M638)</f>
        <v>50</v>
      </c>
      <c r="K18215" s="14" t="n">
        <f aca="false">J18215-H18215</f>
        <v>29.53</v>
      </c>
      <c r="L18215" s="14" t="n">
        <f aca="false">G18215-H18215</f>
        <v>-1.47</v>
      </c>
    </row>
    <row r="18216" customFormat="false" ht="15" hidden="false" customHeight="false" outlineLevel="0" collapsed="false">
      <c r="A18216" s="2" t="s">
        <v>174</v>
      </c>
      <c r="B18216" s="2" t="s">
        <v>174</v>
      </c>
      <c r="C18216" s="2" t="s">
        <v>48</v>
      </c>
      <c r="D18216" s="2" t="s">
        <v>13</v>
      </c>
      <c r="E18216" s="2" t="s">
        <v>74</v>
      </c>
      <c r="F18216" s="2" t="s">
        <v>977</v>
      </c>
      <c r="G18216" s="14" t="n">
        <v>24.5</v>
      </c>
      <c r="H18216" s="14" t="n">
        <v>105.11</v>
      </c>
      <c r="I18216" s="14" t="n">
        <v>24.5</v>
      </c>
      <c r="J18216" s="23" t="n">
        <f aca="false">IF(AND(E18216="Priority",ISNUMBER('Cost model'!N174)),'Cost model'!N174,'Cost model'!M174)</f>
        <v>70</v>
      </c>
      <c r="K18216" s="14" t="n">
        <f aca="false">J18216-H18216</f>
        <v>-35.11</v>
      </c>
      <c r="L18216" s="14" t="n">
        <f aca="false">G18216-H18216</f>
        <v>-80.61</v>
      </c>
    </row>
    <row r="18217" customFormat="false" ht="15" hidden="false" customHeight="false" outlineLevel="0" collapsed="false">
      <c r="A18217" s="2" t="s">
        <v>174</v>
      </c>
      <c r="B18217" s="2" t="s">
        <v>174</v>
      </c>
      <c r="C18217" s="2" t="s">
        <v>47</v>
      </c>
      <c r="D18217" s="2" t="s">
        <v>12</v>
      </c>
      <c r="E18217" s="2" t="s">
        <v>74</v>
      </c>
      <c r="F18217" s="2" t="s">
        <v>977</v>
      </c>
      <c r="G18217" s="14" t="n">
        <v>9.5</v>
      </c>
      <c r="H18217" s="14" t="n">
        <v>7.72</v>
      </c>
      <c r="I18217" s="14" t="n">
        <v>9.5</v>
      </c>
      <c r="J18217" s="23" t="n">
        <f aca="false">IF(AND(E18217="Priority",ISNUMBER('Cost model'!N170)),'Cost model'!N170,'Cost model'!M170)</f>
        <v>25.5</v>
      </c>
      <c r="K18217" s="14" t="n">
        <f aca="false">J18217-H18217</f>
        <v>17.78</v>
      </c>
      <c r="L18217" s="14" t="n">
        <f aca="false">G18217-H18217</f>
        <v>1.78</v>
      </c>
    </row>
    <row r="18218" customFormat="false" ht="15" hidden="false" customHeight="false" outlineLevel="0" collapsed="false">
      <c r="A18218" s="2" t="s">
        <v>174</v>
      </c>
      <c r="B18218" s="2" t="s">
        <v>221</v>
      </c>
      <c r="C18218" s="2" t="s">
        <v>47</v>
      </c>
      <c r="D18218" s="2" t="s">
        <v>10</v>
      </c>
      <c r="E18218" s="2" t="s">
        <v>74</v>
      </c>
      <c r="F18218" s="2" t="s">
        <v>976</v>
      </c>
      <c r="G18218" s="14" t="n">
        <v>9.5</v>
      </c>
      <c r="H18218" s="14" t="n">
        <v>8.58</v>
      </c>
      <c r="I18218" s="14" t="n">
        <v>19.5</v>
      </c>
      <c r="J18218" s="23" t="n">
        <f aca="false">IF(AND(E18218="Priority",ISNUMBER('Cost model'!N152)),'Cost model'!N152,'Cost model'!M152)</f>
        <v>13.5</v>
      </c>
      <c r="K18218" s="14" t="n">
        <f aca="false">J18218-H18218</f>
        <v>4.92</v>
      </c>
      <c r="L18218" s="14" t="n">
        <f aca="false">G18218-H18218</f>
        <v>0.92</v>
      </c>
    </row>
    <row r="18219" customFormat="false" ht="15" hidden="false" customHeight="false" outlineLevel="0" collapsed="false">
      <c r="A18219" s="2" t="s">
        <v>174</v>
      </c>
      <c r="B18219" s="2" t="s">
        <v>174</v>
      </c>
      <c r="C18219" s="2" t="s">
        <v>47</v>
      </c>
      <c r="D18219" s="2" t="s">
        <v>10</v>
      </c>
      <c r="E18219" s="2" t="s">
        <v>74</v>
      </c>
      <c r="F18219" s="2" t="s">
        <v>977</v>
      </c>
      <c r="G18219" s="14" t="n">
        <v>9.5</v>
      </c>
      <c r="H18219" s="14" t="n">
        <v>6.91</v>
      </c>
      <c r="I18219" s="14" t="n">
        <v>9.5</v>
      </c>
      <c r="J18219" s="23" t="n">
        <f aca="false">IF(AND(E18219="Priority",ISNUMBER('Cost model'!N167)),'Cost model'!N167,'Cost model'!M167)</f>
        <v>8.5</v>
      </c>
      <c r="K18219" s="14" t="n">
        <f aca="false">J18219-H18219</f>
        <v>1.59</v>
      </c>
      <c r="L18219" s="14" t="n">
        <f aca="false">G18219-H18219</f>
        <v>2.59</v>
      </c>
    </row>
    <row r="18220" customFormat="false" ht="15" hidden="false" customHeight="false" outlineLevel="0" collapsed="false">
      <c r="A18220" s="2" t="s">
        <v>124</v>
      </c>
      <c r="B18220" s="2" t="s">
        <v>174</v>
      </c>
      <c r="C18220" s="2" t="s">
        <v>47</v>
      </c>
      <c r="D18220" s="2" t="s">
        <v>10</v>
      </c>
      <c r="E18220" s="2" t="s">
        <v>74</v>
      </c>
      <c r="F18220" s="2" t="s">
        <v>976</v>
      </c>
      <c r="G18220" s="14" t="n">
        <v>9.5</v>
      </c>
      <c r="H18220" s="14" t="n">
        <v>6.8</v>
      </c>
      <c r="I18220" s="14" t="n">
        <v>14.5</v>
      </c>
      <c r="J18220" s="23" t="n">
        <f aca="false">IF(AND(E18220="Priority",ISNUMBER('Cost model'!N362)),'Cost model'!N362,'Cost model'!M362)</f>
        <v>10.5</v>
      </c>
      <c r="K18220" s="14" t="n">
        <f aca="false">J18220-H18220</f>
        <v>3.7</v>
      </c>
      <c r="L18220" s="14" t="n">
        <f aca="false">G18220-H18220</f>
        <v>2.7</v>
      </c>
    </row>
    <row r="18221" customFormat="false" ht="15" hidden="false" customHeight="false" outlineLevel="0" collapsed="false">
      <c r="A18221" s="2" t="s">
        <v>124</v>
      </c>
      <c r="B18221" s="2" t="s">
        <v>124</v>
      </c>
      <c r="C18221" s="2" t="s">
        <v>48</v>
      </c>
      <c r="D18221" s="2" t="s">
        <v>12</v>
      </c>
      <c r="E18221" s="2" t="s">
        <v>74</v>
      </c>
      <c r="F18221" s="2" t="s">
        <v>977</v>
      </c>
      <c r="G18221" s="14" t="n">
        <v>12.5</v>
      </c>
      <c r="H18221" s="14" t="n">
        <v>46.31</v>
      </c>
      <c r="I18221" s="14" t="n">
        <v>12.5</v>
      </c>
      <c r="J18221" s="23" t="n">
        <f aca="false">IF(AND(E18221="Priority",ISNUMBER('Cost model'!N321)),'Cost model'!N321,'Cost model'!M321)</f>
        <v>40</v>
      </c>
      <c r="K18221" s="14" t="n">
        <f aca="false">J18221-H18221</f>
        <v>-6.31</v>
      </c>
      <c r="L18221" s="14" t="n">
        <f aca="false">G18221-H18221</f>
        <v>-33.81</v>
      </c>
    </row>
    <row r="18222" customFormat="false" ht="15" hidden="false" customHeight="false" outlineLevel="0" collapsed="false">
      <c r="A18222" s="2" t="s">
        <v>142</v>
      </c>
      <c r="B18222" s="2" t="s">
        <v>123</v>
      </c>
      <c r="C18222" s="2" t="s">
        <v>47</v>
      </c>
      <c r="D18222" s="2" t="s">
        <v>12</v>
      </c>
      <c r="E18222" s="2" t="s">
        <v>74</v>
      </c>
      <c r="F18222" s="2" t="s">
        <v>976</v>
      </c>
      <c r="G18222" s="14" t="n">
        <v>19.5</v>
      </c>
      <c r="H18222" s="14" t="n">
        <v>39.88</v>
      </c>
      <c r="I18222" s="14" t="n">
        <v>24.5</v>
      </c>
      <c r="J18222" s="23" t="n">
        <f aca="false">IF(AND(E18222="Priority",ISNUMBER('Cost model'!N725)),'Cost model'!N725,'Cost model'!M725)</f>
        <v>40</v>
      </c>
      <c r="K18222" s="14" t="n">
        <f aca="false">J18222-H18222</f>
        <v>0.119999999999997</v>
      </c>
      <c r="L18222" s="14" t="n">
        <f aca="false">G18222-H18222</f>
        <v>-20.38</v>
      </c>
    </row>
    <row r="18223" customFormat="false" ht="15" hidden="false" customHeight="false" outlineLevel="0" collapsed="false">
      <c r="A18223" s="2" t="s">
        <v>124</v>
      </c>
      <c r="B18223" s="2" t="s">
        <v>124</v>
      </c>
      <c r="C18223" s="2" t="s">
        <v>49</v>
      </c>
      <c r="D18223" s="2" t="s">
        <v>10</v>
      </c>
      <c r="E18223" s="2" t="s">
        <v>74</v>
      </c>
      <c r="F18223" s="2" t="s">
        <v>977</v>
      </c>
      <c r="G18223" s="14" t="n">
        <v>17.5</v>
      </c>
      <c r="H18223" s="14" t="n">
        <v>11.58</v>
      </c>
      <c r="I18223" s="14" t="n">
        <v>17.5</v>
      </c>
      <c r="J18223" s="23" t="n">
        <f aca="false">IF(AND(E18223="Priority",ISNUMBER('Cost model'!N319)),'Cost model'!N319,'Cost model'!M319)</f>
        <v>16.5</v>
      </c>
      <c r="K18223" s="14" t="n">
        <f aca="false">J18223-H18223</f>
        <v>4.92</v>
      </c>
      <c r="L18223" s="14" t="n">
        <f aca="false">G18223-H18223</f>
        <v>5.92</v>
      </c>
    </row>
    <row r="18224" customFormat="false" ht="15" hidden="false" customHeight="false" outlineLevel="0" collapsed="false">
      <c r="A18224" s="2" t="s">
        <v>142</v>
      </c>
      <c r="B18224" s="2" t="s">
        <v>142</v>
      </c>
      <c r="C18224" s="2" t="s">
        <v>49</v>
      </c>
      <c r="D18224" s="2" t="s">
        <v>10</v>
      </c>
      <c r="E18224" s="2" t="s">
        <v>74</v>
      </c>
      <c r="F18224" s="2" t="s">
        <v>977</v>
      </c>
      <c r="G18224" s="14" t="n">
        <v>17.5</v>
      </c>
      <c r="H18224" s="14" t="n">
        <v>10.48</v>
      </c>
      <c r="I18224" s="14" t="n">
        <v>17.5</v>
      </c>
      <c r="J18224" s="23" t="n">
        <f aca="false">IF(AND(E18224="Priority",ISNUMBER('Cost model'!N634)),'Cost model'!N634,'Cost model'!M634)</f>
        <v>15.5</v>
      </c>
      <c r="K18224" s="14" t="n">
        <f aca="false">J18224-H18224</f>
        <v>5.02</v>
      </c>
      <c r="L18224" s="14" t="n">
        <f aca="false">G18224-H18224</f>
        <v>7.02</v>
      </c>
    </row>
    <row r="18225" customFormat="false" ht="15" hidden="false" customHeight="false" outlineLevel="0" collapsed="false">
      <c r="A18225" s="2" t="s">
        <v>124</v>
      </c>
      <c r="B18225" s="2" t="s">
        <v>124</v>
      </c>
      <c r="C18225" s="2" t="s">
        <v>48</v>
      </c>
      <c r="D18225" s="2" t="s">
        <v>12</v>
      </c>
      <c r="E18225" s="2" t="s">
        <v>83</v>
      </c>
      <c r="F18225" s="2" t="s">
        <v>977</v>
      </c>
      <c r="G18225" s="14" t="n">
        <v>19.5</v>
      </c>
      <c r="H18225" s="14" t="n">
        <v>59.17</v>
      </c>
      <c r="I18225" s="14" t="n">
        <v>19.5</v>
      </c>
      <c r="J18225" s="23" t="n">
        <f aca="false">IF(AND(E18225="Priority",ISNUMBER('Cost model'!N321)),'Cost model'!N321,'Cost model'!M321)</f>
        <v>55</v>
      </c>
      <c r="K18225" s="14" t="n">
        <f aca="false">J18225-H18225</f>
        <v>-4.17</v>
      </c>
      <c r="L18225" s="14" t="n">
        <f aca="false">G18225-H18225</f>
        <v>-39.67</v>
      </c>
    </row>
    <row r="18226" customFormat="false" ht="15" hidden="false" customHeight="false" outlineLevel="0" collapsed="false">
      <c r="A18226" s="2" t="s">
        <v>174</v>
      </c>
      <c r="B18226" s="2" t="s">
        <v>174</v>
      </c>
      <c r="C18226" s="2" t="s">
        <v>47</v>
      </c>
      <c r="D18226" s="2" t="s">
        <v>10</v>
      </c>
      <c r="E18226" s="2" t="s">
        <v>74</v>
      </c>
      <c r="F18226" s="2" t="s">
        <v>977</v>
      </c>
      <c r="G18226" s="14" t="n">
        <v>9.5</v>
      </c>
      <c r="H18226" s="14" t="n">
        <v>6.24</v>
      </c>
      <c r="I18226" s="14" t="n">
        <v>9.5</v>
      </c>
      <c r="J18226" s="23" t="n">
        <f aca="false">IF(AND(E18226="Priority",ISNUMBER('Cost model'!N167)),'Cost model'!N167,'Cost model'!M167)</f>
        <v>8.5</v>
      </c>
      <c r="K18226" s="14" t="n">
        <f aca="false">J18226-H18226</f>
        <v>2.26</v>
      </c>
      <c r="L18226" s="14" t="n">
        <f aca="false">G18226-H18226</f>
        <v>3.26</v>
      </c>
    </row>
    <row r="18227" customFormat="false" ht="15" hidden="false" customHeight="false" outlineLevel="0" collapsed="false">
      <c r="A18227" s="2" t="s">
        <v>142</v>
      </c>
      <c r="B18227" s="2" t="s">
        <v>142</v>
      </c>
      <c r="C18227" s="2" t="s">
        <v>47</v>
      </c>
      <c r="D18227" s="2" t="s">
        <v>12</v>
      </c>
      <c r="E18227" s="2" t="s">
        <v>74</v>
      </c>
      <c r="F18227" s="2" t="s">
        <v>977</v>
      </c>
      <c r="G18227" s="14" t="n">
        <v>9.5</v>
      </c>
      <c r="H18227" s="14" t="n">
        <v>26.17</v>
      </c>
      <c r="I18227" s="14" t="n">
        <v>9.5</v>
      </c>
      <c r="J18227" s="23" t="n">
        <f aca="false">IF(AND(E18227="Priority",ISNUMBER('Cost model'!N635)),'Cost model'!N635,'Cost model'!M635)</f>
        <v>30.5</v>
      </c>
      <c r="K18227" s="14" t="n">
        <f aca="false">J18227-H18227</f>
        <v>4.33</v>
      </c>
      <c r="L18227" s="14" t="n">
        <f aca="false">G18227-H18227</f>
        <v>-16.67</v>
      </c>
    </row>
    <row r="18228" customFormat="false" ht="15" hidden="false" customHeight="false" outlineLevel="0" collapsed="false">
      <c r="A18228" s="2" t="s">
        <v>142</v>
      </c>
      <c r="B18228" s="2" t="s">
        <v>142</v>
      </c>
      <c r="C18228" s="2" t="s">
        <v>49</v>
      </c>
      <c r="D18228" s="2" t="s">
        <v>12</v>
      </c>
      <c r="E18228" s="2" t="s">
        <v>74</v>
      </c>
      <c r="F18228" s="2" t="s">
        <v>977</v>
      </c>
      <c r="G18228" s="14" t="n">
        <v>19.5</v>
      </c>
      <c r="H18228" s="14" t="n">
        <v>43.77</v>
      </c>
      <c r="I18228" s="14" t="n">
        <v>19.5</v>
      </c>
      <c r="J18228" s="23" t="n">
        <f aca="false">IF(AND(E18228="Priority",ISNUMBER('Cost model'!N637)),'Cost model'!N637,'Cost model'!M637)</f>
        <v>45</v>
      </c>
      <c r="K18228" s="14" t="n">
        <f aca="false">J18228-H18228</f>
        <v>1.23</v>
      </c>
      <c r="L18228" s="14" t="n">
        <f aca="false">G18228-H18228</f>
        <v>-24.27</v>
      </c>
    </row>
    <row r="18229" customFormat="false" ht="15" hidden="false" customHeight="false" outlineLevel="0" collapsed="false">
      <c r="A18229" s="2" t="s">
        <v>124</v>
      </c>
      <c r="B18229" s="2" t="s">
        <v>124</v>
      </c>
      <c r="C18229" s="2" t="s">
        <v>47</v>
      </c>
      <c r="D18229" s="2" t="s">
        <v>14</v>
      </c>
      <c r="E18229" s="2" t="s">
        <v>74</v>
      </c>
      <c r="F18229" s="2" t="s">
        <v>977</v>
      </c>
      <c r="G18229" s="14" t="n">
        <v>25</v>
      </c>
      <c r="H18229" s="14" t="n">
        <v>204.92</v>
      </c>
      <c r="I18229" s="14" t="n">
        <v>25</v>
      </c>
      <c r="J18229" s="23" t="n">
        <f aca="false">IF(AND(E18229="Priority",ISNUMBER('Cost model'!N326)),'Cost model'!N326,'Cost model'!M326)</f>
        <v>110</v>
      </c>
      <c r="K18229" s="14" t="n">
        <f aca="false">J18229-H18229</f>
        <v>-94.92</v>
      </c>
      <c r="L18229" s="14" t="n">
        <f aca="false">G18229-H18229</f>
        <v>-179.92</v>
      </c>
    </row>
    <row r="18230" customFormat="false" ht="15" hidden="false" customHeight="false" outlineLevel="0" collapsed="false">
      <c r="A18230" s="2" t="s">
        <v>221</v>
      </c>
      <c r="B18230" s="2" t="s">
        <v>158</v>
      </c>
      <c r="C18230" s="2" t="s">
        <v>47</v>
      </c>
      <c r="D18230" s="2" t="s">
        <v>15</v>
      </c>
      <c r="E18230" s="2" t="s">
        <v>74</v>
      </c>
      <c r="F18230" s="2" t="s">
        <v>976</v>
      </c>
      <c r="G18230" s="14" t="n">
        <v>45</v>
      </c>
      <c r="H18230" s="14" t="n">
        <v>93.34</v>
      </c>
      <c r="I18230" s="14" t="n">
        <v>250</v>
      </c>
      <c r="J18230" s="23" t="n">
        <f aca="false">IF(AND(E18230="Priority",ISNUMBER('Cost model'!N764)),'Cost model'!N764,'Cost model'!M764)</f>
        <v>195</v>
      </c>
      <c r="K18230" s="14" t="n">
        <f aca="false">J18230-H18230</f>
        <v>101.66</v>
      </c>
      <c r="L18230" s="14" t="n">
        <f aca="false">G18230-H18230</f>
        <v>-48.34</v>
      </c>
    </row>
    <row r="18231" customFormat="false" ht="15" hidden="false" customHeight="false" outlineLevel="0" collapsed="false">
      <c r="A18231" s="2" t="s">
        <v>174</v>
      </c>
      <c r="B18231" s="2" t="s">
        <v>124</v>
      </c>
      <c r="C18231" s="2" t="s">
        <v>48</v>
      </c>
      <c r="D18231" s="2" t="s">
        <v>13</v>
      </c>
      <c r="E18231" s="2" t="s">
        <v>74</v>
      </c>
      <c r="F18231" s="2" t="s">
        <v>976</v>
      </c>
      <c r="G18231" s="14" t="n">
        <v>24.5</v>
      </c>
      <c r="H18231" s="14" t="n">
        <v>124.96</v>
      </c>
      <c r="I18231" s="14" t="n">
        <v>24.5</v>
      </c>
      <c r="J18231" s="23" t="n">
        <f aca="false">IF(AND(E18231="Priority",ISNUMBER('Cost model'!N114)),'Cost model'!N114,'Cost model'!M114)</f>
        <v>80</v>
      </c>
      <c r="K18231" s="14" t="n">
        <f aca="false">J18231-H18231</f>
        <v>-44.96</v>
      </c>
      <c r="L18231" s="14" t="n">
        <f aca="false">G18231-H18231</f>
        <v>-100.46</v>
      </c>
    </row>
    <row r="18232" customFormat="false" ht="15" hidden="false" customHeight="false" outlineLevel="0" collapsed="false">
      <c r="A18232" s="2" t="s">
        <v>174</v>
      </c>
      <c r="B18232" s="2" t="s">
        <v>205</v>
      </c>
      <c r="C18232" s="2" t="s">
        <v>48</v>
      </c>
      <c r="D18232" s="2" t="s">
        <v>14</v>
      </c>
      <c r="E18232" s="2" t="s">
        <v>74</v>
      </c>
      <c r="F18232" s="2" t="s">
        <v>976</v>
      </c>
      <c r="G18232" s="14" t="n">
        <v>45</v>
      </c>
      <c r="H18232" s="14" t="n">
        <v>287.16</v>
      </c>
      <c r="I18232" s="14" t="n">
        <v>150</v>
      </c>
      <c r="J18232" s="23" t="n">
        <f aca="false">IF(AND(E18232="Priority",ISNUMBER('Cost model'!N192)),'Cost model'!N192,'Cost model'!M192)</f>
        <v>170</v>
      </c>
      <c r="K18232" s="14" t="n">
        <f aca="false">J18232-H18232</f>
        <v>-117.16</v>
      </c>
      <c r="L18232" s="14" t="n">
        <f aca="false">G18232-H18232</f>
        <v>-242.16</v>
      </c>
    </row>
    <row r="18233" customFormat="false" ht="15" hidden="false" customHeight="false" outlineLevel="0" collapsed="false">
      <c r="A18233" s="2" t="s">
        <v>174</v>
      </c>
      <c r="B18233" s="2" t="s">
        <v>174</v>
      </c>
      <c r="C18233" s="2" t="s">
        <v>49</v>
      </c>
      <c r="D18233" s="2" t="s">
        <v>12</v>
      </c>
      <c r="E18233" s="2" t="s">
        <v>74</v>
      </c>
      <c r="F18233" s="2" t="s">
        <v>977</v>
      </c>
      <c r="G18233" s="14" t="n">
        <v>19.5</v>
      </c>
      <c r="H18233" s="14" t="n">
        <v>22.09</v>
      </c>
      <c r="I18233" s="14" t="n">
        <v>19.5</v>
      </c>
      <c r="J18233" s="23" t="n">
        <f aca="false">IF(AND(E18233="Priority",ISNUMBER('Cost model'!N172)),'Cost model'!N172,'Cost model'!M172)</f>
        <v>45</v>
      </c>
      <c r="K18233" s="14" t="n">
        <f aca="false">J18233-H18233</f>
        <v>22.91</v>
      </c>
      <c r="L18233" s="14" t="n">
        <f aca="false">G18233-H18233</f>
        <v>-2.59</v>
      </c>
    </row>
    <row r="18234" customFormat="false" ht="15" hidden="false" customHeight="false" outlineLevel="0" collapsed="false">
      <c r="A18234" s="2" t="s">
        <v>124</v>
      </c>
      <c r="B18234" s="2" t="s">
        <v>124</v>
      </c>
      <c r="C18234" s="2" t="s">
        <v>47</v>
      </c>
      <c r="D18234" s="2" t="s">
        <v>12</v>
      </c>
      <c r="E18234" s="2" t="s">
        <v>74</v>
      </c>
      <c r="F18234" s="2" t="s">
        <v>977</v>
      </c>
      <c r="G18234" s="14" t="n">
        <v>9.5</v>
      </c>
      <c r="H18234" s="14" t="n">
        <v>44.23</v>
      </c>
      <c r="I18234" s="14" t="n">
        <v>9.5</v>
      </c>
      <c r="J18234" s="23" t="n">
        <f aca="false">IF(AND(E18234="Priority",ISNUMBER('Cost model'!N320)),'Cost model'!N320,'Cost model'!M320)</f>
        <v>24.5</v>
      </c>
      <c r="K18234" s="14" t="n">
        <f aca="false">J18234-H18234</f>
        <v>-19.73</v>
      </c>
      <c r="L18234" s="14" t="n">
        <f aca="false">G18234-H18234</f>
        <v>-34.73</v>
      </c>
    </row>
    <row r="18235" customFormat="false" ht="15" hidden="false" customHeight="false" outlineLevel="0" collapsed="false">
      <c r="A18235" s="2" t="s">
        <v>221</v>
      </c>
      <c r="B18235" s="2" t="s">
        <v>221</v>
      </c>
      <c r="C18235" s="2" t="s">
        <v>47</v>
      </c>
      <c r="D18235" s="2" t="s">
        <v>12</v>
      </c>
      <c r="E18235" s="2" t="s">
        <v>74</v>
      </c>
      <c r="F18235" s="2" t="s">
        <v>977</v>
      </c>
      <c r="G18235" s="14" t="n">
        <v>9.5</v>
      </c>
      <c r="H18235" s="14" t="n">
        <v>26.04</v>
      </c>
      <c r="I18235" s="14" t="n">
        <v>9.5</v>
      </c>
      <c r="J18235" s="23" t="n">
        <f aca="false">IF(AND(E18235="Priority",ISNUMBER('Cost model'!N740)),'Cost model'!N740,'Cost model'!M740)</f>
        <v>22.5</v>
      </c>
      <c r="K18235" s="14" t="n">
        <f aca="false">J18235-H18235</f>
        <v>-3.54</v>
      </c>
      <c r="L18235" s="14" t="n">
        <f aca="false">G18235-H18235</f>
        <v>-16.54</v>
      </c>
    </row>
    <row r="18236" customFormat="false" ht="15" hidden="false" customHeight="false" outlineLevel="0" collapsed="false">
      <c r="A18236" s="2" t="s">
        <v>124</v>
      </c>
      <c r="B18236" s="2" t="s">
        <v>124</v>
      </c>
      <c r="C18236" s="2" t="s">
        <v>48</v>
      </c>
      <c r="D18236" s="2" t="s">
        <v>10</v>
      </c>
      <c r="E18236" s="2" t="s">
        <v>74</v>
      </c>
      <c r="F18236" s="2" t="s">
        <v>977</v>
      </c>
      <c r="G18236" s="14" t="n">
        <v>12.5</v>
      </c>
      <c r="H18236" s="14" t="n">
        <v>10.48</v>
      </c>
      <c r="I18236" s="14" t="n">
        <v>12.5</v>
      </c>
      <c r="J18236" s="23" t="n">
        <f aca="false">IF(AND(E18236="Priority",ISNUMBER('Cost model'!N318)),'Cost model'!N318,'Cost model'!M318)</f>
        <v>14.5</v>
      </c>
      <c r="K18236" s="14" t="n">
        <f aca="false">J18236-H18236</f>
        <v>4.02</v>
      </c>
      <c r="L18236" s="14" t="n">
        <f aca="false">G18236-H18236</f>
        <v>2.02</v>
      </c>
    </row>
    <row r="18237" customFormat="false" ht="15" hidden="false" customHeight="false" outlineLevel="0" collapsed="false">
      <c r="A18237" s="2" t="s">
        <v>174</v>
      </c>
      <c r="B18237" s="2" t="s">
        <v>142</v>
      </c>
      <c r="C18237" s="2" t="s">
        <v>49</v>
      </c>
      <c r="D18237" s="2" t="s">
        <v>10</v>
      </c>
      <c r="E18237" s="2" t="s">
        <v>74</v>
      </c>
      <c r="F18237" s="2" t="s">
        <v>976</v>
      </c>
      <c r="G18237" s="14" t="n">
        <v>17.5</v>
      </c>
      <c r="H18237" s="14" t="n">
        <v>24.63</v>
      </c>
      <c r="I18237" s="14" t="n">
        <v>17.5</v>
      </c>
      <c r="J18237" s="23" t="n">
        <f aca="false">IF(AND(E18237="Priority",ISNUMBER('Cost model'!N124)),'Cost model'!N124,'Cost model'!M124)</f>
        <v>21.5</v>
      </c>
      <c r="K18237" s="14" t="n">
        <f aca="false">J18237-H18237</f>
        <v>-3.13</v>
      </c>
      <c r="L18237" s="14" t="n">
        <f aca="false">G18237-H18237</f>
        <v>-7.13</v>
      </c>
    </row>
    <row r="18238" customFormat="false" ht="15" hidden="false" customHeight="false" outlineLevel="0" collapsed="false">
      <c r="A18238" s="2" t="s">
        <v>221</v>
      </c>
      <c r="B18238" s="2" t="s">
        <v>221</v>
      </c>
      <c r="C18238" s="2" t="s">
        <v>48</v>
      </c>
      <c r="D18238" s="2" t="s">
        <v>12</v>
      </c>
      <c r="E18238" s="2" t="s">
        <v>74</v>
      </c>
      <c r="F18238" s="2" t="s">
        <v>977</v>
      </c>
      <c r="G18238" s="14" t="n">
        <v>12.5</v>
      </c>
      <c r="H18238" s="14" t="n">
        <v>51.54</v>
      </c>
      <c r="I18238" s="14" t="n">
        <v>12.5</v>
      </c>
      <c r="J18238" s="23" t="n">
        <f aca="false">IF(AND(E18238="Priority",ISNUMBER('Cost model'!N741)),'Cost model'!N741,'Cost model'!M741)</f>
        <v>45</v>
      </c>
      <c r="K18238" s="14" t="n">
        <f aca="false">J18238-H18238</f>
        <v>-6.54</v>
      </c>
      <c r="L18238" s="14" t="n">
        <f aca="false">G18238-H18238</f>
        <v>-39.04</v>
      </c>
    </row>
    <row r="18239" customFormat="false" ht="15" hidden="false" customHeight="false" outlineLevel="0" collapsed="false">
      <c r="A18239" s="2" t="s">
        <v>174</v>
      </c>
      <c r="B18239" s="2" t="s">
        <v>174</v>
      </c>
      <c r="C18239" s="2" t="s">
        <v>49</v>
      </c>
      <c r="D18239" s="2" t="s">
        <v>10</v>
      </c>
      <c r="E18239" s="2" t="s">
        <v>74</v>
      </c>
      <c r="F18239" s="2" t="s">
        <v>977</v>
      </c>
      <c r="G18239" s="14" t="n">
        <v>17.5</v>
      </c>
      <c r="H18239" s="14" t="n">
        <v>20.55</v>
      </c>
      <c r="I18239" s="14" t="n">
        <v>17.5</v>
      </c>
      <c r="J18239" s="23" t="n">
        <f aca="false">IF(AND(E18239="Priority",ISNUMBER('Cost model'!N169)),'Cost model'!N169,'Cost model'!M169)</f>
        <v>18.5</v>
      </c>
      <c r="K18239" s="14" t="n">
        <f aca="false">J18239-H18239</f>
        <v>-2.05</v>
      </c>
      <c r="L18239" s="14" t="n">
        <f aca="false">G18239-H18239</f>
        <v>-3.05</v>
      </c>
    </row>
    <row r="18240" customFormat="false" ht="15" hidden="false" customHeight="false" outlineLevel="0" collapsed="false">
      <c r="A18240" s="2" t="s">
        <v>174</v>
      </c>
      <c r="B18240" s="2" t="s">
        <v>205</v>
      </c>
      <c r="C18240" s="2" t="s">
        <v>47</v>
      </c>
      <c r="D18240" s="2" t="s">
        <v>10</v>
      </c>
      <c r="E18240" s="2" t="s">
        <v>74</v>
      </c>
      <c r="F18240" s="2" t="s">
        <v>976</v>
      </c>
      <c r="G18240" s="14" t="n">
        <v>9.5</v>
      </c>
      <c r="H18240" s="14" t="n">
        <v>9.85</v>
      </c>
      <c r="I18240" s="14" t="n">
        <v>19.5</v>
      </c>
      <c r="J18240" s="23" t="n">
        <f aca="false">IF(AND(E18240="Priority",ISNUMBER('Cost model'!N182)),'Cost model'!N182,'Cost model'!M182)</f>
        <v>14.5</v>
      </c>
      <c r="K18240" s="14" t="n">
        <f aca="false">J18240-H18240</f>
        <v>4.65</v>
      </c>
      <c r="L18240" s="14" t="n">
        <f aca="false">G18240-H18240</f>
        <v>-0.35</v>
      </c>
    </row>
    <row r="18241" customFormat="false" ht="15" hidden="false" customHeight="false" outlineLevel="0" collapsed="false">
      <c r="A18241" s="2" t="s">
        <v>124</v>
      </c>
      <c r="B18241" s="2" t="s">
        <v>124</v>
      </c>
      <c r="C18241" s="2" t="s">
        <v>48</v>
      </c>
      <c r="D18241" s="2" t="s">
        <v>10</v>
      </c>
      <c r="E18241" s="2" t="s">
        <v>74</v>
      </c>
      <c r="F18241" s="2" t="s">
        <v>977</v>
      </c>
      <c r="G18241" s="14" t="n">
        <v>12.5</v>
      </c>
      <c r="H18241" s="14" t="n">
        <v>7.93</v>
      </c>
      <c r="I18241" s="14" t="n">
        <v>12.5</v>
      </c>
      <c r="J18241" s="23" t="n">
        <f aca="false">IF(AND(E18241="Priority",ISNUMBER('Cost model'!N318)),'Cost model'!N318,'Cost model'!M318)</f>
        <v>14.5</v>
      </c>
      <c r="K18241" s="14" t="n">
        <f aca="false">J18241-H18241</f>
        <v>6.57</v>
      </c>
      <c r="L18241" s="14" t="n">
        <f aca="false">G18241-H18241</f>
        <v>4.57</v>
      </c>
    </row>
    <row r="18242" customFormat="false" ht="15" hidden="false" customHeight="false" outlineLevel="0" collapsed="false">
      <c r="A18242" s="2" t="s">
        <v>174</v>
      </c>
      <c r="B18242" s="2" t="s">
        <v>174</v>
      </c>
      <c r="C18242" s="2" t="s">
        <v>48</v>
      </c>
      <c r="D18242" s="2" t="s">
        <v>12</v>
      </c>
      <c r="E18242" s="2" t="s">
        <v>74</v>
      </c>
      <c r="F18242" s="2" t="s">
        <v>977</v>
      </c>
      <c r="G18242" s="14" t="n">
        <v>12.5</v>
      </c>
      <c r="H18242" s="14" t="n">
        <v>47.15</v>
      </c>
      <c r="I18242" s="14" t="n">
        <v>12.5</v>
      </c>
      <c r="J18242" s="23" t="n">
        <f aca="false">IF(AND(E18242="Priority",ISNUMBER('Cost model'!N171)),'Cost model'!N171,'Cost model'!M171)</f>
        <v>40</v>
      </c>
      <c r="K18242" s="14" t="n">
        <f aca="false">J18242-H18242</f>
        <v>-7.15</v>
      </c>
      <c r="L18242" s="14" t="n">
        <f aca="false">G18242-H18242</f>
        <v>-34.65</v>
      </c>
    </row>
    <row r="18243" customFormat="false" ht="15" hidden="false" customHeight="false" outlineLevel="0" collapsed="false">
      <c r="A18243" s="2" t="s">
        <v>142</v>
      </c>
      <c r="B18243" s="2" t="s">
        <v>142</v>
      </c>
      <c r="C18243" s="2" t="s">
        <v>47</v>
      </c>
      <c r="D18243" s="2" t="s">
        <v>12</v>
      </c>
      <c r="E18243" s="2" t="s">
        <v>74</v>
      </c>
      <c r="F18243" s="2" t="s">
        <v>977</v>
      </c>
      <c r="G18243" s="14" t="n">
        <v>9.5</v>
      </c>
      <c r="H18243" s="14" t="n">
        <v>24.63</v>
      </c>
      <c r="I18243" s="14" t="n">
        <v>9.5</v>
      </c>
      <c r="J18243" s="23" t="n">
        <f aca="false">IF(AND(E18243="Priority",ISNUMBER('Cost model'!N635)),'Cost model'!N635,'Cost model'!M635)</f>
        <v>30.5</v>
      </c>
      <c r="K18243" s="14" t="n">
        <f aca="false">J18243-H18243</f>
        <v>5.87</v>
      </c>
      <c r="L18243" s="14" t="n">
        <f aca="false">G18243-H18243</f>
        <v>-15.13</v>
      </c>
    </row>
    <row r="18244" customFormat="false" ht="15" hidden="false" customHeight="false" outlineLevel="0" collapsed="false">
      <c r="A18244" s="2" t="s">
        <v>221</v>
      </c>
      <c r="B18244" s="2" t="s">
        <v>221</v>
      </c>
      <c r="C18244" s="2" t="s">
        <v>49</v>
      </c>
      <c r="D18244" s="2" t="s">
        <v>10</v>
      </c>
      <c r="E18244" s="2" t="s">
        <v>74</v>
      </c>
      <c r="F18244" s="2" t="s">
        <v>977</v>
      </c>
      <c r="G18244" s="14" t="n">
        <v>17.5</v>
      </c>
      <c r="H18244" s="14" t="n">
        <v>17.69</v>
      </c>
      <c r="I18244" s="14" t="n">
        <v>17.5</v>
      </c>
      <c r="J18244" s="23" t="n">
        <f aca="false">IF(AND(E18244="Priority",ISNUMBER('Cost model'!N739)),'Cost model'!N739,'Cost model'!M739)</f>
        <v>17.5</v>
      </c>
      <c r="K18244" s="14" t="n">
        <f aca="false">J18244-H18244</f>
        <v>-0.190000000000001</v>
      </c>
      <c r="L18244" s="14" t="n">
        <f aca="false">G18244-H18244</f>
        <v>-0.190000000000001</v>
      </c>
    </row>
    <row r="18245" customFormat="false" ht="15" hidden="false" customHeight="false" outlineLevel="0" collapsed="false">
      <c r="A18245" s="2" t="s">
        <v>142</v>
      </c>
      <c r="B18245" s="2" t="s">
        <v>124</v>
      </c>
      <c r="C18245" s="2" t="s">
        <v>48</v>
      </c>
      <c r="D18245" s="2" t="s">
        <v>12</v>
      </c>
      <c r="E18245" s="2" t="s">
        <v>74</v>
      </c>
      <c r="F18245" s="2" t="s">
        <v>976</v>
      </c>
      <c r="G18245" s="14" t="n">
        <v>12.5</v>
      </c>
      <c r="H18245" s="14" t="n">
        <v>12.54</v>
      </c>
      <c r="I18245" s="14" t="n">
        <v>19.5</v>
      </c>
      <c r="J18245" s="23" t="n">
        <f aca="false">IF(AND(E18245="Priority",ISNUMBER('Cost model'!N666)),'Cost model'!N666,'Cost model'!M666)</f>
        <v>45</v>
      </c>
      <c r="K18245" s="14" t="n">
        <f aca="false">J18245-H18245</f>
        <v>32.46</v>
      </c>
      <c r="L18245" s="14" t="n">
        <f aca="false">G18245-H18245</f>
        <v>-0.0399999999999992</v>
      </c>
    </row>
    <row r="18246" customFormat="false" ht="15" hidden="false" customHeight="false" outlineLevel="0" collapsed="false">
      <c r="A18246" s="2" t="s">
        <v>174</v>
      </c>
      <c r="B18246" s="2" t="s">
        <v>124</v>
      </c>
      <c r="C18246" s="2" t="s">
        <v>47</v>
      </c>
      <c r="D18246" s="2" t="s">
        <v>13</v>
      </c>
      <c r="E18246" s="2" t="s">
        <v>74</v>
      </c>
      <c r="F18246" s="2" t="s">
        <v>976</v>
      </c>
      <c r="G18246" s="14" t="n">
        <v>20</v>
      </c>
      <c r="H18246" s="14" t="n">
        <v>81.17</v>
      </c>
      <c r="I18246" s="14" t="n">
        <v>19</v>
      </c>
      <c r="J18246" s="23" t="n">
        <f aca="false">IF(AND(E18246="Priority",ISNUMBER('Cost model'!N113)),'Cost model'!N113,'Cost model'!M113)</f>
        <v>65</v>
      </c>
      <c r="K18246" s="14" t="n">
        <f aca="false">J18246-H18246</f>
        <v>-16.17</v>
      </c>
      <c r="L18246" s="14" t="n">
        <f aca="false">G18246-H18246</f>
        <v>-61.17</v>
      </c>
    </row>
    <row r="18247" customFormat="false" ht="15" hidden="false" customHeight="false" outlineLevel="0" collapsed="false">
      <c r="A18247" s="2" t="s">
        <v>124</v>
      </c>
      <c r="B18247" s="2" t="s">
        <v>124</v>
      </c>
      <c r="C18247" s="2" t="s">
        <v>48</v>
      </c>
      <c r="D18247" s="2" t="s">
        <v>12</v>
      </c>
      <c r="E18247" s="2" t="s">
        <v>74</v>
      </c>
      <c r="F18247" s="2" t="s">
        <v>977</v>
      </c>
      <c r="G18247" s="14" t="n">
        <v>12.5</v>
      </c>
      <c r="H18247" s="14" t="n">
        <v>15.69</v>
      </c>
      <c r="I18247" s="14" t="n">
        <v>12.5</v>
      </c>
      <c r="J18247" s="23" t="n">
        <f aca="false">IF(AND(E18247="Priority",ISNUMBER('Cost model'!N321)),'Cost model'!N321,'Cost model'!M321)</f>
        <v>40</v>
      </c>
      <c r="K18247" s="14" t="n">
        <f aca="false">J18247-H18247</f>
        <v>24.31</v>
      </c>
      <c r="L18247" s="14" t="n">
        <f aca="false">G18247-H18247</f>
        <v>-3.19</v>
      </c>
    </row>
    <row r="18248" customFormat="false" ht="15" hidden="false" customHeight="false" outlineLevel="0" collapsed="false">
      <c r="A18248" s="2" t="s">
        <v>124</v>
      </c>
      <c r="B18248" s="2" t="s">
        <v>205</v>
      </c>
      <c r="C18248" s="2" t="s">
        <v>48</v>
      </c>
      <c r="D18248" s="2" t="s">
        <v>12</v>
      </c>
      <c r="E18248" s="2" t="s">
        <v>74</v>
      </c>
      <c r="F18248" s="2" t="s">
        <v>976</v>
      </c>
      <c r="G18248" s="14" t="n">
        <v>12.5</v>
      </c>
      <c r="H18248" s="14" t="n">
        <v>89.45</v>
      </c>
      <c r="I18248" s="14" t="n">
        <v>24.5</v>
      </c>
      <c r="J18248" s="23" t="n">
        <f aca="false">IF(AND(E18248="Priority",ISNUMBER('Cost model'!N381)),'Cost model'!N381,'Cost model'!M381)</f>
        <v>65</v>
      </c>
      <c r="K18248" s="14" t="n">
        <f aca="false">J18248-H18248</f>
        <v>-24.45</v>
      </c>
      <c r="L18248" s="14" t="n">
        <f aca="false">G18248-H18248</f>
        <v>-76.95</v>
      </c>
    </row>
    <row r="18249" customFormat="false" ht="15" hidden="false" customHeight="false" outlineLevel="0" collapsed="false">
      <c r="A18249" s="2" t="s">
        <v>124</v>
      </c>
      <c r="B18249" s="2" t="s">
        <v>124</v>
      </c>
      <c r="C18249" s="2" t="s">
        <v>49</v>
      </c>
      <c r="D18249" s="2" t="s">
        <v>10</v>
      </c>
      <c r="E18249" s="2" t="s">
        <v>74</v>
      </c>
      <c r="F18249" s="2" t="s">
        <v>977</v>
      </c>
      <c r="G18249" s="14" t="n">
        <v>17.5</v>
      </c>
      <c r="H18249" s="14" t="n">
        <v>17.69</v>
      </c>
      <c r="I18249" s="14" t="n">
        <v>17.5</v>
      </c>
      <c r="J18249" s="23" t="n">
        <f aca="false">IF(AND(E18249="Priority",ISNUMBER('Cost model'!N319)),'Cost model'!N319,'Cost model'!M319)</f>
        <v>16.5</v>
      </c>
      <c r="K18249" s="14" t="n">
        <f aca="false">J18249-H18249</f>
        <v>-1.19</v>
      </c>
      <c r="L18249" s="14" t="n">
        <f aca="false">G18249-H18249</f>
        <v>-0.190000000000001</v>
      </c>
    </row>
    <row r="18250" customFormat="false" ht="15" hidden="false" customHeight="false" outlineLevel="0" collapsed="false">
      <c r="A18250" s="2" t="s">
        <v>174</v>
      </c>
      <c r="B18250" s="2" t="s">
        <v>174</v>
      </c>
      <c r="C18250" s="2" t="s">
        <v>49</v>
      </c>
      <c r="D18250" s="2" t="s">
        <v>10</v>
      </c>
      <c r="E18250" s="2" t="s">
        <v>74</v>
      </c>
      <c r="F18250" s="2" t="s">
        <v>977</v>
      </c>
      <c r="G18250" s="14" t="n">
        <v>17.5</v>
      </c>
      <c r="H18250" s="14" t="n">
        <v>25.97</v>
      </c>
      <c r="I18250" s="14" t="n">
        <v>17.5</v>
      </c>
      <c r="J18250" s="23" t="n">
        <f aca="false">IF(AND(E18250="Priority",ISNUMBER('Cost model'!N169)),'Cost model'!N169,'Cost model'!M169)</f>
        <v>18.5</v>
      </c>
      <c r="K18250" s="14" t="n">
        <f aca="false">J18250-H18250</f>
        <v>-7.47</v>
      </c>
      <c r="L18250" s="14" t="n">
        <f aca="false">G18250-H18250</f>
        <v>-8.47</v>
      </c>
    </row>
    <row r="18251" customFormat="false" ht="15" hidden="false" customHeight="false" outlineLevel="0" collapsed="false">
      <c r="A18251" s="2" t="s">
        <v>142</v>
      </c>
      <c r="B18251" s="2" t="s">
        <v>142</v>
      </c>
      <c r="C18251" s="2" t="s">
        <v>47</v>
      </c>
      <c r="D18251" s="2" t="s">
        <v>10</v>
      </c>
      <c r="E18251" s="2" t="s">
        <v>74</v>
      </c>
      <c r="F18251" s="2" t="s">
        <v>977</v>
      </c>
      <c r="G18251" s="14" t="n">
        <v>9.5</v>
      </c>
      <c r="H18251" s="14" t="n">
        <v>6.27</v>
      </c>
      <c r="I18251" s="14" t="n">
        <v>9.5</v>
      </c>
      <c r="J18251" s="23" t="n">
        <f aca="false">IF(AND(E18251="Priority",ISNUMBER('Cost model'!N632)),'Cost model'!N632,'Cost model'!M632)</f>
        <v>9.5</v>
      </c>
      <c r="K18251" s="14" t="n">
        <f aca="false">J18251-H18251</f>
        <v>3.23</v>
      </c>
      <c r="L18251" s="14" t="n">
        <f aca="false">G18251-H18251</f>
        <v>3.23</v>
      </c>
    </row>
    <row r="18252" customFormat="false" ht="15" hidden="false" customHeight="false" outlineLevel="0" collapsed="false">
      <c r="A18252" s="2" t="s">
        <v>221</v>
      </c>
      <c r="B18252" s="2" t="s">
        <v>221</v>
      </c>
      <c r="C18252" s="2" t="s">
        <v>47</v>
      </c>
      <c r="D18252" s="2" t="s">
        <v>10</v>
      </c>
      <c r="E18252" s="2" t="s">
        <v>74</v>
      </c>
      <c r="F18252" s="2" t="s">
        <v>977</v>
      </c>
      <c r="G18252" s="14" t="n">
        <v>9.5</v>
      </c>
      <c r="H18252" s="14" t="n">
        <v>8.3</v>
      </c>
      <c r="I18252" s="14" t="n">
        <v>9.5</v>
      </c>
      <c r="J18252" s="23" t="n">
        <f aca="false">IF(AND(E18252="Priority",ISNUMBER('Cost model'!N737)),'Cost model'!N737,'Cost model'!M737)</f>
        <v>8.5</v>
      </c>
      <c r="K18252" s="14" t="n">
        <f aca="false">J18252-H18252</f>
        <v>0.199999999999999</v>
      </c>
      <c r="L18252" s="14" t="n">
        <f aca="false">G18252-H18252</f>
        <v>1.2</v>
      </c>
    </row>
    <row r="18253" customFormat="false" ht="15" hidden="false" customHeight="false" outlineLevel="0" collapsed="false">
      <c r="A18253" s="2" t="s">
        <v>221</v>
      </c>
      <c r="B18253" s="2" t="s">
        <v>158</v>
      </c>
      <c r="C18253" s="2" t="s">
        <v>47</v>
      </c>
      <c r="D18253" s="2" t="s">
        <v>10</v>
      </c>
      <c r="E18253" s="2" t="s">
        <v>74</v>
      </c>
      <c r="F18253" s="2" t="s">
        <v>976</v>
      </c>
      <c r="G18253" s="14" t="n">
        <v>14.5</v>
      </c>
      <c r="H18253" s="14" t="n">
        <v>19.26</v>
      </c>
      <c r="I18253" s="14" t="n">
        <v>14.5</v>
      </c>
      <c r="J18253" s="23" t="n">
        <f aca="false">IF(AND(E18253="Priority",ISNUMBER('Cost model'!N752)),'Cost model'!N752,'Cost model'!M752)</f>
        <v>12.5</v>
      </c>
      <c r="K18253" s="14" t="n">
        <f aca="false">J18253-H18253</f>
        <v>-6.76</v>
      </c>
      <c r="L18253" s="14" t="n">
        <f aca="false">G18253-H18253</f>
        <v>-4.76</v>
      </c>
    </row>
    <row r="18254" customFormat="false" ht="15" hidden="false" customHeight="false" outlineLevel="0" collapsed="false">
      <c r="A18254" s="2" t="s">
        <v>142</v>
      </c>
      <c r="B18254" s="2" t="s">
        <v>142</v>
      </c>
      <c r="C18254" s="2" t="s">
        <v>48</v>
      </c>
      <c r="D18254" s="2" t="s">
        <v>12</v>
      </c>
      <c r="E18254" s="2" t="s">
        <v>74</v>
      </c>
      <c r="F18254" s="2" t="s">
        <v>977</v>
      </c>
      <c r="G18254" s="14" t="n">
        <v>12.5</v>
      </c>
      <c r="H18254" s="14" t="n">
        <v>14.39</v>
      </c>
      <c r="I18254" s="14" t="n">
        <v>12.5</v>
      </c>
      <c r="J18254" s="23" t="n">
        <f aca="false">IF(AND(E18254="Priority",ISNUMBER('Cost model'!N636)),'Cost model'!N636,'Cost model'!M636)</f>
        <v>40</v>
      </c>
      <c r="K18254" s="14" t="n">
        <f aca="false">J18254-H18254</f>
        <v>25.61</v>
      </c>
      <c r="L18254" s="14" t="n">
        <f aca="false">G18254-H18254</f>
        <v>-1.89</v>
      </c>
    </row>
    <row r="18255" customFormat="false" ht="15" hidden="false" customHeight="false" outlineLevel="0" collapsed="false">
      <c r="A18255" s="2" t="s">
        <v>142</v>
      </c>
      <c r="B18255" s="2" t="s">
        <v>142</v>
      </c>
      <c r="C18255" s="2" t="s">
        <v>48</v>
      </c>
      <c r="D18255" s="2" t="s">
        <v>12</v>
      </c>
      <c r="E18255" s="2" t="s">
        <v>74</v>
      </c>
      <c r="F18255" s="2" t="s">
        <v>977</v>
      </c>
      <c r="G18255" s="14" t="n">
        <v>12.5</v>
      </c>
      <c r="H18255" s="14" t="n">
        <v>11.51</v>
      </c>
      <c r="I18255" s="14" t="n">
        <v>12.5</v>
      </c>
      <c r="J18255" s="23" t="n">
        <f aca="false">IF(AND(E18255="Priority",ISNUMBER('Cost model'!N636)),'Cost model'!N636,'Cost model'!M636)</f>
        <v>40</v>
      </c>
      <c r="K18255" s="14" t="n">
        <f aca="false">J18255-H18255</f>
        <v>28.49</v>
      </c>
      <c r="L18255" s="14" t="n">
        <f aca="false">G18255-H18255</f>
        <v>0.99</v>
      </c>
    </row>
    <row r="18256" customFormat="false" ht="15" hidden="false" customHeight="false" outlineLevel="0" collapsed="false">
      <c r="A18256" s="2" t="s">
        <v>221</v>
      </c>
      <c r="B18256" s="2" t="s">
        <v>124</v>
      </c>
      <c r="C18256" s="2" t="s">
        <v>49</v>
      </c>
      <c r="D18256" s="2" t="s">
        <v>10</v>
      </c>
      <c r="E18256" s="2" t="s">
        <v>74</v>
      </c>
      <c r="F18256" s="2" t="s">
        <v>976</v>
      </c>
      <c r="G18256" s="14" t="n">
        <v>17.5</v>
      </c>
      <c r="H18256" s="14" t="n">
        <v>21.76</v>
      </c>
      <c r="I18256" s="14" t="n">
        <v>19.5</v>
      </c>
      <c r="J18256" s="23" t="n">
        <f aca="false">IF(AND(E18256="Priority",ISNUMBER('Cost model'!N799)),'Cost model'!N799,'Cost model'!M799)</f>
        <v>20.5</v>
      </c>
      <c r="K18256" s="14" t="n">
        <f aca="false">J18256-H18256</f>
        <v>-1.26</v>
      </c>
      <c r="L18256" s="14" t="n">
        <f aca="false">G18256-H18256</f>
        <v>-4.26</v>
      </c>
    </row>
    <row r="18257" customFormat="false" ht="15" hidden="false" customHeight="false" outlineLevel="0" collapsed="false">
      <c r="A18257" s="2" t="s">
        <v>174</v>
      </c>
      <c r="B18257" s="2" t="s">
        <v>174</v>
      </c>
      <c r="C18257" s="2" t="s">
        <v>49</v>
      </c>
      <c r="D18257" s="2" t="s">
        <v>10</v>
      </c>
      <c r="E18257" s="2" t="s">
        <v>83</v>
      </c>
      <c r="F18257" s="2" t="s">
        <v>977</v>
      </c>
      <c r="G18257" s="14" t="n">
        <v>24.5</v>
      </c>
      <c r="H18257" s="14" t="n">
        <v>21.76</v>
      </c>
      <c r="I18257" s="14" t="n">
        <v>24.5</v>
      </c>
      <c r="J18257" s="23" t="n">
        <f aca="false">IF(AND(E18257="Priority",ISNUMBER('Cost model'!N169)),'Cost model'!N169,'Cost model'!M169)</f>
        <v>25.5</v>
      </c>
      <c r="K18257" s="14" t="n">
        <f aca="false">J18257-H18257</f>
        <v>3.74</v>
      </c>
      <c r="L18257" s="14" t="n">
        <f aca="false">G18257-H18257</f>
        <v>2.74</v>
      </c>
    </row>
    <row r="18258" customFormat="false" ht="15" hidden="false" customHeight="false" outlineLevel="0" collapsed="false">
      <c r="A18258" s="2" t="s">
        <v>142</v>
      </c>
      <c r="B18258" s="2" t="s">
        <v>142</v>
      </c>
      <c r="C18258" s="2" t="s">
        <v>48</v>
      </c>
      <c r="D18258" s="2" t="s">
        <v>10</v>
      </c>
      <c r="E18258" s="2" t="s">
        <v>74</v>
      </c>
      <c r="F18258" s="2" t="s">
        <v>977</v>
      </c>
      <c r="G18258" s="14" t="n">
        <v>12.5</v>
      </c>
      <c r="H18258" s="14" t="n">
        <v>10.16</v>
      </c>
      <c r="I18258" s="14" t="n">
        <v>12.5</v>
      </c>
      <c r="J18258" s="23" t="n">
        <f aca="false">IF(AND(E18258="Priority",ISNUMBER('Cost model'!N633)),'Cost model'!N633,'Cost model'!M633)</f>
        <v>11.5</v>
      </c>
      <c r="K18258" s="14" t="n">
        <f aca="false">J18258-H18258</f>
        <v>1.34</v>
      </c>
      <c r="L18258" s="14" t="n">
        <f aca="false">G18258-H18258</f>
        <v>2.34</v>
      </c>
    </row>
    <row r="18259" customFormat="false" ht="15" hidden="false" customHeight="false" outlineLevel="0" collapsed="false">
      <c r="A18259" s="2" t="s">
        <v>142</v>
      </c>
      <c r="B18259" s="2" t="s">
        <v>124</v>
      </c>
      <c r="C18259" s="2" t="s">
        <v>49</v>
      </c>
      <c r="D18259" s="2" t="s">
        <v>12</v>
      </c>
      <c r="E18259" s="2" t="s">
        <v>74</v>
      </c>
      <c r="F18259" s="2" t="s">
        <v>976</v>
      </c>
      <c r="G18259" s="14" t="n">
        <v>19.5</v>
      </c>
      <c r="H18259" s="14" t="n">
        <v>51.52</v>
      </c>
      <c r="I18259" s="14" t="n">
        <v>19.5</v>
      </c>
      <c r="J18259" s="23" t="n">
        <f aca="false">IF(AND(E18259="Priority",ISNUMBER('Cost model'!N667)),'Cost model'!N667,'Cost model'!M667)</f>
        <v>55</v>
      </c>
      <c r="K18259" s="14" t="n">
        <f aca="false">J18259-H18259</f>
        <v>3.48</v>
      </c>
      <c r="L18259" s="14" t="n">
        <f aca="false">G18259-H18259</f>
        <v>-32.02</v>
      </c>
    </row>
    <row r="18260" customFormat="false" ht="15" hidden="false" customHeight="false" outlineLevel="0" collapsed="false">
      <c r="A18260" s="2" t="s">
        <v>142</v>
      </c>
      <c r="B18260" s="2" t="s">
        <v>142</v>
      </c>
      <c r="C18260" s="2" t="s">
        <v>47</v>
      </c>
      <c r="D18260" s="2" t="s">
        <v>10</v>
      </c>
      <c r="E18260" s="2" t="s">
        <v>83</v>
      </c>
      <c r="F18260" s="2" t="s">
        <v>977</v>
      </c>
      <c r="G18260" s="14" t="n">
        <v>14.5</v>
      </c>
      <c r="H18260" s="14" t="n">
        <v>5.27</v>
      </c>
      <c r="I18260" s="14" t="n">
        <v>14.5</v>
      </c>
      <c r="J18260" s="23" t="n">
        <f aca="false">IF(AND(E18260="Priority",ISNUMBER('Cost model'!N632)),'Cost model'!N632,'Cost model'!M632)</f>
        <v>14.5</v>
      </c>
      <c r="K18260" s="14" t="n">
        <f aca="false">J18260-H18260</f>
        <v>9.23</v>
      </c>
      <c r="L18260" s="14" t="n">
        <f aca="false">G18260-H18260</f>
        <v>9.23</v>
      </c>
    </row>
    <row r="18261" customFormat="false" ht="15" hidden="false" customHeight="false" outlineLevel="0" collapsed="false">
      <c r="A18261" s="2" t="s">
        <v>124</v>
      </c>
      <c r="B18261" s="2" t="s">
        <v>124</v>
      </c>
      <c r="C18261" s="2" t="s">
        <v>49</v>
      </c>
      <c r="D18261" s="2" t="s">
        <v>10</v>
      </c>
      <c r="E18261" s="2" t="s">
        <v>74</v>
      </c>
      <c r="F18261" s="2" t="s">
        <v>977</v>
      </c>
      <c r="G18261" s="14" t="n">
        <v>17.5</v>
      </c>
      <c r="H18261" s="14" t="n">
        <v>10.48</v>
      </c>
      <c r="I18261" s="14" t="n">
        <v>17.5</v>
      </c>
      <c r="J18261" s="23" t="n">
        <f aca="false">IF(AND(E18261="Priority",ISNUMBER('Cost model'!N319)),'Cost model'!N319,'Cost model'!M319)</f>
        <v>16.5</v>
      </c>
      <c r="K18261" s="14" t="n">
        <f aca="false">J18261-H18261</f>
        <v>6.02</v>
      </c>
      <c r="L18261" s="14" t="n">
        <f aca="false">G18261-H18261</f>
        <v>7.02</v>
      </c>
    </row>
    <row r="18262" customFormat="false" ht="15" hidden="false" customHeight="false" outlineLevel="0" collapsed="false">
      <c r="A18262" s="2" t="s">
        <v>221</v>
      </c>
      <c r="B18262" s="2" t="s">
        <v>221</v>
      </c>
      <c r="C18262" s="2" t="s">
        <v>49</v>
      </c>
      <c r="D18262" s="2" t="s">
        <v>13</v>
      </c>
      <c r="E18262" s="2" t="s">
        <v>74</v>
      </c>
      <c r="F18262" s="2" t="s">
        <v>977</v>
      </c>
      <c r="G18262" s="14" t="n">
        <v>50</v>
      </c>
      <c r="H18262" s="14" t="n">
        <v>107.84</v>
      </c>
      <c r="I18262" s="14" t="n">
        <v>50</v>
      </c>
      <c r="J18262" s="23" t="n">
        <f aca="false">IF(AND(E18262="Priority",ISNUMBER('Cost model'!N745)),'Cost model'!N745,'Cost model'!M745)</f>
        <v>130</v>
      </c>
      <c r="K18262" s="14" t="n">
        <f aca="false">J18262-H18262</f>
        <v>22.16</v>
      </c>
      <c r="L18262" s="14" t="n">
        <f aca="false">G18262-H18262</f>
        <v>-57.84</v>
      </c>
    </row>
    <row r="18263" customFormat="false" ht="15" hidden="false" customHeight="false" outlineLevel="0" collapsed="false">
      <c r="A18263" s="2" t="s">
        <v>124</v>
      </c>
      <c r="B18263" s="2" t="s">
        <v>124</v>
      </c>
      <c r="C18263" s="2" t="s">
        <v>48</v>
      </c>
      <c r="D18263" s="2" t="s">
        <v>12</v>
      </c>
      <c r="E18263" s="2" t="s">
        <v>74</v>
      </c>
      <c r="F18263" s="2" t="s">
        <v>977</v>
      </c>
      <c r="G18263" s="14" t="n">
        <v>12.5</v>
      </c>
      <c r="H18263" s="14" t="n">
        <v>83.29</v>
      </c>
      <c r="I18263" s="14" t="n">
        <v>12.5</v>
      </c>
      <c r="J18263" s="23" t="n">
        <f aca="false">IF(AND(E18263="Priority",ISNUMBER('Cost model'!N321)),'Cost model'!N321,'Cost model'!M321)</f>
        <v>40</v>
      </c>
      <c r="K18263" s="14" t="n">
        <f aca="false">J18263-H18263</f>
        <v>-43.29</v>
      </c>
      <c r="L18263" s="14" t="n">
        <f aca="false">G18263-H18263</f>
        <v>-70.79</v>
      </c>
    </row>
    <row r="18264" customFormat="false" ht="15" hidden="false" customHeight="false" outlineLevel="0" collapsed="false">
      <c r="A18264" s="2" t="s">
        <v>124</v>
      </c>
      <c r="B18264" s="2" t="s">
        <v>158</v>
      </c>
      <c r="C18264" s="2" t="s">
        <v>47</v>
      </c>
      <c r="D18264" s="2" t="s">
        <v>10</v>
      </c>
      <c r="E18264" s="2" t="s">
        <v>74</v>
      </c>
      <c r="F18264" s="2" t="s">
        <v>976</v>
      </c>
      <c r="G18264" s="14" t="n">
        <v>9.5</v>
      </c>
      <c r="H18264" s="14" t="n">
        <v>13.2</v>
      </c>
      <c r="I18264" s="14" t="n">
        <v>14.5</v>
      </c>
      <c r="J18264" s="23" t="n">
        <f aca="false">IF(AND(E18264="Priority",ISNUMBER('Cost model'!N347)),'Cost model'!N347,'Cost model'!M347)</f>
        <v>13.5</v>
      </c>
      <c r="K18264" s="14" t="n">
        <f aca="false">J18264-H18264</f>
        <v>0.300000000000001</v>
      </c>
      <c r="L18264" s="14" t="n">
        <f aca="false">G18264-H18264</f>
        <v>-3.7</v>
      </c>
    </row>
    <row r="18265" customFormat="false" ht="15" hidden="false" customHeight="false" outlineLevel="0" collapsed="false">
      <c r="A18265" s="2" t="s">
        <v>124</v>
      </c>
      <c r="B18265" s="2" t="s">
        <v>124</v>
      </c>
      <c r="C18265" s="2" t="s">
        <v>49</v>
      </c>
      <c r="D18265" s="2" t="s">
        <v>12</v>
      </c>
      <c r="E18265" s="2" t="s">
        <v>74</v>
      </c>
      <c r="F18265" s="2" t="s">
        <v>977</v>
      </c>
      <c r="G18265" s="14" t="n">
        <v>19.5</v>
      </c>
      <c r="H18265" s="14" t="n">
        <v>24.63</v>
      </c>
      <c r="I18265" s="14" t="n">
        <v>19.5</v>
      </c>
      <c r="J18265" s="23" t="n">
        <f aca="false">IF(AND(E18265="Priority",ISNUMBER('Cost model'!N322)),'Cost model'!N322,'Cost model'!M322)</f>
        <v>50</v>
      </c>
      <c r="K18265" s="14" t="n">
        <f aca="false">J18265-H18265</f>
        <v>25.37</v>
      </c>
      <c r="L18265" s="14" t="n">
        <f aca="false">G18265-H18265</f>
        <v>-5.13</v>
      </c>
    </row>
    <row r="18266" customFormat="false" ht="15" hidden="false" customHeight="false" outlineLevel="0" collapsed="false">
      <c r="A18266" s="2" t="s">
        <v>158</v>
      </c>
      <c r="B18266" s="2" t="s">
        <v>158</v>
      </c>
      <c r="C18266" s="2" t="s">
        <v>49</v>
      </c>
      <c r="D18266" s="2" t="s">
        <v>10</v>
      </c>
      <c r="E18266" s="2" t="s">
        <v>74</v>
      </c>
      <c r="F18266" s="2" t="s">
        <v>977</v>
      </c>
      <c r="G18266" s="14" t="n">
        <v>17.5</v>
      </c>
      <c r="H18266" s="14" t="n">
        <v>10.48</v>
      </c>
      <c r="I18266" s="14" t="n">
        <v>17.5</v>
      </c>
      <c r="J18266" s="23" t="n">
        <f aca="false">IF(AND(E18266="Priority",ISNUMBER('Cost model'!N424)),'Cost model'!N424,'Cost model'!M424)</f>
        <v>16.5</v>
      </c>
      <c r="K18266" s="14" t="n">
        <f aca="false">J18266-H18266</f>
        <v>6.02</v>
      </c>
      <c r="L18266" s="14" t="n">
        <f aca="false">G18266-H18266</f>
        <v>7.02</v>
      </c>
    </row>
    <row r="18267" customFormat="false" ht="15" hidden="false" customHeight="false" outlineLevel="0" collapsed="false">
      <c r="A18267" s="2" t="s">
        <v>123</v>
      </c>
      <c r="B18267" s="2" t="s">
        <v>123</v>
      </c>
      <c r="C18267" s="2" t="s">
        <v>47</v>
      </c>
      <c r="D18267" s="2" t="s">
        <v>10</v>
      </c>
      <c r="E18267" s="2" t="s">
        <v>74</v>
      </c>
      <c r="F18267" s="2" t="s">
        <v>977</v>
      </c>
      <c r="G18267" s="14" t="n">
        <v>9.5</v>
      </c>
      <c r="H18267" s="14" t="n">
        <v>21.76</v>
      </c>
      <c r="I18267" s="14" t="n">
        <v>9.5</v>
      </c>
      <c r="J18267" s="23" t="n">
        <f aca="false">IF(AND(E18267="Priority",ISNUMBER('Cost model'!N62)),'Cost model'!N62,'Cost model'!M62)</f>
        <v>12.5</v>
      </c>
      <c r="K18267" s="14" t="n">
        <f aca="false">J18267-H18267</f>
        <v>-9.26</v>
      </c>
      <c r="L18267" s="14" t="n">
        <f aca="false">G18267-H18267</f>
        <v>-12.26</v>
      </c>
    </row>
    <row r="18268" customFormat="false" ht="15" hidden="false" customHeight="false" outlineLevel="0" collapsed="false">
      <c r="A18268" s="2" t="s">
        <v>124</v>
      </c>
      <c r="B18268" s="2" t="s">
        <v>124</v>
      </c>
      <c r="C18268" s="2" t="s">
        <v>48</v>
      </c>
      <c r="D18268" s="2" t="s">
        <v>12</v>
      </c>
      <c r="E18268" s="2" t="s">
        <v>83</v>
      </c>
      <c r="F18268" s="2" t="s">
        <v>977</v>
      </c>
      <c r="G18268" s="14" t="n">
        <v>19.5</v>
      </c>
      <c r="H18268" s="14" t="n">
        <v>62.01</v>
      </c>
      <c r="I18268" s="14" t="n">
        <v>19.5</v>
      </c>
      <c r="J18268" s="23" t="n">
        <f aca="false">IF(AND(E18268="Priority",ISNUMBER('Cost model'!N321)),'Cost model'!N321,'Cost model'!M321)</f>
        <v>55</v>
      </c>
      <c r="K18268" s="14" t="n">
        <f aca="false">J18268-H18268</f>
        <v>-7.01</v>
      </c>
      <c r="L18268" s="14" t="n">
        <f aca="false">G18268-H18268</f>
        <v>-42.51</v>
      </c>
    </row>
    <row r="18269" customFormat="false" ht="15" hidden="false" customHeight="false" outlineLevel="0" collapsed="false">
      <c r="A18269" s="2" t="s">
        <v>221</v>
      </c>
      <c r="B18269" s="2" t="s">
        <v>221</v>
      </c>
      <c r="C18269" s="2" t="s">
        <v>47</v>
      </c>
      <c r="D18269" s="2" t="s">
        <v>10</v>
      </c>
      <c r="E18269" s="2" t="s">
        <v>74</v>
      </c>
      <c r="F18269" s="2" t="s">
        <v>977</v>
      </c>
      <c r="G18269" s="14" t="n">
        <v>9.5</v>
      </c>
      <c r="H18269" s="14" t="n">
        <v>7.47</v>
      </c>
      <c r="I18269" s="14" t="n">
        <v>9.5</v>
      </c>
      <c r="J18269" s="23" t="n">
        <f aca="false">IF(AND(E18269="Priority",ISNUMBER('Cost model'!N737)),'Cost model'!N737,'Cost model'!M737)</f>
        <v>8.5</v>
      </c>
      <c r="K18269" s="14" t="n">
        <f aca="false">J18269-H18269</f>
        <v>1.03</v>
      </c>
      <c r="L18269" s="14" t="n">
        <f aca="false">G18269-H18269</f>
        <v>2.03</v>
      </c>
    </row>
    <row r="18270" customFormat="false" ht="15" hidden="false" customHeight="false" outlineLevel="0" collapsed="false">
      <c r="A18270" s="2" t="s">
        <v>174</v>
      </c>
      <c r="B18270" s="2" t="s">
        <v>142</v>
      </c>
      <c r="C18270" s="2" t="s">
        <v>48</v>
      </c>
      <c r="D18270" s="2" t="s">
        <v>10</v>
      </c>
      <c r="E18270" s="2" t="s">
        <v>74</v>
      </c>
      <c r="F18270" s="2" t="s">
        <v>976</v>
      </c>
      <c r="G18270" s="14" t="n">
        <v>12.5</v>
      </c>
      <c r="H18270" s="14" t="n">
        <v>12</v>
      </c>
      <c r="I18270" s="14" t="n">
        <v>12.5</v>
      </c>
      <c r="J18270" s="23" t="n">
        <f aca="false">IF(AND(E18270="Priority",ISNUMBER('Cost model'!N123)),'Cost model'!N123,'Cost model'!M123)</f>
        <v>16.5</v>
      </c>
      <c r="K18270" s="14" t="n">
        <f aca="false">J18270-H18270</f>
        <v>4.5</v>
      </c>
      <c r="L18270" s="14" t="n">
        <f aca="false">G18270-H18270</f>
        <v>0.5</v>
      </c>
    </row>
    <row r="18271" customFormat="false" ht="15" hidden="false" customHeight="false" outlineLevel="0" collapsed="false">
      <c r="A18271" s="2" t="s">
        <v>142</v>
      </c>
      <c r="B18271" s="2" t="s">
        <v>158</v>
      </c>
      <c r="C18271" s="2" t="s">
        <v>47</v>
      </c>
      <c r="D18271" s="2" t="s">
        <v>14</v>
      </c>
      <c r="E18271" s="2" t="s">
        <v>74</v>
      </c>
      <c r="F18271" s="2" t="s">
        <v>976</v>
      </c>
      <c r="G18271" s="14" t="n">
        <v>25</v>
      </c>
      <c r="H18271" s="14" t="n">
        <v>151.98</v>
      </c>
      <c r="I18271" s="14" t="n">
        <v>85</v>
      </c>
      <c r="J18271" s="23" t="n">
        <f aca="false">IF(AND(E18271="Priority",ISNUMBER('Cost model'!N656)),'Cost model'!N656,'Cost model'!M656)</f>
        <v>100</v>
      </c>
      <c r="K18271" s="14" t="n">
        <f aca="false">J18271-H18271</f>
        <v>-51.98</v>
      </c>
      <c r="L18271" s="14" t="n">
        <f aca="false">G18271-H18271</f>
        <v>-126.98</v>
      </c>
    </row>
    <row r="18272" customFormat="false" ht="15" hidden="false" customHeight="false" outlineLevel="0" collapsed="false">
      <c r="A18272" s="2" t="s">
        <v>124</v>
      </c>
      <c r="B18272" s="2" t="s">
        <v>124</v>
      </c>
      <c r="C18272" s="2" t="s">
        <v>48</v>
      </c>
      <c r="D18272" s="2" t="s">
        <v>10</v>
      </c>
      <c r="E18272" s="2" t="s">
        <v>74</v>
      </c>
      <c r="F18272" s="2" t="s">
        <v>977</v>
      </c>
      <c r="G18272" s="14" t="n">
        <v>12.5</v>
      </c>
      <c r="H18272" s="14" t="n">
        <v>11.51</v>
      </c>
      <c r="I18272" s="14" t="n">
        <v>12.5</v>
      </c>
      <c r="J18272" s="23" t="n">
        <f aca="false">IF(AND(E18272="Priority",ISNUMBER('Cost model'!N318)),'Cost model'!N318,'Cost model'!M318)</f>
        <v>14.5</v>
      </c>
      <c r="K18272" s="14" t="n">
        <f aca="false">J18272-H18272</f>
        <v>2.99</v>
      </c>
      <c r="L18272" s="14" t="n">
        <f aca="false">G18272-H18272</f>
        <v>0.99</v>
      </c>
    </row>
    <row r="18273" customFormat="false" ht="15" hidden="false" customHeight="false" outlineLevel="0" collapsed="false">
      <c r="A18273" s="2" t="s">
        <v>124</v>
      </c>
      <c r="B18273" s="2" t="s">
        <v>142</v>
      </c>
      <c r="C18273" s="2" t="s">
        <v>49</v>
      </c>
      <c r="D18273" s="2" t="s">
        <v>12</v>
      </c>
      <c r="E18273" s="2" t="s">
        <v>74</v>
      </c>
      <c r="F18273" s="2" t="s">
        <v>976</v>
      </c>
      <c r="G18273" s="14" t="n">
        <v>9.5</v>
      </c>
      <c r="H18273" s="14" t="n">
        <v>66.03</v>
      </c>
      <c r="I18273" s="14" t="n">
        <v>19.5</v>
      </c>
      <c r="J18273" s="23" t="n">
        <f aca="false">IF(AND(E18273="Priority",ISNUMBER('Cost model'!N337)),'Cost model'!N337,'Cost model'!M337)</f>
        <v>60</v>
      </c>
      <c r="K18273" s="14" t="n">
        <f aca="false">J18273-H18273</f>
        <v>-6.03</v>
      </c>
      <c r="L18273" s="14" t="n">
        <f aca="false">G18273-H18273</f>
        <v>-56.53</v>
      </c>
    </row>
    <row r="18274" customFormat="false" ht="15" hidden="false" customHeight="false" outlineLevel="0" collapsed="false">
      <c r="A18274" s="2" t="s">
        <v>124</v>
      </c>
      <c r="B18274" s="2" t="s">
        <v>124</v>
      </c>
      <c r="C18274" s="2" t="s">
        <v>49</v>
      </c>
      <c r="D18274" s="2" t="s">
        <v>13</v>
      </c>
      <c r="E18274" s="2" t="s">
        <v>83</v>
      </c>
      <c r="F18274" s="2" t="s">
        <v>977</v>
      </c>
      <c r="G18274" s="14" t="n">
        <v>95</v>
      </c>
      <c r="H18274" s="14" t="n">
        <v>81</v>
      </c>
      <c r="I18274" s="14" t="n">
        <v>95</v>
      </c>
      <c r="J18274" s="23" t="n">
        <f aca="false">IF(AND(E18274="Priority",ISNUMBER('Cost model'!N325)),'Cost model'!N325,'Cost model'!M325)</f>
        <v>150</v>
      </c>
      <c r="K18274" s="14" t="n">
        <f aca="false">J18274-H18274</f>
        <v>69</v>
      </c>
      <c r="L18274" s="14" t="n">
        <f aca="false">G18274-H18274</f>
        <v>14</v>
      </c>
    </row>
    <row r="18275" customFormat="false" ht="15" hidden="false" customHeight="false" outlineLevel="0" collapsed="false">
      <c r="A18275" s="2" t="s">
        <v>124</v>
      </c>
      <c r="B18275" s="2" t="s">
        <v>174</v>
      </c>
      <c r="C18275" s="2" t="s">
        <v>48</v>
      </c>
      <c r="D18275" s="2" t="s">
        <v>12</v>
      </c>
      <c r="E18275" s="2" t="s">
        <v>74</v>
      </c>
      <c r="F18275" s="2" t="s">
        <v>976</v>
      </c>
      <c r="G18275" s="14" t="n">
        <v>12.5</v>
      </c>
      <c r="H18275" s="14" t="n">
        <v>55.01</v>
      </c>
      <c r="I18275" s="14" t="n">
        <v>19.5</v>
      </c>
      <c r="J18275" s="23" t="n">
        <f aca="false">IF(AND(E18275="Priority",ISNUMBER('Cost model'!N366)),'Cost model'!N366,'Cost model'!M366)</f>
        <v>55</v>
      </c>
      <c r="K18275" s="14" t="n">
        <f aca="false">J18275-H18275</f>
        <v>-0.00999999999999801</v>
      </c>
      <c r="L18275" s="14" t="n">
        <f aca="false">G18275-H18275</f>
        <v>-42.51</v>
      </c>
    </row>
    <row r="18276" customFormat="false" ht="15" hidden="false" customHeight="false" outlineLevel="0" collapsed="false">
      <c r="A18276" s="2" t="s">
        <v>124</v>
      </c>
      <c r="B18276" s="2" t="s">
        <v>124</v>
      </c>
      <c r="C18276" s="2" t="s">
        <v>48</v>
      </c>
      <c r="D18276" s="2" t="s">
        <v>10</v>
      </c>
      <c r="E18276" s="2" t="s">
        <v>74</v>
      </c>
      <c r="F18276" s="2" t="s">
        <v>977</v>
      </c>
      <c r="G18276" s="14" t="n">
        <v>12.5</v>
      </c>
      <c r="H18276" s="14" t="n">
        <v>12.23</v>
      </c>
      <c r="I18276" s="14" t="n">
        <v>12.5</v>
      </c>
      <c r="J18276" s="23" t="n">
        <f aca="false">IF(AND(E18276="Priority",ISNUMBER('Cost model'!N318)),'Cost model'!N318,'Cost model'!M318)</f>
        <v>14.5</v>
      </c>
      <c r="K18276" s="14" t="n">
        <f aca="false">J18276-H18276</f>
        <v>2.27</v>
      </c>
      <c r="L18276" s="14" t="n">
        <f aca="false">G18276-H18276</f>
        <v>0.27</v>
      </c>
    </row>
    <row r="18277" customFormat="false" ht="15" hidden="false" customHeight="false" outlineLevel="0" collapsed="false">
      <c r="A18277" s="2" t="s">
        <v>142</v>
      </c>
      <c r="B18277" s="2" t="s">
        <v>124</v>
      </c>
      <c r="C18277" s="2" t="s">
        <v>47</v>
      </c>
      <c r="D18277" s="2" t="s">
        <v>10</v>
      </c>
      <c r="E18277" s="2" t="s">
        <v>74</v>
      </c>
      <c r="F18277" s="2" t="s">
        <v>976</v>
      </c>
      <c r="G18277" s="14" t="n">
        <v>9.5</v>
      </c>
      <c r="H18277" s="14" t="n">
        <v>10.49</v>
      </c>
      <c r="I18277" s="14" t="n">
        <v>14.5</v>
      </c>
      <c r="J18277" s="23" t="n">
        <f aca="false">IF(AND(E18277="Priority",ISNUMBER('Cost model'!N662)),'Cost model'!N662,'Cost model'!M662)</f>
        <v>13.5</v>
      </c>
      <c r="K18277" s="14" t="n">
        <f aca="false">J18277-H18277</f>
        <v>3.01</v>
      </c>
      <c r="L18277" s="14" t="n">
        <f aca="false">G18277-H18277</f>
        <v>-0.99</v>
      </c>
    </row>
    <row r="18278" customFormat="false" ht="15" hidden="false" customHeight="false" outlineLevel="0" collapsed="false">
      <c r="A18278" s="2" t="s">
        <v>124</v>
      </c>
      <c r="B18278" s="2" t="s">
        <v>124</v>
      </c>
      <c r="C18278" s="2" t="s">
        <v>48</v>
      </c>
      <c r="D18278" s="2" t="s">
        <v>10</v>
      </c>
      <c r="E18278" s="2" t="s">
        <v>74</v>
      </c>
      <c r="F18278" s="2" t="s">
        <v>977</v>
      </c>
      <c r="G18278" s="14" t="n">
        <v>12.5</v>
      </c>
      <c r="H18278" s="14" t="n">
        <v>26.17</v>
      </c>
      <c r="I18278" s="14" t="n">
        <v>12.5</v>
      </c>
      <c r="J18278" s="23" t="n">
        <f aca="false">IF(AND(E18278="Priority",ISNUMBER('Cost model'!N318)),'Cost model'!N318,'Cost model'!M318)</f>
        <v>14.5</v>
      </c>
      <c r="K18278" s="14" t="n">
        <f aca="false">J18278-H18278</f>
        <v>-11.67</v>
      </c>
      <c r="L18278" s="14" t="n">
        <f aca="false">G18278-H18278</f>
        <v>-13.67</v>
      </c>
    </row>
    <row r="18279" customFormat="false" ht="15" hidden="false" customHeight="false" outlineLevel="0" collapsed="false">
      <c r="A18279" s="2" t="s">
        <v>174</v>
      </c>
      <c r="B18279" s="2" t="s">
        <v>174</v>
      </c>
      <c r="C18279" s="2" t="s">
        <v>47</v>
      </c>
      <c r="D18279" s="2" t="s">
        <v>12</v>
      </c>
      <c r="E18279" s="2" t="s">
        <v>74</v>
      </c>
      <c r="F18279" s="2" t="s">
        <v>977</v>
      </c>
      <c r="G18279" s="14" t="n">
        <v>9.5</v>
      </c>
      <c r="H18279" s="14" t="n">
        <v>12.18</v>
      </c>
      <c r="I18279" s="14" t="n">
        <v>9.5</v>
      </c>
      <c r="J18279" s="23" t="n">
        <f aca="false">IF(AND(E18279="Priority",ISNUMBER('Cost model'!N170)),'Cost model'!N170,'Cost model'!M170)</f>
        <v>25.5</v>
      </c>
      <c r="K18279" s="14" t="n">
        <f aca="false">J18279-H18279</f>
        <v>13.32</v>
      </c>
      <c r="L18279" s="14" t="n">
        <f aca="false">G18279-H18279</f>
        <v>-2.68</v>
      </c>
    </row>
    <row r="18280" customFormat="false" ht="15" hidden="false" customHeight="false" outlineLevel="0" collapsed="false">
      <c r="A18280" s="2" t="s">
        <v>142</v>
      </c>
      <c r="B18280" s="2" t="s">
        <v>124</v>
      </c>
      <c r="C18280" s="2" t="s">
        <v>49</v>
      </c>
      <c r="D18280" s="2" t="s">
        <v>12</v>
      </c>
      <c r="E18280" s="2" t="s">
        <v>74</v>
      </c>
      <c r="F18280" s="2" t="s">
        <v>976</v>
      </c>
      <c r="G18280" s="14" t="n">
        <v>19.5</v>
      </c>
      <c r="H18280" s="14" t="n">
        <v>20.55</v>
      </c>
      <c r="I18280" s="14" t="n">
        <v>19.5</v>
      </c>
      <c r="J18280" s="23" t="n">
        <f aca="false">IF(AND(E18280="Priority",ISNUMBER('Cost model'!N667)),'Cost model'!N667,'Cost model'!M667)</f>
        <v>55</v>
      </c>
      <c r="K18280" s="14" t="n">
        <f aca="false">J18280-H18280</f>
        <v>34.45</v>
      </c>
      <c r="L18280" s="14" t="n">
        <f aca="false">G18280-H18280</f>
        <v>-1.05</v>
      </c>
    </row>
    <row r="18281" customFormat="false" ht="15" hidden="false" customHeight="false" outlineLevel="0" collapsed="false">
      <c r="A18281" s="2" t="s">
        <v>174</v>
      </c>
      <c r="B18281" s="2" t="s">
        <v>174</v>
      </c>
      <c r="C18281" s="2" t="s">
        <v>49</v>
      </c>
      <c r="D18281" s="2" t="s">
        <v>12</v>
      </c>
      <c r="E18281" s="2" t="s">
        <v>83</v>
      </c>
      <c r="F18281" s="2" t="s">
        <v>977</v>
      </c>
      <c r="G18281" s="14" t="n">
        <v>29.5</v>
      </c>
      <c r="H18281" s="14" t="n">
        <v>46.83</v>
      </c>
      <c r="I18281" s="14" t="n">
        <v>29.5</v>
      </c>
      <c r="J18281" s="23" t="n">
        <f aca="false">IF(AND(E18281="Priority",ISNUMBER('Cost model'!N172)),'Cost model'!N172,'Cost model'!M172)</f>
        <v>60</v>
      </c>
      <c r="K18281" s="14" t="n">
        <f aca="false">J18281-H18281</f>
        <v>13.17</v>
      </c>
      <c r="L18281" s="14" t="n">
        <f aca="false">G18281-H18281</f>
        <v>-17.33</v>
      </c>
    </row>
    <row r="18282" customFormat="false" ht="15" hidden="false" customHeight="false" outlineLevel="0" collapsed="false">
      <c r="A18282" s="2" t="s">
        <v>142</v>
      </c>
      <c r="B18282" s="2" t="s">
        <v>142</v>
      </c>
      <c r="C18282" s="2" t="s">
        <v>47</v>
      </c>
      <c r="D18282" s="2" t="s">
        <v>10</v>
      </c>
      <c r="E18282" s="2" t="s">
        <v>74</v>
      </c>
      <c r="F18282" s="2" t="s">
        <v>977</v>
      </c>
      <c r="G18282" s="14" t="n">
        <v>9.5</v>
      </c>
      <c r="H18282" s="14" t="n">
        <v>6.25</v>
      </c>
      <c r="I18282" s="14" t="n">
        <v>9.5</v>
      </c>
      <c r="J18282" s="23" t="n">
        <f aca="false">IF(AND(E18282="Priority",ISNUMBER('Cost model'!N632)),'Cost model'!N632,'Cost model'!M632)</f>
        <v>9.5</v>
      </c>
      <c r="K18282" s="14" t="n">
        <f aca="false">J18282-H18282</f>
        <v>3.25</v>
      </c>
      <c r="L18282" s="14" t="n">
        <f aca="false">G18282-H18282</f>
        <v>3.25</v>
      </c>
    </row>
    <row r="18283" customFormat="false" ht="15" hidden="false" customHeight="false" outlineLevel="0" collapsed="false">
      <c r="A18283" s="2" t="s">
        <v>221</v>
      </c>
      <c r="B18283" s="2" t="s">
        <v>221</v>
      </c>
      <c r="C18283" s="2" t="s">
        <v>47</v>
      </c>
      <c r="D18283" s="2" t="s">
        <v>10</v>
      </c>
      <c r="E18283" s="2" t="s">
        <v>74</v>
      </c>
      <c r="F18283" s="2" t="s">
        <v>977</v>
      </c>
      <c r="G18283" s="14" t="n">
        <v>9.5</v>
      </c>
      <c r="H18283" s="14" t="n">
        <v>7.4</v>
      </c>
      <c r="I18283" s="14" t="n">
        <v>9.5</v>
      </c>
      <c r="J18283" s="23" t="n">
        <f aca="false">IF(AND(E18283="Priority",ISNUMBER('Cost model'!N737)),'Cost model'!N737,'Cost model'!M737)</f>
        <v>8.5</v>
      </c>
      <c r="K18283" s="14" t="n">
        <f aca="false">J18283-H18283</f>
        <v>1.1</v>
      </c>
      <c r="L18283" s="14" t="n">
        <f aca="false">G18283-H18283</f>
        <v>2.1</v>
      </c>
    </row>
    <row r="18284" customFormat="false" ht="15" hidden="false" customHeight="false" outlineLevel="0" collapsed="false">
      <c r="A18284" s="2" t="s">
        <v>174</v>
      </c>
      <c r="B18284" s="2" t="s">
        <v>174</v>
      </c>
      <c r="C18284" s="2" t="s">
        <v>47</v>
      </c>
      <c r="D18284" s="2" t="s">
        <v>10</v>
      </c>
      <c r="E18284" s="2" t="s">
        <v>74</v>
      </c>
      <c r="F18284" s="2" t="s">
        <v>977</v>
      </c>
      <c r="G18284" s="14" t="n">
        <v>9.5</v>
      </c>
      <c r="H18284" s="14" t="n">
        <v>7.72</v>
      </c>
      <c r="I18284" s="14" t="n">
        <v>9.5</v>
      </c>
      <c r="J18284" s="23" t="n">
        <f aca="false">IF(AND(E18284="Priority",ISNUMBER('Cost model'!N167)),'Cost model'!N167,'Cost model'!M167)</f>
        <v>8.5</v>
      </c>
      <c r="K18284" s="14" t="n">
        <f aca="false">J18284-H18284</f>
        <v>0.78</v>
      </c>
      <c r="L18284" s="14" t="n">
        <f aca="false">G18284-H18284</f>
        <v>1.78</v>
      </c>
    </row>
    <row r="18285" customFormat="false" ht="15" hidden="false" customHeight="false" outlineLevel="0" collapsed="false">
      <c r="A18285" s="2" t="s">
        <v>221</v>
      </c>
      <c r="B18285" s="2" t="s">
        <v>221</v>
      </c>
      <c r="C18285" s="2" t="s">
        <v>47</v>
      </c>
      <c r="D18285" s="2" t="s">
        <v>12</v>
      </c>
      <c r="E18285" s="2" t="s">
        <v>74</v>
      </c>
      <c r="F18285" s="2" t="s">
        <v>977</v>
      </c>
      <c r="G18285" s="14" t="n">
        <v>9.5</v>
      </c>
      <c r="H18285" s="14" t="n">
        <v>24.63</v>
      </c>
      <c r="I18285" s="14" t="n">
        <v>9.5</v>
      </c>
      <c r="J18285" s="23" t="n">
        <f aca="false">IF(AND(E18285="Priority",ISNUMBER('Cost model'!N740)),'Cost model'!N740,'Cost model'!M740)</f>
        <v>22.5</v>
      </c>
      <c r="K18285" s="14" t="n">
        <f aca="false">J18285-H18285</f>
        <v>-2.13</v>
      </c>
      <c r="L18285" s="14" t="n">
        <f aca="false">G18285-H18285</f>
        <v>-15.13</v>
      </c>
    </row>
    <row r="18286" customFormat="false" ht="15" hidden="false" customHeight="false" outlineLevel="0" collapsed="false">
      <c r="A18286" s="2" t="s">
        <v>124</v>
      </c>
      <c r="B18286" s="2" t="s">
        <v>124</v>
      </c>
      <c r="C18286" s="2" t="s">
        <v>48</v>
      </c>
      <c r="D18286" s="2" t="s">
        <v>12</v>
      </c>
      <c r="E18286" s="2" t="s">
        <v>74</v>
      </c>
      <c r="F18286" s="2" t="s">
        <v>977</v>
      </c>
      <c r="G18286" s="14" t="n">
        <v>12.5</v>
      </c>
      <c r="H18286" s="14" t="n">
        <v>43.85</v>
      </c>
      <c r="I18286" s="14" t="n">
        <v>12.5</v>
      </c>
      <c r="J18286" s="23" t="n">
        <f aca="false">IF(AND(E18286="Priority",ISNUMBER('Cost model'!N321)),'Cost model'!N321,'Cost model'!M321)</f>
        <v>40</v>
      </c>
      <c r="K18286" s="14" t="n">
        <f aca="false">J18286-H18286</f>
        <v>-3.85</v>
      </c>
      <c r="L18286" s="14" t="n">
        <f aca="false">G18286-H18286</f>
        <v>-31.35</v>
      </c>
    </row>
    <row r="18287" customFormat="false" ht="15" hidden="false" customHeight="false" outlineLevel="0" collapsed="false">
      <c r="A18287" s="2" t="s">
        <v>221</v>
      </c>
      <c r="B18287" s="2" t="s">
        <v>221</v>
      </c>
      <c r="C18287" s="2" t="s">
        <v>49</v>
      </c>
      <c r="D18287" s="2" t="s">
        <v>10</v>
      </c>
      <c r="E18287" s="2" t="s">
        <v>74</v>
      </c>
      <c r="F18287" s="2" t="s">
        <v>977</v>
      </c>
      <c r="G18287" s="14" t="n">
        <v>17.5</v>
      </c>
      <c r="H18287" s="14" t="n">
        <v>21.6</v>
      </c>
      <c r="I18287" s="14" t="n">
        <v>17.5</v>
      </c>
      <c r="J18287" s="23" t="n">
        <f aca="false">IF(AND(E18287="Priority",ISNUMBER('Cost model'!N739)),'Cost model'!N739,'Cost model'!M739)</f>
        <v>17.5</v>
      </c>
      <c r="K18287" s="14" t="n">
        <f aca="false">J18287-H18287</f>
        <v>-4.1</v>
      </c>
      <c r="L18287" s="14" t="n">
        <f aca="false">G18287-H18287</f>
        <v>-4.1</v>
      </c>
    </row>
    <row r="18288" customFormat="false" ht="15" hidden="false" customHeight="false" outlineLevel="0" collapsed="false">
      <c r="A18288" s="2" t="s">
        <v>158</v>
      </c>
      <c r="B18288" s="2" t="s">
        <v>158</v>
      </c>
      <c r="C18288" s="2" t="s">
        <v>49</v>
      </c>
      <c r="D18288" s="2" t="s">
        <v>12</v>
      </c>
      <c r="E18288" s="2" t="s">
        <v>74</v>
      </c>
      <c r="F18288" s="2" t="s">
        <v>977</v>
      </c>
      <c r="G18288" s="14" t="n">
        <v>19.5</v>
      </c>
      <c r="H18288" s="14" t="n">
        <v>30.4</v>
      </c>
      <c r="I18288" s="14" t="n">
        <v>19.5</v>
      </c>
      <c r="J18288" s="23" t="n">
        <f aca="false">IF(AND(E18288="Priority",ISNUMBER('Cost model'!N427)),'Cost model'!N427,'Cost model'!M427)</f>
        <v>28.5</v>
      </c>
      <c r="K18288" s="14" t="n">
        <f aca="false">J18288-H18288</f>
        <v>-1.9</v>
      </c>
      <c r="L18288" s="14" t="n">
        <f aca="false">G18288-H18288</f>
        <v>-10.9</v>
      </c>
    </row>
    <row r="18289" customFormat="false" ht="15" hidden="false" customHeight="false" outlineLevel="0" collapsed="false">
      <c r="A18289" s="2" t="s">
        <v>142</v>
      </c>
      <c r="B18289" s="2" t="s">
        <v>142</v>
      </c>
      <c r="C18289" s="2" t="s">
        <v>48</v>
      </c>
      <c r="D18289" s="2" t="s">
        <v>12</v>
      </c>
      <c r="E18289" s="2" t="s">
        <v>83</v>
      </c>
      <c r="F18289" s="2" t="s">
        <v>977</v>
      </c>
      <c r="G18289" s="14" t="n">
        <v>19.5</v>
      </c>
      <c r="H18289" s="14" t="n">
        <v>66</v>
      </c>
      <c r="I18289" s="14" t="n">
        <v>19.5</v>
      </c>
      <c r="J18289" s="23" t="n">
        <f aca="false">IF(AND(E18289="Priority",ISNUMBER('Cost model'!N636)),'Cost model'!N636,'Cost model'!M636)</f>
        <v>55</v>
      </c>
      <c r="K18289" s="14" t="n">
        <f aca="false">J18289-H18289</f>
        <v>-11</v>
      </c>
      <c r="L18289" s="14" t="n">
        <f aca="false">G18289-H18289</f>
        <v>-46.5</v>
      </c>
    </row>
    <row r="18290" customFormat="false" ht="15" hidden="false" customHeight="false" outlineLevel="0" collapsed="false">
      <c r="A18290" s="2" t="s">
        <v>158</v>
      </c>
      <c r="B18290" s="2" t="s">
        <v>158</v>
      </c>
      <c r="C18290" s="2" t="s">
        <v>47</v>
      </c>
      <c r="D18290" s="2" t="s">
        <v>12</v>
      </c>
      <c r="E18290" s="2" t="s">
        <v>74</v>
      </c>
      <c r="F18290" s="2" t="s">
        <v>977</v>
      </c>
      <c r="G18290" s="14" t="n">
        <v>9.5</v>
      </c>
      <c r="H18290" s="14" t="n">
        <v>14.27</v>
      </c>
      <c r="I18290" s="14" t="n">
        <v>9.5</v>
      </c>
      <c r="J18290" s="23" t="n">
        <f aca="false">IF(AND(E18290="Priority",ISNUMBER('Cost model'!N425)),'Cost model'!N425,'Cost model'!M425)</f>
        <v>14.5</v>
      </c>
      <c r="K18290" s="14" t="n">
        <f aca="false">J18290-H18290</f>
        <v>0.23</v>
      </c>
      <c r="L18290" s="14" t="n">
        <f aca="false">G18290-H18290</f>
        <v>-4.77</v>
      </c>
    </row>
    <row r="18291" customFormat="false" ht="15" hidden="false" customHeight="false" outlineLevel="0" collapsed="false">
      <c r="A18291" s="2" t="s">
        <v>174</v>
      </c>
      <c r="B18291" s="2" t="s">
        <v>174</v>
      </c>
      <c r="C18291" s="2" t="s">
        <v>48</v>
      </c>
      <c r="D18291" s="2" t="s">
        <v>12</v>
      </c>
      <c r="E18291" s="2" t="s">
        <v>74</v>
      </c>
      <c r="F18291" s="2" t="s">
        <v>977</v>
      </c>
      <c r="G18291" s="14" t="n">
        <v>12.5</v>
      </c>
      <c r="H18291" s="14" t="n">
        <v>7.37</v>
      </c>
      <c r="I18291" s="14" t="n">
        <v>12.5</v>
      </c>
      <c r="J18291" s="23" t="n">
        <f aca="false">IF(AND(E18291="Priority",ISNUMBER('Cost model'!N171)),'Cost model'!N171,'Cost model'!M171)</f>
        <v>40</v>
      </c>
      <c r="K18291" s="14" t="n">
        <f aca="false">J18291-H18291</f>
        <v>32.63</v>
      </c>
      <c r="L18291" s="14" t="n">
        <f aca="false">G18291-H18291</f>
        <v>5.13</v>
      </c>
    </row>
    <row r="18292" customFormat="false" ht="15" hidden="false" customHeight="false" outlineLevel="0" collapsed="false">
      <c r="A18292" s="2" t="s">
        <v>221</v>
      </c>
      <c r="B18292" s="2" t="s">
        <v>221</v>
      </c>
      <c r="C18292" s="2" t="s">
        <v>48</v>
      </c>
      <c r="D18292" s="2" t="s">
        <v>12</v>
      </c>
      <c r="E18292" s="2" t="s">
        <v>74</v>
      </c>
      <c r="F18292" s="2" t="s">
        <v>977</v>
      </c>
      <c r="G18292" s="14" t="n">
        <v>12.5</v>
      </c>
      <c r="H18292" s="14" t="n">
        <v>57.97</v>
      </c>
      <c r="I18292" s="14" t="n">
        <v>12.5</v>
      </c>
      <c r="J18292" s="23" t="n">
        <f aca="false">IF(AND(E18292="Priority",ISNUMBER('Cost model'!N741)),'Cost model'!N741,'Cost model'!M741)</f>
        <v>45</v>
      </c>
      <c r="K18292" s="14" t="n">
        <f aca="false">J18292-H18292</f>
        <v>-12.97</v>
      </c>
      <c r="L18292" s="14" t="n">
        <f aca="false">G18292-H18292</f>
        <v>-45.47</v>
      </c>
    </row>
    <row r="18293" customFormat="false" ht="15" hidden="false" customHeight="false" outlineLevel="0" collapsed="false">
      <c r="A18293" s="2" t="s">
        <v>124</v>
      </c>
      <c r="B18293" s="2" t="s">
        <v>124</v>
      </c>
      <c r="C18293" s="2" t="s">
        <v>48</v>
      </c>
      <c r="D18293" s="2" t="s">
        <v>12</v>
      </c>
      <c r="E18293" s="2" t="s">
        <v>74</v>
      </c>
      <c r="F18293" s="2" t="s">
        <v>977</v>
      </c>
      <c r="G18293" s="14" t="n">
        <v>12.5</v>
      </c>
      <c r="H18293" s="14" t="n">
        <v>24.63</v>
      </c>
      <c r="I18293" s="14" t="n">
        <v>12.5</v>
      </c>
      <c r="J18293" s="23" t="n">
        <f aca="false">IF(AND(E18293="Priority",ISNUMBER('Cost model'!N321)),'Cost model'!N321,'Cost model'!M321)</f>
        <v>40</v>
      </c>
      <c r="K18293" s="14" t="n">
        <f aca="false">J18293-H18293</f>
        <v>15.37</v>
      </c>
      <c r="L18293" s="14" t="n">
        <f aca="false">G18293-H18293</f>
        <v>-12.13</v>
      </c>
    </row>
    <row r="18294" customFormat="false" ht="15" hidden="false" customHeight="false" outlineLevel="0" collapsed="false">
      <c r="A18294" s="2" t="s">
        <v>124</v>
      </c>
      <c r="B18294" s="2" t="s">
        <v>124</v>
      </c>
      <c r="C18294" s="2" t="s">
        <v>48</v>
      </c>
      <c r="D18294" s="2" t="s">
        <v>10</v>
      </c>
      <c r="E18294" s="2" t="s">
        <v>74</v>
      </c>
      <c r="F18294" s="2" t="s">
        <v>977</v>
      </c>
      <c r="G18294" s="14" t="n">
        <v>12.5</v>
      </c>
      <c r="H18294" s="14" t="n">
        <v>17.31</v>
      </c>
      <c r="I18294" s="14" t="n">
        <v>12.5</v>
      </c>
      <c r="J18294" s="23" t="n">
        <f aca="false">IF(AND(E18294="Priority",ISNUMBER('Cost model'!N318)),'Cost model'!N318,'Cost model'!M318)</f>
        <v>14.5</v>
      </c>
      <c r="K18294" s="14" t="n">
        <f aca="false">J18294-H18294</f>
        <v>-2.81</v>
      </c>
      <c r="L18294" s="14" t="n">
        <f aca="false">G18294-H18294</f>
        <v>-4.81</v>
      </c>
    </row>
    <row r="18295" customFormat="false" ht="15" hidden="false" customHeight="false" outlineLevel="0" collapsed="false">
      <c r="A18295" s="2" t="s">
        <v>221</v>
      </c>
      <c r="B18295" s="2" t="s">
        <v>124</v>
      </c>
      <c r="C18295" s="2" t="s">
        <v>47</v>
      </c>
      <c r="D18295" s="2" t="s">
        <v>10</v>
      </c>
      <c r="E18295" s="2" t="s">
        <v>74</v>
      </c>
      <c r="F18295" s="2" t="s">
        <v>976</v>
      </c>
      <c r="G18295" s="14" t="n">
        <v>9.5</v>
      </c>
      <c r="H18295" s="14" t="n">
        <v>8.58</v>
      </c>
      <c r="I18295" s="14" t="n">
        <v>19.5</v>
      </c>
      <c r="J18295" s="23" t="n">
        <f aca="false">IF(AND(E18295="Priority",ISNUMBER('Cost model'!N797)),'Cost model'!N797,'Cost model'!M797)</f>
        <v>14.5</v>
      </c>
      <c r="K18295" s="14" t="n">
        <f aca="false">J18295-H18295</f>
        <v>5.92</v>
      </c>
      <c r="L18295" s="14" t="n">
        <f aca="false">G18295-H18295</f>
        <v>0.92</v>
      </c>
    </row>
    <row r="18296" customFormat="false" ht="15" hidden="false" customHeight="false" outlineLevel="0" collapsed="false">
      <c r="A18296" s="2" t="s">
        <v>158</v>
      </c>
      <c r="B18296" s="2" t="s">
        <v>158</v>
      </c>
      <c r="C18296" s="2" t="s">
        <v>47</v>
      </c>
      <c r="D18296" s="2" t="s">
        <v>10</v>
      </c>
      <c r="E18296" s="2" t="s">
        <v>74</v>
      </c>
      <c r="F18296" s="2" t="s">
        <v>977</v>
      </c>
      <c r="G18296" s="14" t="n">
        <v>9.5</v>
      </c>
      <c r="H18296" s="14" t="n">
        <v>5.25</v>
      </c>
      <c r="I18296" s="14" t="n">
        <v>9.5</v>
      </c>
      <c r="J18296" s="23" t="n">
        <f aca="false">IF(AND(E18296="Priority",ISNUMBER('Cost model'!N422)),'Cost model'!N422,'Cost model'!M422)</f>
        <v>8.5</v>
      </c>
      <c r="K18296" s="14" t="n">
        <f aca="false">J18296-H18296</f>
        <v>3.25</v>
      </c>
      <c r="L18296" s="14" t="n">
        <f aca="false">G18296-H18296</f>
        <v>4.25</v>
      </c>
    </row>
    <row r="18297" customFormat="false" ht="15" hidden="false" customHeight="false" outlineLevel="0" collapsed="false">
      <c r="A18297" s="2" t="s">
        <v>124</v>
      </c>
      <c r="B18297" s="2" t="s">
        <v>158</v>
      </c>
      <c r="C18297" s="2" t="s">
        <v>48</v>
      </c>
      <c r="D18297" s="2" t="s">
        <v>10</v>
      </c>
      <c r="E18297" s="2" t="s">
        <v>74</v>
      </c>
      <c r="F18297" s="2" t="s">
        <v>976</v>
      </c>
      <c r="G18297" s="14" t="n">
        <v>12.5</v>
      </c>
      <c r="H18297" s="14" t="n">
        <v>8.87</v>
      </c>
      <c r="I18297" s="14" t="n">
        <v>14.5</v>
      </c>
      <c r="J18297" s="23" t="n">
        <f aca="false">IF(AND(E18297="Priority",ISNUMBER('Cost model'!N348)),'Cost model'!N348,'Cost model'!M348)</f>
        <v>17.5</v>
      </c>
      <c r="K18297" s="14" t="n">
        <f aca="false">J18297-H18297</f>
        <v>8.63</v>
      </c>
      <c r="L18297" s="14" t="n">
        <f aca="false">G18297-H18297</f>
        <v>3.63</v>
      </c>
    </row>
    <row r="18298" customFormat="false" ht="15" hidden="false" customHeight="false" outlineLevel="0" collapsed="false">
      <c r="A18298" s="2" t="s">
        <v>124</v>
      </c>
      <c r="B18298" s="2" t="s">
        <v>124</v>
      </c>
      <c r="C18298" s="2" t="s">
        <v>48</v>
      </c>
      <c r="D18298" s="2" t="s">
        <v>10</v>
      </c>
      <c r="E18298" s="2" t="s">
        <v>74</v>
      </c>
      <c r="F18298" s="2" t="s">
        <v>977</v>
      </c>
      <c r="G18298" s="14" t="n">
        <v>12.5</v>
      </c>
      <c r="H18298" s="14" t="n">
        <v>8.11</v>
      </c>
      <c r="I18298" s="14" t="n">
        <v>12.5</v>
      </c>
      <c r="J18298" s="23" t="n">
        <f aca="false">IF(AND(E18298="Priority",ISNUMBER('Cost model'!N318)),'Cost model'!N318,'Cost model'!M318)</f>
        <v>14.5</v>
      </c>
      <c r="K18298" s="14" t="n">
        <f aca="false">J18298-H18298</f>
        <v>6.39</v>
      </c>
      <c r="L18298" s="14" t="n">
        <f aca="false">G18298-H18298</f>
        <v>4.39</v>
      </c>
    </row>
    <row r="18299" customFormat="false" ht="15" hidden="false" customHeight="false" outlineLevel="0" collapsed="false">
      <c r="A18299" s="2" t="s">
        <v>158</v>
      </c>
      <c r="B18299" s="2" t="s">
        <v>158</v>
      </c>
      <c r="C18299" s="2" t="s">
        <v>49</v>
      </c>
      <c r="D18299" s="2" t="s">
        <v>12</v>
      </c>
      <c r="E18299" s="2" t="s">
        <v>74</v>
      </c>
      <c r="F18299" s="2" t="s">
        <v>977</v>
      </c>
      <c r="G18299" s="14" t="n">
        <v>19.5</v>
      </c>
      <c r="H18299" s="14" t="n">
        <v>26.73</v>
      </c>
      <c r="I18299" s="14" t="n">
        <v>19.5</v>
      </c>
      <c r="J18299" s="23" t="n">
        <f aca="false">IF(AND(E18299="Priority",ISNUMBER('Cost model'!N427)),'Cost model'!N427,'Cost model'!M427)</f>
        <v>28.5</v>
      </c>
      <c r="K18299" s="14" t="n">
        <f aca="false">J18299-H18299</f>
        <v>1.77</v>
      </c>
      <c r="L18299" s="14" t="n">
        <f aca="false">G18299-H18299</f>
        <v>-7.23</v>
      </c>
    </row>
    <row r="18300" customFormat="false" ht="15" hidden="false" customHeight="false" outlineLevel="0" collapsed="false">
      <c r="A18300" s="2" t="s">
        <v>221</v>
      </c>
      <c r="B18300" s="2" t="s">
        <v>221</v>
      </c>
      <c r="C18300" s="2" t="s">
        <v>47</v>
      </c>
      <c r="D18300" s="2" t="s">
        <v>10</v>
      </c>
      <c r="E18300" s="2" t="s">
        <v>74</v>
      </c>
      <c r="F18300" s="2" t="s">
        <v>977</v>
      </c>
      <c r="G18300" s="14" t="n">
        <v>9.5</v>
      </c>
      <c r="H18300" s="14" t="n">
        <v>7.4</v>
      </c>
      <c r="I18300" s="14" t="n">
        <v>9.5</v>
      </c>
      <c r="J18300" s="23" t="n">
        <f aca="false">IF(AND(E18300="Priority",ISNUMBER('Cost model'!N737)),'Cost model'!N737,'Cost model'!M737)</f>
        <v>8.5</v>
      </c>
      <c r="K18300" s="14" t="n">
        <f aca="false">J18300-H18300</f>
        <v>1.1</v>
      </c>
      <c r="L18300" s="14" t="n">
        <f aca="false">G18300-H18300</f>
        <v>2.1</v>
      </c>
    </row>
    <row r="18301" customFormat="false" ht="15" hidden="false" customHeight="false" outlineLevel="0" collapsed="false">
      <c r="A18301" s="2" t="s">
        <v>123</v>
      </c>
      <c r="B18301" s="2" t="s">
        <v>124</v>
      </c>
      <c r="C18301" s="2" t="s">
        <v>47</v>
      </c>
      <c r="D18301" s="2" t="s">
        <v>10</v>
      </c>
      <c r="E18301" s="2" t="s">
        <v>74</v>
      </c>
      <c r="F18301" s="2" t="s">
        <v>976</v>
      </c>
      <c r="G18301" s="14" t="n">
        <v>14.5</v>
      </c>
      <c r="H18301" s="14" t="n">
        <v>11.46</v>
      </c>
      <c r="I18301" s="14" t="n">
        <v>14.5</v>
      </c>
      <c r="J18301" s="23" t="n">
        <f aca="false">IF(AND(E18301="Priority",ISNUMBER('Cost model'!N2)),'Cost model'!N2,'Cost model'!M2)</f>
        <v>14.5</v>
      </c>
      <c r="K18301" s="14" t="n">
        <f aca="false">J18301-H18301</f>
        <v>3.04</v>
      </c>
      <c r="L18301" s="14" t="n">
        <f aca="false">G18301-H18301</f>
        <v>3.04</v>
      </c>
    </row>
    <row r="18302" customFormat="false" ht="15" hidden="false" customHeight="false" outlineLevel="0" collapsed="false">
      <c r="A18302" s="2" t="s">
        <v>174</v>
      </c>
      <c r="B18302" s="2" t="s">
        <v>174</v>
      </c>
      <c r="C18302" s="2" t="s">
        <v>49</v>
      </c>
      <c r="D18302" s="2" t="s">
        <v>12</v>
      </c>
      <c r="E18302" s="2" t="s">
        <v>74</v>
      </c>
      <c r="F18302" s="2" t="s">
        <v>977</v>
      </c>
      <c r="G18302" s="14" t="n">
        <v>19.5</v>
      </c>
      <c r="H18302" s="14" t="n">
        <v>20.55</v>
      </c>
      <c r="I18302" s="14" t="n">
        <v>19.5</v>
      </c>
      <c r="J18302" s="23" t="n">
        <f aca="false">IF(AND(E18302="Priority",ISNUMBER('Cost model'!N172)),'Cost model'!N172,'Cost model'!M172)</f>
        <v>45</v>
      </c>
      <c r="K18302" s="14" t="n">
        <f aca="false">J18302-H18302</f>
        <v>24.45</v>
      </c>
      <c r="L18302" s="14" t="n">
        <f aca="false">G18302-H18302</f>
        <v>-1.05</v>
      </c>
    </row>
    <row r="18303" customFormat="false" ht="15" hidden="false" customHeight="false" outlineLevel="0" collapsed="false">
      <c r="A18303" s="2" t="s">
        <v>174</v>
      </c>
      <c r="B18303" s="2" t="s">
        <v>142</v>
      </c>
      <c r="C18303" s="2" t="s">
        <v>47</v>
      </c>
      <c r="D18303" s="2" t="s">
        <v>10</v>
      </c>
      <c r="E18303" s="2" t="s">
        <v>74</v>
      </c>
      <c r="F18303" s="2" t="s">
        <v>976</v>
      </c>
      <c r="G18303" s="14" t="n">
        <v>9.5</v>
      </c>
      <c r="H18303" s="14" t="n">
        <v>13.82</v>
      </c>
      <c r="I18303" s="14" t="n">
        <v>9.5</v>
      </c>
      <c r="J18303" s="23" t="n">
        <f aca="false">IF(AND(E18303="Priority",ISNUMBER('Cost model'!N122)),'Cost model'!N122,'Cost model'!M122)</f>
        <v>13.5</v>
      </c>
      <c r="K18303" s="14" t="n">
        <f aca="false">J18303-H18303</f>
        <v>-0.32</v>
      </c>
      <c r="L18303" s="14" t="n">
        <f aca="false">G18303-H18303</f>
        <v>-4.32</v>
      </c>
    </row>
    <row r="18304" customFormat="false" ht="15" hidden="false" customHeight="false" outlineLevel="0" collapsed="false">
      <c r="A18304" s="2" t="s">
        <v>174</v>
      </c>
      <c r="B18304" s="2" t="s">
        <v>124</v>
      </c>
      <c r="C18304" s="2" t="s">
        <v>47</v>
      </c>
      <c r="D18304" s="2" t="s">
        <v>10</v>
      </c>
      <c r="E18304" s="2" t="s">
        <v>74</v>
      </c>
      <c r="F18304" s="2" t="s">
        <v>976</v>
      </c>
      <c r="G18304" s="14" t="n">
        <v>9.5</v>
      </c>
      <c r="H18304" s="14" t="n">
        <v>13.82</v>
      </c>
      <c r="I18304" s="14" t="n">
        <v>9.5</v>
      </c>
      <c r="J18304" s="23" t="n">
        <f aca="false">IF(AND(E18304="Priority",ISNUMBER('Cost model'!N107)),'Cost model'!N107,'Cost model'!M107)</f>
        <v>12.5</v>
      </c>
      <c r="K18304" s="14" t="n">
        <f aca="false">J18304-H18304</f>
        <v>-1.32</v>
      </c>
      <c r="L18304" s="14" t="n">
        <f aca="false">G18304-H18304</f>
        <v>-4.32</v>
      </c>
    </row>
    <row r="18305" customFormat="false" ht="15" hidden="false" customHeight="false" outlineLevel="0" collapsed="false">
      <c r="A18305" s="2" t="s">
        <v>174</v>
      </c>
      <c r="B18305" s="2" t="s">
        <v>142</v>
      </c>
      <c r="C18305" s="2" t="s">
        <v>48</v>
      </c>
      <c r="D18305" s="2" t="s">
        <v>10</v>
      </c>
      <c r="E18305" s="2" t="s">
        <v>74</v>
      </c>
      <c r="F18305" s="2" t="s">
        <v>976</v>
      </c>
      <c r="G18305" s="14" t="n">
        <v>12.5</v>
      </c>
      <c r="H18305" s="14" t="n">
        <v>12.54</v>
      </c>
      <c r="I18305" s="14" t="n">
        <v>12.5</v>
      </c>
      <c r="J18305" s="23" t="n">
        <f aca="false">IF(AND(E18305="Priority",ISNUMBER('Cost model'!N123)),'Cost model'!N123,'Cost model'!M123)</f>
        <v>16.5</v>
      </c>
      <c r="K18305" s="14" t="n">
        <f aca="false">J18305-H18305</f>
        <v>3.96</v>
      </c>
      <c r="L18305" s="14" t="n">
        <f aca="false">G18305-H18305</f>
        <v>-0.0399999999999992</v>
      </c>
    </row>
    <row r="18306" customFormat="false" ht="15" hidden="false" customHeight="false" outlineLevel="0" collapsed="false">
      <c r="A18306" s="2" t="s">
        <v>342</v>
      </c>
      <c r="B18306" s="2" t="s">
        <v>142</v>
      </c>
      <c r="C18306" s="2" t="s">
        <v>49</v>
      </c>
      <c r="D18306" s="2" t="s">
        <v>10</v>
      </c>
      <c r="E18306" s="2" t="s">
        <v>83</v>
      </c>
      <c r="F18306" s="2" t="s">
        <v>976</v>
      </c>
      <c r="G18306" s="14" t="n">
        <v>34.5</v>
      </c>
      <c r="H18306" s="14" t="n">
        <v>25.17</v>
      </c>
      <c r="I18306" s="14" t="n">
        <v>34.5</v>
      </c>
      <c r="J18306" s="23" t="n">
        <f aca="false">IF(AND(E18306="Priority",ISNUMBER('Cost model'!N229)),'Cost model'!N229,'Cost model'!M229)</f>
        <v>40</v>
      </c>
      <c r="K18306" s="14" t="n">
        <f aca="false">J18306-H18306</f>
        <v>14.83</v>
      </c>
      <c r="L18306" s="14" t="n">
        <f aca="false">G18306-H18306</f>
        <v>9.33</v>
      </c>
    </row>
    <row r="18307" customFormat="false" ht="15" hidden="false" customHeight="false" outlineLevel="0" collapsed="false">
      <c r="A18307" s="2" t="s">
        <v>124</v>
      </c>
      <c r="B18307" s="2" t="s">
        <v>124</v>
      </c>
      <c r="C18307" s="2" t="s">
        <v>49</v>
      </c>
      <c r="D18307" s="2" t="s">
        <v>10</v>
      </c>
      <c r="E18307" s="2" t="s">
        <v>74</v>
      </c>
      <c r="F18307" s="2" t="s">
        <v>977</v>
      </c>
      <c r="G18307" s="14" t="n">
        <v>17.5</v>
      </c>
      <c r="H18307" s="14" t="n">
        <v>17.69</v>
      </c>
      <c r="I18307" s="14" t="n">
        <v>17.5</v>
      </c>
      <c r="J18307" s="23" t="n">
        <f aca="false">IF(AND(E18307="Priority",ISNUMBER('Cost model'!N319)),'Cost model'!N319,'Cost model'!M319)</f>
        <v>16.5</v>
      </c>
      <c r="K18307" s="14" t="n">
        <f aca="false">J18307-H18307</f>
        <v>-1.19</v>
      </c>
      <c r="L18307" s="14" t="n">
        <f aca="false">G18307-H18307</f>
        <v>-0.190000000000001</v>
      </c>
    </row>
    <row r="18308" customFormat="false" ht="15" hidden="false" customHeight="false" outlineLevel="0" collapsed="false">
      <c r="A18308" s="2" t="s">
        <v>174</v>
      </c>
      <c r="B18308" s="2" t="s">
        <v>142</v>
      </c>
      <c r="C18308" s="2" t="s">
        <v>47</v>
      </c>
      <c r="D18308" s="2" t="s">
        <v>10</v>
      </c>
      <c r="E18308" s="2" t="s">
        <v>83</v>
      </c>
      <c r="F18308" s="2" t="s">
        <v>976</v>
      </c>
      <c r="G18308" s="14" t="n">
        <v>14.5</v>
      </c>
      <c r="H18308" s="14" t="n">
        <v>24.63</v>
      </c>
      <c r="I18308" s="14" t="n">
        <v>14.5</v>
      </c>
      <c r="J18308" s="23" t="n">
        <f aca="false">IF(AND(E18308="Priority",ISNUMBER('Cost model'!N122)),'Cost model'!N122,'Cost model'!M122)</f>
        <v>18.5</v>
      </c>
      <c r="K18308" s="14" t="n">
        <f aca="false">J18308-H18308</f>
        <v>-6.13</v>
      </c>
      <c r="L18308" s="14" t="n">
        <f aca="false">G18308-H18308</f>
        <v>-10.13</v>
      </c>
    </row>
    <row r="18309" customFormat="false" ht="15" hidden="false" customHeight="false" outlineLevel="0" collapsed="false">
      <c r="A18309" s="2" t="s">
        <v>174</v>
      </c>
      <c r="B18309" s="2" t="s">
        <v>142</v>
      </c>
      <c r="C18309" s="2" t="s">
        <v>48</v>
      </c>
      <c r="D18309" s="2" t="s">
        <v>10</v>
      </c>
      <c r="E18309" s="2" t="s">
        <v>83</v>
      </c>
      <c r="F18309" s="2" t="s">
        <v>976</v>
      </c>
      <c r="G18309" s="14" t="n">
        <v>17.5</v>
      </c>
      <c r="H18309" s="14" t="n">
        <v>11.46</v>
      </c>
      <c r="I18309" s="14" t="n">
        <v>17.5</v>
      </c>
      <c r="J18309" s="23" t="n">
        <f aca="false">IF(AND(E18309="Priority",ISNUMBER('Cost model'!N123)),'Cost model'!N123,'Cost model'!M123)</f>
        <v>22.5</v>
      </c>
      <c r="K18309" s="14" t="n">
        <f aca="false">J18309-H18309</f>
        <v>11.04</v>
      </c>
      <c r="L18309" s="14" t="n">
        <f aca="false">G18309-H18309</f>
        <v>6.04</v>
      </c>
    </row>
    <row r="18310" customFormat="false" ht="15" hidden="false" customHeight="false" outlineLevel="0" collapsed="false">
      <c r="A18310" s="2" t="s">
        <v>142</v>
      </c>
      <c r="B18310" s="2" t="s">
        <v>142</v>
      </c>
      <c r="C18310" s="2" t="s">
        <v>47</v>
      </c>
      <c r="D18310" s="2" t="s">
        <v>12</v>
      </c>
      <c r="E18310" s="2" t="s">
        <v>74</v>
      </c>
      <c r="F18310" s="2" t="s">
        <v>977</v>
      </c>
      <c r="G18310" s="14" t="n">
        <v>9.5</v>
      </c>
      <c r="H18310" s="14" t="n">
        <v>28.16</v>
      </c>
      <c r="I18310" s="14" t="n">
        <v>9.5</v>
      </c>
      <c r="J18310" s="23" t="n">
        <f aca="false">IF(AND(E18310="Priority",ISNUMBER('Cost model'!N635)),'Cost model'!N635,'Cost model'!M635)</f>
        <v>30.5</v>
      </c>
      <c r="K18310" s="14" t="n">
        <f aca="false">J18310-H18310</f>
        <v>2.34</v>
      </c>
      <c r="L18310" s="14" t="n">
        <f aca="false">G18310-H18310</f>
        <v>-18.66</v>
      </c>
    </row>
    <row r="18311" customFormat="false" ht="15" hidden="false" customHeight="false" outlineLevel="0" collapsed="false">
      <c r="A18311" s="2" t="s">
        <v>142</v>
      </c>
      <c r="B18311" s="2" t="s">
        <v>221</v>
      </c>
      <c r="C18311" s="2" t="s">
        <v>49</v>
      </c>
      <c r="D18311" s="2" t="s">
        <v>14</v>
      </c>
      <c r="E18311" s="2" t="s">
        <v>74</v>
      </c>
      <c r="F18311" s="2" t="s">
        <v>976</v>
      </c>
      <c r="G18311" s="14" t="n">
        <v>85</v>
      </c>
      <c r="H18311" s="14" t="n">
        <v>178.38</v>
      </c>
      <c r="I18311" s="14" t="n">
        <v>250</v>
      </c>
      <c r="J18311" s="23" t="n">
        <f aca="false">IF(AND(E18311="Priority",ISNUMBER('Cost model'!N688)),'Cost model'!N688,'Cost model'!M688)</f>
        <v>220</v>
      </c>
      <c r="K18311" s="14" t="n">
        <f aca="false">J18311-H18311</f>
        <v>41.62</v>
      </c>
      <c r="L18311" s="14" t="n">
        <f aca="false">G18311-H18311</f>
        <v>-93.38</v>
      </c>
    </row>
    <row r="18312" customFormat="false" ht="15" hidden="false" customHeight="false" outlineLevel="0" collapsed="false">
      <c r="A18312" s="2" t="s">
        <v>174</v>
      </c>
      <c r="B18312" s="2" t="s">
        <v>158</v>
      </c>
      <c r="C18312" s="2" t="s">
        <v>48</v>
      </c>
      <c r="D18312" s="2" t="s">
        <v>10</v>
      </c>
      <c r="E18312" s="2" t="s">
        <v>74</v>
      </c>
      <c r="F18312" s="2" t="s">
        <v>976</v>
      </c>
      <c r="G18312" s="14" t="n">
        <v>12.5</v>
      </c>
      <c r="H18312" s="14" t="n">
        <v>9.71</v>
      </c>
      <c r="I18312" s="14" t="n">
        <v>14.5</v>
      </c>
      <c r="J18312" s="23" t="n">
        <f aca="false">IF(AND(E18312="Priority",ISNUMBER('Cost model'!N138)),'Cost model'!N138,'Cost model'!M138)</f>
        <v>16.5</v>
      </c>
      <c r="K18312" s="14" t="n">
        <f aca="false">J18312-H18312</f>
        <v>6.79</v>
      </c>
      <c r="L18312" s="14" t="n">
        <f aca="false">G18312-H18312</f>
        <v>2.79</v>
      </c>
    </row>
    <row r="18313" customFormat="false" ht="15" hidden="false" customHeight="false" outlineLevel="0" collapsed="false">
      <c r="A18313" s="2" t="s">
        <v>123</v>
      </c>
      <c r="B18313" s="2" t="s">
        <v>123</v>
      </c>
      <c r="C18313" s="2" t="s">
        <v>47</v>
      </c>
      <c r="D18313" s="2" t="s">
        <v>12</v>
      </c>
      <c r="E18313" s="2" t="s">
        <v>83</v>
      </c>
      <c r="F18313" s="2" t="s">
        <v>977</v>
      </c>
      <c r="G18313" s="14" t="n">
        <v>19.5</v>
      </c>
      <c r="H18313" s="14" t="n">
        <v>57.76</v>
      </c>
      <c r="I18313" s="14" t="n">
        <v>19.5</v>
      </c>
      <c r="J18313" s="23" t="n">
        <f aca="false">IF(AND(E18313="Priority",ISNUMBER('Cost model'!N65)),'Cost model'!N65,'Cost model'!M65)</f>
        <v>45</v>
      </c>
      <c r="K18313" s="14" t="n">
        <f aca="false">J18313-H18313</f>
        <v>-12.76</v>
      </c>
      <c r="L18313" s="14" t="n">
        <f aca="false">G18313-H18313</f>
        <v>-38.26</v>
      </c>
    </row>
    <row r="18314" customFormat="false" ht="15" hidden="false" customHeight="false" outlineLevel="0" collapsed="false">
      <c r="A18314" s="2" t="s">
        <v>123</v>
      </c>
      <c r="B18314" s="2" t="s">
        <v>124</v>
      </c>
      <c r="C18314" s="2" t="s">
        <v>47</v>
      </c>
      <c r="D18314" s="2" t="s">
        <v>12</v>
      </c>
      <c r="E18314" s="2" t="s">
        <v>83</v>
      </c>
      <c r="F18314" s="2" t="s">
        <v>976</v>
      </c>
      <c r="G18314" s="14" t="n">
        <v>24.5</v>
      </c>
      <c r="H18314" s="14" t="n">
        <v>28.02</v>
      </c>
      <c r="I18314" s="14" t="n">
        <v>24.5</v>
      </c>
      <c r="J18314" s="23" t="n">
        <f aca="false">IF(AND(E18314="Priority",ISNUMBER('Cost model'!N5)),'Cost model'!N5,'Cost model'!M5)</f>
        <v>45</v>
      </c>
      <c r="K18314" s="14" t="n">
        <f aca="false">J18314-H18314</f>
        <v>16.98</v>
      </c>
      <c r="L18314" s="14" t="n">
        <f aca="false">G18314-H18314</f>
        <v>-3.52</v>
      </c>
    </row>
    <row r="18315" customFormat="false" ht="15" hidden="false" customHeight="false" outlineLevel="0" collapsed="false">
      <c r="A18315" s="2" t="s">
        <v>124</v>
      </c>
      <c r="B18315" s="2" t="s">
        <v>124</v>
      </c>
      <c r="C18315" s="2" t="s">
        <v>48</v>
      </c>
      <c r="D18315" s="2" t="s">
        <v>12</v>
      </c>
      <c r="E18315" s="2" t="s">
        <v>74</v>
      </c>
      <c r="F18315" s="2" t="s">
        <v>977</v>
      </c>
      <c r="G18315" s="14" t="n">
        <v>12.5</v>
      </c>
      <c r="H18315" s="14" t="n">
        <v>58.94</v>
      </c>
      <c r="I18315" s="14" t="n">
        <v>12.5</v>
      </c>
      <c r="J18315" s="23" t="n">
        <f aca="false">IF(AND(E18315="Priority",ISNUMBER('Cost model'!N321)),'Cost model'!N321,'Cost model'!M321)</f>
        <v>40</v>
      </c>
      <c r="K18315" s="14" t="n">
        <f aca="false">J18315-H18315</f>
        <v>-18.94</v>
      </c>
      <c r="L18315" s="14" t="n">
        <f aca="false">G18315-H18315</f>
        <v>-46.44</v>
      </c>
    </row>
    <row r="18316" customFormat="false" ht="15" hidden="false" customHeight="false" outlineLevel="0" collapsed="false">
      <c r="A18316" s="2" t="s">
        <v>174</v>
      </c>
      <c r="B18316" s="2" t="s">
        <v>174</v>
      </c>
      <c r="C18316" s="2" t="s">
        <v>48</v>
      </c>
      <c r="D18316" s="2" t="s">
        <v>12</v>
      </c>
      <c r="E18316" s="2" t="s">
        <v>74</v>
      </c>
      <c r="F18316" s="2" t="s">
        <v>977</v>
      </c>
      <c r="G18316" s="14" t="n">
        <v>12.5</v>
      </c>
      <c r="H18316" s="14" t="n">
        <v>43.77</v>
      </c>
      <c r="I18316" s="14" t="n">
        <v>12.5</v>
      </c>
      <c r="J18316" s="23" t="n">
        <f aca="false">IF(AND(E18316="Priority",ISNUMBER('Cost model'!N171)),'Cost model'!N171,'Cost model'!M171)</f>
        <v>40</v>
      </c>
      <c r="K18316" s="14" t="n">
        <f aca="false">J18316-H18316</f>
        <v>-3.77</v>
      </c>
      <c r="L18316" s="14" t="n">
        <f aca="false">G18316-H18316</f>
        <v>-31.27</v>
      </c>
    </row>
    <row r="18317" customFormat="false" ht="15" hidden="false" customHeight="false" outlineLevel="0" collapsed="false">
      <c r="A18317" s="2" t="s">
        <v>158</v>
      </c>
      <c r="B18317" s="2" t="s">
        <v>158</v>
      </c>
      <c r="C18317" s="2" t="s">
        <v>47</v>
      </c>
      <c r="D18317" s="2" t="s">
        <v>12</v>
      </c>
      <c r="E18317" s="2" t="s">
        <v>74</v>
      </c>
      <c r="F18317" s="2" t="s">
        <v>977</v>
      </c>
      <c r="G18317" s="14" t="n">
        <v>9.5</v>
      </c>
      <c r="H18317" s="14" t="n">
        <v>16.69</v>
      </c>
      <c r="I18317" s="14" t="n">
        <v>9.5</v>
      </c>
      <c r="J18317" s="23" t="n">
        <f aca="false">IF(AND(E18317="Priority",ISNUMBER('Cost model'!N425)),'Cost model'!N425,'Cost model'!M425)</f>
        <v>14.5</v>
      </c>
      <c r="K18317" s="14" t="n">
        <f aca="false">J18317-H18317</f>
        <v>-2.19</v>
      </c>
      <c r="L18317" s="14" t="n">
        <f aca="false">G18317-H18317</f>
        <v>-7.19</v>
      </c>
    </row>
    <row r="18318" customFormat="false" ht="15" hidden="false" customHeight="false" outlineLevel="0" collapsed="false">
      <c r="A18318" s="2" t="s">
        <v>142</v>
      </c>
      <c r="B18318" s="2" t="s">
        <v>174</v>
      </c>
      <c r="C18318" s="2" t="s">
        <v>47</v>
      </c>
      <c r="D18318" s="2" t="s">
        <v>10</v>
      </c>
      <c r="E18318" s="2" t="s">
        <v>74</v>
      </c>
      <c r="F18318" s="2" t="s">
        <v>976</v>
      </c>
      <c r="G18318" s="14" t="n">
        <v>9.5</v>
      </c>
      <c r="H18318" s="14" t="n">
        <v>122.44</v>
      </c>
      <c r="I18318" s="14" t="n">
        <v>14.5</v>
      </c>
      <c r="J18318" s="23" t="n">
        <f aca="false">IF(AND(E18318="Priority",ISNUMBER('Cost model'!N692)),'Cost model'!N692,'Cost model'!M692)</f>
        <v>9.5</v>
      </c>
      <c r="K18318" s="14" t="n">
        <f aca="false">J18318-H18318</f>
        <v>-112.94</v>
      </c>
      <c r="L18318" s="14" t="n">
        <f aca="false">G18318-H18318</f>
        <v>-112.94</v>
      </c>
    </row>
    <row r="18319" customFormat="false" ht="15" hidden="false" customHeight="false" outlineLevel="0" collapsed="false">
      <c r="A18319" s="2" t="s">
        <v>174</v>
      </c>
      <c r="B18319" s="2" t="s">
        <v>142</v>
      </c>
      <c r="C18319" s="2" t="s">
        <v>47</v>
      </c>
      <c r="D18319" s="2" t="s">
        <v>12</v>
      </c>
      <c r="E18319" s="2" t="s">
        <v>83</v>
      </c>
      <c r="F18319" s="2" t="s">
        <v>976</v>
      </c>
      <c r="G18319" s="14" t="n">
        <v>19.5</v>
      </c>
      <c r="H18319" s="14" t="n">
        <v>29.1</v>
      </c>
      <c r="I18319" s="14" t="n">
        <v>19.5</v>
      </c>
      <c r="J18319" s="23" t="n">
        <f aca="false">IF(AND(E18319="Priority",ISNUMBER('Cost model'!N125)),'Cost model'!N125,'Cost model'!M125)</f>
        <v>55</v>
      </c>
      <c r="K18319" s="14" t="n">
        <f aca="false">J18319-H18319</f>
        <v>25.9</v>
      </c>
      <c r="L18319" s="14" t="n">
        <f aca="false">G18319-H18319</f>
        <v>-9.6</v>
      </c>
    </row>
    <row r="18320" customFormat="false" ht="15" hidden="false" customHeight="false" outlineLevel="0" collapsed="false">
      <c r="A18320" s="2" t="s">
        <v>124</v>
      </c>
      <c r="B18320" s="2" t="s">
        <v>124</v>
      </c>
      <c r="C18320" s="2" t="s">
        <v>48</v>
      </c>
      <c r="D18320" s="2" t="s">
        <v>12</v>
      </c>
      <c r="E18320" s="2" t="s">
        <v>74</v>
      </c>
      <c r="F18320" s="2" t="s">
        <v>977</v>
      </c>
      <c r="G18320" s="14" t="n">
        <v>12.5</v>
      </c>
      <c r="H18320" s="14" t="n">
        <v>29.18</v>
      </c>
      <c r="I18320" s="14" t="n">
        <v>12.5</v>
      </c>
      <c r="J18320" s="23" t="n">
        <f aca="false">IF(AND(E18320="Priority",ISNUMBER('Cost model'!N321)),'Cost model'!N321,'Cost model'!M321)</f>
        <v>40</v>
      </c>
      <c r="K18320" s="14" t="n">
        <f aca="false">J18320-H18320</f>
        <v>10.82</v>
      </c>
      <c r="L18320" s="14" t="n">
        <f aca="false">G18320-H18320</f>
        <v>-16.68</v>
      </c>
    </row>
    <row r="18321" customFormat="false" ht="15" hidden="false" customHeight="false" outlineLevel="0" collapsed="false">
      <c r="A18321" s="2" t="s">
        <v>124</v>
      </c>
      <c r="B18321" s="2" t="s">
        <v>205</v>
      </c>
      <c r="C18321" s="2" t="s">
        <v>49</v>
      </c>
      <c r="D18321" s="2" t="s">
        <v>10</v>
      </c>
      <c r="E18321" s="2" t="s">
        <v>74</v>
      </c>
      <c r="F18321" s="2" t="s">
        <v>976</v>
      </c>
      <c r="G18321" s="14" t="n">
        <v>24.5</v>
      </c>
      <c r="H18321" s="14" t="n">
        <v>21.76</v>
      </c>
      <c r="I18321" s="14" t="n">
        <v>19.5</v>
      </c>
      <c r="J18321" s="23" t="n">
        <f aca="false">IF(AND(E18321="Priority",ISNUMBER('Cost model'!N379)),'Cost model'!N379,'Cost model'!M379)</f>
        <v>23.5</v>
      </c>
      <c r="K18321" s="14" t="n">
        <f aca="false">J18321-H18321</f>
        <v>1.74</v>
      </c>
      <c r="L18321" s="14" t="n">
        <f aca="false">G18321-H18321</f>
        <v>2.74</v>
      </c>
    </row>
    <row r="18322" customFormat="false" ht="15" hidden="false" customHeight="false" outlineLevel="0" collapsed="false">
      <c r="A18322" s="2" t="s">
        <v>221</v>
      </c>
      <c r="B18322" s="2" t="s">
        <v>158</v>
      </c>
      <c r="C18322" s="2" t="s">
        <v>49</v>
      </c>
      <c r="D18322" s="2" t="s">
        <v>12</v>
      </c>
      <c r="E18322" s="2" t="s">
        <v>74</v>
      </c>
      <c r="F18322" s="2" t="s">
        <v>976</v>
      </c>
      <c r="G18322" s="14" t="n">
        <v>19.5</v>
      </c>
      <c r="H18322" s="14" t="n">
        <v>68.95</v>
      </c>
      <c r="I18322" s="14" t="n">
        <v>19.5</v>
      </c>
      <c r="J18322" s="23" t="n">
        <f aca="false">IF(AND(E18322="Priority",ISNUMBER('Cost model'!N757)),'Cost model'!N757,'Cost model'!M757)</f>
        <v>65</v>
      </c>
      <c r="K18322" s="14" t="n">
        <f aca="false">J18322-H18322</f>
        <v>-3.95</v>
      </c>
      <c r="L18322" s="14" t="n">
        <f aca="false">G18322-H18322</f>
        <v>-49.45</v>
      </c>
    </row>
    <row r="18323" customFormat="false" ht="15" hidden="false" customHeight="false" outlineLevel="0" collapsed="false">
      <c r="A18323" s="2" t="s">
        <v>123</v>
      </c>
      <c r="B18323" s="2" t="s">
        <v>174</v>
      </c>
      <c r="C18323" s="2" t="s">
        <v>47</v>
      </c>
      <c r="D18323" s="2" t="s">
        <v>12</v>
      </c>
      <c r="E18323" s="2" t="s">
        <v>83</v>
      </c>
      <c r="F18323" s="2" t="s">
        <v>976</v>
      </c>
      <c r="G18323" s="14" t="n">
        <v>24.5</v>
      </c>
      <c r="H18323" s="14" t="n">
        <v>51.01</v>
      </c>
      <c r="I18323" s="14" t="n">
        <v>24.5</v>
      </c>
      <c r="J18323" s="23" t="n">
        <f aca="false">IF(AND(E18323="Priority",ISNUMBER('Cost model'!N50)),'Cost model'!N50,'Cost model'!M50)</f>
        <v>55</v>
      </c>
      <c r="K18323" s="14" t="n">
        <f aca="false">J18323-H18323</f>
        <v>3.99</v>
      </c>
      <c r="L18323" s="14" t="n">
        <f aca="false">G18323-H18323</f>
        <v>-26.51</v>
      </c>
    </row>
    <row r="18324" customFormat="false" ht="15" hidden="false" customHeight="false" outlineLevel="0" collapsed="false">
      <c r="A18324" s="2" t="s">
        <v>124</v>
      </c>
      <c r="B18324" s="2" t="s">
        <v>124</v>
      </c>
      <c r="C18324" s="2" t="s">
        <v>48</v>
      </c>
      <c r="D18324" s="2" t="s">
        <v>14</v>
      </c>
      <c r="E18324" s="2" t="s">
        <v>74</v>
      </c>
      <c r="F18324" s="2" t="s">
        <v>977</v>
      </c>
      <c r="G18324" s="14" t="n">
        <v>45</v>
      </c>
      <c r="H18324" s="14" t="n">
        <v>120.19</v>
      </c>
      <c r="I18324" s="14" t="n">
        <v>45</v>
      </c>
      <c r="J18324" s="23" t="n">
        <f aca="false">IF(AND(E18324="Priority",ISNUMBER('Cost model'!N327)),'Cost model'!N327,'Cost model'!M327)</f>
        <v>130</v>
      </c>
      <c r="K18324" s="14" t="n">
        <f aca="false">J18324-H18324</f>
        <v>9.81</v>
      </c>
      <c r="L18324" s="14" t="n">
        <f aca="false">G18324-H18324</f>
        <v>-75.19</v>
      </c>
    </row>
    <row r="18325" customFormat="false" ht="15" hidden="false" customHeight="false" outlineLevel="0" collapsed="false">
      <c r="A18325" s="2" t="s">
        <v>174</v>
      </c>
      <c r="B18325" s="2" t="s">
        <v>123</v>
      </c>
      <c r="C18325" s="2" t="s">
        <v>47</v>
      </c>
      <c r="D18325" s="2" t="s">
        <v>12</v>
      </c>
      <c r="E18325" s="2" t="s">
        <v>74</v>
      </c>
      <c r="F18325" s="2" t="s">
        <v>976</v>
      </c>
      <c r="G18325" s="14" t="n">
        <v>19.5</v>
      </c>
      <c r="H18325" s="14" t="n">
        <v>37.19</v>
      </c>
      <c r="I18325" s="14" t="n">
        <v>24.5</v>
      </c>
      <c r="J18325" s="23" t="n">
        <f aca="false">IF(AND(E18325="Priority",ISNUMBER('Cost model'!N200)),'Cost model'!N200,'Cost model'!M200)</f>
        <v>45</v>
      </c>
      <c r="K18325" s="14" t="n">
        <f aca="false">J18325-H18325</f>
        <v>7.81</v>
      </c>
      <c r="L18325" s="14" t="n">
        <f aca="false">G18325-H18325</f>
        <v>-17.69</v>
      </c>
    </row>
    <row r="18326" customFormat="false" ht="15" hidden="false" customHeight="false" outlineLevel="0" collapsed="false">
      <c r="A18326" s="2" t="s">
        <v>221</v>
      </c>
      <c r="B18326" s="2" t="s">
        <v>221</v>
      </c>
      <c r="C18326" s="2" t="s">
        <v>47</v>
      </c>
      <c r="D18326" s="2" t="s">
        <v>10</v>
      </c>
      <c r="E18326" s="2" t="s">
        <v>74</v>
      </c>
      <c r="F18326" s="2" t="s">
        <v>977</v>
      </c>
      <c r="G18326" s="14" t="n">
        <v>9.5</v>
      </c>
      <c r="H18326" s="14" t="n">
        <v>5.25</v>
      </c>
      <c r="I18326" s="14" t="n">
        <v>9.5</v>
      </c>
      <c r="J18326" s="23" t="n">
        <f aca="false">IF(AND(E18326="Priority",ISNUMBER('Cost model'!N737)),'Cost model'!N737,'Cost model'!M737)</f>
        <v>8.5</v>
      </c>
      <c r="K18326" s="14" t="n">
        <f aca="false">J18326-H18326</f>
        <v>3.25</v>
      </c>
      <c r="L18326" s="14" t="n">
        <f aca="false">G18326-H18326</f>
        <v>4.25</v>
      </c>
    </row>
    <row r="18327" customFormat="false" ht="15" hidden="false" customHeight="false" outlineLevel="0" collapsed="false">
      <c r="A18327" s="2" t="s">
        <v>221</v>
      </c>
      <c r="B18327" s="2" t="s">
        <v>221</v>
      </c>
      <c r="C18327" s="2" t="s">
        <v>47</v>
      </c>
      <c r="D18327" s="2" t="s">
        <v>12</v>
      </c>
      <c r="E18327" s="2" t="s">
        <v>83</v>
      </c>
      <c r="F18327" s="2" t="s">
        <v>977</v>
      </c>
      <c r="G18327" s="14" t="n">
        <v>19.5</v>
      </c>
      <c r="H18327" s="14" t="n">
        <v>62.02</v>
      </c>
      <c r="I18327" s="14" t="n">
        <v>19.5</v>
      </c>
      <c r="J18327" s="23" t="n">
        <f aca="false">IF(AND(E18327="Priority",ISNUMBER('Cost model'!N740)),'Cost model'!N740,'Cost model'!M740)</f>
        <v>28.5</v>
      </c>
      <c r="K18327" s="14" t="n">
        <f aca="false">J18327-H18327</f>
        <v>-33.52</v>
      </c>
      <c r="L18327" s="14" t="n">
        <f aca="false">G18327-H18327</f>
        <v>-42.52</v>
      </c>
    </row>
    <row r="18328" customFormat="false" ht="15" hidden="false" customHeight="false" outlineLevel="0" collapsed="false">
      <c r="A18328" s="2" t="s">
        <v>142</v>
      </c>
      <c r="B18328" s="2" t="s">
        <v>142</v>
      </c>
      <c r="C18328" s="2" t="s">
        <v>47</v>
      </c>
      <c r="D18328" s="2" t="s">
        <v>12</v>
      </c>
      <c r="E18328" s="2" t="s">
        <v>74</v>
      </c>
      <c r="F18328" s="2" t="s">
        <v>977</v>
      </c>
      <c r="G18328" s="14" t="n">
        <v>9.5</v>
      </c>
      <c r="H18328" s="14" t="n">
        <v>43.77</v>
      </c>
      <c r="I18328" s="14" t="n">
        <v>9.5</v>
      </c>
      <c r="J18328" s="23" t="n">
        <f aca="false">IF(AND(E18328="Priority",ISNUMBER('Cost model'!N635)),'Cost model'!N635,'Cost model'!M635)</f>
        <v>30.5</v>
      </c>
      <c r="K18328" s="14" t="n">
        <f aca="false">J18328-H18328</f>
        <v>-13.27</v>
      </c>
      <c r="L18328" s="14" t="n">
        <f aca="false">G18328-H18328</f>
        <v>-34.27</v>
      </c>
    </row>
    <row r="18329" customFormat="false" ht="15" hidden="false" customHeight="false" outlineLevel="0" collapsed="false">
      <c r="A18329" s="2" t="s">
        <v>221</v>
      </c>
      <c r="B18329" s="2" t="s">
        <v>221</v>
      </c>
      <c r="C18329" s="2" t="s">
        <v>49</v>
      </c>
      <c r="D18329" s="2" t="s">
        <v>13</v>
      </c>
      <c r="E18329" s="2" t="s">
        <v>74</v>
      </c>
      <c r="F18329" s="2" t="s">
        <v>977</v>
      </c>
      <c r="G18329" s="14" t="n">
        <v>50</v>
      </c>
      <c r="H18329" s="14" t="n">
        <v>204.85</v>
      </c>
      <c r="I18329" s="14" t="n">
        <v>50</v>
      </c>
      <c r="J18329" s="23" t="n">
        <f aca="false">IF(AND(E18329="Priority",ISNUMBER('Cost model'!N745)),'Cost model'!N745,'Cost model'!M745)</f>
        <v>130</v>
      </c>
      <c r="K18329" s="14" t="n">
        <f aca="false">J18329-H18329</f>
        <v>-74.85</v>
      </c>
      <c r="L18329" s="14" t="n">
        <f aca="false">G18329-H18329</f>
        <v>-154.85</v>
      </c>
    </row>
    <row r="18330" customFormat="false" ht="15" hidden="false" customHeight="false" outlineLevel="0" collapsed="false">
      <c r="A18330" s="2" t="s">
        <v>124</v>
      </c>
      <c r="B18330" s="2" t="s">
        <v>124</v>
      </c>
      <c r="C18330" s="2" t="s">
        <v>47</v>
      </c>
      <c r="D18330" s="2" t="s">
        <v>10</v>
      </c>
      <c r="E18330" s="2" t="s">
        <v>74</v>
      </c>
      <c r="F18330" s="2" t="s">
        <v>977</v>
      </c>
      <c r="G18330" s="14" t="n">
        <v>9.5</v>
      </c>
      <c r="H18330" s="14" t="n">
        <v>7.72</v>
      </c>
      <c r="I18330" s="14" t="n">
        <v>9.5</v>
      </c>
      <c r="J18330" s="23" t="n">
        <f aca="false">IF(AND(E18330="Priority",ISNUMBER('Cost model'!N317)),'Cost model'!N317,'Cost model'!M317)</f>
        <v>10.5</v>
      </c>
      <c r="K18330" s="14" t="n">
        <f aca="false">J18330-H18330</f>
        <v>2.78</v>
      </c>
      <c r="L18330" s="14" t="n">
        <f aca="false">G18330-H18330</f>
        <v>1.78</v>
      </c>
    </row>
    <row r="18331" customFormat="false" ht="15" hidden="false" customHeight="false" outlineLevel="0" collapsed="false">
      <c r="A18331" s="2" t="s">
        <v>124</v>
      </c>
      <c r="B18331" s="2" t="s">
        <v>124</v>
      </c>
      <c r="C18331" s="2" t="s">
        <v>47</v>
      </c>
      <c r="D18331" s="2" t="s">
        <v>10</v>
      </c>
      <c r="E18331" s="2" t="s">
        <v>74</v>
      </c>
      <c r="F18331" s="2" t="s">
        <v>977</v>
      </c>
      <c r="G18331" s="14" t="n">
        <v>9.5</v>
      </c>
      <c r="H18331" s="14" t="n">
        <v>6.27</v>
      </c>
      <c r="I18331" s="14" t="n">
        <v>9.5</v>
      </c>
      <c r="J18331" s="23" t="n">
        <f aca="false">IF(AND(E18331="Priority",ISNUMBER('Cost model'!N317)),'Cost model'!N317,'Cost model'!M317)</f>
        <v>10.5</v>
      </c>
      <c r="K18331" s="14" t="n">
        <f aca="false">J18331-H18331</f>
        <v>4.23</v>
      </c>
      <c r="L18331" s="14" t="n">
        <f aca="false">G18331-H18331</f>
        <v>3.23</v>
      </c>
    </row>
    <row r="18332" customFormat="false" ht="15" hidden="false" customHeight="false" outlineLevel="0" collapsed="false">
      <c r="A18332" s="2" t="s">
        <v>221</v>
      </c>
      <c r="B18332" s="2" t="s">
        <v>142</v>
      </c>
      <c r="C18332" s="2" t="s">
        <v>47</v>
      </c>
      <c r="D18332" s="2" t="s">
        <v>10</v>
      </c>
      <c r="E18332" s="2" t="s">
        <v>74</v>
      </c>
      <c r="F18332" s="2" t="s">
        <v>976</v>
      </c>
      <c r="G18332" s="14" t="n">
        <v>14.5</v>
      </c>
      <c r="H18332" s="14" t="n">
        <v>17.41</v>
      </c>
      <c r="I18332" s="14" t="n">
        <v>19.5</v>
      </c>
      <c r="J18332" s="23" t="n">
        <f aca="false">IF(AND(E18332="Priority",ISNUMBER('Cost model'!N767)),'Cost model'!N767,'Cost model'!M767)</f>
        <v>15.5</v>
      </c>
      <c r="K18332" s="14" t="n">
        <f aca="false">J18332-H18332</f>
        <v>-1.91</v>
      </c>
      <c r="L18332" s="14" t="n">
        <f aca="false">G18332-H18332</f>
        <v>-2.91</v>
      </c>
    </row>
    <row r="18333" customFormat="false" ht="15" hidden="false" customHeight="false" outlineLevel="0" collapsed="false">
      <c r="A18333" s="2" t="s">
        <v>174</v>
      </c>
      <c r="B18333" s="2" t="s">
        <v>123</v>
      </c>
      <c r="C18333" s="2" t="s">
        <v>48</v>
      </c>
      <c r="D18333" s="2" t="s">
        <v>10</v>
      </c>
      <c r="E18333" s="2" t="s">
        <v>74</v>
      </c>
      <c r="F18333" s="2" t="s">
        <v>976</v>
      </c>
      <c r="G18333" s="14" t="n">
        <v>12.5</v>
      </c>
      <c r="H18333" s="14" t="n">
        <v>24.63</v>
      </c>
      <c r="I18333" s="14" t="n">
        <v>19.5</v>
      </c>
      <c r="J18333" s="23" t="n">
        <f aca="false">IF(AND(E18333="Priority",ISNUMBER('Cost model'!N198)),'Cost model'!N198,'Cost model'!M198)</f>
        <v>20.5</v>
      </c>
      <c r="K18333" s="14" t="n">
        <f aca="false">J18333-H18333</f>
        <v>-4.13</v>
      </c>
      <c r="L18333" s="14" t="n">
        <f aca="false">G18333-H18333</f>
        <v>-12.13</v>
      </c>
    </row>
    <row r="18334" customFormat="false" ht="15" hidden="false" customHeight="false" outlineLevel="0" collapsed="false">
      <c r="A18334" s="2" t="s">
        <v>174</v>
      </c>
      <c r="B18334" s="2" t="s">
        <v>174</v>
      </c>
      <c r="C18334" s="2" t="s">
        <v>47</v>
      </c>
      <c r="D18334" s="2" t="s">
        <v>10</v>
      </c>
      <c r="E18334" s="2" t="s">
        <v>74</v>
      </c>
      <c r="F18334" s="2" t="s">
        <v>977</v>
      </c>
      <c r="G18334" s="14" t="n">
        <v>9.5</v>
      </c>
      <c r="H18334" s="14" t="n">
        <v>6.24</v>
      </c>
      <c r="I18334" s="14" t="n">
        <v>9.5</v>
      </c>
      <c r="J18334" s="23" t="n">
        <f aca="false">IF(AND(E18334="Priority",ISNUMBER('Cost model'!N167)),'Cost model'!N167,'Cost model'!M167)</f>
        <v>8.5</v>
      </c>
      <c r="K18334" s="14" t="n">
        <f aca="false">J18334-H18334</f>
        <v>2.26</v>
      </c>
      <c r="L18334" s="14" t="n">
        <f aca="false">G18334-H18334</f>
        <v>3.26</v>
      </c>
    </row>
    <row r="18335" customFormat="false" ht="15" hidden="false" customHeight="false" outlineLevel="0" collapsed="false">
      <c r="A18335" s="2" t="s">
        <v>174</v>
      </c>
      <c r="B18335" s="2" t="s">
        <v>174</v>
      </c>
      <c r="C18335" s="2" t="s">
        <v>48</v>
      </c>
      <c r="D18335" s="2" t="s">
        <v>12</v>
      </c>
      <c r="E18335" s="2" t="s">
        <v>74</v>
      </c>
      <c r="F18335" s="2" t="s">
        <v>977</v>
      </c>
      <c r="G18335" s="14" t="n">
        <v>12.5</v>
      </c>
      <c r="H18335" s="14" t="n">
        <v>57.63</v>
      </c>
      <c r="I18335" s="14" t="n">
        <v>12.5</v>
      </c>
      <c r="J18335" s="23" t="n">
        <f aca="false">IF(AND(E18335="Priority",ISNUMBER('Cost model'!N171)),'Cost model'!N171,'Cost model'!M171)</f>
        <v>40</v>
      </c>
      <c r="K18335" s="14" t="n">
        <f aca="false">J18335-H18335</f>
        <v>-17.63</v>
      </c>
      <c r="L18335" s="14" t="n">
        <f aca="false">G18335-H18335</f>
        <v>-45.13</v>
      </c>
    </row>
    <row r="18336" customFormat="false" ht="15" hidden="false" customHeight="false" outlineLevel="0" collapsed="false">
      <c r="A18336" s="2" t="s">
        <v>123</v>
      </c>
      <c r="B18336" s="2" t="s">
        <v>174</v>
      </c>
      <c r="C18336" s="2" t="s">
        <v>47</v>
      </c>
      <c r="D18336" s="2" t="s">
        <v>12</v>
      </c>
      <c r="E18336" s="2" t="s">
        <v>83</v>
      </c>
      <c r="F18336" s="2" t="s">
        <v>976</v>
      </c>
      <c r="G18336" s="14" t="n">
        <v>24.5</v>
      </c>
      <c r="H18336" s="14" t="n">
        <v>60.29</v>
      </c>
      <c r="I18336" s="14" t="n">
        <v>24.5</v>
      </c>
      <c r="J18336" s="23" t="n">
        <f aca="false">IF(AND(E18336="Priority",ISNUMBER('Cost model'!N50)),'Cost model'!N50,'Cost model'!M50)</f>
        <v>55</v>
      </c>
      <c r="K18336" s="14" t="n">
        <f aca="false">J18336-H18336</f>
        <v>-5.29</v>
      </c>
      <c r="L18336" s="14" t="n">
        <f aca="false">G18336-H18336</f>
        <v>-35.79</v>
      </c>
    </row>
    <row r="18337" customFormat="false" ht="15" hidden="false" customHeight="false" outlineLevel="0" collapsed="false">
      <c r="A18337" s="2" t="s">
        <v>174</v>
      </c>
      <c r="B18337" s="2" t="s">
        <v>174</v>
      </c>
      <c r="C18337" s="2" t="s">
        <v>48</v>
      </c>
      <c r="D18337" s="2" t="s">
        <v>12</v>
      </c>
      <c r="E18337" s="2" t="s">
        <v>74</v>
      </c>
      <c r="F18337" s="2" t="s">
        <v>977</v>
      </c>
      <c r="G18337" s="14" t="n">
        <v>12.5</v>
      </c>
      <c r="H18337" s="14" t="n">
        <v>31.81</v>
      </c>
      <c r="I18337" s="14" t="n">
        <v>12.5</v>
      </c>
      <c r="J18337" s="23" t="n">
        <f aca="false">IF(AND(E18337="Priority",ISNUMBER('Cost model'!N171)),'Cost model'!N171,'Cost model'!M171)</f>
        <v>40</v>
      </c>
      <c r="K18337" s="14" t="n">
        <f aca="false">J18337-H18337</f>
        <v>8.19</v>
      </c>
      <c r="L18337" s="14" t="n">
        <f aca="false">G18337-H18337</f>
        <v>-19.31</v>
      </c>
    </row>
    <row r="18338" customFormat="false" ht="15" hidden="false" customHeight="false" outlineLevel="0" collapsed="false">
      <c r="A18338" s="2" t="s">
        <v>174</v>
      </c>
      <c r="B18338" s="2" t="s">
        <v>174</v>
      </c>
      <c r="C18338" s="2" t="s">
        <v>47</v>
      </c>
      <c r="D18338" s="2" t="s">
        <v>10</v>
      </c>
      <c r="E18338" s="2" t="s">
        <v>83</v>
      </c>
      <c r="F18338" s="2" t="s">
        <v>977</v>
      </c>
      <c r="G18338" s="14" t="n">
        <v>14.5</v>
      </c>
      <c r="H18338" s="14" t="n">
        <v>7.72</v>
      </c>
      <c r="I18338" s="14" t="n">
        <v>14.5</v>
      </c>
      <c r="J18338" s="23" t="n">
        <f aca="false">IF(AND(E18338="Priority",ISNUMBER('Cost model'!N167)),'Cost model'!N167,'Cost model'!M167)</f>
        <v>13.5</v>
      </c>
      <c r="K18338" s="14" t="n">
        <f aca="false">J18338-H18338</f>
        <v>5.78</v>
      </c>
      <c r="L18338" s="14" t="n">
        <f aca="false">G18338-H18338</f>
        <v>6.78</v>
      </c>
    </row>
    <row r="18339" customFormat="false" ht="15" hidden="false" customHeight="false" outlineLevel="0" collapsed="false">
      <c r="A18339" s="2" t="s">
        <v>174</v>
      </c>
      <c r="B18339" s="2" t="s">
        <v>174</v>
      </c>
      <c r="C18339" s="2" t="s">
        <v>47</v>
      </c>
      <c r="D18339" s="2" t="s">
        <v>10</v>
      </c>
      <c r="E18339" s="2" t="s">
        <v>74</v>
      </c>
      <c r="F18339" s="2" t="s">
        <v>977</v>
      </c>
      <c r="G18339" s="14" t="n">
        <v>9.5</v>
      </c>
      <c r="H18339" s="14" t="n">
        <v>7.72</v>
      </c>
      <c r="I18339" s="14" t="n">
        <v>9.5</v>
      </c>
      <c r="J18339" s="23" t="n">
        <f aca="false">IF(AND(E18339="Priority",ISNUMBER('Cost model'!N167)),'Cost model'!N167,'Cost model'!M167)</f>
        <v>8.5</v>
      </c>
      <c r="K18339" s="14" t="n">
        <f aca="false">J18339-H18339</f>
        <v>0.78</v>
      </c>
      <c r="L18339" s="14" t="n">
        <f aca="false">G18339-H18339</f>
        <v>1.78</v>
      </c>
    </row>
    <row r="18340" customFormat="false" ht="15" hidden="false" customHeight="false" outlineLevel="0" collapsed="false">
      <c r="A18340" s="2" t="s">
        <v>174</v>
      </c>
      <c r="B18340" s="2" t="s">
        <v>124</v>
      </c>
      <c r="C18340" s="2" t="s">
        <v>47</v>
      </c>
      <c r="D18340" s="2" t="s">
        <v>12</v>
      </c>
      <c r="E18340" s="2" t="s">
        <v>74</v>
      </c>
      <c r="F18340" s="2" t="s">
        <v>976</v>
      </c>
      <c r="G18340" s="14" t="n">
        <v>9.5</v>
      </c>
      <c r="H18340" s="14" t="n">
        <v>31.81</v>
      </c>
      <c r="I18340" s="14" t="n">
        <v>9.5</v>
      </c>
      <c r="J18340" s="23" t="n">
        <f aca="false">IF(AND(E18340="Priority",ISNUMBER('Cost model'!N110)),'Cost model'!N110,'Cost model'!M110)</f>
        <v>40</v>
      </c>
      <c r="K18340" s="14" t="n">
        <f aca="false">J18340-H18340</f>
        <v>8.19</v>
      </c>
      <c r="L18340" s="14" t="n">
        <f aca="false">G18340-H18340</f>
        <v>-22.31</v>
      </c>
    </row>
    <row r="18341" customFormat="false" ht="15" hidden="false" customHeight="false" outlineLevel="0" collapsed="false">
      <c r="A18341" s="2" t="s">
        <v>123</v>
      </c>
      <c r="B18341" s="2" t="s">
        <v>124</v>
      </c>
      <c r="C18341" s="2" t="s">
        <v>47</v>
      </c>
      <c r="D18341" s="2" t="s">
        <v>12</v>
      </c>
      <c r="E18341" s="2" t="s">
        <v>74</v>
      </c>
      <c r="F18341" s="2" t="s">
        <v>976</v>
      </c>
      <c r="G18341" s="14" t="n">
        <v>19.5</v>
      </c>
      <c r="H18341" s="14" t="n">
        <v>37.63</v>
      </c>
      <c r="I18341" s="14" t="n">
        <v>19.5</v>
      </c>
      <c r="J18341" s="23" t="n">
        <f aca="false">IF(AND(E18341="Priority",ISNUMBER('Cost model'!N5)),'Cost model'!N5,'Cost model'!M5)</f>
        <v>35</v>
      </c>
      <c r="K18341" s="14" t="n">
        <f aca="false">J18341-H18341</f>
        <v>-2.63</v>
      </c>
      <c r="L18341" s="14" t="n">
        <f aca="false">G18341-H18341</f>
        <v>-18.13</v>
      </c>
    </row>
    <row r="18342" customFormat="false" ht="15" hidden="false" customHeight="false" outlineLevel="0" collapsed="false">
      <c r="A18342" s="2" t="s">
        <v>174</v>
      </c>
      <c r="B18342" s="2" t="s">
        <v>174</v>
      </c>
      <c r="C18342" s="2" t="s">
        <v>48</v>
      </c>
      <c r="D18342" s="2" t="s">
        <v>10</v>
      </c>
      <c r="E18342" s="2" t="s">
        <v>83</v>
      </c>
      <c r="F18342" s="2" t="s">
        <v>977</v>
      </c>
      <c r="G18342" s="14" t="n">
        <v>17.5</v>
      </c>
      <c r="H18342" s="14" t="n">
        <v>7.37</v>
      </c>
      <c r="I18342" s="14" t="n">
        <v>17.5</v>
      </c>
      <c r="J18342" s="23" t="n">
        <f aca="false">IF(AND(E18342="Priority",ISNUMBER('Cost model'!N168)),'Cost model'!N168,'Cost model'!M168)</f>
        <v>18.5</v>
      </c>
      <c r="K18342" s="14" t="n">
        <f aca="false">J18342-H18342</f>
        <v>11.13</v>
      </c>
      <c r="L18342" s="14" t="n">
        <f aca="false">G18342-H18342</f>
        <v>10.13</v>
      </c>
    </row>
    <row r="18343" customFormat="false" ht="15" hidden="false" customHeight="false" outlineLevel="0" collapsed="false">
      <c r="A18343" s="2" t="s">
        <v>142</v>
      </c>
      <c r="B18343" s="2" t="s">
        <v>142</v>
      </c>
      <c r="C18343" s="2" t="s">
        <v>47</v>
      </c>
      <c r="D18343" s="2" t="s">
        <v>12</v>
      </c>
      <c r="E18343" s="2" t="s">
        <v>74</v>
      </c>
      <c r="F18343" s="2" t="s">
        <v>977</v>
      </c>
      <c r="G18343" s="14" t="n">
        <v>9.5</v>
      </c>
      <c r="H18343" s="14" t="n">
        <v>8.33</v>
      </c>
      <c r="I18343" s="14" t="n">
        <v>9.5</v>
      </c>
      <c r="J18343" s="23" t="n">
        <f aca="false">IF(AND(E18343="Priority",ISNUMBER('Cost model'!N635)),'Cost model'!N635,'Cost model'!M635)</f>
        <v>30.5</v>
      </c>
      <c r="K18343" s="14" t="n">
        <f aca="false">J18343-H18343</f>
        <v>22.17</v>
      </c>
      <c r="L18343" s="14" t="n">
        <f aca="false">G18343-H18343</f>
        <v>1.17</v>
      </c>
    </row>
    <row r="18344" customFormat="false" ht="15" hidden="false" customHeight="false" outlineLevel="0" collapsed="false">
      <c r="A18344" s="2" t="s">
        <v>124</v>
      </c>
      <c r="B18344" s="2" t="s">
        <v>124</v>
      </c>
      <c r="C18344" s="2" t="s">
        <v>48</v>
      </c>
      <c r="D18344" s="2" t="s">
        <v>12</v>
      </c>
      <c r="E18344" s="2" t="s">
        <v>74</v>
      </c>
      <c r="F18344" s="2" t="s">
        <v>977</v>
      </c>
      <c r="G18344" s="14" t="n">
        <v>12.5</v>
      </c>
      <c r="H18344" s="14" t="n">
        <v>43.77</v>
      </c>
      <c r="I18344" s="14" t="n">
        <v>12.5</v>
      </c>
      <c r="J18344" s="23" t="n">
        <f aca="false">IF(AND(E18344="Priority",ISNUMBER('Cost model'!N321)),'Cost model'!N321,'Cost model'!M321)</f>
        <v>40</v>
      </c>
      <c r="K18344" s="14" t="n">
        <f aca="false">J18344-H18344</f>
        <v>-3.77</v>
      </c>
      <c r="L18344" s="14" t="n">
        <f aca="false">G18344-H18344</f>
        <v>-31.27</v>
      </c>
    </row>
    <row r="18345" customFormat="false" ht="15" hidden="false" customHeight="false" outlineLevel="0" collapsed="false">
      <c r="A18345" s="2" t="s">
        <v>124</v>
      </c>
      <c r="B18345" s="2" t="s">
        <v>124</v>
      </c>
      <c r="C18345" s="2" t="s">
        <v>47</v>
      </c>
      <c r="D18345" s="2" t="s">
        <v>10</v>
      </c>
      <c r="E18345" s="2" t="s">
        <v>74</v>
      </c>
      <c r="F18345" s="2" t="s">
        <v>977</v>
      </c>
      <c r="G18345" s="14" t="n">
        <v>9.5</v>
      </c>
      <c r="H18345" s="14" t="n">
        <v>5.25</v>
      </c>
      <c r="I18345" s="14" t="n">
        <v>9.5</v>
      </c>
      <c r="J18345" s="23" t="n">
        <f aca="false">IF(AND(E18345="Priority",ISNUMBER('Cost model'!N317)),'Cost model'!N317,'Cost model'!M317)</f>
        <v>10.5</v>
      </c>
      <c r="K18345" s="14" t="n">
        <f aca="false">J18345-H18345</f>
        <v>5.25</v>
      </c>
      <c r="L18345" s="14" t="n">
        <f aca="false">G18345-H18345</f>
        <v>4.25</v>
      </c>
    </row>
    <row r="18346" customFormat="false" ht="15" hidden="false" customHeight="false" outlineLevel="0" collapsed="false">
      <c r="A18346" s="2" t="s">
        <v>174</v>
      </c>
      <c r="B18346" s="2" t="s">
        <v>142</v>
      </c>
      <c r="C18346" s="2" t="s">
        <v>47</v>
      </c>
      <c r="D18346" s="2" t="s">
        <v>10</v>
      </c>
      <c r="E18346" s="2" t="s">
        <v>74</v>
      </c>
      <c r="F18346" s="2" t="s">
        <v>976</v>
      </c>
      <c r="G18346" s="14" t="n">
        <v>9.5</v>
      </c>
      <c r="H18346" s="14" t="n">
        <v>7.74</v>
      </c>
      <c r="I18346" s="14" t="n">
        <v>9.5</v>
      </c>
      <c r="J18346" s="23" t="n">
        <f aca="false">IF(AND(E18346="Priority",ISNUMBER('Cost model'!N122)),'Cost model'!N122,'Cost model'!M122)</f>
        <v>13.5</v>
      </c>
      <c r="K18346" s="14" t="n">
        <f aca="false">J18346-H18346</f>
        <v>5.76</v>
      </c>
      <c r="L18346" s="14" t="n">
        <f aca="false">G18346-H18346</f>
        <v>1.76</v>
      </c>
    </row>
    <row r="18347" customFormat="false" ht="15" hidden="false" customHeight="false" outlineLevel="0" collapsed="false">
      <c r="A18347" s="2" t="s">
        <v>142</v>
      </c>
      <c r="B18347" s="2" t="s">
        <v>142</v>
      </c>
      <c r="C18347" s="2" t="s">
        <v>49</v>
      </c>
      <c r="D18347" s="2" t="s">
        <v>12</v>
      </c>
      <c r="E18347" s="2" t="s">
        <v>83</v>
      </c>
      <c r="F18347" s="2" t="s">
        <v>977</v>
      </c>
      <c r="G18347" s="14" t="n">
        <v>29.5</v>
      </c>
      <c r="H18347" s="14" t="n">
        <v>38.93</v>
      </c>
      <c r="I18347" s="14" t="n">
        <v>29.5</v>
      </c>
      <c r="J18347" s="23" t="n">
        <f aca="false">IF(AND(E18347="Priority",ISNUMBER('Cost model'!N637)),'Cost model'!N637,'Cost model'!M637)</f>
        <v>60</v>
      </c>
      <c r="K18347" s="14" t="n">
        <f aca="false">J18347-H18347</f>
        <v>21.07</v>
      </c>
      <c r="L18347" s="14" t="n">
        <f aca="false">G18347-H18347</f>
        <v>-9.43</v>
      </c>
    </row>
    <row r="18348" customFormat="false" ht="15" hidden="false" customHeight="false" outlineLevel="0" collapsed="false">
      <c r="A18348" s="2" t="s">
        <v>174</v>
      </c>
      <c r="B18348" s="2" t="s">
        <v>174</v>
      </c>
      <c r="C18348" s="2" t="s">
        <v>48</v>
      </c>
      <c r="D18348" s="2" t="s">
        <v>10</v>
      </c>
      <c r="E18348" s="2" t="s">
        <v>83</v>
      </c>
      <c r="F18348" s="2" t="s">
        <v>977</v>
      </c>
      <c r="G18348" s="14" t="n">
        <v>17.5</v>
      </c>
      <c r="H18348" s="14" t="n">
        <v>11.46</v>
      </c>
      <c r="I18348" s="14" t="n">
        <v>17.5</v>
      </c>
      <c r="J18348" s="23" t="n">
        <f aca="false">IF(AND(E18348="Priority",ISNUMBER('Cost model'!N168)),'Cost model'!N168,'Cost model'!M168)</f>
        <v>18.5</v>
      </c>
      <c r="K18348" s="14" t="n">
        <f aca="false">J18348-H18348</f>
        <v>7.04</v>
      </c>
      <c r="L18348" s="14" t="n">
        <f aca="false">G18348-H18348</f>
        <v>6.04</v>
      </c>
    </row>
    <row r="18349" customFormat="false" ht="15" hidden="false" customHeight="false" outlineLevel="0" collapsed="false">
      <c r="A18349" s="2" t="s">
        <v>174</v>
      </c>
      <c r="B18349" s="2" t="s">
        <v>174</v>
      </c>
      <c r="C18349" s="2" t="s">
        <v>47</v>
      </c>
      <c r="D18349" s="2" t="s">
        <v>10</v>
      </c>
      <c r="E18349" s="2" t="s">
        <v>74</v>
      </c>
      <c r="F18349" s="2" t="s">
        <v>977</v>
      </c>
      <c r="G18349" s="14" t="n">
        <v>9.5</v>
      </c>
      <c r="H18349" s="14" t="n">
        <v>6.91</v>
      </c>
      <c r="I18349" s="14" t="n">
        <v>9.5</v>
      </c>
      <c r="J18349" s="23" t="n">
        <f aca="false">IF(AND(E18349="Priority",ISNUMBER('Cost model'!N167)),'Cost model'!N167,'Cost model'!M167)</f>
        <v>8.5</v>
      </c>
      <c r="K18349" s="14" t="n">
        <f aca="false">J18349-H18349</f>
        <v>1.59</v>
      </c>
      <c r="L18349" s="14" t="n">
        <f aca="false">G18349-H18349</f>
        <v>2.59</v>
      </c>
    </row>
    <row r="18350" customFormat="false" ht="15" hidden="false" customHeight="false" outlineLevel="0" collapsed="false">
      <c r="A18350" s="2" t="s">
        <v>221</v>
      </c>
      <c r="B18350" s="2" t="s">
        <v>142</v>
      </c>
      <c r="C18350" s="2" t="s">
        <v>47</v>
      </c>
      <c r="D18350" s="2" t="s">
        <v>12</v>
      </c>
      <c r="E18350" s="2" t="s">
        <v>74</v>
      </c>
      <c r="F18350" s="2" t="s">
        <v>976</v>
      </c>
      <c r="G18350" s="14" t="n">
        <v>9.5</v>
      </c>
      <c r="H18350" s="14" t="n">
        <v>74.55</v>
      </c>
      <c r="I18350" s="14" t="n">
        <v>24.5</v>
      </c>
      <c r="J18350" s="23" t="n">
        <f aca="false">IF(AND(E18350="Priority",ISNUMBER('Cost model'!N770)),'Cost model'!N770,'Cost model'!M770)</f>
        <v>55</v>
      </c>
      <c r="K18350" s="14" t="n">
        <f aca="false">J18350-H18350</f>
        <v>-19.55</v>
      </c>
      <c r="L18350" s="14" t="n">
        <f aca="false">G18350-H18350</f>
        <v>-65.05</v>
      </c>
    </row>
    <row r="18351" customFormat="false" ht="15" hidden="false" customHeight="false" outlineLevel="0" collapsed="false">
      <c r="A18351" s="2" t="s">
        <v>174</v>
      </c>
      <c r="B18351" s="2" t="s">
        <v>174</v>
      </c>
      <c r="C18351" s="2" t="s">
        <v>48</v>
      </c>
      <c r="D18351" s="2" t="s">
        <v>12</v>
      </c>
      <c r="E18351" s="2" t="s">
        <v>74</v>
      </c>
      <c r="F18351" s="2" t="s">
        <v>977</v>
      </c>
      <c r="G18351" s="14" t="n">
        <v>12.5</v>
      </c>
      <c r="H18351" s="14" t="n">
        <v>53.31</v>
      </c>
      <c r="I18351" s="14" t="n">
        <v>12.5</v>
      </c>
      <c r="J18351" s="23" t="n">
        <f aca="false">IF(AND(E18351="Priority",ISNUMBER('Cost model'!N171)),'Cost model'!N171,'Cost model'!M171)</f>
        <v>40</v>
      </c>
      <c r="K18351" s="14" t="n">
        <f aca="false">J18351-H18351</f>
        <v>-13.31</v>
      </c>
      <c r="L18351" s="14" t="n">
        <f aca="false">G18351-H18351</f>
        <v>-40.81</v>
      </c>
    </row>
    <row r="18352" customFormat="false" ht="15" hidden="false" customHeight="false" outlineLevel="0" collapsed="false">
      <c r="A18352" s="2" t="s">
        <v>221</v>
      </c>
      <c r="B18352" s="2" t="s">
        <v>221</v>
      </c>
      <c r="C18352" s="2" t="s">
        <v>49</v>
      </c>
      <c r="D18352" s="2" t="s">
        <v>10</v>
      </c>
      <c r="E18352" s="2" t="s">
        <v>83</v>
      </c>
      <c r="F18352" s="2" t="s">
        <v>977</v>
      </c>
      <c r="G18352" s="14" t="n">
        <v>24.5</v>
      </c>
      <c r="H18352" s="14" t="n">
        <v>24.63</v>
      </c>
      <c r="I18352" s="14" t="n">
        <v>24.5</v>
      </c>
      <c r="J18352" s="23" t="n">
        <f aca="false">IF(AND(E18352="Priority",ISNUMBER('Cost model'!N739)),'Cost model'!N739,'Cost model'!M739)</f>
        <v>23.5</v>
      </c>
      <c r="K18352" s="14" t="n">
        <f aca="false">J18352-H18352</f>
        <v>-1.13</v>
      </c>
      <c r="L18352" s="14" t="n">
        <f aca="false">G18352-H18352</f>
        <v>-0.129999999999999</v>
      </c>
    </row>
    <row r="18353" customFormat="false" ht="15" hidden="false" customHeight="false" outlineLevel="0" collapsed="false">
      <c r="A18353" s="2" t="s">
        <v>174</v>
      </c>
      <c r="B18353" s="2" t="s">
        <v>174</v>
      </c>
      <c r="C18353" s="2" t="s">
        <v>47</v>
      </c>
      <c r="D18353" s="2" t="s">
        <v>13</v>
      </c>
      <c r="E18353" s="2" t="s">
        <v>74</v>
      </c>
      <c r="F18353" s="2" t="s">
        <v>977</v>
      </c>
      <c r="G18353" s="14" t="n">
        <v>19</v>
      </c>
      <c r="H18353" s="14" t="n">
        <v>41.36</v>
      </c>
      <c r="I18353" s="14" t="n">
        <v>19</v>
      </c>
      <c r="J18353" s="23" t="n">
        <f aca="false">IF(AND(E18353="Priority",ISNUMBER('Cost model'!N173)),'Cost model'!N173,'Cost model'!M173)</f>
        <v>60</v>
      </c>
      <c r="K18353" s="14" t="n">
        <f aca="false">J18353-H18353</f>
        <v>18.64</v>
      </c>
      <c r="L18353" s="14" t="n">
        <f aca="false">G18353-H18353</f>
        <v>-22.36</v>
      </c>
    </row>
    <row r="18354" customFormat="false" ht="15" hidden="false" customHeight="false" outlineLevel="0" collapsed="false">
      <c r="A18354" s="2" t="s">
        <v>158</v>
      </c>
      <c r="B18354" s="2" t="s">
        <v>205</v>
      </c>
      <c r="C18354" s="2" t="s">
        <v>47</v>
      </c>
      <c r="D18354" s="2" t="s">
        <v>12</v>
      </c>
      <c r="E18354" s="2" t="s">
        <v>74</v>
      </c>
      <c r="F18354" s="2" t="s">
        <v>976</v>
      </c>
      <c r="G18354" s="14" t="n">
        <v>9.5</v>
      </c>
      <c r="H18354" s="14" t="n">
        <v>91.56</v>
      </c>
      <c r="I18354" s="14" t="n">
        <v>24.5</v>
      </c>
      <c r="J18354" s="23" t="n">
        <f aca="false">IF(AND(E18354="Priority",ISNUMBER('Cost model'!N500)),'Cost model'!N500,'Cost model'!M500)</f>
        <v>55</v>
      </c>
      <c r="K18354" s="14" t="n">
        <f aca="false">J18354-H18354</f>
        <v>-36.56</v>
      </c>
      <c r="L18354" s="14" t="n">
        <f aca="false">G18354-H18354</f>
        <v>-82.06</v>
      </c>
    </row>
    <row r="18355" customFormat="false" ht="15" hidden="false" customHeight="false" outlineLevel="0" collapsed="false">
      <c r="A18355" s="2" t="s">
        <v>221</v>
      </c>
      <c r="B18355" s="2" t="s">
        <v>158</v>
      </c>
      <c r="C18355" s="2" t="s">
        <v>49</v>
      </c>
      <c r="D18355" s="2" t="s">
        <v>10</v>
      </c>
      <c r="E18355" s="2" t="s">
        <v>74</v>
      </c>
      <c r="F18355" s="2" t="s">
        <v>976</v>
      </c>
      <c r="G18355" s="14" t="n">
        <v>17.5</v>
      </c>
      <c r="H18355" s="14" t="n">
        <v>47.12</v>
      </c>
      <c r="I18355" s="14" t="n">
        <v>17.5</v>
      </c>
      <c r="J18355" s="23" t="n">
        <f aca="false">IF(AND(E18355="Priority",ISNUMBER('Cost model'!N754)),'Cost model'!N754,'Cost model'!M754)</f>
        <v>23.5</v>
      </c>
      <c r="K18355" s="14" t="n">
        <f aca="false">J18355-H18355</f>
        <v>-23.62</v>
      </c>
      <c r="L18355" s="14" t="n">
        <f aca="false">G18355-H18355</f>
        <v>-29.62</v>
      </c>
    </row>
    <row r="18356" customFormat="false" ht="15" hidden="false" customHeight="false" outlineLevel="0" collapsed="false">
      <c r="A18356" s="2" t="s">
        <v>221</v>
      </c>
      <c r="B18356" s="2" t="s">
        <v>221</v>
      </c>
      <c r="C18356" s="2" t="s">
        <v>47</v>
      </c>
      <c r="D18356" s="2" t="s">
        <v>14</v>
      </c>
      <c r="E18356" s="2" t="s">
        <v>74</v>
      </c>
      <c r="F18356" s="2" t="s">
        <v>977</v>
      </c>
      <c r="G18356" s="14" t="n">
        <v>25</v>
      </c>
      <c r="H18356" s="14" t="n">
        <v>57.27</v>
      </c>
      <c r="I18356" s="14" t="n">
        <v>25</v>
      </c>
      <c r="J18356" s="23" t="n">
        <f aca="false">IF(AND(E18356="Priority",ISNUMBER('Cost model'!N746)),'Cost model'!N746,'Cost model'!M746)</f>
        <v>100</v>
      </c>
      <c r="K18356" s="14" t="n">
        <f aca="false">J18356-H18356</f>
        <v>42.73</v>
      </c>
      <c r="L18356" s="14" t="n">
        <f aca="false">G18356-H18356</f>
        <v>-32.27</v>
      </c>
    </row>
    <row r="18357" customFormat="false" ht="15" hidden="false" customHeight="false" outlineLevel="0" collapsed="false">
      <c r="A18357" s="2" t="s">
        <v>124</v>
      </c>
      <c r="B18357" s="2" t="s">
        <v>124</v>
      </c>
      <c r="C18357" s="2" t="s">
        <v>47</v>
      </c>
      <c r="D18357" s="2" t="s">
        <v>12</v>
      </c>
      <c r="E18357" s="2" t="s">
        <v>83</v>
      </c>
      <c r="F18357" s="2" t="s">
        <v>977</v>
      </c>
      <c r="G18357" s="14" t="n">
        <v>19.5</v>
      </c>
      <c r="H18357" s="14" t="n">
        <v>28.77</v>
      </c>
      <c r="I18357" s="14" t="n">
        <v>19.5</v>
      </c>
      <c r="J18357" s="23" t="n">
        <f aca="false">IF(AND(E18357="Priority",ISNUMBER('Cost model'!N320)),'Cost model'!N320,'Cost model'!M320)</f>
        <v>35</v>
      </c>
      <c r="K18357" s="14" t="n">
        <f aca="false">J18357-H18357</f>
        <v>6.23</v>
      </c>
      <c r="L18357" s="14" t="n">
        <f aca="false">G18357-H18357</f>
        <v>-9.27</v>
      </c>
    </row>
    <row r="18358" customFormat="false" ht="15" hidden="false" customHeight="false" outlineLevel="0" collapsed="false">
      <c r="A18358" s="2" t="s">
        <v>124</v>
      </c>
      <c r="B18358" s="2" t="s">
        <v>124</v>
      </c>
      <c r="C18358" s="2" t="s">
        <v>47</v>
      </c>
      <c r="D18358" s="2" t="s">
        <v>12</v>
      </c>
      <c r="E18358" s="2" t="s">
        <v>74</v>
      </c>
      <c r="F18358" s="2" t="s">
        <v>977</v>
      </c>
      <c r="G18358" s="14" t="n">
        <v>9.5</v>
      </c>
      <c r="H18358" s="14" t="n">
        <v>71.51</v>
      </c>
      <c r="I18358" s="14" t="n">
        <v>9.5</v>
      </c>
      <c r="J18358" s="23" t="n">
        <f aca="false">IF(AND(E18358="Priority",ISNUMBER('Cost model'!N320)),'Cost model'!N320,'Cost model'!M320)</f>
        <v>24.5</v>
      </c>
      <c r="K18358" s="14" t="n">
        <f aca="false">J18358-H18358</f>
        <v>-47.01</v>
      </c>
      <c r="L18358" s="14" t="n">
        <f aca="false">G18358-H18358</f>
        <v>-62.01</v>
      </c>
    </row>
    <row r="18359" customFormat="false" ht="15" hidden="false" customHeight="false" outlineLevel="0" collapsed="false">
      <c r="A18359" s="2" t="s">
        <v>174</v>
      </c>
      <c r="B18359" s="2" t="s">
        <v>174</v>
      </c>
      <c r="C18359" s="2" t="s">
        <v>47</v>
      </c>
      <c r="D18359" s="2" t="s">
        <v>10</v>
      </c>
      <c r="E18359" s="2" t="s">
        <v>74</v>
      </c>
      <c r="F18359" s="2" t="s">
        <v>977</v>
      </c>
      <c r="G18359" s="14" t="n">
        <v>9.5</v>
      </c>
      <c r="H18359" s="14" t="n">
        <v>7.72</v>
      </c>
      <c r="I18359" s="14" t="n">
        <v>9.5</v>
      </c>
      <c r="J18359" s="23" t="n">
        <f aca="false">IF(AND(E18359="Priority",ISNUMBER('Cost model'!N167)),'Cost model'!N167,'Cost model'!M167)</f>
        <v>8.5</v>
      </c>
      <c r="K18359" s="14" t="n">
        <f aca="false">J18359-H18359</f>
        <v>0.78</v>
      </c>
      <c r="L18359" s="14" t="n">
        <f aca="false">G18359-H18359</f>
        <v>1.78</v>
      </c>
    </row>
    <row r="18360" customFormat="false" ht="15" hidden="false" customHeight="false" outlineLevel="0" collapsed="false">
      <c r="A18360" s="2" t="s">
        <v>174</v>
      </c>
      <c r="B18360" s="2" t="s">
        <v>174</v>
      </c>
      <c r="C18360" s="2" t="s">
        <v>49</v>
      </c>
      <c r="D18360" s="2" t="s">
        <v>12</v>
      </c>
      <c r="E18360" s="2" t="s">
        <v>74</v>
      </c>
      <c r="F18360" s="2" t="s">
        <v>977</v>
      </c>
      <c r="G18360" s="14" t="n">
        <v>19.5</v>
      </c>
      <c r="H18360" s="14" t="n">
        <v>47.95</v>
      </c>
      <c r="I18360" s="14" t="n">
        <v>19.5</v>
      </c>
      <c r="J18360" s="23" t="n">
        <f aca="false">IF(AND(E18360="Priority",ISNUMBER('Cost model'!N172)),'Cost model'!N172,'Cost model'!M172)</f>
        <v>45</v>
      </c>
      <c r="K18360" s="14" t="n">
        <f aca="false">J18360-H18360</f>
        <v>-2.95</v>
      </c>
      <c r="L18360" s="14" t="n">
        <f aca="false">G18360-H18360</f>
        <v>-28.45</v>
      </c>
    </row>
    <row r="18361" customFormat="false" ht="15" hidden="false" customHeight="false" outlineLevel="0" collapsed="false">
      <c r="A18361" s="2" t="s">
        <v>174</v>
      </c>
      <c r="B18361" s="2" t="s">
        <v>142</v>
      </c>
      <c r="C18361" s="2" t="s">
        <v>48</v>
      </c>
      <c r="D18361" s="2" t="s">
        <v>13</v>
      </c>
      <c r="E18361" s="2" t="s">
        <v>74</v>
      </c>
      <c r="F18361" s="2" t="s">
        <v>976</v>
      </c>
      <c r="G18361" s="14" t="n">
        <v>24.5</v>
      </c>
      <c r="H18361" s="14" t="n">
        <v>99.39</v>
      </c>
      <c r="I18361" s="14" t="n">
        <v>24.5</v>
      </c>
      <c r="J18361" s="23" t="n">
        <f aca="false">IF(AND(E18361="Priority",ISNUMBER('Cost model'!N129)),'Cost model'!N129,'Cost model'!M129)</f>
        <v>75</v>
      </c>
      <c r="K18361" s="14" t="n">
        <f aca="false">J18361-H18361</f>
        <v>-24.39</v>
      </c>
      <c r="L18361" s="14" t="n">
        <f aca="false">G18361-H18361</f>
        <v>-74.89</v>
      </c>
    </row>
    <row r="18362" customFormat="false" ht="15" hidden="false" customHeight="false" outlineLevel="0" collapsed="false">
      <c r="A18362" s="2" t="s">
        <v>174</v>
      </c>
      <c r="B18362" s="2" t="s">
        <v>174</v>
      </c>
      <c r="C18362" s="2" t="s">
        <v>49</v>
      </c>
      <c r="D18362" s="2" t="s">
        <v>10</v>
      </c>
      <c r="E18362" s="2" t="s">
        <v>74</v>
      </c>
      <c r="F18362" s="2" t="s">
        <v>977</v>
      </c>
      <c r="G18362" s="14" t="n">
        <v>17.5</v>
      </c>
      <c r="H18362" s="14" t="n">
        <v>20.55</v>
      </c>
      <c r="I18362" s="14" t="n">
        <v>17.5</v>
      </c>
      <c r="J18362" s="23" t="n">
        <f aca="false">IF(AND(E18362="Priority",ISNUMBER('Cost model'!N169)),'Cost model'!N169,'Cost model'!M169)</f>
        <v>18.5</v>
      </c>
      <c r="K18362" s="14" t="n">
        <f aca="false">J18362-H18362</f>
        <v>-2.05</v>
      </c>
      <c r="L18362" s="14" t="n">
        <f aca="false">G18362-H18362</f>
        <v>-3.05</v>
      </c>
    </row>
    <row r="18363" customFormat="false" ht="15" hidden="false" customHeight="false" outlineLevel="0" collapsed="false">
      <c r="A18363" s="2" t="s">
        <v>124</v>
      </c>
      <c r="B18363" s="2" t="s">
        <v>158</v>
      </c>
      <c r="C18363" s="2" t="s">
        <v>48</v>
      </c>
      <c r="D18363" s="2" t="s">
        <v>14</v>
      </c>
      <c r="E18363" s="2" t="s">
        <v>74</v>
      </c>
      <c r="F18363" s="2" t="s">
        <v>976</v>
      </c>
      <c r="G18363" s="14" t="n">
        <v>45</v>
      </c>
      <c r="H18363" s="14" t="n">
        <v>117.36</v>
      </c>
      <c r="I18363" s="14" t="n">
        <v>125</v>
      </c>
      <c r="J18363" s="23" t="n">
        <f aca="false">IF(AND(E18363="Priority",ISNUMBER('Cost model'!N357)),'Cost model'!N357,'Cost model'!M357)</f>
        <v>175</v>
      </c>
      <c r="K18363" s="14" t="n">
        <f aca="false">J18363-H18363</f>
        <v>57.64</v>
      </c>
      <c r="L18363" s="14" t="n">
        <f aca="false">G18363-H18363</f>
        <v>-72.36</v>
      </c>
    </row>
    <row r="18364" customFormat="false" ht="15" hidden="false" customHeight="false" outlineLevel="0" collapsed="false">
      <c r="A18364" s="2" t="s">
        <v>174</v>
      </c>
      <c r="B18364" s="2" t="s">
        <v>142</v>
      </c>
      <c r="C18364" s="2" t="s">
        <v>49</v>
      </c>
      <c r="D18364" s="2" t="s">
        <v>10</v>
      </c>
      <c r="E18364" s="2" t="s">
        <v>74</v>
      </c>
      <c r="F18364" s="2" t="s">
        <v>976</v>
      </c>
      <c r="G18364" s="14" t="n">
        <v>17.5</v>
      </c>
      <c r="H18364" s="14" t="n">
        <v>15.99</v>
      </c>
      <c r="I18364" s="14" t="n">
        <v>17.5</v>
      </c>
      <c r="J18364" s="23" t="n">
        <f aca="false">IF(AND(E18364="Priority",ISNUMBER('Cost model'!N124)),'Cost model'!N124,'Cost model'!M124)</f>
        <v>21.5</v>
      </c>
      <c r="K18364" s="14" t="n">
        <f aca="false">J18364-H18364</f>
        <v>5.51</v>
      </c>
      <c r="L18364" s="14" t="n">
        <f aca="false">G18364-H18364</f>
        <v>1.51</v>
      </c>
    </row>
    <row r="18365" customFormat="false" ht="15" hidden="false" customHeight="false" outlineLevel="0" collapsed="false">
      <c r="A18365" s="2" t="s">
        <v>142</v>
      </c>
      <c r="B18365" s="2" t="s">
        <v>142</v>
      </c>
      <c r="C18365" s="2" t="s">
        <v>48</v>
      </c>
      <c r="D18365" s="2" t="s">
        <v>12</v>
      </c>
      <c r="E18365" s="2" t="s">
        <v>83</v>
      </c>
      <c r="F18365" s="2" t="s">
        <v>977</v>
      </c>
      <c r="G18365" s="14" t="n">
        <v>19.5</v>
      </c>
      <c r="H18365" s="14" t="n">
        <v>61.29</v>
      </c>
      <c r="I18365" s="14" t="n">
        <v>19.5</v>
      </c>
      <c r="J18365" s="23" t="n">
        <f aca="false">IF(AND(E18365="Priority",ISNUMBER('Cost model'!N636)),'Cost model'!N636,'Cost model'!M636)</f>
        <v>55</v>
      </c>
      <c r="K18365" s="14" t="n">
        <f aca="false">J18365-H18365</f>
        <v>-6.29</v>
      </c>
      <c r="L18365" s="14" t="n">
        <f aca="false">G18365-H18365</f>
        <v>-41.79</v>
      </c>
    </row>
    <row r="18366" customFormat="false" ht="15" hidden="false" customHeight="false" outlineLevel="0" collapsed="false">
      <c r="A18366" s="2" t="s">
        <v>174</v>
      </c>
      <c r="B18366" s="2" t="s">
        <v>174</v>
      </c>
      <c r="C18366" s="2" t="s">
        <v>47</v>
      </c>
      <c r="D18366" s="2" t="s">
        <v>14</v>
      </c>
      <c r="E18366" s="2" t="s">
        <v>74</v>
      </c>
      <c r="F18366" s="2" t="s">
        <v>977</v>
      </c>
      <c r="G18366" s="14" t="n">
        <v>25</v>
      </c>
      <c r="H18366" s="14" t="n">
        <v>31.88</v>
      </c>
      <c r="I18366" s="14" t="n">
        <v>25</v>
      </c>
      <c r="J18366" s="23" t="n">
        <f aca="false">IF(AND(E18366="Priority",ISNUMBER('Cost model'!N176)),'Cost model'!N176,'Cost model'!M176)</f>
        <v>95</v>
      </c>
      <c r="K18366" s="14" t="n">
        <f aca="false">J18366-H18366</f>
        <v>63.12</v>
      </c>
      <c r="L18366" s="14" t="n">
        <f aca="false">G18366-H18366</f>
        <v>-6.88</v>
      </c>
    </row>
    <row r="18367" customFormat="false" ht="15" hidden="false" customHeight="false" outlineLevel="0" collapsed="false">
      <c r="A18367" s="2" t="s">
        <v>221</v>
      </c>
      <c r="B18367" s="2" t="s">
        <v>124</v>
      </c>
      <c r="C18367" s="2" t="s">
        <v>48</v>
      </c>
      <c r="D18367" s="2" t="s">
        <v>10</v>
      </c>
      <c r="E18367" s="2" t="s">
        <v>74</v>
      </c>
      <c r="F18367" s="2" t="s">
        <v>976</v>
      </c>
      <c r="G18367" s="14" t="n">
        <v>12.5</v>
      </c>
      <c r="H18367" s="14" t="n">
        <v>21.76</v>
      </c>
      <c r="I18367" s="14" t="n">
        <v>19.5</v>
      </c>
      <c r="J18367" s="23" t="n">
        <f aca="false">IF(AND(E18367="Priority",ISNUMBER('Cost model'!N798)),'Cost model'!N798,'Cost model'!M798)</f>
        <v>20.5</v>
      </c>
      <c r="K18367" s="14" t="n">
        <f aca="false">J18367-H18367</f>
        <v>-1.26</v>
      </c>
      <c r="L18367" s="14" t="n">
        <f aca="false">G18367-H18367</f>
        <v>-9.26</v>
      </c>
    </row>
    <row r="18368" customFormat="false" ht="15" hidden="false" customHeight="false" outlineLevel="0" collapsed="false">
      <c r="A18368" s="2" t="s">
        <v>174</v>
      </c>
      <c r="B18368" s="2" t="s">
        <v>142</v>
      </c>
      <c r="C18368" s="2" t="s">
        <v>48</v>
      </c>
      <c r="D18368" s="2" t="s">
        <v>12</v>
      </c>
      <c r="E18368" s="2" t="s">
        <v>74</v>
      </c>
      <c r="F18368" s="2" t="s">
        <v>976</v>
      </c>
      <c r="G18368" s="14" t="n">
        <v>12.5</v>
      </c>
      <c r="H18368" s="14" t="n">
        <v>50</v>
      </c>
      <c r="I18368" s="14" t="n">
        <v>12.5</v>
      </c>
      <c r="J18368" s="23" t="n">
        <f aca="false">IF(AND(E18368="Priority",ISNUMBER('Cost model'!N126)),'Cost model'!N126,'Cost model'!M126)</f>
        <v>45</v>
      </c>
      <c r="K18368" s="14" t="n">
        <f aca="false">J18368-H18368</f>
        <v>-5</v>
      </c>
      <c r="L18368" s="14" t="n">
        <f aca="false">G18368-H18368</f>
        <v>-37.5</v>
      </c>
    </row>
    <row r="18369" customFormat="false" ht="15" hidden="false" customHeight="false" outlineLevel="0" collapsed="false">
      <c r="A18369" s="2" t="s">
        <v>124</v>
      </c>
      <c r="B18369" s="2" t="s">
        <v>124</v>
      </c>
      <c r="C18369" s="2" t="s">
        <v>47</v>
      </c>
      <c r="D18369" s="2" t="s">
        <v>13</v>
      </c>
      <c r="E18369" s="2" t="s">
        <v>74</v>
      </c>
      <c r="F18369" s="2" t="s">
        <v>977</v>
      </c>
      <c r="G18369" s="14" t="n">
        <v>19</v>
      </c>
      <c r="H18369" s="14" t="n">
        <v>89.17</v>
      </c>
      <c r="I18369" s="14" t="n">
        <v>19</v>
      </c>
      <c r="J18369" s="23" t="n">
        <f aca="false">IF(AND(E18369="Priority",ISNUMBER('Cost model'!N323)),'Cost model'!N323,'Cost model'!M323)</f>
        <v>60</v>
      </c>
      <c r="K18369" s="14" t="n">
        <f aca="false">J18369-H18369</f>
        <v>-29.17</v>
      </c>
      <c r="L18369" s="14" t="n">
        <f aca="false">G18369-H18369</f>
        <v>-70.17</v>
      </c>
    </row>
    <row r="18370" customFormat="false" ht="15" hidden="false" customHeight="false" outlineLevel="0" collapsed="false">
      <c r="A18370" s="2" t="s">
        <v>174</v>
      </c>
      <c r="B18370" s="2" t="s">
        <v>205</v>
      </c>
      <c r="C18370" s="2" t="s">
        <v>49</v>
      </c>
      <c r="D18370" s="2" t="s">
        <v>12</v>
      </c>
      <c r="E18370" s="2" t="s">
        <v>74</v>
      </c>
      <c r="F18370" s="2" t="s">
        <v>976</v>
      </c>
      <c r="G18370" s="14" t="n">
        <v>19.5</v>
      </c>
      <c r="H18370" s="14" t="n">
        <v>116.73</v>
      </c>
      <c r="I18370" s="14" t="n">
        <v>24.5</v>
      </c>
      <c r="J18370" s="23" t="n">
        <f aca="false">IF(AND(E18370="Priority",ISNUMBER('Cost model'!N187)),'Cost model'!N187,'Cost model'!M187)</f>
        <v>65</v>
      </c>
      <c r="K18370" s="14" t="n">
        <f aca="false">J18370-H18370</f>
        <v>-51.73</v>
      </c>
      <c r="L18370" s="14" t="n">
        <f aca="false">G18370-H18370</f>
        <v>-97.23</v>
      </c>
    </row>
    <row r="18371" customFormat="false" ht="15" hidden="false" customHeight="false" outlineLevel="0" collapsed="false">
      <c r="A18371" s="2" t="s">
        <v>124</v>
      </c>
      <c r="B18371" s="2" t="s">
        <v>124</v>
      </c>
      <c r="C18371" s="2" t="s">
        <v>48</v>
      </c>
      <c r="D18371" s="2" t="s">
        <v>12</v>
      </c>
      <c r="E18371" s="2" t="s">
        <v>74</v>
      </c>
      <c r="F18371" s="2" t="s">
        <v>977</v>
      </c>
      <c r="G18371" s="14" t="n">
        <v>12.5</v>
      </c>
      <c r="H18371" s="14" t="n">
        <v>81.61</v>
      </c>
      <c r="I18371" s="14" t="n">
        <v>12.5</v>
      </c>
      <c r="J18371" s="23" t="n">
        <f aca="false">IF(AND(E18371="Priority",ISNUMBER('Cost model'!N321)),'Cost model'!N321,'Cost model'!M321)</f>
        <v>40</v>
      </c>
      <c r="K18371" s="14" t="n">
        <f aca="false">J18371-H18371</f>
        <v>-41.61</v>
      </c>
      <c r="L18371" s="14" t="n">
        <f aca="false">G18371-H18371</f>
        <v>-69.11</v>
      </c>
    </row>
    <row r="18372" customFormat="false" ht="15" hidden="false" customHeight="false" outlineLevel="0" collapsed="false">
      <c r="A18372" s="2" t="s">
        <v>174</v>
      </c>
      <c r="B18372" s="2" t="s">
        <v>158</v>
      </c>
      <c r="C18372" s="2" t="s">
        <v>48</v>
      </c>
      <c r="D18372" s="2" t="s">
        <v>13</v>
      </c>
      <c r="E18372" s="2" t="s">
        <v>74</v>
      </c>
      <c r="F18372" s="2" t="s">
        <v>976</v>
      </c>
      <c r="G18372" s="14" t="n">
        <v>24.5</v>
      </c>
      <c r="H18372" s="14" t="n">
        <v>77.13</v>
      </c>
      <c r="I18372" s="14" t="n">
        <v>24.5</v>
      </c>
      <c r="J18372" s="23" t="n">
        <f aca="false">IF(AND(E18372="Priority",ISNUMBER('Cost model'!N144)),'Cost model'!N144,'Cost model'!M144)</f>
        <v>85</v>
      </c>
      <c r="K18372" s="14" t="n">
        <f aca="false">J18372-H18372</f>
        <v>7.87</v>
      </c>
      <c r="L18372" s="14" t="n">
        <f aca="false">G18372-H18372</f>
        <v>-52.63</v>
      </c>
    </row>
    <row r="18373" customFormat="false" ht="15" hidden="false" customHeight="false" outlineLevel="0" collapsed="false">
      <c r="A18373" s="2" t="s">
        <v>142</v>
      </c>
      <c r="B18373" s="2" t="s">
        <v>124</v>
      </c>
      <c r="C18373" s="2" t="s">
        <v>47</v>
      </c>
      <c r="D18373" s="2" t="s">
        <v>12</v>
      </c>
      <c r="E18373" s="2" t="s">
        <v>74</v>
      </c>
      <c r="F18373" s="2" t="s">
        <v>976</v>
      </c>
      <c r="G18373" s="14" t="n">
        <v>9.5</v>
      </c>
      <c r="H18373" s="14" t="n">
        <v>45.76</v>
      </c>
      <c r="I18373" s="14" t="n">
        <v>19.5</v>
      </c>
      <c r="J18373" s="23" t="n">
        <f aca="false">IF(AND(E18373="Priority",ISNUMBER('Cost model'!N665)),'Cost model'!N665,'Cost model'!M665)</f>
        <v>40</v>
      </c>
      <c r="K18373" s="14" t="n">
        <f aca="false">J18373-H18373</f>
        <v>-5.76</v>
      </c>
      <c r="L18373" s="14" t="n">
        <f aca="false">G18373-H18373</f>
        <v>-36.26</v>
      </c>
    </row>
    <row r="18374" customFormat="false" ht="15" hidden="false" customHeight="false" outlineLevel="0" collapsed="false">
      <c r="A18374" s="2" t="s">
        <v>174</v>
      </c>
      <c r="B18374" s="2" t="s">
        <v>142</v>
      </c>
      <c r="C18374" s="2" t="s">
        <v>48</v>
      </c>
      <c r="D18374" s="2" t="s">
        <v>10</v>
      </c>
      <c r="E18374" s="2" t="s">
        <v>74</v>
      </c>
      <c r="F18374" s="2" t="s">
        <v>976</v>
      </c>
      <c r="G18374" s="14" t="n">
        <v>12.5</v>
      </c>
      <c r="H18374" s="14" t="n">
        <v>9.71</v>
      </c>
      <c r="I18374" s="14" t="n">
        <v>12.5</v>
      </c>
      <c r="J18374" s="23" t="n">
        <f aca="false">IF(AND(E18374="Priority",ISNUMBER('Cost model'!N123)),'Cost model'!N123,'Cost model'!M123)</f>
        <v>16.5</v>
      </c>
      <c r="K18374" s="14" t="n">
        <f aca="false">J18374-H18374</f>
        <v>6.79</v>
      </c>
      <c r="L18374" s="14" t="n">
        <f aca="false">G18374-H18374</f>
        <v>2.79</v>
      </c>
    </row>
    <row r="18375" customFormat="false" ht="15" hidden="false" customHeight="false" outlineLevel="0" collapsed="false">
      <c r="A18375" s="2" t="s">
        <v>124</v>
      </c>
      <c r="B18375" s="2" t="s">
        <v>124</v>
      </c>
      <c r="C18375" s="2" t="s">
        <v>49</v>
      </c>
      <c r="D18375" s="2" t="s">
        <v>10</v>
      </c>
      <c r="E18375" s="2" t="s">
        <v>83</v>
      </c>
      <c r="F18375" s="2" t="s">
        <v>977</v>
      </c>
      <c r="G18375" s="14" t="n">
        <v>24.5</v>
      </c>
      <c r="H18375" s="14" t="n">
        <v>24.63</v>
      </c>
      <c r="I18375" s="14" t="n">
        <v>24.5</v>
      </c>
      <c r="J18375" s="23" t="n">
        <f aca="false">IF(AND(E18375="Priority",ISNUMBER('Cost model'!N319)),'Cost model'!N319,'Cost model'!M319)</f>
        <v>22.5</v>
      </c>
      <c r="K18375" s="14" t="n">
        <f aca="false">J18375-H18375</f>
        <v>-2.13</v>
      </c>
      <c r="L18375" s="14" t="n">
        <f aca="false">G18375-H18375</f>
        <v>-0.129999999999999</v>
      </c>
    </row>
    <row r="18376" customFormat="false" ht="15" hidden="false" customHeight="false" outlineLevel="0" collapsed="false">
      <c r="A18376" s="2" t="s">
        <v>221</v>
      </c>
      <c r="B18376" s="2" t="s">
        <v>221</v>
      </c>
      <c r="C18376" s="2" t="s">
        <v>47</v>
      </c>
      <c r="D18376" s="2" t="s">
        <v>10</v>
      </c>
      <c r="E18376" s="2" t="s">
        <v>83</v>
      </c>
      <c r="F18376" s="2" t="s">
        <v>977</v>
      </c>
      <c r="G18376" s="14" t="n">
        <v>14.5</v>
      </c>
      <c r="H18376" s="14" t="n">
        <v>7.14</v>
      </c>
      <c r="I18376" s="14" t="n">
        <v>14.5</v>
      </c>
      <c r="J18376" s="23" t="n">
        <f aca="false">IF(AND(E18376="Priority",ISNUMBER('Cost model'!N737)),'Cost model'!N737,'Cost model'!M737)</f>
        <v>13.5</v>
      </c>
      <c r="K18376" s="14" t="n">
        <f aca="false">J18376-H18376</f>
        <v>6.36</v>
      </c>
      <c r="L18376" s="14" t="n">
        <f aca="false">G18376-H18376</f>
        <v>7.36</v>
      </c>
    </row>
    <row r="18377" customFormat="false" ht="15" hidden="false" customHeight="false" outlineLevel="0" collapsed="false">
      <c r="A18377" s="2" t="s">
        <v>174</v>
      </c>
      <c r="B18377" s="2" t="s">
        <v>174</v>
      </c>
      <c r="C18377" s="2" t="s">
        <v>47</v>
      </c>
      <c r="D18377" s="2" t="s">
        <v>10</v>
      </c>
      <c r="E18377" s="2" t="s">
        <v>74</v>
      </c>
      <c r="F18377" s="2" t="s">
        <v>977</v>
      </c>
      <c r="G18377" s="14" t="n">
        <v>9.5</v>
      </c>
      <c r="H18377" s="14" t="n">
        <v>6.91</v>
      </c>
      <c r="I18377" s="14" t="n">
        <v>9.5</v>
      </c>
      <c r="J18377" s="23" t="n">
        <f aca="false">IF(AND(E18377="Priority",ISNUMBER('Cost model'!N167)),'Cost model'!N167,'Cost model'!M167)</f>
        <v>8.5</v>
      </c>
      <c r="K18377" s="14" t="n">
        <f aca="false">J18377-H18377</f>
        <v>1.59</v>
      </c>
      <c r="L18377" s="14" t="n">
        <f aca="false">G18377-H18377</f>
        <v>2.59</v>
      </c>
    </row>
    <row r="18378" customFormat="false" ht="15" hidden="false" customHeight="false" outlineLevel="0" collapsed="false">
      <c r="A18378" s="2" t="s">
        <v>342</v>
      </c>
      <c r="B18378" s="2" t="s">
        <v>158</v>
      </c>
      <c r="C18378" s="2" t="s">
        <v>49</v>
      </c>
      <c r="D18378" s="2" t="s">
        <v>10</v>
      </c>
      <c r="E18378" s="2" t="s">
        <v>83</v>
      </c>
      <c r="F18378" s="2" t="s">
        <v>976</v>
      </c>
      <c r="G18378" s="14" t="n">
        <v>34.5</v>
      </c>
      <c r="H18378" s="14" t="n">
        <v>26.71</v>
      </c>
      <c r="I18378" s="14" t="n">
        <v>34.5</v>
      </c>
      <c r="J18378" s="23" t="n">
        <f aca="false">IF(AND(E18378="Priority",ISNUMBER('Cost model'!N214)),'Cost model'!N214,'Cost model'!M214)</f>
        <v>35</v>
      </c>
      <c r="K18378" s="14" t="n">
        <f aca="false">J18378-H18378</f>
        <v>8.29</v>
      </c>
      <c r="L18378" s="14" t="n">
        <f aca="false">G18378-H18378</f>
        <v>7.79</v>
      </c>
    </row>
    <row r="18379" customFormat="false" ht="15" hidden="false" customHeight="false" outlineLevel="0" collapsed="false">
      <c r="A18379" s="2" t="s">
        <v>142</v>
      </c>
      <c r="B18379" s="2" t="s">
        <v>142</v>
      </c>
      <c r="C18379" s="2" t="s">
        <v>48</v>
      </c>
      <c r="D18379" s="2" t="s">
        <v>12</v>
      </c>
      <c r="E18379" s="2" t="s">
        <v>74</v>
      </c>
      <c r="F18379" s="2" t="s">
        <v>977</v>
      </c>
      <c r="G18379" s="14" t="n">
        <v>12.5</v>
      </c>
      <c r="H18379" s="14" t="n">
        <v>30.31</v>
      </c>
      <c r="I18379" s="14" t="n">
        <v>12.5</v>
      </c>
      <c r="J18379" s="23" t="n">
        <f aca="false">IF(AND(E18379="Priority",ISNUMBER('Cost model'!N636)),'Cost model'!N636,'Cost model'!M636)</f>
        <v>40</v>
      </c>
      <c r="K18379" s="14" t="n">
        <f aca="false">J18379-H18379</f>
        <v>9.69</v>
      </c>
      <c r="L18379" s="14" t="n">
        <f aca="false">G18379-H18379</f>
        <v>-17.81</v>
      </c>
    </row>
    <row r="18380" customFormat="false" ht="15" hidden="false" customHeight="false" outlineLevel="0" collapsed="false">
      <c r="A18380" s="2" t="s">
        <v>142</v>
      </c>
      <c r="B18380" s="2" t="s">
        <v>124</v>
      </c>
      <c r="C18380" s="2" t="s">
        <v>47</v>
      </c>
      <c r="D18380" s="2" t="s">
        <v>10</v>
      </c>
      <c r="E18380" s="2" t="s">
        <v>74</v>
      </c>
      <c r="F18380" s="2" t="s">
        <v>976</v>
      </c>
      <c r="G18380" s="14" t="n">
        <v>9.5</v>
      </c>
      <c r="H18380" s="14" t="n">
        <v>8.45</v>
      </c>
      <c r="I18380" s="14" t="n">
        <v>14.5</v>
      </c>
      <c r="J18380" s="23" t="n">
        <f aca="false">IF(AND(E18380="Priority",ISNUMBER('Cost model'!N662)),'Cost model'!N662,'Cost model'!M662)</f>
        <v>13.5</v>
      </c>
      <c r="K18380" s="14" t="n">
        <f aca="false">J18380-H18380</f>
        <v>5.05</v>
      </c>
      <c r="L18380" s="14" t="n">
        <f aca="false">G18380-H18380</f>
        <v>1.05</v>
      </c>
    </row>
    <row r="18381" customFormat="false" ht="15" hidden="false" customHeight="false" outlineLevel="0" collapsed="false">
      <c r="A18381" s="2" t="s">
        <v>124</v>
      </c>
      <c r="B18381" s="2" t="s">
        <v>124</v>
      </c>
      <c r="C18381" s="2" t="s">
        <v>47</v>
      </c>
      <c r="D18381" s="2" t="s">
        <v>10</v>
      </c>
      <c r="E18381" s="2" t="s">
        <v>74</v>
      </c>
      <c r="F18381" s="2" t="s">
        <v>977</v>
      </c>
      <c r="G18381" s="14" t="n">
        <v>9.5</v>
      </c>
      <c r="H18381" s="14" t="n">
        <v>7.72</v>
      </c>
      <c r="I18381" s="14" t="n">
        <v>9.5</v>
      </c>
      <c r="J18381" s="23" t="n">
        <f aca="false">IF(AND(E18381="Priority",ISNUMBER('Cost model'!N317)),'Cost model'!N317,'Cost model'!M317)</f>
        <v>10.5</v>
      </c>
      <c r="K18381" s="14" t="n">
        <f aca="false">J18381-H18381</f>
        <v>2.78</v>
      </c>
      <c r="L18381" s="14" t="n">
        <f aca="false">G18381-H18381</f>
        <v>1.78</v>
      </c>
    </row>
    <row r="18382" customFormat="false" ht="15" hidden="false" customHeight="false" outlineLevel="0" collapsed="false">
      <c r="A18382" s="2" t="s">
        <v>158</v>
      </c>
      <c r="B18382" s="2" t="s">
        <v>158</v>
      </c>
      <c r="C18382" s="2" t="s">
        <v>49</v>
      </c>
      <c r="D18382" s="2" t="s">
        <v>13</v>
      </c>
      <c r="E18382" s="2" t="s">
        <v>74</v>
      </c>
      <c r="F18382" s="2" t="s">
        <v>977</v>
      </c>
      <c r="G18382" s="14" t="n">
        <v>50</v>
      </c>
      <c r="H18382" s="14" t="n">
        <v>35.73</v>
      </c>
      <c r="I18382" s="14" t="n">
        <v>50</v>
      </c>
      <c r="J18382" s="23" t="n">
        <f aca="false">IF(AND(E18382="Priority",ISNUMBER('Cost model'!N430)),'Cost model'!N430,'Cost model'!M430)</f>
        <v>50</v>
      </c>
      <c r="K18382" s="14" t="n">
        <f aca="false">J18382-H18382</f>
        <v>14.27</v>
      </c>
      <c r="L18382" s="14" t="n">
        <f aca="false">G18382-H18382</f>
        <v>14.27</v>
      </c>
    </row>
    <row r="18383" customFormat="false" ht="15" hidden="false" customHeight="false" outlineLevel="0" collapsed="false">
      <c r="A18383" s="2" t="s">
        <v>174</v>
      </c>
      <c r="B18383" s="2" t="s">
        <v>174</v>
      </c>
      <c r="C18383" s="2" t="s">
        <v>49</v>
      </c>
      <c r="D18383" s="2" t="s">
        <v>13</v>
      </c>
      <c r="E18383" s="2" t="s">
        <v>74</v>
      </c>
      <c r="F18383" s="2" t="s">
        <v>977</v>
      </c>
      <c r="G18383" s="14" t="n">
        <v>50</v>
      </c>
      <c r="H18383" s="14" t="n">
        <v>65.01</v>
      </c>
      <c r="I18383" s="14" t="n">
        <v>50</v>
      </c>
      <c r="J18383" s="23" t="n">
        <f aca="false">IF(AND(E18383="Priority",ISNUMBER('Cost model'!N175)),'Cost model'!N175,'Cost model'!M175)</f>
        <v>75</v>
      </c>
      <c r="K18383" s="14" t="n">
        <f aca="false">J18383-H18383</f>
        <v>9.99</v>
      </c>
      <c r="L18383" s="14" t="n">
        <f aca="false">G18383-H18383</f>
        <v>-15.01</v>
      </c>
    </row>
    <row r="18384" customFormat="false" ht="15" hidden="false" customHeight="false" outlineLevel="0" collapsed="false">
      <c r="A18384" s="2" t="s">
        <v>158</v>
      </c>
      <c r="B18384" s="2" t="s">
        <v>221</v>
      </c>
      <c r="C18384" s="2" t="s">
        <v>49</v>
      </c>
      <c r="D18384" s="2" t="s">
        <v>10</v>
      </c>
      <c r="E18384" s="2" t="s">
        <v>74</v>
      </c>
      <c r="F18384" s="2" t="s">
        <v>976</v>
      </c>
      <c r="G18384" s="14" t="n">
        <v>17.5</v>
      </c>
      <c r="H18384" s="14" t="n">
        <v>19.05</v>
      </c>
      <c r="I18384" s="14" t="n">
        <v>19.5</v>
      </c>
      <c r="J18384" s="23" t="n">
        <f aca="false">IF(AND(E18384="Priority",ISNUMBER('Cost model'!N469)),'Cost model'!N469,'Cost model'!M469)</f>
        <v>20.5</v>
      </c>
      <c r="K18384" s="14" t="n">
        <f aca="false">J18384-H18384</f>
        <v>1.45</v>
      </c>
      <c r="L18384" s="14" t="n">
        <f aca="false">G18384-H18384</f>
        <v>-1.55</v>
      </c>
    </row>
    <row r="18385" customFormat="false" ht="15" hidden="false" customHeight="false" outlineLevel="0" collapsed="false">
      <c r="A18385" s="2" t="s">
        <v>174</v>
      </c>
      <c r="B18385" s="2" t="s">
        <v>124</v>
      </c>
      <c r="C18385" s="2" t="s">
        <v>49</v>
      </c>
      <c r="D18385" s="2" t="s">
        <v>10</v>
      </c>
      <c r="E18385" s="2" t="s">
        <v>83</v>
      </c>
      <c r="F18385" s="2" t="s">
        <v>976</v>
      </c>
      <c r="G18385" s="14" t="n">
        <v>24.5</v>
      </c>
      <c r="H18385" s="14" t="n">
        <v>21.76</v>
      </c>
      <c r="I18385" s="14" t="n">
        <v>24.5</v>
      </c>
      <c r="J18385" s="23" t="n">
        <f aca="false">IF(AND(E18385="Priority",ISNUMBER('Cost model'!N109)),'Cost model'!N109,'Cost model'!M109)</f>
        <v>25.5</v>
      </c>
      <c r="K18385" s="14" t="n">
        <f aca="false">J18385-H18385</f>
        <v>3.74</v>
      </c>
      <c r="L18385" s="14" t="n">
        <f aca="false">G18385-H18385</f>
        <v>2.74</v>
      </c>
    </row>
    <row r="18386" customFormat="false" ht="15" hidden="false" customHeight="false" outlineLevel="0" collapsed="false">
      <c r="A18386" s="2" t="s">
        <v>174</v>
      </c>
      <c r="B18386" s="2" t="s">
        <v>174</v>
      </c>
      <c r="C18386" s="2" t="s">
        <v>48</v>
      </c>
      <c r="D18386" s="2" t="s">
        <v>12</v>
      </c>
      <c r="E18386" s="2" t="s">
        <v>74</v>
      </c>
      <c r="F18386" s="2" t="s">
        <v>977</v>
      </c>
      <c r="G18386" s="14" t="n">
        <v>12.5</v>
      </c>
      <c r="H18386" s="14" t="n">
        <v>44.02</v>
      </c>
      <c r="I18386" s="14" t="n">
        <v>12.5</v>
      </c>
      <c r="J18386" s="23" t="n">
        <f aca="false">IF(AND(E18386="Priority",ISNUMBER('Cost model'!N171)),'Cost model'!N171,'Cost model'!M171)</f>
        <v>40</v>
      </c>
      <c r="K18386" s="14" t="n">
        <f aca="false">J18386-H18386</f>
        <v>-4.02</v>
      </c>
      <c r="L18386" s="14" t="n">
        <f aca="false">G18386-H18386</f>
        <v>-31.52</v>
      </c>
    </row>
    <row r="18387" customFormat="false" ht="15" hidden="false" customHeight="false" outlineLevel="0" collapsed="false">
      <c r="A18387" s="2" t="s">
        <v>158</v>
      </c>
      <c r="B18387" s="2" t="s">
        <v>158</v>
      </c>
      <c r="C18387" s="2" t="s">
        <v>49</v>
      </c>
      <c r="D18387" s="2" t="s">
        <v>12</v>
      </c>
      <c r="E18387" s="2" t="s">
        <v>74</v>
      </c>
      <c r="F18387" s="2" t="s">
        <v>977</v>
      </c>
      <c r="G18387" s="14" t="n">
        <v>19.5</v>
      </c>
      <c r="H18387" s="14" t="n">
        <v>14.49</v>
      </c>
      <c r="I18387" s="14" t="n">
        <v>19.5</v>
      </c>
      <c r="J18387" s="23" t="n">
        <f aca="false">IF(AND(E18387="Priority",ISNUMBER('Cost model'!N427)),'Cost model'!N427,'Cost model'!M427)</f>
        <v>28.5</v>
      </c>
      <c r="K18387" s="14" t="n">
        <f aca="false">J18387-H18387</f>
        <v>14.01</v>
      </c>
      <c r="L18387" s="14" t="n">
        <f aca="false">G18387-H18387</f>
        <v>5.01</v>
      </c>
    </row>
    <row r="18388" customFormat="false" ht="15" hidden="false" customHeight="false" outlineLevel="0" collapsed="false">
      <c r="A18388" s="2" t="s">
        <v>174</v>
      </c>
      <c r="B18388" s="2" t="s">
        <v>158</v>
      </c>
      <c r="C18388" s="2" t="s">
        <v>47</v>
      </c>
      <c r="D18388" s="2" t="s">
        <v>10</v>
      </c>
      <c r="E18388" s="2" t="s">
        <v>74</v>
      </c>
      <c r="F18388" s="2" t="s">
        <v>976</v>
      </c>
      <c r="G18388" s="14" t="n">
        <v>9.5</v>
      </c>
      <c r="H18388" s="14" t="n">
        <v>6.24</v>
      </c>
      <c r="I18388" s="14" t="n">
        <v>14.5</v>
      </c>
      <c r="J18388" s="23" t="n">
        <f aca="false">IF(AND(E18388="Priority",ISNUMBER('Cost model'!N137)),'Cost model'!N137,'Cost model'!M137)</f>
        <v>13.5</v>
      </c>
      <c r="K18388" s="14" t="n">
        <f aca="false">J18388-H18388</f>
        <v>7.26</v>
      </c>
      <c r="L18388" s="14" t="n">
        <f aca="false">G18388-H18388</f>
        <v>3.26</v>
      </c>
    </row>
    <row r="18389" customFormat="false" ht="15" hidden="false" customHeight="false" outlineLevel="0" collapsed="false">
      <c r="A18389" s="2" t="s">
        <v>142</v>
      </c>
      <c r="B18389" s="2" t="s">
        <v>142</v>
      </c>
      <c r="C18389" s="2" t="s">
        <v>47</v>
      </c>
      <c r="D18389" s="2" t="s">
        <v>10</v>
      </c>
      <c r="E18389" s="2" t="s">
        <v>83</v>
      </c>
      <c r="F18389" s="2" t="s">
        <v>977</v>
      </c>
      <c r="G18389" s="14" t="n">
        <v>14.5</v>
      </c>
      <c r="H18389" s="14" t="n">
        <v>21.76</v>
      </c>
      <c r="I18389" s="14" t="n">
        <v>14.5</v>
      </c>
      <c r="J18389" s="23" t="n">
        <f aca="false">IF(AND(E18389="Priority",ISNUMBER('Cost model'!N632)),'Cost model'!N632,'Cost model'!M632)</f>
        <v>14.5</v>
      </c>
      <c r="K18389" s="14" t="n">
        <f aca="false">J18389-H18389</f>
        <v>-7.26</v>
      </c>
      <c r="L18389" s="14" t="n">
        <f aca="false">G18389-H18389</f>
        <v>-7.26</v>
      </c>
    </row>
    <row r="18390" customFormat="false" ht="15" hidden="false" customHeight="false" outlineLevel="0" collapsed="false">
      <c r="A18390" s="2" t="s">
        <v>158</v>
      </c>
      <c r="B18390" s="2" t="s">
        <v>124</v>
      </c>
      <c r="C18390" s="2" t="s">
        <v>49</v>
      </c>
      <c r="D18390" s="2" t="s">
        <v>10</v>
      </c>
      <c r="E18390" s="2" t="s">
        <v>74</v>
      </c>
      <c r="F18390" s="2" t="s">
        <v>976</v>
      </c>
      <c r="G18390" s="14" t="n">
        <v>24.5</v>
      </c>
      <c r="H18390" s="14" t="n">
        <v>24.63</v>
      </c>
      <c r="I18390" s="14" t="n">
        <v>17.5</v>
      </c>
      <c r="J18390" s="23" t="n">
        <f aca="false">IF(AND(E18390="Priority",ISNUMBER('Cost model'!N454)),'Cost model'!N454,'Cost model'!M454)</f>
        <v>19.5</v>
      </c>
      <c r="K18390" s="14" t="n">
        <f aca="false">J18390-H18390</f>
        <v>-5.13</v>
      </c>
      <c r="L18390" s="14" t="n">
        <f aca="false">G18390-H18390</f>
        <v>-0.129999999999999</v>
      </c>
    </row>
    <row r="18391" customFormat="false" ht="15" hidden="false" customHeight="false" outlineLevel="0" collapsed="false">
      <c r="A18391" s="2" t="s">
        <v>124</v>
      </c>
      <c r="B18391" s="2" t="s">
        <v>124</v>
      </c>
      <c r="C18391" s="2" t="s">
        <v>48</v>
      </c>
      <c r="D18391" s="2" t="s">
        <v>12</v>
      </c>
      <c r="E18391" s="2" t="s">
        <v>83</v>
      </c>
      <c r="F18391" s="2" t="s">
        <v>977</v>
      </c>
      <c r="G18391" s="14" t="n">
        <v>19.5</v>
      </c>
      <c r="H18391" s="14" t="n">
        <v>33.55</v>
      </c>
      <c r="I18391" s="14" t="n">
        <v>19.5</v>
      </c>
      <c r="J18391" s="23" t="n">
        <f aca="false">IF(AND(E18391="Priority",ISNUMBER('Cost model'!N321)),'Cost model'!N321,'Cost model'!M321)</f>
        <v>55</v>
      </c>
      <c r="K18391" s="14" t="n">
        <f aca="false">J18391-H18391</f>
        <v>21.45</v>
      </c>
      <c r="L18391" s="14" t="n">
        <f aca="false">G18391-H18391</f>
        <v>-14.05</v>
      </c>
    </row>
    <row r="18392" customFormat="false" ht="15" hidden="false" customHeight="false" outlineLevel="0" collapsed="false">
      <c r="A18392" s="2" t="s">
        <v>142</v>
      </c>
      <c r="B18392" s="2" t="s">
        <v>142</v>
      </c>
      <c r="C18392" s="2" t="s">
        <v>48</v>
      </c>
      <c r="D18392" s="2" t="s">
        <v>10</v>
      </c>
      <c r="E18392" s="2" t="s">
        <v>83</v>
      </c>
      <c r="F18392" s="2" t="s">
        <v>977</v>
      </c>
      <c r="G18392" s="14" t="n">
        <v>17.5</v>
      </c>
      <c r="H18392" s="14" t="n">
        <v>24.63</v>
      </c>
      <c r="I18392" s="14" t="n">
        <v>17.5</v>
      </c>
      <c r="J18392" s="23" t="n">
        <f aca="false">IF(AND(E18392="Priority",ISNUMBER('Cost model'!N633)),'Cost model'!N633,'Cost model'!M633)</f>
        <v>16.5</v>
      </c>
      <c r="K18392" s="14" t="n">
        <f aca="false">J18392-H18392</f>
        <v>-8.13</v>
      </c>
      <c r="L18392" s="14" t="n">
        <f aca="false">G18392-H18392</f>
        <v>-7.13</v>
      </c>
    </row>
    <row r="18393" customFormat="false" ht="15" hidden="false" customHeight="false" outlineLevel="0" collapsed="false">
      <c r="A18393" s="2" t="s">
        <v>221</v>
      </c>
      <c r="B18393" s="2" t="s">
        <v>221</v>
      </c>
      <c r="C18393" s="2" t="s">
        <v>47</v>
      </c>
      <c r="D18393" s="2" t="s">
        <v>10</v>
      </c>
      <c r="E18393" s="2" t="s">
        <v>83</v>
      </c>
      <c r="F18393" s="2" t="s">
        <v>977</v>
      </c>
      <c r="G18393" s="14" t="n">
        <v>14.5</v>
      </c>
      <c r="H18393" s="14" t="n">
        <v>8.33</v>
      </c>
      <c r="I18393" s="14" t="n">
        <v>14.5</v>
      </c>
      <c r="J18393" s="23" t="n">
        <f aca="false">IF(AND(E18393="Priority",ISNUMBER('Cost model'!N737)),'Cost model'!N737,'Cost model'!M737)</f>
        <v>13.5</v>
      </c>
      <c r="K18393" s="14" t="n">
        <f aca="false">J18393-H18393</f>
        <v>5.17</v>
      </c>
      <c r="L18393" s="14" t="n">
        <f aca="false">G18393-H18393</f>
        <v>6.17</v>
      </c>
    </row>
    <row r="18394" customFormat="false" ht="15" hidden="false" customHeight="false" outlineLevel="0" collapsed="false">
      <c r="A18394" s="2" t="s">
        <v>158</v>
      </c>
      <c r="B18394" s="2" t="s">
        <v>158</v>
      </c>
      <c r="C18394" s="2" t="s">
        <v>48</v>
      </c>
      <c r="D18394" s="2" t="s">
        <v>10</v>
      </c>
      <c r="E18394" s="2" t="s">
        <v>74</v>
      </c>
      <c r="F18394" s="2" t="s">
        <v>977</v>
      </c>
      <c r="G18394" s="14" t="n">
        <v>12.5</v>
      </c>
      <c r="H18394" s="14" t="n">
        <v>13.77</v>
      </c>
      <c r="I18394" s="14" t="n">
        <v>12.5</v>
      </c>
      <c r="J18394" s="23" t="n">
        <f aca="false">IF(AND(E18394="Priority",ISNUMBER('Cost model'!N423)),'Cost model'!N423,'Cost model'!M423)</f>
        <v>11.5</v>
      </c>
      <c r="K18394" s="14" t="n">
        <f aca="false">J18394-H18394</f>
        <v>-2.27</v>
      </c>
      <c r="L18394" s="14" t="n">
        <f aca="false">G18394-H18394</f>
        <v>-1.27</v>
      </c>
    </row>
    <row r="18395" customFormat="false" ht="15" hidden="false" customHeight="false" outlineLevel="0" collapsed="false">
      <c r="A18395" s="2" t="s">
        <v>142</v>
      </c>
      <c r="B18395" s="2" t="s">
        <v>142</v>
      </c>
      <c r="C18395" s="2" t="s">
        <v>48</v>
      </c>
      <c r="D18395" s="2" t="s">
        <v>10</v>
      </c>
      <c r="E18395" s="2" t="s">
        <v>74</v>
      </c>
      <c r="F18395" s="2" t="s">
        <v>977</v>
      </c>
      <c r="G18395" s="14" t="n">
        <v>12.5</v>
      </c>
      <c r="H18395" s="14" t="n">
        <v>6.8</v>
      </c>
      <c r="I18395" s="14" t="n">
        <v>12.5</v>
      </c>
      <c r="J18395" s="23" t="n">
        <f aca="false">IF(AND(E18395="Priority",ISNUMBER('Cost model'!N633)),'Cost model'!N633,'Cost model'!M633)</f>
        <v>11.5</v>
      </c>
      <c r="K18395" s="14" t="n">
        <f aca="false">J18395-H18395</f>
        <v>4.7</v>
      </c>
      <c r="L18395" s="14" t="n">
        <f aca="false">G18395-H18395</f>
        <v>5.7</v>
      </c>
    </row>
    <row r="18396" customFormat="false" ht="15" hidden="false" customHeight="false" outlineLevel="0" collapsed="false">
      <c r="A18396" s="2" t="s">
        <v>174</v>
      </c>
      <c r="B18396" s="2" t="s">
        <v>174</v>
      </c>
      <c r="C18396" s="2" t="s">
        <v>48</v>
      </c>
      <c r="D18396" s="2" t="s">
        <v>12</v>
      </c>
      <c r="E18396" s="2" t="s">
        <v>74</v>
      </c>
      <c r="F18396" s="2" t="s">
        <v>977</v>
      </c>
      <c r="G18396" s="14" t="n">
        <v>12.5</v>
      </c>
      <c r="H18396" s="14" t="n">
        <v>46.53</v>
      </c>
      <c r="I18396" s="14" t="n">
        <v>12.5</v>
      </c>
      <c r="J18396" s="23" t="n">
        <f aca="false">IF(AND(E18396="Priority",ISNUMBER('Cost model'!N171)),'Cost model'!N171,'Cost model'!M171)</f>
        <v>40</v>
      </c>
      <c r="K18396" s="14" t="n">
        <f aca="false">J18396-H18396</f>
        <v>-6.53</v>
      </c>
      <c r="L18396" s="14" t="n">
        <f aca="false">G18396-H18396</f>
        <v>-34.03</v>
      </c>
    </row>
    <row r="18397" customFormat="false" ht="15" hidden="false" customHeight="false" outlineLevel="0" collapsed="false">
      <c r="A18397" s="2" t="s">
        <v>221</v>
      </c>
      <c r="B18397" s="2" t="s">
        <v>221</v>
      </c>
      <c r="C18397" s="2" t="s">
        <v>47</v>
      </c>
      <c r="D18397" s="2" t="s">
        <v>10</v>
      </c>
      <c r="E18397" s="2" t="s">
        <v>74</v>
      </c>
      <c r="F18397" s="2" t="s">
        <v>977</v>
      </c>
      <c r="G18397" s="14" t="n">
        <v>9.5</v>
      </c>
      <c r="H18397" s="14" t="n">
        <v>7.4</v>
      </c>
      <c r="I18397" s="14" t="n">
        <v>9.5</v>
      </c>
      <c r="J18397" s="23" t="n">
        <f aca="false">IF(AND(E18397="Priority",ISNUMBER('Cost model'!N737)),'Cost model'!N737,'Cost model'!M737)</f>
        <v>8.5</v>
      </c>
      <c r="K18397" s="14" t="n">
        <f aca="false">J18397-H18397</f>
        <v>1.1</v>
      </c>
      <c r="L18397" s="14" t="n">
        <f aca="false">G18397-H18397</f>
        <v>2.1</v>
      </c>
    </row>
    <row r="18398" customFormat="false" ht="15" hidden="false" customHeight="false" outlineLevel="0" collapsed="false">
      <c r="A18398" s="2" t="s">
        <v>174</v>
      </c>
      <c r="B18398" s="2" t="s">
        <v>174</v>
      </c>
      <c r="C18398" s="2" t="s">
        <v>49</v>
      </c>
      <c r="D18398" s="2" t="s">
        <v>12</v>
      </c>
      <c r="E18398" s="2" t="s">
        <v>74</v>
      </c>
      <c r="F18398" s="2" t="s">
        <v>977</v>
      </c>
      <c r="G18398" s="14" t="n">
        <v>19.5</v>
      </c>
      <c r="H18398" s="14" t="n">
        <v>49.42</v>
      </c>
      <c r="I18398" s="14" t="n">
        <v>19.5</v>
      </c>
      <c r="J18398" s="23" t="n">
        <f aca="false">IF(AND(E18398="Priority",ISNUMBER('Cost model'!N172)),'Cost model'!N172,'Cost model'!M172)</f>
        <v>45</v>
      </c>
      <c r="K18398" s="14" t="n">
        <f aca="false">J18398-H18398</f>
        <v>-4.42</v>
      </c>
      <c r="L18398" s="14" t="n">
        <f aca="false">G18398-H18398</f>
        <v>-29.92</v>
      </c>
    </row>
    <row r="18399" customFormat="false" ht="15" hidden="false" customHeight="false" outlineLevel="0" collapsed="false">
      <c r="A18399" s="2" t="s">
        <v>174</v>
      </c>
      <c r="B18399" s="2" t="s">
        <v>142</v>
      </c>
      <c r="C18399" s="2" t="s">
        <v>47</v>
      </c>
      <c r="D18399" s="2" t="s">
        <v>10</v>
      </c>
      <c r="E18399" s="2" t="s">
        <v>74</v>
      </c>
      <c r="F18399" s="2" t="s">
        <v>976</v>
      </c>
      <c r="G18399" s="14" t="n">
        <v>9.5</v>
      </c>
      <c r="H18399" s="14" t="n">
        <v>38.93</v>
      </c>
      <c r="I18399" s="14" t="n">
        <v>9.5</v>
      </c>
      <c r="J18399" s="23" t="n">
        <f aca="false">IF(AND(E18399="Priority",ISNUMBER('Cost model'!N122)),'Cost model'!N122,'Cost model'!M122)</f>
        <v>13.5</v>
      </c>
      <c r="K18399" s="14" t="n">
        <f aca="false">J18399-H18399</f>
        <v>-25.43</v>
      </c>
      <c r="L18399" s="14" t="n">
        <f aca="false">G18399-H18399</f>
        <v>-29.43</v>
      </c>
    </row>
    <row r="18400" customFormat="false" ht="15" hidden="false" customHeight="false" outlineLevel="0" collapsed="false">
      <c r="A18400" s="2" t="s">
        <v>174</v>
      </c>
      <c r="B18400" s="2" t="s">
        <v>174</v>
      </c>
      <c r="C18400" s="2" t="s">
        <v>47</v>
      </c>
      <c r="D18400" s="2" t="s">
        <v>10</v>
      </c>
      <c r="E18400" s="2" t="s">
        <v>74</v>
      </c>
      <c r="F18400" s="2" t="s">
        <v>977</v>
      </c>
      <c r="G18400" s="14" t="n">
        <v>9.5</v>
      </c>
      <c r="H18400" s="14" t="n">
        <v>7.72</v>
      </c>
      <c r="I18400" s="14" t="n">
        <v>9.5</v>
      </c>
      <c r="J18400" s="23" t="n">
        <f aca="false">IF(AND(E18400="Priority",ISNUMBER('Cost model'!N167)),'Cost model'!N167,'Cost model'!M167)</f>
        <v>8.5</v>
      </c>
      <c r="K18400" s="14" t="n">
        <f aca="false">J18400-H18400</f>
        <v>0.78</v>
      </c>
      <c r="L18400" s="14" t="n">
        <f aca="false">G18400-H18400</f>
        <v>1.78</v>
      </c>
    </row>
    <row r="18401" customFormat="false" ht="15" hidden="false" customHeight="false" outlineLevel="0" collapsed="false">
      <c r="A18401" s="2" t="s">
        <v>174</v>
      </c>
      <c r="B18401" s="2" t="s">
        <v>174</v>
      </c>
      <c r="C18401" s="2" t="s">
        <v>47</v>
      </c>
      <c r="D18401" s="2" t="s">
        <v>10</v>
      </c>
      <c r="E18401" s="2" t="s">
        <v>74</v>
      </c>
      <c r="F18401" s="2" t="s">
        <v>977</v>
      </c>
      <c r="G18401" s="14" t="n">
        <v>9.5</v>
      </c>
      <c r="H18401" s="14" t="n">
        <v>7.72</v>
      </c>
      <c r="I18401" s="14" t="n">
        <v>9.5</v>
      </c>
      <c r="J18401" s="23" t="n">
        <f aca="false">IF(AND(E18401="Priority",ISNUMBER('Cost model'!N167)),'Cost model'!N167,'Cost model'!M167)</f>
        <v>8.5</v>
      </c>
      <c r="K18401" s="14" t="n">
        <f aca="false">J18401-H18401</f>
        <v>0.78</v>
      </c>
      <c r="L18401" s="14" t="n">
        <f aca="false">G18401-H18401</f>
        <v>1.78</v>
      </c>
    </row>
    <row r="18402" customFormat="false" ht="15" hidden="false" customHeight="false" outlineLevel="0" collapsed="false">
      <c r="A18402" s="2" t="s">
        <v>142</v>
      </c>
      <c r="B18402" s="2" t="s">
        <v>205</v>
      </c>
      <c r="C18402" s="2" t="s">
        <v>47</v>
      </c>
      <c r="D18402" s="2" t="s">
        <v>10</v>
      </c>
      <c r="E18402" s="2" t="s">
        <v>74</v>
      </c>
      <c r="F18402" s="2" t="s">
        <v>976</v>
      </c>
      <c r="G18402" s="14" t="n">
        <v>9.5</v>
      </c>
      <c r="H18402" s="14" t="n">
        <v>7.5</v>
      </c>
      <c r="I18402" s="14" t="n">
        <v>19.5</v>
      </c>
      <c r="J18402" s="23" t="n">
        <f aca="false">IF(AND(E18402="Priority",ISNUMBER('Cost model'!N707)),'Cost model'!N707,'Cost model'!M707)</f>
        <v>11.5</v>
      </c>
      <c r="K18402" s="14" t="n">
        <f aca="false">J18402-H18402</f>
        <v>4</v>
      </c>
      <c r="L18402" s="14" t="n">
        <f aca="false">G18402-H18402</f>
        <v>2</v>
      </c>
    </row>
    <row r="18403" customFormat="false" ht="15" hidden="false" customHeight="false" outlineLevel="0" collapsed="false">
      <c r="A18403" s="2" t="s">
        <v>174</v>
      </c>
      <c r="B18403" s="2" t="s">
        <v>174</v>
      </c>
      <c r="C18403" s="2" t="s">
        <v>49</v>
      </c>
      <c r="D18403" s="2" t="s">
        <v>13</v>
      </c>
      <c r="E18403" s="2" t="s">
        <v>74</v>
      </c>
      <c r="F18403" s="2" t="s">
        <v>977</v>
      </c>
      <c r="G18403" s="14" t="n">
        <v>50</v>
      </c>
      <c r="H18403" s="14" t="n">
        <v>43.62</v>
      </c>
      <c r="I18403" s="14" t="n">
        <v>50</v>
      </c>
      <c r="J18403" s="23" t="n">
        <f aca="false">IF(AND(E18403="Priority",ISNUMBER('Cost model'!N175)),'Cost model'!N175,'Cost model'!M175)</f>
        <v>75</v>
      </c>
      <c r="K18403" s="14" t="n">
        <f aca="false">J18403-H18403</f>
        <v>31.38</v>
      </c>
      <c r="L18403" s="14" t="n">
        <f aca="false">G18403-H18403</f>
        <v>6.38</v>
      </c>
    </row>
    <row r="18404" customFormat="false" ht="15" hidden="false" customHeight="false" outlineLevel="0" collapsed="false">
      <c r="A18404" s="2" t="s">
        <v>174</v>
      </c>
      <c r="B18404" s="2" t="s">
        <v>124</v>
      </c>
      <c r="C18404" s="2" t="s">
        <v>48</v>
      </c>
      <c r="D18404" s="2" t="s">
        <v>10</v>
      </c>
      <c r="E18404" s="2" t="s">
        <v>74</v>
      </c>
      <c r="F18404" s="2" t="s">
        <v>976</v>
      </c>
      <c r="G18404" s="14" t="n">
        <v>12.5</v>
      </c>
      <c r="H18404" s="14" t="n">
        <v>15.99</v>
      </c>
      <c r="I18404" s="14" t="n">
        <v>12.5</v>
      </c>
      <c r="J18404" s="23" t="n">
        <f aca="false">IF(AND(E18404="Priority",ISNUMBER('Cost model'!N108)),'Cost model'!N108,'Cost model'!M108)</f>
        <v>15.5</v>
      </c>
      <c r="K18404" s="14" t="n">
        <f aca="false">J18404-H18404</f>
        <v>-0.49</v>
      </c>
      <c r="L18404" s="14" t="n">
        <f aca="false">G18404-H18404</f>
        <v>-3.49</v>
      </c>
    </row>
    <row r="18405" customFormat="false" ht="15" hidden="false" customHeight="false" outlineLevel="0" collapsed="false">
      <c r="A18405" s="2" t="s">
        <v>142</v>
      </c>
      <c r="B18405" s="2" t="s">
        <v>142</v>
      </c>
      <c r="C18405" s="2" t="s">
        <v>47</v>
      </c>
      <c r="D18405" s="2" t="s">
        <v>10</v>
      </c>
      <c r="E18405" s="2" t="s">
        <v>74</v>
      </c>
      <c r="F18405" s="2" t="s">
        <v>977</v>
      </c>
      <c r="G18405" s="14" t="n">
        <v>9.5</v>
      </c>
      <c r="H18405" s="14" t="n">
        <v>7.47</v>
      </c>
      <c r="I18405" s="14" t="n">
        <v>9.5</v>
      </c>
      <c r="J18405" s="23" t="n">
        <f aca="false">IF(AND(E18405="Priority",ISNUMBER('Cost model'!N632)),'Cost model'!N632,'Cost model'!M632)</f>
        <v>9.5</v>
      </c>
      <c r="K18405" s="14" t="n">
        <f aca="false">J18405-H18405</f>
        <v>2.03</v>
      </c>
      <c r="L18405" s="14" t="n">
        <f aca="false">G18405-H18405</f>
        <v>2.03</v>
      </c>
    </row>
    <row r="18406" customFormat="false" ht="15" hidden="false" customHeight="false" outlineLevel="0" collapsed="false">
      <c r="A18406" s="2" t="s">
        <v>123</v>
      </c>
      <c r="B18406" s="2" t="s">
        <v>124</v>
      </c>
      <c r="C18406" s="2" t="s">
        <v>47</v>
      </c>
      <c r="D18406" s="2" t="s">
        <v>10</v>
      </c>
      <c r="E18406" s="2" t="s">
        <v>83</v>
      </c>
      <c r="F18406" s="2" t="s">
        <v>976</v>
      </c>
      <c r="G18406" s="14" t="n">
        <v>19.5</v>
      </c>
      <c r="H18406" s="14" t="n">
        <v>21.76</v>
      </c>
      <c r="I18406" s="14" t="n">
        <v>19.5</v>
      </c>
      <c r="J18406" s="23" t="n">
        <f aca="false">IF(AND(E18406="Priority",ISNUMBER('Cost model'!N2)),'Cost model'!N2,'Cost model'!M2)</f>
        <v>19.5</v>
      </c>
      <c r="K18406" s="14" t="n">
        <f aca="false">J18406-H18406</f>
        <v>-2.26</v>
      </c>
      <c r="L18406" s="14" t="n">
        <f aca="false">G18406-H18406</f>
        <v>-2.26</v>
      </c>
    </row>
    <row r="18407" customFormat="false" ht="15" hidden="false" customHeight="false" outlineLevel="0" collapsed="false">
      <c r="A18407" s="2" t="s">
        <v>342</v>
      </c>
      <c r="B18407" s="2" t="s">
        <v>158</v>
      </c>
      <c r="C18407" s="2" t="s">
        <v>49</v>
      </c>
      <c r="D18407" s="2" t="s">
        <v>10</v>
      </c>
      <c r="E18407" s="2" t="s">
        <v>74</v>
      </c>
      <c r="F18407" s="2" t="s">
        <v>976</v>
      </c>
      <c r="G18407" s="14" t="n">
        <v>19.5</v>
      </c>
      <c r="H18407" s="14" t="n">
        <v>12.69</v>
      </c>
      <c r="I18407" s="14" t="n">
        <v>19.5</v>
      </c>
      <c r="J18407" s="23" t="n">
        <f aca="false">IF(AND(E18407="Priority",ISNUMBER('Cost model'!N214)),'Cost model'!N214,'Cost model'!M214)</f>
        <v>24.5</v>
      </c>
      <c r="K18407" s="14" t="n">
        <f aca="false">J18407-H18407</f>
        <v>11.81</v>
      </c>
      <c r="L18407" s="14" t="n">
        <f aca="false">G18407-H18407</f>
        <v>6.81</v>
      </c>
    </row>
    <row r="18408" customFormat="false" ht="15" hidden="false" customHeight="false" outlineLevel="0" collapsed="false">
      <c r="A18408" s="2" t="s">
        <v>174</v>
      </c>
      <c r="B18408" s="2" t="s">
        <v>174</v>
      </c>
      <c r="C18408" s="2" t="s">
        <v>48</v>
      </c>
      <c r="D18408" s="2" t="s">
        <v>10</v>
      </c>
      <c r="E18408" s="2" t="s">
        <v>74</v>
      </c>
      <c r="F18408" s="2" t="s">
        <v>977</v>
      </c>
      <c r="G18408" s="14" t="n">
        <v>12.5</v>
      </c>
      <c r="H18408" s="14" t="n">
        <v>12.54</v>
      </c>
      <c r="I18408" s="14" t="n">
        <v>12.5</v>
      </c>
      <c r="J18408" s="23" t="n">
        <f aca="false">IF(AND(E18408="Priority",ISNUMBER('Cost model'!N168)),'Cost model'!N168,'Cost model'!M168)</f>
        <v>13.5</v>
      </c>
      <c r="K18408" s="14" t="n">
        <f aca="false">J18408-H18408</f>
        <v>0.960000000000001</v>
      </c>
      <c r="L18408" s="14" t="n">
        <f aca="false">G18408-H18408</f>
        <v>-0.0399999999999992</v>
      </c>
    </row>
    <row r="18409" customFormat="false" ht="15" hidden="false" customHeight="false" outlineLevel="0" collapsed="false">
      <c r="A18409" s="2" t="s">
        <v>124</v>
      </c>
      <c r="B18409" s="2" t="s">
        <v>124</v>
      </c>
      <c r="C18409" s="2" t="s">
        <v>48</v>
      </c>
      <c r="D18409" s="2" t="s">
        <v>10</v>
      </c>
      <c r="E18409" s="2" t="s">
        <v>74</v>
      </c>
      <c r="F18409" s="2" t="s">
        <v>977</v>
      </c>
      <c r="G18409" s="14" t="n">
        <v>12.5</v>
      </c>
      <c r="H18409" s="14" t="n">
        <v>7.72</v>
      </c>
      <c r="I18409" s="14" t="n">
        <v>12.5</v>
      </c>
      <c r="J18409" s="23" t="n">
        <f aca="false">IF(AND(E18409="Priority",ISNUMBER('Cost model'!N318)),'Cost model'!N318,'Cost model'!M318)</f>
        <v>14.5</v>
      </c>
      <c r="K18409" s="14" t="n">
        <f aca="false">J18409-H18409</f>
        <v>6.78</v>
      </c>
      <c r="L18409" s="14" t="n">
        <f aca="false">G18409-H18409</f>
        <v>4.78</v>
      </c>
    </row>
    <row r="18410" customFormat="false" ht="15" hidden="false" customHeight="false" outlineLevel="0" collapsed="false">
      <c r="A18410" s="2" t="s">
        <v>174</v>
      </c>
      <c r="B18410" s="2" t="s">
        <v>123</v>
      </c>
      <c r="C18410" s="2" t="s">
        <v>47</v>
      </c>
      <c r="D18410" s="2" t="s">
        <v>12</v>
      </c>
      <c r="E18410" s="2" t="s">
        <v>74</v>
      </c>
      <c r="F18410" s="2" t="s">
        <v>976</v>
      </c>
      <c r="G18410" s="14" t="n">
        <v>9.5</v>
      </c>
      <c r="H18410" s="14" t="n">
        <v>28.11</v>
      </c>
      <c r="I18410" s="14" t="n">
        <v>24.5</v>
      </c>
      <c r="J18410" s="23" t="n">
        <f aca="false">IF(AND(E18410="Priority",ISNUMBER('Cost model'!N200)),'Cost model'!N200,'Cost model'!M200)</f>
        <v>45</v>
      </c>
      <c r="K18410" s="14" t="n">
        <f aca="false">J18410-H18410</f>
        <v>16.89</v>
      </c>
      <c r="L18410" s="14" t="n">
        <f aca="false">G18410-H18410</f>
        <v>-18.61</v>
      </c>
    </row>
    <row r="18411" customFormat="false" ht="15" hidden="false" customHeight="false" outlineLevel="0" collapsed="false">
      <c r="A18411" s="2" t="s">
        <v>174</v>
      </c>
      <c r="B18411" s="2" t="s">
        <v>174</v>
      </c>
      <c r="C18411" s="2" t="s">
        <v>47</v>
      </c>
      <c r="D18411" s="2" t="s">
        <v>12</v>
      </c>
      <c r="E18411" s="2" t="s">
        <v>74</v>
      </c>
      <c r="F18411" s="2" t="s">
        <v>977</v>
      </c>
      <c r="G18411" s="14" t="n">
        <v>9.5</v>
      </c>
      <c r="H18411" s="14" t="n">
        <v>28.75</v>
      </c>
      <c r="I18411" s="14" t="n">
        <v>9.5</v>
      </c>
      <c r="J18411" s="23" t="n">
        <f aca="false">IF(AND(E18411="Priority",ISNUMBER('Cost model'!N170)),'Cost model'!N170,'Cost model'!M170)</f>
        <v>25.5</v>
      </c>
      <c r="K18411" s="14" t="n">
        <f aca="false">J18411-H18411</f>
        <v>-3.25</v>
      </c>
      <c r="L18411" s="14" t="n">
        <f aca="false">G18411-H18411</f>
        <v>-19.25</v>
      </c>
    </row>
    <row r="18412" customFormat="false" ht="15" hidden="false" customHeight="false" outlineLevel="0" collapsed="false">
      <c r="A18412" s="2" t="s">
        <v>124</v>
      </c>
      <c r="B18412" s="2" t="s">
        <v>124</v>
      </c>
      <c r="C18412" s="2" t="s">
        <v>49</v>
      </c>
      <c r="D18412" s="2" t="s">
        <v>12</v>
      </c>
      <c r="E18412" s="2" t="s">
        <v>74</v>
      </c>
      <c r="F18412" s="2" t="s">
        <v>977</v>
      </c>
      <c r="G18412" s="14" t="n">
        <v>19.5</v>
      </c>
      <c r="H18412" s="14" t="n">
        <v>43.77</v>
      </c>
      <c r="I18412" s="14" t="n">
        <v>19.5</v>
      </c>
      <c r="J18412" s="23" t="n">
        <f aca="false">IF(AND(E18412="Priority",ISNUMBER('Cost model'!N322)),'Cost model'!N322,'Cost model'!M322)</f>
        <v>50</v>
      </c>
      <c r="K18412" s="14" t="n">
        <f aca="false">J18412-H18412</f>
        <v>6.23</v>
      </c>
      <c r="L18412" s="14" t="n">
        <f aca="false">G18412-H18412</f>
        <v>-24.27</v>
      </c>
    </row>
    <row r="18413" customFormat="false" ht="15" hidden="false" customHeight="false" outlineLevel="0" collapsed="false">
      <c r="A18413" s="2" t="s">
        <v>174</v>
      </c>
      <c r="B18413" s="2" t="s">
        <v>124</v>
      </c>
      <c r="C18413" s="2" t="s">
        <v>49</v>
      </c>
      <c r="D18413" s="2" t="s">
        <v>10</v>
      </c>
      <c r="E18413" s="2" t="s">
        <v>74</v>
      </c>
      <c r="F18413" s="2" t="s">
        <v>976</v>
      </c>
      <c r="G18413" s="14" t="n">
        <v>17.5</v>
      </c>
      <c r="H18413" s="14" t="n">
        <v>11.03</v>
      </c>
      <c r="I18413" s="14" t="n">
        <v>17.5</v>
      </c>
      <c r="J18413" s="23" t="n">
        <f aca="false">IF(AND(E18413="Priority",ISNUMBER('Cost model'!N109)),'Cost model'!N109,'Cost model'!M109)</f>
        <v>18.5</v>
      </c>
      <c r="K18413" s="14" t="n">
        <f aca="false">J18413-H18413</f>
        <v>7.47</v>
      </c>
      <c r="L18413" s="14" t="n">
        <f aca="false">G18413-H18413</f>
        <v>6.47</v>
      </c>
    </row>
    <row r="18414" customFormat="false" ht="15" hidden="false" customHeight="false" outlineLevel="0" collapsed="false">
      <c r="A18414" s="2" t="s">
        <v>221</v>
      </c>
      <c r="B18414" s="2" t="s">
        <v>221</v>
      </c>
      <c r="C18414" s="2" t="s">
        <v>47</v>
      </c>
      <c r="D18414" s="2" t="s">
        <v>10</v>
      </c>
      <c r="E18414" s="2" t="s">
        <v>74</v>
      </c>
      <c r="F18414" s="2" t="s">
        <v>977</v>
      </c>
      <c r="G18414" s="14" t="n">
        <v>9.5</v>
      </c>
      <c r="H18414" s="14" t="n">
        <v>7.4</v>
      </c>
      <c r="I18414" s="14" t="n">
        <v>9.5</v>
      </c>
      <c r="J18414" s="23" t="n">
        <f aca="false">IF(AND(E18414="Priority",ISNUMBER('Cost model'!N737)),'Cost model'!N737,'Cost model'!M737)</f>
        <v>8.5</v>
      </c>
      <c r="K18414" s="14" t="n">
        <f aca="false">J18414-H18414</f>
        <v>1.1</v>
      </c>
      <c r="L18414" s="14" t="n">
        <f aca="false">G18414-H18414</f>
        <v>2.1</v>
      </c>
    </row>
    <row r="18415" customFormat="false" ht="15" hidden="false" customHeight="false" outlineLevel="0" collapsed="false">
      <c r="A18415" s="2" t="s">
        <v>124</v>
      </c>
      <c r="B18415" s="2" t="s">
        <v>124</v>
      </c>
      <c r="C18415" s="2" t="s">
        <v>49</v>
      </c>
      <c r="D18415" s="2" t="s">
        <v>10</v>
      </c>
      <c r="E18415" s="2" t="s">
        <v>74</v>
      </c>
      <c r="F18415" s="2" t="s">
        <v>977</v>
      </c>
      <c r="G18415" s="14" t="n">
        <v>17.5</v>
      </c>
      <c r="H18415" s="14" t="n">
        <v>21.76</v>
      </c>
      <c r="I18415" s="14" t="n">
        <v>17.5</v>
      </c>
      <c r="J18415" s="23" t="n">
        <f aca="false">IF(AND(E18415="Priority",ISNUMBER('Cost model'!N319)),'Cost model'!N319,'Cost model'!M319)</f>
        <v>16.5</v>
      </c>
      <c r="K18415" s="14" t="n">
        <f aca="false">J18415-H18415</f>
        <v>-5.26</v>
      </c>
      <c r="L18415" s="14" t="n">
        <f aca="false">G18415-H18415</f>
        <v>-4.26</v>
      </c>
    </row>
    <row r="18416" customFormat="false" ht="15" hidden="false" customHeight="false" outlineLevel="0" collapsed="false">
      <c r="A18416" s="2" t="s">
        <v>142</v>
      </c>
      <c r="B18416" s="2" t="s">
        <v>142</v>
      </c>
      <c r="C18416" s="2" t="s">
        <v>47</v>
      </c>
      <c r="D18416" s="2" t="s">
        <v>12</v>
      </c>
      <c r="E18416" s="2" t="s">
        <v>74</v>
      </c>
      <c r="F18416" s="2" t="s">
        <v>977</v>
      </c>
      <c r="G18416" s="14" t="n">
        <v>9.5</v>
      </c>
      <c r="H18416" s="14" t="n">
        <v>27.7</v>
      </c>
      <c r="I18416" s="14" t="n">
        <v>9.5</v>
      </c>
      <c r="J18416" s="23" t="n">
        <f aca="false">IF(AND(E18416="Priority",ISNUMBER('Cost model'!N635)),'Cost model'!N635,'Cost model'!M635)</f>
        <v>30.5</v>
      </c>
      <c r="K18416" s="14" t="n">
        <f aca="false">J18416-H18416</f>
        <v>2.8</v>
      </c>
      <c r="L18416" s="14" t="n">
        <f aca="false">G18416-H18416</f>
        <v>-18.2</v>
      </c>
    </row>
    <row r="18417" customFormat="false" ht="15" hidden="false" customHeight="false" outlineLevel="0" collapsed="false">
      <c r="A18417" s="2" t="s">
        <v>124</v>
      </c>
      <c r="B18417" s="2" t="s">
        <v>124</v>
      </c>
      <c r="C18417" s="2" t="s">
        <v>47</v>
      </c>
      <c r="D18417" s="2" t="s">
        <v>12</v>
      </c>
      <c r="E18417" s="2" t="s">
        <v>74</v>
      </c>
      <c r="F18417" s="2" t="s">
        <v>977</v>
      </c>
      <c r="G18417" s="14" t="n">
        <v>9.5</v>
      </c>
      <c r="H18417" s="14" t="n">
        <v>55</v>
      </c>
      <c r="I18417" s="14" t="n">
        <v>9.5</v>
      </c>
      <c r="J18417" s="23" t="n">
        <f aca="false">IF(AND(E18417="Priority",ISNUMBER('Cost model'!N320)),'Cost model'!N320,'Cost model'!M320)</f>
        <v>24.5</v>
      </c>
      <c r="K18417" s="14" t="n">
        <f aca="false">J18417-H18417</f>
        <v>-30.5</v>
      </c>
      <c r="L18417" s="14" t="n">
        <f aca="false">G18417-H18417</f>
        <v>-45.5</v>
      </c>
    </row>
    <row r="18418" customFormat="false" ht="15" hidden="false" customHeight="false" outlineLevel="0" collapsed="false">
      <c r="A18418" s="2" t="s">
        <v>174</v>
      </c>
      <c r="B18418" s="2" t="s">
        <v>174</v>
      </c>
      <c r="C18418" s="2" t="s">
        <v>48</v>
      </c>
      <c r="D18418" s="2" t="s">
        <v>12</v>
      </c>
      <c r="E18418" s="2" t="s">
        <v>74</v>
      </c>
      <c r="F18418" s="2" t="s">
        <v>977</v>
      </c>
      <c r="G18418" s="14" t="n">
        <v>12.5</v>
      </c>
      <c r="H18418" s="14" t="n">
        <v>46.53</v>
      </c>
      <c r="I18418" s="14" t="n">
        <v>12.5</v>
      </c>
      <c r="J18418" s="23" t="n">
        <f aca="false">IF(AND(E18418="Priority",ISNUMBER('Cost model'!N171)),'Cost model'!N171,'Cost model'!M171)</f>
        <v>40</v>
      </c>
      <c r="K18418" s="14" t="n">
        <f aca="false">J18418-H18418</f>
        <v>-6.53</v>
      </c>
      <c r="L18418" s="14" t="n">
        <f aca="false">G18418-H18418</f>
        <v>-34.03</v>
      </c>
    </row>
    <row r="18419" customFormat="false" ht="15" hidden="false" customHeight="false" outlineLevel="0" collapsed="false">
      <c r="A18419" s="2" t="s">
        <v>124</v>
      </c>
      <c r="B18419" s="2" t="s">
        <v>158</v>
      </c>
      <c r="C18419" s="2" t="s">
        <v>47</v>
      </c>
      <c r="D18419" s="2" t="s">
        <v>12</v>
      </c>
      <c r="E18419" s="2" t="s">
        <v>74</v>
      </c>
      <c r="F18419" s="2" t="s">
        <v>976</v>
      </c>
      <c r="G18419" s="14" t="n">
        <v>9.5</v>
      </c>
      <c r="H18419" s="14" t="n">
        <v>66.89</v>
      </c>
      <c r="I18419" s="14" t="n">
        <v>19.5</v>
      </c>
      <c r="J18419" s="23" t="n">
        <f aca="false">IF(AND(E18419="Priority",ISNUMBER('Cost model'!N350)),'Cost model'!N350,'Cost model'!M350)</f>
        <v>50</v>
      </c>
      <c r="K18419" s="14" t="n">
        <f aca="false">J18419-H18419</f>
        <v>-16.89</v>
      </c>
      <c r="L18419" s="14" t="n">
        <f aca="false">G18419-H18419</f>
        <v>-57.39</v>
      </c>
    </row>
    <row r="18420" customFormat="false" ht="15" hidden="false" customHeight="false" outlineLevel="0" collapsed="false">
      <c r="A18420" s="2" t="s">
        <v>174</v>
      </c>
      <c r="B18420" s="2" t="s">
        <v>174</v>
      </c>
      <c r="C18420" s="2" t="s">
        <v>49</v>
      </c>
      <c r="D18420" s="2" t="s">
        <v>10</v>
      </c>
      <c r="E18420" s="2" t="s">
        <v>74</v>
      </c>
      <c r="F18420" s="2" t="s">
        <v>977</v>
      </c>
      <c r="G18420" s="14" t="n">
        <v>17.5</v>
      </c>
      <c r="H18420" s="14" t="n">
        <v>20.55</v>
      </c>
      <c r="I18420" s="14" t="n">
        <v>17.5</v>
      </c>
      <c r="J18420" s="23" t="n">
        <f aca="false">IF(AND(E18420="Priority",ISNUMBER('Cost model'!N169)),'Cost model'!N169,'Cost model'!M169)</f>
        <v>18.5</v>
      </c>
      <c r="K18420" s="14" t="n">
        <f aca="false">J18420-H18420</f>
        <v>-2.05</v>
      </c>
      <c r="L18420" s="14" t="n">
        <f aca="false">G18420-H18420</f>
        <v>-3.05</v>
      </c>
    </row>
    <row r="18421" customFormat="false" ht="15" hidden="false" customHeight="false" outlineLevel="0" collapsed="false">
      <c r="A18421" s="2" t="s">
        <v>221</v>
      </c>
      <c r="B18421" s="2" t="s">
        <v>221</v>
      </c>
      <c r="C18421" s="2" t="s">
        <v>49</v>
      </c>
      <c r="D18421" s="2" t="s">
        <v>10</v>
      </c>
      <c r="E18421" s="2" t="s">
        <v>83</v>
      </c>
      <c r="F18421" s="2" t="s">
        <v>977</v>
      </c>
      <c r="G18421" s="14" t="n">
        <v>24.5</v>
      </c>
      <c r="H18421" s="14" t="n">
        <v>38.93</v>
      </c>
      <c r="I18421" s="14" t="n">
        <v>24.5</v>
      </c>
      <c r="J18421" s="23" t="n">
        <f aca="false">IF(AND(E18421="Priority",ISNUMBER('Cost model'!N739)),'Cost model'!N739,'Cost model'!M739)</f>
        <v>23.5</v>
      </c>
      <c r="K18421" s="14" t="n">
        <f aca="false">J18421-H18421</f>
        <v>-15.43</v>
      </c>
      <c r="L18421" s="14" t="n">
        <f aca="false">G18421-H18421</f>
        <v>-14.43</v>
      </c>
    </row>
    <row r="18422" customFormat="false" ht="15" hidden="false" customHeight="false" outlineLevel="0" collapsed="false">
      <c r="A18422" s="2" t="s">
        <v>124</v>
      </c>
      <c r="B18422" s="2" t="s">
        <v>158</v>
      </c>
      <c r="C18422" s="2" t="s">
        <v>47</v>
      </c>
      <c r="D18422" s="2" t="s">
        <v>10</v>
      </c>
      <c r="E18422" s="2" t="s">
        <v>74</v>
      </c>
      <c r="F18422" s="2" t="s">
        <v>976</v>
      </c>
      <c r="G18422" s="14" t="n">
        <v>9.5</v>
      </c>
      <c r="H18422" s="14" t="n">
        <v>8.87</v>
      </c>
      <c r="I18422" s="14" t="n">
        <v>14.5</v>
      </c>
      <c r="J18422" s="23" t="n">
        <f aca="false">IF(AND(E18422="Priority",ISNUMBER('Cost model'!N347)),'Cost model'!N347,'Cost model'!M347)</f>
        <v>13.5</v>
      </c>
      <c r="K18422" s="14" t="n">
        <f aca="false">J18422-H18422</f>
        <v>4.63</v>
      </c>
      <c r="L18422" s="14" t="n">
        <f aca="false">G18422-H18422</f>
        <v>0.630000000000001</v>
      </c>
    </row>
    <row r="18423" customFormat="false" ht="15" hidden="false" customHeight="false" outlineLevel="0" collapsed="false">
      <c r="A18423" s="2" t="s">
        <v>174</v>
      </c>
      <c r="B18423" s="2" t="s">
        <v>174</v>
      </c>
      <c r="C18423" s="2" t="s">
        <v>49</v>
      </c>
      <c r="D18423" s="2" t="s">
        <v>14</v>
      </c>
      <c r="E18423" s="2" t="s">
        <v>74</v>
      </c>
      <c r="F18423" s="2" t="s">
        <v>977</v>
      </c>
      <c r="G18423" s="14" t="n">
        <v>85</v>
      </c>
      <c r="H18423" s="14" t="n">
        <v>83.61</v>
      </c>
      <c r="I18423" s="14" t="n">
        <v>85</v>
      </c>
      <c r="J18423" s="23" t="n">
        <f aca="false">IF(AND(E18423="Priority",ISNUMBER('Cost model'!N178)),'Cost model'!N178,'Cost model'!M178)</f>
        <v>145</v>
      </c>
      <c r="K18423" s="14" t="n">
        <f aca="false">J18423-H18423</f>
        <v>61.39</v>
      </c>
      <c r="L18423" s="14" t="n">
        <f aca="false">G18423-H18423</f>
        <v>1.39</v>
      </c>
    </row>
    <row r="18424" customFormat="false" ht="15" hidden="false" customHeight="false" outlineLevel="0" collapsed="false">
      <c r="A18424" s="2" t="s">
        <v>124</v>
      </c>
      <c r="B18424" s="2" t="s">
        <v>124</v>
      </c>
      <c r="C18424" s="2" t="s">
        <v>48</v>
      </c>
      <c r="D18424" s="2" t="s">
        <v>12</v>
      </c>
      <c r="E18424" s="2" t="s">
        <v>74</v>
      </c>
      <c r="F18424" s="2" t="s">
        <v>977</v>
      </c>
      <c r="G18424" s="14" t="n">
        <v>12.5</v>
      </c>
      <c r="H18424" s="14" t="n">
        <v>60.72</v>
      </c>
      <c r="I18424" s="14" t="n">
        <v>12.5</v>
      </c>
      <c r="J18424" s="23" t="n">
        <f aca="false">IF(AND(E18424="Priority",ISNUMBER('Cost model'!N321)),'Cost model'!N321,'Cost model'!M321)</f>
        <v>40</v>
      </c>
      <c r="K18424" s="14" t="n">
        <f aca="false">J18424-H18424</f>
        <v>-20.72</v>
      </c>
      <c r="L18424" s="14" t="n">
        <f aca="false">G18424-H18424</f>
        <v>-48.22</v>
      </c>
    </row>
    <row r="18425" customFormat="false" ht="15" hidden="false" customHeight="false" outlineLevel="0" collapsed="false">
      <c r="A18425" s="2" t="s">
        <v>124</v>
      </c>
      <c r="B18425" s="2" t="s">
        <v>124</v>
      </c>
      <c r="C18425" s="2" t="s">
        <v>47</v>
      </c>
      <c r="D18425" s="2" t="s">
        <v>10</v>
      </c>
      <c r="E18425" s="2" t="s">
        <v>74</v>
      </c>
      <c r="F18425" s="2" t="s">
        <v>977</v>
      </c>
      <c r="G18425" s="14" t="n">
        <v>9.5</v>
      </c>
      <c r="H18425" s="14" t="n">
        <v>5.25</v>
      </c>
      <c r="I18425" s="14" t="n">
        <v>9.5</v>
      </c>
      <c r="J18425" s="23" t="n">
        <f aca="false">IF(AND(E18425="Priority",ISNUMBER('Cost model'!N317)),'Cost model'!N317,'Cost model'!M317)</f>
        <v>10.5</v>
      </c>
      <c r="K18425" s="14" t="n">
        <f aca="false">J18425-H18425</f>
        <v>5.25</v>
      </c>
      <c r="L18425" s="14" t="n">
        <f aca="false">G18425-H18425</f>
        <v>4.25</v>
      </c>
    </row>
    <row r="18426" customFormat="false" ht="15" hidden="false" customHeight="false" outlineLevel="0" collapsed="false">
      <c r="A18426" s="2" t="s">
        <v>342</v>
      </c>
      <c r="B18426" s="2" t="s">
        <v>158</v>
      </c>
      <c r="C18426" s="2" t="s">
        <v>47</v>
      </c>
      <c r="D18426" s="2" t="s">
        <v>13</v>
      </c>
      <c r="E18426" s="2" t="s">
        <v>74</v>
      </c>
      <c r="F18426" s="2" t="s">
        <v>976</v>
      </c>
      <c r="G18426" s="14" t="n">
        <v>45</v>
      </c>
      <c r="H18426" s="14" t="n">
        <v>88.73</v>
      </c>
      <c r="I18426" s="14" t="n">
        <v>45</v>
      </c>
      <c r="J18426" s="23" t="n">
        <f aca="false">IF(AND(E18426="Priority",ISNUMBER('Cost model'!N218)),'Cost model'!N218,'Cost model'!M218)</f>
        <v>95</v>
      </c>
      <c r="K18426" s="14" t="n">
        <f aca="false">J18426-H18426</f>
        <v>6.27</v>
      </c>
      <c r="L18426" s="14" t="n">
        <f aca="false">G18426-H18426</f>
        <v>-43.73</v>
      </c>
    </row>
    <row r="18427" customFormat="false" ht="15" hidden="false" customHeight="false" outlineLevel="0" collapsed="false">
      <c r="A18427" s="2" t="s">
        <v>174</v>
      </c>
      <c r="B18427" s="2" t="s">
        <v>174</v>
      </c>
      <c r="C18427" s="2" t="s">
        <v>47</v>
      </c>
      <c r="D18427" s="2" t="s">
        <v>12</v>
      </c>
      <c r="E18427" s="2" t="s">
        <v>74</v>
      </c>
      <c r="F18427" s="2" t="s">
        <v>977</v>
      </c>
      <c r="G18427" s="14" t="n">
        <v>9.5</v>
      </c>
      <c r="H18427" s="14" t="n">
        <v>27.75</v>
      </c>
      <c r="I18427" s="14" t="n">
        <v>9.5</v>
      </c>
      <c r="J18427" s="23" t="n">
        <f aca="false">IF(AND(E18427="Priority",ISNUMBER('Cost model'!N170)),'Cost model'!N170,'Cost model'!M170)</f>
        <v>25.5</v>
      </c>
      <c r="K18427" s="14" t="n">
        <f aca="false">J18427-H18427</f>
        <v>-2.25</v>
      </c>
      <c r="L18427" s="14" t="n">
        <f aca="false">G18427-H18427</f>
        <v>-18.25</v>
      </c>
    </row>
    <row r="18428" customFormat="false" ht="15" hidden="false" customHeight="false" outlineLevel="0" collapsed="false">
      <c r="A18428" s="2" t="s">
        <v>124</v>
      </c>
      <c r="B18428" s="2" t="s">
        <v>124</v>
      </c>
      <c r="C18428" s="2" t="s">
        <v>49</v>
      </c>
      <c r="D18428" s="2" t="s">
        <v>12</v>
      </c>
      <c r="E18428" s="2" t="s">
        <v>74</v>
      </c>
      <c r="F18428" s="2" t="s">
        <v>977</v>
      </c>
      <c r="G18428" s="14" t="n">
        <v>19.5</v>
      </c>
      <c r="H18428" s="14" t="n">
        <v>30.76</v>
      </c>
      <c r="I18428" s="14" t="n">
        <v>19.5</v>
      </c>
      <c r="J18428" s="23" t="n">
        <f aca="false">IF(AND(E18428="Priority",ISNUMBER('Cost model'!N322)),'Cost model'!N322,'Cost model'!M322)</f>
        <v>50</v>
      </c>
      <c r="K18428" s="14" t="n">
        <f aca="false">J18428-H18428</f>
        <v>19.24</v>
      </c>
      <c r="L18428" s="14" t="n">
        <f aca="false">G18428-H18428</f>
        <v>-11.26</v>
      </c>
    </row>
    <row r="18429" customFormat="false" ht="15" hidden="false" customHeight="false" outlineLevel="0" collapsed="false">
      <c r="A18429" s="2" t="s">
        <v>124</v>
      </c>
      <c r="B18429" s="2" t="s">
        <v>174</v>
      </c>
      <c r="C18429" s="2" t="s">
        <v>48</v>
      </c>
      <c r="D18429" s="2" t="s">
        <v>10</v>
      </c>
      <c r="E18429" s="2" t="s">
        <v>74</v>
      </c>
      <c r="F18429" s="2" t="s">
        <v>976</v>
      </c>
      <c r="G18429" s="14" t="n">
        <v>12.5</v>
      </c>
      <c r="H18429" s="14" t="n">
        <v>14.25</v>
      </c>
      <c r="I18429" s="14" t="n">
        <v>14.5</v>
      </c>
      <c r="J18429" s="23" t="n">
        <f aca="false">IF(AND(E18429="Priority",ISNUMBER('Cost model'!N363)),'Cost model'!N363,'Cost model'!M363)</f>
        <v>15.5</v>
      </c>
      <c r="K18429" s="14" t="n">
        <f aca="false">J18429-H18429</f>
        <v>1.25</v>
      </c>
      <c r="L18429" s="14" t="n">
        <f aca="false">G18429-H18429</f>
        <v>-1.75</v>
      </c>
    </row>
    <row r="18430" customFormat="false" ht="15" hidden="false" customHeight="false" outlineLevel="0" collapsed="false">
      <c r="A18430" s="2" t="s">
        <v>142</v>
      </c>
      <c r="B18430" s="2" t="s">
        <v>142</v>
      </c>
      <c r="C18430" s="2" t="s">
        <v>48</v>
      </c>
      <c r="D18430" s="2" t="s">
        <v>12</v>
      </c>
      <c r="E18430" s="2" t="s">
        <v>74</v>
      </c>
      <c r="F18430" s="2" t="s">
        <v>977</v>
      </c>
      <c r="G18430" s="14" t="n">
        <v>12.5</v>
      </c>
      <c r="H18430" s="14" t="n">
        <v>28.93</v>
      </c>
      <c r="I18430" s="14" t="n">
        <v>12.5</v>
      </c>
      <c r="J18430" s="23" t="n">
        <f aca="false">IF(AND(E18430="Priority",ISNUMBER('Cost model'!N636)),'Cost model'!N636,'Cost model'!M636)</f>
        <v>40</v>
      </c>
      <c r="K18430" s="14" t="n">
        <f aca="false">J18430-H18430</f>
        <v>11.07</v>
      </c>
      <c r="L18430" s="14" t="n">
        <f aca="false">G18430-H18430</f>
        <v>-16.43</v>
      </c>
    </row>
    <row r="18431" customFormat="false" ht="15" hidden="false" customHeight="false" outlineLevel="0" collapsed="false">
      <c r="A18431" s="2" t="s">
        <v>142</v>
      </c>
      <c r="B18431" s="2" t="s">
        <v>142</v>
      </c>
      <c r="C18431" s="2" t="s">
        <v>48</v>
      </c>
      <c r="D18431" s="2" t="s">
        <v>10</v>
      </c>
      <c r="E18431" s="2" t="s">
        <v>74</v>
      </c>
      <c r="F18431" s="2" t="s">
        <v>977</v>
      </c>
      <c r="G18431" s="14" t="n">
        <v>12.5</v>
      </c>
      <c r="H18431" s="14" t="n">
        <v>11.51</v>
      </c>
      <c r="I18431" s="14" t="n">
        <v>12.5</v>
      </c>
      <c r="J18431" s="23" t="n">
        <f aca="false">IF(AND(E18431="Priority",ISNUMBER('Cost model'!N633)),'Cost model'!N633,'Cost model'!M633)</f>
        <v>11.5</v>
      </c>
      <c r="K18431" s="14" t="n">
        <f aca="false">J18431-H18431</f>
        <v>-0.00999999999999979</v>
      </c>
      <c r="L18431" s="14" t="n">
        <f aca="false">G18431-H18431</f>
        <v>0.99</v>
      </c>
    </row>
    <row r="18432" customFormat="false" ht="15" hidden="false" customHeight="false" outlineLevel="0" collapsed="false">
      <c r="A18432" s="2" t="s">
        <v>124</v>
      </c>
      <c r="B18432" s="2" t="s">
        <v>124</v>
      </c>
      <c r="C18432" s="2" t="s">
        <v>47</v>
      </c>
      <c r="D18432" s="2" t="s">
        <v>12</v>
      </c>
      <c r="E18432" s="2" t="s">
        <v>74</v>
      </c>
      <c r="F18432" s="2" t="s">
        <v>977</v>
      </c>
      <c r="G18432" s="14" t="n">
        <v>9.5</v>
      </c>
      <c r="H18432" s="14" t="n">
        <v>59.17</v>
      </c>
      <c r="I18432" s="14" t="n">
        <v>9.5</v>
      </c>
      <c r="J18432" s="23" t="n">
        <f aca="false">IF(AND(E18432="Priority",ISNUMBER('Cost model'!N320)),'Cost model'!N320,'Cost model'!M320)</f>
        <v>24.5</v>
      </c>
      <c r="K18432" s="14" t="n">
        <f aca="false">J18432-H18432</f>
        <v>-34.67</v>
      </c>
      <c r="L18432" s="14" t="n">
        <f aca="false">G18432-H18432</f>
        <v>-49.67</v>
      </c>
    </row>
    <row r="18433" customFormat="false" ht="15" hidden="false" customHeight="false" outlineLevel="0" collapsed="false">
      <c r="A18433" s="2" t="s">
        <v>174</v>
      </c>
      <c r="B18433" s="2" t="s">
        <v>174</v>
      </c>
      <c r="C18433" s="2" t="s">
        <v>47</v>
      </c>
      <c r="D18433" s="2" t="s">
        <v>15</v>
      </c>
      <c r="E18433" s="2" t="s">
        <v>74</v>
      </c>
      <c r="F18433" s="2" t="s">
        <v>977</v>
      </c>
      <c r="G18433" s="14" t="n">
        <v>45</v>
      </c>
      <c r="H18433" s="14" t="n">
        <v>231.9</v>
      </c>
      <c r="I18433" s="14" t="n">
        <v>45</v>
      </c>
      <c r="J18433" s="23" t="n">
        <f aca="false">IF(AND(E18433="Priority",ISNUMBER('Cost model'!N179)),'Cost model'!N179,'Cost model'!M179)</f>
        <v>135</v>
      </c>
      <c r="K18433" s="14" t="n">
        <f aca="false">J18433-H18433</f>
        <v>-96.9</v>
      </c>
      <c r="L18433" s="14" t="n">
        <f aca="false">G18433-H18433</f>
        <v>-186.9</v>
      </c>
    </row>
    <row r="18434" customFormat="false" ht="15" hidden="false" customHeight="false" outlineLevel="0" collapsed="false">
      <c r="A18434" s="2" t="s">
        <v>174</v>
      </c>
      <c r="B18434" s="2" t="s">
        <v>174</v>
      </c>
      <c r="C18434" s="2" t="s">
        <v>47</v>
      </c>
      <c r="D18434" s="2" t="s">
        <v>10</v>
      </c>
      <c r="E18434" s="2" t="s">
        <v>74</v>
      </c>
      <c r="F18434" s="2" t="s">
        <v>977</v>
      </c>
      <c r="G18434" s="14" t="n">
        <v>9.5</v>
      </c>
      <c r="H18434" s="14" t="n">
        <v>7.72</v>
      </c>
      <c r="I18434" s="14" t="n">
        <v>9.5</v>
      </c>
      <c r="J18434" s="23" t="n">
        <f aca="false">IF(AND(E18434="Priority",ISNUMBER('Cost model'!N167)),'Cost model'!N167,'Cost model'!M167)</f>
        <v>8.5</v>
      </c>
      <c r="K18434" s="14" t="n">
        <f aca="false">J18434-H18434</f>
        <v>0.78</v>
      </c>
      <c r="L18434" s="14" t="n">
        <f aca="false">G18434-H18434</f>
        <v>1.78</v>
      </c>
    </row>
    <row r="18435" customFormat="false" ht="15" hidden="false" customHeight="false" outlineLevel="0" collapsed="false">
      <c r="A18435" s="2" t="s">
        <v>174</v>
      </c>
      <c r="B18435" s="2" t="s">
        <v>142</v>
      </c>
      <c r="C18435" s="2" t="s">
        <v>48</v>
      </c>
      <c r="D18435" s="2" t="s">
        <v>10</v>
      </c>
      <c r="E18435" s="2" t="s">
        <v>74</v>
      </c>
      <c r="F18435" s="2" t="s">
        <v>976</v>
      </c>
      <c r="G18435" s="14" t="n">
        <v>12.5</v>
      </c>
      <c r="H18435" s="14" t="n">
        <v>9.71</v>
      </c>
      <c r="I18435" s="14" t="n">
        <v>12.5</v>
      </c>
      <c r="J18435" s="23" t="n">
        <f aca="false">IF(AND(E18435="Priority",ISNUMBER('Cost model'!N123)),'Cost model'!N123,'Cost model'!M123)</f>
        <v>16.5</v>
      </c>
      <c r="K18435" s="14" t="n">
        <f aca="false">J18435-H18435</f>
        <v>6.79</v>
      </c>
      <c r="L18435" s="14" t="n">
        <f aca="false">G18435-H18435</f>
        <v>2.79</v>
      </c>
    </row>
    <row r="18436" customFormat="false" ht="15" hidden="false" customHeight="false" outlineLevel="0" collapsed="false">
      <c r="A18436" s="2" t="s">
        <v>124</v>
      </c>
      <c r="B18436" s="2" t="s">
        <v>142</v>
      </c>
      <c r="C18436" s="2" t="s">
        <v>49</v>
      </c>
      <c r="D18436" s="2" t="s">
        <v>13</v>
      </c>
      <c r="E18436" s="2" t="s">
        <v>74</v>
      </c>
      <c r="F18436" s="2" t="s">
        <v>976</v>
      </c>
      <c r="G18436" s="14" t="n">
        <v>50</v>
      </c>
      <c r="H18436" s="14" t="n">
        <v>161.26</v>
      </c>
      <c r="I18436" s="14" t="n">
        <v>85</v>
      </c>
      <c r="J18436" s="23" t="n">
        <f aca="false">IF(AND(E18436="Priority",ISNUMBER('Cost model'!N340)),'Cost model'!N340,'Cost model'!M340)</f>
        <v>125</v>
      </c>
      <c r="K18436" s="14" t="n">
        <f aca="false">J18436-H18436</f>
        <v>-36.26</v>
      </c>
      <c r="L18436" s="14" t="n">
        <f aca="false">G18436-H18436</f>
        <v>-111.26</v>
      </c>
    </row>
    <row r="18437" customFormat="false" ht="15" hidden="false" customHeight="false" outlineLevel="0" collapsed="false">
      <c r="A18437" s="2" t="s">
        <v>174</v>
      </c>
      <c r="B18437" s="2" t="s">
        <v>174</v>
      </c>
      <c r="C18437" s="2" t="s">
        <v>47</v>
      </c>
      <c r="D18437" s="2" t="s">
        <v>14</v>
      </c>
      <c r="E18437" s="2" t="s">
        <v>74</v>
      </c>
      <c r="F18437" s="2" t="s">
        <v>977</v>
      </c>
      <c r="G18437" s="14" t="n">
        <v>25</v>
      </c>
      <c r="H18437" s="14" t="n">
        <v>86.48</v>
      </c>
      <c r="I18437" s="14" t="n">
        <v>25</v>
      </c>
      <c r="J18437" s="23" t="n">
        <f aca="false">IF(AND(E18437="Priority",ISNUMBER('Cost model'!N176)),'Cost model'!N176,'Cost model'!M176)</f>
        <v>95</v>
      </c>
      <c r="K18437" s="14" t="n">
        <f aca="false">J18437-H18437</f>
        <v>8.52</v>
      </c>
      <c r="L18437" s="14" t="n">
        <f aca="false">G18437-H18437</f>
        <v>-61.48</v>
      </c>
    </row>
    <row r="18438" customFormat="false" ht="15" hidden="false" customHeight="false" outlineLevel="0" collapsed="false">
      <c r="A18438" s="2" t="s">
        <v>174</v>
      </c>
      <c r="B18438" s="2" t="s">
        <v>142</v>
      </c>
      <c r="C18438" s="2" t="s">
        <v>48</v>
      </c>
      <c r="D18438" s="2" t="s">
        <v>10</v>
      </c>
      <c r="E18438" s="2" t="s">
        <v>74</v>
      </c>
      <c r="F18438" s="2" t="s">
        <v>976</v>
      </c>
      <c r="G18438" s="14" t="n">
        <v>12.5</v>
      </c>
      <c r="H18438" s="14" t="n">
        <v>12</v>
      </c>
      <c r="I18438" s="14" t="n">
        <v>12.5</v>
      </c>
      <c r="J18438" s="23" t="n">
        <f aca="false">IF(AND(E18438="Priority",ISNUMBER('Cost model'!N123)),'Cost model'!N123,'Cost model'!M123)</f>
        <v>16.5</v>
      </c>
      <c r="K18438" s="14" t="n">
        <f aca="false">J18438-H18438</f>
        <v>4.5</v>
      </c>
      <c r="L18438" s="14" t="n">
        <f aca="false">G18438-H18438</f>
        <v>0.5</v>
      </c>
    </row>
    <row r="18439" customFormat="false" ht="15" hidden="false" customHeight="false" outlineLevel="0" collapsed="false">
      <c r="A18439" s="2" t="s">
        <v>124</v>
      </c>
      <c r="B18439" s="2" t="s">
        <v>124</v>
      </c>
      <c r="C18439" s="2" t="s">
        <v>47</v>
      </c>
      <c r="D18439" s="2" t="s">
        <v>10</v>
      </c>
      <c r="E18439" s="2" t="s">
        <v>74</v>
      </c>
      <c r="F18439" s="2" t="s">
        <v>977</v>
      </c>
      <c r="G18439" s="14" t="n">
        <v>9.5</v>
      </c>
      <c r="H18439" s="14" t="n">
        <v>5.25</v>
      </c>
      <c r="I18439" s="14" t="n">
        <v>9.5</v>
      </c>
      <c r="J18439" s="23" t="n">
        <f aca="false">IF(AND(E18439="Priority",ISNUMBER('Cost model'!N317)),'Cost model'!N317,'Cost model'!M317)</f>
        <v>10.5</v>
      </c>
      <c r="K18439" s="14" t="n">
        <f aca="false">J18439-H18439</f>
        <v>5.25</v>
      </c>
      <c r="L18439" s="14" t="n">
        <f aca="false">G18439-H18439</f>
        <v>4.25</v>
      </c>
    </row>
    <row r="18440" customFormat="false" ht="15" hidden="false" customHeight="false" outlineLevel="0" collapsed="false">
      <c r="A18440" s="2" t="s">
        <v>174</v>
      </c>
      <c r="B18440" s="2" t="s">
        <v>174</v>
      </c>
      <c r="C18440" s="2" t="s">
        <v>47</v>
      </c>
      <c r="D18440" s="2" t="s">
        <v>12</v>
      </c>
      <c r="E18440" s="2" t="s">
        <v>74</v>
      </c>
      <c r="F18440" s="2" t="s">
        <v>977</v>
      </c>
      <c r="G18440" s="14" t="n">
        <v>9.5</v>
      </c>
      <c r="H18440" s="14" t="n">
        <v>29.57</v>
      </c>
      <c r="I18440" s="14" t="n">
        <v>9.5</v>
      </c>
      <c r="J18440" s="23" t="n">
        <f aca="false">IF(AND(E18440="Priority",ISNUMBER('Cost model'!N170)),'Cost model'!N170,'Cost model'!M170)</f>
        <v>25.5</v>
      </c>
      <c r="K18440" s="14" t="n">
        <f aca="false">J18440-H18440</f>
        <v>-4.07</v>
      </c>
      <c r="L18440" s="14" t="n">
        <f aca="false">G18440-H18440</f>
        <v>-20.07</v>
      </c>
    </row>
    <row r="18441" customFormat="false" ht="15" hidden="false" customHeight="false" outlineLevel="0" collapsed="false">
      <c r="A18441" s="2" t="s">
        <v>221</v>
      </c>
      <c r="B18441" s="2" t="s">
        <v>221</v>
      </c>
      <c r="C18441" s="2" t="s">
        <v>49</v>
      </c>
      <c r="D18441" s="2" t="s">
        <v>12</v>
      </c>
      <c r="E18441" s="2" t="s">
        <v>83</v>
      </c>
      <c r="F18441" s="2" t="s">
        <v>977</v>
      </c>
      <c r="G18441" s="14" t="n">
        <v>29.5</v>
      </c>
      <c r="H18441" s="14" t="n">
        <v>63.2</v>
      </c>
      <c r="I18441" s="14" t="n">
        <v>29.5</v>
      </c>
      <c r="J18441" s="23" t="n">
        <f aca="false">IF(AND(E18441="Priority",ISNUMBER('Cost model'!N742)),'Cost model'!N742,'Cost model'!M742)</f>
        <v>80</v>
      </c>
      <c r="K18441" s="14" t="n">
        <f aca="false">J18441-H18441</f>
        <v>16.8</v>
      </c>
      <c r="L18441" s="14" t="n">
        <f aca="false">G18441-H18441</f>
        <v>-33.7</v>
      </c>
    </row>
    <row r="18442" customFormat="false" ht="15" hidden="false" customHeight="false" outlineLevel="0" collapsed="false">
      <c r="A18442" s="2" t="s">
        <v>124</v>
      </c>
      <c r="B18442" s="2" t="s">
        <v>124</v>
      </c>
      <c r="C18442" s="2" t="s">
        <v>48</v>
      </c>
      <c r="D18442" s="2" t="s">
        <v>10</v>
      </c>
      <c r="E18442" s="2" t="s">
        <v>74</v>
      </c>
      <c r="F18442" s="2" t="s">
        <v>977</v>
      </c>
      <c r="G18442" s="14" t="n">
        <v>12.5</v>
      </c>
      <c r="H18442" s="14" t="n">
        <v>17.69</v>
      </c>
      <c r="I18442" s="14" t="n">
        <v>12.5</v>
      </c>
      <c r="J18442" s="23" t="n">
        <f aca="false">IF(AND(E18442="Priority",ISNUMBER('Cost model'!N318)),'Cost model'!N318,'Cost model'!M318)</f>
        <v>14.5</v>
      </c>
      <c r="K18442" s="14" t="n">
        <f aca="false">J18442-H18442</f>
        <v>-3.19</v>
      </c>
      <c r="L18442" s="14" t="n">
        <f aca="false">G18442-H18442</f>
        <v>-5.19</v>
      </c>
    </row>
    <row r="18443" customFormat="false" ht="15" hidden="false" customHeight="false" outlineLevel="0" collapsed="false">
      <c r="A18443" s="2" t="s">
        <v>174</v>
      </c>
      <c r="B18443" s="2" t="s">
        <v>174</v>
      </c>
      <c r="C18443" s="2" t="s">
        <v>48</v>
      </c>
      <c r="D18443" s="2" t="s">
        <v>12</v>
      </c>
      <c r="E18443" s="2" t="s">
        <v>83</v>
      </c>
      <c r="F18443" s="2" t="s">
        <v>977</v>
      </c>
      <c r="G18443" s="14" t="n">
        <v>19.5</v>
      </c>
      <c r="H18443" s="14" t="n">
        <v>24.63</v>
      </c>
      <c r="I18443" s="14" t="n">
        <v>19.5</v>
      </c>
      <c r="J18443" s="23" t="n">
        <f aca="false">IF(AND(E18443="Priority",ISNUMBER('Cost model'!N171)),'Cost model'!N171,'Cost model'!M171)</f>
        <v>55</v>
      </c>
      <c r="K18443" s="14" t="n">
        <f aca="false">J18443-H18443</f>
        <v>30.37</v>
      </c>
      <c r="L18443" s="14" t="n">
        <f aca="false">G18443-H18443</f>
        <v>-5.13</v>
      </c>
    </row>
    <row r="18444" customFormat="false" ht="15" hidden="false" customHeight="false" outlineLevel="0" collapsed="false">
      <c r="A18444" s="2" t="s">
        <v>174</v>
      </c>
      <c r="B18444" s="2" t="s">
        <v>158</v>
      </c>
      <c r="C18444" s="2" t="s">
        <v>49</v>
      </c>
      <c r="D18444" s="2" t="s">
        <v>10</v>
      </c>
      <c r="E18444" s="2" t="s">
        <v>74</v>
      </c>
      <c r="F18444" s="2" t="s">
        <v>976</v>
      </c>
      <c r="G18444" s="14" t="n">
        <v>17.5</v>
      </c>
      <c r="H18444" s="14" t="n">
        <v>20.55</v>
      </c>
      <c r="I18444" s="14" t="n">
        <v>17.5</v>
      </c>
      <c r="J18444" s="23" t="n">
        <f aca="false">IF(AND(E18444="Priority",ISNUMBER('Cost model'!N139)),'Cost model'!N139,'Cost model'!M139)</f>
        <v>19.5</v>
      </c>
      <c r="K18444" s="14" t="n">
        <f aca="false">J18444-H18444</f>
        <v>-1.05</v>
      </c>
      <c r="L18444" s="14" t="n">
        <f aca="false">G18444-H18444</f>
        <v>-3.05</v>
      </c>
    </row>
    <row r="18445" customFormat="false" ht="15" hidden="false" customHeight="false" outlineLevel="0" collapsed="false">
      <c r="A18445" s="2" t="s">
        <v>174</v>
      </c>
      <c r="B18445" s="2" t="s">
        <v>174</v>
      </c>
      <c r="C18445" s="2" t="s">
        <v>48</v>
      </c>
      <c r="D18445" s="2" t="s">
        <v>12</v>
      </c>
      <c r="E18445" s="2" t="s">
        <v>74</v>
      </c>
      <c r="F18445" s="2" t="s">
        <v>977</v>
      </c>
      <c r="G18445" s="14" t="n">
        <v>12.5</v>
      </c>
      <c r="H18445" s="14" t="n">
        <v>15.99</v>
      </c>
      <c r="I18445" s="14" t="n">
        <v>12.5</v>
      </c>
      <c r="J18445" s="23" t="n">
        <f aca="false">IF(AND(E18445="Priority",ISNUMBER('Cost model'!N171)),'Cost model'!N171,'Cost model'!M171)</f>
        <v>40</v>
      </c>
      <c r="K18445" s="14" t="n">
        <f aca="false">J18445-H18445</f>
        <v>24.01</v>
      </c>
      <c r="L18445" s="14" t="n">
        <f aca="false">G18445-H18445</f>
        <v>-3.49</v>
      </c>
    </row>
    <row r="18446" customFormat="false" ht="15" hidden="false" customHeight="false" outlineLevel="0" collapsed="false">
      <c r="A18446" s="2" t="s">
        <v>124</v>
      </c>
      <c r="B18446" s="2" t="s">
        <v>142</v>
      </c>
      <c r="C18446" s="2" t="s">
        <v>47</v>
      </c>
      <c r="D18446" s="2" t="s">
        <v>12</v>
      </c>
      <c r="E18446" s="2" t="s">
        <v>74</v>
      </c>
      <c r="F18446" s="2" t="s">
        <v>976</v>
      </c>
      <c r="G18446" s="14" t="n">
        <v>19.5</v>
      </c>
      <c r="H18446" s="14" t="n">
        <v>48.13</v>
      </c>
      <c r="I18446" s="14" t="n">
        <v>19.5</v>
      </c>
      <c r="J18446" s="23" t="n">
        <f aca="false">IF(AND(E18446="Priority",ISNUMBER('Cost model'!N335)),'Cost model'!N335,'Cost model'!M335)</f>
        <v>45</v>
      </c>
      <c r="K18446" s="14" t="n">
        <f aca="false">J18446-H18446</f>
        <v>-3.13</v>
      </c>
      <c r="L18446" s="14" t="n">
        <f aca="false">G18446-H18446</f>
        <v>-28.63</v>
      </c>
    </row>
    <row r="18447" customFormat="false" ht="15" hidden="false" customHeight="false" outlineLevel="0" collapsed="false">
      <c r="A18447" s="2" t="s">
        <v>142</v>
      </c>
      <c r="B18447" s="2" t="s">
        <v>142</v>
      </c>
      <c r="C18447" s="2" t="s">
        <v>49</v>
      </c>
      <c r="D18447" s="2" t="s">
        <v>13</v>
      </c>
      <c r="E18447" s="2" t="s">
        <v>74</v>
      </c>
      <c r="F18447" s="2" t="s">
        <v>977</v>
      </c>
      <c r="G18447" s="14" t="n">
        <v>50</v>
      </c>
      <c r="H18447" s="14" t="n">
        <v>59.17</v>
      </c>
      <c r="I18447" s="14" t="n">
        <v>50</v>
      </c>
      <c r="J18447" s="23" t="n">
        <f aca="false">IF(AND(E18447="Priority",ISNUMBER('Cost model'!N640)),'Cost model'!N640,'Cost model'!M640)</f>
        <v>65</v>
      </c>
      <c r="K18447" s="14" t="n">
        <f aca="false">J18447-H18447</f>
        <v>5.83</v>
      </c>
      <c r="L18447" s="14" t="n">
        <f aca="false">G18447-H18447</f>
        <v>-9.17</v>
      </c>
    </row>
    <row r="18448" customFormat="false" ht="15" hidden="false" customHeight="false" outlineLevel="0" collapsed="false">
      <c r="A18448" s="2" t="s">
        <v>174</v>
      </c>
      <c r="B18448" s="2" t="s">
        <v>124</v>
      </c>
      <c r="C18448" s="2" t="s">
        <v>47</v>
      </c>
      <c r="D18448" s="2" t="s">
        <v>10</v>
      </c>
      <c r="E18448" s="2" t="s">
        <v>74</v>
      </c>
      <c r="F18448" s="2" t="s">
        <v>976</v>
      </c>
      <c r="G18448" s="14" t="n">
        <v>9.5</v>
      </c>
      <c r="H18448" s="14" t="n">
        <v>9.85</v>
      </c>
      <c r="I18448" s="14" t="n">
        <v>9.5</v>
      </c>
      <c r="J18448" s="23" t="n">
        <f aca="false">IF(AND(E18448="Priority",ISNUMBER('Cost model'!N107)),'Cost model'!N107,'Cost model'!M107)</f>
        <v>12.5</v>
      </c>
      <c r="K18448" s="14" t="n">
        <f aca="false">J18448-H18448</f>
        <v>2.65</v>
      </c>
      <c r="L18448" s="14" t="n">
        <f aca="false">G18448-H18448</f>
        <v>-0.35</v>
      </c>
    </row>
    <row r="18449" customFormat="false" ht="15" hidden="false" customHeight="false" outlineLevel="0" collapsed="false">
      <c r="A18449" s="2" t="s">
        <v>174</v>
      </c>
      <c r="B18449" s="2" t="s">
        <v>142</v>
      </c>
      <c r="C18449" s="2" t="s">
        <v>47</v>
      </c>
      <c r="D18449" s="2" t="s">
        <v>10</v>
      </c>
      <c r="E18449" s="2" t="s">
        <v>74</v>
      </c>
      <c r="F18449" s="2" t="s">
        <v>976</v>
      </c>
      <c r="G18449" s="14" t="n">
        <v>9.5</v>
      </c>
      <c r="H18449" s="14" t="n">
        <v>13.63</v>
      </c>
      <c r="I18449" s="14" t="n">
        <v>9.5</v>
      </c>
      <c r="J18449" s="23" t="n">
        <f aca="false">IF(AND(E18449="Priority",ISNUMBER('Cost model'!N122)),'Cost model'!N122,'Cost model'!M122)</f>
        <v>13.5</v>
      </c>
      <c r="K18449" s="14" t="n">
        <f aca="false">J18449-H18449</f>
        <v>-0.130000000000001</v>
      </c>
      <c r="L18449" s="14" t="n">
        <f aca="false">G18449-H18449</f>
        <v>-4.13</v>
      </c>
    </row>
    <row r="18450" customFormat="false" ht="15" hidden="false" customHeight="false" outlineLevel="0" collapsed="false">
      <c r="A18450" s="2" t="s">
        <v>174</v>
      </c>
      <c r="B18450" s="2" t="s">
        <v>174</v>
      </c>
      <c r="C18450" s="2" t="s">
        <v>48</v>
      </c>
      <c r="D18450" s="2" t="s">
        <v>12</v>
      </c>
      <c r="E18450" s="2" t="s">
        <v>74</v>
      </c>
      <c r="F18450" s="2" t="s">
        <v>977</v>
      </c>
      <c r="G18450" s="14" t="n">
        <v>12.5</v>
      </c>
      <c r="H18450" s="14" t="n">
        <v>25.97</v>
      </c>
      <c r="I18450" s="14" t="n">
        <v>12.5</v>
      </c>
      <c r="J18450" s="23" t="n">
        <f aca="false">IF(AND(E18450="Priority",ISNUMBER('Cost model'!N171)),'Cost model'!N171,'Cost model'!M171)</f>
        <v>40</v>
      </c>
      <c r="K18450" s="14" t="n">
        <f aca="false">J18450-H18450</f>
        <v>14.03</v>
      </c>
      <c r="L18450" s="14" t="n">
        <f aca="false">G18450-H18450</f>
        <v>-13.47</v>
      </c>
    </row>
    <row r="18451" customFormat="false" ht="15" hidden="false" customHeight="false" outlineLevel="0" collapsed="false">
      <c r="A18451" s="2" t="s">
        <v>221</v>
      </c>
      <c r="B18451" s="2" t="s">
        <v>158</v>
      </c>
      <c r="C18451" s="2" t="s">
        <v>47</v>
      </c>
      <c r="D18451" s="2" t="s">
        <v>12</v>
      </c>
      <c r="E18451" s="2" t="s">
        <v>74</v>
      </c>
      <c r="F18451" s="2" t="s">
        <v>976</v>
      </c>
      <c r="G18451" s="14" t="n">
        <v>9.5</v>
      </c>
      <c r="H18451" s="14" t="n">
        <v>75.66</v>
      </c>
      <c r="I18451" s="14" t="n">
        <v>19.5</v>
      </c>
      <c r="J18451" s="23" t="n">
        <f aca="false">IF(AND(E18451="Priority",ISNUMBER('Cost model'!N755)),'Cost model'!N755,'Cost model'!M755)</f>
        <v>50</v>
      </c>
      <c r="K18451" s="14" t="n">
        <f aca="false">J18451-H18451</f>
        <v>-25.66</v>
      </c>
      <c r="L18451" s="14" t="n">
        <f aca="false">G18451-H18451</f>
        <v>-66.16</v>
      </c>
    </row>
    <row r="18452" customFormat="false" ht="15" hidden="false" customHeight="false" outlineLevel="0" collapsed="false">
      <c r="A18452" s="2" t="s">
        <v>174</v>
      </c>
      <c r="B18452" s="2" t="s">
        <v>142</v>
      </c>
      <c r="C18452" s="2" t="s">
        <v>48</v>
      </c>
      <c r="D18452" s="2" t="s">
        <v>12</v>
      </c>
      <c r="E18452" s="2" t="s">
        <v>74</v>
      </c>
      <c r="F18452" s="2" t="s">
        <v>976</v>
      </c>
      <c r="G18452" s="14" t="n">
        <v>12.5</v>
      </c>
      <c r="H18452" s="14" t="n">
        <v>48.9</v>
      </c>
      <c r="I18452" s="14" t="n">
        <v>12.5</v>
      </c>
      <c r="J18452" s="23" t="n">
        <f aca="false">IF(AND(E18452="Priority",ISNUMBER('Cost model'!N126)),'Cost model'!N126,'Cost model'!M126)</f>
        <v>45</v>
      </c>
      <c r="K18452" s="14" t="n">
        <f aca="false">J18452-H18452</f>
        <v>-3.9</v>
      </c>
      <c r="L18452" s="14" t="n">
        <f aca="false">G18452-H18452</f>
        <v>-36.4</v>
      </c>
    </row>
    <row r="18453" customFormat="false" ht="15" hidden="false" customHeight="false" outlineLevel="0" collapsed="false">
      <c r="A18453" s="2" t="s">
        <v>221</v>
      </c>
      <c r="B18453" s="2" t="s">
        <v>221</v>
      </c>
      <c r="C18453" s="2" t="s">
        <v>47</v>
      </c>
      <c r="D18453" s="2" t="s">
        <v>12</v>
      </c>
      <c r="E18453" s="2" t="s">
        <v>74</v>
      </c>
      <c r="F18453" s="2" t="s">
        <v>977</v>
      </c>
      <c r="G18453" s="14" t="n">
        <v>9.5</v>
      </c>
      <c r="H18453" s="14" t="n">
        <v>30.83</v>
      </c>
      <c r="I18453" s="14" t="n">
        <v>9.5</v>
      </c>
      <c r="J18453" s="23" t="n">
        <f aca="false">IF(AND(E18453="Priority",ISNUMBER('Cost model'!N740)),'Cost model'!N740,'Cost model'!M740)</f>
        <v>22.5</v>
      </c>
      <c r="K18453" s="14" t="n">
        <f aca="false">J18453-H18453</f>
        <v>-8.33</v>
      </c>
      <c r="L18453" s="14" t="n">
        <f aca="false">G18453-H18453</f>
        <v>-21.33</v>
      </c>
    </row>
    <row r="18454" customFormat="false" ht="15" hidden="false" customHeight="false" outlineLevel="0" collapsed="false">
      <c r="A18454" s="2" t="s">
        <v>221</v>
      </c>
      <c r="B18454" s="2" t="s">
        <v>221</v>
      </c>
      <c r="C18454" s="2" t="s">
        <v>47</v>
      </c>
      <c r="D18454" s="2" t="s">
        <v>12</v>
      </c>
      <c r="E18454" s="2" t="s">
        <v>74</v>
      </c>
      <c r="F18454" s="2" t="s">
        <v>977</v>
      </c>
      <c r="G18454" s="14" t="n">
        <v>9.5</v>
      </c>
      <c r="H18454" s="14" t="n">
        <v>30.78</v>
      </c>
      <c r="I18454" s="14" t="n">
        <v>9.5</v>
      </c>
      <c r="J18454" s="23" t="n">
        <f aca="false">IF(AND(E18454="Priority",ISNUMBER('Cost model'!N740)),'Cost model'!N740,'Cost model'!M740)</f>
        <v>22.5</v>
      </c>
      <c r="K18454" s="14" t="n">
        <f aca="false">J18454-H18454</f>
        <v>-8.28</v>
      </c>
      <c r="L18454" s="14" t="n">
        <f aca="false">G18454-H18454</f>
        <v>-21.28</v>
      </c>
    </row>
    <row r="18455" customFormat="false" ht="15" hidden="false" customHeight="false" outlineLevel="0" collapsed="false">
      <c r="A18455" s="2" t="s">
        <v>342</v>
      </c>
      <c r="B18455" s="2" t="s">
        <v>158</v>
      </c>
      <c r="C18455" s="2" t="s">
        <v>49</v>
      </c>
      <c r="D18455" s="2" t="s">
        <v>12</v>
      </c>
      <c r="E18455" s="2" t="s">
        <v>74</v>
      </c>
      <c r="F18455" s="2" t="s">
        <v>976</v>
      </c>
      <c r="G18455" s="14" t="n">
        <v>24.5</v>
      </c>
      <c r="H18455" s="14" t="n">
        <v>84.45</v>
      </c>
      <c r="I18455" s="14" t="n">
        <v>24.5</v>
      </c>
      <c r="J18455" s="23" t="n">
        <f aca="false">IF(AND(E18455="Priority",ISNUMBER('Cost model'!N217)),'Cost model'!N217,'Cost model'!M217)</f>
        <v>70</v>
      </c>
      <c r="K18455" s="14" t="n">
        <f aca="false">J18455-H18455</f>
        <v>-14.45</v>
      </c>
      <c r="L18455" s="14" t="n">
        <f aca="false">G18455-H18455</f>
        <v>-59.95</v>
      </c>
    </row>
    <row r="18456" customFormat="false" ht="15" hidden="false" customHeight="false" outlineLevel="0" collapsed="false">
      <c r="A18456" s="2" t="s">
        <v>174</v>
      </c>
      <c r="B18456" s="2" t="s">
        <v>174</v>
      </c>
      <c r="C18456" s="2" t="s">
        <v>48</v>
      </c>
      <c r="D18456" s="2" t="s">
        <v>12</v>
      </c>
      <c r="E18456" s="2" t="s">
        <v>74</v>
      </c>
      <c r="F18456" s="2" t="s">
        <v>977</v>
      </c>
      <c r="G18456" s="14" t="n">
        <v>12.5</v>
      </c>
      <c r="H18456" s="14" t="n">
        <v>23.58</v>
      </c>
      <c r="I18456" s="14" t="n">
        <v>12.5</v>
      </c>
      <c r="J18456" s="23" t="n">
        <f aca="false">IF(AND(E18456="Priority",ISNUMBER('Cost model'!N171)),'Cost model'!N171,'Cost model'!M171)</f>
        <v>40</v>
      </c>
      <c r="K18456" s="14" t="n">
        <f aca="false">J18456-H18456</f>
        <v>16.42</v>
      </c>
      <c r="L18456" s="14" t="n">
        <f aca="false">G18456-H18456</f>
        <v>-11.08</v>
      </c>
    </row>
    <row r="18457" customFormat="false" ht="15" hidden="false" customHeight="false" outlineLevel="0" collapsed="false">
      <c r="A18457" s="2" t="s">
        <v>123</v>
      </c>
      <c r="B18457" s="2" t="s">
        <v>124</v>
      </c>
      <c r="C18457" s="2" t="s">
        <v>47</v>
      </c>
      <c r="D18457" s="2" t="s">
        <v>10</v>
      </c>
      <c r="E18457" s="2" t="s">
        <v>83</v>
      </c>
      <c r="F18457" s="2" t="s">
        <v>976</v>
      </c>
      <c r="G18457" s="14" t="n">
        <v>19.5</v>
      </c>
      <c r="H18457" s="14" t="n">
        <v>24.63</v>
      </c>
      <c r="I18457" s="14" t="n">
        <v>19.5</v>
      </c>
      <c r="J18457" s="23" t="n">
        <f aca="false">IF(AND(E18457="Priority",ISNUMBER('Cost model'!N2)),'Cost model'!N2,'Cost model'!M2)</f>
        <v>19.5</v>
      </c>
      <c r="K18457" s="14" t="n">
        <f aca="false">J18457-H18457</f>
        <v>-5.13</v>
      </c>
      <c r="L18457" s="14" t="n">
        <f aca="false">G18457-H18457</f>
        <v>-5.13</v>
      </c>
    </row>
    <row r="18458" customFormat="false" ht="15" hidden="false" customHeight="false" outlineLevel="0" collapsed="false">
      <c r="A18458" s="2" t="s">
        <v>142</v>
      </c>
      <c r="B18458" s="2" t="s">
        <v>142</v>
      </c>
      <c r="C18458" s="2" t="s">
        <v>48</v>
      </c>
      <c r="D18458" s="2" t="s">
        <v>13</v>
      </c>
      <c r="E18458" s="2" t="s">
        <v>74</v>
      </c>
      <c r="F18458" s="2" t="s">
        <v>977</v>
      </c>
      <c r="G18458" s="14" t="n">
        <v>24.5</v>
      </c>
      <c r="H18458" s="14" t="n">
        <v>32.29</v>
      </c>
      <c r="I18458" s="14" t="n">
        <v>24.5</v>
      </c>
      <c r="J18458" s="23" t="n">
        <f aca="false">IF(AND(E18458="Priority",ISNUMBER('Cost model'!N639)),'Cost model'!N639,'Cost model'!M639)</f>
        <v>60</v>
      </c>
      <c r="K18458" s="14" t="n">
        <f aca="false">J18458-H18458</f>
        <v>27.71</v>
      </c>
      <c r="L18458" s="14" t="n">
        <f aca="false">G18458-H18458</f>
        <v>-7.79</v>
      </c>
    </row>
    <row r="18459" customFormat="false" ht="15" hidden="false" customHeight="false" outlineLevel="0" collapsed="false">
      <c r="A18459" s="2" t="s">
        <v>221</v>
      </c>
      <c r="B18459" s="2" t="s">
        <v>142</v>
      </c>
      <c r="C18459" s="2" t="s">
        <v>49</v>
      </c>
      <c r="D18459" s="2" t="s">
        <v>12</v>
      </c>
      <c r="E18459" s="2" t="s">
        <v>74</v>
      </c>
      <c r="F18459" s="2" t="s">
        <v>976</v>
      </c>
      <c r="G18459" s="14" t="n">
        <v>19.5</v>
      </c>
      <c r="H18459" s="14" t="n">
        <v>83.73</v>
      </c>
      <c r="I18459" s="14" t="n">
        <v>29.5</v>
      </c>
      <c r="J18459" s="23" t="n">
        <f aca="false">IF(AND(E18459="Priority",ISNUMBER('Cost model'!N772)),'Cost model'!N772,'Cost model'!M772)</f>
        <v>70</v>
      </c>
      <c r="K18459" s="14" t="n">
        <f aca="false">J18459-H18459</f>
        <v>-13.73</v>
      </c>
      <c r="L18459" s="14" t="n">
        <f aca="false">G18459-H18459</f>
        <v>-64.23</v>
      </c>
    </row>
    <row r="18460" customFormat="false" ht="15" hidden="false" customHeight="false" outlineLevel="0" collapsed="false">
      <c r="A18460" s="2" t="s">
        <v>174</v>
      </c>
      <c r="B18460" s="2" t="s">
        <v>174</v>
      </c>
      <c r="C18460" s="2" t="s">
        <v>47</v>
      </c>
      <c r="D18460" s="2" t="s">
        <v>13</v>
      </c>
      <c r="E18460" s="2" t="s">
        <v>74</v>
      </c>
      <c r="F18460" s="2" t="s">
        <v>977</v>
      </c>
      <c r="G18460" s="14" t="n">
        <v>19</v>
      </c>
      <c r="H18460" s="14" t="n">
        <v>70.95</v>
      </c>
      <c r="I18460" s="14" t="n">
        <v>19</v>
      </c>
      <c r="J18460" s="23" t="n">
        <f aca="false">IF(AND(E18460="Priority",ISNUMBER('Cost model'!N173)),'Cost model'!N173,'Cost model'!M173)</f>
        <v>60</v>
      </c>
      <c r="K18460" s="14" t="n">
        <f aca="false">J18460-H18460</f>
        <v>-10.95</v>
      </c>
      <c r="L18460" s="14" t="n">
        <f aca="false">G18460-H18460</f>
        <v>-51.95</v>
      </c>
    </row>
    <row r="18461" customFormat="false" ht="15" hidden="false" customHeight="false" outlineLevel="0" collapsed="false">
      <c r="A18461" s="2" t="s">
        <v>174</v>
      </c>
      <c r="B18461" s="2" t="s">
        <v>174</v>
      </c>
      <c r="C18461" s="2" t="s">
        <v>48</v>
      </c>
      <c r="D18461" s="2" t="s">
        <v>10</v>
      </c>
      <c r="E18461" s="2" t="s">
        <v>74</v>
      </c>
      <c r="F18461" s="2" t="s">
        <v>977</v>
      </c>
      <c r="G18461" s="14" t="n">
        <v>12.5</v>
      </c>
      <c r="H18461" s="14" t="n">
        <v>7.37</v>
      </c>
      <c r="I18461" s="14" t="n">
        <v>12.5</v>
      </c>
      <c r="J18461" s="23" t="n">
        <f aca="false">IF(AND(E18461="Priority",ISNUMBER('Cost model'!N168)),'Cost model'!N168,'Cost model'!M168)</f>
        <v>13.5</v>
      </c>
      <c r="K18461" s="14" t="n">
        <f aca="false">J18461-H18461</f>
        <v>6.13</v>
      </c>
      <c r="L18461" s="14" t="n">
        <f aca="false">G18461-H18461</f>
        <v>5.13</v>
      </c>
    </row>
    <row r="18462" customFormat="false" ht="15" hidden="false" customHeight="false" outlineLevel="0" collapsed="false">
      <c r="A18462" s="2" t="s">
        <v>124</v>
      </c>
      <c r="B18462" s="2" t="s">
        <v>124</v>
      </c>
      <c r="C18462" s="2" t="s">
        <v>49</v>
      </c>
      <c r="D18462" s="2" t="s">
        <v>10</v>
      </c>
      <c r="E18462" s="2" t="s">
        <v>83</v>
      </c>
      <c r="F18462" s="2" t="s">
        <v>977</v>
      </c>
      <c r="G18462" s="14" t="n">
        <v>24.5</v>
      </c>
      <c r="H18462" s="14" t="n">
        <v>21.76</v>
      </c>
      <c r="I18462" s="14" t="n">
        <v>24.5</v>
      </c>
      <c r="J18462" s="23" t="n">
        <f aca="false">IF(AND(E18462="Priority",ISNUMBER('Cost model'!N319)),'Cost model'!N319,'Cost model'!M319)</f>
        <v>22.5</v>
      </c>
      <c r="K18462" s="14" t="n">
        <f aca="false">J18462-H18462</f>
        <v>0.739999999999998</v>
      </c>
      <c r="L18462" s="14" t="n">
        <f aca="false">G18462-H18462</f>
        <v>2.74</v>
      </c>
    </row>
    <row r="18463" customFormat="false" ht="15" hidden="false" customHeight="false" outlineLevel="0" collapsed="false">
      <c r="A18463" s="2" t="s">
        <v>221</v>
      </c>
      <c r="B18463" s="2" t="s">
        <v>221</v>
      </c>
      <c r="C18463" s="2" t="s">
        <v>47</v>
      </c>
      <c r="D18463" s="2" t="s">
        <v>10</v>
      </c>
      <c r="E18463" s="2" t="s">
        <v>74</v>
      </c>
      <c r="F18463" s="2" t="s">
        <v>977</v>
      </c>
      <c r="G18463" s="14" t="n">
        <v>9.5</v>
      </c>
      <c r="H18463" s="14" t="n">
        <v>7.4</v>
      </c>
      <c r="I18463" s="14" t="n">
        <v>9.5</v>
      </c>
      <c r="J18463" s="23" t="n">
        <f aca="false">IF(AND(E18463="Priority",ISNUMBER('Cost model'!N737)),'Cost model'!N737,'Cost model'!M737)</f>
        <v>8.5</v>
      </c>
      <c r="K18463" s="14" t="n">
        <f aca="false">J18463-H18463</f>
        <v>1.1</v>
      </c>
      <c r="L18463" s="14" t="n">
        <f aca="false">G18463-H18463</f>
        <v>2.1</v>
      </c>
    </row>
    <row r="18464" customFormat="false" ht="15" hidden="false" customHeight="false" outlineLevel="0" collapsed="false">
      <c r="A18464" s="2" t="s">
        <v>142</v>
      </c>
      <c r="B18464" s="2" t="s">
        <v>142</v>
      </c>
      <c r="C18464" s="2" t="s">
        <v>48</v>
      </c>
      <c r="D18464" s="2" t="s">
        <v>10</v>
      </c>
      <c r="E18464" s="2" t="s">
        <v>74</v>
      </c>
      <c r="F18464" s="2" t="s">
        <v>977</v>
      </c>
      <c r="G18464" s="14" t="n">
        <v>12.5</v>
      </c>
      <c r="H18464" s="14" t="n">
        <v>14.25</v>
      </c>
      <c r="I18464" s="14" t="n">
        <v>12.5</v>
      </c>
      <c r="J18464" s="23" t="n">
        <f aca="false">IF(AND(E18464="Priority",ISNUMBER('Cost model'!N633)),'Cost model'!N633,'Cost model'!M633)</f>
        <v>11.5</v>
      </c>
      <c r="K18464" s="14" t="n">
        <f aca="false">J18464-H18464</f>
        <v>-2.75</v>
      </c>
      <c r="L18464" s="14" t="n">
        <f aca="false">G18464-H18464</f>
        <v>-1.75</v>
      </c>
    </row>
    <row r="18465" customFormat="false" ht="15" hidden="false" customHeight="false" outlineLevel="0" collapsed="false">
      <c r="A18465" s="2" t="s">
        <v>174</v>
      </c>
      <c r="B18465" s="2" t="s">
        <v>174</v>
      </c>
      <c r="C18465" s="2" t="s">
        <v>48</v>
      </c>
      <c r="D18465" s="2" t="s">
        <v>12</v>
      </c>
      <c r="E18465" s="2" t="s">
        <v>83</v>
      </c>
      <c r="F18465" s="2" t="s">
        <v>977</v>
      </c>
      <c r="G18465" s="14" t="n">
        <v>19.5</v>
      </c>
      <c r="H18465" s="14" t="n">
        <v>64.43</v>
      </c>
      <c r="I18465" s="14" t="n">
        <v>19.5</v>
      </c>
      <c r="J18465" s="23" t="n">
        <f aca="false">IF(AND(E18465="Priority",ISNUMBER('Cost model'!N171)),'Cost model'!N171,'Cost model'!M171)</f>
        <v>55</v>
      </c>
      <c r="K18465" s="14" t="n">
        <f aca="false">J18465-H18465</f>
        <v>-9.43000000000001</v>
      </c>
      <c r="L18465" s="14" t="n">
        <f aca="false">G18465-H18465</f>
        <v>-44.93</v>
      </c>
    </row>
    <row r="18466" customFormat="false" ht="15" hidden="false" customHeight="false" outlineLevel="0" collapsed="false">
      <c r="A18466" s="2" t="s">
        <v>142</v>
      </c>
      <c r="B18466" s="2" t="s">
        <v>142</v>
      </c>
      <c r="C18466" s="2" t="s">
        <v>49</v>
      </c>
      <c r="D18466" s="2" t="s">
        <v>12</v>
      </c>
      <c r="E18466" s="2" t="s">
        <v>74</v>
      </c>
      <c r="F18466" s="2" t="s">
        <v>977</v>
      </c>
      <c r="G18466" s="14" t="n">
        <v>19.5</v>
      </c>
      <c r="H18466" s="14" t="n">
        <v>59.17</v>
      </c>
      <c r="I18466" s="14" t="n">
        <v>19.5</v>
      </c>
      <c r="J18466" s="23" t="n">
        <f aca="false">IF(AND(E18466="Priority",ISNUMBER('Cost model'!N637)),'Cost model'!N637,'Cost model'!M637)</f>
        <v>45</v>
      </c>
      <c r="K18466" s="14" t="n">
        <f aca="false">J18466-H18466</f>
        <v>-14.17</v>
      </c>
      <c r="L18466" s="14" t="n">
        <f aca="false">G18466-H18466</f>
        <v>-39.67</v>
      </c>
    </row>
    <row r="18467" customFormat="false" ht="15" hidden="false" customHeight="false" outlineLevel="0" collapsed="false">
      <c r="A18467" s="2" t="s">
        <v>124</v>
      </c>
      <c r="B18467" s="2" t="s">
        <v>124</v>
      </c>
      <c r="C18467" s="2" t="s">
        <v>48</v>
      </c>
      <c r="D18467" s="2" t="s">
        <v>12</v>
      </c>
      <c r="E18467" s="2" t="s">
        <v>74</v>
      </c>
      <c r="F18467" s="2" t="s">
        <v>977</v>
      </c>
      <c r="G18467" s="14" t="n">
        <v>12.5</v>
      </c>
      <c r="H18467" s="14" t="n">
        <v>10.16</v>
      </c>
      <c r="I18467" s="14" t="n">
        <v>12.5</v>
      </c>
      <c r="J18467" s="23" t="n">
        <f aca="false">IF(AND(E18467="Priority",ISNUMBER('Cost model'!N321)),'Cost model'!N321,'Cost model'!M321)</f>
        <v>40</v>
      </c>
      <c r="K18467" s="14" t="n">
        <f aca="false">J18467-H18467</f>
        <v>29.84</v>
      </c>
      <c r="L18467" s="14" t="n">
        <f aca="false">G18467-H18467</f>
        <v>2.34</v>
      </c>
    </row>
    <row r="18468" customFormat="false" ht="15" hidden="false" customHeight="false" outlineLevel="0" collapsed="false">
      <c r="A18468" s="2" t="s">
        <v>174</v>
      </c>
      <c r="B18468" s="2" t="s">
        <v>174</v>
      </c>
      <c r="C18468" s="2" t="s">
        <v>48</v>
      </c>
      <c r="D18468" s="2" t="s">
        <v>12</v>
      </c>
      <c r="E18468" s="2" t="s">
        <v>74</v>
      </c>
      <c r="F18468" s="2" t="s">
        <v>977</v>
      </c>
      <c r="G18468" s="14" t="n">
        <v>12.5</v>
      </c>
      <c r="H18468" s="14" t="n">
        <v>12.54</v>
      </c>
      <c r="I18468" s="14" t="n">
        <v>12.5</v>
      </c>
      <c r="J18468" s="23" t="n">
        <f aca="false">IF(AND(E18468="Priority",ISNUMBER('Cost model'!N171)),'Cost model'!N171,'Cost model'!M171)</f>
        <v>40</v>
      </c>
      <c r="K18468" s="14" t="n">
        <f aca="false">J18468-H18468</f>
        <v>27.46</v>
      </c>
      <c r="L18468" s="14" t="n">
        <f aca="false">G18468-H18468</f>
        <v>-0.0399999999999992</v>
      </c>
    </row>
    <row r="18469" customFormat="false" ht="15" hidden="false" customHeight="false" outlineLevel="0" collapsed="false">
      <c r="A18469" s="2" t="s">
        <v>174</v>
      </c>
      <c r="B18469" s="2" t="s">
        <v>142</v>
      </c>
      <c r="C18469" s="2" t="s">
        <v>49</v>
      </c>
      <c r="D18469" s="2" t="s">
        <v>12</v>
      </c>
      <c r="E18469" s="2" t="s">
        <v>74</v>
      </c>
      <c r="F18469" s="2" t="s">
        <v>976</v>
      </c>
      <c r="G18469" s="14" t="n">
        <v>19.5</v>
      </c>
      <c r="H18469" s="14" t="n">
        <v>52.02</v>
      </c>
      <c r="I18469" s="14" t="n">
        <v>19.5</v>
      </c>
      <c r="J18469" s="23" t="n">
        <f aca="false">IF(AND(E18469="Priority",ISNUMBER('Cost model'!N127)),'Cost model'!N127,'Cost model'!M127)</f>
        <v>50</v>
      </c>
      <c r="K18469" s="14" t="n">
        <f aca="false">J18469-H18469</f>
        <v>-2.02</v>
      </c>
      <c r="L18469" s="14" t="n">
        <f aca="false">G18469-H18469</f>
        <v>-32.52</v>
      </c>
    </row>
    <row r="18470" customFormat="false" ht="15" hidden="false" customHeight="false" outlineLevel="0" collapsed="false">
      <c r="A18470" s="2" t="s">
        <v>124</v>
      </c>
      <c r="B18470" s="2" t="s">
        <v>205</v>
      </c>
      <c r="C18470" s="2" t="s">
        <v>47</v>
      </c>
      <c r="D18470" s="2" t="s">
        <v>12</v>
      </c>
      <c r="E18470" s="2" t="s">
        <v>74</v>
      </c>
      <c r="F18470" s="2" t="s">
        <v>976</v>
      </c>
      <c r="G18470" s="14" t="n">
        <v>9.5</v>
      </c>
      <c r="H18470" s="14" t="n">
        <v>123.34</v>
      </c>
      <c r="I18470" s="14" t="n">
        <v>24.5</v>
      </c>
      <c r="J18470" s="23" t="n">
        <f aca="false">IF(AND(E18470="Priority",ISNUMBER('Cost model'!N380)),'Cost model'!N380,'Cost model'!M380)</f>
        <v>55</v>
      </c>
      <c r="K18470" s="14" t="n">
        <f aca="false">J18470-H18470</f>
        <v>-68.34</v>
      </c>
      <c r="L18470" s="14" t="n">
        <f aca="false">G18470-H18470</f>
        <v>-113.84</v>
      </c>
    </row>
    <row r="18471" customFormat="false" ht="15" hidden="false" customHeight="false" outlineLevel="0" collapsed="false">
      <c r="A18471" s="2" t="s">
        <v>142</v>
      </c>
      <c r="B18471" s="2" t="s">
        <v>124</v>
      </c>
      <c r="C18471" s="2" t="s">
        <v>48</v>
      </c>
      <c r="D18471" s="2" t="s">
        <v>12</v>
      </c>
      <c r="E18471" s="2" t="s">
        <v>74</v>
      </c>
      <c r="F18471" s="2" t="s">
        <v>976</v>
      </c>
      <c r="G18471" s="14" t="n">
        <v>12.5</v>
      </c>
      <c r="H18471" s="14" t="n">
        <v>51.6</v>
      </c>
      <c r="I18471" s="14" t="n">
        <v>19.5</v>
      </c>
      <c r="J18471" s="23" t="n">
        <f aca="false">IF(AND(E18471="Priority",ISNUMBER('Cost model'!N666)),'Cost model'!N666,'Cost model'!M666)</f>
        <v>45</v>
      </c>
      <c r="K18471" s="14" t="n">
        <f aca="false">J18471-H18471</f>
        <v>-6.6</v>
      </c>
      <c r="L18471" s="14" t="n">
        <f aca="false">G18471-H18471</f>
        <v>-39.1</v>
      </c>
    </row>
    <row r="18472" customFormat="false" ht="15" hidden="false" customHeight="false" outlineLevel="0" collapsed="false">
      <c r="A18472" s="2" t="s">
        <v>142</v>
      </c>
      <c r="B18472" s="2" t="s">
        <v>142</v>
      </c>
      <c r="C18472" s="2" t="s">
        <v>47</v>
      </c>
      <c r="D18472" s="2" t="s">
        <v>10</v>
      </c>
      <c r="E18472" s="2" t="s">
        <v>74</v>
      </c>
      <c r="F18472" s="2" t="s">
        <v>977</v>
      </c>
      <c r="G18472" s="14" t="n">
        <v>9.5</v>
      </c>
      <c r="H18472" s="14" t="n">
        <v>6.27</v>
      </c>
      <c r="I18472" s="14" t="n">
        <v>9.5</v>
      </c>
      <c r="J18472" s="23" t="n">
        <f aca="false">IF(AND(E18472="Priority",ISNUMBER('Cost model'!N632)),'Cost model'!N632,'Cost model'!M632)</f>
        <v>9.5</v>
      </c>
      <c r="K18472" s="14" t="n">
        <f aca="false">J18472-H18472</f>
        <v>3.23</v>
      </c>
      <c r="L18472" s="14" t="n">
        <f aca="false">G18472-H18472</f>
        <v>3.23</v>
      </c>
    </row>
    <row r="18473" customFormat="false" ht="15" hidden="false" customHeight="false" outlineLevel="0" collapsed="false">
      <c r="A18473" s="2" t="s">
        <v>174</v>
      </c>
      <c r="B18473" s="2" t="s">
        <v>174</v>
      </c>
      <c r="C18473" s="2" t="s">
        <v>49</v>
      </c>
      <c r="D18473" s="2" t="s">
        <v>10</v>
      </c>
      <c r="E18473" s="2" t="s">
        <v>74</v>
      </c>
      <c r="F18473" s="2" t="s">
        <v>977</v>
      </c>
      <c r="G18473" s="14" t="n">
        <v>17.5</v>
      </c>
      <c r="H18473" s="14" t="n">
        <v>11.03</v>
      </c>
      <c r="I18473" s="14" t="n">
        <v>17.5</v>
      </c>
      <c r="J18473" s="23" t="n">
        <f aca="false">IF(AND(E18473="Priority",ISNUMBER('Cost model'!N169)),'Cost model'!N169,'Cost model'!M169)</f>
        <v>18.5</v>
      </c>
      <c r="K18473" s="14" t="n">
        <f aca="false">J18473-H18473</f>
        <v>7.47</v>
      </c>
      <c r="L18473" s="14" t="n">
        <f aca="false">G18473-H18473</f>
        <v>6.47</v>
      </c>
    </row>
    <row r="18474" customFormat="false" ht="15" hidden="false" customHeight="false" outlineLevel="0" collapsed="false">
      <c r="A18474" s="2" t="s">
        <v>221</v>
      </c>
      <c r="B18474" s="2" t="s">
        <v>221</v>
      </c>
      <c r="C18474" s="2" t="s">
        <v>49</v>
      </c>
      <c r="D18474" s="2" t="s">
        <v>13</v>
      </c>
      <c r="E18474" s="2" t="s">
        <v>74</v>
      </c>
      <c r="F18474" s="2" t="s">
        <v>977</v>
      </c>
      <c r="G18474" s="14" t="n">
        <v>50</v>
      </c>
      <c r="H18474" s="14" t="n">
        <v>57.73</v>
      </c>
      <c r="I18474" s="14" t="n">
        <v>50</v>
      </c>
      <c r="J18474" s="23" t="n">
        <f aca="false">IF(AND(E18474="Priority",ISNUMBER('Cost model'!N745)),'Cost model'!N745,'Cost model'!M745)</f>
        <v>130</v>
      </c>
      <c r="K18474" s="14" t="n">
        <f aca="false">J18474-H18474</f>
        <v>72.27</v>
      </c>
      <c r="L18474" s="14" t="n">
        <f aca="false">G18474-H18474</f>
        <v>-7.73</v>
      </c>
    </row>
    <row r="18475" customFormat="false" ht="15" hidden="false" customHeight="false" outlineLevel="0" collapsed="false">
      <c r="A18475" s="2" t="s">
        <v>221</v>
      </c>
      <c r="B18475" s="2" t="s">
        <v>221</v>
      </c>
      <c r="C18475" s="2" t="s">
        <v>49</v>
      </c>
      <c r="D18475" s="2" t="s">
        <v>12</v>
      </c>
      <c r="E18475" s="2" t="s">
        <v>74</v>
      </c>
      <c r="F18475" s="2" t="s">
        <v>977</v>
      </c>
      <c r="G18475" s="14" t="n">
        <v>19.5</v>
      </c>
      <c r="H18475" s="14" t="n">
        <v>58.14</v>
      </c>
      <c r="I18475" s="14" t="n">
        <v>19.5</v>
      </c>
      <c r="J18475" s="23" t="n">
        <f aca="false">IF(AND(E18475="Priority",ISNUMBER('Cost model'!N742)),'Cost model'!N742,'Cost model'!M742)</f>
        <v>60</v>
      </c>
      <c r="K18475" s="14" t="n">
        <f aca="false">J18475-H18475</f>
        <v>1.86</v>
      </c>
      <c r="L18475" s="14" t="n">
        <f aca="false">G18475-H18475</f>
        <v>-38.64</v>
      </c>
    </row>
    <row r="18476" customFormat="false" ht="15" hidden="false" customHeight="false" outlineLevel="0" collapsed="false">
      <c r="A18476" s="2" t="s">
        <v>174</v>
      </c>
      <c r="B18476" s="2" t="s">
        <v>174</v>
      </c>
      <c r="C18476" s="2" t="s">
        <v>48</v>
      </c>
      <c r="D18476" s="2" t="s">
        <v>14</v>
      </c>
      <c r="E18476" s="2" t="s">
        <v>74</v>
      </c>
      <c r="F18476" s="2" t="s">
        <v>977</v>
      </c>
      <c r="G18476" s="14" t="n">
        <v>45</v>
      </c>
      <c r="H18476" s="14" t="n">
        <v>64.05</v>
      </c>
      <c r="I18476" s="14" t="n">
        <v>45</v>
      </c>
      <c r="J18476" s="23" t="n">
        <f aca="false">IF(AND(E18476="Priority",ISNUMBER('Cost model'!N177)),'Cost model'!N177,'Cost model'!M177)</f>
        <v>110</v>
      </c>
      <c r="K18476" s="14" t="n">
        <f aca="false">J18476-H18476</f>
        <v>45.95</v>
      </c>
      <c r="L18476" s="14" t="n">
        <f aca="false">G18476-H18476</f>
        <v>-19.05</v>
      </c>
    </row>
    <row r="18477" customFormat="false" ht="15" hidden="false" customHeight="false" outlineLevel="0" collapsed="false">
      <c r="A18477" s="2" t="s">
        <v>221</v>
      </c>
      <c r="B18477" s="2" t="s">
        <v>221</v>
      </c>
      <c r="C18477" s="2" t="s">
        <v>49</v>
      </c>
      <c r="D18477" s="2" t="s">
        <v>14</v>
      </c>
      <c r="E18477" s="2" t="s">
        <v>74</v>
      </c>
      <c r="F18477" s="2" t="s">
        <v>977</v>
      </c>
      <c r="G18477" s="14" t="n">
        <v>125</v>
      </c>
      <c r="H18477" s="14" t="n">
        <v>405.05</v>
      </c>
      <c r="I18477" s="14" t="n">
        <v>125</v>
      </c>
      <c r="J18477" s="23" t="n">
        <f aca="false">IF(AND(E18477="Priority",ISNUMBER('Cost model'!N748)),'Cost model'!N748,'Cost model'!M748)</f>
        <v>235</v>
      </c>
      <c r="K18477" s="14" t="n">
        <f aca="false">J18477-H18477</f>
        <v>-170.05</v>
      </c>
      <c r="L18477" s="14" t="n">
        <f aca="false">G18477-H18477</f>
        <v>-280.05</v>
      </c>
    </row>
    <row r="18478" customFormat="false" ht="15" hidden="false" customHeight="false" outlineLevel="0" collapsed="false">
      <c r="A18478" s="2" t="s">
        <v>221</v>
      </c>
      <c r="B18478" s="2" t="s">
        <v>221</v>
      </c>
      <c r="C18478" s="2" t="s">
        <v>49</v>
      </c>
      <c r="D18478" s="2" t="s">
        <v>12</v>
      </c>
      <c r="E18478" s="2" t="s">
        <v>74</v>
      </c>
      <c r="F18478" s="2" t="s">
        <v>977</v>
      </c>
      <c r="G18478" s="14" t="n">
        <v>19.5</v>
      </c>
      <c r="H18478" s="14" t="n">
        <v>26.9</v>
      </c>
      <c r="I18478" s="14" t="n">
        <v>19.5</v>
      </c>
      <c r="J18478" s="23" t="n">
        <f aca="false">IF(AND(E18478="Priority",ISNUMBER('Cost model'!N742)),'Cost model'!N742,'Cost model'!M742)</f>
        <v>60</v>
      </c>
      <c r="K18478" s="14" t="n">
        <f aca="false">J18478-H18478</f>
        <v>33.1</v>
      </c>
      <c r="L18478" s="14" t="n">
        <f aca="false">G18478-H18478</f>
        <v>-7.4</v>
      </c>
    </row>
    <row r="18479" customFormat="false" ht="15" hidden="false" customHeight="false" outlineLevel="0" collapsed="false">
      <c r="A18479" s="2" t="s">
        <v>221</v>
      </c>
      <c r="B18479" s="2" t="s">
        <v>221</v>
      </c>
      <c r="C18479" s="2" t="s">
        <v>47</v>
      </c>
      <c r="D18479" s="2" t="s">
        <v>14</v>
      </c>
      <c r="E18479" s="2" t="s">
        <v>74</v>
      </c>
      <c r="F18479" s="2" t="s">
        <v>977</v>
      </c>
      <c r="G18479" s="14" t="n">
        <v>25</v>
      </c>
      <c r="H18479" s="14" t="n">
        <v>120.78</v>
      </c>
      <c r="I18479" s="14" t="n">
        <v>25</v>
      </c>
      <c r="J18479" s="23" t="n">
        <f aca="false">IF(AND(E18479="Priority",ISNUMBER('Cost model'!N746)),'Cost model'!N746,'Cost model'!M746)</f>
        <v>100</v>
      </c>
      <c r="K18479" s="14" t="n">
        <f aca="false">J18479-H18479</f>
        <v>-20.78</v>
      </c>
      <c r="L18479" s="14" t="n">
        <f aca="false">G18479-H18479</f>
        <v>-95.78</v>
      </c>
    </row>
    <row r="18480" customFormat="false" ht="15" hidden="false" customHeight="false" outlineLevel="0" collapsed="false">
      <c r="A18480" s="2" t="s">
        <v>124</v>
      </c>
      <c r="B18480" s="2" t="s">
        <v>124</v>
      </c>
      <c r="C18480" s="2" t="s">
        <v>47</v>
      </c>
      <c r="D18480" s="2" t="s">
        <v>10</v>
      </c>
      <c r="E18480" s="2" t="s">
        <v>74</v>
      </c>
      <c r="F18480" s="2" t="s">
        <v>977</v>
      </c>
      <c r="G18480" s="14" t="n">
        <v>9.5</v>
      </c>
      <c r="H18480" s="14" t="n">
        <v>21.76</v>
      </c>
      <c r="I18480" s="14" t="n">
        <v>9.5</v>
      </c>
      <c r="J18480" s="23" t="n">
        <f aca="false">IF(AND(E18480="Priority",ISNUMBER('Cost model'!N317)),'Cost model'!N317,'Cost model'!M317)</f>
        <v>10.5</v>
      </c>
      <c r="K18480" s="14" t="n">
        <f aca="false">J18480-H18480</f>
        <v>-11.26</v>
      </c>
      <c r="L18480" s="14" t="n">
        <f aca="false">G18480-H18480</f>
        <v>-12.26</v>
      </c>
    </row>
    <row r="18481" customFormat="false" ht="15" hidden="false" customHeight="false" outlineLevel="0" collapsed="false">
      <c r="A18481" s="2" t="s">
        <v>174</v>
      </c>
      <c r="B18481" s="2" t="s">
        <v>174</v>
      </c>
      <c r="C18481" s="2" t="s">
        <v>48</v>
      </c>
      <c r="D18481" s="2" t="s">
        <v>10</v>
      </c>
      <c r="E18481" s="2" t="s">
        <v>83</v>
      </c>
      <c r="F18481" s="2" t="s">
        <v>977</v>
      </c>
      <c r="G18481" s="14" t="n">
        <v>17.5</v>
      </c>
      <c r="H18481" s="14" t="n">
        <v>21.76</v>
      </c>
      <c r="I18481" s="14" t="n">
        <v>17.5</v>
      </c>
      <c r="J18481" s="23" t="n">
        <f aca="false">IF(AND(E18481="Priority",ISNUMBER('Cost model'!N168)),'Cost model'!N168,'Cost model'!M168)</f>
        <v>18.5</v>
      </c>
      <c r="K18481" s="14" t="n">
        <f aca="false">J18481-H18481</f>
        <v>-3.26</v>
      </c>
      <c r="L18481" s="14" t="n">
        <f aca="false">G18481-H18481</f>
        <v>-4.26</v>
      </c>
    </row>
    <row r="18482" customFormat="false" ht="15" hidden="false" customHeight="false" outlineLevel="0" collapsed="false">
      <c r="A18482" s="2" t="s">
        <v>124</v>
      </c>
      <c r="B18482" s="2" t="s">
        <v>124</v>
      </c>
      <c r="C18482" s="2" t="s">
        <v>47</v>
      </c>
      <c r="D18482" s="2" t="s">
        <v>10</v>
      </c>
      <c r="E18482" s="2" t="s">
        <v>74</v>
      </c>
      <c r="F18482" s="2" t="s">
        <v>977</v>
      </c>
      <c r="G18482" s="14" t="n">
        <v>9.5</v>
      </c>
      <c r="H18482" s="14" t="n">
        <v>24.63</v>
      </c>
      <c r="I18482" s="14" t="n">
        <v>9.5</v>
      </c>
      <c r="J18482" s="23" t="n">
        <f aca="false">IF(AND(E18482="Priority",ISNUMBER('Cost model'!N317)),'Cost model'!N317,'Cost model'!M317)</f>
        <v>10.5</v>
      </c>
      <c r="K18482" s="14" t="n">
        <f aca="false">J18482-H18482</f>
        <v>-14.13</v>
      </c>
      <c r="L18482" s="14" t="n">
        <f aca="false">G18482-H18482</f>
        <v>-15.13</v>
      </c>
    </row>
    <row r="18483" customFormat="false" ht="15" hidden="false" customHeight="false" outlineLevel="0" collapsed="false">
      <c r="A18483" s="2" t="s">
        <v>158</v>
      </c>
      <c r="B18483" s="2" t="s">
        <v>221</v>
      </c>
      <c r="C18483" s="2" t="s">
        <v>49</v>
      </c>
      <c r="D18483" s="2" t="s">
        <v>12</v>
      </c>
      <c r="E18483" s="2" t="s">
        <v>74</v>
      </c>
      <c r="F18483" s="2" t="s">
        <v>976</v>
      </c>
      <c r="G18483" s="14" t="n">
        <v>19.5</v>
      </c>
      <c r="H18483" s="14" t="n">
        <v>50.66</v>
      </c>
      <c r="I18483" s="14" t="n">
        <v>24.5</v>
      </c>
      <c r="J18483" s="23" t="n">
        <f aca="false">IF(AND(E18483="Priority",ISNUMBER('Cost model'!N472)),'Cost model'!N472,'Cost model'!M472)</f>
        <v>60</v>
      </c>
      <c r="K18483" s="14" t="n">
        <f aca="false">J18483-H18483</f>
        <v>9.34</v>
      </c>
      <c r="L18483" s="14" t="n">
        <f aca="false">G18483-H18483</f>
        <v>-31.16</v>
      </c>
    </row>
    <row r="18484" customFormat="false" ht="15" hidden="false" customHeight="false" outlineLevel="0" collapsed="false">
      <c r="A18484" s="2" t="s">
        <v>142</v>
      </c>
      <c r="B18484" s="2" t="s">
        <v>142</v>
      </c>
      <c r="C18484" s="2" t="s">
        <v>47</v>
      </c>
      <c r="D18484" s="2" t="s">
        <v>10</v>
      </c>
      <c r="E18484" s="2" t="s">
        <v>74</v>
      </c>
      <c r="F18484" s="2" t="s">
        <v>977</v>
      </c>
      <c r="G18484" s="14" t="n">
        <v>9.5</v>
      </c>
      <c r="H18484" s="14" t="n">
        <v>8.39</v>
      </c>
      <c r="I18484" s="14" t="n">
        <v>9.5</v>
      </c>
      <c r="J18484" s="23" t="n">
        <f aca="false">IF(AND(E18484="Priority",ISNUMBER('Cost model'!N632)),'Cost model'!N632,'Cost model'!M632)</f>
        <v>9.5</v>
      </c>
      <c r="K18484" s="14" t="n">
        <f aca="false">J18484-H18484</f>
        <v>1.11</v>
      </c>
      <c r="L18484" s="14" t="n">
        <f aca="false">G18484-H18484</f>
        <v>1.11</v>
      </c>
    </row>
    <row r="18485" customFormat="false" ht="15" hidden="false" customHeight="false" outlineLevel="0" collapsed="false">
      <c r="A18485" s="2" t="s">
        <v>124</v>
      </c>
      <c r="B18485" s="2" t="s">
        <v>124</v>
      </c>
      <c r="C18485" s="2" t="s">
        <v>48</v>
      </c>
      <c r="D18485" s="2" t="s">
        <v>10</v>
      </c>
      <c r="E18485" s="2" t="s">
        <v>74</v>
      </c>
      <c r="F18485" s="2" t="s">
        <v>977</v>
      </c>
      <c r="G18485" s="14" t="n">
        <v>12.5</v>
      </c>
      <c r="H18485" s="14" t="n">
        <v>21.76</v>
      </c>
      <c r="I18485" s="14" t="n">
        <v>12.5</v>
      </c>
      <c r="J18485" s="23" t="n">
        <f aca="false">IF(AND(E18485="Priority",ISNUMBER('Cost model'!N318)),'Cost model'!N318,'Cost model'!M318)</f>
        <v>14.5</v>
      </c>
      <c r="K18485" s="14" t="n">
        <f aca="false">J18485-H18485</f>
        <v>-7.26</v>
      </c>
      <c r="L18485" s="14" t="n">
        <f aca="false">G18485-H18485</f>
        <v>-9.26</v>
      </c>
    </row>
    <row r="18486" customFormat="false" ht="15" hidden="false" customHeight="false" outlineLevel="0" collapsed="false">
      <c r="A18486" s="2" t="s">
        <v>221</v>
      </c>
      <c r="B18486" s="2" t="s">
        <v>221</v>
      </c>
      <c r="C18486" s="2" t="s">
        <v>49</v>
      </c>
      <c r="D18486" s="2" t="s">
        <v>10</v>
      </c>
      <c r="E18486" s="2" t="s">
        <v>83</v>
      </c>
      <c r="F18486" s="2" t="s">
        <v>977</v>
      </c>
      <c r="G18486" s="14" t="n">
        <v>24.5</v>
      </c>
      <c r="H18486" s="14" t="n">
        <v>16.16</v>
      </c>
      <c r="I18486" s="14" t="n">
        <v>24.5</v>
      </c>
      <c r="J18486" s="23" t="n">
        <f aca="false">IF(AND(E18486="Priority",ISNUMBER('Cost model'!N739)),'Cost model'!N739,'Cost model'!M739)</f>
        <v>23.5</v>
      </c>
      <c r="K18486" s="14" t="n">
        <f aca="false">J18486-H18486</f>
        <v>7.34</v>
      </c>
      <c r="L18486" s="14" t="n">
        <f aca="false">G18486-H18486</f>
        <v>8.34</v>
      </c>
    </row>
    <row r="18487" customFormat="false" ht="15" hidden="false" customHeight="false" outlineLevel="0" collapsed="false">
      <c r="A18487" s="2" t="s">
        <v>124</v>
      </c>
      <c r="B18487" s="2" t="s">
        <v>124</v>
      </c>
      <c r="C18487" s="2" t="s">
        <v>48</v>
      </c>
      <c r="D18487" s="2" t="s">
        <v>12</v>
      </c>
      <c r="E18487" s="2" t="s">
        <v>74</v>
      </c>
      <c r="F18487" s="2" t="s">
        <v>977</v>
      </c>
      <c r="G18487" s="14" t="n">
        <v>12.5</v>
      </c>
      <c r="H18487" s="14" t="n">
        <v>49.07</v>
      </c>
      <c r="I18487" s="14" t="n">
        <v>12.5</v>
      </c>
      <c r="J18487" s="23" t="n">
        <f aca="false">IF(AND(E18487="Priority",ISNUMBER('Cost model'!N321)),'Cost model'!N321,'Cost model'!M321)</f>
        <v>40</v>
      </c>
      <c r="K18487" s="14" t="n">
        <f aca="false">J18487-H18487</f>
        <v>-9.07</v>
      </c>
      <c r="L18487" s="14" t="n">
        <f aca="false">G18487-H18487</f>
        <v>-36.57</v>
      </c>
    </row>
    <row r="18488" customFormat="false" ht="15" hidden="false" customHeight="false" outlineLevel="0" collapsed="false">
      <c r="A18488" s="2" t="s">
        <v>142</v>
      </c>
      <c r="B18488" s="2" t="s">
        <v>142</v>
      </c>
      <c r="C18488" s="2" t="s">
        <v>48</v>
      </c>
      <c r="D18488" s="2" t="s">
        <v>12</v>
      </c>
      <c r="E18488" s="2" t="s">
        <v>74</v>
      </c>
      <c r="F18488" s="2" t="s">
        <v>977</v>
      </c>
      <c r="G18488" s="14" t="n">
        <v>12.5</v>
      </c>
      <c r="H18488" s="14" t="n">
        <v>15</v>
      </c>
      <c r="I18488" s="14" t="n">
        <v>12.5</v>
      </c>
      <c r="J18488" s="23" t="n">
        <f aca="false">IF(AND(E18488="Priority",ISNUMBER('Cost model'!N636)),'Cost model'!N636,'Cost model'!M636)</f>
        <v>40</v>
      </c>
      <c r="K18488" s="14" t="n">
        <f aca="false">J18488-H18488</f>
        <v>25</v>
      </c>
      <c r="L18488" s="14" t="n">
        <f aca="false">G18488-H18488</f>
        <v>-2.5</v>
      </c>
    </row>
    <row r="18489" customFormat="false" ht="15" hidden="false" customHeight="false" outlineLevel="0" collapsed="false">
      <c r="A18489" s="2" t="s">
        <v>174</v>
      </c>
      <c r="B18489" s="2" t="s">
        <v>124</v>
      </c>
      <c r="C18489" s="2" t="s">
        <v>47</v>
      </c>
      <c r="D18489" s="2" t="s">
        <v>14</v>
      </c>
      <c r="E18489" s="2" t="s">
        <v>74</v>
      </c>
      <c r="F18489" s="2" t="s">
        <v>976</v>
      </c>
      <c r="G18489" s="14" t="n">
        <v>25</v>
      </c>
      <c r="H18489" s="14" t="n">
        <v>141.96</v>
      </c>
      <c r="I18489" s="14" t="n">
        <v>25</v>
      </c>
      <c r="J18489" s="23" t="n">
        <f aca="false">IF(AND(E18489="Priority",ISNUMBER('Cost model'!N116)),'Cost model'!N116,'Cost model'!M116)</f>
        <v>120</v>
      </c>
      <c r="K18489" s="14" t="n">
        <f aca="false">J18489-H18489</f>
        <v>-21.96</v>
      </c>
      <c r="L18489" s="14" t="n">
        <f aca="false">G18489-H18489</f>
        <v>-116.96</v>
      </c>
    </row>
    <row r="18490" customFormat="false" ht="15" hidden="false" customHeight="false" outlineLevel="0" collapsed="false">
      <c r="A18490" s="2" t="s">
        <v>221</v>
      </c>
      <c r="B18490" s="2" t="s">
        <v>221</v>
      </c>
      <c r="C18490" s="2" t="s">
        <v>49</v>
      </c>
      <c r="D18490" s="2" t="s">
        <v>10</v>
      </c>
      <c r="E18490" s="2" t="s">
        <v>83</v>
      </c>
      <c r="F18490" s="2" t="s">
        <v>977</v>
      </c>
      <c r="G18490" s="14" t="n">
        <v>24.5</v>
      </c>
      <c r="H18490" s="14" t="n">
        <v>31.82</v>
      </c>
      <c r="I18490" s="14" t="n">
        <v>24.5</v>
      </c>
      <c r="J18490" s="23" t="n">
        <f aca="false">IF(AND(E18490="Priority",ISNUMBER('Cost model'!N739)),'Cost model'!N739,'Cost model'!M739)</f>
        <v>23.5</v>
      </c>
      <c r="K18490" s="14" t="n">
        <f aca="false">J18490-H18490</f>
        <v>-8.32</v>
      </c>
      <c r="L18490" s="14" t="n">
        <f aca="false">G18490-H18490</f>
        <v>-7.32</v>
      </c>
    </row>
    <row r="18491" customFormat="false" ht="15" hidden="false" customHeight="false" outlineLevel="0" collapsed="false">
      <c r="A18491" s="2" t="s">
        <v>342</v>
      </c>
      <c r="B18491" s="2" t="s">
        <v>221</v>
      </c>
      <c r="C18491" s="2" t="s">
        <v>49</v>
      </c>
      <c r="D18491" s="2" t="s">
        <v>14</v>
      </c>
      <c r="E18491" s="2" t="s">
        <v>74</v>
      </c>
      <c r="F18491" s="2" t="s">
        <v>976</v>
      </c>
      <c r="G18491" s="14" t="n">
        <v>250</v>
      </c>
      <c r="H18491" s="14" t="n">
        <v>117.29</v>
      </c>
      <c r="I18491" s="14" t="n">
        <v>195</v>
      </c>
      <c r="J18491" s="23" t="n">
        <f aca="false">IF(AND(E18491="Priority",ISNUMBER('Cost model'!N253)),'Cost model'!N253,'Cost model'!M253)</f>
        <v>255</v>
      </c>
      <c r="K18491" s="14" t="n">
        <f aca="false">J18491-H18491</f>
        <v>137.71</v>
      </c>
      <c r="L18491" s="14" t="n">
        <f aca="false">G18491-H18491</f>
        <v>132.71</v>
      </c>
    </row>
    <row r="18492" customFormat="false" ht="15" hidden="false" customHeight="false" outlineLevel="0" collapsed="false">
      <c r="A18492" s="2" t="s">
        <v>124</v>
      </c>
      <c r="B18492" s="2" t="s">
        <v>124</v>
      </c>
      <c r="C18492" s="2" t="s">
        <v>47</v>
      </c>
      <c r="D18492" s="2" t="s">
        <v>12</v>
      </c>
      <c r="E18492" s="2" t="s">
        <v>74</v>
      </c>
      <c r="F18492" s="2" t="s">
        <v>977</v>
      </c>
      <c r="G18492" s="14" t="n">
        <v>9.5</v>
      </c>
      <c r="H18492" s="14" t="n">
        <v>27.86</v>
      </c>
      <c r="I18492" s="14" t="n">
        <v>9.5</v>
      </c>
      <c r="J18492" s="23" t="n">
        <f aca="false">IF(AND(E18492="Priority",ISNUMBER('Cost model'!N320)),'Cost model'!N320,'Cost model'!M320)</f>
        <v>24.5</v>
      </c>
      <c r="K18492" s="14" t="n">
        <f aca="false">J18492-H18492</f>
        <v>-3.36</v>
      </c>
      <c r="L18492" s="14" t="n">
        <f aca="false">G18492-H18492</f>
        <v>-18.36</v>
      </c>
    </row>
    <row r="18493" customFormat="false" ht="15" hidden="false" customHeight="false" outlineLevel="0" collapsed="false">
      <c r="A18493" s="2" t="s">
        <v>124</v>
      </c>
      <c r="B18493" s="2" t="s">
        <v>124</v>
      </c>
      <c r="C18493" s="2" t="s">
        <v>49</v>
      </c>
      <c r="D18493" s="2" t="s">
        <v>10</v>
      </c>
      <c r="E18493" s="2" t="s">
        <v>83</v>
      </c>
      <c r="F18493" s="2" t="s">
        <v>977</v>
      </c>
      <c r="G18493" s="14" t="n">
        <v>24.5</v>
      </c>
      <c r="H18493" s="14" t="n">
        <v>24.63</v>
      </c>
      <c r="I18493" s="14" t="n">
        <v>24.5</v>
      </c>
      <c r="J18493" s="23" t="n">
        <f aca="false">IF(AND(E18493="Priority",ISNUMBER('Cost model'!N319)),'Cost model'!N319,'Cost model'!M319)</f>
        <v>22.5</v>
      </c>
      <c r="K18493" s="14" t="n">
        <f aca="false">J18493-H18493</f>
        <v>-2.13</v>
      </c>
      <c r="L18493" s="14" t="n">
        <f aca="false">G18493-H18493</f>
        <v>-0.129999999999999</v>
      </c>
    </row>
    <row r="18494" customFormat="false" ht="15" hidden="false" customHeight="false" outlineLevel="0" collapsed="false">
      <c r="A18494" s="2" t="s">
        <v>174</v>
      </c>
      <c r="B18494" s="2" t="s">
        <v>174</v>
      </c>
      <c r="C18494" s="2" t="s">
        <v>49</v>
      </c>
      <c r="D18494" s="2" t="s">
        <v>10</v>
      </c>
      <c r="E18494" s="2" t="s">
        <v>83</v>
      </c>
      <c r="F18494" s="2" t="s">
        <v>977</v>
      </c>
      <c r="G18494" s="14" t="n">
        <v>24.5</v>
      </c>
      <c r="H18494" s="14" t="n">
        <v>21.76</v>
      </c>
      <c r="I18494" s="14" t="n">
        <v>24.5</v>
      </c>
      <c r="J18494" s="23" t="n">
        <f aca="false">IF(AND(E18494="Priority",ISNUMBER('Cost model'!N169)),'Cost model'!N169,'Cost model'!M169)</f>
        <v>25.5</v>
      </c>
      <c r="K18494" s="14" t="n">
        <f aca="false">J18494-H18494</f>
        <v>3.74</v>
      </c>
      <c r="L18494" s="14" t="n">
        <f aca="false">G18494-H18494</f>
        <v>2.74</v>
      </c>
    </row>
    <row r="18495" customFormat="false" ht="15" hidden="false" customHeight="false" outlineLevel="0" collapsed="false">
      <c r="A18495" s="2" t="s">
        <v>221</v>
      </c>
      <c r="B18495" s="2" t="s">
        <v>158</v>
      </c>
      <c r="C18495" s="2" t="s">
        <v>47</v>
      </c>
      <c r="D18495" s="2" t="s">
        <v>10</v>
      </c>
      <c r="E18495" s="2" t="s">
        <v>74</v>
      </c>
      <c r="F18495" s="2" t="s">
        <v>976</v>
      </c>
      <c r="G18495" s="14" t="n">
        <v>9.5</v>
      </c>
      <c r="H18495" s="14" t="n">
        <v>8.58</v>
      </c>
      <c r="I18495" s="14" t="n">
        <v>14.5</v>
      </c>
      <c r="J18495" s="23" t="n">
        <f aca="false">IF(AND(E18495="Priority",ISNUMBER('Cost model'!N752)),'Cost model'!N752,'Cost model'!M752)</f>
        <v>12.5</v>
      </c>
      <c r="K18495" s="14" t="n">
        <f aca="false">J18495-H18495</f>
        <v>3.92</v>
      </c>
      <c r="L18495" s="14" t="n">
        <f aca="false">G18495-H18495</f>
        <v>0.92</v>
      </c>
    </row>
    <row r="18496" customFormat="false" ht="15" hidden="false" customHeight="false" outlineLevel="0" collapsed="false">
      <c r="A18496" s="2" t="s">
        <v>124</v>
      </c>
      <c r="B18496" s="2" t="s">
        <v>124</v>
      </c>
      <c r="C18496" s="2" t="s">
        <v>48</v>
      </c>
      <c r="D18496" s="2" t="s">
        <v>10</v>
      </c>
      <c r="E18496" s="2" t="s">
        <v>74</v>
      </c>
      <c r="F18496" s="2" t="s">
        <v>977</v>
      </c>
      <c r="G18496" s="14" t="n">
        <v>12.5</v>
      </c>
      <c r="H18496" s="14" t="n">
        <v>11.51</v>
      </c>
      <c r="I18496" s="14" t="n">
        <v>12.5</v>
      </c>
      <c r="J18496" s="23" t="n">
        <f aca="false">IF(AND(E18496="Priority",ISNUMBER('Cost model'!N318)),'Cost model'!N318,'Cost model'!M318)</f>
        <v>14.5</v>
      </c>
      <c r="K18496" s="14" t="n">
        <f aca="false">J18496-H18496</f>
        <v>2.99</v>
      </c>
      <c r="L18496" s="14" t="n">
        <f aca="false">G18496-H18496</f>
        <v>0.99</v>
      </c>
    </row>
    <row r="18497" customFormat="false" ht="15" hidden="false" customHeight="false" outlineLevel="0" collapsed="false">
      <c r="A18497" s="2" t="s">
        <v>205</v>
      </c>
      <c r="B18497" s="2" t="s">
        <v>142</v>
      </c>
      <c r="C18497" s="2" t="s">
        <v>47</v>
      </c>
      <c r="D18497" s="2" t="s">
        <v>12</v>
      </c>
      <c r="E18497" s="2" t="s">
        <v>74</v>
      </c>
      <c r="F18497" s="2" t="s">
        <v>976</v>
      </c>
      <c r="G18497" s="14" t="n">
        <v>19.5</v>
      </c>
      <c r="H18497" s="14" t="n">
        <v>44.15</v>
      </c>
      <c r="I18497" s="14" t="n">
        <v>19.5</v>
      </c>
      <c r="J18497" s="23" t="n">
        <f aca="false">IF(AND(E18497="Priority",ISNUMBER('Cost model'!N545)),'Cost model'!N545,'Cost model'!M545)</f>
        <v>55</v>
      </c>
      <c r="K18497" s="14" t="n">
        <f aca="false">J18497-H18497</f>
        <v>10.85</v>
      </c>
      <c r="L18497" s="14" t="n">
        <f aca="false">G18497-H18497</f>
        <v>-24.65</v>
      </c>
    </row>
    <row r="18498" customFormat="false" ht="15" hidden="false" customHeight="false" outlineLevel="0" collapsed="false">
      <c r="A18498" s="2" t="s">
        <v>124</v>
      </c>
      <c r="B18498" s="2" t="s">
        <v>124</v>
      </c>
      <c r="C18498" s="2" t="s">
        <v>48</v>
      </c>
      <c r="D18498" s="2" t="s">
        <v>13</v>
      </c>
      <c r="E18498" s="2" t="s">
        <v>74</v>
      </c>
      <c r="F18498" s="2" t="s">
        <v>977</v>
      </c>
      <c r="G18498" s="14" t="n">
        <v>24.5</v>
      </c>
      <c r="H18498" s="14" t="n">
        <v>72.7</v>
      </c>
      <c r="I18498" s="14" t="n">
        <v>24.5</v>
      </c>
      <c r="J18498" s="23" t="n">
        <f aca="false">IF(AND(E18498="Priority",ISNUMBER('Cost model'!N324)),'Cost model'!N324,'Cost model'!M324)</f>
        <v>85</v>
      </c>
      <c r="K18498" s="14" t="n">
        <f aca="false">J18498-H18498</f>
        <v>12.3</v>
      </c>
      <c r="L18498" s="14" t="n">
        <f aca="false">G18498-H18498</f>
        <v>-48.2</v>
      </c>
    </row>
    <row r="18499" customFormat="false" ht="15" hidden="false" customHeight="false" outlineLevel="0" collapsed="false">
      <c r="A18499" s="2" t="s">
        <v>221</v>
      </c>
      <c r="B18499" s="2" t="s">
        <v>124</v>
      </c>
      <c r="C18499" s="2" t="s">
        <v>47</v>
      </c>
      <c r="D18499" s="2" t="s">
        <v>12</v>
      </c>
      <c r="E18499" s="2" t="s">
        <v>74</v>
      </c>
      <c r="F18499" s="2" t="s">
        <v>976</v>
      </c>
      <c r="G18499" s="14" t="n">
        <v>9.5</v>
      </c>
      <c r="H18499" s="14" t="n">
        <v>82.93</v>
      </c>
      <c r="I18499" s="14" t="n">
        <v>24.5</v>
      </c>
      <c r="J18499" s="23" t="n">
        <f aca="false">IF(AND(E18499="Priority",ISNUMBER('Cost model'!N800)),'Cost model'!N800,'Cost model'!M800)</f>
        <v>45</v>
      </c>
      <c r="K18499" s="14" t="n">
        <f aca="false">J18499-H18499</f>
        <v>-37.93</v>
      </c>
      <c r="L18499" s="14" t="n">
        <f aca="false">G18499-H18499</f>
        <v>-73.43</v>
      </c>
    </row>
    <row r="18500" customFormat="false" ht="15" hidden="false" customHeight="false" outlineLevel="0" collapsed="false">
      <c r="A18500" s="2" t="s">
        <v>124</v>
      </c>
      <c r="B18500" s="2" t="s">
        <v>124</v>
      </c>
      <c r="C18500" s="2" t="s">
        <v>47</v>
      </c>
      <c r="D18500" s="2" t="s">
        <v>12</v>
      </c>
      <c r="E18500" s="2" t="s">
        <v>74</v>
      </c>
      <c r="F18500" s="2" t="s">
        <v>977</v>
      </c>
      <c r="G18500" s="14" t="n">
        <v>9.5</v>
      </c>
      <c r="H18500" s="14" t="n">
        <v>28.18</v>
      </c>
      <c r="I18500" s="14" t="n">
        <v>9.5</v>
      </c>
      <c r="J18500" s="23" t="n">
        <f aca="false">IF(AND(E18500="Priority",ISNUMBER('Cost model'!N320)),'Cost model'!N320,'Cost model'!M320)</f>
        <v>24.5</v>
      </c>
      <c r="K18500" s="14" t="n">
        <f aca="false">J18500-H18500</f>
        <v>-3.68</v>
      </c>
      <c r="L18500" s="14" t="n">
        <f aca="false">G18500-H18500</f>
        <v>-18.68</v>
      </c>
    </row>
    <row r="18501" customFormat="false" ht="15" hidden="false" customHeight="false" outlineLevel="0" collapsed="false">
      <c r="A18501" s="2" t="s">
        <v>124</v>
      </c>
      <c r="B18501" s="2" t="s">
        <v>124</v>
      </c>
      <c r="C18501" s="2" t="s">
        <v>48</v>
      </c>
      <c r="D18501" s="2" t="s">
        <v>12</v>
      </c>
      <c r="E18501" s="2" t="s">
        <v>74</v>
      </c>
      <c r="F18501" s="2" t="s">
        <v>977</v>
      </c>
      <c r="G18501" s="14" t="n">
        <v>12.5</v>
      </c>
      <c r="H18501" s="14" t="n">
        <v>17.69</v>
      </c>
      <c r="I18501" s="14" t="n">
        <v>12.5</v>
      </c>
      <c r="J18501" s="23" t="n">
        <f aca="false">IF(AND(E18501="Priority",ISNUMBER('Cost model'!N321)),'Cost model'!N321,'Cost model'!M321)</f>
        <v>40</v>
      </c>
      <c r="K18501" s="14" t="n">
        <f aca="false">J18501-H18501</f>
        <v>22.31</v>
      </c>
      <c r="L18501" s="14" t="n">
        <f aca="false">G18501-H18501</f>
        <v>-5.19</v>
      </c>
    </row>
    <row r="18502" customFormat="false" ht="15" hidden="false" customHeight="false" outlineLevel="0" collapsed="false">
      <c r="A18502" s="2" t="s">
        <v>142</v>
      </c>
      <c r="B18502" s="2" t="s">
        <v>221</v>
      </c>
      <c r="C18502" s="2" t="s">
        <v>47</v>
      </c>
      <c r="D18502" s="2" t="s">
        <v>10</v>
      </c>
      <c r="E18502" s="2" t="s">
        <v>74</v>
      </c>
      <c r="F18502" s="2" t="s">
        <v>976</v>
      </c>
      <c r="G18502" s="14" t="n">
        <v>9.5</v>
      </c>
      <c r="H18502" s="14" t="n">
        <v>11.48</v>
      </c>
      <c r="I18502" s="14" t="n">
        <v>19.5</v>
      </c>
      <c r="J18502" s="23" t="n">
        <f aca="false">IF(AND(E18502="Priority",ISNUMBER('Cost model'!N677)),'Cost model'!N677,'Cost model'!M677)</f>
        <v>13.5</v>
      </c>
      <c r="K18502" s="14" t="n">
        <f aca="false">J18502-H18502</f>
        <v>2.02</v>
      </c>
      <c r="L18502" s="14" t="n">
        <f aca="false">G18502-H18502</f>
        <v>-1.98</v>
      </c>
    </row>
    <row r="18503" customFormat="false" ht="15" hidden="false" customHeight="false" outlineLevel="0" collapsed="false">
      <c r="A18503" s="2" t="s">
        <v>174</v>
      </c>
      <c r="B18503" s="2" t="s">
        <v>174</v>
      </c>
      <c r="C18503" s="2" t="s">
        <v>48</v>
      </c>
      <c r="D18503" s="2" t="s">
        <v>10</v>
      </c>
      <c r="E18503" s="2" t="s">
        <v>83</v>
      </c>
      <c r="F18503" s="2" t="s">
        <v>977</v>
      </c>
      <c r="G18503" s="14" t="n">
        <v>17.5</v>
      </c>
      <c r="H18503" s="14" t="n">
        <v>16.01</v>
      </c>
      <c r="I18503" s="14" t="n">
        <v>17.5</v>
      </c>
      <c r="J18503" s="23" t="n">
        <f aca="false">IF(AND(E18503="Priority",ISNUMBER('Cost model'!N168)),'Cost model'!N168,'Cost model'!M168)</f>
        <v>18.5</v>
      </c>
      <c r="K18503" s="14" t="n">
        <f aca="false">J18503-H18503</f>
        <v>2.49</v>
      </c>
      <c r="L18503" s="14" t="n">
        <f aca="false">G18503-H18503</f>
        <v>1.49</v>
      </c>
    </row>
    <row r="18504" customFormat="false" ht="15" hidden="false" customHeight="false" outlineLevel="0" collapsed="false">
      <c r="A18504" s="2" t="s">
        <v>124</v>
      </c>
      <c r="B18504" s="2" t="s">
        <v>124</v>
      </c>
      <c r="C18504" s="2" t="s">
        <v>48</v>
      </c>
      <c r="D18504" s="2" t="s">
        <v>13</v>
      </c>
      <c r="E18504" s="2" t="s">
        <v>74</v>
      </c>
      <c r="F18504" s="2" t="s">
        <v>977</v>
      </c>
      <c r="G18504" s="14" t="n">
        <v>24.5</v>
      </c>
      <c r="H18504" s="14" t="n">
        <v>36.47</v>
      </c>
      <c r="I18504" s="14" t="n">
        <v>24.5</v>
      </c>
      <c r="J18504" s="23" t="n">
        <f aca="false">IF(AND(E18504="Priority",ISNUMBER('Cost model'!N324)),'Cost model'!N324,'Cost model'!M324)</f>
        <v>85</v>
      </c>
      <c r="K18504" s="14" t="n">
        <f aca="false">J18504-H18504</f>
        <v>48.53</v>
      </c>
      <c r="L18504" s="14" t="n">
        <f aca="false">G18504-H18504</f>
        <v>-11.97</v>
      </c>
    </row>
    <row r="18505" customFormat="false" ht="15" hidden="false" customHeight="false" outlineLevel="0" collapsed="false">
      <c r="A18505" s="2" t="s">
        <v>174</v>
      </c>
      <c r="B18505" s="2" t="s">
        <v>124</v>
      </c>
      <c r="C18505" s="2" t="s">
        <v>47</v>
      </c>
      <c r="D18505" s="2" t="s">
        <v>10</v>
      </c>
      <c r="E18505" s="2" t="s">
        <v>83</v>
      </c>
      <c r="F18505" s="2" t="s">
        <v>976</v>
      </c>
      <c r="G18505" s="14" t="n">
        <v>14.5</v>
      </c>
      <c r="H18505" s="14" t="n">
        <v>21.76</v>
      </c>
      <c r="I18505" s="14" t="n">
        <v>14.5</v>
      </c>
      <c r="J18505" s="23" t="n">
        <f aca="false">IF(AND(E18505="Priority",ISNUMBER('Cost model'!N107)),'Cost model'!N107,'Cost model'!M107)</f>
        <v>17.5</v>
      </c>
      <c r="K18505" s="14" t="n">
        <f aca="false">J18505-H18505</f>
        <v>-4.26</v>
      </c>
      <c r="L18505" s="14" t="n">
        <f aca="false">G18505-H18505</f>
        <v>-7.26</v>
      </c>
    </row>
    <row r="18506" customFormat="false" ht="15" hidden="false" customHeight="false" outlineLevel="0" collapsed="false">
      <c r="A18506" s="2" t="s">
        <v>142</v>
      </c>
      <c r="B18506" s="2" t="s">
        <v>142</v>
      </c>
      <c r="C18506" s="2" t="s">
        <v>48</v>
      </c>
      <c r="D18506" s="2" t="s">
        <v>12</v>
      </c>
      <c r="E18506" s="2" t="s">
        <v>74</v>
      </c>
      <c r="F18506" s="2" t="s">
        <v>977</v>
      </c>
      <c r="G18506" s="14" t="n">
        <v>12.5</v>
      </c>
      <c r="H18506" s="14" t="n">
        <v>51.54</v>
      </c>
      <c r="I18506" s="14" t="n">
        <v>12.5</v>
      </c>
      <c r="J18506" s="23" t="n">
        <f aca="false">IF(AND(E18506="Priority",ISNUMBER('Cost model'!N636)),'Cost model'!N636,'Cost model'!M636)</f>
        <v>40</v>
      </c>
      <c r="K18506" s="14" t="n">
        <f aca="false">J18506-H18506</f>
        <v>-11.54</v>
      </c>
      <c r="L18506" s="14" t="n">
        <f aca="false">G18506-H18506</f>
        <v>-39.04</v>
      </c>
    </row>
    <row r="18507" customFormat="false" ht="15" hidden="false" customHeight="false" outlineLevel="0" collapsed="false">
      <c r="A18507" s="2" t="s">
        <v>158</v>
      </c>
      <c r="B18507" s="2" t="s">
        <v>142</v>
      </c>
      <c r="C18507" s="2" t="s">
        <v>47</v>
      </c>
      <c r="D18507" s="2" t="s">
        <v>13</v>
      </c>
      <c r="E18507" s="2" t="s">
        <v>74</v>
      </c>
      <c r="F18507" s="2" t="s">
        <v>976</v>
      </c>
      <c r="G18507" s="14" t="n">
        <v>19</v>
      </c>
      <c r="H18507" s="14" t="n">
        <v>54.4</v>
      </c>
      <c r="I18507" s="14" t="n">
        <v>24.5</v>
      </c>
      <c r="J18507" s="23" t="n">
        <f aca="false">IF(AND(E18507="Priority",ISNUMBER('Cost model'!N443)),'Cost model'!N443,'Cost model'!M443)</f>
        <v>70</v>
      </c>
      <c r="K18507" s="14" t="n">
        <f aca="false">J18507-H18507</f>
        <v>15.6</v>
      </c>
      <c r="L18507" s="14" t="n">
        <f aca="false">G18507-H18507</f>
        <v>-35.4</v>
      </c>
    </row>
    <row r="18508" customFormat="false" ht="15" hidden="false" customHeight="false" outlineLevel="0" collapsed="false">
      <c r="A18508" s="2" t="s">
        <v>174</v>
      </c>
      <c r="B18508" s="2" t="s">
        <v>174</v>
      </c>
      <c r="C18508" s="2" t="s">
        <v>47</v>
      </c>
      <c r="D18508" s="2" t="s">
        <v>14</v>
      </c>
      <c r="E18508" s="2" t="s">
        <v>74</v>
      </c>
      <c r="F18508" s="2" t="s">
        <v>977</v>
      </c>
      <c r="G18508" s="14" t="n">
        <v>25</v>
      </c>
      <c r="H18508" s="14" t="n">
        <v>183.14</v>
      </c>
      <c r="I18508" s="14" t="n">
        <v>25</v>
      </c>
      <c r="J18508" s="23" t="n">
        <f aca="false">IF(AND(E18508="Priority",ISNUMBER('Cost model'!N176)),'Cost model'!N176,'Cost model'!M176)</f>
        <v>95</v>
      </c>
      <c r="K18508" s="14" t="n">
        <f aca="false">J18508-H18508</f>
        <v>-88.14</v>
      </c>
      <c r="L18508" s="14" t="n">
        <f aca="false">G18508-H18508</f>
        <v>-158.14</v>
      </c>
    </row>
    <row r="18509" customFormat="false" ht="15" hidden="false" customHeight="false" outlineLevel="0" collapsed="false">
      <c r="A18509" s="2" t="s">
        <v>142</v>
      </c>
      <c r="B18509" s="2" t="s">
        <v>142</v>
      </c>
      <c r="C18509" s="2" t="s">
        <v>49</v>
      </c>
      <c r="D18509" s="2" t="s">
        <v>12</v>
      </c>
      <c r="E18509" s="2" t="s">
        <v>74</v>
      </c>
      <c r="F18509" s="2" t="s">
        <v>977</v>
      </c>
      <c r="G18509" s="14" t="n">
        <v>19.5</v>
      </c>
      <c r="H18509" s="14" t="n">
        <v>24.63</v>
      </c>
      <c r="I18509" s="14" t="n">
        <v>19.5</v>
      </c>
      <c r="J18509" s="23" t="n">
        <f aca="false">IF(AND(E18509="Priority",ISNUMBER('Cost model'!N637)),'Cost model'!N637,'Cost model'!M637)</f>
        <v>45</v>
      </c>
      <c r="K18509" s="14" t="n">
        <f aca="false">J18509-H18509</f>
        <v>20.37</v>
      </c>
      <c r="L18509" s="14" t="n">
        <f aca="false">G18509-H18509</f>
        <v>-5.13</v>
      </c>
    </row>
    <row r="18510" customFormat="false" ht="15" hidden="false" customHeight="false" outlineLevel="0" collapsed="false">
      <c r="A18510" s="2" t="s">
        <v>174</v>
      </c>
      <c r="B18510" s="2" t="s">
        <v>174</v>
      </c>
      <c r="C18510" s="2" t="s">
        <v>49</v>
      </c>
      <c r="D18510" s="2" t="s">
        <v>12</v>
      </c>
      <c r="E18510" s="2" t="s">
        <v>74</v>
      </c>
      <c r="F18510" s="2" t="s">
        <v>977</v>
      </c>
      <c r="G18510" s="14" t="n">
        <v>19.5</v>
      </c>
      <c r="H18510" s="14" t="n">
        <v>48.13</v>
      </c>
      <c r="I18510" s="14" t="n">
        <v>19.5</v>
      </c>
      <c r="J18510" s="23" t="n">
        <f aca="false">IF(AND(E18510="Priority",ISNUMBER('Cost model'!N172)),'Cost model'!N172,'Cost model'!M172)</f>
        <v>45</v>
      </c>
      <c r="K18510" s="14" t="n">
        <f aca="false">J18510-H18510</f>
        <v>-3.13</v>
      </c>
      <c r="L18510" s="14" t="n">
        <f aca="false">G18510-H18510</f>
        <v>-28.63</v>
      </c>
    </row>
    <row r="18511" customFormat="false" ht="15" hidden="false" customHeight="false" outlineLevel="0" collapsed="false">
      <c r="A18511" s="2" t="s">
        <v>174</v>
      </c>
      <c r="B18511" s="2" t="s">
        <v>174</v>
      </c>
      <c r="C18511" s="2" t="s">
        <v>49</v>
      </c>
      <c r="D18511" s="2" t="s">
        <v>10</v>
      </c>
      <c r="E18511" s="2" t="s">
        <v>74</v>
      </c>
      <c r="F18511" s="2" t="s">
        <v>977</v>
      </c>
      <c r="G18511" s="14" t="n">
        <v>17.5</v>
      </c>
      <c r="H18511" s="14" t="n">
        <v>12.18</v>
      </c>
      <c r="I18511" s="14" t="n">
        <v>17.5</v>
      </c>
      <c r="J18511" s="23" t="n">
        <f aca="false">IF(AND(E18511="Priority",ISNUMBER('Cost model'!N169)),'Cost model'!N169,'Cost model'!M169)</f>
        <v>18.5</v>
      </c>
      <c r="K18511" s="14" t="n">
        <f aca="false">J18511-H18511</f>
        <v>6.32</v>
      </c>
      <c r="L18511" s="14" t="n">
        <f aca="false">G18511-H18511</f>
        <v>5.32</v>
      </c>
    </row>
    <row r="18512" customFormat="false" ht="15" hidden="false" customHeight="false" outlineLevel="0" collapsed="false">
      <c r="A18512" s="2" t="s">
        <v>174</v>
      </c>
      <c r="B18512" s="2" t="s">
        <v>174</v>
      </c>
      <c r="C18512" s="2" t="s">
        <v>48</v>
      </c>
      <c r="D18512" s="2" t="s">
        <v>10</v>
      </c>
      <c r="E18512" s="2" t="s">
        <v>74</v>
      </c>
      <c r="F18512" s="2" t="s">
        <v>977</v>
      </c>
      <c r="G18512" s="14" t="n">
        <v>12.5</v>
      </c>
      <c r="H18512" s="14" t="n">
        <v>7.37</v>
      </c>
      <c r="I18512" s="14" t="n">
        <v>12.5</v>
      </c>
      <c r="J18512" s="23" t="n">
        <f aca="false">IF(AND(E18512="Priority",ISNUMBER('Cost model'!N168)),'Cost model'!N168,'Cost model'!M168)</f>
        <v>13.5</v>
      </c>
      <c r="K18512" s="14" t="n">
        <f aca="false">J18512-H18512</f>
        <v>6.13</v>
      </c>
      <c r="L18512" s="14" t="n">
        <f aca="false">G18512-H18512</f>
        <v>5.13</v>
      </c>
    </row>
    <row r="18513" customFormat="false" ht="15" hidden="false" customHeight="false" outlineLevel="0" collapsed="false">
      <c r="A18513" s="2" t="s">
        <v>142</v>
      </c>
      <c r="B18513" s="2" t="s">
        <v>158</v>
      </c>
      <c r="C18513" s="2" t="s">
        <v>49</v>
      </c>
      <c r="D18513" s="2" t="s">
        <v>14</v>
      </c>
      <c r="E18513" s="2" t="s">
        <v>74</v>
      </c>
      <c r="F18513" s="2" t="s">
        <v>976</v>
      </c>
      <c r="G18513" s="14" t="n">
        <v>85</v>
      </c>
      <c r="H18513" s="14" t="n">
        <v>157</v>
      </c>
      <c r="I18513" s="14" t="n">
        <v>199</v>
      </c>
      <c r="J18513" s="23" t="n">
        <f aca="false">IF(AND(E18513="Priority",ISNUMBER('Cost model'!N658)),'Cost model'!N658,'Cost model'!M658)</f>
        <v>165</v>
      </c>
      <c r="K18513" s="14" t="n">
        <f aca="false">J18513-H18513</f>
        <v>8</v>
      </c>
      <c r="L18513" s="14" t="n">
        <f aca="false">G18513-H18513</f>
        <v>-72</v>
      </c>
    </row>
    <row r="18514" customFormat="false" ht="15" hidden="false" customHeight="false" outlineLevel="0" collapsed="false">
      <c r="A18514" s="2" t="s">
        <v>142</v>
      </c>
      <c r="B18514" s="2" t="s">
        <v>142</v>
      </c>
      <c r="C18514" s="2" t="s">
        <v>48</v>
      </c>
      <c r="D18514" s="2" t="s">
        <v>13</v>
      </c>
      <c r="E18514" s="2" t="s">
        <v>83</v>
      </c>
      <c r="F18514" s="2" t="s">
        <v>977</v>
      </c>
      <c r="G18514" s="14" t="n">
        <v>45</v>
      </c>
      <c r="H18514" s="14" t="n">
        <v>30.17</v>
      </c>
      <c r="I18514" s="14" t="n">
        <v>45</v>
      </c>
      <c r="J18514" s="23" t="n">
        <f aca="false">IF(AND(E18514="Priority",ISNUMBER('Cost model'!N639)),'Cost model'!N639,'Cost model'!M639)</f>
        <v>85</v>
      </c>
      <c r="K18514" s="14" t="n">
        <f aca="false">J18514-H18514</f>
        <v>54.83</v>
      </c>
      <c r="L18514" s="14" t="n">
        <f aca="false">G18514-H18514</f>
        <v>14.83</v>
      </c>
    </row>
    <row r="18515" customFormat="false" ht="15" hidden="false" customHeight="false" outlineLevel="0" collapsed="false">
      <c r="A18515" s="2" t="s">
        <v>142</v>
      </c>
      <c r="B18515" s="2" t="s">
        <v>174</v>
      </c>
      <c r="C18515" s="2" t="s">
        <v>47</v>
      </c>
      <c r="D18515" s="2" t="s">
        <v>12</v>
      </c>
      <c r="E18515" s="2" t="s">
        <v>74</v>
      </c>
      <c r="F18515" s="2" t="s">
        <v>976</v>
      </c>
      <c r="G18515" s="14" t="n">
        <v>9.5</v>
      </c>
      <c r="H18515" s="14" t="n">
        <v>62.62</v>
      </c>
      <c r="I18515" s="14" t="n">
        <v>19.5</v>
      </c>
      <c r="J18515" s="23" t="n">
        <f aca="false">IF(AND(E18515="Priority",ISNUMBER('Cost model'!N695)),'Cost model'!N695,'Cost model'!M695)</f>
        <v>40</v>
      </c>
      <c r="K18515" s="14" t="n">
        <f aca="false">J18515-H18515</f>
        <v>-22.62</v>
      </c>
      <c r="L18515" s="14" t="n">
        <f aca="false">G18515-H18515</f>
        <v>-53.12</v>
      </c>
    </row>
    <row r="18516" customFormat="false" ht="15" hidden="false" customHeight="false" outlineLevel="0" collapsed="false">
      <c r="A18516" s="2" t="s">
        <v>342</v>
      </c>
      <c r="B18516" s="2" t="s">
        <v>158</v>
      </c>
      <c r="C18516" s="2" t="s">
        <v>47</v>
      </c>
      <c r="D18516" s="2" t="s">
        <v>14</v>
      </c>
      <c r="E18516" s="2" t="s">
        <v>74</v>
      </c>
      <c r="F18516" s="2" t="s">
        <v>976</v>
      </c>
      <c r="G18516" s="14" t="n">
        <v>95</v>
      </c>
      <c r="H18516" s="14" t="n">
        <v>131.5</v>
      </c>
      <c r="I18516" s="14" t="n">
        <v>95</v>
      </c>
      <c r="J18516" s="23" t="n">
        <f aca="false">IF(AND(E18516="Priority",ISNUMBER('Cost model'!N221)),'Cost model'!N221,'Cost model'!M221)</f>
        <v>150</v>
      </c>
      <c r="K18516" s="14" t="n">
        <f aca="false">J18516-H18516</f>
        <v>18.5</v>
      </c>
      <c r="L18516" s="14" t="n">
        <f aca="false">G18516-H18516</f>
        <v>-36.5</v>
      </c>
    </row>
    <row r="18517" customFormat="false" ht="15" hidden="false" customHeight="false" outlineLevel="0" collapsed="false">
      <c r="A18517" s="2" t="s">
        <v>158</v>
      </c>
      <c r="B18517" s="2" t="s">
        <v>158</v>
      </c>
      <c r="C18517" s="2" t="s">
        <v>49</v>
      </c>
      <c r="D18517" s="2" t="s">
        <v>10</v>
      </c>
      <c r="E18517" s="2" t="s">
        <v>74</v>
      </c>
      <c r="F18517" s="2" t="s">
        <v>977</v>
      </c>
      <c r="G18517" s="14" t="n">
        <v>17.5</v>
      </c>
      <c r="H18517" s="14" t="n">
        <v>17.69</v>
      </c>
      <c r="I18517" s="14" t="n">
        <v>17.5</v>
      </c>
      <c r="J18517" s="23" t="n">
        <f aca="false">IF(AND(E18517="Priority",ISNUMBER('Cost model'!N424)),'Cost model'!N424,'Cost model'!M424)</f>
        <v>16.5</v>
      </c>
      <c r="K18517" s="14" t="n">
        <f aca="false">J18517-H18517</f>
        <v>-1.19</v>
      </c>
      <c r="L18517" s="14" t="n">
        <f aca="false">G18517-H18517</f>
        <v>-0.190000000000001</v>
      </c>
    </row>
    <row r="18518" customFormat="false" ht="15" hidden="false" customHeight="false" outlineLevel="0" collapsed="false">
      <c r="A18518" s="2" t="s">
        <v>221</v>
      </c>
      <c r="B18518" s="2" t="s">
        <v>221</v>
      </c>
      <c r="C18518" s="2" t="s">
        <v>49</v>
      </c>
      <c r="D18518" s="2" t="s">
        <v>10</v>
      </c>
      <c r="E18518" s="2" t="s">
        <v>74</v>
      </c>
      <c r="F18518" s="2" t="s">
        <v>977</v>
      </c>
      <c r="G18518" s="14" t="n">
        <v>17.5</v>
      </c>
      <c r="H18518" s="14" t="n">
        <v>11.58</v>
      </c>
      <c r="I18518" s="14" t="n">
        <v>17.5</v>
      </c>
      <c r="J18518" s="23" t="n">
        <f aca="false">IF(AND(E18518="Priority",ISNUMBER('Cost model'!N739)),'Cost model'!N739,'Cost model'!M739)</f>
        <v>17.5</v>
      </c>
      <c r="K18518" s="14" t="n">
        <f aca="false">J18518-H18518</f>
        <v>5.92</v>
      </c>
      <c r="L18518" s="14" t="n">
        <f aca="false">G18518-H18518</f>
        <v>5.92</v>
      </c>
    </row>
    <row r="18519" customFormat="false" ht="15" hidden="false" customHeight="false" outlineLevel="0" collapsed="false">
      <c r="A18519" s="2" t="s">
        <v>221</v>
      </c>
      <c r="B18519" s="2" t="s">
        <v>221</v>
      </c>
      <c r="C18519" s="2" t="s">
        <v>47</v>
      </c>
      <c r="D18519" s="2" t="s">
        <v>13</v>
      </c>
      <c r="E18519" s="2" t="s">
        <v>74</v>
      </c>
      <c r="F18519" s="2" t="s">
        <v>977</v>
      </c>
      <c r="G18519" s="14" t="n">
        <v>19.5</v>
      </c>
      <c r="H18519" s="14" t="n">
        <v>18.96</v>
      </c>
      <c r="I18519" s="14" t="n">
        <v>19.5</v>
      </c>
      <c r="J18519" s="23" t="n">
        <f aca="false">IF(AND(E18519="Priority",ISNUMBER('Cost model'!N743)),'Cost model'!N743,'Cost model'!M743)</f>
        <v>45</v>
      </c>
      <c r="K18519" s="14" t="n">
        <f aca="false">J18519-H18519</f>
        <v>26.04</v>
      </c>
      <c r="L18519" s="14" t="n">
        <f aca="false">G18519-H18519</f>
        <v>0.539999999999999</v>
      </c>
    </row>
    <row r="18520" customFormat="false" ht="15" hidden="false" customHeight="false" outlineLevel="0" collapsed="false">
      <c r="A18520" s="2" t="s">
        <v>124</v>
      </c>
      <c r="B18520" s="2" t="s">
        <v>124</v>
      </c>
      <c r="C18520" s="2" t="s">
        <v>49</v>
      </c>
      <c r="D18520" s="2" t="s">
        <v>10</v>
      </c>
      <c r="E18520" s="2" t="s">
        <v>74</v>
      </c>
      <c r="F18520" s="2" t="s">
        <v>977</v>
      </c>
      <c r="G18520" s="14" t="n">
        <v>17.5</v>
      </c>
      <c r="H18520" s="14" t="n">
        <v>21.6</v>
      </c>
      <c r="I18520" s="14" t="n">
        <v>17.5</v>
      </c>
      <c r="J18520" s="23" t="n">
        <f aca="false">IF(AND(E18520="Priority",ISNUMBER('Cost model'!N319)),'Cost model'!N319,'Cost model'!M319)</f>
        <v>16.5</v>
      </c>
      <c r="K18520" s="14" t="n">
        <f aca="false">J18520-H18520</f>
        <v>-5.1</v>
      </c>
      <c r="L18520" s="14" t="n">
        <f aca="false">G18520-H18520</f>
        <v>-4.1</v>
      </c>
    </row>
    <row r="18521" customFormat="false" ht="15" hidden="false" customHeight="false" outlineLevel="0" collapsed="false">
      <c r="A18521" s="2" t="s">
        <v>174</v>
      </c>
      <c r="B18521" s="2" t="s">
        <v>174</v>
      </c>
      <c r="C18521" s="2" t="s">
        <v>47</v>
      </c>
      <c r="D18521" s="2" t="s">
        <v>12</v>
      </c>
      <c r="E18521" s="2" t="s">
        <v>74</v>
      </c>
      <c r="F18521" s="2" t="s">
        <v>977</v>
      </c>
      <c r="G18521" s="14" t="n">
        <v>9.5</v>
      </c>
      <c r="H18521" s="14" t="n">
        <v>26.15</v>
      </c>
      <c r="I18521" s="14" t="n">
        <v>9.5</v>
      </c>
      <c r="J18521" s="23" t="n">
        <f aca="false">IF(AND(E18521="Priority",ISNUMBER('Cost model'!N170)),'Cost model'!N170,'Cost model'!M170)</f>
        <v>25.5</v>
      </c>
      <c r="K18521" s="14" t="n">
        <f aca="false">J18521-H18521</f>
        <v>-0.649999999999999</v>
      </c>
      <c r="L18521" s="14" t="n">
        <f aca="false">G18521-H18521</f>
        <v>-16.65</v>
      </c>
    </row>
    <row r="18522" customFormat="false" ht="15" hidden="false" customHeight="false" outlineLevel="0" collapsed="false">
      <c r="A18522" s="2" t="s">
        <v>142</v>
      </c>
      <c r="B18522" s="2" t="s">
        <v>142</v>
      </c>
      <c r="C18522" s="2" t="s">
        <v>49</v>
      </c>
      <c r="D18522" s="2" t="s">
        <v>12</v>
      </c>
      <c r="E18522" s="2" t="s">
        <v>74</v>
      </c>
      <c r="F18522" s="2" t="s">
        <v>977</v>
      </c>
      <c r="G18522" s="14" t="n">
        <v>19.5</v>
      </c>
      <c r="H18522" s="14" t="n">
        <v>59.58</v>
      </c>
      <c r="I18522" s="14" t="n">
        <v>19.5</v>
      </c>
      <c r="J18522" s="23" t="n">
        <f aca="false">IF(AND(E18522="Priority",ISNUMBER('Cost model'!N637)),'Cost model'!N637,'Cost model'!M637)</f>
        <v>45</v>
      </c>
      <c r="K18522" s="14" t="n">
        <f aca="false">J18522-H18522</f>
        <v>-14.58</v>
      </c>
      <c r="L18522" s="14" t="n">
        <f aca="false">G18522-H18522</f>
        <v>-40.08</v>
      </c>
    </row>
    <row r="18523" customFormat="false" ht="15" hidden="false" customHeight="false" outlineLevel="0" collapsed="false">
      <c r="A18523" s="2" t="s">
        <v>174</v>
      </c>
      <c r="B18523" s="2" t="s">
        <v>124</v>
      </c>
      <c r="C18523" s="2" t="s">
        <v>48</v>
      </c>
      <c r="D18523" s="2" t="s">
        <v>10</v>
      </c>
      <c r="E18523" s="2" t="s">
        <v>74</v>
      </c>
      <c r="F18523" s="2" t="s">
        <v>976</v>
      </c>
      <c r="G18523" s="14" t="n">
        <v>12.5</v>
      </c>
      <c r="H18523" s="14" t="n">
        <v>12.54</v>
      </c>
      <c r="I18523" s="14" t="n">
        <v>12.5</v>
      </c>
      <c r="J18523" s="23" t="n">
        <f aca="false">IF(AND(E18523="Priority",ISNUMBER('Cost model'!N108)),'Cost model'!N108,'Cost model'!M108)</f>
        <v>15.5</v>
      </c>
      <c r="K18523" s="14" t="n">
        <f aca="false">J18523-H18523</f>
        <v>2.96</v>
      </c>
      <c r="L18523" s="14" t="n">
        <f aca="false">G18523-H18523</f>
        <v>-0.0399999999999992</v>
      </c>
    </row>
    <row r="18524" customFormat="false" ht="15" hidden="false" customHeight="false" outlineLevel="0" collapsed="false">
      <c r="A18524" s="2" t="s">
        <v>124</v>
      </c>
      <c r="B18524" s="2" t="s">
        <v>124</v>
      </c>
      <c r="C18524" s="2" t="s">
        <v>48</v>
      </c>
      <c r="D18524" s="2" t="s">
        <v>12</v>
      </c>
      <c r="E18524" s="2" t="s">
        <v>83</v>
      </c>
      <c r="F18524" s="2" t="s">
        <v>977</v>
      </c>
      <c r="G18524" s="14" t="n">
        <v>19.5</v>
      </c>
      <c r="H18524" s="14" t="n">
        <v>38.93</v>
      </c>
      <c r="I18524" s="14" t="n">
        <v>19.5</v>
      </c>
      <c r="J18524" s="23" t="n">
        <f aca="false">IF(AND(E18524="Priority",ISNUMBER('Cost model'!N321)),'Cost model'!N321,'Cost model'!M321)</f>
        <v>55</v>
      </c>
      <c r="K18524" s="14" t="n">
        <f aca="false">J18524-H18524</f>
        <v>16.07</v>
      </c>
      <c r="L18524" s="14" t="n">
        <f aca="false">G18524-H18524</f>
        <v>-19.43</v>
      </c>
    </row>
    <row r="18525" customFormat="false" ht="15" hidden="false" customHeight="false" outlineLevel="0" collapsed="false">
      <c r="A18525" s="2" t="s">
        <v>142</v>
      </c>
      <c r="B18525" s="2" t="s">
        <v>142</v>
      </c>
      <c r="C18525" s="2" t="s">
        <v>47</v>
      </c>
      <c r="D18525" s="2" t="s">
        <v>10</v>
      </c>
      <c r="E18525" s="2" t="s">
        <v>74</v>
      </c>
      <c r="F18525" s="2" t="s">
        <v>977</v>
      </c>
      <c r="G18525" s="14" t="n">
        <v>9.5</v>
      </c>
      <c r="H18525" s="14" t="n">
        <v>8.39</v>
      </c>
      <c r="I18525" s="14" t="n">
        <v>9.5</v>
      </c>
      <c r="J18525" s="23" t="n">
        <f aca="false">IF(AND(E18525="Priority",ISNUMBER('Cost model'!N632)),'Cost model'!N632,'Cost model'!M632)</f>
        <v>9.5</v>
      </c>
      <c r="K18525" s="14" t="n">
        <f aca="false">J18525-H18525</f>
        <v>1.11</v>
      </c>
      <c r="L18525" s="14" t="n">
        <f aca="false">G18525-H18525</f>
        <v>1.11</v>
      </c>
    </row>
    <row r="18526" customFormat="false" ht="15" hidden="false" customHeight="false" outlineLevel="0" collapsed="false">
      <c r="A18526" s="2" t="s">
        <v>174</v>
      </c>
      <c r="B18526" s="2" t="s">
        <v>142</v>
      </c>
      <c r="C18526" s="2" t="s">
        <v>47</v>
      </c>
      <c r="D18526" s="2" t="s">
        <v>12</v>
      </c>
      <c r="E18526" s="2" t="s">
        <v>74</v>
      </c>
      <c r="F18526" s="2" t="s">
        <v>976</v>
      </c>
      <c r="G18526" s="14" t="n">
        <v>9.5</v>
      </c>
      <c r="H18526" s="14" t="n">
        <v>45.32</v>
      </c>
      <c r="I18526" s="14" t="n">
        <v>9.5</v>
      </c>
      <c r="J18526" s="23" t="n">
        <f aca="false">IF(AND(E18526="Priority",ISNUMBER('Cost model'!N125)),'Cost model'!N125,'Cost model'!M125)</f>
        <v>40</v>
      </c>
      <c r="K18526" s="14" t="n">
        <f aca="false">J18526-H18526</f>
        <v>-5.32</v>
      </c>
      <c r="L18526" s="14" t="n">
        <f aca="false">G18526-H18526</f>
        <v>-35.82</v>
      </c>
    </row>
    <row r="18527" customFormat="false" ht="15" hidden="false" customHeight="false" outlineLevel="0" collapsed="false">
      <c r="A18527" s="2" t="s">
        <v>174</v>
      </c>
      <c r="B18527" s="2" t="s">
        <v>174</v>
      </c>
      <c r="C18527" s="2" t="s">
        <v>47</v>
      </c>
      <c r="D18527" s="2" t="s">
        <v>12</v>
      </c>
      <c r="E18527" s="2" t="s">
        <v>74</v>
      </c>
      <c r="F18527" s="2" t="s">
        <v>977</v>
      </c>
      <c r="G18527" s="14" t="n">
        <v>9.5</v>
      </c>
      <c r="H18527" s="14" t="n">
        <v>10.76</v>
      </c>
      <c r="I18527" s="14" t="n">
        <v>9.5</v>
      </c>
      <c r="J18527" s="23" t="n">
        <f aca="false">IF(AND(E18527="Priority",ISNUMBER('Cost model'!N170)),'Cost model'!N170,'Cost model'!M170)</f>
        <v>25.5</v>
      </c>
      <c r="K18527" s="14" t="n">
        <f aca="false">J18527-H18527</f>
        <v>14.74</v>
      </c>
      <c r="L18527" s="14" t="n">
        <f aca="false">G18527-H18527</f>
        <v>-1.26</v>
      </c>
    </row>
    <row r="18528" customFormat="false" ht="15" hidden="false" customHeight="false" outlineLevel="0" collapsed="false">
      <c r="A18528" s="2" t="s">
        <v>142</v>
      </c>
      <c r="B18528" s="2" t="s">
        <v>142</v>
      </c>
      <c r="C18528" s="2" t="s">
        <v>48</v>
      </c>
      <c r="D18528" s="2" t="s">
        <v>12</v>
      </c>
      <c r="E18528" s="2" t="s">
        <v>83</v>
      </c>
      <c r="F18528" s="2" t="s">
        <v>977</v>
      </c>
      <c r="G18528" s="14" t="n">
        <v>19.5</v>
      </c>
      <c r="H18528" s="14" t="n">
        <v>83.73</v>
      </c>
      <c r="I18528" s="14" t="n">
        <v>19.5</v>
      </c>
      <c r="J18528" s="23" t="n">
        <f aca="false">IF(AND(E18528="Priority",ISNUMBER('Cost model'!N636)),'Cost model'!N636,'Cost model'!M636)</f>
        <v>55</v>
      </c>
      <c r="K18528" s="14" t="n">
        <f aca="false">J18528-H18528</f>
        <v>-28.73</v>
      </c>
      <c r="L18528" s="14" t="n">
        <f aca="false">G18528-H18528</f>
        <v>-64.23</v>
      </c>
    </row>
    <row r="18529" customFormat="false" ht="15" hidden="false" customHeight="false" outlineLevel="0" collapsed="false">
      <c r="A18529" s="2" t="s">
        <v>221</v>
      </c>
      <c r="B18529" s="2" t="s">
        <v>124</v>
      </c>
      <c r="C18529" s="2" t="s">
        <v>49</v>
      </c>
      <c r="D18529" s="2" t="s">
        <v>12</v>
      </c>
      <c r="E18529" s="2" t="s">
        <v>74</v>
      </c>
      <c r="F18529" s="2" t="s">
        <v>976</v>
      </c>
      <c r="G18529" s="14" t="n">
        <v>29.5</v>
      </c>
      <c r="H18529" s="14" t="n">
        <v>59.79</v>
      </c>
      <c r="I18529" s="14" t="n">
        <v>24.5</v>
      </c>
      <c r="J18529" s="23" t="n">
        <f aca="false">IF(AND(E18529="Priority",ISNUMBER('Cost model'!N802)),'Cost model'!N802,'Cost model'!M802)</f>
        <v>60</v>
      </c>
      <c r="K18529" s="14" t="n">
        <f aca="false">J18529-H18529</f>
        <v>0.210000000000001</v>
      </c>
      <c r="L18529" s="14" t="n">
        <f aca="false">G18529-H18529</f>
        <v>-30.29</v>
      </c>
    </row>
    <row r="18530" customFormat="false" ht="15" hidden="false" customHeight="false" outlineLevel="0" collapsed="false">
      <c r="A18530" s="2" t="s">
        <v>221</v>
      </c>
      <c r="B18530" s="2" t="s">
        <v>174</v>
      </c>
      <c r="C18530" s="2" t="s">
        <v>49</v>
      </c>
      <c r="D18530" s="2" t="s">
        <v>10</v>
      </c>
      <c r="E18530" s="2" t="s">
        <v>74</v>
      </c>
      <c r="F18530" s="2" t="s">
        <v>976</v>
      </c>
      <c r="G18530" s="14" t="n">
        <v>24.5</v>
      </c>
      <c r="H18530" s="14" t="n">
        <v>24.63</v>
      </c>
      <c r="I18530" s="14" t="n">
        <v>19.5</v>
      </c>
      <c r="J18530" s="23" t="n">
        <f aca="false">IF(AND(E18530="Priority",ISNUMBER('Cost model'!N784)),'Cost model'!N784,'Cost model'!M784)</f>
        <v>19.5</v>
      </c>
      <c r="K18530" s="14" t="n">
        <f aca="false">J18530-H18530</f>
        <v>-5.13</v>
      </c>
      <c r="L18530" s="14" t="n">
        <f aca="false">G18530-H18530</f>
        <v>-0.129999999999999</v>
      </c>
    </row>
    <row r="18531" customFormat="false" ht="15" hidden="false" customHeight="false" outlineLevel="0" collapsed="false">
      <c r="A18531" s="2" t="s">
        <v>174</v>
      </c>
      <c r="B18531" s="2" t="s">
        <v>174</v>
      </c>
      <c r="C18531" s="2" t="s">
        <v>47</v>
      </c>
      <c r="D18531" s="2" t="s">
        <v>10</v>
      </c>
      <c r="E18531" s="2" t="s">
        <v>74</v>
      </c>
      <c r="F18531" s="2" t="s">
        <v>977</v>
      </c>
      <c r="G18531" s="14" t="n">
        <v>9.5</v>
      </c>
      <c r="H18531" s="14" t="n">
        <v>7.72</v>
      </c>
      <c r="I18531" s="14" t="n">
        <v>9.5</v>
      </c>
      <c r="J18531" s="23" t="n">
        <f aca="false">IF(AND(E18531="Priority",ISNUMBER('Cost model'!N167)),'Cost model'!N167,'Cost model'!M167)</f>
        <v>8.5</v>
      </c>
      <c r="K18531" s="14" t="n">
        <f aca="false">J18531-H18531</f>
        <v>0.78</v>
      </c>
      <c r="L18531" s="14" t="n">
        <f aca="false">G18531-H18531</f>
        <v>1.78</v>
      </c>
    </row>
    <row r="18532" customFormat="false" ht="15" hidden="false" customHeight="false" outlineLevel="0" collapsed="false">
      <c r="A18532" s="2" t="s">
        <v>124</v>
      </c>
      <c r="B18532" s="2" t="s">
        <v>124</v>
      </c>
      <c r="C18532" s="2" t="s">
        <v>48</v>
      </c>
      <c r="D18532" s="2" t="s">
        <v>12</v>
      </c>
      <c r="E18532" s="2" t="s">
        <v>74</v>
      </c>
      <c r="F18532" s="2" t="s">
        <v>977</v>
      </c>
      <c r="G18532" s="14" t="n">
        <v>12.5</v>
      </c>
      <c r="H18532" s="14" t="n">
        <v>9.68</v>
      </c>
      <c r="I18532" s="14" t="n">
        <v>12.5</v>
      </c>
      <c r="J18532" s="23" t="n">
        <f aca="false">IF(AND(E18532="Priority",ISNUMBER('Cost model'!N321)),'Cost model'!N321,'Cost model'!M321)</f>
        <v>40</v>
      </c>
      <c r="K18532" s="14" t="n">
        <f aca="false">J18532-H18532</f>
        <v>30.32</v>
      </c>
      <c r="L18532" s="14" t="n">
        <f aca="false">G18532-H18532</f>
        <v>2.82</v>
      </c>
    </row>
    <row r="18533" customFormat="false" ht="15" hidden="false" customHeight="false" outlineLevel="0" collapsed="false">
      <c r="A18533" s="2" t="s">
        <v>174</v>
      </c>
      <c r="B18533" s="2" t="s">
        <v>174</v>
      </c>
      <c r="C18533" s="2" t="s">
        <v>48</v>
      </c>
      <c r="D18533" s="2" t="s">
        <v>12</v>
      </c>
      <c r="E18533" s="2" t="s">
        <v>74</v>
      </c>
      <c r="F18533" s="2" t="s">
        <v>977</v>
      </c>
      <c r="G18533" s="14" t="n">
        <v>12.5</v>
      </c>
      <c r="H18533" s="14" t="n">
        <v>43.77</v>
      </c>
      <c r="I18533" s="14" t="n">
        <v>12.5</v>
      </c>
      <c r="J18533" s="23" t="n">
        <f aca="false">IF(AND(E18533="Priority",ISNUMBER('Cost model'!N171)),'Cost model'!N171,'Cost model'!M171)</f>
        <v>40</v>
      </c>
      <c r="K18533" s="14" t="n">
        <f aca="false">J18533-H18533</f>
        <v>-3.77</v>
      </c>
      <c r="L18533" s="14" t="n">
        <f aca="false">G18533-H18533</f>
        <v>-31.27</v>
      </c>
    </row>
    <row r="18534" customFormat="false" ht="15" hidden="false" customHeight="false" outlineLevel="0" collapsed="false">
      <c r="A18534" s="2" t="s">
        <v>174</v>
      </c>
      <c r="B18534" s="2" t="s">
        <v>174</v>
      </c>
      <c r="C18534" s="2" t="s">
        <v>48</v>
      </c>
      <c r="D18534" s="2" t="s">
        <v>10</v>
      </c>
      <c r="E18534" s="2" t="s">
        <v>83</v>
      </c>
      <c r="F18534" s="2" t="s">
        <v>977</v>
      </c>
      <c r="G18534" s="14" t="n">
        <v>17.5</v>
      </c>
      <c r="H18534" s="14" t="n">
        <v>12.54</v>
      </c>
      <c r="I18534" s="14" t="n">
        <v>17.5</v>
      </c>
      <c r="J18534" s="23" t="n">
        <f aca="false">IF(AND(E18534="Priority",ISNUMBER('Cost model'!N168)),'Cost model'!N168,'Cost model'!M168)</f>
        <v>18.5</v>
      </c>
      <c r="K18534" s="14" t="n">
        <f aca="false">J18534-H18534</f>
        <v>5.96</v>
      </c>
      <c r="L18534" s="14" t="n">
        <f aca="false">G18534-H18534</f>
        <v>4.96</v>
      </c>
    </row>
    <row r="18535" customFormat="false" ht="15" hidden="false" customHeight="false" outlineLevel="0" collapsed="false">
      <c r="A18535" s="2" t="s">
        <v>174</v>
      </c>
      <c r="B18535" s="2" t="s">
        <v>174</v>
      </c>
      <c r="C18535" s="2" t="s">
        <v>48</v>
      </c>
      <c r="D18535" s="2" t="s">
        <v>10</v>
      </c>
      <c r="E18535" s="2" t="s">
        <v>74</v>
      </c>
      <c r="F18535" s="2" t="s">
        <v>977</v>
      </c>
      <c r="G18535" s="14" t="n">
        <v>12.5</v>
      </c>
      <c r="H18535" s="14" t="n">
        <v>7.37</v>
      </c>
      <c r="I18535" s="14" t="n">
        <v>12.5</v>
      </c>
      <c r="J18535" s="23" t="n">
        <f aca="false">IF(AND(E18535="Priority",ISNUMBER('Cost model'!N168)),'Cost model'!N168,'Cost model'!M168)</f>
        <v>13.5</v>
      </c>
      <c r="K18535" s="14" t="n">
        <f aca="false">J18535-H18535</f>
        <v>6.13</v>
      </c>
      <c r="L18535" s="14" t="n">
        <f aca="false">G18535-H18535</f>
        <v>5.13</v>
      </c>
    </row>
    <row r="18536" customFormat="false" ht="15" hidden="false" customHeight="false" outlineLevel="0" collapsed="false">
      <c r="A18536" s="2" t="s">
        <v>142</v>
      </c>
      <c r="B18536" s="2" t="s">
        <v>142</v>
      </c>
      <c r="C18536" s="2" t="s">
        <v>47</v>
      </c>
      <c r="D18536" s="2" t="s">
        <v>10</v>
      </c>
      <c r="E18536" s="2" t="s">
        <v>74</v>
      </c>
      <c r="F18536" s="2" t="s">
        <v>977</v>
      </c>
      <c r="G18536" s="14" t="n">
        <v>9.5</v>
      </c>
      <c r="H18536" s="14" t="n">
        <v>24.63</v>
      </c>
      <c r="I18536" s="14" t="n">
        <v>9.5</v>
      </c>
      <c r="J18536" s="23" t="n">
        <f aca="false">IF(AND(E18536="Priority",ISNUMBER('Cost model'!N632)),'Cost model'!N632,'Cost model'!M632)</f>
        <v>9.5</v>
      </c>
      <c r="K18536" s="14" t="n">
        <f aca="false">J18536-H18536</f>
        <v>-15.13</v>
      </c>
      <c r="L18536" s="14" t="n">
        <f aca="false">G18536-H18536</f>
        <v>-15.13</v>
      </c>
    </row>
    <row r="18537" customFormat="false" ht="15" hidden="false" customHeight="false" outlineLevel="0" collapsed="false">
      <c r="A18537" s="2" t="s">
        <v>174</v>
      </c>
      <c r="B18537" s="2" t="s">
        <v>174</v>
      </c>
      <c r="C18537" s="2" t="s">
        <v>47</v>
      </c>
      <c r="D18537" s="2" t="s">
        <v>13</v>
      </c>
      <c r="E18537" s="2" t="s">
        <v>74</v>
      </c>
      <c r="F18537" s="2" t="s">
        <v>977</v>
      </c>
      <c r="G18537" s="14" t="n">
        <v>19</v>
      </c>
      <c r="H18537" s="14" t="n">
        <v>83.3</v>
      </c>
      <c r="I18537" s="14" t="n">
        <v>19</v>
      </c>
      <c r="J18537" s="23" t="n">
        <f aca="false">IF(AND(E18537="Priority",ISNUMBER('Cost model'!N173)),'Cost model'!N173,'Cost model'!M173)</f>
        <v>60</v>
      </c>
      <c r="K18537" s="14" t="n">
        <f aca="false">J18537-H18537</f>
        <v>-23.3</v>
      </c>
      <c r="L18537" s="14" t="n">
        <f aca="false">G18537-H18537</f>
        <v>-64.3</v>
      </c>
    </row>
    <row r="18538" customFormat="false" ht="15" hidden="false" customHeight="false" outlineLevel="0" collapsed="false">
      <c r="A18538" s="2" t="s">
        <v>124</v>
      </c>
      <c r="B18538" s="2" t="s">
        <v>124</v>
      </c>
      <c r="C18538" s="2" t="s">
        <v>48</v>
      </c>
      <c r="D18538" s="2" t="s">
        <v>10</v>
      </c>
      <c r="E18538" s="2" t="s">
        <v>74</v>
      </c>
      <c r="F18538" s="2" t="s">
        <v>977</v>
      </c>
      <c r="G18538" s="14" t="n">
        <v>12.5</v>
      </c>
      <c r="H18538" s="14" t="n">
        <v>8.11</v>
      </c>
      <c r="I18538" s="14" t="n">
        <v>12.5</v>
      </c>
      <c r="J18538" s="23" t="n">
        <f aca="false">IF(AND(E18538="Priority",ISNUMBER('Cost model'!N318)),'Cost model'!N318,'Cost model'!M318)</f>
        <v>14.5</v>
      </c>
      <c r="K18538" s="14" t="n">
        <f aca="false">J18538-H18538</f>
        <v>6.39</v>
      </c>
      <c r="L18538" s="14" t="n">
        <f aca="false">G18538-H18538</f>
        <v>4.39</v>
      </c>
    </row>
    <row r="18539" customFormat="false" ht="15" hidden="false" customHeight="false" outlineLevel="0" collapsed="false">
      <c r="A18539" s="2" t="s">
        <v>174</v>
      </c>
      <c r="B18539" s="2" t="s">
        <v>123</v>
      </c>
      <c r="C18539" s="2" t="s">
        <v>49</v>
      </c>
      <c r="D18539" s="2" t="s">
        <v>12</v>
      </c>
      <c r="E18539" s="2" t="s">
        <v>74</v>
      </c>
      <c r="F18539" s="2" t="s">
        <v>976</v>
      </c>
      <c r="G18539" s="14" t="n">
        <v>19.5</v>
      </c>
      <c r="H18539" s="14" t="n">
        <v>35.05</v>
      </c>
      <c r="I18539" s="14" t="n">
        <v>24.5</v>
      </c>
      <c r="J18539" s="23" t="n">
        <f aca="false">IF(AND(E18539="Priority",ISNUMBER('Cost model'!N202)),'Cost model'!N202,'Cost model'!M202)</f>
        <v>65</v>
      </c>
      <c r="K18539" s="14" t="n">
        <f aca="false">J18539-H18539</f>
        <v>29.95</v>
      </c>
      <c r="L18539" s="14" t="n">
        <f aca="false">G18539-H18539</f>
        <v>-15.55</v>
      </c>
    </row>
    <row r="18540" customFormat="false" ht="15" hidden="false" customHeight="false" outlineLevel="0" collapsed="false">
      <c r="A18540" s="2" t="s">
        <v>124</v>
      </c>
      <c r="B18540" s="2" t="s">
        <v>124</v>
      </c>
      <c r="C18540" s="2" t="s">
        <v>47</v>
      </c>
      <c r="D18540" s="2" t="s">
        <v>10</v>
      </c>
      <c r="E18540" s="2" t="s">
        <v>74</v>
      </c>
      <c r="F18540" s="2" t="s">
        <v>977</v>
      </c>
      <c r="G18540" s="14" t="n">
        <v>9.5</v>
      </c>
      <c r="H18540" s="14" t="n">
        <v>7.72</v>
      </c>
      <c r="I18540" s="14" t="n">
        <v>9.5</v>
      </c>
      <c r="J18540" s="23" t="n">
        <f aca="false">IF(AND(E18540="Priority",ISNUMBER('Cost model'!N317)),'Cost model'!N317,'Cost model'!M317)</f>
        <v>10.5</v>
      </c>
      <c r="K18540" s="14" t="n">
        <f aca="false">J18540-H18540</f>
        <v>2.78</v>
      </c>
      <c r="L18540" s="14" t="n">
        <f aca="false">G18540-H18540</f>
        <v>1.78</v>
      </c>
    </row>
    <row r="18541" customFormat="false" ht="15" hidden="false" customHeight="false" outlineLevel="0" collapsed="false">
      <c r="A18541" s="2" t="s">
        <v>205</v>
      </c>
      <c r="B18541" s="2" t="s">
        <v>142</v>
      </c>
      <c r="C18541" s="2" t="s">
        <v>47</v>
      </c>
      <c r="D18541" s="2" t="s">
        <v>10</v>
      </c>
      <c r="E18541" s="2" t="s">
        <v>74</v>
      </c>
      <c r="F18541" s="2" t="s">
        <v>976</v>
      </c>
      <c r="G18541" s="14" t="n">
        <v>14.5</v>
      </c>
      <c r="H18541" s="14" t="n">
        <v>9.71</v>
      </c>
      <c r="I18541" s="14" t="n">
        <v>14.5</v>
      </c>
      <c r="J18541" s="23" t="n">
        <f aca="false">IF(AND(E18541="Priority",ISNUMBER('Cost model'!N542)),'Cost model'!N542,'Cost model'!M542)</f>
        <v>15.5</v>
      </c>
      <c r="K18541" s="14" t="n">
        <f aca="false">J18541-H18541</f>
        <v>5.79</v>
      </c>
      <c r="L18541" s="14" t="n">
        <f aca="false">G18541-H18541</f>
        <v>4.79</v>
      </c>
    </row>
    <row r="18542" customFormat="false" ht="15" hidden="false" customHeight="false" outlineLevel="0" collapsed="false">
      <c r="A18542" s="2" t="s">
        <v>174</v>
      </c>
      <c r="B18542" s="2" t="s">
        <v>174</v>
      </c>
      <c r="C18542" s="2" t="s">
        <v>47</v>
      </c>
      <c r="D18542" s="2" t="s">
        <v>10</v>
      </c>
      <c r="E18542" s="2" t="s">
        <v>74</v>
      </c>
      <c r="F18542" s="2" t="s">
        <v>977</v>
      </c>
      <c r="G18542" s="14" t="n">
        <v>9.5</v>
      </c>
      <c r="H18542" s="14" t="n">
        <v>7.72</v>
      </c>
      <c r="I18542" s="14" t="n">
        <v>9.5</v>
      </c>
      <c r="J18542" s="23" t="n">
        <f aca="false">IF(AND(E18542="Priority",ISNUMBER('Cost model'!N167)),'Cost model'!N167,'Cost model'!M167)</f>
        <v>8.5</v>
      </c>
      <c r="K18542" s="14" t="n">
        <f aca="false">J18542-H18542</f>
        <v>0.78</v>
      </c>
      <c r="L18542" s="14" t="n">
        <f aca="false">G18542-H18542</f>
        <v>1.78</v>
      </c>
    </row>
    <row r="18543" customFormat="false" ht="15" hidden="false" customHeight="false" outlineLevel="0" collapsed="false">
      <c r="A18543" s="2" t="s">
        <v>174</v>
      </c>
      <c r="B18543" s="2" t="s">
        <v>174</v>
      </c>
      <c r="C18543" s="2" t="s">
        <v>49</v>
      </c>
      <c r="D18543" s="2" t="s">
        <v>12</v>
      </c>
      <c r="E18543" s="2" t="s">
        <v>74</v>
      </c>
      <c r="F18543" s="2" t="s">
        <v>977</v>
      </c>
      <c r="G18543" s="14" t="n">
        <v>19.5</v>
      </c>
      <c r="H18543" s="14" t="n">
        <v>15.99</v>
      </c>
      <c r="I18543" s="14" t="n">
        <v>19.5</v>
      </c>
      <c r="J18543" s="23" t="n">
        <f aca="false">IF(AND(E18543="Priority",ISNUMBER('Cost model'!N172)),'Cost model'!N172,'Cost model'!M172)</f>
        <v>45</v>
      </c>
      <c r="K18543" s="14" t="n">
        <f aca="false">J18543-H18543</f>
        <v>29.01</v>
      </c>
      <c r="L18543" s="14" t="n">
        <f aca="false">G18543-H18543</f>
        <v>3.51</v>
      </c>
    </row>
    <row r="18544" customFormat="false" ht="15" hidden="false" customHeight="false" outlineLevel="0" collapsed="false">
      <c r="A18544" s="2" t="s">
        <v>174</v>
      </c>
      <c r="B18544" s="2" t="s">
        <v>174</v>
      </c>
      <c r="C18544" s="2" t="s">
        <v>48</v>
      </c>
      <c r="D18544" s="2" t="s">
        <v>12</v>
      </c>
      <c r="E18544" s="2" t="s">
        <v>74</v>
      </c>
      <c r="F18544" s="2" t="s">
        <v>977</v>
      </c>
      <c r="G18544" s="14" t="n">
        <v>12.5</v>
      </c>
      <c r="H18544" s="14" t="n">
        <v>45.32</v>
      </c>
      <c r="I18544" s="14" t="n">
        <v>12.5</v>
      </c>
      <c r="J18544" s="23" t="n">
        <f aca="false">IF(AND(E18544="Priority",ISNUMBER('Cost model'!N171)),'Cost model'!N171,'Cost model'!M171)</f>
        <v>40</v>
      </c>
      <c r="K18544" s="14" t="n">
        <f aca="false">J18544-H18544</f>
        <v>-5.32</v>
      </c>
      <c r="L18544" s="14" t="n">
        <f aca="false">G18544-H18544</f>
        <v>-32.82</v>
      </c>
    </row>
    <row r="18545" customFormat="false" ht="15" hidden="false" customHeight="false" outlineLevel="0" collapsed="false">
      <c r="A18545" s="2" t="s">
        <v>174</v>
      </c>
      <c r="B18545" s="2" t="s">
        <v>124</v>
      </c>
      <c r="C18545" s="2" t="s">
        <v>48</v>
      </c>
      <c r="D18545" s="2" t="s">
        <v>10</v>
      </c>
      <c r="E18545" s="2" t="s">
        <v>74</v>
      </c>
      <c r="F18545" s="2" t="s">
        <v>976</v>
      </c>
      <c r="G18545" s="14" t="n">
        <v>12.5</v>
      </c>
      <c r="H18545" s="14" t="n">
        <v>11.46</v>
      </c>
      <c r="I18545" s="14" t="n">
        <v>12.5</v>
      </c>
      <c r="J18545" s="23" t="n">
        <f aca="false">IF(AND(E18545="Priority",ISNUMBER('Cost model'!N108)),'Cost model'!N108,'Cost model'!M108)</f>
        <v>15.5</v>
      </c>
      <c r="K18545" s="14" t="n">
        <f aca="false">J18545-H18545</f>
        <v>4.04</v>
      </c>
      <c r="L18545" s="14" t="n">
        <f aca="false">G18545-H18545</f>
        <v>1.04</v>
      </c>
    </row>
    <row r="18546" customFormat="false" ht="15" hidden="false" customHeight="false" outlineLevel="0" collapsed="false">
      <c r="A18546" s="2" t="s">
        <v>142</v>
      </c>
      <c r="B18546" s="2" t="s">
        <v>174</v>
      </c>
      <c r="C18546" s="2" t="s">
        <v>47</v>
      </c>
      <c r="D18546" s="2" t="s">
        <v>10</v>
      </c>
      <c r="E18546" s="2" t="s">
        <v>74</v>
      </c>
      <c r="F18546" s="2" t="s">
        <v>976</v>
      </c>
      <c r="G18546" s="14" t="n">
        <v>9.5</v>
      </c>
      <c r="H18546" s="14" t="n">
        <v>5.27</v>
      </c>
      <c r="I18546" s="14" t="n">
        <v>14.5</v>
      </c>
      <c r="J18546" s="23" t="n">
        <f aca="false">IF(AND(E18546="Priority",ISNUMBER('Cost model'!N692)),'Cost model'!N692,'Cost model'!M692)</f>
        <v>9.5</v>
      </c>
      <c r="K18546" s="14" t="n">
        <f aca="false">J18546-H18546</f>
        <v>4.23</v>
      </c>
      <c r="L18546" s="14" t="n">
        <f aca="false">G18546-H18546</f>
        <v>4.23</v>
      </c>
    </row>
    <row r="18547" customFormat="false" ht="15" hidden="false" customHeight="false" outlineLevel="0" collapsed="false">
      <c r="A18547" s="2" t="s">
        <v>124</v>
      </c>
      <c r="B18547" s="2" t="s">
        <v>124</v>
      </c>
      <c r="C18547" s="2" t="s">
        <v>48</v>
      </c>
      <c r="D18547" s="2" t="s">
        <v>12</v>
      </c>
      <c r="E18547" s="2" t="s">
        <v>83</v>
      </c>
      <c r="F18547" s="2" t="s">
        <v>977</v>
      </c>
      <c r="G18547" s="14" t="n">
        <v>19.5</v>
      </c>
      <c r="H18547" s="14" t="n">
        <v>17.69</v>
      </c>
      <c r="I18547" s="14" t="n">
        <v>19.5</v>
      </c>
      <c r="J18547" s="23" t="n">
        <f aca="false">IF(AND(E18547="Priority",ISNUMBER('Cost model'!N321)),'Cost model'!N321,'Cost model'!M321)</f>
        <v>55</v>
      </c>
      <c r="K18547" s="14" t="n">
        <f aca="false">J18547-H18547</f>
        <v>37.31</v>
      </c>
      <c r="L18547" s="14" t="n">
        <f aca="false">G18547-H18547</f>
        <v>1.81</v>
      </c>
    </row>
    <row r="18548" customFormat="false" ht="15" hidden="false" customHeight="false" outlineLevel="0" collapsed="false">
      <c r="A18548" s="2" t="s">
        <v>124</v>
      </c>
      <c r="B18548" s="2" t="s">
        <v>124</v>
      </c>
      <c r="C18548" s="2" t="s">
        <v>48</v>
      </c>
      <c r="D18548" s="2" t="s">
        <v>10</v>
      </c>
      <c r="E18548" s="2" t="s">
        <v>74</v>
      </c>
      <c r="F18548" s="2" t="s">
        <v>977</v>
      </c>
      <c r="G18548" s="14" t="n">
        <v>12.5</v>
      </c>
      <c r="H18548" s="14" t="n">
        <v>17.69</v>
      </c>
      <c r="I18548" s="14" t="n">
        <v>12.5</v>
      </c>
      <c r="J18548" s="23" t="n">
        <f aca="false">IF(AND(E18548="Priority",ISNUMBER('Cost model'!N318)),'Cost model'!N318,'Cost model'!M318)</f>
        <v>14.5</v>
      </c>
      <c r="K18548" s="14" t="n">
        <f aca="false">J18548-H18548</f>
        <v>-3.19</v>
      </c>
      <c r="L18548" s="14" t="n">
        <f aca="false">G18548-H18548</f>
        <v>-5.19</v>
      </c>
    </row>
    <row r="18549" customFormat="false" ht="15" hidden="false" customHeight="false" outlineLevel="0" collapsed="false">
      <c r="A18549" s="2" t="s">
        <v>221</v>
      </c>
      <c r="B18549" s="2" t="s">
        <v>221</v>
      </c>
      <c r="C18549" s="2" t="s">
        <v>49</v>
      </c>
      <c r="D18549" s="2" t="s">
        <v>13</v>
      </c>
      <c r="E18549" s="2" t="s">
        <v>74</v>
      </c>
      <c r="F18549" s="2" t="s">
        <v>977</v>
      </c>
      <c r="G18549" s="14" t="n">
        <v>50</v>
      </c>
      <c r="H18549" s="14" t="n">
        <v>184.9</v>
      </c>
      <c r="I18549" s="14" t="n">
        <v>50</v>
      </c>
      <c r="J18549" s="23" t="n">
        <f aca="false">IF(AND(E18549="Priority",ISNUMBER('Cost model'!N745)),'Cost model'!N745,'Cost model'!M745)</f>
        <v>130</v>
      </c>
      <c r="K18549" s="14" t="n">
        <f aca="false">J18549-H18549</f>
        <v>-54.9</v>
      </c>
      <c r="L18549" s="14" t="n">
        <f aca="false">G18549-H18549</f>
        <v>-134.9</v>
      </c>
    </row>
    <row r="18550" customFormat="false" ht="15" hidden="false" customHeight="false" outlineLevel="0" collapsed="false">
      <c r="A18550" s="2" t="s">
        <v>174</v>
      </c>
      <c r="B18550" s="2" t="s">
        <v>174</v>
      </c>
      <c r="C18550" s="2" t="s">
        <v>49</v>
      </c>
      <c r="D18550" s="2" t="s">
        <v>12</v>
      </c>
      <c r="E18550" s="2" t="s">
        <v>74</v>
      </c>
      <c r="F18550" s="2" t="s">
        <v>977</v>
      </c>
      <c r="G18550" s="14" t="n">
        <v>19.5</v>
      </c>
      <c r="H18550" s="14" t="n">
        <v>46.83</v>
      </c>
      <c r="I18550" s="14" t="n">
        <v>19.5</v>
      </c>
      <c r="J18550" s="23" t="n">
        <f aca="false">IF(AND(E18550="Priority",ISNUMBER('Cost model'!N172)),'Cost model'!N172,'Cost model'!M172)</f>
        <v>45</v>
      </c>
      <c r="K18550" s="14" t="n">
        <f aca="false">J18550-H18550</f>
        <v>-1.83</v>
      </c>
      <c r="L18550" s="14" t="n">
        <f aca="false">G18550-H18550</f>
        <v>-27.33</v>
      </c>
    </row>
    <row r="18551" customFormat="false" ht="15" hidden="false" customHeight="false" outlineLevel="0" collapsed="false">
      <c r="A18551" s="2" t="s">
        <v>142</v>
      </c>
      <c r="B18551" s="2" t="s">
        <v>142</v>
      </c>
      <c r="C18551" s="2" t="s">
        <v>47</v>
      </c>
      <c r="D18551" s="2" t="s">
        <v>10</v>
      </c>
      <c r="E18551" s="2" t="s">
        <v>74</v>
      </c>
      <c r="F18551" s="2" t="s">
        <v>977</v>
      </c>
      <c r="G18551" s="14" t="n">
        <v>9.5</v>
      </c>
      <c r="H18551" s="14" t="n">
        <v>5.25</v>
      </c>
      <c r="I18551" s="14" t="n">
        <v>9.5</v>
      </c>
      <c r="J18551" s="23" t="n">
        <f aca="false">IF(AND(E18551="Priority",ISNUMBER('Cost model'!N632)),'Cost model'!N632,'Cost model'!M632)</f>
        <v>9.5</v>
      </c>
      <c r="K18551" s="14" t="n">
        <f aca="false">J18551-H18551</f>
        <v>4.25</v>
      </c>
      <c r="L18551" s="14" t="n">
        <f aca="false">G18551-H18551</f>
        <v>4.25</v>
      </c>
    </row>
    <row r="18552" customFormat="false" ht="15" hidden="false" customHeight="false" outlineLevel="0" collapsed="false">
      <c r="A18552" s="2" t="s">
        <v>124</v>
      </c>
      <c r="B18552" s="2" t="s">
        <v>124</v>
      </c>
      <c r="C18552" s="2" t="s">
        <v>49</v>
      </c>
      <c r="D18552" s="2" t="s">
        <v>10</v>
      </c>
      <c r="E18552" s="2" t="s">
        <v>74</v>
      </c>
      <c r="F18552" s="2" t="s">
        <v>977</v>
      </c>
      <c r="G18552" s="14" t="n">
        <v>17.5</v>
      </c>
      <c r="H18552" s="14" t="n">
        <v>11.58</v>
      </c>
      <c r="I18552" s="14" t="n">
        <v>17.5</v>
      </c>
      <c r="J18552" s="23" t="n">
        <f aca="false">IF(AND(E18552="Priority",ISNUMBER('Cost model'!N319)),'Cost model'!N319,'Cost model'!M319)</f>
        <v>16.5</v>
      </c>
      <c r="K18552" s="14" t="n">
        <f aca="false">J18552-H18552</f>
        <v>4.92</v>
      </c>
      <c r="L18552" s="14" t="n">
        <f aca="false">G18552-H18552</f>
        <v>5.92</v>
      </c>
    </row>
    <row r="18553" customFormat="false" ht="15" hidden="false" customHeight="false" outlineLevel="0" collapsed="false">
      <c r="A18553" s="2" t="s">
        <v>142</v>
      </c>
      <c r="B18553" s="2" t="s">
        <v>124</v>
      </c>
      <c r="C18553" s="2" t="s">
        <v>47</v>
      </c>
      <c r="D18553" s="2" t="s">
        <v>14</v>
      </c>
      <c r="E18553" s="2" t="s">
        <v>74</v>
      </c>
      <c r="F18553" s="2" t="s">
        <v>976</v>
      </c>
      <c r="G18553" s="14" t="n">
        <v>25</v>
      </c>
      <c r="H18553" s="14" t="n">
        <v>257.05</v>
      </c>
      <c r="I18553" s="14" t="n">
        <v>85</v>
      </c>
      <c r="J18553" s="23" t="n">
        <f aca="false">IF(AND(E18553="Priority",ISNUMBER('Cost model'!N671)),'Cost model'!N671,'Cost model'!M671)</f>
        <v>125</v>
      </c>
      <c r="K18553" s="14" t="n">
        <f aca="false">J18553-H18553</f>
        <v>-132.05</v>
      </c>
      <c r="L18553" s="14" t="n">
        <f aca="false">G18553-H18553</f>
        <v>-232.05</v>
      </c>
    </row>
    <row r="18554" customFormat="false" ht="15" hidden="false" customHeight="false" outlineLevel="0" collapsed="false">
      <c r="A18554" s="2" t="s">
        <v>124</v>
      </c>
      <c r="B18554" s="2" t="s">
        <v>124</v>
      </c>
      <c r="C18554" s="2" t="s">
        <v>48</v>
      </c>
      <c r="D18554" s="2" t="s">
        <v>12</v>
      </c>
      <c r="E18554" s="2" t="s">
        <v>74</v>
      </c>
      <c r="F18554" s="2" t="s">
        <v>977</v>
      </c>
      <c r="G18554" s="14" t="n">
        <v>12.5</v>
      </c>
      <c r="H18554" s="14" t="n">
        <v>59.17</v>
      </c>
      <c r="I18554" s="14" t="n">
        <v>12.5</v>
      </c>
      <c r="J18554" s="23" t="n">
        <f aca="false">IF(AND(E18554="Priority",ISNUMBER('Cost model'!N321)),'Cost model'!N321,'Cost model'!M321)</f>
        <v>40</v>
      </c>
      <c r="K18554" s="14" t="n">
        <f aca="false">J18554-H18554</f>
        <v>-19.17</v>
      </c>
      <c r="L18554" s="14" t="n">
        <f aca="false">G18554-H18554</f>
        <v>-46.67</v>
      </c>
    </row>
    <row r="18555" customFormat="false" ht="15" hidden="false" customHeight="false" outlineLevel="0" collapsed="false">
      <c r="A18555" s="2" t="s">
        <v>221</v>
      </c>
      <c r="B18555" s="2" t="s">
        <v>221</v>
      </c>
      <c r="C18555" s="2" t="s">
        <v>49</v>
      </c>
      <c r="D18555" s="2" t="s">
        <v>12</v>
      </c>
      <c r="E18555" s="2" t="s">
        <v>74</v>
      </c>
      <c r="F18555" s="2" t="s">
        <v>977</v>
      </c>
      <c r="G18555" s="14" t="n">
        <v>19.5</v>
      </c>
      <c r="H18555" s="14" t="n">
        <v>82.15</v>
      </c>
      <c r="I18555" s="14" t="n">
        <v>19.5</v>
      </c>
      <c r="J18555" s="23" t="n">
        <f aca="false">IF(AND(E18555="Priority",ISNUMBER('Cost model'!N742)),'Cost model'!N742,'Cost model'!M742)</f>
        <v>60</v>
      </c>
      <c r="K18555" s="14" t="n">
        <f aca="false">J18555-H18555</f>
        <v>-22.15</v>
      </c>
      <c r="L18555" s="14" t="n">
        <f aca="false">G18555-H18555</f>
        <v>-62.65</v>
      </c>
    </row>
    <row r="18556" customFormat="false" ht="15" hidden="false" customHeight="false" outlineLevel="0" collapsed="false">
      <c r="A18556" s="2" t="s">
        <v>124</v>
      </c>
      <c r="B18556" s="2" t="s">
        <v>124</v>
      </c>
      <c r="C18556" s="2" t="s">
        <v>48</v>
      </c>
      <c r="D18556" s="2" t="s">
        <v>12</v>
      </c>
      <c r="E18556" s="2" t="s">
        <v>74</v>
      </c>
      <c r="F18556" s="2" t="s">
        <v>977</v>
      </c>
      <c r="G18556" s="14" t="n">
        <v>12.5</v>
      </c>
      <c r="H18556" s="14" t="n">
        <v>59.52</v>
      </c>
      <c r="I18556" s="14" t="n">
        <v>12.5</v>
      </c>
      <c r="J18556" s="23" t="n">
        <f aca="false">IF(AND(E18556="Priority",ISNUMBER('Cost model'!N321)),'Cost model'!N321,'Cost model'!M321)</f>
        <v>40</v>
      </c>
      <c r="K18556" s="14" t="n">
        <f aca="false">J18556-H18556</f>
        <v>-19.52</v>
      </c>
      <c r="L18556" s="14" t="n">
        <f aca="false">G18556-H18556</f>
        <v>-47.02</v>
      </c>
    </row>
    <row r="18557" customFormat="false" ht="15" hidden="false" customHeight="false" outlineLevel="0" collapsed="false">
      <c r="A18557" s="2" t="s">
        <v>124</v>
      </c>
      <c r="B18557" s="2" t="s">
        <v>124</v>
      </c>
      <c r="C18557" s="2" t="s">
        <v>48</v>
      </c>
      <c r="D18557" s="2" t="s">
        <v>14</v>
      </c>
      <c r="E18557" s="2" t="s">
        <v>83</v>
      </c>
      <c r="F18557" s="2" t="s">
        <v>977</v>
      </c>
      <c r="G18557" s="14" t="n">
        <v>125</v>
      </c>
      <c r="H18557" s="14" t="n">
        <v>128.46</v>
      </c>
      <c r="I18557" s="14" t="n">
        <v>125</v>
      </c>
      <c r="J18557" s="23" t="n">
        <f aca="false">IF(AND(E18557="Priority",ISNUMBER('Cost model'!N327)),'Cost model'!N327,'Cost model'!M327)</f>
        <v>160</v>
      </c>
      <c r="K18557" s="14" t="n">
        <f aca="false">J18557-H18557</f>
        <v>31.54</v>
      </c>
      <c r="L18557" s="14" t="n">
        <f aca="false">G18557-H18557</f>
        <v>-3.46000000000001</v>
      </c>
    </row>
    <row r="18558" customFormat="false" ht="15" hidden="false" customHeight="false" outlineLevel="0" collapsed="false">
      <c r="A18558" s="2" t="s">
        <v>142</v>
      </c>
      <c r="B18558" s="2" t="s">
        <v>142</v>
      </c>
      <c r="C18558" s="2" t="s">
        <v>47</v>
      </c>
      <c r="D18558" s="2" t="s">
        <v>12</v>
      </c>
      <c r="E18558" s="2" t="s">
        <v>74</v>
      </c>
      <c r="F18558" s="2" t="s">
        <v>977</v>
      </c>
      <c r="G18558" s="14" t="n">
        <v>9.5</v>
      </c>
      <c r="H18558" s="14" t="n">
        <v>28.5</v>
      </c>
      <c r="I18558" s="14" t="n">
        <v>9.5</v>
      </c>
      <c r="J18558" s="23" t="n">
        <f aca="false">IF(AND(E18558="Priority",ISNUMBER('Cost model'!N635)),'Cost model'!N635,'Cost model'!M635)</f>
        <v>30.5</v>
      </c>
      <c r="K18558" s="14" t="n">
        <f aca="false">J18558-H18558</f>
        <v>2</v>
      </c>
      <c r="L18558" s="14" t="n">
        <f aca="false">G18558-H18558</f>
        <v>-19</v>
      </c>
    </row>
    <row r="18559" customFormat="false" ht="15" hidden="false" customHeight="false" outlineLevel="0" collapsed="false">
      <c r="A18559" s="2" t="s">
        <v>174</v>
      </c>
      <c r="B18559" s="2" t="s">
        <v>174</v>
      </c>
      <c r="C18559" s="2" t="s">
        <v>47</v>
      </c>
      <c r="D18559" s="2" t="s">
        <v>12</v>
      </c>
      <c r="E18559" s="2" t="s">
        <v>74</v>
      </c>
      <c r="F18559" s="2" t="s">
        <v>977</v>
      </c>
      <c r="G18559" s="14" t="n">
        <v>9.5</v>
      </c>
      <c r="H18559" s="14" t="n">
        <v>28.4</v>
      </c>
      <c r="I18559" s="14" t="n">
        <v>9.5</v>
      </c>
      <c r="J18559" s="23" t="n">
        <f aca="false">IF(AND(E18559="Priority",ISNUMBER('Cost model'!N170)),'Cost model'!N170,'Cost model'!M170)</f>
        <v>25.5</v>
      </c>
      <c r="K18559" s="14" t="n">
        <f aca="false">J18559-H18559</f>
        <v>-2.9</v>
      </c>
      <c r="L18559" s="14" t="n">
        <f aca="false">G18559-H18559</f>
        <v>-18.9</v>
      </c>
    </row>
    <row r="18560" customFormat="false" ht="15" hidden="false" customHeight="false" outlineLevel="0" collapsed="false">
      <c r="A18560" s="2" t="s">
        <v>174</v>
      </c>
      <c r="B18560" s="2" t="s">
        <v>174</v>
      </c>
      <c r="C18560" s="2" t="s">
        <v>47</v>
      </c>
      <c r="D18560" s="2" t="s">
        <v>12</v>
      </c>
      <c r="E18560" s="2" t="s">
        <v>74</v>
      </c>
      <c r="F18560" s="2" t="s">
        <v>977</v>
      </c>
      <c r="G18560" s="14" t="n">
        <v>9.5</v>
      </c>
      <c r="H18560" s="14" t="n">
        <v>8.55</v>
      </c>
      <c r="I18560" s="14" t="n">
        <v>9.5</v>
      </c>
      <c r="J18560" s="23" t="n">
        <f aca="false">IF(AND(E18560="Priority",ISNUMBER('Cost model'!N170)),'Cost model'!N170,'Cost model'!M170)</f>
        <v>25.5</v>
      </c>
      <c r="K18560" s="14" t="n">
        <f aca="false">J18560-H18560</f>
        <v>16.95</v>
      </c>
      <c r="L18560" s="14" t="n">
        <f aca="false">G18560-H18560</f>
        <v>0.949999999999999</v>
      </c>
    </row>
    <row r="18561" customFormat="false" ht="15" hidden="false" customHeight="false" outlineLevel="0" collapsed="false">
      <c r="A18561" s="2" t="s">
        <v>174</v>
      </c>
      <c r="B18561" s="2" t="s">
        <v>174</v>
      </c>
      <c r="C18561" s="2" t="s">
        <v>47</v>
      </c>
      <c r="D18561" s="2" t="s">
        <v>10</v>
      </c>
      <c r="E18561" s="2" t="s">
        <v>74</v>
      </c>
      <c r="F18561" s="2" t="s">
        <v>977</v>
      </c>
      <c r="G18561" s="14" t="n">
        <v>9.5</v>
      </c>
      <c r="H18561" s="14" t="n">
        <v>7.72</v>
      </c>
      <c r="I18561" s="14" t="n">
        <v>9.5</v>
      </c>
      <c r="J18561" s="23" t="n">
        <f aca="false">IF(AND(E18561="Priority",ISNUMBER('Cost model'!N167)),'Cost model'!N167,'Cost model'!M167)</f>
        <v>8.5</v>
      </c>
      <c r="K18561" s="14" t="n">
        <f aca="false">J18561-H18561</f>
        <v>0.78</v>
      </c>
      <c r="L18561" s="14" t="n">
        <f aca="false">G18561-H18561</f>
        <v>1.78</v>
      </c>
    </row>
    <row r="18562" customFormat="false" ht="15" hidden="false" customHeight="false" outlineLevel="0" collapsed="false">
      <c r="A18562" s="2" t="s">
        <v>174</v>
      </c>
      <c r="B18562" s="2" t="s">
        <v>174</v>
      </c>
      <c r="C18562" s="2" t="s">
        <v>47</v>
      </c>
      <c r="D18562" s="2" t="s">
        <v>10</v>
      </c>
      <c r="E18562" s="2" t="s">
        <v>74</v>
      </c>
      <c r="F18562" s="2" t="s">
        <v>977</v>
      </c>
      <c r="G18562" s="14" t="n">
        <v>9.5</v>
      </c>
      <c r="H18562" s="14" t="n">
        <v>7.72</v>
      </c>
      <c r="I18562" s="14" t="n">
        <v>9.5</v>
      </c>
      <c r="J18562" s="23" t="n">
        <f aca="false">IF(AND(E18562="Priority",ISNUMBER('Cost model'!N167)),'Cost model'!N167,'Cost model'!M167)</f>
        <v>8.5</v>
      </c>
      <c r="K18562" s="14" t="n">
        <f aca="false">J18562-H18562</f>
        <v>0.78</v>
      </c>
      <c r="L18562" s="14" t="n">
        <f aca="false">G18562-H18562</f>
        <v>1.78</v>
      </c>
    </row>
    <row r="18563" customFormat="false" ht="15" hidden="false" customHeight="false" outlineLevel="0" collapsed="false">
      <c r="A18563" s="2" t="s">
        <v>142</v>
      </c>
      <c r="B18563" s="2" t="s">
        <v>142</v>
      </c>
      <c r="C18563" s="2" t="s">
        <v>49</v>
      </c>
      <c r="D18563" s="2" t="s">
        <v>10</v>
      </c>
      <c r="E18563" s="2" t="s">
        <v>83</v>
      </c>
      <c r="F18563" s="2" t="s">
        <v>977</v>
      </c>
      <c r="G18563" s="14" t="n">
        <v>24.5</v>
      </c>
      <c r="H18563" s="14" t="n">
        <v>14.63</v>
      </c>
      <c r="I18563" s="14" t="n">
        <v>24.5</v>
      </c>
      <c r="J18563" s="23" t="n">
        <f aca="false">IF(AND(E18563="Priority",ISNUMBER('Cost model'!N634)),'Cost model'!N634,'Cost model'!M634)</f>
        <v>21.5</v>
      </c>
      <c r="K18563" s="14" t="n">
        <f aca="false">J18563-H18563</f>
        <v>6.87</v>
      </c>
      <c r="L18563" s="14" t="n">
        <f aca="false">G18563-H18563</f>
        <v>9.87</v>
      </c>
    </row>
    <row r="18564" customFormat="false" ht="15" hidden="false" customHeight="false" outlineLevel="0" collapsed="false">
      <c r="A18564" s="2" t="s">
        <v>174</v>
      </c>
      <c r="B18564" s="2" t="s">
        <v>174</v>
      </c>
      <c r="C18564" s="2" t="s">
        <v>48</v>
      </c>
      <c r="D18564" s="2" t="s">
        <v>12</v>
      </c>
      <c r="E18564" s="2" t="s">
        <v>74</v>
      </c>
      <c r="F18564" s="2" t="s">
        <v>977</v>
      </c>
      <c r="G18564" s="14" t="n">
        <v>12.5</v>
      </c>
      <c r="H18564" s="14" t="n">
        <v>26.17</v>
      </c>
      <c r="I18564" s="14" t="n">
        <v>12.5</v>
      </c>
      <c r="J18564" s="23" t="n">
        <f aca="false">IF(AND(E18564="Priority",ISNUMBER('Cost model'!N171)),'Cost model'!N171,'Cost model'!M171)</f>
        <v>40</v>
      </c>
      <c r="K18564" s="14" t="n">
        <f aca="false">J18564-H18564</f>
        <v>13.83</v>
      </c>
      <c r="L18564" s="14" t="n">
        <f aca="false">G18564-H18564</f>
        <v>-13.67</v>
      </c>
    </row>
    <row r="18565" customFormat="false" ht="15" hidden="false" customHeight="false" outlineLevel="0" collapsed="false">
      <c r="A18565" s="2" t="s">
        <v>221</v>
      </c>
      <c r="B18565" s="2" t="s">
        <v>221</v>
      </c>
      <c r="C18565" s="2" t="s">
        <v>47</v>
      </c>
      <c r="D18565" s="2" t="s">
        <v>14</v>
      </c>
      <c r="E18565" s="2" t="s">
        <v>74</v>
      </c>
      <c r="F18565" s="2" t="s">
        <v>977</v>
      </c>
      <c r="G18565" s="14" t="n">
        <v>25</v>
      </c>
      <c r="H18565" s="14" t="n">
        <v>97.49</v>
      </c>
      <c r="I18565" s="14" t="n">
        <v>25</v>
      </c>
      <c r="J18565" s="23" t="n">
        <f aca="false">IF(AND(E18565="Priority",ISNUMBER('Cost model'!N746)),'Cost model'!N746,'Cost model'!M746)</f>
        <v>100</v>
      </c>
      <c r="K18565" s="14" t="n">
        <f aca="false">J18565-H18565</f>
        <v>2.51000000000001</v>
      </c>
      <c r="L18565" s="14" t="n">
        <f aca="false">G18565-H18565</f>
        <v>-72.49</v>
      </c>
    </row>
    <row r="18566" customFormat="false" ht="15" hidden="false" customHeight="false" outlineLevel="0" collapsed="false">
      <c r="A18566" s="2" t="s">
        <v>142</v>
      </c>
      <c r="B18566" s="2" t="s">
        <v>142</v>
      </c>
      <c r="C18566" s="2" t="s">
        <v>49</v>
      </c>
      <c r="D18566" s="2" t="s">
        <v>12</v>
      </c>
      <c r="E18566" s="2" t="s">
        <v>83</v>
      </c>
      <c r="F18566" s="2" t="s">
        <v>977</v>
      </c>
      <c r="G18566" s="14" t="n">
        <v>29.5</v>
      </c>
      <c r="H18566" s="14" t="n">
        <v>26.17</v>
      </c>
      <c r="I18566" s="14" t="n">
        <v>29.5</v>
      </c>
      <c r="J18566" s="23" t="n">
        <f aca="false">IF(AND(E18566="Priority",ISNUMBER('Cost model'!N637)),'Cost model'!N637,'Cost model'!M637)</f>
        <v>60</v>
      </c>
      <c r="K18566" s="14" t="n">
        <f aca="false">J18566-H18566</f>
        <v>33.83</v>
      </c>
      <c r="L18566" s="14" t="n">
        <f aca="false">G18566-H18566</f>
        <v>3.33</v>
      </c>
    </row>
    <row r="18567" customFormat="false" ht="15" hidden="false" customHeight="false" outlineLevel="0" collapsed="false">
      <c r="A18567" s="2" t="s">
        <v>142</v>
      </c>
      <c r="B18567" s="2" t="s">
        <v>142</v>
      </c>
      <c r="C18567" s="2" t="s">
        <v>47</v>
      </c>
      <c r="D18567" s="2" t="s">
        <v>10</v>
      </c>
      <c r="E18567" s="2" t="s">
        <v>74</v>
      </c>
      <c r="F18567" s="2" t="s">
        <v>977</v>
      </c>
      <c r="G18567" s="14" t="n">
        <v>9.5</v>
      </c>
      <c r="H18567" s="14" t="n">
        <v>7.72</v>
      </c>
      <c r="I18567" s="14" t="n">
        <v>9.5</v>
      </c>
      <c r="J18567" s="23" t="n">
        <f aca="false">IF(AND(E18567="Priority",ISNUMBER('Cost model'!N632)),'Cost model'!N632,'Cost model'!M632)</f>
        <v>9.5</v>
      </c>
      <c r="K18567" s="14" t="n">
        <f aca="false">J18567-H18567</f>
        <v>1.78</v>
      </c>
      <c r="L18567" s="14" t="n">
        <f aca="false">G18567-H18567</f>
        <v>1.78</v>
      </c>
    </row>
    <row r="18568" customFormat="false" ht="15" hidden="false" customHeight="false" outlineLevel="0" collapsed="false">
      <c r="A18568" s="2" t="s">
        <v>174</v>
      </c>
      <c r="B18568" s="2" t="s">
        <v>174</v>
      </c>
      <c r="C18568" s="2" t="s">
        <v>47</v>
      </c>
      <c r="D18568" s="2" t="s">
        <v>10</v>
      </c>
      <c r="E18568" s="2" t="s">
        <v>74</v>
      </c>
      <c r="F18568" s="2" t="s">
        <v>977</v>
      </c>
      <c r="G18568" s="14" t="n">
        <v>9.5</v>
      </c>
      <c r="H18568" s="14" t="n">
        <v>7.72</v>
      </c>
      <c r="I18568" s="14" t="n">
        <v>9.5</v>
      </c>
      <c r="J18568" s="23" t="n">
        <f aca="false">IF(AND(E18568="Priority",ISNUMBER('Cost model'!N167)),'Cost model'!N167,'Cost model'!M167)</f>
        <v>8.5</v>
      </c>
      <c r="K18568" s="14" t="n">
        <f aca="false">J18568-H18568</f>
        <v>0.78</v>
      </c>
      <c r="L18568" s="14" t="n">
        <f aca="false">G18568-H18568</f>
        <v>1.78</v>
      </c>
    </row>
    <row r="18569" customFormat="false" ht="15" hidden="false" customHeight="false" outlineLevel="0" collapsed="false">
      <c r="A18569" s="2" t="s">
        <v>142</v>
      </c>
      <c r="B18569" s="2" t="s">
        <v>142</v>
      </c>
      <c r="C18569" s="2" t="s">
        <v>48</v>
      </c>
      <c r="D18569" s="2" t="s">
        <v>12</v>
      </c>
      <c r="E18569" s="2" t="s">
        <v>74</v>
      </c>
      <c r="F18569" s="2" t="s">
        <v>977</v>
      </c>
      <c r="G18569" s="14" t="n">
        <v>12.5</v>
      </c>
      <c r="H18569" s="14" t="n">
        <v>46.32</v>
      </c>
      <c r="I18569" s="14" t="n">
        <v>12.5</v>
      </c>
      <c r="J18569" s="23" t="n">
        <f aca="false">IF(AND(E18569="Priority",ISNUMBER('Cost model'!N636)),'Cost model'!N636,'Cost model'!M636)</f>
        <v>40</v>
      </c>
      <c r="K18569" s="14" t="n">
        <f aca="false">J18569-H18569</f>
        <v>-6.32</v>
      </c>
      <c r="L18569" s="14" t="n">
        <f aca="false">G18569-H18569</f>
        <v>-33.82</v>
      </c>
    </row>
    <row r="18570" customFormat="false" ht="15" hidden="false" customHeight="false" outlineLevel="0" collapsed="false">
      <c r="A18570" s="2" t="s">
        <v>174</v>
      </c>
      <c r="B18570" s="2" t="s">
        <v>174</v>
      </c>
      <c r="C18570" s="2" t="s">
        <v>47</v>
      </c>
      <c r="D18570" s="2" t="s">
        <v>12</v>
      </c>
      <c r="E18570" s="2" t="s">
        <v>74</v>
      </c>
      <c r="F18570" s="2" t="s">
        <v>977</v>
      </c>
      <c r="G18570" s="14" t="n">
        <v>9.5</v>
      </c>
      <c r="H18570" s="14" t="n">
        <v>28.05</v>
      </c>
      <c r="I18570" s="14" t="n">
        <v>9.5</v>
      </c>
      <c r="J18570" s="23" t="n">
        <f aca="false">IF(AND(E18570="Priority",ISNUMBER('Cost model'!N170)),'Cost model'!N170,'Cost model'!M170)</f>
        <v>25.5</v>
      </c>
      <c r="K18570" s="14" t="n">
        <f aca="false">J18570-H18570</f>
        <v>-2.55</v>
      </c>
      <c r="L18570" s="14" t="n">
        <f aca="false">G18570-H18570</f>
        <v>-18.55</v>
      </c>
    </row>
    <row r="18571" customFormat="false" ht="15" hidden="false" customHeight="false" outlineLevel="0" collapsed="false">
      <c r="A18571" s="2" t="s">
        <v>124</v>
      </c>
      <c r="B18571" s="2" t="s">
        <v>142</v>
      </c>
      <c r="C18571" s="2" t="s">
        <v>48</v>
      </c>
      <c r="D18571" s="2" t="s">
        <v>10</v>
      </c>
      <c r="E18571" s="2" t="s">
        <v>74</v>
      </c>
      <c r="F18571" s="2" t="s">
        <v>976</v>
      </c>
      <c r="G18571" s="14" t="n">
        <v>12.5</v>
      </c>
      <c r="H18571" s="14" t="n">
        <v>15.16</v>
      </c>
      <c r="I18571" s="14" t="n">
        <v>14.5</v>
      </c>
      <c r="J18571" s="23" t="n">
        <f aca="false">IF(AND(E18571="Priority",ISNUMBER('Cost model'!N333)),'Cost model'!N333,'Cost model'!M333)</f>
        <v>18.5</v>
      </c>
      <c r="K18571" s="14" t="n">
        <f aca="false">J18571-H18571</f>
        <v>3.34</v>
      </c>
      <c r="L18571" s="14" t="n">
        <f aca="false">G18571-H18571</f>
        <v>-2.66</v>
      </c>
    </row>
    <row r="18572" customFormat="false" ht="15" hidden="false" customHeight="false" outlineLevel="0" collapsed="false">
      <c r="A18572" s="2" t="s">
        <v>158</v>
      </c>
      <c r="B18572" s="2" t="s">
        <v>158</v>
      </c>
      <c r="C18572" s="2" t="s">
        <v>49</v>
      </c>
      <c r="D18572" s="2" t="s">
        <v>10</v>
      </c>
      <c r="E18572" s="2" t="s">
        <v>74</v>
      </c>
      <c r="F18572" s="2" t="s">
        <v>977</v>
      </c>
      <c r="G18572" s="14" t="n">
        <v>17.5</v>
      </c>
      <c r="H18572" s="14" t="n">
        <v>14.39</v>
      </c>
      <c r="I18572" s="14" t="n">
        <v>17.5</v>
      </c>
      <c r="J18572" s="23" t="n">
        <f aca="false">IF(AND(E18572="Priority",ISNUMBER('Cost model'!N424)),'Cost model'!N424,'Cost model'!M424)</f>
        <v>16.5</v>
      </c>
      <c r="K18572" s="14" t="n">
        <f aca="false">J18572-H18572</f>
        <v>2.11</v>
      </c>
      <c r="L18572" s="14" t="n">
        <f aca="false">G18572-H18572</f>
        <v>3.11</v>
      </c>
    </row>
    <row r="18573" customFormat="false" ht="15" hidden="false" customHeight="false" outlineLevel="0" collapsed="false">
      <c r="A18573" s="2" t="s">
        <v>142</v>
      </c>
      <c r="B18573" s="2" t="s">
        <v>142</v>
      </c>
      <c r="C18573" s="2" t="s">
        <v>47</v>
      </c>
      <c r="D18573" s="2" t="s">
        <v>14</v>
      </c>
      <c r="E18573" s="2" t="s">
        <v>74</v>
      </c>
      <c r="F18573" s="2" t="s">
        <v>977</v>
      </c>
      <c r="G18573" s="14" t="n">
        <v>25</v>
      </c>
      <c r="H18573" s="14" t="n">
        <v>58.59</v>
      </c>
      <c r="I18573" s="14" t="n">
        <v>25</v>
      </c>
      <c r="J18573" s="23" t="n">
        <f aca="false">IF(AND(E18573="Priority",ISNUMBER('Cost model'!N641)),'Cost model'!N641,'Cost model'!M641)</f>
        <v>75</v>
      </c>
      <c r="K18573" s="14" t="n">
        <f aca="false">J18573-H18573</f>
        <v>16.41</v>
      </c>
      <c r="L18573" s="14" t="n">
        <f aca="false">G18573-H18573</f>
        <v>-33.59</v>
      </c>
    </row>
    <row r="18574" customFormat="false" ht="15" hidden="false" customHeight="false" outlineLevel="0" collapsed="false">
      <c r="A18574" s="2" t="s">
        <v>174</v>
      </c>
      <c r="B18574" s="2" t="s">
        <v>174</v>
      </c>
      <c r="C18574" s="2" t="s">
        <v>47</v>
      </c>
      <c r="D18574" s="2" t="s">
        <v>10</v>
      </c>
      <c r="E18574" s="2" t="s">
        <v>74</v>
      </c>
      <c r="F18574" s="2" t="s">
        <v>977</v>
      </c>
      <c r="G18574" s="14" t="n">
        <v>9.5</v>
      </c>
      <c r="H18574" s="14" t="n">
        <v>7.72</v>
      </c>
      <c r="I18574" s="14" t="n">
        <v>9.5</v>
      </c>
      <c r="J18574" s="23" t="n">
        <f aca="false">IF(AND(E18574="Priority",ISNUMBER('Cost model'!N167)),'Cost model'!N167,'Cost model'!M167)</f>
        <v>8.5</v>
      </c>
      <c r="K18574" s="14" t="n">
        <f aca="false">J18574-H18574</f>
        <v>0.78</v>
      </c>
      <c r="L18574" s="14" t="n">
        <f aca="false">G18574-H18574</f>
        <v>1.78</v>
      </c>
    </row>
    <row r="18575" customFormat="false" ht="15" hidden="false" customHeight="false" outlineLevel="0" collapsed="false">
      <c r="A18575" s="2" t="s">
        <v>124</v>
      </c>
      <c r="B18575" s="2" t="s">
        <v>124</v>
      </c>
      <c r="C18575" s="2" t="s">
        <v>48</v>
      </c>
      <c r="D18575" s="2" t="s">
        <v>10</v>
      </c>
      <c r="E18575" s="2" t="s">
        <v>74</v>
      </c>
      <c r="F18575" s="2" t="s">
        <v>977</v>
      </c>
      <c r="G18575" s="14" t="n">
        <v>12.5</v>
      </c>
      <c r="H18575" s="14" t="n">
        <v>21.6</v>
      </c>
      <c r="I18575" s="14" t="n">
        <v>12.5</v>
      </c>
      <c r="J18575" s="23" t="n">
        <f aca="false">IF(AND(E18575="Priority",ISNUMBER('Cost model'!N318)),'Cost model'!N318,'Cost model'!M318)</f>
        <v>14.5</v>
      </c>
      <c r="K18575" s="14" t="n">
        <f aca="false">J18575-H18575</f>
        <v>-7.1</v>
      </c>
      <c r="L18575" s="14" t="n">
        <f aca="false">G18575-H18575</f>
        <v>-9.1</v>
      </c>
    </row>
    <row r="18576" customFormat="false" ht="15" hidden="false" customHeight="false" outlineLevel="0" collapsed="false">
      <c r="A18576" s="2" t="s">
        <v>158</v>
      </c>
      <c r="B18576" s="2" t="s">
        <v>174</v>
      </c>
      <c r="C18576" s="2" t="s">
        <v>47</v>
      </c>
      <c r="D18576" s="2" t="s">
        <v>12</v>
      </c>
      <c r="E18576" s="2" t="s">
        <v>74</v>
      </c>
      <c r="F18576" s="2" t="s">
        <v>976</v>
      </c>
      <c r="G18576" s="14" t="n">
        <v>9.5</v>
      </c>
      <c r="H18576" s="14" t="n">
        <v>24.63</v>
      </c>
      <c r="I18576" s="14" t="n">
        <v>19.5</v>
      </c>
      <c r="J18576" s="23" t="n">
        <f aca="false">IF(AND(E18576="Priority",ISNUMBER('Cost model'!N485)),'Cost model'!N485,'Cost model'!M485)</f>
        <v>40</v>
      </c>
      <c r="K18576" s="14" t="n">
        <f aca="false">J18576-H18576</f>
        <v>15.37</v>
      </c>
      <c r="L18576" s="14" t="n">
        <f aca="false">G18576-H18576</f>
        <v>-15.13</v>
      </c>
    </row>
    <row r="18577" customFormat="false" ht="15" hidden="false" customHeight="false" outlineLevel="0" collapsed="false">
      <c r="A18577" s="2" t="s">
        <v>142</v>
      </c>
      <c r="B18577" s="2" t="s">
        <v>142</v>
      </c>
      <c r="C18577" s="2" t="s">
        <v>49</v>
      </c>
      <c r="D18577" s="2" t="s">
        <v>12</v>
      </c>
      <c r="E18577" s="2" t="s">
        <v>74</v>
      </c>
      <c r="F18577" s="2" t="s">
        <v>977</v>
      </c>
      <c r="G18577" s="14" t="n">
        <v>19.5</v>
      </c>
      <c r="H18577" s="14" t="n">
        <v>26.58</v>
      </c>
      <c r="I18577" s="14" t="n">
        <v>19.5</v>
      </c>
      <c r="J18577" s="23" t="n">
        <f aca="false">IF(AND(E18577="Priority",ISNUMBER('Cost model'!N637)),'Cost model'!N637,'Cost model'!M637)</f>
        <v>45</v>
      </c>
      <c r="K18577" s="14" t="n">
        <f aca="false">J18577-H18577</f>
        <v>18.42</v>
      </c>
      <c r="L18577" s="14" t="n">
        <f aca="false">G18577-H18577</f>
        <v>-7.08</v>
      </c>
    </row>
    <row r="18578" customFormat="false" ht="15" hidden="false" customHeight="false" outlineLevel="0" collapsed="false">
      <c r="A18578" s="2" t="s">
        <v>174</v>
      </c>
      <c r="B18578" s="2" t="s">
        <v>174</v>
      </c>
      <c r="C18578" s="2" t="s">
        <v>48</v>
      </c>
      <c r="D18578" s="2" t="s">
        <v>12</v>
      </c>
      <c r="E18578" s="2" t="s">
        <v>74</v>
      </c>
      <c r="F18578" s="2" t="s">
        <v>977</v>
      </c>
      <c r="G18578" s="14" t="n">
        <v>12.5</v>
      </c>
      <c r="H18578" s="14" t="n">
        <v>31.82</v>
      </c>
      <c r="I18578" s="14" t="n">
        <v>12.5</v>
      </c>
      <c r="J18578" s="23" t="n">
        <f aca="false">IF(AND(E18578="Priority",ISNUMBER('Cost model'!N171)),'Cost model'!N171,'Cost model'!M171)</f>
        <v>40</v>
      </c>
      <c r="K18578" s="14" t="n">
        <f aca="false">J18578-H18578</f>
        <v>8.18</v>
      </c>
      <c r="L18578" s="14" t="n">
        <f aca="false">G18578-H18578</f>
        <v>-19.32</v>
      </c>
    </row>
    <row r="18579" customFormat="false" ht="15" hidden="false" customHeight="false" outlineLevel="0" collapsed="false">
      <c r="A18579" s="2" t="s">
        <v>221</v>
      </c>
      <c r="B18579" s="2" t="s">
        <v>221</v>
      </c>
      <c r="C18579" s="2" t="s">
        <v>47</v>
      </c>
      <c r="D18579" s="2" t="s">
        <v>12</v>
      </c>
      <c r="E18579" s="2" t="s">
        <v>74</v>
      </c>
      <c r="F18579" s="2" t="s">
        <v>977</v>
      </c>
      <c r="G18579" s="14" t="n">
        <v>9.5</v>
      </c>
      <c r="H18579" s="14" t="n">
        <v>7.4</v>
      </c>
      <c r="I18579" s="14" t="n">
        <v>9.5</v>
      </c>
      <c r="J18579" s="23" t="n">
        <f aca="false">IF(AND(E18579="Priority",ISNUMBER('Cost model'!N740)),'Cost model'!N740,'Cost model'!M740)</f>
        <v>22.5</v>
      </c>
      <c r="K18579" s="14" t="n">
        <f aca="false">J18579-H18579</f>
        <v>15.1</v>
      </c>
      <c r="L18579" s="14" t="n">
        <f aca="false">G18579-H18579</f>
        <v>2.1</v>
      </c>
    </row>
    <row r="18580" customFormat="false" ht="15" hidden="false" customHeight="false" outlineLevel="0" collapsed="false">
      <c r="A18580" s="2" t="s">
        <v>221</v>
      </c>
      <c r="B18580" s="2" t="s">
        <v>158</v>
      </c>
      <c r="C18580" s="2" t="s">
        <v>49</v>
      </c>
      <c r="D18580" s="2" t="s">
        <v>10</v>
      </c>
      <c r="E18580" s="2" t="s">
        <v>74</v>
      </c>
      <c r="F18580" s="2" t="s">
        <v>976</v>
      </c>
      <c r="G18580" s="14" t="n">
        <v>17.5</v>
      </c>
      <c r="H18580" s="14" t="n">
        <v>24.63</v>
      </c>
      <c r="I18580" s="14" t="n">
        <v>17.5</v>
      </c>
      <c r="J18580" s="23" t="n">
        <f aca="false">IF(AND(E18580="Priority",ISNUMBER('Cost model'!N754)),'Cost model'!N754,'Cost model'!M754)</f>
        <v>23.5</v>
      </c>
      <c r="K18580" s="14" t="n">
        <f aca="false">J18580-H18580</f>
        <v>-1.13</v>
      </c>
      <c r="L18580" s="14" t="n">
        <f aca="false">G18580-H18580</f>
        <v>-7.13</v>
      </c>
    </row>
    <row r="18581" customFormat="false" ht="15" hidden="false" customHeight="false" outlineLevel="0" collapsed="false">
      <c r="A18581" s="2" t="s">
        <v>174</v>
      </c>
      <c r="B18581" s="2" t="s">
        <v>174</v>
      </c>
      <c r="C18581" s="2" t="s">
        <v>47</v>
      </c>
      <c r="D18581" s="2" t="s">
        <v>12</v>
      </c>
      <c r="E18581" s="2" t="s">
        <v>74</v>
      </c>
      <c r="F18581" s="2" t="s">
        <v>977</v>
      </c>
      <c r="G18581" s="14" t="n">
        <v>9.5</v>
      </c>
      <c r="H18581" s="14" t="n">
        <v>7.72</v>
      </c>
      <c r="I18581" s="14" t="n">
        <v>9.5</v>
      </c>
      <c r="J18581" s="23" t="n">
        <f aca="false">IF(AND(E18581="Priority",ISNUMBER('Cost model'!N170)),'Cost model'!N170,'Cost model'!M170)</f>
        <v>25.5</v>
      </c>
      <c r="K18581" s="14" t="n">
        <f aca="false">J18581-H18581</f>
        <v>17.78</v>
      </c>
      <c r="L18581" s="14" t="n">
        <f aca="false">G18581-H18581</f>
        <v>1.78</v>
      </c>
    </row>
    <row r="18582" customFormat="false" ht="15" hidden="false" customHeight="false" outlineLevel="0" collapsed="false">
      <c r="A18582" s="2" t="s">
        <v>221</v>
      </c>
      <c r="B18582" s="2" t="s">
        <v>124</v>
      </c>
      <c r="C18582" s="2" t="s">
        <v>47</v>
      </c>
      <c r="D18582" s="2" t="s">
        <v>10</v>
      </c>
      <c r="E18582" s="2" t="s">
        <v>74</v>
      </c>
      <c r="F18582" s="2" t="s">
        <v>976</v>
      </c>
      <c r="G18582" s="14" t="n">
        <v>9.5</v>
      </c>
      <c r="H18582" s="14" t="n">
        <v>17.41</v>
      </c>
      <c r="I18582" s="14" t="n">
        <v>19.5</v>
      </c>
      <c r="J18582" s="23" t="n">
        <f aca="false">IF(AND(E18582="Priority",ISNUMBER('Cost model'!N797)),'Cost model'!N797,'Cost model'!M797)</f>
        <v>14.5</v>
      </c>
      <c r="K18582" s="14" t="n">
        <f aca="false">J18582-H18582</f>
        <v>-2.91</v>
      </c>
      <c r="L18582" s="14" t="n">
        <f aca="false">G18582-H18582</f>
        <v>-7.91</v>
      </c>
    </row>
    <row r="18583" customFormat="false" ht="15" hidden="false" customHeight="false" outlineLevel="0" collapsed="false">
      <c r="A18583" s="2" t="s">
        <v>174</v>
      </c>
      <c r="B18583" s="2" t="s">
        <v>174</v>
      </c>
      <c r="C18583" s="2" t="s">
        <v>47</v>
      </c>
      <c r="D18583" s="2" t="s">
        <v>10</v>
      </c>
      <c r="E18583" s="2" t="s">
        <v>74</v>
      </c>
      <c r="F18583" s="2" t="s">
        <v>977</v>
      </c>
      <c r="G18583" s="14" t="n">
        <v>9.5</v>
      </c>
      <c r="H18583" s="14" t="n">
        <v>7.72</v>
      </c>
      <c r="I18583" s="14" t="n">
        <v>9.5</v>
      </c>
      <c r="J18583" s="23" t="n">
        <f aca="false">IF(AND(E18583="Priority",ISNUMBER('Cost model'!N167)),'Cost model'!N167,'Cost model'!M167)</f>
        <v>8.5</v>
      </c>
      <c r="K18583" s="14" t="n">
        <f aca="false">J18583-H18583</f>
        <v>0.78</v>
      </c>
      <c r="L18583" s="14" t="n">
        <f aca="false">G18583-H18583</f>
        <v>1.78</v>
      </c>
    </row>
    <row r="18584" customFormat="false" ht="15" hidden="false" customHeight="false" outlineLevel="0" collapsed="false">
      <c r="A18584" s="2" t="s">
        <v>142</v>
      </c>
      <c r="B18584" s="2" t="s">
        <v>142</v>
      </c>
      <c r="C18584" s="2" t="s">
        <v>47</v>
      </c>
      <c r="D18584" s="2" t="s">
        <v>10</v>
      </c>
      <c r="E18584" s="2" t="s">
        <v>74</v>
      </c>
      <c r="F18584" s="2" t="s">
        <v>977</v>
      </c>
      <c r="G18584" s="14" t="n">
        <v>9.5</v>
      </c>
      <c r="H18584" s="14" t="n">
        <v>7.72</v>
      </c>
      <c r="I18584" s="14" t="n">
        <v>9.5</v>
      </c>
      <c r="J18584" s="23" t="n">
        <f aca="false">IF(AND(E18584="Priority",ISNUMBER('Cost model'!N632)),'Cost model'!N632,'Cost model'!M632)</f>
        <v>9.5</v>
      </c>
      <c r="K18584" s="14" t="n">
        <f aca="false">J18584-H18584</f>
        <v>1.78</v>
      </c>
      <c r="L18584" s="14" t="n">
        <f aca="false">G18584-H18584</f>
        <v>1.78</v>
      </c>
    </row>
    <row r="18585" customFormat="false" ht="15" hidden="false" customHeight="false" outlineLevel="0" collapsed="false">
      <c r="A18585" s="2" t="s">
        <v>174</v>
      </c>
      <c r="B18585" s="2" t="s">
        <v>174</v>
      </c>
      <c r="C18585" s="2" t="s">
        <v>49</v>
      </c>
      <c r="D18585" s="2" t="s">
        <v>12</v>
      </c>
      <c r="E18585" s="2" t="s">
        <v>74</v>
      </c>
      <c r="F18585" s="2" t="s">
        <v>977</v>
      </c>
      <c r="G18585" s="14" t="n">
        <v>19.5</v>
      </c>
      <c r="H18585" s="14" t="n">
        <v>35.05</v>
      </c>
      <c r="I18585" s="14" t="n">
        <v>19.5</v>
      </c>
      <c r="J18585" s="23" t="n">
        <f aca="false">IF(AND(E18585="Priority",ISNUMBER('Cost model'!N172)),'Cost model'!N172,'Cost model'!M172)</f>
        <v>45</v>
      </c>
      <c r="K18585" s="14" t="n">
        <f aca="false">J18585-H18585</f>
        <v>9.95</v>
      </c>
      <c r="L18585" s="14" t="n">
        <f aca="false">G18585-H18585</f>
        <v>-15.55</v>
      </c>
    </row>
    <row r="18586" customFormat="false" ht="15" hidden="false" customHeight="false" outlineLevel="0" collapsed="false">
      <c r="A18586" s="2" t="s">
        <v>142</v>
      </c>
      <c r="B18586" s="2" t="s">
        <v>142</v>
      </c>
      <c r="C18586" s="2" t="s">
        <v>49</v>
      </c>
      <c r="D18586" s="2" t="s">
        <v>13</v>
      </c>
      <c r="E18586" s="2" t="s">
        <v>74</v>
      </c>
      <c r="F18586" s="2" t="s">
        <v>977</v>
      </c>
      <c r="G18586" s="14" t="n">
        <v>50</v>
      </c>
      <c r="H18586" s="14" t="n">
        <v>28.01</v>
      </c>
      <c r="I18586" s="14" t="n">
        <v>50</v>
      </c>
      <c r="J18586" s="23" t="n">
        <f aca="false">IF(AND(E18586="Priority",ISNUMBER('Cost model'!N640)),'Cost model'!N640,'Cost model'!M640)</f>
        <v>65</v>
      </c>
      <c r="K18586" s="14" t="n">
        <f aca="false">J18586-H18586</f>
        <v>36.99</v>
      </c>
      <c r="L18586" s="14" t="n">
        <f aca="false">G18586-H18586</f>
        <v>21.99</v>
      </c>
    </row>
    <row r="18587" customFormat="false" ht="15" hidden="false" customHeight="false" outlineLevel="0" collapsed="false">
      <c r="A18587" s="2" t="s">
        <v>174</v>
      </c>
      <c r="B18587" s="2" t="s">
        <v>174</v>
      </c>
      <c r="C18587" s="2" t="s">
        <v>47</v>
      </c>
      <c r="D18587" s="2" t="s">
        <v>10</v>
      </c>
      <c r="E18587" s="2" t="s">
        <v>74</v>
      </c>
      <c r="F18587" s="2" t="s">
        <v>977</v>
      </c>
      <c r="G18587" s="14" t="n">
        <v>9.5</v>
      </c>
      <c r="H18587" s="14" t="n">
        <v>7.72</v>
      </c>
      <c r="I18587" s="14" t="n">
        <v>9.5</v>
      </c>
      <c r="J18587" s="23" t="n">
        <f aca="false">IF(AND(E18587="Priority",ISNUMBER('Cost model'!N167)),'Cost model'!N167,'Cost model'!M167)</f>
        <v>8.5</v>
      </c>
      <c r="K18587" s="14" t="n">
        <f aca="false">J18587-H18587</f>
        <v>0.78</v>
      </c>
      <c r="L18587" s="14" t="n">
        <f aca="false">G18587-H18587</f>
        <v>1.78</v>
      </c>
    </row>
    <row r="18588" customFormat="false" ht="15" hidden="false" customHeight="false" outlineLevel="0" collapsed="false">
      <c r="A18588" s="2" t="s">
        <v>142</v>
      </c>
      <c r="B18588" s="2" t="s">
        <v>142</v>
      </c>
      <c r="C18588" s="2" t="s">
        <v>49</v>
      </c>
      <c r="D18588" s="2" t="s">
        <v>12</v>
      </c>
      <c r="E18588" s="2" t="s">
        <v>74</v>
      </c>
      <c r="F18588" s="2" t="s">
        <v>977</v>
      </c>
      <c r="G18588" s="14" t="n">
        <v>19.5</v>
      </c>
      <c r="H18588" s="14" t="n">
        <v>44.18</v>
      </c>
      <c r="I18588" s="14" t="n">
        <v>19.5</v>
      </c>
      <c r="J18588" s="23" t="n">
        <f aca="false">IF(AND(E18588="Priority",ISNUMBER('Cost model'!N637)),'Cost model'!N637,'Cost model'!M637)</f>
        <v>45</v>
      </c>
      <c r="K18588" s="14" t="n">
        <f aca="false">J18588-H18588</f>
        <v>0.82</v>
      </c>
      <c r="L18588" s="14" t="n">
        <f aca="false">G18588-H18588</f>
        <v>-24.68</v>
      </c>
    </row>
    <row r="18589" customFormat="false" ht="15" hidden="false" customHeight="false" outlineLevel="0" collapsed="false">
      <c r="A18589" s="2" t="s">
        <v>221</v>
      </c>
      <c r="B18589" s="2" t="s">
        <v>221</v>
      </c>
      <c r="C18589" s="2" t="s">
        <v>47</v>
      </c>
      <c r="D18589" s="2" t="s">
        <v>12</v>
      </c>
      <c r="E18589" s="2" t="s">
        <v>74</v>
      </c>
      <c r="F18589" s="2" t="s">
        <v>977</v>
      </c>
      <c r="G18589" s="14" t="n">
        <v>9.5</v>
      </c>
      <c r="H18589" s="14" t="n">
        <v>29.44</v>
      </c>
      <c r="I18589" s="14" t="n">
        <v>9.5</v>
      </c>
      <c r="J18589" s="23" t="n">
        <f aca="false">IF(AND(E18589="Priority",ISNUMBER('Cost model'!N740)),'Cost model'!N740,'Cost model'!M740)</f>
        <v>22.5</v>
      </c>
      <c r="K18589" s="14" t="n">
        <f aca="false">J18589-H18589</f>
        <v>-6.94</v>
      </c>
      <c r="L18589" s="14" t="n">
        <f aca="false">G18589-H18589</f>
        <v>-19.94</v>
      </c>
    </row>
    <row r="18590" customFormat="false" ht="15" hidden="false" customHeight="false" outlineLevel="0" collapsed="false">
      <c r="A18590" s="2" t="s">
        <v>124</v>
      </c>
      <c r="B18590" s="2" t="s">
        <v>124</v>
      </c>
      <c r="C18590" s="2" t="s">
        <v>48</v>
      </c>
      <c r="D18590" s="2" t="s">
        <v>10</v>
      </c>
      <c r="E18590" s="2" t="s">
        <v>83</v>
      </c>
      <c r="F18590" s="2" t="s">
        <v>977</v>
      </c>
      <c r="G18590" s="14" t="n">
        <v>17.5</v>
      </c>
      <c r="H18590" s="14" t="n">
        <v>24.63</v>
      </c>
      <c r="I18590" s="14" t="n">
        <v>17.5</v>
      </c>
      <c r="J18590" s="23" t="n">
        <f aca="false">IF(AND(E18590="Priority",ISNUMBER('Cost model'!N318)),'Cost model'!N318,'Cost model'!M318)</f>
        <v>19.5</v>
      </c>
      <c r="K18590" s="14" t="n">
        <f aca="false">J18590-H18590</f>
        <v>-5.13</v>
      </c>
      <c r="L18590" s="14" t="n">
        <f aca="false">G18590-H18590</f>
        <v>-7.13</v>
      </c>
    </row>
    <row r="18591" customFormat="false" ht="15" hidden="false" customHeight="false" outlineLevel="0" collapsed="false">
      <c r="A18591" s="2" t="s">
        <v>174</v>
      </c>
      <c r="B18591" s="2" t="s">
        <v>142</v>
      </c>
      <c r="C18591" s="2" t="s">
        <v>47</v>
      </c>
      <c r="D18591" s="2" t="s">
        <v>14</v>
      </c>
      <c r="E18591" s="2" t="s">
        <v>74</v>
      </c>
      <c r="F18591" s="2" t="s">
        <v>976</v>
      </c>
      <c r="G18591" s="14" t="n">
        <v>25</v>
      </c>
      <c r="H18591" s="14" t="n">
        <v>49.66</v>
      </c>
      <c r="I18591" s="14" t="n">
        <v>25</v>
      </c>
      <c r="J18591" s="23" t="n">
        <f aca="false">IF(AND(E18591="Priority",ISNUMBER('Cost model'!N131)),'Cost model'!N131,'Cost model'!M131)</f>
        <v>95</v>
      </c>
      <c r="K18591" s="14" t="n">
        <f aca="false">J18591-H18591</f>
        <v>45.34</v>
      </c>
      <c r="L18591" s="14" t="n">
        <f aca="false">G18591-H18591</f>
        <v>-24.66</v>
      </c>
    </row>
    <row r="18592" customFormat="false" ht="15" hidden="false" customHeight="false" outlineLevel="0" collapsed="false">
      <c r="A18592" s="2" t="s">
        <v>124</v>
      </c>
      <c r="B18592" s="2" t="s">
        <v>142</v>
      </c>
      <c r="C18592" s="2" t="s">
        <v>49</v>
      </c>
      <c r="D18592" s="2" t="s">
        <v>12</v>
      </c>
      <c r="E18592" s="2" t="s">
        <v>74</v>
      </c>
      <c r="F18592" s="2" t="s">
        <v>976</v>
      </c>
      <c r="G18592" s="14" t="n">
        <v>19.5</v>
      </c>
      <c r="H18592" s="14" t="n">
        <v>62.44</v>
      </c>
      <c r="I18592" s="14" t="n">
        <v>19.5</v>
      </c>
      <c r="J18592" s="23" t="n">
        <f aca="false">IF(AND(E18592="Priority",ISNUMBER('Cost model'!N337)),'Cost model'!N337,'Cost model'!M337)</f>
        <v>60</v>
      </c>
      <c r="K18592" s="14" t="n">
        <f aca="false">J18592-H18592</f>
        <v>-2.44</v>
      </c>
      <c r="L18592" s="14" t="n">
        <f aca="false">G18592-H18592</f>
        <v>-42.94</v>
      </c>
    </row>
    <row r="18593" customFormat="false" ht="15" hidden="false" customHeight="false" outlineLevel="0" collapsed="false">
      <c r="A18593" s="2" t="s">
        <v>124</v>
      </c>
      <c r="B18593" s="2" t="s">
        <v>124</v>
      </c>
      <c r="C18593" s="2" t="s">
        <v>47</v>
      </c>
      <c r="D18593" s="2" t="s">
        <v>12</v>
      </c>
      <c r="E18593" s="2" t="s">
        <v>74</v>
      </c>
      <c r="F18593" s="2" t="s">
        <v>977</v>
      </c>
      <c r="G18593" s="14" t="n">
        <v>9.5</v>
      </c>
      <c r="H18593" s="14" t="n">
        <v>28.66</v>
      </c>
      <c r="I18593" s="14" t="n">
        <v>9.5</v>
      </c>
      <c r="J18593" s="23" t="n">
        <f aca="false">IF(AND(E18593="Priority",ISNUMBER('Cost model'!N320)),'Cost model'!N320,'Cost model'!M320)</f>
        <v>24.5</v>
      </c>
      <c r="K18593" s="14" t="n">
        <f aca="false">J18593-H18593</f>
        <v>-4.16</v>
      </c>
      <c r="L18593" s="14" t="n">
        <f aca="false">G18593-H18593</f>
        <v>-19.16</v>
      </c>
    </row>
    <row r="18594" customFormat="false" ht="15" hidden="false" customHeight="false" outlineLevel="0" collapsed="false">
      <c r="A18594" s="2" t="s">
        <v>174</v>
      </c>
      <c r="B18594" s="2" t="s">
        <v>174</v>
      </c>
      <c r="C18594" s="2" t="s">
        <v>49</v>
      </c>
      <c r="D18594" s="2" t="s">
        <v>13</v>
      </c>
      <c r="E18594" s="2" t="s">
        <v>74</v>
      </c>
      <c r="F18594" s="2" t="s">
        <v>977</v>
      </c>
      <c r="G18594" s="14" t="n">
        <v>50</v>
      </c>
      <c r="H18594" s="14" t="n">
        <v>60.29</v>
      </c>
      <c r="I18594" s="14" t="n">
        <v>50</v>
      </c>
      <c r="J18594" s="23" t="n">
        <f aca="false">IF(AND(E18594="Priority",ISNUMBER('Cost model'!N175)),'Cost model'!N175,'Cost model'!M175)</f>
        <v>75</v>
      </c>
      <c r="K18594" s="14" t="n">
        <f aca="false">J18594-H18594</f>
        <v>14.71</v>
      </c>
      <c r="L18594" s="14" t="n">
        <f aca="false">G18594-H18594</f>
        <v>-10.29</v>
      </c>
    </row>
    <row r="18595" customFormat="false" ht="15" hidden="false" customHeight="false" outlineLevel="0" collapsed="false">
      <c r="A18595" s="2" t="s">
        <v>124</v>
      </c>
      <c r="B18595" s="2" t="s">
        <v>123</v>
      </c>
      <c r="C18595" s="2" t="s">
        <v>48</v>
      </c>
      <c r="D18595" s="2" t="s">
        <v>10</v>
      </c>
      <c r="E18595" s="2" t="s">
        <v>74</v>
      </c>
      <c r="F18595" s="2" t="s">
        <v>976</v>
      </c>
      <c r="G18595" s="14" t="n">
        <v>45</v>
      </c>
      <c r="H18595" s="14" t="n">
        <v>229.3</v>
      </c>
      <c r="I18595" s="14" t="n">
        <v>19.5</v>
      </c>
      <c r="J18595" s="23" t="n">
        <f aca="false">IF(AND(E18595="Priority",ISNUMBER('Cost model'!N393)),'Cost model'!N393,'Cost model'!M393)</f>
        <v>18.5</v>
      </c>
      <c r="K18595" s="14" t="n">
        <f aca="false">J18595-H18595</f>
        <v>-210.8</v>
      </c>
      <c r="L18595" s="14" t="n">
        <f aca="false">G18595-H18595</f>
        <v>-184.3</v>
      </c>
    </row>
    <row r="18596" customFormat="false" ht="15" hidden="false" customHeight="false" outlineLevel="0" collapsed="false">
      <c r="A18596" s="2" t="s">
        <v>174</v>
      </c>
      <c r="B18596" s="2" t="s">
        <v>174</v>
      </c>
      <c r="C18596" s="2" t="s">
        <v>48</v>
      </c>
      <c r="D18596" s="2" t="s">
        <v>12</v>
      </c>
      <c r="E18596" s="2" t="s">
        <v>74</v>
      </c>
      <c r="F18596" s="2" t="s">
        <v>977</v>
      </c>
      <c r="G18596" s="14" t="n">
        <v>12.5</v>
      </c>
      <c r="H18596" s="14" t="n">
        <v>43.25</v>
      </c>
      <c r="I18596" s="14" t="n">
        <v>12.5</v>
      </c>
      <c r="J18596" s="23" t="n">
        <f aca="false">IF(AND(E18596="Priority",ISNUMBER('Cost model'!N171)),'Cost model'!N171,'Cost model'!M171)</f>
        <v>40</v>
      </c>
      <c r="K18596" s="14" t="n">
        <f aca="false">J18596-H18596</f>
        <v>-3.25</v>
      </c>
      <c r="L18596" s="14" t="n">
        <f aca="false">G18596-H18596</f>
        <v>-30.75</v>
      </c>
    </row>
    <row r="18597" customFormat="false" ht="15" hidden="false" customHeight="false" outlineLevel="0" collapsed="false">
      <c r="A18597" s="2" t="s">
        <v>174</v>
      </c>
      <c r="B18597" s="2" t="s">
        <v>174</v>
      </c>
      <c r="C18597" s="2" t="s">
        <v>48</v>
      </c>
      <c r="D18597" s="2" t="s">
        <v>10</v>
      </c>
      <c r="E18597" s="2" t="s">
        <v>74</v>
      </c>
      <c r="F18597" s="2" t="s">
        <v>977</v>
      </c>
      <c r="G18597" s="14" t="n">
        <v>12.5</v>
      </c>
      <c r="H18597" s="14" t="n">
        <v>7.37</v>
      </c>
      <c r="I18597" s="14" t="n">
        <v>12.5</v>
      </c>
      <c r="J18597" s="23" t="n">
        <f aca="false">IF(AND(E18597="Priority",ISNUMBER('Cost model'!N168)),'Cost model'!N168,'Cost model'!M168)</f>
        <v>13.5</v>
      </c>
      <c r="K18597" s="14" t="n">
        <f aca="false">J18597-H18597</f>
        <v>6.13</v>
      </c>
      <c r="L18597" s="14" t="n">
        <f aca="false">G18597-H18597</f>
        <v>5.13</v>
      </c>
    </row>
    <row r="18598" customFormat="false" ht="15" hidden="false" customHeight="false" outlineLevel="0" collapsed="false">
      <c r="A18598" s="2" t="s">
        <v>124</v>
      </c>
      <c r="B18598" s="2" t="s">
        <v>124</v>
      </c>
      <c r="C18598" s="2" t="s">
        <v>48</v>
      </c>
      <c r="D18598" s="2" t="s">
        <v>12</v>
      </c>
      <c r="E18598" s="2" t="s">
        <v>74</v>
      </c>
      <c r="F18598" s="2" t="s">
        <v>977</v>
      </c>
      <c r="G18598" s="14" t="n">
        <v>12.5</v>
      </c>
      <c r="H18598" s="14" t="n">
        <v>64.88</v>
      </c>
      <c r="I18598" s="14" t="n">
        <v>12.5</v>
      </c>
      <c r="J18598" s="23" t="n">
        <f aca="false">IF(AND(E18598="Priority",ISNUMBER('Cost model'!N321)),'Cost model'!N321,'Cost model'!M321)</f>
        <v>40</v>
      </c>
      <c r="K18598" s="14" t="n">
        <f aca="false">J18598-H18598</f>
        <v>-24.88</v>
      </c>
      <c r="L18598" s="14" t="n">
        <f aca="false">G18598-H18598</f>
        <v>-52.38</v>
      </c>
    </row>
    <row r="18599" customFormat="false" ht="15" hidden="false" customHeight="false" outlineLevel="0" collapsed="false">
      <c r="A18599" s="2" t="s">
        <v>124</v>
      </c>
      <c r="B18599" s="2" t="s">
        <v>124</v>
      </c>
      <c r="C18599" s="2" t="s">
        <v>47</v>
      </c>
      <c r="D18599" s="2" t="s">
        <v>12</v>
      </c>
      <c r="E18599" s="2" t="s">
        <v>74</v>
      </c>
      <c r="F18599" s="2" t="s">
        <v>977</v>
      </c>
      <c r="G18599" s="14" t="n">
        <v>9.5</v>
      </c>
      <c r="H18599" s="14" t="n">
        <v>7.72</v>
      </c>
      <c r="I18599" s="14" t="n">
        <v>9.5</v>
      </c>
      <c r="J18599" s="23" t="n">
        <f aca="false">IF(AND(E18599="Priority",ISNUMBER('Cost model'!N320)),'Cost model'!N320,'Cost model'!M320)</f>
        <v>24.5</v>
      </c>
      <c r="K18599" s="14" t="n">
        <f aca="false">J18599-H18599</f>
        <v>16.78</v>
      </c>
      <c r="L18599" s="14" t="n">
        <f aca="false">G18599-H18599</f>
        <v>1.78</v>
      </c>
    </row>
    <row r="18600" customFormat="false" ht="15" hidden="false" customHeight="false" outlineLevel="0" collapsed="false">
      <c r="A18600" s="2" t="s">
        <v>142</v>
      </c>
      <c r="B18600" s="2" t="s">
        <v>142</v>
      </c>
      <c r="C18600" s="2" t="s">
        <v>48</v>
      </c>
      <c r="D18600" s="2" t="s">
        <v>12</v>
      </c>
      <c r="E18600" s="2" t="s">
        <v>74</v>
      </c>
      <c r="F18600" s="2" t="s">
        <v>977</v>
      </c>
      <c r="G18600" s="14" t="n">
        <v>12.5</v>
      </c>
      <c r="H18600" s="14" t="n">
        <v>44.02</v>
      </c>
      <c r="I18600" s="14" t="n">
        <v>12.5</v>
      </c>
      <c r="J18600" s="23" t="n">
        <f aca="false">IF(AND(E18600="Priority",ISNUMBER('Cost model'!N636)),'Cost model'!N636,'Cost model'!M636)</f>
        <v>40</v>
      </c>
      <c r="K18600" s="14" t="n">
        <f aca="false">J18600-H18600</f>
        <v>-4.02</v>
      </c>
      <c r="L18600" s="14" t="n">
        <f aca="false">G18600-H18600</f>
        <v>-31.52</v>
      </c>
    </row>
    <row r="18601" customFormat="false" ht="15" hidden="false" customHeight="false" outlineLevel="0" collapsed="false">
      <c r="A18601" s="2" t="s">
        <v>174</v>
      </c>
      <c r="B18601" s="2" t="s">
        <v>174</v>
      </c>
      <c r="C18601" s="2" t="s">
        <v>48</v>
      </c>
      <c r="D18601" s="2" t="s">
        <v>10</v>
      </c>
      <c r="E18601" s="2" t="s">
        <v>74</v>
      </c>
      <c r="F18601" s="2" t="s">
        <v>977</v>
      </c>
      <c r="G18601" s="14" t="n">
        <v>12.5</v>
      </c>
      <c r="H18601" s="14" t="n">
        <v>11.46</v>
      </c>
      <c r="I18601" s="14" t="n">
        <v>12.5</v>
      </c>
      <c r="J18601" s="23" t="n">
        <f aca="false">IF(AND(E18601="Priority",ISNUMBER('Cost model'!N168)),'Cost model'!N168,'Cost model'!M168)</f>
        <v>13.5</v>
      </c>
      <c r="K18601" s="14" t="n">
        <f aca="false">J18601-H18601</f>
        <v>2.04</v>
      </c>
      <c r="L18601" s="14" t="n">
        <f aca="false">G18601-H18601</f>
        <v>1.04</v>
      </c>
    </row>
    <row r="18602" customFormat="false" ht="15" hidden="false" customHeight="false" outlineLevel="0" collapsed="false">
      <c r="A18602" s="2" t="s">
        <v>174</v>
      </c>
      <c r="B18602" s="2" t="s">
        <v>174</v>
      </c>
      <c r="C18602" s="2" t="s">
        <v>48</v>
      </c>
      <c r="D18602" s="2" t="s">
        <v>12</v>
      </c>
      <c r="E18602" s="2" t="s">
        <v>83</v>
      </c>
      <c r="F18602" s="2" t="s">
        <v>977</v>
      </c>
      <c r="G18602" s="14" t="n">
        <v>19.5</v>
      </c>
      <c r="H18602" s="14" t="n">
        <v>54.07</v>
      </c>
      <c r="I18602" s="14" t="n">
        <v>19.5</v>
      </c>
      <c r="J18602" s="23" t="n">
        <f aca="false">IF(AND(E18602="Priority",ISNUMBER('Cost model'!N171)),'Cost model'!N171,'Cost model'!M171)</f>
        <v>55</v>
      </c>
      <c r="K18602" s="14" t="n">
        <f aca="false">J18602-H18602</f>
        <v>0.93</v>
      </c>
      <c r="L18602" s="14" t="n">
        <f aca="false">G18602-H18602</f>
        <v>-34.57</v>
      </c>
    </row>
    <row r="18603" customFormat="false" ht="15" hidden="false" customHeight="false" outlineLevel="0" collapsed="false">
      <c r="A18603" s="2" t="s">
        <v>221</v>
      </c>
      <c r="B18603" s="2" t="s">
        <v>221</v>
      </c>
      <c r="C18603" s="2" t="s">
        <v>49</v>
      </c>
      <c r="D18603" s="2" t="s">
        <v>12</v>
      </c>
      <c r="E18603" s="2" t="s">
        <v>74</v>
      </c>
      <c r="F18603" s="2" t="s">
        <v>977</v>
      </c>
      <c r="G18603" s="14" t="n">
        <v>19.5</v>
      </c>
      <c r="H18603" s="14" t="n">
        <v>66.53</v>
      </c>
      <c r="I18603" s="14" t="n">
        <v>19.5</v>
      </c>
      <c r="J18603" s="23" t="n">
        <f aca="false">IF(AND(E18603="Priority",ISNUMBER('Cost model'!N742)),'Cost model'!N742,'Cost model'!M742)</f>
        <v>60</v>
      </c>
      <c r="K18603" s="14" t="n">
        <f aca="false">J18603-H18603</f>
        <v>-6.53</v>
      </c>
      <c r="L18603" s="14" t="n">
        <f aca="false">G18603-H18603</f>
        <v>-47.03</v>
      </c>
    </row>
    <row r="18604" customFormat="false" ht="15" hidden="false" customHeight="false" outlineLevel="0" collapsed="false">
      <c r="A18604" s="2" t="s">
        <v>174</v>
      </c>
      <c r="B18604" s="2" t="s">
        <v>174</v>
      </c>
      <c r="C18604" s="2" t="s">
        <v>48</v>
      </c>
      <c r="D18604" s="2" t="s">
        <v>10</v>
      </c>
      <c r="E18604" s="2" t="s">
        <v>74</v>
      </c>
      <c r="F18604" s="2" t="s">
        <v>977</v>
      </c>
      <c r="G18604" s="14" t="n">
        <v>12.5</v>
      </c>
      <c r="H18604" s="14" t="n">
        <v>12.18</v>
      </c>
      <c r="I18604" s="14" t="n">
        <v>12.5</v>
      </c>
      <c r="J18604" s="23" t="n">
        <f aca="false">IF(AND(E18604="Priority",ISNUMBER('Cost model'!N168)),'Cost model'!N168,'Cost model'!M168)</f>
        <v>13.5</v>
      </c>
      <c r="K18604" s="14" t="n">
        <f aca="false">J18604-H18604</f>
        <v>1.32</v>
      </c>
      <c r="L18604" s="14" t="n">
        <f aca="false">G18604-H18604</f>
        <v>0.32</v>
      </c>
    </row>
    <row r="18605" customFormat="false" ht="15" hidden="false" customHeight="false" outlineLevel="0" collapsed="false">
      <c r="A18605" s="2" t="s">
        <v>221</v>
      </c>
      <c r="B18605" s="2" t="s">
        <v>205</v>
      </c>
      <c r="C18605" s="2" t="s">
        <v>48</v>
      </c>
      <c r="D18605" s="2" t="s">
        <v>10</v>
      </c>
      <c r="E18605" s="2" t="s">
        <v>74</v>
      </c>
      <c r="F18605" s="2" t="s">
        <v>976</v>
      </c>
      <c r="G18605" s="14" t="n">
        <v>12.5</v>
      </c>
      <c r="H18605" s="14" t="n">
        <v>10.16</v>
      </c>
      <c r="I18605" s="14"/>
      <c r="J18605" s="23" t="n">
        <f aca="false">IF(AND(E18605="Priority",ISNUMBER('Cost model'!N828)),'Cost model'!N828,'Cost model'!M828)</f>
        <v>16.5</v>
      </c>
      <c r="K18605" s="14" t="n">
        <f aca="false">J18605-H18605</f>
        <v>6.34</v>
      </c>
      <c r="L18605" s="14" t="n">
        <f aca="false">G18605-H18605</f>
        <v>2.34</v>
      </c>
    </row>
    <row r="18606" customFormat="false" ht="15" hidden="false" customHeight="false" outlineLevel="0" collapsed="false">
      <c r="A18606" s="2" t="s">
        <v>158</v>
      </c>
      <c r="B18606" s="2" t="s">
        <v>158</v>
      </c>
      <c r="C18606" s="2" t="s">
        <v>47</v>
      </c>
      <c r="D18606" s="2" t="s">
        <v>10</v>
      </c>
      <c r="E18606" s="2" t="s">
        <v>74</v>
      </c>
      <c r="F18606" s="2" t="s">
        <v>977</v>
      </c>
      <c r="G18606" s="14" t="n">
        <v>9.5</v>
      </c>
      <c r="H18606" s="14" t="n">
        <v>6.27</v>
      </c>
      <c r="I18606" s="14" t="n">
        <v>9.5</v>
      </c>
      <c r="J18606" s="23" t="n">
        <f aca="false">IF(AND(E18606="Priority",ISNUMBER('Cost model'!N422)),'Cost model'!N422,'Cost model'!M422)</f>
        <v>8.5</v>
      </c>
      <c r="K18606" s="14" t="n">
        <f aca="false">J18606-H18606</f>
        <v>2.23</v>
      </c>
      <c r="L18606" s="14" t="n">
        <f aca="false">G18606-H18606</f>
        <v>3.23</v>
      </c>
    </row>
    <row r="18607" customFormat="false" ht="15" hidden="false" customHeight="false" outlineLevel="0" collapsed="false">
      <c r="A18607" s="2" t="s">
        <v>174</v>
      </c>
      <c r="B18607" s="2" t="s">
        <v>158</v>
      </c>
      <c r="C18607" s="2" t="s">
        <v>48</v>
      </c>
      <c r="D18607" s="2" t="s">
        <v>10</v>
      </c>
      <c r="E18607" s="2" t="s">
        <v>74</v>
      </c>
      <c r="F18607" s="2" t="s">
        <v>976</v>
      </c>
      <c r="G18607" s="14" t="n">
        <v>12.5</v>
      </c>
      <c r="H18607" s="14" t="n">
        <v>11.46</v>
      </c>
      <c r="I18607" s="14" t="n">
        <v>14.5</v>
      </c>
      <c r="J18607" s="23" t="n">
        <f aca="false">IF(AND(E18607="Priority",ISNUMBER('Cost model'!N138)),'Cost model'!N138,'Cost model'!M138)</f>
        <v>16.5</v>
      </c>
      <c r="K18607" s="14" t="n">
        <f aca="false">J18607-H18607</f>
        <v>5.04</v>
      </c>
      <c r="L18607" s="14" t="n">
        <f aca="false">G18607-H18607</f>
        <v>1.04</v>
      </c>
    </row>
    <row r="18608" customFormat="false" ht="15" hidden="false" customHeight="false" outlineLevel="0" collapsed="false">
      <c r="A18608" s="2" t="s">
        <v>142</v>
      </c>
      <c r="B18608" s="2" t="s">
        <v>142</v>
      </c>
      <c r="C18608" s="2" t="s">
        <v>47</v>
      </c>
      <c r="D18608" s="2" t="s">
        <v>10</v>
      </c>
      <c r="E18608" s="2" t="s">
        <v>74</v>
      </c>
      <c r="F18608" s="2" t="s">
        <v>977</v>
      </c>
      <c r="G18608" s="14" t="n">
        <v>9.5</v>
      </c>
      <c r="H18608" s="14" t="n">
        <v>7.47</v>
      </c>
      <c r="I18608" s="14" t="n">
        <v>9.5</v>
      </c>
      <c r="J18608" s="23" t="n">
        <f aca="false">IF(AND(E18608="Priority",ISNUMBER('Cost model'!N632)),'Cost model'!N632,'Cost model'!M632)</f>
        <v>9.5</v>
      </c>
      <c r="K18608" s="14" t="n">
        <f aca="false">J18608-H18608</f>
        <v>2.03</v>
      </c>
      <c r="L18608" s="14" t="n">
        <f aca="false">G18608-H18608</f>
        <v>2.03</v>
      </c>
    </row>
    <row r="18609" customFormat="false" ht="15" hidden="false" customHeight="false" outlineLevel="0" collapsed="false">
      <c r="A18609" s="2" t="s">
        <v>124</v>
      </c>
      <c r="B18609" s="2" t="s">
        <v>124</v>
      </c>
      <c r="C18609" s="2" t="s">
        <v>47</v>
      </c>
      <c r="D18609" s="2" t="s">
        <v>10</v>
      </c>
      <c r="E18609" s="2" t="s">
        <v>74</v>
      </c>
      <c r="F18609" s="2" t="s">
        <v>977</v>
      </c>
      <c r="G18609" s="14" t="n">
        <v>9.5</v>
      </c>
      <c r="H18609" s="14" t="n">
        <v>5.25</v>
      </c>
      <c r="I18609" s="14" t="n">
        <v>9.5</v>
      </c>
      <c r="J18609" s="23" t="n">
        <f aca="false">IF(AND(E18609="Priority",ISNUMBER('Cost model'!N317)),'Cost model'!N317,'Cost model'!M317)</f>
        <v>10.5</v>
      </c>
      <c r="K18609" s="14" t="n">
        <f aca="false">J18609-H18609</f>
        <v>5.25</v>
      </c>
      <c r="L18609" s="14" t="n">
        <f aca="false">G18609-H18609</f>
        <v>4.25</v>
      </c>
    </row>
    <row r="18610" customFormat="false" ht="15" hidden="false" customHeight="false" outlineLevel="0" collapsed="false">
      <c r="A18610" s="2" t="s">
        <v>123</v>
      </c>
      <c r="B18610" s="2" t="s">
        <v>123</v>
      </c>
      <c r="C18610" s="2" t="s">
        <v>47</v>
      </c>
      <c r="D18610" s="2" t="s">
        <v>13</v>
      </c>
      <c r="E18610" s="2" t="s">
        <v>74</v>
      </c>
      <c r="F18610" s="2" t="s">
        <v>977</v>
      </c>
      <c r="G18610" s="14" t="n">
        <v>24.5</v>
      </c>
      <c r="H18610" s="14" t="n">
        <v>60.69</v>
      </c>
      <c r="I18610" s="14" t="n">
        <v>19</v>
      </c>
      <c r="J18610" s="23" t="n">
        <f aca="false">IF(AND(E18610="Priority",ISNUMBER('Cost model'!N68)),'Cost model'!N68,'Cost model'!M68)</f>
        <v>60</v>
      </c>
      <c r="K18610" s="14" t="n">
        <f aca="false">J18610-H18610</f>
        <v>-0.689999999999998</v>
      </c>
      <c r="L18610" s="14" t="n">
        <f aca="false">G18610-H18610</f>
        <v>-36.19</v>
      </c>
    </row>
    <row r="18611" customFormat="false" ht="15" hidden="false" customHeight="false" outlineLevel="0" collapsed="false">
      <c r="A18611" s="2" t="s">
        <v>221</v>
      </c>
      <c r="B18611" s="2" t="s">
        <v>221</v>
      </c>
      <c r="C18611" s="2" t="s">
        <v>49</v>
      </c>
      <c r="D18611" s="2" t="s">
        <v>12</v>
      </c>
      <c r="E18611" s="2" t="s">
        <v>74</v>
      </c>
      <c r="F18611" s="2" t="s">
        <v>977</v>
      </c>
      <c r="G18611" s="14" t="n">
        <v>19.5</v>
      </c>
      <c r="H18611" s="14" t="n">
        <v>17.69</v>
      </c>
      <c r="I18611" s="14" t="n">
        <v>19.5</v>
      </c>
      <c r="J18611" s="23" t="n">
        <f aca="false">IF(AND(E18611="Priority",ISNUMBER('Cost model'!N742)),'Cost model'!N742,'Cost model'!M742)</f>
        <v>60</v>
      </c>
      <c r="K18611" s="14" t="n">
        <f aca="false">J18611-H18611</f>
        <v>42.31</v>
      </c>
      <c r="L18611" s="14" t="n">
        <f aca="false">G18611-H18611</f>
        <v>1.81</v>
      </c>
    </row>
    <row r="18612" customFormat="false" ht="15" hidden="false" customHeight="false" outlineLevel="0" collapsed="false">
      <c r="A18612" s="2" t="s">
        <v>142</v>
      </c>
      <c r="B18612" s="2" t="s">
        <v>142</v>
      </c>
      <c r="C18612" s="2" t="s">
        <v>49</v>
      </c>
      <c r="D18612" s="2" t="s">
        <v>12</v>
      </c>
      <c r="E18612" s="2" t="s">
        <v>74</v>
      </c>
      <c r="F18612" s="2" t="s">
        <v>977</v>
      </c>
      <c r="G18612" s="14" t="n">
        <v>19.5</v>
      </c>
      <c r="H18612" s="14" t="n">
        <v>59.15</v>
      </c>
      <c r="I18612" s="14" t="n">
        <v>19.5</v>
      </c>
      <c r="J18612" s="23" t="n">
        <f aca="false">IF(AND(E18612="Priority",ISNUMBER('Cost model'!N637)),'Cost model'!N637,'Cost model'!M637)</f>
        <v>45</v>
      </c>
      <c r="K18612" s="14" t="n">
        <f aca="false">J18612-H18612</f>
        <v>-14.15</v>
      </c>
      <c r="L18612" s="14" t="n">
        <f aca="false">G18612-H18612</f>
        <v>-39.65</v>
      </c>
    </row>
    <row r="18613" customFormat="false" ht="15" hidden="false" customHeight="false" outlineLevel="0" collapsed="false">
      <c r="A18613" s="2" t="s">
        <v>142</v>
      </c>
      <c r="B18613" s="2" t="s">
        <v>123</v>
      </c>
      <c r="C18613" s="2" t="s">
        <v>48</v>
      </c>
      <c r="D18613" s="2" t="s">
        <v>10</v>
      </c>
      <c r="E18613" s="2" t="s">
        <v>74</v>
      </c>
      <c r="F18613" s="2" t="s">
        <v>976</v>
      </c>
      <c r="G18613" s="14" t="n">
        <v>12.5</v>
      </c>
      <c r="H18613" s="14" t="n">
        <v>10.16</v>
      </c>
      <c r="I18613" s="14" t="n">
        <v>19.5</v>
      </c>
      <c r="J18613" s="23" t="n">
        <f aca="false">IF(AND(E18613="Priority",ISNUMBER('Cost model'!N723)),'Cost model'!N723,'Cost model'!M723)</f>
        <v>15.5</v>
      </c>
      <c r="K18613" s="14" t="n">
        <f aca="false">J18613-H18613</f>
        <v>5.34</v>
      </c>
      <c r="L18613" s="14" t="n">
        <f aca="false">G18613-H18613</f>
        <v>2.34</v>
      </c>
    </row>
    <row r="18614" customFormat="false" ht="15" hidden="false" customHeight="false" outlineLevel="0" collapsed="false">
      <c r="A18614" s="2" t="s">
        <v>174</v>
      </c>
      <c r="B18614" s="2" t="s">
        <v>174</v>
      </c>
      <c r="C18614" s="2" t="s">
        <v>48</v>
      </c>
      <c r="D18614" s="2" t="s">
        <v>13</v>
      </c>
      <c r="E18614" s="2" t="s">
        <v>74</v>
      </c>
      <c r="F18614" s="2" t="s">
        <v>977</v>
      </c>
      <c r="G18614" s="14" t="n">
        <v>24.5</v>
      </c>
      <c r="H18614" s="14" t="n">
        <v>30.8</v>
      </c>
      <c r="I18614" s="14" t="n">
        <v>24.5</v>
      </c>
      <c r="J18614" s="23" t="n">
        <f aca="false">IF(AND(E18614="Priority",ISNUMBER('Cost model'!N174)),'Cost model'!N174,'Cost model'!M174)</f>
        <v>70</v>
      </c>
      <c r="K18614" s="14" t="n">
        <f aca="false">J18614-H18614</f>
        <v>39.2</v>
      </c>
      <c r="L18614" s="14" t="n">
        <f aca="false">G18614-H18614</f>
        <v>-6.3</v>
      </c>
    </row>
    <row r="18615" customFormat="false" ht="15" hidden="false" customHeight="false" outlineLevel="0" collapsed="false">
      <c r="A18615" s="2" t="s">
        <v>124</v>
      </c>
      <c r="B18615" s="2" t="s">
        <v>142</v>
      </c>
      <c r="C18615" s="2" t="s">
        <v>49</v>
      </c>
      <c r="D18615" s="2" t="s">
        <v>12</v>
      </c>
      <c r="E18615" s="2" t="s">
        <v>74</v>
      </c>
      <c r="F18615" s="2" t="s">
        <v>976</v>
      </c>
      <c r="G18615" s="14" t="n">
        <v>19.5</v>
      </c>
      <c r="H18615" s="14" t="n">
        <v>83.73</v>
      </c>
      <c r="I18615" s="14" t="n">
        <v>19.5</v>
      </c>
      <c r="J18615" s="23" t="n">
        <f aca="false">IF(AND(E18615="Priority",ISNUMBER('Cost model'!N337)),'Cost model'!N337,'Cost model'!M337)</f>
        <v>60</v>
      </c>
      <c r="K18615" s="14" t="n">
        <f aca="false">J18615-H18615</f>
        <v>-23.73</v>
      </c>
      <c r="L18615" s="14" t="n">
        <f aca="false">G18615-H18615</f>
        <v>-64.23</v>
      </c>
    </row>
    <row r="18616" customFormat="false" ht="15" hidden="false" customHeight="false" outlineLevel="0" collapsed="false">
      <c r="A18616" s="2" t="s">
        <v>124</v>
      </c>
      <c r="B18616" s="2" t="s">
        <v>124</v>
      </c>
      <c r="C18616" s="2" t="s">
        <v>47</v>
      </c>
      <c r="D18616" s="2" t="s">
        <v>10</v>
      </c>
      <c r="E18616" s="2" t="s">
        <v>74</v>
      </c>
      <c r="F18616" s="2" t="s">
        <v>977</v>
      </c>
      <c r="G18616" s="14" t="n">
        <v>9.5</v>
      </c>
      <c r="H18616" s="14" t="n">
        <v>6.27</v>
      </c>
      <c r="I18616" s="14" t="n">
        <v>9.5</v>
      </c>
      <c r="J18616" s="23" t="n">
        <f aca="false">IF(AND(E18616="Priority",ISNUMBER('Cost model'!N317)),'Cost model'!N317,'Cost model'!M317)</f>
        <v>10.5</v>
      </c>
      <c r="K18616" s="14" t="n">
        <f aca="false">J18616-H18616</f>
        <v>4.23</v>
      </c>
      <c r="L18616" s="14" t="n">
        <f aca="false">G18616-H18616</f>
        <v>3.23</v>
      </c>
    </row>
    <row r="18617" customFormat="false" ht="15" hidden="false" customHeight="false" outlineLevel="0" collapsed="false">
      <c r="A18617" s="2" t="s">
        <v>174</v>
      </c>
      <c r="B18617" s="2" t="s">
        <v>174</v>
      </c>
      <c r="C18617" s="2" t="s">
        <v>47</v>
      </c>
      <c r="D18617" s="2" t="s">
        <v>12</v>
      </c>
      <c r="E18617" s="2" t="s">
        <v>74</v>
      </c>
      <c r="F18617" s="2" t="s">
        <v>977</v>
      </c>
      <c r="G18617" s="14" t="n">
        <v>9.5</v>
      </c>
      <c r="H18617" s="14" t="n">
        <v>27.78</v>
      </c>
      <c r="I18617" s="14" t="n">
        <v>9.5</v>
      </c>
      <c r="J18617" s="23" t="n">
        <f aca="false">IF(AND(E18617="Priority",ISNUMBER('Cost model'!N170)),'Cost model'!N170,'Cost model'!M170)</f>
        <v>25.5</v>
      </c>
      <c r="K18617" s="14" t="n">
        <f aca="false">J18617-H18617</f>
        <v>-2.28</v>
      </c>
      <c r="L18617" s="14" t="n">
        <f aca="false">G18617-H18617</f>
        <v>-18.28</v>
      </c>
    </row>
    <row r="18618" customFormat="false" ht="15" hidden="false" customHeight="false" outlineLevel="0" collapsed="false">
      <c r="A18618" s="2" t="s">
        <v>124</v>
      </c>
      <c r="B18618" s="2" t="s">
        <v>174</v>
      </c>
      <c r="C18618" s="2" t="s">
        <v>48</v>
      </c>
      <c r="D18618" s="2" t="s">
        <v>12</v>
      </c>
      <c r="E18618" s="2" t="s">
        <v>74</v>
      </c>
      <c r="F18618" s="2" t="s">
        <v>976</v>
      </c>
      <c r="G18618" s="14" t="n">
        <v>19.5</v>
      </c>
      <c r="H18618" s="14" t="n">
        <v>39.22</v>
      </c>
      <c r="I18618" s="14" t="n">
        <v>19.5</v>
      </c>
      <c r="J18618" s="23" t="n">
        <f aca="false">IF(AND(E18618="Priority",ISNUMBER('Cost model'!N366)),'Cost model'!N366,'Cost model'!M366)</f>
        <v>55</v>
      </c>
      <c r="K18618" s="14" t="n">
        <f aca="false">J18618-H18618</f>
        <v>15.78</v>
      </c>
      <c r="L18618" s="14" t="n">
        <f aca="false">G18618-H18618</f>
        <v>-19.72</v>
      </c>
    </row>
    <row r="18619" customFormat="false" ht="15" hidden="false" customHeight="false" outlineLevel="0" collapsed="false">
      <c r="A18619" s="2" t="s">
        <v>174</v>
      </c>
      <c r="B18619" s="2" t="s">
        <v>221</v>
      </c>
      <c r="C18619" s="2" t="s">
        <v>47</v>
      </c>
      <c r="D18619" s="2" t="s">
        <v>12</v>
      </c>
      <c r="E18619" s="2" t="s">
        <v>74</v>
      </c>
      <c r="F18619" s="2" t="s">
        <v>976</v>
      </c>
      <c r="G18619" s="14" t="n">
        <v>9.5</v>
      </c>
      <c r="H18619" s="14" t="n">
        <v>13.2</v>
      </c>
      <c r="I18619" s="14" t="n">
        <v>24.5</v>
      </c>
      <c r="J18619" s="23" t="n">
        <f aca="false">IF(AND(E18619="Priority",ISNUMBER('Cost model'!N155)),'Cost model'!N155,'Cost model'!M155)</f>
        <v>50</v>
      </c>
      <c r="K18619" s="14" t="n">
        <f aca="false">J18619-H18619</f>
        <v>36.8</v>
      </c>
      <c r="L18619" s="14" t="n">
        <f aca="false">G18619-H18619</f>
        <v>-3.7</v>
      </c>
    </row>
    <row r="18620" customFormat="false" ht="15" hidden="false" customHeight="false" outlineLevel="0" collapsed="false">
      <c r="A18620" s="2" t="s">
        <v>124</v>
      </c>
      <c r="B18620" s="2" t="s">
        <v>124</v>
      </c>
      <c r="C18620" s="2" t="s">
        <v>48</v>
      </c>
      <c r="D18620" s="2" t="s">
        <v>10</v>
      </c>
      <c r="E18620" s="2" t="s">
        <v>83</v>
      </c>
      <c r="F18620" s="2" t="s">
        <v>977</v>
      </c>
      <c r="G18620" s="14" t="n">
        <v>17.5</v>
      </c>
      <c r="H18620" s="14" t="n">
        <v>11.58</v>
      </c>
      <c r="I18620" s="14" t="n">
        <v>17.5</v>
      </c>
      <c r="J18620" s="23" t="n">
        <f aca="false">IF(AND(E18620="Priority",ISNUMBER('Cost model'!N318)),'Cost model'!N318,'Cost model'!M318)</f>
        <v>19.5</v>
      </c>
      <c r="K18620" s="14" t="n">
        <f aca="false">J18620-H18620</f>
        <v>7.92</v>
      </c>
      <c r="L18620" s="14" t="n">
        <f aca="false">G18620-H18620</f>
        <v>5.92</v>
      </c>
    </row>
    <row r="18621" customFormat="false" ht="15" hidden="false" customHeight="false" outlineLevel="0" collapsed="false">
      <c r="A18621" s="2" t="s">
        <v>174</v>
      </c>
      <c r="B18621" s="2" t="s">
        <v>174</v>
      </c>
      <c r="C18621" s="2" t="s">
        <v>47</v>
      </c>
      <c r="D18621" s="2" t="s">
        <v>14</v>
      </c>
      <c r="E18621" s="2" t="s">
        <v>74</v>
      </c>
      <c r="F18621" s="2" t="s">
        <v>977</v>
      </c>
      <c r="G18621" s="14" t="n">
        <v>25</v>
      </c>
      <c r="H18621" s="14" t="n">
        <v>142.52</v>
      </c>
      <c r="I18621" s="14" t="n">
        <v>25</v>
      </c>
      <c r="J18621" s="23" t="n">
        <f aca="false">IF(AND(E18621="Priority",ISNUMBER('Cost model'!N176)),'Cost model'!N176,'Cost model'!M176)</f>
        <v>95</v>
      </c>
      <c r="K18621" s="14" t="n">
        <f aca="false">J18621-H18621</f>
        <v>-47.52</v>
      </c>
      <c r="L18621" s="14" t="n">
        <f aca="false">G18621-H18621</f>
        <v>-117.52</v>
      </c>
    </row>
    <row r="18622" customFormat="false" ht="15" hidden="false" customHeight="false" outlineLevel="0" collapsed="false">
      <c r="A18622" s="2" t="s">
        <v>142</v>
      </c>
      <c r="B18622" s="2" t="s">
        <v>205</v>
      </c>
      <c r="C18622" s="2" t="s">
        <v>47</v>
      </c>
      <c r="D18622" s="2" t="s">
        <v>10</v>
      </c>
      <c r="E18622" s="2" t="s">
        <v>74</v>
      </c>
      <c r="F18622" s="2" t="s">
        <v>976</v>
      </c>
      <c r="G18622" s="14" t="n">
        <v>9.5</v>
      </c>
      <c r="H18622" s="14" t="n">
        <v>8.06</v>
      </c>
      <c r="I18622" s="14" t="n">
        <v>19.5</v>
      </c>
      <c r="J18622" s="23" t="n">
        <f aca="false">IF(AND(E18622="Priority",ISNUMBER('Cost model'!N707)),'Cost model'!N707,'Cost model'!M707)</f>
        <v>11.5</v>
      </c>
      <c r="K18622" s="14" t="n">
        <f aca="false">J18622-H18622</f>
        <v>3.44</v>
      </c>
      <c r="L18622" s="14" t="n">
        <f aca="false">G18622-H18622</f>
        <v>1.44</v>
      </c>
    </row>
    <row r="18623" customFormat="false" ht="15" hidden="false" customHeight="false" outlineLevel="0" collapsed="false">
      <c r="A18623" s="2" t="s">
        <v>158</v>
      </c>
      <c r="B18623" s="2" t="s">
        <v>158</v>
      </c>
      <c r="C18623" s="2" t="s">
        <v>47</v>
      </c>
      <c r="D18623" s="2" t="s">
        <v>10</v>
      </c>
      <c r="E18623" s="2" t="s">
        <v>74</v>
      </c>
      <c r="F18623" s="2" t="s">
        <v>977</v>
      </c>
      <c r="G18623" s="14" t="n">
        <v>9.5</v>
      </c>
      <c r="H18623" s="14" t="n">
        <v>6.27</v>
      </c>
      <c r="I18623" s="14" t="n">
        <v>9.5</v>
      </c>
      <c r="J18623" s="23" t="n">
        <f aca="false">IF(AND(E18623="Priority",ISNUMBER('Cost model'!N422)),'Cost model'!N422,'Cost model'!M422)</f>
        <v>8.5</v>
      </c>
      <c r="K18623" s="14" t="n">
        <f aca="false">J18623-H18623</f>
        <v>2.23</v>
      </c>
      <c r="L18623" s="14" t="n">
        <f aca="false">G18623-H18623</f>
        <v>3.23</v>
      </c>
    </row>
    <row r="18624" customFormat="false" ht="15" hidden="false" customHeight="false" outlineLevel="0" collapsed="false">
      <c r="A18624" s="2" t="s">
        <v>174</v>
      </c>
      <c r="B18624" s="2" t="s">
        <v>174</v>
      </c>
      <c r="C18624" s="2" t="s">
        <v>47</v>
      </c>
      <c r="D18624" s="2" t="s">
        <v>10</v>
      </c>
      <c r="E18624" s="2" t="s">
        <v>74</v>
      </c>
      <c r="F18624" s="2" t="s">
        <v>977</v>
      </c>
      <c r="G18624" s="14" t="n">
        <v>9.5</v>
      </c>
      <c r="H18624" s="14" t="n">
        <v>6.24</v>
      </c>
      <c r="I18624" s="14" t="n">
        <v>9.5</v>
      </c>
      <c r="J18624" s="23" t="n">
        <f aca="false">IF(AND(E18624="Priority",ISNUMBER('Cost model'!N167)),'Cost model'!N167,'Cost model'!M167)</f>
        <v>8.5</v>
      </c>
      <c r="K18624" s="14" t="n">
        <f aca="false">J18624-H18624</f>
        <v>2.26</v>
      </c>
      <c r="L18624" s="14" t="n">
        <f aca="false">G18624-H18624</f>
        <v>3.26</v>
      </c>
    </row>
    <row r="18625" customFormat="false" ht="15" hidden="false" customHeight="false" outlineLevel="0" collapsed="false">
      <c r="A18625" s="2" t="s">
        <v>124</v>
      </c>
      <c r="B18625" s="2" t="s">
        <v>124</v>
      </c>
      <c r="C18625" s="2" t="s">
        <v>48</v>
      </c>
      <c r="D18625" s="2" t="s">
        <v>12</v>
      </c>
      <c r="E18625" s="2" t="s">
        <v>74</v>
      </c>
      <c r="F18625" s="2" t="s">
        <v>977</v>
      </c>
      <c r="G18625" s="14" t="n">
        <v>12.5</v>
      </c>
      <c r="H18625" s="14" t="n">
        <v>16.59</v>
      </c>
      <c r="I18625" s="14" t="n">
        <v>12.5</v>
      </c>
      <c r="J18625" s="23" t="n">
        <f aca="false">IF(AND(E18625="Priority",ISNUMBER('Cost model'!N321)),'Cost model'!N321,'Cost model'!M321)</f>
        <v>40</v>
      </c>
      <c r="K18625" s="14" t="n">
        <f aca="false">J18625-H18625</f>
        <v>23.41</v>
      </c>
      <c r="L18625" s="14" t="n">
        <f aca="false">G18625-H18625</f>
        <v>-4.09</v>
      </c>
    </row>
    <row r="18626" customFormat="false" ht="15" hidden="false" customHeight="false" outlineLevel="0" collapsed="false">
      <c r="A18626" s="2" t="s">
        <v>174</v>
      </c>
      <c r="B18626" s="2" t="s">
        <v>174</v>
      </c>
      <c r="C18626" s="2" t="s">
        <v>48</v>
      </c>
      <c r="D18626" s="2" t="s">
        <v>12</v>
      </c>
      <c r="E18626" s="2" t="s">
        <v>74</v>
      </c>
      <c r="F18626" s="2" t="s">
        <v>977</v>
      </c>
      <c r="G18626" s="14" t="n">
        <v>12.5</v>
      </c>
      <c r="H18626" s="14" t="n">
        <v>59.42</v>
      </c>
      <c r="I18626" s="14" t="n">
        <v>12.5</v>
      </c>
      <c r="J18626" s="23" t="n">
        <f aca="false">IF(AND(E18626="Priority",ISNUMBER('Cost model'!N171)),'Cost model'!N171,'Cost model'!M171)</f>
        <v>40</v>
      </c>
      <c r="K18626" s="14" t="n">
        <f aca="false">J18626-H18626</f>
        <v>-19.42</v>
      </c>
      <c r="L18626" s="14" t="n">
        <f aca="false">G18626-H18626</f>
        <v>-46.92</v>
      </c>
    </row>
    <row r="18627" customFormat="false" ht="15" hidden="false" customHeight="false" outlineLevel="0" collapsed="false">
      <c r="A18627" s="2" t="s">
        <v>174</v>
      </c>
      <c r="B18627" s="2" t="s">
        <v>124</v>
      </c>
      <c r="C18627" s="2" t="s">
        <v>49</v>
      </c>
      <c r="D18627" s="2" t="s">
        <v>10</v>
      </c>
      <c r="E18627" s="2" t="s">
        <v>74</v>
      </c>
      <c r="F18627" s="2" t="s">
        <v>976</v>
      </c>
      <c r="G18627" s="14" t="n">
        <v>17.5</v>
      </c>
      <c r="H18627" s="14" t="n">
        <v>15.99</v>
      </c>
      <c r="I18627" s="14" t="n">
        <v>17.5</v>
      </c>
      <c r="J18627" s="23" t="n">
        <f aca="false">IF(AND(E18627="Priority",ISNUMBER('Cost model'!N109)),'Cost model'!N109,'Cost model'!M109)</f>
        <v>18.5</v>
      </c>
      <c r="K18627" s="14" t="n">
        <f aca="false">J18627-H18627</f>
        <v>2.51</v>
      </c>
      <c r="L18627" s="14" t="n">
        <f aca="false">G18627-H18627</f>
        <v>1.51</v>
      </c>
    </row>
    <row r="18628" customFormat="false" ht="15" hidden="false" customHeight="false" outlineLevel="0" collapsed="false">
      <c r="A18628" s="2" t="s">
        <v>174</v>
      </c>
      <c r="B18628" s="2" t="s">
        <v>174</v>
      </c>
      <c r="C18628" s="2" t="s">
        <v>48</v>
      </c>
      <c r="D18628" s="2" t="s">
        <v>10</v>
      </c>
      <c r="E18628" s="2" t="s">
        <v>74</v>
      </c>
      <c r="F18628" s="2" t="s">
        <v>977</v>
      </c>
      <c r="G18628" s="14" t="n">
        <v>12.5</v>
      </c>
      <c r="H18628" s="14" t="n">
        <v>12.54</v>
      </c>
      <c r="I18628" s="14" t="n">
        <v>12.5</v>
      </c>
      <c r="J18628" s="23" t="n">
        <f aca="false">IF(AND(E18628="Priority",ISNUMBER('Cost model'!N168)),'Cost model'!N168,'Cost model'!M168)</f>
        <v>13.5</v>
      </c>
      <c r="K18628" s="14" t="n">
        <f aca="false">J18628-H18628</f>
        <v>0.960000000000001</v>
      </c>
      <c r="L18628" s="14" t="n">
        <f aca="false">G18628-H18628</f>
        <v>-0.0399999999999992</v>
      </c>
    </row>
    <row r="18629" customFormat="false" ht="15" hidden="false" customHeight="false" outlineLevel="0" collapsed="false">
      <c r="A18629" s="2" t="s">
        <v>142</v>
      </c>
      <c r="B18629" s="2" t="s">
        <v>142</v>
      </c>
      <c r="C18629" s="2" t="s">
        <v>47</v>
      </c>
      <c r="D18629" s="2" t="s">
        <v>10</v>
      </c>
      <c r="E18629" s="2" t="s">
        <v>74</v>
      </c>
      <c r="F18629" s="2" t="s">
        <v>977</v>
      </c>
      <c r="G18629" s="14" t="n">
        <v>9.5</v>
      </c>
      <c r="H18629" s="14" t="n">
        <v>7.72</v>
      </c>
      <c r="I18629" s="14" t="n">
        <v>9.5</v>
      </c>
      <c r="J18629" s="23" t="n">
        <f aca="false">IF(AND(E18629="Priority",ISNUMBER('Cost model'!N632)),'Cost model'!N632,'Cost model'!M632)</f>
        <v>9.5</v>
      </c>
      <c r="K18629" s="14" t="n">
        <f aca="false">J18629-H18629</f>
        <v>1.78</v>
      </c>
      <c r="L18629" s="14" t="n">
        <f aca="false">G18629-H18629</f>
        <v>1.78</v>
      </c>
    </row>
    <row r="18630" customFormat="false" ht="15" hidden="false" customHeight="false" outlineLevel="0" collapsed="false">
      <c r="A18630" s="2" t="s">
        <v>142</v>
      </c>
      <c r="B18630" s="2" t="s">
        <v>142</v>
      </c>
      <c r="C18630" s="2" t="s">
        <v>47</v>
      </c>
      <c r="D18630" s="2" t="s">
        <v>10</v>
      </c>
      <c r="E18630" s="2" t="s">
        <v>74</v>
      </c>
      <c r="F18630" s="2" t="s">
        <v>977</v>
      </c>
      <c r="G18630" s="14" t="n">
        <v>9.5</v>
      </c>
      <c r="H18630" s="14" t="n">
        <v>6.8</v>
      </c>
      <c r="I18630" s="14" t="n">
        <v>9.5</v>
      </c>
      <c r="J18630" s="23" t="n">
        <f aca="false">IF(AND(E18630="Priority",ISNUMBER('Cost model'!N632)),'Cost model'!N632,'Cost model'!M632)</f>
        <v>9.5</v>
      </c>
      <c r="K18630" s="14" t="n">
        <f aca="false">J18630-H18630</f>
        <v>2.7</v>
      </c>
      <c r="L18630" s="14" t="n">
        <f aca="false">G18630-H18630</f>
        <v>2.7</v>
      </c>
    </row>
    <row r="18631" customFormat="false" ht="15" hidden="false" customHeight="false" outlineLevel="0" collapsed="false">
      <c r="A18631" s="2" t="s">
        <v>221</v>
      </c>
      <c r="B18631" s="2" t="s">
        <v>221</v>
      </c>
      <c r="C18631" s="2" t="s">
        <v>49</v>
      </c>
      <c r="D18631" s="2" t="s">
        <v>13</v>
      </c>
      <c r="E18631" s="2" t="s">
        <v>74</v>
      </c>
      <c r="F18631" s="2" t="s">
        <v>977</v>
      </c>
      <c r="G18631" s="14" t="n">
        <v>50</v>
      </c>
      <c r="H18631" s="14" t="n">
        <v>81.03</v>
      </c>
      <c r="I18631" s="14" t="n">
        <v>50</v>
      </c>
      <c r="J18631" s="23" t="n">
        <f aca="false">IF(AND(E18631="Priority",ISNUMBER('Cost model'!N745)),'Cost model'!N745,'Cost model'!M745)</f>
        <v>130</v>
      </c>
      <c r="K18631" s="14" t="n">
        <f aca="false">J18631-H18631</f>
        <v>48.97</v>
      </c>
      <c r="L18631" s="14" t="n">
        <f aca="false">G18631-H18631</f>
        <v>-31.03</v>
      </c>
    </row>
    <row r="18632" customFormat="false" ht="15" hidden="false" customHeight="false" outlineLevel="0" collapsed="false">
      <c r="A18632" s="2" t="s">
        <v>124</v>
      </c>
      <c r="B18632" s="2" t="s">
        <v>124</v>
      </c>
      <c r="C18632" s="2" t="s">
        <v>48</v>
      </c>
      <c r="D18632" s="2" t="s">
        <v>10</v>
      </c>
      <c r="E18632" s="2" t="s">
        <v>74</v>
      </c>
      <c r="F18632" s="2" t="s">
        <v>977</v>
      </c>
      <c r="G18632" s="14" t="n">
        <v>12.5</v>
      </c>
      <c r="H18632" s="14" t="n">
        <v>21.6</v>
      </c>
      <c r="I18632" s="14" t="n">
        <v>12.5</v>
      </c>
      <c r="J18632" s="23" t="n">
        <f aca="false">IF(AND(E18632="Priority",ISNUMBER('Cost model'!N318)),'Cost model'!N318,'Cost model'!M318)</f>
        <v>14.5</v>
      </c>
      <c r="K18632" s="14" t="n">
        <f aca="false">J18632-H18632</f>
        <v>-7.1</v>
      </c>
      <c r="L18632" s="14" t="n">
        <f aca="false">G18632-H18632</f>
        <v>-9.1</v>
      </c>
    </row>
    <row r="18633" customFormat="false" ht="15" hidden="false" customHeight="false" outlineLevel="0" collapsed="false">
      <c r="A18633" s="2" t="s">
        <v>221</v>
      </c>
      <c r="B18633" s="2" t="s">
        <v>221</v>
      </c>
      <c r="C18633" s="2" t="s">
        <v>47</v>
      </c>
      <c r="D18633" s="2" t="s">
        <v>10</v>
      </c>
      <c r="E18633" s="2" t="s">
        <v>74</v>
      </c>
      <c r="F18633" s="2" t="s">
        <v>977</v>
      </c>
      <c r="G18633" s="14" t="n">
        <v>9.5</v>
      </c>
      <c r="H18633" s="14" t="n">
        <v>7.4</v>
      </c>
      <c r="I18633" s="14" t="n">
        <v>9.5</v>
      </c>
      <c r="J18633" s="23" t="n">
        <f aca="false">IF(AND(E18633="Priority",ISNUMBER('Cost model'!N737)),'Cost model'!N737,'Cost model'!M737)</f>
        <v>8.5</v>
      </c>
      <c r="K18633" s="14" t="n">
        <f aca="false">J18633-H18633</f>
        <v>1.1</v>
      </c>
      <c r="L18633" s="14" t="n">
        <f aca="false">G18633-H18633</f>
        <v>2.1</v>
      </c>
    </row>
    <row r="18634" customFormat="false" ht="15" hidden="false" customHeight="false" outlineLevel="0" collapsed="false">
      <c r="A18634" s="2" t="s">
        <v>124</v>
      </c>
      <c r="B18634" s="2" t="s">
        <v>124</v>
      </c>
      <c r="C18634" s="2" t="s">
        <v>47</v>
      </c>
      <c r="D18634" s="2" t="s">
        <v>10</v>
      </c>
      <c r="E18634" s="2" t="s">
        <v>74</v>
      </c>
      <c r="F18634" s="2" t="s">
        <v>977</v>
      </c>
      <c r="G18634" s="14" t="n">
        <v>9.5</v>
      </c>
      <c r="H18634" s="14" t="n">
        <v>7.5</v>
      </c>
      <c r="I18634" s="14" t="n">
        <v>9.5</v>
      </c>
      <c r="J18634" s="23" t="n">
        <f aca="false">IF(AND(E18634="Priority",ISNUMBER('Cost model'!N317)),'Cost model'!N317,'Cost model'!M317)</f>
        <v>10.5</v>
      </c>
      <c r="K18634" s="14" t="n">
        <f aca="false">J18634-H18634</f>
        <v>3</v>
      </c>
      <c r="L18634" s="14" t="n">
        <f aca="false">G18634-H18634</f>
        <v>2</v>
      </c>
    </row>
    <row r="18635" customFormat="false" ht="15" hidden="false" customHeight="false" outlineLevel="0" collapsed="false">
      <c r="A18635" s="2" t="s">
        <v>124</v>
      </c>
      <c r="B18635" s="2" t="s">
        <v>124</v>
      </c>
      <c r="C18635" s="2" t="s">
        <v>48</v>
      </c>
      <c r="D18635" s="2" t="s">
        <v>12</v>
      </c>
      <c r="E18635" s="2" t="s">
        <v>83</v>
      </c>
      <c r="F18635" s="2" t="s">
        <v>977</v>
      </c>
      <c r="G18635" s="14" t="n">
        <v>19.5</v>
      </c>
      <c r="H18635" s="14" t="n">
        <v>24.63</v>
      </c>
      <c r="I18635" s="14" t="n">
        <v>19.5</v>
      </c>
      <c r="J18635" s="23" t="n">
        <f aca="false">IF(AND(E18635="Priority",ISNUMBER('Cost model'!N321)),'Cost model'!N321,'Cost model'!M321)</f>
        <v>55</v>
      </c>
      <c r="K18635" s="14" t="n">
        <f aca="false">J18635-H18635</f>
        <v>30.37</v>
      </c>
      <c r="L18635" s="14" t="n">
        <f aca="false">G18635-H18635</f>
        <v>-5.13</v>
      </c>
    </row>
    <row r="18636" customFormat="false" ht="15" hidden="false" customHeight="false" outlineLevel="0" collapsed="false">
      <c r="A18636" s="2" t="s">
        <v>221</v>
      </c>
      <c r="B18636" s="2" t="s">
        <v>221</v>
      </c>
      <c r="C18636" s="2" t="s">
        <v>48</v>
      </c>
      <c r="D18636" s="2" t="s">
        <v>12</v>
      </c>
      <c r="E18636" s="2" t="s">
        <v>74</v>
      </c>
      <c r="F18636" s="2" t="s">
        <v>977</v>
      </c>
      <c r="G18636" s="14" t="n">
        <v>12.5</v>
      </c>
      <c r="H18636" s="14" t="n">
        <v>83.73</v>
      </c>
      <c r="I18636" s="14" t="n">
        <v>12.5</v>
      </c>
      <c r="J18636" s="23" t="n">
        <f aca="false">IF(AND(E18636="Priority",ISNUMBER('Cost model'!N741)),'Cost model'!N741,'Cost model'!M741)</f>
        <v>45</v>
      </c>
      <c r="K18636" s="14" t="n">
        <f aca="false">J18636-H18636</f>
        <v>-38.73</v>
      </c>
      <c r="L18636" s="14" t="n">
        <f aca="false">G18636-H18636</f>
        <v>-71.23</v>
      </c>
    </row>
    <row r="18637" customFormat="false" ht="15" hidden="false" customHeight="false" outlineLevel="0" collapsed="false">
      <c r="A18637" s="2" t="s">
        <v>124</v>
      </c>
      <c r="B18637" s="2" t="s">
        <v>142</v>
      </c>
      <c r="C18637" s="2" t="s">
        <v>48</v>
      </c>
      <c r="D18637" s="2" t="s">
        <v>12</v>
      </c>
      <c r="E18637" s="2" t="s">
        <v>74</v>
      </c>
      <c r="F18637" s="2" t="s">
        <v>976</v>
      </c>
      <c r="G18637" s="14" t="n">
        <v>12.5</v>
      </c>
      <c r="H18637" s="14" t="n">
        <v>51.89</v>
      </c>
      <c r="I18637" s="14" t="n">
        <v>19.5</v>
      </c>
      <c r="J18637" s="23" t="n">
        <f aca="false">IF(AND(E18637="Priority",ISNUMBER('Cost model'!N336)),'Cost model'!N336,'Cost model'!M336)</f>
        <v>50</v>
      </c>
      <c r="K18637" s="14" t="n">
        <f aca="false">J18637-H18637</f>
        <v>-1.89</v>
      </c>
      <c r="L18637" s="14" t="n">
        <f aca="false">G18637-H18637</f>
        <v>-39.39</v>
      </c>
    </row>
    <row r="18638" customFormat="false" ht="15" hidden="false" customHeight="false" outlineLevel="0" collapsed="false">
      <c r="A18638" s="2" t="s">
        <v>174</v>
      </c>
      <c r="B18638" s="2" t="s">
        <v>174</v>
      </c>
      <c r="C18638" s="2" t="s">
        <v>47</v>
      </c>
      <c r="D18638" s="2" t="s">
        <v>10</v>
      </c>
      <c r="E18638" s="2" t="s">
        <v>74</v>
      </c>
      <c r="F18638" s="2" t="s">
        <v>977</v>
      </c>
      <c r="G18638" s="14" t="n">
        <v>9.5</v>
      </c>
      <c r="H18638" s="14" t="n">
        <v>7.72</v>
      </c>
      <c r="I18638" s="14" t="n">
        <v>9.5</v>
      </c>
      <c r="J18638" s="23" t="n">
        <f aca="false">IF(AND(E18638="Priority",ISNUMBER('Cost model'!N167)),'Cost model'!N167,'Cost model'!M167)</f>
        <v>8.5</v>
      </c>
      <c r="K18638" s="14" t="n">
        <f aca="false">J18638-H18638</f>
        <v>0.78</v>
      </c>
      <c r="L18638" s="14" t="n">
        <f aca="false">G18638-H18638</f>
        <v>1.78</v>
      </c>
    </row>
    <row r="18639" customFormat="false" ht="15" hidden="false" customHeight="false" outlineLevel="0" collapsed="false">
      <c r="A18639" s="2" t="s">
        <v>124</v>
      </c>
      <c r="B18639" s="2" t="s">
        <v>124</v>
      </c>
      <c r="C18639" s="2" t="s">
        <v>47</v>
      </c>
      <c r="D18639" s="2" t="s">
        <v>12</v>
      </c>
      <c r="E18639" s="2" t="s">
        <v>74</v>
      </c>
      <c r="F18639" s="2" t="s">
        <v>977</v>
      </c>
      <c r="G18639" s="14" t="n">
        <v>9.5</v>
      </c>
      <c r="H18639" s="14" t="n">
        <v>7.72</v>
      </c>
      <c r="I18639" s="14" t="n">
        <v>9.5</v>
      </c>
      <c r="J18639" s="23" t="n">
        <f aca="false">IF(AND(E18639="Priority",ISNUMBER('Cost model'!N320)),'Cost model'!N320,'Cost model'!M320)</f>
        <v>24.5</v>
      </c>
      <c r="K18639" s="14" t="n">
        <f aca="false">J18639-H18639</f>
        <v>16.78</v>
      </c>
      <c r="L18639" s="14" t="n">
        <f aca="false">G18639-H18639</f>
        <v>1.78</v>
      </c>
    </row>
    <row r="18640" customFormat="false" ht="15" hidden="false" customHeight="false" outlineLevel="0" collapsed="false">
      <c r="A18640" s="2" t="s">
        <v>221</v>
      </c>
      <c r="B18640" s="2" t="s">
        <v>221</v>
      </c>
      <c r="C18640" s="2" t="s">
        <v>47</v>
      </c>
      <c r="D18640" s="2" t="s">
        <v>10</v>
      </c>
      <c r="E18640" s="2" t="s">
        <v>74</v>
      </c>
      <c r="F18640" s="2" t="s">
        <v>977</v>
      </c>
      <c r="G18640" s="14" t="n">
        <v>9.5</v>
      </c>
      <c r="H18640" s="14" t="n">
        <v>7.4</v>
      </c>
      <c r="I18640" s="14" t="n">
        <v>9.5</v>
      </c>
      <c r="J18640" s="23" t="n">
        <f aca="false">IF(AND(E18640="Priority",ISNUMBER('Cost model'!N737)),'Cost model'!N737,'Cost model'!M737)</f>
        <v>8.5</v>
      </c>
      <c r="K18640" s="14" t="n">
        <f aca="false">J18640-H18640</f>
        <v>1.1</v>
      </c>
      <c r="L18640" s="14" t="n">
        <f aca="false">G18640-H18640</f>
        <v>2.1</v>
      </c>
    </row>
    <row r="18641" customFormat="false" ht="15" hidden="false" customHeight="false" outlineLevel="0" collapsed="false">
      <c r="A18641" s="2" t="s">
        <v>124</v>
      </c>
      <c r="B18641" s="2" t="s">
        <v>124</v>
      </c>
      <c r="C18641" s="2" t="s">
        <v>49</v>
      </c>
      <c r="D18641" s="2" t="s">
        <v>14</v>
      </c>
      <c r="E18641" s="2" t="s">
        <v>74</v>
      </c>
      <c r="F18641" s="2" t="s">
        <v>977</v>
      </c>
      <c r="G18641" s="14" t="n">
        <v>85</v>
      </c>
      <c r="H18641" s="14" t="n">
        <v>165.74</v>
      </c>
      <c r="I18641" s="14" t="n">
        <v>85</v>
      </c>
      <c r="J18641" s="23" t="n">
        <f aca="false">IF(AND(E18641="Priority",ISNUMBER('Cost model'!N328)),'Cost model'!N328,'Cost model'!M328)</f>
        <v>175</v>
      </c>
      <c r="K18641" s="14" t="n">
        <f aca="false">J18641-H18641</f>
        <v>9.25999999999999</v>
      </c>
      <c r="L18641" s="14" t="n">
        <f aca="false">G18641-H18641</f>
        <v>-80.74</v>
      </c>
    </row>
    <row r="18642" customFormat="false" ht="15" hidden="false" customHeight="false" outlineLevel="0" collapsed="false">
      <c r="A18642" s="2" t="s">
        <v>124</v>
      </c>
      <c r="B18642" s="2" t="s">
        <v>124</v>
      </c>
      <c r="C18642" s="2" t="s">
        <v>49</v>
      </c>
      <c r="D18642" s="2" t="s">
        <v>12</v>
      </c>
      <c r="E18642" s="2" t="s">
        <v>74</v>
      </c>
      <c r="F18642" s="2" t="s">
        <v>977</v>
      </c>
      <c r="G18642" s="14" t="n">
        <v>19.5</v>
      </c>
      <c r="H18642" s="14" t="n">
        <v>26.61</v>
      </c>
      <c r="I18642" s="14" t="n">
        <v>19.5</v>
      </c>
      <c r="J18642" s="23" t="n">
        <f aca="false">IF(AND(E18642="Priority",ISNUMBER('Cost model'!N322)),'Cost model'!N322,'Cost model'!M322)</f>
        <v>50</v>
      </c>
      <c r="K18642" s="14" t="n">
        <f aca="false">J18642-H18642</f>
        <v>23.39</v>
      </c>
      <c r="L18642" s="14" t="n">
        <f aca="false">G18642-H18642</f>
        <v>-7.11</v>
      </c>
    </row>
    <row r="18643" customFormat="false" ht="15" hidden="false" customHeight="false" outlineLevel="0" collapsed="false">
      <c r="A18643" s="2" t="s">
        <v>158</v>
      </c>
      <c r="B18643" s="2" t="s">
        <v>142</v>
      </c>
      <c r="C18643" s="2" t="s">
        <v>49</v>
      </c>
      <c r="D18643" s="2" t="s">
        <v>10</v>
      </c>
      <c r="E18643" s="2" t="s">
        <v>74</v>
      </c>
      <c r="F18643" s="2" t="s">
        <v>976</v>
      </c>
      <c r="G18643" s="14" t="n">
        <v>17.5</v>
      </c>
      <c r="H18643" s="14" t="n">
        <v>20.55</v>
      </c>
      <c r="I18643" s="14" t="n">
        <v>17.5</v>
      </c>
      <c r="J18643" s="23" t="n">
        <f aca="false">IF(AND(E18643="Priority",ISNUMBER('Cost model'!N439)),'Cost model'!N439,'Cost model'!M439)</f>
        <v>20.5</v>
      </c>
      <c r="K18643" s="14" t="n">
        <f aca="false">J18643-H18643</f>
        <v>-0.0500000000000007</v>
      </c>
      <c r="L18643" s="14" t="n">
        <f aca="false">G18643-H18643</f>
        <v>-3.05</v>
      </c>
    </row>
    <row r="18644" customFormat="false" ht="15" hidden="false" customHeight="false" outlineLevel="0" collapsed="false">
      <c r="A18644" s="2" t="s">
        <v>124</v>
      </c>
      <c r="B18644" s="2" t="s">
        <v>124</v>
      </c>
      <c r="C18644" s="2" t="s">
        <v>48</v>
      </c>
      <c r="D18644" s="2" t="s">
        <v>12</v>
      </c>
      <c r="E18644" s="2" t="s">
        <v>74</v>
      </c>
      <c r="F18644" s="2" t="s">
        <v>977</v>
      </c>
      <c r="G18644" s="14" t="n">
        <v>12.5</v>
      </c>
      <c r="H18644" s="14" t="n">
        <v>50.68</v>
      </c>
      <c r="I18644" s="14" t="n">
        <v>12.5</v>
      </c>
      <c r="J18644" s="23" t="n">
        <f aca="false">IF(AND(E18644="Priority",ISNUMBER('Cost model'!N321)),'Cost model'!N321,'Cost model'!M321)</f>
        <v>40</v>
      </c>
      <c r="K18644" s="14" t="n">
        <f aca="false">J18644-H18644</f>
        <v>-10.68</v>
      </c>
      <c r="L18644" s="14" t="n">
        <f aca="false">G18644-H18644</f>
        <v>-38.18</v>
      </c>
    </row>
    <row r="18645" customFormat="false" ht="15" hidden="false" customHeight="false" outlineLevel="0" collapsed="false">
      <c r="A18645" s="2" t="s">
        <v>123</v>
      </c>
      <c r="B18645" s="2" t="s">
        <v>124</v>
      </c>
      <c r="C18645" s="2" t="s">
        <v>47</v>
      </c>
      <c r="D18645" s="2" t="s">
        <v>12</v>
      </c>
      <c r="E18645" s="2" t="s">
        <v>74</v>
      </c>
      <c r="F18645" s="2" t="s">
        <v>976</v>
      </c>
      <c r="G18645" s="14" t="n">
        <v>19.5</v>
      </c>
      <c r="H18645" s="14" t="n">
        <v>68.88</v>
      </c>
      <c r="I18645" s="14" t="n">
        <v>19.5</v>
      </c>
      <c r="J18645" s="23" t="n">
        <f aca="false">IF(AND(E18645="Priority",ISNUMBER('Cost model'!N5)),'Cost model'!N5,'Cost model'!M5)</f>
        <v>35</v>
      </c>
      <c r="K18645" s="14" t="n">
        <f aca="false">J18645-H18645</f>
        <v>-33.88</v>
      </c>
      <c r="L18645" s="14" t="n">
        <f aca="false">G18645-H18645</f>
        <v>-49.38</v>
      </c>
    </row>
    <row r="18646" customFormat="false" ht="15" hidden="false" customHeight="false" outlineLevel="0" collapsed="false">
      <c r="A18646" s="2" t="s">
        <v>124</v>
      </c>
      <c r="B18646" s="2" t="s">
        <v>124</v>
      </c>
      <c r="C18646" s="2" t="s">
        <v>48</v>
      </c>
      <c r="D18646" s="2" t="s">
        <v>12</v>
      </c>
      <c r="E18646" s="2" t="s">
        <v>74</v>
      </c>
      <c r="F18646" s="2" t="s">
        <v>977</v>
      </c>
      <c r="G18646" s="14" t="n">
        <v>12.5</v>
      </c>
      <c r="H18646" s="14" t="n">
        <v>48.25</v>
      </c>
      <c r="I18646" s="14" t="n">
        <v>12.5</v>
      </c>
      <c r="J18646" s="23" t="n">
        <f aca="false">IF(AND(E18646="Priority",ISNUMBER('Cost model'!N321)),'Cost model'!N321,'Cost model'!M321)</f>
        <v>40</v>
      </c>
      <c r="K18646" s="14" t="n">
        <f aca="false">J18646-H18646</f>
        <v>-8.25</v>
      </c>
      <c r="L18646" s="14" t="n">
        <f aca="false">G18646-H18646</f>
        <v>-35.75</v>
      </c>
    </row>
    <row r="18647" customFormat="false" ht="15" hidden="false" customHeight="false" outlineLevel="0" collapsed="false">
      <c r="A18647" s="2" t="s">
        <v>124</v>
      </c>
      <c r="B18647" s="2" t="s">
        <v>124</v>
      </c>
      <c r="C18647" s="2" t="s">
        <v>47</v>
      </c>
      <c r="D18647" s="2" t="s">
        <v>12</v>
      </c>
      <c r="E18647" s="2" t="s">
        <v>74</v>
      </c>
      <c r="F18647" s="2" t="s">
        <v>977</v>
      </c>
      <c r="G18647" s="14" t="n">
        <v>9.5</v>
      </c>
      <c r="H18647" s="14" t="n">
        <v>28.14</v>
      </c>
      <c r="I18647" s="14" t="n">
        <v>9.5</v>
      </c>
      <c r="J18647" s="23" t="n">
        <f aca="false">IF(AND(E18647="Priority",ISNUMBER('Cost model'!N320)),'Cost model'!N320,'Cost model'!M320)</f>
        <v>24.5</v>
      </c>
      <c r="K18647" s="14" t="n">
        <f aca="false">J18647-H18647</f>
        <v>-3.64</v>
      </c>
      <c r="L18647" s="14" t="n">
        <f aca="false">G18647-H18647</f>
        <v>-18.64</v>
      </c>
    </row>
    <row r="18648" customFormat="false" ht="15" hidden="false" customHeight="false" outlineLevel="0" collapsed="false">
      <c r="A18648" s="2" t="s">
        <v>142</v>
      </c>
      <c r="B18648" s="2" t="s">
        <v>142</v>
      </c>
      <c r="C18648" s="2" t="s">
        <v>48</v>
      </c>
      <c r="D18648" s="2" t="s">
        <v>10</v>
      </c>
      <c r="E18648" s="2" t="s">
        <v>83</v>
      </c>
      <c r="F18648" s="2" t="s">
        <v>977</v>
      </c>
      <c r="G18648" s="14" t="n">
        <v>17.5</v>
      </c>
      <c r="H18648" s="14" t="n">
        <v>83.73</v>
      </c>
      <c r="I18648" s="14" t="n">
        <v>17.5</v>
      </c>
      <c r="J18648" s="23" t="n">
        <f aca="false">IF(AND(E18648="Priority",ISNUMBER('Cost model'!N633)),'Cost model'!N633,'Cost model'!M633)</f>
        <v>16.5</v>
      </c>
      <c r="K18648" s="14" t="n">
        <f aca="false">J18648-H18648</f>
        <v>-67.23</v>
      </c>
      <c r="L18648" s="14" t="n">
        <f aca="false">G18648-H18648</f>
        <v>-66.23</v>
      </c>
    </row>
    <row r="18649" customFormat="false" ht="15" hidden="false" customHeight="false" outlineLevel="0" collapsed="false">
      <c r="A18649" s="2" t="s">
        <v>221</v>
      </c>
      <c r="B18649" s="2" t="s">
        <v>221</v>
      </c>
      <c r="C18649" s="2" t="s">
        <v>47</v>
      </c>
      <c r="D18649" s="2" t="s">
        <v>10</v>
      </c>
      <c r="E18649" s="2" t="s">
        <v>74</v>
      </c>
      <c r="F18649" s="2" t="s">
        <v>977</v>
      </c>
      <c r="G18649" s="14" t="n">
        <v>9.5</v>
      </c>
      <c r="H18649" s="14" t="n">
        <v>7.4</v>
      </c>
      <c r="I18649" s="14" t="n">
        <v>9.5</v>
      </c>
      <c r="J18649" s="23" t="n">
        <f aca="false">IF(AND(E18649="Priority",ISNUMBER('Cost model'!N737)),'Cost model'!N737,'Cost model'!M737)</f>
        <v>8.5</v>
      </c>
      <c r="K18649" s="14" t="n">
        <f aca="false">J18649-H18649</f>
        <v>1.1</v>
      </c>
      <c r="L18649" s="14" t="n">
        <f aca="false">G18649-H18649</f>
        <v>2.1</v>
      </c>
    </row>
    <row r="18650" customFormat="false" ht="15" hidden="false" customHeight="false" outlineLevel="0" collapsed="false">
      <c r="A18650" s="2" t="s">
        <v>205</v>
      </c>
      <c r="B18650" s="2" t="s">
        <v>205</v>
      </c>
      <c r="C18650" s="2" t="s">
        <v>47</v>
      </c>
      <c r="D18650" s="2" t="s">
        <v>12</v>
      </c>
      <c r="E18650" s="2" t="s">
        <v>74</v>
      </c>
      <c r="F18650" s="2" t="s">
        <v>977</v>
      </c>
      <c r="G18650" s="14" t="n">
        <v>24.5</v>
      </c>
      <c r="H18650" s="14" t="n">
        <v>39.57</v>
      </c>
      <c r="I18650" s="14" t="n">
        <v>9.5</v>
      </c>
      <c r="J18650" s="23" t="n">
        <f aca="false">IF(AND(E18650="Priority",ISNUMBER('Cost model'!N530)),'Cost model'!N530,'Cost model'!M530)</f>
        <v>28.5</v>
      </c>
      <c r="K18650" s="14" t="n">
        <f aca="false">J18650-H18650</f>
        <v>-11.07</v>
      </c>
      <c r="L18650" s="14" t="n">
        <f aca="false">G18650-H18650</f>
        <v>-15.07</v>
      </c>
    </row>
    <row r="18651" customFormat="false" ht="15" hidden="false" customHeight="false" outlineLevel="0" collapsed="false">
      <c r="A18651" s="2" t="s">
        <v>221</v>
      </c>
      <c r="B18651" s="2" t="s">
        <v>221</v>
      </c>
      <c r="C18651" s="2" t="s">
        <v>49</v>
      </c>
      <c r="D18651" s="2" t="s">
        <v>13</v>
      </c>
      <c r="E18651" s="2" t="s">
        <v>74</v>
      </c>
      <c r="F18651" s="2" t="s">
        <v>977</v>
      </c>
      <c r="G18651" s="14" t="n">
        <v>50</v>
      </c>
      <c r="H18651" s="14" t="n">
        <v>149.77</v>
      </c>
      <c r="I18651" s="14" t="n">
        <v>50</v>
      </c>
      <c r="J18651" s="23" t="n">
        <f aca="false">IF(AND(E18651="Priority",ISNUMBER('Cost model'!N745)),'Cost model'!N745,'Cost model'!M745)</f>
        <v>130</v>
      </c>
      <c r="K18651" s="14" t="n">
        <f aca="false">J18651-H18651</f>
        <v>-19.77</v>
      </c>
      <c r="L18651" s="14" t="n">
        <f aca="false">G18651-H18651</f>
        <v>-99.77</v>
      </c>
    </row>
    <row r="18652" customFormat="false" ht="15" hidden="false" customHeight="false" outlineLevel="0" collapsed="false">
      <c r="A18652" s="2" t="s">
        <v>142</v>
      </c>
      <c r="B18652" s="2" t="s">
        <v>142</v>
      </c>
      <c r="C18652" s="2" t="s">
        <v>47</v>
      </c>
      <c r="D18652" s="2" t="s">
        <v>12</v>
      </c>
      <c r="E18652" s="2" t="s">
        <v>74</v>
      </c>
      <c r="F18652" s="2" t="s">
        <v>977</v>
      </c>
      <c r="G18652" s="14" t="n">
        <v>9.5</v>
      </c>
      <c r="H18652" s="14" t="n">
        <v>26.17</v>
      </c>
      <c r="I18652" s="14" t="n">
        <v>9.5</v>
      </c>
      <c r="J18652" s="23" t="n">
        <f aca="false">IF(AND(E18652="Priority",ISNUMBER('Cost model'!N635)),'Cost model'!N635,'Cost model'!M635)</f>
        <v>30.5</v>
      </c>
      <c r="K18652" s="14" t="n">
        <f aca="false">J18652-H18652</f>
        <v>4.33</v>
      </c>
      <c r="L18652" s="14" t="n">
        <f aca="false">G18652-H18652</f>
        <v>-16.67</v>
      </c>
    </row>
    <row r="18653" customFormat="false" ht="15" hidden="false" customHeight="false" outlineLevel="0" collapsed="false">
      <c r="A18653" s="2" t="s">
        <v>221</v>
      </c>
      <c r="B18653" s="2" t="s">
        <v>221</v>
      </c>
      <c r="C18653" s="2" t="s">
        <v>47</v>
      </c>
      <c r="D18653" s="2" t="s">
        <v>12</v>
      </c>
      <c r="E18653" s="2" t="s">
        <v>74</v>
      </c>
      <c r="F18653" s="2" t="s">
        <v>977</v>
      </c>
      <c r="G18653" s="14" t="n">
        <v>9.5</v>
      </c>
      <c r="H18653" s="14" t="n">
        <v>7.4</v>
      </c>
      <c r="I18653" s="14" t="n">
        <v>9.5</v>
      </c>
      <c r="J18653" s="23" t="n">
        <f aca="false">IF(AND(E18653="Priority",ISNUMBER('Cost model'!N740)),'Cost model'!N740,'Cost model'!M740)</f>
        <v>22.5</v>
      </c>
      <c r="K18653" s="14" t="n">
        <f aca="false">J18653-H18653</f>
        <v>15.1</v>
      </c>
      <c r="L18653" s="14" t="n">
        <f aca="false">G18653-H18653</f>
        <v>2.1</v>
      </c>
    </row>
    <row r="18654" customFormat="false" ht="15" hidden="false" customHeight="false" outlineLevel="0" collapsed="false">
      <c r="A18654" s="2" t="s">
        <v>142</v>
      </c>
      <c r="B18654" s="2" t="s">
        <v>142</v>
      </c>
      <c r="C18654" s="2" t="s">
        <v>47</v>
      </c>
      <c r="D18654" s="2" t="s">
        <v>12</v>
      </c>
      <c r="E18654" s="2" t="s">
        <v>74</v>
      </c>
      <c r="F18654" s="2" t="s">
        <v>977</v>
      </c>
      <c r="G18654" s="14" t="n">
        <v>9.5</v>
      </c>
      <c r="H18654" s="14" t="n">
        <v>26.17</v>
      </c>
      <c r="I18654" s="14" t="n">
        <v>9.5</v>
      </c>
      <c r="J18654" s="23" t="n">
        <f aca="false">IF(AND(E18654="Priority",ISNUMBER('Cost model'!N635)),'Cost model'!N635,'Cost model'!M635)</f>
        <v>30.5</v>
      </c>
      <c r="K18654" s="14" t="n">
        <f aca="false">J18654-H18654</f>
        <v>4.33</v>
      </c>
      <c r="L18654" s="14" t="n">
        <f aca="false">G18654-H18654</f>
        <v>-16.67</v>
      </c>
    </row>
    <row r="18655" customFormat="false" ht="15" hidden="false" customHeight="false" outlineLevel="0" collapsed="false">
      <c r="A18655" s="2" t="s">
        <v>342</v>
      </c>
      <c r="B18655" s="2" t="s">
        <v>158</v>
      </c>
      <c r="C18655" s="2" t="s">
        <v>47</v>
      </c>
      <c r="D18655" s="2" t="s">
        <v>10</v>
      </c>
      <c r="E18655" s="2" t="s">
        <v>74</v>
      </c>
      <c r="F18655" s="2" t="s">
        <v>976</v>
      </c>
      <c r="G18655" s="14" t="n">
        <v>19.5</v>
      </c>
      <c r="H18655" s="14" t="n">
        <v>19.05</v>
      </c>
      <c r="I18655" s="14" t="n">
        <v>19.5</v>
      </c>
      <c r="J18655" s="23" t="n">
        <f aca="false">IF(AND(E18655="Priority",ISNUMBER('Cost model'!N212)),'Cost model'!N212,'Cost model'!M212)</f>
        <v>20.5</v>
      </c>
      <c r="K18655" s="14" t="n">
        <f aca="false">J18655-H18655</f>
        <v>1.45</v>
      </c>
      <c r="L18655" s="14" t="n">
        <f aca="false">G18655-H18655</f>
        <v>0.449999999999999</v>
      </c>
    </row>
    <row r="18656" customFormat="false" ht="15" hidden="false" customHeight="false" outlineLevel="0" collapsed="false">
      <c r="A18656" s="2" t="s">
        <v>174</v>
      </c>
      <c r="B18656" s="2" t="s">
        <v>124</v>
      </c>
      <c r="C18656" s="2" t="s">
        <v>47</v>
      </c>
      <c r="D18656" s="2" t="s">
        <v>10</v>
      </c>
      <c r="E18656" s="2" t="s">
        <v>74</v>
      </c>
      <c r="F18656" s="2" t="s">
        <v>976</v>
      </c>
      <c r="G18656" s="14" t="n">
        <v>9.5</v>
      </c>
      <c r="H18656" s="14" t="n">
        <v>7.74</v>
      </c>
      <c r="I18656" s="14" t="n">
        <v>9.5</v>
      </c>
      <c r="J18656" s="23" t="n">
        <f aca="false">IF(AND(E18656="Priority",ISNUMBER('Cost model'!N107)),'Cost model'!N107,'Cost model'!M107)</f>
        <v>12.5</v>
      </c>
      <c r="K18656" s="14" t="n">
        <f aca="false">J18656-H18656</f>
        <v>4.76</v>
      </c>
      <c r="L18656" s="14" t="n">
        <f aca="false">G18656-H18656</f>
        <v>1.76</v>
      </c>
    </row>
    <row r="18657" customFormat="false" ht="15" hidden="false" customHeight="false" outlineLevel="0" collapsed="false">
      <c r="A18657" s="2" t="s">
        <v>142</v>
      </c>
      <c r="B18657" s="2" t="s">
        <v>124</v>
      </c>
      <c r="C18657" s="2" t="s">
        <v>49</v>
      </c>
      <c r="D18657" s="2" t="s">
        <v>12</v>
      </c>
      <c r="E18657" s="2" t="s">
        <v>74</v>
      </c>
      <c r="F18657" s="2" t="s">
        <v>976</v>
      </c>
      <c r="G18657" s="14" t="n">
        <v>19.5</v>
      </c>
      <c r="H18657" s="14" t="n">
        <v>54.71</v>
      </c>
      <c r="I18657" s="14" t="n">
        <v>19.5</v>
      </c>
      <c r="J18657" s="23" t="n">
        <f aca="false">IF(AND(E18657="Priority",ISNUMBER('Cost model'!N667)),'Cost model'!N667,'Cost model'!M667)</f>
        <v>55</v>
      </c>
      <c r="K18657" s="14" t="n">
        <f aca="false">J18657-H18657</f>
        <v>0.289999999999999</v>
      </c>
      <c r="L18657" s="14" t="n">
        <f aca="false">G18657-H18657</f>
        <v>-35.21</v>
      </c>
    </row>
    <row r="18658" customFormat="false" ht="15" hidden="false" customHeight="false" outlineLevel="0" collapsed="false">
      <c r="A18658" s="2" t="s">
        <v>124</v>
      </c>
      <c r="B18658" s="2" t="s">
        <v>124</v>
      </c>
      <c r="C18658" s="2" t="s">
        <v>48</v>
      </c>
      <c r="D18658" s="2" t="s">
        <v>10</v>
      </c>
      <c r="E18658" s="2" t="s">
        <v>74</v>
      </c>
      <c r="F18658" s="2" t="s">
        <v>977</v>
      </c>
      <c r="G18658" s="14" t="n">
        <v>12.5</v>
      </c>
      <c r="H18658" s="14" t="n">
        <v>11.51</v>
      </c>
      <c r="I18658" s="14" t="n">
        <v>12.5</v>
      </c>
      <c r="J18658" s="23" t="n">
        <f aca="false">IF(AND(E18658="Priority",ISNUMBER('Cost model'!N318)),'Cost model'!N318,'Cost model'!M318)</f>
        <v>14.5</v>
      </c>
      <c r="K18658" s="14" t="n">
        <f aca="false">J18658-H18658</f>
        <v>2.99</v>
      </c>
      <c r="L18658" s="14" t="n">
        <f aca="false">G18658-H18658</f>
        <v>0.99</v>
      </c>
    </row>
    <row r="18659" customFormat="false" ht="15" hidden="false" customHeight="false" outlineLevel="0" collapsed="false">
      <c r="A18659" s="2" t="s">
        <v>174</v>
      </c>
      <c r="B18659" s="2" t="s">
        <v>174</v>
      </c>
      <c r="C18659" s="2" t="s">
        <v>47</v>
      </c>
      <c r="D18659" s="2" t="s">
        <v>12</v>
      </c>
      <c r="E18659" s="2" t="s">
        <v>74</v>
      </c>
      <c r="F18659" s="2" t="s">
        <v>977</v>
      </c>
      <c r="G18659" s="14" t="n">
        <v>9.5</v>
      </c>
      <c r="H18659" s="14" t="n">
        <v>7.72</v>
      </c>
      <c r="I18659" s="14" t="n">
        <v>9.5</v>
      </c>
      <c r="J18659" s="23" t="n">
        <f aca="false">IF(AND(E18659="Priority",ISNUMBER('Cost model'!N170)),'Cost model'!N170,'Cost model'!M170)</f>
        <v>25.5</v>
      </c>
      <c r="K18659" s="14" t="n">
        <f aca="false">J18659-H18659</f>
        <v>17.78</v>
      </c>
      <c r="L18659" s="14" t="n">
        <f aca="false">G18659-H18659</f>
        <v>1.78</v>
      </c>
    </row>
    <row r="18660" customFormat="false" ht="15" hidden="false" customHeight="false" outlineLevel="0" collapsed="false">
      <c r="A18660" s="2" t="s">
        <v>174</v>
      </c>
      <c r="B18660" s="2" t="s">
        <v>174</v>
      </c>
      <c r="C18660" s="2" t="s">
        <v>47</v>
      </c>
      <c r="D18660" s="2" t="s">
        <v>10</v>
      </c>
      <c r="E18660" s="2" t="s">
        <v>74</v>
      </c>
      <c r="F18660" s="2" t="s">
        <v>977</v>
      </c>
      <c r="G18660" s="14" t="n">
        <v>9.5</v>
      </c>
      <c r="H18660" s="14" t="n">
        <v>7.74</v>
      </c>
      <c r="I18660" s="14" t="n">
        <v>9.5</v>
      </c>
      <c r="J18660" s="23" t="n">
        <f aca="false">IF(AND(E18660="Priority",ISNUMBER('Cost model'!N167)),'Cost model'!N167,'Cost model'!M167)</f>
        <v>8.5</v>
      </c>
      <c r="K18660" s="14" t="n">
        <f aca="false">J18660-H18660</f>
        <v>0.76</v>
      </c>
      <c r="L18660" s="14" t="n">
        <f aca="false">G18660-H18660</f>
        <v>1.76</v>
      </c>
    </row>
    <row r="18661" customFormat="false" ht="15" hidden="false" customHeight="false" outlineLevel="0" collapsed="false">
      <c r="A18661" s="2" t="s">
        <v>158</v>
      </c>
      <c r="B18661" s="2" t="s">
        <v>124</v>
      </c>
      <c r="C18661" s="2" t="s">
        <v>47</v>
      </c>
      <c r="D18661" s="2" t="s">
        <v>10</v>
      </c>
      <c r="E18661" s="2" t="s">
        <v>74</v>
      </c>
      <c r="F18661" s="2" t="s">
        <v>976</v>
      </c>
      <c r="G18661" s="14" t="n">
        <v>9.5</v>
      </c>
      <c r="H18661" s="14" t="n">
        <v>13.2</v>
      </c>
      <c r="I18661" s="14" t="n">
        <v>14.5</v>
      </c>
      <c r="J18661" s="23" t="n">
        <f aca="false">IF(AND(E18661="Priority",ISNUMBER('Cost model'!N452)),'Cost model'!N452,'Cost model'!M452)</f>
        <v>13.5</v>
      </c>
      <c r="K18661" s="14" t="n">
        <f aca="false">J18661-H18661</f>
        <v>0.300000000000001</v>
      </c>
      <c r="L18661" s="14" t="n">
        <f aca="false">G18661-H18661</f>
        <v>-3.7</v>
      </c>
    </row>
    <row r="18662" customFormat="false" ht="15" hidden="false" customHeight="false" outlineLevel="0" collapsed="false">
      <c r="A18662" s="2" t="s">
        <v>221</v>
      </c>
      <c r="B18662" s="2" t="s">
        <v>142</v>
      </c>
      <c r="C18662" s="2" t="s">
        <v>47</v>
      </c>
      <c r="D18662" s="2" t="s">
        <v>12</v>
      </c>
      <c r="E18662" s="2" t="s">
        <v>74</v>
      </c>
      <c r="F18662" s="2" t="s">
        <v>976</v>
      </c>
      <c r="G18662" s="14" t="n">
        <v>19.5</v>
      </c>
      <c r="H18662" s="14" t="n">
        <v>29.67</v>
      </c>
      <c r="I18662" s="14" t="n">
        <v>24.5</v>
      </c>
      <c r="J18662" s="23" t="n">
        <f aca="false">IF(AND(E18662="Priority",ISNUMBER('Cost model'!N770)),'Cost model'!N770,'Cost model'!M770)</f>
        <v>55</v>
      </c>
      <c r="K18662" s="14" t="n">
        <f aca="false">J18662-H18662</f>
        <v>25.33</v>
      </c>
      <c r="L18662" s="14" t="n">
        <f aca="false">G18662-H18662</f>
        <v>-10.17</v>
      </c>
    </row>
    <row r="18663" customFormat="false" ht="15" hidden="false" customHeight="false" outlineLevel="0" collapsed="false">
      <c r="A18663" s="2" t="s">
        <v>124</v>
      </c>
      <c r="B18663" s="2" t="s">
        <v>124</v>
      </c>
      <c r="C18663" s="2" t="s">
        <v>47</v>
      </c>
      <c r="D18663" s="2" t="s">
        <v>10</v>
      </c>
      <c r="E18663" s="2" t="s">
        <v>74</v>
      </c>
      <c r="F18663" s="2" t="s">
        <v>977</v>
      </c>
      <c r="G18663" s="14" t="n">
        <v>19.5</v>
      </c>
      <c r="H18663" s="14" t="n">
        <v>43.77</v>
      </c>
      <c r="I18663" s="14" t="n">
        <v>9.5</v>
      </c>
      <c r="J18663" s="23" t="n">
        <f aca="false">IF(AND(E18663="Priority",ISNUMBER('Cost model'!N317)),'Cost model'!N317,'Cost model'!M317)</f>
        <v>10.5</v>
      </c>
      <c r="K18663" s="14" t="n">
        <f aca="false">J18663-H18663</f>
        <v>-33.27</v>
      </c>
      <c r="L18663" s="14" t="n">
        <f aca="false">G18663-H18663</f>
        <v>-24.27</v>
      </c>
    </row>
    <row r="18664" customFormat="false" ht="15" hidden="false" customHeight="false" outlineLevel="0" collapsed="false">
      <c r="A18664" s="2" t="s">
        <v>158</v>
      </c>
      <c r="B18664" s="2" t="s">
        <v>158</v>
      </c>
      <c r="C18664" s="2" t="s">
        <v>49</v>
      </c>
      <c r="D18664" s="2" t="s">
        <v>10</v>
      </c>
      <c r="E18664" s="2" t="s">
        <v>74</v>
      </c>
      <c r="F18664" s="2" t="s">
        <v>977</v>
      </c>
      <c r="G18664" s="14" t="n">
        <v>17.5</v>
      </c>
      <c r="H18664" s="14" t="n">
        <v>17.69</v>
      </c>
      <c r="I18664" s="14" t="n">
        <v>17.5</v>
      </c>
      <c r="J18664" s="23" t="n">
        <f aca="false">IF(AND(E18664="Priority",ISNUMBER('Cost model'!N424)),'Cost model'!N424,'Cost model'!M424)</f>
        <v>16.5</v>
      </c>
      <c r="K18664" s="14" t="n">
        <f aca="false">J18664-H18664</f>
        <v>-1.19</v>
      </c>
      <c r="L18664" s="14" t="n">
        <f aca="false">G18664-H18664</f>
        <v>-0.190000000000001</v>
      </c>
    </row>
    <row r="18665" customFormat="false" ht="15" hidden="false" customHeight="false" outlineLevel="0" collapsed="false">
      <c r="A18665" s="2" t="s">
        <v>174</v>
      </c>
      <c r="B18665" s="2" t="s">
        <v>174</v>
      </c>
      <c r="C18665" s="2" t="s">
        <v>47</v>
      </c>
      <c r="D18665" s="2" t="s">
        <v>10</v>
      </c>
      <c r="E18665" s="2" t="s">
        <v>74</v>
      </c>
      <c r="F18665" s="2" t="s">
        <v>977</v>
      </c>
      <c r="G18665" s="14" t="n">
        <v>9.5</v>
      </c>
      <c r="H18665" s="14" t="n">
        <v>7.72</v>
      </c>
      <c r="I18665" s="14" t="n">
        <v>9.5</v>
      </c>
      <c r="J18665" s="23" t="n">
        <f aca="false">IF(AND(E18665="Priority",ISNUMBER('Cost model'!N167)),'Cost model'!N167,'Cost model'!M167)</f>
        <v>8.5</v>
      </c>
      <c r="K18665" s="14" t="n">
        <f aca="false">J18665-H18665</f>
        <v>0.78</v>
      </c>
      <c r="L18665" s="14" t="n">
        <f aca="false">G18665-H18665</f>
        <v>1.78</v>
      </c>
    </row>
    <row r="18666" customFormat="false" ht="15" hidden="false" customHeight="false" outlineLevel="0" collapsed="false">
      <c r="A18666" s="2" t="s">
        <v>174</v>
      </c>
      <c r="B18666" s="2" t="s">
        <v>174</v>
      </c>
      <c r="C18666" s="2" t="s">
        <v>49</v>
      </c>
      <c r="D18666" s="2" t="s">
        <v>12</v>
      </c>
      <c r="E18666" s="2" t="s">
        <v>83</v>
      </c>
      <c r="F18666" s="2" t="s">
        <v>977</v>
      </c>
      <c r="G18666" s="14" t="n">
        <v>29.5</v>
      </c>
      <c r="H18666" s="14" t="n">
        <v>75.87</v>
      </c>
      <c r="I18666" s="14" t="n">
        <v>29.5</v>
      </c>
      <c r="J18666" s="23" t="n">
        <f aca="false">IF(AND(E18666="Priority",ISNUMBER('Cost model'!N172)),'Cost model'!N172,'Cost model'!M172)</f>
        <v>60</v>
      </c>
      <c r="K18666" s="14" t="n">
        <f aca="false">J18666-H18666</f>
        <v>-15.87</v>
      </c>
      <c r="L18666" s="14" t="n">
        <f aca="false">G18666-H18666</f>
        <v>-46.37</v>
      </c>
    </row>
    <row r="18667" customFormat="false" ht="15" hidden="false" customHeight="false" outlineLevel="0" collapsed="false">
      <c r="A18667" s="2" t="s">
        <v>221</v>
      </c>
      <c r="B18667" s="2" t="s">
        <v>174</v>
      </c>
      <c r="C18667" s="2" t="s">
        <v>48</v>
      </c>
      <c r="D18667" s="2" t="s">
        <v>10</v>
      </c>
      <c r="E18667" s="2" t="s">
        <v>74</v>
      </c>
      <c r="F18667" s="2" t="s">
        <v>976</v>
      </c>
      <c r="G18667" s="14" t="n">
        <v>12.5</v>
      </c>
      <c r="H18667" s="14" t="n">
        <v>9.25</v>
      </c>
      <c r="I18667" s="14" t="n">
        <v>19.5</v>
      </c>
      <c r="J18667" s="23" t="n">
        <f aca="false">IF(AND(E18667="Priority",ISNUMBER('Cost model'!N783)),'Cost model'!N783,'Cost model'!M783)</f>
        <v>12.5</v>
      </c>
      <c r="K18667" s="14" t="n">
        <f aca="false">J18667-H18667</f>
        <v>3.25</v>
      </c>
      <c r="L18667" s="14" t="n">
        <f aca="false">G18667-H18667</f>
        <v>3.25</v>
      </c>
    </row>
    <row r="18668" customFormat="false" ht="15" hidden="false" customHeight="false" outlineLevel="0" collapsed="false">
      <c r="A18668" s="2" t="s">
        <v>174</v>
      </c>
      <c r="B18668" s="2" t="s">
        <v>174</v>
      </c>
      <c r="C18668" s="2" t="s">
        <v>47</v>
      </c>
      <c r="D18668" s="2" t="s">
        <v>10</v>
      </c>
      <c r="E18668" s="2" t="s">
        <v>74</v>
      </c>
      <c r="F18668" s="2" t="s">
        <v>977</v>
      </c>
      <c r="G18668" s="14" t="n">
        <v>9.5</v>
      </c>
      <c r="H18668" s="14" t="n">
        <v>6.24</v>
      </c>
      <c r="I18668" s="14" t="n">
        <v>9.5</v>
      </c>
      <c r="J18668" s="23" t="n">
        <f aca="false">IF(AND(E18668="Priority",ISNUMBER('Cost model'!N167)),'Cost model'!N167,'Cost model'!M167)</f>
        <v>8.5</v>
      </c>
      <c r="K18668" s="14" t="n">
        <f aca="false">J18668-H18668</f>
        <v>2.26</v>
      </c>
      <c r="L18668" s="14" t="n">
        <f aca="false">G18668-H18668</f>
        <v>3.26</v>
      </c>
    </row>
    <row r="18669" customFormat="false" ht="15" hidden="false" customHeight="false" outlineLevel="0" collapsed="false">
      <c r="A18669" s="2" t="s">
        <v>221</v>
      </c>
      <c r="B18669" s="2" t="s">
        <v>221</v>
      </c>
      <c r="C18669" s="2" t="s">
        <v>47</v>
      </c>
      <c r="D18669" s="2" t="s">
        <v>12</v>
      </c>
      <c r="E18669" s="2" t="s">
        <v>74</v>
      </c>
      <c r="F18669" s="2" t="s">
        <v>977</v>
      </c>
      <c r="G18669" s="14" t="n">
        <v>9.5</v>
      </c>
      <c r="H18669" s="14" t="n">
        <v>7.4</v>
      </c>
      <c r="I18669" s="14" t="n">
        <v>9.5</v>
      </c>
      <c r="J18669" s="23" t="n">
        <f aca="false">IF(AND(E18669="Priority",ISNUMBER('Cost model'!N740)),'Cost model'!N740,'Cost model'!M740)</f>
        <v>22.5</v>
      </c>
      <c r="K18669" s="14" t="n">
        <f aca="false">J18669-H18669</f>
        <v>15.1</v>
      </c>
      <c r="L18669" s="14" t="n">
        <f aca="false">G18669-H18669</f>
        <v>2.1</v>
      </c>
    </row>
    <row r="18670" customFormat="false" ht="15" hidden="false" customHeight="false" outlineLevel="0" collapsed="false">
      <c r="A18670" s="2" t="s">
        <v>174</v>
      </c>
      <c r="B18670" s="2" t="s">
        <v>158</v>
      </c>
      <c r="C18670" s="2" t="s">
        <v>49</v>
      </c>
      <c r="D18670" s="2" t="s">
        <v>12</v>
      </c>
      <c r="E18670" s="2" t="s">
        <v>74</v>
      </c>
      <c r="F18670" s="2" t="s">
        <v>976</v>
      </c>
      <c r="G18670" s="14" t="n">
        <v>19.5</v>
      </c>
      <c r="H18670" s="14" t="n">
        <v>31.3</v>
      </c>
      <c r="I18670" s="14" t="n">
        <v>19.5</v>
      </c>
      <c r="J18670" s="23" t="n">
        <f aca="false">IF(AND(E18670="Priority",ISNUMBER('Cost model'!N142)),'Cost model'!N142,'Cost model'!M142)</f>
        <v>55</v>
      </c>
      <c r="K18670" s="14" t="n">
        <f aca="false">J18670-H18670</f>
        <v>23.7</v>
      </c>
      <c r="L18670" s="14" t="n">
        <f aca="false">G18670-H18670</f>
        <v>-11.8</v>
      </c>
    </row>
    <row r="18671" customFormat="false" ht="15" hidden="false" customHeight="false" outlineLevel="0" collapsed="false">
      <c r="A18671" s="2" t="s">
        <v>124</v>
      </c>
      <c r="B18671" s="2" t="s">
        <v>124</v>
      </c>
      <c r="C18671" s="2" t="s">
        <v>48</v>
      </c>
      <c r="D18671" s="2" t="s">
        <v>12</v>
      </c>
      <c r="E18671" s="2" t="s">
        <v>74</v>
      </c>
      <c r="F18671" s="2" t="s">
        <v>977</v>
      </c>
      <c r="G18671" s="14" t="n">
        <v>12.5</v>
      </c>
      <c r="H18671" s="14" t="n">
        <v>11.51</v>
      </c>
      <c r="I18671" s="14" t="n">
        <v>12.5</v>
      </c>
      <c r="J18671" s="23" t="n">
        <f aca="false">IF(AND(E18671="Priority",ISNUMBER('Cost model'!N321)),'Cost model'!N321,'Cost model'!M321)</f>
        <v>40</v>
      </c>
      <c r="K18671" s="14" t="n">
        <f aca="false">J18671-H18671</f>
        <v>28.49</v>
      </c>
      <c r="L18671" s="14" t="n">
        <f aca="false">G18671-H18671</f>
        <v>0.99</v>
      </c>
    </row>
    <row r="18672" customFormat="false" ht="15" hidden="false" customHeight="false" outlineLevel="0" collapsed="false">
      <c r="A18672" s="2" t="s">
        <v>158</v>
      </c>
      <c r="B18672" s="2" t="s">
        <v>158</v>
      </c>
      <c r="C18672" s="2" t="s">
        <v>49</v>
      </c>
      <c r="D18672" s="2" t="s">
        <v>10</v>
      </c>
      <c r="E18672" s="2" t="s">
        <v>83</v>
      </c>
      <c r="F18672" s="2" t="s">
        <v>977</v>
      </c>
      <c r="G18672" s="14" t="n">
        <v>24.5</v>
      </c>
      <c r="H18672" s="14" t="n">
        <v>21.76</v>
      </c>
      <c r="I18672" s="14" t="n">
        <v>24.5</v>
      </c>
      <c r="J18672" s="23" t="n">
        <f aca="false">IF(AND(E18672="Priority",ISNUMBER('Cost model'!N424)),'Cost model'!N424,'Cost model'!M424)</f>
        <v>22.5</v>
      </c>
      <c r="K18672" s="14" t="n">
        <f aca="false">J18672-H18672</f>
        <v>0.739999999999998</v>
      </c>
      <c r="L18672" s="14" t="n">
        <f aca="false">G18672-H18672</f>
        <v>2.74</v>
      </c>
    </row>
    <row r="18673" customFormat="false" ht="15" hidden="false" customHeight="false" outlineLevel="0" collapsed="false">
      <c r="A18673" s="2" t="s">
        <v>142</v>
      </c>
      <c r="B18673" s="2" t="s">
        <v>142</v>
      </c>
      <c r="C18673" s="2" t="s">
        <v>47</v>
      </c>
      <c r="D18673" s="2" t="s">
        <v>10</v>
      </c>
      <c r="E18673" s="2" t="s">
        <v>83</v>
      </c>
      <c r="F18673" s="2" t="s">
        <v>977</v>
      </c>
      <c r="G18673" s="14" t="n">
        <v>14.5</v>
      </c>
      <c r="H18673" s="14" t="n">
        <v>5.25</v>
      </c>
      <c r="I18673" s="14" t="n">
        <v>14.5</v>
      </c>
      <c r="J18673" s="23" t="n">
        <f aca="false">IF(AND(E18673="Priority",ISNUMBER('Cost model'!N632)),'Cost model'!N632,'Cost model'!M632)</f>
        <v>14.5</v>
      </c>
      <c r="K18673" s="14" t="n">
        <f aca="false">J18673-H18673</f>
        <v>9.25</v>
      </c>
      <c r="L18673" s="14" t="n">
        <f aca="false">G18673-H18673</f>
        <v>9.25</v>
      </c>
    </row>
    <row r="18674" customFormat="false" ht="15" hidden="false" customHeight="false" outlineLevel="0" collapsed="false">
      <c r="A18674" s="2" t="s">
        <v>124</v>
      </c>
      <c r="B18674" s="2" t="s">
        <v>124</v>
      </c>
      <c r="C18674" s="2" t="s">
        <v>47</v>
      </c>
      <c r="D18674" s="2" t="s">
        <v>10</v>
      </c>
      <c r="E18674" s="2" t="s">
        <v>74</v>
      </c>
      <c r="F18674" s="2" t="s">
        <v>977</v>
      </c>
      <c r="G18674" s="14" t="n">
        <v>9.5</v>
      </c>
      <c r="H18674" s="14" t="n">
        <v>7.72</v>
      </c>
      <c r="I18674" s="14" t="n">
        <v>9.5</v>
      </c>
      <c r="J18674" s="23" t="n">
        <f aca="false">IF(AND(E18674="Priority",ISNUMBER('Cost model'!N317)),'Cost model'!N317,'Cost model'!M317)</f>
        <v>10.5</v>
      </c>
      <c r="K18674" s="14" t="n">
        <f aca="false">J18674-H18674</f>
        <v>2.78</v>
      </c>
      <c r="L18674" s="14" t="n">
        <f aca="false">G18674-H18674</f>
        <v>1.78</v>
      </c>
    </row>
    <row r="18675" customFormat="false" ht="15" hidden="false" customHeight="false" outlineLevel="0" collapsed="false">
      <c r="A18675" s="2" t="s">
        <v>124</v>
      </c>
      <c r="B18675" s="2" t="s">
        <v>124</v>
      </c>
      <c r="C18675" s="2" t="s">
        <v>48</v>
      </c>
      <c r="D18675" s="2" t="s">
        <v>10</v>
      </c>
      <c r="E18675" s="2" t="s">
        <v>74</v>
      </c>
      <c r="F18675" s="2" t="s">
        <v>977</v>
      </c>
      <c r="G18675" s="14" t="n">
        <v>12.5</v>
      </c>
      <c r="H18675" s="14" t="n">
        <v>13.64</v>
      </c>
      <c r="I18675" s="14" t="n">
        <v>12.5</v>
      </c>
      <c r="J18675" s="23" t="n">
        <f aca="false">IF(AND(E18675="Priority",ISNUMBER('Cost model'!N318)),'Cost model'!N318,'Cost model'!M318)</f>
        <v>14.5</v>
      </c>
      <c r="K18675" s="14" t="n">
        <f aca="false">J18675-H18675</f>
        <v>0.859999999999999</v>
      </c>
      <c r="L18675" s="14" t="n">
        <f aca="false">G18675-H18675</f>
        <v>-1.14</v>
      </c>
    </row>
    <row r="18676" customFormat="false" ht="15" hidden="false" customHeight="false" outlineLevel="0" collapsed="false">
      <c r="A18676" s="2" t="s">
        <v>124</v>
      </c>
      <c r="B18676" s="2" t="s">
        <v>124</v>
      </c>
      <c r="C18676" s="2" t="s">
        <v>49</v>
      </c>
      <c r="D18676" s="2" t="s">
        <v>10</v>
      </c>
      <c r="E18676" s="2" t="s">
        <v>74</v>
      </c>
      <c r="F18676" s="2" t="s">
        <v>977</v>
      </c>
      <c r="G18676" s="14" t="n">
        <v>17.5</v>
      </c>
      <c r="H18676" s="14" t="n">
        <v>14.39</v>
      </c>
      <c r="I18676" s="14" t="n">
        <v>17.5</v>
      </c>
      <c r="J18676" s="23" t="n">
        <f aca="false">IF(AND(E18676="Priority",ISNUMBER('Cost model'!N319)),'Cost model'!N319,'Cost model'!M319)</f>
        <v>16.5</v>
      </c>
      <c r="K18676" s="14" t="n">
        <f aca="false">J18676-H18676</f>
        <v>2.11</v>
      </c>
      <c r="L18676" s="14" t="n">
        <f aca="false">G18676-H18676</f>
        <v>3.11</v>
      </c>
    </row>
    <row r="18677" customFormat="false" ht="15" hidden="false" customHeight="false" outlineLevel="0" collapsed="false">
      <c r="A18677" s="2" t="s">
        <v>174</v>
      </c>
      <c r="B18677" s="2" t="s">
        <v>174</v>
      </c>
      <c r="C18677" s="2" t="s">
        <v>49</v>
      </c>
      <c r="D18677" s="2" t="s">
        <v>12</v>
      </c>
      <c r="E18677" s="2" t="s">
        <v>74</v>
      </c>
      <c r="F18677" s="2" t="s">
        <v>977</v>
      </c>
      <c r="G18677" s="14" t="n">
        <v>19.5</v>
      </c>
      <c r="H18677" s="14" t="n">
        <v>64.82</v>
      </c>
      <c r="I18677" s="14" t="n">
        <v>19.5</v>
      </c>
      <c r="J18677" s="23" t="n">
        <f aca="false">IF(AND(E18677="Priority",ISNUMBER('Cost model'!N172)),'Cost model'!N172,'Cost model'!M172)</f>
        <v>45</v>
      </c>
      <c r="K18677" s="14" t="n">
        <f aca="false">J18677-H18677</f>
        <v>-19.82</v>
      </c>
      <c r="L18677" s="14" t="n">
        <f aca="false">G18677-H18677</f>
        <v>-45.32</v>
      </c>
    </row>
    <row r="18678" customFormat="false" ht="15" hidden="false" customHeight="false" outlineLevel="0" collapsed="false">
      <c r="A18678" s="2" t="s">
        <v>174</v>
      </c>
      <c r="B18678" s="2" t="s">
        <v>174</v>
      </c>
      <c r="C18678" s="2" t="s">
        <v>48</v>
      </c>
      <c r="D18678" s="2" t="s">
        <v>12</v>
      </c>
      <c r="E18678" s="2" t="s">
        <v>74</v>
      </c>
      <c r="F18678" s="2" t="s">
        <v>977</v>
      </c>
      <c r="G18678" s="14" t="n">
        <v>12.5</v>
      </c>
      <c r="H18678" s="14" t="n">
        <v>63.35</v>
      </c>
      <c r="I18678" s="14" t="n">
        <v>12.5</v>
      </c>
      <c r="J18678" s="23" t="n">
        <f aca="false">IF(AND(E18678="Priority",ISNUMBER('Cost model'!N171)),'Cost model'!N171,'Cost model'!M171)</f>
        <v>40</v>
      </c>
      <c r="K18678" s="14" t="n">
        <f aca="false">J18678-H18678</f>
        <v>-23.35</v>
      </c>
      <c r="L18678" s="14" t="n">
        <f aca="false">G18678-H18678</f>
        <v>-50.85</v>
      </c>
    </row>
    <row r="18679" customFormat="false" ht="15" hidden="false" customHeight="false" outlineLevel="0" collapsed="false">
      <c r="A18679" s="2" t="s">
        <v>174</v>
      </c>
      <c r="B18679" s="2" t="s">
        <v>174</v>
      </c>
      <c r="C18679" s="2" t="s">
        <v>47</v>
      </c>
      <c r="D18679" s="2" t="s">
        <v>10</v>
      </c>
      <c r="E18679" s="2" t="s">
        <v>74</v>
      </c>
      <c r="F18679" s="2" t="s">
        <v>977</v>
      </c>
      <c r="G18679" s="14" t="n">
        <v>9.5</v>
      </c>
      <c r="H18679" s="14" t="n">
        <v>7.74</v>
      </c>
      <c r="I18679" s="14" t="n">
        <v>9.5</v>
      </c>
      <c r="J18679" s="23" t="n">
        <f aca="false">IF(AND(E18679="Priority",ISNUMBER('Cost model'!N167)),'Cost model'!N167,'Cost model'!M167)</f>
        <v>8.5</v>
      </c>
      <c r="K18679" s="14" t="n">
        <f aca="false">J18679-H18679</f>
        <v>0.76</v>
      </c>
      <c r="L18679" s="14" t="n">
        <f aca="false">G18679-H18679</f>
        <v>1.76</v>
      </c>
    </row>
    <row r="18680" customFormat="false" ht="15" hidden="false" customHeight="false" outlineLevel="0" collapsed="false">
      <c r="A18680" s="2" t="s">
        <v>158</v>
      </c>
      <c r="B18680" s="2" t="s">
        <v>158</v>
      </c>
      <c r="C18680" s="2" t="s">
        <v>49</v>
      </c>
      <c r="D18680" s="2" t="s">
        <v>13</v>
      </c>
      <c r="E18680" s="2" t="s">
        <v>74</v>
      </c>
      <c r="F18680" s="2" t="s">
        <v>977</v>
      </c>
      <c r="G18680" s="14" t="n">
        <v>50</v>
      </c>
      <c r="H18680" s="14" t="n">
        <v>50.56</v>
      </c>
      <c r="I18680" s="14" t="n">
        <v>50</v>
      </c>
      <c r="J18680" s="23" t="n">
        <f aca="false">IF(AND(E18680="Priority",ISNUMBER('Cost model'!N430)),'Cost model'!N430,'Cost model'!M430)</f>
        <v>50</v>
      </c>
      <c r="K18680" s="14" t="n">
        <f aca="false">J18680-H18680</f>
        <v>-0.560000000000002</v>
      </c>
      <c r="L18680" s="14" t="n">
        <f aca="false">G18680-H18680</f>
        <v>-0.560000000000002</v>
      </c>
    </row>
    <row r="18681" customFormat="false" ht="15" hidden="false" customHeight="false" outlineLevel="0" collapsed="false">
      <c r="A18681" s="2" t="s">
        <v>174</v>
      </c>
      <c r="B18681" s="2" t="s">
        <v>174</v>
      </c>
      <c r="C18681" s="2" t="s">
        <v>47</v>
      </c>
      <c r="D18681" s="2" t="s">
        <v>10</v>
      </c>
      <c r="E18681" s="2" t="s">
        <v>74</v>
      </c>
      <c r="F18681" s="2" t="s">
        <v>977</v>
      </c>
      <c r="G18681" s="14" t="n">
        <v>9.5</v>
      </c>
      <c r="H18681" s="14" t="n">
        <v>6.24</v>
      </c>
      <c r="I18681" s="14" t="n">
        <v>9.5</v>
      </c>
      <c r="J18681" s="23" t="n">
        <f aca="false">IF(AND(E18681="Priority",ISNUMBER('Cost model'!N167)),'Cost model'!N167,'Cost model'!M167)</f>
        <v>8.5</v>
      </c>
      <c r="K18681" s="14" t="n">
        <f aca="false">J18681-H18681</f>
        <v>2.26</v>
      </c>
      <c r="L18681" s="14" t="n">
        <f aca="false">G18681-H18681</f>
        <v>3.26</v>
      </c>
    </row>
    <row r="18682" customFormat="false" ht="15" hidden="false" customHeight="false" outlineLevel="0" collapsed="false">
      <c r="A18682" s="2" t="s">
        <v>221</v>
      </c>
      <c r="B18682" s="2" t="s">
        <v>123</v>
      </c>
      <c r="C18682" s="2" t="s">
        <v>47</v>
      </c>
      <c r="D18682" s="2" t="s">
        <v>12</v>
      </c>
      <c r="E18682" s="2" t="s">
        <v>74</v>
      </c>
      <c r="F18682" s="2" t="s">
        <v>976</v>
      </c>
      <c r="G18682" s="14" t="n">
        <v>9.5</v>
      </c>
      <c r="H18682" s="14" t="n">
        <v>126.26</v>
      </c>
      <c r="I18682" s="14" t="n">
        <v>24.5</v>
      </c>
      <c r="J18682" s="23" t="n">
        <f aca="false">IF(AND(E18682="Priority",ISNUMBER('Cost model'!N815)),'Cost model'!N815,'Cost model'!M815)</f>
        <v>60</v>
      </c>
      <c r="K18682" s="14" t="n">
        <f aca="false">J18682-H18682</f>
        <v>-66.26</v>
      </c>
      <c r="L18682" s="14" t="n">
        <f aca="false">G18682-H18682</f>
        <v>-116.76</v>
      </c>
    </row>
    <row r="18683" customFormat="false" ht="15" hidden="false" customHeight="false" outlineLevel="0" collapsed="false">
      <c r="A18683" s="2" t="s">
        <v>342</v>
      </c>
      <c r="B18683" s="2" t="s">
        <v>158</v>
      </c>
      <c r="C18683" s="2" t="s">
        <v>47</v>
      </c>
      <c r="D18683" s="2" t="s">
        <v>12</v>
      </c>
      <c r="E18683" s="2" t="s">
        <v>74</v>
      </c>
      <c r="F18683" s="2" t="s">
        <v>976</v>
      </c>
      <c r="G18683" s="14" t="n">
        <v>24.5</v>
      </c>
      <c r="H18683" s="14" t="n">
        <v>63.37</v>
      </c>
      <c r="I18683" s="14" t="n">
        <v>24.5</v>
      </c>
      <c r="J18683" s="23" t="n">
        <f aca="false">IF(AND(E18683="Priority",ISNUMBER('Cost model'!N215)),'Cost model'!N215,'Cost model'!M215)</f>
        <v>60</v>
      </c>
      <c r="K18683" s="14" t="n">
        <f aca="false">J18683-H18683</f>
        <v>-3.37</v>
      </c>
      <c r="L18683" s="14" t="n">
        <f aca="false">G18683-H18683</f>
        <v>-38.87</v>
      </c>
    </row>
    <row r="18684" customFormat="false" ht="15" hidden="false" customHeight="false" outlineLevel="0" collapsed="false">
      <c r="A18684" s="2" t="s">
        <v>174</v>
      </c>
      <c r="B18684" s="2" t="s">
        <v>124</v>
      </c>
      <c r="C18684" s="2" t="s">
        <v>47</v>
      </c>
      <c r="D18684" s="2" t="s">
        <v>10</v>
      </c>
      <c r="E18684" s="2" t="s">
        <v>74</v>
      </c>
      <c r="F18684" s="2" t="s">
        <v>976</v>
      </c>
      <c r="G18684" s="14" t="n">
        <v>9.5</v>
      </c>
      <c r="H18684" s="14" t="n">
        <v>10.76</v>
      </c>
      <c r="I18684" s="14" t="n">
        <v>9.5</v>
      </c>
      <c r="J18684" s="23" t="n">
        <f aca="false">IF(AND(E18684="Priority",ISNUMBER('Cost model'!N107)),'Cost model'!N107,'Cost model'!M107)</f>
        <v>12.5</v>
      </c>
      <c r="K18684" s="14" t="n">
        <f aca="false">J18684-H18684</f>
        <v>1.74</v>
      </c>
      <c r="L18684" s="14" t="n">
        <f aca="false">G18684-H18684</f>
        <v>-1.26</v>
      </c>
    </row>
    <row r="18685" customFormat="false" ht="15" hidden="false" customHeight="false" outlineLevel="0" collapsed="false">
      <c r="A18685" s="2" t="s">
        <v>142</v>
      </c>
      <c r="B18685" s="2" t="s">
        <v>142</v>
      </c>
      <c r="C18685" s="2" t="s">
        <v>47</v>
      </c>
      <c r="D18685" s="2" t="s">
        <v>12</v>
      </c>
      <c r="E18685" s="2" t="s">
        <v>74</v>
      </c>
      <c r="F18685" s="2" t="s">
        <v>977</v>
      </c>
      <c r="G18685" s="14" t="n">
        <v>9.5</v>
      </c>
      <c r="H18685" s="14" t="n">
        <v>25.65</v>
      </c>
      <c r="I18685" s="14" t="n">
        <v>9.5</v>
      </c>
      <c r="J18685" s="23" t="n">
        <f aca="false">IF(AND(E18685="Priority",ISNUMBER('Cost model'!N635)),'Cost model'!N635,'Cost model'!M635)</f>
        <v>30.5</v>
      </c>
      <c r="K18685" s="14" t="n">
        <f aca="false">J18685-H18685</f>
        <v>4.85</v>
      </c>
      <c r="L18685" s="14" t="n">
        <f aca="false">G18685-H18685</f>
        <v>-16.15</v>
      </c>
    </row>
    <row r="18686" customFormat="false" ht="15" hidden="false" customHeight="false" outlineLevel="0" collapsed="false">
      <c r="A18686" s="2" t="s">
        <v>221</v>
      </c>
      <c r="B18686" s="2" t="s">
        <v>158</v>
      </c>
      <c r="C18686" s="2" t="s">
        <v>47</v>
      </c>
      <c r="D18686" s="2" t="s">
        <v>10</v>
      </c>
      <c r="E18686" s="2" t="s">
        <v>74</v>
      </c>
      <c r="F18686" s="2" t="s">
        <v>976</v>
      </c>
      <c r="G18686" s="14" t="n">
        <v>9.5</v>
      </c>
      <c r="H18686" s="14" t="n">
        <v>18.84</v>
      </c>
      <c r="I18686" s="14" t="n">
        <v>14.5</v>
      </c>
      <c r="J18686" s="23" t="n">
        <f aca="false">IF(AND(E18686="Priority",ISNUMBER('Cost model'!N752)),'Cost model'!N752,'Cost model'!M752)</f>
        <v>12.5</v>
      </c>
      <c r="K18686" s="14" t="n">
        <f aca="false">J18686-H18686</f>
        <v>-6.34</v>
      </c>
      <c r="L18686" s="14" t="n">
        <f aca="false">G18686-H18686</f>
        <v>-9.34</v>
      </c>
    </row>
    <row r="18687" customFormat="false" ht="15" hidden="false" customHeight="false" outlineLevel="0" collapsed="false">
      <c r="A18687" s="2" t="s">
        <v>124</v>
      </c>
      <c r="B18687" s="2" t="s">
        <v>124</v>
      </c>
      <c r="C18687" s="2" t="s">
        <v>48</v>
      </c>
      <c r="D18687" s="2" t="s">
        <v>12</v>
      </c>
      <c r="E18687" s="2" t="s">
        <v>74</v>
      </c>
      <c r="F18687" s="2" t="s">
        <v>977</v>
      </c>
      <c r="G18687" s="14" t="n">
        <v>12.5</v>
      </c>
      <c r="H18687" s="14" t="n">
        <v>12.23</v>
      </c>
      <c r="I18687" s="14" t="n">
        <v>12.5</v>
      </c>
      <c r="J18687" s="23" t="n">
        <f aca="false">IF(AND(E18687="Priority",ISNUMBER('Cost model'!N321)),'Cost model'!N321,'Cost model'!M321)</f>
        <v>40</v>
      </c>
      <c r="K18687" s="14" t="n">
        <f aca="false">J18687-H18687</f>
        <v>27.77</v>
      </c>
      <c r="L18687" s="14" t="n">
        <f aca="false">G18687-H18687</f>
        <v>0.27</v>
      </c>
    </row>
    <row r="18688" customFormat="false" ht="15" hidden="false" customHeight="false" outlineLevel="0" collapsed="false">
      <c r="A18688" s="2" t="s">
        <v>174</v>
      </c>
      <c r="B18688" s="2" t="s">
        <v>124</v>
      </c>
      <c r="C18688" s="2" t="s">
        <v>49</v>
      </c>
      <c r="D18688" s="2" t="s">
        <v>12</v>
      </c>
      <c r="E18688" s="2" t="s">
        <v>74</v>
      </c>
      <c r="F18688" s="2" t="s">
        <v>976</v>
      </c>
      <c r="G18688" s="14" t="n">
        <v>19.5</v>
      </c>
      <c r="H18688" s="14" t="n">
        <v>67.73</v>
      </c>
      <c r="I18688" s="14" t="n">
        <v>19.5</v>
      </c>
      <c r="J18688" s="23" t="n">
        <f aca="false">IF(AND(E18688="Priority",ISNUMBER('Cost model'!N112)),'Cost model'!N112,'Cost model'!M112)</f>
        <v>50</v>
      </c>
      <c r="K18688" s="14" t="n">
        <f aca="false">J18688-H18688</f>
        <v>-17.73</v>
      </c>
      <c r="L18688" s="14" t="n">
        <f aca="false">G18688-H18688</f>
        <v>-48.23</v>
      </c>
    </row>
    <row r="18689" customFormat="false" ht="15" hidden="false" customHeight="false" outlineLevel="0" collapsed="false">
      <c r="A18689" s="2" t="s">
        <v>221</v>
      </c>
      <c r="B18689" s="2" t="s">
        <v>124</v>
      </c>
      <c r="C18689" s="2" t="s">
        <v>47</v>
      </c>
      <c r="D18689" s="2" t="s">
        <v>10</v>
      </c>
      <c r="E18689" s="2" t="s">
        <v>74</v>
      </c>
      <c r="F18689" s="2" t="s">
        <v>976</v>
      </c>
      <c r="G18689" s="14" t="n">
        <v>9.5</v>
      </c>
      <c r="H18689" s="14" t="n">
        <v>24.63</v>
      </c>
      <c r="I18689" s="14" t="n">
        <v>19.5</v>
      </c>
      <c r="J18689" s="23" t="n">
        <f aca="false">IF(AND(E18689="Priority",ISNUMBER('Cost model'!N797)),'Cost model'!N797,'Cost model'!M797)</f>
        <v>14.5</v>
      </c>
      <c r="K18689" s="14" t="n">
        <f aca="false">J18689-H18689</f>
        <v>-10.13</v>
      </c>
      <c r="L18689" s="14" t="n">
        <f aca="false">G18689-H18689</f>
        <v>-15.13</v>
      </c>
    </row>
    <row r="18690" customFormat="false" ht="15" hidden="false" customHeight="false" outlineLevel="0" collapsed="false">
      <c r="A18690" s="2" t="s">
        <v>124</v>
      </c>
      <c r="B18690" s="2" t="s">
        <v>142</v>
      </c>
      <c r="C18690" s="2" t="s">
        <v>47</v>
      </c>
      <c r="D18690" s="2" t="s">
        <v>10</v>
      </c>
      <c r="E18690" s="2" t="s">
        <v>74</v>
      </c>
      <c r="F18690" s="2" t="s">
        <v>976</v>
      </c>
      <c r="G18690" s="14" t="n">
        <v>12.5</v>
      </c>
      <c r="H18690" s="14" t="n">
        <v>11.46</v>
      </c>
      <c r="I18690" s="14" t="n">
        <v>14.5</v>
      </c>
      <c r="J18690" s="23" t="n">
        <f aca="false">IF(AND(E18690="Priority",ISNUMBER('Cost model'!N332)),'Cost model'!N332,'Cost model'!M332)</f>
        <v>16.5</v>
      </c>
      <c r="K18690" s="14" t="n">
        <f aca="false">J18690-H18690</f>
        <v>5.04</v>
      </c>
      <c r="L18690" s="14" t="n">
        <f aca="false">G18690-H18690</f>
        <v>1.04</v>
      </c>
    </row>
    <row r="18691" customFormat="false" ht="15" hidden="false" customHeight="false" outlineLevel="0" collapsed="false">
      <c r="A18691" s="2" t="s">
        <v>124</v>
      </c>
      <c r="B18691" s="2" t="s">
        <v>124</v>
      </c>
      <c r="C18691" s="2" t="s">
        <v>48</v>
      </c>
      <c r="D18691" s="2" t="s">
        <v>10</v>
      </c>
      <c r="E18691" s="2" t="s">
        <v>74</v>
      </c>
      <c r="F18691" s="2" t="s">
        <v>977</v>
      </c>
      <c r="G18691" s="14" t="n">
        <v>12.5</v>
      </c>
      <c r="H18691" s="14" t="n">
        <v>6.91</v>
      </c>
      <c r="I18691" s="14" t="n">
        <v>12.5</v>
      </c>
      <c r="J18691" s="23" t="n">
        <f aca="false">IF(AND(E18691="Priority",ISNUMBER('Cost model'!N318)),'Cost model'!N318,'Cost model'!M318)</f>
        <v>14.5</v>
      </c>
      <c r="K18691" s="14" t="n">
        <f aca="false">J18691-H18691</f>
        <v>7.59</v>
      </c>
      <c r="L18691" s="14" t="n">
        <f aca="false">G18691-H18691</f>
        <v>5.59</v>
      </c>
    </row>
    <row r="18692" customFormat="false" ht="15" hidden="false" customHeight="false" outlineLevel="0" collapsed="false">
      <c r="A18692" s="2" t="s">
        <v>124</v>
      </c>
      <c r="B18692" s="2" t="s">
        <v>124</v>
      </c>
      <c r="C18692" s="2" t="s">
        <v>47</v>
      </c>
      <c r="D18692" s="2" t="s">
        <v>10</v>
      </c>
      <c r="E18692" s="2" t="s">
        <v>74</v>
      </c>
      <c r="F18692" s="2" t="s">
        <v>977</v>
      </c>
      <c r="G18692" s="14" t="n">
        <v>9.5</v>
      </c>
      <c r="H18692" s="14" t="n">
        <v>6.8</v>
      </c>
      <c r="I18692" s="14" t="n">
        <v>9.5</v>
      </c>
      <c r="J18692" s="23" t="n">
        <f aca="false">IF(AND(E18692="Priority",ISNUMBER('Cost model'!N317)),'Cost model'!N317,'Cost model'!M317)</f>
        <v>10.5</v>
      </c>
      <c r="K18692" s="14" t="n">
        <f aca="false">J18692-H18692</f>
        <v>3.7</v>
      </c>
      <c r="L18692" s="14" t="n">
        <f aca="false">G18692-H18692</f>
        <v>2.7</v>
      </c>
    </row>
    <row r="18693" customFormat="false" ht="15" hidden="false" customHeight="false" outlineLevel="0" collapsed="false">
      <c r="A18693" s="2" t="s">
        <v>142</v>
      </c>
      <c r="B18693" s="2" t="s">
        <v>142</v>
      </c>
      <c r="C18693" s="2" t="s">
        <v>49</v>
      </c>
      <c r="D18693" s="2" t="s">
        <v>12</v>
      </c>
      <c r="E18693" s="2" t="s">
        <v>74</v>
      </c>
      <c r="F18693" s="2" t="s">
        <v>977</v>
      </c>
      <c r="G18693" s="14" t="n">
        <v>19.5</v>
      </c>
      <c r="H18693" s="14" t="n">
        <v>59.17</v>
      </c>
      <c r="I18693" s="14" t="n">
        <v>19.5</v>
      </c>
      <c r="J18693" s="23" t="n">
        <f aca="false">IF(AND(E18693="Priority",ISNUMBER('Cost model'!N637)),'Cost model'!N637,'Cost model'!M637)</f>
        <v>45</v>
      </c>
      <c r="K18693" s="14" t="n">
        <f aca="false">J18693-H18693</f>
        <v>-14.17</v>
      </c>
      <c r="L18693" s="14" t="n">
        <f aca="false">G18693-H18693</f>
        <v>-39.67</v>
      </c>
    </row>
    <row r="18694" customFormat="false" ht="15" hidden="false" customHeight="false" outlineLevel="0" collapsed="false">
      <c r="A18694" s="2" t="s">
        <v>174</v>
      </c>
      <c r="B18694" s="2" t="s">
        <v>142</v>
      </c>
      <c r="C18694" s="2" t="s">
        <v>47</v>
      </c>
      <c r="D18694" s="2" t="s">
        <v>10</v>
      </c>
      <c r="E18694" s="2" t="s">
        <v>74</v>
      </c>
      <c r="F18694" s="2" t="s">
        <v>976</v>
      </c>
      <c r="G18694" s="14" t="n">
        <v>9.5</v>
      </c>
      <c r="H18694" s="14" t="n">
        <v>6.24</v>
      </c>
      <c r="I18694" s="14" t="n">
        <v>9.5</v>
      </c>
      <c r="J18694" s="23" t="n">
        <f aca="false">IF(AND(E18694="Priority",ISNUMBER('Cost model'!N122)),'Cost model'!N122,'Cost model'!M122)</f>
        <v>13.5</v>
      </c>
      <c r="K18694" s="14" t="n">
        <f aca="false">J18694-H18694</f>
        <v>7.26</v>
      </c>
      <c r="L18694" s="14" t="n">
        <f aca="false">G18694-H18694</f>
        <v>3.26</v>
      </c>
    </row>
    <row r="18695" customFormat="false" ht="15" hidden="false" customHeight="false" outlineLevel="0" collapsed="false">
      <c r="A18695" s="2" t="s">
        <v>174</v>
      </c>
      <c r="B18695" s="2" t="s">
        <v>174</v>
      </c>
      <c r="C18695" s="2" t="s">
        <v>47</v>
      </c>
      <c r="D18695" s="2" t="s">
        <v>12</v>
      </c>
      <c r="E18695" s="2" t="s">
        <v>74</v>
      </c>
      <c r="F18695" s="2" t="s">
        <v>977</v>
      </c>
      <c r="G18695" s="14" t="n">
        <v>9.5</v>
      </c>
      <c r="H18695" s="14" t="n">
        <v>13.9</v>
      </c>
      <c r="I18695" s="14" t="n">
        <v>9.5</v>
      </c>
      <c r="J18695" s="23" t="n">
        <f aca="false">IF(AND(E18695="Priority",ISNUMBER('Cost model'!N170)),'Cost model'!N170,'Cost model'!M170)</f>
        <v>25.5</v>
      </c>
      <c r="K18695" s="14" t="n">
        <f aca="false">J18695-H18695</f>
        <v>11.6</v>
      </c>
      <c r="L18695" s="14" t="n">
        <f aca="false">G18695-H18695</f>
        <v>-4.4</v>
      </c>
    </row>
    <row r="18696" customFormat="false" ht="15" hidden="false" customHeight="false" outlineLevel="0" collapsed="false">
      <c r="A18696" s="2" t="s">
        <v>142</v>
      </c>
      <c r="B18696" s="2" t="s">
        <v>124</v>
      </c>
      <c r="C18696" s="2" t="s">
        <v>49</v>
      </c>
      <c r="D18696" s="2" t="s">
        <v>10</v>
      </c>
      <c r="E18696" s="2" t="s">
        <v>74</v>
      </c>
      <c r="F18696" s="2" t="s">
        <v>976</v>
      </c>
      <c r="G18696" s="14" t="n">
        <v>17.5</v>
      </c>
      <c r="H18696" s="14" t="n">
        <v>12.18</v>
      </c>
      <c r="I18696" s="14" t="n">
        <v>17.5</v>
      </c>
      <c r="J18696" s="23" t="n">
        <f aca="false">IF(AND(E18696="Priority",ISNUMBER('Cost model'!N664)),'Cost model'!N664,'Cost model'!M664)</f>
        <v>19.5</v>
      </c>
      <c r="K18696" s="14" t="n">
        <f aca="false">J18696-H18696</f>
        <v>7.32</v>
      </c>
      <c r="L18696" s="14" t="n">
        <f aca="false">G18696-H18696</f>
        <v>5.32</v>
      </c>
    </row>
    <row r="18697" customFormat="false" ht="15" hidden="false" customHeight="false" outlineLevel="0" collapsed="false">
      <c r="A18697" s="2" t="s">
        <v>142</v>
      </c>
      <c r="B18697" s="2" t="s">
        <v>124</v>
      </c>
      <c r="C18697" s="2" t="s">
        <v>49</v>
      </c>
      <c r="D18697" s="2" t="s">
        <v>10</v>
      </c>
      <c r="E18697" s="2" t="s">
        <v>74</v>
      </c>
      <c r="F18697" s="2" t="s">
        <v>976</v>
      </c>
      <c r="G18697" s="14" t="n">
        <v>17.5</v>
      </c>
      <c r="H18697" s="14" t="n">
        <v>20.55</v>
      </c>
      <c r="I18697" s="14" t="n">
        <v>17.5</v>
      </c>
      <c r="J18697" s="23" t="n">
        <f aca="false">IF(AND(E18697="Priority",ISNUMBER('Cost model'!N664)),'Cost model'!N664,'Cost model'!M664)</f>
        <v>19.5</v>
      </c>
      <c r="K18697" s="14" t="n">
        <f aca="false">J18697-H18697</f>
        <v>-1.05</v>
      </c>
      <c r="L18697" s="14" t="n">
        <f aca="false">G18697-H18697</f>
        <v>-3.05</v>
      </c>
    </row>
    <row r="18698" customFormat="false" ht="15" hidden="false" customHeight="false" outlineLevel="0" collapsed="false">
      <c r="A18698" s="2" t="s">
        <v>158</v>
      </c>
      <c r="B18698" s="2" t="s">
        <v>158</v>
      </c>
      <c r="C18698" s="2" t="s">
        <v>47</v>
      </c>
      <c r="D18698" s="2" t="s">
        <v>12</v>
      </c>
      <c r="E18698" s="2" t="s">
        <v>74</v>
      </c>
      <c r="F18698" s="2" t="s">
        <v>977</v>
      </c>
      <c r="G18698" s="14" t="n">
        <v>9.5</v>
      </c>
      <c r="H18698" s="14" t="n">
        <v>17.01</v>
      </c>
      <c r="I18698" s="14" t="n">
        <v>9.5</v>
      </c>
      <c r="J18698" s="23" t="n">
        <f aca="false">IF(AND(E18698="Priority",ISNUMBER('Cost model'!N425)),'Cost model'!N425,'Cost model'!M425)</f>
        <v>14.5</v>
      </c>
      <c r="K18698" s="14" t="n">
        <f aca="false">J18698-H18698</f>
        <v>-2.51</v>
      </c>
      <c r="L18698" s="14" t="n">
        <f aca="false">G18698-H18698</f>
        <v>-7.51</v>
      </c>
    </row>
    <row r="18699" customFormat="false" ht="15" hidden="false" customHeight="false" outlineLevel="0" collapsed="false">
      <c r="A18699" s="2" t="s">
        <v>221</v>
      </c>
      <c r="B18699" s="2" t="s">
        <v>221</v>
      </c>
      <c r="C18699" s="2" t="s">
        <v>49</v>
      </c>
      <c r="D18699" s="2" t="s">
        <v>12</v>
      </c>
      <c r="E18699" s="2" t="s">
        <v>74</v>
      </c>
      <c r="F18699" s="2" t="s">
        <v>977</v>
      </c>
      <c r="G18699" s="14" t="n">
        <v>19.5</v>
      </c>
      <c r="H18699" s="14" t="n">
        <v>62.62</v>
      </c>
      <c r="I18699" s="14" t="n">
        <v>19.5</v>
      </c>
      <c r="J18699" s="23" t="n">
        <f aca="false">IF(AND(E18699="Priority",ISNUMBER('Cost model'!N742)),'Cost model'!N742,'Cost model'!M742)</f>
        <v>60</v>
      </c>
      <c r="K18699" s="14" t="n">
        <f aca="false">J18699-H18699</f>
        <v>-2.62</v>
      </c>
      <c r="L18699" s="14" t="n">
        <f aca="false">G18699-H18699</f>
        <v>-43.12</v>
      </c>
    </row>
    <row r="18700" customFormat="false" ht="15" hidden="false" customHeight="false" outlineLevel="0" collapsed="false">
      <c r="A18700" s="2" t="s">
        <v>124</v>
      </c>
      <c r="B18700" s="2" t="s">
        <v>174</v>
      </c>
      <c r="C18700" s="2" t="s">
        <v>49</v>
      </c>
      <c r="D18700" s="2" t="s">
        <v>13</v>
      </c>
      <c r="E18700" s="2" t="s">
        <v>74</v>
      </c>
      <c r="F18700" s="2" t="s">
        <v>976</v>
      </c>
      <c r="G18700" s="14" t="n">
        <v>50</v>
      </c>
      <c r="H18700" s="14" t="n">
        <v>146.75</v>
      </c>
      <c r="I18700" s="14" t="n">
        <v>85</v>
      </c>
      <c r="J18700" s="23" t="n">
        <f aca="false">IF(AND(E18700="Priority",ISNUMBER('Cost model'!N370)),'Cost model'!N370,'Cost model'!M370)</f>
        <v>120</v>
      </c>
      <c r="K18700" s="14" t="n">
        <f aca="false">J18700-H18700</f>
        <v>-26.75</v>
      </c>
      <c r="L18700" s="14" t="n">
        <f aca="false">G18700-H18700</f>
        <v>-96.75</v>
      </c>
    </row>
    <row r="18701" customFormat="false" ht="15" hidden="false" customHeight="false" outlineLevel="0" collapsed="false">
      <c r="A18701" s="2" t="s">
        <v>174</v>
      </c>
      <c r="B18701" s="2" t="s">
        <v>124</v>
      </c>
      <c r="C18701" s="2" t="s">
        <v>47</v>
      </c>
      <c r="D18701" s="2" t="s">
        <v>12</v>
      </c>
      <c r="E18701" s="2" t="s">
        <v>74</v>
      </c>
      <c r="F18701" s="2" t="s">
        <v>976</v>
      </c>
      <c r="G18701" s="14" t="n">
        <v>9.5</v>
      </c>
      <c r="H18701" s="14" t="n">
        <v>10.76</v>
      </c>
      <c r="I18701" s="14" t="n">
        <v>9.5</v>
      </c>
      <c r="J18701" s="23" t="n">
        <f aca="false">IF(AND(E18701="Priority",ISNUMBER('Cost model'!N110)),'Cost model'!N110,'Cost model'!M110)</f>
        <v>40</v>
      </c>
      <c r="K18701" s="14" t="n">
        <f aca="false">J18701-H18701</f>
        <v>29.24</v>
      </c>
      <c r="L18701" s="14" t="n">
        <f aca="false">G18701-H18701</f>
        <v>-1.26</v>
      </c>
    </row>
    <row r="18702" customFormat="false" ht="15" hidden="false" customHeight="false" outlineLevel="0" collapsed="false">
      <c r="A18702" s="2" t="s">
        <v>174</v>
      </c>
      <c r="B18702" s="2" t="s">
        <v>174</v>
      </c>
      <c r="C18702" s="2" t="s">
        <v>48</v>
      </c>
      <c r="D18702" s="2" t="s">
        <v>12</v>
      </c>
      <c r="E18702" s="2" t="s">
        <v>74</v>
      </c>
      <c r="F18702" s="2" t="s">
        <v>977</v>
      </c>
      <c r="G18702" s="14" t="n">
        <v>12.5</v>
      </c>
      <c r="H18702" s="14" t="n">
        <v>43.77</v>
      </c>
      <c r="I18702" s="14" t="n">
        <v>12.5</v>
      </c>
      <c r="J18702" s="23" t="n">
        <f aca="false">IF(AND(E18702="Priority",ISNUMBER('Cost model'!N171)),'Cost model'!N171,'Cost model'!M171)</f>
        <v>40</v>
      </c>
      <c r="K18702" s="14" t="n">
        <f aca="false">J18702-H18702</f>
        <v>-3.77</v>
      </c>
      <c r="L18702" s="14" t="n">
        <f aca="false">G18702-H18702</f>
        <v>-31.27</v>
      </c>
    </row>
    <row r="18703" customFormat="false" ht="15" hidden="false" customHeight="false" outlineLevel="0" collapsed="false">
      <c r="A18703" s="2" t="s">
        <v>124</v>
      </c>
      <c r="B18703" s="2" t="s">
        <v>174</v>
      </c>
      <c r="C18703" s="2" t="s">
        <v>48</v>
      </c>
      <c r="D18703" s="2" t="s">
        <v>12</v>
      </c>
      <c r="E18703" s="2" t="s">
        <v>74</v>
      </c>
      <c r="F18703" s="2" t="s">
        <v>976</v>
      </c>
      <c r="G18703" s="14" t="n">
        <v>12.5</v>
      </c>
      <c r="H18703" s="14" t="n">
        <v>20.55</v>
      </c>
      <c r="I18703" s="14" t="n">
        <v>19.5</v>
      </c>
      <c r="J18703" s="23" t="n">
        <f aca="false">IF(AND(E18703="Priority",ISNUMBER('Cost model'!N366)),'Cost model'!N366,'Cost model'!M366)</f>
        <v>55</v>
      </c>
      <c r="K18703" s="14" t="n">
        <f aca="false">J18703-H18703</f>
        <v>34.45</v>
      </c>
      <c r="L18703" s="14" t="n">
        <f aca="false">G18703-H18703</f>
        <v>-8.05</v>
      </c>
    </row>
    <row r="18704" customFormat="false" ht="15" hidden="false" customHeight="false" outlineLevel="0" collapsed="false">
      <c r="A18704" s="2" t="s">
        <v>124</v>
      </c>
      <c r="B18704" s="2" t="s">
        <v>142</v>
      </c>
      <c r="C18704" s="2" t="s">
        <v>49</v>
      </c>
      <c r="D18704" s="2" t="s">
        <v>10</v>
      </c>
      <c r="E18704" s="2" t="s">
        <v>74</v>
      </c>
      <c r="F18704" s="2" t="s">
        <v>976</v>
      </c>
      <c r="G18704" s="14" t="n">
        <v>17.5</v>
      </c>
      <c r="H18704" s="14" t="n">
        <v>15.99</v>
      </c>
      <c r="I18704" s="14" t="n">
        <v>17.5</v>
      </c>
      <c r="J18704" s="23" t="n">
        <f aca="false">IF(AND(E18704="Priority",ISNUMBER('Cost model'!N334)),'Cost model'!N334,'Cost model'!M334)</f>
        <v>20.5</v>
      </c>
      <c r="K18704" s="14" t="n">
        <f aca="false">J18704-H18704</f>
        <v>4.51</v>
      </c>
      <c r="L18704" s="14" t="n">
        <f aca="false">G18704-H18704</f>
        <v>1.51</v>
      </c>
    </row>
    <row r="18705" customFormat="false" ht="15" hidden="false" customHeight="false" outlineLevel="0" collapsed="false">
      <c r="A18705" s="2" t="s">
        <v>174</v>
      </c>
      <c r="B18705" s="2" t="s">
        <v>174</v>
      </c>
      <c r="C18705" s="2" t="s">
        <v>48</v>
      </c>
      <c r="D18705" s="2" t="s">
        <v>12</v>
      </c>
      <c r="E18705" s="2" t="s">
        <v>74</v>
      </c>
      <c r="F18705" s="2" t="s">
        <v>977</v>
      </c>
      <c r="G18705" s="14" t="n">
        <v>12.5</v>
      </c>
      <c r="H18705" s="14" t="n">
        <v>44.02</v>
      </c>
      <c r="I18705" s="14" t="n">
        <v>12.5</v>
      </c>
      <c r="J18705" s="23" t="n">
        <f aca="false">IF(AND(E18705="Priority",ISNUMBER('Cost model'!N171)),'Cost model'!N171,'Cost model'!M171)</f>
        <v>40</v>
      </c>
      <c r="K18705" s="14" t="n">
        <f aca="false">J18705-H18705</f>
        <v>-4.02</v>
      </c>
      <c r="L18705" s="14" t="n">
        <f aca="false">G18705-H18705</f>
        <v>-31.52</v>
      </c>
    </row>
    <row r="18706" customFormat="false" ht="15" hidden="false" customHeight="false" outlineLevel="0" collapsed="false">
      <c r="A18706" s="2" t="s">
        <v>174</v>
      </c>
      <c r="B18706" s="2" t="s">
        <v>174</v>
      </c>
      <c r="C18706" s="2" t="s">
        <v>47</v>
      </c>
      <c r="D18706" s="2" t="s">
        <v>12</v>
      </c>
      <c r="E18706" s="2" t="s">
        <v>74</v>
      </c>
      <c r="F18706" s="2" t="s">
        <v>977</v>
      </c>
      <c r="G18706" s="14" t="n">
        <v>9.5</v>
      </c>
      <c r="H18706" s="14" t="n">
        <v>7.72</v>
      </c>
      <c r="I18706" s="14" t="n">
        <v>9.5</v>
      </c>
      <c r="J18706" s="23" t="n">
        <f aca="false">IF(AND(E18706="Priority",ISNUMBER('Cost model'!N170)),'Cost model'!N170,'Cost model'!M170)</f>
        <v>25.5</v>
      </c>
      <c r="K18706" s="14" t="n">
        <f aca="false">J18706-H18706</f>
        <v>17.78</v>
      </c>
      <c r="L18706" s="14" t="n">
        <f aca="false">G18706-H18706</f>
        <v>1.78</v>
      </c>
    </row>
    <row r="18707" customFormat="false" ht="15" hidden="false" customHeight="false" outlineLevel="0" collapsed="false">
      <c r="A18707" s="2" t="s">
        <v>174</v>
      </c>
      <c r="B18707" s="2" t="s">
        <v>142</v>
      </c>
      <c r="C18707" s="2" t="s">
        <v>47</v>
      </c>
      <c r="D18707" s="2" t="s">
        <v>12</v>
      </c>
      <c r="E18707" s="2" t="s">
        <v>74</v>
      </c>
      <c r="F18707" s="2" t="s">
        <v>976</v>
      </c>
      <c r="G18707" s="14" t="n">
        <v>9.5</v>
      </c>
      <c r="H18707" s="14" t="n">
        <v>55.39</v>
      </c>
      <c r="I18707" s="14" t="n">
        <v>9.5</v>
      </c>
      <c r="J18707" s="23" t="n">
        <f aca="false">IF(AND(E18707="Priority",ISNUMBER('Cost model'!N125)),'Cost model'!N125,'Cost model'!M125)</f>
        <v>40</v>
      </c>
      <c r="K18707" s="14" t="n">
        <f aca="false">J18707-H18707</f>
        <v>-15.39</v>
      </c>
      <c r="L18707" s="14" t="n">
        <f aca="false">G18707-H18707</f>
        <v>-45.89</v>
      </c>
    </row>
    <row r="18708" customFormat="false" ht="15" hidden="false" customHeight="false" outlineLevel="0" collapsed="false">
      <c r="A18708" s="2" t="s">
        <v>124</v>
      </c>
      <c r="B18708" s="2" t="s">
        <v>158</v>
      </c>
      <c r="C18708" s="2" t="s">
        <v>48</v>
      </c>
      <c r="D18708" s="2" t="s">
        <v>12</v>
      </c>
      <c r="E18708" s="2" t="s">
        <v>74</v>
      </c>
      <c r="F18708" s="2" t="s">
        <v>976</v>
      </c>
      <c r="G18708" s="14" t="n">
        <v>12.5</v>
      </c>
      <c r="H18708" s="14" t="n">
        <v>24.63</v>
      </c>
      <c r="I18708" s="14" t="n">
        <v>19.5</v>
      </c>
      <c r="J18708" s="23" t="n">
        <f aca="false">IF(AND(E18708="Priority",ISNUMBER('Cost model'!N351)),'Cost model'!N351,'Cost model'!M351)</f>
        <v>55</v>
      </c>
      <c r="K18708" s="14" t="n">
        <f aca="false">J18708-H18708</f>
        <v>30.37</v>
      </c>
      <c r="L18708" s="14" t="n">
        <f aca="false">G18708-H18708</f>
        <v>-12.13</v>
      </c>
    </row>
    <row r="18709" customFormat="false" ht="15" hidden="false" customHeight="false" outlineLevel="0" collapsed="false">
      <c r="A18709" s="2" t="s">
        <v>124</v>
      </c>
      <c r="B18709" s="2" t="s">
        <v>124</v>
      </c>
      <c r="C18709" s="2" t="s">
        <v>49</v>
      </c>
      <c r="D18709" s="2" t="s">
        <v>10</v>
      </c>
      <c r="E18709" s="2" t="s">
        <v>83</v>
      </c>
      <c r="F18709" s="2" t="s">
        <v>977</v>
      </c>
      <c r="G18709" s="14" t="n">
        <v>24.5</v>
      </c>
      <c r="H18709" s="14" t="n">
        <v>17.69</v>
      </c>
      <c r="I18709" s="14" t="n">
        <v>24.5</v>
      </c>
      <c r="J18709" s="23" t="n">
        <f aca="false">IF(AND(E18709="Priority",ISNUMBER('Cost model'!N319)),'Cost model'!N319,'Cost model'!M319)</f>
        <v>22.5</v>
      </c>
      <c r="K18709" s="14" t="n">
        <f aca="false">J18709-H18709</f>
        <v>4.81</v>
      </c>
      <c r="L18709" s="14" t="n">
        <f aca="false">G18709-H18709</f>
        <v>6.81</v>
      </c>
    </row>
    <row r="18710" customFormat="false" ht="15" hidden="false" customHeight="false" outlineLevel="0" collapsed="false">
      <c r="A18710" s="2" t="s">
        <v>174</v>
      </c>
      <c r="B18710" s="2" t="s">
        <v>124</v>
      </c>
      <c r="C18710" s="2" t="s">
        <v>48</v>
      </c>
      <c r="D18710" s="2" t="s">
        <v>10</v>
      </c>
      <c r="E18710" s="2" t="s">
        <v>74</v>
      </c>
      <c r="F18710" s="2" t="s">
        <v>976</v>
      </c>
      <c r="G18710" s="14" t="n">
        <v>12.5</v>
      </c>
      <c r="H18710" s="14" t="n">
        <v>20.55</v>
      </c>
      <c r="I18710" s="14" t="n">
        <v>12.5</v>
      </c>
      <c r="J18710" s="23" t="n">
        <f aca="false">IF(AND(E18710="Priority",ISNUMBER('Cost model'!N108)),'Cost model'!N108,'Cost model'!M108)</f>
        <v>15.5</v>
      </c>
      <c r="K18710" s="14" t="n">
        <f aca="false">J18710-H18710</f>
        <v>-5.05</v>
      </c>
      <c r="L18710" s="14" t="n">
        <f aca="false">G18710-H18710</f>
        <v>-8.05</v>
      </c>
    </row>
    <row r="18711" customFormat="false" ht="15" hidden="false" customHeight="false" outlineLevel="0" collapsed="false">
      <c r="A18711" s="2" t="s">
        <v>158</v>
      </c>
      <c r="B18711" s="2" t="s">
        <v>174</v>
      </c>
      <c r="C18711" s="2" t="s">
        <v>49</v>
      </c>
      <c r="D18711" s="2" t="s">
        <v>10</v>
      </c>
      <c r="E18711" s="2" t="s">
        <v>74</v>
      </c>
      <c r="F18711" s="2" t="s">
        <v>976</v>
      </c>
      <c r="G18711" s="14" t="n">
        <v>17.5</v>
      </c>
      <c r="H18711" s="14" t="n">
        <v>17.69</v>
      </c>
      <c r="I18711" s="14" t="n">
        <v>17.5</v>
      </c>
      <c r="J18711" s="23" t="n">
        <f aca="false">IF(AND(E18711="Priority",ISNUMBER('Cost model'!N484)),'Cost model'!N484,'Cost model'!M484)</f>
        <v>16.5</v>
      </c>
      <c r="K18711" s="14" t="n">
        <f aca="false">J18711-H18711</f>
        <v>-1.19</v>
      </c>
      <c r="L18711" s="14" t="n">
        <f aca="false">G18711-H18711</f>
        <v>-0.190000000000001</v>
      </c>
    </row>
    <row r="18712" customFormat="false" ht="15" hidden="false" customHeight="false" outlineLevel="0" collapsed="false">
      <c r="A18712" s="2" t="s">
        <v>124</v>
      </c>
      <c r="B18712" s="2" t="s">
        <v>124</v>
      </c>
      <c r="C18712" s="2" t="s">
        <v>49</v>
      </c>
      <c r="D18712" s="2" t="s">
        <v>12</v>
      </c>
      <c r="E18712" s="2" t="s">
        <v>83</v>
      </c>
      <c r="F18712" s="2" t="s">
        <v>977</v>
      </c>
      <c r="G18712" s="14" t="n">
        <v>29.5</v>
      </c>
      <c r="H18712" s="14" t="n">
        <v>83.73</v>
      </c>
      <c r="I18712" s="14" t="n">
        <v>29.5</v>
      </c>
      <c r="J18712" s="23" t="n">
        <f aca="false">IF(AND(E18712="Priority",ISNUMBER('Cost model'!N322)),'Cost model'!N322,'Cost model'!M322)</f>
        <v>65</v>
      </c>
      <c r="K18712" s="14" t="n">
        <f aca="false">J18712-H18712</f>
        <v>-18.73</v>
      </c>
      <c r="L18712" s="14" t="n">
        <f aca="false">G18712-H18712</f>
        <v>-54.23</v>
      </c>
    </row>
    <row r="18713" customFormat="false" ht="15" hidden="false" customHeight="false" outlineLevel="0" collapsed="false">
      <c r="A18713" s="2" t="s">
        <v>174</v>
      </c>
      <c r="B18713" s="2" t="s">
        <v>174</v>
      </c>
      <c r="C18713" s="2" t="s">
        <v>48</v>
      </c>
      <c r="D18713" s="2" t="s">
        <v>12</v>
      </c>
      <c r="E18713" s="2" t="s">
        <v>74</v>
      </c>
      <c r="F18713" s="2" t="s">
        <v>977</v>
      </c>
      <c r="G18713" s="14" t="n">
        <v>12.5</v>
      </c>
      <c r="H18713" s="14" t="n">
        <v>12.54</v>
      </c>
      <c r="I18713" s="14" t="n">
        <v>12.5</v>
      </c>
      <c r="J18713" s="23" t="n">
        <f aca="false">IF(AND(E18713="Priority",ISNUMBER('Cost model'!N171)),'Cost model'!N171,'Cost model'!M171)</f>
        <v>40</v>
      </c>
      <c r="K18713" s="14" t="n">
        <f aca="false">J18713-H18713</f>
        <v>27.46</v>
      </c>
      <c r="L18713" s="14" t="n">
        <f aca="false">G18713-H18713</f>
        <v>-0.0399999999999992</v>
      </c>
    </row>
    <row r="18714" customFormat="false" ht="15" hidden="false" customHeight="false" outlineLevel="0" collapsed="false">
      <c r="A18714" s="2" t="s">
        <v>124</v>
      </c>
      <c r="B18714" s="2" t="s">
        <v>124</v>
      </c>
      <c r="C18714" s="2" t="s">
        <v>48</v>
      </c>
      <c r="D18714" s="2" t="s">
        <v>12</v>
      </c>
      <c r="E18714" s="2" t="s">
        <v>74</v>
      </c>
      <c r="F18714" s="2" t="s">
        <v>977</v>
      </c>
      <c r="G18714" s="14" t="n">
        <v>12.5</v>
      </c>
      <c r="H18714" s="14" t="n">
        <v>59.17</v>
      </c>
      <c r="I18714" s="14" t="n">
        <v>12.5</v>
      </c>
      <c r="J18714" s="23" t="n">
        <f aca="false">IF(AND(E18714="Priority",ISNUMBER('Cost model'!N321)),'Cost model'!N321,'Cost model'!M321)</f>
        <v>40</v>
      </c>
      <c r="K18714" s="14" t="n">
        <f aca="false">J18714-H18714</f>
        <v>-19.17</v>
      </c>
      <c r="L18714" s="14" t="n">
        <f aca="false">G18714-H18714</f>
        <v>-46.67</v>
      </c>
    </row>
    <row r="18715" customFormat="false" ht="15" hidden="false" customHeight="false" outlineLevel="0" collapsed="false">
      <c r="A18715" s="2" t="s">
        <v>174</v>
      </c>
      <c r="B18715" s="2" t="s">
        <v>124</v>
      </c>
      <c r="C18715" s="2" t="s">
        <v>49</v>
      </c>
      <c r="D18715" s="2" t="s">
        <v>10</v>
      </c>
      <c r="E18715" s="2" t="s">
        <v>74</v>
      </c>
      <c r="F18715" s="2" t="s">
        <v>976</v>
      </c>
      <c r="G18715" s="14" t="n">
        <v>17.5</v>
      </c>
      <c r="H18715" s="14" t="n">
        <v>24.63</v>
      </c>
      <c r="I18715" s="14" t="n">
        <v>17.5</v>
      </c>
      <c r="J18715" s="23" t="n">
        <f aca="false">IF(AND(E18715="Priority",ISNUMBER('Cost model'!N109)),'Cost model'!N109,'Cost model'!M109)</f>
        <v>18.5</v>
      </c>
      <c r="K18715" s="14" t="n">
        <f aca="false">J18715-H18715</f>
        <v>-6.13</v>
      </c>
      <c r="L18715" s="14" t="n">
        <f aca="false">G18715-H18715</f>
        <v>-7.13</v>
      </c>
    </row>
    <row r="18716" customFormat="false" ht="15" hidden="false" customHeight="false" outlineLevel="0" collapsed="false">
      <c r="A18716" s="2" t="s">
        <v>142</v>
      </c>
      <c r="B18716" s="2" t="s">
        <v>142</v>
      </c>
      <c r="C18716" s="2" t="s">
        <v>48</v>
      </c>
      <c r="D18716" s="2" t="s">
        <v>12</v>
      </c>
      <c r="E18716" s="2" t="s">
        <v>83</v>
      </c>
      <c r="F18716" s="2" t="s">
        <v>977</v>
      </c>
      <c r="G18716" s="14" t="n">
        <v>19.5</v>
      </c>
      <c r="H18716" s="14" t="n">
        <v>47.15</v>
      </c>
      <c r="I18716" s="14" t="n">
        <v>19.5</v>
      </c>
      <c r="J18716" s="23" t="n">
        <f aca="false">IF(AND(E18716="Priority",ISNUMBER('Cost model'!N636)),'Cost model'!N636,'Cost model'!M636)</f>
        <v>55</v>
      </c>
      <c r="K18716" s="14" t="n">
        <f aca="false">J18716-H18716</f>
        <v>7.85</v>
      </c>
      <c r="L18716" s="14" t="n">
        <f aca="false">G18716-H18716</f>
        <v>-27.65</v>
      </c>
    </row>
    <row r="18717" customFormat="false" ht="15" hidden="false" customHeight="false" outlineLevel="0" collapsed="false">
      <c r="A18717" s="2" t="s">
        <v>142</v>
      </c>
      <c r="B18717" s="2" t="s">
        <v>142</v>
      </c>
      <c r="C18717" s="2" t="s">
        <v>47</v>
      </c>
      <c r="D18717" s="2" t="s">
        <v>12</v>
      </c>
      <c r="E18717" s="2" t="s">
        <v>74</v>
      </c>
      <c r="F18717" s="2" t="s">
        <v>977</v>
      </c>
      <c r="G18717" s="14" t="n">
        <v>9.5</v>
      </c>
      <c r="H18717" s="14" t="n">
        <v>26.17</v>
      </c>
      <c r="I18717" s="14" t="n">
        <v>9.5</v>
      </c>
      <c r="J18717" s="23" t="n">
        <f aca="false">IF(AND(E18717="Priority",ISNUMBER('Cost model'!N635)),'Cost model'!N635,'Cost model'!M635)</f>
        <v>30.5</v>
      </c>
      <c r="K18717" s="14" t="n">
        <f aca="false">J18717-H18717</f>
        <v>4.33</v>
      </c>
      <c r="L18717" s="14" t="n">
        <f aca="false">G18717-H18717</f>
        <v>-16.67</v>
      </c>
    </row>
    <row r="18718" customFormat="false" ht="15" hidden="false" customHeight="false" outlineLevel="0" collapsed="false">
      <c r="A18718" s="2" t="s">
        <v>221</v>
      </c>
      <c r="B18718" s="2" t="s">
        <v>221</v>
      </c>
      <c r="C18718" s="2" t="s">
        <v>49</v>
      </c>
      <c r="D18718" s="2" t="s">
        <v>10</v>
      </c>
      <c r="E18718" s="2" t="s">
        <v>74</v>
      </c>
      <c r="F18718" s="2" t="s">
        <v>977</v>
      </c>
      <c r="G18718" s="14" t="n">
        <v>17.5</v>
      </c>
      <c r="H18718" s="14" t="n">
        <v>11.58</v>
      </c>
      <c r="I18718" s="14" t="n">
        <v>17.5</v>
      </c>
      <c r="J18718" s="23" t="n">
        <f aca="false">IF(AND(E18718="Priority",ISNUMBER('Cost model'!N739)),'Cost model'!N739,'Cost model'!M739)</f>
        <v>17.5</v>
      </c>
      <c r="K18718" s="14" t="n">
        <f aca="false">J18718-H18718</f>
        <v>5.92</v>
      </c>
      <c r="L18718" s="14" t="n">
        <f aca="false">G18718-H18718</f>
        <v>5.92</v>
      </c>
    </row>
    <row r="18719" customFormat="false" ht="15" hidden="false" customHeight="false" outlineLevel="0" collapsed="false">
      <c r="A18719" s="2" t="s">
        <v>158</v>
      </c>
      <c r="B18719" s="2" t="s">
        <v>158</v>
      </c>
      <c r="C18719" s="2" t="s">
        <v>47</v>
      </c>
      <c r="D18719" s="2" t="s">
        <v>10</v>
      </c>
      <c r="E18719" s="2" t="s">
        <v>74</v>
      </c>
      <c r="F18719" s="2" t="s">
        <v>977</v>
      </c>
      <c r="G18719" s="14" t="n">
        <v>9.5</v>
      </c>
      <c r="H18719" s="14" t="n">
        <v>8.09</v>
      </c>
      <c r="I18719" s="14" t="n">
        <v>9.5</v>
      </c>
      <c r="J18719" s="23" t="n">
        <f aca="false">IF(AND(E18719="Priority",ISNUMBER('Cost model'!N422)),'Cost model'!N422,'Cost model'!M422)</f>
        <v>8.5</v>
      </c>
      <c r="K18719" s="14" t="n">
        <f aca="false">J18719-H18719</f>
        <v>0.41</v>
      </c>
      <c r="L18719" s="14" t="n">
        <f aca="false">G18719-H18719</f>
        <v>1.41</v>
      </c>
    </row>
    <row r="18720" customFormat="false" ht="15" hidden="false" customHeight="false" outlineLevel="0" collapsed="false">
      <c r="A18720" s="2" t="s">
        <v>124</v>
      </c>
      <c r="B18720" s="2" t="s">
        <v>124</v>
      </c>
      <c r="C18720" s="2" t="s">
        <v>48</v>
      </c>
      <c r="D18720" s="2" t="s">
        <v>12</v>
      </c>
      <c r="E18720" s="2" t="s">
        <v>74</v>
      </c>
      <c r="F18720" s="2" t="s">
        <v>977</v>
      </c>
      <c r="G18720" s="14" t="n">
        <v>12.5</v>
      </c>
      <c r="H18720" s="14" t="n">
        <v>14.39</v>
      </c>
      <c r="I18720" s="14" t="n">
        <v>12.5</v>
      </c>
      <c r="J18720" s="23" t="n">
        <f aca="false">IF(AND(E18720="Priority",ISNUMBER('Cost model'!N321)),'Cost model'!N321,'Cost model'!M321)</f>
        <v>40</v>
      </c>
      <c r="K18720" s="14" t="n">
        <f aca="false">J18720-H18720</f>
        <v>25.61</v>
      </c>
      <c r="L18720" s="14" t="n">
        <f aca="false">G18720-H18720</f>
        <v>-1.89</v>
      </c>
    </row>
    <row r="18721" customFormat="false" ht="15" hidden="false" customHeight="false" outlineLevel="0" collapsed="false">
      <c r="A18721" s="2" t="s">
        <v>221</v>
      </c>
      <c r="B18721" s="2" t="s">
        <v>158</v>
      </c>
      <c r="C18721" s="2" t="s">
        <v>47</v>
      </c>
      <c r="D18721" s="2" t="s">
        <v>10</v>
      </c>
      <c r="E18721" s="2" t="s">
        <v>74</v>
      </c>
      <c r="F18721" s="2" t="s">
        <v>976</v>
      </c>
      <c r="G18721" s="14" t="n">
        <v>9.5</v>
      </c>
      <c r="H18721" s="14" t="n">
        <v>11.48</v>
      </c>
      <c r="I18721" s="14" t="n">
        <v>14.5</v>
      </c>
      <c r="J18721" s="23" t="n">
        <f aca="false">IF(AND(E18721="Priority",ISNUMBER('Cost model'!N752)),'Cost model'!N752,'Cost model'!M752)</f>
        <v>12.5</v>
      </c>
      <c r="K18721" s="14" t="n">
        <f aca="false">J18721-H18721</f>
        <v>1.02</v>
      </c>
      <c r="L18721" s="14" t="n">
        <f aca="false">G18721-H18721</f>
        <v>-1.98</v>
      </c>
    </row>
    <row r="18722" customFormat="false" ht="15" hidden="false" customHeight="false" outlineLevel="0" collapsed="false">
      <c r="A18722" s="2" t="s">
        <v>142</v>
      </c>
      <c r="B18722" s="2" t="s">
        <v>142</v>
      </c>
      <c r="C18722" s="2" t="s">
        <v>47</v>
      </c>
      <c r="D18722" s="2" t="s">
        <v>10</v>
      </c>
      <c r="E18722" s="2" t="s">
        <v>74</v>
      </c>
      <c r="F18722" s="2" t="s">
        <v>977</v>
      </c>
      <c r="G18722" s="14" t="n">
        <v>9.5</v>
      </c>
      <c r="H18722" s="14" t="n">
        <v>7.47</v>
      </c>
      <c r="I18722" s="14" t="n">
        <v>9.5</v>
      </c>
      <c r="J18722" s="23" t="n">
        <f aca="false">IF(AND(E18722="Priority",ISNUMBER('Cost model'!N632)),'Cost model'!N632,'Cost model'!M632)</f>
        <v>9.5</v>
      </c>
      <c r="K18722" s="14" t="n">
        <f aca="false">J18722-H18722</f>
        <v>2.03</v>
      </c>
      <c r="L18722" s="14" t="n">
        <f aca="false">G18722-H18722</f>
        <v>2.03</v>
      </c>
    </row>
    <row r="18723" customFormat="false" ht="15" hidden="false" customHeight="false" outlineLevel="0" collapsed="false">
      <c r="A18723" s="2" t="s">
        <v>221</v>
      </c>
      <c r="B18723" s="2" t="s">
        <v>221</v>
      </c>
      <c r="C18723" s="2" t="s">
        <v>47</v>
      </c>
      <c r="D18723" s="2" t="s">
        <v>10</v>
      </c>
      <c r="E18723" s="2" t="s">
        <v>74</v>
      </c>
      <c r="F18723" s="2" t="s">
        <v>977</v>
      </c>
      <c r="G18723" s="14" t="n">
        <v>9.5</v>
      </c>
      <c r="H18723" s="14" t="n">
        <v>7.4</v>
      </c>
      <c r="I18723" s="14" t="n">
        <v>9.5</v>
      </c>
      <c r="J18723" s="23" t="n">
        <f aca="false">IF(AND(E18723="Priority",ISNUMBER('Cost model'!N737)),'Cost model'!N737,'Cost model'!M737)</f>
        <v>8.5</v>
      </c>
      <c r="K18723" s="14" t="n">
        <f aca="false">J18723-H18723</f>
        <v>1.1</v>
      </c>
      <c r="L18723" s="14" t="n">
        <f aca="false">G18723-H18723</f>
        <v>2.1</v>
      </c>
    </row>
    <row r="18724" customFormat="false" ht="15" hidden="false" customHeight="false" outlineLevel="0" collapsed="false">
      <c r="A18724" s="2" t="s">
        <v>221</v>
      </c>
      <c r="B18724" s="2" t="s">
        <v>221</v>
      </c>
      <c r="C18724" s="2" t="s">
        <v>49</v>
      </c>
      <c r="D18724" s="2" t="s">
        <v>12</v>
      </c>
      <c r="E18724" s="2" t="s">
        <v>83</v>
      </c>
      <c r="F18724" s="2" t="s">
        <v>977</v>
      </c>
      <c r="G18724" s="14" t="n">
        <v>29.5</v>
      </c>
      <c r="H18724" s="14" t="n">
        <v>88.76</v>
      </c>
      <c r="I18724" s="14" t="n">
        <v>29.5</v>
      </c>
      <c r="J18724" s="23" t="n">
        <f aca="false">IF(AND(E18724="Priority",ISNUMBER('Cost model'!N742)),'Cost model'!N742,'Cost model'!M742)</f>
        <v>80</v>
      </c>
      <c r="K18724" s="14" t="n">
        <f aca="false">J18724-H18724</f>
        <v>-8.76000000000001</v>
      </c>
      <c r="L18724" s="14" t="n">
        <f aca="false">G18724-H18724</f>
        <v>-59.26</v>
      </c>
    </row>
    <row r="18725" customFormat="false" ht="15" hidden="false" customHeight="false" outlineLevel="0" collapsed="false">
      <c r="A18725" s="2" t="s">
        <v>142</v>
      </c>
      <c r="B18725" s="2" t="s">
        <v>142</v>
      </c>
      <c r="C18725" s="2" t="s">
        <v>47</v>
      </c>
      <c r="D18725" s="2" t="s">
        <v>13</v>
      </c>
      <c r="E18725" s="2" t="s">
        <v>74</v>
      </c>
      <c r="F18725" s="2" t="s">
        <v>977</v>
      </c>
      <c r="G18725" s="14" t="n">
        <v>19</v>
      </c>
      <c r="H18725" s="14" t="n">
        <v>61.64</v>
      </c>
      <c r="I18725" s="14" t="n">
        <v>19</v>
      </c>
      <c r="J18725" s="23" t="n">
        <f aca="false">IF(AND(E18725="Priority",ISNUMBER('Cost model'!N638)),'Cost model'!N638,'Cost model'!M638)</f>
        <v>50</v>
      </c>
      <c r="K18725" s="14" t="n">
        <f aca="false">J18725-H18725</f>
        <v>-11.64</v>
      </c>
      <c r="L18725" s="14" t="n">
        <f aca="false">G18725-H18725</f>
        <v>-42.64</v>
      </c>
    </row>
    <row r="18726" customFormat="false" ht="15" hidden="false" customHeight="false" outlineLevel="0" collapsed="false">
      <c r="A18726" s="2" t="s">
        <v>221</v>
      </c>
      <c r="B18726" s="2" t="s">
        <v>221</v>
      </c>
      <c r="C18726" s="2" t="s">
        <v>47</v>
      </c>
      <c r="D18726" s="2" t="s">
        <v>13</v>
      </c>
      <c r="E18726" s="2" t="s">
        <v>74</v>
      </c>
      <c r="F18726" s="2" t="s">
        <v>977</v>
      </c>
      <c r="G18726" s="14" t="n">
        <v>19.5</v>
      </c>
      <c r="H18726" s="14" t="n">
        <v>97.49</v>
      </c>
      <c r="I18726" s="14" t="n">
        <v>19.5</v>
      </c>
      <c r="J18726" s="23" t="n">
        <f aca="false">IF(AND(E18726="Priority",ISNUMBER('Cost model'!N743)),'Cost model'!N743,'Cost model'!M743)</f>
        <v>45</v>
      </c>
      <c r="K18726" s="14" t="n">
        <f aca="false">J18726-H18726</f>
        <v>-52.49</v>
      </c>
      <c r="L18726" s="14" t="n">
        <f aca="false">G18726-H18726</f>
        <v>-77.99</v>
      </c>
    </row>
    <row r="18727" customFormat="false" ht="15" hidden="false" customHeight="false" outlineLevel="0" collapsed="false">
      <c r="A18727" s="2" t="s">
        <v>142</v>
      </c>
      <c r="B18727" s="2" t="s">
        <v>124</v>
      </c>
      <c r="C18727" s="2" t="s">
        <v>48</v>
      </c>
      <c r="D18727" s="2" t="s">
        <v>10</v>
      </c>
      <c r="E18727" s="2" t="s">
        <v>74</v>
      </c>
      <c r="F18727" s="2" t="s">
        <v>976</v>
      </c>
      <c r="G18727" s="14" t="n">
        <v>17.5</v>
      </c>
      <c r="H18727" s="14" t="n">
        <v>24.63</v>
      </c>
      <c r="I18727" s="14" t="n">
        <v>14.5</v>
      </c>
      <c r="J18727" s="23" t="n">
        <f aca="false">IF(AND(E18727="Priority",ISNUMBER('Cost model'!N663)),'Cost model'!N663,'Cost model'!M663)</f>
        <v>18.5</v>
      </c>
      <c r="K18727" s="14" t="n">
        <f aca="false">J18727-H18727</f>
        <v>-6.13</v>
      </c>
      <c r="L18727" s="14" t="n">
        <f aca="false">G18727-H18727</f>
        <v>-7.13</v>
      </c>
    </row>
    <row r="18728" customFormat="false" ht="15" hidden="false" customHeight="false" outlineLevel="0" collapsed="false">
      <c r="A18728" s="2" t="s">
        <v>174</v>
      </c>
      <c r="B18728" s="2" t="s">
        <v>174</v>
      </c>
      <c r="C18728" s="2" t="s">
        <v>48</v>
      </c>
      <c r="D18728" s="2" t="s">
        <v>10</v>
      </c>
      <c r="E18728" s="2" t="s">
        <v>74</v>
      </c>
      <c r="F18728" s="2" t="s">
        <v>977</v>
      </c>
      <c r="G18728" s="14" t="n">
        <v>12.5</v>
      </c>
      <c r="H18728" s="14" t="n">
        <v>11.46</v>
      </c>
      <c r="I18728" s="14" t="n">
        <v>12.5</v>
      </c>
      <c r="J18728" s="23" t="n">
        <f aca="false">IF(AND(E18728="Priority",ISNUMBER('Cost model'!N168)),'Cost model'!N168,'Cost model'!M168)</f>
        <v>13.5</v>
      </c>
      <c r="K18728" s="14" t="n">
        <f aca="false">J18728-H18728</f>
        <v>2.04</v>
      </c>
      <c r="L18728" s="14" t="n">
        <f aca="false">G18728-H18728</f>
        <v>1.04</v>
      </c>
    </row>
    <row r="18729" customFormat="false" ht="15" hidden="false" customHeight="false" outlineLevel="0" collapsed="false">
      <c r="A18729" s="2" t="s">
        <v>174</v>
      </c>
      <c r="B18729" s="2" t="s">
        <v>174</v>
      </c>
      <c r="C18729" s="2" t="s">
        <v>47</v>
      </c>
      <c r="D18729" s="2" t="s">
        <v>13</v>
      </c>
      <c r="E18729" s="2" t="s">
        <v>74</v>
      </c>
      <c r="F18729" s="2" t="s">
        <v>977</v>
      </c>
      <c r="G18729" s="14" t="n">
        <v>19</v>
      </c>
      <c r="H18729" s="14" t="n">
        <v>12.58</v>
      </c>
      <c r="I18729" s="14" t="n">
        <v>19</v>
      </c>
      <c r="J18729" s="23" t="n">
        <f aca="false">IF(AND(E18729="Priority",ISNUMBER('Cost model'!N173)),'Cost model'!N173,'Cost model'!M173)</f>
        <v>60</v>
      </c>
      <c r="K18729" s="14" t="n">
        <f aca="false">J18729-H18729</f>
        <v>47.42</v>
      </c>
      <c r="L18729" s="14" t="n">
        <f aca="false">G18729-H18729</f>
        <v>6.42</v>
      </c>
    </row>
    <row r="18730" customFormat="false" ht="15" hidden="false" customHeight="false" outlineLevel="0" collapsed="false">
      <c r="A18730" s="2" t="s">
        <v>342</v>
      </c>
      <c r="B18730" s="2" t="s">
        <v>158</v>
      </c>
      <c r="C18730" s="2" t="s">
        <v>47</v>
      </c>
      <c r="D18730" s="2" t="s">
        <v>12</v>
      </c>
      <c r="E18730" s="2" t="s">
        <v>74</v>
      </c>
      <c r="F18730" s="2" t="s">
        <v>976</v>
      </c>
      <c r="G18730" s="14" t="n">
        <v>24.5</v>
      </c>
      <c r="H18730" s="14" t="n">
        <v>93.54</v>
      </c>
      <c r="I18730" s="14" t="n">
        <v>24.5</v>
      </c>
      <c r="J18730" s="23" t="n">
        <f aca="false">IF(AND(E18730="Priority",ISNUMBER('Cost model'!N215)),'Cost model'!N215,'Cost model'!M215)</f>
        <v>60</v>
      </c>
      <c r="K18730" s="14" t="n">
        <f aca="false">J18730-H18730</f>
        <v>-33.54</v>
      </c>
      <c r="L18730" s="14" t="n">
        <f aca="false">G18730-H18730</f>
        <v>-69.04</v>
      </c>
    </row>
    <row r="18731" customFormat="false" ht="15" hidden="false" customHeight="false" outlineLevel="0" collapsed="false">
      <c r="A18731" s="2" t="s">
        <v>174</v>
      </c>
      <c r="B18731" s="2" t="s">
        <v>174</v>
      </c>
      <c r="C18731" s="2" t="s">
        <v>47</v>
      </c>
      <c r="D18731" s="2" t="s">
        <v>10</v>
      </c>
      <c r="E18731" s="2" t="s">
        <v>74</v>
      </c>
      <c r="F18731" s="2" t="s">
        <v>977</v>
      </c>
      <c r="G18731" s="14" t="n">
        <v>9.5</v>
      </c>
      <c r="H18731" s="14" t="n">
        <v>6.24</v>
      </c>
      <c r="I18731" s="14" t="n">
        <v>9.5</v>
      </c>
      <c r="J18731" s="23" t="n">
        <f aca="false">IF(AND(E18731="Priority",ISNUMBER('Cost model'!N167)),'Cost model'!N167,'Cost model'!M167)</f>
        <v>8.5</v>
      </c>
      <c r="K18731" s="14" t="n">
        <f aca="false">J18731-H18731</f>
        <v>2.26</v>
      </c>
      <c r="L18731" s="14" t="n">
        <f aca="false">G18731-H18731</f>
        <v>3.26</v>
      </c>
    </row>
    <row r="18732" customFormat="false" ht="15" hidden="false" customHeight="false" outlineLevel="0" collapsed="false">
      <c r="A18732" s="2" t="s">
        <v>174</v>
      </c>
      <c r="B18732" s="2" t="s">
        <v>142</v>
      </c>
      <c r="C18732" s="2" t="s">
        <v>47</v>
      </c>
      <c r="D18732" s="2" t="s">
        <v>10</v>
      </c>
      <c r="E18732" s="2" t="s">
        <v>74</v>
      </c>
      <c r="F18732" s="2" t="s">
        <v>976</v>
      </c>
      <c r="G18732" s="14" t="n">
        <v>9.5</v>
      </c>
      <c r="H18732" s="14" t="n">
        <v>8.45</v>
      </c>
      <c r="I18732" s="14" t="n">
        <v>9.5</v>
      </c>
      <c r="J18732" s="23" t="n">
        <f aca="false">IF(AND(E18732="Priority",ISNUMBER('Cost model'!N122)),'Cost model'!N122,'Cost model'!M122)</f>
        <v>13.5</v>
      </c>
      <c r="K18732" s="14" t="n">
        <f aca="false">J18732-H18732</f>
        <v>5.05</v>
      </c>
      <c r="L18732" s="14" t="n">
        <f aca="false">G18732-H18732</f>
        <v>1.05</v>
      </c>
    </row>
    <row r="18733" customFormat="false" ht="15" hidden="false" customHeight="false" outlineLevel="0" collapsed="false">
      <c r="A18733" s="2" t="s">
        <v>221</v>
      </c>
      <c r="B18733" s="2" t="s">
        <v>221</v>
      </c>
      <c r="C18733" s="2" t="s">
        <v>49</v>
      </c>
      <c r="D18733" s="2" t="s">
        <v>12</v>
      </c>
      <c r="E18733" s="2" t="s">
        <v>83</v>
      </c>
      <c r="F18733" s="2" t="s">
        <v>977</v>
      </c>
      <c r="G18733" s="14" t="n">
        <v>29.5</v>
      </c>
      <c r="H18733" s="14" t="n">
        <v>83.73</v>
      </c>
      <c r="I18733" s="14" t="n">
        <v>29.5</v>
      </c>
      <c r="J18733" s="23" t="n">
        <f aca="false">IF(AND(E18733="Priority",ISNUMBER('Cost model'!N742)),'Cost model'!N742,'Cost model'!M742)</f>
        <v>80</v>
      </c>
      <c r="K18733" s="14" t="n">
        <f aca="false">J18733-H18733</f>
        <v>-3.73</v>
      </c>
      <c r="L18733" s="14" t="n">
        <f aca="false">G18733-H18733</f>
        <v>-54.23</v>
      </c>
    </row>
    <row r="18734" customFormat="false" ht="15" hidden="false" customHeight="false" outlineLevel="0" collapsed="false">
      <c r="A18734" s="2" t="s">
        <v>142</v>
      </c>
      <c r="B18734" s="2" t="s">
        <v>205</v>
      </c>
      <c r="C18734" s="2" t="s">
        <v>48</v>
      </c>
      <c r="D18734" s="2" t="s">
        <v>10</v>
      </c>
      <c r="E18734" s="2" t="s">
        <v>74</v>
      </c>
      <c r="F18734" s="2" t="s">
        <v>976</v>
      </c>
      <c r="G18734" s="14" t="n">
        <v>12.5</v>
      </c>
      <c r="H18734" s="14" t="n">
        <v>11.03</v>
      </c>
      <c r="I18734" s="14" t="n">
        <v>19.5</v>
      </c>
      <c r="J18734" s="23" t="n">
        <f aca="false">IF(AND(E18734="Priority",ISNUMBER('Cost model'!N708)),'Cost model'!N708,'Cost model'!M708)</f>
        <v>15.5</v>
      </c>
      <c r="K18734" s="14" t="n">
        <f aca="false">J18734-H18734</f>
        <v>4.47</v>
      </c>
      <c r="L18734" s="14" t="n">
        <f aca="false">G18734-H18734</f>
        <v>1.47</v>
      </c>
    </row>
    <row r="18735" customFormat="false" ht="15" hidden="false" customHeight="false" outlineLevel="0" collapsed="false">
      <c r="A18735" s="2" t="s">
        <v>142</v>
      </c>
      <c r="B18735" s="2" t="s">
        <v>124</v>
      </c>
      <c r="C18735" s="2" t="s">
        <v>47</v>
      </c>
      <c r="D18735" s="2" t="s">
        <v>10</v>
      </c>
      <c r="E18735" s="2" t="s">
        <v>74</v>
      </c>
      <c r="F18735" s="2" t="s">
        <v>976</v>
      </c>
      <c r="G18735" s="14" t="n">
        <v>9.5</v>
      </c>
      <c r="H18735" s="14" t="n">
        <v>9.85</v>
      </c>
      <c r="I18735" s="14" t="n">
        <v>14.5</v>
      </c>
      <c r="J18735" s="23" t="n">
        <f aca="false">IF(AND(E18735="Priority",ISNUMBER('Cost model'!N662)),'Cost model'!N662,'Cost model'!M662)</f>
        <v>13.5</v>
      </c>
      <c r="K18735" s="14" t="n">
        <f aca="false">J18735-H18735</f>
        <v>3.65</v>
      </c>
      <c r="L18735" s="14" t="n">
        <f aca="false">G18735-H18735</f>
        <v>-0.35</v>
      </c>
    </row>
    <row r="18736" customFormat="false" ht="15" hidden="false" customHeight="false" outlineLevel="0" collapsed="false">
      <c r="A18736" s="2" t="s">
        <v>221</v>
      </c>
      <c r="B18736" s="2" t="s">
        <v>221</v>
      </c>
      <c r="C18736" s="2" t="s">
        <v>47</v>
      </c>
      <c r="D18736" s="2" t="s">
        <v>10</v>
      </c>
      <c r="E18736" s="2" t="s">
        <v>83</v>
      </c>
      <c r="F18736" s="2" t="s">
        <v>977</v>
      </c>
      <c r="G18736" s="14" t="n">
        <v>14.5</v>
      </c>
      <c r="H18736" s="14" t="n">
        <v>8.33</v>
      </c>
      <c r="I18736" s="14" t="n">
        <v>14.5</v>
      </c>
      <c r="J18736" s="23" t="n">
        <f aca="false">IF(AND(E18736="Priority",ISNUMBER('Cost model'!N737)),'Cost model'!N737,'Cost model'!M737)</f>
        <v>13.5</v>
      </c>
      <c r="K18736" s="14" t="n">
        <f aca="false">J18736-H18736</f>
        <v>5.17</v>
      </c>
      <c r="L18736" s="14" t="n">
        <f aca="false">G18736-H18736</f>
        <v>6.17</v>
      </c>
    </row>
    <row r="18737" customFormat="false" ht="15" hidden="false" customHeight="false" outlineLevel="0" collapsed="false">
      <c r="A18737" s="2" t="s">
        <v>142</v>
      </c>
      <c r="B18737" s="2" t="s">
        <v>142</v>
      </c>
      <c r="C18737" s="2" t="s">
        <v>47</v>
      </c>
      <c r="D18737" s="2" t="s">
        <v>12</v>
      </c>
      <c r="E18737" s="2" t="s">
        <v>74</v>
      </c>
      <c r="F18737" s="2" t="s">
        <v>977</v>
      </c>
      <c r="G18737" s="14" t="n">
        <v>9.5</v>
      </c>
      <c r="H18737" s="14" t="n">
        <v>43.77</v>
      </c>
      <c r="I18737" s="14" t="n">
        <v>9.5</v>
      </c>
      <c r="J18737" s="23" t="n">
        <f aca="false">IF(AND(E18737="Priority",ISNUMBER('Cost model'!N635)),'Cost model'!N635,'Cost model'!M635)</f>
        <v>30.5</v>
      </c>
      <c r="K18737" s="14" t="n">
        <f aca="false">J18737-H18737</f>
        <v>-13.27</v>
      </c>
      <c r="L18737" s="14" t="n">
        <f aca="false">G18737-H18737</f>
        <v>-34.27</v>
      </c>
    </row>
    <row r="18738" customFormat="false" ht="15" hidden="false" customHeight="false" outlineLevel="0" collapsed="false">
      <c r="A18738" s="2" t="s">
        <v>221</v>
      </c>
      <c r="B18738" s="2" t="s">
        <v>221</v>
      </c>
      <c r="C18738" s="2" t="s">
        <v>49</v>
      </c>
      <c r="D18738" s="2" t="s">
        <v>12</v>
      </c>
      <c r="E18738" s="2" t="s">
        <v>74</v>
      </c>
      <c r="F18738" s="2" t="s">
        <v>977</v>
      </c>
      <c r="G18738" s="14" t="n">
        <v>19.5</v>
      </c>
      <c r="H18738" s="14" t="n">
        <v>24.63</v>
      </c>
      <c r="I18738" s="14" t="n">
        <v>19.5</v>
      </c>
      <c r="J18738" s="23" t="n">
        <f aca="false">IF(AND(E18738="Priority",ISNUMBER('Cost model'!N742)),'Cost model'!N742,'Cost model'!M742)</f>
        <v>60</v>
      </c>
      <c r="K18738" s="14" t="n">
        <f aca="false">J18738-H18738</f>
        <v>35.37</v>
      </c>
      <c r="L18738" s="14" t="n">
        <f aca="false">G18738-H18738</f>
        <v>-5.13</v>
      </c>
    </row>
    <row r="18739" customFormat="false" ht="15" hidden="false" customHeight="false" outlineLevel="0" collapsed="false">
      <c r="A18739" s="2" t="s">
        <v>158</v>
      </c>
      <c r="B18739" s="2" t="s">
        <v>174</v>
      </c>
      <c r="C18739" s="2" t="s">
        <v>49</v>
      </c>
      <c r="D18739" s="2" t="s">
        <v>12</v>
      </c>
      <c r="E18739" s="2" t="s">
        <v>74</v>
      </c>
      <c r="F18739" s="2" t="s">
        <v>976</v>
      </c>
      <c r="G18739" s="14" t="n">
        <v>19.5</v>
      </c>
      <c r="H18739" s="14" t="n">
        <v>49.26</v>
      </c>
      <c r="I18739" s="14" t="n">
        <v>19.5</v>
      </c>
      <c r="J18739" s="23" t="n">
        <f aca="false">IF(AND(E18739="Priority",ISNUMBER('Cost model'!N487)),'Cost model'!N487,'Cost model'!M487)</f>
        <v>55</v>
      </c>
      <c r="K18739" s="14" t="n">
        <f aca="false">J18739-H18739</f>
        <v>5.74</v>
      </c>
      <c r="L18739" s="14" t="n">
        <f aca="false">G18739-H18739</f>
        <v>-29.76</v>
      </c>
    </row>
    <row r="18740" customFormat="false" ht="15" hidden="false" customHeight="false" outlineLevel="0" collapsed="false">
      <c r="A18740" s="2" t="s">
        <v>342</v>
      </c>
      <c r="B18740" s="2" t="s">
        <v>124</v>
      </c>
      <c r="C18740" s="2" t="s">
        <v>47</v>
      </c>
      <c r="D18740" s="2" t="s">
        <v>10</v>
      </c>
      <c r="E18740" s="2" t="s">
        <v>74</v>
      </c>
      <c r="F18740" s="2" t="s">
        <v>976</v>
      </c>
      <c r="G18740" s="14" t="n">
        <v>19.5</v>
      </c>
      <c r="H18740" s="14" t="n">
        <v>24.63</v>
      </c>
      <c r="I18740" s="14" t="n">
        <v>24.5</v>
      </c>
      <c r="J18740" s="23" t="n">
        <f aca="false">IF(AND(E18740="Priority",ISNUMBER('Cost model'!N257)),'Cost model'!N257,'Cost model'!M257)</f>
        <v>20.5</v>
      </c>
      <c r="K18740" s="14" t="n">
        <f aca="false">J18740-H18740</f>
        <v>-4.13</v>
      </c>
      <c r="L18740" s="14" t="n">
        <f aca="false">G18740-H18740</f>
        <v>-5.13</v>
      </c>
    </row>
    <row r="18741" customFormat="false" ht="15" hidden="false" customHeight="false" outlineLevel="0" collapsed="false">
      <c r="A18741" s="2" t="s">
        <v>124</v>
      </c>
      <c r="B18741" s="2" t="s">
        <v>124</v>
      </c>
      <c r="C18741" s="2" t="s">
        <v>47</v>
      </c>
      <c r="D18741" s="2" t="s">
        <v>10</v>
      </c>
      <c r="E18741" s="2" t="s">
        <v>74</v>
      </c>
      <c r="F18741" s="2" t="s">
        <v>977</v>
      </c>
      <c r="G18741" s="14" t="n">
        <v>9.5</v>
      </c>
      <c r="H18741" s="14" t="n">
        <v>28.47</v>
      </c>
      <c r="I18741" s="14" t="n">
        <v>9.5</v>
      </c>
      <c r="J18741" s="23" t="n">
        <f aca="false">IF(AND(E18741="Priority",ISNUMBER('Cost model'!N317)),'Cost model'!N317,'Cost model'!M317)</f>
        <v>10.5</v>
      </c>
      <c r="K18741" s="14" t="n">
        <f aca="false">J18741-H18741</f>
        <v>-17.97</v>
      </c>
      <c r="L18741" s="14" t="n">
        <f aca="false">G18741-H18741</f>
        <v>-18.97</v>
      </c>
    </row>
    <row r="18742" customFormat="false" ht="15" hidden="false" customHeight="false" outlineLevel="0" collapsed="false">
      <c r="A18742" s="2" t="s">
        <v>174</v>
      </c>
      <c r="B18742" s="2" t="s">
        <v>205</v>
      </c>
      <c r="C18742" s="2" t="s">
        <v>47</v>
      </c>
      <c r="D18742" s="2" t="s">
        <v>10</v>
      </c>
      <c r="E18742" s="2" t="s">
        <v>74</v>
      </c>
      <c r="F18742" s="2" t="s">
        <v>976</v>
      </c>
      <c r="G18742" s="14" t="n">
        <v>9.5</v>
      </c>
      <c r="H18742" s="14" t="n">
        <v>13.63</v>
      </c>
      <c r="I18742" s="14" t="n">
        <v>19.5</v>
      </c>
      <c r="J18742" s="23" t="n">
        <f aca="false">IF(AND(E18742="Priority",ISNUMBER('Cost model'!N182)),'Cost model'!N182,'Cost model'!M182)</f>
        <v>14.5</v>
      </c>
      <c r="K18742" s="14" t="n">
        <f aca="false">J18742-H18742</f>
        <v>0.869999999999999</v>
      </c>
      <c r="L18742" s="14" t="n">
        <f aca="false">G18742-H18742</f>
        <v>-4.13</v>
      </c>
    </row>
    <row r="18743" customFormat="false" ht="15" hidden="false" customHeight="false" outlineLevel="0" collapsed="false">
      <c r="A18743" s="2" t="s">
        <v>142</v>
      </c>
      <c r="B18743" s="2" t="s">
        <v>142</v>
      </c>
      <c r="C18743" s="2" t="s">
        <v>48</v>
      </c>
      <c r="D18743" s="2" t="s">
        <v>10</v>
      </c>
      <c r="E18743" s="2" t="s">
        <v>74</v>
      </c>
      <c r="F18743" s="2" t="s">
        <v>977</v>
      </c>
      <c r="G18743" s="14" t="n">
        <v>12.5</v>
      </c>
      <c r="H18743" s="14" t="n">
        <v>11.51</v>
      </c>
      <c r="I18743" s="14" t="n">
        <v>12.5</v>
      </c>
      <c r="J18743" s="23" t="n">
        <f aca="false">IF(AND(E18743="Priority",ISNUMBER('Cost model'!N633)),'Cost model'!N633,'Cost model'!M633)</f>
        <v>11.5</v>
      </c>
      <c r="K18743" s="14" t="n">
        <f aca="false">J18743-H18743</f>
        <v>-0.00999999999999979</v>
      </c>
      <c r="L18743" s="14" t="n">
        <f aca="false">G18743-H18743</f>
        <v>0.99</v>
      </c>
    </row>
    <row r="18744" customFormat="false" ht="15" hidden="false" customHeight="false" outlineLevel="0" collapsed="false">
      <c r="A18744" s="2" t="s">
        <v>142</v>
      </c>
      <c r="B18744" s="2" t="s">
        <v>174</v>
      </c>
      <c r="C18744" s="2" t="s">
        <v>47</v>
      </c>
      <c r="D18744" s="2" t="s">
        <v>12</v>
      </c>
      <c r="E18744" s="2" t="s">
        <v>74</v>
      </c>
      <c r="F18744" s="2" t="s">
        <v>976</v>
      </c>
      <c r="G18744" s="14" t="n">
        <v>9.5</v>
      </c>
      <c r="H18744" s="14" t="n">
        <v>45.03</v>
      </c>
      <c r="I18744" s="14" t="n">
        <v>19.5</v>
      </c>
      <c r="J18744" s="23" t="n">
        <f aca="false">IF(AND(E18744="Priority",ISNUMBER('Cost model'!N695)),'Cost model'!N695,'Cost model'!M695)</f>
        <v>40</v>
      </c>
      <c r="K18744" s="14" t="n">
        <f aca="false">J18744-H18744</f>
        <v>-5.03</v>
      </c>
      <c r="L18744" s="14" t="n">
        <f aca="false">G18744-H18744</f>
        <v>-35.53</v>
      </c>
    </row>
    <row r="18745" customFormat="false" ht="15" hidden="false" customHeight="false" outlineLevel="0" collapsed="false">
      <c r="A18745" s="2" t="s">
        <v>174</v>
      </c>
      <c r="B18745" s="2" t="s">
        <v>174</v>
      </c>
      <c r="C18745" s="2" t="s">
        <v>47</v>
      </c>
      <c r="D18745" s="2" t="s">
        <v>10</v>
      </c>
      <c r="E18745" s="2" t="s">
        <v>74</v>
      </c>
      <c r="F18745" s="2" t="s">
        <v>977</v>
      </c>
      <c r="G18745" s="14" t="n">
        <v>9.5</v>
      </c>
      <c r="H18745" s="14" t="n">
        <v>7.72</v>
      </c>
      <c r="I18745" s="14" t="n">
        <v>9.5</v>
      </c>
      <c r="J18745" s="23" t="n">
        <f aca="false">IF(AND(E18745="Priority",ISNUMBER('Cost model'!N167)),'Cost model'!N167,'Cost model'!M167)</f>
        <v>8.5</v>
      </c>
      <c r="K18745" s="14" t="n">
        <f aca="false">J18745-H18745</f>
        <v>0.78</v>
      </c>
      <c r="L18745" s="14" t="n">
        <f aca="false">G18745-H18745</f>
        <v>1.78</v>
      </c>
    </row>
    <row r="18746" customFormat="false" ht="15" hidden="false" customHeight="false" outlineLevel="0" collapsed="false">
      <c r="A18746" s="2" t="s">
        <v>221</v>
      </c>
      <c r="B18746" s="2" t="s">
        <v>124</v>
      </c>
      <c r="C18746" s="2" t="s">
        <v>49</v>
      </c>
      <c r="D18746" s="2" t="s">
        <v>12</v>
      </c>
      <c r="E18746" s="2" t="s">
        <v>74</v>
      </c>
      <c r="F18746" s="2" t="s">
        <v>976</v>
      </c>
      <c r="G18746" s="14" t="n">
        <v>19.5</v>
      </c>
      <c r="H18746" s="14" t="n">
        <v>152.11</v>
      </c>
      <c r="I18746" s="14" t="n">
        <v>24.5</v>
      </c>
      <c r="J18746" s="23" t="n">
        <f aca="false">IF(AND(E18746="Priority",ISNUMBER('Cost model'!N802)),'Cost model'!N802,'Cost model'!M802)</f>
        <v>60</v>
      </c>
      <c r="K18746" s="14" t="n">
        <f aca="false">J18746-H18746</f>
        <v>-92.11</v>
      </c>
      <c r="L18746" s="14" t="n">
        <f aca="false">G18746-H18746</f>
        <v>-132.61</v>
      </c>
    </row>
    <row r="18747" customFormat="false" ht="15" hidden="false" customHeight="false" outlineLevel="0" collapsed="false">
      <c r="A18747" s="2" t="s">
        <v>124</v>
      </c>
      <c r="B18747" s="2" t="s">
        <v>124</v>
      </c>
      <c r="C18747" s="2" t="s">
        <v>48</v>
      </c>
      <c r="D18747" s="2" t="s">
        <v>12</v>
      </c>
      <c r="E18747" s="2" t="s">
        <v>83</v>
      </c>
      <c r="F18747" s="2" t="s">
        <v>977</v>
      </c>
      <c r="G18747" s="14" t="n">
        <v>19.5</v>
      </c>
      <c r="H18747" s="14" t="n">
        <v>60.78</v>
      </c>
      <c r="I18747" s="14" t="n">
        <v>19.5</v>
      </c>
      <c r="J18747" s="23" t="n">
        <f aca="false">IF(AND(E18747="Priority",ISNUMBER('Cost model'!N321)),'Cost model'!N321,'Cost model'!M321)</f>
        <v>55</v>
      </c>
      <c r="K18747" s="14" t="n">
        <f aca="false">J18747-H18747</f>
        <v>-5.78</v>
      </c>
      <c r="L18747" s="14" t="n">
        <f aca="false">G18747-H18747</f>
        <v>-41.28</v>
      </c>
    </row>
    <row r="18748" customFormat="false" ht="15" hidden="false" customHeight="false" outlineLevel="0" collapsed="false">
      <c r="A18748" s="2" t="s">
        <v>142</v>
      </c>
      <c r="B18748" s="2" t="s">
        <v>142</v>
      </c>
      <c r="C18748" s="2" t="s">
        <v>47</v>
      </c>
      <c r="D18748" s="2" t="s">
        <v>12</v>
      </c>
      <c r="E18748" s="2" t="s">
        <v>74</v>
      </c>
      <c r="F18748" s="2" t="s">
        <v>977</v>
      </c>
      <c r="G18748" s="14" t="n">
        <v>9.5</v>
      </c>
      <c r="H18748" s="14" t="n">
        <v>25.06</v>
      </c>
      <c r="I18748" s="14" t="n">
        <v>9.5</v>
      </c>
      <c r="J18748" s="23" t="n">
        <f aca="false">IF(AND(E18748="Priority",ISNUMBER('Cost model'!N635)),'Cost model'!N635,'Cost model'!M635)</f>
        <v>30.5</v>
      </c>
      <c r="K18748" s="14" t="n">
        <f aca="false">J18748-H18748</f>
        <v>5.44</v>
      </c>
      <c r="L18748" s="14" t="n">
        <f aca="false">G18748-H18748</f>
        <v>-15.56</v>
      </c>
    </row>
    <row r="18749" customFormat="false" ht="15" hidden="false" customHeight="false" outlineLevel="0" collapsed="false">
      <c r="A18749" s="2" t="s">
        <v>174</v>
      </c>
      <c r="B18749" s="2" t="s">
        <v>174</v>
      </c>
      <c r="C18749" s="2" t="s">
        <v>49</v>
      </c>
      <c r="D18749" s="2" t="s">
        <v>10</v>
      </c>
      <c r="E18749" s="2" t="s">
        <v>83</v>
      </c>
      <c r="F18749" s="2" t="s">
        <v>977</v>
      </c>
      <c r="G18749" s="14" t="n">
        <v>24.5</v>
      </c>
      <c r="H18749" s="14" t="n">
        <v>21.76</v>
      </c>
      <c r="I18749" s="14" t="n">
        <v>24.5</v>
      </c>
      <c r="J18749" s="23" t="n">
        <f aca="false">IF(AND(E18749="Priority",ISNUMBER('Cost model'!N169)),'Cost model'!N169,'Cost model'!M169)</f>
        <v>25.5</v>
      </c>
      <c r="K18749" s="14" t="n">
        <f aca="false">J18749-H18749</f>
        <v>3.74</v>
      </c>
      <c r="L18749" s="14" t="n">
        <f aca="false">G18749-H18749</f>
        <v>2.74</v>
      </c>
    </row>
    <row r="18750" customFormat="false" ht="15" hidden="false" customHeight="false" outlineLevel="0" collapsed="false">
      <c r="A18750" s="2" t="s">
        <v>142</v>
      </c>
      <c r="B18750" s="2" t="s">
        <v>142</v>
      </c>
      <c r="C18750" s="2" t="s">
        <v>47</v>
      </c>
      <c r="D18750" s="2" t="s">
        <v>12</v>
      </c>
      <c r="E18750" s="2" t="s">
        <v>74</v>
      </c>
      <c r="F18750" s="2" t="s">
        <v>977</v>
      </c>
      <c r="G18750" s="14" t="n">
        <v>9.5</v>
      </c>
      <c r="H18750" s="14" t="n">
        <v>26.17</v>
      </c>
      <c r="I18750" s="14" t="n">
        <v>9.5</v>
      </c>
      <c r="J18750" s="23" t="n">
        <f aca="false">IF(AND(E18750="Priority",ISNUMBER('Cost model'!N635)),'Cost model'!N635,'Cost model'!M635)</f>
        <v>30.5</v>
      </c>
      <c r="K18750" s="14" t="n">
        <f aca="false">J18750-H18750</f>
        <v>4.33</v>
      </c>
      <c r="L18750" s="14" t="n">
        <f aca="false">G18750-H18750</f>
        <v>-16.67</v>
      </c>
    </row>
    <row r="18751" customFormat="false" ht="15" hidden="false" customHeight="false" outlineLevel="0" collapsed="false">
      <c r="A18751" s="2" t="s">
        <v>158</v>
      </c>
      <c r="B18751" s="2" t="s">
        <v>174</v>
      </c>
      <c r="C18751" s="2" t="s">
        <v>49</v>
      </c>
      <c r="D18751" s="2" t="s">
        <v>12</v>
      </c>
      <c r="E18751" s="2" t="s">
        <v>74</v>
      </c>
      <c r="F18751" s="2" t="s">
        <v>976</v>
      </c>
      <c r="G18751" s="14" t="n">
        <v>19.5</v>
      </c>
      <c r="H18751" s="14" t="n">
        <v>68.07</v>
      </c>
      <c r="I18751" s="14" t="n">
        <v>19.5</v>
      </c>
      <c r="J18751" s="23" t="n">
        <f aca="false">IF(AND(E18751="Priority",ISNUMBER('Cost model'!N487)),'Cost model'!N487,'Cost model'!M487)</f>
        <v>55</v>
      </c>
      <c r="K18751" s="14" t="n">
        <f aca="false">J18751-H18751</f>
        <v>-13.07</v>
      </c>
      <c r="L18751" s="14" t="n">
        <f aca="false">G18751-H18751</f>
        <v>-48.57</v>
      </c>
    </row>
    <row r="18752" customFormat="false" ht="15" hidden="false" customHeight="false" outlineLevel="0" collapsed="false">
      <c r="A18752" s="2" t="s">
        <v>124</v>
      </c>
      <c r="B18752" s="2" t="s">
        <v>124</v>
      </c>
      <c r="C18752" s="2" t="s">
        <v>48</v>
      </c>
      <c r="D18752" s="2" t="s">
        <v>14</v>
      </c>
      <c r="E18752" s="2" t="s">
        <v>74</v>
      </c>
      <c r="F18752" s="2" t="s">
        <v>977</v>
      </c>
      <c r="G18752" s="14" t="n">
        <v>45</v>
      </c>
      <c r="H18752" s="14" t="n">
        <v>84.13</v>
      </c>
      <c r="I18752" s="14" t="n">
        <v>45</v>
      </c>
      <c r="J18752" s="23" t="n">
        <f aca="false">IF(AND(E18752="Priority",ISNUMBER('Cost model'!N327)),'Cost model'!N327,'Cost model'!M327)</f>
        <v>130</v>
      </c>
      <c r="K18752" s="14" t="n">
        <f aca="false">J18752-H18752</f>
        <v>45.87</v>
      </c>
      <c r="L18752" s="14" t="n">
        <f aca="false">G18752-H18752</f>
        <v>-39.13</v>
      </c>
    </row>
    <row r="18753" customFormat="false" ht="15" hidden="false" customHeight="false" outlineLevel="0" collapsed="false">
      <c r="A18753" s="2" t="s">
        <v>124</v>
      </c>
      <c r="B18753" s="2" t="s">
        <v>142</v>
      </c>
      <c r="C18753" s="2" t="s">
        <v>47</v>
      </c>
      <c r="D18753" s="2" t="s">
        <v>13</v>
      </c>
      <c r="E18753" s="2" t="s">
        <v>74</v>
      </c>
      <c r="F18753" s="2" t="s">
        <v>976</v>
      </c>
      <c r="G18753" s="14" t="n">
        <v>19</v>
      </c>
      <c r="H18753" s="14" t="n">
        <v>96.05</v>
      </c>
      <c r="I18753" s="14" t="n">
        <v>24.5</v>
      </c>
      <c r="J18753" s="23" t="n">
        <f aca="false">IF(AND(E18753="Priority",ISNUMBER('Cost model'!N338)),'Cost model'!N338,'Cost model'!M338)</f>
        <v>85</v>
      </c>
      <c r="K18753" s="14" t="n">
        <f aca="false">J18753-H18753</f>
        <v>-11.05</v>
      </c>
      <c r="L18753" s="14" t="n">
        <f aca="false">G18753-H18753</f>
        <v>-77.05</v>
      </c>
    </row>
    <row r="18754" customFormat="false" ht="15" hidden="false" customHeight="false" outlineLevel="0" collapsed="false">
      <c r="A18754" s="2" t="s">
        <v>142</v>
      </c>
      <c r="B18754" s="2" t="s">
        <v>142</v>
      </c>
      <c r="C18754" s="2" t="s">
        <v>48</v>
      </c>
      <c r="D18754" s="2" t="s">
        <v>10</v>
      </c>
      <c r="E18754" s="2" t="s">
        <v>74</v>
      </c>
      <c r="F18754" s="2" t="s">
        <v>977</v>
      </c>
      <c r="G18754" s="14" t="n">
        <v>12.5</v>
      </c>
      <c r="H18754" s="14" t="n">
        <v>21.6</v>
      </c>
      <c r="I18754" s="14" t="n">
        <v>12.5</v>
      </c>
      <c r="J18754" s="23" t="n">
        <f aca="false">IF(AND(E18754="Priority",ISNUMBER('Cost model'!N633)),'Cost model'!N633,'Cost model'!M633)</f>
        <v>11.5</v>
      </c>
      <c r="K18754" s="14" t="n">
        <f aca="false">J18754-H18754</f>
        <v>-10.1</v>
      </c>
      <c r="L18754" s="14" t="n">
        <f aca="false">G18754-H18754</f>
        <v>-9.1</v>
      </c>
    </row>
    <row r="18755" customFormat="false" ht="15" hidden="false" customHeight="false" outlineLevel="0" collapsed="false">
      <c r="A18755" s="2" t="s">
        <v>174</v>
      </c>
      <c r="B18755" s="2" t="s">
        <v>174</v>
      </c>
      <c r="C18755" s="2" t="s">
        <v>47</v>
      </c>
      <c r="D18755" s="2" t="s">
        <v>10</v>
      </c>
      <c r="E18755" s="2" t="s">
        <v>74</v>
      </c>
      <c r="F18755" s="2" t="s">
        <v>977</v>
      </c>
      <c r="G18755" s="14" t="n">
        <v>9.5</v>
      </c>
      <c r="H18755" s="14" t="n">
        <v>7.72</v>
      </c>
      <c r="I18755" s="14" t="n">
        <v>9.5</v>
      </c>
      <c r="J18755" s="23" t="n">
        <f aca="false">IF(AND(E18755="Priority",ISNUMBER('Cost model'!N167)),'Cost model'!N167,'Cost model'!M167)</f>
        <v>8.5</v>
      </c>
      <c r="K18755" s="14" t="n">
        <f aca="false">J18755-H18755</f>
        <v>0.78</v>
      </c>
      <c r="L18755" s="14" t="n">
        <f aca="false">G18755-H18755</f>
        <v>1.78</v>
      </c>
    </row>
    <row r="18756" customFormat="false" ht="15" hidden="false" customHeight="false" outlineLevel="0" collapsed="false">
      <c r="A18756" s="2" t="s">
        <v>124</v>
      </c>
      <c r="B18756" s="2" t="s">
        <v>124</v>
      </c>
      <c r="C18756" s="2" t="s">
        <v>48</v>
      </c>
      <c r="D18756" s="2" t="s">
        <v>10</v>
      </c>
      <c r="E18756" s="2" t="s">
        <v>74</v>
      </c>
      <c r="F18756" s="2" t="s">
        <v>977</v>
      </c>
      <c r="G18756" s="14" t="n">
        <v>12.5</v>
      </c>
      <c r="H18756" s="14" t="n">
        <v>11.58</v>
      </c>
      <c r="I18756" s="14" t="n">
        <v>12.5</v>
      </c>
      <c r="J18756" s="23" t="n">
        <f aca="false">IF(AND(E18756="Priority",ISNUMBER('Cost model'!N318)),'Cost model'!N318,'Cost model'!M318)</f>
        <v>14.5</v>
      </c>
      <c r="K18756" s="14" t="n">
        <f aca="false">J18756-H18756</f>
        <v>2.92</v>
      </c>
      <c r="L18756" s="14" t="n">
        <f aca="false">G18756-H18756</f>
        <v>0.92</v>
      </c>
    </row>
    <row r="18757" customFormat="false" ht="15" hidden="false" customHeight="false" outlineLevel="0" collapsed="false">
      <c r="A18757" s="2" t="s">
        <v>124</v>
      </c>
      <c r="B18757" s="2" t="s">
        <v>123</v>
      </c>
      <c r="C18757" s="2" t="s">
        <v>48</v>
      </c>
      <c r="D18757" s="2" t="s">
        <v>10</v>
      </c>
      <c r="E18757" s="2" t="s">
        <v>74</v>
      </c>
      <c r="F18757" s="2" t="s">
        <v>976</v>
      </c>
      <c r="G18757" s="14" t="n">
        <v>12.5</v>
      </c>
      <c r="H18757" s="14" t="n">
        <v>13.64</v>
      </c>
      <c r="I18757" s="14" t="n">
        <v>19.5</v>
      </c>
      <c r="J18757" s="23" t="n">
        <f aca="false">IF(AND(E18757="Priority",ISNUMBER('Cost model'!N393)),'Cost model'!N393,'Cost model'!M393)</f>
        <v>18.5</v>
      </c>
      <c r="K18757" s="14" t="n">
        <f aca="false">J18757-H18757</f>
        <v>4.86</v>
      </c>
      <c r="L18757" s="14" t="n">
        <f aca="false">G18757-H18757</f>
        <v>-1.14</v>
      </c>
    </row>
    <row r="18758" customFormat="false" ht="15" hidden="false" customHeight="false" outlineLevel="0" collapsed="false">
      <c r="A18758" s="2" t="s">
        <v>124</v>
      </c>
      <c r="B18758" s="2" t="s">
        <v>124</v>
      </c>
      <c r="C18758" s="2" t="s">
        <v>47</v>
      </c>
      <c r="D18758" s="2" t="s">
        <v>12</v>
      </c>
      <c r="E18758" s="2" t="s">
        <v>74</v>
      </c>
      <c r="F18758" s="2" t="s">
        <v>977</v>
      </c>
      <c r="G18758" s="14" t="n">
        <v>9.5</v>
      </c>
      <c r="H18758" s="14" t="n">
        <v>7.72</v>
      </c>
      <c r="I18758" s="14" t="n">
        <v>9.5</v>
      </c>
      <c r="J18758" s="23" t="n">
        <f aca="false">IF(AND(E18758="Priority",ISNUMBER('Cost model'!N320)),'Cost model'!N320,'Cost model'!M320)</f>
        <v>24.5</v>
      </c>
      <c r="K18758" s="14" t="n">
        <f aca="false">J18758-H18758</f>
        <v>16.78</v>
      </c>
      <c r="L18758" s="14" t="n">
        <f aca="false">G18758-H18758</f>
        <v>1.78</v>
      </c>
    </row>
    <row r="18759" customFormat="false" ht="15" hidden="false" customHeight="false" outlineLevel="0" collapsed="false">
      <c r="A18759" s="2" t="s">
        <v>221</v>
      </c>
      <c r="B18759" s="2" t="s">
        <v>221</v>
      </c>
      <c r="C18759" s="2" t="s">
        <v>47</v>
      </c>
      <c r="D18759" s="2" t="s">
        <v>12</v>
      </c>
      <c r="E18759" s="2" t="s">
        <v>83</v>
      </c>
      <c r="F18759" s="2" t="s">
        <v>977</v>
      </c>
      <c r="G18759" s="14" t="n">
        <v>19.5</v>
      </c>
      <c r="H18759" s="14" t="n">
        <v>27.94</v>
      </c>
      <c r="I18759" s="14" t="n">
        <v>19.5</v>
      </c>
      <c r="J18759" s="23" t="n">
        <f aca="false">IF(AND(E18759="Priority",ISNUMBER('Cost model'!N740)),'Cost model'!N740,'Cost model'!M740)</f>
        <v>28.5</v>
      </c>
      <c r="K18759" s="14" t="n">
        <f aca="false">J18759-H18759</f>
        <v>0.559999999999999</v>
      </c>
      <c r="L18759" s="14" t="n">
        <f aca="false">G18759-H18759</f>
        <v>-8.44</v>
      </c>
    </row>
    <row r="18760" customFormat="false" ht="15" hidden="false" customHeight="false" outlineLevel="0" collapsed="false">
      <c r="A18760" s="2" t="s">
        <v>205</v>
      </c>
      <c r="B18760" s="2" t="s">
        <v>205</v>
      </c>
      <c r="C18760" s="2" t="s">
        <v>48</v>
      </c>
      <c r="D18760" s="2" t="s">
        <v>10</v>
      </c>
      <c r="E18760" s="2" t="s">
        <v>74</v>
      </c>
      <c r="F18760" s="2" t="s">
        <v>977</v>
      </c>
      <c r="G18760" s="14" t="n">
        <v>14.5</v>
      </c>
      <c r="H18760" s="14" t="n">
        <v>11.03</v>
      </c>
      <c r="I18760" s="14" t="n">
        <v>12.5</v>
      </c>
      <c r="J18760" s="23" t="n">
        <f aca="false">IF(AND(E18760="Priority",ISNUMBER('Cost model'!N528)),'Cost model'!N528,'Cost model'!M528)</f>
        <v>13.5</v>
      </c>
      <c r="K18760" s="14" t="n">
        <f aca="false">J18760-H18760</f>
        <v>2.47</v>
      </c>
      <c r="L18760" s="14" t="n">
        <f aca="false">G18760-H18760</f>
        <v>3.47</v>
      </c>
    </row>
    <row r="18761" customFormat="false" ht="15" hidden="false" customHeight="false" outlineLevel="0" collapsed="false">
      <c r="A18761" s="2" t="s">
        <v>124</v>
      </c>
      <c r="B18761" s="2" t="s">
        <v>124</v>
      </c>
      <c r="C18761" s="2" t="s">
        <v>48</v>
      </c>
      <c r="D18761" s="2" t="s">
        <v>12</v>
      </c>
      <c r="E18761" s="2" t="s">
        <v>74</v>
      </c>
      <c r="F18761" s="2" t="s">
        <v>977</v>
      </c>
      <c r="G18761" s="14" t="n">
        <v>12.5</v>
      </c>
      <c r="H18761" s="14" t="n">
        <v>7.72</v>
      </c>
      <c r="I18761" s="14" t="n">
        <v>12.5</v>
      </c>
      <c r="J18761" s="23" t="n">
        <f aca="false">IF(AND(E18761="Priority",ISNUMBER('Cost model'!N321)),'Cost model'!N321,'Cost model'!M321)</f>
        <v>40</v>
      </c>
      <c r="K18761" s="14" t="n">
        <f aca="false">J18761-H18761</f>
        <v>32.28</v>
      </c>
      <c r="L18761" s="14" t="n">
        <f aca="false">G18761-H18761</f>
        <v>4.78</v>
      </c>
    </row>
    <row r="18762" customFormat="false" ht="15" hidden="false" customHeight="false" outlineLevel="0" collapsed="false">
      <c r="A18762" s="2" t="s">
        <v>142</v>
      </c>
      <c r="B18762" s="2" t="s">
        <v>142</v>
      </c>
      <c r="C18762" s="2" t="s">
        <v>47</v>
      </c>
      <c r="D18762" s="2" t="s">
        <v>13</v>
      </c>
      <c r="E18762" s="2" t="s">
        <v>74</v>
      </c>
      <c r="F18762" s="2" t="s">
        <v>977</v>
      </c>
      <c r="G18762" s="14" t="n">
        <v>19</v>
      </c>
      <c r="H18762" s="14" t="n">
        <v>51.15</v>
      </c>
      <c r="I18762" s="14" t="n">
        <v>19</v>
      </c>
      <c r="J18762" s="23" t="n">
        <f aca="false">IF(AND(E18762="Priority",ISNUMBER('Cost model'!N638)),'Cost model'!N638,'Cost model'!M638)</f>
        <v>50</v>
      </c>
      <c r="K18762" s="14" t="n">
        <f aca="false">J18762-H18762</f>
        <v>-1.15</v>
      </c>
      <c r="L18762" s="14" t="n">
        <f aca="false">G18762-H18762</f>
        <v>-32.15</v>
      </c>
    </row>
    <row r="18763" customFormat="false" ht="15" hidden="false" customHeight="false" outlineLevel="0" collapsed="false">
      <c r="A18763" s="2" t="s">
        <v>142</v>
      </c>
      <c r="B18763" s="2" t="s">
        <v>142</v>
      </c>
      <c r="C18763" s="2" t="s">
        <v>49</v>
      </c>
      <c r="D18763" s="2" t="s">
        <v>12</v>
      </c>
      <c r="E18763" s="2" t="s">
        <v>74</v>
      </c>
      <c r="F18763" s="2" t="s">
        <v>977</v>
      </c>
      <c r="G18763" s="14" t="n">
        <v>19.5</v>
      </c>
      <c r="H18763" s="14" t="n">
        <v>44.18</v>
      </c>
      <c r="I18763" s="14" t="n">
        <v>19.5</v>
      </c>
      <c r="J18763" s="23" t="n">
        <f aca="false">IF(AND(E18763="Priority",ISNUMBER('Cost model'!N637)),'Cost model'!N637,'Cost model'!M637)</f>
        <v>45</v>
      </c>
      <c r="K18763" s="14" t="n">
        <f aca="false">J18763-H18763</f>
        <v>0.82</v>
      </c>
      <c r="L18763" s="14" t="n">
        <f aca="false">G18763-H18763</f>
        <v>-24.68</v>
      </c>
    </row>
    <row r="18764" customFormat="false" ht="15" hidden="false" customHeight="false" outlineLevel="0" collapsed="false">
      <c r="A18764" s="2" t="s">
        <v>174</v>
      </c>
      <c r="B18764" s="2" t="s">
        <v>174</v>
      </c>
      <c r="C18764" s="2" t="s">
        <v>47</v>
      </c>
      <c r="D18764" s="2" t="s">
        <v>10</v>
      </c>
      <c r="E18764" s="2" t="s">
        <v>74</v>
      </c>
      <c r="F18764" s="2" t="s">
        <v>977</v>
      </c>
      <c r="G18764" s="14" t="n">
        <v>9.5</v>
      </c>
      <c r="H18764" s="14" t="n">
        <v>8.55</v>
      </c>
      <c r="I18764" s="14" t="n">
        <v>9.5</v>
      </c>
      <c r="J18764" s="23" t="n">
        <f aca="false">IF(AND(E18764="Priority",ISNUMBER('Cost model'!N167)),'Cost model'!N167,'Cost model'!M167)</f>
        <v>8.5</v>
      </c>
      <c r="K18764" s="14" t="n">
        <f aca="false">J18764-H18764</f>
        <v>-0.0500000000000007</v>
      </c>
      <c r="L18764" s="14" t="n">
        <f aca="false">G18764-H18764</f>
        <v>0.949999999999999</v>
      </c>
    </row>
    <row r="18765" customFormat="false" ht="15" hidden="false" customHeight="false" outlineLevel="0" collapsed="false">
      <c r="A18765" s="2" t="s">
        <v>174</v>
      </c>
      <c r="B18765" s="2" t="s">
        <v>174</v>
      </c>
      <c r="C18765" s="2" t="s">
        <v>48</v>
      </c>
      <c r="D18765" s="2" t="s">
        <v>10</v>
      </c>
      <c r="E18765" s="2" t="s">
        <v>74</v>
      </c>
      <c r="F18765" s="2" t="s">
        <v>977</v>
      </c>
      <c r="G18765" s="14" t="n">
        <v>12.5</v>
      </c>
      <c r="H18765" s="14" t="n">
        <v>12.54</v>
      </c>
      <c r="I18765" s="14" t="n">
        <v>12.5</v>
      </c>
      <c r="J18765" s="23" t="n">
        <f aca="false">IF(AND(E18765="Priority",ISNUMBER('Cost model'!N168)),'Cost model'!N168,'Cost model'!M168)</f>
        <v>13.5</v>
      </c>
      <c r="K18765" s="14" t="n">
        <f aca="false">J18765-H18765</f>
        <v>0.960000000000001</v>
      </c>
      <c r="L18765" s="14" t="n">
        <f aca="false">G18765-H18765</f>
        <v>-0.0399999999999992</v>
      </c>
    </row>
    <row r="18766" customFormat="false" ht="15" hidden="false" customHeight="false" outlineLevel="0" collapsed="false">
      <c r="A18766" s="2" t="s">
        <v>174</v>
      </c>
      <c r="B18766" s="2" t="s">
        <v>174</v>
      </c>
      <c r="C18766" s="2" t="s">
        <v>48</v>
      </c>
      <c r="D18766" s="2" t="s">
        <v>10</v>
      </c>
      <c r="E18766" s="2" t="s">
        <v>74</v>
      </c>
      <c r="F18766" s="2" t="s">
        <v>977</v>
      </c>
      <c r="G18766" s="14" t="n">
        <v>12.5</v>
      </c>
      <c r="H18766" s="14" t="n">
        <v>6.91</v>
      </c>
      <c r="I18766" s="14" t="n">
        <v>12.5</v>
      </c>
      <c r="J18766" s="23" t="n">
        <f aca="false">IF(AND(E18766="Priority",ISNUMBER('Cost model'!N168)),'Cost model'!N168,'Cost model'!M168)</f>
        <v>13.5</v>
      </c>
      <c r="K18766" s="14" t="n">
        <f aca="false">J18766-H18766</f>
        <v>6.59</v>
      </c>
      <c r="L18766" s="14" t="n">
        <f aca="false">G18766-H18766</f>
        <v>5.59</v>
      </c>
    </row>
    <row r="18767" customFormat="false" ht="15" hidden="false" customHeight="false" outlineLevel="0" collapsed="false">
      <c r="A18767" s="2" t="s">
        <v>174</v>
      </c>
      <c r="B18767" s="2" t="s">
        <v>124</v>
      </c>
      <c r="C18767" s="2" t="s">
        <v>47</v>
      </c>
      <c r="D18767" s="2" t="s">
        <v>10</v>
      </c>
      <c r="E18767" s="2" t="s">
        <v>74</v>
      </c>
      <c r="F18767" s="2" t="s">
        <v>976</v>
      </c>
      <c r="G18767" s="14" t="n">
        <v>9.5</v>
      </c>
      <c r="H18767" s="14" t="n">
        <v>7.74</v>
      </c>
      <c r="I18767" s="14" t="n">
        <v>9.5</v>
      </c>
      <c r="J18767" s="23" t="n">
        <f aca="false">IF(AND(E18767="Priority",ISNUMBER('Cost model'!N107)),'Cost model'!N107,'Cost model'!M107)</f>
        <v>12.5</v>
      </c>
      <c r="K18767" s="14" t="n">
        <f aca="false">J18767-H18767</f>
        <v>4.76</v>
      </c>
      <c r="L18767" s="14" t="n">
        <f aca="false">G18767-H18767</f>
        <v>1.76</v>
      </c>
    </row>
    <row r="18768" customFormat="false" ht="15" hidden="false" customHeight="false" outlineLevel="0" collapsed="false">
      <c r="A18768" s="2" t="s">
        <v>124</v>
      </c>
      <c r="B18768" s="2" t="s">
        <v>124</v>
      </c>
      <c r="C18768" s="2" t="s">
        <v>49</v>
      </c>
      <c r="D18768" s="2" t="s">
        <v>10</v>
      </c>
      <c r="E18768" s="2" t="s">
        <v>83</v>
      </c>
      <c r="F18768" s="2" t="s">
        <v>977</v>
      </c>
      <c r="G18768" s="14" t="n">
        <v>24.5</v>
      </c>
      <c r="H18768" s="14" t="n">
        <v>21.76</v>
      </c>
      <c r="I18768" s="14" t="n">
        <v>24.5</v>
      </c>
      <c r="J18768" s="23" t="n">
        <f aca="false">IF(AND(E18768="Priority",ISNUMBER('Cost model'!N319)),'Cost model'!N319,'Cost model'!M319)</f>
        <v>22.5</v>
      </c>
      <c r="K18768" s="14" t="n">
        <f aca="false">J18768-H18768</f>
        <v>0.739999999999998</v>
      </c>
      <c r="L18768" s="14" t="n">
        <f aca="false">G18768-H18768</f>
        <v>2.74</v>
      </c>
    </row>
    <row r="18769" customFormat="false" ht="15" hidden="false" customHeight="false" outlineLevel="0" collapsed="false">
      <c r="A18769" s="2" t="s">
        <v>142</v>
      </c>
      <c r="B18769" s="2" t="s">
        <v>123</v>
      </c>
      <c r="C18769" s="2" t="s">
        <v>47</v>
      </c>
      <c r="D18769" s="2" t="s">
        <v>10</v>
      </c>
      <c r="E18769" s="2" t="s">
        <v>74</v>
      </c>
      <c r="F18769" s="2" t="s">
        <v>976</v>
      </c>
      <c r="G18769" s="14" t="n">
        <v>9.5</v>
      </c>
      <c r="H18769" s="14" t="n">
        <v>24.63</v>
      </c>
      <c r="I18769" s="14" t="n">
        <v>19.5</v>
      </c>
      <c r="J18769" s="23" t="n">
        <f aca="false">IF(AND(E18769="Priority",ISNUMBER('Cost model'!N722)),'Cost model'!N722,'Cost model'!M722)</f>
        <v>12.5</v>
      </c>
      <c r="K18769" s="14" t="n">
        <f aca="false">J18769-H18769</f>
        <v>-12.13</v>
      </c>
      <c r="L18769" s="14" t="n">
        <f aca="false">G18769-H18769</f>
        <v>-15.13</v>
      </c>
    </row>
    <row r="18770" customFormat="false" ht="15" hidden="false" customHeight="false" outlineLevel="0" collapsed="false">
      <c r="A18770" s="2" t="s">
        <v>124</v>
      </c>
      <c r="B18770" s="2" t="s">
        <v>124</v>
      </c>
      <c r="C18770" s="2" t="s">
        <v>48</v>
      </c>
      <c r="D18770" s="2" t="s">
        <v>10</v>
      </c>
      <c r="E18770" s="2" t="s">
        <v>74</v>
      </c>
      <c r="F18770" s="2" t="s">
        <v>977</v>
      </c>
      <c r="G18770" s="14" t="n">
        <v>12.5</v>
      </c>
      <c r="H18770" s="14" t="n">
        <v>17.69</v>
      </c>
      <c r="I18770" s="14" t="n">
        <v>12.5</v>
      </c>
      <c r="J18770" s="23" t="n">
        <f aca="false">IF(AND(E18770="Priority",ISNUMBER('Cost model'!N318)),'Cost model'!N318,'Cost model'!M318)</f>
        <v>14.5</v>
      </c>
      <c r="K18770" s="14" t="n">
        <f aca="false">J18770-H18770</f>
        <v>-3.19</v>
      </c>
      <c r="L18770" s="14" t="n">
        <f aca="false">G18770-H18770</f>
        <v>-5.19</v>
      </c>
    </row>
    <row r="18771" customFormat="false" ht="15" hidden="false" customHeight="false" outlineLevel="0" collapsed="false">
      <c r="A18771" s="2" t="s">
        <v>221</v>
      </c>
      <c r="B18771" s="2" t="s">
        <v>158</v>
      </c>
      <c r="C18771" s="2" t="s">
        <v>49</v>
      </c>
      <c r="D18771" s="2" t="s">
        <v>10</v>
      </c>
      <c r="E18771" s="2" t="s">
        <v>74</v>
      </c>
      <c r="F18771" s="2" t="s">
        <v>976</v>
      </c>
      <c r="G18771" s="14" t="n">
        <v>24.5</v>
      </c>
      <c r="H18771" s="14" t="n">
        <v>24.63</v>
      </c>
      <c r="I18771" s="14" t="n">
        <v>17.5</v>
      </c>
      <c r="J18771" s="23" t="n">
        <f aca="false">IF(AND(E18771="Priority",ISNUMBER('Cost model'!N754)),'Cost model'!N754,'Cost model'!M754)</f>
        <v>23.5</v>
      </c>
      <c r="K18771" s="14" t="n">
        <f aca="false">J18771-H18771</f>
        <v>-1.13</v>
      </c>
      <c r="L18771" s="14" t="n">
        <f aca="false">G18771-H18771</f>
        <v>-0.129999999999999</v>
      </c>
    </row>
    <row r="18772" customFormat="false" ht="15" hidden="false" customHeight="false" outlineLevel="0" collapsed="false">
      <c r="A18772" s="2" t="s">
        <v>124</v>
      </c>
      <c r="B18772" s="2" t="s">
        <v>124</v>
      </c>
      <c r="C18772" s="2" t="s">
        <v>48</v>
      </c>
      <c r="D18772" s="2" t="s">
        <v>10</v>
      </c>
      <c r="E18772" s="2" t="s">
        <v>74</v>
      </c>
      <c r="F18772" s="2" t="s">
        <v>977</v>
      </c>
      <c r="G18772" s="14" t="n">
        <v>12.5</v>
      </c>
      <c r="H18772" s="14" t="n">
        <v>17.69</v>
      </c>
      <c r="I18772" s="14" t="n">
        <v>12.5</v>
      </c>
      <c r="J18772" s="23" t="n">
        <f aca="false">IF(AND(E18772="Priority",ISNUMBER('Cost model'!N318)),'Cost model'!N318,'Cost model'!M318)</f>
        <v>14.5</v>
      </c>
      <c r="K18772" s="14" t="n">
        <f aca="false">J18772-H18772</f>
        <v>-3.19</v>
      </c>
      <c r="L18772" s="14" t="n">
        <f aca="false">G18772-H18772</f>
        <v>-5.19</v>
      </c>
    </row>
    <row r="18773" customFormat="false" ht="15" hidden="false" customHeight="false" outlineLevel="0" collapsed="false">
      <c r="A18773" s="2" t="s">
        <v>174</v>
      </c>
      <c r="B18773" s="2" t="s">
        <v>174</v>
      </c>
      <c r="C18773" s="2" t="s">
        <v>48</v>
      </c>
      <c r="D18773" s="2" t="s">
        <v>10</v>
      </c>
      <c r="E18773" s="2" t="s">
        <v>74</v>
      </c>
      <c r="F18773" s="2" t="s">
        <v>977</v>
      </c>
      <c r="G18773" s="14" t="n">
        <v>19</v>
      </c>
      <c r="H18773" s="14" t="n">
        <v>7.72</v>
      </c>
      <c r="I18773" s="14" t="n">
        <v>12.5</v>
      </c>
      <c r="J18773" s="23" t="n">
        <f aca="false">IF(AND(E18773="Priority",ISNUMBER('Cost model'!N168)),'Cost model'!N168,'Cost model'!M168)</f>
        <v>13.5</v>
      </c>
      <c r="K18773" s="14" t="n">
        <f aca="false">J18773-H18773</f>
        <v>5.78</v>
      </c>
      <c r="L18773" s="14" t="n">
        <f aca="false">G18773-H18773</f>
        <v>11.28</v>
      </c>
    </row>
    <row r="18774" customFormat="false" ht="15" hidden="false" customHeight="false" outlineLevel="0" collapsed="false">
      <c r="A18774" s="2" t="s">
        <v>124</v>
      </c>
      <c r="B18774" s="2" t="s">
        <v>124</v>
      </c>
      <c r="C18774" s="2" t="s">
        <v>48</v>
      </c>
      <c r="D18774" s="2" t="s">
        <v>12</v>
      </c>
      <c r="E18774" s="2" t="s">
        <v>74</v>
      </c>
      <c r="F18774" s="2" t="s">
        <v>977</v>
      </c>
      <c r="G18774" s="14" t="n">
        <v>44.99</v>
      </c>
      <c r="H18774" s="14" t="n">
        <v>60.38</v>
      </c>
      <c r="I18774" s="14" t="n">
        <v>12.5</v>
      </c>
      <c r="J18774" s="23" t="n">
        <f aca="false">IF(AND(E18774="Priority",ISNUMBER('Cost model'!N321)),'Cost model'!N321,'Cost model'!M321)</f>
        <v>40</v>
      </c>
      <c r="K18774" s="14" t="n">
        <f aca="false">J18774-H18774</f>
        <v>-20.38</v>
      </c>
      <c r="L18774" s="14" t="n">
        <f aca="false">G18774-H18774</f>
        <v>-15.39</v>
      </c>
    </row>
    <row r="18775" customFormat="false" ht="15" hidden="false" customHeight="false" outlineLevel="0" collapsed="false">
      <c r="A18775" s="2" t="s">
        <v>142</v>
      </c>
      <c r="B18775" s="2" t="s">
        <v>142</v>
      </c>
      <c r="C18775" s="2" t="s">
        <v>47</v>
      </c>
      <c r="D18775" s="2" t="s">
        <v>12</v>
      </c>
      <c r="E18775" s="2" t="s">
        <v>74</v>
      </c>
      <c r="F18775" s="2" t="s">
        <v>977</v>
      </c>
      <c r="G18775" s="14" t="n">
        <v>9.5</v>
      </c>
      <c r="H18775" s="14" t="n">
        <v>12.29</v>
      </c>
      <c r="I18775" s="14" t="n">
        <v>9.5</v>
      </c>
      <c r="J18775" s="23" t="n">
        <f aca="false">IF(AND(E18775="Priority",ISNUMBER('Cost model'!N635)),'Cost model'!N635,'Cost model'!M635)</f>
        <v>30.5</v>
      </c>
      <c r="K18775" s="14" t="n">
        <f aca="false">J18775-H18775</f>
        <v>18.21</v>
      </c>
      <c r="L18775" s="14" t="n">
        <f aca="false">G18775-H18775</f>
        <v>-2.79</v>
      </c>
    </row>
    <row r="18776" customFormat="false" ht="15" hidden="false" customHeight="false" outlineLevel="0" collapsed="false">
      <c r="A18776" s="2" t="s">
        <v>124</v>
      </c>
      <c r="B18776" s="2" t="s">
        <v>124</v>
      </c>
      <c r="C18776" s="2" t="s">
        <v>48</v>
      </c>
      <c r="D18776" s="2" t="s">
        <v>12</v>
      </c>
      <c r="E18776" s="2" t="s">
        <v>74</v>
      </c>
      <c r="F18776" s="2" t="s">
        <v>977</v>
      </c>
      <c r="G18776" s="14" t="n">
        <v>9.5</v>
      </c>
      <c r="H18776" s="14" t="n">
        <v>11.51</v>
      </c>
      <c r="I18776" s="14" t="n">
        <v>12.5</v>
      </c>
      <c r="J18776" s="23" t="n">
        <f aca="false">IF(AND(E18776="Priority",ISNUMBER('Cost model'!N321)),'Cost model'!N321,'Cost model'!M321)</f>
        <v>40</v>
      </c>
      <c r="K18776" s="14" t="n">
        <f aca="false">J18776-H18776</f>
        <v>28.49</v>
      </c>
      <c r="L18776" s="14" t="n">
        <f aca="false">G18776-H18776</f>
        <v>-2.01</v>
      </c>
    </row>
    <row r="18777" customFormat="false" ht="15" hidden="false" customHeight="false" outlineLevel="0" collapsed="false">
      <c r="A18777" s="2" t="s">
        <v>124</v>
      </c>
      <c r="B18777" s="2" t="s">
        <v>124</v>
      </c>
      <c r="C18777" s="2" t="s">
        <v>48</v>
      </c>
      <c r="D18777" s="2" t="s">
        <v>10</v>
      </c>
      <c r="E18777" s="2" t="s">
        <v>74</v>
      </c>
      <c r="F18777" s="2" t="s">
        <v>977</v>
      </c>
      <c r="G18777" s="14" t="n">
        <v>9.5</v>
      </c>
      <c r="H18777" s="14" t="n">
        <v>8.11</v>
      </c>
      <c r="I18777" s="14" t="n">
        <v>12.5</v>
      </c>
      <c r="J18777" s="23" t="n">
        <f aca="false">IF(AND(E18777="Priority",ISNUMBER('Cost model'!N318)),'Cost model'!N318,'Cost model'!M318)</f>
        <v>14.5</v>
      </c>
      <c r="K18777" s="14" t="n">
        <f aca="false">J18777-H18777</f>
        <v>6.39</v>
      </c>
      <c r="L18777" s="14" t="n">
        <f aca="false">G18777-H18777</f>
        <v>1.39</v>
      </c>
    </row>
    <row r="18778" customFormat="false" ht="15" hidden="false" customHeight="false" outlineLevel="0" collapsed="false">
      <c r="A18778" s="2" t="s">
        <v>174</v>
      </c>
      <c r="B18778" s="2" t="s">
        <v>142</v>
      </c>
      <c r="C18778" s="2" t="s">
        <v>49</v>
      </c>
      <c r="D18778" s="2" t="s">
        <v>12</v>
      </c>
      <c r="E18778" s="2" t="s">
        <v>74</v>
      </c>
      <c r="F18778" s="2" t="s">
        <v>976</v>
      </c>
      <c r="G18778" s="14" t="n">
        <v>19.5</v>
      </c>
      <c r="H18778" s="14" t="n">
        <v>41.12</v>
      </c>
      <c r="I18778" s="14" t="n">
        <v>19.5</v>
      </c>
      <c r="J18778" s="23" t="n">
        <f aca="false">IF(AND(E18778="Priority",ISNUMBER('Cost model'!N127)),'Cost model'!N127,'Cost model'!M127)</f>
        <v>50</v>
      </c>
      <c r="K18778" s="14" t="n">
        <f aca="false">J18778-H18778</f>
        <v>8.88</v>
      </c>
      <c r="L18778" s="14" t="n">
        <f aca="false">G18778-H18778</f>
        <v>-21.62</v>
      </c>
    </row>
    <row r="18779" customFormat="false" ht="15" hidden="false" customHeight="false" outlineLevel="0" collapsed="false">
      <c r="A18779" s="2" t="s">
        <v>342</v>
      </c>
      <c r="B18779" s="2" t="s">
        <v>158</v>
      </c>
      <c r="C18779" s="2" t="s">
        <v>47</v>
      </c>
      <c r="D18779" s="2" t="s">
        <v>10</v>
      </c>
      <c r="E18779" s="2" t="s">
        <v>74</v>
      </c>
      <c r="F18779" s="2" t="s">
        <v>976</v>
      </c>
      <c r="G18779" s="14" t="n">
        <v>19.5</v>
      </c>
      <c r="H18779" s="14" t="n">
        <v>21.76</v>
      </c>
      <c r="I18779" s="14" t="n">
        <v>19.5</v>
      </c>
      <c r="J18779" s="23" t="n">
        <f aca="false">IF(AND(E18779="Priority",ISNUMBER('Cost model'!N212)),'Cost model'!N212,'Cost model'!M212)</f>
        <v>20.5</v>
      </c>
      <c r="K18779" s="14" t="n">
        <f aca="false">J18779-H18779</f>
        <v>-1.26</v>
      </c>
      <c r="L18779" s="14" t="n">
        <f aca="false">G18779-H18779</f>
        <v>-2.26</v>
      </c>
    </row>
    <row r="18780" customFormat="false" ht="15" hidden="false" customHeight="false" outlineLevel="0" collapsed="false">
      <c r="A18780" s="2" t="s">
        <v>174</v>
      </c>
      <c r="B18780" s="2" t="s">
        <v>174</v>
      </c>
      <c r="C18780" s="2" t="s">
        <v>49</v>
      </c>
      <c r="D18780" s="2" t="s">
        <v>12</v>
      </c>
      <c r="E18780" s="2" t="s">
        <v>83</v>
      </c>
      <c r="F18780" s="2" t="s">
        <v>977</v>
      </c>
      <c r="G18780" s="14" t="n">
        <v>29.5</v>
      </c>
      <c r="H18780" s="14" t="n">
        <v>48.36</v>
      </c>
      <c r="I18780" s="14" t="n">
        <v>29.5</v>
      </c>
      <c r="J18780" s="23" t="n">
        <f aca="false">IF(AND(E18780="Priority",ISNUMBER('Cost model'!N172)),'Cost model'!N172,'Cost model'!M172)</f>
        <v>60</v>
      </c>
      <c r="K18780" s="14" t="n">
        <f aca="false">J18780-H18780</f>
        <v>11.64</v>
      </c>
      <c r="L18780" s="14" t="n">
        <f aca="false">G18780-H18780</f>
        <v>-18.86</v>
      </c>
    </row>
    <row r="18781" customFormat="false" ht="15" hidden="false" customHeight="false" outlineLevel="0" collapsed="false">
      <c r="A18781" s="2" t="s">
        <v>142</v>
      </c>
      <c r="B18781" s="2" t="s">
        <v>124</v>
      </c>
      <c r="C18781" s="2" t="s">
        <v>47</v>
      </c>
      <c r="D18781" s="2" t="s">
        <v>10</v>
      </c>
      <c r="E18781" s="2" t="s">
        <v>74</v>
      </c>
      <c r="F18781" s="2" t="s">
        <v>976</v>
      </c>
      <c r="G18781" s="14" t="n">
        <v>14.5</v>
      </c>
      <c r="H18781" s="14" t="n">
        <v>21.76</v>
      </c>
      <c r="I18781" s="14" t="n">
        <v>14.5</v>
      </c>
      <c r="J18781" s="23" t="n">
        <f aca="false">IF(AND(E18781="Priority",ISNUMBER('Cost model'!N662)),'Cost model'!N662,'Cost model'!M662)</f>
        <v>13.5</v>
      </c>
      <c r="K18781" s="14" t="n">
        <f aca="false">J18781-H18781</f>
        <v>-8.26</v>
      </c>
      <c r="L18781" s="14" t="n">
        <f aca="false">G18781-H18781</f>
        <v>-7.26</v>
      </c>
    </row>
    <row r="18782" customFormat="false" ht="15" hidden="false" customHeight="false" outlineLevel="0" collapsed="false">
      <c r="A18782" s="2" t="s">
        <v>142</v>
      </c>
      <c r="B18782" s="2" t="s">
        <v>142</v>
      </c>
      <c r="C18782" s="2" t="s">
        <v>49</v>
      </c>
      <c r="D18782" s="2" t="s">
        <v>10</v>
      </c>
      <c r="E18782" s="2" t="s">
        <v>74</v>
      </c>
      <c r="F18782" s="2" t="s">
        <v>977</v>
      </c>
      <c r="G18782" s="14" t="n">
        <v>17.5</v>
      </c>
      <c r="H18782" s="14" t="n">
        <v>17.69</v>
      </c>
      <c r="I18782" s="14" t="n">
        <v>17.5</v>
      </c>
      <c r="J18782" s="23" t="n">
        <f aca="false">IF(AND(E18782="Priority",ISNUMBER('Cost model'!N634)),'Cost model'!N634,'Cost model'!M634)</f>
        <v>15.5</v>
      </c>
      <c r="K18782" s="14" t="n">
        <f aca="false">J18782-H18782</f>
        <v>-2.19</v>
      </c>
      <c r="L18782" s="14" t="n">
        <f aca="false">G18782-H18782</f>
        <v>-0.190000000000001</v>
      </c>
    </row>
    <row r="18783" customFormat="false" ht="15" hidden="false" customHeight="false" outlineLevel="0" collapsed="false">
      <c r="A18783" s="2" t="s">
        <v>221</v>
      </c>
      <c r="B18783" s="2" t="s">
        <v>221</v>
      </c>
      <c r="C18783" s="2" t="s">
        <v>47</v>
      </c>
      <c r="D18783" s="2" t="s">
        <v>10</v>
      </c>
      <c r="E18783" s="2" t="s">
        <v>74</v>
      </c>
      <c r="F18783" s="2" t="s">
        <v>977</v>
      </c>
      <c r="G18783" s="14" t="n">
        <v>9.5</v>
      </c>
      <c r="H18783" s="14" t="n">
        <v>7.4</v>
      </c>
      <c r="I18783" s="14" t="n">
        <v>9.5</v>
      </c>
      <c r="J18783" s="23" t="n">
        <f aca="false">IF(AND(E18783="Priority",ISNUMBER('Cost model'!N737)),'Cost model'!N737,'Cost model'!M737)</f>
        <v>8.5</v>
      </c>
      <c r="K18783" s="14" t="n">
        <f aca="false">J18783-H18783</f>
        <v>1.1</v>
      </c>
      <c r="L18783" s="14" t="n">
        <f aca="false">G18783-H18783</f>
        <v>2.1</v>
      </c>
    </row>
    <row r="18784" customFormat="false" ht="15" hidden="false" customHeight="false" outlineLevel="0" collapsed="false">
      <c r="A18784" s="2" t="s">
        <v>123</v>
      </c>
      <c r="B18784" s="2" t="s">
        <v>205</v>
      </c>
      <c r="C18784" s="2" t="s">
        <v>47</v>
      </c>
      <c r="D18784" s="2" t="s">
        <v>10</v>
      </c>
      <c r="E18784" s="2" t="s">
        <v>74</v>
      </c>
      <c r="F18784" s="2" t="s">
        <v>976</v>
      </c>
      <c r="G18784" s="14" t="n">
        <v>19.5</v>
      </c>
      <c r="H18784" s="14" t="n">
        <v>21.76</v>
      </c>
      <c r="I18784" s="14" t="n">
        <v>19.5</v>
      </c>
      <c r="J18784" s="23" t="n">
        <f aca="false">IF(AND(E18784="Priority",ISNUMBER('Cost model'!N77)),'Cost model'!N77,'Cost model'!M77)</f>
        <v>13.5</v>
      </c>
      <c r="K18784" s="14" t="n">
        <f aca="false">J18784-H18784</f>
        <v>-8.26</v>
      </c>
      <c r="L18784" s="14" t="n">
        <f aca="false">G18784-H18784</f>
        <v>-2.26</v>
      </c>
    </row>
    <row r="18785" customFormat="false" ht="15" hidden="false" customHeight="false" outlineLevel="0" collapsed="false">
      <c r="A18785" s="2" t="s">
        <v>221</v>
      </c>
      <c r="B18785" s="2" t="s">
        <v>158</v>
      </c>
      <c r="C18785" s="2" t="s">
        <v>47</v>
      </c>
      <c r="D18785" s="2" t="s">
        <v>10</v>
      </c>
      <c r="E18785" s="2" t="s">
        <v>74</v>
      </c>
      <c r="F18785" s="2" t="s">
        <v>976</v>
      </c>
      <c r="G18785" s="14" t="n">
        <v>9.5</v>
      </c>
      <c r="H18785" s="14" t="n">
        <v>18.84</v>
      </c>
      <c r="I18785" s="14" t="n">
        <v>14.5</v>
      </c>
      <c r="J18785" s="23" t="n">
        <f aca="false">IF(AND(E18785="Priority",ISNUMBER('Cost model'!N752)),'Cost model'!N752,'Cost model'!M752)</f>
        <v>12.5</v>
      </c>
      <c r="K18785" s="14" t="n">
        <f aca="false">J18785-H18785</f>
        <v>-6.34</v>
      </c>
      <c r="L18785" s="14" t="n">
        <f aca="false">G18785-H18785</f>
        <v>-9.34</v>
      </c>
    </row>
    <row r="18786" customFormat="false" ht="15" hidden="false" customHeight="false" outlineLevel="0" collapsed="false">
      <c r="A18786" s="2" t="s">
        <v>158</v>
      </c>
      <c r="B18786" s="2" t="s">
        <v>174</v>
      </c>
      <c r="C18786" s="2" t="s">
        <v>49</v>
      </c>
      <c r="D18786" s="2" t="s">
        <v>12</v>
      </c>
      <c r="E18786" s="2" t="s">
        <v>74</v>
      </c>
      <c r="F18786" s="2" t="s">
        <v>976</v>
      </c>
      <c r="G18786" s="14" t="n">
        <v>19.5</v>
      </c>
      <c r="H18786" s="14" t="n">
        <v>43.02</v>
      </c>
      <c r="I18786" s="14" t="n">
        <v>19.5</v>
      </c>
      <c r="J18786" s="23" t="n">
        <f aca="false">IF(AND(E18786="Priority",ISNUMBER('Cost model'!N487)),'Cost model'!N487,'Cost model'!M487)</f>
        <v>55</v>
      </c>
      <c r="K18786" s="14" t="n">
        <f aca="false">J18786-H18786</f>
        <v>11.98</v>
      </c>
      <c r="L18786" s="14" t="n">
        <f aca="false">G18786-H18786</f>
        <v>-23.52</v>
      </c>
    </row>
    <row r="18787" customFormat="false" ht="15" hidden="false" customHeight="false" outlineLevel="0" collapsed="false">
      <c r="A18787" s="2" t="s">
        <v>142</v>
      </c>
      <c r="B18787" s="2" t="s">
        <v>124</v>
      </c>
      <c r="C18787" s="2" t="s">
        <v>47</v>
      </c>
      <c r="D18787" s="2" t="s">
        <v>12</v>
      </c>
      <c r="E18787" s="2" t="s">
        <v>74</v>
      </c>
      <c r="F18787" s="2" t="s">
        <v>976</v>
      </c>
      <c r="G18787" s="14" t="n">
        <v>9.5</v>
      </c>
      <c r="H18787" s="14" t="n">
        <v>19.82</v>
      </c>
      <c r="I18787" s="14" t="n">
        <v>19.5</v>
      </c>
      <c r="J18787" s="23" t="n">
        <f aca="false">IF(AND(E18787="Priority",ISNUMBER('Cost model'!N665)),'Cost model'!N665,'Cost model'!M665)</f>
        <v>40</v>
      </c>
      <c r="K18787" s="14" t="n">
        <f aca="false">J18787-H18787</f>
        <v>20.18</v>
      </c>
      <c r="L18787" s="14" t="n">
        <f aca="false">G18787-H18787</f>
        <v>-10.32</v>
      </c>
    </row>
    <row r="18788" customFormat="false" ht="15" hidden="false" customHeight="false" outlineLevel="0" collapsed="false">
      <c r="A18788" s="2" t="s">
        <v>174</v>
      </c>
      <c r="B18788" s="2" t="s">
        <v>124</v>
      </c>
      <c r="C18788" s="2" t="s">
        <v>47</v>
      </c>
      <c r="D18788" s="2" t="s">
        <v>13</v>
      </c>
      <c r="E18788" s="2" t="s">
        <v>83</v>
      </c>
      <c r="F18788" s="2" t="s">
        <v>976</v>
      </c>
      <c r="G18788" s="14" t="n">
        <v>45</v>
      </c>
      <c r="H18788" s="14" t="n">
        <v>40.73</v>
      </c>
      <c r="I18788" s="14" t="n">
        <v>45</v>
      </c>
      <c r="J18788" s="23" t="n">
        <f aca="false">IF(AND(E18788="Priority",ISNUMBER('Cost model'!N113)),'Cost model'!N113,'Cost model'!M113)</f>
        <v>90</v>
      </c>
      <c r="K18788" s="14" t="n">
        <f aca="false">J18788-H18788</f>
        <v>49.27</v>
      </c>
      <c r="L18788" s="14" t="n">
        <f aca="false">G18788-H18788</f>
        <v>4.27</v>
      </c>
    </row>
    <row r="18789" customFormat="false" ht="15" hidden="false" customHeight="false" outlineLevel="0" collapsed="false">
      <c r="A18789" s="2" t="s">
        <v>221</v>
      </c>
      <c r="B18789" s="2" t="s">
        <v>221</v>
      </c>
      <c r="C18789" s="2" t="s">
        <v>47</v>
      </c>
      <c r="D18789" s="2" t="s">
        <v>12</v>
      </c>
      <c r="E18789" s="2" t="s">
        <v>74</v>
      </c>
      <c r="F18789" s="2" t="s">
        <v>977</v>
      </c>
      <c r="G18789" s="14" t="n">
        <v>9.5</v>
      </c>
      <c r="H18789" s="14" t="n">
        <v>24.75</v>
      </c>
      <c r="I18789" s="14" t="n">
        <v>9.5</v>
      </c>
      <c r="J18789" s="23" t="n">
        <f aca="false">IF(AND(E18789="Priority",ISNUMBER('Cost model'!N740)),'Cost model'!N740,'Cost model'!M740)</f>
        <v>22.5</v>
      </c>
      <c r="K18789" s="14" t="n">
        <f aca="false">J18789-H18789</f>
        <v>-2.25</v>
      </c>
      <c r="L18789" s="14" t="n">
        <f aca="false">G18789-H18789</f>
        <v>-15.25</v>
      </c>
    </row>
    <row r="18790" customFormat="false" ht="15" hidden="false" customHeight="false" outlineLevel="0" collapsed="false">
      <c r="A18790" s="2" t="s">
        <v>174</v>
      </c>
      <c r="B18790" s="2" t="s">
        <v>142</v>
      </c>
      <c r="C18790" s="2" t="s">
        <v>48</v>
      </c>
      <c r="D18790" s="2" t="s">
        <v>12</v>
      </c>
      <c r="E18790" s="2" t="s">
        <v>74</v>
      </c>
      <c r="F18790" s="2" t="s">
        <v>976</v>
      </c>
      <c r="G18790" s="14" t="n">
        <v>12.5</v>
      </c>
      <c r="H18790" s="14" t="n">
        <v>29.57</v>
      </c>
      <c r="I18790" s="14" t="n">
        <v>12.5</v>
      </c>
      <c r="J18790" s="23" t="n">
        <f aca="false">IF(AND(E18790="Priority",ISNUMBER('Cost model'!N126)),'Cost model'!N126,'Cost model'!M126)</f>
        <v>45</v>
      </c>
      <c r="K18790" s="14" t="n">
        <f aca="false">J18790-H18790</f>
        <v>15.43</v>
      </c>
      <c r="L18790" s="14" t="n">
        <f aca="false">G18790-H18790</f>
        <v>-17.07</v>
      </c>
    </row>
    <row r="18791" customFormat="false" ht="15" hidden="false" customHeight="false" outlineLevel="0" collapsed="false">
      <c r="A18791" s="2" t="s">
        <v>124</v>
      </c>
      <c r="B18791" s="2" t="s">
        <v>124</v>
      </c>
      <c r="C18791" s="2" t="s">
        <v>48</v>
      </c>
      <c r="D18791" s="2" t="s">
        <v>12</v>
      </c>
      <c r="E18791" s="2" t="s">
        <v>74</v>
      </c>
      <c r="F18791" s="2" t="s">
        <v>977</v>
      </c>
      <c r="G18791" s="14" t="n">
        <v>12.5</v>
      </c>
      <c r="H18791" s="14" t="n">
        <v>71.58</v>
      </c>
      <c r="I18791" s="14" t="n">
        <v>12.5</v>
      </c>
      <c r="J18791" s="23" t="n">
        <f aca="false">IF(AND(E18791="Priority",ISNUMBER('Cost model'!N321)),'Cost model'!N321,'Cost model'!M321)</f>
        <v>40</v>
      </c>
      <c r="K18791" s="14" t="n">
        <f aca="false">J18791-H18791</f>
        <v>-31.58</v>
      </c>
      <c r="L18791" s="14" t="n">
        <f aca="false">G18791-H18791</f>
        <v>-59.08</v>
      </c>
    </row>
    <row r="18792" customFormat="false" ht="15" hidden="false" customHeight="false" outlineLevel="0" collapsed="false">
      <c r="A18792" s="2" t="s">
        <v>174</v>
      </c>
      <c r="B18792" s="2" t="s">
        <v>174</v>
      </c>
      <c r="C18792" s="2" t="s">
        <v>48</v>
      </c>
      <c r="D18792" s="2" t="s">
        <v>10</v>
      </c>
      <c r="E18792" s="2" t="s">
        <v>74</v>
      </c>
      <c r="F18792" s="2" t="s">
        <v>977</v>
      </c>
      <c r="G18792" s="14" t="n">
        <v>12.5</v>
      </c>
      <c r="H18792" s="14" t="n">
        <v>12.54</v>
      </c>
      <c r="I18792" s="14" t="n">
        <v>12.5</v>
      </c>
      <c r="J18792" s="23" t="n">
        <f aca="false">IF(AND(E18792="Priority",ISNUMBER('Cost model'!N168)),'Cost model'!N168,'Cost model'!M168)</f>
        <v>13.5</v>
      </c>
      <c r="K18792" s="14" t="n">
        <f aca="false">J18792-H18792</f>
        <v>0.960000000000001</v>
      </c>
      <c r="L18792" s="14" t="n">
        <f aca="false">G18792-H18792</f>
        <v>-0.0399999999999992</v>
      </c>
    </row>
    <row r="18793" customFormat="false" ht="15" hidden="false" customHeight="false" outlineLevel="0" collapsed="false">
      <c r="A18793" s="2" t="s">
        <v>142</v>
      </c>
      <c r="B18793" s="2" t="s">
        <v>124</v>
      </c>
      <c r="C18793" s="2" t="s">
        <v>47</v>
      </c>
      <c r="D18793" s="2" t="s">
        <v>14</v>
      </c>
      <c r="E18793" s="2" t="s">
        <v>74</v>
      </c>
      <c r="F18793" s="2" t="s">
        <v>976</v>
      </c>
      <c r="G18793" s="14" t="n">
        <v>25</v>
      </c>
      <c r="H18793" s="14" t="n">
        <v>119.11</v>
      </c>
      <c r="I18793" s="14" t="n">
        <v>85</v>
      </c>
      <c r="J18793" s="23" t="n">
        <f aca="false">IF(AND(E18793="Priority",ISNUMBER('Cost model'!N671)),'Cost model'!N671,'Cost model'!M671)</f>
        <v>125</v>
      </c>
      <c r="K18793" s="14" t="n">
        <f aca="false">J18793-H18793</f>
        <v>5.89</v>
      </c>
      <c r="L18793" s="14" t="n">
        <f aca="false">G18793-H18793</f>
        <v>-94.11</v>
      </c>
    </row>
    <row r="18794" customFormat="false" ht="15" hidden="false" customHeight="false" outlineLevel="0" collapsed="false">
      <c r="A18794" s="2" t="s">
        <v>142</v>
      </c>
      <c r="B18794" s="2" t="s">
        <v>123</v>
      </c>
      <c r="C18794" s="2" t="s">
        <v>47</v>
      </c>
      <c r="D18794" s="2" t="s">
        <v>12</v>
      </c>
      <c r="E18794" s="2" t="s">
        <v>74</v>
      </c>
      <c r="F18794" s="2" t="s">
        <v>976</v>
      </c>
      <c r="G18794" s="14" t="n">
        <v>9.5</v>
      </c>
      <c r="H18794" s="14" t="n">
        <v>66.91</v>
      </c>
      <c r="I18794" s="14" t="n">
        <v>24.5</v>
      </c>
      <c r="J18794" s="23" t="n">
        <f aca="false">IF(AND(E18794="Priority",ISNUMBER('Cost model'!N725)),'Cost model'!N725,'Cost model'!M725)</f>
        <v>40</v>
      </c>
      <c r="K18794" s="14" t="n">
        <f aca="false">J18794-H18794</f>
        <v>-26.91</v>
      </c>
      <c r="L18794" s="14" t="n">
        <f aca="false">G18794-H18794</f>
        <v>-57.41</v>
      </c>
    </row>
    <row r="18795" customFormat="false" ht="15" hidden="false" customHeight="false" outlineLevel="0" collapsed="false">
      <c r="A18795" s="2" t="s">
        <v>174</v>
      </c>
      <c r="B18795" s="2" t="s">
        <v>123</v>
      </c>
      <c r="C18795" s="2" t="s">
        <v>49</v>
      </c>
      <c r="D18795" s="2" t="s">
        <v>10</v>
      </c>
      <c r="E18795" s="2" t="s">
        <v>74</v>
      </c>
      <c r="F18795" s="2" t="s">
        <v>976</v>
      </c>
      <c r="G18795" s="14" t="n">
        <v>24.5</v>
      </c>
      <c r="H18795" s="14" t="n">
        <v>11.03</v>
      </c>
      <c r="I18795" s="14" t="n">
        <v>19.5</v>
      </c>
      <c r="J18795" s="23" t="n">
        <f aca="false">IF(AND(E18795="Priority",ISNUMBER('Cost model'!N199)),'Cost model'!N199,'Cost model'!M199)</f>
        <v>23.5</v>
      </c>
      <c r="K18795" s="14" t="n">
        <f aca="false">J18795-H18795</f>
        <v>12.47</v>
      </c>
      <c r="L18795" s="14" t="n">
        <f aca="false">G18795-H18795</f>
        <v>13.47</v>
      </c>
    </row>
    <row r="18796" customFormat="false" ht="15" hidden="false" customHeight="false" outlineLevel="0" collapsed="false">
      <c r="A18796" s="2" t="s">
        <v>174</v>
      </c>
      <c r="B18796" s="2" t="s">
        <v>174</v>
      </c>
      <c r="C18796" s="2" t="s">
        <v>47</v>
      </c>
      <c r="D18796" s="2" t="s">
        <v>14</v>
      </c>
      <c r="E18796" s="2" t="s">
        <v>74</v>
      </c>
      <c r="F18796" s="2" t="s">
        <v>977</v>
      </c>
      <c r="G18796" s="14" t="n">
        <v>25</v>
      </c>
      <c r="H18796" s="14" t="n">
        <v>78.51</v>
      </c>
      <c r="I18796" s="14" t="n">
        <v>25</v>
      </c>
      <c r="J18796" s="23" t="n">
        <f aca="false">IF(AND(E18796="Priority",ISNUMBER('Cost model'!N176)),'Cost model'!N176,'Cost model'!M176)</f>
        <v>95</v>
      </c>
      <c r="K18796" s="14" t="n">
        <f aca="false">J18796-H18796</f>
        <v>16.49</v>
      </c>
      <c r="L18796" s="14" t="n">
        <f aca="false">G18796-H18796</f>
        <v>-53.51</v>
      </c>
    </row>
    <row r="18797" customFormat="false" ht="15" hidden="false" customHeight="false" outlineLevel="0" collapsed="false">
      <c r="A18797" s="2" t="s">
        <v>124</v>
      </c>
      <c r="B18797" s="2" t="s">
        <v>124</v>
      </c>
      <c r="C18797" s="2" t="s">
        <v>47</v>
      </c>
      <c r="D18797" s="2" t="s">
        <v>12</v>
      </c>
      <c r="E18797" s="2" t="s">
        <v>83</v>
      </c>
      <c r="F18797" s="2" t="s">
        <v>977</v>
      </c>
      <c r="G18797" s="14" t="n">
        <v>19.5</v>
      </c>
      <c r="H18797" s="14" t="n">
        <v>21.34</v>
      </c>
      <c r="I18797" s="14" t="n">
        <v>19.5</v>
      </c>
      <c r="J18797" s="23" t="n">
        <f aca="false">IF(AND(E18797="Priority",ISNUMBER('Cost model'!N320)),'Cost model'!N320,'Cost model'!M320)</f>
        <v>35</v>
      </c>
      <c r="K18797" s="14" t="n">
        <f aca="false">J18797-H18797</f>
        <v>13.66</v>
      </c>
      <c r="L18797" s="14" t="n">
        <f aca="false">G18797-H18797</f>
        <v>-1.84</v>
      </c>
    </row>
    <row r="18798" customFormat="false" ht="15" hidden="false" customHeight="false" outlineLevel="0" collapsed="false">
      <c r="A18798" s="2" t="s">
        <v>124</v>
      </c>
      <c r="B18798" s="2" t="s">
        <v>124</v>
      </c>
      <c r="C18798" s="2" t="s">
        <v>47</v>
      </c>
      <c r="D18798" s="2" t="s">
        <v>10</v>
      </c>
      <c r="E18798" s="2" t="s">
        <v>74</v>
      </c>
      <c r="F18798" s="2" t="s">
        <v>977</v>
      </c>
      <c r="G18798" s="14" t="n">
        <v>9.5</v>
      </c>
      <c r="H18798" s="14" t="n">
        <v>7.72</v>
      </c>
      <c r="I18798" s="14" t="n">
        <v>9.5</v>
      </c>
      <c r="J18798" s="23" t="n">
        <f aca="false">IF(AND(E18798="Priority",ISNUMBER('Cost model'!N317)),'Cost model'!N317,'Cost model'!M317)</f>
        <v>10.5</v>
      </c>
      <c r="K18798" s="14" t="n">
        <f aca="false">J18798-H18798</f>
        <v>2.78</v>
      </c>
      <c r="L18798" s="14" t="n">
        <f aca="false">G18798-H18798</f>
        <v>1.78</v>
      </c>
    </row>
    <row r="18799" customFormat="false" ht="15" hidden="false" customHeight="false" outlineLevel="0" collapsed="false">
      <c r="A18799" s="2" t="s">
        <v>221</v>
      </c>
      <c r="B18799" s="2" t="s">
        <v>221</v>
      </c>
      <c r="C18799" s="2" t="s">
        <v>47</v>
      </c>
      <c r="D18799" s="2" t="s">
        <v>10</v>
      </c>
      <c r="E18799" s="2" t="s">
        <v>74</v>
      </c>
      <c r="F18799" s="2" t="s">
        <v>977</v>
      </c>
      <c r="G18799" s="14" t="n">
        <v>9.5</v>
      </c>
      <c r="H18799" s="14" t="n">
        <v>6.25</v>
      </c>
      <c r="I18799" s="14" t="n">
        <v>9.5</v>
      </c>
      <c r="J18799" s="23" t="n">
        <f aca="false">IF(AND(E18799="Priority",ISNUMBER('Cost model'!N737)),'Cost model'!N737,'Cost model'!M737)</f>
        <v>8.5</v>
      </c>
      <c r="K18799" s="14" t="n">
        <f aca="false">J18799-H18799</f>
        <v>2.25</v>
      </c>
      <c r="L18799" s="14" t="n">
        <f aca="false">G18799-H18799</f>
        <v>3.25</v>
      </c>
    </row>
    <row r="18800" customFormat="false" ht="15" hidden="false" customHeight="false" outlineLevel="0" collapsed="false">
      <c r="A18800" s="2" t="s">
        <v>142</v>
      </c>
      <c r="B18800" s="2" t="s">
        <v>142</v>
      </c>
      <c r="C18800" s="2" t="s">
        <v>49</v>
      </c>
      <c r="D18800" s="2" t="s">
        <v>10</v>
      </c>
      <c r="E18800" s="2" t="s">
        <v>74</v>
      </c>
      <c r="F18800" s="2" t="s">
        <v>977</v>
      </c>
      <c r="G18800" s="14" t="n">
        <v>17.5</v>
      </c>
      <c r="H18800" s="14" t="n">
        <v>11.58</v>
      </c>
      <c r="I18800" s="14" t="n">
        <v>17.5</v>
      </c>
      <c r="J18800" s="23" t="n">
        <f aca="false">IF(AND(E18800="Priority",ISNUMBER('Cost model'!N634)),'Cost model'!N634,'Cost model'!M634)</f>
        <v>15.5</v>
      </c>
      <c r="K18800" s="14" t="n">
        <f aca="false">J18800-H18800</f>
        <v>3.92</v>
      </c>
      <c r="L18800" s="14" t="n">
        <f aca="false">G18800-H18800</f>
        <v>5.92</v>
      </c>
    </row>
    <row r="18801" customFormat="false" ht="15" hidden="false" customHeight="false" outlineLevel="0" collapsed="false">
      <c r="A18801" s="2" t="s">
        <v>142</v>
      </c>
      <c r="B18801" s="2" t="s">
        <v>142</v>
      </c>
      <c r="C18801" s="2" t="s">
        <v>47</v>
      </c>
      <c r="D18801" s="2" t="s">
        <v>12</v>
      </c>
      <c r="E18801" s="2" t="s">
        <v>74</v>
      </c>
      <c r="F18801" s="2" t="s">
        <v>977</v>
      </c>
      <c r="G18801" s="14" t="n">
        <v>9.5</v>
      </c>
      <c r="H18801" s="14" t="n">
        <v>26.15</v>
      </c>
      <c r="I18801" s="14" t="n">
        <v>9.5</v>
      </c>
      <c r="J18801" s="23" t="n">
        <f aca="false">IF(AND(E18801="Priority",ISNUMBER('Cost model'!N635)),'Cost model'!N635,'Cost model'!M635)</f>
        <v>30.5</v>
      </c>
      <c r="K18801" s="14" t="n">
        <f aca="false">J18801-H18801</f>
        <v>4.35</v>
      </c>
      <c r="L18801" s="14" t="n">
        <f aca="false">G18801-H18801</f>
        <v>-16.65</v>
      </c>
    </row>
    <row r="18802" customFormat="false" ht="15" hidden="false" customHeight="false" outlineLevel="0" collapsed="false">
      <c r="A18802" s="2" t="s">
        <v>174</v>
      </c>
      <c r="B18802" s="2" t="s">
        <v>174</v>
      </c>
      <c r="C18802" s="2" t="s">
        <v>48</v>
      </c>
      <c r="D18802" s="2" t="s">
        <v>10</v>
      </c>
      <c r="E18802" s="2" t="s">
        <v>74</v>
      </c>
      <c r="F18802" s="2" t="s">
        <v>977</v>
      </c>
      <c r="G18802" s="14" t="n">
        <v>12.5</v>
      </c>
      <c r="H18802" s="14" t="n">
        <v>12.18</v>
      </c>
      <c r="I18802" s="14" t="n">
        <v>12.5</v>
      </c>
      <c r="J18802" s="23" t="n">
        <f aca="false">IF(AND(E18802="Priority",ISNUMBER('Cost model'!N168)),'Cost model'!N168,'Cost model'!M168)</f>
        <v>13.5</v>
      </c>
      <c r="K18802" s="14" t="n">
        <f aca="false">J18802-H18802</f>
        <v>1.32</v>
      </c>
      <c r="L18802" s="14" t="n">
        <f aca="false">G18802-H18802</f>
        <v>0.32</v>
      </c>
    </row>
    <row r="18803" customFormat="false" ht="15" hidden="false" customHeight="false" outlineLevel="0" collapsed="false">
      <c r="A18803" s="2" t="s">
        <v>221</v>
      </c>
      <c r="B18803" s="2" t="s">
        <v>124</v>
      </c>
      <c r="C18803" s="2" t="s">
        <v>47</v>
      </c>
      <c r="D18803" s="2" t="s">
        <v>10</v>
      </c>
      <c r="E18803" s="2" t="s">
        <v>74</v>
      </c>
      <c r="F18803" s="2" t="s">
        <v>976</v>
      </c>
      <c r="G18803" s="14" t="n">
        <v>9.5</v>
      </c>
      <c r="H18803" s="14" t="n">
        <v>8.58</v>
      </c>
      <c r="I18803" s="14" t="n">
        <v>19.5</v>
      </c>
      <c r="J18803" s="23" t="n">
        <f aca="false">IF(AND(E18803="Priority",ISNUMBER('Cost model'!N797)),'Cost model'!N797,'Cost model'!M797)</f>
        <v>14.5</v>
      </c>
      <c r="K18803" s="14" t="n">
        <f aca="false">J18803-H18803</f>
        <v>5.92</v>
      </c>
      <c r="L18803" s="14" t="n">
        <f aca="false">G18803-H18803</f>
        <v>0.92</v>
      </c>
    </row>
    <row r="18804" customFormat="false" ht="15" hidden="false" customHeight="false" outlineLevel="0" collapsed="false">
      <c r="A18804" s="2" t="s">
        <v>174</v>
      </c>
      <c r="B18804" s="2" t="s">
        <v>174</v>
      </c>
      <c r="C18804" s="2" t="s">
        <v>47</v>
      </c>
      <c r="D18804" s="2" t="s">
        <v>14</v>
      </c>
      <c r="E18804" s="2" t="s">
        <v>74</v>
      </c>
      <c r="F18804" s="2" t="s">
        <v>977</v>
      </c>
      <c r="G18804" s="14" t="n">
        <v>25</v>
      </c>
      <c r="H18804" s="14" t="n">
        <v>106.6</v>
      </c>
      <c r="I18804" s="14" t="n">
        <v>25</v>
      </c>
      <c r="J18804" s="23" t="n">
        <f aca="false">IF(AND(E18804="Priority",ISNUMBER('Cost model'!N176)),'Cost model'!N176,'Cost model'!M176)</f>
        <v>95</v>
      </c>
      <c r="K18804" s="14" t="n">
        <f aca="false">J18804-H18804</f>
        <v>-11.6</v>
      </c>
      <c r="L18804" s="14" t="n">
        <f aca="false">G18804-H18804</f>
        <v>-81.6</v>
      </c>
    </row>
    <row r="18805" customFormat="false" ht="15" hidden="false" customHeight="false" outlineLevel="0" collapsed="false">
      <c r="A18805" s="2" t="s">
        <v>221</v>
      </c>
      <c r="B18805" s="2" t="s">
        <v>221</v>
      </c>
      <c r="C18805" s="2" t="s">
        <v>47</v>
      </c>
      <c r="D18805" s="2" t="s">
        <v>10</v>
      </c>
      <c r="E18805" s="2" t="s">
        <v>74</v>
      </c>
      <c r="F18805" s="2" t="s">
        <v>977</v>
      </c>
      <c r="G18805" s="14" t="n">
        <v>9.5</v>
      </c>
      <c r="H18805" s="14" t="n">
        <v>6.27</v>
      </c>
      <c r="I18805" s="14" t="n">
        <v>9.5</v>
      </c>
      <c r="J18805" s="23" t="n">
        <f aca="false">IF(AND(E18805="Priority",ISNUMBER('Cost model'!N737)),'Cost model'!N737,'Cost model'!M737)</f>
        <v>8.5</v>
      </c>
      <c r="K18805" s="14" t="n">
        <f aca="false">J18805-H18805</f>
        <v>2.23</v>
      </c>
      <c r="L18805" s="14" t="n">
        <f aca="false">G18805-H18805</f>
        <v>3.23</v>
      </c>
    </row>
    <row r="18806" customFormat="false" ht="15" hidden="false" customHeight="false" outlineLevel="0" collapsed="false">
      <c r="A18806" s="2" t="s">
        <v>174</v>
      </c>
      <c r="B18806" s="2" t="s">
        <v>142</v>
      </c>
      <c r="C18806" s="2" t="s">
        <v>47</v>
      </c>
      <c r="D18806" s="2" t="s">
        <v>13</v>
      </c>
      <c r="E18806" s="2" t="s">
        <v>74</v>
      </c>
      <c r="F18806" s="2" t="s">
        <v>976</v>
      </c>
      <c r="G18806" s="14" t="n">
        <v>19</v>
      </c>
      <c r="H18806" s="14" t="n">
        <v>59.51</v>
      </c>
      <c r="I18806" s="14" t="n">
        <v>19</v>
      </c>
      <c r="J18806" s="23" t="n">
        <f aca="false">IF(AND(E18806="Priority",ISNUMBER('Cost model'!N128)),'Cost model'!N128,'Cost model'!M128)</f>
        <v>65</v>
      </c>
      <c r="K18806" s="14" t="n">
        <f aca="false">J18806-H18806</f>
        <v>5.49</v>
      </c>
      <c r="L18806" s="14" t="n">
        <f aca="false">G18806-H18806</f>
        <v>-40.51</v>
      </c>
    </row>
    <row r="18807" customFormat="false" ht="15" hidden="false" customHeight="false" outlineLevel="0" collapsed="false">
      <c r="A18807" s="2" t="s">
        <v>158</v>
      </c>
      <c r="B18807" s="2" t="s">
        <v>158</v>
      </c>
      <c r="C18807" s="2" t="s">
        <v>47</v>
      </c>
      <c r="D18807" s="2" t="s">
        <v>13</v>
      </c>
      <c r="E18807" s="2" t="s">
        <v>74</v>
      </c>
      <c r="F18807" s="2" t="s">
        <v>977</v>
      </c>
      <c r="G18807" s="14" t="n">
        <v>19</v>
      </c>
      <c r="H18807" s="14" t="n">
        <v>12.91</v>
      </c>
      <c r="I18807" s="14" t="n">
        <v>19</v>
      </c>
      <c r="J18807" s="23" t="n">
        <f aca="false">IF(AND(E18807="Priority",ISNUMBER('Cost model'!N428)),'Cost model'!N428,'Cost model'!M428)</f>
        <v>23.5</v>
      </c>
      <c r="K18807" s="14" t="n">
        <f aca="false">J18807-H18807</f>
        <v>10.59</v>
      </c>
      <c r="L18807" s="14" t="n">
        <f aca="false">G18807-H18807</f>
        <v>6.09</v>
      </c>
    </row>
    <row r="18808" customFormat="false" ht="15" hidden="false" customHeight="false" outlineLevel="0" collapsed="false">
      <c r="A18808" s="2" t="s">
        <v>174</v>
      </c>
      <c r="B18808" s="2" t="s">
        <v>174</v>
      </c>
      <c r="C18808" s="2" t="s">
        <v>48</v>
      </c>
      <c r="D18808" s="2" t="s">
        <v>10</v>
      </c>
      <c r="E18808" s="2" t="s">
        <v>74</v>
      </c>
      <c r="F18808" s="2" t="s">
        <v>977</v>
      </c>
      <c r="G18808" s="14" t="n">
        <v>12.5</v>
      </c>
      <c r="H18808" s="14" t="n">
        <v>11.46</v>
      </c>
      <c r="I18808" s="14" t="n">
        <v>12.5</v>
      </c>
      <c r="J18808" s="23" t="n">
        <f aca="false">IF(AND(E18808="Priority",ISNUMBER('Cost model'!N168)),'Cost model'!N168,'Cost model'!M168)</f>
        <v>13.5</v>
      </c>
      <c r="K18808" s="14" t="n">
        <f aca="false">J18808-H18808</f>
        <v>2.04</v>
      </c>
      <c r="L18808" s="14" t="n">
        <f aca="false">G18808-H18808</f>
        <v>1.04</v>
      </c>
    </row>
    <row r="18809" customFormat="false" ht="15" hidden="false" customHeight="false" outlineLevel="0" collapsed="false">
      <c r="A18809" s="2" t="s">
        <v>124</v>
      </c>
      <c r="B18809" s="2" t="s">
        <v>124</v>
      </c>
      <c r="C18809" s="2" t="s">
        <v>48</v>
      </c>
      <c r="D18809" s="2" t="s">
        <v>14</v>
      </c>
      <c r="E18809" s="2" t="s">
        <v>74</v>
      </c>
      <c r="F18809" s="2" t="s">
        <v>977</v>
      </c>
      <c r="G18809" s="14" t="n">
        <v>45</v>
      </c>
      <c r="H18809" s="14" t="n">
        <v>82.89</v>
      </c>
      <c r="I18809" s="14" t="n">
        <v>45</v>
      </c>
      <c r="J18809" s="23" t="n">
        <f aca="false">IF(AND(E18809="Priority",ISNUMBER('Cost model'!N327)),'Cost model'!N327,'Cost model'!M327)</f>
        <v>130</v>
      </c>
      <c r="K18809" s="14" t="n">
        <f aca="false">J18809-H18809</f>
        <v>47.11</v>
      </c>
      <c r="L18809" s="14" t="n">
        <f aca="false">G18809-H18809</f>
        <v>-37.89</v>
      </c>
    </row>
    <row r="18810" customFormat="false" ht="15" hidden="false" customHeight="false" outlineLevel="0" collapsed="false">
      <c r="A18810" s="2" t="s">
        <v>142</v>
      </c>
      <c r="B18810" s="2" t="s">
        <v>142</v>
      </c>
      <c r="C18810" s="2" t="s">
        <v>49</v>
      </c>
      <c r="D18810" s="2" t="s">
        <v>10</v>
      </c>
      <c r="E18810" s="2" t="s">
        <v>74</v>
      </c>
      <c r="F18810" s="2" t="s">
        <v>977</v>
      </c>
      <c r="G18810" s="14" t="n">
        <v>17.5</v>
      </c>
      <c r="H18810" s="14" t="n">
        <v>10.48</v>
      </c>
      <c r="I18810" s="14" t="n">
        <v>17.5</v>
      </c>
      <c r="J18810" s="23" t="n">
        <f aca="false">IF(AND(E18810="Priority",ISNUMBER('Cost model'!N634)),'Cost model'!N634,'Cost model'!M634)</f>
        <v>15.5</v>
      </c>
      <c r="K18810" s="14" t="n">
        <f aca="false">J18810-H18810</f>
        <v>5.02</v>
      </c>
      <c r="L18810" s="14" t="n">
        <f aca="false">G18810-H18810</f>
        <v>7.02</v>
      </c>
    </row>
    <row r="18811" customFormat="false" ht="15" hidden="false" customHeight="false" outlineLevel="0" collapsed="false">
      <c r="A18811" s="2" t="s">
        <v>174</v>
      </c>
      <c r="B18811" s="2" t="s">
        <v>174</v>
      </c>
      <c r="C18811" s="2" t="s">
        <v>48</v>
      </c>
      <c r="D18811" s="2" t="s">
        <v>12</v>
      </c>
      <c r="E18811" s="2" t="s">
        <v>74</v>
      </c>
      <c r="F18811" s="2" t="s">
        <v>977</v>
      </c>
      <c r="G18811" s="14" t="n">
        <v>12.5</v>
      </c>
      <c r="H18811" s="14" t="n">
        <v>62.55</v>
      </c>
      <c r="I18811" s="14" t="n">
        <v>12.5</v>
      </c>
      <c r="J18811" s="23" t="n">
        <f aca="false">IF(AND(E18811="Priority",ISNUMBER('Cost model'!N171)),'Cost model'!N171,'Cost model'!M171)</f>
        <v>40</v>
      </c>
      <c r="K18811" s="14" t="n">
        <f aca="false">J18811-H18811</f>
        <v>-22.55</v>
      </c>
      <c r="L18811" s="14" t="n">
        <f aca="false">G18811-H18811</f>
        <v>-50.05</v>
      </c>
    </row>
    <row r="18812" customFormat="false" ht="15" hidden="false" customHeight="false" outlineLevel="0" collapsed="false">
      <c r="A18812" s="2" t="s">
        <v>174</v>
      </c>
      <c r="B18812" s="2" t="s">
        <v>142</v>
      </c>
      <c r="C18812" s="2" t="s">
        <v>49</v>
      </c>
      <c r="D18812" s="2" t="s">
        <v>12</v>
      </c>
      <c r="E18812" s="2" t="s">
        <v>74</v>
      </c>
      <c r="F18812" s="2" t="s">
        <v>976</v>
      </c>
      <c r="G18812" s="14" t="n">
        <v>19.5</v>
      </c>
      <c r="H18812" s="14" t="n">
        <v>52.02</v>
      </c>
      <c r="I18812" s="14" t="n">
        <v>19.5</v>
      </c>
      <c r="J18812" s="23" t="n">
        <f aca="false">IF(AND(E18812="Priority",ISNUMBER('Cost model'!N127)),'Cost model'!N127,'Cost model'!M127)</f>
        <v>50</v>
      </c>
      <c r="K18812" s="14" t="n">
        <f aca="false">J18812-H18812</f>
        <v>-2.02</v>
      </c>
      <c r="L18812" s="14" t="n">
        <f aca="false">G18812-H18812</f>
        <v>-32.52</v>
      </c>
    </row>
    <row r="18813" customFormat="false" ht="15" hidden="false" customHeight="false" outlineLevel="0" collapsed="false">
      <c r="A18813" s="2" t="s">
        <v>221</v>
      </c>
      <c r="B18813" s="2" t="s">
        <v>221</v>
      </c>
      <c r="C18813" s="2" t="s">
        <v>49</v>
      </c>
      <c r="D18813" s="2" t="s">
        <v>12</v>
      </c>
      <c r="E18813" s="2" t="s">
        <v>83</v>
      </c>
      <c r="F18813" s="2" t="s">
        <v>977</v>
      </c>
      <c r="G18813" s="14" t="n">
        <v>29.5</v>
      </c>
      <c r="H18813" s="14" t="n">
        <v>24.63</v>
      </c>
      <c r="I18813" s="14" t="n">
        <v>29.5</v>
      </c>
      <c r="J18813" s="23" t="n">
        <f aca="false">IF(AND(E18813="Priority",ISNUMBER('Cost model'!N742)),'Cost model'!N742,'Cost model'!M742)</f>
        <v>80</v>
      </c>
      <c r="K18813" s="14" t="n">
        <f aca="false">J18813-H18813</f>
        <v>55.37</v>
      </c>
      <c r="L18813" s="14" t="n">
        <f aca="false">G18813-H18813</f>
        <v>4.87</v>
      </c>
    </row>
    <row r="18814" customFormat="false" ht="15" hidden="false" customHeight="false" outlineLevel="0" collapsed="false">
      <c r="A18814" s="2" t="s">
        <v>174</v>
      </c>
      <c r="B18814" s="2" t="s">
        <v>174</v>
      </c>
      <c r="C18814" s="2" t="s">
        <v>49</v>
      </c>
      <c r="D18814" s="2" t="s">
        <v>10</v>
      </c>
      <c r="E18814" s="2" t="s">
        <v>74</v>
      </c>
      <c r="F18814" s="2" t="s">
        <v>977</v>
      </c>
      <c r="G18814" s="14" t="n">
        <v>17.5</v>
      </c>
      <c r="H18814" s="14" t="n">
        <v>11.03</v>
      </c>
      <c r="I18814" s="14" t="n">
        <v>17.5</v>
      </c>
      <c r="J18814" s="23" t="n">
        <f aca="false">IF(AND(E18814="Priority",ISNUMBER('Cost model'!N169)),'Cost model'!N169,'Cost model'!M169)</f>
        <v>18.5</v>
      </c>
      <c r="K18814" s="14" t="n">
        <f aca="false">J18814-H18814</f>
        <v>7.47</v>
      </c>
      <c r="L18814" s="14" t="n">
        <f aca="false">G18814-H18814</f>
        <v>6.47</v>
      </c>
    </row>
    <row r="18815" customFormat="false" ht="15" hidden="false" customHeight="false" outlineLevel="0" collapsed="false">
      <c r="A18815" s="2" t="s">
        <v>142</v>
      </c>
      <c r="B18815" s="2" t="s">
        <v>142</v>
      </c>
      <c r="C18815" s="2" t="s">
        <v>49</v>
      </c>
      <c r="D18815" s="2" t="s">
        <v>14</v>
      </c>
      <c r="E18815" s="2" t="s">
        <v>74</v>
      </c>
      <c r="F18815" s="2" t="s">
        <v>977</v>
      </c>
      <c r="G18815" s="14" t="n">
        <v>85</v>
      </c>
      <c r="H18815" s="14" t="n">
        <v>78.64</v>
      </c>
      <c r="I18815" s="14" t="n">
        <v>85</v>
      </c>
      <c r="J18815" s="23" t="n">
        <f aca="false">IF(AND(E18815="Priority",ISNUMBER('Cost model'!N643)),'Cost model'!N643,'Cost model'!M643)</f>
        <v>110</v>
      </c>
      <c r="K18815" s="14" t="n">
        <f aca="false">J18815-H18815</f>
        <v>31.36</v>
      </c>
      <c r="L18815" s="14" t="n">
        <f aca="false">G18815-H18815</f>
        <v>6.36</v>
      </c>
    </row>
    <row r="18816" customFormat="false" ht="15" hidden="false" customHeight="false" outlineLevel="0" collapsed="false">
      <c r="A18816" s="2" t="s">
        <v>142</v>
      </c>
      <c r="B18816" s="2" t="s">
        <v>142</v>
      </c>
      <c r="C18816" s="2" t="s">
        <v>47</v>
      </c>
      <c r="D18816" s="2" t="s">
        <v>13</v>
      </c>
      <c r="E18816" s="2" t="s">
        <v>74</v>
      </c>
      <c r="F18816" s="2" t="s">
        <v>977</v>
      </c>
      <c r="G18816" s="14" t="n">
        <v>19</v>
      </c>
      <c r="H18816" s="14" t="n">
        <v>57.42</v>
      </c>
      <c r="I18816" s="14" t="n">
        <v>19</v>
      </c>
      <c r="J18816" s="23" t="n">
        <f aca="false">IF(AND(E18816="Priority",ISNUMBER('Cost model'!N638)),'Cost model'!N638,'Cost model'!M638)</f>
        <v>50</v>
      </c>
      <c r="K18816" s="14" t="n">
        <f aca="false">J18816-H18816</f>
        <v>-7.42</v>
      </c>
      <c r="L18816" s="14" t="n">
        <f aca="false">G18816-H18816</f>
        <v>-38.42</v>
      </c>
    </row>
    <row r="18817" customFormat="false" ht="15" hidden="false" customHeight="false" outlineLevel="0" collapsed="false">
      <c r="A18817" s="2" t="s">
        <v>124</v>
      </c>
      <c r="B18817" s="2" t="s">
        <v>142</v>
      </c>
      <c r="C18817" s="2" t="s">
        <v>48</v>
      </c>
      <c r="D18817" s="2" t="s">
        <v>12</v>
      </c>
      <c r="E18817" s="2" t="s">
        <v>74</v>
      </c>
      <c r="F18817" s="2" t="s">
        <v>976</v>
      </c>
      <c r="G18817" s="14" t="n">
        <v>12.5</v>
      </c>
      <c r="H18817" s="14" t="n">
        <v>51.54</v>
      </c>
      <c r="I18817" s="14" t="n">
        <v>19.5</v>
      </c>
      <c r="J18817" s="23" t="n">
        <f aca="false">IF(AND(E18817="Priority",ISNUMBER('Cost model'!N336)),'Cost model'!N336,'Cost model'!M336)</f>
        <v>50</v>
      </c>
      <c r="K18817" s="14" t="n">
        <f aca="false">J18817-H18817</f>
        <v>-1.54</v>
      </c>
      <c r="L18817" s="14" t="n">
        <f aca="false">G18817-H18817</f>
        <v>-39.04</v>
      </c>
    </row>
    <row r="18818" customFormat="false" ht="15" hidden="false" customHeight="false" outlineLevel="0" collapsed="false">
      <c r="A18818" s="2" t="s">
        <v>124</v>
      </c>
      <c r="B18818" s="2" t="s">
        <v>124</v>
      </c>
      <c r="C18818" s="2" t="s">
        <v>49</v>
      </c>
      <c r="D18818" s="2" t="s">
        <v>12</v>
      </c>
      <c r="E18818" s="2" t="s">
        <v>74</v>
      </c>
      <c r="F18818" s="2" t="s">
        <v>977</v>
      </c>
      <c r="G18818" s="14" t="n">
        <v>19.5</v>
      </c>
      <c r="H18818" s="14" t="n">
        <v>43.77</v>
      </c>
      <c r="I18818" s="14" t="n">
        <v>19.5</v>
      </c>
      <c r="J18818" s="23" t="n">
        <f aca="false">IF(AND(E18818="Priority",ISNUMBER('Cost model'!N322)),'Cost model'!N322,'Cost model'!M322)</f>
        <v>50</v>
      </c>
      <c r="K18818" s="14" t="n">
        <f aca="false">J18818-H18818</f>
        <v>6.23</v>
      </c>
      <c r="L18818" s="14" t="n">
        <f aca="false">G18818-H18818</f>
        <v>-24.27</v>
      </c>
    </row>
    <row r="18819" customFormat="false" ht="15" hidden="false" customHeight="false" outlineLevel="0" collapsed="false">
      <c r="A18819" s="2" t="s">
        <v>142</v>
      </c>
      <c r="B18819" s="2" t="s">
        <v>142</v>
      </c>
      <c r="C18819" s="2" t="s">
        <v>47</v>
      </c>
      <c r="D18819" s="2" t="s">
        <v>10</v>
      </c>
      <c r="E18819" s="2" t="s">
        <v>74</v>
      </c>
      <c r="F18819" s="2" t="s">
        <v>977</v>
      </c>
      <c r="G18819" s="14" t="n">
        <v>9.5</v>
      </c>
      <c r="H18819" s="14" t="n">
        <v>7.72</v>
      </c>
      <c r="I18819" s="14" t="n">
        <v>9.5</v>
      </c>
      <c r="J18819" s="23" t="n">
        <f aca="false">IF(AND(E18819="Priority",ISNUMBER('Cost model'!N632)),'Cost model'!N632,'Cost model'!M632)</f>
        <v>9.5</v>
      </c>
      <c r="K18819" s="14" t="n">
        <f aca="false">J18819-H18819</f>
        <v>1.78</v>
      </c>
      <c r="L18819" s="14" t="n">
        <f aca="false">G18819-H18819</f>
        <v>1.78</v>
      </c>
    </row>
    <row r="18820" customFormat="false" ht="15" hidden="false" customHeight="false" outlineLevel="0" collapsed="false">
      <c r="A18820" s="2" t="s">
        <v>174</v>
      </c>
      <c r="B18820" s="2" t="s">
        <v>174</v>
      </c>
      <c r="C18820" s="2" t="s">
        <v>49</v>
      </c>
      <c r="D18820" s="2" t="s">
        <v>10</v>
      </c>
      <c r="E18820" s="2" t="s">
        <v>74</v>
      </c>
      <c r="F18820" s="2" t="s">
        <v>977</v>
      </c>
      <c r="G18820" s="14" t="n">
        <v>17.5</v>
      </c>
      <c r="H18820" s="14" t="n">
        <v>11.03</v>
      </c>
      <c r="I18820" s="14" t="n">
        <v>17.5</v>
      </c>
      <c r="J18820" s="23" t="n">
        <f aca="false">IF(AND(E18820="Priority",ISNUMBER('Cost model'!N169)),'Cost model'!N169,'Cost model'!M169)</f>
        <v>18.5</v>
      </c>
      <c r="K18820" s="14" t="n">
        <f aca="false">J18820-H18820</f>
        <v>7.47</v>
      </c>
      <c r="L18820" s="14" t="n">
        <f aca="false">G18820-H18820</f>
        <v>6.47</v>
      </c>
    </row>
    <row r="18821" customFormat="false" ht="15" hidden="false" customHeight="false" outlineLevel="0" collapsed="false">
      <c r="A18821" s="2" t="s">
        <v>124</v>
      </c>
      <c r="B18821" s="2" t="s">
        <v>124</v>
      </c>
      <c r="C18821" s="2" t="s">
        <v>48</v>
      </c>
      <c r="D18821" s="2" t="s">
        <v>12</v>
      </c>
      <c r="E18821" s="2" t="s">
        <v>74</v>
      </c>
      <c r="F18821" s="2" t="s">
        <v>977</v>
      </c>
      <c r="G18821" s="14" t="n">
        <v>12.5</v>
      </c>
      <c r="H18821" s="14" t="n">
        <v>38.93</v>
      </c>
      <c r="I18821" s="14" t="n">
        <v>12.5</v>
      </c>
      <c r="J18821" s="23" t="n">
        <f aca="false">IF(AND(E18821="Priority",ISNUMBER('Cost model'!N321)),'Cost model'!N321,'Cost model'!M321)</f>
        <v>40</v>
      </c>
      <c r="K18821" s="14" t="n">
        <f aca="false">J18821-H18821</f>
        <v>1.07</v>
      </c>
      <c r="L18821" s="14" t="n">
        <f aca="false">G18821-H18821</f>
        <v>-26.43</v>
      </c>
    </row>
    <row r="18822" customFormat="false" ht="15" hidden="false" customHeight="false" outlineLevel="0" collapsed="false">
      <c r="A18822" s="2" t="s">
        <v>174</v>
      </c>
      <c r="B18822" s="2" t="s">
        <v>174</v>
      </c>
      <c r="C18822" s="2" t="s">
        <v>48</v>
      </c>
      <c r="D18822" s="2" t="s">
        <v>12</v>
      </c>
      <c r="E18822" s="2" t="s">
        <v>74</v>
      </c>
      <c r="F18822" s="2" t="s">
        <v>977</v>
      </c>
      <c r="G18822" s="14" t="n">
        <v>12.5</v>
      </c>
      <c r="H18822" s="14" t="n">
        <v>43.77</v>
      </c>
      <c r="I18822" s="14" t="n">
        <v>12.5</v>
      </c>
      <c r="J18822" s="23" t="n">
        <f aca="false">IF(AND(E18822="Priority",ISNUMBER('Cost model'!N171)),'Cost model'!N171,'Cost model'!M171)</f>
        <v>40</v>
      </c>
      <c r="K18822" s="14" t="n">
        <f aca="false">J18822-H18822</f>
        <v>-3.77</v>
      </c>
      <c r="L18822" s="14" t="n">
        <f aca="false">G18822-H18822</f>
        <v>-31.27</v>
      </c>
    </row>
    <row r="18823" customFormat="false" ht="15" hidden="false" customHeight="false" outlineLevel="0" collapsed="false">
      <c r="A18823" s="2" t="s">
        <v>174</v>
      </c>
      <c r="B18823" s="2" t="s">
        <v>158</v>
      </c>
      <c r="C18823" s="2" t="s">
        <v>47</v>
      </c>
      <c r="D18823" s="2" t="s">
        <v>12</v>
      </c>
      <c r="E18823" s="2" t="s">
        <v>74</v>
      </c>
      <c r="F18823" s="2" t="s">
        <v>976</v>
      </c>
      <c r="G18823" s="14" t="n">
        <v>9.5</v>
      </c>
      <c r="H18823" s="14" t="n">
        <v>13.82</v>
      </c>
      <c r="I18823" s="14" t="n">
        <v>19.5</v>
      </c>
      <c r="J18823" s="23" t="n">
        <f aca="false">IF(AND(E18823="Priority",ISNUMBER('Cost model'!N140)),'Cost model'!N140,'Cost model'!M140)</f>
        <v>40</v>
      </c>
      <c r="K18823" s="14" t="n">
        <f aca="false">J18823-H18823</f>
        <v>26.18</v>
      </c>
      <c r="L18823" s="14" t="n">
        <f aca="false">G18823-H18823</f>
        <v>-4.32</v>
      </c>
    </row>
    <row r="18824" customFormat="false" ht="15" hidden="false" customHeight="false" outlineLevel="0" collapsed="false">
      <c r="A18824" s="2" t="s">
        <v>124</v>
      </c>
      <c r="B18824" s="2" t="s">
        <v>124</v>
      </c>
      <c r="C18824" s="2" t="s">
        <v>47</v>
      </c>
      <c r="D18824" s="2" t="s">
        <v>10</v>
      </c>
      <c r="E18824" s="2" t="s">
        <v>74</v>
      </c>
      <c r="F18824" s="2" t="s">
        <v>977</v>
      </c>
      <c r="G18824" s="14" t="n">
        <v>9.5</v>
      </c>
      <c r="H18824" s="14" t="n">
        <v>29.48</v>
      </c>
      <c r="I18824" s="14" t="n">
        <v>9.5</v>
      </c>
      <c r="J18824" s="23" t="n">
        <f aca="false">IF(AND(E18824="Priority",ISNUMBER('Cost model'!N317)),'Cost model'!N317,'Cost model'!M317)</f>
        <v>10.5</v>
      </c>
      <c r="K18824" s="14" t="n">
        <f aca="false">J18824-H18824</f>
        <v>-18.98</v>
      </c>
      <c r="L18824" s="14" t="n">
        <f aca="false">G18824-H18824</f>
        <v>-19.98</v>
      </c>
    </row>
    <row r="18825" customFormat="false" ht="15" hidden="false" customHeight="false" outlineLevel="0" collapsed="false">
      <c r="A18825" s="2" t="s">
        <v>124</v>
      </c>
      <c r="B18825" s="2" t="s">
        <v>142</v>
      </c>
      <c r="C18825" s="2" t="s">
        <v>49</v>
      </c>
      <c r="D18825" s="2" t="s">
        <v>10</v>
      </c>
      <c r="E18825" s="2" t="s">
        <v>74</v>
      </c>
      <c r="F18825" s="2" t="s">
        <v>976</v>
      </c>
      <c r="G18825" s="14" t="n">
        <v>17.5</v>
      </c>
      <c r="H18825" s="14" t="n">
        <v>15.99</v>
      </c>
      <c r="I18825" s="14" t="n">
        <v>17.5</v>
      </c>
      <c r="J18825" s="23" t="n">
        <f aca="false">IF(AND(E18825="Priority",ISNUMBER('Cost model'!N334)),'Cost model'!N334,'Cost model'!M334)</f>
        <v>20.5</v>
      </c>
      <c r="K18825" s="14" t="n">
        <f aca="false">J18825-H18825</f>
        <v>4.51</v>
      </c>
      <c r="L18825" s="14" t="n">
        <f aca="false">G18825-H18825</f>
        <v>1.51</v>
      </c>
    </row>
    <row r="18826" customFormat="false" ht="15" hidden="false" customHeight="false" outlineLevel="0" collapsed="false">
      <c r="A18826" s="2" t="s">
        <v>221</v>
      </c>
      <c r="B18826" s="2" t="s">
        <v>158</v>
      </c>
      <c r="C18826" s="2" t="s">
        <v>47</v>
      </c>
      <c r="D18826" s="2" t="s">
        <v>14</v>
      </c>
      <c r="E18826" s="2" t="s">
        <v>74</v>
      </c>
      <c r="F18826" s="2" t="s">
        <v>976</v>
      </c>
      <c r="G18826" s="14" t="n">
        <v>25</v>
      </c>
      <c r="H18826" s="14" t="n">
        <v>130.97</v>
      </c>
      <c r="I18826" s="14" t="n">
        <v>85</v>
      </c>
      <c r="J18826" s="23" t="n">
        <f aca="false">IF(AND(E18826="Priority",ISNUMBER('Cost model'!N761)),'Cost model'!N761,'Cost model'!M761)</f>
        <v>130</v>
      </c>
      <c r="K18826" s="14" t="n">
        <f aca="false">J18826-H18826</f>
        <v>-0.969999999999999</v>
      </c>
      <c r="L18826" s="14" t="n">
        <f aca="false">G18826-H18826</f>
        <v>-105.97</v>
      </c>
    </row>
    <row r="18827" customFormat="false" ht="15" hidden="false" customHeight="false" outlineLevel="0" collapsed="false">
      <c r="A18827" s="2" t="s">
        <v>124</v>
      </c>
      <c r="B18827" s="2" t="s">
        <v>124</v>
      </c>
      <c r="C18827" s="2" t="s">
        <v>47</v>
      </c>
      <c r="D18827" s="2" t="s">
        <v>10</v>
      </c>
      <c r="E18827" s="2" t="s">
        <v>74</v>
      </c>
      <c r="F18827" s="2" t="s">
        <v>977</v>
      </c>
      <c r="G18827" s="14" t="n">
        <v>9.5</v>
      </c>
      <c r="H18827" s="14" t="n">
        <v>7.72</v>
      </c>
      <c r="I18827" s="14" t="n">
        <v>9.5</v>
      </c>
      <c r="J18827" s="23" t="n">
        <f aca="false">IF(AND(E18827="Priority",ISNUMBER('Cost model'!N317)),'Cost model'!N317,'Cost model'!M317)</f>
        <v>10.5</v>
      </c>
      <c r="K18827" s="14" t="n">
        <f aca="false">J18827-H18827</f>
        <v>2.78</v>
      </c>
      <c r="L18827" s="14" t="n">
        <f aca="false">G18827-H18827</f>
        <v>1.78</v>
      </c>
    </row>
    <row r="18828" customFormat="false" ht="15" hidden="false" customHeight="false" outlineLevel="0" collapsed="false">
      <c r="A18828" s="2" t="s">
        <v>124</v>
      </c>
      <c r="B18828" s="2" t="s">
        <v>124</v>
      </c>
      <c r="C18828" s="2" t="s">
        <v>48</v>
      </c>
      <c r="D18828" s="2" t="s">
        <v>12</v>
      </c>
      <c r="E18828" s="2" t="s">
        <v>74</v>
      </c>
      <c r="F18828" s="2" t="s">
        <v>977</v>
      </c>
      <c r="G18828" s="14" t="n">
        <v>12.5</v>
      </c>
      <c r="H18828" s="14" t="n">
        <v>24.63</v>
      </c>
      <c r="I18828" s="14" t="n">
        <v>12.5</v>
      </c>
      <c r="J18828" s="23" t="n">
        <f aca="false">IF(AND(E18828="Priority",ISNUMBER('Cost model'!N321)),'Cost model'!N321,'Cost model'!M321)</f>
        <v>40</v>
      </c>
      <c r="K18828" s="14" t="n">
        <f aca="false">J18828-H18828</f>
        <v>15.37</v>
      </c>
      <c r="L18828" s="14" t="n">
        <f aca="false">G18828-H18828</f>
        <v>-12.13</v>
      </c>
    </row>
    <row r="18829" customFormat="false" ht="15" hidden="false" customHeight="false" outlineLevel="0" collapsed="false">
      <c r="A18829" s="2" t="s">
        <v>174</v>
      </c>
      <c r="B18829" s="2" t="s">
        <v>174</v>
      </c>
      <c r="C18829" s="2" t="s">
        <v>47</v>
      </c>
      <c r="D18829" s="2" t="s">
        <v>12</v>
      </c>
      <c r="E18829" s="2" t="s">
        <v>74</v>
      </c>
      <c r="F18829" s="2" t="s">
        <v>977</v>
      </c>
      <c r="G18829" s="14" t="n">
        <v>9.5</v>
      </c>
      <c r="H18829" s="14" t="n">
        <v>7.72</v>
      </c>
      <c r="I18829" s="14" t="n">
        <v>9.5</v>
      </c>
      <c r="J18829" s="23" t="n">
        <f aca="false">IF(AND(E18829="Priority",ISNUMBER('Cost model'!N170)),'Cost model'!N170,'Cost model'!M170)</f>
        <v>25.5</v>
      </c>
      <c r="K18829" s="14" t="n">
        <f aca="false">J18829-H18829</f>
        <v>17.78</v>
      </c>
      <c r="L18829" s="14" t="n">
        <f aca="false">G18829-H18829</f>
        <v>1.78</v>
      </c>
    </row>
    <row r="18830" customFormat="false" ht="15" hidden="false" customHeight="false" outlineLevel="0" collapsed="false">
      <c r="A18830" s="2" t="s">
        <v>221</v>
      </c>
      <c r="B18830" s="2" t="s">
        <v>221</v>
      </c>
      <c r="C18830" s="2" t="s">
        <v>47</v>
      </c>
      <c r="D18830" s="2" t="s">
        <v>12</v>
      </c>
      <c r="E18830" s="2" t="s">
        <v>74</v>
      </c>
      <c r="F18830" s="2" t="s">
        <v>977</v>
      </c>
      <c r="G18830" s="14" t="n">
        <v>9.5</v>
      </c>
      <c r="H18830" s="14" t="n">
        <v>35.61</v>
      </c>
      <c r="I18830" s="14" t="n">
        <v>9.5</v>
      </c>
      <c r="J18830" s="23" t="n">
        <f aca="false">IF(AND(E18830="Priority",ISNUMBER('Cost model'!N740)),'Cost model'!N740,'Cost model'!M740)</f>
        <v>22.5</v>
      </c>
      <c r="K18830" s="14" t="n">
        <f aca="false">J18830-H18830</f>
        <v>-13.11</v>
      </c>
      <c r="L18830" s="14" t="n">
        <f aca="false">G18830-H18830</f>
        <v>-26.11</v>
      </c>
    </row>
    <row r="18831" customFormat="false" ht="15" hidden="false" customHeight="false" outlineLevel="0" collapsed="false">
      <c r="A18831" s="2" t="s">
        <v>124</v>
      </c>
      <c r="B18831" s="2" t="s">
        <v>124</v>
      </c>
      <c r="C18831" s="2" t="s">
        <v>49</v>
      </c>
      <c r="D18831" s="2" t="s">
        <v>10</v>
      </c>
      <c r="E18831" s="2" t="s">
        <v>74</v>
      </c>
      <c r="F18831" s="2" t="s">
        <v>977</v>
      </c>
      <c r="G18831" s="14" t="n">
        <v>17.5</v>
      </c>
      <c r="H18831" s="14" t="n">
        <v>63.91</v>
      </c>
      <c r="I18831" s="14" t="n">
        <v>17.5</v>
      </c>
      <c r="J18831" s="23" t="n">
        <f aca="false">IF(AND(E18831="Priority",ISNUMBER('Cost model'!N319)),'Cost model'!N319,'Cost model'!M319)</f>
        <v>16.5</v>
      </c>
      <c r="K18831" s="14" t="n">
        <f aca="false">J18831-H18831</f>
        <v>-47.41</v>
      </c>
      <c r="L18831" s="14" t="n">
        <f aca="false">G18831-H18831</f>
        <v>-46.41</v>
      </c>
    </row>
    <row r="18832" customFormat="false" ht="15" hidden="false" customHeight="false" outlineLevel="0" collapsed="false">
      <c r="A18832" s="2" t="s">
        <v>124</v>
      </c>
      <c r="B18832" s="2" t="s">
        <v>124</v>
      </c>
      <c r="C18832" s="2" t="s">
        <v>47</v>
      </c>
      <c r="D18832" s="2" t="s">
        <v>10</v>
      </c>
      <c r="E18832" s="2" t="s">
        <v>74</v>
      </c>
      <c r="F18832" s="2" t="s">
        <v>977</v>
      </c>
      <c r="G18832" s="14" t="n">
        <v>9.5</v>
      </c>
      <c r="H18832" s="14" t="n">
        <v>7.72</v>
      </c>
      <c r="I18832" s="14" t="n">
        <v>9.5</v>
      </c>
      <c r="J18832" s="23" t="n">
        <f aca="false">IF(AND(E18832="Priority",ISNUMBER('Cost model'!N317)),'Cost model'!N317,'Cost model'!M317)</f>
        <v>10.5</v>
      </c>
      <c r="K18832" s="14" t="n">
        <f aca="false">J18832-H18832</f>
        <v>2.78</v>
      </c>
      <c r="L18832" s="14" t="n">
        <f aca="false">G18832-H18832</f>
        <v>1.78</v>
      </c>
    </row>
    <row r="18833" customFormat="false" ht="15" hidden="false" customHeight="false" outlineLevel="0" collapsed="false">
      <c r="A18833" s="2" t="s">
        <v>174</v>
      </c>
      <c r="B18833" s="2" t="s">
        <v>174</v>
      </c>
      <c r="C18833" s="2" t="s">
        <v>47</v>
      </c>
      <c r="D18833" s="2" t="s">
        <v>10</v>
      </c>
      <c r="E18833" s="2" t="s">
        <v>74</v>
      </c>
      <c r="F18833" s="2" t="s">
        <v>977</v>
      </c>
      <c r="G18833" s="14" t="n">
        <v>9.5</v>
      </c>
      <c r="H18833" s="14" t="n">
        <v>7.72</v>
      </c>
      <c r="I18833" s="14" t="n">
        <v>9.5</v>
      </c>
      <c r="J18833" s="23" t="n">
        <f aca="false">IF(AND(E18833="Priority",ISNUMBER('Cost model'!N167)),'Cost model'!N167,'Cost model'!M167)</f>
        <v>8.5</v>
      </c>
      <c r="K18833" s="14" t="n">
        <f aca="false">J18833-H18833</f>
        <v>0.78</v>
      </c>
      <c r="L18833" s="14" t="n">
        <f aca="false">G18833-H18833</f>
        <v>1.78</v>
      </c>
    </row>
    <row r="18834" customFormat="false" ht="15" hidden="false" customHeight="false" outlineLevel="0" collapsed="false">
      <c r="A18834" s="2" t="s">
        <v>142</v>
      </c>
      <c r="B18834" s="2" t="s">
        <v>142</v>
      </c>
      <c r="C18834" s="2" t="s">
        <v>48</v>
      </c>
      <c r="D18834" s="2" t="s">
        <v>10</v>
      </c>
      <c r="E18834" s="2" t="s">
        <v>74</v>
      </c>
      <c r="F18834" s="2" t="s">
        <v>977</v>
      </c>
      <c r="G18834" s="14" t="n">
        <v>12.5</v>
      </c>
      <c r="H18834" s="14" t="n">
        <v>12.23</v>
      </c>
      <c r="I18834" s="14" t="n">
        <v>12.5</v>
      </c>
      <c r="J18834" s="23" t="n">
        <f aca="false">IF(AND(E18834="Priority",ISNUMBER('Cost model'!N633)),'Cost model'!N633,'Cost model'!M633)</f>
        <v>11.5</v>
      </c>
      <c r="K18834" s="14" t="n">
        <f aca="false">J18834-H18834</f>
        <v>-0.73</v>
      </c>
      <c r="L18834" s="14" t="n">
        <f aca="false">G18834-H18834</f>
        <v>0.27</v>
      </c>
    </row>
    <row r="18835" customFormat="false" ht="15" hidden="false" customHeight="false" outlineLevel="0" collapsed="false">
      <c r="A18835" s="2" t="s">
        <v>221</v>
      </c>
      <c r="B18835" s="2" t="s">
        <v>221</v>
      </c>
      <c r="C18835" s="2" t="s">
        <v>47</v>
      </c>
      <c r="D18835" s="2" t="s">
        <v>10</v>
      </c>
      <c r="E18835" s="2" t="s">
        <v>74</v>
      </c>
      <c r="F18835" s="2" t="s">
        <v>977</v>
      </c>
      <c r="G18835" s="14" t="n">
        <v>9.5</v>
      </c>
      <c r="H18835" s="14" t="n">
        <v>7.15</v>
      </c>
      <c r="I18835" s="14" t="n">
        <v>9.5</v>
      </c>
      <c r="J18835" s="23" t="n">
        <f aca="false">IF(AND(E18835="Priority",ISNUMBER('Cost model'!N737)),'Cost model'!N737,'Cost model'!M737)</f>
        <v>8.5</v>
      </c>
      <c r="K18835" s="14" t="n">
        <f aca="false">J18835-H18835</f>
        <v>1.35</v>
      </c>
      <c r="L18835" s="14" t="n">
        <f aca="false">G18835-H18835</f>
        <v>2.35</v>
      </c>
    </row>
    <row r="18836" customFormat="false" ht="15" hidden="false" customHeight="false" outlineLevel="0" collapsed="false">
      <c r="A18836" s="2" t="s">
        <v>174</v>
      </c>
      <c r="B18836" s="2" t="s">
        <v>174</v>
      </c>
      <c r="C18836" s="2" t="s">
        <v>48</v>
      </c>
      <c r="D18836" s="2" t="s">
        <v>10</v>
      </c>
      <c r="E18836" s="2" t="s">
        <v>74</v>
      </c>
      <c r="F18836" s="2" t="s">
        <v>977</v>
      </c>
      <c r="G18836" s="14" t="n">
        <v>12.5</v>
      </c>
      <c r="H18836" s="14" t="n">
        <v>25.97</v>
      </c>
      <c r="I18836" s="14" t="n">
        <v>12.5</v>
      </c>
      <c r="J18836" s="23" t="n">
        <f aca="false">IF(AND(E18836="Priority",ISNUMBER('Cost model'!N168)),'Cost model'!N168,'Cost model'!M168)</f>
        <v>13.5</v>
      </c>
      <c r="K18836" s="14" t="n">
        <f aca="false">J18836-H18836</f>
        <v>-12.47</v>
      </c>
      <c r="L18836" s="14" t="n">
        <f aca="false">G18836-H18836</f>
        <v>-13.47</v>
      </c>
    </row>
    <row r="18837" customFormat="false" ht="15" hidden="false" customHeight="false" outlineLevel="0" collapsed="false">
      <c r="A18837" s="2" t="s">
        <v>174</v>
      </c>
      <c r="B18837" s="2" t="s">
        <v>174</v>
      </c>
      <c r="C18837" s="2" t="s">
        <v>47</v>
      </c>
      <c r="D18837" s="2" t="s">
        <v>10</v>
      </c>
      <c r="E18837" s="2" t="s">
        <v>74</v>
      </c>
      <c r="F18837" s="2" t="s">
        <v>977</v>
      </c>
      <c r="G18837" s="14" t="n">
        <v>9.5</v>
      </c>
      <c r="H18837" s="14" t="n">
        <v>6.91</v>
      </c>
      <c r="I18837" s="14" t="n">
        <v>9.5</v>
      </c>
      <c r="J18837" s="23" t="n">
        <f aca="false">IF(AND(E18837="Priority",ISNUMBER('Cost model'!N167)),'Cost model'!N167,'Cost model'!M167)</f>
        <v>8.5</v>
      </c>
      <c r="K18837" s="14" t="n">
        <f aca="false">J18837-H18837</f>
        <v>1.59</v>
      </c>
      <c r="L18837" s="14" t="n">
        <f aca="false">G18837-H18837</f>
        <v>2.59</v>
      </c>
    </row>
    <row r="18838" customFormat="false" ht="15" hidden="false" customHeight="false" outlineLevel="0" collapsed="false">
      <c r="A18838" s="2" t="s">
        <v>174</v>
      </c>
      <c r="B18838" s="2" t="s">
        <v>174</v>
      </c>
      <c r="C18838" s="2" t="s">
        <v>47</v>
      </c>
      <c r="D18838" s="2" t="s">
        <v>12</v>
      </c>
      <c r="E18838" s="2" t="s">
        <v>74</v>
      </c>
      <c r="F18838" s="2" t="s">
        <v>977</v>
      </c>
      <c r="G18838" s="14" t="n">
        <v>9.5</v>
      </c>
      <c r="H18838" s="14" t="n">
        <v>27.73</v>
      </c>
      <c r="I18838" s="14" t="n">
        <v>9.5</v>
      </c>
      <c r="J18838" s="23" t="n">
        <f aca="false">IF(AND(E18838="Priority",ISNUMBER('Cost model'!N170)),'Cost model'!N170,'Cost model'!M170)</f>
        <v>25.5</v>
      </c>
      <c r="K18838" s="14" t="n">
        <f aca="false">J18838-H18838</f>
        <v>-2.23</v>
      </c>
      <c r="L18838" s="14" t="n">
        <f aca="false">G18838-H18838</f>
        <v>-18.23</v>
      </c>
    </row>
    <row r="18839" customFormat="false" ht="15" hidden="false" customHeight="false" outlineLevel="0" collapsed="false">
      <c r="A18839" s="2" t="s">
        <v>174</v>
      </c>
      <c r="B18839" s="2" t="s">
        <v>174</v>
      </c>
      <c r="C18839" s="2" t="s">
        <v>48</v>
      </c>
      <c r="D18839" s="2" t="s">
        <v>10</v>
      </c>
      <c r="E18839" s="2" t="s">
        <v>74</v>
      </c>
      <c r="F18839" s="2" t="s">
        <v>977</v>
      </c>
      <c r="G18839" s="14" t="n">
        <v>12.5</v>
      </c>
      <c r="H18839" s="14" t="n">
        <v>9.12</v>
      </c>
      <c r="I18839" s="14" t="n">
        <v>12.5</v>
      </c>
      <c r="J18839" s="23" t="n">
        <f aca="false">IF(AND(E18839="Priority",ISNUMBER('Cost model'!N168)),'Cost model'!N168,'Cost model'!M168)</f>
        <v>13.5</v>
      </c>
      <c r="K18839" s="14" t="n">
        <f aca="false">J18839-H18839</f>
        <v>4.38</v>
      </c>
      <c r="L18839" s="14" t="n">
        <f aca="false">G18839-H18839</f>
        <v>3.38</v>
      </c>
    </row>
    <row r="18840" customFormat="false" ht="15" hidden="false" customHeight="false" outlineLevel="0" collapsed="false">
      <c r="A18840" s="2" t="s">
        <v>124</v>
      </c>
      <c r="B18840" s="2" t="s">
        <v>124</v>
      </c>
      <c r="C18840" s="2" t="s">
        <v>49</v>
      </c>
      <c r="D18840" s="2" t="s">
        <v>12</v>
      </c>
      <c r="E18840" s="2" t="s">
        <v>74</v>
      </c>
      <c r="F18840" s="2" t="s">
        <v>977</v>
      </c>
      <c r="G18840" s="14" t="n">
        <v>19.5</v>
      </c>
      <c r="H18840" s="14" t="n">
        <v>21.6</v>
      </c>
      <c r="I18840" s="14" t="n">
        <v>19.5</v>
      </c>
      <c r="J18840" s="23" t="n">
        <f aca="false">IF(AND(E18840="Priority",ISNUMBER('Cost model'!N322)),'Cost model'!N322,'Cost model'!M322)</f>
        <v>50</v>
      </c>
      <c r="K18840" s="14" t="n">
        <f aca="false">J18840-H18840</f>
        <v>28.4</v>
      </c>
      <c r="L18840" s="14" t="n">
        <f aca="false">G18840-H18840</f>
        <v>-2.1</v>
      </c>
    </row>
    <row r="18841" customFormat="false" ht="15" hidden="false" customHeight="false" outlineLevel="0" collapsed="false">
      <c r="A18841" s="2" t="s">
        <v>174</v>
      </c>
      <c r="B18841" s="2" t="s">
        <v>174</v>
      </c>
      <c r="C18841" s="2" t="s">
        <v>47</v>
      </c>
      <c r="D18841" s="2" t="s">
        <v>10</v>
      </c>
      <c r="E18841" s="2" t="s">
        <v>74</v>
      </c>
      <c r="F18841" s="2" t="s">
        <v>977</v>
      </c>
      <c r="G18841" s="14" t="n">
        <v>9.5</v>
      </c>
      <c r="H18841" s="14" t="n">
        <v>6.91</v>
      </c>
      <c r="I18841" s="14" t="n">
        <v>9.5</v>
      </c>
      <c r="J18841" s="23" t="n">
        <f aca="false">IF(AND(E18841="Priority",ISNUMBER('Cost model'!N167)),'Cost model'!N167,'Cost model'!M167)</f>
        <v>8.5</v>
      </c>
      <c r="K18841" s="14" t="n">
        <f aca="false">J18841-H18841</f>
        <v>1.59</v>
      </c>
      <c r="L18841" s="14" t="n">
        <f aca="false">G18841-H18841</f>
        <v>2.59</v>
      </c>
    </row>
    <row r="18842" customFormat="false" ht="15" hidden="false" customHeight="false" outlineLevel="0" collapsed="false">
      <c r="A18842" s="2" t="s">
        <v>124</v>
      </c>
      <c r="B18842" s="2" t="s">
        <v>124</v>
      </c>
      <c r="C18842" s="2" t="s">
        <v>49</v>
      </c>
      <c r="D18842" s="2" t="s">
        <v>12</v>
      </c>
      <c r="E18842" s="2" t="s">
        <v>83</v>
      </c>
      <c r="F18842" s="2" t="s">
        <v>977</v>
      </c>
      <c r="G18842" s="14" t="n">
        <v>29.5</v>
      </c>
      <c r="H18842" s="14" t="n">
        <v>43.29</v>
      </c>
      <c r="I18842" s="14" t="n">
        <v>29.5</v>
      </c>
      <c r="J18842" s="23" t="n">
        <f aca="false">IF(AND(E18842="Priority",ISNUMBER('Cost model'!N322)),'Cost model'!N322,'Cost model'!M322)</f>
        <v>65</v>
      </c>
      <c r="K18842" s="14" t="n">
        <f aca="false">J18842-H18842</f>
        <v>21.71</v>
      </c>
      <c r="L18842" s="14" t="n">
        <f aca="false">G18842-H18842</f>
        <v>-13.79</v>
      </c>
    </row>
    <row r="18843" customFormat="false" ht="15" hidden="false" customHeight="false" outlineLevel="0" collapsed="false">
      <c r="A18843" s="2" t="s">
        <v>174</v>
      </c>
      <c r="B18843" s="2" t="s">
        <v>174</v>
      </c>
      <c r="C18843" s="2" t="s">
        <v>49</v>
      </c>
      <c r="D18843" s="2" t="s">
        <v>12</v>
      </c>
      <c r="E18843" s="2" t="s">
        <v>83</v>
      </c>
      <c r="F18843" s="2" t="s">
        <v>977</v>
      </c>
      <c r="G18843" s="14" t="n">
        <v>29.5</v>
      </c>
      <c r="H18843" s="14" t="n">
        <v>20.55</v>
      </c>
      <c r="I18843" s="14" t="n">
        <v>29.5</v>
      </c>
      <c r="J18843" s="23" t="n">
        <f aca="false">IF(AND(E18843="Priority",ISNUMBER('Cost model'!N172)),'Cost model'!N172,'Cost model'!M172)</f>
        <v>60</v>
      </c>
      <c r="K18843" s="14" t="n">
        <f aca="false">J18843-H18843</f>
        <v>39.45</v>
      </c>
      <c r="L18843" s="14" t="n">
        <f aca="false">G18843-H18843</f>
        <v>8.95</v>
      </c>
    </row>
    <row r="18844" customFormat="false" ht="15" hidden="false" customHeight="false" outlineLevel="0" collapsed="false">
      <c r="A18844" s="2" t="s">
        <v>124</v>
      </c>
      <c r="B18844" s="2" t="s">
        <v>124</v>
      </c>
      <c r="C18844" s="2" t="s">
        <v>47</v>
      </c>
      <c r="D18844" s="2" t="s">
        <v>10</v>
      </c>
      <c r="E18844" s="2" t="s">
        <v>74</v>
      </c>
      <c r="F18844" s="2" t="s">
        <v>977</v>
      </c>
      <c r="G18844" s="14" t="n">
        <v>9.5</v>
      </c>
      <c r="H18844" s="14" t="n">
        <v>6.91</v>
      </c>
      <c r="I18844" s="14" t="n">
        <v>9.5</v>
      </c>
      <c r="J18844" s="23" t="n">
        <f aca="false">IF(AND(E18844="Priority",ISNUMBER('Cost model'!N317)),'Cost model'!N317,'Cost model'!M317)</f>
        <v>10.5</v>
      </c>
      <c r="K18844" s="14" t="n">
        <f aca="false">J18844-H18844</f>
        <v>3.59</v>
      </c>
      <c r="L18844" s="14" t="n">
        <f aca="false">G18844-H18844</f>
        <v>2.59</v>
      </c>
    </row>
    <row r="18845" customFormat="false" ht="15" hidden="false" customHeight="false" outlineLevel="0" collapsed="false">
      <c r="A18845" s="2" t="s">
        <v>142</v>
      </c>
      <c r="B18845" s="2" t="s">
        <v>142</v>
      </c>
      <c r="C18845" s="2" t="s">
        <v>47</v>
      </c>
      <c r="D18845" s="2" t="s">
        <v>10</v>
      </c>
      <c r="E18845" s="2" t="s">
        <v>74</v>
      </c>
      <c r="F18845" s="2" t="s">
        <v>977</v>
      </c>
      <c r="G18845" s="14" t="n">
        <v>9.5</v>
      </c>
      <c r="H18845" s="14" t="n">
        <v>7.47</v>
      </c>
      <c r="I18845" s="14" t="n">
        <v>9.5</v>
      </c>
      <c r="J18845" s="23" t="n">
        <f aca="false">IF(AND(E18845="Priority",ISNUMBER('Cost model'!N632)),'Cost model'!N632,'Cost model'!M632)</f>
        <v>9.5</v>
      </c>
      <c r="K18845" s="14" t="n">
        <f aca="false">J18845-H18845</f>
        <v>2.03</v>
      </c>
      <c r="L18845" s="14" t="n">
        <f aca="false">G18845-H18845</f>
        <v>2.03</v>
      </c>
    </row>
    <row r="18846" customFormat="false" ht="15" hidden="false" customHeight="false" outlineLevel="0" collapsed="false">
      <c r="A18846" s="2" t="s">
        <v>124</v>
      </c>
      <c r="B18846" s="2" t="s">
        <v>124</v>
      </c>
      <c r="C18846" s="2" t="s">
        <v>47</v>
      </c>
      <c r="D18846" s="2" t="s">
        <v>10</v>
      </c>
      <c r="E18846" s="2" t="s">
        <v>74</v>
      </c>
      <c r="F18846" s="2" t="s">
        <v>977</v>
      </c>
      <c r="G18846" s="14" t="n">
        <v>9.5</v>
      </c>
      <c r="H18846" s="14" t="n">
        <v>6.25</v>
      </c>
      <c r="I18846" s="14" t="n">
        <v>9.5</v>
      </c>
      <c r="J18846" s="23" t="n">
        <f aca="false">IF(AND(E18846="Priority",ISNUMBER('Cost model'!N317)),'Cost model'!N317,'Cost model'!M317)</f>
        <v>10.5</v>
      </c>
      <c r="K18846" s="14" t="n">
        <f aca="false">J18846-H18846</f>
        <v>4.25</v>
      </c>
      <c r="L18846" s="14" t="n">
        <f aca="false">G18846-H18846</f>
        <v>3.25</v>
      </c>
    </row>
    <row r="18847" customFormat="false" ht="15" hidden="false" customHeight="false" outlineLevel="0" collapsed="false">
      <c r="A18847" s="2" t="s">
        <v>221</v>
      </c>
      <c r="B18847" s="2" t="s">
        <v>221</v>
      </c>
      <c r="C18847" s="2" t="s">
        <v>49</v>
      </c>
      <c r="D18847" s="2" t="s">
        <v>12</v>
      </c>
      <c r="E18847" s="2" t="s">
        <v>74</v>
      </c>
      <c r="F18847" s="2" t="s">
        <v>977</v>
      </c>
      <c r="G18847" s="14" t="n">
        <v>19.5</v>
      </c>
      <c r="H18847" s="14" t="n">
        <v>17.69</v>
      </c>
      <c r="I18847" s="14" t="n">
        <v>19.5</v>
      </c>
      <c r="J18847" s="23" t="n">
        <f aca="false">IF(AND(E18847="Priority",ISNUMBER('Cost model'!N742)),'Cost model'!N742,'Cost model'!M742)</f>
        <v>60</v>
      </c>
      <c r="K18847" s="14" t="n">
        <f aca="false">J18847-H18847</f>
        <v>42.31</v>
      </c>
      <c r="L18847" s="14" t="n">
        <f aca="false">G18847-H18847</f>
        <v>1.81</v>
      </c>
    </row>
    <row r="18848" customFormat="false" ht="15" hidden="false" customHeight="false" outlineLevel="0" collapsed="false">
      <c r="A18848" s="2" t="s">
        <v>142</v>
      </c>
      <c r="B18848" s="2" t="s">
        <v>124</v>
      </c>
      <c r="C18848" s="2" t="s">
        <v>49</v>
      </c>
      <c r="D18848" s="2" t="s">
        <v>10</v>
      </c>
      <c r="E18848" s="2" t="s">
        <v>74</v>
      </c>
      <c r="F18848" s="2" t="s">
        <v>976</v>
      </c>
      <c r="G18848" s="14" t="n">
        <v>24.5</v>
      </c>
      <c r="H18848" s="14" t="n">
        <v>21.76</v>
      </c>
      <c r="I18848" s="14" t="n">
        <v>17.5</v>
      </c>
      <c r="J18848" s="23" t="n">
        <f aca="false">IF(AND(E18848="Priority",ISNUMBER('Cost model'!N664)),'Cost model'!N664,'Cost model'!M664)</f>
        <v>19.5</v>
      </c>
      <c r="K18848" s="14" t="n">
        <f aca="false">J18848-H18848</f>
        <v>-2.26</v>
      </c>
      <c r="L18848" s="14" t="n">
        <f aca="false">G18848-H18848</f>
        <v>2.74</v>
      </c>
    </row>
    <row r="18849" customFormat="false" ht="15" hidden="false" customHeight="false" outlineLevel="0" collapsed="false">
      <c r="A18849" s="2" t="s">
        <v>142</v>
      </c>
      <c r="B18849" s="2" t="s">
        <v>142</v>
      </c>
      <c r="C18849" s="2" t="s">
        <v>47</v>
      </c>
      <c r="D18849" s="2" t="s">
        <v>10</v>
      </c>
      <c r="E18849" s="2" t="s">
        <v>74</v>
      </c>
      <c r="F18849" s="2" t="s">
        <v>977</v>
      </c>
      <c r="G18849" s="14" t="n">
        <v>9.5</v>
      </c>
      <c r="H18849" s="14" t="n">
        <v>7.47</v>
      </c>
      <c r="I18849" s="14" t="n">
        <v>9.5</v>
      </c>
      <c r="J18849" s="23" t="n">
        <f aca="false">IF(AND(E18849="Priority",ISNUMBER('Cost model'!N632)),'Cost model'!N632,'Cost model'!M632)</f>
        <v>9.5</v>
      </c>
      <c r="K18849" s="14" t="n">
        <f aca="false">J18849-H18849</f>
        <v>2.03</v>
      </c>
      <c r="L18849" s="14" t="n">
        <f aca="false">G18849-H18849</f>
        <v>2.03</v>
      </c>
    </row>
    <row r="18850" customFormat="false" ht="15" hidden="false" customHeight="false" outlineLevel="0" collapsed="false">
      <c r="A18850" s="2" t="s">
        <v>174</v>
      </c>
      <c r="B18850" s="2" t="s">
        <v>174</v>
      </c>
      <c r="C18850" s="2" t="s">
        <v>47</v>
      </c>
      <c r="D18850" s="2" t="s">
        <v>12</v>
      </c>
      <c r="E18850" s="2" t="s">
        <v>74</v>
      </c>
      <c r="F18850" s="2" t="s">
        <v>977</v>
      </c>
      <c r="G18850" s="14" t="n">
        <v>9.5</v>
      </c>
      <c r="H18850" s="14" t="n">
        <v>7.72</v>
      </c>
      <c r="I18850" s="14" t="n">
        <v>9.5</v>
      </c>
      <c r="J18850" s="23" t="n">
        <f aca="false">IF(AND(E18850="Priority",ISNUMBER('Cost model'!N170)),'Cost model'!N170,'Cost model'!M170)</f>
        <v>25.5</v>
      </c>
      <c r="K18850" s="14" t="n">
        <f aca="false">J18850-H18850</f>
        <v>17.78</v>
      </c>
      <c r="L18850" s="14" t="n">
        <f aca="false">G18850-H18850</f>
        <v>1.78</v>
      </c>
    </row>
    <row r="18851" customFormat="false" ht="15" hidden="false" customHeight="false" outlineLevel="0" collapsed="false">
      <c r="A18851" s="2" t="s">
        <v>124</v>
      </c>
      <c r="B18851" s="2" t="s">
        <v>124</v>
      </c>
      <c r="C18851" s="2" t="s">
        <v>48</v>
      </c>
      <c r="D18851" s="2" t="s">
        <v>14</v>
      </c>
      <c r="E18851" s="2" t="s">
        <v>74</v>
      </c>
      <c r="F18851" s="2" t="s">
        <v>977</v>
      </c>
      <c r="G18851" s="14" t="n">
        <v>45</v>
      </c>
      <c r="H18851" s="14" t="n">
        <v>255.42</v>
      </c>
      <c r="I18851" s="14" t="n">
        <v>45</v>
      </c>
      <c r="J18851" s="23" t="n">
        <f aca="false">IF(AND(E18851="Priority",ISNUMBER('Cost model'!N327)),'Cost model'!N327,'Cost model'!M327)</f>
        <v>130</v>
      </c>
      <c r="K18851" s="14" t="n">
        <f aca="false">J18851-H18851</f>
        <v>-125.42</v>
      </c>
      <c r="L18851" s="14" t="n">
        <f aca="false">G18851-H18851</f>
        <v>-210.42</v>
      </c>
    </row>
    <row r="18852" customFormat="false" ht="15" hidden="false" customHeight="false" outlineLevel="0" collapsed="false">
      <c r="A18852" s="2" t="s">
        <v>158</v>
      </c>
      <c r="B18852" s="2" t="s">
        <v>158</v>
      </c>
      <c r="C18852" s="2" t="s">
        <v>49</v>
      </c>
      <c r="D18852" s="2" t="s">
        <v>12</v>
      </c>
      <c r="E18852" s="2" t="s">
        <v>74</v>
      </c>
      <c r="F18852" s="2" t="s">
        <v>977</v>
      </c>
      <c r="G18852" s="14" t="n">
        <v>19.5</v>
      </c>
      <c r="H18852" s="14" t="n">
        <v>14.85</v>
      </c>
      <c r="I18852" s="14" t="n">
        <v>19.5</v>
      </c>
      <c r="J18852" s="23" t="n">
        <f aca="false">IF(AND(E18852="Priority",ISNUMBER('Cost model'!N427)),'Cost model'!N427,'Cost model'!M427)</f>
        <v>28.5</v>
      </c>
      <c r="K18852" s="14" t="n">
        <f aca="false">J18852-H18852</f>
        <v>13.65</v>
      </c>
      <c r="L18852" s="14" t="n">
        <f aca="false">G18852-H18852</f>
        <v>4.65</v>
      </c>
    </row>
    <row r="18853" customFormat="false" ht="15" hidden="false" customHeight="false" outlineLevel="0" collapsed="false">
      <c r="A18853" s="2" t="s">
        <v>221</v>
      </c>
      <c r="B18853" s="2" t="s">
        <v>221</v>
      </c>
      <c r="C18853" s="2" t="s">
        <v>49</v>
      </c>
      <c r="D18853" s="2" t="s">
        <v>15</v>
      </c>
      <c r="E18853" s="2" t="s">
        <v>83</v>
      </c>
      <c r="F18853" s="2" t="s">
        <v>977</v>
      </c>
      <c r="G18853" s="14" t="n">
        <v>350</v>
      </c>
      <c r="H18853" s="14" t="n">
        <v>298.95</v>
      </c>
      <c r="I18853" s="14" t="n">
        <v>350</v>
      </c>
      <c r="J18853" s="23" t="n">
        <f aca="false">IF(AND(E18853="Priority",ISNUMBER('Cost model'!N751)),'Cost model'!N751,'Cost model'!M751)</f>
        <v>370</v>
      </c>
      <c r="K18853" s="14" t="n">
        <f aca="false">J18853-H18853</f>
        <v>71.05</v>
      </c>
      <c r="L18853" s="14" t="n">
        <f aca="false">G18853-H18853</f>
        <v>51.05</v>
      </c>
    </row>
    <row r="18854" customFormat="false" ht="15" hidden="false" customHeight="false" outlineLevel="0" collapsed="false">
      <c r="A18854" s="2" t="s">
        <v>174</v>
      </c>
      <c r="B18854" s="2" t="s">
        <v>174</v>
      </c>
      <c r="C18854" s="2" t="s">
        <v>48</v>
      </c>
      <c r="D18854" s="2" t="s">
        <v>10</v>
      </c>
      <c r="E18854" s="2" t="s">
        <v>74</v>
      </c>
      <c r="F18854" s="2" t="s">
        <v>977</v>
      </c>
      <c r="G18854" s="14" t="n">
        <v>12.5</v>
      </c>
      <c r="H18854" s="14" t="n">
        <v>11.03</v>
      </c>
      <c r="I18854" s="14" t="n">
        <v>12.5</v>
      </c>
      <c r="J18854" s="23" t="n">
        <f aca="false">IF(AND(E18854="Priority",ISNUMBER('Cost model'!N168)),'Cost model'!N168,'Cost model'!M168)</f>
        <v>13.5</v>
      </c>
      <c r="K18854" s="14" t="n">
        <f aca="false">J18854-H18854</f>
        <v>2.47</v>
      </c>
      <c r="L18854" s="14" t="n">
        <f aca="false">G18854-H18854</f>
        <v>1.47</v>
      </c>
    </row>
    <row r="18855" customFormat="false" ht="15" hidden="false" customHeight="false" outlineLevel="0" collapsed="false">
      <c r="A18855" s="2" t="s">
        <v>174</v>
      </c>
      <c r="B18855" s="2" t="s">
        <v>174</v>
      </c>
      <c r="C18855" s="2" t="s">
        <v>48</v>
      </c>
      <c r="D18855" s="2" t="s">
        <v>12</v>
      </c>
      <c r="E18855" s="2" t="s">
        <v>83</v>
      </c>
      <c r="F18855" s="2" t="s">
        <v>977</v>
      </c>
      <c r="G18855" s="14" t="n">
        <v>19.5</v>
      </c>
      <c r="H18855" s="14" t="n">
        <v>62.55</v>
      </c>
      <c r="I18855" s="14" t="n">
        <v>19.5</v>
      </c>
      <c r="J18855" s="23" t="n">
        <f aca="false">IF(AND(E18855="Priority",ISNUMBER('Cost model'!N171)),'Cost model'!N171,'Cost model'!M171)</f>
        <v>55</v>
      </c>
      <c r="K18855" s="14" t="n">
        <f aca="false">J18855-H18855</f>
        <v>-7.55</v>
      </c>
      <c r="L18855" s="14" t="n">
        <f aca="false">G18855-H18855</f>
        <v>-43.05</v>
      </c>
    </row>
    <row r="18856" customFormat="false" ht="15" hidden="false" customHeight="false" outlineLevel="0" collapsed="false">
      <c r="A18856" s="2" t="s">
        <v>142</v>
      </c>
      <c r="B18856" s="2" t="s">
        <v>142</v>
      </c>
      <c r="C18856" s="2" t="s">
        <v>48</v>
      </c>
      <c r="D18856" s="2" t="s">
        <v>12</v>
      </c>
      <c r="E18856" s="2" t="s">
        <v>83</v>
      </c>
      <c r="F18856" s="2" t="s">
        <v>977</v>
      </c>
      <c r="G18856" s="14" t="n">
        <v>19.5</v>
      </c>
      <c r="H18856" s="14" t="n">
        <v>43.77</v>
      </c>
      <c r="I18856" s="14" t="n">
        <v>19.5</v>
      </c>
      <c r="J18856" s="23" t="n">
        <f aca="false">IF(AND(E18856="Priority",ISNUMBER('Cost model'!N636)),'Cost model'!N636,'Cost model'!M636)</f>
        <v>55</v>
      </c>
      <c r="K18856" s="14" t="n">
        <f aca="false">J18856-H18856</f>
        <v>11.23</v>
      </c>
      <c r="L18856" s="14" t="n">
        <f aca="false">G18856-H18856</f>
        <v>-24.27</v>
      </c>
    </row>
    <row r="18857" customFormat="false" ht="15" hidden="false" customHeight="false" outlineLevel="0" collapsed="false">
      <c r="A18857" s="2" t="s">
        <v>142</v>
      </c>
      <c r="B18857" s="2" t="s">
        <v>142</v>
      </c>
      <c r="C18857" s="2" t="s">
        <v>48</v>
      </c>
      <c r="D18857" s="2" t="s">
        <v>10</v>
      </c>
      <c r="E18857" s="2" t="s">
        <v>74</v>
      </c>
      <c r="F18857" s="2" t="s">
        <v>977</v>
      </c>
      <c r="G18857" s="14" t="n">
        <v>12.5</v>
      </c>
      <c r="H18857" s="14" t="n">
        <v>11.58</v>
      </c>
      <c r="I18857" s="14" t="n">
        <v>12.5</v>
      </c>
      <c r="J18857" s="23" t="n">
        <f aca="false">IF(AND(E18857="Priority",ISNUMBER('Cost model'!N633)),'Cost model'!N633,'Cost model'!M633)</f>
        <v>11.5</v>
      </c>
      <c r="K18857" s="14" t="n">
        <f aca="false">J18857-H18857</f>
        <v>-0.0800000000000001</v>
      </c>
      <c r="L18857" s="14" t="n">
        <f aca="false">G18857-H18857</f>
        <v>0.92</v>
      </c>
    </row>
    <row r="18858" customFormat="false" ht="15" hidden="false" customHeight="false" outlineLevel="0" collapsed="false">
      <c r="A18858" s="2" t="s">
        <v>205</v>
      </c>
      <c r="B18858" s="2" t="s">
        <v>205</v>
      </c>
      <c r="C18858" s="2" t="s">
        <v>48</v>
      </c>
      <c r="D18858" s="2" t="s">
        <v>10</v>
      </c>
      <c r="E18858" s="2" t="s">
        <v>74</v>
      </c>
      <c r="F18858" s="2" t="s">
        <v>977</v>
      </c>
      <c r="G18858" s="14" t="n">
        <v>19.5</v>
      </c>
      <c r="H18858" s="14" t="n">
        <v>21.76</v>
      </c>
      <c r="I18858" s="14" t="n">
        <v>12.5</v>
      </c>
      <c r="J18858" s="23" t="n">
        <f aca="false">IF(AND(E18858="Priority",ISNUMBER('Cost model'!N528)),'Cost model'!N528,'Cost model'!M528)</f>
        <v>13.5</v>
      </c>
      <c r="K18858" s="14" t="n">
        <f aca="false">J18858-H18858</f>
        <v>-8.26</v>
      </c>
      <c r="L18858" s="14" t="n">
        <f aca="false">G18858-H18858</f>
        <v>-2.26</v>
      </c>
    </row>
    <row r="18859" customFormat="false" ht="15" hidden="false" customHeight="false" outlineLevel="0" collapsed="false">
      <c r="A18859" s="2" t="s">
        <v>221</v>
      </c>
      <c r="B18859" s="2" t="s">
        <v>221</v>
      </c>
      <c r="C18859" s="2" t="s">
        <v>49</v>
      </c>
      <c r="D18859" s="2" t="s">
        <v>12</v>
      </c>
      <c r="E18859" s="2" t="s">
        <v>74</v>
      </c>
      <c r="F18859" s="2" t="s">
        <v>977</v>
      </c>
      <c r="G18859" s="14" t="n">
        <v>19.5</v>
      </c>
      <c r="H18859" s="14" t="n">
        <v>90.23</v>
      </c>
      <c r="I18859" s="14" t="n">
        <v>19.5</v>
      </c>
      <c r="J18859" s="23" t="n">
        <f aca="false">IF(AND(E18859="Priority",ISNUMBER('Cost model'!N742)),'Cost model'!N742,'Cost model'!M742)</f>
        <v>60</v>
      </c>
      <c r="K18859" s="14" t="n">
        <f aca="false">J18859-H18859</f>
        <v>-30.23</v>
      </c>
      <c r="L18859" s="14" t="n">
        <f aca="false">G18859-H18859</f>
        <v>-70.73</v>
      </c>
    </row>
    <row r="18860" customFormat="false" ht="15" hidden="false" customHeight="false" outlineLevel="0" collapsed="false">
      <c r="A18860" s="2" t="s">
        <v>124</v>
      </c>
      <c r="B18860" s="2" t="s">
        <v>124</v>
      </c>
      <c r="C18860" s="2" t="s">
        <v>48</v>
      </c>
      <c r="D18860" s="2" t="s">
        <v>15</v>
      </c>
      <c r="E18860" s="2" t="s">
        <v>74</v>
      </c>
      <c r="F18860" s="2" t="s">
        <v>977</v>
      </c>
      <c r="G18860" s="14" t="n">
        <v>85</v>
      </c>
      <c r="H18860" s="14" t="n">
        <v>316.68</v>
      </c>
      <c r="I18860" s="14" t="n">
        <v>85</v>
      </c>
      <c r="J18860" s="23" t="n">
        <f aca="false">IF(AND(E18860="Priority",ISNUMBER('Cost model'!N330)),'Cost model'!N330,'Cost model'!M330)</f>
        <v>180</v>
      </c>
      <c r="K18860" s="14" t="n">
        <f aca="false">J18860-H18860</f>
        <v>-136.68</v>
      </c>
      <c r="L18860" s="14" t="n">
        <f aca="false">G18860-H18860</f>
        <v>-231.68</v>
      </c>
    </row>
    <row r="18861" customFormat="false" ht="15" hidden="false" customHeight="false" outlineLevel="0" collapsed="false">
      <c r="A18861" s="2" t="s">
        <v>142</v>
      </c>
      <c r="B18861" s="2" t="s">
        <v>174</v>
      </c>
      <c r="C18861" s="2" t="s">
        <v>47</v>
      </c>
      <c r="D18861" s="2" t="s">
        <v>12</v>
      </c>
      <c r="E18861" s="2" t="s">
        <v>74</v>
      </c>
      <c r="F18861" s="2" t="s">
        <v>976</v>
      </c>
      <c r="G18861" s="14" t="n">
        <v>9.5</v>
      </c>
      <c r="H18861" s="14" t="n">
        <v>43.77</v>
      </c>
      <c r="I18861" s="14" t="n">
        <v>19.5</v>
      </c>
      <c r="J18861" s="23" t="n">
        <f aca="false">IF(AND(E18861="Priority",ISNUMBER('Cost model'!N695)),'Cost model'!N695,'Cost model'!M695)</f>
        <v>40</v>
      </c>
      <c r="K18861" s="14" t="n">
        <f aca="false">J18861-H18861</f>
        <v>-3.77</v>
      </c>
      <c r="L18861" s="14" t="n">
        <f aca="false">G18861-H18861</f>
        <v>-34.27</v>
      </c>
    </row>
    <row r="18862" customFormat="false" ht="15" hidden="false" customHeight="false" outlineLevel="0" collapsed="false">
      <c r="A18862" s="2" t="s">
        <v>221</v>
      </c>
      <c r="B18862" s="2" t="s">
        <v>221</v>
      </c>
      <c r="C18862" s="2" t="s">
        <v>49</v>
      </c>
      <c r="D18862" s="2" t="s">
        <v>12</v>
      </c>
      <c r="E18862" s="2" t="s">
        <v>83</v>
      </c>
      <c r="F18862" s="2" t="s">
        <v>977</v>
      </c>
      <c r="G18862" s="14" t="n">
        <v>29.5</v>
      </c>
      <c r="H18862" s="14" t="n">
        <v>311.17</v>
      </c>
      <c r="I18862" s="14" t="n">
        <v>29.5</v>
      </c>
      <c r="J18862" s="23" t="n">
        <f aca="false">IF(AND(E18862="Priority",ISNUMBER('Cost model'!N742)),'Cost model'!N742,'Cost model'!M742)</f>
        <v>80</v>
      </c>
      <c r="K18862" s="14" t="n">
        <f aca="false">J18862-H18862</f>
        <v>-231.17</v>
      </c>
      <c r="L18862" s="14" t="n">
        <f aca="false">G18862-H18862</f>
        <v>-281.67</v>
      </c>
    </row>
    <row r="18863" customFormat="false" ht="15" hidden="false" customHeight="false" outlineLevel="0" collapsed="false">
      <c r="A18863" s="2" t="s">
        <v>142</v>
      </c>
      <c r="B18863" s="2" t="s">
        <v>142</v>
      </c>
      <c r="C18863" s="2" t="s">
        <v>47</v>
      </c>
      <c r="D18863" s="2" t="s">
        <v>12</v>
      </c>
      <c r="E18863" s="2" t="s">
        <v>74</v>
      </c>
      <c r="F18863" s="2" t="s">
        <v>977</v>
      </c>
      <c r="G18863" s="14" t="n">
        <v>9.5</v>
      </c>
      <c r="H18863" s="14" t="n">
        <v>28.36</v>
      </c>
      <c r="I18863" s="14" t="n">
        <v>9.5</v>
      </c>
      <c r="J18863" s="23" t="n">
        <f aca="false">IF(AND(E18863="Priority",ISNUMBER('Cost model'!N635)),'Cost model'!N635,'Cost model'!M635)</f>
        <v>30.5</v>
      </c>
      <c r="K18863" s="14" t="n">
        <f aca="false">J18863-H18863</f>
        <v>2.14</v>
      </c>
      <c r="L18863" s="14" t="n">
        <f aca="false">G18863-H18863</f>
        <v>-18.86</v>
      </c>
    </row>
    <row r="18864" customFormat="false" ht="15" hidden="false" customHeight="false" outlineLevel="0" collapsed="false">
      <c r="A18864" s="2" t="s">
        <v>174</v>
      </c>
      <c r="B18864" s="2" t="s">
        <v>142</v>
      </c>
      <c r="C18864" s="2" t="s">
        <v>47</v>
      </c>
      <c r="D18864" s="2" t="s">
        <v>12</v>
      </c>
      <c r="E18864" s="2" t="s">
        <v>74</v>
      </c>
      <c r="F18864" s="2" t="s">
        <v>976</v>
      </c>
      <c r="G18864" s="14" t="n">
        <v>9.5</v>
      </c>
      <c r="H18864" s="14" t="n">
        <v>9.85</v>
      </c>
      <c r="I18864" s="14" t="n">
        <v>9.5</v>
      </c>
      <c r="J18864" s="23" t="n">
        <f aca="false">IF(AND(E18864="Priority",ISNUMBER('Cost model'!N125)),'Cost model'!N125,'Cost model'!M125)</f>
        <v>40</v>
      </c>
      <c r="K18864" s="14" t="n">
        <f aca="false">J18864-H18864</f>
        <v>30.15</v>
      </c>
      <c r="L18864" s="14" t="n">
        <f aca="false">G18864-H18864</f>
        <v>-0.35</v>
      </c>
    </row>
    <row r="18865" customFormat="false" ht="15" hidden="false" customHeight="false" outlineLevel="0" collapsed="false">
      <c r="A18865" s="2" t="s">
        <v>174</v>
      </c>
      <c r="B18865" s="2" t="s">
        <v>174</v>
      </c>
      <c r="C18865" s="2" t="s">
        <v>47</v>
      </c>
      <c r="D18865" s="2" t="s">
        <v>10</v>
      </c>
      <c r="E18865" s="2" t="s">
        <v>74</v>
      </c>
      <c r="F18865" s="2" t="s">
        <v>977</v>
      </c>
      <c r="G18865" s="14" t="n">
        <v>9.5</v>
      </c>
      <c r="H18865" s="14" t="n">
        <v>6.91</v>
      </c>
      <c r="I18865" s="14" t="n">
        <v>9.5</v>
      </c>
      <c r="J18865" s="23" t="n">
        <f aca="false">IF(AND(E18865="Priority",ISNUMBER('Cost model'!N167)),'Cost model'!N167,'Cost model'!M167)</f>
        <v>8.5</v>
      </c>
      <c r="K18865" s="14" t="n">
        <f aca="false">J18865-H18865</f>
        <v>1.59</v>
      </c>
      <c r="L18865" s="14" t="n">
        <f aca="false">G18865-H18865</f>
        <v>2.59</v>
      </c>
    </row>
    <row r="18866" customFormat="false" ht="15" hidden="false" customHeight="false" outlineLevel="0" collapsed="false">
      <c r="A18866" s="2" t="s">
        <v>174</v>
      </c>
      <c r="B18866" s="2" t="s">
        <v>174</v>
      </c>
      <c r="C18866" s="2" t="s">
        <v>47</v>
      </c>
      <c r="D18866" s="2" t="s">
        <v>12</v>
      </c>
      <c r="E18866" s="2" t="s">
        <v>74</v>
      </c>
      <c r="F18866" s="2" t="s">
        <v>977</v>
      </c>
      <c r="G18866" s="14" t="n">
        <v>9.5</v>
      </c>
      <c r="H18866" s="14" t="n">
        <v>28.03</v>
      </c>
      <c r="I18866" s="14" t="n">
        <v>9.5</v>
      </c>
      <c r="J18866" s="23" t="n">
        <f aca="false">IF(AND(E18866="Priority",ISNUMBER('Cost model'!N170)),'Cost model'!N170,'Cost model'!M170)</f>
        <v>25.5</v>
      </c>
      <c r="K18866" s="14" t="n">
        <f aca="false">J18866-H18866</f>
        <v>-2.53</v>
      </c>
      <c r="L18866" s="14" t="n">
        <f aca="false">G18866-H18866</f>
        <v>-18.53</v>
      </c>
    </row>
    <row r="18867" customFormat="false" ht="15" hidden="false" customHeight="false" outlineLevel="0" collapsed="false">
      <c r="A18867" s="2" t="s">
        <v>174</v>
      </c>
      <c r="B18867" s="2" t="s">
        <v>142</v>
      </c>
      <c r="C18867" s="2" t="s">
        <v>49</v>
      </c>
      <c r="D18867" s="2" t="s">
        <v>10</v>
      </c>
      <c r="E18867" s="2" t="s">
        <v>74</v>
      </c>
      <c r="F18867" s="2" t="s">
        <v>976</v>
      </c>
      <c r="G18867" s="14" t="n">
        <v>17.5</v>
      </c>
      <c r="H18867" s="14" t="n">
        <v>29.62</v>
      </c>
      <c r="I18867" s="14" t="n">
        <v>17.5</v>
      </c>
      <c r="J18867" s="23" t="n">
        <f aca="false">IF(AND(E18867="Priority",ISNUMBER('Cost model'!N124)),'Cost model'!N124,'Cost model'!M124)</f>
        <v>21.5</v>
      </c>
      <c r="K18867" s="14" t="n">
        <f aca="false">J18867-H18867</f>
        <v>-8.12</v>
      </c>
      <c r="L18867" s="14" t="n">
        <f aca="false">G18867-H18867</f>
        <v>-12.12</v>
      </c>
    </row>
    <row r="18868" customFormat="false" ht="15" hidden="false" customHeight="false" outlineLevel="0" collapsed="false">
      <c r="A18868" s="2" t="s">
        <v>142</v>
      </c>
      <c r="B18868" s="2" t="s">
        <v>142</v>
      </c>
      <c r="C18868" s="2" t="s">
        <v>47</v>
      </c>
      <c r="D18868" s="2" t="s">
        <v>10</v>
      </c>
      <c r="E18868" s="2" t="s">
        <v>83</v>
      </c>
      <c r="F18868" s="2" t="s">
        <v>977</v>
      </c>
      <c r="G18868" s="14" t="n">
        <v>14.5</v>
      </c>
      <c r="H18868" s="14" t="n">
        <v>5.27</v>
      </c>
      <c r="I18868" s="14" t="n">
        <v>14.5</v>
      </c>
      <c r="J18868" s="23" t="n">
        <f aca="false">IF(AND(E18868="Priority",ISNUMBER('Cost model'!N632)),'Cost model'!N632,'Cost model'!M632)</f>
        <v>14.5</v>
      </c>
      <c r="K18868" s="14" t="n">
        <f aca="false">J18868-H18868</f>
        <v>9.23</v>
      </c>
      <c r="L18868" s="14" t="n">
        <f aca="false">G18868-H18868</f>
        <v>9.23</v>
      </c>
    </row>
    <row r="18869" customFormat="false" ht="15" hidden="false" customHeight="false" outlineLevel="0" collapsed="false">
      <c r="A18869" s="2" t="s">
        <v>124</v>
      </c>
      <c r="B18869" s="2" t="s">
        <v>124</v>
      </c>
      <c r="C18869" s="2" t="s">
        <v>48</v>
      </c>
      <c r="D18869" s="2" t="s">
        <v>10</v>
      </c>
      <c r="E18869" s="2" t="s">
        <v>83</v>
      </c>
      <c r="F18869" s="2" t="s">
        <v>977</v>
      </c>
      <c r="G18869" s="14" t="n">
        <v>17.5</v>
      </c>
      <c r="H18869" s="14" t="n">
        <v>31.82</v>
      </c>
      <c r="I18869" s="14" t="n">
        <v>17.5</v>
      </c>
      <c r="J18869" s="23" t="n">
        <f aca="false">IF(AND(E18869="Priority",ISNUMBER('Cost model'!N318)),'Cost model'!N318,'Cost model'!M318)</f>
        <v>19.5</v>
      </c>
      <c r="K18869" s="14" t="n">
        <f aca="false">J18869-H18869</f>
        <v>-12.32</v>
      </c>
      <c r="L18869" s="14" t="n">
        <f aca="false">G18869-H18869</f>
        <v>-14.32</v>
      </c>
    </row>
    <row r="18870" customFormat="false" ht="15" hidden="false" customHeight="false" outlineLevel="0" collapsed="false">
      <c r="A18870" s="2" t="s">
        <v>142</v>
      </c>
      <c r="B18870" s="2" t="s">
        <v>142</v>
      </c>
      <c r="C18870" s="2" t="s">
        <v>49</v>
      </c>
      <c r="D18870" s="2" t="s">
        <v>12</v>
      </c>
      <c r="E18870" s="2" t="s">
        <v>74</v>
      </c>
      <c r="F18870" s="2" t="s">
        <v>977</v>
      </c>
      <c r="G18870" s="14" t="n">
        <v>19.5</v>
      </c>
      <c r="H18870" s="14" t="n">
        <v>38.93</v>
      </c>
      <c r="I18870" s="14" t="n">
        <v>19.5</v>
      </c>
      <c r="J18870" s="23" t="n">
        <f aca="false">IF(AND(E18870="Priority",ISNUMBER('Cost model'!N637)),'Cost model'!N637,'Cost model'!M637)</f>
        <v>45</v>
      </c>
      <c r="K18870" s="14" t="n">
        <f aca="false">J18870-H18870</f>
        <v>6.07</v>
      </c>
      <c r="L18870" s="14" t="n">
        <f aca="false">G18870-H18870</f>
        <v>-19.43</v>
      </c>
    </row>
    <row r="18871" customFormat="false" ht="15" hidden="false" customHeight="false" outlineLevel="0" collapsed="false">
      <c r="A18871" s="2" t="s">
        <v>124</v>
      </c>
      <c r="B18871" s="2" t="s">
        <v>124</v>
      </c>
      <c r="C18871" s="2" t="s">
        <v>47</v>
      </c>
      <c r="D18871" s="2" t="s">
        <v>10</v>
      </c>
      <c r="E18871" s="2" t="s">
        <v>74</v>
      </c>
      <c r="F18871" s="2" t="s">
        <v>977</v>
      </c>
      <c r="G18871" s="14" t="n">
        <v>9.5</v>
      </c>
      <c r="H18871" s="14" t="n">
        <v>7.72</v>
      </c>
      <c r="I18871" s="14" t="n">
        <v>9.5</v>
      </c>
      <c r="J18871" s="23" t="n">
        <f aca="false">IF(AND(E18871="Priority",ISNUMBER('Cost model'!N317)),'Cost model'!N317,'Cost model'!M317)</f>
        <v>10.5</v>
      </c>
      <c r="K18871" s="14" t="n">
        <f aca="false">J18871-H18871</f>
        <v>2.78</v>
      </c>
      <c r="L18871" s="14" t="n">
        <f aca="false">G18871-H18871</f>
        <v>1.78</v>
      </c>
    </row>
    <row r="18872" customFormat="false" ht="15" hidden="false" customHeight="false" outlineLevel="0" collapsed="false">
      <c r="A18872" s="2" t="s">
        <v>158</v>
      </c>
      <c r="B18872" s="2" t="s">
        <v>124</v>
      </c>
      <c r="C18872" s="2" t="s">
        <v>47</v>
      </c>
      <c r="D18872" s="2" t="s">
        <v>10</v>
      </c>
      <c r="E18872" s="2" t="s">
        <v>74</v>
      </c>
      <c r="F18872" s="2" t="s">
        <v>976</v>
      </c>
      <c r="G18872" s="14" t="n">
        <v>14.5</v>
      </c>
      <c r="H18872" s="14" t="n">
        <v>9.28</v>
      </c>
      <c r="I18872" s="14" t="n">
        <v>14.5</v>
      </c>
      <c r="J18872" s="23" t="n">
        <f aca="false">IF(AND(E18872="Priority",ISNUMBER('Cost model'!N452)),'Cost model'!N452,'Cost model'!M452)</f>
        <v>13.5</v>
      </c>
      <c r="K18872" s="14" t="n">
        <f aca="false">J18872-H18872</f>
        <v>4.22</v>
      </c>
      <c r="L18872" s="14" t="n">
        <f aca="false">G18872-H18872</f>
        <v>5.22</v>
      </c>
    </row>
    <row r="18873" customFormat="false" ht="15" hidden="false" customHeight="false" outlineLevel="0" collapsed="false">
      <c r="A18873" s="2" t="s">
        <v>124</v>
      </c>
      <c r="B18873" s="2" t="s">
        <v>174</v>
      </c>
      <c r="C18873" s="2" t="s">
        <v>48</v>
      </c>
      <c r="D18873" s="2" t="s">
        <v>14</v>
      </c>
      <c r="E18873" s="2" t="s">
        <v>74</v>
      </c>
      <c r="F18873" s="2" t="s">
        <v>976</v>
      </c>
      <c r="G18873" s="14" t="n">
        <v>45</v>
      </c>
      <c r="H18873" s="14" t="n">
        <v>124.88</v>
      </c>
      <c r="I18873" s="14" t="n">
        <v>125</v>
      </c>
      <c r="J18873" s="23" t="n">
        <f aca="false">IF(AND(E18873="Priority",ISNUMBER('Cost model'!N372)),'Cost model'!N372,'Cost model'!M372)</f>
        <v>165</v>
      </c>
      <c r="K18873" s="14" t="n">
        <f aca="false">J18873-H18873</f>
        <v>40.12</v>
      </c>
      <c r="L18873" s="14" t="n">
        <f aca="false">G18873-H18873</f>
        <v>-79.88</v>
      </c>
    </row>
    <row r="18874" customFormat="false" ht="15" hidden="false" customHeight="false" outlineLevel="0" collapsed="false">
      <c r="A18874" s="2" t="s">
        <v>124</v>
      </c>
      <c r="B18874" s="2" t="s">
        <v>124</v>
      </c>
      <c r="C18874" s="2" t="s">
        <v>48</v>
      </c>
      <c r="D18874" s="2" t="s">
        <v>14</v>
      </c>
      <c r="E18874" s="2" t="s">
        <v>74</v>
      </c>
      <c r="F18874" s="2" t="s">
        <v>977</v>
      </c>
      <c r="G18874" s="14" t="n">
        <v>45</v>
      </c>
      <c r="H18874" s="14" t="n">
        <v>99.23</v>
      </c>
      <c r="I18874" s="14" t="n">
        <v>45</v>
      </c>
      <c r="J18874" s="23" t="n">
        <f aca="false">IF(AND(E18874="Priority",ISNUMBER('Cost model'!N327)),'Cost model'!N327,'Cost model'!M327)</f>
        <v>130</v>
      </c>
      <c r="K18874" s="14" t="n">
        <f aca="false">J18874-H18874</f>
        <v>30.77</v>
      </c>
      <c r="L18874" s="14" t="n">
        <f aca="false">G18874-H18874</f>
        <v>-54.23</v>
      </c>
    </row>
    <row r="18875" customFormat="false" ht="15" hidden="false" customHeight="false" outlineLevel="0" collapsed="false">
      <c r="A18875" s="2" t="s">
        <v>221</v>
      </c>
      <c r="B18875" s="2" t="s">
        <v>221</v>
      </c>
      <c r="C18875" s="2" t="s">
        <v>47</v>
      </c>
      <c r="D18875" s="2" t="s">
        <v>14</v>
      </c>
      <c r="E18875" s="2" t="s">
        <v>74</v>
      </c>
      <c r="F18875" s="2" t="s">
        <v>977</v>
      </c>
      <c r="G18875" s="14" t="n">
        <v>25</v>
      </c>
      <c r="H18875" s="14" t="n">
        <v>34.4</v>
      </c>
      <c r="I18875" s="14" t="n">
        <v>25</v>
      </c>
      <c r="J18875" s="23" t="n">
        <f aca="false">IF(AND(E18875="Priority",ISNUMBER('Cost model'!N746)),'Cost model'!N746,'Cost model'!M746)</f>
        <v>100</v>
      </c>
      <c r="K18875" s="14" t="n">
        <f aca="false">J18875-H18875</f>
        <v>65.6</v>
      </c>
      <c r="L18875" s="14" t="n">
        <f aca="false">G18875-H18875</f>
        <v>-9.4</v>
      </c>
    </row>
    <row r="18876" customFormat="false" ht="15" hidden="false" customHeight="false" outlineLevel="0" collapsed="false">
      <c r="A18876" s="2" t="s">
        <v>174</v>
      </c>
      <c r="B18876" s="2" t="s">
        <v>174</v>
      </c>
      <c r="C18876" s="2" t="s">
        <v>49</v>
      </c>
      <c r="D18876" s="2" t="s">
        <v>10</v>
      </c>
      <c r="E18876" s="2" t="s">
        <v>74</v>
      </c>
      <c r="F18876" s="2" t="s">
        <v>977</v>
      </c>
      <c r="G18876" s="14" t="n">
        <v>17.5</v>
      </c>
      <c r="H18876" s="14" t="n">
        <v>12.18</v>
      </c>
      <c r="I18876" s="14" t="n">
        <v>17.5</v>
      </c>
      <c r="J18876" s="23" t="n">
        <f aca="false">IF(AND(E18876="Priority",ISNUMBER('Cost model'!N169)),'Cost model'!N169,'Cost model'!M169)</f>
        <v>18.5</v>
      </c>
      <c r="K18876" s="14" t="n">
        <f aca="false">J18876-H18876</f>
        <v>6.32</v>
      </c>
      <c r="L18876" s="14" t="n">
        <f aca="false">G18876-H18876</f>
        <v>5.32</v>
      </c>
    </row>
    <row r="18877" customFormat="false" ht="15" hidden="false" customHeight="false" outlineLevel="0" collapsed="false">
      <c r="A18877" s="2" t="s">
        <v>174</v>
      </c>
      <c r="B18877" s="2" t="s">
        <v>174</v>
      </c>
      <c r="C18877" s="2" t="s">
        <v>47</v>
      </c>
      <c r="D18877" s="2" t="s">
        <v>12</v>
      </c>
      <c r="E18877" s="2" t="s">
        <v>74</v>
      </c>
      <c r="F18877" s="2" t="s">
        <v>977</v>
      </c>
      <c r="G18877" s="14" t="n">
        <v>9.5</v>
      </c>
      <c r="H18877" s="14" t="n">
        <v>28.14</v>
      </c>
      <c r="I18877" s="14" t="n">
        <v>9.5</v>
      </c>
      <c r="J18877" s="23" t="n">
        <f aca="false">IF(AND(E18877="Priority",ISNUMBER('Cost model'!N170)),'Cost model'!N170,'Cost model'!M170)</f>
        <v>25.5</v>
      </c>
      <c r="K18877" s="14" t="n">
        <f aca="false">J18877-H18877</f>
        <v>-2.64</v>
      </c>
      <c r="L18877" s="14" t="n">
        <f aca="false">G18877-H18877</f>
        <v>-18.64</v>
      </c>
    </row>
    <row r="18878" customFormat="false" ht="15" hidden="false" customHeight="false" outlineLevel="0" collapsed="false">
      <c r="A18878" s="2" t="s">
        <v>142</v>
      </c>
      <c r="B18878" s="2" t="s">
        <v>142</v>
      </c>
      <c r="C18878" s="2" t="s">
        <v>48</v>
      </c>
      <c r="D18878" s="2" t="s">
        <v>10</v>
      </c>
      <c r="E18878" s="2" t="s">
        <v>74</v>
      </c>
      <c r="F18878" s="2" t="s">
        <v>977</v>
      </c>
      <c r="G18878" s="14" t="n">
        <v>12.5</v>
      </c>
      <c r="H18878" s="14" t="n">
        <v>10.48</v>
      </c>
      <c r="I18878" s="14" t="n">
        <v>12.5</v>
      </c>
      <c r="J18878" s="23" t="n">
        <f aca="false">IF(AND(E18878="Priority",ISNUMBER('Cost model'!N633)),'Cost model'!N633,'Cost model'!M633)</f>
        <v>11.5</v>
      </c>
      <c r="K18878" s="14" t="n">
        <f aca="false">J18878-H18878</f>
        <v>1.02</v>
      </c>
      <c r="L18878" s="14" t="n">
        <f aca="false">G18878-H18878</f>
        <v>2.02</v>
      </c>
    </row>
    <row r="18879" customFormat="false" ht="15" hidden="false" customHeight="false" outlineLevel="0" collapsed="false">
      <c r="A18879" s="2" t="s">
        <v>142</v>
      </c>
      <c r="B18879" s="2" t="s">
        <v>142</v>
      </c>
      <c r="C18879" s="2" t="s">
        <v>49</v>
      </c>
      <c r="D18879" s="2" t="s">
        <v>12</v>
      </c>
      <c r="E18879" s="2" t="s">
        <v>74</v>
      </c>
      <c r="F18879" s="2" t="s">
        <v>977</v>
      </c>
      <c r="G18879" s="14" t="n">
        <v>19.5</v>
      </c>
      <c r="H18879" s="14" t="n">
        <v>44.18</v>
      </c>
      <c r="I18879" s="14" t="n">
        <v>19.5</v>
      </c>
      <c r="J18879" s="23" t="n">
        <f aca="false">IF(AND(E18879="Priority",ISNUMBER('Cost model'!N637)),'Cost model'!N637,'Cost model'!M637)</f>
        <v>45</v>
      </c>
      <c r="K18879" s="14" t="n">
        <f aca="false">J18879-H18879</f>
        <v>0.82</v>
      </c>
      <c r="L18879" s="14" t="n">
        <f aca="false">G18879-H18879</f>
        <v>-24.68</v>
      </c>
    </row>
    <row r="18880" customFormat="false" ht="15" hidden="false" customHeight="false" outlineLevel="0" collapsed="false">
      <c r="A18880" s="2" t="s">
        <v>174</v>
      </c>
      <c r="B18880" s="2" t="s">
        <v>174</v>
      </c>
      <c r="C18880" s="2" t="s">
        <v>47</v>
      </c>
      <c r="D18880" s="2" t="s">
        <v>13</v>
      </c>
      <c r="E18880" s="2" t="s">
        <v>74</v>
      </c>
      <c r="F18880" s="2" t="s">
        <v>977</v>
      </c>
      <c r="G18880" s="14" t="n">
        <v>19</v>
      </c>
      <c r="H18880" s="14" t="n">
        <v>33.83</v>
      </c>
      <c r="I18880" s="14" t="n">
        <v>19</v>
      </c>
      <c r="J18880" s="23" t="n">
        <f aca="false">IF(AND(E18880="Priority",ISNUMBER('Cost model'!N173)),'Cost model'!N173,'Cost model'!M173)</f>
        <v>60</v>
      </c>
      <c r="K18880" s="14" t="n">
        <f aca="false">J18880-H18880</f>
        <v>26.17</v>
      </c>
      <c r="L18880" s="14" t="n">
        <f aca="false">G18880-H18880</f>
        <v>-14.83</v>
      </c>
    </row>
    <row r="18881" customFormat="false" ht="15" hidden="false" customHeight="false" outlineLevel="0" collapsed="false">
      <c r="A18881" s="2" t="s">
        <v>221</v>
      </c>
      <c r="B18881" s="2" t="s">
        <v>221</v>
      </c>
      <c r="C18881" s="2" t="s">
        <v>49</v>
      </c>
      <c r="D18881" s="2" t="s">
        <v>12</v>
      </c>
      <c r="E18881" s="2" t="s">
        <v>83</v>
      </c>
      <c r="F18881" s="2" t="s">
        <v>977</v>
      </c>
      <c r="G18881" s="14" t="n">
        <v>29.5</v>
      </c>
      <c r="H18881" s="14" t="n">
        <v>116.73</v>
      </c>
      <c r="I18881" s="14" t="n">
        <v>29.5</v>
      </c>
      <c r="J18881" s="23" t="n">
        <f aca="false">IF(AND(E18881="Priority",ISNUMBER('Cost model'!N742)),'Cost model'!N742,'Cost model'!M742)</f>
        <v>80</v>
      </c>
      <c r="K18881" s="14" t="n">
        <f aca="false">J18881-H18881</f>
        <v>-36.73</v>
      </c>
      <c r="L18881" s="14" t="n">
        <f aca="false">G18881-H18881</f>
        <v>-87.23</v>
      </c>
    </row>
    <row r="18882" customFormat="false" ht="15" hidden="false" customHeight="false" outlineLevel="0" collapsed="false">
      <c r="A18882" s="2" t="s">
        <v>174</v>
      </c>
      <c r="B18882" s="2" t="s">
        <v>174</v>
      </c>
      <c r="C18882" s="2" t="s">
        <v>48</v>
      </c>
      <c r="D18882" s="2" t="s">
        <v>10</v>
      </c>
      <c r="E18882" s="2" t="s">
        <v>74</v>
      </c>
      <c r="F18882" s="2" t="s">
        <v>977</v>
      </c>
      <c r="G18882" s="14" t="n">
        <v>12.5</v>
      </c>
      <c r="H18882" s="14" t="n">
        <v>12.54</v>
      </c>
      <c r="I18882" s="14" t="n">
        <v>12.5</v>
      </c>
      <c r="J18882" s="23" t="n">
        <f aca="false">IF(AND(E18882="Priority",ISNUMBER('Cost model'!N168)),'Cost model'!N168,'Cost model'!M168)</f>
        <v>13.5</v>
      </c>
      <c r="K18882" s="14" t="n">
        <f aca="false">J18882-H18882</f>
        <v>0.960000000000001</v>
      </c>
      <c r="L18882" s="14" t="n">
        <f aca="false">G18882-H18882</f>
        <v>-0.0399999999999992</v>
      </c>
    </row>
    <row r="18883" customFormat="false" ht="15" hidden="false" customHeight="false" outlineLevel="0" collapsed="false">
      <c r="A18883" s="2" t="s">
        <v>158</v>
      </c>
      <c r="B18883" s="2" t="s">
        <v>158</v>
      </c>
      <c r="C18883" s="2" t="s">
        <v>47</v>
      </c>
      <c r="D18883" s="2" t="s">
        <v>12</v>
      </c>
      <c r="E18883" s="2" t="s">
        <v>74</v>
      </c>
      <c r="F18883" s="2" t="s">
        <v>977</v>
      </c>
      <c r="G18883" s="14" t="n">
        <v>9.5</v>
      </c>
      <c r="H18883" s="14" t="n">
        <v>18.1</v>
      </c>
      <c r="I18883" s="14" t="n">
        <v>9.5</v>
      </c>
      <c r="J18883" s="23" t="n">
        <f aca="false">IF(AND(E18883="Priority",ISNUMBER('Cost model'!N425)),'Cost model'!N425,'Cost model'!M425)</f>
        <v>14.5</v>
      </c>
      <c r="K18883" s="14" t="n">
        <f aca="false">J18883-H18883</f>
        <v>-3.6</v>
      </c>
      <c r="L18883" s="14" t="n">
        <f aca="false">G18883-H18883</f>
        <v>-8.6</v>
      </c>
    </row>
    <row r="18884" customFormat="false" ht="15" hidden="false" customHeight="false" outlineLevel="0" collapsed="false">
      <c r="A18884" s="2" t="s">
        <v>142</v>
      </c>
      <c r="B18884" s="2" t="s">
        <v>142</v>
      </c>
      <c r="C18884" s="2" t="s">
        <v>47</v>
      </c>
      <c r="D18884" s="2" t="s">
        <v>12</v>
      </c>
      <c r="E18884" s="2" t="s">
        <v>74</v>
      </c>
      <c r="F18884" s="2" t="s">
        <v>977</v>
      </c>
      <c r="G18884" s="14" t="n">
        <v>9.5</v>
      </c>
      <c r="H18884" s="14" t="n">
        <v>59.1</v>
      </c>
      <c r="I18884" s="14" t="n">
        <v>9.5</v>
      </c>
      <c r="J18884" s="23" t="n">
        <f aca="false">IF(AND(E18884="Priority",ISNUMBER('Cost model'!N635)),'Cost model'!N635,'Cost model'!M635)</f>
        <v>30.5</v>
      </c>
      <c r="K18884" s="14" t="n">
        <f aca="false">J18884-H18884</f>
        <v>-28.6</v>
      </c>
      <c r="L18884" s="14" t="n">
        <f aca="false">G18884-H18884</f>
        <v>-49.6</v>
      </c>
    </row>
    <row r="18885" customFormat="false" ht="15" hidden="false" customHeight="false" outlineLevel="0" collapsed="false">
      <c r="A18885" s="2" t="s">
        <v>221</v>
      </c>
      <c r="B18885" s="2" t="s">
        <v>142</v>
      </c>
      <c r="C18885" s="2" t="s">
        <v>47</v>
      </c>
      <c r="D18885" s="2" t="s">
        <v>10</v>
      </c>
      <c r="E18885" s="2" t="s">
        <v>74</v>
      </c>
      <c r="F18885" s="2" t="s">
        <v>976</v>
      </c>
      <c r="G18885" s="14" t="n">
        <v>9.5</v>
      </c>
      <c r="H18885" s="14" t="n">
        <v>11.47</v>
      </c>
      <c r="I18885" s="14" t="n">
        <v>19.5</v>
      </c>
      <c r="J18885" s="23" t="n">
        <f aca="false">IF(AND(E18885="Priority",ISNUMBER('Cost model'!N767)),'Cost model'!N767,'Cost model'!M767)</f>
        <v>15.5</v>
      </c>
      <c r="K18885" s="14" t="n">
        <f aca="false">J18885-H18885</f>
        <v>4.03</v>
      </c>
      <c r="L18885" s="14" t="n">
        <f aca="false">G18885-H18885</f>
        <v>-1.97</v>
      </c>
    </row>
    <row r="18886" customFormat="false" ht="15" hidden="false" customHeight="false" outlineLevel="0" collapsed="false">
      <c r="A18886" s="2" t="s">
        <v>174</v>
      </c>
      <c r="B18886" s="2" t="s">
        <v>142</v>
      </c>
      <c r="C18886" s="2" t="s">
        <v>47</v>
      </c>
      <c r="D18886" s="2" t="s">
        <v>12</v>
      </c>
      <c r="E18886" s="2" t="s">
        <v>74</v>
      </c>
      <c r="F18886" s="2" t="s">
        <v>976</v>
      </c>
      <c r="G18886" s="14" t="n">
        <v>9.5</v>
      </c>
      <c r="H18886" s="14" t="n">
        <v>38.93</v>
      </c>
      <c r="I18886" s="14" t="n">
        <v>9.5</v>
      </c>
      <c r="J18886" s="23" t="n">
        <f aca="false">IF(AND(E18886="Priority",ISNUMBER('Cost model'!N125)),'Cost model'!N125,'Cost model'!M125)</f>
        <v>40</v>
      </c>
      <c r="K18886" s="14" t="n">
        <f aca="false">J18886-H18886</f>
        <v>1.07</v>
      </c>
      <c r="L18886" s="14" t="n">
        <f aca="false">G18886-H18886</f>
        <v>-29.43</v>
      </c>
    </row>
    <row r="18887" customFormat="false" ht="15" hidden="false" customHeight="false" outlineLevel="0" collapsed="false">
      <c r="A18887" s="2" t="s">
        <v>124</v>
      </c>
      <c r="B18887" s="2" t="s">
        <v>124</v>
      </c>
      <c r="C18887" s="2" t="s">
        <v>48</v>
      </c>
      <c r="D18887" s="2" t="s">
        <v>12</v>
      </c>
      <c r="E18887" s="2" t="s">
        <v>74</v>
      </c>
      <c r="F18887" s="2" t="s">
        <v>977</v>
      </c>
      <c r="G18887" s="14" t="n">
        <v>12.5</v>
      </c>
      <c r="H18887" s="14" t="n">
        <v>43.77</v>
      </c>
      <c r="I18887" s="14" t="n">
        <v>12.5</v>
      </c>
      <c r="J18887" s="23" t="n">
        <f aca="false">IF(AND(E18887="Priority",ISNUMBER('Cost model'!N321)),'Cost model'!N321,'Cost model'!M321)</f>
        <v>40</v>
      </c>
      <c r="K18887" s="14" t="n">
        <f aca="false">J18887-H18887</f>
        <v>-3.77</v>
      </c>
      <c r="L18887" s="14" t="n">
        <f aca="false">G18887-H18887</f>
        <v>-31.27</v>
      </c>
    </row>
    <row r="18888" customFormat="false" ht="15" hidden="false" customHeight="false" outlineLevel="0" collapsed="false">
      <c r="A18888" s="2" t="s">
        <v>124</v>
      </c>
      <c r="B18888" s="2" t="s">
        <v>124</v>
      </c>
      <c r="C18888" s="2" t="s">
        <v>48</v>
      </c>
      <c r="D18888" s="2" t="s">
        <v>12</v>
      </c>
      <c r="E18888" s="2" t="s">
        <v>74</v>
      </c>
      <c r="F18888" s="2" t="s">
        <v>977</v>
      </c>
      <c r="G18888" s="14" t="n">
        <v>12.5</v>
      </c>
      <c r="H18888" s="14" t="n">
        <v>60.72</v>
      </c>
      <c r="I18888" s="14" t="n">
        <v>12.5</v>
      </c>
      <c r="J18888" s="23" t="n">
        <f aca="false">IF(AND(E18888="Priority",ISNUMBER('Cost model'!N321)),'Cost model'!N321,'Cost model'!M321)</f>
        <v>40</v>
      </c>
      <c r="K18888" s="14" t="n">
        <f aca="false">J18888-H18888</f>
        <v>-20.72</v>
      </c>
      <c r="L18888" s="14" t="n">
        <f aca="false">G18888-H18888</f>
        <v>-48.22</v>
      </c>
    </row>
    <row r="18889" customFormat="false" ht="15" hidden="false" customHeight="false" outlineLevel="0" collapsed="false">
      <c r="A18889" s="2" t="s">
        <v>124</v>
      </c>
      <c r="B18889" s="2" t="s">
        <v>124</v>
      </c>
      <c r="C18889" s="2" t="s">
        <v>49</v>
      </c>
      <c r="D18889" s="2" t="s">
        <v>12</v>
      </c>
      <c r="E18889" s="2" t="s">
        <v>74</v>
      </c>
      <c r="F18889" s="2" t="s">
        <v>977</v>
      </c>
      <c r="G18889" s="14" t="n">
        <v>19.5</v>
      </c>
      <c r="H18889" s="14" t="n">
        <v>57.24</v>
      </c>
      <c r="I18889" s="14" t="n">
        <v>19.5</v>
      </c>
      <c r="J18889" s="23" t="n">
        <f aca="false">IF(AND(E18889="Priority",ISNUMBER('Cost model'!N322)),'Cost model'!N322,'Cost model'!M322)</f>
        <v>50</v>
      </c>
      <c r="K18889" s="14" t="n">
        <f aca="false">J18889-H18889</f>
        <v>-7.24</v>
      </c>
      <c r="L18889" s="14" t="n">
        <f aca="false">G18889-H18889</f>
        <v>-37.74</v>
      </c>
    </row>
    <row r="18890" customFormat="false" ht="15" hidden="false" customHeight="false" outlineLevel="0" collapsed="false">
      <c r="A18890" s="2" t="s">
        <v>142</v>
      </c>
      <c r="B18890" s="2" t="s">
        <v>142</v>
      </c>
      <c r="C18890" s="2" t="s">
        <v>49</v>
      </c>
      <c r="D18890" s="2" t="s">
        <v>10</v>
      </c>
      <c r="E18890" s="2" t="s">
        <v>74</v>
      </c>
      <c r="F18890" s="2" t="s">
        <v>977</v>
      </c>
      <c r="G18890" s="14" t="n">
        <v>19.5</v>
      </c>
      <c r="H18890" s="14" t="n">
        <v>44.18</v>
      </c>
      <c r="I18890" s="14" t="n">
        <v>17.5</v>
      </c>
      <c r="J18890" s="23" t="n">
        <f aca="false">IF(AND(E18890="Priority",ISNUMBER('Cost model'!N634)),'Cost model'!N634,'Cost model'!M634)</f>
        <v>15.5</v>
      </c>
      <c r="K18890" s="14" t="n">
        <f aca="false">J18890-H18890</f>
        <v>-28.68</v>
      </c>
      <c r="L18890" s="14" t="n">
        <f aca="false">G18890-H18890</f>
        <v>-24.68</v>
      </c>
    </row>
    <row r="18891" customFormat="false" ht="15" hidden="false" customHeight="false" outlineLevel="0" collapsed="false">
      <c r="A18891" s="2" t="s">
        <v>142</v>
      </c>
      <c r="B18891" s="2" t="s">
        <v>142</v>
      </c>
      <c r="C18891" s="2" t="s">
        <v>48</v>
      </c>
      <c r="D18891" s="2" t="s">
        <v>12</v>
      </c>
      <c r="E18891" s="2" t="s">
        <v>74</v>
      </c>
      <c r="F18891" s="2" t="s">
        <v>977</v>
      </c>
      <c r="G18891" s="14" t="n">
        <v>12.5</v>
      </c>
      <c r="H18891" s="14" t="n">
        <v>43.77</v>
      </c>
      <c r="I18891" s="14" t="n">
        <v>12.5</v>
      </c>
      <c r="J18891" s="23" t="n">
        <f aca="false">IF(AND(E18891="Priority",ISNUMBER('Cost model'!N636)),'Cost model'!N636,'Cost model'!M636)</f>
        <v>40</v>
      </c>
      <c r="K18891" s="14" t="n">
        <f aca="false">J18891-H18891</f>
        <v>-3.77</v>
      </c>
      <c r="L18891" s="14" t="n">
        <f aca="false">G18891-H18891</f>
        <v>-31.27</v>
      </c>
    </row>
    <row r="18892" customFormat="false" ht="15" hidden="false" customHeight="false" outlineLevel="0" collapsed="false">
      <c r="A18892" s="2" t="s">
        <v>174</v>
      </c>
      <c r="B18892" s="2" t="s">
        <v>174</v>
      </c>
      <c r="C18892" s="2" t="s">
        <v>47</v>
      </c>
      <c r="D18892" s="2" t="s">
        <v>10</v>
      </c>
      <c r="E18892" s="2" t="s">
        <v>74</v>
      </c>
      <c r="F18892" s="2" t="s">
        <v>977</v>
      </c>
      <c r="G18892" s="14" t="n">
        <v>9.5</v>
      </c>
      <c r="H18892" s="14" t="n">
        <v>6.91</v>
      </c>
      <c r="I18892" s="14" t="n">
        <v>9.5</v>
      </c>
      <c r="J18892" s="23" t="n">
        <f aca="false">IF(AND(E18892="Priority",ISNUMBER('Cost model'!N167)),'Cost model'!N167,'Cost model'!M167)</f>
        <v>8.5</v>
      </c>
      <c r="K18892" s="14" t="n">
        <f aca="false">J18892-H18892</f>
        <v>1.59</v>
      </c>
      <c r="L18892" s="14" t="n">
        <f aca="false">G18892-H18892</f>
        <v>2.59</v>
      </c>
    </row>
    <row r="18893" customFormat="false" ht="15" hidden="false" customHeight="false" outlineLevel="0" collapsed="false">
      <c r="A18893" s="2" t="s">
        <v>174</v>
      </c>
      <c r="B18893" s="2" t="s">
        <v>174</v>
      </c>
      <c r="C18893" s="2" t="s">
        <v>48</v>
      </c>
      <c r="D18893" s="2" t="s">
        <v>10</v>
      </c>
      <c r="E18893" s="2" t="s">
        <v>74</v>
      </c>
      <c r="F18893" s="2" t="s">
        <v>977</v>
      </c>
      <c r="G18893" s="14" t="n">
        <v>12.5</v>
      </c>
      <c r="H18893" s="14" t="n">
        <v>7.02</v>
      </c>
      <c r="I18893" s="14" t="n">
        <v>12.5</v>
      </c>
      <c r="J18893" s="23" t="n">
        <f aca="false">IF(AND(E18893="Priority",ISNUMBER('Cost model'!N168)),'Cost model'!N168,'Cost model'!M168)</f>
        <v>13.5</v>
      </c>
      <c r="K18893" s="14" t="n">
        <f aca="false">J18893-H18893</f>
        <v>6.48</v>
      </c>
      <c r="L18893" s="14" t="n">
        <f aca="false">G18893-H18893</f>
        <v>5.48</v>
      </c>
    </row>
    <row r="18894" customFormat="false" ht="15" hidden="false" customHeight="false" outlineLevel="0" collapsed="false">
      <c r="A18894" s="2" t="s">
        <v>142</v>
      </c>
      <c r="B18894" s="2" t="s">
        <v>142</v>
      </c>
      <c r="C18894" s="2" t="s">
        <v>49</v>
      </c>
      <c r="D18894" s="2" t="s">
        <v>10</v>
      </c>
      <c r="E18894" s="2" t="s">
        <v>74</v>
      </c>
      <c r="F18894" s="2" t="s">
        <v>977</v>
      </c>
      <c r="G18894" s="14" t="n">
        <v>17.5</v>
      </c>
      <c r="H18894" s="14" t="n">
        <v>17.69</v>
      </c>
      <c r="I18894" s="14" t="n">
        <v>17.5</v>
      </c>
      <c r="J18894" s="23" t="n">
        <f aca="false">IF(AND(E18894="Priority",ISNUMBER('Cost model'!N634)),'Cost model'!N634,'Cost model'!M634)</f>
        <v>15.5</v>
      </c>
      <c r="K18894" s="14" t="n">
        <f aca="false">J18894-H18894</f>
        <v>-2.19</v>
      </c>
      <c r="L18894" s="14" t="n">
        <f aca="false">G18894-H18894</f>
        <v>-0.190000000000001</v>
      </c>
    </row>
    <row r="18895" customFormat="false" ht="15" hidden="false" customHeight="false" outlineLevel="0" collapsed="false">
      <c r="A18895" s="2" t="s">
        <v>174</v>
      </c>
      <c r="B18895" s="2" t="s">
        <v>142</v>
      </c>
      <c r="C18895" s="2" t="s">
        <v>48</v>
      </c>
      <c r="D18895" s="2" t="s">
        <v>12</v>
      </c>
      <c r="E18895" s="2" t="s">
        <v>74</v>
      </c>
      <c r="F18895" s="2" t="s">
        <v>976</v>
      </c>
      <c r="G18895" s="14" t="n">
        <v>12.5</v>
      </c>
      <c r="H18895" s="14" t="n">
        <v>56.57</v>
      </c>
      <c r="I18895" s="14" t="n">
        <v>12.5</v>
      </c>
      <c r="J18895" s="23" t="n">
        <f aca="false">IF(AND(E18895="Priority",ISNUMBER('Cost model'!N126)),'Cost model'!N126,'Cost model'!M126)</f>
        <v>45</v>
      </c>
      <c r="K18895" s="14" t="n">
        <f aca="false">J18895-H18895</f>
        <v>-11.57</v>
      </c>
      <c r="L18895" s="14" t="n">
        <f aca="false">G18895-H18895</f>
        <v>-44.07</v>
      </c>
    </row>
    <row r="18896" customFormat="false" ht="15" hidden="false" customHeight="false" outlineLevel="0" collapsed="false">
      <c r="A18896" s="2" t="s">
        <v>174</v>
      </c>
      <c r="B18896" s="2" t="s">
        <v>174</v>
      </c>
      <c r="C18896" s="2" t="s">
        <v>49</v>
      </c>
      <c r="D18896" s="2" t="s">
        <v>10</v>
      </c>
      <c r="E18896" s="2" t="s">
        <v>74</v>
      </c>
      <c r="F18896" s="2" t="s">
        <v>977</v>
      </c>
      <c r="G18896" s="14" t="n">
        <v>19.5</v>
      </c>
      <c r="H18896" s="14" t="n">
        <v>26.28</v>
      </c>
      <c r="I18896" s="14" t="n">
        <v>17.5</v>
      </c>
      <c r="J18896" s="23" t="n">
        <f aca="false">IF(AND(E18896="Priority",ISNUMBER('Cost model'!N169)),'Cost model'!N169,'Cost model'!M169)</f>
        <v>18.5</v>
      </c>
      <c r="K18896" s="14" t="n">
        <f aca="false">J18896-H18896</f>
        <v>-7.78</v>
      </c>
      <c r="L18896" s="14" t="n">
        <f aca="false">G18896-H18896</f>
        <v>-6.78</v>
      </c>
    </row>
    <row r="18897" customFormat="false" ht="15" hidden="false" customHeight="false" outlineLevel="0" collapsed="false">
      <c r="A18897" s="2" t="s">
        <v>174</v>
      </c>
      <c r="B18897" s="2" t="s">
        <v>158</v>
      </c>
      <c r="C18897" s="2" t="s">
        <v>47</v>
      </c>
      <c r="D18897" s="2" t="s">
        <v>12</v>
      </c>
      <c r="E18897" s="2" t="s">
        <v>74</v>
      </c>
      <c r="F18897" s="2" t="s">
        <v>976</v>
      </c>
      <c r="G18897" s="14" t="n">
        <v>9.5</v>
      </c>
      <c r="H18897" s="14" t="n">
        <v>48.4</v>
      </c>
      <c r="I18897" s="14" t="n">
        <v>19.5</v>
      </c>
      <c r="J18897" s="23" t="n">
        <f aca="false">IF(AND(E18897="Priority",ISNUMBER('Cost model'!N140)),'Cost model'!N140,'Cost model'!M140)</f>
        <v>40</v>
      </c>
      <c r="K18897" s="14" t="n">
        <f aca="false">J18897-H18897</f>
        <v>-8.4</v>
      </c>
      <c r="L18897" s="14" t="n">
        <f aca="false">G18897-H18897</f>
        <v>-38.9</v>
      </c>
    </row>
    <row r="18898" customFormat="false" ht="15" hidden="false" customHeight="false" outlineLevel="0" collapsed="false">
      <c r="A18898" s="2" t="s">
        <v>123</v>
      </c>
      <c r="B18898" s="2" t="s">
        <v>142</v>
      </c>
      <c r="C18898" s="2" t="s">
        <v>47</v>
      </c>
      <c r="D18898" s="2" t="s">
        <v>12</v>
      </c>
      <c r="E18898" s="2" t="s">
        <v>83</v>
      </c>
      <c r="F18898" s="2" t="s">
        <v>976</v>
      </c>
      <c r="G18898" s="14" t="n">
        <v>24.5</v>
      </c>
      <c r="H18898" s="14" t="n">
        <v>63.73</v>
      </c>
      <c r="I18898" s="14" t="n">
        <v>24.5</v>
      </c>
      <c r="J18898" s="23" t="n">
        <f aca="false">IF(AND(E18898="Priority",ISNUMBER('Cost model'!N20)),'Cost model'!N20,'Cost model'!M20)</f>
        <v>45</v>
      </c>
      <c r="K18898" s="14" t="n">
        <f aca="false">J18898-H18898</f>
        <v>-18.73</v>
      </c>
      <c r="L18898" s="14" t="n">
        <f aca="false">G18898-H18898</f>
        <v>-39.23</v>
      </c>
    </row>
    <row r="18899" customFormat="false" ht="15" hidden="false" customHeight="false" outlineLevel="0" collapsed="false">
      <c r="A18899" s="2" t="s">
        <v>124</v>
      </c>
      <c r="B18899" s="2" t="s">
        <v>124</v>
      </c>
      <c r="C18899" s="2" t="s">
        <v>49</v>
      </c>
      <c r="D18899" s="2" t="s">
        <v>10</v>
      </c>
      <c r="E18899" s="2" t="s">
        <v>74</v>
      </c>
      <c r="F18899" s="2" t="s">
        <v>977</v>
      </c>
      <c r="G18899" s="14" t="n">
        <v>17.5</v>
      </c>
      <c r="H18899" s="14" t="n">
        <v>21.6</v>
      </c>
      <c r="I18899" s="14" t="n">
        <v>17.5</v>
      </c>
      <c r="J18899" s="23" t="n">
        <f aca="false">IF(AND(E18899="Priority",ISNUMBER('Cost model'!N319)),'Cost model'!N319,'Cost model'!M319)</f>
        <v>16.5</v>
      </c>
      <c r="K18899" s="14" t="n">
        <f aca="false">J18899-H18899</f>
        <v>-5.1</v>
      </c>
      <c r="L18899" s="14" t="n">
        <f aca="false">G18899-H18899</f>
        <v>-4.1</v>
      </c>
    </row>
    <row r="18900" customFormat="false" ht="15" hidden="false" customHeight="false" outlineLevel="0" collapsed="false">
      <c r="A18900" s="2" t="s">
        <v>174</v>
      </c>
      <c r="B18900" s="2" t="s">
        <v>174</v>
      </c>
      <c r="C18900" s="2" t="s">
        <v>49</v>
      </c>
      <c r="D18900" s="2" t="s">
        <v>10</v>
      </c>
      <c r="E18900" s="2" t="s">
        <v>83</v>
      </c>
      <c r="F18900" s="2" t="s">
        <v>977</v>
      </c>
      <c r="G18900" s="14" t="n">
        <v>24.5</v>
      </c>
      <c r="H18900" s="14" t="n">
        <v>24.63</v>
      </c>
      <c r="I18900" s="14" t="n">
        <v>24.5</v>
      </c>
      <c r="J18900" s="23" t="n">
        <f aca="false">IF(AND(E18900="Priority",ISNUMBER('Cost model'!N169)),'Cost model'!N169,'Cost model'!M169)</f>
        <v>25.5</v>
      </c>
      <c r="K18900" s="14" t="n">
        <f aca="false">J18900-H18900</f>
        <v>0.870000000000001</v>
      </c>
      <c r="L18900" s="14" t="n">
        <f aca="false">G18900-H18900</f>
        <v>-0.129999999999999</v>
      </c>
    </row>
    <row r="18901" customFormat="false" ht="15" hidden="false" customHeight="false" outlineLevel="0" collapsed="false">
      <c r="A18901" s="2" t="s">
        <v>174</v>
      </c>
      <c r="B18901" s="2" t="s">
        <v>174</v>
      </c>
      <c r="C18901" s="2" t="s">
        <v>48</v>
      </c>
      <c r="D18901" s="2" t="s">
        <v>10</v>
      </c>
      <c r="E18901" s="2" t="s">
        <v>74</v>
      </c>
      <c r="F18901" s="2" t="s">
        <v>977</v>
      </c>
      <c r="G18901" s="14" t="n">
        <v>12.5</v>
      </c>
      <c r="H18901" s="14" t="n">
        <v>11.03</v>
      </c>
      <c r="I18901" s="14" t="n">
        <v>12.5</v>
      </c>
      <c r="J18901" s="23" t="n">
        <f aca="false">IF(AND(E18901="Priority",ISNUMBER('Cost model'!N168)),'Cost model'!N168,'Cost model'!M168)</f>
        <v>13.5</v>
      </c>
      <c r="K18901" s="14" t="n">
        <f aca="false">J18901-H18901</f>
        <v>2.47</v>
      </c>
      <c r="L18901" s="14" t="n">
        <f aca="false">G18901-H18901</f>
        <v>1.47</v>
      </c>
    </row>
    <row r="18902" customFormat="false" ht="15" hidden="false" customHeight="false" outlineLevel="0" collapsed="false">
      <c r="A18902" s="2" t="s">
        <v>174</v>
      </c>
      <c r="B18902" s="2" t="s">
        <v>174</v>
      </c>
      <c r="C18902" s="2" t="s">
        <v>47</v>
      </c>
      <c r="D18902" s="2" t="s">
        <v>12</v>
      </c>
      <c r="E18902" s="2" t="s">
        <v>74</v>
      </c>
      <c r="F18902" s="2" t="s">
        <v>977</v>
      </c>
      <c r="G18902" s="14" t="n">
        <v>9.5</v>
      </c>
      <c r="H18902" s="14" t="n">
        <v>6.91</v>
      </c>
      <c r="I18902" s="14" t="n">
        <v>9.5</v>
      </c>
      <c r="J18902" s="23" t="n">
        <f aca="false">IF(AND(E18902="Priority",ISNUMBER('Cost model'!N170)),'Cost model'!N170,'Cost model'!M170)</f>
        <v>25.5</v>
      </c>
      <c r="K18902" s="14" t="n">
        <f aca="false">J18902-H18902</f>
        <v>18.59</v>
      </c>
      <c r="L18902" s="14" t="n">
        <f aca="false">G18902-H18902</f>
        <v>2.59</v>
      </c>
    </row>
    <row r="18903" customFormat="false" ht="15" hidden="false" customHeight="false" outlineLevel="0" collapsed="false">
      <c r="A18903" s="2" t="s">
        <v>124</v>
      </c>
      <c r="B18903" s="2" t="s">
        <v>124</v>
      </c>
      <c r="C18903" s="2" t="s">
        <v>47</v>
      </c>
      <c r="D18903" s="2" t="s">
        <v>12</v>
      </c>
      <c r="E18903" s="2" t="s">
        <v>74</v>
      </c>
      <c r="F18903" s="2" t="s">
        <v>977</v>
      </c>
      <c r="G18903" s="14" t="n">
        <v>9.5</v>
      </c>
      <c r="H18903" s="14" t="n">
        <v>7.72</v>
      </c>
      <c r="I18903" s="14" t="n">
        <v>9.5</v>
      </c>
      <c r="J18903" s="23" t="n">
        <f aca="false">IF(AND(E18903="Priority",ISNUMBER('Cost model'!N320)),'Cost model'!N320,'Cost model'!M320)</f>
        <v>24.5</v>
      </c>
      <c r="K18903" s="14" t="n">
        <f aca="false">J18903-H18903</f>
        <v>16.78</v>
      </c>
      <c r="L18903" s="14" t="n">
        <f aca="false">G18903-H18903</f>
        <v>1.78</v>
      </c>
    </row>
    <row r="18904" customFormat="false" ht="15" hidden="false" customHeight="false" outlineLevel="0" collapsed="false">
      <c r="A18904" s="2" t="s">
        <v>124</v>
      </c>
      <c r="B18904" s="2" t="s">
        <v>124</v>
      </c>
      <c r="C18904" s="2" t="s">
        <v>48</v>
      </c>
      <c r="D18904" s="2" t="s">
        <v>10</v>
      </c>
      <c r="E18904" s="2" t="s">
        <v>74</v>
      </c>
      <c r="F18904" s="2" t="s">
        <v>977</v>
      </c>
      <c r="G18904" s="14" t="n">
        <v>12.5</v>
      </c>
      <c r="H18904" s="14" t="n">
        <v>16.59</v>
      </c>
      <c r="I18904" s="14" t="n">
        <v>12.5</v>
      </c>
      <c r="J18904" s="23" t="n">
        <f aca="false">IF(AND(E18904="Priority",ISNUMBER('Cost model'!N318)),'Cost model'!N318,'Cost model'!M318)</f>
        <v>14.5</v>
      </c>
      <c r="K18904" s="14" t="n">
        <f aca="false">J18904-H18904</f>
        <v>-2.09</v>
      </c>
      <c r="L18904" s="14" t="n">
        <f aca="false">G18904-H18904</f>
        <v>-4.09</v>
      </c>
    </row>
    <row r="18905" customFormat="false" ht="15" hidden="false" customHeight="false" outlineLevel="0" collapsed="false">
      <c r="A18905" s="2" t="s">
        <v>174</v>
      </c>
      <c r="B18905" s="2" t="s">
        <v>142</v>
      </c>
      <c r="C18905" s="2" t="s">
        <v>49</v>
      </c>
      <c r="D18905" s="2" t="s">
        <v>10</v>
      </c>
      <c r="E18905" s="2" t="s">
        <v>74</v>
      </c>
      <c r="F18905" s="2" t="s">
        <v>976</v>
      </c>
      <c r="G18905" s="14" t="n">
        <v>17.5</v>
      </c>
      <c r="H18905" s="14" t="n">
        <v>15.22</v>
      </c>
      <c r="I18905" s="14" t="n">
        <v>17.5</v>
      </c>
      <c r="J18905" s="23" t="n">
        <f aca="false">IF(AND(E18905="Priority",ISNUMBER('Cost model'!N124)),'Cost model'!N124,'Cost model'!M124)</f>
        <v>21.5</v>
      </c>
      <c r="K18905" s="14" t="n">
        <f aca="false">J18905-H18905</f>
        <v>6.28</v>
      </c>
      <c r="L18905" s="14" t="n">
        <f aca="false">G18905-H18905</f>
        <v>2.28</v>
      </c>
    </row>
    <row r="18906" customFormat="false" ht="15" hidden="false" customHeight="false" outlineLevel="0" collapsed="false">
      <c r="A18906" s="2" t="s">
        <v>124</v>
      </c>
      <c r="B18906" s="2" t="s">
        <v>124</v>
      </c>
      <c r="C18906" s="2" t="s">
        <v>47</v>
      </c>
      <c r="D18906" s="2" t="s">
        <v>15</v>
      </c>
      <c r="E18906" s="2" t="s">
        <v>74</v>
      </c>
      <c r="F18906" s="2" t="s">
        <v>977</v>
      </c>
      <c r="G18906" s="14" t="n">
        <v>45</v>
      </c>
      <c r="H18906" s="14" t="n">
        <v>188.38</v>
      </c>
      <c r="I18906" s="14" t="n">
        <v>45</v>
      </c>
      <c r="J18906" s="23" t="n">
        <f aca="false">IF(AND(E18906="Priority",ISNUMBER('Cost model'!N329)),'Cost model'!N329,'Cost model'!M329)</f>
        <v>135</v>
      </c>
      <c r="K18906" s="14" t="n">
        <f aca="false">J18906-H18906</f>
        <v>-53.38</v>
      </c>
      <c r="L18906" s="14" t="n">
        <f aca="false">G18906-H18906</f>
        <v>-143.38</v>
      </c>
    </row>
    <row r="18907" customFormat="false" ht="15" hidden="false" customHeight="false" outlineLevel="0" collapsed="false">
      <c r="A18907" s="2" t="s">
        <v>221</v>
      </c>
      <c r="B18907" s="2" t="s">
        <v>158</v>
      </c>
      <c r="C18907" s="2" t="s">
        <v>47</v>
      </c>
      <c r="D18907" s="2" t="s">
        <v>10</v>
      </c>
      <c r="E18907" s="2" t="s">
        <v>74</v>
      </c>
      <c r="F18907" s="2" t="s">
        <v>976</v>
      </c>
      <c r="G18907" s="14" t="n">
        <v>9.5</v>
      </c>
      <c r="H18907" s="14" t="n">
        <v>8.58</v>
      </c>
      <c r="I18907" s="14" t="n">
        <v>14.5</v>
      </c>
      <c r="J18907" s="23" t="n">
        <f aca="false">IF(AND(E18907="Priority",ISNUMBER('Cost model'!N752)),'Cost model'!N752,'Cost model'!M752)</f>
        <v>12.5</v>
      </c>
      <c r="K18907" s="14" t="n">
        <f aca="false">J18907-H18907</f>
        <v>3.92</v>
      </c>
      <c r="L18907" s="14" t="n">
        <f aca="false">G18907-H18907</f>
        <v>0.92</v>
      </c>
    </row>
    <row r="18908" customFormat="false" ht="15" hidden="false" customHeight="false" outlineLevel="0" collapsed="false">
      <c r="A18908" s="2" t="s">
        <v>124</v>
      </c>
      <c r="B18908" s="2" t="s">
        <v>124</v>
      </c>
      <c r="C18908" s="2" t="s">
        <v>47</v>
      </c>
      <c r="D18908" s="2" t="s">
        <v>10</v>
      </c>
      <c r="E18908" s="2" t="s">
        <v>83</v>
      </c>
      <c r="F18908" s="2" t="s">
        <v>977</v>
      </c>
      <c r="G18908" s="14" t="n">
        <v>14.5</v>
      </c>
      <c r="H18908" s="14" t="n">
        <v>7.5</v>
      </c>
      <c r="I18908" s="14" t="n">
        <v>14.5</v>
      </c>
      <c r="J18908" s="23" t="n">
        <f aca="false">IF(AND(E18908="Priority",ISNUMBER('Cost model'!N317)),'Cost model'!N317,'Cost model'!M317)</f>
        <v>15.5</v>
      </c>
      <c r="K18908" s="14" t="n">
        <f aca="false">J18908-H18908</f>
        <v>8</v>
      </c>
      <c r="L18908" s="14" t="n">
        <f aca="false">G18908-H18908</f>
        <v>7</v>
      </c>
    </row>
    <row r="18909" customFormat="false" ht="15" hidden="false" customHeight="false" outlineLevel="0" collapsed="false">
      <c r="A18909" s="2" t="s">
        <v>174</v>
      </c>
      <c r="B18909" s="2" t="s">
        <v>174</v>
      </c>
      <c r="C18909" s="2" t="s">
        <v>48</v>
      </c>
      <c r="D18909" s="2" t="s">
        <v>10</v>
      </c>
      <c r="E18909" s="2" t="s">
        <v>74</v>
      </c>
      <c r="F18909" s="2" t="s">
        <v>977</v>
      </c>
      <c r="G18909" s="14" t="n">
        <v>12.5</v>
      </c>
      <c r="H18909" s="14" t="n">
        <v>11.46</v>
      </c>
      <c r="I18909" s="14" t="n">
        <v>12.5</v>
      </c>
      <c r="J18909" s="23" t="n">
        <f aca="false">IF(AND(E18909="Priority",ISNUMBER('Cost model'!N168)),'Cost model'!N168,'Cost model'!M168)</f>
        <v>13.5</v>
      </c>
      <c r="K18909" s="14" t="n">
        <f aca="false">J18909-H18909</f>
        <v>2.04</v>
      </c>
      <c r="L18909" s="14" t="n">
        <f aca="false">G18909-H18909</f>
        <v>1.04</v>
      </c>
    </row>
    <row r="18910" customFormat="false" ht="15" hidden="false" customHeight="false" outlineLevel="0" collapsed="false">
      <c r="A18910" s="2" t="s">
        <v>124</v>
      </c>
      <c r="B18910" s="2" t="s">
        <v>124</v>
      </c>
      <c r="C18910" s="2" t="s">
        <v>48</v>
      </c>
      <c r="D18910" s="2" t="s">
        <v>13</v>
      </c>
      <c r="E18910" s="2" t="s">
        <v>74</v>
      </c>
      <c r="F18910" s="2" t="s">
        <v>977</v>
      </c>
      <c r="G18910" s="14" t="n">
        <v>24.5</v>
      </c>
      <c r="H18910" s="14" t="n">
        <v>137.28</v>
      </c>
      <c r="I18910" s="14" t="n">
        <v>24.5</v>
      </c>
      <c r="J18910" s="23" t="n">
        <f aca="false">IF(AND(E18910="Priority",ISNUMBER('Cost model'!N324)),'Cost model'!N324,'Cost model'!M324)</f>
        <v>85</v>
      </c>
      <c r="K18910" s="14" t="n">
        <f aca="false">J18910-H18910</f>
        <v>-52.28</v>
      </c>
      <c r="L18910" s="14" t="n">
        <f aca="false">G18910-H18910</f>
        <v>-112.78</v>
      </c>
    </row>
    <row r="18911" customFormat="false" ht="15" hidden="false" customHeight="false" outlineLevel="0" collapsed="false">
      <c r="A18911" s="2" t="s">
        <v>221</v>
      </c>
      <c r="B18911" s="2" t="s">
        <v>221</v>
      </c>
      <c r="C18911" s="2" t="s">
        <v>47</v>
      </c>
      <c r="D18911" s="2" t="s">
        <v>12</v>
      </c>
      <c r="E18911" s="2" t="s">
        <v>74</v>
      </c>
      <c r="F18911" s="2" t="s">
        <v>977</v>
      </c>
      <c r="G18911" s="14" t="n">
        <v>9.5</v>
      </c>
      <c r="H18911" s="14" t="n">
        <v>24.75</v>
      </c>
      <c r="I18911" s="14" t="n">
        <v>9.5</v>
      </c>
      <c r="J18911" s="23" t="n">
        <f aca="false">IF(AND(E18911="Priority",ISNUMBER('Cost model'!N740)),'Cost model'!N740,'Cost model'!M740)</f>
        <v>22.5</v>
      </c>
      <c r="K18911" s="14" t="n">
        <f aca="false">J18911-H18911</f>
        <v>-2.25</v>
      </c>
      <c r="L18911" s="14" t="n">
        <f aca="false">G18911-H18911</f>
        <v>-15.25</v>
      </c>
    </row>
    <row r="18912" customFormat="false" ht="15" hidden="false" customHeight="false" outlineLevel="0" collapsed="false">
      <c r="A18912" s="2" t="s">
        <v>142</v>
      </c>
      <c r="B18912" s="2" t="s">
        <v>142</v>
      </c>
      <c r="C18912" s="2" t="s">
        <v>48</v>
      </c>
      <c r="D18912" s="2" t="s">
        <v>10</v>
      </c>
      <c r="E18912" s="2" t="s">
        <v>74</v>
      </c>
      <c r="F18912" s="2" t="s">
        <v>977</v>
      </c>
      <c r="G18912" s="14" t="n">
        <v>12.5</v>
      </c>
      <c r="H18912" s="14" t="n">
        <v>11.51</v>
      </c>
      <c r="I18912" s="14" t="n">
        <v>12.5</v>
      </c>
      <c r="J18912" s="23" t="n">
        <f aca="false">IF(AND(E18912="Priority",ISNUMBER('Cost model'!N633)),'Cost model'!N633,'Cost model'!M633)</f>
        <v>11.5</v>
      </c>
      <c r="K18912" s="14" t="n">
        <f aca="false">J18912-H18912</f>
        <v>-0.00999999999999979</v>
      </c>
      <c r="L18912" s="14" t="n">
        <f aca="false">G18912-H18912</f>
        <v>0.99</v>
      </c>
    </row>
    <row r="18913" customFormat="false" ht="15" hidden="false" customHeight="false" outlineLevel="0" collapsed="false">
      <c r="A18913" s="2" t="s">
        <v>174</v>
      </c>
      <c r="B18913" s="2" t="s">
        <v>174</v>
      </c>
      <c r="C18913" s="2" t="s">
        <v>49</v>
      </c>
      <c r="D18913" s="2" t="s">
        <v>14</v>
      </c>
      <c r="E18913" s="2" t="s">
        <v>74</v>
      </c>
      <c r="F18913" s="2" t="s">
        <v>977</v>
      </c>
      <c r="G18913" s="14" t="n">
        <v>85</v>
      </c>
      <c r="H18913" s="14" t="n">
        <v>121.28</v>
      </c>
      <c r="I18913" s="14" t="n">
        <v>85</v>
      </c>
      <c r="J18913" s="23" t="n">
        <f aca="false">IF(AND(E18913="Priority",ISNUMBER('Cost model'!N178)),'Cost model'!N178,'Cost model'!M178)</f>
        <v>145</v>
      </c>
      <c r="K18913" s="14" t="n">
        <f aca="false">J18913-H18913</f>
        <v>23.72</v>
      </c>
      <c r="L18913" s="14" t="n">
        <f aca="false">G18913-H18913</f>
        <v>-36.28</v>
      </c>
    </row>
    <row r="18914" customFormat="false" ht="15" hidden="false" customHeight="false" outlineLevel="0" collapsed="false">
      <c r="A18914" s="2" t="s">
        <v>142</v>
      </c>
      <c r="B18914" s="2" t="s">
        <v>142</v>
      </c>
      <c r="C18914" s="2" t="s">
        <v>49</v>
      </c>
      <c r="D18914" s="2" t="s">
        <v>10</v>
      </c>
      <c r="E18914" s="2" t="s">
        <v>74</v>
      </c>
      <c r="F18914" s="2" t="s">
        <v>977</v>
      </c>
      <c r="G18914" s="14" t="n">
        <v>17.5</v>
      </c>
      <c r="H18914" s="14" t="n">
        <v>11.58</v>
      </c>
      <c r="I18914" s="14" t="n">
        <v>17.5</v>
      </c>
      <c r="J18914" s="23" t="n">
        <f aca="false">IF(AND(E18914="Priority",ISNUMBER('Cost model'!N634)),'Cost model'!N634,'Cost model'!M634)</f>
        <v>15.5</v>
      </c>
      <c r="K18914" s="14" t="n">
        <f aca="false">J18914-H18914</f>
        <v>3.92</v>
      </c>
      <c r="L18914" s="14" t="n">
        <f aca="false">G18914-H18914</f>
        <v>5.92</v>
      </c>
    </row>
    <row r="18915" customFormat="false" ht="15" hidden="false" customHeight="false" outlineLevel="0" collapsed="false">
      <c r="A18915" s="2" t="s">
        <v>174</v>
      </c>
      <c r="B18915" s="2" t="s">
        <v>174</v>
      </c>
      <c r="C18915" s="2" t="s">
        <v>49</v>
      </c>
      <c r="D18915" s="2" t="s">
        <v>10</v>
      </c>
      <c r="E18915" s="2" t="s">
        <v>74</v>
      </c>
      <c r="F18915" s="2" t="s">
        <v>977</v>
      </c>
      <c r="G18915" s="14" t="n">
        <v>17.5</v>
      </c>
      <c r="H18915" s="14" t="n">
        <v>12.18</v>
      </c>
      <c r="I18915" s="14" t="n">
        <v>17.5</v>
      </c>
      <c r="J18915" s="23" t="n">
        <f aca="false">IF(AND(E18915="Priority",ISNUMBER('Cost model'!N169)),'Cost model'!N169,'Cost model'!M169)</f>
        <v>18.5</v>
      </c>
      <c r="K18915" s="14" t="n">
        <f aca="false">J18915-H18915</f>
        <v>6.32</v>
      </c>
      <c r="L18915" s="14" t="n">
        <f aca="false">G18915-H18915</f>
        <v>5.32</v>
      </c>
    </row>
    <row r="18916" customFormat="false" ht="15" hidden="false" customHeight="false" outlineLevel="0" collapsed="false">
      <c r="A18916" s="2" t="s">
        <v>174</v>
      </c>
      <c r="B18916" s="2" t="s">
        <v>124</v>
      </c>
      <c r="C18916" s="2" t="s">
        <v>48</v>
      </c>
      <c r="D18916" s="2" t="s">
        <v>12</v>
      </c>
      <c r="E18916" s="2" t="s">
        <v>83</v>
      </c>
      <c r="F18916" s="2" t="s">
        <v>976</v>
      </c>
      <c r="G18916" s="14" t="n">
        <v>19.5</v>
      </c>
      <c r="H18916" s="14" t="n">
        <v>45.9</v>
      </c>
      <c r="I18916" s="14" t="n">
        <v>19.5</v>
      </c>
      <c r="J18916" s="23" t="n">
        <f aca="false">IF(AND(E18916="Priority",ISNUMBER('Cost model'!N111)),'Cost model'!N111,'Cost model'!M111)</f>
        <v>60</v>
      </c>
      <c r="K18916" s="14" t="n">
        <f aca="false">J18916-H18916</f>
        <v>14.1</v>
      </c>
      <c r="L18916" s="14" t="n">
        <f aca="false">G18916-H18916</f>
        <v>-26.4</v>
      </c>
    </row>
    <row r="18917" customFormat="false" ht="15" hidden="false" customHeight="false" outlineLevel="0" collapsed="false">
      <c r="A18917" s="2" t="s">
        <v>158</v>
      </c>
      <c r="B18917" s="2" t="s">
        <v>158</v>
      </c>
      <c r="C18917" s="2" t="s">
        <v>47</v>
      </c>
      <c r="D18917" s="2" t="s">
        <v>12</v>
      </c>
      <c r="E18917" s="2" t="s">
        <v>74</v>
      </c>
      <c r="F18917" s="2" t="s">
        <v>977</v>
      </c>
      <c r="G18917" s="14" t="n">
        <v>9.5</v>
      </c>
      <c r="H18917" s="14" t="n">
        <v>13.19</v>
      </c>
      <c r="I18917" s="14" t="n">
        <v>9.5</v>
      </c>
      <c r="J18917" s="23" t="n">
        <f aca="false">IF(AND(E18917="Priority",ISNUMBER('Cost model'!N425)),'Cost model'!N425,'Cost model'!M425)</f>
        <v>14.5</v>
      </c>
      <c r="K18917" s="14" t="n">
        <f aca="false">J18917-H18917</f>
        <v>1.31</v>
      </c>
      <c r="L18917" s="14" t="n">
        <f aca="false">G18917-H18917</f>
        <v>-3.69</v>
      </c>
    </row>
    <row r="18918" customFormat="false" ht="15" hidden="false" customHeight="false" outlineLevel="0" collapsed="false">
      <c r="A18918" s="2" t="s">
        <v>342</v>
      </c>
      <c r="B18918" s="2" t="s">
        <v>158</v>
      </c>
      <c r="C18918" s="2" t="s">
        <v>47</v>
      </c>
      <c r="D18918" s="2" t="s">
        <v>12</v>
      </c>
      <c r="E18918" s="2" t="s">
        <v>74</v>
      </c>
      <c r="F18918" s="2" t="s">
        <v>976</v>
      </c>
      <c r="G18918" s="14" t="n">
        <v>24.5</v>
      </c>
      <c r="H18918" s="14" t="n">
        <v>53.58</v>
      </c>
      <c r="I18918" s="14" t="n">
        <v>24.5</v>
      </c>
      <c r="J18918" s="23" t="n">
        <f aca="false">IF(AND(E18918="Priority",ISNUMBER('Cost model'!N215)),'Cost model'!N215,'Cost model'!M215)</f>
        <v>60</v>
      </c>
      <c r="K18918" s="14" t="n">
        <f aca="false">J18918-H18918</f>
        <v>6.42</v>
      </c>
      <c r="L18918" s="14" t="n">
        <f aca="false">G18918-H18918</f>
        <v>-29.08</v>
      </c>
    </row>
    <row r="18919" customFormat="false" ht="15" hidden="false" customHeight="false" outlineLevel="0" collapsed="false">
      <c r="A18919" s="2" t="s">
        <v>174</v>
      </c>
      <c r="B18919" s="2" t="s">
        <v>174</v>
      </c>
      <c r="C18919" s="2" t="s">
        <v>47</v>
      </c>
      <c r="D18919" s="2" t="s">
        <v>10</v>
      </c>
      <c r="E18919" s="2" t="s">
        <v>74</v>
      </c>
      <c r="F18919" s="2" t="s">
        <v>977</v>
      </c>
      <c r="G18919" s="14" t="n">
        <v>9.5</v>
      </c>
      <c r="H18919" s="14" t="n">
        <v>7.72</v>
      </c>
      <c r="I18919" s="14" t="n">
        <v>9.5</v>
      </c>
      <c r="J18919" s="23" t="n">
        <f aca="false">IF(AND(E18919="Priority",ISNUMBER('Cost model'!N167)),'Cost model'!N167,'Cost model'!M167)</f>
        <v>8.5</v>
      </c>
      <c r="K18919" s="14" t="n">
        <f aca="false">J18919-H18919</f>
        <v>0.78</v>
      </c>
      <c r="L18919" s="14" t="n">
        <f aca="false">G18919-H18919</f>
        <v>1.78</v>
      </c>
    </row>
    <row r="18920" customFormat="false" ht="15" hidden="false" customHeight="false" outlineLevel="0" collapsed="false">
      <c r="A18920" s="2" t="s">
        <v>124</v>
      </c>
      <c r="B18920" s="2" t="s">
        <v>174</v>
      </c>
      <c r="C18920" s="2" t="s">
        <v>49</v>
      </c>
      <c r="D18920" s="2" t="s">
        <v>14</v>
      </c>
      <c r="E18920" s="2" t="s">
        <v>74</v>
      </c>
      <c r="F18920" s="2" t="s">
        <v>976</v>
      </c>
      <c r="G18920" s="14" t="n">
        <v>85</v>
      </c>
      <c r="H18920" s="14" t="n">
        <v>368.08</v>
      </c>
      <c r="I18920" s="14" t="n">
        <v>199</v>
      </c>
      <c r="J18920" s="23" t="n">
        <f aca="false">IF(AND(E18920="Priority",ISNUMBER('Cost model'!N373)),'Cost model'!N373,'Cost model'!M373)</f>
        <v>215</v>
      </c>
      <c r="K18920" s="14" t="n">
        <f aca="false">J18920-H18920</f>
        <v>-153.08</v>
      </c>
      <c r="L18920" s="14" t="n">
        <f aca="false">G18920-H18920</f>
        <v>-283.08</v>
      </c>
    </row>
    <row r="18921" customFormat="false" ht="15" hidden="false" customHeight="false" outlineLevel="0" collapsed="false">
      <c r="A18921" s="2" t="s">
        <v>174</v>
      </c>
      <c r="B18921" s="2" t="s">
        <v>174</v>
      </c>
      <c r="C18921" s="2" t="s">
        <v>49</v>
      </c>
      <c r="D18921" s="2" t="s">
        <v>10</v>
      </c>
      <c r="E18921" s="2" t="s">
        <v>74</v>
      </c>
      <c r="F18921" s="2" t="s">
        <v>977</v>
      </c>
      <c r="G18921" s="14" t="n">
        <v>17.5</v>
      </c>
      <c r="H18921" s="14" t="n">
        <v>15.99</v>
      </c>
      <c r="I18921" s="14" t="n">
        <v>17.5</v>
      </c>
      <c r="J18921" s="23" t="n">
        <f aca="false">IF(AND(E18921="Priority",ISNUMBER('Cost model'!N169)),'Cost model'!N169,'Cost model'!M169)</f>
        <v>18.5</v>
      </c>
      <c r="K18921" s="14" t="n">
        <f aca="false">J18921-H18921</f>
        <v>2.51</v>
      </c>
      <c r="L18921" s="14" t="n">
        <f aca="false">G18921-H18921</f>
        <v>1.51</v>
      </c>
    </row>
    <row r="18922" customFormat="false" ht="15" hidden="false" customHeight="false" outlineLevel="0" collapsed="false">
      <c r="A18922" s="2" t="s">
        <v>124</v>
      </c>
      <c r="B18922" s="2" t="s">
        <v>124</v>
      </c>
      <c r="C18922" s="2" t="s">
        <v>47</v>
      </c>
      <c r="D18922" s="2" t="s">
        <v>12</v>
      </c>
      <c r="E18922" s="2" t="s">
        <v>74</v>
      </c>
      <c r="F18922" s="2" t="s">
        <v>977</v>
      </c>
      <c r="G18922" s="14" t="n">
        <v>9.5</v>
      </c>
      <c r="H18922" s="14" t="n">
        <v>27.85</v>
      </c>
      <c r="I18922" s="14" t="n">
        <v>9.5</v>
      </c>
      <c r="J18922" s="23" t="n">
        <f aca="false">IF(AND(E18922="Priority",ISNUMBER('Cost model'!N320)),'Cost model'!N320,'Cost model'!M320)</f>
        <v>24.5</v>
      </c>
      <c r="K18922" s="14" t="n">
        <f aca="false">J18922-H18922</f>
        <v>-3.35</v>
      </c>
      <c r="L18922" s="14" t="n">
        <f aca="false">G18922-H18922</f>
        <v>-18.35</v>
      </c>
    </row>
    <row r="18923" customFormat="false" ht="15" hidden="false" customHeight="false" outlineLevel="0" collapsed="false">
      <c r="A18923" s="2" t="s">
        <v>174</v>
      </c>
      <c r="B18923" s="2" t="s">
        <v>174</v>
      </c>
      <c r="C18923" s="2" t="s">
        <v>49</v>
      </c>
      <c r="D18923" s="2" t="s">
        <v>13</v>
      </c>
      <c r="E18923" s="2" t="s">
        <v>74</v>
      </c>
      <c r="F18923" s="2" t="s">
        <v>977</v>
      </c>
      <c r="G18923" s="14" t="n">
        <v>50</v>
      </c>
      <c r="H18923" s="14" t="n">
        <v>40.54</v>
      </c>
      <c r="I18923" s="14" t="n">
        <v>50</v>
      </c>
      <c r="J18923" s="23" t="n">
        <f aca="false">IF(AND(E18923="Priority",ISNUMBER('Cost model'!N175)),'Cost model'!N175,'Cost model'!M175)</f>
        <v>75</v>
      </c>
      <c r="K18923" s="14" t="n">
        <f aca="false">J18923-H18923</f>
        <v>34.46</v>
      </c>
      <c r="L18923" s="14" t="n">
        <f aca="false">G18923-H18923</f>
        <v>9.46</v>
      </c>
    </row>
    <row r="18924" customFormat="false" ht="15" hidden="false" customHeight="false" outlineLevel="0" collapsed="false">
      <c r="A18924" s="2" t="s">
        <v>142</v>
      </c>
      <c r="B18924" s="2" t="s">
        <v>142</v>
      </c>
      <c r="C18924" s="2" t="s">
        <v>49</v>
      </c>
      <c r="D18924" s="2" t="s">
        <v>13</v>
      </c>
      <c r="E18924" s="2" t="s">
        <v>74</v>
      </c>
      <c r="F18924" s="2" t="s">
        <v>977</v>
      </c>
      <c r="G18924" s="14" t="n">
        <v>50</v>
      </c>
      <c r="H18924" s="14" t="n">
        <v>49.4</v>
      </c>
      <c r="I18924" s="14" t="n">
        <v>50</v>
      </c>
      <c r="J18924" s="23" t="n">
        <f aca="false">IF(AND(E18924="Priority",ISNUMBER('Cost model'!N640)),'Cost model'!N640,'Cost model'!M640)</f>
        <v>65</v>
      </c>
      <c r="K18924" s="14" t="n">
        <f aca="false">J18924-H18924</f>
        <v>15.6</v>
      </c>
      <c r="L18924" s="14" t="n">
        <f aca="false">G18924-H18924</f>
        <v>0.600000000000001</v>
      </c>
    </row>
    <row r="18925" customFormat="false" ht="15" hidden="false" customHeight="false" outlineLevel="0" collapsed="false">
      <c r="A18925" s="2" t="s">
        <v>142</v>
      </c>
      <c r="B18925" s="2" t="s">
        <v>124</v>
      </c>
      <c r="C18925" s="2" t="s">
        <v>47</v>
      </c>
      <c r="D18925" s="2" t="s">
        <v>10</v>
      </c>
      <c r="E18925" s="2" t="s">
        <v>74</v>
      </c>
      <c r="F18925" s="2" t="s">
        <v>976</v>
      </c>
      <c r="G18925" s="14" t="n">
        <v>9.5</v>
      </c>
      <c r="H18925" s="14" t="n">
        <v>8.45</v>
      </c>
      <c r="I18925" s="14" t="n">
        <v>14.5</v>
      </c>
      <c r="J18925" s="23" t="n">
        <f aca="false">IF(AND(E18925="Priority",ISNUMBER('Cost model'!N662)),'Cost model'!N662,'Cost model'!M662)</f>
        <v>13.5</v>
      </c>
      <c r="K18925" s="14" t="n">
        <f aca="false">J18925-H18925</f>
        <v>5.05</v>
      </c>
      <c r="L18925" s="14" t="n">
        <f aca="false">G18925-H18925</f>
        <v>1.05</v>
      </c>
    </row>
    <row r="18926" customFormat="false" ht="15" hidden="false" customHeight="false" outlineLevel="0" collapsed="false">
      <c r="A18926" s="2" t="s">
        <v>221</v>
      </c>
      <c r="B18926" s="2" t="s">
        <v>221</v>
      </c>
      <c r="C18926" s="2" t="s">
        <v>47</v>
      </c>
      <c r="D18926" s="2" t="s">
        <v>12</v>
      </c>
      <c r="E18926" s="2" t="s">
        <v>74</v>
      </c>
      <c r="F18926" s="2" t="s">
        <v>977</v>
      </c>
      <c r="G18926" s="14" t="n">
        <v>9.5</v>
      </c>
      <c r="H18926" s="14" t="n">
        <v>24.75</v>
      </c>
      <c r="I18926" s="14" t="n">
        <v>9.5</v>
      </c>
      <c r="J18926" s="23" t="n">
        <f aca="false">IF(AND(E18926="Priority",ISNUMBER('Cost model'!N740)),'Cost model'!N740,'Cost model'!M740)</f>
        <v>22.5</v>
      </c>
      <c r="K18926" s="14" t="n">
        <f aca="false">J18926-H18926</f>
        <v>-2.25</v>
      </c>
      <c r="L18926" s="14" t="n">
        <f aca="false">G18926-H18926</f>
        <v>-15.25</v>
      </c>
    </row>
    <row r="18927" customFormat="false" ht="15" hidden="false" customHeight="false" outlineLevel="0" collapsed="false">
      <c r="A18927" s="2" t="s">
        <v>174</v>
      </c>
      <c r="B18927" s="2" t="s">
        <v>174</v>
      </c>
      <c r="C18927" s="2" t="s">
        <v>48</v>
      </c>
      <c r="D18927" s="2" t="s">
        <v>10</v>
      </c>
      <c r="E18927" s="2" t="s">
        <v>74</v>
      </c>
      <c r="F18927" s="2" t="s">
        <v>977</v>
      </c>
      <c r="G18927" s="14" t="n">
        <v>12.5</v>
      </c>
      <c r="H18927" s="14" t="n">
        <v>7.37</v>
      </c>
      <c r="I18927" s="14" t="n">
        <v>12.5</v>
      </c>
      <c r="J18927" s="23" t="n">
        <f aca="false">IF(AND(E18927="Priority",ISNUMBER('Cost model'!N168)),'Cost model'!N168,'Cost model'!M168)</f>
        <v>13.5</v>
      </c>
      <c r="K18927" s="14" t="n">
        <f aca="false">J18927-H18927</f>
        <v>6.13</v>
      </c>
      <c r="L18927" s="14" t="n">
        <f aca="false">G18927-H18927</f>
        <v>5.13</v>
      </c>
    </row>
    <row r="18928" customFormat="false" ht="15" hidden="false" customHeight="false" outlineLevel="0" collapsed="false">
      <c r="A18928" s="2" t="s">
        <v>124</v>
      </c>
      <c r="B18928" s="2" t="s">
        <v>124</v>
      </c>
      <c r="C18928" s="2" t="s">
        <v>48</v>
      </c>
      <c r="D18928" s="2" t="s">
        <v>14</v>
      </c>
      <c r="E18928" s="2" t="s">
        <v>74</v>
      </c>
      <c r="F18928" s="2" t="s">
        <v>977</v>
      </c>
      <c r="G18928" s="14" t="n">
        <v>45</v>
      </c>
      <c r="H18928" s="14" t="n">
        <v>136.41</v>
      </c>
      <c r="I18928" s="14" t="n">
        <v>45</v>
      </c>
      <c r="J18928" s="23" t="n">
        <f aca="false">IF(AND(E18928="Priority",ISNUMBER('Cost model'!N327)),'Cost model'!N327,'Cost model'!M327)</f>
        <v>130</v>
      </c>
      <c r="K18928" s="14" t="n">
        <f aca="false">J18928-H18928</f>
        <v>-6.41</v>
      </c>
      <c r="L18928" s="14" t="n">
        <f aca="false">G18928-H18928</f>
        <v>-91.41</v>
      </c>
    </row>
    <row r="18929" customFormat="false" ht="15" hidden="false" customHeight="false" outlineLevel="0" collapsed="false">
      <c r="A18929" s="2" t="s">
        <v>142</v>
      </c>
      <c r="B18929" s="2" t="s">
        <v>158</v>
      </c>
      <c r="C18929" s="2" t="s">
        <v>47</v>
      </c>
      <c r="D18929" s="2" t="s">
        <v>12</v>
      </c>
      <c r="E18929" s="2" t="s">
        <v>74</v>
      </c>
      <c r="F18929" s="2" t="s">
        <v>976</v>
      </c>
      <c r="G18929" s="14" t="n">
        <v>9.5</v>
      </c>
      <c r="H18929" s="14" t="n">
        <v>47.69</v>
      </c>
      <c r="I18929" s="14" t="n">
        <v>19.5</v>
      </c>
      <c r="J18929" s="23" t="n">
        <f aca="false">IF(AND(E18929="Priority",ISNUMBER('Cost model'!N650)),'Cost model'!N650,'Cost model'!M650)</f>
        <v>40</v>
      </c>
      <c r="K18929" s="14" t="n">
        <f aca="false">J18929-H18929</f>
        <v>-7.69</v>
      </c>
      <c r="L18929" s="14" t="n">
        <f aca="false">G18929-H18929</f>
        <v>-38.19</v>
      </c>
    </row>
    <row r="18930" customFormat="false" ht="15" hidden="false" customHeight="false" outlineLevel="0" collapsed="false">
      <c r="A18930" s="2" t="s">
        <v>174</v>
      </c>
      <c r="B18930" s="2" t="s">
        <v>124</v>
      </c>
      <c r="C18930" s="2" t="s">
        <v>48</v>
      </c>
      <c r="D18930" s="2" t="s">
        <v>12</v>
      </c>
      <c r="E18930" s="2" t="s">
        <v>74</v>
      </c>
      <c r="F18930" s="2" t="s">
        <v>976</v>
      </c>
      <c r="G18930" s="14" t="n">
        <v>12.5</v>
      </c>
      <c r="H18930" s="14" t="n">
        <v>24.63</v>
      </c>
      <c r="I18930" s="14" t="n">
        <v>12.5</v>
      </c>
      <c r="J18930" s="23" t="n">
        <f aca="false">IF(AND(E18930="Priority",ISNUMBER('Cost model'!N111)),'Cost model'!N111,'Cost model'!M111)</f>
        <v>45</v>
      </c>
      <c r="K18930" s="14" t="n">
        <f aca="false">J18930-H18930</f>
        <v>20.37</v>
      </c>
      <c r="L18930" s="14" t="n">
        <f aca="false">G18930-H18930</f>
        <v>-12.13</v>
      </c>
    </row>
    <row r="18931" customFormat="false" ht="15" hidden="false" customHeight="false" outlineLevel="0" collapsed="false">
      <c r="A18931" s="2" t="s">
        <v>124</v>
      </c>
      <c r="B18931" s="2" t="s">
        <v>124</v>
      </c>
      <c r="C18931" s="2" t="s">
        <v>47</v>
      </c>
      <c r="D18931" s="2" t="s">
        <v>12</v>
      </c>
      <c r="E18931" s="2" t="s">
        <v>74</v>
      </c>
      <c r="F18931" s="2" t="s">
        <v>977</v>
      </c>
      <c r="G18931" s="14" t="n">
        <v>9.5</v>
      </c>
      <c r="H18931" s="14" t="n">
        <v>28.24</v>
      </c>
      <c r="I18931" s="14" t="n">
        <v>9.5</v>
      </c>
      <c r="J18931" s="23" t="n">
        <f aca="false">IF(AND(E18931="Priority",ISNUMBER('Cost model'!N320)),'Cost model'!N320,'Cost model'!M320)</f>
        <v>24.5</v>
      </c>
      <c r="K18931" s="14" t="n">
        <f aca="false">J18931-H18931</f>
        <v>-3.74</v>
      </c>
      <c r="L18931" s="14" t="n">
        <f aca="false">G18931-H18931</f>
        <v>-18.74</v>
      </c>
    </row>
    <row r="18932" customFormat="false" ht="15" hidden="false" customHeight="false" outlineLevel="0" collapsed="false">
      <c r="A18932" s="2" t="s">
        <v>174</v>
      </c>
      <c r="B18932" s="2" t="s">
        <v>174</v>
      </c>
      <c r="C18932" s="2" t="s">
        <v>49</v>
      </c>
      <c r="D18932" s="2" t="s">
        <v>12</v>
      </c>
      <c r="E18932" s="2" t="s">
        <v>74</v>
      </c>
      <c r="F18932" s="2" t="s">
        <v>977</v>
      </c>
      <c r="G18932" s="14" t="n">
        <v>19.5</v>
      </c>
      <c r="H18932" s="14" t="n">
        <v>44.89</v>
      </c>
      <c r="I18932" s="14" t="n">
        <v>19.5</v>
      </c>
      <c r="J18932" s="23" t="n">
        <f aca="false">IF(AND(E18932="Priority",ISNUMBER('Cost model'!N172)),'Cost model'!N172,'Cost model'!M172)</f>
        <v>45</v>
      </c>
      <c r="K18932" s="14" t="n">
        <f aca="false">J18932-H18932</f>
        <v>0.109999999999999</v>
      </c>
      <c r="L18932" s="14" t="n">
        <f aca="false">G18932-H18932</f>
        <v>-25.39</v>
      </c>
    </row>
    <row r="18933" customFormat="false" ht="15" hidden="false" customHeight="false" outlineLevel="0" collapsed="false">
      <c r="A18933" s="2" t="s">
        <v>174</v>
      </c>
      <c r="B18933" s="2" t="s">
        <v>174</v>
      </c>
      <c r="C18933" s="2" t="s">
        <v>48</v>
      </c>
      <c r="D18933" s="2" t="s">
        <v>10</v>
      </c>
      <c r="E18933" s="2" t="s">
        <v>74</v>
      </c>
      <c r="F18933" s="2" t="s">
        <v>977</v>
      </c>
      <c r="G18933" s="14" t="n">
        <v>12.5</v>
      </c>
      <c r="H18933" s="14" t="n">
        <v>12.54</v>
      </c>
      <c r="I18933" s="14" t="n">
        <v>12.5</v>
      </c>
      <c r="J18933" s="23" t="n">
        <f aca="false">IF(AND(E18933="Priority",ISNUMBER('Cost model'!N168)),'Cost model'!N168,'Cost model'!M168)</f>
        <v>13.5</v>
      </c>
      <c r="K18933" s="14" t="n">
        <f aca="false">J18933-H18933</f>
        <v>0.960000000000001</v>
      </c>
      <c r="L18933" s="14" t="n">
        <f aca="false">G18933-H18933</f>
        <v>-0.0399999999999992</v>
      </c>
    </row>
    <row r="18934" customFormat="false" ht="15" hidden="false" customHeight="false" outlineLevel="0" collapsed="false">
      <c r="A18934" s="2" t="s">
        <v>142</v>
      </c>
      <c r="B18934" s="2" t="s">
        <v>142</v>
      </c>
      <c r="C18934" s="2" t="s">
        <v>47</v>
      </c>
      <c r="D18934" s="2" t="s">
        <v>12</v>
      </c>
      <c r="E18934" s="2" t="s">
        <v>74</v>
      </c>
      <c r="F18934" s="2" t="s">
        <v>977</v>
      </c>
      <c r="G18934" s="14" t="n">
        <v>9.5</v>
      </c>
      <c r="H18934" s="14" t="n">
        <v>47.95</v>
      </c>
      <c r="I18934" s="14" t="n">
        <v>9.5</v>
      </c>
      <c r="J18934" s="23" t="n">
        <f aca="false">IF(AND(E18934="Priority",ISNUMBER('Cost model'!N635)),'Cost model'!N635,'Cost model'!M635)</f>
        <v>30.5</v>
      </c>
      <c r="K18934" s="14" t="n">
        <f aca="false">J18934-H18934</f>
        <v>-17.45</v>
      </c>
      <c r="L18934" s="14" t="n">
        <f aca="false">G18934-H18934</f>
        <v>-38.45</v>
      </c>
    </row>
    <row r="18935" customFormat="false" ht="15" hidden="false" customHeight="false" outlineLevel="0" collapsed="false">
      <c r="A18935" s="2" t="s">
        <v>124</v>
      </c>
      <c r="B18935" s="2" t="s">
        <v>124</v>
      </c>
      <c r="C18935" s="2" t="s">
        <v>49</v>
      </c>
      <c r="D18935" s="2" t="s">
        <v>10</v>
      </c>
      <c r="E18935" s="2" t="s">
        <v>74</v>
      </c>
      <c r="F18935" s="2" t="s">
        <v>977</v>
      </c>
      <c r="G18935" s="14" t="n">
        <v>19.5</v>
      </c>
      <c r="H18935" s="14" t="n">
        <v>50.19</v>
      </c>
      <c r="I18935" s="14" t="n">
        <v>17.5</v>
      </c>
      <c r="J18935" s="23" t="n">
        <f aca="false">IF(AND(E18935="Priority",ISNUMBER('Cost model'!N319)),'Cost model'!N319,'Cost model'!M319)</f>
        <v>16.5</v>
      </c>
      <c r="K18935" s="14" t="n">
        <f aca="false">J18935-H18935</f>
        <v>-33.69</v>
      </c>
      <c r="L18935" s="14" t="n">
        <f aca="false">G18935-H18935</f>
        <v>-30.69</v>
      </c>
    </row>
    <row r="18936" customFormat="false" ht="15" hidden="false" customHeight="false" outlineLevel="0" collapsed="false">
      <c r="A18936" s="2" t="s">
        <v>221</v>
      </c>
      <c r="B18936" s="2" t="s">
        <v>142</v>
      </c>
      <c r="C18936" s="2" t="s">
        <v>47</v>
      </c>
      <c r="D18936" s="2" t="s">
        <v>12</v>
      </c>
      <c r="E18936" s="2" t="s">
        <v>74</v>
      </c>
      <c r="F18936" s="2" t="s">
        <v>976</v>
      </c>
      <c r="G18936" s="14" t="n">
        <v>19.5</v>
      </c>
      <c r="H18936" s="14" t="n">
        <v>38.93</v>
      </c>
      <c r="I18936" s="14" t="n">
        <v>24.5</v>
      </c>
      <c r="J18936" s="23" t="n">
        <f aca="false">IF(AND(E18936="Priority",ISNUMBER('Cost model'!N770)),'Cost model'!N770,'Cost model'!M770)</f>
        <v>55</v>
      </c>
      <c r="K18936" s="14" t="n">
        <f aca="false">J18936-H18936</f>
        <v>16.07</v>
      </c>
      <c r="L18936" s="14" t="n">
        <f aca="false">G18936-H18936</f>
        <v>-19.43</v>
      </c>
    </row>
    <row r="18937" customFormat="false" ht="15" hidden="false" customHeight="false" outlineLevel="0" collapsed="false">
      <c r="A18937" s="2" t="s">
        <v>174</v>
      </c>
      <c r="B18937" s="2" t="s">
        <v>174</v>
      </c>
      <c r="C18937" s="2" t="s">
        <v>47</v>
      </c>
      <c r="D18937" s="2" t="s">
        <v>10</v>
      </c>
      <c r="E18937" s="2" t="s">
        <v>74</v>
      </c>
      <c r="F18937" s="2" t="s">
        <v>977</v>
      </c>
      <c r="G18937" s="14" t="n">
        <v>9.5</v>
      </c>
      <c r="H18937" s="14" t="n">
        <v>6.24</v>
      </c>
      <c r="I18937" s="14" t="n">
        <v>9.5</v>
      </c>
      <c r="J18937" s="23" t="n">
        <f aca="false">IF(AND(E18937="Priority",ISNUMBER('Cost model'!N167)),'Cost model'!N167,'Cost model'!M167)</f>
        <v>8.5</v>
      </c>
      <c r="K18937" s="14" t="n">
        <f aca="false">J18937-H18937</f>
        <v>2.26</v>
      </c>
      <c r="L18937" s="14" t="n">
        <f aca="false">G18937-H18937</f>
        <v>3.26</v>
      </c>
    </row>
    <row r="18938" customFormat="false" ht="15" hidden="false" customHeight="false" outlineLevel="0" collapsed="false">
      <c r="A18938" s="2" t="s">
        <v>142</v>
      </c>
      <c r="B18938" s="2" t="s">
        <v>142</v>
      </c>
      <c r="C18938" s="2" t="s">
        <v>48</v>
      </c>
      <c r="D18938" s="2" t="s">
        <v>13</v>
      </c>
      <c r="E18938" s="2" t="s">
        <v>74</v>
      </c>
      <c r="F18938" s="2" t="s">
        <v>977</v>
      </c>
      <c r="G18938" s="14" t="n">
        <v>24.5</v>
      </c>
      <c r="H18938" s="14" t="n">
        <v>75.3</v>
      </c>
      <c r="I18938" s="14" t="n">
        <v>24.5</v>
      </c>
      <c r="J18938" s="23" t="n">
        <f aca="false">IF(AND(E18938="Priority",ISNUMBER('Cost model'!N639)),'Cost model'!N639,'Cost model'!M639)</f>
        <v>60</v>
      </c>
      <c r="K18938" s="14" t="n">
        <f aca="false">J18938-H18938</f>
        <v>-15.3</v>
      </c>
      <c r="L18938" s="14" t="n">
        <f aca="false">G18938-H18938</f>
        <v>-50.8</v>
      </c>
    </row>
    <row r="18939" customFormat="false" ht="15" hidden="false" customHeight="false" outlineLevel="0" collapsed="false">
      <c r="A18939" s="2" t="s">
        <v>124</v>
      </c>
      <c r="B18939" s="2" t="s">
        <v>174</v>
      </c>
      <c r="C18939" s="2" t="s">
        <v>48</v>
      </c>
      <c r="D18939" s="2" t="s">
        <v>13</v>
      </c>
      <c r="E18939" s="2" t="s">
        <v>74</v>
      </c>
      <c r="F18939" s="2" t="s">
        <v>976</v>
      </c>
      <c r="G18939" s="14" t="n">
        <v>24.5</v>
      </c>
      <c r="H18939" s="14" t="n">
        <v>151.76</v>
      </c>
      <c r="I18939" s="14" t="n">
        <v>24.5</v>
      </c>
      <c r="J18939" s="23" t="n">
        <f aca="false">IF(AND(E18939="Priority",ISNUMBER('Cost model'!N369)),'Cost model'!N369,'Cost model'!M369)</f>
        <v>100</v>
      </c>
      <c r="K18939" s="14" t="n">
        <f aca="false">J18939-H18939</f>
        <v>-51.76</v>
      </c>
      <c r="L18939" s="14" t="n">
        <f aca="false">G18939-H18939</f>
        <v>-127.26</v>
      </c>
    </row>
    <row r="18940" customFormat="false" ht="15" hidden="false" customHeight="false" outlineLevel="0" collapsed="false">
      <c r="A18940" s="2" t="s">
        <v>221</v>
      </c>
      <c r="B18940" s="2" t="s">
        <v>221</v>
      </c>
      <c r="C18940" s="2" t="s">
        <v>47</v>
      </c>
      <c r="D18940" s="2" t="s">
        <v>15</v>
      </c>
      <c r="E18940" s="2" t="s">
        <v>74</v>
      </c>
      <c r="F18940" s="2" t="s">
        <v>977</v>
      </c>
      <c r="G18940" s="14" t="n">
        <v>45</v>
      </c>
      <c r="H18940" s="14" t="n">
        <v>53.12</v>
      </c>
      <c r="I18940" s="14" t="n">
        <v>45</v>
      </c>
      <c r="J18940" s="23" t="n">
        <f aca="false">IF(AND(E18940="Priority",ISNUMBER('Cost model'!N749)),'Cost model'!N749,'Cost model'!M749)</f>
        <v>110</v>
      </c>
      <c r="K18940" s="14" t="n">
        <f aca="false">J18940-H18940</f>
        <v>56.88</v>
      </c>
      <c r="L18940" s="14" t="n">
        <f aca="false">G18940-H18940</f>
        <v>-8.12</v>
      </c>
    </row>
    <row r="18941" customFormat="false" ht="15" hidden="false" customHeight="false" outlineLevel="0" collapsed="false">
      <c r="A18941" s="2" t="s">
        <v>124</v>
      </c>
      <c r="B18941" s="2" t="s">
        <v>142</v>
      </c>
      <c r="C18941" s="2" t="s">
        <v>48</v>
      </c>
      <c r="D18941" s="2" t="s">
        <v>12</v>
      </c>
      <c r="E18941" s="2" t="s">
        <v>74</v>
      </c>
      <c r="F18941" s="2" t="s">
        <v>976</v>
      </c>
      <c r="G18941" s="14" t="n">
        <v>19.5</v>
      </c>
      <c r="H18941" s="14" t="n">
        <v>35.23</v>
      </c>
      <c r="I18941" s="14" t="n">
        <v>19.5</v>
      </c>
      <c r="J18941" s="23" t="n">
        <f aca="false">IF(AND(E18941="Priority",ISNUMBER('Cost model'!N336)),'Cost model'!N336,'Cost model'!M336)</f>
        <v>50</v>
      </c>
      <c r="K18941" s="14" t="n">
        <f aca="false">J18941-H18941</f>
        <v>14.77</v>
      </c>
      <c r="L18941" s="14" t="n">
        <f aca="false">G18941-H18941</f>
        <v>-15.73</v>
      </c>
    </row>
    <row r="18942" customFormat="false" ht="15" hidden="false" customHeight="false" outlineLevel="0" collapsed="false">
      <c r="A18942" s="2" t="s">
        <v>174</v>
      </c>
      <c r="B18942" s="2" t="s">
        <v>174</v>
      </c>
      <c r="C18942" s="2" t="s">
        <v>49</v>
      </c>
      <c r="D18942" s="2" t="s">
        <v>10</v>
      </c>
      <c r="E18942" s="2" t="s">
        <v>74</v>
      </c>
      <c r="F18942" s="2" t="s">
        <v>977</v>
      </c>
      <c r="G18942" s="14" t="n">
        <v>17.5</v>
      </c>
      <c r="H18942" s="14" t="n">
        <v>12.18</v>
      </c>
      <c r="I18942" s="14" t="n">
        <v>17.5</v>
      </c>
      <c r="J18942" s="23" t="n">
        <f aca="false">IF(AND(E18942="Priority",ISNUMBER('Cost model'!N169)),'Cost model'!N169,'Cost model'!M169)</f>
        <v>18.5</v>
      </c>
      <c r="K18942" s="14" t="n">
        <f aca="false">J18942-H18942</f>
        <v>6.32</v>
      </c>
      <c r="L18942" s="14" t="n">
        <f aca="false">G18942-H18942</f>
        <v>5.32</v>
      </c>
    </row>
    <row r="18943" customFormat="false" ht="15" hidden="false" customHeight="false" outlineLevel="0" collapsed="false">
      <c r="A18943" s="2" t="s">
        <v>142</v>
      </c>
      <c r="B18943" s="2" t="s">
        <v>142</v>
      </c>
      <c r="C18943" s="2" t="s">
        <v>47</v>
      </c>
      <c r="D18943" s="2" t="s">
        <v>12</v>
      </c>
      <c r="E18943" s="2" t="s">
        <v>74</v>
      </c>
      <c r="F18943" s="2" t="s">
        <v>977</v>
      </c>
      <c r="G18943" s="14" t="n">
        <v>9.5</v>
      </c>
      <c r="H18943" s="14" t="n">
        <v>31.94</v>
      </c>
      <c r="I18943" s="14" t="n">
        <v>9.5</v>
      </c>
      <c r="J18943" s="23" t="n">
        <f aca="false">IF(AND(E18943="Priority",ISNUMBER('Cost model'!N635)),'Cost model'!N635,'Cost model'!M635)</f>
        <v>30.5</v>
      </c>
      <c r="K18943" s="14" t="n">
        <f aca="false">J18943-H18943</f>
        <v>-1.44</v>
      </c>
      <c r="L18943" s="14" t="n">
        <f aca="false">G18943-H18943</f>
        <v>-22.44</v>
      </c>
    </row>
    <row r="18944" customFormat="false" ht="15" hidden="false" customHeight="false" outlineLevel="0" collapsed="false">
      <c r="A18944" s="2" t="s">
        <v>174</v>
      </c>
      <c r="B18944" s="2" t="s">
        <v>174</v>
      </c>
      <c r="C18944" s="2" t="s">
        <v>49</v>
      </c>
      <c r="D18944" s="2" t="s">
        <v>12</v>
      </c>
      <c r="E18944" s="2" t="s">
        <v>74</v>
      </c>
      <c r="F18944" s="2" t="s">
        <v>977</v>
      </c>
      <c r="G18944" s="14" t="n">
        <v>19.5</v>
      </c>
      <c r="H18944" s="14" t="n">
        <v>43.88</v>
      </c>
      <c r="I18944" s="14" t="n">
        <v>19.5</v>
      </c>
      <c r="J18944" s="23" t="n">
        <f aca="false">IF(AND(E18944="Priority",ISNUMBER('Cost model'!N172)),'Cost model'!N172,'Cost model'!M172)</f>
        <v>45</v>
      </c>
      <c r="K18944" s="14" t="n">
        <f aca="false">J18944-H18944</f>
        <v>1.12</v>
      </c>
      <c r="L18944" s="14" t="n">
        <f aca="false">G18944-H18944</f>
        <v>-24.38</v>
      </c>
    </row>
    <row r="18945" customFormat="false" ht="15" hidden="false" customHeight="false" outlineLevel="0" collapsed="false">
      <c r="A18945" s="2" t="s">
        <v>174</v>
      </c>
      <c r="B18945" s="2" t="s">
        <v>174</v>
      </c>
      <c r="C18945" s="2" t="s">
        <v>48</v>
      </c>
      <c r="D18945" s="2" t="s">
        <v>10</v>
      </c>
      <c r="E18945" s="2" t="s">
        <v>74</v>
      </c>
      <c r="F18945" s="2" t="s">
        <v>977</v>
      </c>
      <c r="G18945" s="14" t="n">
        <v>12.5</v>
      </c>
      <c r="H18945" s="14" t="n">
        <v>7.37</v>
      </c>
      <c r="I18945" s="14" t="n">
        <v>12.5</v>
      </c>
      <c r="J18945" s="23" t="n">
        <f aca="false">IF(AND(E18945="Priority",ISNUMBER('Cost model'!N168)),'Cost model'!N168,'Cost model'!M168)</f>
        <v>13.5</v>
      </c>
      <c r="K18945" s="14" t="n">
        <f aca="false">J18945-H18945</f>
        <v>6.13</v>
      </c>
      <c r="L18945" s="14" t="n">
        <f aca="false">G18945-H18945</f>
        <v>5.13</v>
      </c>
    </row>
    <row r="18946" customFormat="false" ht="15" hidden="false" customHeight="false" outlineLevel="0" collapsed="false">
      <c r="A18946" s="2" t="s">
        <v>124</v>
      </c>
      <c r="B18946" s="2" t="s">
        <v>124</v>
      </c>
      <c r="C18946" s="2" t="s">
        <v>48</v>
      </c>
      <c r="D18946" s="2" t="s">
        <v>10</v>
      </c>
      <c r="E18946" s="2" t="s">
        <v>74</v>
      </c>
      <c r="F18946" s="2" t="s">
        <v>977</v>
      </c>
      <c r="G18946" s="14" t="n">
        <v>12.5</v>
      </c>
      <c r="H18946" s="14" t="n">
        <v>21.6</v>
      </c>
      <c r="I18946" s="14" t="n">
        <v>12.5</v>
      </c>
      <c r="J18946" s="23" t="n">
        <f aca="false">IF(AND(E18946="Priority",ISNUMBER('Cost model'!N318)),'Cost model'!N318,'Cost model'!M318)</f>
        <v>14.5</v>
      </c>
      <c r="K18946" s="14" t="n">
        <f aca="false">J18946-H18946</f>
        <v>-7.1</v>
      </c>
      <c r="L18946" s="14" t="n">
        <f aca="false">G18946-H18946</f>
        <v>-9.1</v>
      </c>
    </row>
    <row r="18947" customFormat="false" ht="15" hidden="false" customHeight="false" outlineLevel="0" collapsed="false">
      <c r="A18947" s="2" t="s">
        <v>174</v>
      </c>
      <c r="B18947" s="2" t="s">
        <v>142</v>
      </c>
      <c r="C18947" s="2" t="s">
        <v>48</v>
      </c>
      <c r="D18947" s="2" t="s">
        <v>12</v>
      </c>
      <c r="E18947" s="2" t="s">
        <v>74</v>
      </c>
      <c r="F18947" s="2" t="s">
        <v>976</v>
      </c>
      <c r="G18947" s="14" t="n">
        <v>12.5</v>
      </c>
      <c r="H18947" s="14" t="n">
        <v>38.93</v>
      </c>
      <c r="I18947" s="14" t="n">
        <v>12.5</v>
      </c>
      <c r="J18947" s="23" t="n">
        <f aca="false">IF(AND(E18947="Priority",ISNUMBER('Cost model'!N126)),'Cost model'!N126,'Cost model'!M126)</f>
        <v>45</v>
      </c>
      <c r="K18947" s="14" t="n">
        <f aca="false">J18947-H18947</f>
        <v>6.07</v>
      </c>
      <c r="L18947" s="14" t="n">
        <f aca="false">G18947-H18947</f>
        <v>-26.43</v>
      </c>
    </row>
    <row r="18948" customFormat="false" ht="15" hidden="false" customHeight="false" outlineLevel="0" collapsed="false">
      <c r="A18948" s="2" t="s">
        <v>123</v>
      </c>
      <c r="B18948" s="2" t="s">
        <v>123</v>
      </c>
      <c r="C18948" s="2" t="s">
        <v>47</v>
      </c>
      <c r="D18948" s="2" t="s">
        <v>10</v>
      </c>
      <c r="E18948" s="2" t="s">
        <v>83</v>
      </c>
      <c r="F18948" s="2" t="s">
        <v>977</v>
      </c>
      <c r="G18948" s="14" t="n">
        <v>14.5</v>
      </c>
      <c r="H18948" s="14" t="n">
        <v>21.34</v>
      </c>
      <c r="I18948" s="14" t="n">
        <v>14.5</v>
      </c>
      <c r="J18948" s="23" t="n">
        <f aca="false">IF(AND(E18948="Priority",ISNUMBER('Cost model'!N62)),'Cost model'!N62,'Cost model'!M62)</f>
        <v>17.5</v>
      </c>
      <c r="K18948" s="14" t="n">
        <f aca="false">J18948-H18948</f>
        <v>-3.84</v>
      </c>
      <c r="L18948" s="14" t="n">
        <f aca="false">G18948-H18948</f>
        <v>-6.84</v>
      </c>
    </row>
    <row r="18949" customFormat="false" ht="15" hidden="false" customHeight="false" outlineLevel="0" collapsed="false">
      <c r="A18949" s="2" t="s">
        <v>124</v>
      </c>
      <c r="B18949" s="2" t="s">
        <v>124</v>
      </c>
      <c r="C18949" s="2" t="s">
        <v>49</v>
      </c>
      <c r="D18949" s="2" t="s">
        <v>12</v>
      </c>
      <c r="E18949" s="2" t="s">
        <v>74</v>
      </c>
      <c r="F18949" s="2" t="s">
        <v>977</v>
      </c>
      <c r="G18949" s="14" t="n">
        <v>19.5</v>
      </c>
      <c r="H18949" s="14" t="n">
        <v>24.63</v>
      </c>
      <c r="I18949" s="14" t="n">
        <v>19.5</v>
      </c>
      <c r="J18949" s="23" t="n">
        <f aca="false">IF(AND(E18949="Priority",ISNUMBER('Cost model'!N322)),'Cost model'!N322,'Cost model'!M322)</f>
        <v>50</v>
      </c>
      <c r="K18949" s="14" t="n">
        <f aca="false">J18949-H18949</f>
        <v>25.37</v>
      </c>
      <c r="L18949" s="14" t="n">
        <f aca="false">G18949-H18949</f>
        <v>-5.13</v>
      </c>
    </row>
    <row r="18950" customFormat="false" ht="15" hidden="false" customHeight="false" outlineLevel="0" collapsed="false">
      <c r="A18950" s="2" t="s">
        <v>142</v>
      </c>
      <c r="B18950" s="2" t="s">
        <v>205</v>
      </c>
      <c r="C18950" s="2" t="s">
        <v>47</v>
      </c>
      <c r="D18950" s="2" t="s">
        <v>10</v>
      </c>
      <c r="E18950" s="2" t="s">
        <v>74</v>
      </c>
      <c r="F18950" s="2" t="s">
        <v>976</v>
      </c>
      <c r="G18950" s="14" t="n">
        <v>9.5</v>
      </c>
      <c r="H18950" s="14" t="n">
        <v>7.47</v>
      </c>
      <c r="I18950" s="14" t="n">
        <v>19.5</v>
      </c>
      <c r="J18950" s="23" t="n">
        <f aca="false">IF(AND(E18950="Priority",ISNUMBER('Cost model'!N707)),'Cost model'!N707,'Cost model'!M707)</f>
        <v>11.5</v>
      </c>
      <c r="K18950" s="14" t="n">
        <f aca="false">J18950-H18950</f>
        <v>4.03</v>
      </c>
      <c r="L18950" s="14" t="n">
        <f aca="false">G18950-H18950</f>
        <v>2.03</v>
      </c>
    </row>
    <row r="18951" customFormat="false" ht="15" hidden="false" customHeight="false" outlineLevel="0" collapsed="false">
      <c r="A18951" s="2" t="s">
        <v>174</v>
      </c>
      <c r="B18951" s="2" t="s">
        <v>174</v>
      </c>
      <c r="C18951" s="2" t="s">
        <v>48</v>
      </c>
      <c r="D18951" s="2" t="s">
        <v>10</v>
      </c>
      <c r="E18951" s="2" t="s">
        <v>74</v>
      </c>
      <c r="F18951" s="2" t="s">
        <v>977</v>
      </c>
      <c r="G18951" s="14" t="n">
        <v>12.5</v>
      </c>
      <c r="H18951" s="14" t="n">
        <v>12.54</v>
      </c>
      <c r="I18951" s="14" t="n">
        <v>12.5</v>
      </c>
      <c r="J18951" s="23" t="n">
        <f aca="false">IF(AND(E18951="Priority",ISNUMBER('Cost model'!N168)),'Cost model'!N168,'Cost model'!M168)</f>
        <v>13.5</v>
      </c>
      <c r="K18951" s="14" t="n">
        <f aca="false">J18951-H18951</f>
        <v>0.960000000000001</v>
      </c>
      <c r="L18951" s="14" t="n">
        <f aca="false">G18951-H18951</f>
        <v>-0.0399999999999992</v>
      </c>
    </row>
    <row r="18952" customFormat="false" ht="15" hidden="false" customHeight="false" outlineLevel="0" collapsed="false">
      <c r="A18952" s="2" t="s">
        <v>142</v>
      </c>
      <c r="B18952" s="2" t="s">
        <v>142</v>
      </c>
      <c r="C18952" s="2" t="s">
        <v>47</v>
      </c>
      <c r="D18952" s="2" t="s">
        <v>12</v>
      </c>
      <c r="E18952" s="2" t="s">
        <v>74</v>
      </c>
      <c r="F18952" s="2" t="s">
        <v>977</v>
      </c>
      <c r="G18952" s="14" t="n">
        <v>9.5</v>
      </c>
      <c r="H18952" s="14" t="n">
        <v>28.5</v>
      </c>
      <c r="I18952" s="14" t="n">
        <v>9.5</v>
      </c>
      <c r="J18952" s="23" t="n">
        <f aca="false">IF(AND(E18952="Priority",ISNUMBER('Cost model'!N635)),'Cost model'!N635,'Cost model'!M635)</f>
        <v>30.5</v>
      </c>
      <c r="K18952" s="14" t="n">
        <f aca="false">J18952-H18952</f>
        <v>2</v>
      </c>
      <c r="L18952" s="14" t="n">
        <f aca="false">G18952-H18952</f>
        <v>-19</v>
      </c>
    </row>
    <row r="18953" customFormat="false" ht="15" hidden="false" customHeight="false" outlineLevel="0" collapsed="false">
      <c r="A18953" s="2" t="s">
        <v>174</v>
      </c>
      <c r="B18953" s="2" t="s">
        <v>142</v>
      </c>
      <c r="C18953" s="2" t="s">
        <v>47</v>
      </c>
      <c r="D18953" s="2" t="s">
        <v>12</v>
      </c>
      <c r="E18953" s="2" t="s">
        <v>74</v>
      </c>
      <c r="F18953" s="2" t="s">
        <v>976</v>
      </c>
      <c r="G18953" s="14" t="n">
        <v>9.5</v>
      </c>
      <c r="H18953" s="14" t="n">
        <v>44.04</v>
      </c>
      <c r="I18953" s="14" t="n">
        <v>9.5</v>
      </c>
      <c r="J18953" s="23" t="n">
        <f aca="false">IF(AND(E18953="Priority",ISNUMBER('Cost model'!N125)),'Cost model'!N125,'Cost model'!M125)</f>
        <v>40</v>
      </c>
      <c r="K18953" s="14" t="n">
        <f aca="false">J18953-H18953</f>
        <v>-4.04</v>
      </c>
      <c r="L18953" s="14" t="n">
        <f aca="false">G18953-H18953</f>
        <v>-34.54</v>
      </c>
    </row>
    <row r="18954" customFormat="false" ht="15" hidden="false" customHeight="false" outlineLevel="0" collapsed="false">
      <c r="A18954" s="2" t="s">
        <v>142</v>
      </c>
      <c r="B18954" s="2" t="s">
        <v>142</v>
      </c>
      <c r="C18954" s="2" t="s">
        <v>48</v>
      </c>
      <c r="D18954" s="2" t="s">
        <v>10</v>
      </c>
      <c r="E18954" s="2" t="s">
        <v>74</v>
      </c>
      <c r="F18954" s="2" t="s">
        <v>977</v>
      </c>
      <c r="G18954" s="14" t="n">
        <v>12.5</v>
      </c>
      <c r="H18954" s="14" t="n">
        <v>21.76</v>
      </c>
      <c r="I18954" s="14" t="n">
        <v>12.5</v>
      </c>
      <c r="J18954" s="23" t="n">
        <f aca="false">IF(AND(E18954="Priority",ISNUMBER('Cost model'!N633)),'Cost model'!N633,'Cost model'!M633)</f>
        <v>11.5</v>
      </c>
      <c r="K18954" s="14" t="n">
        <f aca="false">J18954-H18954</f>
        <v>-10.26</v>
      </c>
      <c r="L18954" s="14" t="n">
        <f aca="false">G18954-H18954</f>
        <v>-9.26</v>
      </c>
    </row>
    <row r="18955" customFormat="false" ht="15" hidden="false" customHeight="false" outlineLevel="0" collapsed="false">
      <c r="A18955" s="2" t="s">
        <v>124</v>
      </c>
      <c r="B18955" s="2" t="s">
        <v>158</v>
      </c>
      <c r="C18955" s="2" t="s">
        <v>47</v>
      </c>
      <c r="D18955" s="2" t="s">
        <v>10</v>
      </c>
      <c r="E18955" s="2" t="s">
        <v>74</v>
      </c>
      <c r="F18955" s="2" t="s">
        <v>976</v>
      </c>
      <c r="G18955" s="14" t="n">
        <v>9.5</v>
      </c>
      <c r="H18955" s="14" t="n">
        <v>18.84</v>
      </c>
      <c r="I18955" s="14" t="n">
        <v>14.5</v>
      </c>
      <c r="J18955" s="23" t="n">
        <f aca="false">IF(AND(E18955="Priority",ISNUMBER('Cost model'!N347)),'Cost model'!N347,'Cost model'!M347)</f>
        <v>13.5</v>
      </c>
      <c r="K18955" s="14" t="n">
        <f aca="false">J18955-H18955</f>
        <v>-5.34</v>
      </c>
      <c r="L18955" s="14" t="n">
        <f aca="false">G18955-H18955</f>
        <v>-9.34</v>
      </c>
    </row>
    <row r="18956" customFormat="false" ht="15" hidden="false" customHeight="false" outlineLevel="0" collapsed="false">
      <c r="A18956" s="2" t="s">
        <v>124</v>
      </c>
      <c r="B18956" s="2" t="s">
        <v>124</v>
      </c>
      <c r="C18956" s="2" t="s">
        <v>49</v>
      </c>
      <c r="D18956" s="2" t="s">
        <v>10</v>
      </c>
      <c r="E18956" s="2" t="s">
        <v>83</v>
      </c>
      <c r="F18956" s="2" t="s">
        <v>977</v>
      </c>
      <c r="G18956" s="14" t="n">
        <v>24.5</v>
      </c>
      <c r="H18956" s="14" t="n">
        <v>21.76</v>
      </c>
      <c r="I18956" s="14" t="n">
        <v>24.5</v>
      </c>
      <c r="J18956" s="23" t="n">
        <f aca="false">IF(AND(E18956="Priority",ISNUMBER('Cost model'!N319)),'Cost model'!N319,'Cost model'!M319)</f>
        <v>22.5</v>
      </c>
      <c r="K18956" s="14" t="n">
        <f aca="false">J18956-H18956</f>
        <v>0.739999999999998</v>
      </c>
      <c r="L18956" s="14" t="n">
        <f aca="false">G18956-H18956</f>
        <v>2.74</v>
      </c>
    </row>
    <row r="18957" customFormat="false" ht="15" hidden="false" customHeight="false" outlineLevel="0" collapsed="false">
      <c r="A18957" s="2" t="s">
        <v>221</v>
      </c>
      <c r="B18957" s="2" t="s">
        <v>221</v>
      </c>
      <c r="C18957" s="2" t="s">
        <v>47</v>
      </c>
      <c r="D18957" s="2" t="s">
        <v>10</v>
      </c>
      <c r="E18957" s="2" t="s">
        <v>74</v>
      </c>
      <c r="F18957" s="2" t="s">
        <v>977</v>
      </c>
      <c r="G18957" s="14" t="n">
        <v>9.5</v>
      </c>
      <c r="H18957" s="14" t="n">
        <v>7.4</v>
      </c>
      <c r="I18957" s="14" t="n">
        <v>9.5</v>
      </c>
      <c r="J18957" s="23" t="n">
        <f aca="false">IF(AND(E18957="Priority",ISNUMBER('Cost model'!N737)),'Cost model'!N737,'Cost model'!M737)</f>
        <v>8.5</v>
      </c>
      <c r="K18957" s="14" t="n">
        <f aca="false">J18957-H18957</f>
        <v>1.1</v>
      </c>
      <c r="L18957" s="14" t="n">
        <f aca="false">G18957-H18957</f>
        <v>2.1</v>
      </c>
    </row>
    <row r="18958" customFormat="false" ht="15" hidden="false" customHeight="false" outlineLevel="0" collapsed="false">
      <c r="A18958" s="2" t="s">
        <v>221</v>
      </c>
      <c r="B18958" s="2" t="s">
        <v>221</v>
      </c>
      <c r="C18958" s="2" t="s">
        <v>47</v>
      </c>
      <c r="D18958" s="2" t="s">
        <v>13</v>
      </c>
      <c r="E18958" s="2" t="s">
        <v>74</v>
      </c>
      <c r="F18958" s="2" t="s">
        <v>977</v>
      </c>
      <c r="G18958" s="14" t="n">
        <v>19.5</v>
      </c>
      <c r="H18958" s="14" t="n">
        <v>62.11</v>
      </c>
      <c r="I18958" s="14" t="n">
        <v>19.5</v>
      </c>
      <c r="J18958" s="23" t="n">
        <f aca="false">IF(AND(E18958="Priority",ISNUMBER('Cost model'!N743)),'Cost model'!N743,'Cost model'!M743)</f>
        <v>45</v>
      </c>
      <c r="K18958" s="14" t="n">
        <f aca="false">J18958-H18958</f>
        <v>-17.11</v>
      </c>
      <c r="L18958" s="14" t="n">
        <f aca="false">G18958-H18958</f>
        <v>-42.61</v>
      </c>
    </row>
    <row r="18959" customFormat="false" ht="15" hidden="false" customHeight="false" outlineLevel="0" collapsed="false">
      <c r="A18959" s="2" t="s">
        <v>205</v>
      </c>
      <c r="B18959" s="2" t="s">
        <v>205</v>
      </c>
      <c r="C18959" s="2" t="s">
        <v>48</v>
      </c>
      <c r="D18959" s="2" t="s">
        <v>12</v>
      </c>
      <c r="E18959" s="2" t="s">
        <v>83</v>
      </c>
      <c r="F18959" s="2" t="s">
        <v>977</v>
      </c>
      <c r="G18959" s="14" t="n">
        <v>19.5</v>
      </c>
      <c r="H18959" s="14" t="n">
        <v>19.39</v>
      </c>
      <c r="I18959" s="14" t="n">
        <v>19.5</v>
      </c>
      <c r="J18959" s="23" t="n">
        <f aca="false">IF(AND(E18959="Priority",ISNUMBER('Cost model'!N531)),'Cost model'!N531,'Cost model'!M531)</f>
        <v>65</v>
      </c>
      <c r="K18959" s="14" t="n">
        <f aca="false">J18959-H18959</f>
        <v>45.61</v>
      </c>
      <c r="L18959" s="14" t="n">
        <f aca="false">G18959-H18959</f>
        <v>0.109999999999999</v>
      </c>
    </row>
    <row r="18960" customFormat="false" ht="15" hidden="false" customHeight="false" outlineLevel="0" collapsed="false">
      <c r="A18960" s="2" t="s">
        <v>142</v>
      </c>
      <c r="B18960" s="2" t="s">
        <v>142</v>
      </c>
      <c r="C18960" s="2" t="s">
        <v>49</v>
      </c>
      <c r="D18960" s="2" t="s">
        <v>12</v>
      </c>
      <c r="E18960" s="2" t="s">
        <v>74</v>
      </c>
      <c r="F18960" s="2" t="s">
        <v>977</v>
      </c>
      <c r="G18960" s="14" t="n">
        <v>19.5</v>
      </c>
      <c r="H18960" s="14" t="n">
        <v>43.77</v>
      </c>
      <c r="I18960" s="14" t="n">
        <v>19.5</v>
      </c>
      <c r="J18960" s="23" t="n">
        <f aca="false">IF(AND(E18960="Priority",ISNUMBER('Cost model'!N637)),'Cost model'!N637,'Cost model'!M637)</f>
        <v>45</v>
      </c>
      <c r="K18960" s="14" t="n">
        <f aca="false">J18960-H18960</f>
        <v>1.23</v>
      </c>
      <c r="L18960" s="14" t="n">
        <f aca="false">G18960-H18960</f>
        <v>-24.27</v>
      </c>
    </row>
    <row r="18961" customFormat="false" ht="15" hidden="false" customHeight="false" outlineLevel="0" collapsed="false">
      <c r="A18961" s="2" t="s">
        <v>174</v>
      </c>
      <c r="B18961" s="2" t="s">
        <v>174</v>
      </c>
      <c r="C18961" s="2" t="s">
        <v>47</v>
      </c>
      <c r="D18961" s="2" t="s">
        <v>14</v>
      </c>
      <c r="E18961" s="2" t="s">
        <v>83</v>
      </c>
      <c r="F18961" s="2" t="s">
        <v>977</v>
      </c>
      <c r="G18961" s="14" t="n">
        <v>85</v>
      </c>
      <c r="H18961" s="14" t="n">
        <v>70.37</v>
      </c>
      <c r="I18961" s="14" t="n">
        <v>85</v>
      </c>
      <c r="J18961" s="23" t="n">
        <f aca="false">IF(AND(E18961="Priority",ISNUMBER('Cost model'!N176)),'Cost model'!N176,'Cost model'!M176)</f>
        <v>115</v>
      </c>
      <c r="K18961" s="14" t="n">
        <f aca="false">J18961-H18961</f>
        <v>44.63</v>
      </c>
      <c r="L18961" s="14" t="n">
        <f aca="false">G18961-H18961</f>
        <v>14.63</v>
      </c>
    </row>
    <row r="18962" customFormat="false" ht="15" hidden="false" customHeight="false" outlineLevel="0" collapsed="false">
      <c r="A18962" s="2" t="s">
        <v>174</v>
      </c>
      <c r="B18962" s="2" t="s">
        <v>174</v>
      </c>
      <c r="C18962" s="2" t="s">
        <v>48</v>
      </c>
      <c r="D18962" s="2" t="s">
        <v>12</v>
      </c>
      <c r="E18962" s="2" t="s">
        <v>74</v>
      </c>
      <c r="F18962" s="2" t="s">
        <v>977</v>
      </c>
      <c r="G18962" s="14" t="n">
        <v>12.5</v>
      </c>
      <c r="H18962" s="14" t="n">
        <v>43.77</v>
      </c>
      <c r="I18962" s="14" t="n">
        <v>12.5</v>
      </c>
      <c r="J18962" s="23" t="n">
        <f aca="false">IF(AND(E18962="Priority",ISNUMBER('Cost model'!N171)),'Cost model'!N171,'Cost model'!M171)</f>
        <v>40</v>
      </c>
      <c r="K18962" s="14" t="n">
        <f aca="false">J18962-H18962</f>
        <v>-3.77</v>
      </c>
      <c r="L18962" s="14" t="n">
        <f aca="false">G18962-H18962</f>
        <v>-31.27</v>
      </c>
    </row>
    <row r="18963" customFormat="false" ht="15" hidden="false" customHeight="false" outlineLevel="0" collapsed="false">
      <c r="A18963" s="2" t="s">
        <v>221</v>
      </c>
      <c r="B18963" s="2" t="s">
        <v>221</v>
      </c>
      <c r="C18963" s="2" t="s">
        <v>47</v>
      </c>
      <c r="D18963" s="2" t="s">
        <v>10</v>
      </c>
      <c r="E18963" s="2" t="s">
        <v>74</v>
      </c>
      <c r="F18963" s="2" t="s">
        <v>977</v>
      </c>
      <c r="G18963" s="14" t="n">
        <v>9.5</v>
      </c>
      <c r="H18963" s="14" t="n">
        <v>26.04</v>
      </c>
      <c r="I18963" s="14" t="n">
        <v>9.5</v>
      </c>
      <c r="J18963" s="23" t="n">
        <f aca="false">IF(AND(E18963="Priority",ISNUMBER('Cost model'!N737)),'Cost model'!N737,'Cost model'!M737)</f>
        <v>8.5</v>
      </c>
      <c r="K18963" s="14" t="n">
        <f aca="false">J18963-H18963</f>
        <v>-17.54</v>
      </c>
      <c r="L18963" s="14" t="n">
        <f aca="false">G18963-H18963</f>
        <v>-16.54</v>
      </c>
    </row>
    <row r="18964" customFormat="false" ht="15" hidden="false" customHeight="false" outlineLevel="0" collapsed="false">
      <c r="A18964" s="2" t="s">
        <v>174</v>
      </c>
      <c r="B18964" s="2" t="s">
        <v>174</v>
      </c>
      <c r="C18964" s="2" t="s">
        <v>47</v>
      </c>
      <c r="D18964" s="2" t="s">
        <v>12</v>
      </c>
      <c r="E18964" s="2" t="s">
        <v>74</v>
      </c>
      <c r="F18964" s="2" t="s">
        <v>977</v>
      </c>
      <c r="G18964" s="14" t="n">
        <v>9.5</v>
      </c>
      <c r="H18964" s="14" t="n">
        <v>7.72</v>
      </c>
      <c r="I18964" s="14" t="n">
        <v>9.5</v>
      </c>
      <c r="J18964" s="23" t="n">
        <f aca="false">IF(AND(E18964="Priority",ISNUMBER('Cost model'!N170)),'Cost model'!N170,'Cost model'!M170)</f>
        <v>25.5</v>
      </c>
      <c r="K18964" s="14" t="n">
        <f aca="false">J18964-H18964</f>
        <v>17.78</v>
      </c>
      <c r="L18964" s="14" t="n">
        <f aca="false">G18964-H18964</f>
        <v>1.78</v>
      </c>
    </row>
    <row r="18965" customFormat="false" ht="15" hidden="false" customHeight="false" outlineLevel="0" collapsed="false">
      <c r="A18965" s="2" t="s">
        <v>174</v>
      </c>
      <c r="B18965" s="2" t="s">
        <v>174</v>
      </c>
      <c r="C18965" s="2" t="s">
        <v>48</v>
      </c>
      <c r="D18965" s="2" t="s">
        <v>10</v>
      </c>
      <c r="E18965" s="2" t="s">
        <v>74</v>
      </c>
      <c r="F18965" s="2" t="s">
        <v>977</v>
      </c>
      <c r="G18965" s="14" t="n">
        <v>12.5</v>
      </c>
      <c r="H18965" s="14" t="n">
        <v>11.46</v>
      </c>
      <c r="I18965" s="14" t="n">
        <v>12.5</v>
      </c>
      <c r="J18965" s="23" t="n">
        <f aca="false">IF(AND(E18965="Priority",ISNUMBER('Cost model'!N168)),'Cost model'!N168,'Cost model'!M168)</f>
        <v>13.5</v>
      </c>
      <c r="K18965" s="14" t="n">
        <f aca="false">J18965-H18965</f>
        <v>2.04</v>
      </c>
      <c r="L18965" s="14" t="n">
        <f aca="false">G18965-H18965</f>
        <v>1.04</v>
      </c>
    </row>
    <row r="18966" customFormat="false" ht="15" hidden="false" customHeight="false" outlineLevel="0" collapsed="false">
      <c r="A18966" s="2" t="s">
        <v>221</v>
      </c>
      <c r="B18966" s="2" t="s">
        <v>158</v>
      </c>
      <c r="C18966" s="2" t="s">
        <v>47</v>
      </c>
      <c r="D18966" s="2" t="s">
        <v>10</v>
      </c>
      <c r="E18966" s="2" t="s">
        <v>74</v>
      </c>
      <c r="F18966" s="2" t="s">
        <v>976</v>
      </c>
      <c r="G18966" s="14" t="n">
        <v>9.5</v>
      </c>
      <c r="H18966" s="14" t="n">
        <v>9.28</v>
      </c>
      <c r="I18966" s="14" t="n">
        <v>14.5</v>
      </c>
      <c r="J18966" s="23" t="n">
        <f aca="false">IF(AND(E18966="Priority",ISNUMBER('Cost model'!N752)),'Cost model'!N752,'Cost model'!M752)</f>
        <v>12.5</v>
      </c>
      <c r="K18966" s="14" t="n">
        <f aca="false">J18966-H18966</f>
        <v>3.22</v>
      </c>
      <c r="L18966" s="14" t="n">
        <f aca="false">G18966-H18966</f>
        <v>0.220000000000001</v>
      </c>
    </row>
    <row r="18967" customFormat="false" ht="15" hidden="false" customHeight="false" outlineLevel="0" collapsed="false">
      <c r="A18967" s="2" t="s">
        <v>174</v>
      </c>
      <c r="B18967" s="2" t="s">
        <v>174</v>
      </c>
      <c r="C18967" s="2" t="s">
        <v>48</v>
      </c>
      <c r="D18967" s="2" t="s">
        <v>10</v>
      </c>
      <c r="E18967" s="2" t="s">
        <v>74</v>
      </c>
      <c r="F18967" s="2" t="s">
        <v>977</v>
      </c>
      <c r="G18967" s="14" t="n">
        <v>12.5</v>
      </c>
      <c r="H18967" s="14" t="n">
        <v>7.37</v>
      </c>
      <c r="I18967" s="14" t="n">
        <v>12.5</v>
      </c>
      <c r="J18967" s="23" t="n">
        <f aca="false">IF(AND(E18967="Priority",ISNUMBER('Cost model'!N168)),'Cost model'!N168,'Cost model'!M168)</f>
        <v>13.5</v>
      </c>
      <c r="K18967" s="14" t="n">
        <f aca="false">J18967-H18967</f>
        <v>6.13</v>
      </c>
      <c r="L18967" s="14" t="n">
        <f aca="false">G18967-H18967</f>
        <v>5.13</v>
      </c>
    </row>
    <row r="18968" customFormat="false" ht="15" hidden="false" customHeight="false" outlineLevel="0" collapsed="false">
      <c r="A18968" s="2" t="s">
        <v>174</v>
      </c>
      <c r="B18968" s="2" t="s">
        <v>142</v>
      </c>
      <c r="C18968" s="2" t="s">
        <v>47</v>
      </c>
      <c r="D18968" s="2" t="s">
        <v>12</v>
      </c>
      <c r="E18968" s="2" t="s">
        <v>74</v>
      </c>
      <c r="F18968" s="2" t="s">
        <v>976</v>
      </c>
      <c r="G18968" s="14" t="n">
        <v>9.5</v>
      </c>
      <c r="H18968" s="14" t="n">
        <v>46.84</v>
      </c>
      <c r="I18968" s="14" t="n">
        <v>9.5</v>
      </c>
      <c r="J18968" s="23" t="n">
        <f aca="false">IF(AND(E18968="Priority",ISNUMBER('Cost model'!N125)),'Cost model'!N125,'Cost model'!M125)</f>
        <v>40</v>
      </c>
      <c r="K18968" s="14" t="n">
        <f aca="false">J18968-H18968</f>
        <v>-6.84</v>
      </c>
      <c r="L18968" s="14" t="n">
        <f aca="false">G18968-H18968</f>
        <v>-37.34</v>
      </c>
    </row>
    <row r="18969" customFormat="false" ht="15" hidden="false" customHeight="false" outlineLevel="0" collapsed="false">
      <c r="A18969" s="2" t="s">
        <v>174</v>
      </c>
      <c r="B18969" s="2" t="s">
        <v>124</v>
      </c>
      <c r="C18969" s="2" t="s">
        <v>47</v>
      </c>
      <c r="D18969" s="2" t="s">
        <v>12</v>
      </c>
      <c r="E18969" s="2" t="s">
        <v>83</v>
      </c>
      <c r="F18969" s="2" t="s">
        <v>976</v>
      </c>
      <c r="G18969" s="14" t="n">
        <v>19.5</v>
      </c>
      <c r="H18969" s="14" t="n">
        <v>45.03</v>
      </c>
      <c r="I18969" s="14" t="n">
        <v>19.5</v>
      </c>
      <c r="J18969" s="23" t="n">
        <f aca="false">IF(AND(E18969="Priority",ISNUMBER('Cost model'!N110)),'Cost model'!N110,'Cost model'!M110)</f>
        <v>55</v>
      </c>
      <c r="K18969" s="14" t="n">
        <f aca="false">J18969-H18969</f>
        <v>9.97</v>
      </c>
      <c r="L18969" s="14" t="n">
        <f aca="false">G18969-H18969</f>
        <v>-25.53</v>
      </c>
    </row>
    <row r="18970" customFormat="false" ht="15" hidden="false" customHeight="false" outlineLevel="0" collapsed="false">
      <c r="A18970" s="2" t="s">
        <v>174</v>
      </c>
      <c r="B18970" s="2" t="s">
        <v>174</v>
      </c>
      <c r="C18970" s="2" t="s">
        <v>48</v>
      </c>
      <c r="D18970" s="2" t="s">
        <v>10</v>
      </c>
      <c r="E18970" s="2" t="s">
        <v>74</v>
      </c>
      <c r="F18970" s="2" t="s">
        <v>977</v>
      </c>
      <c r="G18970" s="14" t="n">
        <v>12.5</v>
      </c>
      <c r="H18970" s="14" t="n">
        <v>11.46</v>
      </c>
      <c r="I18970" s="14" t="n">
        <v>12.5</v>
      </c>
      <c r="J18970" s="23" t="n">
        <f aca="false">IF(AND(E18970="Priority",ISNUMBER('Cost model'!N168)),'Cost model'!N168,'Cost model'!M168)</f>
        <v>13.5</v>
      </c>
      <c r="K18970" s="14" t="n">
        <f aca="false">J18970-H18970</f>
        <v>2.04</v>
      </c>
      <c r="L18970" s="14" t="n">
        <f aca="false">G18970-H18970</f>
        <v>1.04</v>
      </c>
    </row>
    <row r="18971" customFormat="false" ht="15" hidden="false" customHeight="false" outlineLevel="0" collapsed="false">
      <c r="A18971" s="2" t="s">
        <v>174</v>
      </c>
      <c r="B18971" s="2" t="s">
        <v>174</v>
      </c>
      <c r="C18971" s="2" t="s">
        <v>48</v>
      </c>
      <c r="D18971" s="2" t="s">
        <v>12</v>
      </c>
      <c r="E18971" s="2" t="s">
        <v>74</v>
      </c>
      <c r="F18971" s="2" t="s">
        <v>977</v>
      </c>
      <c r="G18971" s="14" t="n">
        <v>12.5</v>
      </c>
      <c r="H18971" s="14" t="n">
        <v>16.01</v>
      </c>
      <c r="I18971" s="14" t="n">
        <v>12.5</v>
      </c>
      <c r="J18971" s="23" t="n">
        <f aca="false">IF(AND(E18971="Priority",ISNUMBER('Cost model'!N171)),'Cost model'!N171,'Cost model'!M171)</f>
        <v>40</v>
      </c>
      <c r="K18971" s="14" t="n">
        <f aca="false">J18971-H18971</f>
        <v>23.99</v>
      </c>
      <c r="L18971" s="14" t="n">
        <f aca="false">G18971-H18971</f>
        <v>-3.51</v>
      </c>
    </row>
    <row r="18972" customFormat="false" ht="15" hidden="false" customHeight="false" outlineLevel="0" collapsed="false">
      <c r="A18972" s="2" t="s">
        <v>158</v>
      </c>
      <c r="B18972" s="2" t="s">
        <v>174</v>
      </c>
      <c r="C18972" s="2" t="s">
        <v>47</v>
      </c>
      <c r="D18972" s="2" t="s">
        <v>10</v>
      </c>
      <c r="E18972" s="2" t="s">
        <v>74</v>
      </c>
      <c r="F18972" s="2" t="s">
        <v>976</v>
      </c>
      <c r="G18972" s="14" t="n">
        <v>9.5</v>
      </c>
      <c r="H18972" s="14" t="n">
        <v>6.27</v>
      </c>
      <c r="I18972" s="14" t="n">
        <v>14.5</v>
      </c>
      <c r="J18972" s="23" t="n">
        <f aca="false">IF(AND(E18972="Priority",ISNUMBER('Cost model'!N482)),'Cost model'!N482,'Cost model'!M482)</f>
        <v>8.5</v>
      </c>
      <c r="K18972" s="14" t="n">
        <f aca="false">J18972-H18972</f>
        <v>2.23</v>
      </c>
      <c r="L18972" s="14" t="n">
        <f aca="false">G18972-H18972</f>
        <v>3.23</v>
      </c>
    </row>
    <row r="18973" customFormat="false" ht="15" hidden="false" customHeight="false" outlineLevel="0" collapsed="false">
      <c r="A18973" s="2" t="s">
        <v>174</v>
      </c>
      <c r="B18973" s="2" t="s">
        <v>124</v>
      </c>
      <c r="C18973" s="2" t="s">
        <v>49</v>
      </c>
      <c r="D18973" s="2" t="s">
        <v>10</v>
      </c>
      <c r="E18973" s="2" t="s">
        <v>74</v>
      </c>
      <c r="F18973" s="2" t="s">
        <v>976</v>
      </c>
      <c r="G18973" s="14" t="n">
        <v>17.5</v>
      </c>
      <c r="H18973" s="14" t="n">
        <v>35.01</v>
      </c>
      <c r="I18973" s="14" t="n">
        <v>17.5</v>
      </c>
      <c r="J18973" s="23" t="n">
        <f aca="false">IF(AND(E18973="Priority",ISNUMBER('Cost model'!N109)),'Cost model'!N109,'Cost model'!M109)</f>
        <v>18.5</v>
      </c>
      <c r="K18973" s="14" t="n">
        <f aca="false">J18973-H18973</f>
        <v>-16.51</v>
      </c>
      <c r="L18973" s="14" t="n">
        <f aca="false">G18973-H18973</f>
        <v>-17.51</v>
      </c>
    </row>
    <row r="18974" customFormat="false" ht="15" hidden="false" customHeight="false" outlineLevel="0" collapsed="false">
      <c r="A18974" s="2" t="s">
        <v>124</v>
      </c>
      <c r="B18974" s="2" t="s">
        <v>124</v>
      </c>
      <c r="C18974" s="2" t="s">
        <v>49</v>
      </c>
      <c r="D18974" s="2" t="s">
        <v>10</v>
      </c>
      <c r="E18974" s="2" t="s">
        <v>74</v>
      </c>
      <c r="F18974" s="2" t="s">
        <v>977</v>
      </c>
      <c r="G18974" s="14" t="n">
        <v>17.5</v>
      </c>
      <c r="H18974" s="14" t="n">
        <v>27.14</v>
      </c>
      <c r="I18974" s="14" t="n">
        <v>17.5</v>
      </c>
      <c r="J18974" s="23" t="n">
        <f aca="false">IF(AND(E18974="Priority",ISNUMBER('Cost model'!N319)),'Cost model'!N319,'Cost model'!M319)</f>
        <v>16.5</v>
      </c>
      <c r="K18974" s="14" t="n">
        <f aca="false">J18974-H18974</f>
        <v>-10.64</v>
      </c>
      <c r="L18974" s="14" t="n">
        <f aca="false">G18974-H18974</f>
        <v>-9.64</v>
      </c>
    </row>
    <row r="18975" customFormat="false" ht="15" hidden="false" customHeight="false" outlineLevel="0" collapsed="false">
      <c r="A18975" s="2" t="s">
        <v>174</v>
      </c>
      <c r="B18975" s="2" t="s">
        <v>174</v>
      </c>
      <c r="C18975" s="2" t="s">
        <v>49</v>
      </c>
      <c r="D18975" s="2" t="s">
        <v>10</v>
      </c>
      <c r="E18975" s="2" t="s">
        <v>74</v>
      </c>
      <c r="F18975" s="2" t="s">
        <v>977</v>
      </c>
      <c r="G18975" s="14" t="n">
        <v>17.5</v>
      </c>
      <c r="H18975" s="14" t="n">
        <v>12.18</v>
      </c>
      <c r="I18975" s="14" t="n">
        <v>17.5</v>
      </c>
      <c r="J18975" s="23" t="n">
        <f aca="false">IF(AND(E18975="Priority",ISNUMBER('Cost model'!N169)),'Cost model'!N169,'Cost model'!M169)</f>
        <v>18.5</v>
      </c>
      <c r="K18975" s="14" t="n">
        <f aca="false">J18975-H18975</f>
        <v>6.32</v>
      </c>
      <c r="L18975" s="14" t="n">
        <f aca="false">G18975-H18975</f>
        <v>5.32</v>
      </c>
    </row>
    <row r="18976" customFormat="false" ht="15" hidden="false" customHeight="false" outlineLevel="0" collapsed="false">
      <c r="A18976" s="2" t="s">
        <v>174</v>
      </c>
      <c r="B18976" s="2" t="s">
        <v>124</v>
      </c>
      <c r="C18976" s="2" t="s">
        <v>47</v>
      </c>
      <c r="D18976" s="2" t="s">
        <v>10</v>
      </c>
      <c r="E18976" s="2" t="s">
        <v>74</v>
      </c>
      <c r="F18976" s="2" t="s">
        <v>976</v>
      </c>
      <c r="G18976" s="14" t="n">
        <v>9.5</v>
      </c>
      <c r="H18976" s="14" t="n">
        <v>10.76</v>
      </c>
      <c r="I18976" s="14" t="n">
        <v>9.5</v>
      </c>
      <c r="J18976" s="23" t="n">
        <f aca="false">IF(AND(E18976="Priority",ISNUMBER('Cost model'!N107)),'Cost model'!N107,'Cost model'!M107)</f>
        <v>12.5</v>
      </c>
      <c r="K18976" s="14" t="n">
        <f aca="false">J18976-H18976</f>
        <v>1.74</v>
      </c>
      <c r="L18976" s="14" t="n">
        <f aca="false">G18976-H18976</f>
        <v>-1.26</v>
      </c>
    </row>
    <row r="18977" customFormat="false" ht="15" hidden="false" customHeight="false" outlineLevel="0" collapsed="false">
      <c r="A18977" s="2" t="s">
        <v>174</v>
      </c>
      <c r="B18977" s="2" t="s">
        <v>174</v>
      </c>
      <c r="C18977" s="2" t="s">
        <v>49</v>
      </c>
      <c r="D18977" s="2" t="s">
        <v>14</v>
      </c>
      <c r="E18977" s="2" t="s">
        <v>74</v>
      </c>
      <c r="F18977" s="2" t="s">
        <v>977</v>
      </c>
      <c r="G18977" s="14" t="n">
        <v>85</v>
      </c>
      <c r="H18977" s="14" t="n">
        <v>246.06</v>
      </c>
      <c r="I18977" s="14" t="n">
        <v>85</v>
      </c>
      <c r="J18977" s="23" t="n">
        <f aca="false">IF(AND(E18977="Priority",ISNUMBER('Cost model'!N178)),'Cost model'!N178,'Cost model'!M178)</f>
        <v>145</v>
      </c>
      <c r="K18977" s="14" t="n">
        <f aca="false">J18977-H18977</f>
        <v>-101.06</v>
      </c>
      <c r="L18977" s="14" t="n">
        <f aca="false">G18977-H18977</f>
        <v>-161.06</v>
      </c>
    </row>
    <row r="18978" customFormat="false" ht="15" hidden="false" customHeight="false" outlineLevel="0" collapsed="false">
      <c r="A18978" s="2" t="s">
        <v>221</v>
      </c>
      <c r="B18978" s="2" t="s">
        <v>142</v>
      </c>
      <c r="C18978" s="2" t="s">
        <v>49</v>
      </c>
      <c r="D18978" s="2" t="s">
        <v>13</v>
      </c>
      <c r="E18978" s="2" t="s">
        <v>74</v>
      </c>
      <c r="F18978" s="2" t="s">
        <v>976</v>
      </c>
      <c r="G18978" s="14" t="n">
        <v>95</v>
      </c>
      <c r="H18978" s="14" t="n">
        <v>204.04</v>
      </c>
      <c r="I18978" s="14" t="n">
        <v>125</v>
      </c>
      <c r="J18978" s="23" t="n">
        <f aca="false">IF(AND(E18978="Priority",ISNUMBER('Cost model'!N775)),'Cost model'!N775,'Cost model'!M775)</f>
        <v>155</v>
      </c>
      <c r="K18978" s="14" t="n">
        <f aca="false">J18978-H18978</f>
        <v>-49.04</v>
      </c>
      <c r="L18978" s="14" t="n">
        <f aca="false">G18978-H18978</f>
        <v>-109.04</v>
      </c>
    </row>
    <row r="18979" customFormat="false" ht="15" hidden="false" customHeight="false" outlineLevel="0" collapsed="false">
      <c r="A18979" s="2" t="s">
        <v>142</v>
      </c>
      <c r="B18979" s="2" t="s">
        <v>142</v>
      </c>
      <c r="C18979" s="2" t="s">
        <v>47</v>
      </c>
      <c r="D18979" s="2" t="s">
        <v>12</v>
      </c>
      <c r="E18979" s="2" t="s">
        <v>74</v>
      </c>
      <c r="F18979" s="2" t="s">
        <v>977</v>
      </c>
      <c r="G18979" s="14" t="n">
        <v>9.5</v>
      </c>
      <c r="H18979" s="14" t="n">
        <v>28.75</v>
      </c>
      <c r="I18979" s="14" t="n">
        <v>9.5</v>
      </c>
      <c r="J18979" s="23" t="n">
        <f aca="false">IF(AND(E18979="Priority",ISNUMBER('Cost model'!N635)),'Cost model'!N635,'Cost model'!M635)</f>
        <v>30.5</v>
      </c>
      <c r="K18979" s="14" t="n">
        <f aca="false">J18979-H18979</f>
        <v>1.75</v>
      </c>
      <c r="L18979" s="14" t="n">
        <f aca="false">G18979-H18979</f>
        <v>-19.25</v>
      </c>
    </row>
    <row r="18980" customFormat="false" ht="15" hidden="false" customHeight="false" outlineLevel="0" collapsed="false">
      <c r="A18980" s="2" t="s">
        <v>158</v>
      </c>
      <c r="B18980" s="2" t="s">
        <v>158</v>
      </c>
      <c r="C18980" s="2" t="s">
        <v>49</v>
      </c>
      <c r="D18980" s="2" t="s">
        <v>10</v>
      </c>
      <c r="E18980" s="2" t="s">
        <v>74</v>
      </c>
      <c r="F18980" s="2" t="s">
        <v>977</v>
      </c>
      <c r="G18980" s="14" t="n">
        <v>17.5</v>
      </c>
      <c r="H18980" s="14" t="n">
        <v>14.39</v>
      </c>
      <c r="I18980" s="14" t="n">
        <v>17.5</v>
      </c>
      <c r="J18980" s="23" t="n">
        <f aca="false">IF(AND(E18980="Priority",ISNUMBER('Cost model'!N424)),'Cost model'!N424,'Cost model'!M424)</f>
        <v>16.5</v>
      </c>
      <c r="K18980" s="14" t="n">
        <f aca="false">J18980-H18980</f>
        <v>2.11</v>
      </c>
      <c r="L18980" s="14" t="n">
        <f aca="false">G18980-H18980</f>
        <v>3.11</v>
      </c>
    </row>
    <row r="18981" customFormat="false" ht="15" hidden="false" customHeight="false" outlineLevel="0" collapsed="false">
      <c r="A18981" s="2" t="s">
        <v>221</v>
      </c>
      <c r="B18981" s="2" t="s">
        <v>221</v>
      </c>
      <c r="C18981" s="2" t="s">
        <v>49</v>
      </c>
      <c r="D18981" s="2" t="s">
        <v>12</v>
      </c>
      <c r="E18981" s="2" t="s">
        <v>74</v>
      </c>
      <c r="F18981" s="2" t="s">
        <v>977</v>
      </c>
      <c r="G18981" s="14" t="n">
        <v>19.5</v>
      </c>
      <c r="H18981" s="14" t="n">
        <v>39.29</v>
      </c>
      <c r="I18981" s="14" t="n">
        <v>19.5</v>
      </c>
      <c r="J18981" s="23" t="n">
        <f aca="false">IF(AND(E18981="Priority",ISNUMBER('Cost model'!N742)),'Cost model'!N742,'Cost model'!M742)</f>
        <v>60</v>
      </c>
      <c r="K18981" s="14" t="n">
        <f aca="false">J18981-H18981</f>
        <v>20.71</v>
      </c>
      <c r="L18981" s="14" t="n">
        <f aca="false">G18981-H18981</f>
        <v>-19.79</v>
      </c>
    </row>
    <row r="18982" customFormat="false" ht="15" hidden="false" customHeight="false" outlineLevel="0" collapsed="false">
      <c r="A18982" s="2" t="s">
        <v>142</v>
      </c>
      <c r="B18982" s="2" t="s">
        <v>142</v>
      </c>
      <c r="C18982" s="2" t="s">
        <v>48</v>
      </c>
      <c r="D18982" s="2" t="s">
        <v>13</v>
      </c>
      <c r="E18982" s="2" t="s">
        <v>74</v>
      </c>
      <c r="F18982" s="2" t="s">
        <v>977</v>
      </c>
      <c r="G18982" s="14" t="n">
        <v>24.5</v>
      </c>
      <c r="H18982" s="14" t="n">
        <v>59.95</v>
      </c>
      <c r="I18982" s="14" t="n">
        <v>24.5</v>
      </c>
      <c r="J18982" s="23" t="n">
        <f aca="false">IF(AND(E18982="Priority",ISNUMBER('Cost model'!N639)),'Cost model'!N639,'Cost model'!M639)</f>
        <v>60</v>
      </c>
      <c r="K18982" s="14" t="n">
        <f aca="false">J18982-H18982</f>
        <v>0.0499999999999972</v>
      </c>
      <c r="L18982" s="14" t="n">
        <f aca="false">G18982-H18982</f>
        <v>-35.45</v>
      </c>
    </row>
    <row r="18983" customFormat="false" ht="15" hidden="false" customHeight="false" outlineLevel="0" collapsed="false">
      <c r="A18983" s="2" t="s">
        <v>124</v>
      </c>
      <c r="B18983" s="2" t="s">
        <v>124</v>
      </c>
      <c r="C18983" s="2" t="s">
        <v>47</v>
      </c>
      <c r="D18983" s="2" t="s">
        <v>13</v>
      </c>
      <c r="E18983" s="2" t="s">
        <v>74</v>
      </c>
      <c r="F18983" s="2" t="s">
        <v>977</v>
      </c>
      <c r="G18983" s="14" t="n">
        <v>19</v>
      </c>
      <c r="H18983" s="14" t="n">
        <v>31.76</v>
      </c>
      <c r="I18983" s="14" t="n">
        <v>19</v>
      </c>
      <c r="J18983" s="23" t="n">
        <f aca="false">IF(AND(E18983="Priority",ISNUMBER('Cost model'!N323)),'Cost model'!N323,'Cost model'!M323)</f>
        <v>60</v>
      </c>
      <c r="K18983" s="14" t="n">
        <f aca="false">J18983-H18983</f>
        <v>28.24</v>
      </c>
      <c r="L18983" s="14" t="n">
        <f aca="false">G18983-H18983</f>
        <v>-12.76</v>
      </c>
    </row>
    <row r="18984" customFormat="false" ht="15" hidden="false" customHeight="false" outlineLevel="0" collapsed="false">
      <c r="A18984" s="2" t="s">
        <v>221</v>
      </c>
      <c r="B18984" s="2" t="s">
        <v>142</v>
      </c>
      <c r="C18984" s="2" t="s">
        <v>47</v>
      </c>
      <c r="D18984" s="2" t="s">
        <v>12</v>
      </c>
      <c r="E18984" s="2" t="s">
        <v>74</v>
      </c>
      <c r="F18984" s="2" t="s">
        <v>976</v>
      </c>
      <c r="G18984" s="14" t="n">
        <v>19.5</v>
      </c>
      <c r="H18984" s="14" t="n">
        <v>85.02</v>
      </c>
      <c r="I18984" s="14" t="n">
        <v>24.5</v>
      </c>
      <c r="J18984" s="23" t="n">
        <f aca="false">IF(AND(E18984="Priority",ISNUMBER('Cost model'!N770)),'Cost model'!N770,'Cost model'!M770)</f>
        <v>55</v>
      </c>
      <c r="K18984" s="14" t="n">
        <f aca="false">J18984-H18984</f>
        <v>-30.02</v>
      </c>
      <c r="L18984" s="14" t="n">
        <f aca="false">G18984-H18984</f>
        <v>-65.52</v>
      </c>
    </row>
    <row r="18985" customFormat="false" ht="15" hidden="false" customHeight="false" outlineLevel="0" collapsed="false">
      <c r="A18985" s="2" t="s">
        <v>221</v>
      </c>
      <c r="B18985" s="2" t="s">
        <v>158</v>
      </c>
      <c r="C18985" s="2" t="s">
        <v>47</v>
      </c>
      <c r="D18985" s="2" t="s">
        <v>12</v>
      </c>
      <c r="E18985" s="2" t="s">
        <v>74</v>
      </c>
      <c r="F18985" s="2" t="s">
        <v>976</v>
      </c>
      <c r="G18985" s="14" t="n">
        <v>19.5</v>
      </c>
      <c r="H18985" s="14" t="n">
        <v>23.78</v>
      </c>
      <c r="I18985" s="14" t="n">
        <v>19.5</v>
      </c>
      <c r="J18985" s="23" t="n">
        <f aca="false">IF(AND(E18985="Priority",ISNUMBER('Cost model'!N755)),'Cost model'!N755,'Cost model'!M755)</f>
        <v>50</v>
      </c>
      <c r="K18985" s="14" t="n">
        <f aca="false">J18985-H18985</f>
        <v>26.22</v>
      </c>
      <c r="L18985" s="14" t="n">
        <f aca="false">G18985-H18985</f>
        <v>-4.28</v>
      </c>
    </row>
    <row r="18986" customFormat="false" ht="15" hidden="false" customHeight="false" outlineLevel="0" collapsed="false">
      <c r="A18986" s="2" t="s">
        <v>221</v>
      </c>
      <c r="B18986" s="2" t="s">
        <v>221</v>
      </c>
      <c r="C18986" s="2" t="s">
        <v>47</v>
      </c>
      <c r="D18986" s="2" t="s">
        <v>12</v>
      </c>
      <c r="E18986" s="2" t="s">
        <v>74</v>
      </c>
      <c r="F18986" s="2" t="s">
        <v>977</v>
      </c>
      <c r="G18986" s="14" t="n">
        <v>9.5</v>
      </c>
      <c r="H18986" s="14" t="n">
        <v>28.55</v>
      </c>
      <c r="I18986" s="14" t="n">
        <v>9.5</v>
      </c>
      <c r="J18986" s="23" t="n">
        <f aca="false">IF(AND(E18986="Priority",ISNUMBER('Cost model'!N740)),'Cost model'!N740,'Cost model'!M740)</f>
        <v>22.5</v>
      </c>
      <c r="K18986" s="14" t="n">
        <f aca="false">J18986-H18986</f>
        <v>-6.05</v>
      </c>
      <c r="L18986" s="14" t="n">
        <f aca="false">G18986-H18986</f>
        <v>-19.05</v>
      </c>
    </row>
    <row r="18987" customFormat="false" ht="15" hidden="false" customHeight="false" outlineLevel="0" collapsed="false">
      <c r="A18987" s="2" t="s">
        <v>124</v>
      </c>
      <c r="B18987" s="2" t="s">
        <v>124</v>
      </c>
      <c r="C18987" s="2" t="s">
        <v>48</v>
      </c>
      <c r="D18987" s="2" t="s">
        <v>10</v>
      </c>
      <c r="E18987" s="2" t="s">
        <v>74</v>
      </c>
      <c r="F18987" s="2" t="s">
        <v>977</v>
      </c>
      <c r="G18987" s="14" t="n">
        <v>12.5</v>
      </c>
      <c r="H18987" s="14" t="n">
        <v>11.51</v>
      </c>
      <c r="I18987" s="14" t="n">
        <v>12.5</v>
      </c>
      <c r="J18987" s="23" t="n">
        <f aca="false">IF(AND(E18987="Priority",ISNUMBER('Cost model'!N318)),'Cost model'!N318,'Cost model'!M318)</f>
        <v>14.5</v>
      </c>
      <c r="K18987" s="14" t="n">
        <f aca="false">J18987-H18987</f>
        <v>2.99</v>
      </c>
      <c r="L18987" s="14" t="n">
        <f aca="false">G18987-H18987</f>
        <v>0.99</v>
      </c>
    </row>
    <row r="18988" customFormat="false" ht="15" hidden="false" customHeight="false" outlineLevel="0" collapsed="false">
      <c r="A18988" s="2" t="s">
        <v>221</v>
      </c>
      <c r="B18988" s="2" t="s">
        <v>124</v>
      </c>
      <c r="C18988" s="2" t="s">
        <v>47</v>
      </c>
      <c r="D18988" s="2" t="s">
        <v>10</v>
      </c>
      <c r="E18988" s="2" t="s">
        <v>74</v>
      </c>
      <c r="F18988" s="2" t="s">
        <v>976</v>
      </c>
      <c r="G18988" s="14" t="n">
        <v>9.5</v>
      </c>
      <c r="H18988" s="14" t="n">
        <v>8.58</v>
      </c>
      <c r="I18988" s="14" t="n">
        <v>19.5</v>
      </c>
      <c r="J18988" s="23" t="n">
        <f aca="false">IF(AND(E18988="Priority",ISNUMBER('Cost model'!N797)),'Cost model'!N797,'Cost model'!M797)</f>
        <v>14.5</v>
      </c>
      <c r="K18988" s="14" t="n">
        <f aca="false">J18988-H18988</f>
        <v>5.92</v>
      </c>
      <c r="L18988" s="14" t="n">
        <f aca="false">G18988-H18988</f>
        <v>0.92</v>
      </c>
    </row>
    <row r="18989" customFormat="false" ht="15" hidden="false" customHeight="false" outlineLevel="0" collapsed="false">
      <c r="A18989" s="2" t="s">
        <v>174</v>
      </c>
      <c r="B18989" s="2" t="s">
        <v>142</v>
      </c>
      <c r="C18989" s="2" t="s">
        <v>47</v>
      </c>
      <c r="D18989" s="2" t="s">
        <v>12</v>
      </c>
      <c r="E18989" s="2" t="s">
        <v>74</v>
      </c>
      <c r="F18989" s="2" t="s">
        <v>976</v>
      </c>
      <c r="G18989" s="14" t="n">
        <v>9.5</v>
      </c>
      <c r="H18989" s="14" t="n">
        <v>10.76</v>
      </c>
      <c r="I18989" s="14" t="n">
        <v>9.5</v>
      </c>
      <c r="J18989" s="23" t="n">
        <f aca="false">IF(AND(E18989="Priority",ISNUMBER('Cost model'!N125)),'Cost model'!N125,'Cost model'!M125)</f>
        <v>40</v>
      </c>
      <c r="K18989" s="14" t="n">
        <f aca="false">J18989-H18989</f>
        <v>29.24</v>
      </c>
      <c r="L18989" s="14" t="n">
        <f aca="false">G18989-H18989</f>
        <v>-1.26</v>
      </c>
    </row>
    <row r="18990" customFormat="false" ht="15" hidden="false" customHeight="false" outlineLevel="0" collapsed="false">
      <c r="A18990" s="2" t="s">
        <v>124</v>
      </c>
      <c r="B18990" s="2" t="s">
        <v>205</v>
      </c>
      <c r="C18990" s="2" t="s">
        <v>48</v>
      </c>
      <c r="D18990" s="2" t="s">
        <v>10</v>
      </c>
      <c r="E18990" s="2" t="s">
        <v>74</v>
      </c>
      <c r="F18990" s="2" t="s">
        <v>976</v>
      </c>
      <c r="G18990" s="14" t="n">
        <v>12.5</v>
      </c>
      <c r="H18990" s="14" t="n">
        <v>25.97</v>
      </c>
      <c r="I18990" s="14" t="n">
        <v>19.5</v>
      </c>
      <c r="J18990" s="23" t="n">
        <f aca="false">IF(AND(E18990="Priority",ISNUMBER('Cost model'!N378)),'Cost model'!N378,'Cost model'!M378)</f>
        <v>18.5</v>
      </c>
      <c r="K18990" s="14" t="n">
        <f aca="false">J18990-H18990</f>
        <v>-7.47</v>
      </c>
      <c r="L18990" s="14" t="n">
        <f aca="false">G18990-H18990</f>
        <v>-13.47</v>
      </c>
    </row>
    <row r="18991" customFormat="false" ht="15" hidden="false" customHeight="false" outlineLevel="0" collapsed="false">
      <c r="A18991" s="2" t="s">
        <v>174</v>
      </c>
      <c r="B18991" s="2" t="s">
        <v>174</v>
      </c>
      <c r="C18991" s="2" t="s">
        <v>47</v>
      </c>
      <c r="D18991" s="2" t="s">
        <v>12</v>
      </c>
      <c r="E18991" s="2" t="s">
        <v>74</v>
      </c>
      <c r="F18991" s="2" t="s">
        <v>977</v>
      </c>
      <c r="G18991" s="14" t="n">
        <v>9.5</v>
      </c>
      <c r="H18991" s="14" t="n">
        <v>28.05</v>
      </c>
      <c r="I18991" s="14" t="n">
        <v>9.5</v>
      </c>
      <c r="J18991" s="23" t="n">
        <f aca="false">IF(AND(E18991="Priority",ISNUMBER('Cost model'!N170)),'Cost model'!N170,'Cost model'!M170)</f>
        <v>25.5</v>
      </c>
      <c r="K18991" s="14" t="n">
        <f aca="false">J18991-H18991</f>
        <v>-2.55</v>
      </c>
      <c r="L18991" s="14" t="n">
        <f aca="false">G18991-H18991</f>
        <v>-18.55</v>
      </c>
    </row>
    <row r="18992" customFormat="false" ht="15" hidden="false" customHeight="false" outlineLevel="0" collapsed="false">
      <c r="A18992" s="2" t="s">
        <v>174</v>
      </c>
      <c r="B18992" s="2" t="s">
        <v>174</v>
      </c>
      <c r="C18992" s="2" t="s">
        <v>47</v>
      </c>
      <c r="D18992" s="2" t="s">
        <v>10</v>
      </c>
      <c r="E18992" s="2" t="s">
        <v>74</v>
      </c>
      <c r="F18992" s="2" t="s">
        <v>977</v>
      </c>
      <c r="G18992" s="14" t="n">
        <v>9.5</v>
      </c>
      <c r="H18992" s="14" t="n">
        <v>6.91</v>
      </c>
      <c r="I18992" s="14" t="n">
        <v>9.5</v>
      </c>
      <c r="J18992" s="23" t="n">
        <f aca="false">IF(AND(E18992="Priority",ISNUMBER('Cost model'!N167)),'Cost model'!N167,'Cost model'!M167)</f>
        <v>8.5</v>
      </c>
      <c r="K18992" s="14" t="n">
        <f aca="false">J18992-H18992</f>
        <v>1.59</v>
      </c>
      <c r="L18992" s="14" t="n">
        <f aca="false">G18992-H18992</f>
        <v>2.59</v>
      </c>
    </row>
    <row r="18993" customFormat="false" ht="15" hidden="false" customHeight="false" outlineLevel="0" collapsed="false">
      <c r="A18993" s="2" t="s">
        <v>158</v>
      </c>
      <c r="B18993" s="2" t="s">
        <v>158</v>
      </c>
      <c r="C18993" s="2" t="s">
        <v>47</v>
      </c>
      <c r="D18993" s="2" t="s">
        <v>12</v>
      </c>
      <c r="E18993" s="2" t="s">
        <v>74</v>
      </c>
      <c r="F18993" s="2" t="s">
        <v>977</v>
      </c>
      <c r="G18993" s="14" t="n">
        <v>9.5</v>
      </c>
      <c r="H18993" s="14" t="n">
        <v>12.38</v>
      </c>
      <c r="I18993" s="14" t="n">
        <v>9.5</v>
      </c>
      <c r="J18993" s="23" t="n">
        <f aca="false">IF(AND(E18993="Priority",ISNUMBER('Cost model'!N425)),'Cost model'!N425,'Cost model'!M425)</f>
        <v>14.5</v>
      </c>
      <c r="K18993" s="14" t="n">
        <f aca="false">J18993-H18993</f>
        <v>2.12</v>
      </c>
      <c r="L18993" s="14" t="n">
        <f aca="false">G18993-H18993</f>
        <v>-2.88</v>
      </c>
    </row>
    <row r="18994" customFormat="false" ht="15" hidden="false" customHeight="false" outlineLevel="0" collapsed="false">
      <c r="A18994" s="2" t="s">
        <v>174</v>
      </c>
      <c r="B18994" s="2" t="s">
        <v>174</v>
      </c>
      <c r="C18994" s="2" t="s">
        <v>47</v>
      </c>
      <c r="D18994" s="2" t="s">
        <v>10</v>
      </c>
      <c r="E18994" s="2" t="s">
        <v>74</v>
      </c>
      <c r="F18994" s="2" t="s">
        <v>977</v>
      </c>
      <c r="G18994" s="14" t="n">
        <v>9.5</v>
      </c>
      <c r="H18994" s="14" t="n">
        <v>6.24</v>
      </c>
      <c r="I18994" s="14" t="n">
        <v>9.5</v>
      </c>
      <c r="J18994" s="23" t="n">
        <f aca="false">IF(AND(E18994="Priority",ISNUMBER('Cost model'!N167)),'Cost model'!N167,'Cost model'!M167)</f>
        <v>8.5</v>
      </c>
      <c r="K18994" s="14" t="n">
        <f aca="false">J18994-H18994</f>
        <v>2.26</v>
      </c>
      <c r="L18994" s="14" t="n">
        <f aca="false">G18994-H18994</f>
        <v>3.26</v>
      </c>
    </row>
    <row r="18995" customFormat="false" ht="15" hidden="false" customHeight="false" outlineLevel="0" collapsed="false">
      <c r="A18995" s="2" t="s">
        <v>174</v>
      </c>
      <c r="B18995" s="2" t="s">
        <v>142</v>
      </c>
      <c r="C18995" s="2" t="s">
        <v>49</v>
      </c>
      <c r="D18995" s="2" t="s">
        <v>12</v>
      </c>
      <c r="E18995" s="2" t="s">
        <v>74</v>
      </c>
      <c r="F18995" s="2" t="s">
        <v>976</v>
      </c>
      <c r="G18995" s="14" t="n">
        <v>19.5</v>
      </c>
      <c r="H18995" s="14" t="n">
        <v>25.97</v>
      </c>
      <c r="I18995" s="14" t="n">
        <v>19.5</v>
      </c>
      <c r="J18995" s="23" t="n">
        <f aca="false">IF(AND(E18995="Priority",ISNUMBER('Cost model'!N127)),'Cost model'!N127,'Cost model'!M127)</f>
        <v>50</v>
      </c>
      <c r="K18995" s="14" t="n">
        <f aca="false">J18995-H18995</f>
        <v>24.03</v>
      </c>
      <c r="L18995" s="14" t="n">
        <f aca="false">G18995-H18995</f>
        <v>-6.47</v>
      </c>
    </row>
    <row r="18996" customFormat="false" ht="15" hidden="false" customHeight="false" outlineLevel="0" collapsed="false">
      <c r="A18996" s="2" t="s">
        <v>124</v>
      </c>
      <c r="B18996" s="2" t="s">
        <v>142</v>
      </c>
      <c r="C18996" s="2" t="s">
        <v>47</v>
      </c>
      <c r="D18996" s="2" t="s">
        <v>10</v>
      </c>
      <c r="E18996" s="2" t="s">
        <v>74</v>
      </c>
      <c r="F18996" s="2" t="s">
        <v>976</v>
      </c>
      <c r="G18996" s="14" t="n">
        <v>9.5</v>
      </c>
      <c r="H18996" s="14" t="n">
        <v>15.19</v>
      </c>
      <c r="I18996" s="14" t="n">
        <v>14.5</v>
      </c>
      <c r="J18996" s="23" t="n">
        <f aca="false">IF(AND(E18996="Priority",ISNUMBER('Cost model'!N332)),'Cost model'!N332,'Cost model'!M332)</f>
        <v>16.5</v>
      </c>
      <c r="K18996" s="14" t="n">
        <f aca="false">J18996-H18996</f>
        <v>1.31</v>
      </c>
      <c r="L18996" s="14" t="n">
        <f aca="false">G18996-H18996</f>
        <v>-5.69</v>
      </c>
    </row>
    <row r="18997" customFormat="false" ht="15" hidden="false" customHeight="false" outlineLevel="0" collapsed="false">
      <c r="A18997" s="2" t="s">
        <v>174</v>
      </c>
      <c r="B18997" s="2" t="s">
        <v>174</v>
      </c>
      <c r="C18997" s="2" t="s">
        <v>48</v>
      </c>
      <c r="D18997" s="2" t="s">
        <v>12</v>
      </c>
      <c r="E18997" s="2" t="s">
        <v>74</v>
      </c>
      <c r="F18997" s="2" t="s">
        <v>977</v>
      </c>
      <c r="G18997" s="14" t="n">
        <v>12.5</v>
      </c>
      <c r="H18997" s="14" t="n">
        <v>60.05</v>
      </c>
      <c r="I18997" s="14" t="n">
        <v>12.5</v>
      </c>
      <c r="J18997" s="23" t="n">
        <f aca="false">IF(AND(E18997="Priority",ISNUMBER('Cost model'!N171)),'Cost model'!N171,'Cost model'!M171)</f>
        <v>40</v>
      </c>
      <c r="K18997" s="14" t="n">
        <f aca="false">J18997-H18997</f>
        <v>-20.05</v>
      </c>
      <c r="L18997" s="14" t="n">
        <f aca="false">G18997-H18997</f>
        <v>-47.55</v>
      </c>
    </row>
    <row r="18998" customFormat="false" ht="15" hidden="false" customHeight="false" outlineLevel="0" collapsed="false">
      <c r="A18998" s="2" t="s">
        <v>174</v>
      </c>
      <c r="B18998" s="2" t="s">
        <v>142</v>
      </c>
      <c r="C18998" s="2" t="s">
        <v>49</v>
      </c>
      <c r="D18998" s="2" t="s">
        <v>10</v>
      </c>
      <c r="E18998" s="2" t="s">
        <v>74</v>
      </c>
      <c r="F18998" s="2" t="s">
        <v>976</v>
      </c>
      <c r="G18998" s="14" t="n">
        <v>17.5</v>
      </c>
      <c r="H18998" s="14" t="n">
        <v>11.03</v>
      </c>
      <c r="I18998" s="14" t="n">
        <v>17.5</v>
      </c>
      <c r="J18998" s="23" t="n">
        <f aca="false">IF(AND(E18998="Priority",ISNUMBER('Cost model'!N124)),'Cost model'!N124,'Cost model'!M124)</f>
        <v>21.5</v>
      </c>
      <c r="K18998" s="14" t="n">
        <f aca="false">J18998-H18998</f>
        <v>10.47</v>
      </c>
      <c r="L18998" s="14" t="n">
        <f aca="false">G18998-H18998</f>
        <v>6.47</v>
      </c>
    </row>
    <row r="18999" customFormat="false" ht="15" hidden="false" customHeight="false" outlineLevel="0" collapsed="false">
      <c r="A18999" s="2" t="s">
        <v>174</v>
      </c>
      <c r="B18999" s="2" t="s">
        <v>124</v>
      </c>
      <c r="C18999" s="2" t="s">
        <v>47</v>
      </c>
      <c r="D18999" s="2" t="s">
        <v>12</v>
      </c>
      <c r="E18999" s="2" t="s">
        <v>74</v>
      </c>
      <c r="F18999" s="2" t="s">
        <v>976</v>
      </c>
      <c r="G18999" s="14" t="n">
        <v>14.5</v>
      </c>
      <c r="H18999" s="14" t="n">
        <v>43.77</v>
      </c>
      <c r="I18999" s="14" t="n">
        <v>9.5</v>
      </c>
      <c r="J18999" s="23" t="n">
        <f aca="false">IF(AND(E18999="Priority",ISNUMBER('Cost model'!N110)),'Cost model'!N110,'Cost model'!M110)</f>
        <v>40</v>
      </c>
      <c r="K18999" s="14" t="n">
        <f aca="false">J18999-H18999</f>
        <v>-3.77</v>
      </c>
      <c r="L18999" s="14" t="n">
        <f aca="false">G18999-H18999</f>
        <v>-29.27</v>
      </c>
    </row>
    <row r="19000" customFormat="false" ht="15" hidden="false" customHeight="false" outlineLevel="0" collapsed="false">
      <c r="A19000" s="2" t="s">
        <v>124</v>
      </c>
      <c r="B19000" s="2" t="s">
        <v>124</v>
      </c>
      <c r="C19000" s="2" t="s">
        <v>47</v>
      </c>
      <c r="D19000" s="2" t="s">
        <v>10</v>
      </c>
      <c r="E19000" s="2" t="s">
        <v>74</v>
      </c>
      <c r="F19000" s="2" t="s">
        <v>977</v>
      </c>
      <c r="G19000" s="14" t="n">
        <v>9.5</v>
      </c>
      <c r="H19000" s="14" t="n">
        <v>7.72</v>
      </c>
      <c r="I19000" s="14" t="n">
        <v>9.5</v>
      </c>
      <c r="J19000" s="23" t="n">
        <f aca="false">IF(AND(E19000="Priority",ISNUMBER('Cost model'!N317)),'Cost model'!N317,'Cost model'!M317)</f>
        <v>10.5</v>
      </c>
      <c r="K19000" s="14" t="n">
        <f aca="false">J19000-H19000</f>
        <v>2.78</v>
      </c>
      <c r="L19000" s="14" t="n">
        <f aca="false">G19000-H19000</f>
        <v>1.78</v>
      </c>
    </row>
    <row r="19001" customFormat="false" ht="15" hidden="false" customHeight="false" outlineLevel="0" collapsed="false">
      <c r="A19001" s="2" t="s">
        <v>124</v>
      </c>
      <c r="B19001" s="2" t="s">
        <v>174</v>
      </c>
      <c r="C19001" s="2" t="s">
        <v>49</v>
      </c>
      <c r="D19001" s="2" t="s">
        <v>10</v>
      </c>
      <c r="E19001" s="2" t="s">
        <v>74</v>
      </c>
      <c r="F19001" s="2" t="s">
        <v>976</v>
      </c>
      <c r="G19001" s="14" t="n">
        <v>17.5</v>
      </c>
      <c r="H19001" s="14" t="n">
        <v>11.58</v>
      </c>
      <c r="I19001" s="14" t="n">
        <v>17.5</v>
      </c>
      <c r="J19001" s="23" t="n">
        <f aca="false">IF(AND(E19001="Priority",ISNUMBER('Cost model'!N364)),'Cost model'!N364,'Cost model'!M364)</f>
        <v>16.5</v>
      </c>
      <c r="K19001" s="14" t="n">
        <f aca="false">J19001-H19001</f>
        <v>4.92</v>
      </c>
      <c r="L19001" s="14" t="n">
        <f aca="false">G19001-H19001</f>
        <v>5.92</v>
      </c>
    </row>
    <row r="19002" customFormat="false" ht="15" hidden="false" customHeight="false" outlineLevel="0" collapsed="false">
      <c r="A19002" s="2" t="s">
        <v>123</v>
      </c>
      <c r="B19002" s="2" t="s">
        <v>123</v>
      </c>
      <c r="C19002" s="2" t="s">
        <v>47</v>
      </c>
      <c r="D19002" s="2" t="s">
        <v>12</v>
      </c>
      <c r="E19002" s="2" t="s">
        <v>74</v>
      </c>
      <c r="F19002" s="2" t="s">
        <v>977</v>
      </c>
      <c r="G19002" s="14" t="n">
        <v>29.5</v>
      </c>
      <c r="H19002" s="14" t="n">
        <v>24.63</v>
      </c>
      <c r="I19002" s="14" t="n">
        <v>9.5</v>
      </c>
      <c r="J19002" s="23" t="n">
        <f aca="false">IF(AND(E19002="Priority",ISNUMBER('Cost model'!N65)),'Cost model'!N65,'Cost model'!M65)</f>
        <v>35</v>
      </c>
      <c r="K19002" s="14" t="n">
        <f aca="false">J19002-H19002</f>
        <v>10.37</v>
      </c>
      <c r="L19002" s="14" t="n">
        <f aca="false">G19002-H19002</f>
        <v>4.87</v>
      </c>
    </row>
    <row r="19003" customFormat="false" ht="15" hidden="false" customHeight="false" outlineLevel="0" collapsed="false">
      <c r="A19003" s="2" t="s">
        <v>221</v>
      </c>
      <c r="B19003" s="2" t="s">
        <v>221</v>
      </c>
      <c r="C19003" s="2" t="s">
        <v>47</v>
      </c>
      <c r="D19003" s="2" t="s">
        <v>12</v>
      </c>
      <c r="E19003" s="2" t="s">
        <v>83</v>
      </c>
      <c r="F19003" s="2" t="s">
        <v>977</v>
      </c>
      <c r="G19003" s="14" t="n">
        <v>19.5</v>
      </c>
      <c r="H19003" s="14" t="n">
        <v>24.75</v>
      </c>
      <c r="I19003" s="14" t="n">
        <v>19.5</v>
      </c>
      <c r="J19003" s="23" t="n">
        <f aca="false">IF(AND(E19003="Priority",ISNUMBER('Cost model'!N740)),'Cost model'!N740,'Cost model'!M740)</f>
        <v>28.5</v>
      </c>
      <c r="K19003" s="14" t="n">
        <f aca="false">J19003-H19003</f>
        <v>3.75</v>
      </c>
      <c r="L19003" s="14" t="n">
        <f aca="false">G19003-H19003</f>
        <v>-5.25</v>
      </c>
    </row>
    <row r="19004" customFormat="false" ht="15" hidden="false" customHeight="false" outlineLevel="0" collapsed="false">
      <c r="A19004" s="2" t="s">
        <v>174</v>
      </c>
      <c r="B19004" s="2" t="s">
        <v>174</v>
      </c>
      <c r="C19004" s="2" t="s">
        <v>48</v>
      </c>
      <c r="D19004" s="2" t="s">
        <v>14</v>
      </c>
      <c r="E19004" s="2" t="s">
        <v>74</v>
      </c>
      <c r="F19004" s="2" t="s">
        <v>977</v>
      </c>
      <c r="G19004" s="14" t="n">
        <v>45</v>
      </c>
      <c r="H19004" s="14" t="n">
        <v>71.56</v>
      </c>
      <c r="I19004" s="14" t="n">
        <v>45</v>
      </c>
      <c r="J19004" s="23" t="n">
        <f aca="false">IF(AND(E19004="Priority",ISNUMBER('Cost model'!N177)),'Cost model'!N177,'Cost model'!M177)</f>
        <v>110</v>
      </c>
      <c r="K19004" s="14" t="n">
        <f aca="false">J19004-H19004</f>
        <v>38.44</v>
      </c>
      <c r="L19004" s="14" t="n">
        <f aca="false">G19004-H19004</f>
        <v>-26.56</v>
      </c>
    </row>
    <row r="19005" customFormat="false" ht="15" hidden="false" customHeight="false" outlineLevel="0" collapsed="false">
      <c r="A19005" s="2" t="s">
        <v>124</v>
      </c>
      <c r="B19005" s="2" t="s">
        <v>124</v>
      </c>
      <c r="C19005" s="2" t="s">
        <v>48</v>
      </c>
      <c r="D19005" s="2" t="s">
        <v>10</v>
      </c>
      <c r="E19005" s="2" t="s">
        <v>83</v>
      </c>
      <c r="F19005" s="2" t="s">
        <v>977</v>
      </c>
      <c r="G19005" s="14" t="n">
        <v>17.5</v>
      </c>
      <c r="H19005" s="14" t="n">
        <v>21.76</v>
      </c>
      <c r="I19005" s="14" t="n">
        <v>17.5</v>
      </c>
      <c r="J19005" s="23" t="n">
        <f aca="false">IF(AND(E19005="Priority",ISNUMBER('Cost model'!N318)),'Cost model'!N318,'Cost model'!M318)</f>
        <v>19.5</v>
      </c>
      <c r="K19005" s="14" t="n">
        <f aca="false">J19005-H19005</f>
        <v>-2.26</v>
      </c>
      <c r="L19005" s="14" t="n">
        <f aca="false">G19005-H19005</f>
        <v>-4.26</v>
      </c>
    </row>
    <row r="19006" customFormat="false" ht="15" hidden="false" customHeight="false" outlineLevel="0" collapsed="false">
      <c r="A19006" s="2" t="s">
        <v>174</v>
      </c>
      <c r="B19006" s="2" t="s">
        <v>158</v>
      </c>
      <c r="C19006" s="2" t="s">
        <v>47</v>
      </c>
      <c r="D19006" s="2" t="s">
        <v>12</v>
      </c>
      <c r="E19006" s="2" t="s">
        <v>74</v>
      </c>
      <c r="F19006" s="2" t="s">
        <v>976</v>
      </c>
      <c r="G19006" s="14" t="n">
        <v>9.5</v>
      </c>
      <c r="H19006" s="14" t="n">
        <v>15.61</v>
      </c>
      <c r="I19006" s="14" t="n">
        <v>19.5</v>
      </c>
      <c r="J19006" s="23" t="n">
        <f aca="false">IF(AND(E19006="Priority",ISNUMBER('Cost model'!N140)),'Cost model'!N140,'Cost model'!M140)</f>
        <v>40</v>
      </c>
      <c r="K19006" s="14" t="n">
        <f aca="false">J19006-H19006</f>
        <v>24.39</v>
      </c>
      <c r="L19006" s="14" t="n">
        <f aca="false">G19006-H19006</f>
        <v>-6.11</v>
      </c>
    </row>
    <row r="19007" customFormat="false" ht="15" hidden="false" customHeight="false" outlineLevel="0" collapsed="false">
      <c r="A19007" s="2" t="s">
        <v>174</v>
      </c>
      <c r="B19007" s="2" t="s">
        <v>174</v>
      </c>
      <c r="C19007" s="2" t="s">
        <v>48</v>
      </c>
      <c r="D19007" s="2" t="s">
        <v>10</v>
      </c>
      <c r="E19007" s="2" t="s">
        <v>74</v>
      </c>
      <c r="F19007" s="2" t="s">
        <v>977</v>
      </c>
      <c r="G19007" s="14" t="n">
        <v>12.5</v>
      </c>
      <c r="H19007" s="14" t="n">
        <v>11.03</v>
      </c>
      <c r="I19007" s="14" t="n">
        <v>12.5</v>
      </c>
      <c r="J19007" s="23" t="n">
        <f aca="false">IF(AND(E19007="Priority",ISNUMBER('Cost model'!N168)),'Cost model'!N168,'Cost model'!M168)</f>
        <v>13.5</v>
      </c>
      <c r="K19007" s="14" t="n">
        <f aca="false">J19007-H19007</f>
        <v>2.47</v>
      </c>
      <c r="L19007" s="14" t="n">
        <f aca="false">G19007-H19007</f>
        <v>1.47</v>
      </c>
    </row>
    <row r="19008" customFormat="false" ht="15" hidden="false" customHeight="false" outlineLevel="0" collapsed="false">
      <c r="A19008" s="2" t="s">
        <v>124</v>
      </c>
      <c r="B19008" s="2" t="s">
        <v>124</v>
      </c>
      <c r="C19008" s="2" t="s">
        <v>48</v>
      </c>
      <c r="D19008" s="2" t="s">
        <v>10</v>
      </c>
      <c r="E19008" s="2" t="s">
        <v>74</v>
      </c>
      <c r="F19008" s="2" t="s">
        <v>977</v>
      </c>
      <c r="G19008" s="14" t="n">
        <v>12.5</v>
      </c>
      <c r="H19008" s="14" t="n">
        <v>7.72</v>
      </c>
      <c r="I19008" s="14" t="n">
        <v>12.5</v>
      </c>
      <c r="J19008" s="23" t="n">
        <f aca="false">IF(AND(E19008="Priority",ISNUMBER('Cost model'!N318)),'Cost model'!N318,'Cost model'!M318)</f>
        <v>14.5</v>
      </c>
      <c r="K19008" s="14" t="n">
        <f aca="false">J19008-H19008</f>
        <v>6.78</v>
      </c>
      <c r="L19008" s="14" t="n">
        <f aca="false">G19008-H19008</f>
        <v>4.78</v>
      </c>
    </row>
    <row r="19009" customFormat="false" ht="15" hidden="false" customHeight="false" outlineLevel="0" collapsed="false">
      <c r="A19009" s="2" t="s">
        <v>174</v>
      </c>
      <c r="B19009" s="2" t="s">
        <v>174</v>
      </c>
      <c r="C19009" s="2" t="s">
        <v>48</v>
      </c>
      <c r="D19009" s="2" t="s">
        <v>10</v>
      </c>
      <c r="E19009" s="2" t="s">
        <v>74</v>
      </c>
      <c r="F19009" s="2" t="s">
        <v>977</v>
      </c>
      <c r="G19009" s="14" t="n">
        <v>14.5</v>
      </c>
      <c r="H19009" s="14" t="n">
        <v>11.03</v>
      </c>
      <c r="I19009" s="14" t="n">
        <v>12.5</v>
      </c>
      <c r="J19009" s="23" t="n">
        <f aca="false">IF(AND(E19009="Priority",ISNUMBER('Cost model'!N168)),'Cost model'!N168,'Cost model'!M168)</f>
        <v>13.5</v>
      </c>
      <c r="K19009" s="14" t="n">
        <f aca="false">J19009-H19009</f>
        <v>2.47</v>
      </c>
      <c r="L19009" s="14" t="n">
        <f aca="false">G19009-H19009</f>
        <v>3.47</v>
      </c>
    </row>
    <row r="19010" customFormat="false" ht="15" hidden="false" customHeight="false" outlineLevel="0" collapsed="false">
      <c r="A19010" s="2" t="s">
        <v>142</v>
      </c>
      <c r="B19010" s="2" t="s">
        <v>124</v>
      </c>
      <c r="C19010" s="2" t="s">
        <v>47</v>
      </c>
      <c r="D19010" s="2" t="s">
        <v>10</v>
      </c>
      <c r="E19010" s="2" t="s">
        <v>74</v>
      </c>
      <c r="F19010" s="2" t="s">
        <v>976</v>
      </c>
      <c r="G19010" s="14" t="n">
        <v>14.5</v>
      </c>
      <c r="H19010" s="14" t="n">
        <v>21.76</v>
      </c>
      <c r="I19010" s="14" t="n">
        <v>14.5</v>
      </c>
      <c r="J19010" s="23" t="n">
        <f aca="false">IF(AND(E19010="Priority",ISNUMBER('Cost model'!N662)),'Cost model'!N662,'Cost model'!M662)</f>
        <v>13.5</v>
      </c>
      <c r="K19010" s="14" t="n">
        <f aca="false">J19010-H19010</f>
        <v>-8.26</v>
      </c>
      <c r="L19010" s="14" t="n">
        <f aca="false">G19010-H19010</f>
        <v>-7.26</v>
      </c>
    </row>
    <row r="19011" customFormat="false" ht="15" hidden="false" customHeight="false" outlineLevel="0" collapsed="false">
      <c r="A19011" s="2" t="s">
        <v>221</v>
      </c>
      <c r="B19011" s="2" t="s">
        <v>221</v>
      </c>
      <c r="C19011" s="2" t="s">
        <v>49</v>
      </c>
      <c r="D19011" s="2" t="s">
        <v>12</v>
      </c>
      <c r="E19011" s="2" t="s">
        <v>74</v>
      </c>
      <c r="F19011" s="2" t="s">
        <v>977</v>
      </c>
      <c r="G19011" s="14" t="n">
        <v>19.5</v>
      </c>
      <c r="H19011" s="14" t="n">
        <v>83.73</v>
      </c>
      <c r="I19011" s="14" t="n">
        <v>19.5</v>
      </c>
      <c r="J19011" s="23" t="n">
        <f aca="false">IF(AND(E19011="Priority",ISNUMBER('Cost model'!N742)),'Cost model'!N742,'Cost model'!M742)</f>
        <v>60</v>
      </c>
      <c r="K19011" s="14" t="n">
        <f aca="false">J19011-H19011</f>
        <v>-23.73</v>
      </c>
      <c r="L19011" s="14" t="n">
        <f aca="false">G19011-H19011</f>
        <v>-64.23</v>
      </c>
    </row>
    <row r="19012" customFormat="false" ht="15" hidden="false" customHeight="false" outlineLevel="0" collapsed="false">
      <c r="A19012" s="2" t="s">
        <v>124</v>
      </c>
      <c r="B19012" s="2" t="s">
        <v>124</v>
      </c>
      <c r="C19012" s="2" t="s">
        <v>49</v>
      </c>
      <c r="D19012" s="2" t="s">
        <v>12</v>
      </c>
      <c r="E19012" s="2" t="s">
        <v>74</v>
      </c>
      <c r="F19012" s="2" t="s">
        <v>977</v>
      </c>
      <c r="G19012" s="14" t="n">
        <v>19.5</v>
      </c>
      <c r="H19012" s="14" t="n">
        <v>111.82</v>
      </c>
      <c r="I19012" s="14" t="n">
        <v>19.5</v>
      </c>
      <c r="J19012" s="23" t="n">
        <f aca="false">IF(AND(E19012="Priority",ISNUMBER('Cost model'!N322)),'Cost model'!N322,'Cost model'!M322)</f>
        <v>50</v>
      </c>
      <c r="K19012" s="14" t="n">
        <f aca="false">J19012-H19012</f>
        <v>-61.82</v>
      </c>
      <c r="L19012" s="14" t="n">
        <f aca="false">G19012-H19012</f>
        <v>-92.32</v>
      </c>
    </row>
    <row r="19013" customFormat="false" ht="15" hidden="false" customHeight="false" outlineLevel="0" collapsed="false">
      <c r="A19013" s="2" t="s">
        <v>205</v>
      </c>
      <c r="B19013" s="2" t="s">
        <v>205</v>
      </c>
      <c r="C19013" s="2" t="s">
        <v>48</v>
      </c>
      <c r="D19013" s="2" t="s">
        <v>12</v>
      </c>
      <c r="E19013" s="2" t="s">
        <v>83</v>
      </c>
      <c r="F19013" s="2" t="s">
        <v>977</v>
      </c>
      <c r="G19013" s="14" t="n">
        <v>19.5</v>
      </c>
      <c r="H19013" s="14" t="n">
        <v>24.63</v>
      </c>
      <c r="I19013" s="14" t="n">
        <v>19.5</v>
      </c>
      <c r="J19013" s="23" t="n">
        <f aca="false">IF(AND(E19013="Priority",ISNUMBER('Cost model'!N531)),'Cost model'!N531,'Cost model'!M531)</f>
        <v>65</v>
      </c>
      <c r="K19013" s="14" t="n">
        <f aca="false">J19013-H19013</f>
        <v>40.37</v>
      </c>
      <c r="L19013" s="14" t="n">
        <f aca="false">G19013-H19013</f>
        <v>-5.13</v>
      </c>
    </row>
    <row r="19014" customFormat="false" ht="15" hidden="false" customHeight="false" outlineLevel="0" collapsed="false">
      <c r="A19014" s="2" t="s">
        <v>174</v>
      </c>
      <c r="B19014" s="2" t="s">
        <v>124</v>
      </c>
      <c r="C19014" s="2" t="s">
        <v>47</v>
      </c>
      <c r="D19014" s="2" t="s">
        <v>12</v>
      </c>
      <c r="E19014" s="2" t="s">
        <v>83</v>
      </c>
      <c r="F19014" s="2" t="s">
        <v>976</v>
      </c>
      <c r="G19014" s="14" t="n">
        <v>19.5</v>
      </c>
      <c r="H19014" s="14" t="n">
        <v>25.65</v>
      </c>
      <c r="I19014" s="14" t="n">
        <v>19.5</v>
      </c>
      <c r="J19014" s="23" t="n">
        <f aca="false">IF(AND(E19014="Priority",ISNUMBER('Cost model'!N110)),'Cost model'!N110,'Cost model'!M110)</f>
        <v>55</v>
      </c>
      <c r="K19014" s="14" t="n">
        <f aca="false">J19014-H19014</f>
        <v>29.35</v>
      </c>
      <c r="L19014" s="14" t="n">
        <f aca="false">G19014-H19014</f>
        <v>-6.15</v>
      </c>
    </row>
    <row r="19015" customFormat="false" ht="15" hidden="false" customHeight="false" outlineLevel="0" collapsed="false">
      <c r="A19015" s="2" t="s">
        <v>124</v>
      </c>
      <c r="B19015" s="2" t="s">
        <v>124</v>
      </c>
      <c r="C19015" s="2" t="s">
        <v>49</v>
      </c>
      <c r="D19015" s="2" t="s">
        <v>10</v>
      </c>
      <c r="E19015" s="2" t="s">
        <v>74</v>
      </c>
      <c r="F19015" s="2" t="s">
        <v>977</v>
      </c>
      <c r="G19015" s="14" t="n">
        <v>17.5</v>
      </c>
      <c r="H19015" s="14" t="n">
        <v>17.69</v>
      </c>
      <c r="I19015" s="14" t="n">
        <v>17.5</v>
      </c>
      <c r="J19015" s="23" t="n">
        <f aca="false">IF(AND(E19015="Priority",ISNUMBER('Cost model'!N319)),'Cost model'!N319,'Cost model'!M319)</f>
        <v>16.5</v>
      </c>
      <c r="K19015" s="14" t="n">
        <f aca="false">J19015-H19015</f>
        <v>-1.19</v>
      </c>
      <c r="L19015" s="14" t="n">
        <f aca="false">G19015-H19015</f>
        <v>-0.190000000000001</v>
      </c>
    </row>
    <row r="19016" customFormat="false" ht="15" hidden="false" customHeight="false" outlineLevel="0" collapsed="false">
      <c r="A19016" s="2" t="s">
        <v>174</v>
      </c>
      <c r="B19016" s="2" t="s">
        <v>174</v>
      </c>
      <c r="C19016" s="2" t="s">
        <v>48</v>
      </c>
      <c r="D19016" s="2" t="s">
        <v>10</v>
      </c>
      <c r="E19016" s="2" t="s">
        <v>74</v>
      </c>
      <c r="F19016" s="2" t="s">
        <v>977</v>
      </c>
      <c r="G19016" s="14" t="n">
        <v>14.5</v>
      </c>
      <c r="H19016" s="14" t="n">
        <v>7.37</v>
      </c>
      <c r="I19016" s="14" t="n">
        <v>12.5</v>
      </c>
      <c r="J19016" s="23" t="n">
        <f aca="false">IF(AND(E19016="Priority",ISNUMBER('Cost model'!N168)),'Cost model'!N168,'Cost model'!M168)</f>
        <v>13.5</v>
      </c>
      <c r="K19016" s="14" t="n">
        <f aca="false">J19016-H19016</f>
        <v>6.13</v>
      </c>
      <c r="L19016" s="14" t="n">
        <f aca="false">G19016-H19016</f>
        <v>7.13</v>
      </c>
    </row>
    <row r="19017" customFormat="false" ht="15" hidden="false" customHeight="false" outlineLevel="0" collapsed="false">
      <c r="A19017" s="2" t="s">
        <v>158</v>
      </c>
      <c r="B19017" s="2" t="s">
        <v>174</v>
      </c>
      <c r="C19017" s="2" t="s">
        <v>49</v>
      </c>
      <c r="D19017" s="2" t="s">
        <v>13</v>
      </c>
      <c r="E19017" s="2" t="s">
        <v>74</v>
      </c>
      <c r="F19017" s="2" t="s">
        <v>976</v>
      </c>
      <c r="G19017" s="14" t="n">
        <v>50</v>
      </c>
      <c r="H19017" s="14" t="n">
        <v>204.31</v>
      </c>
      <c r="I19017" s="14" t="n">
        <v>85</v>
      </c>
      <c r="J19017" s="23" t="n">
        <f aca="false">IF(AND(E19017="Priority",ISNUMBER('Cost model'!N490)),'Cost model'!N490,'Cost model'!M490)</f>
        <v>100</v>
      </c>
      <c r="K19017" s="14" t="n">
        <f aca="false">J19017-H19017</f>
        <v>-104.31</v>
      </c>
      <c r="L19017" s="14" t="n">
        <f aca="false">G19017-H19017</f>
        <v>-154.31</v>
      </c>
    </row>
    <row r="19018" customFormat="false" ht="15" hidden="false" customHeight="false" outlineLevel="0" collapsed="false">
      <c r="A19018" s="2" t="s">
        <v>174</v>
      </c>
      <c r="B19018" s="2" t="s">
        <v>174</v>
      </c>
      <c r="C19018" s="2" t="s">
        <v>47</v>
      </c>
      <c r="D19018" s="2" t="s">
        <v>12</v>
      </c>
      <c r="E19018" s="2" t="s">
        <v>74</v>
      </c>
      <c r="F19018" s="2" t="s">
        <v>977</v>
      </c>
      <c r="G19018" s="14" t="n">
        <v>9.5</v>
      </c>
      <c r="H19018" s="14" t="n">
        <v>28.4</v>
      </c>
      <c r="I19018" s="14" t="n">
        <v>9.5</v>
      </c>
      <c r="J19018" s="23" t="n">
        <f aca="false">IF(AND(E19018="Priority",ISNUMBER('Cost model'!N170)),'Cost model'!N170,'Cost model'!M170)</f>
        <v>25.5</v>
      </c>
      <c r="K19018" s="14" t="n">
        <f aca="false">J19018-H19018</f>
        <v>-2.9</v>
      </c>
      <c r="L19018" s="14" t="n">
        <f aca="false">G19018-H19018</f>
        <v>-18.9</v>
      </c>
    </row>
    <row r="19019" customFormat="false" ht="15" hidden="false" customHeight="false" outlineLevel="0" collapsed="false">
      <c r="A19019" s="2" t="s">
        <v>174</v>
      </c>
      <c r="B19019" s="2" t="s">
        <v>142</v>
      </c>
      <c r="C19019" s="2" t="s">
        <v>49</v>
      </c>
      <c r="D19019" s="2" t="s">
        <v>12</v>
      </c>
      <c r="E19019" s="2" t="s">
        <v>74</v>
      </c>
      <c r="F19019" s="2" t="s">
        <v>976</v>
      </c>
      <c r="G19019" s="14" t="n">
        <v>19.5</v>
      </c>
      <c r="H19019" s="14" t="n">
        <v>59.22</v>
      </c>
      <c r="I19019" s="14" t="n">
        <v>19.5</v>
      </c>
      <c r="J19019" s="23" t="n">
        <f aca="false">IF(AND(E19019="Priority",ISNUMBER('Cost model'!N127)),'Cost model'!N127,'Cost model'!M127)</f>
        <v>50</v>
      </c>
      <c r="K19019" s="14" t="n">
        <f aca="false">J19019-H19019</f>
        <v>-9.22</v>
      </c>
      <c r="L19019" s="14" t="n">
        <f aca="false">G19019-H19019</f>
        <v>-39.72</v>
      </c>
    </row>
    <row r="19020" customFormat="false" ht="15" hidden="false" customHeight="false" outlineLevel="0" collapsed="false">
      <c r="A19020" s="2" t="s">
        <v>124</v>
      </c>
      <c r="B19020" s="2" t="s">
        <v>124</v>
      </c>
      <c r="C19020" s="2" t="s">
        <v>47</v>
      </c>
      <c r="D19020" s="2" t="s">
        <v>12</v>
      </c>
      <c r="E19020" s="2" t="s">
        <v>74</v>
      </c>
      <c r="F19020" s="2" t="s">
        <v>977</v>
      </c>
      <c r="G19020" s="14" t="n">
        <v>9.5</v>
      </c>
      <c r="H19020" s="14" t="n">
        <v>32.56</v>
      </c>
      <c r="I19020" s="14" t="n">
        <v>9.5</v>
      </c>
      <c r="J19020" s="23" t="n">
        <f aca="false">IF(AND(E19020="Priority",ISNUMBER('Cost model'!N320)),'Cost model'!N320,'Cost model'!M320)</f>
        <v>24.5</v>
      </c>
      <c r="K19020" s="14" t="n">
        <f aca="false">J19020-H19020</f>
        <v>-8.06</v>
      </c>
      <c r="L19020" s="14" t="n">
        <f aca="false">G19020-H19020</f>
        <v>-23.06</v>
      </c>
    </row>
    <row r="19021" customFormat="false" ht="15" hidden="false" customHeight="false" outlineLevel="0" collapsed="false">
      <c r="A19021" s="2" t="s">
        <v>142</v>
      </c>
      <c r="B19021" s="2" t="s">
        <v>142</v>
      </c>
      <c r="C19021" s="2" t="s">
        <v>48</v>
      </c>
      <c r="D19021" s="2" t="s">
        <v>13</v>
      </c>
      <c r="E19021" s="2" t="s">
        <v>74</v>
      </c>
      <c r="F19021" s="2" t="s">
        <v>977</v>
      </c>
      <c r="G19021" s="14" t="n">
        <v>24.5</v>
      </c>
      <c r="H19021" s="14" t="n">
        <v>38.94</v>
      </c>
      <c r="I19021" s="14" t="n">
        <v>24.5</v>
      </c>
      <c r="J19021" s="23" t="n">
        <f aca="false">IF(AND(E19021="Priority",ISNUMBER('Cost model'!N639)),'Cost model'!N639,'Cost model'!M639)</f>
        <v>60</v>
      </c>
      <c r="K19021" s="14" t="n">
        <f aca="false">J19021-H19021</f>
        <v>21.06</v>
      </c>
      <c r="L19021" s="14" t="n">
        <f aca="false">G19021-H19021</f>
        <v>-14.44</v>
      </c>
    </row>
    <row r="19022" customFormat="false" ht="15" hidden="false" customHeight="false" outlineLevel="0" collapsed="false">
      <c r="A19022" s="2" t="s">
        <v>124</v>
      </c>
      <c r="B19022" s="2" t="s">
        <v>124</v>
      </c>
      <c r="C19022" s="2" t="s">
        <v>47</v>
      </c>
      <c r="D19022" s="2" t="s">
        <v>12</v>
      </c>
      <c r="E19022" s="2" t="s">
        <v>74</v>
      </c>
      <c r="F19022" s="2" t="s">
        <v>977</v>
      </c>
      <c r="G19022" s="14" t="n">
        <v>9.5</v>
      </c>
      <c r="H19022" s="14" t="n">
        <v>28.96</v>
      </c>
      <c r="I19022" s="14" t="n">
        <v>9.5</v>
      </c>
      <c r="J19022" s="23" t="n">
        <f aca="false">IF(AND(E19022="Priority",ISNUMBER('Cost model'!N320)),'Cost model'!N320,'Cost model'!M320)</f>
        <v>24.5</v>
      </c>
      <c r="K19022" s="14" t="n">
        <f aca="false">J19022-H19022</f>
        <v>-4.46</v>
      </c>
      <c r="L19022" s="14" t="n">
        <f aca="false">G19022-H19022</f>
        <v>-19.46</v>
      </c>
    </row>
    <row r="19023" customFormat="false" ht="15" hidden="false" customHeight="false" outlineLevel="0" collapsed="false">
      <c r="A19023" s="2" t="s">
        <v>124</v>
      </c>
      <c r="B19023" s="2" t="s">
        <v>124</v>
      </c>
      <c r="C19023" s="2" t="s">
        <v>49</v>
      </c>
      <c r="D19023" s="2" t="s">
        <v>12</v>
      </c>
      <c r="E19023" s="2" t="s">
        <v>74</v>
      </c>
      <c r="F19023" s="2" t="s">
        <v>977</v>
      </c>
      <c r="G19023" s="14" t="n">
        <v>19.5</v>
      </c>
      <c r="H19023" s="14" t="n">
        <v>21.6</v>
      </c>
      <c r="I19023" s="14" t="n">
        <v>19.5</v>
      </c>
      <c r="J19023" s="23" t="n">
        <f aca="false">IF(AND(E19023="Priority",ISNUMBER('Cost model'!N322)),'Cost model'!N322,'Cost model'!M322)</f>
        <v>50</v>
      </c>
      <c r="K19023" s="14" t="n">
        <f aca="false">J19023-H19023</f>
        <v>28.4</v>
      </c>
      <c r="L19023" s="14" t="n">
        <f aca="false">G19023-H19023</f>
        <v>-2.1</v>
      </c>
    </row>
    <row r="19024" customFormat="false" ht="15" hidden="false" customHeight="false" outlineLevel="0" collapsed="false">
      <c r="A19024" s="2" t="s">
        <v>221</v>
      </c>
      <c r="B19024" s="2" t="s">
        <v>221</v>
      </c>
      <c r="C19024" s="2" t="s">
        <v>47</v>
      </c>
      <c r="D19024" s="2" t="s">
        <v>12</v>
      </c>
      <c r="E19024" s="2" t="s">
        <v>74</v>
      </c>
      <c r="F19024" s="2" t="s">
        <v>977</v>
      </c>
      <c r="G19024" s="14" t="n">
        <v>9.5</v>
      </c>
      <c r="H19024" s="14" t="n">
        <v>7.4</v>
      </c>
      <c r="I19024" s="14" t="n">
        <v>9.5</v>
      </c>
      <c r="J19024" s="23" t="n">
        <f aca="false">IF(AND(E19024="Priority",ISNUMBER('Cost model'!N740)),'Cost model'!N740,'Cost model'!M740)</f>
        <v>22.5</v>
      </c>
      <c r="K19024" s="14" t="n">
        <f aca="false">J19024-H19024</f>
        <v>15.1</v>
      </c>
      <c r="L19024" s="14" t="n">
        <f aca="false">G19024-H19024</f>
        <v>2.1</v>
      </c>
    </row>
    <row r="19025" customFormat="false" ht="15" hidden="false" customHeight="false" outlineLevel="0" collapsed="false">
      <c r="A19025" s="2" t="s">
        <v>221</v>
      </c>
      <c r="B19025" s="2" t="s">
        <v>124</v>
      </c>
      <c r="C19025" s="2" t="s">
        <v>49</v>
      </c>
      <c r="D19025" s="2" t="s">
        <v>10</v>
      </c>
      <c r="E19025" s="2" t="s">
        <v>74</v>
      </c>
      <c r="F19025" s="2" t="s">
        <v>976</v>
      </c>
      <c r="G19025" s="14" t="n">
        <v>17.5</v>
      </c>
      <c r="H19025" s="14" t="n">
        <v>19.05</v>
      </c>
      <c r="I19025" s="14" t="n">
        <v>19.5</v>
      </c>
      <c r="J19025" s="23" t="n">
        <f aca="false">IF(AND(E19025="Priority",ISNUMBER('Cost model'!N799)),'Cost model'!N799,'Cost model'!M799)</f>
        <v>20.5</v>
      </c>
      <c r="K19025" s="14" t="n">
        <f aca="false">J19025-H19025</f>
        <v>1.45</v>
      </c>
      <c r="L19025" s="14" t="n">
        <f aca="false">G19025-H19025</f>
        <v>-1.55</v>
      </c>
    </row>
    <row r="19026" customFormat="false" ht="15" hidden="false" customHeight="false" outlineLevel="0" collapsed="false">
      <c r="A19026" s="2" t="s">
        <v>221</v>
      </c>
      <c r="B19026" s="2" t="s">
        <v>221</v>
      </c>
      <c r="C19026" s="2" t="s">
        <v>47</v>
      </c>
      <c r="D19026" s="2" t="s">
        <v>12</v>
      </c>
      <c r="E19026" s="2" t="s">
        <v>74</v>
      </c>
      <c r="F19026" s="2" t="s">
        <v>977</v>
      </c>
      <c r="G19026" s="14" t="n">
        <v>9.5</v>
      </c>
      <c r="H19026" s="14" t="n">
        <v>9.72</v>
      </c>
      <c r="I19026" s="14" t="n">
        <v>9.5</v>
      </c>
      <c r="J19026" s="23" t="n">
        <f aca="false">IF(AND(E19026="Priority",ISNUMBER('Cost model'!N740)),'Cost model'!N740,'Cost model'!M740)</f>
        <v>22.5</v>
      </c>
      <c r="K19026" s="14" t="n">
        <f aca="false">J19026-H19026</f>
        <v>12.78</v>
      </c>
      <c r="L19026" s="14" t="n">
        <f aca="false">G19026-H19026</f>
        <v>-0.220000000000001</v>
      </c>
    </row>
    <row r="19027" customFormat="false" ht="15" hidden="false" customHeight="false" outlineLevel="0" collapsed="false">
      <c r="A19027" s="2" t="s">
        <v>124</v>
      </c>
      <c r="B19027" s="2" t="s">
        <v>158</v>
      </c>
      <c r="C19027" s="2" t="s">
        <v>48</v>
      </c>
      <c r="D19027" s="2" t="s">
        <v>12</v>
      </c>
      <c r="E19027" s="2" t="s">
        <v>74</v>
      </c>
      <c r="F19027" s="2" t="s">
        <v>976</v>
      </c>
      <c r="G19027" s="14" t="n">
        <v>12.5</v>
      </c>
      <c r="H19027" s="14" t="n">
        <v>67.91</v>
      </c>
      <c r="I19027" s="14" t="n">
        <v>19.5</v>
      </c>
      <c r="J19027" s="23" t="n">
        <f aca="false">IF(AND(E19027="Priority",ISNUMBER('Cost model'!N351)),'Cost model'!N351,'Cost model'!M351)</f>
        <v>55</v>
      </c>
      <c r="K19027" s="14" t="n">
        <f aca="false">J19027-H19027</f>
        <v>-12.91</v>
      </c>
      <c r="L19027" s="14" t="n">
        <f aca="false">G19027-H19027</f>
        <v>-55.41</v>
      </c>
    </row>
    <row r="19028" customFormat="false" ht="15" hidden="false" customHeight="false" outlineLevel="0" collapsed="false">
      <c r="A19028" s="2" t="s">
        <v>142</v>
      </c>
      <c r="B19028" s="2" t="s">
        <v>142</v>
      </c>
      <c r="C19028" s="2" t="s">
        <v>47</v>
      </c>
      <c r="D19028" s="2" t="s">
        <v>12</v>
      </c>
      <c r="E19028" s="2" t="s">
        <v>74</v>
      </c>
      <c r="F19028" s="2" t="s">
        <v>977</v>
      </c>
      <c r="G19028" s="14" t="n">
        <v>9.5</v>
      </c>
      <c r="H19028" s="14" t="n">
        <v>47.95</v>
      </c>
      <c r="I19028" s="14" t="n">
        <v>9.5</v>
      </c>
      <c r="J19028" s="23" t="n">
        <f aca="false">IF(AND(E19028="Priority",ISNUMBER('Cost model'!N635)),'Cost model'!N635,'Cost model'!M635)</f>
        <v>30.5</v>
      </c>
      <c r="K19028" s="14" t="n">
        <f aca="false">J19028-H19028</f>
        <v>-17.45</v>
      </c>
      <c r="L19028" s="14" t="n">
        <f aca="false">G19028-H19028</f>
        <v>-38.45</v>
      </c>
    </row>
    <row r="19029" customFormat="false" ht="15" hidden="false" customHeight="false" outlineLevel="0" collapsed="false">
      <c r="A19029" s="2" t="s">
        <v>124</v>
      </c>
      <c r="B19029" s="2" t="s">
        <v>124</v>
      </c>
      <c r="C19029" s="2" t="s">
        <v>48</v>
      </c>
      <c r="D19029" s="2" t="s">
        <v>14</v>
      </c>
      <c r="E19029" s="2" t="s">
        <v>74</v>
      </c>
      <c r="F19029" s="2" t="s">
        <v>977</v>
      </c>
      <c r="G19029" s="14" t="n">
        <v>45</v>
      </c>
      <c r="H19029" s="14" t="n">
        <v>125.44</v>
      </c>
      <c r="I19029" s="14" t="n">
        <v>45</v>
      </c>
      <c r="J19029" s="23" t="n">
        <f aca="false">IF(AND(E19029="Priority",ISNUMBER('Cost model'!N327)),'Cost model'!N327,'Cost model'!M327)</f>
        <v>130</v>
      </c>
      <c r="K19029" s="14" t="n">
        <f aca="false">J19029-H19029</f>
        <v>4.56</v>
      </c>
      <c r="L19029" s="14" t="n">
        <f aca="false">G19029-H19029</f>
        <v>-80.44</v>
      </c>
    </row>
    <row r="19030" customFormat="false" ht="15" hidden="false" customHeight="false" outlineLevel="0" collapsed="false">
      <c r="A19030" s="2" t="s">
        <v>174</v>
      </c>
      <c r="B19030" s="2" t="s">
        <v>174</v>
      </c>
      <c r="C19030" s="2" t="s">
        <v>49</v>
      </c>
      <c r="D19030" s="2" t="s">
        <v>12</v>
      </c>
      <c r="E19030" s="2" t="s">
        <v>74</v>
      </c>
      <c r="F19030" s="2" t="s">
        <v>977</v>
      </c>
      <c r="G19030" s="14" t="n">
        <v>19.5</v>
      </c>
      <c r="H19030" s="14" t="n">
        <v>33.41</v>
      </c>
      <c r="I19030" s="14" t="n">
        <v>19.5</v>
      </c>
      <c r="J19030" s="23" t="n">
        <f aca="false">IF(AND(E19030="Priority",ISNUMBER('Cost model'!N172)),'Cost model'!N172,'Cost model'!M172)</f>
        <v>45</v>
      </c>
      <c r="K19030" s="14" t="n">
        <f aca="false">J19030-H19030</f>
        <v>11.59</v>
      </c>
      <c r="L19030" s="14" t="n">
        <f aca="false">G19030-H19030</f>
        <v>-13.91</v>
      </c>
    </row>
    <row r="19031" customFormat="false" ht="15" hidden="false" customHeight="false" outlineLevel="0" collapsed="false">
      <c r="A19031" s="2" t="s">
        <v>221</v>
      </c>
      <c r="B19031" s="2" t="s">
        <v>221</v>
      </c>
      <c r="C19031" s="2" t="s">
        <v>49</v>
      </c>
      <c r="D19031" s="2" t="s">
        <v>10</v>
      </c>
      <c r="E19031" s="2" t="s">
        <v>74</v>
      </c>
      <c r="F19031" s="2" t="s">
        <v>977</v>
      </c>
      <c r="G19031" s="14" t="n">
        <v>17.5</v>
      </c>
      <c r="H19031" s="14" t="n">
        <v>10.48</v>
      </c>
      <c r="I19031" s="14" t="n">
        <v>17.5</v>
      </c>
      <c r="J19031" s="23" t="n">
        <f aca="false">IF(AND(E19031="Priority",ISNUMBER('Cost model'!N739)),'Cost model'!N739,'Cost model'!M739)</f>
        <v>17.5</v>
      </c>
      <c r="K19031" s="14" t="n">
        <f aca="false">J19031-H19031</f>
        <v>7.02</v>
      </c>
      <c r="L19031" s="14" t="n">
        <f aca="false">G19031-H19031</f>
        <v>7.02</v>
      </c>
    </row>
    <row r="19032" customFormat="false" ht="15" hidden="false" customHeight="false" outlineLevel="0" collapsed="false">
      <c r="A19032" s="2" t="s">
        <v>158</v>
      </c>
      <c r="B19032" s="2" t="s">
        <v>158</v>
      </c>
      <c r="C19032" s="2" t="s">
        <v>49</v>
      </c>
      <c r="D19032" s="2" t="s">
        <v>12</v>
      </c>
      <c r="E19032" s="2" t="s">
        <v>74</v>
      </c>
      <c r="F19032" s="2" t="s">
        <v>977</v>
      </c>
      <c r="G19032" s="14" t="n">
        <v>19.5</v>
      </c>
      <c r="H19032" s="14" t="n">
        <v>20.25</v>
      </c>
      <c r="I19032" s="14" t="n">
        <v>19.5</v>
      </c>
      <c r="J19032" s="23" t="n">
        <f aca="false">IF(AND(E19032="Priority",ISNUMBER('Cost model'!N427)),'Cost model'!N427,'Cost model'!M427)</f>
        <v>28.5</v>
      </c>
      <c r="K19032" s="14" t="n">
        <f aca="false">J19032-H19032</f>
        <v>8.25</v>
      </c>
      <c r="L19032" s="14" t="n">
        <f aca="false">G19032-H19032</f>
        <v>-0.75</v>
      </c>
    </row>
    <row r="19033" customFormat="false" ht="15" hidden="false" customHeight="false" outlineLevel="0" collapsed="false">
      <c r="A19033" s="2" t="s">
        <v>174</v>
      </c>
      <c r="B19033" s="2" t="s">
        <v>158</v>
      </c>
      <c r="C19033" s="2" t="s">
        <v>49</v>
      </c>
      <c r="D19033" s="2" t="s">
        <v>10</v>
      </c>
      <c r="E19033" s="2" t="s">
        <v>74</v>
      </c>
      <c r="F19033" s="2" t="s">
        <v>976</v>
      </c>
      <c r="G19033" s="14" t="n">
        <v>17.5</v>
      </c>
      <c r="H19033" s="14" t="n">
        <v>12.18</v>
      </c>
      <c r="I19033" s="14" t="n">
        <v>17.5</v>
      </c>
      <c r="J19033" s="23" t="n">
        <f aca="false">IF(AND(E19033="Priority",ISNUMBER('Cost model'!N139)),'Cost model'!N139,'Cost model'!M139)</f>
        <v>19.5</v>
      </c>
      <c r="K19033" s="14" t="n">
        <f aca="false">J19033-H19033</f>
        <v>7.32</v>
      </c>
      <c r="L19033" s="14" t="n">
        <f aca="false">G19033-H19033</f>
        <v>5.32</v>
      </c>
    </row>
    <row r="19034" customFormat="false" ht="15" hidden="false" customHeight="false" outlineLevel="0" collapsed="false">
      <c r="A19034" s="2" t="s">
        <v>174</v>
      </c>
      <c r="B19034" s="2" t="s">
        <v>174</v>
      </c>
      <c r="C19034" s="2" t="s">
        <v>48</v>
      </c>
      <c r="D19034" s="2" t="s">
        <v>10</v>
      </c>
      <c r="E19034" s="2" t="s">
        <v>74</v>
      </c>
      <c r="F19034" s="2" t="s">
        <v>977</v>
      </c>
      <c r="G19034" s="14" t="n">
        <v>12.5</v>
      </c>
      <c r="H19034" s="14" t="n">
        <v>7.37</v>
      </c>
      <c r="I19034" s="14" t="n">
        <v>12.5</v>
      </c>
      <c r="J19034" s="23" t="n">
        <f aca="false">IF(AND(E19034="Priority",ISNUMBER('Cost model'!N168)),'Cost model'!N168,'Cost model'!M168)</f>
        <v>13.5</v>
      </c>
      <c r="K19034" s="14" t="n">
        <f aca="false">J19034-H19034</f>
        <v>6.13</v>
      </c>
      <c r="L19034" s="14" t="n">
        <f aca="false">G19034-H19034</f>
        <v>5.13</v>
      </c>
    </row>
    <row r="19035" customFormat="false" ht="15" hidden="false" customHeight="false" outlineLevel="0" collapsed="false">
      <c r="A19035" s="2" t="s">
        <v>158</v>
      </c>
      <c r="B19035" s="2" t="s">
        <v>158</v>
      </c>
      <c r="C19035" s="2" t="s">
        <v>49</v>
      </c>
      <c r="D19035" s="2" t="s">
        <v>10</v>
      </c>
      <c r="E19035" s="2" t="s">
        <v>74</v>
      </c>
      <c r="F19035" s="2" t="s">
        <v>977</v>
      </c>
      <c r="G19035" s="14" t="n">
        <v>17.5</v>
      </c>
      <c r="H19035" s="14" t="n">
        <v>14.39</v>
      </c>
      <c r="I19035" s="14" t="n">
        <v>17.5</v>
      </c>
      <c r="J19035" s="23" t="n">
        <f aca="false">IF(AND(E19035="Priority",ISNUMBER('Cost model'!N424)),'Cost model'!N424,'Cost model'!M424)</f>
        <v>16.5</v>
      </c>
      <c r="K19035" s="14" t="n">
        <f aca="false">J19035-H19035</f>
        <v>2.11</v>
      </c>
      <c r="L19035" s="14" t="n">
        <f aca="false">G19035-H19035</f>
        <v>3.11</v>
      </c>
    </row>
    <row r="19036" customFormat="false" ht="15" hidden="false" customHeight="false" outlineLevel="0" collapsed="false">
      <c r="A19036" s="2" t="s">
        <v>221</v>
      </c>
      <c r="B19036" s="2" t="s">
        <v>221</v>
      </c>
      <c r="C19036" s="2" t="s">
        <v>48</v>
      </c>
      <c r="D19036" s="2" t="s">
        <v>10</v>
      </c>
      <c r="E19036" s="2" t="s">
        <v>74</v>
      </c>
      <c r="F19036" s="2" t="s">
        <v>977</v>
      </c>
      <c r="G19036" s="14" t="n">
        <v>12.5</v>
      </c>
      <c r="H19036" s="14" t="n">
        <v>11.97</v>
      </c>
      <c r="I19036" s="14" t="n">
        <v>12.5</v>
      </c>
      <c r="J19036" s="23" t="n">
        <f aca="false">IF(AND(E19036="Priority",ISNUMBER('Cost model'!N738)),'Cost model'!N738,'Cost model'!M738)</f>
        <v>11.5</v>
      </c>
      <c r="K19036" s="14" t="n">
        <f aca="false">J19036-H19036</f>
        <v>-0.470000000000001</v>
      </c>
      <c r="L19036" s="14" t="n">
        <f aca="false">G19036-H19036</f>
        <v>0.529999999999999</v>
      </c>
    </row>
    <row r="19037" customFormat="false" ht="15" hidden="false" customHeight="false" outlineLevel="0" collapsed="false">
      <c r="A19037" s="2" t="s">
        <v>221</v>
      </c>
      <c r="B19037" s="2" t="s">
        <v>142</v>
      </c>
      <c r="C19037" s="2" t="s">
        <v>47</v>
      </c>
      <c r="D19037" s="2" t="s">
        <v>10</v>
      </c>
      <c r="E19037" s="2" t="s">
        <v>74</v>
      </c>
      <c r="F19037" s="2" t="s">
        <v>976</v>
      </c>
      <c r="G19037" s="14" t="n">
        <v>19.5</v>
      </c>
      <c r="H19037" s="14" t="n">
        <v>55.41</v>
      </c>
      <c r="I19037" s="14" t="n">
        <v>19.5</v>
      </c>
      <c r="J19037" s="23" t="n">
        <f aca="false">IF(AND(E19037="Priority",ISNUMBER('Cost model'!N767)),'Cost model'!N767,'Cost model'!M767)</f>
        <v>15.5</v>
      </c>
      <c r="K19037" s="14" t="n">
        <f aca="false">J19037-H19037</f>
        <v>-39.91</v>
      </c>
      <c r="L19037" s="14" t="n">
        <f aca="false">G19037-H19037</f>
        <v>-35.91</v>
      </c>
    </row>
    <row r="19038" customFormat="false" ht="15" hidden="false" customHeight="false" outlineLevel="0" collapsed="false">
      <c r="A19038" s="2" t="s">
        <v>142</v>
      </c>
      <c r="B19038" s="2" t="s">
        <v>174</v>
      </c>
      <c r="C19038" s="2" t="s">
        <v>47</v>
      </c>
      <c r="D19038" s="2" t="s">
        <v>13</v>
      </c>
      <c r="E19038" s="2" t="s">
        <v>74</v>
      </c>
      <c r="F19038" s="2" t="s">
        <v>976</v>
      </c>
      <c r="G19038" s="14" t="n">
        <v>45</v>
      </c>
      <c r="H19038" s="14" t="n">
        <v>79.96</v>
      </c>
      <c r="I19038" s="14" t="n">
        <v>24.5</v>
      </c>
      <c r="J19038" s="23" t="n">
        <f aca="false">IF(AND(E19038="Priority",ISNUMBER('Cost model'!N698)),'Cost model'!N698,'Cost model'!M698)</f>
        <v>70</v>
      </c>
      <c r="K19038" s="14" t="n">
        <f aca="false">J19038-H19038</f>
        <v>-9.95999999999999</v>
      </c>
      <c r="L19038" s="14" t="n">
        <f aca="false">G19038-H19038</f>
        <v>-34.96</v>
      </c>
    </row>
    <row r="19039" customFormat="false" ht="15" hidden="false" customHeight="false" outlineLevel="0" collapsed="false">
      <c r="A19039" s="2" t="s">
        <v>124</v>
      </c>
      <c r="B19039" s="2" t="s">
        <v>221</v>
      </c>
      <c r="C19039" s="2" t="s">
        <v>48</v>
      </c>
      <c r="D19039" s="2" t="s">
        <v>12</v>
      </c>
      <c r="E19039" s="2" t="s">
        <v>74</v>
      </c>
      <c r="F19039" s="2" t="s">
        <v>976</v>
      </c>
      <c r="G19039" s="14" t="n">
        <v>14.5</v>
      </c>
      <c r="H19039" s="14" t="n">
        <v>68.16</v>
      </c>
      <c r="I19039" s="14" t="n">
        <v>24.5</v>
      </c>
      <c r="J19039" s="23" t="n">
        <f aca="false">IF(AND(E19039="Priority",ISNUMBER('Cost model'!N411)),'Cost model'!N411,'Cost model'!M411)</f>
        <v>50</v>
      </c>
      <c r="K19039" s="14" t="n">
        <f aca="false">J19039-H19039</f>
        <v>-18.16</v>
      </c>
      <c r="L19039" s="14" t="n">
        <f aca="false">G19039-H19039</f>
        <v>-53.66</v>
      </c>
    </row>
    <row r="19040" customFormat="false" ht="15" hidden="false" customHeight="false" outlineLevel="0" collapsed="false">
      <c r="A19040" s="2" t="s">
        <v>124</v>
      </c>
      <c r="B19040" s="2" t="s">
        <v>124</v>
      </c>
      <c r="C19040" s="2" t="s">
        <v>48</v>
      </c>
      <c r="D19040" s="2" t="s">
        <v>13</v>
      </c>
      <c r="E19040" s="2" t="s">
        <v>74</v>
      </c>
      <c r="F19040" s="2" t="s">
        <v>977</v>
      </c>
      <c r="G19040" s="14" t="n">
        <v>24.5</v>
      </c>
      <c r="H19040" s="14" t="n">
        <v>74.08</v>
      </c>
      <c r="I19040" s="14" t="n">
        <v>24.5</v>
      </c>
      <c r="J19040" s="23" t="n">
        <f aca="false">IF(AND(E19040="Priority",ISNUMBER('Cost model'!N324)),'Cost model'!N324,'Cost model'!M324)</f>
        <v>85</v>
      </c>
      <c r="K19040" s="14" t="n">
        <f aca="false">J19040-H19040</f>
        <v>10.92</v>
      </c>
      <c r="L19040" s="14" t="n">
        <f aca="false">G19040-H19040</f>
        <v>-49.58</v>
      </c>
    </row>
    <row r="19041" customFormat="false" ht="15" hidden="false" customHeight="false" outlineLevel="0" collapsed="false">
      <c r="A19041" s="2" t="s">
        <v>174</v>
      </c>
      <c r="B19041" s="2" t="s">
        <v>205</v>
      </c>
      <c r="C19041" s="2" t="s">
        <v>48</v>
      </c>
      <c r="D19041" s="2" t="s">
        <v>12</v>
      </c>
      <c r="E19041" s="2" t="s">
        <v>74</v>
      </c>
      <c r="F19041" s="2" t="s">
        <v>976</v>
      </c>
      <c r="G19041" s="14" t="n">
        <v>19.5</v>
      </c>
      <c r="H19041" s="14" t="n">
        <v>58.36</v>
      </c>
      <c r="I19041" s="14" t="n">
        <v>24.5</v>
      </c>
      <c r="J19041" s="23" t="n">
        <f aca="false">IF(AND(E19041="Priority",ISNUMBER('Cost model'!N186)),'Cost model'!N186,'Cost model'!M186)</f>
        <v>60</v>
      </c>
      <c r="K19041" s="14" t="n">
        <f aca="false">J19041-H19041</f>
        <v>1.64</v>
      </c>
      <c r="L19041" s="14" t="n">
        <f aca="false">G19041-H19041</f>
        <v>-38.86</v>
      </c>
    </row>
    <row r="19042" customFormat="false" ht="15" hidden="false" customHeight="false" outlineLevel="0" collapsed="false">
      <c r="A19042" s="2" t="s">
        <v>221</v>
      </c>
      <c r="B19042" s="2" t="s">
        <v>221</v>
      </c>
      <c r="C19042" s="2" t="s">
        <v>49</v>
      </c>
      <c r="D19042" s="2" t="s">
        <v>12</v>
      </c>
      <c r="E19042" s="2" t="s">
        <v>74</v>
      </c>
      <c r="F19042" s="2" t="s">
        <v>977</v>
      </c>
      <c r="G19042" s="14" t="n">
        <v>19.5</v>
      </c>
      <c r="H19042" s="14" t="n">
        <v>276.14</v>
      </c>
      <c r="I19042" s="14" t="n">
        <v>19.5</v>
      </c>
      <c r="J19042" s="23" t="n">
        <f aca="false">IF(AND(E19042="Priority",ISNUMBER('Cost model'!N742)),'Cost model'!N742,'Cost model'!M742)</f>
        <v>60</v>
      </c>
      <c r="K19042" s="14" t="n">
        <f aca="false">J19042-H19042</f>
        <v>-216.14</v>
      </c>
      <c r="L19042" s="14" t="n">
        <f aca="false">G19042-H19042</f>
        <v>-256.64</v>
      </c>
    </row>
    <row r="19043" customFormat="false" ht="15" hidden="false" customHeight="false" outlineLevel="0" collapsed="false">
      <c r="A19043" s="2" t="s">
        <v>124</v>
      </c>
      <c r="B19043" s="2" t="s">
        <v>124</v>
      </c>
      <c r="C19043" s="2" t="s">
        <v>47</v>
      </c>
      <c r="D19043" s="2" t="s">
        <v>12</v>
      </c>
      <c r="E19043" s="2" t="s">
        <v>83</v>
      </c>
      <c r="F19043" s="2" t="s">
        <v>977</v>
      </c>
      <c r="G19043" s="14" t="n">
        <v>19.5</v>
      </c>
      <c r="H19043" s="14" t="n">
        <v>26.63</v>
      </c>
      <c r="I19043" s="14" t="n">
        <v>19.5</v>
      </c>
      <c r="J19043" s="23" t="n">
        <f aca="false">IF(AND(E19043="Priority",ISNUMBER('Cost model'!N320)),'Cost model'!N320,'Cost model'!M320)</f>
        <v>35</v>
      </c>
      <c r="K19043" s="14" t="n">
        <f aca="false">J19043-H19043</f>
        <v>8.37</v>
      </c>
      <c r="L19043" s="14" t="n">
        <f aca="false">G19043-H19043</f>
        <v>-7.13</v>
      </c>
    </row>
    <row r="19044" customFormat="false" ht="15" hidden="false" customHeight="false" outlineLevel="0" collapsed="false">
      <c r="A19044" s="2" t="s">
        <v>142</v>
      </c>
      <c r="B19044" s="2" t="s">
        <v>142</v>
      </c>
      <c r="C19044" s="2" t="s">
        <v>47</v>
      </c>
      <c r="D19044" s="2" t="s">
        <v>10</v>
      </c>
      <c r="E19044" s="2" t="s">
        <v>74</v>
      </c>
      <c r="F19044" s="2" t="s">
        <v>977</v>
      </c>
      <c r="G19044" s="14" t="n">
        <v>9.5</v>
      </c>
      <c r="H19044" s="14" t="n">
        <v>7.72</v>
      </c>
      <c r="I19044" s="14" t="n">
        <v>9.5</v>
      </c>
      <c r="J19044" s="23" t="n">
        <f aca="false">IF(AND(E19044="Priority",ISNUMBER('Cost model'!N632)),'Cost model'!N632,'Cost model'!M632)</f>
        <v>9.5</v>
      </c>
      <c r="K19044" s="14" t="n">
        <f aca="false">J19044-H19044</f>
        <v>1.78</v>
      </c>
      <c r="L19044" s="14" t="n">
        <f aca="false">G19044-H19044</f>
        <v>1.78</v>
      </c>
    </row>
    <row r="19045" customFormat="false" ht="15" hidden="false" customHeight="false" outlineLevel="0" collapsed="false">
      <c r="A19045" s="2" t="s">
        <v>124</v>
      </c>
      <c r="B19045" s="2" t="s">
        <v>124</v>
      </c>
      <c r="C19045" s="2" t="s">
        <v>49</v>
      </c>
      <c r="D19045" s="2" t="s">
        <v>12</v>
      </c>
      <c r="E19045" s="2" t="s">
        <v>74</v>
      </c>
      <c r="F19045" s="2" t="s">
        <v>977</v>
      </c>
      <c r="G19045" s="14" t="n">
        <v>19.5</v>
      </c>
      <c r="H19045" s="14" t="n">
        <v>73.34</v>
      </c>
      <c r="I19045" s="14" t="n">
        <v>19.5</v>
      </c>
      <c r="J19045" s="23" t="n">
        <f aca="false">IF(AND(E19045="Priority",ISNUMBER('Cost model'!N322)),'Cost model'!N322,'Cost model'!M322)</f>
        <v>50</v>
      </c>
      <c r="K19045" s="14" t="n">
        <f aca="false">J19045-H19045</f>
        <v>-23.34</v>
      </c>
      <c r="L19045" s="14" t="n">
        <f aca="false">G19045-H19045</f>
        <v>-53.84</v>
      </c>
    </row>
    <row r="19046" customFormat="false" ht="15" hidden="false" customHeight="false" outlineLevel="0" collapsed="false">
      <c r="A19046" s="2" t="s">
        <v>174</v>
      </c>
      <c r="B19046" s="2" t="s">
        <v>174</v>
      </c>
      <c r="C19046" s="2" t="s">
        <v>48</v>
      </c>
      <c r="D19046" s="2" t="s">
        <v>12</v>
      </c>
      <c r="E19046" s="2" t="s">
        <v>83</v>
      </c>
      <c r="F19046" s="2" t="s">
        <v>977</v>
      </c>
      <c r="G19046" s="14" t="n">
        <v>19.5</v>
      </c>
      <c r="H19046" s="14" t="n">
        <v>12.54</v>
      </c>
      <c r="I19046" s="14" t="n">
        <v>19.5</v>
      </c>
      <c r="J19046" s="23" t="n">
        <f aca="false">IF(AND(E19046="Priority",ISNUMBER('Cost model'!N171)),'Cost model'!N171,'Cost model'!M171)</f>
        <v>55</v>
      </c>
      <c r="K19046" s="14" t="n">
        <f aca="false">J19046-H19046</f>
        <v>42.46</v>
      </c>
      <c r="L19046" s="14" t="n">
        <f aca="false">G19046-H19046</f>
        <v>6.96</v>
      </c>
    </row>
    <row r="19047" customFormat="false" ht="15" hidden="false" customHeight="false" outlineLevel="0" collapsed="false">
      <c r="A19047" s="2" t="s">
        <v>174</v>
      </c>
      <c r="B19047" s="2" t="s">
        <v>174</v>
      </c>
      <c r="C19047" s="2" t="s">
        <v>47</v>
      </c>
      <c r="D19047" s="2" t="s">
        <v>12</v>
      </c>
      <c r="E19047" s="2" t="s">
        <v>74</v>
      </c>
      <c r="F19047" s="2" t="s">
        <v>977</v>
      </c>
      <c r="G19047" s="14" t="n">
        <v>9.5</v>
      </c>
      <c r="H19047" s="14" t="n">
        <v>7.72</v>
      </c>
      <c r="I19047" s="14" t="n">
        <v>9.5</v>
      </c>
      <c r="J19047" s="23" t="n">
        <f aca="false">IF(AND(E19047="Priority",ISNUMBER('Cost model'!N170)),'Cost model'!N170,'Cost model'!M170)</f>
        <v>25.5</v>
      </c>
      <c r="K19047" s="14" t="n">
        <f aca="false">J19047-H19047</f>
        <v>17.78</v>
      </c>
      <c r="L19047" s="14" t="n">
        <f aca="false">G19047-H19047</f>
        <v>1.78</v>
      </c>
    </row>
    <row r="19048" customFormat="false" ht="15" hidden="false" customHeight="false" outlineLevel="0" collapsed="false">
      <c r="A19048" s="2" t="s">
        <v>174</v>
      </c>
      <c r="B19048" s="2" t="s">
        <v>142</v>
      </c>
      <c r="C19048" s="2" t="s">
        <v>48</v>
      </c>
      <c r="D19048" s="2" t="s">
        <v>12</v>
      </c>
      <c r="E19048" s="2" t="s">
        <v>74</v>
      </c>
      <c r="F19048" s="2" t="s">
        <v>976</v>
      </c>
      <c r="G19048" s="14" t="n">
        <v>12.5</v>
      </c>
      <c r="H19048" s="14" t="n">
        <v>38.93</v>
      </c>
      <c r="I19048" s="14" t="n">
        <v>12.5</v>
      </c>
      <c r="J19048" s="23" t="n">
        <f aca="false">IF(AND(E19048="Priority",ISNUMBER('Cost model'!N126)),'Cost model'!N126,'Cost model'!M126)</f>
        <v>45</v>
      </c>
      <c r="K19048" s="14" t="n">
        <f aca="false">J19048-H19048</f>
        <v>6.07</v>
      </c>
      <c r="L19048" s="14" t="n">
        <f aca="false">G19048-H19048</f>
        <v>-26.43</v>
      </c>
    </row>
    <row r="19049" customFormat="false" ht="15" hidden="false" customHeight="false" outlineLevel="0" collapsed="false">
      <c r="A19049" s="2" t="s">
        <v>221</v>
      </c>
      <c r="B19049" s="2" t="s">
        <v>221</v>
      </c>
      <c r="C19049" s="2" t="s">
        <v>48</v>
      </c>
      <c r="D19049" s="2" t="s">
        <v>10</v>
      </c>
      <c r="E19049" s="2" t="s">
        <v>74</v>
      </c>
      <c r="F19049" s="2" t="s">
        <v>977</v>
      </c>
      <c r="G19049" s="14" t="n">
        <v>12.5</v>
      </c>
      <c r="H19049" s="14" t="n">
        <v>26.9</v>
      </c>
      <c r="I19049" s="14" t="n">
        <v>12.5</v>
      </c>
      <c r="J19049" s="23" t="n">
        <f aca="false">IF(AND(E19049="Priority",ISNUMBER('Cost model'!N738)),'Cost model'!N738,'Cost model'!M738)</f>
        <v>11.5</v>
      </c>
      <c r="K19049" s="14" t="n">
        <f aca="false">J19049-H19049</f>
        <v>-15.4</v>
      </c>
      <c r="L19049" s="14" t="n">
        <f aca="false">G19049-H19049</f>
        <v>-14.4</v>
      </c>
    </row>
    <row r="19050" customFormat="false" ht="15" hidden="false" customHeight="false" outlineLevel="0" collapsed="false">
      <c r="A19050" s="2" t="s">
        <v>221</v>
      </c>
      <c r="B19050" s="2" t="s">
        <v>221</v>
      </c>
      <c r="C19050" s="2" t="s">
        <v>47</v>
      </c>
      <c r="D19050" s="2" t="s">
        <v>10</v>
      </c>
      <c r="E19050" s="2" t="s">
        <v>74</v>
      </c>
      <c r="F19050" s="2" t="s">
        <v>977</v>
      </c>
      <c r="G19050" s="14" t="n">
        <v>9.5</v>
      </c>
      <c r="H19050" s="14" t="n">
        <v>6.25</v>
      </c>
      <c r="I19050" s="14" t="n">
        <v>9.5</v>
      </c>
      <c r="J19050" s="23" t="n">
        <f aca="false">IF(AND(E19050="Priority",ISNUMBER('Cost model'!N737)),'Cost model'!N737,'Cost model'!M737)</f>
        <v>8.5</v>
      </c>
      <c r="K19050" s="14" t="n">
        <f aca="false">J19050-H19050</f>
        <v>2.25</v>
      </c>
      <c r="L19050" s="14" t="n">
        <f aca="false">G19050-H19050</f>
        <v>3.25</v>
      </c>
    </row>
    <row r="19051" customFormat="false" ht="15" hidden="false" customHeight="false" outlineLevel="0" collapsed="false">
      <c r="A19051" s="2" t="s">
        <v>221</v>
      </c>
      <c r="B19051" s="2" t="s">
        <v>158</v>
      </c>
      <c r="C19051" s="2" t="s">
        <v>49</v>
      </c>
      <c r="D19051" s="2" t="s">
        <v>13</v>
      </c>
      <c r="E19051" s="2" t="s">
        <v>74</v>
      </c>
      <c r="F19051" s="2" t="s">
        <v>976</v>
      </c>
      <c r="G19051" s="14" t="n">
        <v>50</v>
      </c>
      <c r="H19051" s="14" t="n">
        <v>236.12</v>
      </c>
      <c r="I19051" s="14" t="n">
        <v>85</v>
      </c>
      <c r="J19051" s="23" t="n">
        <f aca="false">IF(AND(E19051="Priority",ISNUMBER('Cost model'!N760)),'Cost model'!N760,'Cost model'!M760)</f>
        <v>150</v>
      </c>
      <c r="K19051" s="14" t="n">
        <f aca="false">J19051-H19051</f>
        <v>-86.12</v>
      </c>
      <c r="L19051" s="14" t="n">
        <f aca="false">G19051-H19051</f>
        <v>-186.12</v>
      </c>
    </row>
    <row r="19052" customFormat="false" ht="15" hidden="false" customHeight="false" outlineLevel="0" collapsed="false">
      <c r="A19052" s="2" t="s">
        <v>124</v>
      </c>
      <c r="B19052" s="2" t="s">
        <v>124</v>
      </c>
      <c r="C19052" s="2" t="s">
        <v>47</v>
      </c>
      <c r="D19052" s="2" t="s">
        <v>12</v>
      </c>
      <c r="E19052" s="2" t="s">
        <v>74</v>
      </c>
      <c r="F19052" s="2" t="s">
        <v>977</v>
      </c>
      <c r="G19052" s="14" t="n">
        <v>9.5</v>
      </c>
      <c r="H19052" s="14" t="n">
        <v>11.59</v>
      </c>
      <c r="I19052" s="14" t="n">
        <v>9.5</v>
      </c>
      <c r="J19052" s="23" t="n">
        <f aca="false">IF(AND(E19052="Priority",ISNUMBER('Cost model'!N320)),'Cost model'!N320,'Cost model'!M320)</f>
        <v>24.5</v>
      </c>
      <c r="K19052" s="14" t="n">
        <f aca="false">J19052-H19052</f>
        <v>12.91</v>
      </c>
      <c r="L19052" s="14" t="n">
        <f aca="false">G19052-H19052</f>
        <v>-2.09</v>
      </c>
    </row>
    <row r="19053" customFormat="false" ht="15" hidden="false" customHeight="false" outlineLevel="0" collapsed="false">
      <c r="A19053" s="2" t="s">
        <v>205</v>
      </c>
      <c r="B19053" s="2" t="s">
        <v>205</v>
      </c>
      <c r="C19053" s="2" t="s">
        <v>48</v>
      </c>
      <c r="D19053" s="2" t="s">
        <v>12</v>
      </c>
      <c r="E19053" s="2" t="s">
        <v>83</v>
      </c>
      <c r="F19053" s="2" t="s">
        <v>977</v>
      </c>
      <c r="G19053" s="14" t="n">
        <v>19.5</v>
      </c>
      <c r="H19053" s="14" t="n">
        <v>68.1</v>
      </c>
      <c r="I19053" s="14" t="n">
        <v>19.5</v>
      </c>
      <c r="J19053" s="23" t="n">
        <f aca="false">IF(AND(E19053="Priority",ISNUMBER('Cost model'!N531)),'Cost model'!N531,'Cost model'!M531)</f>
        <v>65</v>
      </c>
      <c r="K19053" s="14" t="n">
        <f aca="false">J19053-H19053</f>
        <v>-3.09999999999999</v>
      </c>
      <c r="L19053" s="14" t="n">
        <f aca="false">G19053-H19053</f>
        <v>-48.6</v>
      </c>
    </row>
    <row r="19054" customFormat="false" ht="15" hidden="false" customHeight="false" outlineLevel="0" collapsed="false">
      <c r="A19054" s="2" t="s">
        <v>174</v>
      </c>
      <c r="B19054" s="2" t="s">
        <v>174</v>
      </c>
      <c r="C19054" s="2" t="s">
        <v>47</v>
      </c>
      <c r="D19054" s="2" t="s">
        <v>10</v>
      </c>
      <c r="E19054" s="2" t="s">
        <v>74</v>
      </c>
      <c r="F19054" s="2" t="s">
        <v>977</v>
      </c>
      <c r="G19054" s="14" t="n">
        <v>9.5</v>
      </c>
      <c r="H19054" s="14" t="n">
        <v>9.85</v>
      </c>
      <c r="I19054" s="14" t="n">
        <v>9.5</v>
      </c>
      <c r="J19054" s="23" t="n">
        <f aca="false">IF(AND(E19054="Priority",ISNUMBER('Cost model'!N167)),'Cost model'!N167,'Cost model'!M167)</f>
        <v>8.5</v>
      </c>
      <c r="K19054" s="14" t="n">
        <f aca="false">J19054-H19054</f>
        <v>-1.35</v>
      </c>
      <c r="L19054" s="14" t="n">
        <f aca="false">G19054-H19054</f>
        <v>-0.35</v>
      </c>
    </row>
    <row r="19055" customFormat="false" ht="15" hidden="false" customHeight="false" outlineLevel="0" collapsed="false">
      <c r="A19055" s="2" t="s">
        <v>124</v>
      </c>
      <c r="B19055" s="2" t="s">
        <v>124</v>
      </c>
      <c r="C19055" s="2" t="s">
        <v>48</v>
      </c>
      <c r="D19055" s="2" t="s">
        <v>10</v>
      </c>
      <c r="E19055" s="2" t="s">
        <v>74</v>
      </c>
      <c r="F19055" s="2" t="s">
        <v>977</v>
      </c>
      <c r="G19055" s="14" t="n">
        <v>12.5</v>
      </c>
      <c r="H19055" s="14" t="n">
        <v>17.69</v>
      </c>
      <c r="I19055" s="14" t="n">
        <v>12.5</v>
      </c>
      <c r="J19055" s="23" t="n">
        <f aca="false">IF(AND(E19055="Priority",ISNUMBER('Cost model'!N318)),'Cost model'!N318,'Cost model'!M318)</f>
        <v>14.5</v>
      </c>
      <c r="K19055" s="14" t="n">
        <f aca="false">J19055-H19055</f>
        <v>-3.19</v>
      </c>
      <c r="L19055" s="14" t="n">
        <f aca="false">G19055-H19055</f>
        <v>-5.19</v>
      </c>
    </row>
    <row r="19056" customFormat="false" ht="15" hidden="false" customHeight="false" outlineLevel="0" collapsed="false">
      <c r="A19056" s="2" t="s">
        <v>174</v>
      </c>
      <c r="B19056" s="2" t="s">
        <v>174</v>
      </c>
      <c r="C19056" s="2" t="s">
        <v>48</v>
      </c>
      <c r="D19056" s="2" t="s">
        <v>12</v>
      </c>
      <c r="E19056" s="2" t="s">
        <v>74</v>
      </c>
      <c r="F19056" s="2" t="s">
        <v>977</v>
      </c>
      <c r="G19056" s="14" t="n">
        <v>12.5</v>
      </c>
      <c r="H19056" s="14" t="n">
        <v>12.54</v>
      </c>
      <c r="I19056" s="14" t="n">
        <v>12.5</v>
      </c>
      <c r="J19056" s="23" t="n">
        <f aca="false">IF(AND(E19056="Priority",ISNUMBER('Cost model'!N171)),'Cost model'!N171,'Cost model'!M171)</f>
        <v>40</v>
      </c>
      <c r="K19056" s="14" t="n">
        <f aca="false">J19056-H19056</f>
        <v>27.46</v>
      </c>
      <c r="L19056" s="14" t="n">
        <f aca="false">G19056-H19056</f>
        <v>-0.0399999999999992</v>
      </c>
    </row>
    <row r="19057" customFormat="false" ht="15" hidden="false" customHeight="false" outlineLevel="0" collapsed="false">
      <c r="A19057" s="2" t="s">
        <v>174</v>
      </c>
      <c r="B19057" s="2" t="s">
        <v>174</v>
      </c>
      <c r="C19057" s="2" t="s">
        <v>47</v>
      </c>
      <c r="D19057" s="2" t="s">
        <v>13</v>
      </c>
      <c r="E19057" s="2" t="s">
        <v>74</v>
      </c>
      <c r="F19057" s="2" t="s">
        <v>977</v>
      </c>
      <c r="G19057" s="14" t="n">
        <v>19</v>
      </c>
      <c r="H19057" s="14" t="n">
        <v>117.95</v>
      </c>
      <c r="I19057" s="14" t="n">
        <v>19</v>
      </c>
      <c r="J19057" s="23" t="n">
        <f aca="false">IF(AND(E19057="Priority",ISNUMBER('Cost model'!N173)),'Cost model'!N173,'Cost model'!M173)</f>
        <v>60</v>
      </c>
      <c r="K19057" s="14" t="n">
        <f aca="false">J19057-H19057</f>
        <v>-57.95</v>
      </c>
      <c r="L19057" s="14" t="n">
        <f aca="false">G19057-H19057</f>
        <v>-98.95</v>
      </c>
    </row>
    <row r="19058" customFormat="false" ht="15" hidden="false" customHeight="false" outlineLevel="0" collapsed="false">
      <c r="A19058" s="2" t="s">
        <v>142</v>
      </c>
      <c r="B19058" s="2" t="s">
        <v>142</v>
      </c>
      <c r="C19058" s="2" t="s">
        <v>48</v>
      </c>
      <c r="D19058" s="2" t="s">
        <v>13</v>
      </c>
      <c r="E19058" s="2" t="s">
        <v>74</v>
      </c>
      <c r="F19058" s="2" t="s">
        <v>977</v>
      </c>
      <c r="G19058" s="14" t="n">
        <v>24.5</v>
      </c>
      <c r="H19058" s="14" t="n">
        <v>47.07</v>
      </c>
      <c r="I19058" s="14" t="n">
        <v>24.5</v>
      </c>
      <c r="J19058" s="23" t="n">
        <f aca="false">IF(AND(E19058="Priority",ISNUMBER('Cost model'!N639)),'Cost model'!N639,'Cost model'!M639)</f>
        <v>60</v>
      </c>
      <c r="K19058" s="14" t="n">
        <f aca="false">J19058-H19058</f>
        <v>12.93</v>
      </c>
      <c r="L19058" s="14" t="n">
        <f aca="false">G19058-H19058</f>
        <v>-22.57</v>
      </c>
    </row>
    <row r="19059" customFormat="false" ht="15" hidden="false" customHeight="false" outlineLevel="0" collapsed="false">
      <c r="A19059" s="2" t="s">
        <v>174</v>
      </c>
      <c r="B19059" s="2" t="s">
        <v>174</v>
      </c>
      <c r="C19059" s="2" t="s">
        <v>47</v>
      </c>
      <c r="D19059" s="2" t="s">
        <v>10</v>
      </c>
      <c r="E19059" s="2" t="s">
        <v>74</v>
      </c>
      <c r="F19059" s="2" t="s">
        <v>977</v>
      </c>
      <c r="G19059" s="14" t="n">
        <v>9.5</v>
      </c>
      <c r="H19059" s="14" t="n">
        <v>6.24</v>
      </c>
      <c r="I19059" s="14" t="n">
        <v>9.5</v>
      </c>
      <c r="J19059" s="23" t="n">
        <f aca="false">IF(AND(E19059="Priority",ISNUMBER('Cost model'!N167)),'Cost model'!N167,'Cost model'!M167)</f>
        <v>8.5</v>
      </c>
      <c r="K19059" s="14" t="n">
        <f aca="false">J19059-H19059</f>
        <v>2.26</v>
      </c>
      <c r="L19059" s="14" t="n">
        <f aca="false">G19059-H19059</f>
        <v>3.26</v>
      </c>
    </row>
    <row r="19060" customFormat="false" ht="15" hidden="false" customHeight="false" outlineLevel="0" collapsed="false">
      <c r="A19060" s="2" t="s">
        <v>174</v>
      </c>
      <c r="B19060" s="2" t="s">
        <v>142</v>
      </c>
      <c r="C19060" s="2" t="s">
        <v>47</v>
      </c>
      <c r="D19060" s="2" t="s">
        <v>12</v>
      </c>
      <c r="E19060" s="2" t="s">
        <v>74</v>
      </c>
      <c r="F19060" s="2" t="s">
        <v>976</v>
      </c>
      <c r="G19060" s="14" t="n">
        <v>9.5</v>
      </c>
      <c r="H19060" s="14" t="n">
        <v>64.52</v>
      </c>
      <c r="I19060" s="14" t="n">
        <v>9.5</v>
      </c>
      <c r="J19060" s="23" t="n">
        <f aca="false">IF(AND(E19060="Priority",ISNUMBER('Cost model'!N125)),'Cost model'!N125,'Cost model'!M125)</f>
        <v>40</v>
      </c>
      <c r="K19060" s="14" t="n">
        <f aca="false">J19060-H19060</f>
        <v>-24.52</v>
      </c>
      <c r="L19060" s="14" t="n">
        <f aca="false">G19060-H19060</f>
        <v>-55.02</v>
      </c>
    </row>
    <row r="19061" customFormat="false" ht="15" hidden="false" customHeight="false" outlineLevel="0" collapsed="false">
      <c r="A19061" s="2" t="s">
        <v>142</v>
      </c>
      <c r="B19061" s="2" t="s">
        <v>142</v>
      </c>
      <c r="C19061" s="2" t="s">
        <v>48</v>
      </c>
      <c r="D19061" s="2" t="s">
        <v>12</v>
      </c>
      <c r="E19061" s="2" t="s">
        <v>83</v>
      </c>
      <c r="F19061" s="2" t="s">
        <v>977</v>
      </c>
      <c r="G19061" s="14" t="n">
        <v>19.5</v>
      </c>
      <c r="H19061" s="14" t="n">
        <v>24.63</v>
      </c>
      <c r="I19061" s="14" t="n">
        <v>19.5</v>
      </c>
      <c r="J19061" s="23" t="n">
        <f aca="false">IF(AND(E19061="Priority",ISNUMBER('Cost model'!N636)),'Cost model'!N636,'Cost model'!M636)</f>
        <v>55</v>
      </c>
      <c r="K19061" s="14" t="n">
        <f aca="false">J19061-H19061</f>
        <v>30.37</v>
      </c>
      <c r="L19061" s="14" t="n">
        <f aca="false">G19061-H19061</f>
        <v>-5.13</v>
      </c>
    </row>
    <row r="19062" customFormat="false" ht="15" hidden="false" customHeight="false" outlineLevel="0" collapsed="false">
      <c r="A19062" s="2" t="s">
        <v>124</v>
      </c>
      <c r="B19062" s="2" t="s">
        <v>124</v>
      </c>
      <c r="C19062" s="2" t="s">
        <v>48</v>
      </c>
      <c r="D19062" s="2" t="s">
        <v>12</v>
      </c>
      <c r="E19062" s="2" t="s">
        <v>74</v>
      </c>
      <c r="F19062" s="2" t="s">
        <v>977</v>
      </c>
      <c r="G19062" s="14" t="n">
        <v>12.5</v>
      </c>
      <c r="H19062" s="14" t="n">
        <v>37.1</v>
      </c>
      <c r="I19062" s="14" t="n">
        <v>12.5</v>
      </c>
      <c r="J19062" s="23" t="n">
        <f aca="false">IF(AND(E19062="Priority",ISNUMBER('Cost model'!N321)),'Cost model'!N321,'Cost model'!M321)</f>
        <v>40</v>
      </c>
      <c r="K19062" s="14" t="n">
        <f aca="false">J19062-H19062</f>
        <v>2.9</v>
      </c>
      <c r="L19062" s="14" t="n">
        <f aca="false">G19062-H19062</f>
        <v>-24.6</v>
      </c>
    </row>
    <row r="19063" customFormat="false" ht="15" hidden="false" customHeight="false" outlineLevel="0" collapsed="false">
      <c r="A19063" s="2" t="s">
        <v>142</v>
      </c>
      <c r="B19063" s="2" t="s">
        <v>142</v>
      </c>
      <c r="C19063" s="2" t="s">
        <v>49</v>
      </c>
      <c r="D19063" s="2" t="s">
        <v>14</v>
      </c>
      <c r="E19063" s="2" t="s">
        <v>74</v>
      </c>
      <c r="F19063" s="2" t="s">
        <v>977</v>
      </c>
      <c r="G19063" s="14" t="n">
        <v>175</v>
      </c>
      <c r="H19063" s="14" t="n">
        <v>81.3</v>
      </c>
      <c r="I19063" s="14" t="n">
        <v>85</v>
      </c>
      <c r="J19063" s="23" t="n">
        <f aca="false">IF(AND(E19063="Priority",ISNUMBER('Cost model'!N643)),'Cost model'!N643,'Cost model'!M643)</f>
        <v>110</v>
      </c>
      <c r="K19063" s="14" t="n">
        <f aca="false">J19063-H19063</f>
        <v>28.7</v>
      </c>
      <c r="L19063" s="14" t="n">
        <f aca="false">G19063-H19063</f>
        <v>93.7</v>
      </c>
    </row>
    <row r="19064" customFormat="false" ht="15" hidden="false" customHeight="false" outlineLevel="0" collapsed="false">
      <c r="A19064" s="2" t="s">
        <v>124</v>
      </c>
      <c r="B19064" s="2" t="s">
        <v>158</v>
      </c>
      <c r="C19064" s="2" t="s">
        <v>48</v>
      </c>
      <c r="D19064" s="2" t="s">
        <v>12</v>
      </c>
      <c r="E19064" s="2" t="s">
        <v>74</v>
      </c>
      <c r="F19064" s="2" t="s">
        <v>976</v>
      </c>
      <c r="G19064" s="14" t="n">
        <v>19.5</v>
      </c>
      <c r="H19064" s="14" t="n">
        <v>53.08</v>
      </c>
      <c r="I19064" s="14" t="n">
        <v>19.5</v>
      </c>
      <c r="J19064" s="23" t="n">
        <f aca="false">IF(AND(E19064="Priority",ISNUMBER('Cost model'!N351)),'Cost model'!N351,'Cost model'!M351)</f>
        <v>55</v>
      </c>
      <c r="K19064" s="14" t="n">
        <f aca="false">J19064-H19064</f>
        <v>1.92</v>
      </c>
      <c r="L19064" s="14" t="n">
        <f aca="false">G19064-H19064</f>
        <v>-33.58</v>
      </c>
    </row>
    <row r="19065" customFormat="false" ht="15" hidden="false" customHeight="false" outlineLevel="0" collapsed="false">
      <c r="A19065" s="2" t="s">
        <v>124</v>
      </c>
      <c r="B19065" s="2" t="s">
        <v>124</v>
      </c>
      <c r="C19065" s="2" t="s">
        <v>47</v>
      </c>
      <c r="D19065" s="2" t="s">
        <v>12</v>
      </c>
      <c r="E19065" s="2" t="s">
        <v>83</v>
      </c>
      <c r="F19065" s="2" t="s">
        <v>977</v>
      </c>
      <c r="G19065" s="14" t="n">
        <v>19.5</v>
      </c>
      <c r="H19065" s="14" t="n">
        <v>26.17</v>
      </c>
      <c r="I19065" s="14" t="n">
        <v>19.5</v>
      </c>
      <c r="J19065" s="23" t="n">
        <f aca="false">IF(AND(E19065="Priority",ISNUMBER('Cost model'!N320)),'Cost model'!N320,'Cost model'!M320)</f>
        <v>35</v>
      </c>
      <c r="K19065" s="14" t="n">
        <f aca="false">J19065-H19065</f>
        <v>8.83</v>
      </c>
      <c r="L19065" s="14" t="n">
        <f aca="false">G19065-H19065</f>
        <v>-6.67</v>
      </c>
    </row>
    <row r="19066" customFormat="false" ht="15" hidden="false" customHeight="false" outlineLevel="0" collapsed="false">
      <c r="A19066" s="2" t="s">
        <v>174</v>
      </c>
      <c r="B19066" s="2" t="s">
        <v>174</v>
      </c>
      <c r="C19066" s="2" t="s">
        <v>48</v>
      </c>
      <c r="D19066" s="2" t="s">
        <v>10</v>
      </c>
      <c r="E19066" s="2" t="s">
        <v>74</v>
      </c>
      <c r="F19066" s="2" t="s">
        <v>977</v>
      </c>
      <c r="G19066" s="14" t="n">
        <v>19.5</v>
      </c>
      <c r="H19066" s="14" t="n">
        <v>24.63</v>
      </c>
      <c r="I19066" s="14" t="n">
        <v>12.5</v>
      </c>
      <c r="J19066" s="23" t="n">
        <f aca="false">IF(AND(E19066="Priority",ISNUMBER('Cost model'!N168)),'Cost model'!N168,'Cost model'!M168)</f>
        <v>13.5</v>
      </c>
      <c r="K19066" s="14" t="n">
        <f aca="false">J19066-H19066</f>
        <v>-11.13</v>
      </c>
      <c r="L19066" s="14" t="n">
        <f aca="false">G19066-H19066</f>
        <v>-5.13</v>
      </c>
    </row>
    <row r="19067" customFormat="false" ht="15" hidden="false" customHeight="false" outlineLevel="0" collapsed="false">
      <c r="A19067" s="2" t="s">
        <v>142</v>
      </c>
      <c r="B19067" s="2" t="s">
        <v>142</v>
      </c>
      <c r="C19067" s="2" t="s">
        <v>49</v>
      </c>
      <c r="D19067" s="2" t="s">
        <v>10</v>
      </c>
      <c r="E19067" s="2" t="s">
        <v>74</v>
      </c>
      <c r="F19067" s="2" t="s">
        <v>977</v>
      </c>
      <c r="G19067" s="14" t="n">
        <v>17.5</v>
      </c>
      <c r="H19067" s="14" t="n">
        <v>14.39</v>
      </c>
      <c r="I19067" s="14" t="n">
        <v>17.5</v>
      </c>
      <c r="J19067" s="23" t="n">
        <f aca="false">IF(AND(E19067="Priority",ISNUMBER('Cost model'!N634)),'Cost model'!N634,'Cost model'!M634)</f>
        <v>15.5</v>
      </c>
      <c r="K19067" s="14" t="n">
        <f aca="false">J19067-H19067</f>
        <v>1.11</v>
      </c>
      <c r="L19067" s="14" t="n">
        <f aca="false">G19067-H19067</f>
        <v>3.11</v>
      </c>
    </row>
    <row r="19068" customFormat="false" ht="15" hidden="false" customHeight="false" outlineLevel="0" collapsed="false">
      <c r="A19068" s="2" t="s">
        <v>124</v>
      </c>
      <c r="B19068" s="2" t="s">
        <v>124</v>
      </c>
      <c r="C19068" s="2" t="s">
        <v>48</v>
      </c>
      <c r="D19068" s="2" t="s">
        <v>12</v>
      </c>
      <c r="E19068" s="2" t="s">
        <v>74</v>
      </c>
      <c r="F19068" s="2" t="s">
        <v>977</v>
      </c>
      <c r="G19068" s="14" t="n">
        <v>14.5</v>
      </c>
      <c r="H19068" s="14" t="n">
        <v>62.77</v>
      </c>
      <c r="I19068" s="14" t="n">
        <v>12.5</v>
      </c>
      <c r="J19068" s="23" t="n">
        <f aca="false">IF(AND(E19068="Priority",ISNUMBER('Cost model'!N321)),'Cost model'!N321,'Cost model'!M321)</f>
        <v>40</v>
      </c>
      <c r="K19068" s="14" t="n">
        <f aca="false">J19068-H19068</f>
        <v>-22.77</v>
      </c>
      <c r="L19068" s="14" t="n">
        <f aca="false">G19068-H19068</f>
        <v>-48.27</v>
      </c>
    </row>
    <row r="19069" customFormat="false" ht="15" hidden="false" customHeight="false" outlineLevel="0" collapsed="false">
      <c r="A19069" s="2" t="s">
        <v>142</v>
      </c>
      <c r="B19069" s="2" t="s">
        <v>142</v>
      </c>
      <c r="C19069" s="2" t="s">
        <v>47</v>
      </c>
      <c r="D19069" s="2" t="s">
        <v>10</v>
      </c>
      <c r="E19069" s="2" t="s">
        <v>74</v>
      </c>
      <c r="F19069" s="2" t="s">
        <v>977</v>
      </c>
      <c r="G19069" s="14" t="n">
        <v>9.5</v>
      </c>
      <c r="H19069" s="14" t="n">
        <v>8.09</v>
      </c>
      <c r="I19069" s="14" t="n">
        <v>9.5</v>
      </c>
      <c r="J19069" s="23" t="n">
        <f aca="false">IF(AND(E19069="Priority",ISNUMBER('Cost model'!N632)),'Cost model'!N632,'Cost model'!M632)</f>
        <v>9.5</v>
      </c>
      <c r="K19069" s="14" t="n">
        <f aca="false">J19069-H19069</f>
        <v>1.41</v>
      </c>
      <c r="L19069" s="14" t="n">
        <f aca="false">G19069-H19069</f>
        <v>1.41</v>
      </c>
    </row>
    <row r="19070" customFormat="false" ht="15" hidden="false" customHeight="false" outlineLevel="0" collapsed="false">
      <c r="A19070" s="2" t="s">
        <v>221</v>
      </c>
      <c r="B19070" s="2" t="s">
        <v>124</v>
      </c>
      <c r="C19070" s="2" t="s">
        <v>47</v>
      </c>
      <c r="D19070" s="2" t="s">
        <v>12</v>
      </c>
      <c r="E19070" s="2" t="s">
        <v>74</v>
      </c>
      <c r="F19070" s="2" t="s">
        <v>976</v>
      </c>
      <c r="G19070" s="14" t="n">
        <v>9.5</v>
      </c>
      <c r="H19070" s="14" t="n">
        <v>13.2</v>
      </c>
      <c r="I19070" s="14" t="n">
        <v>24.5</v>
      </c>
      <c r="J19070" s="23" t="n">
        <f aca="false">IF(AND(E19070="Priority",ISNUMBER('Cost model'!N800)),'Cost model'!N800,'Cost model'!M800)</f>
        <v>45</v>
      </c>
      <c r="K19070" s="14" t="n">
        <f aca="false">J19070-H19070</f>
        <v>31.8</v>
      </c>
      <c r="L19070" s="14" t="n">
        <f aca="false">G19070-H19070</f>
        <v>-3.7</v>
      </c>
    </row>
    <row r="19071" customFormat="false" ht="15" hidden="false" customHeight="false" outlineLevel="0" collapsed="false">
      <c r="A19071" s="2" t="s">
        <v>123</v>
      </c>
      <c r="B19071" s="2" t="s">
        <v>124</v>
      </c>
      <c r="C19071" s="2" t="s">
        <v>47</v>
      </c>
      <c r="D19071" s="2" t="s">
        <v>10</v>
      </c>
      <c r="E19071" s="2" t="s">
        <v>74</v>
      </c>
      <c r="F19071" s="2" t="s">
        <v>976</v>
      </c>
      <c r="G19071" s="14" t="n">
        <v>14.5</v>
      </c>
      <c r="H19071" s="14" t="n">
        <v>9.12</v>
      </c>
      <c r="I19071" s="14" t="n">
        <v>14.5</v>
      </c>
      <c r="J19071" s="23" t="n">
        <f aca="false">IF(AND(E19071="Priority",ISNUMBER('Cost model'!N2)),'Cost model'!N2,'Cost model'!M2)</f>
        <v>14.5</v>
      </c>
      <c r="K19071" s="14" t="n">
        <f aca="false">J19071-H19071</f>
        <v>5.38</v>
      </c>
      <c r="L19071" s="14" t="n">
        <f aca="false">G19071-H19071</f>
        <v>5.38</v>
      </c>
    </row>
    <row r="19072" customFormat="false" ht="15" hidden="false" customHeight="false" outlineLevel="0" collapsed="false">
      <c r="A19072" s="2" t="s">
        <v>142</v>
      </c>
      <c r="B19072" s="2" t="s">
        <v>142</v>
      </c>
      <c r="C19072" s="2" t="s">
        <v>48</v>
      </c>
      <c r="D19072" s="2" t="s">
        <v>12</v>
      </c>
      <c r="E19072" s="2" t="s">
        <v>74</v>
      </c>
      <c r="F19072" s="2" t="s">
        <v>977</v>
      </c>
      <c r="G19072" s="14" t="n">
        <v>24.5</v>
      </c>
      <c r="H19072" s="14" t="n">
        <v>13.64</v>
      </c>
      <c r="I19072" s="14" t="n">
        <v>12.5</v>
      </c>
      <c r="J19072" s="23" t="n">
        <f aca="false">IF(AND(E19072="Priority",ISNUMBER('Cost model'!N636)),'Cost model'!N636,'Cost model'!M636)</f>
        <v>40</v>
      </c>
      <c r="K19072" s="14" t="n">
        <f aca="false">J19072-H19072</f>
        <v>26.36</v>
      </c>
      <c r="L19072" s="14" t="n">
        <f aca="false">G19072-H19072</f>
        <v>10.86</v>
      </c>
    </row>
    <row r="19073" customFormat="false" ht="15" hidden="false" customHeight="false" outlineLevel="0" collapsed="false">
      <c r="A19073" s="2" t="s">
        <v>124</v>
      </c>
      <c r="B19073" s="2" t="s">
        <v>124</v>
      </c>
      <c r="C19073" s="2" t="s">
        <v>48</v>
      </c>
      <c r="D19073" s="2" t="s">
        <v>10</v>
      </c>
      <c r="E19073" s="2" t="s">
        <v>74</v>
      </c>
      <c r="F19073" s="2" t="s">
        <v>977</v>
      </c>
      <c r="G19073" s="14" t="n">
        <v>12.5</v>
      </c>
      <c r="H19073" s="14" t="n">
        <v>11.51</v>
      </c>
      <c r="I19073" s="14" t="n">
        <v>12.5</v>
      </c>
      <c r="J19073" s="23" t="n">
        <f aca="false">IF(AND(E19073="Priority",ISNUMBER('Cost model'!N318)),'Cost model'!N318,'Cost model'!M318)</f>
        <v>14.5</v>
      </c>
      <c r="K19073" s="14" t="n">
        <f aca="false">J19073-H19073</f>
        <v>2.99</v>
      </c>
      <c r="L19073" s="14" t="n">
        <f aca="false">G19073-H19073</f>
        <v>0.99</v>
      </c>
    </row>
    <row r="19074" customFormat="false" ht="15" hidden="false" customHeight="false" outlineLevel="0" collapsed="false">
      <c r="A19074" s="2" t="s">
        <v>124</v>
      </c>
      <c r="B19074" s="2" t="s">
        <v>124</v>
      </c>
      <c r="C19074" s="2" t="s">
        <v>48</v>
      </c>
      <c r="D19074" s="2" t="s">
        <v>10</v>
      </c>
      <c r="E19074" s="2" t="s">
        <v>74</v>
      </c>
      <c r="F19074" s="2" t="s">
        <v>977</v>
      </c>
      <c r="G19074" s="14" t="n">
        <v>12.5</v>
      </c>
      <c r="H19074" s="14" t="n">
        <v>21.14</v>
      </c>
      <c r="I19074" s="14" t="n">
        <v>12.5</v>
      </c>
      <c r="J19074" s="23" t="n">
        <f aca="false">IF(AND(E19074="Priority",ISNUMBER('Cost model'!N318)),'Cost model'!N318,'Cost model'!M318)</f>
        <v>14.5</v>
      </c>
      <c r="K19074" s="14" t="n">
        <f aca="false">J19074-H19074</f>
        <v>-6.64</v>
      </c>
      <c r="L19074" s="14" t="n">
        <f aca="false">G19074-H19074</f>
        <v>-8.64</v>
      </c>
    </row>
    <row r="19075" customFormat="false" ht="15" hidden="false" customHeight="false" outlineLevel="0" collapsed="false">
      <c r="A19075" s="2" t="s">
        <v>174</v>
      </c>
      <c r="B19075" s="2" t="s">
        <v>174</v>
      </c>
      <c r="C19075" s="2" t="s">
        <v>48</v>
      </c>
      <c r="D19075" s="2" t="s">
        <v>10</v>
      </c>
      <c r="E19075" s="2" t="s">
        <v>74</v>
      </c>
      <c r="F19075" s="2" t="s">
        <v>977</v>
      </c>
      <c r="G19075" s="14" t="n">
        <v>12.5</v>
      </c>
      <c r="H19075" s="14" t="n">
        <v>9.12</v>
      </c>
      <c r="I19075" s="14" t="n">
        <v>12.5</v>
      </c>
      <c r="J19075" s="23" t="n">
        <f aca="false">IF(AND(E19075="Priority",ISNUMBER('Cost model'!N168)),'Cost model'!N168,'Cost model'!M168)</f>
        <v>13.5</v>
      </c>
      <c r="K19075" s="14" t="n">
        <f aca="false">J19075-H19075</f>
        <v>4.38</v>
      </c>
      <c r="L19075" s="14" t="n">
        <f aca="false">G19075-H19075</f>
        <v>3.38</v>
      </c>
    </row>
    <row r="19076" customFormat="false" ht="15" hidden="false" customHeight="false" outlineLevel="0" collapsed="false">
      <c r="A19076" s="2" t="s">
        <v>221</v>
      </c>
      <c r="B19076" s="2" t="s">
        <v>221</v>
      </c>
      <c r="C19076" s="2" t="s">
        <v>49</v>
      </c>
      <c r="D19076" s="2" t="s">
        <v>13</v>
      </c>
      <c r="E19076" s="2" t="s">
        <v>74</v>
      </c>
      <c r="F19076" s="2" t="s">
        <v>977</v>
      </c>
      <c r="G19076" s="14" t="n">
        <v>50</v>
      </c>
      <c r="H19076" s="14" t="n">
        <v>44.58</v>
      </c>
      <c r="I19076" s="14" t="n">
        <v>50</v>
      </c>
      <c r="J19076" s="23" t="n">
        <f aca="false">IF(AND(E19076="Priority",ISNUMBER('Cost model'!N745)),'Cost model'!N745,'Cost model'!M745)</f>
        <v>130</v>
      </c>
      <c r="K19076" s="14" t="n">
        <f aca="false">J19076-H19076</f>
        <v>85.42</v>
      </c>
      <c r="L19076" s="14" t="n">
        <f aca="false">G19076-H19076</f>
        <v>5.42</v>
      </c>
    </row>
    <row r="19077" customFormat="false" ht="15" hidden="false" customHeight="false" outlineLevel="0" collapsed="false">
      <c r="A19077" s="2" t="s">
        <v>142</v>
      </c>
      <c r="B19077" s="2" t="s">
        <v>142</v>
      </c>
      <c r="C19077" s="2" t="s">
        <v>49</v>
      </c>
      <c r="D19077" s="2" t="s">
        <v>10</v>
      </c>
      <c r="E19077" s="2" t="s">
        <v>74</v>
      </c>
      <c r="F19077" s="2" t="s">
        <v>977</v>
      </c>
      <c r="G19077" s="14" t="n">
        <v>17.5</v>
      </c>
      <c r="H19077" s="14" t="n">
        <v>10.48</v>
      </c>
      <c r="I19077" s="14" t="n">
        <v>17.5</v>
      </c>
      <c r="J19077" s="23" t="n">
        <f aca="false">IF(AND(E19077="Priority",ISNUMBER('Cost model'!N634)),'Cost model'!N634,'Cost model'!M634)</f>
        <v>15.5</v>
      </c>
      <c r="K19077" s="14" t="n">
        <f aca="false">J19077-H19077</f>
        <v>5.02</v>
      </c>
      <c r="L19077" s="14" t="n">
        <f aca="false">G19077-H19077</f>
        <v>7.02</v>
      </c>
    </row>
    <row r="19078" customFormat="false" ht="15" hidden="false" customHeight="false" outlineLevel="0" collapsed="false">
      <c r="A19078" s="2" t="s">
        <v>124</v>
      </c>
      <c r="B19078" s="2" t="s">
        <v>205</v>
      </c>
      <c r="C19078" s="2" t="s">
        <v>47</v>
      </c>
      <c r="D19078" s="2" t="s">
        <v>13</v>
      </c>
      <c r="E19078" s="2" t="s">
        <v>74</v>
      </c>
      <c r="F19078" s="2" t="s">
        <v>976</v>
      </c>
      <c r="G19078" s="14" t="n">
        <v>19</v>
      </c>
      <c r="H19078" s="14" t="n">
        <v>20.48</v>
      </c>
      <c r="I19078" s="14" t="n">
        <v>45</v>
      </c>
      <c r="J19078" s="23" t="n">
        <f aca="false">IF(AND(E19078="Priority",ISNUMBER('Cost model'!N383)),'Cost model'!N383,'Cost model'!M383)</f>
        <v>85</v>
      </c>
      <c r="K19078" s="14" t="n">
        <f aca="false">J19078-H19078</f>
        <v>64.52</v>
      </c>
      <c r="L19078" s="14" t="n">
        <f aca="false">G19078-H19078</f>
        <v>-1.48</v>
      </c>
    </row>
    <row r="19079" customFormat="false" ht="15" hidden="false" customHeight="false" outlineLevel="0" collapsed="false">
      <c r="A19079" s="2" t="s">
        <v>124</v>
      </c>
      <c r="B19079" s="2" t="s">
        <v>124</v>
      </c>
      <c r="C19079" s="2" t="s">
        <v>48</v>
      </c>
      <c r="D19079" s="2" t="s">
        <v>12</v>
      </c>
      <c r="E19079" s="2" t="s">
        <v>74</v>
      </c>
      <c r="F19079" s="2" t="s">
        <v>977</v>
      </c>
      <c r="G19079" s="14" t="n">
        <v>24.5</v>
      </c>
      <c r="H19079" s="14" t="n">
        <v>45.3</v>
      </c>
      <c r="I19079" s="14" t="n">
        <v>12.5</v>
      </c>
      <c r="J19079" s="23" t="n">
        <f aca="false">IF(AND(E19079="Priority",ISNUMBER('Cost model'!N321)),'Cost model'!N321,'Cost model'!M321)</f>
        <v>40</v>
      </c>
      <c r="K19079" s="14" t="n">
        <f aca="false">J19079-H19079</f>
        <v>-5.3</v>
      </c>
      <c r="L19079" s="14" t="n">
        <f aca="false">G19079-H19079</f>
        <v>-20.8</v>
      </c>
    </row>
    <row r="19080" customFormat="false" ht="15" hidden="false" customHeight="false" outlineLevel="0" collapsed="false">
      <c r="A19080" s="2" t="s">
        <v>174</v>
      </c>
      <c r="B19080" s="2" t="s">
        <v>174</v>
      </c>
      <c r="C19080" s="2" t="s">
        <v>47</v>
      </c>
      <c r="D19080" s="2" t="s">
        <v>12</v>
      </c>
      <c r="E19080" s="2" t="s">
        <v>74</v>
      </c>
      <c r="F19080" s="2" t="s">
        <v>977</v>
      </c>
      <c r="G19080" s="14" t="n">
        <v>9.5</v>
      </c>
      <c r="H19080" s="14" t="n">
        <v>43.64</v>
      </c>
      <c r="I19080" s="14" t="n">
        <v>9.5</v>
      </c>
      <c r="J19080" s="23" t="n">
        <f aca="false">IF(AND(E19080="Priority",ISNUMBER('Cost model'!N170)),'Cost model'!N170,'Cost model'!M170)</f>
        <v>25.5</v>
      </c>
      <c r="K19080" s="14" t="n">
        <f aca="false">J19080-H19080</f>
        <v>-18.14</v>
      </c>
      <c r="L19080" s="14" t="n">
        <f aca="false">G19080-H19080</f>
        <v>-34.14</v>
      </c>
    </row>
    <row r="19081" customFormat="false" ht="15" hidden="false" customHeight="false" outlineLevel="0" collapsed="false">
      <c r="A19081" s="2" t="s">
        <v>142</v>
      </c>
      <c r="B19081" s="2" t="s">
        <v>124</v>
      </c>
      <c r="C19081" s="2" t="s">
        <v>48</v>
      </c>
      <c r="D19081" s="2" t="s">
        <v>10</v>
      </c>
      <c r="E19081" s="2" t="s">
        <v>74</v>
      </c>
      <c r="F19081" s="2" t="s">
        <v>976</v>
      </c>
      <c r="G19081" s="14" t="n">
        <v>14.5</v>
      </c>
      <c r="H19081" s="14" t="n">
        <v>9.12</v>
      </c>
      <c r="I19081" s="14" t="n">
        <v>14.5</v>
      </c>
      <c r="J19081" s="23" t="n">
        <f aca="false">IF(AND(E19081="Priority",ISNUMBER('Cost model'!N663)),'Cost model'!N663,'Cost model'!M663)</f>
        <v>18.5</v>
      </c>
      <c r="K19081" s="14" t="n">
        <f aca="false">J19081-H19081</f>
        <v>9.38</v>
      </c>
      <c r="L19081" s="14" t="n">
        <f aca="false">G19081-H19081</f>
        <v>5.38</v>
      </c>
    </row>
    <row r="19082" customFormat="false" ht="15" hidden="false" customHeight="false" outlineLevel="0" collapsed="false">
      <c r="A19082" s="2" t="s">
        <v>124</v>
      </c>
      <c r="B19082" s="2" t="s">
        <v>124</v>
      </c>
      <c r="C19082" s="2" t="s">
        <v>47</v>
      </c>
      <c r="D19082" s="2" t="s">
        <v>12</v>
      </c>
      <c r="E19082" s="2" t="s">
        <v>74</v>
      </c>
      <c r="F19082" s="2" t="s">
        <v>977</v>
      </c>
      <c r="G19082" s="14" t="n">
        <v>9.5</v>
      </c>
      <c r="H19082" s="14" t="n">
        <v>28.78</v>
      </c>
      <c r="I19082" s="14" t="n">
        <v>9.5</v>
      </c>
      <c r="J19082" s="23" t="n">
        <f aca="false">IF(AND(E19082="Priority",ISNUMBER('Cost model'!N320)),'Cost model'!N320,'Cost model'!M320)</f>
        <v>24.5</v>
      </c>
      <c r="K19082" s="14" t="n">
        <f aca="false">J19082-H19082</f>
        <v>-4.28</v>
      </c>
      <c r="L19082" s="14" t="n">
        <f aca="false">G19082-H19082</f>
        <v>-19.28</v>
      </c>
    </row>
    <row r="19083" customFormat="false" ht="15" hidden="false" customHeight="false" outlineLevel="0" collapsed="false">
      <c r="A19083" s="2" t="s">
        <v>142</v>
      </c>
      <c r="B19083" s="2" t="s">
        <v>142</v>
      </c>
      <c r="C19083" s="2" t="s">
        <v>48</v>
      </c>
      <c r="D19083" s="2" t="s">
        <v>12</v>
      </c>
      <c r="E19083" s="2" t="s">
        <v>74</v>
      </c>
      <c r="F19083" s="2" t="s">
        <v>977</v>
      </c>
      <c r="G19083" s="14" t="n">
        <v>12.5</v>
      </c>
      <c r="H19083" s="14" t="n">
        <v>29.74</v>
      </c>
      <c r="I19083" s="14" t="n">
        <v>12.5</v>
      </c>
      <c r="J19083" s="23" t="n">
        <f aca="false">IF(AND(E19083="Priority",ISNUMBER('Cost model'!N636)),'Cost model'!N636,'Cost model'!M636)</f>
        <v>40</v>
      </c>
      <c r="K19083" s="14" t="n">
        <f aca="false">J19083-H19083</f>
        <v>10.26</v>
      </c>
      <c r="L19083" s="14" t="n">
        <f aca="false">G19083-H19083</f>
        <v>-17.24</v>
      </c>
    </row>
    <row r="19084" customFormat="false" ht="15" hidden="false" customHeight="false" outlineLevel="0" collapsed="false">
      <c r="A19084" s="2" t="s">
        <v>174</v>
      </c>
      <c r="B19084" s="2" t="s">
        <v>142</v>
      </c>
      <c r="C19084" s="2" t="s">
        <v>47</v>
      </c>
      <c r="D19084" s="2" t="s">
        <v>12</v>
      </c>
      <c r="E19084" s="2" t="s">
        <v>83</v>
      </c>
      <c r="F19084" s="2" t="s">
        <v>976</v>
      </c>
      <c r="G19084" s="14" t="n">
        <v>19.5</v>
      </c>
      <c r="H19084" s="14" t="n">
        <v>44.56</v>
      </c>
      <c r="I19084" s="14" t="n">
        <v>19.5</v>
      </c>
      <c r="J19084" s="23" t="n">
        <f aca="false">IF(AND(E19084="Priority",ISNUMBER('Cost model'!N125)),'Cost model'!N125,'Cost model'!M125)</f>
        <v>55</v>
      </c>
      <c r="K19084" s="14" t="n">
        <f aca="false">J19084-H19084</f>
        <v>10.44</v>
      </c>
      <c r="L19084" s="14" t="n">
        <f aca="false">G19084-H19084</f>
        <v>-25.06</v>
      </c>
    </row>
    <row r="19085" customFormat="false" ht="15" hidden="false" customHeight="false" outlineLevel="0" collapsed="false">
      <c r="A19085" s="2" t="s">
        <v>124</v>
      </c>
      <c r="B19085" s="2" t="s">
        <v>124</v>
      </c>
      <c r="C19085" s="2" t="s">
        <v>49</v>
      </c>
      <c r="D19085" s="2" t="s">
        <v>14</v>
      </c>
      <c r="E19085" s="2" t="s">
        <v>74</v>
      </c>
      <c r="F19085" s="2" t="s">
        <v>977</v>
      </c>
      <c r="G19085" s="14" t="n">
        <v>85</v>
      </c>
      <c r="H19085" s="14" t="n">
        <v>214.38</v>
      </c>
      <c r="I19085" s="14" t="n">
        <v>85</v>
      </c>
      <c r="J19085" s="23" t="n">
        <f aca="false">IF(AND(E19085="Priority",ISNUMBER('Cost model'!N328)),'Cost model'!N328,'Cost model'!M328)</f>
        <v>175</v>
      </c>
      <c r="K19085" s="14" t="n">
        <f aca="false">J19085-H19085</f>
        <v>-39.38</v>
      </c>
      <c r="L19085" s="14" t="n">
        <f aca="false">G19085-H19085</f>
        <v>-129.38</v>
      </c>
    </row>
    <row r="19086" customFormat="false" ht="15" hidden="false" customHeight="false" outlineLevel="0" collapsed="false">
      <c r="A19086" s="2" t="s">
        <v>174</v>
      </c>
      <c r="B19086" s="2" t="s">
        <v>174</v>
      </c>
      <c r="C19086" s="2" t="s">
        <v>49</v>
      </c>
      <c r="D19086" s="2" t="s">
        <v>13</v>
      </c>
      <c r="E19086" s="2" t="s">
        <v>74</v>
      </c>
      <c r="F19086" s="2" t="s">
        <v>977</v>
      </c>
      <c r="G19086" s="14" t="n">
        <v>50</v>
      </c>
      <c r="H19086" s="14" t="n">
        <v>51.74</v>
      </c>
      <c r="I19086" s="14" t="n">
        <v>50</v>
      </c>
      <c r="J19086" s="23" t="n">
        <f aca="false">IF(AND(E19086="Priority",ISNUMBER('Cost model'!N175)),'Cost model'!N175,'Cost model'!M175)</f>
        <v>75</v>
      </c>
      <c r="K19086" s="14" t="n">
        <f aca="false">J19086-H19086</f>
        <v>23.26</v>
      </c>
      <c r="L19086" s="14" t="n">
        <f aca="false">G19086-H19086</f>
        <v>-1.74</v>
      </c>
    </row>
    <row r="19087" customFormat="false" ht="15" hidden="false" customHeight="false" outlineLevel="0" collapsed="false">
      <c r="A19087" s="2" t="s">
        <v>174</v>
      </c>
      <c r="B19087" s="2" t="s">
        <v>124</v>
      </c>
      <c r="C19087" s="2" t="s">
        <v>49</v>
      </c>
      <c r="D19087" s="2" t="s">
        <v>13</v>
      </c>
      <c r="E19087" s="2" t="s">
        <v>74</v>
      </c>
      <c r="F19087" s="2" t="s">
        <v>976</v>
      </c>
      <c r="G19087" s="14" t="n">
        <v>50</v>
      </c>
      <c r="H19087" s="14" t="n">
        <v>164.97</v>
      </c>
      <c r="I19087" s="14" t="n">
        <v>50</v>
      </c>
      <c r="J19087" s="23" t="n">
        <f aca="false">IF(AND(E19087="Priority",ISNUMBER('Cost model'!N115)),'Cost model'!N115,'Cost model'!M115)</f>
        <v>105</v>
      </c>
      <c r="K19087" s="14" t="n">
        <f aca="false">J19087-H19087</f>
        <v>-59.97</v>
      </c>
      <c r="L19087" s="14" t="n">
        <f aca="false">G19087-H19087</f>
        <v>-114.97</v>
      </c>
    </row>
    <row r="19088" customFormat="false" ht="15" hidden="false" customHeight="false" outlineLevel="0" collapsed="false">
      <c r="A19088" s="2" t="s">
        <v>174</v>
      </c>
      <c r="B19088" s="2" t="s">
        <v>174</v>
      </c>
      <c r="C19088" s="2" t="s">
        <v>48</v>
      </c>
      <c r="D19088" s="2" t="s">
        <v>12</v>
      </c>
      <c r="E19088" s="2" t="s">
        <v>74</v>
      </c>
      <c r="F19088" s="2" t="s">
        <v>977</v>
      </c>
      <c r="G19088" s="14" t="n">
        <v>12.5</v>
      </c>
      <c r="H19088" s="14" t="n">
        <v>12.54</v>
      </c>
      <c r="I19088" s="14" t="n">
        <v>12.5</v>
      </c>
      <c r="J19088" s="23" t="n">
        <f aca="false">IF(AND(E19088="Priority",ISNUMBER('Cost model'!N171)),'Cost model'!N171,'Cost model'!M171)</f>
        <v>40</v>
      </c>
      <c r="K19088" s="14" t="n">
        <f aca="false">J19088-H19088</f>
        <v>27.46</v>
      </c>
      <c r="L19088" s="14" t="n">
        <f aca="false">G19088-H19088</f>
        <v>-0.0399999999999992</v>
      </c>
    </row>
    <row r="19089" customFormat="false" ht="15" hidden="false" customHeight="false" outlineLevel="0" collapsed="false">
      <c r="A19089" s="2" t="s">
        <v>221</v>
      </c>
      <c r="B19089" s="2" t="s">
        <v>221</v>
      </c>
      <c r="C19089" s="2" t="s">
        <v>47</v>
      </c>
      <c r="D19089" s="2" t="s">
        <v>12</v>
      </c>
      <c r="E19089" s="2" t="s">
        <v>74</v>
      </c>
      <c r="F19089" s="2" t="s">
        <v>977</v>
      </c>
      <c r="G19089" s="14" t="n">
        <v>9.5</v>
      </c>
      <c r="H19089" s="14" t="n">
        <v>30.05</v>
      </c>
      <c r="I19089" s="14" t="n">
        <v>9.5</v>
      </c>
      <c r="J19089" s="23" t="n">
        <f aca="false">IF(AND(E19089="Priority",ISNUMBER('Cost model'!N740)),'Cost model'!N740,'Cost model'!M740)</f>
        <v>22.5</v>
      </c>
      <c r="K19089" s="14" t="n">
        <f aca="false">J19089-H19089</f>
        <v>-7.55</v>
      </c>
      <c r="L19089" s="14" t="n">
        <f aca="false">G19089-H19089</f>
        <v>-20.55</v>
      </c>
    </row>
    <row r="19090" customFormat="false" ht="15" hidden="false" customHeight="false" outlineLevel="0" collapsed="false">
      <c r="A19090" s="2" t="s">
        <v>174</v>
      </c>
      <c r="B19090" s="2" t="s">
        <v>174</v>
      </c>
      <c r="C19090" s="2" t="s">
        <v>47</v>
      </c>
      <c r="D19090" s="2" t="s">
        <v>10</v>
      </c>
      <c r="E19090" s="2" t="s">
        <v>83</v>
      </c>
      <c r="F19090" s="2" t="s">
        <v>977</v>
      </c>
      <c r="G19090" s="14" t="n">
        <v>14.5</v>
      </c>
      <c r="H19090" s="14" t="n">
        <v>26.17</v>
      </c>
      <c r="I19090" s="14" t="n">
        <v>14.5</v>
      </c>
      <c r="J19090" s="23" t="n">
        <f aca="false">IF(AND(E19090="Priority",ISNUMBER('Cost model'!N167)),'Cost model'!N167,'Cost model'!M167)</f>
        <v>13.5</v>
      </c>
      <c r="K19090" s="14" t="n">
        <f aca="false">J19090-H19090</f>
        <v>-12.67</v>
      </c>
      <c r="L19090" s="14" t="n">
        <f aca="false">G19090-H19090</f>
        <v>-11.67</v>
      </c>
    </row>
    <row r="19091" customFormat="false" ht="15" hidden="false" customHeight="false" outlineLevel="0" collapsed="false">
      <c r="A19091" s="2" t="s">
        <v>174</v>
      </c>
      <c r="B19091" s="2" t="s">
        <v>174</v>
      </c>
      <c r="C19091" s="2" t="s">
        <v>49</v>
      </c>
      <c r="D19091" s="2" t="s">
        <v>10</v>
      </c>
      <c r="E19091" s="2" t="s">
        <v>74</v>
      </c>
      <c r="F19091" s="2" t="s">
        <v>977</v>
      </c>
      <c r="G19091" s="14" t="n">
        <v>17.5</v>
      </c>
      <c r="H19091" s="14" t="n">
        <v>10.79</v>
      </c>
      <c r="I19091" s="14" t="n">
        <v>17.5</v>
      </c>
      <c r="J19091" s="23" t="n">
        <f aca="false">IF(AND(E19091="Priority",ISNUMBER('Cost model'!N169)),'Cost model'!N169,'Cost model'!M169)</f>
        <v>18.5</v>
      </c>
      <c r="K19091" s="14" t="n">
        <f aca="false">J19091-H19091</f>
        <v>7.71</v>
      </c>
      <c r="L19091" s="14" t="n">
        <f aca="false">G19091-H19091</f>
        <v>6.71</v>
      </c>
    </row>
    <row r="19092" customFormat="false" ht="15" hidden="false" customHeight="false" outlineLevel="0" collapsed="false">
      <c r="A19092" s="2" t="s">
        <v>174</v>
      </c>
      <c r="B19092" s="2" t="s">
        <v>158</v>
      </c>
      <c r="C19092" s="2" t="s">
        <v>48</v>
      </c>
      <c r="D19092" s="2" t="s">
        <v>14</v>
      </c>
      <c r="E19092" s="2" t="s">
        <v>74</v>
      </c>
      <c r="F19092" s="2" t="s">
        <v>976</v>
      </c>
      <c r="G19092" s="14" t="n">
        <v>45</v>
      </c>
      <c r="H19092" s="14" t="n">
        <v>175.23</v>
      </c>
      <c r="I19092" s="14" t="n">
        <v>125</v>
      </c>
      <c r="J19092" s="23" t="n">
        <f aca="false">IF(AND(E19092="Priority",ISNUMBER('Cost model'!N147)),'Cost model'!N147,'Cost model'!M147)</f>
        <v>150</v>
      </c>
      <c r="K19092" s="14" t="n">
        <f aca="false">J19092-H19092</f>
        <v>-25.23</v>
      </c>
      <c r="L19092" s="14" t="n">
        <f aca="false">G19092-H19092</f>
        <v>-130.23</v>
      </c>
    </row>
    <row r="19093" customFormat="false" ht="15" hidden="false" customHeight="false" outlineLevel="0" collapsed="false">
      <c r="A19093" s="2" t="s">
        <v>124</v>
      </c>
      <c r="B19093" s="2" t="s">
        <v>124</v>
      </c>
      <c r="C19093" s="2" t="s">
        <v>48</v>
      </c>
      <c r="D19093" s="2" t="s">
        <v>10</v>
      </c>
      <c r="E19093" s="2" t="s">
        <v>74</v>
      </c>
      <c r="F19093" s="2" t="s">
        <v>977</v>
      </c>
      <c r="G19093" s="14" t="n">
        <v>12.5</v>
      </c>
      <c r="H19093" s="14" t="n">
        <v>14.39</v>
      </c>
      <c r="I19093" s="14" t="n">
        <v>12.5</v>
      </c>
      <c r="J19093" s="23" t="n">
        <f aca="false">IF(AND(E19093="Priority",ISNUMBER('Cost model'!N318)),'Cost model'!N318,'Cost model'!M318)</f>
        <v>14.5</v>
      </c>
      <c r="K19093" s="14" t="n">
        <f aca="false">J19093-H19093</f>
        <v>0.109999999999999</v>
      </c>
      <c r="L19093" s="14" t="n">
        <f aca="false">G19093-H19093</f>
        <v>-1.89</v>
      </c>
    </row>
    <row r="19094" customFormat="false" ht="15" hidden="false" customHeight="false" outlineLevel="0" collapsed="false">
      <c r="A19094" s="2" t="s">
        <v>174</v>
      </c>
      <c r="B19094" s="2" t="s">
        <v>142</v>
      </c>
      <c r="C19094" s="2" t="s">
        <v>47</v>
      </c>
      <c r="D19094" s="2" t="s">
        <v>10</v>
      </c>
      <c r="E19094" s="2" t="s">
        <v>74</v>
      </c>
      <c r="F19094" s="2" t="s">
        <v>976</v>
      </c>
      <c r="G19094" s="14" t="n">
        <v>9.5</v>
      </c>
      <c r="H19094" s="14" t="n">
        <v>6.24</v>
      </c>
      <c r="I19094" s="14" t="n">
        <v>9.5</v>
      </c>
      <c r="J19094" s="23" t="n">
        <f aca="false">IF(AND(E19094="Priority",ISNUMBER('Cost model'!N122)),'Cost model'!N122,'Cost model'!M122)</f>
        <v>13.5</v>
      </c>
      <c r="K19094" s="14" t="n">
        <f aca="false">J19094-H19094</f>
        <v>7.26</v>
      </c>
      <c r="L19094" s="14" t="n">
        <f aca="false">G19094-H19094</f>
        <v>3.26</v>
      </c>
    </row>
    <row r="19095" customFormat="false" ht="15" hidden="false" customHeight="false" outlineLevel="0" collapsed="false">
      <c r="A19095" s="2" t="s">
        <v>174</v>
      </c>
      <c r="B19095" s="2" t="s">
        <v>142</v>
      </c>
      <c r="C19095" s="2" t="s">
        <v>47</v>
      </c>
      <c r="D19095" s="2" t="s">
        <v>12</v>
      </c>
      <c r="E19095" s="2" t="s">
        <v>74</v>
      </c>
      <c r="F19095" s="2" t="s">
        <v>976</v>
      </c>
      <c r="G19095" s="14" t="n">
        <v>9.5</v>
      </c>
      <c r="H19095" s="14" t="n">
        <v>13.82</v>
      </c>
      <c r="I19095" s="14" t="n">
        <v>9.5</v>
      </c>
      <c r="J19095" s="23" t="n">
        <f aca="false">IF(AND(E19095="Priority",ISNUMBER('Cost model'!N125)),'Cost model'!N125,'Cost model'!M125)</f>
        <v>40</v>
      </c>
      <c r="K19095" s="14" t="n">
        <f aca="false">J19095-H19095</f>
        <v>26.18</v>
      </c>
      <c r="L19095" s="14" t="n">
        <f aca="false">G19095-H19095</f>
        <v>-4.32</v>
      </c>
    </row>
    <row r="19096" customFormat="false" ht="15" hidden="false" customHeight="false" outlineLevel="0" collapsed="false">
      <c r="A19096" s="2" t="s">
        <v>158</v>
      </c>
      <c r="B19096" s="2" t="s">
        <v>124</v>
      </c>
      <c r="C19096" s="2" t="s">
        <v>49</v>
      </c>
      <c r="D19096" s="2" t="s">
        <v>12</v>
      </c>
      <c r="E19096" s="2" t="s">
        <v>74</v>
      </c>
      <c r="F19096" s="2" t="s">
        <v>976</v>
      </c>
      <c r="G19096" s="14" t="n">
        <v>19.5</v>
      </c>
      <c r="H19096" s="14" t="n">
        <v>55.4</v>
      </c>
      <c r="I19096" s="14" t="n">
        <v>19.5</v>
      </c>
      <c r="J19096" s="23" t="n">
        <f aca="false">IF(AND(E19096="Priority",ISNUMBER('Cost model'!N457)),'Cost model'!N457,'Cost model'!M457)</f>
        <v>55</v>
      </c>
      <c r="K19096" s="14" t="n">
        <f aca="false">J19096-H19096</f>
        <v>-0.399999999999999</v>
      </c>
      <c r="L19096" s="14" t="n">
        <f aca="false">G19096-H19096</f>
        <v>-35.9</v>
      </c>
    </row>
    <row r="19097" customFormat="false" ht="15" hidden="false" customHeight="false" outlineLevel="0" collapsed="false">
      <c r="A19097" s="2" t="s">
        <v>142</v>
      </c>
      <c r="B19097" s="2" t="s">
        <v>142</v>
      </c>
      <c r="C19097" s="2" t="s">
        <v>47</v>
      </c>
      <c r="D19097" s="2" t="s">
        <v>12</v>
      </c>
      <c r="E19097" s="2" t="s">
        <v>83</v>
      </c>
      <c r="F19097" s="2" t="s">
        <v>977</v>
      </c>
      <c r="G19097" s="14" t="n">
        <v>19.5</v>
      </c>
      <c r="H19097" s="14" t="n">
        <v>28.83</v>
      </c>
      <c r="I19097" s="14" t="n">
        <v>19.5</v>
      </c>
      <c r="J19097" s="23" t="n">
        <f aca="false">IF(AND(E19097="Priority",ISNUMBER('Cost model'!N635)),'Cost model'!N635,'Cost model'!M635)</f>
        <v>40</v>
      </c>
      <c r="K19097" s="14" t="n">
        <f aca="false">J19097-H19097</f>
        <v>11.17</v>
      </c>
      <c r="L19097" s="14" t="n">
        <f aca="false">G19097-H19097</f>
        <v>-9.33</v>
      </c>
    </row>
    <row r="19098" customFormat="false" ht="15" hidden="false" customHeight="false" outlineLevel="0" collapsed="false">
      <c r="A19098" s="2" t="s">
        <v>174</v>
      </c>
      <c r="B19098" s="2" t="s">
        <v>124</v>
      </c>
      <c r="C19098" s="2" t="s">
        <v>47</v>
      </c>
      <c r="D19098" s="2" t="s">
        <v>10</v>
      </c>
      <c r="E19098" s="2" t="s">
        <v>74</v>
      </c>
      <c r="F19098" s="2" t="s">
        <v>976</v>
      </c>
      <c r="G19098" s="14" t="n">
        <v>9.5</v>
      </c>
      <c r="H19098" s="14" t="n">
        <v>6.24</v>
      </c>
      <c r="I19098" s="14" t="n">
        <v>9.5</v>
      </c>
      <c r="J19098" s="23" t="n">
        <f aca="false">IF(AND(E19098="Priority",ISNUMBER('Cost model'!N107)),'Cost model'!N107,'Cost model'!M107)</f>
        <v>12.5</v>
      </c>
      <c r="K19098" s="14" t="n">
        <f aca="false">J19098-H19098</f>
        <v>6.26</v>
      </c>
      <c r="L19098" s="14" t="n">
        <f aca="false">G19098-H19098</f>
        <v>3.26</v>
      </c>
    </row>
    <row r="19099" customFormat="false" ht="15" hidden="false" customHeight="false" outlineLevel="0" collapsed="false">
      <c r="A19099" s="2" t="s">
        <v>174</v>
      </c>
      <c r="B19099" s="2" t="s">
        <v>142</v>
      </c>
      <c r="C19099" s="2" t="s">
        <v>47</v>
      </c>
      <c r="D19099" s="2" t="s">
        <v>10</v>
      </c>
      <c r="E19099" s="2" t="s">
        <v>74</v>
      </c>
      <c r="F19099" s="2" t="s">
        <v>976</v>
      </c>
      <c r="G19099" s="14" t="n">
        <v>9.5</v>
      </c>
      <c r="H19099" s="14" t="n">
        <v>43.77</v>
      </c>
      <c r="I19099" s="14" t="n">
        <v>9.5</v>
      </c>
      <c r="J19099" s="23" t="n">
        <f aca="false">IF(AND(E19099="Priority",ISNUMBER('Cost model'!N122)),'Cost model'!N122,'Cost model'!M122)</f>
        <v>13.5</v>
      </c>
      <c r="K19099" s="14" t="n">
        <f aca="false">J19099-H19099</f>
        <v>-30.27</v>
      </c>
      <c r="L19099" s="14" t="n">
        <f aca="false">G19099-H19099</f>
        <v>-34.27</v>
      </c>
    </row>
    <row r="19100" customFormat="false" ht="15" hidden="false" customHeight="false" outlineLevel="0" collapsed="false">
      <c r="A19100" s="2" t="s">
        <v>174</v>
      </c>
      <c r="B19100" s="2" t="s">
        <v>174</v>
      </c>
      <c r="C19100" s="2" t="s">
        <v>47</v>
      </c>
      <c r="D19100" s="2" t="s">
        <v>12</v>
      </c>
      <c r="E19100" s="2" t="s">
        <v>74</v>
      </c>
      <c r="F19100" s="2" t="s">
        <v>977</v>
      </c>
      <c r="G19100" s="14" t="n">
        <v>9.5</v>
      </c>
      <c r="H19100" s="14" t="n">
        <v>24.63</v>
      </c>
      <c r="I19100" s="14" t="n">
        <v>9.5</v>
      </c>
      <c r="J19100" s="23" t="n">
        <f aca="false">IF(AND(E19100="Priority",ISNUMBER('Cost model'!N170)),'Cost model'!N170,'Cost model'!M170)</f>
        <v>25.5</v>
      </c>
      <c r="K19100" s="14" t="n">
        <f aca="false">J19100-H19100</f>
        <v>0.870000000000001</v>
      </c>
      <c r="L19100" s="14" t="n">
        <f aca="false">G19100-H19100</f>
        <v>-15.13</v>
      </c>
    </row>
    <row r="19101" customFormat="false" ht="15" hidden="false" customHeight="false" outlineLevel="0" collapsed="false">
      <c r="A19101" s="2" t="s">
        <v>221</v>
      </c>
      <c r="B19101" s="2" t="s">
        <v>158</v>
      </c>
      <c r="C19101" s="2" t="s">
        <v>47</v>
      </c>
      <c r="D19101" s="2" t="s">
        <v>10</v>
      </c>
      <c r="E19101" s="2" t="s">
        <v>83</v>
      </c>
      <c r="F19101" s="2" t="s">
        <v>976</v>
      </c>
      <c r="G19101" s="14" t="n">
        <v>19.5</v>
      </c>
      <c r="H19101" s="14" t="n">
        <v>9.28</v>
      </c>
      <c r="I19101" s="14" t="n">
        <v>19.5</v>
      </c>
      <c r="J19101" s="23" t="n">
        <f aca="false">IF(AND(E19101="Priority",ISNUMBER('Cost model'!N752)),'Cost model'!N752,'Cost model'!M752)</f>
        <v>17.5</v>
      </c>
      <c r="K19101" s="14" t="n">
        <f aca="false">J19101-H19101</f>
        <v>8.22</v>
      </c>
      <c r="L19101" s="14" t="n">
        <f aca="false">G19101-H19101</f>
        <v>10.22</v>
      </c>
    </row>
    <row r="19102" customFormat="false" ht="15" hidden="false" customHeight="false" outlineLevel="0" collapsed="false">
      <c r="A19102" s="2" t="s">
        <v>221</v>
      </c>
      <c r="B19102" s="2" t="s">
        <v>142</v>
      </c>
      <c r="C19102" s="2" t="s">
        <v>49</v>
      </c>
      <c r="D19102" s="2" t="s">
        <v>10</v>
      </c>
      <c r="E19102" s="2" t="s">
        <v>74</v>
      </c>
      <c r="F19102" s="2" t="s">
        <v>976</v>
      </c>
      <c r="G19102" s="14" t="n">
        <v>19.5</v>
      </c>
      <c r="H19102" s="14" t="n">
        <v>82.15</v>
      </c>
      <c r="I19102" s="14" t="n">
        <v>19.5</v>
      </c>
      <c r="J19102" s="23" t="n">
        <f aca="false">IF(AND(E19102="Priority",ISNUMBER('Cost model'!N769)),'Cost model'!N769,'Cost model'!M769)</f>
        <v>24.5</v>
      </c>
      <c r="K19102" s="14" t="n">
        <f aca="false">J19102-H19102</f>
        <v>-57.65</v>
      </c>
      <c r="L19102" s="14" t="n">
        <f aca="false">G19102-H19102</f>
        <v>-62.65</v>
      </c>
    </row>
    <row r="19103" customFormat="false" ht="15" hidden="false" customHeight="false" outlineLevel="0" collapsed="false">
      <c r="A19103" s="2" t="s">
        <v>174</v>
      </c>
      <c r="B19103" s="2" t="s">
        <v>174</v>
      </c>
      <c r="C19103" s="2" t="s">
        <v>48</v>
      </c>
      <c r="D19103" s="2" t="s">
        <v>12</v>
      </c>
      <c r="E19103" s="2" t="s">
        <v>74</v>
      </c>
      <c r="F19103" s="2" t="s">
        <v>977</v>
      </c>
      <c r="G19103" s="14" t="n">
        <v>12.5</v>
      </c>
      <c r="H19103" s="14" t="n">
        <v>43.77</v>
      </c>
      <c r="I19103" s="14" t="n">
        <v>12.5</v>
      </c>
      <c r="J19103" s="23" t="n">
        <f aca="false">IF(AND(E19103="Priority",ISNUMBER('Cost model'!N171)),'Cost model'!N171,'Cost model'!M171)</f>
        <v>40</v>
      </c>
      <c r="K19103" s="14" t="n">
        <f aca="false">J19103-H19103</f>
        <v>-3.77</v>
      </c>
      <c r="L19103" s="14" t="n">
        <f aca="false">G19103-H19103</f>
        <v>-31.27</v>
      </c>
    </row>
    <row r="19104" customFormat="false" ht="15" hidden="false" customHeight="false" outlineLevel="0" collapsed="false">
      <c r="A19104" s="2" t="s">
        <v>142</v>
      </c>
      <c r="B19104" s="2" t="s">
        <v>142</v>
      </c>
      <c r="C19104" s="2" t="s">
        <v>47</v>
      </c>
      <c r="D19104" s="2" t="s">
        <v>10</v>
      </c>
      <c r="E19104" s="2" t="s">
        <v>74</v>
      </c>
      <c r="F19104" s="2" t="s">
        <v>977</v>
      </c>
      <c r="G19104" s="14" t="n">
        <v>9.5</v>
      </c>
      <c r="H19104" s="14" t="n">
        <v>6.8</v>
      </c>
      <c r="I19104" s="14" t="n">
        <v>9.5</v>
      </c>
      <c r="J19104" s="23" t="n">
        <f aca="false">IF(AND(E19104="Priority",ISNUMBER('Cost model'!N632)),'Cost model'!N632,'Cost model'!M632)</f>
        <v>9.5</v>
      </c>
      <c r="K19104" s="14" t="n">
        <f aca="false">J19104-H19104</f>
        <v>2.7</v>
      </c>
      <c r="L19104" s="14" t="n">
        <f aca="false">G19104-H19104</f>
        <v>2.7</v>
      </c>
    </row>
    <row r="19105" customFormat="false" ht="15" hidden="false" customHeight="false" outlineLevel="0" collapsed="false">
      <c r="A19105" s="2" t="s">
        <v>142</v>
      </c>
      <c r="B19105" s="2" t="s">
        <v>142</v>
      </c>
      <c r="C19105" s="2" t="s">
        <v>47</v>
      </c>
      <c r="D19105" s="2" t="s">
        <v>12</v>
      </c>
      <c r="E19105" s="2" t="s">
        <v>83</v>
      </c>
      <c r="F19105" s="2" t="s">
        <v>977</v>
      </c>
      <c r="G19105" s="14" t="n">
        <v>19.5</v>
      </c>
      <c r="H19105" s="14" t="n">
        <v>28.17</v>
      </c>
      <c r="I19105" s="14" t="n">
        <v>19.5</v>
      </c>
      <c r="J19105" s="23" t="n">
        <f aca="false">IF(AND(E19105="Priority",ISNUMBER('Cost model'!N635)),'Cost model'!N635,'Cost model'!M635)</f>
        <v>40</v>
      </c>
      <c r="K19105" s="14" t="n">
        <f aca="false">J19105-H19105</f>
        <v>11.83</v>
      </c>
      <c r="L19105" s="14" t="n">
        <f aca="false">G19105-H19105</f>
        <v>-8.67</v>
      </c>
    </row>
    <row r="19106" customFormat="false" ht="15" hidden="false" customHeight="false" outlineLevel="0" collapsed="false">
      <c r="A19106" s="2" t="s">
        <v>221</v>
      </c>
      <c r="B19106" s="2" t="s">
        <v>221</v>
      </c>
      <c r="C19106" s="2" t="s">
        <v>47</v>
      </c>
      <c r="D19106" s="2" t="s">
        <v>10</v>
      </c>
      <c r="E19106" s="2" t="s">
        <v>74</v>
      </c>
      <c r="F19106" s="2" t="s">
        <v>977</v>
      </c>
      <c r="G19106" s="14" t="n">
        <v>19.5</v>
      </c>
      <c r="H19106" s="14" t="n">
        <v>7.5</v>
      </c>
      <c r="I19106" s="14" t="n">
        <v>9.5</v>
      </c>
      <c r="J19106" s="23" t="n">
        <f aca="false">IF(AND(E19106="Priority",ISNUMBER('Cost model'!N737)),'Cost model'!N737,'Cost model'!M737)</f>
        <v>8.5</v>
      </c>
      <c r="K19106" s="14" t="n">
        <f aca="false">J19106-H19106</f>
        <v>1</v>
      </c>
      <c r="L19106" s="14" t="n">
        <f aca="false">G19106-H19106</f>
        <v>12</v>
      </c>
    </row>
    <row r="19107" customFormat="false" ht="15" hidden="false" customHeight="false" outlineLevel="0" collapsed="false">
      <c r="A19107" s="2" t="s">
        <v>124</v>
      </c>
      <c r="B19107" s="2" t="s">
        <v>124</v>
      </c>
      <c r="C19107" s="2" t="s">
        <v>48</v>
      </c>
      <c r="D19107" s="2" t="s">
        <v>10</v>
      </c>
      <c r="E19107" s="2" t="s">
        <v>74</v>
      </c>
      <c r="F19107" s="2" t="s">
        <v>977</v>
      </c>
      <c r="G19107" s="14" t="n">
        <v>9.5</v>
      </c>
      <c r="H19107" s="14" t="n">
        <v>10.16</v>
      </c>
      <c r="I19107" s="14" t="n">
        <v>12.5</v>
      </c>
      <c r="J19107" s="23" t="n">
        <f aca="false">IF(AND(E19107="Priority",ISNUMBER('Cost model'!N318)),'Cost model'!N318,'Cost model'!M318)</f>
        <v>14.5</v>
      </c>
      <c r="K19107" s="14" t="n">
        <f aca="false">J19107-H19107</f>
        <v>4.34</v>
      </c>
      <c r="L19107" s="14" t="n">
        <f aca="false">G19107-H19107</f>
        <v>-0.66</v>
      </c>
    </row>
    <row r="19108" customFormat="false" ht="15" hidden="false" customHeight="false" outlineLevel="0" collapsed="false">
      <c r="A19108" s="2" t="s">
        <v>221</v>
      </c>
      <c r="B19108" s="2" t="s">
        <v>221</v>
      </c>
      <c r="C19108" s="2" t="s">
        <v>47</v>
      </c>
      <c r="D19108" s="2" t="s">
        <v>12</v>
      </c>
      <c r="E19108" s="2" t="s">
        <v>74</v>
      </c>
      <c r="F19108" s="2" t="s">
        <v>977</v>
      </c>
      <c r="G19108" s="14" t="n">
        <v>9.5</v>
      </c>
      <c r="H19108" s="14" t="n">
        <v>8.44</v>
      </c>
      <c r="I19108" s="14" t="n">
        <v>9.5</v>
      </c>
      <c r="J19108" s="23" t="n">
        <f aca="false">IF(AND(E19108="Priority",ISNUMBER('Cost model'!N740)),'Cost model'!N740,'Cost model'!M740)</f>
        <v>22.5</v>
      </c>
      <c r="K19108" s="14" t="n">
        <f aca="false">J19108-H19108</f>
        <v>14.06</v>
      </c>
      <c r="L19108" s="14" t="n">
        <f aca="false">G19108-H19108</f>
        <v>1.06</v>
      </c>
    </row>
    <row r="19109" customFormat="false" ht="15" hidden="false" customHeight="false" outlineLevel="0" collapsed="false">
      <c r="A19109" s="2" t="s">
        <v>174</v>
      </c>
      <c r="B19109" s="2" t="s">
        <v>174</v>
      </c>
      <c r="C19109" s="2" t="s">
        <v>47</v>
      </c>
      <c r="D19109" s="2" t="s">
        <v>15</v>
      </c>
      <c r="E19109" s="2" t="s">
        <v>74</v>
      </c>
      <c r="F19109" s="2" t="s">
        <v>977</v>
      </c>
      <c r="G19109" s="14" t="n">
        <v>45</v>
      </c>
      <c r="H19109" s="14" t="n">
        <v>177.89</v>
      </c>
      <c r="I19109" s="14" t="n">
        <v>45</v>
      </c>
      <c r="J19109" s="23" t="n">
        <f aca="false">IF(AND(E19109="Priority",ISNUMBER('Cost model'!N179)),'Cost model'!N179,'Cost model'!M179)</f>
        <v>135</v>
      </c>
      <c r="K19109" s="14" t="n">
        <f aca="false">J19109-H19109</f>
        <v>-42.89</v>
      </c>
      <c r="L19109" s="14" t="n">
        <f aca="false">G19109-H19109</f>
        <v>-132.89</v>
      </c>
    </row>
    <row r="19110" customFormat="false" ht="15" hidden="false" customHeight="false" outlineLevel="0" collapsed="false">
      <c r="A19110" s="2" t="s">
        <v>142</v>
      </c>
      <c r="B19110" s="2" t="s">
        <v>142</v>
      </c>
      <c r="C19110" s="2" t="s">
        <v>47</v>
      </c>
      <c r="D19110" s="2" t="s">
        <v>12</v>
      </c>
      <c r="E19110" s="2" t="s">
        <v>74</v>
      </c>
      <c r="F19110" s="2" t="s">
        <v>977</v>
      </c>
      <c r="G19110" s="14" t="n">
        <v>9.5</v>
      </c>
      <c r="H19110" s="14" t="n">
        <v>11.35</v>
      </c>
      <c r="I19110" s="14" t="n">
        <v>9.5</v>
      </c>
      <c r="J19110" s="23" t="n">
        <f aca="false">IF(AND(E19110="Priority",ISNUMBER('Cost model'!N635)),'Cost model'!N635,'Cost model'!M635)</f>
        <v>30.5</v>
      </c>
      <c r="K19110" s="14" t="n">
        <f aca="false">J19110-H19110</f>
        <v>19.15</v>
      </c>
      <c r="L19110" s="14" t="n">
        <f aca="false">G19110-H19110</f>
        <v>-1.85</v>
      </c>
    </row>
    <row r="19111" customFormat="false" ht="15" hidden="false" customHeight="false" outlineLevel="0" collapsed="false">
      <c r="A19111" s="2" t="s">
        <v>158</v>
      </c>
      <c r="B19111" s="2" t="s">
        <v>158</v>
      </c>
      <c r="C19111" s="2" t="s">
        <v>47</v>
      </c>
      <c r="D19111" s="2" t="s">
        <v>10</v>
      </c>
      <c r="E19111" s="2" t="s">
        <v>83</v>
      </c>
      <c r="F19111" s="2" t="s">
        <v>977</v>
      </c>
      <c r="G19111" s="14" t="n">
        <v>14.5</v>
      </c>
      <c r="H19111" s="14" t="n">
        <v>14.25</v>
      </c>
      <c r="I19111" s="14" t="n">
        <v>14.5</v>
      </c>
      <c r="J19111" s="23" t="n">
        <f aca="false">IF(AND(E19111="Priority",ISNUMBER('Cost model'!N422)),'Cost model'!N422,'Cost model'!M422)</f>
        <v>13.5</v>
      </c>
      <c r="K19111" s="14" t="n">
        <f aca="false">J19111-H19111</f>
        <v>-0.75</v>
      </c>
      <c r="L19111" s="14" t="n">
        <f aca="false">G19111-H19111</f>
        <v>0.25</v>
      </c>
    </row>
    <row r="19112" customFormat="false" ht="15" hidden="false" customHeight="false" outlineLevel="0" collapsed="false">
      <c r="A19112" s="2" t="s">
        <v>221</v>
      </c>
      <c r="B19112" s="2" t="s">
        <v>221</v>
      </c>
      <c r="C19112" s="2" t="s">
        <v>48</v>
      </c>
      <c r="D19112" s="2" t="s">
        <v>12</v>
      </c>
      <c r="E19112" s="2" t="s">
        <v>74</v>
      </c>
      <c r="F19112" s="2" t="s">
        <v>977</v>
      </c>
      <c r="G19112" s="14" t="n">
        <v>12.5</v>
      </c>
      <c r="H19112" s="14" t="n">
        <v>30.82</v>
      </c>
      <c r="I19112" s="14" t="n">
        <v>12.5</v>
      </c>
      <c r="J19112" s="23" t="n">
        <f aca="false">IF(AND(E19112="Priority",ISNUMBER('Cost model'!N741)),'Cost model'!N741,'Cost model'!M741)</f>
        <v>45</v>
      </c>
      <c r="K19112" s="14" t="n">
        <f aca="false">J19112-H19112</f>
        <v>14.18</v>
      </c>
      <c r="L19112" s="14" t="n">
        <f aca="false">G19112-H19112</f>
        <v>-18.32</v>
      </c>
    </row>
    <row r="19113" customFormat="false" ht="15" hidden="false" customHeight="false" outlineLevel="0" collapsed="false">
      <c r="A19113" s="2" t="s">
        <v>124</v>
      </c>
      <c r="B19113" s="2" t="s">
        <v>124</v>
      </c>
      <c r="C19113" s="2" t="s">
        <v>48</v>
      </c>
      <c r="D19113" s="2" t="s">
        <v>10</v>
      </c>
      <c r="E19113" s="2" t="s">
        <v>74</v>
      </c>
      <c r="F19113" s="2" t="s">
        <v>977</v>
      </c>
      <c r="G19113" s="14" t="n">
        <v>12.5</v>
      </c>
      <c r="H19113" s="14" t="n">
        <v>8.11</v>
      </c>
      <c r="I19113" s="14" t="n">
        <v>12.5</v>
      </c>
      <c r="J19113" s="23" t="n">
        <f aca="false">IF(AND(E19113="Priority",ISNUMBER('Cost model'!N318)),'Cost model'!N318,'Cost model'!M318)</f>
        <v>14.5</v>
      </c>
      <c r="K19113" s="14" t="n">
        <f aca="false">J19113-H19113</f>
        <v>6.39</v>
      </c>
      <c r="L19113" s="14" t="n">
        <f aca="false">G19113-H19113</f>
        <v>4.39</v>
      </c>
    </row>
    <row r="19114" customFormat="false" ht="15" hidden="false" customHeight="false" outlineLevel="0" collapsed="false">
      <c r="A19114" s="2" t="s">
        <v>142</v>
      </c>
      <c r="B19114" s="2" t="s">
        <v>142</v>
      </c>
      <c r="C19114" s="2" t="s">
        <v>47</v>
      </c>
      <c r="D19114" s="2" t="s">
        <v>12</v>
      </c>
      <c r="E19114" s="2" t="s">
        <v>74</v>
      </c>
      <c r="F19114" s="2" t="s">
        <v>977</v>
      </c>
      <c r="G19114" s="14" t="n">
        <v>9.5</v>
      </c>
      <c r="H19114" s="14" t="n">
        <v>27.14</v>
      </c>
      <c r="I19114" s="14" t="n">
        <v>9.5</v>
      </c>
      <c r="J19114" s="23" t="n">
        <f aca="false">IF(AND(E19114="Priority",ISNUMBER('Cost model'!N635)),'Cost model'!N635,'Cost model'!M635)</f>
        <v>30.5</v>
      </c>
      <c r="K19114" s="14" t="n">
        <f aca="false">J19114-H19114</f>
        <v>3.36</v>
      </c>
      <c r="L19114" s="14" t="n">
        <f aca="false">G19114-H19114</f>
        <v>-17.64</v>
      </c>
    </row>
    <row r="19115" customFormat="false" ht="15" hidden="false" customHeight="false" outlineLevel="0" collapsed="false">
      <c r="A19115" s="2" t="s">
        <v>221</v>
      </c>
      <c r="B19115" s="2" t="s">
        <v>221</v>
      </c>
      <c r="C19115" s="2" t="s">
        <v>49</v>
      </c>
      <c r="D19115" s="2" t="s">
        <v>12</v>
      </c>
      <c r="E19115" s="2" t="s">
        <v>74</v>
      </c>
      <c r="F19115" s="2" t="s">
        <v>977</v>
      </c>
      <c r="G19115" s="14" t="n">
        <v>19.5</v>
      </c>
      <c r="H19115" s="14" t="n">
        <v>80.18</v>
      </c>
      <c r="I19115" s="14" t="n">
        <v>19.5</v>
      </c>
      <c r="J19115" s="23" t="n">
        <f aca="false">IF(AND(E19115="Priority",ISNUMBER('Cost model'!N742)),'Cost model'!N742,'Cost model'!M742)</f>
        <v>60</v>
      </c>
      <c r="K19115" s="14" t="n">
        <f aca="false">J19115-H19115</f>
        <v>-20.18</v>
      </c>
      <c r="L19115" s="14" t="n">
        <f aca="false">G19115-H19115</f>
        <v>-60.68</v>
      </c>
    </row>
    <row r="19116" customFormat="false" ht="15" hidden="false" customHeight="false" outlineLevel="0" collapsed="false">
      <c r="A19116" s="2" t="s">
        <v>221</v>
      </c>
      <c r="B19116" s="2" t="s">
        <v>124</v>
      </c>
      <c r="C19116" s="2" t="s">
        <v>47</v>
      </c>
      <c r="D19116" s="2" t="s">
        <v>12</v>
      </c>
      <c r="E19116" s="2" t="s">
        <v>74</v>
      </c>
      <c r="F19116" s="2" t="s">
        <v>976</v>
      </c>
      <c r="G19116" s="14" t="n">
        <v>9.5</v>
      </c>
      <c r="H19116" s="14" t="n">
        <v>13.2</v>
      </c>
      <c r="I19116" s="14" t="n">
        <v>24.5</v>
      </c>
      <c r="J19116" s="23" t="n">
        <f aca="false">IF(AND(E19116="Priority",ISNUMBER('Cost model'!N800)),'Cost model'!N800,'Cost model'!M800)</f>
        <v>45</v>
      </c>
      <c r="K19116" s="14" t="n">
        <f aca="false">J19116-H19116</f>
        <v>31.8</v>
      </c>
      <c r="L19116" s="14" t="n">
        <f aca="false">G19116-H19116</f>
        <v>-3.7</v>
      </c>
    </row>
    <row r="19117" customFormat="false" ht="15" hidden="false" customHeight="false" outlineLevel="0" collapsed="false">
      <c r="A19117" s="2" t="s">
        <v>174</v>
      </c>
      <c r="B19117" s="2" t="s">
        <v>174</v>
      </c>
      <c r="C19117" s="2" t="s">
        <v>49</v>
      </c>
      <c r="D19117" s="2" t="s">
        <v>10</v>
      </c>
      <c r="E19117" s="2" t="s">
        <v>83</v>
      </c>
      <c r="F19117" s="2" t="s">
        <v>977</v>
      </c>
      <c r="G19117" s="14" t="n">
        <v>24.5</v>
      </c>
      <c r="H19117" s="14" t="n">
        <v>22.09</v>
      </c>
      <c r="I19117" s="14" t="n">
        <v>24.5</v>
      </c>
      <c r="J19117" s="23" t="n">
        <f aca="false">IF(AND(E19117="Priority",ISNUMBER('Cost model'!N169)),'Cost model'!N169,'Cost model'!M169)</f>
        <v>25.5</v>
      </c>
      <c r="K19117" s="14" t="n">
        <f aca="false">J19117-H19117</f>
        <v>3.41</v>
      </c>
      <c r="L19117" s="14" t="n">
        <f aca="false">G19117-H19117</f>
        <v>2.41</v>
      </c>
    </row>
    <row r="19118" customFormat="false" ht="15" hidden="false" customHeight="false" outlineLevel="0" collapsed="false">
      <c r="A19118" s="2" t="s">
        <v>142</v>
      </c>
      <c r="B19118" s="2" t="s">
        <v>142</v>
      </c>
      <c r="C19118" s="2" t="s">
        <v>47</v>
      </c>
      <c r="D19118" s="2" t="s">
        <v>10</v>
      </c>
      <c r="E19118" s="2" t="s">
        <v>74</v>
      </c>
      <c r="F19118" s="2" t="s">
        <v>977</v>
      </c>
      <c r="G19118" s="14" t="n">
        <v>9.5</v>
      </c>
      <c r="H19118" s="14" t="n">
        <v>7.72</v>
      </c>
      <c r="I19118" s="14" t="n">
        <v>9.5</v>
      </c>
      <c r="J19118" s="23" t="n">
        <f aca="false">IF(AND(E19118="Priority",ISNUMBER('Cost model'!N632)),'Cost model'!N632,'Cost model'!M632)</f>
        <v>9.5</v>
      </c>
      <c r="K19118" s="14" t="n">
        <f aca="false">J19118-H19118</f>
        <v>1.78</v>
      </c>
      <c r="L19118" s="14" t="n">
        <f aca="false">G19118-H19118</f>
        <v>1.78</v>
      </c>
    </row>
    <row r="19119" customFormat="false" ht="15" hidden="false" customHeight="false" outlineLevel="0" collapsed="false">
      <c r="A19119" s="2" t="s">
        <v>142</v>
      </c>
      <c r="B19119" s="2" t="s">
        <v>174</v>
      </c>
      <c r="C19119" s="2" t="s">
        <v>47</v>
      </c>
      <c r="D19119" s="2" t="s">
        <v>12</v>
      </c>
      <c r="E19119" s="2" t="s">
        <v>74</v>
      </c>
      <c r="F19119" s="2" t="s">
        <v>976</v>
      </c>
      <c r="G19119" s="14" t="n">
        <v>9.5</v>
      </c>
      <c r="H19119" s="14" t="n">
        <v>8.06</v>
      </c>
      <c r="I19119" s="14" t="n">
        <v>19.5</v>
      </c>
      <c r="J19119" s="23" t="n">
        <f aca="false">IF(AND(E19119="Priority",ISNUMBER('Cost model'!N695)),'Cost model'!N695,'Cost model'!M695)</f>
        <v>40</v>
      </c>
      <c r="K19119" s="14" t="n">
        <f aca="false">J19119-H19119</f>
        <v>31.94</v>
      </c>
      <c r="L19119" s="14" t="n">
        <f aca="false">G19119-H19119</f>
        <v>1.44</v>
      </c>
    </row>
    <row r="19120" customFormat="false" ht="15" hidden="false" customHeight="false" outlineLevel="0" collapsed="false">
      <c r="A19120" s="2" t="s">
        <v>174</v>
      </c>
      <c r="B19120" s="2" t="s">
        <v>124</v>
      </c>
      <c r="C19120" s="2" t="s">
        <v>47</v>
      </c>
      <c r="D19120" s="2" t="s">
        <v>10</v>
      </c>
      <c r="E19120" s="2" t="s">
        <v>74</v>
      </c>
      <c r="F19120" s="2" t="s">
        <v>976</v>
      </c>
      <c r="G19120" s="14" t="n">
        <v>9.5</v>
      </c>
      <c r="H19120" s="14" t="n">
        <v>10.76</v>
      </c>
      <c r="I19120" s="14" t="n">
        <v>9.5</v>
      </c>
      <c r="J19120" s="23" t="n">
        <f aca="false">IF(AND(E19120="Priority",ISNUMBER('Cost model'!N107)),'Cost model'!N107,'Cost model'!M107)</f>
        <v>12.5</v>
      </c>
      <c r="K19120" s="14" t="n">
        <f aca="false">J19120-H19120</f>
        <v>1.74</v>
      </c>
      <c r="L19120" s="14" t="n">
        <f aca="false">G19120-H19120</f>
        <v>-1.26</v>
      </c>
    </row>
    <row r="19121" customFormat="false" ht="15" hidden="false" customHeight="false" outlineLevel="0" collapsed="false">
      <c r="A19121" s="2" t="s">
        <v>124</v>
      </c>
      <c r="B19121" s="2" t="s">
        <v>124</v>
      </c>
      <c r="C19121" s="2" t="s">
        <v>48</v>
      </c>
      <c r="D19121" s="2" t="s">
        <v>12</v>
      </c>
      <c r="E19121" s="2" t="s">
        <v>74</v>
      </c>
      <c r="F19121" s="2" t="s">
        <v>977</v>
      </c>
      <c r="G19121" s="14" t="n">
        <v>12.5</v>
      </c>
      <c r="H19121" s="14" t="n">
        <v>43.77</v>
      </c>
      <c r="I19121" s="14" t="n">
        <v>12.5</v>
      </c>
      <c r="J19121" s="23" t="n">
        <f aca="false">IF(AND(E19121="Priority",ISNUMBER('Cost model'!N321)),'Cost model'!N321,'Cost model'!M321)</f>
        <v>40</v>
      </c>
      <c r="K19121" s="14" t="n">
        <f aca="false">J19121-H19121</f>
        <v>-3.77</v>
      </c>
      <c r="L19121" s="14" t="n">
        <f aca="false">G19121-H19121</f>
        <v>-31.27</v>
      </c>
    </row>
    <row r="19122" customFormat="false" ht="15" hidden="false" customHeight="false" outlineLevel="0" collapsed="false">
      <c r="A19122" s="2" t="s">
        <v>158</v>
      </c>
      <c r="B19122" s="2" t="s">
        <v>158</v>
      </c>
      <c r="C19122" s="2" t="s">
        <v>47</v>
      </c>
      <c r="D19122" s="2" t="s">
        <v>10</v>
      </c>
      <c r="E19122" s="2" t="s">
        <v>74</v>
      </c>
      <c r="F19122" s="2" t="s">
        <v>977</v>
      </c>
      <c r="G19122" s="14" t="n">
        <v>9.5</v>
      </c>
      <c r="H19122" s="14" t="n">
        <v>10.16</v>
      </c>
      <c r="I19122" s="14" t="n">
        <v>9.5</v>
      </c>
      <c r="J19122" s="23" t="n">
        <f aca="false">IF(AND(E19122="Priority",ISNUMBER('Cost model'!N422)),'Cost model'!N422,'Cost model'!M422)</f>
        <v>8.5</v>
      </c>
      <c r="K19122" s="14" t="n">
        <f aca="false">J19122-H19122</f>
        <v>-1.66</v>
      </c>
      <c r="L19122" s="14" t="n">
        <f aca="false">G19122-H19122</f>
        <v>-0.66</v>
      </c>
    </row>
    <row r="19123" customFormat="false" ht="15" hidden="false" customHeight="false" outlineLevel="0" collapsed="false">
      <c r="A19123" s="2" t="s">
        <v>124</v>
      </c>
      <c r="B19123" s="2" t="s">
        <v>124</v>
      </c>
      <c r="C19123" s="2" t="s">
        <v>47</v>
      </c>
      <c r="D19123" s="2" t="s">
        <v>10</v>
      </c>
      <c r="E19123" s="2" t="s">
        <v>83</v>
      </c>
      <c r="F19123" s="2" t="s">
        <v>977</v>
      </c>
      <c r="G19123" s="14" t="n">
        <v>14.5</v>
      </c>
      <c r="H19123" s="14" t="n">
        <v>7.47</v>
      </c>
      <c r="I19123" s="14" t="n">
        <v>14.5</v>
      </c>
      <c r="J19123" s="23" t="n">
        <f aca="false">IF(AND(E19123="Priority",ISNUMBER('Cost model'!N317)),'Cost model'!N317,'Cost model'!M317)</f>
        <v>15.5</v>
      </c>
      <c r="K19123" s="14" t="n">
        <f aca="false">J19123-H19123</f>
        <v>8.03</v>
      </c>
      <c r="L19123" s="14" t="n">
        <f aca="false">G19123-H19123</f>
        <v>7.03</v>
      </c>
    </row>
    <row r="19124" customFormat="false" ht="15" hidden="false" customHeight="false" outlineLevel="0" collapsed="false">
      <c r="A19124" s="2" t="s">
        <v>158</v>
      </c>
      <c r="B19124" s="2" t="s">
        <v>174</v>
      </c>
      <c r="C19124" s="2" t="s">
        <v>49</v>
      </c>
      <c r="D19124" s="2" t="s">
        <v>12</v>
      </c>
      <c r="E19124" s="2" t="s">
        <v>74</v>
      </c>
      <c r="F19124" s="2" t="s">
        <v>976</v>
      </c>
      <c r="G19124" s="14" t="n">
        <v>19.5</v>
      </c>
      <c r="H19124" s="14" t="n">
        <v>24.63</v>
      </c>
      <c r="I19124" s="14" t="n">
        <v>19.5</v>
      </c>
      <c r="J19124" s="23" t="n">
        <f aca="false">IF(AND(E19124="Priority",ISNUMBER('Cost model'!N487)),'Cost model'!N487,'Cost model'!M487)</f>
        <v>55</v>
      </c>
      <c r="K19124" s="14" t="n">
        <f aca="false">J19124-H19124</f>
        <v>30.37</v>
      </c>
      <c r="L19124" s="14" t="n">
        <f aca="false">G19124-H19124</f>
        <v>-5.13</v>
      </c>
    </row>
    <row r="19125" customFormat="false" ht="15" hidden="false" customHeight="false" outlineLevel="0" collapsed="false">
      <c r="A19125" s="2" t="s">
        <v>142</v>
      </c>
      <c r="B19125" s="2" t="s">
        <v>142</v>
      </c>
      <c r="C19125" s="2" t="s">
        <v>48</v>
      </c>
      <c r="D19125" s="2" t="s">
        <v>10</v>
      </c>
      <c r="E19125" s="2" t="s">
        <v>74</v>
      </c>
      <c r="F19125" s="2" t="s">
        <v>977</v>
      </c>
      <c r="G19125" s="14" t="n">
        <v>12.5</v>
      </c>
      <c r="H19125" s="14" t="n">
        <v>10.48</v>
      </c>
      <c r="I19125" s="14" t="n">
        <v>12.5</v>
      </c>
      <c r="J19125" s="23" t="n">
        <f aca="false">IF(AND(E19125="Priority",ISNUMBER('Cost model'!N633)),'Cost model'!N633,'Cost model'!M633)</f>
        <v>11.5</v>
      </c>
      <c r="K19125" s="14" t="n">
        <f aca="false">J19125-H19125</f>
        <v>1.02</v>
      </c>
      <c r="L19125" s="14" t="n">
        <f aca="false">G19125-H19125</f>
        <v>2.02</v>
      </c>
    </row>
    <row r="19126" customFormat="false" ht="15" hidden="false" customHeight="false" outlineLevel="0" collapsed="false">
      <c r="A19126" s="2" t="s">
        <v>174</v>
      </c>
      <c r="B19126" s="2" t="s">
        <v>124</v>
      </c>
      <c r="C19126" s="2" t="s">
        <v>47</v>
      </c>
      <c r="D19126" s="2" t="s">
        <v>10</v>
      </c>
      <c r="E19126" s="2" t="s">
        <v>74</v>
      </c>
      <c r="F19126" s="2" t="s">
        <v>976</v>
      </c>
      <c r="G19126" s="14" t="n">
        <v>9.5</v>
      </c>
      <c r="H19126" s="14" t="n">
        <v>8.45</v>
      </c>
      <c r="I19126" s="14" t="n">
        <v>9.5</v>
      </c>
      <c r="J19126" s="23" t="n">
        <f aca="false">IF(AND(E19126="Priority",ISNUMBER('Cost model'!N107)),'Cost model'!N107,'Cost model'!M107)</f>
        <v>12.5</v>
      </c>
      <c r="K19126" s="14" t="n">
        <f aca="false">J19126-H19126</f>
        <v>4.05</v>
      </c>
      <c r="L19126" s="14" t="n">
        <f aca="false">G19126-H19126</f>
        <v>1.05</v>
      </c>
    </row>
    <row r="19127" customFormat="false" ht="15" hidden="false" customHeight="false" outlineLevel="0" collapsed="false">
      <c r="A19127" s="2" t="s">
        <v>174</v>
      </c>
      <c r="B19127" s="2" t="s">
        <v>124</v>
      </c>
      <c r="C19127" s="2" t="s">
        <v>47</v>
      </c>
      <c r="D19127" s="2" t="s">
        <v>12</v>
      </c>
      <c r="E19127" s="2" t="s">
        <v>83</v>
      </c>
      <c r="F19127" s="2" t="s">
        <v>976</v>
      </c>
      <c r="G19127" s="14" t="n">
        <v>19.5</v>
      </c>
      <c r="H19127" s="14" t="n">
        <v>47.22</v>
      </c>
      <c r="I19127" s="14" t="n">
        <v>19.5</v>
      </c>
      <c r="J19127" s="23" t="n">
        <f aca="false">IF(AND(E19127="Priority",ISNUMBER('Cost model'!N110)),'Cost model'!N110,'Cost model'!M110)</f>
        <v>55</v>
      </c>
      <c r="K19127" s="14" t="n">
        <f aca="false">J19127-H19127</f>
        <v>7.78</v>
      </c>
      <c r="L19127" s="14" t="n">
        <f aca="false">G19127-H19127</f>
        <v>-27.72</v>
      </c>
    </row>
    <row r="19128" customFormat="false" ht="15" hidden="false" customHeight="false" outlineLevel="0" collapsed="false">
      <c r="A19128" s="2" t="s">
        <v>124</v>
      </c>
      <c r="B19128" s="2" t="s">
        <v>158</v>
      </c>
      <c r="C19128" s="2" t="s">
        <v>48</v>
      </c>
      <c r="D19128" s="2" t="s">
        <v>10</v>
      </c>
      <c r="E19128" s="2" t="s">
        <v>74</v>
      </c>
      <c r="F19128" s="2" t="s">
        <v>976</v>
      </c>
      <c r="G19128" s="14" t="n">
        <v>14.5</v>
      </c>
      <c r="H19128" s="14" t="n">
        <v>26.71</v>
      </c>
      <c r="I19128" s="14" t="n">
        <v>14.5</v>
      </c>
      <c r="J19128" s="23" t="n">
        <f aca="false">IF(AND(E19128="Priority",ISNUMBER('Cost model'!N348)),'Cost model'!N348,'Cost model'!M348)</f>
        <v>17.5</v>
      </c>
      <c r="K19128" s="14" t="n">
        <f aca="false">J19128-H19128</f>
        <v>-9.21</v>
      </c>
      <c r="L19128" s="14" t="n">
        <f aca="false">G19128-H19128</f>
        <v>-12.21</v>
      </c>
    </row>
    <row r="19129" customFormat="false" ht="15" hidden="false" customHeight="false" outlineLevel="0" collapsed="false">
      <c r="A19129" s="2" t="s">
        <v>142</v>
      </c>
      <c r="B19129" s="2" t="s">
        <v>142</v>
      </c>
      <c r="C19129" s="2" t="s">
        <v>48</v>
      </c>
      <c r="D19129" s="2" t="s">
        <v>10</v>
      </c>
      <c r="E19129" s="2" t="s">
        <v>74</v>
      </c>
      <c r="F19129" s="2" t="s">
        <v>977</v>
      </c>
      <c r="G19129" s="14" t="n">
        <v>12.5</v>
      </c>
      <c r="H19129" s="14" t="n">
        <v>14.25</v>
      </c>
      <c r="I19129" s="14" t="n">
        <v>12.5</v>
      </c>
      <c r="J19129" s="23" t="n">
        <f aca="false">IF(AND(E19129="Priority",ISNUMBER('Cost model'!N633)),'Cost model'!N633,'Cost model'!M633)</f>
        <v>11.5</v>
      </c>
      <c r="K19129" s="14" t="n">
        <f aca="false">J19129-H19129</f>
        <v>-2.75</v>
      </c>
      <c r="L19129" s="14" t="n">
        <f aca="false">G19129-H19129</f>
        <v>-1.75</v>
      </c>
    </row>
    <row r="19130" customFormat="false" ht="15" hidden="false" customHeight="false" outlineLevel="0" collapsed="false">
      <c r="A19130" s="2" t="s">
        <v>124</v>
      </c>
      <c r="B19130" s="2" t="s">
        <v>142</v>
      </c>
      <c r="C19130" s="2" t="s">
        <v>49</v>
      </c>
      <c r="D19130" s="2" t="s">
        <v>12</v>
      </c>
      <c r="E19130" s="2" t="s">
        <v>74</v>
      </c>
      <c r="F19130" s="2" t="s">
        <v>976</v>
      </c>
      <c r="G19130" s="14" t="n">
        <v>19.5</v>
      </c>
      <c r="H19130" s="14" t="n">
        <v>38.93</v>
      </c>
      <c r="I19130" s="14" t="n">
        <v>19.5</v>
      </c>
      <c r="J19130" s="23" t="n">
        <f aca="false">IF(AND(E19130="Priority",ISNUMBER('Cost model'!N337)),'Cost model'!N337,'Cost model'!M337)</f>
        <v>60</v>
      </c>
      <c r="K19130" s="14" t="n">
        <f aca="false">J19130-H19130</f>
        <v>21.07</v>
      </c>
      <c r="L19130" s="14" t="n">
        <f aca="false">G19130-H19130</f>
        <v>-19.43</v>
      </c>
    </row>
    <row r="19131" customFormat="false" ht="15" hidden="false" customHeight="false" outlineLevel="0" collapsed="false">
      <c r="A19131" s="2" t="s">
        <v>221</v>
      </c>
      <c r="B19131" s="2" t="s">
        <v>158</v>
      </c>
      <c r="C19131" s="2" t="s">
        <v>47</v>
      </c>
      <c r="D19131" s="2" t="s">
        <v>12</v>
      </c>
      <c r="E19131" s="2" t="s">
        <v>74</v>
      </c>
      <c r="F19131" s="2" t="s">
        <v>976</v>
      </c>
      <c r="G19131" s="14" t="n">
        <v>19.5</v>
      </c>
      <c r="H19131" s="14" t="n">
        <v>65.19</v>
      </c>
      <c r="I19131" s="14" t="n">
        <v>19.5</v>
      </c>
      <c r="J19131" s="23" t="n">
        <f aca="false">IF(AND(E19131="Priority",ISNUMBER('Cost model'!N755)),'Cost model'!N755,'Cost model'!M755)</f>
        <v>50</v>
      </c>
      <c r="K19131" s="14" t="n">
        <f aca="false">J19131-H19131</f>
        <v>-15.19</v>
      </c>
      <c r="L19131" s="14" t="n">
        <f aca="false">G19131-H19131</f>
        <v>-45.69</v>
      </c>
    </row>
    <row r="19132" customFormat="false" ht="15" hidden="false" customHeight="false" outlineLevel="0" collapsed="false">
      <c r="A19132" s="2" t="s">
        <v>142</v>
      </c>
      <c r="B19132" s="2" t="s">
        <v>142</v>
      </c>
      <c r="C19132" s="2" t="s">
        <v>49</v>
      </c>
      <c r="D19132" s="2" t="s">
        <v>10</v>
      </c>
      <c r="E19132" s="2" t="s">
        <v>74</v>
      </c>
      <c r="F19132" s="2" t="s">
        <v>977</v>
      </c>
      <c r="G19132" s="14" t="n">
        <v>17.5</v>
      </c>
      <c r="H19132" s="14" t="n">
        <v>14.63</v>
      </c>
      <c r="I19132" s="14" t="n">
        <v>17.5</v>
      </c>
      <c r="J19132" s="23" t="n">
        <f aca="false">IF(AND(E19132="Priority",ISNUMBER('Cost model'!N634)),'Cost model'!N634,'Cost model'!M634)</f>
        <v>15.5</v>
      </c>
      <c r="K19132" s="14" t="n">
        <f aca="false">J19132-H19132</f>
        <v>0.869999999999999</v>
      </c>
      <c r="L19132" s="14" t="n">
        <f aca="false">G19132-H19132</f>
        <v>2.87</v>
      </c>
    </row>
    <row r="19133" customFormat="false" ht="15" hidden="false" customHeight="false" outlineLevel="0" collapsed="false">
      <c r="A19133" s="2" t="s">
        <v>123</v>
      </c>
      <c r="B19133" s="2" t="s">
        <v>221</v>
      </c>
      <c r="C19133" s="2" t="s">
        <v>47</v>
      </c>
      <c r="D19133" s="2" t="s">
        <v>12</v>
      </c>
      <c r="E19133" s="2" t="s">
        <v>74</v>
      </c>
      <c r="F19133" s="2" t="s">
        <v>976</v>
      </c>
      <c r="G19133" s="14" t="n">
        <v>19.5</v>
      </c>
      <c r="H19133" s="14" t="n">
        <v>42.34</v>
      </c>
      <c r="I19133" s="14" t="n">
        <v>24.5</v>
      </c>
      <c r="J19133" s="23" t="n">
        <f aca="false">IF(AND(E19133="Priority",ISNUMBER('Cost model'!N95)),'Cost model'!N95,'Cost model'!M95)</f>
        <v>50</v>
      </c>
      <c r="K19133" s="14" t="n">
        <f aca="false">J19133-H19133</f>
        <v>7.66</v>
      </c>
      <c r="L19133" s="14" t="n">
        <f aca="false">G19133-H19133</f>
        <v>-22.84</v>
      </c>
    </row>
    <row r="19134" customFormat="false" ht="15" hidden="false" customHeight="false" outlineLevel="0" collapsed="false">
      <c r="A19134" s="2" t="s">
        <v>124</v>
      </c>
      <c r="B19134" s="2" t="s">
        <v>124</v>
      </c>
      <c r="C19134" s="2" t="s">
        <v>48</v>
      </c>
      <c r="D19134" s="2" t="s">
        <v>12</v>
      </c>
      <c r="E19134" s="2" t="s">
        <v>74</v>
      </c>
      <c r="F19134" s="2" t="s">
        <v>977</v>
      </c>
      <c r="G19134" s="14" t="n">
        <v>12.5</v>
      </c>
      <c r="H19134" s="14" t="n">
        <v>24.63</v>
      </c>
      <c r="I19134" s="14" t="n">
        <v>12.5</v>
      </c>
      <c r="J19134" s="23" t="n">
        <f aca="false">IF(AND(E19134="Priority",ISNUMBER('Cost model'!N321)),'Cost model'!N321,'Cost model'!M321)</f>
        <v>40</v>
      </c>
      <c r="K19134" s="14" t="n">
        <f aca="false">J19134-H19134</f>
        <v>15.37</v>
      </c>
      <c r="L19134" s="14" t="n">
        <f aca="false">G19134-H19134</f>
        <v>-12.13</v>
      </c>
    </row>
    <row r="19135" customFormat="false" ht="15" hidden="false" customHeight="false" outlineLevel="0" collapsed="false">
      <c r="A19135" s="2" t="s">
        <v>124</v>
      </c>
      <c r="B19135" s="2" t="s">
        <v>124</v>
      </c>
      <c r="C19135" s="2" t="s">
        <v>48</v>
      </c>
      <c r="D19135" s="2" t="s">
        <v>10</v>
      </c>
      <c r="E19135" s="2" t="s">
        <v>74</v>
      </c>
      <c r="F19135" s="2" t="s">
        <v>977</v>
      </c>
      <c r="G19135" s="14" t="n">
        <v>12.5</v>
      </c>
      <c r="H19135" s="14" t="n">
        <v>7.93</v>
      </c>
      <c r="I19135" s="14" t="n">
        <v>12.5</v>
      </c>
      <c r="J19135" s="23" t="n">
        <f aca="false">IF(AND(E19135="Priority",ISNUMBER('Cost model'!N318)),'Cost model'!N318,'Cost model'!M318)</f>
        <v>14.5</v>
      </c>
      <c r="K19135" s="14" t="n">
        <f aca="false">J19135-H19135</f>
        <v>6.57</v>
      </c>
      <c r="L19135" s="14" t="n">
        <f aca="false">G19135-H19135</f>
        <v>4.57</v>
      </c>
    </row>
    <row r="19136" customFormat="false" ht="15" hidden="false" customHeight="false" outlineLevel="0" collapsed="false">
      <c r="A19136" s="2" t="s">
        <v>124</v>
      </c>
      <c r="B19136" s="2" t="s">
        <v>142</v>
      </c>
      <c r="C19136" s="2" t="s">
        <v>47</v>
      </c>
      <c r="D19136" s="2" t="s">
        <v>12</v>
      </c>
      <c r="E19136" s="2" t="s">
        <v>74</v>
      </c>
      <c r="F19136" s="2" t="s">
        <v>976</v>
      </c>
      <c r="G19136" s="14" t="n">
        <v>19.5</v>
      </c>
      <c r="H19136" s="14" t="n">
        <v>46.83</v>
      </c>
      <c r="I19136" s="14" t="n">
        <v>19.5</v>
      </c>
      <c r="J19136" s="23" t="n">
        <f aca="false">IF(AND(E19136="Priority",ISNUMBER('Cost model'!N335)),'Cost model'!N335,'Cost model'!M335)</f>
        <v>45</v>
      </c>
      <c r="K19136" s="14" t="n">
        <f aca="false">J19136-H19136</f>
        <v>-1.83</v>
      </c>
      <c r="L19136" s="14" t="n">
        <f aca="false">G19136-H19136</f>
        <v>-27.33</v>
      </c>
    </row>
    <row r="19137" customFormat="false" ht="15" hidden="false" customHeight="false" outlineLevel="0" collapsed="false">
      <c r="A19137" s="2" t="s">
        <v>174</v>
      </c>
      <c r="B19137" s="2" t="s">
        <v>142</v>
      </c>
      <c r="C19137" s="2" t="s">
        <v>49</v>
      </c>
      <c r="D19137" s="2" t="s">
        <v>12</v>
      </c>
      <c r="E19137" s="2" t="s">
        <v>74</v>
      </c>
      <c r="F19137" s="2" t="s">
        <v>976</v>
      </c>
      <c r="G19137" s="14" t="n">
        <v>19.5</v>
      </c>
      <c r="H19137" s="14" t="n">
        <v>38.19</v>
      </c>
      <c r="I19137" s="14" t="n">
        <v>19.5</v>
      </c>
      <c r="J19137" s="23" t="n">
        <f aca="false">IF(AND(E19137="Priority",ISNUMBER('Cost model'!N127)),'Cost model'!N127,'Cost model'!M127)</f>
        <v>50</v>
      </c>
      <c r="K19137" s="14" t="n">
        <f aca="false">J19137-H19137</f>
        <v>11.81</v>
      </c>
      <c r="L19137" s="14" t="n">
        <f aca="false">G19137-H19137</f>
        <v>-18.69</v>
      </c>
    </row>
    <row r="19138" customFormat="false" ht="15" hidden="false" customHeight="false" outlineLevel="0" collapsed="false">
      <c r="A19138" s="2" t="s">
        <v>142</v>
      </c>
      <c r="B19138" s="2" t="s">
        <v>142</v>
      </c>
      <c r="C19138" s="2" t="s">
        <v>47</v>
      </c>
      <c r="D19138" s="2" t="s">
        <v>10</v>
      </c>
      <c r="E19138" s="2" t="s">
        <v>74</v>
      </c>
      <c r="F19138" s="2" t="s">
        <v>977</v>
      </c>
      <c r="G19138" s="14" t="n">
        <v>9.5</v>
      </c>
      <c r="H19138" s="14" t="n">
        <v>5.27</v>
      </c>
      <c r="I19138" s="14" t="n">
        <v>9.5</v>
      </c>
      <c r="J19138" s="23" t="n">
        <f aca="false">IF(AND(E19138="Priority",ISNUMBER('Cost model'!N632)),'Cost model'!N632,'Cost model'!M632)</f>
        <v>9.5</v>
      </c>
      <c r="K19138" s="14" t="n">
        <f aca="false">J19138-H19138</f>
        <v>4.23</v>
      </c>
      <c r="L19138" s="14" t="n">
        <f aca="false">G19138-H19138</f>
        <v>4.23</v>
      </c>
    </row>
    <row r="19139" customFormat="false" ht="15" hidden="false" customHeight="false" outlineLevel="0" collapsed="false">
      <c r="A19139" s="2" t="s">
        <v>174</v>
      </c>
      <c r="B19139" s="2" t="s">
        <v>174</v>
      </c>
      <c r="C19139" s="2" t="s">
        <v>48</v>
      </c>
      <c r="D19139" s="2" t="s">
        <v>10</v>
      </c>
      <c r="E19139" s="2" t="s">
        <v>74</v>
      </c>
      <c r="F19139" s="2" t="s">
        <v>977</v>
      </c>
      <c r="G19139" s="14" t="n">
        <v>12.5</v>
      </c>
      <c r="H19139" s="14" t="n">
        <v>12.18</v>
      </c>
      <c r="I19139" s="14" t="n">
        <v>12.5</v>
      </c>
      <c r="J19139" s="23" t="n">
        <f aca="false">IF(AND(E19139="Priority",ISNUMBER('Cost model'!N168)),'Cost model'!N168,'Cost model'!M168)</f>
        <v>13.5</v>
      </c>
      <c r="K19139" s="14" t="n">
        <f aca="false">J19139-H19139</f>
        <v>1.32</v>
      </c>
      <c r="L19139" s="14" t="n">
        <f aca="false">G19139-H19139</f>
        <v>0.32</v>
      </c>
    </row>
    <row r="19140" customFormat="false" ht="15" hidden="false" customHeight="false" outlineLevel="0" collapsed="false">
      <c r="A19140" s="2" t="s">
        <v>124</v>
      </c>
      <c r="B19140" s="2" t="s">
        <v>124</v>
      </c>
      <c r="C19140" s="2" t="s">
        <v>49</v>
      </c>
      <c r="D19140" s="2" t="s">
        <v>12</v>
      </c>
      <c r="E19140" s="2" t="s">
        <v>74</v>
      </c>
      <c r="F19140" s="2" t="s">
        <v>977</v>
      </c>
      <c r="G19140" s="14" t="n">
        <v>19.5</v>
      </c>
      <c r="H19140" s="14" t="n">
        <v>53.91</v>
      </c>
      <c r="I19140" s="14" t="n">
        <v>19.5</v>
      </c>
      <c r="J19140" s="23" t="n">
        <f aca="false">IF(AND(E19140="Priority",ISNUMBER('Cost model'!N322)),'Cost model'!N322,'Cost model'!M322)</f>
        <v>50</v>
      </c>
      <c r="K19140" s="14" t="n">
        <f aca="false">J19140-H19140</f>
        <v>-3.91</v>
      </c>
      <c r="L19140" s="14" t="n">
        <f aca="false">G19140-H19140</f>
        <v>-34.41</v>
      </c>
    </row>
    <row r="19141" customFormat="false" ht="15" hidden="false" customHeight="false" outlineLevel="0" collapsed="false">
      <c r="A19141" s="2" t="s">
        <v>221</v>
      </c>
      <c r="B19141" s="2" t="s">
        <v>221</v>
      </c>
      <c r="C19141" s="2" t="s">
        <v>47</v>
      </c>
      <c r="D19141" s="2" t="s">
        <v>10</v>
      </c>
      <c r="E19141" s="2" t="s">
        <v>74</v>
      </c>
      <c r="F19141" s="2" t="s">
        <v>977</v>
      </c>
      <c r="G19141" s="14" t="n">
        <v>9.5</v>
      </c>
      <c r="H19141" s="14" t="n">
        <v>7.34</v>
      </c>
      <c r="I19141" s="14" t="n">
        <v>9.5</v>
      </c>
      <c r="J19141" s="23" t="n">
        <f aca="false">IF(AND(E19141="Priority",ISNUMBER('Cost model'!N737)),'Cost model'!N737,'Cost model'!M737)</f>
        <v>8.5</v>
      </c>
      <c r="K19141" s="14" t="n">
        <f aca="false">J19141-H19141</f>
        <v>1.16</v>
      </c>
      <c r="L19141" s="14" t="n">
        <f aca="false">G19141-H19141</f>
        <v>2.16</v>
      </c>
    </row>
    <row r="19142" customFormat="false" ht="15" hidden="false" customHeight="false" outlineLevel="0" collapsed="false">
      <c r="A19142" s="2" t="s">
        <v>174</v>
      </c>
      <c r="B19142" s="2" t="s">
        <v>174</v>
      </c>
      <c r="C19142" s="2" t="s">
        <v>47</v>
      </c>
      <c r="D19142" s="2" t="s">
        <v>12</v>
      </c>
      <c r="E19142" s="2" t="s">
        <v>74</v>
      </c>
      <c r="F19142" s="2" t="s">
        <v>977</v>
      </c>
      <c r="G19142" s="14" t="n">
        <v>9.5</v>
      </c>
      <c r="H19142" s="14" t="n">
        <v>30.46</v>
      </c>
      <c r="I19142" s="14" t="n">
        <v>9.5</v>
      </c>
      <c r="J19142" s="23" t="n">
        <f aca="false">IF(AND(E19142="Priority",ISNUMBER('Cost model'!N170)),'Cost model'!N170,'Cost model'!M170)</f>
        <v>25.5</v>
      </c>
      <c r="K19142" s="14" t="n">
        <f aca="false">J19142-H19142</f>
        <v>-4.96</v>
      </c>
      <c r="L19142" s="14" t="n">
        <f aca="false">G19142-H19142</f>
        <v>-20.96</v>
      </c>
    </row>
    <row r="19143" customFormat="false" ht="15" hidden="false" customHeight="false" outlineLevel="0" collapsed="false">
      <c r="A19143" s="2" t="s">
        <v>221</v>
      </c>
      <c r="B19143" s="2" t="s">
        <v>221</v>
      </c>
      <c r="C19143" s="2" t="s">
        <v>48</v>
      </c>
      <c r="D19143" s="2" t="s">
        <v>10</v>
      </c>
      <c r="E19143" s="2" t="s">
        <v>74</v>
      </c>
      <c r="F19143" s="2" t="s">
        <v>977</v>
      </c>
      <c r="G19143" s="14" t="n">
        <v>12.5</v>
      </c>
      <c r="H19143" s="14" t="n">
        <v>7.4</v>
      </c>
      <c r="I19143" s="14" t="n">
        <v>12.5</v>
      </c>
      <c r="J19143" s="23" t="n">
        <f aca="false">IF(AND(E19143="Priority",ISNUMBER('Cost model'!N738)),'Cost model'!N738,'Cost model'!M738)</f>
        <v>11.5</v>
      </c>
      <c r="K19143" s="14" t="n">
        <f aca="false">J19143-H19143</f>
        <v>4.1</v>
      </c>
      <c r="L19143" s="14" t="n">
        <f aca="false">G19143-H19143</f>
        <v>5.1</v>
      </c>
    </row>
    <row r="19144" customFormat="false" ht="15" hidden="false" customHeight="false" outlineLevel="0" collapsed="false">
      <c r="A19144" s="2" t="s">
        <v>124</v>
      </c>
      <c r="B19144" s="2" t="s">
        <v>124</v>
      </c>
      <c r="C19144" s="2" t="s">
        <v>47</v>
      </c>
      <c r="D19144" s="2" t="s">
        <v>12</v>
      </c>
      <c r="E19144" s="2" t="s">
        <v>74</v>
      </c>
      <c r="F19144" s="2" t="s">
        <v>977</v>
      </c>
      <c r="G19144" s="14" t="n">
        <v>9.5</v>
      </c>
      <c r="H19144" s="14" t="n">
        <v>12.61</v>
      </c>
      <c r="I19144" s="14" t="n">
        <v>9.5</v>
      </c>
      <c r="J19144" s="23" t="n">
        <f aca="false">IF(AND(E19144="Priority",ISNUMBER('Cost model'!N320)),'Cost model'!N320,'Cost model'!M320)</f>
        <v>24.5</v>
      </c>
      <c r="K19144" s="14" t="n">
        <f aca="false">J19144-H19144</f>
        <v>11.89</v>
      </c>
      <c r="L19144" s="14" t="n">
        <f aca="false">G19144-H19144</f>
        <v>-3.11</v>
      </c>
    </row>
    <row r="19145" customFormat="false" ht="15" hidden="false" customHeight="false" outlineLevel="0" collapsed="false">
      <c r="A19145" s="2" t="s">
        <v>142</v>
      </c>
      <c r="B19145" s="2" t="s">
        <v>142</v>
      </c>
      <c r="C19145" s="2" t="s">
        <v>48</v>
      </c>
      <c r="D19145" s="2" t="s">
        <v>10</v>
      </c>
      <c r="E19145" s="2" t="s">
        <v>74</v>
      </c>
      <c r="F19145" s="2" t="s">
        <v>977</v>
      </c>
      <c r="G19145" s="14" t="n">
        <v>12.5</v>
      </c>
      <c r="H19145" s="14" t="n">
        <v>12.23</v>
      </c>
      <c r="I19145" s="14" t="n">
        <v>12.5</v>
      </c>
      <c r="J19145" s="23" t="n">
        <f aca="false">IF(AND(E19145="Priority",ISNUMBER('Cost model'!N633)),'Cost model'!N633,'Cost model'!M633)</f>
        <v>11.5</v>
      </c>
      <c r="K19145" s="14" t="n">
        <f aca="false">J19145-H19145</f>
        <v>-0.73</v>
      </c>
      <c r="L19145" s="14" t="n">
        <f aca="false">G19145-H19145</f>
        <v>0.27</v>
      </c>
    </row>
    <row r="19146" customFormat="false" ht="15" hidden="false" customHeight="false" outlineLevel="0" collapsed="false">
      <c r="A19146" s="2" t="s">
        <v>124</v>
      </c>
      <c r="B19146" s="2" t="s">
        <v>124</v>
      </c>
      <c r="C19146" s="2" t="s">
        <v>49</v>
      </c>
      <c r="D19146" s="2" t="s">
        <v>10</v>
      </c>
      <c r="E19146" s="2" t="s">
        <v>74</v>
      </c>
      <c r="F19146" s="2" t="s">
        <v>977</v>
      </c>
      <c r="G19146" s="14" t="n">
        <v>17.5</v>
      </c>
      <c r="H19146" s="14" t="n">
        <v>17.69</v>
      </c>
      <c r="I19146" s="14" t="n">
        <v>17.5</v>
      </c>
      <c r="J19146" s="23" t="n">
        <f aca="false">IF(AND(E19146="Priority",ISNUMBER('Cost model'!N319)),'Cost model'!N319,'Cost model'!M319)</f>
        <v>16.5</v>
      </c>
      <c r="K19146" s="14" t="n">
        <f aca="false">J19146-H19146</f>
        <v>-1.19</v>
      </c>
      <c r="L19146" s="14" t="n">
        <f aca="false">G19146-H19146</f>
        <v>-0.190000000000001</v>
      </c>
    </row>
    <row r="19147" customFormat="false" ht="15" hidden="false" customHeight="false" outlineLevel="0" collapsed="false">
      <c r="A19147" s="2" t="s">
        <v>142</v>
      </c>
      <c r="B19147" s="2" t="s">
        <v>124</v>
      </c>
      <c r="C19147" s="2" t="s">
        <v>47</v>
      </c>
      <c r="D19147" s="2" t="s">
        <v>12</v>
      </c>
      <c r="E19147" s="2" t="s">
        <v>74</v>
      </c>
      <c r="F19147" s="2" t="s">
        <v>976</v>
      </c>
      <c r="G19147" s="14" t="n">
        <v>19.5</v>
      </c>
      <c r="H19147" s="14" t="n">
        <v>21.76</v>
      </c>
      <c r="I19147" s="14" t="n">
        <v>19.5</v>
      </c>
      <c r="J19147" s="23" t="n">
        <f aca="false">IF(AND(E19147="Priority",ISNUMBER('Cost model'!N665)),'Cost model'!N665,'Cost model'!M665)</f>
        <v>40</v>
      </c>
      <c r="K19147" s="14" t="n">
        <f aca="false">J19147-H19147</f>
        <v>18.24</v>
      </c>
      <c r="L19147" s="14" t="n">
        <f aca="false">G19147-H19147</f>
        <v>-2.26</v>
      </c>
    </row>
    <row r="19148" customFormat="false" ht="15" hidden="false" customHeight="false" outlineLevel="0" collapsed="false">
      <c r="A19148" s="2" t="s">
        <v>174</v>
      </c>
      <c r="B19148" s="2" t="s">
        <v>174</v>
      </c>
      <c r="C19148" s="2" t="s">
        <v>49</v>
      </c>
      <c r="D19148" s="2" t="s">
        <v>12</v>
      </c>
      <c r="E19148" s="2" t="s">
        <v>74</v>
      </c>
      <c r="F19148" s="2" t="s">
        <v>977</v>
      </c>
      <c r="G19148" s="14" t="n">
        <v>19.5</v>
      </c>
      <c r="H19148" s="14" t="n">
        <v>79.15</v>
      </c>
      <c r="I19148" s="14" t="n">
        <v>19.5</v>
      </c>
      <c r="J19148" s="23" t="n">
        <f aca="false">IF(AND(E19148="Priority",ISNUMBER('Cost model'!N172)),'Cost model'!N172,'Cost model'!M172)</f>
        <v>45</v>
      </c>
      <c r="K19148" s="14" t="n">
        <f aca="false">J19148-H19148</f>
        <v>-34.15</v>
      </c>
      <c r="L19148" s="14" t="n">
        <f aca="false">G19148-H19148</f>
        <v>-59.65</v>
      </c>
    </row>
    <row r="19149" customFormat="false" ht="15" hidden="false" customHeight="false" outlineLevel="0" collapsed="false">
      <c r="A19149" s="2" t="s">
        <v>221</v>
      </c>
      <c r="B19149" s="2" t="s">
        <v>221</v>
      </c>
      <c r="C19149" s="2" t="s">
        <v>48</v>
      </c>
      <c r="D19149" s="2" t="s">
        <v>10</v>
      </c>
      <c r="E19149" s="2" t="s">
        <v>74</v>
      </c>
      <c r="F19149" s="2" t="s">
        <v>977</v>
      </c>
      <c r="G19149" s="14" t="n">
        <v>12.5</v>
      </c>
      <c r="H19149" s="14" t="n">
        <v>7.4</v>
      </c>
      <c r="I19149" s="14" t="n">
        <v>12.5</v>
      </c>
      <c r="J19149" s="23" t="n">
        <f aca="false">IF(AND(E19149="Priority",ISNUMBER('Cost model'!N738)),'Cost model'!N738,'Cost model'!M738)</f>
        <v>11.5</v>
      </c>
      <c r="K19149" s="14" t="n">
        <f aca="false">J19149-H19149</f>
        <v>4.1</v>
      </c>
      <c r="L19149" s="14" t="n">
        <f aca="false">G19149-H19149</f>
        <v>5.1</v>
      </c>
    </row>
    <row r="19150" customFormat="false" ht="15" hidden="false" customHeight="false" outlineLevel="0" collapsed="false">
      <c r="A19150" s="2" t="s">
        <v>221</v>
      </c>
      <c r="B19150" s="2" t="s">
        <v>221</v>
      </c>
      <c r="C19150" s="2" t="s">
        <v>47</v>
      </c>
      <c r="D19150" s="2" t="s">
        <v>12</v>
      </c>
      <c r="E19150" s="2" t="s">
        <v>83</v>
      </c>
      <c r="F19150" s="2" t="s">
        <v>977</v>
      </c>
      <c r="G19150" s="14" t="n">
        <v>19.5</v>
      </c>
      <c r="H19150" s="14" t="n">
        <v>29.29</v>
      </c>
      <c r="I19150" s="14" t="n">
        <v>19.5</v>
      </c>
      <c r="J19150" s="23" t="n">
        <f aca="false">IF(AND(E19150="Priority",ISNUMBER('Cost model'!N740)),'Cost model'!N740,'Cost model'!M740)</f>
        <v>28.5</v>
      </c>
      <c r="K19150" s="14" t="n">
        <f aca="false">J19150-H19150</f>
        <v>-0.789999999999999</v>
      </c>
      <c r="L19150" s="14" t="n">
        <f aca="false">G19150-H19150</f>
        <v>-9.79</v>
      </c>
    </row>
    <row r="19151" customFormat="false" ht="15" hidden="false" customHeight="false" outlineLevel="0" collapsed="false">
      <c r="A19151" s="2" t="s">
        <v>124</v>
      </c>
      <c r="B19151" s="2" t="s">
        <v>124</v>
      </c>
      <c r="C19151" s="2" t="s">
        <v>47</v>
      </c>
      <c r="D19151" s="2" t="s">
        <v>12</v>
      </c>
      <c r="E19151" s="2" t="s">
        <v>83</v>
      </c>
      <c r="F19151" s="2" t="s">
        <v>977</v>
      </c>
      <c r="G19151" s="14" t="n">
        <v>19.5</v>
      </c>
      <c r="H19151" s="14" t="n">
        <v>24.63</v>
      </c>
      <c r="I19151" s="14" t="n">
        <v>19.5</v>
      </c>
      <c r="J19151" s="23" t="n">
        <f aca="false">IF(AND(E19151="Priority",ISNUMBER('Cost model'!N320)),'Cost model'!N320,'Cost model'!M320)</f>
        <v>35</v>
      </c>
      <c r="K19151" s="14" t="n">
        <f aca="false">J19151-H19151</f>
        <v>10.37</v>
      </c>
      <c r="L19151" s="14" t="n">
        <f aca="false">G19151-H19151</f>
        <v>-5.13</v>
      </c>
    </row>
    <row r="19152" customFormat="false" ht="15" hidden="false" customHeight="false" outlineLevel="0" collapsed="false">
      <c r="A19152" s="2" t="s">
        <v>142</v>
      </c>
      <c r="B19152" s="2" t="s">
        <v>221</v>
      </c>
      <c r="C19152" s="2" t="s">
        <v>47</v>
      </c>
      <c r="D19152" s="2" t="s">
        <v>10</v>
      </c>
      <c r="E19152" s="2" t="s">
        <v>83</v>
      </c>
      <c r="F19152" s="2" t="s">
        <v>976</v>
      </c>
      <c r="G19152" s="14" t="n">
        <v>24.5</v>
      </c>
      <c r="H19152" s="14" t="n">
        <v>24.63</v>
      </c>
      <c r="I19152" s="14" t="n">
        <v>24.5</v>
      </c>
      <c r="J19152" s="23" t="n">
        <f aca="false">IF(AND(E19152="Priority",ISNUMBER('Cost model'!N677)),'Cost model'!N677,'Cost model'!M677)</f>
        <v>18.5</v>
      </c>
      <c r="K19152" s="14" t="n">
        <f aca="false">J19152-H19152</f>
        <v>-6.13</v>
      </c>
      <c r="L19152" s="14" t="n">
        <f aca="false">G19152-H19152</f>
        <v>-0.129999999999999</v>
      </c>
    </row>
    <row r="19153" customFormat="false" ht="15" hidden="false" customHeight="false" outlineLevel="0" collapsed="false">
      <c r="A19153" s="2" t="s">
        <v>142</v>
      </c>
      <c r="B19153" s="2" t="s">
        <v>124</v>
      </c>
      <c r="C19153" s="2" t="s">
        <v>47</v>
      </c>
      <c r="D19153" s="2" t="s">
        <v>14</v>
      </c>
      <c r="E19153" s="2" t="s">
        <v>74</v>
      </c>
      <c r="F19153" s="2" t="s">
        <v>976</v>
      </c>
      <c r="G19153" s="14" t="n">
        <v>25</v>
      </c>
      <c r="H19153" s="14" t="n">
        <v>97.35</v>
      </c>
      <c r="I19153" s="14" t="n">
        <v>85</v>
      </c>
      <c r="J19153" s="23" t="n">
        <f aca="false">IF(AND(E19153="Priority",ISNUMBER('Cost model'!N671)),'Cost model'!N671,'Cost model'!M671)</f>
        <v>125</v>
      </c>
      <c r="K19153" s="14" t="n">
        <f aca="false">J19153-H19153</f>
        <v>27.65</v>
      </c>
      <c r="L19153" s="14" t="n">
        <f aca="false">G19153-H19153</f>
        <v>-72.35</v>
      </c>
    </row>
    <row r="19154" customFormat="false" ht="15" hidden="false" customHeight="false" outlineLevel="0" collapsed="false">
      <c r="A19154" s="2" t="s">
        <v>221</v>
      </c>
      <c r="B19154" s="2" t="s">
        <v>158</v>
      </c>
      <c r="C19154" s="2" t="s">
        <v>47</v>
      </c>
      <c r="D19154" s="2" t="s">
        <v>10</v>
      </c>
      <c r="E19154" s="2" t="s">
        <v>74</v>
      </c>
      <c r="F19154" s="2" t="s">
        <v>976</v>
      </c>
      <c r="G19154" s="14" t="n">
        <v>9.5</v>
      </c>
      <c r="H19154" s="14" t="n">
        <v>8.58</v>
      </c>
      <c r="I19154" s="14" t="n">
        <v>14.5</v>
      </c>
      <c r="J19154" s="23" t="n">
        <f aca="false">IF(AND(E19154="Priority",ISNUMBER('Cost model'!N752)),'Cost model'!N752,'Cost model'!M752)</f>
        <v>12.5</v>
      </c>
      <c r="K19154" s="14" t="n">
        <f aca="false">J19154-H19154</f>
        <v>3.92</v>
      </c>
      <c r="L19154" s="14" t="n">
        <f aca="false">G19154-H19154</f>
        <v>0.92</v>
      </c>
    </row>
    <row r="19155" customFormat="false" ht="15" hidden="false" customHeight="false" outlineLevel="0" collapsed="false">
      <c r="A19155" s="2" t="s">
        <v>174</v>
      </c>
      <c r="B19155" s="2" t="s">
        <v>174</v>
      </c>
      <c r="C19155" s="2" t="s">
        <v>47</v>
      </c>
      <c r="D19155" s="2" t="s">
        <v>12</v>
      </c>
      <c r="E19155" s="2" t="s">
        <v>83</v>
      </c>
      <c r="F19155" s="2" t="s">
        <v>977</v>
      </c>
      <c r="G19155" s="14" t="n">
        <v>19.5</v>
      </c>
      <c r="H19155" s="14" t="n">
        <v>58.32</v>
      </c>
      <c r="I19155" s="14" t="n">
        <v>19.5</v>
      </c>
      <c r="J19155" s="23" t="n">
        <f aca="false">IF(AND(E19155="Priority",ISNUMBER('Cost model'!N170)),'Cost model'!N170,'Cost model'!M170)</f>
        <v>35</v>
      </c>
      <c r="K19155" s="14" t="n">
        <f aca="false">J19155-H19155</f>
        <v>-23.32</v>
      </c>
      <c r="L19155" s="14" t="n">
        <f aca="false">G19155-H19155</f>
        <v>-38.82</v>
      </c>
    </row>
    <row r="19156" customFormat="false" ht="15" hidden="false" customHeight="false" outlineLevel="0" collapsed="false">
      <c r="A19156" s="2" t="s">
        <v>221</v>
      </c>
      <c r="B19156" s="2" t="s">
        <v>221</v>
      </c>
      <c r="C19156" s="2" t="s">
        <v>47</v>
      </c>
      <c r="D19156" s="2" t="s">
        <v>10</v>
      </c>
      <c r="E19156" s="2" t="s">
        <v>74</v>
      </c>
      <c r="F19156" s="2" t="s">
        <v>977</v>
      </c>
      <c r="G19156" s="14" t="n">
        <v>9.5</v>
      </c>
      <c r="H19156" s="14" t="n">
        <v>7.4</v>
      </c>
      <c r="I19156" s="14" t="n">
        <v>9.5</v>
      </c>
      <c r="J19156" s="23" t="n">
        <f aca="false">IF(AND(E19156="Priority",ISNUMBER('Cost model'!N737)),'Cost model'!N737,'Cost model'!M737)</f>
        <v>8.5</v>
      </c>
      <c r="K19156" s="14" t="n">
        <f aca="false">J19156-H19156</f>
        <v>1.1</v>
      </c>
      <c r="L19156" s="14" t="n">
        <f aca="false">G19156-H19156</f>
        <v>2.1</v>
      </c>
    </row>
    <row r="19157" customFormat="false" ht="15" hidden="false" customHeight="false" outlineLevel="0" collapsed="false">
      <c r="A19157" s="2" t="s">
        <v>142</v>
      </c>
      <c r="B19157" s="2" t="s">
        <v>124</v>
      </c>
      <c r="C19157" s="2" t="s">
        <v>48</v>
      </c>
      <c r="D19157" s="2" t="s">
        <v>10</v>
      </c>
      <c r="E19157" s="2" t="s">
        <v>74</v>
      </c>
      <c r="F19157" s="2" t="s">
        <v>976</v>
      </c>
      <c r="G19157" s="14" t="n">
        <v>14.5</v>
      </c>
      <c r="H19157" s="14" t="n">
        <v>9.71</v>
      </c>
      <c r="I19157" s="14" t="n">
        <v>14.5</v>
      </c>
      <c r="J19157" s="23" t="n">
        <f aca="false">IF(AND(E19157="Priority",ISNUMBER('Cost model'!N663)),'Cost model'!N663,'Cost model'!M663)</f>
        <v>18.5</v>
      </c>
      <c r="K19157" s="14" t="n">
        <f aca="false">J19157-H19157</f>
        <v>8.79</v>
      </c>
      <c r="L19157" s="14" t="n">
        <f aca="false">G19157-H19157</f>
        <v>4.79</v>
      </c>
    </row>
    <row r="19158" customFormat="false" ht="15" hidden="false" customHeight="false" outlineLevel="0" collapsed="false">
      <c r="A19158" s="2" t="s">
        <v>124</v>
      </c>
      <c r="B19158" s="2" t="s">
        <v>124</v>
      </c>
      <c r="C19158" s="2" t="s">
        <v>48</v>
      </c>
      <c r="D19158" s="2" t="s">
        <v>12</v>
      </c>
      <c r="E19158" s="2" t="s">
        <v>74</v>
      </c>
      <c r="F19158" s="2" t="s">
        <v>977</v>
      </c>
      <c r="G19158" s="14" t="n">
        <v>12.5</v>
      </c>
      <c r="H19158" s="14" t="n">
        <v>29.01</v>
      </c>
      <c r="I19158" s="14" t="n">
        <v>12.5</v>
      </c>
      <c r="J19158" s="23" t="n">
        <f aca="false">IF(AND(E19158="Priority",ISNUMBER('Cost model'!N321)),'Cost model'!N321,'Cost model'!M321)</f>
        <v>40</v>
      </c>
      <c r="K19158" s="14" t="n">
        <f aca="false">J19158-H19158</f>
        <v>10.99</v>
      </c>
      <c r="L19158" s="14" t="n">
        <f aca="false">G19158-H19158</f>
        <v>-16.51</v>
      </c>
    </row>
    <row r="19159" customFormat="false" ht="15" hidden="false" customHeight="false" outlineLevel="0" collapsed="false">
      <c r="A19159" s="2" t="s">
        <v>158</v>
      </c>
      <c r="B19159" s="2" t="s">
        <v>124</v>
      </c>
      <c r="C19159" s="2" t="s">
        <v>49</v>
      </c>
      <c r="D19159" s="2" t="s">
        <v>12</v>
      </c>
      <c r="E19159" s="2" t="s">
        <v>74</v>
      </c>
      <c r="F19159" s="2" t="s">
        <v>976</v>
      </c>
      <c r="G19159" s="14" t="n">
        <v>19.5</v>
      </c>
      <c r="H19159" s="14" t="n">
        <v>32.6</v>
      </c>
      <c r="I19159" s="14" t="n">
        <v>19.5</v>
      </c>
      <c r="J19159" s="23" t="n">
        <f aca="false">IF(AND(E19159="Priority",ISNUMBER('Cost model'!N457)),'Cost model'!N457,'Cost model'!M457)</f>
        <v>55</v>
      </c>
      <c r="K19159" s="14" t="n">
        <f aca="false">J19159-H19159</f>
        <v>22.4</v>
      </c>
      <c r="L19159" s="14" t="n">
        <f aca="false">G19159-H19159</f>
        <v>-13.1</v>
      </c>
    </row>
    <row r="19160" customFormat="false" ht="15" hidden="false" customHeight="false" outlineLevel="0" collapsed="false">
      <c r="A19160" s="2" t="s">
        <v>174</v>
      </c>
      <c r="B19160" s="2" t="s">
        <v>124</v>
      </c>
      <c r="C19160" s="2" t="s">
        <v>49</v>
      </c>
      <c r="D19160" s="2" t="s">
        <v>10</v>
      </c>
      <c r="E19160" s="2" t="s">
        <v>74</v>
      </c>
      <c r="F19160" s="2" t="s">
        <v>976</v>
      </c>
      <c r="G19160" s="14" t="n">
        <v>17.5</v>
      </c>
      <c r="H19160" s="14" t="n">
        <v>12.18</v>
      </c>
      <c r="I19160" s="14" t="n">
        <v>17.5</v>
      </c>
      <c r="J19160" s="23" t="n">
        <f aca="false">IF(AND(E19160="Priority",ISNUMBER('Cost model'!N109)),'Cost model'!N109,'Cost model'!M109)</f>
        <v>18.5</v>
      </c>
      <c r="K19160" s="14" t="n">
        <f aca="false">J19160-H19160</f>
        <v>6.32</v>
      </c>
      <c r="L19160" s="14" t="n">
        <f aca="false">G19160-H19160</f>
        <v>5.32</v>
      </c>
    </row>
    <row r="19161" customFormat="false" ht="15" hidden="false" customHeight="false" outlineLevel="0" collapsed="false">
      <c r="A19161" s="2" t="s">
        <v>158</v>
      </c>
      <c r="B19161" s="2" t="s">
        <v>158</v>
      </c>
      <c r="C19161" s="2" t="s">
        <v>47</v>
      </c>
      <c r="D19161" s="2" t="s">
        <v>12</v>
      </c>
      <c r="E19161" s="2" t="s">
        <v>83</v>
      </c>
      <c r="F19161" s="2" t="s">
        <v>977</v>
      </c>
      <c r="G19161" s="14" t="n">
        <v>19.5</v>
      </c>
      <c r="H19161" s="14" t="n">
        <v>13.72</v>
      </c>
      <c r="I19161" s="14" t="n">
        <v>19.5</v>
      </c>
      <c r="J19161" s="23" t="n">
        <f aca="false">IF(AND(E19161="Priority",ISNUMBER('Cost model'!N425)),'Cost model'!N425,'Cost model'!M425)</f>
        <v>19.5</v>
      </c>
      <c r="K19161" s="14" t="n">
        <f aca="false">J19161-H19161</f>
        <v>5.78</v>
      </c>
      <c r="L19161" s="14" t="n">
        <f aca="false">G19161-H19161</f>
        <v>5.78</v>
      </c>
    </row>
    <row r="19162" customFormat="false" ht="15" hidden="false" customHeight="false" outlineLevel="0" collapsed="false">
      <c r="A19162" s="2" t="s">
        <v>124</v>
      </c>
      <c r="B19162" s="2" t="s">
        <v>124</v>
      </c>
      <c r="C19162" s="2" t="s">
        <v>49</v>
      </c>
      <c r="D19162" s="2" t="s">
        <v>10</v>
      </c>
      <c r="E19162" s="2" t="s">
        <v>74</v>
      </c>
      <c r="F19162" s="2" t="s">
        <v>977</v>
      </c>
      <c r="G19162" s="14" t="n">
        <v>17.5</v>
      </c>
      <c r="H19162" s="14" t="n">
        <v>17.69</v>
      </c>
      <c r="I19162" s="14" t="n">
        <v>17.5</v>
      </c>
      <c r="J19162" s="23" t="n">
        <f aca="false">IF(AND(E19162="Priority",ISNUMBER('Cost model'!N319)),'Cost model'!N319,'Cost model'!M319)</f>
        <v>16.5</v>
      </c>
      <c r="K19162" s="14" t="n">
        <f aca="false">J19162-H19162</f>
        <v>-1.19</v>
      </c>
      <c r="L19162" s="14" t="n">
        <f aca="false">G19162-H19162</f>
        <v>-0.190000000000001</v>
      </c>
    </row>
    <row r="19163" customFormat="false" ht="15" hidden="false" customHeight="false" outlineLevel="0" collapsed="false">
      <c r="A19163" s="2" t="s">
        <v>124</v>
      </c>
      <c r="B19163" s="2" t="s">
        <v>124</v>
      </c>
      <c r="C19163" s="2" t="s">
        <v>49</v>
      </c>
      <c r="D19163" s="2" t="s">
        <v>12</v>
      </c>
      <c r="E19163" s="2" t="s">
        <v>74</v>
      </c>
      <c r="F19163" s="2" t="s">
        <v>977</v>
      </c>
      <c r="G19163" s="14" t="n">
        <v>19.5</v>
      </c>
      <c r="H19163" s="14" t="n">
        <v>17.69</v>
      </c>
      <c r="I19163" s="14" t="n">
        <v>19.5</v>
      </c>
      <c r="J19163" s="23" t="n">
        <f aca="false">IF(AND(E19163="Priority",ISNUMBER('Cost model'!N322)),'Cost model'!N322,'Cost model'!M322)</f>
        <v>50</v>
      </c>
      <c r="K19163" s="14" t="n">
        <f aca="false">J19163-H19163</f>
        <v>32.31</v>
      </c>
      <c r="L19163" s="14" t="n">
        <f aca="false">G19163-H19163</f>
        <v>1.81</v>
      </c>
    </row>
    <row r="19164" customFormat="false" ht="15" hidden="false" customHeight="false" outlineLevel="0" collapsed="false">
      <c r="A19164" s="2" t="s">
        <v>174</v>
      </c>
      <c r="B19164" s="2" t="s">
        <v>158</v>
      </c>
      <c r="C19164" s="2" t="s">
        <v>48</v>
      </c>
      <c r="D19164" s="2" t="s">
        <v>10</v>
      </c>
      <c r="E19164" s="2" t="s">
        <v>83</v>
      </c>
      <c r="F19164" s="2" t="s">
        <v>976</v>
      </c>
      <c r="G19164" s="14" t="n">
        <v>19.5</v>
      </c>
      <c r="H19164" s="14" t="n">
        <v>24.63</v>
      </c>
      <c r="I19164" s="14" t="n">
        <v>19.5</v>
      </c>
      <c r="J19164" s="23" t="n">
        <f aca="false">IF(AND(E19164="Priority",ISNUMBER('Cost model'!N138)),'Cost model'!N138,'Cost model'!M138)</f>
        <v>22.5</v>
      </c>
      <c r="K19164" s="14" t="n">
        <f aca="false">J19164-H19164</f>
        <v>-2.13</v>
      </c>
      <c r="L19164" s="14" t="n">
        <f aca="false">G19164-H19164</f>
        <v>-5.13</v>
      </c>
    </row>
    <row r="19165" customFormat="false" ht="15" hidden="false" customHeight="false" outlineLevel="0" collapsed="false">
      <c r="A19165" s="2" t="s">
        <v>174</v>
      </c>
      <c r="B19165" s="2" t="s">
        <v>174</v>
      </c>
      <c r="C19165" s="2" t="s">
        <v>48</v>
      </c>
      <c r="D19165" s="2" t="s">
        <v>12</v>
      </c>
      <c r="E19165" s="2" t="s">
        <v>83</v>
      </c>
      <c r="F19165" s="2" t="s">
        <v>977</v>
      </c>
      <c r="G19165" s="14" t="n">
        <v>19.5</v>
      </c>
      <c r="H19165" s="14" t="n">
        <v>34.54</v>
      </c>
      <c r="I19165" s="14" t="n">
        <v>19.5</v>
      </c>
      <c r="J19165" s="23" t="n">
        <f aca="false">IF(AND(E19165="Priority",ISNUMBER('Cost model'!N171)),'Cost model'!N171,'Cost model'!M171)</f>
        <v>55</v>
      </c>
      <c r="K19165" s="14" t="n">
        <f aca="false">J19165-H19165</f>
        <v>20.46</v>
      </c>
      <c r="L19165" s="14" t="n">
        <f aca="false">G19165-H19165</f>
        <v>-15.04</v>
      </c>
    </row>
    <row r="19166" customFormat="false" ht="15" hidden="false" customHeight="false" outlineLevel="0" collapsed="false">
      <c r="A19166" s="2" t="s">
        <v>142</v>
      </c>
      <c r="B19166" s="2" t="s">
        <v>142</v>
      </c>
      <c r="C19166" s="2" t="s">
        <v>48</v>
      </c>
      <c r="D19166" s="2" t="s">
        <v>10</v>
      </c>
      <c r="E19166" s="2" t="s">
        <v>74</v>
      </c>
      <c r="F19166" s="2" t="s">
        <v>977</v>
      </c>
      <c r="G19166" s="14" t="n">
        <v>19.5</v>
      </c>
      <c r="H19166" s="14" t="n">
        <v>24.63</v>
      </c>
      <c r="I19166" s="14" t="n">
        <v>12.5</v>
      </c>
      <c r="J19166" s="23" t="n">
        <f aca="false">IF(AND(E19166="Priority",ISNUMBER('Cost model'!N633)),'Cost model'!N633,'Cost model'!M633)</f>
        <v>11.5</v>
      </c>
      <c r="K19166" s="14" t="n">
        <f aca="false">J19166-H19166</f>
        <v>-13.13</v>
      </c>
      <c r="L19166" s="14" t="n">
        <f aca="false">G19166-H19166</f>
        <v>-5.13</v>
      </c>
    </row>
    <row r="19167" customFormat="false" ht="15" hidden="false" customHeight="false" outlineLevel="0" collapsed="false">
      <c r="A19167" s="2" t="s">
        <v>142</v>
      </c>
      <c r="B19167" s="2" t="s">
        <v>142</v>
      </c>
      <c r="C19167" s="2" t="s">
        <v>48</v>
      </c>
      <c r="D19167" s="2" t="s">
        <v>12</v>
      </c>
      <c r="E19167" s="2" t="s">
        <v>74</v>
      </c>
      <c r="F19167" s="2" t="s">
        <v>977</v>
      </c>
      <c r="G19167" s="14" t="n">
        <v>12.5</v>
      </c>
      <c r="H19167" s="14" t="n">
        <v>24.63</v>
      </c>
      <c r="I19167" s="14" t="n">
        <v>12.5</v>
      </c>
      <c r="J19167" s="23" t="n">
        <f aca="false">IF(AND(E19167="Priority",ISNUMBER('Cost model'!N636)),'Cost model'!N636,'Cost model'!M636)</f>
        <v>40</v>
      </c>
      <c r="K19167" s="14" t="n">
        <f aca="false">J19167-H19167</f>
        <v>15.37</v>
      </c>
      <c r="L19167" s="14" t="n">
        <f aca="false">G19167-H19167</f>
        <v>-12.13</v>
      </c>
    </row>
    <row r="19168" customFormat="false" ht="15" hidden="false" customHeight="false" outlineLevel="0" collapsed="false">
      <c r="A19168" s="2" t="s">
        <v>221</v>
      </c>
      <c r="B19168" s="2" t="s">
        <v>221</v>
      </c>
      <c r="C19168" s="2" t="s">
        <v>47</v>
      </c>
      <c r="D19168" s="2" t="s">
        <v>10</v>
      </c>
      <c r="E19168" s="2" t="s">
        <v>74</v>
      </c>
      <c r="F19168" s="2" t="s">
        <v>977</v>
      </c>
      <c r="G19168" s="14" t="n">
        <v>9.5</v>
      </c>
      <c r="H19168" s="14" t="n">
        <v>7.4</v>
      </c>
      <c r="I19168" s="14" t="n">
        <v>9.5</v>
      </c>
      <c r="J19168" s="23" t="n">
        <f aca="false">IF(AND(E19168="Priority",ISNUMBER('Cost model'!N737)),'Cost model'!N737,'Cost model'!M737)</f>
        <v>8.5</v>
      </c>
      <c r="K19168" s="14" t="n">
        <f aca="false">J19168-H19168</f>
        <v>1.1</v>
      </c>
      <c r="L19168" s="14" t="n">
        <f aca="false">G19168-H19168</f>
        <v>2.1</v>
      </c>
    </row>
    <row r="19169" customFormat="false" ht="15" hidden="false" customHeight="false" outlineLevel="0" collapsed="false">
      <c r="A19169" s="2" t="s">
        <v>221</v>
      </c>
      <c r="B19169" s="2" t="s">
        <v>221</v>
      </c>
      <c r="C19169" s="2" t="s">
        <v>49</v>
      </c>
      <c r="D19169" s="2" t="s">
        <v>10</v>
      </c>
      <c r="E19169" s="2" t="s">
        <v>83</v>
      </c>
      <c r="F19169" s="2" t="s">
        <v>977</v>
      </c>
      <c r="G19169" s="14" t="n">
        <v>24.5</v>
      </c>
      <c r="H19169" s="14" t="n">
        <v>21.76</v>
      </c>
      <c r="I19169" s="14" t="n">
        <v>24.5</v>
      </c>
      <c r="J19169" s="23" t="n">
        <f aca="false">IF(AND(E19169="Priority",ISNUMBER('Cost model'!N739)),'Cost model'!N739,'Cost model'!M739)</f>
        <v>23.5</v>
      </c>
      <c r="K19169" s="14" t="n">
        <f aca="false">J19169-H19169</f>
        <v>1.74</v>
      </c>
      <c r="L19169" s="14" t="n">
        <f aca="false">G19169-H19169</f>
        <v>2.74</v>
      </c>
    </row>
    <row r="19170" customFormat="false" ht="15" hidden="false" customHeight="false" outlineLevel="0" collapsed="false">
      <c r="A19170" s="2" t="s">
        <v>205</v>
      </c>
      <c r="B19170" s="2" t="s">
        <v>124</v>
      </c>
      <c r="C19170" s="2" t="s">
        <v>47</v>
      </c>
      <c r="D19170" s="2" t="s">
        <v>10</v>
      </c>
      <c r="E19170" s="2" t="s">
        <v>74</v>
      </c>
      <c r="F19170" s="2" t="s">
        <v>976</v>
      </c>
      <c r="G19170" s="14" t="n">
        <v>14.5</v>
      </c>
      <c r="H19170" s="14" t="n">
        <v>10.89</v>
      </c>
      <c r="I19170" s="14" t="n">
        <v>19.5</v>
      </c>
      <c r="J19170" s="23" t="n">
        <f aca="false">IF(AND(E19170="Priority",ISNUMBER('Cost model'!N572)),'Cost model'!N572,'Cost model'!M572)</f>
        <v>15.5</v>
      </c>
      <c r="K19170" s="14" t="n">
        <f aca="false">J19170-H19170</f>
        <v>4.61</v>
      </c>
      <c r="L19170" s="14" t="n">
        <f aca="false">G19170-H19170</f>
        <v>3.61</v>
      </c>
    </row>
    <row r="19171" customFormat="false" ht="15" hidden="false" customHeight="false" outlineLevel="0" collapsed="false">
      <c r="A19171" s="2" t="s">
        <v>124</v>
      </c>
      <c r="B19171" s="2" t="s">
        <v>174</v>
      </c>
      <c r="C19171" s="2" t="s">
        <v>47</v>
      </c>
      <c r="D19171" s="2" t="s">
        <v>10</v>
      </c>
      <c r="E19171" s="2" t="s">
        <v>74</v>
      </c>
      <c r="F19171" s="2" t="s">
        <v>976</v>
      </c>
      <c r="G19171" s="14" t="n">
        <v>14.5</v>
      </c>
      <c r="H19171" s="14" t="n">
        <v>9.25</v>
      </c>
      <c r="I19171" s="14" t="n">
        <v>14.5</v>
      </c>
      <c r="J19171" s="23" t="n">
        <f aca="false">IF(AND(E19171="Priority",ISNUMBER('Cost model'!N362)),'Cost model'!N362,'Cost model'!M362)</f>
        <v>10.5</v>
      </c>
      <c r="K19171" s="14" t="n">
        <f aca="false">J19171-H19171</f>
        <v>1.25</v>
      </c>
      <c r="L19171" s="14" t="n">
        <f aca="false">G19171-H19171</f>
        <v>5.25</v>
      </c>
    </row>
    <row r="19172" customFormat="false" ht="15" hidden="false" customHeight="false" outlineLevel="0" collapsed="false">
      <c r="A19172" s="2" t="s">
        <v>124</v>
      </c>
      <c r="B19172" s="2" t="s">
        <v>124</v>
      </c>
      <c r="C19172" s="2" t="s">
        <v>48</v>
      </c>
      <c r="D19172" s="2" t="s">
        <v>10</v>
      </c>
      <c r="E19172" s="2" t="s">
        <v>74</v>
      </c>
      <c r="F19172" s="2" t="s">
        <v>977</v>
      </c>
      <c r="G19172" s="14" t="n">
        <v>12.5</v>
      </c>
      <c r="H19172" s="14" t="n">
        <v>11.51</v>
      </c>
      <c r="I19172" s="14" t="n">
        <v>12.5</v>
      </c>
      <c r="J19172" s="23" t="n">
        <f aca="false">IF(AND(E19172="Priority",ISNUMBER('Cost model'!N318)),'Cost model'!N318,'Cost model'!M318)</f>
        <v>14.5</v>
      </c>
      <c r="K19172" s="14" t="n">
        <f aca="false">J19172-H19172</f>
        <v>2.99</v>
      </c>
      <c r="L19172" s="14" t="n">
        <f aca="false">G19172-H19172</f>
        <v>0.99</v>
      </c>
    </row>
    <row r="19173" customFormat="false" ht="15" hidden="false" customHeight="false" outlineLevel="0" collapsed="false">
      <c r="A19173" s="2" t="s">
        <v>221</v>
      </c>
      <c r="B19173" s="2" t="s">
        <v>221</v>
      </c>
      <c r="C19173" s="2" t="s">
        <v>47</v>
      </c>
      <c r="D19173" s="2" t="s">
        <v>10</v>
      </c>
      <c r="E19173" s="2" t="s">
        <v>83</v>
      </c>
      <c r="F19173" s="2" t="s">
        <v>977</v>
      </c>
      <c r="G19173" s="14" t="n">
        <v>14.5</v>
      </c>
      <c r="H19173" s="14" t="n">
        <v>24.63</v>
      </c>
      <c r="I19173" s="14" t="n">
        <v>14.5</v>
      </c>
      <c r="J19173" s="23" t="n">
        <f aca="false">IF(AND(E19173="Priority",ISNUMBER('Cost model'!N737)),'Cost model'!N737,'Cost model'!M737)</f>
        <v>13.5</v>
      </c>
      <c r="K19173" s="14" t="n">
        <f aca="false">J19173-H19173</f>
        <v>-11.13</v>
      </c>
      <c r="L19173" s="14" t="n">
        <f aca="false">G19173-H19173</f>
        <v>-10.13</v>
      </c>
    </row>
    <row r="19174" customFormat="false" ht="15" hidden="false" customHeight="false" outlineLevel="0" collapsed="false">
      <c r="A19174" s="2" t="s">
        <v>124</v>
      </c>
      <c r="B19174" s="2" t="s">
        <v>124</v>
      </c>
      <c r="C19174" s="2" t="s">
        <v>48</v>
      </c>
      <c r="D19174" s="2" t="s">
        <v>10</v>
      </c>
      <c r="E19174" s="2" t="s">
        <v>74</v>
      </c>
      <c r="F19174" s="2" t="s">
        <v>977</v>
      </c>
      <c r="G19174" s="14" t="n">
        <v>12.5</v>
      </c>
      <c r="H19174" s="14" t="n">
        <v>17.31</v>
      </c>
      <c r="I19174" s="14" t="n">
        <v>12.5</v>
      </c>
      <c r="J19174" s="23" t="n">
        <f aca="false">IF(AND(E19174="Priority",ISNUMBER('Cost model'!N318)),'Cost model'!N318,'Cost model'!M318)</f>
        <v>14.5</v>
      </c>
      <c r="K19174" s="14" t="n">
        <f aca="false">J19174-H19174</f>
        <v>-2.81</v>
      </c>
      <c r="L19174" s="14" t="n">
        <f aca="false">G19174-H19174</f>
        <v>-4.81</v>
      </c>
    </row>
    <row r="19175" customFormat="false" ht="15" hidden="false" customHeight="false" outlineLevel="0" collapsed="false">
      <c r="A19175" s="2" t="s">
        <v>174</v>
      </c>
      <c r="B19175" s="2" t="s">
        <v>174</v>
      </c>
      <c r="C19175" s="2" t="s">
        <v>49</v>
      </c>
      <c r="D19175" s="2" t="s">
        <v>12</v>
      </c>
      <c r="E19175" s="2" t="s">
        <v>74</v>
      </c>
      <c r="F19175" s="2" t="s">
        <v>977</v>
      </c>
      <c r="G19175" s="14" t="n">
        <v>19.5</v>
      </c>
      <c r="H19175" s="14" t="n">
        <v>50.71</v>
      </c>
      <c r="I19175" s="14" t="n">
        <v>19.5</v>
      </c>
      <c r="J19175" s="23" t="n">
        <f aca="false">IF(AND(E19175="Priority",ISNUMBER('Cost model'!N172)),'Cost model'!N172,'Cost model'!M172)</f>
        <v>45</v>
      </c>
      <c r="K19175" s="14" t="n">
        <f aca="false">J19175-H19175</f>
        <v>-5.71</v>
      </c>
      <c r="L19175" s="14" t="n">
        <f aca="false">G19175-H19175</f>
        <v>-31.21</v>
      </c>
    </row>
    <row r="19176" customFormat="false" ht="15" hidden="false" customHeight="false" outlineLevel="0" collapsed="false">
      <c r="A19176" s="2" t="s">
        <v>174</v>
      </c>
      <c r="B19176" s="2" t="s">
        <v>174</v>
      </c>
      <c r="C19176" s="2" t="s">
        <v>47</v>
      </c>
      <c r="D19176" s="2" t="s">
        <v>14</v>
      </c>
      <c r="E19176" s="2" t="s">
        <v>74</v>
      </c>
      <c r="F19176" s="2" t="s">
        <v>977</v>
      </c>
      <c r="G19176" s="14" t="n">
        <v>25</v>
      </c>
      <c r="H19176" s="14" t="n">
        <v>85.18</v>
      </c>
      <c r="I19176" s="14" t="n">
        <v>25</v>
      </c>
      <c r="J19176" s="23" t="n">
        <f aca="false">IF(AND(E19176="Priority",ISNUMBER('Cost model'!N176)),'Cost model'!N176,'Cost model'!M176)</f>
        <v>95</v>
      </c>
      <c r="K19176" s="14" t="n">
        <f aca="false">J19176-H19176</f>
        <v>9.81999999999999</v>
      </c>
      <c r="L19176" s="14" t="n">
        <f aca="false">G19176-H19176</f>
        <v>-60.18</v>
      </c>
    </row>
    <row r="19177" customFormat="false" ht="15" hidden="false" customHeight="false" outlineLevel="0" collapsed="false">
      <c r="A19177" s="2" t="s">
        <v>174</v>
      </c>
      <c r="B19177" s="2" t="s">
        <v>174</v>
      </c>
      <c r="C19177" s="2" t="s">
        <v>48</v>
      </c>
      <c r="D19177" s="2" t="s">
        <v>12</v>
      </c>
      <c r="E19177" s="2" t="s">
        <v>83</v>
      </c>
      <c r="F19177" s="2" t="s">
        <v>977</v>
      </c>
      <c r="G19177" s="14" t="n">
        <v>19.5</v>
      </c>
      <c r="H19177" s="14" t="n">
        <v>38.93</v>
      </c>
      <c r="I19177" s="14" t="n">
        <v>19.5</v>
      </c>
      <c r="J19177" s="23" t="n">
        <f aca="false">IF(AND(E19177="Priority",ISNUMBER('Cost model'!N171)),'Cost model'!N171,'Cost model'!M171)</f>
        <v>55</v>
      </c>
      <c r="K19177" s="14" t="n">
        <f aca="false">J19177-H19177</f>
        <v>16.07</v>
      </c>
      <c r="L19177" s="14" t="n">
        <f aca="false">G19177-H19177</f>
        <v>-19.43</v>
      </c>
    </row>
    <row r="19178" customFormat="false" ht="15" hidden="false" customHeight="false" outlineLevel="0" collapsed="false">
      <c r="A19178" s="2" t="s">
        <v>174</v>
      </c>
      <c r="B19178" s="2" t="s">
        <v>124</v>
      </c>
      <c r="C19178" s="2" t="s">
        <v>47</v>
      </c>
      <c r="D19178" s="2" t="s">
        <v>12</v>
      </c>
      <c r="E19178" s="2" t="s">
        <v>74</v>
      </c>
      <c r="F19178" s="2" t="s">
        <v>976</v>
      </c>
      <c r="G19178" s="14" t="n">
        <v>9.5</v>
      </c>
      <c r="H19178" s="14" t="n">
        <v>9.85</v>
      </c>
      <c r="I19178" s="14" t="n">
        <v>9.5</v>
      </c>
      <c r="J19178" s="23" t="n">
        <f aca="false">IF(AND(E19178="Priority",ISNUMBER('Cost model'!N110)),'Cost model'!N110,'Cost model'!M110)</f>
        <v>40</v>
      </c>
      <c r="K19178" s="14" t="n">
        <f aca="false">J19178-H19178</f>
        <v>30.15</v>
      </c>
      <c r="L19178" s="14" t="n">
        <f aca="false">G19178-H19178</f>
        <v>-0.35</v>
      </c>
    </row>
    <row r="19179" customFormat="false" ht="15" hidden="false" customHeight="false" outlineLevel="0" collapsed="false">
      <c r="A19179" s="2" t="s">
        <v>158</v>
      </c>
      <c r="B19179" s="2" t="s">
        <v>174</v>
      </c>
      <c r="C19179" s="2" t="s">
        <v>47</v>
      </c>
      <c r="D19179" s="2" t="s">
        <v>12</v>
      </c>
      <c r="E19179" s="2" t="s">
        <v>74</v>
      </c>
      <c r="F19179" s="2" t="s">
        <v>976</v>
      </c>
      <c r="G19179" s="14" t="n">
        <v>9.5</v>
      </c>
      <c r="H19179" s="14" t="n">
        <v>47.06</v>
      </c>
      <c r="I19179" s="14" t="n">
        <v>19.5</v>
      </c>
      <c r="J19179" s="23" t="n">
        <f aca="false">IF(AND(E19179="Priority",ISNUMBER('Cost model'!N485)),'Cost model'!N485,'Cost model'!M485)</f>
        <v>40</v>
      </c>
      <c r="K19179" s="14" t="n">
        <f aca="false">J19179-H19179</f>
        <v>-7.06</v>
      </c>
      <c r="L19179" s="14" t="n">
        <f aca="false">G19179-H19179</f>
        <v>-37.56</v>
      </c>
    </row>
    <row r="19180" customFormat="false" ht="15" hidden="false" customHeight="false" outlineLevel="0" collapsed="false">
      <c r="A19180" s="2" t="s">
        <v>142</v>
      </c>
      <c r="B19180" s="2" t="s">
        <v>142</v>
      </c>
      <c r="C19180" s="2" t="s">
        <v>48</v>
      </c>
      <c r="D19180" s="2" t="s">
        <v>10</v>
      </c>
      <c r="E19180" s="2" t="s">
        <v>74</v>
      </c>
      <c r="F19180" s="2" t="s">
        <v>977</v>
      </c>
      <c r="G19180" s="14" t="n">
        <v>12.5</v>
      </c>
      <c r="H19180" s="14" t="n">
        <v>21.76</v>
      </c>
      <c r="I19180" s="14" t="n">
        <v>12.5</v>
      </c>
      <c r="J19180" s="23" t="n">
        <f aca="false">IF(AND(E19180="Priority",ISNUMBER('Cost model'!N633)),'Cost model'!N633,'Cost model'!M633)</f>
        <v>11.5</v>
      </c>
      <c r="K19180" s="14" t="n">
        <f aca="false">J19180-H19180</f>
        <v>-10.26</v>
      </c>
      <c r="L19180" s="14" t="n">
        <f aca="false">G19180-H19180</f>
        <v>-9.26</v>
      </c>
    </row>
    <row r="19181" customFormat="false" ht="15" hidden="false" customHeight="false" outlineLevel="0" collapsed="false">
      <c r="A19181" s="2" t="s">
        <v>124</v>
      </c>
      <c r="B19181" s="2" t="s">
        <v>142</v>
      </c>
      <c r="C19181" s="2" t="s">
        <v>48</v>
      </c>
      <c r="D19181" s="2" t="s">
        <v>10</v>
      </c>
      <c r="E19181" s="2" t="s">
        <v>74</v>
      </c>
      <c r="F19181" s="2" t="s">
        <v>976</v>
      </c>
      <c r="G19181" s="14" t="n">
        <v>17.5</v>
      </c>
      <c r="H19181" s="14" t="n">
        <v>22</v>
      </c>
      <c r="I19181" s="14" t="n">
        <v>14.5</v>
      </c>
      <c r="J19181" s="23" t="n">
        <f aca="false">IF(AND(E19181="Priority",ISNUMBER('Cost model'!N333)),'Cost model'!N333,'Cost model'!M333)</f>
        <v>18.5</v>
      </c>
      <c r="K19181" s="14" t="n">
        <f aca="false">J19181-H19181</f>
        <v>-3.5</v>
      </c>
      <c r="L19181" s="14" t="n">
        <f aca="false">G19181-H19181</f>
        <v>-4.5</v>
      </c>
    </row>
    <row r="19182" customFormat="false" ht="15" hidden="false" customHeight="false" outlineLevel="0" collapsed="false">
      <c r="A19182" s="2" t="s">
        <v>174</v>
      </c>
      <c r="B19182" s="2" t="s">
        <v>174</v>
      </c>
      <c r="C19182" s="2" t="s">
        <v>47</v>
      </c>
      <c r="D19182" s="2" t="s">
        <v>10</v>
      </c>
      <c r="E19182" s="2" t="s">
        <v>74</v>
      </c>
      <c r="F19182" s="2" t="s">
        <v>977</v>
      </c>
      <c r="G19182" s="14" t="n">
        <v>9.5</v>
      </c>
      <c r="H19182" s="14" t="n">
        <v>6.91</v>
      </c>
      <c r="I19182" s="14" t="n">
        <v>9.5</v>
      </c>
      <c r="J19182" s="23" t="n">
        <f aca="false">IF(AND(E19182="Priority",ISNUMBER('Cost model'!N167)),'Cost model'!N167,'Cost model'!M167)</f>
        <v>8.5</v>
      </c>
      <c r="K19182" s="14" t="n">
        <f aca="false">J19182-H19182</f>
        <v>1.59</v>
      </c>
      <c r="L19182" s="14" t="n">
        <f aca="false">G19182-H19182</f>
        <v>2.59</v>
      </c>
    </row>
    <row r="19183" customFormat="false" ht="15" hidden="false" customHeight="false" outlineLevel="0" collapsed="false">
      <c r="A19183" s="2" t="s">
        <v>124</v>
      </c>
      <c r="B19183" s="2" t="s">
        <v>158</v>
      </c>
      <c r="C19183" s="2" t="s">
        <v>48</v>
      </c>
      <c r="D19183" s="2" t="s">
        <v>10</v>
      </c>
      <c r="E19183" s="2" t="s">
        <v>74</v>
      </c>
      <c r="F19183" s="2" t="s">
        <v>976</v>
      </c>
      <c r="G19183" s="14" t="n">
        <v>14.5</v>
      </c>
      <c r="H19183" s="14" t="n">
        <v>24.63</v>
      </c>
      <c r="I19183" s="14" t="n">
        <v>14.5</v>
      </c>
      <c r="J19183" s="23" t="n">
        <f aca="false">IF(AND(E19183="Priority",ISNUMBER('Cost model'!N348)),'Cost model'!N348,'Cost model'!M348)</f>
        <v>17.5</v>
      </c>
      <c r="K19183" s="14" t="n">
        <f aca="false">J19183-H19183</f>
        <v>-7.13</v>
      </c>
      <c r="L19183" s="14" t="n">
        <f aca="false">G19183-H19183</f>
        <v>-10.13</v>
      </c>
    </row>
    <row r="19184" customFormat="false" ht="15" hidden="false" customHeight="false" outlineLevel="0" collapsed="false">
      <c r="A19184" s="2" t="s">
        <v>174</v>
      </c>
      <c r="B19184" s="2" t="s">
        <v>174</v>
      </c>
      <c r="C19184" s="2" t="s">
        <v>49</v>
      </c>
      <c r="D19184" s="2" t="s">
        <v>12</v>
      </c>
      <c r="E19184" s="2" t="s">
        <v>74</v>
      </c>
      <c r="F19184" s="2" t="s">
        <v>977</v>
      </c>
      <c r="G19184" s="14" t="n">
        <v>19.5</v>
      </c>
      <c r="H19184" s="14" t="n">
        <v>24.63</v>
      </c>
      <c r="I19184" s="14" t="n">
        <v>19.5</v>
      </c>
      <c r="J19184" s="23" t="n">
        <f aca="false">IF(AND(E19184="Priority",ISNUMBER('Cost model'!N172)),'Cost model'!N172,'Cost model'!M172)</f>
        <v>45</v>
      </c>
      <c r="K19184" s="14" t="n">
        <f aca="false">J19184-H19184</f>
        <v>20.37</v>
      </c>
      <c r="L19184" s="14" t="n">
        <f aca="false">G19184-H19184</f>
        <v>-5.13</v>
      </c>
    </row>
    <row r="19185" customFormat="false" ht="15" hidden="false" customHeight="false" outlineLevel="0" collapsed="false">
      <c r="A19185" s="2" t="s">
        <v>174</v>
      </c>
      <c r="B19185" s="2" t="s">
        <v>124</v>
      </c>
      <c r="C19185" s="2" t="s">
        <v>48</v>
      </c>
      <c r="D19185" s="2" t="s">
        <v>13</v>
      </c>
      <c r="E19185" s="2" t="s">
        <v>74</v>
      </c>
      <c r="F19185" s="2" t="s">
        <v>976</v>
      </c>
      <c r="G19185" s="14" t="n">
        <v>24.5</v>
      </c>
      <c r="H19185" s="14" t="n">
        <v>90.73</v>
      </c>
      <c r="I19185" s="14" t="n">
        <v>24.5</v>
      </c>
      <c r="J19185" s="23" t="n">
        <f aca="false">IF(AND(E19185="Priority",ISNUMBER('Cost model'!N114)),'Cost model'!N114,'Cost model'!M114)</f>
        <v>80</v>
      </c>
      <c r="K19185" s="14" t="n">
        <f aca="false">J19185-H19185</f>
        <v>-10.73</v>
      </c>
      <c r="L19185" s="14" t="n">
        <f aca="false">G19185-H19185</f>
        <v>-66.23</v>
      </c>
    </row>
    <row r="19186" customFormat="false" ht="15" hidden="false" customHeight="false" outlineLevel="0" collapsed="false">
      <c r="A19186" s="2" t="s">
        <v>142</v>
      </c>
      <c r="B19186" s="2" t="s">
        <v>142</v>
      </c>
      <c r="C19186" s="2" t="s">
        <v>48</v>
      </c>
      <c r="D19186" s="2" t="s">
        <v>12</v>
      </c>
      <c r="E19186" s="2" t="s">
        <v>74</v>
      </c>
      <c r="F19186" s="2" t="s">
        <v>977</v>
      </c>
      <c r="G19186" s="14" t="n">
        <v>12.5</v>
      </c>
      <c r="H19186" s="14" t="n">
        <v>59.58</v>
      </c>
      <c r="I19186" s="14" t="n">
        <v>12.5</v>
      </c>
      <c r="J19186" s="23" t="n">
        <f aca="false">IF(AND(E19186="Priority",ISNUMBER('Cost model'!N636)),'Cost model'!N636,'Cost model'!M636)</f>
        <v>40</v>
      </c>
      <c r="K19186" s="14" t="n">
        <f aca="false">J19186-H19186</f>
        <v>-19.58</v>
      </c>
      <c r="L19186" s="14" t="n">
        <f aca="false">G19186-H19186</f>
        <v>-47.08</v>
      </c>
    </row>
    <row r="19187" customFormat="false" ht="15" hidden="false" customHeight="false" outlineLevel="0" collapsed="false">
      <c r="A19187" s="2" t="s">
        <v>142</v>
      </c>
      <c r="B19187" s="2" t="s">
        <v>174</v>
      </c>
      <c r="C19187" s="2" t="s">
        <v>49</v>
      </c>
      <c r="D19187" s="2" t="s">
        <v>10</v>
      </c>
      <c r="E19187" s="2" t="s">
        <v>83</v>
      </c>
      <c r="F19187" s="2" t="s">
        <v>976</v>
      </c>
      <c r="G19187" s="14" t="n">
        <v>29.5</v>
      </c>
      <c r="H19187" s="14" t="n">
        <v>21.76</v>
      </c>
      <c r="I19187" s="14" t="n">
        <v>29.5</v>
      </c>
      <c r="J19187" s="23" t="n">
        <f aca="false">IF(AND(E19187="Priority",ISNUMBER('Cost model'!N694)),'Cost model'!N694,'Cost model'!M694)</f>
        <v>23.5</v>
      </c>
      <c r="K19187" s="14" t="n">
        <f aca="false">J19187-H19187</f>
        <v>1.74</v>
      </c>
      <c r="L19187" s="14" t="n">
        <f aca="false">G19187-H19187</f>
        <v>7.74</v>
      </c>
    </row>
    <row r="19188" customFormat="false" ht="15" hidden="false" customHeight="false" outlineLevel="0" collapsed="false">
      <c r="A19188" s="2" t="s">
        <v>342</v>
      </c>
      <c r="B19188" s="2" t="s">
        <v>221</v>
      </c>
      <c r="C19188" s="2" t="s">
        <v>47</v>
      </c>
      <c r="D19188" s="2" t="s">
        <v>12</v>
      </c>
      <c r="E19188" s="2" t="s">
        <v>74</v>
      </c>
      <c r="F19188" s="2" t="s">
        <v>976</v>
      </c>
      <c r="G19188" s="14" t="n">
        <v>24.5</v>
      </c>
      <c r="H19188" s="14" t="n">
        <v>133.69</v>
      </c>
      <c r="I19188" s="14" t="n">
        <v>29.5</v>
      </c>
      <c r="J19188" s="23" t="n">
        <f aca="false">IF(AND(E19188="Priority",ISNUMBER('Cost model'!N245)),'Cost model'!N245,'Cost model'!M245)</f>
        <v>60</v>
      </c>
      <c r="K19188" s="14" t="n">
        <f aca="false">J19188-H19188</f>
        <v>-73.69</v>
      </c>
      <c r="L19188" s="14" t="n">
        <f aca="false">G19188-H19188</f>
        <v>-109.19</v>
      </c>
    </row>
    <row r="19189" customFormat="false" ht="15" hidden="false" customHeight="false" outlineLevel="0" collapsed="false">
      <c r="A19189" s="2" t="s">
        <v>142</v>
      </c>
      <c r="B19189" s="2" t="s">
        <v>142</v>
      </c>
      <c r="C19189" s="2" t="s">
        <v>49</v>
      </c>
      <c r="D19189" s="2" t="s">
        <v>12</v>
      </c>
      <c r="E19189" s="2" t="s">
        <v>74</v>
      </c>
      <c r="F19189" s="2" t="s">
        <v>977</v>
      </c>
      <c r="G19189" s="14" t="n">
        <v>19.5</v>
      </c>
      <c r="H19189" s="14" t="n">
        <v>25.65</v>
      </c>
      <c r="I19189" s="14" t="n">
        <v>19.5</v>
      </c>
      <c r="J19189" s="23" t="n">
        <f aca="false">IF(AND(E19189="Priority",ISNUMBER('Cost model'!N637)),'Cost model'!N637,'Cost model'!M637)</f>
        <v>45</v>
      </c>
      <c r="K19189" s="14" t="n">
        <f aca="false">J19189-H19189</f>
        <v>19.35</v>
      </c>
      <c r="L19189" s="14" t="n">
        <f aca="false">G19189-H19189</f>
        <v>-6.15</v>
      </c>
    </row>
    <row r="19190" customFormat="false" ht="15" hidden="false" customHeight="false" outlineLevel="0" collapsed="false">
      <c r="A19190" s="2" t="s">
        <v>123</v>
      </c>
      <c r="B19190" s="2" t="s">
        <v>174</v>
      </c>
      <c r="C19190" s="2" t="s">
        <v>47</v>
      </c>
      <c r="D19190" s="2" t="s">
        <v>12</v>
      </c>
      <c r="E19190" s="2" t="s">
        <v>74</v>
      </c>
      <c r="F19190" s="2" t="s">
        <v>976</v>
      </c>
      <c r="G19190" s="14" t="n">
        <v>19.5</v>
      </c>
      <c r="H19190" s="14" t="n">
        <v>43.77</v>
      </c>
      <c r="I19190" s="14" t="n">
        <v>19.5</v>
      </c>
      <c r="J19190" s="23" t="n">
        <f aca="false">IF(AND(E19190="Priority",ISNUMBER('Cost model'!N50)),'Cost model'!N50,'Cost model'!M50)</f>
        <v>40</v>
      </c>
      <c r="K19190" s="14" t="n">
        <f aca="false">J19190-H19190</f>
        <v>-3.77</v>
      </c>
      <c r="L19190" s="14" t="n">
        <f aca="false">G19190-H19190</f>
        <v>-24.27</v>
      </c>
    </row>
    <row r="19191" customFormat="false" ht="15" hidden="false" customHeight="false" outlineLevel="0" collapsed="false">
      <c r="A19191" s="2" t="s">
        <v>221</v>
      </c>
      <c r="B19191" s="2" t="s">
        <v>221</v>
      </c>
      <c r="C19191" s="2" t="s">
        <v>49</v>
      </c>
      <c r="D19191" s="2" t="s">
        <v>10</v>
      </c>
      <c r="E19191" s="2" t="s">
        <v>74</v>
      </c>
      <c r="F19191" s="2" t="s">
        <v>977</v>
      </c>
      <c r="G19191" s="14" t="n">
        <v>17.5</v>
      </c>
      <c r="H19191" s="14" t="n">
        <v>14.39</v>
      </c>
      <c r="I19191" s="14" t="n">
        <v>17.5</v>
      </c>
      <c r="J19191" s="23" t="n">
        <f aca="false">IF(AND(E19191="Priority",ISNUMBER('Cost model'!N739)),'Cost model'!N739,'Cost model'!M739)</f>
        <v>17.5</v>
      </c>
      <c r="K19191" s="14" t="n">
        <f aca="false">J19191-H19191</f>
        <v>3.11</v>
      </c>
      <c r="L19191" s="14" t="n">
        <f aca="false">G19191-H19191</f>
        <v>3.11</v>
      </c>
    </row>
    <row r="19192" customFormat="false" ht="15" hidden="false" customHeight="false" outlineLevel="0" collapsed="false">
      <c r="A19192" s="2" t="s">
        <v>174</v>
      </c>
      <c r="B19192" s="2" t="s">
        <v>174</v>
      </c>
      <c r="C19192" s="2" t="s">
        <v>47</v>
      </c>
      <c r="D19192" s="2" t="s">
        <v>12</v>
      </c>
      <c r="E19192" s="2" t="s">
        <v>74</v>
      </c>
      <c r="F19192" s="2" t="s">
        <v>977</v>
      </c>
      <c r="G19192" s="14" t="n">
        <v>9.5</v>
      </c>
      <c r="H19192" s="14" t="n">
        <v>26.15</v>
      </c>
      <c r="I19192" s="14" t="n">
        <v>9.5</v>
      </c>
      <c r="J19192" s="23" t="n">
        <f aca="false">IF(AND(E19192="Priority",ISNUMBER('Cost model'!N170)),'Cost model'!N170,'Cost model'!M170)</f>
        <v>25.5</v>
      </c>
      <c r="K19192" s="14" t="n">
        <f aca="false">J19192-H19192</f>
        <v>-0.649999999999999</v>
      </c>
      <c r="L19192" s="14" t="n">
        <f aca="false">G19192-H19192</f>
        <v>-16.65</v>
      </c>
    </row>
    <row r="19193" customFormat="false" ht="15" hidden="false" customHeight="false" outlineLevel="0" collapsed="false">
      <c r="A19193" s="2" t="s">
        <v>124</v>
      </c>
      <c r="B19193" s="2" t="s">
        <v>124</v>
      </c>
      <c r="C19193" s="2" t="s">
        <v>47</v>
      </c>
      <c r="D19193" s="2" t="s">
        <v>12</v>
      </c>
      <c r="E19193" s="2" t="s">
        <v>74</v>
      </c>
      <c r="F19193" s="2" t="s">
        <v>977</v>
      </c>
      <c r="G19193" s="14" t="n">
        <v>14.5</v>
      </c>
      <c r="H19193" s="14" t="n">
        <v>7.47</v>
      </c>
      <c r="I19193" s="14" t="n">
        <v>9.5</v>
      </c>
      <c r="J19193" s="23" t="n">
        <f aca="false">IF(AND(E19193="Priority",ISNUMBER('Cost model'!N320)),'Cost model'!N320,'Cost model'!M320)</f>
        <v>24.5</v>
      </c>
      <c r="K19193" s="14" t="n">
        <f aca="false">J19193-H19193</f>
        <v>17.03</v>
      </c>
      <c r="L19193" s="14" t="n">
        <f aca="false">G19193-H19193</f>
        <v>7.03</v>
      </c>
    </row>
    <row r="19194" customFormat="false" ht="15" hidden="false" customHeight="false" outlineLevel="0" collapsed="false">
      <c r="A19194" s="2" t="s">
        <v>221</v>
      </c>
      <c r="B19194" s="2" t="s">
        <v>221</v>
      </c>
      <c r="C19194" s="2" t="s">
        <v>47</v>
      </c>
      <c r="D19194" s="2" t="s">
        <v>10</v>
      </c>
      <c r="E19194" s="2" t="s">
        <v>74</v>
      </c>
      <c r="F19194" s="2" t="s">
        <v>977</v>
      </c>
      <c r="G19194" s="14" t="n">
        <v>9.5</v>
      </c>
      <c r="H19194" s="14" t="n">
        <v>7.4</v>
      </c>
      <c r="I19194" s="14" t="n">
        <v>9.5</v>
      </c>
      <c r="J19194" s="23" t="n">
        <f aca="false">IF(AND(E19194="Priority",ISNUMBER('Cost model'!N737)),'Cost model'!N737,'Cost model'!M737)</f>
        <v>8.5</v>
      </c>
      <c r="K19194" s="14" t="n">
        <f aca="false">J19194-H19194</f>
        <v>1.1</v>
      </c>
      <c r="L19194" s="14" t="n">
        <f aca="false">G19194-H19194</f>
        <v>2.1</v>
      </c>
    </row>
    <row r="19195" customFormat="false" ht="15" hidden="false" customHeight="false" outlineLevel="0" collapsed="false">
      <c r="A19195" s="2" t="s">
        <v>221</v>
      </c>
      <c r="B19195" s="2" t="s">
        <v>221</v>
      </c>
      <c r="C19195" s="2" t="s">
        <v>49</v>
      </c>
      <c r="D19195" s="2" t="s">
        <v>14</v>
      </c>
      <c r="E19195" s="2" t="s">
        <v>74</v>
      </c>
      <c r="F19195" s="2" t="s">
        <v>977</v>
      </c>
      <c r="G19195" s="14" t="n">
        <v>125</v>
      </c>
      <c r="H19195" s="14" t="n">
        <v>509.76</v>
      </c>
      <c r="I19195" s="14" t="n">
        <v>125</v>
      </c>
      <c r="J19195" s="23" t="n">
        <f aca="false">IF(AND(E19195="Priority",ISNUMBER('Cost model'!N748)),'Cost model'!N748,'Cost model'!M748)</f>
        <v>235</v>
      </c>
      <c r="K19195" s="14" t="n">
        <f aca="false">J19195-H19195</f>
        <v>-274.76</v>
      </c>
      <c r="L19195" s="14" t="n">
        <f aca="false">G19195-H19195</f>
        <v>-384.76</v>
      </c>
    </row>
    <row r="19196" customFormat="false" ht="15" hidden="false" customHeight="false" outlineLevel="0" collapsed="false">
      <c r="A19196" s="2" t="s">
        <v>142</v>
      </c>
      <c r="B19196" s="2" t="s">
        <v>142</v>
      </c>
      <c r="C19196" s="2" t="s">
        <v>49</v>
      </c>
      <c r="D19196" s="2" t="s">
        <v>10</v>
      </c>
      <c r="E19196" s="2" t="s">
        <v>74</v>
      </c>
      <c r="F19196" s="2" t="s">
        <v>977</v>
      </c>
      <c r="G19196" s="14" t="n">
        <v>17.5</v>
      </c>
      <c r="H19196" s="14" t="n">
        <v>21.76</v>
      </c>
      <c r="I19196" s="14" t="n">
        <v>17.5</v>
      </c>
      <c r="J19196" s="23" t="n">
        <f aca="false">IF(AND(E19196="Priority",ISNUMBER('Cost model'!N634)),'Cost model'!N634,'Cost model'!M634)</f>
        <v>15.5</v>
      </c>
      <c r="K19196" s="14" t="n">
        <f aca="false">J19196-H19196</f>
        <v>-6.26</v>
      </c>
      <c r="L19196" s="14" t="n">
        <f aca="false">G19196-H19196</f>
        <v>-4.26</v>
      </c>
    </row>
    <row r="19197" customFormat="false" ht="15" hidden="false" customHeight="false" outlineLevel="0" collapsed="false">
      <c r="A19197" s="2" t="s">
        <v>124</v>
      </c>
      <c r="B19197" s="2" t="s">
        <v>124</v>
      </c>
      <c r="C19197" s="2" t="s">
        <v>49</v>
      </c>
      <c r="D19197" s="2" t="s">
        <v>13</v>
      </c>
      <c r="E19197" s="2" t="s">
        <v>74</v>
      </c>
      <c r="F19197" s="2" t="s">
        <v>977</v>
      </c>
      <c r="G19197" s="14" t="n">
        <v>50</v>
      </c>
      <c r="H19197" s="14" t="n">
        <v>125.39</v>
      </c>
      <c r="I19197" s="14" t="n">
        <v>50</v>
      </c>
      <c r="J19197" s="23" t="n">
        <f aca="false">IF(AND(E19197="Priority",ISNUMBER('Cost model'!N325)),'Cost model'!N325,'Cost model'!M325)</f>
        <v>110</v>
      </c>
      <c r="K19197" s="14" t="n">
        <f aca="false">J19197-H19197</f>
        <v>-15.39</v>
      </c>
      <c r="L19197" s="14" t="n">
        <f aca="false">G19197-H19197</f>
        <v>-75.39</v>
      </c>
    </row>
    <row r="19198" customFormat="false" ht="15" hidden="false" customHeight="false" outlineLevel="0" collapsed="false">
      <c r="A19198" s="2" t="s">
        <v>158</v>
      </c>
      <c r="B19198" s="2" t="s">
        <v>158</v>
      </c>
      <c r="C19198" s="2" t="s">
        <v>47</v>
      </c>
      <c r="D19198" s="2" t="s">
        <v>13</v>
      </c>
      <c r="E19198" s="2" t="s">
        <v>74</v>
      </c>
      <c r="F19198" s="2" t="s">
        <v>977</v>
      </c>
      <c r="G19198" s="14" t="n">
        <v>19</v>
      </c>
      <c r="H19198" s="14" t="n">
        <v>17.24</v>
      </c>
      <c r="I19198" s="14" t="n">
        <v>19</v>
      </c>
      <c r="J19198" s="23" t="n">
        <f aca="false">IF(AND(E19198="Priority",ISNUMBER('Cost model'!N428)),'Cost model'!N428,'Cost model'!M428)</f>
        <v>23.5</v>
      </c>
      <c r="K19198" s="14" t="n">
        <f aca="false">J19198-H19198</f>
        <v>6.26</v>
      </c>
      <c r="L19198" s="14" t="n">
        <f aca="false">G19198-H19198</f>
        <v>1.76</v>
      </c>
    </row>
    <row r="19199" customFormat="false" ht="15" hidden="false" customHeight="false" outlineLevel="0" collapsed="false">
      <c r="A19199" s="2" t="s">
        <v>124</v>
      </c>
      <c r="B19199" s="2" t="s">
        <v>124</v>
      </c>
      <c r="C19199" s="2" t="s">
        <v>47</v>
      </c>
      <c r="D19199" s="2" t="s">
        <v>10</v>
      </c>
      <c r="E19199" s="2" t="s">
        <v>74</v>
      </c>
      <c r="F19199" s="2" t="s">
        <v>977</v>
      </c>
      <c r="G19199" s="14" t="n">
        <v>9.5</v>
      </c>
      <c r="H19199" s="14" t="n">
        <v>10.16</v>
      </c>
      <c r="I19199" s="14" t="n">
        <v>9.5</v>
      </c>
      <c r="J19199" s="23" t="n">
        <f aca="false">IF(AND(E19199="Priority",ISNUMBER('Cost model'!N317)),'Cost model'!N317,'Cost model'!M317)</f>
        <v>10.5</v>
      </c>
      <c r="K19199" s="14" t="n">
        <f aca="false">J19199-H19199</f>
        <v>0.34</v>
      </c>
      <c r="L19199" s="14" t="n">
        <f aca="false">G19199-H19199</f>
        <v>-0.66</v>
      </c>
    </row>
    <row r="19200" customFormat="false" ht="15" hidden="false" customHeight="false" outlineLevel="0" collapsed="false">
      <c r="A19200" s="2" t="s">
        <v>174</v>
      </c>
      <c r="B19200" s="2" t="s">
        <v>174</v>
      </c>
      <c r="C19200" s="2" t="s">
        <v>47</v>
      </c>
      <c r="D19200" s="2" t="s">
        <v>13</v>
      </c>
      <c r="E19200" s="2" t="s">
        <v>74</v>
      </c>
      <c r="F19200" s="2" t="s">
        <v>977</v>
      </c>
      <c r="G19200" s="14" t="n">
        <v>19</v>
      </c>
      <c r="H19200" s="14" t="n">
        <v>30.89</v>
      </c>
      <c r="I19200" s="14" t="n">
        <v>19</v>
      </c>
      <c r="J19200" s="23" t="n">
        <f aca="false">IF(AND(E19200="Priority",ISNUMBER('Cost model'!N173)),'Cost model'!N173,'Cost model'!M173)</f>
        <v>60</v>
      </c>
      <c r="K19200" s="14" t="n">
        <f aca="false">J19200-H19200</f>
        <v>29.11</v>
      </c>
      <c r="L19200" s="14" t="n">
        <f aca="false">G19200-H19200</f>
        <v>-11.89</v>
      </c>
    </row>
    <row r="19201" customFormat="false" ht="15" hidden="false" customHeight="false" outlineLevel="0" collapsed="false">
      <c r="A19201" s="2" t="s">
        <v>174</v>
      </c>
      <c r="B19201" s="2" t="s">
        <v>174</v>
      </c>
      <c r="C19201" s="2" t="s">
        <v>49</v>
      </c>
      <c r="D19201" s="2" t="s">
        <v>12</v>
      </c>
      <c r="E19201" s="2" t="s">
        <v>74</v>
      </c>
      <c r="F19201" s="2" t="s">
        <v>977</v>
      </c>
      <c r="G19201" s="14" t="n">
        <v>19.5</v>
      </c>
      <c r="H19201" s="14" t="n">
        <v>25.97</v>
      </c>
      <c r="I19201" s="14" t="n">
        <v>19.5</v>
      </c>
      <c r="J19201" s="23" t="n">
        <f aca="false">IF(AND(E19201="Priority",ISNUMBER('Cost model'!N172)),'Cost model'!N172,'Cost model'!M172)</f>
        <v>45</v>
      </c>
      <c r="K19201" s="14" t="n">
        <f aca="false">J19201-H19201</f>
        <v>19.03</v>
      </c>
      <c r="L19201" s="14" t="n">
        <f aca="false">G19201-H19201</f>
        <v>-6.47</v>
      </c>
    </row>
    <row r="19202" customFormat="false" ht="15" hidden="false" customHeight="false" outlineLevel="0" collapsed="false">
      <c r="A19202" s="2" t="s">
        <v>142</v>
      </c>
      <c r="B19202" s="2" t="s">
        <v>142</v>
      </c>
      <c r="C19202" s="2" t="s">
        <v>48</v>
      </c>
      <c r="D19202" s="2" t="s">
        <v>10</v>
      </c>
      <c r="E19202" s="2" t="s">
        <v>74</v>
      </c>
      <c r="F19202" s="2" t="s">
        <v>977</v>
      </c>
      <c r="G19202" s="14" t="n">
        <v>12.5</v>
      </c>
      <c r="H19202" s="14" t="n">
        <v>9.25</v>
      </c>
      <c r="I19202" s="14" t="n">
        <v>12.5</v>
      </c>
      <c r="J19202" s="23" t="n">
        <f aca="false">IF(AND(E19202="Priority",ISNUMBER('Cost model'!N633)),'Cost model'!N633,'Cost model'!M633)</f>
        <v>11.5</v>
      </c>
      <c r="K19202" s="14" t="n">
        <f aca="false">J19202-H19202</f>
        <v>2.25</v>
      </c>
      <c r="L19202" s="14" t="n">
        <f aca="false">G19202-H19202</f>
        <v>3.25</v>
      </c>
    </row>
    <row r="19203" customFormat="false" ht="15" hidden="false" customHeight="false" outlineLevel="0" collapsed="false">
      <c r="A19203" s="2" t="s">
        <v>124</v>
      </c>
      <c r="B19203" s="2" t="s">
        <v>124</v>
      </c>
      <c r="C19203" s="2" t="s">
        <v>47</v>
      </c>
      <c r="D19203" s="2" t="s">
        <v>10</v>
      </c>
      <c r="E19203" s="2" t="s">
        <v>74</v>
      </c>
      <c r="F19203" s="2" t="s">
        <v>977</v>
      </c>
      <c r="G19203" s="14" t="n">
        <v>9.5</v>
      </c>
      <c r="H19203" s="14" t="n">
        <v>21.34</v>
      </c>
      <c r="I19203" s="14" t="n">
        <v>9.5</v>
      </c>
      <c r="J19203" s="23" t="n">
        <f aca="false">IF(AND(E19203="Priority",ISNUMBER('Cost model'!N317)),'Cost model'!N317,'Cost model'!M317)</f>
        <v>10.5</v>
      </c>
      <c r="K19203" s="14" t="n">
        <f aca="false">J19203-H19203</f>
        <v>-10.84</v>
      </c>
      <c r="L19203" s="14" t="n">
        <f aca="false">G19203-H19203</f>
        <v>-11.84</v>
      </c>
    </row>
    <row r="19204" customFormat="false" ht="15" hidden="false" customHeight="false" outlineLevel="0" collapsed="false">
      <c r="A19204" s="2" t="s">
        <v>124</v>
      </c>
      <c r="B19204" s="2" t="s">
        <v>124</v>
      </c>
      <c r="C19204" s="2" t="s">
        <v>47</v>
      </c>
      <c r="D19204" s="2" t="s">
        <v>12</v>
      </c>
      <c r="E19204" s="2" t="s">
        <v>74</v>
      </c>
      <c r="F19204" s="2" t="s">
        <v>977</v>
      </c>
      <c r="G19204" s="14" t="n">
        <v>9.5</v>
      </c>
      <c r="H19204" s="14" t="n">
        <v>6.67</v>
      </c>
      <c r="I19204" s="14" t="n">
        <v>9.5</v>
      </c>
      <c r="J19204" s="23" t="n">
        <f aca="false">IF(AND(E19204="Priority",ISNUMBER('Cost model'!N320)),'Cost model'!N320,'Cost model'!M320)</f>
        <v>24.5</v>
      </c>
      <c r="K19204" s="14" t="n">
        <f aca="false">J19204-H19204</f>
        <v>17.83</v>
      </c>
      <c r="L19204" s="14" t="n">
        <f aca="false">G19204-H19204</f>
        <v>2.83</v>
      </c>
    </row>
    <row r="19205" customFormat="false" ht="15" hidden="false" customHeight="false" outlineLevel="0" collapsed="false">
      <c r="A19205" s="2" t="s">
        <v>124</v>
      </c>
      <c r="B19205" s="2" t="s">
        <v>124</v>
      </c>
      <c r="C19205" s="2" t="s">
        <v>49</v>
      </c>
      <c r="D19205" s="2" t="s">
        <v>13</v>
      </c>
      <c r="E19205" s="2" t="s">
        <v>74</v>
      </c>
      <c r="F19205" s="2" t="s">
        <v>977</v>
      </c>
      <c r="G19205" s="14" t="n">
        <v>50</v>
      </c>
      <c r="H19205" s="14" t="n">
        <v>88.61</v>
      </c>
      <c r="I19205" s="14" t="n">
        <v>50</v>
      </c>
      <c r="J19205" s="23" t="n">
        <f aca="false">IF(AND(E19205="Priority",ISNUMBER('Cost model'!N325)),'Cost model'!N325,'Cost model'!M325)</f>
        <v>110</v>
      </c>
      <c r="K19205" s="14" t="n">
        <f aca="false">J19205-H19205</f>
        <v>21.39</v>
      </c>
      <c r="L19205" s="14" t="n">
        <f aca="false">G19205-H19205</f>
        <v>-38.61</v>
      </c>
    </row>
    <row r="19206" customFormat="false" ht="15" hidden="false" customHeight="false" outlineLevel="0" collapsed="false">
      <c r="A19206" s="2" t="s">
        <v>124</v>
      </c>
      <c r="B19206" s="2" t="s">
        <v>124</v>
      </c>
      <c r="C19206" s="2" t="s">
        <v>49</v>
      </c>
      <c r="D19206" s="2" t="s">
        <v>12</v>
      </c>
      <c r="E19206" s="2" t="s">
        <v>74</v>
      </c>
      <c r="F19206" s="2" t="s">
        <v>977</v>
      </c>
      <c r="G19206" s="14" t="n">
        <v>19.5</v>
      </c>
      <c r="H19206" s="14" t="n">
        <v>57.41</v>
      </c>
      <c r="I19206" s="14" t="n">
        <v>19.5</v>
      </c>
      <c r="J19206" s="23" t="n">
        <f aca="false">IF(AND(E19206="Priority",ISNUMBER('Cost model'!N322)),'Cost model'!N322,'Cost model'!M322)</f>
        <v>50</v>
      </c>
      <c r="K19206" s="14" t="n">
        <f aca="false">J19206-H19206</f>
        <v>-7.41</v>
      </c>
      <c r="L19206" s="14" t="n">
        <f aca="false">G19206-H19206</f>
        <v>-37.91</v>
      </c>
    </row>
    <row r="19207" customFormat="false" ht="15" hidden="false" customHeight="false" outlineLevel="0" collapsed="false">
      <c r="A19207" s="2" t="s">
        <v>124</v>
      </c>
      <c r="B19207" s="2" t="s">
        <v>124</v>
      </c>
      <c r="C19207" s="2" t="s">
        <v>48</v>
      </c>
      <c r="D19207" s="2" t="s">
        <v>10</v>
      </c>
      <c r="E19207" s="2" t="s">
        <v>83</v>
      </c>
      <c r="F19207" s="2" t="s">
        <v>977</v>
      </c>
      <c r="G19207" s="14" t="n">
        <v>17.5</v>
      </c>
      <c r="H19207" s="14" t="n">
        <v>21.34</v>
      </c>
      <c r="I19207" s="14" t="n">
        <v>17.5</v>
      </c>
      <c r="J19207" s="23" t="n">
        <f aca="false">IF(AND(E19207="Priority",ISNUMBER('Cost model'!N318)),'Cost model'!N318,'Cost model'!M318)</f>
        <v>19.5</v>
      </c>
      <c r="K19207" s="14" t="n">
        <f aca="false">J19207-H19207</f>
        <v>-1.84</v>
      </c>
      <c r="L19207" s="14" t="n">
        <f aca="false">G19207-H19207</f>
        <v>-3.84</v>
      </c>
    </row>
    <row r="19208" customFormat="false" ht="15" hidden="false" customHeight="false" outlineLevel="0" collapsed="false">
      <c r="A19208" s="2" t="s">
        <v>124</v>
      </c>
      <c r="B19208" s="2" t="s">
        <v>174</v>
      </c>
      <c r="C19208" s="2" t="s">
        <v>47</v>
      </c>
      <c r="D19208" s="2" t="s">
        <v>12</v>
      </c>
      <c r="E19208" s="2" t="s">
        <v>74</v>
      </c>
      <c r="F19208" s="2" t="s">
        <v>976</v>
      </c>
      <c r="G19208" s="14" t="n">
        <v>19.5</v>
      </c>
      <c r="H19208" s="14" t="n">
        <v>5.27</v>
      </c>
      <c r="I19208" s="14" t="n">
        <v>19.5</v>
      </c>
      <c r="J19208" s="23" t="n">
        <f aca="false">IF(AND(E19208="Priority",ISNUMBER('Cost model'!N365)),'Cost model'!N365,'Cost model'!M365)</f>
        <v>45</v>
      </c>
      <c r="K19208" s="14" t="n">
        <f aca="false">J19208-H19208</f>
        <v>39.73</v>
      </c>
      <c r="L19208" s="14" t="n">
        <f aca="false">G19208-H19208</f>
        <v>14.23</v>
      </c>
    </row>
    <row r="19209" customFormat="false" ht="15" hidden="false" customHeight="false" outlineLevel="0" collapsed="false">
      <c r="A19209" s="2" t="s">
        <v>174</v>
      </c>
      <c r="B19209" s="2" t="s">
        <v>174</v>
      </c>
      <c r="C19209" s="2" t="s">
        <v>47</v>
      </c>
      <c r="D19209" s="2" t="s">
        <v>10</v>
      </c>
      <c r="E19209" s="2" t="s">
        <v>83</v>
      </c>
      <c r="F19209" s="2" t="s">
        <v>977</v>
      </c>
      <c r="G19209" s="14" t="n">
        <v>14.5</v>
      </c>
      <c r="H19209" s="14" t="n">
        <v>6.91</v>
      </c>
      <c r="I19209" s="14" t="n">
        <v>14.5</v>
      </c>
      <c r="J19209" s="23" t="n">
        <f aca="false">IF(AND(E19209="Priority",ISNUMBER('Cost model'!N167)),'Cost model'!N167,'Cost model'!M167)</f>
        <v>13.5</v>
      </c>
      <c r="K19209" s="14" t="n">
        <f aca="false">J19209-H19209</f>
        <v>6.59</v>
      </c>
      <c r="L19209" s="14" t="n">
        <f aca="false">G19209-H19209</f>
        <v>7.59</v>
      </c>
    </row>
    <row r="19210" customFormat="false" ht="15" hidden="false" customHeight="false" outlineLevel="0" collapsed="false">
      <c r="A19210" s="2" t="s">
        <v>342</v>
      </c>
      <c r="B19210" s="2" t="s">
        <v>158</v>
      </c>
      <c r="C19210" s="2" t="s">
        <v>49</v>
      </c>
      <c r="D19210" s="2" t="s">
        <v>12</v>
      </c>
      <c r="E19210" s="2" t="s">
        <v>74</v>
      </c>
      <c r="F19210" s="2" t="s">
        <v>976</v>
      </c>
      <c r="G19210" s="14" t="n">
        <v>24.5</v>
      </c>
      <c r="H19210" s="14" t="n">
        <v>88.56</v>
      </c>
      <c r="I19210" s="14" t="n">
        <v>24.5</v>
      </c>
      <c r="J19210" s="23" t="n">
        <f aca="false">IF(AND(E19210="Priority",ISNUMBER('Cost model'!N217)),'Cost model'!N217,'Cost model'!M217)</f>
        <v>70</v>
      </c>
      <c r="K19210" s="14" t="n">
        <f aca="false">J19210-H19210</f>
        <v>-18.56</v>
      </c>
      <c r="L19210" s="14" t="n">
        <f aca="false">G19210-H19210</f>
        <v>-64.06</v>
      </c>
    </row>
    <row r="19211" customFormat="false" ht="15" hidden="false" customHeight="false" outlineLevel="0" collapsed="false">
      <c r="A19211" s="2" t="s">
        <v>174</v>
      </c>
      <c r="B19211" s="2" t="s">
        <v>158</v>
      </c>
      <c r="C19211" s="2" t="s">
        <v>48</v>
      </c>
      <c r="D19211" s="2" t="s">
        <v>10</v>
      </c>
      <c r="E19211" s="2" t="s">
        <v>74</v>
      </c>
      <c r="F19211" s="2" t="s">
        <v>976</v>
      </c>
      <c r="G19211" s="14" t="n">
        <v>14.5</v>
      </c>
      <c r="H19211" s="14" t="n">
        <v>12.54</v>
      </c>
      <c r="I19211" s="14" t="n">
        <v>14.5</v>
      </c>
      <c r="J19211" s="23" t="n">
        <f aca="false">IF(AND(E19211="Priority",ISNUMBER('Cost model'!N138)),'Cost model'!N138,'Cost model'!M138)</f>
        <v>16.5</v>
      </c>
      <c r="K19211" s="14" t="n">
        <f aca="false">J19211-H19211</f>
        <v>3.96</v>
      </c>
      <c r="L19211" s="14" t="n">
        <f aca="false">G19211-H19211</f>
        <v>1.96</v>
      </c>
    </row>
    <row r="19212" customFormat="false" ht="15" hidden="false" customHeight="false" outlineLevel="0" collapsed="false">
      <c r="A19212" s="2" t="s">
        <v>174</v>
      </c>
      <c r="B19212" s="2" t="s">
        <v>142</v>
      </c>
      <c r="C19212" s="2" t="s">
        <v>48</v>
      </c>
      <c r="D19212" s="2" t="s">
        <v>10</v>
      </c>
      <c r="E19212" s="2" t="s">
        <v>74</v>
      </c>
      <c r="F19212" s="2" t="s">
        <v>976</v>
      </c>
      <c r="G19212" s="14" t="n">
        <v>12.5</v>
      </c>
      <c r="H19212" s="14" t="n">
        <v>7.37</v>
      </c>
      <c r="I19212" s="14" t="n">
        <v>12.5</v>
      </c>
      <c r="J19212" s="23" t="n">
        <f aca="false">IF(AND(E19212="Priority",ISNUMBER('Cost model'!N123)),'Cost model'!N123,'Cost model'!M123)</f>
        <v>16.5</v>
      </c>
      <c r="K19212" s="14" t="n">
        <f aca="false">J19212-H19212</f>
        <v>9.13</v>
      </c>
      <c r="L19212" s="14" t="n">
        <f aca="false">G19212-H19212</f>
        <v>5.13</v>
      </c>
    </row>
    <row r="19213" customFormat="false" ht="15" hidden="false" customHeight="false" outlineLevel="0" collapsed="false">
      <c r="A19213" s="2" t="s">
        <v>124</v>
      </c>
      <c r="B19213" s="2" t="s">
        <v>124</v>
      </c>
      <c r="C19213" s="2" t="s">
        <v>47</v>
      </c>
      <c r="D19213" s="2" t="s">
        <v>12</v>
      </c>
      <c r="E19213" s="2" t="s">
        <v>74</v>
      </c>
      <c r="F19213" s="2" t="s">
        <v>977</v>
      </c>
      <c r="G19213" s="14" t="n">
        <v>9.5</v>
      </c>
      <c r="H19213" s="14" t="n">
        <v>32.8</v>
      </c>
      <c r="I19213" s="14" t="n">
        <v>9.5</v>
      </c>
      <c r="J19213" s="23" t="n">
        <f aca="false">IF(AND(E19213="Priority",ISNUMBER('Cost model'!N320)),'Cost model'!N320,'Cost model'!M320)</f>
        <v>24.5</v>
      </c>
      <c r="K19213" s="14" t="n">
        <f aca="false">J19213-H19213</f>
        <v>-8.3</v>
      </c>
      <c r="L19213" s="14" t="n">
        <f aca="false">G19213-H19213</f>
        <v>-23.3</v>
      </c>
    </row>
    <row r="19214" customFormat="false" ht="15" hidden="false" customHeight="false" outlineLevel="0" collapsed="false">
      <c r="A19214" s="2" t="s">
        <v>221</v>
      </c>
      <c r="B19214" s="2" t="s">
        <v>221</v>
      </c>
      <c r="C19214" s="2" t="s">
        <v>47</v>
      </c>
      <c r="D19214" s="2" t="s">
        <v>12</v>
      </c>
      <c r="E19214" s="2" t="s">
        <v>83</v>
      </c>
      <c r="F19214" s="2" t="s">
        <v>977</v>
      </c>
      <c r="G19214" s="14" t="n">
        <v>19.5</v>
      </c>
      <c r="H19214" s="14" t="n">
        <v>24.63</v>
      </c>
      <c r="I19214" s="14" t="n">
        <v>19.5</v>
      </c>
      <c r="J19214" s="23" t="n">
        <f aca="false">IF(AND(E19214="Priority",ISNUMBER('Cost model'!N740)),'Cost model'!N740,'Cost model'!M740)</f>
        <v>28.5</v>
      </c>
      <c r="K19214" s="14" t="n">
        <f aca="false">J19214-H19214</f>
        <v>3.87</v>
      </c>
      <c r="L19214" s="14" t="n">
        <f aca="false">G19214-H19214</f>
        <v>-5.13</v>
      </c>
    </row>
    <row r="19215" customFormat="false" ht="15" hidden="false" customHeight="false" outlineLevel="0" collapsed="false">
      <c r="A19215" s="2" t="s">
        <v>174</v>
      </c>
      <c r="B19215" s="2" t="s">
        <v>174</v>
      </c>
      <c r="C19215" s="2" t="s">
        <v>48</v>
      </c>
      <c r="D19215" s="2" t="s">
        <v>10</v>
      </c>
      <c r="E19215" s="2" t="s">
        <v>74</v>
      </c>
      <c r="F19215" s="2" t="s">
        <v>977</v>
      </c>
      <c r="G19215" s="14" t="n">
        <v>12.5</v>
      </c>
      <c r="H19215" s="14" t="n">
        <v>20.55</v>
      </c>
      <c r="I19215" s="14" t="n">
        <v>12.5</v>
      </c>
      <c r="J19215" s="23" t="n">
        <f aca="false">IF(AND(E19215="Priority",ISNUMBER('Cost model'!N168)),'Cost model'!N168,'Cost model'!M168)</f>
        <v>13.5</v>
      </c>
      <c r="K19215" s="14" t="n">
        <f aca="false">J19215-H19215</f>
        <v>-7.05</v>
      </c>
      <c r="L19215" s="14" t="n">
        <f aca="false">G19215-H19215</f>
        <v>-8.05</v>
      </c>
    </row>
    <row r="19216" customFormat="false" ht="15" hidden="false" customHeight="false" outlineLevel="0" collapsed="false">
      <c r="A19216" s="2" t="s">
        <v>124</v>
      </c>
      <c r="B19216" s="2" t="s">
        <v>124</v>
      </c>
      <c r="C19216" s="2" t="s">
        <v>48</v>
      </c>
      <c r="D19216" s="2" t="s">
        <v>12</v>
      </c>
      <c r="E19216" s="2" t="s">
        <v>83</v>
      </c>
      <c r="F19216" s="2" t="s">
        <v>977</v>
      </c>
      <c r="G19216" s="14" t="n">
        <v>19.5</v>
      </c>
      <c r="H19216" s="14" t="n">
        <v>38.78</v>
      </c>
      <c r="I19216" s="14" t="n">
        <v>19.5</v>
      </c>
      <c r="J19216" s="23" t="n">
        <f aca="false">IF(AND(E19216="Priority",ISNUMBER('Cost model'!N321)),'Cost model'!N321,'Cost model'!M321)</f>
        <v>55</v>
      </c>
      <c r="K19216" s="14" t="n">
        <f aca="false">J19216-H19216</f>
        <v>16.22</v>
      </c>
      <c r="L19216" s="14" t="n">
        <f aca="false">G19216-H19216</f>
        <v>-19.28</v>
      </c>
    </row>
    <row r="19217" customFormat="false" ht="15" hidden="false" customHeight="false" outlineLevel="0" collapsed="false">
      <c r="A19217" s="2" t="s">
        <v>142</v>
      </c>
      <c r="B19217" s="2" t="s">
        <v>174</v>
      </c>
      <c r="C19217" s="2" t="s">
        <v>47</v>
      </c>
      <c r="D19217" s="2" t="s">
        <v>12</v>
      </c>
      <c r="E19217" s="2" t="s">
        <v>74</v>
      </c>
      <c r="F19217" s="2" t="s">
        <v>976</v>
      </c>
      <c r="G19217" s="14" t="n">
        <v>9.5</v>
      </c>
      <c r="H19217" s="14" t="n">
        <v>43.79</v>
      </c>
      <c r="I19217" s="14" t="n">
        <v>19.5</v>
      </c>
      <c r="J19217" s="23" t="n">
        <f aca="false">IF(AND(E19217="Priority",ISNUMBER('Cost model'!N695)),'Cost model'!N695,'Cost model'!M695)</f>
        <v>40</v>
      </c>
      <c r="K19217" s="14" t="n">
        <f aca="false">J19217-H19217</f>
        <v>-3.79</v>
      </c>
      <c r="L19217" s="14" t="n">
        <f aca="false">G19217-H19217</f>
        <v>-34.29</v>
      </c>
    </row>
    <row r="19218" customFormat="false" ht="15" hidden="false" customHeight="false" outlineLevel="0" collapsed="false">
      <c r="A19218" s="2" t="s">
        <v>174</v>
      </c>
      <c r="B19218" s="2" t="s">
        <v>124</v>
      </c>
      <c r="C19218" s="2" t="s">
        <v>48</v>
      </c>
      <c r="D19218" s="2" t="s">
        <v>10</v>
      </c>
      <c r="E19218" s="2" t="s">
        <v>74</v>
      </c>
      <c r="F19218" s="2" t="s">
        <v>976</v>
      </c>
      <c r="G19218" s="14" t="n">
        <v>14.5</v>
      </c>
      <c r="H19218" s="14" t="n">
        <v>11.46</v>
      </c>
      <c r="I19218" s="14" t="n">
        <v>12.5</v>
      </c>
      <c r="J19218" s="23" t="n">
        <f aca="false">IF(AND(E19218="Priority",ISNUMBER('Cost model'!N108)),'Cost model'!N108,'Cost model'!M108)</f>
        <v>15.5</v>
      </c>
      <c r="K19218" s="14" t="n">
        <f aca="false">J19218-H19218</f>
        <v>4.04</v>
      </c>
      <c r="L19218" s="14" t="n">
        <f aca="false">G19218-H19218</f>
        <v>3.04</v>
      </c>
    </row>
    <row r="19219" customFormat="false" ht="15" hidden="false" customHeight="false" outlineLevel="0" collapsed="false">
      <c r="A19219" s="2" t="s">
        <v>158</v>
      </c>
      <c r="B19219" s="2" t="s">
        <v>158</v>
      </c>
      <c r="C19219" s="2" t="s">
        <v>47</v>
      </c>
      <c r="D19219" s="2" t="s">
        <v>12</v>
      </c>
      <c r="E19219" s="2" t="s">
        <v>74</v>
      </c>
      <c r="F19219" s="2" t="s">
        <v>977</v>
      </c>
      <c r="G19219" s="14" t="n">
        <v>9.5</v>
      </c>
      <c r="H19219" s="14" t="n">
        <v>11.51</v>
      </c>
      <c r="I19219" s="14" t="n">
        <v>9.5</v>
      </c>
      <c r="J19219" s="23" t="n">
        <f aca="false">IF(AND(E19219="Priority",ISNUMBER('Cost model'!N425)),'Cost model'!N425,'Cost model'!M425)</f>
        <v>14.5</v>
      </c>
      <c r="K19219" s="14" t="n">
        <f aca="false">J19219-H19219</f>
        <v>2.99</v>
      </c>
      <c r="L19219" s="14" t="n">
        <f aca="false">G19219-H19219</f>
        <v>-2.01</v>
      </c>
    </row>
    <row r="19220" customFormat="false" ht="15" hidden="false" customHeight="false" outlineLevel="0" collapsed="false">
      <c r="A19220" s="2" t="s">
        <v>221</v>
      </c>
      <c r="B19220" s="2" t="s">
        <v>221</v>
      </c>
      <c r="C19220" s="2" t="s">
        <v>47</v>
      </c>
      <c r="D19220" s="2" t="s">
        <v>10</v>
      </c>
      <c r="E19220" s="2" t="s">
        <v>74</v>
      </c>
      <c r="F19220" s="2" t="s">
        <v>977</v>
      </c>
      <c r="G19220" s="14" t="n">
        <v>9.5</v>
      </c>
      <c r="H19220" s="14" t="n">
        <v>7.32</v>
      </c>
      <c r="I19220" s="14" t="n">
        <v>9.5</v>
      </c>
      <c r="J19220" s="23" t="n">
        <f aca="false">IF(AND(E19220="Priority",ISNUMBER('Cost model'!N737)),'Cost model'!N737,'Cost model'!M737)</f>
        <v>8.5</v>
      </c>
      <c r="K19220" s="14" t="n">
        <f aca="false">J19220-H19220</f>
        <v>1.18</v>
      </c>
      <c r="L19220" s="14" t="n">
        <f aca="false">G19220-H19220</f>
        <v>2.18</v>
      </c>
    </row>
    <row r="19221" customFormat="false" ht="15" hidden="false" customHeight="false" outlineLevel="0" collapsed="false">
      <c r="A19221" s="2" t="s">
        <v>124</v>
      </c>
      <c r="B19221" s="2" t="s">
        <v>124</v>
      </c>
      <c r="C19221" s="2" t="s">
        <v>47</v>
      </c>
      <c r="D19221" s="2" t="s">
        <v>10</v>
      </c>
      <c r="E19221" s="2" t="s">
        <v>74</v>
      </c>
      <c r="F19221" s="2" t="s">
        <v>977</v>
      </c>
      <c r="G19221" s="14" t="n">
        <v>9.5</v>
      </c>
      <c r="H19221" s="14" t="n">
        <v>7.72</v>
      </c>
      <c r="I19221" s="14" t="n">
        <v>9.5</v>
      </c>
      <c r="J19221" s="23" t="n">
        <f aca="false">IF(AND(E19221="Priority",ISNUMBER('Cost model'!N317)),'Cost model'!N317,'Cost model'!M317)</f>
        <v>10.5</v>
      </c>
      <c r="K19221" s="14" t="n">
        <f aca="false">J19221-H19221</f>
        <v>2.78</v>
      </c>
      <c r="L19221" s="14" t="n">
        <f aca="false">G19221-H19221</f>
        <v>1.78</v>
      </c>
    </row>
    <row r="19222" customFormat="false" ht="15" hidden="false" customHeight="false" outlineLevel="0" collapsed="false">
      <c r="A19222" s="2" t="s">
        <v>123</v>
      </c>
      <c r="B19222" s="2" t="s">
        <v>124</v>
      </c>
      <c r="C19222" s="2" t="s">
        <v>47</v>
      </c>
      <c r="D19222" s="2" t="s">
        <v>12</v>
      </c>
      <c r="E19222" s="2" t="s">
        <v>74</v>
      </c>
      <c r="F19222" s="2" t="s">
        <v>976</v>
      </c>
      <c r="G19222" s="14" t="n">
        <v>19.5</v>
      </c>
      <c r="H19222" s="14" t="n">
        <v>58.65</v>
      </c>
      <c r="I19222" s="14" t="n">
        <v>19.5</v>
      </c>
      <c r="J19222" s="23" t="n">
        <f aca="false">IF(AND(E19222="Priority",ISNUMBER('Cost model'!N5)),'Cost model'!N5,'Cost model'!M5)</f>
        <v>35</v>
      </c>
      <c r="K19222" s="14" t="n">
        <f aca="false">J19222-H19222</f>
        <v>-23.65</v>
      </c>
      <c r="L19222" s="14" t="n">
        <f aca="false">G19222-H19222</f>
        <v>-39.15</v>
      </c>
    </row>
    <row r="19223" customFormat="false" ht="15" hidden="false" customHeight="false" outlineLevel="0" collapsed="false">
      <c r="A19223" s="2" t="s">
        <v>174</v>
      </c>
      <c r="B19223" s="2" t="s">
        <v>174</v>
      </c>
      <c r="C19223" s="2" t="s">
        <v>49</v>
      </c>
      <c r="D19223" s="2" t="s">
        <v>10</v>
      </c>
      <c r="E19223" s="2" t="s">
        <v>74</v>
      </c>
      <c r="F19223" s="2" t="s">
        <v>977</v>
      </c>
      <c r="G19223" s="14" t="n">
        <v>17.5</v>
      </c>
      <c r="H19223" s="14" t="n">
        <v>11.03</v>
      </c>
      <c r="I19223" s="14" t="n">
        <v>17.5</v>
      </c>
      <c r="J19223" s="23" t="n">
        <f aca="false">IF(AND(E19223="Priority",ISNUMBER('Cost model'!N169)),'Cost model'!N169,'Cost model'!M169)</f>
        <v>18.5</v>
      </c>
      <c r="K19223" s="14" t="n">
        <f aca="false">J19223-H19223</f>
        <v>7.47</v>
      </c>
      <c r="L19223" s="14" t="n">
        <f aca="false">G19223-H19223</f>
        <v>6.47</v>
      </c>
    </row>
    <row r="19224" customFormat="false" ht="15" hidden="false" customHeight="false" outlineLevel="0" collapsed="false">
      <c r="A19224" s="2" t="s">
        <v>174</v>
      </c>
      <c r="B19224" s="2" t="s">
        <v>174</v>
      </c>
      <c r="C19224" s="2" t="s">
        <v>47</v>
      </c>
      <c r="D19224" s="2" t="s">
        <v>12</v>
      </c>
      <c r="E19224" s="2" t="s">
        <v>74</v>
      </c>
      <c r="F19224" s="2" t="s">
        <v>977</v>
      </c>
      <c r="G19224" s="14" t="n">
        <v>9.5</v>
      </c>
      <c r="H19224" s="14" t="n">
        <v>10.43</v>
      </c>
      <c r="I19224" s="14" t="n">
        <v>9.5</v>
      </c>
      <c r="J19224" s="23" t="n">
        <f aca="false">IF(AND(E19224="Priority",ISNUMBER('Cost model'!N170)),'Cost model'!N170,'Cost model'!M170)</f>
        <v>25.5</v>
      </c>
      <c r="K19224" s="14" t="n">
        <f aca="false">J19224-H19224</f>
        <v>15.07</v>
      </c>
      <c r="L19224" s="14" t="n">
        <f aca="false">G19224-H19224</f>
        <v>-0.93</v>
      </c>
    </row>
    <row r="19225" customFormat="false" ht="15" hidden="false" customHeight="false" outlineLevel="0" collapsed="false">
      <c r="A19225" s="2" t="s">
        <v>174</v>
      </c>
      <c r="B19225" s="2" t="s">
        <v>142</v>
      </c>
      <c r="C19225" s="2" t="s">
        <v>49</v>
      </c>
      <c r="D19225" s="2" t="s">
        <v>12</v>
      </c>
      <c r="E19225" s="2" t="s">
        <v>74</v>
      </c>
      <c r="F19225" s="2" t="s">
        <v>976</v>
      </c>
      <c r="G19225" s="14" t="n">
        <v>19.5</v>
      </c>
      <c r="H19225" s="14" t="n">
        <v>50.71</v>
      </c>
      <c r="I19225" s="14" t="n">
        <v>19.5</v>
      </c>
      <c r="J19225" s="23" t="n">
        <f aca="false">IF(AND(E19225="Priority",ISNUMBER('Cost model'!N127)),'Cost model'!N127,'Cost model'!M127)</f>
        <v>50</v>
      </c>
      <c r="K19225" s="14" t="n">
        <f aca="false">J19225-H19225</f>
        <v>-0.710000000000001</v>
      </c>
      <c r="L19225" s="14" t="n">
        <f aca="false">G19225-H19225</f>
        <v>-31.21</v>
      </c>
    </row>
    <row r="19226" customFormat="false" ht="15" hidden="false" customHeight="false" outlineLevel="0" collapsed="false">
      <c r="A19226" s="2" t="s">
        <v>158</v>
      </c>
      <c r="B19226" s="2" t="s">
        <v>142</v>
      </c>
      <c r="C19226" s="2" t="s">
        <v>49</v>
      </c>
      <c r="D19226" s="2" t="s">
        <v>12</v>
      </c>
      <c r="E19226" s="2" t="s">
        <v>74</v>
      </c>
      <c r="F19226" s="2" t="s">
        <v>976</v>
      </c>
      <c r="G19226" s="14" t="n">
        <v>19.5</v>
      </c>
      <c r="H19226" s="14" t="n">
        <v>82.15</v>
      </c>
      <c r="I19226" s="14" t="n">
        <v>19.5</v>
      </c>
      <c r="J19226" s="23" t="n">
        <f aca="false">IF(AND(E19226="Priority",ISNUMBER('Cost model'!N442)),'Cost model'!N442,'Cost model'!M442)</f>
        <v>60</v>
      </c>
      <c r="K19226" s="14" t="n">
        <f aca="false">J19226-H19226</f>
        <v>-22.15</v>
      </c>
      <c r="L19226" s="14" t="n">
        <f aca="false">G19226-H19226</f>
        <v>-62.65</v>
      </c>
    </row>
    <row r="19227" customFormat="false" ht="15" hidden="false" customHeight="false" outlineLevel="0" collapsed="false">
      <c r="A19227" s="2" t="s">
        <v>142</v>
      </c>
      <c r="B19227" s="2" t="s">
        <v>142</v>
      </c>
      <c r="C19227" s="2" t="s">
        <v>47</v>
      </c>
      <c r="D19227" s="2" t="s">
        <v>10</v>
      </c>
      <c r="E19227" s="2" t="s">
        <v>74</v>
      </c>
      <c r="F19227" s="2" t="s">
        <v>977</v>
      </c>
      <c r="G19227" s="14" t="n">
        <v>9.5</v>
      </c>
      <c r="H19227" s="14" t="n">
        <v>10.51</v>
      </c>
      <c r="I19227" s="14" t="n">
        <v>9.5</v>
      </c>
      <c r="J19227" s="23" t="n">
        <f aca="false">IF(AND(E19227="Priority",ISNUMBER('Cost model'!N632)),'Cost model'!N632,'Cost model'!M632)</f>
        <v>9.5</v>
      </c>
      <c r="K19227" s="14" t="n">
        <f aca="false">J19227-H19227</f>
        <v>-1.01</v>
      </c>
      <c r="L19227" s="14" t="n">
        <f aca="false">G19227-H19227</f>
        <v>-1.01</v>
      </c>
    </row>
    <row r="19228" customFormat="false" ht="15" hidden="false" customHeight="false" outlineLevel="0" collapsed="false">
      <c r="A19228" s="2" t="s">
        <v>124</v>
      </c>
      <c r="B19228" s="2" t="s">
        <v>124</v>
      </c>
      <c r="C19228" s="2" t="s">
        <v>48</v>
      </c>
      <c r="D19228" s="2" t="s">
        <v>10</v>
      </c>
      <c r="E19228" s="2" t="s">
        <v>74</v>
      </c>
      <c r="F19228" s="2" t="s">
        <v>977</v>
      </c>
      <c r="G19228" s="14" t="n">
        <v>12.5</v>
      </c>
      <c r="H19228" s="14" t="n">
        <v>8.11</v>
      </c>
      <c r="I19228" s="14" t="n">
        <v>12.5</v>
      </c>
      <c r="J19228" s="23" t="n">
        <f aca="false">IF(AND(E19228="Priority",ISNUMBER('Cost model'!N318)),'Cost model'!N318,'Cost model'!M318)</f>
        <v>14.5</v>
      </c>
      <c r="K19228" s="14" t="n">
        <f aca="false">J19228-H19228</f>
        <v>6.39</v>
      </c>
      <c r="L19228" s="14" t="n">
        <f aca="false">G19228-H19228</f>
        <v>4.39</v>
      </c>
    </row>
    <row r="19229" customFormat="false" ht="15" hidden="false" customHeight="false" outlineLevel="0" collapsed="false">
      <c r="A19229" s="2" t="s">
        <v>221</v>
      </c>
      <c r="B19229" s="2" t="s">
        <v>158</v>
      </c>
      <c r="C19229" s="2" t="s">
        <v>47</v>
      </c>
      <c r="D19229" s="2" t="s">
        <v>12</v>
      </c>
      <c r="E19229" s="2" t="s">
        <v>74</v>
      </c>
      <c r="F19229" s="2" t="s">
        <v>976</v>
      </c>
      <c r="G19229" s="14" t="n">
        <v>19.5</v>
      </c>
      <c r="H19229" s="14" t="n">
        <v>55.87</v>
      </c>
      <c r="I19229" s="14" t="n">
        <v>19.5</v>
      </c>
      <c r="J19229" s="23" t="n">
        <f aca="false">IF(AND(E19229="Priority",ISNUMBER('Cost model'!N755)),'Cost model'!N755,'Cost model'!M755)</f>
        <v>50</v>
      </c>
      <c r="K19229" s="14" t="n">
        <f aca="false">J19229-H19229</f>
        <v>-5.87</v>
      </c>
      <c r="L19229" s="14" t="n">
        <f aca="false">G19229-H19229</f>
        <v>-36.37</v>
      </c>
    </row>
    <row r="19230" customFormat="false" ht="15" hidden="false" customHeight="false" outlineLevel="0" collapsed="false">
      <c r="A19230" s="2" t="s">
        <v>205</v>
      </c>
      <c r="B19230" s="2" t="s">
        <v>205</v>
      </c>
      <c r="C19230" s="2" t="s">
        <v>48</v>
      </c>
      <c r="D19230" s="2" t="s">
        <v>12</v>
      </c>
      <c r="E19230" s="2" t="s">
        <v>74</v>
      </c>
      <c r="F19230" s="2" t="s">
        <v>977</v>
      </c>
      <c r="G19230" s="14" t="n">
        <v>24.5</v>
      </c>
      <c r="H19230" s="14" t="n">
        <v>39.57</v>
      </c>
      <c r="I19230" s="14" t="n">
        <v>12.5</v>
      </c>
      <c r="J19230" s="23" t="n">
        <f aca="false">IF(AND(E19230="Priority",ISNUMBER('Cost model'!N531)),'Cost model'!N531,'Cost model'!M531)</f>
        <v>50</v>
      </c>
      <c r="K19230" s="14" t="n">
        <f aca="false">J19230-H19230</f>
        <v>10.43</v>
      </c>
      <c r="L19230" s="14" t="n">
        <f aca="false">G19230-H19230</f>
        <v>-15.07</v>
      </c>
    </row>
    <row r="19231" customFormat="false" ht="15" hidden="false" customHeight="false" outlineLevel="0" collapsed="false">
      <c r="A19231" s="2" t="s">
        <v>221</v>
      </c>
      <c r="B19231" s="2" t="s">
        <v>221</v>
      </c>
      <c r="C19231" s="2" t="s">
        <v>47</v>
      </c>
      <c r="D19231" s="2" t="s">
        <v>12</v>
      </c>
      <c r="E19231" s="2" t="s">
        <v>74</v>
      </c>
      <c r="F19231" s="2" t="s">
        <v>977</v>
      </c>
      <c r="G19231" s="14" t="n">
        <v>9.5</v>
      </c>
      <c r="H19231" s="14" t="n">
        <v>8.44</v>
      </c>
      <c r="I19231" s="14" t="n">
        <v>9.5</v>
      </c>
      <c r="J19231" s="23" t="n">
        <f aca="false">IF(AND(E19231="Priority",ISNUMBER('Cost model'!N740)),'Cost model'!N740,'Cost model'!M740)</f>
        <v>22.5</v>
      </c>
      <c r="K19231" s="14" t="n">
        <f aca="false">J19231-H19231</f>
        <v>14.06</v>
      </c>
      <c r="L19231" s="14" t="n">
        <f aca="false">G19231-H19231</f>
        <v>1.06</v>
      </c>
    </row>
    <row r="19232" customFormat="false" ht="15" hidden="false" customHeight="false" outlineLevel="0" collapsed="false">
      <c r="A19232" s="2" t="s">
        <v>124</v>
      </c>
      <c r="B19232" s="2" t="s">
        <v>124</v>
      </c>
      <c r="C19232" s="2" t="s">
        <v>49</v>
      </c>
      <c r="D19232" s="2" t="s">
        <v>10</v>
      </c>
      <c r="E19232" s="2" t="s">
        <v>74</v>
      </c>
      <c r="F19232" s="2" t="s">
        <v>977</v>
      </c>
      <c r="G19232" s="14" t="n">
        <v>17.5</v>
      </c>
      <c r="H19232" s="14" t="n">
        <v>14.39</v>
      </c>
      <c r="I19232" s="14" t="n">
        <v>17.5</v>
      </c>
      <c r="J19232" s="23" t="n">
        <f aca="false">IF(AND(E19232="Priority",ISNUMBER('Cost model'!N319)),'Cost model'!N319,'Cost model'!M319)</f>
        <v>16.5</v>
      </c>
      <c r="K19232" s="14" t="n">
        <f aca="false">J19232-H19232</f>
        <v>2.11</v>
      </c>
      <c r="L19232" s="14" t="n">
        <f aca="false">G19232-H19232</f>
        <v>3.11</v>
      </c>
    </row>
    <row r="19233" customFormat="false" ht="15" hidden="false" customHeight="false" outlineLevel="0" collapsed="false">
      <c r="A19233" s="2" t="s">
        <v>174</v>
      </c>
      <c r="B19233" s="2" t="s">
        <v>124</v>
      </c>
      <c r="C19233" s="2" t="s">
        <v>47</v>
      </c>
      <c r="D19233" s="2" t="s">
        <v>10</v>
      </c>
      <c r="E19233" s="2" t="s">
        <v>74</v>
      </c>
      <c r="F19233" s="2" t="s">
        <v>976</v>
      </c>
      <c r="G19233" s="14" t="n">
        <v>9.5</v>
      </c>
      <c r="H19233" s="14" t="n">
        <v>6.24</v>
      </c>
      <c r="I19233" s="14" t="n">
        <v>9.5</v>
      </c>
      <c r="J19233" s="23" t="n">
        <f aca="false">IF(AND(E19233="Priority",ISNUMBER('Cost model'!N107)),'Cost model'!N107,'Cost model'!M107)</f>
        <v>12.5</v>
      </c>
      <c r="K19233" s="14" t="n">
        <f aca="false">J19233-H19233</f>
        <v>6.26</v>
      </c>
      <c r="L19233" s="14" t="n">
        <f aca="false">G19233-H19233</f>
        <v>3.26</v>
      </c>
    </row>
    <row r="19234" customFormat="false" ht="15" hidden="false" customHeight="false" outlineLevel="0" collapsed="false">
      <c r="A19234" s="2" t="s">
        <v>124</v>
      </c>
      <c r="B19234" s="2" t="s">
        <v>124</v>
      </c>
      <c r="C19234" s="2" t="s">
        <v>48</v>
      </c>
      <c r="D19234" s="2" t="s">
        <v>12</v>
      </c>
      <c r="E19234" s="2" t="s">
        <v>74</v>
      </c>
      <c r="F19234" s="2" t="s">
        <v>977</v>
      </c>
      <c r="G19234" s="14" t="n">
        <v>12.5</v>
      </c>
      <c r="H19234" s="14" t="n">
        <v>25.65</v>
      </c>
      <c r="I19234" s="14" t="n">
        <v>12.5</v>
      </c>
      <c r="J19234" s="23" t="n">
        <f aca="false">IF(AND(E19234="Priority",ISNUMBER('Cost model'!N321)),'Cost model'!N321,'Cost model'!M321)</f>
        <v>40</v>
      </c>
      <c r="K19234" s="14" t="n">
        <f aca="false">J19234-H19234</f>
        <v>14.35</v>
      </c>
      <c r="L19234" s="14" t="n">
        <f aca="false">G19234-H19234</f>
        <v>-13.15</v>
      </c>
    </row>
    <row r="19235" customFormat="false" ht="15" hidden="false" customHeight="false" outlineLevel="0" collapsed="false">
      <c r="A19235" s="2" t="s">
        <v>124</v>
      </c>
      <c r="B19235" s="2" t="s">
        <v>124</v>
      </c>
      <c r="C19235" s="2" t="s">
        <v>47</v>
      </c>
      <c r="D19235" s="2" t="s">
        <v>12</v>
      </c>
      <c r="E19235" s="2" t="s">
        <v>74</v>
      </c>
      <c r="F19235" s="2" t="s">
        <v>977</v>
      </c>
      <c r="G19235" s="14" t="n">
        <v>9.5</v>
      </c>
      <c r="H19235" s="14" t="n">
        <v>7.72</v>
      </c>
      <c r="I19235" s="14" t="n">
        <v>9.5</v>
      </c>
      <c r="J19235" s="23" t="n">
        <f aca="false">IF(AND(E19235="Priority",ISNUMBER('Cost model'!N320)),'Cost model'!N320,'Cost model'!M320)</f>
        <v>24.5</v>
      </c>
      <c r="K19235" s="14" t="n">
        <f aca="false">J19235-H19235</f>
        <v>16.78</v>
      </c>
      <c r="L19235" s="14" t="n">
        <f aca="false">G19235-H19235</f>
        <v>1.78</v>
      </c>
    </row>
    <row r="19236" customFormat="false" ht="15" hidden="false" customHeight="false" outlineLevel="0" collapsed="false">
      <c r="A19236" s="2" t="s">
        <v>124</v>
      </c>
      <c r="B19236" s="2" t="s">
        <v>124</v>
      </c>
      <c r="C19236" s="2" t="s">
        <v>47</v>
      </c>
      <c r="D19236" s="2" t="s">
        <v>10</v>
      </c>
      <c r="E19236" s="2" t="s">
        <v>83</v>
      </c>
      <c r="F19236" s="2" t="s">
        <v>977</v>
      </c>
      <c r="G19236" s="14" t="n">
        <v>14.5</v>
      </c>
      <c r="H19236" s="14" t="n">
        <v>21.34</v>
      </c>
      <c r="I19236" s="14" t="n">
        <v>14.5</v>
      </c>
      <c r="J19236" s="23" t="n">
        <f aca="false">IF(AND(E19236="Priority",ISNUMBER('Cost model'!N317)),'Cost model'!N317,'Cost model'!M317)</f>
        <v>15.5</v>
      </c>
      <c r="K19236" s="14" t="n">
        <f aca="false">J19236-H19236</f>
        <v>-5.84</v>
      </c>
      <c r="L19236" s="14" t="n">
        <f aca="false">G19236-H19236</f>
        <v>-6.84</v>
      </c>
    </row>
    <row r="19237" customFormat="false" ht="15" hidden="false" customHeight="false" outlineLevel="0" collapsed="false">
      <c r="A19237" s="2" t="s">
        <v>342</v>
      </c>
      <c r="B19237" s="2" t="s">
        <v>158</v>
      </c>
      <c r="C19237" s="2" t="s">
        <v>49</v>
      </c>
      <c r="D19237" s="2" t="s">
        <v>10</v>
      </c>
      <c r="E19237" s="2" t="s">
        <v>83</v>
      </c>
      <c r="F19237" s="2" t="s">
        <v>976</v>
      </c>
      <c r="G19237" s="14" t="n">
        <v>34.5</v>
      </c>
      <c r="H19237" s="14" t="n">
        <v>24.17</v>
      </c>
      <c r="I19237" s="14" t="n">
        <v>34.5</v>
      </c>
      <c r="J19237" s="23" t="n">
        <f aca="false">IF(AND(E19237="Priority",ISNUMBER('Cost model'!N214)),'Cost model'!N214,'Cost model'!M214)</f>
        <v>35</v>
      </c>
      <c r="K19237" s="14" t="n">
        <f aca="false">J19237-H19237</f>
        <v>10.83</v>
      </c>
      <c r="L19237" s="14" t="n">
        <f aca="false">G19237-H19237</f>
        <v>10.33</v>
      </c>
    </row>
    <row r="19238" customFormat="false" ht="15" hidden="false" customHeight="false" outlineLevel="0" collapsed="false">
      <c r="A19238" s="2" t="s">
        <v>174</v>
      </c>
      <c r="B19238" s="2" t="s">
        <v>158</v>
      </c>
      <c r="C19238" s="2" t="s">
        <v>47</v>
      </c>
      <c r="D19238" s="2" t="s">
        <v>12</v>
      </c>
      <c r="E19238" s="2" t="s">
        <v>83</v>
      </c>
      <c r="F19238" s="2" t="s">
        <v>976</v>
      </c>
      <c r="G19238" s="14" t="n">
        <v>24.5</v>
      </c>
      <c r="H19238" s="14" t="n">
        <v>57.17</v>
      </c>
      <c r="I19238" s="14" t="n">
        <v>24.5</v>
      </c>
      <c r="J19238" s="23" t="n">
        <f aca="false">IF(AND(E19238="Priority",ISNUMBER('Cost model'!N140)),'Cost model'!N140,'Cost model'!M140)</f>
        <v>55</v>
      </c>
      <c r="K19238" s="14" t="n">
        <f aca="false">J19238-H19238</f>
        <v>-2.17</v>
      </c>
      <c r="L19238" s="14" t="n">
        <f aca="false">G19238-H19238</f>
        <v>-32.67</v>
      </c>
    </row>
    <row r="19239" customFormat="false" ht="15" hidden="false" customHeight="false" outlineLevel="0" collapsed="false">
      <c r="A19239" s="2" t="s">
        <v>142</v>
      </c>
      <c r="B19239" s="2" t="s">
        <v>142</v>
      </c>
      <c r="C19239" s="2" t="s">
        <v>48</v>
      </c>
      <c r="D19239" s="2" t="s">
        <v>12</v>
      </c>
      <c r="E19239" s="2" t="s">
        <v>74</v>
      </c>
      <c r="F19239" s="2" t="s">
        <v>977</v>
      </c>
      <c r="G19239" s="14" t="n">
        <v>14.5</v>
      </c>
      <c r="H19239" s="14" t="n">
        <v>60.74</v>
      </c>
      <c r="I19239" s="14" t="n">
        <v>12.5</v>
      </c>
      <c r="J19239" s="23" t="n">
        <f aca="false">IF(AND(E19239="Priority",ISNUMBER('Cost model'!N636)),'Cost model'!N636,'Cost model'!M636)</f>
        <v>40</v>
      </c>
      <c r="K19239" s="14" t="n">
        <f aca="false">J19239-H19239</f>
        <v>-20.74</v>
      </c>
      <c r="L19239" s="14" t="n">
        <f aca="false">G19239-H19239</f>
        <v>-46.24</v>
      </c>
    </row>
    <row r="19240" customFormat="false" ht="15" hidden="false" customHeight="false" outlineLevel="0" collapsed="false">
      <c r="A19240" s="2" t="s">
        <v>124</v>
      </c>
      <c r="B19240" s="2" t="s">
        <v>124</v>
      </c>
      <c r="C19240" s="2" t="s">
        <v>47</v>
      </c>
      <c r="D19240" s="2" t="s">
        <v>12</v>
      </c>
      <c r="E19240" s="2" t="s">
        <v>74</v>
      </c>
      <c r="F19240" s="2" t="s">
        <v>977</v>
      </c>
      <c r="G19240" s="14" t="n">
        <v>9.5</v>
      </c>
      <c r="H19240" s="14" t="n">
        <v>7.72</v>
      </c>
      <c r="I19240" s="14" t="n">
        <v>9.5</v>
      </c>
      <c r="J19240" s="23" t="n">
        <f aca="false">IF(AND(E19240="Priority",ISNUMBER('Cost model'!N320)),'Cost model'!N320,'Cost model'!M320)</f>
        <v>24.5</v>
      </c>
      <c r="K19240" s="14" t="n">
        <f aca="false">J19240-H19240</f>
        <v>16.78</v>
      </c>
      <c r="L19240" s="14" t="n">
        <f aca="false">G19240-H19240</f>
        <v>1.78</v>
      </c>
    </row>
    <row r="19241" customFormat="false" ht="15" hidden="false" customHeight="false" outlineLevel="0" collapsed="false">
      <c r="A19241" s="2" t="s">
        <v>124</v>
      </c>
      <c r="B19241" s="2" t="s">
        <v>124</v>
      </c>
      <c r="C19241" s="2" t="s">
        <v>47</v>
      </c>
      <c r="D19241" s="2" t="s">
        <v>10</v>
      </c>
      <c r="E19241" s="2" t="s">
        <v>74</v>
      </c>
      <c r="F19241" s="2" t="s">
        <v>977</v>
      </c>
      <c r="G19241" s="14" t="n">
        <v>19.5</v>
      </c>
      <c r="H19241" s="14" t="n">
        <v>21.34</v>
      </c>
      <c r="I19241" s="14" t="n">
        <v>9.5</v>
      </c>
      <c r="J19241" s="23" t="n">
        <f aca="false">IF(AND(E19241="Priority",ISNUMBER('Cost model'!N317)),'Cost model'!N317,'Cost model'!M317)</f>
        <v>10.5</v>
      </c>
      <c r="K19241" s="14" t="n">
        <f aca="false">J19241-H19241</f>
        <v>-10.84</v>
      </c>
      <c r="L19241" s="14" t="n">
        <f aca="false">G19241-H19241</f>
        <v>-1.84</v>
      </c>
    </row>
    <row r="19242" customFormat="false" ht="15" hidden="false" customHeight="false" outlineLevel="0" collapsed="false">
      <c r="A19242" s="2" t="s">
        <v>124</v>
      </c>
      <c r="B19242" s="2" t="s">
        <v>124</v>
      </c>
      <c r="C19242" s="2" t="s">
        <v>48</v>
      </c>
      <c r="D19242" s="2" t="s">
        <v>12</v>
      </c>
      <c r="E19242" s="2" t="s">
        <v>83</v>
      </c>
      <c r="F19242" s="2" t="s">
        <v>977</v>
      </c>
      <c r="G19242" s="14" t="n">
        <v>19.5</v>
      </c>
      <c r="H19242" s="14" t="n">
        <v>49.82</v>
      </c>
      <c r="I19242" s="14" t="n">
        <v>19.5</v>
      </c>
      <c r="J19242" s="23" t="n">
        <f aca="false">IF(AND(E19242="Priority",ISNUMBER('Cost model'!N321)),'Cost model'!N321,'Cost model'!M321)</f>
        <v>55</v>
      </c>
      <c r="K19242" s="14" t="n">
        <f aca="false">J19242-H19242</f>
        <v>5.18</v>
      </c>
      <c r="L19242" s="14" t="n">
        <f aca="false">G19242-H19242</f>
        <v>-30.32</v>
      </c>
    </row>
    <row r="19243" customFormat="false" ht="15" hidden="false" customHeight="false" outlineLevel="0" collapsed="false">
      <c r="A19243" s="2" t="s">
        <v>221</v>
      </c>
      <c r="B19243" s="2" t="s">
        <v>221</v>
      </c>
      <c r="C19243" s="2" t="s">
        <v>49</v>
      </c>
      <c r="D19243" s="2" t="s">
        <v>10</v>
      </c>
      <c r="E19243" s="2" t="s">
        <v>74</v>
      </c>
      <c r="F19243" s="2" t="s">
        <v>977</v>
      </c>
      <c r="G19243" s="14" t="n">
        <v>17.5</v>
      </c>
      <c r="H19243" s="14" t="n">
        <v>10.48</v>
      </c>
      <c r="I19243" s="14" t="n">
        <v>17.5</v>
      </c>
      <c r="J19243" s="23" t="n">
        <f aca="false">IF(AND(E19243="Priority",ISNUMBER('Cost model'!N739)),'Cost model'!N739,'Cost model'!M739)</f>
        <v>17.5</v>
      </c>
      <c r="K19243" s="14" t="n">
        <f aca="false">J19243-H19243</f>
        <v>7.02</v>
      </c>
      <c r="L19243" s="14" t="n">
        <f aca="false">G19243-H19243</f>
        <v>7.02</v>
      </c>
    </row>
    <row r="19244" customFormat="false" ht="15" hidden="false" customHeight="false" outlineLevel="0" collapsed="false">
      <c r="A19244" s="2" t="s">
        <v>158</v>
      </c>
      <c r="B19244" s="2" t="s">
        <v>158</v>
      </c>
      <c r="C19244" s="2" t="s">
        <v>49</v>
      </c>
      <c r="D19244" s="2" t="s">
        <v>12</v>
      </c>
      <c r="E19244" s="2" t="s">
        <v>74</v>
      </c>
      <c r="F19244" s="2" t="s">
        <v>977</v>
      </c>
      <c r="G19244" s="14" t="n">
        <v>19.5</v>
      </c>
      <c r="H19244" s="14" t="n">
        <v>17.01</v>
      </c>
      <c r="I19244" s="14" t="n">
        <v>19.5</v>
      </c>
      <c r="J19244" s="23" t="n">
        <f aca="false">IF(AND(E19244="Priority",ISNUMBER('Cost model'!N427)),'Cost model'!N427,'Cost model'!M427)</f>
        <v>28.5</v>
      </c>
      <c r="K19244" s="14" t="n">
        <f aca="false">J19244-H19244</f>
        <v>11.49</v>
      </c>
      <c r="L19244" s="14" t="n">
        <f aca="false">G19244-H19244</f>
        <v>2.49</v>
      </c>
    </row>
    <row r="19245" customFormat="false" ht="15" hidden="false" customHeight="false" outlineLevel="0" collapsed="false">
      <c r="A19245" s="2" t="s">
        <v>124</v>
      </c>
      <c r="B19245" s="2" t="s">
        <v>124</v>
      </c>
      <c r="C19245" s="2" t="s">
        <v>47</v>
      </c>
      <c r="D19245" s="2" t="s">
        <v>10</v>
      </c>
      <c r="E19245" s="2" t="s">
        <v>74</v>
      </c>
      <c r="F19245" s="2" t="s">
        <v>977</v>
      </c>
      <c r="G19245" s="14" t="n">
        <v>9.5</v>
      </c>
      <c r="H19245" s="14" t="n">
        <v>6.25</v>
      </c>
      <c r="I19245" s="14" t="n">
        <v>9.5</v>
      </c>
      <c r="J19245" s="23" t="n">
        <f aca="false">IF(AND(E19245="Priority",ISNUMBER('Cost model'!N317)),'Cost model'!N317,'Cost model'!M317)</f>
        <v>10.5</v>
      </c>
      <c r="K19245" s="14" t="n">
        <f aca="false">J19245-H19245</f>
        <v>4.25</v>
      </c>
      <c r="L19245" s="14" t="n">
        <f aca="false">G19245-H19245</f>
        <v>3.25</v>
      </c>
    </row>
    <row r="19246" customFormat="false" ht="15" hidden="false" customHeight="false" outlineLevel="0" collapsed="false">
      <c r="A19246" s="2" t="s">
        <v>124</v>
      </c>
      <c r="B19246" s="2" t="s">
        <v>124</v>
      </c>
      <c r="C19246" s="2" t="s">
        <v>48</v>
      </c>
      <c r="D19246" s="2" t="s">
        <v>12</v>
      </c>
      <c r="E19246" s="2" t="s">
        <v>74</v>
      </c>
      <c r="F19246" s="2" t="s">
        <v>977</v>
      </c>
      <c r="G19246" s="14" t="n">
        <v>12.5</v>
      </c>
      <c r="H19246" s="14" t="n">
        <v>43.25</v>
      </c>
      <c r="I19246" s="14" t="n">
        <v>12.5</v>
      </c>
      <c r="J19246" s="23" t="n">
        <f aca="false">IF(AND(E19246="Priority",ISNUMBER('Cost model'!N321)),'Cost model'!N321,'Cost model'!M321)</f>
        <v>40</v>
      </c>
      <c r="K19246" s="14" t="n">
        <f aca="false">J19246-H19246</f>
        <v>-3.25</v>
      </c>
      <c r="L19246" s="14" t="n">
        <f aca="false">G19246-H19246</f>
        <v>-30.75</v>
      </c>
    </row>
    <row r="19247" customFormat="false" ht="15" hidden="false" customHeight="false" outlineLevel="0" collapsed="false">
      <c r="A19247" s="2" t="s">
        <v>174</v>
      </c>
      <c r="B19247" s="2" t="s">
        <v>158</v>
      </c>
      <c r="C19247" s="2" t="s">
        <v>48</v>
      </c>
      <c r="D19247" s="2" t="s">
        <v>10</v>
      </c>
      <c r="E19247" s="2" t="s">
        <v>74</v>
      </c>
      <c r="F19247" s="2" t="s">
        <v>976</v>
      </c>
      <c r="G19247" s="14" t="n">
        <v>14.5</v>
      </c>
      <c r="H19247" s="14" t="n">
        <v>12.54</v>
      </c>
      <c r="I19247" s="14" t="n">
        <v>14.5</v>
      </c>
      <c r="J19247" s="23" t="n">
        <f aca="false">IF(AND(E19247="Priority",ISNUMBER('Cost model'!N138)),'Cost model'!N138,'Cost model'!M138)</f>
        <v>16.5</v>
      </c>
      <c r="K19247" s="14" t="n">
        <f aca="false">J19247-H19247</f>
        <v>3.96</v>
      </c>
      <c r="L19247" s="14" t="n">
        <f aca="false">G19247-H19247</f>
        <v>1.96</v>
      </c>
    </row>
    <row r="19248" customFormat="false" ht="15" hidden="false" customHeight="false" outlineLevel="0" collapsed="false">
      <c r="A19248" s="2" t="s">
        <v>124</v>
      </c>
      <c r="B19248" s="2" t="s">
        <v>124</v>
      </c>
      <c r="C19248" s="2" t="s">
        <v>49</v>
      </c>
      <c r="D19248" s="2" t="s">
        <v>12</v>
      </c>
      <c r="E19248" s="2" t="s">
        <v>74</v>
      </c>
      <c r="F19248" s="2" t="s">
        <v>977</v>
      </c>
      <c r="G19248" s="14" t="n">
        <v>19.5</v>
      </c>
      <c r="H19248" s="14" t="n">
        <v>45.35</v>
      </c>
      <c r="I19248" s="14" t="n">
        <v>19.5</v>
      </c>
      <c r="J19248" s="23" t="n">
        <f aca="false">IF(AND(E19248="Priority",ISNUMBER('Cost model'!N322)),'Cost model'!N322,'Cost model'!M322)</f>
        <v>50</v>
      </c>
      <c r="K19248" s="14" t="n">
        <f aca="false">J19248-H19248</f>
        <v>4.65</v>
      </c>
      <c r="L19248" s="14" t="n">
        <f aca="false">G19248-H19248</f>
        <v>-25.85</v>
      </c>
    </row>
    <row r="19249" customFormat="false" ht="15" hidden="false" customHeight="false" outlineLevel="0" collapsed="false">
      <c r="A19249" s="2" t="s">
        <v>142</v>
      </c>
      <c r="B19249" s="2" t="s">
        <v>124</v>
      </c>
      <c r="C19249" s="2" t="s">
        <v>48</v>
      </c>
      <c r="D19249" s="2" t="s">
        <v>10</v>
      </c>
      <c r="E19249" s="2" t="s">
        <v>74</v>
      </c>
      <c r="F19249" s="2" t="s">
        <v>976</v>
      </c>
      <c r="G19249" s="14" t="n">
        <v>12.5</v>
      </c>
      <c r="H19249" s="14" t="n">
        <v>9.12</v>
      </c>
      <c r="I19249" s="14" t="n">
        <v>14.5</v>
      </c>
      <c r="J19249" s="23" t="n">
        <f aca="false">IF(AND(E19249="Priority",ISNUMBER('Cost model'!N663)),'Cost model'!N663,'Cost model'!M663)</f>
        <v>18.5</v>
      </c>
      <c r="K19249" s="14" t="n">
        <f aca="false">J19249-H19249</f>
        <v>9.38</v>
      </c>
      <c r="L19249" s="14" t="n">
        <f aca="false">G19249-H19249</f>
        <v>3.38</v>
      </c>
    </row>
    <row r="19250" customFormat="false" ht="15" hidden="false" customHeight="false" outlineLevel="0" collapsed="false">
      <c r="A19250" s="2" t="s">
        <v>124</v>
      </c>
      <c r="B19250" s="2" t="s">
        <v>124</v>
      </c>
      <c r="C19250" s="2" t="s">
        <v>49</v>
      </c>
      <c r="D19250" s="2" t="s">
        <v>10</v>
      </c>
      <c r="E19250" s="2" t="s">
        <v>74</v>
      </c>
      <c r="F19250" s="2" t="s">
        <v>977</v>
      </c>
      <c r="G19250" s="14" t="n">
        <v>17.5</v>
      </c>
      <c r="H19250" s="14" t="n">
        <v>21.6</v>
      </c>
      <c r="I19250" s="14" t="n">
        <v>17.5</v>
      </c>
      <c r="J19250" s="23" t="n">
        <f aca="false">IF(AND(E19250="Priority",ISNUMBER('Cost model'!N319)),'Cost model'!N319,'Cost model'!M319)</f>
        <v>16.5</v>
      </c>
      <c r="K19250" s="14" t="n">
        <f aca="false">J19250-H19250</f>
        <v>-5.1</v>
      </c>
      <c r="L19250" s="14" t="n">
        <f aca="false">G19250-H19250</f>
        <v>-4.1</v>
      </c>
    </row>
    <row r="19251" customFormat="false" ht="15" hidden="false" customHeight="false" outlineLevel="0" collapsed="false">
      <c r="A19251" s="2" t="s">
        <v>174</v>
      </c>
      <c r="B19251" s="2" t="s">
        <v>142</v>
      </c>
      <c r="C19251" s="2" t="s">
        <v>48</v>
      </c>
      <c r="D19251" s="2" t="s">
        <v>10</v>
      </c>
      <c r="E19251" s="2" t="s">
        <v>74</v>
      </c>
      <c r="F19251" s="2" t="s">
        <v>976</v>
      </c>
      <c r="G19251" s="14" t="n">
        <v>12.5</v>
      </c>
      <c r="H19251" s="14" t="n">
        <v>15.16</v>
      </c>
      <c r="I19251" s="14" t="n">
        <v>12.5</v>
      </c>
      <c r="J19251" s="23" t="n">
        <f aca="false">IF(AND(E19251="Priority",ISNUMBER('Cost model'!N123)),'Cost model'!N123,'Cost model'!M123)</f>
        <v>16.5</v>
      </c>
      <c r="K19251" s="14" t="n">
        <f aca="false">J19251-H19251</f>
        <v>1.34</v>
      </c>
      <c r="L19251" s="14" t="n">
        <f aca="false">G19251-H19251</f>
        <v>-2.66</v>
      </c>
    </row>
    <row r="19252" customFormat="false" ht="15" hidden="false" customHeight="false" outlineLevel="0" collapsed="false">
      <c r="A19252" s="2" t="s">
        <v>142</v>
      </c>
      <c r="B19252" s="2" t="s">
        <v>142</v>
      </c>
      <c r="C19252" s="2" t="s">
        <v>49</v>
      </c>
      <c r="D19252" s="2" t="s">
        <v>12</v>
      </c>
      <c r="E19252" s="2" t="s">
        <v>74</v>
      </c>
      <c r="F19252" s="2" t="s">
        <v>977</v>
      </c>
      <c r="G19252" s="14" t="n">
        <v>19.5</v>
      </c>
      <c r="H19252" s="14" t="n">
        <v>125.99</v>
      </c>
      <c r="I19252" s="14" t="n">
        <v>19.5</v>
      </c>
      <c r="J19252" s="23" t="n">
        <f aca="false">IF(AND(E19252="Priority",ISNUMBER('Cost model'!N637)),'Cost model'!N637,'Cost model'!M637)</f>
        <v>45</v>
      </c>
      <c r="K19252" s="14" t="n">
        <f aca="false">J19252-H19252</f>
        <v>-80.99</v>
      </c>
      <c r="L19252" s="14" t="n">
        <f aca="false">G19252-H19252</f>
        <v>-106.49</v>
      </c>
    </row>
    <row r="19253" customFormat="false" ht="15" hidden="false" customHeight="false" outlineLevel="0" collapsed="false">
      <c r="A19253" s="2" t="s">
        <v>221</v>
      </c>
      <c r="B19253" s="2" t="s">
        <v>221</v>
      </c>
      <c r="C19253" s="2" t="s">
        <v>47</v>
      </c>
      <c r="D19253" s="2" t="s">
        <v>12</v>
      </c>
      <c r="E19253" s="2" t="s">
        <v>83</v>
      </c>
      <c r="F19253" s="2" t="s">
        <v>977</v>
      </c>
      <c r="G19253" s="14" t="n">
        <v>19.5</v>
      </c>
      <c r="H19253" s="14" t="n">
        <v>24.75</v>
      </c>
      <c r="I19253" s="14" t="n">
        <v>19.5</v>
      </c>
      <c r="J19253" s="23" t="n">
        <f aca="false">IF(AND(E19253="Priority",ISNUMBER('Cost model'!N740)),'Cost model'!N740,'Cost model'!M740)</f>
        <v>28.5</v>
      </c>
      <c r="K19253" s="14" t="n">
        <f aca="false">J19253-H19253</f>
        <v>3.75</v>
      </c>
      <c r="L19253" s="14" t="n">
        <f aca="false">G19253-H19253</f>
        <v>-5.25</v>
      </c>
    </row>
    <row r="19254" customFormat="false" ht="15" hidden="false" customHeight="false" outlineLevel="0" collapsed="false">
      <c r="A19254" s="2" t="s">
        <v>205</v>
      </c>
      <c r="B19254" s="2" t="s">
        <v>205</v>
      </c>
      <c r="C19254" s="2" t="s">
        <v>47</v>
      </c>
      <c r="D19254" s="2" t="s">
        <v>12</v>
      </c>
      <c r="E19254" s="2" t="s">
        <v>83</v>
      </c>
      <c r="F19254" s="2" t="s">
        <v>977</v>
      </c>
      <c r="G19254" s="14" t="n">
        <v>19.5</v>
      </c>
      <c r="H19254" s="14" t="n">
        <v>10.99</v>
      </c>
      <c r="I19254" s="14" t="n">
        <v>19.5</v>
      </c>
      <c r="J19254" s="23" t="n">
        <f aca="false">IF(AND(E19254="Priority",ISNUMBER('Cost model'!N530)),'Cost model'!N530,'Cost model'!M530)</f>
        <v>40</v>
      </c>
      <c r="K19254" s="14" t="n">
        <f aca="false">J19254-H19254</f>
        <v>29.01</v>
      </c>
      <c r="L19254" s="14" t="n">
        <f aca="false">G19254-H19254</f>
        <v>8.51</v>
      </c>
    </row>
    <row r="19255" customFormat="false" ht="15" hidden="false" customHeight="false" outlineLevel="0" collapsed="false">
      <c r="A19255" s="2" t="s">
        <v>124</v>
      </c>
      <c r="B19255" s="2" t="s">
        <v>142</v>
      </c>
      <c r="C19255" s="2" t="s">
        <v>47</v>
      </c>
      <c r="D19255" s="2" t="s">
        <v>12</v>
      </c>
      <c r="E19255" s="2" t="s">
        <v>74</v>
      </c>
      <c r="F19255" s="2" t="s">
        <v>976</v>
      </c>
      <c r="G19255" s="14" t="n">
        <v>19.5</v>
      </c>
      <c r="H19255" s="14" t="n">
        <v>48.8</v>
      </c>
      <c r="I19255" s="14" t="n">
        <v>19.5</v>
      </c>
      <c r="J19255" s="23" t="n">
        <f aca="false">IF(AND(E19255="Priority",ISNUMBER('Cost model'!N335)),'Cost model'!N335,'Cost model'!M335)</f>
        <v>45</v>
      </c>
      <c r="K19255" s="14" t="n">
        <f aca="false">J19255-H19255</f>
        <v>-3.8</v>
      </c>
      <c r="L19255" s="14" t="n">
        <f aca="false">G19255-H19255</f>
        <v>-29.3</v>
      </c>
    </row>
    <row r="19256" customFormat="false" ht="15" hidden="false" customHeight="false" outlineLevel="0" collapsed="false">
      <c r="A19256" s="2" t="s">
        <v>124</v>
      </c>
      <c r="B19256" s="2" t="s">
        <v>124</v>
      </c>
      <c r="C19256" s="2" t="s">
        <v>47</v>
      </c>
      <c r="D19256" s="2" t="s">
        <v>10</v>
      </c>
      <c r="E19256" s="2" t="s">
        <v>74</v>
      </c>
      <c r="F19256" s="2" t="s">
        <v>977</v>
      </c>
      <c r="G19256" s="14" t="n">
        <v>9.5</v>
      </c>
      <c r="H19256" s="14" t="n">
        <v>7.46</v>
      </c>
      <c r="I19256" s="14" t="n">
        <v>9.5</v>
      </c>
      <c r="J19256" s="23" t="n">
        <f aca="false">IF(AND(E19256="Priority",ISNUMBER('Cost model'!N317)),'Cost model'!N317,'Cost model'!M317)</f>
        <v>10.5</v>
      </c>
      <c r="K19256" s="14" t="n">
        <f aca="false">J19256-H19256</f>
        <v>3.04</v>
      </c>
      <c r="L19256" s="14" t="n">
        <f aca="false">G19256-H19256</f>
        <v>2.04</v>
      </c>
    </row>
    <row r="19257" customFormat="false" ht="15" hidden="false" customHeight="false" outlineLevel="0" collapsed="false">
      <c r="A19257" s="2" t="s">
        <v>221</v>
      </c>
      <c r="B19257" s="2" t="s">
        <v>221</v>
      </c>
      <c r="C19257" s="2" t="s">
        <v>47</v>
      </c>
      <c r="D19257" s="2" t="s">
        <v>10</v>
      </c>
      <c r="E19257" s="2" t="s">
        <v>74</v>
      </c>
      <c r="F19257" s="2" t="s">
        <v>977</v>
      </c>
      <c r="G19257" s="14" t="n">
        <v>9.5</v>
      </c>
      <c r="H19257" s="14" t="n">
        <v>7.4</v>
      </c>
      <c r="I19257" s="14" t="n">
        <v>9.5</v>
      </c>
      <c r="J19257" s="23" t="n">
        <f aca="false">IF(AND(E19257="Priority",ISNUMBER('Cost model'!N737)),'Cost model'!N737,'Cost model'!M737)</f>
        <v>8.5</v>
      </c>
      <c r="K19257" s="14" t="n">
        <f aca="false">J19257-H19257</f>
        <v>1.1</v>
      </c>
      <c r="L19257" s="14" t="n">
        <f aca="false">G19257-H19257</f>
        <v>2.1</v>
      </c>
    </row>
    <row r="19258" customFormat="false" ht="15" hidden="false" customHeight="false" outlineLevel="0" collapsed="false">
      <c r="A19258" s="2" t="s">
        <v>174</v>
      </c>
      <c r="B19258" s="2" t="s">
        <v>174</v>
      </c>
      <c r="C19258" s="2" t="s">
        <v>48</v>
      </c>
      <c r="D19258" s="2" t="s">
        <v>12</v>
      </c>
      <c r="E19258" s="2" t="s">
        <v>74</v>
      </c>
      <c r="F19258" s="2" t="s">
        <v>977</v>
      </c>
      <c r="G19258" s="14" t="n">
        <v>12.5</v>
      </c>
      <c r="H19258" s="14" t="n">
        <v>58.65</v>
      </c>
      <c r="I19258" s="14" t="n">
        <v>12.5</v>
      </c>
      <c r="J19258" s="23" t="n">
        <f aca="false">IF(AND(E19258="Priority",ISNUMBER('Cost model'!N171)),'Cost model'!N171,'Cost model'!M171)</f>
        <v>40</v>
      </c>
      <c r="K19258" s="14" t="n">
        <f aca="false">J19258-H19258</f>
        <v>-18.65</v>
      </c>
      <c r="L19258" s="14" t="n">
        <f aca="false">G19258-H19258</f>
        <v>-46.15</v>
      </c>
    </row>
    <row r="19259" customFormat="false" ht="15" hidden="false" customHeight="false" outlineLevel="0" collapsed="false">
      <c r="A19259" s="2" t="s">
        <v>174</v>
      </c>
      <c r="B19259" s="2" t="s">
        <v>174</v>
      </c>
      <c r="C19259" s="2" t="s">
        <v>49</v>
      </c>
      <c r="D19259" s="2" t="s">
        <v>12</v>
      </c>
      <c r="E19259" s="2" t="s">
        <v>74</v>
      </c>
      <c r="F19259" s="2" t="s">
        <v>977</v>
      </c>
      <c r="G19259" s="14" t="n">
        <v>19.5</v>
      </c>
      <c r="H19259" s="14" t="n">
        <v>67.76</v>
      </c>
      <c r="I19259" s="14" t="n">
        <v>19.5</v>
      </c>
      <c r="J19259" s="23" t="n">
        <f aca="false">IF(AND(E19259="Priority",ISNUMBER('Cost model'!N172)),'Cost model'!N172,'Cost model'!M172)</f>
        <v>45</v>
      </c>
      <c r="K19259" s="14" t="n">
        <f aca="false">J19259-H19259</f>
        <v>-22.76</v>
      </c>
      <c r="L19259" s="14" t="n">
        <f aca="false">G19259-H19259</f>
        <v>-48.26</v>
      </c>
    </row>
    <row r="19260" customFormat="false" ht="15" hidden="false" customHeight="false" outlineLevel="0" collapsed="false">
      <c r="A19260" s="2" t="s">
        <v>174</v>
      </c>
      <c r="B19260" s="2" t="s">
        <v>174</v>
      </c>
      <c r="C19260" s="2" t="s">
        <v>49</v>
      </c>
      <c r="D19260" s="2" t="s">
        <v>10</v>
      </c>
      <c r="E19260" s="2" t="s">
        <v>83</v>
      </c>
      <c r="F19260" s="2" t="s">
        <v>977</v>
      </c>
      <c r="G19260" s="14" t="n">
        <v>24.5</v>
      </c>
      <c r="H19260" s="14" t="n">
        <v>12.18</v>
      </c>
      <c r="I19260" s="14" t="n">
        <v>24.5</v>
      </c>
      <c r="J19260" s="23" t="n">
        <f aca="false">IF(AND(E19260="Priority",ISNUMBER('Cost model'!N169)),'Cost model'!N169,'Cost model'!M169)</f>
        <v>25.5</v>
      </c>
      <c r="K19260" s="14" t="n">
        <f aca="false">J19260-H19260</f>
        <v>13.32</v>
      </c>
      <c r="L19260" s="14" t="n">
        <f aca="false">G19260-H19260</f>
        <v>12.32</v>
      </c>
    </row>
    <row r="19261" customFormat="false" ht="15" hidden="false" customHeight="false" outlineLevel="0" collapsed="false">
      <c r="A19261" s="2" t="s">
        <v>142</v>
      </c>
      <c r="B19261" s="2" t="s">
        <v>124</v>
      </c>
      <c r="C19261" s="2" t="s">
        <v>47</v>
      </c>
      <c r="D19261" s="2" t="s">
        <v>10</v>
      </c>
      <c r="E19261" s="2" t="s">
        <v>74</v>
      </c>
      <c r="F19261" s="2" t="s">
        <v>976</v>
      </c>
      <c r="G19261" s="14" t="n">
        <v>14.5</v>
      </c>
      <c r="H19261" s="14" t="n">
        <v>10.76</v>
      </c>
      <c r="I19261" s="14" t="n">
        <v>14.5</v>
      </c>
      <c r="J19261" s="23" t="n">
        <f aca="false">IF(AND(E19261="Priority",ISNUMBER('Cost model'!N662)),'Cost model'!N662,'Cost model'!M662)</f>
        <v>13.5</v>
      </c>
      <c r="K19261" s="14" t="n">
        <f aca="false">J19261-H19261</f>
        <v>2.74</v>
      </c>
      <c r="L19261" s="14" t="n">
        <f aca="false">G19261-H19261</f>
        <v>3.74</v>
      </c>
    </row>
    <row r="19262" customFormat="false" ht="15" hidden="false" customHeight="false" outlineLevel="0" collapsed="false">
      <c r="A19262" s="2" t="s">
        <v>142</v>
      </c>
      <c r="B19262" s="2" t="s">
        <v>142</v>
      </c>
      <c r="C19262" s="2" t="s">
        <v>47</v>
      </c>
      <c r="D19262" s="2" t="s">
        <v>12</v>
      </c>
      <c r="E19262" s="2" t="s">
        <v>83</v>
      </c>
      <c r="F19262" s="2" t="s">
        <v>977</v>
      </c>
      <c r="G19262" s="14" t="n">
        <v>19.5</v>
      </c>
      <c r="H19262" s="14" t="n">
        <v>28.14</v>
      </c>
      <c r="I19262" s="14" t="n">
        <v>19.5</v>
      </c>
      <c r="J19262" s="23" t="n">
        <f aca="false">IF(AND(E19262="Priority",ISNUMBER('Cost model'!N635)),'Cost model'!N635,'Cost model'!M635)</f>
        <v>40</v>
      </c>
      <c r="K19262" s="14" t="n">
        <f aca="false">J19262-H19262</f>
        <v>11.86</v>
      </c>
      <c r="L19262" s="14" t="n">
        <f aca="false">G19262-H19262</f>
        <v>-8.64</v>
      </c>
    </row>
    <row r="19263" customFormat="false" ht="15" hidden="false" customHeight="false" outlineLevel="0" collapsed="false">
      <c r="A19263" s="2" t="s">
        <v>221</v>
      </c>
      <c r="B19263" s="2" t="s">
        <v>221</v>
      </c>
      <c r="C19263" s="2" t="s">
        <v>49</v>
      </c>
      <c r="D19263" s="2" t="s">
        <v>12</v>
      </c>
      <c r="E19263" s="2" t="s">
        <v>74</v>
      </c>
      <c r="F19263" s="2" t="s">
        <v>977</v>
      </c>
      <c r="G19263" s="14" t="n">
        <v>19.5</v>
      </c>
      <c r="H19263" s="14" t="n">
        <v>69.07</v>
      </c>
      <c r="I19263" s="14" t="n">
        <v>19.5</v>
      </c>
      <c r="J19263" s="23" t="n">
        <f aca="false">IF(AND(E19263="Priority",ISNUMBER('Cost model'!N742)),'Cost model'!N742,'Cost model'!M742)</f>
        <v>60</v>
      </c>
      <c r="K19263" s="14" t="n">
        <f aca="false">J19263-H19263</f>
        <v>-9.06999999999999</v>
      </c>
      <c r="L19263" s="14" t="n">
        <f aca="false">G19263-H19263</f>
        <v>-49.57</v>
      </c>
    </row>
    <row r="19264" customFormat="false" ht="15" hidden="false" customHeight="false" outlineLevel="0" collapsed="false">
      <c r="A19264" s="2" t="s">
        <v>124</v>
      </c>
      <c r="B19264" s="2" t="s">
        <v>158</v>
      </c>
      <c r="C19264" s="2" t="s">
        <v>48</v>
      </c>
      <c r="D19264" s="2" t="s">
        <v>12</v>
      </c>
      <c r="E19264" s="2" t="s">
        <v>74</v>
      </c>
      <c r="F19264" s="2" t="s">
        <v>976</v>
      </c>
      <c r="G19264" s="14" t="n">
        <v>12.5</v>
      </c>
      <c r="H19264" s="14" t="n">
        <v>89.32</v>
      </c>
      <c r="I19264" s="14" t="n">
        <v>19.5</v>
      </c>
      <c r="J19264" s="23" t="n">
        <f aca="false">IF(AND(E19264="Priority",ISNUMBER('Cost model'!N351)),'Cost model'!N351,'Cost model'!M351)</f>
        <v>55</v>
      </c>
      <c r="K19264" s="14" t="n">
        <f aca="false">J19264-H19264</f>
        <v>-34.32</v>
      </c>
      <c r="L19264" s="14" t="n">
        <f aca="false">G19264-H19264</f>
        <v>-76.82</v>
      </c>
    </row>
    <row r="19265" customFormat="false" ht="15" hidden="false" customHeight="false" outlineLevel="0" collapsed="false">
      <c r="A19265" s="2" t="s">
        <v>142</v>
      </c>
      <c r="B19265" s="2" t="s">
        <v>142</v>
      </c>
      <c r="C19265" s="2" t="s">
        <v>48</v>
      </c>
      <c r="D19265" s="2" t="s">
        <v>12</v>
      </c>
      <c r="E19265" s="2" t="s">
        <v>74</v>
      </c>
      <c r="F19265" s="2" t="s">
        <v>977</v>
      </c>
      <c r="G19265" s="14" t="n">
        <v>12.5</v>
      </c>
      <c r="H19265" s="14" t="n">
        <v>43.25</v>
      </c>
      <c r="I19265" s="14" t="n">
        <v>12.5</v>
      </c>
      <c r="J19265" s="23" t="n">
        <f aca="false">IF(AND(E19265="Priority",ISNUMBER('Cost model'!N636)),'Cost model'!N636,'Cost model'!M636)</f>
        <v>40</v>
      </c>
      <c r="K19265" s="14" t="n">
        <f aca="false">J19265-H19265</f>
        <v>-3.25</v>
      </c>
      <c r="L19265" s="14" t="n">
        <f aca="false">G19265-H19265</f>
        <v>-30.75</v>
      </c>
    </row>
    <row r="19266" customFormat="false" ht="15" hidden="false" customHeight="false" outlineLevel="0" collapsed="false">
      <c r="A19266" s="2" t="s">
        <v>124</v>
      </c>
      <c r="B19266" s="2" t="s">
        <v>142</v>
      </c>
      <c r="C19266" s="2" t="s">
        <v>49</v>
      </c>
      <c r="D19266" s="2" t="s">
        <v>13</v>
      </c>
      <c r="E19266" s="2" t="s">
        <v>74</v>
      </c>
      <c r="F19266" s="2" t="s">
        <v>976</v>
      </c>
      <c r="G19266" s="14" t="n">
        <v>85</v>
      </c>
      <c r="H19266" s="14" t="n">
        <v>189.86</v>
      </c>
      <c r="I19266" s="14" t="n">
        <v>85</v>
      </c>
      <c r="J19266" s="23" t="n">
        <f aca="false">IF(AND(E19266="Priority",ISNUMBER('Cost model'!N340)),'Cost model'!N340,'Cost model'!M340)</f>
        <v>125</v>
      </c>
      <c r="K19266" s="14" t="n">
        <f aca="false">J19266-H19266</f>
        <v>-64.86</v>
      </c>
      <c r="L19266" s="14" t="n">
        <f aca="false">G19266-H19266</f>
        <v>-104.86</v>
      </c>
    </row>
    <row r="19267" customFormat="false" ht="15" hidden="false" customHeight="false" outlineLevel="0" collapsed="false">
      <c r="A19267" s="2" t="s">
        <v>174</v>
      </c>
      <c r="B19267" s="2" t="s">
        <v>142</v>
      </c>
      <c r="C19267" s="2" t="s">
        <v>47</v>
      </c>
      <c r="D19267" s="2" t="s">
        <v>12</v>
      </c>
      <c r="E19267" s="2" t="s">
        <v>74</v>
      </c>
      <c r="F19267" s="2" t="s">
        <v>976</v>
      </c>
      <c r="G19267" s="14" t="n">
        <v>14.5</v>
      </c>
      <c r="H19267" s="14" t="n">
        <v>50.72</v>
      </c>
      <c r="I19267" s="14" t="n">
        <v>9.5</v>
      </c>
      <c r="J19267" s="23" t="n">
        <f aca="false">IF(AND(E19267="Priority",ISNUMBER('Cost model'!N125)),'Cost model'!N125,'Cost model'!M125)</f>
        <v>40</v>
      </c>
      <c r="K19267" s="14" t="n">
        <f aca="false">J19267-H19267</f>
        <v>-10.72</v>
      </c>
      <c r="L19267" s="14" t="n">
        <f aca="false">G19267-H19267</f>
        <v>-36.22</v>
      </c>
    </row>
    <row r="19268" customFormat="false" ht="15" hidden="false" customHeight="false" outlineLevel="0" collapsed="false">
      <c r="A19268" s="2" t="s">
        <v>142</v>
      </c>
      <c r="B19268" s="2" t="s">
        <v>142</v>
      </c>
      <c r="C19268" s="2" t="s">
        <v>49</v>
      </c>
      <c r="D19268" s="2" t="s">
        <v>12</v>
      </c>
      <c r="E19268" s="2" t="s">
        <v>74</v>
      </c>
      <c r="F19268" s="2" t="s">
        <v>977</v>
      </c>
      <c r="G19268" s="14" t="n">
        <v>19.5</v>
      </c>
      <c r="H19268" s="14" t="n">
        <v>66.06</v>
      </c>
      <c r="I19268" s="14" t="n">
        <v>19.5</v>
      </c>
      <c r="J19268" s="23" t="n">
        <f aca="false">IF(AND(E19268="Priority",ISNUMBER('Cost model'!N637)),'Cost model'!N637,'Cost model'!M637)</f>
        <v>45</v>
      </c>
      <c r="K19268" s="14" t="n">
        <f aca="false">J19268-H19268</f>
        <v>-21.06</v>
      </c>
      <c r="L19268" s="14" t="n">
        <f aca="false">G19268-H19268</f>
        <v>-46.56</v>
      </c>
    </row>
    <row r="19269" customFormat="false" ht="15" hidden="false" customHeight="false" outlineLevel="0" collapsed="false">
      <c r="A19269" s="2" t="s">
        <v>123</v>
      </c>
      <c r="B19269" s="2" t="s">
        <v>123</v>
      </c>
      <c r="C19269" s="2" t="s">
        <v>47</v>
      </c>
      <c r="D19269" s="2" t="s">
        <v>10</v>
      </c>
      <c r="E19269" s="2" t="s">
        <v>83</v>
      </c>
      <c r="F19269" s="2" t="s">
        <v>977</v>
      </c>
      <c r="G19269" s="14" t="n">
        <v>14.5</v>
      </c>
      <c r="H19269" s="14" t="n">
        <v>7.37</v>
      </c>
      <c r="I19269" s="14" t="n">
        <v>14.5</v>
      </c>
      <c r="J19269" s="23" t="n">
        <f aca="false">IF(AND(E19269="Priority",ISNUMBER('Cost model'!N62)),'Cost model'!N62,'Cost model'!M62)</f>
        <v>17.5</v>
      </c>
      <c r="K19269" s="14" t="n">
        <f aca="false">J19269-H19269</f>
        <v>10.13</v>
      </c>
      <c r="L19269" s="14" t="n">
        <f aca="false">G19269-H19269</f>
        <v>7.13</v>
      </c>
    </row>
    <row r="19270" customFormat="false" ht="15" hidden="false" customHeight="false" outlineLevel="0" collapsed="false">
      <c r="A19270" s="2" t="s">
        <v>174</v>
      </c>
      <c r="B19270" s="2" t="s">
        <v>174</v>
      </c>
      <c r="C19270" s="2" t="s">
        <v>48</v>
      </c>
      <c r="D19270" s="2" t="s">
        <v>10</v>
      </c>
      <c r="E19270" s="2" t="s">
        <v>74</v>
      </c>
      <c r="F19270" s="2" t="s">
        <v>977</v>
      </c>
      <c r="G19270" s="14" t="n">
        <v>12.5</v>
      </c>
      <c r="H19270" s="14" t="n">
        <v>9.12</v>
      </c>
      <c r="I19270" s="14" t="n">
        <v>12.5</v>
      </c>
      <c r="J19270" s="23" t="n">
        <f aca="false">IF(AND(E19270="Priority",ISNUMBER('Cost model'!N168)),'Cost model'!N168,'Cost model'!M168)</f>
        <v>13.5</v>
      </c>
      <c r="K19270" s="14" t="n">
        <f aca="false">J19270-H19270</f>
        <v>4.38</v>
      </c>
      <c r="L19270" s="14" t="n">
        <f aca="false">G19270-H19270</f>
        <v>3.38</v>
      </c>
    </row>
    <row r="19271" customFormat="false" ht="15" hidden="false" customHeight="false" outlineLevel="0" collapsed="false">
      <c r="A19271" s="2" t="s">
        <v>124</v>
      </c>
      <c r="B19271" s="2" t="s">
        <v>124</v>
      </c>
      <c r="C19271" s="2" t="s">
        <v>48</v>
      </c>
      <c r="D19271" s="2" t="s">
        <v>12</v>
      </c>
      <c r="E19271" s="2" t="s">
        <v>74</v>
      </c>
      <c r="F19271" s="2" t="s">
        <v>977</v>
      </c>
      <c r="G19271" s="14" t="n">
        <v>12.5</v>
      </c>
      <c r="H19271" s="14" t="n">
        <v>40.49</v>
      </c>
      <c r="I19271" s="14" t="n">
        <v>12.5</v>
      </c>
      <c r="J19271" s="23" t="n">
        <f aca="false">IF(AND(E19271="Priority",ISNUMBER('Cost model'!N321)),'Cost model'!N321,'Cost model'!M321)</f>
        <v>40</v>
      </c>
      <c r="K19271" s="14" t="n">
        <f aca="false">J19271-H19271</f>
        <v>-0.490000000000002</v>
      </c>
      <c r="L19271" s="14" t="n">
        <f aca="false">G19271-H19271</f>
        <v>-27.99</v>
      </c>
    </row>
    <row r="19272" customFormat="false" ht="15" hidden="false" customHeight="false" outlineLevel="0" collapsed="false">
      <c r="A19272" s="2" t="s">
        <v>174</v>
      </c>
      <c r="B19272" s="2" t="s">
        <v>142</v>
      </c>
      <c r="C19272" s="2" t="s">
        <v>47</v>
      </c>
      <c r="D19272" s="2" t="s">
        <v>12</v>
      </c>
      <c r="E19272" s="2" t="s">
        <v>74</v>
      </c>
      <c r="F19272" s="2" t="s">
        <v>976</v>
      </c>
      <c r="G19272" s="14" t="n">
        <v>24.5</v>
      </c>
      <c r="H19272" s="14" t="n">
        <v>43.25</v>
      </c>
      <c r="I19272" s="14" t="n">
        <v>9.5</v>
      </c>
      <c r="J19272" s="23" t="n">
        <f aca="false">IF(AND(E19272="Priority",ISNUMBER('Cost model'!N125)),'Cost model'!N125,'Cost model'!M125)</f>
        <v>40</v>
      </c>
      <c r="K19272" s="14" t="n">
        <f aca="false">J19272-H19272</f>
        <v>-3.25</v>
      </c>
      <c r="L19272" s="14" t="n">
        <f aca="false">G19272-H19272</f>
        <v>-18.75</v>
      </c>
    </row>
    <row r="19273" customFormat="false" ht="15" hidden="false" customHeight="false" outlineLevel="0" collapsed="false">
      <c r="A19273" s="2" t="s">
        <v>221</v>
      </c>
      <c r="B19273" s="2" t="s">
        <v>221</v>
      </c>
      <c r="C19273" s="2" t="s">
        <v>49</v>
      </c>
      <c r="D19273" s="2" t="s">
        <v>12</v>
      </c>
      <c r="E19273" s="2" t="s">
        <v>74</v>
      </c>
      <c r="F19273" s="2" t="s">
        <v>977</v>
      </c>
      <c r="G19273" s="14" t="n">
        <v>19.5</v>
      </c>
      <c r="H19273" s="14" t="n">
        <v>160.45</v>
      </c>
      <c r="I19273" s="14" t="n">
        <v>19.5</v>
      </c>
      <c r="J19273" s="23" t="n">
        <f aca="false">IF(AND(E19273="Priority",ISNUMBER('Cost model'!N742)),'Cost model'!N742,'Cost model'!M742)</f>
        <v>60</v>
      </c>
      <c r="K19273" s="14" t="n">
        <f aca="false">J19273-H19273</f>
        <v>-100.45</v>
      </c>
      <c r="L19273" s="14" t="n">
        <f aca="false">G19273-H19273</f>
        <v>-140.95</v>
      </c>
    </row>
    <row r="19274" customFormat="false" ht="15" hidden="false" customHeight="false" outlineLevel="0" collapsed="false">
      <c r="A19274" s="2" t="s">
        <v>174</v>
      </c>
      <c r="B19274" s="2" t="s">
        <v>174</v>
      </c>
      <c r="C19274" s="2" t="s">
        <v>47</v>
      </c>
      <c r="D19274" s="2" t="s">
        <v>12</v>
      </c>
      <c r="E19274" s="2" t="s">
        <v>74</v>
      </c>
      <c r="F19274" s="2" t="s">
        <v>977</v>
      </c>
      <c r="G19274" s="14" t="n">
        <v>9.5</v>
      </c>
      <c r="H19274" s="14" t="n">
        <v>9.87</v>
      </c>
      <c r="I19274" s="14" t="n">
        <v>9.5</v>
      </c>
      <c r="J19274" s="23" t="n">
        <f aca="false">IF(AND(E19274="Priority",ISNUMBER('Cost model'!N170)),'Cost model'!N170,'Cost model'!M170)</f>
        <v>25.5</v>
      </c>
      <c r="K19274" s="14" t="n">
        <f aca="false">J19274-H19274</f>
        <v>15.63</v>
      </c>
      <c r="L19274" s="14" t="n">
        <f aca="false">G19274-H19274</f>
        <v>-0.369999999999999</v>
      </c>
    </row>
    <row r="19275" customFormat="false" ht="15" hidden="false" customHeight="false" outlineLevel="0" collapsed="false">
      <c r="A19275" s="2" t="s">
        <v>142</v>
      </c>
      <c r="B19275" s="2" t="s">
        <v>158</v>
      </c>
      <c r="C19275" s="2" t="s">
        <v>47</v>
      </c>
      <c r="D19275" s="2" t="s">
        <v>10</v>
      </c>
      <c r="E19275" s="2" t="s">
        <v>74</v>
      </c>
      <c r="F19275" s="2" t="s">
        <v>976</v>
      </c>
      <c r="G19275" s="14" t="n">
        <v>9.5</v>
      </c>
      <c r="H19275" s="14" t="n">
        <v>9.85</v>
      </c>
      <c r="I19275" s="14" t="n">
        <v>14.5</v>
      </c>
      <c r="J19275" s="23" t="n">
        <f aca="false">IF(AND(E19275="Priority",ISNUMBER('Cost model'!N647)),'Cost model'!N647,'Cost model'!M647)</f>
        <v>13.5</v>
      </c>
      <c r="K19275" s="14" t="n">
        <f aca="false">J19275-H19275</f>
        <v>3.65</v>
      </c>
      <c r="L19275" s="14" t="n">
        <f aca="false">G19275-H19275</f>
        <v>-0.35</v>
      </c>
    </row>
    <row r="19276" customFormat="false" ht="15" hidden="false" customHeight="false" outlineLevel="0" collapsed="false">
      <c r="A19276" s="2" t="s">
        <v>124</v>
      </c>
      <c r="B19276" s="2" t="s">
        <v>158</v>
      </c>
      <c r="C19276" s="2" t="s">
        <v>49</v>
      </c>
      <c r="D19276" s="2" t="s">
        <v>10</v>
      </c>
      <c r="E19276" s="2" t="s">
        <v>74</v>
      </c>
      <c r="F19276" s="2" t="s">
        <v>976</v>
      </c>
      <c r="G19276" s="14" t="n">
        <v>17.5</v>
      </c>
      <c r="H19276" s="14" t="n">
        <v>19.05</v>
      </c>
      <c r="I19276" s="14" t="n">
        <v>17.5</v>
      </c>
      <c r="J19276" s="23" t="n">
        <f aca="false">IF(AND(E19276="Priority",ISNUMBER('Cost model'!N349)),'Cost model'!N349,'Cost model'!M349)</f>
        <v>20.5</v>
      </c>
      <c r="K19276" s="14" t="n">
        <f aca="false">J19276-H19276</f>
        <v>1.45</v>
      </c>
      <c r="L19276" s="14" t="n">
        <f aca="false">G19276-H19276</f>
        <v>-1.55</v>
      </c>
    </row>
    <row r="19277" customFormat="false" ht="15" hidden="false" customHeight="false" outlineLevel="0" collapsed="false">
      <c r="A19277" s="2" t="s">
        <v>124</v>
      </c>
      <c r="B19277" s="2" t="s">
        <v>158</v>
      </c>
      <c r="C19277" s="2" t="s">
        <v>47</v>
      </c>
      <c r="D19277" s="2" t="s">
        <v>10</v>
      </c>
      <c r="E19277" s="2" t="s">
        <v>83</v>
      </c>
      <c r="F19277" s="2" t="s">
        <v>976</v>
      </c>
      <c r="G19277" s="14" t="n">
        <v>19.5</v>
      </c>
      <c r="H19277" s="14" t="n">
        <v>24.17</v>
      </c>
      <c r="I19277" s="14" t="n">
        <v>19.5</v>
      </c>
      <c r="J19277" s="23" t="n">
        <f aca="false">IF(AND(E19277="Priority",ISNUMBER('Cost model'!N347)),'Cost model'!N347,'Cost model'!M347)</f>
        <v>18.5</v>
      </c>
      <c r="K19277" s="14" t="n">
        <f aca="false">J19277-H19277</f>
        <v>-5.67</v>
      </c>
      <c r="L19277" s="14" t="n">
        <f aca="false">G19277-H19277</f>
        <v>-4.67</v>
      </c>
    </row>
    <row r="19278" customFormat="false" ht="15" hidden="false" customHeight="false" outlineLevel="0" collapsed="false">
      <c r="A19278" s="2" t="s">
        <v>142</v>
      </c>
      <c r="B19278" s="2" t="s">
        <v>142</v>
      </c>
      <c r="C19278" s="2" t="s">
        <v>49</v>
      </c>
      <c r="D19278" s="2" t="s">
        <v>12</v>
      </c>
      <c r="E19278" s="2" t="s">
        <v>74</v>
      </c>
      <c r="F19278" s="2" t="s">
        <v>977</v>
      </c>
      <c r="G19278" s="14" t="n">
        <v>19.5</v>
      </c>
      <c r="H19278" s="14" t="n">
        <v>43.25</v>
      </c>
      <c r="I19278" s="14" t="n">
        <v>19.5</v>
      </c>
      <c r="J19278" s="23" t="n">
        <f aca="false">IF(AND(E19278="Priority",ISNUMBER('Cost model'!N637)),'Cost model'!N637,'Cost model'!M637)</f>
        <v>45</v>
      </c>
      <c r="K19278" s="14" t="n">
        <f aca="false">J19278-H19278</f>
        <v>1.75</v>
      </c>
      <c r="L19278" s="14" t="n">
        <f aca="false">G19278-H19278</f>
        <v>-23.75</v>
      </c>
    </row>
    <row r="19279" customFormat="false" ht="15" hidden="false" customHeight="false" outlineLevel="0" collapsed="false">
      <c r="A19279" s="2" t="s">
        <v>221</v>
      </c>
      <c r="B19279" s="2" t="s">
        <v>221</v>
      </c>
      <c r="C19279" s="2" t="s">
        <v>47</v>
      </c>
      <c r="D19279" s="2" t="s">
        <v>12</v>
      </c>
      <c r="E19279" s="2" t="s">
        <v>74</v>
      </c>
      <c r="F19279" s="2" t="s">
        <v>977</v>
      </c>
      <c r="G19279" s="14" t="n">
        <v>24.5</v>
      </c>
      <c r="H19279" s="14" t="n">
        <v>40.1</v>
      </c>
      <c r="I19279" s="14" t="n">
        <v>9.5</v>
      </c>
      <c r="J19279" s="23" t="n">
        <f aca="false">IF(AND(E19279="Priority",ISNUMBER('Cost model'!N740)),'Cost model'!N740,'Cost model'!M740)</f>
        <v>22.5</v>
      </c>
      <c r="K19279" s="14" t="n">
        <f aca="false">J19279-H19279</f>
        <v>-17.6</v>
      </c>
      <c r="L19279" s="14" t="n">
        <f aca="false">G19279-H19279</f>
        <v>-15.6</v>
      </c>
    </row>
    <row r="19280" customFormat="false" ht="15" hidden="false" customHeight="false" outlineLevel="0" collapsed="false">
      <c r="A19280" s="2" t="s">
        <v>174</v>
      </c>
      <c r="B19280" s="2" t="s">
        <v>174</v>
      </c>
      <c r="C19280" s="2" t="s">
        <v>49</v>
      </c>
      <c r="D19280" s="2" t="s">
        <v>10</v>
      </c>
      <c r="E19280" s="2" t="s">
        <v>74</v>
      </c>
      <c r="F19280" s="2" t="s">
        <v>977</v>
      </c>
      <c r="G19280" s="14" t="n">
        <v>17.5</v>
      </c>
      <c r="H19280" s="14" t="n">
        <v>12.18</v>
      </c>
      <c r="I19280" s="14" t="n">
        <v>17.5</v>
      </c>
      <c r="J19280" s="23" t="n">
        <f aca="false">IF(AND(E19280="Priority",ISNUMBER('Cost model'!N169)),'Cost model'!N169,'Cost model'!M169)</f>
        <v>18.5</v>
      </c>
      <c r="K19280" s="14" t="n">
        <f aca="false">J19280-H19280</f>
        <v>6.32</v>
      </c>
      <c r="L19280" s="14" t="n">
        <f aca="false">G19280-H19280</f>
        <v>5.32</v>
      </c>
    </row>
    <row r="19281" customFormat="false" ht="15" hidden="false" customHeight="false" outlineLevel="0" collapsed="false">
      <c r="A19281" s="2" t="s">
        <v>174</v>
      </c>
      <c r="B19281" s="2" t="s">
        <v>123</v>
      </c>
      <c r="C19281" s="2" t="s">
        <v>49</v>
      </c>
      <c r="D19281" s="2" t="s">
        <v>12</v>
      </c>
      <c r="E19281" s="2" t="s">
        <v>74</v>
      </c>
      <c r="F19281" s="2" t="s">
        <v>976</v>
      </c>
      <c r="G19281" s="14" t="n">
        <v>28</v>
      </c>
      <c r="H19281" s="14" t="n">
        <v>27.83</v>
      </c>
      <c r="I19281" s="14" t="n">
        <v>24.5</v>
      </c>
      <c r="J19281" s="23" t="n">
        <f aca="false">IF(AND(E19281="Priority",ISNUMBER('Cost model'!N202)),'Cost model'!N202,'Cost model'!M202)</f>
        <v>65</v>
      </c>
      <c r="K19281" s="14" t="n">
        <f aca="false">J19281-H19281</f>
        <v>37.17</v>
      </c>
      <c r="L19281" s="14" t="n">
        <f aca="false">G19281-H19281</f>
        <v>0.170000000000002</v>
      </c>
    </row>
    <row r="19282" customFormat="false" ht="15" hidden="false" customHeight="false" outlineLevel="0" collapsed="false">
      <c r="A19282" s="2" t="s">
        <v>174</v>
      </c>
      <c r="B19282" s="2" t="s">
        <v>174</v>
      </c>
      <c r="C19282" s="2" t="s">
        <v>47</v>
      </c>
      <c r="D19282" s="2" t="s">
        <v>12</v>
      </c>
      <c r="E19282" s="2" t="s">
        <v>74</v>
      </c>
      <c r="F19282" s="2" t="s">
        <v>977</v>
      </c>
      <c r="G19282" s="14" t="n">
        <v>9.5</v>
      </c>
      <c r="H19282" s="14" t="n">
        <v>28.49</v>
      </c>
      <c r="I19282" s="14" t="n">
        <v>9.5</v>
      </c>
      <c r="J19282" s="23" t="n">
        <f aca="false">IF(AND(E19282="Priority",ISNUMBER('Cost model'!N170)),'Cost model'!N170,'Cost model'!M170)</f>
        <v>25.5</v>
      </c>
      <c r="K19282" s="14" t="n">
        <f aca="false">J19282-H19282</f>
        <v>-2.99</v>
      </c>
      <c r="L19282" s="14" t="n">
        <f aca="false">G19282-H19282</f>
        <v>-18.99</v>
      </c>
    </row>
    <row r="19283" customFormat="false" ht="15" hidden="false" customHeight="false" outlineLevel="0" collapsed="false">
      <c r="A19283" s="2" t="s">
        <v>174</v>
      </c>
      <c r="B19283" s="2" t="s">
        <v>142</v>
      </c>
      <c r="C19283" s="2" t="s">
        <v>47</v>
      </c>
      <c r="D19283" s="2" t="s">
        <v>12</v>
      </c>
      <c r="E19283" s="2" t="s">
        <v>74</v>
      </c>
      <c r="F19283" s="2" t="s">
        <v>976</v>
      </c>
      <c r="G19283" s="14" t="n">
        <v>24.5</v>
      </c>
      <c r="H19283" s="14" t="n">
        <v>43.25</v>
      </c>
      <c r="I19283" s="14" t="n">
        <v>9.5</v>
      </c>
      <c r="J19283" s="23" t="n">
        <f aca="false">IF(AND(E19283="Priority",ISNUMBER('Cost model'!N125)),'Cost model'!N125,'Cost model'!M125)</f>
        <v>40</v>
      </c>
      <c r="K19283" s="14" t="n">
        <f aca="false">J19283-H19283</f>
        <v>-3.25</v>
      </c>
      <c r="L19283" s="14" t="n">
        <f aca="false">G19283-H19283</f>
        <v>-18.75</v>
      </c>
    </row>
    <row r="19284" customFormat="false" ht="15" hidden="false" customHeight="false" outlineLevel="0" collapsed="false">
      <c r="A19284" s="2" t="s">
        <v>221</v>
      </c>
      <c r="B19284" s="2" t="s">
        <v>221</v>
      </c>
      <c r="C19284" s="2" t="s">
        <v>49</v>
      </c>
      <c r="D19284" s="2" t="s">
        <v>12</v>
      </c>
      <c r="E19284" s="2" t="s">
        <v>74</v>
      </c>
      <c r="F19284" s="2" t="s">
        <v>977</v>
      </c>
      <c r="G19284" s="14" t="n">
        <v>19.5</v>
      </c>
      <c r="H19284" s="14" t="n">
        <v>103.37</v>
      </c>
      <c r="I19284" s="14" t="n">
        <v>19.5</v>
      </c>
      <c r="J19284" s="23" t="n">
        <f aca="false">IF(AND(E19284="Priority",ISNUMBER('Cost model'!N742)),'Cost model'!N742,'Cost model'!M742)</f>
        <v>60</v>
      </c>
      <c r="K19284" s="14" t="n">
        <f aca="false">J19284-H19284</f>
        <v>-43.37</v>
      </c>
      <c r="L19284" s="14" t="n">
        <f aca="false">G19284-H19284</f>
        <v>-83.87</v>
      </c>
    </row>
    <row r="19285" customFormat="false" ht="15" hidden="false" customHeight="false" outlineLevel="0" collapsed="false">
      <c r="A19285" s="2" t="s">
        <v>174</v>
      </c>
      <c r="B19285" s="2" t="s">
        <v>124</v>
      </c>
      <c r="C19285" s="2" t="s">
        <v>48</v>
      </c>
      <c r="D19285" s="2" t="s">
        <v>10</v>
      </c>
      <c r="E19285" s="2" t="s">
        <v>74</v>
      </c>
      <c r="F19285" s="2" t="s">
        <v>976</v>
      </c>
      <c r="G19285" s="14" t="n">
        <v>12.5</v>
      </c>
      <c r="H19285" s="14" t="n">
        <v>7.37</v>
      </c>
      <c r="I19285" s="14" t="n">
        <v>12.5</v>
      </c>
      <c r="J19285" s="23" t="n">
        <f aca="false">IF(AND(E19285="Priority",ISNUMBER('Cost model'!N108)),'Cost model'!N108,'Cost model'!M108)</f>
        <v>15.5</v>
      </c>
      <c r="K19285" s="14" t="n">
        <f aca="false">J19285-H19285</f>
        <v>8.13</v>
      </c>
      <c r="L19285" s="14" t="n">
        <f aca="false">G19285-H19285</f>
        <v>5.13</v>
      </c>
    </row>
    <row r="19286" customFormat="false" ht="15" hidden="false" customHeight="false" outlineLevel="0" collapsed="false">
      <c r="A19286" s="2" t="s">
        <v>124</v>
      </c>
      <c r="B19286" s="2" t="s">
        <v>124</v>
      </c>
      <c r="C19286" s="2" t="s">
        <v>47</v>
      </c>
      <c r="D19286" s="2" t="s">
        <v>12</v>
      </c>
      <c r="E19286" s="2" t="s">
        <v>83</v>
      </c>
      <c r="F19286" s="2" t="s">
        <v>977</v>
      </c>
      <c r="G19286" s="14" t="n">
        <v>19.5</v>
      </c>
      <c r="H19286" s="14" t="n">
        <v>28.18</v>
      </c>
      <c r="I19286" s="14" t="n">
        <v>19.5</v>
      </c>
      <c r="J19286" s="23" t="n">
        <f aca="false">IF(AND(E19286="Priority",ISNUMBER('Cost model'!N320)),'Cost model'!N320,'Cost model'!M320)</f>
        <v>35</v>
      </c>
      <c r="K19286" s="14" t="n">
        <f aca="false">J19286-H19286</f>
        <v>6.82</v>
      </c>
      <c r="L19286" s="14" t="n">
        <f aca="false">G19286-H19286</f>
        <v>-8.68</v>
      </c>
    </row>
    <row r="19287" customFormat="false" ht="15" hidden="false" customHeight="false" outlineLevel="0" collapsed="false">
      <c r="A19287" s="2" t="s">
        <v>174</v>
      </c>
      <c r="B19287" s="2" t="s">
        <v>174</v>
      </c>
      <c r="C19287" s="2" t="s">
        <v>48</v>
      </c>
      <c r="D19287" s="2" t="s">
        <v>12</v>
      </c>
      <c r="E19287" s="2" t="s">
        <v>74</v>
      </c>
      <c r="F19287" s="2" t="s">
        <v>977</v>
      </c>
      <c r="G19287" s="14" t="n">
        <v>12.5</v>
      </c>
      <c r="H19287" s="14" t="n">
        <v>47.53</v>
      </c>
      <c r="I19287" s="14" t="n">
        <v>12.5</v>
      </c>
      <c r="J19287" s="23" t="n">
        <f aca="false">IF(AND(E19287="Priority",ISNUMBER('Cost model'!N171)),'Cost model'!N171,'Cost model'!M171)</f>
        <v>40</v>
      </c>
      <c r="K19287" s="14" t="n">
        <f aca="false">J19287-H19287</f>
        <v>-7.53</v>
      </c>
      <c r="L19287" s="14" t="n">
        <f aca="false">G19287-H19287</f>
        <v>-35.03</v>
      </c>
    </row>
    <row r="19288" customFormat="false" ht="15" hidden="false" customHeight="false" outlineLevel="0" collapsed="false">
      <c r="A19288" s="2" t="s">
        <v>174</v>
      </c>
      <c r="B19288" s="2" t="s">
        <v>174</v>
      </c>
      <c r="C19288" s="2" t="s">
        <v>47</v>
      </c>
      <c r="D19288" s="2" t="s">
        <v>10</v>
      </c>
      <c r="E19288" s="2" t="s">
        <v>74</v>
      </c>
      <c r="F19288" s="2" t="s">
        <v>977</v>
      </c>
      <c r="G19288" s="14" t="n">
        <v>9.5</v>
      </c>
      <c r="H19288" s="14" t="n">
        <v>6.91</v>
      </c>
      <c r="I19288" s="14" t="n">
        <v>9.5</v>
      </c>
      <c r="J19288" s="23" t="n">
        <f aca="false">IF(AND(E19288="Priority",ISNUMBER('Cost model'!N167)),'Cost model'!N167,'Cost model'!M167)</f>
        <v>8.5</v>
      </c>
      <c r="K19288" s="14" t="n">
        <f aca="false">J19288-H19288</f>
        <v>1.59</v>
      </c>
      <c r="L19288" s="14" t="n">
        <f aca="false">G19288-H19288</f>
        <v>2.59</v>
      </c>
    </row>
    <row r="19289" customFormat="false" ht="15" hidden="false" customHeight="false" outlineLevel="0" collapsed="false">
      <c r="A19289" s="2" t="s">
        <v>124</v>
      </c>
      <c r="B19289" s="2" t="s">
        <v>124</v>
      </c>
      <c r="C19289" s="2" t="s">
        <v>47</v>
      </c>
      <c r="D19289" s="2" t="s">
        <v>12</v>
      </c>
      <c r="E19289" s="2" t="s">
        <v>83</v>
      </c>
      <c r="F19289" s="2" t="s">
        <v>977</v>
      </c>
      <c r="G19289" s="14" t="n">
        <v>19.5</v>
      </c>
      <c r="H19289" s="14" t="n">
        <v>43.25</v>
      </c>
      <c r="I19289" s="14" t="n">
        <v>19.5</v>
      </c>
      <c r="J19289" s="23" t="n">
        <f aca="false">IF(AND(E19289="Priority",ISNUMBER('Cost model'!N320)),'Cost model'!N320,'Cost model'!M320)</f>
        <v>35</v>
      </c>
      <c r="K19289" s="14" t="n">
        <f aca="false">J19289-H19289</f>
        <v>-8.25</v>
      </c>
      <c r="L19289" s="14" t="n">
        <f aca="false">G19289-H19289</f>
        <v>-23.75</v>
      </c>
    </row>
    <row r="19290" customFormat="false" ht="15" hidden="false" customHeight="false" outlineLevel="0" collapsed="false">
      <c r="A19290" s="2" t="s">
        <v>142</v>
      </c>
      <c r="B19290" s="2" t="s">
        <v>142</v>
      </c>
      <c r="C19290" s="2" t="s">
        <v>47</v>
      </c>
      <c r="D19290" s="2" t="s">
        <v>12</v>
      </c>
      <c r="E19290" s="2" t="s">
        <v>74</v>
      </c>
      <c r="F19290" s="2" t="s">
        <v>977</v>
      </c>
      <c r="G19290" s="14" t="n">
        <v>9.5</v>
      </c>
      <c r="H19290" s="14" t="n">
        <v>28.27</v>
      </c>
      <c r="I19290" s="14" t="n">
        <v>9.5</v>
      </c>
      <c r="J19290" s="23" t="n">
        <f aca="false">IF(AND(E19290="Priority",ISNUMBER('Cost model'!N635)),'Cost model'!N635,'Cost model'!M635)</f>
        <v>30.5</v>
      </c>
      <c r="K19290" s="14" t="n">
        <f aca="false">J19290-H19290</f>
        <v>2.23</v>
      </c>
      <c r="L19290" s="14" t="n">
        <f aca="false">G19290-H19290</f>
        <v>-18.77</v>
      </c>
    </row>
    <row r="19291" customFormat="false" ht="15" hidden="false" customHeight="false" outlineLevel="0" collapsed="false">
      <c r="A19291" s="2" t="s">
        <v>174</v>
      </c>
      <c r="B19291" s="2" t="s">
        <v>174</v>
      </c>
      <c r="C19291" s="2" t="s">
        <v>47</v>
      </c>
      <c r="D19291" s="2" t="s">
        <v>12</v>
      </c>
      <c r="E19291" s="2" t="s">
        <v>74</v>
      </c>
      <c r="F19291" s="2" t="s">
        <v>977</v>
      </c>
      <c r="G19291" s="14" t="n">
        <v>9.5</v>
      </c>
      <c r="H19291" s="14" t="n">
        <v>19.82</v>
      </c>
      <c r="I19291" s="14" t="n">
        <v>9.5</v>
      </c>
      <c r="J19291" s="23" t="n">
        <f aca="false">IF(AND(E19291="Priority",ISNUMBER('Cost model'!N170)),'Cost model'!N170,'Cost model'!M170)</f>
        <v>25.5</v>
      </c>
      <c r="K19291" s="14" t="n">
        <f aca="false">J19291-H19291</f>
        <v>5.68</v>
      </c>
      <c r="L19291" s="14" t="n">
        <f aca="false">G19291-H19291</f>
        <v>-10.32</v>
      </c>
    </row>
    <row r="19292" customFormat="false" ht="15" hidden="false" customHeight="false" outlineLevel="0" collapsed="false">
      <c r="A19292" s="2" t="s">
        <v>124</v>
      </c>
      <c r="B19292" s="2" t="s">
        <v>124</v>
      </c>
      <c r="C19292" s="2" t="s">
        <v>47</v>
      </c>
      <c r="D19292" s="2" t="s">
        <v>10</v>
      </c>
      <c r="E19292" s="2" t="s">
        <v>74</v>
      </c>
      <c r="F19292" s="2" t="s">
        <v>977</v>
      </c>
      <c r="G19292" s="14" t="n">
        <v>9.5</v>
      </c>
      <c r="H19292" s="14" t="n">
        <v>6.91</v>
      </c>
      <c r="I19292" s="14" t="n">
        <v>9.5</v>
      </c>
      <c r="J19292" s="23" t="n">
        <f aca="false">IF(AND(E19292="Priority",ISNUMBER('Cost model'!N317)),'Cost model'!N317,'Cost model'!M317)</f>
        <v>10.5</v>
      </c>
      <c r="K19292" s="14" t="n">
        <f aca="false">J19292-H19292</f>
        <v>3.59</v>
      </c>
      <c r="L19292" s="14" t="n">
        <f aca="false">G19292-H19292</f>
        <v>2.59</v>
      </c>
    </row>
    <row r="19293" customFormat="false" ht="15" hidden="false" customHeight="false" outlineLevel="0" collapsed="false">
      <c r="A19293" s="2" t="s">
        <v>174</v>
      </c>
      <c r="B19293" s="2" t="s">
        <v>174</v>
      </c>
      <c r="C19293" s="2" t="s">
        <v>48</v>
      </c>
      <c r="D19293" s="2" t="s">
        <v>14</v>
      </c>
      <c r="E19293" s="2" t="s">
        <v>74</v>
      </c>
      <c r="F19293" s="2" t="s">
        <v>977</v>
      </c>
      <c r="G19293" s="14" t="n">
        <v>45</v>
      </c>
      <c r="H19293" s="14" t="n">
        <v>264.68</v>
      </c>
      <c r="I19293" s="14" t="n">
        <v>45</v>
      </c>
      <c r="J19293" s="23" t="n">
        <f aca="false">IF(AND(E19293="Priority",ISNUMBER('Cost model'!N177)),'Cost model'!N177,'Cost model'!M177)</f>
        <v>110</v>
      </c>
      <c r="K19293" s="14" t="n">
        <f aca="false">J19293-H19293</f>
        <v>-154.68</v>
      </c>
      <c r="L19293" s="14" t="n">
        <f aca="false">G19293-H19293</f>
        <v>-219.68</v>
      </c>
    </row>
    <row r="19294" customFormat="false" ht="15" hidden="false" customHeight="false" outlineLevel="0" collapsed="false">
      <c r="A19294" s="2" t="s">
        <v>142</v>
      </c>
      <c r="B19294" s="2" t="s">
        <v>158</v>
      </c>
      <c r="C19294" s="2" t="s">
        <v>49</v>
      </c>
      <c r="D19294" s="2" t="s">
        <v>10</v>
      </c>
      <c r="E19294" s="2" t="s">
        <v>74</v>
      </c>
      <c r="F19294" s="2" t="s">
        <v>976</v>
      </c>
      <c r="G19294" s="14" t="n">
        <v>17.5</v>
      </c>
      <c r="H19294" s="14" t="n">
        <v>20.55</v>
      </c>
      <c r="I19294" s="14" t="n">
        <v>17.5</v>
      </c>
      <c r="J19294" s="23" t="n">
        <f aca="false">IF(AND(E19294="Priority",ISNUMBER('Cost model'!N649)),'Cost model'!N649,'Cost model'!M649)</f>
        <v>19.5</v>
      </c>
      <c r="K19294" s="14" t="n">
        <f aca="false">J19294-H19294</f>
        <v>-1.05</v>
      </c>
      <c r="L19294" s="14" t="n">
        <f aca="false">G19294-H19294</f>
        <v>-3.05</v>
      </c>
    </row>
    <row r="19295" customFormat="false" ht="15" hidden="false" customHeight="false" outlineLevel="0" collapsed="false">
      <c r="A19295" s="2" t="s">
        <v>174</v>
      </c>
      <c r="B19295" s="2" t="s">
        <v>124</v>
      </c>
      <c r="C19295" s="2" t="s">
        <v>47</v>
      </c>
      <c r="D19295" s="2" t="s">
        <v>10</v>
      </c>
      <c r="E19295" s="2" t="s">
        <v>74</v>
      </c>
      <c r="F19295" s="2" t="s">
        <v>976</v>
      </c>
      <c r="G19295" s="14" t="n">
        <v>9.5</v>
      </c>
      <c r="H19295" s="14" t="n">
        <v>9.85</v>
      </c>
      <c r="I19295" s="14" t="n">
        <v>9.5</v>
      </c>
      <c r="J19295" s="23" t="n">
        <f aca="false">IF(AND(E19295="Priority",ISNUMBER('Cost model'!N107)),'Cost model'!N107,'Cost model'!M107)</f>
        <v>12.5</v>
      </c>
      <c r="K19295" s="14" t="n">
        <f aca="false">J19295-H19295</f>
        <v>2.65</v>
      </c>
      <c r="L19295" s="14" t="n">
        <f aca="false">G19295-H19295</f>
        <v>-0.35</v>
      </c>
    </row>
    <row r="19296" customFormat="false" ht="15" hidden="false" customHeight="false" outlineLevel="0" collapsed="false">
      <c r="A19296" s="2" t="s">
        <v>174</v>
      </c>
      <c r="B19296" s="2" t="s">
        <v>174</v>
      </c>
      <c r="C19296" s="2" t="s">
        <v>49</v>
      </c>
      <c r="D19296" s="2" t="s">
        <v>10</v>
      </c>
      <c r="E19296" s="2" t="s">
        <v>74</v>
      </c>
      <c r="F19296" s="2" t="s">
        <v>977</v>
      </c>
      <c r="G19296" s="14" t="n">
        <v>17.5</v>
      </c>
      <c r="H19296" s="14" t="n">
        <v>11.03</v>
      </c>
      <c r="I19296" s="14" t="n">
        <v>17.5</v>
      </c>
      <c r="J19296" s="23" t="n">
        <f aca="false">IF(AND(E19296="Priority",ISNUMBER('Cost model'!N169)),'Cost model'!N169,'Cost model'!M169)</f>
        <v>18.5</v>
      </c>
      <c r="K19296" s="14" t="n">
        <f aca="false">J19296-H19296</f>
        <v>7.47</v>
      </c>
      <c r="L19296" s="14" t="n">
        <f aca="false">G19296-H19296</f>
        <v>6.47</v>
      </c>
    </row>
    <row r="19297" customFormat="false" ht="15" hidden="false" customHeight="false" outlineLevel="0" collapsed="false">
      <c r="A19297" s="2" t="s">
        <v>124</v>
      </c>
      <c r="B19297" s="2" t="s">
        <v>124</v>
      </c>
      <c r="C19297" s="2" t="s">
        <v>49</v>
      </c>
      <c r="D19297" s="2" t="s">
        <v>12</v>
      </c>
      <c r="E19297" s="2" t="s">
        <v>83</v>
      </c>
      <c r="F19297" s="2" t="s">
        <v>977</v>
      </c>
      <c r="G19297" s="14" t="n">
        <v>29.5</v>
      </c>
      <c r="H19297" s="14" t="n">
        <v>25.7</v>
      </c>
      <c r="I19297" s="14" t="n">
        <v>29.5</v>
      </c>
      <c r="J19297" s="23" t="n">
        <f aca="false">IF(AND(E19297="Priority",ISNUMBER('Cost model'!N322)),'Cost model'!N322,'Cost model'!M322)</f>
        <v>65</v>
      </c>
      <c r="K19297" s="14" t="n">
        <f aca="false">J19297-H19297</f>
        <v>39.3</v>
      </c>
      <c r="L19297" s="14" t="n">
        <f aca="false">G19297-H19297</f>
        <v>3.8</v>
      </c>
    </row>
    <row r="19298" customFormat="false" ht="15" hidden="false" customHeight="false" outlineLevel="0" collapsed="false">
      <c r="A19298" s="2" t="s">
        <v>174</v>
      </c>
      <c r="B19298" s="2" t="s">
        <v>174</v>
      </c>
      <c r="C19298" s="2" t="s">
        <v>49</v>
      </c>
      <c r="D19298" s="2" t="s">
        <v>10</v>
      </c>
      <c r="E19298" s="2" t="s">
        <v>74</v>
      </c>
      <c r="F19298" s="2" t="s">
        <v>977</v>
      </c>
      <c r="G19298" s="14" t="n">
        <v>17.5</v>
      </c>
      <c r="H19298" s="14" t="n">
        <v>11.03</v>
      </c>
      <c r="I19298" s="14" t="n">
        <v>17.5</v>
      </c>
      <c r="J19298" s="23" t="n">
        <f aca="false">IF(AND(E19298="Priority",ISNUMBER('Cost model'!N169)),'Cost model'!N169,'Cost model'!M169)</f>
        <v>18.5</v>
      </c>
      <c r="K19298" s="14" t="n">
        <f aca="false">J19298-H19298</f>
        <v>7.47</v>
      </c>
      <c r="L19298" s="14" t="n">
        <f aca="false">G19298-H19298</f>
        <v>6.47</v>
      </c>
    </row>
    <row r="19299" customFormat="false" ht="15" hidden="false" customHeight="false" outlineLevel="0" collapsed="false">
      <c r="A19299" s="2" t="s">
        <v>174</v>
      </c>
      <c r="B19299" s="2" t="s">
        <v>174</v>
      </c>
      <c r="C19299" s="2" t="s">
        <v>47</v>
      </c>
      <c r="D19299" s="2" t="s">
        <v>12</v>
      </c>
      <c r="E19299" s="2" t="s">
        <v>74</v>
      </c>
      <c r="F19299" s="2" t="s">
        <v>977</v>
      </c>
      <c r="G19299" s="14" t="n">
        <v>9.5</v>
      </c>
      <c r="H19299" s="14" t="n">
        <v>28.78</v>
      </c>
      <c r="I19299" s="14" t="n">
        <v>9.5</v>
      </c>
      <c r="J19299" s="23" t="n">
        <f aca="false">IF(AND(E19299="Priority",ISNUMBER('Cost model'!N170)),'Cost model'!N170,'Cost model'!M170)</f>
        <v>25.5</v>
      </c>
      <c r="K19299" s="14" t="n">
        <f aca="false">J19299-H19299</f>
        <v>-3.28</v>
      </c>
      <c r="L19299" s="14" t="n">
        <f aca="false">G19299-H19299</f>
        <v>-19.28</v>
      </c>
    </row>
    <row r="19300" customFormat="false" ht="15" hidden="false" customHeight="false" outlineLevel="0" collapsed="false">
      <c r="A19300" s="2" t="s">
        <v>174</v>
      </c>
      <c r="B19300" s="2" t="s">
        <v>142</v>
      </c>
      <c r="C19300" s="2" t="s">
        <v>48</v>
      </c>
      <c r="D19300" s="2" t="s">
        <v>10</v>
      </c>
      <c r="E19300" s="2" t="s">
        <v>74</v>
      </c>
      <c r="F19300" s="2" t="s">
        <v>976</v>
      </c>
      <c r="G19300" s="14" t="n">
        <v>14.5</v>
      </c>
      <c r="H19300" s="14" t="n">
        <v>16.75</v>
      </c>
      <c r="I19300" s="14" t="n">
        <v>12.5</v>
      </c>
      <c r="J19300" s="23" t="n">
        <f aca="false">IF(AND(E19300="Priority",ISNUMBER('Cost model'!N123)),'Cost model'!N123,'Cost model'!M123)</f>
        <v>16.5</v>
      </c>
      <c r="K19300" s="14" t="n">
        <f aca="false">J19300-H19300</f>
        <v>-0.25</v>
      </c>
      <c r="L19300" s="14" t="n">
        <f aca="false">G19300-H19300</f>
        <v>-2.25</v>
      </c>
    </row>
    <row r="19301" customFormat="false" ht="15" hidden="false" customHeight="false" outlineLevel="0" collapsed="false">
      <c r="A19301" s="2" t="s">
        <v>142</v>
      </c>
      <c r="B19301" s="2" t="s">
        <v>174</v>
      </c>
      <c r="C19301" s="2" t="s">
        <v>49</v>
      </c>
      <c r="D19301" s="2" t="s">
        <v>10</v>
      </c>
      <c r="E19301" s="2" t="s">
        <v>83</v>
      </c>
      <c r="F19301" s="2" t="s">
        <v>976</v>
      </c>
      <c r="G19301" s="14" t="n">
        <v>29.5</v>
      </c>
      <c r="H19301" s="14" t="n">
        <v>21.34</v>
      </c>
      <c r="I19301" s="14" t="n">
        <v>29.5</v>
      </c>
      <c r="J19301" s="23" t="n">
        <f aca="false">IF(AND(E19301="Priority",ISNUMBER('Cost model'!N694)),'Cost model'!N694,'Cost model'!M694)</f>
        <v>23.5</v>
      </c>
      <c r="K19301" s="14" t="n">
        <f aca="false">J19301-H19301</f>
        <v>2.16</v>
      </c>
      <c r="L19301" s="14" t="n">
        <f aca="false">G19301-H19301</f>
        <v>8.16</v>
      </c>
    </row>
    <row r="19302" customFormat="false" ht="15" hidden="false" customHeight="false" outlineLevel="0" collapsed="false">
      <c r="A19302" s="2" t="s">
        <v>174</v>
      </c>
      <c r="B19302" s="2" t="s">
        <v>142</v>
      </c>
      <c r="C19302" s="2" t="s">
        <v>47</v>
      </c>
      <c r="D19302" s="2" t="s">
        <v>12</v>
      </c>
      <c r="E19302" s="2" t="s">
        <v>74</v>
      </c>
      <c r="F19302" s="2" t="s">
        <v>976</v>
      </c>
      <c r="G19302" s="14" t="n">
        <v>9.5</v>
      </c>
      <c r="H19302" s="14" t="n">
        <v>44.11</v>
      </c>
      <c r="I19302" s="14" t="n">
        <v>9.5</v>
      </c>
      <c r="J19302" s="23" t="n">
        <f aca="false">IF(AND(E19302="Priority",ISNUMBER('Cost model'!N125)),'Cost model'!N125,'Cost model'!M125)</f>
        <v>40</v>
      </c>
      <c r="K19302" s="14" t="n">
        <f aca="false">J19302-H19302</f>
        <v>-4.11</v>
      </c>
      <c r="L19302" s="14" t="n">
        <f aca="false">G19302-H19302</f>
        <v>-34.61</v>
      </c>
    </row>
    <row r="19303" customFormat="false" ht="15" hidden="false" customHeight="false" outlineLevel="0" collapsed="false">
      <c r="A19303" s="2" t="s">
        <v>142</v>
      </c>
      <c r="B19303" s="2" t="s">
        <v>142</v>
      </c>
      <c r="C19303" s="2" t="s">
        <v>47</v>
      </c>
      <c r="D19303" s="2" t="s">
        <v>10</v>
      </c>
      <c r="E19303" s="2" t="s">
        <v>74</v>
      </c>
      <c r="F19303" s="2" t="s">
        <v>977</v>
      </c>
      <c r="G19303" s="14" t="n">
        <v>9.5</v>
      </c>
      <c r="H19303" s="14" t="n">
        <v>9.25</v>
      </c>
      <c r="I19303" s="14" t="n">
        <v>9.5</v>
      </c>
      <c r="J19303" s="23" t="n">
        <f aca="false">IF(AND(E19303="Priority",ISNUMBER('Cost model'!N632)),'Cost model'!N632,'Cost model'!M632)</f>
        <v>9.5</v>
      </c>
      <c r="K19303" s="14" t="n">
        <f aca="false">J19303-H19303</f>
        <v>0.25</v>
      </c>
      <c r="L19303" s="14" t="n">
        <f aca="false">G19303-H19303</f>
        <v>0.25</v>
      </c>
    </row>
    <row r="19304" customFormat="false" ht="15" hidden="false" customHeight="false" outlineLevel="0" collapsed="false">
      <c r="A19304" s="2" t="s">
        <v>174</v>
      </c>
      <c r="B19304" s="2" t="s">
        <v>174</v>
      </c>
      <c r="C19304" s="2" t="s">
        <v>48</v>
      </c>
      <c r="D19304" s="2" t="s">
        <v>10</v>
      </c>
      <c r="E19304" s="2" t="s">
        <v>74</v>
      </c>
      <c r="F19304" s="2" t="s">
        <v>977</v>
      </c>
      <c r="G19304" s="14" t="n">
        <v>12.5</v>
      </c>
      <c r="H19304" s="14" t="n">
        <v>12.18</v>
      </c>
      <c r="I19304" s="14" t="n">
        <v>12.5</v>
      </c>
      <c r="J19304" s="23" t="n">
        <f aca="false">IF(AND(E19304="Priority",ISNUMBER('Cost model'!N168)),'Cost model'!N168,'Cost model'!M168)</f>
        <v>13.5</v>
      </c>
      <c r="K19304" s="14" t="n">
        <f aca="false">J19304-H19304</f>
        <v>1.32</v>
      </c>
      <c r="L19304" s="14" t="n">
        <f aca="false">G19304-H19304</f>
        <v>0.32</v>
      </c>
    </row>
    <row r="19305" customFormat="false" ht="15" hidden="false" customHeight="false" outlineLevel="0" collapsed="false">
      <c r="A19305" s="2" t="s">
        <v>124</v>
      </c>
      <c r="B19305" s="2" t="s">
        <v>124</v>
      </c>
      <c r="C19305" s="2" t="s">
        <v>47</v>
      </c>
      <c r="D19305" s="2" t="s">
        <v>14</v>
      </c>
      <c r="E19305" s="2" t="s">
        <v>74</v>
      </c>
      <c r="F19305" s="2" t="s">
        <v>977</v>
      </c>
      <c r="G19305" s="14" t="n">
        <v>25</v>
      </c>
      <c r="H19305" s="14" t="n">
        <v>146.3</v>
      </c>
      <c r="I19305" s="14" t="n">
        <v>25</v>
      </c>
      <c r="J19305" s="23" t="n">
        <f aca="false">IF(AND(E19305="Priority",ISNUMBER('Cost model'!N326)),'Cost model'!N326,'Cost model'!M326)</f>
        <v>110</v>
      </c>
      <c r="K19305" s="14" t="n">
        <f aca="false">J19305-H19305</f>
        <v>-36.3</v>
      </c>
      <c r="L19305" s="14" t="n">
        <f aca="false">G19305-H19305</f>
        <v>-121.3</v>
      </c>
    </row>
    <row r="19306" customFormat="false" ht="15" hidden="false" customHeight="false" outlineLevel="0" collapsed="false">
      <c r="A19306" s="2" t="s">
        <v>124</v>
      </c>
      <c r="B19306" s="2" t="s">
        <v>124</v>
      </c>
      <c r="C19306" s="2" t="s">
        <v>48</v>
      </c>
      <c r="D19306" s="2" t="s">
        <v>10</v>
      </c>
      <c r="E19306" s="2" t="s">
        <v>74</v>
      </c>
      <c r="F19306" s="2" t="s">
        <v>977</v>
      </c>
      <c r="G19306" s="14" t="n">
        <v>14.5</v>
      </c>
      <c r="H19306" s="14" t="n">
        <v>24.17</v>
      </c>
      <c r="I19306" s="14" t="n">
        <v>12.5</v>
      </c>
      <c r="J19306" s="23" t="n">
        <f aca="false">IF(AND(E19306="Priority",ISNUMBER('Cost model'!N318)),'Cost model'!N318,'Cost model'!M318)</f>
        <v>14.5</v>
      </c>
      <c r="K19306" s="14" t="n">
        <f aca="false">J19306-H19306</f>
        <v>-9.67</v>
      </c>
      <c r="L19306" s="14" t="n">
        <f aca="false">G19306-H19306</f>
        <v>-9.67</v>
      </c>
    </row>
    <row r="19307" customFormat="false" ht="15" hidden="false" customHeight="false" outlineLevel="0" collapsed="false">
      <c r="A19307" s="2" t="s">
        <v>221</v>
      </c>
      <c r="B19307" s="2" t="s">
        <v>221</v>
      </c>
      <c r="C19307" s="2" t="s">
        <v>47</v>
      </c>
      <c r="D19307" s="2" t="s">
        <v>14</v>
      </c>
      <c r="E19307" s="2" t="s">
        <v>74</v>
      </c>
      <c r="F19307" s="2" t="s">
        <v>977</v>
      </c>
      <c r="G19307" s="14" t="n">
        <v>25</v>
      </c>
      <c r="H19307" s="14" t="n">
        <v>83.75</v>
      </c>
      <c r="I19307" s="14" t="n">
        <v>25</v>
      </c>
      <c r="J19307" s="23" t="n">
        <f aca="false">IF(AND(E19307="Priority",ISNUMBER('Cost model'!N746)),'Cost model'!N746,'Cost model'!M746)</f>
        <v>100</v>
      </c>
      <c r="K19307" s="14" t="n">
        <f aca="false">J19307-H19307</f>
        <v>16.25</v>
      </c>
      <c r="L19307" s="14" t="n">
        <f aca="false">G19307-H19307</f>
        <v>-58.75</v>
      </c>
    </row>
    <row r="19308" customFormat="false" ht="15" hidden="false" customHeight="false" outlineLevel="0" collapsed="false">
      <c r="A19308" s="2" t="s">
        <v>158</v>
      </c>
      <c r="B19308" s="2" t="s">
        <v>221</v>
      </c>
      <c r="C19308" s="2" t="s">
        <v>47</v>
      </c>
      <c r="D19308" s="2" t="s">
        <v>10</v>
      </c>
      <c r="E19308" s="2" t="s">
        <v>74</v>
      </c>
      <c r="F19308" s="2" t="s">
        <v>976</v>
      </c>
      <c r="G19308" s="14" t="n">
        <v>14.5</v>
      </c>
      <c r="H19308" s="14" t="n">
        <v>11.37</v>
      </c>
      <c r="I19308" s="14" t="n">
        <v>19.5</v>
      </c>
      <c r="J19308" s="23" t="n">
        <f aca="false">IF(AND(E19308="Priority",ISNUMBER('Cost model'!N467)),'Cost model'!N467,'Cost model'!M467)</f>
        <v>15.5</v>
      </c>
      <c r="K19308" s="14" t="n">
        <f aca="false">J19308-H19308</f>
        <v>4.13</v>
      </c>
      <c r="L19308" s="14" t="n">
        <f aca="false">G19308-H19308</f>
        <v>3.13</v>
      </c>
    </row>
    <row r="19309" customFormat="false" ht="15" hidden="false" customHeight="false" outlineLevel="0" collapsed="false">
      <c r="A19309" s="2" t="s">
        <v>124</v>
      </c>
      <c r="B19309" s="2" t="s">
        <v>124</v>
      </c>
      <c r="C19309" s="2" t="s">
        <v>47</v>
      </c>
      <c r="D19309" s="2" t="s">
        <v>10</v>
      </c>
      <c r="E19309" s="2" t="s">
        <v>74</v>
      </c>
      <c r="F19309" s="2" t="s">
        <v>977</v>
      </c>
      <c r="G19309" s="14" t="n">
        <v>9.5</v>
      </c>
      <c r="H19309" s="14" t="n">
        <v>7.72</v>
      </c>
      <c r="I19309" s="14" t="n">
        <v>9.5</v>
      </c>
      <c r="J19309" s="23" t="n">
        <f aca="false">IF(AND(E19309="Priority",ISNUMBER('Cost model'!N317)),'Cost model'!N317,'Cost model'!M317)</f>
        <v>10.5</v>
      </c>
      <c r="K19309" s="14" t="n">
        <f aca="false">J19309-H19309</f>
        <v>2.78</v>
      </c>
      <c r="L19309" s="14" t="n">
        <f aca="false">G19309-H19309</f>
        <v>1.78</v>
      </c>
    </row>
    <row r="19310" customFormat="false" ht="15" hidden="false" customHeight="false" outlineLevel="0" collapsed="false">
      <c r="A19310" s="2" t="s">
        <v>174</v>
      </c>
      <c r="B19310" s="2" t="s">
        <v>174</v>
      </c>
      <c r="C19310" s="2" t="s">
        <v>48</v>
      </c>
      <c r="D19310" s="2" t="s">
        <v>12</v>
      </c>
      <c r="E19310" s="2" t="s">
        <v>74</v>
      </c>
      <c r="F19310" s="2" t="s">
        <v>977</v>
      </c>
      <c r="G19310" s="14" t="n">
        <v>12.5</v>
      </c>
      <c r="H19310" s="14" t="n">
        <v>54.34</v>
      </c>
      <c r="I19310" s="14" t="n">
        <v>12.5</v>
      </c>
      <c r="J19310" s="23" t="n">
        <f aca="false">IF(AND(E19310="Priority",ISNUMBER('Cost model'!N171)),'Cost model'!N171,'Cost model'!M171)</f>
        <v>40</v>
      </c>
      <c r="K19310" s="14" t="n">
        <f aca="false">J19310-H19310</f>
        <v>-14.34</v>
      </c>
      <c r="L19310" s="14" t="n">
        <f aca="false">G19310-H19310</f>
        <v>-41.84</v>
      </c>
    </row>
    <row r="19311" customFormat="false" ht="15" hidden="false" customHeight="false" outlineLevel="0" collapsed="false">
      <c r="A19311" s="2" t="s">
        <v>174</v>
      </c>
      <c r="B19311" s="2" t="s">
        <v>158</v>
      </c>
      <c r="C19311" s="2" t="s">
        <v>48</v>
      </c>
      <c r="D19311" s="2" t="s">
        <v>10</v>
      </c>
      <c r="E19311" s="2" t="s">
        <v>83</v>
      </c>
      <c r="F19311" s="2" t="s">
        <v>976</v>
      </c>
      <c r="G19311" s="14" t="n">
        <v>19.5</v>
      </c>
      <c r="H19311" s="14" t="n">
        <v>17.22</v>
      </c>
      <c r="I19311" s="14" t="n">
        <v>19.5</v>
      </c>
      <c r="J19311" s="23" t="n">
        <f aca="false">IF(AND(E19311="Priority",ISNUMBER('Cost model'!N138)),'Cost model'!N138,'Cost model'!M138)</f>
        <v>22.5</v>
      </c>
      <c r="K19311" s="14" t="n">
        <f aca="false">J19311-H19311</f>
        <v>5.28</v>
      </c>
      <c r="L19311" s="14" t="n">
        <f aca="false">G19311-H19311</f>
        <v>2.28</v>
      </c>
    </row>
    <row r="19312" customFormat="false" ht="15" hidden="false" customHeight="false" outlineLevel="0" collapsed="false">
      <c r="A19312" s="2" t="s">
        <v>174</v>
      </c>
      <c r="B19312" s="2" t="s">
        <v>174</v>
      </c>
      <c r="C19312" s="2" t="s">
        <v>48</v>
      </c>
      <c r="D19312" s="2" t="s">
        <v>13</v>
      </c>
      <c r="E19312" s="2" t="s">
        <v>74</v>
      </c>
      <c r="F19312" s="2" t="s">
        <v>977</v>
      </c>
      <c r="G19312" s="14" t="n">
        <v>24.5</v>
      </c>
      <c r="H19312" s="14" t="n">
        <v>57.68</v>
      </c>
      <c r="I19312" s="14" t="n">
        <v>24.5</v>
      </c>
      <c r="J19312" s="23" t="n">
        <f aca="false">IF(AND(E19312="Priority",ISNUMBER('Cost model'!N174)),'Cost model'!N174,'Cost model'!M174)</f>
        <v>70</v>
      </c>
      <c r="K19312" s="14" t="n">
        <f aca="false">J19312-H19312</f>
        <v>12.32</v>
      </c>
      <c r="L19312" s="14" t="n">
        <f aca="false">G19312-H19312</f>
        <v>-33.18</v>
      </c>
    </row>
    <row r="19313" customFormat="false" ht="15" hidden="false" customHeight="false" outlineLevel="0" collapsed="false">
      <c r="A19313" s="2" t="s">
        <v>142</v>
      </c>
      <c r="B19313" s="2" t="s">
        <v>142</v>
      </c>
      <c r="C19313" s="2" t="s">
        <v>48</v>
      </c>
      <c r="D19313" s="2" t="s">
        <v>10</v>
      </c>
      <c r="E19313" s="2" t="s">
        <v>74</v>
      </c>
      <c r="F19313" s="2" t="s">
        <v>977</v>
      </c>
      <c r="G19313" s="14" t="n">
        <v>14.5</v>
      </c>
      <c r="H19313" s="14" t="n">
        <v>11.03</v>
      </c>
      <c r="I19313" s="14" t="n">
        <v>12.5</v>
      </c>
      <c r="J19313" s="23" t="n">
        <f aca="false">IF(AND(E19313="Priority",ISNUMBER('Cost model'!N633)),'Cost model'!N633,'Cost model'!M633)</f>
        <v>11.5</v>
      </c>
      <c r="K19313" s="14" t="n">
        <f aca="false">J19313-H19313</f>
        <v>0.470000000000001</v>
      </c>
      <c r="L19313" s="14" t="n">
        <f aca="false">G19313-H19313</f>
        <v>3.47</v>
      </c>
    </row>
    <row r="19314" customFormat="false" ht="15" hidden="false" customHeight="false" outlineLevel="0" collapsed="false">
      <c r="A19314" s="2" t="s">
        <v>142</v>
      </c>
      <c r="B19314" s="2" t="s">
        <v>174</v>
      </c>
      <c r="C19314" s="2" t="s">
        <v>47</v>
      </c>
      <c r="D19314" s="2" t="s">
        <v>10</v>
      </c>
      <c r="E19314" s="2" t="s">
        <v>74</v>
      </c>
      <c r="F19314" s="2" t="s">
        <v>976</v>
      </c>
      <c r="G19314" s="14" t="n">
        <v>14.5</v>
      </c>
      <c r="H19314" s="14" t="n">
        <v>5.27</v>
      </c>
      <c r="I19314" s="14" t="n">
        <v>14.5</v>
      </c>
      <c r="J19314" s="23" t="n">
        <f aca="false">IF(AND(E19314="Priority",ISNUMBER('Cost model'!N692)),'Cost model'!N692,'Cost model'!M692)</f>
        <v>9.5</v>
      </c>
      <c r="K19314" s="14" t="n">
        <f aca="false">J19314-H19314</f>
        <v>4.23</v>
      </c>
      <c r="L19314" s="14" t="n">
        <f aca="false">G19314-H19314</f>
        <v>9.23</v>
      </c>
    </row>
    <row r="19315" customFormat="false" ht="15" hidden="false" customHeight="false" outlineLevel="0" collapsed="false">
      <c r="A19315" s="2" t="s">
        <v>158</v>
      </c>
      <c r="B19315" s="2" t="s">
        <v>158</v>
      </c>
      <c r="C19315" s="2" t="s">
        <v>47</v>
      </c>
      <c r="D19315" s="2" t="s">
        <v>10</v>
      </c>
      <c r="E19315" s="2" t="s">
        <v>74</v>
      </c>
      <c r="F19315" s="2" t="s">
        <v>977</v>
      </c>
      <c r="G19315" s="14" t="n">
        <v>9.5</v>
      </c>
      <c r="H19315" s="14" t="n">
        <v>7.5</v>
      </c>
      <c r="I19315" s="14" t="n">
        <v>9.5</v>
      </c>
      <c r="J19315" s="23" t="n">
        <f aca="false">IF(AND(E19315="Priority",ISNUMBER('Cost model'!N422)),'Cost model'!N422,'Cost model'!M422)</f>
        <v>8.5</v>
      </c>
      <c r="K19315" s="14" t="n">
        <f aca="false">J19315-H19315</f>
        <v>1</v>
      </c>
      <c r="L19315" s="14" t="n">
        <f aca="false">G19315-H19315</f>
        <v>2</v>
      </c>
    </row>
    <row r="19316" customFormat="false" ht="15" hidden="false" customHeight="false" outlineLevel="0" collapsed="false">
      <c r="A19316" s="2" t="s">
        <v>174</v>
      </c>
      <c r="B19316" s="2" t="s">
        <v>142</v>
      </c>
      <c r="C19316" s="2" t="s">
        <v>47</v>
      </c>
      <c r="D19316" s="2" t="s">
        <v>10</v>
      </c>
      <c r="E19316" s="2" t="s">
        <v>74</v>
      </c>
      <c r="F19316" s="2" t="s">
        <v>976</v>
      </c>
      <c r="G19316" s="14" t="n">
        <v>9.5</v>
      </c>
      <c r="H19316" s="14" t="n">
        <v>10.49</v>
      </c>
      <c r="I19316" s="14" t="n">
        <v>9.5</v>
      </c>
      <c r="J19316" s="23" t="n">
        <f aca="false">IF(AND(E19316="Priority",ISNUMBER('Cost model'!N122)),'Cost model'!N122,'Cost model'!M122)</f>
        <v>13.5</v>
      </c>
      <c r="K19316" s="14" t="n">
        <f aca="false">J19316-H19316</f>
        <v>3.01</v>
      </c>
      <c r="L19316" s="14" t="n">
        <f aca="false">G19316-H19316</f>
        <v>-0.99</v>
      </c>
    </row>
    <row r="19317" customFormat="false" ht="15" hidden="false" customHeight="false" outlineLevel="0" collapsed="false">
      <c r="A19317" s="2" t="s">
        <v>158</v>
      </c>
      <c r="B19317" s="2" t="s">
        <v>158</v>
      </c>
      <c r="C19317" s="2" t="s">
        <v>49</v>
      </c>
      <c r="D19317" s="2" t="s">
        <v>14</v>
      </c>
      <c r="E19317" s="2" t="s">
        <v>74</v>
      </c>
      <c r="F19317" s="2" t="s">
        <v>977</v>
      </c>
      <c r="G19317" s="14" t="n">
        <v>85</v>
      </c>
      <c r="H19317" s="14" t="n">
        <v>69.48</v>
      </c>
      <c r="I19317" s="14" t="n">
        <v>85</v>
      </c>
      <c r="J19317" s="23" t="n">
        <f aca="false">IF(AND(E19317="Priority",ISNUMBER('Cost model'!N433)),'Cost model'!N433,'Cost model'!M433)</f>
        <v>75</v>
      </c>
      <c r="K19317" s="14" t="n">
        <f aca="false">J19317-H19317</f>
        <v>5.52</v>
      </c>
      <c r="L19317" s="14" t="n">
        <f aca="false">G19317-H19317</f>
        <v>15.52</v>
      </c>
    </row>
    <row r="19318" customFormat="false" ht="15" hidden="false" customHeight="false" outlineLevel="0" collapsed="false">
      <c r="A19318" s="2" t="s">
        <v>174</v>
      </c>
      <c r="B19318" s="2" t="s">
        <v>142</v>
      </c>
      <c r="C19318" s="2" t="s">
        <v>47</v>
      </c>
      <c r="D19318" s="2" t="s">
        <v>12</v>
      </c>
      <c r="E19318" s="2" t="s">
        <v>74</v>
      </c>
      <c r="F19318" s="2" t="s">
        <v>976</v>
      </c>
      <c r="G19318" s="14" t="n">
        <v>9.5</v>
      </c>
      <c r="H19318" s="14" t="n">
        <v>44.78</v>
      </c>
      <c r="I19318" s="14" t="n">
        <v>9.5</v>
      </c>
      <c r="J19318" s="23" t="n">
        <f aca="false">IF(AND(E19318="Priority",ISNUMBER('Cost model'!N125)),'Cost model'!N125,'Cost model'!M125)</f>
        <v>40</v>
      </c>
      <c r="K19318" s="14" t="n">
        <f aca="false">J19318-H19318</f>
        <v>-4.78</v>
      </c>
      <c r="L19318" s="14" t="n">
        <f aca="false">G19318-H19318</f>
        <v>-35.28</v>
      </c>
    </row>
    <row r="19319" customFormat="false" ht="15" hidden="false" customHeight="false" outlineLevel="0" collapsed="false">
      <c r="A19319" s="2" t="s">
        <v>158</v>
      </c>
      <c r="B19319" s="2" t="s">
        <v>158</v>
      </c>
      <c r="C19319" s="2" t="s">
        <v>49</v>
      </c>
      <c r="D19319" s="2" t="s">
        <v>12</v>
      </c>
      <c r="E19319" s="2" t="s">
        <v>74</v>
      </c>
      <c r="F19319" s="2" t="s">
        <v>977</v>
      </c>
      <c r="G19319" s="14" t="n">
        <v>19.5</v>
      </c>
      <c r="H19319" s="14" t="n">
        <v>28.24</v>
      </c>
      <c r="I19319" s="14" t="n">
        <v>19.5</v>
      </c>
      <c r="J19319" s="23" t="n">
        <f aca="false">IF(AND(E19319="Priority",ISNUMBER('Cost model'!N427)),'Cost model'!N427,'Cost model'!M427)</f>
        <v>28.5</v>
      </c>
      <c r="K19319" s="14" t="n">
        <f aca="false">J19319-H19319</f>
        <v>0.260000000000002</v>
      </c>
      <c r="L19319" s="14" t="n">
        <f aca="false">G19319-H19319</f>
        <v>-8.74</v>
      </c>
    </row>
    <row r="19320" customFormat="false" ht="15" hidden="false" customHeight="false" outlineLevel="0" collapsed="false">
      <c r="A19320" s="2" t="s">
        <v>174</v>
      </c>
      <c r="B19320" s="2" t="s">
        <v>174</v>
      </c>
      <c r="C19320" s="2" t="s">
        <v>49</v>
      </c>
      <c r="D19320" s="2" t="s">
        <v>14</v>
      </c>
      <c r="E19320" s="2" t="s">
        <v>74</v>
      </c>
      <c r="F19320" s="2" t="s">
        <v>977</v>
      </c>
      <c r="G19320" s="14" t="n">
        <v>85</v>
      </c>
      <c r="H19320" s="14" t="n">
        <v>45</v>
      </c>
      <c r="I19320" s="14" t="n">
        <v>85</v>
      </c>
      <c r="J19320" s="23" t="n">
        <f aca="false">IF(AND(E19320="Priority",ISNUMBER('Cost model'!N178)),'Cost model'!N178,'Cost model'!M178)</f>
        <v>145</v>
      </c>
      <c r="K19320" s="14" t="n">
        <f aca="false">J19320-H19320</f>
        <v>100</v>
      </c>
      <c r="L19320" s="14" t="n">
        <f aca="false">G19320-H19320</f>
        <v>40</v>
      </c>
    </row>
    <row r="19321" customFormat="false" ht="15" hidden="false" customHeight="false" outlineLevel="0" collapsed="false">
      <c r="A19321" s="2" t="s">
        <v>221</v>
      </c>
      <c r="B19321" s="2" t="s">
        <v>221</v>
      </c>
      <c r="C19321" s="2" t="s">
        <v>49</v>
      </c>
      <c r="D19321" s="2" t="s">
        <v>12</v>
      </c>
      <c r="E19321" s="2" t="s">
        <v>74</v>
      </c>
      <c r="F19321" s="2" t="s">
        <v>977</v>
      </c>
      <c r="G19321" s="14" t="n">
        <v>19.5</v>
      </c>
      <c r="H19321" s="14" t="n">
        <v>39.35</v>
      </c>
      <c r="I19321" s="14" t="n">
        <v>19.5</v>
      </c>
      <c r="J19321" s="23" t="n">
        <f aca="false">IF(AND(E19321="Priority",ISNUMBER('Cost model'!N742)),'Cost model'!N742,'Cost model'!M742)</f>
        <v>60</v>
      </c>
      <c r="K19321" s="14" t="n">
        <f aca="false">J19321-H19321</f>
        <v>20.65</v>
      </c>
      <c r="L19321" s="14" t="n">
        <f aca="false">G19321-H19321</f>
        <v>-19.85</v>
      </c>
    </row>
    <row r="19322" customFormat="false" ht="15" hidden="false" customHeight="false" outlineLevel="0" collapsed="false">
      <c r="A19322" s="2" t="s">
        <v>221</v>
      </c>
      <c r="B19322" s="2" t="s">
        <v>221</v>
      </c>
      <c r="C19322" s="2" t="s">
        <v>47</v>
      </c>
      <c r="D19322" s="2" t="s">
        <v>12</v>
      </c>
      <c r="E19322" s="2" t="s">
        <v>74</v>
      </c>
      <c r="F19322" s="2" t="s">
        <v>977</v>
      </c>
      <c r="G19322" s="14" t="n">
        <v>9.5</v>
      </c>
      <c r="H19322" s="14" t="n">
        <v>25.2</v>
      </c>
      <c r="I19322" s="14" t="n">
        <v>9.5</v>
      </c>
      <c r="J19322" s="23" t="n">
        <f aca="false">IF(AND(E19322="Priority",ISNUMBER('Cost model'!N740)),'Cost model'!N740,'Cost model'!M740)</f>
        <v>22.5</v>
      </c>
      <c r="K19322" s="14" t="n">
        <f aca="false">J19322-H19322</f>
        <v>-2.7</v>
      </c>
      <c r="L19322" s="14" t="n">
        <f aca="false">G19322-H19322</f>
        <v>-15.7</v>
      </c>
    </row>
    <row r="19323" customFormat="false" ht="15" hidden="false" customHeight="false" outlineLevel="0" collapsed="false">
      <c r="A19323" s="2" t="s">
        <v>124</v>
      </c>
      <c r="B19323" s="2" t="s">
        <v>124</v>
      </c>
      <c r="C19323" s="2" t="s">
        <v>47</v>
      </c>
      <c r="D19323" s="2" t="s">
        <v>12</v>
      </c>
      <c r="E19323" s="2" t="s">
        <v>74</v>
      </c>
      <c r="F19323" s="2" t="s">
        <v>977</v>
      </c>
      <c r="G19323" s="14" t="n">
        <v>9.5</v>
      </c>
      <c r="H19323" s="14" t="n">
        <v>7.72</v>
      </c>
      <c r="I19323" s="14" t="n">
        <v>9.5</v>
      </c>
      <c r="J19323" s="23" t="n">
        <f aca="false">IF(AND(E19323="Priority",ISNUMBER('Cost model'!N320)),'Cost model'!N320,'Cost model'!M320)</f>
        <v>24.5</v>
      </c>
      <c r="K19323" s="14" t="n">
        <f aca="false">J19323-H19323</f>
        <v>16.78</v>
      </c>
      <c r="L19323" s="14" t="n">
        <f aca="false">G19323-H19323</f>
        <v>1.78</v>
      </c>
    </row>
    <row r="19324" customFormat="false" ht="15" hidden="false" customHeight="false" outlineLevel="0" collapsed="false">
      <c r="A19324" s="2" t="s">
        <v>221</v>
      </c>
      <c r="B19324" s="2" t="s">
        <v>221</v>
      </c>
      <c r="C19324" s="2" t="s">
        <v>47</v>
      </c>
      <c r="D19324" s="2" t="s">
        <v>10</v>
      </c>
      <c r="E19324" s="2" t="s">
        <v>74</v>
      </c>
      <c r="F19324" s="2" t="s">
        <v>977</v>
      </c>
      <c r="G19324" s="14" t="n">
        <v>19.5</v>
      </c>
      <c r="H19324" s="14" t="n">
        <v>7.4</v>
      </c>
      <c r="I19324" s="14" t="n">
        <v>9.5</v>
      </c>
      <c r="J19324" s="23" t="n">
        <f aca="false">IF(AND(E19324="Priority",ISNUMBER('Cost model'!N737)),'Cost model'!N737,'Cost model'!M737)</f>
        <v>8.5</v>
      </c>
      <c r="K19324" s="14" t="n">
        <f aca="false">J19324-H19324</f>
        <v>1.1</v>
      </c>
      <c r="L19324" s="14" t="n">
        <f aca="false">G19324-H19324</f>
        <v>12.1</v>
      </c>
    </row>
    <row r="19325" customFormat="false" ht="15" hidden="false" customHeight="false" outlineLevel="0" collapsed="false">
      <c r="A19325" s="2" t="s">
        <v>174</v>
      </c>
      <c r="B19325" s="2" t="s">
        <v>174</v>
      </c>
      <c r="C19325" s="2" t="s">
        <v>47</v>
      </c>
      <c r="D19325" s="2" t="s">
        <v>10</v>
      </c>
      <c r="E19325" s="2" t="s">
        <v>74</v>
      </c>
      <c r="F19325" s="2" t="s">
        <v>977</v>
      </c>
      <c r="G19325" s="14" t="n">
        <v>9.5</v>
      </c>
      <c r="H19325" s="14" t="n">
        <v>7.72</v>
      </c>
      <c r="I19325" s="14" t="n">
        <v>9.5</v>
      </c>
      <c r="J19325" s="23" t="n">
        <f aca="false">IF(AND(E19325="Priority",ISNUMBER('Cost model'!N167)),'Cost model'!N167,'Cost model'!M167)</f>
        <v>8.5</v>
      </c>
      <c r="K19325" s="14" t="n">
        <f aca="false">J19325-H19325</f>
        <v>0.78</v>
      </c>
      <c r="L19325" s="14" t="n">
        <f aca="false">G19325-H19325</f>
        <v>1.78</v>
      </c>
    </row>
    <row r="19326" customFormat="false" ht="15" hidden="false" customHeight="false" outlineLevel="0" collapsed="false">
      <c r="A19326" s="2" t="s">
        <v>221</v>
      </c>
      <c r="B19326" s="2" t="s">
        <v>221</v>
      </c>
      <c r="C19326" s="2" t="s">
        <v>49</v>
      </c>
      <c r="D19326" s="2" t="s">
        <v>10</v>
      </c>
      <c r="E19326" s="2" t="s">
        <v>74</v>
      </c>
      <c r="F19326" s="2" t="s">
        <v>977</v>
      </c>
      <c r="G19326" s="14" t="n">
        <v>17.5</v>
      </c>
      <c r="H19326" s="14" t="n">
        <v>17.69</v>
      </c>
      <c r="I19326" s="14" t="n">
        <v>17.5</v>
      </c>
      <c r="J19326" s="23" t="n">
        <f aca="false">IF(AND(E19326="Priority",ISNUMBER('Cost model'!N739)),'Cost model'!N739,'Cost model'!M739)</f>
        <v>17.5</v>
      </c>
      <c r="K19326" s="14" t="n">
        <f aca="false">J19326-H19326</f>
        <v>-0.190000000000001</v>
      </c>
      <c r="L19326" s="14" t="n">
        <f aca="false">G19326-H19326</f>
        <v>-0.190000000000001</v>
      </c>
    </row>
    <row r="19327" customFormat="false" ht="15" hidden="false" customHeight="false" outlineLevel="0" collapsed="false">
      <c r="A19327" s="2" t="s">
        <v>142</v>
      </c>
      <c r="B19327" s="2" t="s">
        <v>142</v>
      </c>
      <c r="C19327" s="2" t="s">
        <v>49</v>
      </c>
      <c r="D19327" s="2" t="s">
        <v>12</v>
      </c>
      <c r="E19327" s="2" t="s">
        <v>74</v>
      </c>
      <c r="F19327" s="2" t="s">
        <v>977</v>
      </c>
      <c r="G19327" s="14" t="n">
        <v>19.5</v>
      </c>
      <c r="H19327" s="14" t="n">
        <v>24.17</v>
      </c>
      <c r="I19327" s="14" t="n">
        <v>19.5</v>
      </c>
      <c r="J19327" s="23" t="n">
        <f aca="false">IF(AND(E19327="Priority",ISNUMBER('Cost model'!N637)),'Cost model'!N637,'Cost model'!M637)</f>
        <v>45</v>
      </c>
      <c r="K19327" s="14" t="n">
        <f aca="false">J19327-H19327</f>
        <v>20.83</v>
      </c>
      <c r="L19327" s="14" t="n">
        <f aca="false">G19327-H19327</f>
        <v>-4.67</v>
      </c>
    </row>
    <row r="19328" customFormat="false" ht="15" hidden="false" customHeight="false" outlineLevel="0" collapsed="false">
      <c r="A19328" s="2" t="s">
        <v>174</v>
      </c>
      <c r="B19328" s="2" t="s">
        <v>174</v>
      </c>
      <c r="C19328" s="2" t="s">
        <v>49</v>
      </c>
      <c r="D19328" s="2" t="s">
        <v>12</v>
      </c>
      <c r="E19328" s="2" t="s">
        <v>74</v>
      </c>
      <c r="F19328" s="2" t="s">
        <v>977</v>
      </c>
      <c r="G19328" s="14" t="n">
        <v>19.5</v>
      </c>
      <c r="H19328" s="14" t="n">
        <v>56.35</v>
      </c>
      <c r="I19328" s="14" t="n">
        <v>19.5</v>
      </c>
      <c r="J19328" s="23" t="n">
        <f aca="false">IF(AND(E19328="Priority",ISNUMBER('Cost model'!N172)),'Cost model'!N172,'Cost model'!M172)</f>
        <v>45</v>
      </c>
      <c r="K19328" s="14" t="n">
        <f aca="false">J19328-H19328</f>
        <v>-11.35</v>
      </c>
      <c r="L19328" s="14" t="n">
        <f aca="false">G19328-H19328</f>
        <v>-36.85</v>
      </c>
    </row>
    <row r="19329" customFormat="false" ht="15" hidden="false" customHeight="false" outlineLevel="0" collapsed="false">
      <c r="A19329" s="2" t="s">
        <v>174</v>
      </c>
      <c r="B19329" s="2" t="s">
        <v>174</v>
      </c>
      <c r="C19329" s="2" t="s">
        <v>47</v>
      </c>
      <c r="D19329" s="2" t="s">
        <v>10</v>
      </c>
      <c r="E19329" s="2" t="s">
        <v>74</v>
      </c>
      <c r="F19329" s="2" t="s">
        <v>977</v>
      </c>
      <c r="G19329" s="14" t="n">
        <v>19.5</v>
      </c>
      <c r="H19329" s="14" t="n">
        <v>26.15</v>
      </c>
      <c r="I19329" s="14" t="n">
        <v>9.5</v>
      </c>
      <c r="J19329" s="23" t="n">
        <f aca="false">IF(AND(E19329="Priority",ISNUMBER('Cost model'!N167)),'Cost model'!N167,'Cost model'!M167)</f>
        <v>8.5</v>
      </c>
      <c r="K19329" s="14" t="n">
        <f aca="false">J19329-H19329</f>
        <v>-17.65</v>
      </c>
      <c r="L19329" s="14" t="n">
        <f aca="false">G19329-H19329</f>
        <v>-6.65</v>
      </c>
    </row>
    <row r="19330" customFormat="false" ht="15" hidden="false" customHeight="false" outlineLevel="0" collapsed="false">
      <c r="A19330" s="2" t="s">
        <v>124</v>
      </c>
      <c r="B19330" s="2" t="s">
        <v>124</v>
      </c>
      <c r="C19330" s="2" t="s">
        <v>48</v>
      </c>
      <c r="D19330" s="2" t="s">
        <v>10</v>
      </c>
      <c r="E19330" s="2" t="s">
        <v>74</v>
      </c>
      <c r="F19330" s="2" t="s">
        <v>977</v>
      </c>
      <c r="G19330" s="14" t="n">
        <v>19.5</v>
      </c>
      <c r="H19330" s="14" t="n">
        <v>11.03</v>
      </c>
      <c r="I19330" s="14" t="n">
        <v>12.5</v>
      </c>
      <c r="J19330" s="23" t="n">
        <f aca="false">IF(AND(E19330="Priority",ISNUMBER('Cost model'!N318)),'Cost model'!N318,'Cost model'!M318)</f>
        <v>14.5</v>
      </c>
      <c r="K19330" s="14" t="n">
        <f aca="false">J19330-H19330</f>
        <v>3.47</v>
      </c>
      <c r="L19330" s="14" t="n">
        <f aca="false">G19330-H19330</f>
        <v>8.47</v>
      </c>
    </row>
    <row r="19331" customFormat="false" ht="15" hidden="false" customHeight="false" outlineLevel="0" collapsed="false">
      <c r="A19331" s="2" t="s">
        <v>142</v>
      </c>
      <c r="B19331" s="2" t="s">
        <v>142</v>
      </c>
      <c r="C19331" s="2" t="s">
        <v>49</v>
      </c>
      <c r="D19331" s="2" t="s">
        <v>12</v>
      </c>
      <c r="E19331" s="2" t="s">
        <v>74</v>
      </c>
      <c r="F19331" s="2" t="s">
        <v>977</v>
      </c>
      <c r="G19331" s="14" t="n">
        <v>19.5</v>
      </c>
      <c r="H19331" s="14" t="n">
        <v>103.92</v>
      </c>
      <c r="I19331" s="14" t="n">
        <v>19.5</v>
      </c>
      <c r="J19331" s="23" t="n">
        <f aca="false">IF(AND(E19331="Priority",ISNUMBER('Cost model'!N637)),'Cost model'!N637,'Cost model'!M637)</f>
        <v>45</v>
      </c>
      <c r="K19331" s="14" t="n">
        <f aca="false">J19331-H19331</f>
        <v>-58.92</v>
      </c>
      <c r="L19331" s="14" t="n">
        <f aca="false">G19331-H19331</f>
        <v>-84.42</v>
      </c>
    </row>
    <row r="19332" customFormat="false" ht="15" hidden="false" customHeight="false" outlineLevel="0" collapsed="false">
      <c r="A19332" s="2" t="s">
        <v>142</v>
      </c>
      <c r="B19332" s="2" t="s">
        <v>124</v>
      </c>
      <c r="C19332" s="2" t="s">
        <v>49</v>
      </c>
      <c r="D19332" s="2" t="s">
        <v>10</v>
      </c>
      <c r="E19332" s="2" t="s">
        <v>74</v>
      </c>
      <c r="F19332" s="2" t="s">
        <v>976</v>
      </c>
      <c r="G19332" s="14" t="n">
        <v>17.5</v>
      </c>
      <c r="H19332" s="14" t="n">
        <v>12.18</v>
      </c>
      <c r="I19332" s="14" t="n">
        <v>17.5</v>
      </c>
      <c r="J19332" s="23" t="n">
        <f aca="false">IF(AND(E19332="Priority",ISNUMBER('Cost model'!N664)),'Cost model'!N664,'Cost model'!M664)</f>
        <v>19.5</v>
      </c>
      <c r="K19332" s="14" t="n">
        <f aca="false">J19332-H19332</f>
        <v>7.32</v>
      </c>
      <c r="L19332" s="14" t="n">
        <f aca="false">G19332-H19332</f>
        <v>5.32</v>
      </c>
    </row>
    <row r="19333" customFormat="false" ht="15" hidden="false" customHeight="false" outlineLevel="0" collapsed="false">
      <c r="A19333" s="2" t="s">
        <v>174</v>
      </c>
      <c r="B19333" s="2" t="s">
        <v>142</v>
      </c>
      <c r="C19333" s="2" t="s">
        <v>47</v>
      </c>
      <c r="D19333" s="2" t="s">
        <v>12</v>
      </c>
      <c r="E19333" s="2" t="s">
        <v>83</v>
      </c>
      <c r="F19333" s="2" t="s">
        <v>976</v>
      </c>
      <c r="G19333" s="14" t="n">
        <v>19.5</v>
      </c>
      <c r="H19333" s="14" t="n">
        <v>25.65</v>
      </c>
      <c r="I19333" s="14" t="n">
        <v>19.5</v>
      </c>
      <c r="J19333" s="23" t="n">
        <f aca="false">IF(AND(E19333="Priority",ISNUMBER('Cost model'!N125)),'Cost model'!N125,'Cost model'!M125)</f>
        <v>55</v>
      </c>
      <c r="K19333" s="14" t="n">
        <f aca="false">J19333-H19333</f>
        <v>29.35</v>
      </c>
      <c r="L19333" s="14" t="n">
        <f aca="false">G19333-H19333</f>
        <v>-6.15</v>
      </c>
    </row>
    <row r="19334" customFormat="false" ht="15" hidden="false" customHeight="false" outlineLevel="0" collapsed="false">
      <c r="A19334" s="2" t="s">
        <v>142</v>
      </c>
      <c r="B19334" s="2" t="s">
        <v>142</v>
      </c>
      <c r="C19334" s="2" t="s">
        <v>47</v>
      </c>
      <c r="D19334" s="2" t="s">
        <v>10</v>
      </c>
      <c r="E19334" s="2" t="s">
        <v>83</v>
      </c>
      <c r="F19334" s="2" t="s">
        <v>977</v>
      </c>
      <c r="G19334" s="14" t="n">
        <v>14.5</v>
      </c>
      <c r="H19334" s="14" t="n">
        <v>7.72</v>
      </c>
      <c r="I19334" s="14" t="n">
        <v>14.5</v>
      </c>
      <c r="J19334" s="23" t="n">
        <f aca="false">IF(AND(E19334="Priority",ISNUMBER('Cost model'!N632)),'Cost model'!N632,'Cost model'!M632)</f>
        <v>14.5</v>
      </c>
      <c r="K19334" s="14" t="n">
        <f aca="false">J19334-H19334</f>
        <v>6.78</v>
      </c>
      <c r="L19334" s="14" t="n">
        <f aca="false">G19334-H19334</f>
        <v>6.78</v>
      </c>
    </row>
    <row r="19335" customFormat="false" ht="15" hidden="false" customHeight="false" outlineLevel="0" collapsed="false">
      <c r="A19335" s="2" t="s">
        <v>124</v>
      </c>
      <c r="B19335" s="2" t="s">
        <v>124</v>
      </c>
      <c r="C19335" s="2" t="s">
        <v>49</v>
      </c>
      <c r="D19335" s="2" t="s">
        <v>12</v>
      </c>
      <c r="E19335" s="2" t="s">
        <v>83</v>
      </c>
      <c r="F19335" s="2" t="s">
        <v>977</v>
      </c>
      <c r="G19335" s="14" t="n">
        <v>29.5</v>
      </c>
      <c r="H19335" s="14" t="n">
        <v>28.85</v>
      </c>
      <c r="I19335" s="14" t="n">
        <v>29.5</v>
      </c>
      <c r="J19335" s="23" t="n">
        <f aca="false">IF(AND(E19335="Priority",ISNUMBER('Cost model'!N322)),'Cost model'!N322,'Cost model'!M322)</f>
        <v>65</v>
      </c>
      <c r="K19335" s="14" t="n">
        <f aca="false">J19335-H19335</f>
        <v>36.15</v>
      </c>
      <c r="L19335" s="14" t="n">
        <f aca="false">G19335-H19335</f>
        <v>0.649999999999999</v>
      </c>
    </row>
    <row r="19336" customFormat="false" ht="15" hidden="false" customHeight="false" outlineLevel="0" collapsed="false">
      <c r="A19336" s="2" t="s">
        <v>124</v>
      </c>
      <c r="B19336" s="2" t="s">
        <v>124</v>
      </c>
      <c r="C19336" s="2" t="s">
        <v>49</v>
      </c>
      <c r="D19336" s="2" t="s">
        <v>14</v>
      </c>
      <c r="E19336" s="2" t="s">
        <v>74</v>
      </c>
      <c r="F19336" s="2" t="s">
        <v>977</v>
      </c>
      <c r="G19336" s="14" t="n">
        <v>85</v>
      </c>
      <c r="H19336" s="14" t="n">
        <v>130.88</v>
      </c>
      <c r="I19336" s="14" t="n">
        <v>85</v>
      </c>
      <c r="J19336" s="23" t="n">
        <f aca="false">IF(AND(E19336="Priority",ISNUMBER('Cost model'!N328)),'Cost model'!N328,'Cost model'!M328)</f>
        <v>175</v>
      </c>
      <c r="K19336" s="14" t="n">
        <f aca="false">J19336-H19336</f>
        <v>44.12</v>
      </c>
      <c r="L19336" s="14" t="n">
        <f aca="false">G19336-H19336</f>
        <v>-45.88</v>
      </c>
    </row>
    <row r="19337" customFormat="false" ht="15" hidden="false" customHeight="false" outlineLevel="0" collapsed="false">
      <c r="A19337" s="2" t="s">
        <v>142</v>
      </c>
      <c r="B19337" s="2" t="s">
        <v>142</v>
      </c>
      <c r="C19337" s="2" t="s">
        <v>48</v>
      </c>
      <c r="D19337" s="2" t="s">
        <v>10</v>
      </c>
      <c r="E19337" s="2" t="s">
        <v>83</v>
      </c>
      <c r="F19337" s="2" t="s">
        <v>977</v>
      </c>
      <c r="G19337" s="14" t="n">
        <v>17.5</v>
      </c>
      <c r="H19337" s="14" t="n">
        <v>21.34</v>
      </c>
      <c r="I19337" s="14" t="n">
        <v>17.5</v>
      </c>
      <c r="J19337" s="23" t="n">
        <f aca="false">IF(AND(E19337="Priority",ISNUMBER('Cost model'!N633)),'Cost model'!N633,'Cost model'!M633)</f>
        <v>16.5</v>
      </c>
      <c r="K19337" s="14" t="n">
        <f aca="false">J19337-H19337</f>
        <v>-4.84</v>
      </c>
      <c r="L19337" s="14" t="n">
        <f aca="false">G19337-H19337</f>
        <v>-3.84</v>
      </c>
    </row>
    <row r="19338" customFormat="false" ht="15" hidden="false" customHeight="false" outlineLevel="0" collapsed="false">
      <c r="A19338" s="2" t="s">
        <v>174</v>
      </c>
      <c r="B19338" s="2" t="s">
        <v>124</v>
      </c>
      <c r="C19338" s="2" t="s">
        <v>49</v>
      </c>
      <c r="D19338" s="2" t="s">
        <v>10</v>
      </c>
      <c r="E19338" s="2" t="s">
        <v>74</v>
      </c>
      <c r="F19338" s="2" t="s">
        <v>976</v>
      </c>
      <c r="G19338" s="14" t="n">
        <v>17.5</v>
      </c>
      <c r="H19338" s="14" t="n">
        <v>11.03</v>
      </c>
      <c r="I19338" s="14" t="n">
        <v>17.5</v>
      </c>
      <c r="J19338" s="23" t="n">
        <f aca="false">IF(AND(E19338="Priority",ISNUMBER('Cost model'!N109)),'Cost model'!N109,'Cost model'!M109)</f>
        <v>18.5</v>
      </c>
      <c r="K19338" s="14" t="n">
        <f aca="false">J19338-H19338</f>
        <v>7.47</v>
      </c>
      <c r="L19338" s="14" t="n">
        <f aca="false">G19338-H19338</f>
        <v>6.47</v>
      </c>
    </row>
    <row r="19339" customFormat="false" ht="15" hidden="false" customHeight="false" outlineLevel="0" collapsed="false">
      <c r="A19339" s="2" t="s">
        <v>174</v>
      </c>
      <c r="B19339" s="2" t="s">
        <v>174</v>
      </c>
      <c r="C19339" s="2" t="s">
        <v>48</v>
      </c>
      <c r="D19339" s="2" t="s">
        <v>10</v>
      </c>
      <c r="E19339" s="2" t="s">
        <v>74</v>
      </c>
      <c r="F19339" s="2" t="s">
        <v>977</v>
      </c>
      <c r="G19339" s="14" t="n">
        <v>12.5</v>
      </c>
      <c r="H19339" s="14" t="n">
        <v>12.54</v>
      </c>
      <c r="I19339" s="14" t="n">
        <v>12.5</v>
      </c>
      <c r="J19339" s="23" t="n">
        <f aca="false">IF(AND(E19339="Priority",ISNUMBER('Cost model'!N168)),'Cost model'!N168,'Cost model'!M168)</f>
        <v>13.5</v>
      </c>
      <c r="K19339" s="14" t="n">
        <f aca="false">J19339-H19339</f>
        <v>0.960000000000001</v>
      </c>
      <c r="L19339" s="14" t="n">
        <f aca="false">G19339-H19339</f>
        <v>-0.0399999999999992</v>
      </c>
    </row>
    <row r="19340" customFormat="false" ht="15" hidden="false" customHeight="false" outlineLevel="0" collapsed="false">
      <c r="A19340" s="2" t="s">
        <v>124</v>
      </c>
      <c r="B19340" s="2" t="s">
        <v>124</v>
      </c>
      <c r="C19340" s="2" t="s">
        <v>48</v>
      </c>
      <c r="D19340" s="2" t="s">
        <v>13</v>
      </c>
      <c r="E19340" s="2" t="s">
        <v>74</v>
      </c>
      <c r="F19340" s="2" t="s">
        <v>977</v>
      </c>
      <c r="G19340" s="14" t="n">
        <v>24.5</v>
      </c>
      <c r="H19340" s="14" t="n">
        <v>51.07</v>
      </c>
      <c r="I19340" s="14" t="n">
        <v>24.5</v>
      </c>
      <c r="J19340" s="23" t="n">
        <f aca="false">IF(AND(E19340="Priority",ISNUMBER('Cost model'!N324)),'Cost model'!N324,'Cost model'!M324)</f>
        <v>85</v>
      </c>
      <c r="K19340" s="14" t="n">
        <f aca="false">J19340-H19340</f>
        <v>33.93</v>
      </c>
      <c r="L19340" s="14" t="n">
        <f aca="false">G19340-H19340</f>
        <v>-26.57</v>
      </c>
    </row>
    <row r="19341" customFormat="false" ht="15" hidden="false" customHeight="false" outlineLevel="0" collapsed="false">
      <c r="A19341" s="2" t="s">
        <v>221</v>
      </c>
      <c r="B19341" s="2" t="s">
        <v>174</v>
      </c>
      <c r="C19341" s="2" t="s">
        <v>49</v>
      </c>
      <c r="D19341" s="2" t="s">
        <v>12</v>
      </c>
      <c r="E19341" s="2" t="s">
        <v>74</v>
      </c>
      <c r="F19341" s="2" t="s">
        <v>976</v>
      </c>
      <c r="G19341" s="14" t="n">
        <v>34.5</v>
      </c>
      <c r="H19341" s="14" t="n">
        <v>133.43</v>
      </c>
      <c r="I19341" s="14" t="n">
        <v>29.5</v>
      </c>
      <c r="J19341" s="23" t="n">
        <f aca="false">IF(AND(E19341="Priority",ISNUMBER('Cost model'!N787)),'Cost model'!N787,'Cost model'!M787)</f>
        <v>65</v>
      </c>
      <c r="K19341" s="14" t="n">
        <f aca="false">J19341-H19341</f>
        <v>-68.43</v>
      </c>
      <c r="L19341" s="14" t="n">
        <f aca="false">G19341-H19341</f>
        <v>-98.93</v>
      </c>
    </row>
    <row r="19342" customFormat="false" ht="15" hidden="false" customHeight="false" outlineLevel="0" collapsed="false">
      <c r="A19342" s="2" t="s">
        <v>342</v>
      </c>
      <c r="B19342" s="2" t="s">
        <v>158</v>
      </c>
      <c r="C19342" s="2" t="s">
        <v>47</v>
      </c>
      <c r="D19342" s="2" t="s">
        <v>12</v>
      </c>
      <c r="E19342" s="2" t="s">
        <v>83</v>
      </c>
      <c r="F19342" s="2" t="s">
        <v>976</v>
      </c>
      <c r="G19342" s="14" t="n">
        <v>29.5</v>
      </c>
      <c r="H19342" s="14" t="n">
        <v>80.54</v>
      </c>
      <c r="I19342" s="14" t="n">
        <v>29.5</v>
      </c>
      <c r="J19342" s="23" t="n">
        <f aca="false">IF(AND(E19342="Priority",ISNUMBER('Cost model'!N215)),'Cost model'!N215,'Cost model'!M215)</f>
        <v>80</v>
      </c>
      <c r="K19342" s="14" t="n">
        <f aca="false">J19342-H19342</f>
        <v>-0.540000000000006</v>
      </c>
      <c r="L19342" s="14" t="n">
        <f aca="false">G19342-H19342</f>
        <v>-51.04</v>
      </c>
    </row>
    <row r="19343" customFormat="false" ht="15" hidden="false" customHeight="false" outlineLevel="0" collapsed="false">
      <c r="A19343" s="2" t="s">
        <v>124</v>
      </c>
      <c r="B19343" s="2" t="s">
        <v>124</v>
      </c>
      <c r="C19343" s="2" t="s">
        <v>49</v>
      </c>
      <c r="D19343" s="2" t="s">
        <v>14</v>
      </c>
      <c r="E19343" s="2" t="s">
        <v>74</v>
      </c>
      <c r="F19343" s="2" t="s">
        <v>977</v>
      </c>
      <c r="G19343" s="14" t="n">
        <v>85</v>
      </c>
      <c r="H19343" s="14" t="n">
        <v>697.39</v>
      </c>
      <c r="I19343" s="14" t="n">
        <v>85</v>
      </c>
      <c r="J19343" s="23" t="n">
        <f aca="false">IF(AND(E19343="Priority",ISNUMBER('Cost model'!N328)),'Cost model'!N328,'Cost model'!M328)</f>
        <v>175</v>
      </c>
      <c r="K19343" s="14" t="n">
        <f aca="false">J19343-H19343</f>
        <v>-522.39</v>
      </c>
      <c r="L19343" s="14" t="n">
        <f aca="false">G19343-H19343</f>
        <v>-612.39</v>
      </c>
    </row>
    <row r="19344" customFormat="false" ht="15" hidden="false" customHeight="false" outlineLevel="0" collapsed="false">
      <c r="A19344" s="2" t="s">
        <v>174</v>
      </c>
      <c r="B19344" s="2" t="s">
        <v>174</v>
      </c>
      <c r="C19344" s="2" t="s">
        <v>49</v>
      </c>
      <c r="D19344" s="2" t="s">
        <v>10</v>
      </c>
      <c r="E19344" s="2" t="s">
        <v>74</v>
      </c>
      <c r="F19344" s="2" t="s">
        <v>977</v>
      </c>
      <c r="G19344" s="14" t="n">
        <v>17.5</v>
      </c>
      <c r="H19344" s="14" t="n">
        <v>11.03</v>
      </c>
      <c r="I19344" s="14" t="n">
        <v>17.5</v>
      </c>
      <c r="J19344" s="23" t="n">
        <f aca="false">IF(AND(E19344="Priority",ISNUMBER('Cost model'!N169)),'Cost model'!N169,'Cost model'!M169)</f>
        <v>18.5</v>
      </c>
      <c r="K19344" s="14" t="n">
        <f aca="false">J19344-H19344</f>
        <v>7.47</v>
      </c>
      <c r="L19344" s="14" t="n">
        <f aca="false">G19344-H19344</f>
        <v>6.47</v>
      </c>
    </row>
    <row r="19345" customFormat="false" ht="15" hidden="false" customHeight="false" outlineLevel="0" collapsed="false">
      <c r="A19345" s="2" t="s">
        <v>174</v>
      </c>
      <c r="B19345" s="2" t="s">
        <v>174</v>
      </c>
      <c r="C19345" s="2" t="s">
        <v>49</v>
      </c>
      <c r="D19345" s="2" t="s">
        <v>10</v>
      </c>
      <c r="E19345" s="2" t="s">
        <v>74</v>
      </c>
      <c r="F19345" s="2" t="s">
        <v>977</v>
      </c>
      <c r="G19345" s="14" t="n">
        <v>17.5</v>
      </c>
      <c r="H19345" s="14" t="n">
        <v>11.03</v>
      </c>
      <c r="I19345" s="14" t="n">
        <v>17.5</v>
      </c>
      <c r="J19345" s="23" t="n">
        <f aca="false">IF(AND(E19345="Priority",ISNUMBER('Cost model'!N169)),'Cost model'!N169,'Cost model'!M169)</f>
        <v>18.5</v>
      </c>
      <c r="K19345" s="14" t="n">
        <f aca="false">J19345-H19345</f>
        <v>7.47</v>
      </c>
      <c r="L19345" s="14" t="n">
        <f aca="false">G19345-H19345</f>
        <v>6.47</v>
      </c>
    </row>
    <row r="19346" customFormat="false" ht="15" hidden="false" customHeight="false" outlineLevel="0" collapsed="false">
      <c r="A19346" s="2" t="s">
        <v>124</v>
      </c>
      <c r="B19346" s="2" t="s">
        <v>174</v>
      </c>
      <c r="C19346" s="2" t="s">
        <v>48</v>
      </c>
      <c r="D19346" s="2" t="s">
        <v>12</v>
      </c>
      <c r="E19346" s="2" t="s">
        <v>74</v>
      </c>
      <c r="F19346" s="2" t="s">
        <v>976</v>
      </c>
      <c r="G19346" s="14" t="n">
        <v>14.5</v>
      </c>
      <c r="H19346" s="14" t="n">
        <v>29.57</v>
      </c>
      <c r="I19346" s="14" t="n">
        <v>19.5</v>
      </c>
      <c r="J19346" s="23" t="n">
        <f aca="false">IF(AND(E19346="Priority",ISNUMBER('Cost model'!N366)),'Cost model'!N366,'Cost model'!M366)</f>
        <v>55</v>
      </c>
      <c r="K19346" s="14" t="n">
        <f aca="false">J19346-H19346</f>
        <v>25.43</v>
      </c>
      <c r="L19346" s="14" t="n">
        <f aca="false">G19346-H19346</f>
        <v>-15.07</v>
      </c>
    </row>
    <row r="19347" customFormat="false" ht="15" hidden="false" customHeight="false" outlineLevel="0" collapsed="false">
      <c r="A19347" s="2" t="s">
        <v>123</v>
      </c>
      <c r="B19347" s="2" t="s">
        <v>142</v>
      </c>
      <c r="C19347" s="2" t="s">
        <v>47</v>
      </c>
      <c r="D19347" s="2" t="s">
        <v>12</v>
      </c>
      <c r="E19347" s="2" t="s">
        <v>83</v>
      </c>
      <c r="F19347" s="2" t="s">
        <v>976</v>
      </c>
      <c r="G19347" s="14" t="n">
        <v>24.5</v>
      </c>
      <c r="H19347" s="14" t="n">
        <v>47.01</v>
      </c>
      <c r="I19347" s="14" t="n">
        <v>24.5</v>
      </c>
      <c r="J19347" s="23" t="n">
        <f aca="false">IF(AND(E19347="Priority",ISNUMBER('Cost model'!N20)),'Cost model'!N20,'Cost model'!M20)</f>
        <v>45</v>
      </c>
      <c r="K19347" s="14" t="n">
        <f aca="false">J19347-H19347</f>
        <v>-2.01</v>
      </c>
      <c r="L19347" s="14" t="n">
        <f aca="false">G19347-H19347</f>
        <v>-22.51</v>
      </c>
    </row>
    <row r="19348" customFormat="false" ht="15" hidden="false" customHeight="false" outlineLevel="0" collapsed="false">
      <c r="A19348" s="2" t="s">
        <v>174</v>
      </c>
      <c r="B19348" s="2" t="s">
        <v>174</v>
      </c>
      <c r="C19348" s="2" t="s">
        <v>49</v>
      </c>
      <c r="D19348" s="2" t="s">
        <v>12</v>
      </c>
      <c r="E19348" s="2" t="s">
        <v>74</v>
      </c>
      <c r="F19348" s="2" t="s">
        <v>977</v>
      </c>
      <c r="G19348" s="14" t="n">
        <v>19.5</v>
      </c>
      <c r="H19348" s="14" t="n">
        <v>60.18</v>
      </c>
      <c r="I19348" s="14" t="n">
        <v>19.5</v>
      </c>
      <c r="J19348" s="23" t="n">
        <f aca="false">IF(AND(E19348="Priority",ISNUMBER('Cost model'!N172)),'Cost model'!N172,'Cost model'!M172)</f>
        <v>45</v>
      </c>
      <c r="K19348" s="14" t="n">
        <f aca="false">J19348-H19348</f>
        <v>-15.18</v>
      </c>
      <c r="L19348" s="14" t="n">
        <f aca="false">G19348-H19348</f>
        <v>-40.68</v>
      </c>
    </row>
    <row r="19349" customFormat="false" ht="15" hidden="false" customHeight="false" outlineLevel="0" collapsed="false">
      <c r="A19349" s="2" t="s">
        <v>221</v>
      </c>
      <c r="B19349" s="2" t="s">
        <v>158</v>
      </c>
      <c r="C19349" s="2" t="s">
        <v>47</v>
      </c>
      <c r="D19349" s="2" t="s">
        <v>10</v>
      </c>
      <c r="E19349" s="2" t="s">
        <v>74</v>
      </c>
      <c r="F19349" s="2" t="s">
        <v>976</v>
      </c>
      <c r="G19349" s="14" t="n">
        <v>9.5</v>
      </c>
      <c r="H19349" s="14" t="n">
        <v>8.58</v>
      </c>
      <c r="I19349" s="14" t="n">
        <v>14.5</v>
      </c>
      <c r="J19349" s="23" t="n">
        <f aca="false">IF(AND(E19349="Priority",ISNUMBER('Cost model'!N752)),'Cost model'!N752,'Cost model'!M752)</f>
        <v>12.5</v>
      </c>
      <c r="K19349" s="14" t="n">
        <f aca="false">J19349-H19349</f>
        <v>3.92</v>
      </c>
      <c r="L19349" s="14" t="n">
        <f aca="false">G19349-H19349</f>
        <v>0.92</v>
      </c>
    </row>
    <row r="19350" customFormat="false" ht="15" hidden="false" customHeight="false" outlineLevel="0" collapsed="false">
      <c r="A19350" s="2" t="s">
        <v>174</v>
      </c>
      <c r="B19350" s="2" t="s">
        <v>174</v>
      </c>
      <c r="C19350" s="2" t="s">
        <v>47</v>
      </c>
      <c r="D19350" s="2" t="s">
        <v>12</v>
      </c>
      <c r="E19350" s="2" t="s">
        <v>74</v>
      </c>
      <c r="F19350" s="2" t="s">
        <v>977</v>
      </c>
      <c r="G19350" s="14" t="n">
        <v>9.5</v>
      </c>
      <c r="H19350" s="14" t="n">
        <v>7.72</v>
      </c>
      <c r="I19350" s="14" t="n">
        <v>9.5</v>
      </c>
      <c r="J19350" s="23" t="n">
        <f aca="false">IF(AND(E19350="Priority",ISNUMBER('Cost model'!N170)),'Cost model'!N170,'Cost model'!M170)</f>
        <v>25.5</v>
      </c>
      <c r="K19350" s="14" t="n">
        <f aca="false">J19350-H19350</f>
        <v>17.78</v>
      </c>
      <c r="L19350" s="14" t="n">
        <f aca="false">G19350-H19350</f>
        <v>1.78</v>
      </c>
    </row>
    <row r="19351" customFormat="false" ht="15" hidden="false" customHeight="false" outlineLevel="0" collapsed="false">
      <c r="A19351" s="2" t="s">
        <v>123</v>
      </c>
      <c r="B19351" s="2" t="s">
        <v>123</v>
      </c>
      <c r="C19351" s="2" t="s">
        <v>47</v>
      </c>
      <c r="D19351" s="2" t="s">
        <v>12</v>
      </c>
      <c r="E19351" s="2" t="s">
        <v>83</v>
      </c>
      <c r="F19351" s="2" t="s">
        <v>977</v>
      </c>
      <c r="G19351" s="14" t="n">
        <v>19.5</v>
      </c>
      <c r="H19351" s="14" t="n">
        <v>38.19</v>
      </c>
      <c r="I19351" s="14" t="n">
        <v>19.5</v>
      </c>
      <c r="J19351" s="23" t="n">
        <f aca="false">IF(AND(E19351="Priority",ISNUMBER('Cost model'!N65)),'Cost model'!N65,'Cost model'!M65)</f>
        <v>45</v>
      </c>
      <c r="K19351" s="14" t="n">
        <f aca="false">J19351-H19351</f>
        <v>6.81</v>
      </c>
      <c r="L19351" s="14" t="n">
        <f aca="false">G19351-H19351</f>
        <v>-18.69</v>
      </c>
    </row>
    <row r="19352" customFormat="false" ht="15" hidden="false" customHeight="false" outlineLevel="0" collapsed="false">
      <c r="A19352" s="2" t="s">
        <v>174</v>
      </c>
      <c r="B19352" s="2" t="s">
        <v>174</v>
      </c>
      <c r="C19352" s="2" t="s">
        <v>48</v>
      </c>
      <c r="D19352" s="2" t="s">
        <v>12</v>
      </c>
      <c r="E19352" s="2" t="s">
        <v>83</v>
      </c>
      <c r="F19352" s="2" t="s">
        <v>977</v>
      </c>
      <c r="G19352" s="14" t="n">
        <v>19.5</v>
      </c>
      <c r="H19352" s="14" t="n">
        <v>25.65</v>
      </c>
      <c r="I19352" s="14" t="n">
        <v>19.5</v>
      </c>
      <c r="J19352" s="23" t="n">
        <f aca="false">IF(AND(E19352="Priority",ISNUMBER('Cost model'!N171)),'Cost model'!N171,'Cost model'!M171)</f>
        <v>55</v>
      </c>
      <c r="K19352" s="14" t="n">
        <f aca="false">J19352-H19352</f>
        <v>29.35</v>
      </c>
      <c r="L19352" s="14" t="n">
        <f aca="false">G19352-H19352</f>
        <v>-6.15</v>
      </c>
    </row>
    <row r="19353" customFormat="false" ht="15" hidden="false" customHeight="false" outlineLevel="0" collapsed="false">
      <c r="A19353" s="2" t="s">
        <v>174</v>
      </c>
      <c r="B19353" s="2" t="s">
        <v>174</v>
      </c>
      <c r="C19353" s="2" t="s">
        <v>47</v>
      </c>
      <c r="D19353" s="2" t="s">
        <v>10</v>
      </c>
      <c r="E19353" s="2" t="s">
        <v>74</v>
      </c>
      <c r="F19353" s="2" t="s">
        <v>977</v>
      </c>
      <c r="G19353" s="14" t="n">
        <v>9.5</v>
      </c>
      <c r="H19353" s="14" t="n">
        <v>7.46</v>
      </c>
      <c r="I19353" s="14" t="n">
        <v>9.5</v>
      </c>
      <c r="J19353" s="23" t="n">
        <f aca="false">IF(AND(E19353="Priority",ISNUMBER('Cost model'!N167)),'Cost model'!N167,'Cost model'!M167)</f>
        <v>8.5</v>
      </c>
      <c r="K19353" s="14" t="n">
        <f aca="false">J19353-H19353</f>
        <v>1.04</v>
      </c>
      <c r="L19353" s="14" t="n">
        <f aca="false">G19353-H19353</f>
        <v>2.04</v>
      </c>
    </row>
    <row r="19354" customFormat="false" ht="15" hidden="false" customHeight="false" outlineLevel="0" collapsed="false">
      <c r="A19354" s="2" t="s">
        <v>124</v>
      </c>
      <c r="B19354" s="2" t="s">
        <v>174</v>
      </c>
      <c r="C19354" s="2" t="s">
        <v>49</v>
      </c>
      <c r="D19354" s="2" t="s">
        <v>10</v>
      </c>
      <c r="E19354" s="2" t="s">
        <v>74</v>
      </c>
      <c r="F19354" s="2" t="s">
        <v>976</v>
      </c>
      <c r="G19354" s="14" t="n">
        <v>17.5</v>
      </c>
      <c r="H19354" s="14" t="n">
        <v>21.6</v>
      </c>
      <c r="I19354" s="14" t="n">
        <v>17.5</v>
      </c>
      <c r="J19354" s="23" t="n">
        <f aca="false">IF(AND(E19354="Priority",ISNUMBER('Cost model'!N364)),'Cost model'!N364,'Cost model'!M364)</f>
        <v>16.5</v>
      </c>
      <c r="K19354" s="14" t="n">
        <f aca="false">J19354-H19354</f>
        <v>-5.1</v>
      </c>
      <c r="L19354" s="14" t="n">
        <f aca="false">G19354-H19354</f>
        <v>-4.1</v>
      </c>
    </row>
    <row r="19355" customFormat="false" ht="15" hidden="false" customHeight="false" outlineLevel="0" collapsed="false">
      <c r="A19355" s="2" t="s">
        <v>124</v>
      </c>
      <c r="B19355" s="2" t="s">
        <v>124</v>
      </c>
      <c r="C19355" s="2" t="s">
        <v>49</v>
      </c>
      <c r="D19355" s="2" t="s">
        <v>10</v>
      </c>
      <c r="E19355" s="2" t="s">
        <v>74</v>
      </c>
      <c r="F19355" s="2" t="s">
        <v>977</v>
      </c>
      <c r="G19355" s="14" t="n">
        <v>17.5</v>
      </c>
      <c r="H19355" s="14" t="n">
        <v>17.69</v>
      </c>
      <c r="I19355" s="14" t="n">
        <v>17.5</v>
      </c>
      <c r="J19355" s="23" t="n">
        <f aca="false">IF(AND(E19355="Priority",ISNUMBER('Cost model'!N319)),'Cost model'!N319,'Cost model'!M319)</f>
        <v>16.5</v>
      </c>
      <c r="K19355" s="14" t="n">
        <f aca="false">J19355-H19355</f>
        <v>-1.19</v>
      </c>
      <c r="L19355" s="14" t="n">
        <f aca="false">G19355-H19355</f>
        <v>-0.190000000000001</v>
      </c>
    </row>
    <row r="19356" customFormat="false" ht="15" hidden="false" customHeight="false" outlineLevel="0" collapsed="false">
      <c r="A19356" s="2" t="s">
        <v>142</v>
      </c>
      <c r="B19356" s="2" t="s">
        <v>142</v>
      </c>
      <c r="C19356" s="2" t="s">
        <v>49</v>
      </c>
      <c r="D19356" s="2" t="s">
        <v>12</v>
      </c>
      <c r="E19356" s="2" t="s">
        <v>74</v>
      </c>
      <c r="F19356" s="2" t="s">
        <v>977</v>
      </c>
      <c r="G19356" s="14" t="n">
        <v>19.5</v>
      </c>
      <c r="H19356" s="14" t="n">
        <v>43.25</v>
      </c>
      <c r="I19356" s="14" t="n">
        <v>19.5</v>
      </c>
      <c r="J19356" s="23" t="n">
        <f aca="false">IF(AND(E19356="Priority",ISNUMBER('Cost model'!N637)),'Cost model'!N637,'Cost model'!M637)</f>
        <v>45</v>
      </c>
      <c r="K19356" s="14" t="n">
        <f aca="false">J19356-H19356</f>
        <v>1.75</v>
      </c>
      <c r="L19356" s="14" t="n">
        <f aca="false">G19356-H19356</f>
        <v>-23.75</v>
      </c>
    </row>
    <row r="19357" customFormat="false" ht="15" hidden="false" customHeight="false" outlineLevel="0" collapsed="false">
      <c r="A19357" s="2" t="s">
        <v>221</v>
      </c>
      <c r="B19357" s="2" t="s">
        <v>221</v>
      </c>
      <c r="C19357" s="2" t="s">
        <v>49</v>
      </c>
      <c r="D19357" s="2" t="s">
        <v>10</v>
      </c>
      <c r="E19357" s="2" t="s">
        <v>74</v>
      </c>
      <c r="F19357" s="2" t="s">
        <v>977</v>
      </c>
      <c r="G19357" s="14" t="n">
        <v>17.5</v>
      </c>
      <c r="H19357" s="14" t="n">
        <v>11.58</v>
      </c>
      <c r="I19357" s="14" t="n">
        <v>17.5</v>
      </c>
      <c r="J19357" s="23" t="n">
        <f aca="false">IF(AND(E19357="Priority",ISNUMBER('Cost model'!N739)),'Cost model'!N739,'Cost model'!M739)</f>
        <v>17.5</v>
      </c>
      <c r="K19357" s="14" t="n">
        <f aca="false">J19357-H19357</f>
        <v>5.92</v>
      </c>
      <c r="L19357" s="14" t="n">
        <f aca="false">G19357-H19357</f>
        <v>5.92</v>
      </c>
    </row>
    <row r="19358" customFormat="false" ht="15" hidden="false" customHeight="false" outlineLevel="0" collapsed="false">
      <c r="A19358" s="2" t="s">
        <v>174</v>
      </c>
      <c r="B19358" s="2" t="s">
        <v>124</v>
      </c>
      <c r="C19358" s="2" t="s">
        <v>49</v>
      </c>
      <c r="D19358" s="2" t="s">
        <v>12</v>
      </c>
      <c r="E19358" s="2" t="s">
        <v>74</v>
      </c>
      <c r="F19358" s="2" t="s">
        <v>976</v>
      </c>
      <c r="G19358" s="14" t="n">
        <v>19.5</v>
      </c>
      <c r="H19358" s="14" t="n">
        <v>53.27</v>
      </c>
      <c r="I19358" s="14" t="n">
        <v>19.5</v>
      </c>
      <c r="J19358" s="23" t="n">
        <f aca="false">IF(AND(E19358="Priority",ISNUMBER('Cost model'!N112)),'Cost model'!N112,'Cost model'!M112)</f>
        <v>50</v>
      </c>
      <c r="K19358" s="14" t="n">
        <f aca="false">J19358-H19358</f>
        <v>-3.27</v>
      </c>
      <c r="L19358" s="14" t="n">
        <f aca="false">G19358-H19358</f>
        <v>-33.77</v>
      </c>
    </row>
    <row r="19359" customFormat="false" ht="15" hidden="false" customHeight="false" outlineLevel="0" collapsed="false">
      <c r="A19359" s="2" t="s">
        <v>221</v>
      </c>
      <c r="B19359" s="2" t="s">
        <v>221</v>
      </c>
      <c r="C19359" s="2" t="s">
        <v>47</v>
      </c>
      <c r="D19359" s="2" t="s">
        <v>12</v>
      </c>
      <c r="E19359" s="2" t="s">
        <v>83</v>
      </c>
      <c r="F19359" s="2" t="s">
        <v>977</v>
      </c>
      <c r="G19359" s="14" t="n">
        <v>19.5</v>
      </c>
      <c r="H19359" s="14" t="n">
        <v>15.95</v>
      </c>
      <c r="I19359" s="14" t="n">
        <v>19.5</v>
      </c>
      <c r="J19359" s="23" t="n">
        <f aca="false">IF(AND(E19359="Priority",ISNUMBER('Cost model'!N740)),'Cost model'!N740,'Cost model'!M740)</f>
        <v>28.5</v>
      </c>
      <c r="K19359" s="14" t="n">
        <f aca="false">J19359-H19359</f>
        <v>12.55</v>
      </c>
      <c r="L19359" s="14" t="n">
        <f aca="false">G19359-H19359</f>
        <v>3.55</v>
      </c>
    </row>
    <row r="19360" customFormat="false" ht="15" hidden="false" customHeight="false" outlineLevel="0" collapsed="false">
      <c r="A19360" s="2" t="s">
        <v>124</v>
      </c>
      <c r="B19360" s="2" t="s">
        <v>124</v>
      </c>
      <c r="C19360" s="2" t="s">
        <v>48</v>
      </c>
      <c r="D19360" s="2" t="s">
        <v>10</v>
      </c>
      <c r="E19360" s="2" t="s">
        <v>74</v>
      </c>
      <c r="F19360" s="2" t="s">
        <v>977</v>
      </c>
      <c r="G19360" s="14" t="n">
        <v>12.5</v>
      </c>
      <c r="H19360" s="14" t="n">
        <v>17.31</v>
      </c>
      <c r="I19360" s="14" t="n">
        <v>12.5</v>
      </c>
      <c r="J19360" s="23" t="n">
        <f aca="false">IF(AND(E19360="Priority",ISNUMBER('Cost model'!N318)),'Cost model'!N318,'Cost model'!M318)</f>
        <v>14.5</v>
      </c>
      <c r="K19360" s="14" t="n">
        <f aca="false">J19360-H19360</f>
        <v>-2.81</v>
      </c>
      <c r="L19360" s="14" t="n">
        <f aca="false">G19360-H19360</f>
        <v>-4.81</v>
      </c>
    </row>
    <row r="19361" customFormat="false" ht="15" hidden="false" customHeight="false" outlineLevel="0" collapsed="false">
      <c r="A19361" s="2" t="s">
        <v>174</v>
      </c>
      <c r="B19361" s="2" t="s">
        <v>174</v>
      </c>
      <c r="C19361" s="2" t="s">
        <v>48</v>
      </c>
      <c r="D19361" s="2" t="s">
        <v>12</v>
      </c>
      <c r="E19361" s="2" t="s">
        <v>74</v>
      </c>
      <c r="F19361" s="2" t="s">
        <v>977</v>
      </c>
      <c r="G19361" s="14" t="n">
        <v>12.5</v>
      </c>
      <c r="H19361" s="14" t="n">
        <v>59.52</v>
      </c>
      <c r="I19361" s="14" t="n">
        <v>12.5</v>
      </c>
      <c r="J19361" s="23" t="n">
        <f aca="false">IF(AND(E19361="Priority",ISNUMBER('Cost model'!N171)),'Cost model'!N171,'Cost model'!M171)</f>
        <v>40</v>
      </c>
      <c r="K19361" s="14" t="n">
        <f aca="false">J19361-H19361</f>
        <v>-19.52</v>
      </c>
      <c r="L19361" s="14" t="n">
        <f aca="false">G19361-H19361</f>
        <v>-47.02</v>
      </c>
    </row>
    <row r="19362" customFormat="false" ht="15" hidden="false" customHeight="false" outlineLevel="0" collapsed="false">
      <c r="A19362" s="2" t="s">
        <v>124</v>
      </c>
      <c r="B19362" s="2" t="s">
        <v>124</v>
      </c>
      <c r="C19362" s="2" t="s">
        <v>48</v>
      </c>
      <c r="D19362" s="2" t="s">
        <v>12</v>
      </c>
      <c r="E19362" s="2" t="s">
        <v>83</v>
      </c>
      <c r="F19362" s="2" t="s">
        <v>977</v>
      </c>
      <c r="G19362" s="14" t="n">
        <v>19.5</v>
      </c>
      <c r="H19362" s="14" t="n">
        <v>24.17</v>
      </c>
      <c r="I19362" s="14" t="n">
        <v>19.5</v>
      </c>
      <c r="J19362" s="23" t="n">
        <f aca="false">IF(AND(E19362="Priority",ISNUMBER('Cost model'!N321)),'Cost model'!N321,'Cost model'!M321)</f>
        <v>55</v>
      </c>
      <c r="K19362" s="14" t="n">
        <f aca="false">J19362-H19362</f>
        <v>30.83</v>
      </c>
      <c r="L19362" s="14" t="n">
        <f aca="false">G19362-H19362</f>
        <v>-4.67</v>
      </c>
    </row>
    <row r="19363" customFormat="false" ht="15" hidden="false" customHeight="false" outlineLevel="0" collapsed="false">
      <c r="A19363" s="2" t="s">
        <v>124</v>
      </c>
      <c r="B19363" s="2" t="s">
        <v>124</v>
      </c>
      <c r="C19363" s="2" t="s">
        <v>48</v>
      </c>
      <c r="D19363" s="2" t="s">
        <v>13</v>
      </c>
      <c r="E19363" s="2" t="s">
        <v>74</v>
      </c>
      <c r="F19363" s="2" t="s">
        <v>977</v>
      </c>
      <c r="G19363" s="14" t="n">
        <v>24.5</v>
      </c>
      <c r="H19363" s="14" t="n">
        <v>128.51</v>
      </c>
      <c r="I19363" s="14" t="n">
        <v>24.5</v>
      </c>
      <c r="J19363" s="23" t="n">
        <f aca="false">IF(AND(E19363="Priority",ISNUMBER('Cost model'!N324)),'Cost model'!N324,'Cost model'!M324)</f>
        <v>85</v>
      </c>
      <c r="K19363" s="14" t="n">
        <f aca="false">J19363-H19363</f>
        <v>-43.51</v>
      </c>
      <c r="L19363" s="14" t="n">
        <f aca="false">G19363-H19363</f>
        <v>-104.01</v>
      </c>
    </row>
    <row r="19364" customFormat="false" ht="15" hidden="false" customHeight="false" outlineLevel="0" collapsed="false">
      <c r="A19364" s="2" t="s">
        <v>174</v>
      </c>
      <c r="B19364" s="2" t="s">
        <v>142</v>
      </c>
      <c r="C19364" s="2" t="s">
        <v>48</v>
      </c>
      <c r="D19364" s="2" t="s">
        <v>12</v>
      </c>
      <c r="E19364" s="2" t="s">
        <v>74</v>
      </c>
      <c r="F19364" s="2" t="s">
        <v>976</v>
      </c>
      <c r="G19364" s="14" t="n">
        <v>29.5</v>
      </c>
      <c r="H19364" s="14" t="n">
        <v>52.26</v>
      </c>
      <c r="I19364" s="14" t="n">
        <v>12.5</v>
      </c>
      <c r="J19364" s="23" t="n">
        <f aca="false">IF(AND(E19364="Priority",ISNUMBER('Cost model'!N126)),'Cost model'!N126,'Cost model'!M126)</f>
        <v>45</v>
      </c>
      <c r="K19364" s="14" t="n">
        <f aca="false">J19364-H19364</f>
        <v>-7.26</v>
      </c>
      <c r="L19364" s="14" t="n">
        <f aca="false">G19364-H19364</f>
        <v>-22.76</v>
      </c>
    </row>
    <row r="19365" customFormat="false" ht="15" hidden="false" customHeight="false" outlineLevel="0" collapsed="false">
      <c r="A19365" s="2" t="s">
        <v>221</v>
      </c>
      <c r="B19365" s="2" t="s">
        <v>221</v>
      </c>
      <c r="C19365" s="2" t="s">
        <v>47</v>
      </c>
      <c r="D19365" s="2" t="s">
        <v>10</v>
      </c>
      <c r="E19365" s="2" t="s">
        <v>74</v>
      </c>
      <c r="F19365" s="2" t="s">
        <v>977</v>
      </c>
      <c r="G19365" s="14" t="n">
        <v>9.5</v>
      </c>
      <c r="H19365" s="14" t="n">
        <v>6.25</v>
      </c>
      <c r="I19365" s="14" t="n">
        <v>9.5</v>
      </c>
      <c r="J19365" s="23" t="n">
        <f aca="false">IF(AND(E19365="Priority",ISNUMBER('Cost model'!N737)),'Cost model'!N737,'Cost model'!M737)</f>
        <v>8.5</v>
      </c>
      <c r="K19365" s="14" t="n">
        <f aca="false">J19365-H19365</f>
        <v>2.25</v>
      </c>
      <c r="L19365" s="14" t="n">
        <f aca="false">G19365-H19365</f>
        <v>3.25</v>
      </c>
    </row>
    <row r="19366" customFormat="false" ht="15" hidden="false" customHeight="false" outlineLevel="0" collapsed="false">
      <c r="A19366" s="2" t="s">
        <v>124</v>
      </c>
      <c r="B19366" s="2" t="s">
        <v>124</v>
      </c>
      <c r="C19366" s="2" t="s">
        <v>47</v>
      </c>
      <c r="D19366" s="2" t="s">
        <v>14</v>
      </c>
      <c r="E19366" s="2" t="s">
        <v>74</v>
      </c>
      <c r="F19366" s="2" t="s">
        <v>977</v>
      </c>
      <c r="G19366" s="14" t="n">
        <v>25</v>
      </c>
      <c r="H19366" s="14" t="n">
        <v>129.24</v>
      </c>
      <c r="I19366" s="14" t="n">
        <v>25</v>
      </c>
      <c r="J19366" s="23" t="n">
        <f aca="false">IF(AND(E19366="Priority",ISNUMBER('Cost model'!N326)),'Cost model'!N326,'Cost model'!M326)</f>
        <v>110</v>
      </c>
      <c r="K19366" s="14" t="n">
        <f aca="false">J19366-H19366</f>
        <v>-19.24</v>
      </c>
      <c r="L19366" s="14" t="n">
        <f aca="false">G19366-H19366</f>
        <v>-104.24</v>
      </c>
    </row>
    <row r="19367" customFormat="false" ht="15" hidden="false" customHeight="false" outlineLevel="0" collapsed="false">
      <c r="A19367" s="2" t="s">
        <v>124</v>
      </c>
      <c r="B19367" s="2" t="s">
        <v>124</v>
      </c>
      <c r="C19367" s="2" t="s">
        <v>49</v>
      </c>
      <c r="D19367" s="2" t="s">
        <v>10</v>
      </c>
      <c r="E19367" s="2" t="s">
        <v>74</v>
      </c>
      <c r="F19367" s="2" t="s">
        <v>977</v>
      </c>
      <c r="G19367" s="14" t="n">
        <v>17.5</v>
      </c>
      <c r="H19367" s="14" t="n">
        <v>21.6</v>
      </c>
      <c r="I19367" s="14" t="n">
        <v>17.5</v>
      </c>
      <c r="J19367" s="23" t="n">
        <f aca="false">IF(AND(E19367="Priority",ISNUMBER('Cost model'!N319)),'Cost model'!N319,'Cost model'!M319)</f>
        <v>16.5</v>
      </c>
      <c r="K19367" s="14" t="n">
        <f aca="false">J19367-H19367</f>
        <v>-5.1</v>
      </c>
      <c r="L19367" s="14" t="n">
        <f aca="false">G19367-H19367</f>
        <v>-4.1</v>
      </c>
    </row>
    <row r="19368" customFormat="false" ht="15" hidden="false" customHeight="false" outlineLevel="0" collapsed="false">
      <c r="A19368" s="2" t="s">
        <v>174</v>
      </c>
      <c r="B19368" s="2" t="s">
        <v>174</v>
      </c>
      <c r="C19368" s="2" t="s">
        <v>47</v>
      </c>
      <c r="D19368" s="2" t="s">
        <v>12</v>
      </c>
      <c r="E19368" s="2" t="s">
        <v>74</v>
      </c>
      <c r="F19368" s="2" t="s">
        <v>977</v>
      </c>
      <c r="G19368" s="14" t="n">
        <v>9.5</v>
      </c>
      <c r="H19368" s="14" t="n">
        <v>7.72</v>
      </c>
      <c r="I19368" s="14" t="n">
        <v>9.5</v>
      </c>
      <c r="J19368" s="23" t="n">
        <f aca="false">IF(AND(E19368="Priority",ISNUMBER('Cost model'!N170)),'Cost model'!N170,'Cost model'!M170)</f>
        <v>25.5</v>
      </c>
      <c r="K19368" s="14" t="n">
        <f aca="false">J19368-H19368</f>
        <v>17.78</v>
      </c>
      <c r="L19368" s="14" t="n">
        <f aca="false">G19368-H19368</f>
        <v>1.78</v>
      </c>
    </row>
    <row r="19369" customFormat="false" ht="15" hidden="false" customHeight="false" outlineLevel="0" collapsed="false">
      <c r="A19369" s="2" t="s">
        <v>174</v>
      </c>
      <c r="B19369" s="2" t="s">
        <v>174</v>
      </c>
      <c r="C19369" s="2" t="s">
        <v>49</v>
      </c>
      <c r="D19369" s="2" t="s">
        <v>12</v>
      </c>
      <c r="E19369" s="2" t="s">
        <v>74</v>
      </c>
      <c r="F19369" s="2" t="s">
        <v>977</v>
      </c>
      <c r="G19369" s="14" t="n">
        <v>19.5</v>
      </c>
      <c r="H19369" s="14" t="n">
        <v>43.3</v>
      </c>
      <c r="I19369" s="14" t="n">
        <v>19.5</v>
      </c>
      <c r="J19369" s="23" t="n">
        <f aca="false">IF(AND(E19369="Priority",ISNUMBER('Cost model'!N172)),'Cost model'!N172,'Cost model'!M172)</f>
        <v>45</v>
      </c>
      <c r="K19369" s="14" t="n">
        <f aca="false">J19369-H19369</f>
        <v>1.7</v>
      </c>
      <c r="L19369" s="14" t="n">
        <f aca="false">G19369-H19369</f>
        <v>-23.8</v>
      </c>
    </row>
    <row r="19370" customFormat="false" ht="15" hidden="false" customHeight="false" outlineLevel="0" collapsed="false">
      <c r="A19370" s="2" t="s">
        <v>142</v>
      </c>
      <c r="B19370" s="2" t="s">
        <v>124</v>
      </c>
      <c r="C19370" s="2" t="s">
        <v>49</v>
      </c>
      <c r="D19370" s="2" t="s">
        <v>12</v>
      </c>
      <c r="E19370" s="2" t="s">
        <v>74</v>
      </c>
      <c r="F19370" s="2" t="s">
        <v>976</v>
      </c>
      <c r="G19370" s="14" t="n">
        <v>19.5</v>
      </c>
      <c r="H19370" s="14" t="n">
        <v>44.24</v>
      </c>
      <c r="I19370" s="14" t="n">
        <v>19.5</v>
      </c>
      <c r="J19370" s="23" t="n">
        <f aca="false">IF(AND(E19370="Priority",ISNUMBER('Cost model'!N667)),'Cost model'!N667,'Cost model'!M667)</f>
        <v>55</v>
      </c>
      <c r="K19370" s="14" t="n">
        <f aca="false">J19370-H19370</f>
        <v>10.76</v>
      </c>
      <c r="L19370" s="14" t="n">
        <f aca="false">G19370-H19370</f>
        <v>-24.74</v>
      </c>
    </row>
    <row r="19371" customFormat="false" ht="15" hidden="false" customHeight="false" outlineLevel="0" collapsed="false">
      <c r="A19371" s="2" t="s">
        <v>124</v>
      </c>
      <c r="B19371" s="2" t="s">
        <v>124</v>
      </c>
      <c r="C19371" s="2" t="s">
        <v>49</v>
      </c>
      <c r="D19371" s="2" t="s">
        <v>12</v>
      </c>
      <c r="E19371" s="2" t="s">
        <v>74</v>
      </c>
      <c r="F19371" s="2" t="s">
        <v>977</v>
      </c>
      <c r="G19371" s="14" t="n">
        <v>19.5</v>
      </c>
      <c r="H19371" s="14" t="n">
        <v>17.69</v>
      </c>
      <c r="I19371" s="14" t="n">
        <v>19.5</v>
      </c>
      <c r="J19371" s="23" t="n">
        <f aca="false">IF(AND(E19371="Priority",ISNUMBER('Cost model'!N322)),'Cost model'!N322,'Cost model'!M322)</f>
        <v>50</v>
      </c>
      <c r="K19371" s="14" t="n">
        <f aca="false">J19371-H19371</f>
        <v>32.31</v>
      </c>
      <c r="L19371" s="14" t="n">
        <f aca="false">G19371-H19371</f>
        <v>1.81</v>
      </c>
    </row>
    <row r="19372" customFormat="false" ht="15" hidden="false" customHeight="false" outlineLevel="0" collapsed="false">
      <c r="A19372" s="2" t="s">
        <v>174</v>
      </c>
      <c r="B19372" s="2" t="s">
        <v>142</v>
      </c>
      <c r="C19372" s="2" t="s">
        <v>47</v>
      </c>
      <c r="D19372" s="2" t="s">
        <v>10</v>
      </c>
      <c r="E19372" s="2" t="s">
        <v>74</v>
      </c>
      <c r="F19372" s="2" t="s">
        <v>976</v>
      </c>
      <c r="G19372" s="14" t="n">
        <v>9.5</v>
      </c>
      <c r="H19372" s="14" t="n">
        <v>13.63</v>
      </c>
      <c r="I19372" s="14" t="n">
        <v>9.5</v>
      </c>
      <c r="J19372" s="23" t="n">
        <f aca="false">IF(AND(E19372="Priority",ISNUMBER('Cost model'!N122)),'Cost model'!N122,'Cost model'!M122)</f>
        <v>13.5</v>
      </c>
      <c r="K19372" s="14" t="n">
        <f aca="false">J19372-H19372</f>
        <v>-0.130000000000001</v>
      </c>
      <c r="L19372" s="14" t="n">
        <f aca="false">G19372-H19372</f>
        <v>-4.13</v>
      </c>
    </row>
    <row r="19373" customFormat="false" ht="15" hidden="false" customHeight="false" outlineLevel="0" collapsed="false">
      <c r="A19373" s="2" t="s">
        <v>142</v>
      </c>
      <c r="B19373" s="2" t="s">
        <v>124</v>
      </c>
      <c r="C19373" s="2" t="s">
        <v>47</v>
      </c>
      <c r="D19373" s="2" t="s">
        <v>10</v>
      </c>
      <c r="E19373" s="2" t="s">
        <v>74</v>
      </c>
      <c r="F19373" s="2" t="s">
        <v>976</v>
      </c>
      <c r="G19373" s="14" t="n">
        <v>14.5</v>
      </c>
      <c r="H19373" s="14" t="n">
        <v>21.34</v>
      </c>
      <c r="I19373" s="14" t="n">
        <v>14.5</v>
      </c>
      <c r="J19373" s="23" t="n">
        <f aca="false">IF(AND(E19373="Priority",ISNUMBER('Cost model'!N662)),'Cost model'!N662,'Cost model'!M662)</f>
        <v>13.5</v>
      </c>
      <c r="K19373" s="14" t="n">
        <f aca="false">J19373-H19373</f>
        <v>-7.84</v>
      </c>
      <c r="L19373" s="14" t="n">
        <f aca="false">G19373-H19373</f>
        <v>-6.84</v>
      </c>
    </row>
    <row r="19374" customFormat="false" ht="15" hidden="false" customHeight="false" outlineLevel="0" collapsed="false">
      <c r="A19374" s="2" t="s">
        <v>124</v>
      </c>
      <c r="B19374" s="2" t="s">
        <v>124</v>
      </c>
      <c r="C19374" s="2" t="s">
        <v>49</v>
      </c>
      <c r="D19374" s="2" t="s">
        <v>10</v>
      </c>
      <c r="E19374" s="2" t="s">
        <v>74</v>
      </c>
      <c r="F19374" s="2" t="s">
        <v>977</v>
      </c>
      <c r="G19374" s="14" t="n">
        <v>17.5</v>
      </c>
      <c r="H19374" s="14" t="n">
        <v>11.58</v>
      </c>
      <c r="I19374" s="14" t="n">
        <v>17.5</v>
      </c>
      <c r="J19374" s="23" t="n">
        <f aca="false">IF(AND(E19374="Priority",ISNUMBER('Cost model'!N319)),'Cost model'!N319,'Cost model'!M319)</f>
        <v>16.5</v>
      </c>
      <c r="K19374" s="14" t="n">
        <f aca="false">J19374-H19374</f>
        <v>4.92</v>
      </c>
      <c r="L19374" s="14" t="n">
        <f aca="false">G19374-H19374</f>
        <v>5.92</v>
      </c>
    </row>
    <row r="19375" customFormat="false" ht="15" hidden="false" customHeight="false" outlineLevel="0" collapsed="false">
      <c r="A19375" s="2" t="s">
        <v>174</v>
      </c>
      <c r="B19375" s="2" t="s">
        <v>174</v>
      </c>
      <c r="C19375" s="2" t="s">
        <v>47</v>
      </c>
      <c r="D19375" s="2" t="s">
        <v>12</v>
      </c>
      <c r="E19375" s="2" t="s">
        <v>74</v>
      </c>
      <c r="F19375" s="2" t="s">
        <v>977</v>
      </c>
      <c r="G19375" s="14" t="n">
        <v>9.5</v>
      </c>
      <c r="H19375" s="14" t="n">
        <v>25.32</v>
      </c>
      <c r="I19375" s="14" t="n">
        <v>9.5</v>
      </c>
      <c r="J19375" s="23" t="n">
        <f aca="false">IF(AND(E19375="Priority",ISNUMBER('Cost model'!N170)),'Cost model'!N170,'Cost model'!M170)</f>
        <v>25.5</v>
      </c>
      <c r="K19375" s="14" t="n">
        <f aca="false">J19375-H19375</f>
        <v>0.18</v>
      </c>
      <c r="L19375" s="14" t="n">
        <f aca="false">G19375-H19375</f>
        <v>-15.82</v>
      </c>
    </row>
    <row r="19376" customFormat="false" ht="15" hidden="false" customHeight="false" outlineLevel="0" collapsed="false">
      <c r="A19376" s="2" t="s">
        <v>174</v>
      </c>
      <c r="B19376" s="2" t="s">
        <v>142</v>
      </c>
      <c r="C19376" s="2" t="s">
        <v>48</v>
      </c>
      <c r="D19376" s="2" t="s">
        <v>10</v>
      </c>
      <c r="E19376" s="2" t="s">
        <v>74</v>
      </c>
      <c r="F19376" s="2" t="s">
        <v>976</v>
      </c>
      <c r="G19376" s="14" t="n">
        <v>12.5</v>
      </c>
      <c r="H19376" s="14" t="n">
        <v>20.55</v>
      </c>
      <c r="I19376" s="14" t="n">
        <v>12.5</v>
      </c>
      <c r="J19376" s="23" t="n">
        <f aca="false">IF(AND(E19376="Priority",ISNUMBER('Cost model'!N123)),'Cost model'!N123,'Cost model'!M123)</f>
        <v>16.5</v>
      </c>
      <c r="K19376" s="14" t="n">
        <f aca="false">J19376-H19376</f>
        <v>-4.05</v>
      </c>
      <c r="L19376" s="14" t="n">
        <f aca="false">G19376-H19376</f>
        <v>-8.05</v>
      </c>
    </row>
    <row r="19377" customFormat="false" ht="15" hidden="false" customHeight="false" outlineLevel="0" collapsed="false">
      <c r="A19377" s="2" t="s">
        <v>158</v>
      </c>
      <c r="B19377" s="2" t="s">
        <v>158</v>
      </c>
      <c r="C19377" s="2" t="s">
        <v>47</v>
      </c>
      <c r="D19377" s="2" t="s">
        <v>10</v>
      </c>
      <c r="E19377" s="2" t="s">
        <v>74</v>
      </c>
      <c r="F19377" s="2" t="s">
        <v>977</v>
      </c>
      <c r="G19377" s="14" t="n">
        <v>9.5</v>
      </c>
      <c r="H19377" s="14" t="n">
        <v>8.09</v>
      </c>
      <c r="I19377" s="14" t="n">
        <v>9.5</v>
      </c>
      <c r="J19377" s="23" t="n">
        <f aca="false">IF(AND(E19377="Priority",ISNUMBER('Cost model'!N422)),'Cost model'!N422,'Cost model'!M422)</f>
        <v>8.5</v>
      </c>
      <c r="K19377" s="14" t="n">
        <f aca="false">J19377-H19377</f>
        <v>0.41</v>
      </c>
      <c r="L19377" s="14" t="n">
        <f aca="false">G19377-H19377</f>
        <v>1.41</v>
      </c>
    </row>
    <row r="19378" customFormat="false" ht="15" hidden="false" customHeight="false" outlineLevel="0" collapsed="false">
      <c r="A19378" s="2" t="s">
        <v>174</v>
      </c>
      <c r="B19378" s="2" t="s">
        <v>124</v>
      </c>
      <c r="C19378" s="2" t="s">
        <v>49</v>
      </c>
      <c r="D19378" s="2" t="s">
        <v>10</v>
      </c>
      <c r="E19378" s="2" t="s">
        <v>74</v>
      </c>
      <c r="F19378" s="2" t="s">
        <v>976</v>
      </c>
      <c r="G19378" s="14" t="n">
        <v>17.5</v>
      </c>
      <c r="H19378" s="14" t="n">
        <v>12.18</v>
      </c>
      <c r="I19378" s="14" t="n">
        <v>17.5</v>
      </c>
      <c r="J19378" s="23" t="n">
        <f aca="false">IF(AND(E19378="Priority",ISNUMBER('Cost model'!N109)),'Cost model'!N109,'Cost model'!M109)</f>
        <v>18.5</v>
      </c>
      <c r="K19378" s="14" t="n">
        <f aca="false">J19378-H19378</f>
        <v>6.32</v>
      </c>
      <c r="L19378" s="14" t="n">
        <f aca="false">G19378-H19378</f>
        <v>5.32</v>
      </c>
    </row>
    <row r="19379" customFormat="false" ht="15" hidden="false" customHeight="false" outlineLevel="0" collapsed="false">
      <c r="A19379" s="2" t="s">
        <v>174</v>
      </c>
      <c r="B19379" s="2" t="s">
        <v>174</v>
      </c>
      <c r="C19379" s="2" t="s">
        <v>48</v>
      </c>
      <c r="D19379" s="2" t="s">
        <v>14</v>
      </c>
      <c r="E19379" s="2" t="s">
        <v>83</v>
      </c>
      <c r="F19379" s="2" t="s">
        <v>977</v>
      </c>
      <c r="G19379" s="14" t="n">
        <v>125</v>
      </c>
      <c r="H19379" s="14" t="n">
        <v>183.16</v>
      </c>
      <c r="I19379" s="14" t="n">
        <v>125</v>
      </c>
      <c r="J19379" s="23" t="n">
        <f aca="false">IF(AND(E19379="Priority",ISNUMBER('Cost model'!N177)),'Cost model'!N177,'Cost model'!M177)</f>
        <v>135</v>
      </c>
      <c r="K19379" s="14" t="n">
        <f aca="false">J19379-H19379</f>
        <v>-48.16</v>
      </c>
      <c r="L19379" s="14" t="n">
        <f aca="false">G19379-H19379</f>
        <v>-58.16</v>
      </c>
    </row>
    <row r="19380" customFormat="false" ht="15" hidden="false" customHeight="false" outlineLevel="0" collapsed="false">
      <c r="A19380" s="2" t="s">
        <v>174</v>
      </c>
      <c r="B19380" s="2" t="s">
        <v>124</v>
      </c>
      <c r="C19380" s="2" t="s">
        <v>49</v>
      </c>
      <c r="D19380" s="2" t="s">
        <v>10</v>
      </c>
      <c r="E19380" s="2" t="s">
        <v>74</v>
      </c>
      <c r="F19380" s="2" t="s">
        <v>976</v>
      </c>
      <c r="G19380" s="14" t="n">
        <v>17.5</v>
      </c>
      <c r="H19380" s="14" t="n">
        <v>15.99</v>
      </c>
      <c r="I19380" s="14" t="n">
        <v>17.5</v>
      </c>
      <c r="J19380" s="23" t="n">
        <f aca="false">IF(AND(E19380="Priority",ISNUMBER('Cost model'!N109)),'Cost model'!N109,'Cost model'!M109)</f>
        <v>18.5</v>
      </c>
      <c r="K19380" s="14" t="n">
        <f aca="false">J19380-H19380</f>
        <v>2.51</v>
      </c>
      <c r="L19380" s="14" t="n">
        <f aca="false">G19380-H19380</f>
        <v>1.51</v>
      </c>
    </row>
    <row r="19381" customFormat="false" ht="15" hidden="false" customHeight="false" outlineLevel="0" collapsed="false">
      <c r="A19381" s="2" t="s">
        <v>124</v>
      </c>
      <c r="B19381" s="2" t="s">
        <v>124</v>
      </c>
      <c r="C19381" s="2" t="s">
        <v>48</v>
      </c>
      <c r="D19381" s="2" t="s">
        <v>10</v>
      </c>
      <c r="E19381" s="2" t="s">
        <v>74</v>
      </c>
      <c r="F19381" s="2" t="s">
        <v>977</v>
      </c>
      <c r="G19381" s="14" t="n">
        <v>12.5</v>
      </c>
      <c r="H19381" s="14" t="n">
        <v>17.69</v>
      </c>
      <c r="I19381" s="14" t="n">
        <v>12.5</v>
      </c>
      <c r="J19381" s="23" t="n">
        <f aca="false">IF(AND(E19381="Priority",ISNUMBER('Cost model'!N318)),'Cost model'!N318,'Cost model'!M318)</f>
        <v>14.5</v>
      </c>
      <c r="K19381" s="14" t="n">
        <f aca="false">J19381-H19381</f>
        <v>-3.19</v>
      </c>
      <c r="L19381" s="14" t="n">
        <f aca="false">G19381-H19381</f>
        <v>-5.19</v>
      </c>
    </row>
    <row r="19382" customFormat="false" ht="15" hidden="false" customHeight="false" outlineLevel="0" collapsed="false">
      <c r="A19382" s="2" t="s">
        <v>158</v>
      </c>
      <c r="B19382" s="2" t="s">
        <v>158</v>
      </c>
      <c r="C19382" s="2" t="s">
        <v>47</v>
      </c>
      <c r="D19382" s="2" t="s">
        <v>12</v>
      </c>
      <c r="E19382" s="2" t="s">
        <v>83</v>
      </c>
      <c r="F19382" s="2" t="s">
        <v>977</v>
      </c>
      <c r="G19382" s="14" t="n">
        <v>19.5</v>
      </c>
      <c r="H19382" s="14" t="n">
        <v>24.17</v>
      </c>
      <c r="I19382" s="14" t="n">
        <v>19.5</v>
      </c>
      <c r="J19382" s="23" t="n">
        <f aca="false">IF(AND(E19382="Priority",ISNUMBER('Cost model'!N425)),'Cost model'!N425,'Cost model'!M425)</f>
        <v>19.5</v>
      </c>
      <c r="K19382" s="14" t="n">
        <f aca="false">J19382-H19382</f>
        <v>-4.67</v>
      </c>
      <c r="L19382" s="14" t="n">
        <f aca="false">G19382-H19382</f>
        <v>-4.67</v>
      </c>
    </row>
    <row r="19383" customFormat="false" ht="15" hidden="false" customHeight="false" outlineLevel="0" collapsed="false">
      <c r="A19383" s="2" t="s">
        <v>158</v>
      </c>
      <c r="B19383" s="2" t="s">
        <v>158</v>
      </c>
      <c r="C19383" s="2" t="s">
        <v>49</v>
      </c>
      <c r="D19383" s="2" t="s">
        <v>12</v>
      </c>
      <c r="E19383" s="2" t="s">
        <v>74</v>
      </c>
      <c r="F19383" s="2" t="s">
        <v>977</v>
      </c>
      <c r="G19383" s="14" t="n">
        <v>19.5</v>
      </c>
      <c r="H19383" s="14" t="n">
        <v>58.87</v>
      </c>
      <c r="I19383" s="14" t="n">
        <v>19.5</v>
      </c>
      <c r="J19383" s="23" t="n">
        <f aca="false">IF(AND(E19383="Priority",ISNUMBER('Cost model'!N427)),'Cost model'!N427,'Cost model'!M427)</f>
        <v>28.5</v>
      </c>
      <c r="K19383" s="14" t="n">
        <f aca="false">J19383-H19383</f>
        <v>-30.37</v>
      </c>
      <c r="L19383" s="14" t="n">
        <f aca="false">G19383-H19383</f>
        <v>-39.37</v>
      </c>
    </row>
    <row r="19384" customFormat="false" ht="15" hidden="false" customHeight="false" outlineLevel="0" collapsed="false">
      <c r="A19384" s="2" t="s">
        <v>142</v>
      </c>
      <c r="B19384" s="2" t="s">
        <v>158</v>
      </c>
      <c r="C19384" s="2" t="s">
        <v>48</v>
      </c>
      <c r="D19384" s="2" t="s">
        <v>10</v>
      </c>
      <c r="E19384" s="2" t="s">
        <v>83</v>
      </c>
      <c r="F19384" s="2" t="s">
        <v>976</v>
      </c>
      <c r="G19384" s="14" t="n">
        <v>19.5</v>
      </c>
      <c r="H19384" s="14" t="n">
        <v>20.55</v>
      </c>
      <c r="I19384" s="14" t="n">
        <v>19.5</v>
      </c>
      <c r="J19384" s="23" t="n">
        <f aca="false">IF(AND(E19384="Priority",ISNUMBER('Cost model'!N648)),'Cost model'!N648,'Cost model'!M648)</f>
        <v>18.5</v>
      </c>
      <c r="K19384" s="14" t="n">
        <f aca="false">J19384-H19384</f>
        <v>-2.05</v>
      </c>
      <c r="L19384" s="14" t="n">
        <f aca="false">G19384-H19384</f>
        <v>-1.05</v>
      </c>
    </row>
    <row r="19385" customFormat="false" ht="15" hidden="false" customHeight="false" outlineLevel="0" collapsed="false">
      <c r="A19385" s="2" t="s">
        <v>221</v>
      </c>
      <c r="B19385" s="2" t="s">
        <v>158</v>
      </c>
      <c r="C19385" s="2" t="s">
        <v>49</v>
      </c>
      <c r="D19385" s="2" t="s">
        <v>12</v>
      </c>
      <c r="E19385" s="2" t="s">
        <v>74</v>
      </c>
      <c r="F19385" s="2" t="s">
        <v>976</v>
      </c>
      <c r="G19385" s="14" t="n">
        <v>19.5</v>
      </c>
      <c r="H19385" s="14" t="n">
        <v>38.19</v>
      </c>
      <c r="I19385" s="14" t="n">
        <v>19.5</v>
      </c>
      <c r="J19385" s="23" t="n">
        <f aca="false">IF(AND(E19385="Priority",ISNUMBER('Cost model'!N757)),'Cost model'!N757,'Cost model'!M757)</f>
        <v>65</v>
      </c>
      <c r="K19385" s="14" t="n">
        <f aca="false">J19385-H19385</f>
        <v>26.81</v>
      </c>
      <c r="L19385" s="14" t="n">
        <f aca="false">G19385-H19385</f>
        <v>-18.69</v>
      </c>
    </row>
    <row r="19386" customFormat="false" ht="15" hidden="false" customHeight="false" outlineLevel="0" collapsed="false">
      <c r="A19386" s="2" t="s">
        <v>221</v>
      </c>
      <c r="B19386" s="2" t="s">
        <v>158</v>
      </c>
      <c r="C19386" s="2" t="s">
        <v>49</v>
      </c>
      <c r="D19386" s="2" t="s">
        <v>10</v>
      </c>
      <c r="E19386" s="2" t="s">
        <v>74</v>
      </c>
      <c r="F19386" s="2" t="s">
        <v>976</v>
      </c>
      <c r="G19386" s="14" t="n">
        <v>17.5</v>
      </c>
      <c r="H19386" s="14" t="n">
        <v>35.52</v>
      </c>
      <c r="I19386" s="14" t="n">
        <v>17.5</v>
      </c>
      <c r="J19386" s="23" t="n">
        <f aca="false">IF(AND(E19386="Priority",ISNUMBER('Cost model'!N754)),'Cost model'!N754,'Cost model'!M754)</f>
        <v>23.5</v>
      </c>
      <c r="K19386" s="14" t="n">
        <f aca="false">J19386-H19386</f>
        <v>-12.02</v>
      </c>
      <c r="L19386" s="14" t="n">
        <f aca="false">G19386-H19386</f>
        <v>-18.02</v>
      </c>
    </row>
    <row r="19387" customFormat="false" ht="15" hidden="false" customHeight="false" outlineLevel="0" collapsed="false">
      <c r="A19387" s="2" t="s">
        <v>124</v>
      </c>
      <c r="B19387" s="2" t="s">
        <v>142</v>
      </c>
      <c r="C19387" s="2" t="s">
        <v>48</v>
      </c>
      <c r="D19387" s="2" t="s">
        <v>10</v>
      </c>
      <c r="E19387" s="2" t="s">
        <v>83</v>
      </c>
      <c r="F19387" s="2" t="s">
        <v>976</v>
      </c>
      <c r="G19387" s="14" t="n">
        <v>19.5</v>
      </c>
      <c r="H19387" s="14" t="n">
        <v>17.22</v>
      </c>
      <c r="I19387" s="14" t="n">
        <v>19.5</v>
      </c>
      <c r="J19387" s="23" t="n">
        <f aca="false">IF(AND(E19387="Priority",ISNUMBER('Cost model'!N333)),'Cost model'!N333,'Cost model'!M333)</f>
        <v>25.5</v>
      </c>
      <c r="K19387" s="14" t="n">
        <f aca="false">J19387-H19387</f>
        <v>8.28</v>
      </c>
      <c r="L19387" s="14" t="n">
        <f aca="false">G19387-H19387</f>
        <v>2.28</v>
      </c>
    </row>
    <row r="19388" customFormat="false" ht="15" hidden="false" customHeight="false" outlineLevel="0" collapsed="false">
      <c r="A19388" s="2" t="s">
        <v>174</v>
      </c>
      <c r="B19388" s="2" t="s">
        <v>174</v>
      </c>
      <c r="C19388" s="2" t="s">
        <v>47</v>
      </c>
      <c r="D19388" s="2" t="s">
        <v>12</v>
      </c>
      <c r="E19388" s="2" t="s">
        <v>74</v>
      </c>
      <c r="F19388" s="2" t="s">
        <v>977</v>
      </c>
      <c r="G19388" s="14" t="n">
        <v>9.5</v>
      </c>
      <c r="H19388" s="14" t="n">
        <v>30.91</v>
      </c>
      <c r="I19388" s="14" t="n">
        <v>9.5</v>
      </c>
      <c r="J19388" s="23" t="n">
        <f aca="false">IF(AND(E19388="Priority",ISNUMBER('Cost model'!N170)),'Cost model'!N170,'Cost model'!M170)</f>
        <v>25.5</v>
      </c>
      <c r="K19388" s="14" t="n">
        <f aca="false">J19388-H19388</f>
        <v>-5.41</v>
      </c>
      <c r="L19388" s="14" t="n">
        <f aca="false">G19388-H19388</f>
        <v>-21.41</v>
      </c>
    </row>
    <row r="19389" customFormat="false" ht="15" hidden="false" customHeight="false" outlineLevel="0" collapsed="false">
      <c r="A19389" s="2" t="s">
        <v>124</v>
      </c>
      <c r="B19389" s="2" t="s">
        <v>124</v>
      </c>
      <c r="C19389" s="2" t="s">
        <v>49</v>
      </c>
      <c r="D19389" s="2" t="s">
        <v>12</v>
      </c>
      <c r="E19389" s="2" t="s">
        <v>83</v>
      </c>
      <c r="F19389" s="2" t="s">
        <v>977</v>
      </c>
      <c r="G19389" s="14" t="n">
        <v>29.5</v>
      </c>
      <c r="H19389" s="14" t="n">
        <v>43.76</v>
      </c>
      <c r="I19389" s="14" t="n">
        <v>29.5</v>
      </c>
      <c r="J19389" s="23" t="n">
        <f aca="false">IF(AND(E19389="Priority",ISNUMBER('Cost model'!N322)),'Cost model'!N322,'Cost model'!M322)</f>
        <v>65</v>
      </c>
      <c r="K19389" s="14" t="n">
        <f aca="false">J19389-H19389</f>
        <v>21.24</v>
      </c>
      <c r="L19389" s="14" t="n">
        <f aca="false">G19389-H19389</f>
        <v>-14.26</v>
      </c>
    </row>
    <row r="19390" customFormat="false" ht="15" hidden="false" customHeight="false" outlineLevel="0" collapsed="false">
      <c r="A19390" s="2" t="s">
        <v>174</v>
      </c>
      <c r="B19390" s="2" t="s">
        <v>124</v>
      </c>
      <c r="C19390" s="2" t="s">
        <v>48</v>
      </c>
      <c r="D19390" s="2" t="s">
        <v>10</v>
      </c>
      <c r="E19390" s="2" t="s">
        <v>74</v>
      </c>
      <c r="F19390" s="2" t="s">
        <v>976</v>
      </c>
      <c r="G19390" s="14" t="n">
        <v>12.5</v>
      </c>
      <c r="H19390" s="14" t="n">
        <v>11.46</v>
      </c>
      <c r="I19390" s="14" t="n">
        <v>12.5</v>
      </c>
      <c r="J19390" s="23" t="n">
        <f aca="false">IF(AND(E19390="Priority",ISNUMBER('Cost model'!N108)),'Cost model'!N108,'Cost model'!M108)</f>
        <v>15.5</v>
      </c>
      <c r="K19390" s="14" t="n">
        <f aca="false">J19390-H19390</f>
        <v>4.04</v>
      </c>
      <c r="L19390" s="14" t="n">
        <f aca="false">G19390-H19390</f>
        <v>1.04</v>
      </c>
    </row>
    <row r="19391" customFormat="false" ht="15" hidden="false" customHeight="false" outlineLevel="0" collapsed="false">
      <c r="A19391" s="2" t="s">
        <v>124</v>
      </c>
      <c r="B19391" s="2" t="s">
        <v>124</v>
      </c>
      <c r="C19391" s="2" t="s">
        <v>48</v>
      </c>
      <c r="D19391" s="2" t="s">
        <v>12</v>
      </c>
      <c r="E19391" s="2" t="s">
        <v>83</v>
      </c>
      <c r="F19391" s="2" t="s">
        <v>977</v>
      </c>
      <c r="G19391" s="14" t="n">
        <v>19.5</v>
      </c>
      <c r="H19391" s="14" t="n">
        <v>61.15</v>
      </c>
      <c r="I19391" s="14" t="n">
        <v>19.5</v>
      </c>
      <c r="J19391" s="23" t="n">
        <f aca="false">IF(AND(E19391="Priority",ISNUMBER('Cost model'!N321)),'Cost model'!N321,'Cost model'!M321)</f>
        <v>55</v>
      </c>
      <c r="K19391" s="14" t="n">
        <f aca="false">J19391-H19391</f>
        <v>-6.15</v>
      </c>
      <c r="L19391" s="14" t="n">
        <f aca="false">G19391-H19391</f>
        <v>-41.65</v>
      </c>
    </row>
    <row r="19392" customFormat="false" ht="15" hidden="false" customHeight="false" outlineLevel="0" collapsed="false">
      <c r="A19392" s="2" t="s">
        <v>174</v>
      </c>
      <c r="B19392" s="2" t="s">
        <v>142</v>
      </c>
      <c r="C19392" s="2" t="s">
        <v>48</v>
      </c>
      <c r="D19392" s="2" t="s">
        <v>12</v>
      </c>
      <c r="E19392" s="2" t="s">
        <v>74</v>
      </c>
      <c r="F19392" s="2" t="s">
        <v>976</v>
      </c>
      <c r="G19392" s="14" t="n">
        <v>12.5</v>
      </c>
      <c r="H19392" s="14" t="n">
        <v>64.04</v>
      </c>
      <c r="I19392" s="14" t="n">
        <v>12.5</v>
      </c>
      <c r="J19392" s="23" t="n">
        <f aca="false">IF(AND(E19392="Priority",ISNUMBER('Cost model'!N126)),'Cost model'!N126,'Cost model'!M126)</f>
        <v>45</v>
      </c>
      <c r="K19392" s="14" t="n">
        <f aca="false">J19392-H19392</f>
        <v>-19.04</v>
      </c>
      <c r="L19392" s="14" t="n">
        <f aca="false">G19392-H19392</f>
        <v>-51.54</v>
      </c>
    </row>
    <row r="19393" customFormat="false" ht="15" hidden="false" customHeight="false" outlineLevel="0" collapsed="false">
      <c r="A19393" s="2" t="s">
        <v>174</v>
      </c>
      <c r="B19393" s="2" t="s">
        <v>174</v>
      </c>
      <c r="C19393" s="2" t="s">
        <v>47</v>
      </c>
      <c r="D19393" s="2" t="s">
        <v>10</v>
      </c>
      <c r="E19393" s="2" t="s">
        <v>74</v>
      </c>
      <c r="F19393" s="2" t="s">
        <v>977</v>
      </c>
      <c r="G19393" s="14" t="n">
        <v>9.5</v>
      </c>
      <c r="H19393" s="14" t="n">
        <v>10.76</v>
      </c>
      <c r="I19393" s="14" t="n">
        <v>9.5</v>
      </c>
      <c r="J19393" s="23" t="n">
        <f aca="false">IF(AND(E19393="Priority",ISNUMBER('Cost model'!N167)),'Cost model'!N167,'Cost model'!M167)</f>
        <v>8.5</v>
      </c>
      <c r="K19393" s="14" t="n">
        <f aca="false">J19393-H19393</f>
        <v>-2.26</v>
      </c>
      <c r="L19393" s="14" t="n">
        <f aca="false">G19393-H19393</f>
        <v>-1.26</v>
      </c>
    </row>
    <row r="19394" customFormat="false" ht="15" hidden="false" customHeight="false" outlineLevel="0" collapsed="false">
      <c r="A19394" s="2" t="s">
        <v>221</v>
      </c>
      <c r="B19394" s="2" t="s">
        <v>221</v>
      </c>
      <c r="C19394" s="2" t="s">
        <v>47</v>
      </c>
      <c r="D19394" s="2" t="s">
        <v>10</v>
      </c>
      <c r="E19394" s="2" t="s">
        <v>74</v>
      </c>
      <c r="F19394" s="2" t="s">
        <v>977</v>
      </c>
      <c r="G19394" s="14" t="n">
        <v>9.5</v>
      </c>
      <c r="H19394" s="14" t="n">
        <v>5.25</v>
      </c>
      <c r="I19394" s="14" t="n">
        <v>9.5</v>
      </c>
      <c r="J19394" s="23" t="n">
        <f aca="false">IF(AND(E19394="Priority",ISNUMBER('Cost model'!N737)),'Cost model'!N737,'Cost model'!M737)</f>
        <v>8.5</v>
      </c>
      <c r="K19394" s="14" t="n">
        <f aca="false">J19394-H19394</f>
        <v>3.25</v>
      </c>
      <c r="L19394" s="14" t="n">
        <f aca="false">G19394-H19394</f>
        <v>4.25</v>
      </c>
    </row>
    <row r="19395" customFormat="false" ht="15" hidden="false" customHeight="false" outlineLevel="0" collapsed="false">
      <c r="A19395" s="2" t="s">
        <v>174</v>
      </c>
      <c r="B19395" s="2" t="s">
        <v>174</v>
      </c>
      <c r="C19395" s="2" t="s">
        <v>48</v>
      </c>
      <c r="D19395" s="2" t="s">
        <v>10</v>
      </c>
      <c r="E19395" s="2" t="s">
        <v>74</v>
      </c>
      <c r="F19395" s="2" t="s">
        <v>977</v>
      </c>
      <c r="G19395" s="14" t="n">
        <v>9.5</v>
      </c>
      <c r="H19395" s="14" t="n">
        <v>7.37</v>
      </c>
      <c r="I19395" s="14" t="n">
        <v>12.5</v>
      </c>
      <c r="J19395" s="23" t="n">
        <f aca="false">IF(AND(E19395="Priority",ISNUMBER('Cost model'!N168)),'Cost model'!N168,'Cost model'!M168)</f>
        <v>13.5</v>
      </c>
      <c r="K19395" s="14" t="n">
        <f aca="false">J19395-H19395</f>
        <v>6.13</v>
      </c>
      <c r="L19395" s="14" t="n">
        <f aca="false">G19395-H19395</f>
        <v>2.13</v>
      </c>
    </row>
    <row r="19396" customFormat="false" ht="15" hidden="false" customHeight="false" outlineLevel="0" collapsed="false">
      <c r="A19396" s="2" t="s">
        <v>124</v>
      </c>
      <c r="B19396" s="2" t="s">
        <v>158</v>
      </c>
      <c r="C19396" s="2" t="s">
        <v>49</v>
      </c>
      <c r="D19396" s="2" t="s">
        <v>14</v>
      </c>
      <c r="E19396" s="2" t="s">
        <v>74</v>
      </c>
      <c r="F19396" s="2" t="s">
        <v>976</v>
      </c>
      <c r="G19396" s="14" t="n">
        <v>99.99</v>
      </c>
      <c r="H19396" s="14" t="n">
        <v>226.3</v>
      </c>
      <c r="I19396" s="14" t="n">
        <v>199</v>
      </c>
      <c r="J19396" s="23" t="n">
        <f aca="false">IF(AND(E19396="Priority",ISNUMBER('Cost model'!N358)),'Cost model'!N358,'Cost model'!M358)</f>
        <v>210</v>
      </c>
      <c r="K19396" s="14" t="n">
        <f aca="false">J19396-H19396</f>
        <v>-16.3</v>
      </c>
      <c r="L19396" s="14" t="n">
        <f aca="false">G19396-H19396</f>
        <v>-126.31</v>
      </c>
    </row>
    <row r="19397" customFormat="false" ht="15" hidden="false" customHeight="false" outlineLevel="0" collapsed="false">
      <c r="A19397" s="2" t="s">
        <v>174</v>
      </c>
      <c r="B19397" s="2" t="s">
        <v>174</v>
      </c>
      <c r="C19397" s="2" t="s">
        <v>48</v>
      </c>
      <c r="D19397" s="2" t="s">
        <v>13</v>
      </c>
      <c r="E19397" s="2" t="s">
        <v>74</v>
      </c>
      <c r="F19397" s="2" t="s">
        <v>977</v>
      </c>
      <c r="G19397" s="14" t="n">
        <v>24.5</v>
      </c>
      <c r="H19397" s="14" t="n">
        <v>78.35</v>
      </c>
      <c r="I19397" s="14" t="n">
        <v>24.5</v>
      </c>
      <c r="J19397" s="23" t="n">
        <f aca="false">IF(AND(E19397="Priority",ISNUMBER('Cost model'!N174)),'Cost model'!N174,'Cost model'!M174)</f>
        <v>70</v>
      </c>
      <c r="K19397" s="14" t="n">
        <f aca="false">J19397-H19397</f>
        <v>-8.34999999999999</v>
      </c>
      <c r="L19397" s="14" t="n">
        <f aca="false">G19397-H19397</f>
        <v>-53.85</v>
      </c>
    </row>
    <row r="19398" customFormat="false" ht="15" hidden="false" customHeight="false" outlineLevel="0" collapsed="false">
      <c r="A19398" s="2" t="s">
        <v>142</v>
      </c>
      <c r="B19398" s="2" t="s">
        <v>124</v>
      </c>
      <c r="C19398" s="2" t="s">
        <v>47</v>
      </c>
      <c r="D19398" s="2" t="s">
        <v>12</v>
      </c>
      <c r="E19398" s="2" t="s">
        <v>74</v>
      </c>
      <c r="F19398" s="2" t="s">
        <v>976</v>
      </c>
      <c r="G19398" s="14" t="n">
        <v>9.5</v>
      </c>
      <c r="H19398" s="14" t="n">
        <v>13.52</v>
      </c>
      <c r="I19398" s="14" t="n">
        <v>19.5</v>
      </c>
      <c r="J19398" s="23" t="n">
        <f aca="false">IF(AND(E19398="Priority",ISNUMBER('Cost model'!N665)),'Cost model'!N665,'Cost model'!M665)</f>
        <v>40</v>
      </c>
      <c r="K19398" s="14" t="n">
        <f aca="false">J19398-H19398</f>
        <v>26.48</v>
      </c>
      <c r="L19398" s="14" t="n">
        <f aca="false">G19398-H19398</f>
        <v>-4.02</v>
      </c>
    </row>
    <row r="19399" customFormat="false" ht="15" hidden="false" customHeight="false" outlineLevel="0" collapsed="false">
      <c r="A19399" s="2" t="s">
        <v>124</v>
      </c>
      <c r="B19399" s="2" t="s">
        <v>142</v>
      </c>
      <c r="C19399" s="2" t="s">
        <v>47</v>
      </c>
      <c r="D19399" s="2" t="s">
        <v>10</v>
      </c>
      <c r="E19399" s="2" t="s">
        <v>74</v>
      </c>
      <c r="F19399" s="2" t="s">
        <v>976</v>
      </c>
      <c r="G19399" s="14" t="n">
        <v>9.5</v>
      </c>
      <c r="H19399" s="14" t="n">
        <v>12</v>
      </c>
      <c r="I19399" s="14" t="n">
        <v>14.5</v>
      </c>
      <c r="J19399" s="23" t="n">
        <f aca="false">IF(AND(E19399="Priority",ISNUMBER('Cost model'!N332)),'Cost model'!N332,'Cost model'!M332)</f>
        <v>16.5</v>
      </c>
      <c r="K19399" s="14" t="n">
        <f aca="false">J19399-H19399</f>
        <v>4.5</v>
      </c>
      <c r="L19399" s="14" t="n">
        <f aca="false">G19399-H19399</f>
        <v>-2.5</v>
      </c>
    </row>
    <row r="19400" customFormat="false" ht="15" hidden="false" customHeight="false" outlineLevel="0" collapsed="false">
      <c r="A19400" s="2" t="s">
        <v>174</v>
      </c>
      <c r="B19400" s="2" t="s">
        <v>174</v>
      </c>
      <c r="C19400" s="2" t="s">
        <v>47</v>
      </c>
      <c r="D19400" s="2" t="s">
        <v>10</v>
      </c>
      <c r="E19400" s="2" t="s">
        <v>74</v>
      </c>
      <c r="F19400" s="2" t="s">
        <v>977</v>
      </c>
      <c r="G19400" s="14" t="n">
        <v>9.5</v>
      </c>
      <c r="H19400" s="14" t="n">
        <v>6.24</v>
      </c>
      <c r="I19400" s="14" t="n">
        <v>9.5</v>
      </c>
      <c r="J19400" s="23" t="n">
        <f aca="false">IF(AND(E19400="Priority",ISNUMBER('Cost model'!N167)),'Cost model'!N167,'Cost model'!M167)</f>
        <v>8.5</v>
      </c>
      <c r="K19400" s="14" t="n">
        <f aca="false">J19400-H19400</f>
        <v>2.26</v>
      </c>
      <c r="L19400" s="14" t="n">
        <f aca="false">G19400-H19400</f>
        <v>3.26</v>
      </c>
    </row>
    <row r="19401" customFormat="false" ht="15" hidden="false" customHeight="false" outlineLevel="0" collapsed="false">
      <c r="A19401" s="2" t="s">
        <v>124</v>
      </c>
      <c r="B19401" s="2" t="s">
        <v>124</v>
      </c>
      <c r="C19401" s="2" t="s">
        <v>49</v>
      </c>
      <c r="D19401" s="2" t="s">
        <v>10</v>
      </c>
      <c r="E19401" s="2" t="s">
        <v>74</v>
      </c>
      <c r="F19401" s="2" t="s">
        <v>977</v>
      </c>
      <c r="G19401" s="14" t="n">
        <v>76</v>
      </c>
      <c r="H19401" s="14" t="n">
        <v>21.6</v>
      </c>
      <c r="I19401" s="14" t="n">
        <v>17.5</v>
      </c>
      <c r="J19401" s="23" t="n">
        <f aca="false">IF(AND(E19401="Priority",ISNUMBER('Cost model'!N319)),'Cost model'!N319,'Cost model'!M319)</f>
        <v>16.5</v>
      </c>
      <c r="K19401" s="14" t="n">
        <f aca="false">J19401-H19401</f>
        <v>-5.1</v>
      </c>
      <c r="L19401" s="14" t="n">
        <f aca="false">G19401-H19401</f>
        <v>54.4</v>
      </c>
    </row>
    <row r="19402" customFormat="false" ht="15" hidden="false" customHeight="false" outlineLevel="0" collapsed="false">
      <c r="A19402" s="2" t="s">
        <v>158</v>
      </c>
      <c r="B19402" s="2" t="s">
        <v>158</v>
      </c>
      <c r="C19402" s="2" t="s">
        <v>47</v>
      </c>
      <c r="D19402" s="2" t="s">
        <v>10</v>
      </c>
      <c r="E19402" s="2" t="s">
        <v>74</v>
      </c>
      <c r="F19402" s="2" t="s">
        <v>977</v>
      </c>
      <c r="G19402" s="14" t="n">
        <v>9.5</v>
      </c>
      <c r="H19402" s="14" t="n">
        <v>8.33</v>
      </c>
      <c r="I19402" s="14" t="n">
        <v>9.5</v>
      </c>
      <c r="J19402" s="23" t="n">
        <f aca="false">IF(AND(E19402="Priority",ISNUMBER('Cost model'!N422)),'Cost model'!N422,'Cost model'!M422)</f>
        <v>8.5</v>
      </c>
      <c r="K19402" s="14" t="n">
        <f aca="false">J19402-H19402</f>
        <v>0.17</v>
      </c>
      <c r="L19402" s="14" t="n">
        <f aca="false">G19402-H19402</f>
        <v>1.17</v>
      </c>
    </row>
    <row r="19403" customFormat="false" ht="15" hidden="false" customHeight="false" outlineLevel="0" collapsed="false">
      <c r="A19403" s="2" t="s">
        <v>174</v>
      </c>
      <c r="B19403" s="2" t="s">
        <v>124</v>
      </c>
      <c r="C19403" s="2" t="s">
        <v>47</v>
      </c>
      <c r="D19403" s="2" t="s">
        <v>10</v>
      </c>
      <c r="E19403" s="2" t="s">
        <v>74</v>
      </c>
      <c r="F19403" s="2" t="s">
        <v>976</v>
      </c>
      <c r="G19403" s="14" t="n">
        <v>9.5</v>
      </c>
      <c r="H19403" s="14" t="n">
        <v>7.74</v>
      </c>
      <c r="I19403" s="14" t="n">
        <v>9.5</v>
      </c>
      <c r="J19403" s="23" t="n">
        <f aca="false">IF(AND(E19403="Priority",ISNUMBER('Cost model'!N107)),'Cost model'!N107,'Cost model'!M107)</f>
        <v>12.5</v>
      </c>
      <c r="K19403" s="14" t="n">
        <f aca="false">J19403-H19403</f>
        <v>4.76</v>
      </c>
      <c r="L19403" s="14" t="n">
        <f aca="false">G19403-H19403</f>
        <v>1.76</v>
      </c>
    </row>
    <row r="19404" customFormat="false" ht="15" hidden="false" customHeight="false" outlineLevel="0" collapsed="false">
      <c r="A19404" s="2" t="s">
        <v>124</v>
      </c>
      <c r="B19404" s="2" t="s">
        <v>124</v>
      </c>
      <c r="C19404" s="2" t="s">
        <v>47</v>
      </c>
      <c r="D19404" s="2" t="s">
        <v>10</v>
      </c>
      <c r="E19404" s="2" t="s">
        <v>74</v>
      </c>
      <c r="F19404" s="2" t="s">
        <v>977</v>
      </c>
      <c r="G19404" s="14" t="n">
        <v>9.5</v>
      </c>
      <c r="H19404" s="14" t="n">
        <v>24.17</v>
      </c>
      <c r="I19404" s="14" t="n">
        <v>9.5</v>
      </c>
      <c r="J19404" s="23" t="n">
        <f aca="false">IF(AND(E19404="Priority",ISNUMBER('Cost model'!N317)),'Cost model'!N317,'Cost model'!M317)</f>
        <v>10.5</v>
      </c>
      <c r="K19404" s="14" t="n">
        <f aca="false">J19404-H19404</f>
        <v>-13.67</v>
      </c>
      <c r="L19404" s="14" t="n">
        <f aca="false">G19404-H19404</f>
        <v>-14.67</v>
      </c>
    </row>
    <row r="19405" customFormat="false" ht="15" hidden="false" customHeight="false" outlineLevel="0" collapsed="false">
      <c r="A19405" s="2" t="s">
        <v>174</v>
      </c>
      <c r="B19405" s="2" t="s">
        <v>174</v>
      </c>
      <c r="C19405" s="2" t="s">
        <v>48</v>
      </c>
      <c r="D19405" s="2" t="s">
        <v>12</v>
      </c>
      <c r="E19405" s="2" t="s">
        <v>74</v>
      </c>
      <c r="F19405" s="2" t="s">
        <v>977</v>
      </c>
      <c r="G19405" s="14" t="n">
        <v>12.5</v>
      </c>
      <c r="H19405" s="14" t="n">
        <v>43.51</v>
      </c>
      <c r="I19405" s="14" t="n">
        <v>12.5</v>
      </c>
      <c r="J19405" s="23" t="n">
        <f aca="false">IF(AND(E19405="Priority",ISNUMBER('Cost model'!N171)),'Cost model'!N171,'Cost model'!M171)</f>
        <v>40</v>
      </c>
      <c r="K19405" s="14" t="n">
        <f aca="false">J19405-H19405</f>
        <v>-3.51</v>
      </c>
      <c r="L19405" s="14" t="n">
        <f aca="false">G19405-H19405</f>
        <v>-31.01</v>
      </c>
    </row>
    <row r="19406" customFormat="false" ht="15" hidden="false" customHeight="false" outlineLevel="0" collapsed="false">
      <c r="A19406" s="2" t="s">
        <v>174</v>
      </c>
      <c r="B19406" s="2" t="s">
        <v>174</v>
      </c>
      <c r="C19406" s="2" t="s">
        <v>48</v>
      </c>
      <c r="D19406" s="2" t="s">
        <v>12</v>
      </c>
      <c r="E19406" s="2" t="s">
        <v>74</v>
      </c>
      <c r="F19406" s="2" t="s">
        <v>977</v>
      </c>
      <c r="G19406" s="14" t="n">
        <v>12.5</v>
      </c>
      <c r="H19406" s="14" t="n">
        <v>43.25</v>
      </c>
      <c r="I19406" s="14" t="n">
        <v>12.5</v>
      </c>
      <c r="J19406" s="23" t="n">
        <f aca="false">IF(AND(E19406="Priority",ISNUMBER('Cost model'!N171)),'Cost model'!N171,'Cost model'!M171)</f>
        <v>40</v>
      </c>
      <c r="K19406" s="14" t="n">
        <f aca="false">J19406-H19406</f>
        <v>-3.25</v>
      </c>
      <c r="L19406" s="14" t="n">
        <f aca="false">G19406-H19406</f>
        <v>-30.75</v>
      </c>
    </row>
    <row r="19407" customFormat="false" ht="15" hidden="false" customHeight="false" outlineLevel="0" collapsed="false">
      <c r="A19407" s="2" t="s">
        <v>174</v>
      </c>
      <c r="B19407" s="2" t="s">
        <v>174</v>
      </c>
      <c r="C19407" s="2" t="s">
        <v>47</v>
      </c>
      <c r="D19407" s="2" t="s">
        <v>12</v>
      </c>
      <c r="E19407" s="2" t="s">
        <v>74</v>
      </c>
      <c r="F19407" s="2" t="s">
        <v>977</v>
      </c>
      <c r="G19407" s="14" t="n">
        <v>9.5</v>
      </c>
      <c r="H19407" s="14" t="n">
        <v>58.65</v>
      </c>
      <c r="I19407" s="14" t="n">
        <v>9.5</v>
      </c>
      <c r="J19407" s="23" t="n">
        <f aca="false">IF(AND(E19407="Priority",ISNUMBER('Cost model'!N170)),'Cost model'!N170,'Cost model'!M170)</f>
        <v>25.5</v>
      </c>
      <c r="K19407" s="14" t="n">
        <f aca="false">J19407-H19407</f>
        <v>-33.15</v>
      </c>
      <c r="L19407" s="14" t="n">
        <f aca="false">G19407-H19407</f>
        <v>-49.15</v>
      </c>
    </row>
    <row r="19408" customFormat="false" ht="15" hidden="false" customHeight="false" outlineLevel="0" collapsed="false">
      <c r="A19408" s="2" t="s">
        <v>124</v>
      </c>
      <c r="B19408" s="2" t="s">
        <v>124</v>
      </c>
      <c r="C19408" s="2" t="s">
        <v>47</v>
      </c>
      <c r="D19408" s="2" t="s">
        <v>14</v>
      </c>
      <c r="E19408" s="2" t="s">
        <v>74</v>
      </c>
      <c r="F19408" s="2" t="s">
        <v>977</v>
      </c>
      <c r="G19408" s="14" t="n">
        <v>25</v>
      </c>
      <c r="H19408" s="14" t="n">
        <v>56.9</v>
      </c>
      <c r="I19408" s="14" t="n">
        <v>25</v>
      </c>
      <c r="J19408" s="23" t="n">
        <f aca="false">IF(AND(E19408="Priority",ISNUMBER('Cost model'!N326)),'Cost model'!N326,'Cost model'!M326)</f>
        <v>110</v>
      </c>
      <c r="K19408" s="14" t="n">
        <f aca="false">J19408-H19408</f>
        <v>53.1</v>
      </c>
      <c r="L19408" s="14" t="n">
        <f aca="false">G19408-H19408</f>
        <v>-31.9</v>
      </c>
    </row>
    <row r="19409" customFormat="false" ht="15" hidden="false" customHeight="false" outlineLevel="0" collapsed="false">
      <c r="A19409" s="2" t="s">
        <v>158</v>
      </c>
      <c r="B19409" s="2" t="s">
        <v>158</v>
      </c>
      <c r="C19409" s="2" t="s">
        <v>47</v>
      </c>
      <c r="D19409" s="2" t="s">
        <v>10</v>
      </c>
      <c r="E19409" s="2" t="s">
        <v>83</v>
      </c>
      <c r="F19409" s="2" t="s">
        <v>977</v>
      </c>
      <c r="G19409" s="14" t="n">
        <v>14.5</v>
      </c>
      <c r="H19409" s="14" t="n">
        <v>21.34</v>
      </c>
      <c r="I19409" s="14" t="n">
        <v>14.5</v>
      </c>
      <c r="J19409" s="23" t="n">
        <f aca="false">IF(AND(E19409="Priority",ISNUMBER('Cost model'!N422)),'Cost model'!N422,'Cost model'!M422)</f>
        <v>13.5</v>
      </c>
      <c r="K19409" s="14" t="n">
        <f aca="false">J19409-H19409</f>
        <v>-7.84</v>
      </c>
      <c r="L19409" s="14" t="n">
        <f aca="false">G19409-H19409</f>
        <v>-6.84</v>
      </c>
    </row>
    <row r="19410" customFormat="false" ht="15" hidden="false" customHeight="false" outlineLevel="0" collapsed="false">
      <c r="A19410" s="2" t="s">
        <v>124</v>
      </c>
      <c r="B19410" s="2" t="s">
        <v>124</v>
      </c>
      <c r="C19410" s="2" t="s">
        <v>47</v>
      </c>
      <c r="D19410" s="2" t="s">
        <v>10</v>
      </c>
      <c r="E19410" s="2" t="s">
        <v>74</v>
      </c>
      <c r="F19410" s="2" t="s">
        <v>977</v>
      </c>
      <c r="G19410" s="14" t="n">
        <v>19.5</v>
      </c>
      <c r="H19410" s="14" t="n">
        <v>21.34</v>
      </c>
      <c r="I19410" s="14" t="n">
        <v>9.5</v>
      </c>
      <c r="J19410" s="23" t="n">
        <f aca="false">IF(AND(E19410="Priority",ISNUMBER('Cost model'!N317)),'Cost model'!N317,'Cost model'!M317)</f>
        <v>10.5</v>
      </c>
      <c r="K19410" s="14" t="n">
        <f aca="false">J19410-H19410</f>
        <v>-10.84</v>
      </c>
      <c r="L19410" s="14" t="n">
        <f aca="false">G19410-H19410</f>
        <v>-1.84</v>
      </c>
    </row>
    <row r="19411" customFormat="false" ht="15" hidden="false" customHeight="false" outlineLevel="0" collapsed="false">
      <c r="A19411" s="2" t="s">
        <v>142</v>
      </c>
      <c r="B19411" s="2" t="s">
        <v>142</v>
      </c>
      <c r="C19411" s="2" t="s">
        <v>48</v>
      </c>
      <c r="D19411" s="2" t="s">
        <v>10</v>
      </c>
      <c r="E19411" s="2" t="s">
        <v>74</v>
      </c>
      <c r="F19411" s="2" t="s">
        <v>977</v>
      </c>
      <c r="G19411" s="14" t="n">
        <v>12.5</v>
      </c>
      <c r="H19411" s="14" t="n">
        <v>10.8</v>
      </c>
      <c r="I19411" s="14" t="n">
        <v>12.5</v>
      </c>
      <c r="J19411" s="23" t="n">
        <f aca="false">IF(AND(E19411="Priority",ISNUMBER('Cost model'!N633)),'Cost model'!N633,'Cost model'!M633)</f>
        <v>11.5</v>
      </c>
      <c r="K19411" s="14" t="n">
        <f aca="false">J19411-H19411</f>
        <v>0.699999999999999</v>
      </c>
      <c r="L19411" s="14" t="n">
        <f aca="false">G19411-H19411</f>
        <v>1.7</v>
      </c>
    </row>
    <row r="19412" customFormat="false" ht="15" hidden="false" customHeight="false" outlineLevel="0" collapsed="false">
      <c r="A19412" s="2" t="s">
        <v>174</v>
      </c>
      <c r="B19412" s="2" t="s">
        <v>174</v>
      </c>
      <c r="C19412" s="2" t="s">
        <v>49</v>
      </c>
      <c r="D19412" s="2" t="s">
        <v>10</v>
      </c>
      <c r="E19412" s="2" t="s">
        <v>74</v>
      </c>
      <c r="F19412" s="2" t="s">
        <v>977</v>
      </c>
      <c r="G19412" s="14" t="n">
        <v>17.5</v>
      </c>
      <c r="H19412" s="14" t="n">
        <v>20.55</v>
      </c>
      <c r="I19412" s="14" t="n">
        <v>17.5</v>
      </c>
      <c r="J19412" s="23" t="n">
        <f aca="false">IF(AND(E19412="Priority",ISNUMBER('Cost model'!N169)),'Cost model'!N169,'Cost model'!M169)</f>
        <v>18.5</v>
      </c>
      <c r="K19412" s="14" t="n">
        <f aca="false">J19412-H19412</f>
        <v>-2.05</v>
      </c>
      <c r="L19412" s="14" t="n">
        <f aca="false">G19412-H19412</f>
        <v>-3.05</v>
      </c>
    </row>
    <row r="19413" customFormat="false" ht="15" hidden="false" customHeight="false" outlineLevel="0" collapsed="false">
      <c r="A19413" s="2" t="s">
        <v>124</v>
      </c>
      <c r="B19413" s="2" t="s">
        <v>124</v>
      </c>
      <c r="C19413" s="2" t="s">
        <v>48</v>
      </c>
      <c r="D19413" s="2" t="s">
        <v>12</v>
      </c>
      <c r="E19413" s="2" t="s">
        <v>83</v>
      </c>
      <c r="F19413" s="2" t="s">
        <v>977</v>
      </c>
      <c r="G19413" s="14" t="n">
        <v>19.5</v>
      </c>
      <c r="H19413" s="14" t="n">
        <v>34.41</v>
      </c>
      <c r="I19413" s="14" t="n">
        <v>19.5</v>
      </c>
      <c r="J19413" s="23" t="n">
        <f aca="false">IF(AND(E19413="Priority",ISNUMBER('Cost model'!N321)),'Cost model'!N321,'Cost model'!M321)</f>
        <v>55</v>
      </c>
      <c r="K19413" s="14" t="n">
        <f aca="false">J19413-H19413</f>
        <v>20.59</v>
      </c>
      <c r="L19413" s="14" t="n">
        <f aca="false">G19413-H19413</f>
        <v>-14.91</v>
      </c>
    </row>
    <row r="19414" customFormat="false" ht="15" hidden="false" customHeight="false" outlineLevel="0" collapsed="false">
      <c r="A19414" s="2" t="s">
        <v>124</v>
      </c>
      <c r="B19414" s="2" t="s">
        <v>124</v>
      </c>
      <c r="C19414" s="2" t="s">
        <v>48</v>
      </c>
      <c r="D19414" s="2" t="s">
        <v>13</v>
      </c>
      <c r="E19414" s="2" t="s">
        <v>74</v>
      </c>
      <c r="F19414" s="2" t="s">
        <v>977</v>
      </c>
      <c r="G19414" s="14" t="n">
        <v>24.5</v>
      </c>
      <c r="H19414" s="14" t="n">
        <v>131.78</v>
      </c>
      <c r="I19414" s="14" t="n">
        <v>24.5</v>
      </c>
      <c r="J19414" s="23" t="n">
        <f aca="false">IF(AND(E19414="Priority",ISNUMBER('Cost model'!N324)),'Cost model'!N324,'Cost model'!M324)</f>
        <v>85</v>
      </c>
      <c r="K19414" s="14" t="n">
        <f aca="false">J19414-H19414</f>
        <v>-46.78</v>
      </c>
      <c r="L19414" s="14" t="n">
        <f aca="false">G19414-H19414</f>
        <v>-107.28</v>
      </c>
    </row>
    <row r="19415" customFormat="false" ht="15" hidden="false" customHeight="false" outlineLevel="0" collapsed="false">
      <c r="A19415" s="2" t="s">
        <v>174</v>
      </c>
      <c r="B19415" s="2" t="s">
        <v>174</v>
      </c>
      <c r="C19415" s="2" t="s">
        <v>47</v>
      </c>
      <c r="D19415" s="2" t="s">
        <v>10</v>
      </c>
      <c r="E19415" s="2" t="s">
        <v>74</v>
      </c>
      <c r="F19415" s="2" t="s">
        <v>977</v>
      </c>
      <c r="G19415" s="14" t="n">
        <v>9.5</v>
      </c>
      <c r="H19415" s="14" t="n">
        <v>6.24</v>
      </c>
      <c r="I19415" s="14" t="n">
        <v>9.5</v>
      </c>
      <c r="J19415" s="23" t="n">
        <f aca="false">IF(AND(E19415="Priority",ISNUMBER('Cost model'!N167)),'Cost model'!N167,'Cost model'!M167)</f>
        <v>8.5</v>
      </c>
      <c r="K19415" s="14" t="n">
        <f aca="false">J19415-H19415</f>
        <v>2.26</v>
      </c>
      <c r="L19415" s="14" t="n">
        <f aca="false">G19415-H19415</f>
        <v>3.26</v>
      </c>
    </row>
    <row r="19416" customFormat="false" ht="15" hidden="false" customHeight="false" outlineLevel="0" collapsed="false">
      <c r="A19416" s="2" t="s">
        <v>221</v>
      </c>
      <c r="B19416" s="2" t="s">
        <v>221</v>
      </c>
      <c r="C19416" s="2" t="s">
        <v>49</v>
      </c>
      <c r="D19416" s="2" t="s">
        <v>10</v>
      </c>
      <c r="E19416" s="2" t="s">
        <v>83</v>
      </c>
      <c r="F19416" s="2" t="s">
        <v>977</v>
      </c>
      <c r="G19416" s="14" t="n">
        <v>24.5</v>
      </c>
      <c r="H19416" s="14" t="n">
        <v>21.34</v>
      </c>
      <c r="I19416" s="14" t="n">
        <v>24.5</v>
      </c>
      <c r="J19416" s="23" t="n">
        <f aca="false">IF(AND(E19416="Priority",ISNUMBER('Cost model'!N739)),'Cost model'!N739,'Cost model'!M739)</f>
        <v>23.5</v>
      </c>
      <c r="K19416" s="14" t="n">
        <f aca="false">J19416-H19416</f>
        <v>2.16</v>
      </c>
      <c r="L19416" s="14" t="n">
        <f aca="false">G19416-H19416</f>
        <v>3.16</v>
      </c>
    </row>
    <row r="19417" customFormat="false" ht="15" hidden="false" customHeight="false" outlineLevel="0" collapsed="false">
      <c r="A19417" s="2" t="s">
        <v>221</v>
      </c>
      <c r="B19417" s="2" t="s">
        <v>124</v>
      </c>
      <c r="C19417" s="2" t="s">
        <v>47</v>
      </c>
      <c r="D19417" s="2" t="s">
        <v>10</v>
      </c>
      <c r="E19417" s="2" t="s">
        <v>74</v>
      </c>
      <c r="F19417" s="2" t="s">
        <v>976</v>
      </c>
      <c r="G19417" s="14" t="n">
        <v>9.5</v>
      </c>
      <c r="H19417" s="14" t="n">
        <v>11.24</v>
      </c>
      <c r="I19417" s="14" t="n">
        <v>19.5</v>
      </c>
      <c r="J19417" s="23" t="n">
        <f aca="false">IF(AND(E19417="Priority",ISNUMBER('Cost model'!N797)),'Cost model'!N797,'Cost model'!M797)</f>
        <v>14.5</v>
      </c>
      <c r="K19417" s="14" t="n">
        <f aca="false">J19417-H19417</f>
        <v>3.26</v>
      </c>
      <c r="L19417" s="14" t="n">
        <f aca="false">G19417-H19417</f>
        <v>-1.74</v>
      </c>
    </row>
    <row r="19418" customFormat="false" ht="15" hidden="false" customHeight="false" outlineLevel="0" collapsed="false">
      <c r="A19418" s="2" t="s">
        <v>342</v>
      </c>
      <c r="B19418" s="2" t="s">
        <v>158</v>
      </c>
      <c r="C19418" s="2" t="s">
        <v>47</v>
      </c>
      <c r="D19418" s="2" t="s">
        <v>10</v>
      </c>
      <c r="E19418" s="2" t="s">
        <v>83</v>
      </c>
      <c r="F19418" s="2" t="s">
        <v>976</v>
      </c>
      <c r="G19418" s="14" t="n">
        <v>24.5</v>
      </c>
      <c r="H19418" s="14" t="n">
        <v>21.34</v>
      </c>
      <c r="I19418" s="14" t="n">
        <v>24.5</v>
      </c>
      <c r="J19418" s="23" t="n">
        <f aca="false">IF(AND(E19418="Priority",ISNUMBER('Cost model'!N212)),'Cost model'!N212,'Cost model'!M212)</f>
        <v>27.5</v>
      </c>
      <c r="K19418" s="14" t="n">
        <f aca="false">J19418-H19418</f>
        <v>6.16</v>
      </c>
      <c r="L19418" s="14" t="n">
        <f aca="false">G19418-H19418</f>
        <v>3.16</v>
      </c>
    </row>
    <row r="19419" customFormat="false" ht="15" hidden="false" customHeight="false" outlineLevel="0" collapsed="false">
      <c r="A19419" s="2" t="s">
        <v>142</v>
      </c>
      <c r="B19419" s="2" t="s">
        <v>142</v>
      </c>
      <c r="C19419" s="2" t="s">
        <v>48</v>
      </c>
      <c r="D19419" s="2" t="s">
        <v>12</v>
      </c>
      <c r="E19419" s="2" t="s">
        <v>83</v>
      </c>
      <c r="F19419" s="2" t="s">
        <v>977</v>
      </c>
      <c r="G19419" s="14" t="n">
        <v>19.5</v>
      </c>
      <c r="H19419" s="14" t="n">
        <v>63.73</v>
      </c>
      <c r="I19419" s="14" t="n">
        <v>19.5</v>
      </c>
      <c r="J19419" s="23" t="n">
        <f aca="false">IF(AND(E19419="Priority",ISNUMBER('Cost model'!N636)),'Cost model'!N636,'Cost model'!M636)</f>
        <v>55</v>
      </c>
      <c r="K19419" s="14" t="n">
        <f aca="false">J19419-H19419</f>
        <v>-8.73</v>
      </c>
      <c r="L19419" s="14" t="n">
        <f aca="false">G19419-H19419</f>
        <v>-44.23</v>
      </c>
    </row>
    <row r="19420" customFormat="false" ht="15" hidden="false" customHeight="false" outlineLevel="0" collapsed="false">
      <c r="A19420" s="2" t="s">
        <v>174</v>
      </c>
      <c r="B19420" s="2" t="s">
        <v>142</v>
      </c>
      <c r="C19420" s="2" t="s">
        <v>48</v>
      </c>
      <c r="D19420" s="2" t="s">
        <v>10</v>
      </c>
      <c r="E19420" s="2" t="s">
        <v>74</v>
      </c>
      <c r="F19420" s="2" t="s">
        <v>976</v>
      </c>
      <c r="G19420" s="14" t="n">
        <v>12.5</v>
      </c>
      <c r="H19420" s="14" t="n">
        <v>16.39</v>
      </c>
      <c r="I19420" s="14" t="n">
        <v>12.5</v>
      </c>
      <c r="J19420" s="23" t="n">
        <f aca="false">IF(AND(E19420="Priority",ISNUMBER('Cost model'!N123)),'Cost model'!N123,'Cost model'!M123)</f>
        <v>16.5</v>
      </c>
      <c r="K19420" s="14" t="n">
        <f aca="false">J19420-H19420</f>
        <v>0.109999999999999</v>
      </c>
      <c r="L19420" s="14" t="n">
        <f aca="false">G19420-H19420</f>
        <v>-3.89</v>
      </c>
    </row>
    <row r="19421" customFormat="false" ht="15" hidden="false" customHeight="false" outlineLevel="0" collapsed="false">
      <c r="A19421" s="2" t="s">
        <v>221</v>
      </c>
      <c r="B19421" s="2" t="s">
        <v>221</v>
      </c>
      <c r="C19421" s="2" t="s">
        <v>49</v>
      </c>
      <c r="D19421" s="2" t="s">
        <v>10</v>
      </c>
      <c r="E19421" s="2" t="s">
        <v>74</v>
      </c>
      <c r="F19421" s="2" t="s">
        <v>977</v>
      </c>
      <c r="G19421" s="14" t="n">
        <v>17.5</v>
      </c>
      <c r="H19421" s="14" t="n">
        <v>14.08</v>
      </c>
      <c r="I19421" s="14" t="n">
        <v>17.5</v>
      </c>
      <c r="J19421" s="23" t="n">
        <f aca="false">IF(AND(E19421="Priority",ISNUMBER('Cost model'!N739)),'Cost model'!N739,'Cost model'!M739)</f>
        <v>17.5</v>
      </c>
      <c r="K19421" s="14" t="n">
        <f aca="false">J19421-H19421</f>
        <v>3.42</v>
      </c>
      <c r="L19421" s="14" t="n">
        <f aca="false">G19421-H19421</f>
        <v>3.42</v>
      </c>
    </row>
    <row r="19422" customFormat="false" ht="15" hidden="false" customHeight="false" outlineLevel="0" collapsed="false">
      <c r="A19422" s="2" t="s">
        <v>174</v>
      </c>
      <c r="B19422" s="2" t="s">
        <v>174</v>
      </c>
      <c r="C19422" s="2" t="s">
        <v>47</v>
      </c>
      <c r="D19422" s="2" t="s">
        <v>12</v>
      </c>
      <c r="E19422" s="2" t="s">
        <v>74</v>
      </c>
      <c r="F19422" s="2" t="s">
        <v>977</v>
      </c>
      <c r="G19422" s="14" t="n">
        <v>9.5</v>
      </c>
      <c r="H19422" s="14" t="n">
        <v>7.46</v>
      </c>
      <c r="I19422" s="14" t="n">
        <v>9.5</v>
      </c>
      <c r="J19422" s="23" t="n">
        <f aca="false">IF(AND(E19422="Priority",ISNUMBER('Cost model'!N170)),'Cost model'!N170,'Cost model'!M170)</f>
        <v>25.5</v>
      </c>
      <c r="K19422" s="14" t="n">
        <f aca="false">J19422-H19422</f>
        <v>18.04</v>
      </c>
      <c r="L19422" s="14" t="n">
        <f aca="false">G19422-H19422</f>
        <v>2.04</v>
      </c>
    </row>
    <row r="19423" customFormat="false" ht="15" hidden="false" customHeight="false" outlineLevel="0" collapsed="false">
      <c r="A19423" s="2" t="s">
        <v>158</v>
      </c>
      <c r="B19423" s="2" t="s">
        <v>158</v>
      </c>
      <c r="C19423" s="2" t="s">
        <v>49</v>
      </c>
      <c r="D19423" s="2" t="s">
        <v>10</v>
      </c>
      <c r="E19423" s="2" t="s">
        <v>74</v>
      </c>
      <c r="F19423" s="2" t="s">
        <v>977</v>
      </c>
      <c r="G19423" s="14" t="n">
        <v>17.5</v>
      </c>
      <c r="H19423" s="14" t="n">
        <v>14.08</v>
      </c>
      <c r="I19423" s="14" t="n">
        <v>17.5</v>
      </c>
      <c r="J19423" s="23" t="n">
        <f aca="false">IF(AND(E19423="Priority",ISNUMBER('Cost model'!N424)),'Cost model'!N424,'Cost model'!M424)</f>
        <v>16.5</v>
      </c>
      <c r="K19423" s="14" t="n">
        <f aca="false">J19423-H19423</f>
        <v>2.42</v>
      </c>
      <c r="L19423" s="14" t="n">
        <f aca="false">G19423-H19423</f>
        <v>3.42</v>
      </c>
    </row>
    <row r="19424" customFormat="false" ht="15" hidden="false" customHeight="false" outlineLevel="0" collapsed="false">
      <c r="A19424" s="2" t="s">
        <v>174</v>
      </c>
      <c r="B19424" s="2" t="s">
        <v>174</v>
      </c>
      <c r="C19424" s="2" t="s">
        <v>49</v>
      </c>
      <c r="D19424" s="2" t="s">
        <v>12</v>
      </c>
      <c r="E19424" s="2" t="s">
        <v>83</v>
      </c>
      <c r="F19424" s="2" t="s">
        <v>977</v>
      </c>
      <c r="G19424" s="14" t="n">
        <v>29.5</v>
      </c>
      <c r="H19424" s="14" t="n">
        <v>45.53</v>
      </c>
      <c r="I19424" s="14" t="n">
        <v>29.5</v>
      </c>
      <c r="J19424" s="23" t="n">
        <f aca="false">IF(AND(E19424="Priority",ISNUMBER('Cost model'!N172)),'Cost model'!N172,'Cost model'!M172)</f>
        <v>60</v>
      </c>
      <c r="K19424" s="14" t="n">
        <f aca="false">J19424-H19424</f>
        <v>14.47</v>
      </c>
      <c r="L19424" s="14" t="n">
        <f aca="false">G19424-H19424</f>
        <v>-16.03</v>
      </c>
    </row>
    <row r="19425" customFormat="false" ht="15" hidden="false" customHeight="false" outlineLevel="0" collapsed="false">
      <c r="A19425" s="2" t="s">
        <v>174</v>
      </c>
      <c r="B19425" s="2" t="s">
        <v>174</v>
      </c>
      <c r="C19425" s="2" t="s">
        <v>49</v>
      </c>
      <c r="D19425" s="2" t="s">
        <v>12</v>
      </c>
      <c r="E19425" s="2" t="s">
        <v>74</v>
      </c>
      <c r="F19425" s="2" t="s">
        <v>977</v>
      </c>
      <c r="G19425" s="14" t="n">
        <v>24.5</v>
      </c>
      <c r="H19425" s="14" t="n">
        <v>66.74</v>
      </c>
      <c r="I19425" s="14" t="n">
        <v>19.5</v>
      </c>
      <c r="J19425" s="23" t="n">
        <f aca="false">IF(AND(E19425="Priority",ISNUMBER('Cost model'!N172)),'Cost model'!N172,'Cost model'!M172)</f>
        <v>45</v>
      </c>
      <c r="K19425" s="14" t="n">
        <f aca="false">J19425-H19425</f>
        <v>-21.74</v>
      </c>
      <c r="L19425" s="14" t="n">
        <f aca="false">G19425-H19425</f>
        <v>-42.24</v>
      </c>
    </row>
    <row r="19426" customFormat="false" ht="15" hidden="false" customHeight="false" outlineLevel="0" collapsed="false">
      <c r="A19426" s="2" t="s">
        <v>158</v>
      </c>
      <c r="B19426" s="2" t="s">
        <v>142</v>
      </c>
      <c r="C19426" s="2" t="s">
        <v>47</v>
      </c>
      <c r="D19426" s="2" t="s">
        <v>10</v>
      </c>
      <c r="E19426" s="2" t="s">
        <v>83</v>
      </c>
      <c r="F19426" s="2" t="s">
        <v>976</v>
      </c>
      <c r="G19426" s="14" t="n">
        <v>19.5</v>
      </c>
      <c r="H19426" s="14" t="n">
        <v>24.17</v>
      </c>
      <c r="I19426" s="14" t="n">
        <v>19.5</v>
      </c>
      <c r="J19426" s="23" t="n">
        <f aca="false">IF(AND(E19426="Priority",ISNUMBER('Cost model'!N437)),'Cost model'!N437,'Cost model'!M437)</f>
        <v>18.5</v>
      </c>
      <c r="K19426" s="14" t="n">
        <f aca="false">J19426-H19426</f>
        <v>-5.67</v>
      </c>
      <c r="L19426" s="14" t="n">
        <f aca="false">G19426-H19426</f>
        <v>-4.67</v>
      </c>
    </row>
    <row r="19427" customFormat="false" ht="15" hidden="false" customHeight="false" outlineLevel="0" collapsed="false">
      <c r="A19427" s="2" t="s">
        <v>142</v>
      </c>
      <c r="B19427" s="2" t="s">
        <v>142</v>
      </c>
      <c r="C19427" s="2" t="s">
        <v>47</v>
      </c>
      <c r="D19427" s="2" t="s">
        <v>10</v>
      </c>
      <c r="E19427" s="2" t="s">
        <v>74</v>
      </c>
      <c r="F19427" s="2" t="s">
        <v>977</v>
      </c>
      <c r="G19427" s="14" t="n">
        <v>9.5</v>
      </c>
      <c r="H19427" s="14" t="n">
        <v>10.8</v>
      </c>
      <c r="I19427" s="14" t="n">
        <v>9.5</v>
      </c>
      <c r="J19427" s="23" t="n">
        <f aca="false">IF(AND(E19427="Priority",ISNUMBER('Cost model'!N632)),'Cost model'!N632,'Cost model'!M632)</f>
        <v>9.5</v>
      </c>
      <c r="K19427" s="14" t="n">
        <f aca="false">J19427-H19427</f>
        <v>-1.3</v>
      </c>
      <c r="L19427" s="14" t="n">
        <f aca="false">G19427-H19427</f>
        <v>-1.3</v>
      </c>
    </row>
    <row r="19428" customFormat="false" ht="15" hidden="false" customHeight="false" outlineLevel="0" collapsed="false">
      <c r="A19428" s="2" t="s">
        <v>124</v>
      </c>
      <c r="B19428" s="2" t="s">
        <v>124</v>
      </c>
      <c r="C19428" s="2" t="s">
        <v>49</v>
      </c>
      <c r="D19428" s="2" t="s">
        <v>12</v>
      </c>
      <c r="E19428" s="2" t="s">
        <v>74</v>
      </c>
      <c r="F19428" s="2" t="s">
        <v>977</v>
      </c>
      <c r="G19428" s="14" t="n">
        <v>19.5</v>
      </c>
      <c r="H19428" s="14" t="n">
        <v>49.61</v>
      </c>
      <c r="I19428" s="14" t="n">
        <v>19.5</v>
      </c>
      <c r="J19428" s="23" t="n">
        <f aca="false">IF(AND(E19428="Priority",ISNUMBER('Cost model'!N322)),'Cost model'!N322,'Cost model'!M322)</f>
        <v>50</v>
      </c>
      <c r="K19428" s="14" t="n">
        <f aca="false">J19428-H19428</f>
        <v>0.390000000000001</v>
      </c>
      <c r="L19428" s="14" t="n">
        <f aca="false">G19428-H19428</f>
        <v>-30.11</v>
      </c>
    </row>
    <row r="19429" customFormat="false" ht="15" hidden="false" customHeight="false" outlineLevel="0" collapsed="false">
      <c r="A19429" s="2" t="s">
        <v>174</v>
      </c>
      <c r="B19429" s="2" t="s">
        <v>174</v>
      </c>
      <c r="C19429" s="2" t="s">
        <v>48</v>
      </c>
      <c r="D19429" s="2" t="s">
        <v>10</v>
      </c>
      <c r="E19429" s="2" t="s">
        <v>74</v>
      </c>
      <c r="F19429" s="2" t="s">
        <v>977</v>
      </c>
      <c r="G19429" s="14" t="n">
        <v>14.5</v>
      </c>
      <c r="H19429" s="14" t="n">
        <v>6.67</v>
      </c>
      <c r="I19429" s="14" t="n">
        <v>12.5</v>
      </c>
      <c r="J19429" s="23" t="n">
        <f aca="false">IF(AND(E19429="Priority",ISNUMBER('Cost model'!N168)),'Cost model'!N168,'Cost model'!M168)</f>
        <v>13.5</v>
      </c>
      <c r="K19429" s="14" t="n">
        <f aca="false">J19429-H19429</f>
        <v>6.83</v>
      </c>
      <c r="L19429" s="14" t="n">
        <f aca="false">G19429-H19429</f>
        <v>7.83</v>
      </c>
    </row>
    <row r="19430" customFormat="false" ht="15" hidden="false" customHeight="false" outlineLevel="0" collapsed="false">
      <c r="A19430" s="2" t="s">
        <v>158</v>
      </c>
      <c r="B19430" s="2" t="s">
        <v>124</v>
      </c>
      <c r="C19430" s="2" t="s">
        <v>47</v>
      </c>
      <c r="D19430" s="2" t="s">
        <v>10</v>
      </c>
      <c r="E19430" s="2" t="s">
        <v>74</v>
      </c>
      <c r="F19430" s="2" t="s">
        <v>976</v>
      </c>
      <c r="G19430" s="14" t="n">
        <v>14.5</v>
      </c>
      <c r="H19430" s="14" t="n">
        <v>11.24</v>
      </c>
      <c r="I19430" s="14" t="n">
        <v>14.5</v>
      </c>
      <c r="J19430" s="23" t="n">
        <f aca="false">IF(AND(E19430="Priority",ISNUMBER('Cost model'!N452)),'Cost model'!N452,'Cost model'!M452)</f>
        <v>13.5</v>
      </c>
      <c r="K19430" s="14" t="n">
        <f aca="false">J19430-H19430</f>
        <v>2.26</v>
      </c>
      <c r="L19430" s="14" t="n">
        <f aca="false">G19430-H19430</f>
        <v>3.26</v>
      </c>
    </row>
    <row r="19431" customFormat="false" ht="15" hidden="false" customHeight="false" outlineLevel="0" collapsed="false">
      <c r="A19431" s="2" t="s">
        <v>124</v>
      </c>
      <c r="B19431" s="2" t="s">
        <v>124</v>
      </c>
      <c r="C19431" s="2" t="s">
        <v>48</v>
      </c>
      <c r="D19431" s="2" t="s">
        <v>10</v>
      </c>
      <c r="E19431" s="2" t="s">
        <v>74</v>
      </c>
      <c r="F19431" s="2" t="s">
        <v>977</v>
      </c>
      <c r="G19431" s="14" t="n">
        <v>12.5</v>
      </c>
      <c r="H19431" s="14" t="n">
        <v>20.83</v>
      </c>
      <c r="I19431" s="14" t="n">
        <v>12.5</v>
      </c>
      <c r="J19431" s="23" t="n">
        <f aca="false">IF(AND(E19431="Priority",ISNUMBER('Cost model'!N318)),'Cost model'!N318,'Cost model'!M318)</f>
        <v>14.5</v>
      </c>
      <c r="K19431" s="14" t="n">
        <f aca="false">J19431-H19431</f>
        <v>-6.33</v>
      </c>
      <c r="L19431" s="14" t="n">
        <f aca="false">G19431-H19431</f>
        <v>-8.33</v>
      </c>
    </row>
    <row r="19432" customFormat="false" ht="15" hidden="false" customHeight="false" outlineLevel="0" collapsed="false">
      <c r="A19432" s="2" t="s">
        <v>174</v>
      </c>
      <c r="B19432" s="2" t="s">
        <v>158</v>
      </c>
      <c r="C19432" s="2" t="s">
        <v>49</v>
      </c>
      <c r="D19432" s="2" t="s">
        <v>10</v>
      </c>
      <c r="E19432" s="2" t="s">
        <v>74</v>
      </c>
      <c r="F19432" s="2" t="s">
        <v>976</v>
      </c>
      <c r="G19432" s="14" t="n">
        <v>17.5</v>
      </c>
      <c r="H19432" s="14" t="n">
        <v>20.11</v>
      </c>
      <c r="I19432" s="14" t="n">
        <v>17.5</v>
      </c>
      <c r="J19432" s="23" t="n">
        <f aca="false">IF(AND(E19432="Priority",ISNUMBER('Cost model'!N139)),'Cost model'!N139,'Cost model'!M139)</f>
        <v>19.5</v>
      </c>
      <c r="K19432" s="14" t="n">
        <f aca="false">J19432-H19432</f>
        <v>-0.609999999999999</v>
      </c>
      <c r="L19432" s="14" t="n">
        <f aca="false">G19432-H19432</f>
        <v>-2.61</v>
      </c>
    </row>
    <row r="19433" customFormat="false" ht="15" hidden="false" customHeight="false" outlineLevel="0" collapsed="false">
      <c r="A19433" s="2" t="s">
        <v>124</v>
      </c>
      <c r="B19433" s="2" t="s">
        <v>124</v>
      </c>
      <c r="C19433" s="2" t="s">
        <v>49</v>
      </c>
      <c r="D19433" s="2" t="s">
        <v>14</v>
      </c>
      <c r="E19433" s="2" t="s">
        <v>83</v>
      </c>
      <c r="F19433" s="2" t="s">
        <v>977</v>
      </c>
      <c r="G19433" s="14" t="n">
        <v>150</v>
      </c>
      <c r="H19433" s="14" t="n">
        <v>525.54</v>
      </c>
      <c r="I19433" s="14" t="n">
        <v>150</v>
      </c>
      <c r="J19433" s="23" t="n">
        <f aca="false">IF(AND(E19433="Priority",ISNUMBER('Cost model'!N328)),'Cost model'!N328,'Cost model'!M328)</f>
        <v>210</v>
      </c>
      <c r="K19433" s="14" t="n">
        <f aca="false">J19433-H19433</f>
        <v>-315.54</v>
      </c>
      <c r="L19433" s="14" t="n">
        <f aca="false">G19433-H19433</f>
        <v>-375.54</v>
      </c>
    </row>
    <row r="19434" customFormat="false" ht="15" hidden="false" customHeight="false" outlineLevel="0" collapsed="false">
      <c r="A19434" s="2" t="s">
        <v>124</v>
      </c>
      <c r="B19434" s="2" t="s">
        <v>124</v>
      </c>
      <c r="C19434" s="2" t="s">
        <v>47</v>
      </c>
      <c r="D19434" s="2" t="s">
        <v>12</v>
      </c>
      <c r="E19434" s="2" t="s">
        <v>83</v>
      </c>
      <c r="F19434" s="2" t="s">
        <v>977</v>
      </c>
      <c r="G19434" s="14" t="n">
        <v>19.5</v>
      </c>
      <c r="H19434" s="14" t="n">
        <v>24.17</v>
      </c>
      <c r="I19434" s="14" t="n">
        <v>19.5</v>
      </c>
      <c r="J19434" s="23" t="n">
        <f aca="false">IF(AND(E19434="Priority",ISNUMBER('Cost model'!N320)),'Cost model'!N320,'Cost model'!M320)</f>
        <v>35</v>
      </c>
      <c r="K19434" s="14" t="n">
        <f aca="false">J19434-H19434</f>
        <v>10.83</v>
      </c>
      <c r="L19434" s="14" t="n">
        <f aca="false">G19434-H19434</f>
        <v>-4.67</v>
      </c>
    </row>
    <row r="19435" customFormat="false" ht="15" hidden="false" customHeight="false" outlineLevel="0" collapsed="false">
      <c r="A19435" s="2" t="s">
        <v>142</v>
      </c>
      <c r="B19435" s="2" t="s">
        <v>142</v>
      </c>
      <c r="C19435" s="2" t="s">
        <v>47</v>
      </c>
      <c r="D19435" s="2" t="s">
        <v>12</v>
      </c>
      <c r="E19435" s="2" t="s">
        <v>74</v>
      </c>
      <c r="F19435" s="2" t="s">
        <v>977</v>
      </c>
      <c r="G19435" s="14" t="n">
        <v>9.5</v>
      </c>
      <c r="H19435" s="14" t="n">
        <v>29.21</v>
      </c>
      <c r="I19435" s="14" t="n">
        <v>9.5</v>
      </c>
      <c r="J19435" s="23" t="n">
        <f aca="false">IF(AND(E19435="Priority",ISNUMBER('Cost model'!N635)),'Cost model'!N635,'Cost model'!M635)</f>
        <v>30.5</v>
      </c>
      <c r="K19435" s="14" t="n">
        <f aca="false">J19435-H19435</f>
        <v>1.29</v>
      </c>
      <c r="L19435" s="14" t="n">
        <f aca="false">G19435-H19435</f>
        <v>-19.71</v>
      </c>
    </row>
    <row r="19436" customFormat="false" ht="15" hidden="false" customHeight="false" outlineLevel="0" collapsed="false">
      <c r="A19436" s="2" t="s">
        <v>174</v>
      </c>
      <c r="B19436" s="2" t="s">
        <v>142</v>
      </c>
      <c r="C19436" s="2" t="s">
        <v>49</v>
      </c>
      <c r="D19436" s="2" t="s">
        <v>10</v>
      </c>
      <c r="E19436" s="2" t="s">
        <v>74</v>
      </c>
      <c r="F19436" s="2" t="s">
        <v>976</v>
      </c>
      <c r="G19436" s="14" t="n">
        <v>17.5</v>
      </c>
      <c r="H19436" s="14" t="n">
        <v>14.84</v>
      </c>
      <c r="I19436" s="14" t="n">
        <v>17.5</v>
      </c>
      <c r="J19436" s="23" t="n">
        <f aca="false">IF(AND(E19436="Priority",ISNUMBER('Cost model'!N124)),'Cost model'!N124,'Cost model'!M124)</f>
        <v>21.5</v>
      </c>
      <c r="K19436" s="14" t="n">
        <f aca="false">J19436-H19436</f>
        <v>6.66</v>
      </c>
      <c r="L19436" s="14" t="n">
        <f aca="false">G19436-H19436</f>
        <v>2.66</v>
      </c>
    </row>
    <row r="19437" customFormat="false" ht="15" hidden="false" customHeight="false" outlineLevel="0" collapsed="false">
      <c r="A19437" s="2" t="s">
        <v>221</v>
      </c>
      <c r="B19437" s="2" t="s">
        <v>221</v>
      </c>
      <c r="C19437" s="2" t="s">
        <v>49</v>
      </c>
      <c r="D19437" s="2" t="s">
        <v>14</v>
      </c>
      <c r="E19437" s="2" t="s">
        <v>83</v>
      </c>
      <c r="F19437" s="2" t="s">
        <v>977</v>
      </c>
      <c r="G19437" s="14" t="n">
        <v>150</v>
      </c>
      <c r="H19437" s="14" t="n">
        <v>487.7</v>
      </c>
      <c r="I19437" s="14" t="n">
        <v>150</v>
      </c>
      <c r="J19437" s="23" t="n">
        <f aca="false">IF(AND(E19437="Priority",ISNUMBER('Cost model'!N748)),'Cost model'!N748,'Cost model'!M748)</f>
        <v>285</v>
      </c>
      <c r="K19437" s="14" t="n">
        <f aca="false">J19437-H19437</f>
        <v>-202.7</v>
      </c>
      <c r="L19437" s="14" t="n">
        <f aca="false">G19437-H19437</f>
        <v>-337.7</v>
      </c>
    </row>
    <row r="19438" customFormat="false" ht="15" hidden="false" customHeight="false" outlineLevel="0" collapsed="false">
      <c r="A19438" s="2" t="s">
        <v>174</v>
      </c>
      <c r="B19438" s="2" t="s">
        <v>174</v>
      </c>
      <c r="C19438" s="2" t="s">
        <v>48</v>
      </c>
      <c r="D19438" s="2" t="s">
        <v>12</v>
      </c>
      <c r="E19438" s="2" t="s">
        <v>74</v>
      </c>
      <c r="F19438" s="2" t="s">
        <v>977</v>
      </c>
      <c r="G19438" s="14" t="n">
        <v>12.5</v>
      </c>
      <c r="H19438" s="14" t="n">
        <v>24.17</v>
      </c>
      <c r="I19438" s="14" t="n">
        <v>12.5</v>
      </c>
      <c r="J19438" s="23" t="n">
        <f aca="false">IF(AND(E19438="Priority",ISNUMBER('Cost model'!N171)),'Cost model'!N171,'Cost model'!M171)</f>
        <v>40</v>
      </c>
      <c r="K19438" s="14" t="n">
        <f aca="false">J19438-H19438</f>
        <v>15.83</v>
      </c>
      <c r="L19438" s="14" t="n">
        <f aca="false">G19438-H19438</f>
        <v>-11.67</v>
      </c>
    </row>
    <row r="19439" customFormat="false" ht="15" hidden="false" customHeight="false" outlineLevel="0" collapsed="false">
      <c r="A19439" s="2" t="s">
        <v>205</v>
      </c>
      <c r="B19439" s="2" t="s">
        <v>158</v>
      </c>
      <c r="C19439" s="2" t="s">
        <v>48</v>
      </c>
      <c r="D19439" s="2" t="s">
        <v>10</v>
      </c>
      <c r="E19439" s="2" t="s">
        <v>74</v>
      </c>
      <c r="F19439" s="2" t="s">
        <v>976</v>
      </c>
      <c r="G19439" s="14" t="n">
        <v>14.5</v>
      </c>
      <c r="H19439" s="14" t="n">
        <v>13.64</v>
      </c>
      <c r="I19439" s="14"/>
      <c r="J19439" s="23" t="n">
        <f aca="false">IF(AND(E19439="Priority",ISNUMBER('Cost model'!N618)),'Cost model'!N618,'Cost model'!M618)</f>
        <v>16.5</v>
      </c>
      <c r="K19439" s="14" t="n">
        <f aca="false">J19439-H19439</f>
        <v>2.86</v>
      </c>
      <c r="L19439" s="14" t="n">
        <f aca="false">G19439-H19439</f>
        <v>0.859999999999999</v>
      </c>
    </row>
    <row r="19440" customFormat="false" ht="15" hidden="false" customHeight="false" outlineLevel="0" collapsed="false">
      <c r="A19440" s="2" t="s">
        <v>205</v>
      </c>
      <c r="B19440" s="2" t="s">
        <v>205</v>
      </c>
      <c r="C19440" s="2" t="s">
        <v>48</v>
      </c>
      <c r="D19440" s="2" t="s">
        <v>12</v>
      </c>
      <c r="E19440" s="2" t="s">
        <v>83</v>
      </c>
      <c r="F19440" s="2" t="s">
        <v>977</v>
      </c>
      <c r="G19440" s="14" t="n">
        <v>19.5</v>
      </c>
      <c r="H19440" s="14" t="n">
        <v>57.48</v>
      </c>
      <c r="I19440" s="14" t="n">
        <v>19.5</v>
      </c>
      <c r="J19440" s="23" t="n">
        <f aca="false">IF(AND(E19440="Priority",ISNUMBER('Cost model'!N531)),'Cost model'!N531,'Cost model'!M531)</f>
        <v>65</v>
      </c>
      <c r="K19440" s="14" t="n">
        <f aca="false">J19440-H19440</f>
        <v>7.52</v>
      </c>
      <c r="L19440" s="14" t="n">
        <f aca="false">G19440-H19440</f>
        <v>-37.98</v>
      </c>
    </row>
    <row r="19441" customFormat="false" ht="15" hidden="false" customHeight="false" outlineLevel="0" collapsed="false">
      <c r="A19441" s="2" t="s">
        <v>174</v>
      </c>
      <c r="B19441" s="2" t="s">
        <v>174</v>
      </c>
      <c r="C19441" s="2" t="s">
        <v>49</v>
      </c>
      <c r="D19441" s="2" t="s">
        <v>12</v>
      </c>
      <c r="E19441" s="2" t="s">
        <v>74</v>
      </c>
      <c r="F19441" s="2" t="s">
        <v>977</v>
      </c>
      <c r="G19441" s="14" t="n">
        <v>19.5</v>
      </c>
      <c r="H19441" s="14" t="n">
        <v>47.53</v>
      </c>
      <c r="I19441" s="14" t="n">
        <v>19.5</v>
      </c>
      <c r="J19441" s="23" t="n">
        <f aca="false">IF(AND(E19441="Priority",ISNUMBER('Cost model'!N172)),'Cost model'!N172,'Cost model'!M172)</f>
        <v>45</v>
      </c>
      <c r="K19441" s="14" t="n">
        <f aca="false">J19441-H19441</f>
        <v>-2.53</v>
      </c>
      <c r="L19441" s="14" t="n">
        <f aca="false">G19441-H19441</f>
        <v>-28.03</v>
      </c>
    </row>
    <row r="19442" customFormat="false" ht="15" hidden="false" customHeight="false" outlineLevel="0" collapsed="false">
      <c r="A19442" s="2" t="s">
        <v>174</v>
      </c>
      <c r="B19442" s="2" t="s">
        <v>142</v>
      </c>
      <c r="C19442" s="2" t="s">
        <v>47</v>
      </c>
      <c r="D19442" s="2" t="s">
        <v>12</v>
      </c>
      <c r="E19442" s="2" t="s">
        <v>74</v>
      </c>
      <c r="F19442" s="2" t="s">
        <v>976</v>
      </c>
      <c r="G19442" s="14" t="n">
        <v>9.5</v>
      </c>
      <c r="H19442" s="14" t="n">
        <v>44.78</v>
      </c>
      <c r="I19442" s="14" t="n">
        <v>9.5</v>
      </c>
      <c r="J19442" s="23" t="n">
        <f aca="false">IF(AND(E19442="Priority",ISNUMBER('Cost model'!N125)),'Cost model'!N125,'Cost model'!M125)</f>
        <v>40</v>
      </c>
      <c r="K19442" s="14" t="n">
        <f aca="false">J19442-H19442</f>
        <v>-4.78</v>
      </c>
      <c r="L19442" s="14" t="n">
        <f aca="false">G19442-H19442</f>
        <v>-35.28</v>
      </c>
    </row>
    <row r="19443" customFormat="false" ht="15" hidden="false" customHeight="false" outlineLevel="0" collapsed="false">
      <c r="A19443" s="2" t="s">
        <v>174</v>
      </c>
      <c r="B19443" s="2" t="s">
        <v>174</v>
      </c>
      <c r="C19443" s="2" t="s">
        <v>49</v>
      </c>
      <c r="D19443" s="2" t="s">
        <v>10</v>
      </c>
      <c r="E19443" s="2" t="s">
        <v>74</v>
      </c>
      <c r="F19443" s="2" t="s">
        <v>977</v>
      </c>
      <c r="G19443" s="14" t="n">
        <v>17.5</v>
      </c>
      <c r="H19443" s="14" t="n">
        <v>10.79</v>
      </c>
      <c r="I19443" s="14" t="n">
        <v>17.5</v>
      </c>
      <c r="J19443" s="23" t="n">
        <f aca="false">IF(AND(E19443="Priority",ISNUMBER('Cost model'!N169)),'Cost model'!N169,'Cost model'!M169)</f>
        <v>18.5</v>
      </c>
      <c r="K19443" s="14" t="n">
        <f aca="false">J19443-H19443</f>
        <v>7.71</v>
      </c>
      <c r="L19443" s="14" t="n">
        <f aca="false">G19443-H19443</f>
        <v>6.71</v>
      </c>
    </row>
    <row r="19444" customFormat="false" ht="15" hidden="false" customHeight="false" outlineLevel="0" collapsed="false">
      <c r="A19444" s="2" t="s">
        <v>158</v>
      </c>
      <c r="B19444" s="2" t="s">
        <v>158</v>
      </c>
      <c r="C19444" s="2" t="s">
        <v>47</v>
      </c>
      <c r="D19444" s="2" t="s">
        <v>12</v>
      </c>
      <c r="E19444" s="2" t="s">
        <v>74</v>
      </c>
      <c r="F19444" s="2" t="s">
        <v>977</v>
      </c>
      <c r="G19444" s="14" t="n">
        <v>9.5</v>
      </c>
      <c r="H19444" s="14" t="n">
        <v>18.4</v>
      </c>
      <c r="I19444" s="14" t="n">
        <v>9.5</v>
      </c>
      <c r="J19444" s="23" t="n">
        <f aca="false">IF(AND(E19444="Priority",ISNUMBER('Cost model'!N425)),'Cost model'!N425,'Cost model'!M425)</f>
        <v>14.5</v>
      </c>
      <c r="K19444" s="14" t="n">
        <f aca="false">J19444-H19444</f>
        <v>-3.9</v>
      </c>
      <c r="L19444" s="14" t="n">
        <f aca="false">G19444-H19444</f>
        <v>-8.9</v>
      </c>
    </row>
    <row r="19445" customFormat="false" ht="15" hidden="false" customHeight="false" outlineLevel="0" collapsed="false">
      <c r="A19445" s="2" t="s">
        <v>142</v>
      </c>
      <c r="B19445" s="2" t="s">
        <v>142</v>
      </c>
      <c r="C19445" s="2" t="s">
        <v>49</v>
      </c>
      <c r="D19445" s="2" t="s">
        <v>14</v>
      </c>
      <c r="E19445" s="2" t="s">
        <v>74</v>
      </c>
      <c r="F19445" s="2" t="s">
        <v>977</v>
      </c>
      <c r="G19445" s="14" t="n">
        <v>85</v>
      </c>
      <c r="H19445" s="14" t="n">
        <v>128.4</v>
      </c>
      <c r="I19445" s="14" t="n">
        <v>85</v>
      </c>
      <c r="J19445" s="23" t="n">
        <f aca="false">IF(AND(E19445="Priority",ISNUMBER('Cost model'!N643)),'Cost model'!N643,'Cost model'!M643)</f>
        <v>110</v>
      </c>
      <c r="K19445" s="14" t="n">
        <f aca="false">J19445-H19445</f>
        <v>-18.4</v>
      </c>
      <c r="L19445" s="14" t="n">
        <f aca="false">G19445-H19445</f>
        <v>-43.4</v>
      </c>
    </row>
    <row r="19446" customFormat="false" ht="15" hidden="false" customHeight="false" outlineLevel="0" collapsed="false">
      <c r="A19446" s="2" t="s">
        <v>158</v>
      </c>
      <c r="B19446" s="2" t="s">
        <v>158</v>
      </c>
      <c r="C19446" s="2" t="s">
        <v>47</v>
      </c>
      <c r="D19446" s="2" t="s">
        <v>10</v>
      </c>
      <c r="E19446" s="2" t="s">
        <v>74</v>
      </c>
      <c r="F19446" s="2" t="s">
        <v>977</v>
      </c>
      <c r="G19446" s="14" t="n">
        <v>9.5</v>
      </c>
      <c r="H19446" s="14" t="n">
        <v>6.14</v>
      </c>
      <c r="I19446" s="14" t="n">
        <v>9.5</v>
      </c>
      <c r="J19446" s="23" t="n">
        <f aca="false">IF(AND(E19446="Priority",ISNUMBER('Cost model'!N422)),'Cost model'!N422,'Cost model'!M422)</f>
        <v>8.5</v>
      </c>
      <c r="K19446" s="14" t="n">
        <f aca="false">J19446-H19446</f>
        <v>2.36</v>
      </c>
      <c r="L19446" s="14" t="n">
        <f aca="false">G19446-H19446</f>
        <v>3.36</v>
      </c>
    </row>
    <row r="19447" customFormat="false" ht="15" hidden="false" customHeight="false" outlineLevel="0" collapsed="false">
      <c r="A19447" s="2" t="s">
        <v>142</v>
      </c>
      <c r="B19447" s="2" t="s">
        <v>142</v>
      </c>
      <c r="C19447" s="2" t="s">
        <v>48</v>
      </c>
      <c r="D19447" s="2" t="s">
        <v>10</v>
      </c>
      <c r="E19447" s="2" t="s">
        <v>74</v>
      </c>
      <c r="F19447" s="2" t="s">
        <v>977</v>
      </c>
      <c r="G19447" s="14" t="n">
        <v>14.5</v>
      </c>
      <c r="H19447" s="14" t="n">
        <v>6.64</v>
      </c>
      <c r="I19447" s="14" t="n">
        <v>12.5</v>
      </c>
      <c r="J19447" s="23" t="n">
        <f aca="false">IF(AND(E19447="Priority",ISNUMBER('Cost model'!N633)),'Cost model'!N633,'Cost model'!M633)</f>
        <v>11.5</v>
      </c>
      <c r="K19447" s="14" t="n">
        <f aca="false">J19447-H19447</f>
        <v>4.86</v>
      </c>
      <c r="L19447" s="14" t="n">
        <f aca="false">G19447-H19447</f>
        <v>7.86</v>
      </c>
    </row>
    <row r="19448" customFormat="false" ht="15" hidden="false" customHeight="false" outlineLevel="0" collapsed="false">
      <c r="A19448" s="2" t="s">
        <v>174</v>
      </c>
      <c r="B19448" s="2" t="s">
        <v>174</v>
      </c>
      <c r="C19448" s="2" t="s">
        <v>48</v>
      </c>
      <c r="D19448" s="2" t="s">
        <v>10</v>
      </c>
      <c r="E19448" s="2" t="s">
        <v>74</v>
      </c>
      <c r="F19448" s="2" t="s">
        <v>977</v>
      </c>
      <c r="G19448" s="14" t="n">
        <v>12.5</v>
      </c>
      <c r="H19448" s="14" t="n">
        <v>12.27</v>
      </c>
      <c r="I19448" s="14" t="n">
        <v>12.5</v>
      </c>
      <c r="J19448" s="23" t="n">
        <f aca="false">IF(AND(E19448="Priority",ISNUMBER('Cost model'!N168)),'Cost model'!N168,'Cost model'!M168)</f>
        <v>13.5</v>
      </c>
      <c r="K19448" s="14" t="n">
        <f aca="false">J19448-H19448</f>
        <v>1.23</v>
      </c>
      <c r="L19448" s="14" t="n">
        <f aca="false">G19448-H19448</f>
        <v>0.23</v>
      </c>
    </row>
    <row r="19449" customFormat="false" ht="15" hidden="false" customHeight="false" outlineLevel="0" collapsed="false">
      <c r="A19449" s="2" t="s">
        <v>158</v>
      </c>
      <c r="B19449" s="2" t="s">
        <v>158</v>
      </c>
      <c r="C19449" s="2" t="s">
        <v>49</v>
      </c>
      <c r="D19449" s="2" t="s">
        <v>14</v>
      </c>
      <c r="E19449" s="2" t="s">
        <v>74</v>
      </c>
      <c r="F19449" s="2" t="s">
        <v>977</v>
      </c>
      <c r="G19449" s="14" t="n">
        <v>85</v>
      </c>
      <c r="H19449" s="14" t="n">
        <v>82.8</v>
      </c>
      <c r="I19449" s="14" t="n">
        <v>85</v>
      </c>
      <c r="J19449" s="23" t="n">
        <f aca="false">IF(AND(E19449="Priority",ISNUMBER('Cost model'!N433)),'Cost model'!N433,'Cost model'!M433)</f>
        <v>75</v>
      </c>
      <c r="K19449" s="14" t="n">
        <f aca="false">J19449-H19449</f>
        <v>-7.8</v>
      </c>
      <c r="L19449" s="14" t="n">
        <f aca="false">G19449-H19449</f>
        <v>2.2</v>
      </c>
    </row>
    <row r="19450" customFormat="false" ht="15" hidden="false" customHeight="false" outlineLevel="0" collapsed="false">
      <c r="A19450" s="2" t="s">
        <v>142</v>
      </c>
      <c r="B19450" s="2" t="s">
        <v>142</v>
      </c>
      <c r="C19450" s="2" t="s">
        <v>47</v>
      </c>
      <c r="D19450" s="2" t="s">
        <v>12</v>
      </c>
      <c r="E19450" s="2" t="s">
        <v>83</v>
      </c>
      <c r="F19450" s="2" t="s">
        <v>977</v>
      </c>
      <c r="G19450" s="14" t="n">
        <v>19.5</v>
      </c>
      <c r="H19450" s="14" t="n">
        <v>45.35</v>
      </c>
      <c r="I19450" s="14" t="n">
        <v>19.5</v>
      </c>
      <c r="J19450" s="23" t="n">
        <f aca="false">IF(AND(E19450="Priority",ISNUMBER('Cost model'!N635)),'Cost model'!N635,'Cost model'!M635)</f>
        <v>40</v>
      </c>
      <c r="K19450" s="14" t="n">
        <f aca="false">J19450-H19450</f>
        <v>-5.35</v>
      </c>
      <c r="L19450" s="14" t="n">
        <f aca="false">G19450-H19450</f>
        <v>-25.85</v>
      </c>
    </row>
    <row r="19451" customFormat="false" ht="15" hidden="false" customHeight="false" outlineLevel="0" collapsed="false">
      <c r="A19451" s="2" t="s">
        <v>174</v>
      </c>
      <c r="B19451" s="2" t="s">
        <v>174</v>
      </c>
      <c r="C19451" s="2" t="s">
        <v>48</v>
      </c>
      <c r="D19451" s="2" t="s">
        <v>12</v>
      </c>
      <c r="E19451" s="2" t="s">
        <v>74</v>
      </c>
      <c r="F19451" s="2" t="s">
        <v>977</v>
      </c>
      <c r="G19451" s="14" t="n">
        <v>12.5</v>
      </c>
      <c r="H19451" s="14" t="n">
        <v>30.43</v>
      </c>
      <c r="I19451" s="14" t="n">
        <v>12.5</v>
      </c>
      <c r="J19451" s="23" t="n">
        <f aca="false">IF(AND(E19451="Priority",ISNUMBER('Cost model'!N171)),'Cost model'!N171,'Cost model'!M171)</f>
        <v>40</v>
      </c>
      <c r="K19451" s="14" t="n">
        <f aca="false">J19451-H19451</f>
        <v>9.57</v>
      </c>
      <c r="L19451" s="14" t="n">
        <f aca="false">G19451-H19451</f>
        <v>-17.93</v>
      </c>
    </row>
    <row r="19452" customFormat="false" ht="15" hidden="false" customHeight="false" outlineLevel="0" collapsed="false">
      <c r="A19452" s="2" t="s">
        <v>221</v>
      </c>
      <c r="B19452" s="2" t="s">
        <v>221</v>
      </c>
      <c r="C19452" s="2" t="s">
        <v>48</v>
      </c>
      <c r="D19452" s="2" t="s">
        <v>10</v>
      </c>
      <c r="E19452" s="2" t="s">
        <v>74</v>
      </c>
      <c r="F19452" s="2" t="s">
        <v>977</v>
      </c>
      <c r="G19452" s="14" t="n">
        <v>12.5</v>
      </c>
      <c r="H19452" s="14" t="n">
        <v>9.94</v>
      </c>
      <c r="I19452" s="14" t="n">
        <v>12.5</v>
      </c>
      <c r="J19452" s="23" t="n">
        <f aca="false">IF(AND(E19452="Priority",ISNUMBER('Cost model'!N738)),'Cost model'!N738,'Cost model'!M738)</f>
        <v>11.5</v>
      </c>
      <c r="K19452" s="14" t="n">
        <f aca="false">J19452-H19452</f>
        <v>1.56</v>
      </c>
      <c r="L19452" s="14" t="n">
        <f aca="false">G19452-H19452</f>
        <v>2.56</v>
      </c>
    </row>
    <row r="19453" customFormat="false" ht="15" hidden="false" customHeight="false" outlineLevel="0" collapsed="false">
      <c r="A19453" s="2" t="s">
        <v>221</v>
      </c>
      <c r="B19453" s="2" t="s">
        <v>124</v>
      </c>
      <c r="C19453" s="2" t="s">
        <v>49</v>
      </c>
      <c r="D19453" s="2" t="s">
        <v>10</v>
      </c>
      <c r="E19453" s="2" t="s">
        <v>74</v>
      </c>
      <c r="F19453" s="2" t="s">
        <v>976</v>
      </c>
      <c r="G19453" s="14" t="n">
        <v>19.5</v>
      </c>
      <c r="H19453" s="14" t="n">
        <v>18.64</v>
      </c>
      <c r="I19453" s="14" t="n">
        <v>19.5</v>
      </c>
      <c r="J19453" s="23" t="n">
        <f aca="false">IF(AND(E19453="Priority",ISNUMBER('Cost model'!N799)),'Cost model'!N799,'Cost model'!M799)</f>
        <v>20.5</v>
      </c>
      <c r="K19453" s="14" t="n">
        <f aca="false">J19453-H19453</f>
        <v>1.86</v>
      </c>
      <c r="L19453" s="14" t="n">
        <f aca="false">G19453-H19453</f>
        <v>0.859999999999999</v>
      </c>
    </row>
    <row r="19454" customFormat="false" ht="15" hidden="false" customHeight="false" outlineLevel="0" collapsed="false">
      <c r="A19454" s="2" t="s">
        <v>174</v>
      </c>
      <c r="B19454" s="2" t="s">
        <v>142</v>
      </c>
      <c r="C19454" s="2" t="s">
        <v>49</v>
      </c>
      <c r="D19454" s="2" t="s">
        <v>10</v>
      </c>
      <c r="E19454" s="2" t="s">
        <v>74</v>
      </c>
      <c r="F19454" s="2" t="s">
        <v>976</v>
      </c>
      <c r="G19454" s="14" t="n">
        <v>17.5</v>
      </c>
      <c r="H19454" s="14" t="n">
        <v>25.41</v>
      </c>
      <c r="I19454" s="14" t="n">
        <v>17.5</v>
      </c>
      <c r="J19454" s="23" t="n">
        <f aca="false">IF(AND(E19454="Priority",ISNUMBER('Cost model'!N124)),'Cost model'!N124,'Cost model'!M124)</f>
        <v>21.5</v>
      </c>
      <c r="K19454" s="14" t="n">
        <f aca="false">J19454-H19454</f>
        <v>-3.91</v>
      </c>
      <c r="L19454" s="14" t="n">
        <f aca="false">G19454-H19454</f>
        <v>-7.91</v>
      </c>
    </row>
    <row r="19455" customFormat="false" ht="15" hidden="false" customHeight="false" outlineLevel="0" collapsed="false">
      <c r="A19455" s="2" t="s">
        <v>142</v>
      </c>
      <c r="B19455" s="2" t="s">
        <v>142</v>
      </c>
      <c r="C19455" s="2" t="s">
        <v>47</v>
      </c>
      <c r="D19455" s="2" t="s">
        <v>12</v>
      </c>
      <c r="E19455" s="2" t="s">
        <v>74</v>
      </c>
      <c r="F19455" s="2" t="s">
        <v>977</v>
      </c>
      <c r="G19455" s="14" t="n">
        <v>9.5</v>
      </c>
      <c r="H19455" s="14" t="n">
        <v>43.25</v>
      </c>
      <c r="I19455" s="14" t="n">
        <v>9.5</v>
      </c>
      <c r="J19455" s="23" t="n">
        <f aca="false">IF(AND(E19455="Priority",ISNUMBER('Cost model'!N635)),'Cost model'!N635,'Cost model'!M635)</f>
        <v>30.5</v>
      </c>
      <c r="K19455" s="14" t="n">
        <f aca="false">J19455-H19455</f>
        <v>-12.75</v>
      </c>
      <c r="L19455" s="14" t="n">
        <f aca="false">G19455-H19455</f>
        <v>-33.75</v>
      </c>
    </row>
    <row r="19456" customFormat="false" ht="15" hidden="false" customHeight="false" outlineLevel="0" collapsed="false">
      <c r="A19456" s="2" t="s">
        <v>221</v>
      </c>
      <c r="B19456" s="2" t="s">
        <v>124</v>
      </c>
      <c r="C19456" s="2" t="s">
        <v>47</v>
      </c>
      <c r="D19456" s="2" t="s">
        <v>10</v>
      </c>
      <c r="E19456" s="2" t="s">
        <v>74</v>
      </c>
      <c r="F19456" s="2" t="s">
        <v>976</v>
      </c>
      <c r="G19456" s="14" t="n">
        <v>9.5</v>
      </c>
      <c r="H19456" s="14" t="n">
        <v>17.05</v>
      </c>
      <c r="I19456" s="14" t="n">
        <v>19.5</v>
      </c>
      <c r="J19456" s="23" t="n">
        <f aca="false">IF(AND(E19456="Priority",ISNUMBER('Cost model'!N797)),'Cost model'!N797,'Cost model'!M797)</f>
        <v>14.5</v>
      </c>
      <c r="K19456" s="14" t="n">
        <f aca="false">J19456-H19456</f>
        <v>-2.55</v>
      </c>
      <c r="L19456" s="14" t="n">
        <f aca="false">G19456-H19456</f>
        <v>-7.55</v>
      </c>
    </row>
    <row r="19457" customFormat="false" ht="15" hidden="false" customHeight="false" outlineLevel="0" collapsed="false">
      <c r="A19457" s="2" t="s">
        <v>174</v>
      </c>
      <c r="B19457" s="2" t="s">
        <v>174</v>
      </c>
      <c r="C19457" s="2" t="s">
        <v>49</v>
      </c>
      <c r="D19457" s="2" t="s">
        <v>12</v>
      </c>
      <c r="E19457" s="2" t="s">
        <v>74</v>
      </c>
      <c r="F19457" s="2" t="s">
        <v>977</v>
      </c>
      <c r="G19457" s="14" t="n">
        <v>19.5</v>
      </c>
      <c r="H19457" s="14" t="n">
        <v>48.8</v>
      </c>
      <c r="I19457" s="14" t="n">
        <v>19.5</v>
      </c>
      <c r="J19457" s="23" t="n">
        <f aca="false">IF(AND(E19457="Priority",ISNUMBER('Cost model'!N172)),'Cost model'!N172,'Cost model'!M172)</f>
        <v>45</v>
      </c>
      <c r="K19457" s="14" t="n">
        <f aca="false">J19457-H19457</f>
        <v>-3.8</v>
      </c>
      <c r="L19457" s="14" t="n">
        <f aca="false">G19457-H19457</f>
        <v>-29.3</v>
      </c>
    </row>
    <row r="19458" customFormat="false" ht="15" hidden="false" customHeight="false" outlineLevel="0" collapsed="false">
      <c r="A19458" s="2" t="s">
        <v>142</v>
      </c>
      <c r="B19458" s="2" t="s">
        <v>174</v>
      </c>
      <c r="C19458" s="2" t="s">
        <v>47</v>
      </c>
      <c r="D19458" s="2" t="s">
        <v>13</v>
      </c>
      <c r="E19458" s="2" t="s">
        <v>74</v>
      </c>
      <c r="F19458" s="2" t="s">
        <v>976</v>
      </c>
      <c r="G19458" s="14" t="n">
        <v>19.5</v>
      </c>
      <c r="H19458" s="14" t="n">
        <v>78.05</v>
      </c>
      <c r="I19458" s="14" t="n">
        <v>24.5</v>
      </c>
      <c r="J19458" s="23" t="n">
        <f aca="false">IF(AND(E19458="Priority",ISNUMBER('Cost model'!N698)),'Cost model'!N698,'Cost model'!M698)</f>
        <v>70</v>
      </c>
      <c r="K19458" s="14" t="n">
        <f aca="false">J19458-H19458</f>
        <v>-8.05</v>
      </c>
      <c r="L19458" s="14" t="n">
        <f aca="false">G19458-H19458</f>
        <v>-58.55</v>
      </c>
    </row>
    <row r="19459" customFormat="false" ht="15" hidden="false" customHeight="false" outlineLevel="0" collapsed="false">
      <c r="A19459" s="2" t="s">
        <v>124</v>
      </c>
      <c r="B19459" s="2" t="s">
        <v>124</v>
      </c>
      <c r="C19459" s="2" t="s">
        <v>49</v>
      </c>
      <c r="D19459" s="2" t="s">
        <v>12</v>
      </c>
      <c r="E19459" s="2" t="s">
        <v>74</v>
      </c>
      <c r="F19459" s="2" t="s">
        <v>977</v>
      </c>
      <c r="G19459" s="14" t="n">
        <v>19.5</v>
      </c>
      <c r="H19459" s="14" t="n">
        <v>53.71</v>
      </c>
      <c r="I19459" s="14" t="n">
        <v>19.5</v>
      </c>
      <c r="J19459" s="23" t="n">
        <f aca="false">IF(AND(E19459="Priority",ISNUMBER('Cost model'!N322)),'Cost model'!N322,'Cost model'!M322)</f>
        <v>50</v>
      </c>
      <c r="K19459" s="14" t="n">
        <f aca="false">J19459-H19459</f>
        <v>-3.71</v>
      </c>
      <c r="L19459" s="14" t="n">
        <f aca="false">G19459-H19459</f>
        <v>-34.21</v>
      </c>
    </row>
    <row r="19460" customFormat="false" ht="15" hidden="false" customHeight="false" outlineLevel="0" collapsed="false">
      <c r="A19460" s="2" t="s">
        <v>158</v>
      </c>
      <c r="B19460" s="2" t="s">
        <v>221</v>
      </c>
      <c r="C19460" s="2" t="s">
        <v>47</v>
      </c>
      <c r="D19460" s="2" t="s">
        <v>10</v>
      </c>
      <c r="E19460" s="2" t="s">
        <v>74</v>
      </c>
      <c r="F19460" s="2" t="s">
        <v>976</v>
      </c>
      <c r="G19460" s="14" t="n">
        <v>9.5</v>
      </c>
      <c r="H19460" s="14" t="n">
        <v>6.81</v>
      </c>
      <c r="I19460" s="14" t="n">
        <v>19.5</v>
      </c>
      <c r="J19460" s="23" t="n">
        <f aca="false">IF(AND(E19460="Priority",ISNUMBER('Cost model'!N467)),'Cost model'!N467,'Cost model'!M467)</f>
        <v>15.5</v>
      </c>
      <c r="K19460" s="14" t="n">
        <f aca="false">J19460-H19460</f>
        <v>8.69</v>
      </c>
      <c r="L19460" s="14" t="n">
        <f aca="false">G19460-H19460</f>
        <v>2.69</v>
      </c>
    </row>
    <row r="19461" customFormat="false" ht="15" hidden="false" customHeight="false" outlineLevel="0" collapsed="false">
      <c r="A19461" s="2" t="s">
        <v>174</v>
      </c>
      <c r="B19461" s="2" t="s">
        <v>158</v>
      </c>
      <c r="C19461" s="2" t="s">
        <v>47</v>
      </c>
      <c r="D19461" s="2" t="s">
        <v>10</v>
      </c>
      <c r="E19461" s="2" t="s">
        <v>74</v>
      </c>
      <c r="F19461" s="2" t="s">
        <v>976</v>
      </c>
      <c r="G19461" s="14" t="n">
        <v>14.5</v>
      </c>
      <c r="H19461" s="14" t="n">
        <v>13.63</v>
      </c>
      <c r="I19461" s="14" t="n">
        <v>14.5</v>
      </c>
      <c r="J19461" s="23" t="n">
        <f aca="false">IF(AND(E19461="Priority",ISNUMBER('Cost model'!N137)),'Cost model'!N137,'Cost model'!M137)</f>
        <v>13.5</v>
      </c>
      <c r="K19461" s="14" t="n">
        <f aca="false">J19461-H19461</f>
        <v>-0.130000000000001</v>
      </c>
      <c r="L19461" s="14" t="n">
        <f aca="false">G19461-H19461</f>
        <v>0.869999999999999</v>
      </c>
    </row>
    <row r="19462" customFormat="false" ht="15" hidden="false" customHeight="false" outlineLevel="0" collapsed="false">
      <c r="A19462" s="2" t="s">
        <v>174</v>
      </c>
      <c r="B19462" s="2" t="s">
        <v>174</v>
      </c>
      <c r="C19462" s="2" t="s">
        <v>48</v>
      </c>
      <c r="D19462" s="2" t="s">
        <v>12</v>
      </c>
      <c r="E19462" s="2" t="s">
        <v>74</v>
      </c>
      <c r="F19462" s="2" t="s">
        <v>977</v>
      </c>
      <c r="G19462" s="14" t="n">
        <v>12.5</v>
      </c>
      <c r="H19462" s="14" t="n">
        <v>8.92</v>
      </c>
      <c r="I19462" s="14" t="n">
        <v>12.5</v>
      </c>
      <c r="J19462" s="23" t="n">
        <f aca="false">IF(AND(E19462="Priority",ISNUMBER('Cost model'!N171)),'Cost model'!N171,'Cost model'!M171)</f>
        <v>40</v>
      </c>
      <c r="K19462" s="14" t="n">
        <f aca="false">J19462-H19462</f>
        <v>31.08</v>
      </c>
      <c r="L19462" s="14" t="n">
        <f aca="false">G19462-H19462</f>
        <v>3.58</v>
      </c>
    </row>
    <row r="19463" customFormat="false" ht="15" hidden="false" customHeight="false" outlineLevel="0" collapsed="false">
      <c r="A19463" s="2" t="s">
        <v>174</v>
      </c>
      <c r="B19463" s="2" t="s">
        <v>174</v>
      </c>
      <c r="C19463" s="2" t="s">
        <v>49</v>
      </c>
      <c r="D19463" s="2" t="s">
        <v>10</v>
      </c>
      <c r="E19463" s="2" t="s">
        <v>74</v>
      </c>
      <c r="F19463" s="2" t="s">
        <v>977</v>
      </c>
      <c r="G19463" s="14" t="n">
        <v>17.5</v>
      </c>
      <c r="H19463" s="14" t="n">
        <v>20.11</v>
      </c>
      <c r="I19463" s="14" t="n">
        <v>17.5</v>
      </c>
      <c r="J19463" s="23" t="n">
        <f aca="false">IF(AND(E19463="Priority",ISNUMBER('Cost model'!N169)),'Cost model'!N169,'Cost model'!M169)</f>
        <v>18.5</v>
      </c>
      <c r="K19463" s="14" t="n">
        <f aca="false">J19463-H19463</f>
        <v>-1.61</v>
      </c>
      <c r="L19463" s="14" t="n">
        <f aca="false">G19463-H19463</f>
        <v>-2.61</v>
      </c>
    </row>
    <row r="19464" customFormat="false" ht="15" hidden="false" customHeight="false" outlineLevel="0" collapsed="false">
      <c r="A19464" s="2" t="s">
        <v>221</v>
      </c>
      <c r="B19464" s="2" t="s">
        <v>221</v>
      </c>
      <c r="C19464" s="2" t="s">
        <v>47</v>
      </c>
      <c r="D19464" s="2" t="s">
        <v>12</v>
      </c>
      <c r="E19464" s="2" t="s">
        <v>74</v>
      </c>
      <c r="F19464" s="2" t="s">
        <v>977</v>
      </c>
      <c r="G19464" s="14" t="n">
        <v>24.5</v>
      </c>
      <c r="H19464" s="14" t="n">
        <v>66.75</v>
      </c>
      <c r="I19464" s="14" t="n">
        <v>9.5</v>
      </c>
      <c r="J19464" s="23" t="n">
        <f aca="false">IF(AND(E19464="Priority",ISNUMBER('Cost model'!N740)),'Cost model'!N740,'Cost model'!M740)</f>
        <v>22.5</v>
      </c>
      <c r="K19464" s="14" t="n">
        <f aca="false">J19464-H19464</f>
        <v>-44.25</v>
      </c>
      <c r="L19464" s="14" t="n">
        <f aca="false">G19464-H19464</f>
        <v>-42.25</v>
      </c>
    </row>
    <row r="19465" customFormat="false" ht="15" hidden="false" customHeight="false" outlineLevel="0" collapsed="false">
      <c r="A19465" s="2" t="s">
        <v>174</v>
      </c>
      <c r="B19465" s="2" t="s">
        <v>123</v>
      </c>
      <c r="C19465" s="2" t="s">
        <v>48</v>
      </c>
      <c r="D19465" s="2" t="s">
        <v>10</v>
      </c>
      <c r="E19465" s="2" t="s">
        <v>74</v>
      </c>
      <c r="F19465" s="2" t="s">
        <v>976</v>
      </c>
      <c r="G19465" s="14" t="n">
        <v>12.5</v>
      </c>
      <c r="H19465" s="14" t="n">
        <v>21.34</v>
      </c>
      <c r="I19465" s="14" t="n">
        <v>19.5</v>
      </c>
      <c r="J19465" s="23" t="n">
        <f aca="false">IF(AND(E19465="Priority",ISNUMBER('Cost model'!N198)),'Cost model'!N198,'Cost model'!M198)</f>
        <v>20.5</v>
      </c>
      <c r="K19465" s="14" t="n">
        <f aca="false">J19465-H19465</f>
        <v>-0.84</v>
      </c>
      <c r="L19465" s="14" t="n">
        <f aca="false">G19465-H19465</f>
        <v>-8.84</v>
      </c>
    </row>
    <row r="19466" customFormat="false" ht="15" hidden="false" customHeight="false" outlineLevel="0" collapsed="false">
      <c r="A19466" s="2" t="s">
        <v>174</v>
      </c>
      <c r="B19466" s="2" t="s">
        <v>174</v>
      </c>
      <c r="C19466" s="2" t="s">
        <v>47</v>
      </c>
      <c r="D19466" s="2" t="s">
        <v>10</v>
      </c>
      <c r="E19466" s="2" t="s">
        <v>74</v>
      </c>
      <c r="F19466" s="2" t="s">
        <v>977</v>
      </c>
      <c r="G19466" s="14" t="n">
        <v>9.5</v>
      </c>
      <c r="H19466" s="14" t="n">
        <v>7.46</v>
      </c>
      <c r="I19466" s="14" t="n">
        <v>9.5</v>
      </c>
      <c r="J19466" s="23" t="n">
        <f aca="false">IF(AND(E19466="Priority",ISNUMBER('Cost model'!N167)),'Cost model'!N167,'Cost model'!M167)</f>
        <v>8.5</v>
      </c>
      <c r="K19466" s="14" t="n">
        <f aca="false">J19466-H19466</f>
        <v>1.04</v>
      </c>
      <c r="L19466" s="14" t="n">
        <f aca="false">G19466-H19466</f>
        <v>2.04</v>
      </c>
    </row>
    <row r="19467" customFormat="false" ht="15" hidden="false" customHeight="false" outlineLevel="0" collapsed="false">
      <c r="A19467" s="2" t="s">
        <v>123</v>
      </c>
      <c r="B19467" s="2" t="s">
        <v>123</v>
      </c>
      <c r="C19467" s="2" t="s">
        <v>47</v>
      </c>
      <c r="D19467" s="2" t="s">
        <v>12</v>
      </c>
      <c r="E19467" s="2" t="s">
        <v>83</v>
      </c>
      <c r="F19467" s="2" t="s">
        <v>977</v>
      </c>
      <c r="G19467" s="14" t="n">
        <v>19.5</v>
      </c>
      <c r="H19467" s="14" t="n">
        <v>21.34</v>
      </c>
      <c r="I19467" s="14" t="n">
        <v>19.5</v>
      </c>
      <c r="J19467" s="23" t="n">
        <f aca="false">IF(AND(E19467="Priority",ISNUMBER('Cost model'!N65)),'Cost model'!N65,'Cost model'!M65)</f>
        <v>45</v>
      </c>
      <c r="K19467" s="14" t="n">
        <f aca="false">J19467-H19467</f>
        <v>23.66</v>
      </c>
      <c r="L19467" s="14" t="n">
        <f aca="false">G19467-H19467</f>
        <v>-1.84</v>
      </c>
    </row>
    <row r="19468" customFormat="false" ht="15" hidden="false" customHeight="false" outlineLevel="0" collapsed="false">
      <c r="A19468" s="2" t="s">
        <v>124</v>
      </c>
      <c r="B19468" s="2" t="s">
        <v>124</v>
      </c>
      <c r="C19468" s="2" t="s">
        <v>48</v>
      </c>
      <c r="D19468" s="2" t="s">
        <v>12</v>
      </c>
      <c r="E19468" s="2" t="s">
        <v>74</v>
      </c>
      <c r="F19468" s="2" t="s">
        <v>977</v>
      </c>
      <c r="G19468" s="14" t="n">
        <v>12.5</v>
      </c>
      <c r="H19468" s="14" t="n">
        <v>46.51</v>
      </c>
      <c r="I19468" s="14" t="n">
        <v>12.5</v>
      </c>
      <c r="J19468" s="23" t="n">
        <f aca="false">IF(AND(E19468="Priority",ISNUMBER('Cost model'!N321)),'Cost model'!N321,'Cost model'!M321)</f>
        <v>40</v>
      </c>
      <c r="K19468" s="14" t="n">
        <f aca="false">J19468-H19468</f>
        <v>-6.51</v>
      </c>
      <c r="L19468" s="14" t="n">
        <f aca="false">G19468-H19468</f>
        <v>-34.01</v>
      </c>
    </row>
    <row r="19469" customFormat="false" ht="15" hidden="false" customHeight="false" outlineLevel="0" collapsed="false">
      <c r="A19469" s="2" t="s">
        <v>142</v>
      </c>
      <c r="B19469" s="2" t="s">
        <v>221</v>
      </c>
      <c r="C19469" s="2" t="s">
        <v>47</v>
      </c>
      <c r="D19469" s="2" t="s">
        <v>10</v>
      </c>
      <c r="E19469" s="2" t="s">
        <v>74</v>
      </c>
      <c r="F19469" s="2" t="s">
        <v>976</v>
      </c>
      <c r="G19469" s="14" t="n">
        <v>19.5</v>
      </c>
      <c r="H19469" s="14" t="n">
        <v>11.24</v>
      </c>
      <c r="I19469" s="14" t="n">
        <v>19.5</v>
      </c>
      <c r="J19469" s="23" t="n">
        <f aca="false">IF(AND(E19469="Priority",ISNUMBER('Cost model'!N677)),'Cost model'!N677,'Cost model'!M677)</f>
        <v>13.5</v>
      </c>
      <c r="K19469" s="14" t="n">
        <f aca="false">J19469-H19469</f>
        <v>2.26</v>
      </c>
      <c r="L19469" s="14" t="n">
        <f aca="false">G19469-H19469</f>
        <v>8.26</v>
      </c>
    </row>
    <row r="19470" customFormat="false" ht="15" hidden="false" customHeight="false" outlineLevel="0" collapsed="false">
      <c r="A19470" s="2" t="s">
        <v>142</v>
      </c>
      <c r="B19470" s="2" t="s">
        <v>142</v>
      </c>
      <c r="C19470" s="2" t="s">
        <v>47</v>
      </c>
      <c r="D19470" s="2" t="s">
        <v>14</v>
      </c>
      <c r="E19470" s="2" t="s">
        <v>74</v>
      </c>
      <c r="F19470" s="2" t="s">
        <v>977</v>
      </c>
      <c r="G19470" s="14" t="n">
        <v>25</v>
      </c>
      <c r="H19470" s="14" t="n">
        <v>86.35</v>
      </c>
      <c r="I19470" s="14" t="n">
        <v>25</v>
      </c>
      <c r="J19470" s="23" t="n">
        <f aca="false">IF(AND(E19470="Priority",ISNUMBER('Cost model'!N641)),'Cost model'!N641,'Cost model'!M641)</f>
        <v>75</v>
      </c>
      <c r="K19470" s="14" t="n">
        <f aca="false">J19470-H19470</f>
        <v>-11.35</v>
      </c>
      <c r="L19470" s="14" t="n">
        <f aca="false">G19470-H19470</f>
        <v>-61.35</v>
      </c>
    </row>
    <row r="19471" customFormat="false" ht="15" hidden="false" customHeight="false" outlineLevel="0" collapsed="false">
      <c r="A19471" s="2" t="s">
        <v>124</v>
      </c>
      <c r="B19471" s="2" t="s">
        <v>174</v>
      </c>
      <c r="C19471" s="2" t="s">
        <v>49</v>
      </c>
      <c r="D19471" s="2" t="s">
        <v>12</v>
      </c>
      <c r="E19471" s="2" t="s">
        <v>74</v>
      </c>
      <c r="F19471" s="2" t="s">
        <v>976</v>
      </c>
      <c r="G19471" s="14" t="n">
        <v>19.5</v>
      </c>
      <c r="H19471" s="14" t="n">
        <v>86.5</v>
      </c>
      <c r="I19471" s="14" t="n">
        <v>19.5</v>
      </c>
      <c r="J19471" s="23" t="n">
        <f aca="false">IF(AND(E19471="Priority",ISNUMBER('Cost model'!N367)),'Cost model'!N367,'Cost model'!M367)</f>
        <v>60</v>
      </c>
      <c r="K19471" s="14" t="n">
        <f aca="false">J19471-H19471</f>
        <v>-26.5</v>
      </c>
      <c r="L19471" s="14" t="n">
        <f aca="false">G19471-H19471</f>
        <v>-67</v>
      </c>
    </row>
    <row r="19472" customFormat="false" ht="15" hidden="false" customHeight="false" outlineLevel="0" collapsed="false">
      <c r="A19472" s="2" t="s">
        <v>174</v>
      </c>
      <c r="B19472" s="2" t="s">
        <v>174</v>
      </c>
      <c r="C19472" s="2" t="s">
        <v>48</v>
      </c>
      <c r="D19472" s="2" t="s">
        <v>12</v>
      </c>
      <c r="E19472" s="2" t="s">
        <v>74</v>
      </c>
      <c r="F19472" s="2" t="s">
        <v>977</v>
      </c>
      <c r="G19472" s="14" t="n">
        <v>14.5</v>
      </c>
      <c r="H19472" s="14" t="n">
        <v>58.91</v>
      </c>
      <c r="I19472" s="14" t="n">
        <v>12.5</v>
      </c>
      <c r="J19472" s="23" t="n">
        <f aca="false">IF(AND(E19472="Priority",ISNUMBER('Cost model'!N171)),'Cost model'!N171,'Cost model'!M171)</f>
        <v>40</v>
      </c>
      <c r="K19472" s="14" t="n">
        <f aca="false">J19472-H19472</f>
        <v>-18.91</v>
      </c>
      <c r="L19472" s="14" t="n">
        <f aca="false">G19472-H19472</f>
        <v>-44.41</v>
      </c>
    </row>
    <row r="19473" customFormat="false" ht="15" hidden="false" customHeight="false" outlineLevel="0" collapsed="false">
      <c r="A19473" s="2" t="s">
        <v>174</v>
      </c>
      <c r="B19473" s="2" t="s">
        <v>174</v>
      </c>
      <c r="C19473" s="2" t="s">
        <v>49</v>
      </c>
      <c r="D19473" s="2" t="s">
        <v>10</v>
      </c>
      <c r="E19473" s="2" t="s">
        <v>74</v>
      </c>
      <c r="F19473" s="2" t="s">
        <v>977</v>
      </c>
      <c r="G19473" s="14" t="n">
        <v>17.5</v>
      </c>
      <c r="H19473" s="14" t="n">
        <v>15.65</v>
      </c>
      <c r="I19473" s="14" t="n">
        <v>17.5</v>
      </c>
      <c r="J19473" s="23" t="n">
        <f aca="false">IF(AND(E19473="Priority",ISNUMBER('Cost model'!N169)),'Cost model'!N169,'Cost model'!M169)</f>
        <v>18.5</v>
      </c>
      <c r="K19473" s="14" t="n">
        <f aca="false">J19473-H19473</f>
        <v>2.85</v>
      </c>
      <c r="L19473" s="14" t="n">
        <f aca="false">G19473-H19473</f>
        <v>1.85</v>
      </c>
    </row>
    <row r="19474" customFormat="false" ht="15" hidden="false" customHeight="false" outlineLevel="0" collapsed="false">
      <c r="A19474" s="2" t="s">
        <v>221</v>
      </c>
      <c r="B19474" s="2" t="s">
        <v>221</v>
      </c>
      <c r="C19474" s="2" t="s">
        <v>47</v>
      </c>
      <c r="D19474" s="2" t="s">
        <v>10</v>
      </c>
      <c r="E19474" s="2" t="s">
        <v>83</v>
      </c>
      <c r="F19474" s="2" t="s">
        <v>977</v>
      </c>
      <c r="G19474" s="14" t="n">
        <v>14.5</v>
      </c>
      <c r="H19474" s="14" t="n">
        <v>8.16</v>
      </c>
      <c r="I19474" s="14" t="n">
        <v>14.5</v>
      </c>
      <c r="J19474" s="23" t="n">
        <f aca="false">IF(AND(E19474="Priority",ISNUMBER('Cost model'!N737)),'Cost model'!N737,'Cost model'!M737)</f>
        <v>13.5</v>
      </c>
      <c r="K19474" s="14" t="n">
        <f aca="false">J19474-H19474</f>
        <v>5.34</v>
      </c>
      <c r="L19474" s="14" t="n">
        <f aca="false">G19474-H19474</f>
        <v>6.34</v>
      </c>
    </row>
    <row r="19475" customFormat="false" ht="15" hidden="false" customHeight="false" outlineLevel="0" collapsed="false">
      <c r="A19475" s="2" t="s">
        <v>124</v>
      </c>
      <c r="B19475" s="2" t="s">
        <v>124</v>
      </c>
      <c r="C19475" s="2" t="s">
        <v>47</v>
      </c>
      <c r="D19475" s="2" t="s">
        <v>12</v>
      </c>
      <c r="E19475" s="2" t="s">
        <v>74</v>
      </c>
      <c r="F19475" s="2" t="s">
        <v>977</v>
      </c>
      <c r="G19475" s="14" t="n">
        <v>9.5</v>
      </c>
      <c r="H19475" s="14" t="n">
        <v>25.65</v>
      </c>
      <c r="I19475" s="14" t="n">
        <v>9.5</v>
      </c>
      <c r="J19475" s="23" t="n">
        <f aca="false">IF(AND(E19475="Priority",ISNUMBER('Cost model'!N320)),'Cost model'!N320,'Cost model'!M320)</f>
        <v>24.5</v>
      </c>
      <c r="K19475" s="14" t="n">
        <f aca="false">J19475-H19475</f>
        <v>-1.15</v>
      </c>
      <c r="L19475" s="14" t="n">
        <f aca="false">G19475-H19475</f>
        <v>-16.15</v>
      </c>
    </row>
    <row r="19476" customFormat="false" ht="15" hidden="false" customHeight="false" outlineLevel="0" collapsed="false">
      <c r="A19476" s="2" t="s">
        <v>124</v>
      </c>
      <c r="B19476" s="2" t="s">
        <v>174</v>
      </c>
      <c r="C19476" s="2" t="s">
        <v>48</v>
      </c>
      <c r="D19476" s="2" t="s">
        <v>10</v>
      </c>
      <c r="E19476" s="2" t="s">
        <v>74</v>
      </c>
      <c r="F19476" s="2" t="s">
        <v>976</v>
      </c>
      <c r="G19476" s="14" t="n">
        <v>12.5</v>
      </c>
      <c r="H19476" s="14" t="n">
        <v>20.11</v>
      </c>
      <c r="I19476" s="14" t="n">
        <v>14.5</v>
      </c>
      <c r="J19476" s="23" t="n">
        <f aca="false">IF(AND(E19476="Priority",ISNUMBER('Cost model'!N363)),'Cost model'!N363,'Cost model'!M363)</f>
        <v>15.5</v>
      </c>
      <c r="K19476" s="14" t="n">
        <f aca="false">J19476-H19476</f>
        <v>-4.61</v>
      </c>
      <c r="L19476" s="14" t="n">
        <f aca="false">G19476-H19476</f>
        <v>-7.61</v>
      </c>
    </row>
    <row r="19477" customFormat="false" ht="15" hidden="false" customHeight="false" outlineLevel="0" collapsed="false">
      <c r="A19477" s="2" t="s">
        <v>174</v>
      </c>
      <c r="B19477" s="2" t="s">
        <v>174</v>
      </c>
      <c r="C19477" s="2" t="s">
        <v>48</v>
      </c>
      <c r="D19477" s="2" t="s">
        <v>10</v>
      </c>
      <c r="E19477" s="2" t="s">
        <v>74</v>
      </c>
      <c r="F19477" s="2" t="s">
        <v>977</v>
      </c>
      <c r="G19477" s="14" t="n">
        <v>14.5</v>
      </c>
      <c r="H19477" s="14" t="n">
        <v>25.65</v>
      </c>
      <c r="I19477" s="14" t="n">
        <v>12.5</v>
      </c>
      <c r="J19477" s="23" t="n">
        <f aca="false">IF(AND(E19477="Priority",ISNUMBER('Cost model'!N168)),'Cost model'!N168,'Cost model'!M168)</f>
        <v>13.5</v>
      </c>
      <c r="K19477" s="14" t="n">
        <f aca="false">J19477-H19477</f>
        <v>-12.15</v>
      </c>
      <c r="L19477" s="14" t="n">
        <f aca="false">G19477-H19477</f>
        <v>-11.15</v>
      </c>
    </row>
    <row r="19478" customFormat="false" ht="15" hidden="false" customHeight="false" outlineLevel="0" collapsed="false">
      <c r="A19478" s="2" t="s">
        <v>174</v>
      </c>
      <c r="B19478" s="2" t="s">
        <v>174</v>
      </c>
      <c r="C19478" s="2" t="s">
        <v>49</v>
      </c>
      <c r="D19478" s="2" t="s">
        <v>10</v>
      </c>
      <c r="E19478" s="2" t="s">
        <v>74</v>
      </c>
      <c r="F19478" s="2" t="s">
        <v>977</v>
      </c>
      <c r="G19478" s="14" t="n">
        <v>17.5</v>
      </c>
      <c r="H19478" s="14" t="n">
        <v>15.65</v>
      </c>
      <c r="I19478" s="14" t="n">
        <v>17.5</v>
      </c>
      <c r="J19478" s="23" t="n">
        <f aca="false">IF(AND(E19478="Priority",ISNUMBER('Cost model'!N169)),'Cost model'!N169,'Cost model'!M169)</f>
        <v>18.5</v>
      </c>
      <c r="K19478" s="14" t="n">
        <f aca="false">J19478-H19478</f>
        <v>2.85</v>
      </c>
      <c r="L19478" s="14" t="n">
        <f aca="false">G19478-H19478</f>
        <v>1.85</v>
      </c>
    </row>
    <row r="19479" customFormat="false" ht="15" hidden="false" customHeight="false" outlineLevel="0" collapsed="false">
      <c r="A19479" s="2" t="s">
        <v>174</v>
      </c>
      <c r="B19479" s="2" t="s">
        <v>174</v>
      </c>
      <c r="C19479" s="2" t="s">
        <v>48</v>
      </c>
      <c r="D19479" s="2" t="s">
        <v>12</v>
      </c>
      <c r="E19479" s="2" t="s">
        <v>74</v>
      </c>
      <c r="F19479" s="2" t="s">
        <v>977</v>
      </c>
      <c r="G19479" s="14" t="n">
        <v>12.5</v>
      </c>
      <c r="H19479" s="14" t="n">
        <v>7.22</v>
      </c>
      <c r="I19479" s="14" t="n">
        <v>12.5</v>
      </c>
      <c r="J19479" s="23" t="n">
        <f aca="false">IF(AND(E19479="Priority",ISNUMBER('Cost model'!N171)),'Cost model'!N171,'Cost model'!M171)</f>
        <v>40</v>
      </c>
      <c r="K19479" s="14" t="n">
        <f aca="false">J19479-H19479</f>
        <v>32.78</v>
      </c>
      <c r="L19479" s="14" t="n">
        <f aca="false">G19479-H19479</f>
        <v>5.28</v>
      </c>
    </row>
    <row r="19480" customFormat="false" ht="15" hidden="false" customHeight="false" outlineLevel="0" collapsed="false">
      <c r="A19480" s="2" t="s">
        <v>142</v>
      </c>
      <c r="B19480" s="2" t="s">
        <v>142</v>
      </c>
      <c r="C19480" s="2" t="s">
        <v>47</v>
      </c>
      <c r="D19480" s="2" t="s">
        <v>12</v>
      </c>
      <c r="E19480" s="2" t="s">
        <v>74</v>
      </c>
      <c r="F19480" s="2" t="s">
        <v>977</v>
      </c>
      <c r="G19480" s="14" t="n">
        <v>9.5</v>
      </c>
      <c r="H19480" s="14" t="n">
        <v>25.65</v>
      </c>
      <c r="I19480" s="14" t="n">
        <v>9.5</v>
      </c>
      <c r="J19480" s="23" t="n">
        <f aca="false">IF(AND(E19480="Priority",ISNUMBER('Cost model'!N635)),'Cost model'!N635,'Cost model'!M635)</f>
        <v>30.5</v>
      </c>
      <c r="K19480" s="14" t="n">
        <f aca="false">J19480-H19480</f>
        <v>4.85</v>
      </c>
      <c r="L19480" s="14" t="n">
        <f aca="false">G19480-H19480</f>
        <v>-16.15</v>
      </c>
    </row>
    <row r="19481" customFormat="false" ht="15" hidden="false" customHeight="false" outlineLevel="0" collapsed="false">
      <c r="A19481" s="2" t="s">
        <v>174</v>
      </c>
      <c r="B19481" s="2" t="s">
        <v>174</v>
      </c>
      <c r="C19481" s="2" t="s">
        <v>49</v>
      </c>
      <c r="D19481" s="2" t="s">
        <v>12</v>
      </c>
      <c r="E19481" s="2" t="s">
        <v>74</v>
      </c>
      <c r="F19481" s="2" t="s">
        <v>977</v>
      </c>
      <c r="G19481" s="14" t="n">
        <v>34.5</v>
      </c>
      <c r="H19481" s="14" t="n">
        <v>60.23</v>
      </c>
      <c r="I19481" s="14" t="n">
        <v>19.5</v>
      </c>
      <c r="J19481" s="23" t="n">
        <f aca="false">IF(AND(E19481="Priority",ISNUMBER('Cost model'!N172)),'Cost model'!N172,'Cost model'!M172)</f>
        <v>45</v>
      </c>
      <c r="K19481" s="14" t="n">
        <f aca="false">J19481-H19481</f>
        <v>-15.23</v>
      </c>
      <c r="L19481" s="14" t="n">
        <f aca="false">G19481-H19481</f>
        <v>-25.73</v>
      </c>
    </row>
    <row r="19482" customFormat="false" ht="15" hidden="false" customHeight="false" outlineLevel="0" collapsed="false">
      <c r="A19482" s="2" t="s">
        <v>174</v>
      </c>
      <c r="B19482" s="2" t="s">
        <v>174</v>
      </c>
      <c r="C19482" s="2" t="s">
        <v>47</v>
      </c>
      <c r="D19482" s="2" t="s">
        <v>12</v>
      </c>
      <c r="E19482" s="2" t="s">
        <v>74</v>
      </c>
      <c r="F19482" s="2" t="s">
        <v>977</v>
      </c>
      <c r="G19482" s="14" t="n">
        <v>9.5</v>
      </c>
      <c r="H19482" s="14" t="n">
        <v>28.6</v>
      </c>
      <c r="I19482" s="14" t="n">
        <v>9.5</v>
      </c>
      <c r="J19482" s="23" t="n">
        <f aca="false">IF(AND(E19482="Priority",ISNUMBER('Cost model'!N170)),'Cost model'!N170,'Cost model'!M170)</f>
        <v>25.5</v>
      </c>
      <c r="K19482" s="14" t="n">
        <f aca="false">J19482-H19482</f>
        <v>-3.1</v>
      </c>
      <c r="L19482" s="14" t="n">
        <f aca="false">G19482-H19482</f>
        <v>-19.1</v>
      </c>
    </row>
    <row r="19483" customFormat="false" ht="15" hidden="false" customHeight="false" outlineLevel="0" collapsed="false">
      <c r="A19483" s="2" t="s">
        <v>124</v>
      </c>
      <c r="B19483" s="2" t="s">
        <v>124</v>
      </c>
      <c r="C19483" s="2" t="s">
        <v>47</v>
      </c>
      <c r="D19483" s="2" t="s">
        <v>10</v>
      </c>
      <c r="E19483" s="2" t="s">
        <v>74</v>
      </c>
      <c r="F19483" s="2" t="s">
        <v>977</v>
      </c>
      <c r="G19483" s="14" t="n">
        <v>19.5</v>
      </c>
      <c r="H19483" s="14" t="n">
        <v>43.25</v>
      </c>
      <c r="I19483" s="14" t="n">
        <v>9.5</v>
      </c>
      <c r="J19483" s="23" t="n">
        <f aca="false">IF(AND(E19483="Priority",ISNUMBER('Cost model'!N317)),'Cost model'!N317,'Cost model'!M317)</f>
        <v>10.5</v>
      </c>
      <c r="K19483" s="14" t="n">
        <f aca="false">J19483-H19483</f>
        <v>-32.75</v>
      </c>
      <c r="L19483" s="14" t="n">
        <f aca="false">G19483-H19483</f>
        <v>-23.75</v>
      </c>
    </row>
    <row r="19484" customFormat="false" ht="15" hidden="false" customHeight="false" outlineLevel="0" collapsed="false">
      <c r="A19484" s="2" t="s">
        <v>174</v>
      </c>
      <c r="B19484" s="2" t="s">
        <v>174</v>
      </c>
      <c r="C19484" s="2" t="s">
        <v>47</v>
      </c>
      <c r="D19484" s="2" t="s">
        <v>10</v>
      </c>
      <c r="E19484" s="2" t="s">
        <v>74</v>
      </c>
      <c r="F19484" s="2" t="s">
        <v>977</v>
      </c>
      <c r="G19484" s="14" t="n">
        <v>9.5</v>
      </c>
      <c r="H19484" s="14" t="n">
        <v>7.46</v>
      </c>
      <c r="I19484" s="14" t="n">
        <v>9.5</v>
      </c>
      <c r="J19484" s="23" t="n">
        <f aca="false">IF(AND(E19484="Priority",ISNUMBER('Cost model'!N167)),'Cost model'!N167,'Cost model'!M167)</f>
        <v>8.5</v>
      </c>
      <c r="K19484" s="14" t="n">
        <f aca="false">J19484-H19484</f>
        <v>1.04</v>
      </c>
      <c r="L19484" s="14" t="n">
        <f aca="false">G19484-H19484</f>
        <v>2.04</v>
      </c>
    </row>
    <row r="19485" customFormat="false" ht="15" hidden="false" customHeight="false" outlineLevel="0" collapsed="false">
      <c r="A19485" s="2" t="s">
        <v>142</v>
      </c>
      <c r="B19485" s="2" t="s">
        <v>142</v>
      </c>
      <c r="C19485" s="2" t="s">
        <v>49</v>
      </c>
      <c r="D19485" s="2" t="s">
        <v>10</v>
      </c>
      <c r="E19485" s="2" t="s">
        <v>74</v>
      </c>
      <c r="F19485" s="2" t="s">
        <v>977</v>
      </c>
      <c r="G19485" s="14" t="n">
        <v>17.5</v>
      </c>
      <c r="H19485" s="14" t="n">
        <v>17.31</v>
      </c>
      <c r="I19485" s="14" t="n">
        <v>17.5</v>
      </c>
      <c r="J19485" s="23" t="n">
        <f aca="false">IF(AND(E19485="Priority",ISNUMBER('Cost model'!N634)),'Cost model'!N634,'Cost model'!M634)</f>
        <v>15.5</v>
      </c>
      <c r="K19485" s="14" t="n">
        <f aca="false">J19485-H19485</f>
        <v>-1.81</v>
      </c>
      <c r="L19485" s="14" t="n">
        <f aca="false">G19485-H19485</f>
        <v>0.190000000000001</v>
      </c>
    </row>
    <row r="19486" customFormat="false" ht="15" hidden="false" customHeight="false" outlineLevel="0" collapsed="false">
      <c r="A19486" s="2" t="s">
        <v>124</v>
      </c>
      <c r="B19486" s="2" t="s">
        <v>124</v>
      </c>
      <c r="C19486" s="2" t="s">
        <v>48</v>
      </c>
      <c r="D19486" s="2" t="s">
        <v>10</v>
      </c>
      <c r="E19486" s="2" t="s">
        <v>74</v>
      </c>
      <c r="F19486" s="2" t="s">
        <v>977</v>
      </c>
      <c r="G19486" s="14" t="n">
        <v>12.5</v>
      </c>
      <c r="H19486" s="14" t="n">
        <v>11.34</v>
      </c>
      <c r="I19486" s="14" t="n">
        <v>12.5</v>
      </c>
      <c r="J19486" s="23" t="n">
        <f aca="false">IF(AND(E19486="Priority",ISNUMBER('Cost model'!N318)),'Cost model'!N318,'Cost model'!M318)</f>
        <v>14.5</v>
      </c>
      <c r="K19486" s="14" t="n">
        <f aca="false">J19486-H19486</f>
        <v>3.16</v>
      </c>
      <c r="L19486" s="14" t="n">
        <f aca="false">G19486-H19486</f>
        <v>1.16</v>
      </c>
    </row>
    <row r="19487" customFormat="false" ht="15" hidden="false" customHeight="false" outlineLevel="0" collapsed="false">
      <c r="A19487" s="2" t="s">
        <v>124</v>
      </c>
      <c r="B19487" s="2" t="s">
        <v>124</v>
      </c>
      <c r="C19487" s="2" t="s">
        <v>47</v>
      </c>
      <c r="D19487" s="2" t="s">
        <v>12</v>
      </c>
      <c r="E19487" s="2" t="s">
        <v>74</v>
      </c>
      <c r="F19487" s="2" t="s">
        <v>977</v>
      </c>
      <c r="G19487" s="14" t="n">
        <v>9.5</v>
      </c>
      <c r="H19487" s="14" t="n">
        <v>7.46</v>
      </c>
      <c r="I19487" s="14" t="n">
        <v>9.5</v>
      </c>
      <c r="J19487" s="23" t="n">
        <f aca="false">IF(AND(E19487="Priority",ISNUMBER('Cost model'!N320)),'Cost model'!N320,'Cost model'!M320)</f>
        <v>24.5</v>
      </c>
      <c r="K19487" s="14" t="n">
        <f aca="false">J19487-H19487</f>
        <v>17.04</v>
      </c>
      <c r="L19487" s="14" t="n">
        <f aca="false">G19487-H19487</f>
        <v>2.04</v>
      </c>
    </row>
    <row r="19488" customFormat="false" ht="15" hidden="false" customHeight="false" outlineLevel="0" collapsed="false">
      <c r="A19488" s="2" t="s">
        <v>174</v>
      </c>
      <c r="B19488" s="2" t="s">
        <v>174</v>
      </c>
      <c r="C19488" s="2" t="s">
        <v>48</v>
      </c>
      <c r="D19488" s="2" t="s">
        <v>10</v>
      </c>
      <c r="E19488" s="2" t="s">
        <v>74</v>
      </c>
      <c r="F19488" s="2" t="s">
        <v>977</v>
      </c>
      <c r="G19488" s="14" t="n">
        <v>12.5</v>
      </c>
      <c r="H19488" s="14" t="n">
        <v>12.27</v>
      </c>
      <c r="I19488" s="14" t="n">
        <v>12.5</v>
      </c>
      <c r="J19488" s="23" t="n">
        <f aca="false">IF(AND(E19488="Priority",ISNUMBER('Cost model'!N168)),'Cost model'!N168,'Cost model'!M168)</f>
        <v>13.5</v>
      </c>
      <c r="K19488" s="14" t="n">
        <f aca="false">J19488-H19488</f>
        <v>1.23</v>
      </c>
      <c r="L19488" s="14" t="n">
        <f aca="false">G19488-H19488</f>
        <v>0.23</v>
      </c>
    </row>
    <row r="19489" customFormat="false" ht="15" hidden="false" customHeight="false" outlineLevel="0" collapsed="false">
      <c r="A19489" s="2" t="s">
        <v>174</v>
      </c>
      <c r="B19489" s="2" t="s">
        <v>174</v>
      </c>
      <c r="C19489" s="2" t="s">
        <v>49</v>
      </c>
      <c r="D19489" s="2" t="s">
        <v>12</v>
      </c>
      <c r="E19489" s="2" t="s">
        <v>74</v>
      </c>
      <c r="F19489" s="2" t="s">
        <v>977</v>
      </c>
      <c r="G19489" s="14" t="n">
        <v>19.5</v>
      </c>
      <c r="H19489" s="14" t="n">
        <v>55.14</v>
      </c>
      <c r="I19489" s="14" t="n">
        <v>19.5</v>
      </c>
      <c r="J19489" s="23" t="n">
        <f aca="false">IF(AND(E19489="Priority",ISNUMBER('Cost model'!N172)),'Cost model'!N172,'Cost model'!M172)</f>
        <v>45</v>
      </c>
      <c r="K19489" s="14" t="n">
        <f aca="false">J19489-H19489</f>
        <v>-10.14</v>
      </c>
      <c r="L19489" s="14" t="n">
        <f aca="false">G19489-H19489</f>
        <v>-35.64</v>
      </c>
    </row>
    <row r="19490" customFormat="false" ht="15" hidden="false" customHeight="false" outlineLevel="0" collapsed="false">
      <c r="A19490" s="2" t="s">
        <v>174</v>
      </c>
      <c r="B19490" s="2" t="s">
        <v>142</v>
      </c>
      <c r="C19490" s="2" t="s">
        <v>47</v>
      </c>
      <c r="D19490" s="2" t="s">
        <v>12</v>
      </c>
      <c r="E19490" s="2" t="s">
        <v>83</v>
      </c>
      <c r="F19490" s="2" t="s">
        <v>976</v>
      </c>
      <c r="G19490" s="14" t="n">
        <v>19.5</v>
      </c>
      <c r="H19490" s="14" t="n">
        <v>25.65</v>
      </c>
      <c r="I19490" s="14" t="n">
        <v>19.5</v>
      </c>
      <c r="J19490" s="23" t="n">
        <f aca="false">IF(AND(E19490="Priority",ISNUMBER('Cost model'!N125)),'Cost model'!N125,'Cost model'!M125)</f>
        <v>55</v>
      </c>
      <c r="K19490" s="14" t="n">
        <f aca="false">J19490-H19490</f>
        <v>29.35</v>
      </c>
      <c r="L19490" s="14" t="n">
        <f aca="false">G19490-H19490</f>
        <v>-6.15</v>
      </c>
    </row>
    <row r="19491" customFormat="false" ht="15" hidden="false" customHeight="false" outlineLevel="0" collapsed="false">
      <c r="A19491" s="2" t="s">
        <v>205</v>
      </c>
      <c r="B19491" s="2" t="s">
        <v>142</v>
      </c>
      <c r="C19491" s="2" t="s">
        <v>48</v>
      </c>
      <c r="D19491" s="2" t="s">
        <v>12</v>
      </c>
      <c r="E19491" s="2" t="s">
        <v>74</v>
      </c>
      <c r="F19491" s="2" t="s">
        <v>976</v>
      </c>
      <c r="G19491" s="14" t="n">
        <v>19.5</v>
      </c>
      <c r="H19491" s="14" t="n">
        <v>105.01</v>
      </c>
      <c r="I19491" s="14" t="n">
        <v>19.5</v>
      </c>
      <c r="J19491" s="23" t="n">
        <f aca="false">IF(AND(E19491="Priority",ISNUMBER('Cost model'!N546)),'Cost model'!N546,'Cost model'!M546)</f>
        <v>60</v>
      </c>
      <c r="K19491" s="14" t="n">
        <f aca="false">J19491-H19491</f>
        <v>-45.01</v>
      </c>
      <c r="L19491" s="14" t="n">
        <f aca="false">G19491-H19491</f>
        <v>-85.51</v>
      </c>
    </row>
    <row r="19492" customFormat="false" ht="15" hidden="false" customHeight="false" outlineLevel="0" collapsed="false">
      <c r="A19492" s="2" t="s">
        <v>221</v>
      </c>
      <c r="B19492" s="2" t="s">
        <v>221</v>
      </c>
      <c r="C19492" s="2" t="s">
        <v>47</v>
      </c>
      <c r="D19492" s="2" t="s">
        <v>10</v>
      </c>
      <c r="E19492" s="2" t="s">
        <v>83</v>
      </c>
      <c r="F19492" s="2" t="s">
        <v>977</v>
      </c>
      <c r="G19492" s="14" t="n">
        <v>14.5</v>
      </c>
      <c r="H19492" s="14" t="n">
        <v>5.16</v>
      </c>
      <c r="I19492" s="14" t="n">
        <v>14.5</v>
      </c>
      <c r="J19492" s="23" t="n">
        <f aca="false">IF(AND(E19492="Priority",ISNUMBER('Cost model'!N737)),'Cost model'!N737,'Cost model'!M737)</f>
        <v>13.5</v>
      </c>
      <c r="K19492" s="14" t="n">
        <f aca="false">J19492-H19492</f>
        <v>8.34</v>
      </c>
      <c r="L19492" s="14" t="n">
        <f aca="false">G19492-H19492</f>
        <v>9.34</v>
      </c>
    </row>
    <row r="19493" customFormat="false" ht="15" hidden="false" customHeight="false" outlineLevel="0" collapsed="false">
      <c r="A19493" s="2" t="s">
        <v>174</v>
      </c>
      <c r="B19493" s="2" t="s">
        <v>174</v>
      </c>
      <c r="C19493" s="2" t="s">
        <v>47</v>
      </c>
      <c r="D19493" s="2" t="s">
        <v>12</v>
      </c>
      <c r="E19493" s="2" t="s">
        <v>74</v>
      </c>
      <c r="F19493" s="2" t="s">
        <v>977</v>
      </c>
      <c r="G19493" s="14" t="n">
        <v>9.5</v>
      </c>
      <c r="H19493" s="14" t="n">
        <v>66.75</v>
      </c>
      <c r="I19493" s="14" t="n">
        <v>9.5</v>
      </c>
      <c r="J19493" s="23" t="n">
        <f aca="false">IF(AND(E19493="Priority",ISNUMBER('Cost model'!N170)),'Cost model'!N170,'Cost model'!M170)</f>
        <v>25.5</v>
      </c>
      <c r="K19493" s="14" t="n">
        <f aca="false">J19493-H19493</f>
        <v>-41.25</v>
      </c>
      <c r="L19493" s="14" t="n">
        <f aca="false">G19493-H19493</f>
        <v>-57.25</v>
      </c>
    </row>
    <row r="19494" customFormat="false" ht="15" hidden="false" customHeight="false" outlineLevel="0" collapsed="false">
      <c r="A19494" s="2" t="s">
        <v>124</v>
      </c>
      <c r="B19494" s="2" t="s">
        <v>124</v>
      </c>
      <c r="C19494" s="2" t="s">
        <v>49</v>
      </c>
      <c r="D19494" s="2" t="s">
        <v>12</v>
      </c>
      <c r="E19494" s="2" t="s">
        <v>74</v>
      </c>
      <c r="F19494" s="2" t="s">
        <v>977</v>
      </c>
      <c r="G19494" s="14" t="n">
        <v>19.5</v>
      </c>
      <c r="H19494" s="14" t="n">
        <v>57.17</v>
      </c>
      <c r="I19494" s="14" t="n">
        <v>19.5</v>
      </c>
      <c r="J19494" s="23" t="n">
        <f aca="false">IF(AND(E19494="Priority",ISNUMBER('Cost model'!N322)),'Cost model'!N322,'Cost model'!M322)</f>
        <v>50</v>
      </c>
      <c r="K19494" s="14" t="n">
        <f aca="false">J19494-H19494</f>
        <v>-7.17</v>
      </c>
      <c r="L19494" s="14" t="n">
        <f aca="false">G19494-H19494</f>
        <v>-37.67</v>
      </c>
    </row>
    <row r="19495" customFormat="false" ht="15" hidden="false" customHeight="false" outlineLevel="0" collapsed="false">
      <c r="A19495" s="2" t="s">
        <v>124</v>
      </c>
      <c r="B19495" s="2" t="s">
        <v>124</v>
      </c>
      <c r="C19495" s="2" t="s">
        <v>47</v>
      </c>
      <c r="D19495" s="2" t="s">
        <v>12</v>
      </c>
      <c r="E19495" s="2" t="s">
        <v>74</v>
      </c>
      <c r="F19495" s="2" t="s">
        <v>977</v>
      </c>
      <c r="G19495" s="14" t="n">
        <v>14.5</v>
      </c>
      <c r="H19495" s="14" t="n">
        <v>24.17</v>
      </c>
      <c r="I19495" s="14" t="n">
        <v>9.5</v>
      </c>
      <c r="J19495" s="23" t="n">
        <f aca="false">IF(AND(E19495="Priority",ISNUMBER('Cost model'!N320)),'Cost model'!N320,'Cost model'!M320)</f>
        <v>24.5</v>
      </c>
      <c r="K19495" s="14" t="n">
        <f aca="false">J19495-H19495</f>
        <v>0.329999999999998</v>
      </c>
      <c r="L19495" s="14" t="n">
        <f aca="false">G19495-H19495</f>
        <v>-9.67</v>
      </c>
    </row>
    <row r="19496" customFormat="false" ht="15" hidden="false" customHeight="false" outlineLevel="0" collapsed="false">
      <c r="A19496" s="2" t="s">
        <v>124</v>
      </c>
      <c r="B19496" s="2" t="s">
        <v>124</v>
      </c>
      <c r="C19496" s="2" t="s">
        <v>48</v>
      </c>
      <c r="D19496" s="2" t="s">
        <v>10</v>
      </c>
      <c r="E19496" s="2" t="s">
        <v>74</v>
      </c>
      <c r="F19496" s="2" t="s">
        <v>977</v>
      </c>
      <c r="G19496" s="14" t="n">
        <v>12.5</v>
      </c>
      <c r="H19496" s="14" t="n">
        <v>9.94</v>
      </c>
      <c r="I19496" s="14" t="n">
        <v>12.5</v>
      </c>
      <c r="J19496" s="23" t="n">
        <f aca="false">IF(AND(E19496="Priority",ISNUMBER('Cost model'!N318)),'Cost model'!N318,'Cost model'!M318)</f>
        <v>14.5</v>
      </c>
      <c r="K19496" s="14" t="n">
        <f aca="false">J19496-H19496</f>
        <v>4.56</v>
      </c>
      <c r="L19496" s="14" t="n">
        <f aca="false">G19496-H19496</f>
        <v>2.56</v>
      </c>
    </row>
    <row r="19497" customFormat="false" ht="15" hidden="false" customHeight="false" outlineLevel="0" collapsed="false">
      <c r="A19497" s="2" t="s">
        <v>158</v>
      </c>
      <c r="B19497" s="2" t="s">
        <v>205</v>
      </c>
      <c r="C19497" s="2" t="s">
        <v>47</v>
      </c>
      <c r="D19497" s="2" t="s">
        <v>10</v>
      </c>
      <c r="E19497" s="2" t="s">
        <v>74</v>
      </c>
      <c r="F19497" s="2" t="s">
        <v>976</v>
      </c>
      <c r="G19497" s="14" t="n">
        <v>12.5</v>
      </c>
      <c r="H19497" s="14" t="n">
        <v>38.19</v>
      </c>
      <c r="I19497" s="14" t="n">
        <v>19.5</v>
      </c>
      <c r="J19497" s="23" t="n">
        <f aca="false">IF(AND(E19497="Priority",ISNUMBER('Cost model'!N497)),'Cost model'!N497,'Cost model'!M497)</f>
        <v>17.5</v>
      </c>
      <c r="K19497" s="14" t="n">
        <f aca="false">J19497-H19497</f>
        <v>-20.69</v>
      </c>
      <c r="L19497" s="14" t="n">
        <f aca="false">G19497-H19497</f>
        <v>-25.69</v>
      </c>
    </row>
    <row r="19498" customFormat="false" ht="15" hidden="false" customHeight="false" outlineLevel="0" collapsed="false">
      <c r="A19498" s="2" t="s">
        <v>124</v>
      </c>
      <c r="B19498" s="2" t="s">
        <v>158</v>
      </c>
      <c r="C19498" s="2" t="s">
        <v>47</v>
      </c>
      <c r="D19498" s="2" t="s">
        <v>10</v>
      </c>
      <c r="E19498" s="2" t="s">
        <v>74</v>
      </c>
      <c r="F19498" s="2" t="s">
        <v>976</v>
      </c>
      <c r="G19498" s="14" t="n">
        <v>9.5</v>
      </c>
      <c r="H19498" s="14" t="n">
        <v>17.41</v>
      </c>
      <c r="I19498" s="14" t="n">
        <v>14.5</v>
      </c>
      <c r="J19498" s="23" t="n">
        <f aca="false">IF(AND(E19498="Priority",ISNUMBER('Cost model'!N347)),'Cost model'!N347,'Cost model'!M347)</f>
        <v>13.5</v>
      </c>
      <c r="K19498" s="14" t="n">
        <f aca="false">J19498-H19498</f>
        <v>-3.91</v>
      </c>
      <c r="L19498" s="14" t="n">
        <f aca="false">G19498-H19498</f>
        <v>-7.91</v>
      </c>
    </row>
    <row r="19499" customFormat="false" ht="15" hidden="false" customHeight="false" outlineLevel="0" collapsed="false">
      <c r="A19499" s="2" t="s">
        <v>124</v>
      </c>
      <c r="B19499" s="2" t="s">
        <v>174</v>
      </c>
      <c r="C19499" s="2" t="s">
        <v>48</v>
      </c>
      <c r="D19499" s="2" t="s">
        <v>12</v>
      </c>
      <c r="E19499" s="2" t="s">
        <v>74</v>
      </c>
      <c r="F19499" s="2" t="s">
        <v>976</v>
      </c>
      <c r="G19499" s="14" t="n">
        <v>12.5</v>
      </c>
      <c r="H19499" s="14" t="n">
        <v>32.96</v>
      </c>
      <c r="I19499" s="14" t="n">
        <v>19.5</v>
      </c>
      <c r="J19499" s="23" t="n">
        <f aca="false">IF(AND(E19499="Priority",ISNUMBER('Cost model'!N366)),'Cost model'!N366,'Cost model'!M366)</f>
        <v>55</v>
      </c>
      <c r="K19499" s="14" t="n">
        <f aca="false">J19499-H19499</f>
        <v>22.04</v>
      </c>
      <c r="L19499" s="14" t="n">
        <f aca="false">G19499-H19499</f>
        <v>-20.46</v>
      </c>
    </row>
    <row r="19500" customFormat="false" ht="15" hidden="false" customHeight="false" outlineLevel="0" collapsed="false">
      <c r="A19500" s="2" t="s">
        <v>142</v>
      </c>
      <c r="B19500" s="2" t="s">
        <v>142</v>
      </c>
      <c r="C19500" s="2" t="s">
        <v>48</v>
      </c>
      <c r="D19500" s="2" t="s">
        <v>12</v>
      </c>
      <c r="E19500" s="2" t="s">
        <v>74</v>
      </c>
      <c r="F19500" s="2" t="s">
        <v>977</v>
      </c>
      <c r="G19500" s="14" t="n">
        <v>24.5</v>
      </c>
      <c r="H19500" s="14" t="n">
        <v>25.65</v>
      </c>
      <c r="I19500" s="14" t="n">
        <v>12.5</v>
      </c>
      <c r="J19500" s="23" t="n">
        <f aca="false">IF(AND(E19500="Priority",ISNUMBER('Cost model'!N636)),'Cost model'!N636,'Cost model'!M636)</f>
        <v>40</v>
      </c>
      <c r="K19500" s="14" t="n">
        <f aca="false">J19500-H19500</f>
        <v>14.35</v>
      </c>
      <c r="L19500" s="14" t="n">
        <f aca="false">G19500-H19500</f>
        <v>-1.15</v>
      </c>
    </row>
    <row r="19501" customFormat="false" ht="15" hidden="false" customHeight="false" outlineLevel="0" collapsed="false">
      <c r="A19501" s="2" t="s">
        <v>124</v>
      </c>
      <c r="B19501" s="2" t="s">
        <v>124</v>
      </c>
      <c r="C19501" s="2" t="s">
        <v>48</v>
      </c>
      <c r="D19501" s="2" t="s">
        <v>10</v>
      </c>
      <c r="E19501" s="2" t="s">
        <v>74</v>
      </c>
      <c r="F19501" s="2" t="s">
        <v>977</v>
      </c>
      <c r="G19501" s="14" t="n">
        <v>14.5</v>
      </c>
      <c r="H19501" s="14" t="n">
        <v>7.46</v>
      </c>
      <c r="I19501" s="14" t="n">
        <v>12.5</v>
      </c>
      <c r="J19501" s="23" t="n">
        <f aca="false">IF(AND(E19501="Priority",ISNUMBER('Cost model'!N318)),'Cost model'!N318,'Cost model'!M318)</f>
        <v>14.5</v>
      </c>
      <c r="K19501" s="14" t="n">
        <f aca="false">J19501-H19501</f>
        <v>7.04</v>
      </c>
      <c r="L19501" s="14" t="n">
        <f aca="false">G19501-H19501</f>
        <v>7.04</v>
      </c>
    </row>
    <row r="19502" customFormat="false" ht="15" hidden="false" customHeight="false" outlineLevel="0" collapsed="false">
      <c r="A19502" s="2" t="s">
        <v>142</v>
      </c>
      <c r="B19502" s="2" t="s">
        <v>142</v>
      </c>
      <c r="C19502" s="2" t="s">
        <v>48</v>
      </c>
      <c r="D19502" s="2" t="s">
        <v>12</v>
      </c>
      <c r="E19502" s="2" t="s">
        <v>74</v>
      </c>
      <c r="F19502" s="2" t="s">
        <v>977</v>
      </c>
      <c r="G19502" s="14" t="n">
        <v>14.5</v>
      </c>
      <c r="H19502" s="14" t="n">
        <v>21.34</v>
      </c>
      <c r="I19502" s="14" t="n">
        <v>12.5</v>
      </c>
      <c r="J19502" s="23" t="n">
        <f aca="false">IF(AND(E19502="Priority",ISNUMBER('Cost model'!N636)),'Cost model'!N636,'Cost model'!M636)</f>
        <v>40</v>
      </c>
      <c r="K19502" s="14" t="n">
        <f aca="false">J19502-H19502</f>
        <v>18.66</v>
      </c>
      <c r="L19502" s="14" t="n">
        <f aca="false">G19502-H19502</f>
        <v>-6.84</v>
      </c>
    </row>
    <row r="19503" customFormat="false" ht="15" hidden="false" customHeight="false" outlineLevel="0" collapsed="false">
      <c r="A19503" s="2" t="s">
        <v>174</v>
      </c>
      <c r="B19503" s="2" t="s">
        <v>174</v>
      </c>
      <c r="C19503" s="2" t="s">
        <v>47</v>
      </c>
      <c r="D19503" s="2" t="s">
        <v>10</v>
      </c>
      <c r="E19503" s="2" t="s">
        <v>74</v>
      </c>
      <c r="F19503" s="2" t="s">
        <v>977</v>
      </c>
      <c r="G19503" s="14" t="n">
        <v>9.5</v>
      </c>
      <c r="H19503" s="14" t="n">
        <v>6.11</v>
      </c>
      <c r="I19503" s="14" t="n">
        <v>9.5</v>
      </c>
      <c r="J19503" s="23" t="n">
        <f aca="false">IF(AND(E19503="Priority",ISNUMBER('Cost model'!N167)),'Cost model'!N167,'Cost model'!M167)</f>
        <v>8.5</v>
      </c>
      <c r="K19503" s="14" t="n">
        <f aca="false">J19503-H19503</f>
        <v>2.39</v>
      </c>
      <c r="L19503" s="14" t="n">
        <f aca="false">G19503-H19503</f>
        <v>3.39</v>
      </c>
    </row>
    <row r="19504" customFormat="false" ht="15" hidden="false" customHeight="false" outlineLevel="0" collapsed="false">
      <c r="A19504" s="2" t="s">
        <v>142</v>
      </c>
      <c r="B19504" s="2" t="s">
        <v>142</v>
      </c>
      <c r="C19504" s="2" t="s">
        <v>49</v>
      </c>
      <c r="D19504" s="2" t="s">
        <v>12</v>
      </c>
      <c r="E19504" s="2" t="s">
        <v>74</v>
      </c>
      <c r="F19504" s="2" t="s">
        <v>977</v>
      </c>
      <c r="G19504" s="14" t="n">
        <v>19.5</v>
      </c>
      <c r="H19504" s="14" t="n">
        <v>25.65</v>
      </c>
      <c r="I19504" s="14" t="n">
        <v>19.5</v>
      </c>
      <c r="J19504" s="23" t="n">
        <f aca="false">IF(AND(E19504="Priority",ISNUMBER('Cost model'!N637)),'Cost model'!N637,'Cost model'!M637)</f>
        <v>45</v>
      </c>
      <c r="K19504" s="14" t="n">
        <f aca="false">J19504-H19504</f>
        <v>19.35</v>
      </c>
      <c r="L19504" s="14" t="n">
        <f aca="false">G19504-H19504</f>
        <v>-6.15</v>
      </c>
    </row>
    <row r="19505" customFormat="false" ht="15" hidden="false" customHeight="false" outlineLevel="0" collapsed="false">
      <c r="A19505" s="2" t="s">
        <v>221</v>
      </c>
      <c r="B19505" s="2" t="s">
        <v>221</v>
      </c>
      <c r="C19505" s="2" t="s">
        <v>47</v>
      </c>
      <c r="D19505" s="2" t="s">
        <v>12</v>
      </c>
      <c r="E19505" s="2" t="s">
        <v>74</v>
      </c>
      <c r="F19505" s="2" t="s">
        <v>977</v>
      </c>
      <c r="G19505" s="14" t="n">
        <v>9.5</v>
      </c>
      <c r="H19505" s="14" t="n">
        <v>36.48</v>
      </c>
      <c r="I19505" s="14" t="n">
        <v>9.5</v>
      </c>
      <c r="J19505" s="23" t="n">
        <f aca="false">IF(AND(E19505="Priority",ISNUMBER('Cost model'!N740)),'Cost model'!N740,'Cost model'!M740)</f>
        <v>22.5</v>
      </c>
      <c r="K19505" s="14" t="n">
        <f aca="false">J19505-H19505</f>
        <v>-13.98</v>
      </c>
      <c r="L19505" s="14" t="n">
        <f aca="false">G19505-H19505</f>
        <v>-26.98</v>
      </c>
    </row>
    <row r="19506" customFormat="false" ht="15" hidden="false" customHeight="false" outlineLevel="0" collapsed="false">
      <c r="A19506" s="2" t="s">
        <v>142</v>
      </c>
      <c r="B19506" s="2" t="s">
        <v>142</v>
      </c>
      <c r="C19506" s="2" t="s">
        <v>48</v>
      </c>
      <c r="D19506" s="2" t="s">
        <v>10</v>
      </c>
      <c r="E19506" s="2" t="s">
        <v>74</v>
      </c>
      <c r="F19506" s="2" t="s">
        <v>977</v>
      </c>
      <c r="G19506" s="14" t="n">
        <v>12.5</v>
      </c>
      <c r="H19506" s="14" t="n">
        <v>25.65</v>
      </c>
      <c r="I19506" s="14" t="n">
        <v>12.5</v>
      </c>
      <c r="J19506" s="23" t="n">
        <f aca="false">IF(AND(E19506="Priority",ISNUMBER('Cost model'!N633)),'Cost model'!N633,'Cost model'!M633)</f>
        <v>11.5</v>
      </c>
      <c r="K19506" s="14" t="n">
        <f aca="false">J19506-H19506</f>
        <v>-14.15</v>
      </c>
      <c r="L19506" s="14" t="n">
        <f aca="false">G19506-H19506</f>
        <v>-13.15</v>
      </c>
    </row>
    <row r="19507" customFormat="false" ht="15" hidden="false" customHeight="false" outlineLevel="0" collapsed="false">
      <c r="A19507" s="2" t="s">
        <v>174</v>
      </c>
      <c r="B19507" s="2" t="s">
        <v>174</v>
      </c>
      <c r="C19507" s="2" t="s">
        <v>49</v>
      </c>
      <c r="D19507" s="2" t="s">
        <v>12</v>
      </c>
      <c r="E19507" s="2" t="s">
        <v>83</v>
      </c>
      <c r="F19507" s="2" t="s">
        <v>977</v>
      </c>
      <c r="G19507" s="14" t="n">
        <v>29.5</v>
      </c>
      <c r="H19507" s="14" t="n">
        <v>38.19</v>
      </c>
      <c r="I19507" s="14" t="n">
        <v>29.5</v>
      </c>
      <c r="J19507" s="23" t="n">
        <f aca="false">IF(AND(E19507="Priority",ISNUMBER('Cost model'!N172)),'Cost model'!N172,'Cost model'!M172)</f>
        <v>60</v>
      </c>
      <c r="K19507" s="14" t="n">
        <f aca="false">J19507-H19507</f>
        <v>21.81</v>
      </c>
      <c r="L19507" s="14" t="n">
        <f aca="false">G19507-H19507</f>
        <v>-8.69</v>
      </c>
    </row>
    <row r="19508" customFormat="false" ht="15" hidden="false" customHeight="false" outlineLevel="0" collapsed="false">
      <c r="A19508" s="2" t="s">
        <v>142</v>
      </c>
      <c r="B19508" s="2" t="s">
        <v>142</v>
      </c>
      <c r="C19508" s="2" t="s">
        <v>48</v>
      </c>
      <c r="D19508" s="2" t="s">
        <v>10</v>
      </c>
      <c r="E19508" s="2" t="s">
        <v>74</v>
      </c>
      <c r="F19508" s="2" t="s">
        <v>977</v>
      </c>
      <c r="G19508" s="14" t="n">
        <v>12.5</v>
      </c>
      <c r="H19508" s="14" t="n">
        <v>14.32</v>
      </c>
      <c r="I19508" s="14" t="n">
        <v>12.5</v>
      </c>
      <c r="J19508" s="23" t="n">
        <f aca="false">IF(AND(E19508="Priority",ISNUMBER('Cost model'!N633)),'Cost model'!N633,'Cost model'!M633)</f>
        <v>11.5</v>
      </c>
      <c r="K19508" s="14" t="n">
        <f aca="false">J19508-H19508</f>
        <v>-2.82</v>
      </c>
      <c r="L19508" s="14" t="n">
        <f aca="false">G19508-H19508</f>
        <v>-1.82</v>
      </c>
    </row>
    <row r="19509" customFormat="false" ht="15" hidden="false" customHeight="false" outlineLevel="0" collapsed="false">
      <c r="A19509" s="2" t="s">
        <v>174</v>
      </c>
      <c r="B19509" s="2" t="s">
        <v>174</v>
      </c>
      <c r="C19509" s="2" t="s">
        <v>48</v>
      </c>
      <c r="D19509" s="2" t="s">
        <v>13</v>
      </c>
      <c r="E19509" s="2" t="s">
        <v>74</v>
      </c>
      <c r="F19509" s="2" t="s">
        <v>977</v>
      </c>
      <c r="G19509" s="14" t="n">
        <v>24.5</v>
      </c>
      <c r="H19509" s="14" t="n">
        <v>38.18</v>
      </c>
      <c r="I19509" s="14" t="n">
        <v>24.5</v>
      </c>
      <c r="J19509" s="23" t="n">
        <f aca="false">IF(AND(E19509="Priority",ISNUMBER('Cost model'!N174)),'Cost model'!N174,'Cost model'!M174)</f>
        <v>70</v>
      </c>
      <c r="K19509" s="14" t="n">
        <f aca="false">J19509-H19509</f>
        <v>31.82</v>
      </c>
      <c r="L19509" s="14" t="n">
        <f aca="false">G19509-H19509</f>
        <v>-13.68</v>
      </c>
    </row>
    <row r="19510" customFormat="false" ht="15" hidden="false" customHeight="false" outlineLevel="0" collapsed="false">
      <c r="A19510" s="2" t="s">
        <v>124</v>
      </c>
      <c r="B19510" s="2" t="s">
        <v>124</v>
      </c>
      <c r="C19510" s="2" t="s">
        <v>47</v>
      </c>
      <c r="D19510" s="2" t="s">
        <v>12</v>
      </c>
      <c r="E19510" s="2" t="s">
        <v>74</v>
      </c>
      <c r="F19510" s="2" t="s">
        <v>977</v>
      </c>
      <c r="G19510" s="14" t="n">
        <v>9.5</v>
      </c>
      <c r="H19510" s="14" t="n">
        <v>28.34</v>
      </c>
      <c r="I19510" s="14" t="n">
        <v>9.5</v>
      </c>
      <c r="J19510" s="23" t="n">
        <f aca="false">IF(AND(E19510="Priority",ISNUMBER('Cost model'!N320)),'Cost model'!N320,'Cost model'!M320)</f>
        <v>24.5</v>
      </c>
      <c r="K19510" s="14" t="n">
        <f aca="false">J19510-H19510</f>
        <v>-3.84</v>
      </c>
      <c r="L19510" s="14" t="n">
        <f aca="false">G19510-H19510</f>
        <v>-18.84</v>
      </c>
    </row>
    <row r="19511" customFormat="false" ht="15" hidden="false" customHeight="false" outlineLevel="0" collapsed="false">
      <c r="A19511" s="2" t="s">
        <v>174</v>
      </c>
      <c r="B19511" s="2" t="s">
        <v>142</v>
      </c>
      <c r="C19511" s="2" t="s">
        <v>48</v>
      </c>
      <c r="D19511" s="2" t="s">
        <v>10</v>
      </c>
      <c r="E19511" s="2" t="s">
        <v>74</v>
      </c>
      <c r="F19511" s="2" t="s">
        <v>976</v>
      </c>
      <c r="G19511" s="14" t="n">
        <v>14.5</v>
      </c>
      <c r="H19511" s="14" t="n">
        <v>10.79</v>
      </c>
      <c r="I19511" s="14" t="n">
        <v>12.5</v>
      </c>
      <c r="J19511" s="23" t="n">
        <f aca="false">IF(AND(E19511="Priority",ISNUMBER('Cost model'!N123)),'Cost model'!N123,'Cost model'!M123)</f>
        <v>16.5</v>
      </c>
      <c r="K19511" s="14" t="n">
        <f aca="false">J19511-H19511</f>
        <v>5.71</v>
      </c>
      <c r="L19511" s="14" t="n">
        <f aca="false">G19511-H19511</f>
        <v>3.71</v>
      </c>
    </row>
    <row r="19512" customFormat="false" ht="15" hidden="false" customHeight="false" outlineLevel="0" collapsed="false">
      <c r="A19512" s="2" t="s">
        <v>174</v>
      </c>
      <c r="B19512" s="2" t="s">
        <v>124</v>
      </c>
      <c r="C19512" s="2" t="s">
        <v>47</v>
      </c>
      <c r="D19512" s="2" t="s">
        <v>12</v>
      </c>
      <c r="E19512" s="2" t="s">
        <v>74</v>
      </c>
      <c r="F19512" s="2" t="s">
        <v>976</v>
      </c>
      <c r="G19512" s="14" t="n">
        <v>14.5</v>
      </c>
      <c r="H19512" s="14" t="n">
        <v>49.49</v>
      </c>
      <c r="I19512" s="14" t="n">
        <v>9.5</v>
      </c>
      <c r="J19512" s="23" t="n">
        <f aca="false">IF(AND(E19512="Priority",ISNUMBER('Cost model'!N110)),'Cost model'!N110,'Cost model'!M110)</f>
        <v>40</v>
      </c>
      <c r="K19512" s="14" t="n">
        <f aca="false">J19512-H19512</f>
        <v>-9.49</v>
      </c>
      <c r="L19512" s="14" t="n">
        <f aca="false">G19512-H19512</f>
        <v>-34.99</v>
      </c>
    </row>
    <row r="19513" customFormat="false" ht="15" hidden="false" customHeight="false" outlineLevel="0" collapsed="false">
      <c r="A19513" s="2" t="s">
        <v>221</v>
      </c>
      <c r="B19513" s="2" t="s">
        <v>221</v>
      </c>
      <c r="C19513" s="2" t="s">
        <v>47</v>
      </c>
      <c r="D19513" s="2" t="s">
        <v>10</v>
      </c>
      <c r="E19513" s="2" t="s">
        <v>83</v>
      </c>
      <c r="F19513" s="2" t="s">
        <v>977</v>
      </c>
      <c r="G19513" s="14" t="n">
        <v>14.5</v>
      </c>
      <c r="H19513" s="14" t="n">
        <v>7.15</v>
      </c>
      <c r="I19513" s="14" t="n">
        <v>14.5</v>
      </c>
      <c r="J19513" s="23" t="n">
        <f aca="false">IF(AND(E19513="Priority",ISNUMBER('Cost model'!N737)),'Cost model'!N737,'Cost model'!M737)</f>
        <v>13.5</v>
      </c>
      <c r="K19513" s="14" t="n">
        <f aca="false">J19513-H19513</f>
        <v>6.35</v>
      </c>
      <c r="L19513" s="14" t="n">
        <f aca="false">G19513-H19513</f>
        <v>7.35</v>
      </c>
    </row>
    <row r="19514" customFormat="false" ht="15" hidden="false" customHeight="false" outlineLevel="0" collapsed="false">
      <c r="A19514" s="2" t="s">
        <v>124</v>
      </c>
      <c r="B19514" s="2" t="s">
        <v>124</v>
      </c>
      <c r="C19514" s="2" t="s">
        <v>48</v>
      </c>
      <c r="D19514" s="2" t="s">
        <v>10</v>
      </c>
      <c r="E19514" s="2" t="s">
        <v>74</v>
      </c>
      <c r="F19514" s="2" t="s">
        <v>977</v>
      </c>
      <c r="G19514" s="14" t="n">
        <v>12.5</v>
      </c>
      <c r="H19514" s="14" t="n">
        <v>11.25</v>
      </c>
      <c r="I19514" s="14" t="n">
        <v>12.5</v>
      </c>
      <c r="J19514" s="23" t="n">
        <f aca="false">IF(AND(E19514="Priority",ISNUMBER('Cost model'!N318)),'Cost model'!N318,'Cost model'!M318)</f>
        <v>14.5</v>
      </c>
      <c r="K19514" s="14" t="n">
        <f aca="false">J19514-H19514</f>
        <v>3.25</v>
      </c>
      <c r="L19514" s="14" t="n">
        <f aca="false">G19514-H19514</f>
        <v>1.25</v>
      </c>
    </row>
    <row r="19515" customFormat="false" ht="15" hidden="false" customHeight="false" outlineLevel="0" collapsed="false">
      <c r="A19515" s="2" t="s">
        <v>174</v>
      </c>
      <c r="B19515" s="2" t="s">
        <v>142</v>
      </c>
      <c r="C19515" s="2" t="s">
        <v>47</v>
      </c>
      <c r="D19515" s="2" t="s">
        <v>10</v>
      </c>
      <c r="E19515" s="2" t="s">
        <v>74</v>
      </c>
      <c r="F19515" s="2" t="s">
        <v>976</v>
      </c>
      <c r="G19515" s="14" t="n">
        <v>9.5</v>
      </c>
      <c r="H19515" s="14" t="n">
        <v>9.64</v>
      </c>
      <c r="I19515" s="14" t="n">
        <v>9.5</v>
      </c>
      <c r="J19515" s="23" t="n">
        <f aca="false">IF(AND(E19515="Priority",ISNUMBER('Cost model'!N122)),'Cost model'!N122,'Cost model'!M122)</f>
        <v>13.5</v>
      </c>
      <c r="K19515" s="14" t="n">
        <f aca="false">J19515-H19515</f>
        <v>3.86</v>
      </c>
      <c r="L19515" s="14" t="n">
        <f aca="false">G19515-H19515</f>
        <v>-0.140000000000001</v>
      </c>
    </row>
    <row r="19516" customFormat="false" ht="15" hidden="false" customHeight="false" outlineLevel="0" collapsed="false">
      <c r="A19516" s="2" t="s">
        <v>174</v>
      </c>
      <c r="B19516" s="2" t="s">
        <v>174</v>
      </c>
      <c r="C19516" s="2" t="s">
        <v>49</v>
      </c>
      <c r="D19516" s="2" t="s">
        <v>13</v>
      </c>
      <c r="E19516" s="2" t="s">
        <v>74</v>
      </c>
      <c r="F19516" s="2" t="s">
        <v>977</v>
      </c>
      <c r="G19516" s="14" t="n">
        <v>50</v>
      </c>
      <c r="H19516" s="14" t="n">
        <v>83.09</v>
      </c>
      <c r="I19516" s="14" t="n">
        <v>50</v>
      </c>
      <c r="J19516" s="23" t="n">
        <f aca="false">IF(AND(E19516="Priority",ISNUMBER('Cost model'!N175)),'Cost model'!N175,'Cost model'!M175)</f>
        <v>75</v>
      </c>
      <c r="K19516" s="14" t="n">
        <f aca="false">J19516-H19516</f>
        <v>-8.09</v>
      </c>
      <c r="L19516" s="14" t="n">
        <f aca="false">G19516-H19516</f>
        <v>-33.09</v>
      </c>
    </row>
    <row r="19517" customFormat="false" ht="15" hidden="false" customHeight="false" outlineLevel="0" collapsed="false">
      <c r="A19517" s="2" t="s">
        <v>174</v>
      </c>
      <c r="B19517" s="2" t="s">
        <v>174</v>
      </c>
      <c r="C19517" s="2" t="s">
        <v>48</v>
      </c>
      <c r="D19517" s="2" t="s">
        <v>13</v>
      </c>
      <c r="E19517" s="2" t="s">
        <v>74</v>
      </c>
      <c r="F19517" s="2" t="s">
        <v>977</v>
      </c>
      <c r="G19517" s="14" t="n">
        <v>24.5</v>
      </c>
      <c r="H19517" s="14" t="n">
        <v>38.18</v>
      </c>
      <c r="I19517" s="14" t="n">
        <v>24.5</v>
      </c>
      <c r="J19517" s="23" t="n">
        <f aca="false">IF(AND(E19517="Priority",ISNUMBER('Cost model'!N174)),'Cost model'!N174,'Cost model'!M174)</f>
        <v>70</v>
      </c>
      <c r="K19517" s="14" t="n">
        <f aca="false">J19517-H19517</f>
        <v>31.82</v>
      </c>
      <c r="L19517" s="14" t="n">
        <f aca="false">G19517-H19517</f>
        <v>-13.68</v>
      </c>
    </row>
    <row r="19518" customFormat="false" ht="15" hidden="false" customHeight="false" outlineLevel="0" collapsed="false">
      <c r="A19518" s="2" t="s">
        <v>142</v>
      </c>
      <c r="B19518" s="2" t="s">
        <v>142</v>
      </c>
      <c r="C19518" s="2" t="s">
        <v>49</v>
      </c>
      <c r="D19518" s="2" t="s">
        <v>12</v>
      </c>
      <c r="E19518" s="2" t="s">
        <v>74</v>
      </c>
      <c r="F19518" s="2" t="s">
        <v>977</v>
      </c>
      <c r="G19518" s="14" t="n">
        <v>19.5</v>
      </c>
      <c r="H19518" s="14" t="n">
        <v>24.17</v>
      </c>
      <c r="I19518" s="14" t="n">
        <v>19.5</v>
      </c>
      <c r="J19518" s="23" t="n">
        <f aca="false">IF(AND(E19518="Priority",ISNUMBER('Cost model'!N637)),'Cost model'!N637,'Cost model'!M637)</f>
        <v>45</v>
      </c>
      <c r="K19518" s="14" t="n">
        <f aca="false">J19518-H19518</f>
        <v>20.83</v>
      </c>
      <c r="L19518" s="14" t="n">
        <f aca="false">G19518-H19518</f>
        <v>-4.67</v>
      </c>
    </row>
    <row r="19519" customFormat="false" ht="15" hidden="false" customHeight="false" outlineLevel="0" collapsed="false">
      <c r="A19519" s="2" t="s">
        <v>174</v>
      </c>
      <c r="B19519" s="2" t="s">
        <v>174</v>
      </c>
      <c r="C19519" s="2" t="s">
        <v>48</v>
      </c>
      <c r="D19519" s="2" t="s">
        <v>12</v>
      </c>
      <c r="E19519" s="2" t="s">
        <v>83</v>
      </c>
      <c r="F19519" s="2" t="s">
        <v>977</v>
      </c>
      <c r="G19519" s="14" t="n">
        <v>19.5</v>
      </c>
      <c r="H19519" s="14" t="n">
        <v>32.13</v>
      </c>
      <c r="I19519" s="14" t="n">
        <v>19.5</v>
      </c>
      <c r="J19519" s="23" t="n">
        <f aca="false">IF(AND(E19519="Priority",ISNUMBER('Cost model'!N171)),'Cost model'!N171,'Cost model'!M171)</f>
        <v>55</v>
      </c>
      <c r="K19519" s="14" t="n">
        <f aca="false">J19519-H19519</f>
        <v>22.87</v>
      </c>
      <c r="L19519" s="14" t="n">
        <f aca="false">G19519-H19519</f>
        <v>-12.63</v>
      </c>
    </row>
    <row r="19520" customFormat="false" ht="15" hidden="false" customHeight="false" outlineLevel="0" collapsed="false">
      <c r="A19520" s="2" t="s">
        <v>174</v>
      </c>
      <c r="B19520" s="2" t="s">
        <v>174</v>
      </c>
      <c r="C19520" s="2" t="s">
        <v>49</v>
      </c>
      <c r="D19520" s="2" t="s">
        <v>13</v>
      </c>
      <c r="E19520" s="2" t="s">
        <v>74</v>
      </c>
      <c r="F19520" s="2" t="s">
        <v>977</v>
      </c>
      <c r="G19520" s="14" t="n">
        <v>50</v>
      </c>
      <c r="H19520" s="14" t="n">
        <v>63.34</v>
      </c>
      <c r="I19520" s="14" t="n">
        <v>50</v>
      </c>
      <c r="J19520" s="23" t="n">
        <f aca="false">IF(AND(E19520="Priority",ISNUMBER('Cost model'!N175)),'Cost model'!N175,'Cost model'!M175)</f>
        <v>75</v>
      </c>
      <c r="K19520" s="14" t="n">
        <f aca="false">J19520-H19520</f>
        <v>11.66</v>
      </c>
      <c r="L19520" s="14" t="n">
        <f aca="false">G19520-H19520</f>
        <v>-13.34</v>
      </c>
    </row>
    <row r="19521" customFormat="false" ht="15" hidden="false" customHeight="false" outlineLevel="0" collapsed="false">
      <c r="A19521" s="2" t="s">
        <v>174</v>
      </c>
      <c r="B19521" s="2" t="s">
        <v>174</v>
      </c>
      <c r="C19521" s="2" t="s">
        <v>49</v>
      </c>
      <c r="D19521" s="2" t="s">
        <v>10</v>
      </c>
      <c r="E19521" s="2" t="s">
        <v>83</v>
      </c>
      <c r="F19521" s="2" t="s">
        <v>977</v>
      </c>
      <c r="G19521" s="14" t="n">
        <v>24.5</v>
      </c>
      <c r="H19521" s="14" t="n">
        <v>24.17</v>
      </c>
      <c r="I19521" s="14" t="n">
        <v>24.5</v>
      </c>
      <c r="J19521" s="23" t="n">
        <f aca="false">IF(AND(E19521="Priority",ISNUMBER('Cost model'!N169)),'Cost model'!N169,'Cost model'!M169)</f>
        <v>25.5</v>
      </c>
      <c r="K19521" s="14" t="n">
        <f aca="false">J19521-H19521</f>
        <v>1.33</v>
      </c>
      <c r="L19521" s="14" t="n">
        <f aca="false">G19521-H19521</f>
        <v>0.329999999999998</v>
      </c>
    </row>
    <row r="19522" customFormat="false" ht="15" hidden="false" customHeight="false" outlineLevel="0" collapsed="false">
      <c r="A19522" s="2" t="s">
        <v>174</v>
      </c>
      <c r="B19522" s="2" t="s">
        <v>174</v>
      </c>
      <c r="C19522" s="2" t="s">
        <v>49</v>
      </c>
      <c r="D19522" s="2" t="s">
        <v>12</v>
      </c>
      <c r="E19522" s="2" t="s">
        <v>74</v>
      </c>
      <c r="F19522" s="2" t="s">
        <v>977</v>
      </c>
      <c r="G19522" s="14" t="n">
        <v>19.5</v>
      </c>
      <c r="H19522" s="14" t="n">
        <v>70.74</v>
      </c>
      <c r="I19522" s="14" t="n">
        <v>19.5</v>
      </c>
      <c r="J19522" s="23" t="n">
        <f aca="false">IF(AND(E19522="Priority",ISNUMBER('Cost model'!N172)),'Cost model'!N172,'Cost model'!M172)</f>
        <v>45</v>
      </c>
      <c r="K19522" s="14" t="n">
        <f aca="false">J19522-H19522</f>
        <v>-25.74</v>
      </c>
      <c r="L19522" s="14" t="n">
        <f aca="false">G19522-H19522</f>
        <v>-51.24</v>
      </c>
    </row>
    <row r="19523" customFormat="false" ht="15" hidden="false" customHeight="false" outlineLevel="0" collapsed="false">
      <c r="A19523" s="2" t="s">
        <v>174</v>
      </c>
      <c r="B19523" s="2" t="s">
        <v>174</v>
      </c>
      <c r="C19523" s="2" t="s">
        <v>47</v>
      </c>
      <c r="D19523" s="2" t="s">
        <v>10</v>
      </c>
      <c r="E19523" s="2" t="s">
        <v>74</v>
      </c>
      <c r="F19523" s="2" t="s">
        <v>977</v>
      </c>
      <c r="G19523" s="14" t="n">
        <v>9.5</v>
      </c>
      <c r="H19523" s="14" t="n">
        <v>7.46</v>
      </c>
      <c r="I19523" s="14" t="n">
        <v>9.5</v>
      </c>
      <c r="J19523" s="23" t="n">
        <f aca="false">IF(AND(E19523="Priority",ISNUMBER('Cost model'!N167)),'Cost model'!N167,'Cost model'!M167)</f>
        <v>8.5</v>
      </c>
      <c r="K19523" s="14" t="n">
        <f aca="false">J19523-H19523</f>
        <v>1.04</v>
      </c>
      <c r="L19523" s="14" t="n">
        <f aca="false">G19523-H19523</f>
        <v>2.04</v>
      </c>
    </row>
    <row r="19524" customFormat="false" ht="15" hidden="false" customHeight="false" outlineLevel="0" collapsed="false">
      <c r="A19524" s="2" t="s">
        <v>124</v>
      </c>
      <c r="B19524" s="2" t="s">
        <v>124</v>
      </c>
      <c r="C19524" s="2" t="s">
        <v>47</v>
      </c>
      <c r="D19524" s="2" t="s">
        <v>10</v>
      </c>
      <c r="E19524" s="2" t="s">
        <v>74</v>
      </c>
      <c r="F19524" s="2" t="s">
        <v>977</v>
      </c>
      <c r="G19524" s="14" t="n">
        <v>9.5</v>
      </c>
      <c r="H19524" s="14" t="n">
        <v>7.46</v>
      </c>
      <c r="I19524" s="14" t="n">
        <v>9.5</v>
      </c>
      <c r="J19524" s="23" t="n">
        <f aca="false">IF(AND(E19524="Priority",ISNUMBER('Cost model'!N317)),'Cost model'!N317,'Cost model'!M317)</f>
        <v>10.5</v>
      </c>
      <c r="K19524" s="14" t="n">
        <f aca="false">J19524-H19524</f>
        <v>3.04</v>
      </c>
      <c r="L19524" s="14" t="n">
        <f aca="false">G19524-H19524</f>
        <v>2.04</v>
      </c>
    </row>
    <row r="19525" customFormat="false" ht="15" hidden="false" customHeight="false" outlineLevel="0" collapsed="false">
      <c r="A19525" s="2" t="s">
        <v>142</v>
      </c>
      <c r="B19525" s="2" t="s">
        <v>142</v>
      </c>
      <c r="C19525" s="2" t="s">
        <v>47</v>
      </c>
      <c r="D19525" s="2" t="s">
        <v>12</v>
      </c>
      <c r="E19525" s="2" t="s">
        <v>74</v>
      </c>
      <c r="F19525" s="2" t="s">
        <v>977</v>
      </c>
      <c r="G19525" s="14" t="n">
        <v>9.5</v>
      </c>
      <c r="H19525" s="14" t="n">
        <v>25.65</v>
      </c>
      <c r="I19525" s="14" t="n">
        <v>9.5</v>
      </c>
      <c r="J19525" s="23" t="n">
        <f aca="false">IF(AND(E19525="Priority",ISNUMBER('Cost model'!N635)),'Cost model'!N635,'Cost model'!M635)</f>
        <v>30.5</v>
      </c>
      <c r="K19525" s="14" t="n">
        <f aca="false">J19525-H19525</f>
        <v>4.85</v>
      </c>
      <c r="L19525" s="14" t="n">
        <f aca="false">G19525-H19525</f>
        <v>-16.15</v>
      </c>
    </row>
    <row r="19526" customFormat="false" ht="15" hidden="false" customHeight="false" outlineLevel="0" collapsed="false">
      <c r="A19526" s="2" t="s">
        <v>205</v>
      </c>
      <c r="B19526" s="2" t="s">
        <v>205</v>
      </c>
      <c r="C19526" s="2" t="s">
        <v>48</v>
      </c>
      <c r="D19526" s="2" t="s">
        <v>13</v>
      </c>
      <c r="E19526" s="2" t="s">
        <v>74</v>
      </c>
      <c r="F19526" s="2" t="s">
        <v>977</v>
      </c>
      <c r="G19526" s="14" t="n">
        <v>24.5</v>
      </c>
      <c r="H19526" s="14" t="n">
        <v>31.8</v>
      </c>
      <c r="I19526" s="14" t="n">
        <v>24.5</v>
      </c>
      <c r="J19526" s="23" t="n">
        <f aca="false">IF(AND(E19526="Priority",ISNUMBER('Cost model'!N534)),'Cost model'!N534,'Cost model'!M534)</f>
        <v>85</v>
      </c>
      <c r="K19526" s="14" t="n">
        <f aca="false">J19526-H19526</f>
        <v>53.2</v>
      </c>
      <c r="L19526" s="14" t="n">
        <f aca="false">G19526-H19526</f>
        <v>-7.3</v>
      </c>
    </row>
    <row r="19527" customFormat="false" ht="15" hidden="false" customHeight="false" outlineLevel="0" collapsed="false">
      <c r="A19527" s="2" t="s">
        <v>174</v>
      </c>
      <c r="B19527" s="2" t="s">
        <v>174</v>
      </c>
      <c r="C19527" s="2" t="s">
        <v>47</v>
      </c>
      <c r="D19527" s="2" t="s">
        <v>12</v>
      </c>
      <c r="E19527" s="2" t="s">
        <v>74</v>
      </c>
      <c r="F19527" s="2" t="s">
        <v>977</v>
      </c>
      <c r="G19527" s="14" t="n">
        <v>9.5</v>
      </c>
      <c r="H19527" s="14" t="n">
        <v>27.97</v>
      </c>
      <c r="I19527" s="14" t="n">
        <v>9.5</v>
      </c>
      <c r="J19527" s="23" t="n">
        <f aca="false">IF(AND(E19527="Priority",ISNUMBER('Cost model'!N170)),'Cost model'!N170,'Cost model'!M170)</f>
        <v>25.5</v>
      </c>
      <c r="K19527" s="14" t="n">
        <f aca="false">J19527-H19527</f>
        <v>-2.47</v>
      </c>
      <c r="L19527" s="14" t="n">
        <f aca="false">G19527-H19527</f>
        <v>-18.47</v>
      </c>
    </row>
    <row r="19528" customFormat="false" ht="15" hidden="false" customHeight="false" outlineLevel="0" collapsed="false">
      <c r="A19528" s="2" t="s">
        <v>174</v>
      </c>
      <c r="B19528" s="2" t="s">
        <v>174</v>
      </c>
      <c r="C19528" s="2" t="s">
        <v>47</v>
      </c>
      <c r="D19528" s="2" t="s">
        <v>12</v>
      </c>
      <c r="E19528" s="2" t="s">
        <v>74</v>
      </c>
      <c r="F19528" s="2" t="s">
        <v>977</v>
      </c>
      <c r="G19528" s="14" t="n">
        <v>9.5</v>
      </c>
      <c r="H19528" s="14" t="n">
        <v>6.67</v>
      </c>
      <c r="I19528" s="14" t="n">
        <v>9.5</v>
      </c>
      <c r="J19528" s="23" t="n">
        <f aca="false">IF(AND(E19528="Priority",ISNUMBER('Cost model'!N170)),'Cost model'!N170,'Cost model'!M170)</f>
        <v>25.5</v>
      </c>
      <c r="K19528" s="14" t="n">
        <f aca="false">J19528-H19528</f>
        <v>18.83</v>
      </c>
      <c r="L19528" s="14" t="n">
        <f aca="false">G19528-H19528</f>
        <v>2.83</v>
      </c>
    </row>
    <row r="19529" customFormat="false" ht="15" hidden="false" customHeight="false" outlineLevel="0" collapsed="false">
      <c r="A19529" s="2" t="s">
        <v>221</v>
      </c>
      <c r="B19529" s="2" t="s">
        <v>221</v>
      </c>
      <c r="C19529" s="2" t="s">
        <v>47</v>
      </c>
      <c r="D19529" s="2" t="s">
        <v>12</v>
      </c>
      <c r="E19529" s="2" t="s">
        <v>74</v>
      </c>
      <c r="F19529" s="2" t="s">
        <v>977</v>
      </c>
      <c r="G19529" s="14" t="n">
        <v>9.5</v>
      </c>
      <c r="H19529" s="14" t="n">
        <v>25.2</v>
      </c>
      <c r="I19529" s="14" t="n">
        <v>9.5</v>
      </c>
      <c r="J19529" s="23" t="n">
        <f aca="false">IF(AND(E19529="Priority",ISNUMBER('Cost model'!N740)),'Cost model'!N740,'Cost model'!M740)</f>
        <v>22.5</v>
      </c>
      <c r="K19529" s="14" t="n">
        <f aca="false">J19529-H19529</f>
        <v>-2.7</v>
      </c>
      <c r="L19529" s="14" t="n">
        <f aca="false">G19529-H19529</f>
        <v>-15.7</v>
      </c>
    </row>
    <row r="19530" customFormat="false" ht="15" hidden="false" customHeight="false" outlineLevel="0" collapsed="false">
      <c r="A19530" s="2" t="s">
        <v>174</v>
      </c>
      <c r="B19530" s="2" t="s">
        <v>174</v>
      </c>
      <c r="C19530" s="2" t="s">
        <v>49</v>
      </c>
      <c r="D19530" s="2" t="s">
        <v>10</v>
      </c>
      <c r="E19530" s="2" t="s">
        <v>83</v>
      </c>
      <c r="F19530" s="2" t="s">
        <v>977</v>
      </c>
      <c r="G19530" s="14" t="n">
        <v>24.5</v>
      </c>
      <c r="H19530" s="14" t="n">
        <v>24.17</v>
      </c>
      <c r="I19530" s="14" t="n">
        <v>24.5</v>
      </c>
      <c r="J19530" s="23" t="n">
        <f aca="false">IF(AND(E19530="Priority",ISNUMBER('Cost model'!N169)),'Cost model'!N169,'Cost model'!M169)</f>
        <v>25.5</v>
      </c>
      <c r="K19530" s="14" t="n">
        <f aca="false">J19530-H19530</f>
        <v>1.33</v>
      </c>
      <c r="L19530" s="14" t="n">
        <f aca="false">G19530-H19530</f>
        <v>0.329999999999998</v>
      </c>
    </row>
    <row r="19531" customFormat="false" ht="15" hidden="false" customHeight="false" outlineLevel="0" collapsed="false">
      <c r="A19531" s="2" t="s">
        <v>158</v>
      </c>
      <c r="B19531" s="2" t="s">
        <v>124</v>
      </c>
      <c r="C19531" s="2" t="s">
        <v>49</v>
      </c>
      <c r="D19531" s="2" t="s">
        <v>12</v>
      </c>
      <c r="E19531" s="2" t="s">
        <v>74</v>
      </c>
      <c r="F19531" s="2" t="s">
        <v>976</v>
      </c>
      <c r="G19531" s="14" t="n">
        <v>19.5</v>
      </c>
      <c r="H19531" s="14" t="n">
        <v>24.17</v>
      </c>
      <c r="I19531" s="14" t="n">
        <v>19.5</v>
      </c>
      <c r="J19531" s="23" t="n">
        <f aca="false">IF(AND(E19531="Priority",ISNUMBER('Cost model'!N457)),'Cost model'!N457,'Cost model'!M457)</f>
        <v>55</v>
      </c>
      <c r="K19531" s="14" t="n">
        <f aca="false">J19531-H19531</f>
        <v>30.83</v>
      </c>
      <c r="L19531" s="14" t="n">
        <f aca="false">G19531-H19531</f>
        <v>-4.67</v>
      </c>
    </row>
    <row r="19532" customFormat="false" ht="15" hidden="false" customHeight="false" outlineLevel="0" collapsed="false">
      <c r="A19532" s="2" t="s">
        <v>174</v>
      </c>
      <c r="B19532" s="2" t="s">
        <v>174</v>
      </c>
      <c r="C19532" s="2" t="s">
        <v>47</v>
      </c>
      <c r="D19532" s="2" t="s">
        <v>15</v>
      </c>
      <c r="E19532" s="2" t="s">
        <v>74</v>
      </c>
      <c r="F19532" s="2" t="s">
        <v>977</v>
      </c>
      <c r="G19532" s="14" t="n">
        <v>45</v>
      </c>
      <c r="H19532" s="14" t="n">
        <v>165.12</v>
      </c>
      <c r="I19532" s="14" t="n">
        <v>45</v>
      </c>
      <c r="J19532" s="23" t="n">
        <f aca="false">IF(AND(E19532="Priority",ISNUMBER('Cost model'!N179)),'Cost model'!N179,'Cost model'!M179)</f>
        <v>135</v>
      </c>
      <c r="K19532" s="14" t="n">
        <f aca="false">J19532-H19532</f>
        <v>-30.12</v>
      </c>
      <c r="L19532" s="14" t="n">
        <f aca="false">G19532-H19532</f>
        <v>-120.12</v>
      </c>
    </row>
    <row r="19533" customFormat="false" ht="15" hidden="false" customHeight="false" outlineLevel="0" collapsed="false">
      <c r="A19533" s="2" t="s">
        <v>124</v>
      </c>
      <c r="B19533" s="2" t="s">
        <v>124</v>
      </c>
      <c r="C19533" s="2" t="s">
        <v>49</v>
      </c>
      <c r="D19533" s="2" t="s">
        <v>10</v>
      </c>
      <c r="E19533" s="2" t="s">
        <v>74</v>
      </c>
      <c r="F19533" s="2" t="s">
        <v>977</v>
      </c>
      <c r="G19533" s="14" t="n">
        <v>17.5</v>
      </c>
      <c r="H19533" s="14" t="n">
        <v>21.34</v>
      </c>
      <c r="I19533" s="14" t="n">
        <v>17.5</v>
      </c>
      <c r="J19533" s="23" t="n">
        <f aca="false">IF(AND(E19533="Priority",ISNUMBER('Cost model'!N319)),'Cost model'!N319,'Cost model'!M319)</f>
        <v>16.5</v>
      </c>
      <c r="K19533" s="14" t="n">
        <f aca="false">J19533-H19533</f>
        <v>-4.84</v>
      </c>
      <c r="L19533" s="14" t="n">
        <f aca="false">G19533-H19533</f>
        <v>-3.84</v>
      </c>
    </row>
    <row r="19534" customFormat="false" ht="15" hidden="false" customHeight="false" outlineLevel="0" collapsed="false">
      <c r="A19534" s="2" t="s">
        <v>124</v>
      </c>
      <c r="B19534" s="2" t="s">
        <v>158</v>
      </c>
      <c r="C19534" s="2" t="s">
        <v>49</v>
      </c>
      <c r="D19534" s="2" t="s">
        <v>13</v>
      </c>
      <c r="E19534" s="2" t="s">
        <v>74</v>
      </c>
      <c r="F19534" s="2" t="s">
        <v>976</v>
      </c>
      <c r="G19534" s="14" t="n">
        <v>50</v>
      </c>
      <c r="H19534" s="14" t="n">
        <v>71.19</v>
      </c>
      <c r="I19534" s="14" t="n">
        <v>85</v>
      </c>
      <c r="J19534" s="23" t="n">
        <f aca="false">IF(AND(E19534="Priority",ISNUMBER('Cost model'!N355)),'Cost model'!N355,'Cost model'!M355)</f>
        <v>120</v>
      </c>
      <c r="K19534" s="14" t="n">
        <f aca="false">J19534-H19534</f>
        <v>48.81</v>
      </c>
      <c r="L19534" s="14" t="n">
        <f aca="false">G19534-H19534</f>
        <v>-21.19</v>
      </c>
    </row>
    <row r="19535" customFormat="false" ht="15" hidden="false" customHeight="false" outlineLevel="0" collapsed="false">
      <c r="A19535" s="2" t="s">
        <v>124</v>
      </c>
      <c r="B19535" s="2" t="s">
        <v>124</v>
      </c>
      <c r="C19535" s="2" t="s">
        <v>49</v>
      </c>
      <c r="D19535" s="2" t="s">
        <v>10</v>
      </c>
      <c r="E19535" s="2" t="s">
        <v>83</v>
      </c>
      <c r="F19535" s="2" t="s">
        <v>977</v>
      </c>
      <c r="G19535" s="14" t="n">
        <v>24.5</v>
      </c>
      <c r="H19535" s="14" t="n">
        <v>21.34</v>
      </c>
      <c r="I19535" s="14" t="n">
        <v>24.5</v>
      </c>
      <c r="J19535" s="23" t="n">
        <f aca="false">IF(AND(E19535="Priority",ISNUMBER('Cost model'!N319)),'Cost model'!N319,'Cost model'!M319)</f>
        <v>22.5</v>
      </c>
      <c r="K19535" s="14" t="n">
        <f aca="false">J19535-H19535</f>
        <v>1.16</v>
      </c>
      <c r="L19535" s="14" t="n">
        <f aca="false">G19535-H19535</f>
        <v>3.16</v>
      </c>
    </row>
    <row r="19536" customFormat="false" ht="15" hidden="false" customHeight="false" outlineLevel="0" collapsed="false">
      <c r="A19536" s="2" t="s">
        <v>221</v>
      </c>
      <c r="B19536" s="2" t="s">
        <v>221</v>
      </c>
      <c r="C19536" s="2" t="s">
        <v>47</v>
      </c>
      <c r="D19536" s="2" t="s">
        <v>10</v>
      </c>
      <c r="E19536" s="2" t="s">
        <v>74</v>
      </c>
      <c r="F19536" s="2" t="s">
        <v>977</v>
      </c>
      <c r="G19536" s="14" t="n">
        <v>9.5</v>
      </c>
      <c r="H19536" s="14" t="n">
        <v>7.15</v>
      </c>
      <c r="I19536" s="14" t="n">
        <v>9.5</v>
      </c>
      <c r="J19536" s="23" t="n">
        <f aca="false">IF(AND(E19536="Priority",ISNUMBER('Cost model'!N737)),'Cost model'!N737,'Cost model'!M737)</f>
        <v>8.5</v>
      </c>
      <c r="K19536" s="14" t="n">
        <f aca="false">J19536-H19536</f>
        <v>1.35</v>
      </c>
      <c r="L19536" s="14" t="n">
        <f aca="false">G19536-H19536</f>
        <v>2.35</v>
      </c>
    </row>
    <row r="19537" customFormat="false" ht="15" hidden="false" customHeight="false" outlineLevel="0" collapsed="false">
      <c r="A19537" s="2" t="s">
        <v>221</v>
      </c>
      <c r="B19537" s="2" t="s">
        <v>158</v>
      </c>
      <c r="C19537" s="2" t="s">
        <v>47</v>
      </c>
      <c r="D19537" s="2" t="s">
        <v>14</v>
      </c>
      <c r="E19537" s="2" t="s">
        <v>74</v>
      </c>
      <c r="F19537" s="2" t="s">
        <v>976</v>
      </c>
      <c r="G19537" s="14" t="n">
        <v>25</v>
      </c>
      <c r="H19537" s="14" t="n">
        <v>101.35</v>
      </c>
      <c r="I19537" s="14" t="n">
        <v>85</v>
      </c>
      <c r="J19537" s="23" t="n">
        <f aca="false">IF(AND(E19537="Priority",ISNUMBER('Cost model'!N761)),'Cost model'!N761,'Cost model'!M761)</f>
        <v>130</v>
      </c>
      <c r="K19537" s="14" t="n">
        <f aca="false">J19537-H19537</f>
        <v>28.65</v>
      </c>
      <c r="L19537" s="14" t="n">
        <f aca="false">G19537-H19537</f>
        <v>-76.35</v>
      </c>
    </row>
    <row r="19538" customFormat="false" ht="15" hidden="false" customHeight="false" outlineLevel="0" collapsed="false">
      <c r="A19538" s="2" t="s">
        <v>124</v>
      </c>
      <c r="B19538" s="2" t="s">
        <v>124</v>
      </c>
      <c r="C19538" s="2" t="s">
        <v>47</v>
      </c>
      <c r="D19538" s="2" t="s">
        <v>10</v>
      </c>
      <c r="E19538" s="2" t="s">
        <v>74</v>
      </c>
      <c r="F19538" s="2" t="s">
        <v>977</v>
      </c>
      <c r="G19538" s="14" t="n">
        <v>9.5</v>
      </c>
      <c r="H19538" s="14" t="n">
        <v>7.46</v>
      </c>
      <c r="I19538" s="14" t="n">
        <v>9.5</v>
      </c>
      <c r="J19538" s="23" t="n">
        <f aca="false">IF(AND(E19538="Priority",ISNUMBER('Cost model'!N317)),'Cost model'!N317,'Cost model'!M317)</f>
        <v>10.5</v>
      </c>
      <c r="K19538" s="14" t="n">
        <f aca="false">J19538-H19538</f>
        <v>3.04</v>
      </c>
      <c r="L19538" s="14" t="n">
        <f aca="false">G19538-H19538</f>
        <v>2.04</v>
      </c>
    </row>
    <row r="19539" customFormat="false" ht="15" hidden="false" customHeight="false" outlineLevel="0" collapsed="false">
      <c r="A19539" s="2" t="s">
        <v>174</v>
      </c>
      <c r="B19539" s="2" t="s">
        <v>174</v>
      </c>
      <c r="C19539" s="2" t="s">
        <v>49</v>
      </c>
      <c r="D19539" s="2" t="s">
        <v>10</v>
      </c>
      <c r="E19539" s="2" t="s">
        <v>74</v>
      </c>
      <c r="F19539" s="2" t="s">
        <v>977</v>
      </c>
      <c r="G19539" s="14" t="n">
        <v>17.5</v>
      </c>
      <c r="H19539" s="14" t="n">
        <v>10.79</v>
      </c>
      <c r="I19539" s="14" t="n">
        <v>17.5</v>
      </c>
      <c r="J19539" s="23" t="n">
        <f aca="false">IF(AND(E19539="Priority",ISNUMBER('Cost model'!N169)),'Cost model'!N169,'Cost model'!M169)</f>
        <v>18.5</v>
      </c>
      <c r="K19539" s="14" t="n">
        <f aca="false">J19539-H19539</f>
        <v>7.71</v>
      </c>
      <c r="L19539" s="14" t="n">
        <f aca="false">G19539-H19539</f>
        <v>6.71</v>
      </c>
    </row>
    <row r="19540" customFormat="false" ht="15" hidden="false" customHeight="false" outlineLevel="0" collapsed="false">
      <c r="A19540" s="2" t="s">
        <v>221</v>
      </c>
      <c r="B19540" s="2" t="s">
        <v>124</v>
      </c>
      <c r="C19540" s="2" t="s">
        <v>47</v>
      </c>
      <c r="D19540" s="2" t="s">
        <v>10</v>
      </c>
      <c r="E19540" s="2" t="s">
        <v>74</v>
      </c>
      <c r="F19540" s="2" t="s">
        <v>976</v>
      </c>
      <c r="G19540" s="14" t="n">
        <v>9.5</v>
      </c>
      <c r="H19540" s="14" t="n">
        <v>11.24</v>
      </c>
      <c r="I19540" s="14" t="n">
        <v>19.5</v>
      </c>
      <c r="J19540" s="23" t="n">
        <f aca="false">IF(AND(E19540="Priority",ISNUMBER('Cost model'!N797)),'Cost model'!N797,'Cost model'!M797)</f>
        <v>14.5</v>
      </c>
      <c r="K19540" s="14" t="n">
        <f aca="false">J19540-H19540</f>
        <v>3.26</v>
      </c>
      <c r="L19540" s="14" t="n">
        <f aca="false">G19540-H19540</f>
        <v>-1.74</v>
      </c>
    </row>
    <row r="19541" customFormat="false" ht="15" hidden="false" customHeight="false" outlineLevel="0" collapsed="false">
      <c r="A19541" s="2" t="s">
        <v>124</v>
      </c>
      <c r="B19541" s="2" t="s">
        <v>124</v>
      </c>
      <c r="C19541" s="2" t="s">
        <v>47</v>
      </c>
      <c r="D19541" s="2" t="s">
        <v>12</v>
      </c>
      <c r="E19541" s="2" t="s">
        <v>83</v>
      </c>
      <c r="F19541" s="2" t="s">
        <v>977</v>
      </c>
      <c r="G19541" s="14" t="n">
        <v>19.5</v>
      </c>
      <c r="H19541" s="14" t="n">
        <v>25.65</v>
      </c>
      <c r="I19541" s="14" t="n">
        <v>19.5</v>
      </c>
      <c r="J19541" s="23" t="n">
        <f aca="false">IF(AND(E19541="Priority",ISNUMBER('Cost model'!N320)),'Cost model'!N320,'Cost model'!M320)</f>
        <v>35</v>
      </c>
      <c r="K19541" s="14" t="n">
        <f aca="false">J19541-H19541</f>
        <v>9.35</v>
      </c>
      <c r="L19541" s="14" t="n">
        <f aca="false">G19541-H19541</f>
        <v>-6.15</v>
      </c>
    </row>
    <row r="19542" customFormat="false" ht="15" hidden="false" customHeight="false" outlineLevel="0" collapsed="false">
      <c r="A19542" s="2" t="s">
        <v>124</v>
      </c>
      <c r="B19542" s="2" t="s">
        <v>142</v>
      </c>
      <c r="C19542" s="2" t="s">
        <v>48</v>
      </c>
      <c r="D19542" s="2" t="s">
        <v>12</v>
      </c>
      <c r="E19542" s="2" t="s">
        <v>74</v>
      </c>
      <c r="F19542" s="2" t="s">
        <v>976</v>
      </c>
      <c r="G19542" s="14" t="n">
        <v>14.5</v>
      </c>
      <c r="H19542" s="14" t="n">
        <v>85.6</v>
      </c>
      <c r="I19542" s="14" t="n">
        <v>19.5</v>
      </c>
      <c r="J19542" s="23" t="n">
        <f aca="false">IF(AND(E19542="Priority",ISNUMBER('Cost model'!N336)),'Cost model'!N336,'Cost model'!M336)</f>
        <v>50</v>
      </c>
      <c r="K19542" s="14" t="n">
        <f aca="false">J19542-H19542</f>
        <v>-35.6</v>
      </c>
      <c r="L19542" s="14" t="n">
        <f aca="false">G19542-H19542</f>
        <v>-71.1</v>
      </c>
    </row>
    <row r="19543" customFormat="false" ht="15" hidden="false" customHeight="false" outlineLevel="0" collapsed="false">
      <c r="A19543" s="2" t="s">
        <v>174</v>
      </c>
      <c r="B19543" s="2" t="s">
        <v>174</v>
      </c>
      <c r="C19543" s="2" t="s">
        <v>47</v>
      </c>
      <c r="D19543" s="2" t="s">
        <v>12</v>
      </c>
      <c r="E19543" s="2" t="s">
        <v>74</v>
      </c>
      <c r="F19543" s="2" t="s">
        <v>977</v>
      </c>
      <c r="G19543" s="14" t="n">
        <v>9.5</v>
      </c>
      <c r="H19543" s="14" t="n">
        <v>27.97</v>
      </c>
      <c r="I19543" s="14" t="n">
        <v>9.5</v>
      </c>
      <c r="J19543" s="23" t="n">
        <f aca="false">IF(AND(E19543="Priority",ISNUMBER('Cost model'!N170)),'Cost model'!N170,'Cost model'!M170)</f>
        <v>25.5</v>
      </c>
      <c r="K19543" s="14" t="n">
        <f aca="false">J19543-H19543</f>
        <v>-2.47</v>
      </c>
      <c r="L19543" s="14" t="n">
        <f aca="false">G19543-H19543</f>
        <v>-18.47</v>
      </c>
    </row>
    <row r="19544" customFormat="false" ht="15" hidden="false" customHeight="false" outlineLevel="0" collapsed="false">
      <c r="A19544" s="2" t="s">
        <v>124</v>
      </c>
      <c r="B19544" s="2" t="s">
        <v>124</v>
      </c>
      <c r="C19544" s="2" t="s">
        <v>48</v>
      </c>
      <c r="D19544" s="2" t="s">
        <v>10</v>
      </c>
      <c r="E19544" s="2" t="s">
        <v>74</v>
      </c>
      <c r="F19544" s="2" t="s">
        <v>977</v>
      </c>
      <c r="G19544" s="14" t="n">
        <v>12.5</v>
      </c>
      <c r="H19544" s="14" t="n">
        <v>9.94</v>
      </c>
      <c r="I19544" s="14" t="n">
        <v>12.5</v>
      </c>
      <c r="J19544" s="23" t="n">
        <f aca="false">IF(AND(E19544="Priority",ISNUMBER('Cost model'!N318)),'Cost model'!N318,'Cost model'!M318)</f>
        <v>14.5</v>
      </c>
      <c r="K19544" s="14" t="n">
        <f aca="false">J19544-H19544</f>
        <v>4.56</v>
      </c>
      <c r="L19544" s="14" t="n">
        <f aca="false">G19544-H19544</f>
        <v>2.56</v>
      </c>
    </row>
    <row r="19545" customFormat="false" ht="15" hidden="false" customHeight="false" outlineLevel="0" collapsed="false">
      <c r="A19545" s="2" t="s">
        <v>221</v>
      </c>
      <c r="B19545" s="2" t="s">
        <v>221</v>
      </c>
      <c r="C19545" s="2" t="s">
        <v>47</v>
      </c>
      <c r="D19545" s="2" t="s">
        <v>10</v>
      </c>
      <c r="E19545" s="2" t="s">
        <v>74</v>
      </c>
      <c r="F19545" s="2" t="s">
        <v>977</v>
      </c>
      <c r="G19545" s="14" t="n">
        <v>9.5</v>
      </c>
      <c r="H19545" s="14" t="n">
        <v>7.15</v>
      </c>
      <c r="I19545" s="14" t="n">
        <v>9.5</v>
      </c>
      <c r="J19545" s="23" t="n">
        <f aca="false">IF(AND(E19545="Priority",ISNUMBER('Cost model'!N737)),'Cost model'!N737,'Cost model'!M737)</f>
        <v>8.5</v>
      </c>
      <c r="K19545" s="14" t="n">
        <f aca="false">J19545-H19545</f>
        <v>1.35</v>
      </c>
      <c r="L19545" s="14" t="n">
        <f aca="false">G19545-H19545</f>
        <v>2.35</v>
      </c>
    </row>
    <row r="19546" customFormat="false" ht="15" hidden="false" customHeight="false" outlineLevel="0" collapsed="false">
      <c r="A19546" s="2" t="s">
        <v>174</v>
      </c>
      <c r="B19546" s="2" t="s">
        <v>158</v>
      </c>
      <c r="C19546" s="2" t="s">
        <v>49</v>
      </c>
      <c r="D19546" s="2" t="s">
        <v>10</v>
      </c>
      <c r="E19546" s="2" t="s">
        <v>74</v>
      </c>
      <c r="F19546" s="2" t="s">
        <v>976</v>
      </c>
      <c r="G19546" s="14" t="n">
        <v>17.5</v>
      </c>
      <c r="H19546" s="14" t="n">
        <v>21.34</v>
      </c>
      <c r="I19546" s="14" t="n">
        <v>17.5</v>
      </c>
      <c r="J19546" s="23" t="n">
        <f aca="false">IF(AND(E19546="Priority",ISNUMBER('Cost model'!N139)),'Cost model'!N139,'Cost model'!M139)</f>
        <v>19.5</v>
      </c>
      <c r="K19546" s="14" t="n">
        <f aca="false">J19546-H19546</f>
        <v>-1.84</v>
      </c>
      <c r="L19546" s="14" t="n">
        <f aca="false">G19546-H19546</f>
        <v>-3.84</v>
      </c>
    </row>
    <row r="19547" customFormat="false" ht="15" hidden="false" customHeight="false" outlineLevel="0" collapsed="false">
      <c r="A19547" s="2" t="s">
        <v>124</v>
      </c>
      <c r="B19547" s="2" t="s">
        <v>124</v>
      </c>
      <c r="C19547" s="2" t="s">
        <v>48</v>
      </c>
      <c r="D19547" s="2" t="s">
        <v>10</v>
      </c>
      <c r="E19547" s="2" t="s">
        <v>74</v>
      </c>
      <c r="F19547" s="2" t="s">
        <v>977</v>
      </c>
      <c r="G19547" s="14" t="n">
        <v>12.5</v>
      </c>
      <c r="H19547" s="14" t="n">
        <v>6.67</v>
      </c>
      <c r="I19547" s="14" t="n">
        <v>12.5</v>
      </c>
      <c r="J19547" s="23" t="n">
        <f aca="false">IF(AND(E19547="Priority",ISNUMBER('Cost model'!N318)),'Cost model'!N318,'Cost model'!M318)</f>
        <v>14.5</v>
      </c>
      <c r="K19547" s="14" t="n">
        <f aca="false">J19547-H19547</f>
        <v>7.83</v>
      </c>
      <c r="L19547" s="14" t="n">
        <f aca="false">G19547-H19547</f>
        <v>5.83</v>
      </c>
    </row>
    <row r="19548" customFormat="false" ht="15" hidden="false" customHeight="false" outlineLevel="0" collapsed="false">
      <c r="A19548" s="2" t="s">
        <v>221</v>
      </c>
      <c r="B19548" s="2" t="s">
        <v>221</v>
      </c>
      <c r="C19548" s="2" t="s">
        <v>47</v>
      </c>
      <c r="D19548" s="2" t="s">
        <v>12</v>
      </c>
      <c r="E19548" s="2" t="s">
        <v>74</v>
      </c>
      <c r="F19548" s="2" t="s">
        <v>977</v>
      </c>
      <c r="G19548" s="14" t="n">
        <v>9.5</v>
      </c>
      <c r="H19548" s="14" t="n">
        <v>7.15</v>
      </c>
      <c r="I19548" s="14" t="n">
        <v>9.5</v>
      </c>
      <c r="J19548" s="23" t="n">
        <f aca="false">IF(AND(E19548="Priority",ISNUMBER('Cost model'!N740)),'Cost model'!N740,'Cost model'!M740)</f>
        <v>22.5</v>
      </c>
      <c r="K19548" s="14" t="n">
        <f aca="false">J19548-H19548</f>
        <v>15.35</v>
      </c>
      <c r="L19548" s="14" t="n">
        <f aca="false">G19548-H19548</f>
        <v>2.35</v>
      </c>
    </row>
    <row r="19549" customFormat="false" ht="15" hidden="false" customHeight="false" outlineLevel="0" collapsed="false">
      <c r="A19549" s="2" t="s">
        <v>142</v>
      </c>
      <c r="B19549" s="2" t="s">
        <v>142</v>
      </c>
      <c r="C19549" s="2" t="s">
        <v>49</v>
      </c>
      <c r="D19549" s="2" t="s">
        <v>13</v>
      </c>
      <c r="E19549" s="2" t="s">
        <v>74</v>
      </c>
      <c r="F19549" s="2" t="s">
        <v>977</v>
      </c>
      <c r="G19549" s="14" t="n">
        <v>50</v>
      </c>
      <c r="H19549" s="14" t="n">
        <v>139.62</v>
      </c>
      <c r="I19549" s="14" t="n">
        <v>50</v>
      </c>
      <c r="J19549" s="23" t="n">
        <f aca="false">IF(AND(E19549="Priority",ISNUMBER('Cost model'!N640)),'Cost model'!N640,'Cost model'!M640)</f>
        <v>65</v>
      </c>
      <c r="K19549" s="14" t="n">
        <f aca="false">J19549-H19549</f>
        <v>-74.62</v>
      </c>
      <c r="L19549" s="14" t="n">
        <f aca="false">G19549-H19549</f>
        <v>-89.62</v>
      </c>
    </row>
    <row r="19550" customFormat="false" ht="15" hidden="false" customHeight="false" outlineLevel="0" collapsed="false">
      <c r="A19550" s="2" t="s">
        <v>142</v>
      </c>
      <c r="B19550" s="2" t="s">
        <v>142</v>
      </c>
      <c r="C19550" s="2" t="s">
        <v>49</v>
      </c>
      <c r="D19550" s="2" t="s">
        <v>12</v>
      </c>
      <c r="E19550" s="2" t="s">
        <v>74</v>
      </c>
      <c r="F19550" s="2" t="s">
        <v>977</v>
      </c>
      <c r="G19550" s="14" t="n">
        <v>19.5</v>
      </c>
      <c r="H19550" s="14" t="n">
        <v>26.06</v>
      </c>
      <c r="I19550" s="14" t="n">
        <v>19.5</v>
      </c>
      <c r="J19550" s="23" t="n">
        <f aca="false">IF(AND(E19550="Priority",ISNUMBER('Cost model'!N637)),'Cost model'!N637,'Cost model'!M637)</f>
        <v>45</v>
      </c>
      <c r="K19550" s="14" t="n">
        <f aca="false">J19550-H19550</f>
        <v>18.94</v>
      </c>
      <c r="L19550" s="14" t="n">
        <f aca="false">G19550-H19550</f>
        <v>-6.56</v>
      </c>
    </row>
    <row r="19551" customFormat="false" ht="15" hidden="false" customHeight="false" outlineLevel="0" collapsed="false">
      <c r="A19551" s="2" t="s">
        <v>174</v>
      </c>
      <c r="B19551" s="2" t="s">
        <v>174</v>
      </c>
      <c r="C19551" s="2" t="s">
        <v>47</v>
      </c>
      <c r="D19551" s="2" t="s">
        <v>10</v>
      </c>
      <c r="E19551" s="2" t="s">
        <v>83</v>
      </c>
      <c r="F19551" s="2" t="s">
        <v>977</v>
      </c>
      <c r="G19551" s="14" t="n">
        <v>14.5</v>
      </c>
      <c r="H19551" s="14" t="n">
        <v>7.46</v>
      </c>
      <c r="I19551" s="14" t="n">
        <v>14.5</v>
      </c>
      <c r="J19551" s="23" t="n">
        <f aca="false">IF(AND(E19551="Priority",ISNUMBER('Cost model'!N167)),'Cost model'!N167,'Cost model'!M167)</f>
        <v>13.5</v>
      </c>
      <c r="K19551" s="14" t="n">
        <f aca="false">J19551-H19551</f>
        <v>6.04</v>
      </c>
      <c r="L19551" s="14" t="n">
        <f aca="false">G19551-H19551</f>
        <v>7.04</v>
      </c>
    </row>
    <row r="19552" customFormat="false" ht="15" hidden="false" customHeight="false" outlineLevel="0" collapsed="false">
      <c r="A19552" s="2" t="s">
        <v>174</v>
      </c>
      <c r="B19552" s="2" t="s">
        <v>174</v>
      </c>
      <c r="C19552" s="2" t="s">
        <v>47</v>
      </c>
      <c r="D19552" s="2" t="s">
        <v>14</v>
      </c>
      <c r="E19552" s="2" t="s">
        <v>74</v>
      </c>
      <c r="F19552" s="2" t="s">
        <v>977</v>
      </c>
      <c r="G19552" s="14" t="n">
        <v>25</v>
      </c>
      <c r="H19552" s="14" t="n">
        <v>129.65</v>
      </c>
      <c r="I19552" s="14" t="n">
        <v>25</v>
      </c>
      <c r="J19552" s="23" t="n">
        <f aca="false">IF(AND(E19552="Priority",ISNUMBER('Cost model'!N176)),'Cost model'!N176,'Cost model'!M176)</f>
        <v>95</v>
      </c>
      <c r="K19552" s="14" t="n">
        <f aca="false">J19552-H19552</f>
        <v>-34.65</v>
      </c>
      <c r="L19552" s="14" t="n">
        <f aca="false">G19552-H19552</f>
        <v>-104.65</v>
      </c>
    </row>
    <row r="19553" customFormat="false" ht="15" hidden="false" customHeight="false" outlineLevel="0" collapsed="false">
      <c r="A19553" s="2" t="s">
        <v>221</v>
      </c>
      <c r="B19553" s="2" t="s">
        <v>174</v>
      </c>
      <c r="C19553" s="2" t="s">
        <v>47</v>
      </c>
      <c r="D19553" s="2" t="s">
        <v>10</v>
      </c>
      <c r="E19553" s="2" t="s">
        <v>74</v>
      </c>
      <c r="F19553" s="2" t="s">
        <v>976</v>
      </c>
      <c r="G19553" s="14" t="n">
        <v>9.5</v>
      </c>
      <c r="H19553" s="14" t="n">
        <v>5.16</v>
      </c>
      <c r="I19553" s="14" t="n">
        <v>19.5</v>
      </c>
      <c r="J19553" s="23" t="n">
        <f aca="false">IF(AND(E19553="Priority",ISNUMBER('Cost model'!N782)),'Cost model'!N782,'Cost model'!M782)</f>
        <v>11.5</v>
      </c>
      <c r="K19553" s="14" t="n">
        <f aca="false">J19553-H19553</f>
        <v>6.34</v>
      </c>
      <c r="L19553" s="14" t="n">
        <f aca="false">G19553-H19553</f>
        <v>4.34</v>
      </c>
    </row>
    <row r="19554" customFormat="false" ht="15" hidden="false" customHeight="false" outlineLevel="0" collapsed="false">
      <c r="A19554" s="2" t="s">
        <v>158</v>
      </c>
      <c r="B19554" s="2" t="s">
        <v>158</v>
      </c>
      <c r="C19554" s="2" t="s">
        <v>47</v>
      </c>
      <c r="D19554" s="2" t="s">
        <v>10</v>
      </c>
      <c r="E19554" s="2" t="s">
        <v>74</v>
      </c>
      <c r="F19554" s="2" t="s">
        <v>977</v>
      </c>
      <c r="G19554" s="14" t="n">
        <v>9.5</v>
      </c>
      <c r="H19554" s="14" t="n">
        <v>6.27</v>
      </c>
      <c r="I19554" s="14" t="n">
        <v>9.5</v>
      </c>
      <c r="J19554" s="23" t="n">
        <f aca="false">IF(AND(E19554="Priority",ISNUMBER('Cost model'!N422)),'Cost model'!N422,'Cost model'!M422)</f>
        <v>8.5</v>
      </c>
      <c r="K19554" s="14" t="n">
        <f aca="false">J19554-H19554</f>
        <v>2.23</v>
      </c>
      <c r="L19554" s="14" t="n">
        <f aca="false">G19554-H19554</f>
        <v>3.23</v>
      </c>
    </row>
    <row r="19555" customFormat="false" ht="15" hidden="false" customHeight="false" outlineLevel="0" collapsed="false">
      <c r="A19555" s="2" t="s">
        <v>221</v>
      </c>
      <c r="B19555" s="2" t="s">
        <v>221</v>
      </c>
      <c r="C19555" s="2" t="s">
        <v>47</v>
      </c>
      <c r="D19555" s="2" t="s">
        <v>12</v>
      </c>
      <c r="E19555" s="2" t="s">
        <v>74</v>
      </c>
      <c r="F19555" s="2" t="s">
        <v>977</v>
      </c>
      <c r="G19555" s="14" t="n">
        <v>9.5</v>
      </c>
      <c r="H19555" s="14" t="n">
        <v>7.9</v>
      </c>
      <c r="I19555" s="14" t="n">
        <v>9.5</v>
      </c>
      <c r="J19555" s="23" t="n">
        <f aca="false">IF(AND(E19555="Priority",ISNUMBER('Cost model'!N740)),'Cost model'!N740,'Cost model'!M740)</f>
        <v>22.5</v>
      </c>
      <c r="K19555" s="14" t="n">
        <f aca="false">J19555-H19555</f>
        <v>14.6</v>
      </c>
      <c r="L19555" s="14" t="n">
        <f aca="false">G19555-H19555</f>
        <v>1.6</v>
      </c>
    </row>
    <row r="19556" customFormat="false" ht="15" hidden="false" customHeight="false" outlineLevel="0" collapsed="false">
      <c r="A19556" s="2" t="s">
        <v>124</v>
      </c>
      <c r="B19556" s="2" t="s">
        <v>124</v>
      </c>
      <c r="C19556" s="2" t="s">
        <v>47</v>
      </c>
      <c r="D19556" s="2" t="s">
        <v>10</v>
      </c>
      <c r="E19556" s="2" t="s">
        <v>74</v>
      </c>
      <c r="F19556" s="2" t="s">
        <v>977</v>
      </c>
      <c r="G19556" s="14" t="n">
        <v>9.5</v>
      </c>
      <c r="H19556" s="14" t="n">
        <v>7.46</v>
      </c>
      <c r="I19556" s="14" t="n">
        <v>9.5</v>
      </c>
      <c r="J19556" s="23" t="n">
        <f aca="false">IF(AND(E19556="Priority",ISNUMBER('Cost model'!N317)),'Cost model'!N317,'Cost model'!M317)</f>
        <v>10.5</v>
      </c>
      <c r="K19556" s="14" t="n">
        <f aca="false">J19556-H19556</f>
        <v>3.04</v>
      </c>
      <c r="L19556" s="14" t="n">
        <f aca="false">G19556-H19556</f>
        <v>2.04</v>
      </c>
    </row>
    <row r="19557" customFormat="false" ht="15" hidden="false" customHeight="false" outlineLevel="0" collapsed="false">
      <c r="A19557" s="2" t="s">
        <v>174</v>
      </c>
      <c r="B19557" s="2" t="s">
        <v>174</v>
      </c>
      <c r="C19557" s="2" t="s">
        <v>49</v>
      </c>
      <c r="D19557" s="2" t="s">
        <v>12</v>
      </c>
      <c r="E19557" s="2" t="s">
        <v>74</v>
      </c>
      <c r="F19557" s="2" t="s">
        <v>977</v>
      </c>
      <c r="G19557" s="14" t="n">
        <v>19.5</v>
      </c>
      <c r="H19557" s="14" t="n">
        <v>25.41</v>
      </c>
      <c r="I19557" s="14" t="n">
        <v>19.5</v>
      </c>
      <c r="J19557" s="23" t="n">
        <f aca="false">IF(AND(E19557="Priority",ISNUMBER('Cost model'!N172)),'Cost model'!N172,'Cost model'!M172)</f>
        <v>45</v>
      </c>
      <c r="K19557" s="14" t="n">
        <f aca="false">J19557-H19557</f>
        <v>19.59</v>
      </c>
      <c r="L19557" s="14" t="n">
        <f aca="false">G19557-H19557</f>
        <v>-5.91</v>
      </c>
    </row>
    <row r="19558" customFormat="false" ht="15" hidden="false" customHeight="false" outlineLevel="0" collapsed="false">
      <c r="A19558" s="2" t="s">
        <v>124</v>
      </c>
      <c r="B19558" s="2" t="s">
        <v>124</v>
      </c>
      <c r="C19558" s="2" t="s">
        <v>49</v>
      </c>
      <c r="D19558" s="2" t="s">
        <v>12</v>
      </c>
      <c r="E19558" s="2" t="s">
        <v>74</v>
      </c>
      <c r="F19558" s="2" t="s">
        <v>977</v>
      </c>
      <c r="G19558" s="14" t="n">
        <v>19.5</v>
      </c>
      <c r="H19558" s="14" t="n">
        <v>82.15</v>
      </c>
      <c r="I19558" s="14" t="n">
        <v>19.5</v>
      </c>
      <c r="J19558" s="23" t="n">
        <f aca="false">IF(AND(E19558="Priority",ISNUMBER('Cost model'!N322)),'Cost model'!N322,'Cost model'!M322)</f>
        <v>50</v>
      </c>
      <c r="K19558" s="14" t="n">
        <f aca="false">J19558-H19558</f>
        <v>-32.15</v>
      </c>
      <c r="L19558" s="14" t="n">
        <f aca="false">G19558-H19558</f>
        <v>-62.65</v>
      </c>
    </row>
    <row r="19559" customFormat="false" ht="15" hidden="false" customHeight="false" outlineLevel="0" collapsed="false">
      <c r="A19559" s="2" t="s">
        <v>124</v>
      </c>
      <c r="B19559" s="2" t="s">
        <v>124</v>
      </c>
      <c r="C19559" s="2" t="s">
        <v>47</v>
      </c>
      <c r="D19559" s="2" t="s">
        <v>10</v>
      </c>
      <c r="E19559" s="2" t="s">
        <v>74</v>
      </c>
      <c r="F19559" s="2" t="s">
        <v>977</v>
      </c>
      <c r="G19559" s="14" t="n">
        <v>9.5</v>
      </c>
      <c r="H19559" s="14" t="n">
        <v>7.46</v>
      </c>
      <c r="I19559" s="14" t="n">
        <v>9.5</v>
      </c>
      <c r="J19559" s="23" t="n">
        <f aca="false">IF(AND(E19559="Priority",ISNUMBER('Cost model'!N317)),'Cost model'!N317,'Cost model'!M317)</f>
        <v>10.5</v>
      </c>
      <c r="K19559" s="14" t="n">
        <f aca="false">J19559-H19559</f>
        <v>3.04</v>
      </c>
      <c r="L19559" s="14" t="n">
        <f aca="false">G19559-H19559</f>
        <v>2.04</v>
      </c>
    </row>
    <row r="19560" customFormat="false" ht="15" hidden="false" customHeight="false" outlineLevel="0" collapsed="false">
      <c r="A19560" s="2" t="s">
        <v>142</v>
      </c>
      <c r="B19560" s="2" t="s">
        <v>142</v>
      </c>
      <c r="C19560" s="2" t="s">
        <v>49</v>
      </c>
      <c r="D19560" s="2" t="s">
        <v>10</v>
      </c>
      <c r="E19560" s="2" t="s">
        <v>74</v>
      </c>
      <c r="F19560" s="2" t="s">
        <v>977</v>
      </c>
      <c r="G19560" s="14" t="n">
        <v>17.5</v>
      </c>
      <c r="H19560" s="14" t="n">
        <v>25.65</v>
      </c>
      <c r="I19560" s="14" t="n">
        <v>17.5</v>
      </c>
      <c r="J19560" s="23" t="n">
        <f aca="false">IF(AND(E19560="Priority",ISNUMBER('Cost model'!N634)),'Cost model'!N634,'Cost model'!M634)</f>
        <v>15.5</v>
      </c>
      <c r="K19560" s="14" t="n">
        <f aca="false">J19560-H19560</f>
        <v>-10.15</v>
      </c>
      <c r="L19560" s="14" t="n">
        <f aca="false">G19560-H19560</f>
        <v>-8.15</v>
      </c>
    </row>
    <row r="19561" customFormat="false" ht="15" hidden="false" customHeight="false" outlineLevel="0" collapsed="false">
      <c r="A19561" s="2" t="s">
        <v>174</v>
      </c>
      <c r="B19561" s="2" t="s">
        <v>174</v>
      </c>
      <c r="C19561" s="2" t="s">
        <v>47</v>
      </c>
      <c r="D19561" s="2" t="s">
        <v>10</v>
      </c>
      <c r="E19561" s="2" t="s">
        <v>74</v>
      </c>
      <c r="F19561" s="2" t="s">
        <v>977</v>
      </c>
      <c r="G19561" s="14" t="n">
        <v>9.5</v>
      </c>
      <c r="H19561" s="14" t="n">
        <v>6.11</v>
      </c>
      <c r="I19561" s="14" t="n">
        <v>9.5</v>
      </c>
      <c r="J19561" s="23" t="n">
        <f aca="false">IF(AND(E19561="Priority",ISNUMBER('Cost model'!N167)),'Cost model'!N167,'Cost model'!M167)</f>
        <v>8.5</v>
      </c>
      <c r="K19561" s="14" t="n">
        <f aca="false">J19561-H19561</f>
        <v>2.39</v>
      </c>
      <c r="L19561" s="14" t="n">
        <f aca="false">G19561-H19561</f>
        <v>3.39</v>
      </c>
    </row>
    <row r="19562" customFormat="false" ht="15" hidden="false" customHeight="false" outlineLevel="0" collapsed="false">
      <c r="A19562" s="2" t="s">
        <v>221</v>
      </c>
      <c r="B19562" s="2" t="s">
        <v>142</v>
      </c>
      <c r="C19562" s="2" t="s">
        <v>49</v>
      </c>
      <c r="D19562" s="2" t="s">
        <v>10</v>
      </c>
      <c r="E19562" s="2" t="s">
        <v>74</v>
      </c>
      <c r="F19562" s="2" t="s">
        <v>976</v>
      </c>
      <c r="G19562" s="14" t="n">
        <v>19.5</v>
      </c>
      <c r="H19562" s="14" t="n">
        <v>21.34</v>
      </c>
      <c r="I19562" s="14" t="n">
        <v>19.5</v>
      </c>
      <c r="J19562" s="23" t="n">
        <f aca="false">IF(AND(E19562="Priority",ISNUMBER('Cost model'!N769)),'Cost model'!N769,'Cost model'!M769)</f>
        <v>24.5</v>
      </c>
      <c r="K19562" s="14" t="n">
        <f aca="false">J19562-H19562</f>
        <v>3.16</v>
      </c>
      <c r="L19562" s="14" t="n">
        <f aca="false">G19562-H19562</f>
        <v>-1.84</v>
      </c>
    </row>
    <row r="19563" customFormat="false" ht="15" hidden="false" customHeight="false" outlineLevel="0" collapsed="false">
      <c r="A19563" s="2" t="s">
        <v>142</v>
      </c>
      <c r="B19563" s="2" t="s">
        <v>142</v>
      </c>
      <c r="C19563" s="2" t="s">
        <v>47</v>
      </c>
      <c r="D19563" s="2" t="s">
        <v>14</v>
      </c>
      <c r="E19563" s="2" t="s">
        <v>74</v>
      </c>
      <c r="F19563" s="2" t="s">
        <v>977</v>
      </c>
      <c r="G19563" s="14" t="n">
        <v>25</v>
      </c>
      <c r="H19563" s="14" t="n">
        <v>45.45</v>
      </c>
      <c r="I19563" s="14" t="n">
        <v>25</v>
      </c>
      <c r="J19563" s="23" t="n">
        <f aca="false">IF(AND(E19563="Priority",ISNUMBER('Cost model'!N641)),'Cost model'!N641,'Cost model'!M641)</f>
        <v>75</v>
      </c>
      <c r="K19563" s="14" t="n">
        <f aca="false">J19563-H19563</f>
        <v>29.55</v>
      </c>
      <c r="L19563" s="14" t="n">
        <f aca="false">G19563-H19563</f>
        <v>-20.45</v>
      </c>
    </row>
    <row r="19564" customFormat="false" ht="15" hidden="false" customHeight="false" outlineLevel="0" collapsed="false">
      <c r="A19564" s="2" t="s">
        <v>221</v>
      </c>
      <c r="B19564" s="2" t="s">
        <v>221</v>
      </c>
      <c r="C19564" s="2" t="s">
        <v>47</v>
      </c>
      <c r="D19564" s="2" t="s">
        <v>10</v>
      </c>
      <c r="E19564" s="2" t="s">
        <v>83</v>
      </c>
      <c r="F19564" s="2" t="s">
        <v>977</v>
      </c>
      <c r="G19564" s="14" t="n">
        <v>14.5</v>
      </c>
      <c r="H19564" s="14" t="n">
        <v>7.93</v>
      </c>
      <c r="I19564" s="14" t="n">
        <v>14.5</v>
      </c>
      <c r="J19564" s="23" t="n">
        <f aca="false">IF(AND(E19564="Priority",ISNUMBER('Cost model'!N737)),'Cost model'!N737,'Cost model'!M737)</f>
        <v>13.5</v>
      </c>
      <c r="K19564" s="14" t="n">
        <f aca="false">J19564-H19564</f>
        <v>5.57</v>
      </c>
      <c r="L19564" s="14" t="n">
        <f aca="false">G19564-H19564</f>
        <v>6.57</v>
      </c>
    </row>
    <row r="19565" customFormat="false" ht="15" hidden="false" customHeight="false" outlineLevel="0" collapsed="false">
      <c r="A19565" s="2" t="s">
        <v>124</v>
      </c>
      <c r="B19565" s="2" t="s">
        <v>124</v>
      </c>
      <c r="C19565" s="2" t="s">
        <v>49</v>
      </c>
      <c r="D19565" s="2" t="s">
        <v>14</v>
      </c>
      <c r="E19565" s="2" t="s">
        <v>74</v>
      </c>
      <c r="F19565" s="2" t="s">
        <v>977</v>
      </c>
      <c r="G19565" s="14" t="n">
        <v>85</v>
      </c>
      <c r="H19565" s="14" t="n">
        <v>222.3</v>
      </c>
      <c r="I19565" s="14" t="n">
        <v>85</v>
      </c>
      <c r="J19565" s="23" t="n">
        <f aca="false">IF(AND(E19565="Priority",ISNUMBER('Cost model'!N328)),'Cost model'!N328,'Cost model'!M328)</f>
        <v>175</v>
      </c>
      <c r="K19565" s="14" t="n">
        <f aca="false">J19565-H19565</f>
        <v>-47.3</v>
      </c>
      <c r="L19565" s="14" t="n">
        <f aca="false">G19565-H19565</f>
        <v>-137.3</v>
      </c>
    </row>
    <row r="19566" customFormat="false" ht="15" hidden="false" customHeight="false" outlineLevel="0" collapsed="false">
      <c r="A19566" s="2" t="s">
        <v>124</v>
      </c>
      <c r="B19566" s="2" t="s">
        <v>124</v>
      </c>
      <c r="C19566" s="2" t="s">
        <v>48</v>
      </c>
      <c r="D19566" s="2" t="s">
        <v>12</v>
      </c>
      <c r="E19566" s="2" t="s">
        <v>74</v>
      </c>
      <c r="F19566" s="2" t="s">
        <v>977</v>
      </c>
      <c r="G19566" s="14" t="n">
        <v>12.5</v>
      </c>
      <c r="H19566" s="14" t="n">
        <v>34.53</v>
      </c>
      <c r="I19566" s="14" t="n">
        <v>12.5</v>
      </c>
      <c r="J19566" s="23" t="n">
        <f aca="false">IF(AND(E19566="Priority",ISNUMBER('Cost model'!N321)),'Cost model'!N321,'Cost model'!M321)</f>
        <v>40</v>
      </c>
      <c r="K19566" s="14" t="n">
        <f aca="false">J19566-H19566</f>
        <v>5.47</v>
      </c>
      <c r="L19566" s="14" t="n">
        <f aca="false">G19566-H19566</f>
        <v>-22.03</v>
      </c>
    </row>
    <row r="19567" customFormat="false" ht="15" hidden="false" customHeight="false" outlineLevel="0" collapsed="false">
      <c r="A19567" s="2" t="s">
        <v>221</v>
      </c>
      <c r="B19567" s="2" t="s">
        <v>221</v>
      </c>
      <c r="C19567" s="2" t="s">
        <v>47</v>
      </c>
      <c r="D19567" s="2" t="s">
        <v>12</v>
      </c>
      <c r="E19567" s="2" t="s">
        <v>74</v>
      </c>
      <c r="F19567" s="2" t="s">
        <v>977</v>
      </c>
      <c r="G19567" s="14" t="n">
        <v>9.5</v>
      </c>
      <c r="H19567" s="14" t="n">
        <v>27.81</v>
      </c>
      <c r="I19567" s="14" t="n">
        <v>9.5</v>
      </c>
      <c r="J19567" s="23" t="n">
        <f aca="false">IF(AND(E19567="Priority",ISNUMBER('Cost model'!N740)),'Cost model'!N740,'Cost model'!M740)</f>
        <v>22.5</v>
      </c>
      <c r="K19567" s="14" t="n">
        <f aca="false">J19567-H19567</f>
        <v>-5.31</v>
      </c>
      <c r="L19567" s="14" t="n">
        <f aca="false">G19567-H19567</f>
        <v>-18.31</v>
      </c>
    </row>
    <row r="19568" customFormat="false" ht="15" hidden="false" customHeight="false" outlineLevel="0" collapsed="false">
      <c r="A19568" s="2" t="s">
        <v>124</v>
      </c>
      <c r="B19568" s="2" t="s">
        <v>124</v>
      </c>
      <c r="C19568" s="2" t="s">
        <v>47</v>
      </c>
      <c r="D19568" s="2" t="s">
        <v>10</v>
      </c>
      <c r="E19568" s="2" t="s">
        <v>74</v>
      </c>
      <c r="F19568" s="2" t="s">
        <v>977</v>
      </c>
      <c r="G19568" s="14" t="n">
        <v>9.5</v>
      </c>
      <c r="H19568" s="14" t="n">
        <v>7.46</v>
      </c>
      <c r="I19568" s="14" t="n">
        <v>9.5</v>
      </c>
      <c r="J19568" s="23" t="n">
        <f aca="false">IF(AND(E19568="Priority",ISNUMBER('Cost model'!N317)),'Cost model'!N317,'Cost model'!M317)</f>
        <v>10.5</v>
      </c>
      <c r="K19568" s="14" t="n">
        <f aca="false">J19568-H19568</f>
        <v>3.04</v>
      </c>
      <c r="L19568" s="14" t="n">
        <f aca="false">G19568-H19568</f>
        <v>2.04</v>
      </c>
    </row>
    <row r="19569" customFormat="false" ht="15" hidden="false" customHeight="false" outlineLevel="0" collapsed="false">
      <c r="A19569" s="2" t="s">
        <v>124</v>
      </c>
      <c r="B19569" s="2" t="s">
        <v>124</v>
      </c>
      <c r="C19569" s="2" t="s">
        <v>48</v>
      </c>
      <c r="D19569" s="2" t="s">
        <v>12</v>
      </c>
      <c r="E19569" s="2" t="s">
        <v>83</v>
      </c>
      <c r="F19569" s="2" t="s">
        <v>977</v>
      </c>
      <c r="G19569" s="14" t="n">
        <v>19.5</v>
      </c>
      <c r="H19569" s="14" t="n">
        <v>62.18</v>
      </c>
      <c r="I19569" s="14" t="n">
        <v>19.5</v>
      </c>
      <c r="J19569" s="23" t="n">
        <f aca="false">IF(AND(E19569="Priority",ISNUMBER('Cost model'!N321)),'Cost model'!N321,'Cost model'!M321)</f>
        <v>55</v>
      </c>
      <c r="K19569" s="14" t="n">
        <f aca="false">J19569-H19569</f>
        <v>-7.18</v>
      </c>
      <c r="L19569" s="14" t="n">
        <f aca="false">G19569-H19569</f>
        <v>-42.68</v>
      </c>
    </row>
    <row r="19570" customFormat="false" ht="15" hidden="false" customHeight="false" outlineLevel="0" collapsed="false">
      <c r="A19570" s="2" t="s">
        <v>174</v>
      </c>
      <c r="B19570" s="2" t="s">
        <v>124</v>
      </c>
      <c r="C19570" s="2" t="s">
        <v>48</v>
      </c>
      <c r="D19570" s="2" t="s">
        <v>12</v>
      </c>
      <c r="E19570" s="2" t="s">
        <v>74</v>
      </c>
      <c r="F19570" s="2" t="s">
        <v>976</v>
      </c>
      <c r="G19570" s="14" t="n">
        <v>24.5</v>
      </c>
      <c r="H19570" s="14" t="n">
        <v>30.05</v>
      </c>
      <c r="I19570" s="14" t="n">
        <v>12.5</v>
      </c>
      <c r="J19570" s="23" t="n">
        <f aca="false">IF(AND(E19570="Priority",ISNUMBER('Cost model'!N111)),'Cost model'!N111,'Cost model'!M111)</f>
        <v>45</v>
      </c>
      <c r="K19570" s="14" t="n">
        <f aca="false">J19570-H19570</f>
        <v>14.95</v>
      </c>
      <c r="L19570" s="14" t="n">
        <f aca="false">G19570-H19570</f>
        <v>-5.55</v>
      </c>
    </row>
    <row r="19571" customFormat="false" ht="15" hidden="false" customHeight="false" outlineLevel="0" collapsed="false">
      <c r="A19571" s="2" t="s">
        <v>124</v>
      </c>
      <c r="B19571" s="2" t="s">
        <v>124</v>
      </c>
      <c r="C19571" s="2" t="s">
        <v>48</v>
      </c>
      <c r="D19571" s="2" t="s">
        <v>12</v>
      </c>
      <c r="E19571" s="2" t="s">
        <v>74</v>
      </c>
      <c r="F19571" s="2" t="s">
        <v>977</v>
      </c>
      <c r="G19571" s="14" t="n">
        <v>12.5</v>
      </c>
      <c r="H19571" s="14" t="n">
        <v>25.65</v>
      </c>
      <c r="I19571" s="14" t="n">
        <v>12.5</v>
      </c>
      <c r="J19571" s="23" t="n">
        <f aca="false">IF(AND(E19571="Priority",ISNUMBER('Cost model'!N321)),'Cost model'!N321,'Cost model'!M321)</f>
        <v>40</v>
      </c>
      <c r="K19571" s="14" t="n">
        <f aca="false">J19571-H19571</f>
        <v>14.35</v>
      </c>
      <c r="L19571" s="14" t="n">
        <f aca="false">G19571-H19571</f>
        <v>-13.15</v>
      </c>
    </row>
    <row r="19572" customFormat="false" ht="15" hidden="false" customHeight="false" outlineLevel="0" collapsed="false">
      <c r="A19572" s="2" t="s">
        <v>142</v>
      </c>
      <c r="B19572" s="2" t="s">
        <v>142</v>
      </c>
      <c r="C19572" s="2" t="s">
        <v>47</v>
      </c>
      <c r="D19572" s="2" t="s">
        <v>10</v>
      </c>
      <c r="E19572" s="2" t="s">
        <v>74</v>
      </c>
      <c r="F19572" s="2" t="s">
        <v>977</v>
      </c>
      <c r="G19572" s="14" t="n">
        <v>9.5</v>
      </c>
      <c r="H19572" s="14" t="n">
        <v>6.14</v>
      </c>
      <c r="I19572" s="14" t="n">
        <v>9.5</v>
      </c>
      <c r="J19572" s="23" t="n">
        <f aca="false">IF(AND(E19572="Priority",ISNUMBER('Cost model'!N632)),'Cost model'!N632,'Cost model'!M632)</f>
        <v>9.5</v>
      </c>
      <c r="K19572" s="14" t="n">
        <f aca="false">J19572-H19572</f>
        <v>3.36</v>
      </c>
      <c r="L19572" s="14" t="n">
        <f aca="false">G19572-H19572</f>
        <v>3.36</v>
      </c>
    </row>
    <row r="19573" customFormat="false" ht="15" hidden="false" customHeight="false" outlineLevel="0" collapsed="false">
      <c r="A19573" s="2" t="s">
        <v>221</v>
      </c>
      <c r="B19573" s="2" t="s">
        <v>221</v>
      </c>
      <c r="C19573" s="2" t="s">
        <v>47</v>
      </c>
      <c r="D19573" s="2" t="s">
        <v>10</v>
      </c>
      <c r="E19573" s="2" t="s">
        <v>74</v>
      </c>
      <c r="F19573" s="2" t="s">
        <v>977</v>
      </c>
      <c r="G19573" s="14" t="n">
        <v>9.5</v>
      </c>
      <c r="H19573" s="14" t="n">
        <v>7.9</v>
      </c>
      <c r="I19573" s="14" t="n">
        <v>9.5</v>
      </c>
      <c r="J19573" s="23" t="n">
        <f aca="false">IF(AND(E19573="Priority",ISNUMBER('Cost model'!N737)),'Cost model'!N737,'Cost model'!M737)</f>
        <v>8.5</v>
      </c>
      <c r="K19573" s="14" t="n">
        <f aca="false">J19573-H19573</f>
        <v>0.6</v>
      </c>
      <c r="L19573" s="14" t="n">
        <f aca="false">G19573-H19573</f>
        <v>1.6</v>
      </c>
    </row>
    <row r="19574" customFormat="false" ht="15" hidden="false" customHeight="false" outlineLevel="0" collapsed="false">
      <c r="A19574" s="2" t="s">
        <v>142</v>
      </c>
      <c r="B19574" s="2" t="s">
        <v>174</v>
      </c>
      <c r="C19574" s="2" t="s">
        <v>47</v>
      </c>
      <c r="D19574" s="2" t="s">
        <v>10</v>
      </c>
      <c r="E19574" s="2" t="s">
        <v>74</v>
      </c>
      <c r="F19574" s="2" t="s">
        <v>976</v>
      </c>
      <c r="G19574" s="14" t="n">
        <v>9.5</v>
      </c>
      <c r="H19574" s="14" t="n">
        <v>5.16</v>
      </c>
      <c r="I19574" s="14" t="n">
        <v>14.5</v>
      </c>
      <c r="J19574" s="23" t="n">
        <f aca="false">IF(AND(E19574="Priority",ISNUMBER('Cost model'!N692)),'Cost model'!N692,'Cost model'!M692)</f>
        <v>9.5</v>
      </c>
      <c r="K19574" s="14" t="n">
        <f aca="false">J19574-H19574</f>
        <v>4.34</v>
      </c>
      <c r="L19574" s="14" t="n">
        <f aca="false">G19574-H19574</f>
        <v>4.34</v>
      </c>
    </row>
    <row r="19575" customFormat="false" ht="15" hidden="false" customHeight="false" outlineLevel="0" collapsed="false">
      <c r="A19575" s="2" t="s">
        <v>142</v>
      </c>
      <c r="B19575" s="2" t="s">
        <v>142</v>
      </c>
      <c r="C19575" s="2" t="s">
        <v>48</v>
      </c>
      <c r="D19575" s="2" t="s">
        <v>12</v>
      </c>
      <c r="E19575" s="2" t="s">
        <v>74</v>
      </c>
      <c r="F19575" s="2" t="s">
        <v>977</v>
      </c>
      <c r="G19575" s="14" t="n">
        <v>29.5</v>
      </c>
      <c r="H19575" s="14" t="n">
        <v>25.65</v>
      </c>
      <c r="I19575" s="14" t="n">
        <v>12.5</v>
      </c>
      <c r="J19575" s="23" t="n">
        <f aca="false">IF(AND(E19575="Priority",ISNUMBER('Cost model'!N636)),'Cost model'!N636,'Cost model'!M636)</f>
        <v>40</v>
      </c>
      <c r="K19575" s="14" t="n">
        <f aca="false">J19575-H19575</f>
        <v>14.35</v>
      </c>
      <c r="L19575" s="14" t="n">
        <f aca="false">G19575-H19575</f>
        <v>3.85</v>
      </c>
    </row>
    <row r="19576" customFormat="false" ht="15" hidden="false" customHeight="false" outlineLevel="0" collapsed="false">
      <c r="A19576" s="2" t="s">
        <v>124</v>
      </c>
      <c r="B19576" s="2" t="s">
        <v>124</v>
      </c>
      <c r="C19576" s="2" t="s">
        <v>48</v>
      </c>
      <c r="D19576" s="2" t="s">
        <v>10</v>
      </c>
      <c r="E19576" s="2" t="s">
        <v>74</v>
      </c>
      <c r="F19576" s="2" t="s">
        <v>977</v>
      </c>
      <c r="G19576" s="14" t="n">
        <v>12.5</v>
      </c>
      <c r="H19576" s="14" t="n">
        <v>20.08</v>
      </c>
      <c r="I19576" s="14" t="n">
        <v>12.5</v>
      </c>
      <c r="J19576" s="23" t="n">
        <f aca="false">IF(AND(E19576="Priority",ISNUMBER('Cost model'!N318)),'Cost model'!N318,'Cost model'!M318)</f>
        <v>14.5</v>
      </c>
      <c r="K19576" s="14" t="n">
        <f aca="false">J19576-H19576</f>
        <v>-5.58</v>
      </c>
      <c r="L19576" s="14" t="n">
        <f aca="false">G19576-H19576</f>
        <v>-7.58</v>
      </c>
    </row>
    <row r="19577" customFormat="false" ht="15" hidden="false" customHeight="false" outlineLevel="0" collapsed="false">
      <c r="A19577" s="2" t="s">
        <v>124</v>
      </c>
      <c r="B19577" s="2" t="s">
        <v>124</v>
      </c>
      <c r="C19577" s="2" t="s">
        <v>48</v>
      </c>
      <c r="D19577" s="2" t="s">
        <v>12</v>
      </c>
      <c r="E19577" s="2" t="s">
        <v>74</v>
      </c>
      <c r="F19577" s="2" t="s">
        <v>977</v>
      </c>
      <c r="G19577" s="14" t="n">
        <v>12.5</v>
      </c>
      <c r="H19577" s="14" t="n">
        <v>24.4</v>
      </c>
      <c r="I19577" s="14" t="n">
        <v>12.5</v>
      </c>
      <c r="J19577" s="23" t="n">
        <f aca="false">IF(AND(E19577="Priority",ISNUMBER('Cost model'!N321)),'Cost model'!N321,'Cost model'!M321)</f>
        <v>40</v>
      </c>
      <c r="K19577" s="14" t="n">
        <f aca="false">J19577-H19577</f>
        <v>15.6</v>
      </c>
      <c r="L19577" s="14" t="n">
        <f aca="false">G19577-H19577</f>
        <v>-11.9</v>
      </c>
    </row>
    <row r="19578" customFormat="false" ht="15" hidden="false" customHeight="false" outlineLevel="0" collapsed="false">
      <c r="A19578" s="2" t="s">
        <v>174</v>
      </c>
      <c r="B19578" s="2" t="s">
        <v>174</v>
      </c>
      <c r="C19578" s="2" t="s">
        <v>49</v>
      </c>
      <c r="D19578" s="2" t="s">
        <v>12</v>
      </c>
      <c r="E19578" s="2" t="s">
        <v>74</v>
      </c>
      <c r="F19578" s="2" t="s">
        <v>977</v>
      </c>
      <c r="G19578" s="14" t="n">
        <v>19.5</v>
      </c>
      <c r="H19578" s="14" t="n">
        <v>20.11</v>
      </c>
      <c r="I19578" s="14" t="n">
        <v>19.5</v>
      </c>
      <c r="J19578" s="23" t="n">
        <f aca="false">IF(AND(E19578="Priority",ISNUMBER('Cost model'!N172)),'Cost model'!N172,'Cost model'!M172)</f>
        <v>45</v>
      </c>
      <c r="K19578" s="14" t="n">
        <f aca="false">J19578-H19578</f>
        <v>24.89</v>
      </c>
      <c r="L19578" s="14" t="n">
        <f aca="false">G19578-H19578</f>
        <v>-0.609999999999999</v>
      </c>
    </row>
    <row r="19579" customFormat="false" ht="15" hidden="false" customHeight="false" outlineLevel="0" collapsed="false">
      <c r="A19579" s="2" t="s">
        <v>221</v>
      </c>
      <c r="B19579" s="2" t="s">
        <v>221</v>
      </c>
      <c r="C19579" s="2" t="s">
        <v>49</v>
      </c>
      <c r="D19579" s="2" t="s">
        <v>12</v>
      </c>
      <c r="E19579" s="2" t="s">
        <v>74</v>
      </c>
      <c r="F19579" s="2" t="s">
        <v>977</v>
      </c>
      <c r="G19579" s="14" t="n">
        <v>19.5</v>
      </c>
      <c r="H19579" s="14" t="n">
        <v>38.19</v>
      </c>
      <c r="I19579" s="14" t="n">
        <v>19.5</v>
      </c>
      <c r="J19579" s="23" t="n">
        <f aca="false">IF(AND(E19579="Priority",ISNUMBER('Cost model'!N742)),'Cost model'!N742,'Cost model'!M742)</f>
        <v>60</v>
      </c>
      <c r="K19579" s="14" t="n">
        <f aca="false">J19579-H19579</f>
        <v>21.81</v>
      </c>
      <c r="L19579" s="14" t="n">
        <f aca="false">G19579-H19579</f>
        <v>-18.69</v>
      </c>
    </row>
    <row r="19580" customFormat="false" ht="15" hidden="false" customHeight="false" outlineLevel="0" collapsed="false">
      <c r="A19580" s="2" t="s">
        <v>205</v>
      </c>
      <c r="B19580" s="2" t="s">
        <v>142</v>
      </c>
      <c r="C19580" s="2" t="s">
        <v>48</v>
      </c>
      <c r="D19580" s="2" t="s">
        <v>10</v>
      </c>
      <c r="E19580" s="2" t="s">
        <v>74</v>
      </c>
      <c r="F19580" s="2" t="s">
        <v>976</v>
      </c>
      <c r="G19580" s="14" t="n">
        <v>24.5</v>
      </c>
      <c r="H19580" s="14" t="n">
        <v>24.17</v>
      </c>
      <c r="I19580" s="14" t="n">
        <v>14.5</v>
      </c>
      <c r="J19580" s="23" t="n">
        <f aca="false">IF(AND(E19580="Priority",ISNUMBER('Cost model'!N543)),'Cost model'!N543,'Cost model'!M543)</f>
        <v>18.5</v>
      </c>
      <c r="K19580" s="14" t="n">
        <f aca="false">J19580-H19580</f>
        <v>-5.67</v>
      </c>
      <c r="L19580" s="14" t="n">
        <f aca="false">G19580-H19580</f>
        <v>0.329999999999998</v>
      </c>
    </row>
    <row r="19581" customFormat="false" ht="15" hidden="false" customHeight="false" outlineLevel="0" collapsed="false">
      <c r="A19581" s="2" t="s">
        <v>174</v>
      </c>
      <c r="B19581" s="2" t="s">
        <v>174</v>
      </c>
      <c r="C19581" s="2" t="s">
        <v>49</v>
      </c>
      <c r="D19581" s="2" t="s">
        <v>12</v>
      </c>
      <c r="E19581" s="2" t="s">
        <v>74</v>
      </c>
      <c r="F19581" s="2" t="s">
        <v>977</v>
      </c>
      <c r="G19581" s="14" t="n">
        <v>34.5</v>
      </c>
      <c r="H19581" s="14" t="n">
        <v>24.17</v>
      </c>
      <c r="I19581" s="14" t="n">
        <v>19.5</v>
      </c>
      <c r="J19581" s="23" t="n">
        <f aca="false">IF(AND(E19581="Priority",ISNUMBER('Cost model'!N172)),'Cost model'!N172,'Cost model'!M172)</f>
        <v>45</v>
      </c>
      <c r="K19581" s="14" t="n">
        <f aca="false">J19581-H19581</f>
        <v>20.83</v>
      </c>
      <c r="L19581" s="14" t="n">
        <f aca="false">G19581-H19581</f>
        <v>10.33</v>
      </c>
    </row>
    <row r="19582" customFormat="false" ht="15" hidden="false" customHeight="false" outlineLevel="0" collapsed="false">
      <c r="A19582" s="2" t="s">
        <v>124</v>
      </c>
      <c r="B19582" s="2" t="s">
        <v>124</v>
      </c>
      <c r="C19582" s="2" t="s">
        <v>48</v>
      </c>
      <c r="D19582" s="2" t="s">
        <v>12</v>
      </c>
      <c r="E19582" s="2" t="s">
        <v>74</v>
      </c>
      <c r="F19582" s="2" t="s">
        <v>977</v>
      </c>
      <c r="G19582" s="14" t="n">
        <v>12.5</v>
      </c>
      <c r="H19582" s="14" t="n">
        <v>50.5</v>
      </c>
      <c r="I19582" s="14" t="n">
        <v>12.5</v>
      </c>
      <c r="J19582" s="23" t="n">
        <f aca="false">IF(AND(E19582="Priority",ISNUMBER('Cost model'!N321)),'Cost model'!N321,'Cost model'!M321)</f>
        <v>40</v>
      </c>
      <c r="K19582" s="14" t="n">
        <f aca="false">J19582-H19582</f>
        <v>-10.5</v>
      </c>
      <c r="L19582" s="14" t="n">
        <f aca="false">G19582-H19582</f>
        <v>-38</v>
      </c>
    </row>
    <row r="19583" customFormat="false" ht="15" hidden="false" customHeight="false" outlineLevel="0" collapsed="false">
      <c r="A19583" s="2" t="s">
        <v>221</v>
      </c>
      <c r="B19583" s="2" t="s">
        <v>221</v>
      </c>
      <c r="C19583" s="2" t="s">
        <v>47</v>
      </c>
      <c r="D19583" s="2" t="s">
        <v>10</v>
      </c>
      <c r="E19583" s="2" t="s">
        <v>83</v>
      </c>
      <c r="F19583" s="2" t="s">
        <v>977</v>
      </c>
      <c r="G19583" s="14" t="n">
        <v>14.5</v>
      </c>
      <c r="H19583" s="14" t="n">
        <v>7.15</v>
      </c>
      <c r="I19583" s="14" t="n">
        <v>14.5</v>
      </c>
      <c r="J19583" s="23" t="n">
        <f aca="false">IF(AND(E19583="Priority",ISNUMBER('Cost model'!N737)),'Cost model'!N737,'Cost model'!M737)</f>
        <v>13.5</v>
      </c>
      <c r="K19583" s="14" t="n">
        <f aca="false">J19583-H19583</f>
        <v>6.35</v>
      </c>
      <c r="L19583" s="14" t="n">
        <f aca="false">G19583-H19583</f>
        <v>7.35</v>
      </c>
    </row>
    <row r="19584" customFormat="false" ht="15" hidden="false" customHeight="false" outlineLevel="0" collapsed="false">
      <c r="A19584" s="2" t="s">
        <v>124</v>
      </c>
      <c r="B19584" s="2" t="s">
        <v>124</v>
      </c>
      <c r="C19584" s="2" t="s">
        <v>48</v>
      </c>
      <c r="D19584" s="2" t="s">
        <v>10</v>
      </c>
      <c r="E19584" s="2" t="s">
        <v>74</v>
      </c>
      <c r="F19584" s="2" t="s">
        <v>977</v>
      </c>
      <c r="G19584" s="14" t="n">
        <v>14.5</v>
      </c>
      <c r="H19584" s="14" t="n">
        <v>11.97</v>
      </c>
      <c r="I19584" s="14" t="n">
        <v>12.5</v>
      </c>
      <c r="J19584" s="23" t="n">
        <f aca="false">IF(AND(E19584="Priority",ISNUMBER('Cost model'!N318)),'Cost model'!N318,'Cost model'!M318)</f>
        <v>14.5</v>
      </c>
      <c r="K19584" s="14" t="n">
        <f aca="false">J19584-H19584</f>
        <v>2.53</v>
      </c>
      <c r="L19584" s="14" t="n">
        <f aca="false">G19584-H19584</f>
        <v>2.53</v>
      </c>
    </row>
    <row r="19585" customFormat="false" ht="15" hidden="false" customHeight="false" outlineLevel="0" collapsed="false">
      <c r="A19585" s="2" t="s">
        <v>124</v>
      </c>
      <c r="B19585" s="2" t="s">
        <v>124</v>
      </c>
      <c r="C19585" s="2" t="s">
        <v>48</v>
      </c>
      <c r="D19585" s="2" t="s">
        <v>12</v>
      </c>
      <c r="E19585" s="2" t="s">
        <v>83</v>
      </c>
      <c r="F19585" s="2" t="s">
        <v>977</v>
      </c>
      <c r="G19585" s="14" t="n">
        <v>19.5</v>
      </c>
      <c r="H19585" s="14" t="n">
        <v>28.6</v>
      </c>
      <c r="I19585" s="14" t="n">
        <v>19.5</v>
      </c>
      <c r="J19585" s="23" t="n">
        <f aca="false">IF(AND(E19585="Priority",ISNUMBER('Cost model'!N321)),'Cost model'!N321,'Cost model'!M321)</f>
        <v>55</v>
      </c>
      <c r="K19585" s="14" t="n">
        <f aca="false">J19585-H19585</f>
        <v>26.4</v>
      </c>
      <c r="L19585" s="14" t="n">
        <f aca="false">G19585-H19585</f>
        <v>-9.1</v>
      </c>
    </row>
    <row r="19586" customFormat="false" ht="15" hidden="false" customHeight="false" outlineLevel="0" collapsed="false">
      <c r="A19586" s="2" t="s">
        <v>142</v>
      </c>
      <c r="B19586" s="2" t="s">
        <v>142</v>
      </c>
      <c r="C19586" s="2" t="s">
        <v>48</v>
      </c>
      <c r="D19586" s="2" t="s">
        <v>12</v>
      </c>
      <c r="E19586" s="2" t="s">
        <v>74</v>
      </c>
      <c r="F19586" s="2" t="s">
        <v>977</v>
      </c>
      <c r="G19586" s="14" t="n">
        <v>12.5</v>
      </c>
      <c r="H19586" s="14" t="n">
        <v>43.25</v>
      </c>
      <c r="I19586" s="14" t="n">
        <v>12.5</v>
      </c>
      <c r="J19586" s="23" t="n">
        <f aca="false">IF(AND(E19586="Priority",ISNUMBER('Cost model'!N636)),'Cost model'!N636,'Cost model'!M636)</f>
        <v>40</v>
      </c>
      <c r="K19586" s="14" t="n">
        <f aca="false">J19586-H19586</f>
        <v>-3.25</v>
      </c>
      <c r="L19586" s="14" t="n">
        <f aca="false">G19586-H19586</f>
        <v>-30.75</v>
      </c>
    </row>
    <row r="19587" customFormat="false" ht="15" hidden="false" customHeight="false" outlineLevel="0" collapsed="false">
      <c r="A19587" s="2" t="s">
        <v>123</v>
      </c>
      <c r="B19587" s="2" t="s">
        <v>124</v>
      </c>
      <c r="C19587" s="2" t="s">
        <v>47</v>
      </c>
      <c r="D19587" s="2" t="s">
        <v>10</v>
      </c>
      <c r="E19587" s="2" t="s">
        <v>74</v>
      </c>
      <c r="F19587" s="2" t="s">
        <v>976</v>
      </c>
      <c r="G19587" s="14" t="n">
        <v>14.5</v>
      </c>
      <c r="H19587" s="14" t="n">
        <v>12.27</v>
      </c>
      <c r="I19587" s="14" t="n">
        <v>14.5</v>
      </c>
      <c r="J19587" s="23" t="n">
        <f aca="false">IF(AND(E19587="Priority",ISNUMBER('Cost model'!N2)),'Cost model'!N2,'Cost model'!M2)</f>
        <v>14.5</v>
      </c>
      <c r="K19587" s="14" t="n">
        <f aca="false">J19587-H19587</f>
        <v>2.23</v>
      </c>
      <c r="L19587" s="14" t="n">
        <f aca="false">G19587-H19587</f>
        <v>2.23</v>
      </c>
    </row>
    <row r="19588" customFormat="false" ht="15" hidden="false" customHeight="false" outlineLevel="0" collapsed="false">
      <c r="A19588" s="2" t="s">
        <v>142</v>
      </c>
      <c r="B19588" s="2" t="s">
        <v>142</v>
      </c>
      <c r="C19588" s="2" t="s">
        <v>48</v>
      </c>
      <c r="D19588" s="2" t="s">
        <v>12</v>
      </c>
      <c r="E19588" s="2" t="s">
        <v>83</v>
      </c>
      <c r="F19588" s="2" t="s">
        <v>977</v>
      </c>
      <c r="G19588" s="14" t="n">
        <v>19.5</v>
      </c>
      <c r="H19588" s="14" t="n">
        <v>25.65</v>
      </c>
      <c r="I19588" s="14" t="n">
        <v>19.5</v>
      </c>
      <c r="J19588" s="23" t="n">
        <f aca="false">IF(AND(E19588="Priority",ISNUMBER('Cost model'!N636)),'Cost model'!N636,'Cost model'!M636)</f>
        <v>55</v>
      </c>
      <c r="K19588" s="14" t="n">
        <f aca="false">J19588-H19588</f>
        <v>29.35</v>
      </c>
      <c r="L19588" s="14" t="n">
        <f aca="false">G19588-H19588</f>
        <v>-6.15</v>
      </c>
    </row>
    <row r="19589" customFormat="false" ht="15" hidden="false" customHeight="false" outlineLevel="0" collapsed="false">
      <c r="A19589" s="2" t="s">
        <v>174</v>
      </c>
      <c r="B19589" s="2" t="s">
        <v>174</v>
      </c>
      <c r="C19589" s="2" t="s">
        <v>49</v>
      </c>
      <c r="D19589" s="2" t="s">
        <v>15</v>
      </c>
      <c r="E19589" s="2" t="s">
        <v>74</v>
      </c>
      <c r="F19589" s="2" t="s">
        <v>977</v>
      </c>
      <c r="G19589" s="14" t="n">
        <v>250</v>
      </c>
      <c r="H19589" s="14" t="n">
        <v>341.73</v>
      </c>
      <c r="I19589" s="14" t="n">
        <v>250</v>
      </c>
      <c r="J19589" s="23" t="n">
        <f aca="false">IF(AND(E19589="Priority",ISNUMBER('Cost model'!N181)),'Cost model'!N181,'Cost model'!M181)</f>
        <v>230</v>
      </c>
      <c r="K19589" s="14" t="n">
        <f aca="false">J19589-H19589</f>
        <v>-111.73</v>
      </c>
      <c r="L19589" s="14" t="n">
        <f aca="false">G19589-H19589</f>
        <v>-91.73</v>
      </c>
    </row>
    <row r="19590" customFormat="false" ht="15" hidden="false" customHeight="false" outlineLevel="0" collapsed="false">
      <c r="A19590" s="2" t="s">
        <v>221</v>
      </c>
      <c r="B19590" s="2" t="s">
        <v>221</v>
      </c>
      <c r="C19590" s="2" t="s">
        <v>47</v>
      </c>
      <c r="D19590" s="2" t="s">
        <v>10</v>
      </c>
      <c r="E19590" s="2" t="s">
        <v>74</v>
      </c>
      <c r="F19590" s="2" t="s">
        <v>977</v>
      </c>
      <c r="G19590" s="14" t="n">
        <v>19.5</v>
      </c>
      <c r="H19590" s="14" t="n">
        <v>7.15</v>
      </c>
      <c r="I19590" s="14" t="n">
        <v>9.5</v>
      </c>
      <c r="J19590" s="23" t="n">
        <f aca="false">IF(AND(E19590="Priority",ISNUMBER('Cost model'!N737)),'Cost model'!N737,'Cost model'!M737)</f>
        <v>8.5</v>
      </c>
      <c r="K19590" s="14" t="n">
        <f aca="false">J19590-H19590</f>
        <v>1.35</v>
      </c>
      <c r="L19590" s="14" t="n">
        <f aca="false">G19590-H19590</f>
        <v>12.35</v>
      </c>
    </row>
    <row r="19591" customFormat="false" ht="15" hidden="false" customHeight="false" outlineLevel="0" collapsed="false">
      <c r="A19591" s="2" t="s">
        <v>142</v>
      </c>
      <c r="B19591" s="2" t="s">
        <v>124</v>
      </c>
      <c r="C19591" s="2" t="s">
        <v>49</v>
      </c>
      <c r="D19591" s="2" t="s">
        <v>12</v>
      </c>
      <c r="E19591" s="2" t="s">
        <v>74</v>
      </c>
      <c r="F19591" s="2" t="s">
        <v>976</v>
      </c>
      <c r="G19591" s="14" t="n">
        <v>19.5</v>
      </c>
      <c r="H19591" s="14" t="n">
        <v>61.84</v>
      </c>
      <c r="I19591" s="14" t="n">
        <v>19.5</v>
      </c>
      <c r="J19591" s="23" t="n">
        <f aca="false">IF(AND(E19591="Priority",ISNUMBER('Cost model'!N667)),'Cost model'!N667,'Cost model'!M667)</f>
        <v>55</v>
      </c>
      <c r="K19591" s="14" t="n">
        <f aca="false">J19591-H19591</f>
        <v>-6.84</v>
      </c>
      <c r="L19591" s="14" t="n">
        <f aca="false">G19591-H19591</f>
        <v>-42.34</v>
      </c>
    </row>
    <row r="19592" customFormat="false" ht="15" hidden="false" customHeight="false" outlineLevel="0" collapsed="false">
      <c r="A19592" s="2" t="s">
        <v>221</v>
      </c>
      <c r="B19592" s="2" t="s">
        <v>221</v>
      </c>
      <c r="C19592" s="2" t="s">
        <v>49</v>
      </c>
      <c r="D19592" s="2" t="s">
        <v>12</v>
      </c>
      <c r="E19592" s="2" t="s">
        <v>74</v>
      </c>
      <c r="F19592" s="2" t="s">
        <v>977</v>
      </c>
      <c r="G19592" s="14" t="n">
        <v>19.5</v>
      </c>
      <c r="H19592" s="14" t="n">
        <v>24.17</v>
      </c>
      <c r="I19592" s="14" t="n">
        <v>19.5</v>
      </c>
      <c r="J19592" s="23" t="n">
        <f aca="false">IF(AND(E19592="Priority",ISNUMBER('Cost model'!N742)),'Cost model'!N742,'Cost model'!M742)</f>
        <v>60</v>
      </c>
      <c r="K19592" s="14" t="n">
        <f aca="false">J19592-H19592</f>
        <v>35.83</v>
      </c>
      <c r="L19592" s="14" t="n">
        <f aca="false">G19592-H19592</f>
        <v>-4.67</v>
      </c>
    </row>
    <row r="19593" customFormat="false" ht="15" hidden="false" customHeight="false" outlineLevel="0" collapsed="false">
      <c r="A19593" s="2" t="s">
        <v>174</v>
      </c>
      <c r="B19593" s="2" t="s">
        <v>142</v>
      </c>
      <c r="C19593" s="2" t="s">
        <v>47</v>
      </c>
      <c r="D19593" s="2" t="s">
        <v>10</v>
      </c>
      <c r="E19593" s="2" t="s">
        <v>74</v>
      </c>
      <c r="F19593" s="2" t="s">
        <v>976</v>
      </c>
      <c r="G19593" s="14" t="n">
        <v>19.5</v>
      </c>
      <c r="H19593" s="14" t="n">
        <v>21.34</v>
      </c>
      <c r="I19593" s="14" t="n">
        <v>9.5</v>
      </c>
      <c r="J19593" s="23" t="n">
        <f aca="false">IF(AND(E19593="Priority",ISNUMBER('Cost model'!N122)),'Cost model'!N122,'Cost model'!M122)</f>
        <v>13.5</v>
      </c>
      <c r="K19593" s="14" t="n">
        <f aca="false">J19593-H19593</f>
        <v>-7.84</v>
      </c>
      <c r="L19593" s="14" t="n">
        <f aca="false">G19593-H19593</f>
        <v>-1.84</v>
      </c>
    </row>
    <row r="19594" customFormat="false" ht="15" hidden="false" customHeight="false" outlineLevel="0" collapsed="false">
      <c r="A19594" s="2" t="s">
        <v>221</v>
      </c>
      <c r="B19594" s="2" t="s">
        <v>174</v>
      </c>
      <c r="C19594" s="2" t="s">
        <v>47</v>
      </c>
      <c r="D19594" s="2" t="s">
        <v>10</v>
      </c>
      <c r="E19594" s="2" t="s">
        <v>74</v>
      </c>
      <c r="F19594" s="2" t="s">
        <v>976</v>
      </c>
      <c r="G19594" s="14" t="n">
        <v>14.5</v>
      </c>
      <c r="H19594" s="14" t="n">
        <v>36.7</v>
      </c>
      <c r="I19594" s="14" t="n">
        <v>19.5</v>
      </c>
      <c r="J19594" s="23" t="n">
        <f aca="false">IF(AND(E19594="Priority",ISNUMBER('Cost model'!N782)),'Cost model'!N782,'Cost model'!M782)</f>
        <v>11.5</v>
      </c>
      <c r="K19594" s="14" t="n">
        <f aca="false">J19594-H19594</f>
        <v>-25.2</v>
      </c>
      <c r="L19594" s="14" t="n">
        <f aca="false">G19594-H19594</f>
        <v>-22.2</v>
      </c>
    </row>
    <row r="19595" customFormat="false" ht="15" hidden="false" customHeight="false" outlineLevel="0" collapsed="false">
      <c r="A19595" s="2" t="s">
        <v>174</v>
      </c>
      <c r="B19595" s="2" t="s">
        <v>142</v>
      </c>
      <c r="C19595" s="2" t="s">
        <v>47</v>
      </c>
      <c r="D19595" s="2" t="s">
        <v>12</v>
      </c>
      <c r="E19595" s="2" t="s">
        <v>74</v>
      </c>
      <c r="F19595" s="2" t="s">
        <v>976</v>
      </c>
      <c r="G19595" s="14" t="n">
        <v>9.5</v>
      </c>
      <c r="H19595" s="14" t="n">
        <v>58.65</v>
      </c>
      <c r="I19595" s="14" t="n">
        <v>9.5</v>
      </c>
      <c r="J19595" s="23" t="n">
        <f aca="false">IF(AND(E19595="Priority",ISNUMBER('Cost model'!N125)),'Cost model'!N125,'Cost model'!M125)</f>
        <v>40</v>
      </c>
      <c r="K19595" s="14" t="n">
        <f aca="false">J19595-H19595</f>
        <v>-18.65</v>
      </c>
      <c r="L19595" s="14" t="n">
        <f aca="false">G19595-H19595</f>
        <v>-49.15</v>
      </c>
    </row>
    <row r="19596" customFormat="false" ht="15" hidden="false" customHeight="false" outlineLevel="0" collapsed="false">
      <c r="A19596" s="2" t="s">
        <v>174</v>
      </c>
      <c r="B19596" s="2" t="s">
        <v>174</v>
      </c>
      <c r="C19596" s="2" t="s">
        <v>49</v>
      </c>
      <c r="D19596" s="2" t="s">
        <v>12</v>
      </c>
      <c r="E19596" s="2" t="s">
        <v>83</v>
      </c>
      <c r="F19596" s="2" t="s">
        <v>977</v>
      </c>
      <c r="G19596" s="14" t="n">
        <v>29.5</v>
      </c>
      <c r="H19596" s="14" t="n">
        <v>26.44</v>
      </c>
      <c r="I19596" s="14" t="n">
        <v>29.5</v>
      </c>
      <c r="J19596" s="23" t="n">
        <f aca="false">IF(AND(E19596="Priority",ISNUMBER('Cost model'!N172)),'Cost model'!N172,'Cost model'!M172)</f>
        <v>60</v>
      </c>
      <c r="K19596" s="14" t="n">
        <f aca="false">J19596-H19596</f>
        <v>33.56</v>
      </c>
      <c r="L19596" s="14" t="n">
        <f aca="false">G19596-H19596</f>
        <v>3.06</v>
      </c>
    </row>
    <row r="19597" customFormat="false" ht="15" hidden="false" customHeight="false" outlineLevel="0" collapsed="false">
      <c r="A19597" s="2" t="s">
        <v>221</v>
      </c>
      <c r="B19597" s="2" t="s">
        <v>124</v>
      </c>
      <c r="C19597" s="2" t="s">
        <v>47</v>
      </c>
      <c r="D19597" s="2" t="s">
        <v>12</v>
      </c>
      <c r="E19597" s="2" t="s">
        <v>74</v>
      </c>
      <c r="F19597" s="2" t="s">
        <v>976</v>
      </c>
      <c r="G19597" s="14" t="n">
        <v>9.5</v>
      </c>
      <c r="H19597" s="14" t="n">
        <v>35.45</v>
      </c>
      <c r="I19597" s="14" t="n">
        <v>24.5</v>
      </c>
      <c r="J19597" s="23" t="n">
        <f aca="false">IF(AND(E19597="Priority",ISNUMBER('Cost model'!N800)),'Cost model'!N800,'Cost model'!M800)</f>
        <v>45</v>
      </c>
      <c r="K19597" s="14" t="n">
        <f aca="false">J19597-H19597</f>
        <v>9.55</v>
      </c>
      <c r="L19597" s="14" t="n">
        <f aca="false">G19597-H19597</f>
        <v>-25.95</v>
      </c>
    </row>
    <row r="19598" customFormat="false" ht="15" hidden="false" customHeight="false" outlineLevel="0" collapsed="false">
      <c r="A19598" s="2" t="s">
        <v>124</v>
      </c>
      <c r="B19598" s="2" t="s">
        <v>124</v>
      </c>
      <c r="C19598" s="2" t="s">
        <v>47</v>
      </c>
      <c r="D19598" s="2" t="s">
        <v>12</v>
      </c>
      <c r="E19598" s="2" t="s">
        <v>74</v>
      </c>
      <c r="F19598" s="2" t="s">
        <v>977</v>
      </c>
      <c r="G19598" s="14" t="n">
        <v>9.5</v>
      </c>
      <c r="H19598" s="14" t="n">
        <v>25.65</v>
      </c>
      <c r="I19598" s="14" t="n">
        <v>9.5</v>
      </c>
      <c r="J19598" s="23" t="n">
        <f aca="false">IF(AND(E19598="Priority",ISNUMBER('Cost model'!N320)),'Cost model'!N320,'Cost model'!M320)</f>
        <v>24.5</v>
      </c>
      <c r="K19598" s="14" t="n">
        <f aca="false">J19598-H19598</f>
        <v>-1.15</v>
      </c>
      <c r="L19598" s="14" t="n">
        <f aca="false">G19598-H19598</f>
        <v>-16.15</v>
      </c>
    </row>
    <row r="19599" customFormat="false" ht="15" hidden="false" customHeight="false" outlineLevel="0" collapsed="false">
      <c r="A19599" s="2" t="s">
        <v>174</v>
      </c>
      <c r="B19599" s="2" t="s">
        <v>174</v>
      </c>
      <c r="C19599" s="2" t="s">
        <v>47</v>
      </c>
      <c r="D19599" s="2" t="s">
        <v>12</v>
      </c>
      <c r="E19599" s="2" t="s">
        <v>74</v>
      </c>
      <c r="F19599" s="2" t="s">
        <v>977</v>
      </c>
      <c r="G19599" s="14" t="n">
        <v>9.5</v>
      </c>
      <c r="H19599" s="14" t="n">
        <v>28.4</v>
      </c>
      <c r="I19599" s="14" t="n">
        <v>9.5</v>
      </c>
      <c r="J19599" s="23" t="n">
        <f aca="false">IF(AND(E19599="Priority",ISNUMBER('Cost model'!N170)),'Cost model'!N170,'Cost model'!M170)</f>
        <v>25.5</v>
      </c>
      <c r="K19599" s="14" t="n">
        <f aca="false">J19599-H19599</f>
        <v>-2.9</v>
      </c>
      <c r="L19599" s="14" t="n">
        <f aca="false">G19599-H19599</f>
        <v>-18.9</v>
      </c>
    </row>
    <row r="19600" customFormat="false" ht="15" hidden="false" customHeight="false" outlineLevel="0" collapsed="false">
      <c r="A19600" s="2" t="s">
        <v>174</v>
      </c>
      <c r="B19600" s="2" t="s">
        <v>174</v>
      </c>
      <c r="C19600" s="2" t="s">
        <v>48</v>
      </c>
      <c r="D19600" s="2" t="s">
        <v>12</v>
      </c>
      <c r="E19600" s="2" t="s">
        <v>74</v>
      </c>
      <c r="F19600" s="2" t="s">
        <v>977</v>
      </c>
      <c r="G19600" s="14" t="n">
        <v>12.5</v>
      </c>
      <c r="H19600" s="14" t="n">
        <v>49.03</v>
      </c>
      <c r="I19600" s="14" t="n">
        <v>12.5</v>
      </c>
      <c r="J19600" s="23" t="n">
        <f aca="false">IF(AND(E19600="Priority",ISNUMBER('Cost model'!N171)),'Cost model'!N171,'Cost model'!M171)</f>
        <v>40</v>
      </c>
      <c r="K19600" s="14" t="n">
        <f aca="false">J19600-H19600</f>
        <v>-9.03</v>
      </c>
      <c r="L19600" s="14" t="n">
        <f aca="false">G19600-H19600</f>
        <v>-36.53</v>
      </c>
    </row>
    <row r="19601" customFormat="false" ht="15" hidden="false" customHeight="false" outlineLevel="0" collapsed="false">
      <c r="A19601" s="2" t="s">
        <v>174</v>
      </c>
      <c r="B19601" s="2" t="s">
        <v>174</v>
      </c>
      <c r="C19601" s="2" t="s">
        <v>49</v>
      </c>
      <c r="D19601" s="2" t="s">
        <v>10</v>
      </c>
      <c r="E19601" s="2" t="s">
        <v>74</v>
      </c>
      <c r="F19601" s="2" t="s">
        <v>977</v>
      </c>
      <c r="G19601" s="14" t="n">
        <v>17.5</v>
      </c>
      <c r="H19601" s="14" t="n">
        <v>20.11</v>
      </c>
      <c r="I19601" s="14" t="n">
        <v>17.5</v>
      </c>
      <c r="J19601" s="23" t="n">
        <f aca="false">IF(AND(E19601="Priority",ISNUMBER('Cost model'!N169)),'Cost model'!N169,'Cost model'!M169)</f>
        <v>18.5</v>
      </c>
      <c r="K19601" s="14" t="n">
        <f aca="false">J19601-H19601</f>
        <v>-1.61</v>
      </c>
      <c r="L19601" s="14" t="n">
        <f aca="false">G19601-H19601</f>
        <v>-2.61</v>
      </c>
    </row>
    <row r="19602" customFormat="false" ht="15" hidden="false" customHeight="false" outlineLevel="0" collapsed="false">
      <c r="A19602" s="2" t="s">
        <v>221</v>
      </c>
      <c r="B19602" s="2" t="s">
        <v>221</v>
      </c>
      <c r="C19602" s="2" t="s">
        <v>47</v>
      </c>
      <c r="D19602" s="2" t="s">
        <v>10</v>
      </c>
      <c r="E19602" s="2" t="s">
        <v>74</v>
      </c>
      <c r="F19602" s="2" t="s">
        <v>977</v>
      </c>
      <c r="G19602" s="14" t="n">
        <v>19.5</v>
      </c>
      <c r="H19602" s="14" t="n">
        <v>9.14</v>
      </c>
      <c r="I19602" s="14" t="n">
        <v>9.5</v>
      </c>
      <c r="J19602" s="23" t="n">
        <f aca="false">IF(AND(E19602="Priority",ISNUMBER('Cost model'!N737)),'Cost model'!N737,'Cost model'!M737)</f>
        <v>8.5</v>
      </c>
      <c r="K19602" s="14" t="n">
        <f aca="false">J19602-H19602</f>
        <v>-0.640000000000001</v>
      </c>
      <c r="L19602" s="14" t="n">
        <f aca="false">G19602-H19602</f>
        <v>10.36</v>
      </c>
    </row>
    <row r="19603" customFormat="false" ht="15" hidden="false" customHeight="false" outlineLevel="0" collapsed="false">
      <c r="A19603" s="2" t="s">
        <v>174</v>
      </c>
      <c r="B19603" s="2" t="s">
        <v>174</v>
      </c>
      <c r="C19603" s="2" t="s">
        <v>49</v>
      </c>
      <c r="D19603" s="2" t="s">
        <v>12</v>
      </c>
      <c r="E19603" s="2" t="s">
        <v>74</v>
      </c>
      <c r="F19603" s="2" t="s">
        <v>977</v>
      </c>
      <c r="G19603" s="14" t="n">
        <v>19.5</v>
      </c>
      <c r="H19603" s="14" t="n">
        <v>43.3</v>
      </c>
      <c r="I19603" s="14" t="n">
        <v>19.5</v>
      </c>
      <c r="J19603" s="23" t="n">
        <f aca="false">IF(AND(E19603="Priority",ISNUMBER('Cost model'!N172)),'Cost model'!N172,'Cost model'!M172)</f>
        <v>45</v>
      </c>
      <c r="K19603" s="14" t="n">
        <f aca="false">J19603-H19603</f>
        <v>1.7</v>
      </c>
      <c r="L19603" s="14" t="n">
        <f aca="false">G19603-H19603</f>
        <v>-23.8</v>
      </c>
    </row>
    <row r="19604" customFormat="false" ht="15" hidden="false" customHeight="false" outlineLevel="0" collapsed="false">
      <c r="A19604" s="2" t="s">
        <v>158</v>
      </c>
      <c r="B19604" s="2" t="s">
        <v>158</v>
      </c>
      <c r="C19604" s="2" t="s">
        <v>47</v>
      </c>
      <c r="D19604" s="2" t="s">
        <v>12</v>
      </c>
      <c r="E19604" s="2" t="s">
        <v>83</v>
      </c>
      <c r="F19604" s="2" t="s">
        <v>977</v>
      </c>
      <c r="G19604" s="14" t="n">
        <v>19.5</v>
      </c>
      <c r="H19604" s="14" t="n">
        <v>45.94</v>
      </c>
      <c r="I19604" s="14" t="n">
        <v>19.5</v>
      </c>
      <c r="J19604" s="23" t="n">
        <f aca="false">IF(AND(E19604="Priority",ISNUMBER('Cost model'!N425)),'Cost model'!N425,'Cost model'!M425)</f>
        <v>19.5</v>
      </c>
      <c r="K19604" s="14" t="n">
        <f aca="false">J19604-H19604</f>
        <v>-26.44</v>
      </c>
      <c r="L19604" s="14" t="n">
        <f aca="false">G19604-H19604</f>
        <v>-26.44</v>
      </c>
    </row>
    <row r="19605" customFormat="false" ht="15" hidden="false" customHeight="false" outlineLevel="0" collapsed="false">
      <c r="A19605" s="2" t="s">
        <v>174</v>
      </c>
      <c r="B19605" s="2" t="s">
        <v>174</v>
      </c>
      <c r="C19605" s="2" t="s">
        <v>48</v>
      </c>
      <c r="D19605" s="2" t="s">
        <v>13</v>
      </c>
      <c r="E19605" s="2" t="s">
        <v>74</v>
      </c>
      <c r="F19605" s="2" t="s">
        <v>977</v>
      </c>
      <c r="G19605" s="14" t="n">
        <v>24.5</v>
      </c>
      <c r="H19605" s="14" t="n">
        <v>106.02</v>
      </c>
      <c r="I19605" s="14" t="n">
        <v>24.5</v>
      </c>
      <c r="J19605" s="23" t="n">
        <f aca="false">IF(AND(E19605="Priority",ISNUMBER('Cost model'!N174)),'Cost model'!N174,'Cost model'!M174)</f>
        <v>70</v>
      </c>
      <c r="K19605" s="14" t="n">
        <f aca="false">J19605-H19605</f>
        <v>-36.02</v>
      </c>
      <c r="L19605" s="14" t="n">
        <f aca="false">G19605-H19605</f>
        <v>-81.52</v>
      </c>
    </row>
    <row r="19606" customFormat="false" ht="15" hidden="false" customHeight="false" outlineLevel="0" collapsed="false">
      <c r="A19606" s="2" t="s">
        <v>221</v>
      </c>
      <c r="B19606" s="2" t="s">
        <v>221</v>
      </c>
      <c r="C19606" s="2" t="s">
        <v>49</v>
      </c>
      <c r="D19606" s="2" t="s">
        <v>13</v>
      </c>
      <c r="E19606" s="2" t="s">
        <v>74</v>
      </c>
      <c r="F19606" s="2" t="s">
        <v>977</v>
      </c>
      <c r="G19606" s="14" t="n">
        <v>50</v>
      </c>
      <c r="H19606" s="14" t="n">
        <v>114.57</v>
      </c>
      <c r="I19606" s="14" t="n">
        <v>50</v>
      </c>
      <c r="J19606" s="23" t="n">
        <f aca="false">IF(AND(E19606="Priority",ISNUMBER('Cost model'!N745)),'Cost model'!N745,'Cost model'!M745)</f>
        <v>130</v>
      </c>
      <c r="K19606" s="14" t="n">
        <f aca="false">J19606-H19606</f>
        <v>15.43</v>
      </c>
      <c r="L19606" s="14" t="n">
        <f aca="false">G19606-H19606</f>
        <v>-64.57</v>
      </c>
    </row>
    <row r="19607" customFormat="false" ht="15" hidden="false" customHeight="false" outlineLevel="0" collapsed="false">
      <c r="A19607" s="2" t="s">
        <v>124</v>
      </c>
      <c r="B19607" s="2" t="s">
        <v>124</v>
      </c>
      <c r="C19607" s="2" t="s">
        <v>48</v>
      </c>
      <c r="D19607" s="2" t="s">
        <v>10</v>
      </c>
      <c r="E19607" s="2" t="s">
        <v>74</v>
      </c>
      <c r="F19607" s="2" t="s">
        <v>977</v>
      </c>
      <c r="G19607" s="14" t="n">
        <v>12.5</v>
      </c>
      <c r="H19607" s="14" t="n">
        <v>21.34</v>
      </c>
      <c r="I19607" s="14" t="n">
        <v>12.5</v>
      </c>
      <c r="J19607" s="23" t="n">
        <f aca="false">IF(AND(E19607="Priority",ISNUMBER('Cost model'!N318)),'Cost model'!N318,'Cost model'!M318)</f>
        <v>14.5</v>
      </c>
      <c r="K19607" s="14" t="n">
        <f aca="false">J19607-H19607</f>
        <v>-6.84</v>
      </c>
      <c r="L19607" s="14" t="n">
        <f aca="false">G19607-H19607</f>
        <v>-8.84</v>
      </c>
    </row>
    <row r="19608" customFormat="false" ht="15" hidden="false" customHeight="false" outlineLevel="0" collapsed="false">
      <c r="A19608" s="2" t="s">
        <v>174</v>
      </c>
      <c r="B19608" s="2" t="s">
        <v>142</v>
      </c>
      <c r="C19608" s="2" t="s">
        <v>49</v>
      </c>
      <c r="D19608" s="2" t="s">
        <v>12</v>
      </c>
      <c r="E19608" s="2" t="s">
        <v>83</v>
      </c>
      <c r="F19608" s="2" t="s">
        <v>976</v>
      </c>
      <c r="G19608" s="14" t="n">
        <v>29.5</v>
      </c>
      <c r="H19608" s="14" t="n">
        <v>28.83</v>
      </c>
      <c r="I19608" s="14" t="n">
        <v>29.5</v>
      </c>
      <c r="J19608" s="23" t="n">
        <f aca="false">IF(AND(E19608="Priority",ISNUMBER('Cost model'!N127)),'Cost model'!N127,'Cost model'!M127)</f>
        <v>65</v>
      </c>
      <c r="K19608" s="14" t="n">
        <f aca="false">J19608-H19608</f>
        <v>36.17</v>
      </c>
      <c r="L19608" s="14" t="n">
        <f aca="false">G19608-H19608</f>
        <v>0.670000000000002</v>
      </c>
    </row>
    <row r="19609" customFormat="false" ht="15" hidden="false" customHeight="false" outlineLevel="0" collapsed="false">
      <c r="A19609" s="2" t="s">
        <v>142</v>
      </c>
      <c r="B19609" s="2" t="s">
        <v>142</v>
      </c>
      <c r="C19609" s="2" t="s">
        <v>47</v>
      </c>
      <c r="D19609" s="2" t="s">
        <v>12</v>
      </c>
      <c r="E19609" s="2" t="s">
        <v>74</v>
      </c>
      <c r="F19609" s="2" t="s">
        <v>977</v>
      </c>
      <c r="G19609" s="14" t="n">
        <v>9.5</v>
      </c>
      <c r="H19609" s="14" t="n">
        <v>28.6</v>
      </c>
      <c r="I19609" s="14" t="n">
        <v>9.5</v>
      </c>
      <c r="J19609" s="23" t="n">
        <f aca="false">IF(AND(E19609="Priority",ISNUMBER('Cost model'!N635)),'Cost model'!N635,'Cost model'!M635)</f>
        <v>30.5</v>
      </c>
      <c r="K19609" s="14" t="n">
        <f aca="false">J19609-H19609</f>
        <v>1.9</v>
      </c>
      <c r="L19609" s="14" t="n">
        <f aca="false">G19609-H19609</f>
        <v>-19.1</v>
      </c>
    </row>
    <row r="19610" customFormat="false" ht="15" hidden="false" customHeight="false" outlineLevel="0" collapsed="false">
      <c r="A19610" s="2" t="s">
        <v>124</v>
      </c>
      <c r="B19610" s="2" t="s">
        <v>124</v>
      </c>
      <c r="C19610" s="2" t="s">
        <v>47</v>
      </c>
      <c r="D19610" s="2" t="s">
        <v>12</v>
      </c>
      <c r="E19610" s="2" t="s">
        <v>74</v>
      </c>
      <c r="F19610" s="2" t="s">
        <v>977</v>
      </c>
      <c r="G19610" s="14" t="n">
        <v>9.5</v>
      </c>
      <c r="H19610" s="14" t="n">
        <v>28.15</v>
      </c>
      <c r="I19610" s="14" t="n">
        <v>9.5</v>
      </c>
      <c r="J19610" s="23" t="n">
        <f aca="false">IF(AND(E19610="Priority",ISNUMBER('Cost model'!N320)),'Cost model'!N320,'Cost model'!M320)</f>
        <v>24.5</v>
      </c>
      <c r="K19610" s="14" t="n">
        <f aca="false">J19610-H19610</f>
        <v>-3.65</v>
      </c>
      <c r="L19610" s="14" t="n">
        <f aca="false">G19610-H19610</f>
        <v>-18.65</v>
      </c>
    </row>
    <row r="19611" customFormat="false" ht="15" hidden="false" customHeight="false" outlineLevel="0" collapsed="false">
      <c r="A19611" s="2" t="s">
        <v>142</v>
      </c>
      <c r="B19611" s="2" t="s">
        <v>142</v>
      </c>
      <c r="C19611" s="2" t="s">
        <v>47</v>
      </c>
      <c r="D19611" s="2" t="s">
        <v>12</v>
      </c>
      <c r="E19611" s="2" t="s">
        <v>74</v>
      </c>
      <c r="F19611" s="2" t="s">
        <v>977</v>
      </c>
      <c r="G19611" s="14" t="n">
        <v>9.5</v>
      </c>
      <c r="H19611" s="14" t="n">
        <v>10.39</v>
      </c>
      <c r="I19611" s="14" t="n">
        <v>9.5</v>
      </c>
      <c r="J19611" s="23" t="n">
        <f aca="false">IF(AND(E19611="Priority",ISNUMBER('Cost model'!N635)),'Cost model'!N635,'Cost model'!M635)</f>
        <v>30.5</v>
      </c>
      <c r="K19611" s="14" t="n">
        <f aca="false">J19611-H19611</f>
        <v>20.11</v>
      </c>
      <c r="L19611" s="14" t="n">
        <f aca="false">G19611-H19611</f>
        <v>-0.890000000000001</v>
      </c>
    </row>
    <row r="19612" customFormat="false" ht="15" hidden="false" customHeight="false" outlineLevel="0" collapsed="false">
      <c r="A19612" s="2" t="s">
        <v>174</v>
      </c>
      <c r="B19612" s="2" t="s">
        <v>174</v>
      </c>
      <c r="C19612" s="2" t="s">
        <v>47</v>
      </c>
      <c r="D19612" s="2" t="s">
        <v>12</v>
      </c>
      <c r="E19612" s="2" t="s">
        <v>83</v>
      </c>
      <c r="F19612" s="2" t="s">
        <v>977</v>
      </c>
      <c r="G19612" s="14" t="n">
        <v>19.5</v>
      </c>
      <c r="H19612" s="14" t="n">
        <v>10.48</v>
      </c>
      <c r="I19612" s="14" t="n">
        <v>19.5</v>
      </c>
      <c r="J19612" s="23" t="n">
        <f aca="false">IF(AND(E19612="Priority",ISNUMBER('Cost model'!N170)),'Cost model'!N170,'Cost model'!M170)</f>
        <v>35</v>
      </c>
      <c r="K19612" s="14" t="n">
        <f aca="false">J19612-H19612</f>
        <v>24.52</v>
      </c>
      <c r="L19612" s="14" t="n">
        <f aca="false">G19612-H19612</f>
        <v>9.02</v>
      </c>
    </row>
    <row r="19613" customFormat="false" ht="15" hidden="false" customHeight="false" outlineLevel="0" collapsed="false">
      <c r="A19613" s="2" t="s">
        <v>174</v>
      </c>
      <c r="B19613" s="2" t="s">
        <v>124</v>
      </c>
      <c r="C19613" s="2" t="s">
        <v>48</v>
      </c>
      <c r="D19613" s="2" t="s">
        <v>13</v>
      </c>
      <c r="E19613" s="2" t="s">
        <v>74</v>
      </c>
      <c r="F19613" s="2" t="s">
        <v>976</v>
      </c>
      <c r="G19613" s="14" t="n">
        <v>24.5</v>
      </c>
      <c r="H19613" s="14" t="n">
        <v>78.53</v>
      </c>
      <c r="I19613" s="14" t="n">
        <v>24.5</v>
      </c>
      <c r="J19613" s="23" t="n">
        <f aca="false">IF(AND(E19613="Priority",ISNUMBER('Cost model'!N114)),'Cost model'!N114,'Cost model'!M114)</f>
        <v>80</v>
      </c>
      <c r="K19613" s="14" t="n">
        <f aca="false">J19613-H19613</f>
        <v>1.47</v>
      </c>
      <c r="L19613" s="14" t="n">
        <f aca="false">G19613-H19613</f>
        <v>-54.03</v>
      </c>
    </row>
    <row r="19614" customFormat="false" ht="15" hidden="false" customHeight="false" outlineLevel="0" collapsed="false">
      <c r="A19614" s="2" t="s">
        <v>124</v>
      </c>
      <c r="B19614" s="2" t="s">
        <v>124</v>
      </c>
      <c r="C19614" s="2" t="s">
        <v>47</v>
      </c>
      <c r="D19614" s="2" t="s">
        <v>14</v>
      </c>
      <c r="E19614" s="2" t="s">
        <v>74</v>
      </c>
      <c r="F19614" s="2" t="s">
        <v>977</v>
      </c>
      <c r="G19614" s="14" t="n">
        <v>25</v>
      </c>
      <c r="H19614" s="14" t="n">
        <v>101.52</v>
      </c>
      <c r="I19614" s="14" t="n">
        <v>25</v>
      </c>
      <c r="J19614" s="23" t="n">
        <f aca="false">IF(AND(E19614="Priority",ISNUMBER('Cost model'!N326)),'Cost model'!N326,'Cost model'!M326)</f>
        <v>110</v>
      </c>
      <c r="K19614" s="14" t="n">
        <f aca="false">J19614-H19614</f>
        <v>8.48</v>
      </c>
      <c r="L19614" s="14" t="n">
        <f aca="false">G19614-H19614</f>
        <v>-76.52</v>
      </c>
    </row>
    <row r="19615" customFormat="false" ht="15" hidden="false" customHeight="false" outlineLevel="0" collapsed="false">
      <c r="A19615" s="2" t="s">
        <v>221</v>
      </c>
      <c r="B19615" s="2" t="s">
        <v>124</v>
      </c>
      <c r="C19615" s="2" t="s">
        <v>49</v>
      </c>
      <c r="D19615" s="2" t="s">
        <v>10</v>
      </c>
      <c r="E19615" s="2" t="s">
        <v>74</v>
      </c>
      <c r="F19615" s="2" t="s">
        <v>976</v>
      </c>
      <c r="G19615" s="14" t="n">
        <v>17.5</v>
      </c>
      <c r="H19615" s="14" t="n">
        <v>24.17</v>
      </c>
      <c r="I19615" s="14" t="n">
        <v>19.5</v>
      </c>
      <c r="J19615" s="23" t="n">
        <f aca="false">IF(AND(E19615="Priority",ISNUMBER('Cost model'!N799)),'Cost model'!N799,'Cost model'!M799)</f>
        <v>20.5</v>
      </c>
      <c r="K19615" s="14" t="n">
        <f aca="false">J19615-H19615</f>
        <v>-3.67</v>
      </c>
      <c r="L19615" s="14" t="n">
        <f aca="false">G19615-H19615</f>
        <v>-6.67</v>
      </c>
    </row>
    <row r="19616" customFormat="false" ht="15" hidden="false" customHeight="false" outlineLevel="0" collapsed="false">
      <c r="A19616" s="2" t="s">
        <v>124</v>
      </c>
      <c r="B19616" s="2" t="s">
        <v>124</v>
      </c>
      <c r="C19616" s="2" t="s">
        <v>49</v>
      </c>
      <c r="D19616" s="2" t="s">
        <v>10</v>
      </c>
      <c r="E19616" s="2" t="s">
        <v>74</v>
      </c>
      <c r="F19616" s="2" t="s">
        <v>977</v>
      </c>
      <c r="G19616" s="14" t="n">
        <v>17.5</v>
      </c>
      <c r="H19616" s="14" t="n">
        <v>14.08</v>
      </c>
      <c r="I19616" s="14" t="n">
        <v>17.5</v>
      </c>
      <c r="J19616" s="23" t="n">
        <f aca="false">IF(AND(E19616="Priority",ISNUMBER('Cost model'!N319)),'Cost model'!N319,'Cost model'!M319)</f>
        <v>16.5</v>
      </c>
      <c r="K19616" s="14" t="n">
        <f aca="false">J19616-H19616</f>
        <v>2.42</v>
      </c>
      <c r="L19616" s="14" t="n">
        <f aca="false">G19616-H19616</f>
        <v>3.42</v>
      </c>
    </row>
    <row r="19617" customFormat="false" ht="15" hidden="false" customHeight="false" outlineLevel="0" collapsed="false">
      <c r="A19617" s="2" t="s">
        <v>142</v>
      </c>
      <c r="B19617" s="2" t="s">
        <v>142</v>
      </c>
      <c r="C19617" s="2" t="s">
        <v>47</v>
      </c>
      <c r="D19617" s="2" t="s">
        <v>12</v>
      </c>
      <c r="E19617" s="2" t="s">
        <v>74</v>
      </c>
      <c r="F19617" s="2" t="s">
        <v>977</v>
      </c>
      <c r="G19617" s="14" t="n">
        <v>9.5</v>
      </c>
      <c r="H19617" s="14" t="n">
        <v>27.75</v>
      </c>
      <c r="I19617" s="14" t="n">
        <v>9.5</v>
      </c>
      <c r="J19617" s="23" t="n">
        <f aca="false">IF(AND(E19617="Priority",ISNUMBER('Cost model'!N635)),'Cost model'!N635,'Cost model'!M635)</f>
        <v>30.5</v>
      </c>
      <c r="K19617" s="14" t="n">
        <f aca="false">J19617-H19617</f>
        <v>2.75</v>
      </c>
      <c r="L19617" s="14" t="n">
        <f aca="false">G19617-H19617</f>
        <v>-18.25</v>
      </c>
    </row>
    <row r="19618" customFormat="false" ht="15" hidden="false" customHeight="false" outlineLevel="0" collapsed="false">
      <c r="A19618" s="2" t="s">
        <v>205</v>
      </c>
      <c r="B19618" s="2" t="s">
        <v>205</v>
      </c>
      <c r="C19618" s="2" t="s">
        <v>48</v>
      </c>
      <c r="D19618" s="2" t="s">
        <v>10</v>
      </c>
      <c r="E19618" s="2" t="s">
        <v>74</v>
      </c>
      <c r="F19618" s="2" t="s">
        <v>977</v>
      </c>
      <c r="G19618" s="14" t="n">
        <v>14.5</v>
      </c>
      <c r="H19618" s="14" t="n">
        <v>11.22</v>
      </c>
      <c r="I19618" s="14" t="n">
        <v>12.5</v>
      </c>
      <c r="J19618" s="23" t="n">
        <f aca="false">IF(AND(E19618="Priority",ISNUMBER('Cost model'!N528)),'Cost model'!N528,'Cost model'!M528)</f>
        <v>13.5</v>
      </c>
      <c r="K19618" s="14" t="n">
        <f aca="false">J19618-H19618</f>
        <v>2.28</v>
      </c>
      <c r="L19618" s="14" t="n">
        <f aca="false">G19618-H19618</f>
        <v>3.28</v>
      </c>
    </row>
    <row r="19619" customFormat="false" ht="15" hidden="false" customHeight="false" outlineLevel="0" collapsed="false">
      <c r="A19619" s="2" t="s">
        <v>174</v>
      </c>
      <c r="B19619" s="2" t="s">
        <v>174</v>
      </c>
      <c r="C19619" s="2" t="s">
        <v>49</v>
      </c>
      <c r="D19619" s="2" t="s">
        <v>12</v>
      </c>
      <c r="E19619" s="2" t="s">
        <v>74</v>
      </c>
      <c r="F19619" s="2" t="s">
        <v>977</v>
      </c>
      <c r="G19619" s="14" t="n">
        <v>19.5</v>
      </c>
      <c r="H19619" s="14" t="n">
        <v>48.8</v>
      </c>
      <c r="I19619" s="14" t="n">
        <v>19.5</v>
      </c>
      <c r="J19619" s="23" t="n">
        <f aca="false">IF(AND(E19619="Priority",ISNUMBER('Cost model'!N172)),'Cost model'!N172,'Cost model'!M172)</f>
        <v>45</v>
      </c>
      <c r="K19619" s="14" t="n">
        <f aca="false">J19619-H19619</f>
        <v>-3.8</v>
      </c>
      <c r="L19619" s="14" t="n">
        <f aca="false">G19619-H19619</f>
        <v>-29.3</v>
      </c>
    </row>
    <row r="19620" customFormat="false" ht="15" hidden="false" customHeight="false" outlineLevel="0" collapsed="false">
      <c r="A19620" s="2" t="s">
        <v>123</v>
      </c>
      <c r="B19620" s="2" t="s">
        <v>174</v>
      </c>
      <c r="C19620" s="2" t="s">
        <v>47</v>
      </c>
      <c r="D19620" s="2" t="s">
        <v>10</v>
      </c>
      <c r="E19620" s="2" t="s">
        <v>74</v>
      </c>
      <c r="F19620" s="2" t="s">
        <v>976</v>
      </c>
      <c r="G19620" s="14" t="n">
        <v>12.5</v>
      </c>
      <c r="H19620" s="14" t="n">
        <v>7.22</v>
      </c>
      <c r="I19620" s="14" t="n">
        <v>14.5</v>
      </c>
      <c r="J19620" s="23" t="n">
        <f aca="false">IF(AND(E19620="Priority",ISNUMBER('Cost model'!N47)),'Cost model'!N47,'Cost model'!M47)</f>
        <v>12.5</v>
      </c>
      <c r="K19620" s="14" t="n">
        <f aca="false">J19620-H19620</f>
        <v>5.28</v>
      </c>
      <c r="L19620" s="14" t="n">
        <f aca="false">G19620-H19620</f>
        <v>5.28</v>
      </c>
    </row>
    <row r="19621" customFormat="false" ht="15" hidden="false" customHeight="false" outlineLevel="0" collapsed="false">
      <c r="A19621" s="2" t="s">
        <v>174</v>
      </c>
      <c r="B19621" s="2" t="s">
        <v>142</v>
      </c>
      <c r="C19621" s="2" t="s">
        <v>49</v>
      </c>
      <c r="D19621" s="2" t="s">
        <v>10</v>
      </c>
      <c r="E19621" s="2" t="s">
        <v>74</v>
      </c>
      <c r="F19621" s="2" t="s">
        <v>976</v>
      </c>
      <c r="G19621" s="14" t="n">
        <v>17.5</v>
      </c>
      <c r="H19621" s="14" t="n">
        <v>27.93</v>
      </c>
      <c r="I19621" s="14" t="n">
        <v>17.5</v>
      </c>
      <c r="J19621" s="23" t="n">
        <f aca="false">IF(AND(E19621="Priority",ISNUMBER('Cost model'!N124)),'Cost model'!N124,'Cost model'!M124)</f>
        <v>21.5</v>
      </c>
      <c r="K19621" s="14" t="n">
        <f aca="false">J19621-H19621</f>
        <v>-6.43</v>
      </c>
      <c r="L19621" s="14" t="n">
        <f aca="false">G19621-H19621</f>
        <v>-10.43</v>
      </c>
    </row>
    <row r="19622" customFormat="false" ht="15" hidden="false" customHeight="false" outlineLevel="0" collapsed="false">
      <c r="A19622" s="2" t="s">
        <v>124</v>
      </c>
      <c r="B19622" s="2" t="s">
        <v>124</v>
      </c>
      <c r="C19622" s="2" t="s">
        <v>48</v>
      </c>
      <c r="D19622" s="2" t="s">
        <v>12</v>
      </c>
      <c r="E19622" s="2" t="s">
        <v>74</v>
      </c>
      <c r="F19622" s="2" t="s">
        <v>977</v>
      </c>
      <c r="G19622" s="14" t="n">
        <v>24.5</v>
      </c>
      <c r="H19622" s="14" t="n">
        <v>24.17</v>
      </c>
      <c r="I19622" s="14" t="n">
        <v>12.5</v>
      </c>
      <c r="J19622" s="23" t="n">
        <f aca="false">IF(AND(E19622="Priority",ISNUMBER('Cost model'!N321)),'Cost model'!N321,'Cost model'!M321)</f>
        <v>40</v>
      </c>
      <c r="K19622" s="14" t="n">
        <f aca="false">J19622-H19622</f>
        <v>15.83</v>
      </c>
      <c r="L19622" s="14" t="n">
        <f aca="false">G19622-H19622</f>
        <v>0.329999999999998</v>
      </c>
    </row>
    <row r="19623" customFormat="false" ht="15" hidden="false" customHeight="false" outlineLevel="0" collapsed="false">
      <c r="A19623" s="2" t="s">
        <v>142</v>
      </c>
      <c r="B19623" s="2" t="s">
        <v>142</v>
      </c>
      <c r="C19623" s="2" t="s">
        <v>47</v>
      </c>
      <c r="D19623" s="2" t="s">
        <v>12</v>
      </c>
      <c r="E19623" s="2" t="s">
        <v>74</v>
      </c>
      <c r="F19623" s="2" t="s">
        <v>977</v>
      </c>
      <c r="G19623" s="14" t="n">
        <v>9.5</v>
      </c>
      <c r="H19623" s="14" t="n">
        <v>25.65</v>
      </c>
      <c r="I19623" s="14" t="n">
        <v>9.5</v>
      </c>
      <c r="J19623" s="23" t="n">
        <f aca="false">IF(AND(E19623="Priority",ISNUMBER('Cost model'!N635)),'Cost model'!N635,'Cost model'!M635)</f>
        <v>30.5</v>
      </c>
      <c r="K19623" s="14" t="n">
        <f aca="false">J19623-H19623</f>
        <v>4.85</v>
      </c>
      <c r="L19623" s="14" t="n">
        <f aca="false">G19623-H19623</f>
        <v>-16.15</v>
      </c>
    </row>
    <row r="19624" customFormat="false" ht="15" hidden="false" customHeight="false" outlineLevel="0" collapsed="false">
      <c r="A19624" s="2" t="s">
        <v>142</v>
      </c>
      <c r="B19624" s="2" t="s">
        <v>142</v>
      </c>
      <c r="C19624" s="2" t="s">
        <v>49</v>
      </c>
      <c r="D19624" s="2" t="s">
        <v>10</v>
      </c>
      <c r="E19624" s="2" t="s">
        <v>74</v>
      </c>
      <c r="F19624" s="2" t="s">
        <v>977</v>
      </c>
      <c r="G19624" s="14" t="n">
        <v>17.5</v>
      </c>
      <c r="H19624" s="14" t="n">
        <v>17.31</v>
      </c>
      <c r="I19624" s="14" t="n">
        <v>17.5</v>
      </c>
      <c r="J19624" s="23" t="n">
        <f aca="false">IF(AND(E19624="Priority",ISNUMBER('Cost model'!N634)),'Cost model'!N634,'Cost model'!M634)</f>
        <v>15.5</v>
      </c>
      <c r="K19624" s="14" t="n">
        <f aca="false">J19624-H19624</f>
        <v>-1.81</v>
      </c>
      <c r="L19624" s="14" t="n">
        <f aca="false">G19624-H19624</f>
        <v>0.190000000000001</v>
      </c>
    </row>
    <row r="19625" customFormat="false" ht="15" hidden="false" customHeight="false" outlineLevel="0" collapsed="false">
      <c r="A19625" s="2" t="s">
        <v>174</v>
      </c>
      <c r="B19625" s="2" t="s">
        <v>124</v>
      </c>
      <c r="C19625" s="2" t="s">
        <v>49</v>
      </c>
      <c r="D19625" s="2" t="s">
        <v>10</v>
      </c>
      <c r="E19625" s="2" t="s">
        <v>74</v>
      </c>
      <c r="F19625" s="2" t="s">
        <v>976</v>
      </c>
      <c r="G19625" s="14" t="n">
        <v>17.5</v>
      </c>
      <c r="H19625" s="14" t="n">
        <v>21.34</v>
      </c>
      <c r="I19625" s="14" t="n">
        <v>17.5</v>
      </c>
      <c r="J19625" s="23" t="n">
        <f aca="false">IF(AND(E19625="Priority",ISNUMBER('Cost model'!N109)),'Cost model'!N109,'Cost model'!M109)</f>
        <v>18.5</v>
      </c>
      <c r="K19625" s="14" t="n">
        <f aca="false">J19625-H19625</f>
        <v>-2.84</v>
      </c>
      <c r="L19625" s="14" t="n">
        <f aca="false">G19625-H19625</f>
        <v>-3.84</v>
      </c>
    </row>
    <row r="19626" customFormat="false" ht="15" hidden="false" customHeight="false" outlineLevel="0" collapsed="false">
      <c r="A19626" s="2" t="s">
        <v>124</v>
      </c>
      <c r="B19626" s="2" t="s">
        <v>124</v>
      </c>
      <c r="C19626" s="2" t="s">
        <v>48</v>
      </c>
      <c r="D19626" s="2" t="s">
        <v>12</v>
      </c>
      <c r="E19626" s="2" t="s">
        <v>74</v>
      </c>
      <c r="F19626" s="2" t="s">
        <v>977</v>
      </c>
      <c r="G19626" s="14" t="n">
        <v>19</v>
      </c>
      <c r="H19626" s="14" t="n">
        <v>11.97</v>
      </c>
      <c r="I19626" s="14" t="n">
        <v>12.5</v>
      </c>
      <c r="J19626" s="23" t="n">
        <f aca="false">IF(AND(E19626="Priority",ISNUMBER('Cost model'!N321)),'Cost model'!N321,'Cost model'!M321)</f>
        <v>40</v>
      </c>
      <c r="K19626" s="14" t="n">
        <f aca="false">J19626-H19626</f>
        <v>28.03</v>
      </c>
      <c r="L19626" s="14" t="n">
        <f aca="false">G19626-H19626</f>
        <v>7.03</v>
      </c>
    </row>
    <row r="19627" customFormat="false" ht="15" hidden="false" customHeight="false" outlineLevel="0" collapsed="false">
      <c r="A19627" s="2" t="s">
        <v>124</v>
      </c>
      <c r="B19627" s="2" t="s">
        <v>124</v>
      </c>
      <c r="C19627" s="2" t="s">
        <v>48</v>
      </c>
      <c r="D19627" s="2" t="s">
        <v>10</v>
      </c>
      <c r="E19627" s="2" t="s">
        <v>74</v>
      </c>
      <c r="F19627" s="2" t="s">
        <v>977</v>
      </c>
      <c r="G19627" s="14" t="n">
        <v>12.5</v>
      </c>
      <c r="H19627" s="14" t="n">
        <v>9.94</v>
      </c>
      <c r="I19627" s="14" t="n">
        <v>12.5</v>
      </c>
      <c r="J19627" s="23" t="n">
        <f aca="false">IF(AND(E19627="Priority",ISNUMBER('Cost model'!N318)),'Cost model'!N318,'Cost model'!M318)</f>
        <v>14.5</v>
      </c>
      <c r="K19627" s="14" t="n">
        <f aca="false">J19627-H19627</f>
        <v>4.56</v>
      </c>
      <c r="L19627" s="14" t="n">
        <f aca="false">G19627-H19627</f>
        <v>2.56</v>
      </c>
    </row>
    <row r="19628" customFormat="false" ht="15" hidden="false" customHeight="false" outlineLevel="0" collapsed="false">
      <c r="A19628" s="2" t="s">
        <v>158</v>
      </c>
      <c r="B19628" s="2" t="s">
        <v>221</v>
      </c>
      <c r="C19628" s="2" t="s">
        <v>49</v>
      </c>
      <c r="D19628" s="2" t="s">
        <v>10</v>
      </c>
      <c r="E19628" s="2" t="s">
        <v>74</v>
      </c>
      <c r="F19628" s="2" t="s">
        <v>976</v>
      </c>
      <c r="G19628" s="14" t="n">
        <v>29.5</v>
      </c>
      <c r="H19628" s="14" t="n">
        <v>21.34</v>
      </c>
      <c r="I19628" s="14" t="n">
        <v>19.5</v>
      </c>
      <c r="J19628" s="23" t="n">
        <f aca="false">IF(AND(E19628="Priority",ISNUMBER('Cost model'!N469)),'Cost model'!N469,'Cost model'!M469)</f>
        <v>20.5</v>
      </c>
      <c r="K19628" s="14" t="n">
        <f aca="false">J19628-H19628</f>
        <v>-0.84</v>
      </c>
      <c r="L19628" s="14" t="n">
        <f aca="false">G19628-H19628</f>
        <v>8.16</v>
      </c>
    </row>
    <row r="19629" customFormat="false" ht="15" hidden="false" customHeight="false" outlineLevel="0" collapsed="false">
      <c r="A19629" s="2" t="s">
        <v>124</v>
      </c>
      <c r="B19629" s="2" t="s">
        <v>124</v>
      </c>
      <c r="C19629" s="2" t="s">
        <v>47</v>
      </c>
      <c r="D19629" s="2" t="s">
        <v>14</v>
      </c>
      <c r="E19629" s="2" t="s">
        <v>83</v>
      </c>
      <c r="F19629" s="2" t="s">
        <v>977</v>
      </c>
      <c r="G19629" s="14" t="n">
        <v>85</v>
      </c>
      <c r="H19629" s="14" t="n">
        <v>74.33</v>
      </c>
      <c r="I19629" s="14" t="n">
        <v>85</v>
      </c>
      <c r="J19629" s="23" t="n">
        <f aca="false">IF(AND(E19629="Priority",ISNUMBER('Cost model'!N326)),'Cost model'!N326,'Cost model'!M326)</f>
        <v>135</v>
      </c>
      <c r="K19629" s="14" t="n">
        <f aca="false">J19629-H19629</f>
        <v>60.67</v>
      </c>
      <c r="L19629" s="14" t="n">
        <f aca="false">G19629-H19629</f>
        <v>10.67</v>
      </c>
    </row>
    <row r="19630" customFormat="false" ht="15" hidden="false" customHeight="false" outlineLevel="0" collapsed="false">
      <c r="A19630" s="2" t="s">
        <v>124</v>
      </c>
      <c r="B19630" s="2" t="s">
        <v>142</v>
      </c>
      <c r="C19630" s="2" t="s">
        <v>47</v>
      </c>
      <c r="D19630" s="2" t="s">
        <v>12</v>
      </c>
      <c r="E19630" s="2" t="s">
        <v>83</v>
      </c>
      <c r="F19630" s="2" t="s">
        <v>976</v>
      </c>
      <c r="G19630" s="14" t="n">
        <v>24.5</v>
      </c>
      <c r="H19630" s="14" t="n">
        <v>64.44</v>
      </c>
      <c r="I19630" s="14" t="n">
        <v>24.5</v>
      </c>
      <c r="J19630" s="23" t="n">
        <f aca="false">IF(AND(E19630="Priority",ISNUMBER('Cost model'!N335)),'Cost model'!N335,'Cost model'!M335)</f>
        <v>60</v>
      </c>
      <c r="K19630" s="14" t="n">
        <f aca="false">J19630-H19630</f>
        <v>-4.44</v>
      </c>
      <c r="L19630" s="14" t="n">
        <f aca="false">G19630-H19630</f>
        <v>-39.94</v>
      </c>
    </row>
    <row r="19631" customFormat="false" ht="15" hidden="false" customHeight="false" outlineLevel="0" collapsed="false">
      <c r="A19631" s="2" t="s">
        <v>124</v>
      </c>
      <c r="B19631" s="2" t="s">
        <v>124</v>
      </c>
      <c r="C19631" s="2" t="s">
        <v>47</v>
      </c>
      <c r="D19631" s="2" t="s">
        <v>10</v>
      </c>
      <c r="E19631" s="2" t="s">
        <v>83</v>
      </c>
      <c r="F19631" s="2" t="s">
        <v>977</v>
      </c>
      <c r="G19631" s="14" t="n">
        <v>14.5</v>
      </c>
      <c r="H19631" s="14" t="n">
        <v>24.17</v>
      </c>
      <c r="I19631" s="14" t="n">
        <v>14.5</v>
      </c>
      <c r="J19631" s="23" t="n">
        <f aca="false">IF(AND(E19631="Priority",ISNUMBER('Cost model'!N317)),'Cost model'!N317,'Cost model'!M317)</f>
        <v>15.5</v>
      </c>
      <c r="K19631" s="14" t="n">
        <f aca="false">J19631-H19631</f>
        <v>-8.67</v>
      </c>
      <c r="L19631" s="14" t="n">
        <f aca="false">G19631-H19631</f>
        <v>-9.67</v>
      </c>
    </row>
    <row r="19632" customFormat="false" ht="15" hidden="false" customHeight="false" outlineLevel="0" collapsed="false">
      <c r="A19632" s="2" t="s">
        <v>174</v>
      </c>
      <c r="B19632" s="2" t="s">
        <v>174</v>
      </c>
      <c r="C19632" s="2" t="s">
        <v>49</v>
      </c>
      <c r="D19632" s="2" t="s">
        <v>12</v>
      </c>
      <c r="E19632" s="2" t="s">
        <v>74</v>
      </c>
      <c r="F19632" s="2" t="s">
        <v>977</v>
      </c>
      <c r="G19632" s="14" t="n">
        <v>19.5</v>
      </c>
      <c r="H19632" s="14" t="n">
        <v>70.54</v>
      </c>
      <c r="I19632" s="14" t="n">
        <v>19.5</v>
      </c>
      <c r="J19632" s="23" t="n">
        <f aca="false">IF(AND(E19632="Priority",ISNUMBER('Cost model'!N172)),'Cost model'!N172,'Cost model'!M172)</f>
        <v>45</v>
      </c>
      <c r="K19632" s="14" t="n">
        <f aca="false">J19632-H19632</f>
        <v>-25.54</v>
      </c>
      <c r="L19632" s="14" t="n">
        <f aca="false">G19632-H19632</f>
        <v>-51.04</v>
      </c>
    </row>
    <row r="19633" customFormat="false" ht="15" hidden="false" customHeight="false" outlineLevel="0" collapsed="false">
      <c r="A19633" s="2" t="s">
        <v>124</v>
      </c>
      <c r="B19633" s="2" t="s">
        <v>124</v>
      </c>
      <c r="C19633" s="2" t="s">
        <v>48</v>
      </c>
      <c r="D19633" s="2" t="s">
        <v>10</v>
      </c>
      <c r="E19633" s="2" t="s">
        <v>74</v>
      </c>
      <c r="F19633" s="2" t="s">
        <v>977</v>
      </c>
      <c r="G19633" s="14" t="n">
        <v>19.5</v>
      </c>
      <c r="H19633" s="14" t="n">
        <v>24.17</v>
      </c>
      <c r="I19633" s="14" t="n">
        <v>12.5</v>
      </c>
      <c r="J19633" s="23" t="n">
        <f aca="false">IF(AND(E19633="Priority",ISNUMBER('Cost model'!N318)),'Cost model'!N318,'Cost model'!M318)</f>
        <v>14.5</v>
      </c>
      <c r="K19633" s="14" t="n">
        <f aca="false">J19633-H19633</f>
        <v>-9.67</v>
      </c>
      <c r="L19633" s="14" t="n">
        <f aca="false">G19633-H19633</f>
        <v>-4.67</v>
      </c>
    </row>
    <row r="19634" customFormat="false" ht="15" hidden="false" customHeight="false" outlineLevel="0" collapsed="false">
      <c r="A19634" s="2" t="s">
        <v>158</v>
      </c>
      <c r="B19634" s="2" t="s">
        <v>158</v>
      </c>
      <c r="C19634" s="2" t="s">
        <v>47</v>
      </c>
      <c r="D19634" s="2" t="s">
        <v>13</v>
      </c>
      <c r="E19634" s="2" t="s">
        <v>74</v>
      </c>
      <c r="F19634" s="2" t="s">
        <v>977</v>
      </c>
      <c r="G19634" s="14" t="n">
        <v>19</v>
      </c>
      <c r="H19634" s="14" t="n">
        <v>20.35</v>
      </c>
      <c r="I19634" s="14" t="n">
        <v>19</v>
      </c>
      <c r="J19634" s="23" t="n">
        <f aca="false">IF(AND(E19634="Priority",ISNUMBER('Cost model'!N428)),'Cost model'!N428,'Cost model'!M428)</f>
        <v>23.5</v>
      </c>
      <c r="K19634" s="14" t="n">
        <f aca="false">J19634-H19634</f>
        <v>3.15</v>
      </c>
      <c r="L19634" s="14" t="n">
        <f aca="false">G19634-H19634</f>
        <v>-1.35</v>
      </c>
    </row>
    <row r="19635" customFormat="false" ht="15" hidden="false" customHeight="false" outlineLevel="0" collapsed="false">
      <c r="A19635" s="2" t="s">
        <v>174</v>
      </c>
      <c r="B19635" s="2" t="s">
        <v>174</v>
      </c>
      <c r="C19635" s="2" t="s">
        <v>49</v>
      </c>
      <c r="D19635" s="2" t="s">
        <v>10</v>
      </c>
      <c r="E19635" s="2" t="s">
        <v>74</v>
      </c>
      <c r="F19635" s="2" t="s">
        <v>977</v>
      </c>
      <c r="G19635" s="14" t="n">
        <v>17.5</v>
      </c>
      <c r="H19635" s="14" t="n">
        <v>20.11</v>
      </c>
      <c r="I19635" s="14" t="n">
        <v>17.5</v>
      </c>
      <c r="J19635" s="23" t="n">
        <f aca="false">IF(AND(E19635="Priority",ISNUMBER('Cost model'!N169)),'Cost model'!N169,'Cost model'!M169)</f>
        <v>18.5</v>
      </c>
      <c r="K19635" s="14" t="n">
        <f aca="false">J19635-H19635</f>
        <v>-1.61</v>
      </c>
      <c r="L19635" s="14" t="n">
        <f aca="false">G19635-H19635</f>
        <v>-2.61</v>
      </c>
    </row>
    <row r="19636" customFormat="false" ht="15" hidden="false" customHeight="false" outlineLevel="0" collapsed="false">
      <c r="A19636" s="2" t="s">
        <v>123</v>
      </c>
      <c r="B19636" s="2" t="s">
        <v>124</v>
      </c>
      <c r="C19636" s="2" t="s">
        <v>47</v>
      </c>
      <c r="D19636" s="2" t="s">
        <v>14</v>
      </c>
      <c r="E19636" s="2" t="s">
        <v>74</v>
      </c>
      <c r="F19636" s="2" t="s">
        <v>976</v>
      </c>
      <c r="G19636" s="14" t="n">
        <v>85.5</v>
      </c>
      <c r="H19636" s="14" t="n">
        <v>110.67</v>
      </c>
      <c r="I19636" s="14" t="n">
        <v>85</v>
      </c>
      <c r="J19636" s="23" t="n">
        <f aca="false">IF(AND(E19636="Priority",ISNUMBER('Cost model'!N11)),'Cost model'!N11,'Cost model'!M11)</f>
        <v>120</v>
      </c>
      <c r="K19636" s="14" t="n">
        <f aca="false">J19636-H19636</f>
        <v>9.33</v>
      </c>
      <c r="L19636" s="14" t="n">
        <f aca="false">G19636-H19636</f>
        <v>-25.17</v>
      </c>
    </row>
    <row r="19637" customFormat="false" ht="15" hidden="false" customHeight="false" outlineLevel="0" collapsed="false">
      <c r="A19637" s="2" t="s">
        <v>174</v>
      </c>
      <c r="B19637" s="2" t="s">
        <v>174</v>
      </c>
      <c r="C19637" s="2" t="s">
        <v>47</v>
      </c>
      <c r="D19637" s="2" t="s">
        <v>14</v>
      </c>
      <c r="E19637" s="2" t="s">
        <v>83</v>
      </c>
      <c r="F19637" s="2" t="s">
        <v>977</v>
      </c>
      <c r="G19637" s="14" t="n">
        <v>85</v>
      </c>
      <c r="H19637" s="14" t="n">
        <v>81.31</v>
      </c>
      <c r="I19637" s="14" t="n">
        <v>85</v>
      </c>
      <c r="J19637" s="23" t="n">
        <f aca="false">IF(AND(E19637="Priority",ISNUMBER('Cost model'!N176)),'Cost model'!N176,'Cost model'!M176)</f>
        <v>115</v>
      </c>
      <c r="K19637" s="14" t="n">
        <f aca="false">J19637-H19637</f>
        <v>33.69</v>
      </c>
      <c r="L19637" s="14" t="n">
        <f aca="false">G19637-H19637</f>
        <v>3.69</v>
      </c>
    </row>
    <row r="19638" customFormat="false" ht="15" hidden="false" customHeight="false" outlineLevel="0" collapsed="false">
      <c r="A19638" s="2" t="s">
        <v>174</v>
      </c>
      <c r="B19638" s="2" t="s">
        <v>174</v>
      </c>
      <c r="C19638" s="2" t="s">
        <v>47</v>
      </c>
      <c r="D19638" s="2" t="s">
        <v>10</v>
      </c>
      <c r="E19638" s="2" t="s">
        <v>74</v>
      </c>
      <c r="F19638" s="2" t="s">
        <v>977</v>
      </c>
      <c r="G19638" s="14" t="n">
        <v>9.5</v>
      </c>
      <c r="H19638" s="14" t="n">
        <v>6.11</v>
      </c>
      <c r="I19638" s="14" t="n">
        <v>9.5</v>
      </c>
      <c r="J19638" s="23" t="n">
        <f aca="false">IF(AND(E19638="Priority",ISNUMBER('Cost model'!N167)),'Cost model'!N167,'Cost model'!M167)</f>
        <v>8.5</v>
      </c>
      <c r="K19638" s="14" t="n">
        <f aca="false">J19638-H19638</f>
        <v>2.39</v>
      </c>
      <c r="L19638" s="14" t="n">
        <f aca="false">G19638-H19638</f>
        <v>3.39</v>
      </c>
    </row>
    <row r="19639" customFormat="false" ht="15" hidden="false" customHeight="false" outlineLevel="0" collapsed="false">
      <c r="A19639" s="2" t="s">
        <v>142</v>
      </c>
      <c r="B19639" s="2" t="s">
        <v>124</v>
      </c>
      <c r="C19639" s="2" t="s">
        <v>47</v>
      </c>
      <c r="D19639" s="2" t="s">
        <v>10</v>
      </c>
      <c r="E19639" s="2" t="s">
        <v>74</v>
      </c>
      <c r="F19639" s="2" t="s">
        <v>976</v>
      </c>
      <c r="G19639" s="14" t="n">
        <v>9.5</v>
      </c>
      <c r="H19639" s="14" t="n">
        <v>7.58</v>
      </c>
      <c r="I19639" s="14" t="n">
        <v>14.5</v>
      </c>
      <c r="J19639" s="23" t="n">
        <f aca="false">IF(AND(E19639="Priority",ISNUMBER('Cost model'!N662)),'Cost model'!N662,'Cost model'!M662)</f>
        <v>13.5</v>
      </c>
      <c r="K19639" s="14" t="n">
        <f aca="false">J19639-H19639</f>
        <v>5.92</v>
      </c>
      <c r="L19639" s="14" t="n">
        <f aca="false">G19639-H19639</f>
        <v>1.92</v>
      </c>
    </row>
    <row r="19640" customFormat="false" ht="15" hidden="false" customHeight="false" outlineLevel="0" collapsed="false">
      <c r="A19640" s="2" t="s">
        <v>142</v>
      </c>
      <c r="B19640" s="2" t="s">
        <v>174</v>
      </c>
      <c r="C19640" s="2" t="s">
        <v>47</v>
      </c>
      <c r="D19640" s="2" t="s">
        <v>12</v>
      </c>
      <c r="E19640" s="2" t="s">
        <v>74</v>
      </c>
      <c r="F19640" s="2" t="s">
        <v>976</v>
      </c>
      <c r="G19640" s="14" t="n">
        <v>19.5</v>
      </c>
      <c r="H19640" s="14" t="n">
        <v>38.19</v>
      </c>
      <c r="I19640" s="14" t="n">
        <v>19.5</v>
      </c>
      <c r="J19640" s="23" t="n">
        <f aca="false">IF(AND(E19640="Priority",ISNUMBER('Cost model'!N695)),'Cost model'!N695,'Cost model'!M695)</f>
        <v>40</v>
      </c>
      <c r="K19640" s="14" t="n">
        <f aca="false">J19640-H19640</f>
        <v>1.81</v>
      </c>
      <c r="L19640" s="14" t="n">
        <f aca="false">G19640-H19640</f>
        <v>-18.69</v>
      </c>
    </row>
    <row r="19641" customFormat="false" ht="15" hidden="false" customHeight="false" outlineLevel="0" collapsed="false">
      <c r="A19641" s="2" t="s">
        <v>221</v>
      </c>
      <c r="B19641" s="2" t="s">
        <v>221</v>
      </c>
      <c r="C19641" s="2" t="s">
        <v>47</v>
      </c>
      <c r="D19641" s="2" t="s">
        <v>12</v>
      </c>
      <c r="E19641" s="2" t="s">
        <v>74</v>
      </c>
      <c r="F19641" s="2" t="s">
        <v>977</v>
      </c>
      <c r="G19641" s="14" t="n">
        <v>14.5</v>
      </c>
      <c r="H19641" s="14" t="n">
        <v>38.64</v>
      </c>
      <c r="I19641" s="14" t="n">
        <v>9.5</v>
      </c>
      <c r="J19641" s="23" t="n">
        <f aca="false">IF(AND(E19641="Priority",ISNUMBER('Cost model'!N740)),'Cost model'!N740,'Cost model'!M740)</f>
        <v>22.5</v>
      </c>
      <c r="K19641" s="14" t="n">
        <f aca="false">J19641-H19641</f>
        <v>-16.14</v>
      </c>
      <c r="L19641" s="14" t="n">
        <f aca="false">G19641-H19641</f>
        <v>-24.14</v>
      </c>
    </row>
    <row r="19642" customFormat="false" ht="15" hidden="false" customHeight="false" outlineLevel="0" collapsed="false">
      <c r="A19642" s="2" t="s">
        <v>124</v>
      </c>
      <c r="B19642" s="2" t="s">
        <v>124</v>
      </c>
      <c r="C19642" s="2" t="s">
        <v>48</v>
      </c>
      <c r="D19642" s="2" t="s">
        <v>14</v>
      </c>
      <c r="E19642" s="2" t="s">
        <v>74</v>
      </c>
      <c r="F19642" s="2" t="s">
        <v>977</v>
      </c>
      <c r="G19642" s="14" t="n">
        <v>45</v>
      </c>
      <c r="H19642" s="14" t="n">
        <v>145.28</v>
      </c>
      <c r="I19642" s="14" t="n">
        <v>45</v>
      </c>
      <c r="J19642" s="23" t="n">
        <f aca="false">IF(AND(E19642="Priority",ISNUMBER('Cost model'!N327)),'Cost model'!N327,'Cost model'!M327)</f>
        <v>130</v>
      </c>
      <c r="K19642" s="14" t="n">
        <f aca="false">J19642-H19642</f>
        <v>-15.28</v>
      </c>
      <c r="L19642" s="14" t="n">
        <f aca="false">G19642-H19642</f>
        <v>-100.28</v>
      </c>
    </row>
    <row r="19643" customFormat="false" ht="15" hidden="false" customHeight="false" outlineLevel="0" collapsed="false">
      <c r="A19643" s="2" t="s">
        <v>174</v>
      </c>
      <c r="B19643" s="2" t="s">
        <v>174</v>
      </c>
      <c r="C19643" s="2" t="s">
        <v>47</v>
      </c>
      <c r="D19643" s="2" t="s">
        <v>12</v>
      </c>
      <c r="E19643" s="2" t="s">
        <v>83</v>
      </c>
      <c r="F19643" s="2" t="s">
        <v>977</v>
      </c>
      <c r="G19643" s="14" t="n">
        <v>19.5</v>
      </c>
      <c r="H19643" s="14" t="n">
        <v>29.33</v>
      </c>
      <c r="I19643" s="14" t="n">
        <v>19.5</v>
      </c>
      <c r="J19643" s="23" t="n">
        <f aca="false">IF(AND(E19643="Priority",ISNUMBER('Cost model'!N170)),'Cost model'!N170,'Cost model'!M170)</f>
        <v>35</v>
      </c>
      <c r="K19643" s="14" t="n">
        <f aca="false">J19643-H19643</f>
        <v>5.67</v>
      </c>
      <c r="L19643" s="14" t="n">
        <f aca="false">G19643-H19643</f>
        <v>-9.83</v>
      </c>
    </row>
    <row r="19644" customFormat="false" ht="15" hidden="false" customHeight="false" outlineLevel="0" collapsed="false">
      <c r="A19644" s="2" t="s">
        <v>124</v>
      </c>
      <c r="B19644" s="2" t="s">
        <v>124</v>
      </c>
      <c r="C19644" s="2" t="s">
        <v>48</v>
      </c>
      <c r="D19644" s="2" t="s">
        <v>10</v>
      </c>
      <c r="E19644" s="2" t="s">
        <v>74</v>
      </c>
      <c r="F19644" s="2" t="s">
        <v>977</v>
      </c>
      <c r="G19644" s="14" t="n">
        <v>14.5</v>
      </c>
      <c r="H19644" s="14" t="n">
        <v>22.13</v>
      </c>
      <c r="I19644" s="14" t="n">
        <v>12.5</v>
      </c>
      <c r="J19644" s="23" t="n">
        <f aca="false">IF(AND(E19644="Priority",ISNUMBER('Cost model'!N318)),'Cost model'!N318,'Cost model'!M318)</f>
        <v>14.5</v>
      </c>
      <c r="K19644" s="14" t="n">
        <f aca="false">J19644-H19644</f>
        <v>-7.63</v>
      </c>
      <c r="L19644" s="14" t="n">
        <f aca="false">G19644-H19644</f>
        <v>-7.63</v>
      </c>
    </row>
    <row r="19645" customFormat="false" ht="15" hidden="false" customHeight="false" outlineLevel="0" collapsed="false">
      <c r="A19645" s="2" t="s">
        <v>174</v>
      </c>
      <c r="B19645" s="2" t="s">
        <v>174</v>
      </c>
      <c r="C19645" s="2" t="s">
        <v>48</v>
      </c>
      <c r="D19645" s="2" t="s">
        <v>12</v>
      </c>
      <c r="E19645" s="2" t="s">
        <v>83</v>
      </c>
      <c r="F19645" s="2" t="s">
        <v>977</v>
      </c>
      <c r="G19645" s="14" t="n">
        <v>19.5</v>
      </c>
      <c r="H19645" s="14" t="n">
        <v>48.8</v>
      </c>
      <c r="I19645" s="14" t="n">
        <v>19.5</v>
      </c>
      <c r="J19645" s="23" t="n">
        <f aca="false">IF(AND(E19645="Priority",ISNUMBER('Cost model'!N171)),'Cost model'!N171,'Cost model'!M171)</f>
        <v>55</v>
      </c>
      <c r="K19645" s="14" t="n">
        <f aca="false">J19645-H19645</f>
        <v>6.2</v>
      </c>
      <c r="L19645" s="14" t="n">
        <f aca="false">G19645-H19645</f>
        <v>-29.3</v>
      </c>
    </row>
    <row r="19646" customFormat="false" ht="15" hidden="false" customHeight="false" outlineLevel="0" collapsed="false">
      <c r="A19646" s="2" t="s">
        <v>124</v>
      </c>
      <c r="B19646" s="2" t="s">
        <v>124</v>
      </c>
      <c r="C19646" s="2" t="s">
        <v>47</v>
      </c>
      <c r="D19646" s="2" t="s">
        <v>13</v>
      </c>
      <c r="E19646" s="2" t="s">
        <v>74</v>
      </c>
      <c r="F19646" s="2" t="s">
        <v>977</v>
      </c>
      <c r="G19646" s="14" t="n">
        <v>19</v>
      </c>
      <c r="H19646" s="14" t="n">
        <v>28.75</v>
      </c>
      <c r="I19646" s="14" t="n">
        <v>19</v>
      </c>
      <c r="J19646" s="23" t="n">
        <f aca="false">IF(AND(E19646="Priority",ISNUMBER('Cost model'!N323)),'Cost model'!N323,'Cost model'!M323)</f>
        <v>60</v>
      </c>
      <c r="K19646" s="14" t="n">
        <f aca="false">J19646-H19646</f>
        <v>31.25</v>
      </c>
      <c r="L19646" s="14" t="n">
        <f aca="false">G19646-H19646</f>
        <v>-9.75</v>
      </c>
    </row>
    <row r="19647" customFormat="false" ht="15" hidden="false" customHeight="false" outlineLevel="0" collapsed="false">
      <c r="A19647" s="2" t="s">
        <v>174</v>
      </c>
      <c r="B19647" s="2" t="s">
        <v>174</v>
      </c>
      <c r="C19647" s="2" t="s">
        <v>47</v>
      </c>
      <c r="D19647" s="2" t="s">
        <v>10</v>
      </c>
      <c r="E19647" s="2" t="s">
        <v>74</v>
      </c>
      <c r="F19647" s="2" t="s">
        <v>977</v>
      </c>
      <c r="G19647" s="14" t="n">
        <v>9.5</v>
      </c>
      <c r="H19647" s="14" t="n">
        <v>7.46</v>
      </c>
      <c r="I19647" s="14" t="n">
        <v>9.5</v>
      </c>
      <c r="J19647" s="23" t="n">
        <f aca="false">IF(AND(E19647="Priority",ISNUMBER('Cost model'!N167)),'Cost model'!N167,'Cost model'!M167)</f>
        <v>8.5</v>
      </c>
      <c r="K19647" s="14" t="n">
        <f aca="false">J19647-H19647</f>
        <v>1.04</v>
      </c>
      <c r="L19647" s="14" t="n">
        <f aca="false">G19647-H19647</f>
        <v>2.04</v>
      </c>
    </row>
    <row r="19648" customFormat="false" ht="15" hidden="false" customHeight="false" outlineLevel="0" collapsed="false">
      <c r="A19648" s="2" t="s">
        <v>221</v>
      </c>
      <c r="B19648" s="2" t="s">
        <v>124</v>
      </c>
      <c r="C19648" s="2" t="s">
        <v>47</v>
      </c>
      <c r="D19648" s="2" t="s">
        <v>10</v>
      </c>
      <c r="E19648" s="2" t="s">
        <v>74</v>
      </c>
      <c r="F19648" s="2" t="s">
        <v>976</v>
      </c>
      <c r="G19648" s="14" t="n">
        <v>9.5</v>
      </c>
      <c r="H19648" s="14" t="n">
        <v>17.05</v>
      </c>
      <c r="I19648" s="14" t="n">
        <v>19.5</v>
      </c>
      <c r="J19648" s="23" t="n">
        <f aca="false">IF(AND(E19648="Priority",ISNUMBER('Cost model'!N797)),'Cost model'!N797,'Cost model'!M797)</f>
        <v>14.5</v>
      </c>
      <c r="K19648" s="14" t="n">
        <f aca="false">J19648-H19648</f>
        <v>-2.55</v>
      </c>
      <c r="L19648" s="14" t="n">
        <f aca="false">G19648-H19648</f>
        <v>-7.55</v>
      </c>
    </row>
    <row r="19649" customFormat="false" ht="15" hidden="false" customHeight="false" outlineLevel="0" collapsed="false">
      <c r="A19649" s="2" t="s">
        <v>174</v>
      </c>
      <c r="B19649" s="2" t="s">
        <v>124</v>
      </c>
      <c r="C19649" s="2" t="s">
        <v>47</v>
      </c>
      <c r="D19649" s="2" t="s">
        <v>10</v>
      </c>
      <c r="E19649" s="2" t="s">
        <v>83</v>
      </c>
      <c r="F19649" s="2" t="s">
        <v>976</v>
      </c>
      <c r="G19649" s="14" t="n">
        <v>14.5</v>
      </c>
      <c r="H19649" s="14" t="n">
        <v>8.26</v>
      </c>
      <c r="I19649" s="14" t="n">
        <v>14.5</v>
      </c>
      <c r="J19649" s="23" t="n">
        <f aca="false">IF(AND(E19649="Priority",ISNUMBER('Cost model'!N107)),'Cost model'!N107,'Cost model'!M107)</f>
        <v>17.5</v>
      </c>
      <c r="K19649" s="14" t="n">
        <f aca="false">J19649-H19649</f>
        <v>9.24</v>
      </c>
      <c r="L19649" s="14" t="n">
        <f aca="false">G19649-H19649</f>
        <v>6.24</v>
      </c>
    </row>
    <row r="19650" customFormat="false" ht="15" hidden="false" customHeight="false" outlineLevel="0" collapsed="false">
      <c r="A19650" s="2" t="s">
        <v>174</v>
      </c>
      <c r="B19650" s="2" t="s">
        <v>174</v>
      </c>
      <c r="C19650" s="2" t="s">
        <v>48</v>
      </c>
      <c r="D19650" s="2" t="s">
        <v>12</v>
      </c>
      <c r="E19650" s="2" t="s">
        <v>74</v>
      </c>
      <c r="F19650" s="2" t="s">
        <v>977</v>
      </c>
      <c r="G19650" s="14" t="n">
        <v>12.5</v>
      </c>
      <c r="H19650" s="14" t="n">
        <v>50.36</v>
      </c>
      <c r="I19650" s="14" t="n">
        <v>12.5</v>
      </c>
      <c r="J19650" s="23" t="n">
        <f aca="false">IF(AND(E19650="Priority",ISNUMBER('Cost model'!N171)),'Cost model'!N171,'Cost model'!M171)</f>
        <v>40</v>
      </c>
      <c r="K19650" s="14" t="n">
        <f aca="false">J19650-H19650</f>
        <v>-10.36</v>
      </c>
      <c r="L19650" s="14" t="n">
        <f aca="false">G19650-H19650</f>
        <v>-37.86</v>
      </c>
    </row>
    <row r="19651" customFormat="false" ht="15" hidden="false" customHeight="false" outlineLevel="0" collapsed="false">
      <c r="A19651" s="2" t="s">
        <v>221</v>
      </c>
      <c r="B19651" s="2" t="s">
        <v>221</v>
      </c>
      <c r="C19651" s="2" t="s">
        <v>47</v>
      </c>
      <c r="D19651" s="2" t="s">
        <v>13</v>
      </c>
      <c r="E19651" s="2" t="s">
        <v>74</v>
      </c>
      <c r="F19651" s="2" t="s">
        <v>977</v>
      </c>
      <c r="G19651" s="14" t="n">
        <v>34.5</v>
      </c>
      <c r="H19651" s="14" t="n">
        <v>19.41</v>
      </c>
      <c r="I19651" s="14" t="n">
        <v>19.5</v>
      </c>
      <c r="J19651" s="23" t="n">
        <f aca="false">IF(AND(E19651="Priority",ISNUMBER('Cost model'!N743)),'Cost model'!N743,'Cost model'!M743)</f>
        <v>45</v>
      </c>
      <c r="K19651" s="14" t="n">
        <f aca="false">J19651-H19651</f>
        <v>25.59</v>
      </c>
      <c r="L19651" s="14" t="n">
        <f aca="false">G19651-H19651</f>
        <v>15.09</v>
      </c>
    </row>
    <row r="19652" customFormat="false" ht="15" hidden="false" customHeight="false" outlineLevel="0" collapsed="false">
      <c r="A19652" s="2" t="s">
        <v>221</v>
      </c>
      <c r="B19652" s="2" t="s">
        <v>221</v>
      </c>
      <c r="C19652" s="2" t="s">
        <v>48</v>
      </c>
      <c r="D19652" s="2" t="s">
        <v>14</v>
      </c>
      <c r="E19652" s="2" t="s">
        <v>74</v>
      </c>
      <c r="F19652" s="2" t="s">
        <v>977</v>
      </c>
      <c r="G19652" s="14" t="n">
        <v>45</v>
      </c>
      <c r="H19652" s="14" t="n">
        <v>203.76</v>
      </c>
      <c r="I19652" s="14" t="n">
        <v>45</v>
      </c>
      <c r="J19652" s="23" t="n">
        <f aca="false">IF(AND(E19652="Priority",ISNUMBER('Cost model'!N747)),'Cost model'!N747,'Cost model'!M747)</f>
        <v>155</v>
      </c>
      <c r="K19652" s="14" t="n">
        <f aca="false">J19652-H19652</f>
        <v>-48.76</v>
      </c>
      <c r="L19652" s="14" t="n">
        <f aca="false">G19652-H19652</f>
        <v>-158.76</v>
      </c>
    </row>
    <row r="19653" customFormat="false" ht="15" hidden="false" customHeight="false" outlineLevel="0" collapsed="false">
      <c r="A19653" s="2" t="s">
        <v>174</v>
      </c>
      <c r="B19653" s="2" t="s">
        <v>174</v>
      </c>
      <c r="C19653" s="2" t="s">
        <v>49</v>
      </c>
      <c r="D19653" s="2" t="s">
        <v>14</v>
      </c>
      <c r="E19653" s="2" t="s">
        <v>74</v>
      </c>
      <c r="F19653" s="2" t="s">
        <v>977</v>
      </c>
      <c r="G19653" s="14" t="n">
        <v>85</v>
      </c>
      <c r="H19653" s="14" t="n">
        <v>138.62</v>
      </c>
      <c r="I19653" s="14" t="n">
        <v>85</v>
      </c>
      <c r="J19653" s="23" t="n">
        <f aca="false">IF(AND(E19653="Priority",ISNUMBER('Cost model'!N178)),'Cost model'!N178,'Cost model'!M178)</f>
        <v>145</v>
      </c>
      <c r="K19653" s="14" t="n">
        <f aca="false">J19653-H19653</f>
        <v>6.38</v>
      </c>
      <c r="L19653" s="14" t="n">
        <f aca="false">G19653-H19653</f>
        <v>-53.62</v>
      </c>
    </row>
    <row r="19654" customFormat="false" ht="15" hidden="false" customHeight="false" outlineLevel="0" collapsed="false">
      <c r="A19654" s="2" t="s">
        <v>174</v>
      </c>
      <c r="B19654" s="2" t="s">
        <v>174</v>
      </c>
      <c r="C19654" s="2" t="s">
        <v>49</v>
      </c>
      <c r="D19654" s="2" t="s">
        <v>10</v>
      </c>
      <c r="E19654" s="2" t="s">
        <v>74</v>
      </c>
      <c r="F19654" s="2" t="s">
        <v>977</v>
      </c>
      <c r="G19654" s="14" t="n">
        <v>17.5</v>
      </c>
      <c r="H19654" s="14" t="n">
        <v>42.45</v>
      </c>
      <c r="I19654" s="14" t="n">
        <v>17.5</v>
      </c>
      <c r="J19654" s="23" t="n">
        <f aca="false">IF(AND(E19654="Priority",ISNUMBER('Cost model'!N169)),'Cost model'!N169,'Cost model'!M169)</f>
        <v>18.5</v>
      </c>
      <c r="K19654" s="14" t="n">
        <f aca="false">J19654-H19654</f>
        <v>-23.95</v>
      </c>
      <c r="L19654" s="14" t="n">
        <f aca="false">G19654-H19654</f>
        <v>-24.95</v>
      </c>
    </row>
    <row r="19655" customFormat="false" ht="15" hidden="false" customHeight="false" outlineLevel="0" collapsed="false">
      <c r="A19655" s="2" t="s">
        <v>174</v>
      </c>
      <c r="B19655" s="2" t="s">
        <v>174</v>
      </c>
      <c r="C19655" s="2" t="s">
        <v>49</v>
      </c>
      <c r="D19655" s="2" t="s">
        <v>10</v>
      </c>
      <c r="E19655" s="2" t="s">
        <v>74</v>
      </c>
      <c r="F19655" s="2" t="s">
        <v>977</v>
      </c>
      <c r="G19655" s="14" t="n">
        <v>17.5</v>
      </c>
      <c r="H19655" s="14" t="n">
        <v>10.79</v>
      </c>
      <c r="I19655" s="14" t="n">
        <v>17.5</v>
      </c>
      <c r="J19655" s="23" t="n">
        <f aca="false">IF(AND(E19655="Priority",ISNUMBER('Cost model'!N169)),'Cost model'!N169,'Cost model'!M169)</f>
        <v>18.5</v>
      </c>
      <c r="K19655" s="14" t="n">
        <f aca="false">J19655-H19655</f>
        <v>7.71</v>
      </c>
      <c r="L19655" s="14" t="n">
        <f aca="false">G19655-H19655</f>
        <v>6.71</v>
      </c>
    </row>
    <row r="19656" customFormat="false" ht="15" hidden="false" customHeight="false" outlineLevel="0" collapsed="false">
      <c r="A19656" s="2" t="s">
        <v>124</v>
      </c>
      <c r="B19656" s="2" t="s">
        <v>124</v>
      </c>
      <c r="C19656" s="2" t="s">
        <v>48</v>
      </c>
      <c r="D19656" s="2" t="s">
        <v>10</v>
      </c>
      <c r="E19656" s="2" t="s">
        <v>83</v>
      </c>
      <c r="F19656" s="2" t="s">
        <v>977</v>
      </c>
      <c r="G19656" s="14" t="n">
        <v>17.5</v>
      </c>
      <c r="H19656" s="14" t="n">
        <v>20.08</v>
      </c>
      <c r="I19656" s="14" t="n">
        <v>17.5</v>
      </c>
      <c r="J19656" s="23" t="n">
        <f aca="false">IF(AND(E19656="Priority",ISNUMBER('Cost model'!N318)),'Cost model'!N318,'Cost model'!M318)</f>
        <v>19.5</v>
      </c>
      <c r="K19656" s="14" t="n">
        <f aca="false">J19656-H19656</f>
        <v>-0.579999999999998</v>
      </c>
      <c r="L19656" s="14" t="n">
        <f aca="false">G19656-H19656</f>
        <v>-2.58</v>
      </c>
    </row>
    <row r="19657" customFormat="false" ht="15" hidden="false" customHeight="false" outlineLevel="0" collapsed="false">
      <c r="A19657" s="2" t="s">
        <v>174</v>
      </c>
      <c r="B19657" s="2" t="s">
        <v>174</v>
      </c>
      <c r="C19657" s="2" t="s">
        <v>48</v>
      </c>
      <c r="D19657" s="2" t="s">
        <v>12</v>
      </c>
      <c r="E19657" s="2" t="s">
        <v>83</v>
      </c>
      <c r="F19657" s="2" t="s">
        <v>977</v>
      </c>
      <c r="G19657" s="14" t="n">
        <v>19.5</v>
      </c>
      <c r="H19657" s="14" t="n">
        <v>50.88</v>
      </c>
      <c r="I19657" s="14" t="n">
        <v>19.5</v>
      </c>
      <c r="J19657" s="23" t="n">
        <f aca="false">IF(AND(E19657="Priority",ISNUMBER('Cost model'!N171)),'Cost model'!N171,'Cost model'!M171)</f>
        <v>55</v>
      </c>
      <c r="K19657" s="14" t="n">
        <f aca="false">J19657-H19657</f>
        <v>4.12</v>
      </c>
      <c r="L19657" s="14" t="n">
        <f aca="false">G19657-H19657</f>
        <v>-31.38</v>
      </c>
    </row>
    <row r="19658" customFormat="false" ht="15" hidden="false" customHeight="false" outlineLevel="0" collapsed="false">
      <c r="A19658" s="2" t="s">
        <v>174</v>
      </c>
      <c r="B19658" s="2" t="s">
        <v>174</v>
      </c>
      <c r="C19658" s="2" t="s">
        <v>48</v>
      </c>
      <c r="D19658" s="2" t="s">
        <v>10</v>
      </c>
      <c r="E19658" s="2" t="s">
        <v>83</v>
      </c>
      <c r="F19658" s="2" t="s">
        <v>977</v>
      </c>
      <c r="G19658" s="14" t="n">
        <v>17.5</v>
      </c>
      <c r="H19658" s="14" t="n">
        <v>25.65</v>
      </c>
      <c r="I19658" s="14" t="n">
        <v>17.5</v>
      </c>
      <c r="J19658" s="23" t="n">
        <f aca="false">IF(AND(E19658="Priority",ISNUMBER('Cost model'!N168)),'Cost model'!N168,'Cost model'!M168)</f>
        <v>18.5</v>
      </c>
      <c r="K19658" s="14" t="n">
        <f aca="false">J19658-H19658</f>
        <v>-7.15</v>
      </c>
      <c r="L19658" s="14" t="n">
        <f aca="false">G19658-H19658</f>
        <v>-8.15</v>
      </c>
    </row>
    <row r="19659" customFormat="false" ht="15" hidden="false" customHeight="false" outlineLevel="0" collapsed="false">
      <c r="A19659" s="2" t="s">
        <v>142</v>
      </c>
      <c r="B19659" s="2" t="s">
        <v>142</v>
      </c>
      <c r="C19659" s="2" t="s">
        <v>49</v>
      </c>
      <c r="D19659" s="2" t="s">
        <v>12</v>
      </c>
      <c r="E19659" s="2" t="s">
        <v>74</v>
      </c>
      <c r="F19659" s="2" t="s">
        <v>977</v>
      </c>
      <c r="G19659" s="14" t="n">
        <v>19.5</v>
      </c>
      <c r="H19659" s="14" t="n">
        <v>58.34</v>
      </c>
      <c r="I19659" s="14" t="n">
        <v>19.5</v>
      </c>
      <c r="J19659" s="23" t="n">
        <f aca="false">IF(AND(E19659="Priority",ISNUMBER('Cost model'!N637)),'Cost model'!N637,'Cost model'!M637)</f>
        <v>45</v>
      </c>
      <c r="K19659" s="14" t="n">
        <f aca="false">J19659-H19659</f>
        <v>-13.34</v>
      </c>
      <c r="L19659" s="14" t="n">
        <f aca="false">G19659-H19659</f>
        <v>-38.84</v>
      </c>
    </row>
    <row r="19660" customFormat="false" ht="15" hidden="false" customHeight="false" outlineLevel="0" collapsed="false">
      <c r="A19660" s="2" t="s">
        <v>174</v>
      </c>
      <c r="B19660" s="2" t="s">
        <v>174</v>
      </c>
      <c r="C19660" s="2" t="s">
        <v>49</v>
      </c>
      <c r="D19660" s="2" t="s">
        <v>12</v>
      </c>
      <c r="E19660" s="2" t="s">
        <v>74</v>
      </c>
      <c r="F19660" s="2" t="s">
        <v>977</v>
      </c>
      <c r="G19660" s="14" t="n">
        <v>19.5</v>
      </c>
      <c r="H19660" s="14" t="n">
        <v>66.87</v>
      </c>
      <c r="I19660" s="14" t="n">
        <v>19.5</v>
      </c>
      <c r="J19660" s="23" t="n">
        <f aca="false">IF(AND(E19660="Priority",ISNUMBER('Cost model'!N172)),'Cost model'!N172,'Cost model'!M172)</f>
        <v>45</v>
      </c>
      <c r="K19660" s="14" t="n">
        <f aca="false">J19660-H19660</f>
        <v>-21.87</v>
      </c>
      <c r="L19660" s="14" t="n">
        <f aca="false">G19660-H19660</f>
        <v>-47.37</v>
      </c>
    </row>
    <row r="19661" customFormat="false" ht="15" hidden="false" customHeight="false" outlineLevel="0" collapsed="false">
      <c r="A19661" s="2" t="s">
        <v>174</v>
      </c>
      <c r="B19661" s="2" t="s">
        <v>124</v>
      </c>
      <c r="C19661" s="2" t="s">
        <v>49</v>
      </c>
      <c r="D19661" s="2" t="s">
        <v>10</v>
      </c>
      <c r="E19661" s="2" t="s">
        <v>74</v>
      </c>
      <c r="F19661" s="2" t="s">
        <v>976</v>
      </c>
      <c r="G19661" s="14" t="n">
        <v>17.5</v>
      </c>
      <c r="H19661" s="14" t="n">
        <v>24.17</v>
      </c>
      <c r="I19661" s="14" t="n">
        <v>17.5</v>
      </c>
      <c r="J19661" s="23" t="n">
        <f aca="false">IF(AND(E19661="Priority",ISNUMBER('Cost model'!N109)),'Cost model'!N109,'Cost model'!M109)</f>
        <v>18.5</v>
      </c>
      <c r="K19661" s="14" t="n">
        <f aca="false">J19661-H19661</f>
        <v>-5.67</v>
      </c>
      <c r="L19661" s="14" t="n">
        <f aca="false">G19661-H19661</f>
        <v>-6.67</v>
      </c>
    </row>
    <row r="19662" customFormat="false" ht="15" hidden="false" customHeight="false" outlineLevel="0" collapsed="false">
      <c r="A19662" s="2" t="s">
        <v>205</v>
      </c>
      <c r="B19662" s="2" t="s">
        <v>142</v>
      </c>
      <c r="C19662" s="2" t="s">
        <v>47</v>
      </c>
      <c r="D19662" s="2" t="s">
        <v>10</v>
      </c>
      <c r="E19662" s="2" t="s">
        <v>83</v>
      </c>
      <c r="F19662" s="2" t="s">
        <v>976</v>
      </c>
      <c r="G19662" s="14" t="n">
        <v>19.5</v>
      </c>
      <c r="H19662" s="14" t="n">
        <v>21.34</v>
      </c>
      <c r="I19662" s="14" t="n">
        <v>19.5</v>
      </c>
      <c r="J19662" s="23" t="n">
        <f aca="false">IF(AND(E19662="Priority",ISNUMBER('Cost model'!N542)),'Cost model'!N542,'Cost model'!M542)</f>
        <v>21.5</v>
      </c>
      <c r="K19662" s="14" t="n">
        <f aca="false">J19662-H19662</f>
        <v>0.16</v>
      </c>
      <c r="L19662" s="14" t="n">
        <f aca="false">G19662-H19662</f>
        <v>-1.84</v>
      </c>
    </row>
    <row r="19663" customFormat="false" ht="15" hidden="false" customHeight="false" outlineLevel="0" collapsed="false">
      <c r="A19663" s="2" t="s">
        <v>124</v>
      </c>
      <c r="B19663" s="2" t="s">
        <v>124</v>
      </c>
      <c r="C19663" s="2" t="s">
        <v>48</v>
      </c>
      <c r="D19663" s="2" t="s">
        <v>10</v>
      </c>
      <c r="E19663" s="2" t="s">
        <v>74</v>
      </c>
      <c r="F19663" s="2" t="s">
        <v>977</v>
      </c>
      <c r="G19663" s="14" t="n">
        <v>14.5</v>
      </c>
      <c r="H19663" s="14" t="n">
        <v>17.31</v>
      </c>
      <c r="I19663" s="14" t="n">
        <v>12.5</v>
      </c>
      <c r="J19663" s="23" t="n">
        <f aca="false">IF(AND(E19663="Priority",ISNUMBER('Cost model'!N318)),'Cost model'!N318,'Cost model'!M318)</f>
        <v>14.5</v>
      </c>
      <c r="K19663" s="14" t="n">
        <f aca="false">J19663-H19663</f>
        <v>-2.81</v>
      </c>
      <c r="L19663" s="14" t="n">
        <f aca="false">G19663-H19663</f>
        <v>-2.81</v>
      </c>
    </row>
    <row r="19664" customFormat="false" ht="15" hidden="false" customHeight="false" outlineLevel="0" collapsed="false">
      <c r="A19664" s="2" t="s">
        <v>124</v>
      </c>
      <c r="B19664" s="2" t="s">
        <v>124</v>
      </c>
      <c r="C19664" s="2" t="s">
        <v>47</v>
      </c>
      <c r="D19664" s="2" t="s">
        <v>10</v>
      </c>
      <c r="E19664" s="2" t="s">
        <v>74</v>
      </c>
      <c r="F19664" s="2" t="s">
        <v>977</v>
      </c>
      <c r="G19664" s="14" t="n">
        <v>9.5</v>
      </c>
      <c r="H19664" s="14" t="n">
        <v>7.46</v>
      </c>
      <c r="I19664" s="14" t="n">
        <v>9.5</v>
      </c>
      <c r="J19664" s="23" t="n">
        <f aca="false">IF(AND(E19664="Priority",ISNUMBER('Cost model'!N317)),'Cost model'!N317,'Cost model'!M317)</f>
        <v>10.5</v>
      </c>
      <c r="K19664" s="14" t="n">
        <f aca="false">J19664-H19664</f>
        <v>3.04</v>
      </c>
      <c r="L19664" s="14" t="n">
        <f aca="false">G19664-H19664</f>
        <v>2.04</v>
      </c>
    </row>
    <row r="19665" customFormat="false" ht="15" hidden="false" customHeight="false" outlineLevel="0" collapsed="false">
      <c r="A19665" s="2" t="s">
        <v>158</v>
      </c>
      <c r="B19665" s="2" t="s">
        <v>158</v>
      </c>
      <c r="C19665" s="2" t="s">
        <v>47</v>
      </c>
      <c r="D19665" s="2" t="s">
        <v>12</v>
      </c>
      <c r="E19665" s="2" t="s">
        <v>83</v>
      </c>
      <c r="F19665" s="2" t="s">
        <v>977</v>
      </c>
      <c r="G19665" s="14" t="n">
        <v>19.5</v>
      </c>
      <c r="H19665" s="14" t="n">
        <v>15.06</v>
      </c>
      <c r="I19665" s="14" t="n">
        <v>19.5</v>
      </c>
      <c r="J19665" s="23" t="n">
        <f aca="false">IF(AND(E19665="Priority",ISNUMBER('Cost model'!N425)),'Cost model'!N425,'Cost model'!M425)</f>
        <v>19.5</v>
      </c>
      <c r="K19665" s="14" t="n">
        <f aca="false">J19665-H19665</f>
        <v>4.44</v>
      </c>
      <c r="L19665" s="14" t="n">
        <f aca="false">G19665-H19665</f>
        <v>4.44</v>
      </c>
    </row>
    <row r="19666" customFormat="false" ht="15" hidden="false" customHeight="false" outlineLevel="0" collapsed="false">
      <c r="A19666" s="2" t="s">
        <v>174</v>
      </c>
      <c r="B19666" s="2" t="s">
        <v>174</v>
      </c>
      <c r="C19666" s="2" t="s">
        <v>49</v>
      </c>
      <c r="D19666" s="2" t="s">
        <v>10</v>
      </c>
      <c r="E19666" s="2" t="s">
        <v>74</v>
      </c>
      <c r="F19666" s="2" t="s">
        <v>977</v>
      </c>
      <c r="G19666" s="14" t="n">
        <v>17.5</v>
      </c>
      <c r="H19666" s="14" t="n">
        <v>11.92</v>
      </c>
      <c r="I19666" s="14" t="n">
        <v>17.5</v>
      </c>
      <c r="J19666" s="23" t="n">
        <f aca="false">IF(AND(E19666="Priority",ISNUMBER('Cost model'!N169)),'Cost model'!N169,'Cost model'!M169)</f>
        <v>18.5</v>
      </c>
      <c r="K19666" s="14" t="n">
        <f aca="false">J19666-H19666</f>
        <v>6.58</v>
      </c>
      <c r="L19666" s="14" t="n">
        <f aca="false">G19666-H19666</f>
        <v>5.58</v>
      </c>
    </row>
    <row r="19667" customFormat="false" ht="15" hidden="false" customHeight="false" outlineLevel="0" collapsed="false">
      <c r="A19667" s="2" t="s">
        <v>142</v>
      </c>
      <c r="B19667" s="2" t="s">
        <v>174</v>
      </c>
      <c r="C19667" s="2" t="s">
        <v>49</v>
      </c>
      <c r="D19667" s="2" t="s">
        <v>13</v>
      </c>
      <c r="E19667" s="2" t="s">
        <v>74</v>
      </c>
      <c r="F19667" s="2" t="s">
        <v>976</v>
      </c>
      <c r="G19667" s="14" t="n">
        <v>85</v>
      </c>
      <c r="H19667" s="14" t="n">
        <v>64.69</v>
      </c>
      <c r="I19667" s="14" t="n">
        <v>85</v>
      </c>
      <c r="J19667" s="23" t="n">
        <f aca="false">IF(AND(E19667="Priority",ISNUMBER('Cost model'!N700)),'Cost model'!N700,'Cost model'!M700)</f>
        <v>100</v>
      </c>
      <c r="K19667" s="14" t="n">
        <f aca="false">J19667-H19667</f>
        <v>35.31</v>
      </c>
      <c r="L19667" s="14" t="n">
        <f aca="false">G19667-H19667</f>
        <v>20.31</v>
      </c>
    </row>
    <row r="19668" customFormat="false" ht="15" hidden="false" customHeight="false" outlineLevel="0" collapsed="false">
      <c r="A19668" s="2" t="s">
        <v>124</v>
      </c>
      <c r="B19668" s="2" t="s">
        <v>158</v>
      </c>
      <c r="C19668" s="2" t="s">
        <v>48</v>
      </c>
      <c r="D19668" s="2" t="s">
        <v>12</v>
      </c>
      <c r="E19668" s="2" t="s">
        <v>83</v>
      </c>
      <c r="F19668" s="2" t="s">
        <v>976</v>
      </c>
      <c r="G19668" s="14" t="n">
        <v>24.5</v>
      </c>
      <c r="H19668" s="14" t="n">
        <v>54.3</v>
      </c>
      <c r="I19668" s="14" t="n">
        <v>24.5</v>
      </c>
      <c r="J19668" s="23" t="n">
        <f aca="false">IF(AND(E19668="Priority",ISNUMBER('Cost model'!N351)),'Cost model'!N351,'Cost model'!M351)</f>
        <v>70</v>
      </c>
      <c r="K19668" s="14" t="n">
        <f aca="false">J19668-H19668</f>
        <v>15.7</v>
      </c>
      <c r="L19668" s="14" t="n">
        <f aca="false">G19668-H19668</f>
        <v>-29.8</v>
      </c>
    </row>
    <row r="19669" customFormat="false" ht="15" hidden="false" customHeight="false" outlineLevel="0" collapsed="false">
      <c r="A19669" s="2" t="s">
        <v>142</v>
      </c>
      <c r="B19669" s="2" t="s">
        <v>124</v>
      </c>
      <c r="C19669" s="2" t="s">
        <v>49</v>
      </c>
      <c r="D19669" s="2" t="s">
        <v>12</v>
      </c>
      <c r="E19669" s="2" t="s">
        <v>74</v>
      </c>
      <c r="F19669" s="2" t="s">
        <v>976</v>
      </c>
      <c r="G19669" s="14" t="n">
        <v>19.5</v>
      </c>
      <c r="H19669" s="14" t="n">
        <v>50.85</v>
      </c>
      <c r="I19669" s="14" t="n">
        <v>19.5</v>
      </c>
      <c r="J19669" s="23" t="n">
        <f aca="false">IF(AND(E19669="Priority",ISNUMBER('Cost model'!N667)),'Cost model'!N667,'Cost model'!M667)</f>
        <v>55</v>
      </c>
      <c r="K19669" s="14" t="n">
        <f aca="false">J19669-H19669</f>
        <v>4.15</v>
      </c>
      <c r="L19669" s="14" t="n">
        <f aca="false">G19669-H19669</f>
        <v>-31.35</v>
      </c>
    </row>
    <row r="19670" customFormat="false" ht="15" hidden="false" customHeight="false" outlineLevel="0" collapsed="false">
      <c r="A19670" s="2" t="s">
        <v>174</v>
      </c>
      <c r="B19670" s="2" t="s">
        <v>174</v>
      </c>
      <c r="C19670" s="2" t="s">
        <v>48</v>
      </c>
      <c r="D19670" s="2" t="s">
        <v>12</v>
      </c>
      <c r="E19670" s="2" t="s">
        <v>74</v>
      </c>
      <c r="F19670" s="2" t="s">
        <v>977</v>
      </c>
      <c r="G19670" s="14" t="n">
        <v>12.5</v>
      </c>
      <c r="H19670" s="14" t="n">
        <v>24.17</v>
      </c>
      <c r="I19670" s="14" t="n">
        <v>12.5</v>
      </c>
      <c r="J19670" s="23" t="n">
        <f aca="false">IF(AND(E19670="Priority",ISNUMBER('Cost model'!N171)),'Cost model'!N171,'Cost model'!M171)</f>
        <v>40</v>
      </c>
      <c r="K19670" s="14" t="n">
        <f aca="false">J19670-H19670</f>
        <v>15.83</v>
      </c>
      <c r="L19670" s="14" t="n">
        <f aca="false">G19670-H19670</f>
        <v>-11.67</v>
      </c>
    </row>
    <row r="19671" customFormat="false" ht="15" hidden="false" customHeight="false" outlineLevel="0" collapsed="false">
      <c r="A19671" s="2" t="s">
        <v>174</v>
      </c>
      <c r="B19671" s="2" t="s">
        <v>174</v>
      </c>
      <c r="C19671" s="2" t="s">
        <v>47</v>
      </c>
      <c r="D19671" s="2" t="s">
        <v>12</v>
      </c>
      <c r="E19671" s="2" t="s">
        <v>74</v>
      </c>
      <c r="F19671" s="2" t="s">
        <v>977</v>
      </c>
      <c r="G19671" s="14" t="n">
        <v>9.5</v>
      </c>
      <c r="H19671" s="14" t="n">
        <v>7.46</v>
      </c>
      <c r="I19671" s="14" t="n">
        <v>9.5</v>
      </c>
      <c r="J19671" s="23" t="n">
        <f aca="false">IF(AND(E19671="Priority",ISNUMBER('Cost model'!N170)),'Cost model'!N170,'Cost model'!M170)</f>
        <v>25.5</v>
      </c>
      <c r="K19671" s="14" t="n">
        <f aca="false">J19671-H19671</f>
        <v>18.04</v>
      </c>
      <c r="L19671" s="14" t="n">
        <f aca="false">G19671-H19671</f>
        <v>2.04</v>
      </c>
    </row>
    <row r="19672" customFormat="false" ht="15" hidden="false" customHeight="false" outlineLevel="0" collapsed="false">
      <c r="A19672" s="2" t="s">
        <v>124</v>
      </c>
      <c r="B19672" s="2" t="s">
        <v>124</v>
      </c>
      <c r="C19672" s="2" t="s">
        <v>47</v>
      </c>
      <c r="D19672" s="2" t="s">
        <v>10</v>
      </c>
      <c r="E19672" s="2" t="s">
        <v>83</v>
      </c>
      <c r="F19672" s="2" t="s">
        <v>977</v>
      </c>
      <c r="G19672" s="14" t="n">
        <v>14.5</v>
      </c>
      <c r="H19672" s="14" t="n">
        <v>21.34</v>
      </c>
      <c r="I19672" s="14" t="n">
        <v>14.5</v>
      </c>
      <c r="J19672" s="23" t="n">
        <f aca="false">IF(AND(E19672="Priority",ISNUMBER('Cost model'!N317)),'Cost model'!N317,'Cost model'!M317)</f>
        <v>15.5</v>
      </c>
      <c r="K19672" s="14" t="n">
        <f aca="false">J19672-H19672</f>
        <v>-5.84</v>
      </c>
      <c r="L19672" s="14" t="n">
        <f aca="false">G19672-H19672</f>
        <v>-6.84</v>
      </c>
    </row>
    <row r="19673" customFormat="false" ht="15" hidden="false" customHeight="false" outlineLevel="0" collapsed="false">
      <c r="A19673" s="2" t="s">
        <v>174</v>
      </c>
      <c r="B19673" s="2" t="s">
        <v>124</v>
      </c>
      <c r="C19673" s="2" t="s">
        <v>47</v>
      </c>
      <c r="D19673" s="2" t="s">
        <v>12</v>
      </c>
      <c r="E19673" s="2" t="s">
        <v>74</v>
      </c>
      <c r="F19673" s="2" t="s">
        <v>976</v>
      </c>
      <c r="G19673" s="14" t="n">
        <v>9.5</v>
      </c>
      <c r="H19673" s="14" t="n">
        <v>46.64</v>
      </c>
      <c r="I19673" s="14" t="n">
        <v>9.5</v>
      </c>
      <c r="J19673" s="23" t="n">
        <f aca="false">IF(AND(E19673="Priority",ISNUMBER('Cost model'!N110)),'Cost model'!N110,'Cost model'!M110)</f>
        <v>40</v>
      </c>
      <c r="K19673" s="14" t="n">
        <f aca="false">J19673-H19673</f>
        <v>-6.64</v>
      </c>
      <c r="L19673" s="14" t="n">
        <f aca="false">G19673-H19673</f>
        <v>-37.14</v>
      </c>
    </row>
    <row r="19674" customFormat="false" ht="15" hidden="false" customHeight="false" outlineLevel="0" collapsed="false">
      <c r="A19674" s="2" t="s">
        <v>124</v>
      </c>
      <c r="B19674" s="2" t="s">
        <v>124</v>
      </c>
      <c r="C19674" s="2" t="s">
        <v>49</v>
      </c>
      <c r="D19674" s="2" t="s">
        <v>10</v>
      </c>
      <c r="E19674" s="2" t="s">
        <v>74</v>
      </c>
      <c r="F19674" s="2" t="s">
        <v>977</v>
      </c>
      <c r="G19674" s="14" t="n">
        <v>14.5</v>
      </c>
      <c r="H19674" s="14" t="n">
        <v>17.31</v>
      </c>
      <c r="I19674" s="14" t="n">
        <v>17.5</v>
      </c>
      <c r="J19674" s="23" t="n">
        <f aca="false">IF(AND(E19674="Priority",ISNUMBER('Cost model'!N319)),'Cost model'!N319,'Cost model'!M319)</f>
        <v>16.5</v>
      </c>
      <c r="K19674" s="14" t="n">
        <f aca="false">J19674-H19674</f>
        <v>-0.809999999999999</v>
      </c>
      <c r="L19674" s="14" t="n">
        <f aca="false">G19674-H19674</f>
        <v>-2.81</v>
      </c>
    </row>
    <row r="19675" customFormat="false" ht="15" hidden="false" customHeight="false" outlineLevel="0" collapsed="false">
      <c r="A19675" s="2" t="s">
        <v>174</v>
      </c>
      <c r="B19675" s="2" t="s">
        <v>124</v>
      </c>
      <c r="C19675" s="2" t="s">
        <v>49</v>
      </c>
      <c r="D19675" s="2" t="s">
        <v>14</v>
      </c>
      <c r="E19675" s="2" t="s">
        <v>74</v>
      </c>
      <c r="F19675" s="2" t="s">
        <v>976</v>
      </c>
      <c r="G19675" s="14" t="n">
        <v>85</v>
      </c>
      <c r="H19675" s="14" t="n">
        <v>243.53</v>
      </c>
      <c r="I19675" s="14" t="n">
        <v>85</v>
      </c>
      <c r="J19675" s="23" t="n">
        <f aca="false">IF(AND(E19675="Priority",ISNUMBER('Cost model'!N118)),'Cost model'!N118,'Cost model'!M118)</f>
        <v>180</v>
      </c>
      <c r="K19675" s="14" t="n">
        <f aca="false">J19675-H19675</f>
        <v>-63.53</v>
      </c>
      <c r="L19675" s="14" t="n">
        <f aca="false">G19675-H19675</f>
        <v>-158.53</v>
      </c>
    </row>
    <row r="19676" customFormat="false" ht="15" hidden="false" customHeight="false" outlineLevel="0" collapsed="false">
      <c r="A19676" s="2" t="s">
        <v>221</v>
      </c>
      <c r="B19676" s="2" t="s">
        <v>221</v>
      </c>
      <c r="C19676" s="2" t="s">
        <v>49</v>
      </c>
      <c r="D19676" s="2" t="s">
        <v>14</v>
      </c>
      <c r="E19676" s="2" t="s">
        <v>83</v>
      </c>
      <c r="F19676" s="2" t="s">
        <v>977</v>
      </c>
      <c r="G19676" s="14" t="n">
        <v>150</v>
      </c>
      <c r="H19676" s="14" t="n">
        <v>276.77</v>
      </c>
      <c r="I19676" s="14" t="n">
        <v>150</v>
      </c>
      <c r="J19676" s="23" t="n">
        <f aca="false">IF(AND(E19676="Priority",ISNUMBER('Cost model'!N748)),'Cost model'!N748,'Cost model'!M748)</f>
        <v>285</v>
      </c>
      <c r="K19676" s="14" t="n">
        <f aca="false">J19676-H19676</f>
        <v>8.23000000000002</v>
      </c>
      <c r="L19676" s="14" t="n">
        <f aca="false">G19676-H19676</f>
        <v>-126.77</v>
      </c>
    </row>
    <row r="19677" customFormat="false" ht="15" hidden="false" customHeight="false" outlineLevel="0" collapsed="false">
      <c r="A19677" s="2" t="s">
        <v>124</v>
      </c>
      <c r="B19677" s="2" t="s">
        <v>124</v>
      </c>
      <c r="C19677" s="2" t="s">
        <v>47</v>
      </c>
      <c r="D19677" s="2" t="s">
        <v>10</v>
      </c>
      <c r="E19677" s="2" t="s">
        <v>74</v>
      </c>
      <c r="F19677" s="2" t="s">
        <v>977</v>
      </c>
      <c r="G19677" s="14" t="n">
        <v>9.5</v>
      </c>
      <c r="H19677" s="14" t="n">
        <v>6.67</v>
      </c>
      <c r="I19677" s="14" t="n">
        <v>9.5</v>
      </c>
      <c r="J19677" s="23" t="n">
        <f aca="false">IF(AND(E19677="Priority",ISNUMBER('Cost model'!N317)),'Cost model'!N317,'Cost model'!M317)</f>
        <v>10.5</v>
      </c>
      <c r="K19677" s="14" t="n">
        <f aca="false">J19677-H19677</f>
        <v>3.83</v>
      </c>
      <c r="L19677" s="14" t="n">
        <f aca="false">G19677-H19677</f>
        <v>2.83</v>
      </c>
    </row>
    <row r="19678" customFormat="false" ht="15" hidden="false" customHeight="false" outlineLevel="0" collapsed="false">
      <c r="A19678" s="2" t="s">
        <v>174</v>
      </c>
      <c r="B19678" s="2" t="s">
        <v>142</v>
      </c>
      <c r="C19678" s="2" t="s">
        <v>47</v>
      </c>
      <c r="D19678" s="2" t="s">
        <v>10</v>
      </c>
      <c r="E19678" s="2" t="s">
        <v>74</v>
      </c>
      <c r="F19678" s="2" t="s">
        <v>976</v>
      </c>
      <c r="G19678" s="14" t="n">
        <v>9.5</v>
      </c>
      <c r="H19678" s="14" t="n">
        <v>9.64</v>
      </c>
      <c r="I19678" s="14" t="n">
        <v>9.5</v>
      </c>
      <c r="J19678" s="23" t="n">
        <f aca="false">IF(AND(E19678="Priority",ISNUMBER('Cost model'!N122)),'Cost model'!N122,'Cost model'!M122)</f>
        <v>13.5</v>
      </c>
      <c r="K19678" s="14" t="n">
        <f aca="false">J19678-H19678</f>
        <v>3.86</v>
      </c>
      <c r="L19678" s="14" t="n">
        <f aca="false">G19678-H19678</f>
        <v>-0.140000000000001</v>
      </c>
    </row>
    <row r="19679" customFormat="false" ht="15" hidden="false" customHeight="false" outlineLevel="0" collapsed="false">
      <c r="A19679" s="2" t="s">
        <v>124</v>
      </c>
      <c r="B19679" s="2" t="s">
        <v>124</v>
      </c>
      <c r="C19679" s="2" t="s">
        <v>47</v>
      </c>
      <c r="D19679" s="2" t="s">
        <v>12</v>
      </c>
      <c r="E19679" s="2" t="s">
        <v>74</v>
      </c>
      <c r="F19679" s="2" t="s">
        <v>977</v>
      </c>
      <c r="G19679" s="14" t="n">
        <v>9.5</v>
      </c>
      <c r="H19679" s="14" t="n">
        <v>28.56</v>
      </c>
      <c r="I19679" s="14" t="n">
        <v>9.5</v>
      </c>
      <c r="J19679" s="23" t="n">
        <f aca="false">IF(AND(E19679="Priority",ISNUMBER('Cost model'!N320)),'Cost model'!N320,'Cost model'!M320)</f>
        <v>24.5</v>
      </c>
      <c r="K19679" s="14" t="n">
        <f aca="false">J19679-H19679</f>
        <v>-4.06</v>
      </c>
      <c r="L19679" s="14" t="n">
        <f aca="false">G19679-H19679</f>
        <v>-19.06</v>
      </c>
    </row>
    <row r="19680" customFormat="false" ht="15" hidden="false" customHeight="false" outlineLevel="0" collapsed="false">
      <c r="A19680" s="2" t="s">
        <v>142</v>
      </c>
      <c r="B19680" s="2" t="s">
        <v>142</v>
      </c>
      <c r="C19680" s="2" t="s">
        <v>49</v>
      </c>
      <c r="D19680" s="2" t="s">
        <v>10</v>
      </c>
      <c r="E19680" s="2" t="s">
        <v>74</v>
      </c>
      <c r="F19680" s="2" t="s">
        <v>977</v>
      </c>
      <c r="G19680" s="14" t="n">
        <v>17.5</v>
      </c>
      <c r="H19680" s="14" t="n">
        <v>11.34</v>
      </c>
      <c r="I19680" s="14" t="n">
        <v>17.5</v>
      </c>
      <c r="J19680" s="23" t="n">
        <f aca="false">IF(AND(E19680="Priority",ISNUMBER('Cost model'!N634)),'Cost model'!N634,'Cost model'!M634)</f>
        <v>15.5</v>
      </c>
      <c r="K19680" s="14" t="n">
        <f aca="false">J19680-H19680</f>
        <v>4.16</v>
      </c>
      <c r="L19680" s="14" t="n">
        <f aca="false">G19680-H19680</f>
        <v>6.16</v>
      </c>
    </row>
    <row r="19681" customFormat="false" ht="15" hidden="false" customHeight="false" outlineLevel="0" collapsed="false">
      <c r="A19681" s="2" t="s">
        <v>124</v>
      </c>
      <c r="B19681" s="2" t="s">
        <v>174</v>
      </c>
      <c r="C19681" s="2" t="s">
        <v>48</v>
      </c>
      <c r="D19681" s="2" t="s">
        <v>12</v>
      </c>
      <c r="E19681" s="2" t="s">
        <v>74</v>
      </c>
      <c r="F19681" s="2" t="s">
        <v>976</v>
      </c>
      <c r="G19681" s="14" t="n">
        <v>12.5</v>
      </c>
      <c r="H19681" s="14" t="n">
        <v>47.27</v>
      </c>
      <c r="I19681" s="14" t="n">
        <v>19.5</v>
      </c>
      <c r="J19681" s="23" t="n">
        <f aca="false">IF(AND(E19681="Priority",ISNUMBER('Cost model'!N366)),'Cost model'!N366,'Cost model'!M366)</f>
        <v>55</v>
      </c>
      <c r="K19681" s="14" t="n">
        <f aca="false">J19681-H19681</f>
        <v>7.73</v>
      </c>
      <c r="L19681" s="14" t="n">
        <f aca="false">G19681-H19681</f>
        <v>-34.77</v>
      </c>
    </row>
    <row r="19682" customFormat="false" ht="15" hidden="false" customHeight="false" outlineLevel="0" collapsed="false">
      <c r="A19682" s="2" t="s">
        <v>142</v>
      </c>
      <c r="B19682" s="2" t="s">
        <v>142</v>
      </c>
      <c r="C19682" s="2" t="s">
        <v>47</v>
      </c>
      <c r="D19682" s="2" t="s">
        <v>12</v>
      </c>
      <c r="E19682" s="2" t="s">
        <v>74</v>
      </c>
      <c r="F19682" s="2" t="s">
        <v>977</v>
      </c>
      <c r="G19682" s="14" t="n">
        <v>9.5</v>
      </c>
      <c r="H19682" s="14" t="n">
        <v>28.01</v>
      </c>
      <c r="I19682" s="14" t="n">
        <v>9.5</v>
      </c>
      <c r="J19682" s="23" t="n">
        <f aca="false">IF(AND(E19682="Priority",ISNUMBER('Cost model'!N635)),'Cost model'!N635,'Cost model'!M635)</f>
        <v>30.5</v>
      </c>
      <c r="K19682" s="14" t="n">
        <f aca="false">J19682-H19682</f>
        <v>2.49</v>
      </c>
      <c r="L19682" s="14" t="n">
        <f aca="false">G19682-H19682</f>
        <v>-18.51</v>
      </c>
    </row>
    <row r="19683" customFormat="false" ht="15" hidden="false" customHeight="false" outlineLevel="0" collapsed="false">
      <c r="A19683" s="2" t="s">
        <v>221</v>
      </c>
      <c r="B19683" s="2" t="s">
        <v>142</v>
      </c>
      <c r="C19683" s="2" t="s">
        <v>47</v>
      </c>
      <c r="D19683" s="2" t="s">
        <v>10</v>
      </c>
      <c r="E19683" s="2" t="s">
        <v>74</v>
      </c>
      <c r="F19683" s="2" t="s">
        <v>976</v>
      </c>
      <c r="G19683" s="14" t="n">
        <v>9.5</v>
      </c>
      <c r="H19683" s="14" t="n">
        <v>6.81</v>
      </c>
      <c r="I19683" s="14" t="n">
        <v>19.5</v>
      </c>
      <c r="J19683" s="23" t="n">
        <f aca="false">IF(AND(E19683="Priority",ISNUMBER('Cost model'!N767)),'Cost model'!N767,'Cost model'!M767)</f>
        <v>15.5</v>
      </c>
      <c r="K19683" s="14" t="n">
        <f aca="false">J19683-H19683</f>
        <v>8.69</v>
      </c>
      <c r="L19683" s="14" t="n">
        <f aca="false">G19683-H19683</f>
        <v>2.69</v>
      </c>
    </row>
    <row r="19684" customFormat="false" ht="15" hidden="false" customHeight="false" outlineLevel="0" collapsed="false">
      <c r="A19684" s="2" t="s">
        <v>174</v>
      </c>
      <c r="B19684" s="2" t="s">
        <v>174</v>
      </c>
      <c r="C19684" s="2" t="s">
        <v>48</v>
      </c>
      <c r="D19684" s="2" t="s">
        <v>10</v>
      </c>
      <c r="E19684" s="2" t="s">
        <v>74</v>
      </c>
      <c r="F19684" s="2" t="s">
        <v>977</v>
      </c>
      <c r="G19684" s="14" t="n">
        <v>12.5</v>
      </c>
      <c r="H19684" s="14" t="n">
        <v>7.22</v>
      </c>
      <c r="I19684" s="14" t="n">
        <v>12.5</v>
      </c>
      <c r="J19684" s="23" t="n">
        <f aca="false">IF(AND(E19684="Priority",ISNUMBER('Cost model'!N168)),'Cost model'!N168,'Cost model'!M168)</f>
        <v>13.5</v>
      </c>
      <c r="K19684" s="14" t="n">
        <f aca="false">J19684-H19684</f>
        <v>6.28</v>
      </c>
      <c r="L19684" s="14" t="n">
        <f aca="false">G19684-H19684</f>
        <v>5.28</v>
      </c>
    </row>
    <row r="19685" customFormat="false" ht="15" hidden="false" customHeight="false" outlineLevel="0" collapsed="false">
      <c r="A19685" s="2" t="s">
        <v>221</v>
      </c>
      <c r="B19685" s="2" t="s">
        <v>158</v>
      </c>
      <c r="C19685" s="2" t="s">
        <v>47</v>
      </c>
      <c r="D19685" s="2" t="s">
        <v>10</v>
      </c>
      <c r="E19685" s="2" t="s">
        <v>74</v>
      </c>
      <c r="F19685" s="2" t="s">
        <v>976</v>
      </c>
      <c r="G19685" s="14" t="n">
        <v>9.5</v>
      </c>
      <c r="H19685" s="14" t="n">
        <v>12.93</v>
      </c>
      <c r="I19685" s="14" t="n">
        <v>14.5</v>
      </c>
      <c r="J19685" s="23" t="n">
        <f aca="false">IF(AND(E19685="Priority",ISNUMBER('Cost model'!N752)),'Cost model'!N752,'Cost model'!M752)</f>
        <v>12.5</v>
      </c>
      <c r="K19685" s="14" t="n">
        <f aca="false">J19685-H19685</f>
        <v>-0.43</v>
      </c>
      <c r="L19685" s="14" t="n">
        <f aca="false">G19685-H19685</f>
        <v>-3.43</v>
      </c>
    </row>
    <row r="19686" customFormat="false" ht="15" hidden="false" customHeight="false" outlineLevel="0" collapsed="false">
      <c r="A19686" s="2" t="s">
        <v>342</v>
      </c>
      <c r="B19686" s="2" t="s">
        <v>124</v>
      </c>
      <c r="C19686" s="2" t="s">
        <v>49</v>
      </c>
      <c r="D19686" s="2" t="s">
        <v>15</v>
      </c>
      <c r="E19686" s="2" t="s">
        <v>74</v>
      </c>
      <c r="F19686" s="2" t="s">
        <v>976</v>
      </c>
      <c r="G19686" s="14" t="n">
        <v>34.5</v>
      </c>
      <c r="H19686" s="14" t="n">
        <v>263.77</v>
      </c>
      <c r="I19686" s="14" t="n">
        <v>400</v>
      </c>
      <c r="J19686" s="23" t="n">
        <f aca="false">IF(AND(E19686="Priority",ISNUMBER('Cost model'!N271)),'Cost model'!N271,'Cost model'!M271)</f>
        <v>400</v>
      </c>
      <c r="K19686" s="14" t="n">
        <f aca="false">J19686-H19686</f>
        <v>136.23</v>
      </c>
      <c r="L19686" s="14" t="n">
        <f aca="false">G19686-H19686</f>
        <v>-229.27</v>
      </c>
    </row>
    <row r="19687" customFormat="false" ht="15" hidden="false" customHeight="false" outlineLevel="0" collapsed="false">
      <c r="A19687" s="2" t="s">
        <v>221</v>
      </c>
      <c r="B19687" s="2" t="s">
        <v>174</v>
      </c>
      <c r="C19687" s="2" t="s">
        <v>47</v>
      </c>
      <c r="D19687" s="2" t="s">
        <v>12</v>
      </c>
      <c r="E19687" s="2" t="s">
        <v>83</v>
      </c>
      <c r="F19687" s="2" t="s">
        <v>976</v>
      </c>
      <c r="G19687" s="14" t="n">
        <v>29.5</v>
      </c>
      <c r="H19687" s="14" t="n">
        <v>49.38</v>
      </c>
      <c r="I19687" s="14" t="n">
        <v>29.5</v>
      </c>
      <c r="J19687" s="23" t="n">
        <f aca="false">IF(AND(E19687="Priority",ISNUMBER('Cost model'!N785)),'Cost model'!N785,'Cost model'!M785)</f>
        <v>65</v>
      </c>
      <c r="K19687" s="14" t="n">
        <f aca="false">J19687-H19687</f>
        <v>15.62</v>
      </c>
      <c r="L19687" s="14" t="n">
        <f aca="false">G19687-H19687</f>
        <v>-19.88</v>
      </c>
    </row>
    <row r="19688" customFormat="false" ht="15" hidden="false" customHeight="false" outlineLevel="0" collapsed="false">
      <c r="A19688" s="2" t="s">
        <v>221</v>
      </c>
      <c r="B19688" s="2" t="s">
        <v>221</v>
      </c>
      <c r="C19688" s="2" t="s">
        <v>49</v>
      </c>
      <c r="D19688" s="2" t="s">
        <v>10</v>
      </c>
      <c r="E19688" s="2" t="s">
        <v>83</v>
      </c>
      <c r="F19688" s="2" t="s">
        <v>977</v>
      </c>
      <c r="G19688" s="14" t="n">
        <v>24.5</v>
      </c>
      <c r="H19688" s="14" t="n">
        <v>21.34</v>
      </c>
      <c r="I19688" s="14" t="n">
        <v>24.5</v>
      </c>
      <c r="J19688" s="23" t="n">
        <f aca="false">IF(AND(E19688="Priority",ISNUMBER('Cost model'!N739)),'Cost model'!N739,'Cost model'!M739)</f>
        <v>23.5</v>
      </c>
      <c r="K19688" s="14" t="n">
        <f aca="false">J19688-H19688</f>
        <v>2.16</v>
      </c>
      <c r="L19688" s="14" t="n">
        <f aca="false">G19688-H19688</f>
        <v>3.16</v>
      </c>
    </row>
    <row r="19689" customFormat="false" ht="15" hidden="false" customHeight="false" outlineLevel="0" collapsed="false">
      <c r="A19689" s="2" t="s">
        <v>124</v>
      </c>
      <c r="B19689" s="2" t="s">
        <v>124</v>
      </c>
      <c r="C19689" s="2" t="s">
        <v>48</v>
      </c>
      <c r="D19689" s="2" t="s">
        <v>14</v>
      </c>
      <c r="E19689" s="2" t="s">
        <v>74</v>
      </c>
      <c r="F19689" s="2" t="s">
        <v>977</v>
      </c>
      <c r="G19689" s="14" t="n">
        <v>45</v>
      </c>
      <c r="H19689" s="14" t="n">
        <v>116.9</v>
      </c>
      <c r="I19689" s="14" t="n">
        <v>45</v>
      </c>
      <c r="J19689" s="23" t="n">
        <f aca="false">IF(AND(E19689="Priority",ISNUMBER('Cost model'!N327)),'Cost model'!N327,'Cost model'!M327)</f>
        <v>130</v>
      </c>
      <c r="K19689" s="14" t="n">
        <f aca="false">J19689-H19689</f>
        <v>13.1</v>
      </c>
      <c r="L19689" s="14" t="n">
        <f aca="false">G19689-H19689</f>
        <v>-71.9</v>
      </c>
    </row>
    <row r="19690" customFormat="false" ht="15" hidden="false" customHeight="false" outlineLevel="0" collapsed="false">
      <c r="A19690" s="2" t="s">
        <v>205</v>
      </c>
      <c r="B19690" s="2" t="s">
        <v>205</v>
      </c>
      <c r="C19690" s="2" t="s">
        <v>48</v>
      </c>
      <c r="D19690" s="2" t="s">
        <v>12</v>
      </c>
      <c r="E19690" s="2" t="s">
        <v>83</v>
      </c>
      <c r="F19690" s="2" t="s">
        <v>977</v>
      </c>
      <c r="G19690" s="14" t="n">
        <v>19.5</v>
      </c>
      <c r="H19690" s="14" t="n">
        <v>58.08</v>
      </c>
      <c r="I19690" s="14" t="n">
        <v>19.5</v>
      </c>
      <c r="J19690" s="23" t="n">
        <f aca="false">IF(AND(E19690="Priority",ISNUMBER('Cost model'!N531)),'Cost model'!N531,'Cost model'!M531)</f>
        <v>65</v>
      </c>
      <c r="K19690" s="14" t="n">
        <f aca="false">J19690-H19690</f>
        <v>6.92</v>
      </c>
      <c r="L19690" s="14" t="n">
        <f aca="false">G19690-H19690</f>
        <v>-38.58</v>
      </c>
    </row>
    <row r="19691" customFormat="false" ht="15" hidden="false" customHeight="false" outlineLevel="0" collapsed="false">
      <c r="A19691" s="2" t="s">
        <v>174</v>
      </c>
      <c r="B19691" s="2" t="s">
        <v>174</v>
      </c>
      <c r="C19691" s="2" t="s">
        <v>47</v>
      </c>
      <c r="D19691" s="2" t="s">
        <v>12</v>
      </c>
      <c r="E19691" s="2" t="s">
        <v>74</v>
      </c>
      <c r="F19691" s="2" t="s">
        <v>977</v>
      </c>
      <c r="G19691" s="14" t="n">
        <v>9.5</v>
      </c>
      <c r="H19691" s="14" t="n">
        <v>26.61</v>
      </c>
      <c r="I19691" s="14" t="n">
        <v>9.5</v>
      </c>
      <c r="J19691" s="23" t="n">
        <f aca="false">IF(AND(E19691="Priority",ISNUMBER('Cost model'!N170)),'Cost model'!N170,'Cost model'!M170)</f>
        <v>25.5</v>
      </c>
      <c r="K19691" s="14" t="n">
        <f aca="false">J19691-H19691</f>
        <v>-1.11</v>
      </c>
      <c r="L19691" s="14" t="n">
        <f aca="false">G19691-H19691</f>
        <v>-17.11</v>
      </c>
    </row>
    <row r="19692" customFormat="false" ht="15" hidden="false" customHeight="false" outlineLevel="0" collapsed="false">
      <c r="A19692" s="2" t="s">
        <v>124</v>
      </c>
      <c r="B19692" s="2" t="s">
        <v>124</v>
      </c>
      <c r="C19692" s="2" t="s">
        <v>48</v>
      </c>
      <c r="D19692" s="2" t="s">
        <v>10</v>
      </c>
      <c r="E19692" s="2" t="s">
        <v>74</v>
      </c>
      <c r="F19692" s="2" t="s">
        <v>977</v>
      </c>
      <c r="G19692" s="14" t="n">
        <v>12.5</v>
      </c>
      <c r="H19692" s="14" t="n">
        <v>14.08</v>
      </c>
      <c r="I19692" s="14" t="n">
        <v>12.5</v>
      </c>
      <c r="J19692" s="23" t="n">
        <f aca="false">IF(AND(E19692="Priority",ISNUMBER('Cost model'!N318)),'Cost model'!N318,'Cost model'!M318)</f>
        <v>14.5</v>
      </c>
      <c r="K19692" s="14" t="n">
        <f aca="false">J19692-H19692</f>
        <v>0.42</v>
      </c>
      <c r="L19692" s="14" t="n">
        <f aca="false">G19692-H19692</f>
        <v>-1.58</v>
      </c>
    </row>
    <row r="19693" customFormat="false" ht="15" hidden="false" customHeight="false" outlineLevel="0" collapsed="false">
      <c r="A19693" s="2" t="s">
        <v>221</v>
      </c>
      <c r="B19693" s="2" t="s">
        <v>221</v>
      </c>
      <c r="C19693" s="2" t="s">
        <v>47</v>
      </c>
      <c r="D19693" s="2" t="s">
        <v>12</v>
      </c>
      <c r="E19693" s="2" t="s">
        <v>74</v>
      </c>
      <c r="F19693" s="2" t="s">
        <v>977</v>
      </c>
      <c r="G19693" s="14" t="n">
        <v>9.5</v>
      </c>
      <c r="H19693" s="14" t="n">
        <v>27.86</v>
      </c>
      <c r="I19693" s="14" t="n">
        <v>9.5</v>
      </c>
      <c r="J19693" s="23" t="n">
        <f aca="false">IF(AND(E19693="Priority",ISNUMBER('Cost model'!N740)),'Cost model'!N740,'Cost model'!M740)</f>
        <v>22.5</v>
      </c>
      <c r="K19693" s="14" t="n">
        <f aca="false">J19693-H19693</f>
        <v>-5.36</v>
      </c>
      <c r="L19693" s="14" t="n">
        <f aca="false">G19693-H19693</f>
        <v>-18.36</v>
      </c>
    </row>
    <row r="19694" customFormat="false" ht="15" hidden="false" customHeight="false" outlineLevel="0" collapsed="false">
      <c r="A19694" s="2" t="s">
        <v>124</v>
      </c>
      <c r="B19694" s="2" t="s">
        <v>124</v>
      </c>
      <c r="C19694" s="2" t="s">
        <v>49</v>
      </c>
      <c r="D19694" s="2" t="s">
        <v>10</v>
      </c>
      <c r="E19694" s="2" t="s">
        <v>74</v>
      </c>
      <c r="F19694" s="2" t="s">
        <v>977</v>
      </c>
      <c r="G19694" s="14" t="n">
        <v>17.5</v>
      </c>
      <c r="H19694" s="14" t="n">
        <v>17.31</v>
      </c>
      <c r="I19694" s="14" t="n">
        <v>17.5</v>
      </c>
      <c r="J19694" s="23" t="n">
        <f aca="false">IF(AND(E19694="Priority",ISNUMBER('Cost model'!N319)),'Cost model'!N319,'Cost model'!M319)</f>
        <v>16.5</v>
      </c>
      <c r="K19694" s="14" t="n">
        <f aca="false">J19694-H19694</f>
        <v>-0.809999999999999</v>
      </c>
      <c r="L19694" s="14" t="n">
        <f aca="false">G19694-H19694</f>
        <v>0.190000000000001</v>
      </c>
    </row>
    <row r="19695" customFormat="false" ht="15" hidden="false" customHeight="false" outlineLevel="0" collapsed="false">
      <c r="A19695" s="2" t="s">
        <v>221</v>
      </c>
      <c r="B19695" s="2" t="s">
        <v>174</v>
      </c>
      <c r="C19695" s="2" t="s">
        <v>49</v>
      </c>
      <c r="D19695" s="2" t="s">
        <v>12</v>
      </c>
      <c r="E19695" s="2" t="s">
        <v>74</v>
      </c>
      <c r="F19695" s="2" t="s">
        <v>976</v>
      </c>
      <c r="G19695" s="14" t="n">
        <v>19.5</v>
      </c>
      <c r="H19695" s="14" t="n">
        <v>100.79</v>
      </c>
      <c r="I19695" s="14" t="n">
        <v>29.5</v>
      </c>
      <c r="J19695" s="23" t="n">
        <f aca="false">IF(AND(E19695="Priority",ISNUMBER('Cost model'!N787)),'Cost model'!N787,'Cost model'!M787)</f>
        <v>65</v>
      </c>
      <c r="K19695" s="14" t="n">
        <f aca="false">J19695-H19695</f>
        <v>-35.79</v>
      </c>
      <c r="L19695" s="14" t="n">
        <f aca="false">G19695-H19695</f>
        <v>-81.29</v>
      </c>
    </row>
    <row r="19696" customFormat="false" ht="15" hidden="false" customHeight="false" outlineLevel="0" collapsed="false">
      <c r="A19696" s="2" t="s">
        <v>124</v>
      </c>
      <c r="B19696" s="2" t="s">
        <v>174</v>
      </c>
      <c r="C19696" s="2" t="s">
        <v>48</v>
      </c>
      <c r="D19696" s="2" t="s">
        <v>12</v>
      </c>
      <c r="E19696" s="2" t="s">
        <v>74</v>
      </c>
      <c r="F19696" s="2" t="s">
        <v>976</v>
      </c>
      <c r="G19696" s="14" t="n">
        <v>19.5</v>
      </c>
      <c r="H19696" s="14" t="n">
        <v>88.41</v>
      </c>
      <c r="I19696" s="14" t="n">
        <v>19.5</v>
      </c>
      <c r="J19696" s="23" t="n">
        <f aca="false">IF(AND(E19696="Priority",ISNUMBER('Cost model'!N366)),'Cost model'!N366,'Cost model'!M366)</f>
        <v>55</v>
      </c>
      <c r="K19696" s="14" t="n">
        <f aca="false">J19696-H19696</f>
        <v>-33.41</v>
      </c>
      <c r="L19696" s="14" t="n">
        <f aca="false">G19696-H19696</f>
        <v>-68.91</v>
      </c>
    </row>
    <row r="19697" customFormat="false" ht="15" hidden="false" customHeight="false" outlineLevel="0" collapsed="false">
      <c r="A19697" s="2" t="s">
        <v>142</v>
      </c>
      <c r="B19697" s="2" t="s">
        <v>124</v>
      </c>
      <c r="C19697" s="2" t="s">
        <v>47</v>
      </c>
      <c r="D19697" s="2" t="s">
        <v>10</v>
      </c>
      <c r="E19697" s="2" t="s">
        <v>74</v>
      </c>
      <c r="F19697" s="2" t="s">
        <v>976</v>
      </c>
      <c r="G19697" s="14" t="n">
        <v>14.5</v>
      </c>
      <c r="H19697" s="14" t="n">
        <v>9.64</v>
      </c>
      <c r="I19697" s="14" t="n">
        <v>14.5</v>
      </c>
      <c r="J19697" s="23" t="n">
        <f aca="false">IF(AND(E19697="Priority",ISNUMBER('Cost model'!N662)),'Cost model'!N662,'Cost model'!M662)</f>
        <v>13.5</v>
      </c>
      <c r="K19697" s="14" t="n">
        <f aca="false">J19697-H19697</f>
        <v>3.86</v>
      </c>
      <c r="L19697" s="14" t="n">
        <f aca="false">G19697-H19697</f>
        <v>4.86</v>
      </c>
    </row>
    <row r="19698" customFormat="false" ht="15" hidden="false" customHeight="false" outlineLevel="0" collapsed="false">
      <c r="A19698" s="2" t="s">
        <v>221</v>
      </c>
      <c r="B19698" s="2" t="s">
        <v>221</v>
      </c>
      <c r="C19698" s="2" t="s">
        <v>47</v>
      </c>
      <c r="D19698" s="2" t="s">
        <v>10</v>
      </c>
      <c r="E19698" s="2" t="s">
        <v>74</v>
      </c>
      <c r="F19698" s="2" t="s">
        <v>977</v>
      </c>
      <c r="G19698" s="14" t="n">
        <v>9.5</v>
      </c>
      <c r="H19698" s="14" t="n">
        <v>7.15</v>
      </c>
      <c r="I19698" s="14" t="n">
        <v>9.5</v>
      </c>
      <c r="J19698" s="23" t="n">
        <f aca="false">IF(AND(E19698="Priority",ISNUMBER('Cost model'!N737)),'Cost model'!N737,'Cost model'!M737)</f>
        <v>8.5</v>
      </c>
      <c r="K19698" s="14" t="n">
        <f aca="false">J19698-H19698</f>
        <v>1.35</v>
      </c>
      <c r="L19698" s="14" t="n">
        <f aca="false">G19698-H19698</f>
        <v>2.35</v>
      </c>
    </row>
    <row r="19699" customFormat="false" ht="15" hidden="false" customHeight="false" outlineLevel="0" collapsed="false">
      <c r="A19699" s="2" t="s">
        <v>174</v>
      </c>
      <c r="B19699" s="2" t="s">
        <v>221</v>
      </c>
      <c r="C19699" s="2" t="s">
        <v>47</v>
      </c>
      <c r="D19699" s="2" t="s">
        <v>13</v>
      </c>
      <c r="E19699" s="2" t="s">
        <v>74</v>
      </c>
      <c r="F19699" s="2" t="s">
        <v>976</v>
      </c>
      <c r="G19699" s="14" t="n">
        <v>45</v>
      </c>
      <c r="H19699" s="14" t="n">
        <v>94.72</v>
      </c>
      <c r="I19699" s="14" t="n">
        <v>45</v>
      </c>
      <c r="J19699" s="23" t="n">
        <f aca="false">IF(AND(E19699="Priority",ISNUMBER('Cost model'!N158)),'Cost model'!N158,'Cost model'!M158)</f>
        <v>90</v>
      </c>
      <c r="K19699" s="14" t="n">
        <f aca="false">J19699-H19699</f>
        <v>-4.72</v>
      </c>
      <c r="L19699" s="14" t="n">
        <f aca="false">G19699-H19699</f>
        <v>-49.72</v>
      </c>
    </row>
    <row r="19700" customFormat="false" ht="15" hidden="false" customHeight="false" outlineLevel="0" collapsed="false">
      <c r="A19700" s="2" t="s">
        <v>124</v>
      </c>
      <c r="B19700" s="2" t="s">
        <v>124</v>
      </c>
      <c r="C19700" s="2" t="s">
        <v>48</v>
      </c>
      <c r="D19700" s="2" t="s">
        <v>10</v>
      </c>
      <c r="E19700" s="2" t="s">
        <v>74</v>
      </c>
      <c r="F19700" s="2" t="s">
        <v>977</v>
      </c>
      <c r="G19700" s="14" t="n">
        <v>12.5</v>
      </c>
      <c r="H19700" s="14" t="n">
        <v>21.34</v>
      </c>
      <c r="I19700" s="14" t="n">
        <v>12.5</v>
      </c>
      <c r="J19700" s="23" t="n">
        <f aca="false">IF(AND(E19700="Priority",ISNUMBER('Cost model'!N318)),'Cost model'!N318,'Cost model'!M318)</f>
        <v>14.5</v>
      </c>
      <c r="K19700" s="14" t="n">
        <f aca="false">J19700-H19700</f>
        <v>-6.84</v>
      </c>
      <c r="L19700" s="14" t="n">
        <f aca="false">G19700-H19700</f>
        <v>-8.84</v>
      </c>
    </row>
    <row r="19701" customFormat="false" ht="15" hidden="false" customHeight="false" outlineLevel="0" collapsed="false">
      <c r="A19701" s="2" t="s">
        <v>205</v>
      </c>
      <c r="B19701" s="2" t="s">
        <v>142</v>
      </c>
      <c r="C19701" s="2" t="s">
        <v>47</v>
      </c>
      <c r="D19701" s="2" t="s">
        <v>10</v>
      </c>
      <c r="E19701" s="2" t="s">
        <v>83</v>
      </c>
      <c r="F19701" s="2" t="s">
        <v>976</v>
      </c>
      <c r="G19701" s="14" t="n">
        <v>19.5</v>
      </c>
      <c r="H19701" s="14" t="n">
        <v>21.34</v>
      </c>
      <c r="I19701" s="14" t="n">
        <v>19.5</v>
      </c>
      <c r="J19701" s="23" t="n">
        <f aca="false">IF(AND(E19701="Priority",ISNUMBER('Cost model'!N542)),'Cost model'!N542,'Cost model'!M542)</f>
        <v>21.5</v>
      </c>
      <c r="K19701" s="14" t="n">
        <f aca="false">J19701-H19701</f>
        <v>0.16</v>
      </c>
      <c r="L19701" s="14" t="n">
        <f aca="false">G19701-H19701</f>
        <v>-1.84</v>
      </c>
    </row>
    <row r="19702" customFormat="false" ht="15" hidden="false" customHeight="false" outlineLevel="0" collapsed="false">
      <c r="A19702" s="2" t="s">
        <v>124</v>
      </c>
      <c r="B19702" s="2" t="s">
        <v>124</v>
      </c>
      <c r="C19702" s="2" t="s">
        <v>48</v>
      </c>
      <c r="D19702" s="2" t="s">
        <v>10</v>
      </c>
      <c r="E19702" s="2" t="s">
        <v>74</v>
      </c>
      <c r="F19702" s="2" t="s">
        <v>977</v>
      </c>
      <c r="G19702" s="14" t="n">
        <v>12.5</v>
      </c>
      <c r="H19702" s="14" t="n">
        <v>21.14</v>
      </c>
      <c r="I19702" s="14" t="n">
        <v>12.5</v>
      </c>
      <c r="J19702" s="23" t="n">
        <f aca="false">IF(AND(E19702="Priority",ISNUMBER('Cost model'!N318)),'Cost model'!N318,'Cost model'!M318)</f>
        <v>14.5</v>
      </c>
      <c r="K19702" s="14" t="n">
        <f aca="false">J19702-H19702</f>
        <v>-6.64</v>
      </c>
      <c r="L19702" s="14" t="n">
        <f aca="false">G19702-H19702</f>
        <v>-8.64</v>
      </c>
    </row>
    <row r="19703" customFormat="false" ht="15" hidden="false" customHeight="false" outlineLevel="0" collapsed="false">
      <c r="A19703" s="2" t="s">
        <v>174</v>
      </c>
      <c r="B19703" s="2" t="s">
        <v>174</v>
      </c>
      <c r="C19703" s="2" t="s">
        <v>47</v>
      </c>
      <c r="D19703" s="2" t="s">
        <v>10</v>
      </c>
      <c r="E19703" s="2" t="s">
        <v>74</v>
      </c>
      <c r="F19703" s="2" t="s">
        <v>977</v>
      </c>
      <c r="G19703" s="14" t="n">
        <v>9.5</v>
      </c>
      <c r="H19703" s="14" t="n">
        <v>6.67</v>
      </c>
      <c r="I19703" s="14" t="n">
        <v>9.5</v>
      </c>
      <c r="J19703" s="23" t="n">
        <f aca="false">IF(AND(E19703="Priority",ISNUMBER('Cost model'!N167)),'Cost model'!N167,'Cost model'!M167)</f>
        <v>8.5</v>
      </c>
      <c r="K19703" s="14" t="n">
        <f aca="false">J19703-H19703</f>
        <v>1.83</v>
      </c>
      <c r="L19703" s="14" t="n">
        <f aca="false">G19703-H19703</f>
        <v>2.83</v>
      </c>
    </row>
    <row r="19704" customFormat="false" ht="15" hidden="false" customHeight="false" outlineLevel="0" collapsed="false">
      <c r="A19704" s="2" t="s">
        <v>158</v>
      </c>
      <c r="B19704" s="2" t="s">
        <v>158</v>
      </c>
      <c r="C19704" s="2" t="s">
        <v>49</v>
      </c>
      <c r="D19704" s="2" t="s">
        <v>10</v>
      </c>
      <c r="E19704" s="2" t="s">
        <v>74</v>
      </c>
      <c r="F19704" s="2" t="s">
        <v>977</v>
      </c>
      <c r="G19704" s="14" t="n">
        <v>17.5</v>
      </c>
      <c r="H19704" s="14" t="n">
        <v>21.14</v>
      </c>
      <c r="I19704" s="14" t="n">
        <v>17.5</v>
      </c>
      <c r="J19704" s="23" t="n">
        <f aca="false">IF(AND(E19704="Priority",ISNUMBER('Cost model'!N424)),'Cost model'!N424,'Cost model'!M424)</f>
        <v>16.5</v>
      </c>
      <c r="K19704" s="14" t="n">
        <f aca="false">J19704-H19704</f>
        <v>-4.64</v>
      </c>
      <c r="L19704" s="14" t="n">
        <f aca="false">G19704-H19704</f>
        <v>-3.64</v>
      </c>
    </row>
    <row r="19705" customFormat="false" ht="15" hidden="false" customHeight="false" outlineLevel="0" collapsed="false">
      <c r="A19705" s="2" t="s">
        <v>174</v>
      </c>
      <c r="B19705" s="2" t="s">
        <v>174</v>
      </c>
      <c r="C19705" s="2" t="s">
        <v>48</v>
      </c>
      <c r="D19705" s="2" t="s">
        <v>13</v>
      </c>
      <c r="E19705" s="2" t="s">
        <v>74</v>
      </c>
      <c r="F19705" s="2" t="s">
        <v>977</v>
      </c>
      <c r="G19705" s="14" t="n">
        <v>24.5</v>
      </c>
      <c r="H19705" s="14" t="n">
        <v>81.88</v>
      </c>
      <c r="I19705" s="14" t="n">
        <v>24.5</v>
      </c>
      <c r="J19705" s="23" t="n">
        <f aca="false">IF(AND(E19705="Priority",ISNUMBER('Cost model'!N174)),'Cost model'!N174,'Cost model'!M174)</f>
        <v>70</v>
      </c>
      <c r="K19705" s="14" t="n">
        <f aca="false">J19705-H19705</f>
        <v>-11.88</v>
      </c>
      <c r="L19705" s="14" t="n">
        <f aca="false">G19705-H19705</f>
        <v>-57.38</v>
      </c>
    </row>
    <row r="19706" customFormat="false" ht="15" hidden="false" customHeight="false" outlineLevel="0" collapsed="false">
      <c r="A19706" s="2" t="s">
        <v>174</v>
      </c>
      <c r="B19706" s="2" t="s">
        <v>174</v>
      </c>
      <c r="C19706" s="2" t="s">
        <v>49</v>
      </c>
      <c r="D19706" s="2" t="s">
        <v>12</v>
      </c>
      <c r="E19706" s="2" t="s">
        <v>74</v>
      </c>
      <c r="F19706" s="2" t="s">
        <v>977</v>
      </c>
      <c r="G19706" s="14" t="n">
        <v>19.5</v>
      </c>
      <c r="H19706" s="14" t="n">
        <v>43.3</v>
      </c>
      <c r="I19706" s="14" t="n">
        <v>19.5</v>
      </c>
      <c r="J19706" s="23" t="n">
        <f aca="false">IF(AND(E19706="Priority",ISNUMBER('Cost model'!N172)),'Cost model'!N172,'Cost model'!M172)</f>
        <v>45</v>
      </c>
      <c r="K19706" s="14" t="n">
        <f aca="false">J19706-H19706</f>
        <v>1.7</v>
      </c>
      <c r="L19706" s="14" t="n">
        <f aca="false">G19706-H19706</f>
        <v>-23.8</v>
      </c>
    </row>
    <row r="19707" customFormat="false" ht="15" hidden="false" customHeight="false" outlineLevel="0" collapsed="false">
      <c r="A19707" s="2" t="s">
        <v>174</v>
      </c>
      <c r="B19707" s="2" t="s">
        <v>174</v>
      </c>
      <c r="C19707" s="2" t="s">
        <v>48</v>
      </c>
      <c r="D19707" s="2" t="s">
        <v>12</v>
      </c>
      <c r="E19707" s="2" t="s">
        <v>83</v>
      </c>
      <c r="F19707" s="2" t="s">
        <v>977</v>
      </c>
      <c r="G19707" s="14" t="n">
        <v>19.5</v>
      </c>
      <c r="H19707" s="14" t="n">
        <v>59.48</v>
      </c>
      <c r="I19707" s="14" t="n">
        <v>19.5</v>
      </c>
      <c r="J19707" s="23" t="n">
        <f aca="false">IF(AND(E19707="Priority",ISNUMBER('Cost model'!N171)),'Cost model'!N171,'Cost model'!M171)</f>
        <v>55</v>
      </c>
      <c r="K19707" s="14" t="n">
        <f aca="false">J19707-H19707</f>
        <v>-4.48</v>
      </c>
      <c r="L19707" s="14" t="n">
        <f aca="false">G19707-H19707</f>
        <v>-39.98</v>
      </c>
    </row>
    <row r="19708" customFormat="false" ht="15" hidden="false" customHeight="false" outlineLevel="0" collapsed="false">
      <c r="A19708" s="2" t="s">
        <v>174</v>
      </c>
      <c r="B19708" s="2" t="s">
        <v>174</v>
      </c>
      <c r="C19708" s="2" t="s">
        <v>47</v>
      </c>
      <c r="D19708" s="2" t="s">
        <v>12</v>
      </c>
      <c r="E19708" s="2" t="s">
        <v>74</v>
      </c>
      <c r="F19708" s="2" t="s">
        <v>977</v>
      </c>
      <c r="G19708" s="14" t="n">
        <v>9.5</v>
      </c>
      <c r="H19708" s="14" t="n">
        <v>34.8</v>
      </c>
      <c r="I19708" s="14" t="n">
        <v>9.5</v>
      </c>
      <c r="J19708" s="23" t="n">
        <f aca="false">IF(AND(E19708="Priority",ISNUMBER('Cost model'!N170)),'Cost model'!N170,'Cost model'!M170)</f>
        <v>25.5</v>
      </c>
      <c r="K19708" s="14" t="n">
        <f aca="false">J19708-H19708</f>
        <v>-9.3</v>
      </c>
      <c r="L19708" s="14" t="n">
        <f aca="false">G19708-H19708</f>
        <v>-25.3</v>
      </c>
    </row>
    <row r="19709" customFormat="false" ht="15" hidden="false" customHeight="false" outlineLevel="0" collapsed="false">
      <c r="A19709" s="2" t="s">
        <v>124</v>
      </c>
      <c r="B19709" s="2" t="s">
        <v>124</v>
      </c>
      <c r="C19709" s="2" t="s">
        <v>48</v>
      </c>
      <c r="D19709" s="2" t="s">
        <v>12</v>
      </c>
      <c r="E19709" s="2" t="s">
        <v>83</v>
      </c>
      <c r="F19709" s="2" t="s">
        <v>977</v>
      </c>
      <c r="G19709" s="14" t="n">
        <v>19.5</v>
      </c>
      <c r="H19709" s="14" t="n">
        <v>50.04</v>
      </c>
      <c r="I19709" s="14" t="n">
        <v>19.5</v>
      </c>
      <c r="J19709" s="23" t="n">
        <f aca="false">IF(AND(E19709="Priority",ISNUMBER('Cost model'!N321)),'Cost model'!N321,'Cost model'!M321)</f>
        <v>55</v>
      </c>
      <c r="K19709" s="14" t="n">
        <f aca="false">J19709-H19709</f>
        <v>4.96</v>
      </c>
      <c r="L19709" s="14" t="n">
        <f aca="false">G19709-H19709</f>
        <v>-30.54</v>
      </c>
    </row>
    <row r="19710" customFormat="false" ht="15" hidden="false" customHeight="false" outlineLevel="0" collapsed="false">
      <c r="A19710" s="2" t="s">
        <v>174</v>
      </c>
      <c r="B19710" s="2" t="s">
        <v>174</v>
      </c>
      <c r="C19710" s="2" t="s">
        <v>49</v>
      </c>
      <c r="D19710" s="2" t="s">
        <v>10</v>
      </c>
      <c r="E19710" s="2" t="s">
        <v>74</v>
      </c>
      <c r="F19710" s="2" t="s">
        <v>977</v>
      </c>
      <c r="G19710" s="14" t="n">
        <v>17.5</v>
      </c>
      <c r="H19710" s="14" t="n">
        <v>10.79</v>
      </c>
      <c r="I19710" s="14" t="n">
        <v>17.5</v>
      </c>
      <c r="J19710" s="23" t="n">
        <f aca="false">IF(AND(E19710="Priority",ISNUMBER('Cost model'!N169)),'Cost model'!N169,'Cost model'!M169)</f>
        <v>18.5</v>
      </c>
      <c r="K19710" s="14" t="n">
        <f aca="false">J19710-H19710</f>
        <v>7.71</v>
      </c>
      <c r="L19710" s="14" t="n">
        <f aca="false">G19710-H19710</f>
        <v>6.71</v>
      </c>
    </row>
    <row r="19711" customFormat="false" ht="15" hidden="false" customHeight="false" outlineLevel="0" collapsed="false">
      <c r="A19711" s="2" t="s">
        <v>174</v>
      </c>
      <c r="B19711" s="2" t="s">
        <v>124</v>
      </c>
      <c r="C19711" s="2" t="s">
        <v>48</v>
      </c>
      <c r="D19711" s="2" t="s">
        <v>10</v>
      </c>
      <c r="E19711" s="2" t="s">
        <v>74</v>
      </c>
      <c r="F19711" s="2" t="s">
        <v>976</v>
      </c>
      <c r="G19711" s="14" t="n">
        <v>12.5</v>
      </c>
      <c r="H19711" s="14" t="n">
        <v>38.12</v>
      </c>
      <c r="I19711" s="14" t="n">
        <v>12.5</v>
      </c>
      <c r="J19711" s="23" t="n">
        <f aca="false">IF(AND(E19711="Priority",ISNUMBER('Cost model'!N108)),'Cost model'!N108,'Cost model'!M108)</f>
        <v>15.5</v>
      </c>
      <c r="K19711" s="14" t="n">
        <f aca="false">J19711-H19711</f>
        <v>-22.62</v>
      </c>
      <c r="L19711" s="14" t="n">
        <f aca="false">G19711-H19711</f>
        <v>-25.62</v>
      </c>
    </row>
    <row r="19712" customFormat="false" ht="15" hidden="false" customHeight="false" outlineLevel="0" collapsed="false">
      <c r="A19712" s="2" t="s">
        <v>174</v>
      </c>
      <c r="B19712" s="2" t="s">
        <v>174</v>
      </c>
      <c r="C19712" s="2" t="s">
        <v>49</v>
      </c>
      <c r="D19712" s="2" t="s">
        <v>10</v>
      </c>
      <c r="E19712" s="2" t="s">
        <v>83</v>
      </c>
      <c r="F19712" s="2" t="s">
        <v>977</v>
      </c>
      <c r="G19712" s="14" t="n">
        <v>24.5</v>
      </c>
      <c r="H19712" s="14" t="n">
        <v>42.45</v>
      </c>
      <c r="I19712" s="14" t="n">
        <v>24.5</v>
      </c>
      <c r="J19712" s="23" t="n">
        <f aca="false">IF(AND(E19712="Priority",ISNUMBER('Cost model'!N169)),'Cost model'!N169,'Cost model'!M169)</f>
        <v>25.5</v>
      </c>
      <c r="K19712" s="14" t="n">
        <f aca="false">J19712-H19712</f>
        <v>-16.95</v>
      </c>
      <c r="L19712" s="14" t="n">
        <f aca="false">G19712-H19712</f>
        <v>-17.95</v>
      </c>
    </row>
    <row r="19713" customFormat="false" ht="15" hidden="false" customHeight="false" outlineLevel="0" collapsed="false">
      <c r="A19713" s="2" t="s">
        <v>124</v>
      </c>
      <c r="B19713" s="2" t="s">
        <v>123</v>
      </c>
      <c r="C19713" s="2" t="s">
        <v>48</v>
      </c>
      <c r="D19713" s="2" t="s">
        <v>15</v>
      </c>
      <c r="E19713" s="2" t="s">
        <v>74</v>
      </c>
      <c r="F19713" s="2" t="s">
        <v>976</v>
      </c>
      <c r="G19713" s="14" t="n">
        <v>125</v>
      </c>
      <c r="H19713" s="14" t="n">
        <v>358.35</v>
      </c>
      <c r="I19713" s="14" t="n">
        <v>300</v>
      </c>
      <c r="J19713" s="23" t="n">
        <f aca="false">IF(AND(E19713="Priority",ISNUMBER('Cost model'!N405)),'Cost model'!N405,'Cost model'!M405)</f>
        <v>295</v>
      </c>
      <c r="K19713" s="14" t="n">
        <f aca="false">J19713-H19713</f>
        <v>-63.35</v>
      </c>
      <c r="L19713" s="14" t="n">
        <f aca="false">G19713-H19713</f>
        <v>-233.35</v>
      </c>
    </row>
    <row r="19714" customFormat="false" ht="15" hidden="false" customHeight="false" outlineLevel="0" collapsed="false">
      <c r="A19714" s="2" t="s">
        <v>142</v>
      </c>
      <c r="B19714" s="2" t="s">
        <v>142</v>
      </c>
      <c r="C19714" s="2" t="s">
        <v>47</v>
      </c>
      <c r="D19714" s="2" t="s">
        <v>12</v>
      </c>
      <c r="E19714" s="2" t="s">
        <v>74</v>
      </c>
      <c r="F19714" s="2" t="s">
        <v>977</v>
      </c>
      <c r="G19714" s="14" t="n">
        <v>9.5</v>
      </c>
      <c r="H19714" s="14" t="n">
        <v>28.91</v>
      </c>
      <c r="I19714" s="14" t="n">
        <v>9.5</v>
      </c>
      <c r="J19714" s="23" t="n">
        <f aca="false">IF(AND(E19714="Priority",ISNUMBER('Cost model'!N635)),'Cost model'!N635,'Cost model'!M635)</f>
        <v>30.5</v>
      </c>
      <c r="K19714" s="14" t="n">
        <f aca="false">J19714-H19714</f>
        <v>1.59</v>
      </c>
      <c r="L19714" s="14" t="n">
        <f aca="false">G19714-H19714</f>
        <v>-19.41</v>
      </c>
    </row>
    <row r="19715" customFormat="false" ht="15" hidden="false" customHeight="false" outlineLevel="0" collapsed="false">
      <c r="A19715" s="2" t="s">
        <v>124</v>
      </c>
      <c r="B19715" s="2" t="s">
        <v>124</v>
      </c>
      <c r="C19715" s="2" t="s">
        <v>48</v>
      </c>
      <c r="D19715" s="2" t="s">
        <v>13</v>
      </c>
      <c r="E19715" s="2" t="s">
        <v>74</v>
      </c>
      <c r="F19715" s="2" t="s">
        <v>977</v>
      </c>
      <c r="G19715" s="14" t="n">
        <v>24.5</v>
      </c>
      <c r="H19715" s="14" t="n">
        <v>37.11</v>
      </c>
      <c r="I19715" s="14" t="n">
        <v>24.5</v>
      </c>
      <c r="J19715" s="23" t="n">
        <f aca="false">IF(AND(E19715="Priority",ISNUMBER('Cost model'!N324)),'Cost model'!N324,'Cost model'!M324)</f>
        <v>85</v>
      </c>
      <c r="K19715" s="14" t="n">
        <f aca="false">J19715-H19715</f>
        <v>47.89</v>
      </c>
      <c r="L19715" s="14" t="n">
        <f aca="false">G19715-H19715</f>
        <v>-12.61</v>
      </c>
    </row>
    <row r="19716" customFormat="false" ht="15" hidden="false" customHeight="false" outlineLevel="0" collapsed="false">
      <c r="A19716" s="2" t="s">
        <v>124</v>
      </c>
      <c r="B19716" s="2" t="s">
        <v>124</v>
      </c>
      <c r="C19716" s="2" t="s">
        <v>48</v>
      </c>
      <c r="D19716" s="2" t="s">
        <v>10</v>
      </c>
      <c r="E19716" s="2" t="s">
        <v>74</v>
      </c>
      <c r="F19716" s="2" t="s">
        <v>977</v>
      </c>
      <c r="G19716" s="14" t="n">
        <v>12.5</v>
      </c>
      <c r="H19716" s="14" t="n">
        <v>9.94</v>
      </c>
      <c r="I19716" s="14" t="n">
        <v>12.5</v>
      </c>
      <c r="J19716" s="23" t="n">
        <f aca="false">IF(AND(E19716="Priority",ISNUMBER('Cost model'!N318)),'Cost model'!N318,'Cost model'!M318)</f>
        <v>14.5</v>
      </c>
      <c r="K19716" s="14" t="n">
        <f aca="false">J19716-H19716</f>
        <v>4.56</v>
      </c>
      <c r="L19716" s="14" t="n">
        <f aca="false">G19716-H19716</f>
        <v>2.56</v>
      </c>
    </row>
    <row r="19717" customFormat="false" ht="15" hidden="false" customHeight="false" outlineLevel="0" collapsed="false">
      <c r="A19717" s="2" t="s">
        <v>142</v>
      </c>
      <c r="B19717" s="2" t="s">
        <v>142</v>
      </c>
      <c r="C19717" s="2" t="s">
        <v>49</v>
      </c>
      <c r="D19717" s="2" t="s">
        <v>12</v>
      </c>
      <c r="E19717" s="2" t="s">
        <v>74</v>
      </c>
      <c r="F19717" s="2" t="s">
        <v>977</v>
      </c>
      <c r="G19717" s="14" t="n">
        <v>19.5</v>
      </c>
      <c r="H19717" s="14" t="n">
        <v>43.66</v>
      </c>
      <c r="I19717" s="14" t="n">
        <v>19.5</v>
      </c>
      <c r="J19717" s="23" t="n">
        <f aca="false">IF(AND(E19717="Priority",ISNUMBER('Cost model'!N637)),'Cost model'!N637,'Cost model'!M637)</f>
        <v>45</v>
      </c>
      <c r="K19717" s="14" t="n">
        <f aca="false">J19717-H19717</f>
        <v>1.34</v>
      </c>
      <c r="L19717" s="14" t="n">
        <f aca="false">G19717-H19717</f>
        <v>-24.16</v>
      </c>
    </row>
    <row r="19718" customFormat="false" ht="15" hidden="false" customHeight="false" outlineLevel="0" collapsed="false">
      <c r="A19718" s="2" t="s">
        <v>174</v>
      </c>
      <c r="B19718" s="2" t="s">
        <v>158</v>
      </c>
      <c r="C19718" s="2" t="s">
        <v>49</v>
      </c>
      <c r="D19718" s="2" t="s">
        <v>10</v>
      </c>
      <c r="E19718" s="2" t="s">
        <v>74</v>
      </c>
      <c r="F19718" s="2" t="s">
        <v>976</v>
      </c>
      <c r="G19718" s="14" t="n">
        <v>17.5</v>
      </c>
      <c r="H19718" s="14" t="n">
        <v>15.65</v>
      </c>
      <c r="I19718" s="14" t="n">
        <v>17.5</v>
      </c>
      <c r="J19718" s="23" t="n">
        <f aca="false">IF(AND(E19718="Priority",ISNUMBER('Cost model'!N139)),'Cost model'!N139,'Cost model'!M139)</f>
        <v>19.5</v>
      </c>
      <c r="K19718" s="14" t="n">
        <f aca="false">J19718-H19718</f>
        <v>3.85</v>
      </c>
      <c r="L19718" s="14" t="n">
        <f aca="false">G19718-H19718</f>
        <v>1.85</v>
      </c>
    </row>
    <row r="19719" customFormat="false" ht="15" hidden="false" customHeight="false" outlineLevel="0" collapsed="false">
      <c r="A19719" s="2" t="s">
        <v>174</v>
      </c>
      <c r="B19719" s="2" t="s">
        <v>174</v>
      </c>
      <c r="C19719" s="2" t="s">
        <v>49</v>
      </c>
      <c r="D19719" s="2" t="s">
        <v>12</v>
      </c>
      <c r="E19719" s="2" t="s">
        <v>74</v>
      </c>
      <c r="F19719" s="2" t="s">
        <v>977</v>
      </c>
      <c r="G19719" s="14" t="n">
        <v>24.5</v>
      </c>
      <c r="H19719" s="14" t="n">
        <v>20.11</v>
      </c>
      <c r="I19719" s="14" t="n">
        <v>19.5</v>
      </c>
      <c r="J19719" s="23" t="n">
        <f aca="false">IF(AND(E19719="Priority",ISNUMBER('Cost model'!N172)),'Cost model'!N172,'Cost model'!M172)</f>
        <v>45</v>
      </c>
      <c r="K19719" s="14" t="n">
        <f aca="false">J19719-H19719</f>
        <v>24.89</v>
      </c>
      <c r="L19719" s="14" t="n">
        <f aca="false">G19719-H19719</f>
        <v>4.39</v>
      </c>
    </row>
    <row r="19720" customFormat="false" ht="15" hidden="false" customHeight="false" outlineLevel="0" collapsed="false">
      <c r="A19720" s="2" t="s">
        <v>174</v>
      </c>
      <c r="B19720" s="2" t="s">
        <v>174</v>
      </c>
      <c r="C19720" s="2" t="s">
        <v>48</v>
      </c>
      <c r="D19720" s="2" t="s">
        <v>12</v>
      </c>
      <c r="E19720" s="2" t="s">
        <v>74</v>
      </c>
      <c r="F19720" s="2" t="s">
        <v>977</v>
      </c>
      <c r="G19720" s="14" t="n">
        <v>12.5</v>
      </c>
      <c r="H19720" s="14" t="n">
        <v>43.51</v>
      </c>
      <c r="I19720" s="14" t="n">
        <v>12.5</v>
      </c>
      <c r="J19720" s="23" t="n">
        <f aca="false">IF(AND(E19720="Priority",ISNUMBER('Cost model'!N171)),'Cost model'!N171,'Cost model'!M171)</f>
        <v>40</v>
      </c>
      <c r="K19720" s="14" t="n">
        <f aca="false">J19720-H19720</f>
        <v>-3.51</v>
      </c>
      <c r="L19720" s="14" t="n">
        <f aca="false">G19720-H19720</f>
        <v>-31.01</v>
      </c>
    </row>
    <row r="19721" customFormat="false" ht="15" hidden="false" customHeight="false" outlineLevel="0" collapsed="false">
      <c r="A19721" s="2" t="s">
        <v>174</v>
      </c>
      <c r="B19721" s="2" t="s">
        <v>124</v>
      </c>
      <c r="C19721" s="2" t="s">
        <v>49</v>
      </c>
      <c r="D19721" s="2" t="s">
        <v>10</v>
      </c>
      <c r="E19721" s="2" t="s">
        <v>83</v>
      </c>
      <c r="F19721" s="2" t="s">
        <v>976</v>
      </c>
      <c r="G19721" s="14" t="n">
        <v>24.5</v>
      </c>
      <c r="H19721" s="14" t="n">
        <v>21.34</v>
      </c>
      <c r="I19721" s="14" t="n">
        <v>24.5</v>
      </c>
      <c r="J19721" s="23" t="n">
        <f aca="false">IF(AND(E19721="Priority",ISNUMBER('Cost model'!N109)),'Cost model'!N109,'Cost model'!M109)</f>
        <v>25.5</v>
      </c>
      <c r="K19721" s="14" t="n">
        <f aca="false">J19721-H19721</f>
        <v>4.16</v>
      </c>
      <c r="L19721" s="14" t="n">
        <f aca="false">G19721-H19721</f>
        <v>3.16</v>
      </c>
    </row>
    <row r="19722" customFormat="false" ht="15" hidden="false" customHeight="false" outlineLevel="0" collapsed="false">
      <c r="A19722" s="2" t="s">
        <v>158</v>
      </c>
      <c r="B19722" s="2" t="s">
        <v>158</v>
      </c>
      <c r="C19722" s="2" t="s">
        <v>47</v>
      </c>
      <c r="D19722" s="2" t="s">
        <v>10</v>
      </c>
      <c r="E19722" s="2" t="s">
        <v>74</v>
      </c>
      <c r="F19722" s="2" t="s">
        <v>977</v>
      </c>
      <c r="G19722" s="14" t="n">
        <v>9.5</v>
      </c>
      <c r="H19722" s="14" t="n">
        <v>11.25</v>
      </c>
      <c r="I19722" s="14" t="n">
        <v>9.5</v>
      </c>
      <c r="J19722" s="23" t="n">
        <f aca="false">IF(AND(E19722="Priority",ISNUMBER('Cost model'!N422)),'Cost model'!N422,'Cost model'!M422)</f>
        <v>8.5</v>
      </c>
      <c r="K19722" s="14" t="n">
        <f aca="false">J19722-H19722</f>
        <v>-2.75</v>
      </c>
      <c r="L19722" s="14" t="n">
        <f aca="false">G19722-H19722</f>
        <v>-1.75</v>
      </c>
    </row>
    <row r="19723" customFormat="false" ht="15" hidden="false" customHeight="false" outlineLevel="0" collapsed="false">
      <c r="A19723" s="2" t="s">
        <v>174</v>
      </c>
      <c r="B19723" s="2" t="s">
        <v>174</v>
      </c>
      <c r="C19723" s="2" t="s">
        <v>49</v>
      </c>
      <c r="D19723" s="2" t="s">
        <v>14</v>
      </c>
      <c r="E19723" s="2" t="s">
        <v>74</v>
      </c>
      <c r="F19723" s="2" t="s">
        <v>977</v>
      </c>
      <c r="G19723" s="14" t="n">
        <v>85</v>
      </c>
      <c r="H19723" s="14" t="n">
        <v>84.32</v>
      </c>
      <c r="I19723" s="14" t="n">
        <v>85</v>
      </c>
      <c r="J19723" s="23" t="n">
        <f aca="false">IF(AND(E19723="Priority",ISNUMBER('Cost model'!N178)),'Cost model'!N178,'Cost model'!M178)</f>
        <v>145</v>
      </c>
      <c r="K19723" s="14" t="n">
        <f aca="false">J19723-H19723</f>
        <v>60.68</v>
      </c>
      <c r="L19723" s="14" t="n">
        <f aca="false">G19723-H19723</f>
        <v>0.680000000000007</v>
      </c>
    </row>
    <row r="19724" customFormat="false" ht="15" hidden="false" customHeight="false" outlineLevel="0" collapsed="false">
      <c r="A19724" s="2" t="s">
        <v>174</v>
      </c>
      <c r="B19724" s="2" t="s">
        <v>174</v>
      </c>
      <c r="C19724" s="2" t="s">
        <v>47</v>
      </c>
      <c r="D19724" s="2" t="s">
        <v>10</v>
      </c>
      <c r="E19724" s="2" t="s">
        <v>83</v>
      </c>
      <c r="F19724" s="2" t="s">
        <v>977</v>
      </c>
      <c r="G19724" s="14" t="n">
        <v>14.5</v>
      </c>
      <c r="H19724" s="14" t="n">
        <v>7.46</v>
      </c>
      <c r="I19724" s="14" t="n">
        <v>14.5</v>
      </c>
      <c r="J19724" s="23" t="n">
        <f aca="false">IF(AND(E19724="Priority",ISNUMBER('Cost model'!N167)),'Cost model'!N167,'Cost model'!M167)</f>
        <v>13.5</v>
      </c>
      <c r="K19724" s="14" t="n">
        <f aca="false">J19724-H19724</f>
        <v>6.04</v>
      </c>
      <c r="L19724" s="14" t="n">
        <f aca="false">G19724-H19724</f>
        <v>7.04</v>
      </c>
    </row>
    <row r="19725" customFormat="false" ht="15" hidden="false" customHeight="false" outlineLevel="0" collapsed="false">
      <c r="A19725" s="2" t="s">
        <v>174</v>
      </c>
      <c r="B19725" s="2" t="s">
        <v>174</v>
      </c>
      <c r="C19725" s="2" t="s">
        <v>48</v>
      </c>
      <c r="D19725" s="2" t="s">
        <v>12</v>
      </c>
      <c r="E19725" s="2" t="s">
        <v>74</v>
      </c>
      <c r="F19725" s="2" t="s">
        <v>977</v>
      </c>
      <c r="G19725" s="14" t="n">
        <v>24.5</v>
      </c>
      <c r="H19725" s="14" t="n">
        <v>29.41</v>
      </c>
      <c r="I19725" s="14" t="n">
        <v>12.5</v>
      </c>
      <c r="J19725" s="23" t="n">
        <f aca="false">IF(AND(E19725="Priority",ISNUMBER('Cost model'!N171)),'Cost model'!N171,'Cost model'!M171)</f>
        <v>40</v>
      </c>
      <c r="K19725" s="14" t="n">
        <f aca="false">J19725-H19725</f>
        <v>10.59</v>
      </c>
      <c r="L19725" s="14" t="n">
        <f aca="false">G19725-H19725</f>
        <v>-4.91</v>
      </c>
    </row>
    <row r="19726" customFormat="false" ht="15" hidden="false" customHeight="false" outlineLevel="0" collapsed="false">
      <c r="A19726" s="2" t="s">
        <v>124</v>
      </c>
      <c r="B19726" s="2" t="s">
        <v>124</v>
      </c>
      <c r="C19726" s="2" t="s">
        <v>49</v>
      </c>
      <c r="D19726" s="2" t="s">
        <v>13</v>
      </c>
      <c r="E19726" s="2" t="s">
        <v>83</v>
      </c>
      <c r="F19726" s="2" t="s">
        <v>977</v>
      </c>
      <c r="G19726" s="14" t="n">
        <v>95</v>
      </c>
      <c r="H19726" s="14" t="n">
        <v>200.83</v>
      </c>
      <c r="I19726" s="14" t="n">
        <v>95</v>
      </c>
      <c r="J19726" s="23" t="n">
        <f aca="false">IF(AND(E19726="Priority",ISNUMBER('Cost model'!N325)),'Cost model'!N325,'Cost model'!M325)</f>
        <v>150</v>
      </c>
      <c r="K19726" s="14" t="n">
        <f aca="false">J19726-H19726</f>
        <v>-50.83</v>
      </c>
      <c r="L19726" s="14" t="n">
        <f aca="false">G19726-H19726</f>
        <v>-105.83</v>
      </c>
    </row>
    <row r="19727" customFormat="false" ht="15" hidden="false" customHeight="false" outlineLevel="0" collapsed="false">
      <c r="A19727" s="2" t="s">
        <v>142</v>
      </c>
      <c r="B19727" s="2" t="s">
        <v>205</v>
      </c>
      <c r="C19727" s="2" t="s">
        <v>47</v>
      </c>
      <c r="D19727" s="2" t="s">
        <v>12</v>
      </c>
      <c r="E19727" s="2" t="s">
        <v>74</v>
      </c>
      <c r="F19727" s="2" t="s">
        <v>976</v>
      </c>
      <c r="G19727" s="14" t="n">
        <v>19.5</v>
      </c>
      <c r="H19727" s="14" t="n">
        <v>58.08</v>
      </c>
      <c r="I19727" s="14" t="n">
        <v>24.5</v>
      </c>
      <c r="J19727" s="23" t="n">
        <f aca="false">IF(AND(E19727="Priority",ISNUMBER('Cost model'!N710)),'Cost model'!N710,'Cost model'!M710)</f>
        <v>45</v>
      </c>
      <c r="K19727" s="14" t="n">
        <f aca="false">J19727-H19727</f>
        <v>-13.08</v>
      </c>
      <c r="L19727" s="14" t="n">
        <f aca="false">G19727-H19727</f>
        <v>-38.58</v>
      </c>
    </row>
    <row r="19728" customFormat="false" ht="15" hidden="false" customHeight="false" outlineLevel="0" collapsed="false">
      <c r="A19728" s="2" t="s">
        <v>174</v>
      </c>
      <c r="B19728" s="2" t="s">
        <v>174</v>
      </c>
      <c r="C19728" s="2" t="s">
        <v>47</v>
      </c>
      <c r="D19728" s="2" t="s">
        <v>12</v>
      </c>
      <c r="E19728" s="2" t="s">
        <v>74</v>
      </c>
      <c r="F19728" s="2" t="s">
        <v>977</v>
      </c>
      <c r="G19728" s="14" t="n">
        <v>9.5</v>
      </c>
      <c r="H19728" s="14" t="n">
        <v>28.91</v>
      </c>
      <c r="I19728" s="14" t="n">
        <v>9.5</v>
      </c>
      <c r="J19728" s="23" t="n">
        <f aca="false">IF(AND(E19728="Priority",ISNUMBER('Cost model'!N170)),'Cost model'!N170,'Cost model'!M170)</f>
        <v>25.5</v>
      </c>
      <c r="K19728" s="14" t="n">
        <f aca="false">J19728-H19728</f>
        <v>-3.41</v>
      </c>
      <c r="L19728" s="14" t="n">
        <f aca="false">G19728-H19728</f>
        <v>-19.41</v>
      </c>
    </row>
    <row r="19729" customFormat="false" ht="15" hidden="false" customHeight="false" outlineLevel="0" collapsed="false">
      <c r="A19729" s="2" t="s">
        <v>174</v>
      </c>
      <c r="B19729" s="2" t="s">
        <v>174</v>
      </c>
      <c r="C19729" s="2" t="s">
        <v>47</v>
      </c>
      <c r="D19729" s="2" t="s">
        <v>12</v>
      </c>
      <c r="E19729" s="2" t="s">
        <v>74</v>
      </c>
      <c r="F19729" s="2" t="s">
        <v>977</v>
      </c>
      <c r="G19729" s="14" t="n">
        <v>9.5</v>
      </c>
      <c r="H19729" s="14" t="n">
        <v>10.55</v>
      </c>
      <c r="I19729" s="14" t="n">
        <v>9.5</v>
      </c>
      <c r="J19729" s="23" t="n">
        <f aca="false">IF(AND(E19729="Priority",ISNUMBER('Cost model'!N170)),'Cost model'!N170,'Cost model'!M170)</f>
        <v>25.5</v>
      </c>
      <c r="K19729" s="14" t="n">
        <f aca="false">J19729-H19729</f>
        <v>14.95</v>
      </c>
      <c r="L19729" s="14" t="n">
        <f aca="false">G19729-H19729</f>
        <v>-1.05</v>
      </c>
    </row>
    <row r="19730" customFormat="false" ht="15" hidden="false" customHeight="false" outlineLevel="0" collapsed="false">
      <c r="A19730" s="2" t="s">
        <v>142</v>
      </c>
      <c r="B19730" s="2" t="s">
        <v>142</v>
      </c>
      <c r="C19730" s="2" t="s">
        <v>48</v>
      </c>
      <c r="D19730" s="2" t="s">
        <v>10</v>
      </c>
      <c r="E19730" s="2" t="s">
        <v>74</v>
      </c>
      <c r="F19730" s="2" t="s">
        <v>977</v>
      </c>
      <c r="G19730" s="14" t="n">
        <v>12.5</v>
      </c>
      <c r="H19730" s="14" t="n">
        <v>11.25</v>
      </c>
      <c r="I19730" s="14" t="n">
        <v>12.5</v>
      </c>
      <c r="J19730" s="23" t="n">
        <f aca="false">IF(AND(E19730="Priority",ISNUMBER('Cost model'!N633)),'Cost model'!N633,'Cost model'!M633)</f>
        <v>11.5</v>
      </c>
      <c r="K19730" s="14" t="n">
        <f aca="false">J19730-H19730</f>
        <v>0.25</v>
      </c>
      <c r="L19730" s="14" t="n">
        <f aca="false">G19730-H19730</f>
        <v>1.25</v>
      </c>
    </row>
    <row r="19731" customFormat="false" ht="15" hidden="false" customHeight="false" outlineLevel="0" collapsed="false">
      <c r="A19731" s="2" t="s">
        <v>221</v>
      </c>
      <c r="B19731" s="2" t="s">
        <v>221</v>
      </c>
      <c r="C19731" s="2" t="s">
        <v>49</v>
      </c>
      <c r="D19731" s="2" t="s">
        <v>12</v>
      </c>
      <c r="E19731" s="2" t="s">
        <v>74</v>
      </c>
      <c r="F19731" s="2" t="s">
        <v>977</v>
      </c>
      <c r="G19731" s="14" t="n">
        <v>19.5</v>
      </c>
      <c r="H19731" s="14" t="n">
        <v>32.79</v>
      </c>
      <c r="I19731" s="14" t="n">
        <v>19.5</v>
      </c>
      <c r="J19731" s="23" t="n">
        <f aca="false">IF(AND(E19731="Priority",ISNUMBER('Cost model'!N742)),'Cost model'!N742,'Cost model'!M742)</f>
        <v>60</v>
      </c>
      <c r="K19731" s="14" t="n">
        <f aca="false">J19731-H19731</f>
        <v>27.21</v>
      </c>
      <c r="L19731" s="14" t="n">
        <f aca="false">G19731-H19731</f>
        <v>-13.29</v>
      </c>
    </row>
    <row r="19732" customFormat="false" ht="15" hidden="false" customHeight="false" outlineLevel="0" collapsed="false">
      <c r="A19732" s="2" t="s">
        <v>174</v>
      </c>
      <c r="B19732" s="2" t="s">
        <v>174</v>
      </c>
      <c r="C19732" s="2" t="s">
        <v>48</v>
      </c>
      <c r="D19732" s="2" t="s">
        <v>10</v>
      </c>
      <c r="E19732" s="2" t="s">
        <v>74</v>
      </c>
      <c r="F19732" s="2" t="s">
        <v>977</v>
      </c>
      <c r="G19732" s="14" t="n">
        <v>12.5</v>
      </c>
      <c r="H19732" s="14" t="n">
        <v>10.79</v>
      </c>
      <c r="I19732" s="14" t="n">
        <v>12.5</v>
      </c>
      <c r="J19732" s="23" t="n">
        <f aca="false">IF(AND(E19732="Priority",ISNUMBER('Cost model'!N168)),'Cost model'!N168,'Cost model'!M168)</f>
        <v>13.5</v>
      </c>
      <c r="K19732" s="14" t="n">
        <f aca="false">J19732-H19732</f>
        <v>2.71</v>
      </c>
      <c r="L19732" s="14" t="n">
        <f aca="false">G19732-H19732</f>
        <v>1.71</v>
      </c>
    </row>
    <row r="19733" customFormat="false" ht="15" hidden="false" customHeight="false" outlineLevel="0" collapsed="false">
      <c r="A19733" s="2" t="s">
        <v>124</v>
      </c>
      <c r="B19733" s="2" t="s">
        <v>124</v>
      </c>
      <c r="C19733" s="2" t="s">
        <v>49</v>
      </c>
      <c r="D19733" s="2" t="s">
        <v>12</v>
      </c>
      <c r="E19733" s="2" t="s">
        <v>74</v>
      </c>
      <c r="F19733" s="2" t="s">
        <v>977</v>
      </c>
      <c r="G19733" s="14" t="n">
        <v>19.5</v>
      </c>
      <c r="H19733" s="14" t="n">
        <v>43.25</v>
      </c>
      <c r="I19733" s="14" t="n">
        <v>19.5</v>
      </c>
      <c r="J19733" s="23" t="n">
        <f aca="false">IF(AND(E19733="Priority",ISNUMBER('Cost model'!N322)),'Cost model'!N322,'Cost model'!M322)</f>
        <v>50</v>
      </c>
      <c r="K19733" s="14" t="n">
        <f aca="false">J19733-H19733</f>
        <v>6.75</v>
      </c>
      <c r="L19733" s="14" t="n">
        <f aca="false">G19733-H19733</f>
        <v>-23.75</v>
      </c>
    </row>
    <row r="19734" customFormat="false" ht="15" hidden="false" customHeight="false" outlineLevel="0" collapsed="false">
      <c r="A19734" s="2" t="s">
        <v>158</v>
      </c>
      <c r="B19734" s="2" t="s">
        <v>158</v>
      </c>
      <c r="C19734" s="2" t="s">
        <v>47</v>
      </c>
      <c r="D19734" s="2" t="s">
        <v>10</v>
      </c>
      <c r="E19734" s="2" t="s">
        <v>74</v>
      </c>
      <c r="F19734" s="2" t="s">
        <v>977</v>
      </c>
      <c r="G19734" s="14" t="n">
        <v>9.5</v>
      </c>
      <c r="H19734" s="14" t="n">
        <v>9.05</v>
      </c>
      <c r="I19734" s="14" t="n">
        <v>9.5</v>
      </c>
      <c r="J19734" s="23" t="n">
        <f aca="false">IF(AND(E19734="Priority",ISNUMBER('Cost model'!N422)),'Cost model'!N422,'Cost model'!M422)</f>
        <v>8.5</v>
      </c>
      <c r="K19734" s="14" t="n">
        <f aca="false">J19734-H19734</f>
        <v>-0.550000000000001</v>
      </c>
      <c r="L19734" s="14" t="n">
        <f aca="false">G19734-H19734</f>
        <v>0.449999999999999</v>
      </c>
    </row>
    <row r="19735" customFormat="false" ht="15" hidden="false" customHeight="false" outlineLevel="0" collapsed="false">
      <c r="A19735" s="2" t="s">
        <v>221</v>
      </c>
      <c r="B19735" s="2" t="s">
        <v>123</v>
      </c>
      <c r="C19735" s="2" t="s">
        <v>47</v>
      </c>
      <c r="D19735" s="2" t="s">
        <v>10</v>
      </c>
      <c r="E19735" s="2" t="s">
        <v>74</v>
      </c>
      <c r="F19735" s="2" t="s">
        <v>976</v>
      </c>
      <c r="G19735" s="14" t="n">
        <v>19.5</v>
      </c>
      <c r="H19735" s="14" t="n">
        <v>21.34</v>
      </c>
      <c r="I19735" s="14" t="n">
        <v>19.5</v>
      </c>
      <c r="J19735" s="23" t="n">
        <f aca="false">IF(AND(E19735="Priority",ISNUMBER('Cost model'!N812)),'Cost model'!N812,'Cost model'!M812)</f>
        <v>25.5</v>
      </c>
      <c r="K19735" s="14" t="n">
        <f aca="false">J19735-H19735</f>
        <v>4.16</v>
      </c>
      <c r="L19735" s="14" t="n">
        <f aca="false">G19735-H19735</f>
        <v>-1.84</v>
      </c>
    </row>
    <row r="19736" customFormat="false" ht="15" hidden="false" customHeight="false" outlineLevel="0" collapsed="false">
      <c r="A19736" s="2" t="s">
        <v>124</v>
      </c>
      <c r="B19736" s="2" t="s">
        <v>205</v>
      </c>
      <c r="C19736" s="2" t="s">
        <v>49</v>
      </c>
      <c r="D19736" s="2" t="s">
        <v>14</v>
      </c>
      <c r="E19736" s="2" t="s">
        <v>74</v>
      </c>
      <c r="F19736" s="2" t="s">
        <v>976</v>
      </c>
      <c r="G19736" s="14" t="n">
        <v>85</v>
      </c>
      <c r="H19736" s="14" t="n">
        <v>506.86</v>
      </c>
      <c r="I19736" s="14" t="n">
        <v>250</v>
      </c>
      <c r="J19736" s="23" t="n">
        <f aca="false">IF(AND(E19736="Priority",ISNUMBER('Cost model'!N388)),'Cost model'!N388,'Cost model'!M388)</f>
        <v>255</v>
      </c>
      <c r="K19736" s="14" t="n">
        <f aca="false">J19736-H19736</f>
        <v>-251.86</v>
      </c>
      <c r="L19736" s="14" t="n">
        <f aca="false">G19736-H19736</f>
        <v>-421.86</v>
      </c>
    </row>
    <row r="19737" customFormat="false" ht="15" hidden="false" customHeight="false" outlineLevel="0" collapsed="false">
      <c r="A19737" s="2" t="s">
        <v>124</v>
      </c>
      <c r="B19737" s="2" t="s">
        <v>124</v>
      </c>
      <c r="C19737" s="2" t="s">
        <v>48</v>
      </c>
      <c r="D19737" s="2" t="s">
        <v>10</v>
      </c>
      <c r="E19737" s="2" t="s">
        <v>83</v>
      </c>
      <c r="F19737" s="2" t="s">
        <v>977</v>
      </c>
      <c r="G19737" s="14" t="n">
        <v>17.5</v>
      </c>
      <c r="H19737" s="14" t="n">
        <v>31.14</v>
      </c>
      <c r="I19737" s="14" t="n">
        <v>17.5</v>
      </c>
      <c r="J19737" s="23" t="n">
        <f aca="false">IF(AND(E19737="Priority",ISNUMBER('Cost model'!N318)),'Cost model'!N318,'Cost model'!M318)</f>
        <v>19.5</v>
      </c>
      <c r="K19737" s="14" t="n">
        <f aca="false">J19737-H19737</f>
        <v>-11.64</v>
      </c>
      <c r="L19737" s="14" t="n">
        <f aca="false">G19737-H19737</f>
        <v>-13.64</v>
      </c>
    </row>
    <row r="19738" customFormat="false" ht="15" hidden="false" customHeight="false" outlineLevel="0" collapsed="false">
      <c r="A19738" s="2" t="s">
        <v>142</v>
      </c>
      <c r="B19738" s="2" t="s">
        <v>174</v>
      </c>
      <c r="C19738" s="2" t="s">
        <v>47</v>
      </c>
      <c r="D19738" s="2" t="s">
        <v>12</v>
      </c>
      <c r="E19738" s="2" t="s">
        <v>74</v>
      </c>
      <c r="F19738" s="2" t="s">
        <v>976</v>
      </c>
      <c r="G19738" s="14" t="n">
        <v>9.5</v>
      </c>
      <c r="H19738" s="14" t="n">
        <v>27.62</v>
      </c>
      <c r="I19738" s="14" t="n">
        <v>19.5</v>
      </c>
      <c r="J19738" s="23" t="n">
        <f aca="false">IF(AND(E19738="Priority",ISNUMBER('Cost model'!N695)),'Cost model'!N695,'Cost model'!M695)</f>
        <v>40</v>
      </c>
      <c r="K19738" s="14" t="n">
        <f aca="false">J19738-H19738</f>
        <v>12.38</v>
      </c>
      <c r="L19738" s="14" t="n">
        <f aca="false">G19738-H19738</f>
        <v>-18.12</v>
      </c>
    </row>
    <row r="19739" customFormat="false" ht="15" hidden="false" customHeight="false" outlineLevel="0" collapsed="false">
      <c r="A19739" s="2" t="s">
        <v>142</v>
      </c>
      <c r="B19739" s="2" t="s">
        <v>142</v>
      </c>
      <c r="C19739" s="2" t="s">
        <v>48</v>
      </c>
      <c r="D19739" s="2" t="s">
        <v>10</v>
      </c>
      <c r="E19739" s="2" t="s">
        <v>83</v>
      </c>
      <c r="F19739" s="2" t="s">
        <v>977</v>
      </c>
      <c r="G19739" s="14" t="n">
        <v>17.5</v>
      </c>
      <c r="H19739" s="14" t="n">
        <v>21.34</v>
      </c>
      <c r="I19739" s="14" t="n">
        <v>17.5</v>
      </c>
      <c r="J19739" s="23" t="n">
        <f aca="false">IF(AND(E19739="Priority",ISNUMBER('Cost model'!N633)),'Cost model'!N633,'Cost model'!M633)</f>
        <v>16.5</v>
      </c>
      <c r="K19739" s="14" t="n">
        <f aca="false">J19739-H19739</f>
        <v>-4.84</v>
      </c>
      <c r="L19739" s="14" t="n">
        <f aca="false">G19739-H19739</f>
        <v>-3.84</v>
      </c>
    </row>
    <row r="19740" customFormat="false" ht="15" hidden="false" customHeight="false" outlineLevel="0" collapsed="false">
      <c r="A19740" s="2" t="s">
        <v>174</v>
      </c>
      <c r="B19740" s="2" t="s">
        <v>174</v>
      </c>
      <c r="C19740" s="2" t="s">
        <v>48</v>
      </c>
      <c r="D19740" s="2" t="s">
        <v>13</v>
      </c>
      <c r="E19740" s="2" t="s">
        <v>74</v>
      </c>
      <c r="F19740" s="2" t="s">
        <v>977</v>
      </c>
      <c r="G19740" s="14" t="n">
        <v>24.5</v>
      </c>
      <c r="H19740" s="14" t="n">
        <v>80.65</v>
      </c>
      <c r="I19740" s="14" t="n">
        <v>24.5</v>
      </c>
      <c r="J19740" s="23" t="n">
        <f aca="false">IF(AND(E19740="Priority",ISNUMBER('Cost model'!N174)),'Cost model'!N174,'Cost model'!M174)</f>
        <v>70</v>
      </c>
      <c r="K19740" s="14" t="n">
        <f aca="false">J19740-H19740</f>
        <v>-10.65</v>
      </c>
      <c r="L19740" s="14" t="n">
        <f aca="false">G19740-H19740</f>
        <v>-56.15</v>
      </c>
    </row>
    <row r="19741" customFormat="false" ht="15" hidden="false" customHeight="false" outlineLevel="0" collapsed="false">
      <c r="A19741" s="2" t="s">
        <v>221</v>
      </c>
      <c r="B19741" s="2" t="s">
        <v>158</v>
      </c>
      <c r="C19741" s="2" t="s">
        <v>48</v>
      </c>
      <c r="D19741" s="2" t="s">
        <v>13</v>
      </c>
      <c r="E19741" s="2" t="s">
        <v>74</v>
      </c>
      <c r="F19741" s="2" t="s">
        <v>976</v>
      </c>
      <c r="G19741" s="14" t="n">
        <v>34.5</v>
      </c>
      <c r="H19741" s="14" t="n">
        <v>119.53</v>
      </c>
      <c r="I19741" s="14" t="n">
        <v>34.5</v>
      </c>
      <c r="J19741" s="23" t="n">
        <f aca="false">IF(AND(E19741="Priority",ISNUMBER('Cost model'!N759)),'Cost model'!N759,'Cost model'!M759)</f>
        <v>100</v>
      </c>
      <c r="K19741" s="14" t="n">
        <f aca="false">J19741-H19741</f>
        <v>-19.53</v>
      </c>
      <c r="L19741" s="14" t="n">
        <f aca="false">G19741-H19741</f>
        <v>-85.03</v>
      </c>
    </row>
    <row r="19742" customFormat="false" ht="15" hidden="false" customHeight="false" outlineLevel="0" collapsed="false">
      <c r="A19742" s="2" t="s">
        <v>142</v>
      </c>
      <c r="B19742" s="2" t="s">
        <v>174</v>
      </c>
      <c r="C19742" s="2" t="s">
        <v>48</v>
      </c>
      <c r="D19742" s="2" t="s">
        <v>10</v>
      </c>
      <c r="E19742" s="2" t="s">
        <v>83</v>
      </c>
      <c r="F19742" s="2" t="s">
        <v>976</v>
      </c>
      <c r="G19742" s="14" t="n">
        <v>19.5</v>
      </c>
      <c r="H19742" s="14" t="n">
        <v>11.25</v>
      </c>
      <c r="I19742" s="14" t="n">
        <v>19.5</v>
      </c>
      <c r="J19742" s="23" t="n">
        <f aca="false">IF(AND(E19742="Priority",ISNUMBER('Cost model'!N693)),'Cost model'!N693,'Cost model'!M693)</f>
        <v>16.5</v>
      </c>
      <c r="K19742" s="14" t="n">
        <f aca="false">J19742-H19742</f>
        <v>5.25</v>
      </c>
      <c r="L19742" s="14" t="n">
        <f aca="false">G19742-H19742</f>
        <v>8.25</v>
      </c>
    </row>
    <row r="19743" customFormat="false" ht="15" hidden="false" customHeight="false" outlineLevel="0" collapsed="false">
      <c r="A19743" s="2" t="s">
        <v>124</v>
      </c>
      <c r="B19743" s="2" t="s">
        <v>124</v>
      </c>
      <c r="C19743" s="2" t="s">
        <v>47</v>
      </c>
      <c r="D19743" s="2" t="s">
        <v>12</v>
      </c>
      <c r="E19743" s="2" t="s">
        <v>74</v>
      </c>
      <c r="F19743" s="2" t="s">
        <v>977</v>
      </c>
      <c r="G19743" s="14" t="n">
        <v>24.5</v>
      </c>
      <c r="H19743" s="14" t="n">
        <v>24.17</v>
      </c>
      <c r="I19743" s="14" t="n">
        <v>9.5</v>
      </c>
      <c r="J19743" s="23" t="n">
        <f aca="false">IF(AND(E19743="Priority",ISNUMBER('Cost model'!N320)),'Cost model'!N320,'Cost model'!M320)</f>
        <v>24.5</v>
      </c>
      <c r="K19743" s="14" t="n">
        <f aca="false">J19743-H19743</f>
        <v>0.329999999999998</v>
      </c>
      <c r="L19743" s="14" t="n">
        <f aca="false">G19743-H19743</f>
        <v>0.329999999999998</v>
      </c>
    </row>
    <row r="19744" customFormat="false" ht="15" hidden="false" customHeight="false" outlineLevel="0" collapsed="false">
      <c r="A19744" s="2" t="s">
        <v>221</v>
      </c>
      <c r="B19744" s="2" t="s">
        <v>221</v>
      </c>
      <c r="C19744" s="2" t="s">
        <v>49</v>
      </c>
      <c r="D19744" s="2" t="s">
        <v>10</v>
      </c>
      <c r="E19744" s="2" t="s">
        <v>74</v>
      </c>
      <c r="F19744" s="2" t="s">
        <v>977</v>
      </c>
      <c r="G19744" s="14" t="n">
        <v>17.5</v>
      </c>
      <c r="H19744" s="14" t="n">
        <v>21.14</v>
      </c>
      <c r="I19744" s="14" t="n">
        <v>17.5</v>
      </c>
      <c r="J19744" s="23" t="n">
        <f aca="false">IF(AND(E19744="Priority",ISNUMBER('Cost model'!N739)),'Cost model'!N739,'Cost model'!M739)</f>
        <v>17.5</v>
      </c>
      <c r="K19744" s="14" t="n">
        <f aca="false">J19744-H19744</f>
        <v>-3.64</v>
      </c>
      <c r="L19744" s="14" t="n">
        <f aca="false">G19744-H19744</f>
        <v>-3.64</v>
      </c>
    </row>
    <row r="19745" customFormat="false" ht="15" hidden="false" customHeight="false" outlineLevel="0" collapsed="false">
      <c r="A19745" s="2" t="s">
        <v>342</v>
      </c>
      <c r="B19745" s="2" t="s">
        <v>158</v>
      </c>
      <c r="C19745" s="2" t="s">
        <v>49</v>
      </c>
      <c r="D19745" s="2" t="s">
        <v>12</v>
      </c>
      <c r="E19745" s="2" t="s">
        <v>74</v>
      </c>
      <c r="F19745" s="2" t="s">
        <v>976</v>
      </c>
      <c r="G19745" s="14" t="n">
        <v>24.5</v>
      </c>
      <c r="H19745" s="14" t="n">
        <v>24.17</v>
      </c>
      <c r="I19745" s="14" t="n">
        <v>24.5</v>
      </c>
      <c r="J19745" s="23" t="n">
        <f aca="false">IF(AND(E19745="Priority",ISNUMBER('Cost model'!N217)),'Cost model'!N217,'Cost model'!M217)</f>
        <v>70</v>
      </c>
      <c r="K19745" s="14" t="n">
        <f aca="false">J19745-H19745</f>
        <v>45.83</v>
      </c>
      <c r="L19745" s="14" t="n">
        <f aca="false">G19745-H19745</f>
        <v>0.329999999999998</v>
      </c>
    </row>
    <row r="19746" customFormat="false" ht="15" hidden="false" customHeight="false" outlineLevel="0" collapsed="false">
      <c r="A19746" s="2" t="s">
        <v>124</v>
      </c>
      <c r="B19746" s="2" t="s">
        <v>124</v>
      </c>
      <c r="C19746" s="2" t="s">
        <v>47</v>
      </c>
      <c r="D19746" s="2" t="s">
        <v>10</v>
      </c>
      <c r="E19746" s="2" t="s">
        <v>83</v>
      </c>
      <c r="F19746" s="2" t="s">
        <v>977</v>
      </c>
      <c r="G19746" s="14" t="n">
        <v>14.5</v>
      </c>
      <c r="H19746" s="14" t="n">
        <v>21.34</v>
      </c>
      <c r="I19746" s="14" t="n">
        <v>14.5</v>
      </c>
      <c r="J19746" s="23" t="n">
        <f aca="false">IF(AND(E19746="Priority",ISNUMBER('Cost model'!N317)),'Cost model'!N317,'Cost model'!M317)</f>
        <v>15.5</v>
      </c>
      <c r="K19746" s="14" t="n">
        <f aca="false">J19746-H19746</f>
        <v>-5.84</v>
      </c>
      <c r="L19746" s="14" t="n">
        <f aca="false">G19746-H19746</f>
        <v>-6.84</v>
      </c>
    </row>
    <row r="19747" customFormat="false" ht="15" hidden="false" customHeight="false" outlineLevel="0" collapsed="false">
      <c r="A19747" s="2" t="s">
        <v>124</v>
      </c>
      <c r="B19747" s="2" t="s">
        <v>174</v>
      </c>
      <c r="C19747" s="2" t="s">
        <v>48</v>
      </c>
      <c r="D19747" s="2" t="s">
        <v>10</v>
      </c>
      <c r="E19747" s="2" t="s">
        <v>74</v>
      </c>
      <c r="F19747" s="2" t="s">
        <v>976</v>
      </c>
      <c r="G19747" s="14" t="n">
        <v>14.5</v>
      </c>
      <c r="H19747" s="14" t="n">
        <v>6.64</v>
      </c>
      <c r="I19747" s="14" t="n">
        <v>14.5</v>
      </c>
      <c r="J19747" s="23" t="n">
        <f aca="false">IF(AND(E19747="Priority",ISNUMBER('Cost model'!N363)),'Cost model'!N363,'Cost model'!M363)</f>
        <v>15.5</v>
      </c>
      <c r="K19747" s="14" t="n">
        <f aca="false">J19747-H19747</f>
        <v>8.86</v>
      </c>
      <c r="L19747" s="14" t="n">
        <f aca="false">G19747-H19747</f>
        <v>7.86</v>
      </c>
    </row>
    <row r="19748" customFormat="false" ht="15" hidden="false" customHeight="false" outlineLevel="0" collapsed="false">
      <c r="A19748" s="2" t="s">
        <v>174</v>
      </c>
      <c r="B19748" s="2" t="s">
        <v>124</v>
      </c>
      <c r="C19748" s="2" t="s">
        <v>49</v>
      </c>
      <c r="D19748" s="2" t="s">
        <v>10</v>
      </c>
      <c r="E19748" s="2" t="s">
        <v>83</v>
      </c>
      <c r="F19748" s="2" t="s">
        <v>976</v>
      </c>
      <c r="G19748" s="14" t="n">
        <v>24.5</v>
      </c>
      <c r="H19748" s="14" t="n">
        <v>36.77</v>
      </c>
      <c r="I19748" s="14" t="n">
        <v>24.5</v>
      </c>
      <c r="J19748" s="23" t="n">
        <f aca="false">IF(AND(E19748="Priority",ISNUMBER('Cost model'!N109)),'Cost model'!N109,'Cost model'!M109)</f>
        <v>25.5</v>
      </c>
      <c r="K19748" s="14" t="n">
        <f aca="false">J19748-H19748</f>
        <v>-11.27</v>
      </c>
      <c r="L19748" s="14" t="n">
        <f aca="false">G19748-H19748</f>
        <v>-12.27</v>
      </c>
    </row>
    <row r="19749" customFormat="false" ht="15" hidden="false" customHeight="false" outlineLevel="0" collapsed="false">
      <c r="A19749" s="2" t="s">
        <v>142</v>
      </c>
      <c r="B19749" s="2" t="s">
        <v>142</v>
      </c>
      <c r="C19749" s="2" t="s">
        <v>49</v>
      </c>
      <c r="D19749" s="2" t="s">
        <v>10</v>
      </c>
      <c r="E19749" s="2" t="s">
        <v>74</v>
      </c>
      <c r="F19749" s="2" t="s">
        <v>977</v>
      </c>
      <c r="G19749" s="14" t="n">
        <v>17.5</v>
      </c>
      <c r="H19749" s="14" t="n">
        <v>15.82</v>
      </c>
      <c r="I19749" s="14" t="n">
        <v>17.5</v>
      </c>
      <c r="J19749" s="23" t="n">
        <f aca="false">IF(AND(E19749="Priority",ISNUMBER('Cost model'!N634)),'Cost model'!N634,'Cost model'!M634)</f>
        <v>15.5</v>
      </c>
      <c r="K19749" s="14" t="n">
        <f aca="false">J19749-H19749</f>
        <v>-0.32</v>
      </c>
      <c r="L19749" s="14" t="n">
        <f aca="false">G19749-H19749</f>
        <v>1.68</v>
      </c>
    </row>
    <row r="19750" customFormat="false" ht="15" hidden="false" customHeight="false" outlineLevel="0" collapsed="false">
      <c r="A19750" s="2" t="s">
        <v>221</v>
      </c>
      <c r="B19750" s="2" t="s">
        <v>221</v>
      </c>
      <c r="C19750" s="2" t="s">
        <v>47</v>
      </c>
      <c r="D19750" s="2" t="s">
        <v>12</v>
      </c>
      <c r="E19750" s="2" t="s">
        <v>74</v>
      </c>
      <c r="F19750" s="2" t="s">
        <v>977</v>
      </c>
      <c r="G19750" s="14" t="n">
        <v>9.5</v>
      </c>
      <c r="H19750" s="14" t="n">
        <v>24.17</v>
      </c>
      <c r="I19750" s="14" t="n">
        <v>9.5</v>
      </c>
      <c r="J19750" s="23" t="n">
        <f aca="false">IF(AND(E19750="Priority",ISNUMBER('Cost model'!N740)),'Cost model'!N740,'Cost model'!M740)</f>
        <v>22.5</v>
      </c>
      <c r="K19750" s="14" t="n">
        <f aca="false">J19750-H19750</f>
        <v>-1.67</v>
      </c>
      <c r="L19750" s="14" t="n">
        <f aca="false">G19750-H19750</f>
        <v>-14.67</v>
      </c>
    </row>
    <row r="19751" customFormat="false" ht="15" hidden="false" customHeight="false" outlineLevel="0" collapsed="false">
      <c r="A19751" s="2" t="s">
        <v>142</v>
      </c>
      <c r="B19751" s="2" t="s">
        <v>124</v>
      </c>
      <c r="C19751" s="2" t="s">
        <v>47</v>
      </c>
      <c r="D19751" s="2" t="s">
        <v>12</v>
      </c>
      <c r="E19751" s="2" t="s">
        <v>74</v>
      </c>
      <c r="F19751" s="2" t="s">
        <v>976</v>
      </c>
      <c r="G19751" s="14" t="n">
        <v>9.5</v>
      </c>
      <c r="H19751" s="14" t="n">
        <v>26.64</v>
      </c>
      <c r="I19751" s="14" t="n">
        <v>19.5</v>
      </c>
      <c r="J19751" s="23" t="n">
        <f aca="false">IF(AND(E19751="Priority",ISNUMBER('Cost model'!N665)),'Cost model'!N665,'Cost model'!M665)</f>
        <v>40</v>
      </c>
      <c r="K19751" s="14" t="n">
        <f aca="false">J19751-H19751</f>
        <v>13.36</v>
      </c>
      <c r="L19751" s="14" t="n">
        <f aca="false">G19751-H19751</f>
        <v>-17.14</v>
      </c>
    </row>
    <row r="19752" customFormat="false" ht="15" hidden="false" customHeight="false" outlineLevel="0" collapsed="false">
      <c r="A19752" s="2" t="s">
        <v>174</v>
      </c>
      <c r="B19752" s="2" t="s">
        <v>142</v>
      </c>
      <c r="C19752" s="2" t="s">
        <v>49</v>
      </c>
      <c r="D19752" s="2" t="s">
        <v>10</v>
      </c>
      <c r="E19752" s="2" t="s">
        <v>74</v>
      </c>
      <c r="F19752" s="2" t="s">
        <v>976</v>
      </c>
      <c r="G19752" s="14" t="n">
        <v>19.5</v>
      </c>
      <c r="H19752" s="14" t="n">
        <v>15.65</v>
      </c>
      <c r="I19752" s="14" t="n">
        <v>17.5</v>
      </c>
      <c r="J19752" s="23" t="n">
        <f aca="false">IF(AND(E19752="Priority",ISNUMBER('Cost model'!N124)),'Cost model'!N124,'Cost model'!M124)</f>
        <v>21.5</v>
      </c>
      <c r="K19752" s="14" t="n">
        <f aca="false">J19752-H19752</f>
        <v>5.85</v>
      </c>
      <c r="L19752" s="14" t="n">
        <f aca="false">G19752-H19752</f>
        <v>3.85</v>
      </c>
    </row>
    <row r="19753" customFormat="false" ht="15" hidden="false" customHeight="false" outlineLevel="0" collapsed="false">
      <c r="A19753" s="2" t="s">
        <v>142</v>
      </c>
      <c r="B19753" s="2" t="s">
        <v>174</v>
      </c>
      <c r="C19753" s="2" t="s">
        <v>47</v>
      </c>
      <c r="D19753" s="2" t="s">
        <v>10</v>
      </c>
      <c r="E19753" s="2" t="s">
        <v>74</v>
      </c>
      <c r="F19753" s="2" t="s">
        <v>976</v>
      </c>
      <c r="G19753" s="14" t="n">
        <v>9.5</v>
      </c>
      <c r="H19753" s="14" t="n">
        <v>43.25</v>
      </c>
      <c r="I19753" s="14" t="n">
        <v>14.5</v>
      </c>
      <c r="J19753" s="23" t="n">
        <f aca="false">IF(AND(E19753="Priority",ISNUMBER('Cost model'!N692)),'Cost model'!N692,'Cost model'!M692)</f>
        <v>9.5</v>
      </c>
      <c r="K19753" s="14" t="n">
        <f aca="false">J19753-H19753</f>
        <v>-33.75</v>
      </c>
      <c r="L19753" s="14" t="n">
        <f aca="false">G19753-H19753</f>
        <v>-33.75</v>
      </c>
    </row>
    <row r="19754" customFormat="false" ht="15" hidden="false" customHeight="false" outlineLevel="0" collapsed="false">
      <c r="A19754" s="2" t="s">
        <v>174</v>
      </c>
      <c r="B19754" s="2" t="s">
        <v>174</v>
      </c>
      <c r="C19754" s="2" t="s">
        <v>47</v>
      </c>
      <c r="D19754" s="2" t="s">
        <v>12</v>
      </c>
      <c r="E19754" s="2" t="s">
        <v>74</v>
      </c>
      <c r="F19754" s="2" t="s">
        <v>977</v>
      </c>
      <c r="G19754" s="14" t="n">
        <v>24.5</v>
      </c>
      <c r="H19754" s="14" t="n">
        <v>26.61</v>
      </c>
      <c r="I19754" s="14" t="n">
        <v>9.5</v>
      </c>
      <c r="J19754" s="23" t="n">
        <f aca="false">IF(AND(E19754="Priority",ISNUMBER('Cost model'!N170)),'Cost model'!N170,'Cost model'!M170)</f>
        <v>25.5</v>
      </c>
      <c r="K19754" s="14" t="n">
        <f aca="false">J19754-H19754</f>
        <v>-1.11</v>
      </c>
      <c r="L19754" s="14" t="n">
        <f aca="false">G19754-H19754</f>
        <v>-2.11</v>
      </c>
    </row>
    <row r="19755" customFormat="false" ht="15" hidden="false" customHeight="false" outlineLevel="0" collapsed="false">
      <c r="A19755" s="2" t="s">
        <v>174</v>
      </c>
      <c r="B19755" s="2" t="s">
        <v>142</v>
      </c>
      <c r="C19755" s="2" t="s">
        <v>47</v>
      </c>
      <c r="D19755" s="2" t="s">
        <v>10</v>
      </c>
      <c r="E19755" s="2" t="s">
        <v>74</v>
      </c>
      <c r="F19755" s="2" t="s">
        <v>976</v>
      </c>
      <c r="G19755" s="14" t="n">
        <v>9.5</v>
      </c>
      <c r="H19755" s="14" t="n">
        <v>9.64</v>
      </c>
      <c r="I19755" s="14" t="n">
        <v>9.5</v>
      </c>
      <c r="J19755" s="23" t="n">
        <f aca="false">IF(AND(E19755="Priority",ISNUMBER('Cost model'!N122)),'Cost model'!N122,'Cost model'!M122)</f>
        <v>13.5</v>
      </c>
      <c r="K19755" s="14" t="n">
        <f aca="false">J19755-H19755</f>
        <v>3.86</v>
      </c>
      <c r="L19755" s="14" t="n">
        <f aca="false">G19755-H19755</f>
        <v>-0.140000000000001</v>
      </c>
    </row>
    <row r="19756" customFormat="false" ht="15" hidden="false" customHeight="false" outlineLevel="0" collapsed="false">
      <c r="A19756" s="2" t="s">
        <v>221</v>
      </c>
      <c r="B19756" s="2" t="s">
        <v>221</v>
      </c>
      <c r="C19756" s="2" t="s">
        <v>47</v>
      </c>
      <c r="D19756" s="2" t="s">
        <v>10</v>
      </c>
      <c r="E19756" s="2" t="s">
        <v>74</v>
      </c>
      <c r="F19756" s="2" t="s">
        <v>977</v>
      </c>
      <c r="G19756" s="14" t="n">
        <v>9.5</v>
      </c>
      <c r="H19756" s="14" t="n">
        <v>7.15</v>
      </c>
      <c r="I19756" s="14" t="n">
        <v>9.5</v>
      </c>
      <c r="J19756" s="23" t="n">
        <f aca="false">IF(AND(E19756="Priority",ISNUMBER('Cost model'!N737)),'Cost model'!N737,'Cost model'!M737)</f>
        <v>8.5</v>
      </c>
      <c r="K19756" s="14" t="n">
        <f aca="false">J19756-H19756</f>
        <v>1.35</v>
      </c>
      <c r="L19756" s="14" t="n">
        <f aca="false">G19756-H19756</f>
        <v>2.35</v>
      </c>
    </row>
    <row r="19757" customFormat="false" ht="15" hidden="false" customHeight="false" outlineLevel="0" collapsed="false">
      <c r="A19757" s="2" t="s">
        <v>124</v>
      </c>
      <c r="B19757" s="2" t="s">
        <v>124</v>
      </c>
      <c r="C19757" s="2" t="s">
        <v>47</v>
      </c>
      <c r="D19757" s="2" t="s">
        <v>10</v>
      </c>
      <c r="E19757" s="2" t="s">
        <v>74</v>
      </c>
      <c r="F19757" s="2" t="s">
        <v>977</v>
      </c>
      <c r="G19757" s="14" t="n">
        <v>9.5</v>
      </c>
      <c r="H19757" s="14" t="n">
        <v>5.14</v>
      </c>
      <c r="I19757" s="14" t="n">
        <v>9.5</v>
      </c>
      <c r="J19757" s="23" t="n">
        <f aca="false">IF(AND(E19757="Priority",ISNUMBER('Cost model'!N317)),'Cost model'!N317,'Cost model'!M317)</f>
        <v>10.5</v>
      </c>
      <c r="K19757" s="14" t="n">
        <f aca="false">J19757-H19757</f>
        <v>5.36</v>
      </c>
      <c r="L19757" s="14" t="n">
        <f aca="false">G19757-H19757</f>
        <v>4.36</v>
      </c>
    </row>
    <row r="19758" customFormat="false" ht="15" hidden="false" customHeight="false" outlineLevel="0" collapsed="false">
      <c r="A19758" s="2" t="s">
        <v>142</v>
      </c>
      <c r="B19758" s="2" t="s">
        <v>142</v>
      </c>
      <c r="C19758" s="2" t="s">
        <v>47</v>
      </c>
      <c r="D19758" s="2" t="s">
        <v>12</v>
      </c>
      <c r="E19758" s="2" t="s">
        <v>74</v>
      </c>
      <c r="F19758" s="2" t="s">
        <v>977</v>
      </c>
      <c r="G19758" s="14" t="n">
        <v>9.5</v>
      </c>
      <c r="H19758" s="14" t="n">
        <v>10.81</v>
      </c>
      <c r="I19758" s="14" t="n">
        <v>9.5</v>
      </c>
      <c r="J19758" s="23" t="n">
        <f aca="false">IF(AND(E19758="Priority",ISNUMBER('Cost model'!N635)),'Cost model'!N635,'Cost model'!M635)</f>
        <v>30.5</v>
      </c>
      <c r="K19758" s="14" t="n">
        <f aca="false">J19758-H19758</f>
        <v>19.69</v>
      </c>
      <c r="L19758" s="14" t="n">
        <f aca="false">G19758-H19758</f>
        <v>-1.31</v>
      </c>
    </row>
    <row r="19759" customFormat="false" ht="15" hidden="false" customHeight="false" outlineLevel="0" collapsed="false">
      <c r="A19759" s="2" t="s">
        <v>142</v>
      </c>
      <c r="B19759" s="2" t="s">
        <v>174</v>
      </c>
      <c r="C19759" s="2" t="s">
        <v>48</v>
      </c>
      <c r="D19759" s="2" t="s">
        <v>12</v>
      </c>
      <c r="E19759" s="2" t="s">
        <v>74</v>
      </c>
      <c r="F19759" s="2" t="s">
        <v>976</v>
      </c>
      <c r="G19759" s="14" t="n">
        <v>12.5</v>
      </c>
      <c r="H19759" s="14" t="n">
        <v>11.97</v>
      </c>
      <c r="I19759" s="14" t="n">
        <v>19.5</v>
      </c>
      <c r="J19759" s="23" t="n">
        <f aca="false">IF(AND(E19759="Priority",ISNUMBER('Cost model'!N696)),'Cost model'!N696,'Cost model'!M696)</f>
        <v>45</v>
      </c>
      <c r="K19759" s="14" t="n">
        <f aca="false">J19759-H19759</f>
        <v>33.03</v>
      </c>
      <c r="L19759" s="14" t="n">
        <f aca="false">G19759-H19759</f>
        <v>0.529999999999999</v>
      </c>
    </row>
    <row r="19760" customFormat="false" ht="15" hidden="false" customHeight="false" outlineLevel="0" collapsed="false">
      <c r="A19760" s="2" t="s">
        <v>142</v>
      </c>
      <c r="B19760" s="2" t="s">
        <v>142</v>
      </c>
      <c r="C19760" s="2" t="s">
        <v>47</v>
      </c>
      <c r="D19760" s="2" t="s">
        <v>10</v>
      </c>
      <c r="E19760" s="2" t="s">
        <v>74</v>
      </c>
      <c r="F19760" s="2" t="s">
        <v>977</v>
      </c>
      <c r="G19760" s="14" t="n">
        <v>9.5</v>
      </c>
      <c r="H19760" s="14" t="n">
        <v>7.34</v>
      </c>
      <c r="I19760" s="14" t="n">
        <v>9.5</v>
      </c>
      <c r="J19760" s="23" t="n">
        <f aca="false">IF(AND(E19760="Priority",ISNUMBER('Cost model'!N632)),'Cost model'!N632,'Cost model'!M632)</f>
        <v>9.5</v>
      </c>
      <c r="K19760" s="14" t="n">
        <f aca="false">J19760-H19760</f>
        <v>2.16</v>
      </c>
      <c r="L19760" s="14" t="n">
        <f aca="false">G19760-H19760</f>
        <v>2.16</v>
      </c>
    </row>
    <row r="19761" customFormat="false" ht="15" hidden="false" customHeight="false" outlineLevel="0" collapsed="false">
      <c r="A19761" s="2" t="s">
        <v>205</v>
      </c>
      <c r="B19761" s="2" t="s">
        <v>205</v>
      </c>
      <c r="C19761" s="2" t="s">
        <v>48</v>
      </c>
      <c r="D19761" s="2" t="s">
        <v>12</v>
      </c>
      <c r="E19761" s="2" t="s">
        <v>83</v>
      </c>
      <c r="F19761" s="2" t="s">
        <v>977</v>
      </c>
      <c r="G19761" s="14" t="n">
        <v>19.5</v>
      </c>
      <c r="H19761" s="14" t="n">
        <v>38.19</v>
      </c>
      <c r="I19761" s="14" t="n">
        <v>19.5</v>
      </c>
      <c r="J19761" s="23" t="n">
        <f aca="false">IF(AND(E19761="Priority",ISNUMBER('Cost model'!N531)),'Cost model'!N531,'Cost model'!M531)</f>
        <v>65</v>
      </c>
      <c r="K19761" s="14" t="n">
        <f aca="false">J19761-H19761</f>
        <v>26.81</v>
      </c>
      <c r="L19761" s="14" t="n">
        <f aca="false">G19761-H19761</f>
        <v>-18.69</v>
      </c>
    </row>
    <row r="19762" customFormat="false" ht="15" hidden="false" customHeight="false" outlineLevel="0" collapsed="false">
      <c r="A19762" s="2" t="s">
        <v>158</v>
      </c>
      <c r="B19762" s="2" t="s">
        <v>158</v>
      </c>
      <c r="C19762" s="2" t="s">
        <v>47</v>
      </c>
      <c r="D19762" s="2" t="s">
        <v>10</v>
      </c>
      <c r="E19762" s="2" t="s">
        <v>74</v>
      </c>
      <c r="F19762" s="2" t="s">
        <v>977</v>
      </c>
      <c r="G19762" s="14" t="n">
        <v>9.5</v>
      </c>
      <c r="H19762" s="14" t="n">
        <v>6.14</v>
      </c>
      <c r="I19762" s="14" t="n">
        <v>9.5</v>
      </c>
      <c r="J19762" s="23" t="n">
        <f aca="false">IF(AND(E19762="Priority",ISNUMBER('Cost model'!N422)),'Cost model'!N422,'Cost model'!M422)</f>
        <v>8.5</v>
      </c>
      <c r="K19762" s="14" t="n">
        <f aca="false">J19762-H19762</f>
        <v>2.36</v>
      </c>
      <c r="L19762" s="14" t="n">
        <f aca="false">G19762-H19762</f>
        <v>3.36</v>
      </c>
    </row>
    <row r="19763" customFormat="false" ht="15" hidden="false" customHeight="false" outlineLevel="0" collapsed="false">
      <c r="A19763" s="2" t="s">
        <v>174</v>
      </c>
      <c r="B19763" s="2" t="s">
        <v>174</v>
      </c>
      <c r="C19763" s="2" t="s">
        <v>48</v>
      </c>
      <c r="D19763" s="2" t="s">
        <v>10</v>
      </c>
      <c r="E19763" s="2" t="s">
        <v>83</v>
      </c>
      <c r="F19763" s="2" t="s">
        <v>977</v>
      </c>
      <c r="G19763" s="14" t="n">
        <v>17.5</v>
      </c>
      <c r="H19763" s="14" t="n">
        <v>9.66</v>
      </c>
      <c r="I19763" s="14" t="n">
        <v>17.5</v>
      </c>
      <c r="J19763" s="23" t="n">
        <f aca="false">IF(AND(E19763="Priority",ISNUMBER('Cost model'!N168)),'Cost model'!N168,'Cost model'!M168)</f>
        <v>18.5</v>
      </c>
      <c r="K19763" s="14" t="n">
        <f aca="false">J19763-H19763</f>
        <v>8.84</v>
      </c>
      <c r="L19763" s="14" t="n">
        <f aca="false">G19763-H19763</f>
        <v>7.84</v>
      </c>
    </row>
    <row r="19764" customFormat="false" ht="15" hidden="false" customHeight="false" outlineLevel="0" collapsed="false">
      <c r="A19764" s="2" t="s">
        <v>221</v>
      </c>
      <c r="B19764" s="2" t="s">
        <v>221</v>
      </c>
      <c r="C19764" s="2" t="s">
        <v>49</v>
      </c>
      <c r="D19764" s="2" t="s">
        <v>13</v>
      </c>
      <c r="E19764" s="2" t="s">
        <v>74</v>
      </c>
      <c r="F19764" s="2" t="s">
        <v>977</v>
      </c>
      <c r="G19764" s="14" t="n">
        <v>400</v>
      </c>
      <c r="H19764" s="14" t="n">
        <v>492.15</v>
      </c>
      <c r="I19764" s="14" t="n">
        <v>50</v>
      </c>
      <c r="J19764" s="23" t="n">
        <f aca="false">IF(AND(E19764="Priority",ISNUMBER('Cost model'!N745)),'Cost model'!N745,'Cost model'!M745)</f>
        <v>130</v>
      </c>
      <c r="K19764" s="14" t="n">
        <f aca="false">J19764-H19764</f>
        <v>-362.15</v>
      </c>
      <c r="L19764" s="14" t="n">
        <f aca="false">G19764-H19764</f>
        <v>-92.15</v>
      </c>
    </row>
    <row r="19765" customFormat="false" ht="15" hidden="false" customHeight="false" outlineLevel="0" collapsed="false">
      <c r="A19765" s="2" t="s">
        <v>142</v>
      </c>
      <c r="B19765" s="2" t="s">
        <v>142</v>
      </c>
      <c r="C19765" s="2" t="s">
        <v>47</v>
      </c>
      <c r="D19765" s="2" t="s">
        <v>12</v>
      </c>
      <c r="E19765" s="2" t="s">
        <v>83</v>
      </c>
      <c r="F19765" s="2" t="s">
        <v>977</v>
      </c>
      <c r="G19765" s="14" t="n">
        <v>19.5</v>
      </c>
      <c r="H19765" s="14" t="n">
        <v>45.93</v>
      </c>
      <c r="I19765" s="14" t="n">
        <v>19.5</v>
      </c>
      <c r="J19765" s="23" t="n">
        <f aca="false">IF(AND(E19765="Priority",ISNUMBER('Cost model'!N635)),'Cost model'!N635,'Cost model'!M635)</f>
        <v>40</v>
      </c>
      <c r="K19765" s="14" t="n">
        <f aca="false">J19765-H19765</f>
        <v>-5.93</v>
      </c>
      <c r="L19765" s="14" t="n">
        <f aca="false">G19765-H19765</f>
        <v>-26.43</v>
      </c>
    </row>
    <row r="19766" customFormat="false" ht="15" hidden="false" customHeight="false" outlineLevel="0" collapsed="false">
      <c r="A19766" s="2" t="s">
        <v>174</v>
      </c>
      <c r="B19766" s="2" t="s">
        <v>174</v>
      </c>
      <c r="C19766" s="2" t="s">
        <v>47</v>
      </c>
      <c r="D19766" s="2" t="s">
        <v>12</v>
      </c>
      <c r="E19766" s="2" t="s">
        <v>74</v>
      </c>
      <c r="F19766" s="2" t="s">
        <v>977</v>
      </c>
      <c r="G19766" s="14" t="n">
        <v>9.5</v>
      </c>
      <c r="H19766" s="14" t="n">
        <v>11.09</v>
      </c>
      <c r="I19766" s="14" t="n">
        <v>9.5</v>
      </c>
      <c r="J19766" s="23" t="n">
        <f aca="false">IF(AND(E19766="Priority",ISNUMBER('Cost model'!N170)),'Cost model'!N170,'Cost model'!M170)</f>
        <v>25.5</v>
      </c>
      <c r="K19766" s="14" t="n">
        <f aca="false">J19766-H19766</f>
        <v>14.41</v>
      </c>
      <c r="L19766" s="14" t="n">
        <f aca="false">G19766-H19766</f>
        <v>-1.59</v>
      </c>
    </row>
    <row r="19767" customFormat="false" ht="15" hidden="false" customHeight="false" outlineLevel="0" collapsed="false">
      <c r="A19767" s="2" t="s">
        <v>124</v>
      </c>
      <c r="B19767" s="2" t="s">
        <v>124</v>
      </c>
      <c r="C19767" s="2" t="s">
        <v>48</v>
      </c>
      <c r="D19767" s="2" t="s">
        <v>10</v>
      </c>
      <c r="E19767" s="2" t="s">
        <v>74</v>
      </c>
      <c r="F19767" s="2" t="s">
        <v>977</v>
      </c>
      <c r="G19767" s="14" t="n">
        <v>12.5</v>
      </c>
      <c r="H19767" s="14" t="n">
        <v>11.25</v>
      </c>
      <c r="I19767" s="14" t="n">
        <v>12.5</v>
      </c>
      <c r="J19767" s="23" t="n">
        <f aca="false">IF(AND(E19767="Priority",ISNUMBER('Cost model'!N318)),'Cost model'!N318,'Cost model'!M318)</f>
        <v>14.5</v>
      </c>
      <c r="K19767" s="14" t="n">
        <f aca="false">J19767-H19767</f>
        <v>3.25</v>
      </c>
      <c r="L19767" s="14" t="n">
        <f aca="false">G19767-H19767</f>
        <v>1.25</v>
      </c>
    </row>
    <row r="19768" customFormat="false" ht="15" hidden="false" customHeight="false" outlineLevel="0" collapsed="false">
      <c r="A19768" s="2" t="s">
        <v>221</v>
      </c>
      <c r="B19768" s="2" t="s">
        <v>221</v>
      </c>
      <c r="C19768" s="2" t="s">
        <v>47</v>
      </c>
      <c r="D19768" s="2" t="s">
        <v>10</v>
      </c>
      <c r="E19768" s="2" t="s">
        <v>74</v>
      </c>
      <c r="F19768" s="2" t="s">
        <v>977</v>
      </c>
      <c r="G19768" s="14" t="n">
        <v>9.5</v>
      </c>
      <c r="H19768" s="14" t="n">
        <v>7.15</v>
      </c>
      <c r="I19768" s="14" t="n">
        <v>9.5</v>
      </c>
      <c r="J19768" s="23" t="n">
        <f aca="false">IF(AND(E19768="Priority",ISNUMBER('Cost model'!N737)),'Cost model'!N737,'Cost model'!M737)</f>
        <v>8.5</v>
      </c>
      <c r="K19768" s="14" t="n">
        <f aca="false">J19768-H19768</f>
        <v>1.35</v>
      </c>
      <c r="L19768" s="14" t="n">
        <f aca="false">G19768-H19768</f>
        <v>2.35</v>
      </c>
    </row>
    <row r="19769" customFormat="false" ht="15" hidden="false" customHeight="false" outlineLevel="0" collapsed="false">
      <c r="A19769" s="2" t="s">
        <v>124</v>
      </c>
      <c r="B19769" s="2" t="s">
        <v>124</v>
      </c>
      <c r="C19769" s="2" t="s">
        <v>48</v>
      </c>
      <c r="D19769" s="2" t="s">
        <v>10</v>
      </c>
      <c r="E19769" s="2" t="s">
        <v>74</v>
      </c>
      <c r="F19769" s="2" t="s">
        <v>977</v>
      </c>
      <c r="G19769" s="14" t="n">
        <v>12.5</v>
      </c>
      <c r="H19769" s="14" t="n">
        <v>24.17</v>
      </c>
      <c r="I19769" s="14" t="n">
        <v>12.5</v>
      </c>
      <c r="J19769" s="23" t="n">
        <f aca="false">IF(AND(E19769="Priority",ISNUMBER('Cost model'!N318)),'Cost model'!N318,'Cost model'!M318)</f>
        <v>14.5</v>
      </c>
      <c r="K19769" s="14" t="n">
        <f aca="false">J19769-H19769</f>
        <v>-9.67</v>
      </c>
      <c r="L19769" s="14" t="n">
        <f aca="false">G19769-H19769</f>
        <v>-11.67</v>
      </c>
    </row>
    <row r="19770" customFormat="false" ht="15" hidden="false" customHeight="false" outlineLevel="0" collapsed="false">
      <c r="A19770" s="2" t="s">
        <v>142</v>
      </c>
      <c r="B19770" s="2" t="s">
        <v>142</v>
      </c>
      <c r="C19770" s="2" t="s">
        <v>47</v>
      </c>
      <c r="D19770" s="2" t="s">
        <v>10</v>
      </c>
      <c r="E19770" s="2" t="s">
        <v>83</v>
      </c>
      <c r="F19770" s="2" t="s">
        <v>977</v>
      </c>
      <c r="G19770" s="14" t="n">
        <v>14.5</v>
      </c>
      <c r="H19770" s="14" t="n">
        <v>21.34</v>
      </c>
      <c r="I19770" s="14" t="n">
        <v>14.5</v>
      </c>
      <c r="J19770" s="23" t="n">
        <f aca="false">IF(AND(E19770="Priority",ISNUMBER('Cost model'!N632)),'Cost model'!N632,'Cost model'!M632)</f>
        <v>14.5</v>
      </c>
      <c r="K19770" s="14" t="n">
        <f aca="false">J19770-H19770</f>
        <v>-6.84</v>
      </c>
      <c r="L19770" s="14" t="n">
        <f aca="false">G19770-H19770</f>
        <v>-6.84</v>
      </c>
    </row>
    <row r="19771" customFormat="false" ht="15" hidden="false" customHeight="false" outlineLevel="0" collapsed="false">
      <c r="A19771" s="2" t="s">
        <v>142</v>
      </c>
      <c r="B19771" s="2" t="s">
        <v>174</v>
      </c>
      <c r="C19771" s="2" t="s">
        <v>49</v>
      </c>
      <c r="D19771" s="2" t="s">
        <v>12</v>
      </c>
      <c r="E19771" s="2" t="s">
        <v>74</v>
      </c>
      <c r="F19771" s="2" t="s">
        <v>976</v>
      </c>
      <c r="G19771" s="14" t="n">
        <v>19.5</v>
      </c>
      <c r="H19771" s="14" t="n">
        <v>33.11</v>
      </c>
      <c r="I19771" s="14" t="n">
        <v>19.5</v>
      </c>
      <c r="J19771" s="23" t="n">
        <f aca="false">IF(AND(E19771="Priority",ISNUMBER('Cost model'!N697)),'Cost model'!N697,'Cost model'!M697)</f>
        <v>55</v>
      </c>
      <c r="K19771" s="14" t="n">
        <f aca="false">J19771-H19771</f>
        <v>21.89</v>
      </c>
      <c r="L19771" s="14" t="n">
        <f aca="false">G19771-H19771</f>
        <v>-13.61</v>
      </c>
    </row>
    <row r="19772" customFormat="false" ht="15" hidden="false" customHeight="false" outlineLevel="0" collapsed="false">
      <c r="A19772" s="2" t="s">
        <v>174</v>
      </c>
      <c r="B19772" s="2" t="s">
        <v>174</v>
      </c>
      <c r="C19772" s="2" t="s">
        <v>47</v>
      </c>
      <c r="D19772" s="2" t="s">
        <v>10</v>
      </c>
      <c r="E19772" s="2" t="s">
        <v>74</v>
      </c>
      <c r="F19772" s="2" t="s">
        <v>977</v>
      </c>
      <c r="G19772" s="14" t="n">
        <v>9.5</v>
      </c>
      <c r="H19772" s="14" t="n">
        <v>10.56</v>
      </c>
      <c r="I19772" s="14" t="n">
        <v>9.5</v>
      </c>
      <c r="J19772" s="23" t="n">
        <f aca="false">IF(AND(E19772="Priority",ISNUMBER('Cost model'!N167)),'Cost model'!N167,'Cost model'!M167)</f>
        <v>8.5</v>
      </c>
      <c r="K19772" s="14" t="n">
        <f aca="false">J19772-H19772</f>
        <v>-2.06</v>
      </c>
      <c r="L19772" s="14" t="n">
        <f aca="false">G19772-H19772</f>
        <v>-1.06</v>
      </c>
    </row>
    <row r="19773" customFormat="false" ht="15" hidden="false" customHeight="false" outlineLevel="0" collapsed="false">
      <c r="A19773" s="2" t="s">
        <v>124</v>
      </c>
      <c r="B19773" s="2" t="s">
        <v>124</v>
      </c>
      <c r="C19773" s="2" t="s">
        <v>48</v>
      </c>
      <c r="D19773" s="2" t="s">
        <v>12</v>
      </c>
      <c r="E19773" s="2" t="s">
        <v>74</v>
      </c>
      <c r="F19773" s="2" t="s">
        <v>977</v>
      </c>
      <c r="G19773" s="14" t="n">
        <v>14.5</v>
      </c>
      <c r="H19773" s="14" t="n">
        <v>44.41</v>
      </c>
      <c r="I19773" s="14" t="n">
        <v>12.5</v>
      </c>
      <c r="J19773" s="23" t="n">
        <f aca="false">IF(AND(E19773="Priority",ISNUMBER('Cost model'!N321)),'Cost model'!N321,'Cost model'!M321)</f>
        <v>40</v>
      </c>
      <c r="K19773" s="14" t="n">
        <f aca="false">J19773-H19773</f>
        <v>-4.41</v>
      </c>
      <c r="L19773" s="14" t="n">
        <f aca="false">G19773-H19773</f>
        <v>-29.91</v>
      </c>
    </row>
    <row r="19774" customFormat="false" ht="15" hidden="false" customHeight="false" outlineLevel="0" collapsed="false">
      <c r="A19774" s="2" t="s">
        <v>174</v>
      </c>
      <c r="B19774" s="2" t="s">
        <v>174</v>
      </c>
      <c r="C19774" s="2" t="s">
        <v>49</v>
      </c>
      <c r="D19774" s="2" t="s">
        <v>12</v>
      </c>
      <c r="E19774" s="2" t="s">
        <v>74</v>
      </c>
      <c r="F19774" s="2" t="s">
        <v>977</v>
      </c>
      <c r="G19774" s="14" t="n">
        <v>19.5</v>
      </c>
      <c r="H19774" s="14" t="n">
        <v>45.96</v>
      </c>
      <c r="I19774" s="14" t="n">
        <v>19.5</v>
      </c>
      <c r="J19774" s="23" t="n">
        <f aca="false">IF(AND(E19774="Priority",ISNUMBER('Cost model'!N172)),'Cost model'!N172,'Cost model'!M172)</f>
        <v>45</v>
      </c>
      <c r="K19774" s="14" t="n">
        <f aca="false">J19774-H19774</f>
        <v>-0.960000000000001</v>
      </c>
      <c r="L19774" s="14" t="n">
        <f aca="false">G19774-H19774</f>
        <v>-26.46</v>
      </c>
    </row>
    <row r="19775" customFormat="false" ht="15" hidden="false" customHeight="false" outlineLevel="0" collapsed="false">
      <c r="A19775" s="2" t="s">
        <v>124</v>
      </c>
      <c r="B19775" s="2" t="s">
        <v>124</v>
      </c>
      <c r="C19775" s="2" t="s">
        <v>48</v>
      </c>
      <c r="D19775" s="2" t="s">
        <v>10</v>
      </c>
      <c r="E19775" s="2" t="s">
        <v>83</v>
      </c>
      <c r="F19775" s="2" t="s">
        <v>977</v>
      </c>
      <c r="G19775" s="14" t="n">
        <v>17.5</v>
      </c>
      <c r="H19775" s="14" t="n">
        <v>25.65</v>
      </c>
      <c r="I19775" s="14" t="n">
        <v>17.5</v>
      </c>
      <c r="J19775" s="23" t="n">
        <f aca="false">IF(AND(E19775="Priority",ISNUMBER('Cost model'!N318)),'Cost model'!N318,'Cost model'!M318)</f>
        <v>19.5</v>
      </c>
      <c r="K19775" s="14" t="n">
        <f aca="false">J19775-H19775</f>
        <v>-6.15</v>
      </c>
      <c r="L19775" s="14" t="n">
        <f aca="false">G19775-H19775</f>
        <v>-8.15</v>
      </c>
    </row>
    <row r="19776" customFormat="false" ht="15" hidden="false" customHeight="false" outlineLevel="0" collapsed="false">
      <c r="A19776" s="2" t="s">
        <v>124</v>
      </c>
      <c r="B19776" s="2" t="s">
        <v>124</v>
      </c>
      <c r="C19776" s="2" t="s">
        <v>49</v>
      </c>
      <c r="D19776" s="2" t="s">
        <v>12</v>
      </c>
      <c r="E19776" s="2" t="s">
        <v>74</v>
      </c>
      <c r="F19776" s="2" t="s">
        <v>977</v>
      </c>
      <c r="G19776" s="14" t="n">
        <v>19.5</v>
      </c>
      <c r="H19776" s="14" t="n">
        <v>45.55</v>
      </c>
      <c r="I19776" s="14" t="n">
        <v>19.5</v>
      </c>
      <c r="J19776" s="23" t="n">
        <f aca="false">IF(AND(E19776="Priority",ISNUMBER('Cost model'!N322)),'Cost model'!N322,'Cost model'!M322)</f>
        <v>50</v>
      </c>
      <c r="K19776" s="14" t="n">
        <f aca="false">J19776-H19776</f>
        <v>4.45</v>
      </c>
      <c r="L19776" s="14" t="n">
        <f aca="false">G19776-H19776</f>
        <v>-26.05</v>
      </c>
    </row>
    <row r="19777" customFormat="false" ht="15" hidden="false" customHeight="false" outlineLevel="0" collapsed="false">
      <c r="A19777" s="2" t="s">
        <v>174</v>
      </c>
      <c r="B19777" s="2" t="s">
        <v>174</v>
      </c>
      <c r="C19777" s="2" t="s">
        <v>48</v>
      </c>
      <c r="D19777" s="2" t="s">
        <v>12</v>
      </c>
      <c r="E19777" s="2" t="s">
        <v>74</v>
      </c>
      <c r="F19777" s="2" t="s">
        <v>977</v>
      </c>
      <c r="G19777" s="14" t="n">
        <v>12.5</v>
      </c>
      <c r="H19777" s="14" t="n">
        <v>43.51</v>
      </c>
      <c r="I19777" s="14" t="n">
        <v>12.5</v>
      </c>
      <c r="J19777" s="23" t="n">
        <f aca="false">IF(AND(E19777="Priority",ISNUMBER('Cost model'!N171)),'Cost model'!N171,'Cost model'!M171)</f>
        <v>40</v>
      </c>
      <c r="K19777" s="14" t="n">
        <f aca="false">J19777-H19777</f>
        <v>-3.51</v>
      </c>
      <c r="L19777" s="14" t="n">
        <f aca="false">G19777-H19777</f>
        <v>-31.01</v>
      </c>
    </row>
    <row r="19778" customFormat="false" ht="15" hidden="false" customHeight="false" outlineLevel="0" collapsed="false">
      <c r="A19778" s="2" t="s">
        <v>124</v>
      </c>
      <c r="B19778" s="2" t="s">
        <v>124</v>
      </c>
      <c r="C19778" s="2" t="s">
        <v>48</v>
      </c>
      <c r="D19778" s="2" t="s">
        <v>12</v>
      </c>
      <c r="E19778" s="2" t="s">
        <v>74</v>
      </c>
      <c r="F19778" s="2" t="s">
        <v>977</v>
      </c>
      <c r="G19778" s="14" t="n">
        <v>12.5</v>
      </c>
      <c r="H19778" s="14" t="n">
        <v>11.97</v>
      </c>
      <c r="I19778" s="14" t="n">
        <v>12.5</v>
      </c>
      <c r="J19778" s="23" t="n">
        <f aca="false">IF(AND(E19778="Priority",ISNUMBER('Cost model'!N321)),'Cost model'!N321,'Cost model'!M321)</f>
        <v>40</v>
      </c>
      <c r="K19778" s="14" t="n">
        <f aca="false">J19778-H19778</f>
        <v>28.03</v>
      </c>
      <c r="L19778" s="14" t="n">
        <f aca="false">G19778-H19778</f>
        <v>0.529999999999999</v>
      </c>
    </row>
    <row r="19779" customFormat="false" ht="15" hidden="false" customHeight="false" outlineLevel="0" collapsed="false">
      <c r="A19779" s="2" t="s">
        <v>174</v>
      </c>
      <c r="B19779" s="2" t="s">
        <v>142</v>
      </c>
      <c r="C19779" s="2" t="s">
        <v>49</v>
      </c>
      <c r="D19779" s="2" t="s">
        <v>12</v>
      </c>
      <c r="E19779" s="2" t="s">
        <v>74</v>
      </c>
      <c r="F19779" s="2" t="s">
        <v>976</v>
      </c>
      <c r="G19779" s="14" t="n">
        <v>19.5</v>
      </c>
      <c r="H19779" s="14" t="n">
        <v>53.42</v>
      </c>
      <c r="I19779" s="14" t="n">
        <v>19.5</v>
      </c>
      <c r="J19779" s="23" t="n">
        <f aca="false">IF(AND(E19779="Priority",ISNUMBER('Cost model'!N127)),'Cost model'!N127,'Cost model'!M127)</f>
        <v>50</v>
      </c>
      <c r="K19779" s="14" t="n">
        <f aca="false">J19779-H19779</f>
        <v>-3.42</v>
      </c>
      <c r="L19779" s="14" t="n">
        <f aca="false">G19779-H19779</f>
        <v>-33.92</v>
      </c>
    </row>
    <row r="19780" customFormat="false" ht="15" hidden="false" customHeight="false" outlineLevel="0" collapsed="false">
      <c r="A19780" s="2" t="s">
        <v>174</v>
      </c>
      <c r="B19780" s="2" t="s">
        <v>174</v>
      </c>
      <c r="C19780" s="2" t="s">
        <v>48</v>
      </c>
      <c r="D19780" s="2" t="s">
        <v>12</v>
      </c>
      <c r="E19780" s="2" t="s">
        <v>74</v>
      </c>
      <c r="F19780" s="2" t="s">
        <v>977</v>
      </c>
      <c r="G19780" s="14" t="n">
        <v>12.5</v>
      </c>
      <c r="H19780" s="14" t="n">
        <v>44.12</v>
      </c>
      <c r="I19780" s="14" t="n">
        <v>12.5</v>
      </c>
      <c r="J19780" s="23" t="n">
        <f aca="false">IF(AND(E19780="Priority",ISNUMBER('Cost model'!N171)),'Cost model'!N171,'Cost model'!M171)</f>
        <v>40</v>
      </c>
      <c r="K19780" s="14" t="n">
        <f aca="false">J19780-H19780</f>
        <v>-4.12</v>
      </c>
      <c r="L19780" s="14" t="n">
        <f aca="false">G19780-H19780</f>
        <v>-31.62</v>
      </c>
    </row>
    <row r="19781" customFormat="false" ht="15" hidden="false" customHeight="false" outlineLevel="0" collapsed="false">
      <c r="A19781" s="2" t="s">
        <v>124</v>
      </c>
      <c r="B19781" s="2" t="s">
        <v>124</v>
      </c>
      <c r="C19781" s="2" t="s">
        <v>49</v>
      </c>
      <c r="D19781" s="2" t="s">
        <v>10</v>
      </c>
      <c r="E19781" s="2" t="s">
        <v>83</v>
      </c>
      <c r="F19781" s="2" t="s">
        <v>977</v>
      </c>
      <c r="G19781" s="14" t="n">
        <v>24.5</v>
      </c>
      <c r="H19781" s="14" t="n">
        <v>21.34</v>
      </c>
      <c r="I19781" s="14" t="n">
        <v>24.5</v>
      </c>
      <c r="J19781" s="23" t="n">
        <f aca="false">IF(AND(E19781="Priority",ISNUMBER('Cost model'!N319)),'Cost model'!N319,'Cost model'!M319)</f>
        <v>22.5</v>
      </c>
      <c r="K19781" s="14" t="n">
        <f aca="false">J19781-H19781</f>
        <v>1.16</v>
      </c>
      <c r="L19781" s="14" t="n">
        <f aca="false">G19781-H19781</f>
        <v>3.16</v>
      </c>
    </row>
    <row r="19782" customFormat="false" ht="15" hidden="false" customHeight="false" outlineLevel="0" collapsed="false">
      <c r="A19782" s="2" t="s">
        <v>174</v>
      </c>
      <c r="B19782" s="2" t="s">
        <v>124</v>
      </c>
      <c r="C19782" s="2" t="s">
        <v>48</v>
      </c>
      <c r="D19782" s="2" t="s">
        <v>10</v>
      </c>
      <c r="E19782" s="2" t="s">
        <v>74</v>
      </c>
      <c r="F19782" s="2" t="s">
        <v>976</v>
      </c>
      <c r="G19782" s="14" t="n">
        <v>12.5</v>
      </c>
      <c r="H19782" s="14" t="n">
        <v>10.79</v>
      </c>
      <c r="I19782" s="14" t="n">
        <v>12.5</v>
      </c>
      <c r="J19782" s="23" t="n">
        <f aca="false">IF(AND(E19782="Priority",ISNUMBER('Cost model'!N108)),'Cost model'!N108,'Cost model'!M108)</f>
        <v>15.5</v>
      </c>
      <c r="K19782" s="14" t="n">
        <f aca="false">J19782-H19782</f>
        <v>4.71</v>
      </c>
      <c r="L19782" s="14" t="n">
        <f aca="false">G19782-H19782</f>
        <v>1.71</v>
      </c>
    </row>
    <row r="19783" customFormat="false" ht="15" hidden="false" customHeight="false" outlineLevel="0" collapsed="false">
      <c r="A19783" s="2" t="s">
        <v>158</v>
      </c>
      <c r="B19783" s="2" t="s">
        <v>158</v>
      </c>
      <c r="C19783" s="2" t="s">
        <v>49</v>
      </c>
      <c r="D19783" s="2" t="s">
        <v>10</v>
      </c>
      <c r="E19783" s="2" t="s">
        <v>74</v>
      </c>
      <c r="F19783" s="2" t="s">
        <v>977</v>
      </c>
      <c r="G19783" s="14" t="n">
        <v>17.5</v>
      </c>
      <c r="H19783" s="14" t="n">
        <v>17.31</v>
      </c>
      <c r="I19783" s="14" t="n">
        <v>17.5</v>
      </c>
      <c r="J19783" s="23" t="n">
        <f aca="false">IF(AND(E19783="Priority",ISNUMBER('Cost model'!N424)),'Cost model'!N424,'Cost model'!M424)</f>
        <v>16.5</v>
      </c>
      <c r="K19783" s="14" t="n">
        <f aca="false">J19783-H19783</f>
        <v>-0.809999999999999</v>
      </c>
      <c r="L19783" s="14" t="n">
        <f aca="false">G19783-H19783</f>
        <v>0.190000000000001</v>
      </c>
    </row>
    <row r="19784" customFormat="false" ht="15" hidden="false" customHeight="false" outlineLevel="0" collapsed="false">
      <c r="A19784" s="2" t="s">
        <v>124</v>
      </c>
      <c r="B19784" s="2" t="s">
        <v>124</v>
      </c>
      <c r="C19784" s="2" t="s">
        <v>48</v>
      </c>
      <c r="D19784" s="2" t="s">
        <v>10</v>
      </c>
      <c r="E19784" s="2" t="s">
        <v>83</v>
      </c>
      <c r="F19784" s="2" t="s">
        <v>977</v>
      </c>
      <c r="G19784" s="14" t="n">
        <v>17.5</v>
      </c>
      <c r="H19784" s="14" t="n">
        <v>21.34</v>
      </c>
      <c r="I19784" s="14" t="n">
        <v>17.5</v>
      </c>
      <c r="J19784" s="23" t="n">
        <f aca="false">IF(AND(E19784="Priority",ISNUMBER('Cost model'!N318)),'Cost model'!N318,'Cost model'!M318)</f>
        <v>19.5</v>
      </c>
      <c r="K19784" s="14" t="n">
        <f aca="false">J19784-H19784</f>
        <v>-1.84</v>
      </c>
      <c r="L19784" s="14" t="n">
        <f aca="false">G19784-H19784</f>
        <v>-3.84</v>
      </c>
    </row>
    <row r="19785" customFormat="false" ht="15" hidden="false" customHeight="false" outlineLevel="0" collapsed="false">
      <c r="A19785" s="2" t="s">
        <v>342</v>
      </c>
      <c r="B19785" s="2" t="s">
        <v>221</v>
      </c>
      <c r="C19785" s="2" t="s">
        <v>47</v>
      </c>
      <c r="D19785" s="2" t="s">
        <v>13</v>
      </c>
      <c r="E19785" s="2" t="s">
        <v>74</v>
      </c>
      <c r="F19785" s="2" t="s">
        <v>976</v>
      </c>
      <c r="G19785" s="14" t="n">
        <v>45</v>
      </c>
      <c r="H19785" s="14" t="n">
        <v>125.85</v>
      </c>
      <c r="I19785" s="14" t="n">
        <v>95</v>
      </c>
      <c r="J19785" s="23" t="n">
        <f aca="false">IF(AND(E19785="Priority",ISNUMBER('Cost model'!N248)),'Cost model'!N248,'Cost model'!M248)</f>
        <v>100</v>
      </c>
      <c r="K19785" s="14" t="n">
        <f aca="false">J19785-H19785</f>
        <v>-25.85</v>
      </c>
      <c r="L19785" s="14" t="n">
        <f aca="false">G19785-H19785</f>
        <v>-80.85</v>
      </c>
    </row>
    <row r="19786" customFormat="false" ht="15" hidden="false" customHeight="false" outlineLevel="0" collapsed="false">
      <c r="A19786" s="2" t="s">
        <v>142</v>
      </c>
      <c r="B19786" s="2" t="s">
        <v>142</v>
      </c>
      <c r="C19786" s="2" t="s">
        <v>47</v>
      </c>
      <c r="D19786" s="2" t="s">
        <v>12</v>
      </c>
      <c r="E19786" s="2" t="s">
        <v>74</v>
      </c>
      <c r="F19786" s="2" t="s">
        <v>977</v>
      </c>
      <c r="G19786" s="14" t="n">
        <v>9.5</v>
      </c>
      <c r="H19786" s="14" t="n">
        <v>7.34</v>
      </c>
      <c r="I19786" s="14" t="n">
        <v>9.5</v>
      </c>
      <c r="J19786" s="23" t="n">
        <f aca="false">IF(AND(E19786="Priority",ISNUMBER('Cost model'!N635)),'Cost model'!N635,'Cost model'!M635)</f>
        <v>30.5</v>
      </c>
      <c r="K19786" s="14" t="n">
        <f aca="false">J19786-H19786</f>
        <v>23.16</v>
      </c>
      <c r="L19786" s="14" t="n">
        <f aca="false">G19786-H19786</f>
        <v>2.16</v>
      </c>
    </row>
    <row r="19787" customFormat="false" ht="15" hidden="false" customHeight="false" outlineLevel="0" collapsed="false">
      <c r="A19787" s="2" t="s">
        <v>142</v>
      </c>
      <c r="B19787" s="2" t="s">
        <v>142</v>
      </c>
      <c r="C19787" s="2" t="s">
        <v>47</v>
      </c>
      <c r="D19787" s="2" t="s">
        <v>12</v>
      </c>
      <c r="E19787" s="2" t="s">
        <v>74</v>
      </c>
      <c r="F19787" s="2" t="s">
        <v>977</v>
      </c>
      <c r="G19787" s="14" t="n">
        <v>9.5</v>
      </c>
      <c r="H19787" s="14" t="n">
        <v>44.21</v>
      </c>
      <c r="I19787" s="14" t="n">
        <v>9.5</v>
      </c>
      <c r="J19787" s="23" t="n">
        <f aca="false">IF(AND(E19787="Priority",ISNUMBER('Cost model'!N635)),'Cost model'!N635,'Cost model'!M635)</f>
        <v>30.5</v>
      </c>
      <c r="K19787" s="14" t="n">
        <f aca="false">J19787-H19787</f>
        <v>-13.71</v>
      </c>
      <c r="L19787" s="14" t="n">
        <f aca="false">G19787-H19787</f>
        <v>-34.71</v>
      </c>
    </row>
    <row r="19788" customFormat="false" ht="15" hidden="false" customHeight="false" outlineLevel="0" collapsed="false">
      <c r="A19788" s="2" t="s">
        <v>124</v>
      </c>
      <c r="B19788" s="2" t="s">
        <v>124</v>
      </c>
      <c r="C19788" s="2" t="s">
        <v>48</v>
      </c>
      <c r="D19788" s="2" t="s">
        <v>10</v>
      </c>
      <c r="E19788" s="2" t="s">
        <v>74</v>
      </c>
      <c r="F19788" s="2" t="s">
        <v>977</v>
      </c>
      <c r="G19788" s="14" t="n">
        <v>12.5</v>
      </c>
      <c r="H19788" s="14" t="n">
        <v>11.34</v>
      </c>
      <c r="I19788" s="14" t="n">
        <v>12.5</v>
      </c>
      <c r="J19788" s="23" t="n">
        <f aca="false">IF(AND(E19788="Priority",ISNUMBER('Cost model'!N318)),'Cost model'!N318,'Cost model'!M318)</f>
        <v>14.5</v>
      </c>
      <c r="K19788" s="14" t="n">
        <f aca="false">J19788-H19788</f>
        <v>3.16</v>
      </c>
      <c r="L19788" s="14" t="n">
        <f aca="false">G19788-H19788</f>
        <v>1.16</v>
      </c>
    </row>
    <row r="19789" customFormat="false" ht="15" hidden="false" customHeight="false" outlineLevel="0" collapsed="false">
      <c r="A19789" s="2" t="s">
        <v>124</v>
      </c>
      <c r="B19789" s="2" t="s">
        <v>174</v>
      </c>
      <c r="C19789" s="2" t="s">
        <v>48</v>
      </c>
      <c r="D19789" s="2" t="s">
        <v>12</v>
      </c>
      <c r="E19789" s="2" t="s">
        <v>74</v>
      </c>
      <c r="F19789" s="2" t="s">
        <v>976</v>
      </c>
      <c r="G19789" s="14" t="n">
        <v>14.5</v>
      </c>
      <c r="H19789" s="14" t="n">
        <v>72.71</v>
      </c>
      <c r="I19789" s="14" t="n">
        <v>19.5</v>
      </c>
      <c r="J19789" s="23" t="n">
        <f aca="false">IF(AND(E19789="Priority",ISNUMBER('Cost model'!N366)),'Cost model'!N366,'Cost model'!M366)</f>
        <v>55</v>
      </c>
      <c r="K19789" s="14" t="n">
        <f aca="false">J19789-H19789</f>
        <v>-17.71</v>
      </c>
      <c r="L19789" s="14" t="n">
        <f aca="false">G19789-H19789</f>
        <v>-58.21</v>
      </c>
    </row>
    <row r="19790" customFormat="false" ht="15" hidden="false" customHeight="false" outlineLevel="0" collapsed="false">
      <c r="A19790" s="2" t="s">
        <v>124</v>
      </c>
      <c r="B19790" s="2" t="s">
        <v>124</v>
      </c>
      <c r="C19790" s="2" t="s">
        <v>47</v>
      </c>
      <c r="D19790" s="2" t="s">
        <v>12</v>
      </c>
      <c r="E19790" s="2" t="s">
        <v>74</v>
      </c>
      <c r="F19790" s="2" t="s">
        <v>977</v>
      </c>
      <c r="G19790" s="14" t="n">
        <v>9.5</v>
      </c>
      <c r="H19790" s="14" t="n">
        <v>25.65</v>
      </c>
      <c r="I19790" s="14" t="n">
        <v>9.5</v>
      </c>
      <c r="J19790" s="23" t="n">
        <f aca="false">IF(AND(E19790="Priority",ISNUMBER('Cost model'!N320)),'Cost model'!N320,'Cost model'!M320)</f>
        <v>24.5</v>
      </c>
      <c r="K19790" s="14" t="n">
        <f aca="false">J19790-H19790</f>
        <v>-1.15</v>
      </c>
      <c r="L19790" s="14" t="n">
        <f aca="false">G19790-H19790</f>
        <v>-16.15</v>
      </c>
    </row>
    <row r="19791" customFormat="false" ht="15" hidden="false" customHeight="false" outlineLevel="0" collapsed="false">
      <c r="A19791" s="2" t="s">
        <v>158</v>
      </c>
      <c r="B19791" s="2" t="s">
        <v>158</v>
      </c>
      <c r="C19791" s="2" t="s">
        <v>49</v>
      </c>
      <c r="D19791" s="2" t="s">
        <v>10</v>
      </c>
      <c r="E19791" s="2" t="s">
        <v>74</v>
      </c>
      <c r="F19791" s="2" t="s">
        <v>977</v>
      </c>
      <c r="G19791" s="14" t="n">
        <v>17.5</v>
      </c>
      <c r="H19791" s="14" t="n">
        <v>17.31</v>
      </c>
      <c r="I19791" s="14" t="n">
        <v>17.5</v>
      </c>
      <c r="J19791" s="23" t="n">
        <f aca="false">IF(AND(E19791="Priority",ISNUMBER('Cost model'!N424)),'Cost model'!N424,'Cost model'!M424)</f>
        <v>16.5</v>
      </c>
      <c r="K19791" s="14" t="n">
        <f aca="false">J19791-H19791</f>
        <v>-0.809999999999999</v>
      </c>
      <c r="L19791" s="14" t="n">
        <f aca="false">G19791-H19791</f>
        <v>0.190000000000001</v>
      </c>
    </row>
    <row r="19792" customFormat="false" ht="15" hidden="false" customHeight="false" outlineLevel="0" collapsed="false">
      <c r="A19792" s="2" t="s">
        <v>124</v>
      </c>
      <c r="B19792" s="2" t="s">
        <v>124</v>
      </c>
      <c r="C19792" s="2" t="s">
        <v>48</v>
      </c>
      <c r="D19792" s="2" t="s">
        <v>12</v>
      </c>
      <c r="E19792" s="2" t="s">
        <v>74</v>
      </c>
      <c r="F19792" s="2" t="s">
        <v>977</v>
      </c>
      <c r="G19792" s="14" t="n">
        <v>12.5</v>
      </c>
      <c r="H19792" s="14" t="n">
        <v>57.15</v>
      </c>
      <c r="I19792" s="14" t="n">
        <v>12.5</v>
      </c>
      <c r="J19792" s="23" t="n">
        <f aca="false">IF(AND(E19792="Priority",ISNUMBER('Cost model'!N321)),'Cost model'!N321,'Cost model'!M321)</f>
        <v>40</v>
      </c>
      <c r="K19792" s="14" t="n">
        <f aca="false">J19792-H19792</f>
        <v>-17.15</v>
      </c>
      <c r="L19792" s="14" t="n">
        <f aca="false">G19792-H19792</f>
        <v>-44.65</v>
      </c>
    </row>
    <row r="19793" customFormat="false" ht="15" hidden="false" customHeight="false" outlineLevel="0" collapsed="false">
      <c r="A19793" s="2" t="s">
        <v>174</v>
      </c>
      <c r="B19793" s="2" t="s">
        <v>142</v>
      </c>
      <c r="C19793" s="2" t="s">
        <v>47</v>
      </c>
      <c r="D19793" s="2" t="s">
        <v>10</v>
      </c>
      <c r="E19793" s="2" t="s">
        <v>74</v>
      </c>
      <c r="F19793" s="2" t="s">
        <v>976</v>
      </c>
      <c r="G19793" s="14" t="n">
        <v>9.5</v>
      </c>
      <c r="H19793" s="14" t="n">
        <v>9.64</v>
      </c>
      <c r="I19793" s="14" t="n">
        <v>9.5</v>
      </c>
      <c r="J19793" s="23" t="n">
        <f aca="false">IF(AND(E19793="Priority",ISNUMBER('Cost model'!N122)),'Cost model'!N122,'Cost model'!M122)</f>
        <v>13.5</v>
      </c>
      <c r="K19793" s="14" t="n">
        <f aca="false">J19793-H19793</f>
        <v>3.86</v>
      </c>
      <c r="L19793" s="14" t="n">
        <f aca="false">G19793-H19793</f>
        <v>-0.140000000000001</v>
      </c>
    </row>
    <row r="19794" customFormat="false" ht="15" hidden="false" customHeight="false" outlineLevel="0" collapsed="false">
      <c r="A19794" s="2" t="s">
        <v>221</v>
      </c>
      <c r="B19794" s="2" t="s">
        <v>221</v>
      </c>
      <c r="C19794" s="2" t="s">
        <v>47</v>
      </c>
      <c r="D19794" s="2" t="s">
        <v>10</v>
      </c>
      <c r="E19794" s="2" t="s">
        <v>74</v>
      </c>
      <c r="F19794" s="2" t="s">
        <v>977</v>
      </c>
      <c r="G19794" s="14" t="n">
        <v>9.5</v>
      </c>
      <c r="H19794" s="14" t="n">
        <v>7.15</v>
      </c>
      <c r="I19794" s="14" t="n">
        <v>9.5</v>
      </c>
      <c r="J19794" s="23" t="n">
        <f aca="false">IF(AND(E19794="Priority",ISNUMBER('Cost model'!N737)),'Cost model'!N737,'Cost model'!M737)</f>
        <v>8.5</v>
      </c>
      <c r="K19794" s="14" t="n">
        <f aca="false">J19794-H19794</f>
        <v>1.35</v>
      </c>
      <c r="L19794" s="14" t="n">
        <f aca="false">G19794-H19794</f>
        <v>2.35</v>
      </c>
    </row>
    <row r="19795" customFormat="false" ht="15" hidden="false" customHeight="false" outlineLevel="0" collapsed="false">
      <c r="A19795" s="2" t="s">
        <v>205</v>
      </c>
      <c r="B19795" s="2" t="s">
        <v>205</v>
      </c>
      <c r="C19795" s="2" t="s">
        <v>48</v>
      </c>
      <c r="D19795" s="2" t="s">
        <v>12</v>
      </c>
      <c r="E19795" s="2" t="s">
        <v>74</v>
      </c>
      <c r="F19795" s="2" t="s">
        <v>977</v>
      </c>
      <c r="G19795" s="14" t="n">
        <v>24.5</v>
      </c>
      <c r="H19795" s="14" t="n">
        <v>76.36</v>
      </c>
      <c r="I19795" s="14" t="n">
        <v>12.5</v>
      </c>
      <c r="J19795" s="23" t="n">
        <f aca="false">IF(AND(E19795="Priority",ISNUMBER('Cost model'!N531)),'Cost model'!N531,'Cost model'!M531)</f>
        <v>50</v>
      </c>
      <c r="K19795" s="14" t="n">
        <f aca="false">J19795-H19795</f>
        <v>-26.36</v>
      </c>
      <c r="L19795" s="14" t="n">
        <f aca="false">G19795-H19795</f>
        <v>-51.86</v>
      </c>
    </row>
    <row r="19796" customFormat="false" ht="15" hidden="false" customHeight="false" outlineLevel="0" collapsed="false">
      <c r="A19796" s="2" t="s">
        <v>142</v>
      </c>
      <c r="B19796" s="2" t="s">
        <v>142</v>
      </c>
      <c r="C19796" s="2" t="s">
        <v>48</v>
      </c>
      <c r="D19796" s="2" t="s">
        <v>10</v>
      </c>
      <c r="E19796" s="2" t="s">
        <v>74</v>
      </c>
      <c r="F19796" s="2" t="s">
        <v>977</v>
      </c>
      <c r="G19796" s="14" t="n">
        <v>12.5</v>
      </c>
      <c r="H19796" s="14" t="n">
        <v>7.93</v>
      </c>
      <c r="I19796" s="14" t="n">
        <v>12.5</v>
      </c>
      <c r="J19796" s="23" t="n">
        <f aca="false">IF(AND(E19796="Priority",ISNUMBER('Cost model'!N633)),'Cost model'!N633,'Cost model'!M633)</f>
        <v>11.5</v>
      </c>
      <c r="K19796" s="14" t="n">
        <f aca="false">J19796-H19796</f>
        <v>3.57</v>
      </c>
      <c r="L19796" s="14" t="n">
        <f aca="false">G19796-H19796</f>
        <v>4.57</v>
      </c>
    </row>
    <row r="19797" customFormat="false" ht="15" hidden="false" customHeight="false" outlineLevel="0" collapsed="false">
      <c r="A19797" s="2" t="s">
        <v>142</v>
      </c>
      <c r="B19797" s="2" t="s">
        <v>142</v>
      </c>
      <c r="C19797" s="2" t="s">
        <v>49</v>
      </c>
      <c r="D19797" s="2" t="s">
        <v>12</v>
      </c>
      <c r="E19797" s="2" t="s">
        <v>74</v>
      </c>
      <c r="F19797" s="2" t="s">
        <v>977</v>
      </c>
      <c r="G19797" s="14" t="n">
        <v>19.5</v>
      </c>
      <c r="H19797" s="14" t="n">
        <v>47.16</v>
      </c>
      <c r="I19797" s="14" t="n">
        <v>19.5</v>
      </c>
      <c r="J19797" s="23" t="n">
        <f aca="false">IF(AND(E19797="Priority",ISNUMBER('Cost model'!N637)),'Cost model'!N637,'Cost model'!M637)</f>
        <v>45</v>
      </c>
      <c r="K19797" s="14" t="n">
        <f aca="false">J19797-H19797</f>
        <v>-2.16</v>
      </c>
      <c r="L19797" s="14" t="n">
        <f aca="false">G19797-H19797</f>
        <v>-27.66</v>
      </c>
    </row>
    <row r="19798" customFormat="false" ht="15" hidden="false" customHeight="false" outlineLevel="0" collapsed="false">
      <c r="A19798" s="2" t="s">
        <v>142</v>
      </c>
      <c r="B19798" s="2" t="s">
        <v>174</v>
      </c>
      <c r="C19798" s="2" t="s">
        <v>47</v>
      </c>
      <c r="D19798" s="2" t="s">
        <v>10</v>
      </c>
      <c r="E19798" s="2" t="s">
        <v>74</v>
      </c>
      <c r="F19798" s="2" t="s">
        <v>976</v>
      </c>
      <c r="G19798" s="14" t="n">
        <v>14.5</v>
      </c>
      <c r="H19798" s="14" t="n">
        <v>7.93</v>
      </c>
      <c r="I19798" s="14" t="n">
        <v>14.5</v>
      </c>
      <c r="J19798" s="23" t="n">
        <f aca="false">IF(AND(E19798="Priority",ISNUMBER('Cost model'!N692)),'Cost model'!N692,'Cost model'!M692)</f>
        <v>9.5</v>
      </c>
      <c r="K19798" s="14" t="n">
        <f aca="false">J19798-H19798</f>
        <v>1.57</v>
      </c>
      <c r="L19798" s="14" t="n">
        <f aca="false">G19798-H19798</f>
        <v>6.57</v>
      </c>
    </row>
    <row r="19799" customFormat="false" ht="15" hidden="false" customHeight="false" outlineLevel="0" collapsed="false">
      <c r="A19799" s="2" t="s">
        <v>221</v>
      </c>
      <c r="B19799" s="2" t="s">
        <v>124</v>
      </c>
      <c r="C19799" s="2" t="s">
        <v>47</v>
      </c>
      <c r="D19799" s="2" t="s">
        <v>10</v>
      </c>
      <c r="E19799" s="2" t="s">
        <v>74</v>
      </c>
      <c r="F19799" s="2" t="s">
        <v>976</v>
      </c>
      <c r="G19799" s="14" t="n">
        <v>14.5</v>
      </c>
      <c r="H19799" s="14" t="n">
        <v>11.23</v>
      </c>
      <c r="I19799" s="14" t="n">
        <v>19.5</v>
      </c>
      <c r="J19799" s="23" t="n">
        <f aca="false">IF(AND(E19799="Priority",ISNUMBER('Cost model'!N797)),'Cost model'!N797,'Cost model'!M797)</f>
        <v>14.5</v>
      </c>
      <c r="K19799" s="14" t="n">
        <f aca="false">J19799-H19799</f>
        <v>3.27</v>
      </c>
      <c r="L19799" s="14" t="n">
        <f aca="false">G19799-H19799</f>
        <v>3.27</v>
      </c>
    </row>
    <row r="19800" customFormat="false" ht="15" hidden="false" customHeight="false" outlineLevel="0" collapsed="false">
      <c r="A19800" s="2" t="s">
        <v>142</v>
      </c>
      <c r="B19800" s="2" t="s">
        <v>142</v>
      </c>
      <c r="C19800" s="2" t="s">
        <v>49</v>
      </c>
      <c r="D19800" s="2" t="s">
        <v>12</v>
      </c>
      <c r="E19800" s="2" t="s">
        <v>74</v>
      </c>
      <c r="F19800" s="2" t="s">
        <v>977</v>
      </c>
      <c r="G19800" s="14" t="n">
        <v>19.5</v>
      </c>
      <c r="H19800" s="14" t="n">
        <v>43.25</v>
      </c>
      <c r="I19800" s="14" t="n">
        <v>19.5</v>
      </c>
      <c r="J19800" s="23" t="n">
        <f aca="false">IF(AND(E19800="Priority",ISNUMBER('Cost model'!N637)),'Cost model'!N637,'Cost model'!M637)</f>
        <v>45</v>
      </c>
      <c r="K19800" s="14" t="n">
        <f aca="false">J19800-H19800</f>
        <v>1.75</v>
      </c>
      <c r="L19800" s="14" t="n">
        <f aca="false">G19800-H19800</f>
        <v>-23.75</v>
      </c>
    </row>
    <row r="19801" customFormat="false" ht="15" hidden="false" customHeight="false" outlineLevel="0" collapsed="false">
      <c r="A19801" s="2" t="s">
        <v>158</v>
      </c>
      <c r="B19801" s="2" t="s">
        <v>124</v>
      </c>
      <c r="C19801" s="2" t="s">
        <v>47</v>
      </c>
      <c r="D19801" s="2" t="s">
        <v>10</v>
      </c>
      <c r="E19801" s="2" t="s">
        <v>74</v>
      </c>
      <c r="F19801" s="2" t="s">
        <v>976</v>
      </c>
      <c r="G19801" s="14" t="n">
        <v>9.5</v>
      </c>
      <c r="H19801" s="14" t="n">
        <v>12.93</v>
      </c>
      <c r="I19801" s="14" t="n">
        <v>14.5</v>
      </c>
      <c r="J19801" s="23" t="n">
        <f aca="false">IF(AND(E19801="Priority",ISNUMBER('Cost model'!N452)),'Cost model'!N452,'Cost model'!M452)</f>
        <v>13.5</v>
      </c>
      <c r="K19801" s="14" t="n">
        <f aca="false">J19801-H19801</f>
        <v>0.57</v>
      </c>
      <c r="L19801" s="14" t="n">
        <f aca="false">G19801-H19801</f>
        <v>-3.43</v>
      </c>
    </row>
    <row r="19802" customFormat="false" ht="15" hidden="false" customHeight="false" outlineLevel="0" collapsed="false">
      <c r="A19802" s="2" t="s">
        <v>221</v>
      </c>
      <c r="B19802" s="2" t="s">
        <v>221</v>
      </c>
      <c r="C19802" s="2" t="s">
        <v>47</v>
      </c>
      <c r="D19802" s="2" t="s">
        <v>13</v>
      </c>
      <c r="E19802" s="2" t="s">
        <v>83</v>
      </c>
      <c r="F19802" s="2" t="s">
        <v>977</v>
      </c>
      <c r="G19802" s="14" t="n">
        <v>45</v>
      </c>
      <c r="H19802" s="14" t="n">
        <v>126.04</v>
      </c>
      <c r="I19802" s="14" t="n">
        <v>45</v>
      </c>
      <c r="J19802" s="23" t="n">
        <f aca="false">IF(AND(E19802="Priority",ISNUMBER('Cost model'!N743)),'Cost model'!N743,'Cost model'!M743)</f>
        <v>65</v>
      </c>
      <c r="K19802" s="14" t="n">
        <f aca="false">J19802-H19802</f>
        <v>-61.04</v>
      </c>
      <c r="L19802" s="14" t="n">
        <f aca="false">G19802-H19802</f>
        <v>-81.04</v>
      </c>
    </row>
    <row r="19803" customFormat="false" ht="15" hidden="false" customHeight="false" outlineLevel="0" collapsed="false">
      <c r="A19803" s="2" t="s">
        <v>142</v>
      </c>
      <c r="B19803" s="2" t="s">
        <v>142</v>
      </c>
      <c r="C19803" s="2" t="s">
        <v>49</v>
      </c>
      <c r="D19803" s="2" t="s">
        <v>12</v>
      </c>
      <c r="E19803" s="2" t="s">
        <v>74</v>
      </c>
      <c r="F19803" s="2" t="s">
        <v>977</v>
      </c>
      <c r="G19803" s="14" t="n">
        <v>19.5</v>
      </c>
      <c r="H19803" s="14" t="n">
        <v>59.06</v>
      </c>
      <c r="I19803" s="14" t="n">
        <v>19.5</v>
      </c>
      <c r="J19803" s="23" t="n">
        <f aca="false">IF(AND(E19803="Priority",ISNUMBER('Cost model'!N637)),'Cost model'!N637,'Cost model'!M637)</f>
        <v>45</v>
      </c>
      <c r="K19803" s="14" t="n">
        <f aca="false">J19803-H19803</f>
        <v>-14.06</v>
      </c>
      <c r="L19803" s="14" t="n">
        <f aca="false">G19803-H19803</f>
        <v>-39.56</v>
      </c>
    </row>
    <row r="19804" customFormat="false" ht="15" hidden="false" customHeight="false" outlineLevel="0" collapsed="false">
      <c r="A19804" s="2" t="s">
        <v>174</v>
      </c>
      <c r="B19804" s="2" t="s">
        <v>174</v>
      </c>
      <c r="C19804" s="2" t="s">
        <v>48</v>
      </c>
      <c r="D19804" s="2" t="s">
        <v>12</v>
      </c>
      <c r="E19804" s="2" t="s">
        <v>74</v>
      </c>
      <c r="F19804" s="2" t="s">
        <v>977</v>
      </c>
      <c r="G19804" s="14" t="n">
        <v>12.5</v>
      </c>
      <c r="H19804" s="14" t="n">
        <v>43.25</v>
      </c>
      <c r="I19804" s="14" t="n">
        <v>12.5</v>
      </c>
      <c r="J19804" s="23" t="n">
        <f aca="false">IF(AND(E19804="Priority",ISNUMBER('Cost model'!N171)),'Cost model'!N171,'Cost model'!M171)</f>
        <v>40</v>
      </c>
      <c r="K19804" s="14" t="n">
        <f aca="false">J19804-H19804</f>
        <v>-3.25</v>
      </c>
      <c r="L19804" s="14" t="n">
        <f aca="false">G19804-H19804</f>
        <v>-30.75</v>
      </c>
    </row>
    <row r="19805" customFormat="false" ht="15" hidden="false" customHeight="false" outlineLevel="0" collapsed="false">
      <c r="A19805" s="2" t="s">
        <v>124</v>
      </c>
      <c r="B19805" s="2" t="s">
        <v>124</v>
      </c>
      <c r="C19805" s="2" t="s">
        <v>48</v>
      </c>
      <c r="D19805" s="2" t="s">
        <v>10</v>
      </c>
      <c r="E19805" s="2" t="s">
        <v>74</v>
      </c>
      <c r="F19805" s="2" t="s">
        <v>977</v>
      </c>
      <c r="G19805" s="14" t="n">
        <v>12.5</v>
      </c>
      <c r="H19805" s="14" t="n">
        <v>11.25</v>
      </c>
      <c r="I19805" s="14" t="n">
        <v>12.5</v>
      </c>
      <c r="J19805" s="23" t="n">
        <f aca="false">IF(AND(E19805="Priority",ISNUMBER('Cost model'!N318)),'Cost model'!N318,'Cost model'!M318)</f>
        <v>14.5</v>
      </c>
      <c r="K19805" s="14" t="n">
        <f aca="false">J19805-H19805</f>
        <v>3.25</v>
      </c>
      <c r="L19805" s="14" t="n">
        <f aca="false">G19805-H19805</f>
        <v>1.25</v>
      </c>
    </row>
    <row r="19806" customFormat="false" ht="15" hidden="false" customHeight="false" outlineLevel="0" collapsed="false">
      <c r="A19806" s="2" t="s">
        <v>174</v>
      </c>
      <c r="B19806" s="2" t="s">
        <v>174</v>
      </c>
      <c r="C19806" s="2" t="s">
        <v>49</v>
      </c>
      <c r="D19806" s="2" t="s">
        <v>12</v>
      </c>
      <c r="E19806" s="2" t="s">
        <v>74</v>
      </c>
      <c r="F19806" s="2" t="s">
        <v>977</v>
      </c>
      <c r="G19806" s="14" t="n">
        <v>19.5</v>
      </c>
      <c r="H19806" s="14" t="n">
        <v>46.37</v>
      </c>
      <c r="I19806" s="14" t="n">
        <v>19.5</v>
      </c>
      <c r="J19806" s="23" t="n">
        <f aca="false">IF(AND(E19806="Priority",ISNUMBER('Cost model'!N172)),'Cost model'!N172,'Cost model'!M172)</f>
        <v>45</v>
      </c>
      <c r="K19806" s="14" t="n">
        <f aca="false">J19806-H19806</f>
        <v>-1.37</v>
      </c>
      <c r="L19806" s="14" t="n">
        <f aca="false">G19806-H19806</f>
        <v>-26.87</v>
      </c>
    </row>
    <row r="19807" customFormat="false" ht="15" hidden="false" customHeight="false" outlineLevel="0" collapsed="false">
      <c r="A19807" s="2" t="s">
        <v>174</v>
      </c>
      <c r="B19807" s="2" t="s">
        <v>123</v>
      </c>
      <c r="C19807" s="2" t="s">
        <v>49</v>
      </c>
      <c r="D19807" s="2" t="s">
        <v>12</v>
      </c>
      <c r="E19807" s="2" t="s">
        <v>74</v>
      </c>
      <c r="F19807" s="2" t="s">
        <v>976</v>
      </c>
      <c r="G19807" s="14" t="n">
        <v>19.5</v>
      </c>
      <c r="H19807" s="14" t="n">
        <v>76.46</v>
      </c>
      <c r="I19807" s="14" t="n">
        <v>24.5</v>
      </c>
      <c r="J19807" s="23" t="n">
        <f aca="false">IF(AND(E19807="Priority",ISNUMBER('Cost model'!N202)),'Cost model'!N202,'Cost model'!M202)</f>
        <v>65</v>
      </c>
      <c r="K19807" s="14" t="n">
        <f aca="false">J19807-H19807</f>
        <v>-11.46</v>
      </c>
      <c r="L19807" s="14" t="n">
        <f aca="false">G19807-H19807</f>
        <v>-56.96</v>
      </c>
    </row>
    <row r="19808" customFormat="false" ht="15" hidden="false" customHeight="false" outlineLevel="0" collapsed="false">
      <c r="A19808" s="2" t="s">
        <v>174</v>
      </c>
      <c r="B19808" s="2" t="s">
        <v>174</v>
      </c>
      <c r="C19808" s="2" t="s">
        <v>47</v>
      </c>
      <c r="D19808" s="2" t="s">
        <v>12</v>
      </c>
      <c r="E19808" s="2" t="s">
        <v>74</v>
      </c>
      <c r="F19808" s="2" t="s">
        <v>977</v>
      </c>
      <c r="G19808" s="14" t="n">
        <v>9.5</v>
      </c>
      <c r="H19808" s="14" t="n">
        <v>25.85</v>
      </c>
      <c r="I19808" s="14" t="n">
        <v>9.5</v>
      </c>
      <c r="J19808" s="23" t="n">
        <f aca="false">IF(AND(E19808="Priority",ISNUMBER('Cost model'!N170)),'Cost model'!N170,'Cost model'!M170)</f>
        <v>25.5</v>
      </c>
      <c r="K19808" s="14" t="n">
        <f aca="false">J19808-H19808</f>
        <v>-0.350000000000001</v>
      </c>
      <c r="L19808" s="14" t="n">
        <f aca="false">G19808-H19808</f>
        <v>-16.35</v>
      </c>
    </row>
    <row r="19809" customFormat="false" ht="15" hidden="false" customHeight="false" outlineLevel="0" collapsed="false">
      <c r="A19809" s="2" t="s">
        <v>142</v>
      </c>
      <c r="B19809" s="2" t="s">
        <v>142</v>
      </c>
      <c r="C19809" s="2" t="s">
        <v>47</v>
      </c>
      <c r="D19809" s="2" t="s">
        <v>13</v>
      </c>
      <c r="E19809" s="2" t="s">
        <v>74</v>
      </c>
      <c r="F19809" s="2" t="s">
        <v>977</v>
      </c>
      <c r="G19809" s="14" t="n">
        <v>19</v>
      </c>
      <c r="H19809" s="14" t="n">
        <v>37.11</v>
      </c>
      <c r="I19809" s="14" t="n">
        <v>19</v>
      </c>
      <c r="J19809" s="23" t="n">
        <f aca="false">IF(AND(E19809="Priority",ISNUMBER('Cost model'!N638)),'Cost model'!N638,'Cost model'!M638)</f>
        <v>50</v>
      </c>
      <c r="K19809" s="14" t="n">
        <f aca="false">J19809-H19809</f>
        <v>12.89</v>
      </c>
      <c r="L19809" s="14" t="n">
        <f aca="false">G19809-H19809</f>
        <v>-18.11</v>
      </c>
    </row>
    <row r="19810" customFormat="false" ht="15" hidden="false" customHeight="false" outlineLevel="0" collapsed="false">
      <c r="A19810" s="2" t="s">
        <v>174</v>
      </c>
      <c r="B19810" s="2" t="s">
        <v>174</v>
      </c>
      <c r="C19810" s="2" t="s">
        <v>48</v>
      </c>
      <c r="D19810" s="2" t="s">
        <v>12</v>
      </c>
      <c r="E19810" s="2" t="s">
        <v>74</v>
      </c>
      <c r="F19810" s="2" t="s">
        <v>977</v>
      </c>
      <c r="G19810" s="14" t="n">
        <v>12.5</v>
      </c>
      <c r="H19810" s="14" t="n">
        <v>12.27</v>
      </c>
      <c r="I19810" s="14" t="n">
        <v>12.5</v>
      </c>
      <c r="J19810" s="23" t="n">
        <f aca="false">IF(AND(E19810="Priority",ISNUMBER('Cost model'!N171)),'Cost model'!N171,'Cost model'!M171)</f>
        <v>40</v>
      </c>
      <c r="K19810" s="14" t="n">
        <f aca="false">J19810-H19810</f>
        <v>27.73</v>
      </c>
      <c r="L19810" s="14" t="n">
        <f aca="false">G19810-H19810</f>
        <v>0.23</v>
      </c>
    </row>
    <row r="19811" customFormat="false" ht="15" hidden="false" customHeight="false" outlineLevel="0" collapsed="false">
      <c r="A19811" s="2" t="s">
        <v>174</v>
      </c>
      <c r="B19811" s="2" t="s">
        <v>174</v>
      </c>
      <c r="C19811" s="2" t="s">
        <v>48</v>
      </c>
      <c r="D19811" s="2" t="s">
        <v>10</v>
      </c>
      <c r="E19811" s="2" t="s">
        <v>74</v>
      </c>
      <c r="F19811" s="2" t="s">
        <v>977</v>
      </c>
      <c r="G19811" s="14" t="n">
        <v>12.5</v>
      </c>
      <c r="H19811" s="14" t="n">
        <v>10.79</v>
      </c>
      <c r="I19811" s="14" t="n">
        <v>12.5</v>
      </c>
      <c r="J19811" s="23" t="n">
        <f aca="false">IF(AND(E19811="Priority",ISNUMBER('Cost model'!N168)),'Cost model'!N168,'Cost model'!M168)</f>
        <v>13.5</v>
      </c>
      <c r="K19811" s="14" t="n">
        <f aca="false">J19811-H19811</f>
        <v>2.71</v>
      </c>
      <c r="L19811" s="14" t="n">
        <f aca="false">G19811-H19811</f>
        <v>1.71</v>
      </c>
    </row>
    <row r="19812" customFormat="false" ht="15" hidden="false" customHeight="false" outlineLevel="0" collapsed="false">
      <c r="A19812" s="2" t="s">
        <v>174</v>
      </c>
      <c r="B19812" s="2" t="s">
        <v>174</v>
      </c>
      <c r="C19812" s="2" t="s">
        <v>49</v>
      </c>
      <c r="D19812" s="2" t="s">
        <v>10</v>
      </c>
      <c r="E19812" s="2" t="s">
        <v>74</v>
      </c>
      <c r="F19812" s="2" t="s">
        <v>977</v>
      </c>
      <c r="G19812" s="14" t="n">
        <v>17.5</v>
      </c>
      <c r="H19812" s="14" t="n">
        <v>15.65</v>
      </c>
      <c r="I19812" s="14" t="n">
        <v>17.5</v>
      </c>
      <c r="J19812" s="23" t="n">
        <f aca="false">IF(AND(E19812="Priority",ISNUMBER('Cost model'!N169)),'Cost model'!N169,'Cost model'!M169)</f>
        <v>18.5</v>
      </c>
      <c r="K19812" s="14" t="n">
        <f aca="false">J19812-H19812</f>
        <v>2.85</v>
      </c>
      <c r="L19812" s="14" t="n">
        <f aca="false">G19812-H19812</f>
        <v>1.85</v>
      </c>
    </row>
    <row r="19813" customFormat="false" ht="15" hidden="false" customHeight="false" outlineLevel="0" collapsed="false">
      <c r="A19813" s="2" t="s">
        <v>174</v>
      </c>
      <c r="B19813" s="2" t="s">
        <v>142</v>
      </c>
      <c r="C19813" s="2" t="s">
        <v>48</v>
      </c>
      <c r="D19813" s="2" t="s">
        <v>10</v>
      </c>
      <c r="E19813" s="2" t="s">
        <v>74</v>
      </c>
      <c r="F19813" s="2" t="s">
        <v>976</v>
      </c>
      <c r="G19813" s="14" t="n">
        <v>12.5</v>
      </c>
      <c r="H19813" s="14" t="n">
        <v>7.22</v>
      </c>
      <c r="I19813" s="14" t="n">
        <v>12.5</v>
      </c>
      <c r="J19813" s="23" t="n">
        <f aca="false">IF(AND(E19813="Priority",ISNUMBER('Cost model'!N123)),'Cost model'!N123,'Cost model'!M123)</f>
        <v>16.5</v>
      </c>
      <c r="K19813" s="14" t="n">
        <f aca="false">J19813-H19813</f>
        <v>9.28</v>
      </c>
      <c r="L19813" s="14" t="n">
        <f aca="false">G19813-H19813</f>
        <v>5.28</v>
      </c>
    </row>
    <row r="19814" customFormat="false" ht="15" hidden="false" customHeight="false" outlineLevel="0" collapsed="false">
      <c r="A19814" s="2" t="s">
        <v>158</v>
      </c>
      <c r="B19814" s="2" t="s">
        <v>158</v>
      </c>
      <c r="C19814" s="2" t="s">
        <v>47</v>
      </c>
      <c r="D19814" s="2" t="s">
        <v>10</v>
      </c>
      <c r="E19814" s="2" t="s">
        <v>74</v>
      </c>
      <c r="F19814" s="2" t="s">
        <v>977</v>
      </c>
      <c r="G19814" s="14" t="n">
        <v>9.5</v>
      </c>
      <c r="H19814" s="14" t="n">
        <v>5.16</v>
      </c>
      <c r="I19814" s="14" t="n">
        <v>9.5</v>
      </c>
      <c r="J19814" s="23" t="n">
        <f aca="false">IF(AND(E19814="Priority",ISNUMBER('Cost model'!N422)),'Cost model'!N422,'Cost model'!M422)</f>
        <v>8.5</v>
      </c>
      <c r="K19814" s="14" t="n">
        <f aca="false">J19814-H19814</f>
        <v>3.34</v>
      </c>
      <c r="L19814" s="14" t="n">
        <f aca="false">G19814-H19814</f>
        <v>4.34</v>
      </c>
    </row>
    <row r="19815" customFormat="false" ht="15" hidden="false" customHeight="false" outlineLevel="0" collapsed="false">
      <c r="A19815" s="2" t="s">
        <v>174</v>
      </c>
      <c r="B19815" s="2" t="s">
        <v>174</v>
      </c>
      <c r="C19815" s="2" t="s">
        <v>47</v>
      </c>
      <c r="D19815" s="2" t="s">
        <v>12</v>
      </c>
      <c r="E19815" s="2" t="s">
        <v>74</v>
      </c>
      <c r="F19815" s="2" t="s">
        <v>977</v>
      </c>
      <c r="G19815" s="14" t="n">
        <v>9.5</v>
      </c>
      <c r="H19815" s="14" t="n">
        <v>43.25</v>
      </c>
      <c r="I19815" s="14" t="n">
        <v>9.5</v>
      </c>
      <c r="J19815" s="23" t="n">
        <f aca="false">IF(AND(E19815="Priority",ISNUMBER('Cost model'!N170)),'Cost model'!N170,'Cost model'!M170)</f>
        <v>25.5</v>
      </c>
      <c r="K19815" s="14" t="n">
        <f aca="false">J19815-H19815</f>
        <v>-17.75</v>
      </c>
      <c r="L19815" s="14" t="n">
        <f aca="false">G19815-H19815</f>
        <v>-33.75</v>
      </c>
    </row>
    <row r="19816" customFormat="false" ht="15" hidden="false" customHeight="false" outlineLevel="0" collapsed="false">
      <c r="A19816" s="2" t="s">
        <v>124</v>
      </c>
      <c r="B19816" s="2" t="s">
        <v>124</v>
      </c>
      <c r="C19816" s="2" t="s">
        <v>48</v>
      </c>
      <c r="D19816" s="2" t="s">
        <v>12</v>
      </c>
      <c r="E19816" s="2" t="s">
        <v>74</v>
      </c>
      <c r="F19816" s="2" t="s">
        <v>977</v>
      </c>
      <c r="G19816" s="14" t="n">
        <v>12.5</v>
      </c>
      <c r="H19816" s="14" t="n">
        <v>48.45</v>
      </c>
      <c r="I19816" s="14" t="n">
        <v>12.5</v>
      </c>
      <c r="J19816" s="23" t="n">
        <f aca="false">IF(AND(E19816="Priority",ISNUMBER('Cost model'!N321)),'Cost model'!N321,'Cost model'!M321)</f>
        <v>40</v>
      </c>
      <c r="K19816" s="14" t="n">
        <f aca="false">J19816-H19816</f>
        <v>-8.45</v>
      </c>
      <c r="L19816" s="14" t="n">
        <f aca="false">G19816-H19816</f>
        <v>-35.95</v>
      </c>
    </row>
    <row r="19817" customFormat="false" ht="15" hidden="false" customHeight="false" outlineLevel="0" collapsed="false">
      <c r="A19817" s="2" t="s">
        <v>142</v>
      </c>
      <c r="B19817" s="2" t="s">
        <v>142</v>
      </c>
      <c r="C19817" s="2" t="s">
        <v>48</v>
      </c>
      <c r="D19817" s="2" t="s">
        <v>12</v>
      </c>
      <c r="E19817" s="2" t="s">
        <v>74</v>
      </c>
      <c r="F19817" s="2" t="s">
        <v>977</v>
      </c>
      <c r="G19817" s="14" t="n">
        <v>12.5</v>
      </c>
      <c r="H19817" s="14" t="n">
        <v>9.94</v>
      </c>
      <c r="I19817" s="14" t="n">
        <v>12.5</v>
      </c>
      <c r="J19817" s="23" t="n">
        <f aca="false">IF(AND(E19817="Priority",ISNUMBER('Cost model'!N636)),'Cost model'!N636,'Cost model'!M636)</f>
        <v>40</v>
      </c>
      <c r="K19817" s="14" t="n">
        <f aca="false">J19817-H19817</f>
        <v>30.06</v>
      </c>
      <c r="L19817" s="14" t="n">
        <f aca="false">G19817-H19817</f>
        <v>2.56</v>
      </c>
    </row>
    <row r="19818" customFormat="false" ht="15" hidden="false" customHeight="false" outlineLevel="0" collapsed="false">
      <c r="A19818" s="2" t="s">
        <v>174</v>
      </c>
      <c r="B19818" s="2" t="s">
        <v>174</v>
      </c>
      <c r="C19818" s="2" t="s">
        <v>48</v>
      </c>
      <c r="D19818" s="2" t="s">
        <v>12</v>
      </c>
      <c r="E19818" s="2" t="s">
        <v>74</v>
      </c>
      <c r="F19818" s="2" t="s">
        <v>977</v>
      </c>
      <c r="G19818" s="14" t="n">
        <v>12.5</v>
      </c>
      <c r="H19818" s="14" t="n">
        <v>44.73</v>
      </c>
      <c r="I19818" s="14" t="n">
        <v>12.5</v>
      </c>
      <c r="J19818" s="23" t="n">
        <f aca="false">IF(AND(E19818="Priority",ISNUMBER('Cost model'!N171)),'Cost model'!N171,'Cost model'!M171)</f>
        <v>40</v>
      </c>
      <c r="K19818" s="14" t="n">
        <f aca="false">J19818-H19818</f>
        <v>-4.73</v>
      </c>
      <c r="L19818" s="14" t="n">
        <f aca="false">G19818-H19818</f>
        <v>-32.23</v>
      </c>
    </row>
    <row r="19819" customFormat="false" ht="15" hidden="false" customHeight="false" outlineLevel="0" collapsed="false">
      <c r="A19819" s="2" t="s">
        <v>174</v>
      </c>
      <c r="B19819" s="2" t="s">
        <v>174</v>
      </c>
      <c r="C19819" s="2" t="s">
        <v>49</v>
      </c>
      <c r="D19819" s="2" t="s">
        <v>12</v>
      </c>
      <c r="E19819" s="2" t="s">
        <v>74</v>
      </c>
      <c r="F19819" s="2" t="s">
        <v>977</v>
      </c>
      <c r="G19819" s="14" t="n">
        <v>19.5</v>
      </c>
      <c r="H19819" s="14" t="n">
        <v>60.35</v>
      </c>
      <c r="I19819" s="14" t="n">
        <v>19.5</v>
      </c>
      <c r="J19819" s="23" t="n">
        <f aca="false">IF(AND(E19819="Priority",ISNUMBER('Cost model'!N172)),'Cost model'!N172,'Cost model'!M172)</f>
        <v>45</v>
      </c>
      <c r="K19819" s="14" t="n">
        <f aca="false">J19819-H19819</f>
        <v>-15.35</v>
      </c>
      <c r="L19819" s="14" t="n">
        <f aca="false">G19819-H19819</f>
        <v>-40.85</v>
      </c>
    </row>
    <row r="19820" customFormat="false" ht="15" hidden="false" customHeight="false" outlineLevel="0" collapsed="false">
      <c r="A19820" s="2" t="s">
        <v>158</v>
      </c>
      <c r="B19820" s="2" t="s">
        <v>158</v>
      </c>
      <c r="C19820" s="2" t="s">
        <v>49</v>
      </c>
      <c r="D19820" s="2" t="s">
        <v>10</v>
      </c>
      <c r="E19820" s="2" t="s">
        <v>83</v>
      </c>
      <c r="F19820" s="2" t="s">
        <v>977</v>
      </c>
      <c r="G19820" s="14" t="n">
        <v>24.5</v>
      </c>
      <c r="H19820" s="14" t="n">
        <v>24.17</v>
      </c>
      <c r="I19820" s="14" t="n">
        <v>24.5</v>
      </c>
      <c r="J19820" s="23" t="n">
        <f aca="false">IF(AND(E19820="Priority",ISNUMBER('Cost model'!N424)),'Cost model'!N424,'Cost model'!M424)</f>
        <v>22.5</v>
      </c>
      <c r="K19820" s="14" t="n">
        <f aca="false">J19820-H19820</f>
        <v>-1.67</v>
      </c>
      <c r="L19820" s="14" t="n">
        <f aca="false">G19820-H19820</f>
        <v>0.329999999999998</v>
      </c>
    </row>
    <row r="19821" customFormat="false" ht="15" hidden="false" customHeight="false" outlineLevel="0" collapsed="false">
      <c r="A19821" s="2" t="s">
        <v>142</v>
      </c>
      <c r="B19821" s="2" t="s">
        <v>158</v>
      </c>
      <c r="C19821" s="2" t="s">
        <v>49</v>
      </c>
      <c r="D19821" s="2" t="s">
        <v>10</v>
      </c>
      <c r="E19821" s="2" t="s">
        <v>74</v>
      </c>
      <c r="F19821" s="2" t="s">
        <v>976</v>
      </c>
      <c r="G19821" s="14" t="n">
        <v>17.5</v>
      </c>
      <c r="H19821" s="14" t="n">
        <v>16.39</v>
      </c>
      <c r="I19821" s="14" t="n">
        <v>17.5</v>
      </c>
      <c r="J19821" s="23" t="n">
        <f aca="false">IF(AND(E19821="Priority",ISNUMBER('Cost model'!N649)),'Cost model'!N649,'Cost model'!M649)</f>
        <v>19.5</v>
      </c>
      <c r="K19821" s="14" t="n">
        <f aca="false">J19821-H19821</f>
        <v>3.11</v>
      </c>
      <c r="L19821" s="14" t="n">
        <f aca="false">G19821-H19821</f>
        <v>1.11</v>
      </c>
    </row>
    <row r="19822" customFormat="false" ht="15" hidden="false" customHeight="false" outlineLevel="0" collapsed="false">
      <c r="A19822" s="2" t="s">
        <v>124</v>
      </c>
      <c r="B19822" s="2" t="s">
        <v>124</v>
      </c>
      <c r="C19822" s="2" t="s">
        <v>48</v>
      </c>
      <c r="D19822" s="2" t="s">
        <v>10</v>
      </c>
      <c r="E19822" s="2" t="s">
        <v>74</v>
      </c>
      <c r="F19822" s="2" t="s">
        <v>977</v>
      </c>
      <c r="G19822" s="14" t="n">
        <v>14.5</v>
      </c>
      <c r="H19822" s="14" t="n">
        <v>26.32</v>
      </c>
      <c r="I19822" s="14" t="n">
        <v>12.5</v>
      </c>
      <c r="J19822" s="23" t="n">
        <f aca="false">IF(AND(E19822="Priority",ISNUMBER('Cost model'!N318)),'Cost model'!N318,'Cost model'!M318)</f>
        <v>14.5</v>
      </c>
      <c r="K19822" s="14" t="n">
        <f aca="false">J19822-H19822</f>
        <v>-11.82</v>
      </c>
      <c r="L19822" s="14" t="n">
        <f aca="false">G19822-H19822</f>
        <v>-11.82</v>
      </c>
    </row>
    <row r="19823" customFormat="false" ht="15" hidden="false" customHeight="false" outlineLevel="0" collapsed="false">
      <c r="A19823" s="2" t="s">
        <v>174</v>
      </c>
      <c r="B19823" s="2" t="s">
        <v>124</v>
      </c>
      <c r="C19823" s="2" t="s">
        <v>47</v>
      </c>
      <c r="D19823" s="2" t="s">
        <v>10</v>
      </c>
      <c r="E19823" s="2" t="s">
        <v>83</v>
      </c>
      <c r="F19823" s="2" t="s">
        <v>976</v>
      </c>
      <c r="G19823" s="14" t="n">
        <v>14.5</v>
      </c>
      <c r="H19823" s="14" t="n">
        <v>10.53</v>
      </c>
      <c r="I19823" s="14" t="n">
        <v>14.5</v>
      </c>
      <c r="J19823" s="23" t="n">
        <f aca="false">IF(AND(E19823="Priority",ISNUMBER('Cost model'!N107)),'Cost model'!N107,'Cost model'!M107)</f>
        <v>17.5</v>
      </c>
      <c r="K19823" s="14" t="n">
        <f aca="false">J19823-H19823</f>
        <v>6.97</v>
      </c>
      <c r="L19823" s="14" t="n">
        <f aca="false">G19823-H19823</f>
        <v>3.97</v>
      </c>
    </row>
    <row r="19824" customFormat="false" ht="15" hidden="false" customHeight="false" outlineLevel="0" collapsed="false">
      <c r="A19824" s="2" t="s">
        <v>174</v>
      </c>
      <c r="B19824" s="2" t="s">
        <v>174</v>
      </c>
      <c r="C19824" s="2" t="s">
        <v>47</v>
      </c>
      <c r="D19824" s="2" t="s">
        <v>12</v>
      </c>
      <c r="E19824" s="2" t="s">
        <v>74</v>
      </c>
      <c r="F19824" s="2" t="s">
        <v>977</v>
      </c>
      <c r="G19824" s="14" t="n">
        <v>9.5</v>
      </c>
      <c r="H19824" s="14" t="n">
        <v>12.83</v>
      </c>
      <c r="I19824" s="14" t="n">
        <v>9.5</v>
      </c>
      <c r="J19824" s="23" t="n">
        <f aca="false">IF(AND(E19824="Priority",ISNUMBER('Cost model'!N170)),'Cost model'!N170,'Cost model'!M170)</f>
        <v>25.5</v>
      </c>
      <c r="K19824" s="14" t="n">
        <f aca="false">J19824-H19824</f>
        <v>12.67</v>
      </c>
      <c r="L19824" s="14" t="n">
        <f aca="false">G19824-H19824</f>
        <v>-3.33</v>
      </c>
    </row>
    <row r="19825" customFormat="false" ht="15" hidden="false" customHeight="false" outlineLevel="0" collapsed="false">
      <c r="A19825" s="2" t="s">
        <v>142</v>
      </c>
      <c r="B19825" s="2" t="s">
        <v>142</v>
      </c>
      <c r="C19825" s="2" t="s">
        <v>49</v>
      </c>
      <c r="D19825" s="2" t="s">
        <v>12</v>
      </c>
      <c r="E19825" s="2" t="s">
        <v>74</v>
      </c>
      <c r="F19825" s="2" t="s">
        <v>977</v>
      </c>
      <c r="G19825" s="14" t="n">
        <v>19.5</v>
      </c>
      <c r="H19825" s="14" t="n">
        <v>58.08</v>
      </c>
      <c r="I19825" s="14" t="n">
        <v>19.5</v>
      </c>
      <c r="J19825" s="23" t="n">
        <f aca="false">IF(AND(E19825="Priority",ISNUMBER('Cost model'!N637)),'Cost model'!N637,'Cost model'!M637)</f>
        <v>45</v>
      </c>
      <c r="K19825" s="14" t="n">
        <f aca="false">J19825-H19825</f>
        <v>-13.08</v>
      </c>
      <c r="L19825" s="14" t="n">
        <f aca="false">G19825-H19825</f>
        <v>-38.58</v>
      </c>
    </row>
    <row r="19826" customFormat="false" ht="15" hidden="false" customHeight="false" outlineLevel="0" collapsed="false">
      <c r="A19826" s="2" t="s">
        <v>123</v>
      </c>
      <c r="B19826" s="2" t="s">
        <v>123</v>
      </c>
      <c r="C19826" s="2" t="s">
        <v>47</v>
      </c>
      <c r="D19826" s="2" t="s">
        <v>10</v>
      </c>
      <c r="E19826" s="2" t="s">
        <v>83</v>
      </c>
      <c r="F19826" s="2" t="s">
        <v>977</v>
      </c>
      <c r="G19826" s="14" t="n">
        <v>14.5</v>
      </c>
      <c r="H19826" s="14" t="n">
        <v>21.34</v>
      </c>
      <c r="I19826" s="14" t="n">
        <v>14.5</v>
      </c>
      <c r="J19826" s="23" t="n">
        <f aca="false">IF(AND(E19826="Priority",ISNUMBER('Cost model'!N62)),'Cost model'!N62,'Cost model'!M62)</f>
        <v>17.5</v>
      </c>
      <c r="K19826" s="14" t="n">
        <f aca="false">J19826-H19826</f>
        <v>-3.84</v>
      </c>
      <c r="L19826" s="14" t="n">
        <f aca="false">G19826-H19826</f>
        <v>-6.84</v>
      </c>
    </row>
    <row r="19827" customFormat="false" ht="15" hidden="false" customHeight="false" outlineLevel="0" collapsed="false">
      <c r="A19827" s="2" t="s">
        <v>221</v>
      </c>
      <c r="B19827" s="2" t="s">
        <v>221</v>
      </c>
      <c r="C19827" s="2" t="s">
        <v>49</v>
      </c>
      <c r="D19827" s="2" t="s">
        <v>10</v>
      </c>
      <c r="E19827" s="2" t="s">
        <v>74</v>
      </c>
      <c r="F19827" s="2" t="s">
        <v>977</v>
      </c>
      <c r="G19827" s="14" t="n">
        <v>17.5</v>
      </c>
      <c r="H19827" s="14" t="n">
        <v>16.84</v>
      </c>
      <c r="I19827" s="14" t="n">
        <v>17.5</v>
      </c>
      <c r="J19827" s="23" t="n">
        <f aca="false">IF(AND(E19827="Priority",ISNUMBER('Cost model'!N739)),'Cost model'!N739,'Cost model'!M739)</f>
        <v>17.5</v>
      </c>
      <c r="K19827" s="14" t="n">
        <f aca="false">J19827-H19827</f>
        <v>0.66</v>
      </c>
      <c r="L19827" s="14" t="n">
        <f aca="false">G19827-H19827</f>
        <v>0.66</v>
      </c>
    </row>
    <row r="19828" customFormat="false" ht="15" hidden="false" customHeight="false" outlineLevel="0" collapsed="false">
      <c r="A19828" s="2" t="s">
        <v>174</v>
      </c>
      <c r="B19828" s="2" t="s">
        <v>174</v>
      </c>
      <c r="C19828" s="2" t="s">
        <v>49</v>
      </c>
      <c r="D19828" s="2" t="s">
        <v>12</v>
      </c>
      <c r="E19828" s="2" t="s">
        <v>83</v>
      </c>
      <c r="F19828" s="2" t="s">
        <v>977</v>
      </c>
      <c r="G19828" s="14" t="n">
        <v>29.5</v>
      </c>
      <c r="H19828" s="14" t="n">
        <v>51.47</v>
      </c>
      <c r="I19828" s="14" t="n">
        <v>29.5</v>
      </c>
      <c r="J19828" s="23" t="n">
        <f aca="false">IF(AND(E19828="Priority",ISNUMBER('Cost model'!N172)),'Cost model'!N172,'Cost model'!M172)</f>
        <v>60</v>
      </c>
      <c r="K19828" s="14" t="n">
        <f aca="false">J19828-H19828</f>
        <v>8.53</v>
      </c>
      <c r="L19828" s="14" t="n">
        <f aca="false">G19828-H19828</f>
        <v>-21.97</v>
      </c>
    </row>
    <row r="19829" customFormat="false" ht="15" hidden="false" customHeight="false" outlineLevel="0" collapsed="false">
      <c r="A19829" s="2" t="s">
        <v>221</v>
      </c>
      <c r="B19829" s="2" t="s">
        <v>221</v>
      </c>
      <c r="C19829" s="2" t="s">
        <v>47</v>
      </c>
      <c r="D19829" s="2" t="s">
        <v>10</v>
      </c>
      <c r="E19829" s="2" t="s">
        <v>74</v>
      </c>
      <c r="F19829" s="2" t="s">
        <v>977</v>
      </c>
      <c r="G19829" s="14" t="n">
        <v>9.5</v>
      </c>
      <c r="H19829" s="14" t="n">
        <v>6.12</v>
      </c>
      <c r="I19829" s="14" t="n">
        <v>9.5</v>
      </c>
      <c r="J19829" s="23" t="n">
        <f aca="false">IF(AND(E19829="Priority",ISNUMBER('Cost model'!N737)),'Cost model'!N737,'Cost model'!M737)</f>
        <v>8.5</v>
      </c>
      <c r="K19829" s="14" t="n">
        <f aca="false">J19829-H19829</f>
        <v>2.38</v>
      </c>
      <c r="L19829" s="14" t="n">
        <f aca="false">G19829-H19829</f>
        <v>3.38</v>
      </c>
    </row>
    <row r="19830" customFormat="false" ht="15" hidden="false" customHeight="false" outlineLevel="0" collapsed="false">
      <c r="A19830" s="2" t="s">
        <v>158</v>
      </c>
      <c r="B19830" s="2" t="s">
        <v>158</v>
      </c>
      <c r="C19830" s="2" t="s">
        <v>47</v>
      </c>
      <c r="D19830" s="2" t="s">
        <v>12</v>
      </c>
      <c r="E19830" s="2" t="s">
        <v>74</v>
      </c>
      <c r="F19830" s="2" t="s">
        <v>977</v>
      </c>
      <c r="G19830" s="14" t="n">
        <v>9.5</v>
      </c>
      <c r="H19830" s="14" t="n">
        <v>12.53</v>
      </c>
      <c r="I19830" s="14" t="n">
        <v>9.5</v>
      </c>
      <c r="J19830" s="23" t="n">
        <f aca="false">IF(AND(E19830="Priority",ISNUMBER('Cost model'!N425)),'Cost model'!N425,'Cost model'!M425)</f>
        <v>14.5</v>
      </c>
      <c r="K19830" s="14" t="n">
        <f aca="false">J19830-H19830</f>
        <v>1.97</v>
      </c>
      <c r="L19830" s="14" t="n">
        <f aca="false">G19830-H19830</f>
        <v>-3.03</v>
      </c>
    </row>
    <row r="19831" customFormat="false" ht="15" hidden="false" customHeight="false" outlineLevel="0" collapsed="false">
      <c r="A19831" s="2" t="s">
        <v>174</v>
      </c>
      <c r="B19831" s="2" t="s">
        <v>174</v>
      </c>
      <c r="C19831" s="2" t="s">
        <v>48</v>
      </c>
      <c r="D19831" s="2" t="s">
        <v>12</v>
      </c>
      <c r="E19831" s="2" t="s">
        <v>74</v>
      </c>
      <c r="F19831" s="2" t="s">
        <v>977</v>
      </c>
      <c r="G19831" s="14" t="n">
        <v>12.5</v>
      </c>
      <c r="H19831" s="14" t="n">
        <v>63.2</v>
      </c>
      <c r="I19831" s="14" t="n">
        <v>12.5</v>
      </c>
      <c r="J19831" s="23" t="n">
        <f aca="false">IF(AND(E19831="Priority",ISNUMBER('Cost model'!N171)),'Cost model'!N171,'Cost model'!M171)</f>
        <v>40</v>
      </c>
      <c r="K19831" s="14" t="n">
        <f aca="false">J19831-H19831</f>
        <v>-23.2</v>
      </c>
      <c r="L19831" s="14" t="n">
        <f aca="false">G19831-H19831</f>
        <v>-50.7</v>
      </c>
    </row>
    <row r="19832" customFormat="false" ht="15" hidden="false" customHeight="false" outlineLevel="0" collapsed="false">
      <c r="A19832" s="2" t="s">
        <v>174</v>
      </c>
      <c r="B19832" s="2" t="s">
        <v>174</v>
      </c>
      <c r="C19832" s="2" t="s">
        <v>48</v>
      </c>
      <c r="D19832" s="2" t="s">
        <v>10</v>
      </c>
      <c r="E19832" s="2" t="s">
        <v>74</v>
      </c>
      <c r="F19832" s="2" t="s">
        <v>977</v>
      </c>
      <c r="G19832" s="14" t="n">
        <v>12.5</v>
      </c>
      <c r="H19832" s="14" t="n">
        <v>7.46</v>
      </c>
      <c r="I19832" s="14" t="n">
        <v>12.5</v>
      </c>
      <c r="J19832" s="23" t="n">
        <f aca="false">IF(AND(E19832="Priority",ISNUMBER('Cost model'!N168)),'Cost model'!N168,'Cost model'!M168)</f>
        <v>13.5</v>
      </c>
      <c r="K19832" s="14" t="n">
        <f aca="false">J19832-H19832</f>
        <v>6.04</v>
      </c>
      <c r="L19832" s="14" t="n">
        <f aca="false">G19832-H19832</f>
        <v>5.04</v>
      </c>
    </row>
    <row r="19833" customFormat="false" ht="15" hidden="false" customHeight="false" outlineLevel="0" collapsed="false">
      <c r="A19833" s="2" t="s">
        <v>174</v>
      </c>
      <c r="B19833" s="2" t="s">
        <v>174</v>
      </c>
      <c r="C19833" s="2" t="s">
        <v>49</v>
      </c>
      <c r="D19833" s="2" t="s">
        <v>13</v>
      </c>
      <c r="E19833" s="2" t="s">
        <v>74</v>
      </c>
      <c r="F19833" s="2" t="s">
        <v>977</v>
      </c>
      <c r="G19833" s="14" t="n">
        <v>50</v>
      </c>
      <c r="H19833" s="14" t="n">
        <v>42.77</v>
      </c>
      <c r="I19833" s="14" t="n">
        <v>50</v>
      </c>
      <c r="J19833" s="23" t="n">
        <f aca="false">IF(AND(E19833="Priority",ISNUMBER('Cost model'!N175)),'Cost model'!N175,'Cost model'!M175)</f>
        <v>75</v>
      </c>
      <c r="K19833" s="14" t="n">
        <f aca="false">J19833-H19833</f>
        <v>32.23</v>
      </c>
      <c r="L19833" s="14" t="n">
        <f aca="false">G19833-H19833</f>
        <v>7.23</v>
      </c>
    </row>
    <row r="19834" customFormat="false" ht="15" hidden="false" customHeight="false" outlineLevel="0" collapsed="false">
      <c r="A19834" s="2" t="s">
        <v>124</v>
      </c>
      <c r="B19834" s="2" t="s">
        <v>124</v>
      </c>
      <c r="C19834" s="2" t="s">
        <v>47</v>
      </c>
      <c r="D19834" s="2" t="s">
        <v>10</v>
      </c>
      <c r="E19834" s="2" t="s">
        <v>74</v>
      </c>
      <c r="F19834" s="2" t="s">
        <v>977</v>
      </c>
      <c r="G19834" s="14" t="n">
        <v>9.5</v>
      </c>
      <c r="H19834" s="14" t="n">
        <v>6.67</v>
      </c>
      <c r="I19834" s="14" t="n">
        <v>9.5</v>
      </c>
      <c r="J19834" s="23" t="n">
        <f aca="false">IF(AND(E19834="Priority",ISNUMBER('Cost model'!N317)),'Cost model'!N317,'Cost model'!M317)</f>
        <v>10.5</v>
      </c>
      <c r="K19834" s="14" t="n">
        <f aca="false">J19834-H19834</f>
        <v>3.83</v>
      </c>
      <c r="L19834" s="14" t="n">
        <f aca="false">G19834-H19834</f>
        <v>2.83</v>
      </c>
    </row>
    <row r="19835" customFormat="false" ht="15" hidden="false" customHeight="false" outlineLevel="0" collapsed="false">
      <c r="A19835" s="2" t="s">
        <v>174</v>
      </c>
      <c r="B19835" s="2" t="s">
        <v>158</v>
      </c>
      <c r="C19835" s="2" t="s">
        <v>47</v>
      </c>
      <c r="D19835" s="2" t="s">
        <v>10</v>
      </c>
      <c r="E19835" s="2" t="s">
        <v>74</v>
      </c>
      <c r="F19835" s="2" t="s">
        <v>976</v>
      </c>
      <c r="G19835" s="14" t="n">
        <v>9.5</v>
      </c>
      <c r="H19835" s="14" t="n">
        <v>8.26</v>
      </c>
      <c r="I19835" s="14" t="n">
        <v>14.5</v>
      </c>
      <c r="J19835" s="23" t="n">
        <f aca="false">IF(AND(E19835="Priority",ISNUMBER('Cost model'!N137)),'Cost model'!N137,'Cost model'!M137)</f>
        <v>13.5</v>
      </c>
      <c r="K19835" s="14" t="n">
        <f aca="false">J19835-H19835</f>
        <v>5.24</v>
      </c>
      <c r="L19835" s="14" t="n">
        <f aca="false">G19835-H19835</f>
        <v>1.24</v>
      </c>
    </row>
    <row r="19836" customFormat="false" ht="15" hidden="false" customHeight="false" outlineLevel="0" collapsed="false">
      <c r="A19836" s="2" t="s">
        <v>174</v>
      </c>
      <c r="B19836" s="2" t="s">
        <v>124</v>
      </c>
      <c r="C19836" s="2" t="s">
        <v>49</v>
      </c>
      <c r="D19836" s="2" t="s">
        <v>12</v>
      </c>
      <c r="E19836" s="2" t="s">
        <v>74</v>
      </c>
      <c r="F19836" s="2" t="s">
        <v>976</v>
      </c>
      <c r="G19836" s="14" t="n">
        <v>19.5</v>
      </c>
      <c r="H19836" s="14" t="n">
        <v>33.55</v>
      </c>
      <c r="I19836" s="14" t="n">
        <v>19.5</v>
      </c>
      <c r="J19836" s="23" t="n">
        <f aca="false">IF(AND(E19836="Priority",ISNUMBER('Cost model'!N112)),'Cost model'!N112,'Cost model'!M112)</f>
        <v>50</v>
      </c>
      <c r="K19836" s="14" t="n">
        <f aca="false">J19836-H19836</f>
        <v>16.45</v>
      </c>
      <c r="L19836" s="14" t="n">
        <f aca="false">G19836-H19836</f>
        <v>-14.05</v>
      </c>
    </row>
    <row r="19837" customFormat="false" ht="15" hidden="false" customHeight="false" outlineLevel="0" collapsed="false">
      <c r="A19837" s="2" t="s">
        <v>142</v>
      </c>
      <c r="B19837" s="2" t="s">
        <v>142</v>
      </c>
      <c r="C19837" s="2" t="s">
        <v>48</v>
      </c>
      <c r="D19837" s="2" t="s">
        <v>12</v>
      </c>
      <c r="E19837" s="2" t="s">
        <v>83</v>
      </c>
      <c r="F19837" s="2" t="s">
        <v>977</v>
      </c>
      <c r="G19837" s="14" t="n">
        <v>19.5</v>
      </c>
      <c r="H19837" s="14" t="n">
        <v>24.17</v>
      </c>
      <c r="I19837" s="14" t="n">
        <v>19.5</v>
      </c>
      <c r="J19837" s="23" t="n">
        <f aca="false">IF(AND(E19837="Priority",ISNUMBER('Cost model'!N636)),'Cost model'!N636,'Cost model'!M636)</f>
        <v>55</v>
      </c>
      <c r="K19837" s="14" t="n">
        <f aca="false">J19837-H19837</f>
        <v>30.83</v>
      </c>
      <c r="L19837" s="14" t="n">
        <f aca="false">G19837-H19837</f>
        <v>-4.67</v>
      </c>
    </row>
    <row r="19838" customFormat="false" ht="15" hidden="false" customHeight="false" outlineLevel="0" collapsed="false">
      <c r="A19838" s="2" t="s">
        <v>174</v>
      </c>
      <c r="B19838" s="2" t="s">
        <v>174</v>
      </c>
      <c r="C19838" s="2" t="s">
        <v>49</v>
      </c>
      <c r="D19838" s="2" t="s">
        <v>13</v>
      </c>
      <c r="E19838" s="2" t="s">
        <v>74</v>
      </c>
      <c r="F19838" s="2" t="s">
        <v>977</v>
      </c>
      <c r="G19838" s="14" t="n">
        <v>50</v>
      </c>
      <c r="H19838" s="14" t="n">
        <v>35.75</v>
      </c>
      <c r="I19838" s="14" t="n">
        <v>50</v>
      </c>
      <c r="J19838" s="23" t="n">
        <f aca="false">IF(AND(E19838="Priority",ISNUMBER('Cost model'!N175)),'Cost model'!N175,'Cost model'!M175)</f>
        <v>75</v>
      </c>
      <c r="K19838" s="14" t="n">
        <f aca="false">J19838-H19838</f>
        <v>39.25</v>
      </c>
      <c r="L19838" s="14" t="n">
        <f aca="false">G19838-H19838</f>
        <v>14.25</v>
      </c>
    </row>
    <row r="19839" customFormat="false" ht="15" hidden="false" customHeight="false" outlineLevel="0" collapsed="false">
      <c r="A19839" s="2" t="s">
        <v>174</v>
      </c>
      <c r="B19839" s="2" t="s">
        <v>174</v>
      </c>
      <c r="C19839" s="2" t="s">
        <v>48</v>
      </c>
      <c r="D19839" s="2" t="s">
        <v>12</v>
      </c>
      <c r="E19839" s="2" t="s">
        <v>74</v>
      </c>
      <c r="F19839" s="2" t="s">
        <v>977</v>
      </c>
      <c r="G19839" s="14" t="n">
        <v>12.5</v>
      </c>
      <c r="H19839" s="14" t="n">
        <v>61.36</v>
      </c>
      <c r="I19839" s="14" t="n">
        <v>12.5</v>
      </c>
      <c r="J19839" s="23" t="n">
        <f aca="false">IF(AND(E19839="Priority",ISNUMBER('Cost model'!N171)),'Cost model'!N171,'Cost model'!M171)</f>
        <v>40</v>
      </c>
      <c r="K19839" s="14" t="n">
        <f aca="false">J19839-H19839</f>
        <v>-21.36</v>
      </c>
      <c r="L19839" s="14" t="n">
        <f aca="false">G19839-H19839</f>
        <v>-48.86</v>
      </c>
    </row>
    <row r="19840" customFormat="false" ht="15" hidden="false" customHeight="false" outlineLevel="0" collapsed="false">
      <c r="A19840" s="2" t="s">
        <v>124</v>
      </c>
      <c r="B19840" s="2" t="s">
        <v>123</v>
      </c>
      <c r="C19840" s="2" t="s">
        <v>48</v>
      </c>
      <c r="D19840" s="2" t="s">
        <v>12</v>
      </c>
      <c r="E19840" s="2" t="s">
        <v>74</v>
      </c>
      <c r="F19840" s="2" t="s">
        <v>976</v>
      </c>
      <c r="G19840" s="14" t="n">
        <v>19.5</v>
      </c>
      <c r="H19840" s="14" t="n">
        <v>38.19</v>
      </c>
      <c r="I19840" s="14" t="n">
        <v>24.5</v>
      </c>
      <c r="J19840" s="23" t="n">
        <f aca="false">IF(AND(E19840="Priority",ISNUMBER('Cost model'!N396)),'Cost model'!N396,'Cost model'!M396)</f>
        <v>60</v>
      </c>
      <c r="K19840" s="14" t="n">
        <f aca="false">J19840-H19840</f>
        <v>21.81</v>
      </c>
      <c r="L19840" s="14" t="n">
        <f aca="false">G19840-H19840</f>
        <v>-18.69</v>
      </c>
    </row>
    <row r="19841" customFormat="false" ht="15" hidden="false" customHeight="false" outlineLevel="0" collapsed="false">
      <c r="A19841" s="2" t="s">
        <v>124</v>
      </c>
      <c r="B19841" s="2" t="s">
        <v>124</v>
      </c>
      <c r="C19841" s="2" t="s">
        <v>48</v>
      </c>
      <c r="D19841" s="2" t="s">
        <v>10</v>
      </c>
      <c r="E19841" s="2" t="s">
        <v>74</v>
      </c>
      <c r="F19841" s="2" t="s">
        <v>977</v>
      </c>
      <c r="G19841" s="14" t="n">
        <v>12.5</v>
      </c>
      <c r="H19841" s="14" t="n">
        <v>17.62</v>
      </c>
      <c r="I19841" s="14" t="n">
        <v>12.5</v>
      </c>
      <c r="J19841" s="23" t="n">
        <f aca="false">IF(AND(E19841="Priority",ISNUMBER('Cost model'!N318)),'Cost model'!N318,'Cost model'!M318)</f>
        <v>14.5</v>
      </c>
      <c r="K19841" s="14" t="n">
        <f aca="false">J19841-H19841</f>
        <v>-3.12</v>
      </c>
      <c r="L19841" s="14" t="n">
        <f aca="false">G19841-H19841</f>
        <v>-5.12</v>
      </c>
    </row>
    <row r="19842" customFormat="false" ht="15" hidden="false" customHeight="false" outlineLevel="0" collapsed="false">
      <c r="A19842" s="2" t="s">
        <v>124</v>
      </c>
      <c r="B19842" s="2" t="s">
        <v>124</v>
      </c>
      <c r="C19842" s="2" t="s">
        <v>47</v>
      </c>
      <c r="D19842" s="2" t="s">
        <v>10</v>
      </c>
      <c r="E19842" s="2" t="s">
        <v>74</v>
      </c>
      <c r="F19842" s="2" t="s">
        <v>977</v>
      </c>
      <c r="G19842" s="14" t="n">
        <v>9.5</v>
      </c>
      <c r="H19842" s="14" t="n">
        <v>24.17</v>
      </c>
      <c r="I19842" s="14" t="n">
        <v>9.5</v>
      </c>
      <c r="J19842" s="23" t="n">
        <f aca="false">IF(AND(E19842="Priority",ISNUMBER('Cost model'!N317)),'Cost model'!N317,'Cost model'!M317)</f>
        <v>10.5</v>
      </c>
      <c r="K19842" s="14" t="n">
        <f aca="false">J19842-H19842</f>
        <v>-13.67</v>
      </c>
      <c r="L19842" s="14" t="n">
        <f aca="false">G19842-H19842</f>
        <v>-14.67</v>
      </c>
    </row>
    <row r="19843" customFormat="false" ht="15" hidden="false" customHeight="false" outlineLevel="0" collapsed="false">
      <c r="A19843" s="2" t="s">
        <v>124</v>
      </c>
      <c r="B19843" s="2" t="s">
        <v>174</v>
      </c>
      <c r="C19843" s="2" t="s">
        <v>48</v>
      </c>
      <c r="D19843" s="2" t="s">
        <v>12</v>
      </c>
      <c r="E19843" s="2" t="s">
        <v>74</v>
      </c>
      <c r="F19843" s="2" t="s">
        <v>976</v>
      </c>
      <c r="G19843" s="14" t="n">
        <v>14.5</v>
      </c>
      <c r="H19843" s="14" t="n">
        <v>63.38</v>
      </c>
      <c r="I19843" s="14" t="n">
        <v>19.5</v>
      </c>
      <c r="J19843" s="23" t="n">
        <f aca="false">IF(AND(E19843="Priority",ISNUMBER('Cost model'!N366)),'Cost model'!N366,'Cost model'!M366)</f>
        <v>55</v>
      </c>
      <c r="K19843" s="14" t="n">
        <f aca="false">J19843-H19843</f>
        <v>-8.38</v>
      </c>
      <c r="L19843" s="14" t="n">
        <f aca="false">G19843-H19843</f>
        <v>-48.88</v>
      </c>
    </row>
    <row r="19844" customFormat="false" ht="15" hidden="false" customHeight="false" outlineLevel="0" collapsed="false">
      <c r="A19844" s="2" t="s">
        <v>221</v>
      </c>
      <c r="B19844" s="2" t="s">
        <v>221</v>
      </c>
      <c r="C19844" s="2" t="s">
        <v>47</v>
      </c>
      <c r="D19844" s="2" t="s">
        <v>12</v>
      </c>
      <c r="E19844" s="2" t="s">
        <v>74</v>
      </c>
      <c r="F19844" s="2" t="s">
        <v>977</v>
      </c>
      <c r="G19844" s="14" t="n">
        <v>9.5</v>
      </c>
      <c r="H19844" s="14" t="n">
        <v>26.77</v>
      </c>
      <c r="I19844" s="14" t="n">
        <v>9.5</v>
      </c>
      <c r="J19844" s="23" t="n">
        <f aca="false">IF(AND(E19844="Priority",ISNUMBER('Cost model'!N740)),'Cost model'!N740,'Cost model'!M740)</f>
        <v>22.5</v>
      </c>
      <c r="K19844" s="14" t="n">
        <f aca="false">J19844-H19844</f>
        <v>-4.27</v>
      </c>
      <c r="L19844" s="14" t="n">
        <f aca="false">G19844-H19844</f>
        <v>-17.27</v>
      </c>
    </row>
    <row r="19845" customFormat="false" ht="15" hidden="false" customHeight="false" outlineLevel="0" collapsed="false">
      <c r="A19845" s="2" t="s">
        <v>158</v>
      </c>
      <c r="B19845" s="2" t="s">
        <v>158</v>
      </c>
      <c r="C19845" s="2" t="s">
        <v>47</v>
      </c>
      <c r="D19845" s="2" t="s">
        <v>10</v>
      </c>
      <c r="E19845" s="2" t="s">
        <v>74</v>
      </c>
      <c r="F19845" s="2" t="s">
        <v>977</v>
      </c>
      <c r="G19845" s="14" t="n">
        <v>9.5</v>
      </c>
      <c r="H19845" s="14" t="n">
        <v>7.93</v>
      </c>
      <c r="I19845" s="14" t="n">
        <v>9.5</v>
      </c>
      <c r="J19845" s="23" t="n">
        <f aca="false">IF(AND(E19845="Priority",ISNUMBER('Cost model'!N422)),'Cost model'!N422,'Cost model'!M422)</f>
        <v>8.5</v>
      </c>
      <c r="K19845" s="14" t="n">
        <f aca="false">J19845-H19845</f>
        <v>0.57</v>
      </c>
      <c r="L19845" s="14" t="n">
        <f aca="false">G19845-H19845</f>
        <v>1.57</v>
      </c>
    </row>
    <row r="19846" customFormat="false" ht="15" hidden="false" customHeight="false" outlineLevel="0" collapsed="false">
      <c r="A19846" s="2" t="s">
        <v>124</v>
      </c>
      <c r="B19846" s="2" t="s">
        <v>142</v>
      </c>
      <c r="C19846" s="2" t="s">
        <v>48</v>
      </c>
      <c r="D19846" s="2" t="s">
        <v>12</v>
      </c>
      <c r="E19846" s="2" t="s">
        <v>74</v>
      </c>
      <c r="F19846" s="2" t="s">
        <v>976</v>
      </c>
      <c r="G19846" s="14" t="n">
        <v>19.5</v>
      </c>
      <c r="H19846" s="14" t="n">
        <v>28.64</v>
      </c>
      <c r="I19846" s="14" t="n">
        <v>19.5</v>
      </c>
      <c r="J19846" s="23" t="n">
        <f aca="false">IF(AND(E19846="Priority",ISNUMBER('Cost model'!N336)),'Cost model'!N336,'Cost model'!M336)</f>
        <v>50</v>
      </c>
      <c r="K19846" s="14" t="n">
        <f aca="false">J19846-H19846</f>
        <v>21.36</v>
      </c>
      <c r="L19846" s="14" t="n">
        <f aca="false">G19846-H19846</f>
        <v>-9.14</v>
      </c>
    </row>
    <row r="19847" customFormat="false" ht="15" hidden="false" customHeight="false" outlineLevel="0" collapsed="false">
      <c r="A19847" s="2" t="s">
        <v>142</v>
      </c>
      <c r="B19847" s="2" t="s">
        <v>142</v>
      </c>
      <c r="C19847" s="2" t="s">
        <v>48</v>
      </c>
      <c r="D19847" s="2" t="s">
        <v>12</v>
      </c>
      <c r="E19847" s="2" t="s">
        <v>83</v>
      </c>
      <c r="F19847" s="2" t="s">
        <v>977</v>
      </c>
      <c r="G19847" s="14" t="n">
        <v>19.5</v>
      </c>
      <c r="H19847" s="14" t="n">
        <v>24.17</v>
      </c>
      <c r="I19847" s="14" t="n">
        <v>19.5</v>
      </c>
      <c r="J19847" s="23" t="n">
        <f aca="false">IF(AND(E19847="Priority",ISNUMBER('Cost model'!N636)),'Cost model'!N636,'Cost model'!M636)</f>
        <v>55</v>
      </c>
      <c r="K19847" s="14" t="n">
        <f aca="false">J19847-H19847</f>
        <v>30.83</v>
      </c>
      <c r="L19847" s="14" t="n">
        <f aca="false">G19847-H19847</f>
        <v>-4.67</v>
      </c>
    </row>
    <row r="19848" customFormat="false" ht="15" hidden="false" customHeight="false" outlineLevel="0" collapsed="false">
      <c r="A19848" s="2" t="s">
        <v>124</v>
      </c>
      <c r="B19848" s="2" t="s">
        <v>124</v>
      </c>
      <c r="C19848" s="2" t="s">
        <v>48</v>
      </c>
      <c r="D19848" s="2" t="s">
        <v>12</v>
      </c>
      <c r="E19848" s="2" t="s">
        <v>83</v>
      </c>
      <c r="F19848" s="2" t="s">
        <v>977</v>
      </c>
      <c r="G19848" s="14" t="n">
        <v>19.5</v>
      </c>
      <c r="H19848" s="14" t="n">
        <v>28.07</v>
      </c>
      <c r="I19848" s="14" t="n">
        <v>19.5</v>
      </c>
      <c r="J19848" s="23" t="n">
        <f aca="false">IF(AND(E19848="Priority",ISNUMBER('Cost model'!N321)),'Cost model'!N321,'Cost model'!M321)</f>
        <v>55</v>
      </c>
      <c r="K19848" s="14" t="n">
        <f aca="false">J19848-H19848</f>
        <v>26.93</v>
      </c>
      <c r="L19848" s="14" t="n">
        <f aca="false">G19848-H19848</f>
        <v>-8.57</v>
      </c>
    </row>
    <row r="19849" customFormat="false" ht="15" hidden="false" customHeight="false" outlineLevel="0" collapsed="false">
      <c r="A19849" s="2" t="s">
        <v>124</v>
      </c>
      <c r="B19849" s="2" t="s">
        <v>174</v>
      </c>
      <c r="C19849" s="2" t="s">
        <v>48</v>
      </c>
      <c r="D19849" s="2" t="s">
        <v>10</v>
      </c>
      <c r="E19849" s="2" t="s">
        <v>83</v>
      </c>
      <c r="F19849" s="2" t="s">
        <v>976</v>
      </c>
      <c r="G19849" s="14" t="n">
        <v>19.5</v>
      </c>
      <c r="H19849" s="14" t="n">
        <v>21.34</v>
      </c>
      <c r="I19849" s="14" t="n">
        <v>19.5</v>
      </c>
      <c r="J19849" s="23" t="n">
        <f aca="false">IF(AND(E19849="Priority",ISNUMBER('Cost model'!N363)),'Cost model'!N363,'Cost model'!M363)</f>
        <v>21.5</v>
      </c>
      <c r="K19849" s="14" t="n">
        <f aca="false">J19849-H19849</f>
        <v>0.16</v>
      </c>
      <c r="L19849" s="14" t="n">
        <f aca="false">G19849-H19849</f>
        <v>-1.84</v>
      </c>
    </row>
    <row r="19850" customFormat="false" ht="15" hidden="false" customHeight="false" outlineLevel="0" collapsed="false">
      <c r="A19850" s="2" t="s">
        <v>174</v>
      </c>
      <c r="B19850" s="2" t="s">
        <v>158</v>
      </c>
      <c r="C19850" s="2" t="s">
        <v>48</v>
      </c>
      <c r="D19850" s="2" t="s">
        <v>10</v>
      </c>
      <c r="E19850" s="2" t="s">
        <v>74</v>
      </c>
      <c r="F19850" s="2" t="s">
        <v>976</v>
      </c>
      <c r="G19850" s="14" t="n">
        <v>12.5</v>
      </c>
      <c r="H19850" s="14" t="n">
        <v>11.22</v>
      </c>
      <c r="I19850" s="14" t="n">
        <v>14.5</v>
      </c>
      <c r="J19850" s="23" t="n">
        <f aca="false">IF(AND(E19850="Priority",ISNUMBER('Cost model'!N138)),'Cost model'!N138,'Cost model'!M138)</f>
        <v>16.5</v>
      </c>
      <c r="K19850" s="14" t="n">
        <f aca="false">J19850-H19850</f>
        <v>5.28</v>
      </c>
      <c r="L19850" s="14" t="n">
        <f aca="false">G19850-H19850</f>
        <v>1.28</v>
      </c>
    </row>
    <row r="19851" customFormat="false" ht="15" hidden="false" customHeight="false" outlineLevel="0" collapsed="false">
      <c r="A19851" s="2" t="s">
        <v>158</v>
      </c>
      <c r="B19851" s="2" t="s">
        <v>158</v>
      </c>
      <c r="C19851" s="2" t="s">
        <v>49</v>
      </c>
      <c r="D19851" s="2" t="s">
        <v>12</v>
      </c>
      <c r="E19851" s="2" t="s">
        <v>74</v>
      </c>
      <c r="F19851" s="2" t="s">
        <v>977</v>
      </c>
      <c r="G19851" s="14" t="n">
        <v>19.5</v>
      </c>
      <c r="H19851" s="14" t="n">
        <v>24.17</v>
      </c>
      <c r="I19851" s="14" t="n">
        <v>19.5</v>
      </c>
      <c r="J19851" s="23" t="n">
        <f aca="false">IF(AND(E19851="Priority",ISNUMBER('Cost model'!N427)),'Cost model'!N427,'Cost model'!M427)</f>
        <v>28.5</v>
      </c>
      <c r="K19851" s="14" t="n">
        <f aca="false">J19851-H19851</f>
        <v>4.33</v>
      </c>
      <c r="L19851" s="14" t="n">
        <f aca="false">G19851-H19851</f>
        <v>-4.67</v>
      </c>
    </row>
    <row r="19852" customFormat="false" ht="15" hidden="false" customHeight="false" outlineLevel="0" collapsed="false">
      <c r="A19852" s="2" t="s">
        <v>142</v>
      </c>
      <c r="B19852" s="2" t="s">
        <v>142</v>
      </c>
      <c r="C19852" s="2" t="s">
        <v>47</v>
      </c>
      <c r="D19852" s="2" t="s">
        <v>10</v>
      </c>
      <c r="E19852" s="2" t="s">
        <v>74</v>
      </c>
      <c r="F19852" s="2" t="s">
        <v>977</v>
      </c>
      <c r="G19852" s="14" t="n">
        <v>9.5</v>
      </c>
      <c r="H19852" s="14" t="n">
        <v>7.32</v>
      </c>
      <c r="I19852" s="14" t="n">
        <v>9.5</v>
      </c>
      <c r="J19852" s="23" t="n">
        <f aca="false">IF(AND(E19852="Priority",ISNUMBER('Cost model'!N632)),'Cost model'!N632,'Cost model'!M632)</f>
        <v>9.5</v>
      </c>
      <c r="K19852" s="14" t="n">
        <f aca="false">J19852-H19852</f>
        <v>2.18</v>
      </c>
      <c r="L19852" s="14" t="n">
        <f aca="false">G19852-H19852</f>
        <v>2.18</v>
      </c>
    </row>
    <row r="19853" customFormat="false" ht="15" hidden="false" customHeight="false" outlineLevel="0" collapsed="false">
      <c r="A19853" s="2" t="s">
        <v>142</v>
      </c>
      <c r="B19853" s="2" t="s">
        <v>142</v>
      </c>
      <c r="C19853" s="2" t="s">
        <v>47</v>
      </c>
      <c r="D19853" s="2" t="s">
        <v>10</v>
      </c>
      <c r="E19853" s="2" t="s">
        <v>74</v>
      </c>
      <c r="F19853" s="2" t="s">
        <v>977</v>
      </c>
      <c r="G19853" s="14" t="n">
        <v>9.5</v>
      </c>
      <c r="H19853" s="14" t="n">
        <v>11.25</v>
      </c>
      <c r="I19853" s="14" t="n">
        <v>9.5</v>
      </c>
      <c r="J19853" s="23" t="n">
        <f aca="false">IF(AND(E19853="Priority",ISNUMBER('Cost model'!N632)),'Cost model'!N632,'Cost model'!M632)</f>
        <v>9.5</v>
      </c>
      <c r="K19853" s="14" t="n">
        <f aca="false">J19853-H19853</f>
        <v>-1.75</v>
      </c>
      <c r="L19853" s="14" t="n">
        <f aca="false">G19853-H19853</f>
        <v>-1.75</v>
      </c>
    </row>
    <row r="19854" customFormat="false" ht="15" hidden="false" customHeight="false" outlineLevel="0" collapsed="false">
      <c r="A19854" s="2" t="s">
        <v>124</v>
      </c>
      <c r="B19854" s="2" t="s">
        <v>124</v>
      </c>
      <c r="C19854" s="2" t="s">
        <v>48</v>
      </c>
      <c r="D19854" s="2" t="s">
        <v>12</v>
      </c>
      <c r="E19854" s="2" t="s">
        <v>74</v>
      </c>
      <c r="F19854" s="2" t="s">
        <v>977</v>
      </c>
      <c r="G19854" s="14" t="n">
        <v>12.5</v>
      </c>
      <c r="H19854" s="14" t="n">
        <v>28.36</v>
      </c>
      <c r="I19854" s="14" t="n">
        <v>12.5</v>
      </c>
      <c r="J19854" s="23" t="n">
        <f aca="false">IF(AND(E19854="Priority",ISNUMBER('Cost model'!N321)),'Cost model'!N321,'Cost model'!M321)</f>
        <v>40</v>
      </c>
      <c r="K19854" s="14" t="n">
        <f aca="false">J19854-H19854</f>
        <v>11.64</v>
      </c>
      <c r="L19854" s="14" t="n">
        <f aca="false">G19854-H19854</f>
        <v>-15.86</v>
      </c>
    </row>
    <row r="19855" customFormat="false" ht="15" hidden="false" customHeight="false" outlineLevel="0" collapsed="false">
      <c r="A19855" s="2" t="s">
        <v>174</v>
      </c>
      <c r="B19855" s="2" t="s">
        <v>174</v>
      </c>
      <c r="C19855" s="2" t="s">
        <v>47</v>
      </c>
      <c r="D19855" s="2" t="s">
        <v>12</v>
      </c>
      <c r="E19855" s="2" t="s">
        <v>83</v>
      </c>
      <c r="F19855" s="2" t="s">
        <v>977</v>
      </c>
      <c r="G19855" s="14" t="n">
        <v>19.5</v>
      </c>
      <c r="H19855" s="14" t="n">
        <v>59.06</v>
      </c>
      <c r="I19855" s="14" t="n">
        <v>19.5</v>
      </c>
      <c r="J19855" s="23" t="n">
        <f aca="false">IF(AND(E19855="Priority",ISNUMBER('Cost model'!N170)),'Cost model'!N170,'Cost model'!M170)</f>
        <v>35</v>
      </c>
      <c r="K19855" s="14" t="n">
        <f aca="false">J19855-H19855</f>
        <v>-24.06</v>
      </c>
      <c r="L19855" s="14" t="n">
        <f aca="false">G19855-H19855</f>
        <v>-39.56</v>
      </c>
    </row>
    <row r="19856" customFormat="false" ht="15" hidden="false" customHeight="false" outlineLevel="0" collapsed="false">
      <c r="A19856" s="2" t="s">
        <v>174</v>
      </c>
      <c r="B19856" s="2" t="s">
        <v>174</v>
      </c>
      <c r="C19856" s="2" t="s">
        <v>48</v>
      </c>
      <c r="D19856" s="2" t="s">
        <v>12</v>
      </c>
      <c r="E19856" s="2" t="s">
        <v>74</v>
      </c>
      <c r="F19856" s="2" t="s">
        <v>977</v>
      </c>
      <c r="G19856" s="14" t="n">
        <v>12.5</v>
      </c>
      <c r="H19856" s="14" t="n">
        <v>43.25</v>
      </c>
      <c r="I19856" s="14" t="n">
        <v>12.5</v>
      </c>
      <c r="J19856" s="23" t="n">
        <f aca="false">IF(AND(E19856="Priority",ISNUMBER('Cost model'!N171)),'Cost model'!N171,'Cost model'!M171)</f>
        <v>40</v>
      </c>
      <c r="K19856" s="14" t="n">
        <f aca="false">J19856-H19856</f>
        <v>-3.25</v>
      </c>
      <c r="L19856" s="14" t="n">
        <f aca="false">G19856-H19856</f>
        <v>-30.75</v>
      </c>
    </row>
    <row r="19857" customFormat="false" ht="15" hidden="false" customHeight="false" outlineLevel="0" collapsed="false">
      <c r="A19857" s="2" t="s">
        <v>124</v>
      </c>
      <c r="B19857" s="2" t="s">
        <v>123</v>
      </c>
      <c r="C19857" s="2" t="s">
        <v>49</v>
      </c>
      <c r="D19857" s="2" t="s">
        <v>12</v>
      </c>
      <c r="E19857" s="2" t="s">
        <v>74</v>
      </c>
      <c r="F19857" s="2" t="s">
        <v>976</v>
      </c>
      <c r="G19857" s="14" t="n">
        <v>19.5</v>
      </c>
      <c r="H19857" s="14" t="n">
        <v>21.14</v>
      </c>
      <c r="I19857" s="14" t="n">
        <v>24.5</v>
      </c>
      <c r="J19857" s="23" t="n">
        <f aca="false">IF(AND(E19857="Priority",ISNUMBER('Cost model'!N397)),'Cost model'!N397,'Cost model'!M397)</f>
        <v>60</v>
      </c>
      <c r="K19857" s="14" t="n">
        <f aca="false">J19857-H19857</f>
        <v>38.86</v>
      </c>
      <c r="L19857" s="14" t="n">
        <f aca="false">G19857-H19857</f>
        <v>-1.64</v>
      </c>
    </row>
    <row r="19858" customFormat="false" ht="15" hidden="false" customHeight="false" outlineLevel="0" collapsed="false">
      <c r="A19858" s="2" t="s">
        <v>142</v>
      </c>
      <c r="B19858" s="2" t="s">
        <v>142</v>
      </c>
      <c r="C19858" s="2" t="s">
        <v>48</v>
      </c>
      <c r="D19858" s="2" t="s">
        <v>12</v>
      </c>
      <c r="E19858" s="2" t="s">
        <v>74</v>
      </c>
      <c r="F19858" s="2" t="s">
        <v>977</v>
      </c>
      <c r="G19858" s="14" t="n">
        <v>14.5</v>
      </c>
      <c r="H19858" s="14" t="n">
        <v>64.85</v>
      </c>
      <c r="I19858" s="14" t="n">
        <v>12.5</v>
      </c>
      <c r="J19858" s="23" t="n">
        <f aca="false">IF(AND(E19858="Priority",ISNUMBER('Cost model'!N636)),'Cost model'!N636,'Cost model'!M636)</f>
        <v>40</v>
      </c>
      <c r="K19858" s="14" t="n">
        <f aca="false">J19858-H19858</f>
        <v>-24.85</v>
      </c>
      <c r="L19858" s="14" t="n">
        <f aca="false">G19858-H19858</f>
        <v>-50.35</v>
      </c>
    </row>
    <row r="19859" customFormat="false" ht="15" hidden="false" customHeight="false" outlineLevel="0" collapsed="false">
      <c r="A19859" s="2" t="s">
        <v>221</v>
      </c>
      <c r="B19859" s="2" t="s">
        <v>221</v>
      </c>
      <c r="C19859" s="2" t="s">
        <v>47</v>
      </c>
      <c r="D19859" s="2" t="s">
        <v>10</v>
      </c>
      <c r="E19859" s="2" t="s">
        <v>74</v>
      </c>
      <c r="F19859" s="2" t="s">
        <v>977</v>
      </c>
      <c r="G19859" s="14" t="n">
        <v>9.5</v>
      </c>
      <c r="H19859" s="14" t="n">
        <v>11.25</v>
      </c>
      <c r="I19859" s="14" t="n">
        <v>9.5</v>
      </c>
      <c r="J19859" s="23" t="n">
        <f aca="false">IF(AND(E19859="Priority",ISNUMBER('Cost model'!N737)),'Cost model'!N737,'Cost model'!M737)</f>
        <v>8.5</v>
      </c>
      <c r="K19859" s="14" t="n">
        <f aca="false">J19859-H19859</f>
        <v>-2.75</v>
      </c>
      <c r="L19859" s="14" t="n">
        <f aca="false">G19859-H19859</f>
        <v>-1.75</v>
      </c>
    </row>
    <row r="19860" customFormat="false" ht="15" hidden="false" customHeight="false" outlineLevel="0" collapsed="false">
      <c r="A19860" s="2" t="s">
        <v>221</v>
      </c>
      <c r="B19860" s="2" t="s">
        <v>221</v>
      </c>
      <c r="C19860" s="2" t="s">
        <v>49</v>
      </c>
      <c r="D19860" s="2" t="s">
        <v>13</v>
      </c>
      <c r="E19860" s="2" t="s">
        <v>74</v>
      </c>
      <c r="F19860" s="2" t="s">
        <v>977</v>
      </c>
      <c r="G19860" s="14" t="n">
        <v>50</v>
      </c>
      <c r="H19860" s="14" t="n">
        <v>137.15</v>
      </c>
      <c r="I19860" s="14" t="n">
        <v>50</v>
      </c>
      <c r="J19860" s="23" t="n">
        <f aca="false">IF(AND(E19860="Priority",ISNUMBER('Cost model'!N745)),'Cost model'!N745,'Cost model'!M745)</f>
        <v>130</v>
      </c>
      <c r="K19860" s="14" t="n">
        <f aca="false">J19860-H19860</f>
        <v>-7.15000000000001</v>
      </c>
      <c r="L19860" s="14" t="n">
        <f aca="false">G19860-H19860</f>
        <v>-87.15</v>
      </c>
    </row>
    <row r="19861" customFormat="false" ht="15" hidden="false" customHeight="false" outlineLevel="0" collapsed="false">
      <c r="A19861" s="2" t="s">
        <v>174</v>
      </c>
      <c r="B19861" s="2" t="s">
        <v>142</v>
      </c>
      <c r="C19861" s="2" t="s">
        <v>47</v>
      </c>
      <c r="D19861" s="2" t="s">
        <v>10</v>
      </c>
      <c r="E19861" s="2" t="s">
        <v>74</v>
      </c>
      <c r="F19861" s="2" t="s">
        <v>976</v>
      </c>
      <c r="G19861" s="14" t="n">
        <v>9.5</v>
      </c>
      <c r="H19861" s="14" t="n">
        <v>6.11</v>
      </c>
      <c r="I19861" s="14" t="n">
        <v>9.5</v>
      </c>
      <c r="J19861" s="23" t="n">
        <f aca="false">IF(AND(E19861="Priority",ISNUMBER('Cost model'!N122)),'Cost model'!N122,'Cost model'!M122)</f>
        <v>13.5</v>
      </c>
      <c r="K19861" s="14" t="n">
        <f aca="false">J19861-H19861</f>
        <v>7.39</v>
      </c>
      <c r="L19861" s="14" t="n">
        <f aca="false">G19861-H19861</f>
        <v>3.39</v>
      </c>
    </row>
    <row r="19862" customFormat="false" ht="15" hidden="false" customHeight="false" outlineLevel="0" collapsed="false">
      <c r="A19862" s="2" t="s">
        <v>124</v>
      </c>
      <c r="B19862" s="2" t="s">
        <v>124</v>
      </c>
      <c r="C19862" s="2" t="s">
        <v>48</v>
      </c>
      <c r="D19862" s="2" t="s">
        <v>10</v>
      </c>
      <c r="E19862" s="2" t="s">
        <v>74</v>
      </c>
      <c r="F19862" s="2" t="s">
        <v>977</v>
      </c>
      <c r="G19862" s="14" t="n">
        <v>12.5</v>
      </c>
      <c r="H19862" s="14" t="n">
        <v>8.1</v>
      </c>
      <c r="I19862" s="14" t="n">
        <v>12.5</v>
      </c>
      <c r="J19862" s="23" t="n">
        <f aca="false">IF(AND(E19862="Priority",ISNUMBER('Cost model'!N318)),'Cost model'!N318,'Cost model'!M318)</f>
        <v>14.5</v>
      </c>
      <c r="K19862" s="14" t="n">
        <f aca="false">J19862-H19862</f>
        <v>6.4</v>
      </c>
      <c r="L19862" s="14" t="n">
        <f aca="false">G19862-H19862</f>
        <v>4.4</v>
      </c>
    </row>
    <row r="19863" customFormat="false" ht="15" hidden="false" customHeight="false" outlineLevel="0" collapsed="false">
      <c r="A19863" s="2" t="s">
        <v>174</v>
      </c>
      <c r="B19863" s="2" t="s">
        <v>174</v>
      </c>
      <c r="C19863" s="2" t="s">
        <v>47</v>
      </c>
      <c r="D19863" s="2" t="s">
        <v>10</v>
      </c>
      <c r="E19863" s="2" t="s">
        <v>74</v>
      </c>
      <c r="F19863" s="2" t="s">
        <v>977</v>
      </c>
      <c r="G19863" s="14" t="n">
        <v>9.5</v>
      </c>
      <c r="H19863" s="14" t="n">
        <v>6.11</v>
      </c>
      <c r="I19863" s="14" t="n">
        <v>9.5</v>
      </c>
      <c r="J19863" s="23" t="n">
        <f aca="false">IF(AND(E19863="Priority",ISNUMBER('Cost model'!N167)),'Cost model'!N167,'Cost model'!M167)</f>
        <v>8.5</v>
      </c>
      <c r="K19863" s="14" t="n">
        <f aca="false">J19863-H19863</f>
        <v>2.39</v>
      </c>
      <c r="L19863" s="14" t="n">
        <f aca="false">G19863-H19863</f>
        <v>3.39</v>
      </c>
    </row>
    <row r="19864" customFormat="false" ht="15" hidden="false" customHeight="false" outlineLevel="0" collapsed="false">
      <c r="A19864" s="2" t="s">
        <v>221</v>
      </c>
      <c r="B19864" s="2" t="s">
        <v>221</v>
      </c>
      <c r="C19864" s="2" t="s">
        <v>47</v>
      </c>
      <c r="D19864" s="2" t="s">
        <v>12</v>
      </c>
      <c r="E19864" s="2" t="s">
        <v>74</v>
      </c>
      <c r="F19864" s="2" t="s">
        <v>977</v>
      </c>
      <c r="G19864" s="14" t="n">
        <v>14.5</v>
      </c>
      <c r="H19864" s="14" t="n">
        <v>32.89</v>
      </c>
      <c r="I19864" s="14" t="n">
        <v>9.5</v>
      </c>
      <c r="J19864" s="23" t="n">
        <f aca="false">IF(AND(E19864="Priority",ISNUMBER('Cost model'!N740)),'Cost model'!N740,'Cost model'!M740)</f>
        <v>22.5</v>
      </c>
      <c r="K19864" s="14" t="n">
        <f aca="false">J19864-H19864</f>
        <v>-10.39</v>
      </c>
      <c r="L19864" s="14" t="n">
        <f aca="false">G19864-H19864</f>
        <v>-18.39</v>
      </c>
    </row>
    <row r="19865" customFormat="false" ht="15" hidden="false" customHeight="false" outlineLevel="0" collapsed="false">
      <c r="A19865" s="2" t="s">
        <v>174</v>
      </c>
      <c r="B19865" s="2" t="s">
        <v>174</v>
      </c>
      <c r="C19865" s="2" t="s">
        <v>47</v>
      </c>
      <c r="D19865" s="2" t="s">
        <v>12</v>
      </c>
      <c r="E19865" s="2" t="s">
        <v>74</v>
      </c>
      <c r="F19865" s="2" t="s">
        <v>977</v>
      </c>
      <c r="G19865" s="14" t="n">
        <v>9.5</v>
      </c>
      <c r="H19865" s="14" t="n">
        <v>44.21</v>
      </c>
      <c r="I19865" s="14" t="n">
        <v>9.5</v>
      </c>
      <c r="J19865" s="23" t="n">
        <f aca="false">IF(AND(E19865="Priority",ISNUMBER('Cost model'!N170)),'Cost model'!N170,'Cost model'!M170)</f>
        <v>25.5</v>
      </c>
      <c r="K19865" s="14" t="n">
        <f aca="false">J19865-H19865</f>
        <v>-18.71</v>
      </c>
      <c r="L19865" s="14" t="n">
        <f aca="false">G19865-H19865</f>
        <v>-34.71</v>
      </c>
    </row>
    <row r="19866" customFormat="false" ht="15" hidden="false" customHeight="false" outlineLevel="0" collapsed="false">
      <c r="A19866" s="2" t="s">
        <v>124</v>
      </c>
      <c r="B19866" s="2" t="s">
        <v>158</v>
      </c>
      <c r="C19866" s="2" t="s">
        <v>48</v>
      </c>
      <c r="D19866" s="2" t="s">
        <v>12</v>
      </c>
      <c r="E19866" s="2" t="s">
        <v>74</v>
      </c>
      <c r="F19866" s="2" t="s">
        <v>976</v>
      </c>
      <c r="G19866" s="14" t="n">
        <v>19.5</v>
      </c>
      <c r="H19866" s="14" t="n">
        <v>81.4</v>
      </c>
      <c r="I19866" s="14" t="n">
        <v>19.5</v>
      </c>
      <c r="J19866" s="23" t="n">
        <f aca="false">IF(AND(E19866="Priority",ISNUMBER('Cost model'!N351)),'Cost model'!N351,'Cost model'!M351)</f>
        <v>55</v>
      </c>
      <c r="K19866" s="14" t="n">
        <f aca="false">J19866-H19866</f>
        <v>-26.4</v>
      </c>
      <c r="L19866" s="14" t="n">
        <f aca="false">G19866-H19866</f>
        <v>-61.9</v>
      </c>
    </row>
    <row r="19867" customFormat="false" ht="15" hidden="false" customHeight="false" outlineLevel="0" collapsed="false">
      <c r="A19867" s="2" t="s">
        <v>174</v>
      </c>
      <c r="B19867" s="2" t="s">
        <v>174</v>
      </c>
      <c r="C19867" s="2" t="s">
        <v>47</v>
      </c>
      <c r="D19867" s="2" t="s">
        <v>10</v>
      </c>
      <c r="E19867" s="2" t="s">
        <v>74</v>
      </c>
      <c r="F19867" s="2" t="s">
        <v>977</v>
      </c>
      <c r="G19867" s="14" t="n">
        <v>9.5</v>
      </c>
      <c r="H19867" s="14" t="n">
        <v>7.46</v>
      </c>
      <c r="I19867" s="14" t="n">
        <v>9.5</v>
      </c>
      <c r="J19867" s="23" t="n">
        <f aca="false">IF(AND(E19867="Priority",ISNUMBER('Cost model'!N167)),'Cost model'!N167,'Cost model'!M167)</f>
        <v>8.5</v>
      </c>
      <c r="K19867" s="14" t="n">
        <f aca="false">J19867-H19867</f>
        <v>1.04</v>
      </c>
      <c r="L19867" s="14" t="n">
        <f aca="false">G19867-H19867</f>
        <v>2.04</v>
      </c>
    </row>
    <row r="19868" customFormat="false" ht="15" hidden="false" customHeight="false" outlineLevel="0" collapsed="false">
      <c r="A19868" s="2" t="s">
        <v>174</v>
      </c>
      <c r="B19868" s="2" t="s">
        <v>174</v>
      </c>
      <c r="C19868" s="2" t="s">
        <v>48</v>
      </c>
      <c r="D19868" s="2" t="s">
        <v>12</v>
      </c>
      <c r="E19868" s="2" t="s">
        <v>83</v>
      </c>
      <c r="F19868" s="2" t="s">
        <v>977</v>
      </c>
      <c r="G19868" s="14" t="n">
        <v>19.5</v>
      </c>
      <c r="H19868" s="14" t="n">
        <v>60.93</v>
      </c>
      <c r="I19868" s="14" t="n">
        <v>19.5</v>
      </c>
      <c r="J19868" s="23" t="n">
        <f aca="false">IF(AND(E19868="Priority",ISNUMBER('Cost model'!N171)),'Cost model'!N171,'Cost model'!M171)</f>
        <v>55</v>
      </c>
      <c r="K19868" s="14" t="n">
        <f aca="false">J19868-H19868</f>
        <v>-5.93</v>
      </c>
      <c r="L19868" s="14" t="n">
        <f aca="false">G19868-H19868</f>
        <v>-41.43</v>
      </c>
    </row>
    <row r="19869" customFormat="false" ht="15" hidden="false" customHeight="false" outlineLevel="0" collapsed="false">
      <c r="A19869" s="2" t="s">
        <v>142</v>
      </c>
      <c r="B19869" s="2" t="s">
        <v>124</v>
      </c>
      <c r="C19869" s="2" t="s">
        <v>48</v>
      </c>
      <c r="D19869" s="2" t="s">
        <v>10</v>
      </c>
      <c r="E19869" s="2" t="s">
        <v>74</v>
      </c>
      <c r="F19869" s="2" t="s">
        <v>976</v>
      </c>
      <c r="G19869" s="14" t="n">
        <v>14.5</v>
      </c>
      <c r="H19869" s="14" t="n">
        <v>11.92</v>
      </c>
      <c r="I19869" s="14" t="n">
        <v>14.5</v>
      </c>
      <c r="J19869" s="23" t="n">
        <f aca="false">IF(AND(E19869="Priority",ISNUMBER('Cost model'!N663)),'Cost model'!N663,'Cost model'!M663)</f>
        <v>18.5</v>
      </c>
      <c r="K19869" s="14" t="n">
        <f aca="false">J19869-H19869</f>
        <v>6.58</v>
      </c>
      <c r="L19869" s="14" t="n">
        <f aca="false">G19869-H19869</f>
        <v>2.58</v>
      </c>
    </row>
    <row r="19870" customFormat="false" ht="15" hidden="false" customHeight="false" outlineLevel="0" collapsed="false">
      <c r="A19870" s="2" t="s">
        <v>205</v>
      </c>
      <c r="B19870" s="2" t="s">
        <v>205</v>
      </c>
      <c r="C19870" s="2" t="s">
        <v>47</v>
      </c>
      <c r="D19870" s="2" t="s">
        <v>13</v>
      </c>
      <c r="E19870" s="2" t="s">
        <v>74</v>
      </c>
      <c r="F19870" s="2" t="s">
        <v>977</v>
      </c>
      <c r="G19870" s="14" t="n">
        <v>24.5</v>
      </c>
      <c r="H19870" s="14" t="n">
        <v>12.31</v>
      </c>
      <c r="I19870" s="14" t="n">
        <v>19</v>
      </c>
      <c r="J19870" s="23" t="n">
        <f aca="false">IF(AND(E19870="Priority",ISNUMBER('Cost model'!N533)),'Cost model'!N533,'Cost model'!M533)</f>
        <v>55</v>
      </c>
      <c r="K19870" s="14" t="n">
        <f aca="false">J19870-H19870</f>
        <v>42.69</v>
      </c>
      <c r="L19870" s="14" t="n">
        <f aca="false">G19870-H19870</f>
        <v>12.19</v>
      </c>
    </row>
    <row r="19871" customFormat="false" ht="15" hidden="false" customHeight="false" outlineLevel="0" collapsed="false">
      <c r="A19871" s="2" t="s">
        <v>174</v>
      </c>
      <c r="B19871" s="2" t="s">
        <v>142</v>
      </c>
      <c r="C19871" s="2" t="s">
        <v>49</v>
      </c>
      <c r="D19871" s="2" t="s">
        <v>13</v>
      </c>
      <c r="E19871" s="2" t="s">
        <v>74</v>
      </c>
      <c r="F19871" s="2" t="s">
        <v>976</v>
      </c>
      <c r="G19871" s="14" t="n">
        <v>50</v>
      </c>
      <c r="H19871" s="14" t="n">
        <v>131.59</v>
      </c>
      <c r="I19871" s="14" t="n">
        <v>50</v>
      </c>
      <c r="J19871" s="23" t="n">
        <f aca="false">IF(AND(E19871="Priority",ISNUMBER('Cost model'!N130)),'Cost model'!N130,'Cost model'!M130)</f>
        <v>100</v>
      </c>
      <c r="K19871" s="14" t="n">
        <f aca="false">J19871-H19871</f>
        <v>-31.59</v>
      </c>
      <c r="L19871" s="14" t="n">
        <f aca="false">G19871-H19871</f>
        <v>-81.59</v>
      </c>
    </row>
    <row r="19872" customFormat="false" ht="15" hidden="false" customHeight="false" outlineLevel="0" collapsed="false">
      <c r="A19872" s="2" t="s">
        <v>174</v>
      </c>
      <c r="B19872" s="2" t="s">
        <v>174</v>
      </c>
      <c r="C19872" s="2" t="s">
        <v>48</v>
      </c>
      <c r="D19872" s="2" t="s">
        <v>12</v>
      </c>
      <c r="E19872" s="2" t="s">
        <v>74</v>
      </c>
      <c r="F19872" s="2" t="s">
        <v>977</v>
      </c>
      <c r="G19872" s="14" t="n">
        <v>29.5</v>
      </c>
      <c r="H19872" s="14" t="n">
        <v>45.34</v>
      </c>
      <c r="I19872" s="14" t="n">
        <v>12.5</v>
      </c>
      <c r="J19872" s="23" t="n">
        <f aca="false">IF(AND(E19872="Priority",ISNUMBER('Cost model'!N171)),'Cost model'!N171,'Cost model'!M171)</f>
        <v>40</v>
      </c>
      <c r="K19872" s="14" t="n">
        <f aca="false">J19872-H19872</f>
        <v>-5.34</v>
      </c>
      <c r="L19872" s="14" t="n">
        <f aca="false">G19872-H19872</f>
        <v>-15.84</v>
      </c>
    </row>
    <row r="19873" customFormat="false" ht="15" hidden="false" customHeight="false" outlineLevel="0" collapsed="false">
      <c r="A19873" s="2" t="s">
        <v>342</v>
      </c>
      <c r="B19873" s="2" t="s">
        <v>158</v>
      </c>
      <c r="C19873" s="2" t="s">
        <v>49</v>
      </c>
      <c r="D19873" s="2" t="s">
        <v>12</v>
      </c>
      <c r="E19873" s="2" t="s">
        <v>74</v>
      </c>
      <c r="F19873" s="2" t="s">
        <v>976</v>
      </c>
      <c r="G19873" s="14" t="n">
        <v>24.5</v>
      </c>
      <c r="H19873" s="14" t="n">
        <v>24.17</v>
      </c>
      <c r="I19873" s="14" t="n">
        <v>24.5</v>
      </c>
      <c r="J19873" s="23" t="n">
        <f aca="false">IF(AND(E19873="Priority",ISNUMBER('Cost model'!N217)),'Cost model'!N217,'Cost model'!M217)</f>
        <v>70</v>
      </c>
      <c r="K19873" s="14" t="n">
        <f aca="false">J19873-H19873</f>
        <v>45.83</v>
      </c>
      <c r="L19873" s="14" t="n">
        <f aca="false">G19873-H19873</f>
        <v>0.329999999999998</v>
      </c>
    </row>
    <row r="19874" customFormat="false" ht="15" hidden="false" customHeight="false" outlineLevel="0" collapsed="false">
      <c r="A19874" s="2" t="s">
        <v>124</v>
      </c>
      <c r="B19874" s="2" t="s">
        <v>174</v>
      </c>
      <c r="C19874" s="2" t="s">
        <v>49</v>
      </c>
      <c r="D19874" s="2" t="s">
        <v>12</v>
      </c>
      <c r="E19874" s="2" t="s">
        <v>74</v>
      </c>
      <c r="F19874" s="2" t="s">
        <v>976</v>
      </c>
      <c r="G19874" s="14" t="n">
        <v>19.5</v>
      </c>
      <c r="H19874" s="14" t="n">
        <v>29.61</v>
      </c>
      <c r="I19874" s="14" t="n">
        <v>19.5</v>
      </c>
      <c r="J19874" s="23" t="n">
        <f aca="false">IF(AND(E19874="Priority",ISNUMBER('Cost model'!N367)),'Cost model'!N367,'Cost model'!M367)</f>
        <v>60</v>
      </c>
      <c r="K19874" s="14" t="n">
        <f aca="false">J19874-H19874</f>
        <v>30.39</v>
      </c>
      <c r="L19874" s="14" t="n">
        <f aca="false">G19874-H19874</f>
        <v>-10.11</v>
      </c>
    </row>
    <row r="19875" customFormat="false" ht="15" hidden="false" customHeight="false" outlineLevel="0" collapsed="false">
      <c r="A19875" s="2" t="s">
        <v>124</v>
      </c>
      <c r="B19875" s="2" t="s">
        <v>124</v>
      </c>
      <c r="C19875" s="2" t="s">
        <v>49</v>
      </c>
      <c r="D19875" s="2" t="s">
        <v>12</v>
      </c>
      <c r="E19875" s="2" t="s">
        <v>83</v>
      </c>
      <c r="F19875" s="2" t="s">
        <v>977</v>
      </c>
      <c r="G19875" s="14" t="n">
        <v>29.5</v>
      </c>
      <c r="H19875" s="14" t="n">
        <v>57.17</v>
      </c>
      <c r="I19875" s="14" t="n">
        <v>29.5</v>
      </c>
      <c r="J19875" s="23" t="n">
        <f aca="false">IF(AND(E19875="Priority",ISNUMBER('Cost model'!N322)),'Cost model'!N322,'Cost model'!M322)</f>
        <v>65</v>
      </c>
      <c r="K19875" s="14" t="n">
        <f aca="false">J19875-H19875</f>
        <v>7.83</v>
      </c>
      <c r="L19875" s="14" t="n">
        <f aca="false">G19875-H19875</f>
        <v>-27.67</v>
      </c>
    </row>
    <row r="19876" customFormat="false" ht="15" hidden="false" customHeight="false" outlineLevel="0" collapsed="false">
      <c r="A19876" s="2" t="s">
        <v>174</v>
      </c>
      <c r="B19876" s="2" t="s">
        <v>174</v>
      </c>
      <c r="C19876" s="2" t="s">
        <v>47</v>
      </c>
      <c r="D19876" s="2" t="s">
        <v>10</v>
      </c>
      <c r="E19876" s="2" t="s">
        <v>74</v>
      </c>
      <c r="F19876" s="2" t="s">
        <v>977</v>
      </c>
      <c r="G19876" s="14" t="n">
        <v>9.5</v>
      </c>
      <c r="H19876" s="14" t="n">
        <v>6.11</v>
      </c>
      <c r="I19876" s="14" t="n">
        <v>9.5</v>
      </c>
      <c r="J19876" s="23" t="n">
        <f aca="false">IF(AND(E19876="Priority",ISNUMBER('Cost model'!N167)),'Cost model'!N167,'Cost model'!M167)</f>
        <v>8.5</v>
      </c>
      <c r="K19876" s="14" t="n">
        <f aca="false">J19876-H19876</f>
        <v>2.39</v>
      </c>
      <c r="L19876" s="14" t="n">
        <f aca="false">G19876-H19876</f>
        <v>3.39</v>
      </c>
    </row>
    <row r="19877" customFormat="false" ht="15" hidden="false" customHeight="false" outlineLevel="0" collapsed="false">
      <c r="A19877" s="2" t="s">
        <v>158</v>
      </c>
      <c r="B19877" s="2" t="s">
        <v>158</v>
      </c>
      <c r="C19877" s="2" t="s">
        <v>49</v>
      </c>
      <c r="D19877" s="2" t="s">
        <v>10</v>
      </c>
      <c r="E19877" s="2" t="s">
        <v>83</v>
      </c>
      <c r="F19877" s="2" t="s">
        <v>977</v>
      </c>
      <c r="G19877" s="14" t="n">
        <v>24.5</v>
      </c>
      <c r="H19877" s="14" t="n">
        <v>24.17</v>
      </c>
      <c r="I19877" s="14" t="n">
        <v>24.5</v>
      </c>
      <c r="J19877" s="23" t="n">
        <f aca="false">IF(AND(E19877="Priority",ISNUMBER('Cost model'!N424)),'Cost model'!N424,'Cost model'!M424)</f>
        <v>22.5</v>
      </c>
      <c r="K19877" s="14" t="n">
        <f aca="false">J19877-H19877</f>
        <v>-1.67</v>
      </c>
      <c r="L19877" s="14" t="n">
        <f aca="false">G19877-H19877</f>
        <v>0.329999999999998</v>
      </c>
    </row>
    <row r="19878" customFormat="false" ht="15" hidden="false" customHeight="false" outlineLevel="0" collapsed="false">
      <c r="A19878" s="2" t="s">
        <v>124</v>
      </c>
      <c r="B19878" s="2" t="s">
        <v>124</v>
      </c>
      <c r="C19878" s="2" t="s">
        <v>49</v>
      </c>
      <c r="D19878" s="2" t="s">
        <v>12</v>
      </c>
      <c r="E19878" s="2" t="s">
        <v>74</v>
      </c>
      <c r="F19878" s="2" t="s">
        <v>977</v>
      </c>
      <c r="G19878" s="14" t="n">
        <v>34.5</v>
      </c>
      <c r="H19878" s="14" t="n">
        <v>62.54</v>
      </c>
      <c r="I19878" s="14" t="n">
        <v>19.5</v>
      </c>
      <c r="J19878" s="23" t="n">
        <f aca="false">IF(AND(E19878="Priority",ISNUMBER('Cost model'!N322)),'Cost model'!N322,'Cost model'!M322)</f>
        <v>50</v>
      </c>
      <c r="K19878" s="14" t="n">
        <f aca="false">J19878-H19878</f>
        <v>-12.54</v>
      </c>
      <c r="L19878" s="14" t="n">
        <f aca="false">G19878-H19878</f>
        <v>-28.04</v>
      </c>
    </row>
    <row r="19879" customFormat="false" ht="15" hidden="false" customHeight="false" outlineLevel="0" collapsed="false">
      <c r="A19879" s="2" t="s">
        <v>221</v>
      </c>
      <c r="B19879" s="2" t="s">
        <v>174</v>
      </c>
      <c r="C19879" s="2" t="s">
        <v>47</v>
      </c>
      <c r="D19879" s="2" t="s">
        <v>12</v>
      </c>
      <c r="E19879" s="2" t="s">
        <v>74</v>
      </c>
      <c r="F19879" s="2" t="s">
        <v>976</v>
      </c>
      <c r="G19879" s="14" t="n">
        <v>9.5</v>
      </c>
      <c r="H19879" s="14" t="n">
        <v>21.34</v>
      </c>
      <c r="I19879" s="14" t="n">
        <v>24.5</v>
      </c>
      <c r="J19879" s="23" t="n">
        <f aca="false">IF(AND(E19879="Priority",ISNUMBER('Cost model'!N785)),'Cost model'!N785,'Cost model'!M785)</f>
        <v>50</v>
      </c>
      <c r="K19879" s="14" t="n">
        <f aca="false">J19879-H19879</f>
        <v>28.66</v>
      </c>
      <c r="L19879" s="14" t="n">
        <f aca="false">G19879-H19879</f>
        <v>-11.84</v>
      </c>
    </row>
    <row r="19880" customFormat="false" ht="15" hidden="false" customHeight="false" outlineLevel="0" collapsed="false">
      <c r="A19880" s="2" t="s">
        <v>158</v>
      </c>
      <c r="B19880" s="2" t="s">
        <v>142</v>
      </c>
      <c r="C19880" s="2" t="s">
        <v>47</v>
      </c>
      <c r="D19880" s="2" t="s">
        <v>10</v>
      </c>
      <c r="E19880" s="2" t="s">
        <v>74</v>
      </c>
      <c r="F19880" s="2" t="s">
        <v>976</v>
      </c>
      <c r="G19880" s="14" t="n">
        <v>24.5</v>
      </c>
      <c r="H19880" s="14" t="n">
        <v>25.65</v>
      </c>
      <c r="I19880" s="14" t="n">
        <v>14.5</v>
      </c>
      <c r="J19880" s="23" t="n">
        <f aca="false">IF(AND(E19880="Priority",ISNUMBER('Cost model'!N437)),'Cost model'!N437,'Cost model'!M437)</f>
        <v>13.5</v>
      </c>
      <c r="K19880" s="14" t="n">
        <f aca="false">J19880-H19880</f>
        <v>-12.15</v>
      </c>
      <c r="L19880" s="14" t="n">
        <f aca="false">G19880-H19880</f>
        <v>-1.15</v>
      </c>
    </row>
    <row r="19881" customFormat="false" ht="15" hidden="false" customHeight="false" outlineLevel="0" collapsed="false">
      <c r="A19881" s="2" t="s">
        <v>221</v>
      </c>
      <c r="B19881" s="2" t="s">
        <v>123</v>
      </c>
      <c r="C19881" s="2" t="s">
        <v>49</v>
      </c>
      <c r="D19881" s="2" t="s">
        <v>10</v>
      </c>
      <c r="E19881" s="2" t="s">
        <v>74</v>
      </c>
      <c r="F19881" s="2" t="s">
        <v>976</v>
      </c>
      <c r="G19881" s="14" t="n">
        <v>17.5</v>
      </c>
      <c r="H19881" s="14" t="n">
        <v>21.34</v>
      </c>
      <c r="I19881" s="14" t="n">
        <v>19.5</v>
      </c>
      <c r="J19881" s="23" t="n">
        <f aca="false">IF(AND(E19881="Priority",ISNUMBER('Cost model'!N814)),'Cost model'!N814,'Cost model'!M814)</f>
        <v>27.5</v>
      </c>
      <c r="K19881" s="14" t="n">
        <f aca="false">J19881-H19881</f>
        <v>6.16</v>
      </c>
      <c r="L19881" s="14" t="n">
        <f aca="false">G19881-H19881</f>
        <v>-3.84</v>
      </c>
    </row>
    <row r="19882" customFormat="false" ht="15" hidden="false" customHeight="false" outlineLevel="0" collapsed="false">
      <c r="A19882" s="2" t="s">
        <v>174</v>
      </c>
      <c r="B19882" s="2" t="s">
        <v>158</v>
      </c>
      <c r="C19882" s="2" t="s">
        <v>49</v>
      </c>
      <c r="D19882" s="2" t="s">
        <v>13</v>
      </c>
      <c r="E19882" s="2" t="s">
        <v>74</v>
      </c>
      <c r="F19882" s="2" t="s">
        <v>976</v>
      </c>
      <c r="G19882" s="14" t="n">
        <v>50</v>
      </c>
      <c r="H19882" s="14" t="n">
        <v>106.77</v>
      </c>
      <c r="I19882" s="14" t="n">
        <v>85</v>
      </c>
      <c r="J19882" s="23" t="n">
        <f aca="false">IF(AND(E19882="Priority",ISNUMBER('Cost model'!N145)),'Cost model'!N145,'Cost model'!M145)</f>
        <v>115</v>
      </c>
      <c r="K19882" s="14" t="n">
        <f aca="false">J19882-H19882</f>
        <v>8.23</v>
      </c>
      <c r="L19882" s="14" t="n">
        <f aca="false">G19882-H19882</f>
        <v>-56.77</v>
      </c>
    </row>
    <row r="19883" customFormat="false" ht="15" hidden="false" customHeight="false" outlineLevel="0" collapsed="false">
      <c r="A19883" s="2" t="s">
        <v>205</v>
      </c>
      <c r="B19883" s="2" t="s">
        <v>205</v>
      </c>
      <c r="C19883" s="2" t="s">
        <v>48</v>
      </c>
      <c r="D19883" s="2" t="s">
        <v>12</v>
      </c>
      <c r="E19883" s="2" t="s">
        <v>74</v>
      </c>
      <c r="F19883" s="2" t="s">
        <v>977</v>
      </c>
      <c r="G19883" s="14" t="n">
        <v>24.5</v>
      </c>
      <c r="H19883" s="14" t="n">
        <v>25.41</v>
      </c>
      <c r="I19883" s="14" t="n">
        <v>12.5</v>
      </c>
      <c r="J19883" s="23" t="n">
        <f aca="false">IF(AND(E19883="Priority",ISNUMBER('Cost model'!N531)),'Cost model'!N531,'Cost model'!M531)</f>
        <v>50</v>
      </c>
      <c r="K19883" s="14" t="n">
        <f aca="false">J19883-H19883</f>
        <v>24.59</v>
      </c>
      <c r="L19883" s="14" t="n">
        <f aca="false">G19883-H19883</f>
        <v>-0.91</v>
      </c>
    </row>
    <row r="19884" customFormat="false" ht="15" hidden="false" customHeight="false" outlineLevel="0" collapsed="false">
      <c r="A19884" s="2" t="s">
        <v>174</v>
      </c>
      <c r="B19884" s="2" t="s">
        <v>142</v>
      </c>
      <c r="C19884" s="2" t="s">
        <v>47</v>
      </c>
      <c r="D19884" s="2" t="s">
        <v>10</v>
      </c>
      <c r="E19884" s="2" t="s">
        <v>74</v>
      </c>
      <c r="F19884" s="2" t="s">
        <v>976</v>
      </c>
      <c r="G19884" s="14" t="n">
        <v>9.5</v>
      </c>
      <c r="H19884" s="14" t="n">
        <v>9.64</v>
      </c>
      <c r="I19884" s="14" t="n">
        <v>9.5</v>
      </c>
      <c r="J19884" s="23" t="n">
        <f aca="false">IF(AND(E19884="Priority",ISNUMBER('Cost model'!N122)),'Cost model'!N122,'Cost model'!M122)</f>
        <v>13.5</v>
      </c>
      <c r="K19884" s="14" t="n">
        <f aca="false">J19884-H19884</f>
        <v>3.86</v>
      </c>
      <c r="L19884" s="14" t="n">
        <f aca="false">G19884-H19884</f>
        <v>-0.140000000000001</v>
      </c>
    </row>
    <row r="19885" customFormat="false" ht="15" hidden="false" customHeight="false" outlineLevel="0" collapsed="false">
      <c r="A19885" s="2" t="s">
        <v>221</v>
      </c>
      <c r="B19885" s="2" t="s">
        <v>221</v>
      </c>
      <c r="C19885" s="2" t="s">
        <v>47</v>
      </c>
      <c r="D19885" s="2" t="s">
        <v>14</v>
      </c>
      <c r="E19885" s="2" t="s">
        <v>74</v>
      </c>
      <c r="F19885" s="2" t="s">
        <v>977</v>
      </c>
      <c r="G19885" s="14" t="n">
        <v>25</v>
      </c>
      <c r="H19885" s="14" t="n">
        <v>103.41</v>
      </c>
      <c r="I19885" s="14" t="n">
        <v>25</v>
      </c>
      <c r="J19885" s="23" t="n">
        <f aca="false">IF(AND(E19885="Priority",ISNUMBER('Cost model'!N746)),'Cost model'!N746,'Cost model'!M746)</f>
        <v>100</v>
      </c>
      <c r="K19885" s="14" t="n">
        <f aca="false">J19885-H19885</f>
        <v>-3.41</v>
      </c>
      <c r="L19885" s="14" t="n">
        <f aca="false">G19885-H19885</f>
        <v>-78.41</v>
      </c>
    </row>
    <row r="19886" customFormat="false" ht="15" hidden="false" customHeight="false" outlineLevel="0" collapsed="false">
      <c r="A19886" s="2" t="s">
        <v>142</v>
      </c>
      <c r="B19886" s="2" t="s">
        <v>142</v>
      </c>
      <c r="C19886" s="2" t="s">
        <v>49</v>
      </c>
      <c r="D19886" s="2" t="s">
        <v>10</v>
      </c>
      <c r="E19886" s="2" t="s">
        <v>74</v>
      </c>
      <c r="F19886" s="2" t="s">
        <v>977</v>
      </c>
      <c r="G19886" s="14" t="n">
        <v>17.5</v>
      </c>
      <c r="H19886" s="14" t="n">
        <v>17.31</v>
      </c>
      <c r="I19886" s="14" t="n">
        <v>17.5</v>
      </c>
      <c r="J19886" s="23" t="n">
        <f aca="false">IF(AND(E19886="Priority",ISNUMBER('Cost model'!N634)),'Cost model'!N634,'Cost model'!M634)</f>
        <v>15.5</v>
      </c>
      <c r="K19886" s="14" t="n">
        <f aca="false">J19886-H19886</f>
        <v>-1.81</v>
      </c>
      <c r="L19886" s="14" t="n">
        <f aca="false">G19886-H19886</f>
        <v>0.190000000000001</v>
      </c>
    </row>
    <row r="19887" customFormat="false" ht="15" hidden="false" customHeight="false" outlineLevel="0" collapsed="false">
      <c r="A19887" s="2" t="s">
        <v>142</v>
      </c>
      <c r="B19887" s="2" t="s">
        <v>142</v>
      </c>
      <c r="C19887" s="2" t="s">
        <v>47</v>
      </c>
      <c r="D19887" s="2" t="s">
        <v>10</v>
      </c>
      <c r="E19887" s="2" t="s">
        <v>74</v>
      </c>
      <c r="F19887" s="2" t="s">
        <v>977</v>
      </c>
      <c r="G19887" s="14" t="n">
        <v>9.5</v>
      </c>
      <c r="H19887" s="14" t="n">
        <v>19.5</v>
      </c>
      <c r="I19887" s="14" t="n">
        <v>9.5</v>
      </c>
      <c r="J19887" s="23" t="n">
        <f aca="false">IF(AND(E19887="Priority",ISNUMBER('Cost model'!N632)),'Cost model'!N632,'Cost model'!M632)</f>
        <v>9.5</v>
      </c>
      <c r="K19887" s="14" t="n">
        <f aca="false">J19887-H19887</f>
        <v>-10</v>
      </c>
      <c r="L19887" s="14" t="n">
        <f aca="false">G19887-H19887</f>
        <v>-10</v>
      </c>
    </row>
    <row r="19888" customFormat="false" ht="15" hidden="false" customHeight="false" outlineLevel="0" collapsed="false">
      <c r="A19888" s="2" t="s">
        <v>124</v>
      </c>
      <c r="B19888" s="2" t="s">
        <v>158</v>
      </c>
      <c r="C19888" s="2" t="s">
        <v>48</v>
      </c>
      <c r="D19888" s="2" t="s">
        <v>15</v>
      </c>
      <c r="E19888" s="2" t="s">
        <v>74</v>
      </c>
      <c r="F19888" s="2" t="s">
        <v>976</v>
      </c>
      <c r="G19888" s="14" t="n">
        <v>85</v>
      </c>
      <c r="H19888" s="14" t="n">
        <v>227.98</v>
      </c>
      <c r="I19888" s="14" t="n">
        <v>250</v>
      </c>
      <c r="J19888" s="23" t="n">
        <f aca="false">IF(AND(E19888="Priority",ISNUMBER('Cost model'!N360)),'Cost model'!N360,'Cost model'!M360)</f>
        <v>290</v>
      </c>
      <c r="K19888" s="14" t="n">
        <f aca="false">J19888-H19888</f>
        <v>62.02</v>
      </c>
      <c r="L19888" s="14" t="n">
        <f aca="false">G19888-H19888</f>
        <v>-142.98</v>
      </c>
    </row>
    <row r="19889" customFormat="false" ht="15" hidden="false" customHeight="false" outlineLevel="0" collapsed="false">
      <c r="A19889" s="2" t="s">
        <v>174</v>
      </c>
      <c r="B19889" s="2" t="s">
        <v>174</v>
      </c>
      <c r="C19889" s="2" t="s">
        <v>48</v>
      </c>
      <c r="D19889" s="2" t="s">
        <v>12</v>
      </c>
      <c r="E19889" s="2" t="s">
        <v>83</v>
      </c>
      <c r="F19889" s="2" t="s">
        <v>977</v>
      </c>
      <c r="G19889" s="14" t="n">
        <v>19.5</v>
      </c>
      <c r="H19889" s="14" t="n">
        <v>43.25</v>
      </c>
      <c r="I19889" s="14" t="n">
        <v>19.5</v>
      </c>
      <c r="J19889" s="23" t="n">
        <f aca="false">IF(AND(E19889="Priority",ISNUMBER('Cost model'!N171)),'Cost model'!N171,'Cost model'!M171)</f>
        <v>55</v>
      </c>
      <c r="K19889" s="14" t="n">
        <f aca="false">J19889-H19889</f>
        <v>11.75</v>
      </c>
      <c r="L19889" s="14" t="n">
        <f aca="false">G19889-H19889</f>
        <v>-23.75</v>
      </c>
    </row>
    <row r="19890" customFormat="false" ht="15" hidden="false" customHeight="false" outlineLevel="0" collapsed="false">
      <c r="A19890" s="2" t="s">
        <v>124</v>
      </c>
      <c r="B19890" s="2" t="s">
        <v>124</v>
      </c>
      <c r="C19890" s="2" t="s">
        <v>48</v>
      </c>
      <c r="D19890" s="2" t="s">
        <v>10</v>
      </c>
      <c r="E19890" s="2" t="s">
        <v>74</v>
      </c>
      <c r="F19890" s="2" t="s">
        <v>977</v>
      </c>
      <c r="G19890" s="14" t="n">
        <v>12.5</v>
      </c>
      <c r="H19890" s="14" t="n">
        <v>11.25</v>
      </c>
      <c r="I19890" s="14" t="n">
        <v>12.5</v>
      </c>
      <c r="J19890" s="23" t="n">
        <f aca="false">IF(AND(E19890="Priority",ISNUMBER('Cost model'!N318)),'Cost model'!N318,'Cost model'!M318)</f>
        <v>14.5</v>
      </c>
      <c r="K19890" s="14" t="n">
        <f aca="false">J19890-H19890</f>
        <v>3.25</v>
      </c>
      <c r="L19890" s="14" t="n">
        <f aca="false">G19890-H19890</f>
        <v>1.25</v>
      </c>
    </row>
    <row r="19891" customFormat="false" ht="15" hidden="false" customHeight="false" outlineLevel="0" collapsed="false">
      <c r="A19891" s="2" t="s">
        <v>174</v>
      </c>
      <c r="B19891" s="2" t="s">
        <v>142</v>
      </c>
      <c r="C19891" s="2" t="s">
        <v>47</v>
      </c>
      <c r="D19891" s="2" t="s">
        <v>10</v>
      </c>
      <c r="E19891" s="2" t="s">
        <v>83</v>
      </c>
      <c r="F19891" s="2" t="s">
        <v>976</v>
      </c>
      <c r="G19891" s="14" t="n">
        <v>14.5</v>
      </c>
      <c r="H19891" s="14" t="n">
        <v>13.35</v>
      </c>
      <c r="I19891" s="14" t="n">
        <v>14.5</v>
      </c>
      <c r="J19891" s="23" t="n">
        <f aca="false">IF(AND(E19891="Priority",ISNUMBER('Cost model'!N122)),'Cost model'!N122,'Cost model'!M122)</f>
        <v>18.5</v>
      </c>
      <c r="K19891" s="14" t="n">
        <f aca="false">J19891-H19891</f>
        <v>5.15</v>
      </c>
      <c r="L19891" s="14" t="n">
        <f aca="false">G19891-H19891</f>
        <v>1.15</v>
      </c>
    </row>
    <row r="19892" customFormat="false" ht="15" hidden="false" customHeight="false" outlineLevel="0" collapsed="false">
      <c r="A19892" s="2" t="s">
        <v>142</v>
      </c>
      <c r="B19892" s="2" t="s">
        <v>142</v>
      </c>
      <c r="C19892" s="2" t="s">
        <v>49</v>
      </c>
      <c r="D19892" s="2" t="s">
        <v>10</v>
      </c>
      <c r="E19892" s="2" t="s">
        <v>74</v>
      </c>
      <c r="F19892" s="2" t="s">
        <v>977</v>
      </c>
      <c r="G19892" s="14" t="n">
        <v>17.5</v>
      </c>
      <c r="H19892" s="14" t="n">
        <v>11.34</v>
      </c>
      <c r="I19892" s="14" t="n">
        <v>17.5</v>
      </c>
      <c r="J19892" s="23" t="n">
        <f aca="false">IF(AND(E19892="Priority",ISNUMBER('Cost model'!N634)),'Cost model'!N634,'Cost model'!M634)</f>
        <v>15.5</v>
      </c>
      <c r="K19892" s="14" t="n">
        <f aca="false">J19892-H19892</f>
        <v>4.16</v>
      </c>
      <c r="L19892" s="14" t="n">
        <f aca="false">G19892-H19892</f>
        <v>6.16</v>
      </c>
    </row>
    <row r="19893" customFormat="false" ht="15" hidden="false" customHeight="false" outlineLevel="0" collapsed="false">
      <c r="A19893" s="2" t="s">
        <v>342</v>
      </c>
      <c r="B19893" s="2" t="s">
        <v>221</v>
      </c>
      <c r="C19893" s="2" t="s">
        <v>47</v>
      </c>
      <c r="D19893" s="2" t="s">
        <v>10</v>
      </c>
      <c r="E19893" s="2" t="s">
        <v>74</v>
      </c>
      <c r="F19893" s="2" t="s">
        <v>976</v>
      </c>
      <c r="G19893" s="14" t="n">
        <v>24.5</v>
      </c>
      <c r="H19893" s="14" t="n">
        <v>82.15</v>
      </c>
      <c r="I19893" s="14" t="n">
        <v>24.5</v>
      </c>
      <c r="J19893" s="23" t="n">
        <f aca="false">IF(AND(E19893="Priority",ISNUMBER('Cost model'!N242)),'Cost model'!N242,'Cost model'!M242)</f>
        <v>21.5</v>
      </c>
      <c r="K19893" s="14" t="n">
        <f aca="false">J19893-H19893</f>
        <v>-60.65</v>
      </c>
      <c r="L19893" s="14" t="n">
        <f aca="false">G19893-H19893</f>
        <v>-57.65</v>
      </c>
    </row>
    <row r="19894" customFormat="false" ht="15" hidden="false" customHeight="false" outlineLevel="0" collapsed="false">
      <c r="A19894" s="2" t="s">
        <v>174</v>
      </c>
      <c r="B19894" s="2" t="s">
        <v>174</v>
      </c>
      <c r="C19894" s="2" t="s">
        <v>47</v>
      </c>
      <c r="D19894" s="2" t="s">
        <v>10</v>
      </c>
      <c r="E19894" s="2" t="s">
        <v>74</v>
      </c>
      <c r="F19894" s="2" t="s">
        <v>977</v>
      </c>
      <c r="G19894" s="14" t="n">
        <v>9.5</v>
      </c>
      <c r="H19894" s="14" t="n">
        <v>6.67</v>
      </c>
      <c r="I19894" s="14" t="n">
        <v>9.5</v>
      </c>
      <c r="J19894" s="23" t="n">
        <f aca="false">IF(AND(E19894="Priority",ISNUMBER('Cost model'!N167)),'Cost model'!N167,'Cost model'!M167)</f>
        <v>8.5</v>
      </c>
      <c r="K19894" s="14" t="n">
        <f aca="false">J19894-H19894</f>
        <v>1.83</v>
      </c>
      <c r="L19894" s="14" t="n">
        <f aca="false">G19894-H19894</f>
        <v>2.83</v>
      </c>
    </row>
    <row r="19895" customFormat="false" ht="15" hidden="false" customHeight="false" outlineLevel="0" collapsed="false">
      <c r="A19895" s="2" t="s">
        <v>142</v>
      </c>
      <c r="B19895" s="2" t="s">
        <v>142</v>
      </c>
      <c r="C19895" s="2" t="s">
        <v>48</v>
      </c>
      <c r="D19895" s="2" t="s">
        <v>12</v>
      </c>
      <c r="E19895" s="2" t="s">
        <v>83</v>
      </c>
      <c r="F19895" s="2" t="s">
        <v>977</v>
      </c>
      <c r="G19895" s="14" t="n">
        <v>19.5</v>
      </c>
      <c r="H19895" s="14" t="n">
        <v>38.19</v>
      </c>
      <c r="I19895" s="14" t="n">
        <v>19.5</v>
      </c>
      <c r="J19895" s="23" t="n">
        <f aca="false">IF(AND(E19895="Priority",ISNUMBER('Cost model'!N636)),'Cost model'!N636,'Cost model'!M636)</f>
        <v>55</v>
      </c>
      <c r="K19895" s="14" t="n">
        <f aca="false">J19895-H19895</f>
        <v>16.81</v>
      </c>
      <c r="L19895" s="14" t="n">
        <f aca="false">G19895-H19895</f>
        <v>-18.69</v>
      </c>
    </row>
    <row r="19896" customFormat="false" ht="15" hidden="false" customHeight="false" outlineLevel="0" collapsed="false">
      <c r="A19896" s="2" t="s">
        <v>174</v>
      </c>
      <c r="B19896" s="2" t="s">
        <v>174</v>
      </c>
      <c r="C19896" s="2" t="s">
        <v>47</v>
      </c>
      <c r="D19896" s="2" t="s">
        <v>12</v>
      </c>
      <c r="E19896" s="2" t="s">
        <v>74</v>
      </c>
      <c r="F19896" s="2" t="s">
        <v>977</v>
      </c>
      <c r="G19896" s="14" t="n">
        <v>9.5</v>
      </c>
      <c r="H19896" s="14" t="n">
        <v>28.91</v>
      </c>
      <c r="I19896" s="14" t="n">
        <v>9.5</v>
      </c>
      <c r="J19896" s="23" t="n">
        <f aca="false">IF(AND(E19896="Priority",ISNUMBER('Cost model'!N170)),'Cost model'!N170,'Cost model'!M170)</f>
        <v>25.5</v>
      </c>
      <c r="K19896" s="14" t="n">
        <f aca="false">J19896-H19896</f>
        <v>-3.41</v>
      </c>
      <c r="L19896" s="14" t="n">
        <f aca="false">G19896-H19896</f>
        <v>-19.41</v>
      </c>
    </row>
    <row r="19897" customFormat="false" ht="15" hidden="false" customHeight="false" outlineLevel="0" collapsed="false">
      <c r="A19897" s="2" t="s">
        <v>174</v>
      </c>
      <c r="B19897" s="2" t="s">
        <v>174</v>
      </c>
      <c r="C19897" s="2" t="s">
        <v>47</v>
      </c>
      <c r="D19897" s="2" t="s">
        <v>10</v>
      </c>
      <c r="E19897" s="2" t="s">
        <v>74</v>
      </c>
      <c r="F19897" s="2" t="s">
        <v>977</v>
      </c>
      <c r="G19897" s="14" t="n">
        <v>9.5</v>
      </c>
      <c r="H19897" s="14" t="n">
        <v>7.58</v>
      </c>
      <c r="I19897" s="14" t="n">
        <v>9.5</v>
      </c>
      <c r="J19897" s="23" t="n">
        <f aca="false">IF(AND(E19897="Priority",ISNUMBER('Cost model'!N167)),'Cost model'!N167,'Cost model'!M167)</f>
        <v>8.5</v>
      </c>
      <c r="K19897" s="14" t="n">
        <f aca="false">J19897-H19897</f>
        <v>0.92</v>
      </c>
      <c r="L19897" s="14" t="n">
        <f aca="false">G19897-H19897</f>
        <v>1.92</v>
      </c>
    </row>
    <row r="19898" customFormat="false" ht="15" hidden="false" customHeight="false" outlineLevel="0" collapsed="false">
      <c r="A19898" s="2" t="s">
        <v>174</v>
      </c>
      <c r="B19898" s="2" t="s">
        <v>174</v>
      </c>
      <c r="C19898" s="2" t="s">
        <v>49</v>
      </c>
      <c r="D19898" s="2" t="s">
        <v>14</v>
      </c>
      <c r="E19898" s="2" t="s">
        <v>74</v>
      </c>
      <c r="F19898" s="2" t="s">
        <v>977</v>
      </c>
      <c r="G19898" s="14" t="n">
        <v>85</v>
      </c>
      <c r="H19898" s="14" t="n">
        <v>118.32</v>
      </c>
      <c r="I19898" s="14" t="n">
        <v>85</v>
      </c>
      <c r="J19898" s="23" t="n">
        <f aca="false">IF(AND(E19898="Priority",ISNUMBER('Cost model'!N178)),'Cost model'!N178,'Cost model'!M178)</f>
        <v>145</v>
      </c>
      <c r="K19898" s="14" t="n">
        <f aca="false">J19898-H19898</f>
        <v>26.68</v>
      </c>
      <c r="L19898" s="14" t="n">
        <f aca="false">G19898-H19898</f>
        <v>-33.32</v>
      </c>
    </row>
    <row r="19899" customFormat="false" ht="15" hidden="false" customHeight="false" outlineLevel="0" collapsed="false">
      <c r="A19899" s="2" t="s">
        <v>174</v>
      </c>
      <c r="B19899" s="2" t="s">
        <v>174</v>
      </c>
      <c r="C19899" s="2" t="s">
        <v>48</v>
      </c>
      <c r="D19899" s="2" t="s">
        <v>13</v>
      </c>
      <c r="E19899" s="2" t="s">
        <v>74</v>
      </c>
      <c r="F19899" s="2" t="s">
        <v>977</v>
      </c>
      <c r="G19899" s="14" t="n">
        <v>24.5</v>
      </c>
      <c r="H19899" s="14" t="n">
        <v>32.04</v>
      </c>
      <c r="I19899" s="14" t="n">
        <v>24.5</v>
      </c>
      <c r="J19899" s="23" t="n">
        <f aca="false">IF(AND(E19899="Priority",ISNUMBER('Cost model'!N174)),'Cost model'!N174,'Cost model'!M174)</f>
        <v>70</v>
      </c>
      <c r="K19899" s="14" t="n">
        <f aca="false">J19899-H19899</f>
        <v>37.96</v>
      </c>
      <c r="L19899" s="14" t="n">
        <f aca="false">G19899-H19899</f>
        <v>-7.54</v>
      </c>
    </row>
    <row r="19900" customFormat="false" ht="15" hidden="false" customHeight="false" outlineLevel="0" collapsed="false">
      <c r="A19900" s="2" t="s">
        <v>174</v>
      </c>
      <c r="B19900" s="2" t="s">
        <v>124</v>
      </c>
      <c r="C19900" s="2" t="s">
        <v>49</v>
      </c>
      <c r="D19900" s="2" t="s">
        <v>14</v>
      </c>
      <c r="E19900" s="2" t="s">
        <v>74</v>
      </c>
      <c r="F19900" s="2" t="s">
        <v>976</v>
      </c>
      <c r="G19900" s="14" t="n">
        <v>85</v>
      </c>
      <c r="H19900" s="14" t="n">
        <v>123.84</v>
      </c>
      <c r="I19900" s="14" t="n">
        <v>85</v>
      </c>
      <c r="J19900" s="23" t="n">
        <f aca="false">IF(AND(E19900="Priority",ISNUMBER('Cost model'!N118)),'Cost model'!N118,'Cost model'!M118)</f>
        <v>180</v>
      </c>
      <c r="K19900" s="14" t="n">
        <f aca="false">J19900-H19900</f>
        <v>56.16</v>
      </c>
      <c r="L19900" s="14" t="n">
        <f aca="false">G19900-H19900</f>
        <v>-38.84</v>
      </c>
    </row>
    <row r="19901" customFormat="false" ht="15" hidden="false" customHeight="false" outlineLevel="0" collapsed="false">
      <c r="A19901" s="2" t="s">
        <v>174</v>
      </c>
      <c r="B19901" s="2" t="s">
        <v>174</v>
      </c>
      <c r="C19901" s="2" t="s">
        <v>49</v>
      </c>
      <c r="D19901" s="2" t="s">
        <v>10</v>
      </c>
      <c r="E19901" s="2" t="s">
        <v>74</v>
      </c>
      <c r="F19901" s="2" t="s">
        <v>977</v>
      </c>
      <c r="G19901" s="14" t="n">
        <v>17.5</v>
      </c>
      <c r="H19901" s="14" t="n">
        <v>10.79</v>
      </c>
      <c r="I19901" s="14" t="n">
        <v>17.5</v>
      </c>
      <c r="J19901" s="23" t="n">
        <f aca="false">IF(AND(E19901="Priority",ISNUMBER('Cost model'!N169)),'Cost model'!N169,'Cost model'!M169)</f>
        <v>18.5</v>
      </c>
      <c r="K19901" s="14" t="n">
        <f aca="false">J19901-H19901</f>
        <v>7.71</v>
      </c>
      <c r="L19901" s="14" t="n">
        <f aca="false">G19901-H19901</f>
        <v>6.71</v>
      </c>
    </row>
    <row r="19902" customFormat="false" ht="15" hidden="false" customHeight="false" outlineLevel="0" collapsed="false">
      <c r="A19902" s="2" t="s">
        <v>158</v>
      </c>
      <c r="B19902" s="2" t="s">
        <v>158</v>
      </c>
      <c r="C19902" s="2" t="s">
        <v>49</v>
      </c>
      <c r="D19902" s="2" t="s">
        <v>12</v>
      </c>
      <c r="E19902" s="2" t="s">
        <v>74</v>
      </c>
      <c r="F19902" s="2" t="s">
        <v>977</v>
      </c>
      <c r="G19902" s="14" t="n">
        <v>19.5</v>
      </c>
      <c r="H19902" s="14" t="n">
        <v>27.03</v>
      </c>
      <c r="I19902" s="14" t="n">
        <v>19.5</v>
      </c>
      <c r="J19902" s="23" t="n">
        <f aca="false">IF(AND(E19902="Priority",ISNUMBER('Cost model'!N427)),'Cost model'!N427,'Cost model'!M427)</f>
        <v>28.5</v>
      </c>
      <c r="K19902" s="14" t="n">
        <f aca="false">J19902-H19902</f>
        <v>1.47</v>
      </c>
      <c r="L19902" s="14" t="n">
        <f aca="false">G19902-H19902</f>
        <v>-7.53</v>
      </c>
    </row>
    <row r="19903" customFormat="false" ht="15" hidden="false" customHeight="false" outlineLevel="0" collapsed="false">
      <c r="A19903" s="2" t="s">
        <v>124</v>
      </c>
      <c r="B19903" s="2" t="s">
        <v>142</v>
      </c>
      <c r="C19903" s="2" t="s">
        <v>47</v>
      </c>
      <c r="D19903" s="2" t="s">
        <v>12</v>
      </c>
      <c r="E19903" s="2" t="s">
        <v>74</v>
      </c>
      <c r="F19903" s="2" t="s">
        <v>976</v>
      </c>
      <c r="G19903" s="14" t="n">
        <v>19.5</v>
      </c>
      <c r="H19903" s="14" t="n">
        <v>38.19</v>
      </c>
      <c r="I19903" s="14" t="n">
        <v>19.5</v>
      </c>
      <c r="J19903" s="23" t="n">
        <f aca="false">IF(AND(E19903="Priority",ISNUMBER('Cost model'!N335)),'Cost model'!N335,'Cost model'!M335)</f>
        <v>45</v>
      </c>
      <c r="K19903" s="14" t="n">
        <f aca="false">J19903-H19903</f>
        <v>6.81</v>
      </c>
      <c r="L19903" s="14" t="n">
        <f aca="false">G19903-H19903</f>
        <v>-18.69</v>
      </c>
    </row>
    <row r="19904" customFormat="false" ht="15" hidden="false" customHeight="false" outlineLevel="0" collapsed="false">
      <c r="A19904" s="2" t="s">
        <v>124</v>
      </c>
      <c r="B19904" s="2" t="s">
        <v>174</v>
      </c>
      <c r="C19904" s="2" t="s">
        <v>48</v>
      </c>
      <c r="D19904" s="2" t="s">
        <v>13</v>
      </c>
      <c r="E19904" s="2" t="s">
        <v>74</v>
      </c>
      <c r="F19904" s="2" t="s">
        <v>976</v>
      </c>
      <c r="G19904" s="14" t="n">
        <v>24.5</v>
      </c>
      <c r="H19904" s="14" t="n">
        <v>40.65</v>
      </c>
      <c r="I19904" s="14" t="n">
        <v>24.5</v>
      </c>
      <c r="J19904" s="23" t="n">
        <f aca="false">IF(AND(E19904="Priority",ISNUMBER('Cost model'!N369)),'Cost model'!N369,'Cost model'!M369)</f>
        <v>100</v>
      </c>
      <c r="K19904" s="14" t="n">
        <f aca="false">J19904-H19904</f>
        <v>59.35</v>
      </c>
      <c r="L19904" s="14" t="n">
        <f aca="false">G19904-H19904</f>
        <v>-16.15</v>
      </c>
    </row>
    <row r="19905" customFormat="false" ht="15" hidden="false" customHeight="false" outlineLevel="0" collapsed="false">
      <c r="A19905" s="2" t="s">
        <v>174</v>
      </c>
      <c r="B19905" s="2" t="s">
        <v>124</v>
      </c>
      <c r="C19905" s="2" t="s">
        <v>47</v>
      </c>
      <c r="D19905" s="2" t="s">
        <v>13</v>
      </c>
      <c r="E19905" s="2" t="s">
        <v>74</v>
      </c>
      <c r="F19905" s="2" t="s">
        <v>976</v>
      </c>
      <c r="G19905" s="14" t="n">
        <v>19</v>
      </c>
      <c r="H19905" s="14" t="n">
        <v>40.07</v>
      </c>
      <c r="I19905" s="14" t="n">
        <v>19</v>
      </c>
      <c r="J19905" s="23" t="n">
        <f aca="false">IF(AND(E19905="Priority",ISNUMBER('Cost model'!N113)),'Cost model'!N113,'Cost model'!M113)</f>
        <v>65</v>
      </c>
      <c r="K19905" s="14" t="n">
        <f aca="false">J19905-H19905</f>
        <v>24.93</v>
      </c>
      <c r="L19905" s="14" t="n">
        <f aca="false">G19905-H19905</f>
        <v>-21.07</v>
      </c>
    </row>
    <row r="19906" customFormat="false" ht="15" hidden="false" customHeight="false" outlineLevel="0" collapsed="false">
      <c r="A19906" s="2" t="s">
        <v>174</v>
      </c>
      <c r="B19906" s="2" t="s">
        <v>205</v>
      </c>
      <c r="C19906" s="2" t="s">
        <v>49</v>
      </c>
      <c r="D19906" s="2" t="s">
        <v>10</v>
      </c>
      <c r="E19906" s="2" t="s">
        <v>74</v>
      </c>
      <c r="F19906" s="2" t="s">
        <v>976</v>
      </c>
      <c r="G19906" s="14" t="n">
        <v>17.5</v>
      </c>
      <c r="H19906" s="14" t="n">
        <v>20.11</v>
      </c>
      <c r="I19906" s="14" t="n">
        <v>19.5</v>
      </c>
      <c r="J19906" s="23" t="n">
        <f aca="false">IF(AND(E19906="Priority",ISNUMBER('Cost model'!N184)),'Cost model'!N184,'Cost model'!M184)</f>
        <v>24.5</v>
      </c>
      <c r="K19906" s="14" t="n">
        <f aca="false">J19906-H19906</f>
        <v>4.39</v>
      </c>
      <c r="L19906" s="14" t="n">
        <f aca="false">G19906-H19906</f>
        <v>-2.61</v>
      </c>
    </row>
    <row r="19907" customFormat="false" ht="15" hidden="false" customHeight="false" outlineLevel="0" collapsed="false">
      <c r="A19907" s="2" t="s">
        <v>174</v>
      </c>
      <c r="B19907" s="2" t="s">
        <v>174</v>
      </c>
      <c r="C19907" s="2" t="s">
        <v>49</v>
      </c>
      <c r="D19907" s="2" t="s">
        <v>12</v>
      </c>
      <c r="E19907" s="2" t="s">
        <v>74</v>
      </c>
      <c r="F19907" s="2" t="s">
        <v>977</v>
      </c>
      <c r="G19907" s="14" t="n">
        <v>19.5</v>
      </c>
      <c r="H19907" s="14" t="n">
        <v>49.36</v>
      </c>
      <c r="I19907" s="14" t="n">
        <v>19.5</v>
      </c>
      <c r="J19907" s="23" t="n">
        <f aca="false">IF(AND(E19907="Priority",ISNUMBER('Cost model'!N172)),'Cost model'!N172,'Cost model'!M172)</f>
        <v>45</v>
      </c>
      <c r="K19907" s="14" t="n">
        <f aca="false">J19907-H19907</f>
        <v>-4.36</v>
      </c>
      <c r="L19907" s="14" t="n">
        <f aca="false">G19907-H19907</f>
        <v>-29.86</v>
      </c>
    </row>
    <row r="19908" customFormat="false" ht="15" hidden="false" customHeight="false" outlineLevel="0" collapsed="false">
      <c r="A19908" s="2" t="s">
        <v>221</v>
      </c>
      <c r="B19908" s="2" t="s">
        <v>124</v>
      </c>
      <c r="C19908" s="2" t="s">
        <v>47</v>
      </c>
      <c r="D19908" s="2" t="s">
        <v>10</v>
      </c>
      <c r="E19908" s="2" t="s">
        <v>74</v>
      </c>
      <c r="F19908" s="2" t="s">
        <v>976</v>
      </c>
      <c r="G19908" s="14" t="n">
        <v>9.5</v>
      </c>
      <c r="H19908" s="14" t="n">
        <v>8.4</v>
      </c>
      <c r="I19908" s="14" t="n">
        <v>19.5</v>
      </c>
      <c r="J19908" s="23" t="n">
        <f aca="false">IF(AND(E19908="Priority",ISNUMBER('Cost model'!N797)),'Cost model'!N797,'Cost model'!M797)</f>
        <v>14.5</v>
      </c>
      <c r="K19908" s="14" t="n">
        <f aca="false">J19908-H19908</f>
        <v>6.1</v>
      </c>
      <c r="L19908" s="14" t="n">
        <f aca="false">G19908-H19908</f>
        <v>1.1</v>
      </c>
    </row>
    <row r="19909" customFormat="false" ht="15" hidden="false" customHeight="false" outlineLevel="0" collapsed="false">
      <c r="A19909" s="2" t="s">
        <v>142</v>
      </c>
      <c r="B19909" s="2" t="s">
        <v>174</v>
      </c>
      <c r="C19909" s="2" t="s">
        <v>48</v>
      </c>
      <c r="D19909" s="2" t="s">
        <v>10</v>
      </c>
      <c r="E19909" s="2" t="s">
        <v>74</v>
      </c>
      <c r="F19909" s="2" t="s">
        <v>976</v>
      </c>
      <c r="G19909" s="14" t="n">
        <v>12.5</v>
      </c>
      <c r="H19909" s="14" t="n">
        <v>9.05</v>
      </c>
      <c r="I19909" s="14" t="n">
        <v>14.5</v>
      </c>
      <c r="J19909" s="23" t="n">
        <f aca="false">IF(AND(E19909="Priority",ISNUMBER('Cost model'!N693)),'Cost model'!N693,'Cost model'!M693)</f>
        <v>11.5</v>
      </c>
      <c r="K19909" s="14" t="n">
        <f aca="false">J19909-H19909</f>
        <v>2.45</v>
      </c>
      <c r="L19909" s="14" t="n">
        <f aca="false">G19909-H19909</f>
        <v>3.45</v>
      </c>
    </row>
    <row r="19910" customFormat="false" ht="15" hidden="false" customHeight="false" outlineLevel="0" collapsed="false">
      <c r="A19910" s="2" t="s">
        <v>124</v>
      </c>
      <c r="B19910" s="2" t="s">
        <v>124</v>
      </c>
      <c r="C19910" s="2" t="s">
        <v>49</v>
      </c>
      <c r="D19910" s="2" t="s">
        <v>10</v>
      </c>
      <c r="E19910" s="2" t="s">
        <v>74</v>
      </c>
      <c r="F19910" s="2" t="s">
        <v>977</v>
      </c>
      <c r="G19910" s="14" t="n">
        <v>17.5</v>
      </c>
      <c r="H19910" s="14" t="n">
        <v>14.08</v>
      </c>
      <c r="I19910" s="14" t="n">
        <v>17.5</v>
      </c>
      <c r="J19910" s="23" t="n">
        <f aca="false">IF(AND(E19910="Priority",ISNUMBER('Cost model'!N319)),'Cost model'!N319,'Cost model'!M319)</f>
        <v>16.5</v>
      </c>
      <c r="K19910" s="14" t="n">
        <f aca="false">J19910-H19910</f>
        <v>2.42</v>
      </c>
      <c r="L19910" s="14" t="n">
        <f aca="false">G19910-H19910</f>
        <v>3.42</v>
      </c>
    </row>
    <row r="19911" customFormat="false" ht="15" hidden="false" customHeight="false" outlineLevel="0" collapsed="false">
      <c r="A19911" s="2" t="s">
        <v>174</v>
      </c>
      <c r="B19911" s="2" t="s">
        <v>124</v>
      </c>
      <c r="C19911" s="2" t="s">
        <v>47</v>
      </c>
      <c r="D19911" s="2" t="s">
        <v>10</v>
      </c>
      <c r="E19911" s="2" t="s">
        <v>74</v>
      </c>
      <c r="F19911" s="2" t="s">
        <v>976</v>
      </c>
      <c r="G19911" s="14" t="n">
        <v>19.5</v>
      </c>
      <c r="H19911" s="14" t="n">
        <v>21.34</v>
      </c>
      <c r="I19911" s="14" t="n">
        <v>9.5</v>
      </c>
      <c r="J19911" s="23" t="n">
        <f aca="false">IF(AND(E19911="Priority",ISNUMBER('Cost model'!N107)),'Cost model'!N107,'Cost model'!M107)</f>
        <v>12.5</v>
      </c>
      <c r="K19911" s="14" t="n">
        <f aca="false">J19911-H19911</f>
        <v>-8.84</v>
      </c>
      <c r="L19911" s="14" t="n">
        <f aca="false">G19911-H19911</f>
        <v>-1.84</v>
      </c>
    </row>
    <row r="19912" customFormat="false" ht="15" hidden="false" customHeight="false" outlineLevel="0" collapsed="false">
      <c r="A19912" s="2" t="s">
        <v>174</v>
      </c>
      <c r="B19912" s="2" t="s">
        <v>174</v>
      </c>
      <c r="C19912" s="2" t="s">
        <v>47</v>
      </c>
      <c r="D19912" s="2" t="s">
        <v>12</v>
      </c>
      <c r="E19912" s="2" t="s">
        <v>74</v>
      </c>
      <c r="F19912" s="2" t="s">
        <v>977</v>
      </c>
      <c r="G19912" s="14" t="n">
        <v>9.5</v>
      </c>
      <c r="H19912" s="14" t="n">
        <v>27.4</v>
      </c>
      <c r="I19912" s="14" t="n">
        <v>9.5</v>
      </c>
      <c r="J19912" s="23" t="n">
        <f aca="false">IF(AND(E19912="Priority",ISNUMBER('Cost model'!N170)),'Cost model'!N170,'Cost model'!M170)</f>
        <v>25.5</v>
      </c>
      <c r="K19912" s="14" t="n">
        <f aca="false">J19912-H19912</f>
        <v>-1.9</v>
      </c>
      <c r="L19912" s="14" t="n">
        <f aca="false">G19912-H19912</f>
        <v>-17.9</v>
      </c>
    </row>
    <row r="19913" customFormat="false" ht="15" hidden="false" customHeight="false" outlineLevel="0" collapsed="false">
      <c r="A19913" s="2" t="s">
        <v>142</v>
      </c>
      <c r="B19913" s="2" t="s">
        <v>142</v>
      </c>
      <c r="C19913" s="2" t="s">
        <v>48</v>
      </c>
      <c r="D19913" s="2" t="s">
        <v>12</v>
      </c>
      <c r="E19913" s="2" t="s">
        <v>83</v>
      </c>
      <c r="F19913" s="2" t="s">
        <v>977</v>
      </c>
      <c r="G19913" s="14" t="n">
        <v>19.5</v>
      </c>
      <c r="H19913" s="14" t="n">
        <v>46.57</v>
      </c>
      <c r="I19913" s="14" t="n">
        <v>19.5</v>
      </c>
      <c r="J19913" s="23" t="n">
        <f aca="false">IF(AND(E19913="Priority",ISNUMBER('Cost model'!N636)),'Cost model'!N636,'Cost model'!M636)</f>
        <v>55</v>
      </c>
      <c r="K19913" s="14" t="n">
        <f aca="false">J19913-H19913</f>
        <v>8.43</v>
      </c>
      <c r="L19913" s="14" t="n">
        <f aca="false">G19913-H19913</f>
        <v>-27.07</v>
      </c>
    </row>
    <row r="19914" customFormat="false" ht="15" hidden="false" customHeight="false" outlineLevel="0" collapsed="false">
      <c r="A19914" s="2" t="s">
        <v>174</v>
      </c>
      <c r="B19914" s="2" t="s">
        <v>142</v>
      </c>
      <c r="C19914" s="2" t="s">
        <v>49</v>
      </c>
      <c r="D19914" s="2" t="s">
        <v>12</v>
      </c>
      <c r="E19914" s="2" t="s">
        <v>74</v>
      </c>
      <c r="F19914" s="2" t="s">
        <v>976</v>
      </c>
      <c r="G19914" s="14" t="n">
        <v>24.5</v>
      </c>
      <c r="H19914" s="14" t="n">
        <v>38.68</v>
      </c>
      <c r="I19914" s="14" t="n">
        <v>19.5</v>
      </c>
      <c r="J19914" s="23" t="n">
        <f aca="false">IF(AND(E19914="Priority",ISNUMBER('Cost model'!N127)),'Cost model'!N127,'Cost model'!M127)</f>
        <v>50</v>
      </c>
      <c r="K19914" s="14" t="n">
        <f aca="false">J19914-H19914</f>
        <v>11.32</v>
      </c>
      <c r="L19914" s="14" t="n">
        <f aca="false">G19914-H19914</f>
        <v>-14.18</v>
      </c>
    </row>
    <row r="19915" customFormat="false" ht="15" hidden="false" customHeight="false" outlineLevel="0" collapsed="false">
      <c r="A19915" s="2" t="s">
        <v>142</v>
      </c>
      <c r="B19915" s="2" t="s">
        <v>142</v>
      </c>
      <c r="C19915" s="2" t="s">
        <v>48</v>
      </c>
      <c r="D19915" s="2" t="s">
        <v>12</v>
      </c>
      <c r="E19915" s="2" t="s">
        <v>74</v>
      </c>
      <c r="F19915" s="2" t="s">
        <v>977</v>
      </c>
      <c r="G19915" s="14" t="n">
        <v>12.5</v>
      </c>
      <c r="H19915" s="14" t="n">
        <v>38.19</v>
      </c>
      <c r="I19915" s="14" t="n">
        <v>12.5</v>
      </c>
      <c r="J19915" s="23" t="n">
        <f aca="false">IF(AND(E19915="Priority",ISNUMBER('Cost model'!N636)),'Cost model'!N636,'Cost model'!M636)</f>
        <v>40</v>
      </c>
      <c r="K19915" s="14" t="n">
        <f aca="false">J19915-H19915</f>
        <v>1.81</v>
      </c>
      <c r="L19915" s="14" t="n">
        <f aca="false">G19915-H19915</f>
        <v>-25.69</v>
      </c>
    </row>
    <row r="19916" customFormat="false" ht="15" hidden="false" customHeight="false" outlineLevel="0" collapsed="false">
      <c r="A19916" s="2" t="s">
        <v>174</v>
      </c>
      <c r="B19916" s="2" t="s">
        <v>158</v>
      </c>
      <c r="C19916" s="2" t="s">
        <v>48</v>
      </c>
      <c r="D19916" s="2" t="s">
        <v>15</v>
      </c>
      <c r="E19916" s="2" t="s">
        <v>74</v>
      </c>
      <c r="F19916" s="2" t="s">
        <v>976</v>
      </c>
      <c r="G19916" s="14" t="n">
        <v>85</v>
      </c>
      <c r="H19916" s="14" t="n">
        <v>396.17</v>
      </c>
      <c r="I19916" s="14" t="n">
        <v>250</v>
      </c>
      <c r="J19916" s="23" t="n">
        <f aca="false">IF(AND(E19916="Priority",ISNUMBER('Cost model'!N150)),'Cost model'!N150,'Cost model'!M150)</f>
        <v>265</v>
      </c>
      <c r="K19916" s="14" t="n">
        <f aca="false">J19916-H19916</f>
        <v>-131.17</v>
      </c>
      <c r="L19916" s="14" t="n">
        <f aca="false">G19916-H19916</f>
        <v>-311.17</v>
      </c>
    </row>
    <row r="19917" customFormat="false" ht="15" hidden="false" customHeight="false" outlineLevel="0" collapsed="false">
      <c r="A19917" s="2" t="s">
        <v>124</v>
      </c>
      <c r="B19917" s="2" t="s">
        <v>142</v>
      </c>
      <c r="C19917" s="2" t="s">
        <v>47</v>
      </c>
      <c r="D19917" s="2" t="s">
        <v>10</v>
      </c>
      <c r="E19917" s="2" t="s">
        <v>74</v>
      </c>
      <c r="F19917" s="2" t="s">
        <v>976</v>
      </c>
      <c r="G19917" s="14" t="n">
        <v>14.5</v>
      </c>
      <c r="H19917" s="14" t="n">
        <v>24.17</v>
      </c>
      <c r="I19917" s="14" t="n">
        <v>14.5</v>
      </c>
      <c r="J19917" s="23" t="n">
        <f aca="false">IF(AND(E19917="Priority",ISNUMBER('Cost model'!N332)),'Cost model'!N332,'Cost model'!M332)</f>
        <v>16.5</v>
      </c>
      <c r="K19917" s="14" t="n">
        <f aca="false">J19917-H19917</f>
        <v>-7.67</v>
      </c>
      <c r="L19917" s="14" t="n">
        <f aca="false">G19917-H19917</f>
        <v>-9.67</v>
      </c>
    </row>
    <row r="19918" customFormat="false" ht="15" hidden="false" customHeight="false" outlineLevel="0" collapsed="false">
      <c r="A19918" s="2" t="s">
        <v>174</v>
      </c>
      <c r="B19918" s="2" t="s">
        <v>174</v>
      </c>
      <c r="C19918" s="2" t="s">
        <v>49</v>
      </c>
      <c r="D19918" s="2" t="s">
        <v>10</v>
      </c>
      <c r="E19918" s="2" t="s">
        <v>74</v>
      </c>
      <c r="F19918" s="2" t="s">
        <v>977</v>
      </c>
      <c r="G19918" s="14" t="n">
        <v>17.5</v>
      </c>
      <c r="H19918" s="14" t="n">
        <v>15.65</v>
      </c>
      <c r="I19918" s="14" t="n">
        <v>17.5</v>
      </c>
      <c r="J19918" s="23" t="n">
        <f aca="false">IF(AND(E19918="Priority",ISNUMBER('Cost model'!N169)),'Cost model'!N169,'Cost model'!M169)</f>
        <v>18.5</v>
      </c>
      <c r="K19918" s="14" t="n">
        <f aca="false">J19918-H19918</f>
        <v>2.85</v>
      </c>
      <c r="L19918" s="14" t="n">
        <f aca="false">G19918-H19918</f>
        <v>1.85</v>
      </c>
    </row>
    <row r="19919" customFormat="false" ht="15" hidden="false" customHeight="false" outlineLevel="0" collapsed="false">
      <c r="A19919" s="2" t="s">
        <v>205</v>
      </c>
      <c r="B19919" s="2" t="s">
        <v>124</v>
      </c>
      <c r="C19919" s="2" t="s">
        <v>48</v>
      </c>
      <c r="D19919" s="2" t="s">
        <v>10</v>
      </c>
      <c r="E19919" s="2" t="s">
        <v>74</v>
      </c>
      <c r="F19919" s="2" t="s">
        <v>976</v>
      </c>
      <c r="G19919" s="14" t="n">
        <v>14.5</v>
      </c>
      <c r="H19919" s="14" t="n">
        <v>12.43</v>
      </c>
      <c r="I19919" s="14" t="n">
        <v>19.5</v>
      </c>
      <c r="J19919" s="23" t="n">
        <f aca="false">IF(AND(E19919="Priority",ISNUMBER('Cost model'!N573)),'Cost model'!N573,'Cost model'!M573)</f>
        <v>18.5</v>
      </c>
      <c r="K19919" s="14" t="n">
        <f aca="false">J19919-H19919</f>
        <v>6.07</v>
      </c>
      <c r="L19919" s="14" t="n">
        <f aca="false">G19919-H19919</f>
        <v>2.07</v>
      </c>
    </row>
    <row r="19920" customFormat="false" ht="15" hidden="false" customHeight="false" outlineLevel="0" collapsed="false">
      <c r="A19920" s="2" t="s">
        <v>342</v>
      </c>
      <c r="B19920" s="2" t="s">
        <v>158</v>
      </c>
      <c r="C19920" s="2" t="s">
        <v>47</v>
      </c>
      <c r="D19920" s="2" t="s">
        <v>12</v>
      </c>
      <c r="E19920" s="2" t="s">
        <v>74</v>
      </c>
      <c r="F19920" s="2" t="s">
        <v>976</v>
      </c>
      <c r="G19920" s="14" t="n">
        <v>24.5</v>
      </c>
      <c r="H19920" s="14" t="n">
        <v>24.17</v>
      </c>
      <c r="I19920" s="14" t="n">
        <v>24.5</v>
      </c>
      <c r="J19920" s="23" t="n">
        <f aca="false">IF(AND(E19920="Priority",ISNUMBER('Cost model'!N215)),'Cost model'!N215,'Cost model'!M215)</f>
        <v>60</v>
      </c>
      <c r="K19920" s="14" t="n">
        <f aca="false">J19920-H19920</f>
        <v>35.83</v>
      </c>
      <c r="L19920" s="14" t="n">
        <f aca="false">G19920-H19920</f>
        <v>0.329999999999998</v>
      </c>
    </row>
    <row r="19921" customFormat="false" ht="15" hidden="false" customHeight="false" outlineLevel="0" collapsed="false">
      <c r="A19921" s="2" t="s">
        <v>174</v>
      </c>
      <c r="B19921" s="2" t="s">
        <v>174</v>
      </c>
      <c r="C19921" s="2" t="s">
        <v>47</v>
      </c>
      <c r="D19921" s="2" t="s">
        <v>10</v>
      </c>
      <c r="E19921" s="2" t="s">
        <v>74</v>
      </c>
      <c r="F19921" s="2" t="s">
        <v>977</v>
      </c>
      <c r="G19921" s="14" t="n">
        <v>9.5</v>
      </c>
      <c r="H19921" s="14" t="n">
        <v>7.46</v>
      </c>
      <c r="I19921" s="14" t="n">
        <v>9.5</v>
      </c>
      <c r="J19921" s="23" t="n">
        <f aca="false">IF(AND(E19921="Priority",ISNUMBER('Cost model'!N167)),'Cost model'!N167,'Cost model'!M167)</f>
        <v>8.5</v>
      </c>
      <c r="K19921" s="14" t="n">
        <f aca="false">J19921-H19921</f>
        <v>1.04</v>
      </c>
      <c r="L19921" s="14" t="n">
        <f aca="false">G19921-H19921</f>
        <v>2.04</v>
      </c>
    </row>
    <row r="19922" customFormat="false" ht="15" hidden="false" customHeight="false" outlineLevel="0" collapsed="false">
      <c r="A19922" s="2" t="s">
        <v>124</v>
      </c>
      <c r="B19922" s="2" t="s">
        <v>142</v>
      </c>
      <c r="C19922" s="2" t="s">
        <v>48</v>
      </c>
      <c r="D19922" s="2" t="s">
        <v>15</v>
      </c>
      <c r="E19922" s="2" t="s">
        <v>74</v>
      </c>
      <c r="F19922" s="2" t="s">
        <v>976</v>
      </c>
      <c r="G19922" s="14" t="n">
        <v>85</v>
      </c>
      <c r="H19922" s="14" t="n">
        <v>149.11</v>
      </c>
      <c r="I19922" s="14" t="n">
        <v>250</v>
      </c>
      <c r="J19922" s="23" t="n">
        <f aca="false">IF(AND(E19922="Priority",ISNUMBER('Cost model'!N345)),'Cost model'!N345,'Cost model'!M345)</f>
        <v>280</v>
      </c>
      <c r="K19922" s="14" t="n">
        <f aca="false">J19922-H19922</f>
        <v>130.89</v>
      </c>
      <c r="L19922" s="14" t="n">
        <f aca="false">G19922-H19922</f>
        <v>-64.11</v>
      </c>
    </row>
    <row r="19923" customFormat="false" ht="15" hidden="false" customHeight="false" outlineLevel="0" collapsed="false">
      <c r="A19923" s="2" t="s">
        <v>158</v>
      </c>
      <c r="B19923" s="2" t="s">
        <v>158</v>
      </c>
      <c r="C19923" s="2" t="s">
        <v>49</v>
      </c>
      <c r="D19923" s="2" t="s">
        <v>10</v>
      </c>
      <c r="E19923" s="2" t="s">
        <v>74</v>
      </c>
      <c r="F19923" s="2" t="s">
        <v>977</v>
      </c>
      <c r="G19923" s="14" t="n">
        <v>17.5</v>
      </c>
      <c r="H19923" s="14" t="n">
        <v>15.82</v>
      </c>
      <c r="I19923" s="14" t="n">
        <v>17.5</v>
      </c>
      <c r="J19923" s="23" t="n">
        <f aca="false">IF(AND(E19923="Priority",ISNUMBER('Cost model'!N424)),'Cost model'!N424,'Cost model'!M424)</f>
        <v>16.5</v>
      </c>
      <c r="K19923" s="14" t="n">
        <f aca="false">J19923-H19923</f>
        <v>0.68</v>
      </c>
      <c r="L19923" s="14" t="n">
        <f aca="false">G19923-H19923</f>
        <v>1.68</v>
      </c>
    </row>
    <row r="19924" customFormat="false" ht="15" hidden="false" customHeight="false" outlineLevel="0" collapsed="false">
      <c r="A19924" s="2" t="s">
        <v>205</v>
      </c>
      <c r="B19924" s="2" t="s">
        <v>142</v>
      </c>
      <c r="C19924" s="2" t="s">
        <v>48</v>
      </c>
      <c r="D19924" s="2" t="s">
        <v>12</v>
      </c>
      <c r="E19924" s="2" t="s">
        <v>74</v>
      </c>
      <c r="F19924" s="2" t="s">
        <v>976</v>
      </c>
      <c r="G19924" s="14" t="n">
        <v>19.5</v>
      </c>
      <c r="H19924" s="14" t="n">
        <v>38.19</v>
      </c>
      <c r="I19924" s="14" t="n">
        <v>19.5</v>
      </c>
      <c r="J19924" s="23" t="n">
        <f aca="false">IF(AND(E19924="Priority",ISNUMBER('Cost model'!N546)),'Cost model'!N546,'Cost model'!M546)</f>
        <v>60</v>
      </c>
      <c r="K19924" s="14" t="n">
        <f aca="false">J19924-H19924</f>
        <v>21.81</v>
      </c>
      <c r="L19924" s="14" t="n">
        <f aca="false">G19924-H19924</f>
        <v>-18.69</v>
      </c>
    </row>
    <row r="19925" customFormat="false" ht="15" hidden="false" customHeight="false" outlineLevel="0" collapsed="false">
      <c r="A19925" s="2" t="s">
        <v>124</v>
      </c>
      <c r="B19925" s="2" t="s">
        <v>124</v>
      </c>
      <c r="C19925" s="2" t="s">
        <v>48</v>
      </c>
      <c r="D19925" s="2" t="s">
        <v>10</v>
      </c>
      <c r="E19925" s="2" t="s">
        <v>74</v>
      </c>
      <c r="F19925" s="2" t="s">
        <v>977</v>
      </c>
      <c r="G19925" s="14" t="n">
        <v>12.5</v>
      </c>
      <c r="H19925" s="14" t="n">
        <v>10.26</v>
      </c>
      <c r="I19925" s="14" t="n">
        <v>12.5</v>
      </c>
      <c r="J19925" s="23" t="n">
        <f aca="false">IF(AND(E19925="Priority",ISNUMBER('Cost model'!N318)),'Cost model'!N318,'Cost model'!M318)</f>
        <v>14.5</v>
      </c>
      <c r="K19925" s="14" t="n">
        <f aca="false">J19925-H19925</f>
        <v>4.24</v>
      </c>
      <c r="L19925" s="14" t="n">
        <f aca="false">G19925-H19925</f>
        <v>2.24</v>
      </c>
    </row>
    <row r="19926" customFormat="false" ht="15" hidden="false" customHeight="false" outlineLevel="0" collapsed="false">
      <c r="A19926" s="2" t="s">
        <v>124</v>
      </c>
      <c r="B19926" s="2" t="s">
        <v>124</v>
      </c>
      <c r="C19926" s="2" t="s">
        <v>49</v>
      </c>
      <c r="D19926" s="2" t="s">
        <v>13</v>
      </c>
      <c r="E19926" s="2" t="s">
        <v>74</v>
      </c>
      <c r="F19926" s="2" t="s">
        <v>977</v>
      </c>
      <c r="G19926" s="14" t="n">
        <v>50</v>
      </c>
      <c r="H19926" s="14" t="n">
        <v>146.97</v>
      </c>
      <c r="I19926" s="14" t="n">
        <v>50</v>
      </c>
      <c r="J19926" s="23" t="n">
        <f aca="false">IF(AND(E19926="Priority",ISNUMBER('Cost model'!N325)),'Cost model'!N325,'Cost model'!M325)</f>
        <v>110</v>
      </c>
      <c r="K19926" s="14" t="n">
        <f aca="false">J19926-H19926</f>
        <v>-36.97</v>
      </c>
      <c r="L19926" s="14" t="n">
        <f aca="false">G19926-H19926</f>
        <v>-96.97</v>
      </c>
    </row>
    <row r="19927" customFormat="false" ht="15" hidden="false" customHeight="false" outlineLevel="0" collapsed="false">
      <c r="A19927" s="2" t="s">
        <v>124</v>
      </c>
      <c r="B19927" s="2" t="s">
        <v>158</v>
      </c>
      <c r="C19927" s="2" t="s">
        <v>47</v>
      </c>
      <c r="D19927" s="2" t="s">
        <v>12</v>
      </c>
      <c r="E19927" s="2" t="s">
        <v>74</v>
      </c>
      <c r="F19927" s="2" t="s">
        <v>976</v>
      </c>
      <c r="G19927" s="14" t="n">
        <v>19.5</v>
      </c>
      <c r="H19927" s="14" t="n">
        <v>61.63</v>
      </c>
      <c r="I19927" s="14" t="n">
        <v>19.5</v>
      </c>
      <c r="J19927" s="23" t="n">
        <f aca="false">IF(AND(E19927="Priority",ISNUMBER('Cost model'!N350)),'Cost model'!N350,'Cost model'!M350)</f>
        <v>50</v>
      </c>
      <c r="K19927" s="14" t="n">
        <f aca="false">J19927-H19927</f>
        <v>-11.63</v>
      </c>
      <c r="L19927" s="14" t="n">
        <f aca="false">G19927-H19927</f>
        <v>-42.13</v>
      </c>
    </row>
    <row r="19928" customFormat="false" ht="15" hidden="false" customHeight="false" outlineLevel="0" collapsed="false">
      <c r="A19928" s="2" t="s">
        <v>142</v>
      </c>
      <c r="B19928" s="2" t="s">
        <v>142</v>
      </c>
      <c r="C19928" s="2" t="s">
        <v>47</v>
      </c>
      <c r="D19928" s="2" t="s">
        <v>10</v>
      </c>
      <c r="E19928" s="2" t="s">
        <v>83</v>
      </c>
      <c r="F19928" s="2" t="s">
        <v>977</v>
      </c>
      <c r="G19928" s="14" t="n">
        <v>14.5</v>
      </c>
      <c r="H19928" s="14" t="n">
        <v>21.34</v>
      </c>
      <c r="I19928" s="14" t="n">
        <v>14.5</v>
      </c>
      <c r="J19928" s="23" t="n">
        <f aca="false">IF(AND(E19928="Priority",ISNUMBER('Cost model'!N632)),'Cost model'!N632,'Cost model'!M632)</f>
        <v>14.5</v>
      </c>
      <c r="K19928" s="14" t="n">
        <f aca="false">J19928-H19928</f>
        <v>-6.84</v>
      </c>
      <c r="L19928" s="14" t="n">
        <f aca="false">G19928-H19928</f>
        <v>-6.84</v>
      </c>
    </row>
    <row r="19929" customFormat="false" ht="15" hidden="false" customHeight="false" outlineLevel="0" collapsed="false">
      <c r="A19929" s="2" t="s">
        <v>124</v>
      </c>
      <c r="B19929" s="2" t="s">
        <v>124</v>
      </c>
      <c r="C19929" s="2" t="s">
        <v>48</v>
      </c>
      <c r="D19929" s="2" t="s">
        <v>10</v>
      </c>
      <c r="E19929" s="2" t="s">
        <v>74</v>
      </c>
      <c r="F19929" s="2" t="s">
        <v>977</v>
      </c>
      <c r="G19929" s="14" t="n">
        <v>12.5</v>
      </c>
      <c r="H19929" s="14" t="n">
        <v>14.08</v>
      </c>
      <c r="I19929" s="14" t="n">
        <v>12.5</v>
      </c>
      <c r="J19929" s="23" t="n">
        <f aca="false">IF(AND(E19929="Priority",ISNUMBER('Cost model'!N318)),'Cost model'!N318,'Cost model'!M318)</f>
        <v>14.5</v>
      </c>
      <c r="K19929" s="14" t="n">
        <f aca="false">J19929-H19929</f>
        <v>0.42</v>
      </c>
      <c r="L19929" s="14" t="n">
        <f aca="false">G19929-H19929</f>
        <v>-1.58</v>
      </c>
    </row>
    <row r="19930" customFormat="false" ht="15" hidden="false" customHeight="false" outlineLevel="0" collapsed="false">
      <c r="A19930" s="2" t="s">
        <v>174</v>
      </c>
      <c r="B19930" s="2" t="s">
        <v>174</v>
      </c>
      <c r="C19930" s="2" t="s">
        <v>47</v>
      </c>
      <c r="D19930" s="2" t="s">
        <v>10</v>
      </c>
      <c r="E19930" s="2" t="s">
        <v>83</v>
      </c>
      <c r="F19930" s="2" t="s">
        <v>977</v>
      </c>
      <c r="G19930" s="14" t="n">
        <v>14.5</v>
      </c>
      <c r="H19930" s="14" t="n">
        <v>6.67</v>
      </c>
      <c r="I19930" s="14" t="n">
        <v>14.5</v>
      </c>
      <c r="J19930" s="23" t="n">
        <f aca="false">IF(AND(E19930="Priority",ISNUMBER('Cost model'!N167)),'Cost model'!N167,'Cost model'!M167)</f>
        <v>13.5</v>
      </c>
      <c r="K19930" s="14" t="n">
        <f aca="false">J19930-H19930</f>
        <v>6.83</v>
      </c>
      <c r="L19930" s="14" t="n">
        <f aca="false">G19930-H19930</f>
        <v>7.83</v>
      </c>
    </row>
    <row r="19931" customFormat="false" ht="15" hidden="false" customHeight="false" outlineLevel="0" collapsed="false">
      <c r="A19931" s="2" t="s">
        <v>221</v>
      </c>
      <c r="B19931" s="2" t="s">
        <v>123</v>
      </c>
      <c r="C19931" s="2" t="s">
        <v>49</v>
      </c>
      <c r="D19931" s="2" t="s">
        <v>12</v>
      </c>
      <c r="E19931" s="2" t="s">
        <v>74</v>
      </c>
      <c r="F19931" s="2" t="s">
        <v>976</v>
      </c>
      <c r="G19931" s="14" t="n">
        <v>29.5</v>
      </c>
      <c r="H19931" s="14" t="n">
        <v>82.15</v>
      </c>
      <c r="I19931" s="14" t="n">
        <v>24.5</v>
      </c>
      <c r="J19931" s="23" t="n">
        <f aca="false">IF(AND(E19931="Priority",ISNUMBER('Cost model'!N817)),'Cost model'!N817,'Cost model'!M817)</f>
        <v>70</v>
      </c>
      <c r="K19931" s="14" t="n">
        <f aca="false">J19931-H19931</f>
        <v>-12.15</v>
      </c>
      <c r="L19931" s="14" t="n">
        <f aca="false">G19931-H19931</f>
        <v>-52.65</v>
      </c>
    </row>
    <row r="19932" customFormat="false" ht="15" hidden="false" customHeight="false" outlineLevel="0" collapsed="false">
      <c r="A19932" s="2" t="s">
        <v>221</v>
      </c>
      <c r="B19932" s="2" t="s">
        <v>221</v>
      </c>
      <c r="C19932" s="2" t="s">
        <v>47</v>
      </c>
      <c r="D19932" s="2" t="s">
        <v>12</v>
      </c>
      <c r="E19932" s="2" t="s">
        <v>74</v>
      </c>
      <c r="F19932" s="2" t="s">
        <v>977</v>
      </c>
      <c r="G19932" s="14" t="n">
        <v>9.5</v>
      </c>
      <c r="H19932" s="14" t="n">
        <v>24.81</v>
      </c>
      <c r="I19932" s="14" t="n">
        <v>9.5</v>
      </c>
      <c r="J19932" s="23" t="n">
        <f aca="false">IF(AND(E19932="Priority",ISNUMBER('Cost model'!N740)),'Cost model'!N740,'Cost model'!M740)</f>
        <v>22.5</v>
      </c>
      <c r="K19932" s="14" t="n">
        <f aca="false">J19932-H19932</f>
        <v>-2.31</v>
      </c>
      <c r="L19932" s="14" t="n">
        <f aca="false">G19932-H19932</f>
        <v>-15.31</v>
      </c>
    </row>
    <row r="19933" customFormat="false" ht="15" hidden="false" customHeight="false" outlineLevel="0" collapsed="false">
      <c r="A19933" s="2" t="s">
        <v>221</v>
      </c>
      <c r="B19933" s="2" t="s">
        <v>221</v>
      </c>
      <c r="C19933" s="2" t="s">
        <v>47</v>
      </c>
      <c r="D19933" s="2" t="s">
        <v>12</v>
      </c>
      <c r="E19933" s="2" t="s">
        <v>74</v>
      </c>
      <c r="F19933" s="2" t="s">
        <v>977</v>
      </c>
      <c r="G19933" s="14" t="n">
        <v>9.5</v>
      </c>
      <c r="H19933" s="14" t="n">
        <v>27.59</v>
      </c>
      <c r="I19933" s="14" t="n">
        <v>9.5</v>
      </c>
      <c r="J19933" s="23" t="n">
        <f aca="false">IF(AND(E19933="Priority",ISNUMBER('Cost model'!N740)),'Cost model'!N740,'Cost model'!M740)</f>
        <v>22.5</v>
      </c>
      <c r="K19933" s="14" t="n">
        <f aca="false">J19933-H19933</f>
        <v>-5.09</v>
      </c>
      <c r="L19933" s="14" t="n">
        <f aca="false">G19933-H19933</f>
        <v>-18.09</v>
      </c>
    </row>
    <row r="19934" customFormat="false" ht="15" hidden="false" customHeight="false" outlineLevel="0" collapsed="false">
      <c r="A19934" s="2" t="s">
        <v>174</v>
      </c>
      <c r="B19934" s="2" t="s">
        <v>174</v>
      </c>
      <c r="C19934" s="2" t="s">
        <v>48</v>
      </c>
      <c r="D19934" s="2" t="s">
        <v>12</v>
      </c>
      <c r="E19934" s="2" t="s">
        <v>74</v>
      </c>
      <c r="F19934" s="2" t="s">
        <v>977</v>
      </c>
      <c r="G19934" s="14" t="n">
        <v>12.5</v>
      </c>
      <c r="H19934" s="14" t="n">
        <v>45.96</v>
      </c>
      <c r="I19934" s="14" t="n">
        <v>12.5</v>
      </c>
      <c r="J19934" s="23" t="n">
        <f aca="false">IF(AND(E19934="Priority",ISNUMBER('Cost model'!N171)),'Cost model'!N171,'Cost model'!M171)</f>
        <v>40</v>
      </c>
      <c r="K19934" s="14" t="n">
        <f aca="false">J19934-H19934</f>
        <v>-5.96</v>
      </c>
      <c r="L19934" s="14" t="n">
        <f aca="false">G19934-H19934</f>
        <v>-33.46</v>
      </c>
    </row>
    <row r="19935" customFormat="false" ht="15" hidden="false" customHeight="false" outlineLevel="0" collapsed="false">
      <c r="A19935" s="2" t="s">
        <v>174</v>
      </c>
      <c r="B19935" s="2" t="s">
        <v>174</v>
      </c>
      <c r="C19935" s="2" t="s">
        <v>49</v>
      </c>
      <c r="D19935" s="2" t="s">
        <v>13</v>
      </c>
      <c r="E19935" s="2" t="s">
        <v>74</v>
      </c>
      <c r="F19935" s="2" t="s">
        <v>977</v>
      </c>
      <c r="G19935" s="14" t="n">
        <v>50</v>
      </c>
      <c r="H19935" s="14" t="n">
        <v>72.35</v>
      </c>
      <c r="I19935" s="14" t="n">
        <v>50</v>
      </c>
      <c r="J19935" s="23" t="n">
        <f aca="false">IF(AND(E19935="Priority",ISNUMBER('Cost model'!N175)),'Cost model'!N175,'Cost model'!M175)</f>
        <v>75</v>
      </c>
      <c r="K19935" s="14" t="n">
        <f aca="false">J19935-H19935</f>
        <v>2.65000000000001</v>
      </c>
      <c r="L19935" s="14" t="n">
        <f aca="false">G19935-H19935</f>
        <v>-22.35</v>
      </c>
    </row>
    <row r="19936" customFormat="false" ht="15" hidden="false" customHeight="false" outlineLevel="0" collapsed="false">
      <c r="A19936" s="2" t="s">
        <v>174</v>
      </c>
      <c r="B19936" s="2" t="s">
        <v>142</v>
      </c>
      <c r="C19936" s="2" t="s">
        <v>47</v>
      </c>
      <c r="D19936" s="2" t="s">
        <v>10</v>
      </c>
      <c r="E19936" s="2" t="s">
        <v>74</v>
      </c>
      <c r="F19936" s="2" t="s">
        <v>976</v>
      </c>
      <c r="G19936" s="14" t="n">
        <v>9.5</v>
      </c>
      <c r="H19936" s="14" t="n">
        <v>21.34</v>
      </c>
      <c r="I19936" s="14" t="n">
        <v>9.5</v>
      </c>
      <c r="J19936" s="23" t="n">
        <f aca="false">IF(AND(E19936="Priority",ISNUMBER('Cost model'!N122)),'Cost model'!N122,'Cost model'!M122)</f>
        <v>13.5</v>
      </c>
      <c r="K19936" s="14" t="n">
        <f aca="false">J19936-H19936</f>
        <v>-7.84</v>
      </c>
      <c r="L19936" s="14" t="n">
        <f aca="false">G19936-H19936</f>
        <v>-11.84</v>
      </c>
    </row>
    <row r="19937" customFormat="false" ht="15" hidden="false" customHeight="false" outlineLevel="0" collapsed="false">
      <c r="A19937" s="2" t="s">
        <v>174</v>
      </c>
      <c r="B19937" s="2" t="s">
        <v>124</v>
      </c>
      <c r="C19937" s="2" t="s">
        <v>48</v>
      </c>
      <c r="D19937" s="2" t="s">
        <v>10</v>
      </c>
      <c r="E19937" s="2" t="s">
        <v>74</v>
      </c>
      <c r="F19937" s="2" t="s">
        <v>976</v>
      </c>
      <c r="G19937" s="14" t="n">
        <v>12.5</v>
      </c>
      <c r="H19937" s="14" t="n">
        <v>11.92</v>
      </c>
      <c r="I19937" s="14" t="n">
        <v>12.5</v>
      </c>
      <c r="J19937" s="23" t="n">
        <f aca="false">IF(AND(E19937="Priority",ISNUMBER('Cost model'!N108)),'Cost model'!N108,'Cost model'!M108)</f>
        <v>15.5</v>
      </c>
      <c r="K19937" s="14" t="n">
        <f aca="false">J19937-H19937</f>
        <v>3.58</v>
      </c>
      <c r="L19937" s="14" t="n">
        <f aca="false">G19937-H19937</f>
        <v>0.58</v>
      </c>
    </row>
    <row r="19938" customFormat="false" ht="15" hidden="false" customHeight="false" outlineLevel="0" collapsed="false">
      <c r="A19938" s="2" t="s">
        <v>174</v>
      </c>
      <c r="B19938" s="2" t="s">
        <v>174</v>
      </c>
      <c r="C19938" s="2" t="s">
        <v>48</v>
      </c>
      <c r="D19938" s="2" t="s">
        <v>14</v>
      </c>
      <c r="E19938" s="2" t="s">
        <v>74</v>
      </c>
      <c r="F19938" s="2" t="s">
        <v>977</v>
      </c>
      <c r="G19938" s="14" t="n">
        <v>45</v>
      </c>
      <c r="H19938" s="14" t="n">
        <v>143.97</v>
      </c>
      <c r="I19938" s="14" t="n">
        <v>45</v>
      </c>
      <c r="J19938" s="23" t="n">
        <f aca="false">IF(AND(E19938="Priority",ISNUMBER('Cost model'!N177)),'Cost model'!N177,'Cost model'!M177)</f>
        <v>110</v>
      </c>
      <c r="K19938" s="14" t="n">
        <f aca="false">J19938-H19938</f>
        <v>-33.97</v>
      </c>
      <c r="L19938" s="14" t="n">
        <f aca="false">G19938-H19938</f>
        <v>-98.97</v>
      </c>
    </row>
    <row r="19939" customFormat="false" ht="15" hidden="false" customHeight="false" outlineLevel="0" collapsed="false">
      <c r="A19939" s="2" t="s">
        <v>174</v>
      </c>
      <c r="B19939" s="2" t="s">
        <v>205</v>
      </c>
      <c r="C19939" s="2" t="s">
        <v>49</v>
      </c>
      <c r="D19939" s="2" t="s">
        <v>10</v>
      </c>
      <c r="E19939" s="2" t="s">
        <v>74</v>
      </c>
      <c r="F19939" s="2" t="s">
        <v>976</v>
      </c>
      <c r="G19939" s="14" t="n">
        <v>17.5</v>
      </c>
      <c r="H19939" s="14" t="n">
        <v>20.11</v>
      </c>
      <c r="I19939" s="14" t="n">
        <v>19.5</v>
      </c>
      <c r="J19939" s="23" t="n">
        <f aca="false">IF(AND(E19939="Priority",ISNUMBER('Cost model'!N184)),'Cost model'!N184,'Cost model'!M184)</f>
        <v>24.5</v>
      </c>
      <c r="K19939" s="14" t="n">
        <f aca="false">J19939-H19939</f>
        <v>4.39</v>
      </c>
      <c r="L19939" s="14" t="n">
        <f aca="false">G19939-H19939</f>
        <v>-2.61</v>
      </c>
    </row>
    <row r="19940" customFormat="false" ht="15" hidden="false" customHeight="false" outlineLevel="0" collapsed="false">
      <c r="A19940" s="2" t="s">
        <v>124</v>
      </c>
      <c r="B19940" s="2" t="s">
        <v>124</v>
      </c>
      <c r="C19940" s="2" t="s">
        <v>48</v>
      </c>
      <c r="D19940" s="2" t="s">
        <v>12</v>
      </c>
      <c r="E19940" s="2" t="s">
        <v>74</v>
      </c>
      <c r="F19940" s="2" t="s">
        <v>977</v>
      </c>
      <c r="G19940" s="14" t="n">
        <v>12.5</v>
      </c>
      <c r="H19940" s="14" t="n">
        <v>89.77</v>
      </c>
      <c r="I19940" s="14" t="n">
        <v>12.5</v>
      </c>
      <c r="J19940" s="23" t="n">
        <f aca="false">IF(AND(E19940="Priority",ISNUMBER('Cost model'!N321)),'Cost model'!N321,'Cost model'!M321)</f>
        <v>40</v>
      </c>
      <c r="K19940" s="14" t="n">
        <f aca="false">J19940-H19940</f>
        <v>-49.77</v>
      </c>
      <c r="L19940" s="14" t="n">
        <f aca="false">G19940-H19940</f>
        <v>-77.27</v>
      </c>
    </row>
    <row r="19941" customFormat="false" ht="15" hidden="false" customHeight="false" outlineLevel="0" collapsed="false">
      <c r="A19941" s="2" t="s">
        <v>158</v>
      </c>
      <c r="B19941" s="2" t="s">
        <v>158</v>
      </c>
      <c r="C19941" s="2" t="s">
        <v>49</v>
      </c>
      <c r="D19941" s="2" t="s">
        <v>12</v>
      </c>
      <c r="E19941" s="2" t="s">
        <v>74</v>
      </c>
      <c r="F19941" s="2" t="s">
        <v>977</v>
      </c>
      <c r="G19941" s="14" t="n">
        <v>19.5</v>
      </c>
      <c r="H19941" s="14" t="n">
        <v>21.14</v>
      </c>
      <c r="I19941" s="14" t="n">
        <v>19.5</v>
      </c>
      <c r="J19941" s="23" t="n">
        <f aca="false">IF(AND(E19941="Priority",ISNUMBER('Cost model'!N427)),'Cost model'!N427,'Cost model'!M427)</f>
        <v>28.5</v>
      </c>
      <c r="K19941" s="14" t="n">
        <f aca="false">J19941-H19941</f>
        <v>7.36</v>
      </c>
      <c r="L19941" s="14" t="n">
        <f aca="false">G19941-H19941</f>
        <v>-1.64</v>
      </c>
    </row>
    <row r="19942" customFormat="false" ht="15" hidden="false" customHeight="false" outlineLevel="0" collapsed="false">
      <c r="A19942" s="2" t="s">
        <v>142</v>
      </c>
      <c r="B19942" s="2" t="s">
        <v>174</v>
      </c>
      <c r="C19942" s="2" t="s">
        <v>49</v>
      </c>
      <c r="D19942" s="2" t="s">
        <v>12</v>
      </c>
      <c r="E19942" s="2" t="s">
        <v>74</v>
      </c>
      <c r="F19942" s="2" t="s">
        <v>976</v>
      </c>
      <c r="G19942" s="14" t="n">
        <v>29.5</v>
      </c>
      <c r="H19942" s="14" t="n">
        <v>53.42</v>
      </c>
      <c r="I19942" s="14" t="n">
        <v>19.5</v>
      </c>
      <c r="J19942" s="23" t="n">
        <f aca="false">IF(AND(E19942="Priority",ISNUMBER('Cost model'!N697)),'Cost model'!N697,'Cost model'!M697)</f>
        <v>55</v>
      </c>
      <c r="K19942" s="14" t="n">
        <f aca="false">J19942-H19942</f>
        <v>1.58</v>
      </c>
      <c r="L19942" s="14" t="n">
        <f aca="false">G19942-H19942</f>
        <v>-23.92</v>
      </c>
    </row>
    <row r="19943" customFormat="false" ht="15" hidden="false" customHeight="false" outlineLevel="0" collapsed="false">
      <c r="A19943" s="2" t="s">
        <v>221</v>
      </c>
      <c r="B19943" s="2" t="s">
        <v>221</v>
      </c>
      <c r="C19943" s="2" t="s">
        <v>47</v>
      </c>
      <c r="D19943" s="2" t="s">
        <v>10</v>
      </c>
      <c r="E19943" s="2" t="s">
        <v>74</v>
      </c>
      <c r="F19943" s="2" t="s">
        <v>977</v>
      </c>
      <c r="G19943" s="14" t="n">
        <v>9.5</v>
      </c>
      <c r="H19943" s="14" t="n">
        <v>7.15</v>
      </c>
      <c r="I19943" s="14" t="n">
        <v>9.5</v>
      </c>
      <c r="J19943" s="23" t="n">
        <f aca="false">IF(AND(E19943="Priority",ISNUMBER('Cost model'!N737)),'Cost model'!N737,'Cost model'!M737)</f>
        <v>8.5</v>
      </c>
      <c r="K19943" s="14" t="n">
        <f aca="false">J19943-H19943</f>
        <v>1.35</v>
      </c>
      <c r="L19943" s="14" t="n">
        <f aca="false">G19943-H19943</f>
        <v>2.35</v>
      </c>
    </row>
    <row r="19944" customFormat="false" ht="15" hidden="false" customHeight="false" outlineLevel="0" collapsed="false">
      <c r="A19944" s="2" t="s">
        <v>174</v>
      </c>
      <c r="B19944" s="2" t="s">
        <v>174</v>
      </c>
      <c r="C19944" s="2" t="s">
        <v>47</v>
      </c>
      <c r="D19944" s="2" t="s">
        <v>13</v>
      </c>
      <c r="E19944" s="2" t="s">
        <v>74</v>
      </c>
      <c r="F19944" s="2" t="s">
        <v>977</v>
      </c>
      <c r="G19944" s="14" t="n">
        <v>19</v>
      </c>
      <c r="H19944" s="14" t="n">
        <v>32.96</v>
      </c>
      <c r="I19944" s="14" t="n">
        <v>19</v>
      </c>
      <c r="J19944" s="23" t="n">
        <f aca="false">IF(AND(E19944="Priority",ISNUMBER('Cost model'!N173)),'Cost model'!N173,'Cost model'!M173)</f>
        <v>60</v>
      </c>
      <c r="K19944" s="14" t="n">
        <f aca="false">J19944-H19944</f>
        <v>27.04</v>
      </c>
      <c r="L19944" s="14" t="n">
        <f aca="false">G19944-H19944</f>
        <v>-13.96</v>
      </c>
    </row>
    <row r="19945" customFormat="false" ht="15" hidden="false" customHeight="false" outlineLevel="0" collapsed="false">
      <c r="A19945" s="2" t="s">
        <v>221</v>
      </c>
      <c r="B19945" s="2" t="s">
        <v>221</v>
      </c>
      <c r="C19945" s="2" t="s">
        <v>47</v>
      </c>
      <c r="D19945" s="2" t="s">
        <v>12</v>
      </c>
      <c r="E19945" s="2" t="s">
        <v>74</v>
      </c>
      <c r="F19945" s="2" t="s">
        <v>977</v>
      </c>
      <c r="G19945" s="14" t="n">
        <v>9.5</v>
      </c>
      <c r="H19945" s="14" t="n">
        <v>30.84</v>
      </c>
      <c r="I19945" s="14" t="n">
        <v>9.5</v>
      </c>
      <c r="J19945" s="23" t="n">
        <f aca="false">IF(AND(E19945="Priority",ISNUMBER('Cost model'!N740)),'Cost model'!N740,'Cost model'!M740)</f>
        <v>22.5</v>
      </c>
      <c r="K19945" s="14" t="n">
        <f aca="false">J19945-H19945</f>
        <v>-8.34</v>
      </c>
      <c r="L19945" s="14" t="n">
        <f aca="false">G19945-H19945</f>
        <v>-21.34</v>
      </c>
    </row>
    <row r="19946" customFormat="false" ht="15" hidden="false" customHeight="false" outlineLevel="0" collapsed="false">
      <c r="A19946" s="2" t="s">
        <v>221</v>
      </c>
      <c r="B19946" s="2" t="s">
        <v>221</v>
      </c>
      <c r="C19946" s="2" t="s">
        <v>47</v>
      </c>
      <c r="D19946" s="2" t="s">
        <v>10</v>
      </c>
      <c r="E19946" s="2" t="s">
        <v>74</v>
      </c>
      <c r="F19946" s="2" t="s">
        <v>977</v>
      </c>
      <c r="G19946" s="14" t="n">
        <v>9.5</v>
      </c>
      <c r="H19946" s="14" t="n">
        <v>8.13</v>
      </c>
      <c r="I19946" s="14" t="n">
        <v>9.5</v>
      </c>
      <c r="J19946" s="23" t="n">
        <f aca="false">IF(AND(E19946="Priority",ISNUMBER('Cost model'!N737)),'Cost model'!N737,'Cost model'!M737)</f>
        <v>8.5</v>
      </c>
      <c r="K19946" s="14" t="n">
        <f aca="false">J19946-H19946</f>
        <v>0.369999999999999</v>
      </c>
      <c r="L19946" s="14" t="n">
        <f aca="false">G19946-H19946</f>
        <v>1.37</v>
      </c>
    </row>
    <row r="19947" customFormat="false" ht="15" hidden="false" customHeight="false" outlineLevel="0" collapsed="false">
      <c r="A19947" s="2" t="s">
        <v>174</v>
      </c>
      <c r="B19947" s="2" t="s">
        <v>124</v>
      </c>
      <c r="C19947" s="2" t="s">
        <v>47</v>
      </c>
      <c r="D19947" s="2" t="s">
        <v>10</v>
      </c>
      <c r="E19947" s="2" t="s">
        <v>74</v>
      </c>
      <c r="F19947" s="2" t="s">
        <v>976</v>
      </c>
      <c r="G19947" s="14" t="n">
        <v>9.5</v>
      </c>
      <c r="H19947" s="14" t="n">
        <v>7.58</v>
      </c>
      <c r="I19947" s="14" t="n">
        <v>9.5</v>
      </c>
      <c r="J19947" s="23" t="n">
        <f aca="false">IF(AND(E19947="Priority",ISNUMBER('Cost model'!N107)),'Cost model'!N107,'Cost model'!M107)</f>
        <v>12.5</v>
      </c>
      <c r="K19947" s="14" t="n">
        <f aca="false">J19947-H19947</f>
        <v>4.92</v>
      </c>
      <c r="L19947" s="14" t="n">
        <f aca="false">G19947-H19947</f>
        <v>1.92</v>
      </c>
    </row>
    <row r="19948" customFormat="false" ht="15" hidden="false" customHeight="false" outlineLevel="0" collapsed="false">
      <c r="A19948" s="2" t="s">
        <v>174</v>
      </c>
      <c r="B19948" s="2" t="s">
        <v>124</v>
      </c>
      <c r="C19948" s="2" t="s">
        <v>47</v>
      </c>
      <c r="D19948" s="2" t="s">
        <v>10</v>
      </c>
      <c r="E19948" s="2" t="s">
        <v>74</v>
      </c>
      <c r="F19948" s="2" t="s">
        <v>976</v>
      </c>
      <c r="G19948" s="14" t="n">
        <v>9.5</v>
      </c>
      <c r="H19948" s="14" t="n">
        <v>7.58</v>
      </c>
      <c r="I19948" s="14" t="n">
        <v>9.5</v>
      </c>
      <c r="J19948" s="23" t="n">
        <f aca="false">IF(AND(E19948="Priority",ISNUMBER('Cost model'!N107)),'Cost model'!N107,'Cost model'!M107)</f>
        <v>12.5</v>
      </c>
      <c r="K19948" s="14" t="n">
        <f aca="false">J19948-H19948</f>
        <v>4.92</v>
      </c>
      <c r="L19948" s="14" t="n">
        <f aca="false">G19948-H19948</f>
        <v>1.92</v>
      </c>
    </row>
    <row r="19949" customFormat="false" ht="15" hidden="false" customHeight="false" outlineLevel="0" collapsed="false">
      <c r="A19949" s="2" t="s">
        <v>124</v>
      </c>
      <c r="B19949" s="2" t="s">
        <v>124</v>
      </c>
      <c r="C19949" s="2" t="s">
        <v>47</v>
      </c>
      <c r="D19949" s="2" t="s">
        <v>12</v>
      </c>
      <c r="E19949" s="2" t="s">
        <v>74</v>
      </c>
      <c r="F19949" s="2" t="s">
        <v>977</v>
      </c>
      <c r="G19949" s="14" t="n">
        <v>9.5</v>
      </c>
      <c r="H19949" s="14" t="n">
        <v>9.94</v>
      </c>
      <c r="I19949" s="14" t="n">
        <v>9.5</v>
      </c>
      <c r="J19949" s="23" t="n">
        <f aca="false">IF(AND(E19949="Priority",ISNUMBER('Cost model'!N320)),'Cost model'!N320,'Cost model'!M320)</f>
        <v>24.5</v>
      </c>
      <c r="K19949" s="14" t="n">
        <f aca="false">J19949-H19949</f>
        <v>14.56</v>
      </c>
      <c r="L19949" s="14" t="n">
        <f aca="false">G19949-H19949</f>
        <v>-0.44</v>
      </c>
    </row>
    <row r="19950" customFormat="false" ht="15" hidden="false" customHeight="false" outlineLevel="0" collapsed="false">
      <c r="A19950" s="2" t="s">
        <v>142</v>
      </c>
      <c r="B19950" s="2" t="s">
        <v>142</v>
      </c>
      <c r="C19950" s="2" t="s">
        <v>47</v>
      </c>
      <c r="D19950" s="2" t="s">
        <v>12</v>
      </c>
      <c r="E19950" s="2" t="s">
        <v>74</v>
      </c>
      <c r="F19950" s="2" t="s">
        <v>977</v>
      </c>
      <c r="G19950" s="14" t="n">
        <v>9.5</v>
      </c>
      <c r="H19950" s="14" t="n">
        <v>19.68</v>
      </c>
      <c r="I19950" s="14" t="n">
        <v>9.5</v>
      </c>
      <c r="J19950" s="23" t="n">
        <f aca="false">IF(AND(E19950="Priority",ISNUMBER('Cost model'!N635)),'Cost model'!N635,'Cost model'!M635)</f>
        <v>30.5</v>
      </c>
      <c r="K19950" s="14" t="n">
        <f aca="false">J19950-H19950</f>
        <v>10.82</v>
      </c>
      <c r="L19950" s="14" t="n">
        <f aca="false">G19950-H19950</f>
        <v>-10.18</v>
      </c>
    </row>
    <row r="19951" customFormat="false" ht="15" hidden="false" customHeight="false" outlineLevel="0" collapsed="false">
      <c r="A19951" s="2" t="s">
        <v>124</v>
      </c>
      <c r="B19951" s="2" t="s">
        <v>124</v>
      </c>
      <c r="C19951" s="2" t="s">
        <v>48</v>
      </c>
      <c r="D19951" s="2" t="s">
        <v>12</v>
      </c>
      <c r="E19951" s="2" t="s">
        <v>74</v>
      </c>
      <c r="F19951" s="2" t="s">
        <v>977</v>
      </c>
      <c r="G19951" s="14" t="n">
        <v>24.5</v>
      </c>
      <c r="H19951" s="14" t="n">
        <v>32.33</v>
      </c>
      <c r="I19951" s="14" t="n">
        <v>12.5</v>
      </c>
      <c r="J19951" s="23" t="n">
        <f aca="false">IF(AND(E19951="Priority",ISNUMBER('Cost model'!N321)),'Cost model'!N321,'Cost model'!M321)</f>
        <v>40</v>
      </c>
      <c r="K19951" s="14" t="n">
        <f aca="false">J19951-H19951</f>
        <v>7.67</v>
      </c>
      <c r="L19951" s="14" t="n">
        <f aca="false">G19951-H19951</f>
        <v>-7.83</v>
      </c>
    </row>
    <row r="19952" customFormat="false" ht="15" hidden="false" customHeight="false" outlineLevel="0" collapsed="false">
      <c r="A19952" s="2" t="s">
        <v>124</v>
      </c>
      <c r="B19952" s="2" t="s">
        <v>124</v>
      </c>
      <c r="C19952" s="2" t="s">
        <v>47</v>
      </c>
      <c r="D19952" s="2" t="s">
        <v>10</v>
      </c>
      <c r="E19952" s="2" t="s">
        <v>74</v>
      </c>
      <c r="F19952" s="2" t="s">
        <v>977</v>
      </c>
      <c r="G19952" s="14" t="n">
        <v>9.5</v>
      </c>
      <c r="H19952" s="14" t="n">
        <v>7.46</v>
      </c>
      <c r="I19952" s="14" t="n">
        <v>9.5</v>
      </c>
      <c r="J19952" s="23" t="n">
        <f aca="false">IF(AND(E19952="Priority",ISNUMBER('Cost model'!N317)),'Cost model'!N317,'Cost model'!M317)</f>
        <v>10.5</v>
      </c>
      <c r="K19952" s="14" t="n">
        <f aca="false">J19952-H19952</f>
        <v>3.04</v>
      </c>
      <c r="L19952" s="14" t="n">
        <f aca="false">G19952-H19952</f>
        <v>2.04</v>
      </c>
    </row>
    <row r="19953" customFormat="false" ht="15" hidden="false" customHeight="false" outlineLevel="0" collapsed="false">
      <c r="A19953" s="2" t="s">
        <v>124</v>
      </c>
      <c r="B19953" s="2" t="s">
        <v>142</v>
      </c>
      <c r="C19953" s="2" t="s">
        <v>49</v>
      </c>
      <c r="D19953" s="2" t="s">
        <v>10</v>
      </c>
      <c r="E19953" s="2" t="s">
        <v>74</v>
      </c>
      <c r="F19953" s="2" t="s">
        <v>976</v>
      </c>
      <c r="G19953" s="14" t="n">
        <v>17.5</v>
      </c>
      <c r="H19953" s="14" t="n">
        <v>16.39</v>
      </c>
      <c r="I19953" s="14" t="n">
        <v>17.5</v>
      </c>
      <c r="J19953" s="23" t="n">
        <f aca="false">IF(AND(E19953="Priority",ISNUMBER('Cost model'!N334)),'Cost model'!N334,'Cost model'!M334)</f>
        <v>20.5</v>
      </c>
      <c r="K19953" s="14" t="n">
        <f aca="false">J19953-H19953</f>
        <v>4.11</v>
      </c>
      <c r="L19953" s="14" t="n">
        <f aca="false">G19953-H19953</f>
        <v>1.11</v>
      </c>
    </row>
    <row r="19954" customFormat="false" ht="15" hidden="false" customHeight="false" outlineLevel="0" collapsed="false">
      <c r="A19954" s="2" t="s">
        <v>174</v>
      </c>
      <c r="B19954" s="2" t="s">
        <v>142</v>
      </c>
      <c r="C19954" s="2" t="s">
        <v>47</v>
      </c>
      <c r="D19954" s="2" t="s">
        <v>12</v>
      </c>
      <c r="E19954" s="2" t="s">
        <v>74</v>
      </c>
      <c r="F19954" s="2" t="s">
        <v>976</v>
      </c>
      <c r="G19954" s="14" t="n">
        <v>9.5</v>
      </c>
      <c r="H19954" s="14" t="n">
        <v>44.78</v>
      </c>
      <c r="I19954" s="14" t="n">
        <v>9.5</v>
      </c>
      <c r="J19954" s="23" t="n">
        <f aca="false">IF(AND(E19954="Priority",ISNUMBER('Cost model'!N125)),'Cost model'!N125,'Cost model'!M125)</f>
        <v>40</v>
      </c>
      <c r="K19954" s="14" t="n">
        <f aca="false">J19954-H19954</f>
        <v>-4.78</v>
      </c>
      <c r="L19954" s="14" t="n">
        <f aca="false">G19954-H19954</f>
        <v>-35.28</v>
      </c>
    </row>
    <row r="19955" customFormat="false" ht="15" hidden="false" customHeight="false" outlineLevel="0" collapsed="false">
      <c r="A19955" s="2" t="s">
        <v>174</v>
      </c>
      <c r="B19955" s="2" t="s">
        <v>158</v>
      </c>
      <c r="C19955" s="2" t="s">
        <v>48</v>
      </c>
      <c r="D19955" s="2" t="s">
        <v>14</v>
      </c>
      <c r="E19955" s="2" t="s">
        <v>74</v>
      </c>
      <c r="F19955" s="2" t="s">
        <v>976</v>
      </c>
      <c r="G19955" s="14" t="n">
        <v>45</v>
      </c>
      <c r="H19955" s="14" t="n">
        <v>103.14</v>
      </c>
      <c r="I19955" s="14" t="n">
        <v>125</v>
      </c>
      <c r="J19955" s="23" t="n">
        <f aca="false">IF(AND(E19955="Priority",ISNUMBER('Cost model'!N147)),'Cost model'!N147,'Cost model'!M147)</f>
        <v>150</v>
      </c>
      <c r="K19955" s="14" t="n">
        <f aca="false">J19955-H19955</f>
        <v>46.86</v>
      </c>
      <c r="L19955" s="14" t="n">
        <f aca="false">G19955-H19955</f>
        <v>-58.14</v>
      </c>
    </row>
    <row r="19956" customFormat="false" ht="15" hidden="false" customHeight="false" outlineLevel="0" collapsed="false">
      <c r="A19956" s="2" t="s">
        <v>124</v>
      </c>
      <c r="B19956" s="2" t="s">
        <v>124</v>
      </c>
      <c r="C19956" s="2" t="s">
        <v>49</v>
      </c>
      <c r="D19956" s="2" t="s">
        <v>12</v>
      </c>
      <c r="E19956" s="2" t="s">
        <v>83</v>
      </c>
      <c r="F19956" s="2" t="s">
        <v>977</v>
      </c>
      <c r="G19956" s="14" t="n">
        <v>29.5</v>
      </c>
      <c r="H19956" s="14" t="n">
        <v>216.56</v>
      </c>
      <c r="I19956" s="14" t="n">
        <v>29.5</v>
      </c>
      <c r="J19956" s="23" t="n">
        <f aca="false">IF(AND(E19956="Priority",ISNUMBER('Cost model'!N322)),'Cost model'!N322,'Cost model'!M322)</f>
        <v>65</v>
      </c>
      <c r="K19956" s="14" t="n">
        <f aca="false">J19956-H19956</f>
        <v>-151.56</v>
      </c>
      <c r="L19956" s="14" t="n">
        <f aca="false">G19956-H19956</f>
        <v>-187.06</v>
      </c>
    </row>
    <row r="19957" customFormat="false" ht="15" hidden="false" customHeight="false" outlineLevel="0" collapsed="false">
      <c r="A19957" s="2" t="s">
        <v>142</v>
      </c>
      <c r="B19957" s="2" t="s">
        <v>142</v>
      </c>
      <c r="C19957" s="2" t="s">
        <v>47</v>
      </c>
      <c r="D19957" s="2" t="s">
        <v>10</v>
      </c>
      <c r="E19957" s="2" t="s">
        <v>83</v>
      </c>
      <c r="F19957" s="2" t="s">
        <v>977</v>
      </c>
      <c r="G19957" s="14" t="n">
        <v>14.5</v>
      </c>
      <c r="H19957" s="14" t="n">
        <v>21.34</v>
      </c>
      <c r="I19957" s="14" t="n">
        <v>14.5</v>
      </c>
      <c r="J19957" s="23" t="n">
        <f aca="false">IF(AND(E19957="Priority",ISNUMBER('Cost model'!N632)),'Cost model'!N632,'Cost model'!M632)</f>
        <v>14.5</v>
      </c>
      <c r="K19957" s="14" t="n">
        <f aca="false">J19957-H19957</f>
        <v>-6.84</v>
      </c>
      <c r="L19957" s="14" t="n">
        <f aca="false">G19957-H19957</f>
        <v>-6.84</v>
      </c>
    </row>
    <row r="19958" customFormat="false" ht="15" hidden="false" customHeight="false" outlineLevel="0" collapsed="false">
      <c r="A19958" s="2" t="s">
        <v>174</v>
      </c>
      <c r="B19958" s="2" t="s">
        <v>174</v>
      </c>
      <c r="C19958" s="2" t="s">
        <v>49</v>
      </c>
      <c r="D19958" s="2" t="s">
        <v>10</v>
      </c>
      <c r="E19958" s="2" t="s">
        <v>74</v>
      </c>
      <c r="F19958" s="2" t="s">
        <v>977</v>
      </c>
      <c r="G19958" s="14" t="n">
        <v>17.5</v>
      </c>
      <c r="H19958" s="14" t="n">
        <v>10.79</v>
      </c>
      <c r="I19958" s="14" t="n">
        <v>17.5</v>
      </c>
      <c r="J19958" s="23" t="n">
        <f aca="false">IF(AND(E19958="Priority",ISNUMBER('Cost model'!N169)),'Cost model'!N169,'Cost model'!M169)</f>
        <v>18.5</v>
      </c>
      <c r="K19958" s="14" t="n">
        <f aca="false">J19958-H19958</f>
        <v>7.71</v>
      </c>
      <c r="L19958" s="14" t="n">
        <f aca="false">G19958-H19958</f>
        <v>6.71</v>
      </c>
    </row>
    <row r="19959" customFormat="false" ht="15" hidden="false" customHeight="false" outlineLevel="0" collapsed="false">
      <c r="A19959" s="2" t="s">
        <v>124</v>
      </c>
      <c r="B19959" s="2" t="s">
        <v>124</v>
      </c>
      <c r="C19959" s="2" t="s">
        <v>48</v>
      </c>
      <c r="D19959" s="2" t="s">
        <v>10</v>
      </c>
      <c r="E19959" s="2" t="s">
        <v>74</v>
      </c>
      <c r="F19959" s="2" t="s">
        <v>977</v>
      </c>
      <c r="G19959" s="14" t="n">
        <v>12.5</v>
      </c>
      <c r="H19959" s="14" t="n">
        <v>7.46</v>
      </c>
      <c r="I19959" s="14" t="n">
        <v>12.5</v>
      </c>
      <c r="J19959" s="23" t="n">
        <f aca="false">IF(AND(E19959="Priority",ISNUMBER('Cost model'!N318)),'Cost model'!N318,'Cost model'!M318)</f>
        <v>14.5</v>
      </c>
      <c r="K19959" s="14" t="n">
        <f aca="false">J19959-H19959</f>
        <v>7.04</v>
      </c>
      <c r="L19959" s="14" t="n">
        <f aca="false">G19959-H19959</f>
        <v>5.04</v>
      </c>
    </row>
    <row r="19960" customFormat="false" ht="15" hidden="false" customHeight="false" outlineLevel="0" collapsed="false">
      <c r="A19960" s="2" t="s">
        <v>174</v>
      </c>
      <c r="B19960" s="2" t="s">
        <v>124</v>
      </c>
      <c r="C19960" s="2" t="s">
        <v>48</v>
      </c>
      <c r="D19960" s="2" t="s">
        <v>10</v>
      </c>
      <c r="E19960" s="2" t="s">
        <v>74</v>
      </c>
      <c r="F19960" s="2" t="s">
        <v>976</v>
      </c>
      <c r="G19960" s="14" t="n">
        <v>12.5</v>
      </c>
      <c r="H19960" s="14" t="n">
        <v>11.92</v>
      </c>
      <c r="I19960" s="14" t="n">
        <v>12.5</v>
      </c>
      <c r="J19960" s="23" t="n">
        <f aca="false">IF(AND(E19960="Priority",ISNUMBER('Cost model'!N108)),'Cost model'!N108,'Cost model'!M108)</f>
        <v>15.5</v>
      </c>
      <c r="K19960" s="14" t="n">
        <f aca="false">J19960-H19960</f>
        <v>3.58</v>
      </c>
      <c r="L19960" s="14" t="n">
        <f aca="false">G19960-H19960</f>
        <v>0.58</v>
      </c>
    </row>
    <row r="19961" customFormat="false" ht="15" hidden="false" customHeight="false" outlineLevel="0" collapsed="false">
      <c r="A19961" s="2" t="s">
        <v>124</v>
      </c>
      <c r="B19961" s="2" t="s">
        <v>174</v>
      </c>
      <c r="C19961" s="2" t="s">
        <v>49</v>
      </c>
      <c r="D19961" s="2" t="s">
        <v>12</v>
      </c>
      <c r="E19961" s="2" t="s">
        <v>74</v>
      </c>
      <c r="F19961" s="2" t="s">
        <v>976</v>
      </c>
      <c r="G19961" s="14" t="n">
        <v>19.5</v>
      </c>
      <c r="H19961" s="14" t="n">
        <v>24.17</v>
      </c>
      <c r="I19961" s="14" t="n">
        <v>19.5</v>
      </c>
      <c r="J19961" s="23" t="n">
        <f aca="false">IF(AND(E19961="Priority",ISNUMBER('Cost model'!N367)),'Cost model'!N367,'Cost model'!M367)</f>
        <v>60</v>
      </c>
      <c r="K19961" s="14" t="n">
        <f aca="false">J19961-H19961</f>
        <v>35.83</v>
      </c>
      <c r="L19961" s="14" t="n">
        <f aca="false">G19961-H19961</f>
        <v>-4.67</v>
      </c>
    </row>
    <row r="19962" customFormat="false" ht="15" hidden="false" customHeight="false" outlineLevel="0" collapsed="false">
      <c r="A19962" s="2" t="s">
        <v>158</v>
      </c>
      <c r="B19962" s="2" t="s">
        <v>158</v>
      </c>
      <c r="C19962" s="2" t="s">
        <v>47</v>
      </c>
      <c r="D19962" s="2" t="s">
        <v>14</v>
      </c>
      <c r="E19962" s="2" t="s">
        <v>74</v>
      </c>
      <c r="F19962" s="2" t="s">
        <v>977</v>
      </c>
      <c r="G19962" s="14" t="n">
        <v>25</v>
      </c>
      <c r="H19962" s="14" t="n">
        <v>40.22</v>
      </c>
      <c r="I19962" s="14" t="n">
        <v>25</v>
      </c>
      <c r="J19962" s="23" t="n">
        <f aca="false">IF(AND(E19962="Priority",ISNUMBER('Cost model'!N431)),'Cost model'!N431,'Cost model'!M431)</f>
        <v>45</v>
      </c>
      <c r="K19962" s="14" t="n">
        <f aca="false">J19962-H19962</f>
        <v>4.78</v>
      </c>
      <c r="L19962" s="14" t="n">
        <f aca="false">G19962-H19962</f>
        <v>-15.22</v>
      </c>
    </row>
    <row r="19963" customFormat="false" ht="15" hidden="false" customHeight="false" outlineLevel="0" collapsed="false">
      <c r="A19963" s="2" t="s">
        <v>124</v>
      </c>
      <c r="B19963" s="2" t="s">
        <v>124</v>
      </c>
      <c r="C19963" s="2" t="s">
        <v>47</v>
      </c>
      <c r="D19963" s="2" t="s">
        <v>10</v>
      </c>
      <c r="E19963" s="2" t="s">
        <v>74</v>
      </c>
      <c r="F19963" s="2" t="s">
        <v>977</v>
      </c>
      <c r="G19963" s="14" t="n">
        <v>9.5</v>
      </c>
      <c r="H19963" s="14" t="n">
        <v>24.17</v>
      </c>
      <c r="I19963" s="14" t="n">
        <v>9.5</v>
      </c>
      <c r="J19963" s="23" t="n">
        <f aca="false">IF(AND(E19963="Priority",ISNUMBER('Cost model'!N317)),'Cost model'!N317,'Cost model'!M317)</f>
        <v>10.5</v>
      </c>
      <c r="K19963" s="14" t="n">
        <f aca="false">J19963-H19963</f>
        <v>-13.67</v>
      </c>
      <c r="L19963" s="14" t="n">
        <f aca="false">G19963-H19963</f>
        <v>-14.67</v>
      </c>
    </row>
    <row r="19964" customFormat="false" ht="15" hidden="false" customHeight="false" outlineLevel="0" collapsed="false">
      <c r="A19964" s="2" t="s">
        <v>205</v>
      </c>
      <c r="B19964" s="2" t="s">
        <v>205</v>
      </c>
      <c r="C19964" s="2" t="s">
        <v>48</v>
      </c>
      <c r="D19964" s="2" t="s">
        <v>14</v>
      </c>
      <c r="E19964" s="2" t="s">
        <v>83</v>
      </c>
      <c r="F19964" s="2" t="s">
        <v>977</v>
      </c>
      <c r="G19964" s="14" t="n">
        <v>125</v>
      </c>
      <c r="H19964" s="14" t="n">
        <v>222.71</v>
      </c>
      <c r="I19964" s="14" t="n">
        <v>125</v>
      </c>
      <c r="J19964" s="23" t="n">
        <f aca="false">IF(AND(E19964="Priority",ISNUMBER('Cost model'!N537)),'Cost model'!N537,'Cost model'!M537)</f>
        <v>190</v>
      </c>
      <c r="K19964" s="14" t="n">
        <f aca="false">J19964-H19964</f>
        <v>-32.71</v>
      </c>
      <c r="L19964" s="14" t="n">
        <f aca="false">G19964-H19964</f>
        <v>-97.71</v>
      </c>
    </row>
    <row r="19965" customFormat="false" ht="15" hidden="false" customHeight="false" outlineLevel="0" collapsed="false">
      <c r="A19965" s="2" t="s">
        <v>174</v>
      </c>
      <c r="B19965" s="2" t="s">
        <v>124</v>
      </c>
      <c r="C19965" s="2" t="s">
        <v>47</v>
      </c>
      <c r="D19965" s="2" t="s">
        <v>12</v>
      </c>
      <c r="E19965" s="2" t="s">
        <v>74</v>
      </c>
      <c r="F19965" s="2" t="s">
        <v>976</v>
      </c>
      <c r="G19965" s="14" t="n">
        <v>9.5</v>
      </c>
      <c r="H19965" s="14" t="n">
        <v>13.52</v>
      </c>
      <c r="I19965" s="14" t="n">
        <v>9.5</v>
      </c>
      <c r="J19965" s="23" t="n">
        <f aca="false">IF(AND(E19965="Priority",ISNUMBER('Cost model'!N110)),'Cost model'!N110,'Cost model'!M110)</f>
        <v>40</v>
      </c>
      <c r="K19965" s="14" t="n">
        <f aca="false">J19965-H19965</f>
        <v>26.48</v>
      </c>
      <c r="L19965" s="14" t="n">
        <f aca="false">G19965-H19965</f>
        <v>-4.02</v>
      </c>
    </row>
    <row r="19966" customFormat="false" ht="15" hidden="false" customHeight="false" outlineLevel="0" collapsed="false">
      <c r="A19966" s="2" t="s">
        <v>174</v>
      </c>
      <c r="B19966" s="2" t="s">
        <v>174</v>
      </c>
      <c r="C19966" s="2" t="s">
        <v>48</v>
      </c>
      <c r="D19966" s="2" t="s">
        <v>10</v>
      </c>
      <c r="E19966" s="2" t="s">
        <v>74</v>
      </c>
      <c r="F19966" s="2" t="s">
        <v>977</v>
      </c>
      <c r="G19966" s="14" t="n">
        <v>12.5</v>
      </c>
      <c r="H19966" s="14" t="n">
        <v>25.65</v>
      </c>
      <c r="I19966" s="14" t="n">
        <v>12.5</v>
      </c>
      <c r="J19966" s="23" t="n">
        <f aca="false">IF(AND(E19966="Priority",ISNUMBER('Cost model'!N168)),'Cost model'!N168,'Cost model'!M168)</f>
        <v>13.5</v>
      </c>
      <c r="K19966" s="14" t="n">
        <f aca="false">J19966-H19966</f>
        <v>-12.15</v>
      </c>
      <c r="L19966" s="14" t="n">
        <f aca="false">G19966-H19966</f>
        <v>-13.15</v>
      </c>
    </row>
    <row r="19967" customFormat="false" ht="15" hidden="false" customHeight="false" outlineLevel="0" collapsed="false">
      <c r="A19967" s="2" t="s">
        <v>124</v>
      </c>
      <c r="B19967" s="2" t="s">
        <v>124</v>
      </c>
      <c r="C19967" s="2" t="s">
        <v>47</v>
      </c>
      <c r="D19967" s="2" t="s">
        <v>12</v>
      </c>
      <c r="E19967" s="2" t="s">
        <v>74</v>
      </c>
      <c r="F19967" s="2" t="s">
        <v>977</v>
      </c>
      <c r="G19967" s="14" t="n">
        <v>9.5</v>
      </c>
      <c r="H19967" s="14" t="n">
        <v>19.13</v>
      </c>
      <c r="I19967" s="14" t="n">
        <v>9.5</v>
      </c>
      <c r="J19967" s="23" t="n">
        <f aca="false">IF(AND(E19967="Priority",ISNUMBER('Cost model'!N320)),'Cost model'!N320,'Cost model'!M320)</f>
        <v>24.5</v>
      </c>
      <c r="K19967" s="14" t="n">
        <f aca="false">J19967-H19967</f>
        <v>5.37</v>
      </c>
      <c r="L19967" s="14" t="n">
        <f aca="false">G19967-H19967</f>
        <v>-9.63</v>
      </c>
    </row>
    <row r="19968" customFormat="false" ht="15" hidden="false" customHeight="false" outlineLevel="0" collapsed="false">
      <c r="A19968" s="2" t="s">
        <v>221</v>
      </c>
      <c r="B19968" s="2" t="s">
        <v>221</v>
      </c>
      <c r="C19968" s="2" t="s">
        <v>47</v>
      </c>
      <c r="D19968" s="2" t="s">
        <v>13</v>
      </c>
      <c r="E19968" s="2" t="s">
        <v>74</v>
      </c>
      <c r="F19968" s="2" t="s">
        <v>977</v>
      </c>
      <c r="G19968" s="14" t="n">
        <v>19.5</v>
      </c>
      <c r="H19968" s="14" t="n">
        <v>30.39</v>
      </c>
      <c r="I19968" s="14" t="n">
        <v>19.5</v>
      </c>
      <c r="J19968" s="23" t="n">
        <f aca="false">IF(AND(E19968="Priority",ISNUMBER('Cost model'!N743)),'Cost model'!N743,'Cost model'!M743)</f>
        <v>45</v>
      </c>
      <c r="K19968" s="14" t="n">
        <f aca="false">J19968-H19968</f>
        <v>14.61</v>
      </c>
      <c r="L19968" s="14" t="n">
        <f aca="false">G19968-H19968</f>
        <v>-10.89</v>
      </c>
    </row>
    <row r="19969" customFormat="false" ht="15" hidden="false" customHeight="false" outlineLevel="0" collapsed="false">
      <c r="A19969" s="2" t="s">
        <v>174</v>
      </c>
      <c r="B19969" s="2" t="s">
        <v>174</v>
      </c>
      <c r="C19969" s="2" t="s">
        <v>48</v>
      </c>
      <c r="D19969" s="2" t="s">
        <v>10</v>
      </c>
      <c r="E19969" s="2" t="s">
        <v>74</v>
      </c>
      <c r="F19969" s="2" t="s">
        <v>977</v>
      </c>
      <c r="G19969" s="14" t="n">
        <v>12.5</v>
      </c>
      <c r="H19969" s="14" t="n">
        <v>8.92</v>
      </c>
      <c r="I19969" s="14" t="n">
        <v>12.5</v>
      </c>
      <c r="J19969" s="23" t="n">
        <f aca="false">IF(AND(E19969="Priority",ISNUMBER('Cost model'!N168)),'Cost model'!N168,'Cost model'!M168)</f>
        <v>13.5</v>
      </c>
      <c r="K19969" s="14" t="n">
        <f aca="false">J19969-H19969</f>
        <v>4.58</v>
      </c>
      <c r="L19969" s="14" t="n">
        <f aca="false">G19969-H19969</f>
        <v>3.58</v>
      </c>
    </row>
    <row r="19970" customFormat="false" ht="15" hidden="false" customHeight="false" outlineLevel="0" collapsed="false">
      <c r="A19970" s="2" t="s">
        <v>174</v>
      </c>
      <c r="B19970" s="2" t="s">
        <v>142</v>
      </c>
      <c r="C19970" s="2" t="s">
        <v>47</v>
      </c>
      <c r="D19970" s="2" t="s">
        <v>13</v>
      </c>
      <c r="E19970" s="2" t="s">
        <v>74</v>
      </c>
      <c r="F19970" s="2" t="s">
        <v>976</v>
      </c>
      <c r="G19970" s="14" t="n">
        <v>19</v>
      </c>
      <c r="H19970" s="14" t="n">
        <v>48.7</v>
      </c>
      <c r="I19970" s="14" t="n">
        <v>19</v>
      </c>
      <c r="J19970" s="23" t="n">
        <f aca="false">IF(AND(E19970="Priority",ISNUMBER('Cost model'!N128)),'Cost model'!N128,'Cost model'!M128)</f>
        <v>65</v>
      </c>
      <c r="K19970" s="14" t="n">
        <f aca="false">J19970-H19970</f>
        <v>16.3</v>
      </c>
      <c r="L19970" s="14" t="n">
        <f aca="false">G19970-H19970</f>
        <v>-29.7</v>
      </c>
    </row>
    <row r="19971" customFormat="false" ht="15" hidden="false" customHeight="false" outlineLevel="0" collapsed="false">
      <c r="A19971" s="2" t="s">
        <v>174</v>
      </c>
      <c r="B19971" s="2" t="s">
        <v>174</v>
      </c>
      <c r="C19971" s="2" t="s">
        <v>47</v>
      </c>
      <c r="D19971" s="2" t="s">
        <v>12</v>
      </c>
      <c r="E19971" s="2" t="s">
        <v>74</v>
      </c>
      <c r="F19971" s="2" t="s">
        <v>977</v>
      </c>
      <c r="G19971" s="14" t="n">
        <v>9.5</v>
      </c>
      <c r="H19971" s="14" t="n">
        <v>29.01</v>
      </c>
      <c r="I19971" s="14" t="n">
        <v>9.5</v>
      </c>
      <c r="J19971" s="23" t="n">
        <f aca="false">IF(AND(E19971="Priority",ISNUMBER('Cost model'!N170)),'Cost model'!N170,'Cost model'!M170)</f>
        <v>25.5</v>
      </c>
      <c r="K19971" s="14" t="n">
        <f aca="false">J19971-H19971</f>
        <v>-3.51</v>
      </c>
      <c r="L19971" s="14" t="n">
        <f aca="false">G19971-H19971</f>
        <v>-19.51</v>
      </c>
    </row>
    <row r="19972" customFormat="false" ht="15" hidden="false" customHeight="false" outlineLevel="0" collapsed="false">
      <c r="A19972" s="2" t="s">
        <v>221</v>
      </c>
      <c r="B19972" s="2" t="s">
        <v>221</v>
      </c>
      <c r="C19972" s="2" t="s">
        <v>47</v>
      </c>
      <c r="D19972" s="2" t="s">
        <v>10</v>
      </c>
      <c r="E19972" s="2" t="s">
        <v>74</v>
      </c>
      <c r="F19972" s="2" t="s">
        <v>977</v>
      </c>
      <c r="G19972" s="14" t="n">
        <v>9.5</v>
      </c>
      <c r="H19972" s="14" t="n">
        <v>7.32</v>
      </c>
      <c r="I19972" s="14" t="n">
        <v>9.5</v>
      </c>
      <c r="J19972" s="23" t="n">
        <f aca="false">IF(AND(E19972="Priority",ISNUMBER('Cost model'!N737)),'Cost model'!N737,'Cost model'!M737)</f>
        <v>8.5</v>
      </c>
      <c r="K19972" s="14" t="n">
        <f aca="false">J19972-H19972</f>
        <v>1.18</v>
      </c>
      <c r="L19972" s="14" t="n">
        <f aca="false">G19972-H19972</f>
        <v>2.18</v>
      </c>
    </row>
    <row r="19973" customFormat="false" ht="15" hidden="false" customHeight="false" outlineLevel="0" collapsed="false">
      <c r="A19973" s="2" t="s">
        <v>124</v>
      </c>
      <c r="B19973" s="2" t="s">
        <v>124</v>
      </c>
      <c r="C19973" s="2" t="s">
        <v>47</v>
      </c>
      <c r="D19973" s="2" t="s">
        <v>10</v>
      </c>
      <c r="E19973" s="2" t="s">
        <v>74</v>
      </c>
      <c r="F19973" s="2" t="s">
        <v>977</v>
      </c>
      <c r="G19973" s="14" t="n">
        <v>9.5</v>
      </c>
      <c r="H19973" s="14" t="n">
        <v>6.67</v>
      </c>
      <c r="I19973" s="14" t="n">
        <v>9.5</v>
      </c>
      <c r="J19973" s="23" t="n">
        <f aca="false">IF(AND(E19973="Priority",ISNUMBER('Cost model'!N317)),'Cost model'!N317,'Cost model'!M317)</f>
        <v>10.5</v>
      </c>
      <c r="K19973" s="14" t="n">
        <f aca="false">J19973-H19973</f>
        <v>3.83</v>
      </c>
      <c r="L19973" s="14" t="n">
        <f aca="false">G19973-H19973</f>
        <v>2.83</v>
      </c>
    </row>
    <row r="19974" customFormat="false" ht="15" hidden="false" customHeight="false" outlineLevel="0" collapsed="false">
      <c r="A19974" s="2" t="s">
        <v>142</v>
      </c>
      <c r="B19974" s="2" t="s">
        <v>142</v>
      </c>
      <c r="C19974" s="2" t="s">
        <v>48</v>
      </c>
      <c r="D19974" s="2" t="s">
        <v>12</v>
      </c>
      <c r="E19974" s="2" t="s">
        <v>74</v>
      </c>
      <c r="F19974" s="2" t="s">
        <v>977</v>
      </c>
      <c r="G19974" s="14" t="n">
        <v>12.5</v>
      </c>
      <c r="H19974" s="14" t="n">
        <v>17.31</v>
      </c>
      <c r="I19974" s="14" t="n">
        <v>12.5</v>
      </c>
      <c r="J19974" s="23" t="n">
        <f aca="false">IF(AND(E19974="Priority",ISNUMBER('Cost model'!N636)),'Cost model'!N636,'Cost model'!M636)</f>
        <v>40</v>
      </c>
      <c r="K19974" s="14" t="n">
        <f aca="false">J19974-H19974</f>
        <v>22.69</v>
      </c>
      <c r="L19974" s="14" t="n">
        <f aca="false">G19974-H19974</f>
        <v>-4.81</v>
      </c>
    </row>
    <row r="19975" customFormat="false" ht="15" hidden="false" customHeight="false" outlineLevel="0" collapsed="false">
      <c r="A19975" s="2" t="s">
        <v>174</v>
      </c>
      <c r="B19975" s="2" t="s">
        <v>142</v>
      </c>
      <c r="C19975" s="2" t="s">
        <v>47</v>
      </c>
      <c r="D19975" s="2" t="s">
        <v>14</v>
      </c>
      <c r="E19975" s="2" t="s">
        <v>74</v>
      </c>
      <c r="F19975" s="2" t="s">
        <v>976</v>
      </c>
      <c r="G19975" s="14" t="n">
        <v>25</v>
      </c>
      <c r="H19975" s="14" t="n">
        <v>89.3</v>
      </c>
      <c r="I19975" s="14" t="n">
        <v>25</v>
      </c>
      <c r="J19975" s="23" t="n">
        <f aca="false">IF(AND(E19975="Priority",ISNUMBER('Cost model'!N131)),'Cost model'!N131,'Cost model'!M131)</f>
        <v>95</v>
      </c>
      <c r="K19975" s="14" t="n">
        <f aca="false">J19975-H19975</f>
        <v>5.7</v>
      </c>
      <c r="L19975" s="14" t="n">
        <f aca="false">G19975-H19975</f>
        <v>-64.3</v>
      </c>
    </row>
    <row r="19976" customFormat="false" ht="15" hidden="false" customHeight="false" outlineLevel="0" collapsed="false">
      <c r="A19976" s="2" t="s">
        <v>221</v>
      </c>
      <c r="B19976" s="2" t="s">
        <v>221</v>
      </c>
      <c r="C19976" s="2" t="s">
        <v>48</v>
      </c>
      <c r="D19976" s="2" t="s">
        <v>10</v>
      </c>
      <c r="E19976" s="2" t="s">
        <v>74</v>
      </c>
      <c r="F19976" s="2" t="s">
        <v>977</v>
      </c>
      <c r="G19976" s="14" t="n">
        <v>19.5</v>
      </c>
      <c r="H19976" s="14" t="n">
        <v>13.95</v>
      </c>
      <c r="I19976" s="14" t="n">
        <v>12.5</v>
      </c>
      <c r="J19976" s="23" t="n">
        <f aca="false">IF(AND(E19976="Priority",ISNUMBER('Cost model'!N738)),'Cost model'!N738,'Cost model'!M738)</f>
        <v>11.5</v>
      </c>
      <c r="K19976" s="14" t="n">
        <f aca="false">J19976-H19976</f>
        <v>-2.45</v>
      </c>
      <c r="L19976" s="14" t="n">
        <f aca="false">G19976-H19976</f>
        <v>5.55</v>
      </c>
    </row>
    <row r="19977" customFormat="false" ht="15" hidden="false" customHeight="false" outlineLevel="0" collapsed="false">
      <c r="A19977" s="2" t="s">
        <v>221</v>
      </c>
      <c r="B19977" s="2" t="s">
        <v>158</v>
      </c>
      <c r="C19977" s="2" t="s">
        <v>47</v>
      </c>
      <c r="D19977" s="2" t="s">
        <v>12</v>
      </c>
      <c r="E19977" s="2" t="s">
        <v>74</v>
      </c>
      <c r="F19977" s="2" t="s">
        <v>976</v>
      </c>
      <c r="G19977" s="14" t="n">
        <v>19.5</v>
      </c>
      <c r="H19977" s="14" t="n">
        <v>55.87</v>
      </c>
      <c r="I19977" s="14" t="n">
        <v>19.5</v>
      </c>
      <c r="J19977" s="23" t="n">
        <f aca="false">IF(AND(E19977="Priority",ISNUMBER('Cost model'!N755)),'Cost model'!N755,'Cost model'!M755)</f>
        <v>50</v>
      </c>
      <c r="K19977" s="14" t="n">
        <f aca="false">J19977-H19977</f>
        <v>-5.87</v>
      </c>
      <c r="L19977" s="14" t="n">
        <f aca="false">G19977-H19977</f>
        <v>-36.37</v>
      </c>
    </row>
    <row r="19978" customFormat="false" ht="15" hidden="false" customHeight="false" outlineLevel="0" collapsed="false">
      <c r="A19978" s="2" t="s">
        <v>174</v>
      </c>
      <c r="B19978" s="2" t="s">
        <v>174</v>
      </c>
      <c r="C19978" s="2" t="s">
        <v>48</v>
      </c>
      <c r="D19978" s="2" t="s">
        <v>10</v>
      </c>
      <c r="E19978" s="2" t="s">
        <v>74</v>
      </c>
      <c r="F19978" s="2" t="s">
        <v>977</v>
      </c>
      <c r="G19978" s="14" t="n">
        <v>12.5</v>
      </c>
      <c r="H19978" s="14" t="n">
        <v>11.22</v>
      </c>
      <c r="I19978" s="14" t="n">
        <v>12.5</v>
      </c>
      <c r="J19978" s="23" t="n">
        <f aca="false">IF(AND(E19978="Priority",ISNUMBER('Cost model'!N168)),'Cost model'!N168,'Cost model'!M168)</f>
        <v>13.5</v>
      </c>
      <c r="K19978" s="14" t="n">
        <f aca="false">J19978-H19978</f>
        <v>2.28</v>
      </c>
      <c r="L19978" s="14" t="n">
        <f aca="false">G19978-H19978</f>
        <v>1.28</v>
      </c>
    </row>
    <row r="19979" customFormat="false" ht="15" hidden="false" customHeight="false" outlineLevel="0" collapsed="false">
      <c r="A19979" s="2" t="s">
        <v>174</v>
      </c>
      <c r="B19979" s="2" t="s">
        <v>174</v>
      </c>
      <c r="C19979" s="2" t="s">
        <v>47</v>
      </c>
      <c r="D19979" s="2" t="s">
        <v>13</v>
      </c>
      <c r="E19979" s="2" t="s">
        <v>74</v>
      </c>
      <c r="F19979" s="2" t="s">
        <v>977</v>
      </c>
      <c r="G19979" s="14" t="n">
        <v>19</v>
      </c>
      <c r="H19979" s="14" t="n">
        <v>32.96</v>
      </c>
      <c r="I19979" s="14" t="n">
        <v>19</v>
      </c>
      <c r="J19979" s="23" t="n">
        <f aca="false">IF(AND(E19979="Priority",ISNUMBER('Cost model'!N173)),'Cost model'!N173,'Cost model'!M173)</f>
        <v>60</v>
      </c>
      <c r="K19979" s="14" t="n">
        <f aca="false">J19979-H19979</f>
        <v>27.04</v>
      </c>
      <c r="L19979" s="14" t="n">
        <f aca="false">G19979-H19979</f>
        <v>-13.96</v>
      </c>
    </row>
    <row r="19980" customFormat="false" ht="15" hidden="false" customHeight="false" outlineLevel="0" collapsed="false">
      <c r="A19980" s="2" t="s">
        <v>124</v>
      </c>
      <c r="B19980" s="2" t="s">
        <v>124</v>
      </c>
      <c r="C19980" s="2" t="s">
        <v>49</v>
      </c>
      <c r="D19980" s="2" t="s">
        <v>10</v>
      </c>
      <c r="E19980" s="2" t="s">
        <v>74</v>
      </c>
      <c r="F19980" s="2" t="s">
        <v>977</v>
      </c>
      <c r="G19980" s="14" t="n">
        <v>17.5</v>
      </c>
      <c r="H19980" s="14" t="n">
        <v>14.08</v>
      </c>
      <c r="I19980" s="14" t="n">
        <v>17.5</v>
      </c>
      <c r="J19980" s="23" t="n">
        <f aca="false">IF(AND(E19980="Priority",ISNUMBER('Cost model'!N319)),'Cost model'!N319,'Cost model'!M319)</f>
        <v>16.5</v>
      </c>
      <c r="K19980" s="14" t="n">
        <f aca="false">J19980-H19980</f>
        <v>2.42</v>
      </c>
      <c r="L19980" s="14" t="n">
        <f aca="false">G19980-H19980</f>
        <v>3.42</v>
      </c>
    </row>
    <row r="19981" customFormat="false" ht="15" hidden="false" customHeight="false" outlineLevel="0" collapsed="false">
      <c r="A19981" s="2" t="s">
        <v>221</v>
      </c>
      <c r="B19981" s="2" t="s">
        <v>221</v>
      </c>
      <c r="C19981" s="2" t="s">
        <v>47</v>
      </c>
      <c r="D19981" s="2" t="s">
        <v>12</v>
      </c>
      <c r="E19981" s="2" t="s">
        <v>74</v>
      </c>
      <c r="F19981" s="2" t="s">
        <v>977</v>
      </c>
      <c r="G19981" s="14" t="n">
        <v>14.5</v>
      </c>
      <c r="H19981" s="14" t="n">
        <v>24.81</v>
      </c>
      <c r="I19981" s="14" t="n">
        <v>9.5</v>
      </c>
      <c r="J19981" s="23" t="n">
        <f aca="false">IF(AND(E19981="Priority",ISNUMBER('Cost model'!N740)),'Cost model'!N740,'Cost model'!M740)</f>
        <v>22.5</v>
      </c>
      <c r="K19981" s="14" t="n">
        <f aca="false">J19981-H19981</f>
        <v>-2.31</v>
      </c>
      <c r="L19981" s="14" t="n">
        <f aca="false">G19981-H19981</f>
        <v>-10.31</v>
      </c>
    </row>
    <row r="19982" customFormat="false" ht="15" hidden="false" customHeight="false" outlineLevel="0" collapsed="false">
      <c r="A19982" s="2" t="s">
        <v>124</v>
      </c>
      <c r="B19982" s="2" t="s">
        <v>124</v>
      </c>
      <c r="C19982" s="2" t="s">
        <v>48</v>
      </c>
      <c r="D19982" s="2" t="s">
        <v>12</v>
      </c>
      <c r="E19982" s="2" t="s">
        <v>74</v>
      </c>
      <c r="F19982" s="2" t="s">
        <v>977</v>
      </c>
      <c r="G19982" s="14" t="n">
        <v>12.5</v>
      </c>
      <c r="H19982" s="14" t="n">
        <v>67.53</v>
      </c>
      <c r="I19982" s="14" t="n">
        <v>12.5</v>
      </c>
      <c r="J19982" s="23" t="n">
        <f aca="false">IF(AND(E19982="Priority",ISNUMBER('Cost model'!N321)),'Cost model'!N321,'Cost model'!M321)</f>
        <v>40</v>
      </c>
      <c r="K19982" s="14" t="n">
        <f aca="false">J19982-H19982</f>
        <v>-27.53</v>
      </c>
      <c r="L19982" s="14" t="n">
        <f aca="false">G19982-H19982</f>
        <v>-55.03</v>
      </c>
    </row>
    <row r="19983" customFormat="false" ht="15" hidden="false" customHeight="false" outlineLevel="0" collapsed="false">
      <c r="A19983" s="2" t="s">
        <v>124</v>
      </c>
      <c r="B19983" s="2" t="s">
        <v>124</v>
      </c>
      <c r="C19983" s="2" t="s">
        <v>48</v>
      </c>
      <c r="D19983" s="2" t="s">
        <v>10</v>
      </c>
      <c r="E19983" s="2" t="s">
        <v>83</v>
      </c>
      <c r="F19983" s="2" t="s">
        <v>977</v>
      </c>
      <c r="G19983" s="14" t="n">
        <v>17.5</v>
      </c>
      <c r="H19983" s="14" t="n">
        <v>24.17</v>
      </c>
      <c r="I19983" s="14" t="n">
        <v>17.5</v>
      </c>
      <c r="J19983" s="23" t="n">
        <f aca="false">IF(AND(E19983="Priority",ISNUMBER('Cost model'!N318)),'Cost model'!N318,'Cost model'!M318)</f>
        <v>19.5</v>
      </c>
      <c r="K19983" s="14" t="n">
        <f aca="false">J19983-H19983</f>
        <v>-4.67</v>
      </c>
      <c r="L19983" s="14" t="n">
        <f aca="false">G19983-H19983</f>
        <v>-6.67</v>
      </c>
    </row>
    <row r="19984" customFormat="false" ht="15" hidden="false" customHeight="false" outlineLevel="0" collapsed="false">
      <c r="A19984" s="2" t="s">
        <v>124</v>
      </c>
      <c r="B19984" s="2" t="s">
        <v>124</v>
      </c>
      <c r="C19984" s="2" t="s">
        <v>47</v>
      </c>
      <c r="D19984" s="2" t="s">
        <v>10</v>
      </c>
      <c r="E19984" s="2" t="s">
        <v>74</v>
      </c>
      <c r="F19984" s="2" t="s">
        <v>977</v>
      </c>
      <c r="G19984" s="14" t="n">
        <v>9.5</v>
      </c>
      <c r="H19984" s="14" t="n">
        <v>6.67</v>
      </c>
      <c r="I19984" s="14" t="n">
        <v>9.5</v>
      </c>
      <c r="J19984" s="23" t="n">
        <f aca="false">IF(AND(E19984="Priority",ISNUMBER('Cost model'!N317)),'Cost model'!N317,'Cost model'!M317)</f>
        <v>10.5</v>
      </c>
      <c r="K19984" s="14" t="n">
        <f aca="false">J19984-H19984</f>
        <v>3.83</v>
      </c>
      <c r="L19984" s="14" t="n">
        <f aca="false">G19984-H19984</f>
        <v>2.83</v>
      </c>
    </row>
    <row r="19985" customFormat="false" ht="15" hidden="false" customHeight="false" outlineLevel="0" collapsed="false">
      <c r="A19985" s="2" t="s">
        <v>158</v>
      </c>
      <c r="B19985" s="2" t="s">
        <v>174</v>
      </c>
      <c r="C19985" s="2" t="s">
        <v>47</v>
      </c>
      <c r="D19985" s="2" t="s">
        <v>10</v>
      </c>
      <c r="E19985" s="2" t="s">
        <v>74</v>
      </c>
      <c r="F19985" s="2" t="s">
        <v>976</v>
      </c>
      <c r="G19985" s="14" t="n">
        <v>14.5</v>
      </c>
      <c r="H19985" s="14" t="n">
        <v>5.16</v>
      </c>
      <c r="I19985" s="14" t="n">
        <v>14.5</v>
      </c>
      <c r="J19985" s="23" t="n">
        <f aca="false">IF(AND(E19985="Priority",ISNUMBER('Cost model'!N482)),'Cost model'!N482,'Cost model'!M482)</f>
        <v>8.5</v>
      </c>
      <c r="K19985" s="14" t="n">
        <f aca="false">J19985-H19985</f>
        <v>3.34</v>
      </c>
      <c r="L19985" s="14" t="n">
        <f aca="false">G19985-H19985</f>
        <v>9.34</v>
      </c>
    </row>
    <row r="19986" customFormat="false" ht="15" hidden="false" customHeight="false" outlineLevel="0" collapsed="false">
      <c r="A19986" s="2" t="s">
        <v>158</v>
      </c>
      <c r="B19986" s="2" t="s">
        <v>158</v>
      </c>
      <c r="C19986" s="2" t="s">
        <v>47</v>
      </c>
      <c r="D19986" s="2" t="s">
        <v>10</v>
      </c>
      <c r="E19986" s="2" t="s">
        <v>83</v>
      </c>
      <c r="F19986" s="2" t="s">
        <v>977</v>
      </c>
      <c r="G19986" s="14" t="n">
        <v>14.5</v>
      </c>
      <c r="H19986" s="14" t="n">
        <v>6.14</v>
      </c>
      <c r="I19986" s="14" t="n">
        <v>14.5</v>
      </c>
      <c r="J19986" s="23" t="n">
        <f aca="false">IF(AND(E19986="Priority",ISNUMBER('Cost model'!N422)),'Cost model'!N422,'Cost model'!M422)</f>
        <v>13.5</v>
      </c>
      <c r="K19986" s="14" t="n">
        <f aca="false">J19986-H19986</f>
        <v>7.36</v>
      </c>
      <c r="L19986" s="14" t="n">
        <f aca="false">G19986-H19986</f>
        <v>8.36</v>
      </c>
    </row>
    <row r="19987" customFormat="false" ht="15" hidden="false" customHeight="false" outlineLevel="0" collapsed="false">
      <c r="A19987" s="2" t="s">
        <v>221</v>
      </c>
      <c r="B19987" s="2" t="s">
        <v>158</v>
      </c>
      <c r="C19987" s="2" t="s">
        <v>47</v>
      </c>
      <c r="D19987" s="2" t="s">
        <v>10</v>
      </c>
      <c r="E19987" s="2" t="s">
        <v>74</v>
      </c>
      <c r="F19987" s="2" t="s">
        <v>976</v>
      </c>
      <c r="G19987" s="14" t="n">
        <v>9.5</v>
      </c>
      <c r="H19987" s="14" t="n">
        <v>11.24</v>
      </c>
      <c r="I19987" s="14" t="n">
        <v>14.5</v>
      </c>
      <c r="J19987" s="23" t="n">
        <f aca="false">IF(AND(E19987="Priority",ISNUMBER('Cost model'!N752)),'Cost model'!N752,'Cost model'!M752)</f>
        <v>12.5</v>
      </c>
      <c r="K19987" s="14" t="n">
        <f aca="false">J19987-H19987</f>
        <v>1.26</v>
      </c>
      <c r="L19987" s="14" t="n">
        <f aca="false">G19987-H19987</f>
        <v>-1.74</v>
      </c>
    </row>
    <row r="19988" customFormat="false" ht="15" hidden="false" customHeight="false" outlineLevel="0" collapsed="false">
      <c r="A19988" s="2" t="s">
        <v>174</v>
      </c>
      <c r="B19988" s="2" t="s">
        <v>174</v>
      </c>
      <c r="C19988" s="2" t="s">
        <v>47</v>
      </c>
      <c r="D19988" s="2" t="s">
        <v>10</v>
      </c>
      <c r="E19988" s="2" t="s">
        <v>74</v>
      </c>
      <c r="F19988" s="2" t="s">
        <v>977</v>
      </c>
      <c r="G19988" s="14" t="n">
        <v>9.5</v>
      </c>
      <c r="H19988" s="14" t="n">
        <v>7.46</v>
      </c>
      <c r="I19988" s="14" t="n">
        <v>9.5</v>
      </c>
      <c r="J19988" s="23" t="n">
        <f aca="false">IF(AND(E19988="Priority",ISNUMBER('Cost model'!N167)),'Cost model'!N167,'Cost model'!M167)</f>
        <v>8.5</v>
      </c>
      <c r="K19988" s="14" t="n">
        <f aca="false">J19988-H19988</f>
        <v>1.04</v>
      </c>
      <c r="L19988" s="14" t="n">
        <f aca="false">G19988-H19988</f>
        <v>2.04</v>
      </c>
    </row>
    <row r="19989" customFormat="false" ht="15" hidden="false" customHeight="false" outlineLevel="0" collapsed="false">
      <c r="A19989" s="2" t="s">
        <v>221</v>
      </c>
      <c r="B19989" s="2" t="s">
        <v>221</v>
      </c>
      <c r="C19989" s="2" t="s">
        <v>49</v>
      </c>
      <c r="D19989" s="2" t="s">
        <v>12</v>
      </c>
      <c r="E19989" s="2" t="s">
        <v>74</v>
      </c>
      <c r="F19989" s="2" t="s">
        <v>977</v>
      </c>
      <c r="G19989" s="14" t="n">
        <v>19.5</v>
      </c>
      <c r="H19989" s="14" t="n">
        <v>38.62</v>
      </c>
      <c r="I19989" s="14" t="n">
        <v>19.5</v>
      </c>
      <c r="J19989" s="23" t="n">
        <f aca="false">IF(AND(E19989="Priority",ISNUMBER('Cost model'!N742)),'Cost model'!N742,'Cost model'!M742)</f>
        <v>60</v>
      </c>
      <c r="K19989" s="14" t="n">
        <f aca="false">J19989-H19989</f>
        <v>21.38</v>
      </c>
      <c r="L19989" s="14" t="n">
        <f aca="false">G19989-H19989</f>
        <v>-19.12</v>
      </c>
    </row>
    <row r="19990" customFormat="false" ht="15" hidden="false" customHeight="false" outlineLevel="0" collapsed="false">
      <c r="A19990" s="2" t="s">
        <v>174</v>
      </c>
      <c r="B19990" s="2" t="s">
        <v>174</v>
      </c>
      <c r="C19990" s="2" t="s">
        <v>47</v>
      </c>
      <c r="D19990" s="2" t="s">
        <v>10</v>
      </c>
      <c r="E19990" s="2" t="s">
        <v>74</v>
      </c>
      <c r="F19990" s="2" t="s">
        <v>977</v>
      </c>
      <c r="G19990" s="14" t="n">
        <v>9.5</v>
      </c>
      <c r="H19990" s="14" t="n">
        <v>7.46</v>
      </c>
      <c r="I19990" s="14" t="n">
        <v>9.5</v>
      </c>
      <c r="J19990" s="23" t="n">
        <f aca="false">IF(AND(E19990="Priority",ISNUMBER('Cost model'!N167)),'Cost model'!N167,'Cost model'!M167)</f>
        <v>8.5</v>
      </c>
      <c r="K19990" s="14" t="n">
        <f aca="false">J19990-H19990</f>
        <v>1.04</v>
      </c>
      <c r="L19990" s="14" t="n">
        <f aca="false">G19990-H19990</f>
        <v>2.04</v>
      </c>
    </row>
    <row r="19991" customFormat="false" ht="15" hidden="false" customHeight="false" outlineLevel="0" collapsed="false">
      <c r="A19991" s="2" t="s">
        <v>142</v>
      </c>
      <c r="B19991" s="2" t="s">
        <v>142</v>
      </c>
      <c r="C19991" s="2" t="s">
        <v>47</v>
      </c>
      <c r="D19991" s="2" t="s">
        <v>10</v>
      </c>
      <c r="E19991" s="2" t="s">
        <v>74</v>
      </c>
      <c r="F19991" s="2" t="s">
        <v>977</v>
      </c>
      <c r="G19991" s="14" t="n">
        <v>9.5</v>
      </c>
      <c r="H19991" s="14" t="n">
        <v>17.62</v>
      </c>
      <c r="I19991" s="14" t="n">
        <v>9.5</v>
      </c>
      <c r="J19991" s="23" t="n">
        <f aca="false">IF(AND(E19991="Priority",ISNUMBER('Cost model'!N632)),'Cost model'!N632,'Cost model'!M632)</f>
        <v>9.5</v>
      </c>
      <c r="K19991" s="14" t="n">
        <f aca="false">J19991-H19991</f>
        <v>-8.12</v>
      </c>
      <c r="L19991" s="14" t="n">
        <f aca="false">G19991-H19991</f>
        <v>-8.12</v>
      </c>
    </row>
    <row r="19992" customFormat="false" ht="15" hidden="false" customHeight="false" outlineLevel="0" collapsed="false">
      <c r="A19992" s="2" t="s">
        <v>221</v>
      </c>
      <c r="B19992" s="2" t="s">
        <v>221</v>
      </c>
      <c r="C19992" s="2" t="s">
        <v>47</v>
      </c>
      <c r="D19992" s="2" t="s">
        <v>10</v>
      </c>
      <c r="E19992" s="2" t="s">
        <v>83</v>
      </c>
      <c r="F19992" s="2" t="s">
        <v>977</v>
      </c>
      <c r="G19992" s="14" t="n">
        <v>14.5</v>
      </c>
      <c r="H19992" s="14" t="n">
        <v>7.15</v>
      </c>
      <c r="I19992" s="14" t="n">
        <v>14.5</v>
      </c>
      <c r="J19992" s="23" t="n">
        <f aca="false">IF(AND(E19992="Priority",ISNUMBER('Cost model'!N737)),'Cost model'!N737,'Cost model'!M737)</f>
        <v>13.5</v>
      </c>
      <c r="K19992" s="14" t="n">
        <f aca="false">J19992-H19992</f>
        <v>6.35</v>
      </c>
      <c r="L19992" s="14" t="n">
        <f aca="false">G19992-H19992</f>
        <v>7.35</v>
      </c>
    </row>
    <row r="19993" customFormat="false" ht="15" hidden="false" customHeight="false" outlineLevel="0" collapsed="false">
      <c r="A19993" s="2" t="s">
        <v>142</v>
      </c>
      <c r="B19993" s="2" t="s">
        <v>124</v>
      </c>
      <c r="C19993" s="2" t="s">
        <v>47</v>
      </c>
      <c r="D19993" s="2" t="s">
        <v>10</v>
      </c>
      <c r="E19993" s="2" t="s">
        <v>74</v>
      </c>
      <c r="F19993" s="2" t="s">
        <v>976</v>
      </c>
      <c r="G19993" s="14" t="n">
        <v>14.5</v>
      </c>
      <c r="H19993" s="14" t="n">
        <v>9.64</v>
      </c>
      <c r="I19993" s="14" t="n">
        <v>14.5</v>
      </c>
      <c r="J19993" s="23" t="n">
        <f aca="false">IF(AND(E19993="Priority",ISNUMBER('Cost model'!N662)),'Cost model'!N662,'Cost model'!M662)</f>
        <v>13.5</v>
      </c>
      <c r="K19993" s="14" t="n">
        <f aca="false">J19993-H19993</f>
        <v>3.86</v>
      </c>
      <c r="L19993" s="14" t="n">
        <f aca="false">G19993-H19993</f>
        <v>4.86</v>
      </c>
    </row>
    <row r="19994" customFormat="false" ht="15" hidden="false" customHeight="false" outlineLevel="0" collapsed="false">
      <c r="A19994" s="2" t="s">
        <v>142</v>
      </c>
      <c r="B19994" s="2" t="s">
        <v>142</v>
      </c>
      <c r="C19994" s="2" t="s">
        <v>47</v>
      </c>
      <c r="D19994" s="2" t="s">
        <v>12</v>
      </c>
      <c r="E19994" s="2" t="s">
        <v>74</v>
      </c>
      <c r="F19994" s="2" t="s">
        <v>977</v>
      </c>
      <c r="G19994" s="14" t="n">
        <v>9.5</v>
      </c>
      <c r="H19994" s="14" t="n">
        <v>8.16</v>
      </c>
      <c r="I19994" s="14" t="n">
        <v>9.5</v>
      </c>
      <c r="J19994" s="23" t="n">
        <f aca="false">IF(AND(E19994="Priority",ISNUMBER('Cost model'!N635)),'Cost model'!N635,'Cost model'!M635)</f>
        <v>30.5</v>
      </c>
      <c r="K19994" s="14" t="n">
        <f aca="false">J19994-H19994</f>
        <v>22.34</v>
      </c>
      <c r="L19994" s="14" t="n">
        <f aca="false">G19994-H19994</f>
        <v>1.34</v>
      </c>
    </row>
    <row r="19995" customFormat="false" ht="15" hidden="false" customHeight="false" outlineLevel="0" collapsed="false">
      <c r="A19995" s="2" t="s">
        <v>124</v>
      </c>
      <c r="B19995" s="2" t="s">
        <v>124</v>
      </c>
      <c r="C19995" s="2" t="s">
        <v>47</v>
      </c>
      <c r="D19995" s="2" t="s">
        <v>12</v>
      </c>
      <c r="E19995" s="2" t="s">
        <v>74</v>
      </c>
      <c r="F19995" s="2" t="s">
        <v>977</v>
      </c>
      <c r="G19995" s="14" t="n">
        <v>9.5</v>
      </c>
      <c r="H19995" s="14" t="n">
        <v>7.46</v>
      </c>
      <c r="I19995" s="14" t="n">
        <v>9.5</v>
      </c>
      <c r="J19995" s="23" t="n">
        <f aca="false">IF(AND(E19995="Priority",ISNUMBER('Cost model'!N320)),'Cost model'!N320,'Cost model'!M320)</f>
        <v>24.5</v>
      </c>
      <c r="K19995" s="14" t="n">
        <f aca="false">J19995-H19995</f>
        <v>17.04</v>
      </c>
      <c r="L19995" s="14" t="n">
        <f aca="false">G19995-H19995</f>
        <v>2.04</v>
      </c>
    </row>
    <row r="19996" customFormat="false" ht="15" hidden="false" customHeight="false" outlineLevel="0" collapsed="false">
      <c r="A19996" s="2" t="s">
        <v>174</v>
      </c>
      <c r="B19996" s="2" t="s">
        <v>174</v>
      </c>
      <c r="C19996" s="2" t="s">
        <v>48</v>
      </c>
      <c r="D19996" s="2" t="s">
        <v>12</v>
      </c>
      <c r="E19996" s="2" t="s">
        <v>74</v>
      </c>
      <c r="F19996" s="2" t="s">
        <v>977</v>
      </c>
      <c r="G19996" s="14" t="n">
        <v>12.5</v>
      </c>
      <c r="H19996" s="14" t="n">
        <v>58.65</v>
      </c>
      <c r="I19996" s="14" t="n">
        <v>12.5</v>
      </c>
      <c r="J19996" s="23" t="n">
        <f aca="false">IF(AND(E19996="Priority",ISNUMBER('Cost model'!N171)),'Cost model'!N171,'Cost model'!M171)</f>
        <v>40</v>
      </c>
      <c r="K19996" s="14" t="n">
        <f aca="false">J19996-H19996</f>
        <v>-18.65</v>
      </c>
      <c r="L19996" s="14" t="n">
        <f aca="false">G19996-H19996</f>
        <v>-46.15</v>
      </c>
    </row>
    <row r="19997" customFormat="false" ht="15" hidden="false" customHeight="false" outlineLevel="0" collapsed="false">
      <c r="A19997" s="2" t="s">
        <v>174</v>
      </c>
      <c r="B19997" s="2" t="s">
        <v>174</v>
      </c>
      <c r="C19997" s="2" t="s">
        <v>47</v>
      </c>
      <c r="D19997" s="2" t="s">
        <v>10</v>
      </c>
      <c r="E19997" s="2" t="s">
        <v>74</v>
      </c>
      <c r="F19997" s="2" t="s">
        <v>977</v>
      </c>
      <c r="G19997" s="14" t="n">
        <v>9.5</v>
      </c>
      <c r="H19997" s="14" t="n">
        <v>7.46</v>
      </c>
      <c r="I19997" s="14" t="n">
        <v>9.5</v>
      </c>
      <c r="J19997" s="23" t="n">
        <f aca="false">IF(AND(E19997="Priority",ISNUMBER('Cost model'!N167)),'Cost model'!N167,'Cost model'!M167)</f>
        <v>8.5</v>
      </c>
      <c r="K19997" s="14" t="n">
        <f aca="false">J19997-H19997</f>
        <v>1.04</v>
      </c>
      <c r="L19997" s="14" t="n">
        <f aca="false">G19997-H19997</f>
        <v>2.04</v>
      </c>
    </row>
    <row r="19998" customFormat="false" ht="15" hidden="false" customHeight="false" outlineLevel="0" collapsed="false">
      <c r="A19998" s="2" t="s">
        <v>174</v>
      </c>
      <c r="B19998" s="2" t="s">
        <v>124</v>
      </c>
      <c r="C19998" s="2" t="s">
        <v>48</v>
      </c>
      <c r="D19998" s="2" t="s">
        <v>10</v>
      </c>
      <c r="E19998" s="2" t="s">
        <v>74</v>
      </c>
      <c r="F19998" s="2" t="s">
        <v>976</v>
      </c>
      <c r="G19998" s="14" t="n">
        <v>12.5</v>
      </c>
      <c r="H19998" s="14" t="n">
        <v>20.11</v>
      </c>
      <c r="I19998" s="14" t="n">
        <v>12.5</v>
      </c>
      <c r="J19998" s="23" t="n">
        <f aca="false">IF(AND(E19998="Priority",ISNUMBER('Cost model'!N108)),'Cost model'!N108,'Cost model'!M108)</f>
        <v>15.5</v>
      </c>
      <c r="K19998" s="14" t="n">
        <f aca="false">J19998-H19998</f>
        <v>-4.61</v>
      </c>
      <c r="L19998" s="14" t="n">
        <f aca="false">G19998-H19998</f>
        <v>-7.61</v>
      </c>
    </row>
    <row r="19999" customFormat="false" ht="15" hidden="false" customHeight="false" outlineLevel="0" collapsed="false">
      <c r="A19999" s="2" t="s">
        <v>174</v>
      </c>
      <c r="B19999" s="2" t="s">
        <v>174</v>
      </c>
      <c r="C19999" s="2" t="s">
        <v>47</v>
      </c>
      <c r="D19999" s="2" t="s">
        <v>12</v>
      </c>
      <c r="E19999" s="2" t="s">
        <v>74</v>
      </c>
      <c r="F19999" s="2" t="s">
        <v>977</v>
      </c>
      <c r="G19999" s="14" t="n">
        <v>9.5</v>
      </c>
      <c r="H19999" s="14" t="n">
        <v>25.85</v>
      </c>
      <c r="I19999" s="14" t="n">
        <v>9.5</v>
      </c>
      <c r="J19999" s="23" t="n">
        <f aca="false">IF(AND(E19999="Priority",ISNUMBER('Cost model'!N170)),'Cost model'!N170,'Cost model'!M170)</f>
        <v>25.5</v>
      </c>
      <c r="K19999" s="14" t="n">
        <f aca="false">J19999-H19999</f>
        <v>-0.350000000000001</v>
      </c>
      <c r="L19999" s="14" t="n">
        <f aca="false">G19999-H19999</f>
        <v>-16.35</v>
      </c>
    </row>
    <row r="20000" customFormat="false" ht="15" hidden="false" customHeight="false" outlineLevel="0" collapsed="false">
      <c r="A20000" s="2" t="s">
        <v>124</v>
      </c>
      <c r="B20000" s="2" t="s">
        <v>124</v>
      </c>
      <c r="C20000" s="2" t="s">
        <v>49</v>
      </c>
      <c r="D20000" s="2" t="s">
        <v>10</v>
      </c>
      <c r="E20000" s="2" t="s">
        <v>74</v>
      </c>
      <c r="F20000" s="2" t="s">
        <v>977</v>
      </c>
      <c r="G20000" s="14" t="n">
        <v>17.5</v>
      </c>
      <c r="H20000" s="14" t="n">
        <v>15.39</v>
      </c>
      <c r="I20000" s="14" t="n">
        <v>17.5</v>
      </c>
      <c r="J20000" s="23" t="n">
        <f aca="false">IF(AND(E20000="Priority",ISNUMBER('Cost model'!N319)),'Cost model'!N319,'Cost model'!M319)</f>
        <v>16.5</v>
      </c>
      <c r="K20000" s="14" t="n">
        <f aca="false">J20000-H20000</f>
        <v>1.11</v>
      </c>
      <c r="L20000" s="14" t="n">
        <f aca="false">G20000-H20000</f>
        <v>2.11</v>
      </c>
    </row>
    <row r="20001" customFormat="false" ht="15" hidden="false" customHeight="false" outlineLevel="0" collapsed="false">
      <c r="A20001" s="2" t="s">
        <v>124</v>
      </c>
      <c r="B20001" s="2" t="s">
        <v>205</v>
      </c>
      <c r="C20001" s="2" t="s">
        <v>49</v>
      </c>
      <c r="D20001" s="2" t="s">
        <v>12</v>
      </c>
      <c r="E20001" s="2" t="s">
        <v>74</v>
      </c>
      <c r="F20001" s="2" t="s">
        <v>976</v>
      </c>
      <c r="G20001" s="14" t="n">
        <v>85</v>
      </c>
      <c r="H20001" s="14" t="n">
        <v>516.91</v>
      </c>
      <c r="I20001" s="14" t="n">
        <v>24.5</v>
      </c>
      <c r="J20001" s="23" t="n">
        <f aca="false">IF(AND(E20001="Priority",ISNUMBER('Cost model'!N382)),'Cost model'!N382,'Cost model'!M382)</f>
        <v>90</v>
      </c>
      <c r="K20001" s="14" t="n">
        <f aca="false">J20001-H20001</f>
        <v>-426.91</v>
      </c>
      <c r="L20001" s="14" t="n">
        <f aca="false">G20001-H20001</f>
        <v>-431.91</v>
      </c>
    </row>
    <row r="20002" customFormat="false" ht="15" hidden="false" customHeight="false" outlineLevel="0" collapsed="false">
      <c r="A20002" s="2" t="s">
        <v>124</v>
      </c>
      <c r="B20002" s="2" t="s">
        <v>124</v>
      </c>
      <c r="C20002" s="2" t="s">
        <v>49</v>
      </c>
      <c r="D20002" s="2" t="s">
        <v>14</v>
      </c>
      <c r="E20002" s="2" t="s">
        <v>74</v>
      </c>
      <c r="F20002" s="2" t="s">
        <v>977</v>
      </c>
      <c r="G20002" s="14" t="n">
        <v>85</v>
      </c>
      <c r="H20002" s="14" t="n">
        <v>141.25</v>
      </c>
      <c r="I20002" s="14" t="n">
        <v>85</v>
      </c>
      <c r="J20002" s="23" t="n">
        <f aca="false">IF(AND(E20002="Priority",ISNUMBER('Cost model'!N328)),'Cost model'!N328,'Cost model'!M328)</f>
        <v>175</v>
      </c>
      <c r="K20002" s="14" t="n">
        <f aca="false">J20002-H20002</f>
        <v>33.75</v>
      </c>
      <c r="L20002" s="14" t="n">
        <f aca="false">G20002-H20002</f>
        <v>-56.25</v>
      </c>
    </row>
    <row r="20003" customFormat="false" ht="15" hidden="false" customHeight="false" outlineLevel="0" collapsed="false">
      <c r="A20003" s="2" t="s">
        <v>174</v>
      </c>
      <c r="B20003" s="2" t="s">
        <v>174</v>
      </c>
      <c r="C20003" s="2" t="s">
        <v>49</v>
      </c>
      <c r="D20003" s="2" t="s">
        <v>10</v>
      </c>
      <c r="E20003" s="2" t="s">
        <v>74</v>
      </c>
      <c r="F20003" s="2" t="s">
        <v>977</v>
      </c>
      <c r="G20003" s="14" t="n">
        <v>17.5</v>
      </c>
      <c r="H20003" s="14" t="n">
        <v>15.65</v>
      </c>
      <c r="I20003" s="14" t="n">
        <v>17.5</v>
      </c>
      <c r="J20003" s="23" t="n">
        <f aca="false">IF(AND(E20003="Priority",ISNUMBER('Cost model'!N169)),'Cost model'!N169,'Cost model'!M169)</f>
        <v>18.5</v>
      </c>
      <c r="K20003" s="14" t="n">
        <f aca="false">J20003-H20003</f>
        <v>2.85</v>
      </c>
      <c r="L20003" s="14" t="n">
        <f aca="false">G20003-H20003</f>
        <v>1.85</v>
      </c>
    </row>
    <row r="20004" customFormat="false" ht="15" hidden="false" customHeight="false" outlineLevel="0" collapsed="false">
      <c r="A20004" s="2" t="s">
        <v>124</v>
      </c>
      <c r="B20004" s="2" t="s">
        <v>124</v>
      </c>
      <c r="C20004" s="2" t="s">
        <v>48</v>
      </c>
      <c r="D20004" s="2" t="s">
        <v>14</v>
      </c>
      <c r="E20004" s="2" t="s">
        <v>74</v>
      </c>
      <c r="F20004" s="2" t="s">
        <v>977</v>
      </c>
      <c r="G20004" s="14" t="n">
        <v>45</v>
      </c>
      <c r="H20004" s="14" t="n">
        <v>149.42</v>
      </c>
      <c r="I20004" s="14" t="n">
        <v>45</v>
      </c>
      <c r="J20004" s="23" t="n">
        <f aca="false">IF(AND(E20004="Priority",ISNUMBER('Cost model'!N327)),'Cost model'!N327,'Cost model'!M327)</f>
        <v>130</v>
      </c>
      <c r="K20004" s="14" t="n">
        <f aca="false">J20004-H20004</f>
        <v>-19.42</v>
      </c>
      <c r="L20004" s="14" t="n">
        <f aca="false">G20004-H20004</f>
        <v>-104.42</v>
      </c>
    </row>
    <row r="20005" customFormat="false" ht="15" hidden="false" customHeight="false" outlineLevel="0" collapsed="false">
      <c r="A20005" s="2" t="s">
        <v>124</v>
      </c>
      <c r="B20005" s="2" t="s">
        <v>124</v>
      </c>
      <c r="C20005" s="2" t="s">
        <v>47</v>
      </c>
      <c r="D20005" s="2" t="s">
        <v>12</v>
      </c>
      <c r="E20005" s="2" t="s">
        <v>74</v>
      </c>
      <c r="F20005" s="2" t="s">
        <v>977</v>
      </c>
      <c r="G20005" s="14" t="n">
        <v>9.5</v>
      </c>
      <c r="H20005" s="14" t="n">
        <v>27.78</v>
      </c>
      <c r="I20005" s="14" t="n">
        <v>9.5</v>
      </c>
      <c r="J20005" s="23" t="n">
        <f aca="false">IF(AND(E20005="Priority",ISNUMBER('Cost model'!N320)),'Cost model'!N320,'Cost model'!M320)</f>
        <v>24.5</v>
      </c>
      <c r="K20005" s="14" t="n">
        <f aca="false">J20005-H20005</f>
        <v>-3.28</v>
      </c>
      <c r="L20005" s="14" t="n">
        <f aca="false">G20005-H20005</f>
        <v>-18.28</v>
      </c>
    </row>
    <row r="20006" customFormat="false" ht="15" hidden="false" customHeight="false" outlineLevel="0" collapsed="false">
      <c r="A20006" s="2" t="s">
        <v>142</v>
      </c>
      <c r="B20006" s="2" t="s">
        <v>142</v>
      </c>
      <c r="C20006" s="2" t="s">
        <v>49</v>
      </c>
      <c r="D20006" s="2" t="s">
        <v>10</v>
      </c>
      <c r="E20006" s="2" t="s">
        <v>83</v>
      </c>
      <c r="F20006" s="2" t="s">
        <v>977</v>
      </c>
      <c r="G20006" s="14" t="n">
        <v>24.5</v>
      </c>
      <c r="H20006" s="14" t="n">
        <v>21.34</v>
      </c>
      <c r="I20006" s="14" t="n">
        <v>24.5</v>
      </c>
      <c r="J20006" s="23" t="n">
        <f aca="false">IF(AND(E20006="Priority",ISNUMBER('Cost model'!N634)),'Cost model'!N634,'Cost model'!M634)</f>
        <v>21.5</v>
      </c>
      <c r="K20006" s="14" t="n">
        <f aca="false">J20006-H20006</f>
        <v>0.16</v>
      </c>
      <c r="L20006" s="14" t="n">
        <f aca="false">G20006-H20006</f>
        <v>3.16</v>
      </c>
    </row>
    <row r="20007" customFormat="false" ht="15" hidden="false" customHeight="false" outlineLevel="0" collapsed="false">
      <c r="A20007" s="2" t="s">
        <v>124</v>
      </c>
      <c r="B20007" s="2" t="s">
        <v>124</v>
      </c>
      <c r="C20007" s="2" t="s">
        <v>48</v>
      </c>
      <c r="D20007" s="2" t="s">
        <v>10</v>
      </c>
      <c r="E20007" s="2" t="s">
        <v>74</v>
      </c>
      <c r="F20007" s="2" t="s">
        <v>977</v>
      </c>
      <c r="G20007" s="14" t="n">
        <v>12.5</v>
      </c>
      <c r="H20007" s="14" t="n">
        <v>11.92</v>
      </c>
      <c r="I20007" s="14" t="n">
        <v>12.5</v>
      </c>
      <c r="J20007" s="23" t="n">
        <f aca="false">IF(AND(E20007="Priority",ISNUMBER('Cost model'!N318)),'Cost model'!N318,'Cost model'!M318)</f>
        <v>14.5</v>
      </c>
      <c r="K20007" s="14" t="n">
        <f aca="false">J20007-H20007</f>
        <v>2.58</v>
      </c>
      <c r="L20007" s="14" t="n">
        <f aca="false">G20007-H20007</f>
        <v>0.58</v>
      </c>
    </row>
    <row r="20008" customFormat="false" ht="15" hidden="false" customHeight="false" outlineLevel="0" collapsed="false">
      <c r="A20008" s="2" t="s">
        <v>158</v>
      </c>
      <c r="B20008" s="2" t="s">
        <v>158</v>
      </c>
      <c r="C20008" s="2" t="s">
        <v>49</v>
      </c>
      <c r="D20008" s="2" t="s">
        <v>10</v>
      </c>
      <c r="E20008" s="2" t="s">
        <v>74</v>
      </c>
      <c r="F20008" s="2" t="s">
        <v>977</v>
      </c>
      <c r="G20008" s="14" t="n">
        <v>17.5</v>
      </c>
      <c r="H20008" s="14" t="n">
        <v>14.08</v>
      </c>
      <c r="I20008" s="14" t="n">
        <v>17.5</v>
      </c>
      <c r="J20008" s="23" t="n">
        <f aca="false">IF(AND(E20008="Priority",ISNUMBER('Cost model'!N424)),'Cost model'!N424,'Cost model'!M424)</f>
        <v>16.5</v>
      </c>
      <c r="K20008" s="14" t="n">
        <f aca="false">J20008-H20008</f>
        <v>2.42</v>
      </c>
      <c r="L20008" s="14" t="n">
        <f aca="false">G20008-H20008</f>
        <v>3.42</v>
      </c>
    </row>
    <row r="20009" customFormat="false" ht="15" hidden="false" customHeight="false" outlineLevel="0" collapsed="false">
      <c r="A20009" s="2" t="s">
        <v>221</v>
      </c>
      <c r="B20009" s="2" t="s">
        <v>221</v>
      </c>
      <c r="C20009" s="2" t="s">
        <v>49</v>
      </c>
      <c r="D20009" s="2" t="s">
        <v>10</v>
      </c>
      <c r="E20009" s="2" t="s">
        <v>74</v>
      </c>
      <c r="F20009" s="2" t="s">
        <v>977</v>
      </c>
      <c r="G20009" s="14" t="n">
        <v>17.5</v>
      </c>
      <c r="H20009" s="14" t="n">
        <v>11.34</v>
      </c>
      <c r="I20009" s="14" t="n">
        <v>17.5</v>
      </c>
      <c r="J20009" s="23" t="n">
        <f aca="false">IF(AND(E20009="Priority",ISNUMBER('Cost model'!N739)),'Cost model'!N739,'Cost model'!M739)</f>
        <v>17.5</v>
      </c>
      <c r="K20009" s="14" t="n">
        <f aca="false">J20009-H20009</f>
        <v>6.16</v>
      </c>
      <c r="L20009" s="14" t="n">
        <f aca="false">G20009-H20009</f>
        <v>6.16</v>
      </c>
    </row>
    <row r="20010" customFormat="false" ht="15" hidden="false" customHeight="false" outlineLevel="0" collapsed="false">
      <c r="A20010" s="2" t="s">
        <v>221</v>
      </c>
      <c r="B20010" s="2" t="s">
        <v>221</v>
      </c>
      <c r="C20010" s="2" t="s">
        <v>48</v>
      </c>
      <c r="D20010" s="2" t="s">
        <v>12</v>
      </c>
      <c r="E20010" s="2" t="s">
        <v>74</v>
      </c>
      <c r="F20010" s="2" t="s">
        <v>977</v>
      </c>
      <c r="G20010" s="14" t="n">
        <v>24.5</v>
      </c>
      <c r="H20010" s="14" t="n">
        <v>67.97</v>
      </c>
      <c r="I20010" s="14" t="n">
        <v>12.5</v>
      </c>
      <c r="J20010" s="23" t="n">
        <f aca="false">IF(AND(E20010="Priority",ISNUMBER('Cost model'!N741)),'Cost model'!N741,'Cost model'!M741)</f>
        <v>45</v>
      </c>
      <c r="K20010" s="14" t="n">
        <f aca="false">J20010-H20010</f>
        <v>-22.97</v>
      </c>
      <c r="L20010" s="14" t="n">
        <f aca="false">G20010-H20010</f>
        <v>-43.47</v>
      </c>
    </row>
    <row r="20011" customFormat="false" ht="15" hidden="false" customHeight="false" outlineLevel="0" collapsed="false">
      <c r="A20011" s="2" t="s">
        <v>221</v>
      </c>
      <c r="B20011" s="2" t="s">
        <v>221</v>
      </c>
      <c r="C20011" s="2" t="s">
        <v>49</v>
      </c>
      <c r="D20011" s="2" t="s">
        <v>12</v>
      </c>
      <c r="E20011" s="2" t="s">
        <v>74</v>
      </c>
      <c r="F20011" s="2" t="s">
        <v>977</v>
      </c>
      <c r="G20011" s="14" t="n">
        <v>19.5</v>
      </c>
      <c r="H20011" s="14" t="n">
        <v>67.97</v>
      </c>
      <c r="I20011" s="14" t="n">
        <v>19.5</v>
      </c>
      <c r="J20011" s="23" t="n">
        <f aca="false">IF(AND(E20011="Priority",ISNUMBER('Cost model'!N742)),'Cost model'!N742,'Cost model'!M742)</f>
        <v>60</v>
      </c>
      <c r="K20011" s="14" t="n">
        <f aca="false">J20011-H20011</f>
        <v>-7.97</v>
      </c>
      <c r="L20011" s="14" t="n">
        <f aca="false">G20011-H20011</f>
        <v>-48.47</v>
      </c>
    </row>
    <row r="20012" customFormat="false" ht="15" hidden="false" customHeight="false" outlineLevel="0" collapsed="false">
      <c r="A20012" s="2" t="s">
        <v>124</v>
      </c>
      <c r="B20012" s="2" t="s">
        <v>124</v>
      </c>
      <c r="C20012" s="2" t="s">
        <v>49</v>
      </c>
      <c r="D20012" s="2" t="s">
        <v>12</v>
      </c>
      <c r="E20012" s="2" t="s">
        <v>74</v>
      </c>
      <c r="F20012" s="2" t="s">
        <v>977</v>
      </c>
      <c r="G20012" s="14" t="n">
        <v>19.5</v>
      </c>
      <c r="H20012" s="14" t="n">
        <v>34.72</v>
      </c>
      <c r="I20012" s="14" t="n">
        <v>19.5</v>
      </c>
      <c r="J20012" s="23" t="n">
        <f aca="false">IF(AND(E20012="Priority",ISNUMBER('Cost model'!N322)),'Cost model'!N322,'Cost model'!M322)</f>
        <v>50</v>
      </c>
      <c r="K20012" s="14" t="n">
        <f aca="false">J20012-H20012</f>
        <v>15.28</v>
      </c>
      <c r="L20012" s="14" t="n">
        <f aca="false">G20012-H20012</f>
        <v>-15.22</v>
      </c>
    </row>
    <row r="20013" customFormat="false" ht="15" hidden="false" customHeight="false" outlineLevel="0" collapsed="false">
      <c r="A20013" s="2" t="s">
        <v>221</v>
      </c>
      <c r="B20013" s="2" t="s">
        <v>158</v>
      </c>
      <c r="C20013" s="2" t="s">
        <v>49</v>
      </c>
      <c r="D20013" s="2" t="s">
        <v>12</v>
      </c>
      <c r="E20013" s="2" t="s">
        <v>74</v>
      </c>
      <c r="F20013" s="2" t="s">
        <v>976</v>
      </c>
      <c r="G20013" s="14" t="n">
        <v>19.5</v>
      </c>
      <c r="H20013" s="14" t="n">
        <v>88.56</v>
      </c>
      <c r="I20013" s="14" t="n">
        <v>19.5</v>
      </c>
      <c r="J20013" s="23" t="n">
        <f aca="false">IF(AND(E20013="Priority",ISNUMBER('Cost model'!N757)),'Cost model'!N757,'Cost model'!M757)</f>
        <v>65</v>
      </c>
      <c r="K20013" s="14" t="n">
        <f aca="false">J20013-H20013</f>
        <v>-23.56</v>
      </c>
      <c r="L20013" s="14" t="n">
        <f aca="false">G20013-H20013</f>
        <v>-69.06</v>
      </c>
    </row>
    <row r="20014" customFormat="false" ht="15" hidden="false" customHeight="false" outlineLevel="0" collapsed="false">
      <c r="A20014" s="2" t="s">
        <v>124</v>
      </c>
      <c r="B20014" s="2" t="s">
        <v>124</v>
      </c>
      <c r="C20014" s="2" t="s">
        <v>48</v>
      </c>
      <c r="D20014" s="2" t="s">
        <v>14</v>
      </c>
      <c r="E20014" s="2" t="s">
        <v>74</v>
      </c>
      <c r="F20014" s="2" t="s">
        <v>977</v>
      </c>
      <c r="G20014" s="14" t="n">
        <v>45</v>
      </c>
      <c r="H20014" s="14" t="n">
        <v>127.45</v>
      </c>
      <c r="I20014" s="14" t="n">
        <v>45</v>
      </c>
      <c r="J20014" s="23" t="n">
        <f aca="false">IF(AND(E20014="Priority",ISNUMBER('Cost model'!N327)),'Cost model'!N327,'Cost model'!M327)</f>
        <v>130</v>
      </c>
      <c r="K20014" s="14" t="n">
        <f aca="false">J20014-H20014</f>
        <v>2.55</v>
      </c>
      <c r="L20014" s="14" t="n">
        <f aca="false">G20014-H20014</f>
        <v>-82.45</v>
      </c>
    </row>
    <row r="20015" customFormat="false" ht="15" hidden="false" customHeight="false" outlineLevel="0" collapsed="false">
      <c r="A20015" s="2" t="s">
        <v>142</v>
      </c>
      <c r="B20015" s="2" t="s">
        <v>142</v>
      </c>
      <c r="C20015" s="2" t="s">
        <v>48</v>
      </c>
      <c r="D20015" s="2" t="s">
        <v>10</v>
      </c>
      <c r="E20015" s="2" t="s">
        <v>74</v>
      </c>
      <c r="F20015" s="2" t="s">
        <v>977</v>
      </c>
      <c r="G20015" s="14" t="n">
        <v>12.5</v>
      </c>
      <c r="H20015" s="14" t="n">
        <v>11.97</v>
      </c>
      <c r="I20015" s="14" t="n">
        <v>12.5</v>
      </c>
      <c r="J20015" s="23" t="n">
        <f aca="false">IF(AND(E20015="Priority",ISNUMBER('Cost model'!N633)),'Cost model'!N633,'Cost model'!M633)</f>
        <v>11.5</v>
      </c>
      <c r="K20015" s="14" t="n">
        <f aca="false">J20015-H20015</f>
        <v>-0.470000000000001</v>
      </c>
      <c r="L20015" s="14" t="n">
        <f aca="false">G20015-H20015</f>
        <v>0.529999999999999</v>
      </c>
    </row>
    <row r="20016" customFormat="false" ht="15" hidden="false" customHeight="false" outlineLevel="0" collapsed="false">
      <c r="A20016" s="2" t="s">
        <v>142</v>
      </c>
      <c r="B20016" s="2" t="s">
        <v>142</v>
      </c>
      <c r="C20016" s="2" t="s">
        <v>49</v>
      </c>
      <c r="D20016" s="2" t="s">
        <v>10</v>
      </c>
      <c r="E20016" s="2" t="s">
        <v>74</v>
      </c>
      <c r="F20016" s="2" t="s">
        <v>977</v>
      </c>
      <c r="G20016" s="14" t="n">
        <v>17.5</v>
      </c>
      <c r="H20016" s="14" t="n">
        <v>14.32</v>
      </c>
      <c r="I20016" s="14" t="n">
        <v>17.5</v>
      </c>
      <c r="J20016" s="23" t="n">
        <f aca="false">IF(AND(E20016="Priority",ISNUMBER('Cost model'!N634)),'Cost model'!N634,'Cost model'!M634)</f>
        <v>15.5</v>
      </c>
      <c r="K20016" s="14" t="n">
        <f aca="false">J20016-H20016</f>
        <v>1.18</v>
      </c>
      <c r="L20016" s="14" t="n">
        <f aca="false">G20016-H20016</f>
        <v>3.18</v>
      </c>
    </row>
    <row r="20017" customFormat="false" ht="15" hidden="false" customHeight="false" outlineLevel="0" collapsed="false">
      <c r="A20017" s="2" t="s">
        <v>174</v>
      </c>
      <c r="B20017" s="2" t="s">
        <v>174</v>
      </c>
      <c r="C20017" s="2" t="s">
        <v>49</v>
      </c>
      <c r="D20017" s="2" t="s">
        <v>12</v>
      </c>
      <c r="E20017" s="2" t="s">
        <v>74</v>
      </c>
      <c r="F20017" s="2" t="s">
        <v>977</v>
      </c>
      <c r="G20017" s="14" t="n">
        <v>19.5</v>
      </c>
      <c r="H20017" s="14" t="n">
        <v>20.11</v>
      </c>
      <c r="I20017" s="14" t="n">
        <v>19.5</v>
      </c>
      <c r="J20017" s="23" t="n">
        <f aca="false">IF(AND(E20017="Priority",ISNUMBER('Cost model'!N172)),'Cost model'!N172,'Cost model'!M172)</f>
        <v>45</v>
      </c>
      <c r="K20017" s="14" t="n">
        <f aca="false">J20017-H20017</f>
        <v>24.89</v>
      </c>
      <c r="L20017" s="14" t="n">
        <f aca="false">G20017-H20017</f>
        <v>-0.609999999999999</v>
      </c>
    </row>
    <row r="20018" customFormat="false" ht="15" hidden="false" customHeight="false" outlineLevel="0" collapsed="false">
      <c r="A20018" s="2" t="s">
        <v>124</v>
      </c>
      <c r="B20018" s="2" t="s">
        <v>174</v>
      </c>
      <c r="C20018" s="2" t="s">
        <v>48</v>
      </c>
      <c r="D20018" s="2" t="s">
        <v>10</v>
      </c>
      <c r="E20018" s="2" t="s">
        <v>83</v>
      </c>
      <c r="F20018" s="2" t="s">
        <v>976</v>
      </c>
      <c r="G20018" s="14" t="n">
        <v>19.5</v>
      </c>
      <c r="H20018" s="14" t="n">
        <v>21.34</v>
      </c>
      <c r="I20018" s="14" t="n">
        <v>19.5</v>
      </c>
      <c r="J20018" s="23" t="n">
        <f aca="false">IF(AND(E20018="Priority",ISNUMBER('Cost model'!N363)),'Cost model'!N363,'Cost model'!M363)</f>
        <v>21.5</v>
      </c>
      <c r="K20018" s="14" t="n">
        <f aca="false">J20018-H20018</f>
        <v>0.16</v>
      </c>
      <c r="L20018" s="14" t="n">
        <f aca="false">G20018-H20018</f>
        <v>-1.84</v>
      </c>
    </row>
    <row r="20019" customFormat="false" ht="15" hidden="false" customHeight="false" outlineLevel="0" collapsed="false">
      <c r="A20019" s="2" t="s">
        <v>124</v>
      </c>
      <c r="B20019" s="2" t="s">
        <v>124</v>
      </c>
      <c r="C20019" s="2" t="s">
        <v>47</v>
      </c>
      <c r="D20019" s="2" t="s">
        <v>12</v>
      </c>
      <c r="E20019" s="2" t="s">
        <v>83</v>
      </c>
      <c r="F20019" s="2" t="s">
        <v>977</v>
      </c>
      <c r="G20019" s="14" t="n">
        <v>19.5</v>
      </c>
      <c r="H20019" s="14" t="n">
        <v>36.66</v>
      </c>
      <c r="I20019" s="14" t="n">
        <v>19.5</v>
      </c>
      <c r="J20019" s="23" t="n">
        <f aca="false">IF(AND(E20019="Priority",ISNUMBER('Cost model'!N320)),'Cost model'!N320,'Cost model'!M320)</f>
        <v>35</v>
      </c>
      <c r="K20019" s="14" t="n">
        <f aca="false">J20019-H20019</f>
        <v>-1.66</v>
      </c>
      <c r="L20019" s="14" t="n">
        <f aca="false">G20019-H20019</f>
        <v>-17.16</v>
      </c>
    </row>
    <row r="20020" customFormat="false" ht="15" hidden="false" customHeight="false" outlineLevel="0" collapsed="false">
      <c r="A20020" s="2" t="s">
        <v>221</v>
      </c>
      <c r="B20020" s="2" t="s">
        <v>221</v>
      </c>
      <c r="C20020" s="2" t="s">
        <v>49</v>
      </c>
      <c r="D20020" s="2" t="s">
        <v>12</v>
      </c>
      <c r="E20020" s="2" t="s">
        <v>74</v>
      </c>
      <c r="F20020" s="2" t="s">
        <v>977</v>
      </c>
      <c r="G20020" s="14" t="n">
        <v>19.5</v>
      </c>
      <c r="H20020" s="14" t="n">
        <v>21.14</v>
      </c>
      <c r="I20020" s="14" t="n">
        <v>19.5</v>
      </c>
      <c r="J20020" s="23" t="n">
        <f aca="false">IF(AND(E20020="Priority",ISNUMBER('Cost model'!N742)),'Cost model'!N742,'Cost model'!M742)</f>
        <v>60</v>
      </c>
      <c r="K20020" s="14" t="n">
        <f aca="false">J20020-H20020</f>
        <v>38.86</v>
      </c>
      <c r="L20020" s="14" t="n">
        <f aca="false">G20020-H20020</f>
        <v>-1.64</v>
      </c>
    </row>
    <row r="20021" customFormat="false" ht="15" hidden="false" customHeight="false" outlineLevel="0" collapsed="false">
      <c r="A20021" s="2" t="s">
        <v>174</v>
      </c>
      <c r="B20021" s="2" t="s">
        <v>174</v>
      </c>
      <c r="C20021" s="2" t="s">
        <v>49</v>
      </c>
      <c r="D20021" s="2" t="s">
        <v>12</v>
      </c>
      <c r="E20021" s="2" t="s">
        <v>83</v>
      </c>
      <c r="F20021" s="2" t="s">
        <v>977</v>
      </c>
      <c r="G20021" s="14" t="n">
        <v>29.5</v>
      </c>
      <c r="H20021" s="14" t="n">
        <v>42.92</v>
      </c>
      <c r="I20021" s="14" t="n">
        <v>29.5</v>
      </c>
      <c r="J20021" s="23" t="n">
        <f aca="false">IF(AND(E20021="Priority",ISNUMBER('Cost model'!N172)),'Cost model'!N172,'Cost model'!M172)</f>
        <v>60</v>
      </c>
      <c r="K20021" s="14" t="n">
        <f aca="false">J20021-H20021</f>
        <v>17.08</v>
      </c>
      <c r="L20021" s="14" t="n">
        <f aca="false">G20021-H20021</f>
        <v>-13.42</v>
      </c>
    </row>
    <row r="20022" customFormat="false" ht="15" hidden="false" customHeight="false" outlineLevel="0" collapsed="false">
      <c r="A20022" s="2" t="s">
        <v>124</v>
      </c>
      <c r="B20022" s="2" t="s">
        <v>124</v>
      </c>
      <c r="C20022" s="2" t="s">
        <v>48</v>
      </c>
      <c r="D20022" s="2" t="s">
        <v>10</v>
      </c>
      <c r="E20022" s="2" t="s">
        <v>83</v>
      </c>
      <c r="F20022" s="2" t="s">
        <v>977</v>
      </c>
      <c r="G20022" s="14" t="n">
        <v>17.5</v>
      </c>
      <c r="H20022" s="14" t="n">
        <v>28.15</v>
      </c>
      <c r="I20022" s="14" t="n">
        <v>17.5</v>
      </c>
      <c r="J20022" s="23" t="n">
        <f aca="false">IF(AND(E20022="Priority",ISNUMBER('Cost model'!N318)),'Cost model'!N318,'Cost model'!M318)</f>
        <v>19.5</v>
      </c>
      <c r="K20022" s="14" t="n">
        <f aca="false">J20022-H20022</f>
        <v>-8.65</v>
      </c>
      <c r="L20022" s="14" t="n">
        <f aca="false">G20022-H20022</f>
        <v>-10.65</v>
      </c>
    </row>
    <row r="20023" customFormat="false" ht="15" hidden="false" customHeight="false" outlineLevel="0" collapsed="false">
      <c r="A20023" s="2" t="s">
        <v>174</v>
      </c>
      <c r="B20023" s="2" t="s">
        <v>158</v>
      </c>
      <c r="C20023" s="2" t="s">
        <v>47</v>
      </c>
      <c r="D20023" s="2" t="s">
        <v>10</v>
      </c>
      <c r="E20023" s="2" t="s">
        <v>83</v>
      </c>
      <c r="F20023" s="2" t="s">
        <v>976</v>
      </c>
      <c r="G20023" s="14" t="n">
        <v>19.5</v>
      </c>
      <c r="H20023" s="14" t="n">
        <v>21.34</v>
      </c>
      <c r="I20023" s="14" t="n">
        <v>19.5</v>
      </c>
      <c r="J20023" s="23" t="n">
        <f aca="false">IF(AND(E20023="Priority",ISNUMBER('Cost model'!N137)),'Cost model'!N137,'Cost model'!M137)</f>
        <v>18.5</v>
      </c>
      <c r="K20023" s="14" t="n">
        <f aca="false">J20023-H20023</f>
        <v>-2.84</v>
      </c>
      <c r="L20023" s="14" t="n">
        <f aca="false">G20023-H20023</f>
        <v>-1.84</v>
      </c>
    </row>
    <row r="20024" customFormat="false" ht="15" hidden="false" customHeight="false" outlineLevel="0" collapsed="false">
      <c r="A20024" s="2" t="s">
        <v>174</v>
      </c>
      <c r="B20024" s="2" t="s">
        <v>174</v>
      </c>
      <c r="C20024" s="2" t="s">
        <v>49</v>
      </c>
      <c r="D20024" s="2" t="s">
        <v>13</v>
      </c>
      <c r="E20024" s="2" t="s">
        <v>74</v>
      </c>
      <c r="F20024" s="2" t="s">
        <v>977</v>
      </c>
      <c r="G20024" s="14" t="n">
        <v>50</v>
      </c>
      <c r="H20024" s="14" t="n">
        <v>89.1</v>
      </c>
      <c r="I20024" s="14" t="n">
        <v>50</v>
      </c>
      <c r="J20024" s="23" t="n">
        <f aca="false">IF(AND(E20024="Priority",ISNUMBER('Cost model'!N175)),'Cost model'!N175,'Cost model'!M175)</f>
        <v>75</v>
      </c>
      <c r="K20024" s="14" t="n">
        <f aca="false">J20024-H20024</f>
        <v>-14.1</v>
      </c>
      <c r="L20024" s="14" t="n">
        <f aca="false">G20024-H20024</f>
        <v>-39.1</v>
      </c>
    </row>
    <row r="20025" customFormat="false" ht="15" hidden="false" customHeight="false" outlineLevel="0" collapsed="false">
      <c r="A20025" s="2" t="s">
        <v>124</v>
      </c>
      <c r="B20025" s="2" t="s">
        <v>174</v>
      </c>
      <c r="C20025" s="2" t="s">
        <v>48</v>
      </c>
      <c r="D20025" s="2" t="s">
        <v>10</v>
      </c>
      <c r="E20025" s="2" t="s">
        <v>74</v>
      </c>
      <c r="F20025" s="2" t="s">
        <v>976</v>
      </c>
      <c r="G20025" s="14" t="n">
        <v>14.5</v>
      </c>
      <c r="H20025" s="14" t="n">
        <v>17.62</v>
      </c>
      <c r="I20025" s="14" t="n">
        <v>14.5</v>
      </c>
      <c r="J20025" s="23" t="n">
        <f aca="false">IF(AND(E20025="Priority",ISNUMBER('Cost model'!N363)),'Cost model'!N363,'Cost model'!M363)</f>
        <v>15.5</v>
      </c>
      <c r="K20025" s="14" t="n">
        <f aca="false">J20025-H20025</f>
        <v>-2.12</v>
      </c>
      <c r="L20025" s="14" t="n">
        <f aca="false">G20025-H20025</f>
        <v>-3.12</v>
      </c>
    </row>
    <row r="20026" customFormat="false" ht="15" hidden="false" customHeight="false" outlineLevel="0" collapsed="false">
      <c r="A20026" s="2" t="s">
        <v>221</v>
      </c>
      <c r="B20026" s="2" t="s">
        <v>221</v>
      </c>
      <c r="C20026" s="2" t="s">
        <v>47</v>
      </c>
      <c r="D20026" s="2" t="s">
        <v>10</v>
      </c>
      <c r="E20026" s="2" t="s">
        <v>74</v>
      </c>
      <c r="F20026" s="2" t="s">
        <v>977</v>
      </c>
      <c r="G20026" s="14" t="n">
        <v>9.5</v>
      </c>
      <c r="H20026" s="14" t="n">
        <v>7.68</v>
      </c>
      <c r="I20026" s="14" t="n">
        <v>9.5</v>
      </c>
      <c r="J20026" s="23" t="n">
        <f aca="false">IF(AND(E20026="Priority",ISNUMBER('Cost model'!N737)),'Cost model'!N737,'Cost model'!M737)</f>
        <v>8.5</v>
      </c>
      <c r="K20026" s="14" t="n">
        <f aca="false">J20026-H20026</f>
        <v>0.82</v>
      </c>
      <c r="L20026" s="14" t="n">
        <f aca="false">G20026-H20026</f>
        <v>1.82</v>
      </c>
    </row>
    <row r="20027" customFormat="false" ht="15" hidden="false" customHeight="false" outlineLevel="0" collapsed="false">
      <c r="A20027" s="2" t="s">
        <v>342</v>
      </c>
      <c r="B20027" s="2" t="s">
        <v>158</v>
      </c>
      <c r="C20027" s="2" t="s">
        <v>47</v>
      </c>
      <c r="D20027" s="2" t="s">
        <v>12</v>
      </c>
      <c r="E20027" s="2" t="s">
        <v>74</v>
      </c>
      <c r="F20027" s="2" t="s">
        <v>976</v>
      </c>
      <c r="G20027" s="14" t="n">
        <v>24.5</v>
      </c>
      <c r="H20027" s="14" t="n">
        <v>50.59</v>
      </c>
      <c r="I20027" s="14" t="n">
        <v>24.5</v>
      </c>
      <c r="J20027" s="23" t="n">
        <f aca="false">IF(AND(E20027="Priority",ISNUMBER('Cost model'!N215)),'Cost model'!N215,'Cost model'!M215)</f>
        <v>60</v>
      </c>
      <c r="K20027" s="14" t="n">
        <f aca="false">J20027-H20027</f>
        <v>9.41</v>
      </c>
      <c r="L20027" s="14" t="n">
        <f aca="false">G20027-H20027</f>
        <v>-26.09</v>
      </c>
    </row>
    <row r="20028" customFormat="false" ht="15" hidden="false" customHeight="false" outlineLevel="0" collapsed="false">
      <c r="A20028" s="2" t="s">
        <v>158</v>
      </c>
      <c r="B20028" s="2" t="s">
        <v>158</v>
      </c>
      <c r="C20028" s="2" t="s">
        <v>49</v>
      </c>
      <c r="D20028" s="2" t="s">
        <v>10</v>
      </c>
      <c r="E20028" s="2" t="s">
        <v>74</v>
      </c>
      <c r="F20028" s="2" t="s">
        <v>977</v>
      </c>
      <c r="G20028" s="14" t="n">
        <v>17.5</v>
      </c>
      <c r="H20028" s="14" t="n">
        <v>15.82</v>
      </c>
      <c r="I20028" s="14" t="n">
        <v>17.5</v>
      </c>
      <c r="J20028" s="23" t="n">
        <f aca="false">IF(AND(E20028="Priority",ISNUMBER('Cost model'!N424)),'Cost model'!N424,'Cost model'!M424)</f>
        <v>16.5</v>
      </c>
      <c r="K20028" s="14" t="n">
        <f aca="false">J20028-H20028</f>
        <v>0.68</v>
      </c>
      <c r="L20028" s="14" t="n">
        <f aca="false">G20028-H20028</f>
        <v>1.68</v>
      </c>
    </row>
    <row r="20029" customFormat="false" ht="15" hidden="false" customHeight="false" outlineLevel="0" collapsed="false">
      <c r="A20029" s="2" t="s">
        <v>124</v>
      </c>
      <c r="B20029" s="2" t="s">
        <v>124</v>
      </c>
      <c r="C20029" s="2" t="s">
        <v>48</v>
      </c>
      <c r="D20029" s="2" t="s">
        <v>12</v>
      </c>
      <c r="E20029" s="2" t="s">
        <v>74</v>
      </c>
      <c r="F20029" s="2" t="s">
        <v>977</v>
      </c>
      <c r="G20029" s="14" t="n">
        <v>24.5</v>
      </c>
      <c r="H20029" s="14" t="n">
        <v>53.21</v>
      </c>
      <c r="I20029" s="14" t="n">
        <v>12.5</v>
      </c>
      <c r="J20029" s="23" t="n">
        <f aca="false">IF(AND(E20029="Priority",ISNUMBER('Cost model'!N321)),'Cost model'!N321,'Cost model'!M321)</f>
        <v>40</v>
      </c>
      <c r="K20029" s="14" t="n">
        <f aca="false">J20029-H20029</f>
        <v>-13.21</v>
      </c>
      <c r="L20029" s="14" t="n">
        <f aca="false">G20029-H20029</f>
        <v>-28.71</v>
      </c>
    </row>
    <row r="20030" customFormat="false" ht="15" hidden="false" customHeight="false" outlineLevel="0" collapsed="false">
      <c r="A20030" s="2" t="s">
        <v>124</v>
      </c>
      <c r="B20030" s="2" t="s">
        <v>124</v>
      </c>
      <c r="C20030" s="2" t="s">
        <v>48</v>
      </c>
      <c r="D20030" s="2" t="s">
        <v>10</v>
      </c>
      <c r="E20030" s="2" t="s">
        <v>74</v>
      </c>
      <c r="F20030" s="2" t="s">
        <v>977</v>
      </c>
      <c r="G20030" s="14" t="n">
        <v>12.5</v>
      </c>
      <c r="H20030" s="14" t="n">
        <v>7.93</v>
      </c>
      <c r="I20030" s="14" t="n">
        <v>12.5</v>
      </c>
      <c r="J20030" s="23" t="n">
        <f aca="false">IF(AND(E20030="Priority",ISNUMBER('Cost model'!N318)),'Cost model'!N318,'Cost model'!M318)</f>
        <v>14.5</v>
      </c>
      <c r="K20030" s="14" t="n">
        <f aca="false">J20030-H20030</f>
        <v>6.57</v>
      </c>
      <c r="L20030" s="14" t="n">
        <f aca="false">G20030-H20030</f>
        <v>4.57</v>
      </c>
    </row>
    <row r="20031" customFormat="false" ht="15" hidden="false" customHeight="false" outlineLevel="0" collapsed="false">
      <c r="A20031" s="2" t="s">
        <v>124</v>
      </c>
      <c r="B20031" s="2" t="s">
        <v>124</v>
      </c>
      <c r="C20031" s="2" t="s">
        <v>48</v>
      </c>
      <c r="D20031" s="2" t="s">
        <v>10</v>
      </c>
      <c r="E20031" s="2" t="s">
        <v>74</v>
      </c>
      <c r="F20031" s="2" t="s">
        <v>977</v>
      </c>
      <c r="G20031" s="14" t="n">
        <v>12.5</v>
      </c>
      <c r="H20031" s="14" t="n">
        <v>24.17</v>
      </c>
      <c r="I20031" s="14" t="n">
        <v>12.5</v>
      </c>
      <c r="J20031" s="23" t="n">
        <f aca="false">IF(AND(E20031="Priority",ISNUMBER('Cost model'!N318)),'Cost model'!N318,'Cost model'!M318)</f>
        <v>14.5</v>
      </c>
      <c r="K20031" s="14" t="n">
        <f aca="false">J20031-H20031</f>
        <v>-9.67</v>
      </c>
      <c r="L20031" s="14" t="n">
        <f aca="false">G20031-H20031</f>
        <v>-11.67</v>
      </c>
    </row>
    <row r="20032" customFormat="false" ht="15" hidden="false" customHeight="false" outlineLevel="0" collapsed="false">
      <c r="A20032" s="2" t="s">
        <v>124</v>
      </c>
      <c r="B20032" s="2" t="s">
        <v>124</v>
      </c>
      <c r="C20032" s="2" t="s">
        <v>48</v>
      </c>
      <c r="D20032" s="2" t="s">
        <v>12</v>
      </c>
      <c r="E20032" s="2" t="s">
        <v>74</v>
      </c>
      <c r="F20032" s="2" t="s">
        <v>977</v>
      </c>
      <c r="G20032" s="14" t="n">
        <v>12.5</v>
      </c>
      <c r="H20032" s="14" t="n">
        <v>11.25</v>
      </c>
      <c r="I20032" s="14" t="n">
        <v>12.5</v>
      </c>
      <c r="J20032" s="23" t="n">
        <f aca="false">IF(AND(E20032="Priority",ISNUMBER('Cost model'!N321)),'Cost model'!N321,'Cost model'!M321)</f>
        <v>40</v>
      </c>
      <c r="K20032" s="14" t="n">
        <f aca="false">J20032-H20032</f>
        <v>28.75</v>
      </c>
      <c r="L20032" s="14" t="n">
        <f aca="false">G20032-H20032</f>
        <v>1.25</v>
      </c>
    </row>
    <row r="20033" customFormat="false" ht="15" hidden="false" customHeight="false" outlineLevel="0" collapsed="false">
      <c r="A20033" s="2" t="s">
        <v>124</v>
      </c>
      <c r="B20033" s="2" t="s">
        <v>174</v>
      </c>
      <c r="C20033" s="2" t="s">
        <v>48</v>
      </c>
      <c r="D20033" s="2" t="s">
        <v>12</v>
      </c>
      <c r="E20033" s="2" t="s">
        <v>74</v>
      </c>
      <c r="F20033" s="2" t="s">
        <v>976</v>
      </c>
      <c r="G20033" s="14" t="n">
        <v>12.5</v>
      </c>
      <c r="H20033" s="14" t="n">
        <v>57.74</v>
      </c>
      <c r="I20033" s="14" t="n">
        <v>19.5</v>
      </c>
      <c r="J20033" s="23" t="n">
        <f aca="false">IF(AND(E20033="Priority",ISNUMBER('Cost model'!N366)),'Cost model'!N366,'Cost model'!M366)</f>
        <v>55</v>
      </c>
      <c r="K20033" s="14" t="n">
        <f aca="false">J20033-H20033</f>
        <v>-2.74</v>
      </c>
      <c r="L20033" s="14" t="n">
        <f aca="false">G20033-H20033</f>
        <v>-45.24</v>
      </c>
    </row>
    <row r="20034" customFormat="false" ht="15" hidden="false" customHeight="false" outlineLevel="0" collapsed="false">
      <c r="A20034" s="2" t="s">
        <v>174</v>
      </c>
      <c r="B20034" s="2" t="s">
        <v>174</v>
      </c>
      <c r="C20034" s="2" t="s">
        <v>49</v>
      </c>
      <c r="D20034" s="2" t="s">
        <v>12</v>
      </c>
      <c r="E20034" s="2" t="s">
        <v>74</v>
      </c>
      <c r="F20034" s="2" t="s">
        <v>977</v>
      </c>
      <c r="G20034" s="14" t="n">
        <v>19.5</v>
      </c>
      <c r="H20034" s="14" t="n">
        <v>46.37</v>
      </c>
      <c r="I20034" s="14" t="n">
        <v>19.5</v>
      </c>
      <c r="J20034" s="23" t="n">
        <f aca="false">IF(AND(E20034="Priority",ISNUMBER('Cost model'!N172)),'Cost model'!N172,'Cost model'!M172)</f>
        <v>45</v>
      </c>
      <c r="K20034" s="14" t="n">
        <f aca="false">J20034-H20034</f>
        <v>-1.37</v>
      </c>
      <c r="L20034" s="14" t="n">
        <f aca="false">G20034-H20034</f>
        <v>-26.87</v>
      </c>
    </row>
    <row r="20035" customFormat="false" ht="15" hidden="false" customHeight="false" outlineLevel="0" collapsed="false">
      <c r="A20035" s="2" t="s">
        <v>142</v>
      </c>
      <c r="B20035" s="2" t="s">
        <v>142</v>
      </c>
      <c r="C20035" s="2" t="s">
        <v>49</v>
      </c>
      <c r="D20035" s="2" t="s">
        <v>10</v>
      </c>
      <c r="E20035" s="2" t="s">
        <v>74</v>
      </c>
      <c r="F20035" s="2" t="s">
        <v>977</v>
      </c>
      <c r="G20035" s="14" t="n">
        <v>17.5</v>
      </c>
      <c r="H20035" s="14" t="n">
        <v>15.82</v>
      </c>
      <c r="I20035" s="14" t="n">
        <v>17.5</v>
      </c>
      <c r="J20035" s="23" t="n">
        <f aca="false">IF(AND(E20035="Priority",ISNUMBER('Cost model'!N634)),'Cost model'!N634,'Cost model'!M634)</f>
        <v>15.5</v>
      </c>
      <c r="K20035" s="14" t="n">
        <f aca="false">J20035-H20035</f>
        <v>-0.32</v>
      </c>
      <c r="L20035" s="14" t="n">
        <f aca="false">G20035-H20035</f>
        <v>1.68</v>
      </c>
    </row>
    <row r="20036" customFormat="false" ht="15" hidden="false" customHeight="false" outlineLevel="0" collapsed="false">
      <c r="A20036" s="2" t="s">
        <v>174</v>
      </c>
      <c r="B20036" s="2" t="s">
        <v>174</v>
      </c>
      <c r="C20036" s="2" t="s">
        <v>47</v>
      </c>
      <c r="D20036" s="2" t="s">
        <v>14</v>
      </c>
      <c r="E20036" s="2" t="s">
        <v>74</v>
      </c>
      <c r="F20036" s="2" t="s">
        <v>977</v>
      </c>
      <c r="G20036" s="14" t="n">
        <v>25</v>
      </c>
      <c r="H20036" s="14" t="n">
        <v>161.13</v>
      </c>
      <c r="I20036" s="14" t="n">
        <v>25</v>
      </c>
      <c r="J20036" s="23" t="n">
        <f aca="false">IF(AND(E20036="Priority",ISNUMBER('Cost model'!N176)),'Cost model'!N176,'Cost model'!M176)</f>
        <v>95</v>
      </c>
      <c r="K20036" s="14" t="n">
        <f aca="false">J20036-H20036</f>
        <v>-66.13</v>
      </c>
      <c r="L20036" s="14" t="n">
        <f aca="false">G20036-H20036</f>
        <v>-136.13</v>
      </c>
    </row>
    <row r="20037" customFormat="false" ht="15" hidden="false" customHeight="false" outlineLevel="0" collapsed="false">
      <c r="A20037" s="2" t="s">
        <v>124</v>
      </c>
      <c r="B20037" s="2" t="s">
        <v>124</v>
      </c>
      <c r="C20037" s="2" t="s">
        <v>49</v>
      </c>
      <c r="D20037" s="2" t="s">
        <v>12</v>
      </c>
      <c r="E20037" s="2" t="s">
        <v>74</v>
      </c>
      <c r="F20037" s="2" t="s">
        <v>977</v>
      </c>
      <c r="G20037" s="14" t="n">
        <v>19.5</v>
      </c>
      <c r="H20037" s="14" t="n">
        <v>62.18</v>
      </c>
      <c r="I20037" s="14" t="n">
        <v>19.5</v>
      </c>
      <c r="J20037" s="23" t="n">
        <f aca="false">IF(AND(E20037="Priority",ISNUMBER('Cost model'!N322)),'Cost model'!N322,'Cost model'!M322)</f>
        <v>50</v>
      </c>
      <c r="K20037" s="14" t="n">
        <f aca="false">J20037-H20037</f>
        <v>-12.18</v>
      </c>
      <c r="L20037" s="14" t="n">
        <f aca="false">G20037-H20037</f>
        <v>-42.68</v>
      </c>
    </row>
    <row r="20038" customFormat="false" ht="15" hidden="false" customHeight="false" outlineLevel="0" collapsed="false">
      <c r="A20038" s="2" t="s">
        <v>174</v>
      </c>
      <c r="B20038" s="2" t="s">
        <v>174</v>
      </c>
      <c r="C20038" s="2" t="s">
        <v>47</v>
      </c>
      <c r="D20038" s="2" t="s">
        <v>12</v>
      </c>
      <c r="E20038" s="2" t="s">
        <v>74</v>
      </c>
      <c r="F20038" s="2" t="s">
        <v>977</v>
      </c>
      <c r="G20038" s="14" t="n">
        <v>9.5</v>
      </c>
      <c r="H20038" s="14" t="n">
        <v>29.65</v>
      </c>
      <c r="I20038" s="14" t="n">
        <v>9.5</v>
      </c>
      <c r="J20038" s="23" t="n">
        <f aca="false">IF(AND(E20038="Priority",ISNUMBER('Cost model'!N170)),'Cost model'!N170,'Cost model'!M170)</f>
        <v>25.5</v>
      </c>
      <c r="K20038" s="14" t="n">
        <f aca="false">J20038-H20038</f>
        <v>-4.15</v>
      </c>
      <c r="L20038" s="14" t="n">
        <f aca="false">G20038-H20038</f>
        <v>-20.15</v>
      </c>
    </row>
    <row r="20039" customFormat="false" ht="15" hidden="false" customHeight="false" outlineLevel="0" collapsed="false">
      <c r="A20039" s="2" t="s">
        <v>124</v>
      </c>
      <c r="B20039" s="2" t="s">
        <v>124</v>
      </c>
      <c r="C20039" s="2" t="s">
        <v>47</v>
      </c>
      <c r="D20039" s="2" t="s">
        <v>10</v>
      </c>
      <c r="E20039" s="2" t="s">
        <v>83</v>
      </c>
      <c r="F20039" s="2" t="s">
        <v>977</v>
      </c>
      <c r="G20039" s="14" t="n">
        <v>14.5</v>
      </c>
      <c r="H20039" s="14" t="n">
        <v>7.46</v>
      </c>
      <c r="I20039" s="14" t="n">
        <v>14.5</v>
      </c>
      <c r="J20039" s="23" t="n">
        <f aca="false">IF(AND(E20039="Priority",ISNUMBER('Cost model'!N317)),'Cost model'!N317,'Cost model'!M317)</f>
        <v>15.5</v>
      </c>
      <c r="K20039" s="14" t="n">
        <f aca="false">J20039-H20039</f>
        <v>8.04</v>
      </c>
      <c r="L20039" s="14" t="n">
        <f aca="false">G20039-H20039</f>
        <v>7.04</v>
      </c>
    </row>
    <row r="20040" customFormat="false" ht="15" hidden="false" customHeight="false" outlineLevel="0" collapsed="false">
      <c r="A20040" s="2" t="s">
        <v>124</v>
      </c>
      <c r="B20040" s="2" t="s">
        <v>174</v>
      </c>
      <c r="C20040" s="2" t="s">
        <v>47</v>
      </c>
      <c r="D20040" s="2" t="s">
        <v>12</v>
      </c>
      <c r="E20040" s="2" t="s">
        <v>74</v>
      </c>
      <c r="F20040" s="2" t="s">
        <v>976</v>
      </c>
      <c r="G20040" s="14" t="n">
        <v>9.5</v>
      </c>
      <c r="H20040" s="14" t="n">
        <v>49.01</v>
      </c>
      <c r="I20040" s="14" t="n">
        <v>19.5</v>
      </c>
      <c r="J20040" s="23" t="n">
        <f aca="false">IF(AND(E20040="Priority",ISNUMBER('Cost model'!N365)),'Cost model'!N365,'Cost model'!M365)</f>
        <v>45</v>
      </c>
      <c r="K20040" s="14" t="n">
        <f aca="false">J20040-H20040</f>
        <v>-4.01</v>
      </c>
      <c r="L20040" s="14" t="n">
        <f aca="false">G20040-H20040</f>
        <v>-39.51</v>
      </c>
    </row>
    <row r="20041" customFormat="false" ht="15" hidden="false" customHeight="false" outlineLevel="0" collapsed="false">
      <c r="A20041" s="2" t="s">
        <v>124</v>
      </c>
      <c r="B20041" s="2" t="s">
        <v>124</v>
      </c>
      <c r="C20041" s="2" t="s">
        <v>47</v>
      </c>
      <c r="D20041" s="2" t="s">
        <v>10</v>
      </c>
      <c r="E20041" s="2" t="s">
        <v>74</v>
      </c>
      <c r="F20041" s="2" t="s">
        <v>977</v>
      </c>
      <c r="G20041" s="14" t="n">
        <v>9.5</v>
      </c>
      <c r="H20041" s="14" t="n">
        <v>7.46</v>
      </c>
      <c r="I20041" s="14" t="n">
        <v>9.5</v>
      </c>
      <c r="J20041" s="23" t="n">
        <f aca="false">IF(AND(E20041="Priority",ISNUMBER('Cost model'!N317)),'Cost model'!N317,'Cost model'!M317)</f>
        <v>10.5</v>
      </c>
      <c r="K20041" s="14" t="n">
        <f aca="false">J20041-H20041</f>
        <v>3.04</v>
      </c>
      <c r="L20041" s="14" t="n">
        <f aca="false">G20041-H20041</f>
        <v>2.04</v>
      </c>
    </row>
    <row r="20042" customFormat="false" ht="15" hidden="false" customHeight="false" outlineLevel="0" collapsed="false">
      <c r="A20042" s="2" t="s">
        <v>142</v>
      </c>
      <c r="B20042" s="2" t="s">
        <v>142</v>
      </c>
      <c r="C20042" s="2" t="s">
        <v>49</v>
      </c>
      <c r="D20042" s="2" t="s">
        <v>12</v>
      </c>
      <c r="E20042" s="2" t="s">
        <v>74</v>
      </c>
      <c r="F20042" s="2" t="s">
        <v>977</v>
      </c>
      <c r="G20042" s="14" t="n">
        <v>34.5</v>
      </c>
      <c r="H20042" s="14" t="n">
        <v>25.65</v>
      </c>
      <c r="I20042" s="14" t="n">
        <v>19.5</v>
      </c>
      <c r="J20042" s="23" t="n">
        <f aca="false">IF(AND(E20042="Priority",ISNUMBER('Cost model'!N637)),'Cost model'!N637,'Cost model'!M637)</f>
        <v>45</v>
      </c>
      <c r="K20042" s="14" t="n">
        <f aca="false">J20042-H20042</f>
        <v>19.35</v>
      </c>
      <c r="L20042" s="14" t="n">
        <f aca="false">G20042-H20042</f>
        <v>8.85</v>
      </c>
    </row>
    <row r="20043" customFormat="false" ht="15" hidden="false" customHeight="false" outlineLevel="0" collapsed="false">
      <c r="A20043" s="2" t="s">
        <v>124</v>
      </c>
      <c r="B20043" s="2" t="s">
        <v>124</v>
      </c>
      <c r="C20043" s="2" t="s">
        <v>48</v>
      </c>
      <c r="D20043" s="2" t="s">
        <v>12</v>
      </c>
      <c r="E20043" s="2" t="s">
        <v>74</v>
      </c>
      <c r="F20043" s="2" t="s">
        <v>977</v>
      </c>
      <c r="G20043" s="14" t="n">
        <v>12.5</v>
      </c>
      <c r="H20043" s="14" t="n">
        <v>25.65</v>
      </c>
      <c r="I20043" s="14" t="n">
        <v>12.5</v>
      </c>
      <c r="J20043" s="23" t="n">
        <f aca="false">IF(AND(E20043="Priority",ISNUMBER('Cost model'!N321)),'Cost model'!N321,'Cost model'!M321)</f>
        <v>40</v>
      </c>
      <c r="K20043" s="14" t="n">
        <f aca="false">J20043-H20043</f>
        <v>14.35</v>
      </c>
      <c r="L20043" s="14" t="n">
        <f aca="false">G20043-H20043</f>
        <v>-13.15</v>
      </c>
    </row>
    <row r="20044" customFormat="false" ht="15" hidden="false" customHeight="false" outlineLevel="0" collapsed="false">
      <c r="A20044" s="2" t="s">
        <v>174</v>
      </c>
      <c r="B20044" s="2" t="s">
        <v>158</v>
      </c>
      <c r="C20044" s="2" t="s">
        <v>49</v>
      </c>
      <c r="D20044" s="2" t="s">
        <v>12</v>
      </c>
      <c r="E20044" s="2" t="s">
        <v>74</v>
      </c>
      <c r="F20044" s="2" t="s">
        <v>976</v>
      </c>
      <c r="G20044" s="14" t="n">
        <v>29.5</v>
      </c>
      <c r="H20044" s="14" t="n">
        <v>57.78</v>
      </c>
      <c r="I20044" s="14" t="n">
        <v>19.5</v>
      </c>
      <c r="J20044" s="23" t="n">
        <f aca="false">IF(AND(E20044="Priority",ISNUMBER('Cost model'!N142)),'Cost model'!N142,'Cost model'!M142)</f>
        <v>55</v>
      </c>
      <c r="K20044" s="14" t="n">
        <f aca="false">J20044-H20044</f>
        <v>-2.78</v>
      </c>
      <c r="L20044" s="14" t="n">
        <f aca="false">G20044-H20044</f>
        <v>-28.28</v>
      </c>
    </row>
    <row r="20045" customFormat="false" ht="15" hidden="false" customHeight="false" outlineLevel="0" collapsed="false">
      <c r="A20045" s="2" t="s">
        <v>174</v>
      </c>
      <c r="B20045" s="2" t="s">
        <v>174</v>
      </c>
      <c r="C20045" s="2" t="s">
        <v>48</v>
      </c>
      <c r="D20045" s="2" t="s">
        <v>12</v>
      </c>
      <c r="E20045" s="2" t="s">
        <v>83</v>
      </c>
      <c r="F20045" s="2" t="s">
        <v>977</v>
      </c>
      <c r="G20045" s="14" t="n">
        <v>19.5</v>
      </c>
      <c r="H20045" s="14" t="n">
        <v>45.53</v>
      </c>
      <c r="I20045" s="14" t="n">
        <v>19.5</v>
      </c>
      <c r="J20045" s="23" t="n">
        <f aca="false">IF(AND(E20045="Priority",ISNUMBER('Cost model'!N171)),'Cost model'!N171,'Cost model'!M171)</f>
        <v>55</v>
      </c>
      <c r="K20045" s="14" t="n">
        <f aca="false">J20045-H20045</f>
        <v>9.47</v>
      </c>
      <c r="L20045" s="14" t="n">
        <f aca="false">G20045-H20045</f>
        <v>-26.03</v>
      </c>
    </row>
    <row r="20046" customFormat="false" ht="15" hidden="false" customHeight="false" outlineLevel="0" collapsed="false">
      <c r="A20046" s="2" t="s">
        <v>174</v>
      </c>
      <c r="B20046" s="2" t="s">
        <v>174</v>
      </c>
      <c r="C20046" s="2" t="s">
        <v>47</v>
      </c>
      <c r="D20046" s="2" t="s">
        <v>12</v>
      </c>
      <c r="E20046" s="2" t="s">
        <v>74</v>
      </c>
      <c r="F20046" s="2" t="s">
        <v>977</v>
      </c>
      <c r="G20046" s="14" t="n">
        <v>9.5</v>
      </c>
      <c r="H20046" s="14" t="n">
        <v>10.43</v>
      </c>
      <c r="I20046" s="14" t="n">
        <v>9.5</v>
      </c>
      <c r="J20046" s="23" t="n">
        <f aca="false">IF(AND(E20046="Priority",ISNUMBER('Cost model'!N170)),'Cost model'!N170,'Cost model'!M170)</f>
        <v>25.5</v>
      </c>
      <c r="K20046" s="14" t="n">
        <f aca="false">J20046-H20046</f>
        <v>15.07</v>
      </c>
      <c r="L20046" s="14" t="n">
        <f aca="false">G20046-H20046</f>
        <v>-0.93</v>
      </c>
    </row>
    <row r="20047" customFormat="false" ht="15" hidden="false" customHeight="false" outlineLevel="0" collapsed="false">
      <c r="A20047" s="2" t="s">
        <v>174</v>
      </c>
      <c r="B20047" s="2" t="s">
        <v>124</v>
      </c>
      <c r="C20047" s="2" t="s">
        <v>48</v>
      </c>
      <c r="D20047" s="2" t="s">
        <v>10</v>
      </c>
      <c r="E20047" s="2" t="s">
        <v>74</v>
      </c>
      <c r="F20047" s="2" t="s">
        <v>976</v>
      </c>
      <c r="G20047" s="14" t="n">
        <v>12.5</v>
      </c>
      <c r="H20047" s="14" t="n">
        <v>8.92</v>
      </c>
      <c r="I20047" s="14" t="n">
        <v>12.5</v>
      </c>
      <c r="J20047" s="23" t="n">
        <f aca="false">IF(AND(E20047="Priority",ISNUMBER('Cost model'!N108)),'Cost model'!N108,'Cost model'!M108)</f>
        <v>15.5</v>
      </c>
      <c r="K20047" s="14" t="n">
        <f aca="false">J20047-H20047</f>
        <v>6.58</v>
      </c>
      <c r="L20047" s="14" t="n">
        <f aca="false">G20047-H20047</f>
        <v>3.58</v>
      </c>
    </row>
    <row r="20048" customFormat="false" ht="15" hidden="false" customHeight="false" outlineLevel="0" collapsed="false">
      <c r="A20048" s="2" t="s">
        <v>124</v>
      </c>
      <c r="B20048" s="2" t="s">
        <v>174</v>
      </c>
      <c r="C20048" s="2" t="s">
        <v>48</v>
      </c>
      <c r="D20048" s="2" t="s">
        <v>10</v>
      </c>
      <c r="E20048" s="2" t="s">
        <v>74</v>
      </c>
      <c r="F20048" s="2" t="s">
        <v>976</v>
      </c>
      <c r="G20048" s="14" t="n">
        <v>12.5</v>
      </c>
      <c r="H20048" s="14" t="n">
        <v>10.8</v>
      </c>
      <c r="I20048" s="14" t="n">
        <v>14.5</v>
      </c>
      <c r="J20048" s="23" t="n">
        <f aca="false">IF(AND(E20048="Priority",ISNUMBER('Cost model'!N363)),'Cost model'!N363,'Cost model'!M363)</f>
        <v>15.5</v>
      </c>
      <c r="K20048" s="14" t="n">
        <f aca="false">J20048-H20048</f>
        <v>4.7</v>
      </c>
      <c r="L20048" s="14" t="n">
        <f aca="false">G20048-H20048</f>
        <v>1.7</v>
      </c>
    </row>
    <row r="20049" customFormat="false" ht="15" hidden="false" customHeight="false" outlineLevel="0" collapsed="false">
      <c r="A20049" s="2" t="s">
        <v>221</v>
      </c>
      <c r="B20049" s="2" t="s">
        <v>221</v>
      </c>
      <c r="C20049" s="2" t="s">
        <v>49</v>
      </c>
      <c r="D20049" s="2" t="s">
        <v>10</v>
      </c>
      <c r="E20049" s="2" t="s">
        <v>74</v>
      </c>
      <c r="F20049" s="2" t="s">
        <v>977</v>
      </c>
      <c r="G20049" s="14" t="n">
        <v>17.5</v>
      </c>
      <c r="H20049" s="14" t="n">
        <v>17.31</v>
      </c>
      <c r="I20049" s="14" t="n">
        <v>17.5</v>
      </c>
      <c r="J20049" s="23" t="n">
        <f aca="false">IF(AND(E20049="Priority",ISNUMBER('Cost model'!N739)),'Cost model'!N739,'Cost model'!M739)</f>
        <v>17.5</v>
      </c>
      <c r="K20049" s="14" t="n">
        <f aca="false">J20049-H20049</f>
        <v>0.190000000000001</v>
      </c>
      <c r="L20049" s="14" t="n">
        <f aca="false">G20049-H20049</f>
        <v>0.190000000000001</v>
      </c>
    </row>
    <row r="20050" customFormat="false" ht="15" hidden="false" customHeight="false" outlineLevel="0" collapsed="false">
      <c r="A20050" s="2" t="s">
        <v>174</v>
      </c>
      <c r="B20050" s="2" t="s">
        <v>124</v>
      </c>
      <c r="C20050" s="2" t="s">
        <v>48</v>
      </c>
      <c r="D20050" s="2" t="s">
        <v>13</v>
      </c>
      <c r="E20050" s="2" t="s">
        <v>74</v>
      </c>
      <c r="F20050" s="2" t="s">
        <v>976</v>
      </c>
      <c r="G20050" s="14" t="n">
        <v>24.5</v>
      </c>
      <c r="H20050" s="14" t="n">
        <v>38.1</v>
      </c>
      <c r="I20050" s="14" t="n">
        <v>24.5</v>
      </c>
      <c r="J20050" s="23" t="n">
        <f aca="false">IF(AND(E20050="Priority",ISNUMBER('Cost model'!N114)),'Cost model'!N114,'Cost model'!M114)</f>
        <v>80</v>
      </c>
      <c r="K20050" s="14" t="n">
        <f aca="false">J20050-H20050</f>
        <v>41.9</v>
      </c>
      <c r="L20050" s="14" t="n">
        <f aca="false">G20050-H20050</f>
        <v>-13.6</v>
      </c>
    </row>
    <row r="20051" customFormat="false" ht="15" hidden="false" customHeight="false" outlineLevel="0" collapsed="false">
      <c r="A20051" s="2" t="s">
        <v>221</v>
      </c>
      <c r="B20051" s="2" t="s">
        <v>221</v>
      </c>
      <c r="C20051" s="2" t="s">
        <v>47</v>
      </c>
      <c r="D20051" s="2" t="s">
        <v>10</v>
      </c>
      <c r="E20051" s="2" t="s">
        <v>74</v>
      </c>
      <c r="F20051" s="2" t="s">
        <v>977</v>
      </c>
      <c r="G20051" s="14" t="n">
        <v>9.5</v>
      </c>
      <c r="H20051" s="14" t="n">
        <v>9.52</v>
      </c>
      <c r="I20051" s="14" t="n">
        <v>9.5</v>
      </c>
      <c r="J20051" s="23" t="n">
        <f aca="false">IF(AND(E20051="Priority",ISNUMBER('Cost model'!N737)),'Cost model'!N737,'Cost model'!M737)</f>
        <v>8.5</v>
      </c>
      <c r="K20051" s="14" t="n">
        <f aca="false">J20051-H20051</f>
        <v>-1.02</v>
      </c>
      <c r="L20051" s="14" t="n">
        <f aca="false">G20051-H20051</f>
        <v>-0.0199999999999996</v>
      </c>
    </row>
    <row r="20052" customFormat="false" ht="15" hidden="false" customHeight="false" outlineLevel="0" collapsed="false">
      <c r="A20052" s="2" t="s">
        <v>158</v>
      </c>
      <c r="B20052" s="2" t="s">
        <v>124</v>
      </c>
      <c r="C20052" s="2" t="s">
        <v>47</v>
      </c>
      <c r="D20052" s="2" t="s">
        <v>10</v>
      </c>
      <c r="E20052" s="2" t="s">
        <v>74</v>
      </c>
      <c r="F20052" s="2" t="s">
        <v>976</v>
      </c>
      <c r="G20052" s="14" t="n">
        <v>14.5</v>
      </c>
      <c r="H20052" s="14" t="n">
        <v>11.24</v>
      </c>
      <c r="I20052" s="14" t="n">
        <v>14.5</v>
      </c>
      <c r="J20052" s="23" t="n">
        <f aca="false">IF(AND(E20052="Priority",ISNUMBER('Cost model'!N452)),'Cost model'!N452,'Cost model'!M452)</f>
        <v>13.5</v>
      </c>
      <c r="K20052" s="14" t="n">
        <f aca="false">J20052-H20052</f>
        <v>2.26</v>
      </c>
      <c r="L20052" s="14" t="n">
        <f aca="false">G20052-H20052</f>
        <v>3.26</v>
      </c>
    </row>
    <row r="20053" customFormat="false" ht="15" hidden="false" customHeight="false" outlineLevel="0" collapsed="false">
      <c r="A20053" s="2" t="s">
        <v>221</v>
      </c>
      <c r="B20053" s="2" t="s">
        <v>221</v>
      </c>
      <c r="C20053" s="2" t="s">
        <v>49</v>
      </c>
      <c r="D20053" s="2" t="s">
        <v>10</v>
      </c>
      <c r="E20053" s="2" t="s">
        <v>83</v>
      </c>
      <c r="F20053" s="2" t="s">
        <v>977</v>
      </c>
      <c r="G20053" s="14" t="n">
        <v>24.5</v>
      </c>
      <c r="H20053" s="14" t="n">
        <v>24.17</v>
      </c>
      <c r="I20053" s="14" t="n">
        <v>24.5</v>
      </c>
      <c r="J20053" s="23" t="n">
        <f aca="false">IF(AND(E20053="Priority",ISNUMBER('Cost model'!N739)),'Cost model'!N739,'Cost model'!M739)</f>
        <v>23.5</v>
      </c>
      <c r="K20053" s="14" t="n">
        <f aca="false">J20053-H20053</f>
        <v>-0.670000000000002</v>
      </c>
      <c r="L20053" s="14" t="n">
        <f aca="false">G20053-H20053</f>
        <v>0.329999999999998</v>
      </c>
    </row>
    <row r="20054" customFormat="false" ht="15" hidden="false" customHeight="false" outlineLevel="0" collapsed="false">
      <c r="A20054" s="2" t="s">
        <v>174</v>
      </c>
      <c r="B20054" s="2" t="s">
        <v>174</v>
      </c>
      <c r="C20054" s="2" t="s">
        <v>48</v>
      </c>
      <c r="D20054" s="2" t="s">
        <v>10</v>
      </c>
      <c r="E20054" s="2" t="s">
        <v>74</v>
      </c>
      <c r="F20054" s="2" t="s">
        <v>977</v>
      </c>
      <c r="G20054" s="14" t="n">
        <v>12.5</v>
      </c>
      <c r="H20054" s="14" t="n">
        <v>11.22</v>
      </c>
      <c r="I20054" s="14" t="n">
        <v>12.5</v>
      </c>
      <c r="J20054" s="23" t="n">
        <f aca="false">IF(AND(E20054="Priority",ISNUMBER('Cost model'!N168)),'Cost model'!N168,'Cost model'!M168)</f>
        <v>13.5</v>
      </c>
      <c r="K20054" s="14" t="n">
        <f aca="false">J20054-H20054</f>
        <v>2.28</v>
      </c>
      <c r="L20054" s="14" t="n">
        <f aca="false">G20054-H20054</f>
        <v>1.28</v>
      </c>
    </row>
    <row r="20055" customFormat="false" ht="15" hidden="false" customHeight="false" outlineLevel="0" collapsed="false">
      <c r="A20055" s="2" t="s">
        <v>142</v>
      </c>
      <c r="B20055" s="2" t="s">
        <v>124</v>
      </c>
      <c r="C20055" s="2" t="s">
        <v>47</v>
      </c>
      <c r="D20055" s="2" t="s">
        <v>10</v>
      </c>
      <c r="E20055" s="2" t="s">
        <v>74</v>
      </c>
      <c r="F20055" s="2" t="s">
        <v>976</v>
      </c>
      <c r="G20055" s="14" t="n">
        <v>14.5</v>
      </c>
      <c r="H20055" s="14" t="n">
        <v>21.34</v>
      </c>
      <c r="I20055" s="14" t="n">
        <v>14.5</v>
      </c>
      <c r="J20055" s="23" t="n">
        <f aca="false">IF(AND(E20055="Priority",ISNUMBER('Cost model'!N662)),'Cost model'!N662,'Cost model'!M662)</f>
        <v>13.5</v>
      </c>
      <c r="K20055" s="14" t="n">
        <f aca="false">J20055-H20055</f>
        <v>-7.84</v>
      </c>
      <c r="L20055" s="14" t="n">
        <f aca="false">G20055-H20055</f>
        <v>-6.84</v>
      </c>
    </row>
    <row r="20056" customFormat="false" ht="15" hidden="false" customHeight="false" outlineLevel="0" collapsed="false">
      <c r="A20056" s="2" t="s">
        <v>174</v>
      </c>
      <c r="B20056" s="2" t="s">
        <v>174</v>
      </c>
      <c r="C20056" s="2" t="s">
        <v>47</v>
      </c>
      <c r="D20056" s="2" t="s">
        <v>12</v>
      </c>
      <c r="E20056" s="2" t="s">
        <v>74</v>
      </c>
      <c r="F20056" s="2" t="s">
        <v>977</v>
      </c>
      <c r="G20056" s="14" t="n">
        <v>9.5</v>
      </c>
      <c r="H20056" s="14" t="n">
        <v>27.4</v>
      </c>
      <c r="I20056" s="14" t="n">
        <v>9.5</v>
      </c>
      <c r="J20056" s="23" t="n">
        <f aca="false">IF(AND(E20056="Priority",ISNUMBER('Cost model'!N170)),'Cost model'!N170,'Cost model'!M170)</f>
        <v>25.5</v>
      </c>
      <c r="K20056" s="14" t="n">
        <f aca="false">J20056-H20056</f>
        <v>-1.9</v>
      </c>
      <c r="L20056" s="14" t="n">
        <f aca="false">G20056-H20056</f>
        <v>-17.9</v>
      </c>
    </row>
    <row r="20057" customFormat="false" ht="15" hidden="false" customHeight="false" outlineLevel="0" collapsed="false">
      <c r="A20057" s="2" t="s">
        <v>174</v>
      </c>
      <c r="B20057" s="2" t="s">
        <v>124</v>
      </c>
      <c r="C20057" s="2" t="s">
        <v>47</v>
      </c>
      <c r="D20057" s="2" t="s">
        <v>10</v>
      </c>
      <c r="E20057" s="2" t="s">
        <v>74</v>
      </c>
      <c r="F20057" s="2" t="s">
        <v>976</v>
      </c>
      <c r="G20057" s="14" t="n">
        <v>9.5</v>
      </c>
      <c r="H20057" s="14" t="n">
        <v>21.34</v>
      </c>
      <c r="I20057" s="14" t="n">
        <v>9.5</v>
      </c>
      <c r="J20057" s="23" t="n">
        <f aca="false">IF(AND(E20057="Priority",ISNUMBER('Cost model'!N107)),'Cost model'!N107,'Cost model'!M107)</f>
        <v>12.5</v>
      </c>
      <c r="K20057" s="14" t="n">
        <f aca="false">J20057-H20057</f>
        <v>-8.84</v>
      </c>
      <c r="L20057" s="14" t="n">
        <f aca="false">G20057-H20057</f>
        <v>-11.84</v>
      </c>
    </row>
    <row r="20058" customFormat="false" ht="15" hidden="false" customHeight="false" outlineLevel="0" collapsed="false">
      <c r="A20058" s="2" t="s">
        <v>174</v>
      </c>
      <c r="B20058" s="2" t="s">
        <v>174</v>
      </c>
      <c r="C20058" s="2" t="s">
        <v>48</v>
      </c>
      <c r="D20058" s="2" t="s">
        <v>12</v>
      </c>
      <c r="E20058" s="2" t="s">
        <v>74</v>
      </c>
      <c r="F20058" s="2" t="s">
        <v>977</v>
      </c>
      <c r="G20058" s="14" t="n">
        <v>14.5</v>
      </c>
      <c r="H20058" s="14" t="n">
        <v>44.73</v>
      </c>
      <c r="I20058" s="14" t="n">
        <v>12.5</v>
      </c>
      <c r="J20058" s="23" t="n">
        <f aca="false">IF(AND(E20058="Priority",ISNUMBER('Cost model'!N171)),'Cost model'!N171,'Cost model'!M171)</f>
        <v>40</v>
      </c>
      <c r="K20058" s="14" t="n">
        <f aca="false">J20058-H20058</f>
        <v>-4.73</v>
      </c>
      <c r="L20058" s="14" t="n">
        <f aca="false">G20058-H20058</f>
        <v>-30.23</v>
      </c>
    </row>
    <row r="20059" customFormat="false" ht="15" hidden="false" customHeight="false" outlineLevel="0" collapsed="false">
      <c r="A20059" s="2" t="s">
        <v>174</v>
      </c>
      <c r="B20059" s="2" t="s">
        <v>142</v>
      </c>
      <c r="C20059" s="2" t="s">
        <v>47</v>
      </c>
      <c r="D20059" s="2" t="s">
        <v>13</v>
      </c>
      <c r="E20059" s="2" t="s">
        <v>74</v>
      </c>
      <c r="F20059" s="2" t="s">
        <v>976</v>
      </c>
      <c r="G20059" s="14" t="n">
        <v>19</v>
      </c>
      <c r="H20059" s="14" t="n">
        <v>48.7</v>
      </c>
      <c r="I20059" s="14" t="n">
        <v>19</v>
      </c>
      <c r="J20059" s="23" t="n">
        <f aca="false">IF(AND(E20059="Priority",ISNUMBER('Cost model'!N128)),'Cost model'!N128,'Cost model'!M128)</f>
        <v>65</v>
      </c>
      <c r="K20059" s="14" t="n">
        <f aca="false">J20059-H20059</f>
        <v>16.3</v>
      </c>
      <c r="L20059" s="14" t="n">
        <f aca="false">G20059-H20059</f>
        <v>-29.7</v>
      </c>
    </row>
    <row r="20060" customFormat="false" ht="15" hidden="false" customHeight="false" outlineLevel="0" collapsed="false">
      <c r="A20060" s="2" t="s">
        <v>124</v>
      </c>
      <c r="B20060" s="2" t="s">
        <v>124</v>
      </c>
      <c r="C20060" s="2" t="s">
        <v>47</v>
      </c>
      <c r="D20060" s="2" t="s">
        <v>10</v>
      </c>
      <c r="E20060" s="2" t="s">
        <v>74</v>
      </c>
      <c r="F20060" s="2" t="s">
        <v>977</v>
      </c>
      <c r="G20060" s="14" t="n">
        <v>9.5</v>
      </c>
      <c r="H20060" s="14" t="n">
        <v>6.67</v>
      </c>
      <c r="I20060" s="14" t="n">
        <v>9.5</v>
      </c>
      <c r="J20060" s="23" t="n">
        <f aca="false">IF(AND(E20060="Priority",ISNUMBER('Cost model'!N317)),'Cost model'!N317,'Cost model'!M317)</f>
        <v>10.5</v>
      </c>
      <c r="K20060" s="14" t="n">
        <f aca="false">J20060-H20060</f>
        <v>3.83</v>
      </c>
      <c r="L20060" s="14" t="n">
        <f aca="false">G20060-H20060</f>
        <v>2.83</v>
      </c>
    </row>
    <row r="20061" customFormat="false" ht="15" hidden="false" customHeight="false" outlineLevel="0" collapsed="false">
      <c r="A20061" s="2" t="s">
        <v>174</v>
      </c>
      <c r="B20061" s="2" t="s">
        <v>142</v>
      </c>
      <c r="C20061" s="2" t="s">
        <v>49</v>
      </c>
      <c r="D20061" s="2" t="s">
        <v>12</v>
      </c>
      <c r="E20061" s="2" t="s">
        <v>74</v>
      </c>
      <c r="F20061" s="2" t="s">
        <v>976</v>
      </c>
      <c r="G20061" s="14" t="n">
        <v>19.5</v>
      </c>
      <c r="H20061" s="14" t="n">
        <v>53</v>
      </c>
      <c r="I20061" s="14" t="n">
        <v>19.5</v>
      </c>
      <c r="J20061" s="23" t="n">
        <f aca="false">IF(AND(E20061="Priority",ISNUMBER('Cost model'!N127)),'Cost model'!N127,'Cost model'!M127)</f>
        <v>50</v>
      </c>
      <c r="K20061" s="14" t="n">
        <f aca="false">J20061-H20061</f>
        <v>-3</v>
      </c>
      <c r="L20061" s="14" t="n">
        <f aca="false">G20061-H20061</f>
        <v>-33.5</v>
      </c>
    </row>
    <row r="20062" customFormat="false" ht="15" hidden="false" customHeight="false" outlineLevel="0" collapsed="false">
      <c r="A20062" s="2" t="s">
        <v>205</v>
      </c>
      <c r="B20062" s="2" t="s">
        <v>205</v>
      </c>
      <c r="C20062" s="2" t="s">
        <v>48</v>
      </c>
      <c r="D20062" s="2" t="s">
        <v>12</v>
      </c>
      <c r="E20062" s="2" t="s">
        <v>74</v>
      </c>
      <c r="F20062" s="2" t="s">
        <v>977</v>
      </c>
      <c r="G20062" s="14" t="n">
        <v>29.5</v>
      </c>
      <c r="H20062" s="14" t="n">
        <v>29.25</v>
      </c>
      <c r="I20062" s="14" t="n">
        <v>12.5</v>
      </c>
      <c r="J20062" s="23" t="n">
        <f aca="false">IF(AND(E20062="Priority",ISNUMBER('Cost model'!N531)),'Cost model'!N531,'Cost model'!M531)</f>
        <v>50</v>
      </c>
      <c r="K20062" s="14" t="n">
        <f aca="false">J20062-H20062</f>
        <v>20.75</v>
      </c>
      <c r="L20062" s="14" t="n">
        <f aca="false">G20062-H20062</f>
        <v>0.25</v>
      </c>
    </row>
    <row r="20063" customFormat="false" ht="15" hidden="false" customHeight="false" outlineLevel="0" collapsed="false">
      <c r="A20063" s="2" t="s">
        <v>221</v>
      </c>
      <c r="B20063" s="2" t="s">
        <v>221</v>
      </c>
      <c r="C20063" s="2" t="s">
        <v>47</v>
      </c>
      <c r="D20063" s="2" t="s">
        <v>10</v>
      </c>
      <c r="E20063" s="2" t="s">
        <v>74</v>
      </c>
      <c r="F20063" s="2" t="s">
        <v>977</v>
      </c>
      <c r="G20063" s="14" t="n">
        <v>19.5</v>
      </c>
      <c r="H20063" s="14" t="n">
        <v>6.12</v>
      </c>
      <c r="I20063" s="14" t="n">
        <v>9.5</v>
      </c>
      <c r="J20063" s="23" t="n">
        <f aca="false">IF(AND(E20063="Priority",ISNUMBER('Cost model'!N737)),'Cost model'!N737,'Cost model'!M737)</f>
        <v>8.5</v>
      </c>
      <c r="K20063" s="14" t="n">
        <f aca="false">J20063-H20063</f>
        <v>2.38</v>
      </c>
      <c r="L20063" s="14" t="n">
        <f aca="false">G20063-H20063</f>
        <v>13.38</v>
      </c>
    </row>
    <row r="20064" customFormat="false" ht="15" hidden="false" customHeight="false" outlineLevel="0" collapsed="false">
      <c r="A20064" s="2" t="s">
        <v>221</v>
      </c>
      <c r="B20064" s="2" t="s">
        <v>221</v>
      </c>
      <c r="C20064" s="2" t="s">
        <v>47</v>
      </c>
      <c r="D20064" s="2" t="s">
        <v>12</v>
      </c>
      <c r="E20064" s="2" t="s">
        <v>74</v>
      </c>
      <c r="F20064" s="2" t="s">
        <v>977</v>
      </c>
      <c r="G20064" s="14" t="n">
        <v>9.5</v>
      </c>
      <c r="H20064" s="14" t="n">
        <v>7.15</v>
      </c>
      <c r="I20064" s="14" t="n">
        <v>9.5</v>
      </c>
      <c r="J20064" s="23" t="n">
        <f aca="false">IF(AND(E20064="Priority",ISNUMBER('Cost model'!N740)),'Cost model'!N740,'Cost model'!M740)</f>
        <v>22.5</v>
      </c>
      <c r="K20064" s="14" t="n">
        <f aca="false">J20064-H20064</f>
        <v>15.35</v>
      </c>
      <c r="L20064" s="14" t="n">
        <f aca="false">G20064-H20064</f>
        <v>2.35</v>
      </c>
    </row>
    <row r="20065" customFormat="false" ht="15" hidden="false" customHeight="false" outlineLevel="0" collapsed="false">
      <c r="A20065" s="2" t="s">
        <v>142</v>
      </c>
      <c r="B20065" s="2" t="s">
        <v>142</v>
      </c>
      <c r="C20065" s="2" t="s">
        <v>47</v>
      </c>
      <c r="D20065" s="2" t="s">
        <v>12</v>
      </c>
      <c r="E20065" s="2" t="s">
        <v>74</v>
      </c>
      <c r="F20065" s="2" t="s">
        <v>977</v>
      </c>
      <c r="G20065" s="14" t="n">
        <v>9.5</v>
      </c>
      <c r="H20065" s="14" t="n">
        <v>25.65</v>
      </c>
      <c r="I20065" s="14" t="n">
        <v>9.5</v>
      </c>
      <c r="J20065" s="23" t="n">
        <f aca="false">IF(AND(E20065="Priority",ISNUMBER('Cost model'!N635)),'Cost model'!N635,'Cost model'!M635)</f>
        <v>30.5</v>
      </c>
      <c r="K20065" s="14" t="n">
        <f aca="false">J20065-H20065</f>
        <v>4.85</v>
      </c>
      <c r="L20065" s="14" t="n">
        <f aca="false">G20065-H20065</f>
        <v>-16.15</v>
      </c>
    </row>
    <row r="20066" customFormat="false" ht="15" hidden="false" customHeight="false" outlineLevel="0" collapsed="false">
      <c r="A20066" s="2" t="s">
        <v>174</v>
      </c>
      <c r="B20066" s="2" t="s">
        <v>142</v>
      </c>
      <c r="C20066" s="2" t="s">
        <v>48</v>
      </c>
      <c r="D20066" s="2" t="s">
        <v>10</v>
      </c>
      <c r="E20066" s="2" t="s">
        <v>74</v>
      </c>
      <c r="F20066" s="2" t="s">
        <v>976</v>
      </c>
      <c r="G20066" s="14" t="n">
        <v>12.5</v>
      </c>
      <c r="H20066" s="14" t="n">
        <v>11.22</v>
      </c>
      <c r="I20066" s="14" t="n">
        <v>12.5</v>
      </c>
      <c r="J20066" s="23" t="n">
        <f aca="false">IF(AND(E20066="Priority",ISNUMBER('Cost model'!N123)),'Cost model'!N123,'Cost model'!M123)</f>
        <v>16.5</v>
      </c>
      <c r="K20066" s="14" t="n">
        <f aca="false">J20066-H20066</f>
        <v>5.28</v>
      </c>
      <c r="L20066" s="14" t="n">
        <f aca="false">G20066-H20066</f>
        <v>1.28</v>
      </c>
    </row>
    <row r="20067" customFormat="false" ht="15" hidden="false" customHeight="false" outlineLevel="0" collapsed="false">
      <c r="A20067" s="2" t="s">
        <v>174</v>
      </c>
      <c r="B20067" s="2" t="s">
        <v>174</v>
      </c>
      <c r="C20067" s="2" t="s">
        <v>48</v>
      </c>
      <c r="D20067" s="2" t="s">
        <v>10</v>
      </c>
      <c r="E20067" s="2" t="s">
        <v>83</v>
      </c>
      <c r="F20067" s="2" t="s">
        <v>977</v>
      </c>
      <c r="G20067" s="14" t="n">
        <v>17.5</v>
      </c>
      <c r="H20067" s="14" t="n">
        <v>21.34</v>
      </c>
      <c r="I20067" s="14" t="n">
        <v>17.5</v>
      </c>
      <c r="J20067" s="23" t="n">
        <f aca="false">IF(AND(E20067="Priority",ISNUMBER('Cost model'!N168)),'Cost model'!N168,'Cost model'!M168)</f>
        <v>18.5</v>
      </c>
      <c r="K20067" s="14" t="n">
        <f aca="false">J20067-H20067</f>
        <v>-2.84</v>
      </c>
      <c r="L20067" s="14" t="n">
        <f aca="false">G20067-H20067</f>
        <v>-3.84</v>
      </c>
    </row>
    <row r="20068" customFormat="false" ht="15" hidden="false" customHeight="false" outlineLevel="0" collapsed="false">
      <c r="A20068" s="2" t="s">
        <v>221</v>
      </c>
      <c r="B20068" s="2" t="s">
        <v>124</v>
      </c>
      <c r="C20068" s="2" t="s">
        <v>47</v>
      </c>
      <c r="D20068" s="2" t="s">
        <v>10</v>
      </c>
      <c r="E20068" s="2" t="s">
        <v>74</v>
      </c>
      <c r="F20068" s="2" t="s">
        <v>976</v>
      </c>
      <c r="G20068" s="14" t="n">
        <v>9.5</v>
      </c>
      <c r="H20068" s="14" t="n">
        <v>20.83</v>
      </c>
      <c r="I20068" s="14" t="n">
        <v>19.5</v>
      </c>
      <c r="J20068" s="23" t="n">
        <f aca="false">IF(AND(E20068="Priority",ISNUMBER('Cost model'!N797)),'Cost model'!N797,'Cost model'!M797)</f>
        <v>14.5</v>
      </c>
      <c r="K20068" s="14" t="n">
        <f aca="false">J20068-H20068</f>
        <v>-6.33</v>
      </c>
      <c r="L20068" s="14" t="n">
        <f aca="false">G20068-H20068</f>
        <v>-11.33</v>
      </c>
    </row>
    <row r="20069" customFormat="false" ht="15" hidden="false" customHeight="false" outlineLevel="0" collapsed="false">
      <c r="A20069" s="2" t="s">
        <v>174</v>
      </c>
      <c r="B20069" s="2" t="s">
        <v>174</v>
      </c>
      <c r="C20069" s="2" t="s">
        <v>48</v>
      </c>
      <c r="D20069" s="2" t="s">
        <v>12</v>
      </c>
      <c r="E20069" s="2" t="s">
        <v>74</v>
      </c>
      <c r="F20069" s="2" t="s">
        <v>977</v>
      </c>
      <c r="G20069" s="14" t="n">
        <v>12.5</v>
      </c>
      <c r="H20069" s="14" t="n">
        <v>43.25</v>
      </c>
      <c r="I20069" s="14" t="n">
        <v>12.5</v>
      </c>
      <c r="J20069" s="23" t="n">
        <f aca="false">IF(AND(E20069="Priority",ISNUMBER('Cost model'!N171)),'Cost model'!N171,'Cost model'!M171)</f>
        <v>40</v>
      </c>
      <c r="K20069" s="14" t="n">
        <f aca="false">J20069-H20069</f>
        <v>-3.25</v>
      </c>
      <c r="L20069" s="14" t="n">
        <f aca="false">G20069-H20069</f>
        <v>-30.75</v>
      </c>
    </row>
    <row r="20070" customFormat="false" ht="15" hidden="false" customHeight="false" outlineLevel="0" collapsed="false">
      <c r="A20070" s="2" t="s">
        <v>174</v>
      </c>
      <c r="B20070" s="2" t="s">
        <v>174</v>
      </c>
      <c r="C20070" s="2" t="s">
        <v>48</v>
      </c>
      <c r="D20070" s="2" t="s">
        <v>12</v>
      </c>
      <c r="E20070" s="2" t="s">
        <v>74</v>
      </c>
      <c r="F20070" s="2" t="s">
        <v>977</v>
      </c>
      <c r="G20070" s="14" t="n">
        <v>12.5</v>
      </c>
      <c r="H20070" s="14" t="n">
        <v>11.92</v>
      </c>
      <c r="I20070" s="14" t="n">
        <v>12.5</v>
      </c>
      <c r="J20070" s="23" t="n">
        <f aca="false">IF(AND(E20070="Priority",ISNUMBER('Cost model'!N171)),'Cost model'!N171,'Cost model'!M171)</f>
        <v>40</v>
      </c>
      <c r="K20070" s="14" t="n">
        <f aca="false">J20070-H20070</f>
        <v>28.08</v>
      </c>
      <c r="L20070" s="14" t="n">
        <f aca="false">G20070-H20070</f>
        <v>0.58</v>
      </c>
    </row>
    <row r="20071" customFormat="false" ht="15" hidden="false" customHeight="false" outlineLevel="0" collapsed="false">
      <c r="A20071" s="2" t="s">
        <v>124</v>
      </c>
      <c r="B20071" s="2" t="s">
        <v>124</v>
      </c>
      <c r="C20071" s="2" t="s">
        <v>48</v>
      </c>
      <c r="D20071" s="2" t="s">
        <v>10</v>
      </c>
      <c r="E20071" s="2" t="s">
        <v>74</v>
      </c>
      <c r="F20071" s="2" t="s">
        <v>977</v>
      </c>
      <c r="G20071" s="14" t="n">
        <v>12.5</v>
      </c>
      <c r="H20071" s="14" t="n">
        <v>16.23</v>
      </c>
      <c r="I20071" s="14" t="n">
        <v>12.5</v>
      </c>
      <c r="J20071" s="23" t="n">
        <f aca="false">IF(AND(E20071="Priority",ISNUMBER('Cost model'!N318)),'Cost model'!N318,'Cost model'!M318)</f>
        <v>14.5</v>
      </c>
      <c r="K20071" s="14" t="n">
        <f aca="false">J20071-H20071</f>
        <v>-1.73</v>
      </c>
      <c r="L20071" s="14" t="n">
        <f aca="false">G20071-H20071</f>
        <v>-3.73</v>
      </c>
    </row>
    <row r="20072" customFormat="false" ht="15" hidden="false" customHeight="false" outlineLevel="0" collapsed="false">
      <c r="A20072" s="2" t="s">
        <v>174</v>
      </c>
      <c r="B20072" s="2" t="s">
        <v>142</v>
      </c>
      <c r="C20072" s="2" t="s">
        <v>48</v>
      </c>
      <c r="D20072" s="2" t="s">
        <v>12</v>
      </c>
      <c r="E20072" s="2" t="s">
        <v>74</v>
      </c>
      <c r="F20072" s="2" t="s">
        <v>976</v>
      </c>
      <c r="G20072" s="14" t="n">
        <v>24.5</v>
      </c>
      <c r="H20072" s="14" t="n">
        <v>32.71</v>
      </c>
      <c r="I20072" s="14" t="n">
        <v>12.5</v>
      </c>
      <c r="J20072" s="23" t="n">
        <f aca="false">IF(AND(E20072="Priority",ISNUMBER('Cost model'!N126)),'Cost model'!N126,'Cost model'!M126)</f>
        <v>45</v>
      </c>
      <c r="K20072" s="14" t="n">
        <f aca="false">J20072-H20072</f>
        <v>12.29</v>
      </c>
      <c r="L20072" s="14" t="n">
        <f aca="false">G20072-H20072</f>
        <v>-8.21</v>
      </c>
    </row>
    <row r="20073" customFormat="false" ht="15" hidden="false" customHeight="false" outlineLevel="0" collapsed="false">
      <c r="A20073" s="2" t="s">
        <v>174</v>
      </c>
      <c r="B20073" s="2" t="s">
        <v>174</v>
      </c>
      <c r="C20073" s="2" t="s">
        <v>47</v>
      </c>
      <c r="D20073" s="2" t="s">
        <v>10</v>
      </c>
      <c r="E20073" s="2" t="s">
        <v>74</v>
      </c>
      <c r="F20073" s="2" t="s">
        <v>977</v>
      </c>
      <c r="G20073" s="14" t="n">
        <v>9.5</v>
      </c>
      <c r="H20073" s="14" t="n">
        <v>10.53</v>
      </c>
      <c r="I20073" s="14" t="n">
        <v>9.5</v>
      </c>
      <c r="J20073" s="23" t="n">
        <f aca="false">IF(AND(E20073="Priority",ISNUMBER('Cost model'!N167)),'Cost model'!N167,'Cost model'!M167)</f>
        <v>8.5</v>
      </c>
      <c r="K20073" s="14" t="n">
        <f aca="false">J20073-H20073</f>
        <v>-2.03</v>
      </c>
      <c r="L20073" s="14" t="n">
        <f aca="false">G20073-H20073</f>
        <v>-1.03</v>
      </c>
    </row>
    <row r="20074" customFormat="false" ht="15" hidden="false" customHeight="false" outlineLevel="0" collapsed="false">
      <c r="A20074" s="2" t="s">
        <v>221</v>
      </c>
      <c r="B20074" s="2" t="s">
        <v>221</v>
      </c>
      <c r="C20074" s="2" t="s">
        <v>49</v>
      </c>
      <c r="D20074" s="2" t="s">
        <v>12</v>
      </c>
      <c r="E20074" s="2" t="s">
        <v>74</v>
      </c>
      <c r="F20074" s="2" t="s">
        <v>977</v>
      </c>
      <c r="G20074" s="14" t="n">
        <v>19.5</v>
      </c>
      <c r="H20074" s="14" t="n">
        <v>21.14</v>
      </c>
      <c r="I20074" s="14" t="n">
        <v>19.5</v>
      </c>
      <c r="J20074" s="23" t="n">
        <f aca="false">IF(AND(E20074="Priority",ISNUMBER('Cost model'!N742)),'Cost model'!N742,'Cost model'!M742)</f>
        <v>60</v>
      </c>
      <c r="K20074" s="14" t="n">
        <f aca="false">J20074-H20074</f>
        <v>38.86</v>
      </c>
      <c r="L20074" s="14" t="n">
        <f aca="false">G20074-H20074</f>
        <v>-1.64</v>
      </c>
    </row>
    <row r="20075" customFormat="false" ht="15" hidden="false" customHeight="false" outlineLevel="0" collapsed="false">
      <c r="A20075" s="2" t="s">
        <v>342</v>
      </c>
      <c r="B20075" s="2" t="s">
        <v>158</v>
      </c>
      <c r="C20075" s="2" t="s">
        <v>49</v>
      </c>
      <c r="D20075" s="2" t="s">
        <v>10</v>
      </c>
      <c r="E20075" s="2" t="s">
        <v>74</v>
      </c>
      <c r="F20075" s="2" t="s">
        <v>976</v>
      </c>
      <c r="G20075" s="14" t="n">
        <v>19.5</v>
      </c>
      <c r="H20075" s="14" t="n">
        <v>24.17</v>
      </c>
      <c r="I20075" s="14" t="n">
        <v>19.5</v>
      </c>
      <c r="J20075" s="23" t="n">
        <f aca="false">IF(AND(E20075="Priority",ISNUMBER('Cost model'!N214)),'Cost model'!N214,'Cost model'!M214)</f>
        <v>24.5</v>
      </c>
      <c r="K20075" s="14" t="n">
        <f aca="false">J20075-H20075</f>
        <v>0.329999999999998</v>
      </c>
      <c r="L20075" s="14" t="n">
        <f aca="false">G20075-H20075</f>
        <v>-4.67</v>
      </c>
    </row>
    <row r="20076" customFormat="false" ht="15" hidden="false" customHeight="false" outlineLevel="0" collapsed="false">
      <c r="A20076" s="2" t="s">
        <v>142</v>
      </c>
      <c r="B20076" s="2" t="s">
        <v>205</v>
      </c>
      <c r="C20076" s="2" t="s">
        <v>47</v>
      </c>
      <c r="D20076" s="2" t="s">
        <v>10</v>
      </c>
      <c r="E20076" s="2" t="s">
        <v>74</v>
      </c>
      <c r="F20076" s="2" t="s">
        <v>976</v>
      </c>
      <c r="G20076" s="14" t="n">
        <v>19.5</v>
      </c>
      <c r="H20076" s="14" t="n">
        <v>6.12</v>
      </c>
      <c r="I20076" s="14" t="n">
        <v>19.5</v>
      </c>
      <c r="J20076" s="23" t="n">
        <f aca="false">IF(AND(E20076="Priority",ISNUMBER('Cost model'!N707)),'Cost model'!N707,'Cost model'!M707)</f>
        <v>11.5</v>
      </c>
      <c r="K20076" s="14" t="n">
        <f aca="false">J20076-H20076</f>
        <v>5.38</v>
      </c>
      <c r="L20076" s="14" t="n">
        <f aca="false">G20076-H20076</f>
        <v>13.38</v>
      </c>
    </row>
    <row r="20077" customFormat="false" ht="15" hidden="false" customHeight="false" outlineLevel="0" collapsed="false">
      <c r="A20077" s="2" t="s">
        <v>124</v>
      </c>
      <c r="B20077" s="2" t="s">
        <v>124</v>
      </c>
      <c r="C20077" s="2" t="s">
        <v>49</v>
      </c>
      <c r="D20077" s="2" t="s">
        <v>12</v>
      </c>
      <c r="E20077" s="2" t="s">
        <v>74</v>
      </c>
      <c r="F20077" s="2" t="s">
        <v>977</v>
      </c>
      <c r="G20077" s="14" t="n">
        <v>19.5</v>
      </c>
      <c r="H20077" s="14" t="n">
        <v>47.65</v>
      </c>
      <c r="I20077" s="14" t="n">
        <v>19.5</v>
      </c>
      <c r="J20077" s="23" t="n">
        <f aca="false">IF(AND(E20077="Priority",ISNUMBER('Cost model'!N322)),'Cost model'!N322,'Cost model'!M322)</f>
        <v>50</v>
      </c>
      <c r="K20077" s="14" t="n">
        <f aca="false">J20077-H20077</f>
        <v>2.35</v>
      </c>
      <c r="L20077" s="14" t="n">
        <f aca="false">G20077-H20077</f>
        <v>-28.15</v>
      </c>
    </row>
    <row r="20078" customFormat="false" ht="15" hidden="false" customHeight="false" outlineLevel="0" collapsed="false">
      <c r="A20078" s="2" t="s">
        <v>124</v>
      </c>
      <c r="B20078" s="2" t="s">
        <v>124</v>
      </c>
      <c r="C20078" s="2" t="s">
        <v>48</v>
      </c>
      <c r="D20078" s="2" t="s">
        <v>12</v>
      </c>
      <c r="E20078" s="2" t="s">
        <v>83</v>
      </c>
      <c r="F20078" s="2" t="s">
        <v>977</v>
      </c>
      <c r="G20078" s="14" t="n">
        <v>19.5</v>
      </c>
      <c r="H20078" s="14" t="n">
        <v>31.76</v>
      </c>
      <c r="I20078" s="14" t="n">
        <v>19.5</v>
      </c>
      <c r="J20078" s="23" t="n">
        <f aca="false">IF(AND(E20078="Priority",ISNUMBER('Cost model'!N321)),'Cost model'!N321,'Cost model'!M321)</f>
        <v>55</v>
      </c>
      <c r="K20078" s="14" t="n">
        <f aca="false">J20078-H20078</f>
        <v>23.24</v>
      </c>
      <c r="L20078" s="14" t="n">
        <f aca="false">G20078-H20078</f>
        <v>-12.26</v>
      </c>
    </row>
    <row r="20079" customFormat="false" ht="15" hidden="false" customHeight="false" outlineLevel="0" collapsed="false">
      <c r="A20079" s="2" t="s">
        <v>142</v>
      </c>
      <c r="B20079" s="2" t="s">
        <v>142</v>
      </c>
      <c r="C20079" s="2" t="s">
        <v>49</v>
      </c>
      <c r="D20079" s="2" t="s">
        <v>10</v>
      </c>
      <c r="E20079" s="2" t="s">
        <v>74</v>
      </c>
      <c r="F20079" s="2" t="s">
        <v>977</v>
      </c>
      <c r="G20079" s="14" t="n">
        <v>17.5</v>
      </c>
      <c r="H20079" s="14" t="n">
        <v>20.08</v>
      </c>
      <c r="I20079" s="14" t="n">
        <v>17.5</v>
      </c>
      <c r="J20079" s="23" t="n">
        <f aca="false">IF(AND(E20079="Priority",ISNUMBER('Cost model'!N634)),'Cost model'!N634,'Cost model'!M634)</f>
        <v>15.5</v>
      </c>
      <c r="K20079" s="14" t="n">
        <f aca="false">J20079-H20079</f>
        <v>-4.58</v>
      </c>
      <c r="L20079" s="14" t="n">
        <f aca="false">G20079-H20079</f>
        <v>-2.58</v>
      </c>
    </row>
    <row r="20080" customFormat="false" ht="15" hidden="false" customHeight="false" outlineLevel="0" collapsed="false">
      <c r="A20080" s="2" t="s">
        <v>124</v>
      </c>
      <c r="B20080" s="2" t="s">
        <v>174</v>
      </c>
      <c r="C20080" s="2" t="s">
        <v>49</v>
      </c>
      <c r="D20080" s="2" t="s">
        <v>12</v>
      </c>
      <c r="E20080" s="2" t="s">
        <v>74</v>
      </c>
      <c r="F20080" s="2" t="s">
        <v>976</v>
      </c>
      <c r="G20080" s="14" t="n">
        <v>19.5</v>
      </c>
      <c r="H20080" s="14" t="n">
        <v>78.63</v>
      </c>
      <c r="I20080" s="14" t="n">
        <v>19.5</v>
      </c>
      <c r="J20080" s="23" t="n">
        <f aca="false">IF(AND(E20080="Priority",ISNUMBER('Cost model'!N367)),'Cost model'!N367,'Cost model'!M367)</f>
        <v>60</v>
      </c>
      <c r="K20080" s="14" t="n">
        <f aca="false">J20080-H20080</f>
        <v>-18.63</v>
      </c>
      <c r="L20080" s="14" t="n">
        <f aca="false">G20080-H20080</f>
        <v>-59.13</v>
      </c>
    </row>
    <row r="20081" customFormat="false" ht="15" hidden="false" customHeight="false" outlineLevel="0" collapsed="false">
      <c r="A20081" s="2" t="s">
        <v>124</v>
      </c>
      <c r="B20081" s="2" t="s">
        <v>158</v>
      </c>
      <c r="C20081" s="2" t="s">
        <v>47</v>
      </c>
      <c r="D20081" s="2" t="s">
        <v>10</v>
      </c>
      <c r="E20081" s="2" t="s">
        <v>74</v>
      </c>
      <c r="F20081" s="2" t="s">
        <v>976</v>
      </c>
      <c r="G20081" s="14" t="n">
        <v>14.5</v>
      </c>
      <c r="H20081" s="14" t="n">
        <v>12.93</v>
      </c>
      <c r="I20081" s="14" t="n">
        <v>14.5</v>
      </c>
      <c r="J20081" s="23" t="n">
        <f aca="false">IF(AND(E20081="Priority",ISNUMBER('Cost model'!N347)),'Cost model'!N347,'Cost model'!M347)</f>
        <v>13.5</v>
      </c>
      <c r="K20081" s="14" t="n">
        <f aca="false">J20081-H20081</f>
        <v>0.57</v>
      </c>
      <c r="L20081" s="14" t="n">
        <f aca="false">G20081-H20081</f>
        <v>1.57</v>
      </c>
    </row>
    <row r="20082" customFormat="false" ht="15" hidden="false" customHeight="false" outlineLevel="0" collapsed="false">
      <c r="A20082" s="2" t="s">
        <v>142</v>
      </c>
      <c r="B20082" s="2" t="s">
        <v>142</v>
      </c>
      <c r="C20082" s="2" t="s">
        <v>47</v>
      </c>
      <c r="D20082" s="2" t="s">
        <v>10</v>
      </c>
      <c r="E20082" s="2" t="s">
        <v>83</v>
      </c>
      <c r="F20082" s="2" t="s">
        <v>977</v>
      </c>
      <c r="G20082" s="14" t="n">
        <v>14.5</v>
      </c>
      <c r="H20082" s="14" t="n">
        <v>21.34</v>
      </c>
      <c r="I20082" s="14" t="n">
        <v>14.5</v>
      </c>
      <c r="J20082" s="23" t="n">
        <f aca="false">IF(AND(E20082="Priority",ISNUMBER('Cost model'!N632)),'Cost model'!N632,'Cost model'!M632)</f>
        <v>14.5</v>
      </c>
      <c r="K20082" s="14" t="n">
        <f aca="false">J20082-H20082</f>
        <v>-6.84</v>
      </c>
      <c r="L20082" s="14" t="n">
        <f aca="false">G20082-H20082</f>
        <v>-6.84</v>
      </c>
    </row>
    <row r="20083" customFormat="false" ht="15" hidden="false" customHeight="false" outlineLevel="0" collapsed="false">
      <c r="A20083" s="2" t="s">
        <v>124</v>
      </c>
      <c r="B20083" s="2" t="s">
        <v>124</v>
      </c>
      <c r="C20083" s="2" t="s">
        <v>48</v>
      </c>
      <c r="D20083" s="2" t="s">
        <v>10</v>
      </c>
      <c r="E20083" s="2" t="s">
        <v>74</v>
      </c>
      <c r="F20083" s="2" t="s">
        <v>977</v>
      </c>
      <c r="G20083" s="14" t="n">
        <v>12.5</v>
      </c>
      <c r="H20083" s="14" t="n">
        <v>14.08</v>
      </c>
      <c r="I20083" s="14" t="n">
        <v>12.5</v>
      </c>
      <c r="J20083" s="23" t="n">
        <f aca="false">IF(AND(E20083="Priority",ISNUMBER('Cost model'!N318)),'Cost model'!N318,'Cost model'!M318)</f>
        <v>14.5</v>
      </c>
      <c r="K20083" s="14" t="n">
        <f aca="false">J20083-H20083</f>
        <v>0.42</v>
      </c>
      <c r="L20083" s="14" t="n">
        <f aca="false">G20083-H20083</f>
        <v>-1.58</v>
      </c>
    </row>
    <row r="20084" customFormat="false" ht="15" hidden="false" customHeight="false" outlineLevel="0" collapsed="false">
      <c r="A20084" s="2" t="s">
        <v>142</v>
      </c>
      <c r="B20084" s="2" t="s">
        <v>142</v>
      </c>
      <c r="C20084" s="2" t="s">
        <v>49</v>
      </c>
      <c r="D20084" s="2" t="s">
        <v>10</v>
      </c>
      <c r="E20084" s="2" t="s">
        <v>83</v>
      </c>
      <c r="F20084" s="2" t="s">
        <v>977</v>
      </c>
      <c r="G20084" s="14" t="n">
        <v>24.5</v>
      </c>
      <c r="H20084" s="14" t="n">
        <v>24.17</v>
      </c>
      <c r="I20084" s="14" t="n">
        <v>24.5</v>
      </c>
      <c r="J20084" s="23" t="n">
        <f aca="false">IF(AND(E20084="Priority",ISNUMBER('Cost model'!N634)),'Cost model'!N634,'Cost model'!M634)</f>
        <v>21.5</v>
      </c>
      <c r="K20084" s="14" t="n">
        <f aca="false">J20084-H20084</f>
        <v>-2.67</v>
      </c>
      <c r="L20084" s="14" t="n">
        <f aca="false">G20084-H20084</f>
        <v>0.329999999999998</v>
      </c>
    </row>
    <row r="20085" customFormat="false" ht="15" hidden="false" customHeight="false" outlineLevel="0" collapsed="false">
      <c r="A20085" s="2" t="s">
        <v>124</v>
      </c>
      <c r="B20085" s="2" t="s">
        <v>124</v>
      </c>
      <c r="C20085" s="2" t="s">
        <v>48</v>
      </c>
      <c r="D20085" s="2" t="s">
        <v>10</v>
      </c>
      <c r="E20085" s="2" t="s">
        <v>74</v>
      </c>
      <c r="F20085" s="2" t="s">
        <v>977</v>
      </c>
      <c r="G20085" s="14" t="n">
        <v>12.5</v>
      </c>
      <c r="H20085" s="14" t="n">
        <v>24.17</v>
      </c>
      <c r="I20085" s="14" t="n">
        <v>12.5</v>
      </c>
      <c r="J20085" s="23" t="n">
        <f aca="false">IF(AND(E20085="Priority",ISNUMBER('Cost model'!N318)),'Cost model'!N318,'Cost model'!M318)</f>
        <v>14.5</v>
      </c>
      <c r="K20085" s="14" t="n">
        <f aca="false">J20085-H20085</f>
        <v>-9.67</v>
      </c>
      <c r="L20085" s="14" t="n">
        <f aca="false">G20085-H20085</f>
        <v>-11.67</v>
      </c>
    </row>
    <row r="20086" customFormat="false" ht="15" hidden="false" customHeight="false" outlineLevel="0" collapsed="false">
      <c r="A20086" s="2" t="s">
        <v>142</v>
      </c>
      <c r="B20086" s="2" t="s">
        <v>142</v>
      </c>
      <c r="C20086" s="2" t="s">
        <v>49</v>
      </c>
      <c r="D20086" s="2" t="s">
        <v>13</v>
      </c>
      <c r="E20086" s="2" t="s">
        <v>74</v>
      </c>
      <c r="F20086" s="2" t="s">
        <v>977</v>
      </c>
      <c r="G20086" s="14" t="n">
        <v>50</v>
      </c>
      <c r="H20086" s="14" t="n">
        <v>54.85</v>
      </c>
      <c r="I20086" s="14" t="n">
        <v>50</v>
      </c>
      <c r="J20086" s="23" t="n">
        <f aca="false">IF(AND(E20086="Priority",ISNUMBER('Cost model'!N640)),'Cost model'!N640,'Cost model'!M640)</f>
        <v>65</v>
      </c>
      <c r="K20086" s="14" t="n">
        <f aca="false">J20086-H20086</f>
        <v>10.15</v>
      </c>
      <c r="L20086" s="14" t="n">
        <f aca="false">G20086-H20086</f>
        <v>-4.85</v>
      </c>
    </row>
    <row r="20087" customFormat="false" ht="15" hidden="false" customHeight="false" outlineLevel="0" collapsed="false">
      <c r="A20087" s="2" t="s">
        <v>174</v>
      </c>
      <c r="B20087" s="2" t="s">
        <v>158</v>
      </c>
      <c r="C20087" s="2" t="s">
        <v>49</v>
      </c>
      <c r="D20087" s="2" t="s">
        <v>10</v>
      </c>
      <c r="E20087" s="2" t="s">
        <v>74</v>
      </c>
      <c r="F20087" s="2" t="s">
        <v>976</v>
      </c>
      <c r="G20087" s="14" t="n">
        <v>19.5</v>
      </c>
      <c r="H20087" s="14" t="n">
        <v>20.11</v>
      </c>
      <c r="I20087" s="14" t="n">
        <v>17.5</v>
      </c>
      <c r="J20087" s="23" t="n">
        <f aca="false">IF(AND(E20087="Priority",ISNUMBER('Cost model'!N139)),'Cost model'!N139,'Cost model'!M139)</f>
        <v>19.5</v>
      </c>
      <c r="K20087" s="14" t="n">
        <f aca="false">J20087-H20087</f>
        <v>-0.609999999999999</v>
      </c>
      <c r="L20087" s="14" t="n">
        <f aca="false">G20087-H20087</f>
        <v>-0.609999999999999</v>
      </c>
    </row>
    <row r="20088" customFormat="false" ht="15" hidden="false" customHeight="false" outlineLevel="0" collapsed="false">
      <c r="A20088" s="2" t="s">
        <v>174</v>
      </c>
      <c r="B20088" s="2" t="s">
        <v>158</v>
      </c>
      <c r="C20088" s="2" t="s">
        <v>48</v>
      </c>
      <c r="D20088" s="2" t="s">
        <v>12</v>
      </c>
      <c r="E20088" s="2" t="s">
        <v>74</v>
      </c>
      <c r="F20088" s="2" t="s">
        <v>976</v>
      </c>
      <c r="G20088" s="14" t="n">
        <v>12.5</v>
      </c>
      <c r="H20088" s="14" t="n">
        <v>64.74</v>
      </c>
      <c r="I20088" s="14" t="n">
        <v>19.5</v>
      </c>
      <c r="J20088" s="23" t="n">
        <f aca="false">IF(AND(E20088="Priority",ISNUMBER('Cost model'!N141)),'Cost model'!N141,'Cost model'!M141)</f>
        <v>50</v>
      </c>
      <c r="K20088" s="14" t="n">
        <f aca="false">J20088-H20088</f>
        <v>-14.74</v>
      </c>
      <c r="L20088" s="14" t="n">
        <f aca="false">G20088-H20088</f>
        <v>-52.24</v>
      </c>
    </row>
    <row r="20089" customFormat="false" ht="15" hidden="false" customHeight="false" outlineLevel="0" collapsed="false">
      <c r="A20089" s="2" t="s">
        <v>221</v>
      </c>
      <c r="B20089" s="2" t="s">
        <v>158</v>
      </c>
      <c r="C20089" s="2" t="s">
        <v>47</v>
      </c>
      <c r="D20089" s="2" t="s">
        <v>10</v>
      </c>
      <c r="E20089" s="2" t="s">
        <v>83</v>
      </c>
      <c r="F20089" s="2" t="s">
        <v>976</v>
      </c>
      <c r="G20089" s="14" t="n">
        <v>19.5</v>
      </c>
      <c r="H20089" s="14" t="n">
        <v>18.86</v>
      </c>
      <c r="I20089" s="14" t="n">
        <v>19.5</v>
      </c>
      <c r="J20089" s="23" t="n">
        <f aca="false">IF(AND(E20089="Priority",ISNUMBER('Cost model'!N752)),'Cost model'!N752,'Cost model'!M752)</f>
        <v>17.5</v>
      </c>
      <c r="K20089" s="14" t="n">
        <f aca="false">J20089-H20089</f>
        <v>-1.36</v>
      </c>
      <c r="L20089" s="14" t="n">
        <f aca="false">G20089-H20089</f>
        <v>0.640000000000001</v>
      </c>
    </row>
    <row r="20090" customFormat="false" ht="15" hidden="false" customHeight="false" outlineLevel="0" collapsed="false">
      <c r="A20090" s="2" t="s">
        <v>174</v>
      </c>
      <c r="B20090" s="2" t="s">
        <v>174</v>
      </c>
      <c r="C20090" s="2" t="s">
        <v>49</v>
      </c>
      <c r="D20090" s="2" t="s">
        <v>10</v>
      </c>
      <c r="E20090" s="2" t="s">
        <v>74</v>
      </c>
      <c r="F20090" s="2" t="s">
        <v>977</v>
      </c>
      <c r="G20090" s="14" t="n">
        <v>17.5</v>
      </c>
      <c r="H20090" s="14" t="n">
        <v>20.11</v>
      </c>
      <c r="I20090" s="14" t="n">
        <v>17.5</v>
      </c>
      <c r="J20090" s="23" t="n">
        <f aca="false">IF(AND(E20090="Priority",ISNUMBER('Cost model'!N169)),'Cost model'!N169,'Cost model'!M169)</f>
        <v>18.5</v>
      </c>
      <c r="K20090" s="14" t="n">
        <f aca="false">J20090-H20090</f>
        <v>-1.61</v>
      </c>
      <c r="L20090" s="14" t="n">
        <f aca="false">G20090-H20090</f>
        <v>-2.61</v>
      </c>
    </row>
    <row r="20091" customFormat="false" ht="15" hidden="false" customHeight="false" outlineLevel="0" collapsed="false">
      <c r="A20091" s="2" t="s">
        <v>174</v>
      </c>
      <c r="B20091" s="2" t="s">
        <v>205</v>
      </c>
      <c r="C20091" s="2" t="s">
        <v>49</v>
      </c>
      <c r="D20091" s="2" t="s">
        <v>10</v>
      </c>
      <c r="E20091" s="2" t="s">
        <v>74</v>
      </c>
      <c r="F20091" s="2" t="s">
        <v>976</v>
      </c>
      <c r="G20091" s="14" t="n">
        <v>19.5</v>
      </c>
      <c r="H20091" s="14" t="n">
        <v>82.15</v>
      </c>
      <c r="I20091" s="14" t="n">
        <v>19.5</v>
      </c>
      <c r="J20091" s="23" t="n">
        <f aca="false">IF(AND(E20091="Priority",ISNUMBER('Cost model'!N184)),'Cost model'!N184,'Cost model'!M184)</f>
        <v>24.5</v>
      </c>
      <c r="K20091" s="14" t="n">
        <f aca="false">J20091-H20091</f>
        <v>-57.65</v>
      </c>
      <c r="L20091" s="14" t="n">
        <f aca="false">G20091-H20091</f>
        <v>-62.65</v>
      </c>
    </row>
    <row r="20092" customFormat="false" ht="15" hidden="false" customHeight="false" outlineLevel="0" collapsed="false">
      <c r="A20092" s="2" t="s">
        <v>124</v>
      </c>
      <c r="B20092" s="2" t="s">
        <v>124</v>
      </c>
      <c r="C20092" s="2" t="s">
        <v>47</v>
      </c>
      <c r="D20092" s="2" t="s">
        <v>12</v>
      </c>
      <c r="E20092" s="2" t="s">
        <v>74</v>
      </c>
      <c r="F20092" s="2" t="s">
        <v>977</v>
      </c>
      <c r="G20092" s="14" t="n">
        <v>14.5</v>
      </c>
      <c r="H20092" s="14" t="n">
        <v>27.82</v>
      </c>
      <c r="I20092" s="14" t="n">
        <v>9.5</v>
      </c>
      <c r="J20092" s="23" t="n">
        <f aca="false">IF(AND(E20092="Priority",ISNUMBER('Cost model'!N320)),'Cost model'!N320,'Cost model'!M320)</f>
        <v>24.5</v>
      </c>
      <c r="K20092" s="14" t="n">
        <f aca="false">J20092-H20092</f>
        <v>-3.32</v>
      </c>
      <c r="L20092" s="14" t="n">
        <f aca="false">G20092-H20092</f>
        <v>-13.32</v>
      </c>
    </row>
    <row r="20093" customFormat="false" ht="15" hidden="false" customHeight="false" outlineLevel="0" collapsed="false">
      <c r="A20093" s="2" t="s">
        <v>124</v>
      </c>
      <c r="B20093" s="2" t="s">
        <v>124</v>
      </c>
      <c r="C20093" s="2" t="s">
        <v>47</v>
      </c>
      <c r="D20093" s="2" t="s">
        <v>10</v>
      </c>
      <c r="E20093" s="2" t="s">
        <v>74</v>
      </c>
      <c r="F20093" s="2" t="s">
        <v>977</v>
      </c>
      <c r="G20093" s="14" t="n">
        <v>9.5</v>
      </c>
      <c r="H20093" s="14" t="n">
        <v>12.38</v>
      </c>
      <c r="I20093" s="14" t="n">
        <v>9.5</v>
      </c>
      <c r="J20093" s="23" t="n">
        <f aca="false">IF(AND(E20093="Priority",ISNUMBER('Cost model'!N317)),'Cost model'!N317,'Cost model'!M317)</f>
        <v>10.5</v>
      </c>
      <c r="K20093" s="14" t="n">
        <f aca="false">J20093-H20093</f>
        <v>-1.88</v>
      </c>
      <c r="L20093" s="14" t="n">
        <f aca="false">G20093-H20093</f>
        <v>-2.88</v>
      </c>
    </row>
    <row r="20094" customFormat="false" ht="15" hidden="false" customHeight="false" outlineLevel="0" collapsed="false">
      <c r="A20094" s="2" t="s">
        <v>174</v>
      </c>
      <c r="B20094" s="2" t="s">
        <v>124</v>
      </c>
      <c r="C20094" s="2" t="s">
        <v>48</v>
      </c>
      <c r="D20094" s="2" t="s">
        <v>12</v>
      </c>
      <c r="E20094" s="2" t="s">
        <v>83</v>
      </c>
      <c r="F20094" s="2" t="s">
        <v>976</v>
      </c>
      <c r="G20094" s="14" t="n">
        <v>19.5</v>
      </c>
      <c r="H20094" s="14" t="n">
        <v>28.89</v>
      </c>
      <c r="I20094" s="14" t="n">
        <v>19.5</v>
      </c>
      <c r="J20094" s="23" t="n">
        <f aca="false">IF(AND(E20094="Priority",ISNUMBER('Cost model'!N111)),'Cost model'!N111,'Cost model'!M111)</f>
        <v>60</v>
      </c>
      <c r="K20094" s="14" t="n">
        <f aca="false">J20094-H20094</f>
        <v>31.11</v>
      </c>
      <c r="L20094" s="14" t="n">
        <f aca="false">G20094-H20094</f>
        <v>-9.39</v>
      </c>
    </row>
    <row r="20095" customFormat="false" ht="15" hidden="false" customHeight="false" outlineLevel="0" collapsed="false">
      <c r="A20095" s="2" t="s">
        <v>174</v>
      </c>
      <c r="B20095" s="2" t="s">
        <v>174</v>
      </c>
      <c r="C20095" s="2" t="s">
        <v>47</v>
      </c>
      <c r="D20095" s="2" t="s">
        <v>12</v>
      </c>
      <c r="E20095" s="2" t="s">
        <v>74</v>
      </c>
      <c r="F20095" s="2" t="s">
        <v>977</v>
      </c>
      <c r="G20095" s="14" t="n">
        <v>9.5</v>
      </c>
      <c r="H20095" s="14" t="n">
        <v>27.75</v>
      </c>
      <c r="I20095" s="14" t="n">
        <v>9.5</v>
      </c>
      <c r="J20095" s="23" t="n">
        <f aca="false">IF(AND(E20095="Priority",ISNUMBER('Cost model'!N170)),'Cost model'!N170,'Cost model'!M170)</f>
        <v>25.5</v>
      </c>
      <c r="K20095" s="14" t="n">
        <f aca="false">J20095-H20095</f>
        <v>-2.25</v>
      </c>
      <c r="L20095" s="14" t="n">
        <f aca="false">G20095-H20095</f>
        <v>-18.25</v>
      </c>
    </row>
    <row r="20096" customFormat="false" ht="15" hidden="false" customHeight="false" outlineLevel="0" collapsed="false">
      <c r="A20096" s="2" t="s">
        <v>124</v>
      </c>
      <c r="B20096" s="2" t="s">
        <v>124</v>
      </c>
      <c r="C20096" s="2" t="s">
        <v>48</v>
      </c>
      <c r="D20096" s="2" t="s">
        <v>12</v>
      </c>
      <c r="E20096" s="2" t="s">
        <v>74</v>
      </c>
      <c r="F20096" s="2" t="s">
        <v>977</v>
      </c>
      <c r="G20096" s="14" t="n">
        <v>85</v>
      </c>
      <c r="H20096" s="14" t="n">
        <v>85.88</v>
      </c>
      <c r="I20096" s="14" t="n">
        <v>12.5</v>
      </c>
      <c r="J20096" s="23" t="n">
        <f aca="false">IF(AND(E20096="Priority",ISNUMBER('Cost model'!N321)),'Cost model'!N321,'Cost model'!M321)</f>
        <v>40</v>
      </c>
      <c r="K20096" s="14" t="n">
        <f aca="false">J20096-H20096</f>
        <v>-45.88</v>
      </c>
      <c r="L20096" s="14" t="n">
        <f aca="false">G20096-H20096</f>
        <v>-0.879999999999996</v>
      </c>
    </row>
    <row r="20097" customFormat="false" ht="15" hidden="false" customHeight="false" outlineLevel="0" collapsed="false">
      <c r="A20097" s="2" t="s">
        <v>174</v>
      </c>
      <c r="B20097" s="2" t="s">
        <v>174</v>
      </c>
      <c r="C20097" s="2" t="s">
        <v>47</v>
      </c>
      <c r="D20097" s="2" t="s">
        <v>12</v>
      </c>
      <c r="E20097" s="2" t="s">
        <v>74</v>
      </c>
      <c r="F20097" s="2" t="s">
        <v>977</v>
      </c>
      <c r="G20097" s="14" t="n">
        <v>9.5</v>
      </c>
      <c r="H20097" s="14" t="n">
        <v>27.66</v>
      </c>
      <c r="I20097" s="14" t="n">
        <v>9.5</v>
      </c>
      <c r="J20097" s="23" t="n">
        <f aca="false">IF(AND(E20097="Priority",ISNUMBER('Cost model'!N170)),'Cost model'!N170,'Cost model'!M170)</f>
        <v>25.5</v>
      </c>
      <c r="K20097" s="14" t="n">
        <f aca="false">J20097-H20097</f>
        <v>-2.16</v>
      </c>
      <c r="L20097" s="14" t="n">
        <f aca="false">G20097-H20097</f>
        <v>-18.16</v>
      </c>
    </row>
    <row r="20098" customFormat="false" ht="15" hidden="false" customHeight="false" outlineLevel="0" collapsed="false">
      <c r="A20098" s="2" t="s">
        <v>124</v>
      </c>
      <c r="B20098" s="2" t="s">
        <v>124</v>
      </c>
      <c r="C20098" s="2" t="s">
        <v>49</v>
      </c>
      <c r="D20098" s="2" t="s">
        <v>10</v>
      </c>
      <c r="E20098" s="2" t="s">
        <v>74</v>
      </c>
      <c r="F20098" s="2" t="s">
        <v>977</v>
      </c>
      <c r="G20098" s="14" t="n">
        <v>17.5</v>
      </c>
      <c r="H20098" s="14" t="n">
        <v>11.34</v>
      </c>
      <c r="I20098" s="14" t="n">
        <v>17.5</v>
      </c>
      <c r="J20098" s="23" t="n">
        <f aca="false">IF(AND(E20098="Priority",ISNUMBER('Cost model'!N319)),'Cost model'!N319,'Cost model'!M319)</f>
        <v>16.5</v>
      </c>
      <c r="K20098" s="14" t="n">
        <f aca="false">J20098-H20098</f>
        <v>5.16</v>
      </c>
      <c r="L20098" s="14" t="n">
        <f aca="false">G20098-H20098</f>
        <v>6.16</v>
      </c>
    </row>
    <row r="20099" customFormat="false" ht="15" hidden="false" customHeight="false" outlineLevel="0" collapsed="false">
      <c r="A20099" s="2" t="s">
        <v>158</v>
      </c>
      <c r="B20099" s="2" t="s">
        <v>158</v>
      </c>
      <c r="C20099" s="2" t="s">
        <v>47</v>
      </c>
      <c r="D20099" s="2" t="s">
        <v>10</v>
      </c>
      <c r="E20099" s="2" t="s">
        <v>74</v>
      </c>
      <c r="F20099" s="2" t="s">
        <v>977</v>
      </c>
      <c r="G20099" s="14" t="n">
        <v>9.5</v>
      </c>
      <c r="H20099" s="14" t="n">
        <v>6.14</v>
      </c>
      <c r="I20099" s="14" t="n">
        <v>9.5</v>
      </c>
      <c r="J20099" s="23" t="n">
        <f aca="false">IF(AND(E20099="Priority",ISNUMBER('Cost model'!N422)),'Cost model'!N422,'Cost model'!M422)</f>
        <v>8.5</v>
      </c>
      <c r="K20099" s="14" t="n">
        <f aca="false">J20099-H20099</f>
        <v>2.36</v>
      </c>
      <c r="L20099" s="14" t="n">
        <f aca="false">G20099-H20099</f>
        <v>3.36</v>
      </c>
    </row>
    <row r="20100" customFormat="false" ht="15" hidden="false" customHeight="false" outlineLevel="0" collapsed="false">
      <c r="A20100" s="2" t="s">
        <v>174</v>
      </c>
      <c r="B20100" s="2" t="s">
        <v>174</v>
      </c>
      <c r="C20100" s="2" t="s">
        <v>47</v>
      </c>
      <c r="D20100" s="2" t="s">
        <v>10</v>
      </c>
      <c r="E20100" s="2" t="s">
        <v>74</v>
      </c>
      <c r="F20100" s="2" t="s">
        <v>977</v>
      </c>
      <c r="G20100" s="14" t="n">
        <v>9.5</v>
      </c>
      <c r="H20100" s="14" t="n">
        <v>14.92</v>
      </c>
      <c r="I20100" s="14" t="n">
        <v>9.5</v>
      </c>
      <c r="J20100" s="23" t="n">
        <f aca="false">IF(AND(E20100="Priority",ISNUMBER('Cost model'!N167)),'Cost model'!N167,'Cost model'!M167)</f>
        <v>8.5</v>
      </c>
      <c r="K20100" s="14" t="n">
        <f aca="false">J20100-H20100</f>
        <v>-6.42</v>
      </c>
      <c r="L20100" s="14" t="n">
        <f aca="false">G20100-H20100</f>
        <v>-5.42</v>
      </c>
    </row>
    <row r="20101" customFormat="false" ht="15" hidden="false" customHeight="false" outlineLevel="0" collapsed="false">
      <c r="A20101" s="2" t="s">
        <v>221</v>
      </c>
      <c r="B20101" s="2" t="s">
        <v>221</v>
      </c>
      <c r="C20101" s="2" t="s">
        <v>47</v>
      </c>
      <c r="D20101" s="2" t="s">
        <v>13</v>
      </c>
      <c r="E20101" s="2" t="s">
        <v>74</v>
      </c>
      <c r="F20101" s="2" t="s">
        <v>977</v>
      </c>
      <c r="G20101" s="14" t="n">
        <v>19.5</v>
      </c>
      <c r="H20101" s="14" t="n">
        <v>57.68</v>
      </c>
      <c r="I20101" s="14" t="n">
        <v>19.5</v>
      </c>
      <c r="J20101" s="23" t="n">
        <f aca="false">IF(AND(E20101="Priority",ISNUMBER('Cost model'!N743)),'Cost model'!N743,'Cost model'!M743)</f>
        <v>45</v>
      </c>
      <c r="K20101" s="14" t="n">
        <f aca="false">J20101-H20101</f>
        <v>-12.68</v>
      </c>
      <c r="L20101" s="14" t="n">
        <f aca="false">G20101-H20101</f>
        <v>-38.18</v>
      </c>
    </row>
    <row r="20102" customFormat="false" ht="15" hidden="false" customHeight="false" outlineLevel="0" collapsed="false">
      <c r="A20102" s="2" t="s">
        <v>174</v>
      </c>
      <c r="B20102" s="2" t="s">
        <v>174</v>
      </c>
      <c r="C20102" s="2" t="s">
        <v>48</v>
      </c>
      <c r="D20102" s="2" t="s">
        <v>14</v>
      </c>
      <c r="E20102" s="2" t="s">
        <v>74</v>
      </c>
      <c r="F20102" s="2" t="s">
        <v>977</v>
      </c>
      <c r="G20102" s="14" t="n">
        <v>45</v>
      </c>
      <c r="H20102" s="14" t="n">
        <v>94.4</v>
      </c>
      <c r="I20102" s="14" t="n">
        <v>45</v>
      </c>
      <c r="J20102" s="23" t="n">
        <f aca="false">IF(AND(E20102="Priority",ISNUMBER('Cost model'!N177)),'Cost model'!N177,'Cost model'!M177)</f>
        <v>110</v>
      </c>
      <c r="K20102" s="14" t="n">
        <f aca="false">J20102-H20102</f>
        <v>15.6</v>
      </c>
      <c r="L20102" s="14" t="n">
        <f aca="false">G20102-H20102</f>
        <v>-49.4</v>
      </c>
    </row>
    <row r="20103" customFormat="false" ht="15" hidden="false" customHeight="false" outlineLevel="0" collapsed="false">
      <c r="A20103" s="2" t="s">
        <v>174</v>
      </c>
      <c r="B20103" s="2" t="s">
        <v>142</v>
      </c>
      <c r="C20103" s="2" t="s">
        <v>49</v>
      </c>
      <c r="D20103" s="2" t="s">
        <v>12</v>
      </c>
      <c r="E20103" s="2" t="s">
        <v>74</v>
      </c>
      <c r="F20103" s="2" t="s">
        <v>976</v>
      </c>
      <c r="G20103" s="14" t="n">
        <v>19.5</v>
      </c>
      <c r="H20103" s="14" t="n">
        <v>24.17</v>
      </c>
      <c r="I20103" s="14" t="n">
        <v>19.5</v>
      </c>
      <c r="J20103" s="23" t="n">
        <f aca="false">IF(AND(E20103="Priority",ISNUMBER('Cost model'!N127)),'Cost model'!N127,'Cost model'!M127)</f>
        <v>50</v>
      </c>
      <c r="K20103" s="14" t="n">
        <f aca="false">J20103-H20103</f>
        <v>25.83</v>
      </c>
      <c r="L20103" s="14" t="n">
        <f aca="false">G20103-H20103</f>
        <v>-4.67</v>
      </c>
    </row>
    <row r="20104" customFormat="false" ht="15" hidden="false" customHeight="false" outlineLevel="0" collapsed="false">
      <c r="A20104" s="2" t="s">
        <v>174</v>
      </c>
      <c r="B20104" s="2" t="s">
        <v>174</v>
      </c>
      <c r="C20104" s="2" t="s">
        <v>47</v>
      </c>
      <c r="D20104" s="2" t="s">
        <v>12</v>
      </c>
      <c r="E20104" s="2" t="s">
        <v>74</v>
      </c>
      <c r="F20104" s="2" t="s">
        <v>977</v>
      </c>
      <c r="G20104" s="14" t="n">
        <v>9.5</v>
      </c>
      <c r="H20104" s="14" t="n">
        <v>28.18</v>
      </c>
      <c r="I20104" s="14" t="n">
        <v>9.5</v>
      </c>
      <c r="J20104" s="23" t="n">
        <f aca="false">IF(AND(E20104="Priority",ISNUMBER('Cost model'!N170)),'Cost model'!N170,'Cost model'!M170)</f>
        <v>25.5</v>
      </c>
      <c r="K20104" s="14" t="n">
        <f aca="false">J20104-H20104</f>
        <v>-2.68</v>
      </c>
      <c r="L20104" s="14" t="n">
        <f aca="false">G20104-H20104</f>
        <v>-18.68</v>
      </c>
    </row>
    <row r="20105" customFormat="false" ht="15" hidden="false" customHeight="false" outlineLevel="0" collapsed="false">
      <c r="A20105" s="2" t="s">
        <v>205</v>
      </c>
      <c r="B20105" s="2" t="s">
        <v>124</v>
      </c>
      <c r="C20105" s="2" t="s">
        <v>47</v>
      </c>
      <c r="D20105" s="2" t="s">
        <v>12</v>
      </c>
      <c r="E20105" s="2" t="s">
        <v>74</v>
      </c>
      <c r="F20105" s="2" t="s">
        <v>976</v>
      </c>
      <c r="G20105" s="14" t="n">
        <v>19.5</v>
      </c>
      <c r="H20105" s="14" t="n">
        <v>65.44</v>
      </c>
      <c r="I20105" s="14" t="n">
        <v>24.5</v>
      </c>
      <c r="J20105" s="23" t="n">
        <f aca="false">IF(AND(E20105="Priority",ISNUMBER('Cost model'!N575)),'Cost model'!N575,'Cost model'!M575)</f>
        <v>60</v>
      </c>
      <c r="K20105" s="14" t="n">
        <f aca="false">J20105-H20105</f>
        <v>-5.44</v>
      </c>
      <c r="L20105" s="14" t="n">
        <f aca="false">G20105-H20105</f>
        <v>-45.94</v>
      </c>
    </row>
    <row r="20106" customFormat="false" ht="15" hidden="false" customHeight="false" outlineLevel="0" collapsed="false">
      <c r="A20106" s="2" t="s">
        <v>124</v>
      </c>
      <c r="B20106" s="2" t="s">
        <v>124</v>
      </c>
      <c r="C20106" s="2" t="s">
        <v>48</v>
      </c>
      <c r="D20106" s="2" t="s">
        <v>12</v>
      </c>
      <c r="E20106" s="2" t="s">
        <v>74</v>
      </c>
      <c r="F20106" s="2" t="s">
        <v>977</v>
      </c>
      <c r="G20106" s="14" t="n">
        <v>12.5</v>
      </c>
      <c r="H20106" s="14" t="n">
        <v>25.74</v>
      </c>
      <c r="I20106" s="14" t="n">
        <v>12.5</v>
      </c>
      <c r="J20106" s="23" t="n">
        <f aca="false">IF(AND(E20106="Priority",ISNUMBER('Cost model'!N321)),'Cost model'!N321,'Cost model'!M321)</f>
        <v>40</v>
      </c>
      <c r="K20106" s="14" t="n">
        <f aca="false">J20106-H20106</f>
        <v>14.26</v>
      </c>
      <c r="L20106" s="14" t="n">
        <f aca="false">G20106-H20106</f>
        <v>-13.24</v>
      </c>
    </row>
    <row r="20107" customFormat="false" ht="15" hidden="false" customHeight="false" outlineLevel="0" collapsed="false">
      <c r="A20107" s="2" t="s">
        <v>124</v>
      </c>
      <c r="B20107" s="2" t="s">
        <v>124</v>
      </c>
      <c r="C20107" s="2" t="s">
        <v>47</v>
      </c>
      <c r="D20107" s="2" t="s">
        <v>10</v>
      </c>
      <c r="E20107" s="2" t="s">
        <v>74</v>
      </c>
      <c r="F20107" s="2" t="s">
        <v>977</v>
      </c>
      <c r="G20107" s="14" t="n">
        <v>9.5</v>
      </c>
      <c r="H20107" s="14" t="n">
        <v>6.64</v>
      </c>
      <c r="I20107" s="14" t="n">
        <v>9.5</v>
      </c>
      <c r="J20107" s="23" t="n">
        <f aca="false">IF(AND(E20107="Priority",ISNUMBER('Cost model'!N317)),'Cost model'!N317,'Cost model'!M317)</f>
        <v>10.5</v>
      </c>
      <c r="K20107" s="14" t="n">
        <f aca="false">J20107-H20107</f>
        <v>3.86</v>
      </c>
      <c r="L20107" s="14" t="n">
        <f aca="false">G20107-H20107</f>
        <v>2.86</v>
      </c>
    </row>
    <row r="20108" customFormat="false" ht="15" hidden="false" customHeight="false" outlineLevel="0" collapsed="false">
      <c r="A20108" s="2" t="s">
        <v>174</v>
      </c>
      <c r="B20108" s="2" t="s">
        <v>174</v>
      </c>
      <c r="C20108" s="2" t="s">
        <v>47</v>
      </c>
      <c r="D20108" s="2" t="s">
        <v>12</v>
      </c>
      <c r="E20108" s="2" t="s">
        <v>74</v>
      </c>
      <c r="F20108" s="2" t="s">
        <v>977</v>
      </c>
      <c r="G20108" s="14" t="n">
        <v>9.5</v>
      </c>
      <c r="H20108" s="14" t="n">
        <v>26.04</v>
      </c>
      <c r="I20108" s="14" t="n">
        <v>9.5</v>
      </c>
      <c r="J20108" s="23" t="n">
        <f aca="false">IF(AND(E20108="Priority",ISNUMBER('Cost model'!N170)),'Cost model'!N170,'Cost model'!M170)</f>
        <v>25.5</v>
      </c>
      <c r="K20108" s="14" t="n">
        <f aca="false">J20108-H20108</f>
        <v>-0.539999999999999</v>
      </c>
      <c r="L20108" s="14" t="n">
        <f aca="false">G20108-H20108</f>
        <v>-16.54</v>
      </c>
    </row>
    <row r="20109" customFormat="false" ht="15" hidden="false" customHeight="false" outlineLevel="0" collapsed="false">
      <c r="A20109" s="2" t="s">
        <v>174</v>
      </c>
      <c r="B20109" s="2" t="s">
        <v>174</v>
      </c>
      <c r="C20109" s="2" t="s">
        <v>47</v>
      </c>
      <c r="D20109" s="2" t="s">
        <v>12</v>
      </c>
      <c r="E20109" s="2" t="s">
        <v>74</v>
      </c>
      <c r="F20109" s="2" t="s">
        <v>977</v>
      </c>
      <c r="G20109" s="14" t="n">
        <v>9.5</v>
      </c>
      <c r="H20109" s="14" t="n">
        <v>48.79</v>
      </c>
      <c r="I20109" s="14" t="n">
        <v>9.5</v>
      </c>
      <c r="J20109" s="23" t="n">
        <f aca="false">IF(AND(E20109="Priority",ISNUMBER('Cost model'!N170)),'Cost model'!N170,'Cost model'!M170)</f>
        <v>25.5</v>
      </c>
      <c r="K20109" s="14" t="n">
        <f aca="false">J20109-H20109</f>
        <v>-23.29</v>
      </c>
      <c r="L20109" s="14" t="n">
        <f aca="false">G20109-H20109</f>
        <v>-39.29</v>
      </c>
    </row>
    <row r="20110" customFormat="false" ht="15" hidden="false" customHeight="false" outlineLevel="0" collapsed="false">
      <c r="A20110" s="2" t="s">
        <v>174</v>
      </c>
      <c r="B20110" s="2" t="s">
        <v>174</v>
      </c>
      <c r="C20110" s="2" t="s">
        <v>47</v>
      </c>
      <c r="D20110" s="2" t="s">
        <v>12</v>
      </c>
      <c r="E20110" s="2" t="s">
        <v>74</v>
      </c>
      <c r="F20110" s="2" t="s">
        <v>977</v>
      </c>
      <c r="G20110" s="14" t="n">
        <v>9.5</v>
      </c>
      <c r="H20110" s="14" t="n">
        <v>7.46</v>
      </c>
      <c r="I20110" s="14" t="n">
        <v>9.5</v>
      </c>
      <c r="J20110" s="23" t="n">
        <f aca="false">IF(AND(E20110="Priority",ISNUMBER('Cost model'!N170)),'Cost model'!N170,'Cost model'!M170)</f>
        <v>25.5</v>
      </c>
      <c r="K20110" s="14" t="n">
        <f aca="false">J20110-H20110</f>
        <v>18.04</v>
      </c>
      <c r="L20110" s="14" t="n">
        <f aca="false">G20110-H20110</f>
        <v>2.04</v>
      </c>
    </row>
    <row r="20111" customFormat="false" ht="15" hidden="false" customHeight="false" outlineLevel="0" collapsed="false">
      <c r="A20111" s="2" t="s">
        <v>124</v>
      </c>
      <c r="B20111" s="2" t="s">
        <v>124</v>
      </c>
      <c r="C20111" s="2" t="s">
        <v>49</v>
      </c>
      <c r="D20111" s="2" t="s">
        <v>12</v>
      </c>
      <c r="E20111" s="2" t="s">
        <v>74</v>
      </c>
      <c r="F20111" s="2" t="s">
        <v>977</v>
      </c>
      <c r="G20111" s="14" t="n">
        <v>19.5</v>
      </c>
      <c r="H20111" s="14" t="n">
        <v>82.95</v>
      </c>
      <c r="I20111" s="14" t="n">
        <v>19.5</v>
      </c>
      <c r="J20111" s="23" t="n">
        <f aca="false">IF(AND(E20111="Priority",ISNUMBER('Cost model'!N322)),'Cost model'!N322,'Cost model'!M322)</f>
        <v>50</v>
      </c>
      <c r="K20111" s="14" t="n">
        <f aca="false">J20111-H20111</f>
        <v>-32.95</v>
      </c>
      <c r="L20111" s="14" t="n">
        <f aca="false">G20111-H20111</f>
        <v>-63.45</v>
      </c>
    </row>
    <row r="20112" customFormat="false" ht="15" hidden="false" customHeight="false" outlineLevel="0" collapsed="false">
      <c r="A20112" s="2" t="s">
        <v>142</v>
      </c>
      <c r="B20112" s="2" t="s">
        <v>174</v>
      </c>
      <c r="C20112" s="2" t="s">
        <v>49</v>
      </c>
      <c r="D20112" s="2" t="s">
        <v>12</v>
      </c>
      <c r="E20112" s="2" t="s">
        <v>74</v>
      </c>
      <c r="F20112" s="2" t="s">
        <v>976</v>
      </c>
      <c r="G20112" s="14" t="n">
        <v>29.5</v>
      </c>
      <c r="H20112" s="14" t="n">
        <v>63.98</v>
      </c>
      <c r="I20112" s="14" t="n">
        <v>19.5</v>
      </c>
      <c r="J20112" s="23" t="n">
        <f aca="false">IF(AND(E20112="Priority",ISNUMBER('Cost model'!N697)),'Cost model'!N697,'Cost model'!M697)</f>
        <v>55</v>
      </c>
      <c r="K20112" s="14" t="n">
        <f aca="false">J20112-H20112</f>
        <v>-8.98</v>
      </c>
      <c r="L20112" s="14" t="n">
        <f aca="false">G20112-H20112</f>
        <v>-34.48</v>
      </c>
    </row>
    <row r="20113" customFormat="false" ht="15" hidden="false" customHeight="false" outlineLevel="0" collapsed="false">
      <c r="A20113" s="2" t="s">
        <v>221</v>
      </c>
      <c r="B20113" s="2" t="s">
        <v>221</v>
      </c>
      <c r="C20113" s="2" t="s">
        <v>47</v>
      </c>
      <c r="D20113" s="2" t="s">
        <v>10</v>
      </c>
      <c r="E20113" s="2" t="s">
        <v>83</v>
      </c>
      <c r="F20113" s="2" t="s">
        <v>977</v>
      </c>
      <c r="G20113" s="14" t="n">
        <v>14.5</v>
      </c>
      <c r="H20113" s="14" t="n">
        <v>7.15</v>
      </c>
      <c r="I20113" s="14" t="n">
        <v>14.5</v>
      </c>
      <c r="J20113" s="23" t="n">
        <f aca="false">IF(AND(E20113="Priority",ISNUMBER('Cost model'!N737)),'Cost model'!N737,'Cost model'!M737)</f>
        <v>13.5</v>
      </c>
      <c r="K20113" s="14" t="n">
        <f aca="false">J20113-H20113</f>
        <v>6.35</v>
      </c>
      <c r="L20113" s="14" t="n">
        <f aca="false">G20113-H20113</f>
        <v>7.35</v>
      </c>
    </row>
    <row r="20114" customFormat="false" ht="15" hidden="false" customHeight="false" outlineLevel="0" collapsed="false">
      <c r="A20114" s="2" t="s">
        <v>124</v>
      </c>
      <c r="B20114" s="2" t="s">
        <v>174</v>
      </c>
      <c r="C20114" s="2" t="s">
        <v>48</v>
      </c>
      <c r="D20114" s="2" t="s">
        <v>10</v>
      </c>
      <c r="E20114" s="2" t="s">
        <v>74</v>
      </c>
      <c r="F20114" s="2" t="s">
        <v>976</v>
      </c>
      <c r="G20114" s="14" t="n">
        <v>12.5</v>
      </c>
      <c r="H20114" s="14" t="n">
        <v>7.22</v>
      </c>
      <c r="I20114" s="14" t="n">
        <v>14.5</v>
      </c>
      <c r="J20114" s="23" t="n">
        <f aca="false">IF(AND(E20114="Priority",ISNUMBER('Cost model'!N363)),'Cost model'!N363,'Cost model'!M363)</f>
        <v>15.5</v>
      </c>
      <c r="K20114" s="14" t="n">
        <f aca="false">J20114-H20114</f>
        <v>8.28</v>
      </c>
      <c r="L20114" s="14" t="n">
        <f aca="false">G20114-H20114</f>
        <v>5.28</v>
      </c>
    </row>
    <row r="20115" customFormat="false" ht="15" hidden="false" customHeight="false" outlineLevel="0" collapsed="false">
      <c r="A20115" s="2" t="s">
        <v>174</v>
      </c>
      <c r="B20115" s="2" t="s">
        <v>174</v>
      </c>
      <c r="C20115" s="2" t="s">
        <v>49</v>
      </c>
      <c r="D20115" s="2" t="s">
        <v>12</v>
      </c>
      <c r="E20115" s="2" t="s">
        <v>74</v>
      </c>
      <c r="F20115" s="2" t="s">
        <v>977</v>
      </c>
      <c r="G20115" s="14" t="n">
        <v>19.5</v>
      </c>
      <c r="H20115" s="14" t="n">
        <v>46.26</v>
      </c>
      <c r="I20115" s="14" t="n">
        <v>19.5</v>
      </c>
      <c r="J20115" s="23" t="n">
        <f aca="false">IF(AND(E20115="Priority",ISNUMBER('Cost model'!N172)),'Cost model'!N172,'Cost model'!M172)</f>
        <v>45</v>
      </c>
      <c r="K20115" s="14" t="n">
        <f aca="false">J20115-H20115</f>
        <v>-1.26</v>
      </c>
      <c r="L20115" s="14" t="n">
        <f aca="false">G20115-H20115</f>
        <v>-26.76</v>
      </c>
    </row>
    <row r="20116" customFormat="false" ht="15" hidden="false" customHeight="false" outlineLevel="0" collapsed="false">
      <c r="A20116" s="2" t="s">
        <v>174</v>
      </c>
      <c r="B20116" s="2" t="s">
        <v>174</v>
      </c>
      <c r="C20116" s="2" t="s">
        <v>48</v>
      </c>
      <c r="D20116" s="2" t="s">
        <v>10</v>
      </c>
      <c r="E20116" s="2" t="s">
        <v>74</v>
      </c>
      <c r="F20116" s="2" t="s">
        <v>977</v>
      </c>
      <c r="G20116" s="14" t="n">
        <v>19.5</v>
      </c>
      <c r="H20116" s="14" t="n">
        <v>7.22</v>
      </c>
      <c r="I20116" s="14" t="n">
        <v>12.5</v>
      </c>
      <c r="J20116" s="23" t="n">
        <f aca="false">IF(AND(E20116="Priority",ISNUMBER('Cost model'!N168)),'Cost model'!N168,'Cost model'!M168)</f>
        <v>13.5</v>
      </c>
      <c r="K20116" s="14" t="n">
        <f aca="false">J20116-H20116</f>
        <v>6.28</v>
      </c>
      <c r="L20116" s="14" t="n">
        <f aca="false">G20116-H20116</f>
        <v>12.28</v>
      </c>
    </row>
    <row r="20117" customFormat="false" ht="15" hidden="false" customHeight="false" outlineLevel="0" collapsed="false">
      <c r="A20117" s="2" t="s">
        <v>174</v>
      </c>
      <c r="B20117" s="2" t="s">
        <v>174</v>
      </c>
      <c r="C20117" s="2" t="s">
        <v>48</v>
      </c>
      <c r="D20117" s="2" t="s">
        <v>12</v>
      </c>
      <c r="E20117" s="2" t="s">
        <v>74</v>
      </c>
      <c r="F20117" s="2" t="s">
        <v>977</v>
      </c>
      <c r="G20117" s="14" t="n">
        <v>12.5</v>
      </c>
      <c r="H20117" s="14" t="n">
        <v>44.73</v>
      </c>
      <c r="I20117" s="14" t="n">
        <v>12.5</v>
      </c>
      <c r="J20117" s="23" t="n">
        <f aca="false">IF(AND(E20117="Priority",ISNUMBER('Cost model'!N171)),'Cost model'!N171,'Cost model'!M171)</f>
        <v>40</v>
      </c>
      <c r="K20117" s="14" t="n">
        <f aca="false">J20117-H20117</f>
        <v>-4.73</v>
      </c>
      <c r="L20117" s="14" t="n">
        <f aca="false">G20117-H20117</f>
        <v>-32.23</v>
      </c>
    </row>
    <row r="20118" customFormat="false" ht="15" hidden="false" customHeight="false" outlineLevel="0" collapsed="false">
      <c r="A20118" s="2" t="s">
        <v>124</v>
      </c>
      <c r="B20118" s="2" t="s">
        <v>142</v>
      </c>
      <c r="C20118" s="2" t="s">
        <v>48</v>
      </c>
      <c r="D20118" s="2" t="s">
        <v>12</v>
      </c>
      <c r="E20118" s="2" t="s">
        <v>74</v>
      </c>
      <c r="F20118" s="2" t="s">
        <v>976</v>
      </c>
      <c r="G20118" s="14" t="n">
        <v>12.5</v>
      </c>
      <c r="H20118" s="14" t="n">
        <v>48.8</v>
      </c>
      <c r="I20118" s="14" t="n">
        <v>19.5</v>
      </c>
      <c r="J20118" s="23" t="n">
        <f aca="false">IF(AND(E20118="Priority",ISNUMBER('Cost model'!N336)),'Cost model'!N336,'Cost model'!M336)</f>
        <v>50</v>
      </c>
      <c r="K20118" s="14" t="n">
        <f aca="false">J20118-H20118</f>
        <v>1.2</v>
      </c>
      <c r="L20118" s="14" t="n">
        <f aca="false">G20118-H20118</f>
        <v>-36.3</v>
      </c>
    </row>
    <row r="20119" customFormat="false" ht="15" hidden="false" customHeight="false" outlineLevel="0" collapsed="false">
      <c r="A20119" s="2" t="s">
        <v>142</v>
      </c>
      <c r="B20119" s="2" t="s">
        <v>142</v>
      </c>
      <c r="C20119" s="2" t="s">
        <v>48</v>
      </c>
      <c r="D20119" s="2" t="s">
        <v>12</v>
      </c>
      <c r="E20119" s="2" t="s">
        <v>74</v>
      </c>
      <c r="F20119" s="2" t="s">
        <v>977</v>
      </c>
      <c r="G20119" s="14" t="n">
        <v>12.5</v>
      </c>
      <c r="H20119" s="14" t="n">
        <v>43.25</v>
      </c>
      <c r="I20119" s="14" t="n">
        <v>12.5</v>
      </c>
      <c r="J20119" s="23" t="n">
        <f aca="false">IF(AND(E20119="Priority",ISNUMBER('Cost model'!N636)),'Cost model'!N636,'Cost model'!M636)</f>
        <v>40</v>
      </c>
      <c r="K20119" s="14" t="n">
        <f aca="false">J20119-H20119</f>
        <v>-3.25</v>
      </c>
      <c r="L20119" s="14" t="n">
        <f aca="false">G20119-H20119</f>
        <v>-30.75</v>
      </c>
    </row>
    <row r="20120" customFormat="false" ht="15" hidden="false" customHeight="false" outlineLevel="0" collapsed="false">
      <c r="A20120" s="2" t="s">
        <v>205</v>
      </c>
      <c r="B20120" s="2" t="s">
        <v>142</v>
      </c>
      <c r="C20120" s="2" t="s">
        <v>48</v>
      </c>
      <c r="D20120" s="2" t="s">
        <v>14</v>
      </c>
      <c r="E20120" s="2" t="s">
        <v>74</v>
      </c>
      <c r="F20120" s="2" t="s">
        <v>976</v>
      </c>
      <c r="G20120" s="14" t="n">
        <v>125</v>
      </c>
      <c r="H20120" s="14" t="n">
        <v>100.72</v>
      </c>
      <c r="I20120" s="14" t="n">
        <v>125</v>
      </c>
      <c r="J20120" s="23" t="n">
        <f aca="false">IF(AND(E20120="Priority",ISNUMBER('Cost model'!N552)),'Cost model'!N552,'Cost model'!M552)</f>
        <v>160</v>
      </c>
      <c r="K20120" s="14" t="n">
        <f aca="false">J20120-H20120</f>
        <v>59.28</v>
      </c>
      <c r="L20120" s="14" t="n">
        <f aca="false">G20120-H20120</f>
        <v>24.28</v>
      </c>
    </row>
    <row r="20121" customFormat="false" ht="15" hidden="false" customHeight="false" outlineLevel="0" collapsed="false">
      <c r="A20121" s="2" t="s">
        <v>124</v>
      </c>
      <c r="B20121" s="2" t="s">
        <v>124</v>
      </c>
      <c r="C20121" s="2" t="s">
        <v>48</v>
      </c>
      <c r="D20121" s="2" t="s">
        <v>14</v>
      </c>
      <c r="E20121" s="2" t="s">
        <v>74</v>
      </c>
      <c r="F20121" s="2" t="s">
        <v>977</v>
      </c>
      <c r="G20121" s="14" t="n">
        <v>45</v>
      </c>
      <c r="H20121" s="14" t="n">
        <v>122.91</v>
      </c>
      <c r="I20121" s="14" t="n">
        <v>45</v>
      </c>
      <c r="J20121" s="23" t="n">
        <f aca="false">IF(AND(E20121="Priority",ISNUMBER('Cost model'!N327)),'Cost model'!N327,'Cost model'!M327)</f>
        <v>130</v>
      </c>
      <c r="K20121" s="14" t="n">
        <f aca="false">J20121-H20121</f>
        <v>7.09</v>
      </c>
      <c r="L20121" s="14" t="n">
        <f aca="false">G20121-H20121</f>
        <v>-77.91</v>
      </c>
    </row>
    <row r="20122" customFormat="false" ht="15" hidden="false" customHeight="false" outlineLevel="0" collapsed="false">
      <c r="A20122" s="2" t="s">
        <v>174</v>
      </c>
      <c r="B20122" s="2" t="s">
        <v>174</v>
      </c>
      <c r="C20122" s="2" t="s">
        <v>49</v>
      </c>
      <c r="D20122" s="2" t="s">
        <v>10</v>
      </c>
      <c r="E20122" s="2" t="s">
        <v>74</v>
      </c>
      <c r="F20122" s="2" t="s">
        <v>977</v>
      </c>
      <c r="G20122" s="14" t="n">
        <v>17.5</v>
      </c>
      <c r="H20122" s="14" t="n">
        <v>10.79</v>
      </c>
      <c r="I20122" s="14" t="n">
        <v>17.5</v>
      </c>
      <c r="J20122" s="23" t="n">
        <f aca="false">IF(AND(E20122="Priority",ISNUMBER('Cost model'!N169)),'Cost model'!N169,'Cost model'!M169)</f>
        <v>18.5</v>
      </c>
      <c r="K20122" s="14" t="n">
        <f aca="false">J20122-H20122</f>
        <v>7.71</v>
      </c>
      <c r="L20122" s="14" t="n">
        <f aca="false">G20122-H20122</f>
        <v>6.71</v>
      </c>
    </row>
    <row r="20123" customFormat="false" ht="15" hidden="false" customHeight="false" outlineLevel="0" collapsed="false">
      <c r="A20123" s="2" t="s">
        <v>142</v>
      </c>
      <c r="B20123" s="2" t="s">
        <v>142</v>
      </c>
      <c r="C20123" s="2" t="s">
        <v>47</v>
      </c>
      <c r="D20123" s="2" t="s">
        <v>10</v>
      </c>
      <c r="E20123" s="2" t="s">
        <v>74</v>
      </c>
      <c r="F20123" s="2" t="s">
        <v>977</v>
      </c>
      <c r="G20123" s="14" t="n">
        <v>9.5</v>
      </c>
      <c r="H20123" s="14" t="n">
        <v>21.34</v>
      </c>
      <c r="I20123" s="14" t="n">
        <v>9.5</v>
      </c>
      <c r="J20123" s="23" t="n">
        <f aca="false">IF(AND(E20123="Priority",ISNUMBER('Cost model'!N632)),'Cost model'!N632,'Cost model'!M632)</f>
        <v>9.5</v>
      </c>
      <c r="K20123" s="14" t="n">
        <f aca="false">J20123-H20123</f>
        <v>-11.84</v>
      </c>
      <c r="L20123" s="14" t="n">
        <f aca="false">G20123-H20123</f>
        <v>-11.84</v>
      </c>
    </row>
    <row r="20124" customFormat="false" ht="15" hidden="false" customHeight="false" outlineLevel="0" collapsed="false">
      <c r="A20124" s="2" t="s">
        <v>205</v>
      </c>
      <c r="B20124" s="2" t="s">
        <v>124</v>
      </c>
      <c r="C20124" s="2" t="s">
        <v>48</v>
      </c>
      <c r="D20124" s="2" t="s">
        <v>12</v>
      </c>
      <c r="E20124" s="2" t="s">
        <v>83</v>
      </c>
      <c r="F20124" s="2" t="s">
        <v>976</v>
      </c>
      <c r="G20124" s="14" t="n">
        <v>29.5</v>
      </c>
      <c r="H20124" s="14" t="n">
        <v>59.81</v>
      </c>
      <c r="I20124" s="14" t="n">
        <v>29.5</v>
      </c>
      <c r="J20124" s="23" t="n">
        <f aca="false">IF(AND(E20124="Priority",ISNUMBER('Cost model'!N576)),'Cost model'!N576,'Cost model'!M576)</f>
        <v>90</v>
      </c>
      <c r="K20124" s="14" t="n">
        <f aca="false">J20124-H20124</f>
        <v>30.19</v>
      </c>
      <c r="L20124" s="14" t="n">
        <f aca="false">G20124-H20124</f>
        <v>-30.31</v>
      </c>
    </row>
    <row r="20125" customFormat="false" ht="15" hidden="false" customHeight="false" outlineLevel="0" collapsed="false">
      <c r="A20125" s="2" t="s">
        <v>124</v>
      </c>
      <c r="B20125" s="2" t="s">
        <v>124</v>
      </c>
      <c r="C20125" s="2" t="s">
        <v>49</v>
      </c>
      <c r="D20125" s="2" t="s">
        <v>12</v>
      </c>
      <c r="E20125" s="2" t="s">
        <v>74</v>
      </c>
      <c r="F20125" s="2" t="s">
        <v>977</v>
      </c>
      <c r="G20125" s="14" t="n">
        <v>19.5</v>
      </c>
      <c r="H20125" s="14" t="n">
        <v>30.95</v>
      </c>
      <c r="I20125" s="14" t="n">
        <v>19.5</v>
      </c>
      <c r="J20125" s="23" t="n">
        <f aca="false">IF(AND(E20125="Priority",ISNUMBER('Cost model'!N322)),'Cost model'!N322,'Cost model'!M322)</f>
        <v>50</v>
      </c>
      <c r="K20125" s="14" t="n">
        <f aca="false">J20125-H20125</f>
        <v>19.05</v>
      </c>
      <c r="L20125" s="14" t="n">
        <f aca="false">G20125-H20125</f>
        <v>-11.45</v>
      </c>
    </row>
    <row r="20126" customFormat="false" ht="15" hidden="false" customHeight="false" outlineLevel="0" collapsed="false">
      <c r="A20126" s="2" t="s">
        <v>174</v>
      </c>
      <c r="B20126" s="2" t="s">
        <v>142</v>
      </c>
      <c r="C20126" s="2" t="s">
        <v>48</v>
      </c>
      <c r="D20126" s="2" t="s">
        <v>12</v>
      </c>
      <c r="E20126" s="2" t="s">
        <v>74</v>
      </c>
      <c r="F20126" s="2" t="s">
        <v>976</v>
      </c>
      <c r="G20126" s="14" t="n">
        <v>12.5</v>
      </c>
      <c r="H20126" s="14" t="n">
        <v>70.96</v>
      </c>
      <c r="I20126" s="14" t="n">
        <v>12.5</v>
      </c>
      <c r="J20126" s="23" t="n">
        <f aca="false">IF(AND(E20126="Priority",ISNUMBER('Cost model'!N126)),'Cost model'!N126,'Cost model'!M126)</f>
        <v>45</v>
      </c>
      <c r="K20126" s="14" t="n">
        <f aca="false">J20126-H20126</f>
        <v>-25.96</v>
      </c>
      <c r="L20126" s="14" t="n">
        <f aca="false">G20126-H20126</f>
        <v>-58.46</v>
      </c>
    </row>
    <row r="20127" customFormat="false" ht="15" hidden="false" customHeight="false" outlineLevel="0" collapsed="false">
      <c r="A20127" s="2" t="s">
        <v>124</v>
      </c>
      <c r="B20127" s="2" t="s">
        <v>124</v>
      </c>
      <c r="C20127" s="2" t="s">
        <v>48</v>
      </c>
      <c r="D20127" s="2" t="s">
        <v>10</v>
      </c>
      <c r="E20127" s="2" t="s">
        <v>83</v>
      </c>
      <c r="F20127" s="2" t="s">
        <v>977</v>
      </c>
      <c r="G20127" s="14" t="n">
        <v>17.5</v>
      </c>
      <c r="H20127" s="14" t="n">
        <v>21.34</v>
      </c>
      <c r="I20127" s="14" t="n">
        <v>17.5</v>
      </c>
      <c r="J20127" s="23" t="n">
        <f aca="false">IF(AND(E20127="Priority",ISNUMBER('Cost model'!N318)),'Cost model'!N318,'Cost model'!M318)</f>
        <v>19.5</v>
      </c>
      <c r="K20127" s="14" t="n">
        <f aca="false">J20127-H20127</f>
        <v>-1.84</v>
      </c>
      <c r="L20127" s="14" t="n">
        <f aca="false">G20127-H20127</f>
        <v>-3.84</v>
      </c>
    </row>
    <row r="20128" customFormat="false" ht="15" hidden="false" customHeight="false" outlineLevel="0" collapsed="false">
      <c r="A20128" s="2" t="s">
        <v>174</v>
      </c>
      <c r="B20128" s="2" t="s">
        <v>142</v>
      </c>
      <c r="C20128" s="2" t="s">
        <v>47</v>
      </c>
      <c r="D20128" s="2" t="s">
        <v>12</v>
      </c>
      <c r="E20128" s="2" t="s">
        <v>83</v>
      </c>
      <c r="F20128" s="2" t="s">
        <v>976</v>
      </c>
      <c r="G20128" s="14" t="n">
        <v>19.5</v>
      </c>
      <c r="H20128" s="14" t="n">
        <v>38.19</v>
      </c>
      <c r="I20128" s="14" t="n">
        <v>19.5</v>
      </c>
      <c r="J20128" s="23" t="n">
        <f aca="false">IF(AND(E20128="Priority",ISNUMBER('Cost model'!N125)),'Cost model'!N125,'Cost model'!M125)</f>
        <v>55</v>
      </c>
      <c r="K20128" s="14" t="n">
        <f aca="false">J20128-H20128</f>
        <v>16.81</v>
      </c>
      <c r="L20128" s="14" t="n">
        <f aca="false">G20128-H20128</f>
        <v>-18.69</v>
      </c>
    </row>
    <row r="20129" customFormat="false" ht="15" hidden="false" customHeight="false" outlineLevel="0" collapsed="false">
      <c r="A20129" s="2" t="s">
        <v>174</v>
      </c>
      <c r="B20129" s="2" t="s">
        <v>174</v>
      </c>
      <c r="C20129" s="2" t="s">
        <v>49</v>
      </c>
      <c r="D20129" s="2" t="s">
        <v>12</v>
      </c>
      <c r="E20129" s="2" t="s">
        <v>74</v>
      </c>
      <c r="F20129" s="2" t="s">
        <v>977</v>
      </c>
      <c r="G20129" s="14" t="n">
        <v>19.5</v>
      </c>
      <c r="H20129" s="14" t="n">
        <v>46.37</v>
      </c>
      <c r="I20129" s="14" t="n">
        <v>19.5</v>
      </c>
      <c r="J20129" s="23" t="n">
        <f aca="false">IF(AND(E20129="Priority",ISNUMBER('Cost model'!N172)),'Cost model'!N172,'Cost model'!M172)</f>
        <v>45</v>
      </c>
      <c r="K20129" s="14" t="n">
        <f aca="false">J20129-H20129</f>
        <v>-1.37</v>
      </c>
      <c r="L20129" s="14" t="n">
        <f aca="false">G20129-H20129</f>
        <v>-26.87</v>
      </c>
    </row>
    <row r="20130" customFormat="false" ht="15" hidden="false" customHeight="false" outlineLevel="0" collapsed="false">
      <c r="A20130" s="2" t="s">
        <v>221</v>
      </c>
      <c r="B20130" s="2" t="s">
        <v>221</v>
      </c>
      <c r="C20130" s="2" t="s">
        <v>47</v>
      </c>
      <c r="D20130" s="2" t="s">
        <v>10</v>
      </c>
      <c r="E20130" s="2" t="s">
        <v>74</v>
      </c>
      <c r="F20130" s="2" t="s">
        <v>977</v>
      </c>
      <c r="G20130" s="14" t="n">
        <v>9.5</v>
      </c>
      <c r="H20130" s="14" t="n">
        <v>8.13</v>
      </c>
      <c r="I20130" s="14" t="n">
        <v>9.5</v>
      </c>
      <c r="J20130" s="23" t="n">
        <f aca="false">IF(AND(E20130="Priority",ISNUMBER('Cost model'!N737)),'Cost model'!N737,'Cost model'!M737)</f>
        <v>8.5</v>
      </c>
      <c r="K20130" s="14" t="n">
        <f aca="false">J20130-H20130</f>
        <v>0.369999999999999</v>
      </c>
      <c r="L20130" s="14" t="n">
        <f aca="false">G20130-H20130</f>
        <v>1.37</v>
      </c>
    </row>
    <row r="20131" customFormat="false" ht="15" hidden="false" customHeight="false" outlineLevel="0" collapsed="false">
      <c r="A20131" s="2" t="s">
        <v>124</v>
      </c>
      <c r="B20131" s="2" t="s">
        <v>124</v>
      </c>
      <c r="C20131" s="2" t="s">
        <v>47</v>
      </c>
      <c r="D20131" s="2" t="s">
        <v>10</v>
      </c>
      <c r="E20131" s="2" t="s">
        <v>74</v>
      </c>
      <c r="F20131" s="2" t="s">
        <v>977</v>
      </c>
      <c r="G20131" s="14" t="n">
        <v>9.5</v>
      </c>
      <c r="H20131" s="14" t="n">
        <v>7.46</v>
      </c>
      <c r="I20131" s="14" t="n">
        <v>9.5</v>
      </c>
      <c r="J20131" s="23" t="n">
        <f aca="false">IF(AND(E20131="Priority",ISNUMBER('Cost model'!N317)),'Cost model'!N317,'Cost model'!M317)</f>
        <v>10.5</v>
      </c>
      <c r="K20131" s="14" t="n">
        <f aca="false">J20131-H20131</f>
        <v>3.04</v>
      </c>
      <c r="L20131" s="14" t="n">
        <f aca="false">G20131-H20131</f>
        <v>2.04</v>
      </c>
    </row>
    <row r="20132" customFormat="false" ht="15" hidden="false" customHeight="false" outlineLevel="0" collapsed="false">
      <c r="A20132" s="2" t="s">
        <v>158</v>
      </c>
      <c r="B20132" s="2" t="s">
        <v>158</v>
      </c>
      <c r="C20132" s="2" t="s">
        <v>49</v>
      </c>
      <c r="D20132" s="2" t="s">
        <v>13</v>
      </c>
      <c r="E20132" s="2" t="s">
        <v>74</v>
      </c>
      <c r="F20132" s="2" t="s">
        <v>977</v>
      </c>
      <c r="G20132" s="14" t="n">
        <v>50</v>
      </c>
      <c r="H20132" s="14" t="n">
        <v>39.33</v>
      </c>
      <c r="I20132" s="14" t="n">
        <v>50</v>
      </c>
      <c r="J20132" s="23" t="n">
        <f aca="false">IF(AND(E20132="Priority",ISNUMBER('Cost model'!N430)),'Cost model'!N430,'Cost model'!M430)</f>
        <v>50</v>
      </c>
      <c r="K20132" s="14" t="n">
        <f aca="false">J20132-H20132</f>
        <v>10.67</v>
      </c>
      <c r="L20132" s="14" t="n">
        <f aca="false">G20132-H20132</f>
        <v>10.67</v>
      </c>
    </row>
    <row r="20133" customFormat="false" ht="15" hidden="false" customHeight="false" outlineLevel="0" collapsed="false">
      <c r="A20133" s="2" t="s">
        <v>142</v>
      </c>
      <c r="B20133" s="2" t="s">
        <v>142</v>
      </c>
      <c r="C20133" s="2" t="s">
        <v>48</v>
      </c>
      <c r="D20133" s="2" t="s">
        <v>10</v>
      </c>
      <c r="E20133" s="2" t="s">
        <v>74</v>
      </c>
      <c r="F20133" s="2" t="s">
        <v>977</v>
      </c>
      <c r="G20133" s="14" t="n">
        <v>12.5</v>
      </c>
      <c r="H20133" s="14" t="n">
        <v>14.08</v>
      </c>
      <c r="I20133" s="14" t="n">
        <v>12.5</v>
      </c>
      <c r="J20133" s="23" t="n">
        <f aca="false">IF(AND(E20133="Priority",ISNUMBER('Cost model'!N633)),'Cost model'!N633,'Cost model'!M633)</f>
        <v>11.5</v>
      </c>
      <c r="K20133" s="14" t="n">
        <f aca="false">J20133-H20133</f>
        <v>-2.58</v>
      </c>
      <c r="L20133" s="14" t="n">
        <f aca="false">G20133-H20133</f>
        <v>-1.58</v>
      </c>
    </row>
    <row r="20134" customFormat="false" ht="15" hidden="false" customHeight="false" outlineLevel="0" collapsed="false">
      <c r="A20134" s="2" t="s">
        <v>221</v>
      </c>
      <c r="B20134" s="2" t="s">
        <v>158</v>
      </c>
      <c r="C20134" s="2" t="s">
        <v>47</v>
      </c>
      <c r="D20134" s="2" t="s">
        <v>12</v>
      </c>
      <c r="E20134" s="2" t="s">
        <v>83</v>
      </c>
      <c r="F20134" s="2" t="s">
        <v>976</v>
      </c>
      <c r="G20134" s="14" t="n">
        <v>24.5</v>
      </c>
      <c r="H20134" s="14" t="n">
        <v>24.17</v>
      </c>
      <c r="I20134" s="14" t="n">
        <v>24.5</v>
      </c>
      <c r="J20134" s="23" t="n">
        <f aca="false">IF(AND(E20134="Priority",ISNUMBER('Cost model'!N755)),'Cost model'!N755,'Cost model'!M755)</f>
        <v>65</v>
      </c>
      <c r="K20134" s="14" t="n">
        <f aca="false">J20134-H20134</f>
        <v>40.83</v>
      </c>
      <c r="L20134" s="14" t="n">
        <f aca="false">G20134-H20134</f>
        <v>0.329999999999998</v>
      </c>
    </row>
    <row r="20135" customFormat="false" ht="15" hidden="false" customHeight="false" outlineLevel="0" collapsed="false">
      <c r="A20135" s="2" t="s">
        <v>221</v>
      </c>
      <c r="B20135" s="2" t="s">
        <v>158</v>
      </c>
      <c r="C20135" s="2" t="s">
        <v>48</v>
      </c>
      <c r="D20135" s="2" t="s">
        <v>10</v>
      </c>
      <c r="E20135" s="2" t="s">
        <v>74</v>
      </c>
      <c r="F20135" s="2" t="s">
        <v>976</v>
      </c>
      <c r="G20135" s="14" t="n">
        <v>12.5</v>
      </c>
      <c r="H20135" s="14" t="n">
        <v>14.83</v>
      </c>
      <c r="I20135" s="14" t="n">
        <v>14.5</v>
      </c>
      <c r="J20135" s="23" t="n">
        <f aca="false">IF(AND(E20135="Priority",ISNUMBER('Cost model'!N753)),'Cost model'!N753,'Cost model'!M753)</f>
        <v>23.5</v>
      </c>
      <c r="K20135" s="14" t="n">
        <f aca="false">J20135-H20135</f>
        <v>8.67</v>
      </c>
      <c r="L20135" s="14" t="n">
        <f aca="false">G20135-H20135</f>
        <v>-2.33</v>
      </c>
    </row>
    <row r="20136" customFormat="false" ht="15" hidden="false" customHeight="false" outlineLevel="0" collapsed="false">
      <c r="A20136" s="2" t="s">
        <v>142</v>
      </c>
      <c r="B20136" s="2" t="s">
        <v>142</v>
      </c>
      <c r="C20136" s="2" t="s">
        <v>47</v>
      </c>
      <c r="D20136" s="2" t="s">
        <v>10</v>
      </c>
      <c r="E20136" s="2" t="s">
        <v>83</v>
      </c>
      <c r="F20136" s="2" t="s">
        <v>977</v>
      </c>
      <c r="G20136" s="14" t="n">
        <v>14.5</v>
      </c>
      <c r="H20136" s="14" t="n">
        <v>5.16</v>
      </c>
      <c r="I20136" s="14" t="n">
        <v>14.5</v>
      </c>
      <c r="J20136" s="23" t="n">
        <f aca="false">IF(AND(E20136="Priority",ISNUMBER('Cost model'!N632)),'Cost model'!N632,'Cost model'!M632)</f>
        <v>14.5</v>
      </c>
      <c r="K20136" s="14" t="n">
        <f aca="false">J20136-H20136</f>
        <v>9.34</v>
      </c>
      <c r="L20136" s="14" t="n">
        <f aca="false">G20136-H20136</f>
        <v>9.34</v>
      </c>
    </row>
    <row r="20137" customFormat="false" ht="15" hidden="false" customHeight="false" outlineLevel="0" collapsed="false">
      <c r="A20137" s="2" t="s">
        <v>221</v>
      </c>
      <c r="B20137" s="2" t="s">
        <v>221</v>
      </c>
      <c r="C20137" s="2" t="s">
        <v>47</v>
      </c>
      <c r="D20137" s="2" t="s">
        <v>13</v>
      </c>
      <c r="E20137" s="2" t="s">
        <v>74</v>
      </c>
      <c r="F20137" s="2" t="s">
        <v>977</v>
      </c>
      <c r="G20137" s="14" t="n">
        <v>19.5</v>
      </c>
      <c r="H20137" s="14" t="n">
        <v>79.17</v>
      </c>
      <c r="I20137" s="14" t="n">
        <v>19.5</v>
      </c>
      <c r="J20137" s="23" t="n">
        <f aca="false">IF(AND(E20137="Priority",ISNUMBER('Cost model'!N743)),'Cost model'!N743,'Cost model'!M743)</f>
        <v>45</v>
      </c>
      <c r="K20137" s="14" t="n">
        <f aca="false">J20137-H20137</f>
        <v>-34.17</v>
      </c>
      <c r="L20137" s="14" t="n">
        <f aca="false">G20137-H20137</f>
        <v>-59.67</v>
      </c>
    </row>
    <row r="20138" customFormat="false" ht="15" hidden="false" customHeight="false" outlineLevel="0" collapsed="false">
      <c r="A20138" s="2" t="s">
        <v>221</v>
      </c>
      <c r="B20138" s="2" t="s">
        <v>221</v>
      </c>
      <c r="C20138" s="2" t="s">
        <v>49</v>
      </c>
      <c r="D20138" s="2" t="s">
        <v>10</v>
      </c>
      <c r="E20138" s="2" t="s">
        <v>74</v>
      </c>
      <c r="F20138" s="2" t="s">
        <v>977</v>
      </c>
      <c r="G20138" s="14" t="n">
        <v>17.5</v>
      </c>
      <c r="H20138" s="14" t="n">
        <v>11.34</v>
      </c>
      <c r="I20138" s="14" t="n">
        <v>17.5</v>
      </c>
      <c r="J20138" s="23" t="n">
        <f aca="false">IF(AND(E20138="Priority",ISNUMBER('Cost model'!N739)),'Cost model'!N739,'Cost model'!M739)</f>
        <v>17.5</v>
      </c>
      <c r="K20138" s="14" t="n">
        <f aca="false">J20138-H20138</f>
        <v>6.16</v>
      </c>
      <c r="L20138" s="14" t="n">
        <f aca="false">G20138-H20138</f>
        <v>6.16</v>
      </c>
    </row>
    <row r="20139" customFormat="false" ht="15" hidden="false" customHeight="false" outlineLevel="0" collapsed="false">
      <c r="A20139" s="2" t="s">
        <v>221</v>
      </c>
      <c r="B20139" s="2" t="s">
        <v>221</v>
      </c>
      <c r="C20139" s="2" t="s">
        <v>49</v>
      </c>
      <c r="D20139" s="2" t="s">
        <v>14</v>
      </c>
      <c r="E20139" s="2" t="s">
        <v>74</v>
      </c>
      <c r="F20139" s="2" t="s">
        <v>977</v>
      </c>
      <c r="G20139" s="14" t="n">
        <v>125</v>
      </c>
      <c r="H20139" s="14" t="n">
        <v>334.24</v>
      </c>
      <c r="I20139" s="14" t="n">
        <v>125</v>
      </c>
      <c r="J20139" s="23" t="n">
        <f aca="false">IF(AND(E20139="Priority",ISNUMBER('Cost model'!N748)),'Cost model'!N748,'Cost model'!M748)</f>
        <v>235</v>
      </c>
      <c r="K20139" s="14" t="n">
        <f aca="false">J20139-H20139</f>
        <v>-99.24</v>
      </c>
      <c r="L20139" s="14" t="n">
        <f aca="false">G20139-H20139</f>
        <v>-209.24</v>
      </c>
    </row>
    <row r="20140" customFormat="false" ht="15" hidden="false" customHeight="false" outlineLevel="0" collapsed="false">
      <c r="A20140" s="2" t="s">
        <v>174</v>
      </c>
      <c r="B20140" s="2" t="s">
        <v>174</v>
      </c>
      <c r="C20140" s="2" t="s">
        <v>47</v>
      </c>
      <c r="D20140" s="2" t="s">
        <v>12</v>
      </c>
      <c r="E20140" s="2" t="s">
        <v>74</v>
      </c>
      <c r="F20140" s="2" t="s">
        <v>977</v>
      </c>
      <c r="G20140" s="14" t="n">
        <v>9.5</v>
      </c>
      <c r="H20140" s="14" t="n">
        <v>7.46</v>
      </c>
      <c r="I20140" s="14" t="n">
        <v>9.5</v>
      </c>
      <c r="J20140" s="23" t="n">
        <f aca="false">IF(AND(E20140="Priority",ISNUMBER('Cost model'!N170)),'Cost model'!N170,'Cost model'!M170)</f>
        <v>25.5</v>
      </c>
      <c r="K20140" s="14" t="n">
        <f aca="false">J20140-H20140</f>
        <v>18.04</v>
      </c>
      <c r="L20140" s="14" t="n">
        <f aca="false">G20140-H20140</f>
        <v>2.04</v>
      </c>
    </row>
    <row r="20141" customFormat="false" ht="15" hidden="false" customHeight="false" outlineLevel="0" collapsed="false">
      <c r="A20141" s="2" t="s">
        <v>174</v>
      </c>
      <c r="B20141" s="2" t="s">
        <v>142</v>
      </c>
      <c r="C20141" s="2" t="s">
        <v>48</v>
      </c>
      <c r="D20141" s="2" t="s">
        <v>10</v>
      </c>
      <c r="E20141" s="2" t="s">
        <v>74</v>
      </c>
      <c r="F20141" s="2" t="s">
        <v>976</v>
      </c>
      <c r="G20141" s="14" t="n">
        <v>12.5</v>
      </c>
      <c r="H20141" s="14" t="n">
        <v>20.11</v>
      </c>
      <c r="I20141" s="14" t="n">
        <v>12.5</v>
      </c>
      <c r="J20141" s="23" t="n">
        <f aca="false">IF(AND(E20141="Priority",ISNUMBER('Cost model'!N123)),'Cost model'!N123,'Cost model'!M123)</f>
        <v>16.5</v>
      </c>
      <c r="K20141" s="14" t="n">
        <f aca="false">J20141-H20141</f>
        <v>-3.61</v>
      </c>
      <c r="L20141" s="14" t="n">
        <f aca="false">G20141-H20141</f>
        <v>-7.61</v>
      </c>
    </row>
    <row r="20142" customFormat="false" ht="15" hidden="false" customHeight="false" outlineLevel="0" collapsed="false">
      <c r="A20142" s="2" t="s">
        <v>142</v>
      </c>
      <c r="B20142" s="2" t="s">
        <v>123</v>
      </c>
      <c r="C20142" s="2" t="s">
        <v>49</v>
      </c>
      <c r="D20142" s="2" t="s">
        <v>10</v>
      </c>
      <c r="E20142" s="2" t="s">
        <v>74</v>
      </c>
      <c r="F20142" s="2" t="s">
        <v>976</v>
      </c>
      <c r="G20142" s="14" t="n">
        <v>17.5</v>
      </c>
      <c r="H20142" s="14" t="n">
        <v>21.34</v>
      </c>
      <c r="I20142" s="14" t="n">
        <v>19.5</v>
      </c>
      <c r="J20142" s="23" t="n">
        <f aca="false">IF(AND(E20142="Priority",ISNUMBER('Cost model'!N724)),'Cost model'!N724,'Cost model'!M724)</f>
        <v>18.5</v>
      </c>
      <c r="K20142" s="14" t="n">
        <f aca="false">J20142-H20142</f>
        <v>-2.84</v>
      </c>
      <c r="L20142" s="14" t="n">
        <f aca="false">G20142-H20142</f>
        <v>-3.84</v>
      </c>
    </row>
    <row r="20143" customFormat="false" ht="15" hidden="false" customHeight="false" outlineLevel="0" collapsed="false">
      <c r="A20143" s="2" t="s">
        <v>142</v>
      </c>
      <c r="B20143" s="2" t="s">
        <v>124</v>
      </c>
      <c r="C20143" s="2" t="s">
        <v>47</v>
      </c>
      <c r="D20143" s="2" t="s">
        <v>10</v>
      </c>
      <c r="E20143" s="2" t="s">
        <v>83</v>
      </c>
      <c r="F20143" s="2" t="s">
        <v>976</v>
      </c>
      <c r="G20143" s="14" t="n">
        <v>19.5</v>
      </c>
      <c r="H20143" s="14" t="n">
        <v>21.61</v>
      </c>
      <c r="I20143" s="14" t="n">
        <v>19.5</v>
      </c>
      <c r="J20143" s="23" t="n">
        <f aca="false">IF(AND(E20143="Priority",ISNUMBER('Cost model'!N662)),'Cost model'!N662,'Cost model'!M662)</f>
        <v>18.5</v>
      </c>
      <c r="K20143" s="14" t="n">
        <f aca="false">J20143-H20143</f>
        <v>-3.11</v>
      </c>
      <c r="L20143" s="14" t="n">
        <f aca="false">G20143-H20143</f>
        <v>-2.11</v>
      </c>
    </row>
    <row r="20144" customFormat="false" ht="15" hidden="false" customHeight="false" outlineLevel="0" collapsed="false">
      <c r="A20144" s="2" t="s">
        <v>124</v>
      </c>
      <c r="B20144" s="2" t="s">
        <v>174</v>
      </c>
      <c r="C20144" s="2" t="s">
        <v>48</v>
      </c>
      <c r="D20144" s="2" t="s">
        <v>12</v>
      </c>
      <c r="E20144" s="2" t="s">
        <v>74</v>
      </c>
      <c r="F20144" s="2" t="s">
        <v>976</v>
      </c>
      <c r="G20144" s="14" t="n">
        <v>12.5</v>
      </c>
      <c r="H20144" s="14" t="n">
        <v>49.73</v>
      </c>
      <c r="I20144" s="14" t="n">
        <v>19.5</v>
      </c>
      <c r="J20144" s="23" t="n">
        <f aca="false">IF(AND(E20144="Priority",ISNUMBER('Cost model'!N366)),'Cost model'!N366,'Cost model'!M366)</f>
        <v>55</v>
      </c>
      <c r="K20144" s="14" t="n">
        <f aca="false">J20144-H20144</f>
        <v>5.27</v>
      </c>
      <c r="L20144" s="14" t="n">
        <f aca="false">G20144-H20144</f>
        <v>-37.23</v>
      </c>
    </row>
    <row r="20145" customFormat="false" ht="15" hidden="false" customHeight="false" outlineLevel="0" collapsed="false">
      <c r="A20145" s="2" t="s">
        <v>142</v>
      </c>
      <c r="B20145" s="2" t="s">
        <v>174</v>
      </c>
      <c r="C20145" s="2" t="s">
        <v>48</v>
      </c>
      <c r="D20145" s="2" t="s">
        <v>10</v>
      </c>
      <c r="E20145" s="2" t="s">
        <v>74</v>
      </c>
      <c r="F20145" s="2" t="s">
        <v>976</v>
      </c>
      <c r="G20145" s="14" t="n">
        <v>14.5</v>
      </c>
      <c r="H20145" s="14" t="n">
        <v>6.64</v>
      </c>
      <c r="I20145" s="14" t="n">
        <v>14.5</v>
      </c>
      <c r="J20145" s="23" t="n">
        <f aca="false">IF(AND(E20145="Priority",ISNUMBER('Cost model'!N693)),'Cost model'!N693,'Cost model'!M693)</f>
        <v>11.5</v>
      </c>
      <c r="K20145" s="14" t="n">
        <f aca="false">J20145-H20145</f>
        <v>4.86</v>
      </c>
      <c r="L20145" s="14" t="n">
        <f aca="false">G20145-H20145</f>
        <v>7.86</v>
      </c>
    </row>
    <row r="20146" customFormat="false" ht="15" hidden="false" customHeight="false" outlineLevel="0" collapsed="false">
      <c r="A20146" s="2" t="s">
        <v>124</v>
      </c>
      <c r="B20146" s="2" t="s">
        <v>142</v>
      </c>
      <c r="C20146" s="2" t="s">
        <v>48</v>
      </c>
      <c r="D20146" s="2" t="s">
        <v>13</v>
      </c>
      <c r="E20146" s="2" t="s">
        <v>74</v>
      </c>
      <c r="F20146" s="2" t="s">
        <v>976</v>
      </c>
      <c r="G20146" s="14" t="n">
        <v>24.5</v>
      </c>
      <c r="H20146" s="14" t="n">
        <v>61.5</v>
      </c>
      <c r="I20146" s="14" t="n">
        <v>24.5</v>
      </c>
      <c r="J20146" s="23" t="n">
        <f aca="false">IF(AND(E20146="Priority",ISNUMBER('Cost model'!N339)),'Cost model'!N339,'Cost model'!M339)</f>
        <v>85</v>
      </c>
      <c r="K20146" s="14" t="n">
        <f aca="false">J20146-H20146</f>
        <v>23.5</v>
      </c>
      <c r="L20146" s="14" t="n">
        <f aca="false">G20146-H20146</f>
        <v>-37</v>
      </c>
    </row>
    <row r="20147" customFormat="false" ht="15" hidden="false" customHeight="false" outlineLevel="0" collapsed="false">
      <c r="A20147" s="2" t="s">
        <v>142</v>
      </c>
      <c r="B20147" s="2" t="s">
        <v>142</v>
      </c>
      <c r="C20147" s="2" t="s">
        <v>49</v>
      </c>
      <c r="D20147" s="2" t="s">
        <v>14</v>
      </c>
      <c r="E20147" s="2" t="s">
        <v>74</v>
      </c>
      <c r="F20147" s="2" t="s">
        <v>977</v>
      </c>
      <c r="G20147" s="14" t="n">
        <v>175</v>
      </c>
      <c r="H20147" s="14" t="n">
        <v>70.22</v>
      </c>
      <c r="I20147" s="14" t="n">
        <v>85</v>
      </c>
      <c r="J20147" s="23" t="n">
        <f aca="false">IF(AND(E20147="Priority",ISNUMBER('Cost model'!N643)),'Cost model'!N643,'Cost model'!M643)</f>
        <v>110</v>
      </c>
      <c r="K20147" s="14" t="n">
        <f aca="false">J20147-H20147</f>
        <v>39.78</v>
      </c>
      <c r="L20147" s="14" t="n">
        <f aca="false">G20147-H20147</f>
        <v>104.78</v>
      </c>
    </row>
    <row r="20148" customFormat="false" ht="15" hidden="false" customHeight="false" outlineLevel="0" collapsed="false">
      <c r="A20148" s="2" t="s">
        <v>174</v>
      </c>
      <c r="B20148" s="2" t="s">
        <v>124</v>
      </c>
      <c r="C20148" s="2" t="s">
        <v>49</v>
      </c>
      <c r="D20148" s="2" t="s">
        <v>12</v>
      </c>
      <c r="E20148" s="2" t="s">
        <v>74</v>
      </c>
      <c r="F20148" s="2" t="s">
        <v>976</v>
      </c>
      <c r="G20148" s="14" t="n">
        <v>19.5</v>
      </c>
      <c r="H20148" s="14" t="n">
        <v>50.53</v>
      </c>
      <c r="I20148" s="14" t="n">
        <v>19.5</v>
      </c>
      <c r="J20148" s="23" t="n">
        <f aca="false">IF(AND(E20148="Priority",ISNUMBER('Cost model'!N112)),'Cost model'!N112,'Cost model'!M112)</f>
        <v>50</v>
      </c>
      <c r="K20148" s="14" t="n">
        <f aca="false">J20148-H20148</f>
        <v>-0.530000000000001</v>
      </c>
      <c r="L20148" s="14" t="n">
        <f aca="false">G20148-H20148</f>
        <v>-31.03</v>
      </c>
    </row>
    <row r="20149" customFormat="false" ht="15" hidden="false" customHeight="false" outlineLevel="0" collapsed="false">
      <c r="A20149" s="2" t="s">
        <v>124</v>
      </c>
      <c r="B20149" s="2" t="s">
        <v>124</v>
      </c>
      <c r="C20149" s="2" t="s">
        <v>49</v>
      </c>
      <c r="D20149" s="2" t="s">
        <v>12</v>
      </c>
      <c r="E20149" s="2" t="s">
        <v>74</v>
      </c>
      <c r="F20149" s="2" t="s">
        <v>977</v>
      </c>
      <c r="G20149" s="14" t="n">
        <v>19.5</v>
      </c>
      <c r="H20149" s="14" t="n">
        <v>66.2</v>
      </c>
      <c r="I20149" s="14" t="n">
        <v>19.5</v>
      </c>
      <c r="J20149" s="23" t="n">
        <f aca="false">IF(AND(E20149="Priority",ISNUMBER('Cost model'!N322)),'Cost model'!N322,'Cost model'!M322)</f>
        <v>50</v>
      </c>
      <c r="K20149" s="14" t="n">
        <f aca="false">J20149-H20149</f>
        <v>-16.2</v>
      </c>
      <c r="L20149" s="14" t="n">
        <f aca="false">G20149-H20149</f>
        <v>-46.7</v>
      </c>
    </row>
    <row r="20150" customFormat="false" ht="15" hidden="false" customHeight="false" outlineLevel="0" collapsed="false">
      <c r="A20150" s="2" t="s">
        <v>221</v>
      </c>
      <c r="B20150" s="2" t="s">
        <v>142</v>
      </c>
      <c r="C20150" s="2" t="s">
        <v>49</v>
      </c>
      <c r="D20150" s="2" t="s">
        <v>12</v>
      </c>
      <c r="E20150" s="2" t="s">
        <v>74</v>
      </c>
      <c r="F20150" s="2" t="s">
        <v>976</v>
      </c>
      <c r="G20150" s="14" t="n">
        <v>19.5</v>
      </c>
      <c r="H20150" s="14" t="n">
        <v>71.09</v>
      </c>
      <c r="I20150" s="14" t="n">
        <v>29.5</v>
      </c>
      <c r="J20150" s="23" t="n">
        <f aca="false">IF(AND(E20150="Priority",ISNUMBER('Cost model'!N772)),'Cost model'!N772,'Cost model'!M772)</f>
        <v>70</v>
      </c>
      <c r="K20150" s="14" t="n">
        <f aca="false">J20150-H20150</f>
        <v>-1.09</v>
      </c>
      <c r="L20150" s="14" t="n">
        <f aca="false">G20150-H20150</f>
        <v>-51.59</v>
      </c>
    </row>
    <row r="20151" customFormat="false" ht="15" hidden="false" customHeight="false" outlineLevel="0" collapsed="false">
      <c r="A20151" s="2" t="s">
        <v>174</v>
      </c>
      <c r="B20151" s="2" t="s">
        <v>174</v>
      </c>
      <c r="C20151" s="2" t="s">
        <v>48</v>
      </c>
      <c r="D20151" s="2" t="s">
        <v>13</v>
      </c>
      <c r="E20151" s="2" t="s">
        <v>83</v>
      </c>
      <c r="F20151" s="2" t="s">
        <v>977</v>
      </c>
      <c r="G20151" s="14" t="n">
        <v>45</v>
      </c>
      <c r="H20151" s="14" t="n">
        <v>85.75</v>
      </c>
      <c r="I20151" s="14" t="n">
        <v>45</v>
      </c>
      <c r="J20151" s="23" t="n">
        <f aca="false">IF(AND(E20151="Priority",ISNUMBER('Cost model'!N174)),'Cost model'!N174,'Cost model'!M174)</f>
        <v>95</v>
      </c>
      <c r="K20151" s="14" t="n">
        <f aca="false">J20151-H20151</f>
        <v>9.25</v>
      </c>
      <c r="L20151" s="14" t="n">
        <f aca="false">G20151-H20151</f>
        <v>-40.75</v>
      </c>
    </row>
    <row r="20152" customFormat="false" ht="15" hidden="false" customHeight="false" outlineLevel="0" collapsed="false">
      <c r="A20152" s="2" t="s">
        <v>174</v>
      </c>
      <c r="B20152" s="2" t="s">
        <v>174</v>
      </c>
      <c r="C20152" s="2" t="s">
        <v>48</v>
      </c>
      <c r="D20152" s="2" t="s">
        <v>10</v>
      </c>
      <c r="E20152" s="2" t="s">
        <v>83</v>
      </c>
      <c r="F20152" s="2" t="s">
        <v>977</v>
      </c>
      <c r="G20152" s="14" t="n">
        <v>17.5</v>
      </c>
      <c r="H20152" s="14" t="n">
        <v>12.27</v>
      </c>
      <c r="I20152" s="14" t="n">
        <v>17.5</v>
      </c>
      <c r="J20152" s="23" t="n">
        <f aca="false">IF(AND(E20152="Priority",ISNUMBER('Cost model'!N168)),'Cost model'!N168,'Cost model'!M168)</f>
        <v>18.5</v>
      </c>
      <c r="K20152" s="14" t="n">
        <f aca="false">J20152-H20152</f>
        <v>6.23</v>
      </c>
      <c r="L20152" s="14" t="n">
        <f aca="false">G20152-H20152</f>
        <v>5.23</v>
      </c>
    </row>
    <row r="20153" customFormat="false" ht="15" hidden="false" customHeight="false" outlineLevel="0" collapsed="false">
      <c r="A20153" s="2" t="s">
        <v>221</v>
      </c>
      <c r="B20153" s="2" t="s">
        <v>221</v>
      </c>
      <c r="C20153" s="2" t="s">
        <v>49</v>
      </c>
      <c r="D20153" s="2" t="s">
        <v>13</v>
      </c>
      <c r="E20153" s="2" t="s">
        <v>74</v>
      </c>
      <c r="F20153" s="2" t="s">
        <v>977</v>
      </c>
      <c r="G20153" s="14" t="n">
        <v>50</v>
      </c>
      <c r="H20153" s="14" t="n">
        <v>115.15</v>
      </c>
      <c r="I20153" s="14" t="n">
        <v>50</v>
      </c>
      <c r="J20153" s="23" t="n">
        <f aca="false">IF(AND(E20153="Priority",ISNUMBER('Cost model'!N745)),'Cost model'!N745,'Cost model'!M745)</f>
        <v>130</v>
      </c>
      <c r="K20153" s="14" t="n">
        <f aca="false">J20153-H20153</f>
        <v>14.85</v>
      </c>
      <c r="L20153" s="14" t="n">
        <f aca="false">G20153-H20153</f>
        <v>-65.15</v>
      </c>
    </row>
    <row r="20154" customFormat="false" ht="15" hidden="false" customHeight="false" outlineLevel="0" collapsed="false">
      <c r="A20154" s="2" t="s">
        <v>174</v>
      </c>
      <c r="B20154" s="2" t="s">
        <v>174</v>
      </c>
      <c r="C20154" s="2" t="s">
        <v>49</v>
      </c>
      <c r="D20154" s="2" t="s">
        <v>12</v>
      </c>
      <c r="E20154" s="2" t="s">
        <v>83</v>
      </c>
      <c r="F20154" s="2" t="s">
        <v>977</v>
      </c>
      <c r="G20154" s="14" t="n">
        <v>29.5</v>
      </c>
      <c r="H20154" s="14" t="n">
        <v>27.93</v>
      </c>
      <c r="I20154" s="14" t="n">
        <v>29.5</v>
      </c>
      <c r="J20154" s="23" t="n">
        <f aca="false">IF(AND(E20154="Priority",ISNUMBER('Cost model'!N172)),'Cost model'!N172,'Cost model'!M172)</f>
        <v>60</v>
      </c>
      <c r="K20154" s="14" t="n">
        <f aca="false">J20154-H20154</f>
        <v>32.07</v>
      </c>
      <c r="L20154" s="14" t="n">
        <f aca="false">G20154-H20154</f>
        <v>1.57</v>
      </c>
    </row>
    <row r="20155" customFormat="false" ht="15" hidden="false" customHeight="false" outlineLevel="0" collapsed="false">
      <c r="A20155" s="2" t="s">
        <v>123</v>
      </c>
      <c r="B20155" s="2" t="s">
        <v>174</v>
      </c>
      <c r="C20155" s="2" t="s">
        <v>47</v>
      </c>
      <c r="D20155" s="2" t="s">
        <v>10</v>
      </c>
      <c r="E20155" s="2" t="s">
        <v>74</v>
      </c>
      <c r="F20155" s="2" t="s">
        <v>976</v>
      </c>
      <c r="G20155" s="14" t="n">
        <v>14.5</v>
      </c>
      <c r="H20155" s="14" t="n">
        <v>12.27</v>
      </c>
      <c r="I20155" s="14" t="n">
        <v>14.5</v>
      </c>
      <c r="J20155" s="23" t="n">
        <f aca="false">IF(AND(E20155="Priority",ISNUMBER('Cost model'!N47)),'Cost model'!N47,'Cost model'!M47)</f>
        <v>12.5</v>
      </c>
      <c r="K20155" s="14" t="n">
        <f aca="false">J20155-H20155</f>
        <v>0.23</v>
      </c>
      <c r="L20155" s="14" t="n">
        <f aca="false">G20155-H20155</f>
        <v>2.23</v>
      </c>
    </row>
    <row r="20156" customFormat="false" ht="15" hidden="false" customHeight="false" outlineLevel="0" collapsed="false">
      <c r="A20156" s="2" t="s">
        <v>174</v>
      </c>
      <c r="B20156" s="2" t="s">
        <v>174</v>
      </c>
      <c r="C20156" s="2" t="s">
        <v>47</v>
      </c>
      <c r="D20156" s="2" t="s">
        <v>12</v>
      </c>
      <c r="E20156" s="2" t="s">
        <v>74</v>
      </c>
      <c r="F20156" s="2" t="s">
        <v>977</v>
      </c>
      <c r="G20156" s="14" t="n">
        <v>9.5</v>
      </c>
      <c r="H20156" s="14" t="n">
        <v>27.32</v>
      </c>
      <c r="I20156" s="14" t="n">
        <v>9.5</v>
      </c>
      <c r="J20156" s="23" t="n">
        <f aca="false">IF(AND(E20156="Priority",ISNUMBER('Cost model'!N170)),'Cost model'!N170,'Cost model'!M170)</f>
        <v>25.5</v>
      </c>
      <c r="K20156" s="14" t="n">
        <f aca="false">J20156-H20156</f>
        <v>-1.82</v>
      </c>
      <c r="L20156" s="14" t="n">
        <f aca="false">G20156-H20156</f>
        <v>-17.82</v>
      </c>
    </row>
    <row r="20157" customFormat="false" ht="15" hidden="false" customHeight="false" outlineLevel="0" collapsed="false">
      <c r="A20157" s="2" t="s">
        <v>174</v>
      </c>
      <c r="B20157" s="2" t="s">
        <v>174</v>
      </c>
      <c r="C20157" s="2" t="s">
        <v>49</v>
      </c>
      <c r="D20157" s="2" t="s">
        <v>10</v>
      </c>
      <c r="E20157" s="2" t="s">
        <v>83</v>
      </c>
      <c r="F20157" s="2" t="s">
        <v>977</v>
      </c>
      <c r="G20157" s="14" t="n">
        <v>24.5</v>
      </c>
      <c r="H20157" s="14" t="n">
        <v>10.79</v>
      </c>
      <c r="I20157" s="14" t="n">
        <v>24.5</v>
      </c>
      <c r="J20157" s="23" t="n">
        <f aca="false">IF(AND(E20157="Priority",ISNUMBER('Cost model'!N169)),'Cost model'!N169,'Cost model'!M169)</f>
        <v>25.5</v>
      </c>
      <c r="K20157" s="14" t="n">
        <f aca="false">J20157-H20157</f>
        <v>14.71</v>
      </c>
      <c r="L20157" s="14" t="n">
        <f aca="false">G20157-H20157</f>
        <v>13.71</v>
      </c>
    </row>
    <row r="20158" customFormat="false" ht="15" hidden="false" customHeight="false" outlineLevel="0" collapsed="false">
      <c r="A20158" s="2" t="s">
        <v>174</v>
      </c>
      <c r="B20158" s="2" t="s">
        <v>174</v>
      </c>
      <c r="C20158" s="2" t="s">
        <v>47</v>
      </c>
      <c r="D20158" s="2" t="s">
        <v>10</v>
      </c>
      <c r="E20158" s="2" t="s">
        <v>74</v>
      </c>
      <c r="F20158" s="2" t="s">
        <v>977</v>
      </c>
      <c r="G20158" s="14" t="n">
        <v>9.5</v>
      </c>
      <c r="H20158" s="14" t="n">
        <v>6.11</v>
      </c>
      <c r="I20158" s="14" t="n">
        <v>9.5</v>
      </c>
      <c r="J20158" s="23" t="n">
        <f aca="false">IF(AND(E20158="Priority",ISNUMBER('Cost model'!N167)),'Cost model'!N167,'Cost model'!M167)</f>
        <v>8.5</v>
      </c>
      <c r="K20158" s="14" t="n">
        <f aca="false">J20158-H20158</f>
        <v>2.39</v>
      </c>
      <c r="L20158" s="14" t="n">
        <f aca="false">G20158-H20158</f>
        <v>3.39</v>
      </c>
    </row>
    <row r="20159" customFormat="false" ht="15" hidden="false" customHeight="false" outlineLevel="0" collapsed="false">
      <c r="A20159" s="2" t="s">
        <v>174</v>
      </c>
      <c r="B20159" s="2" t="s">
        <v>174</v>
      </c>
      <c r="C20159" s="2" t="s">
        <v>47</v>
      </c>
      <c r="D20159" s="2" t="s">
        <v>10</v>
      </c>
      <c r="E20159" s="2" t="s">
        <v>74</v>
      </c>
      <c r="F20159" s="2" t="s">
        <v>977</v>
      </c>
      <c r="G20159" s="14" t="n">
        <v>9.5</v>
      </c>
      <c r="H20159" s="14" t="n">
        <v>6.67</v>
      </c>
      <c r="I20159" s="14" t="n">
        <v>9.5</v>
      </c>
      <c r="J20159" s="23" t="n">
        <f aca="false">IF(AND(E20159="Priority",ISNUMBER('Cost model'!N167)),'Cost model'!N167,'Cost model'!M167)</f>
        <v>8.5</v>
      </c>
      <c r="K20159" s="14" t="n">
        <f aca="false">J20159-H20159</f>
        <v>1.83</v>
      </c>
      <c r="L20159" s="14" t="n">
        <f aca="false">G20159-H20159</f>
        <v>2.83</v>
      </c>
    </row>
    <row r="20160" customFormat="false" ht="15" hidden="false" customHeight="false" outlineLevel="0" collapsed="false">
      <c r="A20160" s="2" t="s">
        <v>158</v>
      </c>
      <c r="B20160" s="2" t="s">
        <v>158</v>
      </c>
      <c r="C20160" s="2" t="s">
        <v>47</v>
      </c>
      <c r="D20160" s="2" t="s">
        <v>12</v>
      </c>
      <c r="E20160" s="2" t="s">
        <v>74</v>
      </c>
      <c r="F20160" s="2" t="s">
        <v>977</v>
      </c>
      <c r="G20160" s="14" t="n">
        <v>9.5</v>
      </c>
      <c r="H20160" s="14" t="n">
        <v>13.93</v>
      </c>
      <c r="I20160" s="14" t="n">
        <v>9.5</v>
      </c>
      <c r="J20160" s="23" t="n">
        <f aca="false">IF(AND(E20160="Priority",ISNUMBER('Cost model'!N425)),'Cost model'!N425,'Cost model'!M425)</f>
        <v>14.5</v>
      </c>
      <c r="K20160" s="14" t="n">
        <f aca="false">J20160-H20160</f>
        <v>0.57</v>
      </c>
      <c r="L20160" s="14" t="n">
        <f aca="false">G20160-H20160</f>
        <v>-4.43</v>
      </c>
    </row>
    <row r="20161" customFormat="false" ht="15" hidden="false" customHeight="false" outlineLevel="0" collapsed="false">
      <c r="A20161" s="2" t="s">
        <v>174</v>
      </c>
      <c r="B20161" s="2" t="s">
        <v>174</v>
      </c>
      <c r="C20161" s="2" t="s">
        <v>48</v>
      </c>
      <c r="D20161" s="2" t="s">
        <v>12</v>
      </c>
      <c r="E20161" s="2" t="s">
        <v>74</v>
      </c>
      <c r="F20161" s="2" t="s">
        <v>977</v>
      </c>
      <c r="G20161" s="14" t="n">
        <v>12.5</v>
      </c>
      <c r="H20161" s="14" t="n">
        <v>9.66</v>
      </c>
      <c r="I20161" s="14" t="n">
        <v>12.5</v>
      </c>
      <c r="J20161" s="23" t="n">
        <f aca="false">IF(AND(E20161="Priority",ISNUMBER('Cost model'!N171)),'Cost model'!N171,'Cost model'!M171)</f>
        <v>40</v>
      </c>
      <c r="K20161" s="14" t="n">
        <f aca="false">J20161-H20161</f>
        <v>30.34</v>
      </c>
      <c r="L20161" s="14" t="n">
        <f aca="false">G20161-H20161</f>
        <v>2.84</v>
      </c>
    </row>
    <row r="20162" customFormat="false" ht="15" hidden="false" customHeight="false" outlineLevel="0" collapsed="false">
      <c r="A20162" s="2" t="s">
        <v>142</v>
      </c>
      <c r="B20162" s="2" t="s">
        <v>142</v>
      </c>
      <c r="C20162" s="2" t="s">
        <v>47</v>
      </c>
      <c r="D20162" s="2" t="s">
        <v>10</v>
      </c>
      <c r="E20162" s="2" t="s">
        <v>74</v>
      </c>
      <c r="F20162" s="2" t="s">
        <v>977</v>
      </c>
      <c r="G20162" s="14" t="n">
        <v>9.5</v>
      </c>
      <c r="H20162" s="14" t="n">
        <v>6.12</v>
      </c>
      <c r="I20162" s="14" t="n">
        <v>9.5</v>
      </c>
      <c r="J20162" s="23" t="n">
        <f aca="false">IF(AND(E20162="Priority",ISNUMBER('Cost model'!N632)),'Cost model'!N632,'Cost model'!M632)</f>
        <v>9.5</v>
      </c>
      <c r="K20162" s="14" t="n">
        <f aca="false">J20162-H20162</f>
        <v>3.38</v>
      </c>
      <c r="L20162" s="14" t="n">
        <f aca="false">G20162-H20162</f>
        <v>3.38</v>
      </c>
    </row>
    <row r="20163" customFormat="false" ht="15" hidden="false" customHeight="false" outlineLevel="0" collapsed="false">
      <c r="A20163" s="2" t="s">
        <v>174</v>
      </c>
      <c r="B20163" s="2" t="s">
        <v>174</v>
      </c>
      <c r="C20163" s="2" t="s">
        <v>49</v>
      </c>
      <c r="D20163" s="2" t="s">
        <v>13</v>
      </c>
      <c r="E20163" s="2" t="s">
        <v>74</v>
      </c>
      <c r="F20163" s="2" t="s">
        <v>977</v>
      </c>
      <c r="G20163" s="14" t="n">
        <v>50</v>
      </c>
      <c r="H20163" s="14" t="n">
        <v>59.14</v>
      </c>
      <c r="I20163" s="14" t="n">
        <v>50</v>
      </c>
      <c r="J20163" s="23" t="n">
        <f aca="false">IF(AND(E20163="Priority",ISNUMBER('Cost model'!N175)),'Cost model'!N175,'Cost model'!M175)</f>
        <v>75</v>
      </c>
      <c r="K20163" s="14" t="n">
        <f aca="false">J20163-H20163</f>
        <v>15.86</v>
      </c>
      <c r="L20163" s="14" t="n">
        <f aca="false">G20163-H20163</f>
        <v>-9.14</v>
      </c>
    </row>
    <row r="20164" customFormat="false" ht="15" hidden="false" customHeight="false" outlineLevel="0" collapsed="false">
      <c r="A20164" s="2" t="s">
        <v>174</v>
      </c>
      <c r="B20164" s="2" t="s">
        <v>174</v>
      </c>
      <c r="C20164" s="2" t="s">
        <v>49</v>
      </c>
      <c r="D20164" s="2" t="s">
        <v>10</v>
      </c>
      <c r="E20164" s="2" t="s">
        <v>74</v>
      </c>
      <c r="F20164" s="2" t="s">
        <v>977</v>
      </c>
      <c r="G20164" s="14" t="n">
        <v>9.5</v>
      </c>
      <c r="H20164" s="14" t="n">
        <v>11.92</v>
      </c>
      <c r="I20164" s="14" t="n">
        <v>17.5</v>
      </c>
      <c r="J20164" s="23" t="n">
        <f aca="false">IF(AND(E20164="Priority",ISNUMBER('Cost model'!N169)),'Cost model'!N169,'Cost model'!M169)</f>
        <v>18.5</v>
      </c>
      <c r="K20164" s="14" t="n">
        <f aca="false">J20164-H20164</f>
        <v>6.58</v>
      </c>
      <c r="L20164" s="14" t="n">
        <f aca="false">G20164-H20164</f>
        <v>-2.42</v>
      </c>
    </row>
    <row r="20165" customFormat="false" ht="15" hidden="false" customHeight="false" outlineLevel="0" collapsed="false">
      <c r="A20165" s="2" t="s">
        <v>174</v>
      </c>
      <c r="B20165" s="2" t="s">
        <v>174</v>
      </c>
      <c r="C20165" s="2" t="s">
        <v>47</v>
      </c>
      <c r="D20165" s="2" t="s">
        <v>10</v>
      </c>
      <c r="E20165" s="2" t="s">
        <v>74</v>
      </c>
      <c r="F20165" s="2" t="s">
        <v>977</v>
      </c>
      <c r="G20165" s="14" t="n">
        <v>24.5</v>
      </c>
      <c r="H20165" s="14" t="n">
        <v>25.65</v>
      </c>
      <c r="I20165" s="14" t="n">
        <v>9.5</v>
      </c>
      <c r="J20165" s="23" t="n">
        <f aca="false">IF(AND(E20165="Priority",ISNUMBER('Cost model'!N167)),'Cost model'!N167,'Cost model'!M167)</f>
        <v>8.5</v>
      </c>
      <c r="K20165" s="14" t="n">
        <f aca="false">J20165-H20165</f>
        <v>-17.15</v>
      </c>
      <c r="L20165" s="14" t="n">
        <f aca="false">G20165-H20165</f>
        <v>-1.15</v>
      </c>
    </row>
    <row r="20166" customFormat="false" ht="15" hidden="false" customHeight="false" outlineLevel="0" collapsed="false">
      <c r="A20166" s="2" t="s">
        <v>158</v>
      </c>
      <c r="B20166" s="2" t="s">
        <v>158</v>
      </c>
      <c r="C20166" s="2" t="s">
        <v>49</v>
      </c>
      <c r="D20166" s="2" t="s">
        <v>10</v>
      </c>
      <c r="E20166" s="2" t="s">
        <v>74</v>
      </c>
      <c r="F20166" s="2" t="s">
        <v>977</v>
      </c>
      <c r="G20166" s="14" t="n">
        <v>17.5</v>
      </c>
      <c r="H20166" s="14" t="n">
        <v>14.08</v>
      </c>
      <c r="I20166" s="14" t="n">
        <v>17.5</v>
      </c>
      <c r="J20166" s="23" t="n">
        <f aca="false">IF(AND(E20166="Priority",ISNUMBER('Cost model'!N424)),'Cost model'!N424,'Cost model'!M424)</f>
        <v>16.5</v>
      </c>
      <c r="K20166" s="14" t="n">
        <f aca="false">J20166-H20166</f>
        <v>2.42</v>
      </c>
      <c r="L20166" s="14" t="n">
        <f aca="false">G20166-H20166</f>
        <v>3.42</v>
      </c>
    </row>
    <row r="20167" customFormat="false" ht="15" hidden="false" customHeight="false" outlineLevel="0" collapsed="false">
      <c r="A20167" s="2" t="s">
        <v>205</v>
      </c>
      <c r="B20167" s="2" t="s">
        <v>142</v>
      </c>
      <c r="C20167" s="2" t="s">
        <v>48</v>
      </c>
      <c r="D20167" s="2" t="s">
        <v>10</v>
      </c>
      <c r="E20167" s="2" t="s">
        <v>74</v>
      </c>
      <c r="F20167" s="2" t="s">
        <v>976</v>
      </c>
      <c r="G20167" s="14" t="n">
        <v>14.5</v>
      </c>
      <c r="H20167" s="14" t="n">
        <v>11.92</v>
      </c>
      <c r="I20167" s="14" t="n">
        <v>14.5</v>
      </c>
      <c r="J20167" s="23" t="n">
        <f aca="false">IF(AND(E20167="Priority",ISNUMBER('Cost model'!N543)),'Cost model'!N543,'Cost model'!M543)</f>
        <v>18.5</v>
      </c>
      <c r="K20167" s="14" t="n">
        <f aca="false">J20167-H20167</f>
        <v>6.58</v>
      </c>
      <c r="L20167" s="14" t="n">
        <f aca="false">G20167-H20167</f>
        <v>2.58</v>
      </c>
    </row>
    <row r="20168" customFormat="false" ht="15" hidden="false" customHeight="false" outlineLevel="0" collapsed="false">
      <c r="A20168" s="2" t="s">
        <v>221</v>
      </c>
      <c r="B20168" s="2" t="s">
        <v>142</v>
      </c>
      <c r="C20168" s="2" t="s">
        <v>49</v>
      </c>
      <c r="D20168" s="2" t="s">
        <v>13</v>
      </c>
      <c r="E20168" s="2" t="s">
        <v>74</v>
      </c>
      <c r="F20168" s="2" t="s">
        <v>976</v>
      </c>
      <c r="G20168" s="14" t="n">
        <v>50</v>
      </c>
      <c r="H20168" s="14" t="n">
        <v>85.88</v>
      </c>
      <c r="I20168" s="14" t="n">
        <v>125</v>
      </c>
      <c r="J20168" s="23" t="n">
        <f aca="false">IF(AND(E20168="Priority",ISNUMBER('Cost model'!N775)),'Cost model'!N775,'Cost model'!M775)</f>
        <v>155</v>
      </c>
      <c r="K20168" s="14" t="n">
        <f aca="false">J20168-H20168</f>
        <v>69.12</v>
      </c>
      <c r="L20168" s="14" t="n">
        <f aca="false">G20168-H20168</f>
        <v>-35.88</v>
      </c>
    </row>
    <row r="20169" customFormat="false" ht="15" hidden="false" customHeight="false" outlineLevel="0" collapsed="false">
      <c r="A20169" s="2" t="s">
        <v>124</v>
      </c>
      <c r="B20169" s="2" t="s">
        <v>124</v>
      </c>
      <c r="C20169" s="2" t="s">
        <v>49</v>
      </c>
      <c r="D20169" s="2" t="s">
        <v>10</v>
      </c>
      <c r="E20169" s="2" t="s">
        <v>74</v>
      </c>
      <c r="F20169" s="2" t="s">
        <v>977</v>
      </c>
      <c r="G20169" s="14" t="n">
        <v>17.5</v>
      </c>
      <c r="H20169" s="14" t="n">
        <v>21.34</v>
      </c>
      <c r="I20169" s="14" t="n">
        <v>17.5</v>
      </c>
      <c r="J20169" s="23" t="n">
        <f aca="false">IF(AND(E20169="Priority",ISNUMBER('Cost model'!N319)),'Cost model'!N319,'Cost model'!M319)</f>
        <v>16.5</v>
      </c>
      <c r="K20169" s="14" t="n">
        <f aca="false">J20169-H20169</f>
        <v>-4.84</v>
      </c>
      <c r="L20169" s="14" t="n">
        <f aca="false">G20169-H20169</f>
        <v>-3.84</v>
      </c>
    </row>
    <row r="20170" customFormat="false" ht="15" hidden="false" customHeight="false" outlineLevel="0" collapsed="false">
      <c r="A20170" s="2" t="s">
        <v>205</v>
      </c>
      <c r="B20170" s="2" t="s">
        <v>142</v>
      </c>
      <c r="C20170" s="2" t="s">
        <v>48</v>
      </c>
      <c r="D20170" s="2" t="s">
        <v>12</v>
      </c>
      <c r="E20170" s="2" t="s">
        <v>74</v>
      </c>
      <c r="F20170" s="2" t="s">
        <v>976</v>
      </c>
      <c r="G20170" s="14" t="n">
        <v>19.5</v>
      </c>
      <c r="H20170" s="14" t="n">
        <v>52.04</v>
      </c>
      <c r="I20170" s="14" t="n">
        <v>19.5</v>
      </c>
      <c r="J20170" s="23" t="n">
        <f aca="false">IF(AND(E20170="Priority",ISNUMBER('Cost model'!N546)),'Cost model'!N546,'Cost model'!M546)</f>
        <v>60</v>
      </c>
      <c r="K20170" s="14" t="n">
        <f aca="false">J20170-H20170</f>
        <v>7.96</v>
      </c>
      <c r="L20170" s="14" t="n">
        <f aca="false">G20170-H20170</f>
        <v>-32.54</v>
      </c>
    </row>
    <row r="20171" customFormat="false" ht="15" hidden="false" customHeight="false" outlineLevel="0" collapsed="false">
      <c r="A20171" s="2" t="s">
        <v>124</v>
      </c>
      <c r="B20171" s="2" t="s">
        <v>124</v>
      </c>
      <c r="C20171" s="2" t="s">
        <v>49</v>
      </c>
      <c r="D20171" s="2" t="s">
        <v>10</v>
      </c>
      <c r="E20171" s="2" t="s">
        <v>83</v>
      </c>
      <c r="F20171" s="2" t="s">
        <v>977</v>
      </c>
      <c r="G20171" s="14" t="n">
        <v>24.5</v>
      </c>
      <c r="H20171" s="14" t="n">
        <v>21.34</v>
      </c>
      <c r="I20171" s="14" t="n">
        <v>24.5</v>
      </c>
      <c r="J20171" s="23" t="n">
        <f aca="false">IF(AND(E20171="Priority",ISNUMBER('Cost model'!N319)),'Cost model'!N319,'Cost model'!M319)</f>
        <v>22.5</v>
      </c>
      <c r="K20171" s="14" t="n">
        <f aca="false">J20171-H20171</f>
        <v>1.16</v>
      </c>
      <c r="L20171" s="14" t="n">
        <f aca="false">G20171-H20171</f>
        <v>3.16</v>
      </c>
    </row>
    <row r="20172" customFormat="false" ht="15" hidden="false" customHeight="false" outlineLevel="0" collapsed="false">
      <c r="A20172" s="2" t="s">
        <v>142</v>
      </c>
      <c r="B20172" s="2" t="s">
        <v>142</v>
      </c>
      <c r="C20172" s="2" t="s">
        <v>47</v>
      </c>
      <c r="D20172" s="2" t="s">
        <v>10</v>
      </c>
      <c r="E20172" s="2" t="s">
        <v>83</v>
      </c>
      <c r="F20172" s="2" t="s">
        <v>977</v>
      </c>
      <c r="G20172" s="14" t="n">
        <v>14.5</v>
      </c>
      <c r="H20172" s="14" t="n">
        <v>7.93</v>
      </c>
      <c r="I20172" s="14" t="n">
        <v>14.5</v>
      </c>
      <c r="J20172" s="23" t="n">
        <f aca="false">IF(AND(E20172="Priority",ISNUMBER('Cost model'!N632)),'Cost model'!N632,'Cost model'!M632)</f>
        <v>14.5</v>
      </c>
      <c r="K20172" s="14" t="n">
        <f aca="false">J20172-H20172</f>
        <v>6.57</v>
      </c>
      <c r="L20172" s="14" t="n">
        <f aca="false">G20172-H20172</f>
        <v>6.57</v>
      </c>
    </row>
    <row r="20173" customFormat="false" ht="15" hidden="false" customHeight="false" outlineLevel="0" collapsed="false">
      <c r="A20173" s="2" t="s">
        <v>142</v>
      </c>
      <c r="B20173" s="2" t="s">
        <v>142</v>
      </c>
      <c r="C20173" s="2" t="s">
        <v>49</v>
      </c>
      <c r="D20173" s="2" t="s">
        <v>12</v>
      </c>
      <c r="E20173" s="2" t="s">
        <v>74</v>
      </c>
      <c r="F20173" s="2" t="s">
        <v>977</v>
      </c>
      <c r="G20173" s="14" t="n">
        <v>19.5</v>
      </c>
      <c r="H20173" s="14" t="n">
        <v>43.25</v>
      </c>
      <c r="I20173" s="14" t="n">
        <v>19.5</v>
      </c>
      <c r="J20173" s="23" t="n">
        <f aca="false">IF(AND(E20173="Priority",ISNUMBER('Cost model'!N637)),'Cost model'!N637,'Cost model'!M637)</f>
        <v>45</v>
      </c>
      <c r="K20173" s="14" t="n">
        <f aca="false">J20173-H20173</f>
        <v>1.75</v>
      </c>
      <c r="L20173" s="14" t="n">
        <f aca="false">G20173-H20173</f>
        <v>-23.75</v>
      </c>
    </row>
    <row r="20174" customFormat="false" ht="15" hidden="false" customHeight="false" outlineLevel="0" collapsed="false">
      <c r="A20174" s="2" t="s">
        <v>221</v>
      </c>
      <c r="B20174" s="2" t="s">
        <v>221</v>
      </c>
      <c r="C20174" s="2" t="s">
        <v>47</v>
      </c>
      <c r="D20174" s="2" t="s">
        <v>13</v>
      </c>
      <c r="E20174" s="2" t="s">
        <v>74</v>
      </c>
      <c r="F20174" s="2" t="s">
        <v>977</v>
      </c>
      <c r="G20174" s="14" t="n">
        <v>19.5</v>
      </c>
      <c r="H20174" s="14" t="n">
        <v>21.01</v>
      </c>
      <c r="I20174" s="14" t="n">
        <v>19.5</v>
      </c>
      <c r="J20174" s="23" t="n">
        <f aca="false">IF(AND(E20174="Priority",ISNUMBER('Cost model'!N743)),'Cost model'!N743,'Cost model'!M743)</f>
        <v>45</v>
      </c>
      <c r="K20174" s="14" t="n">
        <f aca="false">J20174-H20174</f>
        <v>23.99</v>
      </c>
      <c r="L20174" s="14" t="n">
        <f aca="false">G20174-H20174</f>
        <v>-1.51</v>
      </c>
    </row>
    <row r="20175" customFormat="false" ht="15" hidden="false" customHeight="false" outlineLevel="0" collapsed="false">
      <c r="A20175" s="2" t="s">
        <v>221</v>
      </c>
      <c r="B20175" s="2" t="s">
        <v>221</v>
      </c>
      <c r="C20175" s="2" t="s">
        <v>49</v>
      </c>
      <c r="D20175" s="2" t="s">
        <v>12</v>
      </c>
      <c r="E20175" s="2" t="s">
        <v>74</v>
      </c>
      <c r="F20175" s="2" t="s">
        <v>977</v>
      </c>
      <c r="G20175" s="14" t="n">
        <v>19.5</v>
      </c>
      <c r="H20175" s="14" t="n">
        <v>30.16</v>
      </c>
      <c r="I20175" s="14" t="n">
        <v>19.5</v>
      </c>
      <c r="J20175" s="23" t="n">
        <f aca="false">IF(AND(E20175="Priority",ISNUMBER('Cost model'!N742)),'Cost model'!N742,'Cost model'!M742)</f>
        <v>60</v>
      </c>
      <c r="K20175" s="14" t="n">
        <f aca="false">J20175-H20175</f>
        <v>29.84</v>
      </c>
      <c r="L20175" s="14" t="n">
        <f aca="false">G20175-H20175</f>
        <v>-10.66</v>
      </c>
    </row>
    <row r="20176" customFormat="false" ht="15" hidden="false" customHeight="false" outlineLevel="0" collapsed="false">
      <c r="A20176" s="2" t="s">
        <v>142</v>
      </c>
      <c r="B20176" s="2" t="s">
        <v>174</v>
      </c>
      <c r="C20176" s="2" t="s">
        <v>48</v>
      </c>
      <c r="D20176" s="2" t="s">
        <v>12</v>
      </c>
      <c r="E20176" s="2" t="s">
        <v>74</v>
      </c>
      <c r="F20176" s="2" t="s">
        <v>976</v>
      </c>
      <c r="G20176" s="14" t="n">
        <v>19.5</v>
      </c>
      <c r="H20176" s="14" t="n">
        <v>75.13</v>
      </c>
      <c r="I20176" s="14" t="n">
        <v>19.5</v>
      </c>
      <c r="J20176" s="23" t="n">
        <f aca="false">IF(AND(E20176="Priority",ISNUMBER('Cost model'!N696)),'Cost model'!N696,'Cost model'!M696)</f>
        <v>45</v>
      </c>
      <c r="K20176" s="14" t="n">
        <f aca="false">J20176-H20176</f>
        <v>-30.13</v>
      </c>
      <c r="L20176" s="14" t="n">
        <f aca="false">G20176-H20176</f>
        <v>-55.63</v>
      </c>
    </row>
    <row r="20177" customFormat="false" ht="15" hidden="false" customHeight="false" outlineLevel="0" collapsed="false">
      <c r="A20177" s="2" t="s">
        <v>124</v>
      </c>
      <c r="B20177" s="2" t="s">
        <v>158</v>
      </c>
      <c r="C20177" s="2" t="s">
        <v>48</v>
      </c>
      <c r="D20177" s="2" t="s">
        <v>10</v>
      </c>
      <c r="E20177" s="2" t="s">
        <v>74</v>
      </c>
      <c r="F20177" s="2" t="s">
        <v>976</v>
      </c>
      <c r="G20177" s="14" t="n">
        <v>12.5</v>
      </c>
      <c r="H20177" s="14" t="n">
        <v>18.64</v>
      </c>
      <c r="I20177" s="14" t="n">
        <v>14.5</v>
      </c>
      <c r="J20177" s="23" t="n">
        <f aca="false">IF(AND(E20177="Priority",ISNUMBER('Cost model'!N348)),'Cost model'!N348,'Cost model'!M348)</f>
        <v>17.5</v>
      </c>
      <c r="K20177" s="14" t="n">
        <f aca="false">J20177-H20177</f>
        <v>-1.14</v>
      </c>
      <c r="L20177" s="14" t="n">
        <f aca="false">G20177-H20177</f>
        <v>-6.14</v>
      </c>
    </row>
    <row r="20178" customFormat="false" ht="15" hidden="false" customHeight="false" outlineLevel="0" collapsed="false">
      <c r="A20178" s="2" t="s">
        <v>174</v>
      </c>
      <c r="B20178" s="2" t="s">
        <v>174</v>
      </c>
      <c r="C20178" s="2" t="s">
        <v>47</v>
      </c>
      <c r="D20178" s="2" t="s">
        <v>12</v>
      </c>
      <c r="E20178" s="2" t="s">
        <v>74</v>
      </c>
      <c r="F20178" s="2" t="s">
        <v>977</v>
      </c>
      <c r="G20178" s="14" t="n">
        <v>9.5</v>
      </c>
      <c r="H20178" s="14" t="n">
        <v>12.08</v>
      </c>
      <c r="I20178" s="14" t="n">
        <v>9.5</v>
      </c>
      <c r="J20178" s="23" t="n">
        <f aca="false">IF(AND(E20178="Priority",ISNUMBER('Cost model'!N170)),'Cost model'!N170,'Cost model'!M170)</f>
        <v>25.5</v>
      </c>
      <c r="K20178" s="14" t="n">
        <f aca="false">J20178-H20178</f>
        <v>13.42</v>
      </c>
      <c r="L20178" s="14" t="n">
        <f aca="false">G20178-H20178</f>
        <v>-2.58</v>
      </c>
    </row>
    <row r="20179" customFormat="false" ht="15" hidden="false" customHeight="false" outlineLevel="0" collapsed="false">
      <c r="A20179" s="2" t="s">
        <v>174</v>
      </c>
      <c r="B20179" s="2" t="s">
        <v>158</v>
      </c>
      <c r="C20179" s="2" t="s">
        <v>47</v>
      </c>
      <c r="D20179" s="2" t="s">
        <v>12</v>
      </c>
      <c r="E20179" s="2" t="s">
        <v>74</v>
      </c>
      <c r="F20179" s="2" t="s">
        <v>976</v>
      </c>
      <c r="G20179" s="14" t="n">
        <v>9.5</v>
      </c>
      <c r="H20179" s="14" t="n">
        <v>53.76</v>
      </c>
      <c r="I20179" s="14" t="n">
        <v>19.5</v>
      </c>
      <c r="J20179" s="23" t="n">
        <f aca="false">IF(AND(E20179="Priority",ISNUMBER('Cost model'!N140)),'Cost model'!N140,'Cost model'!M140)</f>
        <v>40</v>
      </c>
      <c r="K20179" s="14" t="n">
        <f aca="false">J20179-H20179</f>
        <v>-13.76</v>
      </c>
      <c r="L20179" s="14" t="n">
        <f aca="false">G20179-H20179</f>
        <v>-44.26</v>
      </c>
    </row>
    <row r="20180" customFormat="false" ht="15" hidden="false" customHeight="false" outlineLevel="0" collapsed="false">
      <c r="A20180" s="2" t="s">
        <v>174</v>
      </c>
      <c r="B20180" s="2" t="s">
        <v>174</v>
      </c>
      <c r="C20180" s="2" t="s">
        <v>47</v>
      </c>
      <c r="D20180" s="2" t="s">
        <v>10</v>
      </c>
      <c r="E20180" s="2" t="s">
        <v>74</v>
      </c>
      <c r="F20180" s="2" t="s">
        <v>977</v>
      </c>
      <c r="G20180" s="14" t="n">
        <v>9.5</v>
      </c>
      <c r="H20180" s="14" t="n">
        <v>6.67</v>
      </c>
      <c r="I20180" s="14" t="n">
        <v>9.5</v>
      </c>
      <c r="J20180" s="23" t="n">
        <f aca="false">IF(AND(E20180="Priority",ISNUMBER('Cost model'!N167)),'Cost model'!N167,'Cost model'!M167)</f>
        <v>8.5</v>
      </c>
      <c r="K20180" s="14" t="n">
        <f aca="false">J20180-H20180</f>
        <v>1.83</v>
      </c>
      <c r="L20180" s="14" t="n">
        <f aca="false">G20180-H20180</f>
        <v>2.83</v>
      </c>
    </row>
    <row r="20181" customFormat="false" ht="15" hidden="false" customHeight="false" outlineLevel="0" collapsed="false">
      <c r="A20181" s="2" t="s">
        <v>221</v>
      </c>
      <c r="B20181" s="2" t="s">
        <v>221</v>
      </c>
      <c r="C20181" s="2" t="s">
        <v>49</v>
      </c>
      <c r="D20181" s="2" t="s">
        <v>12</v>
      </c>
      <c r="E20181" s="2" t="s">
        <v>83</v>
      </c>
      <c r="F20181" s="2" t="s">
        <v>977</v>
      </c>
      <c r="G20181" s="14" t="n">
        <v>29.5</v>
      </c>
      <c r="H20181" s="14" t="n">
        <v>24.17</v>
      </c>
      <c r="I20181" s="14" t="n">
        <v>29.5</v>
      </c>
      <c r="J20181" s="23" t="n">
        <f aca="false">IF(AND(E20181="Priority",ISNUMBER('Cost model'!N742)),'Cost model'!N742,'Cost model'!M742)</f>
        <v>80</v>
      </c>
      <c r="K20181" s="14" t="n">
        <f aca="false">J20181-H20181</f>
        <v>55.83</v>
      </c>
      <c r="L20181" s="14" t="n">
        <f aca="false">G20181-H20181</f>
        <v>5.33</v>
      </c>
    </row>
    <row r="20182" customFormat="false" ht="15" hidden="false" customHeight="false" outlineLevel="0" collapsed="false">
      <c r="A20182" s="2" t="s">
        <v>205</v>
      </c>
      <c r="B20182" s="2" t="s">
        <v>205</v>
      </c>
      <c r="C20182" s="2" t="s">
        <v>48</v>
      </c>
      <c r="D20182" s="2" t="s">
        <v>10</v>
      </c>
      <c r="E20182" s="2" t="s">
        <v>74</v>
      </c>
      <c r="F20182" s="2" t="s">
        <v>977</v>
      </c>
      <c r="G20182" s="14" t="n">
        <v>16</v>
      </c>
      <c r="H20182" s="14" t="n">
        <v>15.66</v>
      </c>
      <c r="I20182" s="14" t="n">
        <v>12.5</v>
      </c>
      <c r="J20182" s="23" t="n">
        <f aca="false">IF(AND(E20182="Priority",ISNUMBER('Cost model'!N528)),'Cost model'!N528,'Cost model'!M528)</f>
        <v>13.5</v>
      </c>
      <c r="K20182" s="14" t="n">
        <f aca="false">J20182-H20182</f>
        <v>-2.16</v>
      </c>
      <c r="L20182" s="14" t="n">
        <f aca="false">G20182-H20182</f>
        <v>0.34</v>
      </c>
    </row>
    <row r="20183" customFormat="false" ht="15" hidden="false" customHeight="false" outlineLevel="0" collapsed="false">
      <c r="A20183" s="2" t="s">
        <v>221</v>
      </c>
      <c r="B20183" s="2" t="s">
        <v>221</v>
      </c>
      <c r="C20183" s="2" t="s">
        <v>47</v>
      </c>
      <c r="D20183" s="2" t="s">
        <v>10</v>
      </c>
      <c r="E20183" s="2" t="s">
        <v>74</v>
      </c>
      <c r="F20183" s="2" t="s">
        <v>977</v>
      </c>
      <c r="G20183" s="14" t="n">
        <v>9.5</v>
      </c>
      <c r="H20183" s="14" t="n">
        <v>7.15</v>
      </c>
      <c r="I20183" s="14" t="n">
        <v>9.5</v>
      </c>
      <c r="J20183" s="23" t="n">
        <f aca="false">IF(AND(E20183="Priority",ISNUMBER('Cost model'!N737)),'Cost model'!N737,'Cost model'!M737)</f>
        <v>8.5</v>
      </c>
      <c r="K20183" s="14" t="n">
        <f aca="false">J20183-H20183</f>
        <v>1.35</v>
      </c>
      <c r="L20183" s="14" t="n">
        <f aca="false">G20183-H20183</f>
        <v>2.35</v>
      </c>
    </row>
    <row r="20184" customFormat="false" ht="15" hidden="false" customHeight="false" outlineLevel="0" collapsed="false">
      <c r="A20184" s="2" t="s">
        <v>142</v>
      </c>
      <c r="B20184" s="2" t="s">
        <v>142</v>
      </c>
      <c r="C20184" s="2" t="s">
        <v>48</v>
      </c>
      <c r="D20184" s="2" t="s">
        <v>12</v>
      </c>
      <c r="E20184" s="2" t="s">
        <v>74</v>
      </c>
      <c r="F20184" s="2" t="s">
        <v>977</v>
      </c>
      <c r="G20184" s="14" t="n">
        <v>12.5</v>
      </c>
      <c r="H20184" s="14" t="n">
        <v>13.34</v>
      </c>
      <c r="I20184" s="14" t="n">
        <v>12.5</v>
      </c>
      <c r="J20184" s="23" t="n">
        <f aca="false">IF(AND(E20184="Priority",ISNUMBER('Cost model'!N636)),'Cost model'!N636,'Cost model'!M636)</f>
        <v>40</v>
      </c>
      <c r="K20184" s="14" t="n">
        <f aca="false">J20184-H20184</f>
        <v>26.66</v>
      </c>
      <c r="L20184" s="14" t="n">
        <f aca="false">G20184-H20184</f>
        <v>-0.84</v>
      </c>
    </row>
    <row r="20185" customFormat="false" ht="15" hidden="false" customHeight="false" outlineLevel="0" collapsed="false">
      <c r="A20185" s="2" t="s">
        <v>174</v>
      </c>
      <c r="B20185" s="2" t="s">
        <v>174</v>
      </c>
      <c r="C20185" s="2" t="s">
        <v>47</v>
      </c>
      <c r="D20185" s="2" t="s">
        <v>12</v>
      </c>
      <c r="E20185" s="2" t="s">
        <v>74</v>
      </c>
      <c r="F20185" s="2" t="s">
        <v>977</v>
      </c>
      <c r="G20185" s="14" t="n">
        <v>9.5</v>
      </c>
      <c r="H20185" s="14" t="n">
        <v>66.75</v>
      </c>
      <c r="I20185" s="14" t="n">
        <v>9.5</v>
      </c>
      <c r="J20185" s="23" t="n">
        <f aca="false">IF(AND(E20185="Priority",ISNUMBER('Cost model'!N170)),'Cost model'!N170,'Cost model'!M170)</f>
        <v>25.5</v>
      </c>
      <c r="K20185" s="14" t="n">
        <f aca="false">J20185-H20185</f>
        <v>-41.25</v>
      </c>
      <c r="L20185" s="14" t="n">
        <f aca="false">G20185-H20185</f>
        <v>-57.25</v>
      </c>
    </row>
    <row r="20186" customFormat="false" ht="15" hidden="false" customHeight="false" outlineLevel="0" collapsed="false">
      <c r="A20186" s="2" t="s">
        <v>174</v>
      </c>
      <c r="B20186" s="2" t="s">
        <v>174</v>
      </c>
      <c r="C20186" s="2" t="s">
        <v>49</v>
      </c>
      <c r="D20186" s="2" t="s">
        <v>10</v>
      </c>
      <c r="E20186" s="2" t="s">
        <v>74</v>
      </c>
      <c r="F20186" s="2" t="s">
        <v>977</v>
      </c>
      <c r="G20186" s="14" t="n">
        <v>17.5</v>
      </c>
      <c r="H20186" s="14" t="n">
        <v>20.11</v>
      </c>
      <c r="I20186" s="14" t="n">
        <v>17.5</v>
      </c>
      <c r="J20186" s="23" t="n">
        <f aca="false">IF(AND(E20186="Priority",ISNUMBER('Cost model'!N169)),'Cost model'!N169,'Cost model'!M169)</f>
        <v>18.5</v>
      </c>
      <c r="K20186" s="14" t="n">
        <f aca="false">J20186-H20186</f>
        <v>-1.61</v>
      </c>
      <c r="L20186" s="14" t="n">
        <f aca="false">G20186-H20186</f>
        <v>-2.61</v>
      </c>
    </row>
    <row r="20187" customFormat="false" ht="15" hidden="false" customHeight="false" outlineLevel="0" collapsed="false">
      <c r="A20187" s="2" t="s">
        <v>124</v>
      </c>
      <c r="B20187" s="2" t="s">
        <v>174</v>
      </c>
      <c r="C20187" s="2" t="s">
        <v>48</v>
      </c>
      <c r="D20187" s="2" t="s">
        <v>12</v>
      </c>
      <c r="E20187" s="2" t="s">
        <v>74</v>
      </c>
      <c r="F20187" s="2" t="s">
        <v>976</v>
      </c>
      <c r="G20187" s="14" t="n">
        <v>19.5</v>
      </c>
      <c r="H20187" s="14" t="n">
        <v>65.81</v>
      </c>
      <c r="I20187" s="14" t="n">
        <v>19.5</v>
      </c>
      <c r="J20187" s="23" t="n">
        <f aca="false">IF(AND(E20187="Priority",ISNUMBER('Cost model'!N366)),'Cost model'!N366,'Cost model'!M366)</f>
        <v>55</v>
      </c>
      <c r="K20187" s="14" t="n">
        <f aca="false">J20187-H20187</f>
        <v>-10.81</v>
      </c>
      <c r="L20187" s="14" t="n">
        <f aca="false">G20187-H20187</f>
        <v>-46.31</v>
      </c>
    </row>
    <row r="20188" customFormat="false" ht="15" hidden="false" customHeight="false" outlineLevel="0" collapsed="false">
      <c r="A20188" s="2" t="s">
        <v>205</v>
      </c>
      <c r="B20188" s="2" t="s">
        <v>142</v>
      </c>
      <c r="C20188" s="2" t="s">
        <v>47</v>
      </c>
      <c r="D20188" s="2" t="s">
        <v>10</v>
      </c>
      <c r="E20188" s="2" t="s">
        <v>74</v>
      </c>
      <c r="F20188" s="2" t="s">
        <v>976</v>
      </c>
      <c r="G20188" s="14" t="n">
        <v>14.5</v>
      </c>
      <c r="H20188" s="14" t="n">
        <v>9.52</v>
      </c>
      <c r="I20188" s="14" t="n">
        <v>14.5</v>
      </c>
      <c r="J20188" s="23" t="n">
        <f aca="false">IF(AND(E20188="Priority",ISNUMBER('Cost model'!N542)),'Cost model'!N542,'Cost model'!M542)</f>
        <v>15.5</v>
      </c>
      <c r="K20188" s="14" t="n">
        <f aca="false">J20188-H20188</f>
        <v>5.98</v>
      </c>
      <c r="L20188" s="14" t="n">
        <f aca="false">G20188-H20188</f>
        <v>4.98</v>
      </c>
    </row>
    <row r="20189" customFormat="false" ht="15" hidden="false" customHeight="false" outlineLevel="0" collapsed="false">
      <c r="A20189" s="2" t="s">
        <v>174</v>
      </c>
      <c r="B20189" s="2" t="s">
        <v>205</v>
      </c>
      <c r="C20189" s="2" t="s">
        <v>48</v>
      </c>
      <c r="D20189" s="2" t="s">
        <v>12</v>
      </c>
      <c r="E20189" s="2" t="s">
        <v>74</v>
      </c>
      <c r="F20189" s="2" t="s">
        <v>976</v>
      </c>
      <c r="G20189" s="14" t="n">
        <v>14.5</v>
      </c>
      <c r="H20189" s="14" t="n">
        <v>82.15</v>
      </c>
      <c r="I20189" s="14" t="n">
        <v>24.5</v>
      </c>
      <c r="J20189" s="23" t="n">
        <f aca="false">IF(AND(E20189="Priority",ISNUMBER('Cost model'!N186)),'Cost model'!N186,'Cost model'!M186)</f>
        <v>60</v>
      </c>
      <c r="K20189" s="14" t="n">
        <f aca="false">J20189-H20189</f>
        <v>-22.15</v>
      </c>
      <c r="L20189" s="14" t="n">
        <f aca="false">G20189-H20189</f>
        <v>-67.65</v>
      </c>
    </row>
    <row r="20190" customFormat="false" ht="15" hidden="false" customHeight="false" outlineLevel="0" collapsed="false">
      <c r="A20190" s="2" t="s">
        <v>142</v>
      </c>
      <c r="B20190" s="2" t="s">
        <v>142</v>
      </c>
      <c r="C20190" s="2" t="s">
        <v>47</v>
      </c>
      <c r="D20190" s="2" t="s">
        <v>10</v>
      </c>
      <c r="E20190" s="2" t="s">
        <v>74</v>
      </c>
      <c r="F20190" s="2" t="s">
        <v>977</v>
      </c>
      <c r="G20190" s="14" t="n">
        <v>9.5</v>
      </c>
      <c r="H20190" s="14" t="n">
        <v>6.14</v>
      </c>
      <c r="I20190" s="14" t="n">
        <v>9.5</v>
      </c>
      <c r="J20190" s="23" t="n">
        <f aca="false">IF(AND(E20190="Priority",ISNUMBER('Cost model'!N632)),'Cost model'!N632,'Cost model'!M632)</f>
        <v>9.5</v>
      </c>
      <c r="K20190" s="14" t="n">
        <f aca="false">J20190-H20190</f>
        <v>3.36</v>
      </c>
      <c r="L20190" s="14" t="n">
        <f aca="false">G20190-H20190</f>
        <v>3.36</v>
      </c>
    </row>
    <row r="20191" customFormat="false" ht="15" hidden="false" customHeight="false" outlineLevel="0" collapsed="false">
      <c r="A20191" s="2" t="s">
        <v>174</v>
      </c>
      <c r="B20191" s="2" t="s">
        <v>174</v>
      </c>
      <c r="C20191" s="2" t="s">
        <v>49</v>
      </c>
      <c r="D20191" s="2" t="s">
        <v>12</v>
      </c>
      <c r="E20191" s="2" t="s">
        <v>74</v>
      </c>
      <c r="F20191" s="2" t="s">
        <v>977</v>
      </c>
      <c r="G20191" s="14" t="n">
        <v>19.5</v>
      </c>
      <c r="H20191" s="14" t="n">
        <v>27.93</v>
      </c>
      <c r="I20191" s="14" t="n">
        <v>19.5</v>
      </c>
      <c r="J20191" s="23" t="n">
        <f aca="false">IF(AND(E20191="Priority",ISNUMBER('Cost model'!N172)),'Cost model'!N172,'Cost model'!M172)</f>
        <v>45</v>
      </c>
      <c r="K20191" s="14" t="n">
        <f aca="false">J20191-H20191</f>
        <v>17.07</v>
      </c>
      <c r="L20191" s="14" t="n">
        <f aca="false">G20191-H20191</f>
        <v>-8.43</v>
      </c>
    </row>
    <row r="20192" customFormat="false" ht="15" hidden="false" customHeight="false" outlineLevel="0" collapsed="false">
      <c r="A20192" s="2" t="s">
        <v>142</v>
      </c>
      <c r="B20192" s="2" t="s">
        <v>142</v>
      </c>
      <c r="C20192" s="2" t="s">
        <v>47</v>
      </c>
      <c r="D20192" s="2" t="s">
        <v>10</v>
      </c>
      <c r="E20192" s="2" t="s">
        <v>83</v>
      </c>
      <c r="F20192" s="2" t="s">
        <v>977</v>
      </c>
      <c r="G20192" s="14" t="n">
        <v>14.5</v>
      </c>
      <c r="H20192" s="14" t="n">
        <v>6.67</v>
      </c>
      <c r="I20192" s="14" t="n">
        <v>14.5</v>
      </c>
      <c r="J20192" s="23" t="n">
        <f aca="false">IF(AND(E20192="Priority",ISNUMBER('Cost model'!N632)),'Cost model'!N632,'Cost model'!M632)</f>
        <v>14.5</v>
      </c>
      <c r="K20192" s="14" t="n">
        <f aca="false">J20192-H20192</f>
        <v>7.83</v>
      </c>
      <c r="L20192" s="14" t="n">
        <f aca="false">G20192-H20192</f>
        <v>7.83</v>
      </c>
    </row>
    <row r="20193" customFormat="false" ht="15" hidden="false" customHeight="false" outlineLevel="0" collapsed="false">
      <c r="A20193" s="2" t="s">
        <v>124</v>
      </c>
      <c r="B20193" s="2" t="s">
        <v>124</v>
      </c>
      <c r="C20193" s="2" t="s">
        <v>48</v>
      </c>
      <c r="D20193" s="2" t="s">
        <v>10</v>
      </c>
      <c r="E20193" s="2" t="s">
        <v>74</v>
      </c>
      <c r="F20193" s="2" t="s">
        <v>977</v>
      </c>
      <c r="G20193" s="14" t="n">
        <v>14.5</v>
      </c>
      <c r="H20193" s="14" t="n">
        <v>11.25</v>
      </c>
      <c r="I20193" s="14" t="n">
        <v>12.5</v>
      </c>
      <c r="J20193" s="23" t="n">
        <f aca="false">IF(AND(E20193="Priority",ISNUMBER('Cost model'!N318)),'Cost model'!N318,'Cost model'!M318)</f>
        <v>14.5</v>
      </c>
      <c r="K20193" s="14" t="n">
        <f aca="false">J20193-H20193</f>
        <v>3.25</v>
      </c>
      <c r="L20193" s="14" t="n">
        <f aca="false">G20193-H20193</f>
        <v>3.25</v>
      </c>
    </row>
    <row r="20194" customFormat="false" ht="15" hidden="false" customHeight="false" outlineLevel="0" collapsed="false">
      <c r="A20194" s="2" t="s">
        <v>174</v>
      </c>
      <c r="B20194" s="2" t="s">
        <v>174</v>
      </c>
      <c r="C20194" s="2" t="s">
        <v>48</v>
      </c>
      <c r="D20194" s="2" t="s">
        <v>14</v>
      </c>
      <c r="E20194" s="2" t="s">
        <v>74</v>
      </c>
      <c r="F20194" s="2" t="s">
        <v>977</v>
      </c>
      <c r="G20194" s="14" t="n">
        <v>45</v>
      </c>
      <c r="H20194" s="14" t="n">
        <v>43.7</v>
      </c>
      <c r="I20194" s="14" t="n">
        <v>45</v>
      </c>
      <c r="J20194" s="23" t="n">
        <f aca="false">IF(AND(E20194="Priority",ISNUMBER('Cost model'!N177)),'Cost model'!N177,'Cost model'!M177)</f>
        <v>110</v>
      </c>
      <c r="K20194" s="14" t="n">
        <f aca="false">J20194-H20194</f>
        <v>66.3</v>
      </c>
      <c r="L20194" s="14" t="n">
        <f aca="false">G20194-H20194</f>
        <v>1.3</v>
      </c>
    </row>
    <row r="20195" customFormat="false" ht="15" hidden="false" customHeight="false" outlineLevel="0" collapsed="false">
      <c r="A20195" s="2" t="s">
        <v>124</v>
      </c>
      <c r="B20195" s="2" t="s">
        <v>124</v>
      </c>
      <c r="C20195" s="2" t="s">
        <v>47</v>
      </c>
      <c r="D20195" s="2" t="s">
        <v>13</v>
      </c>
      <c r="E20195" s="2" t="s">
        <v>74</v>
      </c>
      <c r="F20195" s="2" t="s">
        <v>977</v>
      </c>
      <c r="G20195" s="14" t="n">
        <v>19</v>
      </c>
      <c r="H20195" s="14" t="n">
        <v>103.75</v>
      </c>
      <c r="I20195" s="14" t="n">
        <v>19</v>
      </c>
      <c r="J20195" s="23" t="n">
        <f aca="false">IF(AND(E20195="Priority",ISNUMBER('Cost model'!N323)),'Cost model'!N323,'Cost model'!M323)</f>
        <v>60</v>
      </c>
      <c r="K20195" s="14" t="n">
        <f aca="false">J20195-H20195</f>
        <v>-43.75</v>
      </c>
      <c r="L20195" s="14" t="n">
        <f aca="false">G20195-H20195</f>
        <v>-84.75</v>
      </c>
    </row>
    <row r="20196" customFormat="false" ht="15" hidden="false" customHeight="false" outlineLevel="0" collapsed="false">
      <c r="A20196" s="2" t="s">
        <v>174</v>
      </c>
      <c r="B20196" s="2" t="s">
        <v>174</v>
      </c>
      <c r="C20196" s="2" t="s">
        <v>49</v>
      </c>
      <c r="D20196" s="2" t="s">
        <v>10</v>
      </c>
      <c r="E20196" s="2" t="s">
        <v>74</v>
      </c>
      <c r="F20196" s="2" t="s">
        <v>977</v>
      </c>
      <c r="G20196" s="14" t="n">
        <v>17.5</v>
      </c>
      <c r="H20196" s="14" t="n">
        <v>25.41</v>
      </c>
      <c r="I20196" s="14" t="n">
        <v>17.5</v>
      </c>
      <c r="J20196" s="23" t="n">
        <f aca="false">IF(AND(E20196="Priority",ISNUMBER('Cost model'!N169)),'Cost model'!N169,'Cost model'!M169)</f>
        <v>18.5</v>
      </c>
      <c r="K20196" s="14" t="n">
        <f aca="false">J20196-H20196</f>
        <v>-6.91</v>
      </c>
      <c r="L20196" s="14" t="n">
        <f aca="false">G20196-H20196</f>
        <v>-7.91</v>
      </c>
    </row>
    <row r="20197" customFormat="false" ht="15" hidden="false" customHeight="false" outlineLevel="0" collapsed="false">
      <c r="A20197" s="2" t="s">
        <v>174</v>
      </c>
      <c r="B20197" s="2" t="s">
        <v>123</v>
      </c>
      <c r="C20197" s="2" t="s">
        <v>47</v>
      </c>
      <c r="D20197" s="2" t="s">
        <v>12</v>
      </c>
      <c r="E20197" s="2" t="s">
        <v>74</v>
      </c>
      <c r="F20197" s="2" t="s">
        <v>976</v>
      </c>
      <c r="G20197" s="14" t="n">
        <v>9.5</v>
      </c>
      <c r="H20197" s="14" t="n">
        <v>106.52</v>
      </c>
      <c r="I20197" s="14" t="n">
        <v>24.5</v>
      </c>
      <c r="J20197" s="23" t="n">
        <f aca="false">IF(AND(E20197="Priority",ISNUMBER('Cost model'!N200)),'Cost model'!N200,'Cost model'!M200)</f>
        <v>45</v>
      </c>
      <c r="K20197" s="14" t="n">
        <f aca="false">J20197-H20197</f>
        <v>-61.52</v>
      </c>
      <c r="L20197" s="14" t="n">
        <f aca="false">G20197-H20197</f>
        <v>-97.02</v>
      </c>
    </row>
    <row r="20198" customFormat="false" ht="15" hidden="false" customHeight="false" outlineLevel="0" collapsed="false">
      <c r="A20198" s="2" t="s">
        <v>174</v>
      </c>
      <c r="B20198" s="2" t="s">
        <v>174</v>
      </c>
      <c r="C20198" s="2" t="s">
        <v>47</v>
      </c>
      <c r="D20198" s="2" t="s">
        <v>12</v>
      </c>
      <c r="E20198" s="2" t="s">
        <v>74</v>
      </c>
      <c r="F20198" s="2" t="s">
        <v>977</v>
      </c>
      <c r="G20198" s="14" t="n">
        <v>9.5</v>
      </c>
      <c r="H20198" s="14" t="n">
        <v>30.21</v>
      </c>
      <c r="I20198" s="14" t="n">
        <v>9.5</v>
      </c>
      <c r="J20198" s="23" t="n">
        <f aca="false">IF(AND(E20198="Priority",ISNUMBER('Cost model'!N170)),'Cost model'!N170,'Cost model'!M170)</f>
        <v>25.5</v>
      </c>
      <c r="K20198" s="14" t="n">
        <f aca="false">J20198-H20198</f>
        <v>-4.71</v>
      </c>
      <c r="L20198" s="14" t="n">
        <f aca="false">G20198-H20198</f>
        <v>-20.71</v>
      </c>
    </row>
    <row r="20199" customFormat="false" ht="15" hidden="false" customHeight="false" outlineLevel="0" collapsed="false">
      <c r="A20199" s="2" t="s">
        <v>221</v>
      </c>
      <c r="B20199" s="2" t="s">
        <v>158</v>
      </c>
      <c r="C20199" s="2" t="s">
        <v>48</v>
      </c>
      <c r="D20199" s="2" t="s">
        <v>13</v>
      </c>
      <c r="E20199" s="2" t="s">
        <v>74</v>
      </c>
      <c r="F20199" s="2" t="s">
        <v>976</v>
      </c>
      <c r="G20199" s="14" t="n">
        <v>34.5</v>
      </c>
      <c r="H20199" s="14" t="n">
        <v>109.25</v>
      </c>
      <c r="I20199" s="14" t="n">
        <v>34.5</v>
      </c>
      <c r="J20199" s="23" t="n">
        <f aca="false">IF(AND(E20199="Priority",ISNUMBER('Cost model'!N759)),'Cost model'!N759,'Cost model'!M759)</f>
        <v>100</v>
      </c>
      <c r="K20199" s="14" t="n">
        <f aca="false">J20199-H20199</f>
        <v>-9.25</v>
      </c>
      <c r="L20199" s="14" t="n">
        <f aca="false">G20199-H20199</f>
        <v>-74.75</v>
      </c>
    </row>
    <row r="20200" customFormat="false" ht="15" hidden="false" customHeight="false" outlineLevel="0" collapsed="false">
      <c r="A20200" s="2" t="s">
        <v>142</v>
      </c>
      <c r="B20200" s="2" t="s">
        <v>124</v>
      </c>
      <c r="C20200" s="2" t="s">
        <v>49</v>
      </c>
      <c r="D20200" s="2" t="s">
        <v>10</v>
      </c>
      <c r="E20200" s="2" t="s">
        <v>74</v>
      </c>
      <c r="F20200" s="2" t="s">
        <v>976</v>
      </c>
      <c r="G20200" s="14" t="n">
        <v>17.5</v>
      </c>
      <c r="H20200" s="14" t="n">
        <v>11.92</v>
      </c>
      <c r="I20200" s="14" t="n">
        <v>17.5</v>
      </c>
      <c r="J20200" s="23" t="n">
        <f aca="false">IF(AND(E20200="Priority",ISNUMBER('Cost model'!N664)),'Cost model'!N664,'Cost model'!M664)</f>
        <v>19.5</v>
      </c>
      <c r="K20200" s="14" t="n">
        <f aca="false">J20200-H20200</f>
        <v>7.58</v>
      </c>
      <c r="L20200" s="14" t="n">
        <f aca="false">G20200-H20200</f>
        <v>5.58</v>
      </c>
    </row>
    <row r="20201" customFormat="false" ht="15" hidden="false" customHeight="false" outlineLevel="0" collapsed="false">
      <c r="A20201" s="2" t="s">
        <v>174</v>
      </c>
      <c r="B20201" s="2" t="s">
        <v>142</v>
      </c>
      <c r="C20201" s="2" t="s">
        <v>48</v>
      </c>
      <c r="D20201" s="2" t="s">
        <v>10</v>
      </c>
      <c r="E20201" s="2" t="s">
        <v>74</v>
      </c>
      <c r="F20201" s="2" t="s">
        <v>976</v>
      </c>
      <c r="G20201" s="14" t="n">
        <v>12.5</v>
      </c>
      <c r="H20201" s="14" t="n">
        <v>9.52</v>
      </c>
      <c r="I20201" s="14" t="n">
        <v>12.5</v>
      </c>
      <c r="J20201" s="23" t="n">
        <f aca="false">IF(AND(E20201="Priority",ISNUMBER('Cost model'!N123)),'Cost model'!N123,'Cost model'!M123)</f>
        <v>16.5</v>
      </c>
      <c r="K20201" s="14" t="n">
        <f aca="false">J20201-H20201</f>
        <v>6.98</v>
      </c>
      <c r="L20201" s="14" t="n">
        <f aca="false">G20201-H20201</f>
        <v>2.98</v>
      </c>
    </row>
    <row r="20202" customFormat="false" ht="15" hidden="false" customHeight="false" outlineLevel="0" collapsed="false">
      <c r="A20202" s="2" t="s">
        <v>174</v>
      </c>
      <c r="B20202" s="2" t="s">
        <v>174</v>
      </c>
      <c r="C20202" s="2" t="s">
        <v>49</v>
      </c>
      <c r="D20202" s="2" t="s">
        <v>10</v>
      </c>
      <c r="E20202" s="2" t="s">
        <v>74</v>
      </c>
      <c r="F20202" s="2" t="s">
        <v>977</v>
      </c>
      <c r="G20202" s="14" t="n">
        <v>17.5</v>
      </c>
      <c r="H20202" s="14" t="n">
        <v>11.92</v>
      </c>
      <c r="I20202" s="14" t="n">
        <v>17.5</v>
      </c>
      <c r="J20202" s="23" t="n">
        <f aca="false">IF(AND(E20202="Priority",ISNUMBER('Cost model'!N169)),'Cost model'!N169,'Cost model'!M169)</f>
        <v>18.5</v>
      </c>
      <c r="K20202" s="14" t="n">
        <f aca="false">J20202-H20202</f>
        <v>6.58</v>
      </c>
      <c r="L20202" s="14" t="n">
        <f aca="false">G20202-H20202</f>
        <v>5.58</v>
      </c>
    </row>
    <row r="20203" customFormat="false" ht="15" hidden="false" customHeight="false" outlineLevel="0" collapsed="false">
      <c r="A20203" s="2" t="s">
        <v>124</v>
      </c>
      <c r="B20203" s="2" t="s">
        <v>124</v>
      </c>
      <c r="C20203" s="2" t="s">
        <v>48</v>
      </c>
      <c r="D20203" s="2" t="s">
        <v>12</v>
      </c>
      <c r="E20203" s="2" t="s">
        <v>74</v>
      </c>
      <c r="F20203" s="2" t="s">
        <v>977</v>
      </c>
      <c r="G20203" s="14" t="n">
        <v>12.5</v>
      </c>
      <c r="H20203" s="14" t="n">
        <v>48.85</v>
      </c>
      <c r="I20203" s="14" t="n">
        <v>12.5</v>
      </c>
      <c r="J20203" s="23" t="n">
        <f aca="false">IF(AND(E20203="Priority",ISNUMBER('Cost model'!N321)),'Cost model'!N321,'Cost model'!M321)</f>
        <v>40</v>
      </c>
      <c r="K20203" s="14" t="n">
        <f aca="false">J20203-H20203</f>
        <v>-8.85</v>
      </c>
      <c r="L20203" s="14" t="n">
        <f aca="false">G20203-H20203</f>
        <v>-36.35</v>
      </c>
    </row>
    <row r="20204" customFormat="false" ht="15" hidden="false" customHeight="false" outlineLevel="0" collapsed="false">
      <c r="A20204" s="2" t="s">
        <v>124</v>
      </c>
      <c r="B20204" s="2" t="s">
        <v>124</v>
      </c>
      <c r="C20204" s="2" t="s">
        <v>47</v>
      </c>
      <c r="D20204" s="2" t="s">
        <v>10</v>
      </c>
      <c r="E20204" s="2" t="s">
        <v>74</v>
      </c>
      <c r="F20204" s="2" t="s">
        <v>977</v>
      </c>
      <c r="G20204" s="14" t="n">
        <v>9.5</v>
      </c>
      <c r="H20204" s="14" t="n">
        <v>6.12</v>
      </c>
      <c r="I20204" s="14" t="n">
        <v>9.5</v>
      </c>
      <c r="J20204" s="23" t="n">
        <f aca="false">IF(AND(E20204="Priority",ISNUMBER('Cost model'!N317)),'Cost model'!N317,'Cost model'!M317)</f>
        <v>10.5</v>
      </c>
      <c r="K20204" s="14" t="n">
        <f aca="false">J20204-H20204</f>
        <v>4.38</v>
      </c>
      <c r="L20204" s="14" t="n">
        <f aca="false">G20204-H20204</f>
        <v>3.38</v>
      </c>
    </row>
    <row r="20205" customFormat="false" ht="15" hidden="false" customHeight="false" outlineLevel="0" collapsed="false">
      <c r="A20205" s="2" t="s">
        <v>124</v>
      </c>
      <c r="B20205" s="2" t="s">
        <v>221</v>
      </c>
      <c r="C20205" s="2" t="s">
        <v>47</v>
      </c>
      <c r="D20205" s="2" t="s">
        <v>10</v>
      </c>
      <c r="E20205" s="2" t="s">
        <v>74</v>
      </c>
      <c r="F20205" s="2" t="s">
        <v>976</v>
      </c>
      <c r="G20205" s="14" t="n">
        <v>14.5</v>
      </c>
      <c r="H20205" s="14" t="n">
        <v>8.4</v>
      </c>
      <c r="I20205" s="14" t="n">
        <v>19.5</v>
      </c>
      <c r="J20205" s="23" t="n">
        <f aca="false">IF(AND(E20205="Priority",ISNUMBER('Cost model'!N407)),'Cost model'!N407,'Cost model'!M407)</f>
        <v>12.5</v>
      </c>
      <c r="K20205" s="14" t="n">
        <f aca="false">J20205-H20205</f>
        <v>4.1</v>
      </c>
      <c r="L20205" s="14" t="n">
        <f aca="false">G20205-H20205</f>
        <v>6.1</v>
      </c>
    </row>
    <row r="20206" customFormat="false" ht="15" hidden="false" customHeight="false" outlineLevel="0" collapsed="false">
      <c r="A20206" s="2" t="s">
        <v>205</v>
      </c>
      <c r="B20206" s="2" t="s">
        <v>205</v>
      </c>
      <c r="C20206" s="2" t="s">
        <v>48</v>
      </c>
      <c r="D20206" s="2" t="s">
        <v>10</v>
      </c>
      <c r="E20206" s="2" t="s">
        <v>74</v>
      </c>
      <c r="F20206" s="2" t="s">
        <v>977</v>
      </c>
      <c r="G20206" s="14" t="n">
        <v>14.5</v>
      </c>
      <c r="H20206" s="14" t="n">
        <v>15.66</v>
      </c>
      <c r="I20206" s="14" t="n">
        <v>12.5</v>
      </c>
      <c r="J20206" s="23" t="n">
        <f aca="false">IF(AND(E20206="Priority",ISNUMBER('Cost model'!N528)),'Cost model'!N528,'Cost model'!M528)</f>
        <v>13.5</v>
      </c>
      <c r="K20206" s="14" t="n">
        <f aca="false">J20206-H20206</f>
        <v>-2.16</v>
      </c>
      <c r="L20206" s="14" t="n">
        <f aca="false">G20206-H20206</f>
        <v>-1.16</v>
      </c>
    </row>
    <row r="20207" customFormat="false" ht="15" hidden="false" customHeight="false" outlineLevel="0" collapsed="false">
      <c r="A20207" s="2" t="s">
        <v>124</v>
      </c>
      <c r="B20207" s="2" t="s">
        <v>124</v>
      </c>
      <c r="C20207" s="2" t="s">
        <v>48</v>
      </c>
      <c r="D20207" s="2" t="s">
        <v>10</v>
      </c>
      <c r="E20207" s="2" t="s">
        <v>74</v>
      </c>
      <c r="F20207" s="2" t="s">
        <v>977</v>
      </c>
      <c r="G20207" s="14" t="n">
        <v>12.5</v>
      </c>
      <c r="H20207" s="14" t="n">
        <v>11.97</v>
      </c>
      <c r="I20207" s="14" t="n">
        <v>12.5</v>
      </c>
      <c r="J20207" s="23" t="n">
        <f aca="false">IF(AND(E20207="Priority",ISNUMBER('Cost model'!N318)),'Cost model'!N318,'Cost model'!M318)</f>
        <v>14.5</v>
      </c>
      <c r="K20207" s="14" t="n">
        <f aca="false">J20207-H20207</f>
        <v>2.53</v>
      </c>
      <c r="L20207" s="14" t="n">
        <f aca="false">G20207-H20207</f>
        <v>0.529999999999999</v>
      </c>
    </row>
    <row r="20208" customFormat="false" ht="15" hidden="false" customHeight="false" outlineLevel="0" collapsed="false">
      <c r="A20208" s="2" t="s">
        <v>158</v>
      </c>
      <c r="B20208" s="2" t="s">
        <v>158</v>
      </c>
      <c r="C20208" s="2" t="s">
        <v>49</v>
      </c>
      <c r="D20208" s="2" t="s">
        <v>10</v>
      </c>
      <c r="E20208" s="2" t="s">
        <v>74</v>
      </c>
      <c r="F20208" s="2" t="s">
        <v>977</v>
      </c>
      <c r="G20208" s="14" t="n">
        <v>17.5</v>
      </c>
      <c r="H20208" s="14" t="n">
        <v>14.08</v>
      </c>
      <c r="I20208" s="14" t="n">
        <v>17.5</v>
      </c>
      <c r="J20208" s="23" t="n">
        <f aca="false">IF(AND(E20208="Priority",ISNUMBER('Cost model'!N424)),'Cost model'!N424,'Cost model'!M424)</f>
        <v>16.5</v>
      </c>
      <c r="K20208" s="14" t="n">
        <f aca="false">J20208-H20208</f>
        <v>2.42</v>
      </c>
      <c r="L20208" s="14" t="n">
        <f aca="false">G20208-H20208</f>
        <v>3.42</v>
      </c>
    </row>
    <row r="20209" customFormat="false" ht="15" hidden="false" customHeight="false" outlineLevel="0" collapsed="false">
      <c r="A20209" s="2" t="s">
        <v>221</v>
      </c>
      <c r="B20209" s="2" t="s">
        <v>158</v>
      </c>
      <c r="C20209" s="2" t="s">
        <v>48</v>
      </c>
      <c r="D20209" s="2" t="s">
        <v>13</v>
      </c>
      <c r="E20209" s="2" t="s">
        <v>74</v>
      </c>
      <c r="F20209" s="2" t="s">
        <v>976</v>
      </c>
      <c r="G20209" s="14" t="n">
        <v>24.5</v>
      </c>
      <c r="H20209" s="14" t="n">
        <v>133.61</v>
      </c>
      <c r="I20209" s="14" t="n">
        <v>34.5</v>
      </c>
      <c r="J20209" s="23" t="n">
        <f aca="false">IF(AND(E20209="Priority",ISNUMBER('Cost model'!N759)),'Cost model'!N759,'Cost model'!M759)</f>
        <v>100</v>
      </c>
      <c r="K20209" s="14" t="n">
        <f aca="false">J20209-H20209</f>
        <v>-33.61</v>
      </c>
      <c r="L20209" s="14" t="n">
        <f aca="false">G20209-H20209</f>
        <v>-109.11</v>
      </c>
    </row>
    <row r="20210" customFormat="false" ht="15" hidden="false" customHeight="false" outlineLevel="0" collapsed="false">
      <c r="A20210" s="2" t="s">
        <v>174</v>
      </c>
      <c r="B20210" s="2" t="s">
        <v>174</v>
      </c>
      <c r="C20210" s="2" t="s">
        <v>49</v>
      </c>
      <c r="D20210" s="2" t="s">
        <v>10</v>
      </c>
      <c r="E20210" s="2" t="s">
        <v>74</v>
      </c>
      <c r="F20210" s="2" t="s">
        <v>977</v>
      </c>
      <c r="G20210" s="14" t="n">
        <v>17.5</v>
      </c>
      <c r="H20210" s="14" t="n">
        <v>11.92</v>
      </c>
      <c r="I20210" s="14" t="n">
        <v>17.5</v>
      </c>
      <c r="J20210" s="23" t="n">
        <f aca="false">IF(AND(E20210="Priority",ISNUMBER('Cost model'!N169)),'Cost model'!N169,'Cost model'!M169)</f>
        <v>18.5</v>
      </c>
      <c r="K20210" s="14" t="n">
        <f aca="false">J20210-H20210</f>
        <v>6.58</v>
      </c>
      <c r="L20210" s="14" t="n">
        <f aca="false">G20210-H20210</f>
        <v>5.58</v>
      </c>
    </row>
    <row r="20211" customFormat="false" ht="15" hidden="false" customHeight="false" outlineLevel="0" collapsed="false">
      <c r="A20211" s="2" t="s">
        <v>174</v>
      </c>
      <c r="B20211" s="2" t="s">
        <v>174</v>
      </c>
      <c r="C20211" s="2" t="s">
        <v>48</v>
      </c>
      <c r="D20211" s="2" t="s">
        <v>13</v>
      </c>
      <c r="E20211" s="2" t="s">
        <v>74</v>
      </c>
      <c r="F20211" s="2" t="s">
        <v>977</v>
      </c>
      <c r="G20211" s="14" t="n">
        <v>24.5</v>
      </c>
      <c r="H20211" s="14" t="n">
        <v>83.36</v>
      </c>
      <c r="I20211" s="14" t="n">
        <v>24.5</v>
      </c>
      <c r="J20211" s="23" t="n">
        <f aca="false">IF(AND(E20211="Priority",ISNUMBER('Cost model'!N174)),'Cost model'!N174,'Cost model'!M174)</f>
        <v>70</v>
      </c>
      <c r="K20211" s="14" t="n">
        <f aca="false">J20211-H20211</f>
        <v>-13.36</v>
      </c>
      <c r="L20211" s="14" t="n">
        <f aca="false">G20211-H20211</f>
        <v>-58.86</v>
      </c>
    </row>
    <row r="20212" customFormat="false" ht="15" hidden="false" customHeight="false" outlineLevel="0" collapsed="false">
      <c r="A20212" s="2" t="s">
        <v>124</v>
      </c>
      <c r="B20212" s="2" t="s">
        <v>174</v>
      </c>
      <c r="C20212" s="2" t="s">
        <v>47</v>
      </c>
      <c r="D20212" s="2" t="s">
        <v>12</v>
      </c>
      <c r="E20212" s="2" t="s">
        <v>74</v>
      </c>
      <c r="F20212" s="2" t="s">
        <v>976</v>
      </c>
      <c r="G20212" s="14" t="n">
        <v>19.5</v>
      </c>
      <c r="H20212" s="14" t="n">
        <v>49.98</v>
      </c>
      <c r="I20212" s="14" t="n">
        <v>19.5</v>
      </c>
      <c r="J20212" s="23" t="n">
        <f aca="false">IF(AND(E20212="Priority",ISNUMBER('Cost model'!N365)),'Cost model'!N365,'Cost model'!M365)</f>
        <v>45</v>
      </c>
      <c r="K20212" s="14" t="n">
        <f aca="false">J20212-H20212</f>
        <v>-4.98</v>
      </c>
      <c r="L20212" s="14" t="n">
        <f aca="false">G20212-H20212</f>
        <v>-30.48</v>
      </c>
    </row>
    <row r="20213" customFormat="false" ht="15" hidden="false" customHeight="false" outlineLevel="0" collapsed="false">
      <c r="A20213" s="2" t="s">
        <v>158</v>
      </c>
      <c r="B20213" s="2" t="s">
        <v>158</v>
      </c>
      <c r="C20213" s="2" t="s">
        <v>49</v>
      </c>
      <c r="D20213" s="2" t="s">
        <v>13</v>
      </c>
      <c r="E20213" s="2" t="s">
        <v>74</v>
      </c>
      <c r="F20213" s="2" t="s">
        <v>977</v>
      </c>
      <c r="G20213" s="14" t="n">
        <v>50</v>
      </c>
      <c r="H20213" s="14" t="n">
        <v>60.89</v>
      </c>
      <c r="I20213" s="14" t="n">
        <v>50</v>
      </c>
      <c r="J20213" s="23" t="n">
        <f aca="false">IF(AND(E20213="Priority",ISNUMBER('Cost model'!N430)),'Cost model'!N430,'Cost model'!M430)</f>
        <v>50</v>
      </c>
      <c r="K20213" s="14" t="n">
        <f aca="false">J20213-H20213</f>
        <v>-10.89</v>
      </c>
      <c r="L20213" s="14" t="n">
        <f aca="false">G20213-H20213</f>
        <v>-10.89</v>
      </c>
    </row>
    <row r="20214" customFormat="false" ht="15" hidden="false" customHeight="false" outlineLevel="0" collapsed="false">
      <c r="A20214" s="2" t="s">
        <v>124</v>
      </c>
      <c r="B20214" s="2" t="s">
        <v>205</v>
      </c>
      <c r="C20214" s="2" t="s">
        <v>47</v>
      </c>
      <c r="D20214" s="2" t="s">
        <v>10</v>
      </c>
      <c r="E20214" s="2" t="s">
        <v>74</v>
      </c>
      <c r="F20214" s="2" t="s">
        <v>976</v>
      </c>
      <c r="G20214" s="14" t="n">
        <v>14.5</v>
      </c>
      <c r="H20214" s="14" t="n">
        <v>16.23</v>
      </c>
      <c r="I20214" s="14" t="n">
        <v>19.5</v>
      </c>
      <c r="J20214" s="23" t="n">
        <f aca="false">IF(AND(E20214="Priority",ISNUMBER('Cost model'!N377)),'Cost model'!N377,'Cost model'!M377)</f>
        <v>15.5</v>
      </c>
      <c r="K20214" s="14" t="n">
        <f aca="false">J20214-H20214</f>
        <v>-0.73</v>
      </c>
      <c r="L20214" s="14" t="n">
        <f aca="false">G20214-H20214</f>
        <v>-1.73</v>
      </c>
    </row>
    <row r="20215" customFormat="false" ht="15" hidden="false" customHeight="false" outlineLevel="0" collapsed="false">
      <c r="A20215" s="2" t="s">
        <v>142</v>
      </c>
      <c r="B20215" s="2" t="s">
        <v>142</v>
      </c>
      <c r="C20215" s="2" t="s">
        <v>47</v>
      </c>
      <c r="D20215" s="2" t="s">
        <v>12</v>
      </c>
      <c r="E20215" s="2" t="s">
        <v>74</v>
      </c>
      <c r="F20215" s="2" t="s">
        <v>977</v>
      </c>
      <c r="G20215" s="14" t="n">
        <v>14.5</v>
      </c>
      <c r="H20215" s="14" t="n">
        <v>39.97</v>
      </c>
      <c r="I20215" s="14" t="n">
        <v>9.5</v>
      </c>
      <c r="J20215" s="23" t="n">
        <f aca="false">IF(AND(E20215="Priority",ISNUMBER('Cost model'!N635)),'Cost model'!N635,'Cost model'!M635)</f>
        <v>30.5</v>
      </c>
      <c r="K20215" s="14" t="n">
        <f aca="false">J20215-H20215</f>
        <v>-9.47</v>
      </c>
      <c r="L20215" s="14" t="n">
        <f aca="false">G20215-H20215</f>
        <v>-25.47</v>
      </c>
    </row>
    <row r="20216" customFormat="false" ht="15" hidden="false" customHeight="false" outlineLevel="0" collapsed="false">
      <c r="A20216" s="2" t="s">
        <v>158</v>
      </c>
      <c r="B20216" s="2" t="s">
        <v>124</v>
      </c>
      <c r="C20216" s="2" t="s">
        <v>47</v>
      </c>
      <c r="D20216" s="2" t="s">
        <v>12</v>
      </c>
      <c r="E20216" s="2" t="s">
        <v>74</v>
      </c>
      <c r="F20216" s="2" t="s">
        <v>976</v>
      </c>
      <c r="G20216" s="14" t="n">
        <v>9.5</v>
      </c>
      <c r="H20216" s="14" t="n">
        <v>23.58</v>
      </c>
      <c r="I20216" s="14" t="n">
        <v>19.5</v>
      </c>
      <c r="J20216" s="23" t="n">
        <f aca="false">IF(AND(E20216="Priority",ISNUMBER('Cost model'!N455)),'Cost model'!N455,'Cost model'!M455)</f>
        <v>45</v>
      </c>
      <c r="K20216" s="14" t="n">
        <f aca="false">J20216-H20216</f>
        <v>21.42</v>
      </c>
      <c r="L20216" s="14" t="n">
        <f aca="false">G20216-H20216</f>
        <v>-14.08</v>
      </c>
    </row>
    <row r="20217" customFormat="false" ht="15" hidden="false" customHeight="false" outlineLevel="0" collapsed="false">
      <c r="A20217" s="2" t="s">
        <v>221</v>
      </c>
      <c r="B20217" s="2" t="s">
        <v>221</v>
      </c>
      <c r="C20217" s="2" t="s">
        <v>47</v>
      </c>
      <c r="D20217" s="2" t="s">
        <v>10</v>
      </c>
      <c r="E20217" s="2" t="s">
        <v>74</v>
      </c>
      <c r="F20217" s="2" t="s">
        <v>977</v>
      </c>
      <c r="G20217" s="14" t="n">
        <v>9.5</v>
      </c>
      <c r="H20217" s="14" t="n">
        <v>13.34</v>
      </c>
      <c r="I20217" s="14" t="n">
        <v>9.5</v>
      </c>
      <c r="J20217" s="23" t="n">
        <f aca="false">IF(AND(E20217="Priority",ISNUMBER('Cost model'!N737)),'Cost model'!N737,'Cost model'!M737)</f>
        <v>8.5</v>
      </c>
      <c r="K20217" s="14" t="n">
        <f aca="false">J20217-H20217</f>
        <v>-4.84</v>
      </c>
      <c r="L20217" s="14" t="n">
        <f aca="false">G20217-H20217</f>
        <v>-3.84</v>
      </c>
    </row>
    <row r="20218" customFormat="false" ht="15" hidden="false" customHeight="false" outlineLevel="0" collapsed="false">
      <c r="A20218" s="2" t="s">
        <v>174</v>
      </c>
      <c r="B20218" s="2" t="s">
        <v>124</v>
      </c>
      <c r="C20218" s="2" t="s">
        <v>47</v>
      </c>
      <c r="D20218" s="2" t="s">
        <v>10</v>
      </c>
      <c r="E20218" s="2" t="s">
        <v>74</v>
      </c>
      <c r="F20218" s="2" t="s">
        <v>976</v>
      </c>
      <c r="G20218" s="14" t="n">
        <v>9.5</v>
      </c>
      <c r="H20218" s="14" t="n">
        <v>10.27</v>
      </c>
      <c r="I20218" s="14" t="n">
        <v>9.5</v>
      </c>
      <c r="J20218" s="23" t="n">
        <f aca="false">IF(AND(E20218="Priority",ISNUMBER('Cost model'!N107)),'Cost model'!N107,'Cost model'!M107)</f>
        <v>12.5</v>
      </c>
      <c r="K20218" s="14" t="n">
        <f aca="false">J20218-H20218</f>
        <v>2.23</v>
      </c>
      <c r="L20218" s="14" t="n">
        <f aca="false">G20218-H20218</f>
        <v>-0.77</v>
      </c>
    </row>
    <row r="20219" customFormat="false" ht="15" hidden="false" customHeight="false" outlineLevel="0" collapsed="false">
      <c r="A20219" s="2" t="s">
        <v>124</v>
      </c>
      <c r="B20219" s="2" t="s">
        <v>124</v>
      </c>
      <c r="C20219" s="2" t="s">
        <v>48</v>
      </c>
      <c r="D20219" s="2" t="s">
        <v>12</v>
      </c>
      <c r="E20219" s="2" t="s">
        <v>74</v>
      </c>
      <c r="F20219" s="2" t="s">
        <v>977</v>
      </c>
      <c r="G20219" s="14" t="n">
        <v>12.5</v>
      </c>
      <c r="H20219" s="14" t="n">
        <v>11.25</v>
      </c>
      <c r="I20219" s="14" t="n">
        <v>12.5</v>
      </c>
      <c r="J20219" s="23" t="n">
        <f aca="false">IF(AND(E20219="Priority",ISNUMBER('Cost model'!N321)),'Cost model'!N321,'Cost model'!M321)</f>
        <v>40</v>
      </c>
      <c r="K20219" s="14" t="n">
        <f aca="false">J20219-H20219</f>
        <v>28.75</v>
      </c>
      <c r="L20219" s="14" t="n">
        <f aca="false">G20219-H20219</f>
        <v>1.25</v>
      </c>
    </row>
    <row r="20220" customFormat="false" ht="15" hidden="false" customHeight="false" outlineLevel="0" collapsed="false">
      <c r="A20220" s="2" t="s">
        <v>221</v>
      </c>
      <c r="B20220" s="2" t="s">
        <v>221</v>
      </c>
      <c r="C20220" s="2" t="s">
        <v>48</v>
      </c>
      <c r="D20220" s="2" t="s">
        <v>10</v>
      </c>
      <c r="E20220" s="2" t="s">
        <v>74</v>
      </c>
      <c r="F20220" s="2" t="s">
        <v>977</v>
      </c>
      <c r="G20220" s="14" t="n">
        <v>12.5</v>
      </c>
      <c r="H20220" s="14" t="n">
        <v>9.94</v>
      </c>
      <c r="I20220" s="14" t="n">
        <v>12.5</v>
      </c>
      <c r="J20220" s="23" t="n">
        <f aca="false">IF(AND(E20220="Priority",ISNUMBER('Cost model'!N738)),'Cost model'!N738,'Cost model'!M738)</f>
        <v>11.5</v>
      </c>
      <c r="K20220" s="14" t="n">
        <f aca="false">J20220-H20220</f>
        <v>1.56</v>
      </c>
      <c r="L20220" s="14" t="n">
        <f aca="false">G20220-H20220</f>
        <v>2.56</v>
      </c>
    </row>
    <row r="20221" customFormat="false" ht="15" hidden="false" customHeight="false" outlineLevel="0" collapsed="false">
      <c r="A20221" s="2" t="s">
        <v>174</v>
      </c>
      <c r="B20221" s="2" t="s">
        <v>174</v>
      </c>
      <c r="C20221" s="2" t="s">
        <v>48</v>
      </c>
      <c r="D20221" s="2" t="s">
        <v>12</v>
      </c>
      <c r="E20221" s="2" t="s">
        <v>74</v>
      </c>
      <c r="F20221" s="2" t="s">
        <v>977</v>
      </c>
      <c r="G20221" s="14" t="n">
        <v>12.5</v>
      </c>
      <c r="H20221" s="14" t="n">
        <v>8.92</v>
      </c>
      <c r="I20221" s="14" t="n">
        <v>12.5</v>
      </c>
      <c r="J20221" s="23" t="n">
        <f aca="false">IF(AND(E20221="Priority",ISNUMBER('Cost model'!N171)),'Cost model'!N171,'Cost model'!M171)</f>
        <v>40</v>
      </c>
      <c r="K20221" s="14" t="n">
        <f aca="false">J20221-H20221</f>
        <v>31.08</v>
      </c>
      <c r="L20221" s="14" t="n">
        <f aca="false">G20221-H20221</f>
        <v>3.58</v>
      </c>
    </row>
    <row r="20222" customFormat="false" ht="15" hidden="false" customHeight="false" outlineLevel="0" collapsed="false">
      <c r="A20222" s="2" t="s">
        <v>174</v>
      </c>
      <c r="B20222" s="2" t="s">
        <v>142</v>
      </c>
      <c r="C20222" s="2" t="s">
        <v>49</v>
      </c>
      <c r="D20222" s="2" t="s">
        <v>12</v>
      </c>
      <c r="E20222" s="2" t="s">
        <v>74</v>
      </c>
      <c r="F20222" s="2" t="s">
        <v>976</v>
      </c>
      <c r="G20222" s="14" t="n">
        <v>19.5</v>
      </c>
      <c r="H20222" s="14" t="n">
        <v>24.17</v>
      </c>
      <c r="I20222" s="14" t="n">
        <v>19.5</v>
      </c>
      <c r="J20222" s="23" t="n">
        <f aca="false">IF(AND(E20222="Priority",ISNUMBER('Cost model'!N127)),'Cost model'!N127,'Cost model'!M127)</f>
        <v>50</v>
      </c>
      <c r="K20222" s="14" t="n">
        <f aca="false">J20222-H20222</f>
        <v>25.83</v>
      </c>
      <c r="L20222" s="14" t="n">
        <f aca="false">G20222-H20222</f>
        <v>-4.67</v>
      </c>
    </row>
    <row r="20223" customFormat="false" ht="15" hidden="false" customHeight="false" outlineLevel="0" collapsed="false">
      <c r="A20223" s="2" t="s">
        <v>124</v>
      </c>
      <c r="B20223" s="2" t="s">
        <v>221</v>
      </c>
      <c r="C20223" s="2" t="s">
        <v>48</v>
      </c>
      <c r="D20223" s="2" t="s">
        <v>13</v>
      </c>
      <c r="E20223" s="2" t="s">
        <v>74</v>
      </c>
      <c r="F20223" s="2" t="s">
        <v>976</v>
      </c>
      <c r="G20223" s="14" t="n">
        <v>24.5</v>
      </c>
      <c r="H20223" s="14" t="n">
        <v>90.84</v>
      </c>
      <c r="I20223" s="14" t="n">
        <v>45</v>
      </c>
      <c r="J20223" s="23" t="n">
        <f aca="false">IF(AND(E20223="Priority",ISNUMBER('Cost model'!N414)),'Cost model'!N414,'Cost model'!M414)</f>
        <v>90</v>
      </c>
      <c r="K20223" s="14" t="n">
        <f aca="false">J20223-H20223</f>
        <v>-0.840000000000003</v>
      </c>
      <c r="L20223" s="14" t="n">
        <f aca="false">G20223-H20223</f>
        <v>-66.34</v>
      </c>
    </row>
    <row r="20224" customFormat="false" ht="15" hidden="false" customHeight="false" outlineLevel="0" collapsed="false">
      <c r="A20224" s="2" t="s">
        <v>221</v>
      </c>
      <c r="B20224" s="2" t="s">
        <v>221</v>
      </c>
      <c r="C20224" s="2" t="s">
        <v>49</v>
      </c>
      <c r="D20224" s="2" t="s">
        <v>10</v>
      </c>
      <c r="E20224" s="2" t="s">
        <v>83</v>
      </c>
      <c r="F20224" s="2" t="s">
        <v>977</v>
      </c>
      <c r="G20224" s="14" t="n">
        <v>24.5</v>
      </c>
      <c r="H20224" s="14" t="n">
        <v>24.17</v>
      </c>
      <c r="I20224" s="14" t="n">
        <v>24.5</v>
      </c>
      <c r="J20224" s="23" t="n">
        <f aca="false">IF(AND(E20224="Priority",ISNUMBER('Cost model'!N739)),'Cost model'!N739,'Cost model'!M739)</f>
        <v>23.5</v>
      </c>
      <c r="K20224" s="14" t="n">
        <f aca="false">J20224-H20224</f>
        <v>-0.670000000000002</v>
      </c>
      <c r="L20224" s="14" t="n">
        <f aca="false">G20224-H20224</f>
        <v>0.329999999999998</v>
      </c>
    </row>
    <row r="20225" customFormat="false" ht="15" hidden="false" customHeight="false" outlineLevel="0" collapsed="false">
      <c r="A20225" s="2" t="s">
        <v>142</v>
      </c>
      <c r="B20225" s="2" t="s">
        <v>142</v>
      </c>
      <c r="C20225" s="2" t="s">
        <v>48</v>
      </c>
      <c r="D20225" s="2" t="s">
        <v>10</v>
      </c>
      <c r="E20225" s="2" t="s">
        <v>74</v>
      </c>
      <c r="F20225" s="2" t="s">
        <v>977</v>
      </c>
      <c r="G20225" s="14" t="n">
        <v>12.5</v>
      </c>
      <c r="H20225" s="14" t="n">
        <v>11.25</v>
      </c>
      <c r="I20225" s="14" t="n">
        <v>12.5</v>
      </c>
      <c r="J20225" s="23" t="n">
        <f aca="false">IF(AND(E20225="Priority",ISNUMBER('Cost model'!N633)),'Cost model'!N633,'Cost model'!M633)</f>
        <v>11.5</v>
      </c>
      <c r="K20225" s="14" t="n">
        <f aca="false">J20225-H20225</f>
        <v>0.25</v>
      </c>
      <c r="L20225" s="14" t="n">
        <f aca="false">G20225-H20225</f>
        <v>1.25</v>
      </c>
    </row>
    <row r="20226" customFormat="false" ht="15" hidden="false" customHeight="false" outlineLevel="0" collapsed="false">
      <c r="A20226" s="2" t="s">
        <v>174</v>
      </c>
      <c r="B20226" s="2" t="s">
        <v>174</v>
      </c>
      <c r="C20226" s="2" t="s">
        <v>49</v>
      </c>
      <c r="D20226" s="2" t="s">
        <v>10</v>
      </c>
      <c r="E20226" s="2" t="s">
        <v>74</v>
      </c>
      <c r="F20226" s="2" t="s">
        <v>977</v>
      </c>
      <c r="G20226" s="14" t="n">
        <v>17.5</v>
      </c>
      <c r="H20226" s="14" t="n">
        <v>11.92</v>
      </c>
      <c r="I20226" s="14" t="n">
        <v>17.5</v>
      </c>
      <c r="J20226" s="23" t="n">
        <f aca="false">IF(AND(E20226="Priority",ISNUMBER('Cost model'!N169)),'Cost model'!N169,'Cost model'!M169)</f>
        <v>18.5</v>
      </c>
      <c r="K20226" s="14" t="n">
        <f aca="false">J20226-H20226</f>
        <v>6.58</v>
      </c>
      <c r="L20226" s="14" t="n">
        <f aca="false">G20226-H20226</f>
        <v>5.58</v>
      </c>
    </row>
    <row r="20227" customFormat="false" ht="15" hidden="false" customHeight="false" outlineLevel="0" collapsed="false">
      <c r="A20227" s="2" t="s">
        <v>142</v>
      </c>
      <c r="B20227" s="2" t="s">
        <v>142</v>
      </c>
      <c r="C20227" s="2" t="s">
        <v>47</v>
      </c>
      <c r="D20227" s="2" t="s">
        <v>10</v>
      </c>
      <c r="E20227" s="2" t="s">
        <v>74</v>
      </c>
      <c r="F20227" s="2" t="s">
        <v>977</v>
      </c>
      <c r="G20227" s="14" t="n">
        <v>9.5</v>
      </c>
      <c r="H20227" s="14" t="n">
        <v>8.1</v>
      </c>
      <c r="I20227" s="14" t="n">
        <v>9.5</v>
      </c>
      <c r="J20227" s="23" t="n">
        <f aca="false">IF(AND(E20227="Priority",ISNUMBER('Cost model'!N632)),'Cost model'!N632,'Cost model'!M632)</f>
        <v>9.5</v>
      </c>
      <c r="K20227" s="14" t="n">
        <f aca="false">J20227-H20227</f>
        <v>1.4</v>
      </c>
      <c r="L20227" s="14" t="n">
        <f aca="false">G20227-H20227</f>
        <v>1.4</v>
      </c>
    </row>
    <row r="20228" customFormat="false" ht="15" hidden="false" customHeight="false" outlineLevel="0" collapsed="false">
      <c r="A20228" s="2" t="s">
        <v>174</v>
      </c>
      <c r="B20228" s="2" t="s">
        <v>158</v>
      </c>
      <c r="C20228" s="2" t="s">
        <v>49</v>
      </c>
      <c r="D20228" s="2" t="s">
        <v>12</v>
      </c>
      <c r="E20228" s="2" t="s">
        <v>74</v>
      </c>
      <c r="F20228" s="2" t="s">
        <v>976</v>
      </c>
      <c r="G20228" s="14" t="n">
        <v>19.5</v>
      </c>
      <c r="H20228" s="14" t="n">
        <v>79.67</v>
      </c>
      <c r="I20228" s="14" t="n">
        <v>19.5</v>
      </c>
      <c r="J20228" s="23" t="n">
        <f aca="false">IF(AND(E20228="Priority",ISNUMBER('Cost model'!N142)),'Cost model'!N142,'Cost model'!M142)</f>
        <v>55</v>
      </c>
      <c r="K20228" s="14" t="n">
        <f aca="false">J20228-H20228</f>
        <v>-24.67</v>
      </c>
      <c r="L20228" s="14" t="n">
        <f aca="false">G20228-H20228</f>
        <v>-60.17</v>
      </c>
    </row>
    <row r="20229" customFormat="false" ht="15" hidden="false" customHeight="false" outlineLevel="0" collapsed="false">
      <c r="A20229" s="2" t="s">
        <v>124</v>
      </c>
      <c r="B20229" s="2" t="s">
        <v>142</v>
      </c>
      <c r="C20229" s="2" t="s">
        <v>49</v>
      </c>
      <c r="D20229" s="2" t="s">
        <v>10</v>
      </c>
      <c r="E20229" s="2" t="s">
        <v>74</v>
      </c>
      <c r="F20229" s="2" t="s">
        <v>976</v>
      </c>
      <c r="G20229" s="14" t="n">
        <v>24.5</v>
      </c>
      <c r="H20229" s="14" t="n">
        <v>24.17</v>
      </c>
      <c r="I20229" s="14" t="n">
        <v>17.5</v>
      </c>
      <c r="J20229" s="23" t="n">
        <f aca="false">IF(AND(E20229="Priority",ISNUMBER('Cost model'!N334)),'Cost model'!N334,'Cost model'!M334)</f>
        <v>20.5</v>
      </c>
      <c r="K20229" s="14" t="n">
        <f aca="false">J20229-H20229</f>
        <v>-3.67</v>
      </c>
      <c r="L20229" s="14" t="n">
        <f aca="false">G20229-H20229</f>
        <v>0.329999999999998</v>
      </c>
    </row>
    <row r="20230" customFormat="false" ht="15" hidden="false" customHeight="false" outlineLevel="0" collapsed="false">
      <c r="A20230" s="2" t="s">
        <v>174</v>
      </c>
      <c r="B20230" s="2" t="s">
        <v>142</v>
      </c>
      <c r="C20230" s="2" t="s">
        <v>47</v>
      </c>
      <c r="D20230" s="2" t="s">
        <v>13</v>
      </c>
      <c r="E20230" s="2" t="s">
        <v>74</v>
      </c>
      <c r="F20230" s="2" t="s">
        <v>976</v>
      </c>
      <c r="G20230" s="14" t="n">
        <v>19</v>
      </c>
      <c r="H20230" s="14" t="n">
        <v>98.21</v>
      </c>
      <c r="I20230" s="14" t="n">
        <v>19</v>
      </c>
      <c r="J20230" s="23" t="n">
        <f aca="false">IF(AND(E20230="Priority",ISNUMBER('Cost model'!N128)),'Cost model'!N128,'Cost model'!M128)</f>
        <v>65</v>
      </c>
      <c r="K20230" s="14" t="n">
        <f aca="false">J20230-H20230</f>
        <v>-33.21</v>
      </c>
      <c r="L20230" s="14" t="n">
        <f aca="false">G20230-H20230</f>
        <v>-79.21</v>
      </c>
    </row>
    <row r="20231" customFormat="false" ht="15" hidden="false" customHeight="false" outlineLevel="0" collapsed="false">
      <c r="A20231" s="2" t="s">
        <v>174</v>
      </c>
      <c r="B20231" s="2" t="s">
        <v>174</v>
      </c>
      <c r="C20231" s="2" t="s">
        <v>48</v>
      </c>
      <c r="D20231" s="2" t="s">
        <v>10</v>
      </c>
      <c r="E20231" s="2" t="s">
        <v>83</v>
      </c>
      <c r="F20231" s="2" t="s">
        <v>977</v>
      </c>
      <c r="G20231" s="14" t="n">
        <v>17.5</v>
      </c>
      <c r="H20231" s="14" t="n">
        <v>15.66</v>
      </c>
      <c r="I20231" s="14" t="n">
        <v>17.5</v>
      </c>
      <c r="J20231" s="23" t="n">
        <f aca="false">IF(AND(E20231="Priority",ISNUMBER('Cost model'!N168)),'Cost model'!N168,'Cost model'!M168)</f>
        <v>18.5</v>
      </c>
      <c r="K20231" s="14" t="n">
        <f aca="false">J20231-H20231</f>
        <v>2.84</v>
      </c>
      <c r="L20231" s="14" t="n">
        <f aca="false">G20231-H20231</f>
        <v>1.84</v>
      </c>
    </row>
    <row r="20232" customFormat="false" ht="15" hidden="false" customHeight="false" outlineLevel="0" collapsed="false">
      <c r="A20232" s="2" t="s">
        <v>124</v>
      </c>
      <c r="B20232" s="2" t="s">
        <v>124</v>
      </c>
      <c r="C20232" s="2" t="s">
        <v>48</v>
      </c>
      <c r="D20232" s="2" t="s">
        <v>10</v>
      </c>
      <c r="E20232" s="2" t="s">
        <v>74</v>
      </c>
      <c r="F20232" s="2" t="s">
        <v>977</v>
      </c>
      <c r="G20232" s="14" t="n">
        <v>14.5</v>
      </c>
      <c r="H20232" s="14" t="n">
        <v>14.08</v>
      </c>
      <c r="I20232" s="14" t="n">
        <v>12.5</v>
      </c>
      <c r="J20232" s="23" t="n">
        <f aca="false">IF(AND(E20232="Priority",ISNUMBER('Cost model'!N318)),'Cost model'!N318,'Cost model'!M318)</f>
        <v>14.5</v>
      </c>
      <c r="K20232" s="14" t="n">
        <f aca="false">J20232-H20232</f>
        <v>0.42</v>
      </c>
      <c r="L20232" s="14" t="n">
        <f aca="false">G20232-H20232</f>
        <v>0.42</v>
      </c>
    </row>
    <row r="20233" customFormat="false" ht="15" hidden="false" customHeight="false" outlineLevel="0" collapsed="false">
      <c r="A20233" s="2" t="s">
        <v>174</v>
      </c>
      <c r="B20233" s="2" t="s">
        <v>174</v>
      </c>
      <c r="C20233" s="2" t="s">
        <v>49</v>
      </c>
      <c r="D20233" s="2" t="s">
        <v>12</v>
      </c>
      <c r="E20233" s="2" t="s">
        <v>74</v>
      </c>
      <c r="F20233" s="2" t="s">
        <v>977</v>
      </c>
      <c r="G20233" s="14" t="n">
        <v>34.5</v>
      </c>
      <c r="H20233" s="14" t="n">
        <v>44.12</v>
      </c>
      <c r="I20233" s="14" t="n">
        <v>19.5</v>
      </c>
      <c r="J20233" s="23" t="n">
        <f aca="false">IF(AND(E20233="Priority",ISNUMBER('Cost model'!N172)),'Cost model'!N172,'Cost model'!M172)</f>
        <v>45</v>
      </c>
      <c r="K20233" s="14" t="n">
        <f aca="false">J20233-H20233</f>
        <v>0.880000000000003</v>
      </c>
      <c r="L20233" s="14" t="n">
        <f aca="false">G20233-H20233</f>
        <v>-9.62</v>
      </c>
    </row>
    <row r="20234" customFormat="false" ht="15" hidden="false" customHeight="false" outlineLevel="0" collapsed="false">
      <c r="A20234" s="2" t="s">
        <v>142</v>
      </c>
      <c r="B20234" s="2" t="s">
        <v>124</v>
      </c>
      <c r="C20234" s="2" t="s">
        <v>47</v>
      </c>
      <c r="D20234" s="2" t="s">
        <v>12</v>
      </c>
      <c r="E20234" s="2" t="s">
        <v>74</v>
      </c>
      <c r="F20234" s="2" t="s">
        <v>976</v>
      </c>
      <c r="G20234" s="14" t="n">
        <v>14.5</v>
      </c>
      <c r="H20234" s="14" t="n">
        <v>43.46</v>
      </c>
      <c r="I20234" s="14" t="n">
        <v>19.5</v>
      </c>
      <c r="J20234" s="23" t="n">
        <f aca="false">IF(AND(E20234="Priority",ISNUMBER('Cost model'!N665)),'Cost model'!N665,'Cost model'!M665)</f>
        <v>40</v>
      </c>
      <c r="K20234" s="14" t="n">
        <f aca="false">J20234-H20234</f>
        <v>-3.46</v>
      </c>
      <c r="L20234" s="14" t="n">
        <f aca="false">G20234-H20234</f>
        <v>-28.96</v>
      </c>
    </row>
    <row r="20235" customFormat="false" ht="15" hidden="false" customHeight="false" outlineLevel="0" collapsed="false">
      <c r="A20235" s="2" t="s">
        <v>221</v>
      </c>
      <c r="B20235" s="2" t="s">
        <v>174</v>
      </c>
      <c r="C20235" s="2" t="s">
        <v>47</v>
      </c>
      <c r="D20235" s="2" t="s">
        <v>13</v>
      </c>
      <c r="E20235" s="2" t="s">
        <v>74</v>
      </c>
      <c r="F20235" s="2" t="s">
        <v>976</v>
      </c>
      <c r="G20235" s="14" t="n">
        <v>45</v>
      </c>
      <c r="H20235" s="14" t="n">
        <v>104.14</v>
      </c>
      <c r="I20235" s="14" t="n">
        <v>45</v>
      </c>
      <c r="J20235" s="23" t="n">
        <f aca="false">IF(AND(E20235="Priority",ISNUMBER('Cost model'!N788)),'Cost model'!N788,'Cost model'!M788)</f>
        <v>85</v>
      </c>
      <c r="K20235" s="14" t="n">
        <f aca="false">J20235-H20235</f>
        <v>-19.14</v>
      </c>
      <c r="L20235" s="14" t="n">
        <f aca="false">G20235-H20235</f>
        <v>-59.14</v>
      </c>
    </row>
    <row r="20236" customFormat="false" ht="15" hidden="false" customHeight="false" outlineLevel="0" collapsed="false">
      <c r="A20236" s="2" t="s">
        <v>124</v>
      </c>
      <c r="B20236" s="2" t="s">
        <v>123</v>
      </c>
      <c r="C20236" s="2" t="s">
        <v>49</v>
      </c>
      <c r="D20236" s="2" t="s">
        <v>10</v>
      </c>
      <c r="E20236" s="2" t="s">
        <v>74</v>
      </c>
      <c r="F20236" s="2" t="s">
        <v>976</v>
      </c>
      <c r="G20236" s="14" t="n">
        <v>17.5</v>
      </c>
      <c r="H20236" s="14" t="n">
        <v>21.34</v>
      </c>
      <c r="I20236" s="14" t="n">
        <v>19.5</v>
      </c>
      <c r="J20236" s="23" t="n">
        <f aca="false">IF(AND(E20236="Priority",ISNUMBER('Cost model'!N394)),'Cost model'!N394,'Cost model'!M394)</f>
        <v>20.5</v>
      </c>
      <c r="K20236" s="14" t="n">
        <f aca="false">J20236-H20236</f>
        <v>-0.84</v>
      </c>
      <c r="L20236" s="14" t="n">
        <f aca="false">G20236-H20236</f>
        <v>-3.84</v>
      </c>
    </row>
    <row r="20237" customFormat="false" ht="15" hidden="false" customHeight="false" outlineLevel="0" collapsed="false">
      <c r="A20237" s="2" t="s">
        <v>142</v>
      </c>
      <c r="B20237" s="2" t="s">
        <v>124</v>
      </c>
      <c r="C20237" s="2" t="s">
        <v>47</v>
      </c>
      <c r="D20237" s="2" t="s">
        <v>10</v>
      </c>
      <c r="E20237" s="2" t="s">
        <v>74</v>
      </c>
      <c r="F20237" s="2" t="s">
        <v>976</v>
      </c>
      <c r="G20237" s="14" t="n">
        <v>14.5</v>
      </c>
      <c r="H20237" s="14" t="n">
        <v>10.53</v>
      </c>
      <c r="I20237" s="14" t="n">
        <v>14.5</v>
      </c>
      <c r="J20237" s="23" t="n">
        <f aca="false">IF(AND(E20237="Priority",ISNUMBER('Cost model'!N662)),'Cost model'!N662,'Cost model'!M662)</f>
        <v>13.5</v>
      </c>
      <c r="K20237" s="14" t="n">
        <f aca="false">J20237-H20237</f>
        <v>2.97</v>
      </c>
      <c r="L20237" s="14" t="n">
        <f aca="false">G20237-H20237</f>
        <v>3.97</v>
      </c>
    </row>
    <row r="20238" customFormat="false" ht="15" hidden="false" customHeight="false" outlineLevel="0" collapsed="false">
      <c r="A20238" s="2" t="s">
        <v>124</v>
      </c>
      <c r="B20238" s="2" t="s">
        <v>221</v>
      </c>
      <c r="C20238" s="2" t="s">
        <v>48</v>
      </c>
      <c r="D20238" s="2" t="s">
        <v>12</v>
      </c>
      <c r="E20238" s="2" t="s">
        <v>74</v>
      </c>
      <c r="F20238" s="2" t="s">
        <v>976</v>
      </c>
      <c r="G20238" s="14" t="n">
        <v>12.5</v>
      </c>
      <c r="H20238" s="14" t="n">
        <v>44.54</v>
      </c>
      <c r="I20238" s="14" t="n">
        <v>24.5</v>
      </c>
      <c r="J20238" s="23" t="n">
        <f aca="false">IF(AND(E20238="Priority",ISNUMBER('Cost model'!N411)),'Cost model'!N411,'Cost model'!M411)</f>
        <v>50</v>
      </c>
      <c r="K20238" s="14" t="n">
        <f aca="false">J20238-H20238</f>
        <v>5.46</v>
      </c>
      <c r="L20238" s="14" t="n">
        <f aca="false">G20238-H20238</f>
        <v>-32.04</v>
      </c>
    </row>
    <row r="20239" customFormat="false" ht="15" hidden="false" customHeight="false" outlineLevel="0" collapsed="false">
      <c r="A20239" s="2" t="s">
        <v>174</v>
      </c>
      <c r="B20239" s="2" t="s">
        <v>174</v>
      </c>
      <c r="C20239" s="2" t="s">
        <v>47</v>
      </c>
      <c r="D20239" s="2" t="s">
        <v>12</v>
      </c>
      <c r="E20239" s="2" t="s">
        <v>74</v>
      </c>
      <c r="F20239" s="2" t="s">
        <v>977</v>
      </c>
      <c r="G20239" s="14" t="n">
        <v>9.5</v>
      </c>
      <c r="H20239" s="14" t="n">
        <v>29.01</v>
      </c>
      <c r="I20239" s="14" t="n">
        <v>9.5</v>
      </c>
      <c r="J20239" s="23" t="n">
        <f aca="false">IF(AND(E20239="Priority",ISNUMBER('Cost model'!N170)),'Cost model'!N170,'Cost model'!M170)</f>
        <v>25.5</v>
      </c>
      <c r="K20239" s="14" t="n">
        <f aca="false">J20239-H20239</f>
        <v>-3.51</v>
      </c>
      <c r="L20239" s="14" t="n">
        <f aca="false">G20239-H20239</f>
        <v>-19.51</v>
      </c>
    </row>
    <row r="20240" customFormat="false" ht="15" hidden="false" customHeight="false" outlineLevel="0" collapsed="false">
      <c r="A20240" s="2" t="s">
        <v>124</v>
      </c>
      <c r="B20240" s="2" t="s">
        <v>124</v>
      </c>
      <c r="C20240" s="2" t="s">
        <v>49</v>
      </c>
      <c r="D20240" s="2" t="s">
        <v>10</v>
      </c>
      <c r="E20240" s="2" t="s">
        <v>74</v>
      </c>
      <c r="F20240" s="2" t="s">
        <v>977</v>
      </c>
      <c r="G20240" s="14" t="n">
        <v>17.5</v>
      </c>
      <c r="H20240" s="14" t="n">
        <v>17.31</v>
      </c>
      <c r="I20240" s="14" t="n">
        <v>17.5</v>
      </c>
      <c r="J20240" s="23" t="n">
        <f aca="false">IF(AND(E20240="Priority",ISNUMBER('Cost model'!N319)),'Cost model'!N319,'Cost model'!M319)</f>
        <v>16.5</v>
      </c>
      <c r="K20240" s="14" t="n">
        <f aca="false">J20240-H20240</f>
        <v>-0.809999999999999</v>
      </c>
      <c r="L20240" s="14" t="n">
        <f aca="false">G20240-H20240</f>
        <v>0.190000000000001</v>
      </c>
    </row>
    <row r="20241" customFormat="false" ht="15" hidden="false" customHeight="false" outlineLevel="0" collapsed="false">
      <c r="A20241" s="2" t="s">
        <v>174</v>
      </c>
      <c r="B20241" s="2" t="s">
        <v>174</v>
      </c>
      <c r="C20241" s="2" t="s">
        <v>48</v>
      </c>
      <c r="D20241" s="2" t="s">
        <v>12</v>
      </c>
      <c r="E20241" s="2" t="s">
        <v>74</v>
      </c>
      <c r="F20241" s="2" t="s">
        <v>977</v>
      </c>
      <c r="G20241" s="14" t="n">
        <v>12.5</v>
      </c>
      <c r="H20241" s="14" t="n">
        <v>47.53</v>
      </c>
      <c r="I20241" s="14" t="n">
        <v>12.5</v>
      </c>
      <c r="J20241" s="23" t="n">
        <f aca="false">IF(AND(E20241="Priority",ISNUMBER('Cost model'!N171)),'Cost model'!N171,'Cost model'!M171)</f>
        <v>40</v>
      </c>
      <c r="K20241" s="14" t="n">
        <f aca="false">J20241-H20241</f>
        <v>-7.53</v>
      </c>
      <c r="L20241" s="14" t="n">
        <f aca="false">G20241-H20241</f>
        <v>-35.03</v>
      </c>
    </row>
    <row r="20242" customFormat="false" ht="15" hidden="false" customHeight="false" outlineLevel="0" collapsed="false">
      <c r="A20242" s="2" t="s">
        <v>158</v>
      </c>
      <c r="B20242" s="2" t="s">
        <v>174</v>
      </c>
      <c r="C20242" s="2" t="s">
        <v>49</v>
      </c>
      <c r="D20242" s="2" t="s">
        <v>12</v>
      </c>
      <c r="E20242" s="2" t="s">
        <v>74</v>
      </c>
      <c r="F20242" s="2" t="s">
        <v>976</v>
      </c>
      <c r="G20242" s="14" t="n">
        <v>19.5</v>
      </c>
      <c r="H20242" s="14" t="n">
        <v>84.95</v>
      </c>
      <c r="I20242" s="14" t="n">
        <v>19.5</v>
      </c>
      <c r="J20242" s="23" t="n">
        <f aca="false">IF(AND(E20242="Priority",ISNUMBER('Cost model'!N487)),'Cost model'!N487,'Cost model'!M487)</f>
        <v>55</v>
      </c>
      <c r="K20242" s="14" t="n">
        <f aca="false">J20242-H20242</f>
        <v>-29.95</v>
      </c>
      <c r="L20242" s="14" t="n">
        <f aca="false">G20242-H20242</f>
        <v>-65.45</v>
      </c>
    </row>
    <row r="20243" customFormat="false" ht="15" hidden="false" customHeight="false" outlineLevel="0" collapsed="false">
      <c r="A20243" s="2" t="s">
        <v>158</v>
      </c>
      <c r="B20243" s="2" t="s">
        <v>174</v>
      </c>
      <c r="C20243" s="2" t="s">
        <v>47</v>
      </c>
      <c r="D20243" s="2" t="s">
        <v>12</v>
      </c>
      <c r="E20243" s="2" t="s">
        <v>74</v>
      </c>
      <c r="F20243" s="2" t="s">
        <v>976</v>
      </c>
      <c r="G20243" s="14" t="n">
        <v>29.5</v>
      </c>
      <c r="H20243" s="14" t="n">
        <v>59.65</v>
      </c>
      <c r="I20243" s="14" t="n">
        <v>19.5</v>
      </c>
      <c r="J20243" s="23" t="n">
        <f aca="false">IF(AND(E20243="Priority",ISNUMBER('Cost model'!N485)),'Cost model'!N485,'Cost model'!M485)</f>
        <v>40</v>
      </c>
      <c r="K20243" s="14" t="n">
        <f aca="false">J20243-H20243</f>
        <v>-19.65</v>
      </c>
      <c r="L20243" s="14" t="n">
        <f aca="false">G20243-H20243</f>
        <v>-30.15</v>
      </c>
    </row>
    <row r="20244" customFormat="false" ht="15" hidden="false" customHeight="false" outlineLevel="0" collapsed="false">
      <c r="A20244" s="2" t="s">
        <v>124</v>
      </c>
      <c r="B20244" s="2" t="s">
        <v>124</v>
      </c>
      <c r="C20244" s="2" t="s">
        <v>49</v>
      </c>
      <c r="D20244" s="2" t="s">
        <v>12</v>
      </c>
      <c r="E20244" s="2" t="s">
        <v>83</v>
      </c>
      <c r="F20244" s="2" t="s">
        <v>977</v>
      </c>
      <c r="G20244" s="14" t="n">
        <v>29.5</v>
      </c>
      <c r="H20244" s="14" t="n">
        <v>86.53</v>
      </c>
      <c r="I20244" s="14" t="n">
        <v>29.5</v>
      </c>
      <c r="J20244" s="23" t="n">
        <f aca="false">IF(AND(E20244="Priority",ISNUMBER('Cost model'!N322)),'Cost model'!N322,'Cost model'!M322)</f>
        <v>65</v>
      </c>
      <c r="K20244" s="14" t="n">
        <f aca="false">J20244-H20244</f>
        <v>-21.53</v>
      </c>
      <c r="L20244" s="14" t="n">
        <f aca="false">G20244-H20244</f>
        <v>-57.03</v>
      </c>
    </row>
    <row r="20245" customFormat="false" ht="15" hidden="false" customHeight="false" outlineLevel="0" collapsed="false">
      <c r="A20245" s="2" t="s">
        <v>124</v>
      </c>
      <c r="B20245" s="2" t="s">
        <v>124</v>
      </c>
      <c r="C20245" s="2" t="s">
        <v>48</v>
      </c>
      <c r="D20245" s="2" t="s">
        <v>12</v>
      </c>
      <c r="E20245" s="2" t="s">
        <v>74</v>
      </c>
      <c r="F20245" s="2" t="s">
        <v>977</v>
      </c>
      <c r="G20245" s="14" t="n">
        <v>12.5</v>
      </c>
      <c r="H20245" s="14" t="n">
        <v>7.46</v>
      </c>
      <c r="I20245" s="14" t="n">
        <v>12.5</v>
      </c>
      <c r="J20245" s="23" t="n">
        <f aca="false">IF(AND(E20245="Priority",ISNUMBER('Cost model'!N321)),'Cost model'!N321,'Cost model'!M321)</f>
        <v>40</v>
      </c>
      <c r="K20245" s="14" t="n">
        <f aca="false">J20245-H20245</f>
        <v>32.54</v>
      </c>
      <c r="L20245" s="14" t="n">
        <f aca="false">G20245-H20245</f>
        <v>5.04</v>
      </c>
    </row>
    <row r="20246" customFormat="false" ht="15" hidden="false" customHeight="false" outlineLevel="0" collapsed="false">
      <c r="A20246" s="2" t="s">
        <v>142</v>
      </c>
      <c r="B20246" s="2" t="s">
        <v>174</v>
      </c>
      <c r="C20246" s="2" t="s">
        <v>48</v>
      </c>
      <c r="D20246" s="2" t="s">
        <v>10</v>
      </c>
      <c r="E20246" s="2" t="s">
        <v>74</v>
      </c>
      <c r="F20246" s="2" t="s">
        <v>976</v>
      </c>
      <c r="G20246" s="14" t="n">
        <v>17.5</v>
      </c>
      <c r="H20246" s="14" t="n">
        <v>9.94</v>
      </c>
      <c r="I20246" s="14" t="n">
        <v>14.5</v>
      </c>
      <c r="J20246" s="23" t="n">
        <f aca="false">IF(AND(E20246="Priority",ISNUMBER('Cost model'!N693)),'Cost model'!N693,'Cost model'!M693)</f>
        <v>11.5</v>
      </c>
      <c r="K20246" s="14" t="n">
        <f aca="false">J20246-H20246</f>
        <v>1.56</v>
      </c>
      <c r="L20246" s="14" t="n">
        <f aca="false">G20246-H20246</f>
        <v>7.56</v>
      </c>
    </row>
    <row r="20247" customFormat="false" ht="15" hidden="false" customHeight="false" outlineLevel="0" collapsed="false">
      <c r="A20247" s="2" t="s">
        <v>205</v>
      </c>
      <c r="B20247" s="2" t="s">
        <v>124</v>
      </c>
      <c r="C20247" s="2" t="s">
        <v>48</v>
      </c>
      <c r="D20247" s="2" t="s">
        <v>10</v>
      </c>
      <c r="E20247" s="2" t="s">
        <v>74</v>
      </c>
      <c r="F20247" s="2" t="s">
        <v>976</v>
      </c>
      <c r="G20247" s="14" t="n">
        <v>14.5</v>
      </c>
      <c r="H20247" s="14" t="n">
        <v>12.43</v>
      </c>
      <c r="I20247" s="14" t="n">
        <v>19.5</v>
      </c>
      <c r="J20247" s="23" t="n">
        <f aca="false">IF(AND(E20247="Priority",ISNUMBER('Cost model'!N573)),'Cost model'!N573,'Cost model'!M573)</f>
        <v>18.5</v>
      </c>
      <c r="K20247" s="14" t="n">
        <f aca="false">J20247-H20247</f>
        <v>6.07</v>
      </c>
      <c r="L20247" s="14" t="n">
        <f aca="false">G20247-H20247</f>
        <v>2.07</v>
      </c>
    </row>
    <row r="20248" customFormat="false" ht="15" hidden="false" customHeight="false" outlineLevel="0" collapsed="false">
      <c r="A20248" s="2" t="s">
        <v>174</v>
      </c>
      <c r="B20248" s="2" t="s">
        <v>174</v>
      </c>
      <c r="C20248" s="2" t="s">
        <v>49</v>
      </c>
      <c r="D20248" s="2" t="s">
        <v>10</v>
      </c>
      <c r="E20248" s="2" t="s">
        <v>74</v>
      </c>
      <c r="F20248" s="2" t="s">
        <v>977</v>
      </c>
      <c r="G20248" s="14" t="n">
        <v>17.5</v>
      </c>
      <c r="H20248" s="14" t="n">
        <v>15.65</v>
      </c>
      <c r="I20248" s="14" t="n">
        <v>17.5</v>
      </c>
      <c r="J20248" s="23" t="n">
        <f aca="false">IF(AND(E20248="Priority",ISNUMBER('Cost model'!N169)),'Cost model'!N169,'Cost model'!M169)</f>
        <v>18.5</v>
      </c>
      <c r="K20248" s="14" t="n">
        <f aca="false">J20248-H20248</f>
        <v>2.85</v>
      </c>
      <c r="L20248" s="14" t="n">
        <f aca="false">G20248-H20248</f>
        <v>1.85</v>
      </c>
    </row>
    <row r="20249" customFormat="false" ht="15" hidden="false" customHeight="false" outlineLevel="0" collapsed="false">
      <c r="A20249" s="2" t="s">
        <v>174</v>
      </c>
      <c r="B20249" s="2" t="s">
        <v>142</v>
      </c>
      <c r="C20249" s="2" t="s">
        <v>49</v>
      </c>
      <c r="D20249" s="2" t="s">
        <v>10</v>
      </c>
      <c r="E20249" s="2" t="s">
        <v>74</v>
      </c>
      <c r="F20249" s="2" t="s">
        <v>976</v>
      </c>
      <c r="G20249" s="14" t="n">
        <v>17.5</v>
      </c>
      <c r="H20249" s="14" t="n">
        <v>16.39</v>
      </c>
      <c r="I20249" s="14" t="n">
        <v>17.5</v>
      </c>
      <c r="J20249" s="23" t="n">
        <f aca="false">IF(AND(E20249="Priority",ISNUMBER('Cost model'!N124)),'Cost model'!N124,'Cost model'!M124)</f>
        <v>21.5</v>
      </c>
      <c r="K20249" s="14" t="n">
        <f aca="false">J20249-H20249</f>
        <v>5.11</v>
      </c>
      <c r="L20249" s="14" t="n">
        <f aca="false">G20249-H20249</f>
        <v>1.11</v>
      </c>
    </row>
    <row r="20250" customFormat="false" ht="15" hidden="false" customHeight="false" outlineLevel="0" collapsed="false">
      <c r="A20250" s="2" t="s">
        <v>221</v>
      </c>
      <c r="B20250" s="2" t="s">
        <v>124</v>
      </c>
      <c r="C20250" s="2" t="s">
        <v>49</v>
      </c>
      <c r="D20250" s="2" t="s">
        <v>12</v>
      </c>
      <c r="E20250" s="2" t="s">
        <v>74</v>
      </c>
      <c r="F20250" s="2" t="s">
        <v>976</v>
      </c>
      <c r="G20250" s="14" t="n">
        <v>19.5</v>
      </c>
      <c r="H20250" s="14" t="n">
        <v>82.15</v>
      </c>
      <c r="I20250" s="14" t="n">
        <v>24.5</v>
      </c>
      <c r="J20250" s="23" t="n">
        <f aca="false">IF(AND(E20250="Priority",ISNUMBER('Cost model'!N802)),'Cost model'!N802,'Cost model'!M802)</f>
        <v>60</v>
      </c>
      <c r="K20250" s="14" t="n">
        <f aca="false">J20250-H20250</f>
        <v>-22.15</v>
      </c>
      <c r="L20250" s="14" t="n">
        <f aca="false">G20250-H20250</f>
        <v>-62.65</v>
      </c>
    </row>
    <row r="20251" customFormat="false" ht="15" hidden="false" customHeight="false" outlineLevel="0" collapsed="false">
      <c r="A20251" s="2" t="s">
        <v>174</v>
      </c>
      <c r="B20251" s="2" t="s">
        <v>174</v>
      </c>
      <c r="C20251" s="2" t="s">
        <v>47</v>
      </c>
      <c r="D20251" s="2" t="s">
        <v>10</v>
      </c>
      <c r="E20251" s="2" t="s">
        <v>74</v>
      </c>
      <c r="F20251" s="2" t="s">
        <v>977</v>
      </c>
      <c r="G20251" s="14" t="n">
        <v>19.5</v>
      </c>
      <c r="H20251" s="14" t="n">
        <v>7.46</v>
      </c>
      <c r="I20251" s="14" t="n">
        <v>9.5</v>
      </c>
      <c r="J20251" s="23" t="n">
        <f aca="false">IF(AND(E20251="Priority",ISNUMBER('Cost model'!N167)),'Cost model'!N167,'Cost model'!M167)</f>
        <v>8.5</v>
      </c>
      <c r="K20251" s="14" t="n">
        <f aca="false">J20251-H20251</f>
        <v>1.04</v>
      </c>
      <c r="L20251" s="14" t="n">
        <f aca="false">G20251-H20251</f>
        <v>12.04</v>
      </c>
    </row>
    <row r="20252" customFormat="false" ht="15" hidden="false" customHeight="false" outlineLevel="0" collapsed="false">
      <c r="A20252" s="2" t="s">
        <v>174</v>
      </c>
      <c r="B20252" s="2" t="s">
        <v>174</v>
      </c>
      <c r="C20252" s="2" t="s">
        <v>48</v>
      </c>
      <c r="D20252" s="2" t="s">
        <v>13</v>
      </c>
      <c r="E20252" s="2" t="s">
        <v>74</v>
      </c>
      <c r="F20252" s="2" t="s">
        <v>977</v>
      </c>
      <c r="G20252" s="14" t="n">
        <v>24.5</v>
      </c>
      <c r="H20252" s="14" t="n">
        <v>45.34</v>
      </c>
      <c r="I20252" s="14" t="n">
        <v>24.5</v>
      </c>
      <c r="J20252" s="23" t="n">
        <f aca="false">IF(AND(E20252="Priority",ISNUMBER('Cost model'!N174)),'Cost model'!N174,'Cost model'!M174)</f>
        <v>70</v>
      </c>
      <c r="K20252" s="14" t="n">
        <f aca="false">J20252-H20252</f>
        <v>24.66</v>
      </c>
      <c r="L20252" s="14" t="n">
        <f aca="false">G20252-H20252</f>
        <v>-20.84</v>
      </c>
    </row>
    <row r="20253" customFormat="false" ht="15" hidden="false" customHeight="false" outlineLevel="0" collapsed="false">
      <c r="A20253" s="2" t="s">
        <v>174</v>
      </c>
      <c r="B20253" s="2" t="s">
        <v>174</v>
      </c>
      <c r="C20253" s="2" t="s">
        <v>48</v>
      </c>
      <c r="D20253" s="2" t="s">
        <v>12</v>
      </c>
      <c r="E20253" s="2" t="s">
        <v>74</v>
      </c>
      <c r="F20253" s="2" t="s">
        <v>977</v>
      </c>
      <c r="G20253" s="14" t="n">
        <v>12.5</v>
      </c>
      <c r="H20253" s="14" t="n">
        <v>31.94</v>
      </c>
      <c r="I20253" s="14" t="n">
        <v>12.5</v>
      </c>
      <c r="J20253" s="23" t="n">
        <f aca="false">IF(AND(E20253="Priority",ISNUMBER('Cost model'!N171)),'Cost model'!N171,'Cost model'!M171)</f>
        <v>40</v>
      </c>
      <c r="K20253" s="14" t="n">
        <f aca="false">J20253-H20253</f>
        <v>8.06</v>
      </c>
      <c r="L20253" s="14" t="n">
        <f aca="false">G20253-H20253</f>
        <v>-19.44</v>
      </c>
    </row>
    <row r="20254" customFormat="false" ht="15" hidden="false" customHeight="false" outlineLevel="0" collapsed="false">
      <c r="A20254" s="2" t="s">
        <v>174</v>
      </c>
      <c r="B20254" s="2" t="s">
        <v>174</v>
      </c>
      <c r="C20254" s="2" t="s">
        <v>48</v>
      </c>
      <c r="D20254" s="2" t="s">
        <v>12</v>
      </c>
      <c r="E20254" s="2" t="s">
        <v>74</v>
      </c>
      <c r="F20254" s="2" t="s">
        <v>977</v>
      </c>
      <c r="G20254" s="14" t="n">
        <v>24.5</v>
      </c>
      <c r="H20254" s="14" t="n">
        <v>43.25</v>
      </c>
      <c r="I20254" s="14" t="n">
        <v>12.5</v>
      </c>
      <c r="J20254" s="23" t="n">
        <f aca="false">IF(AND(E20254="Priority",ISNUMBER('Cost model'!N171)),'Cost model'!N171,'Cost model'!M171)</f>
        <v>40</v>
      </c>
      <c r="K20254" s="14" t="n">
        <f aca="false">J20254-H20254</f>
        <v>-3.25</v>
      </c>
      <c r="L20254" s="14" t="n">
        <f aca="false">G20254-H20254</f>
        <v>-18.75</v>
      </c>
    </row>
    <row r="20255" customFormat="false" ht="15" hidden="false" customHeight="false" outlineLevel="0" collapsed="false">
      <c r="A20255" s="2" t="s">
        <v>158</v>
      </c>
      <c r="B20255" s="2" t="s">
        <v>205</v>
      </c>
      <c r="C20255" s="2" t="s">
        <v>47</v>
      </c>
      <c r="D20255" s="2" t="s">
        <v>14</v>
      </c>
      <c r="E20255" s="2" t="s">
        <v>74</v>
      </c>
      <c r="F20255" s="2" t="s">
        <v>976</v>
      </c>
      <c r="G20255" s="14" t="n">
        <v>25</v>
      </c>
      <c r="H20255" s="14" t="n">
        <v>290.92</v>
      </c>
      <c r="I20255" s="14" t="n">
        <v>99</v>
      </c>
      <c r="J20255" s="23" t="n">
        <f aca="false">IF(AND(E20255="Priority",ISNUMBER('Cost model'!N506)),'Cost model'!N506,'Cost model'!M506)</f>
        <v>170</v>
      </c>
      <c r="K20255" s="14" t="n">
        <f aca="false">J20255-H20255</f>
        <v>-120.92</v>
      </c>
      <c r="L20255" s="14" t="n">
        <f aca="false">G20255-H20255</f>
        <v>-265.92</v>
      </c>
    </row>
    <row r="20256" customFormat="false" ht="15" hidden="false" customHeight="false" outlineLevel="0" collapsed="false">
      <c r="A20256" s="2" t="s">
        <v>124</v>
      </c>
      <c r="B20256" s="2" t="s">
        <v>174</v>
      </c>
      <c r="C20256" s="2" t="s">
        <v>49</v>
      </c>
      <c r="D20256" s="2" t="s">
        <v>10</v>
      </c>
      <c r="E20256" s="2" t="s">
        <v>74</v>
      </c>
      <c r="F20256" s="2" t="s">
        <v>976</v>
      </c>
      <c r="G20256" s="14" t="n">
        <v>17.5</v>
      </c>
      <c r="H20256" s="14" t="n">
        <v>10.26</v>
      </c>
      <c r="I20256" s="14" t="n">
        <v>17.5</v>
      </c>
      <c r="J20256" s="23" t="n">
        <f aca="false">IF(AND(E20256="Priority",ISNUMBER('Cost model'!N364)),'Cost model'!N364,'Cost model'!M364)</f>
        <v>16.5</v>
      </c>
      <c r="K20256" s="14" t="n">
        <f aca="false">J20256-H20256</f>
        <v>6.24</v>
      </c>
      <c r="L20256" s="14" t="n">
        <f aca="false">G20256-H20256</f>
        <v>7.24</v>
      </c>
    </row>
    <row r="20257" customFormat="false" ht="15" hidden="false" customHeight="false" outlineLevel="0" collapsed="false">
      <c r="A20257" s="2" t="s">
        <v>174</v>
      </c>
      <c r="B20257" s="2" t="s">
        <v>205</v>
      </c>
      <c r="C20257" s="2" t="s">
        <v>49</v>
      </c>
      <c r="D20257" s="2" t="s">
        <v>13</v>
      </c>
      <c r="E20257" s="2" t="s">
        <v>74</v>
      </c>
      <c r="F20257" s="2" t="s">
        <v>976</v>
      </c>
      <c r="G20257" s="14" t="n">
        <v>50</v>
      </c>
      <c r="H20257" s="14" t="n">
        <v>147.28</v>
      </c>
      <c r="I20257" s="14" t="n">
        <v>99</v>
      </c>
      <c r="J20257" s="23" t="n">
        <f aca="false">IF(AND(E20257="Priority",ISNUMBER('Cost model'!N190)),'Cost model'!N190,'Cost model'!M190)</f>
        <v>125</v>
      </c>
      <c r="K20257" s="14" t="n">
        <f aca="false">J20257-H20257</f>
        <v>-22.28</v>
      </c>
      <c r="L20257" s="14" t="n">
        <f aca="false">G20257-H20257</f>
        <v>-97.28</v>
      </c>
    </row>
    <row r="20258" customFormat="false" ht="15" hidden="false" customHeight="false" outlineLevel="0" collapsed="false">
      <c r="A20258" s="2" t="s">
        <v>142</v>
      </c>
      <c r="B20258" s="2" t="s">
        <v>142</v>
      </c>
      <c r="C20258" s="2" t="s">
        <v>48</v>
      </c>
      <c r="D20258" s="2" t="s">
        <v>12</v>
      </c>
      <c r="E20258" s="2" t="s">
        <v>74</v>
      </c>
      <c r="F20258" s="2" t="s">
        <v>977</v>
      </c>
      <c r="G20258" s="14" t="n">
        <v>24.5</v>
      </c>
      <c r="H20258" s="14" t="n">
        <v>46.45</v>
      </c>
      <c r="I20258" s="14" t="n">
        <v>12.5</v>
      </c>
      <c r="J20258" s="23" t="n">
        <f aca="false">IF(AND(E20258="Priority",ISNUMBER('Cost model'!N636)),'Cost model'!N636,'Cost model'!M636)</f>
        <v>40</v>
      </c>
      <c r="K20258" s="14" t="n">
        <f aca="false">J20258-H20258</f>
        <v>-6.45</v>
      </c>
      <c r="L20258" s="14" t="n">
        <f aca="false">G20258-H20258</f>
        <v>-21.95</v>
      </c>
    </row>
    <row r="20259" customFormat="false" ht="15" hidden="false" customHeight="false" outlineLevel="0" collapsed="false">
      <c r="A20259" s="2" t="s">
        <v>221</v>
      </c>
      <c r="B20259" s="2" t="s">
        <v>221</v>
      </c>
      <c r="C20259" s="2" t="s">
        <v>47</v>
      </c>
      <c r="D20259" s="2" t="s">
        <v>12</v>
      </c>
      <c r="E20259" s="2" t="s">
        <v>74</v>
      </c>
      <c r="F20259" s="2" t="s">
        <v>977</v>
      </c>
      <c r="G20259" s="14" t="n">
        <v>9.5</v>
      </c>
      <c r="H20259" s="14" t="n">
        <v>30.86</v>
      </c>
      <c r="I20259" s="14" t="n">
        <v>9.5</v>
      </c>
      <c r="J20259" s="23" t="n">
        <f aca="false">IF(AND(E20259="Priority",ISNUMBER('Cost model'!N740)),'Cost model'!N740,'Cost model'!M740)</f>
        <v>22.5</v>
      </c>
      <c r="K20259" s="14" t="n">
        <f aca="false">J20259-H20259</f>
        <v>-8.36</v>
      </c>
      <c r="L20259" s="14" t="n">
        <f aca="false">G20259-H20259</f>
        <v>-21.36</v>
      </c>
    </row>
    <row r="20260" customFormat="false" ht="15" hidden="false" customHeight="false" outlineLevel="0" collapsed="false">
      <c r="A20260" s="2" t="s">
        <v>174</v>
      </c>
      <c r="B20260" s="2" t="s">
        <v>142</v>
      </c>
      <c r="C20260" s="2" t="s">
        <v>47</v>
      </c>
      <c r="D20260" s="2" t="s">
        <v>12</v>
      </c>
      <c r="E20260" s="2" t="s">
        <v>74</v>
      </c>
      <c r="F20260" s="2" t="s">
        <v>976</v>
      </c>
      <c r="G20260" s="14" t="n">
        <v>9.5</v>
      </c>
      <c r="H20260" s="14" t="n">
        <v>29.74</v>
      </c>
      <c r="I20260" s="14" t="n">
        <v>9.5</v>
      </c>
      <c r="J20260" s="23" t="n">
        <f aca="false">IF(AND(E20260="Priority",ISNUMBER('Cost model'!N125)),'Cost model'!N125,'Cost model'!M125)</f>
        <v>40</v>
      </c>
      <c r="K20260" s="14" t="n">
        <f aca="false">J20260-H20260</f>
        <v>10.26</v>
      </c>
      <c r="L20260" s="14" t="n">
        <f aca="false">G20260-H20260</f>
        <v>-20.24</v>
      </c>
    </row>
    <row r="20261" customFormat="false" ht="15" hidden="false" customHeight="false" outlineLevel="0" collapsed="false">
      <c r="A20261" s="2" t="s">
        <v>123</v>
      </c>
      <c r="B20261" s="2" t="s">
        <v>124</v>
      </c>
      <c r="C20261" s="2" t="s">
        <v>47</v>
      </c>
      <c r="D20261" s="2" t="s">
        <v>12</v>
      </c>
      <c r="E20261" s="2" t="s">
        <v>83</v>
      </c>
      <c r="F20261" s="2" t="s">
        <v>976</v>
      </c>
      <c r="G20261" s="14" t="n">
        <v>24.5</v>
      </c>
      <c r="H20261" s="14" t="n">
        <v>47.64</v>
      </c>
      <c r="I20261" s="14" t="n">
        <v>24.5</v>
      </c>
      <c r="J20261" s="23" t="n">
        <f aca="false">IF(AND(E20261="Priority",ISNUMBER('Cost model'!N5)),'Cost model'!N5,'Cost model'!M5)</f>
        <v>45</v>
      </c>
      <c r="K20261" s="14" t="n">
        <f aca="false">J20261-H20261</f>
        <v>-2.64</v>
      </c>
      <c r="L20261" s="14" t="n">
        <f aca="false">G20261-H20261</f>
        <v>-23.14</v>
      </c>
    </row>
    <row r="20262" customFormat="false" ht="15" hidden="false" customHeight="false" outlineLevel="0" collapsed="false">
      <c r="A20262" s="2" t="s">
        <v>142</v>
      </c>
      <c r="B20262" s="2" t="s">
        <v>174</v>
      </c>
      <c r="C20262" s="2" t="s">
        <v>47</v>
      </c>
      <c r="D20262" s="2" t="s">
        <v>12</v>
      </c>
      <c r="E20262" s="2" t="s">
        <v>74</v>
      </c>
      <c r="F20262" s="2" t="s">
        <v>976</v>
      </c>
      <c r="G20262" s="14" t="n">
        <v>19.5</v>
      </c>
      <c r="H20262" s="14" t="n">
        <v>61.34</v>
      </c>
      <c r="I20262" s="14" t="n">
        <v>19.5</v>
      </c>
      <c r="J20262" s="23" t="n">
        <f aca="false">IF(AND(E20262="Priority",ISNUMBER('Cost model'!N695)),'Cost model'!N695,'Cost model'!M695)</f>
        <v>40</v>
      </c>
      <c r="K20262" s="14" t="n">
        <f aca="false">J20262-H20262</f>
        <v>-21.34</v>
      </c>
      <c r="L20262" s="14" t="n">
        <f aca="false">G20262-H20262</f>
        <v>-41.84</v>
      </c>
    </row>
    <row r="20263" customFormat="false" ht="15" hidden="false" customHeight="false" outlineLevel="0" collapsed="false">
      <c r="A20263" s="2" t="s">
        <v>221</v>
      </c>
      <c r="B20263" s="2" t="s">
        <v>221</v>
      </c>
      <c r="C20263" s="2" t="s">
        <v>47</v>
      </c>
      <c r="D20263" s="2" t="s">
        <v>10</v>
      </c>
      <c r="E20263" s="2" t="s">
        <v>74</v>
      </c>
      <c r="F20263" s="2" t="s">
        <v>977</v>
      </c>
      <c r="G20263" s="14" t="n">
        <v>9.5</v>
      </c>
      <c r="H20263" s="14" t="n">
        <v>7.15</v>
      </c>
      <c r="I20263" s="14" t="n">
        <v>9.5</v>
      </c>
      <c r="J20263" s="23" t="n">
        <f aca="false">IF(AND(E20263="Priority",ISNUMBER('Cost model'!N737)),'Cost model'!N737,'Cost model'!M737)</f>
        <v>8.5</v>
      </c>
      <c r="K20263" s="14" t="n">
        <f aca="false">J20263-H20263</f>
        <v>1.35</v>
      </c>
      <c r="L20263" s="14" t="n">
        <f aca="false">G20263-H20263</f>
        <v>2.35</v>
      </c>
    </row>
    <row r="20264" customFormat="false" ht="15" hidden="false" customHeight="false" outlineLevel="0" collapsed="false">
      <c r="A20264" s="2" t="s">
        <v>142</v>
      </c>
      <c r="B20264" s="2" t="s">
        <v>158</v>
      </c>
      <c r="C20264" s="2" t="s">
        <v>48</v>
      </c>
      <c r="D20264" s="2" t="s">
        <v>10</v>
      </c>
      <c r="E20264" s="2" t="s">
        <v>83</v>
      </c>
      <c r="F20264" s="2" t="s">
        <v>976</v>
      </c>
      <c r="G20264" s="14" t="n">
        <v>19.5</v>
      </c>
      <c r="H20264" s="14" t="n">
        <v>21.34</v>
      </c>
      <c r="I20264" s="14" t="n">
        <v>19.5</v>
      </c>
      <c r="J20264" s="23" t="n">
        <f aca="false">IF(AND(E20264="Priority",ISNUMBER('Cost model'!N648)),'Cost model'!N648,'Cost model'!M648)</f>
        <v>18.5</v>
      </c>
      <c r="K20264" s="14" t="n">
        <f aca="false">J20264-H20264</f>
        <v>-2.84</v>
      </c>
      <c r="L20264" s="14" t="n">
        <f aca="false">G20264-H20264</f>
        <v>-1.84</v>
      </c>
    </row>
    <row r="20265" customFormat="false" ht="15" hidden="false" customHeight="false" outlineLevel="0" collapsed="false">
      <c r="A20265" s="2" t="s">
        <v>124</v>
      </c>
      <c r="B20265" s="2" t="s">
        <v>124</v>
      </c>
      <c r="C20265" s="2" t="s">
        <v>48</v>
      </c>
      <c r="D20265" s="2" t="s">
        <v>10</v>
      </c>
      <c r="E20265" s="2" t="s">
        <v>74</v>
      </c>
      <c r="F20265" s="2" t="s">
        <v>977</v>
      </c>
      <c r="G20265" s="14" t="n">
        <v>12.5</v>
      </c>
      <c r="H20265" s="14" t="n">
        <v>7.93</v>
      </c>
      <c r="I20265" s="14" t="n">
        <v>12.5</v>
      </c>
      <c r="J20265" s="23" t="n">
        <f aca="false">IF(AND(E20265="Priority",ISNUMBER('Cost model'!N318)),'Cost model'!N318,'Cost model'!M318)</f>
        <v>14.5</v>
      </c>
      <c r="K20265" s="14" t="n">
        <f aca="false">J20265-H20265</f>
        <v>6.57</v>
      </c>
      <c r="L20265" s="14" t="n">
        <f aca="false">G20265-H20265</f>
        <v>4.57</v>
      </c>
    </row>
    <row r="20266" customFormat="false" ht="15" hidden="false" customHeight="false" outlineLevel="0" collapsed="false">
      <c r="A20266" s="2" t="s">
        <v>174</v>
      </c>
      <c r="B20266" s="2" t="s">
        <v>174</v>
      </c>
      <c r="C20266" s="2" t="s">
        <v>47</v>
      </c>
      <c r="D20266" s="2" t="s">
        <v>10</v>
      </c>
      <c r="E20266" s="2" t="s">
        <v>74</v>
      </c>
      <c r="F20266" s="2" t="s">
        <v>977</v>
      </c>
      <c r="G20266" s="14" t="n">
        <v>9.5</v>
      </c>
      <c r="H20266" s="14" t="n">
        <v>6.11</v>
      </c>
      <c r="I20266" s="14" t="n">
        <v>9.5</v>
      </c>
      <c r="J20266" s="23" t="n">
        <f aca="false">IF(AND(E20266="Priority",ISNUMBER('Cost model'!N167)),'Cost model'!N167,'Cost model'!M167)</f>
        <v>8.5</v>
      </c>
      <c r="K20266" s="14" t="n">
        <f aca="false">J20266-H20266</f>
        <v>2.39</v>
      </c>
      <c r="L20266" s="14" t="n">
        <f aca="false">G20266-H20266</f>
        <v>3.39</v>
      </c>
    </row>
    <row r="20267" customFormat="false" ht="15" hidden="false" customHeight="false" outlineLevel="0" collapsed="false">
      <c r="A20267" s="2" t="s">
        <v>124</v>
      </c>
      <c r="B20267" s="2" t="s">
        <v>124</v>
      </c>
      <c r="C20267" s="2" t="s">
        <v>47</v>
      </c>
      <c r="D20267" s="2" t="s">
        <v>15</v>
      </c>
      <c r="E20267" s="2" t="s">
        <v>74</v>
      </c>
      <c r="F20267" s="2" t="s">
        <v>977</v>
      </c>
      <c r="G20267" s="14" t="n">
        <v>45</v>
      </c>
      <c r="H20267" s="14" t="n">
        <v>119.72</v>
      </c>
      <c r="I20267" s="14" t="n">
        <v>45</v>
      </c>
      <c r="J20267" s="23" t="n">
        <f aca="false">IF(AND(E20267="Priority",ISNUMBER('Cost model'!N329)),'Cost model'!N329,'Cost model'!M329)</f>
        <v>135</v>
      </c>
      <c r="K20267" s="14" t="n">
        <f aca="false">J20267-H20267</f>
        <v>15.28</v>
      </c>
      <c r="L20267" s="14" t="n">
        <f aca="false">G20267-H20267</f>
        <v>-74.72</v>
      </c>
    </row>
    <row r="20268" customFormat="false" ht="15" hidden="false" customHeight="false" outlineLevel="0" collapsed="false">
      <c r="A20268" s="2" t="s">
        <v>174</v>
      </c>
      <c r="B20268" s="2" t="s">
        <v>124</v>
      </c>
      <c r="C20268" s="2" t="s">
        <v>47</v>
      </c>
      <c r="D20268" s="2" t="s">
        <v>10</v>
      </c>
      <c r="E20268" s="2" t="s">
        <v>74</v>
      </c>
      <c r="F20268" s="2" t="s">
        <v>976</v>
      </c>
      <c r="G20268" s="14" t="n">
        <v>9.5</v>
      </c>
      <c r="H20268" s="14" t="n">
        <v>8.26</v>
      </c>
      <c r="I20268" s="14" t="n">
        <v>9.5</v>
      </c>
      <c r="J20268" s="23" t="n">
        <f aca="false">IF(AND(E20268="Priority",ISNUMBER('Cost model'!N107)),'Cost model'!N107,'Cost model'!M107)</f>
        <v>12.5</v>
      </c>
      <c r="K20268" s="14" t="n">
        <f aca="false">J20268-H20268</f>
        <v>4.24</v>
      </c>
      <c r="L20268" s="14" t="n">
        <f aca="false">G20268-H20268</f>
        <v>1.24</v>
      </c>
    </row>
    <row r="20269" customFormat="false" ht="15" hidden="false" customHeight="false" outlineLevel="0" collapsed="false">
      <c r="A20269" s="2" t="s">
        <v>142</v>
      </c>
      <c r="B20269" s="2" t="s">
        <v>124</v>
      </c>
      <c r="C20269" s="2" t="s">
        <v>48</v>
      </c>
      <c r="D20269" s="2" t="s">
        <v>13</v>
      </c>
      <c r="E20269" s="2" t="s">
        <v>74</v>
      </c>
      <c r="F20269" s="2" t="s">
        <v>976</v>
      </c>
      <c r="G20269" s="14" t="n">
        <v>30</v>
      </c>
      <c r="H20269" s="14" t="n">
        <v>60.69</v>
      </c>
      <c r="I20269" s="14" t="n">
        <v>24.5</v>
      </c>
      <c r="J20269" s="23" t="n">
        <f aca="false">IF(AND(E20269="Priority",ISNUMBER('Cost model'!N669)),'Cost model'!N669,'Cost model'!M669)</f>
        <v>85</v>
      </c>
      <c r="K20269" s="14" t="n">
        <f aca="false">J20269-H20269</f>
        <v>24.31</v>
      </c>
      <c r="L20269" s="14" t="n">
        <f aca="false">G20269-H20269</f>
        <v>-30.69</v>
      </c>
    </row>
    <row r="20270" customFormat="false" ht="15" hidden="false" customHeight="false" outlineLevel="0" collapsed="false">
      <c r="A20270" s="2" t="s">
        <v>124</v>
      </c>
      <c r="B20270" s="2" t="s">
        <v>124</v>
      </c>
      <c r="C20270" s="2" t="s">
        <v>49</v>
      </c>
      <c r="D20270" s="2" t="s">
        <v>10</v>
      </c>
      <c r="E20270" s="2" t="s">
        <v>74</v>
      </c>
      <c r="F20270" s="2" t="s">
        <v>977</v>
      </c>
      <c r="G20270" s="14" t="n">
        <v>17.5</v>
      </c>
      <c r="H20270" s="14" t="n">
        <v>21.34</v>
      </c>
      <c r="I20270" s="14" t="n">
        <v>17.5</v>
      </c>
      <c r="J20270" s="23" t="n">
        <f aca="false">IF(AND(E20270="Priority",ISNUMBER('Cost model'!N319)),'Cost model'!N319,'Cost model'!M319)</f>
        <v>16.5</v>
      </c>
      <c r="K20270" s="14" t="n">
        <f aca="false">J20270-H20270</f>
        <v>-4.84</v>
      </c>
      <c r="L20270" s="14" t="n">
        <f aca="false">G20270-H20270</f>
        <v>-3.84</v>
      </c>
    </row>
    <row r="20271" customFormat="false" ht="15" hidden="false" customHeight="false" outlineLevel="0" collapsed="false">
      <c r="A20271" s="2" t="s">
        <v>124</v>
      </c>
      <c r="B20271" s="2" t="s">
        <v>124</v>
      </c>
      <c r="C20271" s="2" t="s">
        <v>49</v>
      </c>
      <c r="D20271" s="2" t="s">
        <v>12</v>
      </c>
      <c r="E20271" s="2" t="s">
        <v>74</v>
      </c>
      <c r="F20271" s="2" t="s">
        <v>977</v>
      </c>
      <c r="G20271" s="14" t="n">
        <v>19.5</v>
      </c>
      <c r="H20271" s="14" t="n">
        <v>77.17</v>
      </c>
      <c r="I20271" s="14" t="n">
        <v>19.5</v>
      </c>
      <c r="J20271" s="23" t="n">
        <f aca="false">IF(AND(E20271="Priority",ISNUMBER('Cost model'!N322)),'Cost model'!N322,'Cost model'!M322)</f>
        <v>50</v>
      </c>
      <c r="K20271" s="14" t="n">
        <f aca="false">J20271-H20271</f>
        <v>-27.17</v>
      </c>
      <c r="L20271" s="14" t="n">
        <f aca="false">G20271-H20271</f>
        <v>-57.67</v>
      </c>
    </row>
    <row r="20272" customFormat="false" ht="15" hidden="false" customHeight="false" outlineLevel="0" collapsed="false">
      <c r="A20272" s="2" t="s">
        <v>124</v>
      </c>
      <c r="B20272" s="2" t="s">
        <v>124</v>
      </c>
      <c r="C20272" s="2" t="s">
        <v>47</v>
      </c>
      <c r="D20272" s="2" t="s">
        <v>12</v>
      </c>
      <c r="E20272" s="2" t="s">
        <v>74</v>
      </c>
      <c r="F20272" s="2" t="s">
        <v>977</v>
      </c>
      <c r="G20272" s="14" t="n">
        <v>24.5</v>
      </c>
      <c r="H20272" s="14" t="n">
        <v>38.19</v>
      </c>
      <c r="I20272" s="14" t="n">
        <v>9.5</v>
      </c>
      <c r="J20272" s="23" t="n">
        <f aca="false">IF(AND(E20272="Priority",ISNUMBER('Cost model'!N320)),'Cost model'!N320,'Cost model'!M320)</f>
        <v>24.5</v>
      </c>
      <c r="K20272" s="14" t="n">
        <f aca="false">J20272-H20272</f>
        <v>-13.69</v>
      </c>
      <c r="L20272" s="14" t="n">
        <f aca="false">G20272-H20272</f>
        <v>-13.69</v>
      </c>
    </row>
    <row r="20273" customFormat="false" ht="15" hidden="false" customHeight="false" outlineLevel="0" collapsed="false">
      <c r="A20273" s="2" t="s">
        <v>174</v>
      </c>
      <c r="B20273" s="2" t="s">
        <v>174</v>
      </c>
      <c r="C20273" s="2" t="s">
        <v>48</v>
      </c>
      <c r="D20273" s="2" t="s">
        <v>12</v>
      </c>
      <c r="E20273" s="2" t="s">
        <v>83</v>
      </c>
      <c r="F20273" s="2" t="s">
        <v>977</v>
      </c>
      <c r="G20273" s="14" t="n">
        <v>19.5</v>
      </c>
      <c r="H20273" s="14" t="n">
        <v>45.34</v>
      </c>
      <c r="I20273" s="14" t="n">
        <v>19.5</v>
      </c>
      <c r="J20273" s="23" t="n">
        <f aca="false">IF(AND(E20273="Priority",ISNUMBER('Cost model'!N171)),'Cost model'!N171,'Cost model'!M171)</f>
        <v>55</v>
      </c>
      <c r="K20273" s="14" t="n">
        <f aca="false">J20273-H20273</f>
        <v>9.66</v>
      </c>
      <c r="L20273" s="14" t="n">
        <f aca="false">G20273-H20273</f>
        <v>-25.84</v>
      </c>
    </row>
    <row r="20274" customFormat="false" ht="15" hidden="false" customHeight="false" outlineLevel="0" collapsed="false">
      <c r="A20274" s="2" t="s">
        <v>174</v>
      </c>
      <c r="B20274" s="2" t="s">
        <v>174</v>
      </c>
      <c r="C20274" s="2" t="s">
        <v>49</v>
      </c>
      <c r="D20274" s="2" t="s">
        <v>10</v>
      </c>
      <c r="E20274" s="2" t="s">
        <v>74</v>
      </c>
      <c r="F20274" s="2" t="s">
        <v>977</v>
      </c>
      <c r="G20274" s="14" t="n">
        <v>17.5</v>
      </c>
      <c r="H20274" s="14" t="n">
        <v>10.79</v>
      </c>
      <c r="I20274" s="14" t="n">
        <v>17.5</v>
      </c>
      <c r="J20274" s="23" t="n">
        <f aca="false">IF(AND(E20274="Priority",ISNUMBER('Cost model'!N169)),'Cost model'!N169,'Cost model'!M169)</f>
        <v>18.5</v>
      </c>
      <c r="K20274" s="14" t="n">
        <f aca="false">J20274-H20274</f>
        <v>7.71</v>
      </c>
      <c r="L20274" s="14" t="n">
        <f aca="false">G20274-H20274</f>
        <v>6.71</v>
      </c>
    </row>
    <row r="20275" customFormat="false" ht="15" hidden="false" customHeight="false" outlineLevel="0" collapsed="false">
      <c r="A20275" s="2" t="s">
        <v>123</v>
      </c>
      <c r="B20275" s="2" t="s">
        <v>174</v>
      </c>
      <c r="C20275" s="2" t="s">
        <v>47</v>
      </c>
      <c r="D20275" s="2" t="s">
        <v>12</v>
      </c>
      <c r="E20275" s="2" t="s">
        <v>83</v>
      </c>
      <c r="F20275" s="2" t="s">
        <v>976</v>
      </c>
      <c r="G20275" s="14" t="n">
        <v>24.5</v>
      </c>
      <c r="H20275" s="14" t="n">
        <v>24.17</v>
      </c>
      <c r="I20275" s="14" t="n">
        <v>24.5</v>
      </c>
      <c r="J20275" s="23" t="n">
        <f aca="false">IF(AND(E20275="Priority",ISNUMBER('Cost model'!N50)),'Cost model'!N50,'Cost model'!M50)</f>
        <v>55</v>
      </c>
      <c r="K20275" s="14" t="n">
        <f aca="false">J20275-H20275</f>
        <v>30.83</v>
      </c>
      <c r="L20275" s="14" t="n">
        <f aca="false">G20275-H20275</f>
        <v>0.329999999999998</v>
      </c>
    </row>
    <row r="20276" customFormat="false" ht="15" hidden="false" customHeight="false" outlineLevel="0" collapsed="false">
      <c r="A20276" s="2" t="s">
        <v>221</v>
      </c>
      <c r="B20276" s="2" t="s">
        <v>221</v>
      </c>
      <c r="C20276" s="2" t="s">
        <v>47</v>
      </c>
      <c r="D20276" s="2" t="s">
        <v>10</v>
      </c>
      <c r="E20276" s="2" t="s">
        <v>74</v>
      </c>
      <c r="F20276" s="2" t="s">
        <v>977</v>
      </c>
      <c r="G20276" s="14" t="n">
        <v>9.5</v>
      </c>
      <c r="H20276" s="14" t="n">
        <v>7.32</v>
      </c>
      <c r="I20276" s="14" t="n">
        <v>9.5</v>
      </c>
      <c r="J20276" s="23" t="n">
        <f aca="false">IF(AND(E20276="Priority",ISNUMBER('Cost model'!N737)),'Cost model'!N737,'Cost model'!M737)</f>
        <v>8.5</v>
      </c>
      <c r="K20276" s="14" t="n">
        <f aca="false">J20276-H20276</f>
        <v>1.18</v>
      </c>
      <c r="L20276" s="14" t="n">
        <f aca="false">G20276-H20276</f>
        <v>2.18</v>
      </c>
    </row>
    <row r="20277" customFormat="false" ht="15" hidden="false" customHeight="false" outlineLevel="0" collapsed="false">
      <c r="A20277" s="2" t="s">
        <v>174</v>
      </c>
      <c r="B20277" s="2" t="s">
        <v>142</v>
      </c>
      <c r="C20277" s="2" t="s">
        <v>48</v>
      </c>
      <c r="D20277" s="2" t="s">
        <v>10</v>
      </c>
      <c r="E20277" s="2" t="s">
        <v>74</v>
      </c>
      <c r="F20277" s="2" t="s">
        <v>976</v>
      </c>
      <c r="G20277" s="14" t="n">
        <v>12.5</v>
      </c>
      <c r="H20277" s="14" t="n">
        <v>7.22</v>
      </c>
      <c r="I20277" s="14" t="n">
        <v>12.5</v>
      </c>
      <c r="J20277" s="23" t="n">
        <f aca="false">IF(AND(E20277="Priority",ISNUMBER('Cost model'!N123)),'Cost model'!N123,'Cost model'!M123)</f>
        <v>16.5</v>
      </c>
      <c r="K20277" s="14" t="n">
        <f aca="false">J20277-H20277</f>
        <v>9.28</v>
      </c>
      <c r="L20277" s="14" t="n">
        <f aca="false">G20277-H20277</f>
        <v>5.28</v>
      </c>
    </row>
    <row r="20278" customFormat="false" ht="15" hidden="false" customHeight="false" outlineLevel="0" collapsed="false">
      <c r="A20278" s="2" t="s">
        <v>174</v>
      </c>
      <c r="B20278" s="2" t="s">
        <v>205</v>
      </c>
      <c r="C20278" s="2" t="s">
        <v>47</v>
      </c>
      <c r="D20278" s="2" t="s">
        <v>10</v>
      </c>
      <c r="E20278" s="2" t="s">
        <v>74</v>
      </c>
      <c r="F20278" s="2" t="s">
        <v>976</v>
      </c>
      <c r="G20278" s="14" t="n">
        <v>14.5</v>
      </c>
      <c r="H20278" s="14" t="n">
        <v>10.53</v>
      </c>
      <c r="I20278" s="14" t="n">
        <v>19.5</v>
      </c>
      <c r="J20278" s="23" t="n">
        <f aca="false">IF(AND(E20278="Priority",ISNUMBER('Cost model'!N182)),'Cost model'!N182,'Cost model'!M182)</f>
        <v>14.5</v>
      </c>
      <c r="K20278" s="14" t="n">
        <f aca="false">J20278-H20278</f>
        <v>3.97</v>
      </c>
      <c r="L20278" s="14" t="n">
        <f aca="false">G20278-H20278</f>
        <v>3.97</v>
      </c>
    </row>
    <row r="20279" customFormat="false" ht="15" hidden="false" customHeight="false" outlineLevel="0" collapsed="false">
      <c r="A20279" s="2" t="s">
        <v>174</v>
      </c>
      <c r="B20279" s="2" t="s">
        <v>174</v>
      </c>
      <c r="C20279" s="2" t="s">
        <v>49</v>
      </c>
      <c r="D20279" s="2" t="s">
        <v>12</v>
      </c>
      <c r="E20279" s="2" t="s">
        <v>74</v>
      </c>
      <c r="F20279" s="2" t="s">
        <v>977</v>
      </c>
      <c r="G20279" s="14" t="n">
        <v>19.5</v>
      </c>
      <c r="H20279" s="14" t="n">
        <v>48.5</v>
      </c>
      <c r="I20279" s="14" t="n">
        <v>19.5</v>
      </c>
      <c r="J20279" s="23" t="n">
        <f aca="false">IF(AND(E20279="Priority",ISNUMBER('Cost model'!N172)),'Cost model'!N172,'Cost model'!M172)</f>
        <v>45</v>
      </c>
      <c r="K20279" s="14" t="n">
        <f aca="false">J20279-H20279</f>
        <v>-3.5</v>
      </c>
      <c r="L20279" s="14" t="n">
        <f aca="false">G20279-H20279</f>
        <v>-29</v>
      </c>
    </row>
    <row r="20280" customFormat="false" ht="15" hidden="false" customHeight="false" outlineLevel="0" collapsed="false">
      <c r="A20280" s="2" t="s">
        <v>221</v>
      </c>
      <c r="B20280" s="2" t="s">
        <v>221</v>
      </c>
      <c r="C20280" s="2" t="s">
        <v>49</v>
      </c>
      <c r="D20280" s="2" t="s">
        <v>14</v>
      </c>
      <c r="E20280" s="2" t="s">
        <v>74</v>
      </c>
      <c r="F20280" s="2" t="s">
        <v>977</v>
      </c>
      <c r="G20280" s="14" t="n">
        <v>125</v>
      </c>
      <c r="H20280" s="14" t="n">
        <v>345.16</v>
      </c>
      <c r="I20280" s="14" t="n">
        <v>125</v>
      </c>
      <c r="J20280" s="23" t="n">
        <f aca="false">IF(AND(E20280="Priority",ISNUMBER('Cost model'!N748)),'Cost model'!N748,'Cost model'!M748)</f>
        <v>235</v>
      </c>
      <c r="K20280" s="14" t="n">
        <f aca="false">J20280-H20280</f>
        <v>-110.16</v>
      </c>
      <c r="L20280" s="14" t="n">
        <f aca="false">G20280-H20280</f>
        <v>-220.16</v>
      </c>
    </row>
    <row r="20281" customFormat="false" ht="15" hidden="false" customHeight="false" outlineLevel="0" collapsed="false">
      <c r="A20281" s="2" t="s">
        <v>221</v>
      </c>
      <c r="B20281" s="2" t="s">
        <v>124</v>
      </c>
      <c r="C20281" s="2" t="s">
        <v>47</v>
      </c>
      <c r="D20281" s="2" t="s">
        <v>12</v>
      </c>
      <c r="E20281" s="2" t="s">
        <v>74</v>
      </c>
      <c r="F20281" s="2" t="s">
        <v>976</v>
      </c>
      <c r="G20281" s="14" t="n">
        <v>9.5</v>
      </c>
      <c r="H20281" s="14" t="n">
        <v>12.93</v>
      </c>
      <c r="I20281" s="14" t="n">
        <v>24.5</v>
      </c>
      <c r="J20281" s="23" t="n">
        <f aca="false">IF(AND(E20281="Priority",ISNUMBER('Cost model'!N800)),'Cost model'!N800,'Cost model'!M800)</f>
        <v>45</v>
      </c>
      <c r="K20281" s="14" t="n">
        <f aca="false">J20281-H20281</f>
        <v>32.07</v>
      </c>
      <c r="L20281" s="14" t="n">
        <f aca="false">G20281-H20281</f>
        <v>-3.43</v>
      </c>
    </row>
    <row r="20282" customFormat="false" ht="15" hidden="false" customHeight="false" outlineLevel="0" collapsed="false">
      <c r="A20282" s="2" t="s">
        <v>124</v>
      </c>
      <c r="B20282" s="2" t="s">
        <v>124</v>
      </c>
      <c r="C20282" s="2" t="s">
        <v>49</v>
      </c>
      <c r="D20282" s="2" t="s">
        <v>10</v>
      </c>
      <c r="E20282" s="2" t="s">
        <v>74</v>
      </c>
      <c r="F20282" s="2" t="s">
        <v>977</v>
      </c>
      <c r="G20282" s="14" t="n">
        <v>17.5</v>
      </c>
      <c r="H20282" s="14" t="n">
        <v>11.34</v>
      </c>
      <c r="I20282" s="14" t="n">
        <v>17.5</v>
      </c>
      <c r="J20282" s="23" t="n">
        <f aca="false">IF(AND(E20282="Priority",ISNUMBER('Cost model'!N319)),'Cost model'!N319,'Cost model'!M319)</f>
        <v>16.5</v>
      </c>
      <c r="K20282" s="14" t="n">
        <f aca="false">J20282-H20282</f>
        <v>5.16</v>
      </c>
      <c r="L20282" s="14" t="n">
        <f aca="false">G20282-H20282</f>
        <v>6.16</v>
      </c>
    </row>
    <row r="20283" customFormat="false" ht="15" hidden="false" customHeight="false" outlineLevel="0" collapsed="false">
      <c r="A20283" s="2" t="s">
        <v>174</v>
      </c>
      <c r="B20283" s="2" t="s">
        <v>142</v>
      </c>
      <c r="C20283" s="2" t="s">
        <v>49</v>
      </c>
      <c r="D20283" s="2" t="s">
        <v>12</v>
      </c>
      <c r="E20283" s="2" t="s">
        <v>74</v>
      </c>
      <c r="F20283" s="2" t="s">
        <v>976</v>
      </c>
      <c r="G20283" s="14" t="n">
        <v>19.5</v>
      </c>
      <c r="H20283" s="14" t="n">
        <v>54.2</v>
      </c>
      <c r="I20283" s="14" t="n">
        <v>19.5</v>
      </c>
      <c r="J20283" s="23" t="n">
        <f aca="false">IF(AND(E20283="Priority",ISNUMBER('Cost model'!N127)),'Cost model'!N127,'Cost model'!M127)</f>
        <v>50</v>
      </c>
      <c r="K20283" s="14" t="n">
        <f aca="false">J20283-H20283</f>
        <v>-4.2</v>
      </c>
      <c r="L20283" s="14" t="n">
        <f aca="false">G20283-H20283</f>
        <v>-34.7</v>
      </c>
    </row>
    <row r="20284" customFormat="false" ht="15" hidden="false" customHeight="false" outlineLevel="0" collapsed="false">
      <c r="A20284" s="2" t="s">
        <v>221</v>
      </c>
      <c r="B20284" s="2" t="s">
        <v>221</v>
      </c>
      <c r="C20284" s="2" t="s">
        <v>49</v>
      </c>
      <c r="D20284" s="2" t="s">
        <v>12</v>
      </c>
      <c r="E20284" s="2" t="s">
        <v>74</v>
      </c>
      <c r="F20284" s="2" t="s">
        <v>977</v>
      </c>
      <c r="G20284" s="14" t="n">
        <v>19.5</v>
      </c>
      <c r="H20284" s="14" t="n">
        <v>73.38</v>
      </c>
      <c r="I20284" s="14" t="n">
        <v>19.5</v>
      </c>
      <c r="J20284" s="23" t="n">
        <f aca="false">IF(AND(E20284="Priority",ISNUMBER('Cost model'!N742)),'Cost model'!N742,'Cost model'!M742)</f>
        <v>60</v>
      </c>
      <c r="K20284" s="14" t="n">
        <f aca="false">J20284-H20284</f>
        <v>-13.38</v>
      </c>
      <c r="L20284" s="14" t="n">
        <f aca="false">G20284-H20284</f>
        <v>-53.88</v>
      </c>
    </row>
    <row r="20285" customFormat="false" ht="15" hidden="false" customHeight="false" outlineLevel="0" collapsed="false">
      <c r="A20285" s="2" t="s">
        <v>221</v>
      </c>
      <c r="B20285" s="2" t="s">
        <v>158</v>
      </c>
      <c r="C20285" s="2" t="s">
        <v>49</v>
      </c>
      <c r="D20285" s="2" t="s">
        <v>10</v>
      </c>
      <c r="E20285" s="2" t="s">
        <v>74</v>
      </c>
      <c r="F20285" s="2" t="s">
        <v>976</v>
      </c>
      <c r="G20285" s="14" t="n">
        <v>17.5</v>
      </c>
      <c r="H20285" s="14" t="n">
        <v>16.9</v>
      </c>
      <c r="I20285" s="14" t="n">
        <v>17.5</v>
      </c>
      <c r="J20285" s="23" t="n">
        <f aca="false">IF(AND(E20285="Priority",ISNUMBER('Cost model'!N754)),'Cost model'!N754,'Cost model'!M754)</f>
        <v>23.5</v>
      </c>
      <c r="K20285" s="14" t="n">
        <f aca="false">J20285-H20285</f>
        <v>6.6</v>
      </c>
      <c r="L20285" s="14" t="n">
        <f aca="false">G20285-H20285</f>
        <v>0.600000000000001</v>
      </c>
    </row>
    <row r="20286" customFormat="false" ht="15" hidden="false" customHeight="false" outlineLevel="0" collapsed="false">
      <c r="A20286" s="2" t="s">
        <v>124</v>
      </c>
      <c r="B20286" s="2" t="s">
        <v>124</v>
      </c>
      <c r="C20286" s="2" t="s">
        <v>48</v>
      </c>
      <c r="D20286" s="2" t="s">
        <v>14</v>
      </c>
      <c r="E20286" s="2" t="s">
        <v>74</v>
      </c>
      <c r="F20286" s="2" t="s">
        <v>977</v>
      </c>
      <c r="G20286" s="14" t="n">
        <v>45</v>
      </c>
      <c r="H20286" s="14" t="n">
        <v>122.31</v>
      </c>
      <c r="I20286" s="14" t="n">
        <v>45</v>
      </c>
      <c r="J20286" s="23" t="n">
        <f aca="false">IF(AND(E20286="Priority",ISNUMBER('Cost model'!N327)),'Cost model'!N327,'Cost model'!M327)</f>
        <v>130</v>
      </c>
      <c r="K20286" s="14" t="n">
        <f aca="false">J20286-H20286</f>
        <v>7.69</v>
      </c>
      <c r="L20286" s="14" t="n">
        <f aca="false">G20286-H20286</f>
        <v>-77.31</v>
      </c>
    </row>
    <row r="20287" customFormat="false" ht="15" hidden="false" customHeight="false" outlineLevel="0" collapsed="false">
      <c r="A20287" s="2" t="s">
        <v>123</v>
      </c>
      <c r="B20287" s="2" t="s">
        <v>123</v>
      </c>
      <c r="C20287" s="2" t="s">
        <v>47</v>
      </c>
      <c r="D20287" s="2" t="s">
        <v>10</v>
      </c>
      <c r="E20287" s="2" t="s">
        <v>83</v>
      </c>
      <c r="F20287" s="2" t="s">
        <v>977</v>
      </c>
      <c r="G20287" s="14" t="n">
        <v>14.5</v>
      </c>
      <c r="H20287" s="14" t="n">
        <v>24.17</v>
      </c>
      <c r="I20287" s="14" t="n">
        <v>14.5</v>
      </c>
      <c r="J20287" s="23" t="n">
        <f aca="false">IF(AND(E20287="Priority",ISNUMBER('Cost model'!N62)),'Cost model'!N62,'Cost model'!M62)</f>
        <v>17.5</v>
      </c>
      <c r="K20287" s="14" t="n">
        <f aca="false">J20287-H20287</f>
        <v>-6.67</v>
      </c>
      <c r="L20287" s="14" t="n">
        <f aca="false">G20287-H20287</f>
        <v>-9.67</v>
      </c>
    </row>
    <row r="20288" customFormat="false" ht="15" hidden="false" customHeight="false" outlineLevel="0" collapsed="false">
      <c r="A20288" s="2" t="s">
        <v>124</v>
      </c>
      <c r="B20288" s="2" t="s">
        <v>174</v>
      </c>
      <c r="C20288" s="2" t="s">
        <v>48</v>
      </c>
      <c r="D20288" s="2" t="s">
        <v>10</v>
      </c>
      <c r="E20288" s="2" t="s">
        <v>74</v>
      </c>
      <c r="F20288" s="2" t="s">
        <v>976</v>
      </c>
      <c r="G20288" s="14" t="n">
        <v>17.5</v>
      </c>
      <c r="H20288" s="14" t="n">
        <v>16.23</v>
      </c>
      <c r="I20288" s="14" t="n">
        <v>14.5</v>
      </c>
      <c r="J20288" s="23" t="n">
        <f aca="false">IF(AND(E20288="Priority",ISNUMBER('Cost model'!N363)),'Cost model'!N363,'Cost model'!M363)</f>
        <v>15.5</v>
      </c>
      <c r="K20288" s="14" t="n">
        <f aca="false">J20288-H20288</f>
        <v>-0.73</v>
      </c>
      <c r="L20288" s="14" t="n">
        <f aca="false">G20288-H20288</f>
        <v>1.27</v>
      </c>
    </row>
    <row r="20289" customFormat="false" ht="15" hidden="false" customHeight="false" outlineLevel="0" collapsed="false">
      <c r="A20289" s="2" t="s">
        <v>124</v>
      </c>
      <c r="B20289" s="2" t="s">
        <v>124</v>
      </c>
      <c r="C20289" s="2" t="s">
        <v>48</v>
      </c>
      <c r="D20289" s="2" t="s">
        <v>12</v>
      </c>
      <c r="E20289" s="2" t="s">
        <v>74</v>
      </c>
      <c r="F20289" s="2" t="s">
        <v>977</v>
      </c>
      <c r="G20289" s="14" t="n">
        <v>12.5</v>
      </c>
      <c r="H20289" s="14" t="n">
        <v>25.65</v>
      </c>
      <c r="I20289" s="14" t="n">
        <v>12.5</v>
      </c>
      <c r="J20289" s="23" t="n">
        <f aca="false">IF(AND(E20289="Priority",ISNUMBER('Cost model'!N321)),'Cost model'!N321,'Cost model'!M321)</f>
        <v>40</v>
      </c>
      <c r="K20289" s="14" t="n">
        <f aca="false">J20289-H20289</f>
        <v>14.35</v>
      </c>
      <c r="L20289" s="14" t="n">
        <f aca="false">G20289-H20289</f>
        <v>-13.15</v>
      </c>
    </row>
    <row r="20290" customFormat="false" ht="15" hidden="false" customHeight="false" outlineLevel="0" collapsed="false">
      <c r="A20290" s="2" t="s">
        <v>124</v>
      </c>
      <c r="B20290" s="2" t="s">
        <v>124</v>
      </c>
      <c r="C20290" s="2" t="s">
        <v>47</v>
      </c>
      <c r="D20290" s="2" t="s">
        <v>12</v>
      </c>
      <c r="E20290" s="2" t="s">
        <v>83</v>
      </c>
      <c r="F20290" s="2" t="s">
        <v>977</v>
      </c>
      <c r="G20290" s="14" t="n">
        <v>19.5</v>
      </c>
      <c r="H20290" s="14" t="n">
        <v>44.21</v>
      </c>
      <c r="I20290" s="14" t="n">
        <v>19.5</v>
      </c>
      <c r="J20290" s="23" t="n">
        <f aca="false">IF(AND(E20290="Priority",ISNUMBER('Cost model'!N320)),'Cost model'!N320,'Cost model'!M320)</f>
        <v>35</v>
      </c>
      <c r="K20290" s="14" t="n">
        <f aca="false">J20290-H20290</f>
        <v>-9.21</v>
      </c>
      <c r="L20290" s="14" t="n">
        <f aca="false">G20290-H20290</f>
        <v>-24.71</v>
      </c>
    </row>
    <row r="20291" customFormat="false" ht="15" hidden="false" customHeight="false" outlineLevel="0" collapsed="false">
      <c r="A20291" s="2" t="s">
        <v>124</v>
      </c>
      <c r="B20291" s="2" t="s">
        <v>158</v>
      </c>
      <c r="C20291" s="2" t="s">
        <v>49</v>
      </c>
      <c r="D20291" s="2" t="s">
        <v>12</v>
      </c>
      <c r="E20291" s="2" t="s">
        <v>74</v>
      </c>
      <c r="F20291" s="2" t="s">
        <v>976</v>
      </c>
      <c r="G20291" s="14" t="n">
        <v>19.5</v>
      </c>
      <c r="H20291" s="14" t="n">
        <v>24.17</v>
      </c>
      <c r="I20291" s="14" t="n">
        <v>19.5</v>
      </c>
      <c r="J20291" s="23" t="n">
        <f aca="false">IF(AND(E20291="Priority",ISNUMBER('Cost model'!N352)),'Cost model'!N352,'Cost model'!M352)</f>
        <v>60</v>
      </c>
      <c r="K20291" s="14" t="n">
        <f aca="false">J20291-H20291</f>
        <v>35.83</v>
      </c>
      <c r="L20291" s="14" t="n">
        <f aca="false">G20291-H20291</f>
        <v>-4.67</v>
      </c>
    </row>
    <row r="20292" customFormat="false" ht="15" hidden="false" customHeight="false" outlineLevel="0" collapsed="false">
      <c r="A20292" s="2" t="s">
        <v>142</v>
      </c>
      <c r="B20292" s="2" t="s">
        <v>174</v>
      </c>
      <c r="C20292" s="2" t="s">
        <v>49</v>
      </c>
      <c r="D20292" s="2" t="s">
        <v>10</v>
      </c>
      <c r="E20292" s="2" t="s">
        <v>74</v>
      </c>
      <c r="F20292" s="2" t="s">
        <v>976</v>
      </c>
      <c r="G20292" s="14" t="n">
        <v>24.5</v>
      </c>
      <c r="H20292" s="14" t="n">
        <v>25.17</v>
      </c>
      <c r="I20292" s="14" t="n">
        <v>17.5</v>
      </c>
      <c r="J20292" s="23" t="n">
        <f aca="false">IF(AND(E20292="Priority",ISNUMBER('Cost model'!N694)),'Cost model'!N694,'Cost model'!M694)</f>
        <v>17.5</v>
      </c>
      <c r="K20292" s="14" t="n">
        <f aca="false">J20292-H20292</f>
        <v>-7.67</v>
      </c>
      <c r="L20292" s="14" t="n">
        <f aca="false">G20292-H20292</f>
        <v>-0.670000000000002</v>
      </c>
    </row>
    <row r="20293" customFormat="false" ht="15" hidden="false" customHeight="false" outlineLevel="0" collapsed="false">
      <c r="A20293" s="2" t="s">
        <v>174</v>
      </c>
      <c r="B20293" s="2" t="s">
        <v>174</v>
      </c>
      <c r="C20293" s="2" t="s">
        <v>48</v>
      </c>
      <c r="D20293" s="2" t="s">
        <v>10</v>
      </c>
      <c r="E20293" s="2" t="s">
        <v>83</v>
      </c>
      <c r="F20293" s="2" t="s">
        <v>977</v>
      </c>
      <c r="G20293" s="14" t="n">
        <v>17.5</v>
      </c>
      <c r="H20293" s="14" t="n">
        <v>11.22</v>
      </c>
      <c r="I20293" s="14" t="n">
        <v>17.5</v>
      </c>
      <c r="J20293" s="23" t="n">
        <f aca="false">IF(AND(E20293="Priority",ISNUMBER('Cost model'!N168)),'Cost model'!N168,'Cost model'!M168)</f>
        <v>18.5</v>
      </c>
      <c r="K20293" s="14" t="n">
        <f aca="false">J20293-H20293</f>
        <v>7.28</v>
      </c>
      <c r="L20293" s="14" t="n">
        <f aca="false">G20293-H20293</f>
        <v>6.28</v>
      </c>
    </row>
    <row r="20294" customFormat="false" ht="15" hidden="false" customHeight="false" outlineLevel="0" collapsed="false">
      <c r="A20294" s="2" t="s">
        <v>174</v>
      </c>
      <c r="B20294" s="2" t="s">
        <v>174</v>
      </c>
      <c r="C20294" s="2" t="s">
        <v>47</v>
      </c>
      <c r="D20294" s="2" t="s">
        <v>12</v>
      </c>
      <c r="E20294" s="2" t="s">
        <v>74</v>
      </c>
      <c r="F20294" s="2" t="s">
        <v>977</v>
      </c>
      <c r="G20294" s="14" t="n">
        <v>9.5</v>
      </c>
      <c r="H20294" s="14" t="n">
        <v>27.86</v>
      </c>
      <c r="I20294" s="14" t="n">
        <v>9.5</v>
      </c>
      <c r="J20294" s="23" t="n">
        <f aca="false">IF(AND(E20294="Priority",ISNUMBER('Cost model'!N170)),'Cost model'!N170,'Cost model'!M170)</f>
        <v>25.5</v>
      </c>
      <c r="K20294" s="14" t="n">
        <f aca="false">J20294-H20294</f>
        <v>-2.36</v>
      </c>
      <c r="L20294" s="14" t="n">
        <f aca="false">G20294-H20294</f>
        <v>-18.36</v>
      </c>
    </row>
    <row r="20295" customFormat="false" ht="15" hidden="false" customHeight="false" outlineLevel="0" collapsed="false">
      <c r="A20295" s="2" t="s">
        <v>221</v>
      </c>
      <c r="B20295" s="2" t="s">
        <v>158</v>
      </c>
      <c r="C20295" s="2" t="s">
        <v>47</v>
      </c>
      <c r="D20295" s="2" t="s">
        <v>10</v>
      </c>
      <c r="E20295" s="2" t="s">
        <v>74</v>
      </c>
      <c r="F20295" s="2" t="s">
        <v>976</v>
      </c>
      <c r="G20295" s="14" t="n">
        <v>14.5</v>
      </c>
      <c r="H20295" s="14" t="n">
        <v>11.24</v>
      </c>
      <c r="I20295" s="14" t="n">
        <v>14.5</v>
      </c>
      <c r="J20295" s="23" t="n">
        <f aca="false">IF(AND(E20295="Priority",ISNUMBER('Cost model'!N752)),'Cost model'!N752,'Cost model'!M752)</f>
        <v>12.5</v>
      </c>
      <c r="K20295" s="14" t="n">
        <f aca="false">J20295-H20295</f>
        <v>1.26</v>
      </c>
      <c r="L20295" s="14" t="n">
        <f aca="false">G20295-H20295</f>
        <v>3.26</v>
      </c>
    </row>
    <row r="20296" customFormat="false" ht="15" hidden="false" customHeight="false" outlineLevel="0" collapsed="false">
      <c r="A20296" s="2" t="s">
        <v>124</v>
      </c>
      <c r="B20296" s="2" t="s">
        <v>124</v>
      </c>
      <c r="C20296" s="2" t="s">
        <v>48</v>
      </c>
      <c r="D20296" s="2" t="s">
        <v>13</v>
      </c>
      <c r="E20296" s="2" t="s">
        <v>74</v>
      </c>
      <c r="F20296" s="2" t="s">
        <v>977</v>
      </c>
      <c r="G20296" s="14" t="n">
        <v>24.5</v>
      </c>
      <c r="H20296" s="14" t="n">
        <v>83.5</v>
      </c>
      <c r="I20296" s="14" t="n">
        <v>24.5</v>
      </c>
      <c r="J20296" s="23" t="n">
        <f aca="false">IF(AND(E20296="Priority",ISNUMBER('Cost model'!N324)),'Cost model'!N324,'Cost model'!M324)</f>
        <v>85</v>
      </c>
      <c r="K20296" s="14" t="n">
        <f aca="false">J20296-H20296</f>
        <v>1.5</v>
      </c>
      <c r="L20296" s="14" t="n">
        <f aca="false">G20296-H20296</f>
        <v>-59</v>
      </c>
    </row>
    <row r="20297" customFormat="false" ht="15" hidden="false" customHeight="false" outlineLevel="0" collapsed="false">
      <c r="A20297" s="2" t="s">
        <v>174</v>
      </c>
      <c r="B20297" s="2" t="s">
        <v>174</v>
      </c>
      <c r="C20297" s="2" t="s">
        <v>48</v>
      </c>
      <c r="D20297" s="2" t="s">
        <v>12</v>
      </c>
      <c r="E20297" s="2" t="s">
        <v>83</v>
      </c>
      <c r="F20297" s="2" t="s">
        <v>977</v>
      </c>
      <c r="G20297" s="14" t="n">
        <v>19.5</v>
      </c>
      <c r="H20297" s="14" t="n">
        <v>24.17</v>
      </c>
      <c r="I20297" s="14" t="n">
        <v>19.5</v>
      </c>
      <c r="J20297" s="23" t="n">
        <f aca="false">IF(AND(E20297="Priority",ISNUMBER('Cost model'!N171)),'Cost model'!N171,'Cost model'!M171)</f>
        <v>55</v>
      </c>
      <c r="K20297" s="14" t="n">
        <f aca="false">J20297-H20297</f>
        <v>30.83</v>
      </c>
      <c r="L20297" s="14" t="n">
        <f aca="false">G20297-H20297</f>
        <v>-4.67</v>
      </c>
    </row>
    <row r="20298" customFormat="false" ht="15" hidden="false" customHeight="false" outlineLevel="0" collapsed="false">
      <c r="A20298" s="2" t="s">
        <v>124</v>
      </c>
      <c r="B20298" s="2" t="s">
        <v>124</v>
      </c>
      <c r="C20298" s="2" t="s">
        <v>48</v>
      </c>
      <c r="D20298" s="2" t="s">
        <v>14</v>
      </c>
      <c r="E20298" s="2" t="s">
        <v>74</v>
      </c>
      <c r="F20298" s="2" t="s">
        <v>977</v>
      </c>
      <c r="G20298" s="14" t="n">
        <v>45</v>
      </c>
      <c r="H20298" s="14" t="n">
        <v>152.26</v>
      </c>
      <c r="I20298" s="14" t="n">
        <v>45</v>
      </c>
      <c r="J20298" s="23" t="n">
        <f aca="false">IF(AND(E20298="Priority",ISNUMBER('Cost model'!N327)),'Cost model'!N327,'Cost model'!M327)</f>
        <v>130</v>
      </c>
      <c r="K20298" s="14" t="n">
        <f aca="false">J20298-H20298</f>
        <v>-22.26</v>
      </c>
      <c r="L20298" s="14" t="n">
        <f aca="false">G20298-H20298</f>
        <v>-107.26</v>
      </c>
    </row>
    <row r="20299" customFormat="false" ht="15" hidden="false" customHeight="false" outlineLevel="0" collapsed="false">
      <c r="A20299" s="2" t="s">
        <v>205</v>
      </c>
      <c r="B20299" s="2" t="s">
        <v>142</v>
      </c>
      <c r="C20299" s="2" t="s">
        <v>48</v>
      </c>
      <c r="D20299" s="2" t="s">
        <v>10</v>
      </c>
      <c r="E20299" s="2" t="s">
        <v>83</v>
      </c>
      <c r="F20299" s="2" t="s">
        <v>976</v>
      </c>
      <c r="G20299" s="14" t="n">
        <v>19.5</v>
      </c>
      <c r="H20299" s="14" t="n">
        <v>24.17</v>
      </c>
      <c r="I20299" s="14" t="n">
        <v>19.5</v>
      </c>
      <c r="J20299" s="23" t="n">
        <f aca="false">IF(AND(E20299="Priority",ISNUMBER('Cost model'!N543)),'Cost model'!N543,'Cost model'!M543)</f>
        <v>25.5</v>
      </c>
      <c r="K20299" s="14" t="n">
        <f aca="false">J20299-H20299</f>
        <v>1.33</v>
      </c>
      <c r="L20299" s="14" t="n">
        <f aca="false">G20299-H20299</f>
        <v>-4.67</v>
      </c>
    </row>
    <row r="20300" customFormat="false" ht="15" hidden="false" customHeight="false" outlineLevel="0" collapsed="false">
      <c r="A20300" s="2" t="s">
        <v>158</v>
      </c>
      <c r="B20300" s="2" t="s">
        <v>158</v>
      </c>
      <c r="C20300" s="2" t="s">
        <v>49</v>
      </c>
      <c r="D20300" s="2" t="s">
        <v>10</v>
      </c>
      <c r="E20300" s="2" t="s">
        <v>74</v>
      </c>
      <c r="F20300" s="2" t="s">
        <v>977</v>
      </c>
      <c r="G20300" s="14" t="n">
        <v>17.5</v>
      </c>
      <c r="H20300" s="14" t="n">
        <v>15.82</v>
      </c>
      <c r="I20300" s="14" t="n">
        <v>17.5</v>
      </c>
      <c r="J20300" s="23" t="n">
        <f aca="false">IF(AND(E20300="Priority",ISNUMBER('Cost model'!N424)),'Cost model'!N424,'Cost model'!M424)</f>
        <v>16.5</v>
      </c>
      <c r="K20300" s="14" t="n">
        <f aca="false">J20300-H20300</f>
        <v>0.68</v>
      </c>
      <c r="L20300" s="14" t="n">
        <f aca="false">G20300-H20300</f>
        <v>1.68</v>
      </c>
    </row>
    <row r="20301" customFormat="false" ht="15" hidden="false" customHeight="false" outlineLevel="0" collapsed="false">
      <c r="A20301" s="2" t="s">
        <v>124</v>
      </c>
      <c r="B20301" s="2" t="s">
        <v>124</v>
      </c>
      <c r="C20301" s="2" t="s">
        <v>48</v>
      </c>
      <c r="D20301" s="2" t="s">
        <v>12</v>
      </c>
      <c r="E20301" s="2" t="s">
        <v>83</v>
      </c>
      <c r="F20301" s="2" t="s">
        <v>977</v>
      </c>
      <c r="G20301" s="14" t="n">
        <v>19.5</v>
      </c>
      <c r="H20301" s="14" t="n">
        <v>41.92</v>
      </c>
      <c r="I20301" s="14" t="n">
        <v>19.5</v>
      </c>
      <c r="J20301" s="23" t="n">
        <f aca="false">IF(AND(E20301="Priority",ISNUMBER('Cost model'!N321)),'Cost model'!N321,'Cost model'!M321)</f>
        <v>55</v>
      </c>
      <c r="K20301" s="14" t="n">
        <f aca="false">J20301-H20301</f>
        <v>13.08</v>
      </c>
      <c r="L20301" s="14" t="n">
        <f aca="false">G20301-H20301</f>
        <v>-22.42</v>
      </c>
    </row>
    <row r="20302" customFormat="false" ht="15" hidden="false" customHeight="false" outlineLevel="0" collapsed="false">
      <c r="A20302" s="2" t="s">
        <v>221</v>
      </c>
      <c r="B20302" s="2" t="s">
        <v>158</v>
      </c>
      <c r="C20302" s="2" t="s">
        <v>48</v>
      </c>
      <c r="D20302" s="2" t="s">
        <v>10</v>
      </c>
      <c r="E20302" s="2" t="s">
        <v>74</v>
      </c>
      <c r="F20302" s="2" t="s">
        <v>976</v>
      </c>
      <c r="G20302" s="14" t="n">
        <v>12.5</v>
      </c>
      <c r="H20302" s="14" t="n">
        <v>14.83</v>
      </c>
      <c r="I20302" s="14" t="n">
        <v>14.5</v>
      </c>
      <c r="J20302" s="23" t="n">
        <f aca="false">IF(AND(E20302="Priority",ISNUMBER('Cost model'!N753)),'Cost model'!N753,'Cost model'!M753)</f>
        <v>23.5</v>
      </c>
      <c r="K20302" s="14" t="n">
        <f aca="false">J20302-H20302</f>
        <v>8.67</v>
      </c>
      <c r="L20302" s="14" t="n">
        <f aca="false">G20302-H20302</f>
        <v>-2.33</v>
      </c>
    </row>
    <row r="20303" customFormat="false" ht="15" hidden="false" customHeight="false" outlineLevel="0" collapsed="false">
      <c r="A20303" s="2" t="s">
        <v>142</v>
      </c>
      <c r="B20303" s="2" t="s">
        <v>174</v>
      </c>
      <c r="C20303" s="2" t="s">
        <v>47</v>
      </c>
      <c r="D20303" s="2" t="s">
        <v>10</v>
      </c>
      <c r="E20303" s="2" t="s">
        <v>74</v>
      </c>
      <c r="F20303" s="2" t="s">
        <v>976</v>
      </c>
      <c r="G20303" s="14" t="n">
        <v>14.5</v>
      </c>
      <c r="H20303" s="14" t="n">
        <v>7.93</v>
      </c>
      <c r="I20303" s="14" t="n">
        <v>14.5</v>
      </c>
      <c r="J20303" s="23" t="n">
        <f aca="false">IF(AND(E20303="Priority",ISNUMBER('Cost model'!N692)),'Cost model'!N692,'Cost model'!M692)</f>
        <v>9.5</v>
      </c>
      <c r="K20303" s="14" t="n">
        <f aca="false">J20303-H20303</f>
        <v>1.57</v>
      </c>
      <c r="L20303" s="14" t="n">
        <f aca="false">G20303-H20303</f>
        <v>6.57</v>
      </c>
    </row>
    <row r="20304" customFormat="false" ht="15" hidden="false" customHeight="false" outlineLevel="0" collapsed="false">
      <c r="A20304" s="2" t="s">
        <v>221</v>
      </c>
      <c r="B20304" s="2" t="s">
        <v>158</v>
      </c>
      <c r="C20304" s="2" t="s">
        <v>49</v>
      </c>
      <c r="D20304" s="2" t="s">
        <v>10</v>
      </c>
      <c r="E20304" s="2" t="s">
        <v>74</v>
      </c>
      <c r="F20304" s="2" t="s">
        <v>976</v>
      </c>
      <c r="G20304" s="14" t="n">
        <v>17.5</v>
      </c>
      <c r="H20304" s="14" t="n">
        <v>24.17</v>
      </c>
      <c r="I20304" s="14" t="n">
        <v>17.5</v>
      </c>
      <c r="J20304" s="23" t="n">
        <f aca="false">IF(AND(E20304="Priority",ISNUMBER('Cost model'!N754)),'Cost model'!N754,'Cost model'!M754)</f>
        <v>23.5</v>
      </c>
      <c r="K20304" s="14" t="n">
        <f aca="false">J20304-H20304</f>
        <v>-0.670000000000002</v>
      </c>
      <c r="L20304" s="14" t="n">
        <f aca="false">G20304-H20304</f>
        <v>-6.67</v>
      </c>
    </row>
    <row r="20305" customFormat="false" ht="15" hidden="false" customHeight="false" outlineLevel="0" collapsed="false">
      <c r="A20305" s="2" t="s">
        <v>142</v>
      </c>
      <c r="B20305" s="2" t="s">
        <v>142</v>
      </c>
      <c r="C20305" s="2" t="s">
        <v>47</v>
      </c>
      <c r="D20305" s="2" t="s">
        <v>15</v>
      </c>
      <c r="E20305" s="2" t="s">
        <v>74</v>
      </c>
      <c r="F20305" s="2" t="s">
        <v>977</v>
      </c>
      <c r="G20305" s="14" t="n">
        <v>45</v>
      </c>
      <c r="H20305" s="14" t="n">
        <v>114.95</v>
      </c>
      <c r="I20305" s="14" t="n">
        <v>45</v>
      </c>
      <c r="J20305" s="23" t="n">
        <f aca="false">IF(AND(E20305="Priority",ISNUMBER('Cost model'!N644)),'Cost model'!N644,'Cost model'!M644)</f>
        <v>105</v>
      </c>
      <c r="K20305" s="14" t="n">
        <f aca="false">J20305-H20305</f>
        <v>-9.95</v>
      </c>
      <c r="L20305" s="14" t="n">
        <f aca="false">G20305-H20305</f>
        <v>-69.95</v>
      </c>
    </row>
    <row r="20306" customFormat="false" ht="15" hidden="false" customHeight="false" outlineLevel="0" collapsed="false">
      <c r="A20306" s="2" t="s">
        <v>124</v>
      </c>
      <c r="B20306" s="2" t="s">
        <v>124</v>
      </c>
      <c r="C20306" s="2" t="s">
        <v>49</v>
      </c>
      <c r="D20306" s="2" t="s">
        <v>12</v>
      </c>
      <c r="E20306" s="2" t="s">
        <v>74</v>
      </c>
      <c r="F20306" s="2" t="s">
        <v>977</v>
      </c>
      <c r="G20306" s="14" t="n">
        <v>19.5</v>
      </c>
      <c r="H20306" s="14" t="n">
        <v>48.45</v>
      </c>
      <c r="I20306" s="14" t="n">
        <v>19.5</v>
      </c>
      <c r="J20306" s="23" t="n">
        <f aca="false">IF(AND(E20306="Priority",ISNUMBER('Cost model'!N322)),'Cost model'!N322,'Cost model'!M322)</f>
        <v>50</v>
      </c>
      <c r="K20306" s="14" t="n">
        <f aca="false">J20306-H20306</f>
        <v>1.55</v>
      </c>
      <c r="L20306" s="14" t="n">
        <f aca="false">G20306-H20306</f>
        <v>-28.95</v>
      </c>
    </row>
    <row r="20307" customFormat="false" ht="15" hidden="false" customHeight="false" outlineLevel="0" collapsed="false">
      <c r="A20307" s="2" t="s">
        <v>142</v>
      </c>
      <c r="B20307" s="2" t="s">
        <v>142</v>
      </c>
      <c r="C20307" s="2" t="s">
        <v>47</v>
      </c>
      <c r="D20307" s="2" t="s">
        <v>10</v>
      </c>
      <c r="E20307" s="2" t="s">
        <v>83</v>
      </c>
      <c r="F20307" s="2" t="s">
        <v>977</v>
      </c>
      <c r="G20307" s="14" t="n">
        <v>14.5</v>
      </c>
      <c r="H20307" s="14" t="n">
        <v>16.23</v>
      </c>
      <c r="I20307" s="14" t="n">
        <v>14.5</v>
      </c>
      <c r="J20307" s="23" t="n">
        <f aca="false">IF(AND(E20307="Priority",ISNUMBER('Cost model'!N632)),'Cost model'!N632,'Cost model'!M632)</f>
        <v>14.5</v>
      </c>
      <c r="K20307" s="14" t="n">
        <f aca="false">J20307-H20307</f>
        <v>-1.73</v>
      </c>
      <c r="L20307" s="14" t="n">
        <f aca="false">G20307-H20307</f>
        <v>-1.73</v>
      </c>
    </row>
    <row r="20308" customFormat="false" ht="15" hidden="false" customHeight="false" outlineLevel="0" collapsed="false">
      <c r="A20308" s="2" t="s">
        <v>205</v>
      </c>
      <c r="B20308" s="2" t="s">
        <v>205</v>
      </c>
      <c r="C20308" s="2" t="s">
        <v>48</v>
      </c>
      <c r="D20308" s="2" t="s">
        <v>12</v>
      </c>
      <c r="E20308" s="2" t="s">
        <v>83</v>
      </c>
      <c r="F20308" s="2" t="s">
        <v>977</v>
      </c>
      <c r="G20308" s="14" t="n">
        <v>19.5</v>
      </c>
      <c r="H20308" s="14" t="n">
        <v>76.81</v>
      </c>
      <c r="I20308" s="14" t="n">
        <v>19.5</v>
      </c>
      <c r="J20308" s="23" t="n">
        <f aca="false">IF(AND(E20308="Priority",ISNUMBER('Cost model'!N531)),'Cost model'!N531,'Cost model'!M531)</f>
        <v>65</v>
      </c>
      <c r="K20308" s="14" t="n">
        <f aca="false">J20308-H20308</f>
        <v>-11.81</v>
      </c>
      <c r="L20308" s="14" t="n">
        <f aca="false">G20308-H20308</f>
        <v>-57.31</v>
      </c>
    </row>
    <row r="20309" customFormat="false" ht="15" hidden="false" customHeight="false" outlineLevel="0" collapsed="false">
      <c r="A20309" s="2" t="s">
        <v>142</v>
      </c>
      <c r="B20309" s="2" t="s">
        <v>123</v>
      </c>
      <c r="C20309" s="2" t="s">
        <v>47</v>
      </c>
      <c r="D20309" s="2" t="s">
        <v>13</v>
      </c>
      <c r="E20309" s="2" t="s">
        <v>74</v>
      </c>
      <c r="F20309" s="2" t="s">
        <v>976</v>
      </c>
      <c r="G20309" s="14" t="n">
        <v>19</v>
      </c>
      <c r="H20309" s="14" t="n">
        <v>61.09</v>
      </c>
      <c r="I20309" s="14" t="n">
        <v>45</v>
      </c>
      <c r="J20309" s="23" t="n">
        <f aca="false">IF(AND(E20309="Priority",ISNUMBER('Cost model'!N728)),'Cost model'!N728,'Cost model'!M728)</f>
        <v>65</v>
      </c>
      <c r="K20309" s="14" t="n">
        <f aca="false">J20309-H20309</f>
        <v>3.91</v>
      </c>
      <c r="L20309" s="14" t="n">
        <f aca="false">G20309-H20309</f>
        <v>-42.09</v>
      </c>
    </row>
    <row r="20310" customFormat="false" ht="15" hidden="false" customHeight="false" outlineLevel="0" collapsed="false">
      <c r="A20310" s="2" t="s">
        <v>124</v>
      </c>
      <c r="B20310" s="2" t="s">
        <v>124</v>
      </c>
      <c r="C20310" s="2" t="s">
        <v>49</v>
      </c>
      <c r="D20310" s="2" t="s">
        <v>12</v>
      </c>
      <c r="E20310" s="2" t="s">
        <v>74</v>
      </c>
      <c r="F20310" s="2" t="s">
        <v>977</v>
      </c>
      <c r="G20310" s="14" t="n">
        <v>19.5</v>
      </c>
      <c r="H20310" s="14" t="n">
        <v>58.7</v>
      </c>
      <c r="I20310" s="14" t="n">
        <v>19.5</v>
      </c>
      <c r="J20310" s="23" t="n">
        <f aca="false">IF(AND(E20310="Priority",ISNUMBER('Cost model'!N322)),'Cost model'!N322,'Cost model'!M322)</f>
        <v>50</v>
      </c>
      <c r="K20310" s="14" t="n">
        <f aca="false">J20310-H20310</f>
        <v>-8.7</v>
      </c>
      <c r="L20310" s="14" t="n">
        <f aca="false">G20310-H20310</f>
        <v>-39.2</v>
      </c>
    </row>
    <row r="20311" customFormat="false" ht="15" hidden="false" customHeight="false" outlineLevel="0" collapsed="false">
      <c r="A20311" s="2" t="s">
        <v>142</v>
      </c>
      <c r="B20311" s="2" t="s">
        <v>142</v>
      </c>
      <c r="C20311" s="2" t="s">
        <v>49</v>
      </c>
      <c r="D20311" s="2" t="s">
        <v>12</v>
      </c>
      <c r="E20311" s="2" t="s">
        <v>83</v>
      </c>
      <c r="F20311" s="2" t="s">
        <v>977</v>
      </c>
      <c r="G20311" s="14" t="n">
        <v>29.5</v>
      </c>
      <c r="H20311" s="14" t="n">
        <v>54.15</v>
      </c>
      <c r="I20311" s="14" t="n">
        <v>29.5</v>
      </c>
      <c r="J20311" s="23" t="n">
        <f aca="false">IF(AND(E20311="Priority",ISNUMBER('Cost model'!N637)),'Cost model'!N637,'Cost model'!M637)</f>
        <v>60</v>
      </c>
      <c r="K20311" s="14" t="n">
        <f aca="false">J20311-H20311</f>
        <v>5.85</v>
      </c>
      <c r="L20311" s="14" t="n">
        <f aca="false">G20311-H20311</f>
        <v>-24.65</v>
      </c>
    </row>
    <row r="20312" customFormat="false" ht="15" hidden="false" customHeight="false" outlineLevel="0" collapsed="false">
      <c r="A20312" s="2" t="s">
        <v>205</v>
      </c>
      <c r="B20312" s="2" t="s">
        <v>205</v>
      </c>
      <c r="C20312" s="2" t="s">
        <v>48</v>
      </c>
      <c r="D20312" s="2" t="s">
        <v>12</v>
      </c>
      <c r="E20312" s="2" t="s">
        <v>74</v>
      </c>
      <c r="F20312" s="2" t="s">
        <v>977</v>
      </c>
      <c r="G20312" s="14" t="n">
        <v>24.5</v>
      </c>
      <c r="H20312" s="14" t="n">
        <v>28.64</v>
      </c>
      <c r="I20312" s="14" t="n">
        <v>12.5</v>
      </c>
      <c r="J20312" s="23" t="n">
        <f aca="false">IF(AND(E20312="Priority",ISNUMBER('Cost model'!N531)),'Cost model'!N531,'Cost model'!M531)</f>
        <v>50</v>
      </c>
      <c r="K20312" s="14" t="n">
        <f aca="false">J20312-H20312</f>
        <v>21.36</v>
      </c>
      <c r="L20312" s="14" t="n">
        <f aca="false">G20312-H20312</f>
        <v>-4.14</v>
      </c>
    </row>
    <row r="20313" customFormat="false" ht="15" hidden="false" customHeight="false" outlineLevel="0" collapsed="false">
      <c r="A20313" s="2" t="s">
        <v>174</v>
      </c>
      <c r="B20313" s="2" t="s">
        <v>124</v>
      </c>
      <c r="C20313" s="2" t="s">
        <v>47</v>
      </c>
      <c r="D20313" s="2" t="s">
        <v>10</v>
      </c>
      <c r="E20313" s="2" t="s">
        <v>74</v>
      </c>
      <c r="F20313" s="2" t="s">
        <v>976</v>
      </c>
      <c r="G20313" s="14" t="n">
        <v>9.5</v>
      </c>
      <c r="H20313" s="14" t="n">
        <v>7.58</v>
      </c>
      <c r="I20313" s="14" t="n">
        <v>9.5</v>
      </c>
      <c r="J20313" s="23" t="n">
        <f aca="false">IF(AND(E20313="Priority",ISNUMBER('Cost model'!N107)),'Cost model'!N107,'Cost model'!M107)</f>
        <v>12.5</v>
      </c>
      <c r="K20313" s="14" t="n">
        <f aca="false">J20313-H20313</f>
        <v>4.92</v>
      </c>
      <c r="L20313" s="14" t="n">
        <f aca="false">G20313-H20313</f>
        <v>1.92</v>
      </c>
    </row>
    <row r="20314" customFormat="false" ht="15" hidden="false" customHeight="false" outlineLevel="0" collapsed="false">
      <c r="A20314" s="2" t="s">
        <v>174</v>
      </c>
      <c r="B20314" s="2" t="s">
        <v>174</v>
      </c>
      <c r="C20314" s="2" t="s">
        <v>48</v>
      </c>
      <c r="D20314" s="2" t="s">
        <v>12</v>
      </c>
      <c r="E20314" s="2" t="s">
        <v>74</v>
      </c>
      <c r="F20314" s="2" t="s">
        <v>977</v>
      </c>
      <c r="G20314" s="14" t="n">
        <v>12.5</v>
      </c>
      <c r="H20314" s="14" t="n">
        <v>43.25</v>
      </c>
      <c r="I20314" s="14" t="n">
        <v>12.5</v>
      </c>
      <c r="J20314" s="23" t="n">
        <f aca="false">IF(AND(E20314="Priority",ISNUMBER('Cost model'!N171)),'Cost model'!N171,'Cost model'!M171)</f>
        <v>40</v>
      </c>
      <c r="K20314" s="14" t="n">
        <f aca="false">J20314-H20314</f>
        <v>-3.25</v>
      </c>
      <c r="L20314" s="14" t="n">
        <f aca="false">G20314-H20314</f>
        <v>-30.75</v>
      </c>
    </row>
    <row r="20315" customFormat="false" ht="15" hidden="false" customHeight="false" outlineLevel="0" collapsed="false">
      <c r="A20315" s="2" t="s">
        <v>174</v>
      </c>
      <c r="B20315" s="2" t="s">
        <v>174</v>
      </c>
      <c r="C20315" s="2" t="s">
        <v>48</v>
      </c>
      <c r="D20315" s="2" t="s">
        <v>10</v>
      </c>
      <c r="E20315" s="2" t="s">
        <v>74</v>
      </c>
      <c r="F20315" s="2" t="s">
        <v>977</v>
      </c>
      <c r="G20315" s="14" t="n">
        <v>14.5</v>
      </c>
      <c r="H20315" s="14" t="n">
        <v>6.67</v>
      </c>
      <c r="I20315" s="14" t="n">
        <v>12.5</v>
      </c>
      <c r="J20315" s="23" t="n">
        <f aca="false">IF(AND(E20315="Priority",ISNUMBER('Cost model'!N168)),'Cost model'!N168,'Cost model'!M168)</f>
        <v>13.5</v>
      </c>
      <c r="K20315" s="14" t="n">
        <f aca="false">J20315-H20315</f>
        <v>6.83</v>
      </c>
      <c r="L20315" s="14" t="n">
        <f aca="false">G20315-H20315</f>
        <v>7.83</v>
      </c>
    </row>
    <row r="20316" customFormat="false" ht="15" hidden="false" customHeight="false" outlineLevel="0" collapsed="false">
      <c r="A20316" s="2" t="s">
        <v>124</v>
      </c>
      <c r="B20316" s="2" t="s">
        <v>124</v>
      </c>
      <c r="C20316" s="2" t="s">
        <v>48</v>
      </c>
      <c r="D20316" s="2" t="s">
        <v>10</v>
      </c>
      <c r="E20316" s="2" t="s">
        <v>74</v>
      </c>
      <c r="F20316" s="2" t="s">
        <v>977</v>
      </c>
      <c r="G20316" s="14" t="n">
        <v>12.5</v>
      </c>
      <c r="H20316" s="14" t="n">
        <v>11.25</v>
      </c>
      <c r="I20316" s="14" t="n">
        <v>12.5</v>
      </c>
      <c r="J20316" s="23" t="n">
        <f aca="false">IF(AND(E20316="Priority",ISNUMBER('Cost model'!N318)),'Cost model'!N318,'Cost model'!M318)</f>
        <v>14.5</v>
      </c>
      <c r="K20316" s="14" t="n">
        <f aca="false">J20316-H20316</f>
        <v>3.25</v>
      </c>
      <c r="L20316" s="14" t="n">
        <f aca="false">G20316-H20316</f>
        <v>1.25</v>
      </c>
    </row>
    <row r="20317" customFormat="false" ht="15" hidden="false" customHeight="false" outlineLevel="0" collapsed="false">
      <c r="A20317" s="2" t="s">
        <v>124</v>
      </c>
      <c r="B20317" s="2" t="s">
        <v>124</v>
      </c>
      <c r="C20317" s="2" t="s">
        <v>47</v>
      </c>
      <c r="D20317" s="2" t="s">
        <v>10</v>
      </c>
      <c r="E20317" s="2" t="s">
        <v>74</v>
      </c>
      <c r="F20317" s="2" t="s">
        <v>977</v>
      </c>
      <c r="G20317" s="14" t="n">
        <v>9.5</v>
      </c>
      <c r="H20317" s="14" t="n">
        <v>7.46</v>
      </c>
      <c r="I20317" s="14" t="n">
        <v>9.5</v>
      </c>
      <c r="J20317" s="23" t="n">
        <f aca="false">IF(AND(E20317="Priority",ISNUMBER('Cost model'!N317)),'Cost model'!N317,'Cost model'!M317)</f>
        <v>10.5</v>
      </c>
      <c r="K20317" s="14" t="n">
        <f aca="false">J20317-H20317</f>
        <v>3.04</v>
      </c>
      <c r="L20317" s="14" t="n">
        <f aca="false">G20317-H20317</f>
        <v>2.04</v>
      </c>
    </row>
    <row r="20318" customFormat="false" ht="15" hidden="false" customHeight="false" outlineLevel="0" collapsed="false">
      <c r="A20318" s="2" t="s">
        <v>174</v>
      </c>
      <c r="B20318" s="2" t="s">
        <v>174</v>
      </c>
      <c r="C20318" s="2" t="s">
        <v>47</v>
      </c>
      <c r="D20318" s="2" t="s">
        <v>10</v>
      </c>
      <c r="E20318" s="2" t="s">
        <v>74</v>
      </c>
      <c r="F20318" s="2" t="s">
        <v>977</v>
      </c>
      <c r="G20318" s="14" t="n">
        <v>9.5</v>
      </c>
      <c r="H20318" s="14" t="n">
        <v>6.67</v>
      </c>
      <c r="I20318" s="14" t="n">
        <v>9.5</v>
      </c>
      <c r="J20318" s="23" t="n">
        <f aca="false">IF(AND(E20318="Priority",ISNUMBER('Cost model'!N167)),'Cost model'!N167,'Cost model'!M167)</f>
        <v>8.5</v>
      </c>
      <c r="K20318" s="14" t="n">
        <f aca="false">J20318-H20318</f>
        <v>1.83</v>
      </c>
      <c r="L20318" s="14" t="n">
        <f aca="false">G20318-H20318</f>
        <v>2.83</v>
      </c>
    </row>
    <row r="20319" customFormat="false" ht="15" hidden="false" customHeight="false" outlineLevel="0" collapsed="false">
      <c r="A20319" s="2" t="s">
        <v>174</v>
      </c>
      <c r="B20319" s="2" t="s">
        <v>174</v>
      </c>
      <c r="C20319" s="2" t="s">
        <v>49</v>
      </c>
      <c r="D20319" s="2" t="s">
        <v>12</v>
      </c>
      <c r="E20319" s="2" t="s">
        <v>74</v>
      </c>
      <c r="F20319" s="2" t="s">
        <v>977</v>
      </c>
      <c r="G20319" s="14" t="n">
        <v>19.5</v>
      </c>
      <c r="H20319" s="14" t="n">
        <v>44.78</v>
      </c>
      <c r="I20319" s="14" t="n">
        <v>19.5</v>
      </c>
      <c r="J20319" s="23" t="n">
        <f aca="false">IF(AND(E20319="Priority",ISNUMBER('Cost model'!N172)),'Cost model'!N172,'Cost model'!M172)</f>
        <v>45</v>
      </c>
      <c r="K20319" s="14" t="n">
        <f aca="false">J20319-H20319</f>
        <v>0.219999999999999</v>
      </c>
      <c r="L20319" s="14" t="n">
        <f aca="false">G20319-H20319</f>
        <v>-25.28</v>
      </c>
    </row>
    <row r="20320" customFormat="false" ht="15" hidden="false" customHeight="false" outlineLevel="0" collapsed="false">
      <c r="A20320" s="2" t="s">
        <v>174</v>
      </c>
      <c r="B20320" s="2" t="s">
        <v>124</v>
      </c>
      <c r="C20320" s="2" t="s">
        <v>48</v>
      </c>
      <c r="D20320" s="2" t="s">
        <v>12</v>
      </c>
      <c r="E20320" s="2" t="s">
        <v>74</v>
      </c>
      <c r="F20320" s="2" t="s">
        <v>976</v>
      </c>
      <c r="G20320" s="14" t="n">
        <v>29.5</v>
      </c>
      <c r="H20320" s="14" t="n">
        <v>24.17</v>
      </c>
      <c r="I20320" s="14" t="n">
        <v>12.5</v>
      </c>
      <c r="J20320" s="23" t="n">
        <f aca="false">IF(AND(E20320="Priority",ISNUMBER('Cost model'!N111)),'Cost model'!N111,'Cost model'!M111)</f>
        <v>45</v>
      </c>
      <c r="K20320" s="14" t="n">
        <f aca="false">J20320-H20320</f>
        <v>20.83</v>
      </c>
      <c r="L20320" s="14" t="n">
        <f aca="false">G20320-H20320</f>
        <v>5.33</v>
      </c>
    </row>
    <row r="20321" customFormat="false" ht="15" hidden="false" customHeight="false" outlineLevel="0" collapsed="false">
      <c r="A20321" s="2" t="s">
        <v>124</v>
      </c>
      <c r="B20321" s="2" t="s">
        <v>124</v>
      </c>
      <c r="C20321" s="2" t="s">
        <v>47</v>
      </c>
      <c r="D20321" s="2" t="s">
        <v>10</v>
      </c>
      <c r="E20321" s="2" t="s">
        <v>74</v>
      </c>
      <c r="F20321" s="2" t="s">
        <v>977</v>
      </c>
      <c r="G20321" s="14" t="n">
        <v>9.5</v>
      </c>
      <c r="H20321" s="14" t="n">
        <v>7.46</v>
      </c>
      <c r="I20321" s="14" t="n">
        <v>9.5</v>
      </c>
      <c r="J20321" s="23" t="n">
        <f aca="false">IF(AND(E20321="Priority",ISNUMBER('Cost model'!N317)),'Cost model'!N317,'Cost model'!M317)</f>
        <v>10.5</v>
      </c>
      <c r="K20321" s="14" t="n">
        <f aca="false">J20321-H20321</f>
        <v>3.04</v>
      </c>
      <c r="L20321" s="14" t="n">
        <f aca="false">G20321-H20321</f>
        <v>2.04</v>
      </c>
    </row>
    <row r="20322" customFormat="false" ht="15" hidden="false" customHeight="false" outlineLevel="0" collapsed="false">
      <c r="A20322" s="2" t="s">
        <v>124</v>
      </c>
      <c r="B20322" s="2" t="s">
        <v>124</v>
      </c>
      <c r="C20322" s="2" t="s">
        <v>47</v>
      </c>
      <c r="D20322" s="2" t="s">
        <v>12</v>
      </c>
      <c r="E20322" s="2" t="s">
        <v>74</v>
      </c>
      <c r="F20322" s="2" t="s">
        <v>977</v>
      </c>
      <c r="G20322" s="14" t="n">
        <v>14.5</v>
      </c>
      <c r="H20322" s="14" t="n">
        <v>28.4</v>
      </c>
      <c r="I20322" s="14" t="n">
        <v>9.5</v>
      </c>
      <c r="J20322" s="23" t="n">
        <f aca="false">IF(AND(E20322="Priority",ISNUMBER('Cost model'!N320)),'Cost model'!N320,'Cost model'!M320)</f>
        <v>24.5</v>
      </c>
      <c r="K20322" s="14" t="n">
        <f aca="false">J20322-H20322</f>
        <v>-3.9</v>
      </c>
      <c r="L20322" s="14" t="n">
        <f aca="false">G20322-H20322</f>
        <v>-13.9</v>
      </c>
    </row>
    <row r="20323" customFormat="false" ht="15" hidden="false" customHeight="false" outlineLevel="0" collapsed="false">
      <c r="A20323" s="2" t="s">
        <v>142</v>
      </c>
      <c r="B20323" s="2" t="s">
        <v>123</v>
      </c>
      <c r="C20323" s="2" t="s">
        <v>49</v>
      </c>
      <c r="D20323" s="2" t="s">
        <v>10</v>
      </c>
      <c r="E20323" s="2" t="s">
        <v>74</v>
      </c>
      <c r="F20323" s="2" t="s">
        <v>976</v>
      </c>
      <c r="G20323" s="14" t="n">
        <v>24.5</v>
      </c>
      <c r="H20323" s="14" t="n">
        <v>24.17</v>
      </c>
      <c r="I20323" s="14" t="n">
        <v>19.5</v>
      </c>
      <c r="J20323" s="23" t="n">
        <f aca="false">IF(AND(E20323="Priority",ISNUMBER('Cost model'!N724)),'Cost model'!N724,'Cost model'!M724)</f>
        <v>18.5</v>
      </c>
      <c r="K20323" s="14" t="n">
        <f aca="false">J20323-H20323</f>
        <v>-5.67</v>
      </c>
      <c r="L20323" s="14" t="n">
        <f aca="false">G20323-H20323</f>
        <v>0.329999999999998</v>
      </c>
    </row>
    <row r="20324" customFormat="false" ht="15" hidden="false" customHeight="false" outlineLevel="0" collapsed="false">
      <c r="A20324" s="2" t="s">
        <v>205</v>
      </c>
      <c r="B20324" s="2" t="s">
        <v>205</v>
      </c>
      <c r="C20324" s="2" t="s">
        <v>48</v>
      </c>
      <c r="D20324" s="2" t="s">
        <v>13</v>
      </c>
      <c r="E20324" s="2" t="s">
        <v>74</v>
      </c>
      <c r="F20324" s="2" t="s">
        <v>977</v>
      </c>
      <c r="G20324" s="14" t="n">
        <v>24.5</v>
      </c>
      <c r="H20324" s="14" t="n">
        <v>93.19</v>
      </c>
      <c r="I20324" s="14" t="n">
        <v>24.5</v>
      </c>
      <c r="J20324" s="23" t="n">
        <f aca="false">IF(AND(E20324="Priority",ISNUMBER('Cost model'!N534)),'Cost model'!N534,'Cost model'!M534)</f>
        <v>85</v>
      </c>
      <c r="K20324" s="14" t="n">
        <f aca="false">J20324-H20324</f>
        <v>-8.19</v>
      </c>
      <c r="L20324" s="14" t="n">
        <f aca="false">G20324-H20324</f>
        <v>-68.69</v>
      </c>
    </row>
    <row r="20325" customFormat="false" ht="15" hidden="false" customHeight="false" outlineLevel="0" collapsed="false">
      <c r="A20325" s="2" t="s">
        <v>174</v>
      </c>
      <c r="B20325" s="2" t="s">
        <v>174</v>
      </c>
      <c r="C20325" s="2" t="s">
        <v>49</v>
      </c>
      <c r="D20325" s="2" t="s">
        <v>12</v>
      </c>
      <c r="E20325" s="2" t="s">
        <v>74</v>
      </c>
      <c r="F20325" s="2" t="s">
        <v>977</v>
      </c>
      <c r="G20325" s="14" t="n">
        <v>19.5</v>
      </c>
      <c r="H20325" s="14" t="n">
        <v>63.76</v>
      </c>
      <c r="I20325" s="14" t="n">
        <v>19.5</v>
      </c>
      <c r="J20325" s="23" t="n">
        <f aca="false">IF(AND(E20325="Priority",ISNUMBER('Cost model'!N172)),'Cost model'!N172,'Cost model'!M172)</f>
        <v>45</v>
      </c>
      <c r="K20325" s="14" t="n">
        <f aca="false">J20325-H20325</f>
        <v>-18.76</v>
      </c>
      <c r="L20325" s="14" t="n">
        <f aca="false">G20325-H20325</f>
        <v>-44.26</v>
      </c>
    </row>
    <row r="20326" customFormat="false" ht="15" hidden="false" customHeight="false" outlineLevel="0" collapsed="false">
      <c r="A20326" s="2" t="s">
        <v>174</v>
      </c>
      <c r="B20326" s="2" t="s">
        <v>174</v>
      </c>
      <c r="C20326" s="2" t="s">
        <v>47</v>
      </c>
      <c r="D20326" s="2" t="s">
        <v>12</v>
      </c>
      <c r="E20326" s="2" t="s">
        <v>74</v>
      </c>
      <c r="F20326" s="2" t="s">
        <v>977</v>
      </c>
      <c r="G20326" s="14" t="n">
        <v>9.5</v>
      </c>
      <c r="H20326" s="14" t="n">
        <v>7.46</v>
      </c>
      <c r="I20326" s="14" t="n">
        <v>9.5</v>
      </c>
      <c r="J20326" s="23" t="n">
        <f aca="false">IF(AND(E20326="Priority",ISNUMBER('Cost model'!N170)),'Cost model'!N170,'Cost model'!M170)</f>
        <v>25.5</v>
      </c>
      <c r="K20326" s="14" t="n">
        <f aca="false">J20326-H20326</f>
        <v>18.04</v>
      </c>
      <c r="L20326" s="14" t="n">
        <f aca="false">G20326-H20326</f>
        <v>2.04</v>
      </c>
    </row>
    <row r="20327" customFormat="false" ht="15" hidden="false" customHeight="false" outlineLevel="0" collapsed="false">
      <c r="A20327" s="2" t="s">
        <v>124</v>
      </c>
      <c r="B20327" s="2" t="s">
        <v>124</v>
      </c>
      <c r="C20327" s="2" t="s">
        <v>48</v>
      </c>
      <c r="D20327" s="2" t="s">
        <v>10</v>
      </c>
      <c r="E20327" s="2" t="s">
        <v>74</v>
      </c>
      <c r="F20327" s="2" t="s">
        <v>977</v>
      </c>
      <c r="G20327" s="14" t="n">
        <v>12.5</v>
      </c>
      <c r="H20327" s="14" t="n">
        <v>11.25</v>
      </c>
      <c r="I20327" s="14" t="n">
        <v>12.5</v>
      </c>
      <c r="J20327" s="23" t="n">
        <f aca="false">IF(AND(E20327="Priority",ISNUMBER('Cost model'!N318)),'Cost model'!N318,'Cost model'!M318)</f>
        <v>14.5</v>
      </c>
      <c r="K20327" s="14" t="n">
        <f aca="false">J20327-H20327</f>
        <v>3.25</v>
      </c>
      <c r="L20327" s="14" t="n">
        <f aca="false">G20327-H20327</f>
        <v>1.25</v>
      </c>
    </row>
    <row r="20328" customFormat="false" ht="15" hidden="false" customHeight="false" outlineLevel="0" collapsed="false">
      <c r="A20328" s="2" t="s">
        <v>158</v>
      </c>
      <c r="B20328" s="2" t="s">
        <v>158</v>
      </c>
      <c r="C20328" s="2" t="s">
        <v>49</v>
      </c>
      <c r="D20328" s="2" t="s">
        <v>14</v>
      </c>
      <c r="E20328" s="2" t="s">
        <v>74</v>
      </c>
      <c r="F20328" s="2" t="s">
        <v>977</v>
      </c>
      <c r="G20328" s="14" t="n">
        <v>85</v>
      </c>
      <c r="H20328" s="14" t="n">
        <v>61.37</v>
      </c>
      <c r="I20328" s="14" t="n">
        <v>85</v>
      </c>
      <c r="J20328" s="23" t="n">
        <f aca="false">IF(AND(E20328="Priority",ISNUMBER('Cost model'!N433)),'Cost model'!N433,'Cost model'!M433)</f>
        <v>75</v>
      </c>
      <c r="K20328" s="14" t="n">
        <f aca="false">J20328-H20328</f>
        <v>13.63</v>
      </c>
      <c r="L20328" s="14" t="n">
        <f aca="false">G20328-H20328</f>
        <v>23.63</v>
      </c>
    </row>
    <row r="20329" customFormat="false" ht="15" hidden="false" customHeight="false" outlineLevel="0" collapsed="false">
      <c r="A20329" s="2" t="s">
        <v>142</v>
      </c>
      <c r="B20329" s="2" t="s">
        <v>174</v>
      </c>
      <c r="C20329" s="2" t="s">
        <v>49</v>
      </c>
      <c r="D20329" s="2" t="s">
        <v>10</v>
      </c>
      <c r="E20329" s="2" t="s">
        <v>74</v>
      </c>
      <c r="F20329" s="2" t="s">
        <v>976</v>
      </c>
      <c r="G20329" s="14" t="n">
        <v>17.5</v>
      </c>
      <c r="H20329" s="14" t="n">
        <v>17.31</v>
      </c>
      <c r="I20329" s="14" t="n">
        <v>17.5</v>
      </c>
      <c r="J20329" s="23" t="n">
        <f aca="false">IF(AND(E20329="Priority",ISNUMBER('Cost model'!N694)),'Cost model'!N694,'Cost model'!M694)</f>
        <v>17.5</v>
      </c>
      <c r="K20329" s="14" t="n">
        <f aca="false">J20329-H20329</f>
        <v>0.190000000000001</v>
      </c>
      <c r="L20329" s="14" t="n">
        <f aca="false">G20329-H20329</f>
        <v>0.190000000000001</v>
      </c>
    </row>
    <row r="20330" customFormat="false" ht="15" hidden="false" customHeight="false" outlineLevel="0" collapsed="false">
      <c r="A20330" s="2" t="s">
        <v>205</v>
      </c>
      <c r="B20330" s="2" t="s">
        <v>205</v>
      </c>
      <c r="C20330" s="2" t="s">
        <v>48</v>
      </c>
      <c r="D20330" s="2" t="s">
        <v>14</v>
      </c>
      <c r="E20330" s="2" t="s">
        <v>74</v>
      </c>
      <c r="F20330" s="2" t="s">
        <v>977</v>
      </c>
      <c r="G20330" s="14" t="n">
        <v>145</v>
      </c>
      <c r="H20330" s="14" t="n">
        <v>238.51</v>
      </c>
      <c r="I20330" s="14" t="n">
        <v>45</v>
      </c>
      <c r="J20330" s="23" t="n">
        <f aca="false">IF(AND(E20330="Priority",ISNUMBER('Cost model'!N537)),'Cost model'!N537,'Cost model'!M537)</f>
        <v>155</v>
      </c>
      <c r="K20330" s="14" t="n">
        <f aca="false">J20330-H20330</f>
        <v>-83.51</v>
      </c>
      <c r="L20330" s="14" t="n">
        <f aca="false">G20330-H20330</f>
        <v>-93.51</v>
      </c>
    </row>
    <row r="20331" customFormat="false" ht="15" hidden="false" customHeight="false" outlineLevel="0" collapsed="false">
      <c r="A20331" s="2" t="s">
        <v>124</v>
      </c>
      <c r="B20331" s="2" t="s">
        <v>174</v>
      </c>
      <c r="C20331" s="2" t="s">
        <v>48</v>
      </c>
      <c r="D20331" s="2" t="s">
        <v>12</v>
      </c>
      <c r="E20331" s="2" t="s">
        <v>83</v>
      </c>
      <c r="F20331" s="2" t="s">
        <v>976</v>
      </c>
      <c r="G20331" s="14" t="n">
        <v>24.5</v>
      </c>
      <c r="H20331" s="14" t="n">
        <v>44.52</v>
      </c>
      <c r="I20331" s="14" t="n">
        <v>24.5</v>
      </c>
      <c r="J20331" s="23" t="n">
        <f aca="false">IF(AND(E20331="Priority",ISNUMBER('Cost model'!N366)),'Cost model'!N366,'Cost model'!M366)</f>
        <v>70</v>
      </c>
      <c r="K20331" s="14" t="n">
        <f aca="false">J20331-H20331</f>
        <v>25.48</v>
      </c>
      <c r="L20331" s="14" t="n">
        <f aca="false">G20331-H20331</f>
        <v>-20.02</v>
      </c>
    </row>
    <row r="20332" customFormat="false" ht="15" hidden="false" customHeight="false" outlineLevel="0" collapsed="false">
      <c r="A20332" s="2" t="s">
        <v>174</v>
      </c>
      <c r="B20332" s="2" t="s">
        <v>174</v>
      </c>
      <c r="C20332" s="2" t="s">
        <v>49</v>
      </c>
      <c r="D20332" s="2" t="s">
        <v>12</v>
      </c>
      <c r="E20332" s="2" t="s">
        <v>74</v>
      </c>
      <c r="F20332" s="2" t="s">
        <v>977</v>
      </c>
      <c r="G20332" s="14" t="n">
        <v>19.5</v>
      </c>
      <c r="H20332" s="14" t="n">
        <v>43.25</v>
      </c>
      <c r="I20332" s="14" t="n">
        <v>19.5</v>
      </c>
      <c r="J20332" s="23" t="n">
        <f aca="false">IF(AND(E20332="Priority",ISNUMBER('Cost model'!N172)),'Cost model'!N172,'Cost model'!M172)</f>
        <v>45</v>
      </c>
      <c r="K20332" s="14" t="n">
        <f aca="false">J20332-H20332</f>
        <v>1.75</v>
      </c>
      <c r="L20332" s="14" t="n">
        <f aca="false">G20332-H20332</f>
        <v>-23.75</v>
      </c>
    </row>
    <row r="20333" customFormat="false" ht="15" hidden="false" customHeight="false" outlineLevel="0" collapsed="false">
      <c r="A20333" s="2" t="s">
        <v>124</v>
      </c>
      <c r="B20333" s="2" t="s">
        <v>158</v>
      </c>
      <c r="C20333" s="2" t="s">
        <v>48</v>
      </c>
      <c r="D20333" s="2" t="s">
        <v>10</v>
      </c>
      <c r="E20333" s="2" t="s">
        <v>74</v>
      </c>
      <c r="F20333" s="2" t="s">
        <v>976</v>
      </c>
      <c r="G20333" s="14" t="n">
        <v>14.5</v>
      </c>
      <c r="H20333" s="14" t="n">
        <v>18.64</v>
      </c>
      <c r="I20333" s="14" t="n">
        <v>14.5</v>
      </c>
      <c r="J20333" s="23" t="n">
        <f aca="false">IF(AND(E20333="Priority",ISNUMBER('Cost model'!N348)),'Cost model'!N348,'Cost model'!M348)</f>
        <v>17.5</v>
      </c>
      <c r="K20333" s="14" t="n">
        <f aca="false">J20333-H20333</f>
        <v>-1.14</v>
      </c>
      <c r="L20333" s="14" t="n">
        <f aca="false">G20333-H20333</f>
        <v>-4.14</v>
      </c>
    </row>
    <row r="20334" customFormat="false" ht="15" hidden="false" customHeight="false" outlineLevel="0" collapsed="false">
      <c r="A20334" s="2" t="s">
        <v>142</v>
      </c>
      <c r="B20334" s="2" t="s">
        <v>142</v>
      </c>
      <c r="C20334" s="2" t="s">
        <v>49</v>
      </c>
      <c r="D20334" s="2" t="s">
        <v>12</v>
      </c>
      <c r="E20334" s="2" t="s">
        <v>74</v>
      </c>
      <c r="F20334" s="2" t="s">
        <v>977</v>
      </c>
      <c r="G20334" s="14" t="n">
        <v>19.5</v>
      </c>
      <c r="H20334" s="14" t="n">
        <v>25.65</v>
      </c>
      <c r="I20334" s="14" t="n">
        <v>19.5</v>
      </c>
      <c r="J20334" s="23" t="n">
        <f aca="false">IF(AND(E20334="Priority",ISNUMBER('Cost model'!N637)),'Cost model'!N637,'Cost model'!M637)</f>
        <v>45</v>
      </c>
      <c r="K20334" s="14" t="n">
        <f aca="false">J20334-H20334</f>
        <v>19.35</v>
      </c>
      <c r="L20334" s="14" t="n">
        <f aca="false">G20334-H20334</f>
        <v>-6.15</v>
      </c>
    </row>
    <row r="20335" customFormat="false" ht="15" hidden="false" customHeight="false" outlineLevel="0" collapsed="false">
      <c r="A20335" s="2" t="s">
        <v>174</v>
      </c>
      <c r="B20335" s="2" t="s">
        <v>174</v>
      </c>
      <c r="C20335" s="2" t="s">
        <v>47</v>
      </c>
      <c r="D20335" s="2" t="s">
        <v>10</v>
      </c>
      <c r="E20335" s="2" t="s">
        <v>74</v>
      </c>
      <c r="F20335" s="2" t="s">
        <v>977</v>
      </c>
      <c r="G20335" s="14" t="n">
        <v>9.5</v>
      </c>
      <c r="H20335" s="14" t="n">
        <v>7.46</v>
      </c>
      <c r="I20335" s="14" t="n">
        <v>9.5</v>
      </c>
      <c r="J20335" s="23" t="n">
        <f aca="false">IF(AND(E20335="Priority",ISNUMBER('Cost model'!N167)),'Cost model'!N167,'Cost model'!M167)</f>
        <v>8.5</v>
      </c>
      <c r="K20335" s="14" t="n">
        <f aca="false">J20335-H20335</f>
        <v>1.04</v>
      </c>
      <c r="L20335" s="14" t="n">
        <f aca="false">G20335-H20335</f>
        <v>2.04</v>
      </c>
    </row>
    <row r="20336" customFormat="false" ht="15" hidden="false" customHeight="false" outlineLevel="0" collapsed="false">
      <c r="A20336" s="2" t="s">
        <v>174</v>
      </c>
      <c r="B20336" s="2" t="s">
        <v>174</v>
      </c>
      <c r="C20336" s="2" t="s">
        <v>47</v>
      </c>
      <c r="D20336" s="2" t="s">
        <v>10</v>
      </c>
      <c r="E20336" s="2" t="s">
        <v>74</v>
      </c>
      <c r="F20336" s="2" t="s">
        <v>977</v>
      </c>
      <c r="G20336" s="14" t="n">
        <v>9.5</v>
      </c>
      <c r="H20336" s="14" t="n">
        <v>7.46</v>
      </c>
      <c r="I20336" s="14" t="n">
        <v>9.5</v>
      </c>
      <c r="J20336" s="23" t="n">
        <f aca="false">IF(AND(E20336="Priority",ISNUMBER('Cost model'!N167)),'Cost model'!N167,'Cost model'!M167)</f>
        <v>8.5</v>
      </c>
      <c r="K20336" s="14" t="n">
        <f aca="false">J20336-H20336</f>
        <v>1.04</v>
      </c>
      <c r="L20336" s="14" t="n">
        <f aca="false">G20336-H20336</f>
        <v>2.04</v>
      </c>
    </row>
    <row r="20337" customFormat="false" ht="15" hidden="false" customHeight="false" outlineLevel="0" collapsed="false">
      <c r="A20337" s="2" t="s">
        <v>174</v>
      </c>
      <c r="B20337" s="2" t="s">
        <v>174</v>
      </c>
      <c r="C20337" s="2" t="s">
        <v>48</v>
      </c>
      <c r="D20337" s="2" t="s">
        <v>10</v>
      </c>
      <c r="E20337" s="2" t="s">
        <v>74</v>
      </c>
      <c r="F20337" s="2" t="s">
        <v>977</v>
      </c>
      <c r="G20337" s="14" t="n">
        <v>12.5</v>
      </c>
      <c r="H20337" s="14" t="n">
        <v>11.22</v>
      </c>
      <c r="I20337" s="14" t="n">
        <v>12.5</v>
      </c>
      <c r="J20337" s="23" t="n">
        <f aca="false">IF(AND(E20337="Priority",ISNUMBER('Cost model'!N168)),'Cost model'!N168,'Cost model'!M168)</f>
        <v>13.5</v>
      </c>
      <c r="K20337" s="14" t="n">
        <f aca="false">J20337-H20337</f>
        <v>2.28</v>
      </c>
      <c r="L20337" s="14" t="n">
        <f aca="false">G20337-H20337</f>
        <v>1.28</v>
      </c>
    </row>
    <row r="20338" customFormat="false" ht="15" hidden="false" customHeight="false" outlineLevel="0" collapsed="false">
      <c r="A20338" s="2" t="s">
        <v>124</v>
      </c>
      <c r="B20338" s="2" t="s">
        <v>124</v>
      </c>
      <c r="C20338" s="2" t="s">
        <v>47</v>
      </c>
      <c r="D20338" s="2" t="s">
        <v>12</v>
      </c>
      <c r="E20338" s="2" t="s">
        <v>74</v>
      </c>
      <c r="F20338" s="2" t="s">
        <v>977</v>
      </c>
      <c r="G20338" s="14" t="n">
        <v>9.5</v>
      </c>
      <c r="H20338" s="14" t="n">
        <v>7.46</v>
      </c>
      <c r="I20338" s="14" t="n">
        <v>9.5</v>
      </c>
      <c r="J20338" s="23" t="n">
        <f aca="false">IF(AND(E20338="Priority",ISNUMBER('Cost model'!N320)),'Cost model'!N320,'Cost model'!M320)</f>
        <v>24.5</v>
      </c>
      <c r="K20338" s="14" t="n">
        <f aca="false">J20338-H20338</f>
        <v>17.04</v>
      </c>
      <c r="L20338" s="14" t="n">
        <f aca="false">G20338-H20338</f>
        <v>2.04</v>
      </c>
    </row>
    <row r="20339" customFormat="false" ht="15" hidden="false" customHeight="false" outlineLevel="0" collapsed="false">
      <c r="A20339" s="2" t="s">
        <v>142</v>
      </c>
      <c r="B20339" s="2" t="s">
        <v>142</v>
      </c>
      <c r="C20339" s="2" t="s">
        <v>47</v>
      </c>
      <c r="D20339" s="2" t="s">
        <v>12</v>
      </c>
      <c r="E20339" s="2" t="s">
        <v>83</v>
      </c>
      <c r="F20339" s="2" t="s">
        <v>977</v>
      </c>
      <c r="G20339" s="14" t="n">
        <v>19.5</v>
      </c>
      <c r="H20339" s="14" t="n">
        <v>43.25</v>
      </c>
      <c r="I20339" s="14" t="n">
        <v>19.5</v>
      </c>
      <c r="J20339" s="23" t="n">
        <f aca="false">IF(AND(E20339="Priority",ISNUMBER('Cost model'!N635)),'Cost model'!N635,'Cost model'!M635)</f>
        <v>40</v>
      </c>
      <c r="K20339" s="14" t="n">
        <f aca="false">J20339-H20339</f>
        <v>-3.25</v>
      </c>
      <c r="L20339" s="14" t="n">
        <f aca="false">G20339-H20339</f>
        <v>-23.75</v>
      </c>
    </row>
    <row r="20340" customFormat="false" ht="15" hidden="false" customHeight="false" outlineLevel="0" collapsed="false">
      <c r="A20340" s="2" t="s">
        <v>124</v>
      </c>
      <c r="B20340" s="2" t="s">
        <v>124</v>
      </c>
      <c r="C20340" s="2" t="s">
        <v>47</v>
      </c>
      <c r="D20340" s="2" t="s">
        <v>10</v>
      </c>
      <c r="E20340" s="2" t="s">
        <v>74</v>
      </c>
      <c r="F20340" s="2" t="s">
        <v>977</v>
      </c>
      <c r="G20340" s="14" t="n">
        <v>9.5</v>
      </c>
      <c r="H20340" s="14" t="n">
        <v>7.46</v>
      </c>
      <c r="I20340" s="14" t="n">
        <v>9.5</v>
      </c>
      <c r="J20340" s="23" t="n">
        <f aca="false">IF(AND(E20340="Priority",ISNUMBER('Cost model'!N317)),'Cost model'!N317,'Cost model'!M317)</f>
        <v>10.5</v>
      </c>
      <c r="K20340" s="14" t="n">
        <f aca="false">J20340-H20340</f>
        <v>3.04</v>
      </c>
      <c r="L20340" s="14" t="n">
        <f aca="false">G20340-H20340</f>
        <v>2.04</v>
      </c>
    </row>
    <row r="20341" customFormat="false" ht="15" hidden="false" customHeight="false" outlineLevel="0" collapsed="false">
      <c r="A20341" s="2" t="s">
        <v>124</v>
      </c>
      <c r="B20341" s="2" t="s">
        <v>124</v>
      </c>
      <c r="C20341" s="2" t="s">
        <v>49</v>
      </c>
      <c r="D20341" s="2" t="s">
        <v>10</v>
      </c>
      <c r="E20341" s="2" t="s">
        <v>74</v>
      </c>
      <c r="F20341" s="2" t="s">
        <v>977</v>
      </c>
      <c r="G20341" s="14" t="n">
        <v>17.5</v>
      </c>
      <c r="H20341" s="14" t="n">
        <v>11.34</v>
      </c>
      <c r="I20341" s="14" t="n">
        <v>17.5</v>
      </c>
      <c r="J20341" s="23" t="n">
        <f aca="false">IF(AND(E20341="Priority",ISNUMBER('Cost model'!N319)),'Cost model'!N319,'Cost model'!M319)</f>
        <v>16.5</v>
      </c>
      <c r="K20341" s="14" t="n">
        <f aca="false">J20341-H20341</f>
        <v>5.16</v>
      </c>
      <c r="L20341" s="14" t="n">
        <f aca="false">G20341-H20341</f>
        <v>6.16</v>
      </c>
    </row>
    <row r="20342" customFormat="false" ht="15" hidden="false" customHeight="false" outlineLevel="0" collapsed="false">
      <c r="A20342" s="2" t="s">
        <v>174</v>
      </c>
      <c r="B20342" s="2" t="s">
        <v>174</v>
      </c>
      <c r="C20342" s="2" t="s">
        <v>47</v>
      </c>
      <c r="D20342" s="2" t="s">
        <v>10</v>
      </c>
      <c r="E20342" s="2" t="s">
        <v>74</v>
      </c>
      <c r="F20342" s="2" t="s">
        <v>977</v>
      </c>
      <c r="G20342" s="14" t="n">
        <v>9.5</v>
      </c>
      <c r="H20342" s="14" t="n">
        <v>13.52</v>
      </c>
      <c r="I20342" s="14" t="n">
        <v>9.5</v>
      </c>
      <c r="J20342" s="23" t="n">
        <f aca="false">IF(AND(E20342="Priority",ISNUMBER('Cost model'!N167)),'Cost model'!N167,'Cost model'!M167)</f>
        <v>8.5</v>
      </c>
      <c r="K20342" s="14" t="n">
        <f aca="false">J20342-H20342</f>
        <v>-5.02</v>
      </c>
      <c r="L20342" s="14" t="n">
        <f aca="false">G20342-H20342</f>
        <v>-4.02</v>
      </c>
    </row>
    <row r="20343" customFormat="false" ht="15" hidden="false" customHeight="false" outlineLevel="0" collapsed="false">
      <c r="A20343" s="2" t="s">
        <v>174</v>
      </c>
      <c r="B20343" s="2" t="s">
        <v>174</v>
      </c>
      <c r="C20343" s="2" t="s">
        <v>47</v>
      </c>
      <c r="D20343" s="2" t="s">
        <v>10</v>
      </c>
      <c r="E20343" s="2" t="s">
        <v>83</v>
      </c>
      <c r="F20343" s="2" t="s">
        <v>977</v>
      </c>
      <c r="G20343" s="14" t="n">
        <v>14.5</v>
      </c>
      <c r="H20343" s="14" t="n">
        <v>6.11</v>
      </c>
      <c r="I20343" s="14" t="n">
        <v>14.5</v>
      </c>
      <c r="J20343" s="23" t="n">
        <f aca="false">IF(AND(E20343="Priority",ISNUMBER('Cost model'!N167)),'Cost model'!N167,'Cost model'!M167)</f>
        <v>13.5</v>
      </c>
      <c r="K20343" s="14" t="n">
        <f aca="false">J20343-H20343</f>
        <v>7.39</v>
      </c>
      <c r="L20343" s="14" t="n">
        <f aca="false">G20343-H20343</f>
        <v>8.39</v>
      </c>
    </row>
    <row r="20344" customFormat="false" ht="15" hidden="false" customHeight="false" outlineLevel="0" collapsed="false">
      <c r="A20344" s="2" t="s">
        <v>221</v>
      </c>
      <c r="B20344" s="2" t="s">
        <v>158</v>
      </c>
      <c r="C20344" s="2" t="s">
        <v>47</v>
      </c>
      <c r="D20344" s="2" t="s">
        <v>10</v>
      </c>
      <c r="E20344" s="2" t="s">
        <v>74</v>
      </c>
      <c r="F20344" s="2" t="s">
        <v>976</v>
      </c>
      <c r="G20344" s="14" t="n">
        <v>9.5</v>
      </c>
      <c r="H20344" s="14" t="n">
        <v>9.09</v>
      </c>
      <c r="I20344" s="14" t="n">
        <v>14.5</v>
      </c>
      <c r="J20344" s="23" t="n">
        <f aca="false">IF(AND(E20344="Priority",ISNUMBER('Cost model'!N752)),'Cost model'!N752,'Cost model'!M752)</f>
        <v>12.5</v>
      </c>
      <c r="K20344" s="14" t="n">
        <f aca="false">J20344-H20344</f>
        <v>3.41</v>
      </c>
      <c r="L20344" s="14" t="n">
        <f aca="false">G20344-H20344</f>
        <v>0.41</v>
      </c>
    </row>
    <row r="20345" customFormat="false" ht="15" hidden="false" customHeight="false" outlineLevel="0" collapsed="false">
      <c r="A20345" s="2" t="s">
        <v>174</v>
      </c>
      <c r="B20345" s="2" t="s">
        <v>142</v>
      </c>
      <c r="C20345" s="2" t="s">
        <v>49</v>
      </c>
      <c r="D20345" s="2" t="s">
        <v>10</v>
      </c>
      <c r="E20345" s="2" t="s">
        <v>74</v>
      </c>
      <c r="F20345" s="2" t="s">
        <v>976</v>
      </c>
      <c r="G20345" s="14" t="n">
        <v>17.5</v>
      </c>
      <c r="H20345" s="14" t="n">
        <v>24.17</v>
      </c>
      <c r="I20345" s="14" t="n">
        <v>17.5</v>
      </c>
      <c r="J20345" s="23" t="n">
        <f aca="false">IF(AND(E20345="Priority",ISNUMBER('Cost model'!N124)),'Cost model'!N124,'Cost model'!M124)</f>
        <v>21.5</v>
      </c>
      <c r="K20345" s="14" t="n">
        <f aca="false">J20345-H20345</f>
        <v>-2.67</v>
      </c>
      <c r="L20345" s="14" t="n">
        <f aca="false">G20345-H20345</f>
        <v>-6.67</v>
      </c>
    </row>
    <row r="20346" customFormat="false" ht="15" hidden="false" customHeight="false" outlineLevel="0" collapsed="false">
      <c r="A20346" s="2" t="s">
        <v>142</v>
      </c>
      <c r="B20346" s="2" t="s">
        <v>142</v>
      </c>
      <c r="C20346" s="2" t="s">
        <v>48</v>
      </c>
      <c r="D20346" s="2" t="s">
        <v>10</v>
      </c>
      <c r="E20346" s="2" t="s">
        <v>74</v>
      </c>
      <c r="F20346" s="2" t="s">
        <v>977</v>
      </c>
      <c r="G20346" s="14" t="n">
        <v>12.5</v>
      </c>
      <c r="H20346" s="14" t="n">
        <v>10.8</v>
      </c>
      <c r="I20346" s="14" t="n">
        <v>12.5</v>
      </c>
      <c r="J20346" s="23" t="n">
        <f aca="false">IF(AND(E20346="Priority",ISNUMBER('Cost model'!N633)),'Cost model'!N633,'Cost model'!M633)</f>
        <v>11.5</v>
      </c>
      <c r="K20346" s="14" t="n">
        <f aca="false">J20346-H20346</f>
        <v>0.699999999999999</v>
      </c>
      <c r="L20346" s="14" t="n">
        <f aca="false">G20346-H20346</f>
        <v>1.7</v>
      </c>
    </row>
    <row r="20347" customFormat="false" ht="15" hidden="false" customHeight="false" outlineLevel="0" collapsed="false">
      <c r="A20347" s="2" t="s">
        <v>142</v>
      </c>
      <c r="B20347" s="2" t="s">
        <v>158</v>
      </c>
      <c r="C20347" s="2" t="s">
        <v>47</v>
      </c>
      <c r="D20347" s="2" t="s">
        <v>10</v>
      </c>
      <c r="E20347" s="2" t="s">
        <v>74</v>
      </c>
      <c r="F20347" s="2" t="s">
        <v>976</v>
      </c>
      <c r="G20347" s="14" t="n">
        <v>9.5</v>
      </c>
      <c r="H20347" s="14" t="n">
        <v>10.53</v>
      </c>
      <c r="I20347" s="14" t="n">
        <v>14.5</v>
      </c>
      <c r="J20347" s="23" t="n">
        <f aca="false">IF(AND(E20347="Priority",ISNUMBER('Cost model'!N647)),'Cost model'!N647,'Cost model'!M647)</f>
        <v>13.5</v>
      </c>
      <c r="K20347" s="14" t="n">
        <f aca="false">J20347-H20347</f>
        <v>2.97</v>
      </c>
      <c r="L20347" s="14" t="n">
        <f aca="false">G20347-H20347</f>
        <v>-1.03</v>
      </c>
    </row>
    <row r="20348" customFormat="false" ht="15" hidden="false" customHeight="false" outlineLevel="0" collapsed="false">
      <c r="A20348" s="2" t="s">
        <v>221</v>
      </c>
      <c r="B20348" s="2" t="s">
        <v>158</v>
      </c>
      <c r="C20348" s="2" t="s">
        <v>49</v>
      </c>
      <c r="D20348" s="2" t="s">
        <v>10</v>
      </c>
      <c r="E20348" s="2" t="s">
        <v>74</v>
      </c>
      <c r="F20348" s="2" t="s">
        <v>976</v>
      </c>
      <c r="G20348" s="14" t="n">
        <v>17.5</v>
      </c>
      <c r="H20348" s="14" t="n">
        <v>24.17</v>
      </c>
      <c r="I20348" s="14" t="n">
        <v>17.5</v>
      </c>
      <c r="J20348" s="23" t="n">
        <f aca="false">IF(AND(E20348="Priority",ISNUMBER('Cost model'!N754)),'Cost model'!N754,'Cost model'!M754)</f>
        <v>23.5</v>
      </c>
      <c r="K20348" s="14" t="n">
        <f aca="false">J20348-H20348</f>
        <v>-0.670000000000002</v>
      </c>
      <c r="L20348" s="14" t="n">
        <f aca="false">G20348-H20348</f>
        <v>-6.67</v>
      </c>
    </row>
    <row r="20349" customFormat="false" ht="15" hidden="false" customHeight="false" outlineLevel="0" collapsed="false">
      <c r="A20349" s="2" t="s">
        <v>124</v>
      </c>
      <c r="B20349" s="2" t="s">
        <v>174</v>
      </c>
      <c r="C20349" s="2" t="s">
        <v>49</v>
      </c>
      <c r="D20349" s="2" t="s">
        <v>12</v>
      </c>
      <c r="E20349" s="2" t="s">
        <v>74</v>
      </c>
      <c r="F20349" s="2" t="s">
        <v>976</v>
      </c>
      <c r="G20349" s="14" t="n">
        <v>19.5</v>
      </c>
      <c r="H20349" s="14" t="n">
        <v>71.78</v>
      </c>
      <c r="I20349" s="14" t="n">
        <v>19.5</v>
      </c>
      <c r="J20349" s="23" t="n">
        <f aca="false">IF(AND(E20349="Priority",ISNUMBER('Cost model'!N367)),'Cost model'!N367,'Cost model'!M367)</f>
        <v>60</v>
      </c>
      <c r="K20349" s="14" t="n">
        <f aca="false">J20349-H20349</f>
        <v>-11.78</v>
      </c>
      <c r="L20349" s="14" t="n">
        <f aca="false">G20349-H20349</f>
        <v>-52.28</v>
      </c>
    </row>
    <row r="20350" customFormat="false" ht="15" hidden="false" customHeight="false" outlineLevel="0" collapsed="false">
      <c r="A20350" s="2" t="s">
        <v>174</v>
      </c>
      <c r="B20350" s="2" t="s">
        <v>174</v>
      </c>
      <c r="C20350" s="2" t="s">
        <v>47</v>
      </c>
      <c r="D20350" s="2" t="s">
        <v>12</v>
      </c>
      <c r="E20350" s="2" t="s">
        <v>83</v>
      </c>
      <c r="F20350" s="2" t="s">
        <v>977</v>
      </c>
      <c r="G20350" s="14" t="n">
        <v>19.5</v>
      </c>
      <c r="H20350" s="14" t="n">
        <v>43.25</v>
      </c>
      <c r="I20350" s="14" t="n">
        <v>19.5</v>
      </c>
      <c r="J20350" s="23" t="n">
        <f aca="false">IF(AND(E20350="Priority",ISNUMBER('Cost model'!N170)),'Cost model'!N170,'Cost model'!M170)</f>
        <v>35</v>
      </c>
      <c r="K20350" s="14" t="n">
        <f aca="false">J20350-H20350</f>
        <v>-8.25</v>
      </c>
      <c r="L20350" s="14" t="n">
        <f aca="false">G20350-H20350</f>
        <v>-23.75</v>
      </c>
    </row>
    <row r="20351" customFormat="false" ht="15" hidden="false" customHeight="false" outlineLevel="0" collapsed="false">
      <c r="A20351" s="2" t="s">
        <v>205</v>
      </c>
      <c r="B20351" s="2" t="s">
        <v>205</v>
      </c>
      <c r="C20351" s="2" t="s">
        <v>48</v>
      </c>
      <c r="D20351" s="2" t="s">
        <v>12</v>
      </c>
      <c r="E20351" s="2" t="s">
        <v>74</v>
      </c>
      <c r="F20351" s="2" t="s">
        <v>977</v>
      </c>
      <c r="G20351" s="14" t="n">
        <v>24.5</v>
      </c>
      <c r="H20351" s="14" t="n">
        <v>38.19</v>
      </c>
      <c r="I20351" s="14" t="n">
        <v>12.5</v>
      </c>
      <c r="J20351" s="23" t="n">
        <f aca="false">IF(AND(E20351="Priority",ISNUMBER('Cost model'!N531)),'Cost model'!N531,'Cost model'!M531)</f>
        <v>50</v>
      </c>
      <c r="K20351" s="14" t="n">
        <f aca="false">J20351-H20351</f>
        <v>11.81</v>
      </c>
      <c r="L20351" s="14" t="n">
        <f aca="false">G20351-H20351</f>
        <v>-13.69</v>
      </c>
    </row>
    <row r="20352" customFormat="false" ht="15" hidden="false" customHeight="false" outlineLevel="0" collapsed="false">
      <c r="A20352" s="2" t="s">
        <v>221</v>
      </c>
      <c r="B20352" s="2" t="s">
        <v>221</v>
      </c>
      <c r="C20352" s="2" t="s">
        <v>49</v>
      </c>
      <c r="D20352" s="2" t="s">
        <v>10</v>
      </c>
      <c r="E20352" s="2" t="s">
        <v>74</v>
      </c>
      <c r="F20352" s="2" t="s">
        <v>977</v>
      </c>
      <c r="G20352" s="14" t="n">
        <v>17.5</v>
      </c>
      <c r="H20352" s="14" t="n">
        <v>21.14</v>
      </c>
      <c r="I20352" s="14" t="n">
        <v>17.5</v>
      </c>
      <c r="J20352" s="23" t="n">
        <f aca="false">IF(AND(E20352="Priority",ISNUMBER('Cost model'!N739)),'Cost model'!N739,'Cost model'!M739)</f>
        <v>17.5</v>
      </c>
      <c r="K20352" s="14" t="n">
        <f aca="false">J20352-H20352</f>
        <v>-3.64</v>
      </c>
      <c r="L20352" s="14" t="n">
        <f aca="false">G20352-H20352</f>
        <v>-3.64</v>
      </c>
    </row>
    <row r="20353" customFormat="false" ht="15" hidden="false" customHeight="false" outlineLevel="0" collapsed="false">
      <c r="A20353" s="2" t="s">
        <v>124</v>
      </c>
      <c r="B20353" s="2" t="s">
        <v>124</v>
      </c>
      <c r="C20353" s="2" t="s">
        <v>48</v>
      </c>
      <c r="D20353" s="2" t="s">
        <v>12</v>
      </c>
      <c r="E20353" s="2" t="s">
        <v>83</v>
      </c>
      <c r="F20353" s="2" t="s">
        <v>977</v>
      </c>
      <c r="G20353" s="14" t="n">
        <v>19.5</v>
      </c>
      <c r="H20353" s="14" t="n">
        <v>38.19</v>
      </c>
      <c r="I20353" s="14" t="n">
        <v>19.5</v>
      </c>
      <c r="J20353" s="23" t="n">
        <f aca="false">IF(AND(E20353="Priority",ISNUMBER('Cost model'!N321)),'Cost model'!N321,'Cost model'!M321)</f>
        <v>55</v>
      </c>
      <c r="K20353" s="14" t="n">
        <f aca="false">J20353-H20353</f>
        <v>16.81</v>
      </c>
      <c r="L20353" s="14" t="n">
        <f aca="false">G20353-H20353</f>
        <v>-18.69</v>
      </c>
    </row>
    <row r="20354" customFormat="false" ht="15" hidden="false" customHeight="false" outlineLevel="0" collapsed="false">
      <c r="A20354" s="2" t="s">
        <v>124</v>
      </c>
      <c r="B20354" s="2" t="s">
        <v>124</v>
      </c>
      <c r="C20354" s="2" t="s">
        <v>48</v>
      </c>
      <c r="D20354" s="2" t="s">
        <v>12</v>
      </c>
      <c r="E20354" s="2" t="s">
        <v>74</v>
      </c>
      <c r="F20354" s="2" t="s">
        <v>977</v>
      </c>
      <c r="G20354" s="14" t="n">
        <v>12.5</v>
      </c>
      <c r="H20354" s="14" t="n">
        <v>58.65</v>
      </c>
      <c r="I20354" s="14" t="n">
        <v>12.5</v>
      </c>
      <c r="J20354" s="23" t="n">
        <f aca="false">IF(AND(E20354="Priority",ISNUMBER('Cost model'!N321)),'Cost model'!N321,'Cost model'!M321)</f>
        <v>40</v>
      </c>
      <c r="K20354" s="14" t="n">
        <f aca="false">J20354-H20354</f>
        <v>-18.65</v>
      </c>
      <c r="L20354" s="14" t="n">
        <f aca="false">G20354-H20354</f>
        <v>-46.15</v>
      </c>
    </row>
    <row r="20355" customFormat="false" ht="15" hidden="false" customHeight="false" outlineLevel="0" collapsed="false">
      <c r="A20355" s="2" t="s">
        <v>174</v>
      </c>
      <c r="B20355" s="2" t="s">
        <v>174</v>
      </c>
      <c r="C20355" s="2" t="s">
        <v>49</v>
      </c>
      <c r="D20355" s="2" t="s">
        <v>10</v>
      </c>
      <c r="E20355" s="2" t="s">
        <v>74</v>
      </c>
      <c r="F20355" s="2" t="s">
        <v>977</v>
      </c>
      <c r="G20355" s="14" t="n">
        <v>17.5</v>
      </c>
      <c r="H20355" s="14" t="n">
        <v>20.11</v>
      </c>
      <c r="I20355" s="14" t="n">
        <v>17.5</v>
      </c>
      <c r="J20355" s="23" t="n">
        <f aca="false">IF(AND(E20355="Priority",ISNUMBER('Cost model'!N169)),'Cost model'!N169,'Cost model'!M169)</f>
        <v>18.5</v>
      </c>
      <c r="K20355" s="14" t="n">
        <f aca="false">J20355-H20355</f>
        <v>-1.61</v>
      </c>
      <c r="L20355" s="14" t="n">
        <f aca="false">G20355-H20355</f>
        <v>-2.61</v>
      </c>
    </row>
    <row r="20356" customFormat="false" ht="15" hidden="false" customHeight="false" outlineLevel="0" collapsed="false">
      <c r="A20356" s="2" t="s">
        <v>124</v>
      </c>
      <c r="B20356" s="2" t="s">
        <v>124</v>
      </c>
      <c r="C20356" s="2" t="s">
        <v>48</v>
      </c>
      <c r="D20356" s="2" t="s">
        <v>13</v>
      </c>
      <c r="E20356" s="2" t="s">
        <v>74</v>
      </c>
      <c r="F20356" s="2" t="s">
        <v>977</v>
      </c>
      <c r="G20356" s="14" t="n">
        <v>24.5</v>
      </c>
      <c r="H20356" s="14" t="n">
        <v>114.03</v>
      </c>
      <c r="I20356" s="14" t="n">
        <v>24.5</v>
      </c>
      <c r="J20356" s="23" t="n">
        <f aca="false">IF(AND(E20356="Priority",ISNUMBER('Cost model'!N324)),'Cost model'!N324,'Cost model'!M324)</f>
        <v>85</v>
      </c>
      <c r="K20356" s="14" t="n">
        <f aca="false">J20356-H20356</f>
        <v>-29.03</v>
      </c>
      <c r="L20356" s="14" t="n">
        <f aca="false">G20356-H20356</f>
        <v>-89.53</v>
      </c>
    </row>
    <row r="20357" customFormat="false" ht="15" hidden="false" customHeight="false" outlineLevel="0" collapsed="false">
      <c r="A20357" s="2" t="s">
        <v>158</v>
      </c>
      <c r="B20357" s="2" t="s">
        <v>158</v>
      </c>
      <c r="C20357" s="2" t="s">
        <v>48</v>
      </c>
      <c r="D20357" s="2" t="s">
        <v>10</v>
      </c>
      <c r="E20357" s="2" t="s">
        <v>74</v>
      </c>
      <c r="F20357" s="2" t="s">
        <v>977</v>
      </c>
      <c r="G20357" s="14" t="n">
        <v>12.5</v>
      </c>
      <c r="H20357" s="14" t="n">
        <v>11.25</v>
      </c>
      <c r="I20357" s="14" t="n">
        <v>12.5</v>
      </c>
      <c r="J20357" s="23" t="n">
        <f aca="false">IF(AND(E20357="Priority",ISNUMBER('Cost model'!N423)),'Cost model'!N423,'Cost model'!M423)</f>
        <v>11.5</v>
      </c>
      <c r="K20357" s="14" t="n">
        <f aca="false">J20357-H20357</f>
        <v>0.25</v>
      </c>
      <c r="L20357" s="14" t="n">
        <f aca="false">G20357-H20357</f>
        <v>1.25</v>
      </c>
    </row>
    <row r="20358" customFormat="false" ht="15" hidden="false" customHeight="false" outlineLevel="0" collapsed="false">
      <c r="A20358" s="2" t="s">
        <v>205</v>
      </c>
      <c r="B20358" s="2" t="s">
        <v>124</v>
      </c>
      <c r="C20358" s="2" t="s">
        <v>47</v>
      </c>
      <c r="D20358" s="2" t="s">
        <v>10</v>
      </c>
      <c r="E20358" s="2" t="s">
        <v>74</v>
      </c>
      <c r="F20358" s="2" t="s">
        <v>976</v>
      </c>
      <c r="G20358" s="14" t="n">
        <v>14.5</v>
      </c>
      <c r="H20358" s="14" t="n">
        <v>14.83</v>
      </c>
      <c r="I20358" s="14" t="n">
        <v>19.5</v>
      </c>
      <c r="J20358" s="23" t="n">
        <f aca="false">IF(AND(E20358="Priority",ISNUMBER('Cost model'!N572)),'Cost model'!N572,'Cost model'!M572)</f>
        <v>15.5</v>
      </c>
      <c r="K20358" s="14" t="n">
        <f aca="false">J20358-H20358</f>
        <v>0.67</v>
      </c>
      <c r="L20358" s="14" t="n">
        <f aca="false">G20358-H20358</f>
        <v>-0.33</v>
      </c>
    </row>
    <row r="20359" customFormat="false" ht="15" hidden="false" customHeight="false" outlineLevel="0" collapsed="false">
      <c r="A20359" s="2" t="s">
        <v>221</v>
      </c>
      <c r="B20359" s="2" t="s">
        <v>124</v>
      </c>
      <c r="C20359" s="2" t="s">
        <v>47</v>
      </c>
      <c r="D20359" s="2" t="s">
        <v>12</v>
      </c>
      <c r="E20359" s="2" t="s">
        <v>74</v>
      </c>
      <c r="F20359" s="2" t="s">
        <v>976</v>
      </c>
      <c r="G20359" s="14" t="n">
        <v>19.5</v>
      </c>
      <c r="H20359" s="14" t="n">
        <v>56.95</v>
      </c>
      <c r="I20359" s="14" t="n">
        <v>24.5</v>
      </c>
      <c r="J20359" s="23" t="n">
        <f aca="false">IF(AND(E20359="Priority",ISNUMBER('Cost model'!N800)),'Cost model'!N800,'Cost model'!M800)</f>
        <v>45</v>
      </c>
      <c r="K20359" s="14" t="n">
        <f aca="false">J20359-H20359</f>
        <v>-11.95</v>
      </c>
      <c r="L20359" s="14" t="n">
        <f aca="false">G20359-H20359</f>
        <v>-37.45</v>
      </c>
    </row>
    <row r="20360" customFormat="false" ht="15" hidden="false" customHeight="false" outlineLevel="0" collapsed="false">
      <c r="A20360" s="2" t="s">
        <v>124</v>
      </c>
      <c r="B20360" s="2" t="s">
        <v>124</v>
      </c>
      <c r="C20360" s="2" t="s">
        <v>49</v>
      </c>
      <c r="D20360" s="2" t="s">
        <v>10</v>
      </c>
      <c r="E20360" s="2" t="s">
        <v>74</v>
      </c>
      <c r="F20360" s="2" t="s">
        <v>977</v>
      </c>
      <c r="G20360" s="14" t="n">
        <v>17.5</v>
      </c>
      <c r="H20360" s="14" t="n">
        <v>24.4</v>
      </c>
      <c r="I20360" s="14" t="n">
        <v>17.5</v>
      </c>
      <c r="J20360" s="23" t="n">
        <f aca="false">IF(AND(E20360="Priority",ISNUMBER('Cost model'!N319)),'Cost model'!N319,'Cost model'!M319)</f>
        <v>16.5</v>
      </c>
      <c r="K20360" s="14" t="n">
        <f aca="false">J20360-H20360</f>
        <v>-7.9</v>
      </c>
      <c r="L20360" s="14" t="n">
        <f aca="false">G20360-H20360</f>
        <v>-6.9</v>
      </c>
    </row>
    <row r="20361" customFormat="false" ht="15" hidden="false" customHeight="false" outlineLevel="0" collapsed="false">
      <c r="A20361" s="2" t="s">
        <v>158</v>
      </c>
      <c r="B20361" s="2" t="s">
        <v>158</v>
      </c>
      <c r="C20361" s="2" t="s">
        <v>47</v>
      </c>
      <c r="D20361" s="2" t="s">
        <v>12</v>
      </c>
      <c r="E20361" s="2" t="s">
        <v>83</v>
      </c>
      <c r="F20361" s="2" t="s">
        <v>977</v>
      </c>
      <c r="G20361" s="14" t="n">
        <v>19.5</v>
      </c>
      <c r="H20361" s="14" t="n">
        <v>14.49</v>
      </c>
      <c r="I20361" s="14" t="n">
        <v>19.5</v>
      </c>
      <c r="J20361" s="23" t="n">
        <f aca="false">IF(AND(E20361="Priority",ISNUMBER('Cost model'!N425)),'Cost model'!N425,'Cost model'!M425)</f>
        <v>19.5</v>
      </c>
      <c r="K20361" s="14" t="n">
        <f aca="false">J20361-H20361</f>
        <v>5.01</v>
      </c>
      <c r="L20361" s="14" t="n">
        <f aca="false">G20361-H20361</f>
        <v>5.01</v>
      </c>
    </row>
    <row r="20362" customFormat="false" ht="15" hidden="false" customHeight="false" outlineLevel="0" collapsed="false">
      <c r="A20362" s="2" t="s">
        <v>221</v>
      </c>
      <c r="B20362" s="2" t="s">
        <v>221</v>
      </c>
      <c r="C20362" s="2" t="s">
        <v>47</v>
      </c>
      <c r="D20362" s="2" t="s">
        <v>10</v>
      </c>
      <c r="E20362" s="2" t="s">
        <v>74</v>
      </c>
      <c r="F20362" s="2" t="s">
        <v>977</v>
      </c>
      <c r="G20362" s="14" t="n">
        <v>9.5</v>
      </c>
      <c r="H20362" s="14" t="n">
        <v>7.15</v>
      </c>
      <c r="I20362" s="14" t="n">
        <v>9.5</v>
      </c>
      <c r="J20362" s="23" t="n">
        <f aca="false">IF(AND(E20362="Priority",ISNUMBER('Cost model'!N737)),'Cost model'!N737,'Cost model'!M737)</f>
        <v>8.5</v>
      </c>
      <c r="K20362" s="14" t="n">
        <f aca="false">J20362-H20362</f>
        <v>1.35</v>
      </c>
      <c r="L20362" s="14" t="n">
        <f aca="false">G20362-H20362</f>
        <v>2.35</v>
      </c>
    </row>
    <row r="20363" customFormat="false" ht="15" hidden="false" customHeight="false" outlineLevel="0" collapsed="false">
      <c r="A20363" s="2" t="s">
        <v>221</v>
      </c>
      <c r="B20363" s="2" t="s">
        <v>205</v>
      </c>
      <c r="C20363" s="2" t="s">
        <v>47</v>
      </c>
      <c r="D20363" s="2" t="s">
        <v>10</v>
      </c>
      <c r="E20363" s="2" t="s">
        <v>74</v>
      </c>
      <c r="F20363" s="2" t="s">
        <v>976</v>
      </c>
      <c r="G20363" s="14" t="n">
        <v>9.5</v>
      </c>
      <c r="H20363" s="14" t="n">
        <v>7.9</v>
      </c>
      <c r="I20363" s="14"/>
      <c r="J20363" s="23" t="n">
        <f aca="false">IF(AND(E20363="Priority",ISNUMBER('Cost model'!N827)),'Cost model'!N827,'Cost model'!M827)</f>
        <v>12.5</v>
      </c>
      <c r="K20363" s="14" t="n">
        <f aca="false">J20363-H20363</f>
        <v>4.6</v>
      </c>
      <c r="L20363" s="14" t="n">
        <f aca="false">G20363-H20363</f>
        <v>1.6</v>
      </c>
    </row>
    <row r="20364" customFormat="false" ht="15" hidden="false" customHeight="false" outlineLevel="0" collapsed="false">
      <c r="A20364" s="2" t="s">
        <v>174</v>
      </c>
      <c r="B20364" s="2" t="s">
        <v>124</v>
      </c>
      <c r="C20364" s="2" t="s">
        <v>49</v>
      </c>
      <c r="D20364" s="2" t="s">
        <v>10</v>
      </c>
      <c r="E20364" s="2" t="s">
        <v>74</v>
      </c>
      <c r="F20364" s="2" t="s">
        <v>976</v>
      </c>
      <c r="G20364" s="14" t="n">
        <v>17.5</v>
      </c>
      <c r="H20364" s="14" t="n">
        <v>11.92</v>
      </c>
      <c r="I20364" s="14" t="n">
        <v>17.5</v>
      </c>
      <c r="J20364" s="23" t="n">
        <f aca="false">IF(AND(E20364="Priority",ISNUMBER('Cost model'!N109)),'Cost model'!N109,'Cost model'!M109)</f>
        <v>18.5</v>
      </c>
      <c r="K20364" s="14" t="n">
        <f aca="false">J20364-H20364</f>
        <v>6.58</v>
      </c>
      <c r="L20364" s="14" t="n">
        <f aca="false">G20364-H20364</f>
        <v>5.58</v>
      </c>
    </row>
    <row r="20365" customFormat="false" ht="15" hidden="false" customHeight="false" outlineLevel="0" collapsed="false">
      <c r="A20365" s="2" t="s">
        <v>221</v>
      </c>
      <c r="B20365" s="2" t="s">
        <v>221</v>
      </c>
      <c r="C20365" s="2" t="s">
        <v>47</v>
      </c>
      <c r="D20365" s="2" t="s">
        <v>10</v>
      </c>
      <c r="E20365" s="2" t="s">
        <v>83</v>
      </c>
      <c r="F20365" s="2" t="s">
        <v>977</v>
      </c>
      <c r="G20365" s="14" t="n">
        <v>14.5</v>
      </c>
      <c r="H20365" s="14" t="n">
        <v>7.15</v>
      </c>
      <c r="I20365" s="14" t="n">
        <v>14.5</v>
      </c>
      <c r="J20365" s="23" t="n">
        <f aca="false">IF(AND(E20365="Priority",ISNUMBER('Cost model'!N737)),'Cost model'!N737,'Cost model'!M737)</f>
        <v>13.5</v>
      </c>
      <c r="K20365" s="14" t="n">
        <f aca="false">J20365-H20365</f>
        <v>6.35</v>
      </c>
      <c r="L20365" s="14" t="n">
        <f aca="false">G20365-H20365</f>
        <v>7.35</v>
      </c>
    </row>
    <row r="20366" customFormat="false" ht="15" hidden="false" customHeight="false" outlineLevel="0" collapsed="false">
      <c r="A20366" s="2" t="s">
        <v>221</v>
      </c>
      <c r="B20366" s="2" t="s">
        <v>158</v>
      </c>
      <c r="C20366" s="2" t="s">
        <v>47</v>
      </c>
      <c r="D20366" s="2" t="s">
        <v>12</v>
      </c>
      <c r="E20366" s="2" t="s">
        <v>83</v>
      </c>
      <c r="F20366" s="2" t="s">
        <v>976</v>
      </c>
      <c r="G20366" s="14" t="n">
        <v>24.5</v>
      </c>
      <c r="H20366" s="14" t="n">
        <v>24.17</v>
      </c>
      <c r="I20366" s="14" t="n">
        <v>24.5</v>
      </c>
      <c r="J20366" s="23" t="n">
        <f aca="false">IF(AND(E20366="Priority",ISNUMBER('Cost model'!N755)),'Cost model'!N755,'Cost model'!M755)</f>
        <v>65</v>
      </c>
      <c r="K20366" s="14" t="n">
        <f aca="false">J20366-H20366</f>
        <v>40.83</v>
      </c>
      <c r="L20366" s="14" t="n">
        <f aca="false">G20366-H20366</f>
        <v>0.329999999999998</v>
      </c>
    </row>
    <row r="20367" customFormat="false" ht="15" hidden="false" customHeight="false" outlineLevel="0" collapsed="false">
      <c r="A20367" s="2" t="s">
        <v>124</v>
      </c>
      <c r="B20367" s="2" t="s">
        <v>124</v>
      </c>
      <c r="C20367" s="2" t="s">
        <v>48</v>
      </c>
      <c r="D20367" s="2" t="s">
        <v>12</v>
      </c>
      <c r="E20367" s="2" t="s">
        <v>83</v>
      </c>
      <c r="F20367" s="2" t="s">
        <v>977</v>
      </c>
      <c r="G20367" s="14" t="n">
        <v>19.5</v>
      </c>
      <c r="H20367" s="14" t="n">
        <v>97.19</v>
      </c>
      <c r="I20367" s="14" t="n">
        <v>19.5</v>
      </c>
      <c r="J20367" s="23" t="n">
        <f aca="false">IF(AND(E20367="Priority",ISNUMBER('Cost model'!N321)),'Cost model'!N321,'Cost model'!M321)</f>
        <v>55</v>
      </c>
      <c r="K20367" s="14" t="n">
        <f aca="false">J20367-H20367</f>
        <v>-42.19</v>
      </c>
      <c r="L20367" s="14" t="n">
        <f aca="false">G20367-H20367</f>
        <v>-77.69</v>
      </c>
    </row>
    <row r="20368" customFormat="false" ht="15" hidden="false" customHeight="false" outlineLevel="0" collapsed="false">
      <c r="A20368" s="2" t="s">
        <v>205</v>
      </c>
      <c r="B20368" s="2" t="s">
        <v>124</v>
      </c>
      <c r="C20368" s="2" t="s">
        <v>48</v>
      </c>
      <c r="D20368" s="2" t="s">
        <v>10</v>
      </c>
      <c r="E20368" s="2" t="s">
        <v>74</v>
      </c>
      <c r="F20368" s="2" t="s">
        <v>976</v>
      </c>
      <c r="G20368" s="14" t="n">
        <v>14.5</v>
      </c>
      <c r="H20368" s="14" t="n">
        <v>18.64</v>
      </c>
      <c r="I20368" s="14" t="n">
        <v>19.5</v>
      </c>
      <c r="J20368" s="23" t="n">
        <f aca="false">IF(AND(E20368="Priority",ISNUMBER('Cost model'!N573)),'Cost model'!N573,'Cost model'!M573)</f>
        <v>18.5</v>
      </c>
      <c r="K20368" s="14" t="n">
        <f aca="false">J20368-H20368</f>
        <v>-0.140000000000001</v>
      </c>
      <c r="L20368" s="14" t="n">
        <f aca="false">G20368-H20368</f>
        <v>-4.14</v>
      </c>
    </row>
    <row r="20369" customFormat="false" ht="15" hidden="false" customHeight="false" outlineLevel="0" collapsed="false">
      <c r="A20369" s="2" t="s">
        <v>142</v>
      </c>
      <c r="B20369" s="2" t="s">
        <v>142</v>
      </c>
      <c r="C20369" s="2" t="s">
        <v>48</v>
      </c>
      <c r="D20369" s="2" t="s">
        <v>10</v>
      </c>
      <c r="E20369" s="2" t="s">
        <v>74</v>
      </c>
      <c r="F20369" s="2" t="s">
        <v>977</v>
      </c>
      <c r="G20369" s="14" t="n">
        <v>14.5</v>
      </c>
      <c r="H20369" s="14" t="n">
        <v>24.17</v>
      </c>
      <c r="I20369" s="14" t="n">
        <v>12.5</v>
      </c>
      <c r="J20369" s="23" t="n">
        <f aca="false">IF(AND(E20369="Priority",ISNUMBER('Cost model'!N633)),'Cost model'!N633,'Cost model'!M633)</f>
        <v>11.5</v>
      </c>
      <c r="K20369" s="14" t="n">
        <f aca="false">J20369-H20369</f>
        <v>-12.67</v>
      </c>
      <c r="L20369" s="14" t="n">
        <f aca="false">G20369-H20369</f>
        <v>-9.67</v>
      </c>
    </row>
    <row r="20370" customFormat="false" ht="15" hidden="false" customHeight="false" outlineLevel="0" collapsed="false">
      <c r="A20370" s="2" t="s">
        <v>221</v>
      </c>
      <c r="B20370" s="2" t="s">
        <v>205</v>
      </c>
      <c r="C20370" s="2" t="s">
        <v>47</v>
      </c>
      <c r="D20370" s="2" t="s">
        <v>10</v>
      </c>
      <c r="E20370" s="2" t="s">
        <v>74</v>
      </c>
      <c r="F20370" s="2" t="s">
        <v>976</v>
      </c>
      <c r="G20370" s="14" t="n">
        <v>14.5</v>
      </c>
      <c r="H20370" s="14" t="n">
        <v>7.34</v>
      </c>
      <c r="I20370" s="14"/>
      <c r="J20370" s="23" t="n">
        <f aca="false">IF(AND(E20370="Priority",ISNUMBER('Cost model'!N827)),'Cost model'!N827,'Cost model'!M827)</f>
        <v>12.5</v>
      </c>
      <c r="K20370" s="14" t="n">
        <f aca="false">J20370-H20370</f>
        <v>5.16</v>
      </c>
      <c r="L20370" s="14" t="n">
        <f aca="false">G20370-H20370</f>
        <v>7.16</v>
      </c>
    </row>
    <row r="20371" customFormat="false" ht="15" hidden="false" customHeight="false" outlineLevel="0" collapsed="false">
      <c r="A20371" s="2" t="s">
        <v>342</v>
      </c>
      <c r="B20371" s="2" t="s">
        <v>158</v>
      </c>
      <c r="C20371" s="2" t="s">
        <v>47</v>
      </c>
      <c r="D20371" s="2" t="s">
        <v>13</v>
      </c>
      <c r="E20371" s="2" t="s">
        <v>74</v>
      </c>
      <c r="F20371" s="2" t="s">
        <v>976</v>
      </c>
      <c r="G20371" s="14" t="n">
        <v>45</v>
      </c>
      <c r="H20371" s="14" t="n">
        <v>97.59</v>
      </c>
      <c r="I20371" s="14" t="n">
        <v>45</v>
      </c>
      <c r="J20371" s="23" t="n">
        <f aca="false">IF(AND(E20371="Priority",ISNUMBER('Cost model'!N218)),'Cost model'!N218,'Cost model'!M218)</f>
        <v>95</v>
      </c>
      <c r="K20371" s="14" t="n">
        <f aca="false">J20371-H20371</f>
        <v>-2.59</v>
      </c>
      <c r="L20371" s="14" t="n">
        <f aca="false">G20371-H20371</f>
        <v>-52.59</v>
      </c>
    </row>
    <row r="20372" customFormat="false" ht="15" hidden="false" customHeight="false" outlineLevel="0" collapsed="false">
      <c r="A20372" s="2" t="s">
        <v>221</v>
      </c>
      <c r="B20372" s="2" t="s">
        <v>221</v>
      </c>
      <c r="C20372" s="2" t="s">
        <v>47</v>
      </c>
      <c r="D20372" s="2" t="s">
        <v>13</v>
      </c>
      <c r="E20372" s="2" t="s">
        <v>74</v>
      </c>
      <c r="F20372" s="2" t="s">
        <v>977</v>
      </c>
      <c r="G20372" s="14" t="n">
        <v>34.5</v>
      </c>
      <c r="H20372" s="14" t="n">
        <v>20.99</v>
      </c>
      <c r="I20372" s="14" t="n">
        <v>19.5</v>
      </c>
      <c r="J20372" s="23" t="n">
        <f aca="false">IF(AND(E20372="Priority",ISNUMBER('Cost model'!N743)),'Cost model'!N743,'Cost model'!M743)</f>
        <v>45</v>
      </c>
      <c r="K20372" s="14" t="n">
        <f aca="false">J20372-H20372</f>
        <v>24.01</v>
      </c>
      <c r="L20372" s="14" t="n">
        <f aca="false">G20372-H20372</f>
        <v>13.51</v>
      </c>
    </row>
    <row r="20373" customFormat="false" ht="15" hidden="false" customHeight="false" outlineLevel="0" collapsed="false">
      <c r="A20373" s="2" t="s">
        <v>221</v>
      </c>
      <c r="B20373" s="2" t="s">
        <v>124</v>
      </c>
      <c r="C20373" s="2" t="s">
        <v>47</v>
      </c>
      <c r="D20373" s="2" t="s">
        <v>12</v>
      </c>
      <c r="E20373" s="2" t="s">
        <v>74</v>
      </c>
      <c r="F20373" s="2" t="s">
        <v>976</v>
      </c>
      <c r="G20373" s="14" t="n">
        <v>19.5</v>
      </c>
      <c r="H20373" s="14" t="n">
        <v>59.74</v>
      </c>
      <c r="I20373" s="14" t="n">
        <v>24.5</v>
      </c>
      <c r="J20373" s="23" t="n">
        <f aca="false">IF(AND(E20373="Priority",ISNUMBER('Cost model'!N800)),'Cost model'!N800,'Cost model'!M800)</f>
        <v>45</v>
      </c>
      <c r="K20373" s="14" t="n">
        <f aca="false">J20373-H20373</f>
        <v>-14.74</v>
      </c>
      <c r="L20373" s="14" t="n">
        <f aca="false">G20373-H20373</f>
        <v>-40.24</v>
      </c>
    </row>
    <row r="20374" customFormat="false" ht="15" hidden="false" customHeight="false" outlineLevel="0" collapsed="false">
      <c r="A20374" s="2" t="s">
        <v>174</v>
      </c>
      <c r="B20374" s="2" t="s">
        <v>174</v>
      </c>
      <c r="C20374" s="2" t="s">
        <v>48</v>
      </c>
      <c r="D20374" s="2" t="s">
        <v>12</v>
      </c>
      <c r="E20374" s="2" t="s">
        <v>74</v>
      </c>
      <c r="F20374" s="2" t="s">
        <v>977</v>
      </c>
      <c r="G20374" s="14" t="n">
        <v>12.5</v>
      </c>
      <c r="H20374" s="14" t="n">
        <v>7.22</v>
      </c>
      <c r="I20374" s="14" t="n">
        <v>12.5</v>
      </c>
      <c r="J20374" s="23" t="n">
        <f aca="false">IF(AND(E20374="Priority",ISNUMBER('Cost model'!N171)),'Cost model'!N171,'Cost model'!M171)</f>
        <v>40</v>
      </c>
      <c r="K20374" s="14" t="n">
        <f aca="false">J20374-H20374</f>
        <v>32.78</v>
      </c>
      <c r="L20374" s="14" t="n">
        <f aca="false">G20374-H20374</f>
        <v>5.28</v>
      </c>
    </row>
    <row r="20375" customFormat="false" ht="15" hidden="false" customHeight="false" outlineLevel="0" collapsed="false">
      <c r="A20375" s="2" t="s">
        <v>174</v>
      </c>
      <c r="B20375" s="2" t="s">
        <v>174</v>
      </c>
      <c r="C20375" s="2" t="s">
        <v>47</v>
      </c>
      <c r="D20375" s="2" t="s">
        <v>10</v>
      </c>
      <c r="E20375" s="2" t="s">
        <v>83</v>
      </c>
      <c r="F20375" s="2" t="s">
        <v>977</v>
      </c>
      <c r="G20375" s="14" t="n">
        <v>14.5</v>
      </c>
      <c r="H20375" s="14" t="n">
        <v>7.46</v>
      </c>
      <c r="I20375" s="14" t="n">
        <v>14.5</v>
      </c>
      <c r="J20375" s="23" t="n">
        <f aca="false">IF(AND(E20375="Priority",ISNUMBER('Cost model'!N167)),'Cost model'!N167,'Cost model'!M167)</f>
        <v>13.5</v>
      </c>
      <c r="K20375" s="14" t="n">
        <f aca="false">J20375-H20375</f>
        <v>6.04</v>
      </c>
      <c r="L20375" s="14" t="n">
        <f aca="false">G20375-H20375</f>
        <v>7.04</v>
      </c>
    </row>
    <row r="20376" customFormat="false" ht="15" hidden="false" customHeight="false" outlineLevel="0" collapsed="false">
      <c r="A20376" s="2" t="s">
        <v>221</v>
      </c>
      <c r="B20376" s="2" t="s">
        <v>158</v>
      </c>
      <c r="C20376" s="2" t="s">
        <v>47</v>
      </c>
      <c r="D20376" s="2" t="s">
        <v>12</v>
      </c>
      <c r="E20376" s="2" t="s">
        <v>74</v>
      </c>
      <c r="F20376" s="2" t="s">
        <v>976</v>
      </c>
      <c r="G20376" s="14" t="n">
        <v>9.5</v>
      </c>
      <c r="H20376" s="14" t="n">
        <v>17.05</v>
      </c>
      <c r="I20376" s="14" t="n">
        <v>19.5</v>
      </c>
      <c r="J20376" s="23" t="n">
        <f aca="false">IF(AND(E20376="Priority",ISNUMBER('Cost model'!N755)),'Cost model'!N755,'Cost model'!M755)</f>
        <v>50</v>
      </c>
      <c r="K20376" s="14" t="n">
        <f aca="false">J20376-H20376</f>
        <v>32.95</v>
      </c>
      <c r="L20376" s="14" t="n">
        <f aca="false">G20376-H20376</f>
        <v>-7.55</v>
      </c>
    </row>
    <row r="20377" customFormat="false" ht="15" hidden="false" customHeight="false" outlineLevel="0" collapsed="false">
      <c r="A20377" s="2" t="s">
        <v>174</v>
      </c>
      <c r="B20377" s="2" t="s">
        <v>174</v>
      </c>
      <c r="C20377" s="2" t="s">
        <v>49</v>
      </c>
      <c r="D20377" s="2" t="s">
        <v>10</v>
      </c>
      <c r="E20377" s="2" t="s">
        <v>74</v>
      </c>
      <c r="F20377" s="2" t="s">
        <v>977</v>
      </c>
      <c r="G20377" s="14" t="n">
        <v>17.5</v>
      </c>
      <c r="H20377" s="14" t="n">
        <v>15.65</v>
      </c>
      <c r="I20377" s="14" t="n">
        <v>17.5</v>
      </c>
      <c r="J20377" s="23" t="n">
        <f aca="false">IF(AND(E20377="Priority",ISNUMBER('Cost model'!N169)),'Cost model'!N169,'Cost model'!M169)</f>
        <v>18.5</v>
      </c>
      <c r="K20377" s="14" t="n">
        <f aca="false">J20377-H20377</f>
        <v>2.85</v>
      </c>
      <c r="L20377" s="14" t="n">
        <f aca="false">G20377-H20377</f>
        <v>1.85</v>
      </c>
    </row>
    <row r="20378" customFormat="false" ht="15" hidden="false" customHeight="false" outlineLevel="0" collapsed="false">
      <c r="A20378" s="2" t="s">
        <v>221</v>
      </c>
      <c r="B20378" s="2" t="s">
        <v>221</v>
      </c>
      <c r="C20378" s="2" t="s">
        <v>49</v>
      </c>
      <c r="D20378" s="2" t="s">
        <v>10</v>
      </c>
      <c r="E20378" s="2" t="s">
        <v>74</v>
      </c>
      <c r="F20378" s="2" t="s">
        <v>977</v>
      </c>
      <c r="G20378" s="14" t="n">
        <v>17.5</v>
      </c>
      <c r="H20378" s="14" t="n">
        <v>11.03</v>
      </c>
      <c r="I20378" s="14" t="n">
        <v>17.5</v>
      </c>
      <c r="J20378" s="23" t="n">
        <f aca="false">IF(AND(E20378="Priority",ISNUMBER('Cost model'!N739)),'Cost model'!N739,'Cost model'!M739)</f>
        <v>17.5</v>
      </c>
      <c r="K20378" s="14" t="n">
        <f aca="false">J20378-H20378</f>
        <v>6.47</v>
      </c>
      <c r="L20378" s="14" t="n">
        <f aca="false">G20378-H20378</f>
        <v>6.47</v>
      </c>
    </row>
    <row r="20379" customFormat="false" ht="15" hidden="false" customHeight="false" outlineLevel="0" collapsed="false">
      <c r="A20379" s="2" t="s">
        <v>124</v>
      </c>
      <c r="B20379" s="2" t="s">
        <v>124</v>
      </c>
      <c r="C20379" s="2" t="s">
        <v>48</v>
      </c>
      <c r="D20379" s="2" t="s">
        <v>10</v>
      </c>
      <c r="E20379" s="2" t="s">
        <v>74</v>
      </c>
      <c r="F20379" s="2" t="s">
        <v>977</v>
      </c>
      <c r="G20379" s="14" t="n">
        <v>12.5</v>
      </c>
      <c r="H20379" s="14" t="n">
        <v>17.31</v>
      </c>
      <c r="I20379" s="14" t="n">
        <v>12.5</v>
      </c>
      <c r="J20379" s="23" t="n">
        <f aca="false">IF(AND(E20379="Priority",ISNUMBER('Cost model'!N318)),'Cost model'!N318,'Cost model'!M318)</f>
        <v>14.5</v>
      </c>
      <c r="K20379" s="14" t="n">
        <f aca="false">J20379-H20379</f>
        <v>-2.81</v>
      </c>
      <c r="L20379" s="14" t="n">
        <f aca="false">G20379-H20379</f>
        <v>-4.81</v>
      </c>
    </row>
    <row r="20380" customFormat="false" ht="15" hidden="false" customHeight="false" outlineLevel="0" collapsed="false">
      <c r="A20380" s="2" t="s">
        <v>123</v>
      </c>
      <c r="B20380" s="2" t="s">
        <v>123</v>
      </c>
      <c r="C20380" s="2" t="s">
        <v>47</v>
      </c>
      <c r="D20380" s="2" t="s">
        <v>10</v>
      </c>
      <c r="E20380" s="2" t="s">
        <v>83</v>
      </c>
      <c r="F20380" s="2" t="s">
        <v>977</v>
      </c>
      <c r="G20380" s="14" t="n">
        <v>14.5</v>
      </c>
      <c r="H20380" s="14" t="n">
        <v>21.34</v>
      </c>
      <c r="I20380" s="14" t="n">
        <v>14.5</v>
      </c>
      <c r="J20380" s="23" t="n">
        <f aca="false">IF(AND(E20380="Priority",ISNUMBER('Cost model'!N62)),'Cost model'!N62,'Cost model'!M62)</f>
        <v>17.5</v>
      </c>
      <c r="K20380" s="14" t="n">
        <f aca="false">J20380-H20380</f>
        <v>-3.84</v>
      </c>
      <c r="L20380" s="14" t="n">
        <f aca="false">G20380-H20380</f>
        <v>-6.84</v>
      </c>
    </row>
    <row r="20381" customFormat="false" ht="15" hidden="false" customHeight="false" outlineLevel="0" collapsed="false">
      <c r="A20381" s="2" t="s">
        <v>221</v>
      </c>
      <c r="B20381" s="2" t="s">
        <v>221</v>
      </c>
      <c r="C20381" s="2" t="s">
        <v>49</v>
      </c>
      <c r="D20381" s="2" t="s">
        <v>12</v>
      </c>
      <c r="E20381" s="2" t="s">
        <v>74</v>
      </c>
      <c r="F20381" s="2" t="s">
        <v>977</v>
      </c>
      <c r="G20381" s="14" t="n">
        <v>19.5</v>
      </c>
      <c r="H20381" s="14" t="n">
        <v>60.98</v>
      </c>
      <c r="I20381" s="14" t="n">
        <v>19.5</v>
      </c>
      <c r="J20381" s="23" t="n">
        <f aca="false">IF(AND(E20381="Priority",ISNUMBER('Cost model'!N742)),'Cost model'!N742,'Cost model'!M742)</f>
        <v>60</v>
      </c>
      <c r="K20381" s="14" t="n">
        <f aca="false">J20381-H20381</f>
        <v>-0.979999999999997</v>
      </c>
      <c r="L20381" s="14" t="n">
        <f aca="false">G20381-H20381</f>
        <v>-41.48</v>
      </c>
    </row>
    <row r="20382" customFormat="false" ht="15" hidden="false" customHeight="false" outlineLevel="0" collapsed="false">
      <c r="A20382" s="2" t="s">
        <v>142</v>
      </c>
      <c r="B20382" s="2" t="s">
        <v>142</v>
      </c>
      <c r="C20382" s="2" t="s">
        <v>48</v>
      </c>
      <c r="D20382" s="2" t="s">
        <v>10</v>
      </c>
      <c r="E20382" s="2" t="s">
        <v>74</v>
      </c>
      <c r="F20382" s="2" t="s">
        <v>977</v>
      </c>
      <c r="G20382" s="14" t="n">
        <v>12.5</v>
      </c>
      <c r="H20382" s="14" t="n">
        <v>11.25</v>
      </c>
      <c r="I20382" s="14" t="n">
        <v>12.5</v>
      </c>
      <c r="J20382" s="23" t="n">
        <f aca="false">IF(AND(E20382="Priority",ISNUMBER('Cost model'!N633)),'Cost model'!N633,'Cost model'!M633)</f>
        <v>11.5</v>
      </c>
      <c r="K20382" s="14" t="n">
        <f aca="false">J20382-H20382</f>
        <v>0.25</v>
      </c>
      <c r="L20382" s="14" t="n">
        <f aca="false">G20382-H20382</f>
        <v>1.25</v>
      </c>
    </row>
    <row r="20383" customFormat="false" ht="15" hidden="false" customHeight="false" outlineLevel="0" collapsed="false">
      <c r="A20383" s="2" t="s">
        <v>174</v>
      </c>
      <c r="B20383" s="2" t="s">
        <v>174</v>
      </c>
      <c r="C20383" s="2" t="s">
        <v>48</v>
      </c>
      <c r="D20383" s="2" t="s">
        <v>10</v>
      </c>
      <c r="E20383" s="2" t="s">
        <v>74</v>
      </c>
      <c r="F20383" s="2" t="s">
        <v>977</v>
      </c>
      <c r="G20383" s="14" t="n">
        <v>12.5</v>
      </c>
      <c r="H20383" s="14" t="n">
        <v>7.22</v>
      </c>
      <c r="I20383" s="14" t="n">
        <v>12.5</v>
      </c>
      <c r="J20383" s="23" t="n">
        <f aca="false">IF(AND(E20383="Priority",ISNUMBER('Cost model'!N168)),'Cost model'!N168,'Cost model'!M168)</f>
        <v>13.5</v>
      </c>
      <c r="K20383" s="14" t="n">
        <f aca="false">J20383-H20383</f>
        <v>6.28</v>
      </c>
      <c r="L20383" s="14" t="n">
        <f aca="false">G20383-H20383</f>
        <v>5.28</v>
      </c>
    </row>
    <row r="20384" customFormat="false" ht="15" hidden="false" customHeight="false" outlineLevel="0" collapsed="false">
      <c r="A20384" s="2" t="s">
        <v>174</v>
      </c>
      <c r="B20384" s="2" t="s">
        <v>174</v>
      </c>
      <c r="C20384" s="2" t="s">
        <v>47</v>
      </c>
      <c r="D20384" s="2" t="s">
        <v>10</v>
      </c>
      <c r="E20384" s="2" t="s">
        <v>83</v>
      </c>
      <c r="F20384" s="2" t="s">
        <v>977</v>
      </c>
      <c r="G20384" s="14" t="n">
        <v>14.5</v>
      </c>
      <c r="H20384" s="14" t="n">
        <v>7.46</v>
      </c>
      <c r="I20384" s="14" t="n">
        <v>14.5</v>
      </c>
      <c r="J20384" s="23" t="n">
        <f aca="false">IF(AND(E20384="Priority",ISNUMBER('Cost model'!N167)),'Cost model'!N167,'Cost model'!M167)</f>
        <v>13.5</v>
      </c>
      <c r="K20384" s="14" t="n">
        <f aca="false">J20384-H20384</f>
        <v>6.04</v>
      </c>
      <c r="L20384" s="14" t="n">
        <f aca="false">G20384-H20384</f>
        <v>7.04</v>
      </c>
    </row>
    <row r="20385" customFormat="false" ht="15" hidden="false" customHeight="false" outlineLevel="0" collapsed="false">
      <c r="A20385" s="2" t="s">
        <v>221</v>
      </c>
      <c r="B20385" s="2" t="s">
        <v>158</v>
      </c>
      <c r="C20385" s="2" t="s">
        <v>49</v>
      </c>
      <c r="D20385" s="2" t="s">
        <v>10</v>
      </c>
      <c r="E20385" s="2" t="s">
        <v>83</v>
      </c>
      <c r="F20385" s="2" t="s">
        <v>976</v>
      </c>
      <c r="G20385" s="14" t="n">
        <v>29.5</v>
      </c>
      <c r="H20385" s="14" t="n">
        <v>21.34</v>
      </c>
      <c r="I20385" s="14" t="n">
        <v>29.5</v>
      </c>
      <c r="J20385" s="23" t="n">
        <f aca="false">IF(AND(E20385="Priority",ISNUMBER('Cost model'!N754)),'Cost model'!N754,'Cost model'!M754)</f>
        <v>35</v>
      </c>
      <c r="K20385" s="14" t="n">
        <f aca="false">J20385-H20385</f>
        <v>13.66</v>
      </c>
      <c r="L20385" s="14" t="n">
        <f aca="false">G20385-H20385</f>
        <v>8.16</v>
      </c>
    </row>
    <row r="20386" customFormat="false" ht="15" hidden="false" customHeight="false" outlineLevel="0" collapsed="false">
      <c r="A20386" s="2" t="s">
        <v>221</v>
      </c>
      <c r="B20386" s="2" t="s">
        <v>221</v>
      </c>
      <c r="C20386" s="2" t="s">
        <v>47</v>
      </c>
      <c r="D20386" s="2" t="s">
        <v>10</v>
      </c>
      <c r="E20386" s="2" t="s">
        <v>74</v>
      </c>
      <c r="F20386" s="2" t="s">
        <v>977</v>
      </c>
      <c r="G20386" s="14" t="n">
        <v>19.5</v>
      </c>
      <c r="H20386" s="14" t="n">
        <v>7.15</v>
      </c>
      <c r="I20386" s="14" t="n">
        <v>9.5</v>
      </c>
      <c r="J20386" s="23" t="n">
        <f aca="false">IF(AND(E20386="Priority",ISNUMBER('Cost model'!N737)),'Cost model'!N737,'Cost model'!M737)</f>
        <v>8.5</v>
      </c>
      <c r="K20386" s="14" t="n">
        <f aca="false">J20386-H20386</f>
        <v>1.35</v>
      </c>
      <c r="L20386" s="14" t="n">
        <f aca="false">G20386-H20386</f>
        <v>12.35</v>
      </c>
    </row>
    <row r="20387" customFormat="false" ht="15" hidden="false" customHeight="false" outlineLevel="0" collapsed="false">
      <c r="A20387" s="2" t="s">
        <v>221</v>
      </c>
      <c r="B20387" s="2" t="s">
        <v>221</v>
      </c>
      <c r="C20387" s="2" t="s">
        <v>47</v>
      </c>
      <c r="D20387" s="2" t="s">
        <v>10</v>
      </c>
      <c r="E20387" s="2" t="s">
        <v>74</v>
      </c>
      <c r="F20387" s="2" t="s">
        <v>977</v>
      </c>
      <c r="G20387" s="14" t="n">
        <v>9.5</v>
      </c>
      <c r="H20387" s="14" t="n">
        <v>7.15</v>
      </c>
      <c r="I20387" s="14" t="n">
        <v>9.5</v>
      </c>
      <c r="J20387" s="23" t="n">
        <f aca="false">IF(AND(E20387="Priority",ISNUMBER('Cost model'!N737)),'Cost model'!N737,'Cost model'!M737)</f>
        <v>8.5</v>
      </c>
      <c r="K20387" s="14" t="n">
        <f aca="false">J20387-H20387</f>
        <v>1.35</v>
      </c>
      <c r="L20387" s="14" t="n">
        <f aca="false">G20387-H20387</f>
        <v>2.35</v>
      </c>
    </row>
    <row r="20388" customFormat="false" ht="15" hidden="false" customHeight="false" outlineLevel="0" collapsed="false">
      <c r="A20388" s="2" t="s">
        <v>124</v>
      </c>
      <c r="B20388" s="2" t="s">
        <v>124</v>
      </c>
      <c r="C20388" s="2" t="s">
        <v>49</v>
      </c>
      <c r="D20388" s="2" t="s">
        <v>10</v>
      </c>
      <c r="E20388" s="2" t="s">
        <v>74</v>
      </c>
      <c r="F20388" s="2" t="s">
        <v>977</v>
      </c>
      <c r="G20388" s="14" t="n">
        <v>17.5</v>
      </c>
      <c r="H20388" s="14" t="n">
        <v>17.31</v>
      </c>
      <c r="I20388" s="14" t="n">
        <v>17.5</v>
      </c>
      <c r="J20388" s="23" t="n">
        <f aca="false">IF(AND(E20388="Priority",ISNUMBER('Cost model'!N319)),'Cost model'!N319,'Cost model'!M319)</f>
        <v>16.5</v>
      </c>
      <c r="K20388" s="14" t="n">
        <f aca="false">J20388-H20388</f>
        <v>-0.809999999999999</v>
      </c>
      <c r="L20388" s="14" t="n">
        <f aca="false">G20388-H20388</f>
        <v>0.190000000000001</v>
      </c>
    </row>
    <row r="20389" customFormat="false" ht="15" hidden="false" customHeight="false" outlineLevel="0" collapsed="false">
      <c r="A20389" s="2" t="s">
        <v>174</v>
      </c>
      <c r="B20389" s="2" t="s">
        <v>174</v>
      </c>
      <c r="C20389" s="2" t="s">
        <v>48</v>
      </c>
      <c r="D20389" s="2" t="s">
        <v>10</v>
      </c>
      <c r="E20389" s="2" t="s">
        <v>74</v>
      </c>
      <c r="F20389" s="2" t="s">
        <v>977</v>
      </c>
      <c r="G20389" s="14" t="n">
        <v>12.5</v>
      </c>
      <c r="H20389" s="14" t="n">
        <v>7.46</v>
      </c>
      <c r="I20389" s="14" t="n">
        <v>12.5</v>
      </c>
      <c r="J20389" s="23" t="n">
        <f aca="false">IF(AND(E20389="Priority",ISNUMBER('Cost model'!N168)),'Cost model'!N168,'Cost model'!M168)</f>
        <v>13.5</v>
      </c>
      <c r="K20389" s="14" t="n">
        <f aca="false">J20389-H20389</f>
        <v>6.04</v>
      </c>
      <c r="L20389" s="14" t="n">
        <f aca="false">G20389-H20389</f>
        <v>5.04</v>
      </c>
    </row>
    <row r="20390" customFormat="false" ht="15" hidden="false" customHeight="false" outlineLevel="0" collapsed="false">
      <c r="A20390" s="2" t="s">
        <v>142</v>
      </c>
      <c r="B20390" s="2" t="s">
        <v>174</v>
      </c>
      <c r="C20390" s="2" t="s">
        <v>47</v>
      </c>
      <c r="D20390" s="2" t="s">
        <v>10</v>
      </c>
      <c r="E20390" s="2" t="s">
        <v>74</v>
      </c>
      <c r="F20390" s="2" t="s">
        <v>976</v>
      </c>
      <c r="G20390" s="14" t="n">
        <v>14.5</v>
      </c>
      <c r="H20390" s="14" t="n">
        <v>7.34</v>
      </c>
      <c r="I20390" s="14" t="n">
        <v>14.5</v>
      </c>
      <c r="J20390" s="23" t="n">
        <f aca="false">IF(AND(E20390="Priority",ISNUMBER('Cost model'!N692)),'Cost model'!N692,'Cost model'!M692)</f>
        <v>9.5</v>
      </c>
      <c r="K20390" s="14" t="n">
        <f aca="false">J20390-H20390</f>
        <v>2.16</v>
      </c>
      <c r="L20390" s="14" t="n">
        <f aca="false">G20390-H20390</f>
        <v>7.16</v>
      </c>
    </row>
    <row r="20391" customFormat="false" ht="15" hidden="false" customHeight="false" outlineLevel="0" collapsed="false">
      <c r="A20391" s="2" t="s">
        <v>174</v>
      </c>
      <c r="B20391" s="2" t="s">
        <v>174</v>
      </c>
      <c r="C20391" s="2" t="s">
        <v>47</v>
      </c>
      <c r="D20391" s="2" t="s">
        <v>12</v>
      </c>
      <c r="E20391" s="2" t="s">
        <v>74</v>
      </c>
      <c r="F20391" s="2" t="s">
        <v>977</v>
      </c>
      <c r="G20391" s="14" t="n">
        <v>9.5</v>
      </c>
      <c r="H20391" s="14" t="n">
        <v>28.12</v>
      </c>
      <c r="I20391" s="14" t="n">
        <v>9.5</v>
      </c>
      <c r="J20391" s="23" t="n">
        <f aca="false">IF(AND(E20391="Priority",ISNUMBER('Cost model'!N170)),'Cost model'!N170,'Cost model'!M170)</f>
        <v>25.5</v>
      </c>
      <c r="K20391" s="14" t="n">
        <f aca="false">J20391-H20391</f>
        <v>-2.62</v>
      </c>
      <c r="L20391" s="14" t="n">
        <f aca="false">G20391-H20391</f>
        <v>-18.62</v>
      </c>
    </row>
    <row r="20392" customFormat="false" ht="15" hidden="false" customHeight="false" outlineLevel="0" collapsed="false">
      <c r="A20392" s="2" t="s">
        <v>174</v>
      </c>
      <c r="B20392" s="2" t="s">
        <v>174</v>
      </c>
      <c r="C20392" s="2" t="s">
        <v>49</v>
      </c>
      <c r="D20392" s="2" t="s">
        <v>10</v>
      </c>
      <c r="E20392" s="2" t="s">
        <v>74</v>
      </c>
      <c r="F20392" s="2" t="s">
        <v>977</v>
      </c>
      <c r="G20392" s="14" t="n">
        <v>17.5</v>
      </c>
      <c r="H20392" s="14" t="n">
        <v>20.11</v>
      </c>
      <c r="I20392" s="14" t="n">
        <v>17.5</v>
      </c>
      <c r="J20392" s="23" t="n">
        <f aca="false">IF(AND(E20392="Priority",ISNUMBER('Cost model'!N169)),'Cost model'!N169,'Cost model'!M169)</f>
        <v>18.5</v>
      </c>
      <c r="K20392" s="14" t="n">
        <f aca="false">J20392-H20392</f>
        <v>-1.61</v>
      </c>
      <c r="L20392" s="14" t="n">
        <f aca="false">G20392-H20392</f>
        <v>-2.61</v>
      </c>
    </row>
    <row r="20393" customFormat="false" ht="15" hidden="false" customHeight="false" outlineLevel="0" collapsed="false">
      <c r="A20393" s="2" t="s">
        <v>142</v>
      </c>
      <c r="B20393" s="2" t="s">
        <v>124</v>
      </c>
      <c r="C20393" s="2" t="s">
        <v>47</v>
      </c>
      <c r="D20393" s="2" t="s">
        <v>12</v>
      </c>
      <c r="E20393" s="2" t="s">
        <v>83</v>
      </c>
      <c r="F20393" s="2" t="s">
        <v>976</v>
      </c>
      <c r="G20393" s="14" t="n">
        <v>24.5</v>
      </c>
      <c r="H20393" s="14" t="n">
        <v>27.61</v>
      </c>
      <c r="I20393" s="14" t="n">
        <v>24.5</v>
      </c>
      <c r="J20393" s="23" t="n">
        <f aca="false">IF(AND(E20393="Priority",ISNUMBER('Cost model'!N665)),'Cost model'!N665,'Cost model'!M665)</f>
        <v>55</v>
      </c>
      <c r="K20393" s="14" t="n">
        <f aca="false">J20393-H20393</f>
        <v>27.39</v>
      </c>
      <c r="L20393" s="14" t="n">
        <f aca="false">G20393-H20393</f>
        <v>-3.11</v>
      </c>
    </row>
    <row r="20394" customFormat="false" ht="15" hidden="false" customHeight="false" outlineLevel="0" collapsed="false">
      <c r="A20394" s="2" t="s">
        <v>174</v>
      </c>
      <c r="B20394" s="2" t="s">
        <v>142</v>
      </c>
      <c r="C20394" s="2" t="s">
        <v>47</v>
      </c>
      <c r="D20394" s="2" t="s">
        <v>10</v>
      </c>
      <c r="E20394" s="2" t="s">
        <v>74</v>
      </c>
      <c r="F20394" s="2" t="s">
        <v>976</v>
      </c>
      <c r="G20394" s="14" t="n">
        <v>9.5</v>
      </c>
      <c r="H20394" s="14" t="n">
        <v>9.52</v>
      </c>
      <c r="I20394" s="14" t="n">
        <v>9.5</v>
      </c>
      <c r="J20394" s="23" t="n">
        <f aca="false">IF(AND(E20394="Priority",ISNUMBER('Cost model'!N122)),'Cost model'!N122,'Cost model'!M122)</f>
        <v>13.5</v>
      </c>
      <c r="K20394" s="14" t="n">
        <f aca="false">J20394-H20394</f>
        <v>3.98</v>
      </c>
      <c r="L20394" s="14" t="n">
        <f aca="false">G20394-H20394</f>
        <v>-0.0199999999999996</v>
      </c>
    </row>
    <row r="20395" customFormat="false" ht="15" hidden="false" customHeight="false" outlineLevel="0" collapsed="false">
      <c r="A20395" s="2" t="s">
        <v>174</v>
      </c>
      <c r="B20395" s="2" t="s">
        <v>174</v>
      </c>
      <c r="C20395" s="2" t="s">
        <v>47</v>
      </c>
      <c r="D20395" s="2" t="s">
        <v>10</v>
      </c>
      <c r="E20395" s="2" t="s">
        <v>74</v>
      </c>
      <c r="F20395" s="2" t="s">
        <v>977</v>
      </c>
      <c r="G20395" s="14" t="n">
        <v>9.5</v>
      </c>
      <c r="H20395" s="14" t="n">
        <v>7.46</v>
      </c>
      <c r="I20395" s="14" t="n">
        <v>9.5</v>
      </c>
      <c r="J20395" s="23" t="n">
        <f aca="false">IF(AND(E20395="Priority",ISNUMBER('Cost model'!N167)),'Cost model'!N167,'Cost model'!M167)</f>
        <v>8.5</v>
      </c>
      <c r="K20395" s="14" t="n">
        <f aca="false">J20395-H20395</f>
        <v>1.04</v>
      </c>
      <c r="L20395" s="14" t="n">
        <f aca="false">G20395-H20395</f>
        <v>2.04</v>
      </c>
    </row>
    <row r="20396" customFormat="false" ht="15" hidden="false" customHeight="false" outlineLevel="0" collapsed="false">
      <c r="A20396" s="2" t="s">
        <v>142</v>
      </c>
      <c r="B20396" s="2" t="s">
        <v>142</v>
      </c>
      <c r="C20396" s="2" t="s">
        <v>47</v>
      </c>
      <c r="D20396" s="2" t="s">
        <v>12</v>
      </c>
      <c r="E20396" s="2" t="s">
        <v>83</v>
      </c>
      <c r="F20396" s="2" t="s">
        <v>977</v>
      </c>
      <c r="G20396" s="14" t="n">
        <v>19.5</v>
      </c>
      <c r="H20396" s="14" t="n">
        <v>43.25</v>
      </c>
      <c r="I20396" s="14" t="n">
        <v>19.5</v>
      </c>
      <c r="J20396" s="23" t="n">
        <f aca="false">IF(AND(E20396="Priority",ISNUMBER('Cost model'!N635)),'Cost model'!N635,'Cost model'!M635)</f>
        <v>40</v>
      </c>
      <c r="K20396" s="14" t="n">
        <f aca="false">J20396-H20396</f>
        <v>-3.25</v>
      </c>
      <c r="L20396" s="14" t="n">
        <f aca="false">G20396-H20396</f>
        <v>-23.75</v>
      </c>
    </row>
    <row r="20397" customFormat="false" ht="15" hidden="false" customHeight="false" outlineLevel="0" collapsed="false">
      <c r="A20397" s="2" t="s">
        <v>174</v>
      </c>
      <c r="B20397" s="2" t="s">
        <v>174</v>
      </c>
      <c r="C20397" s="2" t="s">
        <v>48</v>
      </c>
      <c r="D20397" s="2" t="s">
        <v>14</v>
      </c>
      <c r="E20397" s="2" t="s">
        <v>74</v>
      </c>
      <c r="F20397" s="2" t="s">
        <v>977</v>
      </c>
      <c r="G20397" s="14" t="n">
        <v>45</v>
      </c>
      <c r="H20397" s="14" t="n">
        <v>135.52</v>
      </c>
      <c r="I20397" s="14" t="n">
        <v>45</v>
      </c>
      <c r="J20397" s="23" t="n">
        <f aca="false">IF(AND(E20397="Priority",ISNUMBER('Cost model'!N177)),'Cost model'!N177,'Cost model'!M177)</f>
        <v>110</v>
      </c>
      <c r="K20397" s="14" t="n">
        <f aca="false">J20397-H20397</f>
        <v>-25.52</v>
      </c>
      <c r="L20397" s="14" t="n">
        <f aca="false">G20397-H20397</f>
        <v>-90.52</v>
      </c>
    </row>
    <row r="20398" customFormat="false" ht="15" hidden="false" customHeight="false" outlineLevel="0" collapsed="false">
      <c r="A20398" s="2" t="s">
        <v>174</v>
      </c>
      <c r="B20398" s="2" t="s">
        <v>124</v>
      </c>
      <c r="C20398" s="2" t="s">
        <v>48</v>
      </c>
      <c r="D20398" s="2" t="s">
        <v>10</v>
      </c>
      <c r="E20398" s="2" t="s">
        <v>83</v>
      </c>
      <c r="F20398" s="2" t="s">
        <v>976</v>
      </c>
      <c r="G20398" s="14" t="n">
        <v>17.5</v>
      </c>
      <c r="H20398" s="14" t="n">
        <v>21.34</v>
      </c>
      <c r="I20398" s="14" t="n">
        <v>17.5</v>
      </c>
      <c r="J20398" s="23" t="n">
        <f aca="false">IF(AND(E20398="Priority",ISNUMBER('Cost model'!N108)),'Cost model'!N108,'Cost model'!M108)</f>
        <v>21.5</v>
      </c>
      <c r="K20398" s="14" t="n">
        <f aca="false">J20398-H20398</f>
        <v>0.16</v>
      </c>
      <c r="L20398" s="14" t="n">
        <f aca="false">G20398-H20398</f>
        <v>-3.84</v>
      </c>
    </row>
    <row r="20399" customFormat="false" ht="15" hidden="false" customHeight="false" outlineLevel="0" collapsed="false">
      <c r="A20399" s="2" t="s">
        <v>174</v>
      </c>
      <c r="B20399" s="2" t="s">
        <v>174</v>
      </c>
      <c r="C20399" s="2" t="s">
        <v>48</v>
      </c>
      <c r="D20399" s="2" t="s">
        <v>10</v>
      </c>
      <c r="E20399" s="2" t="s">
        <v>74</v>
      </c>
      <c r="F20399" s="2" t="s">
        <v>977</v>
      </c>
      <c r="G20399" s="14" t="n">
        <v>12.5</v>
      </c>
      <c r="H20399" s="14" t="n">
        <v>11.22</v>
      </c>
      <c r="I20399" s="14" t="n">
        <v>12.5</v>
      </c>
      <c r="J20399" s="23" t="n">
        <f aca="false">IF(AND(E20399="Priority",ISNUMBER('Cost model'!N168)),'Cost model'!N168,'Cost model'!M168)</f>
        <v>13.5</v>
      </c>
      <c r="K20399" s="14" t="n">
        <f aca="false">J20399-H20399</f>
        <v>2.28</v>
      </c>
      <c r="L20399" s="14" t="n">
        <f aca="false">G20399-H20399</f>
        <v>1.28</v>
      </c>
    </row>
    <row r="20400" customFormat="false" ht="15" hidden="false" customHeight="false" outlineLevel="0" collapsed="false">
      <c r="A20400" s="2" t="s">
        <v>124</v>
      </c>
      <c r="B20400" s="2" t="s">
        <v>174</v>
      </c>
      <c r="C20400" s="2" t="s">
        <v>47</v>
      </c>
      <c r="D20400" s="2" t="s">
        <v>10</v>
      </c>
      <c r="E20400" s="2" t="s">
        <v>74</v>
      </c>
      <c r="F20400" s="2" t="s">
        <v>976</v>
      </c>
      <c r="G20400" s="14" t="n">
        <v>9.5</v>
      </c>
      <c r="H20400" s="14" t="n">
        <v>6.14</v>
      </c>
      <c r="I20400" s="14" t="n">
        <v>14.5</v>
      </c>
      <c r="J20400" s="23" t="n">
        <f aca="false">IF(AND(E20400="Priority",ISNUMBER('Cost model'!N362)),'Cost model'!N362,'Cost model'!M362)</f>
        <v>10.5</v>
      </c>
      <c r="K20400" s="14" t="n">
        <f aca="false">J20400-H20400</f>
        <v>4.36</v>
      </c>
      <c r="L20400" s="14" t="n">
        <f aca="false">G20400-H20400</f>
        <v>3.36</v>
      </c>
    </row>
    <row r="20401" customFormat="false" ht="15" hidden="false" customHeight="false" outlineLevel="0" collapsed="false">
      <c r="A20401" s="2" t="s">
        <v>124</v>
      </c>
      <c r="B20401" s="2" t="s">
        <v>142</v>
      </c>
      <c r="C20401" s="2" t="s">
        <v>47</v>
      </c>
      <c r="D20401" s="2" t="s">
        <v>10</v>
      </c>
      <c r="E20401" s="2" t="s">
        <v>74</v>
      </c>
      <c r="F20401" s="2" t="s">
        <v>976</v>
      </c>
      <c r="G20401" s="14" t="n">
        <v>14.5</v>
      </c>
      <c r="H20401" s="14" t="n">
        <v>24.17</v>
      </c>
      <c r="I20401" s="14" t="n">
        <v>14.5</v>
      </c>
      <c r="J20401" s="23" t="n">
        <f aca="false">IF(AND(E20401="Priority",ISNUMBER('Cost model'!N332)),'Cost model'!N332,'Cost model'!M332)</f>
        <v>16.5</v>
      </c>
      <c r="K20401" s="14" t="n">
        <f aca="false">J20401-H20401</f>
        <v>-7.67</v>
      </c>
      <c r="L20401" s="14" t="n">
        <f aca="false">G20401-H20401</f>
        <v>-9.67</v>
      </c>
    </row>
    <row r="20402" customFormat="false" ht="15" hidden="false" customHeight="false" outlineLevel="0" collapsed="false">
      <c r="A20402" s="2" t="s">
        <v>124</v>
      </c>
      <c r="B20402" s="2" t="s">
        <v>174</v>
      </c>
      <c r="C20402" s="2" t="s">
        <v>47</v>
      </c>
      <c r="D20402" s="2" t="s">
        <v>12</v>
      </c>
      <c r="E20402" s="2" t="s">
        <v>74</v>
      </c>
      <c r="F20402" s="2" t="s">
        <v>976</v>
      </c>
      <c r="G20402" s="14" t="n">
        <v>19.5</v>
      </c>
      <c r="H20402" s="14" t="n">
        <v>50.95</v>
      </c>
      <c r="I20402" s="14" t="n">
        <v>19.5</v>
      </c>
      <c r="J20402" s="23" t="n">
        <f aca="false">IF(AND(E20402="Priority",ISNUMBER('Cost model'!N365)),'Cost model'!N365,'Cost model'!M365)</f>
        <v>45</v>
      </c>
      <c r="K20402" s="14" t="n">
        <f aca="false">J20402-H20402</f>
        <v>-5.95</v>
      </c>
      <c r="L20402" s="14" t="n">
        <f aca="false">G20402-H20402</f>
        <v>-31.45</v>
      </c>
    </row>
    <row r="20403" customFormat="false" ht="15" hidden="false" customHeight="false" outlineLevel="0" collapsed="false">
      <c r="A20403" s="2" t="s">
        <v>142</v>
      </c>
      <c r="B20403" s="2" t="s">
        <v>142</v>
      </c>
      <c r="C20403" s="2" t="s">
        <v>48</v>
      </c>
      <c r="D20403" s="2" t="s">
        <v>12</v>
      </c>
      <c r="E20403" s="2" t="s">
        <v>74</v>
      </c>
      <c r="F20403" s="2" t="s">
        <v>977</v>
      </c>
      <c r="G20403" s="14" t="n">
        <v>12.5</v>
      </c>
      <c r="H20403" s="14" t="n">
        <v>25.65</v>
      </c>
      <c r="I20403" s="14" t="n">
        <v>12.5</v>
      </c>
      <c r="J20403" s="23" t="n">
        <f aca="false">IF(AND(E20403="Priority",ISNUMBER('Cost model'!N636)),'Cost model'!N636,'Cost model'!M636)</f>
        <v>40</v>
      </c>
      <c r="K20403" s="14" t="n">
        <f aca="false">J20403-H20403</f>
        <v>14.35</v>
      </c>
      <c r="L20403" s="14" t="n">
        <f aca="false">G20403-H20403</f>
        <v>-13.15</v>
      </c>
    </row>
    <row r="20404" customFormat="false" ht="15" hidden="false" customHeight="false" outlineLevel="0" collapsed="false">
      <c r="A20404" s="2" t="s">
        <v>142</v>
      </c>
      <c r="B20404" s="2" t="s">
        <v>142</v>
      </c>
      <c r="C20404" s="2" t="s">
        <v>47</v>
      </c>
      <c r="D20404" s="2" t="s">
        <v>12</v>
      </c>
      <c r="E20404" s="2" t="s">
        <v>83</v>
      </c>
      <c r="F20404" s="2" t="s">
        <v>977</v>
      </c>
      <c r="G20404" s="14" t="n">
        <v>19.5</v>
      </c>
      <c r="H20404" s="14" t="n">
        <v>44.21</v>
      </c>
      <c r="I20404" s="14" t="n">
        <v>19.5</v>
      </c>
      <c r="J20404" s="23" t="n">
        <f aca="false">IF(AND(E20404="Priority",ISNUMBER('Cost model'!N635)),'Cost model'!N635,'Cost model'!M635)</f>
        <v>40</v>
      </c>
      <c r="K20404" s="14" t="n">
        <f aca="false">J20404-H20404</f>
        <v>-4.21</v>
      </c>
      <c r="L20404" s="14" t="n">
        <f aca="false">G20404-H20404</f>
        <v>-24.71</v>
      </c>
    </row>
    <row r="20405" customFormat="false" ht="15" hidden="false" customHeight="false" outlineLevel="0" collapsed="false">
      <c r="A20405" s="2" t="s">
        <v>123</v>
      </c>
      <c r="B20405" s="2" t="s">
        <v>174</v>
      </c>
      <c r="C20405" s="2" t="s">
        <v>47</v>
      </c>
      <c r="D20405" s="2" t="s">
        <v>12</v>
      </c>
      <c r="E20405" s="2" t="s">
        <v>74</v>
      </c>
      <c r="F20405" s="2" t="s">
        <v>976</v>
      </c>
      <c r="G20405" s="14" t="n">
        <v>19.5</v>
      </c>
      <c r="H20405" s="14" t="n">
        <v>26.63</v>
      </c>
      <c r="I20405" s="14" t="n">
        <v>19.5</v>
      </c>
      <c r="J20405" s="23" t="n">
        <f aca="false">IF(AND(E20405="Priority",ISNUMBER('Cost model'!N50)),'Cost model'!N50,'Cost model'!M50)</f>
        <v>40</v>
      </c>
      <c r="K20405" s="14" t="n">
        <f aca="false">J20405-H20405</f>
        <v>13.37</v>
      </c>
      <c r="L20405" s="14" t="n">
        <f aca="false">G20405-H20405</f>
        <v>-7.13</v>
      </c>
    </row>
    <row r="20406" customFormat="false" ht="15" hidden="false" customHeight="false" outlineLevel="0" collapsed="false">
      <c r="A20406" s="2" t="s">
        <v>124</v>
      </c>
      <c r="B20406" s="2" t="s">
        <v>124</v>
      </c>
      <c r="C20406" s="2" t="s">
        <v>48</v>
      </c>
      <c r="D20406" s="2" t="s">
        <v>10</v>
      </c>
      <c r="E20406" s="2" t="s">
        <v>83</v>
      </c>
      <c r="F20406" s="2" t="s">
        <v>977</v>
      </c>
      <c r="G20406" s="14" t="n">
        <v>17.5</v>
      </c>
      <c r="H20406" s="14" t="n">
        <v>21.34</v>
      </c>
      <c r="I20406" s="14" t="n">
        <v>17.5</v>
      </c>
      <c r="J20406" s="23" t="n">
        <f aca="false">IF(AND(E20406="Priority",ISNUMBER('Cost model'!N318)),'Cost model'!N318,'Cost model'!M318)</f>
        <v>19.5</v>
      </c>
      <c r="K20406" s="14" t="n">
        <f aca="false">J20406-H20406</f>
        <v>-1.84</v>
      </c>
      <c r="L20406" s="14" t="n">
        <f aca="false">G20406-H20406</f>
        <v>-3.84</v>
      </c>
    </row>
    <row r="20407" customFormat="false" ht="15" hidden="false" customHeight="false" outlineLevel="0" collapsed="false">
      <c r="A20407" s="2" t="s">
        <v>124</v>
      </c>
      <c r="B20407" s="2" t="s">
        <v>124</v>
      </c>
      <c r="C20407" s="2" t="s">
        <v>48</v>
      </c>
      <c r="D20407" s="2" t="s">
        <v>14</v>
      </c>
      <c r="E20407" s="2" t="s">
        <v>74</v>
      </c>
      <c r="F20407" s="2" t="s">
        <v>977</v>
      </c>
      <c r="G20407" s="14" t="n">
        <v>45</v>
      </c>
      <c r="H20407" s="14" t="n">
        <v>121.21</v>
      </c>
      <c r="I20407" s="14" t="n">
        <v>45</v>
      </c>
      <c r="J20407" s="23" t="n">
        <f aca="false">IF(AND(E20407="Priority",ISNUMBER('Cost model'!N327)),'Cost model'!N327,'Cost model'!M327)</f>
        <v>130</v>
      </c>
      <c r="K20407" s="14" t="n">
        <f aca="false">J20407-H20407</f>
        <v>8.79000000000001</v>
      </c>
      <c r="L20407" s="14" t="n">
        <f aca="false">G20407-H20407</f>
        <v>-76.21</v>
      </c>
    </row>
    <row r="20408" customFormat="false" ht="15" hidden="false" customHeight="false" outlineLevel="0" collapsed="false">
      <c r="A20408" s="2" t="s">
        <v>123</v>
      </c>
      <c r="B20408" s="2" t="s">
        <v>124</v>
      </c>
      <c r="C20408" s="2" t="s">
        <v>47</v>
      </c>
      <c r="D20408" s="2" t="s">
        <v>10</v>
      </c>
      <c r="E20408" s="2" t="s">
        <v>74</v>
      </c>
      <c r="F20408" s="2" t="s">
        <v>976</v>
      </c>
      <c r="G20408" s="14" t="n">
        <v>14.5</v>
      </c>
      <c r="H20408" s="14" t="n">
        <v>8.92</v>
      </c>
      <c r="I20408" s="14" t="n">
        <v>14.5</v>
      </c>
      <c r="J20408" s="23" t="n">
        <f aca="false">IF(AND(E20408="Priority",ISNUMBER('Cost model'!N2)),'Cost model'!N2,'Cost model'!M2)</f>
        <v>14.5</v>
      </c>
      <c r="K20408" s="14" t="n">
        <f aca="false">J20408-H20408</f>
        <v>5.58</v>
      </c>
      <c r="L20408" s="14" t="n">
        <f aca="false">G20408-H20408</f>
        <v>5.58</v>
      </c>
    </row>
    <row r="20409" customFormat="false" ht="15" hidden="false" customHeight="false" outlineLevel="0" collapsed="false">
      <c r="A20409" s="2" t="s">
        <v>174</v>
      </c>
      <c r="B20409" s="2" t="s">
        <v>174</v>
      </c>
      <c r="C20409" s="2" t="s">
        <v>47</v>
      </c>
      <c r="D20409" s="2" t="s">
        <v>12</v>
      </c>
      <c r="E20409" s="2" t="s">
        <v>83</v>
      </c>
      <c r="F20409" s="2" t="s">
        <v>977</v>
      </c>
      <c r="G20409" s="14" t="n">
        <v>19.5</v>
      </c>
      <c r="H20409" s="14" t="n">
        <v>43.25</v>
      </c>
      <c r="I20409" s="14" t="n">
        <v>19.5</v>
      </c>
      <c r="J20409" s="23" t="n">
        <f aca="false">IF(AND(E20409="Priority",ISNUMBER('Cost model'!N170)),'Cost model'!N170,'Cost model'!M170)</f>
        <v>35</v>
      </c>
      <c r="K20409" s="14" t="n">
        <f aca="false">J20409-H20409</f>
        <v>-8.25</v>
      </c>
      <c r="L20409" s="14" t="n">
        <f aca="false">G20409-H20409</f>
        <v>-23.75</v>
      </c>
    </row>
    <row r="20410" customFormat="false" ht="15" hidden="false" customHeight="false" outlineLevel="0" collapsed="false">
      <c r="A20410" s="2" t="s">
        <v>124</v>
      </c>
      <c r="B20410" s="2" t="s">
        <v>124</v>
      </c>
      <c r="C20410" s="2" t="s">
        <v>48</v>
      </c>
      <c r="D20410" s="2" t="s">
        <v>10</v>
      </c>
      <c r="E20410" s="2" t="s">
        <v>74</v>
      </c>
      <c r="F20410" s="2" t="s">
        <v>977</v>
      </c>
      <c r="G20410" s="14" t="n">
        <v>14.5</v>
      </c>
      <c r="H20410" s="14" t="n">
        <v>21.14</v>
      </c>
      <c r="I20410" s="14" t="n">
        <v>12.5</v>
      </c>
      <c r="J20410" s="23" t="n">
        <f aca="false">IF(AND(E20410="Priority",ISNUMBER('Cost model'!N318)),'Cost model'!N318,'Cost model'!M318)</f>
        <v>14.5</v>
      </c>
      <c r="K20410" s="14" t="n">
        <f aca="false">J20410-H20410</f>
        <v>-6.64</v>
      </c>
      <c r="L20410" s="14" t="n">
        <f aca="false">G20410-H20410</f>
        <v>-6.64</v>
      </c>
    </row>
    <row r="20411" customFormat="false" ht="15" hidden="false" customHeight="false" outlineLevel="0" collapsed="false">
      <c r="A20411" s="2" t="s">
        <v>205</v>
      </c>
      <c r="B20411" s="2" t="s">
        <v>205</v>
      </c>
      <c r="C20411" s="2" t="s">
        <v>48</v>
      </c>
      <c r="D20411" s="2" t="s">
        <v>12</v>
      </c>
      <c r="E20411" s="2" t="s">
        <v>83</v>
      </c>
      <c r="F20411" s="2" t="s">
        <v>977</v>
      </c>
      <c r="G20411" s="14" t="n">
        <v>19.5</v>
      </c>
      <c r="H20411" s="14" t="n">
        <v>58.08</v>
      </c>
      <c r="I20411" s="14" t="n">
        <v>19.5</v>
      </c>
      <c r="J20411" s="23" t="n">
        <f aca="false">IF(AND(E20411="Priority",ISNUMBER('Cost model'!N531)),'Cost model'!N531,'Cost model'!M531)</f>
        <v>65</v>
      </c>
      <c r="K20411" s="14" t="n">
        <f aca="false">J20411-H20411</f>
        <v>6.92</v>
      </c>
      <c r="L20411" s="14" t="n">
        <f aca="false">G20411-H20411</f>
        <v>-38.58</v>
      </c>
    </row>
    <row r="20412" customFormat="false" ht="15" hidden="false" customHeight="false" outlineLevel="0" collapsed="false">
      <c r="A20412" s="2" t="s">
        <v>124</v>
      </c>
      <c r="B20412" s="2" t="s">
        <v>124</v>
      </c>
      <c r="C20412" s="2" t="s">
        <v>47</v>
      </c>
      <c r="D20412" s="2" t="s">
        <v>10</v>
      </c>
      <c r="E20412" s="2" t="s">
        <v>74</v>
      </c>
      <c r="F20412" s="2" t="s">
        <v>977</v>
      </c>
      <c r="G20412" s="14" t="n">
        <v>9.5</v>
      </c>
      <c r="H20412" s="14" t="n">
        <v>21.34</v>
      </c>
      <c r="I20412" s="14" t="n">
        <v>9.5</v>
      </c>
      <c r="J20412" s="23" t="n">
        <f aca="false">IF(AND(E20412="Priority",ISNUMBER('Cost model'!N317)),'Cost model'!N317,'Cost model'!M317)</f>
        <v>10.5</v>
      </c>
      <c r="K20412" s="14" t="n">
        <f aca="false">J20412-H20412</f>
        <v>-10.84</v>
      </c>
      <c r="L20412" s="14" t="n">
        <f aca="false">G20412-H20412</f>
        <v>-11.84</v>
      </c>
    </row>
    <row r="20413" customFormat="false" ht="15" hidden="false" customHeight="false" outlineLevel="0" collapsed="false">
      <c r="A20413" s="2" t="s">
        <v>142</v>
      </c>
      <c r="B20413" s="2" t="s">
        <v>123</v>
      </c>
      <c r="C20413" s="2" t="s">
        <v>47</v>
      </c>
      <c r="D20413" s="2" t="s">
        <v>10</v>
      </c>
      <c r="E20413" s="2" t="s">
        <v>74</v>
      </c>
      <c r="F20413" s="2" t="s">
        <v>976</v>
      </c>
      <c r="G20413" s="14" t="n">
        <v>19.5</v>
      </c>
      <c r="H20413" s="14" t="n">
        <v>24.17</v>
      </c>
      <c r="I20413" s="14" t="n">
        <v>19.5</v>
      </c>
      <c r="J20413" s="23" t="n">
        <f aca="false">IF(AND(E20413="Priority",ISNUMBER('Cost model'!N722)),'Cost model'!N722,'Cost model'!M722)</f>
        <v>12.5</v>
      </c>
      <c r="K20413" s="14" t="n">
        <f aca="false">J20413-H20413</f>
        <v>-11.67</v>
      </c>
      <c r="L20413" s="14" t="n">
        <f aca="false">G20413-H20413</f>
        <v>-4.67</v>
      </c>
    </row>
    <row r="20414" customFormat="false" ht="15" hidden="false" customHeight="false" outlineLevel="0" collapsed="false">
      <c r="A20414" s="2" t="s">
        <v>158</v>
      </c>
      <c r="B20414" s="2" t="s">
        <v>174</v>
      </c>
      <c r="C20414" s="2" t="s">
        <v>47</v>
      </c>
      <c r="D20414" s="2" t="s">
        <v>10</v>
      </c>
      <c r="E20414" s="2" t="s">
        <v>74</v>
      </c>
      <c r="F20414" s="2" t="s">
        <v>976</v>
      </c>
      <c r="G20414" s="14" t="n">
        <v>9.5</v>
      </c>
      <c r="H20414" s="14" t="n">
        <v>5.16</v>
      </c>
      <c r="I20414" s="14" t="n">
        <v>14.5</v>
      </c>
      <c r="J20414" s="23" t="n">
        <f aca="false">IF(AND(E20414="Priority",ISNUMBER('Cost model'!N482)),'Cost model'!N482,'Cost model'!M482)</f>
        <v>8.5</v>
      </c>
      <c r="K20414" s="14" t="n">
        <f aca="false">J20414-H20414</f>
        <v>3.34</v>
      </c>
      <c r="L20414" s="14" t="n">
        <f aca="false">G20414-H20414</f>
        <v>4.34</v>
      </c>
    </row>
    <row r="20415" customFormat="false" ht="15" hidden="false" customHeight="false" outlineLevel="0" collapsed="false">
      <c r="A20415" s="2" t="s">
        <v>142</v>
      </c>
      <c r="B20415" s="2" t="s">
        <v>158</v>
      </c>
      <c r="C20415" s="2" t="s">
        <v>47</v>
      </c>
      <c r="D20415" s="2" t="s">
        <v>15</v>
      </c>
      <c r="E20415" s="2" t="s">
        <v>83</v>
      </c>
      <c r="F20415" s="2" t="s">
        <v>976</v>
      </c>
      <c r="G20415" s="14" t="n">
        <v>300</v>
      </c>
      <c r="H20415" s="14" t="n">
        <v>194.49</v>
      </c>
      <c r="I20415" s="14" t="n">
        <v>300</v>
      </c>
      <c r="J20415" s="23" t="n">
        <f aca="false">IF(AND(E20415="Priority",ISNUMBER('Cost model'!N659)),'Cost model'!N659,'Cost model'!M659)</f>
        <v>170</v>
      </c>
      <c r="K20415" s="14" t="n">
        <f aca="false">J20415-H20415</f>
        <v>-24.49</v>
      </c>
      <c r="L20415" s="14" t="n">
        <f aca="false">G20415-H20415</f>
        <v>105.51</v>
      </c>
    </row>
    <row r="20416" customFormat="false" ht="15" hidden="false" customHeight="false" outlineLevel="0" collapsed="false">
      <c r="A20416" s="2" t="s">
        <v>124</v>
      </c>
      <c r="B20416" s="2" t="s">
        <v>124</v>
      </c>
      <c r="C20416" s="2" t="s">
        <v>49</v>
      </c>
      <c r="D20416" s="2" t="s">
        <v>10</v>
      </c>
      <c r="E20416" s="2" t="s">
        <v>83</v>
      </c>
      <c r="F20416" s="2" t="s">
        <v>977</v>
      </c>
      <c r="G20416" s="14" t="n">
        <v>24.5</v>
      </c>
      <c r="H20416" s="14" t="n">
        <v>33.57</v>
      </c>
      <c r="I20416" s="14" t="n">
        <v>24.5</v>
      </c>
      <c r="J20416" s="23" t="n">
        <f aca="false">IF(AND(E20416="Priority",ISNUMBER('Cost model'!N319)),'Cost model'!N319,'Cost model'!M319)</f>
        <v>22.5</v>
      </c>
      <c r="K20416" s="14" t="n">
        <f aca="false">J20416-H20416</f>
        <v>-11.07</v>
      </c>
      <c r="L20416" s="14" t="n">
        <f aca="false">G20416-H20416</f>
        <v>-9.07</v>
      </c>
    </row>
    <row r="20417" customFormat="false" ht="15" hidden="false" customHeight="false" outlineLevel="0" collapsed="false">
      <c r="A20417" s="2" t="s">
        <v>142</v>
      </c>
      <c r="B20417" s="2" t="s">
        <v>221</v>
      </c>
      <c r="C20417" s="2" t="s">
        <v>47</v>
      </c>
      <c r="D20417" s="2" t="s">
        <v>10</v>
      </c>
      <c r="E20417" s="2" t="s">
        <v>74</v>
      </c>
      <c r="F20417" s="2" t="s">
        <v>976</v>
      </c>
      <c r="G20417" s="14" t="n">
        <v>9.5</v>
      </c>
      <c r="H20417" s="14" t="n">
        <v>8.4</v>
      </c>
      <c r="I20417" s="14" t="n">
        <v>19.5</v>
      </c>
      <c r="J20417" s="23" t="n">
        <f aca="false">IF(AND(E20417="Priority",ISNUMBER('Cost model'!N677)),'Cost model'!N677,'Cost model'!M677)</f>
        <v>13.5</v>
      </c>
      <c r="K20417" s="14" t="n">
        <f aca="false">J20417-H20417</f>
        <v>5.1</v>
      </c>
      <c r="L20417" s="14" t="n">
        <f aca="false">G20417-H20417</f>
        <v>1.1</v>
      </c>
    </row>
    <row r="20418" customFormat="false" ht="15" hidden="false" customHeight="false" outlineLevel="0" collapsed="false">
      <c r="A20418" s="2" t="s">
        <v>174</v>
      </c>
      <c r="B20418" s="2" t="s">
        <v>174</v>
      </c>
      <c r="C20418" s="2" t="s">
        <v>48</v>
      </c>
      <c r="D20418" s="2" t="s">
        <v>12</v>
      </c>
      <c r="E20418" s="2" t="s">
        <v>74</v>
      </c>
      <c r="F20418" s="2" t="s">
        <v>977</v>
      </c>
      <c r="G20418" s="14" t="n">
        <v>12.5</v>
      </c>
      <c r="H20418" s="14" t="n">
        <v>44.73</v>
      </c>
      <c r="I20418" s="14" t="n">
        <v>12.5</v>
      </c>
      <c r="J20418" s="23" t="n">
        <f aca="false">IF(AND(E20418="Priority",ISNUMBER('Cost model'!N171)),'Cost model'!N171,'Cost model'!M171)</f>
        <v>40</v>
      </c>
      <c r="K20418" s="14" t="n">
        <f aca="false">J20418-H20418</f>
        <v>-4.73</v>
      </c>
      <c r="L20418" s="14" t="n">
        <f aca="false">G20418-H20418</f>
        <v>-32.23</v>
      </c>
    </row>
    <row r="20419" customFormat="false" ht="15" hidden="false" customHeight="false" outlineLevel="0" collapsed="false">
      <c r="A20419" s="2" t="s">
        <v>174</v>
      </c>
      <c r="B20419" s="2" t="s">
        <v>174</v>
      </c>
      <c r="C20419" s="2" t="s">
        <v>47</v>
      </c>
      <c r="D20419" s="2" t="s">
        <v>12</v>
      </c>
      <c r="E20419" s="2" t="s">
        <v>74</v>
      </c>
      <c r="F20419" s="2" t="s">
        <v>977</v>
      </c>
      <c r="G20419" s="14" t="n">
        <v>9.5</v>
      </c>
      <c r="H20419" s="14" t="n">
        <v>27.63</v>
      </c>
      <c r="I20419" s="14" t="n">
        <v>9.5</v>
      </c>
      <c r="J20419" s="23" t="n">
        <f aca="false">IF(AND(E20419="Priority",ISNUMBER('Cost model'!N170)),'Cost model'!N170,'Cost model'!M170)</f>
        <v>25.5</v>
      </c>
      <c r="K20419" s="14" t="n">
        <f aca="false">J20419-H20419</f>
        <v>-2.13</v>
      </c>
      <c r="L20419" s="14" t="n">
        <f aca="false">G20419-H20419</f>
        <v>-18.13</v>
      </c>
    </row>
    <row r="20420" customFormat="false" ht="15" hidden="false" customHeight="false" outlineLevel="0" collapsed="false">
      <c r="A20420" s="2" t="s">
        <v>142</v>
      </c>
      <c r="B20420" s="2" t="s">
        <v>205</v>
      </c>
      <c r="C20420" s="2" t="s">
        <v>47</v>
      </c>
      <c r="D20420" s="2" t="s">
        <v>15</v>
      </c>
      <c r="E20420" s="2" t="s">
        <v>74</v>
      </c>
      <c r="F20420" s="2" t="s">
        <v>976</v>
      </c>
      <c r="G20420" s="14" t="n">
        <v>45</v>
      </c>
      <c r="H20420" s="14" t="n">
        <v>555.01</v>
      </c>
      <c r="I20420" s="14" t="n">
        <v>300</v>
      </c>
      <c r="J20420" s="23" t="n">
        <f aca="false">IF(AND(E20420="Priority",ISNUMBER('Cost model'!N719)),'Cost model'!N719,'Cost model'!M719)</f>
        <v>180</v>
      </c>
      <c r="K20420" s="14" t="n">
        <f aca="false">J20420-H20420</f>
        <v>-375.01</v>
      </c>
      <c r="L20420" s="14" t="n">
        <f aca="false">G20420-H20420</f>
        <v>-510.01</v>
      </c>
    </row>
    <row r="20421" customFormat="false" ht="15" hidden="false" customHeight="false" outlineLevel="0" collapsed="false">
      <c r="A20421" s="2" t="s">
        <v>221</v>
      </c>
      <c r="B20421" s="2" t="s">
        <v>221</v>
      </c>
      <c r="C20421" s="2" t="s">
        <v>47</v>
      </c>
      <c r="D20421" s="2" t="s">
        <v>12</v>
      </c>
      <c r="E20421" s="2" t="s">
        <v>83</v>
      </c>
      <c r="F20421" s="2" t="s">
        <v>977</v>
      </c>
      <c r="G20421" s="14" t="n">
        <v>19.5</v>
      </c>
      <c r="H20421" s="14" t="n">
        <v>24.17</v>
      </c>
      <c r="I20421" s="14" t="n">
        <v>19.5</v>
      </c>
      <c r="J20421" s="23" t="n">
        <f aca="false">IF(AND(E20421="Priority",ISNUMBER('Cost model'!N740)),'Cost model'!N740,'Cost model'!M740)</f>
        <v>28.5</v>
      </c>
      <c r="K20421" s="14" t="n">
        <f aca="false">J20421-H20421</f>
        <v>4.33</v>
      </c>
      <c r="L20421" s="14" t="n">
        <f aca="false">G20421-H20421</f>
        <v>-4.67</v>
      </c>
    </row>
    <row r="20422" customFormat="false" ht="15" hidden="false" customHeight="false" outlineLevel="0" collapsed="false">
      <c r="A20422" s="2" t="s">
        <v>221</v>
      </c>
      <c r="B20422" s="2" t="s">
        <v>123</v>
      </c>
      <c r="C20422" s="2" t="s">
        <v>47</v>
      </c>
      <c r="D20422" s="2" t="s">
        <v>12</v>
      </c>
      <c r="E20422" s="2" t="s">
        <v>74</v>
      </c>
      <c r="F20422" s="2" t="s">
        <v>976</v>
      </c>
      <c r="G20422" s="14" t="n">
        <v>9.5</v>
      </c>
      <c r="H20422" s="14" t="n">
        <v>140.35</v>
      </c>
      <c r="I20422" s="14" t="n">
        <v>24.5</v>
      </c>
      <c r="J20422" s="23" t="n">
        <f aca="false">IF(AND(E20422="Priority",ISNUMBER('Cost model'!N815)),'Cost model'!N815,'Cost model'!M815)</f>
        <v>60</v>
      </c>
      <c r="K20422" s="14" t="n">
        <f aca="false">J20422-H20422</f>
        <v>-80.35</v>
      </c>
      <c r="L20422" s="14" t="n">
        <f aca="false">G20422-H20422</f>
        <v>-130.85</v>
      </c>
    </row>
    <row r="20423" customFormat="false" ht="15" hidden="false" customHeight="false" outlineLevel="0" collapsed="false">
      <c r="A20423" s="2" t="s">
        <v>174</v>
      </c>
      <c r="B20423" s="2" t="s">
        <v>142</v>
      </c>
      <c r="C20423" s="2" t="s">
        <v>47</v>
      </c>
      <c r="D20423" s="2" t="s">
        <v>12</v>
      </c>
      <c r="E20423" s="2" t="s">
        <v>74</v>
      </c>
      <c r="F20423" s="2" t="s">
        <v>976</v>
      </c>
      <c r="G20423" s="14" t="n">
        <v>9.5</v>
      </c>
      <c r="H20423" s="14" t="n">
        <v>13.52</v>
      </c>
      <c r="I20423" s="14" t="n">
        <v>9.5</v>
      </c>
      <c r="J20423" s="23" t="n">
        <f aca="false">IF(AND(E20423="Priority",ISNUMBER('Cost model'!N125)),'Cost model'!N125,'Cost model'!M125)</f>
        <v>40</v>
      </c>
      <c r="K20423" s="14" t="n">
        <f aca="false">J20423-H20423</f>
        <v>26.48</v>
      </c>
      <c r="L20423" s="14" t="n">
        <f aca="false">G20423-H20423</f>
        <v>-4.02</v>
      </c>
    </row>
    <row r="20424" customFormat="false" ht="15" hidden="false" customHeight="false" outlineLevel="0" collapsed="false">
      <c r="A20424" s="2" t="s">
        <v>174</v>
      </c>
      <c r="B20424" s="2" t="s">
        <v>174</v>
      </c>
      <c r="C20424" s="2" t="s">
        <v>47</v>
      </c>
      <c r="D20424" s="2" t="s">
        <v>10</v>
      </c>
      <c r="E20424" s="2" t="s">
        <v>83</v>
      </c>
      <c r="F20424" s="2" t="s">
        <v>977</v>
      </c>
      <c r="G20424" s="14" t="n">
        <v>14.5</v>
      </c>
      <c r="H20424" s="14" t="n">
        <v>6.11</v>
      </c>
      <c r="I20424" s="14" t="n">
        <v>14.5</v>
      </c>
      <c r="J20424" s="23" t="n">
        <f aca="false">IF(AND(E20424="Priority",ISNUMBER('Cost model'!N167)),'Cost model'!N167,'Cost model'!M167)</f>
        <v>13.5</v>
      </c>
      <c r="K20424" s="14" t="n">
        <f aca="false">J20424-H20424</f>
        <v>7.39</v>
      </c>
      <c r="L20424" s="14" t="n">
        <f aca="false">G20424-H20424</f>
        <v>8.39</v>
      </c>
    </row>
    <row r="20425" customFormat="false" ht="15" hidden="false" customHeight="false" outlineLevel="0" collapsed="false">
      <c r="A20425" s="2" t="s">
        <v>124</v>
      </c>
      <c r="B20425" s="2" t="s">
        <v>124</v>
      </c>
      <c r="C20425" s="2" t="s">
        <v>49</v>
      </c>
      <c r="D20425" s="2" t="s">
        <v>13</v>
      </c>
      <c r="E20425" s="2" t="s">
        <v>74</v>
      </c>
      <c r="F20425" s="2" t="s">
        <v>977</v>
      </c>
      <c r="G20425" s="14" t="n">
        <v>50</v>
      </c>
      <c r="H20425" s="14" t="n">
        <v>134.45</v>
      </c>
      <c r="I20425" s="14" t="n">
        <v>50</v>
      </c>
      <c r="J20425" s="23" t="n">
        <f aca="false">IF(AND(E20425="Priority",ISNUMBER('Cost model'!N325)),'Cost model'!N325,'Cost model'!M325)</f>
        <v>110</v>
      </c>
      <c r="K20425" s="14" t="n">
        <f aca="false">J20425-H20425</f>
        <v>-24.45</v>
      </c>
      <c r="L20425" s="14" t="n">
        <f aca="false">G20425-H20425</f>
        <v>-84.45</v>
      </c>
    </row>
    <row r="20426" customFormat="false" ht="15" hidden="false" customHeight="false" outlineLevel="0" collapsed="false">
      <c r="A20426" s="2" t="s">
        <v>221</v>
      </c>
      <c r="B20426" s="2" t="s">
        <v>221</v>
      </c>
      <c r="C20426" s="2" t="s">
        <v>47</v>
      </c>
      <c r="D20426" s="2" t="s">
        <v>10</v>
      </c>
      <c r="E20426" s="2" t="s">
        <v>74</v>
      </c>
      <c r="F20426" s="2" t="s">
        <v>977</v>
      </c>
      <c r="G20426" s="14" t="n">
        <v>9.5</v>
      </c>
      <c r="H20426" s="14" t="n">
        <v>6.12</v>
      </c>
      <c r="I20426" s="14" t="n">
        <v>9.5</v>
      </c>
      <c r="J20426" s="23" t="n">
        <f aca="false">IF(AND(E20426="Priority",ISNUMBER('Cost model'!N737)),'Cost model'!N737,'Cost model'!M737)</f>
        <v>8.5</v>
      </c>
      <c r="K20426" s="14" t="n">
        <f aca="false">J20426-H20426</f>
        <v>2.38</v>
      </c>
      <c r="L20426" s="14" t="n">
        <f aca="false">G20426-H20426</f>
        <v>3.38</v>
      </c>
    </row>
    <row r="20427" customFormat="false" ht="15" hidden="false" customHeight="false" outlineLevel="0" collapsed="false">
      <c r="A20427" s="2" t="s">
        <v>174</v>
      </c>
      <c r="B20427" s="2" t="s">
        <v>174</v>
      </c>
      <c r="C20427" s="2" t="s">
        <v>49</v>
      </c>
      <c r="D20427" s="2" t="s">
        <v>10</v>
      </c>
      <c r="E20427" s="2" t="s">
        <v>74</v>
      </c>
      <c r="F20427" s="2" t="s">
        <v>977</v>
      </c>
      <c r="G20427" s="14" t="n">
        <v>17.5</v>
      </c>
      <c r="H20427" s="14" t="n">
        <v>10.79</v>
      </c>
      <c r="I20427" s="14" t="n">
        <v>17.5</v>
      </c>
      <c r="J20427" s="23" t="n">
        <f aca="false">IF(AND(E20427="Priority",ISNUMBER('Cost model'!N169)),'Cost model'!N169,'Cost model'!M169)</f>
        <v>18.5</v>
      </c>
      <c r="K20427" s="14" t="n">
        <f aca="false">J20427-H20427</f>
        <v>7.71</v>
      </c>
      <c r="L20427" s="14" t="n">
        <f aca="false">G20427-H20427</f>
        <v>6.71</v>
      </c>
    </row>
    <row r="20428" customFormat="false" ht="15" hidden="false" customHeight="false" outlineLevel="0" collapsed="false">
      <c r="A20428" s="2" t="s">
        <v>174</v>
      </c>
      <c r="B20428" s="2" t="s">
        <v>124</v>
      </c>
      <c r="C20428" s="2" t="s">
        <v>47</v>
      </c>
      <c r="D20428" s="2" t="s">
        <v>10</v>
      </c>
      <c r="E20428" s="2" t="s">
        <v>74</v>
      </c>
      <c r="F20428" s="2" t="s">
        <v>976</v>
      </c>
      <c r="G20428" s="14" t="n">
        <v>9.5</v>
      </c>
      <c r="H20428" s="14" t="n">
        <v>7.58</v>
      </c>
      <c r="I20428" s="14" t="n">
        <v>9.5</v>
      </c>
      <c r="J20428" s="23" t="n">
        <f aca="false">IF(AND(E20428="Priority",ISNUMBER('Cost model'!N107)),'Cost model'!N107,'Cost model'!M107)</f>
        <v>12.5</v>
      </c>
      <c r="K20428" s="14" t="n">
        <f aca="false">J20428-H20428</f>
        <v>4.92</v>
      </c>
      <c r="L20428" s="14" t="n">
        <f aca="false">G20428-H20428</f>
        <v>1.92</v>
      </c>
    </row>
    <row r="20429" customFormat="false" ht="15" hidden="false" customHeight="false" outlineLevel="0" collapsed="false">
      <c r="A20429" s="2" t="s">
        <v>124</v>
      </c>
      <c r="B20429" s="2" t="s">
        <v>124</v>
      </c>
      <c r="C20429" s="2" t="s">
        <v>47</v>
      </c>
      <c r="D20429" s="2" t="s">
        <v>12</v>
      </c>
      <c r="E20429" s="2" t="s">
        <v>74</v>
      </c>
      <c r="F20429" s="2" t="s">
        <v>977</v>
      </c>
      <c r="G20429" s="14" t="n">
        <v>9.5</v>
      </c>
      <c r="H20429" s="14" t="n">
        <v>27.5</v>
      </c>
      <c r="I20429" s="14" t="n">
        <v>9.5</v>
      </c>
      <c r="J20429" s="23" t="n">
        <f aca="false">IF(AND(E20429="Priority",ISNUMBER('Cost model'!N320)),'Cost model'!N320,'Cost model'!M320)</f>
        <v>24.5</v>
      </c>
      <c r="K20429" s="14" t="n">
        <f aca="false">J20429-H20429</f>
        <v>-3</v>
      </c>
      <c r="L20429" s="14" t="n">
        <f aca="false">G20429-H20429</f>
        <v>-18</v>
      </c>
    </row>
    <row r="20430" customFormat="false" ht="15" hidden="false" customHeight="false" outlineLevel="0" collapsed="false">
      <c r="A20430" s="2" t="s">
        <v>124</v>
      </c>
      <c r="B20430" s="2" t="s">
        <v>124</v>
      </c>
      <c r="C20430" s="2" t="s">
        <v>49</v>
      </c>
      <c r="D20430" s="2" t="s">
        <v>10</v>
      </c>
      <c r="E20430" s="2" t="s">
        <v>74</v>
      </c>
      <c r="F20430" s="2" t="s">
        <v>977</v>
      </c>
      <c r="G20430" s="14" t="n">
        <v>17.5</v>
      </c>
      <c r="H20430" s="14" t="n">
        <v>24.17</v>
      </c>
      <c r="I20430" s="14" t="n">
        <v>17.5</v>
      </c>
      <c r="J20430" s="23" t="n">
        <f aca="false">IF(AND(E20430="Priority",ISNUMBER('Cost model'!N319)),'Cost model'!N319,'Cost model'!M319)</f>
        <v>16.5</v>
      </c>
      <c r="K20430" s="14" t="n">
        <f aca="false">J20430-H20430</f>
        <v>-7.67</v>
      </c>
      <c r="L20430" s="14" t="n">
        <f aca="false">G20430-H20430</f>
        <v>-6.67</v>
      </c>
    </row>
    <row r="20431" customFormat="false" ht="15" hidden="false" customHeight="false" outlineLevel="0" collapsed="false">
      <c r="A20431" s="2" t="s">
        <v>124</v>
      </c>
      <c r="B20431" s="2" t="s">
        <v>124</v>
      </c>
      <c r="C20431" s="2" t="s">
        <v>48</v>
      </c>
      <c r="D20431" s="2" t="s">
        <v>10</v>
      </c>
      <c r="E20431" s="2" t="s">
        <v>74</v>
      </c>
      <c r="F20431" s="2" t="s">
        <v>977</v>
      </c>
      <c r="G20431" s="14" t="n">
        <v>12.5</v>
      </c>
      <c r="H20431" s="14" t="n">
        <v>78.75</v>
      </c>
      <c r="I20431" s="14" t="n">
        <v>12.5</v>
      </c>
      <c r="J20431" s="23" t="n">
        <f aca="false">IF(AND(E20431="Priority",ISNUMBER('Cost model'!N318)),'Cost model'!N318,'Cost model'!M318)</f>
        <v>14.5</v>
      </c>
      <c r="K20431" s="14" t="n">
        <f aca="false">J20431-H20431</f>
        <v>-64.25</v>
      </c>
      <c r="L20431" s="14" t="n">
        <f aca="false">G20431-H20431</f>
        <v>-66.25</v>
      </c>
    </row>
    <row r="20432" customFormat="false" ht="15" hidden="false" customHeight="false" outlineLevel="0" collapsed="false">
      <c r="A20432" s="2" t="s">
        <v>174</v>
      </c>
      <c r="B20432" s="2" t="s">
        <v>174</v>
      </c>
      <c r="C20432" s="2" t="s">
        <v>47</v>
      </c>
      <c r="D20432" s="2" t="s">
        <v>10</v>
      </c>
      <c r="E20432" s="2" t="s">
        <v>74</v>
      </c>
      <c r="F20432" s="2" t="s">
        <v>977</v>
      </c>
      <c r="G20432" s="14" t="n">
        <v>9.5</v>
      </c>
      <c r="H20432" s="14" t="n">
        <v>6.11</v>
      </c>
      <c r="I20432" s="14" t="n">
        <v>9.5</v>
      </c>
      <c r="J20432" s="23" t="n">
        <f aca="false">IF(AND(E20432="Priority",ISNUMBER('Cost model'!N167)),'Cost model'!N167,'Cost model'!M167)</f>
        <v>8.5</v>
      </c>
      <c r="K20432" s="14" t="n">
        <f aca="false">J20432-H20432</f>
        <v>2.39</v>
      </c>
      <c r="L20432" s="14" t="n">
        <f aca="false">G20432-H20432</f>
        <v>3.39</v>
      </c>
    </row>
    <row r="20433" customFormat="false" ht="15" hidden="false" customHeight="false" outlineLevel="0" collapsed="false">
      <c r="A20433" s="2" t="s">
        <v>221</v>
      </c>
      <c r="B20433" s="2" t="s">
        <v>174</v>
      </c>
      <c r="C20433" s="2" t="s">
        <v>49</v>
      </c>
      <c r="D20433" s="2" t="s">
        <v>10</v>
      </c>
      <c r="E20433" s="2" t="s">
        <v>74</v>
      </c>
      <c r="F20433" s="2" t="s">
        <v>976</v>
      </c>
      <c r="G20433" s="14" t="n">
        <v>17.5</v>
      </c>
      <c r="H20433" s="14" t="n">
        <v>24.17</v>
      </c>
      <c r="I20433" s="14" t="n">
        <v>19.5</v>
      </c>
      <c r="J20433" s="23" t="n">
        <f aca="false">IF(AND(E20433="Priority",ISNUMBER('Cost model'!N784)),'Cost model'!N784,'Cost model'!M784)</f>
        <v>19.5</v>
      </c>
      <c r="K20433" s="14" t="n">
        <f aca="false">J20433-H20433</f>
        <v>-4.67</v>
      </c>
      <c r="L20433" s="14" t="n">
        <f aca="false">G20433-H20433</f>
        <v>-6.67</v>
      </c>
    </row>
    <row r="20434" customFormat="false" ht="15" hidden="false" customHeight="false" outlineLevel="0" collapsed="false">
      <c r="A20434" s="2" t="s">
        <v>174</v>
      </c>
      <c r="B20434" s="2" t="s">
        <v>174</v>
      </c>
      <c r="C20434" s="2" t="s">
        <v>47</v>
      </c>
      <c r="D20434" s="2" t="s">
        <v>10</v>
      </c>
      <c r="E20434" s="2" t="s">
        <v>83</v>
      </c>
      <c r="F20434" s="2" t="s">
        <v>977</v>
      </c>
      <c r="G20434" s="14" t="n">
        <v>14.5</v>
      </c>
      <c r="H20434" s="14" t="n">
        <v>6.67</v>
      </c>
      <c r="I20434" s="14" t="n">
        <v>14.5</v>
      </c>
      <c r="J20434" s="23" t="n">
        <f aca="false">IF(AND(E20434="Priority",ISNUMBER('Cost model'!N167)),'Cost model'!N167,'Cost model'!M167)</f>
        <v>13.5</v>
      </c>
      <c r="K20434" s="14" t="n">
        <f aca="false">J20434-H20434</f>
        <v>6.83</v>
      </c>
      <c r="L20434" s="14" t="n">
        <f aca="false">G20434-H20434</f>
        <v>7.83</v>
      </c>
    </row>
    <row r="20435" customFormat="false" ht="15" hidden="false" customHeight="false" outlineLevel="0" collapsed="false">
      <c r="A20435" s="2" t="s">
        <v>205</v>
      </c>
      <c r="B20435" s="2" t="s">
        <v>124</v>
      </c>
      <c r="C20435" s="2" t="s">
        <v>48</v>
      </c>
      <c r="D20435" s="2" t="s">
        <v>10</v>
      </c>
      <c r="E20435" s="2" t="s">
        <v>74</v>
      </c>
      <c r="F20435" s="2" t="s">
        <v>976</v>
      </c>
      <c r="G20435" s="14" t="n">
        <v>19.5</v>
      </c>
      <c r="H20435" s="14" t="n">
        <v>21.34</v>
      </c>
      <c r="I20435" s="14" t="n">
        <v>19.5</v>
      </c>
      <c r="J20435" s="23" t="n">
        <f aca="false">IF(AND(E20435="Priority",ISNUMBER('Cost model'!N573)),'Cost model'!N573,'Cost model'!M573)</f>
        <v>18.5</v>
      </c>
      <c r="K20435" s="14" t="n">
        <f aca="false">J20435-H20435</f>
        <v>-2.84</v>
      </c>
      <c r="L20435" s="14" t="n">
        <f aca="false">G20435-H20435</f>
        <v>-1.84</v>
      </c>
    </row>
    <row r="20436" customFormat="false" ht="15" hidden="false" customHeight="false" outlineLevel="0" collapsed="false">
      <c r="A20436" s="2" t="s">
        <v>158</v>
      </c>
      <c r="B20436" s="2" t="s">
        <v>221</v>
      </c>
      <c r="C20436" s="2" t="s">
        <v>49</v>
      </c>
      <c r="D20436" s="2" t="s">
        <v>10</v>
      </c>
      <c r="E20436" s="2" t="s">
        <v>74</v>
      </c>
      <c r="F20436" s="2" t="s">
        <v>976</v>
      </c>
      <c r="G20436" s="14" t="n">
        <v>19.5</v>
      </c>
      <c r="H20436" s="14" t="n">
        <v>18.64</v>
      </c>
      <c r="I20436" s="14" t="n">
        <v>19.5</v>
      </c>
      <c r="J20436" s="23" t="n">
        <f aca="false">IF(AND(E20436="Priority",ISNUMBER('Cost model'!N469)),'Cost model'!N469,'Cost model'!M469)</f>
        <v>20.5</v>
      </c>
      <c r="K20436" s="14" t="n">
        <f aca="false">J20436-H20436</f>
        <v>1.86</v>
      </c>
      <c r="L20436" s="14" t="n">
        <f aca="false">G20436-H20436</f>
        <v>0.859999999999999</v>
      </c>
    </row>
    <row r="20437" customFormat="false" ht="15" hidden="false" customHeight="false" outlineLevel="0" collapsed="false">
      <c r="A20437" s="2" t="s">
        <v>142</v>
      </c>
      <c r="B20437" s="2" t="s">
        <v>142</v>
      </c>
      <c r="C20437" s="2" t="s">
        <v>47</v>
      </c>
      <c r="D20437" s="2" t="s">
        <v>12</v>
      </c>
      <c r="E20437" s="2" t="s">
        <v>74</v>
      </c>
      <c r="F20437" s="2" t="s">
        <v>977</v>
      </c>
      <c r="G20437" s="14" t="n">
        <v>9.5</v>
      </c>
      <c r="H20437" s="14" t="n">
        <v>29.15</v>
      </c>
      <c r="I20437" s="14" t="n">
        <v>9.5</v>
      </c>
      <c r="J20437" s="23" t="n">
        <f aca="false">IF(AND(E20437="Priority",ISNUMBER('Cost model'!N635)),'Cost model'!N635,'Cost model'!M635)</f>
        <v>30.5</v>
      </c>
      <c r="K20437" s="14" t="n">
        <f aca="false">J20437-H20437</f>
        <v>1.35</v>
      </c>
      <c r="L20437" s="14" t="n">
        <f aca="false">G20437-H20437</f>
        <v>-19.65</v>
      </c>
    </row>
    <row r="20438" customFormat="false" ht="15" hidden="false" customHeight="false" outlineLevel="0" collapsed="false">
      <c r="A20438" s="2" t="s">
        <v>124</v>
      </c>
      <c r="B20438" s="2" t="s">
        <v>124</v>
      </c>
      <c r="C20438" s="2" t="s">
        <v>49</v>
      </c>
      <c r="D20438" s="2" t="s">
        <v>12</v>
      </c>
      <c r="E20438" s="2" t="s">
        <v>74</v>
      </c>
      <c r="F20438" s="2" t="s">
        <v>977</v>
      </c>
      <c r="G20438" s="14" t="n">
        <v>19.5</v>
      </c>
      <c r="H20438" s="14" t="n">
        <v>45.75</v>
      </c>
      <c r="I20438" s="14" t="n">
        <v>19.5</v>
      </c>
      <c r="J20438" s="23" t="n">
        <f aca="false">IF(AND(E20438="Priority",ISNUMBER('Cost model'!N322)),'Cost model'!N322,'Cost model'!M322)</f>
        <v>50</v>
      </c>
      <c r="K20438" s="14" t="n">
        <f aca="false">J20438-H20438</f>
        <v>4.25</v>
      </c>
      <c r="L20438" s="14" t="n">
        <f aca="false">G20438-H20438</f>
        <v>-26.25</v>
      </c>
    </row>
    <row r="20439" customFormat="false" ht="15" hidden="false" customHeight="false" outlineLevel="0" collapsed="false">
      <c r="A20439" s="2" t="s">
        <v>142</v>
      </c>
      <c r="B20439" s="2" t="s">
        <v>142</v>
      </c>
      <c r="C20439" s="2" t="s">
        <v>49</v>
      </c>
      <c r="D20439" s="2" t="s">
        <v>12</v>
      </c>
      <c r="E20439" s="2" t="s">
        <v>74</v>
      </c>
      <c r="F20439" s="2" t="s">
        <v>977</v>
      </c>
      <c r="G20439" s="14" t="n">
        <v>19.5</v>
      </c>
      <c r="H20439" s="14" t="n">
        <v>61.16</v>
      </c>
      <c r="I20439" s="14" t="n">
        <v>19.5</v>
      </c>
      <c r="J20439" s="23" t="n">
        <f aca="false">IF(AND(E20439="Priority",ISNUMBER('Cost model'!N637)),'Cost model'!N637,'Cost model'!M637)</f>
        <v>45</v>
      </c>
      <c r="K20439" s="14" t="n">
        <f aca="false">J20439-H20439</f>
        <v>-16.16</v>
      </c>
      <c r="L20439" s="14" t="n">
        <f aca="false">G20439-H20439</f>
        <v>-41.66</v>
      </c>
    </row>
    <row r="20440" customFormat="false" ht="15" hidden="false" customHeight="false" outlineLevel="0" collapsed="false">
      <c r="A20440" s="2" t="s">
        <v>174</v>
      </c>
      <c r="B20440" s="2" t="s">
        <v>174</v>
      </c>
      <c r="C20440" s="2" t="s">
        <v>48</v>
      </c>
      <c r="D20440" s="2" t="s">
        <v>12</v>
      </c>
      <c r="E20440" s="2" t="s">
        <v>74</v>
      </c>
      <c r="F20440" s="2" t="s">
        <v>977</v>
      </c>
      <c r="G20440" s="14" t="n">
        <v>12.5</v>
      </c>
      <c r="H20440" s="14" t="n">
        <v>24.17</v>
      </c>
      <c r="I20440" s="14" t="n">
        <v>12.5</v>
      </c>
      <c r="J20440" s="23" t="n">
        <f aca="false">IF(AND(E20440="Priority",ISNUMBER('Cost model'!N171)),'Cost model'!N171,'Cost model'!M171)</f>
        <v>40</v>
      </c>
      <c r="K20440" s="14" t="n">
        <f aca="false">J20440-H20440</f>
        <v>15.83</v>
      </c>
      <c r="L20440" s="14" t="n">
        <f aca="false">G20440-H20440</f>
        <v>-11.67</v>
      </c>
    </row>
    <row r="20441" customFormat="false" ht="15" hidden="false" customHeight="false" outlineLevel="0" collapsed="false">
      <c r="A20441" s="2" t="s">
        <v>174</v>
      </c>
      <c r="B20441" s="2" t="s">
        <v>174</v>
      </c>
      <c r="C20441" s="2" t="s">
        <v>49</v>
      </c>
      <c r="D20441" s="2" t="s">
        <v>12</v>
      </c>
      <c r="E20441" s="2" t="s">
        <v>74</v>
      </c>
      <c r="F20441" s="2" t="s">
        <v>977</v>
      </c>
      <c r="G20441" s="14" t="n">
        <v>19.5</v>
      </c>
      <c r="H20441" s="14" t="n">
        <v>25.65</v>
      </c>
      <c r="I20441" s="14" t="n">
        <v>19.5</v>
      </c>
      <c r="J20441" s="23" t="n">
        <f aca="false">IF(AND(E20441="Priority",ISNUMBER('Cost model'!N172)),'Cost model'!N172,'Cost model'!M172)</f>
        <v>45</v>
      </c>
      <c r="K20441" s="14" t="n">
        <f aca="false">J20441-H20441</f>
        <v>19.35</v>
      </c>
      <c r="L20441" s="14" t="n">
        <f aca="false">G20441-H20441</f>
        <v>-6.15</v>
      </c>
    </row>
    <row r="20442" customFormat="false" ht="15" hidden="false" customHeight="false" outlineLevel="0" collapsed="false">
      <c r="A20442" s="2" t="s">
        <v>221</v>
      </c>
      <c r="B20442" s="2" t="s">
        <v>124</v>
      </c>
      <c r="C20442" s="2" t="s">
        <v>48</v>
      </c>
      <c r="D20442" s="2" t="s">
        <v>10</v>
      </c>
      <c r="E20442" s="2" t="s">
        <v>74</v>
      </c>
      <c r="F20442" s="2" t="s">
        <v>976</v>
      </c>
      <c r="G20442" s="14" t="n">
        <v>12.5</v>
      </c>
      <c r="H20442" s="14" t="n">
        <v>10.66</v>
      </c>
      <c r="I20442" s="14" t="n">
        <v>19.5</v>
      </c>
      <c r="J20442" s="23" t="n">
        <f aca="false">IF(AND(E20442="Priority",ISNUMBER('Cost model'!N798)),'Cost model'!N798,'Cost model'!M798)</f>
        <v>20.5</v>
      </c>
      <c r="K20442" s="14" t="n">
        <f aca="false">J20442-H20442</f>
        <v>9.84</v>
      </c>
      <c r="L20442" s="14" t="n">
        <f aca="false">G20442-H20442</f>
        <v>1.84</v>
      </c>
    </row>
    <row r="20443" customFormat="false" ht="15" hidden="false" customHeight="false" outlineLevel="0" collapsed="false">
      <c r="A20443" s="2" t="s">
        <v>174</v>
      </c>
      <c r="B20443" s="2" t="s">
        <v>124</v>
      </c>
      <c r="C20443" s="2" t="s">
        <v>48</v>
      </c>
      <c r="D20443" s="2" t="s">
        <v>12</v>
      </c>
      <c r="E20443" s="2" t="s">
        <v>83</v>
      </c>
      <c r="F20443" s="2" t="s">
        <v>976</v>
      </c>
      <c r="G20443" s="14" t="n">
        <v>19.5</v>
      </c>
      <c r="H20443" s="14" t="n">
        <v>35.17</v>
      </c>
      <c r="I20443" s="14" t="n">
        <v>19.5</v>
      </c>
      <c r="J20443" s="23" t="n">
        <f aca="false">IF(AND(E20443="Priority",ISNUMBER('Cost model'!N111)),'Cost model'!N111,'Cost model'!M111)</f>
        <v>60</v>
      </c>
      <c r="K20443" s="14" t="n">
        <f aca="false">J20443-H20443</f>
        <v>24.83</v>
      </c>
      <c r="L20443" s="14" t="n">
        <f aca="false">G20443-H20443</f>
        <v>-15.67</v>
      </c>
    </row>
    <row r="20444" customFormat="false" ht="15" hidden="false" customHeight="false" outlineLevel="0" collapsed="false">
      <c r="A20444" s="2" t="s">
        <v>174</v>
      </c>
      <c r="B20444" s="2" t="s">
        <v>158</v>
      </c>
      <c r="C20444" s="2" t="s">
        <v>48</v>
      </c>
      <c r="D20444" s="2" t="s">
        <v>10</v>
      </c>
      <c r="E20444" s="2" t="s">
        <v>83</v>
      </c>
      <c r="F20444" s="2" t="s">
        <v>976</v>
      </c>
      <c r="G20444" s="14" t="n">
        <v>19.5</v>
      </c>
      <c r="H20444" s="14" t="n">
        <v>21.34</v>
      </c>
      <c r="I20444" s="14" t="n">
        <v>19.5</v>
      </c>
      <c r="J20444" s="23" t="n">
        <f aca="false">IF(AND(E20444="Priority",ISNUMBER('Cost model'!N138)),'Cost model'!N138,'Cost model'!M138)</f>
        <v>22.5</v>
      </c>
      <c r="K20444" s="14" t="n">
        <f aca="false">J20444-H20444</f>
        <v>1.16</v>
      </c>
      <c r="L20444" s="14" t="n">
        <f aca="false">G20444-H20444</f>
        <v>-1.84</v>
      </c>
    </row>
    <row r="20445" customFormat="false" ht="15" hidden="false" customHeight="false" outlineLevel="0" collapsed="false">
      <c r="A20445" s="2" t="s">
        <v>174</v>
      </c>
      <c r="B20445" s="2" t="s">
        <v>174</v>
      </c>
      <c r="C20445" s="2" t="s">
        <v>47</v>
      </c>
      <c r="D20445" s="2" t="s">
        <v>12</v>
      </c>
      <c r="E20445" s="2" t="s">
        <v>74</v>
      </c>
      <c r="F20445" s="2" t="s">
        <v>977</v>
      </c>
      <c r="G20445" s="14" t="n">
        <v>9.5</v>
      </c>
      <c r="H20445" s="14" t="n">
        <v>30.02</v>
      </c>
      <c r="I20445" s="14" t="n">
        <v>9.5</v>
      </c>
      <c r="J20445" s="23" t="n">
        <f aca="false">IF(AND(E20445="Priority",ISNUMBER('Cost model'!N170)),'Cost model'!N170,'Cost model'!M170)</f>
        <v>25.5</v>
      </c>
      <c r="K20445" s="14" t="n">
        <f aca="false">J20445-H20445</f>
        <v>-4.52</v>
      </c>
      <c r="L20445" s="14" t="n">
        <f aca="false">G20445-H20445</f>
        <v>-20.52</v>
      </c>
    </row>
    <row r="20446" customFormat="false" ht="15" hidden="false" customHeight="false" outlineLevel="0" collapsed="false">
      <c r="A20446" s="2" t="s">
        <v>174</v>
      </c>
      <c r="B20446" s="2" t="s">
        <v>174</v>
      </c>
      <c r="C20446" s="2" t="s">
        <v>49</v>
      </c>
      <c r="D20446" s="2" t="s">
        <v>10</v>
      </c>
      <c r="E20446" s="2" t="s">
        <v>74</v>
      </c>
      <c r="F20446" s="2" t="s">
        <v>977</v>
      </c>
      <c r="G20446" s="14" t="n">
        <v>17.5</v>
      </c>
      <c r="H20446" s="14" t="n">
        <v>18.29</v>
      </c>
      <c r="I20446" s="14" t="n">
        <v>17.5</v>
      </c>
      <c r="J20446" s="23" t="n">
        <f aca="false">IF(AND(E20446="Priority",ISNUMBER('Cost model'!N169)),'Cost model'!N169,'Cost model'!M169)</f>
        <v>18.5</v>
      </c>
      <c r="K20446" s="14" t="n">
        <f aca="false">J20446-H20446</f>
        <v>0.210000000000001</v>
      </c>
      <c r="L20446" s="14" t="n">
        <f aca="false">G20446-H20446</f>
        <v>-0.789999999999999</v>
      </c>
    </row>
    <row r="20447" customFormat="false" ht="15" hidden="false" customHeight="false" outlineLevel="0" collapsed="false">
      <c r="A20447" s="2" t="s">
        <v>174</v>
      </c>
      <c r="B20447" s="2" t="s">
        <v>174</v>
      </c>
      <c r="C20447" s="2" t="s">
        <v>47</v>
      </c>
      <c r="D20447" s="2" t="s">
        <v>10</v>
      </c>
      <c r="E20447" s="2" t="s">
        <v>74</v>
      </c>
      <c r="F20447" s="2" t="s">
        <v>977</v>
      </c>
      <c r="G20447" s="14" t="n">
        <v>9.5</v>
      </c>
      <c r="H20447" s="14" t="n">
        <v>7.46</v>
      </c>
      <c r="I20447" s="14" t="n">
        <v>9.5</v>
      </c>
      <c r="J20447" s="23" t="n">
        <f aca="false">IF(AND(E20447="Priority",ISNUMBER('Cost model'!N167)),'Cost model'!N167,'Cost model'!M167)</f>
        <v>8.5</v>
      </c>
      <c r="K20447" s="14" t="n">
        <f aca="false">J20447-H20447</f>
        <v>1.04</v>
      </c>
      <c r="L20447" s="14" t="n">
        <f aca="false">G20447-H20447</f>
        <v>2.04</v>
      </c>
    </row>
    <row r="20448" customFormat="false" ht="15" hidden="false" customHeight="false" outlineLevel="0" collapsed="false">
      <c r="A20448" s="2" t="s">
        <v>158</v>
      </c>
      <c r="B20448" s="2" t="s">
        <v>158</v>
      </c>
      <c r="C20448" s="2" t="s">
        <v>47</v>
      </c>
      <c r="D20448" s="2" t="s">
        <v>10</v>
      </c>
      <c r="E20448" s="2" t="s">
        <v>74</v>
      </c>
      <c r="F20448" s="2" t="s">
        <v>977</v>
      </c>
      <c r="G20448" s="14" t="n">
        <v>9.5</v>
      </c>
      <c r="H20448" s="14" t="n">
        <v>6.66</v>
      </c>
      <c r="I20448" s="14" t="n">
        <v>9.5</v>
      </c>
      <c r="J20448" s="23" t="n">
        <f aca="false">IF(AND(E20448="Priority",ISNUMBER('Cost model'!N422)),'Cost model'!N422,'Cost model'!M422)</f>
        <v>8.5</v>
      </c>
      <c r="K20448" s="14" t="n">
        <f aca="false">J20448-H20448</f>
        <v>1.84</v>
      </c>
      <c r="L20448" s="14" t="n">
        <f aca="false">G20448-H20448</f>
        <v>2.84</v>
      </c>
    </row>
    <row r="20449" customFormat="false" ht="15" hidden="false" customHeight="false" outlineLevel="0" collapsed="false">
      <c r="A20449" s="2" t="s">
        <v>174</v>
      </c>
      <c r="B20449" s="2" t="s">
        <v>174</v>
      </c>
      <c r="C20449" s="2" t="s">
        <v>48</v>
      </c>
      <c r="D20449" s="2" t="s">
        <v>12</v>
      </c>
      <c r="E20449" s="2" t="s">
        <v>74</v>
      </c>
      <c r="F20449" s="2" t="s">
        <v>977</v>
      </c>
      <c r="G20449" s="14" t="n">
        <v>12.5</v>
      </c>
      <c r="H20449" s="14" t="n">
        <v>43.25</v>
      </c>
      <c r="I20449" s="14" t="n">
        <v>12.5</v>
      </c>
      <c r="J20449" s="23" t="n">
        <f aca="false">IF(AND(E20449="Priority",ISNUMBER('Cost model'!N171)),'Cost model'!N171,'Cost model'!M171)</f>
        <v>40</v>
      </c>
      <c r="K20449" s="14" t="n">
        <f aca="false">J20449-H20449</f>
        <v>-3.25</v>
      </c>
      <c r="L20449" s="14" t="n">
        <f aca="false">G20449-H20449</f>
        <v>-30.75</v>
      </c>
    </row>
    <row r="20450" customFormat="false" ht="15" hidden="false" customHeight="false" outlineLevel="0" collapsed="false">
      <c r="A20450" s="2" t="s">
        <v>174</v>
      </c>
      <c r="B20450" s="2" t="s">
        <v>174</v>
      </c>
      <c r="C20450" s="2" t="s">
        <v>49</v>
      </c>
      <c r="D20450" s="2" t="s">
        <v>13</v>
      </c>
      <c r="E20450" s="2" t="s">
        <v>74</v>
      </c>
      <c r="F20450" s="2" t="s">
        <v>977</v>
      </c>
      <c r="G20450" s="14" t="n">
        <v>50</v>
      </c>
      <c r="H20450" s="14" t="n">
        <v>50.73</v>
      </c>
      <c r="I20450" s="14" t="n">
        <v>50</v>
      </c>
      <c r="J20450" s="23" t="n">
        <f aca="false">IF(AND(E20450="Priority",ISNUMBER('Cost model'!N175)),'Cost model'!N175,'Cost model'!M175)</f>
        <v>75</v>
      </c>
      <c r="K20450" s="14" t="n">
        <f aca="false">J20450-H20450</f>
        <v>24.27</v>
      </c>
      <c r="L20450" s="14" t="n">
        <f aca="false">G20450-H20450</f>
        <v>-0.729999999999997</v>
      </c>
    </row>
    <row r="20451" customFormat="false" ht="15" hidden="false" customHeight="false" outlineLevel="0" collapsed="false">
      <c r="A20451" s="2" t="s">
        <v>142</v>
      </c>
      <c r="B20451" s="2" t="s">
        <v>142</v>
      </c>
      <c r="C20451" s="2" t="s">
        <v>49</v>
      </c>
      <c r="D20451" s="2" t="s">
        <v>12</v>
      </c>
      <c r="E20451" s="2" t="s">
        <v>74</v>
      </c>
      <c r="F20451" s="2" t="s">
        <v>977</v>
      </c>
      <c r="G20451" s="14" t="n">
        <v>19.5</v>
      </c>
      <c r="H20451" s="14" t="n">
        <v>42.87</v>
      </c>
      <c r="I20451" s="14" t="n">
        <v>19.5</v>
      </c>
      <c r="J20451" s="23" t="n">
        <f aca="false">IF(AND(E20451="Priority",ISNUMBER('Cost model'!N637)),'Cost model'!N637,'Cost model'!M637)</f>
        <v>45</v>
      </c>
      <c r="K20451" s="14" t="n">
        <f aca="false">J20451-H20451</f>
        <v>2.13</v>
      </c>
      <c r="L20451" s="14" t="n">
        <f aca="false">G20451-H20451</f>
        <v>-23.37</v>
      </c>
    </row>
    <row r="20452" customFormat="false" ht="15" hidden="false" customHeight="false" outlineLevel="0" collapsed="false">
      <c r="A20452" s="2" t="s">
        <v>174</v>
      </c>
      <c r="B20452" s="2" t="s">
        <v>174</v>
      </c>
      <c r="C20452" s="2" t="s">
        <v>48</v>
      </c>
      <c r="D20452" s="2" t="s">
        <v>12</v>
      </c>
      <c r="E20452" s="2" t="s">
        <v>74</v>
      </c>
      <c r="F20452" s="2" t="s">
        <v>977</v>
      </c>
      <c r="G20452" s="14" t="n">
        <v>12.5</v>
      </c>
      <c r="H20452" s="14" t="n">
        <v>6.57</v>
      </c>
      <c r="I20452" s="14" t="n">
        <v>12.5</v>
      </c>
      <c r="J20452" s="23" t="n">
        <f aca="false">IF(AND(E20452="Priority",ISNUMBER('Cost model'!N171)),'Cost model'!N171,'Cost model'!M171)</f>
        <v>40</v>
      </c>
      <c r="K20452" s="14" t="n">
        <f aca="false">J20452-H20452</f>
        <v>33.43</v>
      </c>
      <c r="L20452" s="14" t="n">
        <f aca="false">G20452-H20452</f>
        <v>5.93</v>
      </c>
    </row>
    <row r="20453" customFormat="false" ht="15" hidden="false" customHeight="false" outlineLevel="0" collapsed="false">
      <c r="A20453" s="2" t="s">
        <v>158</v>
      </c>
      <c r="B20453" s="2" t="s">
        <v>158</v>
      </c>
      <c r="C20453" s="2" t="s">
        <v>47</v>
      </c>
      <c r="D20453" s="2" t="s">
        <v>10</v>
      </c>
      <c r="E20453" s="2" t="s">
        <v>74</v>
      </c>
      <c r="F20453" s="2" t="s">
        <v>977</v>
      </c>
      <c r="G20453" s="14" t="n">
        <v>9.5</v>
      </c>
      <c r="H20453" s="14" t="n">
        <v>7.34</v>
      </c>
      <c r="I20453" s="14" t="n">
        <v>9.5</v>
      </c>
      <c r="J20453" s="23" t="n">
        <f aca="false">IF(AND(E20453="Priority",ISNUMBER('Cost model'!N422)),'Cost model'!N422,'Cost model'!M422)</f>
        <v>8.5</v>
      </c>
      <c r="K20453" s="14" t="n">
        <f aca="false">J20453-H20453</f>
        <v>1.16</v>
      </c>
      <c r="L20453" s="14" t="n">
        <f aca="false">G20453-H20453</f>
        <v>2.16</v>
      </c>
    </row>
    <row r="20454" customFormat="false" ht="15" hidden="false" customHeight="false" outlineLevel="0" collapsed="false">
      <c r="A20454" s="2" t="s">
        <v>142</v>
      </c>
      <c r="B20454" s="2" t="s">
        <v>142</v>
      </c>
      <c r="C20454" s="2" t="s">
        <v>48</v>
      </c>
      <c r="D20454" s="2" t="s">
        <v>10</v>
      </c>
      <c r="E20454" s="2" t="s">
        <v>74</v>
      </c>
      <c r="F20454" s="2" t="s">
        <v>977</v>
      </c>
      <c r="G20454" s="14" t="n">
        <v>12.5</v>
      </c>
      <c r="H20454" s="14" t="n">
        <v>17.31</v>
      </c>
      <c r="I20454" s="14" t="n">
        <v>12.5</v>
      </c>
      <c r="J20454" s="23" t="n">
        <f aca="false">IF(AND(E20454="Priority",ISNUMBER('Cost model'!N633)),'Cost model'!N633,'Cost model'!M633)</f>
        <v>11.5</v>
      </c>
      <c r="K20454" s="14" t="n">
        <f aca="false">J20454-H20454</f>
        <v>-5.81</v>
      </c>
      <c r="L20454" s="14" t="n">
        <f aca="false">G20454-H20454</f>
        <v>-4.81</v>
      </c>
    </row>
    <row r="20455" customFormat="false" ht="15" hidden="false" customHeight="false" outlineLevel="0" collapsed="false">
      <c r="A20455" s="2" t="s">
        <v>174</v>
      </c>
      <c r="B20455" s="2" t="s">
        <v>124</v>
      </c>
      <c r="C20455" s="2" t="s">
        <v>48</v>
      </c>
      <c r="D20455" s="2" t="s">
        <v>10</v>
      </c>
      <c r="E20455" s="2" t="s">
        <v>74</v>
      </c>
      <c r="F20455" s="2" t="s">
        <v>976</v>
      </c>
      <c r="G20455" s="14" t="n">
        <v>24.5</v>
      </c>
      <c r="H20455" s="14" t="n">
        <v>24.17</v>
      </c>
      <c r="I20455" s="14" t="n">
        <v>12.5</v>
      </c>
      <c r="J20455" s="23" t="n">
        <f aca="false">IF(AND(E20455="Priority",ISNUMBER('Cost model'!N108)),'Cost model'!N108,'Cost model'!M108)</f>
        <v>15.5</v>
      </c>
      <c r="K20455" s="14" t="n">
        <f aca="false">J20455-H20455</f>
        <v>-8.67</v>
      </c>
      <c r="L20455" s="14" t="n">
        <f aca="false">G20455-H20455</f>
        <v>0.329999999999998</v>
      </c>
    </row>
    <row r="20456" customFormat="false" ht="15" hidden="false" customHeight="false" outlineLevel="0" collapsed="false">
      <c r="A20456" s="2" t="s">
        <v>221</v>
      </c>
      <c r="B20456" s="2" t="s">
        <v>221</v>
      </c>
      <c r="C20456" s="2" t="s">
        <v>47</v>
      </c>
      <c r="D20456" s="2" t="s">
        <v>12</v>
      </c>
      <c r="E20456" s="2" t="s">
        <v>74</v>
      </c>
      <c r="F20456" s="2" t="s">
        <v>977</v>
      </c>
      <c r="G20456" s="14" t="n">
        <v>14.5</v>
      </c>
      <c r="H20456" s="14" t="n">
        <v>26.77</v>
      </c>
      <c r="I20456" s="14" t="n">
        <v>9.5</v>
      </c>
      <c r="J20456" s="23" t="n">
        <f aca="false">IF(AND(E20456="Priority",ISNUMBER('Cost model'!N740)),'Cost model'!N740,'Cost model'!M740)</f>
        <v>22.5</v>
      </c>
      <c r="K20456" s="14" t="n">
        <f aca="false">J20456-H20456</f>
        <v>-4.27</v>
      </c>
      <c r="L20456" s="14" t="n">
        <f aca="false">G20456-H20456</f>
        <v>-12.27</v>
      </c>
    </row>
    <row r="20457" customFormat="false" ht="15" hidden="false" customHeight="false" outlineLevel="0" collapsed="false">
      <c r="A20457" s="2" t="s">
        <v>174</v>
      </c>
      <c r="B20457" s="2" t="s">
        <v>142</v>
      </c>
      <c r="C20457" s="2" t="s">
        <v>48</v>
      </c>
      <c r="D20457" s="2" t="s">
        <v>10</v>
      </c>
      <c r="E20457" s="2" t="s">
        <v>74</v>
      </c>
      <c r="F20457" s="2" t="s">
        <v>976</v>
      </c>
      <c r="G20457" s="14" t="n">
        <v>12.5</v>
      </c>
      <c r="H20457" s="14" t="n">
        <v>20.11</v>
      </c>
      <c r="I20457" s="14" t="n">
        <v>12.5</v>
      </c>
      <c r="J20457" s="23" t="n">
        <f aca="false">IF(AND(E20457="Priority",ISNUMBER('Cost model'!N123)),'Cost model'!N123,'Cost model'!M123)</f>
        <v>16.5</v>
      </c>
      <c r="K20457" s="14" t="n">
        <f aca="false">J20457-H20457</f>
        <v>-3.61</v>
      </c>
      <c r="L20457" s="14" t="n">
        <f aca="false">G20457-H20457</f>
        <v>-7.61</v>
      </c>
    </row>
    <row r="20458" customFormat="false" ht="15" hidden="false" customHeight="false" outlineLevel="0" collapsed="false">
      <c r="A20458" s="2" t="s">
        <v>174</v>
      </c>
      <c r="B20458" s="2" t="s">
        <v>174</v>
      </c>
      <c r="C20458" s="2" t="s">
        <v>48</v>
      </c>
      <c r="D20458" s="2" t="s">
        <v>10</v>
      </c>
      <c r="E20458" s="2" t="s">
        <v>83</v>
      </c>
      <c r="F20458" s="2" t="s">
        <v>977</v>
      </c>
      <c r="G20458" s="14" t="n">
        <v>17.5</v>
      </c>
      <c r="H20458" s="14" t="n">
        <v>21.34</v>
      </c>
      <c r="I20458" s="14" t="n">
        <v>17.5</v>
      </c>
      <c r="J20458" s="23" t="n">
        <f aca="false">IF(AND(E20458="Priority",ISNUMBER('Cost model'!N168)),'Cost model'!N168,'Cost model'!M168)</f>
        <v>18.5</v>
      </c>
      <c r="K20458" s="14" t="n">
        <f aca="false">J20458-H20458</f>
        <v>-2.84</v>
      </c>
      <c r="L20458" s="14" t="n">
        <f aca="false">G20458-H20458</f>
        <v>-3.84</v>
      </c>
    </row>
    <row r="20459" customFormat="false" ht="15" hidden="false" customHeight="false" outlineLevel="0" collapsed="false">
      <c r="A20459" s="2" t="s">
        <v>174</v>
      </c>
      <c r="B20459" s="2" t="s">
        <v>174</v>
      </c>
      <c r="C20459" s="2" t="s">
        <v>47</v>
      </c>
      <c r="D20459" s="2" t="s">
        <v>12</v>
      </c>
      <c r="E20459" s="2" t="s">
        <v>74</v>
      </c>
      <c r="F20459" s="2" t="s">
        <v>977</v>
      </c>
      <c r="G20459" s="14" t="n">
        <v>9.5</v>
      </c>
      <c r="H20459" s="14" t="n">
        <v>28.59</v>
      </c>
      <c r="I20459" s="14" t="n">
        <v>9.5</v>
      </c>
      <c r="J20459" s="23" t="n">
        <f aca="false">IF(AND(E20459="Priority",ISNUMBER('Cost model'!N170)),'Cost model'!N170,'Cost model'!M170)</f>
        <v>25.5</v>
      </c>
      <c r="K20459" s="14" t="n">
        <f aca="false">J20459-H20459</f>
        <v>-3.09</v>
      </c>
      <c r="L20459" s="14" t="n">
        <f aca="false">G20459-H20459</f>
        <v>-19.09</v>
      </c>
    </row>
    <row r="20460" customFormat="false" ht="15" hidden="false" customHeight="false" outlineLevel="0" collapsed="false">
      <c r="A20460" s="2" t="s">
        <v>124</v>
      </c>
      <c r="B20460" s="2" t="s">
        <v>174</v>
      </c>
      <c r="C20460" s="2" t="s">
        <v>47</v>
      </c>
      <c r="D20460" s="2" t="s">
        <v>12</v>
      </c>
      <c r="E20460" s="2" t="s">
        <v>74</v>
      </c>
      <c r="F20460" s="2" t="s">
        <v>976</v>
      </c>
      <c r="G20460" s="14" t="n">
        <v>14.5</v>
      </c>
      <c r="H20460" s="14" t="n">
        <v>51.92</v>
      </c>
      <c r="I20460" s="14" t="n">
        <v>19.5</v>
      </c>
      <c r="J20460" s="23" t="n">
        <f aca="false">IF(AND(E20460="Priority",ISNUMBER('Cost model'!N365)),'Cost model'!N365,'Cost model'!M365)</f>
        <v>45</v>
      </c>
      <c r="K20460" s="14" t="n">
        <f aca="false">J20460-H20460</f>
        <v>-6.92</v>
      </c>
      <c r="L20460" s="14" t="n">
        <f aca="false">G20460-H20460</f>
        <v>-37.42</v>
      </c>
    </row>
    <row r="20461" customFormat="false" ht="15" hidden="false" customHeight="false" outlineLevel="0" collapsed="false">
      <c r="A20461" s="2" t="s">
        <v>174</v>
      </c>
      <c r="B20461" s="2" t="s">
        <v>174</v>
      </c>
      <c r="C20461" s="2" t="s">
        <v>47</v>
      </c>
      <c r="D20461" s="2" t="s">
        <v>12</v>
      </c>
      <c r="E20461" s="2" t="s">
        <v>83</v>
      </c>
      <c r="F20461" s="2" t="s">
        <v>977</v>
      </c>
      <c r="G20461" s="14" t="n">
        <v>19.5</v>
      </c>
      <c r="H20461" s="14" t="n">
        <v>27.4</v>
      </c>
      <c r="I20461" s="14" t="n">
        <v>19.5</v>
      </c>
      <c r="J20461" s="23" t="n">
        <f aca="false">IF(AND(E20461="Priority",ISNUMBER('Cost model'!N170)),'Cost model'!N170,'Cost model'!M170)</f>
        <v>35</v>
      </c>
      <c r="K20461" s="14" t="n">
        <f aca="false">J20461-H20461</f>
        <v>7.6</v>
      </c>
      <c r="L20461" s="14" t="n">
        <f aca="false">G20461-H20461</f>
        <v>-7.9</v>
      </c>
    </row>
    <row r="20462" customFormat="false" ht="15" hidden="false" customHeight="false" outlineLevel="0" collapsed="false">
      <c r="A20462" s="2" t="s">
        <v>142</v>
      </c>
      <c r="B20462" s="2" t="s">
        <v>142</v>
      </c>
      <c r="C20462" s="2" t="s">
        <v>49</v>
      </c>
      <c r="D20462" s="2" t="s">
        <v>10</v>
      </c>
      <c r="E20462" s="2" t="s">
        <v>83</v>
      </c>
      <c r="F20462" s="2" t="s">
        <v>977</v>
      </c>
      <c r="G20462" s="14" t="n">
        <v>24.5</v>
      </c>
      <c r="H20462" s="14" t="n">
        <v>24.17</v>
      </c>
      <c r="I20462" s="14" t="n">
        <v>24.5</v>
      </c>
      <c r="J20462" s="23" t="n">
        <f aca="false">IF(AND(E20462="Priority",ISNUMBER('Cost model'!N634)),'Cost model'!N634,'Cost model'!M634)</f>
        <v>21.5</v>
      </c>
      <c r="K20462" s="14" t="n">
        <f aca="false">J20462-H20462</f>
        <v>-2.67</v>
      </c>
      <c r="L20462" s="14" t="n">
        <f aca="false">G20462-H20462</f>
        <v>0.329999999999998</v>
      </c>
    </row>
    <row r="20463" customFormat="false" ht="15" hidden="false" customHeight="false" outlineLevel="0" collapsed="false">
      <c r="A20463" s="2" t="s">
        <v>174</v>
      </c>
      <c r="B20463" s="2" t="s">
        <v>174</v>
      </c>
      <c r="C20463" s="2" t="s">
        <v>47</v>
      </c>
      <c r="D20463" s="2" t="s">
        <v>13</v>
      </c>
      <c r="E20463" s="2" t="s">
        <v>74</v>
      </c>
      <c r="F20463" s="2" t="s">
        <v>977</v>
      </c>
      <c r="G20463" s="14" t="n">
        <v>19</v>
      </c>
      <c r="H20463" s="14" t="n">
        <v>33.26</v>
      </c>
      <c r="I20463" s="14" t="n">
        <v>19</v>
      </c>
      <c r="J20463" s="23" t="n">
        <f aca="false">IF(AND(E20463="Priority",ISNUMBER('Cost model'!N173)),'Cost model'!N173,'Cost model'!M173)</f>
        <v>60</v>
      </c>
      <c r="K20463" s="14" t="n">
        <f aca="false">J20463-H20463</f>
        <v>26.74</v>
      </c>
      <c r="L20463" s="14" t="n">
        <f aca="false">G20463-H20463</f>
        <v>-14.26</v>
      </c>
    </row>
    <row r="20464" customFormat="false" ht="15" hidden="false" customHeight="false" outlineLevel="0" collapsed="false">
      <c r="A20464" s="2" t="s">
        <v>221</v>
      </c>
      <c r="B20464" s="2" t="s">
        <v>221</v>
      </c>
      <c r="C20464" s="2" t="s">
        <v>47</v>
      </c>
      <c r="D20464" s="2" t="s">
        <v>14</v>
      </c>
      <c r="E20464" s="2" t="s">
        <v>74</v>
      </c>
      <c r="F20464" s="2" t="s">
        <v>977</v>
      </c>
      <c r="G20464" s="14" t="n">
        <v>25</v>
      </c>
      <c r="H20464" s="14" t="n">
        <v>250.93</v>
      </c>
      <c r="I20464" s="14" t="n">
        <v>25</v>
      </c>
      <c r="J20464" s="23" t="n">
        <f aca="false">IF(AND(E20464="Priority",ISNUMBER('Cost model'!N746)),'Cost model'!N746,'Cost model'!M746)</f>
        <v>100</v>
      </c>
      <c r="K20464" s="14" t="n">
        <f aca="false">J20464-H20464</f>
        <v>-150.93</v>
      </c>
      <c r="L20464" s="14" t="n">
        <f aca="false">G20464-H20464</f>
        <v>-225.93</v>
      </c>
    </row>
    <row r="20465" customFormat="false" ht="15" hidden="false" customHeight="false" outlineLevel="0" collapsed="false">
      <c r="A20465" s="2" t="s">
        <v>124</v>
      </c>
      <c r="B20465" s="2" t="s">
        <v>124</v>
      </c>
      <c r="C20465" s="2" t="s">
        <v>47</v>
      </c>
      <c r="D20465" s="2" t="s">
        <v>12</v>
      </c>
      <c r="E20465" s="2" t="s">
        <v>74</v>
      </c>
      <c r="F20465" s="2" t="s">
        <v>977</v>
      </c>
      <c r="G20465" s="14" t="n">
        <v>9.5</v>
      </c>
      <c r="H20465" s="14" t="n">
        <v>27.5</v>
      </c>
      <c r="I20465" s="14" t="n">
        <v>9.5</v>
      </c>
      <c r="J20465" s="23" t="n">
        <f aca="false">IF(AND(E20465="Priority",ISNUMBER('Cost model'!N320)),'Cost model'!N320,'Cost model'!M320)</f>
        <v>24.5</v>
      </c>
      <c r="K20465" s="14" t="n">
        <f aca="false">J20465-H20465</f>
        <v>-3</v>
      </c>
      <c r="L20465" s="14" t="n">
        <f aca="false">G20465-H20465</f>
        <v>-18</v>
      </c>
    </row>
    <row r="20466" customFormat="false" ht="15" hidden="false" customHeight="false" outlineLevel="0" collapsed="false">
      <c r="A20466" s="2" t="s">
        <v>174</v>
      </c>
      <c r="B20466" s="2" t="s">
        <v>174</v>
      </c>
      <c r="C20466" s="2" t="s">
        <v>48</v>
      </c>
      <c r="D20466" s="2" t="s">
        <v>10</v>
      </c>
      <c r="E20466" s="2" t="s">
        <v>74</v>
      </c>
      <c r="F20466" s="2" t="s">
        <v>977</v>
      </c>
      <c r="G20466" s="14" t="n">
        <v>12.5</v>
      </c>
      <c r="H20466" s="14" t="n">
        <v>10.79</v>
      </c>
      <c r="I20466" s="14" t="n">
        <v>12.5</v>
      </c>
      <c r="J20466" s="23" t="n">
        <f aca="false">IF(AND(E20466="Priority",ISNUMBER('Cost model'!N168)),'Cost model'!N168,'Cost model'!M168)</f>
        <v>13.5</v>
      </c>
      <c r="K20466" s="14" t="n">
        <f aca="false">J20466-H20466</f>
        <v>2.71</v>
      </c>
      <c r="L20466" s="14" t="n">
        <f aca="false">G20466-H20466</f>
        <v>1.71</v>
      </c>
    </row>
    <row r="20467" customFormat="false" ht="15" hidden="false" customHeight="false" outlineLevel="0" collapsed="false">
      <c r="A20467" s="2" t="s">
        <v>174</v>
      </c>
      <c r="B20467" s="2" t="s">
        <v>174</v>
      </c>
      <c r="C20467" s="2" t="s">
        <v>48</v>
      </c>
      <c r="D20467" s="2" t="s">
        <v>10</v>
      </c>
      <c r="E20467" s="2" t="s">
        <v>74</v>
      </c>
      <c r="F20467" s="2" t="s">
        <v>977</v>
      </c>
      <c r="G20467" s="14" t="n">
        <v>12.5</v>
      </c>
      <c r="H20467" s="14" t="n">
        <v>11.92</v>
      </c>
      <c r="I20467" s="14" t="n">
        <v>12.5</v>
      </c>
      <c r="J20467" s="23" t="n">
        <f aca="false">IF(AND(E20467="Priority",ISNUMBER('Cost model'!N168)),'Cost model'!N168,'Cost model'!M168)</f>
        <v>13.5</v>
      </c>
      <c r="K20467" s="14" t="n">
        <f aca="false">J20467-H20467</f>
        <v>1.58</v>
      </c>
      <c r="L20467" s="14" t="n">
        <f aca="false">G20467-H20467</f>
        <v>0.58</v>
      </c>
    </row>
    <row r="20468" customFormat="false" ht="15" hidden="false" customHeight="false" outlineLevel="0" collapsed="false">
      <c r="A20468" s="2" t="s">
        <v>174</v>
      </c>
      <c r="B20468" s="2" t="s">
        <v>174</v>
      </c>
      <c r="C20468" s="2" t="s">
        <v>49</v>
      </c>
      <c r="D20468" s="2" t="s">
        <v>12</v>
      </c>
      <c r="E20468" s="2" t="s">
        <v>83</v>
      </c>
      <c r="F20468" s="2" t="s">
        <v>977</v>
      </c>
      <c r="G20468" s="14" t="n">
        <v>29.5</v>
      </c>
      <c r="H20468" s="14" t="n">
        <v>49.24</v>
      </c>
      <c r="I20468" s="14" t="n">
        <v>29.5</v>
      </c>
      <c r="J20468" s="23" t="n">
        <f aca="false">IF(AND(E20468="Priority",ISNUMBER('Cost model'!N172)),'Cost model'!N172,'Cost model'!M172)</f>
        <v>60</v>
      </c>
      <c r="K20468" s="14" t="n">
        <f aca="false">J20468-H20468</f>
        <v>10.76</v>
      </c>
      <c r="L20468" s="14" t="n">
        <f aca="false">G20468-H20468</f>
        <v>-19.74</v>
      </c>
    </row>
    <row r="20469" customFormat="false" ht="15" hidden="false" customHeight="false" outlineLevel="0" collapsed="false">
      <c r="A20469" s="2" t="s">
        <v>174</v>
      </c>
      <c r="B20469" s="2" t="s">
        <v>142</v>
      </c>
      <c r="C20469" s="2" t="s">
        <v>47</v>
      </c>
      <c r="D20469" s="2" t="s">
        <v>14</v>
      </c>
      <c r="E20469" s="2" t="s">
        <v>74</v>
      </c>
      <c r="F20469" s="2" t="s">
        <v>976</v>
      </c>
      <c r="G20469" s="14" t="n">
        <v>19</v>
      </c>
      <c r="H20469" s="14" t="n">
        <v>191.25</v>
      </c>
      <c r="I20469" s="14" t="n">
        <v>25</v>
      </c>
      <c r="J20469" s="23" t="n">
        <f aca="false">IF(AND(E20469="Priority",ISNUMBER('Cost model'!N131)),'Cost model'!N131,'Cost model'!M131)</f>
        <v>95</v>
      </c>
      <c r="K20469" s="14" t="n">
        <f aca="false">J20469-H20469</f>
        <v>-96.25</v>
      </c>
      <c r="L20469" s="14" t="n">
        <f aca="false">G20469-H20469</f>
        <v>-172.25</v>
      </c>
    </row>
    <row r="20470" customFormat="false" ht="15" hidden="false" customHeight="false" outlineLevel="0" collapsed="false">
      <c r="A20470" s="2" t="s">
        <v>221</v>
      </c>
      <c r="B20470" s="2" t="s">
        <v>221</v>
      </c>
      <c r="C20470" s="2" t="s">
        <v>49</v>
      </c>
      <c r="D20470" s="2" t="s">
        <v>14</v>
      </c>
      <c r="E20470" s="2" t="s">
        <v>74</v>
      </c>
      <c r="F20470" s="2" t="s">
        <v>977</v>
      </c>
      <c r="G20470" s="14" t="n">
        <v>19.5</v>
      </c>
      <c r="H20470" s="14" t="n">
        <v>578.38</v>
      </c>
      <c r="I20470" s="14" t="n">
        <v>125</v>
      </c>
      <c r="J20470" s="23" t="n">
        <f aca="false">IF(AND(E20470="Priority",ISNUMBER('Cost model'!N748)),'Cost model'!N748,'Cost model'!M748)</f>
        <v>235</v>
      </c>
      <c r="K20470" s="14" t="n">
        <f aca="false">J20470-H20470</f>
        <v>-343.38</v>
      </c>
      <c r="L20470" s="14" t="n">
        <f aca="false">G20470-H20470</f>
        <v>-558.88</v>
      </c>
    </row>
    <row r="20471" customFormat="false" ht="15" hidden="false" customHeight="false" outlineLevel="0" collapsed="false">
      <c r="A20471" s="2" t="s">
        <v>124</v>
      </c>
      <c r="B20471" s="2" t="s">
        <v>124</v>
      </c>
      <c r="C20471" s="2" t="s">
        <v>49</v>
      </c>
      <c r="D20471" s="2" t="s">
        <v>12</v>
      </c>
      <c r="E20471" s="2" t="s">
        <v>74</v>
      </c>
      <c r="F20471" s="2" t="s">
        <v>977</v>
      </c>
      <c r="G20471" s="14" t="n">
        <v>19.5</v>
      </c>
      <c r="H20471" s="14" t="n">
        <v>17.31</v>
      </c>
      <c r="I20471" s="14" t="n">
        <v>19.5</v>
      </c>
      <c r="J20471" s="23" t="n">
        <f aca="false">IF(AND(E20471="Priority",ISNUMBER('Cost model'!N322)),'Cost model'!N322,'Cost model'!M322)</f>
        <v>50</v>
      </c>
      <c r="K20471" s="14" t="n">
        <f aca="false">J20471-H20471</f>
        <v>32.69</v>
      </c>
      <c r="L20471" s="14" t="n">
        <f aca="false">G20471-H20471</f>
        <v>2.19</v>
      </c>
    </row>
    <row r="20472" customFormat="false" ht="15" hidden="false" customHeight="false" outlineLevel="0" collapsed="false">
      <c r="A20472" s="2" t="s">
        <v>221</v>
      </c>
      <c r="B20472" s="2" t="s">
        <v>221</v>
      </c>
      <c r="C20472" s="2" t="s">
        <v>49</v>
      </c>
      <c r="D20472" s="2" t="s">
        <v>13</v>
      </c>
      <c r="E20472" s="2" t="s">
        <v>74</v>
      </c>
      <c r="F20472" s="2" t="s">
        <v>977</v>
      </c>
      <c r="G20472" s="14" t="n">
        <v>50</v>
      </c>
      <c r="H20472" s="14" t="n">
        <v>352.86</v>
      </c>
      <c r="I20472" s="14" t="n">
        <v>50</v>
      </c>
      <c r="J20472" s="23" t="n">
        <f aca="false">IF(AND(E20472="Priority",ISNUMBER('Cost model'!N745)),'Cost model'!N745,'Cost model'!M745)</f>
        <v>130</v>
      </c>
      <c r="K20472" s="14" t="n">
        <f aca="false">J20472-H20472</f>
        <v>-222.86</v>
      </c>
      <c r="L20472" s="14" t="n">
        <f aca="false">G20472-H20472</f>
        <v>-302.86</v>
      </c>
    </row>
    <row r="20473" customFormat="false" ht="15" hidden="false" customHeight="false" outlineLevel="0" collapsed="false">
      <c r="A20473" s="2" t="s">
        <v>174</v>
      </c>
      <c r="B20473" s="2" t="s">
        <v>174</v>
      </c>
      <c r="C20473" s="2" t="s">
        <v>48</v>
      </c>
      <c r="D20473" s="2" t="s">
        <v>12</v>
      </c>
      <c r="E20473" s="2" t="s">
        <v>83</v>
      </c>
      <c r="F20473" s="2" t="s">
        <v>977</v>
      </c>
      <c r="G20473" s="14" t="n">
        <v>19.5</v>
      </c>
      <c r="H20473" s="14" t="n">
        <v>50.06</v>
      </c>
      <c r="I20473" s="14" t="n">
        <v>19.5</v>
      </c>
      <c r="J20473" s="23" t="n">
        <f aca="false">IF(AND(E20473="Priority",ISNUMBER('Cost model'!N171)),'Cost model'!N171,'Cost model'!M171)</f>
        <v>55</v>
      </c>
      <c r="K20473" s="14" t="n">
        <f aca="false">J20473-H20473</f>
        <v>4.94</v>
      </c>
      <c r="L20473" s="14" t="n">
        <f aca="false">G20473-H20473</f>
        <v>-30.56</v>
      </c>
    </row>
    <row r="20474" customFormat="false" ht="15" hidden="false" customHeight="false" outlineLevel="0" collapsed="false">
      <c r="A20474" s="2" t="s">
        <v>124</v>
      </c>
      <c r="B20474" s="2" t="s">
        <v>124</v>
      </c>
      <c r="C20474" s="2" t="s">
        <v>47</v>
      </c>
      <c r="D20474" s="2" t="s">
        <v>10</v>
      </c>
      <c r="E20474" s="2" t="s">
        <v>74</v>
      </c>
      <c r="F20474" s="2" t="s">
        <v>977</v>
      </c>
      <c r="G20474" s="14" t="n">
        <v>9.5</v>
      </c>
      <c r="H20474" s="14" t="n">
        <v>6.12</v>
      </c>
      <c r="I20474" s="14" t="n">
        <v>9.5</v>
      </c>
      <c r="J20474" s="23" t="n">
        <f aca="false">IF(AND(E20474="Priority",ISNUMBER('Cost model'!N317)),'Cost model'!N317,'Cost model'!M317)</f>
        <v>10.5</v>
      </c>
      <c r="K20474" s="14" t="n">
        <f aca="false">J20474-H20474</f>
        <v>4.38</v>
      </c>
      <c r="L20474" s="14" t="n">
        <f aca="false">G20474-H20474</f>
        <v>3.38</v>
      </c>
    </row>
    <row r="20475" customFormat="false" ht="15" hidden="false" customHeight="false" outlineLevel="0" collapsed="false">
      <c r="A20475" s="2" t="s">
        <v>221</v>
      </c>
      <c r="B20475" s="2" t="s">
        <v>221</v>
      </c>
      <c r="C20475" s="2" t="s">
        <v>47</v>
      </c>
      <c r="D20475" s="2" t="s">
        <v>10</v>
      </c>
      <c r="E20475" s="2" t="s">
        <v>74</v>
      </c>
      <c r="F20475" s="2" t="s">
        <v>977</v>
      </c>
      <c r="G20475" s="14" t="n">
        <v>9.5</v>
      </c>
      <c r="H20475" s="14" t="n">
        <v>7.93</v>
      </c>
      <c r="I20475" s="14" t="n">
        <v>9.5</v>
      </c>
      <c r="J20475" s="23" t="n">
        <f aca="false">IF(AND(E20475="Priority",ISNUMBER('Cost model'!N737)),'Cost model'!N737,'Cost model'!M737)</f>
        <v>8.5</v>
      </c>
      <c r="K20475" s="14" t="n">
        <f aca="false">J20475-H20475</f>
        <v>0.57</v>
      </c>
      <c r="L20475" s="14" t="n">
        <f aca="false">G20475-H20475</f>
        <v>1.57</v>
      </c>
    </row>
    <row r="20476" customFormat="false" ht="15" hidden="false" customHeight="false" outlineLevel="0" collapsed="false">
      <c r="A20476" s="2" t="s">
        <v>124</v>
      </c>
      <c r="B20476" s="2" t="s">
        <v>124</v>
      </c>
      <c r="C20476" s="2" t="s">
        <v>48</v>
      </c>
      <c r="D20476" s="2" t="s">
        <v>10</v>
      </c>
      <c r="E20476" s="2" t="s">
        <v>74</v>
      </c>
      <c r="F20476" s="2" t="s">
        <v>977</v>
      </c>
      <c r="G20476" s="14" t="n">
        <v>12.5</v>
      </c>
      <c r="H20476" s="14" t="n">
        <v>26.1</v>
      </c>
      <c r="I20476" s="14" t="n">
        <v>12.5</v>
      </c>
      <c r="J20476" s="23" t="n">
        <f aca="false">IF(AND(E20476="Priority",ISNUMBER('Cost model'!N318)),'Cost model'!N318,'Cost model'!M318)</f>
        <v>14.5</v>
      </c>
      <c r="K20476" s="14" t="n">
        <f aca="false">J20476-H20476</f>
        <v>-11.6</v>
      </c>
      <c r="L20476" s="14" t="n">
        <f aca="false">G20476-H20476</f>
        <v>-13.6</v>
      </c>
    </row>
    <row r="20477" customFormat="false" ht="15" hidden="false" customHeight="false" outlineLevel="0" collapsed="false">
      <c r="A20477" s="2" t="s">
        <v>124</v>
      </c>
      <c r="B20477" s="2" t="s">
        <v>124</v>
      </c>
      <c r="C20477" s="2" t="s">
        <v>47</v>
      </c>
      <c r="D20477" s="2" t="s">
        <v>12</v>
      </c>
      <c r="E20477" s="2" t="s">
        <v>74</v>
      </c>
      <c r="F20477" s="2" t="s">
        <v>977</v>
      </c>
      <c r="G20477" s="14" t="n">
        <v>9.5</v>
      </c>
      <c r="H20477" s="14" t="n">
        <v>28.36</v>
      </c>
      <c r="I20477" s="14" t="n">
        <v>9.5</v>
      </c>
      <c r="J20477" s="23" t="n">
        <f aca="false">IF(AND(E20477="Priority",ISNUMBER('Cost model'!N320)),'Cost model'!N320,'Cost model'!M320)</f>
        <v>24.5</v>
      </c>
      <c r="K20477" s="14" t="n">
        <f aca="false">J20477-H20477</f>
        <v>-3.86</v>
      </c>
      <c r="L20477" s="14" t="n">
        <f aca="false">G20477-H20477</f>
        <v>-18.86</v>
      </c>
    </row>
    <row r="20478" customFormat="false" ht="15" hidden="false" customHeight="false" outlineLevel="0" collapsed="false">
      <c r="A20478" s="2" t="s">
        <v>174</v>
      </c>
      <c r="B20478" s="2" t="s">
        <v>174</v>
      </c>
      <c r="C20478" s="2" t="s">
        <v>47</v>
      </c>
      <c r="D20478" s="2" t="s">
        <v>13</v>
      </c>
      <c r="E20478" s="2" t="s">
        <v>74</v>
      </c>
      <c r="F20478" s="2" t="s">
        <v>977</v>
      </c>
      <c r="G20478" s="14" t="n">
        <v>19</v>
      </c>
      <c r="H20478" s="14" t="n">
        <v>32.96</v>
      </c>
      <c r="I20478" s="14" t="n">
        <v>19</v>
      </c>
      <c r="J20478" s="23" t="n">
        <f aca="false">IF(AND(E20478="Priority",ISNUMBER('Cost model'!N173)),'Cost model'!N173,'Cost model'!M173)</f>
        <v>60</v>
      </c>
      <c r="K20478" s="14" t="n">
        <f aca="false">J20478-H20478</f>
        <v>27.04</v>
      </c>
      <c r="L20478" s="14" t="n">
        <f aca="false">G20478-H20478</f>
        <v>-13.96</v>
      </c>
    </row>
    <row r="20479" customFormat="false" ht="15" hidden="false" customHeight="false" outlineLevel="0" collapsed="false">
      <c r="A20479" s="2" t="s">
        <v>142</v>
      </c>
      <c r="B20479" s="2" t="s">
        <v>142</v>
      </c>
      <c r="C20479" s="2" t="s">
        <v>49</v>
      </c>
      <c r="D20479" s="2" t="s">
        <v>13</v>
      </c>
      <c r="E20479" s="2" t="s">
        <v>74</v>
      </c>
      <c r="F20479" s="2" t="s">
        <v>977</v>
      </c>
      <c r="G20479" s="14" t="n">
        <v>85</v>
      </c>
      <c r="H20479" s="14" t="n">
        <v>170.37</v>
      </c>
      <c r="I20479" s="14" t="n">
        <v>50</v>
      </c>
      <c r="J20479" s="23" t="n">
        <f aca="false">IF(AND(E20479="Priority",ISNUMBER('Cost model'!N640)),'Cost model'!N640,'Cost model'!M640)</f>
        <v>65</v>
      </c>
      <c r="K20479" s="14" t="n">
        <f aca="false">J20479-H20479</f>
        <v>-105.37</v>
      </c>
      <c r="L20479" s="14" t="n">
        <f aca="false">G20479-H20479</f>
        <v>-85.37</v>
      </c>
    </row>
    <row r="20480" customFormat="false" ht="15" hidden="false" customHeight="false" outlineLevel="0" collapsed="false">
      <c r="A20480" s="2" t="s">
        <v>158</v>
      </c>
      <c r="B20480" s="2" t="s">
        <v>158</v>
      </c>
      <c r="C20480" s="2" t="s">
        <v>47</v>
      </c>
      <c r="D20480" s="2" t="s">
        <v>12</v>
      </c>
      <c r="E20480" s="2" t="s">
        <v>74</v>
      </c>
      <c r="F20480" s="2" t="s">
        <v>977</v>
      </c>
      <c r="G20480" s="14" t="n">
        <v>14.5</v>
      </c>
      <c r="H20480" s="14" t="n">
        <v>23.57</v>
      </c>
      <c r="I20480" s="14" t="n">
        <v>9.5</v>
      </c>
      <c r="J20480" s="23" t="n">
        <f aca="false">IF(AND(E20480="Priority",ISNUMBER('Cost model'!N425)),'Cost model'!N425,'Cost model'!M425)</f>
        <v>14.5</v>
      </c>
      <c r="K20480" s="14" t="n">
        <f aca="false">J20480-H20480</f>
        <v>-9.07</v>
      </c>
      <c r="L20480" s="14" t="n">
        <f aca="false">G20480-H20480</f>
        <v>-9.07</v>
      </c>
    </row>
    <row r="20481" customFormat="false" ht="15" hidden="false" customHeight="false" outlineLevel="0" collapsed="false">
      <c r="A20481" s="2" t="s">
        <v>142</v>
      </c>
      <c r="B20481" s="2" t="s">
        <v>142</v>
      </c>
      <c r="C20481" s="2" t="s">
        <v>47</v>
      </c>
      <c r="D20481" s="2" t="s">
        <v>10</v>
      </c>
      <c r="E20481" s="2" t="s">
        <v>74</v>
      </c>
      <c r="F20481" s="2" t="s">
        <v>977</v>
      </c>
      <c r="G20481" s="14" t="n">
        <v>9.5</v>
      </c>
      <c r="H20481" s="14" t="n">
        <v>5.14</v>
      </c>
      <c r="I20481" s="14" t="n">
        <v>9.5</v>
      </c>
      <c r="J20481" s="23" t="n">
        <f aca="false">IF(AND(E20481="Priority",ISNUMBER('Cost model'!N632)),'Cost model'!N632,'Cost model'!M632)</f>
        <v>9.5</v>
      </c>
      <c r="K20481" s="14" t="n">
        <f aca="false">J20481-H20481</f>
        <v>4.36</v>
      </c>
      <c r="L20481" s="14" t="n">
        <f aca="false">G20481-H20481</f>
        <v>4.36</v>
      </c>
    </row>
    <row r="20482" customFormat="false" ht="15" hidden="false" customHeight="false" outlineLevel="0" collapsed="false">
      <c r="A20482" s="2" t="s">
        <v>174</v>
      </c>
      <c r="B20482" s="2" t="s">
        <v>174</v>
      </c>
      <c r="C20482" s="2" t="s">
        <v>48</v>
      </c>
      <c r="D20482" s="2" t="s">
        <v>10</v>
      </c>
      <c r="E20482" s="2" t="s">
        <v>74</v>
      </c>
      <c r="F20482" s="2" t="s">
        <v>977</v>
      </c>
      <c r="G20482" s="14" t="n">
        <v>12.5</v>
      </c>
      <c r="H20482" s="14" t="n">
        <v>25.41</v>
      </c>
      <c r="I20482" s="14" t="n">
        <v>12.5</v>
      </c>
      <c r="J20482" s="23" t="n">
        <f aca="false">IF(AND(E20482="Priority",ISNUMBER('Cost model'!N168)),'Cost model'!N168,'Cost model'!M168)</f>
        <v>13.5</v>
      </c>
      <c r="K20482" s="14" t="n">
        <f aca="false">J20482-H20482</f>
        <v>-11.91</v>
      </c>
      <c r="L20482" s="14" t="n">
        <f aca="false">G20482-H20482</f>
        <v>-12.91</v>
      </c>
    </row>
    <row r="20483" customFormat="false" ht="15" hidden="false" customHeight="false" outlineLevel="0" collapsed="false">
      <c r="A20483" s="2" t="s">
        <v>124</v>
      </c>
      <c r="B20483" s="2" t="s">
        <v>124</v>
      </c>
      <c r="C20483" s="2" t="s">
        <v>48</v>
      </c>
      <c r="D20483" s="2" t="s">
        <v>10</v>
      </c>
      <c r="E20483" s="2" t="s">
        <v>74</v>
      </c>
      <c r="F20483" s="2" t="s">
        <v>977</v>
      </c>
      <c r="G20483" s="14" t="n">
        <v>14.5</v>
      </c>
      <c r="H20483" s="14" t="n">
        <v>11.97</v>
      </c>
      <c r="I20483" s="14" t="n">
        <v>12.5</v>
      </c>
      <c r="J20483" s="23" t="n">
        <f aca="false">IF(AND(E20483="Priority",ISNUMBER('Cost model'!N318)),'Cost model'!N318,'Cost model'!M318)</f>
        <v>14.5</v>
      </c>
      <c r="K20483" s="14" t="n">
        <f aca="false">J20483-H20483</f>
        <v>2.53</v>
      </c>
      <c r="L20483" s="14" t="n">
        <f aca="false">G20483-H20483</f>
        <v>2.53</v>
      </c>
    </row>
    <row r="20484" customFormat="false" ht="15" hidden="false" customHeight="false" outlineLevel="0" collapsed="false">
      <c r="A20484" s="2" t="s">
        <v>124</v>
      </c>
      <c r="B20484" s="2" t="s">
        <v>124</v>
      </c>
      <c r="C20484" s="2" t="s">
        <v>49</v>
      </c>
      <c r="D20484" s="2" t="s">
        <v>10</v>
      </c>
      <c r="E20484" s="2" t="s">
        <v>74</v>
      </c>
      <c r="F20484" s="2" t="s">
        <v>977</v>
      </c>
      <c r="G20484" s="14" t="n">
        <v>17.5</v>
      </c>
      <c r="H20484" s="14" t="n">
        <v>11.34</v>
      </c>
      <c r="I20484" s="14" t="n">
        <v>17.5</v>
      </c>
      <c r="J20484" s="23" t="n">
        <f aca="false">IF(AND(E20484="Priority",ISNUMBER('Cost model'!N319)),'Cost model'!N319,'Cost model'!M319)</f>
        <v>16.5</v>
      </c>
      <c r="K20484" s="14" t="n">
        <f aca="false">J20484-H20484</f>
        <v>5.16</v>
      </c>
      <c r="L20484" s="14" t="n">
        <f aca="false">G20484-H20484</f>
        <v>6.16</v>
      </c>
    </row>
    <row r="20485" customFormat="false" ht="15" hidden="false" customHeight="false" outlineLevel="0" collapsed="false">
      <c r="A20485" s="2" t="s">
        <v>221</v>
      </c>
      <c r="B20485" s="2" t="s">
        <v>221</v>
      </c>
      <c r="C20485" s="2" t="s">
        <v>47</v>
      </c>
      <c r="D20485" s="2" t="s">
        <v>12</v>
      </c>
      <c r="E20485" s="2" t="s">
        <v>74</v>
      </c>
      <c r="F20485" s="2" t="s">
        <v>977</v>
      </c>
      <c r="G20485" s="14" t="n">
        <v>9.5</v>
      </c>
      <c r="H20485" s="14" t="n">
        <v>29.22</v>
      </c>
      <c r="I20485" s="14" t="n">
        <v>9.5</v>
      </c>
      <c r="J20485" s="23" t="n">
        <f aca="false">IF(AND(E20485="Priority",ISNUMBER('Cost model'!N740)),'Cost model'!N740,'Cost model'!M740)</f>
        <v>22.5</v>
      </c>
      <c r="K20485" s="14" t="n">
        <f aca="false">J20485-H20485</f>
        <v>-6.72</v>
      </c>
      <c r="L20485" s="14" t="n">
        <f aca="false">G20485-H20485</f>
        <v>-19.72</v>
      </c>
    </row>
    <row r="20486" customFormat="false" ht="15" hidden="false" customHeight="false" outlineLevel="0" collapsed="false">
      <c r="A20486" s="2" t="s">
        <v>124</v>
      </c>
      <c r="B20486" s="2" t="s">
        <v>174</v>
      </c>
      <c r="C20486" s="2" t="s">
        <v>48</v>
      </c>
      <c r="D20486" s="2" t="s">
        <v>12</v>
      </c>
      <c r="E20486" s="2" t="s">
        <v>74</v>
      </c>
      <c r="F20486" s="2" t="s">
        <v>976</v>
      </c>
      <c r="G20486" s="14" t="n">
        <v>19.5</v>
      </c>
      <c r="H20486" s="14" t="n">
        <v>54.29</v>
      </c>
      <c r="I20486" s="14" t="n">
        <v>19.5</v>
      </c>
      <c r="J20486" s="23" t="n">
        <f aca="false">IF(AND(E20486="Priority",ISNUMBER('Cost model'!N366)),'Cost model'!N366,'Cost model'!M366)</f>
        <v>55</v>
      </c>
      <c r="K20486" s="14" t="n">
        <f aca="false">J20486-H20486</f>
        <v>0.710000000000001</v>
      </c>
      <c r="L20486" s="14" t="n">
        <f aca="false">G20486-H20486</f>
        <v>-34.79</v>
      </c>
    </row>
    <row r="20487" customFormat="false" ht="15" hidden="false" customHeight="false" outlineLevel="0" collapsed="false">
      <c r="A20487" s="2" t="s">
        <v>142</v>
      </c>
      <c r="B20487" s="2" t="s">
        <v>174</v>
      </c>
      <c r="C20487" s="2" t="s">
        <v>47</v>
      </c>
      <c r="D20487" s="2" t="s">
        <v>12</v>
      </c>
      <c r="E20487" s="2" t="s">
        <v>74</v>
      </c>
      <c r="F20487" s="2" t="s">
        <v>976</v>
      </c>
      <c r="G20487" s="14" t="n">
        <v>19.5</v>
      </c>
      <c r="H20487" s="14" t="n">
        <v>88.92</v>
      </c>
      <c r="I20487" s="14" t="n">
        <v>19.5</v>
      </c>
      <c r="J20487" s="23" t="n">
        <f aca="false">IF(AND(E20487="Priority",ISNUMBER('Cost model'!N695)),'Cost model'!N695,'Cost model'!M695)</f>
        <v>40</v>
      </c>
      <c r="K20487" s="14" t="n">
        <f aca="false">J20487-H20487</f>
        <v>-48.92</v>
      </c>
      <c r="L20487" s="14" t="n">
        <f aca="false">G20487-H20487</f>
        <v>-69.42</v>
      </c>
    </row>
    <row r="20488" customFormat="false" ht="15" hidden="false" customHeight="false" outlineLevel="0" collapsed="false">
      <c r="A20488" s="2" t="s">
        <v>142</v>
      </c>
      <c r="B20488" s="2" t="s">
        <v>142</v>
      </c>
      <c r="C20488" s="2" t="s">
        <v>47</v>
      </c>
      <c r="D20488" s="2" t="s">
        <v>10</v>
      </c>
      <c r="E20488" s="2" t="s">
        <v>83</v>
      </c>
      <c r="F20488" s="2" t="s">
        <v>977</v>
      </c>
      <c r="G20488" s="14" t="n">
        <v>14.5</v>
      </c>
      <c r="H20488" s="14" t="n">
        <v>7.32</v>
      </c>
      <c r="I20488" s="14" t="n">
        <v>14.5</v>
      </c>
      <c r="J20488" s="23" t="n">
        <f aca="false">IF(AND(E20488="Priority",ISNUMBER('Cost model'!N632)),'Cost model'!N632,'Cost model'!M632)</f>
        <v>14.5</v>
      </c>
      <c r="K20488" s="14" t="n">
        <f aca="false">J20488-H20488</f>
        <v>7.18</v>
      </c>
      <c r="L20488" s="14" t="n">
        <f aca="false">G20488-H20488</f>
        <v>7.18</v>
      </c>
    </row>
    <row r="20489" customFormat="false" ht="15" hidden="false" customHeight="false" outlineLevel="0" collapsed="false">
      <c r="A20489" s="2" t="s">
        <v>174</v>
      </c>
      <c r="B20489" s="2" t="s">
        <v>174</v>
      </c>
      <c r="C20489" s="2" t="s">
        <v>48</v>
      </c>
      <c r="D20489" s="2" t="s">
        <v>10</v>
      </c>
      <c r="E20489" s="2" t="s">
        <v>74</v>
      </c>
      <c r="F20489" s="2" t="s">
        <v>977</v>
      </c>
      <c r="G20489" s="14" t="n">
        <v>12.5</v>
      </c>
      <c r="H20489" s="14" t="n">
        <v>11.22</v>
      </c>
      <c r="I20489" s="14" t="n">
        <v>12.5</v>
      </c>
      <c r="J20489" s="23" t="n">
        <f aca="false">IF(AND(E20489="Priority",ISNUMBER('Cost model'!N168)),'Cost model'!N168,'Cost model'!M168)</f>
        <v>13.5</v>
      </c>
      <c r="K20489" s="14" t="n">
        <f aca="false">J20489-H20489</f>
        <v>2.28</v>
      </c>
      <c r="L20489" s="14" t="n">
        <f aca="false">G20489-H20489</f>
        <v>1.28</v>
      </c>
    </row>
    <row r="20490" customFormat="false" ht="15" hidden="false" customHeight="false" outlineLevel="0" collapsed="false">
      <c r="A20490" s="2" t="s">
        <v>174</v>
      </c>
      <c r="B20490" s="2" t="s">
        <v>174</v>
      </c>
      <c r="C20490" s="2" t="s">
        <v>49</v>
      </c>
      <c r="D20490" s="2" t="s">
        <v>12</v>
      </c>
      <c r="E20490" s="2" t="s">
        <v>74</v>
      </c>
      <c r="F20490" s="2" t="s">
        <v>977</v>
      </c>
      <c r="G20490" s="14" t="n">
        <v>19.5</v>
      </c>
      <c r="H20490" s="14" t="n">
        <v>47.01</v>
      </c>
      <c r="I20490" s="14" t="n">
        <v>19.5</v>
      </c>
      <c r="J20490" s="23" t="n">
        <f aca="false">IF(AND(E20490="Priority",ISNUMBER('Cost model'!N172)),'Cost model'!N172,'Cost model'!M172)</f>
        <v>45</v>
      </c>
      <c r="K20490" s="14" t="n">
        <f aca="false">J20490-H20490</f>
        <v>-2.01</v>
      </c>
      <c r="L20490" s="14" t="n">
        <f aca="false">G20490-H20490</f>
        <v>-27.51</v>
      </c>
    </row>
    <row r="20491" customFormat="false" ht="15" hidden="false" customHeight="false" outlineLevel="0" collapsed="false">
      <c r="A20491" s="2" t="s">
        <v>174</v>
      </c>
      <c r="B20491" s="2" t="s">
        <v>142</v>
      </c>
      <c r="C20491" s="2" t="s">
        <v>47</v>
      </c>
      <c r="D20491" s="2" t="s">
        <v>10</v>
      </c>
      <c r="E20491" s="2" t="s">
        <v>74</v>
      </c>
      <c r="F20491" s="2" t="s">
        <v>976</v>
      </c>
      <c r="G20491" s="14" t="n">
        <v>9.5</v>
      </c>
      <c r="H20491" s="14" t="n">
        <v>10.53</v>
      </c>
      <c r="I20491" s="14" t="n">
        <v>9.5</v>
      </c>
      <c r="J20491" s="23" t="n">
        <f aca="false">IF(AND(E20491="Priority",ISNUMBER('Cost model'!N122)),'Cost model'!N122,'Cost model'!M122)</f>
        <v>13.5</v>
      </c>
      <c r="K20491" s="14" t="n">
        <f aca="false">J20491-H20491</f>
        <v>2.97</v>
      </c>
      <c r="L20491" s="14" t="n">
        <f aca="false">G20491-H20491</f>
        <v>-1.03</v>
      </c>
    </row>
    <row r="20492" customFormat="false" ht="15" hidden="false" customHeight="false" outlineLevel="0" collapsed="false">
      <c r="A20492" s="2" t="s">
        <v>142</v>
      </c>
      <c r="B20492" s="2" t="s">
        <v>174</v>
      </c>
      <c r="C20492" s="2" t="s">
        <v>49</v>
      </c>
      <c r="D20492" s="2" t="s">
        <v>10</v>
      </c>
      <c r="E20492" s="2" t="s">
        <v>74</v>
      </c>
      <c r="F20492" s="2" t="s">
        <v>976</v>
      </c>
      <c r="G20492" s="14" t="n">
        <v>19.5</v>
      </c>
      <c r="H20492" s="14" t="n">
        <v>10.26</v>
      </c>
      <c r="I20492" s="14" t="n">
        <v>17.5</v>
      </c>
      <c r="J20492" s="23" t="n">
        <f aca="false">IF(AND(E20492="Priority",ISNUMBER('Cost model'!N694)),'Cost model'!N694,'Cost model'!M694)</f>
        <v>17.5</v>
      </c>
      <c r="K20492" s="14" t="n">
        <f aca="false">J20492-H20492</f>
        <v>7.24</v>
      </c>
      <c r="L20492" s="14" t="n">
        <f aca="false">G20492-H20492</f>
        <v>9.24</v>
      </c>
    </row>
    <row r="20493" customFormat="false" ht="15" hidden="false" customHeight="false" outlineLevel="0" collapsed="false">
      <c r="A20493" s="2" t="s">
        <v>174</v>
      </c>
      <c r="B20493" s="2" t="s">
        <v>174</v>
      </c>
      <c r="C20493" s="2" t="s">
        <v>48</v>
      </c>
      <c r="D20493" s="2" t="s">
        <v>10</v>
      </c>
      <c r="E20493" s="2" t="s">
        <v>74</v>
      </c>
      <c r="F20493" s="2" t="s">
        <v>977</v>
      </c>
      <c r="G20493" s="14" t="n">
        <v>12.5</v>
      </c>
      <c r="H20493" s="14" t="n">
        <v>7.22</v>
      </c>
      <c r="I20493" s="14" t="n">
        <v>12.5</v>
      </c>
      <c r="J20493" s="23" t="n">
        <f aca="false">IF(AND(E20493="Priority",ISNUMBER('Cost model'!N168)),'Cost model'!N168,'Cost model'!M168)</f>
        <v>13.5</v>
      </c>
      <c r="K20493" s="14" t="n">
        <f aca="false">J20493-H20493</f>
        <v>6.28</v>
      </c>
      <c r="L20493" s="14" t="n">
        <f aca="false">G20493-H20493</f>
        <v>5.28</v>
      </c>
    </row>
    <row r="20494" customFormat="false" ht="15" hidden="false" customHeight="false" outlineLevel="0" collapsed="false">
      <c r="A20494" s="2" t="s">
        <v>174</v>
      </c>
      <c r="B20494" s="2" t="s">
        <v>174</v>
      </c>
      <c r="C20494" s="2" t="s">
        <v>47</v>
      </c>
      <c r="D20494" s="2" t="s">
        <v>12</v>
      </c>
      <c r="E20494" s="2" t="s">
        <v>74</v>
      </c>
      <c r="F20494" s="2" t="s">
        <v>977</v>
      </c>
      <c r="G20494" s="14" t="n">
        <v>9.5</v>
      </c>
      <c r="H20494" s="14" t="n">
        <v>7.46</v>
      </c>
      <c r="I20494" s="14" t="n">
        <v>9.5</v>
      </c>
      <c r="J20494" s="23" t="n">
        <f aca="false">IF(AND(E20494="Priority",ISNUMBER('Cost model'!N170)),'Cost model'!N170,'Cost model'!M170)</f>
        <v>25.5</v>
      </c>
      <c r="K20494" s="14" t="n">
        <f aca="false">J20494-H20494</f>
        <v>18.04</v>
      </c>
      <c r="L20494" s="14" t="n">
        <f aca="false">G20494-H20494</f>
        <v>2.04</v>
      </c>
    </row>
    <row r="20495" customFormat="false" ht="15" hidden="false" customHeight="false" outlineLevel="0" collapsed="false">
      <c r="A20495" s="2" t="s">
        <v>342</v>
      </c>
      <c r="B20495" s="2" t="s">
        <v>158</v>
      </c>
      <c r="C20495" s="2" t="s">
        <v>47</v>
      </c>
      <c r="D20495" s="2" t="s">
        <v>12</v>
      </c>
      <c r="E20495" s="2" t="s">
        <v>74</v>
      </c>
      <c r="F20495" s="2" t="s">
        <v>976</v>
      </c>
      <c r="G20495" s="14" t="n">
        <v>24.5</v>
      </c>
      <c r="H20495" s="14" t="n">
        <v>21.34</v>
      </c>
      <c r="I20495" s="14" t="n">
        <v>24.5</v>
      </c>
      <c r="J20495" s="23" t="n">
        <f aca="false">IF(AND(E20495="Priority",ISNUMBER('Cost model'!N215)),'Cost model'!N215,'Cost model'!M215)</f>
        <v>60</v>
      </c>
      <c r="K20495" s="14" t="n">
        <f aca="false">J20495-H20495</f>
        <v>38.66</v>
      </c>
      <c r="L20495" s="14" t="n">
        <f aca="false">G20495-H20495</f>
        <v>3.16</v>
      </c>
    </row>
    <row r="20496" customFormat="false" ht="15" hidden="false" customHeight="false" outlineLevel="0" collapsed="false">
      <c r="A20496" s="2" t="s">
        <v>124</v>
      </c>
      <c r="B20496" s="2" t="s">
        <v>124</v>
      </c>
      <c r="C20496" s="2" t="s">
        <v>48</v>
      </c>
      <c r="D20496" s="2" t="s">
        <v>10</v>
      </c>
      <c r="E20496" s="2" t="s">
        <v>83</v>
      </c>
      <c r="F20496" s="2" t="s">
        <v>977</v>
      </c>
      <c r="G20496" s="14" t="n">
        <v>17.5</v>
      </c>
      <c r="H20496" s="14" t="n">
        <v>24.17</v>
      </c>
      <c r="I20496" s="14" t="n">
        <v>17.5</v>
      </c>
      <c r="J20496" s="23" t="n">
        <f aca="false">IF(AND(E20496="Priority",ISNUMBER('Cost model'!N318)),'Cost model'!N318,'Cost model'!M318)</f>
        <v>19.5</v>
      </c>
      <c r="K20496" s="14" t="n">
        <f aca="false">J20496-H20496</f>
        <v>-4.67</v>
      </c>
      <c r="L20496" s="14" t="n">
        <f aca="false">G20496-H20496</f>
        <v>-6.67</v>
      </c>
    </row>
    <row r="20497" customFormat="false" ht="15" hidden="false" customHeight="false" outlineLevel="0" collapsed="false">
      <c r="A20497" s="2" t="s">
        <v>158</v>
      </c>
      <c r="B20497" s="2" t="s">
        <v>124</v>
      </c>
      <c r="C20497" s="2" t="s">
        <v>47</v>
      </c>
      <c r="D20497" s="2" t="s">
        <v>10</v>
      </c>
      <c r="E20497" s="2" t="s">
        <v>83</v>
      </c>
      <c r="F20497" s="2" t="s">
        <v>976</v>
      </c>
      <c r="G20497" s="14" t="n">
        <v>19.5</v>
      </c>
      <c r="H20497" s="14" t="n">
        <v>21.34</v>
      </c>
      <c r="I20497" s="14" t="n">
        <v>19.5</v>
      </c>
      <c r="J20497" s="23" t="n">
        <f aca="false">IF(AND(E20497="Priority",ISNUMBER('Cost model'!N452)),'Cost model'!N452,'Cost model'!M452)</f>
        <v>18.5</v>
      </c>
      <c r="K20497" s="14" t="n">
        <f aca="false">J20497-H20497</f>
        <v>-2.84</v>
      </c>
      <c r="L20497" s="14" t="n">
        <f aca="false">G20497-H20497</f>
        <v>-1.84</v>
      </c>
    </row>
    <row r="20498" customFormat="false" ht="15" hidden="false" customHeight="false" outlineLevel="0" collapsed="false">
      <c r="A20498" s="2" t="s">
        <v>221</v>
      </c>
      <c r="B20498" s="2" t="s">
        <v>158</v>
      </c>
      <c r="C20498" s="2" t="s">
        <v>49</v>
      </c>
      <c r="D20498" s="2" t="s">
        <v>10</v>
      </c>
      <c r="E20498" s="2" t="s">
        <v>74</v>
      </c>
      <c r="F20498" s="2" t="s">
        <v>976</v>
      </c>
      <c r="G20498" s="14" t="n">
        <v>19.5</v>
      </c>
      <c r="H20498" s="14" t="n">
        <v>16.9</v>
      </c>
      <c r="I20498" s="14" t="n">
        <v>17.5</v>
      </c>
      <c r="J20498" s="23" t="n">
        <f aca="false">IF(AND(E20498="Priority",ISNUMBER('Cost model'!N754)),'Cost model'!N754,'Cost model'!M754)</f>
        <v>23.5</v>
      </c>
      <c r="K20498" s="14" t="n">
        <f aca="false">J20498-H20498</f>
        <v>6.6</v>
      </c>
      <c r="L20498" s="14" t="n">
        <f aca="false">G20498-H20498</f>
        <v>2.6</v>
      </c>
    </row>
    <row r="20499" customFormat="false" ht="15" hidden="false" customHeight="false" outlineLevel="0" collapsed="false">
      <c r="A20499" s="2" t="s">
        <v>124</v>
      </c>
      <c r="B20499" s="2" t="s">
        <v>124</v>
      </c>
      <c r="C20499" s="2" t="s">
        <v>48</v>
      </c>
      <c r="D20499" s="2" t="s">
        <v>10</v>
      </c>
      <c r="E20499" s="2" t="s">
        <v>83</v>
      </c>
      <c r="F20499" s="2" t="s">
        <v>977</v>
      </c>
      <c r="G20499" s="14" t="n">
        <v>17.5</v>
      </c>
      <c r="H20499" s="14" t="n">
        <v>30.29</v>
      </c>
      <c r="I20499" s="14" t="n">
        <v>17.5</v>
      </c>
      <c r="J20499" s="23" t="n">
        <f aca="false">IF(AND(E20499="Priority",ISNUMBER('Cost model'!N318)),'Cost model'!N318,'Cost model'!M318)</f>
        <v>19.5</v>
      </c>
      <c r="K20499" s="14" t="n">
        <f aca="false">J20499-H20499</f>
        <v>-10.79</v>
      </c>
      <c r="L20499" s="14" t="n">
        <f aca="false">G20499-H20499</f>
        <v>-12.79</v>
      </c>
    </row>
    <row r="20500" customFormat="false" ht="15" hidden="false" customHeight="false" outlineLevel="0" collapsed="false">
      <c r="A20500" s="2" t="s">
        <v>158</v>
      </c>
      <c r="B20500" s="2" t="s">
        <v>158</v>
      </c>
      <c r="C20500" s="2" t="s">
        <v>47</v>
      </c>
      <c r="D20500" s="2" t="s">
        <v>12</v>
      </c>
      <c r="E20500" s="2" t="s">
        <v>74</v>
      </c>
      <c r="F20500" s="2" t="s">
        <v>977</v>
      </c>
      <c r="G20500" s="14" t="n">
        <v>9.5</v>
      </c>
      <c r="H20500" s="14" t="n">
        <v>15.9</v>
      </c>
      <c r="I20500" s="14" t="n">
        <v>9.5</v>
      </c>
      <c r="J20500" s="23" t="n">
        <f aca="false">IF(AND(E20500="Priority",ISNUMBER('Cost model'!N425)),'Cost model'!N425,'Cost model'!M425)</f>
        <v>14.5</v>
      </c>
      <c r="K20500" s="14" t="n">
        <f aca="false">J20500-H20500</f>
        <v>-1.4</v>
      </c>
      <c r="L20500" s="14" t="n">
        <f aca="false">G20500-H20500</f>
        <v>-6.4</v>
      </c>
    </row>
    <row r="20501" customFormat="false" ht="15" hidden="false" customHeight="false" outlineLevel="0" collapsed="false">
      <c r="A20501" s="2" t="s">
        <v>221</v>
      </c>
      <c r="B20501" s="2" t="s">
        <v>221</v>
      </c>
      <c r="C20501" s="2" t="s">
        <v>47</v>
      </c>
      <c r="D20501" s="2" t="s">
        <v>12</v>
      </c>
      <c r="E20501" s="2" t="s">
        <v>74</v>
      </c>
      <c r="F20501" s="2" t="s">
        <v>977</v>
      </c>
      <c r="G20501" s="14" t="n">
        <v>9.5</v>
      </c>
      <c r="H20501" s="14" t="n">
        <v>8.14</v>
      </c>
      <c r="I20501" s="14" t="n">
        <v>9.5</v>
      </c>
      <c r="J20501" s="23" t="n">
        <f aca="false">IF(AND(E20501="Priority",ISNUMBER('Cost model'!N740)),'Cost model'!N740,'Cost model'!M740)</f>
        <v>22.5</v>
      </c>
      <c r="K20501" s="14" t="n">
        <f aca="false">J20501-H20501</f>
        <v>14.36</v>
      </c>
      <c r="L20501" s="14" t="n">
        <f aca="false">G20501-H20501</f>
        <v>1.36</v>
      </c>
    </row>
    <row r="20502" customFormat="false" ht="15" hidden="false" customHeight="false" outlineLevel="0" collapsed="false">
      <c r="A20502" s="2" t="s">
        <v>124</v>
      </c>
      <c r="B20502" s="2" t="s">
        <v>124</v>
      </c>
      <c r="C20502" s="2" t="s">
        <v>48</v>
      </c>
      <c r="D20502" s="2" t="s">
        <v>12</v>
      </c>
      <c r="E20502" s="2" t="s">
        <v>74</v>
      </c>
      <c r="F20502" s="2" t="s">
        <v>977</v>
      </c>
      <c r="G20502" s="14" t="n">
        <v>12.5</v>
      </c>
      <c r="H20502" s="14" t="n">
        <v>45.75</v>
      </c>
      <c r="I20502" s="14" t="n">
        <v>12.5</v>
      </c>
      <c r="J20502" s="23" t="n">
        <f aca="false">IF(AND(E20502="Priority",ISNUMBER('Cost model'!N321)),'Cost model'!N321,'Cost model'!M321)</f>
        <v>40</v>
      </c>
      <c r="K20502" s="14" t="n">
        <f aca="false">J20502-H20502</f>
        <v>-5.75</v>
      </c>
      <c r="L20502" s="14" t="n">
        <f aca="false">G20502-H20502</f>
        <v>-33.25</v>
      </c>
    </row>
    <row r="20503" customFormat="false" ht="15" hidden="false" customHeight="false" outlineLevel="0" collapsed="false">
      <c r="A20503" s="2" t="s">
        <v>124</v>
      </c>
      <c r="B20503" s="2" t="s">
        <v>124</v>
      </c>
      <c r="C20503" s="2" t="s">
        <v>48</v>
      </c>
      <c r="D20503" s="2" t="s">
        <v>12</v>
      </c>
      <c r="E20503" s="2" t="s">
        <v>83</v>
      </c>
      <c r="F20503" s="2" t="s">
        <v>977</v>
      </c>
      <c r="G20503" s="14" t="n">
        <v>19.5</v>
      </c>
      <c r="H20503" s="14" t="n">
        <v>38.06</v>
      </c>
      <c r="I20503" s="14" t="n">
        <v>19.5</v>
      </c>
      <c r="J20503" s="23" t="n">
        <f aca="false">IF(AND(E20503="Priority",ISNUMBER('Cost model'!N321)),'Cost model'!N321,'Cost model'!M321)</f>
        <v>55</v>
      </c>
      <c r="K20503" s="14" t="n">
        <f aca="false">J20503-H20503</f>
        <v>16.94</v>
      </c>
      <c r="L20503" s="14" t="n">
        <f aca="false">G20503-H20503</f>
        <v>-18.56</v>
      </c>
    </row>
    <row r="20504" customFormat="false" ht="15" hidden="false" customHeight="false" outlineLevel="0" collapsed="false">
      <c r="A20504" s="2" t="s">
        <v>124</v>
      </c>
      <c r="B20504" s="2" t="s">
        <v>124</v>
      </c>
      <c r="C20504" s="2" t="s">
        <v>49</v>
      </c>
      <c r="D20504" s="2" t="s">
        <v>12</v>
      </c>
      <c r="E20504" s="2" t="s">
        <v>74</v>
      </c>
      <c r="F20504" s="2" t="s">
        <v>977</v>
      </c>
      <c r="G20504" s="14" t="n">
        <v>19.5</v>
      </c>
      <c r="H20504" s="14" t="n">
        <v>38.19</v>
      </c>
      <c r="I20504" s="14" t="n">
        <v>19.5</v>
      </c>
      <c r="J20504" s="23" t="n">
        <f aca="false">IF(AND(E20504="Priority",ISNUMBER('Cost model'!N322)),'Cost model'!N322,'Cost model'!M322)</f>
        <v>50</v>
      </c>
      <c r="K20504" s="14" t="n">
        <f aca="false">J20504-H20504</f>
        <v>11.81</v>
      </c>
      <c r="L20504" s="14" t="n">
        <f aca="false">G20504-H20504</f>
        <v>-18.69</v>
      </c>
    </row>
    <row r="20505" customFormat="false" ht="15" hidden="false" customHeight="false" outlineLevel="0" collapsed="false">
      <c r="A20505" s="2" t="s">
        <v>174</v>
      </c>
      <c r="B20505" s="2" t="s">
        <v>124</v>
      </c>
      <c r="C20505" s="2" t="s">
        <v>47</v>
      </c>
      <c r="D20505" s="2" t="s">
        <v>10</v>
      </c>
      <c r="E20505" s="2" t="s">
        <v>74</v>
      </c>
      <c r="F20505" s="2" t="s">
        <v>976</v>
      </c>
      <c r="G20505" s="14" t="n">
        <v>9.5</v>
      </c>
      <c r="H20505" s="14" t="n">
        <v>7.58</v>
      </c>
      <c r="I20505" s="14" t="n">
        <v>9.5</v>
      </c>
      <c r="J20505" s="23" t="n">
        <f aca="false">IF(AND(E20505="Priority",ISNUMBER('Cost model'!N107)),'Cost model'!N107,'Cost model'!M107)</f>
        <v>12.5</v>
      </c>
      <c r="K20505" s="14" t="n">
        <f aca="false">J20505-H20505</f>
        <v>4.92</v>
      </c>
      <c r="L20505" s="14" t="n">
        <f aca="false">G20505-H20505</f>
        <v>1.92</v>
      </c>
    </row>
    <row r="20506" customFormat="false" ht="15" hidden="false" customHeight="false" outlineLevel="0" collapsed="false">
      <c r="A20506" s="2" t="s">
        <v>124</v>
      </c>
      <c r="B20506" s="2" t="s">
        <v>124</v>
      </c>
      <c r="C20506" s="2" t="s">
        <v>48</v>
      </c>
      <c r="D20506" s="2" t="s">
        <v>10</v>
      </c>
      <c r="E20506" s="2" t="s">
        <v>74</v>
      </c>
      <c r="F20506" s="2" t="s">
        <v>977</v>
      </c>
      <c r="G20506" s="14" t="n">
        <v>12.5</v>
      </c>
      <c r="H20506" s="14" t="n">
        <v>25.65</v>
      </c>
      <c r="I20506" s="14" t="n">
        <v>12.5</v>
      </c>
      <c r="J20506" s="23" t="n">
        <f aca="false">IF(AND(E20506="Priority",ISNUMBER('Cost model'!N318)),'Cost model'!N318,'Cost model'!M318)</f>
        <v>14.5</v>
      </c>
      <c r="K20506" s="14" t="n">
        <f aca="false">J20506-H20506</f>
        <v>-11.15</v>
      </c>
      <c r="L20506" s="14" t="n">
        <f aca="false">G20506-H20506</f>
        <v>-13.15</v>
      </c>
    </row>
    <row r="20507" customFormat="false" ht="15" hidden="false" customHeight="false" outlineLevel="0" collapsed="false">
      <c r="A20507" s="2" t="s">
        <v>142</v>
      </c>
      <c r="B20507" s="2" t="s">
        <v>142</v>
      </c>
      <c r="C20507" s="2" t="s">
        <v>49</v>
      </c>
      <c r="D20507" s="2" t="s">
        <v>12</v>
      </c>
      <c r="E20507" s="2" t="s">
        <v>74</v>
      </c>
      <c r="F20507" s="2" t="s">
        <v>977</v>
      </c>
      <c r="G20507" s="14" t="n">
        <v>19.5</v>
      </c>
      <c r="H20507" s="14" t="n">
        <v>56.95</v>
      </c>
      <c r="I20507" s="14" t="n">
        <v>19.5</v>
      </c>
      <c r="J20507" s="23" t="n">
        <f aca="false">IF(AND(E20507="Priority",ISNUMBER('Cost model'!N637)),'Cost model'!N637,'Cost model'!M637)</f>
        <v>45</v>
      </c>
      <c r="K20507" s="14" t="n">
        <f aca="false">J20507-H20507</f>
        <v>-11.95</v>
      </c>
      <c r="L20507" s="14" t="n">
        <f aca="false">G20507-H20507</f>
        <v>-37.45</v>
      </c>
    </row>
    <row r="20508" customFormat="false" ht="15" hidden="false" customHeight="false" outlineLevel="0" collapsed="false">
      <c r="A20508" s="2" t="s">
        <v>205</v>
      </c>
      <c r="B20508" s="2" t="s">
        <v>205</v>
      </c>
      <c r="C20508" s="2" t="s">
        <v>48</v>
      </c>
      <c r="D20508" s="2" t="s">
        <v>10</v>
      </c>
      <c r="E20508" s="2" t="s">
        <v>74</v>
      </c>
      <c r="F20508" s="2" t="s">
        <v>977</v>
      </c>
      <c r="G20508" s="14" t="n">
        <v>14.5</v>
      </c>
      <c r="H20508" s="14" t="n">
        <v>11.17</v>
      </c>
      <c r="I20508" s="14" t="n">
        <v>12.5</v>
      </c>
      <c r="J20508" s="23" t="n">
        <f aca="false">IF(AND(E20508="Priority",ISNUMBER('Cost model'!N528)),'Cost model'!N528,'Cost model'!M528)</f>
        <v>13.5</v>
      </c>
      <c r="K20508" s="14" t="n">
        <f aca="false">J20508-H20508</f>
        <v>2.33</v>
      </c>
      <c r="L20508" s="14" t="n">
        <f aca="false">G20508-H20508</f>
        <v>3.33</v>
      </c>
    </row>
    <row r="20509" customFormat="false" ht="15" hidden="false" customHeight="false" outlineLevel="0" collapsed="false">
      <c r="A20509" s="2" t="s">
        <v>174</v>
      </c>
      <c r="B20509" s="2" t="s">
        <v>124</v>
      </c>
      <c r="C20509" s="2" t="s">
        <v>47</v>
      </c>
      <c r="D20509" s="2" t="s">
        <v>14</v>
      </c>
      <c r="E20509" s="2" t="s">
        <v>74</v>
      </c>
      <c r="F20509" s="2" t="s">
        <v>976</v>
      </c>
      <c r="G20509" s="14" t="n">
        <v>25</v>
      </c>
      <c r="H20509" s="14" t="n">
        <v>189.53</v>
      </c>
      <c r="I20509" s="14" t="n">
        <v>25</v>
      </c>
      <c r="J20509" s="23" t="n">
        <f aca="false">IF(AND(E20509="Priority",ISNUMBER('Cost model'!N116)),'Cost model'!N116,'Cost model'!M116)</f>
        <v>120</v>
      </c>
      <c r="K20509" s="14" t="n">
        <f aca="false">J20509-H20509</f>
        <v>-69.53</v>
      </c>
      <c r="L20509" s="14" t="n">
        <f aca="false">G20509-H20509</f>
        <v>-164.53</v>
      </c>
    </row>
    <row r="20510" customFormat="false" ht="15" hidden="false" customHeight="false" outlineLevel="0" collapsed="false">
      <c r="A20510" s="2" t="s">
        <v>174</v>
      </c>
      <c r="B20510" s="2" t="s">
        <v>174</v>
      </c>
      <c r="C20510" s="2" t="s">
        <v>48</v>
      </c>
      <c r="D20510" s="2" t="s">
        <v>10</v>
      </c>
      <c r="E20510" s="2" t="s">
        <v>74</v>
      </c>
      <c r="F20510" s="2" t="s">
        <v>977</v>
      </c>
      <c r="G20510" s="14" t="n">
        <v>12.5</v>
      </c>
      <c r="H20510" s="14" t="n">
        <v>16.38</v>
      </c>
      <c r="I20510" s="14" t="n">
        <v>12.5</v>
      </c>
      <c r="J20510" s="23" t="n">
        <f aca="false">IF(AND(E20510="Priority",ISNUMBER('Cost model'!N168)),'Cost model'!N168,'Cost model'!M168)</f>
        <v>13.5</v>
      </c>
      <c r="K20510" s="14" t="n">
        <f aca="false">J20510-H20510</f>
        <v>-2.88</v>
      </c>
      <c r="L20510" s="14" t="n">
        <f aca="false">G20510-H20510</f>
        <v>-3.88</v>
      </c>
    </row>
    <row r="20511" customFormat="false" ht="15" hidden="false" customHeight="false" outlineLevel="0" collapsed="false">
      <c r="A20511" s="2" t="s">
        <v>221</v>
      </c>
      <c r="B20511" s="2" t="s">
        <v>221</v>
      </c>
      <c r="C20511" s="2" t="s">
        <v>47</v>
      </c>
      <c r="D20511" s="2" t="s">
        <v>10</v>
      </c>
      <c r="E20511" s="2" t="s">
        <v>74</v>
      </c>
      <c r="F20511" s="2" t="s">
        <v>977</v>
      </c>
      <c r="G20511" s="14" t="n">
        <v>9.5</v>
      </c>
      <c r="H20511" s="14" t="n">
        <v>7.15</v>
      </c>
      <c r="I20511" s="14" t="n">
        <v>9.5</v>
      </c>
      <c r="J20511" s="23" t="n">
        <f aca="false">IF(AND(E20511="Priority",ISNUMBER('Cost model'!N737)),'Cost model'!N737,'Cost model'!M737)</f>
        <v>8.5</v>
      </c>
      <c r="K20511" s="14" t="n">
        <f aca="false">J20511-H20511</f>
        <v>1.35</v>
      </c>
      <c r="L20511" s="14" t="n">
        <f aca="false">G20511-H20511</f>
        <v>2.35</v>
      </c>
    </row>
    <row r="20512" customFormat="false" ht="15" hidden="false" customHeight="false" outlineLevel="0" collapsed="false">
      <c r="A20512" s="2" t="s">
        <v>174</v>
      </c>
      <c r="B20512" s="2" t="s">
        <v>174</v>
      </c>
      <c r="C20512" s="2" t="s">
        <v>49</v>
      </c>
      <c r="D20512" s="2" t="s">
        <v>12</v>
      </c>
      <c r="E20512" s="2" t="s">
        <v>83</v>
      </c>
      <c r="F20512" s="2" t="s">
        <v>977</v>
      </c>
      <c r="G20512" s="14" t="n">
        <v>29.5</v>
      </c>
      <c r="H20512" s="14" t="n">
        <v>48.8</v>
      </c>
      <c r="I20512" s="14" t="n">
        <v>29.5</v>
      </c>
      <c r="J20512" s="23" t="n">
        <f aca="false">IF(AND(E20512="Priority",ISNUMBER('Cost model'!N172)),'Cost model'!N172,'Cost model'!M172)</f>
        <v>60</v>
      </c>
      <c r="K20512" s="14" t="n">
        <f aca="false">J20512-H20512</f>
        <v>11.2</v>
      </c>
      <c r="L20512" s="14" t="n">
        <f aca="false">G20512-H20512</f>
        <v>-19.3</v>
      </c>
    </row>
    <row r="20513" customFormat="false" ht="15" hidden="false" customHeight="false" outlineLevel="0" collapsed="false">
      <c r="A20513" s="2" t="s">
        <v>124</v>
      </c>
      <c r="B20513" s="2" t="s">
        <v>124</v>
      </c>
      <c r="C20513" s="2" t="s">
        <v>49</v>
      </c>
      <c r="D20513" s="2" t="s">
        <v>12</v>
      </c>
      <c r="E20513" s="2" t="s">
        <v>83</v>
      </c>
      <c r="F20513" s="2" t="s">
        <v>977</v>
      </c>
      <c r="G20513" s="14" t="n">
        <v>29.5</v>
      </c>
      <c r="H20513" s="14" t="n">
        <v>25.65</v>
      </c>
      <c r="I20513" s="14" t="n">
        <v>29.5</v>
      </c>
      <c r="J20513" s="23" t="n">
        <f aca="false">IF(AND(E20513="Priority",ISNUMBER('Cost model'!N322)),'Cost model'!N322,'Cost model'!M322)</f>
        <v>65</v>
      </c>
      <c r="K20513" s="14" t="n">
        <f aca="false">J20513-H20513</f>
        <v>39.35</v>
      </c>
      <c r="L20513" s="14" t="n">
        <f aca="false">G20513-H20513</f>
        <v>3.85</v>
      </c>
    </row>
    <row r="20514" customFormat="false" ht="15" hidden="false" customHeight="false" outlineLevel="0" collapsed="false">
      <c r="A20514" s="2" t="s">
        <v>205</v>
      </c>
      <c r="B20514" s="2" t="s">
        <v>124</v>
      </c>
      <c r="C20514" s="2" t="s">
        <v>48</v>
      </c>
      <c r="D20514" s="2" t="s">
        <v>10</v>
      </c>
      <c r="E20514" s="2" t="s">
        <v>74</v>
      </c>
      <c r="F20514" s="2" t="s">
        <v>976</v>
      </c>
      <c r="G20514" s="14" t="n">
        <v>14.5</v>
      </c>
      <c r="H20514" s="14" t="n">
        <v>18.44</v>
      </c>
      <c r="I20514" s="14" t="n">
        <v>19.5</v>
      </c>
      <c r="J20514" s="23" t="n">
        <f aca="false">IF(AND(E20514="Priority",ISNUMBER('Cost model'!N573)),'Cost model'!N573,'Cost model'!M573)</f>
        <v>18.5</v>
      </c>
      <c r="K20514" s="14" t="n">
        <f aca="false">J20514-H20514</f>
        <v>0.0599999999999987</v>
      </c>
      <c r="L20514" s="14" t="n">
        <f aca="false">G20514-H20514</f>
        <v>-3.94</v>
      </c>
    </row>
    <row r="20515" customFormat="false" ht="15" hidden="false" customHeight="false" outlineLevel="0" collapsed="false">
      <c r="A20515" s="2" t="s">
        <v>174</v>
      </c>
      <c r="B20515" s="2" t="s">
        <v>174</v>
      </c>
      <c r="C20515" s="2" t="s">
        <v>47</v>
      </c>
      <c r="D20515" s="2" t="s">
        <v>12</v>
      </c>
      <c r="E20515" s="2" t="s">
        <v>74</v>
      </c>
      <c r="F20515" s="2" t="s">
        <v>977</v>
      </c>
      <c r="G20515" s="14" t="n">
        <v>9.5</v>
      </c>
      <c r="H20515" s="14" t="n">
        <v>7.46</v>
      </c>
      <c r="I20515" s="14" t="n">
        <v>9.5</v>
      </c>
      <c r="J20515" s="23" t="n">
        <f aca="false">IF(AND(E20515="Priority",ISNUMBER('Cost model'!N170)),'Cost model'!N170,'Cost model'!M170)</f>
        <v>25.5</v>
      </c>
      <c r="K20515" s="14" t="n">
        <f aca="false">J20515-H20515</f>
        <v>18.04</v>
      </c>
      <c r="L20515" s="14" t="n">
        <f aca="false">G20515-H20515</f>
        <v>2.04</v>
      </c>
    </row>
    <row r="20516" customFormat="false" ht="15" hidden="false" customHeight="false" outlineLevel="0" collapsed="false">
      <c r="A20516" s="2" t="s">
        <v>221</v>
      </c>
      <c r="B20516" s="2" t="s">
        <v>142</v>
      </c>
      <c r="C20516" s="2" t="s">
        <v>47</v>
      </c>
      <c r="D20516" s="2" t="s">
        <v>10</v>
      </c>
      <c r="E20516" s="2" t="s">
        <v>74</v>
      </c>
      <c r="F20516" s="2" t="s">
        <v>976</v>
      </c>
      <c r="G20516" s="14" t="n">
        <v>9.5</v>
      </c>
      <c r="H20516" s="14" t="n">
        <v>6.81</v>
      </c>
      <c r="I20516" s="14" t="n">
        <v>19.5</v>
      </c>
      <c r="J20516" s="23" t="n">
        <f aca="false">IF(AND(E20516="Priority",ISNUMBER('Cost model'!N767)),'Cost model'!N767,'Cost model'!M767)</f>
        <v>15.5</v>
      </c>
      <c r="K20516" s="14" t="n">
        <f aca="false">J20516-H20516</f>
        <v>8.69</v>
      </c>
      <c r="L20516" s="14" t="n">
        <f aca="false">G20516-H20516</f>
        <v>2.69</v>
      </c>
    </row>
    <row r="20517" customFormat="false" ht="15" hidden="false" customHeight="false" outlineLevel="0" collapsed="false">
      <c r="A20517" s="2" t="s">
        <v>174</v>
      </c>
      <c r="B20517" s="2" t="s">
        <v>174</v>
      </c>
      <c r="C20517" s="2" t="s">
        <v>49</v>
      </c>
      <c r="D20517" s="2" t="s">
        <v>12</v>
      </c>
      <c r="E20517" s="2" t="s">
        <v>74</v>
      </c>
      <c r="F20517" s="2" t="s">
        <v>977</v>
      </c>
      <c r="G20517" s="14" t="n">
        <v>19.5</v>
      </c>
      <c r="H20517" s="14" t="n">
        <v>70.74</v>
      </c>
      <c r="I20517" s="14" t="n">
        <v>19.5</v>
      </c>
      <c r="J20517" s="23" t="n">
        <f aca="false">IF(AND(E20517="Priority",ISNUMBER('Cost model'!N172)),'Cost model'!N172,'Cost model'!M172)</f>
        <v>45</v>
      </c>
      <c r="K20517" s="14" t="n">
        <f aca="false">J20517-H20517</f>
        <v>-25.74</v>
      </c>
      <c r="L20517" s="14" t="n">
        <f aca="false">G20517-H20517</f>
        <v>-51.24</v>
      </c>
    </row>
    <row r="20518" customFormat="false" ht="15" hidden="false" customHeight="false" outlineLevel="0" collapsed="false">
      <c r="A20518" s="2" t="s">
        <v>174</v>
      </c>
      <c r="B20518" s="2" t="s">
        <v>174</v>
      </c>
      <c r="C20518" s="2" t="s">
        <v>47</v>
      </c>
      <c r="D20518" s="2" t="s">
        <v>12</v>
      </c>
      <c r="E20518" s="2" t="s">
        <v>74</v>
      </c>
      <c r="F20518" s="2" t="s">
        <v>977</v>
      </c>
      <c r="G20518" s="14" t="n">
        <v>9.5</v>
      </c>
      <c r="H20518" s="14" t="n">
        <v>7.46</v>
      </c>
      <c r="I20518" s="14" t="n">
        <v>9.5</v>
      </c>
      <c r="J20518" s="23" t="n">
        <f aca="false">IF(AND(E20518="Priority",ISNUMBER('Cost model'!N170)),'Cost model'!N170,'Cost model'!M170)</f>
        <v>25.5</v>
      </c>
      <c r="K20518" s="14" t="n">
        <f aca="false">J20518-H20518</f>
        <v>18.04</v>
      </c>
      <c r="L20518" s="14" t="n">
        <f aca="false">G20518-H20518</f>
        <v>2.04</v>
      </c>
    </row>
    <row r="20519" customFormat="false" ht="15" hidden="false" customHeight="false" outlineLevel="0" collapsed="false">
      <c r="A20519" s="2" t="s">
        <v>221</v>
      </c>
      <c r="B20519" s="2" t="s">
        <v>221</v>
      </c>
      <c r="C20519" s="2" t="s">
        <v>47</v>
      </c>
      <c r="D20519" s="2" t="s">
        <v>10</v>
      </c>
      <c r="E20519" s="2" t="s">
        <v>83</v>
      </c>
      <c r="F20519" s="2" t="s">
        <v>977</v>
      </c>
      <c r="G20519" s="14" t="n">
        <v>14.5</v>
      </c>
      <c r="H20519" s="14" t="n">
        <v>7.15</v>
      </c>
      <c r="I20519" s="14" t="n">
        <v>14.5</v>
      </c>
      <c r="J20519" s="23" t="n">
        <f aca="false">IF(AND(E20519="Priority",ISNUMBER('Cost model'!N737)),'Cost model'!N737,'Cost model'!M737)</f>
        <v>13.5</v>
      </c>
      <c r="K20519" s="14" t="n">
        <f aca="false">J20519-H20519</f>
        <v>6.35</v>
      </c>
      <c r="L20519" s="14" t="n">
        <f aca="false">G20519-H20519</f>
        <v>7.35</v>
      </c>
    </row>
    <row r="20520" customFormat="false" ht="15" hidden="false" customHeight="false" outlineLevel="0" collapsed="false">
      <c r="A20520" s="2" t="s">
        <v>142</v>
      </c>
      <c r="B20520" s="2" t="s">
        <v>142</v>
      </c>
      <c r="C20520" s="2" t="s">
        <v>49</v>
      </c>
      <c r="D20520" s="2" t="s">
        <v>14</v>
      </c>
      <c r="E20520" s="2" t="s">
        <v>74</v>
      </c>
      <c r="F20520" s="2" t="s">
        <v>977</v>
      </c>
      <c r="G20520" s="14" t="n">
        <v>85</v>
      </c>
      <c r="H20520" s="14" t="n">
        <v>70.22</v>
      </c>
      <c r="I20520" s="14" t="n">
        <v>85</v>
      </c>
      <c r="J20520" s="23" t="n">
        <f aca="false">IF(AND(E20520="Priority",ISNUMBER('Cost model'!N643)),'Cost model'!N643,'Cost model'!M643)</f>
        <v>110</v>
      </c>
      <c r="K20520" s="14" t="n">
        <f aca="false">J20520-H20520</f>
        <v>39.78</v>
      </c>
      <c r="L20520" s="14" t="n">
        <f aca="false">G20520-H20520</f>
        <v>14.78</v>
      </c>
    </row>
    <row r="20521" customFormat="false" ht="15" hidden="false" customHeight="false" outlineLevel="0" collapsed="false">
      <c r="A20521" s="2" t="s">
        <v>174</v>
      </c>
      <c r="B20521" s="2" t="s">
        <v>174</v>
      </c>
      <c r="C20521" s="2" t="s">
        <v>47</v>
      </c>
      <c r="D20521" s="2" t="s">
        <v>10</v>
      </c>
      <c r="E20521" s="2" t="s">
        <v>74</v>
      </c>
      <c r="F20521" s="2" t="s">
        <v>977</v>
      </c>
      <c r="G20521" s="14" t="n">
        <v>9.5</v>
      </c>
      <c r="H20521" s="14" t="n">
        <v>8.26</v>
      </c>
      <c r="I20521" s="14" t="n">
        <v>9.5</v>
      </c>
      <c r="J20521" s="23" t="n">
        <f aca="false">IF(AND(E20521="Priority",ISNUMBER('Cost model'!N167)),'Cost model'!N167,'Cost model'!M167)</f>
        <v>8.5</v>
      </c>
      <c r="K20521" s="14" t="n">
        <f aca="false">J20521-H20521</f>
        <v>0.24</v>
      </c>
      <c r="L20521" s="14" t="n">
        <f aca="false">G20521-H20521</f>
        <v>1.24</v>
      </c>
    </row>
    <row r="20522" customFormat="false" ht="15" hidden="false" customHeight="false" outlineLevel="0" collapsed="false">
      <c r="A20522" s="2" t="s">
        <v>124</v>
      </c>
      <c r="B20522" s="2" t="s">
        <v>124</v>
      </c>
      <c r="C20522" s="2" t="s">
        <v>49</v>
      </c>
      <c r="D20522" s="2" t="s">
        <v>10</v>
      </c>
      <c r="E20522" s="2" t="s">
        <v>74</v>
      </c>
      <c r="F20522" s="2" t="s">
        <v>977</v>
      </c>
      <c r="G20522" s="14" t="n">
        <v>17.5</v>
      </c>
      <c r="H20522" s="14" t="n">
        <v>11.34</v>
      </c>
      <c r="I20522" s="14" t="n">
        <v>17.5</v>
      </c>
      <c r="J20522" s="23" t="n">
        <f aca="false">IF(AND(E20522="Priority",ISNUMBER('Cost model'!N319)),'Cost model'!N319,'Cost model'!M319)</f>
        <v>16.5</v>
      </c>
      <c r="K20522" s="14" t="n">
        <f aca="false">J20522-H20522</f>
        <v>5.16</v>
      </c>
      <c r="L20522" s="14" t="n">
        <f aca="false">G20522-H20522</f>
        <v>6.16</v>
      </c>
    </row>
    <row r="20523" customFormat="false" ht="15" hidden="false" customHeight="false" outlineLevel="0" collapsed="false">
      <c r="A20523" s="2" t="s">
        <v>124</v>
      </c>
      <c r="B20523" s="2" t="s">
        <v>124</v>
      </c>
      <c r="C20523" s="2" t="s">
        <v>48</v>
      </c>
      <c r="D20523" s="2" t="s">
        <v>10</v>
      </c>
      <c r="E20523" s="2" t="s">
        <v>74</v>
      </c>
      <c r="F20523" s="2" t="s">
        <v>977</v>
      </c>
      <c r="G20523" s="14" t="n">
        <v>14.5</v>
      </c>
      <c r="H20523" s="14" t="n">
        <v>6.64</v>
      </c>
      <c r="I20523" s="14" t="n">
        <v>12.5</v>
      </c>
      <c r="J20523" s="23" t="n">
        <f aca="false">IF(AND(E20523="Priority",ISNUMBER('Cost model'!N318)),'Cost model'!N318,'Cost model'!M318)</f>
        <v>14.5</v>
      </c>
      <c r="K20523" s="14" t="n">
        <f aca="false">J20523-H20523</f>
        <v>7.86</v>
      </c>
      <c r="L20523" s="14" t="n">
        <f aca="false">G20523-H20523</f>
        <v>7.86</v>
      </c>
    </row>
    <row r="20524" customFormat="false" ht="15" hidden="false" customHeight="false" outlineLevel="0" collapsed="false">
      <c r="A20524" s="2" t="s">
        <v>221</v>
      </c>
      <c r="B20524" s="2" t="s">
        <v>221</v>
      </c>
      <c r="C20524" s="2" t="s">
        <v>47</v>
      </c>
      <c r="D20524" s="2" t="s">
        <v>12</v>
      </c>
      <c r="E20524" s="2" t="s">
        <v>74</v>
      </c>
      <c r="F20524" s="2" t="s">
        <v>977</v>
      </c>
      <c r="G20524" s="14" t="n">
        <v>9.5</v>
      </c>
      <c r="H20524" s="14" t="n">
        <v>13.11</v>
      </c>
      <c r="I20524" s="14" t="n">
        <v>9.5</v>
      </c>
      <c r="J20524" s="23" t="n">
        <f aca="false">IF(AND(E20524="Priority",ISNUMBER('Cost model'!N740)),'Cost model'!N740,'Cost model'!M740)</f>
        <v>22.5</v>
      </c>
      <c r="K20524" s="14" t="n">
        <f aca="false">J20524-H20524</f>
        <v>9.39</v>
      </c>
      <c r="L20524" s="14" t="n">
        <f aca="false">G20524-H20524</f>
        <v>-3.61</v>
      </c>
    </row>
    <row r="20525" customFormat="false" ht="15" hidden="false" customHeight="false" outlineLevel="0" collapsed="false">
      <c r="A20525" s="2" t="s">
        <v>124</v>
      </c>
      <c r="B20525" s="2" t="s">
        <v>124</v>
      </c>
      <c r="C20525" s="2" t="s">
        <v>47</v>
      </c>
      <c r="D20525" s="2" t="s">
        <v>10</v>
      </c>
      <c r="E20525" s="2" t="s">
        <v>74</v>
      </c>
      <c r="F20525" s="2" t="s">
        <v>977</v>
      </c>
      <c r="G20525" s="14" t="n">
        <v>9.5</v>
      </c>
      <c r="H20525" s="14" t="n">
        <v>6.67</v>
      </c>
      <c r="I20525" s="14" t="n">
        <v>9.5</v>
      </c>
      <c r="J20525" s="23" t="n">
        <f aca="false">IF(AND(E20525="Priority",ISNUMBER('Cost model'!N317)),'Cost model'!N317,'Cost model'!M317)</f>
        <v>10.5</v>
      </c>
      <c r="K20525" s="14" t="n">
        <f aca="false">J20525-H20525</f>
        <v>3.83</v>
      </c>
      <c r="L20525" s="14" t="n">
        <f aca="false">G20525-H20525</f>
        <v>2.83</v>
      </c>
    </row>
    <row r="20526" customFormat="false" ht="15" hidden="false" customHeight="false" outlineLevel="0" collapsed="false">
      <c r="A20526" s="2" t="s">
        <v>142</v>
      </c>
      <c r="B20526" s="2" t="s">
        <v>124</v>
      </c>
      <c r="C20526" s="2" t="s">
        <v>48</v>
      </c>
      <c r="D20526" s="2" t="s">
        <v>10</v>
      </c>
      <c r="E20526" s="2" t="s">
        <v>74</v>
      </c>
      <c r="F20526" s="2" t="s">
        <v>976</v>
      </c>
      <c r="G20526" s="14" t="n">
        <v>14.5</v>
      </c>
      <c r="H20526" s="14" t="n">
        <v>11.94</v>
      </c>
      <c r="I20526" s="14" t="n">
        <v>14.5</v>
      </c>
      <c r="J20526" s="23" t="n">
        <f aca="false">IF(AND(E20526="Priority",ISNUMBER('Cost model'!N663)),'Cost model'!N663,'Cost model'!M663)</f>
        <v>18.5</v>
      </c>
      <c r="K20526" s="14" t="n">
        <f aca="false">J20526-H20526</f>
        <v>6.56</v>
      </c>
      <c r="L20526" s="14" t="n">
        <f aca="false">G20526-H20526</f>
        <v>2.56</v>
      </c>
    </row>
    <row r="20527" customFormat="false" ht="15" hidden="false" customHeight="false" outlineLevel="0" collapsed="false">
      <c r="A20527" s="2" t="s">
        <v>124</v>
      </c>
      <c r="B20527" s="2" t="s">
        <v>124</v>
      </c>
      <c r="C20527" s="2" t="s">
        <v>48</v>
      </c>
      <c r="D20527" s="2" t="s">
        <v>12</v>
      </c>
      <c r="E20527" s="2" t="s">
        <v>83</v>
      </c>
      <c r="F20527" s="2" t="s">
        <v>977</v>
      </c>
      <c r="G20527" s="14" t="n">
        <v>19.5</v>
      </c>
      <c r="H20527" s="14" t="n">
        <v>71.78</v>
      </c>
      <c r="I20527" s="14" t="n">
        <v>19.5</v>
      </c>
      <c r="J20527" s="23" t="n">
        <f aca="false">IF(AND(E20527="Priority",ISNUMBER('Cost model'!N321)),'Cost model'!N321,'Cost model'!M321)</f>
        <v>55</v>
      </c>
      <c r="K20527" s="14" t="n">
        <f aca="false">J20527-H20527</f>
        <v>-16.78</v>
      </c>
      <c r="L20527" s="14" t="n">
        <f aca="false">G20527-H20527</f>
        <v>-52.28</v>
      </c>
    </row>
    <row r="20528" customFormat="false" ht="15" hidden="false" customHeight="false" outlineLevel="0" collapsed="false">
      <c r="A20528" s="2" t="s">
        <v>142</v>
      </c>
      <c r="B20528" s="2" t="s">
        <v>142</v>
      </c>
      <c r="C20528" s="2" t="s">
        <v>47</v>
      </c>
      <c r="D20528" s="2" t="s">
        <v>10</v>
      </c>
      <c r="E20528" s="2" t="s">
        <v>74</v>
      </c>
      <c r="F20528" s="2" t="s">
        <v>977</v>
      </c>
      <c r="G20528" s="14" t="n">
        <v>9.5</v>
      </c>
      <c r="H20528" s="14" t="n">
        <v>7.32</v>
      </c>
      <c r="I20528" s="14" t="n">
        <v>9.5</v>
      </c>
      <c r="J20528" s="23" t="n">
        <f aca="false">IF(AND(E20528="Priority",ISNUMBER('Cost model'!N632)),'Cost model'!N632,'Cost model'!M632)</f>
        <v>9.5</v>
      </c>
      <c r="K20528" s="14" t="n">
        <f aca="false">J20528-H20528</f>
        <v>2.18</v>
      </c>
      <c r="L20528" s="14" t="n">
        <f aca="false">G20528-H20528</f>
        <v>2.18</v>
      </c>
    </row>
    <row r="20529" customFormat="false" ht="15" hidden="false" customHeight="false" outlineLevel="0" collapsed="false">
      <c r="A20529" s="2" t="s">
        <v>124</v>
      </c>
      <c r="B20529" s="2" t="s">
        <v>124</v>
      </c>
      <c r="C20529" s="2" t="s">
        <v>48</v>
      </c>
      <c r="D20529" s="2" t="s">
        <v>10</v>
      </c>
      <c r="E20529" s="2" t="s">
        <v>74</v>
      </c>
      <c r="F20529" s="2" t="s">
        <v>977</v>
      </c>
      <c r="G20529" s="14" t="n">
        <v>12.5</v>
      </c>
      <c r="H20529" s="14" t="n">
        <v>7.93</v>
      </c>
      <c r="I20529" s="14" t="n">
        <v>12.5</v>
      </c>
      <c r="J20529" s="23" t="n">
        <f aca="false">IF(AND(E20529="Priority",ISNUMBER('Cost model'!N318)),'Cost model'!N318,'Cost model'!M318)</f>
        <v>14.5</v>
      </c>
      <c r="K20529" s="14" t="n">
        <f aca="false">J20529-H20529</f>
        <v>6.57</v>
      </c>
      <c r="L20529" s="14" t="n">
        <f aca="false">G20529-H20529</f>
        <v>4.57</v>
      </c>
    </row>
    <row r="20530" customFormat="false" ht="15" hidden="false" customHeight="false" outlineLevel="0" collapsed="false">
      <c r="A20530" s="2" t="s">
        <v>124</v>
      </c>
      <c r="B20530" s="2" t="s">
        <v>124</v>
      </c>
      <c r="C20530" s="2" t="s">
        <v>48</v>
      </c>
      <c r="D20530" s="2" t="s">
        <v>12</v>
      </c>
      <c r="E20530" s="2" t="s">
        <v>83</v>
      </c>
      <c r="F20530" s="2" t="s">
        <v>977</v>
      </c>
      <c r="G20530" s="14" t="n">
        <v>19.5</v>
      </c>
      <c r="H20530" s="14" t="n">
        <v>25.85</v>
      </c>
      <c r="I20530" s="14" t="n">
        <v>19.5</v>
      </c>
      <c r="J20530" s="23" t="n">
        <f aca="false">IF(AND(E20530="Priority",ISNUMBER('Cost model'!N321)),'Cost model'!N321,'Cost model'!M321)</f>
        <v>55</v>
      </c>
      <c r="K20530" s="14" t="n">
        <f aca="false">J20530-H20530</f>
        <v>29.15</v>
      </c>
      <c r="L20530" s="14" t="n">
        <f aca="false">G20530-H20530</f>
        <v>-6.35</v>
      </c>
    </row>
    <row r="20531" customFormat="false" ht="15" hidden="false" customHeight="false" outlineLevel="0" collapsed="false">
      <c r="A20531" s="2" t="s">
        <v>205</v>
      </c>
      <c r="B20531" s="2" t="s">
        <v>205</v>
      </c>
      <c r="C20531" s="2" t="s">
        <v>47</v>
      </c>
      <c r="D20531" s="2" t="s">
        <v>10</v>
      </c>
      <c r="E20531" s="2" t="s">
        <v>74</v>
      </c>
      <c r="F20531" s="2" t="s">
        <v>977</v>
      </c>
      <c r="G20531" s="14" t="n">
        <v>19.5</v>
      </c>
      <c r="H20531" s="14" t="n">
        <v>15.27</v>
      </c>
      <c r="I20531" s="14" t="n">
        <v>9.5</v>
      </c>
      <c r="J20531" s="23" t="n">
        <f aca="false">IF(AND(E20531="Priority",ISNUMBER('Cost model'!N527)),'Cost model'!N527,'Cost model'!M527)</f>
        <v>9.5</v>
      </c>
      <c r="K20531" s="14" t="n">
        <f aca="false">J20531-H20531</f>
        <v>-5.77</v>
      </c>
      <c r="L20531" s="14" t="n">
        <f aca="false">G20531-H20531</f>
        <v>4.23</v>
      </c>
    </row>
    <row r="20532" customFormat="false" ht="15" hidden="false" customHeight="false" outlineLevel="0" collapsed="false">
      <c r="A20532" s="2" t="s">
        <v>174</v>
      </c>
      <c r="B20532" s="2" t="s">
        <v>174</v>
      </c>
      <c r="C20532" s="2" t="s">
        <v>47</v>
      </c>
      <c r="D20532" s="2" t="s">
        <v>10</v>
      </c>
      <c r="E20532" s="2" t="s">
        <v>74</v>
      </c>
      <c r="F20532" s="2" t="s">
        <v>977</v>
      </c>
      <c r="G20532" s="14" t="n">
        <v>9.5</v>
      </c>
      <c r="H20532" s="14" t="n">
        <v>7.46</v>
      </c>
      <c r="I20532" s="14" t="n">
        <v>9.5</v>
      </c>
      <c r="J20532" s="23" t="n">
        <f aca="false">IF(AND(E20532="Priority",ISNUMBER('Cost model'!N167)),'Cost model'!N167,'Cost model'!M167)</f>
        <v>8.5</v>
      </c>
      <c r="K20532" s="14" t="n">
        <f aca="false">J20532-H20532</f>
        <v>1.04</v>
      </c>
      <c r="L20532" s="14" t="n">
        <f aca="false">G20532-H20532</f>
        <v>2.04</v>
      </c>
    </row>
    <row r="20533" customFormat="false" ht="15" hidden="false" customHeight="false" outlineLevel="0" collapsed="false">
      <c r="A20533" s="2" t="s">
        <v>142</v>
      </c>
      <c r="B20533" s="2" t="s">
        <v>174</v>
      </c>
      <c r="C20533" s="2" t="s">
        <v>48</v>
      </c>
      <c r="D20533" s="2" t="s">
        <v>12</v>
      </c>
      <c r="E20533" s="2" t="s">
        <v>74</v>
      </c>
      <c r="F20533" s="2" t="s">
        <v>976</v>
      </c>
      <c r="G20533" s="14" t="n">
        <v>14.5</v>
      </c>
      <c r="H20533" s="14" t="n">
        <v>54.76</v>
      </c>
      <c r="I20533" s="14" t="n">
        <v>19.5</v>
      </c>
      <c r="J20533" s="23" t="n">
        <f aca="false">IF(AND(E20533="Priority",ISNUMBER('Cost model'!N696)),'Cost model'!N696,'Cost model'!M696)</f>
        <v>45</v>
      </c>
      <c r="K20533" s="14" t="n">
        <f aca="false">J20533-H20533</f>
        <v>-9.76</v>
      </c>
      <c r="L20533" s="14" t="n">
        <f aca="false">G20533-H20533</f>
        <v>-40.26</v>
      </c>
    </row>
    <row r="20534" customFormat="false" ht="15" hidden="false" customHeight="false" outlineLevel="0" collapsed="false">
      <c r="A20534" s="2" t="s">
        <v>124</v>
      </c>
      <c r="B20534" s="2" t="s">
        <v>124</v>
      </c>
      <c r="C20534" s="2" t="s">
        <v>47</v>
      </c>
      <c r="D20534" s="2" t="s">
        <v>10</v>
      </c>
      <c r="E20534" s="2" t="s">
        <v>74</v>
      </c>
      <c r="F20534" s="2" t="s">
        <v>977</v>
      </c>
      <c r="G20534" s="14" t="n">
        <v>9.5</v>
      </c>
      <c r="H20534" s="14" t="n">
        <v>6.12</v>
      </c>
      <c r="I20534" s="14" t="n">
        <v>9.5</v>
      </c>
      <c r="J20534" s="23" t="n">
        <f aca="false">IF(AND(E20534="Priority",ISNUMBER('Cost model'!N317)),'Cost model'!N317,'Cost model'!M317)</f>
        <v>10.5</v>
      </c>
      <c r="K20534" s="14" t="n">
        <f aca="false">J20534-H20534</f>
        <v>4.38</v>
      </c>
      <c r="L20534" s="14" t="n">
        <f aca="false">G20534-H20534</f>
        <v>3.38</v>
      </c>
    </row>
    <row r="20535" customFormat="false" ht="15" hidden="false" customHeight="false" outlineLevel="0" collapsed="false">
      <c r="A20535" s="2" t="s">
        <v>142</v>
      </c>
      <c r="B20535" s="2" t="s">
        <v>142</v>
      </c>
      <c r="C20535" s="2" t="s">
        <v>48</v>
      </c>
      <c r="D20535" s="2" t="s">
        <v>12</v>
      </c>
      <c r="E20535" s="2" t="s">
        <v>74</v>
      </c>
      <c r="F20535" s="2" t="s">
        <v>977</v>
      </c>
      <c r="G20535" s="14" t="n">
        <v>12.5</v>
      </c>
      <c r="H20535" s="14" t="n">
        <v>11.97</v>
      </c>
      <c r="I20535" s="14" t="n">
        <v>12.5</v>
      </c>
      <c r="J20535" s="23" t="n">
        <f aca="false">IF(AND(E20535="Priority",ISNUMBER('Cost model'!N636)),'Cost model'!N636,'Cost model'!M636)</f>
        <v>40</v>
      </c>
      <c r="K20535" s="14" t="n">
        <f aca="false">J20535-H20535</f>
        <v>28.03</v>
      </c>
      <c r="L20535" s="14" t="n">
        <f aca="false">G20535-H20535</f>
        <v>0.529999999999999</v>
      </c>
    </row>
    <row r="20536" customFormat="false" ht="15" hidden="false" customHeight="false" outlineLevel="0" collapsed="false">
      <c r="A20536" s="2" t="s">
        <v>142</v>
      </c>
      <c r="B20536" s="2" t="s">
        <v>158</v>
      </c>
      <c r="C20536" s="2" t="s">
        <v>48</v>
      </c>
      <c r="D20536" s="2" t="s">
        <v>14</v>
      </c>
      <c r="E20536" s="2" t="s">
        <v>74</v>
      </c>
      <c r="F20536" s="2" t="s">
        <v>976</v>
      </c>
      <c r="G20536" s="14" t="n">
        <v>45</v>
      </c>
      <c r="H20536" s="14" t="n">
        <v>270.78</v>
      </c>
      <c r="I20536" s="14" t="n">
        <v>125</v>
      </c>
      <c r="J20536" s="23" t="n">
        <f aca="false">IF(AND(E20536="Priority",ISNUMBER('Cost model'!N657)),'Cost model'!N657,'Cost model'!M657)</f>
        <v>140</v>
      </c>
      <c r="K20536" s="14" t="n">
        <f aca="false">J20536-H20536</f>
        <v>-130.78</v>
      </c>
      <c r="L20536" s="14" t="n">
        <f aca="false">G20536-H20536</f>
        <v>-225.78</v>
      </c>
    </row>
    <row r="20537" customFormat="false" ht="15" hidden="false" customHeight="false" outlineLevel="0" collapsed="false">
      <c r="A20537" s="2" t="s">
        <v>342</v>
      </c>
      <c r="B20537" s="2" t="s">
        <v>158</v>
      </c>
      <c r="C20537" s="2" t="s">
        <v>49</v>
      </c>
      <c r="D20537" s="2" t="s">
        <v>10</v>
      </c>
      <c r="E20537" s="2" t="s">
        <v>74</v>
      </c>
      <c r="F20537" s="2" t="s">
        <v>976</v>
      </c>
      <c r="G20537" s="14" t="n">
        <v>19.5</v>
      </c>
      <c r="H20537" s="14" t="n">
        <v>13.86</v>
      </c>
      <c r="I20537" s="14" t="n">
        <v>19.5</v>
      </c>
      <c r="J20537" s="23" t="n">
        <f aca="false">IF(AND(E20537="Priority",ISNUMBER('Cost model'!N214)),'Cost model'!N214,'Cost model'!M214)</f>
        <v>24.5</v>
      </c>
      <c r="K20537" s="14" t="n">
        <f aca="false">J20537-H20537</f>
        <v>10.64</v>
      </c>
      <c r="L20537" s="14" t="n">
        <f aca="false">G20537-H20537</f>
        <v>5.64</v>
      </c>
    </row>
    <row r="20538" customFormat="false" ht="15" hidden="false" customHeight="false" outlineLevel="0" collapsed="false">
      <c r="A20538" s="2" t="s">
        <v>174</v>
      </c>
      <c r="B20538" s="2" t="s">
        <v>174</v>
      </c>
      <c r="C20538" s="2" t="s">
        <v>47</v>
      </c>
      <c r="D20538" s="2" t="s">
        <v>10</v>
      </c>
      <c r="E20538" s="2" t="s">
        <v>74</v>
      </c>
      <c r="F20538" s="2" t="s">
        <v>977</v>
      </c>
      <c r="G20538" s="14" t="n">
        <v>9.5</v>
      </c>
      <c r="H20538" s="14" t="n">
        <v>7.46</v>
      </c>
      <c r="I20538" s="14" t="n">
        <v>9.5</v>
      </c>
      <c r="J20538" s="23" t="n">
        <f aca="false">IF(AND(E20538="Priority",ISNUMBER('Cost model'!N167)),'Cost model'!N167,'Cost model'!M167)</f>
        <v>8.5</v>
      </c>
      <c r="K20538" s="14" t="n">
        <f aca="false">J20538-H20538</f>
        <v>1.04</v>
      </c>
      <c r="L20538" s="14" t="n">
        <f aca="false">G20538-H20538</f>
        <v>2.04</v>
      </c>
    </row>
    <row r="20539" customFormat="false" ht="15" hidden="false" customHeight="false" outlineLevel="0" collapsed="false">
      <c r="A20539" s="2" t="s">
        <v>342</v>
      </c>
      <c r="B20539" s="2" t="s">
        <v>158</v>
      </c>
      <c r="C20539" s="2" t="s">
        <v>47</v>
      </c>
      <c r="D20539" s="2" t="s">
        <v>13</v>
      </c>
      <c r="E20539" s="2" t="s">
        <v>74</v>
      </c>
      <c r="F20539" s="2" t="s">
        <v>976</v>
      </c>
      <c r="G20539" s="14" t="n">
        <v>45</v>
      </c>
      <c r="H20539" s="14" t="n">
        <v>80.37</v>
      </c>
      <c r="I20539" s="14" t="n">
        <v>45</v>
      </c>
      <c r="J20539" s="23" t="n">
        <f aca="false">IF(AND(E20539="Priority",ISNUMBER('Cost model'!N218)),'Cost model'!N218,'Cost model'!M218)</f>
        <v>95</v>
      </c>
      <c r="K20539" s="14" t="n">
        <f aca="false">J20539-H20539</f>
        <v>14.63</v>
      </c>
      <c r="L20539" s="14" t="n">
        <f aca="false">G20539-H20539</f>
        <v>-35.37</v>
      </c>
    </row>
    <row r="20540" customFormat="false" ht="15" hidden="false" customHeight="false" outlineLevel="0" collapsed="false">
      <c r="A20540" s="2" t="s">
        <v>142</v>
      </c>
      <c r="B20540" s="2" t="s">
        <v>124</v>
      </c>
      <c r="C20540" s="2" t="s">
        <v>47</v>
      </c>
      <c r="D20540" s="2" t="s">
        <v>10</v>
      </c>
      <c r="E20540" s="2" t="s">
        <v>74</v>
      </c>
      <c r="F20540" s="2" t="s">
        <v>976</v>
      </c>
      <c r="G20540" s="14" t="n">
        <v>9.5</v>
      </c>
      <c r="H20540" s="14" t="n">
        <v>7.58</v>
      </c>
      <c r="I20540" s="14" t="n">
        <v>14.5</v>
      </c>
      <c r="J20540" s="23" t="n">
        <f aca="false">IF(AND(E20540="Priority",ISNUMBER('Cost model'!N662)),'Cost model'!N662,'Cost model'!M662)</f>
        <v>13.5</v>
      </c>
      <c r="K20540" s="14" t="n">
        <f aca="false">J20540-H20540</f>
        <v>5.92</v>
      </c>
      <c r="L20540" s="14" t="n">
        <f aca="false">G20540-H20540</f>
        <v>1.92</v>
      </c>
    </row>
    <row r="20541" customFormat="false" ht="15" hidden="false" customHeight="false" outlineLevel="0" collapsed="false">
      <c r="A20541" s="2" t="s">
        <v>142</v>
      </c>
      <c r="B20541" s="2" t="s">
        <v>142</v>
      </c>
      <c r="C20541" s="2" t="s">
        <v>47</v>
      </c>
      <c r="D20541" s="2" t="s">
        <v>12</v>
      </c>
      <c r="E20541" s="2" t="s">
        <v>74</v>
      </c>
      <c r="F20541" s="2" t="s">
        <v>977</v>
      </c>
      <c r="G20541" s="14" t="n">
        <v>9.5</v>
      </c>
      <c r="H20541" s="14" t="n">
        <v>32.48</v>
      </c>
      <c r="I20541" s="14" t="n">
        <v>9.5</v>
      </c>
      <c r="J20541" s="23" t="n">
        <f aca="false">IF(AND(E20541="Priority",ISNUMBER('Cost model'!N635)),'Cost model'!N635,'Cost model'!M635)</f>
        <v>30.5</v>
      </c>
      <c r="K20541" s="14" t="n">
        <f aca="false">J20541-H20541</f>
        <v>-1.98</v>
      </c>
      <c r="L20541" s="14" t="n">
        <f aca="false">G20541-H20541</f>
        <v>-22.98</v>
      </c>
    </row>
    <row r="20542" customFormat="false" ht="15" hidden="false" customHeight="false" outlineLevel="0" collapsed="false">
      <c r="A20542" s="2" t="s">
        <v>221</v>
      </c>
      <c r="B20542" s="2" t="s">
        <v>174</v>
      </c>
      <c r="C20542" s="2" t="s">
        <v>47</v>
      </c>
      <c r="D20542" s="2" t="s">
        <v>10</v>
      </c>
      <c r="E20542" s="2" t="s">
        <v>74</v>
      </c>
      <c r="F20542" s="2" t="s">
        <v>976</v>
      </c>
      <c r="G20542" s="14" t="n">
        <v>9.5</v>
      </c>
      <c r="H20542" s="14" t="n">
        <v>7.71</v>
      </c>
      <c r="I20542" s="14" t="n">
        <v>19.5</v>
      </c>
      <c r="J20542" s="23" t="n">
        <f aca="false">IF(AND(E20542="Priority",ISNUMBER('Cost model'!N782)),'Cost model'!N782,'Cost model'!M782)</f>
        <v>11.5</v>
      </c>
      <c r="K20542" s="14" t="n">
        <f aca="false">J20542-H20542</f>
        <v>3.79</v>
      </c>
      <c r="L20542" s="14" t="n">
        <f aca="false">G20542-H20542</f>
        <v>1.79</v>
      </c>
    </row>
    <row r="20543" customFormat="false" ht="15" hidden="false" customHeight="false" outlineLevel="0" collapsed="false">
      <c r="A20543" s="2" t="s">
        <v>174</v>
      </c>
      <c r="B20543" s="2" t="s">
        <v>124</v>
      </c>
      <c r="C20543" s="2" t="s">
        <v>49</v>
      </c>
      <c r="D20543" s="2" t="s">
        <v>10</v>
      </c>
      <c r="E20543" s="2" t="s">
        <v>74</v>
      </c>
      <c r="F20543" s="2" t="s">
        <v>976</v>
      </c>
      <c r="G20543" s="14" t="n">
        <v>17.5</v>
      </c>
      <c r="H20543" s="14" t="n">
        <v>11.92</v>
      </c>
      <c r="I20543" s="14" t="n">
        <v>17.5</v>
      </c>
      <c r="J20543" s="23" t="n">
        <f aca="false">IF(AND(E20543="Priority",ISNUMBER('Cost model'!N109)),'Cost model'!N109,'Cost model'!M109)</f>
        <v>18.5</v>
      </c>
      <c r="K20543" s="14" t="n">
        <f aca="false">J20543-H20543</f>
        <v>6.58</v>
      </c>
      <c r="L20543" s="14" t="n">
        <f aca="false">G20543-H20543</f>
        <v>5.58</v>
      </c>
    </row>
    <row r="20544" customFormat="false" ht="15" hidden="false" customHeight="false" outlineLevel="0" collapsed="false">
      <c r="A20544" s="2" t="s">
        <v>205</v>
      </c>
      <c r="B20544" s="2" t="s">
        <v>142</v>
      </c>
      <c r="C20544" s="2" t="s">
        <v>47</v>
      </c>
      <c r="D20544" s="2" t="s">
        <v>10</v>
      </c>
      <c r="E20544" s="2" t="s">
        <v>83</v>
      </c>
      <c r="F20544" s="2" t="s">
        <v>976</v>
      </c>
      <c r="G20544" s="14" t="n">
        <v>19.5</v>
      </c>
      <c r="H20544" s="14" t="n">
        <v>20.83</v>
      </c>
      <c r="I20544" s="14" t="n">
        <v>19.5</v>
      </c>
      <c r="J20544" s="23" t="n">
        <f aca="false">IF(AND(E20544="Priority",ISNUMBER('Cost model'!N542)),'Cost model'!N542,'Cost model'!M542)</f>
        <v>21.5</v>
      </c>
      <c r="K20544" s="14" t="n">
        <f aca="false">J20544-H20544</f>
        <v>0.670000000000002</v>
      </c>
      <c r="L20544" s="14" t="n">
        <f aca="false">G20544-H20544</f>
        <v>-1.33</v>
      </c>
    </row>
    <row r="20545" customFormat="false" ht="15" hidden="false" customHeight="false" outlineLevel="0" collapsed="false">
      <c r="A20545" s="2" t="s">
        <v>124</v>
      </c>
      <c r="B20545" s="2" t="s">
        <v>124</v>
      </c>
      <c r="C20545" s="2" t="s">
        <v>48</v>
      </c>
      <c r="D20545" s="2" t="s">
        <v>12</v>
      </c>
      <c r="E20545" s="2" t="s">
        <v>74</v>
      </c>
      <c r="F20545" s="2" t="s">
        <v>977</v>
      </c>
      <c r="G20545" s="14" t="n">
        <v>12.5</v>
      </c>
      <c r="H20545" s="14" t="n">
        <v>14.01</v>
      </c>
      <c r="I20545" s="14" t="n">
        <v>12.5</v>
      </c>
      <c r="J20545" s="23" t="n">
        <f aca="false">IF(AND(E20545="Priority",ISNUMBER('Cost model'!N321)),'Cost model'!N321,'Cost model'!M321)</f>
        <v>40</v>
      </c>
      <c r="K20545" s="14" t="n">
        <f aca="false">J20545-H20545</f>
        <v>25.99</v>
      </c>
      <c r="L20545" s="14" t="n">
        <f aca="false">G20545-H20545</f>
        <v>-1.51</v>
      </c>
    </row>
    <row r="20546" customFormat="false" ht="15" hidden="false" customHeight="false" outlineLevel="0" collapsed="false">
      <c r="A20546" s="2" t="s">
        <v>124</v>
      </c>
      <c r="B20546" s="2" t="s">
        <v>124</v>
      </c>
      <c r="C20546" s="2" t="s">
        <v>49</v>
      </c>
      <c r="D20546" s="2" t="s">
        <v>15</v>
      </c>
      <c r="E20546" s="2" t="s">
        <v>74</v>
      </c>
      <c r="F20546" s="2" t="s">
        <v>977</v>
      </c>
      <c r="G20546" s="14" t="n">
        <v>250</v>
      </c>
      <c r="H20546" s="14" t="n">
        <v>158.75</v>
      </c>
      <c r="I20546" s="14" t="n">
        <v>250</v>
      </c>
      <c r="J20546" s="23" t="n">
        <f aca="false">IF(AND(E20546="Priority",ISNUMBER('Cost model'!N331)),'Cost model'!N331,'Cost model'!M331)</f>
        <v>280</v>
      </c>
      <c r="K20546" s="14" t="n">
        <f aca="false">J20546-H20546</f>
        <v>121.25</v>
      </c>
      <c r="L20546" s="14" t="n">
        <f aca="false">G20546-H20546</f>
        <v>91.25</v>
      </c>
    </row>
    <row r="20547" customFormat="false" ht="15" hidden="false" customHeight="false" outlineLevel="0" collapsed="false">
      <c r="A20547" s="2" t="s">
        <v>221</v>
      </c>
      <c r="B20547" s="2" t="s">
        <v>221</v>
      </c>
      <c r="C20547" s="2" t="s">
        <v>49</v>
      </c>
      <c r="D20547" s="2" t="s">
        <v>12</v>
      </c>
      <c r="E20547" s="2" t="s">
        <v>74</v>
      </c>
      <c r="F20547" s="2" t="s">
        <v>977</v>
      </c>
      <c r="G20547" s="14" t="n">
        <v>19.5</v>
      </c>
      <c r="H20547" s="14" t="n">
        <v>82.15</v>
      </c>
      <c r="I20547" s="14" t="n">
        <v>19.5</v>
      </c>
      <c r="J20547" s="23" t="n">
        <f aca="false">IF(AND(E20547="Priority",ISNUMBER('Cost model'!N742)),'Cost model'!N742,'Cost model'!M742)</f>
        <v>60</v>
      </c>
      <c r="K20547" s="14" t="n">
        <f aca="false">J20547-H20547</f>
        <v>-22.15</v>
      </c>
      <c r="L20547" s="14" t="n">
        <f aca="false">G20547-H20547</f>
        <v>-62.65</v>
      </c>
    </row>
    <row r="20548" customFormat="false" ht="15" hidden="false" customHeight="false" outlineLevel="0" collapsed="false">
      <c r="A20548" s="2" t="s">
        <v>221</v>
      </c>
      <c r="B20548" s="2" t="s">
        <v>221</v>
      </c>
      <c r="C20548" s="2" t="s">
        <v>47</v>
      </c>
      <c r="D20548" s="2" t="s">
        <v>12</v>
      </c>
      <c r="E20548" s="2" t="s">
        <v>74</v>
      </c>
      <c r="F20548" s="2" t="s">
        <v>977</v>
      </c>
      <c r="G20548" s="14" t="n">
        <v>9.5</v>
      </c>
      <c r="H20548" s="14" t="n">
        <v>8.13</v>
      </c>
      <c r="I20548" s="14" t="n">
        <v>9.5</v>
      </c>
      <c r="J20548" s="23" t="n">
        <f aca="false">IF(AND(E20548="Priority",ISNUMBER('Cost model'!N740)),'Cost model'!N740,'Cost model'!M740)</f>
        <v>22.5</v>
      </c>
      <c r="K20548" s="14" t="n">
        <f aca="false">J20548-H20548</f>
        <v>14.37</v>
      </c>
      <c r="L20548" s="14" t="n">
        <f aca="false">G20548-H20548</f>
        <v>1.37</v>
      </c>
    </row>
    <row r="20549" customFormat="false" ht="15" hidden="false" customHeight="false" outlineLevel="0" collapsed="false">
      <c r="A20549" s="2" t="s">
        <v>142</v>
      </c>
      <c r="B20549" s="2" t="s">
        <v>142</v>
      </c>
      <c r="C20549" s="2" t="s">
        <v>47</v>
      </c>
      <c r="D20549" s="2" t="s">
        <v>10</v>
      </c>
      <c r="E20549" s="2" t="s">
        <v>83</v>
      </c>
      <c r="F20549" s="2" t="s">
        <v>977</v>
      </c>
      <c r="G20549" s="14" t="n">
        <v>14.5</v>
      </c>
      <c r="H20549" s="14" t="n">
        <v>6.14</v>
      </c>
      <c r="I20549" s="14" t="n">
        <v>14.5</v>
      </c>
      <c r="J20549" s="23" t="n">
        <f aca="false">IF(AND(E20549="Priority",ISNUMBER('Cost model'!N632)),'Cost model'!N632,'Cost model'!M632)</f>
        <v>14.5</v>
      </c>
      <c r="K20549" s="14" t="n">
        <f aca="false">J20549-H20549</f>
        <v>8.36</v>
      </c>
      <c r="L20549" s="14" t="n">
        <f aca="false">G20549-H20549</f>
        <v>8.36</v>
      </c>
    </row>
    <row r="20550" customFormat="false" ht="15" hidden="false" customHeight="false" outlineLevel="0" collapsed="false">
      <c r="A20550" s="2" t="s">
        <v>124</v>
      </c>
      <c r="B20550" s="2" t="s">
        <v>124</v>
      </c>
      <c r="C20550" s="2" t="s">
        <v>48</v>
      </c>
      <c r="D20550" s="2" t="s">
        <v>12</v>
      </c>
      <c r="E20550" s="2" t="s">
        <v>83</v>
      </c>
      <c r="F20550" s="2" t="s">
        <v>977</v>
      </c>
      <c r="G20550" s="14" t="n">
        <v>19.5</v>
      </c>
      <c r="H20550" s="14" t="n">
        <v>24.17</v>
      </c>
      <c r="I20550" s="14" t="n">
        <v>19.5</v>
      </c>
      <c r="J20550" s="23" t="n">
        <f aca="false">IF(AND(E20550="Priority",ISNUMBER('Cost model'!N321)),'Cost model'!N321,'Cost model'!M321)</f>
        <v>55</v>
      </c>
      <c r="K20550" s="14" t="n">
        <f aca="false">J20550-H20550</f>
        <v>30.83</v>
      </c>
      <c r="L20550" s="14" t="n">
        <f aca="false">G20550-H20550</f>
        <v>-4.67</v>
      </c>
    </row>
    <row r="20551" customFormat="false" ht="15" hidden="false" customHeight="false" outlineLevel="0" collapsed="false">
      <c r="A20551" s="2" t="s">
        <v>174</v>
      </c>
      <c r="B20551" s="2" t="s">
        <v>124</v>
      </c>
      <c r="C20551" s="2" t="s">
        <v>47</v>
      </c>
      <c r="D20551" s="2" t="s">
        <v>10</v>
      </c>
      <c r="E20551" s="2" t="s">
        <v>83</v>
      </c>
      <c r="F20551" s="2" t="s">
        <v>976</v>
      </c>
      <c r="G20551" s="14" t="n">
        <v>14.5</v>
      </c>
      <c r="H20551" s="14" t="n">
        <v>7.37</v>
      </c>
      <c r="I20551" s="14" t="n">
        <v>14.5</v>
      </c>
      <c r="J20551" s="23" t="n">
        <f aca="false">IF(AND(E20551="Priority",ISNUMBER('Cost model'!N107)),'Cost model'!N107,'Cost model'!M107)</f>
        <v>17.5</v>
      </c>
      <c r="K20551" s="14" t="n">
        <f aca="false">J20551-H20551</f>
        <v>10.13</v>
      </c>
      <c r="L20551" s="14" t="n">
        <f aca="false">G20551-H20551</f>
        <v>7.13</v>
      </c>
    </row>
    <row r="20552" customFormat="false" ht="15" hidden="false" customHeight="false" outlineLevel="0" collapsed="false">
      <c r="A20552" s="2" t="s">
        <v>124</v>
      </c>
      <c r="B20552" s="2" t="s">
        <v>124</v>
      </c>
      <c r="C20552" s="2" t="s">
        <v>48</v>
      </c>
      <c r="D20552" s="2" t="s">
        <v>10</v>
      </c>
      <c r="E20552" s="2" t="s">
        <v>74</v>
      </c>
      <c r="F20552" s="2" t="s">
        <v>977</v>
      </c>
      <c r="G20552" s="14" t="n">
        <v>12.5</v>
      </c>
      <c r="H20552" s="14" t="n">
        <v>21.34</v>
      </c>
      <c r="I20552" s="14" t="n">
        <v>12.5</v>
      </c>
      <c r="J20552" s="23" t="n">
        <f aca="false">IF(AND(E20552="Priority",ISNUMBER('Cost model'!N318)),'Cost model'!N318,'Cost model'!M318)</f>
        <v>14.5</v>
      </c>
      <c r="K20552" s="14" t="n">
        <f aca="false">J20552-H20552</f>
        <v>-6.84</v>
      </c>
      <c r="L20552" s="14" t="n">
        <f aca="false">G20552-H20552</f>
        <v>-8.84</v>
      </c>
    </row>
    <row r="20553" customFormat="false" ht="15" hidden="false" customHeight="false" outlineLevel="0" collapsed="false">
      <c r="A20553" s="2" t="s">
        <v>124</v>
      </c>
      <c r="B20553" s="2" t="s">
        <v>124</v>
      </c>
      <c r="C20553" s="2" t="s">
        <v>47</v>
      </c>
      <c r="D20553" s="2" t="s">
        <v>12</v>
      </c>
      <c r="E20553" s="2" t="s">
        <v>74</v>
      </c>
      <c r="F20553" s="2" t="s">
        <v>977</v>
      </c>
      <c r="G20553" s="14" t="n">
        <v>9.5</v>
      </c>
      <c r="H20553" s="14" t="n">
        <v>10.43</v>
      </c>
      <c r="I20553" s="14" t="n">
        <v>9.5</v>
      </c>
      <c r="J20553" s="23" t="n">
        <f aca="false">IF(AND(E20553="Priority",ISNUMBER('Cost model'!N320)),'Cost model'!N320,'Cost model'!M320)</f>
        <v>24.5</v>
      </c>
      <c r="K20553" s="14" t="n">
        <f aca="false">J20553-H20553</f>
        <v>14.07</v>
      </c>
      <c r="L20553" s="14" t="n">
        <f aca="false">G20553-H20553</f>
        <v>-0.93</v>
      </c>
    </row>
    <row r="20554" customFormat="false" ht="15" hidden="false" customHeight="false" outlineLevel="0" collapsed="false">
      <c r="A20554" s="2" t="s">
        <v>124</v>
      </c>
      <c r="B20554" s="2" t="s">
        <v>124</v>
      </c>
      <c r="C20554" s="2" t="s">
        <v>47</v>
      </c>
      <c r="D20554" s="2" t="s">
        <v>12</v>
      </c>
      <c r="E20554" s="2" t="s">
        <v>74</v>
      </c>
      <c r="F20554" s="2" t="s">
        <v>977</v>
      </c>
      <c r="G20554" s="14" t="n">
        <v>24.5</v>
      </c>
      <c r="H20554" s="14" t="n">
        <v>24.17</v>
      </c>
      <c r="I20554" s="14" t="n">
        <v>9.5</v>
      </c>
      <c r="J20554" s="23" t="n">
        <f aca="false">IF(AND(E20554="Priority",ISNUMBER('Cost model'!N320)),'Cost model'!N320,'Cost model'!M320)</f>
        <v>24.5</v>
      </c>
      <c r="K20554" s="14" t="n">
        <f aca="false">J20554-H20554</f>
        <v>0.329999999999998</v>
      </c>
      <c r="L20554" s="14" t="n">
        <f aca="false">G20554-H20554</f>
        <v>0.329999999999998</v>
      </c>
    </row>
    <row r="20555" customFormat="false" ht="15" hidden="false" customHeight="false" outlineLevel="0" collapsed="false">
      <c r="A20555" s="2" t="s">
        <v>124</v>
      </c>
      <c r="B20555" s="2" t="s">
        <v>124</v>
      </c>
      <c r="C20555" s="2" t="s">
        <v>48</v>
      </c>
      <c r="D20555" s="2" t="s">
        <v>12</v>
      </c>
      <c r="E20555" s="2" t="s">
        <v>83</v>
      </c>
      <c r="F20555" s="2" t="s">
        <v>977</v>
      </c>
      <c r="G20555" s="14" t="n">
        <v>19.5</v>
      </c>
      <c r="H20555" s="14" t="n">
        <v>11.97</v>
      </c>
      <c r="I20555" s="14" t="n">
        <v>19.5</v>
      </c>
      <c r="J20555" s="23" t="n">
        <f aca="false">IF(AND(E20555="Priority",ISNUMBER('Cost model'!N321)),'Cost model'!N321,'Cost model'!M321)</f>
        <v>55</v>
      </c>
      <c r="K20555" s="14" t="n">
        <f aca="false">J20555-H20555</f>
        <v>43.03</v>
      </c>
      <c r="L20555" s="14" t="n">
        <f aca="false">G20555-H20555</f>
        <v>7.53</v>
      </c>
    </row>
    <row r="20556" customFormat="false" ht="15" hidden="false" customHeight="false" outlineLevel="0" collapsed="false">
      <c r="A20556" s="2" t="s">
        <v>174</v>
      </c>
      <c r="B20556" s="2" t="s">
        <v>174</v>
      </c>
      <c r="C20556" s="2" t="s">
        <v>47</v>
      </c>
      <c r="D20556" s="2" t="s">
        <v>13</v>
      </c>
      <c r="E20556" s="2" t="s">
        <v>74</v>
      </c>
      <c r="F20556" s="2" t="s">
        <v>977</v>
      </c>
      <c r="G20556" s="14" t="n">
        <v>19</v>
      </c>
      <c r="H20556" s="14" t="n">
        <v>61.33</v>
      </c>
      <c r="I20556" s="14" t="n">
        <v>19</v>
      </c>
      <c r="J20556" s="23" t="n">
        <f aca="false">IF(AND(E20556="Priority",ISNUMBER('Cost model'!N173)),'Cost model'!N173,'Cost model'!M173)</f>
        <v>60</v>
      </c>
      <c r="K20556" s="14" t="n">
        <f aca="false">J20556-H20556</f>
        <v>-1.33</v>
      </c>
      <c r="L20556" s="14" t="n">
        <f aca="false">G20556-H20556</f>
        <v>-42.33</v>
      </c>
    </row>
    <row r="20557" customFormat="false" ht="15" hidden="false" customHeight="false" outlineLevel="0" collapsed="false">
      <c r="A20557" s="2" t="s">
        <v>124</v>
      </c>
      <c r="B20557" s="2" t="s">
        <v>124</v>
      </c>
      <c r="C20557" s="2" t="s">
        <v>47</v>
      </c>
      <c r="D20557" s="2" t="s">
        <v>10</v>
      </c>
      <c r="E20557" s="2" t="s">
        <v>74</v>
      </c>
      <c r="F20557" s="2" t="s">
        <v>977</v>
      </c>
      <c r="G20557" s="14" t="n">
        <v>9.5</v>
      </c>
      <c r="H20557" s="14" t="n">
        <v>6.12</v>
      </c>
      <c r="I20557" s="14" t="n">
        <v>9.5</v>
      </c>
      <c r="J20557" s="23" t="n">
        <f aca="false">IF(AND(E20557="Priority",ISNUMBER('Cost model'!N317)),'Cost model'!N317,'Cost model'!M317)</f>
        <v>10.5</v>
      </c>
      <c r="K20557" s="14" t="n">
        <f aca="false">J20557-H20557</f>
        <v>4.38</v>
      </c>
      <c r="L20557" s="14" t="n">
        <f aca="false">G20557-H20557</f>
        <v>3.38</v>
      </c>
    </row>
    <row r="20558" customFormat="false" ht="15" hidden="false" customHeight="false" outlineLevel="0" collapsed="false">
      <c r="A20558" s="2" t="s">
        <v>174</v>
      </c>
      <c r="B20558" s="2" t="s">
        <v>174</v>
      </c>
      <c r="C20558" s="2" t="s">
        <v>48</v>
      </c>
      <c r="D20558" s="2" t="s">
        <v>12</v>
      </c>
      <c r="E20558" s="2" t="s">
        <v>74</v>
      </c>
      <c r="F20558" s="2" t="s">
        <v>977</v>
      </c>
      <c r="G20558" s="14" t="n">
        <v>12.5</v>
      </c>
      <c r="H20558" s="14" t="n">
        <v>58.65</v>
      </c>
      <c r="I20558" s="14" t="n">
        <v>12.5</v>
      </c>
      <c r="J20558" s="23" t="n">
        <f aca="false">IF(AND(E20558="Priority",ISNUMBER('Cost model'!N171)),'Cost model'!N171,'Cost model'!M171)</f>
        <v>40</v>
      </c>
      <c r="K20558" s="14" t="n">
        <f aca="false">J20558-H20558</f>
        <v>-18.65</v>
      </c>
      <c r="L20558" s="14" t="n">
        <f aca="false">G20558-H20558</f>
        <v>-46.15</v>
      </c>
    </row>
    <row r="20559" customFormat="false" ht="15" hidden="false" customHeight="false" outlineLevel="0" collapsed="false">
      <c r="A20559" s="2" t="s">
        <v>124</v>
      </c>
      <c r="B20559" s="2" t="s">
        <v>124</v>
      </c>
      <c r="C20559" s="2" t="s">
        <v>49</v>
      </c>
      <c r="D20559" s="2" t="s">
        <v>12</v>
      </c>
      <c r="E20559" s="2" t="s">
        <v>74</v>
      </c>
      <c r="F20559" s="2" t="s">
        <v>977</v>
      </c>
      <c r="G20559" s="14" t="n">
        <v>19.5</v>
      </c>
      <c r="H20559" s="14" t="n">
        <v>84.02</v>
      </c>
      <c r="I20559" s="14" t="n">
        <v>19.5</v>
      </c>
      <c r="J20559" s="23" t="n">
        <f aca="false">IF(AND(E20559="Priority",ISNUMBER('Cost model'!N322)),'Cost model'!N322,'Cost model'!M322)</f>
        <v>50</v>
      </c>
      <c r="K20559" s="14" t="n">
        <f aca="false">J20559-H20559</f>
        <v>-34.02</v>
      </c>
      <c r="L20559" s="14" t="n">
        <f aca="false">G20559-H20559</f>
        <v>-64.52</v>
      </c>
    </row>
    <row r="20560" customFormat="false" ht="15" hidden="false" customHeight="false" outlineLevel="0" collapsed="false">
      <c r="A20560" s="2" t="s">
        <v>174</v>
      </c>
      <c r="B20560" s="2" t="s">
        <v>174</v>
      </c>
      <c r="C20560" s="2" t="s">
        <v>47</v>
      </c>
      <c r="D20560" s="2" t="s">
        <v>13</v>
      </c>
      <c r="E20560" s="2" t="s">
        <v>74</v>
      </c>
      <c r="F20560" s="2" t="s">
        <v>977</v>
      </c>
      <c r="G20560" s="14" t="n">
        <v>19</v>
      </c>
      <c r="H20560" s="14" t="n">
        <v>72.77</v>
      </c>
      <c r="I20560" s="14" t="n">
        <v>19</v>
      </c>
      <c r="J20560" s="23" t="n">
        <f aca="false">IF(AND(E20560="Priority",ISNUMBER('Cost model'!N173)),'Cost model'!N173,'Cost model'!M173)</f>
        <v>60</v>
      </c>
      <c r="K20560" s="14" t="n">
        <f aca="false">J20560-H20560</f>
        <v>-12.77</v>
      </c>
      <c r="L20560" s="14" t="n">
        <f aca="false">G20560-H20560</f>
        <v>-53.77</v>
      </c>
    </row>
    <row r="20561" customFormat="false" ht="15" hidden="false" customHeight="false" outlineLevel="0" collapsed="false">
      <c r="A20561" s="2" t="s">
        <v>174</v>
      </c>
      <c r="B20561" s="2" t="s">
        <v>174</v>
      </c>
      <c r="C20561" s="2" t="s">
        <v>47</v>
      </c>
      <c r="D20561" s="2" t="s">
        <v>10</v>
      </c>
      <c r="E20561" s="2" t="s">
        <v>74</v>
      </c>
      <c r="F20561" s="2" t="s">
        <v>977</v>
      </c>
      <c r="G20561" s="14" t="n">
        <v>9.5</v>
      </c>
      <c r="H20561" s="14" t="n">
        <v>6.11</v>
      </c>
      <c r="I20561" s="14" t="n">
        <v>9.5</v>
      </c>
      <c r="J20561" s="23" t="n">
        <f aca="false">IF(AND(E20561="Priority",ISNUMBER('Cost model'!N167)),'Cost model'!N167,'Cost model'!M167)</f>
        <v>8.5</v>
      </c>
      <c r="K20561" s="14" t="n">
        <f aca="false">J20561-H20561</f>
        <v>2.39</v>
      </c>
      <c r="L20561" s="14" t="n">
        <f aca="false">G20561-H20561</f>
        <v>3.39</v>
      </c>
    </row>
    <row r="20562" customFormat="false" ht="15" hidden="false" customHeight="false" outlineLevel="0" collapsed="false">
      <c r="A20562" s="2" t="s">
        <v>124</v>
      </c>
      <c r="B20562" s="2" t="s">
        <v>124</v>
      </c>
      <c r="C20562" s="2" t="s">
        <v>47</v>
      </c>
      <c r="D20562" s="2" t="s">
        <v>12</v>
      </c>
      <c r="E20562" s="2" t="s">
        <v>74</v>
      </c>
      <c r="F20562" s="2" t="s">
        <v>977</v>
      </c>
      <c r="G20562" s="14" t="n">
        <v>9.5</v>
      </c>
      <c r="H20562" s="14" t="n">
        <v>28.52</v>
      </c>
      <c r="I20562" s="14" t="n">
        <v>9.5</v>
      </c>
      <c r="J20562" s="23" t="n">
        <f aca="false">IF(AND(E20562="Priority",ISNUMBER('Cost model'!N320)),'Cost model'!N320,'Cost model'!M320)</f>
        <v>24.5</v>
      </c>
      <c r="K20562" s="14" t="n">
        <f aca="false">J20562-H20562</f>
        <v>-4.02</v>
      </c>
      <c r="L20562" s="14" t="n">
        <f aca="false">G20562-H20562</f>
        <v>-19.02</v>
      </c>
    </row>
    <row r="20563" customFormat="false" ht="15" hidden="false" customHeight="false" outlineLevel="0" collapsed="false">
      <c r="A20563" s="2" t="s">
        <v>124</v>
      </c>
      <c r="B20563" s="2" t="s">
        <v>124</v>
      </c>
      <c r="C20563" s="2" t="s">
        <v>48</v>
      </c>
      <c r="D20563" s="2" t="s">
        <v>10</v>
      </c>
      <c r="E20563" s="2" t="s">
        <v>74</v>
      </c>
      <c r="F20563" s="2" t="s">
        <v>977</v>
      </c>
      <c r="G20563" s="14" t="n">
        <v>12.5</v>
      </c>
      <c r="H20563" s="14" t="n">
        <v>6.64</v>
      </c>
      <c r="I20563" s="14" t="n">
        <v>12.5</v>
      </c>
      <c r="J20563" s="23" t="n">
        <f aca="false">IF(AND(E20563="Priority",ISNUMBER('Cost model'!N318)),'Cost model'!N318,'Cost model'!M318)</f>
        <v>14.5</v>
      </c>
      <c r="K20563" s="14" t="n">
        <f aca="false">J20563-H20563</f>
        <v>7.86</v>
      </c>
      <c r="L20563" s="14" t="n">
        <f aca="false">G20563-H20563</f>
        <v>5.86</v>
      </c>
    </row>
    <row r="20564" customFormat="false" ht="15" hidden="false" customHeight="false" outlineLevel="0" collapsed="false">
      <c r="A20564" s="2" t="s">
        <v>174</v>
      </c>
      <c r="B20564" s="2" t="s">
        <v>174</v>
      </c>
      <c r="C20564" s="2" t="s">
        <v>48</v>
      </c>
      <c r="D20564" s="2" t="s">
        <v>12</v>
      </c>
      <c r="E20564" s="2" t="s">
        <v>74</v>
      </c>
      <c r="F20564" s="2" t="s">
        <v>977</v>
      </c>
      <c r="G20564" s="14" t="n">
        <v>12.5</v>
      </c>
      <c r="H20564" s="14" t="n">
        <v>58.91</v>
      </c>
      <c r="I20564" s="14" t="n">
        <v>12.5</v>
      </c>
      <c r="J20564" s="23" t="n">
        <f aca="false">IF(AND(E20564="Priority",ISNUMBER('Cost model'!N171)),'Cost model'!N171,'Cost model'!M171)</f>
        <v>40</v>
      </c>
      <c r="K20564" s="14" t="n">
        <f aca="false">J20564-H20564</f>
        <v>-18.91</v>
      </c>
      <c r="L20564" s="14" t="n">
        <f aca="false">G20564-H20564</f>
        <v>-46.41</v>
      </c>
    </row>
    <row r="20565" customFormat="false" ht="15" hidden="false" customHeight="false" outlineLevel="0" collapsed="false">
      <c r="A20565" s="2" t="s">
        <v>124</v>
      </c>
      <c r="B20565" s="2" t="s">
        <v>124</v>
      </c>
      <c r="C20565" s="2" t="s">
        <v>48</v>
      </c>
      <c r="D20565" s="2" t="s">
        <v>10</v>
      </c>
      <c r="E20565" s="2" t="s">
        <v>74</v>
      </c>
      <c r="F20565" s="2" t="s">
        <v>977</v>
      </c>
      <c r="G20565" s="14" t="n">
        <v>12.5</v>
      </c>
      <c r="H20565" s="14" t="n">
        <v>21.14</v>
      </c>
      <c r="I20565" s="14" t="n">
        <v>12.5</v>
      </c>
      <c r="J20565" s="23" t="n">
        <f aca="false">IF(AND(E20565="Priority",ISNUMBER('Cost model'!N318)),'Cost model'!N318,'Cost model'!M318)</f>
        <v>14.5</v>
      </c>
      <c r="K20565" s="14" t="n">
        <f aca="false">J20565-H20565</f>
        <v>-6.64</v>
      </c>
      <c r="L20565" s="14" t="n">
        <f aca="false">G20565-H20565</f>
        <v>-8.64</v>
      </c>
    </row>
    <row r="20566" customFormat="false" ht="15" hidden="false" customHeight="false" outlineLevel="0" collapsed="false">
      <c r="A20566" s="2" t="s">
        <v>221</v>
      </c>
      <c r="B20566" s="2" t="s">
        <v>221</v>
      </c>
      <c r="C20566" s="2" t="s">
        <v>47</v>
      </c>
      <c r="D20566" s="2" t="s">
        <v>10</v>
      </c>
      <c r="E20566" s="2" t="s">
        <v>74</v>
      </c>
      <c r="F20566" s="2" t="s">
        <v>977</v>
      </c>
      <c r="G20566" s="14" t="n">
        <v>9.5</v>
      </c>
      <c r="H20566" s="14" t="n">
        <v>6.12</v>
      </c>
      <c r="I20566" s="14" t="n">
        <v>9.5</v>
      </c>
      <c r="J20566" s="23" t="n">
        <f aca="false">IF(AND(E20566="Priority",ISNUMBER('Cost model'!N737)),'Cost model'!N737,'Cost model'!M737)</f>
        <v>8.5</v>
      </c>
      <c r="K20566" s="14" t="n">
        <f aca="false">J20566-H20566</f>
        <v>2.38</v>
      </c>
      <c r="L20566" s="14" t="n">
        <f aca="false">G20566-H20566</f>
        <v>3.38</v>
      </c>
    </row>
    <row r="20567" customFormat="false" ht="15" hidden="false" customHeight="false" outlineLevel="0" collapsed="false">
      <c r="A20567" s="2" t="s">
        <v>124</v>
      </c>
      <c r="B20567" s="2" t="s">
        <v>124</v>
      </c>
      <c r="C20567" s="2" t="s">
        <v>47</v>
      </c>
      <c r="D20567" s="2" t="s">
        <v>10</v>
      </c>
      <c r="E20567" s="2" t="s">
        <v>74</v>
      </c>
      <c r="F20567" s="2" t="s">
        <v>977</v>
      </c>
      <c r="G20567" s="14" t="n">
        <v>19.5</v>
      </c>
      <c r="H20567" s="14" t="n">
        <v>24.17</v>
      </c>
      <c r="I20567" s="14" t="n">
        <v>9.5</v>
      </c>
      <c r="J20567" s="23" t="n">
        <f aca="false">IF(AND(E20567="Priority",ISNUMBER('Cost model'!N317)),'Cost model'!N317,'Cost model'!M317)</f>
        <v>10.5</v>
      </c>
      <c r="K20567" s="14" t="n">
        <f aca="false">J20567-H20567</f>
        <v>-13.67</v>
      </c>
      <c r="L20567" s="14" t="n">
        <f aca="false">G20567-H20567</f>
        <v>-4.67</v>
      </c>
    </row>
    <row r="20568" customFormat="false" ht="15" hidden="false" customHeight="false" outlineLevel="0" collapsed="false">
      <c r="A20568" s="2" t="s">
        <v>142</v>
      </c>
      <c r="B20568" s="2" t="s">
        <v>142</v>
      </c>
      <c r="C20568" s="2" t="s">
        <v>49</v>
      </c>
      <c r="D20568" s="2" t="s">
        <v>10</v>
      </c>
      <c r="E20568" s="2" t="s">
        <v>74</v>
      </c>
      <c r="F20568" s="2" t="s">
        <v>977</v>
      </c>
      <c r="G20568" s="14" t="n">
        <v>17.5</v>
      </c>
      <c r="H20568" s="14" t="n">
        <v>14.08</v>
      </c>
      <c r="I20568" s="14" t="n">
        <v>17.5</v>
      </c>
      <c r="J20568" s="23" t="n">
        <f aca="false">IF(AND(E20568="Priority",ISNUMBER('Cost model'!N634)),'Cost model'!N634,'Cost model'!M634)</f>
        <v>15.5</v>
      </c>
      <c r="K20568" s="14" t="n">
        <f aca="false">J20568-H20568</f>
        <v>1.42</v>
      </c>
      <c r="L20568" s="14" t="n">
        <f aca="false">G20568-H20568</f>
        <v>3.42</v>
      </c>
    </row>
    <row r="20569" customFormat="false" ht="15" hidden="false" customHeight="false" outlineLevel="0" collapsed="false">
      <c r="A20569" s="2" t="s">
        <v>221</v>
      </c>
      <c r="B20569" s="2" t="s">
        <v>221</v>
      </c>
      <c r="C20569" s="2" t="s">
        <v>47</v>
      </c>
      <c r="D20569" s="2" t="s">
        <v>10</v>
      </c>
      <c r="E20569" s="2" t="s">
        <v>74</v>
      </c>
      <c r="F20569" s="2" t="s">
        <v>977</v>
      </c>
      <c r="G20569" s="14" t="n">
        <v>9.5</v>
      </c>
      <c r="H20569" s="14" t="n">
        <v>7.15</v>
      </c>
      <c r="I20569" s="14" t="n">
        <v>9.5</v>
      </c>
      <c r="J20569" s="23" t="n">
        <f aca="false">IF(AND(E20569="Priority",ISNUMBER('Cost model'!N737)),'Cost model'!N737,'Cost model'!M737)</f>
        <v>8.5</v>
      </c>
      <c r="K20569" s="14" t="n">
        <f aca="false">J20569-H20569</f>
        <v>1.35</v>
      </c>
      <c r="L20569" s="14" t="n">
        <f aca="false">G20569-H20569</f>
        <v>2.35</v>
      </c>
    </row>
    <row r="20570" customFormat="false" ht="15" hidden="false" customHeight="false" outlineLevel="0" collapsed="false">
      <c r="A20570" s="2" t="s">
        <v>221</v>
      </c>
      <c r="B20570" s="2" t="s">
        <v>221</v>
      </c>
      <c r="C20570" s="2" t="s">
        <v>47</v>
      </c>
      <c r="D20570" s="2" t="s">
        <v>10</v>
      </c>
      <c r="E20570" s="2" t="s">
        <v>74</v>
      </c>
      <c r="F20570" s="2" t="s">
        <v>977</v>
      </c>
      <c r="G20570" s="14" t="n">
        <v>9.5</v>
      </c>
      <c r="H20570" s="14" t="n">
        <v>7.15</v>
      </c>
      <c r="I20570" s="14" t="n">
        <v>9.5</v>
      </c>
      <c r="J20570" s="23" t="n">
        <f aca="false">IF(AND(E20570="Priority",ISNUMBER('Cost model'!N737)),'Cost model'!N737,'Cost model'!M737)</f>
        <v>8.5</v>
      </c>
      <c r="K20570" s="14" t="n">
        <f aca="false">J20570-H20570</f>
        <v>1.35</v>
      </c>
      <c r="L20570" s="14" t="n">
        <f aca="false">G20570-H20570</f>
        <v>2.35</v>
      </c>
    </row>
    <row r="20571" customFormat="false" ht="15" hidden="false" customHeight="false" outlineLevel="0" collapsed="false">
      <c r="A20571" s="2" t="s">
        <v>124</v>
      </c>
      <c r="B20571" s="2" t="s">
        <v>124</v>
      </c>
      <c r="C20571" s="2" t="s">
        <v>48</v>
      </c>
      <c r="D20571" s="2" t="s">
        <v>14</v>
      </c>
      <c r="E20571" s="2" t="s">
        <v>74</v>
      </c>
      <c r="F20571" s="2" t="s">
        <v>977</v>
      </c>
      <c r="G20571" s="14" t="n">
        <v>45</v>
      </c>
      <c r="H20571" s="14" t="n">
        <v>94.78</v>
      </c>
      <c r="I20571" s="14" t="n">
        <v>45</v>
      </c>
      <c r="J20571" s="23" t="n">
        <f aca="false">IF(AND(E20571="Priority",ISNUMBER('Cost model'!N327)),'Cost model'!N327,'Cost model'!M327)</f>
        <v>130</v>
      </c>
      <c r="K20571" s="14" t="n">
        <f aca="false">J20571-H20571</f>
        <v>35.22</v>
      </c>
      <c r="L20571" s="14" t="n">
        <f aca="false">G20571-H20571</f>
        <v>-49.78</v>
      </c>
    </row>
    <row r="20572" customFormat="false" ht="15" hidden="false" customHeight="false" outlineLevel="0" collapsed="false">
      <c r="A20572" s="2" t="s">
        <v>174</v>
      </c>
      <c r="B20572" s="2" t="s">
        <v>174</v>
      </c>
      <c r="C20572" s="2" t="s">
        <v>49</v>
      </c>
      <c r="D20572" s="2" t="s">
        <v>13</v>
      </c>
      <c r="E20572" s="2" t="s">
        <v>74</v>
      </c>
      <c r="F20572" s="2" t="s">
        <v>977</v>
      </c>
      <c r="G20572" s="14" t="n">
        <v>50</v>
      </c>
      <c r="H20572" s="14" t="n">
        <v>67.85</v>
      </c>
      <c r="I20572" s="14" t="n">
        <v>50</v>
      </c>
      <c r="J20572" s="23" t="n">
        <f aca="false">IF(AND(E20572="Priority",ISNUMBER('Cost model'!N175)),'Cost model'!N175,'Cost model'!M175)</f>
        <v>75</v>
      </c>
      <c r="K20572" s="14" t="n">
        <f aca="false">J20572-H20572</f>
        <v>7.15000000000001</v>
      </c>
      <c r="L20572" s="14" t="n">
        <f aca="false">G20572-H20572</f>
        <v>-17.85</v>
      </c>
    </row>
    <row r="20573" customFormat="false" ht="15" hidden="false" customHeight="false" outlineLevel="0" collapsed="false">
      <c r="A20573" s="2" t="s">
        <v>174</v>
      </c>
      <c r="B20573" s="2" t="s">
        <v>174</v>
      </c>
      <c r="C20573" s="2" t="s">
        <v>47</v>
      </c>
      <c r="D20573" s="2" t="s">
        <v>10</v>
      </c>
      <c r="E20573" s="2" t="s">
        <v>83</v>
      </c>
      <c r="F20573" s="2" t="s">
        <v>977</v>
      </c>
      <c r="G20573" s="14" t="n">
        <v>14.5</v>
      </c>
      <c r="H20573" s="14" t="n">
        <v>5.56</v>
      </c>
      <c r="I20573" s="14" t="n">
        <v>14.5</v>
      </c>
      <c r="J20573" s="23" t="n">
        <f aca="false">IF(AND(E20573="Priority",ISNUMBER('Cost model'!N167)),'Cost model'!N167,'Cost model'!M167)</f>
        <v>13.5</v>
      </c>
      <c r="K20573" s="14" t="n">
        <f aca="false">J20573-H20573</f>
        <v>7.94</v>
      </c>
      <c r="L20573" s="14" t="n">
        <f aca="false">G20573-H20573</f>
        <v>8.94</v>
      </c>
    </row>
    <row r="20574" customFormat="false" ht="15" hidden="false" customHeight="false" outlineLevel="0" collapsed="false">
      <c r="A20574" s="2" t="s">
        <v>174</v>
      </c>
      <c r="B20574" s="2" t="s">
        <v>174</v>
      </c>
      <c r="C20574" s="2" t="s">
        <v>48</v>
      </c>
      <c r="D20574" s="2" t="s">
        <v>12</v>
      </c>
      <c r="E20574" s="2" t="s">
        <v>74</v>
      </c>
      <c r="F20574" s="2" t="s">
        <v>977</v>
      </c>
      <c r="G20574" s="14" t="n">
        <v>12.5</v>
      </c>
      <c r="H20574" s="14" t="n">
        <v>38.19</v>
      </c>
      <c r="I20574" s="14" t="n">
        <v>12.5</v>
      </c>
      <c r="J20574" s="23" t="n">
        <f aca="false">IF(AND(E20574="Priority",ISNUMBER('Cost model'!N171)),'Cost model'!N171,'Cost model'!M171)</f>
        <v>40</v>
      </c>
      <c r="K20574" s="14" t="n">
        <f aca="false">J20574-H20574</f>
        <v>1.81</v>
      </c>
      <c r="L20574" s="14" t="n">
        <f aca="false">G20574-H20574</f>
        <v>-25.69</v>
      </c>
    </row>
    <row r="20575" customFormat="false" ht="15" hidden="false" customHeight="false" outlineLevel="0" collapsed="false">
      <c r="A20575" s="2" t="s">
        <v>174</v>
      </c>
      <c r="B20575" s="2" t="s">
        <v>174</v>
      </c>
      <c r="C20575" s="2" t="s">
        <v>47</v>
      </c>
      <c r="D20575" s="2" t="s">
        <v>12</v>
      </c>
      <c r="E20575" s="2" t="s">
        <v>74</v>
      </c>
      <c r="F20575" s="2" t="s">
        <v>977</v>
      </c>
      <c r="G20575" s="14" t="n">
        <v>9.5</v>
      </c>
      <c r="H20575" s="14" t="n">
        <v>60.57</v>
      </c>
      <c r="I20575" s="14" t="n">
        <v>9.5</v>
      </c>
      <c r="J20575" s="23" t="n">
        <f aca="false">IF(AND(E20575="Priority",ISNUMBER('Cost model'!N170)),'Cost model'!N170,'Cost model'!M170)</f>
        <v>25.5</v>
      </c>
      <c r="K20575" s="14" t="n">
        <f aca="false">J20575-H20575</f>
        <v>-35.07</v>
      </c>
      <c r="L20575" s="14" t="n">
        <f aca="false">G20575-H20575</f>
        <v>-51.07</v>
      </c>
    </row>
    <row r="20576" customFormat="false" ht="15" hidden="false" customHeight="false" outlineLevel="0" collapsed="false">
      <c r="A20576" s="2" t="s">
        <v>174</v>
      </c>
      <c r="B20576" s="2" t="s">
        <v>174</v>
      </c>
      <c r="C20576" s="2" t="s">
        <v>49</v>
      </c>
      <c r="D20576" s="2" t="s">
        <v>10</v>
      </c>
      <c r="E20576" s="2" t="s">
        <v>83</v>
      </c>
      <c r="F20576" s="2" t="s">
        <v>977</v>
      </c>
      <c r="G20576" s="14" t="n">
        <v>24.5</v>
      </c>
      <c r="H20576" s="14" t="n">
        <v>21.34</v>
      </c>
      <c r="I20576" s="14" t="n">
        <v>24.5</v>
      </c>
      <c r="J20576" s="23" t="n">
        <f aca="false">IF(AND(E20576="Priority",ISNUMBER('Cost model'!N169)),'Cost model'!N169,'Cost model'!M169)</f>
        <v>25.5</v>
      </c>
      <c r="K20576" s="14" t="n">
        <f aca="false">J20576-H20576</f>
        <v>4.16</v>
      </c>
      <c r="L20576" s="14" t="n">
        <f aca="false">G20576-H20576</f>
        <v>3.16</v>
      </c>
    </row>
    <row r="20577" customFormat="false" ht="15" hidden="false" customHeight="false" outlineLevel="0" collapsed="false">
      <c r="A20577" s="2" t="s">
        <v>221</v>
      </c>
      <c r="B20577" s="2" t="s">
        <v>221</v>
      </c>
      <c r="C20577" s="2" t="s">
        <v>49</v>
      </c>
      <c r="D20577" s="2" t="s">
        <v>13</v>
      </c>
      <c r="E20577" s="2" t="s">
        <v>74</v>
      </c>
      <c r="F20577" s="2" t="s">
        <v>977</v>
      </c>
      <c r="G20577" s="14" t="n">
        <v>85</v>
      </c>
      <c r="H20577" s="14" t="n">
        <v>68.72</v>
      </c>
      <c r="I20577" s="14" t="n">
        <v>50</v>
      </c>
      <c r="J20577" s="23" t="n">
        <f aca="false">IF(AND(E20577="Priority",ISNUMBER('Cost model'!N745)),'Cost model'!N745,'Cost model'!M745)</f>
        <v>130</v>
      </c>
      <c r="K20577" s="14" t="n">
        <f aca="false">J20577-H20577</f>
        <v>61.28</v>
      </c>
      <c r="L20577" s="14" t="n">
        <f aca="false">G20577-H20577</f>
        <v>16.28</v>
      </c>
    </row>
    <row r="20578" customFormat="false" ht="15" hidden="false" customHeight="false" outlineLevel="0" collapsed="false">
      <c r="A20578" s="2" t="s">
        <v>174</v>
      </c>
      <c r="B20578" s="2" t="s">
        <v>174</v>
      </c>
      <c r="C20578" s="2" t="s">
        <v>47</v>
      </c>
      <c r="D20578" s="2" t="s">
        <v>10</v>
      </c>
      <c r="E20578" s="2" t="s">
        <v>74</v>
      </c>
      <c r="F20578" s="2" t="s">
        <v>977</v>
      </c>
      <c r="G20578" s="14" t="n">
        <v>9.5</v>
      </c>
      <c r="H20578" s="14" t="n">
        <v>7.46</v>
      </c>
      <c r="I20578" s="14" t="n">
        <v>9.5</v>
      </c>
      <c r="J20578" s="23" t="n">
        <f aca="false">IF(AND(E20578="Priority",ISNUMBER('Cost model'!N167)),'Cost model'!N167,'Cost model'!M167)</f>
        <v>8.5</v>
      </c>
      <c r="K20578" s="14" t="n">
        <f aca="false">J20578-H20578</f>
        <v>1.04</v>
      </c>
      <c r="L20578" s="14" t="n">
        <f aca="false">G20578-H20578</f>
        <v>2.04</v>
      </c>
    </row>
    <row r="20579" customFormat="false" ht="15" hidden="false" customHeight="false" outlineLevel="0" collapsed="false">
      <c r="A20579" s="2" t="s">
        <v>158</v>
      </c>
      <c r="B20579" s="2" t="s">
        <v>142</v>
      </c>
      <c r="C20579" s="2" t="s">
        <v>47</v>
      </c>
      <c r="D20579" s="2" t="s">
        <v>12</v>
      </c>
      <c r="E20579" s="2" t="s">
        <v>74</v>
      </c>
      <c r="F20579" s="2" t="s">
        <v>976</v>
      </c>
      <c r="G20579" s="14" t="n">
        <v>19.5</v>
      </c>
      <c r="H20579" s="14" t="n">
        <v>45.35</v>
      </c>
      <c r="I20579" s="14" t="n">
        <v>19.5</v>
      </c>
      <c r="J20579" s="23" t="n">
        <f aca="false">IF(AND(E20579="Priority",ISNUMBER('Cost model'!N440)),'Cost model'!N440,'Cost model'!M440)</f>
        <v>45</v>
      </c>
      <c r="K20579" s="14" t="n">
        <f aca="false">J20579-H20579</f>
        <v>-0.350000000000001</v>
      </c>
      <c r="L20579" s="14" t="n">
        <f aca="false">G20579-H20579</f>
        <v>-25.85</v>
      </c>
    </row>
    <row r="20580" customFormat="false" ht="15" hidden="false" customHeight="false" outlineLevel="0" collapsed="false">
      <c r="A20580" s="2" t="s">
        <v>221</v>
      </c>
      <c r="B20580" s="2" t="s">
        <v>221</v>
      </c>
      <c r="C20580" s="2" t="s">
        <v>47</v>
      </c>
      <c r="D20580" s="2" t="s">
        <v>10</v>
      </c>
      <c r="E20580" s="2" t="s">
        <v>74</v>
      </c>
      <c r="F20580" s="2" t="s">
        <v>977</v>
      </c>
      <c r="G20580" s="14" t="n">
        <v>9.5</v>
      </c>
      <c r="H20580" s="14" t="n">
        <v>8.14</v>
      </c>
      <c r="I20580" s="14" t="n">
        <v>9.5</v>
      </c>
      <c r="J20580" s="23" t="n">
        <f aca="false">IF(AND(E20580="Priority",ISNUMBER('Cost model'!N737)),'Cost model'!N737,'Cost model'!M737)</f>
        <v>8.5</v>
      </c>
      <c r="K20580" s="14" t="n">
        <f aca="false">J20580-H20580</f>
        <v>0.359999999999999</v>
      </c>
      <c r="L20580" s="14" t="n">
        <f aca="false">G20580-H20580</f>
        <v>1.36</v>
      </c>
    </row>
    <row r="20581" customFormat="false" ht="15" hidden="false" customHeight="false" outlineLevel="0" collapsed="false">
      <c r="A20581" s="2" t="s">
        <v>142</v>
      </c>
      <c r="B20581" s="2" t="s">
        <v>124</v>
      </c>
      <c r="C20581" s="2" t="s">
        <v>49</v>
      </c>
      <c r="D20581" s="2" t="s">
        <v>10</v>
      </c>
      <c r="E20581" s="2" t="s">
        <v>83</v>
      </c>
      <c r="F20581" s="2" t="s">
        <v>976</v>
      </c>
      <c r="G20581" s="14" t="n">
        <v>29.5</v>
      </c>
      <c r="H20581" s="14" t="n">
        <v>24.17</v>
      </c>
      <c r="I20581" s="14" t="n">
        <v>29.5</v>
      </c>
      <c r="J20581" s="23" t="n">
        <f aca="false">IF(AND(E20581="Priority",ISNUMBER('Cost model'!N664)),'Cost model'!N664,'Cost model'!M664)</f>
        <v>26.5</v>
      </c>
      <c r="K20581" s="14" t="n">
        <f aca="false">J20581-H20581</f>
        <v>2.33</v>
      </c>
      <c r="L20581" s="14" t="n">
        <f aca="false">G20581-H20581</f>
        <v>5.33</v>
      </c>
    </row>
    <row r="20582" customFormat="false" ht="15" hidden="false" customHeight="false" outlineLevel="0" collapsed="false">
      <c r="A20582" s="2" t="s">
        <v>142</v>
      </c>
      <c r="B20582" s="2" t="s">
        <v>124</v>
      </c>
      <c r="C20582" s="2" t="s">
        <v>49</v>
      </c>
      <c r="D20582" s="2" t="s">
        <v>12</v>
      </c>
      <c r="E20582" s="2" t="s">
        <v>74</v>
      </c>
      <c r="F20582" s="2" t="s">
        <v>976</v>
      </c>
      <c r="G20582" s="14" t="n">
        <v>19.5</v>
      </c>
      <c r="H20582" s="14" t="n">
        <v>45.8</v>
      </c>
      <c r="I20582" s="14" t="n">
        <v>19.5</v>
      </c>
      <c r="J20582" s="23" t="n">
        <f aca="false">IF(AND(E20582="Priority",ISNUMBER('Cost model'!N667)),'Cost model'!N667,'Cost model'!M667)</f>
        <v>55</v>
      </c>
      <c r="K20582" s="14" t="n">
        <f aca="false">J20582-H20582</f>
        <v>9.2</v>
      </c>
      <c r="L20582" s="14" t="n">
        <f aca="false">G20582-H20582</f>
        <v>-26.3</v>
      </c>
    </row>
    <row r="20583" customFormat="false" ht="15" hidden="false" customHeight="false" outlineLevel="0" collapsed="false">
      <c r="A20583" s="2" t="s">
        <v>174</v>
      </c>
      <c r="B20583" s="2" t="s">
        <v>174</v>
      </c>
      <c r="C20583" s="2" t="s">
        <v>48</v>
      </c>
      <c r="D20583" s="2" t="s">
        <v>12</v>
      </c>
      <c r="E20583" s="2" t="s">
        <v>74</v>
      </c>
      <c r="F20583" s="2" t="s">
        <v>977</v>
      </c>
      <c r="G20583" s="14" t="n">
        <v>12.5</v>
      </c>
      <c r="H20583" s="14" t="n">
        <v>20.11</v>
      </c>
      <c r="I20583" s="14" t="n">
        <v>12.5</v>
      </c>
      <c r="J20583" s="23" t="n">
        <f aca="false">IF(AND(E20583="Priority",ISNUMBER('Cost model'!N171)),'Cost model'!N171,'Cost model'!M171)</f>
        <v>40</v>
      </c>
      <c r="K20583" s="14" t="n">
        <f aca="false">J20583-H20583</f>
        <v>19.89</v>
      </c>
      <c r="L20583" s="14" t="n">
        <f aca="false">G20583-H20583</f>
        <v>-7.61</v>
      </c>
    </row>
    <row r="20584" customFormat="false" ht="15" hidden="false" customHeight="false" outlineLevel="0" collapsed="false">
      <c r="A20584" s="2" t="s">
        <v>221</v>
      </c>
      <c r="B20584" s="2" t="s">
        <v>124</v>
      </c>
      <c r="C20584" s="2" t="s">
        <v>47</v>
      </c>
      <c r="D20584" s="2" t="s">
        <v>10</v>
      </c>
      <c r="E20584" s="2" t="s">
        <v>74</v>
      </c>
      <c r="F20584" s="2" t="s">
        <v>976</v>
      </c>
      <c r="G20584" s="14" t="n">
        <v>9.5</v>
      </c>
      <c r="H20584" s="14" t="n">
        <v>12.57</v>
      </c>
      <c r="I20584" s="14" t="n">
        <v>19.5</v>
      </c>
      <c r="J20584" s="23" t="n">
        <f aca="false">IF(AND(E20584="Priority",ISNUMBER('Cost model'!N797)),'Cost model'!N797,'Cost model'!M797)</f>
        <v>14.5</v>
      </c>
      <c r="K20584" s="14" t="n">
        <f aca="false">J20584-H20584</f>
        <v>1.93</v>
      </c>
      <c r="L20584" s="14" t="n">
        <f aca="false">G20584-H20584</f>
        <v>-3.07</v>
      </c>
    </row>
    <row r="20585" customFormat="false" ht="15" hidden="false" customHeight="false" outlineLevel="0" collapsed="false">
      <c r="A20585" s="2" t="s">
        <v>142</v>
      </c>
      <c r="B20585" s="2" t="s">
        <v>123</v>
      </c>
      <c r="C20585" s="2" t="s">
        <v>49</v>
      </c>
      <c r="D20585" s="2" t="s">
        <v>12</v>
      </c>
      <c r="E20585" s="2" t="s">
        <v>74</v>
      </c>
      <c r="F20585" s="2" t="s">
        <v>976</v>
      </c>
      <c r="G20585" s="14" t="n">
        <v>19.5</v>
      </c>
      <c r="H20585" s="14" t="n">
        <v>38.19</v>
      </c>
      <c r="I20585" s="14" t="n">
        <v>24.5</v>
      </c>
      <c r="J20585" s="23" t="n">
        <f aca="false">IF(AND(E20585="Priority",ISNUMBER('Cost model'!N727)),'Cost model'!N727,'Cost model'!M727)</f>
        <v>50</v>
      </c>
      <c r="K20585" s="14" t="n">
        <f aca="false">J20585-H20585</f>
        <v>11.81</v>
      </c>
      <c r="L20585" s="14" t="n">
        <f aca="false">G20585-H20585</f>
        <v>-18.69</v>
      </c>
    </row>
    <row r="20586" customFormat="false" ht="15" hidden="false" customHeight="false" outlineLevel="0" collapsed="false">
      <c r="A20586" s="2" t="s">
        <v>124</v>
      </c>
      <c r="B20586" s="2" t="s">
        <v>124</v>
      </c>
      <c r="C20586" s="2" t="s">
        <v>48</v>
      </c>
      <c r="D20586" s="2" t="s">
        <v>10</v>
      </c>
      <c r="E20586" s="2" t="s">
        <v>83</v>
      </c>
      <c r="F20586" s="2" t="s">
        <v>977</v>
      </c>
      <c r="G20586" s="14" t="n">
        <v>17.5</v>
      </c>
      <c r="H20586" s="14" t="n">
        <v>24.17</v>
      </c>
      <c r="I20586" s="14" t="n">
        <v>17.5</v>
      </c>
      <c r="J20586" s="23" t="n">
        <f aca="false">IF(AND(E20586="Priority",ISNUMBER('Cost model'!N318)),'Cost model'!N318,'Cost model'!M318)</f>
        <v>19.5</v>
      </c>
      <c r="K20586" s="14" t="n">
        <f aca="false">J20586-H20586</f>
        <v>-4.67</v>
      </c>
      <c r="L20586" s="14" t="n">
        <f aca="false">G20586-H20586</f>
        <v>-6.67</v>
      </c>
    </row>
    <row r="20587" customFormat="false" ht="15" hidden="false" customHeight="false" outlineLevel="0" collapsed="false">
      <c r="A20587" s="2" t="s">
        <v>158</v>
      </c>
      <c r="B20587" s="2" t="s">
        <v>158</v>
      </c>
      <c r="C20587" s="2" t="s">
        <v>47</v>
      </c>
      <c r="D20587" s="2" t="s">
        <v>12</v>
      </c>
      <c r="E20587" s="2" t="s">
        <v>74</v>
      </c>
      <c r="F20587" s="2" t="s">
        <v>977</v>
      </c>
      <c r="G20587" s="14" t="n">
        <v>9.5</v>
      </c>
      <c r="H20587" s="14" t="n">
        <v>15.61</v>
      </c>
      <c r="I20587" s="14" t="n">
        <v>9.5</v>
      </c>
      <c r="J20587" s="23" t="n">
        <f aca="false">IF(AND(E20587="Priority",ISNUMBER('Cost model'!N425)),'Cost model'!N425,'Cost model'!M425)</f>
        <v>14.5</v>
      </c>
      <c r="K20587" s="14" t="n">
        <f aca="false">J20587-H20587</f>
        <v>-1.11</v>
      </c>
      <c r="L20587" s="14" t="n">
        <f aca="false">G20587-H20587</f>
        <v>-6.11</v>
      </c>
    </row>
    <row r="20588" customFormat="false" ht="15" hidden="false" customHeight="false" outlineLevel="0" collapsed="false">
      <c r="A20588" s="2" t="s">
        <v>124</v>
      </c>
      <c r="B20588" s="2" t="s">
        <v>124</v>
      </c>
      <c r="C20588" s="2" t="s">
        <v>49</v>
      </c>
      <c r="D20588" s="2" t="s">
        <v>10</v>
      </c>
      <c r="E20588" s="2" t="s">
        <v>74</v>
      </c>
      <c r="F20588" s="2" t="s">
        <v>977</v>
      </c>
      <c r="G20588" s="14" t="n">
        <v>17.5</v>
      </c>
      <c r="H20588" s="14" t="n">
        <v>17.31</v>
      </c>
      <c r="I20588" s="14" t="n">
        <v>17.5</v>
      </c>
      <c r="J20588" s="23" t="n">
        <f aca="false">IF(AND(E20588="Priority",ISNUMBER('Cost model'!N319)),'Cost model'!N319,'Cost model'!M319)</f>
        <v>16.5</v>
      </c>
      <c r="K20588" s="14" t="n">
        <f aca="false">J20588-H20588</f>
        <v>-0.809999999999999</v>
      </c>
      <c r="L20588" s="14" t="n">
        <f aca="false">G20588-H20588</f>
        <v>0.190000000000001</v>
      </c>
    </row>
    <row r="20589" customFormat="false" ht="15" hidden="false" customHeight="false" outlineLevel="0" collapsed="false">
      <c r="A20589" s="2" t="s">
        <v>124</v>
      </c>
      <c r="B20589" s="2" t="s">
        <v>124</v>
      </c>
      <c r="C20589" s="2" t="s">
        <v>48</v>
      </c>
      <c r="D20589" s="2" t="s">
        <v>10</v>
      </c>
      <c r="E20589" s="2" t="s">
        <v>74</v>
      </c>
      <c r="F20589" s="2" t="s">
        <v>977</v>
      </c>
      <c r="G20589" s="14" t="n">
        <v>14.5</v>
      </c>
      <c r="H20589" s="14" t="n">
        <v>11.34</v>
      </c>
      <c r="I20589" s="14" t="n">
        <v>12.5</v>
      </c>
      <c r="J20589" s="23" t="n">
        <f aca="false">IF(AND(E20589="Priority",ISNUMBER('Cost model'!N318)),'Cost model'!N318,'Cost model'!M318)</f>
        <v>14.5</v>
      </c>
      <c r="K20589" s="14" t="n">
        <f aca="false">J20589-H20589</f>
        <v>3.16</v>
      </c>
      <c r="L20589" s="14" t="n">
        <f aca="false">G20589-H20589</f>
        <v>3.16</v>
      </c>
    </row>
    <row r="20590" customFormat="false" ht="15" hidden="false" customHeight="false" outlineLevel="0" collapsed="false">
      <c r="A20590" s="2" t="s">
        <v>174</v>
      </c>
      <c r="B20590" s="2" t="s">
        <v>124</v>
      </c>
      <c r="C20590" s="2" t="s">
        <v>47</v>
      </c>
      <c r="D20590" s="2" t="s">
        <v>12</v>
      </c>
      <c r="E20590" s="2" t="s">
        <v>74</v>
      </c>
      <c r="F20590" s="2" t="s">
        <v>976</v>
      </c>
      <c r="G20590" s="14" t="n">
        <v>9.5</v>
      </c>
      <c r="H20590" s="14" t="n">
        <v>59.91</v>
      </c>
      <c r="I20590" s="14" t="n">
        <v>9.5</v>
      </c>
      <c r="J20590" s="23" t="n">
        <f aca="false">IF(AND(E20590="Priority",ISNUMBER('Cost model'!N110)),'Cost model'!N110,'Cost model'!M110)</f>
        <v>40</v>
      </c>
      <c r="K20590" s="14" t="n">
        <f aca="false">J20590-H20590</f>
        <v>-19.91</v>
      </c>
      <c r="L20590" s="14" t="n">
        <f aca="false">G20590-H20590</f>
        <v>-50.41</v>
      </c>
    </row>
    <row r="20591" customFormat="false" ht="15" hidden="false" customHeight="false" outlineLevel="0" collapsed="false">
      <c r="A20591" s="2" t="s">
        <v>124</v>
      </c>
      <c r="B20591" s="2" t="s">
        <v>124</v>
      </c>
      <c r="C20591" s="2" t="s">
        <v>48</v>
      </c>
      <c r="D20591" s="2" t="s">
        <v>10</v>
      </c>
      <c r="E20591" s="2" t="s">
        <v>74</v>
      </c>
      <c r="F20591" s="2" t="s">
        <v>977</v>
      </c>
      <c r="G20591" s="14" t="n">
        <v>12.5</v>
      </c>
      <c r="H20591" s="14" t="n">
        <v>14.08</v>
      </c>
      <c r="I20591" s="14" t="n">
        <v>12.5</v>
      </c>
      <c r="J20591" s="23" t="n">
        <f aca="false">IF(AND(E20591="Priority",ISNUMBER('Cost model'!N318)),'Cost model'!N318,'Cost model'!M318)</f>
        <v>14.5</v>
      </c>
      <c r="K20591" s="14" t="n">
        <f aca="false">J20591-H20591</f>
        <v>0.42</v>
      </c>
      <c r="L20591" s="14" t="n">
        <f aca="false">G20591-H20591</f>
        <v>-1.58</v>
      </c>
    </row>
    <row r="20592" customFormat="false" ht="15" hidden="false" customHeight="false" outlineLevel="0" collapsed="false">
      <c r="A20592" s="2" t="s">
        <v>174</v>
      </c>
      <c r="B20592" s="2" t="s">
        <v>174</v>
      </c>
      <c r="C20592" s="2" t="s">
        <v>47</v>
      </c>
      <c r="D20592" s="2" t="s">
        <v>10</v>
      </c>
      <c r="E20592" s="2" t="s">
        <v>74</v>
      </c>
      <c r="F20592" s="2" t="s">
        <v>977</v>
      </c>
      <c r="G20592" s="14" t="n">
        <v>9.5</v>
      </c>
      <c r="H20592" s="14" t="n">
        <v>6.11</v>
      </c>
      <c r="I20592" s="14" t="n">
        <v>9.5</v>
      </c>
      <c r="J20592" s="23" t="n">
        <f aca="false">IF(AND(E20592="Priority",ISNUMBER('Cost model'!N167)),'Cost model'!N167,'Cost model'!M167)</f>
        <v>8.5</v>
      </c>
      <c r="K20592" s="14" t="n">
        <f aca="false">J20592-H20592</f>
        <v>2.39</v>
      </c>
      <c r="L20592" s="14" t="n">
        <f aca="false">G20592-H20592</f>
        <v>3.39</v>
      </c>
    </row>
    <row r="20593" customFormat="false" ht="15" hidden="false" customHeight="false" outlineLevel="0" collapsed="false">
      <c r="A20593" s="2" t="s">
        <v>174</v>
      </c>
      <c r="B20593" s="2" t="s">
        <v>142</v>
      </c>
      <c r="C20593" s="2" t="s">
        <v>49</v>
      </c>
      <c r="D20593" s="2" t="s">
        <v>10</v>
      </c>
      <c r="E20593" s="2" t="s">
        <v>83</v>
      </c>
      <c r="F20593" s="2" t="s">
        <v>976</v>
      </c>
      <c r="G20593" s="14" t="n">
        <v>24.5</v>
      </c>
      <c r="H20593" s="14" t="n">
        <v>21.34</v>
      </c>
      <c r="I20593" s="14" t="n">
        <v>24.5</v>
      </c>
      <c r="J20593" s="23" t="n">
        <f aca="false">IF(AND(E20593="Priority",ISNUMBER('Cost model'!N124)),'Cost model'!N124,'Cost model'!M124)</f>
        <v>29.5</v>
      </c>
      <c r="K20593" s="14" t="n">
        <f aca="false">J20593-H20593</f>
        <v>8.16</v>
      </c>
      <c r="L20593" s="14" t="n">
        <f aca="false">G20593-H20593</f>
        <v>3.16</v>
      </c>
    </row>
    <row r="20594" customFormat="false" ht="15" hidden="false" customHeight="false" outlineLevel="0" collapsed="false">
      <c r="A20594" s="2" t="s">
        <v>221</v>
      </c>
      <c r="B20594" s="2" t="s">
        <v>221</v>
      </c>
      <c r="C20594" s="2" t="s">
        <v>47</v>
      </c>
      <c r="D20594" s="2" t="s">
        <v>13</v>
      </c>
      <c r="E20594" s="2" t="s">
        <v>74</v>
      </c>
      <c r="F20594" s="2" t="s">
        <v>977</v>
      </c>
      <c r="G20594" s="14" t="n">
        <v>19.5</v>
      </c>
      <c r="H20594" s="14" t="n">
        <v>12.16</v>
      </c>
      <c r="I20594" s="14" t="n">
        <v>19.5</v>
      </c>
      <c r="J20594" s="23" t="n">
        <f aca="false">IF(AND(E20594="Priority",ISNUMBER('Cost model'!N743)),'Cost model'!N743,'Cost model'!M743)</f>
        <v>45</v>
      </c>
      <c r="K20594" s="14" t="n">
        <f aca="false">J20594-H20594</f>
        <v>32.84</v>
      </c>
      <c r="L20594" s="14" t="n">
        <f aca="false">G20594-H20594</f>
        <v>7.34</v>
      </c>
    </row>
    <row r="20595" customFormat="false" ht="15" hidden="false" customHeight="false" outlineLevel="0" collapsed="false">
      <c r="A20595" s="2" t="s">
        <v>221</v>
      </c>
      <c r="B20595" s="2" t="s">
        <v>205</v>
      </c>
      <c r="C20595" s="2" t="s">
        <v>49</v>
      </c>
      <c r="D20595" s="2" t="s">
        <v>10</v>
      </c>
      <c r="E20595" s="2" t="s">
        <v>74</v>
      </c>
      <c r="F20595" s="2" t="s">
        <v>976</v>
      </c>
      <c r="G20595" s="14" t="n">
        <v>17.5</v>
      </c>
      <c r="H20595" s="14" t="n">
        <v>17.31</v>
      </c>
      <c r="I20595" s="14"/>
      <c r="J20595" s="23" t="n">
        <f aca="false">IF(AND(E20595="Priority",ISNUMBER('Cost model'!N829)),'Cost model'!N829,'Cost model'!M829)</f>
        <v>20.5</v>
      </c>
      <c r="K20595" s="14" t="n">
        <f aca="false">J20595-H20595</f>
        <v>3.19</v>
      </c>
      <c r="L20595" s="14" t="n">
        <f aca="false">G20595-H20595</f>
        <v>0.190000000000001</v>
      </c>
    </row>
    <row r="20596" customFormat="false" ht="15" hidden="false" customHeight="false" outlineLevel="0" collapsed="false">
      <c r="A20596" s="2" t="s">
        <v>158</v>
      </c>
      <c r="B20596" s="2" t="s">
        <v>221</v>
      </c>
      <c r="C20596" s="2" t="s">
        <v>49</v>
      </c>
      <c r="D20596" s="2" t="s">
        <v>10</v>
      </c>
      <c r="E20596" s="2" t="s">
        <v>74</v>
      </c>
      <c r="F20596" s="2" t="s">
        <v>976</v>
      </c>
      <c r="G20596" s="14" t="n">
        <v>24.5</v>
      </c>
      <c r="H20596" s="14" t="n">
        <v>21.34</v>
      </c>
      <c r="I20596" s="14" t="n">
        <v>19.5</v>
      </c>
      <c r="J20596" s="23" t="n">
        <f aca="false">IF(AND(E20596="Priority",ISNUMBER('Cost model'!N469)),'Cost model'!N469,'Cost model'!M469)</f>
        <v>20.5</v>
      </c>
      <c r="K20596" s="14" t="n">
        <f aca="false">J20596-H20596</f>
        <v>-0.84</v>
      </c>
      <c r="L20596" s="14" t="n">
        <f aca="false">G20596-H20596</f>
        <v>3.16</v>
      </c>
    </row>
    <row r="20597" customFormat="false" ht="15" hidden="false" customHeight="false" outlineLevel="0" collapsed="false">
      <c r="A20597" s="2" t="s">
        <v>221</v>
      </c>
      <c r="B20597" s="2" t="s">
        <v>221</v>
      </c>
      <c r="C20597" s="2" t="s">
        <v>49</v>
      </c>
      <c r="D20597" s="2" t="s">
        <v>14</v>
      </c>
      <c r="E20597" s="2" t="s">
        <v>74</v>
      </c>
      <c r="F20597" s="2" t="s">
        <v>977</v>
      </c>
      <c r="G20597" s="14" t="n">
        <v>125</v>
      </c>
      <c r="H20597" s="14" t="n">
        <v>241.73</v>
      </c>
      <c r="I20597" s="14" t="n">
        <v>125</v>
      </c>
      <c r="J20597" s="23" t="n">
        <f aca="false">IF(AND(E20597="Priority",ISNUMBER('Cost model'!N748)),'Cost model'!N748,'Cost model'!M748)</f>
        <v>235</v>
      </c>
      <c r="K20597" s="14" t="n">
        <f aca="false">J20597-H20597</f>
        <v>-6.72999999999999</v>
      </c>
      <c r="L20597" s="14" t="n">
        <f aca="false">G20597-H20597</f>
        <v>-116.73</v>
      </c>
    </row>
    <row r="20598" customFormat="false" ht="15" hidden="false" customHeight="false" outlineLevel="0" collapsed="false">
      <c r="A20598" s="2" t="s">
        <v>142</v>
      </c>
      <c r="B20598" s="2" t="s">
        <v>142</v>
      </c>
      <c r="C20598" s="2" t="s">
        <v>48</v>
      </c>
      <c r="D20598" s="2" t="s">
        <v>12</v>
      </c>
      <c r="E20598" s="2" t="s">
        <v>74</v>
      </c>
      <c r="F20598" s="2" t="s">
        <v>977</v>
      </c>
      <c r="G20598" s="14" t="n">
        <v>12.5</v>
      </c>
      <c r="H20598" s="14" t="n">
        <v>76.65</v>
      </c>
      <c r="I20598" s="14" t="n">
        <v>12.5</v>
      </c>
      <c r="J20598" s="23" t="n">
        <f aca="false">IF(AND(E20598="Priority",ISNUMBER('Cost model'!N636)),'Cost model'!N636,'Cost model'!M636)</f>
        <v>40</v>
      </c>
      <c r="K20598" s="14" t="n">
        <f aca="false">J20598-H20598</f>
        <v>-36.65</v>
      </c>
      <c r="L20598" s="14" t="n">
        <f aca="false">G20598-H20598</f>
        <v>-64.15</v>
      </c>
    </row>
    <row r="20599" customFormat="false" ht="15" hidden="false" customHeight="false" outlineLevel="0" collapsed="false">
      <c r="A20599" s="2" t="s">
        <v>221</v>
      </c>
      <c r="B20599" s="2" t="s">
        <v>221</v>
      </c>
      <c r="C20599" s="2" t="s">
        <v>47</v>
      </c>
      <c r="D20599" s="2" t="s">
        <v>10</v>
      </c>
      <c r="E20599" s="2" t="s">
        <v>74</v>
      </c>
      <c r="F20599" s="2" t="s">
        <v>977</v>
      </c>
      <c r="G20599" s="14" t="n">
        <v>9.5</v>
      </c>
      <c r="H20599" s="14" t="n">
        <v>8.14</v>
      </c>
      <c r="I20599" s="14" t="n">
        <v>9.5</v>
      </c>
      <c r="J20599" s="23" t="n">
        <f aca="false">IF(AND(E20599="Priority",ISNUMBER('Cost model'!N737)),'Cost model'!N737,'Cost model'!M737)</f>
        <v>8.5</v>
      </c>
      <c r="K20599" s="14" t="n">
        <f aca="false">J20599-H20599</f>
        <v>0.359999999999999</v>
      </c>
      <c r="L20599" s="14" t="n">
        <f aca="false">G20599-H20599</f>
        <v>1.36</v>
      </c>
    </row>
    <row r="20600" customFormat="false" ht="15" hidden="false" customHeight="false" outlineLevel="0" collapsed="false">
      <c r="A20600" s="2" t="s">
        <v>174</v>
      </c>
      <c r="B20600" s="2" t="s">
        <v>174</v>
      </c>
      <c r="C20600" s="2" t="s">
        <v>47</v>
      </c>
      <c r="D20600" s="2" t="s">
        <v>13</v>
      </c>
      <c r="E20600" s="2" t="s">
        <v>74</v>
      </c>
      <c r="F20600" s="2" t="s">
        <v>977</v>
      </c>
      <c r="G20600" s="14" t="n">
        <v>19</v>
      </c>
      <c r="H20600" s="14" t="n">
        <v>33.26</v>
      </c>
      <c r="I20600" s="14" t="n">
        <v>19</v>
      </c>
      <c r="J20600" s="23" t="n">
        <f aca="false">IF(AND(E20600="Priority",ISNUMBER('Cost model'!N173)),'Cost model'!N173,'Cost model'!M173)</f>
        <v>60</v>
      </c>
      <c r="K20600" s="14" t="n">
        <f aca="false">J20600-H20600</f>
        <v>26.74</v>
      </c>
      <c r="L20600" s="14" t="n">
        <f aca="false">G20600-H20600</f>
        <v>-14.26</v>
      </c>
    </row>
    <row r="20601" customFormat="false" ht="15" hidden="false" customHeight="false" outlineLevel="0" collapsed="false">
      <c r="A20601" s="2" t="s">
        <v>174</v>
      </c>
      <c r="B20601" s="2" t="s">
        <v>142</v>
      </c>
      <c r="C20601" s="2" t="s">
        <v>49</v>
      </c>
      <c r="D20601" s="2" t="s">
        <v>13</v>
      </c>
      <c r="E20601" s="2" t="s">
        <v>74</v>
      </c>
      <c r="F20601" s="2" t="s">
        <v>976</v>
      </c>
      <c r="G20601" s="14" t="n">
        <v>50</v>
      </c>
      <c r="H20601" s="14" t="n">
        <v>122.93</v>
      </c>
      <c r="I20601" s="14" t="n">
        <v>50</v>
      </c>
      <c r="J20601" s="23" t="n">
        <f aca="false">IF(AND(E20601="Priority",ISNUMBER('Cost model'!N130)),'Cost model'!N130,'Cost model'!M130)</f>
        <v>100</v>
      </c>
      <c r="K20601" s="14" t="n">
        <f aca="false">J20601-H20601</f>
        <v>-22.93</v>
      </c>
      <c r="L20601" s="14" t="n">
        <f aca="false">G20601-H20601</f>
        <v>-72.93</v>
      </c>
    </row>
    <row r="20602" customFormat="false" ht="15" hidden="false" customHeight="false" outlineLevel="0" collapsed="false">
      <c r="A20602" s="2" t="s">
        <v>142</v>
      </c>
      <c r="B20602" s="2" t="s">
        <v>142</v>
      </c>
      <c r="C20602" s="2" t="s">
        <v>47</v>
      </c>
      <c r="D20602" s="2" t="s">
        <v>12</v>
      </c>
      <c r="E20602" s="2" t="s">
        <v>74</v>
      </c>
      <c r="F20602" s="2" t="s">
        <v>977</v>
      </c>
      <c r="G20602" s="14" t="n">
        <v>9.5</v>
      </c>
      <c r="H20602" s="14" t="n">
        <v>63.05</v>
      </c>
      <c r="I20602" s="14" t="n">
        <v>9.5</v>
      </c>
      <c r="J20602" s="23" t="n">
        <f aca="false">IF(AND(E20602="Priority",ISNUMBER('Cost model'!N635)),'Cost model'!N635,'Cost model'!M635)</f>
        <v>30.5</v>
      </c>
      <c r="K20602" s="14" t="n">
        <f aca="false">J20602-H20602</f>
        <v>-32.55</v>
      </c>
      <c r="L20602" s="14" t="n">
        <f aca="false">G20602-H20602</f>
        <v>-53.55</v>
      </c>
    </row>
    <row r="20603" customFormat="false" ht="15" hidden="false" customHeight="false" outlineLevel="0" collapsed="false">
      <c r="A20603" s="2" t="s">
        <v>124</v>
      </c>
      <c r="B20603" s="2" t="s">
        <v>124</v>
      </c>
      <c r="C20603" s="2" t="s">
        <v>49</v>
      </c>
      <c r="D20603" s="2" t="s">
        <v>10</v>
      </c>
      <c r="E20603" s="2" t="s">
        <v>74</v>
      </c>
      <c r="F20603" s="2" t="s">
        <v>977</v>
      </c>
      <c r="G20603" s="14" t="n">
        <v>17.5</v>
      </c>
      <c r="H20603" s="14" t="n">
        <v>17.31</v>
      </c>
      <c r="I20603" s="14" t="n">
        <v>17.5</v>
      </c>
      <c r="J20603" s="23" t="n">
        <f aca="false">IF(AND(E20603="Priority",ISNUMBER('Cost model'!N319)),'Cost model'!N319,'Cost model'!M319)</f>
        <v>16.5</v>
      </c>
      <c r="K20603" s="14" t="n">
        <f aca="false">J20603-H20603</f>
        <v>-0.809999999999999</v>
      </c>
      <c r="L20603" s="14" t="n">
        <f aca="false">G20603-H20603</f>
        <v>0.190000000000001</v>
      </c>
    </row>
    <row r="20604" customFormat="false" ht="15" hidden="false" customHeight="false" outlineLevel="0" collapsed="false">
      <c r="A20604" s="2" t="s">
        <v>124</v>
      </c>
      <c r="B20604" s="2" t="s">
        <v>124</v>
      </c>
      <c r="C20604" s="2" t="s">
        <v>48</v>
      </c>
      <c r="D20604" s="2" t="s">
        <v>10</v>
      </c>
      <c r="E20604" s="2" t="s">
        <v>74</v>
      </c>
      <c r="F20604" s="2" t="s">
        <v>977</v>
      </c>
      <c r="G20604" s="14" t="n">
        <v>12.5</v>
      </c>
      <c r="H20604" s="14" t="n">
        <v>11.34</v>
      </c>
      <c r="I20604" s="14" t="n">
        <v>12.5</v>
      </c>
      <c r="J20604" s="23" t="n">
        <f aca="false">IF(AND(E20604="Priority",ISNUMBER('Cost model'!N318)),'Cost model'!N318,'Cost model'!M318)</f>
        <v>14.5</v>
      </c>
      <c r="K20604" s="14" t="n">
        <f aca="false">J20604-H20604</f>
        <v>3.16</v>
      </c>
      <c r="L20604" s="14" t="n">
        <f aca="false">G20604-H20604</f>
        <v>1.16</v>
      </c>
    </row>
    <row r="20605" customFormat="false" ht="15" hidden="false" customHeight="false" outlineLevel="0" collapsed="false">
      <c r="A20605" s="2" t="s">
        <v>205</v>
      </c>
      <c r="B20605" s="2" t="s">
        <v>142</v>
      </c>
      <c r="C20605" s="2" t="s">
        <v>48</v>
      </c>
      <c r="D20605" s="2" t="s">
        <v>12</v>
      </c>
      <c r="E20605" s="2" t="s">
        <v>74</v>
      </c>
      <c r="F20605" s="2" t="s">
        <v>976</v>
      </c>
      <c r="G20605" s="14" t="n">
        <v>19.5</v>
      </c>
      <c r="H20605" s="14" t="n">
        <v>81.7</v>
      </c>
      <c r="I20605" s="14" t="n">
        <v>19.5</v>
      </c>
      <c r="J20605" s="23" t="n">
        <f aca="false">IF(AND(E20605="Priority",ISNUMBER('Cost model'!N546)),'Cost model'!N546,'Cost model'!M546)</f>
        <v>60</v>
      </c>
      <c r="K20605" s="14" t="n">
        <f aca="false">J20605-H20605</f>
        <v>-21.7</v>
      </c>
      <c r="L20605" s="14" t="n">
        <f aca="false">G20605-H20605</f>
        <v>-62.2</v>
      </c>
    </row>
    <row r="20606" customFormat="false" ht="15" hidden="false" customHeight="false" outlineLevel="0" collapsed="false">
      <c r="A20606" s="2" t="s">
        <v>174</v>
      </c>
      <c r="B20606" s="2" t="s">
        <v>174</v>
      </c>
      <c r="C20606" s="2" t="s">
        <v>47</v>
      </c>
      <c r="D20606" s="2" t="s">
        <v>14</v>
      </c>
      <c r="E20606" s="2" t="s">
        <v>74</v>
      </c>
      <c r="F20606" s="2" t="s">
        <v>977</v>
      </c>
      <c r="G20606" s="14" t="n">
        <v>25</v>
      </c>
      <c r="H20606" s="14" t="n">
        <v>167.78</v>
      </c>
      <c r="I20606" s="14" t="n">
        <v>25</v>
      </c>
      <c r="J20606" s="23" t="n">
        <f aca="false">IF(AND(E20606="Priority",ISNUMBER('Cost model'!N176)),'Cost model'!N176,'Cost model'!M176)</f>
        <v>95</v>
      </c>
      <c r="K20606" s="14" t="n">
        <f aca="false">J20606-H20606</f>
        <v>-72.78</v>
      </c>
      <c r="L20606" s="14" t="n">
        <f aca="false">G20606-H20606</f>
        <v>-142.78</v>
      </c>
    </row>
    <row r="20607" customFormat="false" ht="15" hidden="false" customHeight="false" outlineLevel="0" collapsed="false">
      <c r="A20607" s="2" t="s">
        <v>174</v>
      </c>
      <c r="B20607" s="2" t="s">
        <v>174</v>
      </c>
      <c r="C20607" s="2" t="s">
        <v>49</v>
      </c>
      <c r="D20607" s="2" t="s">
        <v>10</v>
      </c>
      <c r="E20607" s="2" t="s">
        <v>83</v>
      </c>
      <c r="F20607" s="2" t="s">
        <v>977</v>
      </c>
      <c r="G20607" s="14" t="n">
        <v>24.5</v>
      </c>
      <c r="H20607" s="14" t="n">
        <v>21.34</v>
      </c>
      <c r="I20607" s="14" t="n">
        <v>24.5</v>
      </c>
      <c r="J20607" s="23" t="n">
        <f aca="false">IF(AND(E20607="Priority",ISNUMBER('Cost model'!N169)),'Cost model'!N169,'Cost model'!M169)</f>
        <v>25.5</v>
      </c>
      <c r="K20607" s="14" t="n">
        <f aca="false">J20607-H20607</f>
        <v>4.16</v>
      </c>
      <c r="L20607" s="14" t="n">
        <f aca="false">G20607-H20607</f>
        <v>3.16</v>
      </c>
    </row>
    <row r="20608" customFormat="false" ht="15" hidden="false" customHeight="false" outlineLevel="0" collapsed="false">
      <c r="A20608" s="2" t="s">
        <v>174</v>
      </c>
      <c r="B20608" s="2" t="s">
        <v>174</v>
      </c>
      <c r="C20608" s="2" t="s">
        <v>49</v>
      </c>
      <c r="D20608" s="2" t="s">
        <v>10</v>
      </c>
      <c r="E20608" s="2" t="s">
        <v>74</v>
      </c>
      <c r="F20608" s="2" t="s">
        <v>977</v>
      </c>
      <c r="G20608" s="14" t="n">
        <v>17.5</v>
      </c>
      <c r="H20608" s="14" t="n">
        <v>20.11</v>
      </c>
      <c r="I20608" s="14" t="n">
        <v>17.5</v>
      </c>
      <c r="J20608" s="23" t="n">
        <f aca="false">IF(AND(E20608="Priority",ISNUMBER('Cost model'!N169)),'Cost model'!N169,'Cost model'!M169)</f>
        <v>18.5</v>
      </c>
      <c r="K20608" s="14" t="n">
        <f aca="false">J20608-H20608</f>
        <v>-1.61</v>
      </c>
      <c r="L20608" s="14" t="n">
        <f aca="false">G20608-H20608</f>
        <v>-2.61</v>
      </c>
    </row>
    <row r="20609" customFormat="false" ht="15" hidden="false" customHeight="false" outlineLevel="0" collapsed="false">
      <c r="A20609" s="2" t="s">
        <v>142</v>
      </c>
      <c r="B20609" s="2" t="s">
        <v>142</v>
      </c>
      <c r="C20609" s="2" t="s">
        <v>47</v>
      </c>
      <c r="D20609" s="2" t="s">
        <v>12</v>
      </c>
      <c r="E20609" s="2" t="s">
        <v>74</v>
      </c>
      <c r="F20609" s="2" t="s">
        <v>977</v>
      </c>
      <c r="G20609" s="14" t="n">
        <v>9.5</v>
      </c>
      <c r="H20609" s="14" t="n">
        <v>25.06</v>
      </c>
      <c r="I20609" s="14" t="n">
        <v>9.5</v>
      </c>
      <c r="J20609" s="23" t="n">
        <f aca="false">IF(AND(E20609="Priority",ISNUMBER('Cost model'!N635)),'Cost model'!N635,'Cost model'!M635)</f>
        <v>30.5</v>
      </c>
      <c r="K20609" s="14" t="n">
        <f aca="false">J20609-H20609</f>
        <v>5.44</v>
      </c>
      <c r="L20609" s="14" t="n">
        <f aca="false">G20609-H20609</f>
        <v>-15.56</v>
      </c>
    </row>
    <row r="20610" customFormat="false" ht="15" hidden="false" customHeight="false" outlineLevel="0" collapsed="false">
      <c r="A20610" s="2" t="s">
        <v>124</v>
      </c>
      <c r="B20610" s="2" t="s">
        <v>124</v>
      </c>
      <c r="C20610" s="2" t="s">
        <v>48</v>
      </c>
      <c r="D20610" s="2" t="s">
        <v>12</v>
      </c>
      <c r="E20610" s="2" t="s">
        <v>83</v>
      </c>
      <c r="F20610" s="2" t="s">
        <v>977</v>
      </c>
      <c r="G20610" s="14" t="n">
        <v>19.5</v>
      </c>
      <c r="H20610" s="14" t="n">
        <v>24.17</v>
      </c>
      <c r="I20610" s="14" t="n">
        <v>19.5</v>
      </c>
      <c r="J20610" s="23" t="n">
        <f aca="false">IF(AND(E20610="Priority",ISNUMBER('Cost model'!N321)),'Cost model'!N321,'Cost model'!M321)</f>
        <v>55</v>
      </c>
      <c r="K20610" s="14" t="n">
        <f aca="false">J20610-H20610</f>
        <v>30.83</v>
      </c>
      <c r="L20610" s="14" t="n">
        <f aca="false">G20610-H20610</f>
        <v>-4.67</v>
      </c>
    </row>
    <row r="20611" customFormat="false" ht="15" hidden="false" customHeight="false" outlineLevel="0" collapsed="false">
      <c r="A20611" s="2" t="s">
        <v>158</v>
      </c>
      <c r="B20611" s="2" t="s">
        <v>158</v>
      </c>
      <c r="C20611" s="2" t="s">
        <v>47</v>
      </c>
      <c r="D20611" s="2" t="s">
        <v>14</v>
      </c>
      <c r="E20611" s="2" t="s">
        <v>74</v>
      </c>
      <c r="F20611" s="2" t="s">
        <v>977</v>
      </c>
      <c r="G20611" s="14" t="n">
        <v>30</v>
      </c>
      <c r="H20611" s="14" t="n">
        <v>29.58</v>
      </c>
      <c r="I20611" s="14" t="n">
        <v>25</v>
      </c>
      <c r="J20611" s="23" t="n">
        <f aca="false">IF(AND(E20611="Priority",ISNUMBER('Cost model'!N431)),'Cost model'!N431,'Cost model'!M431)</f>
        <v>45</v>
      </c>
      <c r="K20611" s="14" t="n">
        <f aca="false">J20611-H20611</f>
        <v>15.42</v>
      </c>
      <c r="L20611" s="14" t="n">
        <f aca="false">G20611-H20611</f>
        <v>0.420000000000002</v>
      </c>
    </row>
    <row r="20612" customFormat="false" ht="15" hidden="false" customHeight="false" outlineLevel="0" collapsed="false">
      <c r="A20612" s="2" t="s">
        <v>142</v>
      </c>
      <c r="B20612" s="2" t="s">
        <v>124</v>
      </c>
      <c r="C20612" s="2" t="s">
        <v>47</v>
      </c>
      <c r="D20612" s="2" t="s">
        <v>15</v>
      </c>
      <c r="E20612" s="2" t="s">
        <v>74</v>
      </c>
      <c r="F20612" s="2" t="s">
        <v>976</v>
      </c>
      <c r="G20612" s="14" t="n">
        <v>45</v>
      </c>
      <c r="H20612" s="14" t="n">
        <v>146.3</v>
      </c>
      <c r="I20612" s="14" t="n">
        <v>250</v>
      </c>
      <c r="J20612" s="23" t="n">
        <f aca="false">IF(AND(E20612="Priority",ISNUMBER('Cost model'!N674)),'Cost model'!N674,'Cost model'!M674)</f>
        <v>155</v>
      </c>
      <c r="K20612" s="14" t="n">
        <f aca="false">J20612-H20612</f>
        <v>8.69999999999999</v>
      </c>
      <c r="L20612" s="14" t="n">
        <f aca="false">G20612-H20612</f>
        <v>-101.3</v>
      </c>
    </row>
    <row r="20613" customFormat="false" ht="15" hidden="false" customHeight="false" outlineLevel="0" collapsed="false">
      <c r="A20613" s="2" t="s">
        <v>174</v>
      </c>
      <c r="B20613" s="2" t="s">
        <v>124</v>
      </c>
      <c r="C20613" s="2" t="s">
        <v>49</v>
      </c>
      <c r="D20613" s="2" t="s">
        <v>12</v>
      </c>
      <c r="E20613" s="2" t="s">
        <v>74</v>
      </c>
      <c r="F20613" s="2" t="s">
        <v>976</v>
      </c>
      <c r="G20613" s="14" t="n">
        <v>45</v>
      </c>
      <c r="H20613" s="14" t="n">
        <v>49.26</v>
      </c>
      <c r="I20613" s="14" t="n">
        <v>19.5</v>
      </c>
      <c r="J20613" s="23" t="n">
        <f aca="false">IF(AND(E20613="Priority",ISNUMBER('Cost model'!N112)),'Cost model'!N112,'Cost model'!M112)</f>
        <v>50</v>
      </c>
      <c r="K20613" s="14" t="n">
        <f aca="false">J20613-H20613</f>
        <v>0.740000000000002</v>
      </c>
      <c r="L20613" s="14" t="n">
        <f aca="false">G20613-H20613</f>
        <v>-4.26</v>
      </c>
    </row>
    <row r="20614" customFormat="false" ht="15" hidden="false" customHeight="false" outlineLevel="0" collapsed="false">
      <c r="A20614" s="2" t="s">
        <v>174</v>
      </c>
      <c r="B20614" s="2" t="s">
        <v>174</v>
      </c>
      <c r="C20614" s="2" t="s">
        <v>48</v>
      </c>
      <c r="D20614" s="2" t="s">
        <v>10</v>
      </c>
      <c r="E20614" s="2" t="s">
        <v>83</v>
      </c>
      <c r="F20614" s="2" t="s">
        <v>977</v>
      </c>
      <c r="G20614" s="14" t="n">
        <v>17.5</v>
      </c>
      <c r="H20614" s="14" t="n">
        <v>21.34</v>
      </c>
      <c r="I20614" s="14" t="n">
        <v>17.5</v>
      </c>
      <c r="J20614" s="23" t="n">
        <f aca="false">IF(AND(E20614="Priority",ISNUMBER('Cost model'!N168)),'Cost model'!N168,'Cost model'!M168)</f>
        <v>18.5</v>
      </c>
      <c r="K20614" s="14" t="n">
        <f aca="false">J20614-H20614</f>
        <v>-2.84</v>
      </c>
      <c r="L20614" s="14" t="n">
        <f aca="false">G20614-H20614</f>
        <v>-3.84</v>
      </c>
    </row>
    <row r="20615" customFormat="false" ht="15" hidden="false" customHeight="false" outlineLevel="0" collapsed="false">
      <c r="A20615" s="2" t="s">
        <v>174</v>
      </c>
      <c r="B20615" s="2" t="s">
        <v>142</v>
      </c>
      <c r="C20615" s="2" t="s">
        <v>47</v>
      </c>
      <c r="D20615" s="2" t="s">
        <v>14</v>
      </c>
      <c r="E20615" s="2" t="s">
        <v>83</v>
      </c>
      <c r="F20615" s="2" t="s">
        <v>976</v>
      </c>
      <c r="G20615" s="14" t="n">
        <v>85</v>
      </c>
      <c r="H20615" s="14" t="n">
        <v>44.25</v>
      </c>
      <c r="I20615" s="14" t="n">
        <v>85</v>
      </c>
      <c r="J20615" s="23" t="n">
        <f aca="false">IF(AND(E20615="Priority",ISNUMBER('Cost model'!N131)),'Cost model'!N131,'Cost model'!M131)</f>
        <v>115</v>
      </c>
      <c r="K20615" s="14" t="n">
        <f aca="false">J20615-H20615</f>
        <v>70.75</v>
      </c>
      <c r="L20615" s="14" t="n">
        <f aca="false">G20615-H20615</f>
        <v>40.75</v>
      </c>
    </row>
    <row r="20616" customFormat="false" ht="15" hidden="false" customHeight="false" outlineLevel="0" collapsed="false">
      <c r="A20616" s="2" t="s">
        <v>174</v>
      </c>
      <c r="B20616" s="2" t="s">
        <v>174</v>
      </c>
      <c r="C20616" s="2" t="s">
        <v>48</v>
      </c>
      <c r="D20616" s="2" t="s">
        <v>12</v>
      </c>
      <c r="E20616" s="2" t="s">
        <v>83</v>
      </c>
      <c r="F20616" s="2" t="s">
        <v>977</v>
      </c>
      <c r="G20616" s="14" t="n">
        <v>19.5</v>
      </c>
      <c r="H20616" s="14" t="n">
        <v>36.28</v>
      </c>
      <c r="I20616" s="14" t="n">
        <v>19.5</v>
      </c>
      <c r="J20616" s="23" t="n">
        <f aca="false">IF(AND(E20616="Priority",ISNUMBER('Cost model'!N171)),'Cost model'!N171,'Cost model'!M171)</f>
        <v>55</v>
      </c>
      <c r="K20616" s="14" t="n">
        <f aca="false">J20616-H20616</f>
        <v>18.72</v>
      </c>
      <c r="L20616" s="14" t="n">
        <f aca="false">G20616-H20616</f>
        <v>-16.78</v>
      </c>
    </row>
    <row r="20617" customFormat="false" ht="15" hidden="false" customHeight="false" outlineLevel="0" collapsed="false">
      <c r="A20617" s="2" t="s">
        <v>221</v>
      </c>
      <c r="B20617" s="2" t="s">
        <v>221</v>
      </c>
      <c r="C20617" s="2" t="s">
        <v>49</v>
      </c>
      <c r="D20617" s="2" t="s">
        <v>10</v>
      </c>
      <c r="E20617" s="2" t="s">
        <v>74</v>
      </c>
      <c r="F20617" s="2" t="s">
        <v>977</v>
      </c>
      <c r="G20617" s="14" t="n">
        <v>17.5</v>
      </c>
      <c r="H20617" s="14" t="n">
        <v>14.08</v>
      </c>
      <c r="I20617" s="14" t="n">
        <v>17.5</v>
      </c>
      <c r="J20617" s="23" t="n">
        <f aca="false">IF(AND(E20617="Priority",ISNUMBER('Cost model'!N739)),'Cost model'!N739,'Cost model'!M739)</f>
        <v>17.5</v>
      </c>
      <c r="K20617" s="14" t="n">
        <f aca="false">J20617-H20617</f>
        <v>3.42</v>
      </c>
      <c r="L20617" s="14" t="n">
        <f aca="false">G20617-H20617</f>
        <v>3.42</v>
      </c>
    </row>
    <row r="20618" customFormat="false" ht="15" hidden="false" customHeight="false" outlineLevel="0" collapsed="false">
      <c r="A20618" s="2" t="s">
        <v>124</v>
      </c>
      <c r="B20618" s="2" t="s">
        <v>124</v>
      </c>
      <c r="C20618" s="2" t="s">
        <v>47</v>
      </c>
      <c r="D20618" s="2" t="s">
        <v>14</v>
      </c>
      <c r="E20618" s="2" t="s">
        <v>83</v>
      </c>
      <c r="F20618" s="2" t="s">
        <v>977</v>
      </c>
      <c r="G20618" s="14" t="n">
        <v>85</v>
      </c>
      <c r="H20618" s="14" t="n">
        <v>165.86</v>
      </c>
      <c r="I20618" s="14" t="n">
        <v>85</v>
      </c>
      <c r="J20618" s="23" t="n">
        <f aca="false">IF(AND(E20618="Priority",ISNUMBER('Cost model'!N326)),'Cost model'!N326,'Cost model'!M326)</f>
        <v>135</v>
      </c>
      <c r="K20618" s="14" t="n">
        <f aca="false">J20618-H20618</f>
        <v>-30.86</v>
      </c>
      <c r="L20618" s="14" t="n">
        <f aca="false">G20618-H20618</f>
        <v>-80.86</v>
      </c>
    </row>
    <row r="20619" customFormat="false" ht="15" hidden="false" customHeight="false" outlineLevel="0" collapsed="false">
      <c r="A20619" s="2" t="s">
        <v>221</v>
      </c>
      <c r="B20619" s="2" t="s">
        <v>221</v>
      </c>
      <c r="C20619" s="2" t="s">
        <v>47</v>
      </c>
      <c r="D20619" s="2" t="s">
        <v>12</v>
      </c>
      <c r="E20619" s="2" t="s">
        <v>74</v>
      </c>
      <c r="F20619" s="2" t="s">
        <v>977</v>
      </c>
      <c r="G20619" s="14" t="n">
        <v>9.5</v>
      </c>
      <c r="H20619" s="14" t="n">
        <v>7.15</v>
      </c>
      <c r="I20619" s="14" t="n">
        <v>9.5</v>
      </c>
      <c r="J20619" s="23" t="n">
        <f aca="false">IF(AND(E20619="Priority",ISNUMBER('Cost model'!N740)),'Cost model'!N740,'Cost model'!M740)</f>
        <v>22.5</v>
      </c>
      <c r="K20619" s="14" t="n">
        <f aca="false">J20619-H20619</f>
        <v>15.35</v>
      </c>
      <c r="L20619" s="14" t="n">
        <f aca="false">G20619-H20619</f>
        <v>2.35</v>
      </c>
    </row>
    <row r="20620" customFormat="false" ht="15" hidden="false" customHeight="false" outlineLevel="0" collapsed="false">
      <c r="A20620" s="2" t="s">
        <v>174</v>
      </c>
      <c r="B20620" s="2" t="s">
        <v>124</v>
      </c>
      <c r="C20620" s="2" t="s">
        <v>47</v>
      </c>
      <c r="D20620" s="2" t="s">
        <v>12</v>
      </c>
      <c r="E20620" s="2" t="s">
        <v>74</v>
      </c>
      <c r="F20620" s="2" t="s">
        <v>976</v>
      </c>
      <c r="G20620" s="14" t="n">
        <v>9.5</v>
      </c>
      <c r="H20620" s="14" t="n">
        <v>10.53</v>
      </c>
      <c r="I20620" s="14" t="n">
        <v>9.5</v>
      </c>
      <c r="J20620" s="23" t="n">
        <f aca="false">IF(AND(E20620="Priority",ISNUMBER('Cost model'!N110)),'Cost model'!N110,'Cost model'!M110)</f>
        <v>40</v>
      </c>
      <c r="K20620" s="14" t="n">
        <f aca="false">J20620-H20620</f>
        <v>29.47</v>
      </c>
      <c r="L20620" s="14" t="n">
        <f aca="false">G20620-H20620</f>
        <v>-1.03</v>
      </c>
    </row>
    <row r="20621" customFormat="false" ht="15" hidden="false" customHeight="false" outlineLevel="0" collapsed="false">
      <c r="A20621" s="2" t="s">
        <v>174</v>
      </c>
      <c r="B20621" s="2" t="s">
        <v>174</v>
      </c>
      <c r="C20621" s="2" t="s">
        <v>47</v>
      </c>
      <c r="D20621" s="2" t="s">
        <v>10</v>
      </c>
      <c r="E20621" s="2" t="s">
        <v>83</v>
      </c>
      <c r="F20621" s="2" t="s">
        <v>977</v>
      </c>
      <c r="G20621" s="14" t="n">
        <v>14.5</v>
      </c>
      <c r="H20621" s="14" t="n">
        <v>7.46</v>
      </c>
      <c r="I20621" s="14" t="n">
        <v>14.5</v>
      </c>
      <c r="J20621" s="23" t="n">
        <f aca="false">IF(AND(E20621="Priority",ISNUMBER('Cost model'!N167)),'Cost model'!N167,'Cost model'!M167)</f>
        <v>13.5</v>
      </c>
      <c r="K20621" s="14" t="n">
        <f aca="false">J20621-H20621</f>
        <v>6.04</v>
      </c>
      <c r="L20621" s="14" t="n">
        <f aca="false">G20621-H20621</f>
        <v>7.04</v>
      </c>
    </row>
    <row r="20622" customFormat="false" ht="15" hidden="false" customHeight="false" outlineLevel="0" collapsed="false">
      <c r="A20622" s="2" t="s">
        <v>174</v>
      </c>
      <c r="B20622" s="2" t="s">
        <v>174</v>
      </c>
      <c r="C20622" s="2" t="s">
        <v>48</v>
      </c>
      <c r="D20622" s="2" t="s">
        <v>10</v>
      </c>
      <c r="E20622" s="2" t="s">
        <v>74</v>
      </c>
      <c r="F20622" s="2" t="s">
        <v>977</v>
      </c>
      <c r="G20622" s="14" t="n">
        <v>12.5</v>
      </c>
      <c r="H20622" s="14" t="n">
        <v>7.22</v>
      </c>
      <c r="I20622" s="14" t="n">
        <v>12.5</v>
      </c>
      <c r="J20622" s="23" t="n">
        <f aca="false">IF(AND(E20622="Priority",ISNUMBER('Cost model'!N168)),'Cost model'!N168,'Cost model'!M168)</f>
        <v>13.5</v>
      </c>
      <c r="K20622" s="14" t="n">
        <f aca="false">J20622-H20622</f>
        <v>6.28</v>
      </c>
      <c r="L20622" s="14" t="n">
        <f aca="false">G20622-H20622</f>
        <v>5.28</v>
      </c>
    </row>
    <row r="20623" customFormat="false" ht="15" hidden="false" customHeight="false" outlineLevel="0" collapsed="false">
      <c r="A20623" s="2" t="s">
        <v>221</v>
      </c>
      <c r="B20623" s="2" t="s">
        <v>158</v>
      </c>
      <c r="C20623" s="2" t="s">
        <v>47</v>
      </c>
      <c r="D20623" s="2" t="s">
        <v>10</v>
      </c>
      <c r="E20623" s="2" t="s">
        <v>74</v>
      </c>
      <c r="F20623" s="2" t="s">
        <v>976</v>
      </c>
      <c r="G20623" s="14" t="n">
        <v>14.5</v>
      </c>
      <c r="H20623" s="14" t="n">
        <v>14.83</v>
      </c>
      <c r="I20623" s="14" t="n">
        <v>14.5</v>
      </c>
      <c r="J20623" s="23" t="n">
        <f aca="false">IF(AND(E20623="Priority",ISNUMBER('Cost model'!N752)),'Cost model'!N752,'Cost model'!M752)</f>
        <v>12.5</v>
      </c>
      <c r="K20623" s="14" t="n">
        <f aca="false">J20623-H20623</f>
        <v>-2.33</v>
      </c>
      <c r="L20623" s="14" t="n">
        <f aca="false">G20623-H20623</f>
        <v>-0.33</v>
      </c>
    </row>
    <row r="20624" customFormat="false" ht="15" hidden="false" customHeight="false" outlineLevel="0" collapsed="false">
      <c r="A20624" s="2" t="s">
        <v>142</v>
      </c>
      <c r="B20624" s="2" t="s">
        <v>142</v>
      </c>
      <c r="C20624" s="2" t="s">
        <v>47</v>
      </c>
      <c r="D20624" s="2" t="s">
        <v>10</v>
      </c>
      <c r="E20624" s="2" t="s">
        <v>74</v>
      </c>
      <c r="F20624" s="2" t="s">
        <v>977</v>
      </c>
      <c r="G20624" s="14" t="n">
        <v>9.5</v>
      </c>
      <c r="H20624" s="14" t="n">
        <v>6.14</v>
      </c>
      <c r="I20624" s="14" t="n">
        <v>9.5</v>
      </c>
      <c r="J20624" s="23" t="n">
        <f aca="false">IF(AND(E20624="Priority",ISNUMBER('Cost model'!N632)),'Cost model'!N632,'Cost model'!M632)</f>
        <v>9.5</v>
      </c>
      <c r="K20624" s="14" t="n">
        <f aca="false">J20624-H20624</f>
        <v>3.36</v>
      </c>
      <c r="L20624" s="14" t="n">
        <f aca="false">G20624-H20624</f>
        <v>3.36</v>
      </c>
    </row>
    <row r="20625" customFormat="false" ht="15" hidden="false" customHeight="false" outlineLevel="0" collapsed="false">
      <c r="A20625" s="2" t="s">
        <v>124</v>
      </c>
      <c r="B20625" s="2" t="s">
        <v>142</v>
      </c>
      <c r="C20625" s="2" t="s">
        <v>47</v>
      </c>
      <c r="D20625" s="2" t="s">
        <v>12</v>
      </c>
      <c r="E20625" s="2" t="s">
        <v>74</v>
      </c>
      <c r="F20625" s="2" t="s">
        <v>976</v>
      </c>
      <c r="G20625" s="14" t="n">
        <v>19.5</v>
      </c>
      <c r="H20625" s="14" t="n">
        <v>69.28</v>
      </c>
      <c r="I20625" s="14" t="n">
        <v>19.5</v>
      </c>
      <c r="J20625" s="23" t="n">
        <f aca="false">IF(AND(E20625="Priority",ISNUMBER('Cost model'!N335)),'Cost model'!N335,'Cost model'!M335)</f>
        <v>45</v>
      </c>
      <c r="K20625" s="14" t="n">
        <f aca="false">J20625-H20625</f>
        <v>-24.28</v>
      </c>
      <c r="L20625" s="14" t="n">
        <f aca="false">G20625-H20625</f>
        <v>-49.78</v>
      </c>
    </row>
    <row r="20626" customFormat="false" ht="15" hidden="false" customHeight="false" outlineLevel="0" collapsed="false">
      <c r="A20626" s="2" t="s">
        <v>174</v>
      </c>
      <c r="B20626" s="2" t="s">
        <v>174</v>
      </c>
      <c r="C20626" s="2" t="s">
        <v>47</v>
      </c>
      <c r="D20626" s="2" t="s">
        <v>13</v>
      </c>
      <c r="E20626" s="2" t="s">
        <v>74</v>
      </c>
      <c r="F20626" s="2" t="s">
        <v>977</v>
      </c>
      <c r="G20626" s="14" t="n">
        <v>19</v>
      </c>
      <c r="H20626" s="14" t="n">
        <v>28.61</v>
      </c>
      <c r="I20626" s="14" t="n">
        <v>19</v>
      </c>
      <c r="J20626" s="23" t="n">
        <f aca="false">IF(AND(E20626="Priority",ISNUMBER('Cost model'!N173)),'Cost model'!N173,'Cost model'!M173)</f>
        <v>60</v>
      </c>
      <c r="K20626" s="14" t="n">
        <f aca="false">J20626-H20626</f>
        <v>31.39</v>
      </c>
      <c r="L20626" s="14" t="n">
        <f aca="false">G20626-H20626</f>
        <v>-9.61</v>
      </c>
    </row>
    <row r="20627" customFormat="false" ht="15" hidden="false" customHeight="false" outlineLevel="0" collapsed="false">
      <c r="A20627" s="2" t="s">
        <v>174</v>
      </c>
      <c r="B20627" s="2" t="s">
        <v>174</v>
      </c>
      <c r="C20627" s="2" t="s">
        <v>47</v>
      </c>
      <c r="D20627" s="2" t="s">
        <v>10</v>
      </c>
      <c r="E20627" s="2" t="s">
        <v>74</v>
      </c>
      <c r="F20627" s="2" t="s">
        <v>977</v>
      </c>
      <c r="G20627" s="14" t="n">
        <v>9.5</v>
      </c>
      <c r="H20627" s="14" t="n">
        <v>7.46</v>
      </c>
      <c r="I20627" s="14" t="n">
        <v>9.5</v>
      </c>
      <c r="J20627" s="23" t="n">
        <f aca="false">IF(AND(E20627="Priority",ISNUMBER('Cost model'!N167)),'Cost model'!N167,'Cost model'!M167)</f>
        <v>8.5</v>
      </c>
      <c r="K20627" s="14" t="n">
        <f aca="false">J20627-H20627</f>
        <v>1.04</v>
      </c>
      <c r="L20627" s="14" t="n">
        <f aca="false">G20627-H20627</f>
        <v>2.04</v>
      </c>
    </row>
    <row r="20628" customFormat="false" ht="15" hidden="false" customHeight="false" outlineLevel="0" collapsed="false">
      <c r="A20628" s="2" t="s">
        <v>174</v>
      </c>
      <c r="B20628" s="2" t="s">
        <v>142</v>
      </c>
      <c r="C20628" s="2" t="s">
        <v>49</v>
      </c>
      <c r="D20628" s="2" t="s">
        <v>10</v>
      </c>
      <c r="E20628" s="2" t="s">
        <v>74</v>
      </c>
      <c r="F20628" s="2" t="s">
        <v>976</v>
      </c>
      <c r="G20628" s="14" t="n">
        <v>17.5</v>
      </c>
      <c r="H20628" s="14" t="n">
        <v>15.65</v>
      </c>
      <c r="I20628" s="14" t="n">
        <v>17.5</v>
      </c>
      <c r="J20628" s="23" t="n">
        <f aca="false">IF(AND(E20628="Priority",ISNUMBER('Cost model'!N124)),'Cost model'!N124,'Cost model'!M124)</f>
        <v>21.5</v>
      </c>
      <c r="K20628" s="14" t="n">
        <f aca="false">J20628-H20628</f>
        <v>5.85</v>
      </c>
      <c r="L20628" s="14" t="n">
        <f aca="false">G20628-H20628</f>
        <v>1.85</v>
      </c>
    </row>
    <row r="20629" customFormat="false" ht="15" hidden="false" customHeight="false" outlineLevel="0" collapsed="false">
      <c r="A20629" s="2" t="s">
        <v>221</v>
      </c>
      <c r="B20629" s="2" t="s">
        <v>221</v>
      </c>
      <c r="C20629" s="2" t="s">
        <v>49</v>
      </c>
      <c r="D20629" s="2" t="s">
        <v>12</v>
      </c>
      <c r="E20629" s="2" t="s">
        <v>74</v>
      </c>
      <c r="F20629" s="2" t="s">
        <v>977</v>
      </c>
      <c r="G20629" s="14" t="n">
        <v>19.5</v>
      </c>
      <c r="H20629" s="14" t="n">
        <v>82.15</v>
      </c>
      <c r="I20629" s="14" t="n">
        <v>19.5</v>
      </c>
      <c r="J20629" s="23" t="n">
        <f aca="false">IF(AND(E20629="Priority",ISNUMBER('Cost model'!N742)),'Cost model'!N742,'Cost model'!M742)</f>
        <v>60</v>
      </c>
      <c r="K20629" s="14" t="n">
        <f aca="false">J20629-H20629</f>
        <v>-22.15</v>
      </c>
      <c r="L20629" s="14" t="n">
        <f aca="false">G20629-H20629</f>
        <v>-62.65</v>
      </c>
    </row>
    <row r="20630" customFormat="false" ht="15" hidden="false" customHeight="false" outlineLevel="0" collapsed="false">
      <c r="A20630" s="2" t="s">
        <v>124</v>
      </c>
      <c r="B20630" s="2" t="s">
        <v>124</v>
      </c>
      <c r="C20630" s="2" t="s">
        <v>49</v>
      </c>
      <c r="D20630" s="2" t="s">
        <v>10</v>
      </c>
      <c r="E20630" s="2" t="s">
        <v>74</v>
      </c>
      <c r="F20630" s="2" t="s">
        <v>977</v>
      </c>
      <c r="G20630" s="14" t="n">
        <v>17.5</v>
      </c>
      <c r="H20630" s="14" t="n">
        <v>17.31</v>
      </c>
      <c r="I20630" s="14" t="n">
        <v>17.5</v>
      </c>
      <c r="J20630" s="23" t="n">
        <f aca="false">IF(AND(E20630="Priority",ISNUMBER('Cost model'!N319)),'Cost model'!N319,'Cost model'!M319)</f>
        <v>16.5</v>
      </c>
      <c r="K20630" s="14" t="n">
        <f aca="false">J20630-H20630</f>
        <v>-0.809999999999999</v>
      </c>
      <c r="L20630" s="14" t="n">
        <f aca="false">G20630-H20630</f>
        <v>0.190000000000001</v>
      </c>
    </row>
    <row r="20631" customFormat="false" ht="15" hidden="false" customHeight="false" outlineLevel="0" collapsed="false">
      <c r="A20631" s="2" t="s">
        <v>221</v>
      </c>
      <c r="B20631" s="2" t="s">
        <v>142</v>
      </c>
      <c r="C20631" s="2" t="s">
        <v>49</v>
      </c>
      <c r="D20631" s="2" t="s">
        <v>12</v>
      </c>
      <c r="E20631" s="2" t="s">
        <v>74</v>
      </c>
      <c r="F20631" s="2" t="s">
        <v>976</v>
      </c>
      <c r="G20631" s="14" t="n">
        <v>19.5</v>
      </c>
      <c r="H20631" s="14" t="n">
        <v>81.03</v>
      </c>
      <c r="I20631" s="14" t="n">
        <v>29.5</v>
      </c>
      <c r="J20631" s="23" t="n">
        <f aca="false">IF(AND(E20631="Priority",ISNUMBER('Cost model'!N772)),'Cost model'!N772,'Cost model'!M772)</f>
        <v>70</v>
      </c>
      <c r="K20631" s="14" t="n">
        <f aca="false">J20631-H20631</f>
        <v>-11.03</v>
      </c>
      <c r="L20631" s="14" t="n">
        <f aca="false">G20631-H20631</f>
        <v>-61.53</v>
      </c>
    </row>
    <row r="20632" customFormat="false" ht="15" hidden="false" customHeight="false" outlineLevel="0" collapsed="false">
      <c r="A20632" s="2" t="s">
        <v>174</v>
      </c>
      <c r="B20632" s="2" t="s">
        <v>174</v>
      </c>
      <c r="C20632" s="2" t="s">
        <v>48</v>
      </c>
      <c r="D20632" s="2" t="s">
        <v>12</v>
      </c>
      <c r="E20632" s="2" t="s">
        <v>74</v>
      </c>
      <c r="F20632" s="2" t="s">
        <v>977</v>
      </c>
      <c r="G20632" s="14" t="n">
        <v>12.5</v>
      </c>
      <c r="H20632" s="14" t="n">
        <v>43.25</v>
      </c>
      <c r="I20632" s="14" t="n">
        <v>12.5</v>
      </c>
      <c r="J20632" s="23" t="n">
        <f aca="false">IF(AND(E20632="Priority",ISNUMBER('Cost model'!N171)),'Cost model'!N171,'Cost model'!M171)</f>
        <v>40</v>
      </c>
      <c r="K20632" s="14" t="n">
        <f aca="false">J20632-H20632</f>
        <v>-3.25</v>
      </c>
      <c r="L20632" s="14" t="n">
        <f aca="false">G20632-H20632</f>
        <v>-30.75</v>
      </c>
    </row>
    <row r="20633" customFormat="false" ht="15" hidden="false" customHeight="false" outlineLevel="0" collapsed="false">
      <c r="A20633" s="2" t="s">
        <v>142</v>
      </c>
      <c r="B20633" s="2" t="s">
        <v>124</v>
      </c>
      <c r="C20633" s="2" t="s">
        <v>47</v>
      </c>
      <c r="D20633" s="2" t="s">
        <v>10</v>
      </c>
      <c r="E20633" s="2" t="s">
        <v>83</v>
      </c>
      <c r="F20633" s="2" t="s">
        <v>976</v>
      </c>
      <c r="G20633" s="14" t="n">
        <v>19.5</v>
      </c>
      <c r="H20633" s="14" t="n">
        <v>21.34</v>
      </c>
      <c r="I20633" s="14" t="n">
        <v>19.5</v>
      </c>
      <c r="J20633" s="23" t="n">
        <f aca="false">IF(AND(E20633="Priority",ISNUMBER('Cost model'!N662)),'Cost model'!N662,'Cost model'!M662)</f>
        <v>18.5</v>
      </c>
      <c r="K20633" s="14" t="n">
        <f aca="false">J20633-H20633</f>
        <v>-2.84</v>
      </c>
      <c r="L20633" s="14" t="n">
        <f aca="false">G20633-H20633</f>
        <v>-1.84</v>
      </c>
    </row>
    <row r="20634" customFormat="false" ht="15" hidden="false" customHeight="false" outlineLevel="0" collapsed="false">
      <c r="A20634" s="2" t="s">
        <v>174</v>
      </c>
      <c r="B20634" s="2" t="s">
        <v>142</v>
      </c>
      <c r="C20634" s="2" t="s">
        <v>49</v>
      </c>
      <c r="D20634" s="2" t="s">
        <v>13</v>
      </c>
      <c r="E20634" s="2" t="s">
        <v>74</v>
      </c>
      <c r="F20634" s="2" t="s">
        <v>976</v>
      </c>
      <c r="G20634" s="14" t="n">
        <v>50</v>
      </c>
      <c r="H20634" s="14" t="n">
        <v>172.79</v>
      </c>
      <c r="I20634" s="14" t="n">
        <v>50</v>
      </c>
      <c r="J20634" s="23" t="n">
        <f aca="false">IF(AND(E20634="Priority",ISNUMBER('Cost model'!N130)),'Cost model'!N130,'Cost model'!M130)</f>
        <v>100</v>
      </c>
      <c r="K20634" s="14" t="n">
        <f aca="false">J20634-H20634</f>
        <v>-72.79</v>
      </c>
      <c r="L20634" s="14" t="n">
        <f aca="false">G20634-H20634</f>
        <v>-122.79</v>
      </c>
    </row>
    <row r="20635" customFormat="false" ht="15" hidden="false" customHeight="false" outlineLevel="0" collapsed="false">
      <c r="A20635" s="2" t="s">
        <v>174</v>
      </c>
      <c r="B20635" s="2" t="s">
        <v>174</v>
      </c>
      <c r="C20635" s="2" t="s">
        <v>47</v>
      </c>
      <c r="D20635" s="2" t="s">
        <v>12</v>
      </c>
      <c r="E20635" s="2" t="s">
        <v>74</v>
      </c>
      <c r="F20635" s="2" t="s">
        <v>977</v>
      </c>
      <c r="G20635" s="14" t="n">
        <v>9.5</v>
      </c>
      <c r="H20635" s="14" t="n">
        <v>27.53</v>
      </c>
      <c r="I20635" s="14" t="n">
        <v>9.5</v>
      </c>
      <c r="J20635" s="23" t="n">
        <f aca="false">IF(AND(E20635="Priority",ISNUMBER('Cost model'!N170)),'Cost model'!N170,'Cost model'!M170)</f>
        <v>25.5</v>
      </c>
      <c r="K20635" s="14" t="n">
        <f aca="false">J20635-H20635</f>
        <v>-2.03</v>
      </c>
      <c r="L20635" s="14" t="n">
        <f aca="false">G20635-H20635</f>
        <v>-18.03</v>
      </c>
    </row>
    <row r="20636" customFormat="false" ht="15" hidden="false" customHeight="false" outlineLevel="0" collapsed="false">
      <c r="A20636" s="2" t="s">
        <v>142</v>
      </c>
      <c r="B20636" s="2" t="s">
        <v>124</v>
      </c>
      <c r="C20636" s="2" t="s">
        <v>49</v>
      </c>
      <c r="D20636" s="2" t="s">
        <v>12</v>
      </c>
      <c r="E20636" s="2" t="s">
        <v>74</v>
      </c>
      <c r="F20636" s="2" t="s">
        <v>976</v>
      </c>
      <c r="G20636" s="14" t="n">
        <v>19.5</v>
      </c>
      <c r="H20636" s="14" t="n">
        <v>50.85</v>
      </c>
      <c r="I20636" s="14" t="n">
        <v>19.5</v>
      </c>
      <c r="J20636" s="23" t="n">
        <f aca="false">IF(AND(E20636="Priority",ISNUMBER('Cost model'!N667)),'Cost model'!N667,'Cost model'!M667)</f>
        <v>55</v>
      </c>
      <c r="K20636" s="14" t="n">
        <f aca="false">J20636-H20636</f>
        <v>4.15</v>
      </c>
      <c r="L20636" s="14" t="n">
        <f aca="false">G20636-H20636</f>
        <v>-31.35</v>
      </c>
    </row>
    <row r="20637" customFormat="false" ht="15" hidden="false" customHeight="false" outlineLevel="0" collapsed="false">
      <c r="A20637" s="2" t="s">
        <v>124</v>
      </c>
      <c r="B20637" s="2" t="s">
        <v>124</v>
      </c>
      <c r="C20637" s="2" t="s">
        <v>49</v>
      </c>
      <c r="D20637" s="2" t="s">
        <v>10</v>
      </c>
      <c r="E20637" s="2" t="s">
        <v>74</v>
      </c>
      <c r="F20637" s="2" t="s">
        <v>977</v>
      </c>
      <c r="G20637" s="14" t="n">
        <v>17.5</v>
      </c>
      <c r="H20637" s="14" t="n">
        <v>21.34</v>
      </c>
      <c r="I20637" s="14" t="n">
        <v>17.5</v>
      </c>
      <c r="J20637" s="23" t="n">
        <f aca="false">IF(AND(E20637="Priority",ISNUMBER('Cost model'!N319)),'Cost model'!N319,'Cost model'!M319)</f>
        <v>16.5</v>
      </c>
      <c r="K20637" s="14" t="n">
        <f aca="false">J20637-H20637</f>
        <v>-4.84</v>
      </c>
      <c r="L20637" s="14" t="n">
        <f aca="false">G20637-H20637</f>
        <v>-3.84</v>
      </c>
    </row>
    <row r="20638" customFormat="false" ht="15" hidden="false" customHeight="false" outlineLevel="0" collapsed="false">
      <c r="A20638" s="2" t="s">
        <v>174</v>
      </c>
      <c r="B20638" s="2" t="s">
        <v>174</v>
      </c>
      <c r="C20638" s="2" t="s">
        <v>49</v>
      </c>
      <c r="D20638" s="2" t="s">
        <v>12</v>
      </c>
      <c r="E20638" s="2" t="s">
        <v>74</v>
      </c>
      <c r="F20638" s="2" t="s">
        <v>977</v>
      </c>
      <c r="G20638" s="14" t="n">
        <v>19.5</v>
      </c>
      <c r="H20638" s="14" t="n">
        <v>48.36</v>
      </c>
      <c r="I20638" s="14" t="n">
        <v>19.5</v>
      </c>
      <c r="J20638" s="23" t="n">
        <f aca="false">IF(AND(E20638="Priority",ISNUMBER('Cost model'!N172)),'Cost model'!N172,'Cost model'!M172)</f>
        <v>45</v>
      </c>
      <c r="K20638" s="14" t="n">
        <f aca="false">J20638-H20638</f>
        <v>-3.36</v>
      </c>
      <c r="L20638" s="14" t="n">
        <f aca="false">G20638-H20638</f>
        <v>-28.86</v>
      </c>
    </row>
    <row r="20639" customFormat="false" ht="15" hidden="false" customHeight="false" outlineLevel="0" collapsed="false">
      <c r="A20639" s="2" t="s">
        <v>174</v>
      </c>
      <c r="B20639" s="2" t="s">
        <v>174</v>
      </c>
      <c r="C20639" s="2" t="s">
        <v>48</v>
      </c>
      <c r="D20639" s="2" t="s">
        <v>10</v>
      </c>
      <c r="E20639" s="2" t="s">
        <v>74</v>
      </c>
      <c r="F20639" s="2" t="s">
        <v>977</v>
      </c>
      <c r="G20639" s="14" t="n">
        <v>12.5</v>
      </c>
      <c r="H20639" s="14" t="n">
        <v>12.27</v>
      </c>
      <c r="I20639" s="14" t="n">
        <v>12.5</v>
      </c>
      <c r="J20639" s="23" t="n">
        <f aca="false">IF(AND(E20639="Priority",ISNUMBER('Cost model'!N168)),'Cost model'!N168,'Cost model'!M168)</f>
        <v>13.5</v>
      </c>
      <c r="K20639" s="14" t="n">
        <f aca="false">J20639-H20639</f>
        <v>1.23</v>
      </c>
      <c r="L20639" s="14" t="n">
        <f aca="false">G20639-H20639</f>
        <v>0.23</v>
      </c>
    </row>
    <row r="20640" customFormat="false" ht="15" hidden="false" customHeight="false" outlineLevel="0" collapsed="false">
      <c r="A20640" s="2" t="s">
        <v>124</v>
      </c>
      <c r="B20640" s="2" t="s">
        <v>124</v>
      </c>
      <c r="C20640" s="2" t="s">
        <v>47</v>
      </c>
      <c r="D20640" s="2" t="s">
        <v>12</v>
      </c>
      <c r="E20640" s="2" t="s">
        <v>74</v>
      </c>
      <c r="F20640" s="2" t="s">
        <v>977</v>
      </c>
      <c r="G20640" s="14" t="n">
        <v>9.5</v>
      </c>
      <c r="H20640" s="14" t="n">
        <v>7.46</v>
      </c>
      <c r="I20640" s="14" t="n">
        <v>9.5</v>
      </c>
      <c r="J20640" s="23" t="n">
        <f aca="false">IF(AND(E20640="Priority",ISNUMBER('Cost model'!N320)),'Cost model'!N320,'Cost model'!M320)</f>
        <v>24.5</v>
      </c>
      <c r="K20640" s="14" t="n">
        <f aca="false">J20640-H20640</f>
        <v>17.04</v>
      </c>
      <c r="L20640" s="14" t="n">
        <f aca="false">G20640-H20640</f>
        <v>2.04</v>
      </c>
    </row>
    <row r="20641" customFormat="false" ht="15" hidden="false" customHeight="false" outlineLevel="0" collapsed="false">
      <c r="A20641" s="2" t="s">
        <v>174</v>
      </c>
      <c r="B20641" s="2" t="s">
        <v>174</v>
      </c>
      <c r="C20641" s="2" t="s">
        <v>49</v>
      </c>
      <c r="D20641" s="2" t="s">
        <v>12</v>
      </c>
      <c r="E20641" s="2" t="s">
        <v>74</v>
      </c>
      <c r="F20641" s="2" t="s">
        <v>977</v>
      </c>
      <c r="G20641" s="14" t="n">
        <v>19.5</v>
      </c>
      <c r="H20641" s="14" t="n">
        <v>92.92</v>
      </c>
      <c r="I20641" s="14" t="n">
        <v>19.5</v>
      </c>
      <c r="J20641" s="23" t="n">
        <f aca="false">IF(AND(E20641="Priority",ISNUMBER('Cost model'!N172)),'Cost model'!N172,'Cost model'!M172)</f>
        <v>45</v>
      </c>
      <c r="K20641" s="14" t="n">
        <f aca="false">J20641-H20641</f>
        <v>-47.92</v>
      </c>
      <c r="L20641" s="14" t="n">
        <f aca="false">G20641-H20641</f>
        <v>-73.42</v>
      </c>
    </row>
    <row r="20642" customFormat="false" ht="15" hidden="false" customHeight="false" outlineLevel="0" collapsed="false">
      <c r="A20642" s="2" t="s">
        <v>205</v>
      </c>
      <c r="B20642" s="2" t="s">
        <v>205</v>
      </c>
      <c r="C20642" s="2" t="s">
        <v>48</v>
      </c>
      <c r="D20642" s="2" t="s">
        <v>10</v>
      </c>
      <c r="E20642" s="2" t="s">
        <v>74</v>
      </c>
      <c r="F20642" s="2" t="s">
        <v>977</v>
      </c>
      <c r="G20642" s="14" t="n">
        <v>14.5</v>
      </c>
      <c r="H20642" s="14" t="n">
        <v>21.84</v>
      </c>
      <c r="I20642" s="14" t="n">
        <v>12.5</v>
      </c>
      <c r="J20642" s="23" t="n">
        <f aca="false">IF(AND(E20642="Priority",ISNUMBER('Cost model'!N528)),'Cost model'!N528,'Cost model'!M528)</f>
        <v>13.5</v>
      </c>
      <c r="K20642" s="14" t="n">
        <f aca="false">J20642-H20642</f>
        <v>-8.34</v>
      </c>
      <c r="L20642" s="14" t="n">
        <f aca="false">G20642-H20642</f>
        <v>-7.34</v>
      </c>
    </row>
    <row r="20643" customFormat="false" ht="15" hidden="false" customHeight="false" outlineLevel="0" collapsed="false">
      <c r="A20643" s="2" t="s">
        <v>174</v>
      </c>
      <c r="B20643" s="2" t="s">
        <v>174</v>
      </c>
      <c r="C20643" s="2" t="s">
        <v>47</v>
      </c>
      <c r="D20643" s="2" t="s">
        <v>10</v>
      </c>
      <c r="E20643" s="2" t="s">
        <v>83</v>
      </c>
      <c r="F20643" s="2" t="s">
        <v>977</v>
      </c>
      <c r="G20643" s="14" t="n">
        <v>14.5</v>
      </c>
      <c r="H20643" s="14" t="n">
        <v>7.46</v>
      </c>
      <c r="I20643" s="14" t="n">
        <v>14.5</v>
      </c>
      <c r="J20643" s="23" t="n">
        <f aca="false">IF(AND(E20643="Priority",ISNUMBER('Cost model'!N167)),'Cost model'!N167,'Cost model'!M167)</f>
        <v>13.5</v>
      </c>
      <c r="K20643" s="14" t="n">
        <f aca="false">J20643-H20643</f>
        <v>6.04</v>
      </c>
      <c r="L20643" s="14" t="n">
        <f aca="false">G20643-H20643</f>
        <v>7.04</v>
      </c>
    </row>
    <row r="20644" customFormat="false" ht="15" hidden="false" customHeight="false" outlineLevel="0" collapsed="false">
      <c r="A20644" s="2" t="s">
        <v>124</v>
      </c>
      <c r="B20644" s="2" t="s">
        <v>124</v>
      </c>
      <c r="C20644" s="2" t="s">
        <v>49</v>
      </c>
      <c r="D20644" s="2" t="s">
        <v>10</v>
      </c>
      <c r="E20644" s="2" t="s">
        <v>74</v>
      </c>
      <c r="F20644" s="2" t="s">
        <v>977</v>
      </c>
      <c r="G20644" s="14" t="n">
        <v>17.5</v>
      </c>
      <c r="H20644" s="14" t="n">
        <v>11.34</v>
      </c>
      <c r="I20644" s="14" t="n">
        <v>17.5</v>
      </c>
      <c r="J20644" s="23" t="n">
        <f aca="false">IF(AND(E20644="Priority",ISNUMBER('Cost model'!N319)),'Cost model'!N319,'Cost model'!M319)</f>
        <v>16.5</v>
      </c>
      <c r="K20644" s="14" t="n">
        <f aca="false">J20644-H20644</f>
        <v>5.16</v>
      </c>
      <c r="L20644" s="14" t="n">
        <f aca="false">G20644-H20644</f>
        <v>6.16</v>
      </c>
    </row>
    <row r="20645" customFormat="false" ht="15" hidden="false" customHeight="false" outlineLevel="0" collapsed="false">
      <c r="A20645" s="2" t="s">
        <v>174</v>
      </c>
      <c r="B20645" s="2" t="s">
        <v>174</v>
      </c>
      <c r="C20645" s="2" t="s">
        <v>48</v>
      </c>
      <c r="D20645" s="2" t="s">
        <v>12</v>
      </c>
      <c r="E20645" s="2" t="s">
        <v>83</v>
      </c>
      <c r="F20645" s="2" t="s">
        <v>977</v>
      </c>
      <c r="G20645" s="14" t="n">
        <v>19.5</v>
      </c>
      <c r="H20645" s="14" t="n">
        <v>43.25</v>
      </c>
      <c r="I20645" s="14" t="n">
        <v>19.5</v>
      </c>
      <c r="J20645" s="23" t="n">
        <f aca="false">IF(AND(E20645="Priority",ISNUMBER('Cost model'!N171)),'Cost model'!N171,'Cost model'!M171)</f>
        <v>55</v>
      </c>
      <c r="K20645" s="14" t="n">
        <f aca="false">J20645-H20645</f>
        <v>11.75</v>
      </c>
      <c r="L20645" s="14" t="n">
        <f aca="false">G20645-H20645</f>
        <v>-23.75</v>
      </c>
    </row>
    <row r="20646" customFormat="false" ht="15" hidden="false" customHeight="false" outlineLevel="0" collapsed="false">
      <c r="A20646" s="2" t="s">
        <v>174</v>
      </c>
      <c r="B20646" s="2" t="s">
        <v>174</v>
      </c>
      <c r="C20646" s="2" t="s">
        <v>48</v>
      </c>
      <c r="D20646" s="2" t="s">
        <v>12</v>
      </c>
      <c r="E20646" s="2" t="s">
        <v>74</v>
      </c>
      <c r="F20646" s="2" t="s">
        <v>977</v>
      </c>
      <c r="G20646" s="14" t="n">
        <v>12.5</v>
      </c>
      <c r="H20646" s="14" t="n">
        <v>44.04</v>
      </c>
      <c r="I20646" s="14" t="n">
        <v>12.5</v>
      </c>
      <c r="J20646" s="23" t="n">
        <f aca="false">IF(AND(E20646="Priority",ISNUMBER('Cost model'!N171)),'Cost model'!N171,'Cost model'!M171)</f>
        <v>40</v>
      </c>
      <c r="K20646" s="14" t="n">
        <f aca="false">J20646-H20646</f>
        <v>-4.04</v>
      </c>
      <c r="L20646" s="14" t="n">
        <f aca="false">G20646-H20646</f>
        <v>-31.54</v>
      </c>
    </row>
    <row r="20647" customFormat="false" ht="15" hidden="false" customHeight="false" outlineLevel="0" collapsed="false">
      <c r="A20647" s="2" t="s">
        <v>174</v>
      </c>
      <c r="B20647" s="2" t="s">
        <v>124</v>
      </c>
      <c r="C20647" s="2" t="s">
        <v>48</v>
      </c>
      <c r="D20647" s="2" t="s">
        <v>10</v>
      </c>
      <c r="E20647" s="2" t="s">
        <v>74</v>
      </c>
      <c r="F20647" s="2" t="s">
        <v>976</v>
      </c>
      <c r="G20647" s="14" t="n">
        <v>12.5</v>
      </c>
      <c r="H20647" s="14" t="n">
        <v>8.92</v>
      </c>
      <c r="I20647" s="14" t="n">
        <v>12.5</v>
      </c>
      <c r="J20647" s="23" t="n">
        <f aca="false">IF(AND(E20647="Priority",ISNUMBER('Cost model'!N108)),'Cost model'!N108,'Cost model'!M108)</f>
        <v>15.5</v>
      </c>
      <c r="K20647" s="14" t="n">
        <f aca="false">J20647-H20647</f>
        <v>6.58</v>
      </c>
      <c r="L20647" s="14" t="n">
        <f aca="false">G20647-H20647</f>
        <v>3.58</v>
      </c>
    </row>
    <row r="20648" customFormat="false" ht="15" hidden="false" customHeight="false" outlineLevel="0" collapsed="false">
      <c r="A20648" s="2" t="s">
        <v>142</v>
      </c>
      <c r="B20648" s="2" t="s">
        <v>124</v>
      </c>
      <c r="C20648" s="2" t="s">
        <v>49</v>
      </c>
      <c r="D20648" s="2" t="s">
        <v>10</v>
      </c>
      <c r="E20648" s="2" t="s">
        <v>74</v>
      </c>
      <c r="F20648" s="2" t="s">
        <v>976</v>
      </c>
      <c r="G20648" s="14" t="n">
        <v>17.5</v>
      </c>
      <c r="H20648" s="14" t="n">
        <v>15.65</v>
      </c>
      <c r="I20648" s="14" t="n">
        <v>17.5</v>
      </c>
      <c r="J20648" s="23" t="n">
        <f aca="false">IF(AND(E20648="Priority",ISNUMBER('Cost model'!N664)),'Cost model'!N664,'Cost model'!M664)</f>
        <v>19.5</v>
      </c>
      <c r="K20648" s="14" t="n">
        <f aca="false">J20648-H20648</f>
        <v>3.85</v>
      </c>
      <c r="L20648" s="14" t="n">
        <f aca="false">G20648-H20648</f>
        <v>1.85</v>
      </c>
    </row>
    <row r="20649" customFormat="false" ht="15" hidden="false" customHeight="false" outlineLevel="0" collapsed="false">
      <c r="A20649" s="2" t="s">
        <v>158</v>
      </c>
      <c r="B20649" s="2" t="s">
        <v>158</v>
      </c>
      <c r="C20649" s="2" t="s">
        <v>49</v>
      </c>
      <c r="D20649" s="2" t="s">
        <v>10</v>
      </c>
      <c r="E20649" s="2" t="s">
        <v>74</v>
      </c>
      <c r="F20649" s="2" t="s">
        <v>977</v>
      </c>
      <c r="G20649" s="14" t="n">
        <v>17.5</v>
      </c>
      <c r="H20649" s="14" t="n">
        <v>14.08</v>
      </c>
      <c r="I20649" s="14" t="n">
        <v>17.5</v>
      </c>
      <c r="J20649" s="23" t="n">
        <f aca="false">IF(AND(E20649="Priority",ISNUMBER('Cost model'!N424)),'Cost model'!N424,'Cost model'!M424)</f>
        <v>16.5</v>
      </c>
      <c r="K20649" s="14" t="n">
        <f aca="false">J20649-H20649</f>
        <v>2.42</v>
      </c>
      <c r="L20649" s="14" t="n">
        <f aca="false">G20649-H20649</f>
        <v>3.42</v>
      </c>
    </row>
    <row r="20650" customFormat="false" ht="15" hidden="false" customHeight="false" outlineLevel="0" collapsed="false">
      <c r="A20650" s="2" t="s">
        <v>174</v>
      </c>
      <c r="B20650" s="2" t="s">
        <v>174</v>
      </c>
      <c r="C20650" s="2" t="s">
        <v>48</v>
      </c>
      <c r="D20650" s="2" t="s">
        <v>12</v>
      </c>
      <c r="E20650" s="2" t="s">
        <v>74</v>
      </c>
      <c r="F20650" s="2" t="s">
        <v>977</v>
      </c>
      <c r="G20650" s="14" t="n">
        <v>12.5</v>
      </c>
      <c r="H20650" s="14" t="n">
        <v>11.22</v>
      </c>
      <c r="I20650" s="14" t="n">
        <v>12.5</v>
      </c>
      <c r="J20650" s="23" t="n">
        <f aca="false">IF(AND(E20650="Priority",ISNUMBER('Cost model'!N171)),'Cost model'!N171,'Cost model'!M171)</f>
        <v>40</v>
      </c>
      <c r="K20650" s="14" t="n">
        <f aca="false">J20650-H20650</f>
        <v>28.78</v>
      </c>
      <c r="L20650" s="14" t="n">
        <f aca="false">G20650-H20650</f>
        <v>1.28</v>
      </c>
    </row>
    <row r="20651" customFormat="false" ht="15" hidden="false" customHeight="false" outlineLevel="0" collapsed="false">
      <c r="A20651" s="2" t="s">
        <v>124</v>
      </c>
      <c r="B20651" s="2" t="s">
        <v>124</v>
      </c>
      <c r="C20651" s="2" t="s">
        <v>49</v>
      </c>
      <c r="D20651" s="2" t="s">
        <v>12</v>
      </c>
      <c r="E20651" s="2" t="s">
        <v>74</v>
      </c>
      <c r="F20651" s="2" t="s">
        <v>977</v>
      </c>
      <c r="G20651" s="14" t="n">
        <v>19.5</v>
      </c>
      <c r="H20651" s="14" t="n">
        <v>24.17</v>
      </c>
      <c r="I20651" s="14" t="n">
        <v>19.5</v>
      </c>
      <c r="J20651" s="23" t="n">
        <f aca="false">IF(AND(E20651="Priority",ISNUMBER('Cost model'!N322)),'Cost model'!N322,'Cost model'!M322)</f>
        <v>50</v>
      </c>
      <c r="K20651" s="14" t="n">
        <f aca="false">J20651-H20651</f>
        <v>25.83</v>
      </c>
      <c r="L20651" s="14" t="n">
        <f aca="false">G20651-H20651</f>
        <v>-4.67</v>
      </c>
    </row>
    <row r="20652" customFormat="false" ht="15" hidden="false" customHeight="false" outlineLevel="0" collapsed="false">
      <c r="A20652" s="2" t="s">
        <v>124</v>
      </c>
      <c r="B20652" s="2" t="s">
        <v>174</v>
      </c>
      <c r="C20652" s="2" t="s">
        <v>47</v>
      </c>
      <c r="D20652" s="2" t="s">
        <v>12</v>
      </c>
      <c r="E20652" s="2" t="s">
        <v>83</v>
      </c>
      <c r="F20652" s="2" t="s">
        <v>976</v>
      </c>
      <c r="G20652" s="14" t="n">
        <v>24.5</v>
      </c>
      <c r="H20652" s="14" t="n">
        <v>55.57</v>
      </c>
      <c r="I20652" s="14" t="n">
        <v>24.5</v>
      </c>
      <c r="J20652" s="23" t="n">
        <f aca="false">IF(AND(E20652="Priority",ISNUMBER('Cost model'!N365)),'Cost model'!N365,'Cost model'!M365)</f>
        <v>60</v>
      </c>
      <c r="K20652" s="14" t="n">
        <f aca="false">J20652-H20652</f>
        <v>4.43</v>
      </c>
      <c r="L20652" s="14" t="n">
        <f aca="false">G20652-H20652</f>
        <v>-31.07</v>
      </c>
    </row>
    <row r="20653" customFormat="false" ht="15" hidden="false" customHeight="false" outlineLevel="0" collapsed="false">
      <c r="A20653" s="2" t="s">
        <v>142</v>
      </c>
      <c r="B20653" s="2" t="s">
        <v>124</v>
      </c>
      <c r="C20653" s="2" t="s">
        <v>47</v>
      </c>
      <c r="D20653" s="2" t="s">
        <v>12</v>
      </c>
      <c r="E20653" s="2" t="s">
        <v>74</v>
      </c>
      <c r="F20653" s="2" t="s">
        <v>976</v>
      </c>
      <c r="G20653" s="14" t="n">
        <v>14.5</v>
      </c>
      <c r="H20653" s="14" t="n">
        <v>43.46</v>
      </c>
      <c r="I20653" s="14" t="n">
        <v>19.5</v>
      </c>
      <c r="J20653" s="23" t="n">
        <f aca="false">IF(AND(E20653="Priority",ISNUMBER('Cost model'!N665)),'Cost model'!N665,'Cost model'!M665)</f>
        <v>40</v>
      </c>
      <c r="K20653" s="14" t="n">
        <f aca="false">J20653-H20653</f>
        <v>-3.46</v>
      </c>
      <c r="L20653" s="14" t="n">
        <f aca="false">G20653-H20653</f>
        <v>-28.96</v>
      </c>
    </row>
    <row r="20654" customFormat="false" ht="15" hidden="false" customHeight="false" outlineLevel="0" collapsed="false">
      <c r="A20654" s="2" t="s">
        <v>221</v>
      </c>
      <c r="B20654" s="2" t="s">
        <v>174</v>
      </c>
      <c r="C20654" s="2" t="s">
        <v>47</v>
      </c>
      <c r="D20654" s="2" t="s">
        <v>12</v>
      </c>
      <c r="E20654" s="2" t="s">
        <v>74</v>
      </c>
      <c r="F20654" s="2" t="s">
        <v>976</v>
      </c>
      <c r="G20654" s="14" t="n">
        <v>9.5</v>
      </c>
      <c r="H20654" s="14" t="n">
        <v>74.86</v>
      </c>
      <c r="I20654" s="14" t="n">
        <v>24.5</v>
      </c>
      <c r="J20654" s="23" t="n">
        <f aca="false">IF(AND(E20654="Priority",ISNUMBER('Cost model'!N785)),'Cost model'!N785,'Cost model'!M785)</f>
        <v>50</v>
      </c>
      <c r="K20654" s="14" t="n">
        <f aca="false">J20654-H20654</f>
        <v>-24.86</v>
      </c>
      <c r="L20654" s="14" t="n">
        <f aca="false">G20654-H20654</f>
        <v>-65.36</v>
      </c>
    </row>
    <row r="20655" customFormat="false" ht="15" hidden="false" customHeight="false" outlineLevel="0" collapsed="false">
      <c r="A20655" s="2" t="s">
        <v>174</v>
      </c>
      <c r="B20655" s="2" t="s">
        <v>174</v>
      </c>
      <c r="C20655" s="2" t="s">
        <v>47</v>
      </c>
      <c r="D20655" s="2" t="s">
        <v>14</v>
      </c>
      <c r="E20655" s="2" t="s">
        <v>74</v>
      </c>
      <c r="F20655" s="2" t="s">
        <v>977</v>
      </c>
      <c r="G20655" s="14" t="n">
        <v>25</v>
      </c>
      <c r="H20655" s="14" t="n">
        <v>81.31</v>
      </c>
      <c r="I20655" s="14" t="n">
        <v>25</v>
      </c>
      <c r="J20655" s="23" t="n">
        <f aca="false">IF(AND(E20655="Priority",ISNUMBER('Cost model'!N176)),'Cost model'!N176,'Cost model'!M176)</f>
        <v>95</v>
      </c>
      <c r="K20655" s="14" t="n">
        <f aca="false">J20655-H20655</f>
        <v>13.69</v>
      </c>
      <c r="L20655" s="14" t="n">
        <f aca="false">G20655-H20655</f>
        <v>-56.31</v>
      </c>
    </row>
    <row r="20656" customFormat="false" ht="15" hidden="false" customHeight="false" outlineLevel="0" collapsed="false">
      <c r="A20656" s="2" t="s">
        <v>124</v>
      </c>
      <c r="B20656" s="2" t="s">
        <v>174</v>
      </c>
      <c r="C20656" s="2" t="s">
        <v>47</v>
      </c>
      <c r="D20656" s="2" t="s">
        <v>13</v>
      </c>
      <c r="E20656" s="2" t="s">
        <v>74</v>
      </c>
      <c r="F20656" s="2" t="s">
        <v>976</v>
      </c>
      <c r="G20656" s="14" t="n">
        <v>24.5</v>
      </c>
      <c r="H20656" s="14" t="n">
        <v>80.07</v>
      </c>
      <c r="I20656" s="14" t="n">
        <v>24.5</v>
      </c>
      <c r="J20656" s="23" t="n">
        <f aca="false">IF(AND(E20656="Priority",ISNUMBER('Cost model'!N368)),'Cost model'!N368,'Cost model'!M368)</f>
        <v>75</v>
      </c>
      <c r="K20656" s="14" t="n">
        <f aca="false">J20656-H20656</f>
        <v>-5.06999999999999</v>
      </c>
      <c r="L20656" s="14" t="n">
        <f aca="false">G20656-H20656</f>
        <v>-55.57</v>
      </c>
    </row>
    <row r="20657" customFormat="false" ht="15" hidden="false" customHeight="false" outlineLevel="0" collapsed="false">
      <c r="A20657" s="2" t="s">
        <v>142</v>
      </c>
      <c r="B20657" s="2" t="s">
        <v>174</v>
      </c>
      <c r="C20657" s="2" t="s">
        <v>48</v>
      </c>
      <c r="D20657" s="2" t="s">
        <v>12</v>
      </c>
      <c r="E20657" s="2" t="s">
        <v>74</v>
      </c>
      <c r="F20657" s="2" t="s">
        <v>976</v>
      </c>
      <c r="G20657" s="14" t="n">
        <v>19.5</v>
      </c>
      <c r="H20657" s="14" t="n">
        <v>30.39</v>
      </c>
      <c r="I20657" s="14" t="n">
        <v>19.5</v>
      </c>
      <c r="J20657" s="23" t="n">
        <f aca="false">IF(AND(E20657="Priority",ISNUMBER('Cost model'!N696)),'Cost model'!N696,'Cost model'!M696)</f>
        <v>45</v>
      </c>
      <c r="K20657" s="14" t="n">
        <f aca="false">J20657-H20657</f>
        <v>14.61</v>
      </c>
      <c r="L20657" s="14" t="n">
        <f aca="false">G20657-H20657</f>
        <v>-10.89</v>
      </c>
    </row>
    <row r="20658" customFormat="false" ht="15" hidden="false" customHeight="false" outlineLevel="0" collapsed="false">
      <c r="A20658" s="2" t="s">
        <v>174</v>
      </c>
      <c r="B20658" s="2" t="s">
        <v>174</v>
      </c>
      <c r="C20658" s="2" t="s">
        <v>48</v>
      </c>
      <c r="D20658" s="2" t="s">
        <v>12</v>
      </c>
      <c r="E20658" s="2" t="s">
        <v>74</v>
      </c>
      <c r="F20658" s="2" t="s">
        <v>977</v>
      </c>
      <c r="G20658" s="14" t="n">
        <v>24.5</v>
      </c>
      <c r="H20658" s="14" t="n">
        <v>7.46</v>
      </c>
      <c r="I20658" s="14" t="n">
        <v>12.5</v>
      </c>
      <c r="J20658" s="23" t="n">
        <f aca="false">IF(AND(E20658="Priority",ISNUMBER('Cost model'!N171)),'Cost model'!N171,'Cost model'!M171)</f>
        <v>40</v>
      </c>
      <c r="K20658" s="14" t="n">
        <f aca="false">J20658-H20658</f>
        <v>32.54</v>
      </c>
      <c r="L20658" s="14" t="n">
        <f aca="false">G20658-H20658</f>
        <v>17.04</v>
      </c>
    </row>
    <row r="20659" customFormat="false" ht="15" hidden="false" customHeight="false" outlineLevel="0" collapsed="false">
      <c r="A20659" s="2" t="s">
        <v>221</v>
      </c>
      <c r="B20659" s="2" t="s">
        <v>221</v>
      </c>
      <c r="C20659" s="2" t="s">
        <v>47</v>
      </c>
      <c r="D20659" s="2" t="s">
        <v>10</v>
      </c>
      <c r="E20659" s="2" t="s">
        <v>74</v>
      </c>
      <c r="F20659" s="2" t="s">
        <v>977</v>
      </c>
      <c r="G20659" s="14" t="n">
        <v>9.5</v>
      </c>
      <c r="H20659" s="14" t="n">
        <v>8.13</v>
      </c>
      <c r="I20659" s="14" t="n">
        <v>9.5</v>
      </c>
      <c r="J20659" s="23" t="n">
        <f aca="false">IF(AND(E20659="Priority",ISNUMBER('Cost model'!N737)),'Cost model'!N737,'Cost model'!M737)</f>
        <v>8.5</v>
      </c>
      <c r="K20659" s="14" t="n">
        <f aca="false">J20659-H20659</f>
        <v>0.369999999999999</v>
      </c>
      <c r="L20659" s="14" t="n">
        <f aca="false">G20659-H20659</f>
        <v>1.37</v>
      </c>
    </row>
    <row r="20660" customFormat="false" ht="15" hidden="false" customHeight="false" outlineLevel="0" collapsed="false">
      <c r="A20660" s="2" t="s">
        <v>142</v>
      </c>
      <c r="B20660" s="2" t="s">
        <v>142</v>
      </c>
      <c r="C20660" s="2" t="s">
        <v>49</v>
      </c>
      <c r="D20660" s="2" t="s">
        <v>12</v>
      </c>
      <c r="E20660" s="2" t="s">
        <v>74</v>
      </c>
      <c r="F20660" s="2" t="s">
        <v>977</v>
      </c>
      <c r="G20660" s="14" t="n">
        <v>19.5</v>
      </c>
      <c r="H20660" s="14" t="n">
        <v>26.06</v>
      </c>
      <c r="I20660" s="14" t="n">
        <v>19.5</v>
      </c>
      <c r="J20660" s="23" t="n">
        <f aca="false">IF(AND(E20660="Priority",ISNUMBER('Cost model'!N637)),'Cost model'!N637,'Cost model'!M637)</f>
        <v>45</v>
      </c>
      <c r="K20660" s="14" t="n">
        <f aca="false">J20660-H20660</f>
        <v>18.94</v>
      </c>
      <c r="L20660" s="14" t="n">
        <f aca="false">G20660-H20660</f>
        <v>-6.56</v>
      </c>
    </row>
    <row r="20661" customFormat="false" ht="15" hidden="false" customHeight="false" outlineLevel="0" collapsed="false">
      <c r="A20661" s="2" t="s">
        <v>174</v>
      </c>
      <c r="B20661" s="2" t="s">
        <v>174</v>
      </c>
      <c r="C20661" s="2" t="s">
        <v>47</v>
      </c>
      <c r="D20661" s="2" t="s">
        <v>10</v>
      </c>
      <c r="E20661" s="2" t="s">
        <v>74</v>
      </c>
      <c r="F20661" s="2" t="s">
        <v>977</v>
      </c>
      <c r="G20661" s="14" t="n">
        <v>19.5</v>
      </c>
      <c r="H20661" s="14" t="n">
        <v>21.34</v>
      </c>
      <c r="I20661" s="14" t="n">
        <v>9.5</v>
      </c>
      <c r="J20661" s="23" t="n">
        <f aca="false">IF(AND(E20661="Priority",ISNUMBER('Cost model'!N167)),'Cost model'!N167,'Cost model'!M167)</f>
        <v>8.5</v>
      </c>
      <c r="K20661" s="14" t="n">
        <f aca="false">J20661-H20661</f>
        <v>-12.84</v>
      </c>
      <c r="L20661" s="14" t="n">
        <f aca="false">G20661-H20661</f>
        <v>-1.84</v>
      </c>
    </row>
    <row r="20662" customFormat="false" ht="15" hidden="false" customHeight="false" outlineLevel="0" collapsed="false">
      <c r="A20662" s="2" t="s">
        <v>142</v>
      </c>
      <c r="B20662" s="2" t="s">
        <v>142</v>
      </c>
      <c r="C20662" s="2" t="s">
        <v>48</v>
      </c>
      <c r="D20662" s="2" t="s">
        <v>10</v>
      </c>
      <c r="E20662" s="2" t="s">
        <v>74</v>
      </c>
      <c r="F20662" s="2" t="s">
        <v>977</v>
      </c>
      <c r="G20662" s="14" t="n">
        <v>12.5</v>
      </c>
      <c r="H20662" s="14" t="n">
        <v>13.95</v>
      </c>
      <c r="I20662" s="14" t="n">
        <v>12.5</v>
      </c>
      <c r="J20662" s="23" t="n">
        <f aca="false">IF(AND(E20662="Priority",ISNUMBER('Cost model'!N633)),'Cost model'!N633,'Cost model'!M633)</f>
        <v>11.5</v>
      </c>
      <c r="K20662" s="14" t="n">
        <f aca="false">J20662-H20662</f>
        <v>-2.45</v>
      </c>
      <c r="L20662" s="14" t="n">
        <f aca="false">G20662-H20662</f>
        <v>-1.45</v>
      </c>
    </row>
    <row r="20663" customFormat="false" ht="15" hidden="false" customHeight="false" outlineLevel="0" collapsed="false">
      <c r="A20663" s="2" t="s">
        <v>221</v>
      </c>
      <c r="B20663" s="2" t="s">
        <v>221</v>
      </c>
      <c r="C20663" s="2" t="s">
        <v>47</v>
      </c>
      <c r="D20663" s="2" t="s">
        <v>10</v>
      </c>
      <c r="E20663" s="2" t="s">
        <v>74</v>
      </c>
      <c r="F20663" s="2" t="s">
        <v>977</v>
      </c>
      <c r="G20663" s="14" t="n">
        <v>9.5</v>
      </c>
      <c r="H20663" s="14" t="n">
        <v>7.15</v>
      </c>
      <c r="I20663" s="14" t="n">
        <v>9.5</v>
      </c>
      <c r="J20663" s="23" t="n">
        <f aca="false">IF(AND(E20663="Priority",ISNUMBER('Cost model'!N737)),'Cost model'!N737,'Cost model'!M737)</f>
        <v>8.5</v>
      </c>
      <c r="K20663" s="14" t="n">
        <f aca="false">J20663-H20663</f>
        <v>1.35</v>
      </c>
      <c r="L20663" s="14" t="n">
        <f aca="false">G20663-H20663</f>
        <v>2.35</v>
      </c>
    </row>
    <row r="20664" customFormat="false" ht="15" hidden="false" customHeight="false" outlineLevel="0" collapsed="false">
      <c r="A20664" s="2" t="s">
        <v>124</v>
      </c>
      <c r="B20664" s="2" t="s">
        <v>124</v>
      </c>
      <c r="C20664" s="2" t="s">
        <v>47</v>
      </c>
      <c r="D20664" s="2" t="s">
        <v>10</v>
      </c>
      <c r="E20664" s="2" t="s">
        <v>74</v>
      </c>
      <c r="F20664" s="2" t="s">
        <v>977</v>
      </c>
      <c r="G20664" s="14" t="n">
        <v>9.5</v>
      </c>
      <c r="H20664" s="14" t="n">
        <v>5.14</v>
      </c>
      <c r="I20664" s="14" t="n">
        <v>9.5</v>
      </c>
      <c r="J20664" s="23" t="n">
        <f aca="false">IF(AND(E20664="Priority",ISNUMBER('Cost model'!N317)),'Cost model'!N317,'Cost model'!M317)</f>
        <v>10.5</v>
      </c>
      <c r="K20664" s="14" t="n">
        <f aca="false">J20664-H20664</f>
        <v>5.36</v>
      </c>
      <c r="L20664" s="14" t="n">
        <f aca="false">G20664-H20664</f>
        <v>4.36</v>
      </c>
    </row>
    <row r="20665" customFormat="false" ht="15" hidden="false" customHeight="false" outlineLevel="0" collapsed="false">
      <c r="A20665" s="2" t="s">
        <v>174</v>
      </c>
      <c r="B20665" s="2" t="s">
        <v>142</v>
      </c>
      <c r="C20665" s="2" t="s">
        <v>48</v>
      </c>
      <c r="D20665" s="2" t="s">
        <v>10</v>
      </c>
      <c r="E20665" s="2" t="s">
        <v>74</v>
      </c>
      <c r="F20665" s="2" t="s">
        <v>976</v>
      </c>
      <c r="G20665" s="14" t="n">
        <v>12.5</v>
      </c>
      <c r="H20665" s="14" t="n">
        <v>12.27</v>
      </c>
      <c r="I20665" s="14" t="n">
        <v>12.5</v>
      </c>
      <c r="J20665" s="23" t="n">
        <f aca="false">IF(AND(E20665="Priority",ISNUMBER('Cost model'!N123)),'Cost model'!N123,'Cost model'!M123)</f>
        <v>16.5</v>
      </c>
      <c r="K20665" s="14" t="n">
        <f aca="false">J20665-H20665</f>
        <v>4.23</v>
      </c>
      <c r="L20665" s="14" t="n">
        <f aca="false">G20665-H20665</f>
        <v>0.23</v>
      </c>
    </row>
    <row r="20666" customFormat="false" ht="15" hidden="false" customHeight="false" outlineLevel="0" collapsed="false">
      <c r="A20666" s="2" t="s">
        <v>221</v>
      </c>
      <c r="B20666" s="2" t="s">
        <v>221</v>
      </c>
      <c r="C20666" s="2" t="s">
        <v>49</v>
      </c>
      <c r="D20666" s="2" t="s">
        <v>10</v>
      </c>
      <c r="E20666" s="2" t="s">
        <v>74</v>
      </c>
      <c r="F20666" s="2" t="s">
        <v>977</v>
      </c>
      <c r="G20666" s="14" t="n">
        <v>17.5</v>
      </c>
      <c r="H20666" s="14" t="n">
        <v>23.73</v>
      </c>
      <c r="I20666" s="14" t="n">
        <v>17.5</v>
      </c>
      <c r="J20666" s="23" t="n">
        <f aca="false">IF(AND(E20666="Priority",ISNUMBER('Cost model'!N739)),'Cost model'!N739,'Cost model'!M739)</f>
        <v>17.5</v>
      </c>
      <c r="K20666" s="14" t="n">
        <f aca="false">J20666-H20666</f>
        <v>-6.23</v>
      </c>
      <c r="L20666" s="14" t="n">
        <f aca="false">G20666-H20666</f>
        <v>-6.23</v>
      </c>
    </row>
    <row r="20667" customFormat="false" ht="15" hidden="false" customHeight="false" outlineLevel="0" collapsed="false">
      <c r="A20667" s="2" t="s">
        <v>142</v>
      </c>
      <c r="B20667" s="2" t="s">
        <v>205</v>
      </c>
      <c r="C20667" s="2" t="s">
        <v>47</v>
      </c>
      <c r="D20667" s="2" t="s">
        <v>10</v>
      </c>
      <c r="E20667" s="2" t="s">
        <v>74</v>
      </c>
      <c r="F20667" s="2" t="s">
        <v>976</v>
      </c>
      <c r="G20667" s="14" t="n">
        <v>9.5</v>
      </c>
      <c r="H20667" s="14" t="n">
        <v>7.93</v>
      </c>
      <c r="I20667" s="14" t="n">
        <v>19.5</v>
      </c>
      <c r="J20667" s="23" t="n">
        <f aca="false">IF(AND(E20667="Priority",ISNUMBER('Cost model'!N707)),'Cost model'!N707,'Cost model'!M707)</f>
        <v>11.5</v>
      </c>
      <c r="K20667" s="14" t="n">
        <f aca="false">J20667-H20667</f>
        <v>3.57</v>
      </c>
      <c r="L20667" s="14" t="n">
        <f aca="false">G20667-H20667</f>
        <v>1.57</v>
      </c>
    </row>
    <row r="20668" customFormat="false" ht="15" hidden="false" customHeight="false" outlineLevel="0" collapsed="false">
      <c r="A20668" s="2" t="s">
        <v>221</v>
      </c>
      <c r="B20668" s="2" t="s">
        <v>221</v>
      </c>
      <c r="C20668" s="2" t="s">
        <v>47</v>
      </c>
      <c r="D20668" s="2" t="s">
        <v>10</v>
      </c>
      <c r="E20668" s="2" t="s">
        <v>74</v>
      </c>
      <c r="F20668" s="2" t="s">
        <v>977</v>
      </c>
      <c r="G20668" s="14" t="n">
        <v>9.5</v>
      </c>
      <c r="H20668" s="14" t="n">
        <v>10.95</v>
      </c>
      <c r="I20668" s="14" t="n">
        <v>9.5</v>
      </c>
      <c r="J20668" s="23" t="n">
        <f aca="false">IF(AND(E20668="Priority",ISNUMBER('Cost model'!N737)),'Cost model'!N737,'Cost model'!M737)</f>
        <v>8.5</v>
      </c>
      <c r="K20668" s="14" t="n">
        <f aca="false">J20668-H20668</f>
        <v>-2.45</v>
      </c>
      <c r="L20668" s="14" t="n">
        <f aca="false">G20668-H20668</f>
        <v>-1.45</v>
      </c>
    </row>
    <row r="20669" customFormat="false" ht="15" hidden="false" customHeight="false" outlineLevel="0" collapsed="false">
      <c r="A20669" s="2" t="s">
        <v>158</v>
      </c>
      <c r="B20669" s="2" t="s">
        <v>158</v>
      </c>
      <c r="C20669" s="2" t="s">
        <v>47</v>
      </c>
      <c r="D20669" s="2" t="s">
        <v>10</v>
      </c>
      <c r="E20669" s="2" t="s">
        <v>74</v>
      </c>
      <c r="F20669" s="2" t="s">
        <v>977</v>
      </c>
      <c r="G20669" s="14" t="n">
        <v>9.5</v>
      </c>
      <c r="H20669" s="14" t="n">
        <v>6.14</v>
      </c>
      <c r="I20669" s="14" t="n">
        <v>9.5</v>
      </c>
      <c r="J20669" s="23" t="n">
        <f aca="false">IF(AND(E20669="Priority",ISNUMBER('Cost model'!N422)),'Cost model'!N422,'Cost model'!M422)</f>
        <v>8.5</v>
      </c>
      <c r="K20669" s="14" t="n">
        <f aca="false">J20669-H20669</f>
        <v>2.36</v>
      </c>
      <c r="L20669" s="14" t="n">
        <f aca="false">G20669-H20669</f>
        <v>3.36</v>
      </c>
    </row>
    <row r="20670" customFormat="false" ht="15" hidden="false" customHeight="false" outlineLevel="0" collapsed="false">
      <c r="A20670" s="2" t="s">
        <v>174</v>
      </c>
      <c r="B20670" s="2" t="s">
        <v>174</v>
      </c>
      <c r="C20670" s="2" t="s">
        <v>48</v>
      </c>
      <c r="D20670" s="2" t="s">
        <v>10</v>
      </c>
      <c r="E20670" s="2" t="s">
        <v>74</v>
      </c>
      <c r="F20670" s="2" t="s">
        <v>977</v>
      </c>
      <c r="G20670" s="14" t="n">
        <v>12.5</v>
      </c>
      <c r="H20670" s="14" t="n">
        <v>15.66</v>
      </c>
      <c r="I20670" s="14" t="n">
        <v>12.5</v>
      </c>
      <c r="J20670" s="23" t="n">
        <f aca="false">IF(AND(E20670="Priority",ISNUMBER('Cost model'!N168)),'Cost model'!N168,'Cost model'!M168)</f>
        <v>13.5</v>
      </c>
      <c r="K20670" s="14" t="n">
        <f aca="false">J20670-H20670</f>
        <v>-2.16</v>
      </c>
      <c r="L20670" s="14" t="n">
        <f aca="false">G20670-H20670</f>
        <v>-3.16</v>
      </c>
    </row>
    <row r="20671" customFormat="false" ht="15" hidden="false" customHeight="false" outlineLevel="0" collapsed="false">
      <c r="A20671" s="2" t="s">
        <v>221</v>
      </c>
      <c r="B20671" s="2" t="s">
        <v>221</v>
      </c>
      <c r="C20671" s="2" t="s">
        <v>49</v>
      </c>
      <c r="D20671" s="2" t="s">
        <v>10</v>
      </c>
      <c r="E20671" s="2" t="s">
        <v>74</v>
      </c>
      <c r="F20671" s="2" t="s">
        <v>977</v>
      </c>
      <c r="G20671" s="14" t="n">
        <v>17.5</v>
      </c>
      <c r="H20671" s="14" t="n">
        <v>14.08</v>
      </c>
      <c r="I20671" s="14" t="n">
        <v>17.5</v>
      </c>
      <c r="J20671" s="23" t="n">
        <f aca="false">IF(AND(E20671="Priority",ISNUMBER('Cost model'!N739)),'Cost model'!N739,'Cost model'!M739)</f>
        <v>17.5</v>
      </c>
      <c r="K20671" s="14" t="n">
        <f aca="false">J20671-H20671</f>
        <v>3.42</v>
      </c>
      <c r="L20671" s="14" t="n">
        <f aca="false">G20671-H20671</f>
        <v>3.42</v>
      </c>
    </row>
    <row r="20672" customFormat="false" ht="15" hidden="false" customHeight="false" outlineLevel="0" collapsed="false">
      <c r="A20672" s="2" t="s">
        <v>174</v>
      </c>
      <c r="B20672" s="2" t="s">
        <v>174</v>
      </c>
      <c r="C20672" s="2" t="s">
        <v>48</v>
      </c>
      <c r="D20672" s="2" t="s">
        <v>12</v>
      </c>
      <c r="E20672" s="2" t="s">
        <v>74</v>
      </c>
      <c r="F20672" s="2" t="s">
        <v>977</v>
      </c>
      <c r="G20672" s="14" t="n">
        <v>12.5</v>
      </c>
      <c r="H20672" s="14" t="n">
        <v>15.66</v>
      </c>
      <c r="I20672" s="14" t="n">
        <v>12.5</v>
      </c>
      <c r="J20672" s="23" t="n">
        <f aca="false">IF(AND(E20672="Priority",ISNUMBER('Cost model'!N171)),'Cost model'!N171,'Cost model'!M171)</f>
        <v>40</v>
      </c>
      <c r="K20672" s="14" t="n">
        <f aca="false">J20672-H20672</f>
        <v>24.34</v>
      </c>
      <c r="L20672" s="14" t="n">
        <f aca="false">G20672-H20672</f>
        <v>-3.16</v>
      </c>
    </row>
    <row r="20673" customFormat="false" ht="15" hidden="false" customHeight="false" outlineLevel="0" collapsed="false">
      <c r="A20673" s="2" t="s">
        <v>174</v>
      </c>
      <c r="B20673" s="2" t="s">
        <v>174</v>
      </c>
      <c r="C20673" s="2" t="s">
        <v>49</v>
      </c>
      <c r="D20673" s="2" t="s">
        <v>12</v>
      </c>
      <c r="E20673" s="2" t="s">
        <v>74</v>
      </c>
      <c r="F20673" s="2" t="s">
        <v>977</v>
      </c>
      <c r="G20673" s="14" t="n">
        <v>19.5</v>
      </c>
      <c r="H20673" s="14" t="n">
        <v>44.36</v>
      </c>
      <c r="I20673" s="14" t="n">
        <v>19.5</v>
      </c>
      <c r="J20673" s="23" t="n">
        <f aca="false">IF(AND(E20673="Priority",ISNUMBER('Cost model'!N172)),'Cost model'!N172,'Cost model'!M172)</f>
        <v>45</v>
      </c>
      <c r="K20673" s="14" t="n">
        <f aca="false">J20673-H20673</f>
        <v>0.640000000000001</v>
      </c>
      <c r="L20673" s="14" t="n">
        <f aca="false">G20673-H20673</f>
        <v>-24.86</v>
      </c>
    </row>
    <row r="20674" customFormat="false" ht="15" hidden="false" customHeight="false" outlineLevel="0" collapsed="false">
      <c r="A20674" s="2" t="s">
        <v>221</v>
      </c>
      <c r="B20674" s="2" t="s">
        <v>124</v>
      </c>
      <c r="C20674" s="2" t="s">
        <v>47</v>
      </c>
      <c r="D20674" s="2" t="s">
        <v>10</v>
      </c>
      <c r="E20674" s="2" t="s">
        <v>74</v>
      </c>
      <c r="F20674" s="2" t="s">
        <v>976</v>
      </c>
      <c r="G20674" s="14" t="n">
        <v>9.5</v>
      </c>
      <c r="H20674" s="14" t="n">
        <v>17.05</v>
      </c>
      <c r="I20674" s="14" t="n">
        <v>19.5</v>
      </c>
      <c r="J20674" s="23" t="n">
        <f aca="false">IF(AND(E20674="Priority",ISNUMBER('Cost model'!N797)),'Cost model'!N797,'Cost model'!M797)</f>
        <v>14.5</v>
      </c>
      <c r="K20674" s="14" t="n">
        <f aca="false">J20674-H20674</f>
        <v>-2.55</v>
      </c>
      <c r="L20674" s="14" t="n">
        <f aca="false">G20674-H20674</f>
        <v>-7.55</v>
      </c>
    </row>
    <row r="20675" customFormat="false" ht="15" hidden="false" customHeight="false" outlineLevel="0" collapsed="false">
      <c r="A20675" s="2" t="s">
        <v>174</v>
      </c>
      <c r="B20675" s="2" t="s">
        <v>174</v>
      </c>
      <c r="C20675" s="2" t="s">
        <v>48</v>
      </c>
      <c r="D20675" s="2" t="s">
        <v>10</v>
      </c>
      <c r="E20675" s="2" t="s">
        <v>74</v>
      </c>
      <c r="F20675" s="2" t="s">
        <v>977</v>
      </c>
      <c r="G20675" s="14" t="n">
        <v>12.5</v>
      </c>
      <c r="H20675" s="14" t="n">
        <v>11.92</v>
      </c>
      <c r="I20675" s="14" t="n">
        <v>12.5</v>
      </c>
      <c r="J20675" s="23" t="n">
        <f aca="false">IF(AND(E20675="Priority",ISNUMBER('Cost model'!N168)),'Cost model'!N168,'Cost model'!M168)</f>
        <v>13.5</v>
      </c>
      <c r="K20675" s="14" t="n">
        <f aca="false">J20675-H20675</f>
        <v>1.58</v>
      </c>
      <c r="L20675" s="14" t="n">
        <f aca="false">G20675-H20675</f>
        <v>0.58</v>
      </c>
    </row>
    <row r="20676" customFormat="false" ht="15" hidden="false" customHeight="false" outlineLevel="0" collapsed="false">
      <c r="A20676" s="2" t="s">
        <v>174</v>
      </c>
      <c r="B20676" s="2" t="s">
        <v>174</v>
      </c>
      <c r="C20676" s="2" t="s">
        <v>48</v>
      </c>
      <c r="D20676" s="2" t="s">
        <v>12</v>
      </c>
      <c r="E20676" s="2" t="s">
        <v>74</v>
      </c>
      <c r="F20676" s="2" t="s">
        <v>977</v>
      </c>
      <c r="G20676" s="14" t="n">
        <v>12.5</v>
      </c>
      <c r="H20676" s="14" t="n">
        <v>43.41</v>
      </c>
      <c r="I20676" s="14" t="n">
        <v>12.5</v>
      </c>
      <c r="J20676" s="23" t="n">
        <f aca="false">IF(AND(E20676="Priority",ISNUMBER('Cost model'!N171)),'Cost model'!N171,'Cost model'!M171)</f>
        <v>40</v>
      </c>
      <c r="K20676" s="14" t="n">
        <f aca="false">J20676-H20676</f>
        <v>-3.41</v>
      </c>
      <c r="L20676" s="14" t="n">
        <f aca="false">G20676-H20676</f>
        <v>-30.91</v>
      </c>
    </row>
    <row r="20677" customFormat="false" ht="15" hidden="false" customHeight="false" outlineLevel="0" collapsed="false">
      <c r="A20677" s="2" t="s">
        <v>124</v>
      </c>
      <c r="B20677" s="2" t="s">
        <v>124</v>
      </c>
      <c r="C20677" s="2" t="s">
        <v>48</v>
      </c>
      <c r="D20677" s="2" t="s">
        <v>10</v>
      </c>
      <c r="E20677" s="2" t="s">
        <v>83</v>
      </c>
      <c r="F20677" s="2" t="s">
        <v>977</v>
      </c>
      <c r="G20677" s="14" t="n">
        <v>17.5</v>
      </c>
      <c r="H20677" s="14" t="n">
        <v>46.87</v>
      </c>
      <c r="I20677" s="14" t="n">
        <v>17.5</v>
      </c>
      <c r="J20677" s="23" t="n">
        <f aca="false">IF(AND(E20677="Priority",ISNUMBER('Cost model'!N318)),'Cost model'!N318,'Cost model'!M318)</f>
        <v>19.5</v>
      </c>
      <c r="K20677" s="14" t="n">
        <f aca="false">J20677-H20677</f>
        <v>-27.37</v>
      </c>
      <c r="L20677" s="14" t="n">
        <f aca="false">G20677-H20677</f>
        <v>-29.37</v>
      </c>
    </row>
    <row r="20678" customFormat="false" ht="15" hidden="false" customHeight="false" outlineLevel="0" collapsed="false">
      <c r="A20678" s="2" t="s">
        <v>221</v>
      </c>
      <c r="B20678" s="2" t="s">
        <v>124</v>
      </c>
      <c r="C20678" s="2" t="s">
        <v>47</v>
      </c>
      <c r="D20678" s="2" t="s">
        <v>10</v>
      </c>
      <c r="E20678" s="2" t="s">
        <v>74</v>
      </c>
      <c r="F20678" s="2" t="s">
        <v>976</v>
      </c>
      <c r="G20678" s="14" t="n">
        <v>9.5</v>
      </c>
      <c r="H20678" s="14" t="n">
        <v>12.93</v>
      </c>
      <c r="I20678" s="14" t="n">
        <v>19.5</v>
      </c>
      <c r="J20678" s="23" t="n">
        <f aca="false">IF(AND(E20678="Priority",ISNUMBER('Cost model'!N797)),'Cost model'!N797,'Cost model'!M797)</f>
        <v>14.5</v>
      </c>
      <c r="K20678" s="14" t="n">
        <f aca="false">J20678-H20678</f>
        <v>1.57</v>
      </c>
      <c r="L20678" s="14" t="n">
        <f aca="false">G20678-H20678</f>
        <v>-3.43</v>
      </c>
    </row>
    <row r="20679" customFormat="false" ht="15" hidden="false" customHeight="false" outlineLevel="0" collapsed="false">
      <c r="A20679" s="2" t="s">
        <v>124</v>
      </c>
      <c r="B20679" s="2" t="s">
        <v>124</v>
      </c>
      <c r="C20679" s="2" t="s">
        <v>48</v>
      </c>
      <c r="D20679" s="2" t="s">
        <v>10</v>
      </c>
      <c r="E20679" s="2" t="s">
        <v>74</v>
      </c>
      <c r="F20679" s="2" t="s">
        <v>977</v>
      </c>
      <c r="G20679" s="14" t="n">
        <v>19.5</v>
      </c>
      <c r="H20679" s="14" t="n">
        <v>38.19</v>
      </c>
      <c r="I20679" s="14" t="n">
        <v>12.5</v>
      </c>
      <c r="J20679" s="23" t="n">
        <f aca="false">IF(AND(E20679="Priority",ISNUMBER('Cost model'!N318)),'Cost model'!N318,'Cost model'!M318)</f>
        <v>14.5</v>
      </c>
      <c r="K20679" s="14" t="n">
        <f aca="false">J20679-H20679</f>
        <v>-23.69</v>
      </c>
      <c r="L20679" s="14" t="n">
        <f aca="false">G20679-H20679</f>
        <v>-18.69</v>
      </c>
    </row>
    <row r="20680" customFormat="false" ht="15" hidden="false" customHeight="false" outlineLevel="0" collapsed="false">
      <c r="A20680" s="2" t="s">
        <v>124</v>
      </c>
      <c r="B20680" s="2" t="s">
        <v>124</v>
      </c>
      <c r="C20680" s="2" t="s">
        <v>48</v>
      </c>
      <c r="D20680" s="2" t="s">
        <v>10</v>
      </c>
      <c r="E20680" s="2" t="s">
        <v>74</v>
      </c>
      <c r="F20680" s="2" t="s">
        <v>977</v>
      </c>
      <c r="G20680" s="14" t="n">
        <v>12.5</v>
      </c>
      <c r="H20680" s="14" t="n">
        <v>21.34</v>
      </c>
      <c r="I20680" s="14" t="n">
        <v>12.5</v>
      </c>
      <c r="J20680" s="23" t="n">
        <f aca="false">IF(AND(E20680="Priority",ISNUMBER('Cost model'!N318)),'Cost model'!N318,'Cost model'!M318)</f>
        <v>14.5</v>
      </c>
      <c r="K20680" s="14" t="n">
        <f aca="false">J20680-H20680</f>
        <v>-6.84</v>
      </c>
      <c r="L20680" s="14" t="n">
        <f aca="false">G20680-H20680</f>
        <v>-8.84</v>
      </c>
    </row>
    <row r="20681" customFormat="false" ht="15" hidden="false" customHeight="false" outlineLevel="0" collapsed="false">
      <c r="A20681" s="2" t="s">
        <v>124</v>
      </c>
      <c r="B20681" s="2" t="s">
        <v>124</v>
      </c>
      <c r="C20681" s="2" t="s">
        <v>48</v>
      </c>
      <c r="D20681" s="2" t="s">
        <v>10</v>
      </c>
      <c r="E20681" s="2" t="s">
        <v>74</v>
      </c>
      <c r="F20681" s="2" t="s">
        <v>977</v>
      </c>
      <c r="G20681" s="14" t="n">
        <v>12.5</v>
      </c>
      <c r="H20681" s="14" t="n">
        <v>6.64</v>
      </c>
      <c r="I20681" s="14" t="n">
        <v>12.5</v>
      </c>
      <c r="J20681" s="23" t="n">
        <f aca="false">IF(AND(E20681="Priority",ISNUMBER('Cost model'!N318)),'Cost model'!N318,'Cost model'!M318)</f>
        <v>14.5</v>
      </c>
      <c r="K20681" s="14" t="n">
        <f aca="false">J20681-H20681</f>
        <v>7.86</v>
      </c>
      <c r="L20681" s="14" t="n">
        <f aca="false">G20681-H20681</f>
        <v>5.86</v>
      </c>
    </row>
    <row r="20682" customFormat="false" ht="15" hidden="false" customHeight="false" outlineLevel="0" collapsed="false">
      <c r="A20682" s="2" t="s">
        <v>142</v>
      </c>
      <c r="B20682" s="2" t="s">
        <v>142</v>
      </c>
      <c r="C20682" s="2" t="s">
        <v>47</v>
      </c>
      <c r="D20682" s="2" t="s">
        <v>12</v>
      </c>
      <c r="E20682" s="2" t="s">
        <v>83</v>
      </c>
      <c r="F20682" s="2" t="s">
        <v>977</v>
      </c>
      <c r="G20682" s="14" t="n">
        <v>19.5</v>
      </c>
      <c r="H20682" s="14" t="n">
        <v>43.25</v>
      </c>
      <c r="I20682" s="14" t="n">
        <v>19.5</v>
      </c>
      <c r="J20682" s="23" t="n">
        <f aca="false">IF(AND(E20682="Priority",ISNUMBER('Cost model'!N635)),'Cost model'!N635,'Cost model'!M635)</f>
        <v>40</v>
      </c>
      <c r="K20682" s="14" t="n">
        <f aca="false">J20682-H20682</f>
        <v>-3.25</v>
      </c>
      <c r="L20682" s="14" t="n">
        <f aca="false">G20682-H20682</f>
        <v>-23.75</v>
      </c>
    </row>
    <row r="20683" customFormat="false" ht="15" hidden="false" customHeight="false" outlineLevel="0" collapsed="false">
      <c r="A20683" s="2" t="s">
        <v>174</v>
      </c>
      <c r="B20683" s="2" t="s">
        <v>174</v>
      </c>
      <c r="C20683" s="2" t="s">
        <v>49</v>
      </c>
      <c r="D20683" s="2" t="s">
        <v>12</v>
      </c>
      <c r="E20683" s="2" t="s">
        <v>74</v>
      </c>
      <c r="F20683" s="2" t="s">
        <v>977</v>
      </c>
      <c r="G20683" s="14" t="n">
        <v>19.5</v>
      </c>
      <c r="H20683" s="14" t="n">
        <v>49.24</v>
      </c>
      <c r="I20683" s="14" t="n">
        <v>19.5</v>
      </c>
      <c r="J20683" s="23" t="n">
        <f aca="false">IF(AND(E20683="Priority",ISNUMBER('Cost model'!N172)),'Cost model'!N172,'Cost model'!M172)</f>
        <v>45</v>
      </c>
      <c r="K20683" s="14" t="n">
        <f aca="false">J20683-H20683</f>
        <v>-4.24</v>
      </c>
      <c r="L20683" s="14" t="n">
        <f aca="false">G20683-H20683</f>
        <v>-29.74</v>
      </c>
    </row>
    <row r="20684" customFormat="false" ht="15" hidden="false" customHeight="false" outlineLevel="0" collapsed="false">
      <c r="A20684" s="2" t="s">
        <v>174</v>
      </c>
      <c r="B20684" s="2" t="s">
        <v>124</v>
      </c>
      <c r="C20684" s="2" t="s">
        <v>48</v>
      </c>
      <c r="D20684" s="2" t="s">
        <v>10</v>
      </c>
      <c r="E20684" s="2" t="s">
        <v>74</v>
      </c>
      <c r="F20684" s="2" t="s">
        <v>976</v>
      </c>
      <c r="G20684" s="14" t="n">
        <v>12.5</v>
      </c>
      <c r="H20684" s="14" t="n">
        <v>10.79</v>
      </c>
      <c r="I20684" s="14" t="n">
        <v>12.5</v>
      </c>
      <c r="J20684" s="23" t="n">
        <f aca="false">IF(AND(E20684="Priority",ISNUMBER('Cost model'!N108)),'Cost model'!N108,'Cost model'!M108)</f>
        <v>15.5</v>
      </c>
      <c r="K20684" s="14" t="n">
        <f aca="false">J20684-H20684</f>
        <v>4.71</v>
      </c>
      <c r="L20684" s="14" t="n">
        <f aca="false">G20684-H20684</f>
        <v>1.71</v>
      </c>
    </row>
    <row r="20685" customFormat="false" ht="15" hidden="false" customHeight="false" outlineLevel="0" collapsed="false">
      <c r="A20685" s="2" t="s">
        <v>124</v>
      </c>
      <c r="B20685" s="2" t="s">
        <v>124</v>
      </c>
      <c r="C20685" s="2" t="s">
        <v>47</v>
      </c>
      <c r="D20685" s="2" t="s">
        <v>10</v>
      </c>
      <c r="E20685" s="2" t="s">
        <v>74</v>
      </c>
      <c r="F20685" s="2" t="s">
        <v>977</v>
      </c>
      <c r="G20685" s="14" t="n">
        <v>9.5</v>
      </c>
      <c r="H20685" s="14" t="n">
        <v>24.17</v>
      </c>
      <c r="I20685" s="14" t="n">
        <v>9.5</v>
      </c>
      <c r="J20685" s="23" t="n">
        <f aca="false">IF(AND(E20685="Priority",ISNUMBER('Cost model'!N317)),'Cost model'!N317,'Cost model'!M317)</f>
        <v>10.5</v>
      </c>
      <c r="K20685" s="14" t="n">
        <f aca="false">J20685-H20685</f>
        <v>-13.67</v>
      </c>
      <c r="L20685" s="14" t="n">
        <f aca="false">G20685-H20685</f>
        <v>-14.67</v>
      </c>
    </row>
    <row r="20686" customFormat="false" ht="15" hidden="false" customHeight="false" outlineLevel="0" collapsed="false">
      <c r="A20686" s="2" t="s">
        <v>124</v>
      </c>
      <c r="B20686" s="2" t="s">
        <v>174</v>
      </c>
      <c r="C20686" s="2" t="s">
        <v>48</v>
      </c>
      <c r="D20686" s="2" t="s">
        <v>12</v>
      </c>
      <c r="E20686" s="2" t="s">
        <v>74</v>
      </c>
      <c r="F20686" s="2" t="s">
        <v>976</v>
      </c>
      <c r="G20686" s="14" t="n">
        <v>19.5</v>
      </c>
      <c r="H20686" s="14" t="n">
        <v>71.36</v>
      </c>
      <c r="I20686" s="14" t="n">
        <v>19.5</v>
      </c>
      <c r="J20686" s="23" t="n">
        <f aca="false">IF(AND(E20686="Priority",ISNUMBER('Cost model'!N366)),'Cost model'!N366,'Cost model'!M366)</f>
        <v>55</v>
      </c>
      <c r="K20686" s="14" t="n">
        <f aca="false">J20686-H20686</f>
        <v>-16.36</v>
      </c>
      <c r="L20686" s="14" t="n">
        <f aca="false">G20686-H20686</f>
        <v>-51.86</v>
      </c>
    </row>
    <row r="20687" customFormat="false" ht="15" hidden="false" customHeight="false" outlineLevel="0" collapsed="false">
      <c r="A20687" s="2" t="s">
        <v>142</v>
      </c>
      <c r="B20687" s="2" t="s">
        <v>124</v>
      </c>
      <c r="C20687" s="2" t="s">
        <v>47</v>
      </c>
      <c r="D20687" s="2" t="s">
        <v>10</v>
      </c>
      <c r="E20687" s="2" t="s">
        <v>74</v>
      </c>
      <c r="F20687" s="2" t="s">
        <v>976</v>
      </c>
      <c r="G20687" s="14" t="n">
        <v>9</v>
      </c>
      <c r="H20687" s="14" t="n">
        <v>20.83</v>
      </c>
      <c r="I20687" s="14" t="n">
        <v>14.5</v>
      </c>
      <c r="J20687" s="23" t="n">
        <f aca="false">IF(AND(E20687="Priority",ISNUMBER('Cost model'!N662)),'Cost model'!N662,'Cost model'!M662)</f>
        <v>13.5</v>
      </c>
      <c r="K20687" s="14" t="n">
        <f aca="false">J20687-H20687</f>
        <v>-7.33</v>
      </c>
      <c r="L20687" s="14" t="n">
        <f aca="false">G20687-H20687</f>
        <v>-11.83</v>
      </c>
    </row>
    <row r="20688" customFormat="false" ht="15" hidden="false" customHeight="false" outlineLevel="0" collapsed="false">
      <c r="A20688" s="2" t="s">
        <v>158</v>
      </c>
      <c r="B20688" s="2" t="s">
        <v>158</v>
      </c>
      <c r="C20688" s="2" t="s">
        <v>47</v>
      </c>
      <c r="D20688" s="2" t="s">
        <v>10</v>
      </c>
      <c r="E20688" s="2" t="s">
        <v>83</v>
      </c>
      <c r="F20688" s="2" t="s">
        <v>977</v>
      </c>
      <c r="G20688" s="14" t="n">
        <v>14.5</v>
      </c>
      <c r="H20688" s="14" t="n">
        <v>7.34</v>
      </c>
      <c r="I20688" s="14" t="n">
        <v>14.5</v>
      </c>
      <c r="J20688" s="23" t="n">
        <f aca="false">IF(AND(E20688="Priority",ISNUMBER('Cost model'!N422)),'Cost model'!N422,'Cost model'!M422)</f>
        <v>13.5</v>
      </c>
      <c r="K20688" s="14" t="n">
        <f aca="false">J20688-H20688</f>
        <v>6.16</v>
      </c>
      <c r="L20688" s="14" t="n">
        <f aca="false">G20688-H20688</f>
        <v>7.16</v>
      </c>
    </row>
    <row r="20689" customFormat="false" ht="15" hidden="false" customHeight="false" outlineLevel="0" collapsed="false">
      <c r="A20689" s="2" t="s">
        <v>174</v>
      </c>
      <c r="B20689" s="2" t="s">
        <v>124</v>
      </c>
      <c r="C20689" s="2" t="s">
        <v>47</v>
      </c>
      <c r="D20689" s="2" t="s">
        <v>15</v>
      </c>
      <c r="E20689" s="2" t="s">
        <v>74</v>
      </c>
      <c r="F20689" s="2" t="s">
        <v>976</v>
      </c>
      <c r="G20689" s="14" t="n">
        <v>45</v>
      </c>
      <c r="H20689" s="14" t="n">
        <v>267.42</v>
      </c>
      <c r="I20689" s="14" t="n">
        <v>45</v>
      </c>
      <c r="J20689" s="23" t="n">
        <f aca="false">IF(AND(E20689="Priority",ISNUMBER('Cost model'!N119)),'Cost model'!N119,'Cost model'!M119)</f>
        <v>145</v>
      </c>
      <c r="K20689" s="14" t="n">
        <f aca="false">J20689-H20689</f>
        <v>-122.42</v>
      </c>
      <c r="L20689" s="14" t="n">
        <f aca="false">G20689-H20689</f>
        <v>-222.42</v>
      </c>
    </row>
    <row r="20690" customFormat="false" ht="15" hidden="false" customHeight="false" outlineLevel="0" collapsed="false">
      <c r="A20690" s="2" t="s">
        <v>174</v>
      </c>
      <c r="B20690" s="2" t="s">
        <v>174</v>
      </c>
      <c r="C20690" s="2" t="s">
        <v>49</v>
      </c>
      <c r="D20690" s="2" t="s">
        <v>12</v>
      </c>
      <c r="E20690" s="2" t="s">
        <v>83</v>
      </c>
      <c r="F20690" s="2" t="s">
        <v>977</v>
      </c>
      <c r="G20690" s="14" t="n">
        <v>29.5</v>
      </c>
      <c r="H20690" s="14" t="n">
        <v>46.26</v>
      </c>
      <c r="I20690" s="14" t="n">
        <v>29.5</v>
      </c>
      <c r="J20690" s="23" t="n">
        <f aca="false">IF(AND(E20690="Priority",ISNUMBER('Cost model'!N172)),'Cost model'!N172,'Cost model'!M172)</f>
        <v>60</v>
      </c>
      <c r="K20690" s="14" t="n">
        <f aca="false">J20690-H20690</f>
        <v>13.74</v>
      </c>
      <c r="L20690" s="14" t="n">
        <f aca="false">G20690-H20690</f>
        <v>-16.76</v>
      </c>
    </row>
    <row r="20691" customFormat="false" ht="15" hidden="false" customHeight="false" outlineLevel="0" collapsed="false">
      <c r="A20691" s="2" t="s">
        <v>124</v>
      </c>
      <c r="B20691" s="2" t="s">
        <v>174</v>
      </c>
      <c r="C20691" s="2" t="s">
        <v>48</v>
      </c>
      <c r="D20691" s="2" t="s">
        <v>10</v>
      </c>
      <c r="E20691" s="2" t="s">
        <v>74</v>
      </c>
      <c r="F20691" s="2" t="s">
        <v>976</v>
      </c>
      <c r="G20691" s="14" t="n">
        <v>12.5</v>
      </c>
      <c r="H20691" s="14" t="n">
        <v>11.22</v>
      </c>
      <c r="I20691" s="14" t="n">
        <v>14.5</v>
      </c>
      <c r="J20691" s="23" t="n">
        <f aca="false">IF(AND(E20691="Priority",ISNUMBER('Cost model'!N363)),'Cost model'!N363,'Cost model'!M363)</f>
        <v>15.5</v>
      </c>
      <c r="K20691" s="14" t="n">
        <f aca="false">J20691-H20691</f>
        <v>4.28</v>
      </c>
      <c r="L20691" s="14" t="n">
        <f aca="false">G20691-H20691</f>
        <v>1.28</v>
      </c>
    </row>
    <row r="20692" customFormat="false" ht="15" hidden="false" customHeight="false" outlineLevel="0" collapsed="false">
      <c r="A20692" s="2" t="s">
        <v>158</v>
      </c>
      <c r="B20692" s="2" t="s">
        <v>158</v>
      </c>
      <c r="C20692" s="2" t="s">
        <v>49</v>
      </c>
      <c r="D20692" s="2" t="s">
        <v>10</v>
      </c>
      <c r="E20692" s="2" t="s">
        <v>74</v>
      </c>
      <c r="F20692" s="2" t="s">
        <v>977</v>
      </c>
      <c r="G20692" s="14" t="n">
        <v>17.5</v>
      </c>
      <c r="H20692" s="14" t="n">
        <v>15.82</v>
      </c>
      <c r="I20692" s="14" t="n">
        <v>17.5</v>
      </c>
      <c r="J20692" s="23" t="n">
        <f aca="false">IF(AND(E20692="Priority",ISNUMBER('Cost model'!N424)),'Cost model'!N424,'Cost model'!M424)</f>
        <v>16.5</v>
      </c>
      <c r="K20692" s="14" t="n">
        <f aca="false">J20692-H20692</f>
        <v>0.68</v>
      </c>
      <c r="L20692" s="14" t="n">
        <f aca="false">G20692-H20692</f>
        <v>1.68</v>
      </c>
    </row>
    <row r="20693" customFormat="false" ht="15" hidden="false" customHeight="false" outlineLevel="0" collapsed="false">
      <c r="A20693" s="2" t="s">
        <v>158</v>
      </c>
      <c r="B20693" s="2" t="s">
        <v>158</v>
      </c>
      <c r="C20693" s="2" t="s">
        <v>49</v>
      </c>
      <c r="D20693" s="2" t="s">
        <v>12</v>
      </c>
      <c r="E20693" s="2" t="s">
        <v>74</v>
      </c>
      <c r="F20693" s="2" t="s">
        <v>977</v>
      </c>
      <c r="G20693" s="14" t="n">
        <v>19.5</v>
      </c>
      <c r="H20693" s="14" t="n">
        <v>24.86</v>
      </c>
      <c r="I20693" s="14" t="n">
        <v>19.5</v>
      </c>
      <c r="J20693" s="23" t="n">
        <f aca="false">IF(AND(E20693="Priority",ISNUMBER('Cost model'!N427)),'Cost model'!N427,'Cost model'!M427)</f>
        <v>28.5</v>
      </c>
      <c r="K20693" s="14" t="n">
        <f aca="false">J20693-H20693</f>
        <v>3.64</v>
      </c>
      <c r="L20693" s="14" t="n">
        <f aca="false">G20693-H20693</f>
        <v>-5.36</v>
      </c>
    </row>
    <row r="20694" customFormat="false" ht="15" hidden="false" customHeight="false" outlineLevel="0" collapsed="false">
      <c r="A20694" s="2" t="s">
        <v>174</v>
      </c>
      <c r="B20694" s="2" t="s">
        <v>174</v>
      </c>
      <c r="C20694" s="2" t="s">
        <v>49</v>
      </c>
      <c r="D20694" s="2" t="s">
        <v>10</v>
      </c>
      <c r="E20694" s="2" t="s">
        <v>83</v>
      </c>
      <c r="F20694" s="2" t="s">
        <v>977</v>
      </c>
      <c r="G20694" s="14" t="n">
        <v>24.5</v>
      </c>
      <c r="H20694" s="14" t="n">
        <v>21.34</v>
      </c>
      <c r="I20694" s="14" t="n">
        <v>24.5</v>
      </c>
      <c r="J20694" s="23" t="n">
        <f aca="false">IF(AND(E20694="Priority",ISNUMBER('Cost model'!N169)),'Cost model'!N169,'Cost model'!M169)</f>
        <v>25.5</v>
      </c>
      <c r="K20694" s="14" t="n">
        <f aca="false">J20694-H20694</f>
        <v>4.16</v>
      </c>
      <c r="L20694" s="14" t="n">
        <f aca="false">G20694-H20694</f>
        <v>3.16</v>
      </c>
    </row>
    <row r="20695" customFormat="false" ht="15" hidden="false" customHeight="false" outlineLevel="0" collapsed="false">
      <c r="A20695" s="2" t="s">
        <v>142</v>
      </c>
      <c r="B20695" s="2" t="s">
        <v>142</v>
      </c>
      <c r="C20695" s="2" t="s">
        <v>48</v>
      </c>
      <c r="D20695" s="2" t="s">
        <v>12</v>
      </c>
      <c r="E20695" s="2" t="s">
        <v>74</v>
      </c>
      <c r="F20695" s="2" t="s">
        <v>977</v>
      </c>
      <c r="G20695" s="14" t="n">
        <v>12.5</v>
      </c>
      <c r="H20695" s="14" t="n">
        <v>14.01</v>
      </c>
      <c r="I20695" s="14" t="n">
        <v>12.5</v>
      </c>
      <c r="J20695" s="23" t="n">
        <f aca="false">IF(AND(E20695="Priority",ISNUMBER('Cost model'!N636)),'Cost model'!N636,'Cost model'!M636)</f>
        <v>40</v>
      </c>
      <c r="K20695" s="14" t="n">
        <f aca="false">J20695-H20695</f>
        <v>25.99</v>
      </c>
      <c r="L20695" s="14" t="n">
        <f aca="false">G20695-H20695</f>
        <v>-1.51</v>
      </c>
    </row>
    <row r="20696" customFormat="false" ht="15" hidden="false" customHeight="false" outlineLevel="0" collapsed="false">
      <c r="A20696" s="2" t="s">
        <v>174</v>
      </c>
      <c r="B20696" s="2" t="s">
        <v>174</v>
      </c>
      <c r="C20696" s="2" t="s">
        <v>48</v>
      </c>
      <c r="D20696" s="2" t="s">
        <v>10</v>
      </c>
      <c r="E20696" s="2" t="s">
        <v>74</v>
      </c>
      <c r="F20696" s="2" t="s">
        <v>977</v>
      </c>
      <c r="G20696" s="14" t="n">
        <v>14.5</v>
      </c>
      <c r="H20696" s="14" t="n">
        <v>12.27</v>
      </c>
      <c r="I20696" s="14" t="n">
        <v>12.5</v>
      </c>
      <c r="J20696" s="23" t="n">
        <f aca="false">IF(AND(E20696="Priority",ISNUMBER('Cost model'!N168)),'Cost model'!N168,'Cost model'!M168)</f>
        <v>13.5</v>
      </c>
      <c r="K20696" s="14" t="n">
        <f aca="false">J20696-H20696</f>
        <v>1.23</v>
      </c>
      <c r="L20696" s="14" t="n">
        <f aca="false">G20696-H20696</f>
        <v>2.23</v>
      </c>
    </row>
    <row r="20697" customFormat="false" ht="15" hidden="false" customHeight="false" outlineLevel="0" collapsed="false">
      <c r="A20697" s="2" t="s">
        <v>158</v>
      </c>
      <c r="B20697" s="2" t="s">
        <v>158</v>
      </c>
      <c r="C20697" s="2" t="s">
        <v>47</v>
      </c>
      <c r="D20697" s="2" t="s">
        <v>10</v>
      </c>
      <c r="E20697" s="2" t="s">
        <v>83</v>
      </c>
      <c r="F20697" s="2" t="s">
        <v>977</v>
      </c>
      <c r="G20697" s="14" t="n">
        <v>14.5</v>
      </c>
      <c r="H20697" s="14" t="n">
        <v>6.14</v>
      </c>
      <c r="I20697" s="14" t="n">
        <v>14.5</v>
      </c>
      <c r="J20697" s="23" t="n">
        <f aca="false">IF(AND(E20697="Priority",ISNUMBER('Cost model'!N422)),'Cost model'!N422,'Cost model'!M422)</f>
        <v>13.5</v>
      </c>
      <c r="K20697" s="14" t="n">
        <f aca="false">J20697-H20697</f>
        <v>7.36</v>
      </c>
      <c r="L20697" s="14" t="n">
        <f aca="false">G20697-H20697</f>
        <v>8.36</v>
      </c>
    </row>
    <row r="20698" customFormat="false" ht="15" hidden="false" customHeight="false" outlineLevel="0" collapsed="false">
      <c r="A20698" s="2" t="s">
        <v>205</v>
      </c>
      <c r="B20698" s="2" t="s">
        <v>205</v>
      </c>
      <c r="C20698" s="2" t="s">
        <v>48</v>
      </c>
      <c r="D20698" s="2" t="s">
        <v>10</v>
      </c>
      <c r="E20698" s="2" t="s">
        <v>74</v>
      </c>
      <c r="F20698" s="2" t="s">
        <v>977</v>
      </c>
      <c r="G20698" s="14" t="n">
        <v>19.5</v>
      </c>
      <c r="H20698" s="14" t="n">
        <v>12.27</v>
      </c>
      <c r="I20698" s="14" t="n">
        <v>12.5</v>
      </c>
      <c r="J20698" s="23" t="n">
        <f aca="false">IF(AND(E20698="Priority",ISNUMBER('Cost model'!N528)),'Cost model'!N528,'Cost model'!M528)</f>
        <v>13.5</v>
      </c>
      <c r="K20698" s="14" t="n">
        <f aca="false">J20698-H20698</f>
        <v>1.23</v>
      </c>
      <c r="L20698" s="14" t="n">
        <f aca="false">G20698-H20698</f>
        <v>7.23</v>
      </c>
    </row>
    <row r="20699" customFormat="false" ht="15" hidden="false" customHeight="false" outlineLevel="0" collapsed="false">
      <c r="A20699" s="2" t="s">
        <v>158</v>
      </c>
      <c r="B20699" s="2" t="s">
        <v>158</v>
      </c>
      <c r="C20699" s="2" t="s">
        <v>47</v>
      </c>
      <c r="D20699" s="2" t="s">
        <v>10</v>
      </c>
      <c r="E20699" s="2" t="s">
        <v>83</v>
      </c>
      <c r="F20699" s="2" t="s">
        <v>977</v>
      </c>
      <c r="G20699" s="14" t="n">
        <v>14.5</v>
      </c>
      <c r="H20699" s="14" t="n">
        <v>8.16</v>
      </c>
      <c r="I20699" s="14" t="n">
        <v>14.5</v>
      </c>
      <c r="J20699" s="23" t="n">
        <f aca="false">IF(AND(E20699="Priority",ISNUMBER('Cost model'!N422)),'Cost model'!N422,'Cost model'!M422)</f>
        <v>13.5</v>
      </c>
      <c r="K20699" s="14" t="n">
        <f aca="false">J20699-H20699</f>
        <v>5.34</v>
      </c>
      <c r="L20699" s="14" t="n">
        <f aca="false">G20699-H20699</f>
        <v>6.34</v>
      </c>
    </row>
    <row r="20700" customFormat="false" ht="15" hidden="false" customHeight="false" outlineLevel="0" collapsed="false">
      <c r="A20700" s="2" t="s">
        <v>174</v>
      </c>
      <c r="B20700" s="2" t="s">
        <v>174</v>
      </c>
      <c r="C20700" s="2" t="s">
        <v>47</v>
      </c>
      <c r="D20700" s="2" t="s">
        <v>10</v>
      </c>
      <c r="E20700" s="2" t="s">
        <v>74</v>
      </c>
      <c r="F20700" s="2" t="s">
        <v>977</v>
      </c>
      <c r="G20700" s="14" t="n">
        <v>9.5</v>
      </c>
      <c r="H20700" s="14" t="n">
        <v>7.46</v>
      </c>
      <c r="I20700" s="14" t="n">
        <v>9.5</v>
      </c>
      <c r="J20700" s="23" t="n">
        <f aca="false">IF(AND(E20700="Priority",ISNUMBER('Cost model'!N167)),'Cost model'!N167,'Cost model'!M167)</f>
        <v>8.5</v>
      </c>
      <c r="K20700" s="14" t="n">
        <f aca="false">J20700-H20700</f>
        <v>1.04</v>
      </c>
      <c r="L20700" s="14" t="n">
        <f aca="false">G20700-H20700</f>
        <v>2.04</v>
      </c>
    </row>
    <row r="20701" customFormat="false" ht="15" hidden="false" customHeight="false" outlineLevel="0" collapsed="false">
      <c r="A20701" s="2" t="s">
        <v>124</v>
      </c>
      <c r="B20701" s="2" t="s">
        <v>124</v>
      </c>
      <c r="C20701" s="2" t="s">
        <v>47</v>
      </c>
      <c r="D20701" s="2" t="s">
        <v>10</v>
      </c>
      <c r="E20701" s="2" t="s">
        <v>83</v>
      </c>
      <c r="F20701" s="2" t="s">
        <v>977</v>
      </c>
      <c r="G20701" s="14" t="n">
        <v>14.5</v>
      </c>
      <c r="H20701" s="14" t="n">
        <v>21.34</v>
      </c>
      <c r="I20701" s="14" t="n">
        <v>14.5</v>
      </c>
      <c r="J20701" s="23" t="n">
        <f aca="false">IF(AND(E20701="Priority",ISNUMBER('Cost model'!N317)),'Cost model'!N317,'Cost model'!M317)</f>
        <v>15.5</v>
      </c>
      <c r="K20701" s="14" t="n">
        <f aca="false">J20701-H20701</f>
        <v>-5.84</v>
      </c>
      <c r="L20701" s="14" t="n">
        <f aca="false">G20701-H20701</f>
        <v>-6.84</v>
      </c>
    </row>
    <row r="20702" customFormat="false" ht="15" hidden="false" customHeight="false" outlineLevel="0" collapsed="false">
      <c r="A20702" s="2" t="s">
        <v>174</v>
      </c>
      <c r="B20702" s="2" t="s">
        <v>174</v>
      </c>
      <c r="C20702" s="2" t="s">
        <v>49</v>
      </c>
      <c r="D20702" s="2" t="s">
        <v>10</v>
      </c>
      <c r="E20702" s="2" t="s">
        <v>74</v>
      </c>
      <c r="F20702" s="2" t="s">
        <v>977</v>
      </c>
      <c r="G20702" s="14" t="n">
        <v>17.5</v>
      </c>
      <c r="H20702" s="14" t="n">
        <v>10.79</v>
      </c>
      <c r="I20702" s="14" t="n">
        <v>17.5</v>
      </c>
      <c r="J20702" s="23" t="n">
        <f aca="false">IF(AND(E20702="Priority",ISNUMBER('Cost model'!N169)),'Cost model'!N169,'Cost model'!M169)</f>
        <v>18.5</v>
      </c>
      <c r="K20702" s="14" t="n">
        <f aca="false">J20702-H20702</f>
        <v>7.71</v>
      </c>
      <c r="L20702" s="14" t="n">
        <f aca="false">G20702-H20702</f>
        <v>6.71</v>
      </c>
    </row>
    <row r="20703" customFormat="false" ht="15" hidden="false" customHeight="false" outlineLevel="0" collapsed="false">
      <c r="A20703" s="2" t="s">
        <v>142</v>
      </c>
      <c r="B20703" s="2" t="s">
        <v>142</v>
      </c>
      <c r="C20703" s="2" t="s">
        <v>48</v>
      </c>
      <c r="D20703" s="2" t="s">
        <v>10</v>
      </c>
      <c r="E20703" s="2" t="s">
        <v>74</v>
      </c>
      <c r="F20703" s="2" t="s">
        <v>977</v>
      </c>
      <c r="G20703" s="14" t="n">
        <v>12.5</v>
      </c>
      <c r="H20703" s="14" t="n">
        <v>17.31</v>
      </c>
      <c r="I20703" s="14" t="n">
        <v>12.5</v>
      </c>
      <c r="J20703" s="23" t="n">
        <f aca="false">IF(AND(E20703="Priority",ISNUMBER('Cost model'!N633)),'Cost model'!N633,'Cost model'!M633)</f>
        <v>11.5</v>
      </c>
      <c r="K20703" s="14" t="n">
        <f aca="false">J20703-H20703</f>
        <v>-5.81</v>
      </c>
      <c r="L20703" s="14" t="n">
        <f aca="false">G20703-H20703</f>
        <v>-4.81</v>
      </c>
    </row>
    <row r="20704" customFormat="false" ht="15" hidden="false" customHeight="false" outlineLevel="0" collapsed="false">
      <c r="A20704" s="2" t="s">
        <v>174</v>
      </c>
      <c r="B20704" s="2" t="s">
        <v>174</v>
      </c>
      <c r="C20704" s="2" t="s">
        <v>49</v>
      </c>
      <c r="D20704" s="2" t="s">
        <v>12</v>
      </c>
      <c r="E20704" s="2" t="s">
        <v>74</v>
      </c>
      <c r="F20704" s="2" t="s">
        <v>977</v>
      </c>
      <c r="G20704" s="14" t="n">
        <v>19.5</v>
      </c>
      <c r="H20704" s="14" t="n">
        <v>38.19</v>
      </c>
      <c r="I20704" s="14" t="n">
        <v>19.5</v>
      </c>
      <c r="J20704" s="23" t="n">
        <f aca="false">IF(AND(E20704="Priority",ISNUMBER('Cost model'!N172)),'Cost model'!N172,'Cost model'!M172)</f>
        <v>45</v>
      </c>
      <c r="K20704" s="14" t="n">
        <f aca="false">J20704-H20704</f>
        <v>6.81</v>
      </c>
      <c r="L20704" s="14" t="n">
        <f aca="false">G20704-H20704</f>
        <v>-18.69</v>
      </c>
    </row>
    <row r="20705" customFormat="false" ht="15" hidden="false" customHeight="false" outlineLevel="0" collapsed="false">
      <c r="A20705" s="2" t="s">
        <v>174</v>
      </c>
      <c r="B20705" s="2" t="s">
        <v>174</v>
      </c>
      <c r="C20705" s="2" t="s">
        <v>49</v>
      </c>
      <c r="D20705" s="2" t="s">
        <v>10</v>
      </c>
      <c r="E20705" s="2" t="s">
        <v>74</v>
      </c>
      <c r="F20705" s="2" t="s">
        <v>977</v>
      </c>
      <c r="G20705" s="14" t="n">
        <v>17.5</v>
      </c>
      <c r="H20705" s="14" t="n">
        <v>20.11</v>
      </c>
      <c r="I20705" s="14" t="n">
        <v>17.5</v>
      </c>
      <c r="J20705" s="23" t="n">
        <f aca="false">IF(AND(E20705="Priority",ISNUMBER('Cost model'!N169)),'Cost model'!N169,'Cost model'!M169)</f>
        <v>18.5</v>
      </c>
      <c r="K20705" s="14" t="n">
        <f aca="false">J20705-H20705</f>
        <v>-1.61</v>
      </c>
      <c r="L20705" s="14" t="n">
        <f aca="false">G20705-H20705</f>
        <v>-2.61</v>
      </c>
    </row>
    <row r="20706" customFormat="false" ht="15" hidden="false" customHeight="false" outlineLevel="0" collapsed="false">
      <c r="A20706" s="2" t="s">
        <v>174</v>
      </c>
      <c r="B20706" s="2" t="s">
        <v>174</v>
      </c>
      <c r="C20706" s="2" t="s">
        <v>48</v>
      </c>
      <c r="D20706" s="2" t="s">
        <v>10</v>
      </c>
      <c r="E20706" s="2" t="s">
        <v>74</v>
      </c>
      <c r="F20706" s="2" t="s">
        <v>977</v>
      </c>
      <c r="G20706" s="14" t="n">
        <v>12.5</v>
      </c>
      <c r="H20706" s="14" t="n">
        <v>10.79</v>
      </c>
      <c r="I20706" s="14" t="n">
        <v>12.5</v>
      </c>
      <c r="J20706" s="23" t="n">
        <f aca="false">IF(AND(E20706="Priority",ISNUMBER('Cost model'!N168)),'Cost model'!N168,'Cost model'!M168)</f>
        <v>13.5</v>
      </c>
      <c r="K20706" s="14" t="n">
        <f aca="false">J20706-H20706</f>
        <v>2.71</v>
      </c>
      <c r="L20706" s="14" t="n">
        <f aca="false">G20706-H20706</f>
        <v>1.71</v>
      </c>
    </row>
    <row r="20707" customFormat="false" ht="15" hidden="false" customHeight="false" outlineLevel="0" collapsed="false">
      <c r="A20707" s="2" t="s">
        <v>123</v>
      </c>
      <c r="B20707" s="2" t="s">
        <v>221</v>
      </c>
      <c r="C20707" s="2" t="s">
        <v>47</v>
      </c>
      <c r="D20707" s="2" t="s">
        <v>12</v>
      </c>
      <c r="E20707" s="2" t="s">
        <v>83</v>
      </c>
      <c r="F20707" s="2" t="s">
        <v>976</v>
      </c>
      <c r="G20707" s="14" t="n">
        <v>29.5</v>
      </c>
      <c r="H20707" s="14" t="n">
        <v>70.88</v>
      </c>
      <c r="I20707" s="14" t="n">
        <v>29.5</v>
      </c>
      <c r="J20707" s="23" t="n">
        <f aca="false">IF(AND(E20707="Priority",ISNUMBER('Cost model'!N95)),'Cost model'!N95,'Cost model'!M95)</f>
        <v>65</v>
      </c>
      <c r="K20707" s="14" t="n">
        <f aca="false">J20707-H20707</f>
        <v>-5.88</v>
      </c>
      <c r="L20707" s="14" t="n">
        <f aca="false">G20707-H20707</f>
        <v>-41.38</v>
      </c>
    </row>
    <row r="20708" customFormat="false" ht="15" hidden="false" customHeight="false" outlineLevel="0" collapsed="false">
      <c r="A20708" s="2" t="s">
        <v>174</v>
      </c>
      <c r="B20708" s="2" t="s">
        <v>174</v>
      </c>
      <c r="C20708" s="2" t="s">
        <v>49</v>
      </c>
      <c r="D20708" s="2" t="s">
        <v>10</v>
      </c>
      <c r="E20708" s="2" t="s">
        <v>74</v>
      </c>
      <c r="F20708" s="2" t="s">
        <v>977</v>
      </c>
      <c r="G20708" s="14" t="n">
        <v>17.5</v>
      </c>
      <c r="H20708" s="14" t="n">
        <v>20.11</v>
      </c>
      <c r="I20708" s="14" t="n">
        <v>17.5</v>
      </c>
      <c r="J20708" s="23" t="n">
        <f aca="false">IF(AND(E20708="Priority",ISNUMBER('Cost model'!N169)),'Cost model'!N169,'Cost model'!M169)</f>
        <v>18.5</v>
      </c>
      <c r="K20708" s="14" t="n">
        <f aca="false">J20708-H20708</f>
        <v>-1.61</v>
      </c>
      <c r="L20708" s="14" t="n">
        <f aca="false">G20708-H20708</f>
        <v>-2.61</v>
      </c>
    </row>
    <row r="20709" customFormat="false" ht="15" hidden="false" customHeight="false" outlineLevel="0" collapsed="false">
      <c r="A20709" s="2" t="s">
        <v>174</v>
      </c>
      <c r="B20709" s="2" t="s">
        <v>124</v>
      </c>
      <c r="C20709" s="2" t="s">
        <v>47</v>
      </c>
      <c r="D20709" s="2" t="s">
        <v>10</v>
      </c>
      <c r="E20709" s="2" t="s">
        <v>74</v>
      </c>
      <c r="F20709" s="2" t="s">
        <v>976</v>
      </c>
      <c r="G20709" s="14" t="n">
        <v>9.5</v>
      </c>
      <c r="H20709" s="14" t="n">
        <v>6.11</v>
      </c>
      <c r="I20709" s="14" t="n">
        <v>9.5</v>
      </c>
      <c r="J20709" s="23" t="n">
        <f aca="false">IF(AND(E20709="Priority",ISNUMBER('Cost model'!N107)),'Cost model'!N107,'Cost model'!M107)</f>
        <v>12.5</v>
      </c>
      <c r="K20709" s="14" t="n">
        <f aca="false">J20709-H20709</f>
        <v>6.39</v>
      </c>
      <c r="L20709" s="14" t="n">
        <f aca="false">G20709-H20709</f>
        <v>3.39</v>
      </c>
    </row>
    <row r="20710" customFormat="false" ht="15" hidden="false" customHeight="false" outlineLevel="0" collapsed="false">
      <c r="A20710" s="2" t="s">
        <v>142</v>
      </c>
      <c r="B20710" s="2" t="s">
        <v>142</v>
      </c>
      <c r="C20710" s="2" t="s">
        <v>48</v>
      </c>
      <c r="D20710" s="2" t="s">
        <v>10</v>
      </c>
      <c r="E20710" s="2" t="s">
        <v>74</v>
      </c>
      <c r="F20710" s="2" t="s">
        <v>977</v>
      </c>
      <c r="G20710" s="14" t="n">
        <v>12.5</v>
      </c>
      <c r="H20710" s="14" t="n">
        <v>23.58</v>
      </c>
      <c r="I20710" s="14" t="n">
        <v>12.5</v>
      </c>
      <c r="J20710" s="23" t="n">
        <f aca="false">IF(AND(E20710="Priority",ISNUMBER('Cost model'!N633)),'Cost model'!N633,'Cost model'!M633)</f>
        <v>11.5</v>
      </c>
      <c r="K20710" s="14" t="n">
        <f aca="false">J20710-H20710</f>
        <v>-12.08</v>
      </c>
      <c r="L20710" s="14" t="n">
        <f aca="false">G20710-H20710</f>
        <v>-11.08</v>
      </c>
    </row>
    <row r="20711" customFormat="false" ht="15" hidden="false" customHeight="false" outlineLevel="0" collapsed="false">
      <c r="A20711" s="2" t="s">
        <v>142</v>
      </c>
      <c r="B20711" s="2" t="s">
        <v>142</v>
      </c>
      <c r="C20711" s="2" t="s">
        <v>47</v>
      </c>
      <c r="D20711" s="2" t="s">
        <v>12</v>
      </c>
      <c r="E20711" s="2" t="s">
        <v>74</v>
      </c>
      <c r="F20711" s="2" t="s">
        <v>977</v>
      </c>
      <c r="G20711" s="14" t="n">
        <v>9.5</v>
      </c>
      <c r="H20711" s="14" t="n">
        <v>25.65</v>
      </c>
      <c r="I20711" s="14" t="n">
        <v>9.5</v>
      </c>
      <c r="J20711" s="23" t="n">
        <f aca="false">IF(AND(E20711="Priority",ISNUMBER('Cost model'!N635)),'Cost model'!N635,'Cost model'!M635)</f>
        <v>30.5</v>
      </c>
      <c r="K20711" s="14" t="n">
        <f aca="false">J20711-H20711</f>
        <v>4.85</v>
      </c>
      <c r="L20711" s="14" t="n">
        <f aca="false">G20711-H20711</f>
        <v>-16.15</v>
      </c>
    </row>
    <row r="20712" customFormat="false" ht="15" hidden="false" customHeight="false" outlineLevel="0" collapsed="false">
      <c r="A20712" s="2" t="s">
        <v>174</v>
      </c>
      <c r="B20712" s="2" t="s">
        <v>174</v>
      </c>
      <c r="C20712" s="2" t="s">
        <v>49</v>
      </c>
      <c r="D20712" s="2" t="s">
        <v>12</v>
      </c>
      <c r="E20712" s="2" t="s">
        <v>74</v>
      </c>
      <c r="F20712" s="2" t="s">
        <v>977</v>
      </c>
      <c r="G20712" s="14" t="n">
        <v>24.5</v>
      </c>
      <c r="H20712" s="14" t="n">
        <v>60.18</v>
      </c>
      <c r="I20712" s="14" t="n">
        <v>19.5</v>
      </c>
      <c r="J20712" s="23" t="n">
        <f aca="false">IF(AND(E20712="Priority",ISNUMBER('Cost model'!N172)),'Cost model'!N172,'Cost model'!M172)</f>
        <v>45</v>
      </c>
      <c r="K20712" s="14" t="n">
        <f aca="false">J20712-H20712</f>
        <v>-15.18</v>
      </c>
      <c r="L20712" s="14" t="n">
        <f aca="false">G20712-H20712</f>
        <v>-35.68</v>
      </c>
    </row>
    <row r="20713" customFormat="false" ht="15" hidden="false" customHeight="false" outlineLevel="0" collapsed="false">
      <c r="A20713" s="2" t="s">
        <v>174</v>
      </c>
      <c r="B20713" s="2" t="s">
        <v>174</v>
      </c>
      <c r="C20713" s="2" t="s">
        <v>49</v>
      </c>
      <c r="D20713" s="2" t="s">
        <v>12</v>
      </c>
      <c r="E20713" s="2" t="s">
        <v>83</v>
      </c>
      <c r="F20713" s="2" t="s">
        <v>977</v>
      </c>
      <c r="G20713" s="14" t="n">
        <v>29.5</v>
      </c>
      <c r="H20713" s="14" t="n">
        <v>48.36</v>
      </c>
      <c r="I20713" s="14" t="n">
        <v>29.5</v>
      </c>
      <c r="J20713" s="23" t="n">
        <f aca="false">IF(AND(E20713="Priority",ISNUMBER('Cost model'!N172)),'Cost model'!N172,'Cost model'!M172)</f>
        <v>60</v>
      </c>
      <c r="K20713" s="14" t="n">
        <f aca="false">J20713-H20713</f>
        <v>11.64</v>
      </c>
      <c r="L20713" s="14" t="n">
        <f aca="false">G20713-H20713</f>
        <v>-18.86</v>
      </c>
    </row>
    <row r="20714" customFormat="false" ht="15" hidden="false" customHeight="false" outlineLevel="0" collapsed="false">
      <c r="A20714" s="2" t="s">
        <v>174</v>
      </c>
      <c r="B20714" s="2" t="s">
        <v>174</v>
      </c>
      <c r="C20714" s="2" t="s">
        <v>48</v>
      </c>
      <c r="D20714" s="2" t="s">
        <v>10</v>
      </c>
      <c r="E20714" s="2" t="s">
        <v>83</v>
      </c>
      <c r="F20714" s="2" t="s">
        <v>977</v>
      </c>
      <c r="G20714" s="14" t="n">
        <v>17.5</v>
      </c>
      <c r="H20714" s="14" t="n">
        <v>21.34</v>
      </c>
      <c r="I20714" s="14" t="n">
        <v>17.5</v>
      </c>
      <c r="J20714" s="23" t="n">
        <f aca="false">IF(AND(E20714="Priority",ISNUMBER('Cost model'!N168)),'Cost model'!N168,'Cost model'!M168)</f>
        <v>18.5</v>
      </c>
      <c r="K20714" s="14" t="n">
        <f aca="false">J20714-H20714</f>
        <v>-2.84</v>
      </c>
      <c r="L20714" s="14" t="n">
        <f aca="false">G20714-H20714</f>
        <v>-3.84</v>
      </c>
    </row>
    <row r="20715" customFormat="false" ht="15" hidden="false" customHeight="false" outlineLevel="0" collapsed="false">
      <c r="A20715" s="2" t="s">
        <v>124</v>
      </c>
      <c r="B20715" s="2" t="s">
        <v>174</v>
      </c>
      <c r="C20715" s="2" t="s">
        <v>49</v>
      </c>
      <c r="D20715" s="2" t="s">
        <v>13</v>
      </c>
      <c r="E20715" s="2" t="s">
        <v>74</v>
      </c>
      <c r="F20715" s="2" t="s">
        <v>976</v>
      </c>
      <c r="G20715" s="14" t="n">
        <v>50</v>
      </c>
      <c r="H20715" s="14" t="n">
        <v>99.79</v>
      </c>
      <c r="I20715" s="14" t="n">
        <v>85</v>
      </c>
      <c r="J20715" s="23" t="n">
        <f aca="false">IF(AND(E20715="Priority",ISNUMBER('Cost model'!N370)),'Cost model'!N370,'Cost model'!M370)</f>
        <v>120</v>
      </c>
      <c r="K20715" s="14" t="n">
        <f aca="false">J20715-H20715</f>
        <v>20.21</v>
      </c>
      <c r="L20715" s="14" t="n">
        <f aca="false">G20715-H20715</f>
        <v>-49.79</v>
      </c>
    </row>
    <row r="20716" customFormat="false" ht="15" hidden="false" customHeight="false" outlineLevel="0" collapsed="false">
      <c r="A20716" s="2" t="s">
        <v>174</v>
      </c>
      <c r="B20716" s="2" t="s">
        <v>124</v>
      </c>
      <c r="C20716" s="2" t="s">
        <v>48</v>
      </c>
      <c r="D20716" s="2" t="s">
        <v>10</v>
      </c>
      <c r="E20716" s="2" t="s">
        <v>74</v>
      </c>
      <c r="F20716" s="2" t="s">
        <v>976</v>
      </c>
      <c r="G20716" s="14" t="n">
        <v>14.5</v>
      </c>
      <c r="H20716" s="14" t="n">
        <v>8.92</v>
      </c>
      <c r="I20716" s="14" t="n">
        <v>12.5</v>
      </c>
      <c r="J20716" s="23" t="n">
        <f aca="false">IF(AND(E20716="Priority",ISNUMBER('Cost model'!N108)),'Cost model'!N108,'Cost model'!M108)</f>
        <v>15.5</v>
      </c>
      <c r="K20716" s="14" t="n">
        <f aca="false">J20716-H20716</f>
        <v>6.58</v>
      </c>
      <c r="L20716" s="14" t="n">
        <f aca="false">G20716-H20716</f>
        <v>5.58</v>
      </c>
    </row>
    <row r="20717" customFormat="false" ht="15" hidden="false" customHeight="false" outlineLevel="0" collapsed="false">
      <c r="A20717" s="2" t="s">
        <v>174</v>
      </c>
      <c r="B20717" s="2" t="s">
        <v>174</v>
      </c>
      <c r="C20717" s="2" t="s">
        <v>49</v>
      </c>
      <c r="D20717" s="2" t="s">
        <v>12</v>
      </c>
      <c r="E20717" s="2" t="s">
        <v>74</v>
      </c>
      <c r="F20717" s="2" t="s">
        <v>977</v>
      </c>
      <c r="G20717" s="14" t="n">
        <v>19.5</v>
      </c>
      <c r="H20717" s="14" t="n">
        <v>38.19</v>
      </c>
      <c r="I20717" s="14" t="n">
        <v>19.5</v>
      </c>
      <c r="J20717" s="23" t="n">
        <f aca="false">IF(AND(E20717="Priority",ISNUMBER('Cost model'!N172)),'Cost model'!N172,'Cost model'!M172)</f>
        <v>45</v>
      </c>
      <c r="K20717" s="14" t="n">
        <f aca="false">J20717-H20717</f>
        <v>6.81</v>
      </c>
      <c r="L20717" s="14" t="n">
        <f aca="false">G20717-H20717</f>
        <v>-18.69</v>
      </c>
    </row>
    <row r="20718" customFormat="false" ht="15" hidden="false" customHeight="false" outlineLevel="0" collapsed="false">
      <c r="A20718" s="2" t="s">
        <v>158</v>
      </c>
      <c r="B20718" s="2" t="s">
        <v>142</v>
      </c>
      <c r="C20718" s="2" t="s">
        <v>47</v>
      </c>
      <c r="D20718" s="2" t="s">
        <v>10</v>
      </c>
      <c r="E20718" s="2" t="s">
        <v>74</v>
      </c>
      <c r="F20718" s="2" t="s">
        <v>976</v>
      </c>
      <c r="G20718" s="14" t="n">
        <v>9.5</v>
      </c>
      <c r="H20718" s="14" t="n">
        <v>10.53</v>
      </c>
      <c r="I20718" s="14" t="n">
        <v>14.5</v>
      </c>
      <c r="J20718" s="23" t="n">
        <f aca="false">IF(AND(E20718="Priority",ISNUMBER('Cost model'!N437)),'Cost model'!N437,'Cost model'!M437)</f>
        <v>13.5</v>
      </c>
      <c r="K20718" s="14" t="n">
        <f aca="false">J20718-H20718</f>
        <v>2.97</v>
      </c>
      <c r="L20718" s="14" t="n">
        <f aca="false">G20718-H20718</f>
        <v>-1.03</v>
      </c>
    </row>
    <row r="20719" customFormat="false" ht="15" hidden="false" customHeight="false" outlineLevel="0" collapsed="false">
      <c r="A20719" s="2" t="s">
        <v>221</v>
      </c>
      <c r="B20719" s="2" t="s">
        <v>158</v>
      </c>
      <c r="C20719" s="2" t="s">
        <v>49</v>
      </c>
      <c r="D20719" s="2" t="s">
        <v>12</v>
      </c>
      <c r="E20719" s="2" t="s">
        <v>74</v>
      </c>
      <c r="F20719" s="2" t="s">
        <v>976</v>
      </c>
      <c r="G20719" s="14" t="n">
        <v>19.5</v>
      </c>
      <c r="H20719" s="14" t="n">
        <v>51.4</v>
      </c>
      <c r="I20719" s="14" t="n">
        <v>19.5</v>
      </c>
      <c r="J20719" s="23" t="n">
        <f aca="false">IF(AND(E20719="Priority",ISNUMBER('Cost model'!N757)),'Cost model'!N757,'Cost model'!M757)</f>
        <v>65</v>
      </c>
      <c r="K20719" s="14" t="n">
        <f aca="false">J20719-H20719</f>
        <v>13.6</v>
      </c>
      <c r="L20719" s="14" t="n">
        <f aca="false">G20719-H20719</f>
        <v>-31.9</v>
      </c>
    </row>
    <row r="20720" customFormat="false" ht="15" hidden="false" customHeight="false" outlineLevel="0" collapsed="false">
      <c r="A20720" s="2" t="s">
        <v>142</v>
      </c>
      <c r="B20720" s="2" t="s">
        <v>142</v>
      </c>
      <c r="C20720" s="2" t="s">
        <v>49</v>
      </c>
      <c r="D20720" s="2" t="s">
        <v>10</v>
      </c>
      <c r="E20720" s="2" t="s">
        <v>74</v>
      </c>
      <c r="F20720" s="2" t="s">
        <v>977</v>
      </c>
      <c r="G20720" s="14" t="n">
        <v>17.5</v>
      </c>
      <c r="H20720" s="14" t="n">
        <v>11.34</v>
      </c>
      <c r="I20720" s="14" t="n">
        <v>17.5</v>
      </c>
      <c r="J20720" s="23" t="n">
        <f aca="false">IF(AND(E20720="Priority",ISNUMBER('Cost model'!N634)),'Cost model'!N634,'Cost model'!M634)</f>
        <v>15.5</v>
      </c>
      <c r="K20720" s="14" t="n">
        <f aca="false">J20720-H20720</f>
        <v>4.16</v>
      </c>
      <c r="L20720" s="14" t="n">
        <f aca="false">G20720-H20720</f>
        <v>6.16</v>
      </c>
    </row>
    <row r="20721" customFormat="false" ht="15" hidden="false" customHeight="false" outlineLevel="0" collapsed="false">
      <c r="A20721" s="2" t="s">
        <v>174</v>
      </c>
      <c r="B20721" s="2" t="s">
        <v>174</v>
      </c>
      <c r="C20721" s="2" t="s">
        <v>49</v>
      </c>
      <c r="D20721" s="2" t="s">
        <v>10</v>
      </c>
      <c r="E20721" s="2" t="s">
        <v>83</v>
      </c>
      <c r="F20721" s="2" t="s">
        <v>977</v>
      </c>
      <c r="G20721" s="14" t="n">
        <v>24.5</v>
      </c>
      <c r="H20721" s="14" t="n">
        <v>21.34</v>
      </c>
      <c r="I20721" s="14" t="n">
        <v>24.5</v>
      </c>
      <c r="J20721" s="23" t="n">
        <f aca="false">IF(AND(E20721="Priority",ISNUMBER('Cost model'!N169)),'Cost model'!N169,'Cost model'!M169)</f>
        <v>25.5</v>
      </c>
      <c r="K20721" s="14" t="n">
        <f aca="false">J20721-H20721</f>
        <v>4.16</v>
      </c>
      <c r="L20721" s="14" t="n">
        <f aca="false">G20721-H20721</f>
        <v>3.16</v>
      </c>
    </row>
    <row r="20722" customFormat="false" ht="15" hidden="false" customHeight="false" outlineLevel="0" collapsed="false">
      <c r="A20722" s="2" t="s">
        <v>174</v>
      </c>
      <c r="B20722" s="2" t="s">
        <v>142</v>
      </c>
      <c r="C20722" s="2" t="s">
        <v>47</v>
      </c>
      <c r="D20722" s="2" t="s">
        <v>10</v>
      </c>
      <c r="E20722" s="2" t="s">
        <v>74</v>
      </c>
      <c r="F20722" s="2" t="s">
        <v>976</v>
      </c>
      <c r="G20722" s="14" t="n">
        <v>9.5</v>
      </c>
      <c r="H20722" s="14" t="n">
        <v>6.11</v>
      </c>
      <c r="I20722" s="14" t="n">
        <v>9.5</v>
      </c>
      <c r="J20722" s="23" t="n">
        <f aca="false">IF(AND(E20722="Priority",ISNUMBER('Cost model'!N122)),'Cost model'!N122,'Cost model'!M122)</f>
        <v>13.5</v>
      </c>
      <c r="K20722" s="14" t="n">
        <f aca="false">J20722-H20722</f>
        <v>7.39</v>
      </c>
      <c r="L20722" s="14" t="n">
        <f aca="false">G20722-H20722</f>
        <v>3.39</v>
      </c>
    </row>
    <row r="20723" customFormat="false" ht="15" hidden="false" customHeight="false" outlineLevel="0" collapsed="false">
      <c r="A20723" s="2" t="s">
        <v>123</v>
      </c>
      <c r="B20723" s="2" t="s">
        <v>174</v>
      </c>
      <c r="C20723" s="2" t="s">
        <v>47</v>
      </c>
      <c r="D20723" s="2" t="s">
        <v>10</v>
      </c>
      <c r="E20723" s="2" t="s">
        <v>83</v>
      </c>
      <c r="F20723" s="2" t="s">
        <v>976</v>
      </c>
      <c r="G20723" s="14" t="n">
        <v>19.5</v>
      </c>
      <c r="H20723" s="14" t="n">
        <v>24.17</v>
      </c>
      <c r="I20723" s="14" t="n">
        <v>19.5</v>
      </c>
      <c r="J20723" s="23" t="n">
        <f aca="false">IF(AND(E20723="Priority",ISNUMBER('Cost model'!N47)),'Cost model'!N47,'Cost model'!M47)</f>
        <v>17.5</v>
      </c>
      <c r="K20723" s="14" t="n">
        <f aca="false">J20723-H20723</f>
        <v>-6.67</v>
      </c>
      <c r="L20723" s="14" t="n">
        <f aca="false">G20723-H20723</f>
        <v>-4.67</v>
      </c>
    </row>
    <row r="20724" customFormat="false" ht="15" hidden="false" customHeight="false" outlineLevel="0" collapsed="false">
      <c r="A20724" s="2" t="s">
        <v>124</v>
      </c>
      <c r="B20724" s="2" t="s">
        <v>142</v>
      </c>
      <c r="C20724" s="2" t="s">
        <v>47</v>
      </c>
      <c r="D20724" s="2" t="s">
        <v>10</v>
      </c>
      <c r="E20724" s="2" t="s">
        <v>74</v>
      </c>
      <c r="F20724" s="2" t="s">
        <v>976</v>
      </c>
      <c r="G20724" s="14" t="n">
        <v>14.5</v>
      </c>
      <c r="H20724" s="14" t="n">
        <v>24.17</v>
      </c>
      <c r="I20724" s="14" t="n">
        <v>14.5</v>
      </c>
      <c r="J20724" s="23" t="n">
        <f aca="false">IF(AND(E20724="Priority",ISNUMBER('Cost model'!N332)),'Cost model'!N332,'Cost model'!M332)</f>
        <v>16.5</v>
      </c>
      <c r="K20724" s="14" t="n">
        <f aca="false">J20724-H20724</f>
        <v>-7.67</v>
      </c>
      <c r="L20724" s="14" t="n">
        <f aca="false">G20724-H20724</f>
        <v>-9.67</v>
      </c>
    </row>
    <row r="20725" customFormat="false" ht="15" hidden="false" customHeight="false" outlineLevel="0" collapsed="false">
      <c r="A20725" s="2" t="s">
        <v>142</v>
      </c>
      <c r="B20725" s="2" t="s">
        <v>124</v>
      </c>
      <c r="C20725" s="2" t="s">
        <v>48</v>
      </c>
      <c r="D20725" s="2" t="s">
        <v>12</v>
      </c>
      <c r="E20725" s="2" t="s">
        <v>74</v>
      </c>
      <c r="F20725" s="2" t="s">
        <v>976</v>
      </c>
      <c r="G20725" s="14" t="n">
        <v>19.5</v>
      </c>
      <c r="H20725" s="14" t="n">
        <v>30.45</v>
      </c>
      <c r="I20725" s="14" t="n">
        <v>19.5</v>
      </c>
      <c r="J20725" s="23" t="n">
        <f aca="false">IF(AND(E20725="Priority",ISNUMBER('Cost model'!N666)),'Cost model'!N666,'Cost model'!M666)</f>
        <v>45</v>
      </c>
      <c r="K20725" s="14" t="n">
        <f aca="false">J20725-H20725</f>
        <v>14.55</v>
      </c>
      <c r="L20725" s="14" t="n">
        <f aca="false">G20725-H20725</f>
        <v>-10.95</v>
      </c>
    </row>
    <row r="20726" customFormat="false" ht="15" hidden="false" customHeight="false" outlineLevel="0" collapsed="false">
      <c r="A20726" s="2" t="s">
        <v>142</v>
      </c>
      <c r="B20726" s="2" t="s">
        <v>142</v>
      </c>
      <c r="C20726" s="2" t="s">
        <v>47</v>
      </c>
      <c r="D20726" s="2" t="s">
        <v>10</v>
      </c>
      <c r="E20726" s="2" t="s">
        <v>74</v>
      </c>
      <c r="F20726" s="2" t="s">
        <v>977</v>
      </c>
      <c r="G20726" s="14" t="n">
        <v>9.5</v>
      </c>
      <c r="H20726" s="14" t="n">
        <v>5.14</v>
      </c>
      <c r="I20726" s="14" t="n">
        <v>9.5</v>
      </c>
      <c r="J20726" s="23" t="n">
        <f aca="false">IF(AND(E20726="Priority",ISNUMBER('Cost model'!N632)),'Cost model'!N632,'Cost model'!M632)</f>
        <v>9.5</v>
      </c>
      <c r="K20726" s="14" t="n">
        <f aca="false">J20726-H20726</f>
        <v>4.36</v>
      </c>
      <c r="L20726" s="14" t="n">
        <f aca="false">G20726-H20726</f>
        <v>4.36</v>
      </c>
    </row>
    <row r="20727" customFormat="false" ht="15" hidden="false" customHeight="false" outlineLevel="0" collapsed="false">
      <c r="A20727" s="2" t="s">
        <v>174</v>
      </c>
      <c r="B20727" s="2" t="s">
        <v>174</v>
      </c>
      <c r="C20727" s="2" t="s">
        <v>47</v>
      </c>
      <c r="D20727" s="2" t="s">
        <v>12</v>
      </c>
      <c r="E20727" s="2" t="s">
        <v>74</v>
      </c>
      <c r="F20727" s="2" t="s">
        <v>977</v>
      </c>
      <c r="G20727" s="14" t="n">
        <v>9.5</v>
      </c>
      <c r="H20727" s="14" t="n">
        <v>28.85</v>
      </c>
      <c r="I20727" s="14" t="n">
        <v>9.5</v>
      </c>
      <c r="J20727" s="23" t="n">
        <f aca="false">IF(AND(E20727="Priority",ISNUMBER('Cost model'!N170)),'Cost model'!N170,'Cost model'!M170)</f>
        <v>25.5</v>
      </c>
      <c r="K20727" s="14" t="n">
        <f aca="false">J20727-H20727</f>
        <v>-3.35</v>
      </c>
      <c r="L20727" s="14" t="n">
        <f aca="false">G20727-H20727</f>
        <v>-19.35</v>
      </c>
    </row>
    <row r="20728" customFormat="false" ht="15" hidden="false" customHeight="false" outlineLevel="0" collapsed="false">
      <c r="A20728" s="2" t="s">
        <v>221</v>
      </c>
      <c r="B20728" s="2" t="s">
        <v>221</v>
      </c>
      <c r="C20728" s="2" t="s">
        <v>47</v>
      </c>
      <c r="D20728" s="2" t="s">
        <v>10</v>
      </c>
      <c r="E20728" s="2" t="s">
        <v>74</v>
      </c>
      <c r="F20728" s="2" t="s">
        <v>977</v>
      </c>
      <c r="G20728" s="14" t="n">
        <v>9.5</v>
      </c>
      <c r="H20728" s="14" t="n">
        <v>7.68</v>
      </c>
      <c r="I20728" s="14" t="n">
        <v>9.5</v>
      </c>
      <c r="J20728" s="23" t="n">
        <f aca="false">IF(AND(E20728="Priority",ISNUMBER('Cost model'!N737)),'Cost model'!N737,'Cost model'!M737)</f>
        <v>8.5</v>
      </c>
      <c r="K20728" s="14" t="n">
        <f aca="false">J20728-H20728</f>
        <v>0.82</v>
      </c>
      <c r="L20728" s="14" t="n">
        <f aca="false">G20728-H20728</f>
        <v>1.82</v>
      </c>
    </row>
    <row r="20729" customFormat="false" ht="15" hidden="false" customHeight="false" outlineLevel="0" collapsed="false">
      <c r="A20729" s="2" t="s">
        <v>221</v>
      </c>
      <c r="B20729" s="2" t="s">
        <v>221</v>
      </c>
      <c r="C20729" s="2" t="s">
        <v>47</v>
      </c>
      <c r="D20729" s="2" t="s">
        <v>10</v>
      </c>
      <c r="E20729" s="2" t="s">
        <v>74</v>
      </c>
      <c r="F20729" s="2" t="s">
        <v>977</v>
      </c>
      <c r="G20729" s="14" t="n">
        <v>9.5</v>
      </c>
      <c r="H20729" s="14" t="n">
        <v>7.32</v>
      </c>
      <c r="I20729" s="14" t="n">
        <v>9.5</v>
      </c>
      <c r="J20729" s="23" t="n">
        <f aca="false">IF(AND(E20729="Priority",ISNUMBER('Cost model'!N737)),'Cost model'!N737,'Cost model'!M737)</f>
        <v>8.5</v>
      </c>
      <c r="K20729" s="14" t="n">
        <f aca="false">J20729-H20729</f>
        <v>1.18</v>
      </c>
      <c r="L20729" s="14" t="n">
        <f aca="false">G20729-H20729</f>
        <v>2.18</v>
      </c>
    </row>
    <row r="20730" customFormat="false" ht="15" hidden="false" customHeight="false" outlineLevel="0" collapsed="false">
      <c r="A20730" s="2" t="s">
        <v>174</v>
      </c>
      <c r="B20730" s="2" t="s">
        <v>124</v>
      </c>
      <c r="C20730" s="2" t="s">
        <v>47</v>
      </c>
      <c r="D20730" s="2" t="s">
        <v>10</v>
      </c>
      <c r="E20730" s="2" t="s">
        <v>74</v>
      </c>
      <c r="F20730" s="2" t="s">
        <v>976</v>
      </c>
      <c r="G20730" s="14" t="n">
        <v>9.5</v>
      </c>
      <c r="H20730" s="14" t="n">
        <v>24.17</v>
      </c>
      <c r="I20730" s="14" t="n">
        <v>9.5</v>
      </c>
      <c r="J20730" s="23" t="n">
        <f aca="false">IF(AND(E20730="Priority",ISNUMBER('Cost model'!N107)),'Cost model'!N107,'Cost model'!M107)</f>
        <v>12.5</v>
      </c>
      <c r="K20730" s="14" t="n">
        <f aca="false">J20730-H20730</f>
        <v>-11.67</v>
      </c>
      <c r="L20730" s="14" t="n">
        <f aca="false">G20730-H20730</f>
        <v>-14.67</v>
      </c>
    </row>
    <row r="20731" customFormat="false" ht="15" hidden="false" customHeight="false" outlineLevel="0" collapsed="false">
      <c r="A20731" s="2" t="s">
        <v>174</v>
      </c>
      <c r="B20731" s="2" t="s">
        <v>142</v>
      </c>
      <c r="C20731" s="2" t="s">
        <v>47</v>
      </c>
      <c r="D20731" s="2" t="s">
        <v>12</v>
      </c>
      <c r="E20731" s="2" t="s">
        <v>74</v>
      </c>
      <c r="F20731" s="2" t="s">
        <v>976</v>
      </c>
      <c r="G20731" s="14" t="n">
        <v>9.5</v>
      </c>
      <c r="H20731" s="14" t="n">
        <v>38.19</v>
      </c>
      <c r="I20731" s="14" t="n">
        <v>9.5</v>
      </c>
      <c r="J20731" s="23" t="n">
        <f aca="false">IF(AND(E20731="Priority",ISNUMBER('Cost model'!N125)),'Cost model'!N125,'Cost model'!M125)</f>
        <v>40</v>
      </c>
      <c r="K20731" s="14" t="n">
        <f aca="false">J20731-H20731</f>
        <v>1.81</v>
      </c>
      <c r="L20731" s="14" t="n">
        <f aca="false">G20731-H20731</f>
        <v>-28.69</v>
      </c>
    </row>
    <row r="20732" customFormat="false" ht="15" hidden="false" customHeight="false" outlineLevel="0" collapsed="false">
      <c r="A20732" s="2" t="s">
        <v>124</v>
      </c>
      <c r="B20732" s="2" t="s">
        <v>124</v>
      </c>
      <c r="C20732" s="2" t="s">
        <v>47</v>
      </c>
      <c r="D20732" s="2" t="s">
        <v>12</v>
      </c>
      <c r="E20732" s="2" t="s">
        <v>74</v>
      </c>
      <c r="F20732" s="2" t="s">
        <v>977</v>
      </c>
      <c r="G20732" s="14" t="n">
        <v>9.5</v>
      </c>
      <c r="H20732" s="14" t="n">
        <v>7.46</v>
      </c>
      <c r="I20732" s="14" t="n">
        <v>9.5</v>
      </c>
      <c r="J20732" s="23" t="n">
        <f aca="false">IF(AND(E20732="Priority",ISNUMBER('Cost model'!N320)),'Cost model'!N320,'Cost model'!M320)</f>
        <v>24.5</v>
      </c>
      <c r="K20732" s="14" t="n">
        <f aca="false">J20732-H20732</f>
        <v>17.04</v>
      </c>
      <c r="L20732" s="14" t="n">
        <f aca="false">G20732-H20732</f>
        <v>2.04</v>
      </c>
    </row>
    <row r="20733" customFormat="false" ht="15" hidden="false" customHeight="false" outlineLevel="0" collapsed="false">
      <c r="A20733" s="2" t="s">
        <v>124</v>
      </c>
      <c r="B20733" s="2" t="s">
        <v>124</v>
      </c>
      <c r="C20733" s="2" t="s">
        <v>49</v>
      </c>
      <c r="D20733" s="2" t="s">
        <v>14</v>
      </c>
      <c r="E20733" s="2" t="s">
        <v>74</v>
      </c>
      <c r="F20733" s="2" t="s">
        <v>977</v>
      </c>
      <c r="G20733" s="14" t="n">
        <v>85</v>
      </c>
      <c r="H20733" s="14" t="n">
        <v>109.92</v>
      </c>
      <c r="I20733" s="14" t="n">
        <v>85</v>
      </c>
      <c r="J20733" s="23" t="n">
        <f aca="false">IF(AND(E20733="Priority",ISNUMBER('Cost model'!N328)),'Cost model'!N328,'Cost model'!M328)</f>
        <v>175</v>
      </c>
      <c r="K20733" s="14" t="n">
        <f aca="false">J20733-H20733</f>
        <v>65.08</v>
      </c>
      <c r="L20733" s="14" t="n">
        <f aca="false">G20733-H20733</f>
        <v>-24.92</v>
      </c>
    </row>
    <row r="20734" customFormat="false" ht="15" hidden="false" customHeight="false" outlineLevel="0" collapsed="false">
      <c r="A20734" s="2" t="s">
        <v>124</v>
      </c>
      <c r="B20734" s="2" t="s">
        <v>124</v>
      </c>
      <c r="C20734" s="2" t="s">
        <v>48</v>
      </c>
      <c r="D20734" s="2" t="s">
        <v>12</v>
      </c>
      <c r="E20734" s="2" t="s">
        <v>83</v>
      </c>
      <c r="F20734" s="2" t="s">
        <v>977</v>
      </c>
      <c r="G20734" s="14" t="n">
        <v>19.5</v>
      </c>
      <c r="H20734" s="14" t="n">
        <v>45.75</v>
      </c>
      <c r="I20734" s="14" t="n">
        <v>19.5</v>
      </c>
      <c r="J20734" s="23" t="n">
        <f aca="false">IF(AND(E20734="Priority",ISNUMBER('Cost model'!N321)),'Cost model'!N321,'Cost model'!M321)</f>
        <v>55</v>
      </c>
      <c r="K20734" s="14" t="n">
        <f aca="false">J20734-H20734</f>
        <v>9.25</v>
      </c>
      <c r="L20734" s="14" t="n">
        <f aca="false">G20734-H20734</f>
        <v>-26.25</v>
      </c>
    </row>
    <row r="20735" customFormat="false" ht="15" hidden="false" customHeight="false" outlineLevel="0" collapsed="false">
      <c r="A20735" s="2" t="s">
        <v>124</v>
      </c>
      <c r="B20735" s="2" t="s">
        <v>124</v>
      </c>
      <c r="C20735" s="2" t="s">
        <v>48</v>
      </c>
      <c r="D20735" s="2" t="s">
        <v>12</v>
      </c>
      <c r="E20735" s="2" t="s">
        <v>83</v>
      </c>
      <c r="F20735" s="2" t="s">
        <v>977</v>
      </c>
      <c r="G20735" s="14" t="n">
        <v>19.5</v>
      </c>
      <c r="H20735" s="14" t="n">
        <v>28.91</v>
      </c>
      <c r="I20735" s="14" t="n">
        <v>19.5</v>
      </c>
      <c r="J20735" s="23" t="n">
        <f aca="false">IF(AND(E20735="Priority",ISNUMBER('Cost model'!N321)),'Cost model'!N321,'Cost model'!M321)</f>
        <v>55</v>
      </c>
      <c r="K20735" s="14" t="n">
        <f aca="false">J20735-H20735</f>
        <v>26.09</v>
      </c>
      <c r="L20735" s="14" t="n">
        <f aca="false">G20735-H20735</f>
        <v>-9.41</v>
      </c>
    </row>
    <row r="20736" customFormat="false" ht="15" hidden="false" customHeight="false" outlineLevel="0" collapsed="false">
      <c r="A20736" s="2" t="s">
        <v>174</v>
      </c>
      <c r="B20736" s="2" t="s">
        <v>174</v>
      </c>
      <c r="C20736" s="2" t="s">
        <v>48</v>
      </c>
      <c r="D20736" s="2" t="s">
        <v>10</v>
      </c>
      <c r="E20736" s="2" t="s">
        <v>74</v>
      </c>
      <c r="F20736" s="2" t="s">
        <v>977</v>
      </c>
      <c r="G20736" s="14" t="n">
        <v>12.5</v>
      </c>
      <c r="H20736" s="14" t="n">
        <v>20.11</v>
      </c>
      <c r="I20736" s="14" t="n">
        <v>12.5</v>
      </c>
      <c r="J20736" s="23" t="n">
        <f aca="false">IF(AND(E20736="Priority",ISNUMBER('Cost model'!N168)),'Cost model'!N168,'Cost model'!M168)</f>
        <v>13.5</v>
      </c>
      <c r="K20736" s="14" t="n">
        <f aca="false">J20736-H20736</f>
        <v>-6.61</v>
      </c>
      <c r="L20736" s="14" t="n">
        <f aca="false">G20736-H20736</f>
        <v>-7.61</v>
      </c>
    </row>
    <row r="20737" customFormat="false" ht="15" hidden="false" customHeight="false" outlineLevel="0" collapsed="false">
      <c r="A20737" s="2" t="s">
        <v>124</v>
      </c>
      <c r="B20737" s="2" t="s">
        <v>124</v>
      </c>
      <c r="C20737" s="2" t="s">
        <v>48</v>
      </c>
      <c r="D20737" s="2" t="s">
        <v>10</v>
      </c>
      <c r="E20737" s="2" t="s">
        <v>74</v>
      </c>
      <c r="F20737" s="2" t="s">
        <v>977</v>
      </c>
      <c r="G20737" s="14" t="n">
        <v>12.5</v>
      </c>
      <c r="H20737" s="14" t="n">
        <v>7.46</v>
      </c>
      <c r="I20737" s="14" t="n">
        <v>12.5</v>
      </c>
      <c r="J20737" s="23" t="n">
        <f aca="false">IF(AND(E20737="Priority",ISNUMBER('Cost model'!N318)),'Cost model'!N318,'Cost model'!M318)</f>
        <v>14.5</v>
      </c>
      <c r="K20737" s="14" t="n">
        <f aca="false">J20737-H20737</f>
        <v>7.04</v>
      </c>
      <c r="L20737" s="14" t="n">
        <f aca="false">G20737-H20737</f>
        <v>5.04</v>
      </c>
    </row>
    <row r="20738" customFormat="false" ht="15" hidden="false" customHeight="false" outlineLevel="0" collapsed="false">
      <c r="A20738" s="2" t="s">
        <v>124</v>
      </c>
      <c r="B20738" s="2" t="s">
        <v>124</v>
      </c>
      <c r="C20738" s="2" t="s">
        <v>47</v>
      </c>
      <c r="D20738" s="2" t="s">
        <v>12</v>
      </c>
      <c r="E20738" s="2" t="s">
        <v>74</v>
      </c>
      <c r="F20738" s="2" t="s">
        <v>977</v>
      </c>
      <c r="G20738" s="14" t="n">
        <v>9.5</v>
      </c>
      <c r="H20738" s="14" t="n">
        <v>12.09</v>
      </c>
      <c r="I20738" s="14" t="n">
        <v>9.5</v>
      </c>
      <c r="J20738" s="23" t="n">
        <f aca="false">IF(AND(E20738="Priority",ISNUMBER('Cost model'!N320)),'Cost model'!N320,'Cost model'!M320)</f>
        <v>24.5</v>
      </c>
      <c r="K20738" s="14" t="n">
        <f aca="false">J20738-H20738</f>
        <v>12.41</v>
      </c>
      <c r="L20738" s="14" t="n">
        <f aca="false">G20738-H20738</f>
        <v>-2.59</v>
      </c>
    </row>
    <row r="20739" customFormat="false" ht="15" hidden="false" customHeight="false" outlineLevel="0" collapsed="false">
      <c r="A20739" s="2" t="s">
        <v>221</v>
      </c>
      <c r="B20739" s="2" t="s">
        <v>205</v>
      </c>
      <c r="C20739" s="2" t="s">
        <v>48</v>
      </c>
      <c r="D20739" s="2" t="s">
        <v>10</v>
      </c>
      <c r="E20739" s="2" t="s">
        <v>74</v>
      </c>
      <c r="F20739" s="2" t="s">
        <v>976</v>
      </c>
      <c r="G20739" s="14" t="n">
        <v>12.5</v>
      </c>
      <c r="H20739" s="14" t="n">
        <v>25.17</v>
      </c>
      <c r="I20739" s="14"/>
      <c r="J20739" s="23" t="n">
        <f aca="false">IF(AND(E20739="Priority",ISNUMBER('Cost model'!N828)),'Cost model'!N828,'Cost model'!M828)</f>
        <v>16.5</v>
      </c>
      <c r="K20739" s="14" t="n">
        <f aca="false">J20739-H20739</f>
        <v>-8.67</v>
      </c>
      <c r="L20739" s="14" t="n">
        <f aca="false">G20739-H20739</f>
        <v>-12.67</v>
      </c>
    </row>
    <row r="20740" customFormat="false" ht="15" hidden="false" customHeight="false" outlineLevel="0" collapsed="false">
      <c r="A20740" s="2" t="s">
        <v>124</v>
      </c>
      <c r="B20740" s="2" t="s">
        <v>124</v>
      </c>
      <c r="C20740" s="2" t="s">
        <v>48</v>
      </c>
      <c r="D20740" s="2" t="s">
        <v>12</v>
      </c>
      <c r="E20740" s="2" t="s">
        <v>74</v>
      </c>
      <c r="F20740" s="2" t="s">
        <v>977</v>
      </c>
      <c r="G20740" s="14" t="n">
        <v>12.5</v>
      </c>
      <c r="H20740" s="14" t="n">
        <v>30.16</v>
      </c>
      <c r="I20740" s="14" t="n">
        <v>12.5</v>
      </c>
      <c r="J20740" s="23" t="n">
        <f aca="false">IF(AND(E20740="Priority",ISNUMBER('Cost model'!N321)),'Cost model'!N321,'Cost model'!M321)</f>
        <v>40</v>
      </c>
      <c r="K20740" s="14" t="n">
        <f aca="false">J20740-H20740</f>
        <v>9.84</v>
      </c>
      <c r="L20740" s="14" t="n">
        <f aca="false">G20740-H20740</f>
        <v>-17.66</v>
      </c>
    </row>
    <row r="20741" customFormat="false" ht="15" hidden="false" customHeight="false" outlineLevel="0" collapsed="false">
      <c r="A20741" s="2" t="s">
        <v>158</v>
      </c>
      <c r="B20741" s="2" t="s">
        <v>158</v>
      </c>
      <c r="C20741" s="2" t="s">
        <v>49</v>
      </c>
      <c r="D20741" s="2" t="s">
        <v>10</v>
      </c>
      <c r="E20741" s="2" t="s">
        <v>74</v>
      </c>
      <c r="F20741" s="2" t="s">
        <v>977</v>
      </c>
      <c r="G20741" s="14" t="n">
        <v>17.5</v>
      </c>
      <c r="H20741" s="14" t="n">
        <v>21.14</v>
      </c>
      <c r="I20741" s="14" t="n">
        <v>17.5</v>
      </c>
      <c r="J20741" s="23" t="n">
        <f aca="false">IF(AND(E20741="Priority",ISNUMBER('Cost model'!N424)),'Cost model'!N424,'Cost model'!M424)</f>
        <v>16.5</v>
      </c>
      <c r="K20741" s="14" t="n">
        <f aca="false">J20741-H20741</f>
        <v>-4.64</v>
      </c>
      <c r="L20741" s="14" t="n">
        <f aca="false">G20741-H20741</f>
        <v>-3.64</v>
      </c>
    </row>
    <row r="20742" customFormat="false" ht="15" hidden="false" customHeight="false" outlineLevel="0" collapsed="false">
      <c r="A20742" s="2" t="s">
        <v>174</v>
      </c>
      <c r="B20742" s="2" t="s">
        <v>174</v>
      </c>
      <c r="C20742" s="2" t="s">
        <v>49</v>
      </c>
      <c r="D20742" s="2" t="s">
        <v>12</v>
      </c>
      <c r="E20742" s="2" t="s">
        <v>83</v>
      </c>
      <c r="F20742" s="2" t="s">
        <v>977</v>
      </c>
      <c r="G20742" s="14" t="n">
        <v>29.5</v>
      </c>
      <c r="H20742" s="14" t="n">
        <v>24.17</v>
      </c>
      <c r="I20742" s="14" t="n">
        <v>29.5</v>
      </c>
      <c r="J20742" s="23" t="n">
        <f aca="false">IF(AND(E20742="Priority",ISNUMBER('Cost model'!N172)),'Cost model'!N172,'Cost model'!M172)</f>
        <v>60</v>
      </c>
      <c r="K20742" s="14" t="n">
        <f aca="false">J20742-H20742</f>
        <v>35.83</v>
      </c>
      <c r="L20742" s="14" t="n">
        <f aca="false">G20742-H20742</f>
        <v>5.33</v>
      </c>
    </row>
    <row r="20743" customFormat="false" ht="15" hidden="false" customHeight="false" outlineLevel="0" collapsed="false">
      <c r="A20743" s="2" t="s">
        <v>174</v>
      </c>
      <c r="B20743" s="2" t="s">
        <v>174</v>
      </c>
      <c r="C20743" s="2" t="s">
        <v>49</v>
      </c>
      <c r="D20743" s="2" t="s">
        <v>12</v>
      </c>
      <c r="E20743" s="2" t="s">
        <v>74</v>
      </c>
      <c r="F20743" s="2" t="s">
        <v>977</v>
      </c>
      <c r="G20743" s="14" t="n">
        <v>19.5</v>
      </c>
      <c r="H20743" s="14" t="n">
        <v>44.04</v>
      </c>
      <c r="I20743" s="14" t="n">
        <v>19.5</v>
      </c>
      <c r="J20743" s="23" t="n">
        <f aca="false">IF(AND(E20743="Priority",ISNUMBER('Cost model'!N172)),'Cost model'!N172,'Cost model'!M172)</f>
        <v>45</v>
      </c>
      <c r="K20743" s="14" t="n">
        <f aca="false">J20743-H20743</f>
        <v>0.960000000000001</v>
      </c>
      <c r="L20743" s="14" t="n">
        <f aca="false">G20743-H20743</f>
        <v>-24.54</v>
      </c>
    </row>
    <row r="20744" customFormat="false" ht="15" hidden="false" customHeight="false" outlineLevel="0" collapsed="false">
      <c r="A20744" s="2" t="s">
        <v>174</v>
      </c>
      <c r="B20744" s="2" t="s">
        <v>174</v>
      </c>
      <c r="C20744" s="2" t="s">
        <v>48</v>
      </c>
      <c r="D20744" s="2" t="s">
        <v>10</v>
      </c>
      <c r="E20744" s="2" t="s">
        <v>74</v>
      </c>
      <c r="F20744" s="2" t="s">
        <v>977</v>
      </c>
      <c r="G20744" s="14" t="n">
        <v>12.5</v>
      </c>
      <c r="H20744" s="14" t="n">
        <v>8.92</v>
      </c>
      <c r="I20744" s="14" t="n">
        <v>12.5</v>
      </c>
      <c r="J20744" s="23" t="n">
        <f aca="false">IF(AND(E20744="Priority",ISNUMBER('Cost model'!N168)),'Cost model'!N168,'Cost model'!M168)</f>
        <v>13.5</v>
      </c>
      <c r="K20744" s="14" t="n">
        <f aca="false">J20744-H20744</f>
        <v>4.58</v>
      </c>
      <c r="L20744" s="14" t="n">
        <f aca="false">G20744-H20744</f>
        <v>3.58</v>
      </c>
    </row>
    <row r="20745" customFormat="false" ht="15" hidden="false" customHeight="false" outlineLevel="0" collapsed="false">
      <c r="A20745" s="2" t="s">
        <v>142</v>
      </c>
      <c r="B20745" s="2" t="s">
        <v>142</v>
      </c>
      <c r="C20745" s="2" t="s">
        <v>47</v>
      </c>
      <c r="D20745" s="2" t="s">
        <v>10</v>
      </c>
      <c r="E20745" s="2" t="s">
        <v>74</v>
      </c>
      <c r="F20745" s="2" t="s">
        <v>977</v>
      </c>
      <c r="G20745" s="14" t="n">
        <v>9.5</v>
      </c>
      <c r="H20745" s="14" t="n">
        <v>7.32</v>
      </c>
      <c r="I20745" s="14" t="n">
        <v>9.5</v>
      </c>
      <c r="J20745" s="23" t="n">
        <f aca="false">IF(AND(E20745="Priority",ISNUMBER('Cost model'!N632)),'Cost model'!N632,'Cost model'!M632)</f>
        <v>9.5</v>
      </c>
      <c r="K20745" s="14" t="n">
        <f aca="false">J20745-H20745</f>
        <v>2.18</v>
      </c>
      <c r="L20745" s="14" t="n">
        <f aca="false">G20745-H20745</f>
        <v>2.18</v>
      </c>
    </row>
    <row r="20746" customFormat="false" ht="15" hidden="false" customHeight="false" outlineLevel="0" collapsed="false">
      <c r="A20746" s="2" t="s">
        <v>174</v>
      </c>
      <c r="B20746" s="2" t="s">
        <v>174</v>
      </c>
      <c r="C20746" s="2" t="s">
        <v>47</v>
      </c>
      <c r="D20746" s="2" t="s">
        <v>10</v>
      </c>
      <c r="E20746" s="2" t="s">
        <v>83</v>
      </c>
      <c r="F20746" s="2" t="s">
        <v>977</v>
      </c>
      <c r="G20746" s="14" t="n">
        <v>14.5</v>
      </c>
      <c r="H20746" s="14" t="n">
        <v>21.34</v>
      </c>
      <c r="I20746" s="14" t="n">
        <v>14.5</v>
      </c>
      <c r="J20746" s="23" t="n">
        <f aca="false">IF(AND(E20746="Priority",ISNUMBER('Cost model'!N167)),'Cost model'!N167,'Cost model'!M167)</f>
        <v>13.5</v>
      </c>
      <c r="K20746" s="14" t="n">
        <f aca="false">J20746-H20746</f>
        <v>-7.84</v>
      </c>
      <c r="L20746" s="14" t="n">
        <f aca="false">G20746-H20746</f>
        <v>-6.84</v>
      </c>
    </row>
    <row r="20747" customFormat="false" ht="15" hidden="false" customHeight="false" outlineLevel="0" collapsed="false">
      <c r="A20747" s="2" t="s">
        <v>174</v>
      </c>
      <c r="B20747" s="2" t="s">
        <v>174</v>
      </c>
      <c r="C20747" s="2" t="s">
        <v>49</v>
      </c>
      <c r="D20747" s="2" t="s">
        <v>12</v>
      </c>
      <c r="E20747" s="2" t="s">
        <v>74</v>
      </c>
      <c r="F20747" s="2" t="s">
        <v>977</v>
      </c>
      <c r="G20747" s="14" t="n">
        <v>19.5</v>
      </c>
      <c r="H20747" s="14" t="n">
        <v>25.41</v>
      </c>
      <c r="I20747" s="14" t="n">
        <v>19.5</v>
      </c>
      <c r="J20747" s="23" t="n">
        <f aca="false">IF(AND(E20747="Priority",ISNUMBER('Cost model'!N172)),'Cost model'!N172,'Cost model'!M172)</f>
        <v>45</v>
      </c>
      <c r="K20747" s="14" t="n">
        <f aca="false">J20747-H20747</f>
        <v>19.59</v>
      </c>
      <c r="L20747" s="14" t="n">
        <f aca="false">G20747-H20747</f>
        <v>-5.91</v>
      </c>
    </row>
    <row r="20748" customFormat="false" ht="15" hidden="false" customHeight="false" outlineLevel="0" collapsed="false">
      <c r="A20748" s="2" t="s">
        <v>174</v>
      </c>
      <c r="B20748" s="2" t="s">
        <v>174</v>
      </c>
      <c r="C20748" s="2" t="s">
        <v>47</v>
      </c>
      <c r="D20748" s="2" t="s">
        <v>10</v>
      </c>
      <c r="E20748" s="2" t="s">
        <v>74</v>
      </c>
      <c r="F20748" s="2" t="s">
        <v>977</v>
      </c>
      <c r="G20748" s="14" t="n">
        <v>9.5</v>
      </c>
      <c r="H20748" s="14" t="n">
        <v>6.67</v>
      </c>
      <c r="I20748" s="14" t="n">
        <v>9.5</v>
      </c>
      <c r="J20748" s="23" t="n">
        <f aca="false">IF(AND(E20748="Priority",ISNUMBER('Cost model'!N167)),'Cost model'!N167,'Cost model'!M167)</f>
        <v>8.5</v>
      </c>
      <c r="K20748" s="14" t="n">
        <f aca="false">J20748-H20748</f>
        <v>1.83</v>
      </c>
      <c r="L20748" s="14" t="n">
        <f aca="false">G20748-H20748</f>
        <v>2.83</v>
      </c>
    </row>
    <row r="20749" customFormat="false" ht="15" hidden="false" customHeight="false" outlineLevel="0" collapsed="false">
      <c r="A20749" s="2" t="s">
        <v>124</v>
      </c>
      <c r="B20749" s="2" t="s">
        <v>124</v>
      </c>
      <c r="C20749" s="2" t="s">
        <v>49</v>
      </c>
      <c r="D20749" s="2" t="s">
        <v>10</v>
      </c>
      <c r="E20749" s="2" t="s">
        <v>83</v>
      </c>
      <c r="F20749" s="2" t="s">
        <v>977</v>
      </c>
      <c r="G20749" s="14" t="n">
        <v>24.5</v>
      </c>
      <c r="H20749" s="14" t="n">
        <v>21.34</v>
      </c>
      <c r="I20749" s="14" t="n">
        <v>24.5</v>
      </c>
      <c r="J20749" s="23" t="n">
        <f aca="false">IF(AND(E20749="Priority",ISNUMBER('Cost model'!N319)),'Cost model'!N319,'Cost model'!M319)</f>
        <v>22.5</v>
      </c>
      <c r="K20749" s="14" t="n">
        <f aca="false">J20749-H20749</f>
        <v>1.16</v>
      </c>
      <c r="L20749" s="14" t="n">
        <f aca="false">G20749-H20749</f>
        <v>3.16</v>
      </c>
    </row>
    <row r="20750" customFormat="false" ht="15" hidden="false" customHeight="false" outlineLevel="0" collapsed="false">
      <c r="A20750" s="2" t="s">
        <v>174</v>
      </c>
      <c r="B20750" s="2" t="s">
        <v>174</v>
      </c>
      <c r="C20750" s="2" t="s">
        <v>48</v>
      </c>
      <c r="D20750" s="2" t="s">
        <v>12</v>
      </c>
      <c r="E20750" s="2" t="s">
        <v>74</v>
      </c>
      <c r="F20750" s="2" t="s">
        <v>977</v>
      </c>
      <c r="G20750" s="14" t="n">
        <v>14.5</v>
      </c>
      <c r="H20750" s="14" t="n">
        <v>43.25</v>
      </c>
      <c r="I20750" s="14" t="n">
        <v>12.5</v>
      </c>
      <c r="J20750" s="23" t="n">
        <f aca="false">IF(AND(E20750="Priority",ISNUMBER('Cost model'!N171)),'Cost model'!N171,'Cost model'!M171)</f>
        <v>40</v>
      </c>
      <c r="K20750" s="14" t="n">
        <f aca="false">J20750-H20750</f>
        <v>-3.25</v>
      </c>
      <c r="L20750" s="14" t="n">
        <f aca="false">G20750-H20750</f>
        <v>-28.75</v>
      </c>
    </row>
    <row r="20751" customFormat="false" ht="15" hidden="false" customHeight="false" outlineLevel="0" collapsed="false">
      <c r="A20751" s="2" t="s">
        <v>205</v>
      </c>
      <c r="B20751" s="2" t="s">
        <v>142</v>
      </c>
      <c r="C20751" s="2" t="s">
        <v>48</v>
      </c>
      <c r="D20751" s="2" t="s">
        <v>13</v>
      </c>
      <c r="E20751" s="2" t="s">
        <v>74</v>
      </c>
      <c r="F20751" s="2" t="s">
        <v>976</v>
      </c>
      <c r="G20751" s="14" t="n">
        <v>45</v>
      </c>
      <c r="H20751" s="14" t="n">
        <v>65.58</v>
      </c>
      <c r="I20751" s="14" t="n">
        <v>24.5</v>
      </c>
      <c r="J20751" s="23" t="n">
        <f aca="false">IF(AND(E20751="Priority",ISNUMBER('Cost model'!N549)),'Cost model'!N549,'Cost model'!M549)</f>
        <v>100</v>
      </c>
      <c r="K20751" s="14" t="n">
        <f aca="false">J20751-H20751</f>
        <v>34.42</v>
      </c>
      <c r="L20751" s="14" t="n">
        <f aca="false">G20751-H20751</f>
        <v>-20.58</v>
      </c>
    </row>
    <row r="20752" customFormat="false" ht="15" hidden="false" customHeight="false" outlineLevel="0" collapsed="false">
      <c r="A20752" s="2" t="s">
        <v>221</v>
      </c>
      <c r="B20752" s="2" t="s">
        <v>221</v>
      </c>
      <c r="C20752" s="2" t="s">
        <v>47</v>
      </c>
      <c r="D20752" s="2" t="s">
        <v>10</v>
      </c>
      <c r="E20752" s="2" t="s">
        <v>74</v>
      </c>
      <c r="F20752" s="2" t="s">
        <v>977</v>
      </c>
      <c r="G20752" s="14" t="n">
        <v>9.5</v>
      </c>
      <c r="H20752" s="14" t="n">
        <v>7.93</v>
      </c>
      <c r="I20752" s="14" t="n">
        <v>9.5</v>
      </c>
      <c r="J20752" s="23" t="n">
        <f aca="false">IF(AND(E20752="Priority",ISNUMBER('Cost model'!N737)),'Cost model'!N737,'Cost model'!M737)</f>
        <v>8.5</v>
      </c>
      <c r="K20752" s="14" t="n">
        <f aca="false">J20752-H20752</f>
        <v>0.57</v>
      </c>
      <c r="L20752" s="14" t="n">
        <f aca="false">G20752-H20752</f>
        <v>1.57</v>
      </c>
    </row>
    <row r="20753" customFormat="false" ht="15" hidden="false" customHeight="false" outlineLevel="0" collapsed="false">
      <c r="A20753" s="2" t="s">
        <v>174</v>
      </c>
      <c r="B20753" s="2" t="s">
        <v>142</v>
      </c>
      <c r="C20753" s="2" t="s">
        <v>47</v>
      </c>
      <c r="D20753" s="2" t="s">
        <v>10</v>
      </c>
      <c r="E20753" s="2" t="s">
        <v>74</v>
      </c>
      <c r="F20753" s="2" t="s">
        <v>976</v>
      </c>
      <c r="G20753" s="14" t="n">
        <v>9.5</v>
      </c>
      <c r="H20753" s="14" t="n">
        <v>6.11</v>
      </c>
      <c r="I20753" s="14" t="n">
        <v>9.5</v>
      </c>
      <c r="J20753" s="23" t="n">
        <f aca="false">IF(AND(E20753="Priority",ISNUMBER('Cost model'!N122)),'Cost model'!N122,'Cost model'!M122)</f>
        <v>13.5</v>
      </c>
      <c r="K20753" s="14" t="n">
        <f aca="false">J20753-H20753</f>
        <v>7.39</v>
      </c>
      <c r="L20753" s="14" t="n">
        <f aca="false">G20753-H20753</f>
        <v>3.39</v>
      </c>
    </row>
    <row r="20754" customFormat="false" ht="15" hidden="false" customHeight="false" outlineLevel="0" collapsed="false">
      <c r="A20754" s="2" t="s">
        <v>124</v>
      </c>
      <c r="B20754" s="2" t="s">
        <v>158</v>
      </c>
      <c r="C20754" s="2" t="s">
        <v>49</v>
      </c>
      <c r="D20754" s="2" t="s">
        <v>10</v>
      </c>
      <c r="E20754" s="2" t="s">
        <v>74</v>
      </c>
      <c r="F20754" s="2" t="s">
        <v>976</v>
      </c>
      <c r="G20754" s="14" t="n">
        <v>17.5</v>
      </c>
      <c r="H20754" s="14" t="n">
        <v>16.9</v>
      </c>
      <c r="I20754" s="14" t="n">
        <v>17.5</v>
      </c>
      <c r="J20754" s="23" t="n">
        <f aca="false">IF(AND(E20754="Priority",ISNUMBER('Cost model'!N349)),'Cost model'!N349,'Cost model'!M349)</f>
        <v>20.5</v>
      </c>
      <c r="K20754" s="14" t="n">
        <f aca="false">J20754-H20754</f>
        <v>3.6</v>
      </c>
      <c r="L20754" s="14" t="n">
        <f aca="false">G20754-H20754</f>
        <v>0.600000000000001</v>
      </c>
    </row>
    <row r="20755" customFormat="false" ht="15" hidden="false" customHeight="false" outlineLevel="0" collapsed="false">
      <c r="A20755" s="2" t="s">
        <v>142</v>
      </c>
      <c r="B20755" s="2" t="s">
        <v>142</v>
      </c>
      <c r="C20755" s="2" t="s">
        <v>47</v>
      </c>
      <c r="D20755" s="2" t="s">
        <v>13</v>
      </c>
      <c r="E20755" s="2" t="s">
        <v>74</v>
      </c>
      <c r="F20755" s="2" t="s">
        <v>977</v>
      </c>
      <c r="G20755" s="14" t="n">
        <v>19</v>
      </c>
      <c r="H20755" s="14" t="n">
        <v>19.54</v>
      </c>
      <c r="I20755" s="14" t="n">
        <v>19</v>
      </c>
      <c r="J20755" s="23" t="n">
        <f aca="false">IF(AND(E20755="Priority",ISNUMBER('Cost model'!N638)),'Cost model'!N638,'Cost model'!M638)</f>
        <v>50</v>
      </c>
      <c r="K20755" s="14" t="n">
        <f aca="false">J20755-H20755</f>
        <v>30.46</v>
      </c>
      <c r="L20755" s="14" t="n">
        <f aca="false">G20755-H20755</f>
        <v>-0.539999999999999</v>
      </c>
    </row>
    <row r="20756" customFormat="false" ht="15" hidden="false" customHeight="false" outlineLevel="0" collapsed="false">
      <c r="A20756" s="2" t="s">
        <v>342</v>
      </c>
      <c r="B20756" s="2" t="s">
        <v>158</v>
      </c>
      <c r="C20756" s="2" t="s">
        <v>49</v>
      </c>
      <c r="D20756" s="2" t="s">
        <v>12</v>
      </c>
      <c r="E20756" s="2" t="s">
        <v>74</v>
      </c>
      <c r="F20756" s="2" t="s">
        <v>976</v>
      </c>
      <c r="G20756" s="14" t="n">
        <v>24.5</v>
      </c>
      <c r="H20756" s="14" t="n">
        <v>24.17</v>
      </c>
      <c r="I20756" s="14" t="n">
        <v>24.5</v>
      </c>
      <c r="J20756" s="23" t="n">
        <f aca="false">IF(AND(E20756="Priority",ISNUMBER('Cost model'!N217)),'Cost model'!N217,'Cost model'!M217)</f>
        <v>70</v>
      </c>
      <c r="K20756" s="14" t="n">
        <f aca="false">J20756-H20756</f>
        <v>45.83</v>
      </c>
      <c r="L20756" s="14" t="n">
        <f aca="false">G20756-H20756</f>
        <v>0.329999999999998</v>
      </c>
    </row>
    <row r="20757" customFormat="false" ht="15" hidden="false" customHeight="false" outlineLevel="0" collapsed="false">
      <c r="A20757" s="2" t="s">
        <v>174</v>
      </c>
      <c r="B20757" s="2" t="s">
        <v>174</v>
      </c>
      <c r="C20757" s="2" t="s">
        <v>47</v>
      </c>
      <c r="D20757" s="2" t="s">
        <v>15</v>
      </c>
      <c r="E20757" s="2" t="s">
        <v>83</v>
      </c>
      <c r="F20757" s="2" t="s">
        <v>977</v>
      </c>
      <c r="G20757" s="14" t="n">
        <v>85</v>
      </c>
      <c r="H20757" s="14" t="n">
        <v>183.39</v>
      </c>
      <c r="I20757" s="14" t="n">
        <v>85</v>
      </c>
      <c r="J20757" s="23" t="n">
        <f aca="false">IF(AND(E20757="Priority",ISNUMBER('Cost model'!N179)),'Cost model'!N179,'Cost model'!M179)</f>
        <v>165</v>
      </c>
      <c r="K20757" s="14" t="n">
        <f aca="false">J20757-H20757</f>
        <v>-18.39</v>
      </c>
      <c r="L20757" s="14" t="n">
        <f aca="false">G20757-H20757</f>
        <v>-98.39</v>
      </c>
    </row>
    <row r="20758" customFormat="false" ht="15" hidden="false" customHeight="false" outlineLevel="0" collapsed="false">
      <c r="A20758" s="2" t="s">
        <v>124</v>
      </c>
      <c r="B20758" s="2" t="s">
        <v>124</v>
      </c>
      <c r="C20758" s="2" t="s">
        <v>49</v>
      </c>
      <c r="D20758" s="2" t="s">
        <v>13</v>
      </c>
      <c r="E20758" s="2" t="s">
        <v>74</v>
      </c>
      <c r="F20758" s="2" t="s">
        <v>977</v>
      </c>
      <c r="G20758" s="14" t="n">
        <v>50</v>
      </c>
      <c r="H20758" s="14" t="n">
        <v>98.33</v>
      </c>
      <c r="I20758" s="14" t="n">
        <v>50</v>
      </c>
      <c r="J20758" s="23" t="n">
        <f aca="false">IF(AND(E20758="Priority",ISNUMBER('Cost model'!N325)),'Cost model'!N325,'Cost model'!M325)</f>
        <v>110</v>
      </c>
      <c r="K20758" s="14" t="n">
        <f aca="false">J20758-H20758</f>
        <v>11.67</v>
      </c>
      <c r="L20758" s="14" t="n">
        <f aca="false">G20758-H20758</f>
        <v>-48.33</v>
      </c>
    </row>
    <row r="20759" customFormat="false" ht="15" hidden="false" customHeight="false" outlineLevel="0" collapsed="false">
      <c r="A20759" s="2" t="s">
        <v>221</v>
      </c>
      <c r="B20759" s="2" t="s">
        <v>221</v>
      </c>
      <c r="C20759" s="2" t="s">
        <v>49</v>
      </c>
      <c r="D20759" s="2" t="s">
        <v>10</v>
      </c>
      <c r="E20759" s="2" t="s">
        <v>74</v>
      </c>
      <c r="F20759" s="2" t="s">
        <v>977</v>
      </c>
      <c r="G20759" s="14" t="n">
        <v>17.5</v>
      </c>
      <c r="H20759" s="14" t="n">
        <v>17.31</v>
      </c>
      <c r="I20759" s="14" t="n">
        <v>17.5</v>
      </c>
      <c r="J20759" s="23" t="n">
        <f aca="false">IF(AND(E20759="Priority",ISNUMBER('Cost model'!N739)),'Cost model'!N739,'Cost model'!M739)</f>
        <v>17.5</v>
      </c>
      <c r="K20759" s="14" t="n">
        <f aca="false">J20759-H20759</f>
        <v>0.190000000000001</v>
      </c>
      <c r="L20759" s="14" t="n">
        <f aca="false">G20759-H20759</f>
        <v>0.190000000000001</v>
      </c>
    </row>
    <row r="20760" customFormat="false" ht="15" hidden="false" customHeight="false" outlineLevel="0" collapsed="false">
      <c r="A20760" s="2" t="s">
        <v>124</v>
      </c>
      <c r="B20760" s="2" t="s">
        <v>124</v>
      </c>
      <c r="C20760" s="2" t="s">
        <v>47</v>
      </c>
      <c r="D20760" s="2" t="s">
        <v>10</v>
      </c>
      <c r="E20760" s="2" t="s">
        <v>74</v>
      </c>
      <c r="F20760" s="2" t="s">
        <v>977</v>
      </c>
      <c r="G20760" s="14" t="n">
        <v>9.5</v>
      </c>
      <c r="H20760" s="14" t="n">
        <v>7.46</v>
      </c>
      <c r="I20760" s="14" t="n">
        <v>9.5</v>
      </c>
      <c r="J20760" s="23" t="n">
        <f aca="false">IF(AND(E20760="Priority",ISNUMBER('Cost model'!N317)),'Cost model'!N317,'Cost model'!M317)</f>
        <v>10.5</v>
      </c>
      <c r="K20760" s="14" t="n">
        <f aca="false">J20760-H20760</f>
        <v>3.04</v>
      </c>
      <c r="L20760" s="14" t="n">
        <f aca="false">G20760-H20760</f>
        <v>2.04</v>
      </c>
    </row>
    <row r="20761" customFormat="false" ht="15" hidden="false" customHeight="false" outlineLevel="0" collapsed="false">
      <c r="A20761" s="2" t="s">
        <v>124</v>
      </c>
      <c r="B20761" s="2" t="s">
        <v>124</v>
      </c>
      <c r="C20761" s="2" t="s">
        <v>49</v>
      </c>
      <c r="D20761" s="2" t="s">
        <v>10</v>
      </c>
      <c r="E20761" s="2" t="s">
        <v>74</v>
      </c>
      <c r="F20761" s="2" t="s">
        <v>977</v>
      </c>
      <c r="G20761" s="14" t="n">
        <v>17.5</v>
      </c>
      <c r="H20761" s="14" t="n">
        <v>16.84</v>
      </c>
      <c r="I20761" s="14" t="n">
        <v>17.5</v>
      </c>
      <c r="J20761" s="23" t="n">
        <f aca="false">IF(AND(E20761="Priority",ISNUMBER('Cost model'!N319)),'Cost model'!N319,'Cost model'!M319)</f>
        <v>16.5</v>
      </c>
      <c r="K20761" s="14" t="n">
        <f aca="false">J20761-H20761</f>
        <v>-0.34</v>
      </c>
      <c r="L20761" s="14" t="n">
        <f aca="false">G20761-H20761</f>
        <v>0.66</v>
      </c>
    </row>
    <row r="20762" customFormat="false" ht="15" hidden="false" customHeight="false" outlineLevel="0" collapsed="false">
      <c r="A20762" s="2" t="s">
        <v>205</v>
      </c>
      <c r="B20762" s="2" t="s">
        <v>158</v>
      </c>
      <c r="C20762" s="2" t="s">
        <v>47</v>
      </c>
      <c r="D20762" s="2" t="s">
        <v>10</v>
      </c>
      <c r="E20762" s="2" t="s">
        <v>74</v>
      </c>
      <c r="F20762" s="2" t="s">
        <v>976</v>
      </c>
      <c r="G20762" s="14" t="n">
        <v>14.5</v>
      </c>
      <c r="H20762" s="14" t="n">
        <v>12.43</v>
      </c>
      <c r="I20762" s="14"/>
      <c r="J20762" s="23" t="n">
        <f aca="false">IF(AND(E20762="Priority",ISNUMBER('Cost model'!N617)),'Cost model'!N617,'Cost model'!M617)</f>
        <v>14.5</v>
      </c>
      <c r="K20762" s="14" t="n">
        <f aca="false">J20762-H20762</f>
        <v>2.07</v>
      </c>
      <c r="L20762" s="14" t="n">
        <f aca="false">G20762-H20762</f>
        <v>2.07</v>
      </c>
    </row>
    <row r="20763" customFormat="false" ht="15" hidden="false" customHeight="false" outlineLevel="0" collapsed="false">
      <c r="A20763" s="2" t="s">
        <v>142</v>
      </c>
      <c r="B20763" s="2" t="s">
        <v>142</v>
      </c>
      <c r="C20763" s="2" t="s">
        <v>48</v>
      </c>
      <c r="D20763" s="2" t="s">
        <v>10</v>
      </c>
      <c r="E20763" s="2" t="s">
        <v>74</v>
      </c>
      <c r="F20763" s="2" t="s">
        <v>977</v>
      </c>
      <c r="G20763" s="14" t="n">
        <v>12.5</v>
      </c>
      <c r="H20763" s="14" t="n">
        <v>14.08</v>
      </c>
      <c r="I20763" s="14" t="n">
        <v>12.5</v>
      </c>
      <c r="J20763" s="23" t="n">
        <f aca="false">IF(AND(E20763="Priority",ISNUMBER('Cost model'!N633)),'Cost model'!N633,'Cost model'!M633)</f>
        <v>11.5</v>
      </c>
      <c r="K20763" s="14" t="n">
        <f aca="false">J20763-H20763</f>
        <v>-2.58</v>
      </c>
      <c r="L20763" s="14" t="n">
        <f aca="false">G20763-H20763</f>
        <v>-1.58</v>
      </c>
    </row>
    <row r="20764" customFormat="false" ht="15" hidden="false" customHeight="false" outlineLevel="0" collapsed="false">
      <c r="A20764" s="2" t="s">
        <v>221</v>
      </c>
      <c r="B20764" s="2" t="s">
        <v>205</v>
      </c>
      <c r="C20764" s="2" t="s">
        <v>47</v>
      </c>
      <c r="D20764" s="2" t="s">
        <v>10</v>
      </c>
      <c r="E20764" s="2" t="s">
        <v>74</v>
      </c>
      <c r="F20764" s="2" t="s">
        <v>976</v>
      </c>
      <c r="G20764" s="14" t="n">
        <v>9.5</v>
      </c>
      <c r="H20764" s="14" t="n">
        <v>7.93</v>
      </c>
      <c r="I20764" s="14"/>
      <c r="J20764" s="23" t="n">
        <f aca="false">IF(AND(E20764="Priority",ISNUMBER('Cost model'!N827)),'Cost model'!N827,'Cost model'!M827)</f>
        <v>12.5</v>
      </c>
      <c r="K20764" s="14" t="n">
        <f aca="false">J20764-H20764</f>
        <v>4.57</v>
      </c>
      <c r="L20764" s="14" t="n">
        <f aca="false">G20764-H20764</f>
        <v>1.57</v>
      </c>
    </row>
    <row r="20765" customFormat="false" ht="15" hidden="false" customHeight="false" outlineLevel="0" collapsed="false">
      <c r="A20765" s="2" t="s">
        <v>142</v>
      </c>
      <c r="B20765" s="2" t="s">
        <v>174</v>
      </c>
      <c r="C20765" s="2" t="s">
        <v>49</v>
      </c>
      <c r="D20765" s="2" t="s">
        <v>10</v>
      </c>
      <c r="E20765" s="2" t="s">
        <v>74</v>
      </c>
      <c r="F20765" s="2" t="s">
        <v>976</v>
      </c>
      <c r="G20765" s="14" t="n">
        <v>12.5</v>
      </c>
      <c r="H20765" s="14" t="n">
        <v>21.14</v>
      </c>
      <c r="I20765" s="14" t="n">
        <v>17.5</v>
      </c>
      <c r="J20765" s="23" t="n">
        <f aca="false">IF(AND(E20765="Priority",ISNUMBER('Cost model'!N694)),'Cost model'!N694,'Cost model'!M694)</f>
        <v>17.5</v>
      </c>
      <c r="K20765" s="14" t="n">
        <f aca="false">J20765-H20765</f>
        <v>-3.64</v>
      </c>
      <c r="L20765" s="14" t="n">
        <f aca="false">G20765-H20765</f>
        <v>-8.64</v>
      </c>
    </row>
    <row r="20766" customFormat="false" ht="15" hidden="false" customHeight="false" outlineLevel="0" collapsed="false">
      <c r="A20766" s="2" t="s">
        <v>221</v>
      </c>
      <c r="B20766" s="2" t="s">
        <v>221</v>
      </c>
      <c r="C20766" s="2" t="s">
        <v>49</v>
      </c>
      <c r="D20766" s="2" t="s">
        <v>12</v>
      </c>
      <c r="E20766" s="2" t="s">
        <v>74</v>
      </c>
      <c r="F20766" s="2" t="s">
        <v>977</v>
      </c>
      <c r="G20766" s="14" t="n">
        <v>19.5</v>
      </c>
      <c r="H20766" s="14" t="n">
        <v>75.1</v>
      </c>
      <c r="I20766" s="14" t="n">
        <v>19.5</v>
      </c>
      <c r="J20766" s="23" t="n">
        <f aca="false">IF(AND(E20766="Priority",ISNUMBER('Cost model'!N742)),'Cost model'!N742,'Cost model'!M742)</f>
        <v>60</v>
      </c>
      <c r="K20766" s="14" t="n">
        <f aca="false">J20766-H20766</f>
        <v>-15.1</v>
      </c>
      <c r="L20766" s="14" t="n">
        <f aca="false">G20766-H20766</f>
        <v>-55.6</v>
      </c>
    </row>
    <row r="20767" customFormat="false" ht="15" hidden="false" customHeight="false" outlineLevel="0" collapsed="false">
      <c r="A20767" s="2" t="s">
        <v>174</v>
      </c>
      <c r="B20767" s="2" t="s">
        <v>174</v>
      </c>
      <c r="C20767" s="2" t="s">
        <v>47</v>
      </c>
      <c r="D20767" s="2" t="s">
        <v>10</v>
      </c>
      <c r="E20767" s="2" t="s">
        <v>74</v>
      </c>
      <c r="F20767" s="2" t="s">
        <v>977</v>
      </c>
      <c r="G20767" s="14" t="n">
        <v>9.5</v>
      </c>
      <c r="H20767" s="14" t="n">
        <v>6.11</v>
      </c>
      <c r="I20767" s="14" t="n">
        <v>9.5</v>
      </c>
      <c r="J20767" s="23" t="n">
        <f aca="false">IF(AND(E20767="Priority",ISNUMBER('Cost model'!N167)),'Cost model'!N167,'Cost model'!M167)</f>
        <v>8.5</v>
      </c>
      <c r="K20767" s="14" t="n">
        <f aca="false">J20767-H20767</f>
        <v>2.39</v>
      </c>
      <c r="L20767" s="14" t="n">
        <f aca="false">G20767-H20767</f>
        <v>3.39</v>
      </c>
    </row>
    <row r="20768" customFormat="false" ht="15" hidden="false" customHeight="false" outlineLevel="0" collapsed="false">
      <c r="A20768" s="2" t="s">
        <v>124</v>
      </c>
      <c r="B20768" s="2" t="s">
        <v>124</v>
      </c>
      <c r="C20768" s="2" t="s">
        <v>48</v>
      </c>
      <c r="D20768" s="2" t="s">
        <v>12</v>
      </c>
      <c r="E20768" s="2" t="s">
        <v>83</v>
      </c>
      <c r="F20768" s="2" t="s">
        <v>977</v>
      </c>
      <c r="G20768" s="14" t="n">
        <v>19.5</v>
      </c>
      <c r="H20768" s="14" t="n">
        <v>47.65</v>
      </c>
      <c r="I20768" s="14" t="n">
        <v>19.5</v>
      </c>
      <c r="J20768" s="23" t="n">
        <f aca="false">IF(AND(E20768="Priority",ISNUMBER('Cost model'!N321)),'Cost model'!N321,'Cost model'!M321)</f>
        <v>55</v>
      </c>
      <c r="K20768" s="14" t="n">
        <f aca="false">J20768-H20768</f>
        <v>7.35</v>
      </c>
      <c r="L20768" s="14" t="n">
        <f aca="false">G20768-H20768</f>
        <v>-28.15</v>
      </c>
    </row>
    <row r="20769" customFormat="false" ht="15" hidden="false" customHeight="false" outlineLevel="0" collapsed="false">
      <c r="A20769" s="2" t="s">
        <v>142</v>
      </c>
      <c r="B20769" s="2" t="s">
        <v>124</v>
      </c>
      <c r="C20769" s="2" t="s">
        <v>48</v>
      </c>
      <c r="D20769" s="2" t="s">
        <v>15</v>
      </c>
      <c r="E20769" s="2" t="s">
        <v>74</v>
      </c>
      <c r="F20769" s="2" t="s">
        <v>976</v>
      </c>
      <c r="G20769" s="14" t="n">
        <v>85</v>
      </c>
      <c r="H20769" s="14" t="n">
        <v>443.32</v>
      </c>
      <c r="I20769" s="14" t="n">
        <v>250</v>
      </c>
      <c r="J20769" s="23" t="n">
        <f aca="false">IF(AND(E20769="Priority",ISNUMBER('Cost model'!N675)),'Cost model'!N675,'Cost model'!M675)</f>
        <v>295</v>
      </c>
      <c r="K20769" s="14" t="n">
        <f aca="false">J20769-H20769</f>
        <v>-148.32</v>
      </c>
      <c r="L20769" s="14" t="n">
        <f aca="false">G20769-H20769</f>
        <v>-358.32</v>
      </c>
    </row>
    <row r="20770" customFormat="false" ht="15" hidden="false" customHeight="false" outlineLevel="0" collapsed="false">
      <c r="A20770" s="2" t="s">
        <v>221</v>
      </c>
      <c r="B20770" s="2" t="s">
        <v>221</v>
      </c>
      <c r="C20770" s="2" t="s">
        <v>48</v>
      </c>
      <c r="D20770" s="2" t="s">
        <v>10</v>
      </c>
      <c r="E20770" s="2" t="s">
        <v>74</v>
      </c>
      <c r="F20770" s="2" t="s">
        <v>977</v>
      </c>
      <c r="G20770" s="14" t="n">
        <v>12.5</v>
      </c>
      <c r="H20770" s="14" t="n">
        <v>11.25</v>
      </c>
      <c r="I20770" s="14" t="n">
        <v>12.5</v>
      </c>
      <c r="J20770" s="23" t="n">
        <f aca="false">IF(AND(E20770="Priority",ISNUMBER('Cost model'!N738)),'Cost model'!N738,'Cost model'!M738)</f>
        <v>11.5</v>
      </c>
      <c r="K20770" s="14" t="n">
        <f aca="false">J20770-H20770</f>
        <v>0.25</v>
      </c>
      <c r="L20770" s="14" t="n">
        <f aca="false">G20770-H20770</f>
        <v>1.25</v>
      </c>
    </row>
    <row r="20771" customFormat="false" ht="15" hidden="false" customHeight="false" outlineLevel="0" collapsed="false">
      <c r="A20771" s="2" t="s">
        <v>124</v>
      </c>
      <c r="B20771" s="2" t="s">
        <v>124</v>
      </c>
      <c r="C20771" s="2" t="s">
        <v>49</v>
      </c>
      <c r="D20771" s="2" t="s">
        <v>10</v>
      </c>
      <c r="E20771" s="2" t="s">
        <v>74</v>
      </c>
      <c r="F20771" s="2" t="s">
        <v>977</v>
      </c>
      <c r="G20771" s="14" t="n">
        <v>29.5</v>
      </c>
      <c r="H20771" s="14" t="n">
        <v>38.19</v>
      </c>
      <c r="I20771" s="14" t="n">
        <v>17.5</v>
      </c>
      <c r="J20771" s="23" t="n">
        <f aca="false">IF(AND(E20771="Priority",ISNUMBER('Cost model'!N319)),'Cost model'!N319,'Cost model'!M319)</f>
        <v>16.5</v>
      </c>
      <c r="K20771" s="14" t="n">
        <f aca="false">J20771-H20771</f>
        <v>-21.69</v>
      </c>
      <c r="L20771" s="14" t="n">
        <f aca="false">G20771-H20771</f>
        <v>-8.69</v>
      </c>
    </row>
    <row r="20772" customFormat="false" ht="15" hidden="false" customHeight="false" outlineLevel="0" collapsed="false">
      <c r="A20772" s="2" t="s">
        <v>124</v>
      </c>
      <c r="B20772" s="2" t="s">
        <v>124</v>
      </c>
      <c r="C20772" s="2" t="s">
        <v>49</v>
      </c>
      <c r="D20772" s="2" t="s">
        <v>12</v>
      </c>
      <c r="E20772" s="2" t="s">
        <v>74</v>
      </c>
      <c r="F20772" s="2" t="s">
        <v>977</v>
      </c>
      <c r="G20772" s="14" t="n">
        <v>19.5</v>
      </c>
      <c r="H20772" s="14" t="n">
        <v>77.81</v>
      </c>
      <c r="I20772" s="14" t="n">
        <v>19.5</v>
      </c>
      <c r="J20772" s="23" t="n">
        <f aca="false">IF(AND(E20772="Priority",ISNUMBER('Cost model'!N322)),'Cost model'!N322,'Cost model'!M322)</f>
        <v>50</v>
      </c>
      <c r="K20772" s="14" t="n">
        <f aca="false">J20772-H20772</f>
        <v>-27.81</v>
      </c>
      <c r="L20772" s="14" t="n">
        <f aca="false">G20772-H20772</f>
        <v>-58.31</v>
      </c>
    </row>
    <row r="20773" customFormat="false" ht="15" hidden="false" customHeight="false" outlineLevel="0" collapsed="false">
      <c r="A20773" s="2" t="s">
        <v>124</v>
      </c>
      <c r="B20773" s="2" t="s">
        <v>124</v>
      </c>
      <c r="C20773" s="2" t="s">
        <v>48</v>
      </c>
      <c r="D20773" s="2" t="s">
        <v>10</v>
      </c>
      <c r="E20773" s="2" t="s">
        <v>74</v>
      </c>
      <c r="F20773" s="2" t="s">
        <v>977</v>
      </c>
      <c r="G20773" s="14" t="n">
        <v>12.5</v>
      </c>
      <c r="H20773" s="14" t="n">
        <v>17.31</v>
      </c>
      <c r="I20773" s="14" t="n">
        <v>12.5</v>
      </c>
      <c r="J20773" s="23" t="n">
        <f aca="false">IF(AND(E20773="Priority",ISNUMBER('Cost model'!N318)),'Cost model'!N318,'Cost model'!M318)</f>
        <v>14.5</v>
      </c>
      <c r="K20773" s="14" t="n">
        <f aca="false">J20773-H20773</f>
        <v>-2.81</v>
      </c>
      <c r="L20773" s="14" t="n">
        <f aca="false">G20773-H20773</f>
        <v>-4.81</v>
      </c>
    </row>
    <row r="20774" customFormat="false" ht="15" hidden="false" customHeight="false" outlineLevel="0" collapsed="false">
      <c r="A20774" s="2" t="s">
        <v>174</v>
      </c>
      <c r="B20774" s="2" t="s">
        <v>174</v>
      </c>
      <c r="C20774" s="2" t="s">
        <v>48</v>
      </c>
      <c r="D20774" s="2" t="s">
        <v>12</v>
      </c>
      <c r="E20774" s="2" t="s">
        <v>74</v>
      </c>
      <c r="F20774" s="2" t="s">
        <v>977</v>
      </c>
      <c r="G20774" s="14" t="n">
        <v>12.5</v>
      </c>
      <c r="H20774" s="14" t="n">
        <v>32.46</v>
      </c>
      <c r="I20774" s="14" t="n">
        <v>12.5</v>
      </c>
      <c r="J20774" s="23" t="n">
        <f aca="false">IF(AND(E20774="Priority",ISNUMBER('Cost model'!N171)),'Cost model'!N171,'Cost model'!M171)</f>
        <v>40</v>
      </c>
      <c r="K20774" s="14" t="n">
        <f aca="false">J20774-H20774</f>
        <v>7.54</v>
      </c>
      <c r="L20774" s="14" t="n">
        <f aca="false">G20774-H20774</f>
        <v>-19.96</v>
      </c>
    </row>
    <row r="20775" customFormat="false" ht="15" hidden="false" customHeight="false" outlineLevel="0" collapsed="false">
      <c r="A20775" s="2" t="s">
        <v>221</v>
      </c>
      <c r="B20775" s="2" t="s">
        <v>221</v>
      </c>
      <c r="C20775" s="2" t="s">
        <v>49</v>
      </c>
      <c r="D20775" s="2" t="s">
        <v>10</v>
      </c>
      <c r="E20775" s="2" t="s">
        <v>74</v>
      </c>
      <c r="F20775" s="2" t="s">
        <v>977</v>
      </c>
      <c r="G20775" s="14" t="n">
        <v>17.5</v>
      </c>
      <c r="H20775" s="14" t="n">
        <v>21.14</v>
      </c>
      <c r="I20775" s="14" t="n">
        <v>17.5</v>
      </c>
      <c r="J20775" s="23" t="n">
        <f aca="false">IF(AND(E20775="Priority",ISNUMBER('Cost model'!N739)),'Cost model'!N739,'Cost model'!M739)</f>
        <v>17.5</v>
      </c>
      <c r="K20775" s="14" t="n">
        <f aca="false">J20775-H20775</f>
        <v>-3.64</v>
      </c>
      <c r="L20775" s="14" t="n">
        <f aca="false">G20775-H20775</f>
        <v>-3.64</v>
      </c>
    </row>
    <row r="20776" customFormat="false" ht="15" hidden="false" customHeight="false" outlineLevel="0" collapsed="false">
      <c r="A20776" s="2" t="s">
        <v>205</v>
      </c>
      <c r="B20776" s="2" t="s">
        <v>158</v>
      </c>
      <c r="C20776" s="2" t="s">
        <v>48</v>
      </c>
      <c r="D20776" s="2" t="s">
        <v>10</v>
      </c>
      <c r="E20776" s="2" t="s">
        <v>74</v>
      </c>
      <c r="F20776" s="2" t="s">
        <v>976</v>
      </c>
      <c r="G20776" s="14" t="n">
        <v>14.5</v>
      </c>
      <c r="H20776" s="14" t="n">
        <v>25.23</v>
      </c>
      <c r="I20776" s="14"/>
      <c r="J20776" s="23" t="n">
        <f aca="false">IF(AND(E20776="Priority",ISNUMBER('Cost model'!N618)),'Cost model'!N618,'Cost model'!M618)</f>
        <v>16.5</v>
      </c>
      <c r="K20776" s="14" t="n">
        <f aca="false">J20776-H20776</f>
        <v>-8.73</v>
      </c>
      <c r="L20776" s="14" t="n">
        <f aca="false">G20776-H20776</f>
        <v>-10.73</v>
      </c>
    </row>
    <row r="20777" customFormat="false" ht="15" hidden="false" customHeight="false" outlineLevel="0" collapsed="false">
      <c r="A20777" s="2" t="s">
        <v>142</v>
      </c>
      <c r="B20777" s="2" t="s">
        <v>174</v>
      </c>
      <c r="C20777" s="2" t="s">
        <v>49</v>
      </c>
      <c r="D20777" s="2" t="s">
        <v>10</v>
      </c>
      <c r="E20777" s="2" t="s">
        <v>74</v>
      </c>
      <c r="F20777" s="2" t="s">
        <v>976</v>
      </c>
      <c r="G20777" s="14" t="n">
        <v>17.5</v>
      </c>
      <c r="H20777" s="14" t="n">
        <v>21.14</v>
      </c>
      <c r="I20777" s="14" t="n">
        <v>17.5</v>
      </c>
      <c r="J20777" s="23" t="n">
        <f aca="false">IF(AND(E20777="Priority",ISNUMBER('Cost model'!N694)),'Cost model'!N694,'Cost model'!M694)</f>
        <v>17.5</v>
      </c>
      <c r="K20777" s="14" t="n">
        <f aca="false">J20777-H20777</f>
        <v>-3.64</v>
      </c>
      <c r="L20777" s="14" t="n">
        <f aca="false">G20777-H20777</f>
        <v>-3.64</v>
      </c>
    </row>
    <row r="20778" customFormat="false" ht="15" hidden="false" customHeight="false" outlineLevel="0" collapsed="false">
      <c r="A20778" s="2" t="s">
        <v>124</v>
      </c>
      <c r="B20778" s="2" t="s">
        <v>124</v>
      </c>
      <c r="C20778" s="2" t="s">
        <v>47</v>
      </c>
      <c r="D20778" s="2" t="s">
        <v>13</v>
      </c>
      <c r="E20778" s="2" t="s">
        <v>74</v>
      </c>
      <c r="F20778" s="2" t="s">
        <v>977</v>
      </c>
      <c r="G20778" s="14" t="n">
        <v>24.5</v>
      </c>
      <c r="H20778" s="14" t="n">
        <v>32.35</v>
      </c>
      <c r="I20778" s="14" t="n">
        <v>19</v>
      </c>
      <c r="J20778" s="23" t="n">
        <f aca="false">IF(AND(E20778="Priority",ISNUMBER('Cost model'!N323)),'Cost model'!N323,'Cost model'!M323)</f>
        <v>60</v>
      </c>
      <c r="K20778" s="14" t="n">
        <f aca="false">J20778-H20778</f>
        <v>27.65</v>
      </c>
      <c r="L20778" s="14" t="n">
        <f aca="false">G20778-H20778</f>
        <v>-7.85</v>
      </c>
    </row>
    <row r="20779" customFormat="false" ht="15" hidden="false" customHeight="false" outlineLevel="0" collapsed="false">
      <c r="A20779" s="2" t="s">
        <v>174</v>
      </c>
      <c r="B20779" s="2" t="s">
        <v>174</v>
      </c>
      <c r="C20779" s="2" t="s">
        <v>48</v>
      </c>
      <c r="D20779" s="2" t="s">
        <v>12</v>
      </c>
      <c r="E20779" s="2" t="s">
        <v>83</v>
      </c>
      <c r="F20779" s="2" t="s">
        <v>977</v>
      </c>
      <c r="G20779" s="14" t="n">
        <v>19.5</v>
      </c>
      <c r="H20779" s="14" t="n">
        <v>43.25</v>
      </c>
      <c r="I20779" s="14" t="n">
        <v>19.5</v>
      </c>
      <c r="J20779" s="23" t="n">
        <f aca="false">IF(AND(E20779="Priority",ISNUMBER('Cost model'!N171)),'Cost model'!N171,'Cost model'!M171)</f>
        <v>55</v>
      </c>
      <c r="K20779" s="14" t="n">
        <f aca="false">J20779-H20779</f>
        <v>11.75</v>
      </c>
      <c r="L20779" s="14" t="n">
        <f aca="false">G20779-H20779</f>
        <v>-23.75</v>
      </c>
    </row>
    <row r="20780" customFormat="false" ht="15" hidden="false" customHeight="false" outlineLevel="0" collapsed="false">
      <c r="A20780" s="2" t="s">
        <v>221</v>
      </c>
      <c r="B20780" s="2" t="s">
        <v>221</v>
      </c>
      <c r="C20780" s="2" t="s">
        <v>47</v>
      </c>
      <c r="D20780" s="2" t="s">
        <v>10</v>
      </c>
      <c r="E20780" s="2" t="s">
        <v>83</v>
      </c>
      <c r="F20780" s="2" t="s">
        <v>977</v>
      </c>
      <c r="G20780" s="14" t="n">
        <v>14.5</v>
      </c>
      <c r="H20780" s="14" t="n">
        <v>8.16</v>
      </c>
      <c r="I20780" s="14" t="n">
        <v>14.5</v>
      </c>
      <c r="J20780" s="23" t="n">
        <f aca="false">IF(AND(E20780="Priority",ISNUMBER('Cost model'!N737)),'Cost model'!N737,'Cost model'!M737)</f>
        <v>13.5</v>
      </c>
      <c r="K20780" s="14" t="n">
        <f aca="false">J20780-H20780</f>
        <v>5.34</v>
      </c>
      <c r="L20780" s="14" t="n">
        <f aca="false">G20780-H20780</f>
        <v>6.34</v>
      </c>
    </row>
    <row r="20781" customFormat="false" ht="15" hidden="false" customHeight="false" outlineLevel="0" collapsed="false">
      <c r="A20781" s="2" t="s">
        <v>123</v>
      </c>
      <c r="B20781" s="2" t="s">
        <v>174</v>
      </c>
      <c r="C20781" s="2" t="s">
        <v>47</v>
      </c>
      <c r="D20781" s="2" t="s">
        <v>10</v>
      </c>
      <c r="E20781" s="2" t="s">
        <v>74</v>
      </c>
      <c r="F20781" s="2" t="s">
        <v>976</v>
      </c>
      <c r="G20781" s="14" t="n">
        <v>14.5</v>
      </c>
      <c r="H20781" s="14" t="n">
        <v>12.27</v>
      </c>
      <c r="I20781" s="14" t="n">
        <v>14.5</v>
      </c>
      <c r="J20781" s="23" t="n">
        <f aca="false">IF(AND(E20781="Priority",ISNUMBER('Cost model'!N47)),'Cost model'!N47,'Cost model'!M47)</f>
        <v>12.5</v>
      </c>
      <c r="K20781" s="14" t="n">
        <f aca="false">J20781-H20781</f>
        <v>0.23</v>
      </c>
      <c r="L20781" s="14" t="n">
        <f aca="false">G20781-H20781</f>
        <v>2.23</v>
      </c>
    </row>
    <row r="20782" customFormat="false" ht="15" hidden="false" customHeight="false" outlineLevel="0" collapsed="false">
      <c r="A20782" s="2" t="s">
        <v>174</v>
      </c>
      <c r="B20782" s="2" t="s">
        <v>221</v>
      </c>
      <c r="C20782" s="2" t="s">
        <v>47</v>
      </c>
      <c r="D20782" s="2" t="s">
        <v>10</v>
      </c>
      <c r="E20782" s="2" t="s">
        <v>74</v>
      </c>
      <c r="F20782" s="2" t="s">
        <v>976</v>
      </c>
      <c r="G20782" s="14" t="n">
        <v>12.5</v>
      </c>
      <c r="H20782" s="14" t="n">
        <v>8.4</v>
      </c>
      <c r="I20782" s="14" t="n">
        <v>19.5</v>
      </c>
      <c r="J20782" s="23" t="n">
        <f aca="false">IF(AND(E20782="Priority",ISNUMBER('Cost model'!N152)),'Cost model'!N152,'Cost model'!M152)</f>
        <v>13.5</v>
      </c>
      <c r="K20782" s="14" t="n">
        <f aca="false">J20782-H20782</f>
        <v>5.1</v>
      </c>
      <c r="L20782" s="14" t="n">
        <f aca="false">G20782-H20782</f>
        <v>4.1</v>
      </c>
    </row>
    <row r="20783" customFormat="false" ht="15" hidden="false" customHeight="false" outlineLevel="0" collapsed="false">
      <c r="A20783" s="2" t="s">
        <v>124</v>
      </c>
      <c r="B20783" s="2" t="s">
        <v>124</v>
      </c>
      <c r="C20783" s="2" t="s">
        <v>48</v>
      </c>
      <c r="D20783" s="2" t="s">
        <v>10</v>
      </c>
      <c r="E20783" s="2" t="s">
        <v>74</v>
      </c>
      <c r="F20783" s="2" t="s">
        <v>977</v>
      </c>
      <c r="G20783" s="14" t="n">
        <v>14.5</v>
      </c>
      <c r="H20783" s="14" t="n">
        <v>11.25</v>
      </c>
      <c r="I20783" s="14" t="n">
        <v>12.5</v>
      </c>
      <c r="J20783" s="23" t="n">
        <f aca="false">IF(AND(E20783="Priority",ISNUMBER('Cost model'!N318)),'Cost model'!N318,'Cost model'!M318)</f>
        <v>14.5</v>
      </c>
      <c r="K20783" s="14" t="n">
        <f aca="false">J20783-H20783</f>
        <v>3.25</v>
      </c>
      <c r="L20783" s="14" t="n">
        <f aca="false">G20783-H20783</f>
        <v>3.25</v>
      </c>
    </row>
    <row r="20784" customFormat="false" ht="15" hidden="false" customHeight="false" outlineLevel="0" collapsed="false">
      <c r="A20784" s="2" t="s">
        <v>342</v>
      </c>
      <c r="B20784" s="2" t="s">
        <v>158</v>
      </c>
      <c r="C20784" s="2" t="s">
        <v>49</v>
      </c>
      <c r="D20784" s="2" t="s">
        <v>12</v>
      </c>
      <c r="E20784" s="2" t="s">
        <v>74</v>
      </c>
      <c r="F20784" s="2" t="s">
        <v>976</v>
      </c>
      <c r="G20784" s="14" t="n">
        <v>29.5</v>
      </c>
      <c r="H20784" s="14" t="n">
        <v>100.55</v>
      </c>
      <c r="I20784" s="14" t="n">
        <v>24.5</v>
      </c>
      <c r="J20784" s="23" t="n">
        <f aca="false">IF(AND(E20784="Priority",ISNUMBER('Cost model'!N217)),'Cost model'!N217,'Cost model'!M217)</f>
        <v>70</v>
      </c>
      <c r="K20784" s="14" t="n">
        <f aca="false">J20784-H20784</f>
        <v>-30.55</v>
      </c>
      <c r="L20784" s="14" t="n">
        <f aca="false">G20784-H20784</f>
        <v>-71.05</v>
      </c>
    </row>
    <row r="20785" customFormat="false" ht="15" hidden="false" customHeight="false" outlineLevel="0" collapsed="false">
      <c r="A20785" s="2" t="s">
        <v>221</v>
      </c>
      <c r="B20785" s="2" t="s">
        <v>221</v>
      </c>
      <c r="C20785" s="2" t="s">
        <v>47</v>
      </c>
      <c r="D20785" s="2" t="s">
        <v>10</v>
      </c>
      <c r="E20785" s="2" t="s">
        <v>83</v>
      </c>
      <c r="F20785" s="2" t="s">
        <v>977</v>
      </c>
      <c r="G20785" s="14" t="n">
        <v>14.5</v>
      </c>
      <c r="H20785" s="14" t="n">
        <v>20.83</v>
      </c>
      <c r="I20785" s="14" t="n">
        <v>14.5</v>
      </c>
      <c r="J20785" s="23" t="n">
        <f aca="false">IF(AND(E20785="Priority",ISNUMBER('Cost model'!N737)),'Cost model'!N737,'Cost model'!M737)</f>
        <v>13.5</v>
      </c>
      <c r="K20785" s="14" t="n">
        <f aca="false">J20785-H20785</f>
        <v>-7.33</v>
      </c>
      <c r="L20785" s="14" t="n">
        <f aca="false">G20785-H20785</f>
        <v>-6.33</v>
      </c>
    </row>
    <row r="20786" customFormat="false" ht="15" hidden="false" customHeight="false" outlineLevel="0" collapsed="false">
      <c r="A20786" s="2" t="s">
        <v>124</v>
      </c>
      <c r="B20786" s="2" t="s">
        <v>124</v>
      </c>
      <c r="C20786" s="2" t="s">
        <v>47</v>
      </c>
      <c r="D20786" s="2" t="s">
        <v>15</v>
      </c>
      <c r="E20786" s="2" t="s">
        <v>74</v>
      </c>
      <c r="F20786" s="2" t="s">
        <v>977</v>
      </c>
      <c r="G20786" s="14" t="n">
        <v>45</v>
      </c>
      <c r="H20786" s="14" t="n">
        <v>141.38</v>
      </c>
      <c r="I20786" s="14" t="n">
        <v>45</v>
      </c>
      <c r="J20786" s="23" t="n">
        <f aca="false">IF(AND(E20786="Priority",ISNUMBER('Cost model'!N329)),'Cost model'!N329,'Cost model'!M329)</f>
        <v>135</v>
      </c>
      <c r="K20786" s="14" t="n">
        <f aca="false">J20786-H20786</f>
        <v>-6.38</v>
      </c>
      <c r="L20786" s="14" t="n">
        <f aca="false">G20786-H20786</f>
        <v>-96.38</v>
      </c>
    </row>
    <row r="20787" customFormat="false" ht="15" hidden="false" customHeight="false" outlineLevel="0" collapsed="false">
      <c r="A20787" s="2" t="s">
        <v>142</v>
      </c>
      <c r="B20787" s="2" t="s">
        <v>142</v>
      </c>
      <c r="C20787" s="2" t="s">
        <v>49</v>
      </c>
      <c r="D20787" s="2" t="s">
        <v>10</v>
      </c>
      <c r="E20787" s="2" t="s">
        <v>74</v>
      </c>
      <c r="F20787" s="2" t="s">
        <v>977</v>
      </c>
      <c r="G20787" s="14" t="n">
        <v>17.5</v>
      </c>
      <c r="H20787" s="14" t="n">
        <v>21.14</v>
      </c>
      <c r="I20787" s="14" t="n">
        <v>17.5</v>
      </c>
      <c r="J20787" s="23" t="n">
        <f aca="false">IF(AND(E20787="Priority",ISNUMBER('Cost model'!N634)),'Cost model'!N634,'Cost model'!M634)</f>
        <v>15.5</v>
      </c>
      <c r="K20787" s="14" t="n">
        <f aca="false">J20787-H20787</f>
        <v>-5.64</v>
      </c>
      <c r="L20787" s="14" t="n">
        <f aca="false">G20787-H20787</f>
        <v>-3.64</v>
      </c>
    </row>
    <row r="20788" customFormat="false" ht="15" hidden="false" customHeight="false" outlineLevel="0" collapsed="false">
      <c r="A20788" s="2" t="s">
        <v>221</v>
      </c>
      <c r="B20788" s="2" t="s">
        <v>221</v>
      </c>
      <c r="C20788" s="2" t="s">
        <v>49</v>
      </c>
      <c r="D20788" s="2" t="s">
        <v>10</v>
      </c>
      <c r="E20788" s="2" t="s">
        <v>74</v>
      </c>
      <c r="F20788" s="2" t="s">
        <v>977</v>
      </c>
      <c r="G20788" s="14" t="n">
        <v>17.5</v>
      </c>
      <c r="H20788" s="14" t="n">
        <v>11.34</v>
      </c>
      <c r="I20788" s="14" t="n">
        <v>17.5</v>
      </c>
      <c r="J20788" s="23" t="n">
        <f aca="false">IF(AND(E20788="Priority",ISNUMBER('Cost model'!N739)),'Cost model'!N739,'Cost model'!M739)</f>
        <v>17.5</v>
      </c>
      <c r="K20788" s="14" t="n">
        <f aca="false">J20788-H20788</f>
        <v>6.16</v>
      </c>
      <c r="L20788" s="14" t="n">
        <f aca="false">G20788-H20788</f>
        <v>6.16</v>
      </c>
    </row>
    <row r="20789" customFormat="false" ht="15" hidden="false" customHeight="false" outlineLevel="0" collapsed="false">
      <c r="A20789" s="2" t="s">
        <v>124</v>
      </c>
      <c r="B20789" s="2" t="s">
        <v>124</v>
      </c>
      <c r="C20789" s="2" t="s">
        <v>49</v>
      </c>
      <c r="D20789" s="2" t="s">
        <v>12</v>
      </c>
      <c r="E20789" s="2" t="s">
        <v>83</v>
      </c>
      <c r="F20789" s="2" t="s">
        <v>977</v>
      </c>
      <c r="G20789" s="14" t="n">
        <v>29.5</v>
      </c>
      <c r="H20789" s="14" t="n">
        <v>52.23</v>
      </c>
      <c r="I20789" s="14" t="n">
        <v>29.5</v>
      </c>
      <c r="J20789" s="23" t="n">
        <f aca="false">IF(AND(E20789="Priority",ISNUMBER('Cost model'!N322)),'Cost model'!N322,'Cost model'!M322)</f>
        <v>65</v>
      </c>
      <c r="K20789" s="14" t="n">
        <f aca="false">J20789-H20789</f>
        <v>12.77</v>
      </c>
      <c r="L20789" s="14" t="n">
        <f aca="false">G20789-H20789</f>
        <v>-22.73</v>
      </c>
    </row>
    <row r="20790" customFormat="false" ht="15" hidden="false" customHeight="false" outlineLevel="0" collapsed="false">
      <c r="A20790" s="2" t="s">
        <v>142</v>
      </c>
      <c r="B20790" s="2" t="s">
        <v>142</v>
      </c>
      <c r="C20790" s="2" t="s">
        <v>47</v>
      </c>
      <c r="D20790" s="2" t="s">
        <v>12</v>
      </c>
      <c r="E20790" s="2" t="s">
        <v>74</v>
      </c>
      <c r="F20790" s="2" t="s">
        <v>977</v>
      </c>
      <c r="G20790" s="14" t="n">
        <v>9.5</v>
      </c>
      <c r="H20790" s="14" t="n">
        <v>28.77</v>
      </c>
      <c r="I20790" s="14" t="n">
        <v>9.5</v>
      </c>
      <c r="J20790" s="23" t="n">
        <f aca="false">IF(AND(E20790="Priority",ISNUMBER('Cost model'!N635)),'Cost model'!N635,'Cost model'!M635)</f>
        <v>30.5</v>
      </c>
      <c r="K20790" s="14" t="n">
        <f aca="false">J20790-H20790</f>
        <v>1.73</v>
      </c>
      <c r="L20790" s="14" t="n">
        <f aca="false">G20790-H20790</f>
        <v>-19.27</v>
      </c>
    </row>
    <row r="20791" customFormat="false" ht="15" hidden="false" customHeight="false" outlineLevel="0" collapsed="false">
      <c r="A20791" s="2" t="s">
        <v>124</v>
      </c>
      <c r="B20791" s="2" t="s">
        <v>124</v>
      </c>
      <c r="C20791" s="2" t="s">
        <v>48</v>
      </c>
      <c r="D20791" s="2" t="s">
        <v>12</v>
      </c>
      <c r="E20791" s="2" t="s">
        <v>74</v>
      </c>
      <c r="F20791" s="2" t="s">
        <v>977</v>
      </c>
      <c r="G20791" s="14" t="n">
        <v>12.5</v>
      </c>
      <c r="H20791" s="14" t="n">
        <v>43.25</v>
      </c>
      <c r="I20791" s="14" t="n">
        <v>12.5</v>
      </c>
      <c r="J20791" s="23" t="n">
        <f aca="false">IF(AND(E20791="Priority",ISNUMBER('Cost model'!N321)),'Cost model'!N321,'Cost model'!M321)</f>
        <v>40</v>
      </c>
      <c r="K20791" s="14" t="n">
        <f aca="false">J20791-H20791</f>
        <v>-3.25</v>
      </c>
      <c r="L20791" s="14" t="n">
        <f aca="false">G20791-H20791</f>
        <v>-30.75</v>
      </c>
    </row>
    <row r="20792" customFormat="false" ht="15" hidden="false" customHeight="false" outlineLevel="0" collapsed="false">
      <c r="A20792" s="2" t="s">
        <v>142</v>
      </c>
      <c r="B20792" s="2" t="s">
        <v>142</v>
      </c>
      <c r="C20792" s="2" t="s">
        <v>49</v>
      </c>
      <c r="D20792" s="2" t="s">
        <v>10</v>
      </c>
      <c r="E20792" s="2" t="s">
        <v>74</v>
      </c>
      <c r="F20792" s="2" t="s">
        <v>977</v>
      </c>
      <c r="G20792" s="14" t="n">
        <v>17.5</v>
      </c>
      <c r="H20792" s="14" t="n">
        <v>10.26</v>
      </c>
      <c r="I20792" s="14" t="n">
        <v>17.5</v>
      </c>
      <c r="J20792" s="23" t="n">
        <f aca="false">IF(AND(E20792="Priority",ISNUMBER('Cost model'!N634)),'Cost model'!N634,'Cost model'!M634)</f>
        <v>15.5</v>
      </c>
      <c r="K20792" s="14" t="n">
        <f aca="false">J20792-H20792</f>
        <v>5.24</v>
      </c>
      <c r="L20792" s="14" t="n">
        <f aca="false">G20792-H20792</f>
        <v>7.24</v>
      </c>
    </row>
    <row r="20793" customFormat="false" ht="15" hidden="false" customHeight="false" outlineLevel="0" collapsed="false">
      <c r="A20793" s="2" t="s">
        <v>221</v>
      </c>
      <c r="B20793" s="2" t="s">
        <v>221</v>
      </c>
      <c r="C20793" s="2" t="s">
        <v>49</v>
      </c>
      <c r="D20793" s="2" t="s">
        <v>13</v>
      </c>
      <c r="E20793" s="2" t="s">
        <v>74</v>
      </c>
      <c r="F20793" s="2" t="s">
        <v>977</v>
      </c>
      <c r="G20793" s="14" t="n">
        <v>85</v>
      </c>
      <c r="H20793" s="14" t="n">
        <v>74.4</v>
      </c>
      <c r="I20793" s="14" t="n">
        <v>50</v>
      </c>
      <c r="J20793" s="23" t="n">
        <f aca="false">IF(AND(E20793="Priority",ISNUMBER('Cost model'!N745)),'Cost model'!N745,'Cost model'!M745)</f>
        <v>130</v>
      </c>
      <c r="K20793" s="14" t="n">
        <f aca="false">J20793-H20793</f>
        <v>55.6</v>
      </c>
      <c r="L20793" s="14" t="n">
        <f aca="false">G20793-H20793</f>
        <v>10.6</v>
      </c>
    </row>
    <row r="20794" customFormat="false" ht="15" hidden="false" customHeight="false" outlineLevel="0" collapsed="false">
      <c r="A20794" s="2" t="s">
        <v>124</v>
      </c>
      <c r="B20794" s="2" t="s">
        <v>124</v>
      </c>
      <c r="C20794" s="2" t="s">
        <v>49</v>
      </c>
      <c r="D20794" s="2" t="s">
        <v>10</v>
      </c>
      <c r="E20794" s="2" t="s">
        <v>83</v>
      </c>
      <c r="F20794" s="2" t="s">
        <v>977</v>
      </c>
      <c r="G20794" s="14" t="n">
        <v>24.5</v>
      </c>
      <c r="H20794" s="14" t="n">
        <v>21.34</v>
      </c>
      <c r="I20794" s="14" t="n">
        <v>24.5</v>
      </c>
      <c r="J20794" s="23" t="n">
        <f aca="false">IF(AND(E20794="Priority",ISNUMBER('Cost model'!N319)),'Cost model'!N319,'Cost model'!M319)</f>
        <v>22.5</v>
      </c>
      <c r="K20794" s="14" t="n">
        <f aca="false">J20794-H20794</f>
        <v>1.16</v>
      </c>
      <c r="L20794" s="14" t="n">
        <f aca="false">G20794-H20794</f>
        <v>3.16</v>
      </c>
    </row>
    <row r="20795" customFormat="false" ht="15" hidden="false" customHeight="false" outlineLevel="0" collapsed="false">
      <c r="A20795" s="2" t="s">
        <v>124</v>
      </c>
      <c r="B20795" s="2" t="s">
        <v>124</v>
      </c>
      <c r="C20795" s="2" t="s">
        <v>48</v>
      </c>
      <c r="D20795" s="2" t="s">
        <v>14</v>
      </c>
      <c r="E20795" s="2" t="s">
        <v>74</v>
      </c>
      <c r="F20795" s="2" t="s">
        <v>977</v>
      </c>
      <c r="G20795" s="14" t="n">
        <v>85</v>
      </c>
      <c r="H20795" s="14" t="n">
        <v>206.66</v>
      </c>
      <c r="I20795" s="14" t="n">
        <v>45</v>
      </c>
      <c r="J20795" s="23" t="n">
        <f aca="false">IF(AND(E20795="Priority",ISNUMBER('Cost model'!N327)),'Cost model'!N327,'Cost model'!M327)</f>
        <v>130</v>
      </c>
      <c r="K20795" s="14" t="n">
        <f aca="false">J20795-H20795</f>
        <v>-76.66</v>
      </c>
      <c r="L20795" s="14" t="n">
        <f aca="false">G20795-H20795</f>
        <v>-121.66</v>
      </c>
    </row>
    <row r="20796" customFormat="false" ht="15" hidden="false" customHeight="false" outlineLevel="0" collapsed="false">
      <c r="A20796" s="2" t="s">
        <v>142</v>
      </c>
      <c r="B20796" s="2" t="s">
        <v>142</v>
      </c>
      <c r="C20796" s="2" t="s">
        <v>49</v>
      </c>
      <c r="D20796" s="2" t="s">
        <v>10</v>
      </c>
      <c r="E20796" s="2" t="s">
        <v>74</v>
      </c>
      <c r="F20796" s="2" t="s">
        <v>977</v>
      </c>
      <c r="G20796" s="14" t="n">
        <v>17.5</v>
      </c>
      <c r="H20796" s="14" t="n">
        <v>21.34</v>
      </c>
      <c r="I20796" s="14" t="n">
        <v>17.5</v>
      </c>
      <c r="J20796" s="23" t="n">
        <f aca="false">IF(AND(E20796="Priority",ISNUMBER('Cost model'!N634)),'Cost model'!N634,'Cost model'!M634)</f>
        <v>15.5</v>
      </c>
      <c r="K20796" s="14" t="n">
        <f aca="false">J20796-H20796</f>
        <v>-5.84</v>
      </c>
      <c r="L20796" s="14" t="n">
        <f aca="false">G20796-H20796</f>
        <v>-3.84</v>
      </c>
    </row>
    <row r="20797" customFormat="false" ht="15" hidden="false" customHeight="false" outlineLevel="0" collapsed="false">
      <c r="A20797" s="2" t="s">
        <v>124</v>
      </c>
      <c r="B20797" s="2" t="s">
        <v>158</v>
      </c>
      <c r="C20797" s="2" t="s">
        <v>47</v>
      </c>
      <c r="D20797" s="2" t="s">
        <v>10</v>
      </c>
      <c r="E20797" s="2" t="s">
        <v>74</v>
      </c>
      <c r="F20797" s="2" t="s">
        <v>976</v>
      </c>
      <c r="G20797" s="14" t="n">
        <v>9.5</v>
      </c>
      <c r="H20797" s="14" t="n">
        <v>12.93</v>
      </c>
      <c r="I20797" s="14" t="n">
        <v>14.5</v>
      </c>
      <c r="J20797" s="23" t="n">
        <f aca="false">IF(AND(E20797="Priority",ISNUMBER('Cost model'!N347)),'Cost model'!N347,'Cost model'!M347)</f>
        <v>13.5</v>
      </c>
      <c r="K20797" s="14" t="n">
        <f aca="false">J20797-H20797</f>
        <v>0.57</v>
      </c>
      <c r="L20797" s="14" t="n">
        <f aca="false">G20797-H20797</f>
        <v>-3.43</v>
      </c>
    </row>
    <row r="20798" customFormat="false" ht="15" hidden="false" customHeight="false" outlineLevel="0" collapsed="false">
      <c r="A20798" s="2" t="s">
        <v>174</v>
      </c>
      <c r="B20798" s="2" t="s">
        <v>174</v>
      </c>
      <c r="C20798" s="2" t="s">
        <v>47</v>
      </c>
      <c r="D20798" s="2" t="s">
        <v>12</v>
      </c>
      <c r="E20798" s="2" t="s">
        <v>74</v>
      </c>
      <c r="F20798" s="2" t="s">
        <v>977</v>
      </c>
      <c r="G20798" s="14" t="n">
        <v>9.5</v>
      </c>
      <c r="H20798" s="14" t="n">
        <v>27.97</v>
      </c>
      <c r="I20798" s="14" t="n">
        <v>9.5</v>
      </c>
      <c r="J20798" s="23" t="n">
        <f aca="false">IF(AND(E20798="Priority",ISNUMBER('Cost model'!N170)),'Cost model'!N170,'Cost model'!M170)</f>
        <v>25.5</v>
      </c>
      <c r="K20798" s="14" t="n">
        <f aca="false">J20798-H20798</f>
        <v>-2.47</v>
      </c>
      <c r="L20798" s="14" t="n">
        <f aca="false">G20798-H20798</f>
        <v>-18.47</v>
      </c>
    </row>
    <row r="20799" customFormat="false" ht="15" hidden="false" customHeight="false" outlineLevel="0" collapsed="false">
      <c r="A20799" s="2" t="s">
        <v>174</v>
      </c>
      <c r="B20799" s="2" t="s">
        <v>174</v>
      </c>
      <c r="C20799" s="2" t="s">
        <v>47</v>
      </c>
      <c r="D20799" s="2" t="s">
        <v>12</v>
      </c>
      <c r="E20799" s="2" t="s">
        <v>74</v>
      </c>
      <c r="F20799" s="2" t="s">
        <v>977</v>
      </c>
      <c r="G20799" s="14" t="n">
        <v>9.5</v>
      </c>
      <c r="H20799" s="14" t="n">
        <v>28.71</v>
      </c>
      <c r="I20799" s="14" t="n">
        <v>9.5</v>
      </c>
      <c r="J20799" s="23" t="n">
        <f aca="false">IF(AND(E20799="Priority",ISNUMBER('Cost model'!N170)),'Cost model'!N170,'Cost model'!M170)</f>
        <v>25.5</v>
      </c>
      <c r="K20799" s="14" t="n">
        <f aca="false">J20799-H20799</f>
        <v>-3.21</v>
      </c>
      <c r="L20799" s="14" t="n">
        <f aca="false">G20799-H20799</f>
        <v>-19.21</v>
      </c>
    </row>
    <row r="20800" customFormat="false" ht="15" hidden="false" customHeight="false" outlineLevel="0" collapsed="false">
      <c r="A20800" s="2" t="s">
        <v>124</v>
      </c>
      <c r="B20800" s="2" t="s">
        <v>124</v>
      </c>
      <c r="C20800" s="2" t="s">
        <v>49</v>
      </c>
      <c r="D20800" s="2" t="s">
        <v>12</v>
      </c>
      <c r="E20800" s="2" t="s">
        <v>74</v>
      </c>
      <c r="F20800" s="2" t="s">
        <v>977</v>
      </c>
      <c r="G20800" s="14" t="n">
        <v>19.5</v>
      </c>
      <c r="H20800" s="14" t="n">
        <v>17.31</v>
      </c>
      <c r="I20800" s="14" t="n">
        <v>19.5</v>
      </c>
      <c r="J20800" s="23" t="n">
        <f aca="false">IF(AND(E20800="Priority",ISNUMBER('Cost model'!N322)),'Cost model'!N322,'Cost model'!M322)</f>
        <v>50</v>
      </c>
      <c r="K20800" s="14" t="n">
        <f aca="false">J20800-H20800</f>
        <v>32.69</v>
      </c>
      <c r="L20800" s="14" t="n">
        <f aca="false">G20800-H20800</f>
        <v>2.19</v>
      </c>
    </row>
    <row r="20801" customFormat="false" ht="15" hidden="false" customHeight="false" outlineLevel="0" collapsed="false">
      <c r="A20801" s="2" t="s">
        <v>342</v>
      </c>
      <c r="B20801" s="2" t="s">
        <v>158</v>
      </c>
      <c r="C20801" s="2" t="s">
        <v>49</v>
      </c>
      <c r="D20801" s="2" t="s">
        <v>10</v>
      </c>
      <c r="E20801" s="2" t="s">
        <v>83</v>
      </c>
      <c r="F20801" s="2" t="s">
        <v>976</v>
      </c>
      <c r="G20801" s="14" t="n">
        <v>34.5</v>
      </c>
      <c r="H20801" s="14" t="n">
        <v>21.34</v>
      </c>
      <c r="I20801" s="14" t="n">
        <v>34.5</v>
      </c>
      <c r="J20801" s="23" t="n">
        <f aca="false">IF(AND(E20801="Priority",ISNUMBER('Cost model'!N214)),'Cost model'!N214,'Cost model'!M214)</f>
        <v>35</v>
      </c>
      <c r="K20801" s="14" t="n">
        <f aca="false">J20801-H20801</f>
        <v>13.66</v>
      </c>
      <c r="L20801" s="14" t="n">
        <f aca="false">G20801-H20801</f>
        <v>13.16</v>
      </c>
    </row>
    <row r="20802" customFormat="false" ht="15" hidden="false" customHeight="false" outlineLevel="0" collapsed="false">
      <c r="A20802" s="2" t="s">
        <v>142</v>
      </c>
      <c r="B20802" s="2" t="s">
        <v>142</v>
      </c>
      <c r="C20802" s="2" t="s">
        <v>49</v>
      </c>
      <c r="D20802" s="2" t="s">
        <v>12</v>
      </c>
      <c r="E20802" s="2" t="s">
        <v>74</v>
      </c>
      <c r="F20802" s="2" t="s">
        <v>977</v>
      </c>
      <c r="G20802" s="14" t="n">
        <v>19.5</v>
      </c>
      <c r="H20802" s="14" t="n">
        <v>43.01</v>
      </c>
      <c r="I20802" s="14" t="n">
        <v>19.5</v>
      </c>
      <c r="J20802" s="23" t="n">
        <f aca="false">IF(AND(E20802="Priority",ISNUMBER('Cost model'!N637)),'Cost model'!N637,'Cost model'!M637)</f>
        <v>45</v>
      </c>
      <c r="K20802" s="14" t="n">
        <f aca="false">J20802-H20802</f>
        <v>1.99</v>
      </c>
      <c r="L20802" s="14" t="n">
        <f aca="false">G20802-H20802</f>
        <v>-23.51</v>
      </c>
    </row>
    <row r="20803" customFormat="false" ht="15" hidden="false" customHeight="false" outlineLevel="0" collapsed="false">
      <c r="A20803" s="2" t="s">
        <v>124</v>
      </c>
      <c r="B20803" s="2" t="s">
        <v>174</v>
      </c>
      <c r="C20803" s="2" t="s">
        <v>48</v>
      </c>
      <c r="D20803" s="2" t="s">
        <v>12</v>
      </c>
      <c r="E20803" s="2" t="s">
        <v>74</v>
      </c>
      <c r="F20803" s="2" t="s">
        <v>976</v>
      </c>
      <c r="G20803" s="14" t="n">
        <v>14.5</v>
      </c>
      <c r="H20803" s="14" t="n">
        <v>77.35</v>
      </c>
      <c r="I20803" s="14" t="n">
        <v>19.5</v>
      </c>
      <c r="J20803" s="23" t="n">
        <f aca="false">IF(AND(E20803="Priority",ISNUMBER('Cost model'!N366)),'Cost model'!N366,'Cost model'!M366)</f>
        <v>55</v>
      </c>
      <c r="K20803" s="14" t="n">
        <f aca="false">J20803-H20803</f>
        <v>-22.35</v>
      </c>
      <c r="L20803" s="14" t="n">
        <f aca="false">G20803-H20803</f>
        <v>-62.85</v>
      </c>
    </row>
    <row r="20804" customFormat="false" ht="15" hidden="false" customHeight="false" outlineLevel="0" collapsed="false">
      <c r="A20804" s="2" t="s">
        <v>174</v>
      </c>
      <c r="B20804" s="2" t="s">
        <v>174</v>
      </c>
      <c r="C20804" s="2" t="s">
        <v>47</v>
      </c>
      <c r="D20804" s="2" t="s">
        <v>12</v>
      </c>
      <c r="E20804" s="2" t="s">
        <v>74</v>
      </c>
      <c r="F20804" s="2" t="s">
        <v>977</v>
      </c>
      <c r="G20804" s="14" t="n">
        <v>9.5</v>
      </c>
      <c r="H20804" s="14" t="n">
        <v>27.52</v>
      </c>
      <c r="I20804" s="14" t="n">
        <v>9.5</v>
      </c>
      <c r="J20804" s="23" t="n">
        <f aca="false">IF(AND(E20804="Priority",ISNUMBER('Cost model'!N170)),'Cost model'!N170,'Cost model'!M170)</f>
        <v>25.5</v>
      </c>
      <c r="K20804" s="14" t="n">
        <f aca="false">J20804-H20804</f>
        <v>-2.02</v>
      </c>
      <c r="L20804" s="14" t="n">
        <f aca="false">G20804-H20804</f>
        <v>-18.02</v>
      </c>
    </row>
    <row r="20805" customFormat="false" ht="15" hidden="false" customHeight="false" outlineLevel="0" collapsed="false">
      <c r="A20805" s="2" t="s">
        <v>124</v>
      </c>
      <c r="B20805" s="2" t="s">
        <v>124</v>
      </c>
      <c r="C20805" s="2" t="s">
        <v>49</v>
      </c>
      <c r="D20805" s="2" t="s">
        <v>10</v>
      </c>
      <c r="E20805" s="2" t="s">
        <v>74</v>
      </c>
      <c r="F20805" s="2" t="s">
        <v>977</v>
      </c>
      <c r="G20805" s="14" t="n">
        <v>17.5</v>
      </c>
      <c r="H20805" s="14" t="n">
        <v>10.26</v>
      </c>
      <c r="I20805" s="14" t="n">
        <v>17.5</v>
      </c>
      <c r="J20805" s="23" t="n">
        <f aca="false">IF(AND(E20805="Priority",ISNUMBER('Cost model'!N319)),'Cost model'!N319,'Cost model'!M319)</f>
        <v>16.5</v>
      </c>
      <c r="K20805" s="14" t="n">
        <f aca="false">J20805-H20805</f>
        <v>6.24</v>
      </c>
      <c r="L20805" s="14" t="n">
        <f aca="false">G20805-H20805</f>
        <v>7.24</v>
      </c>
    </row>
    <row r="20806" customFormat="false" ht="15" hidden="false" customHeight="false" outlineLevel="0" collapsed="false">
      <c r="A20806" s="2" t="s">
        <v>174</v>
      </c>
      <c r="B20806" s="2" t="s">
        <v>174</v>
      </c>
      <c r="C20806" s="2" t="s">
        <v>49</v>
      </c>
      <c r="D20806" s="2" t="s">
        <v>12</v>
      </c>
      <c r="E20806" s="2" t="s">
        <v>74</v>
      </c>
      <c r="F20806" s="2" t="s">
        <v>977</v>
      </c>
      <c r="G20806" s="14" t="n">
        <v>19.5</v>
      </c>
      <c r="H20806" s="14" t="n">
        <v>35.01</v>
      </c>
      <c r="I20806" s="14" t="n">
        <v>19.5</v>
      </c>
      <c r="J20806" s="23" t="n">
        <f aca="false">IF(AND(E20806="Priority",ISNUMBER('Cost model'!N172)),'Cost model'!N172,'Cost model'!M172)</f>
        <v>45</v>
      </c>
      <c r="K20806" s="14" t="n">
        <f aca="false">J20806-H20806</f>
        <v>9.99</v>
      </c>
      <c r="L20806" s="14" t="n">
        <f aca="false">G20806-H20806</f>
        <v>-15.51</v>
      </c>
    </row>
    <row r="20807" customFormat="false" ht="15" hidden="false" customHeight="false" outlineLevel="0" collapsed="false">
      <c r="A20807" s="2" t="s">
        <v>174</v>
      </c>
      <c r="B20807" s="2" t="s">
        <v>174</v>
      </c>
      <c r="C20807" s="2" t="s">
        <v>47</v>
      </c>
      <c r="D20807" s="2" t="s">
        <v>12</v>
      </c>
      <c r="E20807" s="2" t="s">
        <v>74</v>
      </c>
      <c r="F20807" s="2" t="s">
        <v>977</v>
      </c>
      <c r="G20807" s="14" t="n">
        <v>9.5</v>
      </c>
      <c r="H20807" s="14" t="n">
        <v>7.46</v>
      </c>
      <c r="I20807" s="14" t="n">
        <v>9.5</v>
      </c>
      <c r="J20807" s="23" t="n">
        <f aca="false">IF(AND(E20807="Priority",ISNUMBER('Cost model'!N170)),'Cost model'!N170,'Cost model'!M170)</f>
        <v>25.5</v>
      </c>
      <c r="K20807" s="14" t="n">
        <f aca="false">J20807-H20807</f>
        <v>18.04</v>
      </c>
      <c r="L20807" s="14" t="n">
        <f aca="false">G20807-H20807</f>
        <v>2.04</v>
      </c>
    </row>
    <row r="20808" customFormat="false" ht="15" hidden="false" customHeight="false" outlineLevel="0" collapsed="false">
      <c r="A20808" s="2" t="s">
        <v>124</v>
      </c>
      <c r="B20808" s="2" t="s">
        <v>124</v>
      </c>
      <c r="C20808" s="2" t="s">
        <v>48</v>
      </c>
      <c r="D20808" s="2" t="s">
        <v>12</v>
      </c>
      <c r="E20808" s="2" t="s">
        <v>83</v>
      </c>
      <c r="F20808" s="2" t="s">
        <v>977</v>
      </c>
      <c r="G20808" s="14" t="n">
        <v>19.5</v>
      </c>
      <c r="H20808" s="14" t="n">
        <v>25.65</v>
      </c>
      <c r="I20808" s="14" t="n">
        <v>19.5</v>
      </c>
      <c r="J20808" s="23" t="n">
        <f aca="false">IF(AND(E20808="Priority",ISNUMBER('Cost model'!N321)),'Cost model'!N321,'Cost model'!M321)</f>
        <v>55</v>
      </c>
      <c r="K20808" s="14" t="n">
        <f aca="false">J20808-H20808</f>
        <v>29.35</v>
      </c>
      <c r="L20808" s="14" t="n">
        <f aca="false">G20808-H20808</f>
        <v>-6.15</v>
      </c>
    </row>
    <row r="20809" customFormat="false" ht="15" hidden="false" customHeight="false" outlineLevel="0" collapsed="false">
      <c r="A20809" s="2" t="s">
        <v>124</v>
      </c>
      <c r="B20809" s="2" t="s">
        <v>124</v>
      </c>
      <c r="C20809" s="2" t="s">
        <v>49</v>
      </c>
      <c r="D20809" s="2" t="s">
        <v>12</v>
      </c>
      <c r="E20809" s="2" t="s">
        <v>74</v>
      </c>
      <c r="F20809" s="2" t="s">
        <v>977</v>
      </c>
      <c r="G20809" s="14" t="n">
        <v>19.5</v>
      </c>
      <c r="H20809" s="14" t="n">
        <v>60.75</v>
      </c>
      <c r="I20809" s="14" t="n">
        <v>19.5</v>
      </c>
      <c r="J20809" s="23" t="n">
        <f aca="false">IF(AND(E20809="Priority",ISNUMBER('Cost model'!N322)),'Cost model'!N322,'Cost model'!M322)</f>
        <v>50</v>
      </c>
      <c r="K20809" s="14" t="n">
        <f aca="false">J20809-H20809</f>
        <v>-10.75</v>
      </c>
      <c r="L20809" s="14" t="n">
        <f aca="false">G20809-H20809</f>
        <v>-41.25</v>
      </c>
    </row>
    <row r="20810" customFormat="false" ht="15" hidden="false" customHeight="false" outlineLevel="0" collapsed="false">
      <c r="A20810" s="2" t="s">
        <v>221</v>
      </c>
      <c r="B20810" s="2" t="s">
        <v>221</v>
      </c>
      <c r="C20810" s="2" t="s">
        <v>49</v>
      </c>
      <c r="D20810" s="2" t="s">
        <v>10</v>
      </c>
      <c r="E20810" s="2" t="s">
        <v>74</v>
      </c>
      <c r="F20810" s="2" t="s">
        <v>977</v>
      </c>
      <c r="G20810" s="14" t="n">
        <v>17.5</v>
      </c>
      <c r="H20810" s="14" t="n">
        <v>17.31</v>
      </c>
      <c r="I20810" s="14" t="n">
        <v>17.5</v>
      </c>
      <c r="J20810" s="23" t="n">
        <f aca="false">IF(AND(E20810="Priority",ISNUMBER('Cost model'!N739)),'Cost model'!N739,'Cost model'!M739)</f>
        <v>17.5</v>
      </c>
      <c r="K20810" s="14" t="n">
        <f aca="false">J20810-H20810</f>
        <v>0.190000000000001</v>
      </c>
      <c r="L20810" s="14" t="n">
        <f aca="false">G20810-H20810</f>
        <v>0.190000000000001</v>
      </c>
    </row>
    <row r="20811" customFormat="false" ht="15" hidden="false" customHeight="false" outlineLevel="0" collapsed="false">
      <c r="A20811" s="2" t="s">
        <v>174</v>
      </c>
      <c r="B20811" s="2" t="s">
        <v>205</v>
      </c>
      <c r="C20811" s="2" t="s">
        <v>47</v>
      </c>
      <c r="D20811" s="2" t="s">
        <v>10</v>
      </c>
      <c r="E20811" s="2" t="s">
        <v>74</v>
      </c>
      <c r="F20811" s="2" t="s">
        <v>976</v>
      </c>
      <c r="G20811" s="14" t="n">
        <v>9.5</v>
      </c>
      <c r="H20811" s="14" t="n">
        <v>10.53</v>
      </c>
      <c r="I20811" s="14" t="n">
        <v>19.5</v>
      </c>
      <c r="J20811" s="23" t="n">
        <f aca="false">IF(AND(E20811="Priority",ISNUMBER('Cost model'!N182)),'Cost model'!N182,'Cost model'!M182)</f>
        <v>14.5</v>
      </c>
      <c r="K20811" s="14" t="n">
        <f aca="false">J20811-H20811</f>
        <v>3.97</v>
      </c>
      <c r="L20811" s="14" t="n">
        <f aca="false">G20811-H20811</f>
        <v>-1.03</v>
      </c>
    </row>
    <row r="20812" customFormat="false" ht="15" hidden="false" customHeight="false" outlineLevel="0" collapsed="false">
      <c r="A20812" s="2" t="s">
        <v>221</v>
      </c>
      <c r="B20812" s="2" t="s">
        <v>221</v>
      </c>
      <c r="C20812" s="2" t="s">
        <v>49</v>
      </c>
      <c r="D20812" s="2" t="s">
        <v>10</v>
      </c>
      <c r="E20812" s="2" t="s">
        <v>74</v>
      </c>
      <c r="F20812" s="2" t="s">
        <v>977</v>
      </c>
      <c r="G20812" s="14" t="n">
        <v>29.5</v>
      </c>
      <c r="H20812" s="14" t="n">
        <v>21.34</v>
      </c>
      <c r="I20812" s="14" t="n">
        <v>17.5</v>
      </c>
      <c r="J20812" s="23" t="n">
        <f aca="false">IF(AND(E20812="Priority",ISNUMBER('Cost model'!N739)),'Cost model'!N739,'Cost model'!M739)</f>
        <v>17.5</v>
      </c>
      <c r="K20812" s="14" t="n">
        <f aca="false">J20812-H20812</f>
        <v>-3.84</v>
      </c>
      <c r="L20812" s="14" t="n">
        <f aca="false">G20812-H20812</f>
        <v>8.16</v>
      </c>
    </row>
    <row r="20813" customFormat="false" ht="15" hidden="false" customHeight="false" outlineLevel="0" collapsed="false">
      <c r="A20813" s="2" t="s">
        <v>124</v>
      </c>
      <c r="B20813" s="2" t="s">
        <v>124</v>
      </c>
      <c r="C20813" s="2" t="s">
        <v>48</v>
      </c>
      <c r="D20813" s="2" t="s">
        <v>10</v>
      </c>
      <c r="E20813" s="2" t="s">
        <v>74</v>
      </c>
      <c r="F20813" s="2" t="s">
        <v>977</v>
      </c>
      <c r="G20813" s="14" t="n">
        <v>12.5</v>
      </c>
      <c r="H20813" s="14" t="n">
        <v>11.97</v>
      </c>
      <c r="I20813" s="14" t="n">
        <v>12.5</v>
      </c>
      <c r="J20813" s="23" t="n">
        <f aca="false">IF(AND(E20813="Priority",ISNUMBER('Cost model'!N318)),'Cost model'!N318,'Cost model'!M318)</f>
        <v>14.5</v>
      </c>
      <c r="K20813" s="14" t="n">
        <f aca="false">J20813-H20813</f>
        <v>2.53</v>
      </c>
      <c r="L20813" s="14" t="n">
        <f aca="false">G20813-H20813</f>
        <v>0.529999999999999</v>
      </c>
    </row>
    <row r="20814" customFormat="false" ht="15" hidden="false" customHeight="false" outlineLevel="0" collapsed="false">
      <c r="A20814" s="2" t="s">
        <v>124</v>
      </c>
      <c r="B20814" s="2" t="s">
        <v>124</v>
      </c>
      <c r="C20814" s="2" t="s">
        <v>48</v>
      </c>
      <c r="D20814" s="2" t="s">
        <v>10</v>
      </c>
      <c r="E20814" s="2" t="s">
        <v>74</v>
      </c>
      <c r="F20814" s="2" t="s">
        <v>977</v>
      </c>
      <c r="G20814" s="14" t="n">
        <v>12.5</v>
      </c>
      <c r="H20814" s="14" t="n">
        <v>11.03</v>
      </c>
      <c r="I20814" s="14" t="n">
        <v>12.5</v>
      </c>
      <c r="J20814" s="23" t="n">
        <f aca="false">IF(AND(E20814="Priority",ISNUMBER('Cost model'!N318)),'Cost model'!N318,'Cost model'!M318)</f>
        <v>14.5</v>
      </c>
      <c r="K20814" s="14" t="n">
        <f aca="false">J20814-H20814</f>
        <v>3.47</v>
      </c>
      <c r="L20814" s="14" t="n">
        <f aca="false">G20814-H20814</f>
        <v>1.47</v>
      </c>
    </row>
    <row r="20815" customFormat="false" ht="15" hidden="false" customHeight="false" outlineLevel="0" collapsed="false">
      <c r="A20815" s="2" t="s">
        <v>174</v>
      </c>
      <c r="B20815" s="2" t="s">
        <v>174</v>
      </c>
      <c r="C20815" s="2" t="s">
        <v>47</v>
      </c>
      <c r="D20815" s="2" t="s">
        <v>10</v>
      </c>
      <c r="E20815" s="2" t="s">
        <v>83</v>
      </c>
      <c r="F20815" s="2" t="s">
        <v>977</v>
      </c>
      <c r="G20815" s="14" t="n">
        <v>14.5</v>
      </c>
      <c r="H20815" s="14" t="n">
        <v>6.67</v>
      </c>
      <c r="I20815" s="14" t="n">
        <v>14.5</v>
      </c>
      <c r="J20815" s="23" t="n">
        <f aca="false">IF(AND(E20815="Priority",ISNUMBER('Cost model'!N167)),'Cost model'!N167,'Cost model'!M167)</f>
        <v>13.5</v>
      </c>
      <c r="K20815" s="14" t="n">
        <f aca="false">J20815-H20815</f>
        <v>6.83</v>
      </c>
      <c r="L20815" s="14" t="n">
        <f aca="false">G20815-H20815</f>
        <v>7.83</v>
      </c>
    </row>
    <row r="20816" customFormat="false" ht="15" hidden="false" customHeight="false" outlineLevel="0" collapsed="false">
      <c r="A20816" s="2" t="s">
        <v>124</v>
      </c>
      <c r="B20816" s="2" t="s">
        <v>221</v>
      </c>
      <c r="C20816" s="2" t="s">
        <v>48</v>
      </c>
      <c r="D20816" s="2" t="s">
        <v>10</v>
      </c>
      <c r="E20816" s="2" t="s">
        <v>74</v>
      </c>
      <c r="F20816" s="2" t="s">
        <v>976</v>
      </c>
      <c r="G20816" s="14" t="n">
        <v>12.5</v>
      </c>
      <c r="H20816" s="14" t="n">
        <v>115.15</v>
      </c>
      <c r="I20816" s="14" t="n">
        <v>19.5</v>
      </c>
      <c r="J20816" s="23" t="n">
        <f aca="false">IF(AND(E20816="Priority",ISNUMBER('Cost model'!N408)),'Cost model'!N408,'Cost model'!M408)</f>
        <v>21.5</v>
      </c>
      <c r="K20816" s="14" t="n">
        <f aca="false">J20816-H20816</f>
        <v>-93.65</v>
      </c>
      <c r="L20816" s="14" t="n">
        <f aca="false">G20816-H20816</f>
        <v>-102.65</v>
      </c>
    </row>
    <row r="20817" customFormat="false" ht="15" hidden="false" customHeight="false" outlineLevel="0" collapsed="false">
      <c r="A20817" s="2" t="s">
        <v>158</v>
      </c>
      <c r="B20817" s="2" t="s">
        <v>174</v>
      </c>
      <c r="C20817" s="2" t="s">
        <v>49</v>
      </c>
      <c r="D20817" s="2" t="s">
        <v>13</v>
      </c>
      <c r="E20817" s="2" t="s">
        <v>74</v>
      </c>
      <c r="F20817" s="2" t="s">
        <v>976</v>
      </c>
      <c r="G20817" s="14" t="n">
        <v>85</v>
      </c>
      <c r="H20817" s="14" t="n">
        <v>136.57</v>
      </c>
      <c r="I20817" s="14" t="n">
        <v>85</v>
      </c>
      <c r="J20817" s="23" t="n">
        <f aca="false">IF(AND(E20817="Priority",ISNUMBER('Cost model'!N490)),'Cost model'!N490,'Cost model'!M490)</f>
        <v>100</v>
      </c>
      <c r="K20817" s="14" t="n">
        <f aca="false">J20817-H20817</f>
        <v>-36.57</v>
      </c>
      <c r="L20817" s="14" t="n">
        <f aca="false">G20817-H20817</f>
        <v>-51.57</v>
      </c>
    </row>
    <row r="20818" customFormat="false" ht="15" hidden="false" customHeight="false" outlineLevel="0" collapsed="false">
      <c r="A20818" s="2" t="s">
        <v>174</v>
      </c>
      <c r="B20818" s="2" t="s">
        <v>174</v>
      </c>
      <c r="C20818" s="2" t="s">
        <v>48</v>
      </c>
      <c r="D20818" s="2" t="s">
        <v>10</v>
      </c>
      <c r="E20818" s="2" t="s">
        <v>74</v>
      </c>
      <c r="F20818" s="2" t="s">
        <v>977</v>
      </c>
      <c r="G20818" s="14" t="n">
        <v>12.5</v>
      </c>
      <c r="H20818" s="14" t="n">
        <v>7.22</v>
      </c>
      <c r="I20818" s="14" t="n">
        <v>12.5</v>
      </c>
      <c r="J20818" s="23" t="n">
        <f aca="false">IF(AND(E20818="Priority",ISNUMBER('Cost model'!N168)),'Cost model'!N168,'Cost model'!M168)</f>
        <v>13.5</v>
      </c>
      <c r="K20818" s="14" t="n">
        <f aca="false">J20818-H20818</f>
        <v>6.28</v>
      </c>
      <c r="L20818" s="14" t="n">
        <f aca="false">G20818-H20818</f>
        <v>5.28</v>
      </c>
    </row>
    <row r="20819" customFormat="false" ht="15" hidden="false" customHeight="false" outlineLevel="0" collapsed="false">
      <c r="A20819" s="2" t="s">
        <v>124</v>
      </c>
      <c r="B20819" s="2" t="s">
        <v>124</v>
      </c>
      <c r="C20819" s="2" t="s">
        <v>49</v>
      </c>
      <c r="D20819" s="2" t="s">
        <v>10</v>
      </c>
      <c r="E20819" s="2" t="s">
        <v>74</v>
      </c>
      <c r="F20819" s="2" t="s">
        <v>977</v>
      </c>
      <c r="G20819" s="14" t="n">
        <v>17.5</v>
      </c>
      <c r="H20819" s="14" t="n">
        <v>11.34</v>
      </c>
      <c r="I20819" s="14" t="n">
        <v>17.5</v>
      </c>
      <c r="J20819" s="23" t="n">
        <f aca="false">IF(AND(E20819="Priority",ISNUMBER('Cost model'!N319)),'Cost model'!N319,'Cost model'!M319)</f>
        <v>16.5</v>
      </c>
      <c r="K20819" s="14" t="n">
        <f aca="false">J20819-H20819</f>
        <v>5.16</v>
      </c>
      <c r="L20819" s="14" t="n">
        <f aca="false">G20819-H20819</f>
        <v>6.16</v>
      </c>
    </row>
    <row r="20820" customFormat="false" ht="15" hidden="false" customHeight="false" outlineLevel="0" collapsed="false">
      <c r="A20820" s="2" t="s">
        <v>205</v>
      </c>
      <c r="B20820" s="2" t="s">
        <v>142</v>
      </c>
      <c r="C20820" s="2" t="s">
        <v>47</v>
      </c>
      <c r="D20820" s="2" t="s">
        <v>10</v>
      </c>
      <c r="E20820" s="2" t="s">
        <v>83</v>
      </c>
      <c r="F20820" s="2" t="s">
        <v>976</v>
      </c>
      <c r="G20820" s="14" t="n">
        <v>19.5</v>
      </c>
      <c r="H20820" s="14" t="n">
        <v>21.84</v>
      </c>
      <c r="I20820" s="14" t="n">
        <v>19.5</v>
      </c>
      <c r="J20820" s="23" t="n">
        <f aca="false">IF(AND(E20820="Priority",ISNUMBER('Cost model'!N542)),'Cost model'!N542,'Cost model'!M542)</f>
        <v>21.5</v>
      </c>
      <c r="K20820" s="14" t="n">
        <f aca="false">J20820-H20820</f>
        <v>-0.34</v>
      </c>
      <c r="L20820" s="14" t="n">
        <f aca="false">G20820-H20820</f>
        <v>-2.34</v>
      </c>
    </row>
    <row r="20821" customFormat="false" ht="15" hidden="false" customHeight="false" outlineLevel="0" collapsed="false">
      <c r="A20821" s="2" t="s">
        <v>174</v>
      </c>
      <c r="B20821" s="2" t="s">
        <v>174</v>
      </c>
      <c r="C20821" s="2" t="s">
        <v>48</v>
      </c>
      <c r="D20821" s="2" t="s">
        <v>10</v>
      </c>
      <c r="E20821" s="2" t="s">
        <v>74</v>
      </c>
      <c r="F20821" s="2" t="s">
        <v>977</v>
      </c>
      <c r="G20821" s="14" t="n">
        <v>12.5</v>
      </c>
      <c r="H20821" s="14" t="n">
        <v>15.66</v>
      </c>
      <c r="I20821" s="14" t="n">
        <v>12.5</v>
      </c>
      <c r="J20821" s="23" t="n">
        <f aca="false">IF(AND(E20821="Priority",ISNUMBER('Cost model'!N168)),'Cost model'!N168,'Cost model'!M168)</f>
        <v>13.5</v>
      </c>
      <c r="K20821" s="14" t="n">
        <f aca="false">J20821-H20821</f>
        <v>-2.16</v>
      </c>
      <c r="L20821" s="14" t="n">
        <f aca="false">G20821-H20821</f>
        <v>-3.16</v>
      </c>
    </row>
    <row r="20822" customFormat="false" ht="15" hidden="false" customHeight="false" outlineLevel="0" collapsed="false">
      <c r="A20822" s="2" t="s">
        <v>124</v>
      </c>
      <c r="B20822" s="2" t="s">
        <v>124</v>
      </c>
      <c r="C20822" s="2" t="s">
        <v>48</v>
      </c>
      <c r="D20822" s="2" t="s">
        <v>12</v>
      </c>
      <c r="E20822" s="2" t="s">
        <v>74</v>
      </c>
      <c r="F20822" s="2" t="s">
        <v>977</v>
      </c>
      <c r="G20822" s="14" t="n">
        <v>12.5</v>
      </c>
      <c r="H20822" s="14" t="n">
        <v>56.07</v>
      </c>
      <c r="I20822" s="14" t="n">
        <v>12.5</v>
      </c>
      <c r="J20822" s="23" t="n">
        <f aca="false">IF(AND(E20822="Priority",ISNUMBER('Cost model'!N321)),'Cost model'!N321,'Cost model'!M321)</f>
        <v>40</v>
      </c>
      <c r="K20822" s="14" t="n">
        <f aca="false">J20822-H20822</f>
        <v>-16.07</v>
      </c>
      <c r="L20822" s="14" t="n">
        <f aca="false">G20822-H20822</f>
        <v>-43.57</v>
      </c>
    </row>
    <row r="20823" customFormat="false" ht="15" hidden="false" customHeight="false" outlineLevel="0" collapsed="false">
      <c r="A20823" s="2" t="s">
        <v>158</v>
      </c>
      <c r="B20823" s="2" t="s">
        <v>158</v>
      </c>
      <c r="C20823" s="2" t="s">
        <v>49</v>
      </c>
      <c r="D20823" s="2" t="s">
        <v>12</v>
      </c>
      <c r="E20823" s="2" t="s">
        <v>74</v>
      </c>
      <c r="F20823" s="2" t="s">
        <v>977</v>
      </c>
      <c r="G20823" s="14" t="n">
        <v>19.5</v>
      </c>
      <c r="H20823" s="14" t="n">
        <v>24.17</v>
      </c>
      <c r="I20823" s="14" t="n">
        <v>19.5</v>
      </c>
      <c r="J20823" s="23" t="n">
        <f aca="false">IF(AND(E20823="Priority",ISNUMBER('Cost model'!N427)),'Cost model'!N427,'Cost model'!M427)</f>
        <v>28.5</v>
      </c>
      <c r="K20823" s="14" t="n">
        <f aca="false">J20823-H20823</f>
        <v>4.33</v>
      </c>
      <c r="L20823" s="14" t="n">
        <f aca="false">G20823-H20823</f>
        <v>-4.67</v>
      </c>
    </row>
    <row r="20824" customFormat="false" ht="15" hidden="false" customHeight="false" outlineLevel="0" collapsed="false">
      <c r="A20824" s="2" t="s">
        <v>221</v>
      </c>
      <c r="B20824" s="2" t="s">
        <v>158</v>
      </c>
      <c r="C20824" s="2" t="s">
        <v>47</v>
      </c>
      <c r="D20824" s="2" t="s">
        <v>12</v>
      </c>
      <c r="E20824" s="2" t="s">
        <v>83</v>
      </c>
      <c r="F20824" s="2" t="s">
        <v>976</v>
      </c>
      <c r="G20824" s="14" t="n">
        <v>24.5</v>
      </c>
      <c r="H20824" s="14" t="n">
        <v>44.35</v>
      </c>
      <c r="I20824" s="14" t="n">
        <v>24.5</v>
      </c>
      <c r="J20824" s="23" t="n">
        <f aca="false">IF(AND(E20824="Priority",ISNUMBER('Cost model'!N755)),'Cost model'!N755,'Cost model'!M755)</f>
        <v>65</v>
      </c>
      <c r="K20824" s="14" t="n">
        <f aca="false">J20824-H20824</f>
        <v>20.65</v>
      </c>
      <c r="L20824" s="14" t="n">
        <f aca="false">G20824-H20824</f>
        <v>-19.85</v>
      </c>
    </row>
    <row r="20825" customFormat="false" ht="15" hidden="false" customHeight="false" outlineLevel="0" collapsed="false">
      <c r="A20825" s="2" t="s">
        <v>142</v>
      </c>
      <c r="B20825" s="2" t="s">
        <v>142</v>
      </c>
      <c r="C20825" s="2" t="s">
        <v>48</v>
      </c>
      <c r="D20825" s="2" t="s">
        <v>10</v>
      </c>
      <c r="E20825" s="2" t="s">
        <v>74</v>
      </c>
      <c r="F20825" s="2" t="s">
        <v>977</v>
      </c>
      <c r="G20825" s="14" t="n">
        <v>14.5</v>
      </c>
      <c r="H20825" s="14" t="n">
        <v>10.8</v>
      </c>
      <c r="I20825" s="14" t="n">
        <v>12.5</v>
      </c>
      <c r="J20825" s="23" t="n">
        <f aca="false">IF(AND(E20825="Priority",ISNUMBER('Cost model'!N633)),'Cost model'!N633,'Cost model'!M633)</f>
        <v>11.5</v>
      </c>
      <c r="K20825" s="14" t="n">
        <f aca="false">J20825-H20825</f>
        <v>0.699999999999999</v>
      </c>
      <c r="L20825" s="14" t="n">
        <f aca="false">G20825-H20825</f>
        <v>3.7</v>
      </c>
    </row>
    <row r="20826" customFormat="false" ht="15" hidden="false" customHeight="false" outlineLevel="0" collapsed="false">
      <c r="A20826" s="2" t="s">
        <v>142</v>
      </c>
      <c r="B20826" s="2" t="s">
        <v>124</v>
      </c>
      <c r="C20826" s="2" t="s">
        <v>48</v>
      </c>
      <c r="D20826" s="2" t="s">
        <v>12</v>
      </c>
      <c r="E20826" s="2" t="s">
        <v>74</v>
      </c>
      <c r="F20826" s="2" t="s">
        <v>976</v>
      </c>
      <c r="G20826" s="14" t="n">
        <v>12.5</v>
      </c>
      <c r="H20826" s="14" t="n">
        <v>62.02</v>
      </c>
      <c r="I20826" s="14" t="n">
        <v>19.5</v>
      </c>
      <c r="J20826" s="23" t="n">
        <f aca="false">IF(AND(E20826="Priority",ISNUMBER('Cost model'!N666)),'Cost model'!N666,'Cost model'!M666)</f>
        <v>45</v>
      </c>
      <c r="K20826" s="14" t="n">
        <f aca="false">J20826-H20826</f>
        <v>-17.02</v>
      </c>
      <c r="L20826" s="14" t="n">
        <f aca="false">G20826-H20826</f>
        <v>-49.52</v>
      </c>
    </row>
    <row r="20827" customFormat="false" ht="15" hidden="false" customHeight="false" outlineLevel="0" collapsed="false">
      <c r="A20827" s="2" t="s">
        <v>174</v>
      </c>
      <c r="B20827" s="2" t="s">
        <v>174</v>
      </c>
      <c r="C20827" s="2" t="s">
        <v>47</v>
      </c>
      <c r="D20827" s="2" t="s">
        <v>10</v>
      </c>
      <c r="E20827" s="2" t="s">
        <v>83</v>
      </c>
      <c r="F20827" s="2" t="s">
        <v>977</v>
      </c>
      <c r="G20827" s="14" t="n">
        <v>14.5</v>
      </c>
      <c r="H20827" s="14" t="n">
        <v>6.67</v>
      </c>
      <c r="I20827" s="14" t="n">
        <v>14.5</v>
      </c>
      <c r="J20827" s="23" t="n">
        <f aca="false">IF(AND(E20827="Priority",ISNUMBER('Cost model'!N167)),'Cost model'!N167,'Cost model'!M167)</f>
        <v>13.5</v>
      </c>
      <c r="K20827" s="14" t="n">
        <f aca="false">J20827-H20827</f>
        <v>6.83</v>
      </c>
      <c r="L20827" s="14" t="n">
        <f aca="false">G20827-H20827</f>
        <v>7.83</v>
      </c>
    </row>
    <row r="20828" customFormat="false" ht="15" hidden="false" customHeight="false" outlineLevel="0" collapsed="false">
      <c r="A20828" s="2" t="s">
        <v>158</v>
      </c>
      <c r="B20828" s="2" t="s">
        <v>158</v>
      </c>
      <c r="C20828" s="2" t="s">
        <v>49</v>
      </c>
      <c r="D20828" s="2" t="s">
        <v>10</v>
      </c>
      <c r="E20828" s="2" t="s">
        <v>74</v>
      </c>
      <c r="F20828" s="2" t="s">
        <v>977</v>
      </c>
      <c r="G20828" s="14" t="n">
        <v>17.5</v>
      </c>
      <c r="H20828" s="14" t="n">
        <v>14.08</v>
      </c>
      <c r="I20828" s="14" t="n">
        <v>17.5</v>
      </c>
      <c r="J20828" s="23" t="n">
        <f aca="false">IF(AND(E20828="Priority",ISNUMBER('Cost model'!N424)),'Cost model'!N424,'Cost model'!M424)</f>
        <v>16.5</v>
      </c>
      <c r="K20828" s="14" t="n">
        <f aca="false">J20828-H20828</f>
        <v>2.42</v>
      </c>
      <c r="L20828" s="14" t="n">
        <f aca="false">G20828-H20828</f>
        <v>3.42</v>
      </c>
    </row>
    <row r="20829" customFormat="false" ht="15" hidden="false" customHeight="false" outlineLevel="0" collapsed="false">
      <c r="A20829" s="2" t="s">
        <v>142</v>
      </c>
      <c r="B20829" s="2" t="s">
        <v>142</v>
      </c>
      <c r="C20829" s="2" t="s">
        <v>49</v>
      </c>
      <c r="D20829" s="2" t="s">
        <v>12</v>
      </c>
      <c r="E20829" s="2" t="s">
        <v>74</v>
      </c>
      <c r="F20829" s="2" t="s">
        <v>977</v>
      </c>
      <c r="G20829" s="14" t="n">
        <v>19.5</v>
      </c>
      <c r="H20829" s="14" t="n">
        <v>44.36</v>
      </c>
      <c r="I20829" s="14" t="n">
        <v>19.5</v>
      </c>
      <c r="J20829" s="23" t="n">
        <f aca="false">IF(AND(E20829="Priority",ISNUMBER('Cost model'!N637)),'Cost model'!N637,'Cost model'!M637)</f>
        <v>45</v>
      </c>
      <c r="K20829" s="14" t="n">
        <f aca="false">J20829-H20829</f>
        <v>0.640000000000001</v>
      </c>
      <c r="L20829" s="14" t="n">
        <f aca="false">G20829-H20829</f>
        <v>-24.86</v>
      </c>
    </row>
    <row r="20830" customFormat="false" ht="15" hidden="false" customHeight="false" outlineLevel="0" collapsed="false">
      <c r="A20830" s="2" t="s">
        <v>221</v>
      </c>
      <c r="B20830" s="2" t="s">
        <v>158</v>
      </c>
      <c r="C20830" s="2" t="s">
        <v>47</v>
      </c>
      <c r="D20830" s="2" t="s">
        <v>10</v>
      </c>
      <c r="E20830" s="2" t="s">
        <v>83</v>
      </c>
      <c r="F20830" s="2" t="s">
        <v>976</v>
      </c>
      <c r="G20830" s="14" t="n">
        <v>19.5</v>
      </c>
      <c r="H20830" s="14" t="n">
        <v>21.34</v>
      </c>
      <c r="I20830" s="14" t="n">
        <v>19.5</v>
      </c>
      <c r="J20830" s="23" t="n">
        <f aca="false">IF(AND(E20830="Priority",ISNUMBER('Cost model'!N752)),'Cost model'!N752,'Cost model'!M752)</f>
        <v>17.5</v>
      </c>
      <c r="K20830" s="14" t="n">
        <f aca="false">J20830-H20830</f>
        <v>-3.84</v>
      </c>
      <c r="L20830" s="14" t="n">
        <f aca="false">G20830-H20830</f>
        <v>-1.84</v>
      </c>
    </row>
    <row r="20831" customFormat="false" ht="15" hidden="false" customHeight="false" outlineLevel="0" collapsed="false">
      <c r="A20831" s="2" t="s">
        <v>174</v>
      </c>
      <c r="B20831" s="2" t="s">
        <v>142</v>
      </c>
      <c r="C20831" s="2" t="s">
        <v>49</v>
      </c>
      <c r="D20831" s="2" t="s">
        <v>12</v>
      </c>
      <c r="E20831" s="2" t="s">
        <v>74</v>
      </c>
      <c r="F20831" s="2" t="s">
        <v>976</v>
      </c>
      <c r="G20831" s="14" t="n">
        <v>19.5</v>
      </c>
      <c r="H20831" s="14" t="n">
        <v>34.52</v>
      </c>
      <c r="I20831" s="14" t="n">
        <v>19.5</v>
      </c>
      <c r="J20831" s="23" t="n">
        <f aca="false">IF(AND(E20831="Priority",ISNUMBER('Cost model'!N127)),'Cost model'!N127,'Cost model'!M127)</f>
        <v>50</v>
      </c>
      <c r="K20831" s="14" t="n">
        <f aca="false">J20831-H20831</f>
        <v>15.48</v>
      </c>
      <c r="L20831" s="14" t="n">
        <f aca="false">G20831-H20831</f>
        <v>-15.02</v>
      </c>
    </row>
    <row r="20832" customFormat="false" ht="15" hidden="false" customHeight="false" outlineLevel="0" collapsed="false">
      <c r="A20832" s="2" t="s">
        <v>124</v>
      </c>
      <c r="B20832" s="2" t="s">
        <v>124</v>
      </c>
      <c r="C20832" s="2" t="s">
        <v>49</v>
      </c>
      <c r="D20832" s="2" t="s">
        <v>13</v>
      </c>
      <c r="E20832" s="2" t="s">
        <v>74</v>
      </c>
      <c r="F20832" s="2" t="s">
        <v>977</v>
      </c>
      <c r="G20832" s="14" t="n">
        <v>50</v>
      </c>
      <c r="H20832" s="14" t="n">
        <v>72.57</v>
      </c>
      <c r="I20832" s="14" t="n">
        <v>50</v>
      </c>
      <c r="J20832" s="23" t="n">
        <f aca="false">IF(AND(E20832="Priority",ISNUMBER('Cost model'!N325)),'Cost model'!N325,'Cost model'!M325)</f>
        <v>110</v>
      </c>
      <c r="K20832" s="14" t="n">
        <f aca="false">J20832-H20832</f>
        <v>37.43</v>
      </c>
      <c r="L20832" s="14" t="n">
        <f aca="false">G20832-H20832</f>
        <v>-22.57</v>
      </c>
    </row>
    <row r="20833" customFormat="false" ht="15" hidden="false" customHeight="false" outlineLevel="0" collapsed="false">
      <c r="A20833" s="2" t="s">
        <v>174</v>
      </c>
      <c r="B20833" s="2" t="s">
        <v>221</v>
      </c>
      <c r="C20833" s="2" t="s">
        <v>49</v>
      </c>
      <c r="D20833" s="2" t="s">
        <v>12</v>
      </c>
      <c r="E20833" s="2" t="s">
        <v>74</v>
      </c>
      <c r="F20833" s="2" t="s">
        <v>976</v>
      </c>
      <c r="G20833" s="14" t="n">
        <v>19.5</v>
      </c>
      <c r="H20833" s="14" t="n">
        <v>82.15</v>
      </c>
      <c r="I20833" s="14" t="n">
        <v>24.5</v>
      </c>
      <c r="J20833" s="23" t="n">
        <f aca="false">IF(AND(E20833="Priority",ISNUMBER('Cost model'!N157)),'Cost model'!N157,'Cost model'!M157)</f>
        <v>65</v>
      </c>
      <c r="K20833" s="14" t="n">
        <f aca="false">J20833-H20833</f>
        <v>-17.15</v>
      </c>
      <c r="L20833" s="14" t="n">
        <f aca="false">G20833-H20833</f>
        <v>-62.65</v>
      </c>
    </row>
    <row r="20834" customFormat="false" ht="15" hidden="false" customHeight="false" outlineLevel="0" collapsed="false">
      <c r="A20834" s="2" t="s">
        <v>124</v>
      </c>
      <c r="B20834" s="2" t="s">
        <v>124</v>
      </c>
      <c r="C20834" s="2" t="s">
        <v>47</v>
      </c>
      <c r="D20834" s="2" t="s">
        <v>12</v>
      </c>
      <c r="E20834" s="2" t="s">
        <v>74</v>
      </c>
      <c r="F20834" s="2" t="s">
        <v>977</v>
      </c>
      <c r="G20834" s="14" t="n">
        <v>9.5</v>
      </c>
      <c r="H20834" s="14" t="n">
        <v>58.11</v>
      </c>
      <c r="I20834" s="14" t="n">
        <v>9.5</v>
      </c>
      <c r="J20834" s="23" t="n">
        <f aca="false">IF(AND(E20834="Priority",ISNUMBER('Cost model'!N320)),'Cost model'!N320,'Cost model'!M320)</f>
        <v>24.5</v>
      </c>
      <c r="K20834" s="14" t="n">
        <f aca="false">J20834-H20834</f>
        <v>-33.61</v>
      </c>
      <c r="L20834" s="14" t="n">
        <f aca="false">G20834-H20834</f>
        <v>-48.61</v>
      </c>
    </row>
    <row r="20835" customFormat="false" ht="15" hidden="false" customHeight="false" outlineLevel="0" collapsed="false">
      <c r="A20835" s="2" t="s">
        <v>158</v>
      </c>
      <c r="B20835" s="2" t="s">
        <v>221</v>
      </c>
      <c r="C20835" s="2" t="s">
        <v>49</v>
      </c>
      <c r="D20835" s="2" t="s">
        <v>10</v>
      </c>
      <c r="E20835" s="2" t="s">
        <v>74</v>
      </c>
      <c r="F20835" s="2" t="s">
        <v>976</v>
      </c>
      <c r="G20835" s="14" t="n">
        <v>24.5</v>
      </c>
      <c r="H20835" s="14" t="n">
        <v>21.34</v>
      </c>
      <c r="I20835" s="14" t="n">
        <v>19.5</v>
      </c>
      <c r="J20835" s="23" t="n">
        <f aca="false">IF(AND(E20835="Priority",ISNUMBER('Cost model'!N469)),'Cost model'!N469,'Cost model'!M469)</f>
        <v>20.5</v>
      </c>
      <c r="K20835" s="14" t="n">
        <f aca="false">J20835-H20835</f>
        <v>-0.84</v>
      </c>
      <c r="L20835" s="14" t="n">
        <f aca="false">G20835-H20835</f>
        <v>3.16</v>
      </c>
    </row>
    <row r="20836" customFormat="false" ht="15" hidden="false" customHeight="false" outlineLevel="0" collapsed="false">
      <c r="A20836" s="2" t="s">
        <v>174</v>
      </c>
      <c r="B20836" s="2" t="s">
        <v>142</v>
      </c>
      <c r="C20836" s="2" t="s">
        <v>48</v>
      </c>
      <c r="D20836" s="2" t="s">
        <v>12</v>
      </c>
      <c r="E20836" s="2" t="s">
        <v>74</v>
      </c>
      <c r="F20836" s="2" t="s">
        <v>976</v>
      </c>
      <c r="G20836" s="14" t="n">
        <v>12.5</v>
      </c>
      <c r="H20836" s="14" t="n">
        <v>25.41</v>
      </c>
      <c r="I20836" s="14" t="n">
        <v>12.5</v>
      </c>
      <c r="J20836" s="23" t="n">
        <f aca="false">IF(AND(E20836="Priority",ISNUMBER('Cost model'!N126)),'Cost model'!N126,'Cost model'!M126)</f>
        <v>45</v>
      </c>
      <c r="K20836" s="14" t="n">
        <f aca="false">J20836-H20836</f>
        <v>19.59</v>
      </c>
      <c r="L20836" s="14" t="n">
        <f aca="false">G20836-H20836</f>
        <v>-12.91</v>
      </c>
    </row>
    <row r="20837" customFormat="false" ht="15" hidden="false" customHeight="false" outlineLevel="0" collapsed="false">
      <c r="A20837" s="2" t="s">
        <v>174</v>
      </c>
      <c r="B20837" s="2" t="s">
        <v>174</v>
      </c>
      <c r="C20837" s="2" t="s">
        <v>48</v>
      </c>
      <c r="D20837" s="2" t="s">
        <v>10</v>
      </c>
      <c r="E20837" s="2" t="s">
        <v>83</v>
      </c>
      <c r="F20837" s="2" t="s">
        <v>977</v>
      </c>
      <c r="G20837" s="14" t="n">
        <v>17.5</v>
      </c>
      <c r="H20837" s="14" t="n">
        <v>21.34</v>
      </c>
      <c r="I20837" s="14" t="n">
        <v>17.5</v>
      </c>
      <c r="J20837" s="23" t="n">
        <f aca="false">IF(AND(E20837="Priority",ISNUMBER('Cost model'!N168)),'Cost model'!N168,'Cost model'!M168)</f>
        <v>18.5</v>
      </c>
      <c r="K20837" s="14" t="n">
        <f aca="false">J20837-H20837</f>
        <v>-2.84</v>
      </c>
      <c r="L20837" s="14" t="n">
        <f aca="false">G20837-H20837</f>
        <v>-3.84</v>
      </c>
    </row>
    <row r="20838" customFormat="false" ht="15" hidden="false" customHeight="false" outlineLevel="0" collapsed="false">
      <c r="A20838" s="2" t="s">
        <v>142</v>
      </c>
      <c r="B20838" s="2" t="s">
        <v>142</v>
      </c>
      <c r="C20838" s="2" t="s">
        <v>47</v>
      </c>
      <c r="D20838" s="2" t="s">
        <v>10</v>
      </c>
      <c r="E20838" s="2" t="s">
        <v>83</v>
      </c>
      <c r="F20838" s="2" t="s">
        <v>977</v>
      </c>
      <c r="G20838" s="14" t="n">
        <v>14.5</v>
      </c>
      <c r="H20838" s="14" t="n">
        <v>6.14</v>
      </c>
      <c r="I20838" s="14" t="n">
        <v>14.5</v>
      </c>
      <c r="J20838" s="23" t="n">
        <f aca="false">IF(AND(E20838="Priority",ISNUMBER('Cost model'!N632)),'Cost model'!N632,'Cost model'!M632)</f>
        <v>14.5</v>
      </c>
      <c r="K20838" s="14" t="n">
        <f aca="false">J20838-H20838</f>
        <v>8.36</v>
      </c>
      <c r="L20838" s="14" t="n">
        <f aca="false">G20838-H20838</f>
        <v>8.36</v>
      </c>
    </row>
    <row r="20839" customFormat="false" ht="15" hidden="false" customHeight="false" outlineLevel="0" collapsed="false">
      <c r="A20839" s="2" t="s">
        <v>124</v>
      </c>
      <c r="B20839" s="2" t="s">
        <v>124</v>
      </c>
      <c r="C20839" s="2" t="s">
        <v>48</v>
      </c>
      <c r="D20839" s="2" t="s">
        <v>10</v>
      </c>
      <c r="E20839" s="2" t="s">
        <v>74</v>
      </c>
      <c r="F20839" s="2" t="s">
        <v>977</v>
      </c>
      <c r="G20839" s="14" t="n">
        <v>12.5</v>
      </c>
      <c r="H20839" s="14" t="n">
        <v>6.64</v>
      </c>
      <c r="I20839" s="14" t="n">
        <v>12.5</v>
      </c>
      <c r="J20839" s="23" t="n">
        <f aca="false">IF(AND(E20839="Priority",ISNUMBER('Cost model'!N318)),'Cost model'!N318,'Cost model'!M318)</f>
        <v>14.5</v>
      </c>
      <c r="K20839" s="14" t="n">
        <f aca="false">J20839-H20839</f>
        <v>7.86</v>
      </c>
      <c r="L20839" s="14" t="n">
        <f aca="false">G20839-H20839</f>
        <v>5.86</v>
      </c>
    </row>
    <row r="20840" customFormat="false" ht="15" hidden="false" customHeight="false" outlineLevel="0" collapsed="false">
      <c r="A20840" s="2" t="s">
        <v>124</v>
      </c>
      <c r="B20840" s="2" t="s">
        <v>124</v>
      </c>
      <c r="C20840" s="2" t="s">
        <v>49</v>
      </c>
      <c r="D20840" s="2" t="s">
        <v>12</v>
      </c>
      <c r="E20840" s="2" t="s">
        <v>74</v>
      </c>
      <c r="F20840" s="2" t="s">
        <v>977</v>
      </c>
      <c r="G20840" s="14" t="n">
        <v>19.5</v>
      </c>
      <c r="H20840" s="14" t="n">
        <v>90.37</v>
      </c>
      <c r="I20840" s="14" t="n">
        <v>19.5</v>
      </c>
      <c r="J20840" s="23" t="n">
        <f aca="false">IF(AND(E20840="Priority",ISNUMBER('Cost model'!N322)),'Cost model'!N322,'Cost model'!M322)</f>
        <v>50</v>
      </c>
      <c r="K20840" s="14" t="n">
        <f aca="false">J20840-H20840</f>
        <v>-40.37</v>
      </c>
      <c r="L20840" s="14" t="n">
        <f aca="false">G20840-H20840</f>
        <v>-70.87</v>
      </c>
    </row>
    <row r="20841" customFormat="false" ht="15" hidden="false" customHeight="false" outlineLevel="0" collapsed="false">
      <c r="A20841" s="2" t="s">
        <v>124</v>
      </c>
      <c r="B20841" s="2" t="s">
        <v>124</v>
      </c>
      <c r="C20841" s="2" t="s">
        <v>48</v>
      </c>
      <c r="D20841" s="2" t="s">
        <v>10</v>
      </c>
      <c r="E20841" s="2" t="s">
        <v>74</v>
      </c>
      <c r="F20841" s="2" t="s">
        <v>977</v>
      </c>
      <c r="G20841" s="14" t="n">
        <v>12.5</v>
      </c>
      <c r="H20841" s="14" t="n">
        <v>20.83</v>
      </c>
      <c r="I20841" s="14" t="n">
        <v>12.5</v>
      </c>
      <c r="J20841" s="23" t="n">
        <f aca="false">IF(AND(E20841="Priority",ISNUMBER('Cost model'!N318)),'Cost model'!N318,'Cost model'!M318)</f>
        <v>14.5</v>
      </c>
      <c r="K20841" s="14" t="n">
        <f aca="false">J20841-H20841</f>
        <v>-6.33</v>
      </c>
      <c r="L20841" s="14" t="n">
        <f aca="false">G20841-H20841</f>
        <v>-8.33</v>
      </c>
    </row>
    <row r="20842" customFormat="false" ht="15" hidden="false" customHeight="false" outlineLevel="0" collapsed="false">
      <c r="A20842" s="2" t="s">
        <v>221</v>
      </c>
      <c r="B20842" s="2" t="s">
        <v>221</v>
      </c>
      <c r="C20842" s="2" t="s">
        <v>49</v>
      </c>
      <c r="D20842" s="2" t="s">
        <v>12</v>
      </c>
      <c r="E20842" s="2" t="s">
        <v>83</v>
      </c>
      <c r="F20842" s="2" t="s">
        <v>977</v>
      </c>
      <c r="G20842" s="14" t="n">
        <v>29.5</v>
      </c>
      <c r="H20842" s="14" t="n">
        <v>37.74</v>
      </c>
      <c r="I20842" s="14" t="n">
        <v>29.5</v>
      </c>
      <c r="J20842" s="23" t="n">
        <f aca="false">IF(AND(E20842="Priority",ISNUMBER('Cost model'!N742)),'Cost model'!N742,'Cost model'!M742)</f>
        <v>80</v>
      </c>
      <c r="K20842" s="14" t="n">
        <f aca="false">J20842-H20842</f>
        <v>42.26</v>
      </c>
      <c r="L20842" s="14" t="n">
        <f aca="false">G20842-H20842</f>
        <v>-8.24</v>
      </c>
    </row>
    <row r="20843" customFormat="false" ht="15" hidden="false" customHeight="false" outlineLevel="0" collapsed="false">
      <c r="A20843" s="2" t="s">
        <v>221</v>
      </c>
      <c r="B20843" s="2" t="s">
        <v>221</v>
      </c>
      <c r="C20843" s="2" t="s">
        <v>47</v>
      </c>
      <c r="D20843" s="2" t="s">
        <v>10</v>
      </c>
      <c r="E20843" s="2" t="s">
        <v>74</v>
      </c>
      <c r="F20843" s="2" t="s">
        <v>977</v>
      </c>
      <c r="G20843" s="14" t="n">
        <v>9.5</v>
      </c>
      <c r="H20843" s="14" t="n">
        <v>12.91</v>
      </c>
      <c r="I20843" s="14" t="n">
        <v>9.5</v>
      </c>
      <c r="J20843" s="23" t="n">
        <f aca="false">IF(AND(E20843="Priority",ISNUMBER('Cost model'!N737)),'Cost model'!N737,'Cost model'!M737)</f>
        <v>8.5</v>
      </c>
      <c r="K20843" s="14" t="n">
        <f aca="false">J20843-H20843</f>
        <v>-4.41</v>
      </c>
      <c r="L20843" s="14" t="n">
        <f aca="false">G20843-H20843</f>
        <v>-3.41</v>
      </c>
    </row>
    <row r="20844" customFormat="false" ht="15" hidden="false" customHeight="false" outlineLevel="0" collapsed="false">
      <c r="A20844" s="2" t="s">
        <v>174</v>
      </c>
      <c r="B20844" s="2" t="s">
        <v>174</v>
      </c>
      <c r="C20844" s="2" t="s">
        <v>48</v>
      </c>
      <c r="D20844" s="2" t="s">
        <v>10</v>
      </c>
      <c r="E20844" s="2" t="s">
        <v>74</v>
      </c>
      <c r="F20844" s="2" t="s">
        <v>977</v>
      </c>
      <c r="G20844" s="14" t="n">
        <v>12.5</v>
      </c>
      <c r="H20844" s="14" t="n">
        <v>15.66</v>
      </c>
      <c r="I20844" s="14" t="n">
        <v>12.5</v>
      </c>
      <c r="J20844" s="23" t="n">
        <f aca="false">IF(AND(E20844="Priority",ISNUMBER('Cost model'!N168)),'Cost model'!N168,'Cost model'!M168)</f>
        <v>13.5</v>
      </c>
      <c r="K20844" s="14" t="n">
        <f aca="false">J20844-H20844</f>
        <v>-2.16</v>
      </c>
      <c r="L20844" s="14" t="n">
        <f aca="false">G20844-H20844</f>
        <v>-3.16</v>
      </c>
    </row>
    <row r="20845" customFormat="false" ht="15" hidden="false" customHeight="false" outlineLevel="0" collapsed="false">
      <c r="A20845" s="2" t="s">
        <v>124</v>
      </c>
      <c r="B20845" s="2" t="s">
        <v>124</v>
      </c>
      <c r="C20845" s="2" t="s">
        <v>47</v>
      </c>
      <c r="D20845" s="2" t="s">
        <v>12</v>
      </c>
      <c r="E20845" s="2" t="s">
        <v>74</v>
      </c>
      <c r="F20845" s="2" t="s">
        <v>977</v>
      </c>
      <c r="G20845" s="14" t="n">
        <v>24.5</v>
      </c>
      <c r="H20845" s="14" t="n">
        <v>43.25</v>
      </c>
      <c r="I20845" s="14" t="n">
        <v>9.5</v>
      </c>
      <c r="J20845" s="23" t="n">
        <f aca="false">IF(AND(E20845="Priority",ISNUMBER('Cost model'!N320)),'Cost model'!N320,'Cost model'!M320)</f>
        <v>24.5</v>
      </c>
      <c r="K20845" s="14" t="n">
        <f aca="false">J20845-H20845</f>
        <v>-18.75</v>
      </c>
      <c r="L20845" s="14" t="n">
        <f aca="false">G20845-H20845</f>
        <v>-18.75</v>
      </c>
    </row>
    <row r="20846" customFormat="false" ht="15" hidden="false" customHeight="false" outlineLevel="0" collapsed="false">
      <c r="A20846" s="2" t="s">
        <v>174</v>
      </c>
      <c r="B20846" s="2" t="s">
        <v>174</v>
      </c>
      <c r="C20846" s="2" t="s">
        <v>48</v>
      </c>
      <c r="D20846" s="2" t="s">
        <v>13</v>
      </c>
      <c r="E20846" s="2" t="s">
        <v>74</v>
      </c>
      <c r="F20846" s="2" t="s">
        <v>977</v>
      </c>
      <c r="G20846" s="14" t="n">
        <v>24.5</v>
      </c>
      <c r="H20846" s="14" t="n">
        <v>61.97</v>
      </c>
      <c r="I20846" s="14" t="n">
        <v>24.5</v>
      </c>
      <c r="J20846" s="23" t="n">
        <f aca="false">IF(AND(E20846="Priority",ISNUMBER('Cost model'!N174)),'Cost model'!N174,'Cost model'!M174)</f>
        <v>70</v>
      </c>
      <c r="K20846" s="14" t="n">
        <f aca="false">J20846-H20846</f>
        <v>8.03</v>
      </c>
      <c r="L20846" s="14" t="n">
        <f aca="false">G20846-H20846</f>
        <v>-37.47</v>
      </c>
    </row>
    <row r="20847" customFormat="false" ht="15" hidden="false" customHeight="false" outlineLevel="0" collapsed="false">
      <c r="A20847" s="2" t="s">
        <v>174</v>
      </c>
      <c r="B20847" s="2" t="s">
        <v>174</v>
      </c>
      <c r="C20847" s="2" t="s">
        <v>47</v>
      </c>
      <c r="D20847" s="2" t="s">
        <v>10</v>
      </c>
      <c r="E20847" s="2" t="s">
        <v>74</v>
      </c>
      <c r="F20847" s="2" t="s">
        <v>977</v>
      </c>
      <c r="G20847" s="14" t="n">
        <v>9.5</v>
      </c>
      <c r="H20847" s="14" t="n">
        <v>6.67</v>
      </c>
      <c r="I20847" s="14" t="n">
        <v>9.5</v>
      </c>
      <c r="J20847" s="23" t="n">
        <f aca="false">IF(AND(E20847="Priority",ISNUMBER('Cost model'!N167)),'Cost model'!N167,'Cost model'!M167)</f>
        <v>8.5</v>
      </c>
      <c r="K20847" s="14" t="n">
        <f aca="false">J20847-H20847</f>
        <v>1.83</v>
      </c>
      <c r="L20847" s="14" t="n">
        <f aca="false">G20847-H20847</f>
        <v>2.83</v>
      </c>
    </row>
    <row r="20848" customFormat="false" ht="15" hidden="false" customHeight="false" outlineLevel="0" collapsed="false">
      <c r="A20848" s="2" t="s">
        <v>142</v>
      </c>
      <c r="B20848" s="2" t="s">
        <v>142</v>
      </c>
      <c r="C20848" s="2" t="s">
        <v>49</v>
      </c>
      <c r="D20848" s="2" t="s">
        <v>10</v>
      </c>
      <c r="E20848" s="2" t="s">
        <v>74</v>
      </c>
      <c r="F20848" s="2" t="s">
        <v>977</v>
      </c>
      <c r="G20848" s="14" t="n">
        <v>17.5</v>
      </c>
      <c r="H20848" s="14" t="n">
        <v>21.14</v>
      </c>
      <c r="I20848" s="14" t="n">
        <v>17.5</v>
      </c>
      <c r="J20848" s="23" t="n">
        <f aca="false">IF(AND(E20848="Priority",ISNUMBER('Cost model'!N634)),'Cost model'!N634,'Cost model'!M634)</f>
        <v>15.5</v>
      </c>
      <c r="K20848" s="14" t="n">
        <f aca="false">J20848-H20848</f>
        <v>-5.64</v>
      </c>
      <c r="L20848" s="14" t="n">
        <f aca="false">G20848-H20848</f>
        <v>-3.64</v>
      </c>
    </row>
    <row r="20849" customFormat="false" ht="15" hidden="false" customHeight="false" outlineLevel="0" collapsed="false">
      <c r="A20849" s="2" t="s">
        <v>124</v>
      </c>
      <c r="B20849" s="2" t="s">
        <v>124</v>
      </c>
      <c r="C20849" s="2" t="s">
        <v>48</v>
      </c>
      <c r="D20849" s="2" t="s">
        <v>12</v>
      </c>
      <c r="E20849" s="2" t="s">
        <v>74</v>
      </c>
      <c r="F20849" s="2" t="s">
        <v>977</v>
      </c>
      <c r="G20849" s="14" t="n">
        <v>12.5</v>
      </c>
      <c r="H20849" s="14" t="n">
        <v>35.94</v>
      </c>
      <c r="I20849" s="14" t="n">
        <v>12.5</v>
      </c>
      <c r="J20849" s="23" t="n">
        <f aca="false">IF(AND(E20849="Priority",ISNUMBER('Cost model'!N321)),'Cost model'!N321,'Cost model'!M321)</f>
        <v>40</v>
      </c>
      <c r="K20849" s="14" t="n">
        <f aca="false">J20849-H20849</f>
        <v>4.06</v>
      </c>
      <c r="L20849" s="14" t="n">
        <f aca="false">G20849-H20849</f>
        <v>-23.44</v>
      </c>
    </row>
    <row r="20850" customFormat="false" ht="15" hidden="false" customHeight="false" outlineLevel="0" collapsed="false">
      <c r="A20850" s="2" t="s">
        <v>174</v>
      </c>
      <c r="B20850" s="2" t="s">
        <v>174</v>
      </c>
      <c r="C20850" s="2" t="s">
        <v>48</v>
      </c>
      <c r="D20850" s="2" t="s">
        <v>12</v>
      </c>
      <c r="E20850" s="2" t="s">
        <v>83</v>
      </c>
      <c r="F20850" s="2" t="s">
        <v>977</v>
      </c>
      <c r="G20850" s="14" t="n">
        <v>19.5</v>
      </c>
      <c r="H20850" s="14" t="n">
        <v>44.12</v>
      </c>
      <c r="I20850" s="14" t="n">
        <v>19.5</v>
      </c>
      <c r="J20850" s="23" t="n">
        <f aca="false">IF(AND(E20850="Priority",ISNUMBER('Cost model'!N171)),'Cost model'!N171,'Cost model'!M171)</f>
        <v>55</v>
      </c>
      <c r="K20850" s="14" t="n">
        <f aca="false">J20850-H20850</f>
        <v>10.88</v>
      </c>
      <c r="L20850" s="14" t="n">
        <f aca="false">G20850-H20850</f>
        <v>-24.62</v>
      </c>
    </row>
    <row r="20851" customFormat="false" ht="15" hidden="false" customHeight="false" outlineLevel="0" collapsed="false">
      <c r="A20851" s="2" t="s">
        <v>142</v>
      </c>
      <c r="B20851" s="2" t="s">
        <v>142</v>
      </c>
      <c r="C20851" s="2" t="s">
        <v>48</v>
      </c>
      <c r="D20851" s="2" t="s">
        <v>10</v>
      </c>
      <c r="E20851" s="2" t="s">
        <v>83</v>
      </c>
      <c r="F20851" s="2" t="s">
        <v>977</v>
      </c>
      <c r="G20851" s="14" t="n">
        <v>17.5</v>
      </c>
      <c r="H20851" s="14" t="n">
        <v>21.34</v>
      </c>
      <c r="I20851" s="14" t="n">
        <v>17.5</v>
      </c>
      <c r="J20851" s="23" t="n">
        <f aca="false">IF(AND(E20851="Priority",ISNUMBER('Cost model'!N633)),'Cost model'!N633,'Cost model'!M633)</f>
        <v>16.5</v>
      </c>
      <c r="K20851" s="14" t="n">
        <f aca="false">J20851-H20851</f>
        <v>-4.84</v>
      </c>
      <c r="L20851" s="14" t="n">
        <f aca="false">G20851-H20851</f>
        <v>-3.84</v>
      </c>
    </row>
    <row r="20852" customFormat="false" ht="15" hidden="false" customHeight="false" outlineLevel="0" collapsed="false">
      <c r="A20852" s="2" t="s">
        <v>142</v>
      </c>
      <c r="B20852" s="2" t="s">
        <v>142</v>
      </c>
      <c r="C20852" s="2" t="s">
        <v>47</v>
      </c>
      <c r="D20852" s="2" t="s">
        <v>14</v>
      </c>
      <c r="E20852" s="2" t="s">
        <v>74</v>
      </c>
      <c r="F20852" s="2" t="s">
        <v>977</v>
      </c>
      <c r="G20852" s="14" t="n">
        <v>25</v>
      </c>
      <c r="H20852" s="14" t="n">
        <v>53.92</v>
      </c>
      <c r="I20852" s="14" t="n">
        <v>25</v>
      </c>
      <c r="J20852" s="23" t="n">
        <f aca="false">IF(AND(E20852="Priority",ISNUMBER('Cost model'!N641)),'Cost model'!N641,'Cost model'!M641)</f>
        <v>75</v>
      </c>
      <c r="K20852" s="14" t="n">
        <f aca="false">J20852-H20852</f>
        <v>21.08</v>
      </c>
      <c r="L20852" s="14" t="n">
        <f aca="false">G20852-H20852</f>
        <v>-28.92</v>
      </c>
    </row>
    <row r="20853" customFormat="false" ht="15" hidden="false" customHeight="false" outlineLevel="0" collapsed="false">
      <c r="A20853" s="2" t="s">
        <v>124</v>
      </c>
      <c r="B20853" s="2" t="s">
        <v>142</v>
      </c>
      <c r="C20853" s="2" t="s">
        <v>48</v>
      </c>
      <c r="D20853" s="2" t="s">
        <v>10</v>
      </c>
      <c r="E20853" s="2" t="s">
        <v>74</v>
      </c>
      <c r="F20853" s="2" t="s">
        <v>976</v>
      </c>
      <c r="G20853" s="14" t="n">
        <v>14.5</v>
      </c>
      <c r="H20853" s="14" t="n">
        <v>21.84</v>
      </c>
      <c r="I20853" s="14" t="n">
        <v>14.5</v>
      </c>
      <c r="J20853" s="23" t="n">
        <f aca="false">IF(AND(E20853="Priority",ISNUMBER('Cost model'!N333)),'Cost model'!N333,'Cost model'!M333)</f>
        <v>18.5</v>
      </c>
      <c r="K20853" s="14" t="n">
        <f aca="false">J20853-H20853</f>
        <v>-3.34</v>
      </c>
      <c r="L20853" s="14" t="n">
        <f aca="false">G20853-H20853</f>
        <v>-7.34</v>
      </c>
    </row>
    <row r="20854" customFormat="false" ht="15" hidden="false" customHeight="false" outlineLevel="0" collapsed="false">
      <c r="A20854" s="2" t="s">
        <v>174</v>
      </c>
      <c r="B20854" s="2" t="s">
        <v>174</v>
      </c>
      <c r="C20854" s="2" t="s">
        <v>47</v>
      </c>
      <c r="D20854" s="2" t="s">
        <v>12</v>
      </c>
      <c r="E20854" s="2" t="s">
        <v>74</v>
      </c>
      <c r="F20854" s="2" t="s">
        <v>977</v>
      </c>
      <c r="G20854" s="14" t="n">
        <v>9.5</v>
      </c>
      <c r="H20854" s="14" t="n">
        <v>54.02</v>
      </c>
      <c r="I20854" s="14" t="n">
        <v>9.5</v>
      </c>
      <c r="J20854" s="23" t="n">
        <f aca="false">IF(AND(E20854="Priority",ISNUMBER('Cost model'!N170)),'Cost model'!N170,'Cost model'!M170)</f>
        <v>25.5</v>
      </c>
      <c r="K20854" s="14" t="n">
        <f aca="false">J20854-H20854</f>
        <v>-28.52</v>
      </c>
      <c r="L20854" s="14" t="n">
        <f aca="false">G20854-H20854</f>
        <v>-44.52</v>
      </c>
    </row>
    <row r="20855" customFormat="false" ht="15" hidden="false" customHeight="false" outlineLevel="0" collapsed="false">
      <c r="A20855" s="2" t="s">
        <v>174</v>
      </c>
      <c r="B20855" s="2" t="s">
        <v>174</v>
      </c>
      <c r="C20855" s="2" t="s">
        <v>48</v>
      </c>
      <c r="D20855" s="2" t="s">
        <v>10</v>
      </c>
      <c r="E20855" s="2" t="s">
        <v>83</v>
      </c>
      <c r="F20855" s="2" t="s">
        <v>977</v>
      </c>
      <c r="G20855" s="14" t="n">
        <v>17.5</v>
      </c>
      <c r="H20855" s="14" t="n">
        <v>15.16</v>
      </c>
      <c r="I20855" s="14" t="n">
        <v>17.5</v>
      </c>
      <c r="J20855" s="23" t="n">
        <f aca="false">IF(AND(E20855="Priority",ISNUMBER('Cost model'!N168)),'Cost model'!N168,'Cost model'!M168)</f>
        <v>18.5</v>
      </c>
      <c r="K20855" s="14" t="n">
        <f aca="false">J20855-H20855</f>
        <v>3.34</v>
      </c>
      <c r="L20855" s="14" t="n">
        <f aca="false">G20855-H20855</f>
        <v>2.34</v>
      </c>
    </row>
    <row r="20856" customFormat="false" ht="15" hidden="false" customHeight="false" outlineLevel="0" collapsed="false">
      <c r="A20856" s="2" t="s">
        <v>221</v>
      </c>
      <c r="B20856" s="2" t="s">
        <v>221</v>
      </c>
      <c r="C20856" s="2" t="s">
        <v>47</v>
      </c>
      <c r="D20856" s="2" t="s">
        <v>12</v>
      </c>
      <c r="E20856" s="2" t="s">
        <v>74</v>
      </c>
      <c r="F20856" s="2" t="s">
        <v>977</v>
      </c>
      <c r="G20856" s="14" t="n">
        <v>9.5</v>
      </c>
      <c r="H20856" s="14" t="n">
        <v>55.73</v>
      </c>
      <c r="I20856" s="14" t="n">
        <v>9.5</v>
      </c>
      <c r="J20856" s="23" t="n">
        <f aca="false">IF(AND(E20856="Priority",ISNUMBER('Cost model'!N740)),'Cost model'!N740,'Cost model'!M740)</f>
        <v>22.5</v>
      </c>
      <c r="K20856" s="14" t="n">
        <f aca="false">J20856-H20856</f>
        <v>-33.23</v>
      </c>
      <c r="L20856" s="14" t="n">
        <f aca="false">G20856-H20856</f>
        <v>-46.23</v>
      </c>
    </row>
    <row r="20857" customFormat="false" ht="15" hidden="false" customHeight="false" outlineLevel="0" collapsed="false">
      <c r="A20857" s="2" t="s">
        <v>174</v>
      </c>
      <c r="B20857" s="2" t="s">
        <v>174</v>
      </c>
      <c r="C20857" s="2" t="s">
        <v>49</v>
      </c>
      <c r="D20857" s="2" t="s">
        <v>10</v>
      </c>
      <c r="E20857" s="2" t="s">
        <v>74</v>
      </c>
      <c r="F20857" s="2" t="s">
        <v>977</v>
      </c>
      <c r="G20857" s="14" t="n">
        <v>17.5</v>
      </c>
      <c r="H20857" s="14" t="n">
        <v>11.92</v>
      </c>
      <c r="I20857" s="14" t="n">
        <v>17.5</v>
      </c>
      <c r="J20857" s="23" t="n">
        <f aca="false">IF(AND(E20857="Priority",ISNUMBER('Cost model'!N169)),'Cost model'!N169,'Cost model'!M169)</f>
        <v>18.5</v>
      </c>
      <c r="K20857" s="14" t="n">
        <f aca="false">J20857-H20857</f>
        <v>6.58</v>
      </c>
      <c r="L20857" s="14" t="n">
        <f aca="false">G20857-H20857</f>
        <v>5.58</v>
      </c>
    </row>
    <row r="20858" customFormat="false" ht="15" hidden="false" customHeight="false" outlineLevel="0" collapsed="false">
      <c r="A20858" s="2" t="s">
        <v>142</v>
      </c>
      <c r="B20858" s="2" t="s">
        <v>174</v>
      </c>
      <c r="C20858" s="2" t="s">
        <v>47</v>
      </c>
      <c r="D20858" s="2" t="s">
        <v>10</v>
      </c>
      <c r="E20858" s="2" t="s">
        <v>74</v>
      </c>
      <c r="F20858" s="2" t="s">
        <v>976</v>
      </c>
      <c r="G20858" s="14" t="n">
        <v>14.5</v>
      </c>
      <c r="H20858" s="14" t="n">
        <v>7.93</v>
      </c>
      <c r="I20858" s="14" t="n">
        <v>14.5</v>
      </c>
      <c r="J20858" s="23" t="n">
        <f aca="false">IF(AND(E20858="Priority",ISNUMBER('Cost model'!N692)),'Cost model'!N692,'Cost model'!M692)</f>
        <v>9.5</v>
      </c>
      <c r="K20858" s="14" t="n">
        <f aca="false">J20858-H20858</f>
        <v>1.57</v>
      </c>
      <c r="L20858" s="14" t="n">
        <f aca="false">G20858-H20858</f>
        <v>6.57</v>
      </c>
    </row>
    <row r="20859" customFormat="false" ht="15" hidden="false" customHeight="false" outlineLevel="0" collapsed="false">
      <c r="A20859" s="2" t="s">
        <v>174</v>
      </c>
      <c r="B20859" s="2" t="s">
        <v>174</v>
      </c>
      <c r="C20859" s="2" t="s">
        <v>49</v>
      </c>
      <c r="D20859" s="2" t="s">
        <v>12</v>
      </c>
      <c r="E20859" s="2" t="s">
        <v>74</v>
      </c>
      <c r="F20859" s="2" t="s">
        <v>977</v>
      </c>
      <c r="G20859" s="14" t="n">
        <v>19.5</v>
      </c>
      <c r="H20859" s="14" t="n">
        <v>25.01</v>
      </c>
      <c r="I20859" s="14" t="n">
        <v>19.5</v>
      </c>
      <c r="J20859" s="23" t="n">
        <f aca="false">IF(AND(E20859="Priority",ISNUMBER('Cost model'!N172)),'Cost model'!N172,'Cost model'!M172)</f>
        <v>45</v>
      </c>
      <c r="K20859" s="14" t="n">
        <f aca="false">J20859-H20859</f>
        <v>19.99</v>
      </c>
      <c r="L20859" s="14" t="n">
        <f aca="false">G20859-H20859</f>
        <v>-5.51</v>
      </c>
    </row>
    <row r="20860" customFormat="false" ht="15" hidden="false" customHeight="false" outlineLevel="0" collapsed="false">
      <c r="A20860" s="2" t="s">
        <v>174</v>
      </c>
      <c r="B20860" s="2" t="s">
        <v>142</v>
      </c>
      <c r="C20860" s="2" t="s">
        <v>49</v>
      </c>
      <c r="D20860" s="2" t="s">
        <v>12</v>
      </c>
      <c r="E20860" s="2" t="s">
        <v>74</v>
      </c>
      <c r="F20860" s="2" t="s">
        <v>976</v>
      </c>
      <c r="G20860" s="14" t="n">
        <v>19.5</v>
      </c>
      <c r="H20860" s="14" t="n">
        <v>53.42</v>
      </c>
      <c r="I20860" s="14" t="n">
        <v>19.5</v>
      </c>
      <c r="J20860" s="23" t="n">
        <f aca="false">IF(AND(E20860="Priority",ISNUMBER('Cost model'!N127)),'Cost model'!N127,'Cost model'!M127)</f>
        <v>50</v>
      </c>
      <c r="K20860" s="14" t="n">
        <f aca="false">J20860-H20860</f>
        <v>-3.42</v>
      </c>
      <c r="L20860" s="14" t="n">
        <f aca="false">G20860-H20860</f>
        <v>-33.92</v>
      </c>
    </row>
    <row r="20861" customFormat="false" ht="15" hidden="false" customHeight="false" outlineLevel="0" collapsed="false">
      <c r="A20861" s="2" t="s">
        <v>174</v>
      </c>
      <c r="B20861" s="2" t="s">
        <v>174</v>
      </c>
      <c r="C20861" s="2" t="s">
        <v>47</v>
      </c>
      <c r="D20861" s="2" t="s">
        <v>12</v>
      </c>
      <c r="E20861" s="2" t="s">
        <v>74</v>
      </c>
      <c r="F20861" s="2" t="s">
        <v>977</v>
      </c>
      <c r="G20861" s="14" t="n">
        <v>9.5</v>
      </c>
      <c r="H20861" s="14" t="n">
        <v>25.06</v>
      </c>
      <c r="I20861" s="14" t="n">
        <v>9.5</v>
      </c>
      <c r="J20861" s="23" t="n">
        <f aca="false">IF(AND(E20861="Priority",ISNUMBER('Cost model'!N170)),'Cost model'!N170,'Cost model'!M170)</f>
        <v>25.5</v>
      </c>
      <c r="K20861" s="14" t="n">
        <f aca="false">J20861-H20861</f>
        <v>0.440000000000001</v>
      </c>
      <c r="L20861" s="14" t="n">
        <f aca="false">G20861-H20861</f>
        <v>-15.56</v>
      </c>
    </row>
    <row r="20862" customFormat="false" ht="15" hidden="false" customHeight="false" outlineLevel="0" collapsed="false">
      <c r="A20862" s="2" t="s">
        <v>124</v>
      </c>
      <c r="B20862" s="2" t="s">
        <v>124</v>
      </c>
      <c r="C20862" s="2" t="s">
        <v>48</v>
      </c>
      <c r="D20862" s="2" t="s">
        <v>10</v>
      </c>
      <c r="E20862" s="2" t="s">
        <v>74</v>
      </c>
      <c r="F20862" s="2" t="s">
        <v>977</v>
      </c>
      <c r="G20862" s="14" t="n">
        <v>12.5</v>
      </c>
      <c r="H20862" s="14" t="n">
        <v>28.15</v>
      </c>
      <c r="I20862" s="14" t="n">
        <v>12.5</v>
      </c>
      <c r="J20862" s="23" t="n">
        <f aca="false">IF(AND(E20862="Priority",ISNUMBER('Cost model'!N318)),'Cost model'!N318,'Cost model'!M318)</f>
        <v>14.5</v>
      </c>
      <c r="K20862" s="14" t="n">
        <f aca="false">J20862-H20862</f>
        <v>-13.65</v>
      </c>
      <c r="L20862" s="14" t="n">
        <f aca="false">G20862-H20862</f>
        <v>-15.65</v>
      </c>
    </row>
    <row r="20863" customFormat="false" ht="15" hidden="false" customHeight="false" outlineLevel="0" collapsed="false">
      <c r="A20863" s="2" t="s">
        <v>221</v>
      </c>
      <c r="B20863" s="2" t="s">
        <v>124</v>
      </c>
      <c r="C20863" s="2" t="s">
        <v>49</v>
      </c>
      <c r="D20863" s="2" t="s">
        <v>10</v>
      </c>
      <c r="E20863" s="2" t="s">
        <v>74</v>
      </c>
      <c r="F20863" s="2" t="s">
        <v>976</v>
      </c>
      <c r="G20863" s="14" t="n">
        <v>17.5</v>
      </c>
      <c r="H20863" s="14" t="n">
        <v>37.28</v>
      </c>
      <c r="I20863" s="14" t="n">
        <v>19.5</v>
      </c>
      <c r="J20863" s="23" t="n">
        <f aca="false">IF(AND(E20863="Priority",ISNUMBER('Cost model'!N799)),'Cost model'!N799,'Cost model'!M799)</f>
        <v>20.5</v>
      </c>
      <c r="K20863" s="14" t="n">
        <f aca="false">J20863-H20863</f>
        <v>-16.78</v>
      </c>
      <c r="L20863" s="14" t="n">
        <f aca="false">G20863-H20863</f>
        <v>-19.78</v>
      </c>
    </row>
    <row r="20864" customFormat="false" ht="15" hidden="false" customHeight="false" outlineLevel="0" collapsed="false">
      <c r="A20864" s="2" t="s">
        <v>205</v>
      </c>
      <c r="B20864" s="2" t="s">
        <v>205</v>
      </c>
      <c r="C20864" s="2" t="s">
        <v>48</v>
      </c>
      <c r="D20864" s="2" t="s">
        <v>10</v>
      </c>
      <c r="E20864" s="2" t="s">
        <v>74</v>
      </c>
      <c r="F20864" s="2" t="s">
        <v>977</v>
      </c>
      <c r="G20864" s="14" t="n">
        <v>14.5</v>
      </c>
      <c r="H20864" s="14" t="n">
        <v>15.65</v>
      </c>
      <c r="I20864" s="14" t="n">
        <v>12.5</v>
      </c>
      <c r="J20864" s="23" t="n">
        <f aca="false">IF(AND(E20864="Priority",ISNUMBER('Cost model'!N528)),'Cost model'!N528,'Cost model'!M528)</f>
        <v>13.5</v>
      </c>
      <c r="K20864" s="14" t="n">
        <f aca="false">J20864-H20864</f>
        <v>-2.15</v>
      </c>
      <c r="L20864" s="14" t="n">
        <f aca="false">G20864-H20864</f>
        <v>-1.15</v>
      </c>
    </row>
    <row r="20865" customFormat="false" ht="15" hidden="false" customHeight="false" outlineLevel="0" collapsed="false">
      <c r="A20865" s="2" t="s">
        <v>174</v>
      </c>
      <c r="B20865" s="2" t="s">
        <v>174</v>
      </c>
      <c r="C20865" s="2" t="s">
        <v>47</v>
      </c>
      <c r="D20865" s="2" t="s">
        <v>10</v>
      </c>
      <c r="E20865" s="2" t="s">
        <v>74</v>
      </c>
      <c r="F20865" s="2" t="s">
        <v>977</v>
      </c>
      <c r="G20865" s="14" t="n">
        <v>9.5</v>
      </c>
      <c r="H20865" s="14" t="n">
        <v>6.11</v>
      </c>
      <c r="I20865" s="14" t="n">
        <v>9.5</v>
      </c>
      <c r="J20865" s="23" t="n">
        <f aca="false">IF(AND(E20865="Priority",ISNUMBER('Cost model'!N167)),'Cost model'!N167,'Cost model'!M167)</f>
        <v>8.5</v>
      </c>
      <c r="K20865" s="14" t="n">
        <f aca="false">J20865-H20865</f>
        <v>2.39</v>
      </c>
      <c r="L20865" s="14" t="n">
        <f aca="false">G20865-H20865</f>
        <v>3.39</v>
      </c>
    </row>
    <row r="20866" customFormat="false" ht="15" hidden="false" customHeight="false" outlineLevel="0" collapsed="false">
      <c r="A20866" s="2" t="s">
        <v>124</v>
      </c>
      <c r="B20866" s="2" t="s">
        <v>124</v>
      </c>
      <c r="C20866" s="2" t="s">
        <v>48</v>
      </c>
      <c r="D20866" s="2" t="s">
        <v>12</v>
      </c>
      <c r="E20866" s="2" t="s">
        <v>74</v>
      </c>
      <c r="F20866" s="2" t="s">
        <v>977</v>
      </c>
      <c r="G20866" s="14" t="n">
        <v>12.5</v>
      </c>
      <c r="H20866" s="14" t="n">
        <v>17.31</v>
      </c>
      <c r="I20866" s="14" t="n">
        <v>12.5</v>
      </c>
      <c r="J20866" s="23" t="n">
        <f aca="false">IF(AND(E20866="Priority",ISNUMBER('Cost model'!N321)),'Cost model'!N321,'Cost model'!M321)</f>
        <v>40</v>
      </c>
      <c r="K20866" s="14" t="n">
        <f aca="false">J20866-H20866</f>
        <v>22.69</v>
      </c>
      <c r="L20866" s="14" t="n">
        <f aca="false">G20866-H20866</f>
        <v>-4.81</v>
      </c>
    </row>
    <row r="20867" customFormat="false" ht="15" hidden="false" customHeight="false" outlineLevel="0" collapsed="false">
      <c r="A20867" s="2" t="s">
        <v>124</v>
      </c>
      <c r="B20867" s="2" t="s">
        <v>124</v>
      </c>
      <c r="C20867" s="2" t="s">
        <v>48</v>
      </c>
      <c r="D20867" s="2" t="s">
        <v>12</v>
      </c>
      <c r="E20867" s="2" t="s">
        <v>74</v>
      </c>
      <c r="F20867" s="2" t="s">
        <v>977</v>
      </c>
      <c r="G20867" s="14" t="n">
        <v>12.5</v>
      </c>
      <c r="H20867" s="14" t="n">
        <v>44.96</v>
      </c>
      <c r="I20867" s="14" t="n">
        <v>12.5</v>
      </c>
      <c r="J20867" s="23" t="n">
        <f aca="false">IF(AND(E20867="Priority",ISNUMBER('Cost model'!N321)),'Cost model'!N321,'Cost model'!M321)</f>
        <v>40</v>
      </c>
      <c r="K20867" s="14" t="n">
        <f aca="false">J20867-H20867</f>
        <v>-4.96</v>
      </c>
      <c r="L20867" s="14" t="n">
        <f aca="false">G20867-H20867</f>
        <v>-32.46</v>
      </c>
    </row>
    <row r="20868" customFormat="false" ht="15" hidden="false" customHeight="false" outlineLevel="0" collapsed="false">
      <c r="A20868" s="2" t="s">
        <v>174</v>
      </c>
      <c r="B20868" s="2" t="s">
        <v>174</v>
      </c>
      <c r="C20868" s="2" t="s">
        <v>48</v>
      </c>
      <c r="D20868" s="2" t="s">
        <v>13</v>
      </c>
      <c r="E20868" s="2" t="s">
        <v>74</v>
      </c>
      <c r="F20868" s="2" t="s">
        <v>977</v>
      </c>
      <c r="G20868" s="14" t="n">
        <v>24.5</v>
      </c>
      <c r="H20868" s="14" t="n">
        <v>58.65</v>
      </c>
      <c r="I20868" s="14" t="n">
        <v>24.5</v>
      </c>
      <c r="J20868" s="23" t="n">
        <f aca="false">IF(AND(E20868="Priority",ISNUMBER('Cost model'!N174)),'Cost model'!N174,'Cost model'!M174)</f>
        <v>70</v>
      </c>
      <c r="K20868" s="14" t="n">
        <f aca="false">J20868-H20868</f>
        <v>11.35</v>
      </c>
      <c r="L20868" s="14" t="n">
        <f aca="false">G20868-H20868</f>
        <v>-34.15</v>
      </c>
    </row>
    <row r="20869" customFormat="false" ht="15" hidden="false" customHeight="false" outlineLevel="0" collapsed="false">
      <c r="A20869" s="2" t="s">
        <v>158</v>
      </c>
      <c r="B20869" s="2" t="s">
        <v>124</v>
      </c>
      <c r="C20869" s="2" t="s">
        <v>47</v>
      </c>
      <c r="D20869" s="2" t="s">
        <v>12</v>
      </c>
      <c r="E20869" s="2" t="s">
        <v>74</v>
      </c>
      <c r="F20869" s="2" t="s">
        <v>976</v>
      </c>
      <c r="G20869" s="14" t="n">
        <v>9.5</v>
      </c>
      <c r="H20869" s="14" t="n">
        <v>51.49</v>
      </c>
      <c r="I20869" s="14" t="n">
        <v>19.5</v>
      </c>
      <c r="J20869" s="23" t="n">
        <f aca="false">IF(AND(E20869="Priority",ISNUMBER('Cost model'!N455)),'Cost model'!N455,'Cost model'!M455)</f>
        <v>45</v>
      </c>
      <c r="K20869" s="14" t="n">
        <f aca="false">J20869-H20869</f>
        <v>-6.49</v>
      </c>
      <c r="L20869" s="14" t="n">
        <f aca="false">G20869-H20869</f>
        <v>-41.99</v>
      </c>
    </row>
    <row r="20870" customFormat="false" ht="15" hidden="false" customHeight="false" outlineLevel="0" collapsed="false">
      <c r="A20870" s="2" t="s">
        <v>221</v>
      </c>
      <c r="B20870" s="2" t="s">
        <v>221</v>
      </c>
      <c r="C20870" s="2" t="s">
        <v>47</v>
      </c>
      <c r="D20870" s="2" t="s">
        <v>10</v>
      </c>
      <c r="E20870" s="2" t="s">
        <v>74</v>
      </c>
      <c r="F20870" s="2" t="s">
        <v>977</v>
      </c>
      <c r="G20870" s="14" t="n">
        <v>9.5</v>
      </c>
      <c r="H20870" s="14" t="n">
        <v>7.32</v>
      </c>
      <c r="I20870" s="14" t="n">
        <v>9.5</v>
      </c>
      <c r="J20870" s="23" t="n">
        <f aca="false">IF(AND(E20870="Priority",ISNUMBER('Cost model'!N737)),'Cost model'!N737,'Cost model'!M737)</f>
        <v>8.5</v>
      </c>
      <c r="K20870" s="14" t="n">
        <f aca="false">J20870-H20870</f>
        <v>1.18</v>
      </c>
      <c r="L20870" s="14" t="n">
        <f aca="false">G20870-H20870</f>
        <v>2.18</v>
      </c>
    </row>
    <row r="20871" customFormat="false" ht="15" hidden="false" customHeight="false" outlineLevel="0" collapsed="false">
      <c r="A20871" s="2" t="s">
        <v>174</v>
      </c>
      <c r="B20871" s="2" t="s">
        <v>174</v>
      </c>
      <c r="C20871" s="2" t="s">
        <v>49</v>
      </c>
      <c r="D20871" s="2" t="s">
        <v>14</v>
      </c>
      <c r="E20871" s="2" t="s">
        <v>74</v>
      </c>
      <c r="F20871" s="2" t="s">
        <v>977</v>
      </c>
      <c r="G20871" s="14" t="n">
        <v>85</v>
      </c>
      <c r="H20871" s="14" t="n">
        <v>178.24</v>
      </c>
      <c r="I20871" s="14" t="n">
        <v>85</v>
      </c>
      <c r="J20871" s="23" t="n">
        <f aca="false">IF(AND(E20871="Priority",ISNUMBER('Cost model'!N178)),'Cost model'!N178,'Cost model'!M178)</f>
        <v>145</v>
      </c>
      <c r="K20871" s="14" t="n">
        <f aca="false">J20871-H20871</f>
        <v>-33.24</v>
      </c>
      <c r="L20871" s="14" t="n">
        <f aca="false">G20871-H20871</f>
        <v>-93.24</v>
      </c>
    </row>
    <row r="20872" customFormat="false" ht="15" hidden="false" customHeight="false" outlineLevel="0" collapsed="false">
      <c r="A20872" s="2" t="s">
        <v>174</v>
      </c>
      <c r="B20872" s="2" t="s">
        <v>174</v>
      </c>
      <c r="C20872" s="2" t="s">
        <v>48</v>
      </c>
      <c r="D20872" s="2" t="s">
        <v>10</v>
      </c>
      <c r="E20872" s="2" t="s">
        <v>74</v>
      </c>
      <c r="F20872" s="2" t="s">
        <v>977</v>
      </c>
      <c r="G20872" s="14" t="n">
        <v>12.5</v>
      </c>
      <c r="H20872" s="14" t="n">
        <v>7.22</v>
      </c>
      <c r="I20872" s="14" t="n">
        <v>12.5</v>
      </c>
      <c r="J20872" s="23" t="n">
        <f aca="false">IF(AND(E20872="Priority",ISNUMBER('Cost model'!N168)),'Cost model'!N168,'Cost model'!M168)</f>
        <v>13.5</v>
      </c>
      <c r="K20872" s="14" t="n">
        <f aca="false">J20872-H20872</f>
        <v>6.28</v>
      </c>
      <c r="L20872" s="14" t="n">
        <f aca="false">G20872-H20872</f>
        <v>5.28</v>
      </c>
    </row>
    <row r="20873" customFormat="false" ht="15" hidden="false" customHeight="false" outlineLevel="0" collapsed="false">
      <c r="A20873" s="2" t="s">
        <v>174</v>
      </c>
      <c r="B20873" s="2" t="s">
        <v>174</v>
      </c>
      <c r="C20873" s="2" t="s">
        <v>47</v>
      </c>
      <c r="D20873" s="2" t="s">
        <v>13</v>
      </c>
      <c r="E20873" s="2" t="s">
        <v>74</v>
      </c>
      <c r="F20873" s="2" t="s">
        <v>977</v>
      </c>
      <c r="G20873" s="14" t="n">
        <v>19</v>
      </c>
      <c r="H20873" s="14" t="n">
        <v>33.26</v>
      </c>
      <c r="I20873" s="14" t="n">
        <v>19</v>
      </c>
      <c r="J20873" s="23" t="n">
        <f aca="false">IF(AND(E20873="Priority",ISNUMBER('Cost model'!N173)),'Cost model'!N173,'Cost model'!M173)</f>
        <v>60</v>
      </c>
      <c r="K20873" s="14" t="n">
        <f aca="false">J20873-H20873</f>
        <v>26.74</v>
      </c>
      <c r="L20873" s="14" t="n">
        <f aca="false">G20873-H20873</f>
        <v>-14.26</v>
      </c>
    </row>
    <row r="20874" customFormat="false" ht="15" hidden="false" customHeight="false" outlineLevel="0" collapsed="false">
      <c r="A20874" s="2" t="s">
        <v>221</v>
      </c>
      <c r="B20874" s="2" t="s">
        <v>221</v>
      </c>
      <c r="C20874" s="2" t="s">
        <v>49</v>
      </c>
      <c r="D20874" s="2" t="s">
        <v>12</v>
      </c>
      <c r="E20874" s="2" t="s">
        <v>74</v>
      </c>
      <c r="F20874" s="2" t="s">
        <v>977</v>
      </c>
      <c r="G20874" s="14" t="n">
        <v>19.5</v>
      </c>
      <c r="H20874" s="14" t="n">
        <v>28.24</v>
      </c>
      <c r="I20874" s="14" t="n">
        <v>19.5</v>
      </c>
      <c r="J20874" s="23" t="n">
        <f aca="false">IF(AND(E20874="Priority",ISNUMBER('Cost model'!N742)),'Cost model'!N742,'Cost model'!M742)</f>
        <v>60</v>
      </c>
      <c r="K20874" s="14" t="n">
        <f aca="false">J20874-H20874</f>
        <v>31.76</v>
      </c>
      <c r="L20874" s="14" t="n">
        <f aca="false">G20874-H20874</f>
        <v>-8.74</v>
      </c>
    </row>
    <row r="20875" customFormat="false" ht="15" hidden="false" customHeight="false" outlineLevel="0" collapsed="false">
      <c r="A20875" s="2" t="s">
        <v>174</v>
      </c>
      <c r="B20875" s="2" t="s">
        <v>123</v>
      </c>
      <c r="C20875" s="2" t="s">
        <v>47</v>
      </c>
      <c r="D20875" s="2" t="s">
        <v>12</v>
      </c>
      <c r="E20875" s="2" t="s">
        <v>74</v>
      </c>
      <c r="F20875" s="2" t="s">
        <v>976</v>
      </c>
      <c r="G20875" s="14" t="n">
        <v>9.5</v>
      </c>
      <c r="H20875" s="14" t="n">
        <v>75.87</v>
      </c>
      <c r="I20875" s="14" t="n">
        <v>24.5</v>
      </c>
      <c r="J20875" s="23" t="n">
        <f aca="false">IF(AND(E20875="Priority",ISNUMBER('Cost model'!N200)),'Cost model'!N200,'Cost model'!M200)</f>
        <v>45</v>
      </c>
      <c r="K20875" s="14" t="n">
        <f aca="false">J20875-H20875</f>
        <v>-30.87</v>
      </c>
      <c r="L20875" s="14" t="n">
        <f aca="false">G20875-H20875</f>
        <v>-66.37</v>
      </c>
    </row>
    <row r="20876" customFormat="false" ht="15" hidden="false" customHeight="false" outlineLevel="0" collapsed="false">
      <c r="A20876" s="2" t="s">
        <v>174</v>
      </c>
      <c r="B20876" s="2" t="s">
        <v>142</v>
      </c>
      <c r="C20876" s="2" t="s">
        <v>49</v>
      </c>
      <c r="D20876" s="2" t="s">
        <v>10</v>
      </c>
      <c r="E20876" s="2" t="s">
        <v>74</v>
      </c>
      <c r="F20876" s="2" t="s">
        <v>976</v>
      </c>
      <c r="G20876" s="14" t="n">
        <v>17.5</v>
      </c>
      <c r="H20876" s="14" t="n">
        <v>24.17</v>
      </c>
      <c r="I20876" s="14" t="n">
        <v>17.5</v>
      </c>
      <c r="J20876" s="23" t="n">
        <f aca="false">IF(AND(E20876="Priority",ISNUMBER('Cost model'!N124)),'Cost model'!N124,'Cost model'!M124)</f>
        <v>21.5</v>
      </c>
      <c r="K20876" s="14" t="n">
        <f aca="false">J20876-H20876</f>
        <v>-2.67</v>
      </c>
      <c r="L20876" s="14" t="n">
        <f aca="false">G20876-H20876</f>
        <v>-6.67</v>
      </c>
    </row>
    <row r="20877" customFormat="false" ht="15" hidden="false" customHeight="false" outlineLevel="0" collapsed="false">
      <c r="A20877" s="2" t="s">
        <v>124</v>
      </c>
      <c r="B20877" s="2" t="s">
        <v>124</v>
      </c>
      <c r="C20877" s="2" t="s">
        <v>47</v>
      </c>
      <c r="D20877" s="2" t="s">
        <v>12</v>
      </c>
      <c r="E20877" s="2" t="s">
        <v>74</v>
      </c>
      <c r="F20877" s="2" t="s">
        <v>977</v>
      </c>
      <c r="G20877" s="14" t="n">
        <v>9.5</v>
      </c>
      <c r="H20877" s="14" t="n">
        <v>27.64</v>
      </c>
      <c r="I20877" s="14" t="n">
        <v>9.5</v>
      </c>
      <c r="J20877" s="23" t="n">
        <f aca="false">IF(AND(E20877="Priority",ISNUMBER('Cost model'!N320)),'Cost model'!N320,'Cost model'!M320)</f>
        <v>24.5</v>
      </c>
      <c r="K20877" s="14" t="n">
        <f aca="false">J20877-H20877</f>
        <v>-3.14</v>
      </c>
      <c r="L20877" s="14" t="n">
        <f aca="false">G20877-H20877</f>
        <v>-18.14</v>
      </c>
    </row>
    <row r="20878" customFormat="false" ht="15" hidden="false" customHeight="false" outlineLevel="0" collapsed="false">
      <c r="A20878" s="2" t="s">
        <v>158</v>
      </c>
      <c r="B20878" s="2" t="s">
        <v>158</v>
      </c>
      <c r="C20878" s="2" t="s">
        <v>49</v>
      </c>
      <c r="D20878" s="2" t="s">
        <v>13</v>
      </c>
      <c r="E20878" s="2" t="s">
        <v>74</v>
      </c>
      <c r="F20878" s="2" t="s">
        <v>977</v>
      </c>
      <c r="G20878" s="14" t="n">
        <v>50</v>
      </c>
      <c r="H20878" s="14" t="n">
        <v>31.43</v>
      </c>
      <c r="I20878" s="14" t="n">
        <v>50</v>
      </c>
      <c r="J20878" s="23" t="n">
        <f aca="false">IF(AND(E20878="Priority",ISNUMBER('Cost model'!N430)),'Cost model'!N430,'Cost model'!M430)</f>
        <v>50</v>
      </c>
      <c r="K20878" s="14" t="n">
        <f aca="false">J20878-H20878</f>
        <v>18.57</v>
      </c>
      <c r="L20878" s="14" t="n">
        <f aca="false">G20878-H20878</f>
        <v>18.57</v>
      </c>
    </row>
    <row r="20879" customFormat="false" ht="15" hidden="false" customHeight="false" outlineLevel="0" collapsed="false">
      <c r="A20879" s="2" t="s">
        <v>221</v>
      </c>
      <c r="B20879" s="2" t="s">
        <v>221</v>
      </c>
      <c r="C20879" s="2" t="s">
        <v>47</v>
      </c>
      <c r="D20879" s="2" t="s">
        <v>10</v>
      </c>
      <c r="E20879" s="2" t="s">
        <v>74</v>
      </c>
      <c r="F20879" s="2" t="s">
        <v>977</v>
      </c>
      <c r="G20879" s="14" t="n">
        <v>9.5</v>
      </c>
      <c r="H20879" s="14" t="n">
        <v>7.32</v>
      </c>
      <c r="I20879" s="14" t="n">
        <v>9.5</v>
      </c>
      <c r="J20879" s="23" t="n">
        <f aca="false">IF(AND(E20879="Priority",ISNUMBER('Cost model'!N737)),'Cost model'!N737,'Cost model'!M737)</f>
        <v>8.5</v>
      </c>
      <c r="K20879" s="14" t="n">
        <f aca="false">J20879-H20879</f>
        <v>1.18</v>
      </c>
      <c r="L20879" s="14" t="n">
        <f aca="false">G20879-H20879</f>
        <v>2.18</v>
      </c>
    </row>
    <row r="20880" customFormat="false" ht="15" hidden="false" customHeight="false" outlineLevel="0" collapsed="false">
      <c r="A20880" s="2" t="s">
        <v>124</v>
      </c>
      <c r="B20880" s="2" t="s">
        <v>174</v>
      </c>
      <c r="C20880" s="2" t="s">
        <v>48</v>
      </c>
      <c r="D20880" s="2" t="s">
        <v>12</v>
      </c>
      <c r="E20880" s="2" t="s">
        <v>74</v>
      </c>
      <c r="F20880" s="2" t="s">
        <v>976</v>
      </c>
      <c r="G20880" s="14" t="n">
        <v>19.5</v>
      </c>
      <c r="H20880" s="14" t="n">
        <v>24.17</v>
      </c>
      <c r="I20880" s="14" t="n">
        <v>19.5</v>
      </c>
      <c r="J20880" s="23" t="n">
        <f aca="false">IF(AND(E20880="Priority",ISNUMBER('Cost model'!N366)),'Cost model'!N366,'Cost model'!M366)</f>
        <v>55</v>
      </c>
      <c r="K20880" s="14" t="n">
        <f aca="false">J20880-H20880</f>
        <v>30.83</v>
      </c>
      <c r="L20880" s="14" t="n">
        <f aca="false">G20880-H20880</f>
        <v>-4.67</v>
      </c>
    </row>
    <row r="20881" customFormat="false" ht="15" hidden="false" customHeight="false" outlineLevel="0" collapsed="false">
      <c r="A20881" s="2" t="s">
        <v>221</v>
      </c>
      <c r="B20881" s="2" t="s">
        <v>221</v>
      </c>
      <c r="C20881" s="2" t="s">
        <v>47</v>
      </c>
      <c r="D20881" s="2" t="s">
        <v>12</v>
      </c>
      <c r="E20881" s="2" t="s">
        <v>74</v>
      </c>
      <c r="F20881" s="2" t="s">
        <v>977</v>
      </c>
      <c r="G20881" s="14" t="n">
        <v>9.5</v>
      </c>
      <c r="H20881" s="14" t="n">
        <v>9.11</v>
      </c>
      <c r="I20881" s="14" t="n">
        <v>9.5</v>
      </c>
      <c r="J20881" s="23" t="n">
        <f aca="false">IF(AND(E20881="Priority",ISNUMBER('Cost model'!N740)),'Cost model'!N740,'Cost model'!M740)</f>
        <v>22.5</v>
      </c>
      <c r="K20881" s="14" t="n">
        <f aca="false">J20881-H20881</f>
        <v>13.39</v>
      </c>
      <c r="L20881" s="14" t="n">
        <f aca="false">G20881-H20881</f>
        <v>0.390000000000001</v>
      </c>
    </row>
    <row r="20882" customFormat="false" ht="15" hidden="false" customHeight="false" outlineLevel="0" collapsed="false">
      <c r="A20882" s="2" t="s">
        <v>158</v>
      </c>
      <c r="B20882" s="2" t="s">
        <v>174</v>
      </c>
      <c r="C20882" s="2" t="s">
        <v>49</v>
      </c>
      <c r="D20882" s="2" t="s">
        <v>10</v>
      </c>
      <c r="E20882" s="2" t="s">
        <v>74</v>
      </c>
      <c r="F20882" s="2" t="s">
        <v>976</v>
      </c>
      <c r="G20882" s="14" t="n">
        <v>17.5</v>
      </c>
      <c r="H20882" s="14" t="n">
        <v>24.17</v>
      </c>
      <c r="I20882" s="14" t="n">
        <v>17.5</v>
      </c>
      <c r="J20882" s="23" t="n">
        <f aca="false">IF(AND(E20882="Priority",ISNUMBER('Cost model'!N484)),'Cost model'!N484,'Cost model'!M484)</f>
        <v>16.5</v>
      </c>
      <c r="K20882" s="14" t="n">
        <f aca="false">J20882-H20882</f>
        <v>-7.67</v>
      </c>
      <c r="L20882" s="14" t="n">
        <f aca="false">G20882-H20882</f>
        <v>-6.67</v>
      </c>
    </row>
    <row r="20883" customFormat="false" ht="15" hidden="false" customHeight="false" outlineLevel="0" collapsed="false">
      <c r="A20883" s="2" t="s">
        <v>174</v>
      </c>
      <c r="B20883" s="2" t="s">
        <v>174</v>
      </c>
      <c r="C20883" s="2" t="s">
        <v>47</v>
      </c>
      <c r="D20883" s="2" t="s">
        <v>10</v>
      </c>
      <c r="E20883" s="2" t="s">
        <v>74</v>
      </c>
      <c r="F20883" s="2" t="s">
        <v>977</v>
      </c>
      <c r="G20883" s="14" t="n">
        <v>9.5</v>
      </c>
      <c r="H20883" s="14" t="n">
        <v>7.58</v>
      </c>
      <c r="I20883" s="14" t="n">
        <v>9.5</v>
      </c>
      <c r="J20883" s="23" t="n">
        <f aca="false">IF(AND(E20883="Priority",ISNUMBER('Cost model'!N167)),'Cost model'!N167,'Cost model'!M167)</f>
        <v>8.5</v>
      </c>
      <c r="K20883" s="14" t="n">
        <f aca="false">J20883-H20883</f>
        <v>0.92</v>
      </c>
      <c r="L20883" s="14" t="n">
        <f aca="false">G20883-H20883</f>
        <v>1.92</v>
      </c>
    </row>
    <row r="20884" customFormat="false" ht="15" hidden="false" customHeight="false" outlineLevel="0" collapsed="false">
      <c r="A20884" s="2" t="s">
        <v>142</v>
      </c>
      <c r="B20884" s="2" t="s">
        <v>142</v>
      </c>
      <c r="C20884" s="2" t="s">
        <v>47</v>
      </c>
      <c r="D20884" s="2" t="s">
        <v>12</v>
      </c>
      <c r="E20884" s="2" t="s">
        <v>74</v>
      </c>
      <c r="F20884" s="2" t="s">
        <v>977</v>
      </c>
      <c r="G20884" s="14" t="n">
        <v>9.5</v>
      </c>
      <c r="H20884" s="14" t="n">
        <v>25.65</v>
      </c>
      <c r="I20884" s="14" t="n">
        <v>9.5</v>
      </c>
      <c r="J20884" s="23" t="n">
        <f aca="false">IF(AND(E20884="Priority",ISNUMBER('Cost model'!N635)),'Cost model'!N635,'Cost model'!M635)</f>
        <v>30.5</v>
      </c>
      <c r="K20884" s="14" t="n">
        <f aca="false">J20884-H20884</f>
        <v>4.85</v>
      </c>
      <c r="L20884" s="14" t="n">
        <f aca="false">G20884-H20884</f>
        <v>-16.15</v>
      </c>
    </row>
    <row r="20885" customFormat="false" ht="15" hidden="false" customHeight="false" outlineLevel="0" collapsed="false">
      <c r="A20885" s="2" t="s">
        <v>174</v>
      </c>
      <c r="B20885" s="2" t="s">
        <v>158</v>
      </c>
      <c r="C20885" s="2" t="s">
        <v>47</v>
      </c>
      <c r="D20885" s="2" t="s">
        <v>10</v>
      </c>
      <c r="E20885" s="2" t="s">
        <v>74</v>
      </c>
      <c r="F20885" s="2" t="s">
        <v>976</v>
      </c>
      <c r="G20885" s="14" t="n">
        <v>14.5</v>
      </c>
      <c r="H20885" s="14" t="n">
        <v>10.27</v>
      </c>
      <c r="I20885" s="14" t="n">
        <v>14.5</v>
      </c>
      <c r="J20885" s="23" t="n">
        <f aca="false">IF(AND(E20885="Priority",ISNUMBER('Cost model'!N137)),'Cost model'!N137,'Cost model'!M137)</f>
        <v>13.5</v>
      </c>
      <c r="K20885" s="14" t="n">
        <f aca="false">J20885-H20885</f>
        <v>3.23</v>
      </c>
      <c r="L20885" s="14" t="n">
        <f aca="false">G20885-H20885</f>
        <v>4.23</v>
      </c>
    </row>
    <row r="20886" customFormat="false" ht="15" hidden="false" customHeight="false" outlineLevel="0" collapsed="false">
      <c r="A20886" s="2" t="s">
        <v>142</v>
      </c>
      <c r="B20886" s="2" t="s">
        <v>142</v>
      </c>
      <c r="C20886" s="2" t="s">
        <v>48</v>
      </c>
      <c r="D20886" s="2" t="s">
        <v>10</v>
      </c>
      <c r="E20886" s="2" t="s">
        <v>74</v>
      </c>
      <c r="F20886" s="2" t="s">
        <v>977</v>
      </c>
      <c r="G20886" s="14" t="n">
        <v>12.5</v>
      </c>
      <c r="H20886" s="14" t="n">
        <v>25.65</v>
      </c>
      <c r="I20886" s="14" t="n">
        <v>12.5</v>
      </c>
      <c r="J20886" s="23" t="n">
        <f aca="false">IF(AND(E20886="Priority",ISNUMBER('Cost model'!N633)),'Cost model'!N633,'Cost model'!M633)</f>
        <v>11.5</v>
      </c>
      <c r="K20886" s="14" t="n">
        <f aca="false">J20886-H20886</f>
        <v>-14.15</v>
      </c>
      <c r="L20886" s="14" t="n">
        <f aca="false">G20886-H20886</f>
        <v>-13.15</v>
      </c>
    </row>
    <row r="20887" customFormat="false" ht="15" hidden="false" customHeight="false" outlineLevel="0" collapsed="false">
      <c r="A20887" s="2" t="s">
        <v>124</v>
      </c>
      <c r="B20887" s="2" t="s">
        <v>124</v>
      </c>
      <c r="C20887" s="2" t="s">
        <v>49</v>
      </c>
      <c r="D20887" s="2" t="s">
        <v>12</v>
      </c>
      <c r="E20887" s="2" t="s">
        <v>74</v>
      </c>
      <c r="F20887" s="2" t="s">
        <v>977</v>
      </c>
      <c r="G20887" s="14" t="n">
        <v>19.5</v>
      </c>
      <c r="H20887" s="14" t="n">
        <v>68.53</v>
      </c>
      <c r="I20887" s="14" t="n">
        <v>19.5</v>
      </c>
      <c r="J20887" s="23" t="n">
        <f aca="false">IF(AND(E20887="Priority",ISNUMBER('Cost model'!N322)),'Cost model'!N322,'Cost model'!M322)</f>
        <v>50</v>
      </c>
      <c r="K20887" s="14" t="n">
        <f aca="false">J20887-H20887</f>
        <v>-18.53</v>
      </c>
      <c r="L20887" s="14" t="n">
        <f aca="false">G20887-H20887</f>
        <v>-49.03</v>
      </c>
    </row>
    <row r="20888" customFormat="false" ht="15" hidden="false" customHeight="false" outlineLevel="0" collapsed="false">
      <c r="A20888" s="2" t="s">
        <v>174</v>
      </c>
      <c r="B20888" s="2" t="s">
        <v>174</v>
      </c>
      <c r="C20888" s="2" t="s">
        <v>49</v>
      </c>
      <c r="D20888" s="2" t="s">
        <v>12</v>
      </c>
      <c r="E20888" s="2" t="s">
        <v>74</v>
      </c>
      <c r="F20888" s="2" t="s">
        <v>977</v>
      </c>
      <c r="G20888" s="14" t="n">
        <v>17.5</v>
      </c>
      <c r="H20888" s="14" t="n">
        <v>34.78</v>
      </c>
      <c r="I20888" s="14" t="n">
        <v>19.5</v>
      </c>
      <c r="J20888" s="23" t="n">
        <f aca="false">IF(AND(E20888="Priority",ISNUMBER('Cost model'!N172)),'Cost model'!N172,'Cost model'!M172)</f>
        <v>45</v>
      </c>
      <c r="K20888" s="14" t="n">
        <f aca="false">J20888-H20888</f>
        <v>10.22</v>
      </c>
      <c r="L20888" s="14" t="n">
        <f aca="false">G20888-H20888</f>
        <v>-17.28</v>
      </c>
    </row>
    <row r="20889" customFormat="false" ht="15" hidden="false" customHeight="false" outlineLevel="0" collapsed="false">
      <c r="A20889" s="2" t="s">
        <v>174</v>
      </c>
      <c r="B20889" s="2" t="s">
        <v>174</v>
      </c>
      <c r="C20889" s="2" t="s">
        <v>48</v>
      </c>
      <c r="D20889" s="2" t="s">
        <v>10</v>
      </c>
      <c r="E20889" s="2" t="s">
        <v>74</v>
      </c>
      <c r="F20889" s="2" t="s">
        <v>977</v>
      </c>
      <c r="G20889" s="14" t="n">
        <v>12.5</v>
      </c>
      <c r="H20889" s="14" t="n">
        <v>7.22</v>
      </c>
      <c r="I20889" s="14" t="n">
        <v>12.5</v>
      </c>
      <c r="J20889" s="23" t="n">
        <f aca="false">IF(AND(E20889="Priority",ISNUMBER('Cost model'!N168)),'Cost model'!N168,'Cost model'!M168)</f>
        <v>13.5</v>
      </c>
      <c r="K20889" s="14" t="n">
        <f aca="false">J20889-H20889</f>
        <v>6.28</v>
      </c>
      <c r="L20889" s="14" t="n">
        <f aca="false">G20889-H20889</f>
        <v>5.28</v>
      </c>
    </row>
    <row r="20890" customFormat="false" ht="15" hidden="false" customHeight="false" outlineLevel="0" collapsed="false">
      <c r="A20890" s="2" t="s">
        <v>142</v>
      </c>
      <c r="B20890" s="2" t="s">
        <v>158</v>
      </c>
      <c r="C20890" s="2" t="s">
        <v>47</v>
      </c>
      <c r="D20890" s="2" t="s">
        <v>10</v>
      </c>
      <c r="E20890" s="2" t="s">
        <v>74</v>
      </c>
      <c r="F20890" s="2" t="s">
        <v>976</v>
      </c>
      <c r="G20890" s="14" t="n">
        <v>14.5</v>
      </c>
      <c r="H20890" s="14" t="n">
        <v>14.86</v>
      </c>
      <c r="I20890" s="14" t="n">
        <v>14.5</v>
      </c>
      <c r="J20890" s="23" t="n">
        <f aca="false">IF(AND(E20890="Priority",ISNUMBER('Cost model'!N647)),'Cost model'!N647,'Cost model'!M647)</f>
        <v>13.5</v>
      </c>
      <c r="K20890" s="14" t="n">
        <f aca="false">J20890-H20890</f>
        <v>-1.36</v>
      </c>
      <c r="L20890" s="14" t="n">
        <f aca="false">G20890-H20890</f>
        <v>-0.359999999999999</v>
      </c>
    </row>
    <row r="20891" customFormat="false" ht="15" hidden="false" customHeight="false" outlineLevel="0" collapsed="false">
      <c r="A20891" s="2" t="s">
        <v>142</v>
      </c>
      <c r="B20891" s="2" t="s">
        <v>142</v>
      </c>
      <c r="C20891" s="2" t="s">
        <v>47</v>
      </c>
      <c r="D20891" s="2" t="s">
        <v>10</v>
      </c>
      <c r="E20891" s="2" t="s">
        <v>83</v>
      </c>
      <c r="F20891" s="2" t="s">
        <v>977</v>
      </c>
      <c r="G20891" s="14" t="n">
        <v>14.5</v>
      </c>
      <c r="H20891" s="14" t="n">
        <v>7.68</v>
      </c>
      <c r="I20891" s="14" t="n">
        <v>14.5</v>
      </c>
      <c r="J20891" s="23" t="n">
        <f aca="false">IF(AND(E20891="Priority",ISNUMBER('Cost model'!N632)),'Cost model'!N632,'Cost model'!M632)</f>
        <v>14.5</v>
      </c>
      <c r="K20891" s="14" t="n">
        <f aca="false">J20891-H20891</f>
        <v>6.82</v>
      </c>
      <c r="L20891" s="14" t="n">
        <f aca="false">G20891-H20891</f>
        <v>6.82</v>
      </c>
    </row>
    <row r="20892" customFormat="false" ht="15" hidden="false" customHeight="false" outlineLevel="0" collapsed="false">
      <c r="A20892" s="2" t="s">
        <v>142</v>
      </c>
      <c r="B20892" s="2" t="s">
        <v>142</v>
      </c>
      <c r="C20892" s="2" t="s">
        <v>49</v>
      </c>
      <c r="D20892" s="2" t="s">
        <v>12</v>
      </c>
      <c r="E20892" s="2" t="s">
        <v>74</v>
      </c>
      <c r="F20892" s="2" t="s">
        <v>977</v>
      </c>
      <c r="G20892" s="14" t="n">
        <v>19.5</v>
      </c>
      <c r="H20892" s="14" t="n">
        <v>37.28</v>
      </c>
      <c r="I20892" s="14" t="n">
        <v>19.5</v>
      </c>
      <c r="J20892" s="23" t="n">
        <f aca="false">IF(AND(E20892="Priority",ISNUMBER('Cost model'!N637)),'Cost model'!N637,'Cost model'!M637)</f>
        <v>45</v>
      </c>
      <c r="K20892" s="14" t="n">
        <f aca="false">J20892-H20892</f>
        <v>7.72</v>
      </c>
      <c r="L20892" s="14" t="n">
        <f aca="false">G20892-H20892</f>
        <v>-17.78</v>
      </c>
    </row>
    <row r="20893" customFormat="false" ht="15" hidden="false" customHeight="false" outlineLevel="0" collapsed="false">
      <c r="A20893" s="2" t="s">
        <v>123</v>
      </c>
      <c r="B20893" s="2" t="s">
        <v>123</v>
      </c>
      <c r="C20893" s="2" t="s">
        <v>47</v>
      </c>
      <c r="D20893" s="2" t="s">
        <v>10</v>
      </c>
      <c r="E20893" s="2" t="s">
        <v>83</v>
      </c>
      <c r="F20893" s="2" t="s">
        <v>977</v>
      </c>
      <c r="G20893" s="14" t="n">
        <v>14.5</v>
      </c>
      <c r="H20893" s="14" t="n">
        <v>24.17</v>
      </c>
      <c r="I20893" s="14" t="n">
        <v>14.5</v>
      </c>
      <c r="J20893" s="23" t="n">
        <f aca="false">IF(AND(E20893="Priority",ISNUMBER('Cost model'!N62)),'Cost model'!N62,'Cost model'!M62)</f>
        <v>17.5</v>
      </c>
      <c r="K20893" s="14" t="n">
        <f aca="false">J20893-H20893</f>
        <v>-6.67</v>
      </c>
      <c r="L20893" s="14" t="n">
        <f aca="false">G20893-H20893</f>
        <v>-9.67</v>
      </c>
    </row>
    <row r="20894" customFormat="false" ht="15" hidden="false" customHeight="false" outlineLevel="0" collapsed="false">
      <c r="A20894" s="2" t="s">
        <v>142</v>
      </c>
      <c r="B20894" s="2" t="s">
        <v>142</v>
      </c>
      <c r="C20894" s="2" t="s">
        <v>48</v>
      </c>
      <c r="D20894" s="2" t="s">
        <v>10</v>
      </c>
      <c r="E20894" s="2" t="s">
        <v>74</v>
      </c>
      <c r="F20894" s="2" t="s">
        <v>977</v>
      </c>
      <c r="G20894" s="14" t="n">
        <v>12.5</v>
      </c>
      <c r="H20894" s="14" t="n">
        <v>10.8</v>
      </c>
      <c r="I20894" s="14" t="n">
        <v>12.5</v>
      </c>
      <c r="J20894" s="23" t="n">
        <f aca="false">IF(AND(E20894="Priority",ISNUMBER('Cost model'!N633)),'Cost model'!N633,'Cost model'!M633)</f>
        <v>11.5</v>
      </c>
      <c r="K20894" s="14" t="n">
        <f aca="false">J20894-H20894</f>
        <v>0.699999999999999</v>
      </c>
      <c r="L20894" s="14" t="n">
        <f aca="false">G20894-H20894</f>
        <v>1.7</v>
      </c>
    </row>
    <row r="20895" customFormat="false" ht="15" hidden="false" customHeight="false" outlineLevel="0" collapsed="false">
      <c r="A20895" s="2" t="s">
        <v>205</v>
      </c>
      <c r="B20895" s="2" t="s">
        <v>142</v>
      </c>
      <c r="C20895" s="2" t="s">
        <v>48</v>
      </c>
      <c r="D20895" s="2" t="s">
        <v>14</v>
      </c>
      <c r="E20895" s="2" t="s">
        <v>74</v>
      </c>
      <c r="F20895" s="2" t="s">
        <v>976</v>
      </c>
      <c r="G20895" s="14" t="n">
        <v>125</v>
      </c>
      <c r="H20895" s="14" t="n">
        <v>117.27</v>
      </c>
      <c r="I20895" s="14" t="n">
        <v>125</v>
      </c>
      <c r="J20895" s="23" t="n">
        <f aca="false">IF(AND(E20895="Priority",ISNUMBER('Cost model'!N552)),'Cost model'!N552,'Cost model'!M552)</f>
        <v>160</v>
      </c>
      <c r="K20895" s="14" t="n">
        <f aca="false">J20895-H20895</f>
        <v>42.73</v>
      </c>
      <c r="L20895" s="14" t="n">
        <f aca="false">G20895-H20895</f>
        <v>7.73</v>
      </c>
    </row>
    <row r="20896" customFormat="false" ht="15" hidden="false" customHeight="false" outlineLevel="0" collapsed="false">
      <c r="A20896" s="2" t="s">
        <v>124</v>
      </c>
      <c r="B20896" s="2" t="s">
        <v>124</v>
      </c>
      <c r="C20896" s="2" t="s">
        <v>48</v>
      </c>
      <c r="D20896" s="2" t="s">
        <v>10</v>
      </c>
      <c r="E20896" s="2" t="s">
        <v>74</v>
      </c>
      <c r="F20896" s="2" t="s">
        <v>977</v>
      </c>
      <c r="G20896" s="14" t="n">
        <v>12.5</v>
      </c>
      <c r="H20896" s="14" t="n">
        <v>10.8</v>
      </c>
      <c r="I20896" s="14" t="n">
        <v>12.5</v>
      </c>
      <c r="J20896" s="23" t="n">
        <f aca="false">IF(AND(E20896="Priority",ISNUMBER('Cost model'!N318)),'Cost model'!N318,'Cost model'!M318)</f>
        <v>14.5</v>
      </c>
      <c r="K20896" s="14" t="n">
        <f aca="false">J20896-H20896</f>
        <v>3.7</v>
      </c>
      <c r="L20896" s="14" t="n">
        <f aca="false">G20896-H20896</f>
        <v>1.7</v>
      </c>
    </row>
    <row r="20897" customFormat="false" ht="15" hidden="false" customHeight="false" outlineLevel="0" collapsed="false">
      <c r="A20897" s="2" t="s">
        <v>124</v>
      </c>
      <c r="B20897" s="2" t="s">
        <v>124</v>
      </c>
      <c r="C20897" s="2" t="s">
        <v>47</v>
      </c>
      <c r="D20897" s="2" t="s">
        <v>12</v>
      </c>
      <c r="E20897" s="2" t="s">
        <v>74</v>
      </c>
      <c r="F20897" s="2" t="s">
        <v>977</v>
      </c>
      <c r="G20897" s="14" t="n">
        <v>24.5</v>
      </c>
      <c r="H20897" s="14" t="n">
        <v>25.65</v>
      </c>
      <c r="I20897" s="14" t="n">
        <v>9.5</v>
      </c>
      <c r="J20897" s="23" t="n">
        <f aca="false">IF(AND(E20897="Priority",ISNUMBER('Cost model'!N320)),'Cost model'!N320,'Cost model'!M320)</f>
        <v>24.5</v>
      </c>
      <c r="K20897" s="14" t="n">
        <f aca="false">J20897-H20897</f>
        <v>-1.15</v>
      </c>
      <c r="L20897" s="14" t="n">
        <f aca="false">G20897-H20897</f>
        <v>-1.15</v>
      </c>
    </row>
    <row r="20898" customFormat="false" ht="15" hidden="false" customHeight="false" outlineLevel="0" collapsed="false">
      <c r="A20898" s="2" t="s">
        <v>124</v>
      </c>
      <c r="B20898" s="2" t="s">
        <v>124</v>
      </c>
      <c r="C20898" s="2" t="s">
        <v>48</v>
      </c>
      <c r="D20898" s="2" t="s">
        <v>12</v>
      </c>
      <c r="E20898" s="2" t="s">
        <v>74</v>
      </c>
      <c r="F20898" s="2" t="s">
        <v>977</v>
      </c>
      <c r="G20898" s="14" t="n">
        <v>12.5</v>
      </c>
      <c r="H20898" s="14" t="n">
        <v>48.45</v>
      </c>
      <c r="I20898" s="14" t="n">
        <v>12.5</v>
      </c>
      <c r="J20898" s="23" t="n">
        <f aca="false">IF(AND(E20898="Priority",ISNUMBER('Cost model'!N321)),'Cost model'!N321,'Cost model'!M321)</f>
        <v>40</v>
      </c>
      <c r="K20898" s="14" t="n">
        <f aca="false">J20898-H20898</f>
        <v>-8.45</v>
      </c>
      <c r="L20898" s="14" t="n">
        <f aca="false">G20898-H20898</f>
        <v>-35.95</v>
      </c>
    </row>
    <row r="20899" customFormat="false" ht="15" hidden="false" customHeight="false" outlineLevel="0" collapsed="false">
      <c r="A20899" s="2" t="s">
        <v>221</v>
      </c>
      <c r="B20899" s="2" t="s">
        <v>221</v>
      </c>
      <c r="C20899" s="2" t="s">
        <v>47</v>
      </c>
      <c r="D20899" s="2" t="s">
        <v>13</v>
      </c>
      <c r="E20899" s="2" t="s">
        <v>74</v>
      </c>
      <c r="F20899" s="2" t="s">
        <v>977</v>
      </c>
      <c r="G20899" s="14" t="n">
        <v>34.5</v>
      </c>
      <c r="H20899" s="14" t="n">
        <v>20.9</v>
      </c>
      <c r="I20899" s="14" t="n">
        <v>19.5</v>
      </c>
      <c r="J20899" s="23" t="n">
        <f aca="false">IF(AND(E20899="Priority",ISNUMBER('Cost model'!N743)),'Cost model'!N743,'Cost model'!M743)</f>
        <v>45</v>
      </c>
      <c r="K20899" s="14" t="n">
        <f aca="false">J20899-H20899</f>
        <v>24.1</v>
      </c>
      <c r="L20899" s="14" t="n">
        <f aca="false">G20899-H20899</f>
        <v>13.6</v>
      </c>
    </row>
    <row r="20900" customFormat="false" ht="15" hidden="false" customHeight="false" outlineLevel="0" collapsed="false">
      <c r="A20900" s="2" t="s">
        <v>124</v>
      </c>
      <c r="B20900" s="2" t="s">
        <v>124</v>
      </c>
      <c r="C20900" s="2" t="s">
        <v>47</v>
      </c>
      <c r="D20900" s="2" t="s">
        <v>12</v>
      </c>
      <c r="E20900" s="2" t="s">
        <v>74</v>
      </c>
      <c r="F20900" s="2" t="s">
        <v>977</v>
      </c>
      <c r="G20900" s="14" t="n">
        <v>14.5</v>
      </c>
      <c r="H20900" s="14" t="n">
        <v>7.46</v>
      </c>
      <c r="I20900" s="14" t="n">
        <v>9.5</v>
      </c>
      <c r="J20900" s="23" t="n">
        <f aca="false">IF(AND(E20900="Priority",ISNUMBER('Cost model'!N320)),'Cost model'!N320,'Cost model'!M320)</f>
        <v>24.5</v>
      </c>
      <c r="K20900" s="14" t="n">
        <f aca="false">J20900-H20900</f>
        <v>17.04</v>
      </c>
      <c r="L20900" s="14" t="n">
        <f aca="false">G20900-H20900</f>
        <v>7.04</v>
      </c>
    </row>
    <row r="20901" customFormat="false" ht="15" hidden="false" customHeight="false" outlineLevel="0" collapsed="false">
      <c r="A20901" s="2" t="s">
        <v>142</v>
      </c>
      <c r="B20901" s="2" t="s">
        <v>142</v>
      </c>
      <c r="C20901" s="2" t="s">
        <v>47</v>
      </c>
      <c r="D20901" s="2" t="s">
        <v>12</v>
      </c>
      <c r="E20901" s="2" t="s">
        <v>83</v>
      </c>
      <c r="F20901" s="2" t="s">
        <v>977</v>
      </c>
      <c r="G20901" s="14" t="n">
        <v>19.5</v>
      </c>
      <c r="H20901" s="14" t="n">
        <v>43.25</v>
      </c>
      <c r="I20901" s="14" t="n">
        <v>19.5</v>
      </c>
      <c r="J20901" s="23" t="n">
        <f aca="false">IF(AND(E20901="Priority",ISNUMBER('Cost model'!N635)),'Cost model'!N635,'Cost model'!M635)</f>
        <v>40</v>
      </c>
      <c r="K20901" s="14" t="n">
        <f aca="false">J20901-H20901</f>
        <v>-3.25</v>
      </c>
      <c r="L20901" s="14" t="n">
        <f aca="false">G20901-H20901</f>
        <v>-23.75</v>
      </c>
    </row>
    <row r="20902" customFormat="false" ht="15" hidden="false" customHeight="false" outlineLevel="0" collapsed="false">
      <c r="A20902" s="2" t="s">
        <v>124</v>
      </c>
      <c r="B20902" s="2" t="s">
        <v>124</v>
      </c>
      <c r="C20902" s="2" t="s">
        <v>49</v>
      </c>
      <c r="D20902" s="2" t="s">
        <v>10</v>
      </c>
      <c r="E20902" s="2" t="s">
        <v>74</v>
      </c>
      <c r="F20902" s="2" t="s">
        <v>977</v>
      </c>
      <c r="G20902" s="14" t="n">
        <v>17.5</v>
      </c>
      <c r="H20902" s="14" t="n">
        <v>14.08</v>
      </c>
      <c r="I20902" s="14" t="n">
        <v>17.5</v>
      </c>
      <c r="J20902" s="23" t="n">
        <f aca="false">IF(AND(E20902="Priority",ISNUMBER('Cost model'!N319)),'Cost model'!N319,'Cost model'!M319)</f>
        <v>16.5</v>
      </c>
      <c r="K20902" s="14" t="n">
        <f aca="false">J20902-H20902</f>
        <v>2.42</v>
      </c>
      <c r="L20902" s="14" t="n">
        <f aca="false">G20902-H20902</f>
        <v>3.42</v>
      </c>
    </row>
    <row r="20903" customFormat="false" ht="15" hidden="false" customHeight="false" outlineLevel="0" collapsed="false">
      <c r="A20903" s="2" t="s">
        <v>174</v>
      </c>
      <c r="B20903" s="2" t="s">
        <v>174</v>
      </c>
      <c r="C20903" s="2" t="s">
        <v>49</v>
      </c>
      <c r="D20903" s="2" t="s">
        <v>12</v>
      </c>
      <c r="E20903" s="2" t="s">
        <v>83</v>
      </c>
      <c r="F20903" s="2" t="s">
        <v>977</v>
      </c>
      <c r="G20903" s="14" t="n">
        <v>29.5</v>
      </c>
      <c r="H20903" s="14" t="n">
        <v>58.34</v>
      </c>
      <c r="I20903" s="14" t="n">
        <v>29.5</v>
      </c>
      <c r="J20903" s="23" t="n">
        <f aca="false">IF(AND(E20903="Priority",ISNUMBER('Cost model'!N172)),'Cost model'!N172,'Cost model'!M172)</f>
        <v>60</v>
      </c>
      <c r="K20903" s="14" t="n">
        <f aca="false">J20903-H20903</f>
        <v>1.66</v>
      </c>
      <c r="L20903" s="14" t="n">
        <f aca="false">G20903-H20903</f>
        <v>-28.84</v>
      </c>
    </row>
    <row r="20904" customFormat="false" ht="15" hidden="false" customHeight="false" outlineLevel="0" collapsed="false">
      <c r="A20904" s="2" t="s">
        <v>174</v>
      </c>
      <c r="B20904" s="2" t="s">
        <v>174</v>
      </c>
      <c r="C20904" s="2" t="s">
        <v>48</v>
      </c>
      <c r="D20904" s="2" t="s">
        <v>12</v>
      </c>
      <c r="E20904" s="2" t="s">
        <v>74</v>
      </c>
      <c r="F20904" s="2" t="s">
        <v>977</v>
      </c>
      <c r="G20904" s="14" t="n">
        <v>12.5</v>
      </c>
      <c r="H20904" s="14" t="n">
        <v>44.73</v>
      </c>
      <c r="I20904" s="14" t="n">
        <v>12.5</v>
      </c>
      <c r="J20904" s="23" t="n">
        <f aca="false">IF(AND(E20904="Priority",ISNUMBER('Cost model'!N171)),'Cost model'!N171,'Cost model'!M171)</f>
        <v>40</v>
      </c>
      <c r="K20904" s="14" t="n">
        <f aca="false">J20904-H20904</f>
        <v>-4.73</v>
      </c>
      <c r="L20904" s="14" t="n">
        <f aca="false">G20904-H20904</f>
        <v>-32.23</v>
      </c>
    </row>
    <row r="20905" customFormat="false" ht="15" hidden="false" customHeight="false" outlineLevel="0" collapsed="false">
      <c r="A20905" s="2" t="s">
        <v>158</v>
      </c>
      <c r="B20905" s="2" t="s">
        <v>124</v>
      </c>
      <c r="C20905" s="2" t="s">
        <v>49</v>
      </c>
      <c r="D20905" s="2" t="s">
        <v>10</v>
      </c>
      <c r="E20905" s="2" t="s">
        <v>74</v>
      </c>
      <c r="F20905" s="2" t="s">
        <v>976</v>
      </c>
      <c r="G20905" s="14" t="n">
        <v>17.5</v>
      </c>
      <c r="H20905" s="14" t="n">
        <v>18.64</v>
      </c>
      <c r="I20905" s="14" t="n">
        <v>17.5</v>
      </c>
      <c r="J20905" s="23" t="n">
        <f aca="false">IF(AND(E20905="Priority",ISNUMBER('Cost model'!N454)),'Cost model'!N454,'Cost model'!M454)</f>
        <v>19.5</v>
      </c>
      <c r="K20905" s="14" t="n">
        <f aca="false">J20905-H20905</f>
        <v>0.859999999999999</v>
      </c>
      <c r="L20905" s="14" t="n">
        <f aca="false">G20905-H20905</f>
        <v>-1.14</v>
      </c>
    </row>
    <row r="20906" customFormat="false" ht="15" hidden="false" customHeight="false" outlineLevel="0" collapsed="false">
      <c r="A20906" s="2" t="s">
        <v>142</v>
      </c>
      <c r="B20906" s="2" t="s">
        <v>142</v>
      </c>
      <c r="C20906" s="2" t="s">
        <v>47</v>
      </c>
      <c r="D20906" s="2" t="s">
        <v>10</v>
      </c>
      <c r="E20906" s="2" t="s">
        <v>74</v>
      </c>
      <c r="F20906" s="2" t="s">
        <v>977</v>
      </c>
      <c r="G20906" s="14" t="n">
        <v>9.5</v>
      </c>
      <c r="H20906" s="14" t="n">
        <v>16.23</v>
      </c>
      <c r="I20906" s="14" t="n">
        <v>9.5</v>
      </c>
      <c r="J20906" s="23" t="n">
        <f aca="false">IF(AND(E20906="Priority",ISNUMBER('Cost model'!N632)),'Cost model'!N632,'Cost model'!M632)</f>
        <v>9.5</v>
      </c>
      <c r="K20906" s="14" t="n">
        <f aca="false">J20906-H20906</f>
        <v>-6.73</v>
      </c>
      <c r="L20906" s="14" t="n">
        <f aca="false">G20906-H20906</f>
        <v>-6.73</v>
      </c>
    </row>
    <row r="20907" customFormat="false" ht="15" hidden="false" customHeight="false" outlineLevel="0" collapsed="false">
      <c r="A20907" s="2" t="s">
        <v>174</v>
      </c>
      <c r="B20907" s="2" t="s">
        <v>142</v>
      </c>
      <c r="C20907" s="2" t="s">
        <v>49</v>
      </c>
      <c r="D20907" s="2" t="s">
        <v>12</v>
      </c>
      <c r="E20907" s="2" t="s">
        <v>83</v>
      </c>
      <c r="F20907" s="2" t="s">
        <v>976</v>
      </c>
      <c r="G20907" s="14" t="n">
        <v>29.5</v>
      </c>
      <c r="H20907" s="14" t="n">
        <v>32.11</v>
      </c>
      <c r="I20907" s="14" t="n">
        <v>29.5</v>
      </c>
      <c r="J20907" s="23" t="n">
        <f aca="false">IF(AND(E20907="Priority",ISNUMBER('Cost model'!N127)),'Cost model'!N127,'Cost model'!M127)</f>
        <v>65</v>
      </c>
      <c r="K20907" s="14" t="n">
        <f aca="false">J20907-H20907</f>
        <v>32.89</v>
      </c>
      <c r="L20907" s="14" t="n">
        <f aca="false">G20907-H20907</f>
        <v>-2.61</v>
      </c>
    </row>
    <row r="20908" customFormat="false" ht="15" hidden="false" customHeight="false" outlineLevel="0" collapsed="false">
      <c r="A20908" s="2" t="s">
        <v>124</v>
      </c>
      <c r="B20908" s="2" t="s">
        <v>124</v>
      </c>
      <c r="C20908" s="2" t="s">
        <v>47</v>
      </c>
      <c r="D20908" s="2" t="s">
        <v>10</v>
      </c>
      <c r="E20908" s="2" t="s">
        <v>74</v>
      </c>
      <c r="F20908" s="2" t="s">
        <v>977</v>
      </c>
      <c r="G20908" s="14" t="n">
        <v>9.5</v>
      </c>
      <c r="H20908" s="14" t="n">
        <v>6.12</v>
      </c>
      <c r="I20908" s="14" t="n">
        <v>9.5</v>
      </c>
      <c r="J20908" s="23" t="n">
        <f aca="false">IF(AND(E20908="Priority",ISNUMBER('Cost model'!N317)),'Cost model'!N317,'Cost model'!M317)</f>
        <v>10.5</v>
      </c>
      <c r="K20908" s="14" t="n">
        <f aca="false">J20908-H20908</f>
        <v>4.38</v>
      </c>
      <c r="L20908" s="14" t="n">
        <f aca="false">G20908-H20908</f>
        <v>3.38</v>
      </c>
    </row>
    <row r="20909" customFormat="false" ht="15" hidden="false" customHeight="false" outlineLevel="0" collapsed="false">
      <c r="A20909" s="2" t="s">
        <v>123</v>
      </c>
      <c r="B20909" s="2" t="s">
        <v>174</v>
      </c>
      <c r="C20909" s="2" t="s">
        <v>47</v>
      </c>
      <c r="D20909" s="2" t="s">
        <v>12</v>
      </c>
      <c r="E20909" s="2" t="s">
        <v>74</v>
      </c>
      <c r="F20909" s="2" t="s">
        <v>976</v>
      </c>
      <c r="G20909" s="14" t="n">
        <v>19.5</v>
      </c>
      <c r="H20909" s="14" t="n">
        <v>43.25</v>
      </c>
      <c r="I20909" s="14" t="n">
        <v>19.5</v>
      </c>
      <c r="J20909" s="23" t="n">
        <f aca="false">IF(AND(E20909="Priority",ISNUMBER('Cost model'!N50)),'Cost model'!N50,'Cost model'!M50)</f>
        <v>40</v>
      </c>
      <c r="K20909" s="14" t="n">
        <f aca="false">J20909-H20909</f>
        <v>-3.25</v>
      </c>
      <c r="L20909" s="14" t="n">
        <f aca="false">G20909-H20909</f>
        <v>-23.75</v>
      </c>
    </row>
    <row r="20910" customFormat="false" ht="15" hidden="false" customHeight="false" outlineLevel="0" collapsed="false">
      <c r="A20910" s="2" t="s">
        <v>205</v>
      </c>
      <c r="B20910" s="2" t="s">
        <v>205</v>
      </c>
      <c r="C20910" s="2" t="s">
        <v>48</v>
      </c>
      <c r="D20910" s="2" t="s">
        <v>10</v>
      </c>
      <c r="E20910" s="2" t="s">
        <v>74</v>
      </c>
      <c r="F20910" s="2" t="s">
        <v>977</v>
      </c>
      <c r="G20910" s="14" t="n">
        <v>14.5</v>
      </c>
      <c r="H20910" s="14" t="n">
        <v>7.22</v>
      </c>
      <c r="I20910" s="14" t="n">
        <v>12.5</v>
      </c>
      <c r="J20910" s="23" t="n">
        <f aca="false">IF(AND(E20910="Priority",ISNUMBER('Cost model'!N528)),'Cost model'!N528,'Cost model'!M528)</f>
        <v>13.5</v>
      </c>
      <c r="K20910" s="14" t="n">
        <f aca="false">J20910-H20910</f>
        <v>6.28</v>
      </c>
      <c r="L20910" s="14" t="n">
        <f aca="false">G20910-H20910</f>
        <v>7.28</v>
      </c>
    </row>
    <row r="20911" customFormat="false" ht="15" hidden="false" customHeight="false" outlineLevel="0" collapsed="false">
      <c r="A20911" s="2" t="s">
        <v>124</v>
      </c>
      <c r="B20911" s="2" t="s">
        <v>174</v>
      </c>
      <c r="C20911" s="2" t="s">
        <v>47</v>
      </c>
      <c r="D20911" s="2" t="s">
        <v>12</v>
      </c>
      <c r="E20911" s="2" t="s">
        <v>74</v>
      </c>
      <c r="F20911" s="2" t="s">
        <v>976</v>
      </c>
      <c r="G20911" s="14" t="n">
        <v>9.5</v>
      </c>
      <c r="H20911" s="14" t="n">
        <v>24.17</v>
      </c>
      <c r="I20911" s="14" t="n">
        <v>19.5</v>
      </c>
      <c r="J20911" s="23" t="n">
        <f aca="false">IF(AND(E20911="Priority",ISNUMBER('Cost model'!N365)),'Cost model'!N365,'Cost model'!M365)</f>
        <v>45</v>
      </c>
      <c r="K20911" s="14" t="n">
        <f aca="false">J20911-H20911</f>
        <v>20.83</v>
      </c>
      <c r="L20911" s="14" t="n">
        <f aca="false">G20911-H20911</f>
        <v>-14.67</v>
      </c>
    </row>
    <row r="20912" customFormat="false" ht="15" hidden="false" customHeight="false" outlineLevel="0" collapsed="false">
      <c r="A20912" s="2" t="s">
        <v>174</v>
      </c>
      <c r="B20912" s="2" t="s">
        <v>174</v>
      </c>
      <c r="C20912" s="2" t="s">
        <v>48</v>
      </c>
      <c r="D20912" s="2" t="s">
        <v>12</v>
      </c>
      <c r="E20912" s="2" t="s">
        <v>74</v>
      </c>
      <c r="F20912" s="2" t="s">
        <v>977</v>
      </c>
      <c r="G20912" s="14" t="n">
        <v>12.5</v>
      </c>
      <c r="H20912" s="14" t="n">
        <v>24.17</v>
      </c>
      <c r="I20912" s="14" t="n">
        <v>12.5</v>
      </c>
      <c r="J20912" s="23" t="n">
        <f aca="false">IF(AND(E20912="Priority",ISNUMBER('Cost model'!N171)),'Cost model'!N171,'Cost model'!M171)</f>
        <v>40</v>
      </c>
      <c r="K20912" s="14" t="n">
        <f aca="false">J20912-H20912</f>
        <v>15.83</v>
      </c>
      <c r="L20912" s="14" t="n">
        <f aca="false">G20912-H20912</f>
        <v>-11.67</v>
      </c>
    </row>
    <row r="20913" customFormat="false" ht="15" hidden="false" customHeight="false" outlineLevel="0" collapsed="false">
      <c r="A20913" s="2" t="s">
        <v>158</v>
      </c>
      <c r="B20913" s="2" t="s">
        <v>124</v>
      </c>
      <c r="C20913" s="2" t="s">
        <v>47</v>
      </c>
      <c r="D20913" s="2" t="s">
        <v>15</v>
      </c>
      <c r="E20913" s="2" t="s">
        <v>74</v>
      </c>
      <c r="F20913" s="2" t="s">
        <v>976</v>
      </c>
      <c r="G20913" s="14" t="n">
        <v>45</v>
      </c>
      <c r="H20913" s="14" t="n">
        <v>394.69</v>
      </c>
      <c r="I20913" s="14" t="n">
        <v>250</v>
      </c>
      <c r="J20913" s="23" t="n">
        <f aca="false">IF(AND(E20913="Priority",ISNUMBER('Cost model'!N464)),'Cost model'!N464,'Cost model'!M464)</f>
        <v>190</v>
      </c>
      <c r="K20913" s="14" t="n">
        <f aca="false">J20913-H20913</f>
        <v>-204.69</v>
      </c>
      <c r="L20913" s="14" t="n">
        <f aca="false">G20913-H20913</f>
        <v>-349.69</v>
      </c>
    </row>
    <row r="20914" customFormat="false" ht="15" hidden="false" customHeight="false" outlineLevel="0" collapsed="false">
      <c r="A20914" s="2" t="s">
        <v>123</v>
      </c>
      <c r="B20914" s="2" t="s">
        <v>174</v>
      </c>
      <c r="C20914" s="2" t="s">
        <v>47</v>
      </c>
      <c r="D20914" s="2" t="s">
        <v>12</v>
      </c>
      <c r="E20914" s="2" t="s">
        <v>74</v>
      </c>
      <c r="F20914" s="2" t="s">
        <v>976</v>
      </c>
      <c r="G20914" s="14" t="n">
        <v>19.5</v>
      </c>
      <c r="H20914" s="14" t="n">
        <v>33.89</v>
      </c>
      <c r="I20914" s="14" t="n">
        <v>19.5</v>
      </c>
      <c r="J20914" s="23" t="n">
        <f aca="false">IF(AND(E20914="Priority",ISNUMBER('Cost model'!N50)),'Cost model'!N50,'Cost model'!M50)</f>
        <v>40</v>
      </c>
      <c r="K20914" s="14" t="n">
        <f aca="false">J20914-H20914</f>
        <v>6.11</v>
      </c>
      <c r="L20914" s="14" t="n">
        <f aca="false">G20914-H20914</f>
        <v>-14.39</v>
      </c>
    </row>
    <row r="20915" customFormat="false" ht="15" hidden="false" customHeight="false" outlineLevel="0" collapsed="false">
      <c r="A20915" s="2" t="s">
        <v>174</v>
      </c>
      <c r="B20915" s="2" t="s">
        <v>174</v>
      </c>
      <c r="C20915" s="2" t="s">
        <v>48</v>
      </c>
      <c r="D20915" s="2" t="s">
        <v>10</v>
      </c>
      <c r="E20915" s="2" t="s">
        <v>74</v>
      </c>
      <c r="F20915" s="2" t="s">
        <v>977</v>
      </c>
      <c r="G20915" s="14" t="n">
        <v>12.5</v>
      </c>
      <c r="H20915" s="14" t="n">
        <v>15.24</v>
      </c>
      <c r="I20915" s="14" t="n">
        <v>12.5</v>
      </c>
      <c r="J20915" s="23" t="n">
        <f aca="false">IF(AND(E20915="Priority",ISNUMBER('Cost model'!N168)),'Cost model'!N168,'Cost model'!M168)</f>
        <v>13.5</v>
      </c>
      <c r="K20915" s="14" t="n">
        <f aca="false">J20915-H20915</f>
        <v>-1.74</v>
      </c>
      <c r="L20915" s="14" t="n">
        <f aca="false">G20915-H20915</f>
        <v>-2.74</v>
      </c>
    </row>
    <row r="20916" customFormat="false" ht="15" hidden="false" customHeight="false" outlineLevel="0" collapsed="false">
      <c r="A20916" s="2" t="s">
        <v>158</v>
      </c>
      <c r="B20916" s="2" t="s">
        <v>158</v>
      </c>
      <c r="C20916" s="2" t="s">
        <v>47</v>
      </c>
      <c r="D20916" s="2" t="s">
        <v>10</v>
      </c>
      <c r="E20916" s="2" t="s">
        <v>74</v>
      </c>
      <c r="F20916" s="2" t="s">
        <v>977</v>
      </c>
      <c r="G20916" s="14" t="n">
        <v>9.5</v>
      </c>
      <c r="H20916" s="14" t="n">
        <v>6.14</v>
      </c>
      <c r="I20916" s="14" t="n">
        <v>9.5</v>
      </c>
      <c r="J20916" s="23" t="n">
        <f aca="false">IF(AND(E20916="Priority",ISNUMBER('Cost model'!N422)),'Cost model'!N422,'Cost model'!M422)</f>
        <v>8.5</v>
      </c>
      <c r="K20916" s="14" t="n">
        <f aca="false">J20916-H20916</f>
        <v>2.36</v>
      </c>
      <c r="L20916" s="14" t="n">
        <f aca="false">G20916-H20916</f>
        <v>3.36</v>
      </c>
    </row>
    <row r="20917" customFormat="false" ht="15" hidden="false" customHeight="false" outlineLevel="0" collapsed="false">
      <c r="A20917" s="2" t="s">
        <v>174</v>
      </c>
      <c r="B20917" s="2" t="s">
        <v>142</v>
      </c>
      <c r="C20917" s="2" t="s">
        <v>48</v>
      </c>
      <c r="D20917" s="2" t="s">
        <v>12</v>
      </c>
      <c r="E20917" s="2" t="s">
        <v>74</v>
      </c>
      <c r="F20917" s="2" t="s">
        <v>976</v>
      </c>
      <c r="G20917" s="14" t="n">
        <v>12.5</v>
      </c>
      <c r="H20917" s="14" t="n">
        <v>50.71</v>
      </c>
      <c r="I20917" s="14" t="n">
        <v>12.5</v>
      </c>
      <c r="J20917" s="23" t="n">
        <f aca="false">IF(AND(E20917="Priority",ISNUMBER('Cost model'!N126)),'Cost model'!N126,'Cost model'!M126)</f>
        <v>45</v>
      </c>
      <c r="K20917" s="14" t="n">
        <f aca="false">J20917-H20917</f>
        <v>-5.71</v>
      </c>
      <c r="L20917" s="14" t="n">
        <f aca="false">G20917-H20917</f>
        <v>-38.21</v>
      </c>
    </row>
    <row r="20918" customFormat="false" ht="15" hidden="false" customHeight="false" outlineLevel="0" collapsed="false">
      <c r="A20918" s="2" t="s">
        <v>221</v>
      </c>
      <c r="B20918" s="2" t="s">
        <v>221</v>
      </c>
      <c r="C20918" s="2" t="s">
        <v>49</v>
      </c>
      <c r="D20918" s="2" t="s">
        <v>15</v>
      </c>
      <c r="E20918" s="2" t="s">
        <v>83</v>
      </c>
      <c r="F20918" s="2" t="s">
        <v>977</v>
      </c>
      <c r="G20918" s="14" t="n">
        <v>350</v>
      </c>
      <c r="H20918" s="14" t="n">
        <v>768.03</v>
      </c>
      <c r="I20918" s="14" t="n">
        <v>350</v>
      </c>
      <c r="J20918" s="23" t="n">
        <f aca="false">IF(AND(E20918="Priority",ISNUMBER('Cost model'!N751)),'Cost model'!N751,'Cost model'!M751)</f>
        <v>370</v>
      </c>
      <c r="K20918" s="14" t="n">
        <f aca="false">J20918-H20918</f>
        <v>-398.03</v>
      </c>
      <c r="L20918" s="14" t="n">
        <f aca="false">G20918-H20918</f>
        <v>-418.03</v>
      </c>
    </row>
    <row r="20919" customFormat="false" ht="15" hidden="false" customHeight="false" outlineLevel="0" collapsed="false">
      <c r="A20919" s="2" t="s">
        <v>123</v>
      </c>
      <c r="B20919" s="2" t="s">
        <v>205</v>
      </c>
      <c r="C20919" s="2" t="s">
        <v>47</v>
      </c>
      <c r="D20919" s="2" t="s">
        <v>10</v>
      </c>
      <c r="E20919" s="2" t="s">
        <v>74</v>
      </c>
      <c r="F20919" s="2" t="s">
        <v>976</v>
      </c>
      <c r="G20919" s="14" t="n">
        <v>14.5</v>
      </c>
      <c r="H20919" s="14" t="n">
        <v>8.92</v>
      </c>
      <c r="I20919" s="14" t="n">
        <v>19.5</v>
      </c>
      <c r="J20919" s="23" t="n">
        <f aca="false">IF(AND(E20919="Priority",ISNUMBER('Cost model'!N77)),'Cost model'!N77,'Cost model'!M77)</f>
        <v>13.5</v>
      </c>
      <c r="K20919" s="14" t="n">
        <f aca="false">J20919-H20919</f>
        <v>4.58</v>
      </c>
      <c r="L20919" s="14" t="n">
        <f aca="false">G20919-H20919</f>
        <v>5.58</v>
      </c>
    </row>
    <row r="20920" customFormat="false" ht="15" hidden="false" customHeight="false" outlineLevel="0" collapsed="false">
      <c r="A20920" s="2" t="s">
        <v>124</v>
      </c>
      <c r="B20920" s="2" t="s">
        <v>124</v>
      </c>
      <c r="C20920" s="2" t="s">
        <v>48</v>
      </c>
      <c r="D20920" s="2" t="s">
        <v>10</v>
      </c>
      <c r="E20920" s="2" t="s">
        <v>74</v>
      </c>
      <c r="F20920" s="2" t="s">
        <v>977</v>
      </c>
      <c r="G20920" s="14" t="n">
        <v>12.5</v>
      </c>
      <c r="H20920" s="14" t="n">
        <v>16.89</v>
      </c>
      <c r="I20920" s="14" t="n">
        <v>12.5</v>
      </c>
      <c r="J20920" s="23" t="n">
        <f aca="false">IF(AND(E20920="Priority",ISNUMBER('Cost model'!N318)),'Cost model'!N318,'Cost model'!M318)</f>
        <v>14.5</v>
      </c>
      <c r="K20920" s="14" t="n">
        <f aca="false">J20920-H20920</f>
        <v>-2.39</v>
      </c>
      <c r="L20920" s="14" t="n">
        <f aca="false">G20920-H20920</f>
        <v>-4.39</v>
      </c>
    </row>
    <row r="20921" customFormat="false" ht="15" hidden="false" customHeight="false" outlineLevel="0" collapsed="false">
      <c r="A20921" s="2" t="s">
        <v>124</v>
      </c>
      <c r="B20921" s="2" t="s">
        <v>174</v>
      </c>
      <c r="C20921" s="2" t="s">
        <v>48</v>
      </c>
      <c r="D20921" s="2" t="s">
        <v>10</v>
      </c>
      <c r="E20921" s="2" t="s">
        <v>83</v>
      </c>
      <c r="F20921" s="2" t="s">
        <v>976</v>
      </c>
      <c r="G20921" s="14" t="n">
        <v>19.5</v>
      </c>
      <c r="H20921" s="14" t="n">
        <v>9.05</v>
      </c>
      <c r="I20921" s="14" t="n">
        <v>19.5</v>
      </c>
      <c r="J20921" s="23" t="n">
        <f aca="false">IF(AND(E20921="Priority",ISNUMBER('Cost model'!N363)),'Cost model'!N363,'Cost model'!M363)</f>
        <v>21.5</v>
      </c>
      <c r="K20921" s="14" t="n">
        <f aca="false">J20921-H20921</f>
        <v>12.45</v>
      </c>
      <c r="L20921" s="14" t="n">
        <f aca="false">G20921-H20921</f>
        <v>10.45</v>
      </c>
    </row>
    <row r="20922" customFormat="false" ht="15" hidden="false" customHeight="false" outlineLevel="0" collapsed="false">
      <c r="A20922" s="2" t="s">
        <v>123</v>
      </c>
      <c r="B20922" s="2" t="s">
        <v>123</v>
      </c>
      <c r="C20922" s="2" t="s">
        <v>47</v>
      </c>
      <c r="D20922" s="2" t="s">
        <v>12</v>
      </c>
      <c r="E20922" s="2" t="s">
        <v>83</v>
      </c>
      <c r="F20922" s="2" t="s">
        <v>977</v>
      </c>
      <c r="G20922" s="14" t="n">
        <v>19.5</v>
      </c>
      <c r="H20922" s="14" t="n">
        <v>50.46</v>
      </c>
      <c r="I20922" s="14" t="n">
        <v>19.5</v>
      </c>
      <c r="J20922" s="23" t="n">
        <f aca="false">IF(AND(E20922="Priority",ISNUMBER('Cost model'!N65)),'Cost model'!N65,'Cost model'!M65)</f>
        <v>45</v>
      </c>
      <c r="K20922" s="14" t="n">
        <f aca="false">J20922-H20922</f>
        <v>-5.46</v>
      </c>
      <c r="L20922" s="14" t="n">
        <f aca="false">G20922-H20922</f>
        <v>-30.96</v>
      </c>
    </row>
    <row r="20923" customFormat="false" ht="15" hidden="false" customHeight="false" outlineLevel="0" collapsed="false">
      <c r="A20923" s="2" t="s">
        <v>174</v>
      </c>
      <c r="B20923" s="2" t="s">
        <v>205</v>
      </c>
      <c r="C20923" s="2" t="s">
        <v>48</v>
      </c>
      <c r="D20923" s="2" t="s">
        <v>12</v>
      </c>
      <c r="E20923" s="2" t="s">
        <v>74</v>
      </c>
      <c r="F20923" s="2" t="s">
        <v>976</v>
      </c>
      <c r="G20923" s="14" t="n">
        <v>24.5</v>
      </c>
      <c r="H20923" s="14" t="n">
        <v>15.66</v>
      </c>
      <c r="I20923" s="14" t="n">
        <v>24.5</v>
      </c>
      <c r="J20923" s="23" t="n">
        <f aca="false">IF(AND(E20923="Priority",ISNUMBER('Cost model'!N186)),'Cost model'!N186,'Cost model'!M186)</f>
        <v>60</v>
      </c>
      <c r="K20923" s="14" t="n">
        <f aca="false">J20923-H20923</f>
        <v>44.34</v>
      </c>
      <c r="L20923" s="14" t="n">
        <f aca="false">G20923-H20923</f>
        <v>8.84</v>
      </c>
    </row>
    <row r="20924" customFormat="false" ht="15" hidden="false" customHeight="false" outlineLevel="0" collapsed="false">
      <c r="A20924" s="2" t="s">
        <v>124</v>
      </c>
      <c r="B20924" s="2" t="s">
        <v>124</v>
      </c>
      <c r="C20924" s="2" t="s">
        <v>48</v>
      </c>
      <c r="D20924" s="2" t="s">
        <v>10</v>
      </c>
      <c r="E20924" s="2" t="s">
        <v>74</v>
      </c>
      <c r="F20924" s="2" t="s">
        <v>977</v>
      </c>
      <c r="G20924" s="14" t="n">
        <v>14.5</v>
      </c>
      <c r="H20924" s="14" t="n">
        <v>6.64</v>
      </c>
      <c r="I20924" s="14" t="n">
        <v>12.5</v>
      </c>
      <c r="J20924" s="23" t="n">
        <f aca="false">IF(AND(E20924="Priority",ISNUMBER('Cost model'!N318)),'Cost model'!N318,'Cost model'!M318)</f>
        <v>14.5</v>
      </c>
      <c r="K20924" s="14" t="n">
        <f aca="false">J20924-H20924</f>
        <v>7.86</v>
      </c>
      <c r="L20924" s="14" t="n">
        <f aca="false">G20924-H20924</f>
        <v>7.86</v>
      </c>
    </row>
    <row r="20925" customFormat="false" ht="15" hidden="false" customHeight="false" outlineLevel="0" collapsed="false">
      <c r="A20925" s="2" t="s">
        <v>142</v>
      </c>
      <c r="B20925" s="2" t="s">
        <v>124</v>
      </c>
      <c r="C20925" s="2" t="s">
        <v>47</v>
      </c>
      <c r="D20925" s="2" t="s">
        <v>10</v>
      </c>
      <c r="E20925" s="2" t="s">
        <v>74</v>
      </c>
      <c r="F20925" s="2" t="s">
        <v>976</v>
      </c>
      <c r="G20925" s="14" t="n">
        <v>14.5</v>
      </c>
      <c r="H20925" s="14" t="n">
        <v>20.83</v>
      </c>
      <c r="I20925" s="14" t="n">
        <v>14.5</v>
      </c>
      <c r="J20925" s="23" t="n">
        <f aca="false">IF(AND(E20925="Priority",ISNUMBER('Cost model'!N662)),'Cost model'!N662,'Cost model'!M662)</f>
        <v>13.5</v>
      </c>
      <c r="K20925" s="14" t="n">
        <f aca="false">J20925-H20925</f>
        <v>-7.33</v>
      </c>
      <c r="L20925" s="14" t="n">
        <f aca="false">G20925-H20925</f>
        <v>-6.33</v>
      </c>
    </row>
    <row r="20926" customFormat="false" ht="15" hidden="false" customHeight="false" outlineLevel="0" collapsed="false">
      <c r="A20926" s="2" t="s">
        <v>221</v>
      </c>
      <c r="B20926" s="2" t="s">
        <v>221</v>
      </c>
      <c r="C20926" s="2" t="s">
        <v>47</v>
      </c>
      <c r="D20926" s="2" t="s">
        <v>10</v>
      </c>
      <c r="E20926" s="2" t="s">
        <v>83</v>
      </c>
      <c r="F20926" s="2" t="s">
        <v>977</v>
      </c>
      <c r="G20926" s="14" t="n">
        <v>14.5</v>
      </c>
      <c r="H20926" s="14" t="n">
        <v>7.9</v>
      </c>
      <c r="I20926" s="14" t="n">
        <v>14.5</v>
      </c>
      <c r="J20926" s="23" t="n">
        <f aca="false">IF(AND(E20926="Priority",ISNUMBER('Cost model'!N737)),'Cost model'!N737,'Cost model'!M737)</f>
        <v>13.5</v>
      </c>
      <c r="K20926" s="14" t="n">
        <f aca="false">J20926-H20926</f>
        <v>5.6</v>
      </c>
      <c r="L20926" s="14" t="n">
        <f aca="false">G20926-H20926</f>
        <v>6.6</v>
      </c>
    </row>
    <row r="20927" customFormat="false" ht="15" hidden="false" customHeight="false" outlineLevel="0" collapsed="false">
      <c r="A20927" s="2" t="s">
        <v>174</v>
      </c>
      <c r="B20927" s="2" t="s">
        <v>174</v>
      </c>
      <c r="C20927" s="2" t="s">
        <v>49</v>
      </c>
      <c r="D20927" s="2" t="s">
        <v>10</v>
      </c>
      <c r="E20927" s="2" t="s">
        <v>74</v>
      </c>
      <c r="F20927" s="2" t="s">
        <v>977</v>
      </c>
      <c r="G20927" s="14" t="n">
        <v>17.5</v>
      </c>
      <c r="H20927" s="14" t="n">
        <v>20.11</v>
      </c>
      <c r="I20927" s="14" t="n">
        <v>17.5</v>
      </c>
      <c r="J20927" s="23" t="n">
        <f aca="false">IF(AND(E20927="Priority",ISNUMBER('Cost model'!N169)),'Cost model'!N169,'Cost model'!M169)</f>
        <v>18.5</v>
      </c>
      <c r="K20927" s="14" t="n">
        <f aca="false">J20927-H20927</f>
        <v>-1.61</v>
      </c>
      <c r="L20927" s="14" t="n">
        <f aca="false">G20927-H20927</f>
        <v>-2.61</v>
      </c>
    </row>
    <row r="20928" customFormat="false" ht="15" hidden="false" customHeight="false" outlineLevel="0" collapsed="false">
      <c r="A20928" s="2" t="s">
        <v>142</v>
      </c>
      <c r="B20928" s="2" t="s">
        <v>142</v>
      </c>
      <c r="C20928" s="2" t="s">
        <v>47</v>
      </c>
      <c r="D20928" s="2" t="s">
        <v>12</v>
      </c>
      <c r="E20928" s="2" t="s">
        <v>74</v>
      </c>
      <c r="F20928" s="2" t="s">
        <v>977</v>
      </c>
      <c r="G20928" s="14" t="n">
        <v>9.5</v>
      </c>
      <c r="H20928" s="14" t="n">
        <v>7.93</v>
      </c>
      <c r="I20928" s="14" t="n">
        <v>9.5</v>
      </c>
      <c r="J20928" s="23" t="n">
        <f aca="false">IF(AND(E20928="Priority",ISNUMBER('Cost model'!N635)),'Cost model'!N635,'Cost model'!M635)</f>
        <v>30.5</v>
      </c>
      <c r="K20928" s="14" t="n">
        <f aca="false">J20928-H20928</f>
        <v>22.57</v>
      </c>
      <c r="L20928" s="14" t="n">
        <f aca="false">G20928-H20928</f>
        <v>1.57</v>
      </c>
    </row>
    <row r="20929" customFormat="false" ht="15" hidden="false" customHeight="false" outlineLevel="0" collapsed="false">
      <c r="A20929" s="2" t="s">
        <v>174</v>
      </c>
      <c r="B20929" s="2" t="s">
        <v>142</v>
      </c>
      <c r="C20929" s="2" t="s">
        <v>49</v>
      </c>
      <c r="D20929" s="2" t="s">
        <v>12</v>
      </c>
      <c r="E20929" s="2" t="s">
        <v>74</v>
      </c>
      <c r="F20929" s="2" t="s">
        <v>976</v>
      </c>
      <c r="G20929" s="14" t="n">
        <v>19.5</v>
      </c>
      <c r="H20929" s="14" t="n">
        <v>38.19</v>
      </c>
      <c r="I20929" s="14" t="n">
        <v>19.5</v>
      </c>
      <c r="J20929" s="23" t="n">
        <f aca="false">IF(AND(E20929="Priority",ISNUMBER('Cost model'!N127)),'Cost model'!N127,'Cost model'!M127)</f>
        <v>50</v>
      </c>
      <c r="K20929" s="14" t="n">
        <f aca="false">J20929-H20929</f>
        <v>11.81</v>
      </c>
      <c r="L20929" s="14" t="n">
        <f aca="false">G20929-H20929</f>
        <v>-18.69</v>
      </c>
    </row>
    <row r="20930" customFormat="false" ht="15" hidden="false" customHeight="false" outlineLevel="0" collapsed="false">
      <c r="A20930" s="2" t="s">
        <v>221</v>
      </c>
      <c r="B20930" s="2" t="s">
        <v>221</v>
      </c>
      <c r="C20930" s="2" t="s">
        <v>47</v>
      </c>
      <c r="D20930" s="2" t="s">
        <v>12</v>
      </c>
      <c r="E20930" s="2" t="s">
        <v>74</v>
      </c>
      <c r="F20930" s="2" t="s">
        <v>977</v>
      </c>
      <c r="G20930" s="14" t="n">
        <v>9.5</v>
      </c>
      <c r="H20930" s="14" t="n">
        <v>12.34</v>
      </c>
      <c r="I20930" s="14" t="n">
        <v>9.5</v>
      </c>
      <c r="J20930" s="23" t="n">
        <f aca="false">IF(AND(E20930="Priority",ISNUMBER('Cost model'!N740)),'Cost model'!N740,'Cost model'!M740)</f>
        <v>22.5</v>
      </c>
      <c r="K20930" s="14" t="n">
        <f aca="false">J20930-H20930</f>
        <v>10.16</v>
      </c>
      <c r="L20930" s="14" t="n">
        <f aca="false">G20930-H20930</f>
        <v>-2.84</v>
      </c>
    </row>
    <row r="20931" customFormat="false" ht="15" hidden="false" customHeight="false" outlineLevel="0" collapsed="false">
      <c r="A20931" s="2" t="s">
        <v>221</v>
      </c>
      <c r="B20931" s="2" t="s">
        <v>221</v>
      </c>
      <c r="C20931" s="2" t="s">
        <v>47</v>
      </c>
      <c r="D20931" s="2" t="s">
        <v>12</v>
      </c>
      <c r="E20931" s="2" t="s">
        <v>83</v>
      </c>
      <c r="F20931" s="2" t="s">
        <v>977</v>
      </c>
      <c r="G20931" s="14" t="n">
        <v>19.5</v>
      </c>
      <c r="H20931" s="14" t="n">
        <v>95.39</v>
      </c>
      <c r="I20931" s="14" t="n">
        <v>19.5</v>
      </c>
      <c r="J20931" s="23" t="n">
        <f aca="false">IF(AND(E20931="Priority",ISNUMBER('Cost model'!N740)),'Cost model'!N740,'Cost model'!M740)</f>
        <v>28.5</v>
      </c>
      <c r="K20931" s="14" t="n">
        <f aca="false">J20931-H20931</f>
        <v>-66.89</v>
      </c>
      <c r="L20931" s="14" t="n">
        <f aca="false">G20931-H20931</f>
        <v>-75.89</v>
      </c>
    </row>
    <row r="20932" customFormat="false" ht="15" hidden="false" customHeight="false" outlineLevel="0" collapsed="false">
      <c r="A20932" s="2" t="s">
        <v>158</v>
      </c>
      <c r="B20932" s="2" t="s">
        <v>158</v>
      </c>
      <c r="C20932" s="2" t="s">
        <v>49</v>
      </c>
      <c r="D20932" s="2" t="s">
        <v>12</v>
      </c>
      <c r="E20932" s="2" t="s">
        <v>74</v>
      </c>
      <c r="F20932" s="2" t="s">
        <v>977</v>
      </c>
      <c r="G20932" s="14" t="n">
        <v>19.5</v>
      </c>
      <c r="H20932" s="14" t="n">
        <v>21.14</v>
      </c>
      <c r="I20932" s="14" t="n">
        <v>19.5</v>
      </c>
      <c r="J20932" s="23" t="n">
        <f aca="false">IF(AND(E20932="Priority",ISNUMBER('Cost model'!N427)),'Cost model'!N427,'Cost model'!M427)</f>
        <v>28.5</v>
      </c>
      <c r="K20932" s="14" t="n">
        <f aca="false">J20932-H20932</f>
        <v>7.36</v>
      </c>
      <c r="L20932" s="14" t="n">
        <f aca="false">G20932-H20932</f>
        <v>-1.64</v>
      </c>
    </row>
    <row r="20933" customFormat="false" ht="15" hidden="false" customHeight="false" outlineLevel="0" collapsed="false">
      <c r="A20933" s="2" t="s">
        <v>221</v>
      </c>
      <c r="B20933" s="2" t="s">
        <v>221</v>
      </c>
      <c r="C20933" s="2" t="s">
        <v>49</v>
      </c>
      <c r="D20933" s="2" t="s">
        <v>12</v>
      </c>
      <c r="E20933" s="2" t="s">
        <v>74</v>
      </c>
      <c r="F20933" s="2" t="s">
        <v>977</v>
      </c>
      <c r="G20933" s="14" t="n">
        <v>19.5</v>
      </c>
      <c r="H20933" s="14" t="n">
        <v>17.31</v>
      </c>
      <c r="I20933" s="14" t="n">
        <v>19.5</v>
      </c>
      <c r="J20933" s="23" t="n">
        <f aca="false">IF(AND(E20933="Priority",ISNUMBER('Cost model'!N742)),'Cost model'!N742,'Cost model'!M742)</f>
        <v>60</v>
      </c>
      <c r="K20933" s="14" t="n">
        <f aca="false">J20933-H20933</f>
        <v>42.69</v>
      </c>
      <c r="L20933" s="14" t="n">
        <f aca="false">G20933-H20933</f>
        <v>2.19</v>
      </c>
    </row>
    <row r="20934" customFormat="false" ht="15" hidden="false" customHeight="false" outlineLevel="0" collapsed="false">
      <c r="A20934" s="2" t="s">
        <v>174</v>
      </c>
      <c r="B20934" s="2" t="s">
        <v>174</v>
      </c>
      <c r="C20934" s="2" t="s">
        <v>47</v>
      </c>
      <c r="D20934" s="2" t="s">
        <v>10</v>
      </c>
      <c r="E20934" s="2" t="s">
        <v>74</v>
      </c>
      <c r="F20934" s="2" t="s">
        <v>977</v>
      </c>
      <c r="G20934" s="14" t="n">
        <v>9.5</v>
      </c>
      <c r="H20934" s="14" t="n">
        <v>7.46</v>
      </c>
      <c r="I20934" s="14" t="n">
        <v>9.5</v>
      </c>
      <c r="J20934" s="23" t="n">
        <f aca="false">IF(AND(E20934="Priority",ISNUMBER('Cost model'!N167)),'Cost model'!N167,'Cost model'!M167)</f>
        <v>8.5</v>
      </c>
      <c r="K20934" s="14" t="n">
        <f aca="false">J20934-H20934</f>
        <v>1.04</v>
      </c>
      <c r="L20934" s="14" t="n">
        <f aca="false">G20934-H20934</f>
        <v>2.04</v>
      </c>
    </row>
    <row r="20935" customFormat="false" ht="15" hidden="false" customHeight="false" outlineLevel="0" collapsed="false">
      <c r="A20935" s="2" t="s">
        <v>174</v>
      </c>
      <c r="B20935" s="2" t="s">
        <v>142</v>
      </c>
      <c r="C20935" s="2" t="s">
        <v>48</v>
      </c>
      <c r="D20935" s="2" t="s">
        <v>13</v>
      </c>
      <c r="E20935" s="2" t="s">
        <v>83</v>
      </c>
      <c r="F20935" s="2" t="s">
        <v>976</v>
      </c>
      <c r="G20935" s="14" t="n">
        <v>45</v>
      </c>
      <c r="H20935" s="14" t="n">
        <v>98.95</v>
      </c>
      <c r="I20935" s="14" t="n">
        <v>45</v>
      </c>
      <c r="J20935" s="23" t="n">
        <f aca="false">IF(AND(E20935="Priority",ISNUMBER('Cost model'!N129)),'Cost model'!N129,'Cost model'!M129)</f>
        <v>105</v>
      </c>
      <c r="K20935" s="14" t="n">
        <f aca="false">J20935-H20935</f>
        <v>6.05</v>
      </c>
      <c r="L20935" s="14" t="n">
        <f aca="false">G20935-H20935</f>
        <v>-53.95</v>
      </c>
    </row>
    <row r="20936" customFormat="false" ht="15" hidden="false" customHeight="false" outlineLevel="0" collapsed="false">
      <c r="A20936" s="2" t="s">
        <v>174</v>
      </c>
      <c r="B20936" s="2" t="s">
        <v>174</v>
      </c>
      <c r="C20936" s="2" t="s">
        <v>47</v>
      </c>
      <c r="D20936" s="2" t="s">
        <v>10</v>
      </c>
      <c r="E20936" s="2" t="s">
        <v>74</v>
      </c>
      <c r="F20936" s="2" t="s">
        <v>977</v>
      </c>
      <c r="G20936" s="14" t="n">
        <v>9.5</v>
      </c>
      <c r="H20936" s="14" t="n">
        <v>7.46</v>
      </c>
      <c r="I20936" s="14" t="n">
        <v>9.5</v>
      </c>
      <c r="J20936" s="23" t="n">
        <f aca="false">IF(AND(E20936="Priority",ISNUMBER('Cost model'!N167)),'Cost model'!N167,'Cost model'!M167)</f>
        <v>8.5</v>
      </c>
      <c r="K20936" s="14" t="n">
        <f aca="false">J20936-H20936</f>
        <v>1.04</v>
      </c>
      <c r="L20936" s="14" t="n">
        <f aca="false">G20936-H20936</f>
        <v>2.04</v>
      </c>
    </row>
    <row r="20937" customFormat="false" ht="15" hidden="false" customHeight="false" outlineLevel="0" collapsed="false">
      <c r="A20937" s="2" t="s">
        <v>142</v>
      </c>
      <c r="B20937" s="2" t="s">
        <v>142</v>
      </c>
      <c r="C20937" s="2" t="s">
        <v>47</v>
      </c>
      <c r="D20937" s="2" t="s">
        <v>10</v>
      </c>
      <c r="E20937" s="2" t="s">
        <v>74</v>
      </c>
      <c r="F20937" s="2" t="s">
        <v>977</v>
      </c>
      <c r="G20937" s="14" t="n">
        <v>9.5</v>
      </c>
      <c r="H20937" s="14" t="n">
        <v>25.65</v>
      </c>
      <c r="I20937" s="14" t="n">
        <v>9.5</v>
      </c>
      <c r="J20937" s="23" t="n">
        <f aca="false">IF(AND(E20937="Priority",ISNUMBER('Cost model'!N632)),'Cost model'!N632,'Cost model'!M632)</f>
        <v>9.5</v>
      </c>
      <c r="K20937" s="14" t="n">
        <f aca="false">J20937-H20937</f>
        <v>-16.15</v>
      </c>
      <c r="L20937" s="14" t="n">
        <f aca="false">G20937-H20937</f>
        <v>-16.15</v>
      </c>
    </row>
    <row r="20938" customFormat="false" ht="15" hidden="false" customHeight="false" outlineLevel="0" collapsed="false">
      <c r="A20938" s="2" t="s">
        <v>142</v>
      </c>
      <c r="B20938" s="2" t="s">
        <v>142</v>
      </c>
      <c r="C20938" s="2" t="s">
        <v>47</v>
      </c>
      <c r="D20938" s="2" t="s">
        <v>10</v>
      </c>
      <c r="E20938" s="2" t="s">
        <v>74</v>
      </c>
      <c r="F20938" s="2" t="s">
        <v>977</v>
      </c>
      <c r="G20938" s="14" t="n">
        <v>9.5</v>
      </c>
      <c r="H20938" s="14" t="n">
        <v>6.14</v>
      </c>
      <c r="I20938" s="14" t="n">
        <v>9.5</v>
      </c>
      <c r="J20938" s="23" t="n">
        <f aca="false">IF(AND(E20938="Priority",ISNUMBER('Cost model'!N632)),'Cost model'!N632,'Cost model'!M632)</f>
        <v>9.5</v>
      </c>
      <c r="K20938" s="14" t="n">
        <f aca="false">J20938-H20938</f>
        <v>3.36</v>
      </c>
      <c r="L20938" s="14" t="n">
        <f aca="false">G20938-H20938</f>
        <v>3.36</v>
      </c>
    </row>
    <row r="20939" customFormat="false" ht="15" hidden="false" customHeight="false" outlineLevel="0" collapsed="false">
      <c r="A20939" s="2" t="s">
        <v>174</v>
      </c>
      <c r="B20939" s="2" t="s">
        <v>174</v>
      </c>
      <c r="C20939" s="2" t="s">
        <v>47</v>
      </c>
      <c r="D20939" s="2" t="s">
        <v>10</v>
      </c>
      <c r="E20939" s="2" t="s">
        <v>74</v>
      </c>
      <c r="F20939" s="2" t="s">
        <v>977</v>
      </c>
      <c r="G20939" s="14" t="n">
        <v>9.5</v>
      </c>
      <c r="H20939" s="14" t="n">
        <v>7.46</v>
      </c>
      <c r="I20939" s="14" t="n">
        <v>9.5</v>
      </c>
      <c r="J20939" s="23" t="n">
        <f aca="false">IF(AND(E20939="Priority",ISNUMBER('Cost model'!N167)),'Cost model'!N167,'Cost model'!M167)</f>
        <v>8.5</v>
      </c>
      <c r="K20939" s="14" t="n">
        <f aca="false">J20939-H20939</f>
        <v>1.04</v>
      </c>
      <c r="L20939" s="14" t="n">
        <f aca="false">G20939-H20939</f>
        <v>2.04</v>
      </c>
    </row>
    <row r="20940" customFormat="false" ht="15" hidden="false" customHeight="false" outlineLevel="0" collapsed="false">
      <c r="A20940" s="2" t="s">
        <v>174</v>
      </c>
      <c r="B20940" s="2" t="s">
        <v>174</v>
      </c>
      <c r="C20940" s="2" t="s">
        <v>49</v>
      </c>
      <c r="D20940" s="2" t="s">
        <v>14</v>
      </c>
      <c r="E20940" s="2" t="s">
        <v>83</v>
      </c>
      <c r="F20940" s="2" t="s">
        <v>977</v>
      </c>
      <c r="G20940" s="14" t="n">
        <v>150</v>
      </c>
      <c r="H20940" s="14" t="n">
        <v>90.93</v>
      </c>
      <c r="I20940" s="14" t="n">
        <v>150</v>
      </c>
      <c r="J20940" s="23" t="n">
        <f aca="false">IF(AND(E20940="Priority",ISNUMBER('Cost model'!N178)),'Cost model'!N178,'Cost model'!M178)</f>
        <v>175</v>
      </c>
      <c r="K20940" s="14" t="n">
        <f aca="false">J20940-H20940</f>
        <v>84.07</v>
      </c>
      <c r="L20940" s="14" t="n">
        <f aca="false">G20940-H20940</f>
        <v>59.07</v>
      </c>
    </row>
    <row r="20941" customFormat="false" ht="15" hidden="false" customHeight="false" outlineLevel="0" collapsed="false">
      <c r="A20941" s="2" t="s">
        <v>342</v>
      </c>
      <c r="B20941" s="2" t="s">
        <v>158</v>
      </c>
      <c r="C20941" s="2" t="s">
        <v>49</v>
      </c>
      <c r="D20941" s="2" t="s">
        <v>13</v>
      </c>
      <c r="E20941" s="2" t="s">
        <v>74</v>
      </c>
      <c r="F20941" s="2" t="s">
        <v>976</v>
      </c>
      <c r="G20941" s="14" t="n">
        <v>95</v>
      </c>
      <c r="H20941" s="14" t="n">
        <v>97.59</v>
      </c>
      <c r="I20941" s="14" t="n">
        <v>95</v>
      </c>
      <c r="J20941" s="23" t="n">
        <f aca="false">IF(AND(E20941="Priority",ISNUMBER('Cost model'!N220)),'Cost model'!N220,'Cost model'!M220)</f>
        <v>135</v>
      </c>
      <c r="K20941" s="14" t="n">
        <f aca="false">J20941-H20941</f>
        <v>37.41</v>
      </c>
      <c r="L20941" s="14" t="n">
        <f aca="false">G20941-H20941</f>
        <v>-2.59</v>
      </c>
    </row>
    <row r="20942" customFormat="false" ht="15" hidden="false" customHeight="false" outlineLevel="0" collapsed="false">
      <c r="A20942" s="2" t="s">
        <v>123</v>
      </c>
      <c r="B20942" s="2" t="s">
        <v>123</v>
      </c>
      <c r="C20942" s="2" t="s">
        <v>47</v>
      </c>
      <c r="D20942" s="2" t="s">
        <v>10</v>
      </c>
      <c r="E20942" s="2" t="s">
        <v>83</v>
      </c>
      <c r="F20942" s="2" t="s">
        <v>977</v>
      </c>
      <c r="G20942" s="14" t="n">
        <v>14.5</v>
      </c>
      <c r="H20942" s="14" t="n">
        <v>29.89</v>
      </c>
      <c r="I20942" s="14" t="n">
        <v>14.5</v>
      </c>
      <c r="J20942" s="23" t="n">
        <f aca="false">IF(AND(E20942="Priority",ISNUMBER('Cost model'!N62)),'Cost model'!N62,'Cost model'!M62)</f>
        <v>17.5</v>
      </c>
      <c r="K20942" s="14" t="n">
        <f aca="false">J20942-H20942</f>
        <v>-12.39</v>
      </c>
      <c r="L20942" s="14" t="n">
        <f aca="false">G20942-H20942</f>
        <v>-15.39</v>
      </c>
    </row>
    <row r="20943" customFormat="false" ht="15" hidden="false" customHeight="false" outlineLevel="0" collapsed="false">
      <c r="A20943" s="2" t="s">
        <v>124</v>
      </c>
      <c r="B20943" s="2" t="s">
        <v>174</v>
      </c>
      <c r="C20943" s="2" t="s">
        <v>47</v>
      </c>
      <c r="D20943" s="2" t="s">
        <v>10</v>
      </c>
      <c r="E20943" s="2" t="s">
        <v>74</v>
      </c>
      <c r="F20943" s="2" t="s">
        <v>976</v>
      </c>
      <c r="G20943" s="14" t="n">
        <v>14.5</v>
      </c>
      <c r="H20943" s="14" t="n">
        <v>5.16</v>
      </c>
      <c r="I20943" s="14" t="n">
        <v>14.5</v>
      </c>
      <c r="J20943" s="23" t="n">
        <f aca="false">IF(AND(E20943="Priority",ISNUMBER('Cost model'!N362)),'Cost model'!N362,'Cost model'!M362)</f>
        <v>10.5</v>
      </c>
      <c r="K20943" s="14" t="n">
        <f aca="false">J20943-H20943</f>
        <v>5.34</v>
      </c>
      <c r="L20943" s="14" t="n">
        <f aca="false">G20943-H20943</f>
        <v>9.34</v>
      </c>
    </row>
    <row r="20944" customFormat="false" ht="15" hidden="false" customHeight="false" outlineLevel="0" collapsed="false">
      <c r="A20944" s="2" t="s">
        <v>124</v>
      </c>
      <c r="B20944" s="2" t="s">
        <v>124</v>
      </c>
      <c r="C20944" s="2" t="s">
        <v>49</v>
      </c>
      <c r="D20944" s="2" t="s">
        <v>10</v>
      </c>
      <c r="E20944" s="2" t="s">
        <v>74</v>
      </c>
      <c r="F20944" s="2" t="s">
        <v>977</v>
      </c>
      <c r="G20944" s="14" t="n">
        <v>17.5</v>
      </c>
      <c r="H20944" s="14" t="n">
        <v>20.83</v>
      </c>
      <c r="I20944" s="14" t="n">
        <v>17.5</v>
      </c>
      <c r="J20944" s="23" t="n">
        <f aca="false">IF(AND(E20944="Priority",ISNUMBER('Cost model'!N319)),'Cost model'!N319,'Cost model'!M319)</f>
        <v>16.5</v>
      </c>
      <c r="K20944" s="14" t="n">
        <f aca="false">J20944-H20944</f>
        <v>-4.33</v>
      </c>
      <c r="L20944" s="14" t="n">
        <f aca="false">G20944-H20944</f>
        <v>-3.33</v>
      </c>
    </row>
    <row r="20945" customFormat="false" ht="15" hidden="false" customHeight="false" outlineLevel="0" collapsed="false">
      <c r="A20945" s="2" t="s">
        <v>174</v>
      </c>
      <c r="B20945" s="2" t="s">
        <v>124</v>
      </c>
      <c r="C20945" s="2" t="s">
        <v>48</v>
      </c>
      <c r="D20945" s="2" t="s">
        <v>10</v>
      </c>
      <c r="E20945" s="2" t="s">
        <v>74</v>
      </c>
      <c r="F20945" s="2" t="s">
        <v>976</v>
      </c>
      <c r="G20945" s="14" t="n">
        <v>8.5</v>
      </c>
      <c r="H20945" s="14" t="n">
        <v>8.92</v>
      </c>
      <c r="I20945" s="14" t="n">
        <v>12.5</v>
      </c>
      <c r="J20945" s="23" t="n">
        <f aca="false">IF(AND(E20945="Priority",ISNUMBER('Cost model'!N108)),'Cost model'!N108,'Cost model'!M108)</f>
        <v>15.5</v>
      </c>
      <c r="K20945" s="14" t="n">
        <f aca="false">J20945-H20945</f>
        <v>6.58</v>
      </c>
      <c r="L20945" s="14" t="n">
        <f aca="false">G20945-H20945</f>
        <v>-0.42</v>
      </c>
    </row>
    <row r="20946" customFormat="false" ht="15" hidden="false" customHeight="false" outlineLevel="0" collapsed="false">
      <c r="A20946" s="2" t="s">
        <v>174</v>
      </c>
      <c r="B20946" s="2" t="s">
        <v>174</v>
      </c>
      <c r="C20946" s="2" t="s">
        <v>48</v>
      </c>
      <c r="D20946" s="2" t="s">
        <v>13</v>
      </c>
      <c r="E20946" s="2" t="s">
        <v>74</v>
      </c>
      <c r="F20946" s="2" t="s">
        <v>977</v>
      </c>
      <c r="G20946" s="14" t="n">
        <v>24.5</v>
      </c>
      <c r="H20946" s="14" t="n">
        <v>91.84</v>
      </c>
      <c r="I20946" s="14" t="n">
        <v>24.5</v>
      </c>
      <c r="J20946" s="23" t="n">
        <f aca="false">IF(AND(E20946="Priority",ISNUMBER('Cost model'!N174)),'Cost model'!N174,'Cost model'!M174)</f>
        <v>70</v>
      </c>
      <c r="K20946" s="14" t="n">
        <f aca="false">J20946-H20946</f>
        <v>-21.84</v>
      </c>
      <c r="L20946" s="14" t="n">
        <f aca="false">G20946-H20946</f>
        <v>-67.34</v>
      </c>
    </row>
    <row r="20947" customFormat="false" ht="15" hidden="false" customHeight="false" outlineLevel="0" collapsed="false">
      <c r="A20947" s="2" t="s">
        <v>142</v>
      </c>
      <c r="B20947" s="2" t="s">
        <v>124</v>
      </c>
      <c r="C20947" s="2" t="s">
        <v>47</v>
      </c>
      <c r="D20947" s="2" t="s">
        <v>15</v>
      </c>
      <c r="E20947" s="2" t="s">
        <v>74</v>
      </c>
      <c r="F20947" s="2" t="s">
        <v>976</v>
      </c>
      <c r="G20947" s="14" t="n">
        <v>45</v>
      </c>
      <c r="H20947" s="14" t="n">
        <v>182.46</v>
      </c>
      <c r="I20947" s="14" t="n">
        <v>250</v>
      </c>
      <c r="J20947" s="23" t="n">
        <f aca="false">IF(AND(E20947="Priority",ISNUMBER('Cost model'!N674)),'Cost model'!N674,'Cost model'!M674)</f>
        <v>155</v>
      </c>
      <c r="K20947" s="14" t="n">
        <f aca="false">J20947-H20947</f>
        <v>-27.46</v>
      </c>
      <c r="L20947" s="14" t="n">
        <f aca="false">G20947-H20947</f>
        <v>-137.46</v>
      </c>
    </row>
    <row r="20948" customFormat="false" ht="15" hidden="false" customHeight="false" outlineLevel="0" collapsed="false">
      <c r="A20948" s="2" t="s">
        <v>174</v>
      </c>
      <c r="B20948" s="2" t="s">
        <v>174</v>
      </c>
      <c r="C20948" s="2" t="s">
        <v>48</v>
      </c>
      <c r="D20948" s="2" t="s">
        <v>12</v>
      </c>
      <c r="E20948" s="2" t="s">
        <v>74</v>
      </c>
      <c r="F20948" s="2" t="s">
        <v>977</v>
      </c>
      <c r="G20948" s="14" t="n">
        <v>12.5</v>
      </c>
      <c r="H20948" s="14" t="n">
        <v>58.65</v>
      </c>
      <c r="I20948" s="14" t="n">
        <v>12.5</v>
      </c>
      <c r="J20948" s="23" t="n">
        <f aca="false">IF(AND(E20948="Priority",ISNUMBER('Cost model'!N171)),'Cost model'!N171,'Cost model'!M171)</f>
        <v>40</v>
      </c>
      <c r="K20948" s="14" t="n">
        <f aca="false">J20948-H20948</f>
        <v>-18.65</v>
      </c>
      <c r="L20948" s="14" t="n">
        <f aca="false">G20948-H20948</f>
        <v>-46.15</v>
      </c>
    </row>
    <row r="20949" customFormat="false" ht="15" hidden="false" customHeight="false" outlineLevel="0" collapsed="false">
      <c r="A20949" s="2" t="s">
        <v>174</v>
      </c>
      <c r="B20949" s="2" t="s">
        <v>124</v>
      </c>
      <c r="C20949" s="2" t="s">
        <v>47</v>
      </c>
      <c r="D20949" s="2" t="s">
        <v>10</v>
      </c>
      <c r="E20949" s="2" t="s">
        <v>74</v>
      </c>
      <c r="F20949" s="2" t="s">
        <v>976</v>
      </c>
      <c r="G20949" s="14" t="n">
        <v>9.5</v>
      </c>
      <c r="H20949" s="14" t="n">
        <v>6.11</v>
      </c>
      <c r="I20949" s="14" t="n">
        <v>9.5</v>
      </c>
      <c r="J20949" s="23" t="n">
        <f aca="false">IF(AND(E20949="Priority",ISNUMBER('Cost model'!N107)),'Cost model'!N107,'Cost model'!M107)</f>
        <v>12.5</v>
      </c>
      <c r="K20949" s="14" t="n">
        <f aca="false">J20949-H20949</f>
        <v>6.39</v>
      </c>
      <c r="L20949" s="14" t="n">
        <f aca="false">G20949-H20949</f>
        <v>3.39</v>
      </c>
    </row>
    <row r="20950" customFormat="false" ht="15" hidden="false" customHeight="false" outlineLevel="0" collapsed="false">
      <c r="A20950" s="2" t="s">
        <v>124</v>
      </c>
      <c r="B20950" s="2" t="s">
        <v>124</v>
      </c>
      <c r="C20950" s="2" t="s">
        <v>48</v>
      </c>
      <c r="D20950" s="2" t="s">
        <v>10</v>
      </c>
      <c r="E20950" s="2" t="s">
        <v>74</v>
      </c>
      <c r="F20950" s="2" t="s">
        <v>977</v>
      </c>
      <c r="G20950" s="14" t="n">
        <v>12.5</v>
      </c>
      <c r="H20950" s="14" t="n">
        <v>9.94</v>
      </c>
      <c r="I20950" s="14" t="n">
        <v>12.5</v>
      </c>
      <c r="J20950" s="23" t="n">
        <f aca="false">IF(AND(E20950="Priority",ISNUMBER('Cost model'!N318)),'Cost model'!N318,'Cost model'!M318)</f>
        <v>14.5</v>
      </c>
      <c r="K20950" s="14" t="n">
        <f aca="false">J20950-H20950</f>
        <v>4.56</v>
      </c>
      <c r="L20950" s="14" t="n">
        <f aca="false">G20950-H20950</f>
        <v>2.56</v>
      </c>
    </row>
    <row r="20951" customFormat="false" ht="15" hidden="false" customHeight="false" outlineLevel="0" collapsed="false">
      <c r="A20951" s="2" t="s">
        <v>174</v>
      </c>
      <c r="B20951" s="2" t="s">
        <v>174</v>
      </c>
      <c r="C20951" s="2" t="s">
        <v>47</v>
      </c>
      <c r="D20951" s="2" t="s">
        <v>10</v>
      </c>
      <c r="E20951" s="2" t="s">
        <v>74</v>
      </c>
      <c r="F20951" s="2" t="s">
        <v>977</v>
      </c>
      <c r="G20951" s="14" t="n">
        <v>9.5</v>
      </c>
      <c r="H20951" s="14" t="n">
        <v>6.11</v>
      </c>
      <c r="I20951" s="14" t="n">
        <v>9.5</v>
      </c>
      <c r="J20951" s="23" t="n">
        <f aca="false">IF(AND(E20951="Priority",ISNUMBER('Cost model'!N167)),'Cost model'!N167,'Cost model'!M167)</f>
        <v>8.5</v>
      </c>
      <c r="K20951" s="14" t="n">
        <f aca="false">J20951-H20951</f>
        <v>2.39</v>
      </c>
      <c r="L20951" s="14" t="n">
        <f aca="false">G20951-H20951</f>
        <v>3.39</v>
      </c>
    </row>
    <row r="20952" customFormat="false" ht="15" hidden="false" customHeight="false" outlineLevel="0" collapsed="false">
      <c r="A20952" s="2" t="s">
        <v>174</v>
      </c>
      <c r="B20952" s="2" t="s">
        <v>142</v>
      </c>
      <c r="C20952" s="2" t="s">
        <v>47</v>
      </c>
      <c r="D20952" s="2" t="s">
        <v>10</v>
      </c>
      <c r="E20952" s="2" t="s">
        <v>74</v>
      </c>
      <c r="F20952" s="2" t="s">
        <v>976</v>
      </c>
      <c r="G20952" s="14" t="n">
        <v>9.5</v>
      </c>
      <c r="H20952" s="14" t="n">
        <v>10.27</v>
      </c>
      <c r="I20952" s="14" t="n">
        <v>9.5</v>
      </c>
      <c r="J20952" s="23" t="n">
        <f aca="false">IF(AND(E20952="Priority",ISNUMBER('Cost model'!N122)),'Cost model'!N122,'Cost model'!M122)</f>
        <v>13.5</v>
      </c>
      <c r="K20952" s="14" t="n">
        <f aca="false">J20952-H20952</f>
        <v>3.23</v>
      </c>
      <c r="L20952" s="14" t="n">
        <f aca="false">G20952-H20952</f>
        <v>-0.77</v>
      </c>
    </row>
    <row r="20953" customFormat="false" ht="15" hidden="false" customHeight="false" outlineLevel="0" collapsed="false">
      <c r="A20953" s="2" t="s">
        <v>221</v>
      </c>
      <c r="B20953" s="2" t="s">
        <v>221</v>
      </c>
      <c r="C20953" s="2" t="s">
        <v>47</v>
      </c>
      <c r="D20953" s="2" t="s">
        <v>12</v>
      </c>
      <c r="E20953" s="2" t="s">
        <v>74</v>
      </c>
      <c r="F20953" s="2" t="s">
        <v>977</v>
      </c>
      <c r="G20953" s="14" t="n">
        <v>9.5</v>
      </c>
      <c r="H20953" s="14" t="n">
        <v>27.3</v>
      </c>
      <c r="I20953" s="14" t="n">
        <v>9.5</v>
      </c>
      <c r="J20953" s="23" t="n">
        <f aca="false">IF(AND(E20953="Priority",ISNUMBER('Cost model'!N740)),'Cost model'!N740,'Cost model'!M740)</f>
        <v>22.5</v>
      </c>
      <c r="K20953" s="14" t="n">
        <f aca="false">J20953-H20953</f>
        <v>-4.8</v>
      </c>
      <c r="L20953" s="14" t="n">
        <f aca="false">G20953-H20953</f>
        <v>-17.8</v>
      </c>
    </row>
    <row r="20954" customFormat="false" ht="15" hidden="false" customHeight="false" outlineLevel="0" collapsed="false">
      <c r="A20954" s="2" t="s">
        <v>124</v>
      </c>
      <c r="B20954" s="2" t="s">
        <v>124</v>
      </c>
      <c r="C20954" s="2" t="s">
        <v>47</v>
      </c>
      <c r="D20954" s="2" t="s">
        <v>10</v>
      </c>
      <c r="E20954" s="2" t="s">
        <v>83</v>
      </c>
      <c r="F20954" s="2" t="s">
        <v>977</v>
      </c>
      <c r="G20954" s="14" t="n">
        <v>14.5</v>
      </c>
      <c r="H20954" s="14" t="n">
        <v>7.46</v>
      </c>
      <c r="I20954" s="14" t="n">
        <v>14.5</v>
      </c>
      <c r="J20954" s="23" t="n">
        <f aca="false">IF(AND(E20954="Priority",ISNUMBER('Cost model'!N317)),'Cost model'!N317,'Cost model'!M317)</f>
        <v>15.5</v>
      </c>
      <c r="K20954" s="14" t="n">
        <f aca="false">J20954-H20954</f>
        <v>8.04</v>
      </c>
      <c r="L20954" s="14" t="n">
        <f aca="false">G20954-H20954</f>
        <v>7.04</v>
      </c>
    </row>
    <row r="20955" customFormat="false" ht="15" hidden="false" customHeight="false" outlineLevel="0" collapsed="false">
      <c r="A20955" s="2" t="s">
        <v>142</v>
      </c>
      <c r="B20955" s="2" t="s">
        <v>142</v>
      </c>
      <c r="C20955" s="2" t="s">
        <v>47</v>
      </c>
      <c r="D20955" s="2" t="s">
        <v>10</v>
      </c>
      <c r="E20955" s="2" t="s">
        <v>83</v>
      </c>
      <c r="F20955" s="2" t="s">
        <v>977</v>
      </c>
      <c r="G20955" s="14" t="n">
        <v>14.5</v>
      </c>
      <c r="H20955" s="14" t="n">
        <v>17.62</v>
      </c>
      <c r="I20955" s="14" t="n">
        <v>14.5</v>
      </c>
      <c r="J20955" s="23" t="n">
        <f aca="false">IF(AND(E20955="Priority",ISNUMBER('Cost model'!N632)),'Cost model'!N632,'Cost model'!M632)</f>
        <v>14.5</v>
      </c>
      <c r="K20955" s="14" t="n">
        <f aca="false">J20955-H20955</f>
        <v>-3.12</v>
      </c>
      <c r="L20955" s="14" t="n">
        <f aca="false">G20955-H20955</f>
        <v>-3.12</v>
      </c>
    </row>
    <row r="20956" customFormat="false" ht="15" hidden="false" customHeight="false" outlineLevel="0" collapsed="false">
      <c r="A20956" s="2" t="s">
        <v>142</v>
      </c>
      <c r="B20956" s="2" t="s">
        <v>142</v>
      </c>
      <c r="C20956" s="2" t="s">
        <v>49</v>
      </c>
      <c r="D20956" s="2" t="s">
        <v>10</v>
      </c>
      <c r="E20956" s="2" t="s">
        <v>83</v>
      </c>
      <c r="F20956" s="2" t="s">
        <v>977</v>
      </c>
      <c r="G20956" s="14" t="n">
        <v>24.5</v>
      </c>
      <c r="H20956" s="14" t="n">
        <v>24.17</v>
      </c>
      <c r="I20956" s="14" t="n">
        <v>24.5</v>
      </c>
      <c r="J20956" s="23" t="n">
        <f aca="false">IF(AND(E20956="Priority",ISNUMBER('Cost model'!N634)),'Cost model'!N634,'Cost model'!M634)</f>
        <v>21.5</v>
      </c>
      <c r="K20956" s="14" t="n">
        <f aca="false">J20956-H20956</f>
        <v>-2.67</v>
      </c>
      <c r="L20956" s="14" t="n">
        <f aca="false">G20956-H20956</f>
        <v>0.329999999999998</v>
      </c>
    </row>
    <row r="20957" customFormat="false" ht="15" hidden="false" customHeight="false" outlineLevel="0" collapsed="false">
      <c r="A20957" s="2" t="s">
        <v>205</v>
      </c>
      <c r="B20957" s="2" t="s">
        <v>205</v>
      </c>
      <c r="C20957" s="2" t="s">
        <v>48</v>
      </c>
      <c r="D20957" s="2" t="s">
        <v>12</v>
      </c>
      <c r="E20957" s="2" t="s">
        <v>83</v>
      </c>
      <c r="F20957" s="2" t="s">
        <v>977</v>
      </c>
      <c r="G20957" s="14" t="n">
        <v>19.5</v>
      </c>
      <c r="H20957" s="14" t="n">
        <v>37.28</v>
      </c>
      <c r="I20957" s="14" t="n">
        <v>19.5</v>
      </c>
      <c r="J20957" s="23" t="n">
        <f aca="false">IF(AND(E20957="Priority",ISNUMBER('Cost model'!N531)),'Cost model'!N531,'Cost model'!M531)</f>
        <v>65</v>
      </c>
      <c r="K20957" s="14" t="n">
        <f aca="false">J20957-H20957</f>
        <v>27.72</v>
      </c>
      <c r="L20957" s="14" t="n">
        <f aca="false">G20957-H20957</f>
        <v>-17.78</v>
      </c>
    </row>
    <row r="20958" customFormat="false" ht="15" hidden="false" customHeight="false" outlineLevel="0" collapsed="false">
      <c r="A20958" s="2" t="s">
        <v>174</v>
      </c>
      <c r="B20958" s="2" t="s">
        <v>174</v>
      </c>
      <c r="C20958" s="2" t="s">
        <v>49</v>
      </c>
      <c r="D20958" s="2" t="s">
        <v>10</v>
      </c>
      <c r="E20958" s="2" t="s">
        <v>83</v>
      </c>
      <c r="F20958" s="2" t="s">
        <v>977</v>
      </c>
      <c r="G20958" s="14" t="n">
        <v>24.5</v>
      </c>
      <c r="H20958" s="14" t="n">
        <v>21.61</v>
      </c>
      <c r="I20958" s="14" t="n">
        <v>24.5</v>
      </c>
      <c r="J20958" s="23" t="n">
        <f aca="false">IF(AND(E20958="Priority",ISNUMBER('Cost model'!N169)),'Cost model'!N169,'Cost model'!M169)</f>
        <v>25.5</v>
      </c>
      <c r="K20958" s="14" t="n">
        <f aca="false">J20958-H20958</f>
        <v>3.89</v>
      </c>
      <c r="L20958" s="14" t="n">
        <f aca="false">G20958-H20958</f>
        <v>2.89</v>
      </c>
    </row>
    <row r="20959" customFormat="false" ht="15" hidden="false" customHeight="false" outlineLevel="0" collapsed="false">
      <c r="A20959" s="2" t="s">
        <v>142</v>
      </c>
      <c r="B20959" s="2" t="s">
        <v>124</v>
      </c>
      <c r="C20959" s="2" t="s">
        <v>47</v>
      </c>
      <c r="D20959" s="2" t="s">
        <v>10</v>
      </c>
      <c r="E20959" s="2" t="s">
        <v>74</v>
      </c>
      <c r="F20959" s="2" t="s">
        <v>976</v>
      </c>
      <c r="G20959" s="14" t="n">
        <v>14.5</v>
      </c>
      <c r="H20959" s="14" t="n">
        <v>10.53</v>
      </c>
      <c r="I20959" s="14" t="n">
        <v>14.5</v>
      </c>
      <c r="J20959" s="23" t="n">
        <f aca="false">IF(AND(E20959="Priority",ISNUMBER('Cost model'!N662)),'Cost model'!N662,'Cost model'!M662)</f>
        <v>13.5</v>
      </c>
      <c r="K20959" s="14" t="n">
        <f aca="false">J20959-H20959</f>
        <v>2.97</v>
      </c>
      <c r="L20959" s="14" t="n">
        <f aca="false">G20959-H20959</f>
        <v>3.97</v>
      </c>
    </row>
    <row r="20960" customFormat="false" ht="15" hidden="false" customHeight="false" outlineLevel="0" collapsed="false">
      <c r="A20960" s="2" t="s">
        <v>174</v>
      </c>
      <c r="B20960" s="2" t="s">
        <v>174</v>
      </c>
      <c r="C20960" s="2" t="s">
        <v>47</v>
      </c>
      <c r="D20960" s="2" t="s">
        <v>13</v>
      </c>
      <c r="E20960" s="2" t="s">
        <v>74</v>
      </c>
      <c r="F20960" s="2" t="s">
        <v>977</v>
      </c>
      <c r="G20960" s="14" t="n">
        <v>19</v>
      </c>
      <c r="H20960" s="14" t="n">
        <v>71.62</v>
      </c>
      <c r="I20960" s="14" t="n">
        <v>19</v>
      </c>
      <c r="J20960" s="23" t="n">
        <f aca="false">IF(AND(E20960="Priority",ISNUMBER('Cost model'!N173)),'Cost model'!N173,'Cost model'!M173)</f>
        <v>60</v>
      </c>
      <c r="K20960" s="14" t="n">
        <f aca="false">J20960-H20960</f>
        <v>-11.62</v>
      </c>
      <c r="L20960" s="14" t="n">
        <f aca="false">G20960-H20960</f>
        <v>-52.62</v>
      </c>
    </row>
    <row r="20961" customFormat="false" ht="15" hidden="false" customHeight="false" outlineLevel="0" collapsed="false">
      <c r="A20961" s="2" t="s">
        <v>174</v>
      </c>
      <c r="B20961" s="2" t="s">
        <v>174</v>
      </c>
      <c r="C20961" s="2" t="s">
        <v>47</v>
      </c>
      <c r="D20961" s="2" t="s">
        <v>10</v>
      </c>
      <c r="E20961" s="2" t="s">
        <v>74</v>
      </c>
      <c r="F20961" s="2" t="s">
        <v>977</v>
      </c>
      <c r="G20961" s="14" t="n">
        <v>19.5</v>
      </c>
      <c r="H20961" s="14" t="n">
        <v>9.66</v>
      </c>
      <c r="I20961" s="14" t="n">
        <v>9.5</v>
      </c>
      <c r="J20961" s="23" t="n">
        <f aca="false">IF(AND(E20961="Priority",ISNUMBER('Cost model'!N167)),'Cost model'!N167,'Cost model'!M167)</f>
        <v>8.5</v>
      </c>
      <c r="K20961" s="14" t="n">
        <f aca="false">J20961-H20961</f>
        <v>-1.16</v>
      </c>
      <c r="L20961" s="14" t="n">
        <f aca="false">G20961-H20961</f>
        <v>9.84</v>
      </c>
    </row>
    <row r="20962" customFormat="false" ht="15" hidden="false" customHeight="false" outlineLevel="0" collapsed="false">
      <c r="A20962" s="2" t="s">
        <v>123</v>
      </c>
      <c r="B20962" s="2" t="s">
        <v>174</v>
      </c>
      <c r="C20962" s="2" t="s">
        <v>47</v>
      </c>
      <c r="D20962" s="2" t="s">
        <v>10</v>
      </c>
      <c r="E20962" s="2" t="s">
        <v>74</v>
      </c>
      <c r="F20962" s="2" t="s">
        <v>976</v>
      </c>
      <c r="G20962" s="14" t="n">
        <v>14.5</v>
      </c>
      <c r="H20962" s="14" t="n">
        <v>8.92</v>
      </c>
      <c r="I20962" s="14" t="n">
        <v>14.5</v>
      </c>
      <c r="J20962" s="23" t="n">
        <f aca="false">IF(AND(E20962="Priority",ISNUMBER('Cost model'!N47)),'Cost model'!N47,'Cost model'!M47)</f>
        <v>12.5</v>
      </c>
      <c r="K20962" s="14" t="n">
        <f aca="false">J20962-H20962</f>
        <v>3.58</v>
      </c>
      <c r="L20962" s="14" t="n">
        <f aca="false">G20962-H20962</f>
        <v>5.58</v>
      </c>
    </row>
    <row r="20963" customFormat="false" ht="15" hidden="false" customHeight="false" outlineLevel="0" collapsed="false">
      <c r="A20963" s="2" t="s">
        <v>124</v>
      </c>
      <c r="B20963" s="2" t="s">
        <v>124</v>
      </c>
      <c r="C20963" s="2" t="s">
        <v>47</v>
      </c>
      <c r="D20963" s="2" t="s">
        <v>10</v>
      </c>
      <c r="E20963" s="2" t="s">
        <v>74</v>
      </c>
      <c r="F20963" s="2" t="s">
        <v>977</v>
      </c>
      <c r="G20963" s="14" t="n">
        <v>19.5</v>
      </c>
      <c r="H20963" s="14" t="n">
        <v>21.34</v>
      </c>
      <c r="I20963" s="14" t="n">
        <v>9.5</v>
      </c>
      <c r="J20963" s="23" t="n">
        <f aca="false">IF(AND(E20963="Priority",ISNUMBER('Cost model'!N317)),'Cost model'!N317,'Cost model'!M317)</f>
        <v>10.5</v>
      </c>
      <c r="K20963" s="14" t="n">
        <f aca="false">J20963-H20963</f>
        <v>-10.84</v>
      </c>
      <c r="L20963" s="14" t="n">
        <f aca="false">G20963-H20963</f>
        <v>-1.84</v>
      </c>
    </row>
    <row r="20964" customFormat="false" ht="15" hidden="false" customHeight="false" outlineLevel="0" collapsed="false">
      <c r="A20964" s="2" t="s">
        <v>221</v>
      </c>
      <c r="B20964" s="2" t="s">
        <v>221</v>
      </c>
      <c r="C20964" s="2" t="s">
        <v>47</v>
      </c>
      <c r="D20964" s="2" t="s">
        <v>10</v>
      </c>
      <c r="E20964" s="2" t="s">
        <v>74</v>
      </c>
      <c r="F20964" s="2" t="s">
        <v>977</v>
      </c>
      <c r="G20964" s="14" t="n">
        <v>9.5</v>
      </c>
      <c r="H20964" s="14" t="n">
        <v>6.12</v>
      </c>
      <c r="I20964" s="14" t="n">
        <v>9.5</v>
      </c>
      <c r="J20964" s="23" t="n">
        <f aca="false">IF(AND(E20964="Priority",ISNUMBER('Cost model'!N737)),'Cost model'!N737,'Cost model'!M737)</f>
        <v>8.5</v>
      </c>
      <c r="K20964" s="14" t="n">
        <f aca="false">J20964-H20964</f>
        <v>2.38</v>
      </c>
      <c r="L20964" s="14" t="n">
        <f aca="false">G20964-H20964</f>
        <v>3.38</v>
      </c>
    </row>
    <row r="20965" customFormat="false" ht="15" hidden="false" customHeight="false" outlineLevel="0" collapsed="false">
      <c r="A20965" s="2" t="s">
        <v>124</v>
      </c>
      <c r="B20965" s="2" t="s">
        <v>174</v>
      </c>
      <c r="C20965" s="2" t="s">
        <v>47</v>
      </c>
      <c r="D20965" s="2" t="s">
        <v>12</v>
      </c>
      <c r="E20965" s="2" t="s">
        <v>74</v>
      </c>
      <c r="F20965" s="2" t="s">
        <v>976</v>
      </c>
      <c r="G20965" s="14" t="n">
        <v>9.5</v>
      </c>
      <c r="H20965" s="14" t="n">
        <v>7.9</v>
      </c>
      <c r="I20965" s="14" t="n">
        <v>19.5</v>
      </c>
      <c r="J20965" s="23" t="n">
        <f aca="false">IF(AND(E20965="Priority",ISNUMBER('Cost model'!N365)),'Cost model'!N365,'Cost model'!M365)</f>
        <v>45</v>
      </c>
      <c r="K20965" s="14" t="n">
        <f aca="false">J20965-H20965</f>
        <v>37.1</v>
      </c>
      <c r="L20965" s="14" t="n">
        <f aca="false">G20965-H20965</f>
        <v>1.6</v>
      </c>
    </row>
    <row r="20966" customFormat="false" ht="15" hidden="false" customHeight="false" outlineLevel="0" collapsed="false">
      <c r="A20966" s="2" t="s">
        <v>123</v>
      </c>
      <c r="B20966" s="2" t="s">
        <v>142</v>
      </c>
      <c r="C20966" s="2" t="s">
        <v>47</v>
      </c>
      <c r="D20966" s="2" t="s">
        <v>10</v>
      </c>
      <c r="E20966" s="2" t="s">
        <v>74</v>
      </c>
      <c r="F20966" s="2" t="s">
        <v>976</v>
      </c>
      <c r="G20966" s="14" t="n">
        <v>14.5</v>
      </c>
      <c r="H20966" s="14" t="n">
        <v>25.65</v>
      </c>
      <c r="I20966" s="14" t="n">
        <v>14.5</v>
      </c>
      <c r="J20966" s="23" t="n">
        <f aca="false">IF(AND(E20966="Priority",ISNUMBER('Cost model'!N17)),'Cost model'!N17,'Cost model'!M17)</f>
        <v>12.5</v>
      </c>
      <c r="K20966" s="14" t="n">
        <f aca="false">J20966-H20966</f>
        <v>-13.15</v>
      </c>
      <c r="L20966" s="14" t="n">
        <f aca="false">G20966-H20966</f>
        <v>-11.15</v>
      </c>
    </row>
    <row r="20967" customFormat="false" ht="15" hidden="false" customHeight="false" outlineLevel="0" collapsed="false">
      <c r="A20967" s="2" t="s">
        <v>158</v>
      </c>
      <c r="B20967" s="2" t="s">
        <v>158</v>
      </c>
      <c r="C20967" s="2" t="s">
        <v>47</v>
      </c>
      <c r="D20967" s="2" t="s">
        <v>12</v>
      </c>
      <c r="E20967" s="2" t="s">
        <v>83</v>
      </c>
      <c r="F20967" s="2" t="s">
        <v>977</v>
      </c>
      <c r="G20967" s="14" t="n">
        <v>19.5</v>
      </c>
      <c r="H20967" s="14" t="n">
        <v>15.3</v>
      </c>
      <c r="I20967" s="14" t="n">
        <v>19.5</v>
      </c>
      <c r="J20967" s="23" t="n">
        <f aca="false">IF(AND(E20967="Priority",ISNUMBER('Cost model'!N425)),'Cost model'!N425,'Cost model'!M425)</f>
        <v>19.5</v>
      </c>
      <c r="K20967" s="14" t="n">
        <f aca="false">J20967-H20967</f>
        <v>4.2</v>
      </c>
      <c r="L20967" s="14" t="n">
        <f aca="false">G20967-H20967</f>
        <v>4.2</v>
      </c>
    </row>
    <row r="20968" customFormat="false" ht="15" hidden="false" customHeight="false" outlineLevel="0" collapsed="false">
      <c r="A20968" s="2" t="s">
        <v>123</v>
      </c>
      <c r="B20968" s="2" t="s">
        <v>123</v>
      </c>
      <c r="C20968" s="2" t="s">
        <v>47</v>
      </c>
      <c r="D20968" s="2" t="s">
        <v>10</v>
      </c>
      <c r="E20968" s="2" t="s">
        <v>83</v>
      </c>
      <c r="F20968" s="2" t="s">
        <v>977</v>
      </c>
      <c r="G20968" s="14" t="n">
        <v>14.5</v>
      </c>
      <c r="H20968" s="14" t="n">
        <v>20.83</v>
      </c>
      <c r="I20968" s="14" t="n">
        <v>14.5</v>
      </c>
      <c r="J20968" s="23" t="n">
        <f aca="false">IF(AND(E20968="Priority",ISNUMBER('Cost model'!N62)),'Cost model'!N62,'Cost model'!M62)</f>
        <v>17.5</v>
      </c>
      <c r="K20968" s="14" t="n">
        <f aca="false">J20968-H20968</f>
        <v>-3.33</v>
      </c>
      <c r="L20968" s="14" t="n">
        <f aca="false">G20968-H20968</f>
        <v>-6.33</v>
      </c>
    </row>
    <row r="20969" customFormat="false" ht="15" hidden="false" customHeight="false" outlineLevel="0" collapsed="false">
      <c r="A20969" s="2" t="s">
        <v>221</v>
      </c>
      <c r="B20969" s="2" t="s">
        <v>221</v>
      </c>
      <c r="C20969" s="2" t="s">
        <v>47</v>
      </c>
      <c r="D20969" s="2" t="s">
        <v>10</v>
      </c>
      <c r="E20969" s="2" t="s">
        <v>74</v>
      </c>
      <c r="F20969" s="2" t="s">
        <v>977</v>
      </c>
      <c r="G20969" s="14" t="n">
        <v>9.5</v>
      </c>
      <c r="H20969" s="14" t="n">
        <v>6.12</v>
      </c>
      <c r="I20969" s="14" t="n">
        <v>9.5</v>
      </c>
      <c r="J20969" s="23" t="n">
        <f aca="false">IF(AND(E20969="Priority",ISNUMBER('Cost model'!N737)),'Cost model'!N737,'Cost model'!M737)</f>
        <v>8.5</v>
      </c>
      <c r="K20969" s="14" t="n">
        <f aca="false">J20969-H20969</f>
        <v>2.38</v>
      </c>
      <c r="L20969" s="14" t="n">
        <f aca="false">G20969-H20969</f>
        <v>3.38</v>
      </c>
    </row>
    <row r="20970" customFormat="false" ht="15" hidden="false" customHeight="false" outlineLevel="0" collapsed="false">
      <c r="A20970" s="2" t="s">
        <v>221</v>
      </c>
      <c r="B20970" s="2" t="s">
        <v>221</v>
      </c>
      <c r="C20970" s="2" t="s">
        <v>47</v>
      </c>
      <c r="D20970" s="2" t="s">
        <v>12</v>
      </c>
      <c r="E20970" s="2" t="s">
        <v>74</v>
      </c>
      <c r="F20970" s="2" t="s">
        <v>977</v>
      </c>
      <c r="G20970" s="14" t="n">
        <v>9.5</v>
      </c>
      <c r="H20970" s="14" t="n">
        <v>7.15</v>
      </c>
      <c r="I20970" s="14" t="n">
        <v>9.5</v>
      </c>
      <c r="J20970" s="23" t="n">
        <f aca="false">IF(AND(E20970="Priority",ISNUMBER('Cost model'!N740)),'Cost model'!N740,'Cost model'!M740)</f>
        <v>22.5</v>
      </c>
      <c r="K20970" s="14" t="n">
        <f aca="false">J20970-H20970</f>
        <v>15.35</v>
      </c>
      <c r="L20970" s="14" t="n">
        <f aca="false">G20970-H20970</f>
        <v>2.35</v>
      </c>
    </row>
    <row r="20971" customFormat="false" ht="15" hidden="false" customHeight="false" outlineLevel="0" collapsed="false">
      <c r="A20971" s="2" t="s">
        <v>142</v>
      </c>
      <c r="B20971" s="2" t="s">
        <v>158</v>
      </c>
      <c r="C20971" s="2" t="s">
        <v>48</v>
      </c>
      <c r="D20971" s="2" t="s">
        <v>10</v>
      </c>
      <c r="E20971" s="2" t="s">
        <v>74</v>
      </c>
      <c r="F20971" s="2" t="s">
        <v>976</v>
      </c>
      <c r="G20971" s="14" t="n">
        <v>14.5</v>
      </c>
      <c r="H20971" s="14" t="n">
        <v>11.22</v>
      </c>
      <c r="I20971" s="14" t="n">
        <v>14.5</v>
      </c>
      <c r="J20971" s="23" t="n">
        <f aca="false">IF(AND(E20971="Priority",ISNUMBER('Cost model'!N648)),'Cost model'!N648,'Cost model'!M648)</f>
        <v>13.5</v>
      </c>
      <c r="K20971" s="14" t="n">
        <f aca="false">J20971-H20971</f>
        <v>2.28</v>
      </c>
      <c r="L20971" s="14" t="n">
        <f aca="false">G20971-H20971</f>
        <v>3.28</v>
      </c>
    </row>
    <row r="20972" customFormat="false" ht="15" hidden="false" customHeight="false" outlineLevel="0" collapsed="false">
      <c r="A20972" s="2" t="s">
        <v>174</v>
      </c>
      <c r="B20972" s="2" t="s">
        <v>174</v>
      </c>
      <c r="C20972" s="2" t="s">
        <v>48</v>
      </c>
      <c r="D20972" s="2" t="s">
        <v>12</v>
      </c>
      <c r="E20972" s="2" t="s">
        <v>83</v>
      </c>
      <c r="F20972" s="2" t="s">
        <v>977</v>
      </c>
      <c r="G20972" s="14" t="n">
        <v>19.5</v>
      </c>
      <c r="H20972" s="14" t="n">
        <v>27.74</v>
      </c>
      <c r="I20972" s="14" t="n">
        <v>19.5</v>
      </c>
      <c r="J20972" s="23" t="n">
        <f aca="false">IF(AND(E20972="Priority",ISNUMBER('Cost model'!N171)),'Cost model'!N171,'Cost model'!M171)</f>
        <v>55</v>
      </c>
      <c r="K20972" s="14" t="n">
        <f aca="false">J20972-H20972</f>
        <v>27.26</v>
      </c>
      <c r="L20972" s="14" t="n">
        <f aca="false">G20972-H20972</f>
        <v>-8.24</v>
      </c>
    </row>
    <row r="20973" customFormat="false" ht="15" hidden="false" customHeight="false" outlineLevel="0" collapsed="false">
      <c r="A20973" s="2" t="s">
        <v>124</v>
      </c>
      <c r="B20973" s="2" t="s">
        <v>124</v>
      </c>
      <c r="C20973" s="2" t="s">
        <v>48</v>
      </c>
      <c r="D20973" s="2" t="s">
        <v>12</v>
      </c>
      <c r="E20973" s="2" t="s">
        <v>83</v>
      </c>
      <c r="F20973" s="2" t="s">
        <v>977</v>
      </c>
      <c r="G20973" s="14" t="n">
        <v>19.5</v>
      </c>
      <c r="H20973" s="14" t="n">
        <v>50.5</v>
      </c>
      <c r="I20973" s="14" t="n">
        <v>19.5</v>
      </c>
      <c r="J20973" s="23" t="n">
        <f aca="false">IF(AND(E20973="Priority",ISNUMBER('Cost model'!N321)),'Cost model'!N321,'Cost model'!M321)</f>
        <v>55</v>
      </c>
      <c r="K20973" s="14" t="n">
        <f aca="false">J20973-H20973</f>
        <v>4.5</v>
      </c>
      <c r="L20973" s="14" t="n">
        <f aca="false">G20973-H20973</f>
        <v>-31</v>
      </c>
    </row>
    <row r="20974" customFormat="false" ht="15" hidden="false" customHeight="false" outlineLevel="0" collapsed="false">
      <c r="A20974" s="2" t="s">
        <v>123</v>
      </c>
      <c r="B20974" s="2" t="s">
        <v>174</v>
      </c>
      <c r="C20974" s="2" t="s">
        <v>47</v>
      </c>
      <c r="D20974" s="2" t="s">
        <v>12</v>
      </c>
      <c r="E20974" s="2" t="s">
        <v>74</v>
      </c>
      <c r="F20974" s="2" t="s">
        <v>976</v>
      </c>
      <c r="G20974" s="14" t="n">
        <v>19.5</v>
      </c>
      <c r="H20974" s="14" t="n">
        <v>62.72</v>
      </c>
      <c r="I20974" s="14" t="n">
        <v>19.5</v>
      </c>
      <c r="J20974" s="23" t="n">
        <f aca="false">IF(AND(E20974="Priority",ISNUMBER('Cost model'!N50)),'Cost model'!N50,'Cost model'!M50)</f>
        <v>40</v>
      </c>
      <c r="K20974" s="14" t="n">
        <f aca="false">J20974-H20974</f>
        <v>-22.72</v>
      </c>
      <c r="L20974" s="14" t="n">
        <f aca="false">G20974-H20974</f>
        <v>-43.22</v>
      </c>
    </row>
    <row r="20975" customFormat="false" ht="15" hidden="false" customHeight="false" outlineLevel="0" collapsed="false">
      <c r="A20975" s="2" t="s">
        <v>174</v>
      </c>
      <c r="B20975" s="2" t="s">
        <v>174</v>
      </c>
      <c r="C20975" s="2" t="s">
        <v>49</v>
      </c>
      <c r="D20975" s="2" t="s">
        <v>12</v>
      </c>
      <c r="E20975" s="2" t="s">
        <v>74</v>
      </c>
      <c r="F20975" s="2" t="s">
        <v>977</v>
      </c>
      <c r="G20975" s="14" t="n">
        <v>19.5</v>
      </c>
      <c r="H20975" s="14" t="n">
        <v>20.11</v>
      </c>
      <c r="I20975" s="14" t="n">
        <v>19.5</v>
      </c>
      <c r="J20975" s="23" t="n">
        <f aca="false">IF(AND(E20975="Priority",ISNUMBER('Cost model'!N172)),'Cost model'!N172,'Cost model'!M172)</f>
        <v>45</v>
      </c>
      <c r="K20975" s="14" t="n">
        <f aca="false">J20975-H20975</f>
        <v>24.89</v>
      </c>
      <c r="L20975" s="14" t="n">
        <f aca="false">G20975-H20975</f>
        <v>-0.609999999999999</v>
      </c>
    </row>
    <row r="20976" customFormat="false" ht="15" hidden="false" customHeight="false" outlineLevel="0" collapsed="false">
      <c r="A20976" s="2" t="s">
        <v>142</v>
      </c>
      <c r="B20976" s="2" t="s">
        <v>142</v>
      </c>
      <c r="C20976" s="2" t="s">
        <v>47</v>
      </c>
      <c r="D20976" s="2" t="s">
        <v>12</v>
      </c>
      <c r="E20976" s="2" t="s">
        <v>74</v>
      </c>
      <c r="F20976" s="2" t="s">
        <v>977</v>
      </c>
      <c r="G20976" s="14" t="n">
        <v>9.5</v>
      </c>
      <c r="H20976" s="14" t="n">
        <v>43.25</v>
      </c>
      <c r="I20976" s="14" t="n">
        <v>9.5</v>
      </c>
      <c r="J20976" s="23" t="n">
        <f aca="false">IF(AND(E20976="Priority",ISNUMBER('Cost model'!N635)),'Cost model'!N635,'Cost model'!M635)</f>
        <v>30.5</v>
      </c>
      <c r="K20976" s="14" t="n">
        <f aca="false">J20976-H20976</f>
        <v>-12.75</v>
      </c>
      <c r="L20976" s="14" t="n">
        <f aca="false">G20976-H20976</f>
        <v>-33.75</v>
      </c>
    </row>
    <row r="20977" customFormat="false" ht="15" hidden="false" customHeight="false" outlineLevel="0" collapsed="false">
      <c r="A20977" s="2" t="s">
        <v>205</v>
      </c>
      <c r="B20977" s="2" t="s">
        <v>205</v>
      </c>
      <c r="C20977" s="2" t="s">
        <v>48</v>
      </c>
      <c r="D20977" s="2" t="s">
        <v>10</v>
      </c>
      <c r="E20977" s="2" t="s">
        <v>74</v>
      </c>
      <c r="F20977" s="2" t="s">
        <v>977</v>
      </c>
      <c r="G20977" s="14" t="n">
        <v>14.5</v>
      </c>
      <c r="H20977" s="14" t="n">
        <v>12.27</v>
      </c>
      <c r="I20977" s="14" t="n">
        <v>12.5</v>
      </c>
      <c r="J20977" s="23" t="n">
        <f aca="false">IF(AND(E20977="Priority",ISNUMBER('Cost model'!N528)),'Cost model'!N528,'Cost model'!M528)</f>
        <v>13.5</v>
      </c>
      <c r="K20977" s="14" t="n">
        <f aca="false">J20977-H20977</f>
        <v>1.23</v>
      </c>
      <c r="L20977" s="14" t="n">
        <f aca="false">G20977-H20977</f>
        <v>2.23</v>
      </c>
    </row>
    <row r="20978" customFormat="false" ht="15" hidden="false" customHeight="false" outlineLevel="0" collapsed="false">
      <c r="A20978" s="2" t="s">
        <v>142</v>
      </c>
      <c r="B20978" s="2" t="s">
        <v>142</v>
      </c>
      <c r="C20978" s="2" t="s">
        <v>47</v>
      </c>
      <c r="D20978" s="2" t="s">
        <v>12</v>
      </c>
      <c r="E20978" s="2" t="s">
        <v>83</v>
      </c>
      <c r="F20978" s="2" t="s">
        <v>977</v>
      </c>
      <c r="G20978" s="14" t="n">
        <v>19.5</v>
      </c>
      <c r="H20978" s="14" t="n">
        <v>30.61</v>
      </c>
      <c r="I20978" s="14" t="n">
        <v>19.5</v>
      </c>
      <c r="J20978" s="23" t="n">
        <f aca="false">IF(AND(E20978="Priority",ISNUMBER('Cost model'!N635)),'Cost model'!N635,'Cost model'!M635)</f>
        <v>40</v>
      </c>
      <c r="K20978" s="14" t="n">
        <f aca="false">J20978-H20978</f>
        <v>9.39</v>
      </c>
      <c r="L20978" s="14" t="n">
        <f aca="false">G20978-H20978</f>
        <v>-11.11</v>
      </c>
    </row>
    <row r="20979" customFormat="false" ht="15" hidden="false" customHeight="false" outlineLevel="0" collapsed="false">
      <c r="A20979" s="2" t="s">
        <v>158</v>
      </c>
      <c r="B20979" s="2" t="s">
        <v>142</v>
      </c>
      <c r="C20979" s="2" t="s">
        <v>47</v>
      </c>
      <c r="D20979" s="2" t="s">
        <v>14</v>
      </c>
      <c r="E20979" s="2" t="s">
        <v>74</v>
      </c>
      <c r="F20979" s="2" t="s">
        <v>976</v>
      </c>
      <c r="G20979" s="14" t="n">
        <v>25</v>
      </c>
      <c r="H20979" s="14" t="n">
        <v>68.05</v>
      </c>
      <c r="I20979" s="14" t="n">
        <v>85</v>
      </c>
      <c r="J20979" s="23" t="n">
        <f aca="false">IF(AND(E20979="Priority",ISNUMBER('Cost model'!N446)),'Cost model'!N446,'Cost model'!M446)</f>
        <v>120</v>
      </c>
      <c r="K20979" s="14" t="n">
        <f aca="false">J20979-H20979</f>
        <v>51.95</v>
      </c>
      <c r="L20979" s="14" t="n">
        <f aca="false">G20979-H20979</f>
        <v>-43.05</v>
      </c>
    </row>
    <row r="20980" customFormat="false" ht="15" hidden="false" customHeight="false" outlineLevel="0" collapsed="false">
      <c r="A20980" s="2" t="s">
        <v>174</v>
      </c>
      <c r="B20980" s="2" t="s">
        <v>124</v>
      </c>
      <c r="C20980" s="2" t="s">
        <v>48</v>
      </c>
      <c r="D20980" s="2" t="s">
        <v>12</v>
      </c>
      <c r="E20980" s="2" t="s">
        <v>83</v>
      </c>
      <c r="F20980" s="2" t="s">
        <v>976</v>
      </c>
      <c r="G20980" s="14" t="n">
        <v>19.5</v>
      </c>
      <c r="H20980" s="14" t="n">
        <v>52.76</v>
      </c>
      <c r="I20980" s="14" t="n">
        <v>19.5</v>
      </c>
      <c r="J20980" s="23" t="n">
        <f aca="false">IF(AND(E20980="Priority",ISNUMBER('Cost model'!N111)),'Cost model'!N111,'Cost model'!M111)</f>
        <v>60</v>
      </c>
      <c r="K20980" s="14" t="n">
        <f aca="false">J20980-H20980</f>
        <v>7.24</v>
      </c>
      <c r="L20980" s="14" t="n">
        <f aca="false">G20980-H20980</f>
        <v>-33.26</v>
      </c>
    </row>
    <row r="20981" customFormat="false" ht="15" hidden="false" customHeight="false" outlineLevel="0" collapsed="false">
      <c r="A20981" s="2" t="s">
        <v>124</v>
      </c>
      <c r="B20981" s="2" t="s">
        <v>124</v>
      </c>
      <c r="C20981" s="2" t="s">
        <v>47</v>
      </c>
      <c r="D20981" s="2" t="s">
        <v>10</v>
      </c>
      <c r="E20981" s="2" t="s">
        <v>74</v>
      </c>
      <c r="F20981" s="2" t="s">
        <v>977</v>
      </c>
      <c r="G20981" s="14" t="n">
        <v>9.5</v>
      </c>
      <c r="H20981" s="14" t="n">
        <v>6.12</v>
      </c>
      <c r="I20981" s="14" t="n">
        <v>9.5</v>
      </c>
      <c r="J20981" s="23" t="n">
        <f aca="false">IF(AND(E20981="Priority",ISNUMBER('Cost model'!N317)),'Cost model'!N317,'Cost model'!M317)</f>
        <v>10.5</v>
      </c>
      <c r="K20981" s="14" t="n">
        <f aca="false">J20981-H20981</f>
        <v>4.38</v>
      </c>
      <c r="L20981" s="14" t="n">
        <f aca="false">G20981-H20981</f>
        <v>3.38</v>
      </c>
    </row>
    <row r="20982" customFormat="false" ht="15" hidden="false" customHeight="false" outlineLevel="0" collapsed="false">
      <c r="A20982" s="2" t="s">
        <v>221</v>
      </c>
      <c r="B20982" s="2" t="s">
        <v>221</v>
      </c>
      <c r="C20982" s="2" t="s">
        <v>47</v>
      </c>
      <c r="D20982" s="2" t="s">
        <v>10</v>
      </c>
      <c r="E20982" s="2" t="s">
        <v>74</v>
      </c>
      <c r="F20982" s="2" t="s">
        <v>977</v>
      </c>
      <c r="G20982" s="14" t="n">
        <v>9.5</v>
      </c>
      <c r="H20982" s="14" t="n">
        <v>7.68</v>
      </c>
      <c r="I20982" s="14" t="n">
        <v>9.5</v>
      </c>
      <c r="J20982" s="23" t="n">
        <f aca="false">IF(AND(E20982="Priority",ISNUMBER('Cost model'!N737)),'Cost model'!N737,'Cost model'!M737)</f>
        <v>8.5</v>
      </c>
      <c r="K20982" s="14" t="n">
        <f aca="false">J20982-H20982</f>
        <v>0.82</v>
      </c>
      <c r="L20982" s="14" t="n">
        <f aca="false">G20982-H20982</f>
        <v>1.82</v>
      </c>
    </row>
    <row r="20983" customFormat="false" ht="15" hidden="false" customHeight="false" outlineLevel="0" collapsed="false">
      <c r="A20983" s="2" t="s">
        <v>174</v>
      </c>
      <c r="B20983" s="2" t="s">
        <v>124</v>
      </c>
      <c r="C20983" s="2" t="s">
        <v>47</v>
      </c>
      <c r="D20983" s="2" t="s">
        <v>10</v>
      </c>
      <c r="E20983" s="2" t="s">
        <v>74</v>
      </c>
      <c r="F20983" s="2" t="s">
        <v>976</v>
      </c>
      <c r="G20983" s="14" t="n">
        <v>9.5</v>
      </c>
      <c r="H20983" s="14" t="n">
        <v>7.58</v>
      </c>
      <c r="I20983" s="14" t="n">
        <v>9.5</v>
      </c>
      <c r="J20983" s="23" t="n">
        <f aca="false">IF(AND(E20983="Priority",ISNUMBER('Cost model'!N107)),'Cost model'!N107,'Cost model'!M107)</f>
        <v>12.5</v>
      </c>
      <c r="K20983" s="14" t="n">
        <f aca="false">J20983-H20983</f>
        <v>4.92</v>
      </c>
      <c r="L20983" s="14" t="n">
        <f aca="false">G20983-H20983</f>
        <v>1.92</v>
      </c>
    </row>
    <row r="20984" customFormat="false" ht="15" hidden="false" customHeight="false" outlineLevel="0" collapsed="false">
      <c r="A20984" s="2" t="s">
        <v>174</v>
      </c>
      <c r="B20984" s="2" t="s">
        <v>174</v>
      </c>
      <c r="C20984" s="2" t="s">
        <v>49</v>
      </c>
      <c r="D20984" s="2" t="s">
        <v>12</v>
      </c>
      <c r="E20984" s="2" t="s">
        <v>74</v>
      </c>
      <c r="F20984" s="2" t="s">
        <v>977</v>
      </c>
      <c r="G20984" s="14" t="n">
        <v>19.5</v>
      </c>
      <c r="H20984" s="14" t="n">
        <v>80.94</v>
      </c>
      <c r="I20984" s="14" t="n">
        <v>19.5</v>
      </c>
      <c r="J20984" s="23" t="n">
        <f aca="false">IF(AND(E20984="Priority",ISNUMBER('Cost model'!N172)),'Cost model'!N172,'Cost model'!M172)</f>
        <v>45</v>
      </c>
      <c r="K20984" s="14" t="n">
        <f aca="false">J20984-H20984</f>
        <v>-35.94</v>
      </c>
      <c r="L20984" s="14" t="n">
        <f aca="false">G20984-H20984</f>
        <v>-61.44</v>
      </c>
    </row>
    <row r="20985" customFormat="false" ht="15" hidden="false" customHeight="false" outlineLevel="0" collapsed="false">
      <c r="A20985" s="2" t="s">
        <v>174</v>
      </c>
      <c r="B20985" s="2" t="s">
        <v>174</v>
      </c>
      <c r="C20985" s="2" t="s">
        <v>47</v>
      </c>
      <c r="D20985" s="2" t="s">
        <v>10</v>
      </c>
      <c r="E20985" s="2" t="s">
        <v>74</v>
      </c>
      <c r="F20985" s="2" t="s">
        <v>977</v>
      </c>
      <c r="G20985" s="14" t="n">
        <v>9.5</v>
      </c>
      <c r="H20985" s="14" t="n">
        <v>10.53</v>
      </c>
      <c r="I20985" s="14" t="n">
        <v>9.5</v>
      </c>
      <c r="J20985" s="23" t="n">
        <f aca="false">IF(AND(E20985="Priority",ISNUMBER('Cost model'!N167)),'Cost model'!N167,'Cost model'!M167)</f>
        <v>8.5</v>
      </c>
      <c r="K20985" s="14" t="n">
        <f aca="false">J20985-H20985</f>
        <v>-2.03</v>
      </c>
      <c r="L20985" s="14" t="n">
        <f aca="false">G20985-H20985</f>
        <v>-1.03</v>
      </c>
    </row>
    <row r="20986" customFormat="false" ht="15" hidden="false" customHeight="false" outlineLevel="0" collapsed="false">
      <c r="A20986" s="2" t="s">
        <v>158</v>
      </c>
      <c r="B20986" s="2" t="s">
        <v>158</v>
      </c>
      <c r="C20986" s="2" t="s">
        <v>47</v>
      </c>
      <c r="D20986" s="2" t="s">
        <v>10</v>
      </c>
      <c r="E20986" s="2" t="s">
        <v>74</v>
      </c>
      <c r="F20986" s="2" t="s">
        <v>977</v>
      </c>
      <c r="G20986" s="14" t="n">
        <v>9.5</v>
      </c>
      <c r="H20986" s="14" t="n">
        <v>7.34</v>
      </c>
      <c r="I20986" s="14" t="n">
        <v>9.5</v>
      </c>
      <c r="J20986" s="23" t="n">
        <f aca="false">IF(AND(E20986="Priority",ISNUMBER('Cost model'!N422)),'Cost model'!N422,'Cost model'!M422)</f>
        <v>8.5</v>
      </c>
      <c r="K20986" s="14" t="n">
        <f aca="false">J20986-H20986</f>
        <v>1.16</v>
      </c>
      <c r="L20986" s="14" t="n">
        <f aca="false">G20986-H20986</f>
        <v>2.16</v>
      </c>
    </row>
    <row r="20987" customFormat="false" ht="15" hidden="false" customHeight="false" outlineLevel="0" collapsed="false">
      <c r="A20987" s="2" t="s">
        <v>142</v>
      </c>
      <c r="B20987" s="2" t="s">
        <v>142</v>
      </c>
      <c r="C20987" s="2" t="s">
        <v>48</v>
      </c>
      <c r="D20987" s="2" t="s">
        <v>10</v>
      </c>
      <c r="E20987" s="2" t="s">
        <v>74</v>
      </c>
      <c r="F20987" s="2" t="s">
        <v>977</v>
      </c>
      <c r="G20987" s="14" t="n">
        <v>14.5</v>
      </c>
      <c r="H20987" s="14" t="n">
        <v>15.82</v>
      </c>
      <c r="I20987" s="14" t="n">
        <v>12.5</v>
      </c>
      <c r="J20987" s="23" t="n">
        <f aca="false">IF(AND(E20987="Priority",ISNUMBER('Cost model'!N633)),'Cost model'!N633,'Cost model'!M633)</f>
        <v>11.5</v>
      </c>
      <c r="K20987" s="14" t="n">
        <f aca="false">J20987-H20987</f>
        <v>-4.32</v>
      </c>
      <c r="L20987" s="14" t="n">
        <f aca="false">G20987-H20987</f>
        <v>-1.32</v>
      </c>
    </row>
    <row r="20988" customFormat="false" ht="15" hidden="false" customHeight="false" outlineLevel="0" collapsed="false">
      <c r="A20988" s="2" t="s">
        <v>174</v>
      </c>
      <c r="B20988" s="2" t="s">
        <v>142</v>
      </c>
      <c r="C20988" s="2" t="s">
        <v>47</v>
      </c>
      <c r="D20988" s="2" t="s">
        <v>10</v>
      </c>
      <c r="E20988" s="2" t="s">
        <v>74</v>
      </c>
      <c r="F20988" s="2" t="s">
        <v>976</v>
      </c>
      <c r="G20988" s="14" t="n">
        <v>9.5</v>
      </c>
      <c r="H20988" s="14" t="n">
        <v>8.26</v>
      </c>
      <c r="I20988" s="14" t="n">
        <v>9.5</v>
      </c>
      <c r="J20988" s="23" t="n">
        <f aca="false">IF(AND(E20988="Priority",ISNUMBER('Cost model'!N122)),'Cost model'!N122,'Cost model'!M122)</f>
        <v>13.5</v>
      </c>
      <c r="K20988" s="14" t="n">
        <f aca="false">J20988-H20988</f>
        <v>5.24</v>
      </c>
      <c r="L20988" s="14" t="n">
        <f aca="false">G20988-H20988</f>
        <v>1.24</v>
      </c>
    </row>
    <row r="20989" customFormat="false" ht="15" hidden="false" customHeight="false" outlineLevel="0" collapsed="false">
      <c r="A20989" s="2" t="s">
        <v>221</v>
      </c>
      <c r="B20989" s="2" t="s">
        <v>221</v>
      </c>
      <c r="C20989" s="2" t="s">
        <v>49</v>
      </c>
      <c r="D20989" s="2" t="s">
        <v>10</v>
      </c>
      <c r="E20989" s="2" t="s">
        <v>74</v>
      </c>
      <c r="F20989" s="2" t="s">
        <v>977</v>
      </c>
      <c r="G20989" s="14" t="n">
        <v>17.5</v>
      </c>
      <c r="H20989" s="14" t="n">
        <v>11.34</v>
      </c>
      <c r="I20989" s="14" t="n">
        <v>17.5</v>
      </c>
      <c r="J20989" s="23" t="n">
        <f aca="false">IF(AND(E20989="Priority",ISNUMBER('Cost model'!N739)),'Cost model'!N739,'Cost model'!M739)</f>
        <v>17.5</v>
      </c>
      <c r="K20989" s="14" t="n">
        <f aca="false">J20989-H20989</f>
        <v>6.16</v>
      </c>
      <c r="L20989" s="14" t="n">
        <f aca="false">G20989-H20989</f>
        <v>6.16</v>
      </c>
    </row>
    <row r="20990" customFormat="false" ht="15" hidden="false" customHeight="false" outlineLevel="0" collapsed="false">
      <c r="A20990" s="2" t="s">
        <v>142</v>
      </c>
      <c r="B20990" s="2" t="s">
        <v>142</v>
      </c>
      <c r="C20990" s="2" t="s">
        <v>47</v>
      </c>
      <c r="D20990" s="2" t="s">
        <v>10</v>
      </c>
      <c r="E20990" s="2" t="s">
        <v>74</v>
      </c>
      <c r="F20990" s="2" t="s">
        <v>977</v>
      </c>
      <c r="G20990" s="14" t="n">
        <v>9.5</v>
      </c>
      <c r="H20990" s="14" t="n">
        <v>7.34</v>
      </c>
      <c r="I20990" s="14" t="n">
        <v>9.5</v>
      </c>
      <c r="J20990" s="23" t="n">
        <f aca="false">IF(AND(E20990="Priority",ISNUMBER('Cost model'!N632)),'Cost model'!N632,'Cost model'!M632)</f>
        <v>9.5</v>
      </c>
      <c r="K20990" s="14" t="n">
        <f aca="false">J20990-H20990</f>
        <v>2.16</v>
      </c>
      <c r="L20990" s="14" t="n">
        <f aca="false">G20990-H20990</f>
        <v>2.16</v>
      </c>
    </row>
    <row r="20991" customFormat="false" ht="15" hidden="false" customHeight="false" outlineLevel="0" collapsed="false">
      <c r="A20991" s="2" t="s">
        <v>174</v>
      </c>
      <c r="B20991" s="2" t="s">
        <v>174</v>
      </c>
      <c r="C20991" s="2" t="s">
        <v>48</v>
      </c>
      <c r="D20991" s="2" t="s">
        <v>12</v>
      </c>
      <c r="E20991" s="2" t="s">
        <v>74</v>
      </c>
      <c r="F20991" s="2" t="s">
        <v>977</v>
      </c>
      <c r="G20991" s="14" t="n">
        <v>12.5</v>
      </c>
      <c r="H20991" s="14" t="n">
        <v>45.96</v>
      </c>
      <c r="I20991" s="14" t="n">
        <v>12.5</v>
      </c>
      <c r="J20991" s="23" t="n">
        <f aca="false">IF(AND(E20991="Priority",ISNUMBER('Cost model'!N171)),'Cost model'!N171,'Cost model'!M171)</f>
        <v>40</v>
      </c>
      <c r="K20991" s="14" t="n">
        <f aca="false">J20991-H20991</f>
        <v>-5.96</v>
      </c>
      <c r="L20991" s="14" t="n">
        <f aca="false">G20991-H20991</f>
        <v>-33.46</v>
      </c>
    </row>
    <row r="20992" customFormat="false" ht="15" hidden="false" customHeight="false" outlineLevel="0" collapsed="false">
      <c r="A20992" s="2" t="s">
        <v>221</v>
      </c>
      <c r="B20992" s="2" t="s">
        <v>221</v>
      </c>
      <c r="C20992" s="2" t="s">
        <v>47</v>
      </c>
      <c r="D20992" s="2" t="s">
        <v>12</v>
      </c>
      <c r="E20992" s="2" t="s">
        <v>74</v>
      </c>
      <c r="F20992" s="2" t="s">
        <v>977</v>
      </c>
      <c r="G20992" s="14" t="n">
        <v>9.5</v>
      </c>
      <c r="H20992" s="14" t="n">
        <v>33.55</v>
      </c>
      <c r="I20992" s="14" t="n">
        <v>9.5</v>
      </c>
      <c r="J20992" s="23" t="n">
        <f aca="false">IF(AND(E20992="Priority",ISNUMBER('Cost model'!N740)),'Cost model'!N740,'Cost model'!M740)</f>
        <v>22.5</v>
      </c>
      <c r="K20992" s="14" t="n">
        <f aca="false">J20992-H20992</f>
        <v>-11.05</v>
      </c>
      <c r="L20992" s="14" t="n">
        <f aca="false">G20992-H20992</f>
        <v>-24.05</v>
      </c>
    </row>
    <row r="20993" customFormat="false" ht="15" hidden="false" customHeight="false" outlineLevel="0" collapsed="false">
      <c r="A20993" s="2" t="s">
        <v>142</v>
      </c>
      <c r="B20993" s="2" t="s">
        <v>142</v>
      </c>
      <c r="C20993" s="2" t="s">
        <v>47</v>
      </c>
      <c r="D20993" s="2" t="s">
        <v>12</v>
      </c>
      <c r="E20993" s="2" t="s">
        <v>74</v>
      </c>
      <c r="F20993" s="2" t="s">
        <v>977</v>
      </c>
      <c r="G20993" s="14" t="n">
        <v>14.5</v>
      </c>
      <c r="H20993" s="14" t="n">
        <v>28.08</v>
      </c>
      <c r="I20993" s="14" t="n">
        <v>9.5</v>
      </c>
      <c r="J20993" s="23" t="n">
        <f aca="false">IF(AND(E20993="Priority",ISNUMBER('Cost model'!N635)),'Cost model'!N635,'Cost model'!M635)</f>
        <v>30.5</v>
      </c>
      <c r="K20993" s="14" t="n">
        <f aca="false">J20993-H20993</f>
        <v>2.42</v>
      </c>
      <c r="L20993" s="14" t="n">
        <f aca="false">G20993-H20993</f>
        <v>-13.58</v>
      </c>
    </row>
    <row r="20994" customFormat="false" ht="15" hidden="false" customHeight="false" outlineLevel="0" collapsed="false">
      <c r="A20994" s="2" t="s">
        <v>221</v>
      </c>
      <c r="B20994" s="2" t="s">
        <v>158</v>
      </c>
      <c r="C20994" s="2" t="s">
        <v>47</v>
      </c>
      <c r="D20994" s="2" t="s">
        <v>10</v>
      </c>
      <c r="E20994" s="2" t="s">
        <v>83</v>
      </c>
      <c r="F20994" s="2" t="s">
        <v>976</v>
      </c>
      <c r="G20994" s="14" t="n">
        <v>19.5</v>
      </c>
      <c r="H20994" s="14" t="n">
        <v>17.49</v>
      </c>
      <c r="I20994" s="14" t="n">
        <v>19.5</v>
      </c>
      <c r="J20994" s="23" t="n">
        <f aca="false">IF(AND(E20994="Priority",ISNUMBER('Cost model'!N752)),'Cost model'!N752,'Cost model'!M752)</f>
        <v>17.5</v>
      </c>
      <c r="K20994" s="14" t="n">
        <f aca="false">J20994-H20994</f>
        <v>0.0100000000000016</v>
      </c>
      <c r="L20994" s="14" t="n">
        <f aca="false">G20994-H20994</f>
        <v>2.01</v>
      </c>
    </row>
    <row r="20995" customFormat="false" ht="15" hidden="false" customHeight="false" outlineLevel="0" collapsed="false">
      <c r="A20995" s="2" t="s">
        <v>142</v>
      </c>
      <c r="B20995" s="2" t="s">
        <v>174</v>
      </c>
      <c r="C20995" s="2" t="s">
        <v>49</v>
      </c>
      <c r="D20995" s="2" t="s">
        <v>14</v>
      </c>
      <c r="E20995" s="2" t="s">
        <v>83</v>
      </c>
      <c r="F20995" s="2" t="s">
        <v>976</v>
      </c>
      <c r="G20995" s="14" t="n">
        <v>175</v>
      </c>
      <c r="H20995" s="14" t="n">
        <v>216.12</v>
      </c>
      <c r="I20995" s="14" t="n">
        <v>175</v>
      </c>
      <c r="J20995" s="23" t="n">
        <f aca="false">IF(AND(E20995="Priority",ISNUMBER('Cost model'!N703)),'Cost model'!N703,'Cost model'!M703)</f>
        <v>210</v>
      </c>
      <c r="K20995" s="14" t="n">
        <f aca="false">J20995-H20995</f>
        <v>-6.12</v>
      </c>
      <c r="L20995" s="14" t="n">
        <f aca="false">G20995-H20995</f>
        <v>-41.12</v>
      </c>
    </row>
    <row r="20996" customFormat="false" ht="15" hidden="false" customHeight="false" outlineLevel="0" collapsed="false">
      <c r="A20996" s="2" t="s">
        <v>124</v>
      </c>
      <c r="B20996" s="2" t="s">
        <v>124</v>
      </c>
      <c r="C20996" s="2" t="s">
        <v>47</v>
      </c>
      <c r="D20996" s="2" t="s">
        <v>10</v>
      </c>
      <c r="E20996" s="2" t="s">
        <v>74</v>
      </c>
      <c r="F20996" s="2" t="s">
        <v>977</v>
      </c>
      <c r="G20996" s="14" t="n">
        <v>9.5</v>
      </c>
      <c r="H20996" s="14" t="n">
        <v>7.46</v>
      </c>
      <c r="I20996" s="14" t="n">
        <v>9.5</v>
      </c>
      <c r="J20996" s="23" t="n">
        <f aca="false">IF(AND(E20996="Priority",ISNUMBER('Cost model'!N317)),'Cost model'!N317,'Cost model'!M317)</f>
        <v>10.5</v>
      </c>
      <c r="K20996" s="14" t="n">
        <f aca="false">J20996-H20996</f>
        <v>3.04</v>
      </c>
      <c r="L20996" s="14" t="n">
        <f aca="false">G20996-H20996</f>
        <v>2.04</v>
      </c>
    </row>
    <row r="20997" customFormat="false" ht="15" hidden="false" customHeight="false" outlineLevel="0" collapsed="false">
      <c r="A20997" s="2" t="s">
        <v>124</v>
      </c>
      <c r="B20997" s="2" t="s">
        <v>142</v>
      </c>
      <c r="C20997" s="2" t="s">
        <v>47</v>
      </c>
      <c r="D20997" s="2" t="s">
        <v>12</v>
      </c>
      <c r="E20997" s="2" t="s">
        <v>74</v>
      </c>
      <c r="F20997" s="2" t="s">
        <v>976</v>
      </c>
      <c r="G20997" s="14" t="n">
        <v>9.5</v>
      </c>
      <c r="H20997" s="14" t="n">
        <v>29.93</v>
      </c>
      <c r="I20997" s="14" t="n">
        <v>19.5</v>
      </c>
      <c r="J20997" s="23" t="n">
        <f aca="false">IF(AND(E20997="Priority",ISNUMBER('Cost model'!N335)),'Cost model'!N335,'Cost model'!M335)</f>
        <v>45</v>
      </c>
      <c r="K20997" s="14" t="n">
        <f aca="false">J20997-H20997</f>
        <v>15.07</v>
      </c>
      <c r="L20997" s="14" t="n">
        <f aca="false">G20997-H20997</f>
        <v>-20.43</v>
      </c>
    </row>
    <row r="20998" customFormat="false" ht="15" hidden="false" customHeight="false" outlineLevel="0" collapsed="false">
      <c r="A20998" s="2" t="s">
        <v>124</v>
      </c>
      <c r="B20998" s="2" t="s">
        <v>124</v>
      </c>
      <c r="C20998" s="2" t="s">
        <v>48</v>
      </c>
      <c r="D20998" s="2" t="s">
        <v>14</v>
      </c>
      <c r="E20998" s="2" t="s">
        <v>74</v>
      </c>
      <c r="F20998" s="2" t="s">
        <v>977</v>
      </c>
      <c r="G20998" s="14" t="n">
        <v>45</v>
      </c>
      <c r="H20998" s="14" t="n">
        <v>88.06</v>
      </c>
      <c r="I20998" s="14" t="n">
        <v>45</v>
      </c>
      <c r="J20998" s="23" t="n">
        <f aca="false">IF(AND(E20998="Priority",ISNUMBER('Cost model'!N327)),'Cost model'!N327,'Cost model'!M327)</f>
        <v>130</v>
      </c>
      <c r="K20998" s="14" t="n">
        <f aca="false">J20998-H20998</f>
        <v>41.94</v>
      </c>
      <c r="L20998" s="14" t="n">
        <f aca="false">G20998-H20998</f>
        <v>-43.06</v>
      </c>
    </row>
    <row r="20999" customFormat="false" ht="15" hidden="false" customHeight="false" outlineLevel="0" collapsed="false">
      <c r="A20999" s="2" t="s">
        <v>124</v>
      </c>
      <c r="B20999" s="2" t="s">
        <v>174</v>
      </c>
      <c r="C20999" s="2" t="s">
        <v>48</v>
      </c>
      <c r="D20999" s="2" t="s">
        <v>12</v>
      </c>
      <c r="E20999" s="2" t="s">
        <v>74</v>
      </c>
      <c r="F20999" s="2" t="s">
        <v>976</v>
      </c>
      <c r="G20999" s="14" t="n">
        <v>19.5</v>
      </c>
      <c r="H20999" s="14" t="n">
        <v>17.31</v>
      </c>
      <c r="I20999" s="14" t="n">
        <v>19.5</v>
      </c>
      <c r="J20999" s="23" t="n">
        <f aca="false">IF(AND(E20999="Priority",ISNUMBER('Cost model'!N366)),'Cost model'!N366,'Cost model'!M366)</f>
        <v>55</v>
      </c>
      <c r="K20999" s="14" t="n">
        <f aca="false">J20999-H20999</f>
        <v>37.69</v>
      </c>
      <c r="L20999" s="14" t="n">
        <f aca="false">G20999-H20999</f>
        <v>2.19</v>
      </c>
    </row>
    <row r="21000" customFormat="false" ht="15" hidden="false" customHeight="false" outlineLevel="0" collapsed="false">
      <c r="A21000" s="2" t="s">
        <v>158</v>
      </c>
      <c r="B21000" s="2" t="s">
        <v>158</v>
      </c>
      <c r="C21000" s="2" t="s">
        <v>49</v>
      </c>
      <c r="D21000" s="2" t="s">
        <v>10</v>
      </c>
      <c r="E21000" s="2" t="s">
        <v>74</v>
      </c>
      <c r="F21000" s="2" t="s">
        <v>977</v>
      </c>
      <c r="G21000" s="14" t="n">
        <v>17.5</v>
      </c>
      <c r="H21000" s="14" t="n">
        <v>26.32</v>
      </c>
      <c r="I21000" s="14" t="n">
        <v>17.5</v>
      </c>
      <c r="J21000" s="23" t="n">
        <f aca="false">IF(AND(E21000="Priority",ISNUMBER('Cost model'!N424)),'Cost model'!N424,'Cost model'!M424)</f>
        <v>16.5</v>
      </c>
      <c r="K21000" s="14" t="n">
        <f aca="false">J21000-H21000</f>
        <v>-9.82</v>
      </c>
      <c r="L21000" s="14" t="n">
        <f aca="false">G21000-H21000</f>
        <v>-8.82</v>
      </c>
    </row>
    <row r="21001" customFormat="false" ht="15" hidden="false" customHeight="false" outlineLevel="0" collapsed="false">
      <c r="A21001" s="2" t="s">
        <v>158</v>
      </c>
      <c r="B21001" s="2" t="s">
        <v>158</v>
      </c>
      <c r="C21001" s="2" t="s">
        <v>49</v>
      </c>
      <c r="D21001" s="2" t="s">
        <v>10</v>
      </c>
      <c r="E21001" s="2" t="s">
        <v>74</v>
      </c>
      <c r="F21001" s="2" t="s">
        <v>977</v>
      </c>
      <c r="G21001" s="14" t="n">
        <v>17.5</v>
      </c>
      <c r="H21001" s="14" t="n">
        <v>21.14</v>
      </c>
      <c r="I21001" s="14" t="n">
        <v>17.5</v>
      </c>
      <c r="J21001" s="23" t="n">
        <f aca="false">IF(AND(E21001="Priority",ISNUMBER('Cost model'!N424)),'Cost model'!N424,'Cost model'!M424)</f>
        <v>16.5</v>
      </c>
      <c r="K21001" s="14" t="n">
        <f aca="false">J21001-H21001</f>
        <v>-4.64</v>
      </c>
      <c r="L21001" s="14" t="n">
        <f aca="false">G21001-H21001</f>
        <v>-3.64</v>
      </c>
    </row>
    <row r="21002" customFormat="false" ht="15" hidden="false" customHeight="false" outlineLevel="0" collapsed="false">
      <c r="A21002" s="2" t="s">
        <v>174</v>
      </c>
      <c r="B21002" s="2" t="s">
        <v>174</v>
      </c>
      <c r="C21002" s="2" t="s">
        <v>49</v>
      </c>
      <c r="D21002" s="2" t="s">
        <v>12</v>
      </c>
      <c r="E21002" s="2" t="s">
        <v>74</v>
      </c>
      <c r="F21002" s="2" t="s">
        <v>977</v>
      </c>
      <c r="G21002" s="14" t="n">
        <v>19.5</v>
      </c>
      <c r="H21002" s="14" t="n">
        <v>58.7</v>
      </c>
      <c r="I21002" s="14" t="n">
        <v>19.5</v>
      </c>
      <c r="J21002" s="23" t="n">
        <f aca="false">IF(AND(E21002="Priority",ISNUMBER('Cost model'!N172)),'Cost model'!N172,'Cost model'!M172)</f>
        <v>45</v>
      </c>
      <c r="K21002" s="14" t="n">
        <f aca="false">J21002-H21002</f>
        <v>-13.7</v>
      </c>
      <c r="L21002" s="14" t="n">
        <f aca="false">G21002-H21002</f>
        <v>-39.2</v>
      </c>
    </row>
    <row r="21003" customFormat="false" ht="15" hidden="false" customHeight="false" outlineLevel="0" collapsed="false">
      <c r="A21003" s="2" t="s">
        <v>124</v>
      </c>
      <c r="B21003" s="2" t="s">
        <v>124</v>
      </c>
      <c r="C21003" s="2" t="s">
        <v>48</v>
      </c>
      <c r="D21003" s="2" t="s">
        <v>10</v>
      </c>
      <c r="E21003" s="2" t="s">
        <v>74</v>
      </c>
      <c r="F21003" s="2" t="s">
        <v>977</v>
      </c>
      <c r="G21003" s="14" t="n">
        <v>12.5</v>
      </c>
      <c r="H21003" s="14" t="n">
        <v>11.25</v>
      </c>
      <c r="I21003" s="14" t="n">
        <v>12.5</v>
      </c>
      <c r="J21003" s="23" t="n">
        <f aca="false">IF(AND(E21003="Priority",ISNUMBER('Cost model'!N318)),'Cost model'!N318,'Cost model'!M318)</f>
        <v>14.5</v>
      </c>
      <c r="K21003" s="14" t="n">
        <f aca="false">J21003-H21003</f>
        <v>3.25</v>
      </c>
      <c r="L21003" s="14" t="n">
        <f aca="false">G21003-H21003</f>
        <v>1.25</v>
      </c>
    </row>
    <row r="21004" customFormat="false" ht="15" hidden="false" customHeight="false" outlineLevel="0" collapsed="false">
      <c r="A21004" s="2" t="s">
        <v>124</v>
      </c>
      <c r="B21004" s="2" t="s">
        <v>124</v>
      </c>
      <c r="C21004" s="2" t="s">
        <v>47</v>
      </c>
      <c r="D21004" s="2" t="s">
        <v>12</v>
      </c>
      <c r="E21004" s="2" t="s">
        <v>74</v>
      </c>
      <c r="F21004" s="2" t="s">
        <v>977</v>
      </c>
      <c r="G21004" s="14" t="n">
        <v>9.5</v>
      </c>
      <c r="H21004" s="14" t="n">
        <v>7.46</v>
      </c>
      <c r="I21004" s="14" t="n">
        <v>9.5</v>
      </c>
      <c r="J21004" s="23" t="n">
        <f aca="false">IF(AND(E21004="Priority",ISNUMBER('Cost model'!N320)),'Cost model'!N320,'Cost model'!M320)</f>
        <v>24.5</v>
      </c>
      <c r="K21004" s="14" t="n">
        <f aca="false">J21004-H21004</f>
        <v>17.04</v>
      </c>
      <c r="L21004" s="14" t="n">
        <f aca="false">G21004-H21004</f>
        <v>2.04</v>
      </c>
    </row>
    <row r="21005" customFormat="false" ht="15" hidden="false" customHeight="false" outlineLevel="0" collapsed="false">
      <c r="A21005" s="2" t="s">
        <v>221</v>
      </c>
      <c r="B21005" s="2" t="s">
        <v>221</v>
      </c>
      <c r="C21005" s="2" t="s">
        <v>47</v>
      </c>
      <c r="D21005" s="2" t="s">
        <v>12</v>
      </c>
      <c r="E21005" s="2" t="s">
        <v>74</v>
      </c>
      <c r="F21005" s="2" t="s">
        <v>977</v>
      </c>
      <c r="G21005" s="14" t="n">
        <v>9.5</v>
      </c>
      <c r="H21005" s="14" t="n">
        <v>28</v>
      </c>
      <c r="I21005" s="14" t="n">
        <v>9.5</v>
      </c>
      <c r="J21005" s="23" t="n">
        <f aca="false">IF(AND(E21005="Priority",ISNUMBER('Cost model'!N740)),'Cost model'!N740,'Cost model'!M740)</f>
        <v>22.5</v>
      </c>
      <c r="K21005" s="14" t="n">
        <f aca="false">J21005-H21005</f>
        <v>-5.5</v>
      </c>
      <c r="L21005" s="14" t="n">
        <f aca="false">G21005-H21005</f>
        <v>-18.5</v>
      </c>
    </row>
    <row r="21006" customFormat="false" ht="15" hidden="false" customHeight="false" outlineLevel="0" collapsed="false">
      <c r="A21006" s="2" t="s">
        <v>124</v>
      </c>
      <c r="B21006" s="2" t="s">
        <v>124</v>
      </c>
      <c r="C21006" s="2" t="s">
        <v>49</v>
      </c>
      <c r="D21006" s="2" t="s">
        <v>10</v>
      </c>
      <c r="E21006" s="2" t="s">
        <v>74</v>
      </c>
      <c r="F21006" s="2" t="s">
        <v>977</v>
      </c>
      <c r="G21006" s="14" t="n">
        <v>17.5</v>
      </c>
      <c r="H21006" s="14" t="n">
        <v>11.34</v>
      </c>
      <c r="I21006" s="14" t="n">
        <v>17.5</v>
      </c>
      <c r="J21006" s="23" t="n">
        <f aca="false">IF(AND(E21006="Priority",ISNUMBER('Cost model'!N319)),'Cost model'!N319,'Cost model'!M319)</f>
        <v>16.5</v>
      </c>
      <c r="K21006" s="14" t="n">
        <f aca="false">J21006-H21006</f>
        <v>5.16</v>
      </c>
      <c r="L21006" s="14" t="n">
        <f aca="false">G21006-H21006</f>
        <v>6.16</v>
      </c>
    </row>
    <row r="21007" customFormat="false" ht="15" hidden="false" customHeight="false" outlineLevel="0" collapsed="false">
      <c r="A21007" s="2" t="s">
        <v>124</v>
      </c>
      <c r="B21007" s="2" t="s">
        <v>124</v>
      </c>
      <c r="C21007" s="2" t="s">
        <v>48</v>
      </c>
      <c r="D21007" s="2" t="s">
        <v>15</v>
      </c>
      <c r="E21007" s="2" t="s">
        <v>74</v>
      </c>
      <c r="F21007" s="2" t="s">
        <v>977</v>
      </c>
      <c r="G21007" s="14" t="n">
        <v>85</v>
      </c>
      <c r="H21007" s="14" t="n">
        <v>122.48</v>
      </c>
      <c r="I21007" s="14" t="n">
        <v>85</v>
      </c>
      <c r="J21007" s="23" t="n">
        <f aca="false">IF(AND(E21007="Priority",ISNUMBER('Cost model'!N330)),'Cost model'!N330,'Cost model'!M330)</f>
        <v>180</v>
      </c>
      <c r="K21007" s="14" t="n">
        <f aca="false">J21007-H21007</f>
        <v>57.52</v>
      </c>
      <c r="L21007" s="14" t="n">
        <f aca="false">G21007-H21007</f>
        <v>-37.48</v>
      </c>
    </row>
    <row r="21008" customFormat="false" ht="15" hidden="false" customHeight="false" outlineLevel="0" collapsed="false">
      <c r="A21008" s="2" t="s">
        <v>174</v>
      </c>
      <c r="B21008" s="2" t="s">
        <v>174</v>
      </c>
      <c r="C21008" s="2" t="s">
        <v>47</v>
      </c>
      <c r="D21008" s="2" t="s">
        <v>10</v>
      </c>
      <c r="E21008" s="2" t="s">
        <v>74</v>
      </c>
      <c r="F21008" s="2" t="s">
        <v>977</v>
      </c>
      <c r="G21008" s="14" t="n">
        <v>9.5</v>
      </c>
      <c r="H21008" s="14" t="n">
        <v>6.66</v>
      </c>
      <c r="I21008" s="14" t="n">
        <v>9.5</v>
      </c>
      <c r="J21008" s="23" t="n">
        <f aca="false">IF(AND(E21008="Priority",ISNUMBER('Cost model'!N167)),'Cost model'!N167,'Cost model'!M167)</f>
        <v>8.5</v>
      </c>
      <c r="K21008" s="14" t="n">
        <f aca="false">J21008-H21008</f>
        <v>1.84</v>
      </c>
      <c r="L21008" s="14" t="n">
        <f aca="false">G21008-H21008</f>
        <v>2.84</v>
      </c>
    </row>
    <row r="21009" customFormat="false" ht="15" hidden="false" customHeight="false" outlineLevel="0" collapsed="false">
      <c r="A21009" s="2" t="s">
        <v>174</v>
      </c>
      <c r="B21009" s="2" t="s">
        <v>174</v>
      </c>
      <c r="C21009" s="2" t="s">
        <v>47</v>
      </c>
      <c r="D21009" s="2" t="s">
        <v>12</v>
      </c>
      <c r="E21009" s="2" t="s">
        <v>83</v>
      </c>
      <c r="F21009" s="2" t="s">
        <v>977</v>
      </c>
      <c r="G21009" s="14" t="n">
        <v>19.5</v>
      </c>
      <c r="H21009" s="14" t="n">
        <v>27.5</v>
      </c>
      <c r="I21009" s="14" t="n">
        <v>19.5</v>
      </c>
      <c r="J21009" s="23" t="n">
        <f aca="false">IF(AND(E21009="Priority",ISNUMBER('Cost model'!N170)),'Cost model'!N170,'Cost model'!M170)</f>
        <v>35</v>
      </c>
      <c r="K21009" s="14" t="n">
        <f aca="false">J21009-H21009</f>
        <v>7.5</v>
      </c>
      <c r="L21009" s="14" t="n">
        <f aca="false">G21009-H21009</f>
        <v>-8</v>
      </c>
    </row>
    <row r="21010" customFormat="false" ht="15" hidden="false" customHeight="false" outlineLevel="0" collapsed="false">
      <c r="A21010" s="2" t="s">
        <v>142</v>
      </c>
      <c r="B21010" s="2" t="s">
        <v>142</v>
      </c>
      <c r="C21010" s="2" t="s">
        <v>49</v>
      </c>
      <c r="D21010" s="2" t="s">
        <v>12</v>
      </c>
      <c r="E21010" s="2" t="s">
        <v>74</v>
      </c>
      <c r="F21010" s="2" t="s">
        <v>977</v>
      </c>
      <c r="G21010" s="14" t="n">
        <v>19.5</v>
      </c>
      <c r="H21010" s="14" t="n">
        <v>24.17</v>
      </c>
      <c r="I21010" s="14" t="n">
        <v>19.5</v>
      </c>
      <c r="J21010" s="23" t="n">
        <f aca="false">IF(AND(E21010="Priority",ISNUMBER('Cost model'!N637)),'Cost model'!N637,'Cost model'!M637)</f>
        <v>45</v>
      </c>
      <c r="K21010" s="14" t="n">
        <f aca="false">J21010-H21010</f>
        <v>20.83</v>
      </c>
      <c r="L21010" s="14" t="n">
        <f aca="false">G21010-H21010</f>
        <v>-4.67</v>
      </c>
    </row>
    <row r="21011" customFormat="false" ht="15" hidden="false" customHeight="false" outlineLevel="0" collapsed="false">
      <c r="A21011" s="2" t="s">
        <v>174</v>
      </c>
      <c r="B21011" s="2" t="s">
        <v>124</v>
      </c>
      <c r="C21011" s="2" t="s">
        <v>47</v>
      </c>
      <c r="D21011" s="2" t="s">
        <v>12</v>
      </c>
      <c r="E21011" s="2" t="s">
        <v>74</v>
      </c>
      <c r="F21011" s="2" t="s">
        <v>976</v>
      </c>
      <c r="G21011" s="14" t="n">
        <v>9.5</v>
      </c>
      <c r="H21011" s="14" t="n">
        <v>43.79</v>
      </c>
      <c r="I21011" s="14" t="n">
        <v>9.5</v>
      </c>
      <c r="J21011" s="23" t="n">
        <f aca="false">IF(AND(E21011="Priority",ISNUMBER('Cost model'!N110)),'Cost model'!N110,'Cost model'!M110)</f>
        <v>40</v>
      </c>
      <c r="K21011" s="14" t="n">
        <f aca="false">J21011-H21011</f>
        <v>-3.79</v>
      </c>
      <c r="L21011" s="14" t="n">
        <f aca="false">G21011-H21011</f>
        <v>-34.29</v>
      </c>
    </row>
    <row r="21012" customFormat="false" ht="15" hidden="false" customHeight="false" outlineLevel="0" collapsed="false">
      <c r="A21012" s="2" t="s">
        <v>124</v>
      </c>
      <c r="B21012" s="2" t="s">
        <v>124</v>
      </c>
      <c r="C21012" s="2" t="s">
        <v>47</v>
      </c>
      <c r="D21012" s="2" t="s">
        <v>10</v>
      </c>
      <c r="E21012" s="2" t="s">
        <v>74</v>
      </c>
      <c r="F21012" s="2" t="s">
        <v>977</v>
      </c>
      <c r="G21012" s="14" t="n">
        <v>9.5</v>
      </c>
      <c r="H21012" s="14" t="n">
        <v>6.67</v>
      </c>
      <c r="I21012" s="14" t="n">
        <v>9.5</v>
      </c>
      <c r="J21012" s="23" t="n">
        <f aca="false">IF(AND(E21012="Priority",ISNUMBER('Cost model'!N317)),'Cost model'!N317,'Cost model'!M317)</f>
        <v>10.5</v>
      </c>
      <c r="K21012" s="14" t="n">
        <f aca="false">J21012-H21012</f>
        <v>3.83</v>
      </c>
      <c r="L21012" s="14" t="n">
        <f aca="false">G21012-H21012</f>
        <v>2.83</v>
      </c>
    </row>
    <row r="21013" customFormat="false" ht="15" hidden="false" customHeight="false" outlineLevel="0" collapsed="false">
      <c r="A21013" s="2" t="s">
        <v>174</v>
      </c>
      <c r="B21013" s="2" t="s">
        <v>174</v>
      </c>
      <c r="C21013" s="2" t="s">
        <v>47</v>
      </c>
      <c r="D21013" s="2" t="s">
        <v>10</v>
      </c>
      <c r="E21013" s="2" t="s">
        <v>74</v>
      </c>
      <c r="F21013" s="2" t="s">
        <v>977</v>
      </c>
      <c r="G21013" s="14" t="n">
        <v>9.5</v>
      </c>
      <c r="H21013" s="14" t="n">
        <v>7.46</v>
      </c>
      <c r="I21013" s="14" t="n">
        <v>9.5</v>
      </c>
      <c r="J21013" s="23" t="n">
        <f aca="false">IF(AND(E21013="Priority",ISNUMBER('Cost model'!N167)),'Cost model'!N167,'Cost model'!M167)</f>
        <v>8.5</v>
      </c>
      <c r="K21013" s="14" t="n">
        <f aca="false">J21013-H21013</f>
        <v>1.04</v>
      </c>
      <c r="L21013" s="14" t="n">
        <f aca="false">G21013-H21013</f>
        <v>2.04</v>
      </c>
    </row>
    <row r="21014" customFormat="false" ht="15" hidden="false" customHeight="false" outlineLevel="0" collapsed="false">
      <c r="A21014" s="2" t="s">
        <v>124</v>
      </c>
      <c r="B21014" s="2" t="s">
        <v>124</v>
      </c>
      <c r="C21014" s="2" t="s">
        <v>47</v>
      </c>
      <c r="D21014" s="2" t="s">
        <v>12</v>
      </c>
      <c r="E21014" s="2" t="s">
        <v>83</v>
      </c>
      <c r="F21014" s="2" t="s">
        <v>977</v>
      </c>
      <c r="G21014" s="14" t="n">
        <v>19.5</v>
      </c>
      <c r="H21014" s="14" t="n">
        <v>25.65</v>
      </c>
      <c r="I21014" s="14" t="n">
        <v>19.5</v>
      </c>
      <c r="J21014" s="23" t="n">
        <f aca="false">IF(AND(E21014="Priority",ISNUMBER('Cost model'!N320)),'Cost model'!N320,'Cost model'!M320)</f>
        <v>35</v>
      </c>
      <c r="K21014" s="14" t="n">
        <f aca="false">J21014-H21014</f>
        <v>9.35</v>
      </c>
      <c r="L21014" s="14" t="n">
        <f aca="false">G21014-H21014</f>
        <v>-6.15</v>
      </c>
    </row>
    <row r="21015" customFormat="false" ht="15" hidden="false" customHeight="false" outlineLevel="0" collapsed="false">
      <c r="A21015" s="2" t="s">
        <v>124</v>
      </c>
      <c r="B21015" s="2" t="s">
        <v>124</v>
      </c>
      <c r="C21015" s="2" t="s">
        <v>47</v>
      </c>
      <c r="D21015" s="2" t="s">
        <v>10</v>
      </c>
      <c r="E21015" s="2" t="s">
        <v>74</v>
      </c>
      <c r="F21015" s="2" t="s">
        <v>977</v>
      </c>
      <c r="G21015" s="14" t="n">
        <v>9.5</v>
      </c>
      <c r="H21015" s="14" t="n">
        <v>7.46</v>
      </c>
      <c r="I21015" s="14" t="n">
        <v>9.5</v>
      </c>
      <c r="J21015" s="23" t="n">
        <f aca="false">IF(AND(E21015="Priority",ISNUMBER('Cost model'!N317)),'Cost model'!N317,'Cost model'!M317)</f>
        <v>10.5</v>
      </c>
      <c r="K21015" s="14" t="n">
        <f aca="false">J21015-H21015</f>
        <v>3.04</v>
      </c>
      <c r="L21015" s="14" t="n">
        <f aca="false">G21015-H21015</f>
        <v>2.04</v>
      </c>
    </row>
    <row r="21016" customFormat="false" ht="15" hidden="false" customHeight="false" outlineLevel="0" collapsed="false">
      <c r="A21016" s="2" t="s">
        <v>142</v>
      </c>
      <c r="B21016" s="2" t="s">
        <v>142</v>
      </c>
      <c r="C21016" s="2" t="s">
        <v>47</v>
      </c>
      <c r="D21016" s="2" t="s">
        <v>10</v>
      </c>
      <c r="E21016" s="2" t="s">
        <v>74</v>
      </c>
      <c r="F21016" s="2" t="s">
        <v>977</v>
      </c>
      <c r="G21016" s="14" t="n">
        <v>9.5</v>
      </c>
      <c r="H21016" s="14" t="n">
        <v>16.23</v>
      </c>
      <c r="I21016" s="14" t="n">
        <v>9.5</v>
      </c>
      <c r="J21016" s="23" t="n">
        <f aca="false">IF(AND(E21016="Priority",ISNUMBER('Cost model'!N632)),'Cost model'!N632,'Cost model'!M632)</f>
        <v>9.5</v>
      </c>
      <c r="K21016" s="14" t="n">
        <f aca="false">J21016-H21016</f>
        <v>-6.73</v>
      </c>
      <c r="L21016" s="14" t="n">
        <f aca="false">G21016-H21016</f>
        <v>-6.73</v>
      </c>
    </row>
    <row r="21017" customFormat="false" ht="15" hidden="false" customHeight="false" outlineLevel="0" collapsed="false">
      <c r="A21017" s="2" t="s">
        <v>174</v>
      </c>
      <c r="B21017" s="2" t="s">
        <v>142</v>
      </c>
      <c r="C21017" s="2" t="s">
        <v>47</v>
      </c>
      <c r="D21017" s="2" t="s">
        <v>10</v>
      </c>
      <c r="E21017" s="2" t="s">
        <v>83</v>
      </c>
      <c r="F21017" s="2" t="s">
        <v>976</v>
      </c>
      <c r="G21017" s="14" t="n">
        <v>14.5</v>
      </c>
      <c r="H21017" s="14" t="n">
        <v>26.44</v>
      </c>
      <c r="I21017" s="14" t="n">
        <v>14.5</v>
      </c>
      <c r="J21017" s="23" t="n">
        <f aca="false">IF(AND(E21017="Priority",ISNUMBER('Cost model'!N122)),'Cost model'!N122,'Cost model'!M122)</f>
        <v>18.5</v>
      </c>
      <c r="K21017" s="14" t="n">
        <f aca="false">J21017-H21017</f>
        <v>-7.94</v>
      </c>
      <c r="L21017" s="14" t="n">
        <f aca="false">G21017-H21017</f>
        <v>-11.94</v>
      </c>
    </row>
    <row r="21018" customFormat="false" ht="15" hidden="false" customHeight="false" outlineLevel="0" collapsed="false">
      <c r="A21018" s="2" t="s">
        <v>124</v>
      </c>
      <c r="B21018" s="2" t="s">
        <v>124</v>
      </c>
      <c r="C21018" s="2" t="s">
        <v>48</v>
      </c>
      <c r="D21018" s="2" t="s">
        <v>10</v>
      </c>
      <c r="E21018" s="2" t="s">
        <v>74</v>
      </c>
      <c r="F21018" s="2" t="s">
        <v>977</v>
      </c>
      <c r="G21018" s="14" t="n">
        <v>12.5</v>
      </c>
      <c r="H21018" s="14" t="n">
        <v>7.32</v>
      </c>
      <c r="I21018" s="14" t="n">
        <v>12.5</v>
      </c>
      <c r="J21018" s="23" t="n">
        <f aca="false">IF(AND(E21018="Priority",ISNUMBER('Cost model'!N318)),'Cost model'!N318,'Cost model'!M318)</f>
        <v>14.5</v>
      </c>
      <c r="K21018" s="14" t="n">
        <f aca="false">J21018-H21018</f>
        <v>7.18</v>
      </c>
      <c r="L21018" s="14" t="n">
        <f aca="false">G21018-H21018</f>
        <v>5.18</v>
      </c>
    </row>
    <row r="21019" customFormat="false" ht="15" hidden="false" customHeight="false" outlineLevel="0" collapsed="false">
      <c r="A21019" s="2" t="s">
        <v>142</v>
      </c>
      <c r="B21019" s="2" t="s">
        <v>142</v>
      </c>
      <c r="C21019" s="2" t="s">
        <v>47</v>
      </c>
      <c r="D21019" s="2" t="s">
        <v>13</v>
      </c>
      <c r="E21019" s="2" t="s">
        <v>74</v>
      </c>
      <c r="F21019" s="2" t="s">
        <v>977</v>
      </c>
      <c r="G21019" s="14" t="n">
        <v>19</v>
      </c>
      <c r="H21019" s="14" t="n">
        <v>64.11</v>
      </c>
      <c r="I21019" s="14" t="n">
        <v>19</v>
      </c>
      <c r="J21019" s="23" t="n">
        <f aca="false">IF(AND(E21019="Priority",ISNUMBER('Cost model'!N638)),'Cost model'!N638,'Cost model'!M638)</f>
        <v>50</v>
      </c>
      <c r="K21019" s="14" t="n">
        <f aca="false">J21019-H21019</f>
        <v>-14.11</v>
      </c>
      <c r="L21019" s="14" t="n">
        <f aca="false">G21019-H21019</f>
        <v>-45.11</v>
      </c>
    </row>
    <row r="21020" customFormat="false" ht="15" hidden="false" customHeight="false" outlineLevel="0" collapsed="false">
      <c r="A21020" s="2" t="s">
        <v>142</v>
      </c>
      <c r="B21020" s="2" t="s">
        <v>124</v>
      </c>
      <c r="C21020" s="2" t="s">
        <v>47</v>
      </c>
      <c r="D21020" s="2" t="s">
        <v>10</v>
      </c>
      <c r="E21020" s="2" t="s">
        <v>74</v>
      </c>
      <c r="F21020" s="2" t="s">
        <v>976</v>
      </c>
      <c r="G21020" s="14" t="n">
        <v>14.5</v>
      </c>
      <c r="H21020" s="14" t="n">
        <v>9.64</v>
      </c>
      <c r="I21020" s="14" t="n">
        <v>14.5</v>
      </c>
      <c r="J21020" s="23" t="n">
        <f aca="false">IF(AND(E21020="Priority",ISNUMBER('Cost model'!N662)),'Cost model'!N662,'Cost model'!M662)</f>
        <v>13.5</v>
      </c>
      <c r="K21020" s="14" t="n">
        <f aca="false">J21020-H21020</f>
        <v>3.86</v>
      </c>
      <c r="L21020" s="14" t="n">
        <f aca="false">G21020-H21020</f>
        <v>4.86</v>
      </c>
    </row>
    <row r="21021" customFormat="false" ht="15" hidden="false" customHeight="false" outlineLevel="0" collapsed="false">
      <c r="A21021" s="2" t="s">
        <v>124</v>
      </c>
      <c r="B21021" s="2" t="s">
        <v>124</v>
      </c>
      <c r="C21021" s="2" t="s">
        <v>48</v>
      </c>
      <c r="D21021" s="2" t="s">
        <v>10</v>
      </c>
      <c r="E21021" s="2" t="s">
        <v>74</v>
      </c>
      <c r="F21021" s="2" t="s">
        <v>977</v>
      </c>
      <c r="G21021" s="14" t="n">
        <v>12.5</v>
      </c>
      <c r="H21021" s="14" t="n">
        <v>11.34</v>
      </c>
      <c r="I21021" s="14" t="n">
        <v>12.5</v>
      </c>
      <c r="J21021" s="23" t="n">
        <f aca="false">IF(AND(E21021="Priority",ISNUMBER('Cost model'!N318)),'Cost model'!N318,'Cost model'!M318)</f>
        <v>14.5</v>
      </c>
      <c r="K21021" s="14" t="n">
        <f aca="false">J21021-H21021</f>
        <v>3.16</v>
      </c>
      <c r="L21021" s="14" t="n">
        <f aca="false">G21021-H21021</f>
        <v>1.16</v>
      </c>
    </row>
    <row r="21022" customFormat="false" ht="15" hidden="false" customHeight="false" outlineLevel="0" collapsed="false">
      <c r="A21022" s="2" t="s">
        <v>221</v>
      </c>
      <c r="B21022" s="2" t="s">
        <v>158</v>
      </c>
      <c r="C21022" s="2" t="s">
        <v>49</v>
      </c>
      <c r="D21022" s="2" t="s">
        <v>12</v>
      </c>
      <c r="E21022" s="2" t="s">
        <v>74</v>
      </c>
      <c r="F21022" s="2" t="s">
        <v>976</v>
      </c>
      <c r="G21022" s="14" t="n">
        <v>19.5</v>
      </c>
      <c r="H21022" s="14" t="n">
        <v>107.02</v>
      </c>
      <c r="I21022" s="14" t="n">
        <v>19.5</v>
      </c>
      <c r="J21022" s="23" t="n">
        <f aca="false">IF(AND(E21022="Priority",ISNUMBER('Cost model'!N757)),'Cost model'!N757,'Cost model'!M757)</f>
        <v>65</v>
      </c>
      <c r="K21022" s="14" t="n">
        <f aca="false">J21022-H21022</f>
        <v>-42.02</v>
      </c>
      <c r="L21022" s="14" t="n">
        <f aca="false">G21022-H21022</f>
        <v>-87.52</v>
      </c>
    </row>
    <row r="21023" customFormat="false" ht="15" hidden="false" customHeight="false" outlineLevel="0" collapsed="false">
      <c r="A21023" s="2" t="s">
        <v>221</v>
      </c>
      <c r="B21023" s="2" t="s">
        <v>221</v>
      </c>
      <c r="C21023" s="2" t="s">
        <v>47</v>
      </c>
      <c r="D21023" s="2" t="s">
        <v>10</v>
      </c>
      <c r="E21023" s="2" t="s">
        <v>83</v>
      </c>
      <c r="F21023" s="2" t="s">
        <v>977</v>
      </c>
      <c r="G21023" s="14" t="n">
        <v>14.5</v>
      </c>
      <c r="H21023" s="14" t="n">
        <v>5.14</v>
      </c>
      <c r="I21023" s="14" t="n">
        <v>14.5</v>
      </c>
      <c r="J21023" s="23" t="n">
        <f aca="false">IF(AND(E21023="Priority",ISNUMBER('Cost model'!N737)),'Cost model'!N737,'Cost model'!M737)</f>
        <v>13.5</v>
      </c>
      <c r="K21023" s="14" t="n">
        <f aca="false">J21023-H21023</f>
        <v>8.36</v>
      </c>
      <c r="L21023" s="14" t="n">
        <f aca="false">G21023-H21023</f>
        <v>9.36</v>
      </c>
    </row>
    <row r="21024" customFormat="false" ht="15" hidden="false" customHeight="false" outlineLevel="0" collapsed="false">
      <c r="A21024" s="2" t="s">
        <v>174</v>
      </c>
      <c r="B21024" s="2" t="s">
        <v>205</v>
      </c>
      <c r="C21024" s="2" t="s">
        <v>48</v>
      </c>
      <c r="D21024" s="2" t="s">
        <v>12</v>
      </c>
      <c r="E21024" s="2" t="s">
        <v>74</v>
      </c>
      <c r="F21024" s="2" t="s">
        <v>976</v>
      </c>
      <c r="G21024" s="14" t="n">
        <v>12.5</v>
      </c>
      <c r="H21024" s="14" t="n">
        <v>71.1</v>
      </c>
      <c r="I21024" s="14" t="n">
        <v>24.5</v>
      </c>
      <c r="J21024" s="23" t="n">
        <f aca="false">IF(AND(E21024="Priority",ISNUMBER('Cost model'!N186)),'Cost model'!N186,'Cost model'!M186)</f>
        <v>60</v>
      </c>
      <c r="K21024" s="14" t="n">
        <f aca="false">J21024-H21024</f>
        <v>-11.1</v>
      </c>
      <c r="L21024" s="14" t="n">
        <f aca="false">G21024-H21024</f>
        <v>-58.6</v>
      </c>
    </row>
    <row r="21025" customFormat="false" ht="15" hidden="false" customHeight="false" outlineLevel="0" collapsed="false">
      <c r="A21025" s="2" t="s">
        <v>124</v>
      </c>
      <c r="B21025" s="2" t="s">
        <v>124</v>
      </c>
      <c r="C21025" s="2" t="s">
        <v>48</v>
      </c>
      <c r="D21025" s="2" t="s">
        <v>12</v>
      </c>
      <c r="E21025" s="2" t="s">
        <v>74</v>
      </c>
      <c r="F21025" s="2" t="s">
        <v>977</v>
      </c>
      <c r="G21025" s="14" t="n">
        <v>12.5</v>
      </c>
      <c r="H21025" s="14" t="n">
        <v>61.99</v>
      </c>
      <c r="I21025" s="14" t="n">
        <v>12.5</v>
      </c>
      <c r="J21025" s="23" t="n">
        <f aca="false">IF(AND(E21025="Priority",ISNUMBER('Cost model'!N321)),'Cost model'!N321,'Cost model'!M321)</f>
        <v>40</v>
      </c>
      <c r="K21025" s="14" t="n">
        <f aca="false">J21025-H21025</f>
        <v>-21.99</v>
      </c>
      <c r="L21025" s="14" t="n">
        <f aca="false">G21025-H21025</f>
        <v>-49.49</v>
      </c>
    </row>
    <row r="21026" customFormat="false" ht="15" hidden="false" customHeight="false" outlineLevel="0" collapsed="false">
      <c r="A21026" s="2" t="s">
        <v>221</v>
      </c>
      <c r="B21026" s="2" t="s">
        <v>221</v>
      </c>
      <c r="C21026" s="2" t="s">
        <v>47</v>
      </c>
      <c r="D21026" s="2" t="s">
        <v>10</v>
      </c>
      <c r="E21026" s="2" t="s">
        <v>74</v>
      </c>
      <c r="F21026" s="2" t="s">
        <v>977</v>
      </c>
      <c r="G21026" s="14" t="n">
        <v>9.5</v>
      </c>
      <c r="H21026" s="14" t="n">
        <v>7.68</v>
      </c>
      <c r="I21026" s="14" t="n">
        <v>9.5</v>
      </c>
      <c r="J21026" s="23" t="n">
        <f aca="false">IF(AND(E21026="Priority",ISNUMBER('Cost model'!N737)),'Cost model'!N737,'Cost model'!M737)</f>
        <v>8.5</v>
      </c>
      <c r="K21026" s="14" t="n">
        <f aca="false">J21026-H21026</f>
        <v>0.82</v>
      </c>
      <c r="L21026" s="14" t="n">
        <f aca="false">G21026-H21026</f>
        <v>1.82</v>
      </c>
    </row>
    <row r="21027" customFormat="false" ht="15" hidden="false" customHeight="false" outlineLevel="0" collapsed="false">
      <c r="A21027" s="2" t="s">
        <v>124</v>
      </c>
      <c r="B21027" s="2" t="s">
        <v>124</v>
      </c>
      <c r="C21027" s="2" t="s">
        <v>47</v>
      </c>
      <c r="D21027" s="2" t="s">
        <v>10</v>
      </c>
      <c r="E21027" s="2" t="s">
        <v>74</v>
      </c>
      <c r="F21027" s="2" t="s">
        <v>977</v>
      </c>
      <c r="G21027" s="14" t="n">
        <v>9.5</v>
      </c>
      <c r="H21027" s="14" t="n">
        <v>6.12</v>
      </c>
      <c r="I21027" s="14" t="n">
        <v>9.5</v>
      </c>
      <c r="J21027" s="23" t="n">
        <f aca="false">IF(AND(E21027="Priority",ISNUMBER('Cost model'!N317)),'Cost model'!N317,'Cost model'!M317)</f>
        <v>10.5</v>
      </c>
      <c r="K21027" s="14" t="n">
        <f aca="false">J21027-H21027</f>
        <v>4.38</v>
      </c>
      <c r="L21027" s="14" t="n">
        <f aca="false">G21027-H21027</f>
        <v>3.38</v>
      </c>
    </row>
    <row r="21028" customFormat="false" ht="15" hidden="false" customHeight="false" outlineLevel="0" collapsed="false">
      <c r="A21028" s="2" t="s">
        <v>124</v>
      </c>
      <c r="B21028" s="2" t="s">
        <v>124</v>
      </c>
      <c r="C21028" s="2" t="s">
        <v>47</v>
      </c>
      <c r="D21028" s="2" t="s">
        <v>13</v>
      </c>
      <c r="E21028" s="2" t="s">
        <v>74</v>
      </c>
      <c r="F21028" s="2" t="s">
        <v>977</v>
      </c>
      <c r="G21028" s="14" t="n">
        <v>19</v>
      </c>
      <c r="H21028" s="14" t="n">
        <v>34.49</v>
      </c>
      <c r="I21028" s="14" t="n">
        <v>19</v>
      </c>
      <c r="J21028" s="23" t="n">
        <f aca="false">IF(AND(E21028="Priority",ISNUMBER('Cost model'!N323)),'Cost model'!N323,'Cost model'!M323)</f>
        <v>60</v>
      </c>
      <c r="K21028" s="14" t="n">
        <f aca="false">J21028-H21028</f>
        <v>25.51</v>
      </c>
      <c r="L21028" s="14" t="n">
        <f aca="false">G21028-H21028</f>
        <v>-15.49</v>
      </c>
    </row>
    <row r="21029" customFormat="false" ht="15" hidden="false" customHeight="false" outlineLevel="0" collapsed="false">
      <c r="A21029" s="2" t="s">
        <v>124</v>
      </c>
      <c r="B21029" s="2" t="s">
        <v>124</v>
      </c>
      <c r="C21029" s="2" t="s">
        <v>47</v>
      </c>
      <c r="D21029" s="2" t="s">
        <v>13</v>
      </c>
      <c r="E21029" s="2" t="s">
        <v>74</v>
      </c>
      <c r="F21029" s="2" t="s">
        <v>977</v>
      </c>
      <c r="G21029" s="14" t="n">
        <v>19</v>
      </c>
      <c r="H21029" s="14" t="n">
        <v>99.23</v>
      </c>
      <c r="I21029" s="14" t="n">
        <v>19</v>
      </c>
      <c r="J21029" s="23" t="n">
        <f aca="false">IF(AND(E21029="Priority",ISNUMBER('Cost model'!N323)),'Cost model'!N323,'Cost model'!M323)</f>
        <v>60</v>
      </c>
      <c r="K21029" s="14" t="n">
        <f aca="false">J21029-H21029</f>
        <v>-39.23</v>
      </c>
      <c r="L21029" s="14" t="n">
        <f aca="false">G21029-H21029</f>
        <v>-80.23</v>
      </c>
    </row>
    <row r="21030" customFormat="false" ht="15" hidden="false" customHeight="false" outlineLevel="0" collapsed="false">
      <c r="A21030" s="2" t="s">
        <v>142</v>
      </c>
      <c r="B21030" s="2" t="s">
        <v>174</v>
      </c>
      <c r="C21030" s="2" t="s">
        <v>48</v>
      </c>
      <c r="D21030" s="2" t="s">
        <v>10</v>
      </c>
      <c r="E21030" s="2" t="s">
        <v>74</v>
      </c>
      <c r="F21030" s="2" t="s">
        <v>976</v>
      </c>
      <c r="G21030" s="14" t="n">
        <v>12.5</v>
      </c>
      <c r="H21030" s="14" t="n">
        <v>7.93</v>
      </c>
      <c r="I21030" s="14" t="n">
        <v>14.5</v>
      </c>
      <c r="J21030" s="23" t="n">
        <f aca="false">IF(AND(E21030="Priority",ISNUMBER('Cost model'!N693)),'Cost model'!N693,'Cost model'!M693)</f>
        <v>11.5</v>
      </c>
      <c r="K21030" s="14" t="n">
        <f aca="false">J21030-H21030</f>
        <v>3.57</v>
      </c>
      <c r="L21030" s="14" t="n">
        <f aca="false">G21030-H21030</f>
        <v>4.57</v>
      </c>
    </row>
    <row r="21031" customFormat="false" ht="15" hidden="false" customHeight="false" outlineLevel="0" collapsed="false">
      <c r="A21031" s="2" t="s">
        <v>174</v>
      </c>
      <c r="B21031" s="2" t="s">
        <v>174</v>
      </c>
      <c r="C21031" s="2" t="s">
        <v>47</v>
      </c>
      <c r="D21031" s="2" t="s">
        <v>10</v>
      </c>
      <c r="E21031" s="2" t="s">
        <v>74</v>
      </c>
      <c r="F21031" s="2" t="s">
        <v>977</v>
      </c>
      <c r="G21031" s="14" t="n">
        <v>9.5</v>
      </c>
      <c r="H21031" s="14" t="n">
        <v>7.46</v>
      </c>
      <c r="I21031" s="14" t="n">
        <v>9.5</v>
      </c>
      <c r="J21031" s="23" t="n">
        <f aca="false">IF(AND(E21031="Priority",ISNUMBER('Cost model'!N167)),'Cost model'!N167,'Cost model'!M167)</f>
        <v>8.5</v>
      </c>
      <c r="K21031" s="14" t="n">
        <f aca="false">J21031-H21031</f>
        <v>1.04</v>
      </c>
      <c r="L21031" s="14" t="n">
        <f aca="false">G21031-H21031</f>
        <v>2.04</v>
      </c>
    </row>
    <row r="21032" customFormat="false" ht="15" hidden="false" customHeight="false" outlineLevel="0" collapsed="false">
      <c r="A21032" s="2" t="s">
        <v>221</v>
      </c>
      <c r="B21032" s="2" t="s">
        <v>221</v>
      </c>
      <c r="C21032" s="2" t="s">
        <v>49</v>
      </c>
      <c r="D21032" s="2" t="s">
        <v>12</v>
      </c>
      <c r="E21032" s="2" t="s">
        <v>74</v>
      </c>
      <c r="F21032" s="2" t="s">
        <v>977</v>
      </c>
      <c r="G21032" s="14" t="n">
        <v>19.5</v>
      </c>
      <c r="H21032" s="14" t="n">
        <v>24.17</v>
      </c>
      <c r="I21032" s="14" t="n">
        <v>19.5</v>
      </c>
      <c r="J21032" s="23" t="n">
        <f aca="false">IF(AND(E21032="Priority",ISNUMBER('Cost model'!N742)),'Cost model'!N742,'Cost model'!M742)</f>
        <v>60</v>
      </c>
      <c r="K21032" s="14" t="n">
        <f aca="false">J21032-H21032</f>
        <v>35.83</v>
      </c>
      <c r="L21032" s="14" t="n">
        <f aca="false">G21032-H21032</f>
        <v>-4.67</v>
      </c>
    </row>
    <row r="21033" customFormat="false" ht="15" hidden="false" customHeight="false" outlineLevel="0" collapsed="false">
      <c r="A21033" s="2" t="s">
        <v>221</v>
      </c>
      <c r="B21033" s="2" t="s">
        <v>221</v>
      </c>
      <c r="C21033" s="2" t="s">
        <v>49</v>
      </c>
      <c r="D21033" s="2" t="s">
        <v>10</v>
      </c>
      <c r="E21033" s="2" t="s">
        <v>74</v>
      </c>
      <c r="F21033" s="2" t="s">
        <v>977</v>
      </c>
      <c r="G21033" s="14" t="n">
        <v>17.5</v>
      </c>
      <c r="H21033" s="14" t="n">
        <v>11.34</v>
      </c>
      <c r="I21033" s="14" t="n">
        <v>17.5</v>
      </c>
      <c r="J21033" s="23" t="n">
        <f aca="false">IF(AND(E21033="Priority",ISNUMBER('Cost model'!N739)),'Cost model'!N739,'Cost model'!M739)</f>
        <v>17.5</v>
      </c>
      <c r="K21033" s="14" t="n">
        <f aca="false">J21033-H21033</f>
        <v>6.16</v>
      </c>
      <c r="L21033" s="14" t="n">
        <f aca="false">G21033-H21033</f>
        <v>6.16</v>
      </c>
    </row>
    <row r="21034" customFormat="false" ht="15" hidden="false" customHeight="false" outlineLevel="0" collapsed="false">
      <c r="A21034" s="2" t="s">
        <v>124</v>
      </c>
      <c r="B21034" s="2" t="s">
        <v>124</v>
      </c>
      <c r="C21034" s="2" t="s">
        <v>47</v>
      </c>
      <c r="D21034" s="2" t="s">
        <v>10</v>
      </c>
      <c r="E21034" s="2" t="s">
        <v>83</v>
      </c>
      <c r="F21034" s="2" t="s">
        <v>977</v>
      </c>
      <c r="G21034" s="14" t="n">
        <v>14.5</v>
      </c>
      <c r="H21034" s="14" t="n">
        <v>21.34</v>
      </c>
      <c r="I21034" s="14" t="n">
        <v>14.5</v>
      </c>
      <c r="J21034" s="23" t="n">
        <f aca="false">IF(AND(E21034="Priority",ISNUMBER('Cost model'!N317)),'Cost model'!N317,'Cost model'!M317)</f>
        <v>15.5</v>
      </c>
      <c r="K21034" s="14" t="n">
        <f aca="false">J21034-H21034</f>
        <v>-5.84</v>
      </c>
      <c r="L21034" s="14" t="n">
        <f aca="false">G21034-H21034</f>
        <v>-6.84</v>
      </c>
    </row>
    <row r="21035" customFormat="false" ht="15" hidden="false" customHeight="false" outlineLevel="0" collapsed="false">
      <c r="A21035" s="2" t="s">
        <v>221</v>
      </c>
      <c r="B21035" s="2" t="s">
        <v>221</v>
      </c>
      <c r="C21035" s="2" t="s">
        <v>47</v>
      </c>
      <c r="D21035" s="2" t="s">
        <v>10</v>
      </c>
      <c r="E21035" s="2" t="s">
        <v>83</v>
      </c>
      <c r="F21035" s="2" t="s">
        <v>977</v>
      </c>
      <c r="G21035" s="14" t="n">
        <v>14.5</v>
      </c>
      <c r="H21035" s="14" t="n">
        <v>11.25</v>
      </c>
      <c r="I21035" s="14" t="n">
        <v>14.5</v>
      </c>
      <c r="J21035" s="23" t="n">
        <f aca="false">IF(AND(E21035="Priority",ISNUMBER('Cost model'!N737)),'Cost model'!N737,'Cost model'!M737)</f>
        <v>13.5</v>
      </c>
      <c r="K21035" s="14" t="n">
        <f aca="false">J21035-H21035</f>
        <v>2.25</v>
      </c>
      <c r="L21035" s="14" t="n">
        <f aca="false">G21035-H21035</f>
        <v>3.25</v>
      </c>
    </row>
    <row r="21036" customFormat="false" ht="15" hidden="false" customHeight="false" outlineLevel="0" collapsed="false">
      <c r="A21036" s="2" t="s">
        <v>174</v>
      </c>
      <c r="B21036" s="2" t="s">
        <v>174</v>
      </c>
      <c r="C21036" s="2" t="s">
        <v>47</v>
      </c>
      <c r="D21036" s="2" t="s">
        <v>12</v>
      </c>
      <c r="E21036" s="2" t="s">
        <v>74</v>
      </c>
      <c r="F21036" s="2" t="s">
        <v>977</v>
      </c>
      <c r="G21036" s="14" t="n">
        <v>9.5</v>
      </c>
      <c r="H21036" s="14" t="n">
        <v>13.52</v>
      </c>
      <c r="I21036" s="14" t="n">
        <v>9.5</v>
      </c>
      <c r="J21036" s="23" t="n">
        <f aca="false">IF(AND(E21036="Priority",ISNUMBER('Cost model'!N170)),'Cost model'!N170,'Cost model'!M170)</f>
        <v>25.5</v>
      </c>
      <c r="K21036" s="14" t="n">
        <f aca="false">J21036-H21036</f>
        <v>11.98</v>
      </c>
      <c r="L21036" s="14" t="n">
        <f aca="false">G21036-H21036</f>
        <v>-4.02</v>
      </c>
    </row>
    <row r="21037" customFormat="false" ht="15" hidden="false" customHeight="false" outlineLevel="0" collapsed="false">
      <c r="A21037" s="2" t="s">
        <v>221</v>
      </c>
      <c r="B21037" s="2" t="s">
        <v>221</v>
      </c>
      <c r="C21037" s="2" t="s">
        <v>47</v>
      </c>
      <c r="D21037" s="2" t="s">
        <v>10</v>
      </c>
      <c r="E21037" s="2" t="s">
        <v>83</v>
      </c>
      <c r="F21037" s="2" t="s">
        <v>977</v>
      </c>
      <c r="G21037" s="14" t="n">
        <v>14.5</v>
      </c>
      <c r="H21037" s="14" t="n">
        <v>7.71</v>
      </c>
      <c r="I21037" s="14" t="n">
        <v>14.5</v>
      </c>
      <c r="J21037" s="23" t="n">
        <f aca="false">IF(AND(E21037="Priority",ISNUMBER('Cost model'!N737)),'Cost model'!N737,'Cost model'!M737)</f>
        <v>13.5</v>
      </c>
      <c r="K21037" s="14" t="n">
        <f aca="false">J21037-H21037</f>
        <v>5.79</v>
      </c>
      <c r="L21037" s="14" t="n">
        <f aca="false">G21037-H21037</f>
        <v>6.79</v>
      </c>
    </row>
    <row r="21038" customFormat="false" ht="15" hidden="false" customHeight="false" outlineLevel="0" collapsed="false">
      <c r="A21038" s="2" t="s">
        <v>158</v>
      </c>
      <c r="B21038" s="2" t="s">
        <v>158</v>
      </c>
      <c r="C21038" s="2" t="s">
        <v>49</v>
      </c>
      <c r="D21038" s="2" t="s">
        <v>12</v>
      </c>
      <c r="E21038" s="2" t="s">
        <v>74</v>
      </c>
      <c r="F21038" s="2" t="s">
        <v>977</v>
      </c>
      <c r="G21038" s="14" t="n">
        <v>19.5</v>
      </c>
      <c r="H21038" s="14" t="n">
        <v>17.61</v>
      </c>
      <c r="I21038" s="14" t="n">
        <v>19.5</v>
      </c>
      <c r="J21038" s="23" t="n">
        <f aca="false">IF(AND(E21038="Priority",ISNUMBER('Cost model'!N427)),'Cost model'!N427,'Cost model'!M427)</f>
        <v>28.5</v>
      </c>
      <c r="K21038" s="14" t="n">
        <f aca="false">J21038-H21038</f>
        <v>10.89</v>
      </c>
      <c r="L21038" s="14" t="n">
        <f aca="false">G21038-H21038</f>
        <v>1.89</v>
      </c>
    </row>
    <row r="21039" customFormat="false" ht="15" hidden="false" customHeight="false" outlineLevel="0" collapsed="false">
      <c r="A21039" s="2" t="s">
        <v>124</v>
      </c>
      <c r="B21039" s="2" t="s">
        <v>124</v>
      </c>
      <c r="C21039" s="2" t="s">
        <v>47</v>
      </c>
      <c r="D21039" s="2" t="s">
        <v>10</v>
      </c>
      <c r="E21039" s="2" t="s">
        <v>74</v>
      </c>
      <c r="F21039" s="2" t="s">
        <v>977</v>
      </c>
      <c r="G21039" s="14" t="n">
        <v>9.5</v>
      </c>
      <c r="H21039" s="14" t="n">
        <v>7.32</v>
      </c>
      <c r="I21039" s="14" t="n">
        <v>9.5</v>
      </c>
      <c r="J21039" s="23" t="n">
        <f aca="false">IF(AND(E21039="Priority",ISNUMBER('Cost model'!N317)),'Cost model'!N317,'Cost model'!M317)</f>
        <v>10.5</v>
      </c>
      <c r="K21039" s="14" t="n">
        <f aca="false">J21039-H21039</f>
        <v>3.18</v>
      </c>
      <c r="L21039" s="14" t="n">
        <f aca="false">G21039-H21039</f>
        <v>2.18</v>
      </c>
    </row>
    <row r="21040" customFormat="false" ht="15" hidden="false" customHeight="false" outlineLevel="0" collapsed="false">
      <c r="A21040" s="2" t="s">
        <v>174</v>
      </c>
      <c r="B21040" s="2" t="s">
        <v>174</v>
      </c>
      <c r="C21040" s="2" t="s">
        <v>47</v>
      </c>
      <c r="D21040" s="2" t="s">
        <v>12</v>
      </c>
      <c r="E21040" s="2" t="s">
        <v>83</v>
      </c>
      <c r="F21040" s="2" t="s">
        <v>977</v>
      </c>
      <c r="G21040" s="14" t="n">
        <v>19.5</v>
      </c>
      <c r="H21040" s="14" t="n">
        <v>19.56</v>
      </c>
      <c r="I21040" s="14" t="n">
        <v>19.5</v>
      </c>
      <c r="J21040" s="23" t="n">
        <f aca="false">IF(AND(E21040="Priority",ISNUMBER('Cost model'!N170)),'Cost model'!N170,'Cost model'!M170)</f>
        <v>35</v>
      </c>
      <c r="K21040" s="14" t="n">
        <f aca="false">J21040-H21040</f>
        <v>15.44</v>
      </c>
      <c r="L21040" s="14" t="n">
        <f aca="false">G21040-H21040</f>
        <v>-0.0599999999999987</v>
      </c>
    </row>
    <row r="21041" customFormat="false" ht="15" hidden="false" customHeight="false" outlineLevel="0" collapsed="false">
      <c r="A21041" s="2" t="s">
        <v>221</v>
      </c>
      <c r="B21041" s="2" t="s">
        <v>221</v>
      </c>
      <c r="C21041" s="2" t="s">
        <v>47</v>
      </c>
      <c r="D21041" s="2" t="s">
        <v>10</v>
      </c>
      <c r="E21041" s="2" t="s">
        <v>83</v>
      </c>
      <c r="F21041" s="2" t="s">
        <v>977</v>
      </c>
      <c r="G21041" s="14" t="n">
        <v>14.5</v>
      </c>
      <c r="H21041" s="14" t="n">
        <v>7.15</v>
      </c>
      <c r="I21041" s="14" t="n">
        <v>14.5</v>
      </c>
      <c r="J21041" s="23" t="n">
        <f aca="false">IF(AND(E21041="Priority",ISNUMBER('Cost model'!N737)),'Cost model'!N737,'Cost model'!M737)</f>
        <v>13.5</v>
      </c>
      <c r="K21041" s="14" t="n">
        <f aca="false">J21041-H21041</f>
        <v>6.35</v>
      </c>
      <c r="L21041" s="14" t="n">
        <f aca="false">G21041-H21041</f>
        <v>7.35</v>
      </c>
    </row>
    <row r="21042" customFormat="false" ht="15" hidden="false" customHeight="false" outlineLevel="0" collapsed="false">
      <c r="A21042" s="2" t="s">
        <v>124</v>
      </c>
      <c r="B21042" s="2" t="s">
        <v>124</v>
      </c>
      <c r="C21042" s="2" t="s">
        <v>48</v>
      </c>
      <c r="D21042" s="2" t="s">
        <v>10</v>
      </c>
      <c r="E21042" s="2" t="s">
        <v>74</v>
      </c>
      <c r="F21042" s="2" t="s">
        <v>977</v>
      </c>
      <c r="G21042" s="14" t="n">
        <v>12.5</v>
      </c>
      <c r="H21042" s="14" t="n">
        <v>14.08</v>
      </c>
      <c r="I21042" s="14" t="n">
        <v>12.5</v>
      </c>
      <c r="J21042" s="23" t="n">
        <f aca="false">IF(AND(E21042="Priority",ISNUMBER('Cost model'!N318)),'Cost model'!N318,'Cost model'!M318)</f>
        <v>14.5</v>
      </c>
      <c r="K21042" s="14" t="n">
        <f aca="false">J21042-H21042</f>
        <v>0.42</v>
      </c>
      <c r="L21042" s="14" t="n">
        <f aca="false">G21042-H21042</f>
        <v>-1.58</v>
      </c>
    </row>
    <row r="21043" customFormat="false" ht="15" hidden="false" customHeight="false" outlineLevel="0" collapsed="false">
      <c r="A21043" s="2" t="s">
        <v>174</v>
      </c>
      <c r="B21043" s="2" t="s">
        <v>174</v>
      </c>
      <c r="C21043" s="2" t="s">
        <v>47</v>
      </c>
      <c r="D21043" s="2" t="s">
        <v>10</v>
      </c>
      <c r="E21043" s="2" t="s">
        <v>74</v>
      </c>
      <c r="F21043" s="2" t="s">
        <v>977</v>
      </c>
      <c r="G21043" s="14" t="n">
        <v>9.5</v>
      </c>
      <c r="H21043" s="14" t="n">
        <v>7.46</v>
      </c>
      <c r="I21043" s="14" t="n">
        <v>9.5</v>
      </c>
      <c r="J21043" s="23" t="n">
        <f aca="false">IF(AND(E21043="Priority",ISNUMBER('Cost model'!N167)),'Cost model'!N167,'Cost model'!M167)</f>
        <v>8.5</v>
      </c>
      <c r="K21043" s="14" t="n">
        <f aca="false">J21043-H21043</f>
        <v>1.04</v>
      </c>
      <c r="L21043" s="14" t="n">
        <f aca="false">G21043-H21043</f>
        <v>2.04</v>
      </c>
    </row>
    <row r="21044" customFormat="false" ht="15" hidden="false" customHeight="false" outlineLevel="0" collapsed="false">
      <c r="A21044" s="2" t="s">
        <v>142</v>
      </c>
      <c r="B21044" s="2" t="s">
        <v>142</v>
      </c>
      <c r="C21044" s="2" t="s">
        <v>48</v>
      </c>
      <c r="D21044" s="2" t="s">
        <v>12</v>
      </c>
      <c r="E21044" s="2" t="s">
        <v>83</v>
      </c>
      <c r="F21044" s="2" t="s">
        <v>977</v>
      </c>
      <c r="G21044" s="14" t="n">
        <v>19.5</v>
      </c>
      <c r="H21044" s="14" t="n">
        <v>43.51</v>
      </c>
      <c r="I21044" s="14" t="n">
        <v>19.5</v>
      </c>
      <c r="J21044" s="23" t="n">
        <f aca="false">IF(AND(E21044="Priority",ISNUMBER('Cost model'!N636)),'Cost model'!N636,'Cost model'!M636)</f>
        <v>55</v>
      </c>
      <c r="K21044" s="14" t="n">
        <f aca="false">J21044-H21044</f>
        <v>11.49</v>
      </c>
      <c r="L21044" s="14" t="n">
        <f aca="false">G21044-H21044</f>
        <v>-24.01</v>
      </c>
    </row>
    <row r="21045" customFormat="false" ht="15" hidden="false" customHeight="false" outlineLevel="0" collapsed="false">
      <c r="A21045" s="2" t="s">
        <v>142</v>
      </c>
      <c r="B21045" s="2" t="s">
        <v>174</v>
      </c>
      <c r="C21045" s="2" t="s">
        <v>48</v>
      </c>
      <c r="D21045" s="2" t="s">
        <v>13</v>
      </c>
      <c r="E21045" s="2" t="s">
        <v>74</v>
      </c>
      <c r="F21045" s="2" t="s">
        <v>976</v>
      </c>
      <c r="G21045" s="14" t="n">
        <v>24.5</v>
      </c>
      <c r="H21045" s="14" t="n">
        <v>20.04</v>
      </c>
      <c r="I21045" s="14" t="n">
        <v>24.5</v>
      </c>
      <c r="J21045" s="23" t="n">
        <f aca="false">IF(AND(E21045="Priority",ISNUMBER('Cost model'!N699)),'Cost model'!N699,'Cost model'!M699)</f>
        <v>85</v>
      </c>
      <c r="K21045" s="14" t="n">
        <f aca="false">J21045-H21045</f>
        <v>64.96</v>
      </c>
      <c r="L21045" s="14" t="n">
        <f aca="false">G21045-H21045</f>
        <v>4.46</v>
      </c>
    </row>
    <row r="21046" customFormat="false" ht="15" hidden="false" customHeight="false" outlineLevel="0" collapsed="false">
      <c r="A21046" s="2" t="s">
        <v>221</v>
      </c>
      <c r="B21046" s="2" t="s">
        <v>221</v>
      </c>
      <c r="C21046" s="2" t="s">
        <v>47</v>
      </c>
      <c r="D21046" s="2" t="s">
        <v>10</v>
      </c>
      <c r="E21046" s="2" t="s">
        <v>74</v>
      </c>
      <c r="F21046" s="2" t="s">
        <v>977</v>
      </c>
      <c r="G21046" s="14" t="n">
        <v>9.5</v>
      </c>
      <c r="H21046" s="14" t="n">
        <v>7.15</v>
      </c>
      <c r="I21046" s="14" t="n">
        <v>9.5</v>
      </c>
      <c r="J21046" s="23" t="n">
        <f aca="false">IF(AND(E21046="Priority",ISNUMBER('Cost model'!N737)),'Cost model'!N737,'Cost model'!M737)</f>
        <v>8.5</v>
      </c>
      <c r="K21046" s="14" t="n">
        <f aca="false">J21046-H21046</f>
        <v>1.35</v>
      </c>
      <c r="L21046" s="14" t="n">
        <f aca="false">G21046-H21046</f>
        <v>2.35</v>
      </c>
    </row>
    <row r="21047" customFormat="false" ht="15" hidden="false" customHeight="false" outlineLevel="0" collapsed="false">
      <c r="A21047" s="2" t="s">
        <v>142</v>
      </c>
      <c r="B21047" s="2" t="s">
        <v>124</v>
      </c>
      <c r="C21047" s="2" t="s">
        <v>47</v>
      </c>
      <c r="D21047" s="2" t="s">
        <v>10</v>
      </c>
      <c r="E21047" s="2" t="s">
        <v>83</v>
      </c>
      <c r="F21047" s="2" t="s">
        <v>976</v>
      </c>
      <c r="G21047" s="14" t="n">
        <v>19.5</v>
      </c>
      <c r="H21047" s="14" t="n">
        <v>21.34</v>
      </c>
      <c r="I21047" s="14" t="n">
        <v>19.5</v>
      </c>
      <c r="J21047" s="23" t="n">
        <f aca="false">IF(AND(E21047="Priority",ISNUMBER('Cost model'!N662)),'Cost model'!N662,'Cost model'!M662)</f>
        <v>18.5</v>
      </c>
      <c r="K21047" s="14" t="n">
        <f aca="false">J21047-H21047</f>
        <v>-2.84</v>
      </c>
      <c r="L21047" s="14" t="n">
        <f aca="false">G21047-H21047</f>
        <v>-1.84</v>
      </c>
    </row>
    <row r="21048" customFormat="false" ht="15" hidden="false" customHeight="false" outlineLevel="0" collapsed="false">
      <c r="A21048" s="2" t="s">
        <v>174</v>
      </c>
      <c r="B21048" s="2" t="s">
        <v>142</v>
      </c>
      <c r="C21048" s="2" t="s">
        <v>49</v>
      </c>
      <c r="D21048" s="2" t="s">
        <v>10</v>
      </c>
      <c r="E21048" s="2" t="s">
        <v>74</v>
      </c>
      <c r="F21048" s="2" t="s">
        <v>976</v>
      </c>
      <c r="G21048" s="14" t="n">
        <v>17.5</v>
      </c>
      <c r="H21048" s="14" t="n">
        <v>21.34</v>
      </c>
      <c r="I21048" s="14" t="n">
        <v>17.5</v>
      </c>
      <c r="J21048" s="23" t="n">
        <f aca="false">IF(AND(E21048="Priority",ISNUMBER('Cost model'!N124)),'Cost model'!N124,'Cost model'!M124)</f>
        <v>21.5</v>
      </c>
      <c r="K21048" s="14" t="n">
        <f aca="false">J21048-H21048</f>
        <v>0.16</v>
      </c>
      <c r="L21048" s="14" t="n">
        <f aca="false">G21048-H21048</f>
        <v>-3.84</v>
      </c>
    </row>
    <row r="21049" customFormat="false" ht="15" hidden="false" customHeight="false" outlineLevel="0" collapsed="false">
      <c r="A21049" s="2" t="s">
        <v>221</v>
      </c>
      <c r="B21049" s="2" t="s">
        <v>124</v>
      </c>
      <c r="C21049" s="2" t="s">
        <v>47</v>
      </c>
      <c r="D21049" s="2" t="s">
        <v>10</v>
      </c>
      <c r="E21049" s="2" t="s">
        <v>74</v>
      </c>
      <c r="F21049" s="2" t="s">
        <v>976</v>
      </c>
      <c r="G21049" s="14" t="n">
        <v>9.5</v>
      </c>
      <c r="H21049" s="14" t="n">
        <v>24.17</v>
      </c>
      <c r="I21049" s="14" t="n">
        <v>19.5</v>
      </c>
      <c r="J21049" s="23" t="n">
        <f aca="false">IF(AND(E21049="Priority",ISNUMBER('Cost model'!N797)),'Cost model'!N797,'Cost model'!M797)</f>
        <v>14.5</v>
      </c>
      <c r="K21049" s="14" t="n">
        <f aca="false">J21049-H21049</f>
        <v>-9.67</v>
      </c>
      <c r="L21049" s="14" t="n">
        <f aca="false">G21049-H21049</f>
        <v>-14.67</v>
      </c>
    </row>
    <row r="21050" customFormat="false" ht="15" hidden="false" customHeight="false" outlineLevel="0" collapsed="false">
      <c r="A21050" s="2" t="s">
        <v>221</v>
      </c>
      <c r="B21050" s="2" t="s">
        <v>221</v>
      </c>
      <c r="C21050" s="2" t="s">
        <v>47</v>
      </c>
      <c r="D21050" s="2" t="s">
        <v>12</v>
      </c>
      <c r="E21050" s="2" t="s">
        <v>74</v>
      </c>
      <c r="F21050" s="2" t="s">
        <v>977</v>
      </c>
      <c r="G21050" s="14" t="n">
        <v>9.5</v>
      </c>
      <c r="H21050" s="14" t="n">
        <v>27.28</v>
      </c>
      <c r="I21050" s="14" t="n">
        <v>9.5</v>
      </c>
      <c r="J21050" s="23" t="n">
        <f aca="false">IF(AND(E21050="Priority",ISNUMBER('Cost model'!N740)),'Cost model'!N740,'Cost model'!M740)</f>
        <v>22.5</v>
      </c>
      <c r="K21050" s="14" t="n">
        <f aca="false">J21050-H21050</f>
        <v>-4.78</v>
      </c>
      <c r="L21050" s="14" t="n">
        <f aca="false">G21050-H21050</f>
        <v>-17.78</v>
      </c>
    </row>
    <row r="21051" customFormat="false" ht="15" hidden="false" customHeight="false" outlineLevel="0" collapsed="false">
      <c r="A21051" s="2" t="s">
        <v>142</v>
      </c>
      <c r="B21051" s="2" t="s">
        <v>124</v>
      </c>
      <c r="C21051" s="2" t="s">
        <v>48</v>
      </c>
      <c r="D21051" s="2" t="s">
        <v>14</v>
      </c>
      <c r="E21051" s="2" t="s">
        <v>74</v>
      </c>
      <c r="F21051" s="2" t="s">
        <v>976</v>
      </c>
      <c r="G21051" s="14" t="n">
        <v>45</v>
      </c>
      <c r="H21051" s="14" t="n">
        <v>132.74</v>
      </c>
      <c r="I21051" s="14" t="n">
        <v>125</v>
      </c>
      <c r="J21051" s="23" t="n">
        <f aca="false">IF(AND(E21051="Priority",ISNUMBER('Cost model'!N672)),'Cost model'!N672,'Cost model'!M672)</f>
        <v>155</v>
      </c>
      <c r="K21051" s="14" t="n">
        <f aca="false">J21051-H21051</f>
        <v>22.26</v>
      </c>
      <c r="L21051" s="14" t="n">
        <f aca="false">G21051-H21051</f>
        <v>-87.74</v>
      </c>
    </row>
    <row r="21052" customFormat="false" ht="15" hidden="false" customHeight="false" outlineLevel="0" collapsed="false">
      <c r="A21052" s="2" t="s">
        <v>174</v>
      </c>
      <c r="B21052" s="2" t="s">
        <v>174</v>
      </c>
      <c r="C21052" s="2" t="s">
        <v>48</v>
      </c>
      <c r="D21052" s="2" t="s">
        <v>10</v>
      </c>
      <c r="E21052" s="2" t="s">
        <v>83</v>
      </c>
      <c r="F21052" s="2" t="s">
        <v>977</v>
      </c>
      <c r="G21052" s="14" t="n">
        <v>17.5</v>
      </c>
      <c r="H21052" s="14" t="n">
        <v>16.84</v>
      </c>
      <c r="I21052" s="14" t="n">
        <v>17.5</v>
      </c>
      <c r="J21052" s="23" t="n">
        <f aca="false">IF(AND(E21052="Priority",ISNUMBER('Cost model'!N168)),'Cost model'!N168,'Cost model'!M168)</f>
        <v>18.5</v>
      </c>
      <c r="K21052" s="14" t="n">
        <f aca="false">J21052-H21052</f>
        <v>1.66</v>
      </c>
      <c r="L21052" s="14" t="n">
        <f aca="false">G21052-H21052</f>
        <v>0.66</v>
      </c>
    </row>
    <row r="21053" customFormat="false" ht="15" hidden="false" customHeight="false" outlineLevel="0" collapsed="false">
      <c r="A21053" s="2" t="s">
        <v>174</v>
      </c>
      <c r="B21053" s="2" t="s">
        <v>174</v>
      </c>
      <c r="C21053" s="2" t="s">
        <v>49</v>
      </c>
      <c r="D21053" s="2" t="s">
        <v>12</v>
      </c>
      <c r="E21053" s="2" t="s">
        <v>74</v>
      </c>
      <c r="F21053" s="2" t="s">
        <v>977</v>
      </c>
      <c r="G21053" s="14" t="n">
        <v>19.5</v>
      </c>
      <c r="H21053" s="14" t="n">
        <v>37.54</v>
      </c>
      <c r="I21053" s="14" t="n">
        <v>19.5</v>
      </c>
      <c r="J21053" s="23" t="n">
        <f aca="false">IF(AND(E21053="Priority",ISNUMBER('Cost model'!N172)),'Cost model'!N172,'Cost model'!M172)</f>
        <v>45</v>
      </c>
      <c r="K21053" s="14" t="n">
        <f aca="false">J21053-H21053</f>
        <v>7.46</v>
      </c>
      <c r="L21053" s="14" t="n">
        <f aca="false">G21053-H21053</f>
        <v>-18.04</v>
      </c>
    </row>
    <row r="21054" customFormat="false" ht="15" hidden="false" customHeight="false" outlineLevel="0" collapsed="false">
      <c r="A21054" s="2" t="s">
        <v>174</v>
      </c>
      <c r="B21054" s="2" t="s">
        <v>174</v>
      </c>
      <c r="C21054" s="2" t="s">
        <v>47</v>
      </c>
      <c r="D21054" s="2" t="s">
        <v>12</v>
      </c>
      <c r="E21054" s="2" t="s">
        <v>74</v>
      </c>
      <c r="F21054" s="2" t="s">
        <v>977</v>
      </c>
      <c r="G21054" s="14" t="n">
        <v>9.5</v>
      </c>
      <c r="H21054" s="14" t="n">
        <v>25.85</v>
      </c>
      <c r="I21054" s="14" t="n">
        <v>9.5</v>
      </c>
      <c r="J21054" s="23" t="n">
        <f aca="false">IF(AND(E21054="Priority",ISNUMBER('Cost model'!N170)),'Cost model'!N170,'Cost model'!M170)</f>
        <v>25.5</v>
      </c>
      <c r="K21054" s="14" t="n">
        <f aca="false">J21054-H21054</f>
        <v>-0.350000000000001</v>
      </c>
      <c r="L21054" s="14" t="n">
        <f aca="false">G21054-H21054</f>
        <v>-16.35</v>
      </c>
    </row>
    <row r="21055" customFormat="false" ht="15" hidden="false" customHeight="false" outlineLevel="0" collapsed="false">
      <c r="A21055" s="2" t="s">
        <v>124</v>
      </c>
      <c r="B21055" s="2" t="s">
        <v>124</v>
      </c>
      <c r="C21055" s="2" t="s">
        <v>49</v>
      </c>
      <c r="D21055" s="2" t="s">
        <v>12</v>
      </c>
      <c r="E21055" s="2" t="s">
        <v>74</v>
      </c>
      <c r="F21055" s="2" t="s">
        <v>977</v>
      </c>
      <c r="G21055" s="14" t="n">
        <v>19.5</v>
      </c>
      <c r="H21055" s="14" t="n">
        <v>63.88</v>
      </c>
      <c r="I21055" s="14" t="n">
        <v>19.5</v>
      </c>
      <c r="J21055" s="23" t="n">
        <f aca="false">IF(AND(E21055="Priority",ISNUMBER('Cost model'!N322)),'Cost model'!N322,'Cost model'!M322)</f>
        <v>50</v>
      </c>
      <c r="K21055" s="14" t="n">
        <f aca="false">J21055-H21055</f>
        <v>-13.88</v>
      </c>
      <c r="L21055" s="14" t="n">
        <f aca="false">G21055-H21055</f>
        <v>-44.38</v>
      </c>
    </row>
    <row r="21056" customFormat="false" ht="15" hidden="false" customHeight="false" outlineLevel="0" collapsed="false">
      <c r="A21056" s="2" t="s">
        <v>174</v>
      </c>
      <c r="B21056" s="2" t="s">
        <v>174</v>
      </c>
      <c r="C21056" s="2" t="s">
        <v>47</v>
      </c>
      <c r="D21056" s="2" t="s">
        <v>10</v>
      </c>
      <c r="E21056" s="2" t="s">
        <v>74</v>
      </c>
      <c r="F21056" s="2" t="s">
        <v>977</v>
      </c>
      <c r="G21056" s="14" t="n">
        <v>9.5</v>
      </c>
      <c r="H21056" s="14" t="n">
        <v>7.46</v>
      </c>
      <c r="I21056" s="14" t="n">
        <v>9.5</v>
      </c>
      <c r="J21056" s="23" t="n">
        <f aca="false">IF(AND(E21056="Priority",ISNUMBER('Cost model'!N167)),'Cost model'!N167,'Cost model'!M167)</f>
        <v>8.5</v>
      </c>
      <c r="K21056" s="14" t="n">
        <f aca="false">J21056-H21056</f>
        <v>1.04</v>
      </c>
      <c r="L21056" s="14" t="n">
        <f aca="false">G21056-H21056</f>
        <v>2.04</v>
      </c>
    </row>
    <row r="21057" customFormat="false" ht="15" hidden="false" customHeight="false" outlineLevel="0" collapsed="false">
      <c r="A21057" s="2" t="s">
        <v>142</v>
      </c>
      <c r="B21057" s="2" t="s">
        <v>142</v>
      </c>
      <c r="C21057" s="2" t="s">
        <v>47</v>
      </c>
      <c r="D21057" s="2" t="s">
        <v>10</v>
      </c>
      <c r="E21057" s="2" t="s">
        <v>74</v>
      </c>
      <c r="F21057" s="2" t="s">
        <v>977</v>
      </c>
      <c r="G21057" s="14" t="n">
        <v>9.5</v>
      </c>
      <c r="H21057" s="14" t="n">
        <v>7.9</v>
      </c>
      <c r="I21057" s="14" t="n">
        <v>9.5</v>
      </c>
      <c r="J21057" s="23" t="n">
        <f aca="false">IF(AND(E21057="Priority",ISNUMBER('Cost model'!N632)),'Cost model'!N632,'Cost model'!M632)</f>
        <v>9.5</v>
      </c>
      <c r="K21057" s="14" t="n">
        <f aca="false">J21057-H21057</f>
        <v>1.6</v>
      </c>
      <c r="L21057" s="14" t="n">
        <f aca="false">G21057-H21057</f>
        <v>1.6</v>
      </c>
    </row>
    <row r="21058" customFormat="false" ht="15" hidden="false" customHeight="false" outlineLevel="0" collapsed="false">
      <c r="A21058" s="2" t="s">
        <v>221</v>
      </c>
      <c r="B21058" s="2" t="s">
        <v>142</v>
      </c>
      <c r="C21058" s="2" t="s">
        <v>47</v>
      </c>
      <c r="D21058" s="2" t="s">
        <v>10</v>
      </c>
      <c r="E21058" s="2" t="s">
        <v>74</v>
      </c>
      <c r="F21058" s="2" t="s">
        <v>976</v>
      </c>
      <c r="G21058" s="14" t="n">
        <v>19.5</v>
      </c>
      <c r="H21058" s="14" t="n">
        <v>21.34</v>
      </c>
      <c r="I21058" s="14" t="n">
        <v>19.5</v>
      </c>
      <c r="J21058" s="23" t="n">
        <f aca="false">IF(AND(E21058="Priority",ISNUMBER('Cost model'!N767)),'Cost model'!N767,'Cost model'!M767)</f>
        <v>15.5</v>
      </c>
      <c r="K21058" s="14" t="n">
        <f aca="false">J21058-H21058</f>
        <v>-5.84</v>
      </c>
      <c r="L21058" s="14" t="n">
        <f aca="false">G21058-H21058</f>
        <v>-1.84</v>
      </c>
    </row>
    <row r="21059" customFormat="false" ht="15" hidden="false" customHeight="false" outlineLevel="0" collapsed="false">
      <c r="A21059" s="2" t="s">
        <v>174</v>
      </c>
      <c r="B21059" s="2" t="s">
        <v>142</v>
      </c>
      <c r="C21059" s="2" t="s">
        <v>47</v>
      </c>
      <c r="D21059" s="2" t="s">
        <v>10</v>
      </c>
      <c r="E21059" s="2" t="s">
        <v>83</v>
      </c>
      <c r="F21059" s="2" t="s">
        <v>976</v>
      </c>
      <c r="G21059" s="14" t="n">
        <v>14.5</v>
      </c>
      <c r="H21059" s="14" t="n">
        <v>21.34</v>
      </c>
      <c r="I21059" s="14" t="n">
        <v>14.5</v>
      </c>
      <c r="J21059" s="23" t="n">
        <f aca="false">IF(AND(E21059="Priority",ISNUMBER('Cost model'!N122)),'Cost model'!N122,'Cost model'!M122)</f>
        <v>18.5</v>
      </c>
      <c r="K21059" s="14" t="n">
        <f aca="false">J21059-H21059</f>
        <v>-2.84</v>
      </c>
      <c r="L21059" s="14" t="n">
        <f aca="false">G21059-H21059</f>
        <v>-6.84</v>
      </c>
    </row>
    <row r="21060" customFormat="false" ht="15" hidden="false" customHeight="false" outlineLevel="0" collapsed="false">
      <c r="A21060" s="2" t="s">
        <v>174</v>
      </c>
      <c r="B21060" s="2" t="s">
        <v>124</v>
      </c>
      <c r="C21060" s="2" t="s">
        <v>47</v>
      </c>
      <c r="D21060" s="2" t="s">
        <v>10</v>
      </c>
      <c r="E21060" s="2" t="s">
        <v>74</v>
      </c>
      <c r="F21060" s="2" t="s">
        <v>976</v>
      </c>
      <c r="G21060" s="14" t="n">
        <v>9.5</v>
      </c>
      <c r="H21060" s="14" t="n">
        <v>7.58</v>
      </c>
      <c r="I21060" s="14" t="n">
        <v>9.5</v>
      </c>
      <c r="J21060" s="23" t="n">
        <f aca="false">IF(AND(E21060="Priority",ISNUMBER('Cost model'!N107)),'Cost model'!N107,'Cost model'!M107)</f>
        <v>12.5</v>
      </c>
      <c r="K21060" s="14" t="n">
        <f aca="false">J21060-H21060</f>
        <v>4.92</v>
      </c>
      <c r="L21060" s="14" t="n">
        <f aca="false">G21060-H21060</f>
        <v>1.92</v>
      </c>
    </row>
    <row r="21061" customFormat="false" ht="15" hidden="false" customHeight="false" outlineLevel="0" collapsed="false">
      <c r="A21061" s="2" t="s">
        <v>174</v>
      </c>
      <c r="B21061" s="2" t="s">
        <v>124</v>
      </c>
      <c r="C21061" s="2" t="s">
        <v>48</v>
      </c>
      <c r="D21061" s="2" t="s">
        <v>10</v>
      </c>
      <c r="E21061" s="2" t="s">
        <v>74</v>
      </c>
      <c r="F21061" s="2" t="s">
        <v>976</v>
      </c>
      <c r="G21061" s="14" t="n">
        <v>12.5</v>
      </c>
      <c r="H21061" s="14" t="n">
        <v>11.92</v>
      </c>
      <c r="I21061" s="14" t="n">
        <v>12.5</v>
      </c>
      <c r="J21061" s="23" t="n">
        <f aca="false">IF(AND(E21061="Priority",ISNUMBER('Cost model'!N108)),'Cost model'!N108,'Cost model'!M108)</f>
        <v>15.5</v>
      </c>
      <c r="K21061" s="14" t="n">
        <f aca="false">J21061-H21061</f>
        <v>3.58</v>
      </c>
      <c r="L21061" s="14" t="n">
        <f aca="false">G21061-H21061</f>
        <v>0.58</v>
      </c>
    </row>
    <row r="21062" customFormat="false" ht="15" hidden="false" customHeight="false" outlineLevel="0" collapsed="false">
      <c r="A21062" s="2" t="s">
        <v>158</v>
      </c>
      <c r="B21062" s="2" t="s">
        <v>158</v>
      </c>
      <c r="C21062" s="2" t="s">
        <v>49</v>
      </c>
      <c r="D21062" s="2" t="s">
        <v>12</v>
      </c>
      <c r="E21062" s="2" t="s">
        <v>74</v>
      </c>
      <c r="F21062" s="2" t="s">
        <v>977</v>
      </c>
      <c r="G21062" s="14" t="n">
        <v>19.5</v>
      </c>
      <c r="H21062" s="14" t="n">
        <v>17.31</v>
      </c>
      <c r="I21062" s="14" t="n">
        <v>19.5</v>
      </c>
      <c r="J21062" s="23" t="n">
        <f aca="false">IF(AND(E21062="Priority",ISNUMBER('Cost model'!N427)),'Cost model'!N427,'Cost model'!M427)</f>
        <v>28.5</v>
      </c>
      <c r="K21062" s="14" t="n">
        <f aca="false">J21062-H21062</f>
        <v>11.19</v>
      </c>
      <c r="L21062" s="14" t="n">
        <f aca="false">G21062-H21062</f>
        <v>2.19</v>
      </c>
    </row>
    <row r="21063" customFormat="false" ht="15" hidden="false" customHeight="false" outlineLevel="0" collapsed="false">
      <c r="A21063" s="2" t="s">
        <v>221</v>
      </c>
      <c r="B21063" s="2" t="s">
        <v>221</v>
      </c>
      <c r="C21063" s="2" t="s">
        <v>47</v>
      </c>
      <c r="D21063" s="2" t="s">
        <v>10</v>
      </c>
      <c r="E21063" s="2" t="s">
        <v>74</v>
      </c>
      <c r="F21063" s="2" t="s">
        <v>977</v>
      </c>
      <c r="G21063" s="14" t="n">
        <v>24.5</v>
      </c>
      <c r="H21063" s="14" t="n">
        <v>7.15</v>
      </c>
      <c r="I21063" s="14" t="n">
        <v>9.5</v>
      </c>
      <c r="J21063" s="23" t="n">
        <f aca="false">IF(AND(E21063="Priority",ISNUMBER('Cost model'!N737)),'Cost model'!N737,'Cost model'!M737)</f>
        <v>8.5</v>
      </c>
      <c r="K21063" s="14" t="n">
        <f aca="false">J21063-H21063</f>
        <v>1.35</v>
      </c>
      <c r="L21063" s="14" t="n">
        <f aca="false">G21063-H21063</f>
        <v>17.35</v>
      </c>
    </row>
    <row r="21064" customFormat="false" ht="15" hidden="false" customHeight="false" outlineLevel="0" collapsed="false">
      <c r="A21064" s="2" t="s">
        <v>174</v>
      </c>
      <c r="B21064" s="2" t="s">
        <v>174</v>
      </c>
      <c r="C21064" s="2" t="s">
        <v>47</v>
      </c>
      <c r="D21064" s="2" t="s">
        <v>10</v>
      </c>
      <c r="E21064" s="2" t="s">
        <v>83</v>
      </c>
      <c r="F21064" s="2" t="s">
        <v>977</v>
      </c>
      <c r="G21064" s="14" t="n">
        <v>14.5</v>
      </c>
      <c r="H21064" s="14" t="n">
        <v>6.67</v>
      </c>
      <c r="I21064" s="14" t="n">
        <v>14.5</v>
      </c>
      <c r="J21064" s="23" t="n">
        <f aca="false">IF(AND(E21064="Priority",ISNUMBER('Cost model'!N167)),'Cost model'!N167,'Cost model'!M167)</f>
        <v>13.5</v>
      </c>
      <c r="K21064" s="14" t="n">
        <f aca="false">J21064-H21064</f>
        <v>6.83</v>
      </c>
      <c r="L21064" s="14" t="n">
        <f aca="false">G21064-H21064</f>
        <v>7.83</v>
      </c>
    </row>
    <row r="21065" customFormat="false" ht="15" hidden="false" customHeight="false" outlineLevel="0" collapsed="false">
      <c r="A21065" s="2" t="s">
        <v>142</v>
      </c>
      <c r="B21065" s="2" t="s">
        <v>142</v>
      </c>
      <c r="C21065" s="2" t="s">
        <v>49</v>
      </c>
      <c r="D21065" s="2" t="s">
        <v>12</v>
      </c>
      <c r="E21065" s="2" t="s">
        <v>74</v>
      </c>
      <c r="F21065" s="2" t="s">
        <v>977</v>
      </c>
      <c r="G21065" s="14" t="n">
        <v>19.5</v>
      </c>
      <c r="H21065" s="14" t="n">
        <v>59.52</v>
      </c>
      <c r="I21065" s="14" t="n">
        <v>19.5</v>
      </c>
      <c r="J21065" s="23" t="n">
        <f aca="false">IF(AND(E21065="Priority",ISNUMBER('Cost model'!N637)),'Cost model'!N637,'Cost model'!M637)</f>
        <v>45</v>
      </c>
      <c r="K21065" s="14" t="n">
        <f aca="false">J21065-H21065</f>
        <v>-14.52</v>
      </c>
      <c r="L21065" s="14" t="n">
        <f aca="false">G21065-H21065</f>
        <v>-40.02</v>
      </c>
    </row>
    <row r="21066" customFormat="false" ht="15" hidden="false" customHeight="false" outlineLevel="0" collapsed="false">
      <c r="A21066" s="2" t="s">
        <v>142</v>
      </c>
      <c r="B21066" s="2" t="s">
        <v>174</v>
      </c>
      <c r="C21066" s="2" t="s">
        <v>47</v>
      </c>
      <c r="D21066" s="2" t="s">
        <v>10</v>
      </c>
      <c r="E21066" s="2" t="s">
        <v>74</v>
      </c>
      <c r="F21066" s="2" t="s">
        <v>976</v>
      </c>
      <c r="G21066" s="14" t="n">
        <v>9.5</v>
      </c>
      <c r="H21066" s="14" t="n">
        <v>5.14</v>
      </c>
      <c r="I21066" s="14" t="n">
        <v>14.5</v>
      </c>
      <c r="J21066" s="23" t="n">
        <f aca="false">IF(AND(E21066="Priority",ISNUMBER('Cost model'!N692)),'Cost model'!N692,'Cost model'!M692)</f>
        <v>9.5</v>
      </c>
      <c r="K21066" s="14" t="n">
        <f aca="false">J21066-H21066</f>
        <v>4.36</v>
      </c>
      <c r="L21066" s="14" t="n">
        <f aca="false">G21066-H21066</f>
        <v>4.36</v>
      </c>
    </row>
    <row r="21067" customFormat="false" ht="15" hidden="false" customHeight="false" outlineLevel="0" collapsed="false">
      <c r="A21067" s="2" t="s">
        <v>124</v>
      </c>
      <c r="B21067" s="2" t="s">
        <v>124</v>
      </c>
      <c r="C21067" s="2" t="s">
        <v>48</v>
      </c>
      <c r="D21067" s="2" t="s">
        <v>10</v>
      </c>
      <c r="E21067" s="2" t="s">
        <v>74</v>
      </c>
      <c r="F21067" s="2" t="s">
        <v>977</v>
      </c>
      <c r="G21067" s="14" t="n">
        <v>12.5</v>
      </c>
      <c r="H21067" s="14" t="n">
        <v>12.27</v>
      </c>
      <c r="I21067" s="14" t="n">
        <v>12.5</v>
      </c>
      <c r="J21067" s="23" t="n">
        <f aca="false">IF(AND(E21067="Priority",ISNUMBER('Cost model'!N318)),'Cost model'!N318,'Cost model'!M318)</f>
        <v>14.5</v>
      </c>
      <c r="K21067" s="14" t="n">
        <f aca="false">J21067-H21067</f>
        <v>2.23</v>
      </c>
      <c r="L21067" s="14" t="n">
        <f aca="false">G21067-H21067</f>
        <v>0.23</v>
      </c>
    </row>
    <row r="21068" customFormat="false" ht="15" hidden="false" customHeight="false" outlineLevel="0" collapsed="false">
      <c r="A21068" s="2" t="s">
        <v>124</v>
      </c>
      <c r="B21068" s="2" t="s">
        <v>124</v>
      </c>
      <c r="C21068" s="2" t="s">
        <v>48</v>
      </c>
      <c r="D21068" s="2" t="s">
        <v>13</v>
      </c>
      <c r="E21068" s="2" t="s">
        <v>74</v>
      </c>
      <c r="F21068" s="2" t="s">
        <v>977</v>
      </c>
      <c r="G21068" s="14" t="n">
        <v>24.5</v>
      </c>
      <c r="H21068" s="14" t="n">
        <v>203.28</v>
      </c>
      <c r="I21068" s="14" t="n">
        <v>24.5</v>
      </c>
      <c r="J21068" s="23" t="n">
        <f aca="false">IF(AND(E21068="Priority",ISNUMBER('Cost model'!N324)),'Cost model'!N324,'Cost model'!M324)</f>
        <v>85</v>
      </c>
      <c r="K21068" s="14" t="n">
        <f aca="false">J21068-H21068</f>
        <v>-118.28</v>
      </c>
      <c r="L21068" s="14" t="n">
        <f aca="false">G21068-H21068</f>
        <v>-178.78</v>
      </c>
    </row>
    <row r="21069" customFormat="false" ht="15" hidden="false" customHeight="false" outlineLevel="0" collapsed="false">
      <c r="A21069" s="2" t="s">
        <v>174</v>
      </c>
      <c r="B21069" s="2" t="s">
        <v>174</v>
      </c>
      <c r="C21069" s="2" t="s">
        <v>48</v>
      </c>
      <c r="D21069" s="2" t="s">
        <v>10</v>
      </c>
      <c r="E21069" s="2" t="s">
        <v>74</v>
      </c>
      <c r="F21069" s="2" t="s">
        <v>977</v>
      </c>
      <c r="G21069" s="14" t="n">
        <v>12.5</v>
      </c>
      <c r="H21069" s="14" t="n">
        <v>15.66</v>
      </c>
      <c r="I21069" s="14" t="n">
        <v>12.5</v>
      </c>
      <c r="J21069" s="23" t="n">
        <f aca="false">IF(AND(E21069="Priority",ISNUMBER('Cost model'!N168)),'Cost model'!N168,'Cost model'!M168)</f>
        <v>13.5</v>
      </c>
      <c r="K21069" s="14" t="n">
        <f aca="false">J21069-H21069</f>
        <v>-2.16</v>
      </c>
      <c r="L21069" s="14" t="n">
        <f aca="false">G21069-H21069</f>
        <v>-3.16</v>
      </c>
    </row>
    <row r="21070" customFormat="false" ht="15" hidden="false" customHeight="false" outlineLevel="0" collapsed="false">
      <c r="A21070" s="2" t="s">
        <v>124</v>
      </c>
      <c r="B21070" s="2" t="s">
        <v>142</v>
      </c>
      <c r="C21070" s="2" t="s">
        <v>47</v>
      </c>
      <c r="D21070" s="2" t="s">
        <v>12</v>
      </c>
      <c r="E21070" s="2" t="s">
        <v>83</v>
      </c>
      <c r="F21070" s="2" t="s">
        <v>976</v>
      </c>
      <c r="G21070" s="14" t="n">
        <v>24.5</v>
      </c>
      <c r="H21070" s="14" t="n">
        <v>76.74</v>
      </c>
      <c r="I21070" s="14" t="n">
        <v>24.5</v>
      </c>
      <c r="J21070" s="23" t="n">
        <f aca="false">IF(AND(E21070="Priority",ISNUMBER('Cost model'!N335)),'Cost model'!N335,'Cost model'!M335)</f>
        <v>60</v>
      </c>
      <c r="K21070" s="14" t="n">
        <f aca="false">J21070-H21070</f>
        <v>-16.74</v>
      </c>
      <c r="L21070" s="14" t="n">
        <f aca="false">G21070-H21070</f>
        <v>-52.24</v>
      </c>
    </row>
    <row r="21071" customFormat="false" ht="15" hidden="false" customHeight="false" outlineLevel="0" collapsed="false">
      <c r="A21071" s="2" t="s">
        <v>142</v>
      </c>
      <c r="B21071" s="2" t="s">
        <v>221</v>
      </c>
      <c r="C21071" s="2" t="s">
        <v>48</v>
      </c>
      <c r="D21071" s="2" t="s">
        <v>10</v>
      </c>
      <c r="E21071" s="2" t="s">
        <v>74</v>
      </c>
      <c r="F21071" s="2" t="s">
        <v>976</v>
      </c>
      <c r="G21071" s="14" t="n">
        <v>12.5</v>
      </c>
      <c r="H21071" s="14" t="n">
        <v>14.83</v>
      </c>
      <c r="I21071" s="14" t="n">
        <v>19.5</v>
      </c>
      <c r="J21071" s="23" t="n">
        <f aca="false">IF(AND(E21071="Priority",ISNUMBER('Cost model'!N678)),'Cost model'!N678,'Cost model'!M678)</f>
        <v>16.5</v>
      </c>
      <c r="K21071" s="14" t="n">
        <f aca="false">J21071-H21071</f>
        <v>1.67</v>
      </c>
      <c r="L21071" s="14" t="n">
        <f aca="false">G21071-H21071</f>
        <v>-2.33</v>
      </c>
    </row>
    <row r="21072" customFormat="false" ht="15" hidden="false" customHeight="false" outlineLevel="0" collapsed="false">
      <c r="A21072" s="2" t="s">
        <v>124</v>
      </c>
      <c r="B21072" s="2" t="s">
        <v>124</v>
      </c>
      <c r="C21072" s="2" t="s">
        <v>47</v>
      </c>
      <c r="D21072" s="2" t="s">
        <v>12</v>
      </c>
      <c r="E21072" s="2" t="s">
        <v>74</v>
      </c>
      <c r="F21072" s="2" t="s">
        <v>977</v>
      </c>
      <c r="G21072" s="14" t="n">
        <v>9.5</v>
      </c>
      <c r="H21072" s="14" t="n">
        <v>27.45</v>
      </c>
      <c r="I21072" s="14" t="n">
        <v>9.5</v>
      </c>
      <c r="J21072" s="23" t="n">
        <f aca="false">IF(AND(E21072="Priority",ISNUMBER('Cost model'!N320)),'Cost model'!N320,'Cost model'!M320)</f>
        <v>24.5</v>
      </c>
      <c r="K21072" s="14" t="n">
        <f aca="false">J21072-H21072</f>
        <v>-2.95</v>
      </c>
      <c r="L21072" s="14" t="n">
        <f aca="false">G21072-H21072</f>
        <v>-17.95</v>
      </c>
    </row>
    <row r="21073" customFormat="false" ht="15" hidden="false" customHeight="false" outlineLevel="0" collapsed="false">
      <c r="A21073" s="2" t="s">
        <v>221</v>
      </c>
      <c r="B21073" s="2" t="s">
        <v>221</v>
      </c>
      <c r="C21073" s="2" t="s">
        <v>47</v>
      </c>
      <c r="D21073" s="2" t="s">
        <v>14</v>
      </c>
      <c r="E21073" s="2" t="s">
        <v>74</v>
      </c>
      <c r="F21073" s="2" t="s">
        <v>977</v>
      </c>
      <c r="G21073" s="14" t="n">
        <v>25</v>
      </c>
      <c r="H21073" s="14" t="n">
        <v>77.15</v>
      </c>
      <c r="I21073" s="14" t="n">
        <v>25</v>
      </c>
      <c r="J21073" s="23" t="n">
        <f aca="false">IF(AND(E21073="Priority",ISNUMBER('Cost model'!N746)),'Cost model'!N746,'Cost model'!M746)</f>
        <v>100</v>
      </c>
      <c r="K21073" s="14" t="n">
        <f aca="false">J21073-H21073</f>
        <v>22.85</v>
      </c>
      <c r="L21073" s="14" t="n">
        <f aca="false">G21073-H21073</f>
        <v>-52.15</v>
      </c>
    </row>
    <row r="21074" customFormat="false" ht="15" hidden="false" customHeight="false" outlineLevel="0" collapsed="false">
      <c r="A21074" s="2" t="s">
        <v>124</v>
      </c>
      <c r="B21074" s="2" t="s">
        <v>124</v>
      </c>
      <c r="C21074" s="2" t="s">
        <v>49</v>
      </c>
      <c r="D21074" s="2" t="s">
        <v>12</v>
      </c>
      <c r="E21074" s="2" t="s">
        <v>83</v>
      </c>
      <c r="F21074" s="2" t="s">
        <v>977</v>
      </c>
      <c r="G21074" s="14" t="n">
        <v>29.5</v>
      </c>
      <c r="H21074" s="14" t="n">
        <v>102.85</v>
      </c>
      <c r="I21074" s="14" t="n">
        <v>29.5</v>
      </c>
      <c r="J21074" s="23" t="n">
        <f aca="false">IF(AND(E21074="Priority",ISNUMBER('Cost model'!N322)),'Cost model'!N322,'Cost model'!M322)</f>
        <v>65</v>
      </c>
      <c r="K21074" s="14" t="n">
        <f aca="false">J21074-H21074</f>
        <v>-37.85</v>
      </c>
      <c r="L21074" s="14" t="n">
        <f aca="false">G21074-H21074</f>
        <v>-73.35</v>
      </c>
    </row>
    <row r="21075" customFormat="false" ht="15" hidden="false" customHeight="false" outlineLevel="0" collapsed="false">
      <c r="A21075" s="2" t="s">
        <v>221</v>
      </c>
      <c r="B21075" s="2" t="s">
        <v>221</v>
      </c>
      <c r="C21075" s="2" t="s">
        <v>49</v>
      </c>
      <c r="D21075" s="2" t="s">
        <v>10</v>
      </c>
      <c r="E21075" s="2" t="s">
        <v>74</v>
      </c>
      <c r="F21075" s="2" t="s">
        <v>977</v>
      </c>
      <c r="G21075" s="14" t="n">
        <v>17.5</v>
      </c>
      <c r="H21075" s="14" t="n">
        <v>10.26</v>
      </c>
      <c r="I21075" s="14" t="n">
        <v>17.5</v>
      </c>
      <c r="J21075" s="23" t="n">
        <f aca="false">IF(AND(E21075="Priority",ISNUMBER('Cost model'!N739)),'Cost model'!N739,'Cost model'!M739)</f>
        <v>17.5</v>
      </c>
      <c r="K21075" s="14" t="n">
        <f aca="false">J21075-H21075</f>
        <v>7.24</v>
      </c>
      <c r="L21075" s="14" t="n">
        <f aca="false">G21075-H21075</f>
        <v>7.24</v>
      </c>
    </row>
    <row r="21076" customFormat="false" ht="15" hidden="false" customHeight="false" outlineLevel="0" collapsed="false">
      <c r="A21076" s="2" t="s">
        <v>174</v>
      </c>
      <c r="B21076" s="2" t="s">
        <v>124</v>
      </c>
      <c r="C21076" s="2" t="s">
        <v>47</v>
      </c>
      <c r="D21076" s="2" t="s">
        <v>10</v>
      </c>
      <c r="E21076" s="2" t="s">
        <v>74</v>
      </c>
      <c r="F21076" s="2" t="s">
        <v>976</v>
      </c>
      <c r="G21076" s="14" t="n">
        <v>9.5</v>
      </c>
      <c r="H21076" s="14" t="n">
        <v>7.58</v>
      </c>
      <c r="I21076" s="14" t="n">
        <v>9.5</v>
      </c>
      <c r="J21076" s="23" t="n">
        <f aca="false">IF(AND(E21076="Priority",ISNUMBER('Cost model'!N107)),'Cost model'!N107,'Cost model'!M107)</f>
        <v>12.5</v>
      </c>
      <c r="K21076" s="14" t="n">
        <f aca="false">J21076-H21076</f>
        <v>4.92</v>
      </c>
      <c r="L21076" s="14" t="n">
        <f aca="false">G21076-H21076</f>
        <v>1.92</v>
      </c>
    </row>
    <row r="21077" customFormat="false" ht="15" hidden="false" customHeight="false" outlineLevel="0" collapsed="false">
      <c r="A21077" s="2" t="s">
        <v>221</v>
      </c>
      <c r="B21077" s="2" t="s">
        <v>158</v>
      </c>
      <c r="C21077" s="2" t="s">
        <v>49</v>
      </c>
      <c r="D21077" s="2" t="s">
        <v>12</v>
      </c>
      <c r="E21077" s="2" t="s">
        <v>83</v>
      </c>
      <c r="F21077" s="2" t="s">
        <v>976</v>
      </c>
      <c r="G21077" s="14" t="n">
        <v>34.5</v>
      </c>
      <c r="H21077" s="14" t="n">
        <v>93.78</v>
      </c>
      <c r="I21077" s="14" t="n">
        <v>34.5</v>
      </c>
      <c r="J21077" s="23" t="n">
        <f aca="false">IF(AND(E21077="Priority",ISNUMBER('Cost model'!N757)),'Cost model'!N757,'Cost model'!M757)</f>
        <v>85</v>
      </c>
      <c r="K21077" s="14" t="n">
        <f aca="false">J21077-H21077</f>
        <v>-8.78</v>
      </c>
      <c r="L21077" s="14" t="n">
        <f aca="false">G21077-H21077</f>
        <v>-59.28</v>
      </c>
    </row>
    <row r="21078" customFormat="false" ht="15" hidden="false" customHeight="false" outlineLevel="0" collapsed="false">
      <c r="A21078" s="2" t="s">
        <v>174</v>
      </c>
      <c r="B21078" s="2" t="s">
        <v>174</v>
      </c>
      <c r="C21078" s="2" t="s">
        <v>47</v>
      </c>
      <c r="D21078" s="2" t="s">
        <v>10</v>
      </c>
      <c r="E21078" s="2" t="s">
        <v>74</v>
      </c>
      <c r="F21078" s="2" t="s">
        <v>977</v>
      </c>
      <c r="G21078" s="14" t="n">
        <v>9.5</v>
      </c>
      <c r="H21078" s="14" t="n">
        <v>6.11</v>
      </c>
      <c r="I21078" s="14" t="n">
        <v>9.5</v>
      </c>
      <c r="J21078" s="23" t="n">
        <f aca="false">IF(AND(E21078="Priority",ISNUMBER('Cost model'!N167)),'Cost model'!N167,'Cost model'!M167)</f>
        <v>8.5</v>
      </c>
      <c r="K21078" s="14" t="n">
        <f aca="false">J21078-H21078</f>
        <v>2.39</v>
      </c>
      <c r="L21078" s="14" t="n">
        <f aca="false">G21078-H21078</f>
        <v>3.39</v>
      </c>
    </row>
    <row r="21079" customFormat="false" ht="15" hidden="false" customHeight="false" outlineLevel="0" collapsed="false">
      <c r="A21079" s="2" t="s">
        <v>221</v>
      </c>
      <c r="B21079" s="2" t="s">
        <v>221</v>
      </c>
      <c r="C21079" s="2" t="s">
        <v>47</v>
      </c>
      <c r="D21079" s="2" t="s">
        <v>10</v>
      </c>
      <c r="E21079" s="2" t="s">
        <v>74</v>
      </c>
      <c r="F21079" s="2" t="s">
        <v>977</v>
      </c>
      <c r="G21079" s="14" t="n">
        <v>9.5</v>
      </c>
      <c r="H21079" s="14" t="n">
        <v>5.14</v>
      </c>
      <c r="I21079" s="14" t="n">
        <v>9.5</v>
      </c>
      <c r="J21079" s="23" t="n">
        <f aca="false">IF(AND(E21079="Priority",ISNUMBER('Cost model'!N737)),'Cost model'!N737,'Cost model'!M737)</f>
        <v>8.5</v>
      </c>
      <c r="K21079" s="14" t="n">
        <f aca="false">J21079-H21079</f>
        <v>3.36</v>
      </c>
      <c r="L21079" s="14" t="n">
        <f aca="false">G21079-H21079</f>
        <v>4.36</v>
      </c>
    </row>
    <row r="21080" customFormat="false" ht="15" hidden="false" customHeight="false" outlineLevel="0" collapsed="false">
      <c r="A21080" s="2" t="s">
        <v>124</v>
      </c>
      <c r="B21080" s="2" t="s">
        <v>124</v>
      </c>
      <c r="C21080" s="2" t="s">
        <v>47</v>
      </c>
      <c r="D21080" s="2" t="s">
        <v>14</v>
      </c>
      <c r="E21080" s="2" t="s">
        <v>74</v>
      </c>
      <c r="F21080" s="2" t="s">
        <v>977</v>
      </c>
      <c r="G21080" s="14" t="n">
        <v>25</v>
      </c>
      <c r="H21080" s="14" t="n">
        <v>57.34</v>
      </c>
      <c r="I21080" s="14" t="n">
        <v>25</v>
      </c>
      <c r="J21080" s="23" t="n">
        <f aca="false">IF(AND(E21080="Priority",ISNUMBER('Cost model'!N326)),'Cost model'!N326,'Cost model'!M326)</f>
        <v>110</v>
      </c>
      <c r="K21080" s="14" t="n">
        <f aca="false">J21080-H21080</f>
        <v>52.66</v>
      </c>
      <c r="L21080" s="14" t="n">
        <f aca="false">G21080-H21080</f>
        <v>-32.34</v>
      </c>
    </row>
    <row r="21081" customFormat="false" ht="15" hidden="false" customHeight="false" outlineLevel="0" collapsed="false">
      <c r="A21081" s="2" t="s">
        <v>124</v>
      </c>
      <c r="B21081" s="2" t="s">
        <v>124</v>
      </c>
      <c r="C21081" s="2" t="s">
        <v>48</v>
      </c>
      <c r="D21081" s="2" t="s">
        <v>13</v>
      </c>
      <c r="E21081" s="2" t="s">
        <v>74</v>
      </c>
      <c r="F21081" s="2" t="s">
        <v>977</v>
      </c>
      <c r="G21081" s="14" t="n">
        <v>24.5</v>
      </c>
      <c r="H21081" s="14" t="n">
        <v>140.33</v>
      </c>
      <c r="I21081" s="14" t="n">
        <v>24.5</v>
      </c>
      <c r="J21081" s="23" t="n">
        <f aca="false">IF(AND(E21081="Priority",ISNUMBER('Cost model'!N324)),'Cost model'!N324,'Cost model'!M324)</f>
        <v>85</v>
      </c>
      <c r="K21081" s="14" t="n">
        <f aca="false">J21081-H21081</f>
        <v>-55.33</v>
      </c>
      <c r="L21081" s="14" t="n">
        <f aca="false">G21081-H21081</f>
        <v>-115.83</v>
      </c>
    </row>
    <row r="21082" customFormat="false" ht="15" hidden="false" customHeight="false" outlineLevel="0" collapsed="false">
      <c r="A21082" s="2" t="s">
        <v>124</v>
      </c>
      <c r="B21082" s="2" t="s">
        <v>124</v>
      </c>
      <c r="C21082" s="2" t="s">
        <v>48</v>
      </c>
      <c r="D21082" s="2" t="s">
        <v>10</v>
      </c>
      <c r="E21082" s="2" t="s">
        <v>74</v>
      </c>
      <c r="F21082" s="2" t="s">
        <v>977</v>
      </c>
      <c r="G21082" s="14" t="n">
        <v>12.5</v>
      </c>
      <c r="H21082" s="14" t="n">
        <v>10.26</v>
      </c>
      <c r="I21082" s="14" t="n">
        <v>12.5</v>
      </c>
      <c r="J21082" s="23" t="n">
        <f aca="false">IF(AND(E21082="Priority",ISNUMBER('Cost model'!N318)),'Cost model'!N318,'Cost model'!M318)</f>
        <v>14.5</v>
      </c>
      <c r="K21082" s="14" t="n">
        <f aca="false">J21082-H21082</f>
        <v>4.24</v>
      </c>
      <c r="L21082" s="14" t="n">
        <f aca="false">G21082-H21082</f>
        <v>2.24</v>
      </c>
    </row>
    <row r="21083" customFormat="false" ht="15" hidden="false" customHeight="false" outlineLevel="0" collapsed="false">
      <c r="A21083" s="2" t="s">
        <v>123</v>
      </c>
      <c r="B21083" s="2" t="s">
        <v>158</v>
      </c>
      <c r="C21083" s="2" t="s">
        <v>47</v>
      </c>
      <c r="D21083" s="2" t="s">
        <v>12</v>
      </c>
      <c r="E21083" s="2" t="s">
        <v>74</v>
      </c>
      <c r="F21083" s="2" t="s">
        <v>976</v>
      </c>
      <c r="G21083" s="14" t="n">
        <v>19.5</v>
      </c>
      <c r="H21083" s="14" t="n">
        <v>49.6</v>
      </c>
      <c r="I21083" s="14" t="n">
        <v>24.5</v>
      </c>
      <c r="J21083" s="23" t="n">
        <f aca="false">IF(AND(E21083="Priority",ISNUMBER('Cost model'!N35)),'Cost model'!N35,'Cost model'!M35)</f>
        <v>45</v>
      </c>
      <c r="K21083" s="14" t="n">
        <f aca="false">J21083-H21083</f>
        <v>-4.6</v>
      </c>
      <c r="L21083" s="14" t="n">
        <f aca="false">G21083-H21083</f>
        <v>-30.1</v>
      </c>
    </row>
    <row r="21084" customFormat="false" ht="15" hidden="false" customHeight="false" outlineLevel="0" collapsed="false">
      <c r="A21084" s="2" t="s">
        <v>205</v>
      </c>
      <c r="B21084" s="2" t="s">
        <v>205</v>
      </c>
      <c r="C21084" s="2" t="s">
        <v>48</v>
      </c>
      <c r="D21084" s="2" t="s">
        <v>12</v>
      </c>
      <c r="E21084" s="2" t="s">
        <v>83</v>
      </c>
      <c r="F21084" s="2" t="s">
        <v>977</v>
      </c>
      <c r="G21084" s="14" t="n">
        <v>19.5</v>
      </c>
      <c r="H21084" s="14" t="n">
        <v>82.15</v>
      </c>
      <c r="I21084" s="14" t="n">
        <v>19.5</v>
      </c>
      <c r="J21084" s="23" t="n">
        <f aca="false">IF(AND(E21084="Priority",ISNUMBER('Cost model'!N531)),'Cost model'!N531,'Cost model'!M531)</f>
        <v>65</v>
      </c>
      <c r="K21084" s="14" t="n">
        <f aca="false">J21084-H21084</f>
        <v>-17.15</v>
      </c>
      <c r="L21084" s="14" t="n">
        <f aca="false">G21084-H21084</f>
        <v>-62.65</v>
      </c>
    </row>
    <row r="21085" customFormat="false" ht="15" hidden="false" customHeight="false" outlineLevel="0" collapsed="false">
      <c r="A21085" s="2" t="s">
        <v>124</v>
      </c>
      <c r="B21085" s="2" t="s">
        <v>123</v>
      </c>
      <c r="C21085" s="2" t="s">
        <v>47</v>
      </c>
      <c r="D21085" s="2" t="s">
        <v>12</v>
      </c>
      <c r="E21085" s="2" t="s">
        <v>74</v>
      </c>
      <c r="F21085" s="2" t="s">
        <v>976</v>
      </c>
      <c r="G21085" s="14" t="n">
        <v>9.5</v>
      </c>
      <c r="H21085" s="14" t="n">
        <v>86.6</v>
      </c>
      <c r="I21085" s="14" t="n">
        <v>24.5</v>
      </c>
      <c r="J21085" s="23" t="n">
        <f aca="false">IF(AND(E21085="Priority",ISNUMBER('Cost model'!N395)),'Cost model'!N395,'Cost model'!M395)</f>
        <v>50</v>
      </c>
      <c r="K21085" s="14" t="n">
        <f aca="false">J21085-H21085</f>
        <v>-36.6</v>
      </c>
      <c r="L21085" s="14" t="n">
        <f aca="false">G21085-H21085</f>
        <v>-77.1</v>
      </c>
    </row>
    <row r="21086" customFormat="false" ht="15" hidden="false" customHeight="false" outlineLevel="0" collapsed="false">
      <c r="A21086" s="2" t="s">
        <v>174</v>
      </c>
      <c r="B21086" s="2" t="s">
        <v>174</v>
      </c>
      <c r="C21086" s="2" t="s">
        <v>47</v>
      </c>
      <c r="D21086" s="2" t="s">
        <v>14</v>
      </c>
      <c r="E21086" s="2" t="s">
        <v>74</v>
      </c>
      <c r="F21086" s="2" t="s">
        <v>977</v>
      </c>
      <c r="G21086" s="14" t="n">
        <v>25</v>
      </c>
      <c r="H21086" s="14" t="n">
        <v>199.01</v>
      </c>
      <c r="I21086" s="14" t="n">
        <v>25</v>
      </c>
      <c r="J21086" s="23" t="n">
        <f aca="false">IF(AND(E21086="Priority",ISNUMBER('Cost model'!N176)),'Cost model'!N176,'Cost model'!M176)</f>
        <v>95</v>
      </c>
      <c r="K21086" s="14" t="n">
        <f aca="false">J21086-H21086</f>
        <v>-104.01</v>
      </c>
      <c r="L21086" s="14" t="n">
        <f aca="false">G21086-H21086</f>
        <v>-174.01</v>
      </c>
    </row>
    <row r="21087" customFormat="false" ht="15" hidden="false" customHeight="false" outlineLevel="0" collapsed="false">
      <c r="A21087" s="2" t="s">
        <v>142</v>
      </c>
      <c r="B21087" s="2" t="s">
        <v>158</v>
      </c>
      <c r="C21087" s="2" t="s">
        <v>49</v>
      </c>
      <c r="D21087" s="2" t="s">
        <v>10</v>
      </c>
      <c r="E21087" s="2" t="s">
        <v>74</v>
      </c>
      <c r="F21087" s="2" t="s">
        <v>976</v>
      </c>
      <c r="G21087" s="14" t="n">
        <v>17.5</v>
      </c>
      <c r="H21087" s="14" t="n">
        <v>20.11</v>
      </c>
      <c r="I21087" s="14" t="n">
        <v>17.5</v>
      </c>
      <c r="J21087" s="23" t="n">
        <f aca="false">IF(AND(E21087="Priority",ISNUMBER('Cost model'!N649)),'Cost model'!N649,'Cost model'!M649)</f>
        <v>19.5</v>
      </c>
      <c r="K21087" s="14" t="n">
        <f aca="false">J21087-H21087</f>
        <v>-0.609999999999999</v>
      </c>
      <c r="L21087" s="14" t="n">
        <f aca="false">G21087-H21087</f>
        <v>-2.61</v>
      </c>
    </row>
    <row r="21088" customFormat="false" ht="15" hidden="false" customHeight="false" outlineLevel="0" collapsed="false">
      <c r="A21088" s="2" t="s">
        <v>142</v>
      </c>
      <c r="B21088" s="2" t="s">
        <v>142</v>
      </c>
      <c r="C21088" s="2" t="s">
        <v>48</v>
      </c>
      <c r="D21088" s="2" t="s">
        <v>10</v>
      </c>
      <c r="E21088" s="2" t="s">
        <v>83</v>
      </c>
      <c r="F21088" s="2" t="s">
        <v>977</v>
      </c>
      <c r="G21088" s="14" t="n">
        <v>17.5</v>
      </c>
      <c r="H21088" s="14" t="n">
        <v>21.34</v>
      </c>
      <c r="I21088" s="14" t="n">
        <v>17.5</v>
      </c>
      <c r="J21088" s="23" t="n">
        <f aca="false">IF(AND(E21088="Priority",ISNUMBER('Cost model'!N633)),'Cost model'!N633,'Cost model'!M633)</f>
        <v>16.5</v>
      </c>
      <c r="K21088" s="14" t="n">
        <f aca="false">J21088-H21088</f>
        <v>-4.84</v>
      </c>
      <c r="L21088" s="14" t="n">
        <f aca="false">G21088-H21088</f>
        <v>-3.84</v>
      </c>
    </row>
    <row r="21089" customFormat="false" ht="15" hidden="false" customHeight="false" outlineLevel="0" collapsed="false">
      <c r="A21089" s="2" t="s">
        <v>174</v>
      </c>
      <c r="B21089" s="2" t="s">
        <v>142</v>
      </c>
      <c r="C21089" s="2" t="s">
        <v>48</v>
      </c>
      <c r="D21089" s="2" t="s">
        <v>10</v>
      </c>
      <c r="E21089" s="2" t="s">
        <v>74</v>
      </c>
      <c r="F21089" s="2" t="s">
        <v>976</v>
      </c>
      <c r="G21089" s="14" t="n">
        <v>12.5</v>
      </c>
      <c r="H21089" s="14" t="n">
        <v>14.84</v>
      </c>
      <c r="I21089" s="14" t="n">
        <v>12.5</v>
      </c>
      <c r="J21089" s="23" t="n">
        <f aca="false">IF(AND(E21089="Priority",ISNUMBER('Cost model'!N123)),'Cost model'!N123,'Cost model'!M123)</f>
        <v>16.5</v>
      </c>
      <c r="K21089" s="14" t="n">
        <f aca="false">J21089-H21089</f>
        <v>1.66</v>
      </c>
      <c r="L21089" s="14" t="n">
        <f aca="false">G21089-H21089</f>
        <v>-2.34</v>
      </c>
    </row>
    <row r="21090" customFormat="false" ht="15" hidden="false" customHeight="false" outlineLevel="0" collapsed="false">
      <c r="A21090" s="2" t="s">
        <v>142</v>
      </c>
      <c r="B21090" s="2" t="s">
        <v>142</v>
      </c>
      <c r="C21090" s="2" t="s">
        <v>49</v>
      </c>
      <c r="D21090" s="2" t="s">
        <v>10</v>
      </c>
      <c r="E21090" s="2" t="s">
        <v>74</v>
      </c>
      <c r="F21090" s="2" t="s">
        <v>977</v>
      </c>
      <c r="G21090" s="14" t="n">
        <v>17.5</v>
      </c>
      <c r="H21090" s="14" t="n">
        <v>21.34</v>
      </c>
      <c r="I21090" s="14" t="n">
        <v>17.5</v>
      </c>
      <c r="J21090" s="23" t="n">
        <f aca="false">IF(AND(E21090="Priority",ISNUMBER('Cost model'!N634)),'Cost model'!N634,'Cost model'!M634)</f>
        <v>15.5</v>
      </c>
      <c r="K21090" s="14" t="n">
        <f aca="false">J21090-H21090</f>
        <v>-5.84</v>
      </c>
      <c r="L21090" s="14" t="n">
        <f aca="false">G21090-H21090</f>
        <v>-3.84</v>
      </c>
    </row>
    <row r="21091" customFormat="false" ht="15" hidden="false" customHeight="false" outlineLevel="0" collapsed="false">
      <c r="A21091" s="2" t="s">
        <v>174</v>
      </c>
      <c r="B21091" s="2" t="s">
        <v>142</v>
      </c>
      <c r="C21091" s="2" t="s">
        <v>47</v>
      </c>
      <c r="D21091" s="2" t="s">
        <v>15</v>
      </c>
      <c r="E21091" s="2" t="s">
        <v>74</v>
      </c>
      <c r="F21091" s="2" t="s">
        <v>976</v>
      </c>
      <c r="G21091" s="14" t="n">
        <v>45</v>
      </c>
      <c r="H21091" s="14" t="n">
        <v>131.95</v>
      </c>
      <c r="I21091" s="14" t="n">
        <v>45</v>
      </c>
      <c r="J21091" s="23" t="n">
        <f aca="false">IF(AND(E21091="Priority",ISNUMBER('Cost model'!N134)),'Cost model'!N134,'Cost model'!M134)</f>
        <v>135</v>
      </c>
      <c r="K21091" s="14" t="n">
        <f aca="false">J21091-H21091</f>
        <v>3.05000000000001</v>
      </c>
      <c r="L21091" s="14" t="n">
        <f aca="false">G21091-H21091</f>
        <v>-86.95</v>
      </c>
    </row>
    <row r="21092" customFormat="false" ht="15" hidden="false" customHeight="false" outlineLevel="0" collapsed="false">
      <c r="A21092" s="2" t="s">
        <v>174</v>
      </c>
      <c r="B21092" s="2" t="s">
        <v>174</v>
      </c>
      <c r="C21092" s="2" t="s">
        <v>48</v>
      </c>
      <c r="D21092" s="2" t="s">
        <v>10</v>
      </c>
      <c r="E21092" s="2" t="s">
        <v>74</v>
      </c>
      <c r="F21092" s="2" t="s">
        <v>977</v>
      </c>
      <c r="G21092" s="14" t="n">
        <v>14.5</v>
      </c>
      <c r="H21092" s="14" t="n">
        <v>11.22</v>
      </c>
      <c r="I21092" s="14" t="n">
        <v>12.5</v>
      </c>
      <c r="J21092" s="23" t="n">
        <f aca="false">IF(AND(E21092="Priority",ISNUMBER('Cost model'!N168)),'Cost model'!N168,'Cost model'!M168)</f>
        <v>13.5</v>
      </c>
      <c r="K21092" s="14" t="n">
        <f aca="false">J21092-H21092</f>
        <v>2.28</v>
      </c>
      <c r="L21092" s="14" t="n">
        <f aca="false">G21092-H21092</f>
        <v>3.28</v>
      </c>
    </row>
    <row r="21093" customFormat="false" ht="15" hidden="false" customHeight="false" outlineLevel="0" collapsed="false">
      <c r="A21093" s="2" t="s">
        <v>221</v>
      </c>
      <c r="B21093" s="2" t="s">
        <v>221</v>
      </c>
      <c r="C21093" s="2" t="s">
        <v>49</v>
      </c>
      <c r="D21093" s="2" t="s">
        <v>12</v>
      </c>
      <c r="E21093" s="2" t="s">
        <v>83</v>
      </c>
      <c r="F21093" s="2" t="s">
        <v>977</v>
      </c>
      <c r="G21093" s="14" t="n">
        <v>29.5</v>
      </c>
      <c r="H21093" s="14" t="n">
        <v>82.15</v>
      </c>
      <c r="I21093" s="14" t="n">
        <v>29.5</v>
      </c>
      <c r="J21093" s="23" t="n">
        <f aca="false">IF(AND(E21093="Priority",ISNUMBER('Cost model'!N742)),'Cost model'!N742,'Cost model'!M742)</f>
        <v>80</v>
      </c>
      <c r="K21093" s="14" t="n">
        <f aca="false">J21093-H21093</f>
        <v>-2.15000000000001</v>
      </c>
      <c r="L21093" s="14" t="n">
        <f aca="false">G21093-H21093</f>
        <v>-52.65</v>
      </c>
    </row>
    <row r="21094" customFormat="false" ht="15" hidden="false" customHeight="false" outlineLevel="0" collapsed="false">
      <c r="A21094" s="2" t="s">
        <v>124</v>
      </c>
      <c r="B21094" s="2" t="s">
        <v>124</v>
      </c>
      <c r="C21094" s="2" t="s">
        <v>49</v>
      </c>
      <c r="D21094" s="2" t="s">
        <v>12</v>
      </c>
      <c r="E21094" s="2" t="s">
        <v>74</v>
      </c>
      <c r="F21094" s="2" t="s">
        <v>977</v>
      </c>
      <c r="G21094" s="14" t="n">
        <v>19.5</v>
      </c>
      <c r="H21094" s="14" t="n">
        <v>56.99</v>
      </c>
      <c r="I21094" s="14" t="n">
        <v>19.5</v>
      </c>
      <c r="J21094" s="23" t="n">
        <f aca="false">IF(AND(E21094="Priority",ISNUMBER('Cost model'!N322)),'Cost model'!N322,'Cost model'!M322)</f>
        <v>50</v>
      </c>
      <c r="K21094" s="14" t="n">
        <f aca="false">J21094-H21094</f>
        <v>-6.99</v>
      </c>
      <c r="L21094" s="14" t="n">
        <f aca="false">G21094-H21094</f>
        <v>-37.49</v>
      </c>
    </row>
    <row r="21095" customFormat="false" ht="15" hidden="false" customHeight="false" outlineLevel="0" collapsed="false">
      <c r="A21095" s="2" t="s">
        <v>174</v>
      </c>
      <c r="B21095" s="2" t="s">
        <v>174</v>
      </c>
      <c r="C21095" s="2" t="s">
        <v>47</v>
      </c>
      <c r="D21095" s="2" t="s">
        <v>10</v>
      </c>
      <c r="E21095" s="2" t="s">
        <v>74</v>
      </c>
      <c r="F21095" s="2" t="s">
        <v>977</v>
      </c>
      <c r="G21095" s="14" t="n">
        <v>9.5</v>
      </c>
      <c r="H21095" s="14" t="n">
        <v>7.46</v>
      </c>
      <c r="I21095" s="14" t="n">
        <v>9.5</v>
      </c>
      <c r="J21095" s="23" t="n">
        <f aca="false">IF(AND(E21095="Priority",ISNUMBER('Cost model'!N167)),'Cost model'!N167,'Cost model'!M167)</f>
        <v>8.5</v>
      </c>
      <c r="K21095" s="14" t="n">
        <f aca="false">J21095-H21095</f>
        <v>1.04</v>
      </c>
      <c r="L21095" s="14" t="n">
        <f aca="false">G21095-H21095</f>
        <v>2.04</v>
      </c>
    </row>
    <row r="21096" customFormat="false" ht="15" hidden="false" customHeight="false" outlineLevel="0" collapsed="false">
      <c r="A21096" s="2" t="s">
        <v>221</v>
      </c>
      <c r="B21096" s="2" t="s">
        <v>221</v>
      </c>
      <c r="C21096" s="2" t="s">
        <v>48</v>
      </c>
      <c r="D21096" s="2" t="s">
        <v>12</v>
      </c>
      <c r="E21096" s="2" t="s">
        <v>74</v>
      </c>
      <c r="F21096" s="2" t="s">
        <v>977</v>
      </c>
      <c r="G21096" s="14" t="n">
        <v>12.5</v>
      </c>
      <c r="H21096" s="14" t="n">
        <v>63.22</v>
      </c>
      <c r="I21096" s="14" t="n">
        <v>12.5</v>
      </c>
      <c r="J21096" s="23" t="n">
        <f aca="false">IF(AND(E21096="Priority",ISNUMBER('Cost model'!N741)),'Cost model'!N741,'Cost model'!M741)</f>
        <v>45</v>
      </c>
      <c r="K21096" s="14" t="n">
        <f aca="false">J21096-H21096</f>
        <v>-18.22</v>
      </c>
      <c r="L21096" s="14" t="n">
        <f aca="false">G21096-H21096</f>
        <v>-50.72</v>
      </c>
    </row>
    <row r="21097" customFormat="false" ht="15" hidden="false" customHeight="false" outlineLevel="0" collapsed="false">
      <c r="A21097" s="2" t="s">
        <v>174</v>
      </c>
      <c r="B21097" s="2" t="s">
        <v>174</v>
      </c>
      <c r="C21097" s="2" t="s">
        <v>48</v>
      </c>
      <c r="D21097" s="2" t="s">
        <v>10</v>
      </c>
      <c r="E21097" s="2" t="s">
        <v>74</v>
      </c>
      <c r="F21097" s="2" t="s">
        <v>977</v>
      </c>
      <c r="G21097" s="14" t="n">
        <v>12.5</v>
      </c>
      <c r="H21097" s="14" t="n">
        <v>10.79</v>
      </c>
      <c r="I21097" s="14" t="n">
        <v>12.5</v>
      </c>
      <c r="J21097" s="23" t="n">
        <f aca="false">IF(AND(E21097="Priority",ISNUMBER('Cost model'!N168)),'Cost model'!N168,'Cost model'!M168)</f>
        <v>13.5</v>
      </c>
      <c r="K21097" s="14" t="n">
        <f aca="false">J21097-H21097</f>
        <v>2.71</v>
      </c>
      <c r="L21097" s="14" t="n">
        <f aca="false">G21097-H21097</f>
        <v>1.71</v>
      </c>
    </row>
    <row r="21098" customFormat="false" ht="15" hidden="false" customHeight="false" outlineLevel="0" collapsed="false">
      <c r="A21098" s="2" t="s">
        <v>124</v>
      </c>
      <c r="B21098" s="2" t="s">
        <v>124</v>
      </c>
      <c r="C21098" s="2" t="s">
        <v>48</v>
      </c>
      <c r="D21098" s="2" t="s">
        <v>10</v>
      </c>
      <c r="E21098" s="2" t="s">
        <v>74</v>
      </c>
      <c r="F21098" s="2" t="s">
        <v>977</v>
      </c>
      <c r="G21098" s="14" t="n">
        <v>12.5</v>
      </c>
      <c r="H21098" s="14" t="n">
        <v>9.94</v>
      </c>
      <c r="I21098" s="14" t="n">
        <v>12.5</v>
      </c>
      <c r="J21098" s="23" t="n">
        <f aca="false">IF(AND(E21098="Priority",ISNUMBER('Cost model'!N318)),'Cost model'!N318,'Cost model'!M318)</f>
        <v>14.5</v>
      </c>
      <c r="K21098" s="14" t="n">
        <f aca="false">J21098-H21098</f>
        <v>4.56</v>
      </c>
      <c r="L21098" s="14" t="n">
        <f aca="false">G21098-H21098</f>
        <v>2.56</v>
      </c>
    </row>
    <row r="21099" customFormat="false" ht="15" hidden="false" customHeight="false" outlineLevel="0" collapsed="false">
      <c r="A21099" s="2" t="s">
        <v>174</v>
      </c>
      <c r="B21099" s="2" t="s">
        <v>174</v>
      </c>
      <c r="C21099" s="2" t="s">
        <v>48</v>
      </c>
      <c r="D21099" s="2" t="s">
        <v>10</v>
      </c>
      <c r="E21099" s="2" t="s">
        <v>74</v>
      </c>
      <c r="F21099" s="2" t="s">
        <v>977</v>
      </c>
      <c r="G21099" s="14" t="n">
        <v>12.5</v>
      </c>
      <c r="H21099" s="14" t="n">
        <v>20.11</v>
      </c>
      <c r="I21099" s="14" t="n">
        <v>12.5</v>
      </c>
      <c r="J21099" s="23" t="n">
        <f aca="false">IF(AND(E21099="Priority",ISNUMBER('Cost model'!N168)),'Cost model'!N168,'Cost model'!M168)</f>
        <v>13.5</v>
      </c>
      <c r="K21099" s="14" t="n">
        <f aca="false">J21099-H21099</f>
        <v>-6.61</v>
      </c>
      <c r="L21099" s="14" t="n">
        <f aca="false">G21099-H21099</f>
        <v>-7.61</v>
      </c>
    </row>
    <row r="21100" customFormat="false" ht="15" hidden="false" customHeight="false" outlineLevel="0" collapsed="false">
      <c r="A21100" s="2" t="s">
        <v>221</v>
      </c>
      <c r="B21100" s="2" t="s">
        <v>158</v>
      </c>
      <c r="C21100" s="2" t="s">
        <v>49</v>
      </c>
      <c r="D21100" s="2" t="s">
        <v>12</v>
      </c>
      <c r="E21100" s="2" t="s">
        <v>74</v>
      </c>
      <c r="F21100" s="2" t="s">
        <v>976</v>
      </c>
      <c r="G21100" s="14" t="n">
        <v>19.5</v>
      </c>
      <c r="H21100" s="14" t="n">
        <v>91.62</v>
      </c>
      <c r="I21100" s="14" t="n">
        <v>19.5</v>
      </c>
      <c r="J21100" s="23" t="n">
        <f aca="false">IF(AND(E21100="Priority",ISNUMBER('Cost model'!N757)),'Cost model'!N757,'Cost model'!M757)</f>
        <v>65</v>
      </c>
      <c r="K21100" s="14" t="n">
        <f aca="false">J21100-H21100</f>
        <v>-26.62</v>
      </c>
      <c r="L21100" s="14" t="n">
        <f aca="false">G21100-H21100</f>
        <v>-72.12</v>
      </c>
    </row>
    <row r="21101" customFormat="false" ht="15" hidden="false" customHeight="false" outlineLevel="0" collapsed="false">
      <c r="A21101" s="2" t="s">
        <v>124</v>
      </c>
      <c r="B21101" s="2" t="s">
        <v>124</v>
      </c>
      <c r="C21101" s="2" t="s">
        <v>48</v>
      </c>
      <c r="D21101" s="2" t="s">
        <v>13</v>
      </c>
      <c r="E21101" s="2" t="s">
        <v>83</v>
      </c>
      <c r="F21101" s="2" t="s">
        <v>977</v>
      </c>
      <c r="G21101" s="14" t="n">
        <v>45</v>
      </c>
      <c r="H21101" s="14" t="n">
        <v>47.4</v>
      </c>
      <c r="I21101" s="14" t="n">
        <v>45</v>
      </c>
      <c r="J21101" s="23" t="n">
        <f aca="false">IF(AND(E21101="Priority",ISNUMBER('Cost model'!N324)),'Cost model'!N324,'Cost model'!M324)</f>
        <v>115</v>
      </c>
      <c r="K21101" s="14" t="n">
        <f aca="false">J21101-H21101</f>
        <v>67.6</v>
      </c>
      <c r="L21101" s="14" t="n">
        <f aca="false">G21101-H21101</f>
        <v>-2.4</v>
      </c>
    </row>
    <row r="21102" customFormat="false" ht="15" hidden="false" customHeight="false" outlineLevel="0" collapsed="false">
      <c r="A21102" s="2" t="s">
        <v>174</v>
      </c>
      <c r="B21102" s="2" t="s">
        <v>174</v>
      </c>
      <c r="C21102" s="2" t="s">
        <v>47</v>
      </c>
      <c r="D21102" s="2" t="s">
        <v>10</v>
      </c>
      <c r="E21102" s="2" t="s">
        <v>74</v>
      </c>
      <c r="F21102" s="2" t="s">
        <v>977</v>
      </c>
      <c r="G21102" s="14" t="n">
        <v>9.5</v>
      </c>
      <c r="H21102" s="14" t="n">
        <v>6.11</v>
      </c>
      <c r="I21102" s="14" t="n">
        <v>9.5</v>
      </c>
      <c r="J21102" s="23" t="n">
        <f aca="false">IF(AND(E21102="Priority",ISNUMBER('Cost model'!N167)),'Cost model'!N167,'Cost model'!M167)</f>
        <v>8.5</v>
      </c>
      <c r="K21102" s="14" t="n">
        <f aca="false">J21102-H21102</f>
        <v>2.39</v>
      </c>
      <c r="L21102" s="14" t="n">
        <f aca="false">G21102-H21102</f>
        <v>3.39</v>
      </c>
    </row>
    <row r="21103" customFormat="false" ht="15" hidden="false" customHeight="false" outlineLevel="0" collapsed="false">
      <c r="A21103" s="2" t="s">
        <v>124</v>
      </c>
      <c r="B21103" s="2" t="s">
        <v>124</v>
      </c>
      <c r="C21103" s="2" t="s">
        <v>48</v>
      </c>
      <c r="D21103" s="2" t="s">
        <v>12</v>
      </c>
      <c r="E21103" s="2" t="s">
        <v>74</v>
      </c>
      <c r="F21103" s="2" t="s">
        <v>977</v>
      </c>
      <c r="G21103" s="14" t="n">
        <v>24.5</v>
      </c>
      <c r="H21103" s="14" t="n">
        <v>13.3</v>
      </c>
      <c r="I21103" s="14" t="n">
        <v>12.5</v>
      </c>
      <c r="J21103" s="23" t="n">
        <f aca="false">IF(AND(E21103="Priority",ISNUMBER('Cost model'!N321)),'Cost model'!N321,'Cost model'!M321)</f>
        <v>40</v>
      </c>
      <c r="K21103" s="14" t="n">
        <f aca="false">J21103-H21103</f>
        <v>26.7</v>
      </c>
      <c r="L21103" s="14" t="n">
        <f aca="false">G21103-H21103</f>
        <v>11.2</v>
      </c>
    </row>
    <row r="21104" customFormat="false" ht="15" hidden="false" customHeight="false" outlineLevel="0" collapsed="false">
      <c r="A21104" s="2" t="s">
        <v>124</v>
      </c>
      <c r="B21104" s="2" t="s">
        <v>124</v>
      </c>
      <c r="C21104" s="2" t="s">
        <v>48</v>
      </c>
      <c r="D21104" s="2" t="s">
        <v>15</v>
      </c>
      <c r="E21104" s="2" t="s">
        <v>74</v>
      </c>
      <c r="F21104" s="2" t="s">
        <v>977</v>
      </c>
      <c r="G21104" s="14" t="n">
        <v>85</v>
      </c>
      <c r="H21104" s="14" t="n">
        <v>126.32</v>
      </c>
      <c r="I21104" s="14" t="n">
        <v>85</v>
      </c>
      <c r="J21104" s="23" t="n">
        <f aca="false">IF(AND(E21104="Priority",ISNUMBER('Cost model'!N330)),'Cost model'!N330,'Cost model'!M330)</f>
        <v>180</v>
      </c>
      <c r="K21104" s="14" t="n">
        <f aca="false">J21104-H21104</f>
        <v>53.68</v>
      </c>
      <c r="L21104" s="14" t="n">
        <f aca="false">G21104-H21104</f>
        <v>-41.32</v>
      </c>
    </row>
    <row r="21105" customFormat="false" ht="15" hidden="false" customHeight="false" outlineLevel="0" collapsed="false">
      <c r="A21105" s="2" t="s">
        <v>123</v>
      </c>
      <c r="B21105" s="2" t="s">
        <v>142</v>
      </c>
      <c r="C21105" s="2" t="s">
        <v>47</v>
      </c>
      <c r="D21105" s="2" t="s">
        <v>10</v>
      </c>
      <c r="E21105" s="2" t="s">
        <v>74</v>
      </c>
      <c r="F21105" s="2" t="s">
        <v>976</v>
      </c>
      <c r="G21105" s="14" t="n">
        <v>14.5</v>
      </c>
      <c r="H21105" s="14" t="n">
        <v>16.84</v>
      </c>
      <c r="I21105" s="14" t="n">
        <v>14.5</v>
      </c>
      <c r="J21105" s="23" t="n">
        <f aca="false">IF(AND(E21105="Priority",ISNUMBER('Cost model'!N17)),'Cost model'!N17,'Cost model'!M17)</f>
        <v>12.5</v>
      </c>
      <c r="K21105" s="14" t="n">
        <f aca="false">J21105-H21105</f>
        <v>-4.34</v>
      </c>
      <c r="L21105" s="14" t="n">
        <f aca="false">G21105-H21105</f>
        <v>-2.34</v>
      </c>
    </row>
    <row r="21106" customFormat="false" ht="15" hidden="false" customHeight="false" outlineLevel="0" collapsed="false">
      <c r="A21106" s="2" t="s">
        <v>221</v>
      </c>
      <c r="B21106" s="2" t="s">
        <v>221</v>
      </c>
      <c r="C21106" s="2" t="s">
        <v>49</v>
      </c>
      <c r="D21106" s="2" t="s">
        <v>10</v>
      </c>
      <c r="E21106" s="2" t="s">
        <v>74</v>
      </c>
      <c r="F21106" s="2" t="s">
        <v>977</v>
      </c>
      <c r="G21106" s="14" t="n">
        <v>17.5</v>
      </c>
      <c r="H21106" s="14" t="n">
        <v>26.32</v>
      </c>
      <c r="I21106" s="14" t="n">
        <v>17.5</v>
      </c>
      <c r="J21106" s="23" t="n">
        <f aca="false">IF(AND(E21106="Priority",ISNUMBER('Cost model'!N739)),'Cost model'!N739,'Cost model'!M739)</f>
        <v>17.5</v>
      </c>
      <c r="K21106" s="14" t="n">
        <f aca="false">J21106-H21106</f>
        <v>-8.82</v>
      </c>
      <c r="L21106" s="14" t="n">
        <f aca="false">G21106-H21106</f>
        <v>-8.82</v>
      </c>
    </row>
    <row r="21107" customFormat="false" ht="15" hidden="false" customHeight="false" outlineLevel="0" collapsed="false">
      <c r="A21107" s="2" t="s">
        <v>124</v>
      </c>
      <c r="B21107" s="2" t="s">
        <v>158</v>
      </c>
      <c r="C21107" s="2" t="s">
        <v>47</v>
      </c>
      <c r="D21107" s="2" t="s">
        <v>12</v>
      </c>
      <c r="E21107" s="2" t="s">
        <v>74</v>
      </c>
      <c r="F21107" s="2" t="s">
        <v>976</v>
      </c>
      <c r="G21107" s="14" t="n">
        <v>9.5</v>
      </c>
      <c r="H21107" s="14" t="n">
        <v>70.04</v>
      </c>
      <c r="I21107" s="14" t="n">
        <v>19.5</v>
      </c>
      <c r="J21107" s="23" t="n">
        <f aca="false">IF(AND(E21107="Priority",ISNUMBER('Cost model'!N350)),'Cost model'!N350,'Cost model'!M350)</f>
        <v>50</v>
      </c>
      <c r="K21107" s="14" t="n">
        <f aca="false">J21107-H21107</f>
        <v>-20.04</v>
      </c>
      <c r="L21107" s="14" t="n">
        <f aca="false">G21107-H21107</f>
        <v>-60.54</v>
      </c>
    </row>
    <row r="21108" customFormat="false" ht="15" hidden="false" customHeight="false" outlineLevel="0" collapsed="false">
      <c r="A21108" s="2" t="s">
        <v>174</v>
      </c>
      <c r="B21108" s="2" t="s">
        <v>174</v>
      </c>
      <c r="C21108" s="2" t="s">
        <v>48</v>
      </c>
      <c r="D21108" s="2" t="s">
        <v>10</v>
      </c>
      <c r="E21108" s="2" t="s">
        <v>74</v>
      </c>
      <c r="F21108" s="2" t="s">
        <v>977</v>
      </c>
      <c r="G21108" s="14" t="n">
        <v>12.5</v>
      </c>
      <c r="H21108" s="14" t="n">
        <v>7.22</v>
      </c>
      <c r="I21108" s="14" t="n">
        <v>12.5</v>
      </c>
      <c r="J21108" s="23" t="n">
        <f aca="false">IF(AND(E21108="Priority",ISNUMBER('Cost model'!N168)),'Cost model'!N168,'Cost model'!M168)</f>
        <v>13.5</v>
      </c>
      <c r="K21108" s="14" t="n">
        <f aca="false">J21108-H21108</f>
        <v>6.28</v>
      </c>
      <c r="L21108" s="14" t="n">
        <f aca="false">G21108-H21108</f>
        <v>5.28</v>
      </c>
    </row>
    <row r="21109" customFormat="false" ht="15" hidden="false" customHeight="false" outlineLevel="0" collapsed="false">
      <c r="A21109" s="2" t="s">
        <v>124</v>
      </c>
      <c r="B21109" s="2" t="s">
        <v>124</v>
      </c>
      <c r="C21109" s="2" t="s">
        <v>49</v>
      </c>
      <c r="D21109" s="2" t="s">
        <v>12</v>
      </c>
      <c r="E21109" s="2" t="s">
        <v>74</v>
      </c>
      <c r="F21109" s="2" t="s">
        <v>977</v>
      </c>
      <c r="G21109" s="14" t="n">
        <v>19.5</v>
      </c>
      <c r="H21109" s="14" t="n">
        <v>39.48</v>
      </c>
      <c r="I21109" s="14" t="n">
        <v>19.5</v>
      </c>
      <c r="J21109" s="23" t="n">
        <f aca="false">IF(AND(E21109="Priority",ISNUMBER('Cost model'!N322)),'Cost model'!N322,'Cost model'!M322)</f>
        <v>50</v>
      </c>
      <c r="K21109" s="14" t="n">
        <f aca="false">J21109-H21109</f>
        <v>10.52</v>
      </c>
      <c r="L21109" s="14" t="n">
        <f aca="false">G21109-H21109</f>
        <v>-19.98</v>
      </c>
    </row>
    <row r="21110" customFormat="false" ht="15" hidden="false" customHeight="false" outlineLevel="0" collapsed="false">
      <c r="A21110" s="2" t="s">
        <v>174</v>
      </c>
      <c r="B21110" s="2" t="s">
        <v>174</v>
      </c>
      <c r="C21110" s="2" t="s">
        <v>48</v>
      </c>
      <c r="D21110" s="2" t="s">
        <v>12</v>
      </c>
      <c r="E21110" s="2" t="s">
        <v>74</v>
      </c>
      <c r="F21110" s="2" t="s">
        <v>977</v>
      </c>
      <c r="G21110" s="14" t="n">
        <v>12.5</v>
      </c>
      <c r="H21110" s="14" t="n">
        <v>76.9</v>
      </c>
      <c r="I21110" s="14" t="n">
        <v>12.5</v>
      </c>
      <c r="J21110" s="23" t="n">
        <f aca="false">IF(AND(E21110="Priority",ISNUMBER('Cost model'!N171)),'Cost model'!N171,'Cost model'!M171)</f>
        <v>40</v>
      </c>
      <c r="K21110" s="14" t="n">
        <f aca="false">J21110-H21110</f>
        <v>-36.9</v>
      </c>
      <c r="L21110" s="14" t="n">
        <f aca="false">G21110-H21110</f>
        <v>-64.4</v>
      </c>
    </row>
    <row r="21111" customFormat="false" ht="15" hidden="false" customHeight="false" outlineLevel="0" collapsed="false">
      <c r="A21111" s="2" t="s">
        <v>158</v>
      </c>
      <c r="B21111" s="2" t="s">
        <v>124</v>
      </c>
      <c r="C21111" s="2" t="s">
        <v>49</v>
      </c>
      <c r="D21111" s="2" t="s">
        <v>12</v>
      </c>
      <c r="E21111" s="2" t="s">
        <v>74</v>
      </c>
      <c r="F21111" s="2" t="s">
        <v>976</v>
      </c>
      <c r="G21111" s="14" t="n">
        <v>19.5</v>
      </c>
      <c r="H21111" s="14" t="n">
        <v>61.22</v>
      </c>
      <c r="I21111" s="14" t="n">
        <v>19.5</v>
      </c>
      <c r="J21111" s="23" t="n">
        <f aca="false">IF(AND(E21111="Priority",ISNUMBER('Cost model'!N457)),'Cost model'!N457,'Cost model'!M457)</f>
        <v>55</v>
      </c>
      <c r="K21111" s="14" t="n">
        <f aca="false">J21111-H21111</f>
        <v>-6.22</v>
      </c>
      <c r="L21111" s="14" t="n">
        <f aca="false">G21111-H21111</f>
        <v>-41.72</v>
      </c>
    </row>
    <row r="21112" customFormat="false" ht="15" hidden="false" customHeight="false" outlineLevel="0" collapsed="false">
      <c r="A21112" s="2" t="s">
        <v>174</v>
      </c>
      <c r="B21112" s="2" t="s">
        <v>174</v>
      </c>
      <c r="C21112" s="2" t="s">
        <v>48</v>
      </c>
      <c r="D21112" s="2" t="s">
        <v>12</v>
      </c>
      <c r="E21112" s="2" t="s">
        <v>74</v>
      </c>
      <c r="F21112" s="2" t="s">
        <v>977</v>
      </c>
      <c r="G21112" s="14" t="n">
        <v>24.5</v>
      </c>
      <c r="H21112" s="14" t="n">
        <v>44.12</v>
      </c>
      <c r="I21112" s="14" t="n">
        <v>12.5</v>
      </c>
      <c r="J21112" s="23" t="n">
        <f aca="false">IF(AND(E21112="Priority",ISNUMBER('Cost model'!N171)),'Cost model'!N171,'Cost model'!M171)</f>
        <v>40</v>
      </c>
      <c r="K21112" s="14" t="n">
        <f aca="false">J21112-H21112</f>
        <v>-4.12</v>
      </c>
      <c r="L21112" s="14" t="n">
        <f aca="false">G21112-H21112</f>
        <v>-19.62</v>
      </c>
    </row>
    <row r="21113" customFormat="false" ht="15" hidden="false" customHeight="false" outlineLevel="0" collapsed="false">
      <c r="A21113" s="2" t="s">
        <v>123</v>
      </c>
      <c r="B21113" s="2" t="s">
        <v>123</v>
      </c>
      <c r="C21113" s="2" t="s">
        <v>47</v>
      </c>
      <c r="D21113" s="2" t="s">
        <v>12</v>
      </c>
      <c r="E21113" s="2" t="s">
        <v>74</v>
      </c>
      <c r="F21113" s="2" t="s">
        <v>977</v>
      </c>
      <c r="G21113" s="14" t="n">
        <v>24.5</v>
      </c>
      <c r="H21113" s="14" t="n">
        <v>85.95</v>
      </c>
      <c r="I21113" s="14" t="n">
        <v>9.5</v>
      </c>
      <c r="J21113" s="23" t="n">
        <f aca="false">IF(AND(E21113="Priority",ISNUMBER('Cost model'!N65)),'Cost model'!N65,'Cost model'!M65)</f>
        <v>35</v>
      </c>
      <c r="K21113" s="14" t="n">
        <f aca="false">J21113-H21113</f>
        <v>-50.95</v>
      </c>
      <c r="L21113" s="14" t="n">
        <f aca="false">G21113-H21113</f>
        <v>-61.45</v>
      </c>
    </row>
    <row r="21114" customFormat="false" ht="15" hidden="false" customHeight="false" outlineLevel="0" collapsed="false">
      <c r="A21114" s="2" t="s">
        <v>124</v>
      </c>
      <c r="B21114" s="2" t="s">
        <v>124</v>
      </c>
      <c r="C21114" s="2" t="s">
        <v>47</v>
      </c>
      <c r="D21114" s="2" t="s">
        <v>12</v>
      </c>
      <c r="E21114" s="2" t="s">
        <v>74</v>
      </c>
      <c r="F21114" s="2" t="s">
        <v>977</v>
      </c>
      <c r="G21114" s="14" t="n">
        <v>14.5</v>
      </c>
      <c r="H21114" s="14" t="n">
        <v>28.35</v>
      </c>
      <c r="I21114" s="14" t="n">
        <v>9.5</v>
      </c>
      <c r="J21114" s="23" t="n">
        <f aca="false">IF(AND(E21114="Priority",ISNUMBER('Cost model'!N320)),'Cost model'!N320,'Cost model'!M320)</f>
        <v>24.5</v>
      </c>
      <c r="K21114" s="14" t="n">
        <f aca="false">J21114-H21114</f>
        <v>-3.85</v>
      </c>
      <c r="L21114" s="14" t="n">
        <f aca="false">G21114-H21114</f>
        <v>-13.85</v>
      </c>
    </row>
    <row r="21115" customFormat="false" ht="15" hidden="false" customHeight="false" outlineLevel="0" collapsed="false">
      <c r="A21115" s="2" t="s">
        <v>174</v>
      </c>
      <c r="B21115" s="2" t="s">
        <v>174</v>
      </c>
      <c r="C21115" s="2" t="s">
        <v>49</v>
      </c>
      <c r="D21115" s="2" t="s">
        <v>12</v>
      </c>
      <c r="E21115" s="2" t="s">
        <v>74</v>
      </c>
      <c r="F21115" s="2" t="s">
        <v>977</v>
      </c>
      <c r="G21115" s="14" t="n">
        <v>19.5</v>
      </c>
      <c r="H21115" s="14" t="n">
        <v>49.36</v>
      </c>
      <c r="I21115" s="14" t="n">
        <v>19.5</v>
      </c>
      <c r="J21115" s="23" t="n">
        <f aca="false">IF(AND(E21115="Priority",ISNUMBER('Cost model'!N172)),'Cost model'!N172,'Cost model'!M172)</f>
        <v>45</v>
      </c>
      <c r="K21115" s="14" t="n">
        <f aca="false">J21115-H21115</f>
        <v>-4.36</v>
      </c>
      <c r="L21115" s="14" t="n">
        <f aca="false">G21115-H21115</f>
        <v>-29.86</v>
      </c>
    </row>
    <row r="21116" customFormat="false" ht="15" hidden="false" customHeight="false" outlineLevel="0" collapsed="false">
      <c r="A21116" s="2" t="s">
        <v>174</v>
      </c>
      <c r="B21116" s="2" t="s">
        <v>174</v>
      </c>
      <c r="C21116" s="2" t="s">
        <v>47</v>
      </c>
      <c r="D21116" s="2" t="s">
        <v>10</v>
      </c>
      <c r="E21116" s="2" t="s">
        <v>74</v>
      </c>
      <c r="F21116" s="2" t="s">
        <v>977</v>
      </c>
      <c r="G21116" s="14" t="n">
        <v>9.5</v>
      </c>
      <c r="H21116" s="14" t="n">
        <v>6.11</v>
      </c>
      <c r="I21116" s="14" t="n">
        <v>9.5</v>
      </c>
      <c r="J21116" s="23" t="n">
        <f aca="false">IF(AND(E21116="Priority",ISNUMBER('Cost model'!N167)),'Cost model'!N167,'Cost model'!M167)</f>
        <v>8.5</v>
      </c>
      <c r="K21116" s="14" t="n">
        <f aca="false">J21116-H21116</f>
        <v>2.39</v>
      </c>
      <c r="L21116" s="14" t="n">
        <f aca="false">G21116-H21116</f>
        <v>3.39</v>
      </c>
    </row>
    <row r="21117" customFormat="false" ht="15" hidden="false" customHeight="false" outlineLevel="0" collapsed="false">
      <c r="A21117" s="2" t="s">
        <v>124</v>
      </c>
      <c r="B21117" s="2" t="s">
        <v>124</v>
      </c>
      <c r="C21117" s="2" t="s">
        <v>49</v>
      </c>
      <c r="D21117" s="2" t="s">
        <v>12</v>
      </c>
      <c r="E21117" s="2" t="s">
        <v>74</v>
      </c>
      <c r="F21117" s="2" t="s">
        <v>977</v>
      </c>
      <c r="G21117" s="14" t="n">
        <v>19.5</v>
      </c>
      <c r="H21117" s="14" t="n">
        <v>56.58</v>
      </c>
      <c r="I21117" s="14" t="n">
        <v>19.5</v>
      </c>
      <c r="J21117" s="23" t="n">
        <f aca="false">IF(AND(E21117="Priority",ISNUMBER('Cost model'!N322)),'Cost model'!N322,'Cost model'!M322)</f>
        <v>50</v>
      </c>
      <c r="K21117" s="14" t="n">
        <f aca="false">J21117-H21117</f>
        <v>-6.58</v>
      </c>
      <c r="L21117" s="14" t="n">
        <f aca="false">G21117-H21117</f>
        <v>-37.08</v>
      </c>
    </row>
    <row r="21118" customFormat="false" ht="15" hidden="false" customHeight="false" outlineLevel="0" collapsed="false">
      <c r="A21118" s="2" t="s">
        <v>158</v>
      </c>
      <c r="B21118" s="2" t="s">
        <v>158</v>
      </c>
      <c r="C21118" s="2" t="s">
        <v>49</v>
      </c>
      <c r="D21118" s="2" t="s">
        <v>10</v>
      </c>
      <c r="E21118" s="2" t="s">
        <v>74</v>
      </c>
      <c r="F21118" s="2" t="s">
        <v>977</v>
      </c>
      <c r="G21118" s="14" t="n">
        <v>17.5</v>
      </c>
      <c r="H21118" s="14" t="n">
        <v>17.31</v>
      </c>
      <c r="I21118" s="14" t="n">
        <v>17.5</v>
      </c>
      <c r="J21118" s="23" t="n">
        <f aca="false">IF(AND(E21118="Priority",ISNUMBER('Cost model'!N424)),'Cost model'!N424,'Cost model'!M424)</f>
        <v>16.5</v>
      </c>
      <c r="K21118" s="14" t="n">
        <f aca="false">J21118-H21118</f>
        <v>-0.809999999999999</v>
      </c>
      <c r="L21118" s="14" t="n">
        <f aca="false">G21118-H21118</f>
        <v>0.190000000000001</v>
      </c>
    </row>
    <row r="21119" customFormat="false" ht="15" hidden="false" customHeight="false" outlineLevel="0" collapsed="false">
      <c r="A21119" s="2" t="s">
        <v>174</v>
      </c>
      <c r="B21119" s="2" t="s">
        <v>174</v>
      </c>
      <c r="C21119" s="2" t="s">
        <v>48</v>
      </c>
      <c r="D21119" s="2" t="s">
        <v>10</v>
      </c>
      <c r="E21119" s="2" t="s">
        <v>74</v>
      </c>
      <c r="F21119" s="2" t="s">
        <v>977</v>
      </c>
      <c r="G21119" s="14" t="n">
        <v>12.5</v>
      </c>
      <c r="H21119" s="14" t="n">
        <v>11.94</v>
      </c>
      <c r="I21119" s="14" t="n">
        <v>12.5</v>
      </c>
      <c r="J21119" s="23" t="n">
        <f aca="false">IF(AND(E21119="Priority",ISNUMBER('Cost model'!N168)),'Cost model'!N168,'Cost model'!M168)</f>
        <v>13.5</v>
      </c>
      <c r="K21119" s="14" t="n">
        <f aca="false">J21119-H21119</f>
        <v>1.56</v>
      </c>
      <c r="L21119" s="14" t="n">
        <f aca="false">G21119-H21119</f>
        <v>0.560000000000001</v>
      </c>
    </row>
    <row r="21120" customFormat="false" ht="15" hidden="false" customHeight="false" outlineLevel="0" collapsed="false">
      <c r="A21120" s="2" t="s">
        <v>174</v>
      </c>
      <c r="B21120" s="2" t="s">
        <v>174</v>
      </c>
      <c r="C21120" s="2" t="s">
        <v>49</v>
      </c>
      <c r="D21120" s="2" t="s">
        <v>10</v>
      </c>
      <c r="E21120" s="2" t="s">
        <v>74</v>
      </c>
      <c r="F21120" s="2" t="s">
        <v>977</v>
      </c>
      <c r="G21120" s="14" t="n">
        <v>17.5</v>
      </c>
      <c r="H21120" s="14" t="n">
        <v>10.79</v>
      </c>
      <c r="I21120" s="14" t="n">
        <v>17.5</v>
      </c>
      <c r="J21120" s="23" t="n">
        <f aca="false">IF(AND(E21120="Priority",ISNUMBER('Cost model'!N169)),'Cost model'!N169,'Cost model'!M169)</f>
        <v>18.5</v>
      </c>
      <c r="K21120" s="14" t="n">
        <f aca="false">J21120-H21120</f>
        <v>7.71</v>
      </c>
      <c r="L21120" s="14" t="n">
        <f aca="false">G21120-H21120</f>
        <v>6.71</v>
      </c>
    </row>
    <row r="21121" customFormat="false" ht="15" hidden="false" customHeight="false" outlineLevel="0" collapsed="false">
      <c r="A21121" s="2" t="s">
        <v>342</v>
      </c>
      <c r="B21121" s="2" t="s">
        <v>158</v>
      </c>
      <c r="C21121" s="2" t="s">
        <v>47</v>
      </c>
      <c r="D21121" s="2" t="s">
        <v>10</v>
      </c>
      <c r="E21121" s="2" t="s">
        <v>83</v>
      </c>
      <c r="F21121" s="2" t="s">
        <v>976</v>
      </c>
      <c r="G21121" s="14" t="n">
        <v>24.5</v>
      </c>
      <c r="H21121" s="14" t="n">
        <v>21.34</v>
      </c>
      <c r="I21121" s="14" t="n">
        <v>24.5</v>
      </c>
      <c r="J21121" s="23" t="n">
        <f aca="false">IF(AND(E21121="Priority",ISNUMBER('Cost model'!N212)),'Cost model'!N212,'Cost model'!M212)</f>
        <v>27.5</v>
      </c>
      <c r="K21121" s="14" t="n">
        <f aca="false">J21121-H21121</f>
        <v>6.16</v>
      </c>
      <c r="L21121" s="14" t="n">
        <f aca="false">G21121-H21121</f>
        <v>3.16</v>
      </c>
    </row>
    <row r="21122" customFormat="false" ht="15" hidden="false" customHeight="false" outlineLevel="0" collapsed="false">
      <c r="A21122" s="2" t="s">
        <v>124</v>
      </c>
      <c r="B21122" s="2" t="s">
        <v>124</v>
      </c>
      <c r="C21122" s="2" t="s">
        <v>49</v>
      </c>
      <c r="D21122" s="2" t="s">
        <v>10</v>
      </c>
      <c r="E21122" s="2" t="s">
        <v>74</v>
      </c>
      <c r="F21122" s="2" t="s">
        <v>977</v>
      </c>
      <c r="G21122" s="14" t="n">
        <v>17.5</v>
      </c>
      <c r="H21122" s="14" t="n">
        <v>13.7</v>
      </c>
      <c r="I21122" s="14" t="n">
        <v>17.5</v>
      </c>
      <c r="J21122" s="23" t="n">
        <f aca="false">IF(AND(E21122="Priority",ISNUMBER('Cost model'!N319)),'Cost model'!N319,'Cost model'!M319)</f>
        <v>16.5</v>
      </c>
      <c r="K21122" s="14" t="n">
        <f aca="false">J21122-H21122</f>
        <v>2.8</v>
      </c>
      <c r="L21122" s="14" t="n">
        <f aca="false">G21122-H21122</f>
        <v>3.8</v>
      </c>
    </row>
    <row r="21123" customFormat="false" ht="15" hidden="false" customHeight="false" outlineLevel="0" collapsed="false">
      <c r="A21123" s="2" t="s">
        <v>124</v>
      </c>
      <c r="B21123" s="2" t="s">
        <v>124</v>
      </c>
      <c r="C21123" s="2" t="s">
        <v>47</v>
      </c>
      <c r="D21123" s="2" t="s">
        <v>12</v>
      </c>
      <c r="E21123" s="2" t="s">
        <v>83</v>
      </c>
      <c r="F21123" s="2" t="s">
        <v>977</v>
      </c>
      <c r="G21123" s="14" t="n">
        <v>19.5</v>
      </c>
      <c r="H21123" s="14" t="n">
        <v>31.28</v>
      </c>
      <c r="I21123" s="14" t="n">
        <v>19.5</v>
      </c>
      <c r="J21123" s="23" t="n">
        <f aca="false">IF(AND(E21123="Priority",ISNUMBER('Cost model'!N320)),'Cost model'!N320,'Cost model'!M320)</f>
        <v>35</v>
      </c>
      <c r="K21123" s="14" t="n">
        <f aca="false">J21123-H21123</f>
        <v>3.72</v>
      </c>
      <c r="L21123" s="14" t="n">
        <f aca="false">G21123-H21123</f>
        <v>-11.78</v>
      </c>
    </row>
    <row r="21124" customFormat="false" ht="15" hidden="false" customHeight="false" outlineLevel="0" collapsed="false">
      <c r="A21124" s="2" t="s">
        <v>174</v>
      </c>
      <c r="B21124" s="2" t="s">
        <v>174</v>
      </c>
      <c r="C21124" s="2" t="s">
        <v>48</v>
      </c>
      <c r="D21124" s="2" t="s">
        <v>12</v>
      </c>
      <c r="E21124" s="2" t="s">
        <v>74</v>
      </c>
      <c r="F21124" s="2" t="s">
        <v>977</v>
      </c>
      <c r="G21124" s="14" t="n">
        <v>24.5</v>
      </c>
      <c r="H21124" s="14" t="n">
        <v>15.65</v>
      </c>
      <c r="I21124" s="14" t="n">
        <v>12.5</v>
      </c>
      <c r="J21124" s="23" t="n">
        <f aca="false">IF(AND(E21124="Priority",ISNUMBER('Cost model'!N171)),'Cost model'!N171,'Cost model'!M171)</f>
        <v>40</v>
      </c>
      <c r="K21124" s="14" t="n">
        <f aca="false">J21124-H21124</f>
        <v>24.35</v>
      </c>
      <c r="L21124" s="14" t="n">
        <f aca="false">G21124-H21124</f>
        <v>8.85</v>
      </c>
    </row>
    <row r="21125" customFormat="false" ht="15" hidden="false" customHeight="false" outlineLevel="0" collapsed="false">
      <c r="A21125" s="2" t="s">
        <v>124</v>
      </c>
      <c r="B21125" s="2" t="s">
        <v>124</v>
      </c>
      <c r="C21125" s="2" t="s">
        <v>49</v>
      </c>
      <c r="D21125" s="2" t="s">
        <v>12</v>
      </c>
      <c r="E21125" s="2" t="s">
        <v>74</v>
      </c>
      <c r="F21125" s="2" t="s">
        <v>977</v>
      </c>
      <c r="G21125" s="14" t="n">
        <v>19.5</v>
      </c>
      <c r="H21125" s="14" t="n">
        <v>82.15</v>
      </c>
      <c r="I21125" s="14" t="n">
        <v>19.5</v>
      </c>
      <c r="J21125" s="23" t="n">
        <f aca="false">IF(AND(E21125="Priority",ISNUMBER('Cost model'!N322)),'Cost model'!N322,'Cost model'!M322)</f>
        <v>50</v>
      </c>
      <c r="K21125" s="14" t="n">
        <f aca="false">J21125-H21125</f>
        <v>-32.15</v>
      </c>
      <c r="L21125" s="14" t="n">
        <f aca="false">G21125-H21125</f>
        <v>-62.65</v>
      </c>
    </row>
    <row r="21126" customFormat="false" ht="15" hidden="false" customHeight="false" outlineLevel="0" collapsed="false">
      <c r="A21126" s="2" t="s">
        <v>142</v>
      </c>
      <c r="B21126" s="2" t="s">
        <v>142</v>
      </c>
      <c r="C21126" s="2" t="s">
        <v>47</v>
      </c>
      <c r="D21126" s="2" t="s">
        <v>12</v>
      </c>
      <c r="E21126" s="2" t="s">
        <v>74</v>
      </c>
      <c r="F21126" s="2" t="s">
        <v>977</v>
      </c>
      <c r="G21126" s="14" t="n">
        <v>9.5</v>
      </c>
      <c r="H21126" s="14" t="n">
        <v>31.43</v>
      </c>
      <c r="I21126" s="14" t="n">
        <v>9.5</v>
      </c>
      <c r="J21126" s="23" t="n">
        <f aca="false">IF(AND(E21126="Priority",ISNUMBER('Cost model'!N635)),'Cost model'!N635,'Cost model'!M635)</f>
        <v>30.5</v>
      </c>
      <c r="K21126" s="14" t="n">
        <f aca="false">J21126-H21126</f>
        <v>-0.93</v>
      </c>
      <c r="L21126" s="14" t="n">
        <f aca="false">G21126-H21126</f>
        <v>-21.93</v>
      </c>
    </row>
    <row r="21127" customFormat="false" ht="15" hidden="false" customHeight="false" outlineLevel="0" collapsed="false">
      <c r="A21127" s="2" t="s">
        <v>124</v>
      </c>
      <c r="B21127" s="2" t="s">
        <v>124</v>
      </c>
      <c r="C21127" s="2" t="s">
        <v>47</v>
      </c>
      <c r="D21127" s="2" t="s">
        <v>12</v>
      </c>
      <c r="E21127" s="2" t="s">
        <v>74</v>
      </c>
      <c r="F21127" s="2" t="s">
        <v>977</v>
      </c>
      <c r="G21127" s="14" t="n">
        <v>9.5</v>
      </c>
      <c r="H21127" s="14" t="n">
        <v>11.25</v>
      </c>
      <c r="I21127" s="14" t="n">
        <v>9.5</v>
      </c>
      <c r="J21127" s="23" t="n">
        <f aca="false">IF(AND(E21127="Priority",ISNUMBER('Cost model'!N320)),'Cost model'!N320,'Cost model'!M320)</f>
        <v>24.5</v>
      </c>
      <c r="K21127" s="14" t="n">
        <f aca="false">J21127-H21127</f>
        <v>13.25</v>
      </c>
      <c r="L21127" s="14" t="n">
        <f aca="false">G21127-H21127</f>
        <v>-1.75</v>
      </c>
    </row>
    <row r="21128" customFormat="false" ht="15" hidden="false" customHeight="false" outlineLevel="0" collapsed="false">
      <c r="A21128" s="2" t="s">
        <v>124</v>
      </c>
      <c r="B21128" s="2" t="s">
        <v>174</v>
      </c>
      <c r="C21128" s="2" t="s">
        <v>48</v>
      </c>
      <c r="D21128" s="2" t="s">
        <v>10</v>
      </c>
      <c r="E21128" s="2" t="s">
        <v>83</v>
      </c>
      <c r="F21128" s="2" t="s">
        <v>976</v>
      </c>
      <c r="G21128" s="14" t="n">
        <v>19.5</v>
      </c>
      <c r="H21128" s="14" t="n">
        <v>24.17</v>
      </c>
      <c r="I21128" s="14" t="n">
        <v>19.5</v>
      </c>
      <c r="J21128" s="23" t="n">
        <f aca="false">IF(AND(E21128="Priority",ISNUMBER('Cost model'!N363)),'Cost model'!N363,'Cost model'!M363)</f>
        <v>21.5</v>
      </c>
      <c r="K21128" s="14" t="n">
        <f aca="false">J21128-H21128</f>
        <v>-2.67</v>
      </c>
      <c r="L21128" s="14" t="n">
        <f aca="false">G21128-H21128</f>
        <v>-4.67</v>
      </c>
    </row>
    <row r="21129" customFormat="false" ht="15" hidden="false" customHeight="false" outlineLevel="0" collapsed="false">
      <c r="A21129" s="2" t="s">
        <v>142</v>
      </c>
      <c r="B21129" s="2" t="s">
        <v>205</v>
      </c>
      <c r="C21129" s="2" t="s">
        <v>48</v>
      </c>
      <c r="D21129" s="2" t="s">
        <v>10</v>
      </c>
      <c r="E21129" s="2" t="s">
        <v>74</v>
      </c>
      <c r="F21129" s="2" t="s">
        <v>976</v>
      </c>
      <c r="G21129" s="14" t="n">
        <v>12.5</v>
      </c>
      <c r="H21129" s="14" t="n">
        <v>11.25</v>
      </c>
      <c r="I21129" s="14" t="n">
        <v>19.5</v>
      </c>
      <c r="J21129" s="23" t="n">
        <f aca="false">IF(AND(E21129="Priority",ISNUMBER('Cost model'!N708)),'Cost model'!N708,'Cost model'!M708)</f>
        <v>15.5</v>
      </c>
      <c r="K21129" s="14" t="n">
        <f aca="false">J21129-H21129</f>
        <v>4.25</v>
      </c>
      <c r="L21129" s="14" t="n">
        <f aca="false">G21129-H21129</f>
        <v>1.25</v>
      </c>
    </row>
    <row r="21130" customFormat="false" ht="15" hidden="false" customHeight="false" outlineLevel="0" collapsed="false">
      <c r="A21130" s="2" t="s">
        <v>158</v>
      </c>
      <c r="B21130" s="2" t="s">
        <v>158</v>
      </c>
      <c r="C21130" s="2" t="s">
        <v>49</v>
      </c>
      <c r="D21130" s="2" t="s">
        <v>12</v>
      </c>
      <c r="E21130" s="2" t="s">
        <v>83</v>
      </c>
      <c r="F21130" s="2" t="s">
        <v>977</v>
      </c>
      <c r="G21130" s="14" t="n">
        <v>29.5</v>
      </c>
      <c r="H21130" s="14" t="n">
        <v>42</v>
      </c>
      <c r="I21130" s="14" t="n">
        <v>29.5</v>
      </c>
      <c r="J21130" s="23" t="n">
        <f aca="false">IF(AND(E21130="Priority",ISNUMBER('Cost model'!N427)),'Cost model'!N427,'Cost model'!M427)</f>
        <v>40</v>
      </c>
      <c r="K21130" s="14" t="n">
        <f aca="false">J21130-H21130</f>
        <v>-2</v>
      </c>
      <c r="L21130" s="14" t="n">
        <f aca="false">G21130-H21130</f>
        <v>-12.5</v>
      </c>
    </row>
    <row r="21131" customFormat="false" ht="15" hidden="false" customHeight="false" outlineLevel="0" collapsed="false">
      <c r="A21131" s="2" t="s">
        <v>142</v>
      </c>
      <c r="B21131" s="2" t="s">
        <v>142</v>
      </c>
      <c r="C21131" s="2" t="s">
        <v>49</v>
      </c>
      <c r="D21131" s="2" t="s">
        <v>10</v>
      </c>
      <c r="E21131" s="2" t="s">
        <v>74</v>
      </c>
      <c r="F21131" s="2" t="s">
        <v>977</v>
      </c>
      <c r="G21131" s="14" t="n">
        <v>17.5</v>
      </c>
      <c r="H21131" s="14" t="n">
        <v>21.34</v>
      </c>
      <c r="I21131" s="14" t="n">
        <v>17.5</v>
      </c>
      <c r="J21131" s="23" t="n">
        <f aca="false">IF(AND(E21131="Priority",ISNUMBER('Cost model'!N634)),'Cost model'!N634,'Cost model'!M634)</f>
        <v>15.5</v>
      </c>
      <c r="K21131" s="14" t="n">
        <f aca="false">J21131-H21131</f>
        <v>-5.84</v>
      </c>
      <c r="L21131" s="14" t="n">
        <f aca="false">G21131-H21131</f>
        <v>-3.84</v>
      </c>
    </row>
    <row r="21132" customFormat="false" ht="15" hidden="false" customHeight="false" outlineLevel="0" collapsed="false">
      <c r="A21132" s="2" t="s">
        <v>158</v>
      </c>
      <c r="B21132" s="2" t="s">
        <v>158</v>
      </c>
      <c r="C21132" s="2" t="s">
        <v>47</v>
      </c>
      <c r="D21132" s="2" t="s">
        <v>10</v>
      </c>
      <c r="E21132" s="2" t="s">
        <v>74</v>
      </c>
      <c r="F21132" s="2" t="s">
        <v>977</v>
      </c>
      <c r="G21132" s="14" t="n">
        <v>9.5</v>
      </c>
      <c r="H21132" s="14" t="n">
        <v>7.93</v>
      </c>
      <c r="I21132" s="14" t="n">
        <v>9.5</v>
      </c>
      <c r="J21132" s="23" t="n">
        <f aca="false">IF(AND(E21132="Priority",ISNUMBER('Cost model'!N422)),'Cost model'!N422,'Cost model'!M422)</f>
        <v>8.5</v>
      </c>
      <c r="K21132" s="14" t="n">
        <f aca="false">J21132-H21132</f>
        <v>0.57</v>
      </c>
      <c r="L21132" s="14" t="n">
        <f aca="false">G21132-H21132</f>
        <v>1.57</v>
      </c>
    </row>
    <row r="21133" customFormat="false" ht="15" hidden="false" customHeight="false" outlineLevel="0" collapsed="false">
      <c r="A21133" s="2" t="s">
        <v>342</v>
      </c>
      <c r="B21133" s="2" t="s">
        <v>124</v>
      </c>
      <c r="C21133" s="2" t="s">
        <v>49</v>
      </c>
      <c r="D21133" s="2" t="s">
        <v>12</v>
      </c>
      <c r="E21133" s="2" t="s">
        <v>74</v>
      </c>
      <c r="F21133" s="2" t="s">
        <v>976</v>
      </c>
      <c r="G21133" s="14" t="n">
        <v>24.5</v>
      </c>
      <c r="H21133" s="14" t="n">
        <v>20.83</v>
      </c>
      <c r="I21133" s="14" t="n">
        <v>45</v>
      </c>
      <c r="J21133" s="23" t="n">
        <f aca="false">IF(AND(E21133="Priority",ISNUMBER('Cost model'!N262)),'Cost model'!N262,'Cost model'!M262)</f>
        <v>70</v>
      </c>
      <c r="K21133" s="14" t="n">
        <f aca="false">J21133-H21133</f>
        <v>49.17</v>
      </c>
      <c r="L21133" s="14" t="n">
        <f aca="false">G21133-H21133</f>
        <v>3.67</v>
      </c>
    </row>
    <row r="21134" customFormat="false" ht="15" hidden="false" customHeight="false" outlineLevel="0" collapsed="false">
      <c r="A21134" s="2" t="s">
        <v>124</v>
      </c>
      <c r="B21134" s="2" t="s">
        <v>124</v>
      </c>
      <c r="C21134" s="2" t="s">
        <v>48</v>
      </c>
      <c r="D21134" s="2" t="s">
        <v>14</v>
      </c>
      <c r="E21134" s="2" t="s">
        <v>74</v>
      </c>
      <c r="F21134" s="2" t="s">
        <v>977</v>
      </c>
      <c r="G21134" s="14" t="n">
        <v>45</v>
      </c>
      <c r="H21134" s="14" t="n">
        <v>111.77</v>
      </c>
      <c r="I21134" s="14" t="n">
        <v>45</v>
      </c>
      <c r="J21134" s="23" t="n">
        <f aca="false">IF(AND(E21134="Priority",ISNUMBER('Cost model'!N327)),'Cost model'!N327,'Cost model'!M327)</f>
        <v>130</v>
      </c>
      <c r="K21134" s="14" t="n">
        <f aca="false">J21134-H21134</f>
        <v>18.23</v>
      </c>
      <c r="L21134" s="14" t="n">
        <f aca="false">G21134-H21134</f>
        <v>-66.77</v>
      </c>
    </row>
    <row r="21135" customFormat="false" ht="15" hidden="false" customHeight="false" outlineLevel="0" collapsed="false">
      <c r="A21135" s="2" t="s">
        <v>174</v>
      </c>
      <c r="B21135" s="2" t="s">
        <v>174</v>
      </c>
      <c r="C21135" s="2" t="s">
        <v>47</v>
      </c>
      <c r="D21135" s="2" t="s">
        <v>12</v>
      </c>
      <c r="E21135" s="2" t="s">
        <v>74</v>
      </c>
      <c r="F21135" s="2" t="s">
        <v>977</v>
      </c>
      <c r="G21135" s="14" t="n">
        <v>9.5</v>
      </c>
      <c r="H21135" s="14" t="n">
        <v>28.6</v>
      </c>
      <c r="I21135" s="14" t="n">
        <v>9.5</v>
      </c>
      <c r="J21135" s="23" t="n">
        <f aca="false">IF(AND(E21135="Priority",ISNUMBER('Cost model'!N170)),'Cost model'!N170,'Cost model'!M170)</f>
        <v>25.5</v>
      </c>
      <c r="K21135" s="14" t="n">
        <f aca="false">J21135-H21135</f>
        <v>-3.1</v>
      </c>
      <c r="L21135" s="14" t="n">
        <f aca="false">G21135-H21135</f>
        <v>-19.1</v>
      </c>
    </row>
    <row r="21136" customFormat="false" ht="15" hidden="false" customHeight="false" outlineLevel="0" collapsed="false">
      <c r="A21136" s="2" t="s">
        <v>174</v>
      </c>
      <c r="B21136" s="2" t="s">
        <v>174</v>
      </c>
      <c r="C21136" s="2" t="s">
        <v>48</v>
      </c>
      <c r="D21136" s="2" t="s">
        <v>10</v>
      </c>
      <c r="E21136" s="2" t="s">
        <v>74</v>
      </c>
      <c r="F21136" s="2" t="s">
        <v>977</v>
      </c>
      <c r="G21136" s="14" t="n">
        <v>12.5</v>
      </c>
      <c r="H21136" s="14" t="n">
        <v>8.92</v>
      </c>
      <c r="I21136" s="14" t="n">
        <v>12.5</v>
      </c>
      <c r="J21136" s="23" t="n">
        <f aca="false">IF(AND(E21136="Priority",ISNUMBER('Cost model'!N168)),'Cost model'!N168,'Cost model'!M168)</f>
        <v>13.5</v>
      </c>
      <c r="K21136" s="14" t="n">
        <f aca="false">J21136-H21136</f>
        <v>4.58</v>
      </c>
      <c r="L21136" s="14" t="n">
        <f aca="false">G21136-H21136</f>
        <v>3.58</v>
      </c>
    </row>
    <row r="21137" customFormat="false" ht="15" hidden="false" customHeight="false" outlineLevel="0" collapsed="false">
      <c r="A21137" s="2" t="s">
        <v>174</v>
      </c>
      <c r="B21137" s="2" t="s">
        <v>174</v>
      </c>
      <c r="C21137" s="2" t="s">
        <v>49</v>
      </c>
      <c r="D21137" s="2" t="s">
        <v>10</v>
      </c>
      <c r="E21137" s="2" t="s">
        <v>74</v>
      </c>
      <c r="F21137" s="2" t="s">
        <v>977</v>
      </c>
      <c r="G21137" s="14" t="n">
        <v>17.5</v>
      </c>
      <c r="H21137" s="14" t="n">
        <v>10.79</v>
      </c>
      <c r="I21137" s="14" t="n">
        <v>17.5</v>
      </c>
      <c r="J21137" s="23" t="n">
        <f aca="false">IF(AND(E21137="Priority",ISNUMBER('Cost model'!N169)),'Cost model'!N169,'Cost model'!M169)</f>
        <v>18.5</v>
      </c>
      <c r="K21137" s="14" t="n">
        <f aca="false">J21137-H21137</f>
        <v>7.71</v>
      </c>
      <c r="L21137" s="14" t="n">
        <f aca="false">G21137-H21137</f>
        <v>6.71</v>
      </c>
    </row>
    <row r="21138" customFormat="false" ht="15" hidden="false" customHeight="false" outlineLevel="0" collapsed="false">
      <c r="A21138" s="2" t="s">
        <v>124</v>
      </c>
      <c r="B21138" s="2" t="s">
        <v>124</v>
      </c>
      <c r="C21138" s="2" t="s">
        <v>47</v>
      </c>
      <c r="D21138" s="2" t="s">
        <v>10</v>
      </c>
      <c r="E21138" s="2" t="s">
        <v>74</v>
      </c>
      <c r="F21138" s="2" t="s">
        <v>977</v>
      </c>
      <c r="G21138" s="14" t="n">
        <v>9.5</v>
      </c>
      <c r="H21138" s="14" t="n">
        <v>7.46</v>
      </c>
      <c r="I21138" s="14" t="n">
        <v>9.5</v>
      </c>
      <c r="J21138" s="23" t="n">
        <f aca="false">IF(AND(E21138="Priority",ISNUMBER('Cost model'!N317)),'Cost model'!N317,'Cost model'!M317)</f>
        <v>10.5</v>
      </c>
      <c r="K21138" s="14" t="n">
        <f aca="false">J21138-H21138</f>
        <v>3.04</v>
      </c>
      <c r="L21138" s="14" t="n">
        <f aca="false">G21138-H21138</f>
        <v>2.04</v>
      </c>
    </row>
    <row r="21139" customFormat="false" ht="15" hidden="false" customHeight="false" outlineLevel="0" collapsed="false">
      <c r="A21139" s="2" t="s">
        <v>174</v>
      </c>
      <c r="B21139" s="2" t="s">
        <v>174</v>
      </c>
      <c r="C21139" s="2" t="s">
        <v>48</v>
      </c>
      <c r="D21139" s="2" t="s">
        <v>12</v>
      </c>
      <c r="E21139" s="2" t="s">
        <v>83</v>
      </c>
      <c r="F21139" s="2" t="s">
        <v>977</v>
      </c>
      <c r="G21139" s="14" t="n">
        <v>19.5</v>
      </c>
      <c r="H21139" s="14" t="n">
        <v>61.36</v>
      </c>
      <c r="I21139" s="14" t="n">
        <v>19.5</v>
      </c>
      <c r="J21139" s="23" t="n">
        <f aca="false">IF(AND(E21139="Priority",ISNUMBER('Cost model'!N171)),'Cost model'!N171,'Cost model'!M171)</f>
        <v>55</v>
      </c>
      <c r="K21139" s="14" t="n">
        <f aca="false">J21139-H21139</f>
        <v>-6.36</v>
      </c>
      <c r="L21139" s="14" t="n">
        <f aca="false">G21139-H21139</f>
        <v>-41.86</v>
      </c>
    </row>
    <row r="21140" customFormat="false" ht="15" hidden="false" customHeight="false" outlineLevel="0" collapsed="false">
      <c r="A21140" s="2" t="s">
        <v>124</v>
      </c>
      <c r="B21140" s="2" t="s">
        <v>124</v>
      </c>
      <c r="C21140" s="2" t="s">
        <v>47</v>
      </c>
      <c r="D21140" s="2" t="s">
        <v>12</v>
      </c>
      <c r="E21140" s="2" t="s">
        <v>74</v>
      </c>
      <c r="F21140" s="2" t="s">
        <v>977</v>
      </c>
      <c r="G21140" s="14" t="n">
        <v>9.5</v>
      </c>
      <c r="H21140" s="14" t="n">
        <v>27.66</v>
      </c>
      <c r="I21140" s="14" t="n">
        <v>9.5</v>
      </c>
      <c r="J21140" s="23" t="n">
        <f aca="false">IF(AND(E21140="Priority",ISNUMBER('Cost model'!N320)),'Cost model'!N320,'Cost model'!M320)</f>
        <v>24.5</v>
      </c>
      <c r="K21140" s="14" t="n">
        <f aca="false">J21140-H21140</f>
        <v>-3.16</v>
      </c>
      <c r="L21140" s="14" t="n">
        <f aca="false">G21140-H21140</f>
        <v>-18.16</v>
      </c>
    </row>
    <row r="21141" customFormat="false" ht="15" hidden="false" customHeight="false" outlineLevel="0" collapsed="false">
      <c r="A21141" s="2" t="s">
        <v>142</v>
      </c>
      <c r="B21141" s="2" t="s">
        <v>142</v>
      </c>
      <c r="C21141" s="2" t="s">
        <v>49</v>
      </c>
      <c r="D21141" s="2" t="s">
        <v>14</v>
      </c>
      <c r="E21141" s="2" t="s">
        <v>83</v>
      </c>
      <c r="F21141" s="2" t="s">
        <v>977</v>
      </c>
      <c r="G21141" s="14" t="n">
        <v>150</v>
      </c>
      <c r="H21141" s="14" t="n">
        <v>79.94</v>
      </c>
      <c r="I21141" s="14" t="n">
        <v>150</v>
      </c>
      <c r="J21141" s="23" t="n">
        <f aca="false">IF(AND(E21141="Priority",ISNUMBER('Cost model'!N643)),'Cost model'!N643,'Cost model'!M643)</f>
        <v>135</v>
      </c>
      <c r="K21141" s="14" t="n">
        <f aca="false">J21141-H21141</f>
        <v>55.06</v>
      </c>
      <c r="L21141" s="14" t="n">
        <f aca="false">G21141-H21141</f>
        <v>70.06</v>
      </c>
    </row>
    <row r="21142" customFormat="false" ht="15" hidden="false" customHeight="false" outlineLevel="0" collapsed="false">
      <c r="A21142" s="2" t="s">
        <v>124</v>
      </c>
      <c r="B21142" s="2" t="s">
        <v>124</v>
      </c>
      <c r="C21142" s="2" t="s">
        <v>48</v>
      </c>
      <c r="D21142" s="2" t="s">
        <v>10</v>
      </c>
      <c r="E21142" s="2" t="s">
        <v>83</v>
      </c>
      <c r="F21142" s="2" t="s">
        <v>977</v>
      </c>
      <c r="G21142" s="14" t="n">
        <v>17.5</v>
      </c>
      <c r="H21142" s="14" t="n">
        <v>24.17</v>
      </c>
      <c r="I21142" s="14" t="n">
        <v>17.5</v>
      </c>
      <c r="J21142" s="23" t="n">
        <f aca="false">IF(AND(E21142="Priority",ISNUMBER('Cost model'!N318)),'Cost model'!N318,'Cost model'!M318)</f>
        <v>19.5</v>
      </c>
      <c r="K21142" s="14" t="n">
        <f aca="false">J21142-H21142</f>
        <v>-4.67</v>
      </c>
      <c r="L21142" s="14" t="n">
        <f aca="false">G21142-H21142</f>
        <v>-6.67</v>
      </c>
    </row>
    <row r="21143" customFormat="false" ht="15" hidden="false" customHeight="false" outlineLevel="0" collapsed="false">
      <c r="A21143" s="2" t="s">
        <v>174</v>
      </c>
      <c r="B21143" s="2" t="s">
        <v>142</v>
      </c>
      <c r="C21143" s="2" t="s">
        <v>47</v>
      </c>
      <c r="D21143" s="2" t="s">
        <v>10</v>
      </c>
      <c r="E21143" s="2" t="s">
        <v>74</v>
      </c>
      <c r="F21143" s="2" t="s">
        <v>976</v>
      </c>
      <c r="G21143" s="14" t="n">
        <v>25</v>
      </c>
      <c r="H21143" s="14" t="n">
        <v>64.28</v>
      </c>
      <c r="I21143" s="14" t="n">
        <v>9.5</v>
      </c>
      <c r="J21143" s="23" t="n">
        <f aca="false">IF(AND(E21143="Priority",ISNUMBER('Cost model'!N122)),'Cost model'!N122,'Cost model'!M122)</f>
        <v>13.5</v>
      </c>
      <c r="K21143" s="14" t="n">
        <f aca="false">J21143-H21143</f>
        <v>-50.78</v>
      </c>
      <c r="L21143" s="14" t="n">
        <f aca="false">G21143-H21143</f>
        <v>-39.28</v>
      </c>
    </row>
    <row r="21144" customFormat="false" ht="15" hidden="false" customHeight="false" outlineLevel="0" collapsed="false">
      <c r="A21144" s="2" t="s">
        <v>124</v>
      </c>
      <c r="B21144" s="2" t="s">
        <v>124</v>
      </c>
      <c r="C21144" s="2" t="s">
        <v>47</v>
      </c>
      <c r="D21144" s="2" t="s">
        <v>15</v>
      </c>
      <c r="E21144" s="2" t="s">
        <v>74</v>
      </c>
      <c r="F21144" s="2" t="s">
        <v>977</v>
      </c>
      <c r="G21144" s="14" t="n">
        <v>45</v>
      </c>
      <c r="H21144" s="14" t="n">
        <v>62.78</v>
      </c>
      <c r="I21144" s="14" t="n">
        <v>45</v>
      </c>
      <c r="J21144" s="23" t="n">
        <f aca="false">IF(AND(E21144="Priority",ISNUMBER('Cost model'!N329)),'Cost model'!N329,'Cost model'!M329)</f>
        <v>135</v>
      </c>
      <c r="K21144" s="14" t="n">
        <f aca="false">J21144-H21144</f>
        <v>72.22</v>
      </c>
      <c r="L21144" s="14" t="n">
        <f aca="false">G21144-H21144</f>
        <v>-17.78</v>
      </c>
    </row>
    <row r="21145" customFormat="false" ht="15" hidden="false" customHeight="false" outlineLevel="0" collapsed="false">
      <c r="A21145" s="2" t="s">
        <v>174</v>
      </c>
      <c r="B21145" s="2" t="s">
        <v>174</v>
      </c>
      <c r="C21145" s="2" t="s">
        <v>47</v>
      </c>
      <c r="D21145" s="2" t="s">
        <v>10</v>
      </c>
      <c r="E21145" s="2" t="s">
        <v>83</v>
      </c>
      <c r="F21145" s="2" t="s">
        <v>977</v>
      </c>
      <c r="G21145" s="14" t="n">
        <v>14.5</v>
      </c>
      <c r="H21145" s="14" t="n">
        <v>7.46</v>
      </c>
      <c r="I21145" s="14" t="n">
        <v>14.5</v>
      </c>
      <c r="J21145" s="23" t="n">
        <f aca="false">IF(AND(E21145="Priority",ISNUMBER('Cost model'!N167)),'Cost model'!N167,'Cost model'!M167)</f>
        <v>13.5</v>
      </c>
      <c r="K21145" s="14" t="n">
        <f aca="false">J21145-H21145</f>
        <v>6.04</v>
      </c>
      <c r="L21145" s="14" t="n">
        <f aca="false">G21145-H21145</f>
        <v>7.04</v>
      </c>
    </row>
    <row r="21146" customFormat="false" ht="15" hidden="false" customHeight="false" outlineLevel="0" collapsed="false">
      <c r="A21146" s="2" t="s">
        <v>123</v>
      </c>
      <c r="B21146" s="2" t="s">
        <v>123</v>
      </c>
      <c r="C21146" s="2" t="s">
        <v>47</v>
      </c>
      <c r="D21146" s="2" t="s">
        <v>10</v>
      </c>
      <c r="E21146" s="2" t="s">
        <v>83</v>
      </c>
      <c r="F21146" s="2" t="s">
        <v>977</v>
      </c>
      <c r="G21146" s="14" t="n">
        <v>14.5</v>
      </c>
      <c r="H21146" s="14" t="n">
        <v>24.17</v>
      </c>
      <c r="I21146" s="14" t="n">
        <v>14.5</v>
      </c>
      <c r="J21146" s="23" t="n">
        <f aca="false">IF(AND(E21146="Priority",ISNUMBER('Cost model'!N62)),'Cost model'!N62,'Cost model'!M62)</f>
        <v>17.5</v>
      </c>
      <c r="K21146" s="14" t="n">
        <f aca="false">J21146-H21146</f>
        <v>-6.67</v>
      </c>
      <c r="L21146" s="14" t="n">
        <f aca="false">G21146-H21146</f>
        <v>-9.67</v>
      </c>
    </row>
    <row r="21147" customFormat="false" ht="15" hidden="false" customHeight="false" outlineLevel="0" collapsed="false">
      <c r="A21147" s="2" t="s">
        <v>124</v>
      </c>
      <c r="B21147" s="2" t="s">
        <v>124</v>
      </c>
      <c r="C21147" s="2" t="s">
        <v>48</v>
      </c>
      <c r="D21147" s="2" t="s">
        <v>15</v>
      </c>
      <c r="E21147" s="2" t="s">
        <v>74</v>
      </c>
      <c r="F21147" s="2" t="s">
        <v>977</v>
      </c>
      <c r="G21147" s="14" t="n">
        <v>85</v>
      </c>
      <c r="H21147" s="14" t="n">
        <v>122.07</v>
      </c>
      <c r="I21147" s="14" t="n">
        <v>85</v>
      </c>
      <c r="J21147" s="23" t="n">
        <f aca="false">IF(AND(E21147="Priority",ISNUMBER('Cost model'!N330)),'Cost model'!N330,'Cost model'!M330)</f>
        <v>180</v>
      </c>
      <c r="K21147" s="14" t="n">
        <f aca="false">J21147-H21147</f>
        <v>57.93</v>
      </c>
      <c r="L21147" s="14" t="n">
        <f aca="false">G21147-H21147</f>
        <v>-37.07</v>
      </c>
    </row>
    <row r="21148" customFormat="false" ht="15" hidden="false" customHeight="false" outlineLevel="0" collapsed="false">
      <c r="A21148" s="2" t="s">
        <v>174</v>
      </c>
      <c r="B21148" s="2" t="s">
        <v>174</v>
      </c>
      <c r="C21148" s="2" t="s">
        <v>49</v>
      </c>
      <c r="D21148" s="2" t="s">
        <v>12</v>
      </c>
      <c r="E21148" s="2" t="s">
        <v>74</v>
      </c>
      <c r="F21148" s="2" t="s">
        <v>977</v>
      </c>
      <c r="G21148" s="14" t="n">
        <v>19.5</v>
      </c>
      <c r="H21148" s="14" t="n">
        <v>43.25</v>
      </c>
      <c r="I21148" s="14" t="n">
        <v>19.5</v>
      </c>
      <c r="J21148" s="23" t="n">
        <f aca="false">IF(AND(E21148="Priority",ISNUMBER('Cost model'!N172)),'Cost model'!N172,'Cost model'!M172)</f>
        <v>45</v>
      </c>
      <c r="K21148" s="14" t="n">
        <f aca="false">J21148-H21148</f>
        <v>1.75</v>
      </c>
      <c r="L21148" s="14" t="n">
        <f aca="false">G21148-H21148</f>
        <v>-23.75</v>
      </c>
    </row>
    <row r="21149" customFormat="false" ht="15" hidden="false" customHeight="false" outlineLevel="0" collapsed="false">
      <c r="A21149" s="2" t="s">
        <v>142</v>
      </c>
      <c r="B21149" s="2" t="s">
        <v>142</v>
      </c>
      <c r="C21149" s="2" t="s">
        <v>49</v>
      </c>
      <c r="D21149" s="2" t="s">
        <v>12</v>
      </c>
      <c r="E21149" s="2" t="s">
        <v>74</v>
      </c>
      <c r="F21149" s="2" t="s">
        <v>977</v>
      </c>
      <c r="G21149" s="14" t="n">
        <v>19.5</v>
      </c>
      <c r="H21149" s="14" t="n">
        <v>25.65</v>
      </c>
      <c r="I21149" s="14" t="n">
        <v>19.5</v>
      </c>
      <c r="J21149" s="23" t="n">
        <f aca="false">IF(AND(E21149="Priority",ISNUMBER('Cost model'!N637)),'Cost model'!N637,'Cost model'!M637)</f>
        <v>45</v>
      </c>
      <c r="K21149" s="14" t="n">
        <f aca="false">J21149-H21149</f>
        <v>19.35</v>
      </c>
      <c r="L21149" s="14" t="n">
        <f aca="false">G21149-H21149</f>
        <v>-6.15</v>
      </c>
    </row>
    <row r="21150" customFormat="false" ht="15" hidden="false" customHeight="false" outlineLevel="0" collapsed="false">
      <c r="A21150" s="2" t="s">
        <v>142</v>
      </c>
      <c r="B21150" s="2" t="s">
        <v>142</v>
      </c>
      <c r="C21150" s="2" t="s">
        <v>48</v>
      </c>
      <c r="D21150" s="2" t="s">
        <v>10</v>
      </c>
      <c r="E21150" s="2" t="s">
        <v>74</v>
      </c>
      <c r="F21150" s="2" t="s">
        <v>977</v>
      </c>
      <c r="G21150" s="14" t="n">
        <v>12.5</v>
      </c>
      <c r="H21150" s="14" t="n">
        <v>25.01</v>
      </c>
      <c r="I21150" s="14" t="n">
        <v>12.5</v>
      </c>
      <c r="J21150" s="23" t="n">
        <f aca="false">IF(AND(E21150="Priority",ISNUMBER('Cost model'!N633)),'Cost model'!N633,'Cost model'!M633)</f>
        <v>11.5</v>
      </c>
      <c r="K21150" s="14" t="n">
        <f aca="false">J21150-H21150</f>
        <v>-13.51</v>
      </c>
      <c r="L21150" s="14" t="n">
        <f aca="false">G21150-H21150</f>
        <v>-12.51</v>
      </c>
    </row>
    <row r="21151" customFormat="false" ht="15" hidden="false" customHeight="false" outlineLevel="0" collapsed="false">
      <c r="A21151" s="2" t="s">
        <v>205</v>
      </c>
      <c r="B21151" s="2" t="s">
        <v>205</v>
      </c>
      <c r="C21151" s="2" t="s">
        <v>48</v>
      </c>
      <c r="D21151" s="2" t="s">
        <v>13</v>
      </c>
      <c r="E21151" s="2" t="s">
        <v>74</v>
      </c>
      <c r="F21151" s="2" t="s">
        <v>977</v>
      </c>
      <c r="G21151" s="14" t="n">
        <v>75</v>
      </c>
      <c r="H21151" s="14" t="n">
        <v>222.59</v>
      </c>
      <c r="I21151" s="14" t="n">
        <v>24.5</v>
      </c>
      <c r="J21151" s="23" t="n">
        <f aca="false">IF(AND(E21151="Priority",ISNUMBER('Cost model'!N534)),'Cost model'!N534,'Cost model'!M534)</f>
        <v>85</v>
      </c>
      <c r="K21151" s="14" t="n">
        <f aca="false">J21151-H21151</f>
        <v>-137.59</v>
      </c>
      <c r="L21151" s="14" t="n">
        <f aca="false">G21151-H21151</f>
        <v>-147.59</v>
      </c>
    </row>
    <row r="21152" customFormat="false" ht="15" hidden="false" customHeight="false" outlineLevel="0" collapsed="false">
      <c r="A21152" s="2" t="s">
        <v>142</v>
      </c>
      <c r="B21152" s="2" t="s">
        <v>158</v>
      </c>
      <c r="C21152" s="2" t="s">
        <v>49</v>
      </c>
      <c r="D21152" s="2" t="s">
        <v>10</v>
      </c>
      <c r="E21152" s="2" t="s">
        <v>74</v>
      </c>
      <c r="F21152" s="2" t="s">
        <v>976</v>
      </c>
      <c r="G21152" s="14" t="n">
        <v>24.5</v>
      </c>
      <c r="H21152" s="14" t="n">
        <v>21.34</v>
      </c>
      <c r="I21152" s="14" t="n">
        <v>17.5</v>
      </c>
      <c r="J21152" s="23" t="n">
        <f aca="false">IF(AND(E21152="Priority",ISNUMBER('Cost model'!N649)),'Cost model'!N649,'Cost model'!M649)</f>
        <v>19.5</v>
      </c>
      <c r="K21152" s="14" t="n">
        <f aca="false">J21152-H21152</f>
        <v>-1.84</v>
      </c>
      <c r="L21152" s="14" t="n">
        <f aca="false">G21152-H21152</f>
        <v>3.16</v>
      </c>
    </row>
    <row r="21153" customFormat="false" ht="15" hidden="false" customHeight="false" outlineLevel="0" collapsed="false">
      <c r="A21153" s="2" t="s">
        <v>124</v>
      </c>
      <c r="B21153" s="2" t="s">
        <v>124</v>
      </c>
      <c r="C21153" s="2" t="s">
        <v>48</v>
      </c>
      <c r="D21153" s="2" t="s">
        <v>14</v>
      </c>
      <c r="E21153" s="2" t="s">
        <v>74</v>
      </c>
      <c r="F21153" s="2" t="s">
        <v>977</v>
      </c>
      <c r="G21153" s="14" t="n">
        <v>45</v>
      </c>
      <c r="H21153" s="14" t="n">
        <v>127.07</v>
      </c>
      <c r="I21153" s="14" t="n">
        <v>45</v>
      </c>
      <c r="J21153" s="23" t="n">
        <f aca="false">IF(AND(E21153="Priority",ISNUMBER('Cost model'!N327)),'Cost model'!N327,'Cost model'!M327)</f>
        <v>130</v>
      </c>
      <c r="K21153" s="14" t="n">
        <f aca="false">J21153-H21153</f>
        <v>2.93000000000001</v>
      </c>
      <c r="L21153" s="14" t="n">
        <f aca="false">G21153-H21153</f>
        <v>-82.07</v>
      </c>
    </row>
    <row r="21154" customFormat="false" ht="15" hidden="false" customHeight="false" outlineLevel="0" collapsed="false">
      <c r="A21154" s="2" t="s">
        <v>124</v>
      </c>
      <c r="B21154" s="2" t="s">
        <v>124</v>
      </c>
      <c r="C21154" s="2" t="s">
        <v>47</v>
      </c>
      <c r="D21154" s="2" t="s">
        <v>10</v>
      </c>
      <c r="E21154" s="2" t="s">
        <v>74</v>
      </c>
      <c r="F21154" s="2" t="s">
        <v>977</v>
      </c>
      <c r="G21154" s="14" t="n">
        <v>9.5</v>
      </c>
      <c r="H21154" s="14" t="n">
        <v>5.14</v>
      </c>
      <c r="I21154" s="14" t="n">
        <v>9.5</v>
      </c>
      <c r="J21154" s="23" t="n">
        <f aca="false">IF(AND(E21154="Priority",ISNUMBER('Cost model'!N317)),'Cost model'!N317,'Cost model'!M317)</f>
        <v>10.5</v>
      </c>
      <c r="K21154" s="14" t="n">
        <f aca="false">J21154-H21154</f>
        <v>5.36</v>
      </c>
      <c r="L21154" s="14" t="n">
        <f aca="false">G21154-H21154</f>
        <v>4.36</v>
      </c>
    </row>
    <row r="21155" customFormat="false" ht="15" hidden="false" customHeight="false" outlineLevel="0" collapsed="false">
      <c r="A21155" s="2" t="s">
        <v>174</v>
      </c>
      <c r="B21155" s="2" t="s">
        <v>174</v>
      </c>
      <c r="C21155" s="2" t="s">
        <v>49</v>
      </c>
      <c r="D21155" s="2" t="s">
        <v>12</v>
      </c>
      <c r="E21155" s="2" t="s">
        <v>83</v>
      </c>
      <c r="F21155" s="2" t="s">
        <v>977</v>
      </c>
      <c r="G21155" s="14" t="n">
        <v>29.5</v>
      </c>
      <c r="H21155" s="14" t="n">
        <v>24.17</v>
      </c>
      <c r="I21155" s="14" t="n">
        <v>29.5</v>
      </c>
      <c r="J21155" s="23" t="n">
        <f aca="false">IF(AND(E21155="Priority",ISNUMBER('Cost model'!N172)),'Cost model'!N172,'Cost model'!M172)</f>
        <v>60</v>
      </c>
      <c r="K21155" s="14" t="n">
        <f aca="false">J21155-H21155</f>
        <v>35.83</v>
      </c>
      <c r="L21155" s="14" t="n">
        <f aca="false">G21155-H21155</f>
        <v>5.33</v>
      </c>
    </row>
    <row r="21156" customFormat="false" ht="15" hidden="false" customHeight="false" outlineLevel="0" collapsed="false">
      <c r="A21156" s="2" t="s">
        <v>124</v>
      </c>
      <c r="B21156" s="2" t="s">
        <v>124</v>
      </c>
      <c r="C21156" s="2" t="s">
        <v>48</v>
      </c>
      <c r="D21156" s="2" t="s">
        <v>13</v>
      </c>
      <c r="E21156" s="2" t="s">
        <v>74</v>
      </c>
      <c r="F21156" s="2" t="s">
        <v>977</v>
      </c>
      <c r="G21156" s="14" t="n">
        <v>24.5</v>
      </c>
      <c r="H21156" s="14" t="n">
        <v>97.78</v>
      </c>
      <c r="I21156" s="14" t="n">
        <v>24.5</v>
      </c>
      <c r="J21156" s="23" t="n">
        <f aca="false">IF(AND(E21156="Priority",ISNUMBER('Cost model'!N324)),'Cost model'!N324,'Cost model'!M324)</f>
        <v>85</v>
      </c>
      <c r="K21156" s="14" t="n">
        <f aca="false">J21156-H21156</f>
        <v>-12.78</v>
      </c>
      <c r="L21156" s="14" t="n">
        <f aca="false">G21156-H21156</f>
        <v>-73.28</v>
      </c>
    </row>
    <row r="21157" customFormat="false" ht="15" hidden="false" customHeight="false" outlineLevel="0" collapsed="false">
      <c r="A21157" s="2" t="s">
        <v>174</v>
      </c>
      <c r="B21157" s="2" t="s">
        <v>142</v>
      </c>
      <c r="C21157" s="2" t="s">
        <v>49</v>
      </c>
      <c r="D21157" s="2" t="s">
        <v>13</v>
      </c>
      <c r="E21157" s="2" t="s">
        <v>74</v>
      </c>
      <c r="F21157" s="2" t="s">
        <v>976</v>
      </c>
      <c r="G21157" s="14" t="n">
        <v>50</v>
      </c>
      <c r="H21157" s="14" t="n">
        <v>74.78</v>
      </c>
      <c r="I21157" s="14" t="n">
        <v>50</v>
      </c>
      <c r="J21157" s="23" t="n">
        <f aca="false">IF(AND(E21157="Priority",ISNUMBER('Cost model'!N130)),'Cost model'!N130,'Cost model'!M130)</f>
        <v>100</v>
      </c>
      <c r="K21157" s="14" t="n">
        <f aca="false">J21157-H21157</f>
        <v>25.22</v>
      </c>
      <c r="L21157" s="14" t="n">
        <f aca="false">G21157-H21157</f>
        <v>-24.78</v>
      </c>
    </row>
    <row r="21158" customFormat="false" ht="15" hidden="false" customHeight="false" outlineLevel="0" collapsed="false">
      <c r="A21158" s="2" t="s">
        <v>124</v>
      </c>
      <c r="B21158" s="2" t="s">
        <v>124</v>
      </c>
      <c r="C21158" s="2" t="s">
        <v>49</v>
      </c>
      <c r="D21158" s="2" t="s">
        <v>13</v>
      </c>
      <c r="E21158" s="2" t="s">
        <v>74</v>
      </c>
      <c r="F21158" s="2" t="s">
        <v>977</v>
      </c>
      <c r="G21158" s="14" t="n">
        <v>50</v>
      </c>
      <c r="H21158" s="14" t="n">
        <v>88.09</v>
      </c>
      <c r="I21158" s="14" t="n">
        <v>50</v>
      </c>
      <c r="J21158" s="23" t="n">
        <f aca="false">IF(AND(E21158="Priority",ISNUMBER('Cost model'!N325)),'Cost model'!N325,'Cost model'!M325)</f>
        <v>110</v>
      </c>
      <c r="K21158" s="14" t="n">
        <f aca="false">J21158-H21158</f>
        <v>21.91</v>
      </c>
      <c r="L21158" s="14" t="n">
        <f aca="false">G21158-H21158</f>
        <v>-38.09</v>
      </c>
    </row>
    <row r="21159" customFormat="false" ht="15" hidden="false" customHeight="false" outlineLevel="0" collapsed="false">
      <c r="A21159" s="2" t="s">
        <v>142</v>
      </c>
      <c r="B21159" s="2" t="s">
        <v>142</v>
      </c>
      <c r="C21159" s="2" t="s">
        <v>47</v>
      </c>
      <c r="D21159" s="2" t="s">
        <v>10</v>
      </c>
      <c r="E21159" s="2" t="s">
        <v>83</v>
      </c>
      <c r="F21159" s="2" t="s">
        <v>977</v>
      </c>
      <c r="G21159" s="14" t="n">
        <v>14.5</v>
      </c>
      <c r="H21159" s="14" t="n">
        <v>6.12</v>
      </c>
      <c r="I21159" s="14" t="n">
        <v>14.5</v>
      </c>
      <c r="J21159" s="23" t="n">
        <f aca="false">IF(AND(E21159="Priority",ISNUMBER('Cost model'!N632)),'Cost model'!N632,'Cost model'!M632)</f>
        <v>14.5</v>
      </c>
      <c r="K21159" s="14" t="n">
        <f aca="false">J21159-H21159</f>
        <v>8.38</v>
      </c>
      <c r="L21159" s="14" t="n">
        <f aca="false">G21159-H21159</f>
        <v>8.38</v>
      </c>
    </row>
    <row r="21160" customFormat="false" ht="15" hidden="false" customHeight="false" outlineLevel="0" collapsed="false">
      <c r="A21160" s="2" t="s">
        <v>205</v>
      </c>
      <c r="B21160" s="2" t="s">
        <v>142</v>
      </c>
      <c r="C21160" s="2" t="s">
        <v>47</v>
      </c>
      <c r="D21160" s="2" t="s">
        <v>12</v>
      </c>
      <c r="E21160" s="2" t="s">
        <v>74</v>
      </c>
      <c r="F21160" s="2" t="s">
        <v>976</v>
      </c>
      <c r="G21160" s="14" t="n">
        <v>19.5</v>
      </c>
      <c r="H21160" s="14" t="n">
        <v>37.28</v>
      </c>
      <c r="I21160" s="14" t="n">
        <v>19.5</v>
      </c>
      <c r="J21160" s="23" t="n">
        <f aca="false">IF(AND(E21160="Priority",ISNUMBER('Cost model'!N545)),'Cost model'!N545,'Cost model'!M545)</f>
        <v>55</v>
      </c>
      <c r="K21160" s="14" t="n">
        <f aca="false">J21160-H21160</f>
        <v>17.72</v>
      </c>
      <c r="L21160" s="14" t="n">
        <f aca="false">G21160-H21160</f>
        <v>-17.78</v>
      </c>
    </row>
    <row r="21161" customFormat="false" ht="15" hidden="false" customHeight="false" outlineLevel="0" collapsed="false">
      <c r="A21161" s="2" t="s">
        <v>124</v>
      </c>
      <c r="B21161" s="2" t="s">
        <v>124</v>
      </c>
      <c r="C21161" s="2" t="s">
        <v>48</v>
      </c>
      <c r="D21161" s="2" t="s">
        <v>10</v>
      </c>
      <c r="E21161" s="2" t="s">
        <v>74</v>
      </c>
      <c r="F21161" s="2" t="s">
        <v>977</v>
      </c>
      <c r="G21161" s="14" t="n">
        <v>14.5</v>
      </c>
      <c r="H21161" s="14" t="n">
        <v>24.17</v>
      </c>
      <c r="I21161" s="14" t="n">
        <v>12.5</v>
      </c>
      <c r="J21161" s="23" t="n">
        <f aca="false">IF(AND(E21161="Priority",ISNUMBER('Cost model'!N318)),'Cost model'!N318,'Cost model'!M318)</f>
        <v>14.5</v>
      </c>
      <c r="K21161" s="14" t="n">
        <f aca="false">J21161-H21161</f>
        <v>-9.67</v>
      </c>
      <c r="L21161" s="14" t="n">
        <f aca="false">G21161-H21161</f>
        <v>-9.67</v>
      </c>
    </row>
    <row r="21162" customFormat="false" ht="15" hidden="false" customHeight="false" outlineLevel="0" collapsed="false">
      <c r="A21162" s="2" t="s">
        <v>174</v>
      </c>
      <c r="B21162" s="2" t="s">
        <v>142</v>
      </c>
      <c r="C21162" s="2" t="s">
        <v>47</v>
      </c>
      <c r="D21162" s="2" t="s">
        <v>10</v>
      </c>
      <c r="E21162" s="2" t="s">
        <v>74</v>
      </c>
      <c r="F21162" s="2" t="s">
        <v>976</v>
      </c>
      <c r="G21162" s="14" t="n">
        <v>9.5</v>
      </c>
      <c r="H21162" s="14" t="n">
        <v>10.27</v>
      </c>
      <c r="I21162" s="14" t="n">
        <v>9.5</v>
      </c>
      <c r="J21162" s="23" t="n">
        <f aca="false">IF(AND(E21162="Priority",ISNUMBER('Cost model'!N122)),'Cost model'!N122,'Cost model'!M122)</f>
        <v>13.5</v>
      </c>
      <c r="K21162" s="14" t="n">
        <f aca="false">J21162-H21162</f>
        <v>3.23</v>
      </c>
      <c r="L21162" s="14" t="n">
        <f aca="false">G21162-H21162</f>
        <v>-0.77</v>
      </c>
    </row>
    <row r="21163" customFormat="false" ht="15" hidden="false" customHeight="false" outlineLevel="0" collapsed="false">
      <c r="A21163" s="2" t="s">
        <v>221</v>
      </c>
      <c r="B21163" s="2" t="s">
        <v>221</v>
      </c>
      <c r="C21163" s="2" t="s">
        <v>49</v>
      </c>
      <c r="D21163" s="2" t="s">
        <v>10</v>
      </c>
      <c r="E21163" s="2" t="s">
        <v>83</v>
      </c>
      <c r="F21163" s="2" t="s">
        <v>977</v>
      </c>
      <c r="G21163" s="14" t="n">
        <v>24.5</v>
      </c>
      <c r="H21163" s="14" t="n">
        <v>16.84</v>
      </c>
      <c r="I21163" s="14" t="n">
        <v>24.5</v>
      </c>
      <c r="J21163" s="23" t="n">
        <f aca="false">IF(AND(E21163="Priority",ISNUMBER('Cost model'!N739)),'Cost model'!N739,'Cost model'!M739)</f>
        <v>23.5</v>
      </c>
      <c r="K21163" s="14" t="n">
        <f aca="false">J21163-H21163</f>
        <v>6.66</v>
      </c>
      <c r="L21163" s="14" t="n">
        <f aca="false">G21163-H21163</f>
        <v>7.66</v>
      </c>
    </row>
    <row r="21164" customFormat="false" ht="15" hidden="false" customHeight="false" outlineLevel="0" collapsed="false">
      <c r="A21164" s="2" t="s">
        <v>205</v>
      </c>
      <c r="B21164" s="2" t="s">
        <v>205</v>
      </c>
      <c r="C21164" s="2" t="s">
        <v>48</v>
      </c>
      <c r="D21164" s="2" t="s">
        <v>10</v>
      </c>
      <c r="E21164" s="2" t="s">
        <v>74</v>
      </c>
      <c r="F21164" s="2" t="s">
        <v>977</v>
      </c>
      <c r="G21164" s="14" t="n">
        <v>19.5</v>
      </c>
      <c r="H21164" s="14" t="n">
        <v>16.84</v>
      </c>
      <c r="I21164" s="14" t="n">
        <v>12.5</v>
      </c>
      <c r="J21164" s="23" t="n">
        <f aca="false">IF(AND(E21164="Priority",ISNUMBER('Cost model'!N528)),'Cost model'!N528,'Cost model'!M528)</f>
        <v>13.5</v>
      </c>
      <c r="K21164" s="14" t="n">
        <f aca="false">J21164-H21164</f>
        <v>-3.34</v>
      </c>
      <c r="L21164" s="14" t="n">
        <f aca="false">G21164-H21164</f>
        <v>2.66</v>
      </c>
    </row>
    <row r="21165" customFormat="false" ht="15" hidden="false" customHeight="false" outlineLevel="0" collapsed="false">
      <c r="A21165" s="2" t="s">
        <v>221</v>
      </c>
      <c r="B21165" s="2" t="s">
        <v>158</v>
      </c>
      <c r="C21165" s="2" t="s">
        <v>47</v>
      </c>
      <c r="D21165" s="2" t="s">
        <v>10</v>
      </c>
      <c r="E21165" s="2" t="s">
        <v>74</v>
      </c>
      <c r="F21165" s="2" t="s">
        <v>976</v>
      </c>
      <c r="G21165" s="14" t="n">
        <v>14.5</v>
      </c>
      <c r="H21165" s="14" t="n">
        <v>11.24</v>
      </c>
      <c r="I21165" s="14" t="n">
        <v>14.5</v>
      </c>
      <c r="J21165" s="23" t="n">
        <f aca="false">IF(AND(E21165="Priority",ISNUMBER('Cost model'!N752)),'Cost model'!N752,'Cost model'!M752)</f>
        <v>12.5</v>
      </c>
      <c r="K21165" s="14" t="n">
        <f aca="false">J21165-H21165</f>
        <v>1.26</v>
      </c>
      <c r="L21165" s="14" t="n">
        <f aca="false">G21165-H21165</f>
        <v>3.26</v>
      </c>
    </row>
    <row r="21166" customFormat="false" ht="15" hidden="false" customHeight="false" outlineLevel="0" collapsed="false">
      <c r="A21166" s="2" t="s">
        <v>174</v>
      </c>
      <c r="B21166" s="2" t="s">
        <v>174</v>
      </c>
      <c r="C21166" s="2" t="s">
        <v>47</v>
      </c>
      <c r="D21166" s="2" t="s">
        <v>10</v>
      </c>
      <c r="E21166" s="2" t="s">
        <v>74</v>
      </c>
      <c r="F21166" s="2" t="s">
        <v>977</v>
      </c>
      <c r="G21166" s="14" t="n">
        <v>9.5</v>
      </c>
      <c r="H21166" s="14" t="n">
        <v>7.46</v>
      </c>
      <c r="I21166" s="14" t="n">
        <v>9.5</v>
      </c>
      <c r="J21166" s="23" t="n">
        <f aca="false">IF(AND(E21166="Priority",ISNUMBER('Cost model'!N167)),'Cost model'!N167,'Cost model'!M167)</f>
        <v>8.5</v>
      </c>
      <c r="K21166" s="14" t="n">
        <f aca="false">J21166-H21166</f>
        <v>1.04</v>
      </c>
      <c r="L21166" s="14" t="n">
        <f aca="false">G21166-H21166</f>
        <v>2.04</v>
      </c>
    </row>
    <row r="21167" customFormat="false" ht="15" hidden="false" customHeight="false" outlineLevel="0" collapsed="false">
      <c r="A21167" s="2" t="s">
        <v>142</v>
      </c>
      <c r="B21167" s="2" t="s">
        <v>142</v>
      </c>
      <c r="C21167" s="2" t="s">
        <v>48</v>
      </c>
      <c r="D21167" s="2" t="s">
        <v>10</v>
      </c>
      <c r="E21167" s="2" t="s">
        <v>74</v>
      </c>
      <c r="F21167" s="2" t="s">
        <v>977</v>
      </c>
      <c r="G21167" s="14" t="n">
        <v>12.5</v>
      </c>
      <c r="H21167" s="14" t="n">
        <v>21.34</v>
      </c>
      <c r="I21167" s="14" t="n">
        <v>12.5</v>
      </c>
      <c r="J21167" s="23" t="n">
        <f aca="false">IF(AND(E21167="Priority",ISNUMBER('Cost model'!N633)),'Cost model'!N633,'Cost model'!M633)</f>
        <v>11.5</v>
      </c>
      <c r="K21167" s="14" t="n">
        <f aca="false">J21167-H21167</f>
        <v>-9.84</v>
      </c>
      <c r="L21167" s="14" t="n">
        <f aca="false">G21167-H21167</f>
        <v>-8.84</v>
      </c>
    </row>
    <row r="21168" customFormat="false" ht="15" hidden="false" customHeight="false" outlineLevel="0" collapsed="false">
      <c r="A21168" s="2" t="s">
        <v>174</v>
      </c>
      <c r="B21168" s="2" t="s">
        <v>142</v>
      </c>
      <c r="C21168" s="2" t="s">
        <v>48</v>
      </c>
      <c r="D21168" s="2" t="s">
        <v>10</v>
      </c>
      <c r="E21168" s="2" t="s">
        <v>74</v>
      </c>
      <c r="F21168" s="2" t="s">
        <v>976</v>
      </c>
      <c r="G21168" s="14" t="n">
        <v>12.5</v>
      </c>
      <c r="H21168" s="14" t="n">
        <v>11.22</v>
      </c>
      <c r="I21168" s="14" t="n">
        <v>12.5</v>
      </c>
      <c r="J21168" s="23" t="n">
        <f aca="false">IF(AND(E21168="Priority",ISNUMBER('Cost model'!N123)),'Cost model'!N123,'Cost model'!M123)</f>
        <v>16.5</v>
      </c>
      <c r="K21168" s="14" t="n">
        <f aca="false">J21168-H21168</f>
        <v>5.28</v>
      </c>
      <c r="L21168" s="14" t="n">
        <f aca="false">G21168-H21168</f>
        <v>1.28</v>
      </c>
    </row>
    <row r="21169" customFormat="false" ht="15" hidden="false" customHeight="false" outlineLevel="0" collapsed="false">
      <c r="A21169" s="2" t="s">
        <v>174</v>
      </c>
      <c r="B21169" s="2" t="s">
        <v>174</v>
      </c>
      <c r="C21169" s="2" t="s">
        <v>49</v>
      </c>
      <c r="D21169" s="2" t="s">
        <v>13</v>
      </c>
      <c r="E21169" s="2" t="s">
        <v>74</v>
      </c>
      <c r="F21169" s="2" t="s">
        <v>977</v>
      </c>
      <c r="G21169" s="14" t="n">
        <v>50</v>
      </c>
      <c r="H21169" s="14" t="n">
        <v>115.18</v>
      </c>
      <c r="I21169" s="14" t="n">
        <v>50</v>
      </c>
      <c r="J21169" s="23" t="n">
        <f aca="false">IF(AND(E21169="Priority",ISNUMBER('Cost model'!N175)),'Cost model'!N175,'Cost model'!M175)</f>
        <v>75</v>
      </c>
      <c r="K21169" s="14" t="n">
        <f aca="false">J21169-H21169</f>
        <v>-40.18</v>
      </c>
      <c r="L21169" s="14" t="n">
        <f aca="false">G21169-H21169</f>
        <v>-65.18</v>
      </c>
    </row>
    <row r="21170" customFormat="false" ht="15" hidden="false" customHeight="false" outlineLevel="0" collapsed="false">
      <c r="A21170" s="2" t="s">
        <v>142</v>
      </c>
      <c r="B21170" s="2" t="s">
        <v>142</v>
      </c>
      <c r="C21170" s="2" t="s">
        <v>49</v>
      </c>
      <c r="D21170" s="2" t="s">
        <v>12</v>
      </c>
      <c r="E21170" s="2" t="s">
        <v>74</v>
      </c>
      <c r="F21170" s="2" t="s">
        <v>977</v>
      </c>
      <c r="G21170" s="14" t="n">
        <v>19.5</v>
      </c>
      <c r="H21170" s="14" t="n">
        <v>42.61</v>
      </c>
      <c r="I21170" s="14" t="n">
        <v>19.5</v>
      </c>
      <c r="J21170" s="23" t="n">
        <f aca="false">IF(AND(E21170="Priority",ISNUMBER('Cost model'!N637)),'Cost model'!N637,'Cost model'!M637)</f>
        <v>45</v>
      </c>
      <c r="K21170" s="14" t="n">
        <f aca="false">J21170-H21170</f>
        <v>2.39</v>
      </c>
      <c r="L21170" s="14" t="n">
        <f aca="false">G21170-H21170</f>
        <v>-23.11</v>
      </c>
    </row>
    <row r="21171" customFormat="false" ht="15" hidden="false" customHeight="false" outlineLevel="0" collapsed="false">
      <c r="A21171" s="2" t="s">
        <v>174</v>
      </c>
      <c r="B21171" s="2" t="s">
        <v>174</v>
      </c>
      <c r="C21171" s="2" t="s">
        <v>47</v>
      </c>
      <c r="D21171" s="2" t="s">
        <v>10</v>
      </c>
      <c r="E21171" s="2" t="s">
        <v>74</v>
      </c>
      <c r="F21171" s="2" t="s">
        <v>977</v>
      </c>
      <c r="G21171" s="14" t="n">
        <v>9.5</v>
      </c>
      <c r="H21171" s="14" t="n">
        <v>7.46</v>
      </c>
      <c r="I21171" s="14" t="n">
        <v>9.5</v>
      </c>
      <c r="J21171" s="23" t="n">
        <f aca="false">IF(AND(E21171="Priority",ISNUMBER('Cost model'!N167)),'Cost model'!N167,'Cost model'!M167)</f>
        <v>8.5</v>
      </c>
      <c r="K21171" s="14" t="n">
        <f aca="false">J21171-H21171</f>
        <v>1.04</v>
      </c>
      <c r="L21171" s="14" t="n">
        <f aca="false">G21171-H21171</f>
        <v>2.04</v>
      </c>
    </row>
    <row r="21172" customFormat="false" ht="15" hidden="false" customHeight="false" outlineLevel="0" collapsed="false">
      <c r="A21172" s="2" t="s">
        <v>174</v>
      </c>
      <c r="B21172" s="2" t="s">
        <v>158</v>
      </c>
      <c r="C21172" s="2" t="s">
        <v>49</v>
      </c>
      <c r="D21172" s="2" t="s">
        <v>15</v>
      </c>
      <c r="E21172" s="2" t="s">
        <v>74</v>
      </c>
      <c r="F21172" s="2" t="s">
        <v>976</v>
      </c>
      <c r="G21172" s="14" t="n">
        <v>250</v>
      </c>
      <c r="H21172" s="14" t="n">
        <v>376.29</v>
      </c>
      <c r="I21172" s="14" t="n">
        <v>300</v>
      </c>
      <c r="J21172" s="23" t="n">
        <f aca="false">IF(AND(E21172="Priority",ISNUMBER('Cost model'!N151)),'Cost model'!N151,'Cost model'!M151)</f>
        <v>320</v>
      </c>
      <c r="K21172" s="14" t="n">
        <f aca="false">J21172-H21172</f>
        <v>-56.29</v>
      </c>
      <c r="L21172" s="14" t="n">
        <f aca="false">G21172-H21172</f>
        <v>-126.29</v>
      </c>
    </row>
    <row r="21173" customFormat="false" ht="15" hidden="false" customHeight="false" outlineLevel="0" collapsed="false">
      <c r="A21173" s="2" t="s">
        <v>124</v>
      </c>
      <c r="B21173" s="2" t="s">
        <v>124</v>
      </c>
      <c r="C21173" s="2" t="s">
        <v>48</v>
      </c>
      <c r="D21173" s="2" t="s">
        <v>10</v>
      </c>
      <c r="E21173" s="2" t="s">
        <v>83</v>
      </c>
      <c r="F21173" s="2" t="s">
        <v>977</v>
      </c>
      <c r="G21173" s="14" t="n">
        <v>17.5</v>
      </c>
      <c r="H21173" s="14" t="n">
        <v>21.34</v>
      </c>
      <c r="I21173" s="14" t="n">
        <v>17.5</v>
      </c>
      <c r="J21173" s="23" t="n">
        <f aca="false">IF(AND(E21173="Priority",ISNUMBER('Cost model'!N318)),'Cost model'!N318,'Cost model'!M318)</f>
        <v>19.5</v>
      </c>
      <c r="K21173" s="14" t="n">
        <f aca="false">J21173-H21173</f>
        <v>-1.84</v>
      </c>
      <c r="L21173" s="14" t="n">
        <f aca="false">G21173-H21173</f>
        <v>-3.84</v>
      </c>
    </row>
    <row r="21174" customFormat="false" ht="15" hidden="false" customHeight="false" outlineLevel="0" collapsed="false">
      <c r="A21174" s="2" t="s">
        <v>124</v>
      </c>
      <c r="B21174" s="2" t="s">
        <v>174</v>
      </c>
      <c r="C21174" s="2" t="s">
        <v>47</v>
      </c>
      <c r="D21174" s="2" t="s">
        <v>10</v>
      </c>
      <c r="E21174" s="2" t="s">
        <v>74</v>
      </c>
      <c r="F21174" s="2" t="s">
        <v>976</v>
      </c>
      <c r="G21174" s="14" t="n">
        <v>9.5</v>
      </c>
      <c r="H21174" s="14" t="n">
        <v>7.93</v>
      </c>
      <c r="I21174" s="14" t="n">
        <v>14.5</v>
      </c>
      <c r="J21174" s="23" t="n">
        <f aca="false">IF(AND(E21174="Priority",ISNUMBER('Cost model'!N362)),'Cost model'!N362,'Cost model'!M362)</f>
        <v>10.5</v>
      </c>
      <c r="K21174" s="14" t="n">
        <f aca="false">J21174-H21174</f>
        <v>2.57</v>
      </c>
      <c r="L21174" s="14" t="n">
        <f aca="false">G21174-H21174</f>
        <v>1.57</v>
      </c>
    </row>
    <row r="21175" customFormat="false" ht="15" hidden="false" customHeight="false" outlineLevel="0" collapsed="false">
      <c r="A21175" s="2" t="s">
        <v>124</v>
      </c>
      <c r="B21175" s="2" t="s">
        <v>174</v>
      </c>
      <c r="C21175" s="2" t="s">
        <v>47</v>
      </c>
      <c r="D21175" s="2" t="s">
        <v>10</v>
      </c>
      <c r="E21175" s="2" t="s">
        <v>74</v>
      </c>
      <c r="F21175" s="2" t="s">
        <v>976</v>
      </c>
      <c r="G21175" s="14" t="n">
        <v>9.5</v>
      </c>
      <c r="H21175" s="14" t="n">
        <v>6.14</v>
      </c>
      <c r="I21175" s="14" t="n">
        <v>14.5</v>
      </c>
      <c r="J21175" s="23" t="n">
        <f aca="false">IF(AND(E21175="Priority",ISNUMBER('Cost model'!N362)),'Cost model'!N362,'Cost model'!M362)</f>
        <v>10.5</v>
      </c>
      <c r="K21175" s="14" t="n">
        <f aca="false">J21175-H21175</f>
        <v>4.36</v>
      </c>
      <c r="L21175" s="14" t="n">
        <f aca="false">G21175-H21175</f>
        <v>3.36</v>
      </c>
    </row>
    <row r="21176" customFormat="false" ht="15" hidden="false" customHeight="false" outlineLevel="0" collapsed="false">
      <c r="A21176" s="2" t="s">
        <v>124</v>
      </c>
      <c r="B21176" s="2" t="s">
        <v>124</v>
      </c>
      <c r="C21176" s="2" t="s">
        <v>49</v>
      </c>
      <c r="D21176" s="2" t="s">
        <v>10</v>
      </c>
      <c r="E21176" s="2" t="s">
        <v>83</v>
      </c>
      <c r="F21176" s="2" t="s">
        <v>977</v>
      </c>
      <c r="G21176" s="14" t="n">
        <v>24.5</v>
      </c>
      <c r="H21176" s="14" t="n">
        <v>23.58</v>
      </c>
      <c r="I21176" s="14" t="n">
        <v>24.5</v>
      </c>
      <c r="J21176" s="23" t="n">
        <f aca="false">IF(AND(E21176="Priority",ISNUMBER('Cost model'!N319)),'Cost model'!N319,'Cost model'!M319)</f>
        <v>22.5</v>
      </c>
      <c r="K21176" s="14" t="n">
        <f aca="false">J21176-H21176</f>
        <v>-1.08</v>
      </c>
      <c r="L21176" s="14" t="n">
        <f aca="false">G21176-H21176</f>
        <v>0.920000000000002</v>
      </c>
    </row>
    <row r="21177" customFormat="false" ht="15" hidden="false" customHeight="false" outlineLevel="0" collapsed="false">
      <c r="A21177" s="2" t="s">
        <v>174</v>
      </c>
      <c r="B21177" s="2" t="s">
        <v>174</v>
      </c>
      <c r="C21177" s="2" t="s">
        <v>48</v>
      </c>
      <c r="D21177" s="2" t="s">
        <v>10</v>
      </c>
      <c r="E21177" s="2" t="s">
        <v>74</v>
      </c>
      <c r="F21177" s="2" t="s">
        <v>977</v>
      </c>
      <c r="G21177" s="14" t="n">
        <v>12.5</v>
      </c>
      <c r="H21177" s="14" t="n">
        <v>12.27</v>
      </c>
      <c r="I21177" s="14" t="n">
        <v>12.5</v>
      </c>
      <c r="J21177" s="23" t="n">
        <f aca="false">IF(AND(E21177="Priority",ISNUMBER('Cost model'!N168)),'Cost model'!N168,'Cost model'!M168)</f>
        <v>13.5</v>
      </c>
      <c r="K21177" s="14" t="n">
        <f aca="false">J21177-H21177</f>
        <v>1.23</v>
      </c>
      <c r="L21177" s="14" t="n">
        <f aca="false">G21177-H21177</f>
        <v>0.23</v>
      </c>
    </row>
    <row r="21178" customFormat="false" ht="15" hidden="false" customHeight="false" outlineLevel="0" collapsed="false">
      <c r="A21178" s="2" t="s">
        <v>142</v>
      </c>
      <c r="B21178" s="2" t="s">
        <v>142</v>
      </c>
      <c r="C21178" s="2" t="s">
        <v>47</v>
      </c>
      <c r="D21178" s="2" t="s">
        <v>13</v>
      </c>
      <c r="E21178" s="2" t="s">
        <v>74</v>
      </c>
      <c r="F21178" s="2" t="s">
        <v>977</v>
      </c>
      <c r="G21178" s="14" t="n">
        <v>19</v>
      </c>
      <c r="H21178" s="14" t="n">
        <v>27.93</v>
      </c>
      <c r="I21178" s="14" t="n">
        <v>19</v>
      </c>
      <c r="J21178" s="23" t="n">
        <f aca="false">IF(AND(E21178="Priority",ISNUMBER('Cost model'!N638)),'Cost model'!N638,'Cost model'!M638)</f>
        <v>50</v>
      </c>
      <c r="K21178" s="14" t="n">
        <f aca="false">J21178-H21178</f>
        <v>22.07</v>
      </c>
      <c r="L21178" s="14" t="n">
        <f aca="false">G21178-H21178</f>
        <v>-8.93</v>
      </c>
    </row>
    <row r="21179" customFormat="false" ht="15" hidden="false" customHeight="false" outlineLevel="0" collapsed="false">
      <c r="A21179" s="2" t="s">
        <v>174</v>
      </c>
      <c r="B21179" s="2" t="s">
        <v>142</v>
      </c>
      <c r="C21179" s="2" t="s">
        <v>48</v>
      </c>
      <c r="D21179" s="2" t="s">
        <v>12</v>
      </c>
      <c r="E21179" s="2" t="s">
        <v>83</v>
      </c>
      <c r="F21179" s="2" t="s">
        <v>976</v>
      </c>
      <c r="G21179" s="14" t="n">
        <v>19.5</v>
      </c>
      <c r="H21179" s="14" t="n">
        <v>35.38</v>
      </c>
      <c r="I21179" s="14" t="n">
        <v>19.5</v>
      </c>
      <c r="J21179" s="23" t="n">
        <f aca="false">IF(AND(E21179="Priority",ISNUMBER('Cost model'!N126)),'Cost model'!N126,'Cost model'!M126)</f>
        <v>60</v>
      </c>
      <c r="K21179" s="14" t="n">
        <f aca="false">J21179-H21179</f>
        <v>24.62</v>
      </c>
      <c r="L21179" s="14" t="n">
        <f aca="false">G21179-H21179</f>
        <v>-15.88</v>
      </c>
    </row>
    <row r="21180" customFormat="false" ht="15" hidden="false" customHeight="false" outlineLevel="0" collapsed="false">
      <c r="A21180" s="2" t="s">
        <v>124</v>
      </c>
      <c r="B21180" s="2" t="s">
        <v>142</v>
      </c>
      <c r="C21180" s="2" t="s">
        <v>48</v>
      </c>
      <c r="D21180" s="2" t="s">
        <v>10</v>
      </c>
      <c r="E21180" s="2" t="s">
        <v>83</v>
      </c>
      <c r="F21180" s="2" t="s">
        <v>976</v>
      </c>
      <c r="G21180" s="14" t="n">
        <v>19.5</v>
      </c>
      <c r="H21180" s="14" t="n">
        <v>20.83</v>
      </c>
      <c r="I21180" s="14" t="n">
        <v>19.5</v>
      </c>
      <c r="J21180" s="23" t="n">
        <f aca="false">IF(AND(E21180="Priority",ISNUMBER('Cost model'!N333)),'Cost model'!N333,'Cost model'!M333)</f>
        <v>25.5</v>
      </c>
      <c r="K21180" s="14" t="n">
        <f aca="false">J21180-H21180</f>
        <v>4.67</v>
      </c>
      <c r="L21180" s="14" t="n">
        <f aca="false">G21180-H21180</f>
        <v>-1.33</v>
      </c>
    </row>
    <row r="21181" customFormat="false" ht="15" hidden="false" customHeight="false" outlineLevel="0" collapsed="false">
      <c r="A21181" s="2" t="s">
        <v>124</v>
      </c>
      <c r="B21181" s="2" t="s">
        <v>124</v>
      </c>
      <c r="C21181" s="2" t="s">
        <v>47</v>
      </c>
      <c r="D21181" s="2" t="s">
        <v>12</v>
      </c>
      <c r="E21181" s="2" t="s">
        <v>74</v>
      </c>
      <c r="F21181" s="2" t="s">
        <v>977</v>
      </c>
      <c r="G21181" s="14" t="n">
        <v>9.5</v>
      </c>
      <c r="H21181" s="14" t="n">
        <v>28.64</v>
      </c>
      <c r="I21181" s="14" t="n">
        <v>9.5</v>
      </c>
      <c r="J21181" s="23" t="n">
        <f aca="false">IF(AND(E21181="Priority",ISNUMBER('Cost model'!N320)),'Cost model'!N320,'Cost model'!M320)</f>
        <v>24.5</v>
      </c>
      <c r="K21181" s="14" t="n">
        <f aca="false">J21181-H21181</f>
        <v>-4.14</v>
      </c>
      <c r="L21181" s="14" t="n">
        <f aca="false">G21181-H21181</f>
        <v>-19.14</v>
      </c>
    </row>
    <row r="21182" customFormat="false" ht="15" hidden="false" customHeight="false" outlineLevel="0" collapsed="false">
      <c r="A21182" s="2" t="s">
        <v>124</v>
      </c>
      <c r="B21182" s="2" t="s">
        <v>174</v>
      </c>
      <c r="C21182" s="2" t="s">
        <v>48</v>
      </c>
      <c r="D21182" s="2" t="s">
        <v>10</v>
      </c>
      <c r="E21182" s="2" t="s">
        <v>74</v>
      </c>
      <c r="F21182" s="2" t="s">
        <v>976</v>
      </c>
      <c r="G21182" s="14" t="n">
        <v>12.5</v>
      </c>
      <c r="H21182" s="14" t="n">
        <v>21.34</v>
      </c>
      <c r="I21182" s="14" t="n">
        <v>14.5</v>
      </c>
      <c r="J21182" s="23" t="n">
        <f aca="false">IF(AND(E21182="Priority",ISNUMBER('Cost model'!N363)),'Cost model'!N363,'Cost model'!M363)</f>
        <v>15.5</v>
      </c>
      <c r="K21182" s="14" t="n">
        <f aca="false">J21182-H21182</f>
        <v>-5.84</v>
      </c>
      <c r="L21182" s="14" t="n">
        <f aca="false">G21182-H21182</f>
        <v>-8.84</v>
      </c>
    </row>
    <row r="21183" customFormat="false" ht="15" hidden="false" customHeight="false" outlineLevel="0" collapsed="false">
      <c r="A21183" s="2" t="s">
        <v>123</v>
      </c>
      <c r="B21183" s="2" t="s">
        <v>123</v>
      </c>
      <c r="C21183" s="2" t="s">
        <v>47</v>
      </c>
      <c r="D21183" s="2" t="s">
        <v>10</v>
      </c>
      <c r="E21183" s="2" t="s">
        <v>83</v>
      </c>
      <c r="F21183" s="2" t="s">
        <v>977</v>
      </c>
      <c r="G21183" s="14" t="n">
        <v>14.5</v>
      </c>
      <c r="H21183" s="14" t="n">
        <v>24.17</v>
      </c>
      <c r="I21183" s="14" t="n">
        <v>14.5</v>
      </c>
      <c r="J21183" s="23" t="n">
        <f aca="false">IF(AND(E21183="Priority",ISNUMBER('Cost model'!N62)),'Cost model'!N62,'Cost model'!M62)</f>
        <v>17.5</v>
      </c>
      <c r="K21183" s="14" t="n">
        <f aca="false">J21183-H21183</f>
        <v>-6.67</v>
      </c>
      <c r="L21183" s="14" t="n">
        <f aca="false">G21183-H21183</f>
        <v>-9.67</v>
      </c>
    </row>
    <row r="21184" customFormat="false" ht="15" hidden="false" customHeight="false" outlineLevel="0" collapsed="false">
      <c r="A21184" s="2" t="s">
        <v>221</v>
      </c>
      <c r="B21184" s="2" t="s">
        <v>221</v>
      </c>
      <c r="C21184" s="2" t="s">
        <v>47</v>
      </c>
      <c r="D21184" s="2" t="s">
        <v>10</v>
      </c>
      <c r="E21184" s="2" t="s">
        <v>74</v>
      </c>
      <c r="F21184" s="2" t="s">
        <v>977</v>
      </c>
      <c r="G21184" s="14" t="n">
        <v>9.5</v>
      </c>
      <c r="H21184" s="14" t="n">
        <v>7.32</v>
      </c>
      <c r="I21184" s="14" t="n">
        <v>9.5</v>
      </c>
      <c r="J21184" s="23" t="n">
        <f aca="false">IF(AND(E21184="Priority",ISNUMBER('Cost model'!N737)),'Cost model'!N737,'Cost model'!M737)</f>
        <v>8.5</v>
      </c>
      <c r="K21184" s="14" t="n">
        <f aca="false">J21184-H21184</f>
        <v>1.18</v>
      </c>
      <c r="L21184" s="14" t="n">
        <f aca="false">G21184-H21184</f>
        <v>2.18</v>
      </c>
    </row>
    <row r="21185" customFormat="false" ht="15" hidden="false" customHeight="false" outlineLevel="0" collapsed="false">
      <c r="A21185" s="2" t="s">
        <v>221</v>
      </c>
      <c r="B21185" s="2" t="s">
        <v>142</v>
      </c>
      <c r="C21185" s="2" t="s">
        <v>49</v>
      </c>
      <c r="D21185" s="2" t="s">
        <v>10</v>
      </c>
      <c r="E21185" s="2" t="s">
        <v>74</v>
      </c>
      <c r="F21185" s="2" t="s">
        <v>976</v>
      </c>
      <c r="G21185" s="14" t="n">
        <v>19.5</v>
      </c>
      <c r="H21185" s="14" t="n">
        <v>23.58</v>
      </c>
      <c r="I21185" s="14" t="n">
        <v>19.5</v>
      </c>
      <c r="J21185" s="23" t="n">
        <f aca="false">IF(AND(E21185="Priority",ISNUMBER('Cost model'!N769)),'Cost model'!N769,'Cost model'!M769)</f>
        <v>24.5</v>
      </c>
      <c r="K21185" s="14" t="n">
        <f aca="false">J21185-H21185</f>
        <v>0.920000000000002</v>
      </c>
      <c r="L21185" s="14" t="n">
        <f aca="false">G21185-H21185</f>
        <v>-4.08</v>
      </c>
    </row>
    <row r="21186" customFormat="false" ht="15" hidden="false" customHeight="false" outlineLevel="0" collapsed="false">
      <c r="A21186" s="2" t="s">
        <v>158</v>
      </c>
      <c r="B21186" s="2" t="s">
        <v>158</v>
      </c>
      <c r="C21186" s="2" t="s">
        <v>49</v>
      </c>
      <c r="D21186" s="2" t="s">
        <v>12</v>
      </c>
      <c r="E21186" s="2" t="s">
        <v>74</v>
      </c>
      <c r="F21186" s="2" t="s">
        <v>977</v>
      </c>
      <c r="G21186" s="14" t="n">
        <v>19.5</v>
      </c>
      <c r="H21186" s="14" t="n">
        <v>47.75</v>
      </c>
      <c r="I21186" s="14" t="n">
        <v>19.5</v>
      </c>
      <c r="J21186" s="23" t="n">
        <f aca="false">IF(AND(E21186="Priority",ISNUMBER('Cost model'!N427)),'Cost model'!N427,'Cost model'!M427)</f>
        <v>28.5</v>
      </c>
      <c r="K21186" s="14" t="n">
        <f aca="false">J21186-H21186</f>
        <v>-19.25</v>
      </c>
      <c r="L21186" s="14" t="n">
        <f aca="false">G21186-H21186</f>
        <v>-28.25</v>
      </c>
    </row>
    <row r="21187" customFormat="false" ht="15" hidden="false" customHeight="false" outlineLevel="0" collapsed="false">
      <c r="A21187" s="2" t="s">
        <v>124</v>
      </c>
      <c r="B21187" s="2" t="s">
        <v>124</v>
      </c>
      <c r="C21187" s="2" t="s">
        <v>48</v>
      </c>
      <c r="D21187" s="2" t="s">
        <v>10</v>
      </c>
      <c r="E21187" s="2" t="s">
        <v>74</v>
      </c>
      <c r="F21187" s="2" t="s">
        <v>977</v>
      </c>
      <c r="G21187" s="14" t="n">
        <v>12.5</v>
      </c>
      <c r="H21187" s="14" t="n">
        <v>11.34</v>
      </c>
      <c r="I21187" s="14" t="n">
        <v>12.5</v>
      </c>
      <c r="J21187" s="23" t="n">
        <f aca="false">IF(AND(E21187="Priority",ISNUMBER('Cost model'!N318)),'Cost model'!N318,'Cost model'!M318)</f>
        <v>14.5</v>
      </c>
      <c r="K21187" s="14" t="n">
        <f aca="false">J21187-H21187</f>
        <v>3.16</v>
      </c>
      <c r="L21187" s="14" t="n">
        <f aca="false">G21187-H21187</f>
        <v>1.16</v>
      </c>
    </row>
    <row r="21188" customFormat="false" ht="15" hidden="false" customHeight="false" outlineLevel="0" collapsed="false">
      <c r="A21188" s="2" t="s">
        <v>124</v>
      </c>
      <c r="B21188" s="2" t="s">
        <v>124</v>
      </c>
      <c r="C21188" s="2" t="s">
        <v>47</v>
      </c>
      <c r="D21188" s="2" t="s">
        <v>12</v>
      </c>
      <c r="E21188" s="2" t="s">
        <v>83</v>
      </c>
      <c r="F21188" s="2" t="s">
        <v>977</v>
      </c>
      <c r="G21188" s="14" t="n">
        <v>19.5</v>
      </c>
      <c r="H21188" s="14" t="n">
        <v>12.08</v>
      </c>
      <c r="I21188" s="14" t="n">
        <v>19.5</v>
      </c>
      <c r="J21188" s="23" t="n">
        <f aca="false">IF(AND(E21188="Priority",ISNUMBER('Cost model'!N320)),'Cost model'!N320,'Cost model'!M320)</f>
        <v>35</v>
      </c>
      <c r="K21188" s="14" t="n">
        <f aca="false">J21188-H21188</f>
        <v>22.92</v>
      </c>
      <c r="L21188" s="14" t="n">
        <f aca="false">G21188-H21188</f>
        <v>7.42</v>
      </c>
    </row>
    <row r="21189" customFormat="false" ht="15" hidden="false" customHeight="false" outlineLevel="0" collapsed="false">
      <c r="A21189" s="2" t="s">
        <v>124</v>
      </c>
      <c r="B21189" s="2" t="s">
        <v>124</v>
      </c>
      <c r="C21189" s="2" t="s">
        <v>48</v>
      </c>
      <c r="D21189" s="2" t="s">
        <v>10</v>
      </c>
      <c r="E21189" s="2" t="s">
        <v>74</v>
      </c>
      <c r="F21189" s="2" t="s">
        <v>977</v>
      </c>
      <c r="G21189" s="14" t="n">
        <v>19.5</v>
      </c>
      <c r="H21189" s="14" t="n">
        <v>20.83</v>
      </c>
      <c r="I21189" s="14" t="n">
        <v>12.5</v>
      </c>
      <c r="J21189" s="23" t="n">
        <f aca="false">IF(AND(E21189="Priority",ISNUMBER('Cost model'!N318)),'Cost model'!N318,'Cost model'!M318)</f>
        <v>14.5</v>
      </c>
      <c r="K21189" s="14" t="n">
        <f aca="false">J21189-H21189</f>
        <v>-6.33</v>
      </c>
      <c r="L21189" s="14" t="n">
        <f aca="false">G21189-H21189</f>
        <v>-1.33</v>
      </c>
    </row>
    <row r="21190" customFormat="false" ht="15" hidden="false" customHeight="false" outlineLevel="0" collapsed="false">
      <c r="A21190" s="2" t="s">
        <v>124</v>
      </c>
      <c r="B21190" s="2" t="s">
        <v>158</v>
      </c>
      <c r="C21190" s="2" t="s">
        <v>47</v>
      </c>
      <c r="D21190" s="2" t="s">
        <v>10</v>
      </c>
      <c r="E21190" s="2" t="s">
        <v>74</v>
      </c>
      <c r="F21190" s="2" t="s">
        <v>976</v>
      </c>
      <c r="G21190" s="14" t="n">
        <v>14.5</v>
      </c>
      <c r="H21190" s="14" t="n">
        <v>11.23</v>
      </c>
      <c r="I21190" s="14" t="n">
        <v>14.5</v>
      </c>
      <c r="J21190" s="23" t="n">
        <f aca="false">IF(AND(E21190="Priority",ISNUMBER('Cost model'!N347)),'Cost model'!N347,'Cost model'!M347)</f>
        <v>13.5</v>
      </c>
      <c r="K21190" s="14" t="n">
        <f aca="false">J21190-H21190</f>
        <v>2.27</v>
      </c>
      <c r="L21190" s="14" t="n">
        <f aca="false">G21190-H21190</f>
        <v>3.27</v>
      </c>
    </row>
    <row r="21191" customFormat="false" ht="15" hidden="false" customHeight="false" outlineLevel="0" collapsed="false">
      <c r="A21191" s="2" t="s">
        <v>142</v>
      </c>
      <c r="B21191" s="2" t="s">
        <v>142</v>
      </c>
      <c r="C21191" s="2" t="s">
        <v>47</v>
      </c>
      <c r="D21191" s="2" t="s">
        <v>12</v>
      </c>
      <c r="E21191" s="2" t="s">
        <v>74</v>
      </c>
      <c r="F21191" s="2" t="s">
        <v>977</v>
      </c>
      <c r="G21191" s="14" t="n">
        <v>9.5</v>
      </c>
      <c r="H21191" s="14" t="n">
        <v>25.01</v>
      </c>
      <c r="I21191" s="14" t="n">
        <v>9.5</v>
      </c>
      <c r="J21191" s="23" t="n">
        <f aca="false">IF(AND(E21191="Priority",ISNUMBER('Cost model'!N635)),'Cost model'!N635,'Cost model'!M635)</f>
        <v>30.5</v>
      </c>
      <c r="K21191" s="14" t="n">
        <f aca="false">J21191-H21191</f>
        <v>5.49</v>
      </c>
      <c r="L21191" s="14" t="n">
        <f aca="false">G21191-H21191</f>
        <v>-15.51</v>
      </c>
    </row>
    <row r="21192" customFormat="false" ht="15" hidden="false" customHeight="false" outlineLevel="0" collapsed="false">
      <c r="A21192" s="2" t="s">
        <v>174</v>
      </c>
      <c r="B21192" s="2" t="s">
        <v>174</v>
      </c>
      <c r="C21192" s="2" t="s">
        <v>48</v>
      </c>
      <c r="D21192" s="2" t="s">
        <v>10</v>
      </c>
      <c r="E21192" s="2" t="s">
        <v>74</v>
      </c>
      <c r="F21192" s="2" t="s">
        <v>977</v>
      </c>
      <c r="G21192" s="14" t="n">
        <v>12.5</v>
      </c>
      <c r="H21192" s="14" t="n">
        <v>7.22</v>
      </c>
      <c r="I21192" s="14" t="n">
        <v>12.5</v>
      </c>
      <c r="J21192" s="23" t="n">
        <f aca="false">IF(AND(E21192="Priority",ISNUMBER('Cost model'!N168)),'Cost model'!N168,'Cost model'!M168)</f>
        <v>13.5</v>
      </c>
      <c r="K21192" s="14" t="n">
        <f aca="false">J21192-H21192</f>
        <v>6.28</v>
      </c>
      <c r="L21192" s="14" t="n">
        <f aca="false">G21192-H21192</f>
        <v>5.28</v>
      </c>
    </row>
    <row r="21193" customFormat="false" ht="15" hidden="false" customHeight="false" outlineLevel="0" collapsed="false">
      <c r="A21193" s="2" t="s">
        <v>158</v>
      </c>
      <c r="B21193" s="2" t="s">
        <v>158</v>
      </c>
      <c r="C21193" s="2" t="s">
        <v>49</v>
      </c>
      <c r="D21193" s="2" t="s">
        <v>13</v>
      </c>
      <c r="E21193" s="2" t="s">
        <v>74</v>
      </c>
      <c r="F21193" s="2" t="s">
        <v>977</v>
      </c>
      <c r="G21193" s="14" t="n">
        <v>50</v>
      </c>
      <c r="H21193" s="14" t="n">
        <v>89.79</v>
      </c>
      <c r="I21193" s="14" t="n">
        <v>50</v>
      </c>
      <c r="J21193" s="23" t="n">
        <f aca="false">IF(AND(E21193="Priority",ISNUMBER('Cost model'!N430)),'Cost model'!N430,'Cost model'!M430)</f>
        <v>50</v>
      </c>
      <c r="K21193" s="14" t="n">
        <f aca="false">J21193-H21193</f>
        <v>-39.79</v>
      </c>
      <c r="L21193" s="14" t="n">
        <f aca="false">G21193-H21193</f>
        <v>-39.79</v>
      </c>
    </row>
    <row r="21194" customFormat="false" ht="15" hidden="false" customHeight="false" outlineLevel="0" collapsed="false">
      <c r="A21194" s="2" t="s">
        <v>221</v>
      </c>
      <c r="B21194" s="2" t="s">
        <v>221</v>
      </c>
      <c r="C21194" s="2" t="s">
        <v>47</v>
      </c>
      <c r="D21194" s="2" t="s">
        <v>10</v>
      </c>
      <c r="E21194" s="2" t="s">
        <v>74</v>
      </c>
      <c r="F21194" s="2" t="s">
        <v>977</v>
      </c>
      <c r="G21194" s="14" t="n">
        <v>9.5</v>
      </c>
      <c r="H21194" s="14" t="n">
        <v>7.32</v>
      </c>
      <c r="I21194" s="14" t="n">
        <v>9.5</v>
      </c>
      <c r="J21194" s="23" t="n">
        <f aca="false">IF(AND(E21194="Priority",ISNUMBER('Cost model'!N737)),'Cost model'!N737,'Cost model'!M737)</f>
        <v>8.5</v>
      </c>
      <c r="K21194" s="14" t="n">
        <f aca="false">J21194-H21194</f>
        <v>1.18</v>
      </c>
      <c r="L21194" s="14" t="n">
        <f aca="false">G21194-H21194</f>
        <v>2.18</v>
      </c>
    </row>
    <row r="21195" customFormat="false" ht="15" hidden="false" customHeight="false" outlineLevel="0" collapsed="false">
      <c r="A21195" s="2" t="s">
        <v>221</v>
      </c>
      <c r="B21195" s="2" t="s">
        <v>124</v>
      </c>
      <c r="C21195" s="2" t="s">
        <v>47</v>
      </c>
      <c r="D21195" s="2" t="s">
        <v>10</v>
      </c>
      <c r="E21195" s="2" t="s">
        <v>74</v>
      </c>
      <c r="F21195" s="2" t="s">
        <v>976</v>
      </c>
      <c r="G21195" s="14" t="n">
        <v>14.5</v>
      </c>
      <c r="H21195" s="14" t="n">
        <v>23.58</v>
      </c>
      <c r="I21195" s="14" t="n">
        <v>19.5</v>
      </c>
      <c r="J21195" s="23" t="n">
        <f aca="false">IF(AND(E21195="Priority",ISNUMBER('Cost model'!N797)),'Cost model'!N797,'Cost model'!M797)</f>
        <v>14.5</v>
      </c>
      <c r="K21195" s="14" t="n">
        <f aca="false">J21195-H21195</f>
        <v>-9.08</v>
      </c>
      <c r="L21195" s="14" t="n">
        <f aca="false">G21195-H21195</f>
        <v>-9.08</v>
      </c>
    </row>
    <row r="21196" customFormat="false" ht="15" hidden="false" customHeight="false" outlineLevel="0" collapsed="false">
      <c r="A21196" s="2" t="s">
        <v>142</v>
      </c>
      <c r="B21196" s="2" t="s">
        <v>142</v>
      </c>
      <c r="C21196" s="2" t="s">
        <v>48</v>
      </c>
      <c r="D21196" s="2" t="s">
        <v>12</v>
      </c>
      <c r="E21196" s="2" t="s">
        <v>74</v>
      </c>
      <c r="F21196" s="2" t="s">
        <v>977</v>
      </c>
      <c r="G21196" s="14" t="n">
        <v>14.5</v>
      </c>
      <c r="H21196" s="14" t="n">
        <v>44.37</v>
      </c>
      <c r="I21196" s="14" t="n">
        <v>12.5</v>
      </c>
      <c r="J21196" s="23" t="n">
        <f aca="false">IF(AND(E21196="Priority",ISNUMBER('Cost model'!N636)),'Cost model'!N636,'Cost model'!M636)</f>
        <v>40</v>
      </c>
      <c r="K21196" s="14" t="n">
        <f aca="false">J21196-H21196</f>
        <v>-4.37</v>
      </c>
      <c r="L21196" s="14" t="n">
        <f aca="false">G21196-H21196</f>
        <v>-29.87</v>
      </c>
    </row>
    <row r="21197" customFormat="false" ht="15" hidden="false" customHeight="false" outlineLevel="0" collapsed="false">
      <c r="A21197" s="2" t="s">
        <v>221</v>
      </c>
      <c r="B21197" s="2" t="s">
        <v>221</v>
      </c>
      <c r="C21197" s="2" t="s">
        <v>47</v>
      </c>
      <c r="D21197" s="2" t="s">
        <v>12</v>
      </c>
      <c r="E21197" s="2" t="s">
        <v>74</v>
      </c>
      <c r="F21197" s="2" t="s">
        <v>977</v>
      </c>
      <c r="G21197" s="14" t="n">
        <v>9.5</v>
      </c>
      <c r="H21197" s="14" t="n">
        <v>21.01</v>
      </c>
      <c r="I21197" s="14" t="n">
        <v>9.5</v>
      </c>
      <c r="J21197" s="23" t="n">
        <f aca="false">IF(AND(E21197="Priority",ISNUMBER('Cost model'!N740)),'Cost model'!N740,'Cost model'!M740)</f>
        <v>22.5</v>
      </c>
      <c r="K21197" s="14" t="n">
        <f aca="false">J21197-H21197</f>
        <v>1.49</v>
      </c>
      <c r="L21197" s="14" t="n">
        <f aca="false">G21197-H21197</f>
        <v>-11.51</v>
      </c>
    </row>
    <row r="21198" customFormat="false" ht="15" hidden="false" customHeight="false" outlineLevel="0" collapsed="false">
      <c r="A21198" s="2" t="s">
        <v>174</v>
      </c>
      <c r="B21198" s="2" t="s">
        <v>158</v>
      </c>
      <c r="C21198" s="2" t="s">
        <v>48</v>
      </c>
      <c r="D21198" s="2" t="s">
        <v>10</v>
      </c>
      <c r="E21198" s="2" t="s">
        <v>74</v>
      </c>
      <c r="F21198" s="2" t="s">
        <v>976</v>
      </c>
      <c r="G21198" s="14" t="n">
        <v>12.5</v>
      </c>
      <c r="H21198" s="14" t="n">
        <v>15.66</v>
      </c>
      <c r="I21198" s="14" t="n">
        <v>14.5</v>
      </c>
      <c r="J21198" s="23" t="n">
        <f aca="false">IF(AND(E21198="Priority",ISNUMBER('Cost model'!N138)),'Cost model'!N138,'Cost model'!M138)</f>
        <v>16.5</v>
      </c>
      <c r="K21198" s="14" t="n">
        <f aca="false">J21198-H21198</f>
        <v>0.84</v>
      </c>
      <c r="L21198" s="14" t="n">
        <f aca="false">G21198-H21198</f>
        <v>-3.16</v>
      </c>
    </row>
    <row r="21199" customFormat="false" ht="15" hidden="false" customHeight="false" outlineLevel="0" collapsed="false">
      <c r="A21199" s="2" t="s">
        <v>221</v>
      </c>
      <c r="B21199" s="2" t="s">
        <v>158</v>
      </c>
      <c r="C21199" s="2" t="s">
        <v>47</v>
      </c>
      <c r="D21199" s="2" t="s">
        <v>12</v>
      </c>
      <c r="E21199" s="2" t="s">
        <v>74</v>
      </c>
      <c r="F21199" s="2" t="s">
        <v>976</v>
      </c>
      <c r="G21199" s="14" t="n">
        <v>19.5</v>
      </c>
      <c r="H21199" s="14" t="n">
        <v>32.14</v>
      </c>
      <c r="I21199" s="14" t="n">
        <v>19.5</v>
      </c>
      <c r="J21199" s="23" t="n">
        <f aca="false">IF(AND(E21199="Priority",ISNUMBER('Cost model'!N755)),'Cost model'!N755,'Cost model'!M755)</f>
        <v>50</v>
      </c>
      <c r="K21199" s="14" t="n">
        <f aca="false">J21199-H21199</f>
        <v>17.86</v>
      </c>
      <c r="L21199" s="14" t="n">
        <f aca="false">G21199-H21199</f>
        <v>-12.64</v>
      </c>
    </row>
    <row r="21200" customFormat="false" ht="15" hidden="false" customHeight="false" outlineLevel="0" collapsed="false">
      <c r="A21200" s="2" t="s">
        <v>221</v>
      </c>
      <c r="B21200" s="2" t="s">
        <v>221</v>
      </c>
      <c r="C21200" s="2" t="s">
        <v>49</v>
      </c>
      <c r="D21200" s="2" t="s">
        <v>13</v>
      </c>
      <c r="E21200" s="2" t="s">
        <v>83</v>
      </c>
      <c r="F21200" s="2" t="s">
        <v>977</v>
      </c>
      <c r="G21200" s="14" t="n">
        <v>95</v>
      </c>
      <c r="H21200" s="14" t="n">
        <v>224.53</v>
      </c>
      <c r="I21200" s="14" t="n">
        <v>95</v>
      </c>
      <c r="J21200" s="23" t="n">
        <f aca="false">IF(AND(E21200="Priority",ISNUMBER('Cost model'!N745)),'Cost model'!N745,'Cost model'!M745)</f>
        <v>180</v>
      </c>
      <c r="K21200" s="14" t="n">
        <f aca="false">J21200-H21200</f>
        <v>-44.53</v>
      </c>
      <c r="L21200" s="14" t="n">
        <f aca="false">G21200-H21200</f>
        <v>-129.53</v>
      </c>
    </row>
    <row r="21201" customFormat="false" ht="15" hidden="false" customHeight="false" outlineLevel="0" collapsed="false">
      <c r="A21201" s="2" t="s">
        <v>124</v>
      </c>
      <c r="B21201" s="2" t="s">
        <v>124</v>
      </c>
      <c r="C21201" s="2" t="s">
        <v>47</v>
      </c>
      <c r="D21201" s="2" t="s">
        <v>10</v>
      </c>
      <c r="E21201" s="2" t="s">
        <v>74</v>
      </c>
      <c r="F21201" s="2" t="s">
        <v>977</v>
      </c>
      <c r="G21201" s="14" t="n">
        <v>9.5</v>
      </c>
      <c r="H21201" s="14" t="n">
        <v>6.67</v>
      </c>
      <c r="I21201" s="14" t="n">
        <v>9.5</v>
      </c>
      <c r="J21201" s="23" t="n">
        <f aca="false">IF(AND(E21201="Priority",ISNUMBER('Cost model'!N317)),'Cost model'!N317,'Cost model'!M317)</f>
        <v>10.5</v>
      </c>
      <c r="K21201" s="14" t="n">
        <f aca="false">J21201-H21201</f>
        <v>3.83</v>
      </c>
      <c r="L21201" s="14" t="n">
        <f aca="false">G21201-H21201</f>
        <v>2.83</v>
      </c>
    </row>
    <row r="21202" customFormat="false" ht="15" hidden="false" customHeight="false" outlineLevel="0" collapsed="false">
      <c r="A21202" s="2" t="s">
        <v>221</v>
      </c>
      <c r="B21202" s="2" t="s">
        <v>221</v>
      </c>
      <c r="C21202" s="2" t="s">
        <v>49</v>
      </c>
      <c r="D21202" s="2" t="s">
        <v>10</v>
      </c>
      <c r="E21202" s="2" t="s">
        <v>74</v>
      </c>
      <c r="F21202" s="2" t="s">
        <v>977</v>
      </c>
      <c r="G21202" s="14" t="n">
        <v>17.5</v>
      </c>
      <c r="H21202" s="14" t="n">
        <v>17.31</v>
      </c>
      <c r="I21202" s="14" t="n">
        <v>17.5</v>
      </c>
      <c r="J21202" s="23" t="n">
        <f aca="false">IF(AND(E21202="Priority",ISNUMBER('Cost model'!N739)),'Cost model'!N739,'Cost model'!M739)</f>
        <v>17.5</v>
      </c>
      <c r="K21202" s="14" t="n">
        <f aca="false">J21202-H21202</f>
        <v>0.190000000000001</v>
      </c>
      <c r="L21202" s="14" t="n">
        <f aca="false">G21202-H21202</f>
        <v>0.190000000000001</v>
      </c>
    </row>
    <row r="21203" customFormat="false" ht="15" hidden="false" customHeight="false" outlineLevel="0" collapsed="false">
      <c r="A21203" s="2" t="s">
        <v>124</v>
      </c>
      <c r="B21203" s="2" t="s">
        <v>124</v>
      </c>
      <c r="C21203" s="2" t="s">
        <v>47</v>
      </c>
      <c r="D21203" s="2" t="s">
        <v>10</v>
      </c>
      <c r="E21203" s="2" t="s">
        <v>74</v>
      </c>
      <c r="F21203" s="2" t="s">
        <v>977</v>
      </c>
      <c r="G21203" s="14" t="n">
        <v>19.5</v>
      </c>
      <c r="H21203" s="14" t="n">
        <v>23.58</v>
      </c>
      <c r="I21203" s="14" t="n">
        <v>9.5</v>
      </c>
      <c r="J21203" s="23" t="n">
        <f aca="false">IF(AND(E21203="Priority",ISNUMBER('Cost model'!N317)),'Cost model'!N317,'Cost model'!M317)</f>
        <v>10.5</v>
      </c>
      <c r="K21203" s="14" t="n">
        <f aca="false">J21203-H21203</f>
        <v>-13.08</v>
      </c>
      <c r="L21203" s="14" t="n">
        <f aca="false">G21203-H21203</f>
        <v>-4.08</v>
      </c>
    </row>
    <row r="21204" customFormat="false" ht="15" hidden="false" customHeight="false" outlineLevel="0" collapsed="false">
      <c r="A21204" s="2" t="s">
        <v>124</v>
      </c>
      <c r="B21204" s="2" t="s">
        <v>124</v>
      </c>
      <c r="C21204" s="2" t="s">
        <v>47</v>
      </c>
      <c r="D21204" s="2" t="s">
        <v>12</v>
      </c>
      <c r="E21204" s="2" t="s">
        <v>74</v>
      </c>
      <c r="F21204" s="2" t="s">
        <v>977</v>
      </c>
      <c r="G21204" s="14" t="n">
        <v>9.5</v>
      </c>
      <c r="H21204" s="14" t="n">
        <v>27.58</v>
      </c>
      <c r="I21204" s="14" t="n">
        <v>9.5</v>
      </c>
      <c r="J21204" s="23" t="n">
        <f aca="false">IF(AND(E21204="Priority",ISNUMBER('Cost model'!N320)),'Cost model'!N320,'Cost model'!M320)</f>
        <v>24.5</v>
      </c>
      <c r="K21204" s="14" t="n">
        <f aca="false">J21204-H21204</f>
        <v>-3.08</v>
      </c>
      <c r="L21204" s="14" t="n">
        <f aca="false">G21204-H21204</f>
        <v>-18.08</v>
      </c>
    </row>
    <row r="21205" customFormat="false" ht="15" hidden="false" customHeight="false" outlineLevel="0" collapsed="false">
      <c r="A21205" s="2" t="s">
        <v>142</v>
      </c>
      <c r="B21205" s="2" t="s">
        <v>142</v>
      </c>
      <c r="C21205" s="2" t="s">
        <v>47</v>
      </c>
      <c r="D21205" s="2" t="s">
        <v>10</v>
      </c>
      <c r="E21205" s="2" t="s">
        <v>83</v>
      </c>
      <c r="F21205" s="2" t="s">
        <v>977</v>
      </c>
      <c r="G21205" s="14" t="n">
        <v>14.5</v>
      </c>
      <c r="H21205" s="14" t="n">
        <v>20.83</v>
      </c>
      <c r="I21205" s="14" t="n">
        <v>14.5</v>
      </c>
      <c r="J21205" s="23" t="n">
        <f aca="false">IF(AND(E21205="Priority",ISNUMBER('Cost model'!N632)),'Cost model'!N632,'Cost model'!M632)</f>
        <v>14.5</v>
      </c>
      <c r="K21205" s="14" t="n">
        <f aca="false">J21205-H21205</f>
        <v>-6.33</v>
      </c>
      <c r="L21205" s="14" t="n">
        <f aca="false">G21205-H21205</f>
        <v>-6.33</v>
      </c>
    </row>
    <row r="21206" customFormat="false" ht="15" hidden="false" customHeight="false" outlineLevel="0" collapsed="false">
      <c r="A21206" s="2" t="s">
        <v>124</v>
      </c>
      <c r="B21206" s="2" t="s">
        <v>174</v>
      </c>
      <c r="C21206" s="2" t="s">
        <v>48</v>
      </c>
      <c r="D21206" s="2" t="s">
        <v>13</v>
      </c>
      <c r="E21206" s="2" t="s">
        <v>74</v>
      </c>
      <c r="F21206" s="2" t="s">
        <v>976</v>
      </c>
      <c r="G21206" s="14" t="n">
        <v>24.5</v>
      </c>
      <c r="H21206" s="14" t="n">
        <v>88.09</v>
      </c>
      <c r="I21206" s="14" t="n">
        <v>24.5</v>
      </c>
      <c r="J21206" s="23" t="n">
        <f aca="false">IF(AND(E21206="Priority",ISNUMBER('Cost model'!N369)),'Cost model'!N369,'Cost model'!M369)</f>
        <v>100</v>
      </c>
      <c r="K21206" s="14" t="n">
        <f aca="false">J21206-H21206</f>
        <v>11.91</v>
      </c>
      <c r="L21206" s="14" t="n">
        <f aca="false">G21206-H21206</f>
        <v>-63.59</v>
      </c>
    </row>
    <row r="21207" customFormat="false" ht="15" hidden="false" customHeight="false" outlineLevel="0" collapsed="false">
      <c r="A21207" s="2" t="s">
        <v>174</v>
      </c>
      <c r="B21207" s="2" t="s">
        <v>174</v>
      </c>
      <c r="C21207" s="2" t="s">
        <v>47</v>
      </c>
      <c r="D21207" s="2" t="s">
        <v>12</v>
      </c>
      <c r="E21207" s="2" t="s">
        <v>83</v>
      </c>
      <c r="F21207" s="2" t="s">
        <v>977</v>
      </c>
      <c r="G21207" s="14" t="n">
        <v>19.5</v>
      </c>
      <c r="H21207" s="14" t="n">
        <v>28.18</v>
      </c>
      <c r="I21207" s="14" t="n">
        <v>19.5</v>
      </c>
      <c r="J21207" s="23" t="n">
        <f aca="false">IF(AND(E21207="Priority",ISNUMBER('Cost model'!N170)),'Cost model'!N170,'Cost model'!M170)</f>
        <v>35</v>
      </c>
      <c r="K21207" s="14" t="n">
        <f aca="false">J21207-H21207</f>
        <v>6.82</v>
      </c>
      <c r="L21207" s="14" t="n">
        <f aca="false">G21207-H21207</f>
        <v>-8.68</v>
      </c>
    </row>
    <row r="21208" customFormat="false" ht="15" hidden="false" customHeight="false" outlineLevel="0" collapsed="false">
      <c r="A21208" s="2" t="s">
        <v>124</v>
      </c>
      <c r="B21208" s="2" t="s">
        <v>124</v>
      </c>
      <c r="C21208" s="2" t="s">
        <v>49</v>
      </c>
      <c r="D21208" s="2" t="s">
        <v>14</v>
      </c>
      <c r="E21208" s="2" t="s">
        <v>74</v>
      </c>
      <c r="F21208" s="2" t="s">
        <v>977</v>
      </c>
      <c r="G21208" s="14" t="n">
        <v>85</v>
      </c>
      <c r="H21208" s="14" t="n">
        <v>281.11</v>
      </c>
      <c r="I21208" s="14" t="n">
        <v>85</v>
      </c>
      <c r="J21208" s="23" t="n">
        <f aca="false">IF(AND(E21208="Priority",ISNUMBER('Cost model'!N328)),'Cost model'!N328,'Cost model'!M328)</f>
        <v>175</v>
      </c>
      <c r="K21208" s="14" t="n">
        <f aca="false">J21208-H21208</f>
        <v>-106.11</v>
      </c>
      <c r="L21208" s="14" t="n">
        <f aca="false">G21208-H21208</f>
        <v>-196.11</v>
      </c>
    </row>
    <row r="21209" customFormat="false" ht="15" hidden="false" customHeight="false" outlineLevel="0" collapsed="false">
      <c r="A21209" s="2" t="s">
        <v>221</v>
      </c>
      <c r="B21209" s="2" t="s">
        <v>221</v>
      </c>
      <c r="C21209" s="2" t="s">
        <v>49</v>
      </c>
      <c r="D21209" s="2" t="s">
        <v>10</v>
      </c>
      <c r="E21209" s="2" t="s">
        <v>74</v>
      </c>
      <c r="F21209" s="2" t="s">
        <v>977</v>
      </c>
      <c r="G21209" s="14" t="n">
        <v>29.5</v>
      </c>
      <c r="H21209" s="14" t="n">
        <v>15.82</v>
      </c>
      <c r="I21209" s="14" t="n">
        <v>17.5</v>
      </c>
      <c r="J21209" s="23" t="n">
        <f aca="false">IF(AND(E21209="Priority",ISNUMBER('Cost model'!N739)),'Cost model'!N739,'Cost model'!M739)</f>
        <v>17.5</v>
      </c>
      <c r="K21209" s="14" t="n">
        <f aca="false">J21209-H21209</f>
        <v>1.68</v>
      </c>
      <c r="L21209" s="14" t="n">
        <f aca="false">G21209-H21209</f>
        <v>13.68</v>
      </c>
    </row>
    <row r="21210" customFormat="false" ht="15" hidden="false" customHeight="false" outlineLevel="0" collapsed="false">
      <c r="A21210" s="2" t="s">
        <v>174</v>
      </c>
      <c r="B21210" s="2" t="s">
        <v>174</v>
      </c>
      <c r="C21210" s="2" t="s">
        <v>47</v>
      </c>
      <c r="D21210" s="2" t="s">
        <v>12</v>
      </c>
      <c r="E21210" s="2" t="s">
        <v>74</v>
      </c>
      <c r="F21210" s="2" t="s">
        <v>977</v>
      </c>
      <c r="G21210" s="14" t="n">
        <v>9.5</v>
      </c>
      <c r="H21210" s="14" t="n">
        <v>29.85</v>
      </c>
      <c r="I21210" s="14" t="n">
        <v>9.5</v>
      </c>
      <c r="J21210" s="23" t="n">
        <f aca="false">IF(AND(E21210="Priority",ISNUMBER('Cost model'!N170)),'Cost model'!N170,'Cost model'!M170)</f>
        <v>25.5</v>
      </c>
      <c r="K21210" s="14" t="n">
        <f aca="false">J21210-H21210</f>
        <v>-4.35</v>
      </c>
      <c r="L21210" s="14" t="n">
        <f aca="false">G21210-H21210</f>
        <v>-20.35</v>
      </c>
    </row>
    <row r="21211" customFormat="false" ht="15" hidden="false" customHeight="false" outlineLevel="0" collapsed="false">
      <c r="A21211" s="2" t="s">
        <v>124</v>
      </c>
      <c r="B21211" s="2" t="s">
        <v>124</v>
      </c>
      <c r="C21211" s="2" t="s">
        <v>48</v>
      </c>
      <c r="D21211" s="2" t="s">
        <v>12</v>
      </c>
      <c r="E21211" s="2" t="s">
        <v>74</v>
      </c>
      <c r="F21211" s="2" t="s">
        <v>977</v>
      </c>
      <c r="G21211" s="14" t="n">
        <v>12.5</v>
      </c>
      <c r="H21211" s="14" t="n">
        <v>14.01</v>
      </c>
      <c r="I21211" s="14" t="n">
        <v>12.5</v>
      </c>
      <c r="J21211" s="23" t="n">
        <f aca="false">IF(AND(E21211="Priority",ISNUMBER('Cost model'!N321)),'Cost model'!N321,'Cost model'!M321)</f>
        <v>40</v>
      </c>
      <c r="K21211" s="14" t="n">
        <f aca="false">J21211-H21211</f>
        <v>25.99</v>
      </c>
      <c r="L21211" s="14" t="n">
        <f aca="false">G21211-H21211</f>
        <v>-1.51</v>
      </c>
    </row>
    <row r="21212" customFormat="false" ht="15" hidden="false" customHeight="false" outlineLevel="0" collapsed="false">
      <c r="A21212" s="2" t="s">
        <v>174</v>
      </c>
      <c r="B21212" s="2" t="s">
        <v>174</v>
      </c>
      <c r="C21212" s="2" t="s">
        <v>48</v>
      </c>
      <c r="D21212" s="2" t="s">
        <v>10</v>
      </c>
      <c r="E21212" s="2" t="s">
        <v>74</v>
      </c>
      <c r="F21212" s="2" t="s">
        <v>977</v>
      </c>
      <c r="G21212" s="14" t="n">
        <v>12.5</v>
      </c>
      <c r="H21212" s="14" t="n">
        <v>12.27</v>
      </c>
      <c r="I21212" s="14" t="n">
        <v>12.5</v>
      </c>
      <c r="J21212" s="23" t="n">
        <f aca="false">IF(AND(E21212="Priority",ISNUMBER('Cost model'!N168)),'Cost model'!N168,'Cost model'!M168)</f>
        <v>13.5</v>
      </c>
      <c r="K21212" s="14" t="n">
        <f aca="false">J21212-H21212</f>
        <v>1.23</v>
      </c>
      <c r="L21212" s="14" t="n">
        <f aca="false">G21212-H21212</f>
        <v>0.23</v>
      </c>
    </row>
    <row r="21213" customFormat="false" ht="15" hidden="false" customHeight="false" outlineLevel="0" collapsed="false">
      <c r="A21213" s="2" t="s">
        <v>174</v>
      </c>
      <c r="B21213" s="2" t="s">
        <v>174</v>
      </c>
      <c r="C21213" s="2" t="s">
        <v>47</v>
      </c>
      <c r="D21213" s="2" t="s">
        <v>15</v>
      </c>
      <c r="E21213" s="2" t="s">
        <v>74</v>
      </c>
      <c r="F21213" s="2" t="s">
        <v>977</v>
      </c>
      <c r="G21213" s="14" t="n">
        <v>45</v>
      </c>
      <c r="H21213" s="14" t="n">
        <v>91.08</v>
      </c>
      <c r="I21213" s="14" t="n">
        <v>45</v>
      </c>
      <c r="J21213" s="23" t="n">
        <f aca="false">IF(AND(E21213="Priority",ISNUMBER('Cost model'!N179)),'Cost model'!N179,'Cost model'!M179)</f>
        <v>135</v>
      </c>
      <c r="K21213" s="14" t="n">
        <f aca="false">J21213-H21213</f>
        <v>43.92</v>
      </c>
      <c r="L21213" s="14" t="n">
        <f aca="false">G21213-H21213</f>
        <v>-46.08</v>
      </c>
    </row>
    <row r="21214" customFormat="false" ht="15" hidden="false" customHeight="false" outlineLevel="0" collapsed="false">
      <c r="A21214" s="2" t="s">
        <v>174</v>
      </c>
      <c r="B21214" s="2" t="s">
        <v>174</v>
      </c>
      <c r="C21214" s="2" t="s">
        <v>48</v>
      </c>
      <c r="D21214" s="2" t="s">
        <v>14</v>
      </c>
      <c r="E21214" s="2" t="s">
        <v>74</v>
      </c>
      <c r="F21214" s="2" t="s">
        <v>977</v>
      </c>
      <c r="G21214" s="14" t="n">
        <v>45</v>
      </c>
      <c r="H21214" s="14" t="n">
        <v>112.96</v>
      </c>
      <c r="I21214" s="14" t="n">
        <v>45</v>
      </c>
      <c r="J21214" s="23" t="n">
        <f aca="false">IF(AND(E21214="Priority",ISNUMBER('Cost model'!N177)),'Cost model'!N177,'Cost model'!M177)</f>
        <v>110</v>
      </c>
      <c r="K21214" s="14" t="n">
        <f aca="false">J21214-H21214</f>
        <v>-2.95999999999999</v>
      </c>
      <c r="L21214" s="14" t="n">
        <f aca="false">G21214-H21214</f>
        <v>-67.96</v>
      </c>
    </row>
    <row r="21215" customFormat="false" ht="15" hidden="false" customHeight="false" outlineLevel="0" collapsed="false">
      <c r="A21215" s="2" t="s">
        <v>124</v>
      </c>
      <c r="B21215" s="2" t="s">
        <v>124</v>
      </c>
      <c r="C21215" s="2" t="s">
        <v>48</v>
      </c>
      <c r="D21215" s="2" t="s">
        <v>12</v>
      </c>
      <c r="E21215" s="2" t="s">
        <v>74</v>
      </c>
      <c r="F21215" s="2" t="s">
        <v>977</v>
      </c>
      <c r="G21215" s="14" t="n">
        <v>12.5</v>
      </c>
      <c r="H21215" s="14" t="n">
        <v>42.75</v>
      </c>
      <c r="I21215" s="14" t="n">
        <v>12.5</v>
      </c>
      <c r="J21215" s="23" t="n">
        <f aca="false">IF(AND(E21215="Priority",ISNUMBER('Cost model'!N321)),'Cost model'!N321,'Cost model'!M321)</f>
        <v>40</v>
      </c>
      <c r="K21215" s="14" t="n">
        <f aca="false">J21215-H21215</f>
        <v>-2.75</v>
      </c>
      <c r="L21215" s="14" t="n">
        <f aca="false">G21215-H21215</f>
        <v>-30.25</v>
      </c>
    </row>
    <row r="21216" customFormat="false" ht="15" hidden="false" customHeight="false" outlineLevel="0" collapsed="false">
      <c r="A21216" s="2" t="s">
        <v>142</v>
      </c>
      <c r="B21216" s="2" t="s">
        <v>221</v>
      </c>
      <c r="C21216" s="2" t="s">
        <v>47</v>
      </c>
      <c r="D21216" s="2" t="s">
        <v>12</v>
      </c>
      <c r="E21216" s="2" t="s">
        <v>74</v>
      </c>
      <c r="F21216" s="2" t="s">
        <v>976</v>
      </c>
      <c r="G21216" s="14" t="n">
        <v>14.5</v>
      </c>
      <c r="H21216" s="14" t="n">
        <v>59.53</v>
      </c>
      <c r="I21216" s="14" t="n">
        <v>24.5</v>
      </c>
      <c r="J21216" s="23" t="n">
        <f aca="false">IF(AND(E21216="Priority",ISNUMBER('Cost model'!N680)),'Cost model'!N680,'Cost model'!M680)</f>
        <v>50</v>
      </c>
      <c r="K21216" s="14" t="n">
        <f aca="false">J21216-H21216</f>
        <v>-9.53</v>
      </c>
      <c r="L21216" s="14" t="n">
        <f aca="false">G21216-H21216</f>
        <v>-45.03</v>
      </c>
    </row>
    <row r="21217" customFormat="false" ht="15" hidden="false" customHeight="false" outlineLevel="0" collapsed="false">
      <c r="A21217" s="2" t="s">
        <v>142</v>
      </c>
      <c r="B21217" s="2" t="s">
        <v>142</v>
      </c>
      <c r="C21217" s="2" t="s">
        <v>49</v>
      </c>
      <c r="D21217" s="2" t="s">
        <v>10</v>
      </c>
      <c r="E21217" s="2" t="s">
        <v>74</v>
      </c>
      <c r="F21217" s="2" t="s">
        <v>977</v>
      </c>
      <c r="G21217" s="14" t="n">
        <v>17.5</v>
      </c>
      <c r="H21217" s="14" t="n">
        <v>20.83</v>
      </c>
      <c r="I21217" s="14" t="n">
        <v>17.5</v>
      </c>
      <c r="J21217" s="23" t="n">
        <f aca="false">IF(AND(E21217="Priority",ISNUMBER('Cost model'!N634)),'Cost model'!N634,'Cost model'!M634)</f>
        <v>15.5</v>
      </c>
      <c r="K21217" s="14" t="n">
        <f aca="false">J21217-H21217</f>
        <v>-5.33</v>
      </c>
      <c r="L21217" s="14" t="n">
        <f aca="false">G21217-H21217</f>
        <v>-3.33</v>
      </c>
    </row>
    <row r="21218" customFormat="false" ht="15" hidden="false" customHeight="false" outlineLevel="0" collapsed="false">
      <c r="A21218" s="2" t="s">
        <v>174</v>
      </c>
      <c r="B21218" s="2" t="s">
        <v>221</v>
      </c>
      <c r="C21218" s="2" t="s">
        <v>47</v>
      </c>
      <c r="D21218" s="2" t="s">
        <v>10</v>
      </c>
      <c r="E21218" s="2" t="s">
        <v>83</v>
      </c>
      <c r="F21218" s="2" t="s">
        <v>976</v>
      </c>
      <c r="G21218" s="14" t="n">
        <v>24.5</v>
      </c>
      <c r="H21218" s="14" t="n">
        <v>37.28</v>
      </c>
      <c r="I21218" s="14" t="n">
        <v>24.5</v>
      </c>
      <c r="J21218" s="23" t="n">
        <f aca="false">IF(AND(E21218="Priority",ISNUMBER('Cost model'!N152)),'Cost model'!N152,'Cost model'!M152)</f>
        <v>18.5</v>
      </c>
      <c r="K21218" s="14" t="n">
        <f aca="false">J21218-H21218</f>
        <v>-18.78</v>
      </c>
      <c r="L21218" s="14" t="n">
        <f aca="false">G21218-H21218</f>
        <v>-12.78</v>
      </c>
    </row>
    <row r="21219" customFormat="false" ht="15" hidden="false" customHeight="false" outlineLevel="0" collapsed="false">
      <c r="A21219" s="2" t="s">
        <v>124</v>
      </c>
      <c r="B21219" s="2" t="s">
        <v>124</v>
      </c>
      <c r="C21219" s="2" t="s">
        <v>48</v>
      </c>
      <c r="D21219" s="2" t="s">
        <v>12</v>
      </c>
      <c r="E21219" s="2" t="s">
        <v>74</v>
      </c>
      <c r="F21219" s="2" t="s">
        <v>977</v>
      </c>
      <c r="G21219" s="14" t="n">
        <v>12.5</v>
      </c>
      <c r="H21219" s="14" t="n">
        <v>44.66</v>
      </c>
      <c r="I21219" s="14" t="n">
        <v>12.5</v>
      </c>
      <c r="J21219" s="23" t="n">
        <f aca="false">IF(AND(E21219="Priority",ISNUMBER('Cost model'!N321)),'Cost model'!N321,'Cost model'!M321)</f>
        <v>40</v>
      </c>
      <c r="K21219" s="14" t="n">
        <f aca="false">J21219-H21219</f>
        <v>-4.66</v>
      </c>
      <c r="L21219" s="14" t="n">
        <f aca="false">G21219-H21219</f>
        <v>-32.16</v>
      </c>
    </row>
    <row r="21220" customFormat="false" ht="15" hidden="false" customHeight="false" outlineLevel="0" collapsed="false">
      <c r="A21220" s="2" t="s">
        <v>174</v>
      </c>
      <c r="B21220" s="2" t="s">
        <v>174</v>
      </c>
      <c r="C21220" s="2" t="s">
        <v>48</v>
      </c>
      <c r="D21220" s="2" t="s">
        <v>12</v>
      </c>
      <c r="E21220" s="2" t="s">
        <v>74</v>
      </c>
      <c r="F21220" s="2" t="s">
        <v>977</v>
      </c>
      <c r="G21220" s="14" t="n">
        <v>12.5</v>
      </c>
      <c r="H21220" s="14" t="n">
        <v>23.58</v>
      </c>
      <c r="I21220" s="14" t="n">
        <v>12.5</v>
      </c>
      <c r="J21220" s="23" t="n">
        <f aca="false">IF(AND(E21220="Priority",ISNUMBER('Cost model'!N171)),'Cost model'!N171,'Cost model'!M171)</f>
        <v>40</v>
      </c>
      <c r="K21220" s="14" t="n">
        <f aca="false">J21220-H21220</f>
        <v>16.42</v>
      </c>
      <c r="L21220" s="14" t="n">
        <f aca="false">G21220-H21220</f>
        <v>-11.08</v>
      </c>
    </row>
    <row r="21221" customFormat="false" ht="15" hidden="false" customHeight="false" outlineLevel="0" collapsed="false">
      <c r="A21221" s="2" t="s">
        <v>124</v>
      </c>
      <c r="B21221" s="2" t="s">
        <v>174</v>
      </c>
      <c r="C21221" s="2" t="s">
        <v>48</v>
      </c>
      <c r="D21221" s="2" t="s">
        <v>10</v>
      </c>
      <c r="E21221" s="2" t="s">
        <v>74</v>
      </c>
      <c r="F21221" s="2" t="s">
        <v>976</v>
      </c>
      <c r="G21221" s="14" t="n">
        <v>14.5</v>
      </c>
      <c r="H21221" s="14" t="n">
        <v>7.93</v>
      </c>
      <c r="I21221" s="14" t="n">
        <v>14.5</v>
      </c>
      <c r="J21221" s="23" t="n">
        <f aca="false">IF(AND(E21221="Priority",ISNUMBER('Cost model'!N363)),'Cost model'!N363,'Cost model'!M363)</f>
        <v>15.5</v>
      </c>
      <c r="K21221" s="14" t="n">
        <f aca="false">J21221-H21221</f>
        <v>7.57</v>
      </c>
      <c r="L21221" s="14" t="n">
        <f aca="false">G21221-H21221</f>
        <v>6.57</v>
      </c>
    </row>
    <row r="21222" customFormat="false" ht="15" hidden="false" customHeight="false" outlineLevel="0" collapsed="false">
      <c r="A21222" s="2" t="s">
        <v>142</v>
      </c>
      <c r="B21222" s="2" t="s">
        <v>142</v>
      </c>
      <c r="C21222" s="2" t="s">
        <v>48</v>
      </c>
      <c r="D21222" s="2" t="s">
        <v>10</v>
      </c>
      <c r="E21222" s="2" t="s">
        <v>74</v>
      </c>
      <c r="F21222" s="2" t="s">
        <v>977</v>
      </c>
      <c r="G21222" s="14" t="n">
        <v>12.5</v>
      </c>
      <c r="H21222" s="14" t="n">
        <v>8.8</v>
      </c>
      <c r="I21222" s="14" t="n">
        <v>12.5</v>
      </c>
      <c r="J21222" s="23" t="n">
        <f aca="false">IF(AND(E21222="Priority",ISNUMBER('Cost model'!N633)),'Cost model'!N633,'Cost model'!M633)</f>
        <v>11.5</v>
      </c>
      <c r="K21222" s="14" t="n">
        <f aca="false">J21222-H21222</f>
        <v>2.7</v>
      </c>
      <c r="L21222" s="14" t="n">
        <f aca="false">G21222-H21222</f>
        <v>3.7</v>
      </c>
    </row>
    <row r="21223" customFormat="false" ht="15" hidden="false" customHeight="false" outlineLevel="0" collapsed="false">
      <c r="A21223" s="2" t="s">
        <v>158</v>
      </c>
      <c r="B21223" s="2" t="s">
        <v>158</v>
      </c>
      <c r="C21223" s="2" t="s">
        <v>49</v>
      </c>
      <c r="D21223" s="2" t="s">
        <v>12</v>
      </c>
      <c r="E21223" s="2" t="s">
        <v>74</v>
      </c>
      <c r="F21223" s="2" t="s">
        <v>977</v>
      </c>
      <c r="G21223" s="14" t="n">
        <v>19.5</v>
      </c>
      <c r="H21223" s="14" t="n">
        <v>30.73</v>
      </c>
      <c r="I21223" s="14" t="n">
        <v>19.5</v>
      </c>
      <c r="J21223" s="23" t="n">
        <f aca="false">IF(AND(E21223="Priority",ISNUMBER('Cost model'!N427)),'Cost model'!N427,'Cost model'!M427)</f>
        <v>28.5</v>
      </c>
      <c r="K21223" s="14" t="n">
        <f aca="false">J21223-H21223</f>
        <v>-2.23</v>
      </c>
      <c r="L21223" s="14" t="n">
        <f aca="false">G21223-H21223</f>
        <v>-11.23</v>
      </c>
    </row>
    <row r="21224" customFormat="false" ht="15" hidden="false" customHeight="false" outlineLevel="0" collapsed="false">
      <c r="A21224" s="2" t="s">
        <v>174</v>
      </c>
      <c r="B21224" s="2" t="s">
        <v>174</v>
      </c>
      <c r="C21224" s="2" t="s">
        <v>49</v>
      </c>
      <c r="D21224" s="2" t="s">
        <v>12</v>
      </c>
      <c r="E21224" s="2" t="s">
        <v>83</v>
      </c>
      <c r="F21224" s="2" t="s">
        <v>977</v>
      </c>
      <c r="G21224" s="14" t="n">
        <v>29.5</v>
      </c>
      <c r="H21224" s="14" t="n">
        <v>69.61</v>
      </c>
      <c r="I21224" s="14" t="n">
        <v>29.5</v>
      </c>
      <c r="J21224" s="23" t="n">
        <f aca="false">IF(AND(E21224="Priority",ISNUMBER('Cost model'!N172)),'Cost model'!N172,'Cost model'!M172)</f>
        <v>60</v>
      </c>
      <c r="K21224" s="14" t="n">
        <f aca="false">J21224-H21224</f>
        <v>-9.61</v>
      </c>
      <c r="L21224" s="14" t="n">
        <f aca="false">G21224-H21224</f>
        <v>-40.11</v>
      </c>
    </row>
    <row r="21225" customFormat="false" ht="15" hidden="false" customHeight="false" outlineLevel="0" collapsed="false">
      <c r="A21225" s="2" t="s">
        <v>174</v>
      </c>
      <c r="B21225" s="2" t="s">
        <v>174</v>
      </c>
      <c r="C21225" s="2" t="s">
        <v>48</v>
      </c>
      <c r="D21225" s="2" t="s">
        <v>12</v>
      </c>
      <c r="E21225" s="2" t="s">
        <v>83</v>
      </c>
      <c r="F21225" s="2" t="s">
        <v>977</v>
      </c>
      <c r="G21225" s="14" t="n">
        <v>19.5</v>
      </c>
      <c r="H21225" s="14" t="n">
        <v>37.28</v>
      </c>
      <c r="I21225" s="14" t="n">
        <v>19.5</v>
      </c>
      <c r="J21225" s="23" t="n">
        <f aca="false">IF(AND(E21225="Priority",ISNUMBER('Cost model'!N171)),'Cost model'!N171,'Cost model'!M171)</f>
        <v>55</v>
      </c>
      <c r="K21225" s="14" t="n">
        <f aca="false">J21225-H21225</f>
        <v>17.72</v>
      </c>
      <c r="L21225" s="14" t="n">
        <f aca="false">G21225-H21225</f>
        <v>-17.78</v>
      </c>
    </row>
    <row r="21226" customFormat="false" ht="15" hidden="false" customHeight="false" outlineLevel="0" collapsed="false">
      <c r="A21226" s="2" t="s">
        <v>205</v>
      </c>
      <c r="B21226" s="2" t="s">
        <v>142</v>
      </c>
      <c r="C21226" s="2" t="s">
        <v>47</v>
      </c>
      <c r="D21226" s="2" t="s">
        <v>12</v>
      </c>
      <c r="E21226" s="2" t="s">
        <v>83</v>
      </c>
      <c r="F21226" s="2" t="s">
        <v>976</v>
      </c>
      <c r="G21226" s="14" t="n">
        <v>24.5</v>
      </c>
      <c r="H21226" s="14" t="n">
        <v>14.84</v>
      </c>
      <c r="I21226" s="14" t="n">
        <v>24.5</v>
      </c>
      <c r="J21226" s="23" t="n">
        <f aca="false">IF(AND(E21226="Priority",ISNUMBER('Cost model'!N545)),'Cost model'!N545,'Cost model'!M545)</f>
        <v>70</v>
      </c>
      <c r="K21226" s="14" t="n">
        <f aca="false">J21226-H21226</f>
        <v>55.16</v>
      </c>
      <c r="L21226" s="14" t="n">
        <f aca="false">G21226-H21226</f>
        <v>9.66</v>
      </c>
    </row>
    <row r="21227" customFormat="false" ht="15" hidden="false" customHeight="false" outlineLevel="0" collapsed="false">
      <c r="A21227" s="2" t="s">
        <v>174</v>
      </c>
      <c r="B21227" s="2" t="s">
        <v>142</v>
      </c>
      <c r="C21227" s="2" t="s">
        <v>47</v>
      </c>
      <c r="D21227" s="2" t="s">
        <v>10</v>
      </c>
      <c r="E21227" s="2" t="s">
        <v>74</v>
      </c>
      <c r="F21227" s="2" t="s">
        <v>976</v>
      </c>
      <c r="G21227" s="14" t="n">
        <v>9.5</v>
      </c>
      <c r="H21227" s="14" t="n">
        <v>10.27</v>
      </c>
      <c r="I21227" s="14" t="n">
        <v>9.5</v>
      </c>
      <c r="J21227" s="23" t="n">
        <f aca="false">IF(AND(E21227="Priority",ISNUMBER('Cost model'!N122)),'Cost model'!N122,'Cost model'!M122)</f>
        <v>13.5</v>
      </c>
      <c r="K21227" s="14" t="n">
        <f aca="false">J21227-H21227</f>
        <v>3.23</v>
      </c>
      <c r="L21227" s="14" t="n">
        <f aca="false">G21227-H21227</f>
        <v>-0.77</v>
      </c>
    </row>
    <row r="21228" customFormat="false" ht="15" hidden="false" customHeight="false" outlineLevel="0" collapsed="false">
      <c r="A21228" s="2" t="s">
        <v>124</v>
      </c>
      <c r="B21228" s="2" t="s">
        <v>124</v>
      </c>
      <c r="C21228" s="2" t="s">
        <v>49</v>
      </c>
      <c r="D21228" s="2" t="s">
        <v>10</v>
      </c>
      <c r="E21228" s="2" t="s">
        <v>74</v>
      </c>
      <c r="F21228" s="2" t="s">
        <v>977</v>
      </c>
      <c r="G21228" s="14" t="n">
        <v>17.5</v>
      </c>
      <c r="H21228" s="14" t="n">
        <v>20.83</v>
      </c>
      <c r="I21228" s="14" t="n">
        <v>17.5</v>
      </c>
      <c r="J21228" s="23" t="n">
        <f aca="false">IF(AND(E21228="Priority",ISNUMBER('Cost model'!N319)),'Cost model'!N319,'Cost model'!M319)</f>
        <v>16.5</v>
      </c>
      <c r="K21228" s="14" t="n">
        <f aca="false">J21228-H21228</f>
        <v>-4.33</v>
      </c>
      <c r="L21228" s="14" t="n">
        <f aca="false">G21228-H21228</f>
        <v>-3.33</v>
      </c>
    </row>
    <row r="21229" customFormat="false" ht="15" hidden="false" customHeight="false" outlineLevel="0" collapsed="false">
      <c r="A21229" s="2" t="s">
        <v>124</v>
      </c>
      <c r="B21229" s="2" t="s">
        <v>174</v>
      </c>
      <c r="C21229" s="2" t="s">
        <v>49</v>
      </c>
      <c r="D21229" s="2" t="s">
        <v>10</v>
      </c>
      <c r="E21229" s="2" t="s">
        <v>74</v>
      </c>
      <c r="F21229" s="2" t="s">
        <v>976</v>
      </c>
      <c r="G21229" s="14" t="n">
        <v>17.5</v>
      </c>
      <c r="H21229" s="14" t="n">
        <v>17.31</v>
      </c>
      <c r="I21229" s="14" t="n">
        <v>17.5</v>
      </c>
      <c r="J21229" s="23" t="n">
        <f aca="false">IF(AND(E21229="Priority",ISNUMBER('Cost model'!N364)),'Cost model'!N364,'Cost model'!M364)</f>
        <v>16.5</v>
      </c>
      <c r="K21229" s="14" t="n">
        <f aca="false">J21229-H21229</f>
        <v>-0.809999999999999</v>
      </c>
      <c r="L21229" s="14" t="n">
        <f aca="false">G21229-H21229</f>
        <v>0.190000000000001</v>
      </c>
    </row>
    <row r="21230" customFormat="false" ht="15" hidden="false" customHeight="false" outlineLevel="0" collapsed="false">
      <c r="A21230" s="2" t="s">
        <v>142</v>
      </c>
      <c r="B21230" s="2" t="s">
        <v>142</v>
      </c>
      <c r="C21230" s="2" t="s">
        <v>49</v>
      </c>
      <c r="D21230" s="2" t="s">
        <v>12</v>
      </c>
      <c r="E21230" s="2" t="s">
        <v>74</v>
      </c>
      <c r="F21230" s="2" t="s">
        <v>977</v>
      </c>
      <c r="G21230" s="14" t="n">
        <v>19.5</v>
      </c>
      <c r="H21230" s="14" t="n">
        <v>25.01</v>
      </c>
      <c r="I21230" s="14" t="n">
        <v>19.5</v>
      </c>
      <c r="J21230" s="23" t="n">
        <f aca="false">IF(AND(E21230="Priority",ISNUMBER('Cost model'!N637)),'Cost model'!N637,'Cost model'!M637)</f>
        <v>45</v>
      </c>
      <c r="K21230" s="14" t="n">
        <f aca="false">J21230-H21230</f>
        <v>19.99</v>
      </c>
      <c r="L21230" s="14" t="n">
        <f aca="false">G21230-H21230</f>
        <v>-5.51</v>
      </c>
    </row>
    <row r="21231" customFormat="false" ht="15" hidden="false" customHeight="false" outlineLevel="0" collapsed="false">
      <c r="A21231" s="2" t="s">
        <v>174</v>
      </c>
      <c r="B21231" s="2" t="s">
        <v>174</v>
      </c>
      <c r="C21231" s="2" t="s">
        <v>48</v>
      </c>
      <c r="D21231" s="2" t="s">
        <v>13</v>
      </c>
      <c r="E21231" s="2" t="s">
        <v>74</v>
      </c>
      <c r="F21231" s="2" t="s">
        <v>977</v>
      </c>
      <c r="G21231" s="14" t="n">
        <v>24.5</v>
      </c>
      <c r="H21231" s="14" t="n">
        <v>115.65</v>
      </c>
      <c r="I21231" s="14" t="n">
        <v>24.5</v>
      </c>
      <c r="J21231" s="23" t="n">
        <f aca="false">IF(AND(E21231="Priority",ISNUMBER('Cost model'!N174)),'Cost model'!N174,'Cost model'!M174)</f>
        <v>70</v>
      </c>
      <c r="K21231" s="14" t="n">
        <f aca="false">J21231-H21231</f>
        <v>-45.65</v>
      </c>
      <c r="L21231" s="14" t="n">
        <f aca="false">G21231-H21231</f>
        <v>-91.15</v>
      </c>
    </row>
    <row r="21232" customFormat="false" ht="15" hidden="false" customHeight="false" outlineLevel="0" collapsed="false">
      <c r="A21232" s="2" t="s">
        <v>174</v>
      </c>
      <c r="B21232" s="2" t="s">
        <v>123</v>
      </c>
      <c r="C21232" s="2" t="s">
        <v>47</v>
      </c>
      <c r="D21232" s="2" t="s">
        <v>10</v>
      </c>
      <c r="E21232" s="2" t="s">
        <v>74</v>
      </c>
      <c r="F21232" s="2" t="s">
        <v>976</v>
      </c>
      <c r="G21232" s="14" t="n">
        <v>9.5</v>
      </c>
      <c r="H21232" s="14" t="n">
        <v>20.83</v>
      </c>
      <c r="I21232" s="14" t="n">
        <v>19.5</v>
      </c>
      <c r="J21232" s="23" t="n">
        <f aca="false">IF(AND(E21232="Priority",ISNUMBER('Cost model'!N197)),'Cost model'!N197,'Cost model'!M197)</f>
        <v>20.5</v>
      </c>
      <c r="K21232" s="14" t="n">
        <f aca="false">J21232-H21232</f>
        <v>-0.329999999999998</v>
      </c>
      <c r="L21232" s="14" t="n">
        <f aca="false">G21232-H21232</f>
        <v>-11.33</v>
      </c>
    </row>
    <row r="21233" customFormat="false" ht="15" hidden="false" customHeight="false" outlineLevel="0" collapsed="false">
      <c r="A21233" s="2" t="s">
        <v>124</v>
      </c>
      <c r="B21233" s="2" t="s">
        <v>124</v>
      </c>
      <c r="C21233" s="2" t="s">
        <v>47</v>
      </c>
      <c r="D21233" s="2" t="s">
        <v>12</v>
      </c>
      <c r="E21233" s="2" t="s">
        <v>74</v>
      </c>
      <c r="F21233" s="2" t="s">
        <v>977</v>
      </c>
      <c r="G21233" s="14" t="n">
        <v>9.5</v>
      </c>
      <c r="H21233" s="14" t="n">
        <v>10.86</v>
      </c>
      <c r="I21233" s="14" t="n">
        <v>9.5</v>
      </c>
      <c r="J21233" s="23" t="n">
        <f aca="false">IF(AND(E21233="Priority",ISNUMBER('Cost model'!N320)),'Cost model'!N320,'Cost model'!M320)</f>
        <v>24.5</v>
      </c>
      <c r="K21233" s="14" t="n">
        <f aca="false">J21233-H21233</f>
        <v>13.64</v>
      </c>
      <c r="L21233" s="14" t="n">
        <f aca="false">G21233-H21233</f>
        <v>-1.36</v>
      </c>
    </row>
    <row r="21234" customFormat="false" ht="15" hidden="false" customHeight="false" outlineLevel="0" collapsed="false">
      <c r="A21234" s="2" t="s">
        <v>174</v>
      </c>
      <c r="B21234" s="2" t="s">
        <v>124</v>
      </c>
      <c r="C21234" s="2" t="s">
        <v>47</v>
      </c>
      <c r="D21234" s="2" t="s">
        <v>10</v>
      </c>
      <c r="E21234" s="2" t="s">
        <v>83</v>
      </c>
      <c r="F21234" s="2" t="s">
        <v>976</v>
      </c>
      <c r="G21234" s="14" t="n">
        <v>14.5</v>
      </c>
      <c r="H21234" s="14" t="n">
        <v>20.83</v>
      </c>
      <c r="I21234" s="14" t="n">
        <v>14.5</v>
      </c>
      <c r="J21234" s="23" t="n">
        <f aca="false">IF(AND(E21234="Priority",ISNUMBER('Cost model'!N107)),'Cost model'!N107,'Cost model'!M107)</f>
        <v>17.5</v>
      </c>
      <c r="K21234" s="14" t="n">
        <f aca="false">J21234-H21234</f>
        <v>-3.33</v>
      </c>
      <c r="L21234" s="14" t="n">
        <f aca="false">G21234-H21234</f>
        <v>-6.33</v>
      </c>
    </row>
    <row r="21235" customFormat="false" ht="15" hidden="false" customHeight="false" outlineLevel="0" collapsed="false">
      <c r="A21235" s="2" t="s">
        <v>142</v>
      </c>
      <c r="B21235" s="2" t="s">
        <v>142</v>
      </c>
      <c r="C21235" s="2" t="s">
        <v>47</v>
      </c>
      <c r="D21235" s="2" t="s">
        <v>12</v>
      </c>
      <c r="E21235" s="2" t="s">
        <v>74</v>
      </c>
      <c r="F21235" s="2" t="s">
        <v>977</v>
      </c>
      <c r="G21235" s="14" t="n">
        <v>14.5</v>
      </c>
      <c r="H21235" s="14" t="n">
        <v>58.86</v>
      </c>
      <c r="I21235" s="14" t="n">
        <v>9.5</v>
      </c>
      <c r="J21235" s="23" t="n">
        <f aca="false">IF(AND(E21235="Priority",ISNUMBER('Cost model'!N635)),'Cost model'!N635,'Cost model'!M635)</f>
        <v>30.5</v>
      </c>
      <c r="K21235" s="14" t="n">
        <f aca="false">J21235-H21235</f>
        <v>-28.36</v>
      </c>
      <c r="L21235" s="14" t="n">
        <f aca="false">G21235-H21235</f>
        <v>-44.36</v>
      </c>
    </row>
    <row r="21236" customFormat="false" ht="15" hidden="false" customHeight="false" outlineLevel="0" collapsed="false">
      <c r="A21236" s="2" t="s">
        <v>174</v>
      </c>
      <c r="B21236" s="2" t="s">
        <v>174</v>
      </c>
      <c r="C21236" s="2" t="s">
        <v>48</v>
      </c>
      <c r="D21236" s="2" t="s">
        <v>12</v>
      </c>
      <c r="E21236" s="2" t="s">
        <v>83</v>
      </c>
      <c r="F21236" s="2" t="s">
        <v>977</v>
      </c>
      <c r="G21236" s="14" t="n">
        <v>19.5</v>
      </c>
      <c r="H21236" s="14" t="n">
        <v>25.01</v>
      </c>
      <c r="I21236" s="14" t="n">
        <v>19.5</v>
      </c>
      <c r="J21236" s="23" t="n">
        <f aca="false">IF(AND(E21236="Priority",ISNUMBER('Cost model'!N171)),'Cost model'!N171,'Cost model'!M171)</f>
        <v>55</v>
      </c>
      <c r="K21236" s="14" t="n">
        <f aca="false">J21236-H21236</f>
        <v>29.99</v>
      </c>
      <c r="L21236" s="14" t="n">
        <f aca="false">G21236-H21236</f>
        <v>-5.51</v>
      </c>
    </row>
    <row r="21237" customFormat="false" ht="15" hidden="false" customHeight="false" outlineLevel="0" collapsed="false">
      <c r="A21237" s="2" t="s">
        <v>174</v>
      </c>
      <c r="B21237" s="2" t="s">
        <v>205</v>
      </c>
      <c r="C21237" s="2" t="s">
        <v>48</v>
      </c>
      <c r="D21237" s="2" t="s">
        <v>10</v>
      </c>
      <c r="E21237" s="2" t="s">
        <v>74</v>
      </c>
      <c r="F21237" s="2" t="s">
        <v>976</v>
      </c>
      <c r="G21237" s="14" t="n">
        <v>12.5</v>
      </c>
      <c r="H21237" s="14" t="n">
        <v>8.92</v>
      </c>
      <c r="I21237" s="14" t="n">
        <v>19.5</v>
      </c>
      <c r="J21237" s="23" t="n">
        <f aca="false">IF(AND(E21237="Priority",ISNUMBER('Cost model'!N183)),'Cost model'!N183,'Cost model'!M183)</f>
        <v>17.5</v>
      </c>
      <c r="K21237" s="14" t="n">
        <f aca="false">J21237-H21237</f>
        <v>8.58</v>
      </c>
      <c r="L21237" s="14" t="n">
        <f aca="false">G21237-H21237</f>
        <v>3.58</v>
      </c>
    </row>
    <row r="21238" customFormat="false" ht="15" hidden="false" customHeight="false" outlineLevel="0" collapsed="false">
      <c r="A21238" s="2" t="s">
        <v>142</v>
      </c>
      <c r="B21238" s="2" t="s">
        <v>142</v>
      </c>
      <c r="C21238" s="2" t="s">
        <v>49</v>
      </c>
      <c r="D21238" s="2" t="s">
        <v>14</v>
      </c>
      <c r="E21238" s="2" t="s">
        <v>74</v>
      </c>
      <c r="F21238" s="2" t="s">
        <v>977</v>
      </c>
      <c r="G21238" s="14" t="n">
        <v>85</v>
      </c>
      <c r="H21238" s="14" t="n">
        <v>133.23</v>
      </c>
      <c r="I21238" s="14" t="n">
        <v>85</v>
      </c>
      <c r="J21238" s="23" t="n">
        <f aca="false">IF(AND(E21238="Priority",ISNUMBER('Cost model'!N643)),'Cost model'!N643,'Cost model'!M643)</f>
        <v>110</v>
      </c>
      <c r="K21238" s="14" t="n">
        <f aca="false">J21238-H21238</f>
        <v>-23.23</v>
      </c>
      <c r="L21238" s="14" t="n">
        <f aca="false">G21238-H21238</f>
        <v>-48.23</v>
      </c>
    </row>
    <row r="21239" customFormat="false" ht="15" hidden="false" customHeight="false" outlineLevel="0" collapsed="false">
      <c r="A21239" s="2" t="s">
        <v>174</v>
      </c>
      <c r="B21239" s="2" t="s">
        <v>123</v>
      </c>
      <c r="C21239" s="2" t="s">
        <v>49</v>
      </c>
      <c r="D21239" s="2" t="s">
        <v>12</v>
      </c>
      <c r="E21239" s="2" t="s">
        <v>74</v>
      </c>
      <c r="F21239" s="2" t="s">
        <v>976</v>
      </c>
      <c r="G21239" s="14" t="n">
        <v>19.5</v>
      </c>
      <c r="H21239" s="14" t="n">
        <v>38.96</v>
      </c>
      <c r="I21239" s="14" t="n">
        <v>24.5</v>
      </c>
      <c r="J21239" s="23" t="n">
        <f aca="false">IF(AND(E21239="Priority",ISNUMBER('Cost model'!N202)),'Cost model'!N202,'Cost model'!M202)</f>
        <v>65</v>
      </c>
      <c r="K21239" s="14" t="n">
        <f aca="false">J21239-H21239</f>
        <v>26.04</v>
      </c>
      <c r="L21239" s="14" t="n">
        <f aca="false">G21239-H21239</f>
        <v>-19.46</v>
      </c>
    </row>
    <row r="21240" customFormat="false" ht="15" hidden="false" customHeight="false" outlineLevel="0" collapsed="false">
      <c r="A21240" s="2" t="s">
        <v>174</v>
      </c>
      <c r="B21240" s="2" t="s">
        <v>174</v>
      </c>
      <c r="C21240" s="2" t="s">
        <v>47</v>
      </c>
      <c r="D21240" s="2" t="s">
        <v>10</v>
      </c>
      <c r="E21240" s="2" t="s">
        <v>74</v>
      </c>
      <c r="F21240" s="2" t="s">
        <v>977</v>
      </c>
      <c r="G21240" s="14" t="n">
        <v>9.5</v>
      </c>
      <c r="H21240" s="14" t="n">
        <v>7.46</v>
      </c>
      <c r="I21240" s="14" t="n">
        <v>9.5</v>
      </c>
      <c r="J21240" s="23" t="n">
        <f aca="false">IF(AND(E21240="Priority",ISNUMBER('Cost model'!N167)),'Cost model'!N167,'Cost model'!M167)</f>
        <v>8.5</v>
      </c>
      <c r="K21240" s="14" t="n">
        <f aca="false">J21240-H21240</f>
        <v>1.04</v>
      </c>
      <c r="L21240" s="14" t="n">
        <f aca="false">G21240-H21240</f>
        <v>2.04</v>
      </c>
    </row>
    <row r="21241" customFormat="false" ht="15" hidden="false" customHeight="false" outlineLevel="0" collapsed="false">
      <c r="A21241" s="2" t="s">
        <v>221</v>
      </c>
      <c r="B21241" s="2" t="s">
        <v>221</v>
      </c>
      <c r="C21241" s="2" t="s">
        <v>49</v>
      </c>
      <c r="D21241" s="2" t="s">
        <v>10</v>
      </c>
      <c r="E21241" s="2" t="s">
        <v>83</v>
      </c>
      <c r="F21241" s="2" t="s">
        <v>977</v>
      </c>
      <c r="G21241" s="14" t="n">
        <v>24.5</v>
      </c>
      <c r="H21241" s="14" t="n">
        <v>38.87</v>
      </c>
      <c r="I21241" s="14" t="n">
        <v>24.5</v>
      </c>
      <c r="J21241" s="23" t="n">
        <f aca="false">IF(AND(E21241="Priority",ISNUMBER('Cost model'!N739)),'Cost model'!N739,'Cost model'!M739)</f>
        <v>23.5</v>
      </c>
      <c r="K21241" s="14" t="n">
        <f aca="false">J21241-H21241</f>
        <v>-15.37</v>
      </c>
      <c r="L21241" s="14" t="n">
        <f aca="false">G21241-H21241</f>
        <v>-14.37</v>
      </c>
    </row>
    <row r="21242" customFormat="false" ht="15" hidden="false" customHeight="false" outlineLevel="0" collapsed="false">
      <c r="A21242" s="2" t="s">
        <v>124</v>
      </c>
      <c r="B21242" s="2" t="s">
        <v>124</v>
      </c>
      <c r="C21242" s="2" t="s">
        <v>49</v>
      </c>
      <c r="D21242" s="2" t="s">
        <v>12</v>
      </c>
      <c r="E21242" s="2" t="s">
        <v>74</v>
      </c>
      <c r="F21242" s="2" t="s">
        <v>977</v>
      </c>
      <c r="G21242" s="14" t="n">
        <v>19.5</v>
      </c>
      <c r="H21242" s="14" t="n">
        <v>28.68</v>
      </c>
      <c r="I21242" s="14" t="n">
        <v>19.5</v>
      </c>
      <c r="J21242" s="23" t="n">
        <f aca="false">IF(AND(E21242="Priority",ISNUMBER('Cost model'!N322)),'Cost model'!N322,'Cost model'!M322)</f>
        <v>50</v>
      </c>
      <c r="K21242" s="14" t="n">
        <f aca="false">J21242-H21242</f>
        <v>21.32</v>
      </c>
      <c r="L21242" s="14" t="n">
        <f aca="false">G21242-H21242</f>
        <v>-9.18</v>
      </c>
    </row>
    <row r="21243" customFormat="false" ht="15" hidden="false" customHeight="false" outlineLevel="0" collapsed="false">
      <c r="A21243" s="2" t="s">
        <v>124</v>
      </c>
      <c r="B21243" s="2" t="s">
        <v>124</v>
      </c>
      <c r="C21243" s="2" t="s">
        <v>49</v>
      </c>
      <c r="D21243" s="2" t="s">
        <v>10</v>
      </c>
      <c r="E21243" s="2" t="s">
        <v>74</v>
      </c>
      <c r="F21243" s="2" t="s">
        <v>977</v>
      </c>
      <c r="G21243" s="14" t="n">
        <v>29.5</v>
      </c>
      <c r="H21243" s="14" t="n">
        <v>20.83</v>
      </c>
      <c r="I21243" s="14" t="n">
        <v>17.5</v>
      </c>
      <c r="J21243" s="23" t="n">
        <f aca="false">IF(AND(E21243="Priority",ISNUMBER('Cost model'!N319)),'Cost model'!N319,'Cost model'!M319)</f>
        <v>16.5</v>
      </c>
      <c r="K21243" s="14" t="n">
        <f aca="false">J21243-H21243</f>
        <v>-4.33</v>
      </c>
      <c r="L21243" s="14" t="n">
        <f aca="false">G21243-H21243</f>
        <v>8.67</v>
      </c>
    </row>
    <row r="21244" customFormat="false" ht="15" hidden="false" customHeight="false" outlineLevel="0" collapsed="false">
      <c r="A21244" s="2" t="s">
        <v>142</v>
      </c>
      <c r="B21244" s="2" t="s">
        <v>142</v>
      </c>
      <c r="C21244" s="2" t="s">
        <v>49</v>
      </c>
      <c r="D21244" s="2" t="s">
        <v>10</v>
      </c>
      <c r="E21244" s="2" t="s">
        <v>74</v>
      </c>
      <c r="F21244" s="2" t="s">
        <v>977</v>
      </c>
      <c r="G21244" s="14" t="n">
        <v>17.5</v>
      </c>
      <c r="H21244" s="14" t="n">
        <v>20.83</v>
      </c>
      <c r="I21244" s="14" t="n">
        <v>17.5</v>
      </c>
      <c r="J21244" s="23" t="n">
        <f aca="false">IF(AND(E21244="Priority",ISNUMBER('Cost model'!N634)),'Cost model'!N634,'Cost model'!M634)</f>
        <v>15.5</v>
      </c>
      <c r="K21244" s="14" t="n">
        <f aca="false">J21244-H21244</f>
        <v>-5.33</v>
      </c>
      <c r="L21244" s="14" t="n">
        <f aca="false">G21244-H21244</f>
        <v>-3.33</v>
      </c>
    </row>
    <row r="21245" customFormat="false" ht="15" hidden="false" customHeight="false" outlineLevel="0" collapsed="false">
      <c r="A21245" s="2" t="s">
        <v>174</v>
      </c>
      <c r="B21245" s="2" t="s">
        <v>124</v>
      </c>
      <c r="C21245" s="2" t="s">
        <v>48</v>
      </c>
      <c r="D21245" s="2" t="s">
        <v>12</v>
      </c>
      <c r="E21245" s="2" t="s">
        <v>74</v>
      </c>
      <c r="F21245" s="2" t="s">
        <v>976</v>
      </c>
      <c r="G21245" s="14" t="n">
        <v>12.5</v>
      </c>
      <c r="H21245" s="14" t="n">
        <v>31.06</v>
      </c>
      <c r="I21245" s="14" t="n">
        <v>12.5</v>
      </c>
      <c r="J21245" s="23" t="n">
        <f aca="false">IF(AND(E21245="Priority",ISNUMBER('Cost model'!N111)),'Cost model'!N111,'Cost model'!M111)</f>
        <v>45</v>
      </c>
      <c r="K21245" s="14" t="n">
        <f aca="false">J21245-H21245</f>
        <v>13.94</v>
      </c>
      <c r="L21245" s="14" t="n">
        <f aca="false">G21245-H21245</f>
        <v>-18.56</v>
      </c>
    </row>
    <row r="21246" customFormat="false" ht="15" hidden="false" customHeight="false" outlineLevel="0" collapsed="false">
      <c r="A21246" s="2" t="s">
        <v>174</v>
      </c>
      <c r="B21246" s="2" t="s">
        <v>174</v>
      </c>
      <c r="C21246" s="2" t="s">
        <v>48</v>
      </c>
      <c r="D21246" s="2" t="s">
        <v>12</v>
      </c>
      <c r="E21246" s="2" t="s">
        <v>83</v>
      </c>
      <c r="F21246" s="2" t="s">
        <v>977</v>
      </c>
      <c r="G21246" s="14" t="n">
        <v>19.5</v>
      </c>
      <c r="H21246" s="14" t="n">
        <v>38.96</v>
      </c>
      <c r="I21246" s="14" t="n">
        <v>19.5</v>
      </c>
      <c r="J21246" s="23" t="n">
        <f aca="false">IF(AND(E21246="Priority",ISNUMBER('Cost model'!N171)),'Cost model'!N171,'Cost model'!M171)</f>
        <v>55</v>
      </c>
      <c r="K21246" s="14" t="n">
        <f aca="false">J21246-H21246</f>
        <v>16.04</v>
      </c>
      <c r="L21246" s="14" t="n">
        <f aca="false">G21246-H21246</f>
        <v>-19.46</v>
      </c>
    </row>
    <row r="21247" customFormat="false" ht="15" hidden="false" customHeight="false" outlineLevel="0" collapsed="false">
      <c r="A21247" s="2" t="s">
        <v>123</v>
      </c>
      <c r="B21247" s="2" t="s">
        <v>174</v>
      </c>
      <c r="C21247" s="2" t="s">
        <v>47</v>
      </c>
      <c r="D21247" s="2" t="s">
        <v>10</v>
      </c>
      <c r="E21247" s="2" t="s">
        <v>74</v>
      </c>
      <c r="F21247" s="2" t="s">
        <v>976</v>
      </c>
      <c r="G21247" s="14" t="n">
        <v>14.5</v>
      </c>
      <c r="H21247" s="14" t="n">
        <v>11.92</v>
      </c>
      <c r="I21247" s="14" t="n">
        <v>14.5</v>
      </c>
      <c r="J21247" s="23" t="n">
        <f aca="false">IF(AND(E21247="Priority",ISNUMBER('Cost model'!N47)),'Cost model'!N47,'Cost model'!M47)</f>
        <v>12.5</v>
      </c>
      <c r="K21247" s="14" t="n">
        <f aca="false">J21247-H21247</f>
        <v>0.58</v>
      </c>
      <c r="L21247" s="14" t="n">
        <f aca="false">G21247-H21247</f>
        <v>2.58</v>
      </c>
    </row>
    <row r="21248" customFormat="false" ht="15" hidden="false" customHeight="false" outlineLevel="0" collapsed="false">
      <c r="A21248" s="2" t="s">
        <v>124</v>
      </c>
      <c r="B21248" s="2" t="s">
        <v>124</v>
      </c>
      <c r="C21248" s="2" t="s">
        <v>49</v>
      </c>
      <c r="D21248" s="2" t="s">
        <v>12</v>
      </c>
      <c r="E21248" s="2" t="s">
        <v>74</v>
      </c>
      <c r="F21248" s="2" t="s">
        <v>977</v>
      </c>
      <c r="G21248" s="14" t="n">
        <v>19.5</v>
      </c>
      <c r="H21248" s="14" t="n">
        <v>56.9</v>
      </c>
      <c r="I21248" s="14" t="n">
        <v>19.5</v>
      </c>
      <c r="J21248" s="23" t="n">
        <f aca="false">IF(AND(E21248="Priority",ISNUMBER('Cost model'!N322)),'Cost model'!N322,'Cost model'!M322)</f>
        <v>50</v>
      </c>
      <c r="K21248" s="14" t="n">
        <f aca="false">J21248-H21248</f>
        <v>-6.9</v>
      </c>
      <c r="L21248" s="14" t="n">
        <f aca="false">G21248-H21248</f>
        <v>-37.4</v>
      </c>
    </row>
    <row r="21249" customFormat="false" ht="15" hidden="false" customHeight="false" outlineLevel="0" collapsed="false">
      <c r="A21249" s="2" t="s">
        <v>174</v>
      </c>
      <c r="B21249" s="2" t="s">
        <v>174</v>
      </c>
      <c r="C21249" s="2" t="s">
        <v>48</v>
      </c>
      <c r="D21249" s="2" t="s">
        <v>12</v>
      </c>
      <c r="E21249" s="2" t="s">
        <v>83</v>
      </c>
      <c r="F21249" s="2" t="s">
        <v>977</v>
      </c>
      <c r="G21249" s="14" t="n">
        <v>19.5</v>
      </c>
      <c r="H21249" s="14" t="n">
        <v>42.61</v>
      </c>
      <c r="I21249" s="14" t="n">
        <v>19.5</v>
      </c>
      <c r="J21249" s="23" t="n">
        <f aca="false">IF(AND(E21249="Priority",ISNUMBER('Cost model'!N171)),'Cost model'!N171,'Cost model'!M171)</f>
        <v>55</v>
      </c>
      <c r="K21249" s="14" t="n">
        <f aca="false">J21249-H21249</f>
        <v>12.39</v>
      </c>
      <c r="L21249" s="14" t="n">
        <f aca="false">G21249-H21249</f>
        <v>-23.11</v>
      </c>
    </row>
    <row r="21250" customFormat="false" ht="15" hidden="false" customHeight="false" outlineLevel="0" collapsed="false">
      <c r="A21250" s="2" t="s">
        <v>174</v>
      </c>
      <c r="B21250" s="2" t="s">
        <v>174</v>
      </c>
      <c r="C21250" s="2" t="s">
        <v>48</v>
      </c>
      <c r="D21250" s="2" t="s">
        <v>10</v>
      </c>
      <c r="E21250" s="2" t="s">
        <v>74</v>
      </c>
      <c r="F21250" s="2" t="s">
        <v>977</v>
      </c>
      <c r="G21250" s="14" t="n">
        <v>12.5</v>
      </c>
      <c r="H21250" s="14" t="n">
        <v>7.02</v>
      </c>
      <c r="I21250" s="14" t="n">
        <v>12.5</v>
      </c>
      <c r="J21250" s="23" t="n">
        <f aca="false">IF(AND(E21250="Priority",ISNUMBER('Cost model'!N168)),'Cost model'!N168,'Cost model'!M168)</f>
        <v>13.5</v>
      </c>
      <c r="K21250" s="14" t="n">
        <f aca="false">J21250-H21250</f>
        <v>6.48</v>
      </c>
      <c r="L21250" s="14" t="n">
        <f aca="false">G21250-H21250</f>
        <v>5.48</v>
      </c>
    </row>
    <row r="21251" customFormat="false" ht="15" hidden="false" customHeight="false" outlineLevel="0" collapsed="false">
      <c r="A21251" s="2" t="s">
        <v>174</v>
      </c>
      <c r="B21251" s="2" t="s">
        <v>174</v>
      </c>
      <c r="C21251" s="2" t="s">
        <v>48</v>
      </c>
      <c r="D21251" s="2" t="s">
        <v>10</v>
      </c>
      <c r="E21251" s="2" t="s">
        <v>74</v>
      </c>
      <c r="F21251" s="2" t="s">
        <v>977</v>
      </c>
      <c r="G21251" s="14" t="n">
        <v>12.5</v>
      </c>
      <c r="H21251" s="14" t="n">
        <v>8.92</v>
      </c>
      <c r="I21251" s="14" t="n">
        <v>12.5</v>
      </c>
      <c r="J21251" s="23" t="n">
        <f aca="false">IF(AND(E21251="Priority",ISNUMBER('Cost model'!N168)),'Cost model'!N168,'Cost model'!M168)</f>
        <v>13.5</v>
      </c>
      <c r="K21251" s="14" t="n">
        <f aca="false">J21251-H21251</f>
        <v>4.58</v>
      </c>
      <c r="L21251" s="14" t="n">
        <f aca="false">G21251-H21251</f>
        <v>3.58</v>
      </c>
    </row>
    <row r="21252" customFormat="false" ht="15" hidden="false" customHeight="false" outlineLevel="0" collapsed="false">
      <c r="A21252" s="2" t="s">
        <v>124</v>
      </c>
      <c r="B21252" s="2" t="s">
        <v>124</v>
      </c>
      <c r="C21252" s="2" t="s">
        <v>49</v>
      </c>
      <c r="D21252" s="2" t="s">
        <v>13</v>
      </c>
      <c r="E21252" s="2" t="s">
        <v>74</v>
      </c>
      <c r="F21252" s="2" t="s">
        <v>977</v>
      </c>
      <c r="G21252" s="14" t="n">
        <v>40</v>
      </c>
      <c r="H21252" s="14" t="n">
        <v>86.98</v>
      </c>
      <c r="I21252" s="14" t="n">
        <v>50</v>
      </c>
      <c r="J21252" s="23" t="n">
        <f aca="false">IF(AND(E21252="Priority",ISNUMBER('Cost model'!N325)),'Cost model'!N325,'Cost model'!M325)</f>
        <v>110</v>
      </c>
      <c r="K21252" s="14" t="n">
        <f aca="false">J21252-H21252</f>
        <v>23.02</v>
      </c>
      <c r="L21252" s="14" t="n">
        <f aca="false">G21252-H21252</f>
        <v>-46.98</v>
      </c>
    </row>
    <row r="21253" customFormat="false" ht="15" hidden="false" customHeight="false" outlineLevel="0" collapsed="false">
      <c r="A21253" s="2" t="s">
        <v>142</v>
      </c>
      <c r="B21253" s="2" t="s">
        <v>174</v>
      </c>
      <c r="C21253" s="2" t="s">
        <v>47</v>
      </c>
      <c r="D21253" s="2" t="s">
        <v>10</v>
      </c>
      <c r="E21253" s="2" t="s">
        <v>83</v>
      </c>
      <c r="F21253" s="2" t="s">
        <v>976</v>
      </c>
      <c r="G21253" s="14" t="n">
        <v>19.5</v>
      </c>
      <c r="H21253" s="14" t="n">
        <v>7.34</v>
      </c>
      <c r="I21253" s="14" t="n">
        <v>19.5</v>
      </c>
      <c r="J21253" s="23" t="n">
        <f aca="false">IF(AND(E21253="Priority",ISNUMBER('Cost model'!N692)),'Cost model'!N692,'Cost model'!M692)</f>
        <v>14.5</v>
      </c>
      <c r="K21253" s="14" t="n">
        <f aca="false">J21253-H21253</f>
        <v>7.16</v>
      </c>
      <c r="L21253" s="14" t="n">
        <f aca="false">G21253-H21253</f>
        <v>12.16</v>
      </c>
    </row>
    <row r="21254" customFormat="false" ht="15" hidden="false" customHeight="false" outlineLevel="0" collapsed="false">
      <c r="A21254" s="2" t="s">
        <v>142</v>
      </c>
      <c r="B21254" s="2" t="s">
        <v>142</v>
      </c>
      <c r="C21254" s="2" t="s">
        <v>47</v>
      </c>
      <c r="D21254" s="2" t="s">
        <v>12</v>
      </c>
      <c r="E21254" s="2" t="s">
        <v>74</v>
      </c>
      <c r="F21254" s="2" t="s">
        <v>977</v>
      </c>
      <c r="G21254" s="14" t="n">
        <v>14.5</v>
      </c>
      <c r="H21254" s="14" t="n">
        <v>28.12</v>
      </c>
      <c r="I21254" s="14" t="n">
        <v>9.5</v>
      </c>
      <c r="J21254" s="23" t="n">
        <f aca="false">IF(AND(E21254="Priority",ISNUMBER('Cost model'!N635)),'Cost model'!N635,'Cost model'!M635)</f>
        <v>30.5</v>
      </c>
      <c r="K21254" s="14" t="n">
        <f aca="false">J21254-H21254</f>
        <v>2.38</v>
      </c>
      <c r="L21254" s="14" t="n">
        <f aca="false">G21254-H21254</f>
        <v>-13.62</v>
      </c>
    </row>
    <row r="21255" customFormat="false" ht="15" hidden="false" customHeight="false" outlineLevel="0" collapsed="false">
      <c r="A21255" s="2" t="s">
        <v>124</v>
      </c>
      <c r="B21255" s="2" t="s">
        <v>124</v>
      </c>
      <c r="C21255" s="2" t="s">
        <v>47</v>
      </c>
      <c r="D21255" s="2" t="s">
        <v>10</v>
      </c>
      <c r="E21255" s="2" t="s">
        <v>74</v>
      </c>
      <c r="F21255" s="2" t="s">
        <v>977</v>
      </c>
      <c r="G21255" s="14" t="n">
        <v>9.5</v>
      </c>
      <c r="H21255" s="14" t="n">
        <v>7.46</v>
      </c>
      <c r="I21255" s="14" t="n">
        <v>9.5</v>
      </c>
      <c r="J21255" s="23" t="n">
        <f aca="false">IF(AND(E21255="Priority",ISNUMBER('Cost model'!N317)),'Cost model'!N317,'Cost model'!M317)</f>
        <v>10.5</v>
      </c>
      <c r="K21255" s="14" t="n">
        <f aca="false">J21255-H21255</f>
        <v>3.04</v>
      </c>
      <c r="L21255" s="14" t="n">
        <f aca="false">G21255-H21255</f>
        <v>2.04</v>
      </c>
    </row>
    <row r="21256" customFormat="false" ht="15" hidden="false" customHeight="false" outlineLevel="0" collapsed="false">
      <c r="A21256" s="2" t="s">
        <v>124</v>
      </c>
      <c r="B21256" s="2" t="s">
        <v>124</v>
      </c>
      <c r="C21256" s="2" t="s">
        <v>47</v>
      </c>
      <c r="D21256" s="2" t="s">
        <v>12</v>
      </c>
      <c r="E21256" s="2" t="s">
        <v>74</v>
      </c>
      <c r="F21256" s="2" t="s">
        <v>977</v>
      </c>
      <c r="G21256" s="14" t="n">
        <v>9.5</v>
      </c>
      <c r="H21256" s="14" t="n">
        <v>27.78</v>
      </c>
      <c r="I21256" s="14" t="n">
        <v>9.5</v>
      </c>
      <c r="J21256" s="23" t="n">
        <f aca="false">IF(AND(E21256="Priority",ISNUMBER('Cost model'!N320)),'Cost model'!N320,'Cost model'!M320)</f>
        <v>24.5</v>
      </c>
      <c r="K21256" s="14" t="n">
        <f aca="false">J21256-H21256</f>
        <v>-3.28</v>
      </c>
      <c r="L21256" s="14" t="n">
        <f aca="false">G21256-H21256</f>
        <v>-18.28</v>
      </c>
    </row>
    <row r="21257" customFormat="false" ht="15" hidden="false" customHeight="false" outlineLevel="0" collapsed="false">
      <c r="A21257" s="2" t="s">
        <v>174</v>
      </c>
      <c r="B21257" s="2" t="s">
        <v>174</v>
      </c>
      <c r="C21257" s="2" t="s">
        <v>47</v>
      </c>
      <c r="D21257" s="2" t="s">
        <v>10</v>
      </c>
      <c r="E21257" s="2" t="s">
        <v>74</v>
      </c>
      <c r="F21257" s="2" t="s">
        <v>977</v>
      </c>
      <c r="G21257" s="14" t="n">
        <v>9.5</v>
      </c>
      <c r="H21257" s="14" t="n">
        <v>6.11</v>
      </c>
      <c r="I21257" s="14" t="n">
        <v>9.5</v>
      </c>
      <c r="J21257" s="23" t="n">
        <f aca="false">IF(AND(E21257="Priority",ISNUMBER('Cost model'!N167)),'Cost model'!N167,'Cost model'!M167)</f>
        <v>8.5</v>
      </c>
      <c r="K21257" s="14" t="n">
        <f aca="false">J21257-H21257</f>
        <v>2.39</v>
      </c>
      <c r="L21257" s="14" t="n">
        <f aca="false">G21257-H21257</f>
        <v>3.39</v>
      </c>
    </row>
    <row r="21258" customFormat="false" ht="15" hidden="false" customHeight="false" outlineLevel="0" collapsed="false">
      <c r="A21258" s="2" t="s">
        <v>142</v>
      </c>
      <c r="B21258" s="2" t="s">
        <v>142</v>
      </c>
      <c r="C21258" s="2" t="s">
        <v>49</v>
      </c>
      <c r="D21258" s="2" t="s">
        <v>10</v>
      </c>
      <c r="E21258" s="2" t="s">
        <v>74</v>
      </c>
      <c r="F21258" s="2" t="s">
        <v>977</v>
      </c>
      <c r="G21258" s="14" t="n">
        <v>17.5</v>
      </c>
      <c r="H21258" s="14" t="n">
        <v>23.58</v>
      </c>
      <c r="I21258" s="14" t="n">
        <v>17.5</v>
      </c>
      <c r="J21258" s="23" t="n">
        <f aca="false">IF(AND(E21258="Priority",ISNUMBER('Cost model'!N634)),'Cost model'!N634,'Cost model'!M634)</f>
        <v>15.5</v>
      </c>
      <c r="K21258" s="14" t="n">
        <f aca="false">J21258-H21258</f>
        <v>-8.08</v>
      </c>
      <c r="L21258" s="14" t="n">
        <f aca="false">G21258-H21258</f>
        <v>-6.08</v>
      </c>
    </row>
    <row r="21259" customFormat="false" ht="15" hidden="false" customHeight="false" outlineLevel="0" collapsed="false">
      <c r="A21259" s="2" t="s">
        <v>142</v>
      </c>
      <c r="B21259" s="2" t="s">
        <v>142</v>
      </c>
      <c r="C21259" s="2" t="s">
        <v>47</v>
      </c>
      <c r="D21259" s="2" t="s">
        <v>10</v>
      </c>
      <c r="E21259" s="2" t="s">
        <v>74</v>
      </c>
      <c r="F21259" s="2" t="s">
        <v>977</v>
      </c>
      <c r="G21259" s="14" t="n">
        <v>9.5</v>
      </c>
      <c r="H21259" s="14" t="n">
        <v>25.01</v>
      </c>
      <c r="I21259" s="14" t="n">
        <v>9.5</v>
      </c>
      <c r="J21259" s="23" t="n">
        <f aca="false">IF(AND(E21259="Priority",ISNUMBER('Cost model'!N632)),'Cost model'!N632,'Cost model'!M632)</f>
        <v>9.5</v>
      </c>
      <c r="K21259" s="14" t="n">
        <f aca="false">J21259-H21259</f>
        <v>-15.51</v>
      </c>
      <c r="L21259" s="14" t="n">
        <f aca="false">G21259-H21259</f>
        <v>-15.51</v>
      </c>
    </row>
    <row r="21260" customFormat="false" ht="15" hidden="false" customHeight="false" outlineLevel="0" collapsed="false">
      <c r="A21260" s="2" t="s">
        <v>142</v>
      </c>
      <c r="B21260" s="2" t="s">
        <v>142</v>
      </c>
      <c r="C21260" s="2" t="s">
        <v>47</v>
      </c>
      <c r="D21260" s="2" t="s">
        <v>12</v>
      </c>
      <c r="E21260" s="2" t="s">
        <v>74</v>
      </c>
      <c r="F21260" s="2" t="s">
        <v>977</v>
      </c>
      <c r="G21260" s="14" t="n">
        <v>9.5</v>
      </c>
      <c r="H21260" s="14" t="n">
        <v>28.06</v>
      </c>
      <c r="I21260" s="14" t="n">
        <v>9.5</v>
      </c>
      <c r="J21260" s="23" t="n">
        <f aca="false">IF(AND(E21260="Priority",ISNUMBER('Cost model'!N635)),'Cost model'!N635,'Cost model'!M635)</f>
        <v>30.5</v>
      </c>
      <c r="K21260" s="14" t="n">
        <f aca="false">J21260-H21260</f>
        <v>2.44</v>
      </c>
      <c r="L21260" s="14" t="n">
        <f aca="false">G21260-H21260</f>
        <v>-18.56</v>
      </c>
    </row>
    <row r="21261" customFormat="false" ht="15" hidden="false" customHeight="false" outlineLevel="0" collapsed="false">
      <c r="A21261" s="2" t="s">
        <v>174</v>
      </c>
      <c r="B21261" s="2" t="s">
        <v>174</v>
      </c>
      <c r="C21261" s="2" t="s">
        <v>48</v>
      </c>
      <c r="D21261" s="2" t="s">
        <v>13</v>
      </c>
      <c r="E21261" s="2" t="s">
        <v>74</v>
      </c>
      <c r="F21261" s="2" t="s">
        <v>977</v>
      </c>
      <c r="G21261" s="14" t="n">
        <v>24.5</v>
      </c>
      <c r="H21261" s="14" t="n">
        <v>84.24</v>
      </c>
      <c r="I21261" s="14" t="n">
        <v>24.5</v>
      </c>
      <c r="J21261" s="23" t="n">
        <f aca="false">IF(AND(E21261="Priority",ISNUMBER('Cost model'!N174)),'Cost model'!N174,'Cost model'!M174)</f>
        <v>70</v>
      </c>
      <c r="K21261" s="14" t="n">
        <f aca="false">J21261-H21261</f>
        <v>-14.24</v>
      </c>
      <c r="L21261" s="14" t="n">
        <f aca="false">G21261-H21261</f>
        <v>-59.74</v>
      </c>
    </row>
    <row r="21262" customFormat="false" ht="15" hidden="false" customHeight="false" outlineLevel="0" collapsed="false">
      <c r="A21262" s="2" t="s">
        <v>221</v>
      </c>
      <c r="B21262" s="2" t="s">
        <v>174</v>
      </c>
      <c r="C21262" s="2" t="s">
        <v>49</v>
      </c>
      <c r="D21262" s="2" t="s">
        <v>12</v>
      </c>
      <c r="E21262" s="2" t="s">
        <v>74</v>
      </c>
      <c r="F21262" s="2" t="s">
        <v>976</v>
      </c>
      <c r="G21262" s="14" t="n">
        <v>29.5</v>
      </c>
      <c r="H21262" s="14" t="n">
        <v>64.34</v>
      </c>
      <c r="I21262" s="14" t="n">
        <v>29.5</v>
      </c>
      <c r="J21262" s="23" t="n">
        <f aca="false">IF(AND(E21262="Priority",ISNUMBER('Cost model'!N787)),'Cost model'!N787,'Cost model'!M787)</f>
        <v>65</v>
      </c>
      <c r="K21262" s="14" t="n">
        <f aca="false">J21262-H21262</f>
        <v>0.659999999999997</v>
      </c>
      <c r="L21262" s="14" t="n">
        <f aca="false">G21262-H21262</f>
        <v>-34.84</v>
      </c>
    </row>
    <row r="21263" customFormat="false" ht="15" hidden="false" customHeight="false" outlineLevel="0" collapsed="false">
      <c r="A21263" s="2" t="s">
        <v>174</v>
      </c>
      <c r="B21263" s="2" t="s">
        <v>124</v>
      </c>
      <c r="C21263" s="2" t="s">
        <v>49</v>
      </c>
      <c r="D21263" s="2" t="s">
        <v>10</v>
      </c>
      <c r="E21263" s="2" t="s">
        <v>74</v>
      </c>
      <c r="F21263" s="2" t="s">
        <v>976</v>
      </c>
      <c r="G21263" s="14" t="n">
        <v>17.5</v>
      </c>
      <c r="H21263" s="14" t="n">
        <v>11.92</v>
      </c>
      <c r="I21263" s="14" t="n">
        <v>17.5</v>
      </c>
      <c r="J21263" s="23" t="n">
        <f aca="false">IF(AND(E21263="Priority",ISNUMBER('Cost model'!N109)),'Cost model'!N109,'Cost model'!M109)</f>
        <v>18.5</v>
      </c>
      <c r="K21263" s="14" t="n">
        <f aca="false">J21263-H21263</f>
        <v>6.58</v>
      </c>
      <c r="L21263" s="14" t="n">
        <f aca="false">G21263-H21263</f>
        <v>5.58</v>
      </c>
    </row>
    <row r="21264" customFormat="false" ht="15" hidden="false" customHeight="false" outlineLevel="0" collapsed="false">
      <c r="A21264" s="2" t="s">
        <v>124</v>
      </c>
      <c r="B21264" s="2" t="s">
        <v>124</v>
      </c>
      <c r="C21264" s="2" t="s">
        <v>47</v>
      </c>
      <c r="D21264" s="2" t="s">
        <v>10</v>
      </c>
      <c r="E21264" s="2" t="s">
        <v>74</v>
      </c>
      <c r="F21264" s="2" t="s">
        <v>977</v>
      </c>
      <c r="G21264" s="14" t="n">
        <v>9.5</v>
      </c>
      <c r="H21264" s="14" t="n">
        <v>7.46</v>
      </c>
      <c r="I21264" s="14" t="n">
        <v>9.5</v>
      </c>
      <c r="J21264" s="23" t="n">
        <f aca="false">IF(AND(E21264="Priority",ISNUMBER('Cost model'!N317)),'Cost model'!N317,'Cost model'!M317)</f>
        <v>10.5</v>
      </c>
      <c r="K21264" s="14" t="n">
        <f aca="false">J21264-H21264</f>
        <v>3.04</v>
      </c>
      <c r="L21264" s="14" t="n">
        <f aca="false">G21264-H21264</f>
        <v>2.04</v>
      </c>
    </row>
    <row r="21265" customFormat="false" ht="15" hidden="false" customHeight="false" outlineLevel="0" collapsed="false">
      <c r="A21265" s="2" t="s">
        <v>221</v>
      </c>
      <c r="B21265" s="2" t="s">
        <v>174</v>
      </c>
      <c r="C21265" s="2" t="s">
        <v>47</v>
      </c>
      <c r="D21265" s="2" t="s">
        <v>10</v>
      </c>
      <c r="E21265" s="2" t="s">
        <v>74</v>
      </c>
      <c r="F21265" s="2" t="s">
        <v>976</v>
      </c>
      <c r="G21265" s="14" t="n">
        <v>9.5</v>
      </c>
      <c r="H21265" s="14" t="n">
        <v>5.16</v>
      </c>
      <c r="I21265" s="14" t="n">
        <v>19.5</v>
      </c>
      <c r="J21265" s="23" t="n">
        <f aca="false">IF(AND(E21265="Priority",ISNUMBER('Cost model'!N782)),'Cost model'!N782,'Cost model'!M782)</f>
        <v>11.5</v>
      </c>
      <c r="K21265" s="14" t="n">
        <f aca="false">J21265-H21265</f>
        <v>6.34</v>
      </c>
      <c r="L21265" s="14" t="n">
        <f aca="false">G21265-H21265</f>
        <v>4.34</v>
      </c>
    </row>
    <row r="21266" customFormat="false" ht="15" hidden="false" customHeight="false" outlineLevel="0" collapsed="false">
      <c r="A21266" s="2" t="s">
        <v>124</v>
      </c>
      <c r="B21266" s="2" t="s">
        <v>221</v>
      </c>
      <c r="C21266" s="2" t="s">
        <v>48</v>
      </c>
      <c r="D21266" s="2" t="s">
        <v>12</v>
      </c>
      <c r="E21266" s="2" t="s">
        <v>74</v>
      </c>
      <c r="F21266" s="2" t="s">
        <v>976</v>
      </c>
      <c r="G21266" s="14" t="n">
        <v>19.5</v>
      </c>
      <c r="H21266" s="14" t="n">
        <v>23.58</v>
      </c>
      <c r="I21266" s="14" t="n">
        <v>24.5</v>
      </c>
      <c r="J21266" s="23" t="n">
        <f aca="false">IF(AND(E21266="Priority",ISNUMBER('Cost model'!N411)),'Cost model'!N411,'Cost model'!M411)</f>
        <v>50</v>
      </c>
      <c r="K21266" s="14" t="n">
        <f aca="false">J21266-H21266</f>
        <v>26.42</v>
      </c>
      <c r="L21266" s="14" t="n">
        <f aca="false">G21266-H21266</f>
        <v>-4.08</v>
      </c>
    </row>
    <row r="21267" customFormat="false" ht="15" hidden="false" customHeight="false" outlineLevel="0" collapsed="false">
      <c r="A21267" s="2" t="s">
        <v>142</v>
      </c>
      <c r="B21267" s="2" t="s">
        <v>174</v>
      </c>
      <c r="C21267" s="2" t="s">
        <v>48</v>
      </c>
      <c r="D21267" s="2" t="s">
        <v>10</v>
      </c>
      <c r="E21267" s="2" t="s">
        <v>74</v>
      </c>
      <c r="F21267" s="2" t="s">
        <v>976</v>
      </c>
      <c r="G21267" s="14" t="n">
        <v>17.5</v>
      </c>
      <c r="H21267" s="14" t="n">
        <v>20.83</v>
      </c>
      <c r="I21267" s="14" t="n">
        <v>14.5</v>
      </c>
      <c r="J21267" s="23" t="n">
        <f aca="false">IF(AND(E21267="Priority",ISNUMBER('Cost model'!N693)),'Cost model'!N693,'Cost model'!M693)</f>
        <v>11.5</v>
      </c>
      <c r="K21267" s="14" t="n">
        <f aca="false">J21267-H21267</f>
        <v>-9.33</v>
      </c>
      <c r="L21267" s="14" t="n">
        <f aca="false">G21267-H21267</f>
        <v>-3.33</v>
      </c>
    </row>
    <row r="21268" customFormat="false" ht="15" hidden="false" customHeight="false" outlineLevel="0" collapsed="false">
      <c r="A21268" s="2" t="s">
        <v>174</v>
      </c>
      <c r="B21268" s="2" t="s">
        <v>174</v>
      </c>
      <c r="C21268" s="2" t="s">
        <v>48</v>
      </c>
      <c r="D21268" s="2" t="s">
        <v>12</v>
      </c>
      <c r="E21268" s="2" t="s">
        <v>74</v>
      </c>
      <c r="F21268" s="2" t="s">
        <v>977</v>
      </c>
      <c r="G21268" s="14" t="n">
        <v>12.5</v>
      </c>
      <c r="H21268" s="14" t="n">
        <v>25.41</v>
      </c>
      <c r="I21268" s="14" t="n">
        <v>12.5</v>
      </c>
      <c r="J21268" s="23" t="n">
        <f aca="false">IF(AND(E21268="Priority",ISNUMBER('Cost model'!N171)),'Cost model'!N171,'Cost model'!M171)</f>
        <v>40</v>
      </c>
      <c r="K21268" s="14" t="n">
        <f aca="false">J21268-H21268</f>
        <v>14.59</v>
      </c>
      <c r="L21268" s="14" t="n">
        <f aca="false">G21268-H21268</f>
        <v>-12.91</v>
      </c>
    </row>
    <row r="21269" customFormat="false" ht="15" hidden="false" customHeight="false" outlineLevel="0" collapsed="false">
      <c r="A21269" s="2" t="s">
        <v>174</v>
      </c>
      <c r="B21269" s="2" t="s">
        <v>174</v>
      </c>
      <c r="C21269" s="2" t="s">
        <v>49</v>
      </c>
      <c r="D21269" s="2" t="s">
        <v>12</v>
      </c>
      <c r="E21269" s="2" t="s">
        <v>74</v>
      </c>
      <c r="F21269" s="2" t="s">
        <v>977</v>
      </c>
      <c r="G21269" s="14" t="n">
        <v>19.5</v>
      </c>
      <c r="H21269" s="14" t="n">
        <v>43.69</v>
      </c>
      <c r="I21269" s="14" t="n">
        <v>19.5</v>
      </c>
      <c r="J21269" s="23" t="n">
        <f aca="false">IF(AND(E21269="Priority",ISNUMBER('Cost model'!N172)),'Cost model'!N172,'Cost model'!M172)</f>
        <v>45</v>
      </c>
      <c r="K21269" s="14" t="n">
        <f aca="false">J21269-H21269</f>
        <v>1.31</v>
      </c>
      <c r="L21269" s="14" t="n">
        <f aca="false">G21269-H21269</f>
        <v>-24.19</v>
      </c>
    </row>
    <row r="21270" customFormat="false" ht="15" hidden="false" customHeight="false" outlineLevel="0" collapsed="false">
      <c r="A21270" s="2" t="s">
        <v>205</v>
      </c>
      <c r="B21270" s="2" t="s">
        <v>124</v>
      </c>
      <c r="C21270" s="2" t="s">
        <v>48</v>
      </c>
      <c r="D21270" s="2" t="s">
        <v>12</v>
      </c>
      <c r="E21270" s="2" t="s">
        <v>74</v>
      </c>
      <c r="F21270" s="2" t="s">
        <v>976</v>
      </c>
      <c r="G21270" s="14" t="n">
        <v>19.5</v>
      </c>
      <c r="H21270" s="14" t="n">
        <v>33.8</v>
      </c>
      <c r="I21270" s="14" t="n">
        <v>24.5</v>
      </c>
      <c r="J21270" s="23" t="n">
        <f aca="false">IF(AND(E21270="Priority",ISNUMBER('Cost model'!N576)),'Cost model'!N576,'Cost model'!M576)</f>
        <v>70</v>
      </c>
      <c r="K21270" s="14" t="n">
        <f aca="false">J21270-H21270</f>
        <v>36.2</v>
      </c>
      <c r="L21270" s="14" t="n">
        <f aca="false">G21270-H21270</f>
        <v>-14.3</v>
      </c>
    </row>
    <row r="21271" customFormat="false" ht="15" hidden="false" customHeight="false" outlineLevel="0" collapsed="false">
      <c r="A21271" s="2" t="s">
        <v>124</v>
      </c>
      <c r="B21271" s="2" t="s">
        <v>124</v>
      </c>
      <c r="C21271" s="2" t="s">
        <v>49</v>
      </c>
      <c r="D21271" s="2" t="s">
        <v>15</v>
      </c>
      <c r="E21271" s="2" t="s">
        <v>74</v>
      </c>
      <c r="F21271" s="2" t="s">
        <v>977</v>
      </c>
      <c r="G21271" s="14" t="n">
        <v>300</v>
      </c>
      <c r="H21271" s="14" t="n">
        <v>525.23</v>
      </c>
      <c r="I21271" s="14" t="n">
        <v>250</v>
      </c>
      <c r="J21271" s="23" t="n">
        <f aca="false">IF(AND(E21271="Priority",ISNUMBER('Cost model'!N331)),'Cost model'!N331,'Cost model'!M331)</f>
        <v>280</v>
      </c>
      <c r="K21271" s="14" t="n">
        <f aca="false">J21271-H21271</f>
        <v>-245.23</v>
      </c>
      <c r="L21271" s="14" t="n">
        <f aca="false">G21271-H21271</f>
        <v>-225.23</v>
      </c>
    </row>
    <row r="21272" customFormat="false" ht="15" hidden="false" customHeight="false" outlineLevel="0" collapsed="false">
      <c r="A21272" s="2" t="s">
        <v>174</v>
      </c>
      <c r="B21272" s="2" t="s">
        <v>174</v>
      </c>
      <c r="C21272" s="2" t="s">
        <v>47</v>
      </c>
      <c r="D21272" s="2" t="s">
        <v>10</v>
      </c>
      <c r="E21272" s="2" t="s">
        <v>83</v>
      </c>
      <c r="F21272" s="2" t="s">
        <v>977</v>
      </c>
      <c r="G21272" s="14" t="n">
        <v>14.5</v>
      </c>
      <c r="H21272" s="14" t="n">
        <v>7.46</v>
      </c>
      <c r="I21272" s="14" t="n">
        <v>14.5</v>
      </c>
      <c r="J21272" s="23" t="n">
        <f aca="false">IF(AND(E21272="Priority",ISNUMBER('Cost model'!N167)),'Cost model'!N167,'Cost model'!M167)</f>
        <v>13.5</v>
      </c>
      <c r="K21272" s="14" t="n">
        <f aca="false">J21272-H21272</f>
        <v>6.04</v>
      </c>
      <c r="L21272" s="14" t="n">
        <f aca="false">G21272-H21272</f>
        <v>7.04</v>
      </c>
    </row>
    <row r="21273" customFormat="false" ht="15" hidden="false" customHeight="false" outlineLevel="0" collapsed="false">
      <c r="A21273" s="2" t="s">
        <v>142</v>
      </c>
      <c r="B21273" s="2" t="s">
        <v>142</v>
      </c>
      <c r="C21273" s="2" t="s">
        <v>47</v>
      </c>
      <c r="D21273" s="2" t="s">
        <v>10</v>
      </c>
      <c r="E21273" s="2" t="s">
        <v>74</v>
      </c>
      <c r="F21273" s="2" t="s">
        <v>977</v>
      </c>
      <c r="G21273" s="14" t="n">
        <v>9.5</v>
      </c>
      <c r="H21273" s="14" t="n">
        <v>6.14</v>
      </c>
      <c r="I21273" s="14" t="n">
        <v>9.5</v>
      </c>
      <c r="J21273" s="23" t="n">
        <f aca="false">IF(AND(E21273="Priority",ISNUMBER('Cost model'!N632)),'Cost model'!N632,'Cost model'!M632)</f>
        <v>9.5</v>
      </c>
      <c r="K21273" s="14" t="n">
        <f aca="false">J21273-H21273</f>
        <v>3.36</v>
      </c>
      <c r="L21273" s="14" t="n">
        <f aca="false">G21273-H21273</f>
        <v>3.36</v>
      </c>
    </row>
    <row r="21274" customFormat="false" ht="15" hidden="false" customHeight="false" outlineLevel="0" collapsed="false">
      <c r="A21274" s="2" t="s">
        <v>174</v>
      </c>
      <c r="B21274" s="2" t="s">
        <v>174</v>
      </c>
      <c r="C21274" s="2" t="s">
        <v>49</v>
      </c>
      <c r="D21274" s="2" t="s">
        <v>13</v>
      </c>
      <c r="E21274" s="2" t="s">
        <v>74</v>
      </c>
      <c r="F21274" s="2" t="s">
        <v>977</v>
      </c>
      <c r="G21274" s="14" t="n">
        <v>85</v>
      </c>
      <c r="H21274" s="14" t="n">
        <v>40.34</v>
      </c>
      <c r="I21274" s="14" t="n">
        <v>50</v>
      </c>
      <c r="J21274" s="23" t="n">
        <f aca="false">IF(AND(E21274="Priority",ISNUMBER('Cost model'!N175)),'Cost model'!N175,'Cost model'!M175)</f>
        <v>75</v>
      </c>
      <c r="K21274" s="14" t="n">
        <f aca="false">J21274-H21274</f>
        <v>34.66</v>
      </c>
      <c r="L21274" s="14" t="n">
        <f aca="false">G21274-H21274</f>
        <v>44.66</v>
      </c>
    </row>
    <row r="21275" customFormat="false" ht="15" hidden="false" customHeight="false" outlineLevel="0" collapsed="false">
      <c r="A21275" s="2" t="s">
        <v>124</v>
      </c>
      <c r="B21275" s="2" t="s">
        <v>124</v>
      </c>
      <c r="C21275" s="2" t="s">
        <v>47</v>
      </c>
      <c r="D21275" s="2" t="s">
        <v>12</v>
      </c>
      <c r="E21275" s="2" t="s">
        <v>74</v>
      </c>
      <c r="F21275" s="2" t="s">
        <v>977</v>
      </c>
      <c r="G21275" s="14" t="n">
        <v>9.5</v>
      </c>
      <c r="H21275" s="14" t="n">
        <v>42.61</v>
      </c>
      <c r="I21275" s="14" t="n">
        <v>9.5</v>
      </c>
      <c r="J21275" s="23" t="n">
        <f aca="false">IF(AND(E21275="Priority",ISNUMBER('Cost model'!N320)),'Cost model'!N320,'Cost model'!M320)</f>
        <v>24.5</v>
      </c>
      <c r="K21275" s="14" t="n">
        <f aca="false">J21275-H21275</f>
        <v>-18.11</v>
      </c>
      <c r="L21275" s="14" t="n">
        <f aca="false">G21275-H21275</f>
        <v>-33.11</v>
      </c>
    </row>
    <row r="21276" customFormat="false" ht="15" hidden="false" customHeight="false" outlineLevel="0" collapsed="false">
      <c r="A21276" s="2" t="s">
        <v>142</v>
      </c>
      <c r="B21276" s="2" t="s">
        <v>142</v>
      </c>
      <c r="C21276" s="2" t="s">
        <v>47</v>
      </c>
      <c r="D21276" s="2" t="s">
        <v>12</v>
      </c>
      <c r="E21276" s="2" t="s">
        <v>74</v>
      </c>
      <c r="F21276" s="2" t="s">
        <v>977</v>
      </c>
      <c r="G21276" s="14" t="n">
        <v>14.5</v>
      </c>
      <c r="H21276" s="14" t="n">
        <v>30.01</v>
      </c>
      <c r="I21276" s="14" t="n">
        <v>9.5</v>
      </c>
      <c r="J21276" s="23" t="n">
        <f aca="false">IF(AND(E21276="Priority",ISNUMBER('Cost model'!N635)),'Cost model'!N635,'Cost model'!M635)</f>
        <v>30.5</v>
      </c>
      <c r="K21276" s="14" t="n">
        <f aca="false">J21276-H21276</f>
        <v>0.489999999999998</v>
      </c>
      <c r="L21276" s="14" t="n">
        <f aca="false">G21276-H21276</f>
        <v>-15.51</v>
      </c>
    </row>
    <row r="21277" customFormat="false" ht="15" hidden="false" customHeight="false" outlineLevel="0" collapsed="false">
      <c r="A21277" s="2" t="s">
        <v>124</v>
      </c>
      <c r="B21277" s="2" t="s">
        <v>124</v>
      </c>
      <c r="C21277" s="2" t="s">
        <v>48</v>
      </c>
      <c r="D21277" s="2" t="s">
        <v>12</v>
      </c>
      <c r="E21277" s="2" t="s">
        <v>83</v>
      </c>
      <c r="F21277" s="2" t="s">
        <v>977</v>
      </c>
      <c r="G21277" s="14" t="n">
        <v>19.5</v>
      </c>
      <c r="H21277" s="14" t="n">
        <v>28.88</v>
      </c>
      <c r="I21277" s="14" t="n">
        <v>19.5</v>
      </c>
      <c r="J21277" s="23" t="n">
        <f aca="false">IF(AND(E21277="Priority",ISNUMBER('Cost model'!N321)),'Cost model'!N321,'Cost model'!M321)</f>
        <v>55</v>
      </c>
      <c r="K21277" s="14" t="n">
        <f aca="false">J21277-H21277</f>
        <v>26.12</v>
      </c>
      <c r="L21277" s="14" t="n">
        <f aca="false">G21277-H21277</f>
        <v>-9.38</v>
      </c>
    </row>
    <row r="21278" customFormat="false" ht="15" hidden="false" customHeight="false" outlineLevel="0" collapsed="false">
      <c r="A21278" s="2" t="s">
        <v>174</v>
      </c>
      <c r="B21278" s="2" t="s">
        <v>174</v>
      </c>
      <c r="C21278" s="2" t="s">
        <v>47</v>
      </c>
      <c r="D21278" s="2" t="s">
        <v>12</v>
      </c>
      <c r="E21278" s="2" t="s">
        <v>74</v>
      </c>
      <c r="F21278" s="2" t="s">
        <v>977</v>
      </c>
      <c r="G21278" s="14" t="n">
        <v>9.5</v>
      </c>
      <c r="H21278" s="14" t="n">
        <v>25.05</v>
      </c>
      <c r="I21278" s="14" t="n">
        <v>9.5</v>
      </c>
      <c r="J21278" s="23" t="n">
        <f aca="false">IF(AND(E21278="Priority",ISNUMBER('Cost model'!N170)),'Cost model'!N170,'Cost model'!M170)</f>
        <v>25.5</v>
      </c>
      <c r="K21278" s="14" t="n">
        <f aca="false">J21278-H21278</f>
        <v>0.449999999999999</v>
      </c>
      <c r="L21278" s="14" t="n">
        <f aca="false">G21278-H21278</f>
        <v>-15.55</v>
      </c>
    </row>
    <row r="21279" customFormat="false" ht="15" hidden="false" customHeight="false" outlineLevel="0" collapsed="false">
      <c r="A21279" s="2" t="s">
        <v>142</v>
      </c>
      <c r="B21279" s="2" t="s">
        <v>142</v>
      </c>
      <c r="C21279" s="2" t="s">
        <v>49</v>
      </c>
      <c r="D21279" s="2" t="s">
        <v>12</v>
      </c>
      <c r="E21279" s="2" t="s">
        <v>74</v>
      </c>
      <c r="F21279" s="2" t="s">
        <v>977</v>
      </c>
      <c r="G21279" s="14" t="n">
        <v>19.5</v>
      </c>
      <c r="H21279" s="14" t="n">
        <v>44.37</v>
      </c>
      <c r="I21279" s="14" t="n">
        <v>19.5</v>
      </c>
      <c r="J21279" s="23" t="n">
        <f aca="false">IF(AND(E21279="Priority",ISNUMBER('Cost model'!N637)),'Cost model'!N637,'Cost model'!M637)</f>
        <v>45</v>
      </c>
      <c r="K21279" s="14" t="n">
        <f aca="false">J21279-H21279</f>
        <v>0.630000000000003</v>
      </c>
      <c r="L21279" s="14" t="n">
        <f aca="false">G21279-H21279</f>
        <v>-24.87</v>
      </c>
    </row>
    <row r="21280" customFormat="false" ht="15" hidden="false" customHeight="false" outlineLevel="0" collapsed="false">
      <c r="A21280" s="2" t="s">
        <v>124</v>
      </c>
      <c r="B21280" s="2" t="s">
        <v>124</v>
      </c>
      <c r="C21280" s="2" t="s">
        <v>47</v>
      </c>
      <c r="D21280" s="2" t="s">
        <v>10</v>
      </c>
      <c r="E21280" s="2" t="s">
        <v>83</v>
      </c>
      <c r="F21280" s="2" t="s">
        <v>977</v>
      </c>
      <c r="G21280" s="14" t="n">
        <v>14.5</v>
      </c>
      <c r="H21280" s="14" t="n">
        <v>7.34</v>
      </c>
      <c r="I21280" s="14" t="n">
        <v>14.5</v>
      </c>
      <c r="J21280" s="23" t="n">
        <f aca="false">IF(AND(E21280="Priority",ISNUMBER('Cost model'!N317)),'Cost model'!N317,'Cost model'!M317)</f>
        <v>15.5</v>
      </c>
      <c r="K21280" s="14" t="n">
        <f aca="false">J21280-H21280</f>
        <v>8.16</v>
      </c>
      <c r="L21280" s="14" t="n">
        <f aca="false">G21280-H21280</f>
        <v>7.16</v>
      </c>
    </row>
    <row r="21281" customFormat="false" ht="15" hidden="false" customHeight="false" outlineLevel="0" collapsed="false">
      <c r="A21281" s="2" t="s">
        <v>124</v>
      </c>
      <c r="B21281" s="2" t="s">
        <v>174</v>
      </c>
      <c r="C21281" s="2" t="s">
        <v>48</v>
      </c>
      <c r="D21281" s="2" t="s">
        <v>10</v>
      </c>
      <c r="E21281" s="2" t="s">
        <v>74</v>
      </c>
      <c r="F21281" s="2" t="s">
        <v>976</v>
      </c>
      <c r="G21281" s="14" t="n">
        <v>12.5</v>
      </c>
      <c r="H21281" s="14" t="n">
        <v>10.8</v>
      </c>
      <c r="I21281" s="14" t="n">
        <v>14.5</v>
      </c>
      <c r="J21281" s="23" t="n">
        <f aca="false">IF(AND(E21281="Priority",ISNUMBER('Cost model'!N363)),'Cost model'!N363,'Cost model'!M363)</f>
        <v>15.5</v>
      </c>
      <c r="K21281" s="14" t="n">
        <f aca="false">J21281-H21281</f>
        <v>4.7</v>
      </c>
      <c r="L21281" s="14" t="n">
        <f aca="false">G21281-H21281</f>
        <v>1.7</v>
      </c>
    </row>
    <row r="21282" customFormat="false" ht="15" hidden="false" customHeight="false" outlineLevel="0" collapsed="false">
      <c r="A21282" s="2" t="s">
        <v>142</v>
      </c>
      <c r="B21282" s="2" t="s">
        <v>158</v>
      </c>
      <c r="C21282" s="2" t="s">
        <v>49</v>
      </c>
      <c r="D21282" s="2" t="s">
        <v>10</v>
      </c>
      <c r="E21282" s="2" t="s">
        <v>74</v>
      </c>
      <c r="F21282" s="2" t="s">
        <v>976</v>
      </c>
      <c r="G21282" s="14" t="n">
        <v>17.5</v>
      </c>
      <c r="H21282" s="14" t="n">
        <v>20.11</v>
      </c>
      <c r="I21282" s="14" t="n">
        <v>17.5</v>
      </c>
      <c r="J21282" s="23" t="n">
        <f aca="false">IF(AND(E21282="Priority",ISNUMBER('Cost model'!N649)),'Cost model'!N649,'Cost model'!M649)</f>
        <v>19.5</v>
      </c>
      <c r="K21282" s="14" t="n">
        <f aca="false">J21282-H21282</f>
        <v>-0.609999999999999</v>
      </c>
      <c r="L21282" s="14" t="n">
        <f aca="false">G21282-H21282</f>
        <v>-2.61</v>
      </c>
    </row>
    <row r="21283" customFormat="false" ht="15" hidden="false" customHeight="false" outlineLevel="0" collapsed="false">
      <c r="A21283" s="2" t="s">
        <v>174</v>
      </c>
      <c r="B21283" s="2" t="s">
        <v>174</v>
      </c>
      <c r="C21283" s="2" t="s">
        <v>47</v>
      </c>
      <c r="D21283" s="2" t="s">
        <v>12</v>
      </c>
      <c r="E21283" s="2" t="s">
        <v>74</v>
      </c>
      <c r="F21283" s="2" t="s">
        <v>977</v>
      </c>
      <c r="G21283" s="14" t="n">
        <v>9.5</v>
      </c>
      <c r="H21283" s="14" t="n">
        <v>28.6</v>
      </c>
      <c r="I21283" s="14" t="n">
        <v>9.5</v>
      </c>
      <c r="J21283" s="23" t="n">
        <f aca="false">IF(AND(E21283="Priority",ISNUMBER('Cost model'!N170)),'Cost model'!N170,'Cost model'!M170)</f>
        <v>25.5</v>
      </c>
      <c r="K21283" s="14" t="n">
        <f aca="false">J21283-H21283</f>
        <v>-3.1</v>
      </c>
      <c r="L21283" s="14" t="n">
        <f aca="false">G21283-H21283</f>
        <v>-19.1</v>
      </c>
    </row>
    <row r="21284" customFormat="false" ht="15" hidden="false" customHeight="false" outlineLevel="0" collapsed="false">
      <c r="A21284" s="2" t="s">
        <v>221</v>
      </c>
      <c r="B21284" s="2" t="s">
        <v>142</v>
      </c>
      <c r="C21284" s="2" t="s">
        <v>49</v>
      </c>
      <c r="D21284" s="2" t="s">
        <v>10</v>
      </c>
      <c r="E21284" s="2" t="s">
        <v>83</v>
      </c>
      <c r="F21284" s="2" t="s">
        <v>976</v>
      </c>
      <c r="G21284" s="14" t="n">
        <v>34.5</v>
      </c>
      <c r="H21284" s="14" t="n">
        <v>20.83</v>
      </c>
      <c r="I21284" s="14" t="n">
        <v>34.5</v>
      </c>
      <c r="J21284" s="23" t="n">
        <f aca="false">IF(AND(E21284="Priority",ISNUMBER('Cost model'!N769)),'Cost model'!N769,'Cost model'!M769)</f>
        <v>35</v>
      </c>
      <c r="K21284" s="14" t="n">
        <f aca="false">J21284-H21284</f>
        <v>14.17</v>
      </c>
      <c r="L21284" s="14" t="n">
        <f aca="false">G21284-H21284</f>
        <v>13.67</v>
      </c>
    </row>
    <row r="21285" customFormat="false" ht="15" hidden="false" customHeight="false" outlineLevel="0" collapsed="false">
      <c r="A21285" s="2" t="s">
        <v>174</v>
      </c>
      <c r="B21285" s="2" t="s">
        <v>142</v>
      </c>
      <c r="C21285" s="2" t="s">
        <v>48</v>
      </c>
      <c r="D21285" s="2" t="s">
        <v>10</v>
      </c>
      <c r="E21285" s="2" t="s">
        <v>74</v>
      </c>
      <c r="F21285" s="2" t="s">
        <v>976</v>
      </c>
      <c r="G21285" s="14" t="n">
        <v>12.5</v>
      </c>
      <c r="H21285" s="14" t="n">
        <v>20.11</v>
      </c>
      <c r="I21285" s="14" t="n">
        <v>12.5</v>
      </c>
      <c r="J21285" s="23" t="n">
        <f aca="false">IF(AND(E21285="Priority",ISNUMBER('Cost model'!N123)),'Cost model'!N123,'Cost model'!M123)</f>
        <v>16.5</v>
      </c>
      <c r="K21285" s="14" t="n">
        <f aca="false">J21285-H21285</f>
        <v>-3.61</v>
      </c>
      <c r="L21285" s="14" t="n">
        <f aca="false">G21285-H21285</f>
        <v>-7.61</v>
      </c>
    </row>
    <row r="21286" customFormat="false" ht="15" hidden="false" customHeight="false" outlineLevel="0" collapsed="false">
      <c r="A21286" s="2" t="s">
        <v>142</v>
      </c>
      <c r="B21286" s="2" t="s">
        <v>124</v>
      </c>
      <c r="C21286" s="2" t="s">
        <v>47</v>
      </c>
      <c r="D21286" s="2" t="s">
        <v>12</v>
      </c>
      <c r="E21286" s="2" t="s">
        <v>74</v>
      </c>
      <c r="F21286" s="2" t="s">
        <v>976</v>
      </c>
      <c r="G21286" s="14" t="n">
        <v>9.5</v>
      </c>
      <c r="H21286" s="14" t="n">
        <v>26.92</v>
      </c>
      <c r="I21286" s="14" t="n">
        <v>19.5</v>
      </c>
      <c r="J21286" s="23" t="n">
        <f aca="false">IF(AND(E21286="Priority",ISNUMBER('Cost model'!N665)),'Cost model'!N665,'Cost model'!M665)</f>
        <v>40</v>
      </c>
      <c r="K21286" s="14" t="n">
        <f aca="false">J21286-H21286</f>
        <v>13.08</v>
      </c>
      <c r="L21286" s="14" t="n">
        <f aca="false">G21286-H21286</f>
        <v>-17.42</v>
      </c>
    </row>
    <row r="21287" customFormat="false" ht="15" hidden="false" customHeight="false" outlineLevel="0" collapsed="false">
      <c r="A21287" s="2" t="s">
        <v>221</v>
      </c>
      <c r="B21287" s="2" t="s">
        <v>221</v>
      </c>
      <c r="C21287" s="2" t="s">
        <v>49</v>
      </c>
      <c r="D21287" s="2" t="s">
        <v>13</v>
      </c>
      <c r="E21287" s="2" t="s">
        <v>74</v>
      </c>
      <c r="F21287" s="2" t="s">
        <v>977</v>
      </c>
      <c r="G21287" s="14" t="n">
        <v>50</v>
      </c>
      <c r="H21287" s="14" t="n">
        <v>238.22</v>
      </c>
      <c r="I21287" s="14" t="n">
        <v>50</v>
      </c>
      <c r="J21287" s="23" t="n">
        <f aca="false">IF(AND(E21287="Priority",ISNUMBER('Cost model'!N745)),'Cost model'!N745,'Cost model'!M745)</f>
        <v>130</v>
      </c>
      <c r="K21287" s="14" t="n">
        <f aca="false">J21287-H21287</f>
        <v>-108.22</v>
      </c>
      <c r="L21287" s="14" t="n">
        <f aca="false">G21287-H21287</f>
        <v>-188.22</v>
      </c>
    </row>
    <row r="21288" customFormat="false" ht="15" hidden="false" customHeight="false" outlineLevel="0" collapsed="false">
      <c r="A21288" s="2" t="s">
        <v>174</v>
      </c>
      <c r="B21288" s="2" t="s">
        <v>174</v>
      </c>
      <c r="C21288" s="2" t="s">
        <v>49</v>
      </c>
      <c r="D21288" s="2" t="s">
        <v>12</v>
      </c>
      <c r="E21288" s="2" t="s">
        <v>74</v>
      </c>
      <c r="F21288" s="2" t="s">
        <v>977</v>
      </c>
      <c r="G21288" s="14" t="n">
        <v>19.5</v>
      </c>
      <c r="H21288" s="14" t="n">
        <v>46.17</v>
      </c>
      <c r="I21288" s="14" t="n">
        <v>19.5</v>
      </c>
      <c r="J21288" s="23" t="n">
        <f aca="false">IF(AND(E21288="Priority",ISNUMBER('Cost model'!N172)),'Cost model'!N172,'Cost model'!M172)</f>
        <v>45</v>
      </c>
      <c r="K21288" s="14" t="n">
        <f aca="false">J21288-H21288</f>
        <v>-1.17</v>
      </c>
      <c r="L21288" s="14" t="n">
        <f aca="false">G21288-H21288</f>
        <v>-26.67</v>
      </c>
    </row>
    <row r="21289" customFormat="false" ht="15" hidden="false" customHeight="false" outlineLevel="0" collapsed="false">
      <c r="A21289" s="2" t="s">
        <v>174</v>
      </c>
      <c r="B21289" s="2" t="s">
        <v>174</v>
      </c>
      <c r="C21289" s="2" t="s">
        <v>47</v>
      </c>
      <c r="D21289" s="2" t="s">
        <v>12</v>
      </c>
      <c r="E21289" s="2" t="s">
        <v>74</v>
      </c>
      <c r="F21289" s="2" t="s">
        <v>977</v>
      </c>
      <c r="G21289" s="14" t="n">
        <v>9.5</v>
      </c>
      <c r="H21289" s="14" t="n">
        <v>28.36</v>
      </c>
      <c r="I21289" s="14" t="n">
        <v>9.5</v>
      </c>
      <c r="J21289" s="23" t="n">
        <f aca="false">IF(AND(E21289="Priority",ISNUMBER('Cost model'!N170)),'Cost model'!N170,'Cost model'!M170)</f>
        <v>25.5</v>
      </c>
      <c r="K21289" s="14" t="n">
        <f aca="false">J21289-H21289</f>
        <v>-2.86</v>
      </c>
      <c r="L21289" s="14" t="n">
        <f aca="false">G21289-H21289</f>
        <v>-18.86</v>
      </c>
    </row>
    <row r="21290" customFormat="false" ht="15" hidden="false" customHeight="false" outlineLevel="0" collapsed="false">
      <c r="A21290" s="2" t="s">
        <v>174</v>
      </c>
      <c r="B21290" s="2" t="s">
        <v>174</v>
      </c>
      <c r="C21290" s="2" t="s">
        <v>49</v>
      </c>
      <c r="D21290" s="2" t="s">
        <v>12</v>
      </c>
      <c r="E21290" s="2" t="s">
        <v>74</v>
      </c>
      <c r="F21290" s="2" t="s">
        <v>977</v>
      </c>
      <c r="G21290" s="14" t="n">
        <v>19.5</v>
      </c>
      <c r="H21290" s="14" t="n">
        <v>50.5</v>
      </c>
      <c r="I21290" s="14" t="n">
        <v>19.5</v>
      </c>
      <c r="J21290" s="23" t="n">
        <f aca="false">IF(AND(E21290="Priority",ISNUMBER('Cost model'!N172)),'Cost model'!N172,'Cost model'!M172)</f>
        <v>45</v>
      </c>
      <c r="K21290" s="14" t="n">
        <f aca="false">J21290-H21290</f>
        <v>-5.5</v>
      </c>
      <c r="L21290" s="14" t="n">
        <f aca="false">G21290-H21290</f>
        <v>-31</v>
      </c>
    </row>
    <row r="21291" customFormat="false" ht="15" hidden="false" customHeight="false" outlineLevel="0" collapsed="false">
      <c r="A21291" s="2" t="s">
        <v>174</v>
      </c>
      <c r="B21291" s="2" t="s">
        <v>174</v>
      </c>
      <c r="C21291" s="2" t="s">
        <v>48</v>
      </c>
      <c r="D21291" s="2" t="s">
        <v>10</v>
      </c>
      <c r="E21291" s="2" t="s">
        <v>74</v>
      </c>
      <c r="F21291" s="2" t="s">
        <v>977</v>
      </c>
      <c r="G21291" s="14" t="n">
        <v>12.5</v>
      </c>
      <c r="H21291" s="14" t="n">
        <v>15.66</v>
      </c>
      <c r="I21291" s="14" t="n">
        <v>12.5</v>
      </c>
      <c r="J21291" s="23" t="n">
        <f aca="false">IF(AND(E21291="Priority",ISNUMBER('Cost model'!N168)),'Cost model'!N168,'Cost model'!M168)</f>
        <v>13.5</v>
      </c>
      <c r="K21291" s="14" t="n">
        <f aca="false">J21291-H21291</f>
        <v>-2.16</v>
      </c>
      <c r="L21291" s="14" t="n">
        <f aca="false">G21291-H21291</f>
        <v>-3.16</v>
      </c>
    </row>
    <row r="21292" customFormat="false" ht="15" hidden="false" customHeight="false" outlineLevel="0" collapsed="false">
      <c r="A21292" s="2" t="s">
        <v>221</v>
      </c>
      <c r="B21292" s="2" t="s">
        <v>221</v>
      </c>
      <c r="C21292" s="2" t="s">
        <v>47</v>
      </c>
      <c r="D21292" s="2" t="s">
        <v>10</v>
      </c>
      <c r="E21292" s="2" t="s">
        <v>74</v>
      </c>
      <c r="F21292" s="2" t="s">
        <v>977</v>
      </c>
      <c r="G21292" s="14" t="n">
        <v>9.5</v>
      </c>
      <c r="H21292" s="14" t="n">
        <v>7.32</v>
      </c>
      <c r="I21292" s="14" t="n">
        <v>9.5</v>
      </c>
      <c r="J21292" s="23" t="n">
        <f aca="false">IF(AND(E21292="Priority",ISNUMBER('Cost model'!N737)),'Cost model'!N737,'Cost model'!M737)</f>
        <v>8.5</v>
      </c>
      <c r="K21292" s="14" t="n">
        <f aca="false">J21292-H21292</f>
        <v>1.18</v>
      </c>
      <c r="L21292" s="14" t="n">
        <f aca="false">G21292-H21292</f>
        <v>2.18</v>
      </c>
    </row>
    <row r="21293" customFormat="false" ht="15" hidden="false" customHeight="false" outlineLevel="0" collapsed="false">
      <c r="A21293" s="2" t="s">
        <v>158</v>
      </c>
      <c r="B21293" s="2" t="s">
        <v>124</v>
      </c>
      <c r="C21293" s="2" t="s">
        <v>49</v>
      </c>
      <c r="D21293" s="2" t="s">
        <v>10</v>
      </c>
      <c r="E21293" s="2" t="s">
        <v>74</v>
      </c>
      <c r="F21293" s="2" t="s">
        <v>976</v>
      </c>
      <c r="G21293" s="14" t="n">
        <v>17.5</v>
      </c>
      <c r="H21293" s="14" t="n">
        <v>16.9</v>
      </c>
      <c r="I21293" s="14" t="n">
        <v>17.5</v>
      </c>
      <c r="J21293" s="23" t="n">
        <f aca="false">IF(AND(E21293="Priority",ISNUMBER('Cost model'!N454)),'Cost model'!N454,'Cost model'!M454)</f>
        <v>19.5</v>
      </c>
      <c r="K21293" s="14" t="n">
        <f aca="false">J21293-H21293</f>
        <v>2.6</v>
      </c>
      <c r="L21293" s="14" t="n">
        <f aca="false">G21293-H21293</f>
        <v>0.600000000000001</v>
      </c>
    </row>
    <row r="21294" customFormat="false" ht="15" hidden="false" customHeight="false" outlineLevel="0" collapsed="false">
      <c r="A21294" s="2" t="s">
        <v>174</v>
      </c>
      <c r="B21294" s="2" t="s">
        <v>142</v>
      </c>
      <c r="C21294" s="2" t="s">
        <v>48</v>
      </c>
      <c r="D21294" s="2" t="s">
        <v>10</v>
      </c>
      <c r="E21294" s="2" t="s">
        <v>83</v>
      </c>
      <c r="F21294" s="2" t="s">
        <v>976</v>
      </c>
      <c r="G21294" s="14" t="n">
        <v>17.5</v>
      </c>
      <c r="H21294" s="14" t="n">
        <v>8.92</v>
      </c>
      <c r="I21294" s="14" t="n">
        <v>17.5</v>
      </c>
      <c r="J21294" s="23" t="n">
        <f aca="false">IF(AND(E21294="Priority",ISNUMBER('Cost model'!N123)),'Cost model'!N123,'Cost model'!M123)</f>
        <v>22.5</v>
      </c>
      <c r="K21294" s="14" t="n">
        <f aca="false">J21294-H21294</f>
        <v>13.58</v>
      </c>
      <c r="L21294" s="14" t="n">
        <f aca="false">G21294-H21294</f>
        <v>8.58</v>
      </c>
    </row>
    <row r="21295" customFormat="false" ht="15" hidden="false" customHeight="false" outlineLevel="0" collapsed="false">
      <c r="A21295" s="2" t="s">
        <v>124</v>
      </c>
      <c r="B21295" s="2" t="s">
        <v>124</v>
      </c>
      <c r="C21295" s="2" t="s">
        <v>48</v>
      </c>
      <c r="D21295" s="2" t="s">
        <v>12</v>
      </c>
      <c r="E21295" s="2" t="s">
        <v>83</v>
      </c>
      <c r="F21295" s="2" t="s">
        <v>977</v>
      </c>
      <c r="G21295" s="14" t="n">
        <v>19.5</v>
      </c>
      <c r="H21295" s="14" t="n">
        <v>25.01</v>
      </c>
      <c r="I21295" s="14" t="n">
        <v>19.5</v>
      </c>
      <c r="J21295" s="23" t="n">
        <f aca="false">IF(AND(E21295="Priority",ISNUMBER('Cost model'!N321)),'Cost model'!N321,'Cost model'!M321)</f>
        <v>55</v>
      </c>
      <c r="K21295" s="14" t="n">
        <f aca="false">J21295-H21295</f>
        <v>29.99</v>
      </c>
      <c r="L21295" s="14" t="n">
        <f aca="false">G21295-H21295</f>
        <v>-5.51</v>
      </c>
    </row>
    <row r="21296" customFormat="false" ht="15" hidden="false" customHeight="false" outlineLevel="0" collapsed="false">
      <c r="A21296" s="2" t="s">
        <v>174</v>
      </c>
      <c r="B21296" s="2" t="s">
        <v>124</v>
      </c>
      <c r="C21296" s="2" t="s">
        <v>49</v>
      </c>
      <c r="D21296" s="2" t="s">
        <v>12</v>
      </c>
      <c r="E21296" s="2" t="s">
        <v>74</v>
      </c>
      <c r="F21296" s="2" t="s">
        <v>976</v>
      </c>
      <c r="G21296" s="14" t="n">
        <v>19.5</v>
      </c>
      <c r="H21296" s="14" t="n">
        <v>59.51</v>
      </c>
      <c r="I21296" s="14" t="n">
        <v>19.5</v>
      </c>
      <c r="J21296" s="23" t="n">
        <f aca="false">IF(AND(E21296="Priority",ISNUMBER('Cost model'!N112)),'Cost model'!N112,'Cost model'!M112)</f>
        <v>50</v>
      </c>
      <c r="K21296" s="14" t="n">
        <f aca="false">J21296-H21296</f>
        <v>-9.51</v>
      </c>
      <c r="L21296" s="14" t="n">
        <f aca="false">G21296-H21296</f>
        <v>-40.01</v>
      </c>
    </row>
    <row r="21297" customFormat="false" ht="15" hidden="false" customHeight="false" outlineLevel="0" collapsed="false">
      <c r="A21297" s="2" t="s">
        <v>124</v>
      </c>
      <c r="B21297" s="2" t="s">
        <v>124</v>
      </c>
      <c r="C21297" s="2" t="s">
        <v>47</v>
      </c>
      <c r="D21297" s="2" t="s">
        <v>10</v>
      </c>
      <c r="E21297" s="2" t="s">
        <v>74</v>
      </c>
      <c r="F21297" s="2" t="s">
        <v>977</v>
      </c>
      <c r="G21297" s="14" t="n">
        <v>9.5</v>
      </c>
      <c r="H21297" s="14" t="n">
        <v>7.46</v>
      </c>
      <c r="I21297" s="14" t="n">
        <v>9.5</v>
      </c>
      <c r="J21297" s="23" t="n">
        <f aca="false">IF(AND(E21297="Priority",ISNUMBER('Cost model'!N317)),'Cost model'!N317,'Cost model'!M317)</f>
        <v>10.5</v>
      </c>
      <c r="K21297" s="14" t="n">
        <f aca="false">J21297-H21297</f>
        <v>3.04</v>
      </c>
      <c r="L21297" s="14" t="n">
        <f aca="false">G21297-H21297</f>
        <v>2.04</v>
      </c>
    </row>
    <row r="21298" customFormat="false" ht="15" hidden="false" customHeight="false" outlineLevel="0" collapsed="false">
      <c r="A21298" s="2" t="s">
        <v>174</v>
      </c>
      <c r="B21298" s="2" t="s">
        <v>174</v>
      </c>
      <c r="C21298" s="2" t="s">
        <v>48</v>
      </c>
      <c r="D21298" s="2" t="s">
        <v>12</v>
      </c>
      <c r="E21298" s="2" t="s">
        <v>74</v>
      </c>
      <c r="F21298" s="2" t="s">
        <v>977</v>
      </c>
      <c r="G21298" s="14" t="n">
        <v>12.5</v>
      </c>
      <c r="H21298" s="14" t="n">
        <v>42.87</v>
      </c>
      <c r="I21298" s="14" t="n">
        <v>12.5</v>
      </c>
      <c r="J21298" s="23" t="n">
        <f aca="false">IF(AND(E21298="Priority",ISNUMBER('Cost model'!N171)),'Cost model'!N171,'Cost model'!M171)</f>
        <v>40</v>
      </c>
      <c r="K21298" s="14" t="n">
        <f aca="false">J21298-H21298</f>
        <v>-2.87</v>
      </c>
      <c r="L21298" s="14" t="n">
        <f aca="false">G21298-H21298</f>
        <v>-30.37</v>
      </c>
    </row>
    <row r="21299" customFormat="false" ht="15" hidden="false" customHeight="false" outlineLevel="0" collapsed="false">
      <c r="A21299" s="2" t="s">
        <v>174</v>
      </c>
      <c r="B21299" s="2" t="s">
        <v>174</v>
      </c>
      <c r="C21299" s="2" t="s">
        <v>48</v>
      </c>
      <c r="D21299" s="2" t="s">
        <v>12</v>
      </c>
      <c r="E21299" s="2" t="s">
        <v>83</v>
      </c>
      <c r="F21299" s="2" t="s">
        <v>977</v>
      </c>
      <c r="G21299" s="14" t="n">
        <v>19.5</v>
      </c>
      <c r="H21299" s="14" t="n">
        <v>42.61</v>
      </c>
      <c r="I21299" s="14" t="n">
        <v>19.5</v>
      </c>
      <c r="J21299" s="23" t="n">
        <f aca="false">IF(AND(E21299="Priority",ISNUMBER('Cost model'!N171)),'Cost model'!N171,'Cost model'!M171)</f>
        <v>55</v>
      </c>
      <c r="K21299" s="14" t="n">
        <f aca="false">J21299-H21299</f>
        <v>12.39</v>
      </c>
      <c r="L21299" s="14" t="n">
        <f aca="false">G21299-H21299</f>
        <v>-23.11</v>
      </c>
    </row>
    <row r="21300" customFormat="false" ht="15" hidden="false" customHeight="false" outlineLevel="0" collapsed="false">
      <c r="A21300" s="2" t="s">
        <v>142</v>
      </c>
      <c r="B21300" s="2" t="s">
        <v>124</v>
      </c>
      <c r="C21300" s="2" t="s">
        <v>49</v>
      </c>
      <c r="D21300" s="2" t="s">
        <v>10</v>
      </c>
      <c r="E21300" s="2" t="s">
        <v>74</v>
      </c>
      <c r="F21300" s="2" t="s">
        <v>976</v>
      </c>
      <c r="G21300" s="14" t="n">
        <v>17.5</v>
      </c>
      <c r="H21300" s="14" t="n">
        <v>20.83</v>
      </c>
      <c r="I21300" s="14" t="n">
        <v>17.5</v>
      </c>
      <c r="J21300" s="23" t="n">
        <f aca="false">IF(AND(E21300="Priority",ISNUMBER('Cost model'!N664)),'Cost model'!N664,'Cost model'!M664)</f>
        <v>19.5</v>
      </c>
      <c r="K21300" s="14" t="n">
        <f aca="false">J21300-H21300</f>
        <v>-1.33</v>
      </c>
      <c r="L21300" s="14" t="n">
        <f aca="false">G21300-H21300</f>
        <v>-3.33</v>
      </c>
    </row>
    <row r="21301" customFormat="false" ht="15" hidden="false" customHeight="false" outlineLevel="0" collapsed="false">
      <c r="A21301" s="2" t="s">
        <v>174</v>
      </c>
      <c r="B21301" s="2" t="s">
        <v>174</v>
      </c>
      <c r="C21301" s="2" t="s">
        <v>47</v>
      </c>
      <c r="D21301" s="2" t="s">
        <v>10</v>
      </c>
      <c r="E21301" s="2" t="s">
        <v>74</v>
      </c>
      <c r="F21301" s="2" t="s">
        <v>977</v>
      </c>
      <c r="G21301" s="14" t="n">
        <v>9.5</v>
      </c>
      <c r="H21301" s="14" t="n">
        <v>5.94</v>
      </c>
      <c r="I21301" s="14" t="n">
        <v>9.5</v>
      </c>
      <c r="J21301" s="23" t="n">
        <f aca="false">IF(AND(E21301="Priority",ISNUMBER('Cost model'!N167)),'Cost model'!N167,'Cost model'!M167)</f>
        <v>8.5</v>
      </c>
      <c r="K21301" s="14" t="n">
        <f aca="false">J21301-H21301</f>
        <v>2.56</v>
      </c>
      <c r="L21301" s="14" t="n">
        <f aca="false">G21301-H21301</f>
        <v>3.56</v>
      </c>
    </row>
    <row r="21302" customFormat="false" ht="15" hidden="false" customHeight="false" outlineLevel="0" collapsed="false">
      <c r="A21302" s="2" t="s">
        <v>124</v>
      </c>
      <c r="B21302" s="2" t="s">
        <v>142</v>
      </c>
      <c r="C21302" s="2" t="s">
        <v>48</v>
      </c>
      <c r="D21302" s="2" t="s">
        <v>10</v>
      </c>
      <c r="E21302" s="2" t="s">
        <v>74</v>
      </c>
      <c r="F21302" s="2" t="s">
        <v>976</v>
      </c>
      <c r="G21302" s="14" t="n">
        <v>12.5</v>
      </c>
      <c r="H21302" s="14" t="n">
        <v>9.52</v>
      </c>
      <c r="I21302" s="14" t="n">
        <v>14.5</v>
      </c>
      <c r="J21302" s="23" t="n">
        <f aca="false">IF(AND(E21302="Priority",ISNUMBER('Cost model'!N333)),'Cost model'!N333,'Cost model'!M333)</f>
        <v>18.5</v>
      </c>
      <c r="K21302" s="14" t="n">
        <f aca="false">J21302-H21302</f>
        <v>8.98</v>
      </c>
      <c r="L21302" s="14" t="n">
        <f aca="false">G21302-H21302</f>
        <v>2.98</v>
      </c>
    </row>
    <row r="21303" customFormat="false" ht="15" hidden="false" customHeight="false" outlineLevel="0" collapsed="false">
      <c r="A21303" s="2" t="s">
        <v>158</v>
      </c>
      <c r="B21303" s="2" t="s">
        <v>158</v>
      </c>
      <c r="C21303" s="2" t="s">
        <v>49</v>
      </c>
      <c r="D21303" s="2" t="s">
        <v>12</v>
      </c>
      <c r="E21303" s="2" t="s">
        <v>83</v>
      </c>
      <c r="F21303" s="2" t="s">
        <v>977</v>
      </c>
      <c r="G21303" s="14" t="n">
        <v>29.5</v>
      </c>
      <c r="H21303" s="14" t="n">
        <v>28.46</v>
      </c>
      <c r="I21303" s="14" t="n">
        <v>29.5</v>
      </c>
      <c r="J21303" s="23" t="n">
        <f aca="false">IF(AND(E21303="Priority",ISNUMBER('Cost model'!N427)),'Cost model'!N427,'Cost model'!M427)</f>
        <v>40</v>
      </c>
      <c r="K21303" s="14" t="n">
        <f aca="false">J21303-H21303</f>
        <v>11.54</v>
      </c>
      <c r="L21303" s="14" t="n">
        <f aca="false">G21303-H21303</f>
        <v>1.04</v>
      </c>
    </row>
    <row r="21304" customFormat="false" ht="15" hidden="false" customHeight="false" outlineLevel="0" collapsed="false">
      <c r="A21304" s="2" t="s">
        <v>142</v>
      </c>
      <c r="B21304" s="2" t="s">
        <v>142</v>
      </c>
      <c r="C21304" s="2" t="s">
        <v>47</v>
      </c>
      <c r="D21304" s="2" t="s">
        <v>10</v>
      </c>
      <c r="E21304" s="2" t="s">
        <v>83</v>
      </c>
      <c r="F21304" s="2" t="s">
        <v>977</v>
      </c>
      <c r="G21304" s="14" t="n">
        <v>14.5</v>
      </c>
      <c r="H21304" s="14" t="n">
        <v>23.58</v>
      </c>
      <c r="I21304" s="14" t="n">
        <v>14.5</v>
      </c>
      <c r="J21304" s="23" t="n">
        <f aca="false">IF(AND(E21304="Priority",ISNUMBER('Cost model'!N632)),'Cost model'!N632,'Cost model'!M632)</f>
        <v>14.5</v>
      </c>
      <c r="K21304" s="14" t="n">
        <f aca="false">J21304-H21304</f>
        <v>-9.08</v>
      </c>
      <c r="L21304" s="14" t="n">
        <f aca="false">G21304-H21304</f>
        <v>-9.08</v>
      </c>
    </row>
    <row r="21305" customFormat="false" ht="15" hidden="false" customHeight="false" outlineLevel="0" collapsed="false">
      <c r="A21305" s="2" t="s">
        <v>142</v>
      </c>
      <c r="B21305" s="2" t="s">
        <v>142</v>
      </c>
      <c r="C21305" s="2" t="s">
        <v>47</v>
      </c>
      <c r="D21305" s="2" t="s">
        <v>10</v>
      </c>
      <c r="E21305" s="2" t="s">
        <v>83</v>
      </c>
      <c r="F21305" s="2" t="s">
        <v>977</v>
      </c>
      <c r="G21305" s="14" t="n">
        <v>14.5</v>
      </c>
      <c r="H21305" s="14" t="n">
        <v>23.58</v>
      </c>
      <c r="I21305" s="14" t="n">
        <v>14.5</v>
      </c>
      <c r="J21305" s="23" t="n">
        <f aca="false">IF(AND(E21305="Priority",ISNUMBER('Cost model'!N632)),'Cost model'!N632,'Cost model'!M632)</f>
        <v>14.5</v>
      </c>
      <c r="K21305" s="14" t="n">
        <f aca="false">J21305-H21305</f>
        <v>-9.08</v>
      </c>
      <c r="L21305" s="14" t="n">
        <f aca="false">G21305-H21305</f>
        <v>-9.08</v>
      </c>
    </row>
    <row r="21306" customFormat="false" ht="15" hidden="false" customHeight="false" outlineLevel="0" collapsed="false">
      <c r="A21306" s="2" t="s">
        <v>158</v>
      </c>
      <c r="B21306" s="2" t="s">
        <v>158</v>
      </c>
      <c r="C21306" s="2" t="s">
        <v>49</v>
      </c>
      <c r="D21306" s="2" t="s">
        <v>10</v>
      </c>
      <c r="E21306" s="2" t="s">
        <v>74</v>
      </c>
      <c r="F21306" s="2" t="s">
        <v>977</v>
      </c>
      <c r="G21306" s="14" t="n">
        <v>17.5</v>
      </c>
      <c r="H21306" s="14" t="n">
        <v>15.82</v>
      </c>
      <c r="I21306" s="14" t="n">
        <v>17.5</v>
      </c>
      <c r="J21306" s="23" t="n">
        <f aca="false">IF(AND(E21306="Priority",ISNUMBER('Cost model'!N424)),'Cost model'!N424,'Cost model'!M424)</f>
        <v>16.5</v>
      </c>
      <c r="K21306" s="14" t="n">
        <f aca="false">J21306-H21306</f>
        <v>0.68</v>
      </c>
      <c r="L21306" s="14" t="n">
        <f aca="false">G21306-H21306</f>
        <v>1.68</v>
      </c>
    </row>
    <row r="21307" customFormat="false" ht="15" hidden="false" customHeight="false" outlineLevel="0" collapsed="false">
      <c r="A21307" s="2" t="s">
        <v>174</v>
      </c>
      <c r="B21307" s="2" t="s">
        <v>174</v>
      </c>
      <c r="C21307" s="2" t="s">
        <v>49</v>
      </c>
      <c r="D21307" s="2" t="s">
        <v>10</v>
      </c>
      <c r="E21307" s="2" t="s">
        <v>74</v>
      </c>
      <c r="F21307" s="2" t="s">
        <v>977</v>
      </c>
      <c r="G21307" s="14" t="n">
        <v>17.5</v>
      </c>
      <c r="H21307" s="14" t="n">
        <v>15.65</v>
      </c>
      <c r="I21307" s="14" t="n">
        <v>17.5</v>
      </c>
      <c r="J21307" s="23" t="n">
        <f aca="false">IF(AND(E21307="Priority",ISNUMBER('Cost model'!N169)),'Cost model'!N169,'Cost model'!M169)</f>
        <v>18.5</v>
      </c>
      <c r="K21307" s="14" t="n">
        <f aca="false">J21307-H21307</f>
        <v>2.85</v>
      </c>
      <c r="L21307" s="14" t="n">
        <f aca="false">G21307-H21307</f>
        <v>1.85</v>
      </c>
    </row>
    <row r="21308" customFormat="false" ht="15" hidden="false" customHeight="false" outlineLevel="0" collapsed="false">
      <c r="A21308" s="2" t="s">
        <v>124</v>
      </c>
      <c r="B21308" s="2" t="s">
        <v>124</v>
      </c>
      <c r="C21308" s="2" t="s">
        <v>49</v>
      </c>
      <c r="D21308" s="2" t="s">
        <v>10</v>
      </c>
      <c r="E21308" s="2" t="s">
        <v>83</v>
      </c>
      <c r="F21308" s="2" t="s">
        <v>977</v>
      </c>
      <c r="G21308" s="14" t="n">
        <v>24.5</v>
      </c>
      <c r="H21308" s="14" t="n">
        <v>37.28</v>
      </c>
      <c r="I21308" s="14" t="n">
        <v>24.5</v>
      </c>
      <c r="J21308" s="23" t="n">
        <f aca="false">IF(AND(E21308="Priority",ISNUMBER('Cost model'!N319)),'Cost model'!N319,'Cost model'!M319)</f>
        <v>22.5</v>
      </c>
      <c r="K21308" s="14" t="n">
        <f aca="false">J21308-H21308</f>
        <v>-14.78</v>
      </c>
      <c r="L21308" s="14" t="n">
        <f aca="false">G21308-H21308</f>
        <v>-12.78</v>
      </c>
    </row>
    <row r="21309" customFormat="false" ht="15" hidden="false" customHeight="false" outlineLevel="0" collapsed="false">
      <c r="A21309" s="2" t="s">
        <v>124</v>
      </c>
      <c r="B21309" s="2" t="s">
        <v>124</v>
      </c>
      <c r="C21309" s="2" t="s">
        <v>48</v>
      </c>
      <c r="D21309" s="2" t="s">
        <v>10</v>
      </c>
      <c r="E21309" s="2" t="s">
        <v>74</v>
      </c>
      <c r="F21309" s="2" t="s">
        <v>977</v>
      </c>
      <c r="G21309" s="14" t="n">
        <v>12.5</v>
      </c>
      <c r="H21309" s="14" t="n">
        <v>9.68</v>
      </c>
      <c r="I21309" s="14" t="n">
        <v>12.5</v>
      </c>
      <c r="J21309" s="23" t="n">
        <f aca="false">IF(AND(E21309="Priority",ISNUMBER('Cost model'!N318)),'Cost model'!N318,'Cost model'!M318)</f>
        <v>14.5</v>
      </c>
      <c r="K21309" s="14" t="n">
        <f aca="false">J21309-H21309</f>
        <v>4.82</v>
      </c>
      <c r="L21309" s="14" t="n">
        <f aca="false">G21309-H21309</f>
        <v>2.82</v>
      </c>
    </row>
    <row r="21310" customFormat="false" ht="15" hidden="false" customHeight="false" outlineLevel="0" collapsed="false">
      <c r="A21310" s="2" t="s">
        <v>174</v>
      </c>
      <c r="B21310" s="2" t="s">
        <v>142</v>
      </c>
      <c r="C21310" s="2" t="s">
        <v>49</v>
      </c>
      <c r="D21310" s="2" t="s">
        <v>12</v>
      </c>
      <c r="E21310" s="2" t="s">
        <v>74</v>
      </c>
      <c r="F21310" s="2" t="s">
        <v>976</v>
      </c>
      <c r="G21310" s="14" t="n">
        <v>19.5</v>
      </c>
      <c r="H21310" s="14" t="n">
        <v>23.58</v>
      </c>
      <c r="I21310" s="14" t="n">
        <v>19.5</v>
      </c>
      <c r="J21310" s="23" t="n">
        <f aca="false">IF(AND(E21310="Priority",ISNUMBER('Cost model'!N127)),'Cost model'!N127,'Cost model'!M127)</f>
        <v>50</v>
      </c>
      <c r="K21310" s="14" t="n">
        <f aca="false">J21310-H21310</f>
        <v>26.42</v>
      </c>
      <c r="L21310" s="14" t="n">
        <f aca="false">G21310-H21310</f>
        <v>-4.08</v>
      </c>
    </row>
    <row r="21311" customFormat="false" ht="15" hidden="false" customHeight="false" outlineLevel="0" collapsed="false">
      <c r="A21311" s="2" t="s">
        <v>174</v>
      </c>
      <c r="B21311" s="2" t="s">
        <v>142</v>
      </c>
      <c r="C21311" s="2" t="s">
        <v>47</v>
      </c>
      <c r="D21311" s="2" t="s">
        <v>10</v>
      </c>
      <c r="E21311" s="2" t="s">
        <v>74</v>
      </c>
      <c r="F21311" s="2" t="s">
        <v>976</v>
      </c>
      <c r="G21311" s="14" t="n">
        <v>9.5</v>
      </c>
      <c r="H21311" s="14" t="n">
        <v>25.06</v>
      </c>
      <c r="I21311" s="14" t="n">
        <v>9.5</v>
      </c>
      <c r="J21311" s="23" t="n">
        <f aca="false">IF(AND(E21311="Priority",ISNUMBER('Cost model'!N122)),'Cost model'!N122,'Cost model'!M122)</f>
        <v>13.5</v>
      </c>
      <c r="K21311" s="14" t="n">
        <f aca="false">J21311-H21311</f>
        <v>-11.56</v>
      </c>
      <c r="L21311" s="14" t="n">
        <f aca="false">G21311-H21311</f>
        <v>-15.56</v>
      </c>
    </row>
    <row r="21312" customFormat="false" ht="15" hidden="false" customHeight="false" outlineLevel="0" collapsed="false">
      <c r="A21312" s="2" t="s">
        <v>142</v>
      </c>
      <c r="B21312" s="2" t="s">
        <v>142</v>
      </c>
      <c r="C21312" s="2" t="s">
        <v>47</v>
      </c>
      <c r="D21312" s="2" t="s">
        <v>10</v>
      </c>
      <c r="E21312" s="2" t="s">
        <v>74</v>
      </c>
      <c r="F21312" s="2" t="s">
        <v>977</v>
      </c>
      <c r="G21312" s="14" t="n">
        <v>9.5</v>
      </c>
      <c r="H21312" s="14" t="n">
        <v>25.01</v>
      </c>
      <c r="I21312" s="14" t="n">
        <v>9.5</v>
      </c>
      <c r="J21312" s="23" t="n">
        <f aca="false">IF(AND(E21312="Priority",ISNUMBER('Cost model'!N632)),'Cost model'!N632,'Cost model'!M632)</f>
        <v>9.5</v>
      </c>
      <c r="K21312" s="14" t="n">
        <f aca="false">J21312-H21312</f>
        <v>-15.51</v>
      </c>
      <c r="L21312" s="14" t="n">
        <f aca="false">G21312-H21312</f>
        <v>-15.51</v>
      </c>
    </row>
    <row r="21313" customFormat="false" ht="15" hidden="false" customHeight="false" outlineLevel="0" collapsed="false">
      <c r="A21313" s="2" t="s">
        <v>174</v>
      </c>
      <c r="B21313" s="2" t="s">
        <v>174</v>
      </c>
      <c r="C21313" s="2" t="s">
        <v>47</v>
      </c>
      <c r="D21313" s="2" t="s">
        <v>12</v>
      </c>
      <c r="E21313" s="2" t="s">
        <v>83</v>
      </c>
      <c r="F21313" s="2" t="s">
        <v>977</v>
      </c>
      <c r="G21313" s="14" t="n">
        <v>19.5</v>
      </c>
      <c r="H21313" s="14" t="n">
        <v>43.55</v>
      </c>
      <c r="I21313" s="14" t="n">
        <v>19.5</v>
      </c>
      <c r="J21313" s="23" t="n">
        <f aca="false">IF(AND(E21313="Priority",ISNUMBER('Cost model'!N170)),'Cost model'!N170,'Cost model'!M170)</f>
        <v>35</v>
      </c>
      <c r="K21313" s="14" t="n">
        <f aca="false">J21313-H21313</f>
        <v>-8.55</v>
      </c>
      <c r="L21313" s="14" t="n">
        <f aca="false">G21313-H21313</f>
        <v>-24.05</v>
      </c>
    </row>
    <row r="21314" customFormat="false" ht="15" hidden="false" customHeight="false" outlineLevel="0" collapsed="false">
      <c r="A21314" s="2" t="s">
        <v>124</v>
      </c>
      <c r="B21314" s="2" t="s">
        <v>124</v>
      </c>
      <c r="C21314" s="2" t="s">
        <v>48</v>
      </c>
      <c r="D21314" s="2" t="s">
        <v>12</v>
      </c>
      <c r="E21314" s="2" t="s">
        <v>83</v>
      </c>
      <c r="F21314" s="2" t="s">
        <v>977</v>
      </c>
      <c r="G21314" s="14" t="n">
        <v>19.5</v>
      </c>
      <c r="H21314" s="14" t="n">
        <v>61.58</v>
      </c>
      <c r="I21314" s="14" t="n">
        <v>19.5</v>
      </c>
      <c r="J21314" s="23" t="n">
        <f aca="false">IF(AND(E21314="Priority",ISNUMBER('Cost model'!N321)),'Cost model'!N321,'Cost model'!M321)</f>
        <v>55</v>
      </c>
      <c r="K21314" s="14" t="n">
        <f aca="false">J21314-H21314</f>
        <v>-6.58</v>
      </c>
      <c r="L21314" s="14" t="n">
        <f aca="false">G21314-H21314</f>
        <v>-42.08</v>
      </c>
    </row>
    <row r="21315" customFormat="false" ht="15" hidden="false" customHeight="false" outlineLevel="0" collapsed="false">
      <c r="A21315" s="2" t="s">
        <v>142</v>
      </c>
      <c r="B21315" s="2" t="s">
        <v>142</v>
      </c>
      <c r="C21315" s="2" t="s">
        <v>47</v>
      </c>
      <c r="D21315" s="2" t="s">
        <v>15</v>
      </c>
      <c r="E21315" s="2" t="s">
        <v>74</v>
      </c>
      <c r="F21315" s="2" t="s">
        <v>977</v>
      </c>
      <c r="G21315" s="14" t="n">
        <v>45</v>
      </c>
      <c r="H21315" s="14" t="n">
        <v>87.91</v>
      </c>
      <c r="I21315" s="14" t="n">
        <v>45</v>
      </c>
      <c r="J21315" s="23" t="n">
        <f aca="false">IF(AND(E21315="Priority",ISNUMBER('Cost model'!N644)),'Cost model'!N644,'Cost model'!M644)</f>
        <v>105</v>
      </c>
      <c r="K21315" s="14" t="n">
        <f aca="false">J21315-H21315</f>
        <v>17.09</v>
      </c>
      <c r="L21315" s="14" t="n">
        <f aca="false">G21315-H21315</f>
        <v>-42.91</v>
      </c>
    </row>
    <row r="21316" customFormat="false" ht="15" hidden="false" customHeight="false" outlineLevel="0" collapsed="false">
      <c r="A21316" s="2" t="s">
        <v>221</v>
      </c>
      <c r="B21316" s="2" t="s">
        <v>221</v>
      </c>
      <c r="C21316" s="2" t="s">
        <v>47</v>
      </c>
      <c r="D21316" s="2" t="s">
        <v>10</v>
      </c>
      <c r="E21316" s="2" t="s">
        <v>83</v>
      </c>
      <c r="F21316" s="2" t="s">
        <v>977</v>
      </c>
      <c r="G21316" s="14" t="n">
        <v>14.5</v>
      </c>
      <c r="H21316" s="14" t="n">
        <v>7.13</v>
      </c>
      <c r="I21316" s="14" t="n">
        <v>14.5</v>
      </c>
      <c r="J21316" s="23" t="n">
        <f aca="false">IF(AND(E21316="Priority",ISNUMBER('Cost model'!N737)),'Cost model'!N737,'Cost model'!M737)</f>
        <v>13.5</v>
      </c>
      <c r="K21316" s="14" t="n">
        <f aca="false">J21316-H21316</f>
        <v>6.37</v>
      </c>
      <c r="L21316" s="14" t="n">
        <f aca="false">G21316-H21316</f>
        <v>7.37</v>
      </c>
    </row>
    <row r="21317" customFormat="false" ht="15" hidden="false" customHeight="false" outlineLevel="0" collapsed="false">
      <c r="A21317" s="2" t="s">
        <v>221</v>
      </c>
      <c r="B21317" s="2" t="s">
        <v>221</v>
      </c>
      <c r="C21317" s="2" t="s">
        <v>49</v>
      </c>
      <c r="D21317" s="2" t="s">
        <v>12</v>
      </c>
      <c r="E21317" s="2" t="s">
        <v>74</v>
      </c>
      <c r="F21317" s="2" t="s">
        <v>977</v>
      </c>
      <c r="G21317" s="14" t="n">
        <v>19.5</v>
      </c>
      <c r="H21317" s="14" t="n">
        <v>152.62</v>
      </c>
      <c r="I21317" s="14" t="n">
        <v>19.5</v>
      </c>
      <c r="J21317" s="23" t="n">
        <f aca="false">IF(AND(E21317="Priority",ISNUMBER('Cost model'!N742)),'Cost model'!N742,'Cost model'!M742)</f>
        <v>60</v>
      </c>
      <c r="K21317" s="14" t="n">
        <f aca="false">J21317-H21317</f>
        <v>-92.62</v>
      </c>
      <c r="L21317" s="14" t="n">
        <f aca="false">G21317-H21317</f>
        <v>-133.12</v>
      </c>
    </row>
    <row r="21318" customFormat="false" ht="15" hidden="false" customHeight="false" outlineLevel="0" collapsed="false">
      <c r="A21318" s="2" t="s">
        <v>174</v>
      </c>
      <c r="B21318" s="2" t="s">
        <v>174</v>
      </c>
      <c r="C21318" s="2" t="s">
        <v>48</v>
      </c>
      <c r="D21318" s="2" t="s">
        <v>12</v>
      </c>
      <c r="E21318" s="2" t="s">
        <v>74</v>
      </c>
      <c r="F21318" s="2" t="s">
        <v>977</v>
      </c>
      <c r="G21318" s="14" t="n">
        <v>12.5</v>
      </c>
      <c r="H21318" s="14" t="n">
        <v>42.66</v>
      </c>
      <c r="I21318" s="14" t="n">
        <v>12.5</v>
      </c>
      <c r="J21318" s="23" t="n">
        <f aca="false">IF(AND(E21318="Priority",ISNUMBER('Cost model'!N171)),'Cost model'!N171,'Cost model'!M171)</f>
        <v>40</v>
      </c>
      <c r="K21318" s="14" t="n">
        <f aca="false">J21318-H21318</f>
        <v>-2.66</v>
      </c>
      <c r="L21318" s="14" t="n">
        <f aca="false">G21318-H21318</f>
        <v>-30.16</v>
      </c>
    </row>
    <row r="21319" customFormat="false" ht="15" hidden="false" customHeight="false" outlineLevel="0" collapsed="false">
      <c r="A21319" s="2" t="s">
        <v>174</v>
      </c>
      <c r="B21319" s="2" t="s">
        <v>174</v>
      </c>
      <c r="C21319" s="2" t="s">
        <v>49</v>
      </c>
      <c r="D21319" s="2" t="s">
        <v>12</v>
      </c>
      <c r="E21319" s="2" t="s">
        <v>74</v>
      </c>
      <c r="F21319" s="2" t="s">
        <v>977</v>
      </c>
      <c r="G21319" s="14" t="n">
        <v>19.5</v>
      </c>
      <c r="H21319" s="14" t="n">
        <v>25.01</v>
      </c>
      <c r="I21319" s="14" t="n">
        <v>19.5</v>
      </c>
      <c r="J21319" s="23" t="n">
        <f aca="false">IF(AND(E21319="Priority",ISNUMBER('Cost model'!N172)),'Cost model'!N172,'Cost model'!M172)</f>
        <v>45</v>
      </c>
      <c r="K21319" s="14" t="n">
        <f aca="false">J21319-H21319</f>
        <v>19.99</v>
      </c>
      <c r="L21319" s="14" t="n">
        <f aca="false">G21319-H21319</f>
        <v>-5.51</v>
      </c>
    </row>
    <row r="21320" customFormat="false" ht="15" hidden="false" customHeight="false" outlineLevel="0" collapsed="false">
      <c r="A21320" s="2" t="s">
        <v>174</v>
      </c>
      <c r="B21320" s="2" t="s">
        <v>124</v>
      </c>
      <c r="C21320" s="2" t="s">
        <v>47</v>
      </c>
      <c r="D21320" s="2" t="s">
        <v>12</v>
      </c>
      <c r="E21320" s="2" t="s">
        <v>74</v>
      </c>
      <c r="F21320" s="2" t="s">
        <v>976</v>
      </c>
      <c r="G21320" s="14" t="n">
        <v>9.5</v>
      </c>
      <c r="H21320" s="14" t="n">
        <v>26.93</v>
      </c>
      <c r="I21320" s="14" t="n">
        <v>9.5</v>
      </c>
      <c r="J21320" s="23" t="n">
        <f aca="false">IF(AND(E21320="Priority",ISNUMBER('Cost model'!N110)),'Cost model'!N110,'Cost model'!M110)</f>
        <v>40</v>
      </c>
      <c r="K21320" s="14" t="n">
        <f aca="false">J21320-H21320</f>
        <v>13.07</v>
      </c>
      <c r="L21320" s="14" t="n">
        <f aca="false">G21320-H21320</f>
        <v>-17.43</v>
      </c>
    </row>
    <row r="21321" customFormat="false" ht="15" hidden="false" customHeight="false" outlineLevel="0" collapsed="false">
      <c r="A21321" s="2" t="s">
        <v>174</v>
      </c>
      <c r="B21321" s="2" t="s">
        <v>174</v>
      </c>
      <c r="C21321" s="2" t="s">
        <v>47</v>
      </c>
      <c r="D21321" s="2" t="s">
        <v>12</v>
      </c>
      <c r="E21321" s="2" t="s">
        <v>74</v>
      </c>
      <c r="F21321" s="2" t="s">
        <v>977</v>
      </c>
      <c r="G21321" s="14" t="n">
        <v>9.5</v>
      </c>
      <c r="H21321" s="14" t="n">
        <v>47.45</v>
      </c>
      <c r="I21321" s="14" t="n">
        <v>9.5</v>
      </c>
      <c r="J21321" s="23" t="n">
        <f aca="false">IF(AND(E21321="Priority",ISNUMBER('Cost model'!N170)),'Cost model'!N170,'Cost model'!M170)</f>
        <v>25.5</v>
      </c>
      <c r="K21321" s="14" t="n">
        <f aca="false">J21321-H21321</f>
        <v>-21.95</v>
      </c>
      <c r="L21321" s="14" t="n">
        <f aca="false">G21321-H21321</f>
        <v>-37.95</v>
      </c>
    </row>
    <row r="21322" customFormat="false" ht="15" hidden="false" customHeight="false" outlineLevel="0" collapsed="false">
      <c r="A21322" s="2" t="s">
        <v>174</v>
      </c>
      <c r="B21322" s="2" t="s">
        <v>174</v>
      </c>
      <c r="C21322" s="2" t="s">
        <v>47</v>
      </c>
      <c r="D21322" s="2" t="s">
        <v>14</v>
      </c>
      <c r="E21322" s="2" t="s">
        <v>74</v>
      </c>
      <c r="F21322" s="2" t="s">
        <v>977</v>
      </c>
      <c r="G21322" s="14" t="n">
        <v>25</v>
      </c>
      <c r="H21322" s="14" t="n">
        <v>164.34</v>
      </c>
      <c r="I21322" s="14" t="n">
        <v>25</v>
      </c>
      <c r="J21322" s="23" t="n">
        <f aca="false">IF(AND(E21322="Priority",ISNUMBER('Cost model'!N176)),'Cost model'!N176,'Cost model'!M176)</f>
        <v>95</v>
      </c>
      <c r="K21322" s="14" t="n">
        <f aca="false">J21322-H21322</f>
        <v>-69.34</v>
      </c>
      <c r="L21322" s="14" t="n">
        <f aca="false">G21322-H21322</f>
        <v>-139.34</v>
      </c>
    </row>
    <row r="21323" customFormat="false" ht="15" hidden="false" customHeight="false" outlineLevel="0" collapsed="false">
      <c r="A21323" s="2" t="s">
        <v>174</v>
      </c>
      <c r="B21323" s="2" t="s">
        <v>174</v>
      </c>
      <c r="C21323" s="2" t="s">
        <v>47</v>
      </c>
      <c r="D21323" s="2" t="s">
        <v>12</v>
      </c>
      <c r="E21323" s="2" t="s">
        <v>74</v>
      </c>
      <c r="F21323" s="2" t="s">
        <v>977</v>
      </c>
      <c r="G21323" s="14" t="n">
        <v>9.5</v>
      </c>
      <c r="H21323" s="14" t="n">
        <v>30.86</v>
      </c>
      <c r="I21323" s="14" t="n">
        <v>9.5</v>
      </c>
      <c r="J21323" s="23" t="n">
        <f aca="false">IF(AND(E21323="Priority",ISNUMBER('Cost model'!N170)),'Cost model'!N170,'Cost model'!M170)</f>
        <v>25.5</v>
      </c>
      <c r="K21323" s="14" t="n">
        <f aca="false">J21323-H21323</f>
        <v>-5.36</v>
      </c>
      <c r="L21323" s="14" t="n">
        <f aca="false">G21323-H21323</f>
        <v>-21.36</v>
      </c>
    </row>
    <row r="21324" customFormat="false" ht="15" hidden="false" customHeight="false" outlineLevel="0" collapsed="false">
      <c r="A21324" s="2" t="s">
        <v>174</v>
      </c>
      <c r="B21324" s="2" t="s">
        <v>174</v>
      </c>
      <c r="C21324" s="2" t="s">
        <v>49</v>
      </c>
      <c r="D21324" s="2" t="s">
        <v>12</v>
      </c>
      <c r="E21324" s="2" t="s">
        <v>74</v>
      </c>
      <c r="F21324" s="2" t="s">
        <v>977</v>
      </c>
      <c r="G21324" s="14" t="n">
        <v>19.5</v>
      </c>
      <c r="H21324" s="14" t="n">
        <v>27.06</v>
      </c>
      <c r="I21324" s="14" t="n">
        <v>19.5</v>
      </c>
      <c r="J21324" s="23" t="n">
        <f aca="false">IF(AND(E21324="Priority",ISNUMBER('Cost model'!N172)),'Cost model'!N172,'Cost model'!M172)</f>
        <v>45</v>
      </c>
      <c r="K21324" s="14" t="n">
        <f aca="false">J21324-H21324</f>
        <v>17.94</v>
      </c>
      <c r="L21324" s="14" t="n">
        <f aca="false">G21324-H21324</f>
        <v>-7.56</v>
      </c>
    </row>
    <row r="21325" customFormat="false" ht="15" hidden="false" customHeight="false" outlineLevel="0" collapsed="false">
      <c r="A21325" s="2" t="s">
        <v>174</v>
      </c>
      <c r="B21325" s="2" t="s">
        <v>174</v>
      </c>
      <c r="C21325" s="2" t="s">
        <v>47</v>
      </c>
      <c r="D21325" s="2" t="s">
        <v>12</v>
      </c>
      <c r="E21325" s="2" t="s">
        <v>74</v>
      </c>
      <c r="F21325" s="2" t="s">
        <v>977</v>
      </c>
      <c r="G21325" s="14" t="n">
        <v>14.5</v>
      </c>
      <c r="H21325" s="14" t="n">
        <v>27.45</v>
      </c>
      <c r="I21325" s="14" t="n">
        <v>9.5</v>
      </c>
      <c r="J21325" s="23" t="n">
        <f aca="false">IF(AND(E21325="Priority",ISNUMBER('Cost model'!N170)),'Cost model'!N170,'Cost model'!M170)</f>
        <v>25.5</v>
      </c>
      <c r="K21325" s="14" t="n">
        <f aca="false">J21325-H21325</f>
        <v>-1.95</v>
      </c>
      <c r="L21325" s="14" t="n">
        <f aca="false">G21325-H21325</f>
        <v>-12.95</v>
      </c>
    </row>
    <row r="21326" customFormat="false" ht="15" hidden="false" customHeight="false" outlineLevel="0" collapsed="false">
      <c r="A21326" s="2" t="s">
        <v>174</v>
      </c>
      <c r="B21326" s="2" t="s">
        <v>174</v>
      </c>
      <c r="C21326" s="2" t="s">
        <v>49</v>
      </c>
      <c r="D21326" s="2" t="s">
        <v>10</v>
      </c>
      <c r="E21326" s="2" t="s">
        <v>74</v>
      </c>
      <c r="F21326" s="2" t="s">
        <v>977</v>
      </c>
      <c r="G21326" s="14" t="n">
        <v>17.5</v>
      </c>
      <c r="H21326" s="14" t="n">
        <v>15.65</v>
      </c>
      <c r="I21326" s="14" t="n">
        <v>17.5</v>
      </c>
      <c r="J21326" s="23" t="n">
        <f aca="false">IF(AND(E21326="Priority",ISNUMBER('Cost model'!N169)),'Cost model'!N169,'Cost model'!M169)</f>
        <v>18.5</v>
      </c>
      <c r="K21326" s="14" t="n">
        <f aca="false">J21326-H21326</f>
        <v>2.85</v>
      </c>
      <c r="L21326" s="14" t="n">
        <f aca="false">G21326-H21326</f>
        <v>1.85</v>
      </c>
    </row>
    <row r="21327" customFormat="false" ht="15" hidden="false" customHeight="false" outlineLevel="0" collapsed="false">
      <c r="A21327" s="2" t="s">
        <v>142</v>
      </c>
      <c r="B21327" s="2" t="s">
        <v>142</v>
      </c>
      <c r="C21327" s="2" t="s">
        <v>47</v>
      </c>
      <c r="D21327" s="2" t="s">
        <v>10</v>
      </c>
      <c r="E21327" s="2" t="s">
        <v>74</v>
      </c>
      <c r="F21327" s="2" t="s">
        <v>977</v>
      </c>
      <c r="G21327" s="14" t="n">
        <v>9.5</v>
      </c>
      <c r="H21327" s="14" t="n">
        <v>6.14</v>
      </c>
      <c r="I21327" s="14" t="n">
        <v>9.5</v>
      </c>
      <c r="J21327" s="23" t="n">
        <f aca="false">IF(AND(E21327="Priority",ISNUMBER('Cost model'!N632)),'Cost model'!N632,'Cost model'!M632)</f>
        <v>9.5</v>
      </c>
      <c r="K21327" s="14" t="n">
        <f aca="false">J21327-H21327</f>
        <v>3.36</v>
      </c>
      <c r="L21327" s="14" t="n">
        <f aca="false">G21327-H21327</f>
        <v>3.36</v>
      </c>
    </row>
    <row r="21328" customFormat="false" ht="15" hidden="false" customHeight="false" outlineLevel="0" collapsed="false">
      <c r="A21328" s="2" t="s">
        <v>221</v>
      </c>
      <c r="B21328" s="2" t="s">
        <v>221</v>
      </c>
      <c r="C21328" s="2" t="s">
        <v>47</v>
      </c>
      <c r="D21328" s="2" t="s">
        <v>12</v>
      </c>
      <c r="E21328" s="2" t="s">
        <v>83</v>
      </c>
      <c r="F21328" s="2" t="s">
        <v>977</v>
      </c>
      <c r="G21328" s="14" t="n">
        <v>19.5</v>
      </c>
      <c r="H21328" s="14" t="n">
        <v>10.35</v>
      </c>
      <c r="I21328" s="14" t="n">
        <v>19.5</v>
      </c>
      <c r="J21328" s="23" t="n">
        <f aca="false">IF(AND(E21328="Priority",ISNUMBER('Cost model'!N740)),'Cost model'!N740,'Cost model'!M740)</f>
        <v>28.5</v>
      </c>
      <c r="K21328" s="14" t="n">
        <f aca="false">J21328-H21328</f>
        <v>18.15</v>
      </c>
      <c r="L21328" s="14" t="n">
        <f aca="false">G21328-H21328</f>
        <v>9.15</v>
      </c>
    </row>
    <row r="21329" customFormat="false" ht="15" hidden="false" customHeight="false" outlineLevel="0" collapsed="false">
      <c r="A21329" s="2" t="s">
        <v>174</v>
      </c>
      <c r="B21329" s="2" t="s">
        <v>174</v>
      </c>
      <c r="C21329" s="2" t="s">
        <v>47</v>
      </c>
      <c r="D21329" s="2" t="s">
        <v>10</v>
      </c>
      <c r="E21329" s="2" t="s">
        <v>83</v>
      </c>
      <c r="F21329" s="2" t="s">
        <v>977</v>
      </c>
      <c r="G21329" s="14" t="n">
        <v>14.5</v>
      </c>
      <c r="H21329" s="14" t="n">
        <v>7.46</v>
      </c>
      <c r="I21329" s="14" t="n">
        <v>14.5</v>
      </c>
      <c r="J21329" s="23" t="n">
        <f aca="false">IF(AND(E21329="Priority",ISNUMBER('Cost model'!N167)),'Cost model'!N167,'Cost model'!M167)</f>
        <v>13.5</v>
      </c>
      <c r="K21329" s="14" t="n">
        <f aca="false">J21329-H21329</f>
        <v>6.04</v>
      </c>
      <c r="L21329" s="14" t="n">
        <f aca="false">G21329-H21329</f>
        <v>7.04</v>
      </c>
    </row>
    <row r="21330" customFormat="false" ht="15" hidden="false" customHeight="false" outlineLevel="0" collapsed="false">
      <c r="A21330" s="2" t="s">
        <v>205</v>
      </c>
      <c r="B21330" s="2" t="s">
        <v>174</v>
      </c>
      <c r="C21330" s="2" t="s">
        <v>48</v>
      </c>
      <c r="D21330" s="2" t="s">
        <v>10</v>
      </c>
      <c r="E21330" s="2" t="s">
        <v>74</v>
      </c>
      <c r="F21330" s="2" t="s">
        <v>976</v>
      </c>
      <c r="G21330" s="14" t="n">
        <v>14.5</v>
      </c>
      <c r="H21330" s="14" t="n">
        <v>11.75</v>
      </c>
      <c r="I21330" s="14" t="n">
        <v>14.5</v>
      </c>
      <c r="J21330" s="23" t="n">
        <f aca="false">IF(AND(E21330="Priority",ISNUMBER('Cost model'!N558)),'Cost model'!N558,'Cost model'!M558)</f>
        <v>16.5</v>
      </c>
      <c r="K21330" s="14" t="n">
        <f aca="false">J21330-H21330</f>
        <v>4.75</v>
      </c>
      <c r="L21330" s="14" t="n">
        <f aca="false">G21330-H21330</f>
        <v>2.75</v>
      </c>
    </row>
    <row r="21331" customFormat="false" ht="15" hidden="false" customHeight="false" outlineLevel="0" collapsed="false">
      <c r="A21331" s="2" t="s">
        <v>124</v>
      </c>
      <c r="B21331" s="2" t="s">
        <v>142</v>
      </c>
      <c r="C21331" s="2" t="s">
        <v>47</v>
      </c>
      <c r="D21331" s="2" t="s">
        <v>13</v>
      </c>
      <c r="E21331" s="2" t="s">
        <v>74</v>
      </c>
      <c r="F21331" s="2" t="s">
        <v>976</v>
      </c>
      <c r="G21331" s="14" t="n">
        <v>19.5</v>
      </c>
      <c r="H21331" s="14" t="n">
        <v>168.31</v>
      </c>
      <c r="I21331" s="14" t="n">
        <v>24.5</v>
      </c>
      <c r="J21331" s="23" t="n">
        <f aca="false">IF(AND(E21331="Priority",ISNUMBER('Cost model'!N338)),'Cost model'!N338,'Cost model'!M338)</f>
        <v>85</v>
      </c>
      <c r="K21331" s="14" t="n">
        <f aca="false">J21331-H21331</f>
        <v>-83.31</v>
      </c>
      <c r="L21331" s="14" t="n">
        <f aca="false">G21331-H21331</f>
        <v>-148.81</v>
      </c>
    </row>
    <row r="21332" customFormat="false" ht="15" hidden="false" customHeight="false" outlineLevel="0" collapsed="false">
      <c r="A21332" s="2" t="s">
        <v>174</v>
      </c>
      <c r="B21332" s="2" t="s">
        <v>142</v>
      </c>
      <c r="C21332" s="2" t="s">
        <v>47</v>
      </c>
      <c r="D21332" s="2" t="s">
        <v>10</v>
      </c>
      <c r="E21332" s="2" t="s">
        <v>74</v>
      </c>
      <c r="F21332" s="2" t="s">
        <v>976</v>
      </c>
      <c r="G21332" s="14" t="n">
        <v>9.5</v>
      </c>
      <c r="H21332" s="14" t="n">
        <v>23.58</v>
      </c>
      <c r="I21332" s="14" t="n">
        <v>9.5</v>
      </c>
      <c r="J21332" s="23" t="n">
        <f aca="false">IF(AND(E21332="Priority",ISNUMBER('Cost model'!N122)),'Cost model'!N122,'Cost model'!M122)</f>
        <v>13.5</v>
      </c>
      <c r="K21332" s="14" t="n">
        <f aca="false">J21332-H21332</f>
        <v>-10.08</v>
      </c>
      <c r="L21332" s="14" t="n">
        <f aca="false">G21332-H21332</f>
        <v>-14.08</v>
      </c>
    </row>
    <row r="21333" customFormat="false" ht="15" hidden="false" customHeight="false" outlineLevel="0" collapsed="false">
      <c r="A21333" s="2" t="s">
        <v>174</v>
      </c>
      <c r="B21333" s="2" t="s">
        <v>142</v>
      </c>
      <c r="C21333" s="2" t="s">
        <v>47</v>
      </c>
      <c r="D21333" s="2" t="s">
        <v>12</v>
      </c>
      <c r="E21333" s="2" t="s">
        <v>83</v>
      </c>
      <c r="F21333" s="2" t="s">
        <v>976</v>
      </c>
      <c r="G21333" s="14" t="n">
        <v>19.5</v>
      </c>
      <c r="H21333" s="14" t="n">
        <v>44.84</v>
      </c>
      <c r="I21333" s="14" t="n">
        <v>19.5</v>
      </c>
      <c r="J21333" s="23" t="n">
        <f aca="false">IF(AND(E21333="Priority",ISNUMBER('Cost model'!N125)),'Cost model'!N125,'Cost model'!M125)</f>
        <v>55</v>
      </c>
      <c r="K21333" s="14" t="n">
        <f aca="false">J21333-H21333</f>
        <v>10.16</v>
      </c>
      <c r="L21333" s="14" t="n">
        <f aca="false">G21333-H21333</f>
        <v>-25.34</v>
      </c>
    </row>
    <row r="21334" customFormat="false" ht="15" hidden="false" customHeight="false" outlineLevel="0" collapsed="false">
      <c r="A21334" s="2" t="s">
        <v>174</v>
      </c>
      <c r="B21334" s="2" t="s">
        <v>174</v>
      </c>
      <c r="C21334" s="2" t="s">
        <v>47</v>
      </c>
      <c r="D21334" s="2" t="s">
        <v>10</v>
      </c>
      <c r="E21334" s="2" t="s">
        <v>74</v>
      </c>
      <c r="F21334" s="2" t="s">
        <v>977</v>
      </c>
      <c r="G21334" s="14" t="n">
        <v>9.5</v>
      </c>
      <c r="H21334" s="14" t="n">
        <v>6.67</v>
      </c>
      <c r="I21334" s="14" t="n">
        <v>9.5</v>
      </c>
      <c r="J21334" s="23" t="n">
        <f aca="false">IF(AND(E21334="Priority",ISNUMBER('Cost model'!N167)),'Cost model'!N167,'Cost model'!M167)</f>
        <v>8.5</v>
      </c>
      <c r="K21334" s="14" t="n">
        <f aca="false">J21334-H21334</f>
        <v>1.83</v>
      </c>
      <c r="L21334" s="14" t="n">
        <f aca="false">G21334-H21334</f>
        <v>2.83</v>
      </c>
    </row>
    <row r="21335" customFormat="false" ht="15" hidden="false" customHeight="false" outlineLevel="0" collapsed="false">
      <c r="A21335" s="2" t="s">
        <v>221</v>
      </c>
      <c r="B21335" s="2" t="s">
        <v>221</v>
      </c>
      <c r="C21335" s="2" t="s">
        <v>47</v>
      </c>
      <c r="D21335" s="2" t="s">
        <v>10</v>
      </c>
      <c r="E21335" s="2" t="s">
        <v>83</v>
      </c>
      <c r="F21335" s="2" t="s">
        <v>977</v>
      </c>
      <c r="G21335" s="14" t="n">
        <v>14.5</v>
      </c>
      <c r="H21335" s="14" t="n">
        <v>7.9</v>
      </c>
      <c r="I21335" s="14" t="n">
        <v>14.5</v>
      </c>
      <c r="J21335" s="23" t="n">
        <f aca="false">IF(AND(E21335="Priority",ISNUMBER('Cost model'!N737)),'Cost model'!N737,'Cost model'!M737)</f>
        <v>13.5</v>
      </c>
      <c r="K21335" s="14" t="n">
        <f aca="false">J21335-H21335</f>
        <v>5.6</v>
      </c>
      <c r="L21335" s="14" t="n">
        <f aca="false">G21335-H21335</f>
        <v>6.6</v>
      </c>
    </row>
    <row r="21336" customFormat="false" ht="15" hidden="false" customHeight="false" outlineLevel="0" collapsed="false">
      <c r="A21336" s="2" t="s">
        <v>174</v>
      </c>
      <c r="B21336" s="2" t="s">
        <v>158</v>
      </c>
      <c r="C21336" s="2" t="s">
        <v>48</v>
      </c>
      <c r="D21336" s="2" t="s">
        <v>10</v>
      </c>
      <c r="E21336" s="2" t="s">
        <v>74</v>
      </c>
      <c r="F21336" s="2" t="s">
        <v>976</v>
      </c>
      <c r="G21336" s="14" t="n">
        <v>12.5</v>
      </c>
      <c r="H21336" s="14" t="n">
        <v>20.11</v>
      </c>
      <c r="I21336" s="14" t="n">
        <v>14.5</v>
      </c>
      <c r="J21336" s="23" t="n">
        <f aca="false">IF(AND(E21336="Priority",ISNUMBER('Cost model'!N138)),'Cost model'!N138,'Cost model'!M138)</f>
        <v>16.5</v>
      </c>
      <c r="K21336" s="14" t="n">
        <f aca="false">J21336-H21336</f>
        <v>-3.61</v>
      </c>
      <c r="L21336" s="14" t="n">
        <f aca="false">G21336-H21336</f>
        <v>-7.61</v>
      </c>
    </row>
    <row r="21337" customFormat="false" ht="15" hidden="false" customHeight="false" outlineLevel="0" collapsed="false">
      <c r="A21337" s="2" t="s">
        <v>221</v>
      </c>
      <c r="B21337" s="2" t="s">
        <v>142</v>
      </c>
      <c r="C21337" s="2" t="s">
        <v>49</v>
      </c>
      <c r="D21337" s="2" t="s">
        <v>12</v>
      </c>
      <c r="E21337" s="2" t="s">
        <v>74</v>
      </c>
      <c r="F21337" s="2" t="s">
        <v>976</v>
      </c>
      <c r="G21337" s="14" t="n">
        <v>29.5</v>
      </c>
      <c r="H21337" s="14" t="n">
        <v>23.58</v>
      </c>
      <c r="I21337" s="14" t="n">
        <v>29.5</v>
      </c>
      <c r="J21337" s="23" t="n">
        <f aca="false">IF(AND(E21337="Priority",ISNUMBER('Cost model'!N772)),'Cost model'!N772,'Cost model'!M772)</f>
        <v>70</v>
      </c>
      <c r="K21337" s="14" t="n">
        <f aca="false">J21337-H21337</f>
        <v>46.42</v>
      </c>
      <c r="L21337" s="14" t="n">
        <f aca="false">G21337-H21337</f>
        <v>5.92</v>
      </c>
    </row>
    <row r="21338" customFormat="false" ht="15" hidden="false" customHeight="false" outlineLevel="0" collapsed="false">
      <c r="A21338" s="2" t="s">
        <v>124</v>
      </c>
      <c r="B21338" s="2" t="s">
        <v>124</v>
      </c>
      <c r="C21338" s="2" t="s">
        <v>49</v>
      </c>
      <c r="D21338" s="2" t="s">
        <v>10</v>
      </c>
      <c r="E21338" s="2" t="s">
        <v>74</v>
      </c>
      <c r="F21338" s="2" t="s">
        <v>977</v>
      </c>
      <c r="G21338" s="14" t="n">
        <v>17.5</v>
      </c>
      <c r="H21338" s="14" t="n">
        <v>14.08</v>
      </c>
      <c r="I21338" s="14" t="n">
        <v>17.5</v>
      </c>
      <c r="J21338" s="23" t="n">
        <f aca="false">IF(AND(E21338="Priority",ISNUMBER('Cost model'!N319)),'Cost model'!N319,'Cost model'!M319)</f>
        <v>16.5</v>
      </c>
      <c r="K21338" s="14" t="n">
        <f aca="false">J21338-H21338</f>
        <v>2.42</v>
      </c>
      <c r="L21338" s="14" t="n">
        <f aca="false">G21338-H21338</f>
        <v>3.42</v>
      </c>
    </row>
    <row r="21339" customFormat="false" ht="15" hidden="false" customHeight="false" outlineLevel="0" collapsed="false">
      <c r="A21339" s="2" t="s">
        <v>124</v>
      </c>
      <c r="B21339" s="2" t="s">
        <v>124</v>
      </c>
      <c r="C21339" s="2" t="s">
        <v>49</v>
      </c>
      <c r="D21339" s="2" t="s">
        <v>12</v>
      </c>
      <c r="E21339" s="2" t="s">
        <v>74</v>
      </c>
      <c r="F21339" s="2" t="s">
        <v>977</v>
      </c>
      <c r="G21339" s="14" t="n">
        <v>34.5</v>
      </c>
      <c r="H21339" s="14" t="n">
        <v>50.81</v>
      </c>
      <c r="I21339" s="14" t="n">
        <v>19.5</v>
      </c>
      <c r="J21339" s="23" t="n">
        <f aca="false">IF(AND(E21339="Priority",ISNUMBER('Cost model'!N322)),'Cost model'!N322,'Cost model'!M322)</f>
        <v>50</v>
      </c>
      <c r="K21339" s="14" t="n">
        <f aca="false">J21339-H21339</f>
        <v>-0.810000000000002</v>
      </c>
      <c r="L21339" s="14" t="n">
        <f aca="false">G21339-H21339</f>
        <v>-16.31</v>
      </c>
    </row>
    <row r="21340" customFormat="false" ht="15" hidden="false" customHeight="false" outlineLevel="0" collapsed="false">
      <c r="A21340" s="2" t="s">
        <v>124</v>
      </c>
      <c r="B21340" s="2" t="s">
        <v>124</v>
      </c>
      <c r="C21340" s="2" t="s">
        <v>48</v>
      </c>
      <c r="D21340" s="2" t="s">
        <v>10</v>
      </c>
      <c r="E21340" s="2" t="s">
        <v>74</v>
      </c>
      <c r="F21340" s="2" t="s">
        <v>977</v>
      </c>
      <c r="G21340" s="14" t="n">
        <v>12.5</v>
      </c>
      <c r="H21340" s="14" t="n">
        <v>11.34</v>
      </c>
      <c r="I21340" s="14" t="n">
        <v>12.5</v>
      </c>
      <c r="J21340" s="23" t="n">
        <f aca="false">IF(AND(E21340="Priority",ISNUMBER('Cost model'!N318)),'Cost model'!N318,'Cost model'!M318)</f>
        <v>14.5</v>
      </c>
      <c r="K21340" s="14" t="n">
        <f aca="false">J21340-H21340</f>
        <v>3.16</v>
      </c>
      <c r="L21340" s="14" t="n">
        <f aca="false">G21340-H21340</f>
        <v>1.16</v>
      </c>
    </row>
    <row r="21341" customFormat="false" ht="15" hidden="false" customHeight="false" outlineLevel="0" collapsed="false">
      <c r="A21341" s="2" t="s">
        <v>158</v>
      </c>
      <c r="B21341" s="2" t="s">
        <v>158</v>
      </c>
      <c r="C21341" s="2" t="s">
        <v>47</v>
      </c>
      <c r="D21341" s="2" t="s">
        <v>12</v>
      </c>
      <c r="E21341" s="2" t="s">
        <v>74</v>
      </c>
      <c r="F21341" s="2" t="s">
        <v>977</v>
      </c>
      <c r="G21341" s="14" t="n">
        <v>24.5</v>
      </c>
      <c r="H21341" s="14" t="n">
        <v>23.58</v>
      </c>
      <c r="I21341" s="14" t="n">
        <v>9.5</v>
      </c>
      <c r="J21341" s="23" t="n">
        <f aca="false">IF(AND(E21341="Priority",ISNUMBER('Cost model'!N425)),'Cost model'!N425,'Cost model'!M425)</f>
        <v>14.5</v>
      </c>
      <c r="K21341" s="14" t="n">
        <f aca="false">J21341-H21341</f>
        <v>-9.08</v>
      </c>
      <c r="L21341" s="14" t="n">
        <f aca="false">G21341-H21341</f>
        <v>0.920000000000002</v>
      </c>
    </row>
    <row r="21342" customFormat="false" ht="15" hidden="false" customHeight="false" outlineLevel="0" collapsed="false">
      <c r="A21342" s="2" t="s">
        <v>158</v>
      </c>
      <c r="B21342" s="2" t="s">
        <v>158</v>
      </c>
      <c r="C21342" s="2" t="s">
        <v>47</v>
      </c>
      <c r="D21342" s="2" t="s">
        <v>10</v>
      </c>
      <c r="E21342" s="2" t="s">
        <v>74</v>
      </c>
      <c r="F21342" s="2" t="s">
        <v>977</v>
      </c>
      <c r="G21342" s="14" t="n">
        <v>9.5</v>
      </c>
      <c r="H21342" s="14" t="n">
        <v>5.16</v>
      </c>
      <c r="I21342" s="14" t="n">
        <v>9.5</v>
      </c>
      <c r="J21342" s="23" t="n">
        <f aca="false">IF(AND(E21342="Priority",ISNUMBER('Cost model'!N422)),'Cost model'!N422,'Cost model'!M422)</f>
        <v>8.5</v>
      </c>
      <c r="K21342" s="14" t="n">
        <f aca="false">J21342-H21342</f>
        <v>3.34</v>
      </c>
      <c r="L21342" s="14" t="n">
        <f aca="false">G21342-H21342</f>
        <v>4.34</v>
      </c>
    </row>
    <row r="21343" customFormat="false" ht="15" hidden="false" customHeight="false" outlineLevel="0" collapsed="false">
      <c r="A21343" s="2" t="s">
        <v>174</v>
      </c>
      <c r="B21343" s="2" t="s">
        <v>174</v>
      </c>
      <c r="C21343" s="2" t="s">
        <v>47</v>
      </c>
      <c r="D21343" s="2" t="s">
        <v>10</v>
      </c>
      <c r="E21343" s="2" t="s">
        <v>74</v>
      </c>
      <c r="F21343" s="2" t="s">
        <v>977</v>
      </c>
      <c r="G21343" s="14" t="n">
        <v>9.5</v>
      </c>
      <c r="H21343" s="14" t="n">
        <v>6.11</v>
      </c>
      <c r="I21343" s="14" t="n">
        <v>9.5</v>
      </c>
      <c r="J21343" s="23" t="n">
        <f aca="false">IF(AND(E21343="Priority",ISNUMBER('Cost model'!N167)),'Cost model'!N167,'Cost model'!M167)</f>
        <v>8.5</v>
      </c>
      <c r="K21343" s="14" t="n">
        <f aca="false">J21343-H21343</f>
        <v>2.39</v>
      </c>
      <c r="L21343" s="14" t="n">
        <f aca="false">G21343-H21343</f>
        <v>3.39</v>
      </c>
    </row>
    <row r="21344" customFormat="false" ht="15" hidden="false" customHeight="false" outlineLevel="0" collapsed="false">
      <c r="A21344" s="2" t="s">
        <v>142</v>
      </c>
      <c r="B21344" s="2" t="s">
        <v>124</v>
      </c>
      <c r="C21344" s="2" t="s">
        <v>47</v>
      </c>
      <c r="D21344" s="2" t="s">
        <v>10</v>
      </c>
      <c r="E21344" s="2" t="s">
        <v>74</v>
      </c>
      <c r="F21344" s="2" t="s">
        <v>976</v>
      </c>
      <c r="G21344" s="14" t="n">
        <v>14.5</v>
      </c>
      <c r="H21344" s="14" t="n">
        <v>7.37</v>
      </c>
      <c r="I21344" s="14" t="n">
        <v>14.5</v>
      </c>
      <c r="J21344" s="23" t="n">
        <f aca="false">IF(AND(E21344="Priority",ISNUMBER('Cost model'!N662)),'Cost model'!N662,'Cost model'!M662)</f>
        <v>13.5</v>
      </c>
      <c r="K21344" s="14" t="n">
        <f aca="false">J21344-H21344</f>
        <v>6.13</v>
      </c>
      <c r="L21344" s="14" t="n">
        <f aca="false">G21344-H21344</f>
        <v>7.13</v>
      </c>
    </row>
    <row r="21345" customFormat="false" ht="15" hidden="false" customHeight="false" outlineLevel="0" collapsed="false">
      <c r="A21345" s="2" t="s">
        <v>142</v>
      </c>
      <c r="B21345" s="2" t="s">
        <v>142</v>
      </c>
      <c r="C21345" s="2" t="s">
        <v>48</v>
      </c>
      <c r="D21345" s="2" t="s">
        <v>12</v>
      </c>
      <c r="E21345" s="2" t="s">
        <v>74</v>
      </c>
      <c r="F21345" s="2" t="s">
        <v>977</v>
      </c>
      <c r="G21345" s="14" t="n">
        <v>12.5</v>
      </c>
      <c r="H21345" s="14" t="n">
        <v>42.61</v>
      </c>
      <c r="I21345" s="14" t="n">
        <v>12.5</v>
      </c>
      <c r="J21345" s="23" t="n">
        <f aca="false">IF(AND(E21345="Priority",ISNUMBER('Cost model'!N636)),'Cost model'!N636,'Cost model'!M636)</f>
        <v>40</v>
      </c>
      <c r="K21345" s="14" t="n">
        <f aca="false">J21345-H21345</f>
        <v>-2.61</v>
      </c>
      <c r="L21345" s="14" t="n">
        <f aca="false">G21345-H21345</f>
        <v>-30.11</v>
      </c>
    </row>
    <row r="21346" customFormat="false" ht="15" hidden="false" customHeight="false" outlineLevel="0" collapsed="false">
      <c r="A21346" s="2" t="s">
        <v>124</v>
      </c>
      <c r="B21346" s="2" t="s">
        <v>124</v>
      </c>
      <c r="C21346" s="2" t="s">
        <v>47</v>
      </c>
      <c r="D21346" s="2" t="s">
        <v>12</v>
      </c>
      <c r="E21346" s="2" t="s">
        <v>74</v>
      </c>
      <c r="F21346" s="2" t="s">
        <v>977</v>
      </c>
      <c r="G21346" s="14" t="n">
        <v>14.5</v>
      </c>
      <c r="H21346" s="14" t="n">
        <v>25.85</v>
      </c>
      <c r="I21346" s="14" t="n">
        <v>9.5</v>
      </c>
      <c r="J21346" s="23" t="n">
        <f aca="false">IF(AND(E21346="Priority",ISNUMBER('Cost model'!N320)),'Cost model'!N320,'Cost model'!M320)</f>
        <v>24.5</v>
      </c>
      <c r="K21346" s="14" t="n">
        <f aca="false">J21346-H21346</f>
        <v>-1.35</v>
      </c>
      <c r="L21346" s="14" t="n">
        <f aca="false">G21346-H21346</f>
        <v>-11.35</v>
      </c>
    </row>
    <row r="21347" customFormat="false" ht="15" hidden="false" customHeight="false" outlineLevel="0" collapsed="false">
      <c r="A21347" s="2" t="s">
        <v>124</v>
      </c>
      <c r="B21347" s="2" t="s">
        <v>124</v>
      </c>
      <c r="C21347" s="2" t="s">
        <v>49</v>
      </c>
      <c r="D21347" s="2" t="s">
        <v>12</v>
      </c>
      <c r="E21347" s="2" t="s">
        <v>74</v>
      </c>
      <c r="F21347" s="2" t="s">
        <v>977</v>
      </c>
      <c r="G21347" s="14" t="n">
        <v>19.5</v>
      </c>
      <c r="H21347" s="14" t="n">
        <v>68.53</v>
      </c>
      <c r="I21347" s="14" t="n">
        <v>19.5</v>
      </c>
      <c r="J21347" s="23" t="n">
        <f aca="false">IF(AND(E21347="Priority",ISNUMBER('Cost model'!N322)),'Cost model'!N322,'Cost model'!M322)</f>
        <v>50</v>
      </c>
      <c r="K21347" s="14" t="n">
        <f aca="false">J21347-H21347</f>
        <v>-18.53</v>
      </c>
      <c r="L21347" s="14" t="n">
        <f aca="false">G21347-H21347</f>
        <v>-49.03</v>
      </c>
    </row>
    <row r="21348" customFormat="false" ht="15" hidden="false" customHeight="false" outlineLevel="0" collapsed="false">
      <c r="A21348" s="2" t="s">
        <v>124</v>
      </c>
      <c r="B21348" s="2" t="s">
        <v>124</v>
      </c>
      <c r="C21348" s="2" t="s">
        <v>47</v>
      </c>
      <c r="D21348" s="2" t="s">
        <v>10</v>
      </c>
      <c r="E21348" s="2" t="s">
        <v>74</v>
      </c>
      <c r="F21348" s="2" t="s">
        <v>977</v>
      </c>
      <c r="G21348" s="14" t="n">
        <v>9.5</v>
      </c>
      <c r="H21348" s="14" t="n">
        <v>7.32</v>
      </c>
      <c r="I21348" s="14" t="n">
        <v>9.5</v>
      </c>
      <c r="J21348" s="23" t="n">
        <f aca="false">IF(AND(E21348="Priority",ISNUMBER('Cost model'!N317)),'Cost model'!N317,'Cost model'!M317)</f>
        <v>10.5</v>
      </c>
      <c r="K21348" s="14" t="n">
        <f aca="false">J21348-H21348</f>
        <v>3.18</v>
      </c>
      <c r="L21348" s="14" t="n">
        <f aca="false">G21348-H21348</f>
        <v>2.18</v>
      </c>
    </row>
    <row r="21349" customFormat="false" ht="15" hidden="false" customHeight="false" outlineLevel="0" collapsed="false">
      <c r="A21349" s="2" t="s">
        <v>174</v>
      </c>
      <c r="B21349" s="2" t="s">
        <v>174</v>
      </c>
      <c r="C21349" s="2" t="s">
        <v>48</v>
      </c>
      <c r="D21349" s="2" t="s">
        <v>10</v>
      </c>
      <c r="E21349" s="2" t="s">
        <v>83</v>
      </c>
      <c r="F21349" s="2" t="s">
        <v>977</v>
      </c>
      <c r="G21349" s="14" t="n">
        <v>17.5</v>
      </c>
      <c r="H21349" s="14" t="n">
        <v>25.01</v>
      </c>
      <c r="I21349" s="14" t="n">
        <v>17.5</v>
      </c>
      <c r="J21349" s="23" t="n">
        <f aca="false">IF(AND(E21349="Priority",ISNUMBER('Cost model'!N168)),'Cost model'!N168,'Cost model'!M168)</f>
        <v>18.5</v>
      </c>
      <c r="K21349" s="14" t="n">
        <f aca="false">J21349-H21349</f>
        <v>-6.51</v>
      </c>
      <c r="L21349" s="14" t="n">
        <f aca="false">G21349-H21349</f>
        <v>-7.51</v>
      </c>
    </row>
    <row r="21350" customFormat="false" ht="15" hidden="false" customHeight="false" outlineLevel="0" collapsed="false">
      <c r="A21350" s="2" t="s">
        <v>174</v>
      </c>
      <c r="B21350" s="2" t="s">
        <v>142</v>
      </c>
      <c r="C21350" s="2" t="s">
        <v>47</v>
      </c>
      <c r="D21350" s="2" t="s">
        <v>13</v>
      </c>
      <c r="E21350" s="2" t="s">
        <v>74</v>
      </c>
      <c r="F21350" s="2" t="s">
        <v>976</v>
      </c>
      <c r="G21350" s="14" t="n">
        <v>19</v>
      </c>
      <c r="H21350" s="14" t="n">
        <v>40.99</v>
      </c>
      <c r="I21350" s="14" t="n">
        <v>19</v>
      </c>
      <c r="J21350" s="23" t="n">
        <f aca="false">IF(AND(E21350="Priority",ISNUMBER('Cost model'!N128)),'Cost model'!N128,'Cost model'!M128)</f>
        <v>65</v>
      </c>
      <c r="K21350" s="14" t="n">
        <f aca="false">J21350-H21350</f>
        <v>24.01</v>
      </c>
      <c r="L21350" s="14" t="n">
        <f aca="false">G21350-H21350</f>
        <v>-21.99</v>
      </c>
    </row>
    <row r="21351" customFormat="false" ht="15" hidden="false" customHeight="false" outlineLevel="0" collapsed="false">
      <c r="A21351" s="2" t="s">
        <v>124</v>
      </c>
      <c r="B21351" s="2" t="s">
        <v>124</v>
      </c>
      <c r="C21351" s="2" t="s">
        <v>47</v>
      </c>
      <c r="D21351" s="2" t="s">
        <v>10</v>
      </c>
      <c r="E21351" s="2" t="s">
        <v>74</v>
      </c>
      <c r="F21351" s="2" t="s">
        <v>977</v>
      </c>
      <c r="G21351" s="14" t="n">
        <v>9.5</v>
      </c>
      <c r="H21351" s="14" t="n">
        <v>7.46</v>
      </c>
      <c r="I21351" s="14" t="n">
        <v>9.5</v>
      </c>
      <c r="J21351" s="23" t="n">
        <f aca="false">IF(AND(E21351="Priority",ISNUMBER('Cost model'!N317)),'Cost model'!N317,'Cost model'!M317)</f>
        <v>10.5</v>
      </c>
      <c r="K21351" s="14" t="n">
        <f aca="false">J21351-H21351</f>
        <v>3.04</v>
      </c>
      <c r="L21351" s="14" t="n">
        <f aca="false">G21351-H21351</f>
        <v>2.04</v>
      </c>
    </row>
    <row r="21352" customFormat="false" ht="15" hidden="false" customHeight="false" outlineLevel="0" collapsed="false">
      <c r="A21352" s="2" t="s">
        <v>124</v>
      </c>
      <c r="B21352" s="2" t="s">
        <v>124</v>
      </c>
      <c r="C21352" s="2" t="s">
        <v>48</v>
      </c>
      <c r="D21352" s="2" t="s">
        <v>10</v>
      </c>
      <c r="E21352" s="2" t="s">
        <v>74</v>
      </c>
      <c r="F21352" s="2" t="s">
        <v>977</v>
      </c>
      <c r="G21352" s="14" t="n">
        <v>12.5</v>
      </c>
      <c r="H21352" s="14" t="n">
        <v>6.67</v>
      </c>
      <c r="I21352" s="14" t="n">
        <v>12.5</v>
      </c>
      <c r="J21352" s="23" t="n">
        <f aca="false">IF(AND(E21352="Priority",ISNUMBER('Cost model'!N318)),'Cost model'!N318,'Cost model'!M318)</f>
        <v>14.5</v>
      </c>
      <c r="K21352" s="14" t="n">
        <f aca="false">J21352-H21352</f>
        <v>7.83</v>
      </c>
      <c r="L21352" s="14" t="n">
        <f aca="false">G21352-H21352</f>
        <v>5.83</v>
      </c>
    </row>
    <row r="21353" customFormat="false" ht="15" hidden="false" customHeight="false" outlineLevel="0" collapsed="false">
      <c r="A21353" s="2" t="s">
        <v>221</v>
      </c>
      <c r="B21353" s="2" t="s">
        <v>221</v>
      </c>
      <c r="C21353" s="2" t="s">
        <v>47</v>
      </c>
      <c r="D21353" s="2" t="s">
        <v>12</v>
      </c>
      <c r="E21353" s="2" t="s">
        <v>83</v>
      </c>
      <c r="F21353" s="2" t="s">
        <v>977</v>
      </c>
      <c r="G21353" s="14" t="n">
        <v>19.5</v>
      </c>
      <c r="H21353" s="14" t="n">
        <v>15.95</v>
      </c>
      <c r="I21353" s="14" t="n">
        <v>19.5</v>
      </c>
      <c r="J21353" s="23" t="n">
        <f aca="false">IF(AND(E21353="Priority",ISNUMBER('Cost model'!N740)),'Cost model'!N740,'Cost model'!M740)</f>
        <v>28.5</v>
      </c>
      <c r="K21353" s="14" t="n">
        <f aca="false">J21353-H21353</f>
        <v>12.55</v>
      </c>
      <c r="L21353" s="14" t="n">
        <f aca="false">G21353-H21353</f>
        <v>3.55</v>
      </c>
    </row>
    <row r="21354" customFormat="false" ht="15" hidden="false" customHeight="false" outlineLevel="0" collapsed="false">
      <c r="A21354" s="2" t="s">
        <v>221</v>
      </c>
      <c r="B21354" s="2" t="s">
        <v>221</v>
      </c>
      <c r="C21354" s="2" t="s">
        <v>47</v>
      </c>
      <c r="D21354" s="2" t="s">
        <v>10</v>
      </c>
      <c r="E21354" s="2" t="s">
        <v>74</v>
      </c>
      <c r="F21354" s="2" t="s">
        <v>977</v>
      </c>
      <c r="G21354" s="14" t="n">
        <v>9.5</v>
      </c>
      <c r="H21354" s="14" t="n">
        <v>7.68</v>
      </c>
      <c r="I21354" s="14" t="n">
        <v>9.5</v>
      </c>
      <c r="J21354" s="23" t="n">
        <f aca="false">IF(AND(E21354="Priority",ISNUMBER('Cost model'!N737)),'Cost model'!N737,'Cost model'!M737)</f>
        <v>8.5</v>
      </c>
      <c r="K21354" s="14" t="n">
        <f aca="false">J21354-H21354</f>
        <v>0.82</v>
      </c>
      <c r="L21354" s="14" t="n">
        <f aca="false">G21354-H21354</f>
        <v>1.82</v>
      </c>
    </row>
    <row r="21355" customFormat="false" ht="15" hidden="false" customHeight="false" outlineLevel="0" collapsed="false">
      <c r="A21355" s="2" t="s">
        <v>124</v>
      </c>
      <c r="B21355" s="2" t="s">
        <v>158</v>
      </c>
      <c r="C21355" s="2" t="s">
        <v>47</v>
      </c>
      <c r="D21355" s="2" t="s">
        <v>12</v>
      </c>
      <c r="E21355" s="2" t="s">
        <v>74</v>
      </c>
      <c r="F21355" s="2" t="s">
        <v>976</v>
      </c>
      <c r="G21355" s="14" t="n">
        <v>19.5</v>
      </c>
      <c r="H21355" s="14" t="n">
        <v>30.93</v>
      </c>
      <c r="I21355" s="14" t="n">
        <v>19.5</v>
      </c>
      <c r="J21355" s="23" t="n">
        <f aca="false">IF(AND(E21355="Priority",ISNUMBER('Cost model'!N350)),'Cost model'!N350,'Cost model'!M350)</f>
        <v>50</v>
      </c>
      <c r="K21355" s="14" t="n">
        <f aca="false">J21355-H21355</f>
        <v>19.07</v>
      </c>
      <c r="L21355" s="14" t="n">
        <f aca="false">G21355-H21355</f>
        <v>-11.43</v>
      </c>
    </row>
    <row r="21356" customFormat="false" ht="15" hidden="false" customHeight="false" outlineLevel="0" collapsed="false">
      <c r="A21356" s="2" t="s">
        <v>221</v>
      </c>
      <c r="B21356" s="2" t="s">
        <v>158</v>
      </c>
      <c r="C21356" s="2" t="s">
        <v>47</v>
      </c>
      <c r="D21356" s="2" t="s">
        <v>12</v>
      </c>
      <c r="E21356" s="2" t="s">
        <v>74</v>
      </c>
      <c r="F21356" s="2" t="s">
        <v>976</v>
      </c>
      <c r="G21356" s="14" t="n">
        <v>19.5</v>
      </c>
      <c r="H21356" s="14" t="n">
        <v>54.92</v>
      </c>
      <c r="I21356" s="14" t="n">
        <v>19.5</v>
      </c>
      <c r="J21356" s="23" t="n">
        <f aca="false">IF(AND(E21356="Priority",ISNUMBER('Cost model'!N755)),'Cost model'!N755,'Cost model'!M755)</f>
        <v>50</v>
      </c>
      <c r="K21356" s="14" t="n">
        <f aca="false">J21356-H21356</f>
        <v>-4.92</v>
      </c>
      <c r="L21356" s="14" t="n">
        <f aca="false">G21356-H21356</f>
        <v>-35.42</v>
      </c>
    </row>
    <row r="21357" customFormat="false" ht="15" hidden="false" customHeight="false" outlineLevel="0" collapsed="false">
      <c r="A21357" s="2" t="s">
        <v>174</v>
      </c>
      <c r="B21357" s="2" t="s">
        <v>124</v>
      </c>
      <c r="C21357" s="2" t="s">
        <v>49</v>
      </c>
      <c r="D21357" s="2" t="s">
        <v>12</v>
      </c>
      <c r="E21357" s="2" t="s">
        <v>74</v>
      </c>
      <c r="F21357" s="2" t="s">
        <v>976</v>
      </c>
      <c r="G21357" s="14" t="n">
        <v>19.5</v>
      </c>
      <c r="H21357" s="14" t="n">
        <v>73.32</v>
      </c>
      <c r="I21357" s="14" t="n">
        <v>19.5</v>
      </c>
      <c r="J21357" s="23" t="n">
        <f aca="false">IF(AND(E21357="Priority",ISNUMBER('Cost model'!N112)),'Cost model'!N112,'Cost model'!M112)</f>
        <v>50</v>
      </c>
      <c r="K21357" s="14" t="n">
        <f aca="false">J21357-H21357</f>
        <v>-23.32</v>
      </c>
      <c r="L21357" s="14" t="n">
        <f aca="false">G21357-H21357</f>
        <v>-53.82</v>
      </c>
    </row>
    <row r="21358" customFormat="false" ht="15" hidden="false" customHeight="false" outlineLevel="0" collapsed="false">
      <c r="A21358" s="2" t="s">
        <v>174</v>
      </c>
      <c r="B21358" s="2" t="s">
        <v>142</v>
      </c>
      <c r="C21358" s="2" t="s">
        <v>49</v>
      </c>
      <c r="D21358" s="2" t="s">
        <v>10</v>
      </c>
      <c r="E21358" s="2" t="s">
        <v>74</v>
      </c>
      <c r="F21358" s="2" t="s">
        <v>976</v>
      </c>
      <c r="G21358" s="14" t="n">
        <v>17.5</v>
      </c>
      <c r="H21358" s="14" t="n">
        <v>20.83</v>
      </c>
      <c r="I21358" s="14" t="n">
        <v>17.5</v>
      </c>
      <c r="J21358" s="23" t="n">
        <f aca="false">IF(AND(E21358="Priority",ISNUMBER('Cost model'!N124)),'Cost model'!N124,'Cost model'!M124)</f>
        <v>21.5</v>
      </c>
      <c r="K21358" s="14" t="n">
        <f aca="false">J21358-H21358</f>
        <v>0.670000000000002</v>
      </c>
      <c r="L21358" s="14" t="n">
        <f aca="false">G21358-H21358</f>
        <v>-3.33</v>
      </c>
    </row>
    <row r="21359" customFormat="false" ht="15" hidden="false" customHeight="false" outlineLevel="0" collapsed="false">
      <c r="A21359" s="2" t="s">
        <v>158</v>
      </c>
      <c r="B21359" s="2" t="s">
        <v>158</v>
      </c>
      <c r="C21359" s="2" t="s">
        <v>49</v>
      </c>
      <c r="D21359" s="2" t="s">
        <v>10</v>
      </c>
      <c r="E21359" s="2" t="s">
        <v>74</v>
      </c>
      <c r="F21359" s="2" t="s">
        <v>977</v>
      </c>
      <c r="G21359" s="14" t="n">
        <v>17.5</v>
      </c>
      <c r="H21359" s="14" t="n">
        <v>18.91</v>
      </c>
      <c r="I21359" s="14" t="n">
        <v>17.5</v>
      </c>
      <c r="J21359" s="23" t="n">
        <f aca="false">IF(AND(E21359="Priority",ISNUMBER('Cost model'!N424)),'Cost model'!N424,'Cost model'!M424)</f>
        <v>16.5</v>
      </c>
      <c r="K21359" s="14" t="n">
        <f aca="false">J21359-H21359</f>
        <v>-2.41</v>
      </c>
      <c r="L21359" s="14" t="n">
        <f aca="false">G21359-H21359</f>
        <v>-1.41</v>
      </c>
    </row>
    <row r="21360" customFormat="false" ht="15" hidden="false" customHeight="false" outlineLevel="0" collapsed="false">
      <c r="A21360" s="2" t="s">
        <v>174</v>
      </c>
      <c r="B21360" s="2" t="s">
        <v>174</v>
      </c>
      <c r="C21360" s="2" t="s">
        <v>48</v>
      </c>
      <c r="D21360" s="2" t="s">
        <v>10</v>
      </c>
      <c r="E21360" s="2" t="s">
        <v>74</v>
      </c>
      <c r="F21360" s="2" t="s">
        <v>977</v>
      </c>
      <c r="G21360" s="14" t="n">
        <v>19.5</v>
      </c>
      <c r="H21360" s="14" t="n">
        <v>23.58</v>
      </c>
      <c r="I21360" s="14" t="n">
        <v>12.5</v>
      </c>
      <c r="J21360" s="23" t="n">
        <f aca="false">IF(AND(E21360="Priority",ISNUMBER('Cost model'!N168)),'Cost model'!N168,'Cost model'!M168)</f>
        <v>13.5</v>
      </c>
      <c r="K21360" s="14" t="n">
        <f aca="false">J21360-H21360</f>
        <v>-10.08</v>
      </c>
      <c r="L21360" s="14" t="n">
        <f aca="false">G21360-H21360</f>
        <v>-4.08</v>
      </c>
    </row>
    <row r="21361" customFormat="false" ht="15" hidden="false" customHeight="false" outlineLevel="0" collapsed="false">
      <c r="A21361" s="2" t="s">
        <v>124</v>
      </c>
      <c r="B21361" s="2" t="s">
        <v>124</v>
      </c>
      <c r="C21361" s="2" t="s">
        <v>48</v>
      </c>
      <c r="D21361" s="2" t="s">
        <v>10</v>
      </c>
      <c r="E21361" s="2" t="s">
        <v>74</v>
      </c>
      <c r="F21361" s="2" t="s">
        <v>977</v>
      </c>
      <c r="G21361" s="14" t="n">
        <v>14.5</v>
      </c>
      <c r="H21361" s="14" t="n">
        <v>7.93</v>
      </c>
      <c r="I21361" s="14" t="n">
        <v>12.5</v>
      </c>
      <c r="J21361" s="23" t="n">
        <f aca="false">IF(AND(E21361="Priority",ISNUMBER('Cost model'!N318)),'Cost model'!N318,'Cost model'!M318)</f>
        <v>14.5</v>
      </c>
      <c r="K21361" s="14" t="n">
        <f aca="false">J21361-H21361</f>
        <v>6.57</v>
      </c>
      <c r="L21361" s="14" t="n">
        <f aca="false">G21361-H21361</f>
        <v>6.57</v>
      </c>
    </row>
    <row r="21362" customFormat="false" ht="15" hidden="false" customHeight="false" outlineLevel="0" collapsed="false">
      <c r="A21362" s="2" t="s">
        <v>174</v>
      </c>
      <c r="B21362" s="2" t="s">
        <v>174</v>
      </c>
      <c r="C21362" s="2" t="s">
        <v>48</v>
      </c>
      <c r="D21362" s="2" t="s">
        <v>14</v>
      </c>
      <c r="E21362" s="2" t="s">
        <v>74</v>
      </c>
      <c r="F21362" s="2" t="s">
        <v>977</v>
      </c>
      <c r="G21362" s="14" t="n">
        <v>45</v>
      </c>
      <c r="H21362" s="14" t="n">
        <v>66.2</v>
      </c>
      <c r="I21362" s="14" t="n">
        <v>45</v>
      </c>
      <c r="J21362" s="23" t="n">
        <f aca="false">IF(AND(E21362="Priority",ISNUMBER('Cost model'!N177)),'Cost model'!N177,'Cost model'!M177)</f>
        <v>110</v>
      </c>
      <c r="K21362" s="14" t="n">
        <f aca="false">J21362-H21362</f>
        <v>43.8</v>
      </c>
      <c r="L21362" s="14" t="n">
        <f aca="false">G21362-H21362</f>
        <v>-21.2</v>
      </c>
    </row>
    <row r="21363" customFormat="false" ht="15" hidden="false" customHeight="false" outlineLevel="0" collapsed="false">
      <c r="A21363" s="2" t="s">
        <v>205</v>
      </c>
      <c r="B21363" s="2" t="s">
        <v>174</v>
      </c>
      <c r="C21363" s="2" t="s">
        <v>48</v>
      </c>
      <c r="D21363" s="2" t="s">
        <v>12</v>
      </c>
      <c r="E21363" s="2" t="s">
        <v>83</v>
      </c>
      <c r="F21363" s="2" t="s">
        <v>976</v>
      </c>
      <c r="G21363" s="14" t="n">
        <v>24.5</v>
      </c>
      <c r="H21363" s="14" t="n">
        <v>96.84</v>
      </c>
      <c r="I21363" s="14" t="n">
        <v>24.5</v>
      </c>
      <c r="J21363" s="23" t="n">
        <f aca="false">IF(AND(E21363="Priority",ISNUMBER('Cost model'!N561)),'Cost model'!N561,'Cost model'!M561)</f>
        <v>70</v>
      </c>
      <c r="K21363" s="14" t="n">
        <f aca="false">J21363-H21363</f>
        <v>-26.84</v>
      </c>
      <c r="L21363" s="14" t="n">
        <f aca="false">G21363-H21363</f>
        <v>-72.34</v>
      </c>
    </row>
    <row r="21364" customFormat="false" ht="15" hidden="false" customHeight="false" outlineLevel="0" collapsed="false">
      <c r="A21364" s="2" t="s">
        <v>221</v>
      </c>
      <c r="B21364" s="2" t="s">
        <v>221</v>
      </c>
      <c r="C21364" s="2" t="s">
        <v>47</v>
      </c>
      <c r="D21364" s="2" t="s">
        <v>12</v>
      </c>
      <c r="E21364" s="2" t="s">
        <v>74</v>
      </c>
      <c r="F21364" s="2" t="s">
        <v>977</v>
      </c>
      <c r="G21364" s="14" t="n">
        <v>9.5</v>
      </c>
      <c r="H21364" s="14" t="n">
        <v>7.9</v>
      </c>
      <c r="I21364" s="14" t="n">
        <v>9.5</v>
      </c>
      <c r="J21364" s="23" t="n">
        <f aca="false">IF(AND(E21364="Priority",ISNUMBER('Cost model'!N740)),'Cost model'!N740,'Cost model'!M740)</f>
        <v>22.5</v>
      </c>
      <c r="K21364" s="14" t="n">
        <f aca="false">J21364-H21364</f>
        <v>14.6</v>
      </c>
      <c r="L21364" s="14" t="n">
        <f aca="false">G21364-H21364</f>
        <v>1.6</v>
      </c>
    </row>
    <row r="21365" customFormat="false" ht="15" hidden="false" customHeight="false" outlineLevel="0" collapsed="false">
      <c r="A21365" s="2" t="s">
        <v>174</v>
      </c>
      <c r="B21365" s="2" t="s">
        <v>158</v>
      </c>
      <c r="C21365" s="2" t="s">
        <v>48</v>
      </c>
      <c r="D21365" s="2" t="s">
        <v>10</v>
      </c>
      <c r="E21365" s="2" t="s">
        <v>83</v>
      </c>
      <c r="F21365" s="2" t="s">
        <v>976</v>
      </c>
      <c r="G21365" s="14" t="n">
        <v>19.5</v>
      </c>
      <c r="H21365" s="14" t="n">
        <v>16.84</v>
      </c>
      <c r="I21365" s="14" t="n">
        <v>19.5</v>
      </c>
      <c r="J21365" s="23" t="n">
        <f aca="false">IF(AND(E21365="Priority",ISNUMBER('Cost model'!N138)),'Cost model'!N138,'Cost model'!M138)</f>
        <v>22.5</v>
      </c>
      <c r="K21365" s="14" t="n">
        <f aca="false">J21365-H21365</f>
        <v>5.66</v>
      </c>
      <c r="L21365" s="14" t="n">
        <f aca="false">G21365-H21365</f>
        <v>2.66</v>
      </c>
    </row>
    <row r="21366" customFormat="false" ht="15" hidden="false" customHeight="false" outlineLevel="0" collapsed="false">
      <c r="A21366" s="2" t="s">
        <v>142</v>
      </c>
      <c r="B21366" s="2" t="s">
        <v>142</v>
      </c>
      <c r="C21366" s="2" t="s">
        <v>48</v>
      </c>
      <c r="D21366" s="2" t="s">
        <v>12</v>
      </c>
      <c r="E21366" s="2" t="s">
        <v>83</v>
      </c>
      <c r="F21366" s="2" t="s">
        <v>977</v>
      </c>
      <c r="G21366" s="14" t="n">
        <v>19.5</v>
      </c>
      <c r="H21366" s="14" t="n">
        <v>23.58</v>
      </c>
      <c r="I21366" s="14" t="n">
        <v>19.5</v>
      </c>
      <c r="J21366" s="23" t="n">
        <f aca="false">IF(AND(E21366="Priority",ISNUMBER('Cost model'!N636)),'Cost model'!N636,'Cost model'!M636)</f>
        <v>55</v>
      </c>
      <c r="K21366" s="14" t="n">
        <f aca="false">J21366-H21366</f>
        <v>31.42</v>
      </c>
      <c r="L21366" s="14" t="n">
        <f aca="false">G21366-H21366</f>
        <v>-4.08</v>
      </c>
    </row>
    <row r="21367" customFormat="false" ht="15" hidden="false" customHeight="false" outlineLevel="0" collapsed="false">
      <c r="A21367" s="2" t="s">
        <v>174</v>
      </c>
      <c r="B21367" s="2" t="s">
        <v>124</v>
      </c>
      <c r="C21367" s="2" t="s">
        <v>47</v>
      </c>
      <c r="D21367" s="2" t="s">
        <v>13</v>
      </c>
      <c r="E21367" s="2" t="s">
        <v>74</v>
      </c>
      <c r="F21367" s="2" t="s">
        <v>976</v>
      </c>
      <c r="G21367" s="14" t="n">
        <v>24.5</v>
      </c>
      <c r="H21367" s="14" t="n">
        <v>159.26</v>
      </c>
      <c r="I21367" s="14" t="n">
        <v>19</v>
      </c>
      <c r="J21367" s="23" t="n">
        <f aca="false">IF(AND(E21367="Priority",ISNUMBER('Cost model'!N113)),'Cost model'!N113,'Cost model'!M113)</f>
        <v>65</v>
      </c>
      <c r="K21367" s="14" t="n">
        <f aca="false">J21367-H21367</f>
        <v>-94.26</v>
      </c>
      <c r="L21367" s="14" t="n">
        <f aca="false">G21367-H21367</f>
        <v>-134.76</v>
      </c>
    </row>
    <row r="21368" customFormat="false" ht="15" hidden="false" customHeight="false" outlineLevel="0" collapsed="false">
      <c r="A21368" s="2" t="s">
        <v>124</v>
      </c>
      <c r="B21368" s="2" t="s">
        <v>124</v>
      </c>
      <c r="C21368" s="2" t="s">
        <v>49</v>
      </c>
      <c r="D21368" s="2" t="s">
        <v>10</v>
      </c>
      <c r="E21368" s="2" t="s">
        <v>74</v>
      </c>
      <c r="F21368" s="2" t="s">
        <v>977</v>
      </c>
      <c r="G21368" s="14" t="n">
        <v>17.5</v>
      </c>
      <c r="H21368" s="14" t="n">
        <v>11.34</v>
      </c>
      <c r="I21368" s="14" t="n">
        <v>17.5</v>
      </c>
      <c r="J21368" s="23" t="n">
        <f aca="false">IF(AND(E21368="Priority",ISNUMBER('Cost model'!N319)),'Cost model'!N319,'Cost model'!M319)</f>
        <v>16.5</v>
      </c>
      <c r="K21368" s="14" t="n">
        <f aca="false">J21368-H21368</f>
        <v>5.16</v>
      </c>
      <c r="L21368" s="14" t="n">
        <f aca="false">G21368-H21368</f>
        <v>6.16</v>
      </c>
    </row>
    <row r="21369" customFormat="false" ht="15" hidden="false" customHeight="false" outlineLevel="0" collapsed="false">
      <c r="A21369" s="2" t="s">
        <v>124</v>
      </c>
      <c r="B21369" s="2" t="s">
        <v>174</v>
      </c>
      <c r="C21369" s="2" t="s">
        <v>48</v>
      </c>
      <c r="D21369" s="2" t="s">
        <v>10</v>
      </c>
      <c r="E21369" s="2" t="s">
        <v>83</v>
      </c>
      <c r="F21369" s="2" t="s">
        <v>976</v>
      </c>
      <c r="G21369" s="14" t="n">
        <v>19.5</v>
      </c>
      <c r="H21369" s="14" t="n">
        <v>20.83</v>
      </c>
      <c r="I21369" s="14" t="n">
        <v>19.5</v>
      </c>
      <c r="J21369" s="23" t="n">
        <f aca="false">IF(AND(E21369="Priority",ISNUMBER('Cost model'!N363)),'Cost model'!N363,'Cost model'!M363)</f>
        <v>21.5</v>
      </c>
      <c r="K21369" s="14" t="n">
        <f aca="false">J21369-H21369</f>
        <v>0.670000000000002</v>
      </c>
      <c r="L21369" s="14" t="n">
        <f aca="false">G21369-H21369</f>
        <v>-1.33</v>
      </c>
    </row>
    <row r="21370" customFormat="false" ht="15" hidden="false" customHeight="false" outlineLevel="0" collapsed="false">
      <c r="A21370" s="2" t="s">
        <v>158</v>
      </c>
      <c r="B21370" s="2" t="s">
        <v>158</v>
      </c>
      <c r="C21370" s="2" t="s">
        <v>49</v>
      </c>
      <c r="D21370" s="2" t="s">
        <v>10</v>
      </c>
      <c r="E21370" s="2" t="s">
        <v>74</v>
      </c>
      <c r="F21370" s="2" t="s">
        <v>977</v>
      </c>
      <c r="G21370" s="14" t="n">
        <v>17.5</v>
      </c>
      <c r="H21370" s="14" t="n">
        <v>17.31</v>
      </c>
      <c r="I21370" s="14" t="n">
        <v>17.5</v>
      </c>
      <c r="J21370" s="23" t="n">
        <f aca="false">IF(AND(E21370="Priority",ISNUMBER('Cost model'!N424)),'Cost model'!N424,'Cost model'!M424)</f>
        <v>16.5</v>
      </c>
      <c r="K21370" s="14" t="n">
        <f aca="false">J21370-H21370</f>
        <v>-0.809999999999999</v>
      </c>
      <c r="L21370" s="14" t="n">
        <f aca="false">G21370-H21370</f>
        <v>0.190000000000001</v>
      </c>
    </row>
    <row r="21371" customFormat="false" ht="15" hidden="false" customHeight="false" outlineLevel="0" collapsed="false">
      <c r="A21371" s="2" t="s">
        <v>174</v>
      </c>
      <c r="B21371" s="2" t="s">
        <v>174</v>
      </c>
      <c r="C21371" s="2" t="s">
        <v>47</v>
      </c>
      <c r="D21371" s="2" t="s">
        <v>10</v>
      </c>
      <c r="E21371" s="2" t="s">
        <v>74</v>
      </c>
      <c r="F21371" s="2" t="s">
        <v>977</v>
      </c>
      <c r="G21371" s="14" t="n">
        <v>9.5</v>
      </c>
      <c r="H21371" s="14" t="n">
        <v>7.45</v>
      </c>
      <c r="I21371" s="14" t="n">
        <v>9.5</v>
      </c>
      <c r="J21371" s="23" t="n">
        <f aca="false">IF(AND(E21371="Priority",ISNUMBER('Cost model'!N167)),'Cost model'!N167,'Cost model'!M167)</f>
        <v>8.5</v>
      </c>
      <c r="K21371" s="14" t="n">
        <f aca="false">J21371-H21371</f>
        <v>1.05</v>
      </c>
      <c r="L21371" s="14" t="n">
        <f aca="false">G21371-H21371</f>
        <v>2.05</v>
      </c>
    </row>
    <row r="21372" customFormat="false" ht="15" hidden="false" customHeight="false" outlineLevel="0" collapsed="false">
      <c r="A21372" s="2" t="s">
        <v>174</v>
      </c>
      <c r="B21372" s="2" t="s">
        <v>124</v>
      </c>
      <c r="C21372" s="2" t="s">
        <v>49</v>
      </c>
      <c r="D21372" s="2" t="s">
        <v>10</v>
      </c>
      <c r="E21372" s="2" t="s">
        <v>74</v>
      </c>
      <c r="F21372" s="2" t="s">
        <v>976</v>
      </c>
      <c r="G21372" s="14" t="n">
        <v>17.5</v>
      </c>
      <c r="H21372" s="14" t="n">
        <v>15.22</v>
      </c>
      <c r="I21372" s="14" t="n">
        <v>17.5</v>
      </c>
      <c r="J21372" s="23" t="n">
        <f aca="false">IF(AND(E21372="Priority",ISNUMBER('Cost model'!N109)),'Cost model'!N109,'Cost model'!M109)</f>
        <v>18.5</v>
      </c>
      <c r="K21372" s="14" t="n">
        <f aca="false">J21372-H21372</f>
        <v>3.28</v>
      </c>
      <c r="L21372" s="14" t="n">
        <f aca="false">G21372-H21372</f>
        <v>2.28</v>
      </c>
    </row>
    <row r="21373" customFormat="false" ht="15" hidden="false" customHeight="false" outlineLevel="0" collapsed="false">
      <c r="A21373" s="2" t="s">
        <v>174</v>
      </c>
      <c r="B21373" s="2" t="s">
        <v>174</v>
      </c>
      <c r="C21373" s="2" t="s">
        <v>49</v>
      </c>
      <c r="D21373" s="2" t="s">
        <v>10</v>
      </c>
      <c r="E21373" s="2" t="s">
        <v>83</v>
      </c>
      <c r="F21373" s="2" t="s">
        <v>977</v>
      </c>
      <c r="G21373" s="14" t="n">
        <v>24.5</v>
      </c>
      <c r="H21373" s="14" t="n">
        <v>23.58</v>
      </c>
      <c r="I21373" s="14" t="n">
        <v>24.5</v>
      </c>
      <c r="J21373" s="23" t="n">
        <f aca="false">IF(AND(E21373="Priority",ISNUMBER('Cost model'!N169)),'Cost model'!N169,'Cost model'!M169)</f>
        <v>25.5</v>
      </c>
      <c r="K21373" s="14" t="n">
        <f aca="false">J21373-H21373</f>
        <v>1.92</v>
      </c>
      <c r="L21373" s="14" t="n">
        <f aca="false">G21373-H21373</f>
        <v>0.920000000000002</v>
      </c>
    </row>
    <row r="21374" customFormat="false" ht="15" hidden="false" customHeight="false" outlineLevel="0" collapsed="false">
      <c r="A21374" s="2" t="s">
        <v>174</v>
      </c>
      <c r="B21374" s="2" t="s">
        <v>174</v>
      </c>
      <c r="C21374" s="2" t="s">
        <v>49</v>
      </c>
      <c r="D21374" s="2" t="s">
        <v>12</v>
      </c>
      <c r="E21374" s="2" t="s">
        <v>83</v>
      </c>
      <c r="F21374" s="2" t="s">
        <v>977</v>
      </c>
      <c r="G21374" s="14" t="n">
        <v>29.5</v>
      </c>
      <c r="H21374" s="14" t="n">
        <v>25.01</v>
      </c>
      <c r="I21374" s="14" t="n">
        <v>29.5</v>
      </c>
      <c r="J21374" s="23" t="n">
        <f aca="false">IF(AND(E21374="Priority",ISNUMBER('Cost model'!N172)),'Cost model'!N172,'Cost model'!M172)</f>
        <v>60</v>
      </c>
      <c r="K21374" s="14" t="n">
        <f aca="false">J21374-H21374</f>
        <v>34.99</v>
      </c>
      <c r="L21374" s="14" t="n">
        <f aca="false">G21374-H21374</f>
        <v>4.49</v>
      </c>
    </row>
    <row r="21375" customFormat="false" ht="15" hidden="false" customHeight="false" outlineLevel="0" collapsed="false">
      <c r="A21375" s="2" t="s">
        <v>142</v>
      </c>
      <c r="B21375" s="2" t="s">
        <v>142</v>
      </c>
      <c r="C21375" s="2" t="s">
        <v>47</v>
      </c>
      <c r="D21375" s="2" t="s">
        <v>14</v>
      </c>
      <c r="E21375" s="2" t="s">
        <v>74</v>
      </c>
      <c r="F21375" s="2" t="s">
        <v>977</v>
      </c>
      <c r="G21375" s="14" t="n">
        <v>25</v>
      </c>
      <c r="H21375" s="14" t="n">
        <v>134.45</v>
      </c>
      <c r="I21375" s="14" t="n">
        <v>25</v>
      </c>
      <c r="J21375" s="23" t="n">
        <f aca="false">IF(AND(E21375="Priority",ISNUMBER('Cost model'!N641)),'Cost model'!N641,'Cost model'!M641)</f>
        <v>75</v>
      </c>
      <c r="K21375" s="14" t="n">
        <f aca="false">J21375-H21375</f>
        <v>-59.45</v>
      </c>
      <c r="L21375" s="14" t="n">
        <f aca="false">G21375-H21375</f>
        <v>-109.45</v>
      </c>
    </row>
    <row r="21376" customFormat="false" ht="15" hidden="false" customHeight="false" outlineLevel="0" collapsed="false">
      <c r="A21376" s="2" t="s">
        <v>221</v>
      </c>
      <c r="B21376" s="2" t="s">
        <v>221</v>
      </c>
      <c r="C21376" s="2" t="s">
        <v>47</v>
      </c>
      <c r="D21376" s="2" t="s">
        <v>10</v>
      </c>
      <c r="E21376" s="2" t="s">
        <v>74</v>
      </c>
      <c r="F21376" s="2" t="s">
        <v>977</v>
      </c>
      <c r="G21376" s="14" t="n">
        <v>9.5</v>
      </c>
      <c r="H21376" s="14" t="n">
        <v>7.32</v>
      </c>
      <c r="I21376" s="14" t="n">
        <v>9.5</v>
      </c>
      <c r="J21376" s="23" t="n">
        <f aca="false">IF(AND(E21376="Priority",ISNUMBER('Cost model'!N737)),'Cost model'!N737,'Cost model'!M737)</f>
        <v>8.5</v>
      </c>
      <c r="K21376" s="14" t="n">
        <f aca="false">J21376-H21376</f>
        <v>1.18</v>
      </c>
      <c r="L21376" s="14" t="n">
        <f aca="false">G21376-H21376</f>
        <v>2.18</v>
      </c>
    </row>
    <row r="21377" customFormat="false" ht="15" hidden="false" customHeight="false" outlineLevel="0" collapsed="false">
      <c r="A21377" s="2" t="s">
        <v>174</v>
      </c>
      <c r="B21377" s="2" t="s">
        <v>124</v>
      </c>
      <c r="C21377" s="2" t="s">
        <v>48</v>
      </c>
      <c r="D21377" s="2" t="s">
        <v>12</v>
      </c>
      <c r="E21377" s="2" t="s">
        <v>74</v>
      </c>
      <c r="F21377" s="2" t="s">
        <v>976</v>
      </c>
      <c r="G21377" s="14" t="n">
        <v>12.5</v>
      </c>
      <c r="H21377" s="14" t="n">
        <v>37.41</v>
      </c>
      <c r="I21377" s="14" t="n">
        <v>12.5</v>
      </c>
      <c r="J21377" s="23" t="n">
        <f aca="false">IF(AND(E21377="Priority",ISNUMBER('Cost model'!N111)),'Cost model'!N111,'Cost model'!M111)</f>
        <v>45</v>
      </c>
      <c r="K21377" s="14" t="n">
        <f aca="false">J21377-H21377</f>
        <v>7.59</v>
      </c>
      <c r="L21377" s="14" t="n">
        <f aca="false">G21377-H21377</f>
        <v>-24.91</v>
      </c>
    </row>
    <row r="21378" customFormat="false" ht="15" hidden="false" customHeight="false" outlineLevel="0" collapsed="false">
      <c r="A21378" s="2" t="s">
        <v>124</v>
      </c>
      <c r="B21378" s="2" t="s">
        <v>205</v>
      </c>
      <c r="C21378" s="2" t="s">
        <v>48</v>
      </c>
      <c r="D21378" s="2" t="s">
        <v>10</v>
      </c>
      <c r="E21378" s="2" t="s">
        <v>74</v>
      </c>
      <c r="F21378" s="2" t="s">
        <v>976</v>
      </c>
      <c r="G21378" s="14" t="n">
        <v>12.5</v>
      </c>
      <c r="H21378" s="14" t="n">
        <v>14.08</v>
      </c>
      <c r="I21378" s="14" t="n">
        <v>19.5</v>
      </c>
      <c r="J21378" s="23" t="n">
        <f aca="false">IF(AND(E21378="Priority",ISNUMBER('Cost model'!N378)),'Cost model'!N378,'Cost model'!M378)</f>
        <v>18.5</v>
      </c>
      <c r="K21378" s="14" t="n">
        <f aca="false">J21378-H21378</f>
        <v>4.42</v>
      </c>
      <c r="L21378" s="14" t="n">
        <f aca="false">G21378-H21378</f>
        <v>-1.58</v>
      </c>
    </row>
    <row r="21379" customFormat="false" ht="15" hidden="false" customHeight="false" outlineLevel="0" collapsed="false">
      <c r="A21379" s="2" t="s">
        <v>174</v>
      </c>
      <c r="B21379" s="2" t="s">
        <v>174</v>
      </c>
      <c r="C21379" s="2" t="s">
        <v>48</v>
      </c>
      <c r="D21379" s="2" t="s">
        <v>10</v>
      </c>
      <c r="E21379" s="2" t="s">
        <v>74</v>
      </c>
      <c r="F21379" s="2" t="s">
        <v>977</v>
      </c>
      <c r="G21379" s="14" t="n">
        <v>19.5</v>
      </c>
      <c r="H21379" s="14" t="n">
        <v>7.02</v>
      </c>
      <c r="I21379" s="14" t="n">
        <v>12.5</v>
      </c>
      <c r="J21379" s="23" t="n">
        <f aca="false">IF(AND(E21379="Priority",ISNUMBER('Cost model'!N168)),'Cost model'!N168,'Cost model'!M168)</f>
        <v>13.5</v>
      </c>
      <c r="K21379" s="14" t="n">
        <f aca="false">J21379-H21379</f>
        <v>6.48</v>
      </c>
      <c r="L21379" s="14" t="n">
        <f aca="false">G21379-H21379</f>
        <v>12.48</v>
      </c>
    </row>
    <row r="21380" customFormat="false" ht="15" hidden="false" customHeight="false" outlineLevel="0" collapsed="false">
      <c r="A21380" s="2" t="s">
        <v>174</v>
      </c>
      <c r="B21380" s="2" t="s">
        <v>174</v>
      </c>
      <c r="C21380" s="2" t="s">
        <v>47</v>
      </c>
      <c r="D21380" s="2" t="s">
        <v>10</v>
      </c>
      <c r="E21380" s="2" t="s">
        <v>74</v>
      </c>
      <c r="F21380" s="2" t="s">
        <v>977</v>
      </c>
      <c r="G21380" s="14" t="n">
        <v>19.5</v>
      </c>
      <c r="H21380" s="14" t="n">
        <v>7.45</v>
      </c>
      <c r="I21380" s="14" t="n">
        <v>9.5</v>
      </c>
      <c r="J21380" s="23" t="n">
        <f aca="false">IF(AND(E21380="Priority",ISNUMBER('Cost model'!N167)),'Cost model'!N167,'Cost model'!M167)</f>
        <v>8.5</v>
      </c>
      <c r="K21380" s="14" t="n">
        <f aca="false">J21380-H21380</f>
        <v>1.05</v>
      </c>
      <c r="L21380" s="14" t="n">
        <f aca="false">G21380-H21380</f>
        <v>12.05</v>
      </c>
    </row>
    <row r="21381" customFormat="false" ht="15" hidden="false" customHeight="false" outlineLevel="0" collapsed="false">
      <c r="A21381" s="2" t="s">
        <v>174</v>
      </c>
      <c r="B21381" s="2" t="s">
        <v>174</v>
      </c>
      <c r="C21381" s="2" t="s">
        <v>47</v>
      </c>
      <c r="D21381" s="2" t="s">
        <v>12</v>
      </c>
      <c r="E21381" s="2" t="s">
        <v>74</v>
      </c>
      <c r="F21381" s="2" t="s">
        <v>977</v>
      </c>
      <c r="G21381" s="14" t="n">
        <v>9.5</v>
      </c>
      <c r="H21381" s="14" t="n">
        <v>33.4</v>
      </c>
      <c r="I21381" s="14" t="n">
        <v>9.5</v>
      </c>
      <c r="J21381" s="23" t="n">
        <f aca="false">IF(AND(E21381="Priority",ISNUMBER('Cost model'!N170)),'Cost model'!N170,'Cost model'!M170)</f>
        <v>25.5</v>
      </c>
      <c r="K21381" s="14" t="n">
        <f aca="false">J21381-H21381</f>
        <v>-7.9</v>
      </c>
      <c r="L21381" s="14" t="n">
        <f aca="false">G21381-H21381</f>
        <v>-23.9</v>
      </c>
    </row>
    <row r="21382" customFormat="false" ht="15" hidden="false" customHeight="false" outlineLevel="0" collapsed="false">
      <c r="A21382" s="2" t="s">
        <v>174</v>
      </c>
      <c r="B21382" s="2" t="s">
        <v>174</v>
      </c>
      <c r="C21382" s="2" t="s">
        <v>49</v>
      </c>
      <c r="D21382" s="2" t="s">
        <v>12</v>
      </c>
      <c r="E21382" s="2" t="s">
        <v>74</v>
      </c>
      <c r="F21382" s="2" t="s">
        <v>977</v>
      </c>
      <c r="G21382" s="14" t="n">
        <v>19.5</v>
      </c>
      <c r="H21382" s="14" t="n">
        <v>43.69</v>
      </c>
      <c r="I21382" s="14" t="n">
        <v>19.5</v>
      </c>
      <c r="J21382" s="23" t="n">
        <f aca="false">IF(AND(E21382="Priority",ISNUMBER('Cost model'!N172)),'Cost model'!N172,'Cost model'!M172)</f>
        <v>45</v>
      </c>
      <c r="K21382" s="14" t="n">
        <f aca="false">J21382-H21382</f>
        <v>1.31</v>
      </c>
      <c r="L21382" s="14" t="n">
        <f aca="false">G21382-H21382</f>
        <v>-24.19</v>
      </c>
    </row>
    <row r="21383" customFormat="false" ht="15" hidden="false" customHeight="false" outlineLevel="0" collapsed="false">
      <c r="A21383" s="2" t="s">
        <v>124</v>
      </c>
      <c r="B21383" s="2" t="s">
        <v>124</v>
      </c>
      <c r="C21383" s="2" t="s">
        <v>48</v>
      </c>
      <c r="D21383" s="2" t="s">
        <v>10</v>
      </c>
      <c r="E21383" s="2" t="s">
        <v>74</v>
      </c>
      <c r="F21383" s="2" t="s">
        <v>977</v>
      </c>
      <c r="G21383" s="14" t="n">
        <v>12.5</v>
      </c>
      <c r="H21383" s="14" t="n">
        <v>21.14</v>
      </c>
      <c r="I21383" s="14" t="n">
        <v>12.5</v>
      </c>
      <c r="J21383" s="23" t="n">
        <f aca="false">IF(AND(E21383="Priority",ISNUMBER('Cost model'!N318)),'Cost model'!N318,'Cost model'!M318)</f>
        <v>14.5</v>
      </c>
      <c r="K21383" s="14" t="n">
        <f aca="false">J21383-H21383</f>
        <v>-6.64</v>
      </c>
      <c r="L21383" s="14" t="n">
        <f aca="false">G21383-H21383</f>
        <v>-8.64</v>
      </c>
    </row>
    <row r="21384" customFormat="false" ht="15" hidden="false" customHeight="false" outlineLevel="0" collapsed="false">
      <c r="A21384" s="2" t="s">
        <v>174</v>
      </c>
      <c r="B21384" s="2" t="s">
        <v>174</v>
      </c>
      <c r="C21384" s="2" t="s">
        <v>48</v>
      </c>
      <c r="D21384" s="2" t="s">
        <v>10</v>
      </c>
      <c r="E21384" s="2" t="s">
        <v>74</v>
      </c>
      <c r="F21384" s="2" t="s">
        <v>977</v>
      </c>
      <c r="G21384" s="14" t="n">
        <v>12.5</v>
      </c>
      <c r="H21384" s="14" t="n">
        <v>20.11</v>
      </c>
      <c r="I21384" s="14" t="n">
        <v>12.5</v>
      </c>
      <c r="J21384" s="23" t="n">
        <f aca="false">IF(AND(E21384="Priority",ISNUMBER('Cost model'!N168)),'Cost model'!N168,'Cost model'!M168)</f>
        <v>13.5</v>
      </c>
      <c r="K21384" s="14" t="n">
        <f aca="false">J21384-H21384</f>
        <v>-6.61</v>
      </c>
      <c r="L21384" s="14" t="n">
        <f aca="false">G21384-H21384</f>
        <v>-7.61</v>
      </c>
    </row>
    <row r="21385" customFormat="false" ht="15" hidden="false" customHeight="false" outlineLevel="0" collapsed="false">
      <c r="A21385" s="2" t="s">
        <v>142</v>
      </c>
      <c r="B21385" s="2" t="s">
        <v>142</v>
      </c>
      <c r="C21385" s="2" t="s">
        <v>48</v>
      </c>
      <c r="D21385" s="2" t="s">
        <v>10</v>
      </c>
      <c r="E21385" s="2" t="s">
        <v>74</v>
      </c>
      <c r="F21385" s="2" t="s">
        <v>977</v>
      </c>
      <c r="G21385" s="14" t="n">
        <v>12.5</v>
      </c>
      <c r="H21385" s="14" t="n">
        <v>23.58</v>
      </c>
      <c r="I21385" s="14" t="n">
        <v>12.5</v>
      </c>
      <c r="J21385" s="23" t="n">
        <f aca="false">IF(AND(E21385="Priority",ISNUMBER('Cost model'!N633)),'Cost model'!N633,'Cost model'!M633)</f>
        <v>11.5</v>
      </c>
      <c r="K21385" s="14" t="n">
        <f aca="false">J21385-H21385</f>
        <v>-12.08</v>
      </c>
      <c r="L21385" s="14" t="n">
        <f aca="false">G21385-H21385</f>
        <v>-11.08</v>
      </c>
    </row>
    <row r="21386" customFormat="false" ht="15" hidden="false" customHeight="false" outlineLevel="0" collapsed="false">
      <c r="A21386" s="2" t="s">
        <v>124</v>
      </c>
      <c r="B21386" s="2" t="s">
        <v>124</v>
      </c>
      <c r="C21386" s="2" t="s">
        <v>49</v>
      </c>
      <c r="D21386" s="2" t="s">
        <v>12</v>
      </c>
      <c r="E21386" s="2" t="s">
        <v>74</v>
      </c>
      <c r="F21386" s="2" t="s">
        <v>977</v>
      </c>
      <c r="G21386" s="14" t="n">
        <v>19.5</v>
      </c>
      <c r="H21386" s="14" t="n">
        <v>28.24</v>
      </c>
      <c r="I21386" s="14" t="n">
        <v>19.5</v>
      </c>
      <c r="J21386" s="23" t="n">
        <f aca="false">IF(AND(E21386="Priority",ISNUMBER('Cost model'!N322)),'Cost model'!N322,'Cost model'!M322)</f>
        <v>50</v>
      </c>
      <c r="K21386" s="14" t="n">
        <f aca="false">J21386-H21386</f>
        <v>21.76</v>
      </c>
      <c r="L21386" s="14" t="n">
        <f aca="false">G21386-H21386</f>
        <v>-8.74</v>
      </c>
    </row>
    <row r="21387" customFormat="false" ht="15" hidden="false" customHeight="false" outlineLevel="0" collapsed="false">
      <c r="A21387" s="2" t="s">
        <v>174</v>
      </c>
      <c r="B21387" s="2" t="s">
        <v>174</v>
      </c>
      <c r="C21387" s="2" t="s">
        <v>47</v>
      </c>
      <c r="D21387" s="2" t="s">
        <v>10</v>
      </c>
      <c r="E21387" s="2" t="s">
        <v>74</v>
      </c>
      <c r="F21387" s="2" t="s">
        <v>977</v>
      </c>
      <c r="G21387" s="14" t="n">
        <v>9.5</v>
      </c>
      <c r="H21387" s="14" t="n">
        <v>13.14</v>
      </c>
      <c r="I21387" s="14" t="n">
        <v>9.5</v>
      </c>
      <c r="J21387" s="23" t="n">
        <f aca="false">IF(AND(E21387="Priority",ISNUMBER('Cost model'!N167)),'Cost model'!N167,'Cost model'!M167)</f>
        <v>8.5</v>
      </c>
      <c r="K21387" s="14" t="n">
        <f aca="false">J21387-H21387</f>
        <v>-4.64</v>
      </c>
      <c r="L21387" s="14" t="n">
        <f aca="false">G21387-H21387</f>
        <v>-3.64</v>
      </c>
    </row>
    <row r="21388" customFormat="false" ht="15" hidden="false" customHeight="false" outlineLevel="0" collapsed="false">
      <c r="A21388" s="2" t="s">
        <v>124</v>
      </c>
      <c r="B21388" s="2" t="s">
        <v>124</v>
      </c>
      <c r="C21388" s="2" t="s">
        <v>47</v>
      </c>
      <c r="D21388" s="2" t="s">
        <v>10</v>
      </c>
      <c r="E21388" s="2" t="s">
        <v>83</v>
      </c>
      <c r="F21388" s="2" t="s">
        <v>977</v>
      </c>
      <c r="G21388" s="14" t="n">
        <v>14.5</v>
      </c>
      <c r="H21388" s="14" t="n">
        <v>20.83</v>
      </c>
      <c r="I21388" s="14" t="n">
        <v>14.5</v>
      </c>
      <c r="J21388" s="23" t="n">
        <f aca="false">IF(AND(E21388="Priority",ISNUMBER('Cost model'!N317)),'Cost model'!N317,'Cost model'!M317)</f>
        <v>15.5</v>
      </c>
      <c r="K21388" s="14" t="n">
        <f aca="false">J21388-H21388</f>
        <v>-5.33</v>
      </c>
      <c r="L21388" s="14" t="n">
        <f aca="false">G21388-H21388</f>
        <v>-6.33</v>
      </c>
    </row>
    <row r="21389" customFormat="false" ht="15" hidden="false" customHeight="false" outlineLevel="0" collapsed="false">
      <c r="A21389" s="2" t="s">
        <v>124</v>
      </c>
      <c r="B21389" s="2" t="s">
        <v>124</v>
      </c>
      <c r="C21389" s="2" t="s">
        <v>49</v>
      </c>
      <c r="D21389" s="2" t="s">
        <v>12</v>
      </c>
      <c r="E21389" s="2" t="s">
        <v>74</v>
      </c>
      <c r="F21389" s="2" t="s">
        <v>977</v>
      </c>
      <c r="G21389" s="14" t="n">
        <v>19.5</v>
      </c>
      <c r="H21389" s="14" t="n">
        <v>76.68</v>
      </c>
      <c r="I21389" s="14" t="n">
        <v>19.5</v>
      </c>
      <c r="J21389" s="23" t="n">
        <f aca="false">IF(AND(E21389="Priority",ISNUMBER('Cost model'!N322)),'Cost model'!N322,'Cost model'!M322)</f>
        <v>50</v>
      </c>
      <c r="K21389" s="14" t="n">
        <f aca="false">J21389-H21389</f>
        <v>-26.68</v>
      </c>
      <c r="L21389" s="14" t="n">
        <f aca="false">G21389-H21389</f>
        <v>-57.18</v>
      </c>
    </row>
    <row r="21390" customFormat="false" ht="15" hidden="false" customHeight="false" outlineLevel="0" collapsed="false">
      <c r="A21390" s="2" t="s">
        <v>174</v>
      </c>
      <c r="B21390" s="2" t="s">
        <v>174</v>
      </c>
      <c r="C21390" s="2" t="s">
        <v>47</v>
      </c>
      <c r="D21390" s="2" t="s">
        <v>12</v>
      </c>
      <c r="E21390" s="2" t="s">
        <v>74</v>
      </c>
      <c r="F21390" s="2" t="s">
        <v>977</v>
      </c>
      <c r="G21390" s="14" t="n">
        <v>9.5</v>
      </c>
      <c r="H21390" s="14" t="n">
        <v>25.85</v>
      </c>
      <c r="I21390" s="14" t="n">
        <v>9.5</v>
      </c>
      <c r="J21390" s="23" t="n">
        <f aca="false">IF(AND(E21390="Priority",ISNUMBER('Cost model'!N170)),'Cost model'!N170,'Cost model'!M170)</f>
        <v>25.5</v>
      </c>
      <c r="K21390" s="14" t="n">
        <f aca="false">J21390-H21390</f>
        <v>-0.350000000000001</v>
      </c>
      <c r="L21390" s="14" t="n">
        <f aca="false">G21390-H21390</f>
        <v>-16.35</v>
      </c>
    </row>
    <row r="21391" customFormat="false" ht="15" hidden="false" customHeight="false" outlineLevel="0" collapsed="false">
      <c r="A21391" s="2" t="s">
        <v>124</v>
      </c>
      <c r="B21391" s="2" t="s">
        <v>124</v>
      </c>
      <c r="C21391" s="2" t="s">
        <v>47</v>
      </c>
      <c r="D21391" s="2" t="s">
        <v>12</v>
      </c>
      <c r="E21391" s="2" t="s">
        <v>74</v>
      </c>
      <c r="F21391" s="2" t="s">
        <v>977</v>
      </c>
      <c r="G21391" s="14" t="n">
        <v>9.5</v>
      </c>
      <c r="H21391" s="14" t="n">
        <v>27.71</v>
      </c>
      <c r="I21391" s="14" t="n">
        <v>9.5</v>
      </c>
      <c r="J21391" s="23" t="n">
        <f aca="false">IF(AND(E21391="Priority",ISNUMBER('Cost model'!N320)),'Cost model'!N320,'Cost model'!M320)</f>
        <v>24.5</v>
      </c>
      <c r="K21391" s="14" t="n">
        <f aca="false">J21391-H21391</f>
        <v>-3.21</v>
      </c>
      <c r="L21391" s="14" t="n">
        <f aca="false">G21391-H21391</f>
        <v>-18.21</v>
      </c>
    </row>
    <row r="21392" customFormat="false" ht="15" hidden="false" customHeight="false" outlineLevel="0" collapsed="false">
      <c r="A21392" s="2" t="s">
        <v>124</v>
      </c>
      <c r="B21392" s="2" t="s">
        <v>124</v>
      </c>
      <c r="C21392" s="2" t="s">
        <v>48</v>
      </c>
      <c r="D21392" s="2" t="s">
        <v>10</v>
      </c>
      <c r="E21392" s="2" t="s">
        <v>74</v>
      </c>
      <c r="F21392" s="2" t="s">
        <v>977</v>
      </c>
      <c r="G21392" s="14" t="n">
        <v>12.5</v>
      </c>
      <c r="H21392" s="14" t="n">
        <v>14.08</v>
      </c>
      <c r="I21392" s="14" t="n">
        <v>12.5</v>
      </c>
      <c r="J21392" s="23" t="n">
        <f aca="false">IF(AND(E21392="Priority",ISNUMBER('Cost model'!N318)),'Cost model'!N318,'Cost model'!M318)</f>
        <v>14.5</v>
      </c>
      <c r="K21392" s="14" t="n">
        <f aca="false">J21392-H21392</f>
        <v>0.42</v>
      </c>
      <c r="L21392" s="14" t="n">
        <f aca="false">G21392-H21392</f>
        <v>-1.58</v>
      </c>
    </row>
    <row r="21393" customFormat="false" ht="15" hidden="false" customHeight="false" outlineLevel="0" collapsed="false">
      <c r="A21393" s="2" t="s">
        <v>124</v>
      </c>
      <c r="B21393" s="2" t="s">
        <v>124</v>
      </c>
      <c r="C21393" s="2" t="s">
        <v>48</v>
      </c>
      <c r="D21393" s="2" t="s">
        <v>10</v>
      </c>
      <c r="E21393" s="2" t="s">
        <v>74</v>
      </c>
      <c r="F21393" s="2" t="s">
        <v>977</v>
      </c>
      <c r="G21393" s="14" t="n">
        <v>12.5</v>
      </c>
      <c r="H21393" s="14" t="n">
        <v>7.93</v>
      </c>
      <c r="I21393" s="14" t="n">
        <v>12.5</v>
      </c>
      <c r="J21393" s="23" t="n">
        <f aca="false">IF(AND(E21393="Priority",ISNUMBER('Cost model'!N318)),'Cost model'!N318,'Cost model'!M318)</f>
        <v>14.5</v>
      </c>
      <c r="K21393" s="14" t="n">
        <f aca="false">J21393-H21393</f>
        <v>6.57</v>
      </c>
      <c r="L21393" s="14" t="n">
        <f aca="false">G21393-H21393</f>
        <v>4.57</v>
      </c>
    </row>
    <row r="21394" customFormat="false" ht="15" hidden="false" customHeight="false" outlineLevel="0" collapsed="false">
      <c r="A21394" s="2" t="s">
        <v>124</v>
      </c>
      <c r="B21394" s="2" t="s">
        <v>124</v>
      </c>
      <c r="C21394" s="2" t="s">
        <v>47</v>
      </c>
      <c r="D21394" s="2" t="s">
        <v>10</v>
      </c>
      <c r="E21394" s="2" t="s">
        <v>74</v>
      </c>
      <c r="F21394" s="2" t="s">
        <v>977</v>
      </c>
      <c r="G21394" s="14" t="n">
        <v>9.5</v>
      </c>
      <c r="H21394" s="14" t="n">
        <v>6.67</v>
      </c>
      <c r="I21394" s="14" t="n">
        <v>9.5</v>
      </c>
      <c r="J21394" s="23" t="n">
        <f aca="false">IF(AND(E21394="Priority",ISNUMBER('Cost model'!N317)),'Cost model'!N317,'Cost model'!M317)</f>
        <v>10.5</v>
      </c>
      <c r="K21394" s="14" t="n">
        <f aca="false">J21394-H21394</f>
        <v>3.83</v>
      </c>
      <c r="L21394" s="14" t="n">
        <f aca="false">G21394-H21394</f>
        <v>2.83</v>
      </c>
    </row>
    <row r="21395" customFormat="false" ht="15" hidden="false" customHeight="false" outlineLevel="0" collapsed="false">
      <c r="A21395" s="2" t="s">
        <v>221</v>
      </c>
      <c r="B21395" s="2" t="s">
        <v>221</v>
      </c>
      <c r="C21395" s="2" t="s">
        <v>49</v>
      </c>
      <c r="D21395" s="2" t="s">
        <v>13</v>
      </c>
      <c r="E21395" s="2" t="s">
        <v>74</v>
      </c>
      <c r="F21395" s="2" t="s">
        <v>977</v>
      </c>
      <c r="G21395" s="14" t="n">
        <v>150</v>
      </c>
      <c r="H21395" s="14" t="n">
        <v>277.22</v>
      </c>
      <c r="I21395" s="14" t="n">
        <v>50</v>
      </c>
      <c r="J21395" s="23" t="n">
        <f aca="false">IF(AND(E21395="Priority",ISNUMBER('Cost model'!N745)),'Cost model'!N745,'Cost model'!M745)</f>
        <v>130</v>
      </c>
      <c r="K21395" s="14" t="n">
        <f aca="false">J21395-H21395</f>
        <v>-147.22</v>
      </c>
      <c r="L21395" s="14" t="n">
        <f aca="false">G21395-H21395</f>
        <v>-127.22</v>
      </c>
    </row>
    <row r="21396" customFormat="false" ht="15" hidden="false" customHeight="false" outlineLevel="0" collapsed="false">
      <c r="A21396" s="2" t="s">
        <v>174</v>
      </c>
      <c r="B21396" s="2" t="s">
        <v>174</v>
      </c>
      <c r="C21396" s="2" t="s">
        <v>48</v>
      </c>
      <c r="D21396" s="2" t="s">
        <v>13</v>
      </c>
      <c r="E21396" s="2" t="s">
        <v>74</v>
      </c>
      <c r="F21396" s="2" t="s">
        <v>977</v>
      </c>
      <c r="G21396" s="14" t="n">
        <v>24.5</v>
      </c>
      <c r="H21396" s="14" t="n">
        <v>117.67</v>
      </c>
      <c r="I21396" s="14" t="n">
        <v>24.5</v>
      </c>
      <c r="J21396" s="23" t="n">
        <f aca="false">IF(AND(E21396="Priority",ISNUMBER('Cost model'!N174)),'Cost model'!N174,'Cost model'!M174)</f>
        <v>70</v>
      </c>
      <c r="K21396" s="14" t="n">
        <f aca="false">J21396-H21396</f>
        <v>-47.67</v>
      </c>
      <c r="L21396" s="14" t="n">
        <f aca="false">G21396-H21396</f>
        <v>-93.17</v>
      </c>
    </row>
    <row r="21397" customFormat="false" ht="15" hidden="false" customHeight="false" outlineLevel="0" collapsed="false">
      <c r="A21397" s="2" t="s">
        <v>142</v>
      </c>
      <c r="B21397" s="2" t="s">
        <v>142</v>
      </c>
      <c r="C21397" s="2" t="s">
        <v>47</v>
      </c>
      <c r="D21397" s="2" t="s">
        <v>10</v>
      </c>
      <c r="E21397" s="2" t="s">
        <v>74</v>
      </c>
      <c r="F21397" s="2" t="s">
        <v>977</v>
      </c>
      <c r="G21397" s="14" t="n">
        <v>9.5</v>
      </c>
      <c r="H21397" s="14" t="n">
        <v>20.83</v>
      </c>
      <c r="I21397" s="14" t="n">
        <v>9.5</v>
      </c>
      <c r="J21397" s="23" t="n">
        <f aca="false">IF(AND(E21397="Priority",ISNUMBER('Cost model'!N632)),'Cost model'!N632,'Cost model'!M632)</f>
        <v>9.5</v>
      </c>
      <c r="K21397" s="14" t="n">
        <f aca="false">J21397-H21397</f>
        <v>-11.33</v>
      </c>
      <c r="L21397" s="14" t="n">
        <f aca="false">G21397-H21397</f>
        <v>-11.33</v>
      </c>
    </row>
    <row r="21398" customFormat="false" ht="15" hidden="false" customHeight="false" outlineLevel="0" collapsed="false">
      <c r="A21398" s="2" t="s">
        <v>158</v>
      </c>
      <c r="B21398" s="2" t="s">
        <v>142</v>
      </c>
      <c r="C21398" s="2" t="s">
        <v>49</v>
      </c>
      <c r="D21398" s="2" t="s">
        <v>12</v>
      </c>
      <c r="E21398" s="2" t="s">
        <v>74</v>
      </c>
      <c r="F21398" s="2" t="s">
        <v>976</v>
      </c>
      <c r="G21398" s="14" t="n">
        <v>19.5</v>
      </c>
      <c r="H21398" s="14" t="n">
        <v>51.47</v>
      </c>
      <c r="I21398" s="14" t="n">
        <v>19.5</v>
      </c>
      <c r="J21398" s="23" t="n">
        <f aca="false">IF(AND(E21398="Priority",ISNUMBER('Cost model'!N442)),'Cost model'!N442,'Cost model'!M442)</f>
        <v>60</v>
      </c>
      <c r="K21398" s="14" t="n">
        <f aca="false">J21398-H21398</f>
        <v>8.53</v>
      </c>
      <c r="L21398" s="14" t="n">
        <f aca="false">G21398-H21398</f>
        <v>-31.97</v>
      </c>
    </row>
    <row r="21399" customFormat="false" ht="15" hidden="false" customHeight="false" outlineLevel="0" collapsed="false">
      <c r="A21399" s="2" t="s">
        <v>124</v>
      </c>
      <c r="B21399" s="2" t="s">
        <v>124</v>
      </c>
      <c r="C21399" s="2" t="s">
        <v>47</v>
      </c>
      <c r="D21399" s="2" t="s">
        <v>10</v>
      </c>
      <c r="E21399" s="2" t="s">
        <v>74</v>
      </c>
      <c r="F21399" s="2" t="s">
        <v>977</v>
      </c>
      <c r="G21399" s="14" t="n">
        <v>9.5</v>
      </c>
      <c r="H21399" s="14" t="n">
        <v>7.32</v>
      </c>
      <c r="I21399" s="14" t="n">
        <v>9.5</v>
      </c>
      <c r="J21399" s="23" t="n">
        <f aca="false">IF(AND(E21399="Priority",ISNUMBER('Cost model'!N317)),'Cost model'!N317,'Cost model'!M317)</f>
        <v>10.5</v>
      </c>
      <c r="K21399" s="14" t="n">
        <f aca="false">J21399-H21399</f>
        <v>3.18</v>
      </c>
      <c r="L21399" s="14" t="n">
        <f aca="false">G21399-H21399</f>
        <v>2.18</v>
      </c>
    </row>
    <row r="21400" customFormat="false" ht="15" hidden="false" customHeight="false" outlineLevel="0" collapsed="false">
      <c r="A21400" s="2" t="s">
        <v>142</v>
      </c>
      <c r="B21400" s="2" t="s">
        <v>142</v>
      </c>
      <c r="C21400" s="2" t="s">
        <v>48</v>
      </c>
      <c r="D21400" s="2" t="s">
        <v>10</v>
      </c>
      <c r="E21400" s="2" t="s">
        <v>74</v>
      </c>
      <c r="F21400" s="2" t="s">
        <v>977</v>
      </c>
      <c r="G21400" s="14" t="n">
        <v>12.5</v>
      </c>
      <c r="H21400" s="14" t="n">
        <v>25.01</v>
      </c>
      <c r="I21400" s="14" t="n">
        <v>12.5</v>
      </c>
      <c r="J21400" s="23" t="n">
        <f aca="false">IF(AND(E21400="Priority",ISNUMBER('Cost model'!N633)),'Cost model'!N633,'Cost model'!M633)</f>
        <v>11.5</v>
      </c>
      <c r="K21400" s="14" t="n">
        <f aca="false">J21400-H21400</f>
        <v>-13.51</v>
      </c>
      <c r="L21400" s="14" t="n">
        <f aca="false">G21400-H21400</f>
        <v>-12.51</v>
      </c>
    </row>
    <row r="21401" customFormat="false" ht="15" hidden="false" customHeight="false" outlineLevel="0" collapsed="false">
      <c r="A21401" s="2" t="s">
        <v>142</v>
      </c>
      <c r="B21401" s="2" t="s">
        <v>142</v>
      </c>
      <c r="C21401" s="2" t="s">
        <v>47</v>
      </c>
      <c r="D21401" s="2" t="s">
        <v>12</v>
      </c>
      <c r="E21401" s="2" t="s">
        <v>74</v>
      </c>
      <c r="F21401" s="2" t="s">
        <v>977</v>
      </c>
      <c r="G21401" s="14" t="n">
        <v>9.5</v>
      </c>
      <c r="H21401" s="14" t="n">
        <v>28.08</v>
      </c>
      <c r="I21401" s="14" t="n">
        <v>9.5</v>
      </c>
      <c r="J21401" s="23" t="n">
        <f aca="false">IF(AND(E21401="Priority",ISNUMBER('Cost model'!N635)),'Cost model'!N635,'Cost model'!M635)</f>
        <v>30.5</v>
      </c>
      <c r="K21401" s="14" t="n">
        <f aca="false">J21401-H21401</f>
        <v>2.42</v>
      </c>
      <c r="L21401" s="14" t="n">
        <f aca="false">G21401-H21401</f>
        <v>-18.58</v>
      </c>
    </row>
    <row r="21402" customFormat="false" ht="15" hidden="false" customHeight="false" outlineLevel="0" collapsed="false">
      <c r="A21402" s="2" t="s">
        <v>221</v>
      </c>
      <c r="B21402" s="2" t="s">
        <v>221</v>
      </c>
      <c r="C21402" s="2" t="s">
        <v>47</v>
      </c>
      <c r="D21402" s="2" t="s">
        <v>10</v>
      </c>
      <c r="E21402" s="2" t="s">
        <v>74</v>
      </c>
      <c r="F21402" s="2" t="s">
        <v>977</v>
      </c>
      <c r="G21402" s="14" t="n">
        <v>9.5</v>
      </c>
      <c r="H21402" s="14" t="n">
        <v>7.68</v>
      </c>
      <c r="I21402" s="14" t="n">
        <v>9.5</v>
      </c>
      <c r="J21402" s="23" t="n">
        <f aca="false">IF(AND(E21402="Priority",ISNUMBER('Cost model'!N737)),'Cost model'!N737,'Cost model'!M737)</f>
        <v>8.5</v>
      </c>
      <c r="K21402" s="14" t="n">
        <f aca="false">J21402-H21402</f>
        <v>0.82</v>
      </c>
      <c r="L21402" s="14" t="n">
        <f aca="false">G21402-H21402</f>
        <v>1.82</v>
      </c>
    </row>
    <row r="21403" customFormat="false" ht="15" hidden="false" customHeight="false" outlineLevel="0" collapsed="false">
      <c r="A21403" s="2" t="s">
        <v>142</v>
      </c>
      <c r="B21403" s="2" t="s">
        <v>124</v>
      </c>
      <c r="C21403" s="2" t="s">
        <v>47</v>
      </c>
      <c r="D21403" s="2" t="s">
        <v>13</v>
      </c>
      <c r="E21403" s="2" t="s">
        <v>74</v>
      </c>
      <c r="F21403" s="2" t="s">
        <v>976</v>
      </c>
      <c r="G21403" s="14" t="n">
        <v>19</v>
      </c>
      <c r="H21403" s="14" t="n">
        <v>55.51</v>
      </c>
      <c r="I21403" s="14" t="n">
        <v>24.5</v>
      </c>
      <c r="J21403" s="23" t="n">
        <f aca="false">IF(AND(E21403="Priority",ISNUMBER('Cost model'!N668)),'Cost model'!N668,'Cost model'!M668)</f>
        <v>75</v>
      </c>
      <c r="K21403" s="14" t="n">
        <f aca="false">J21403-H21403</f>
        <v>19.49</v>
      </c>
      <c r="L21403" s="14" t="n">
        <f aca="false">G21403-H21403</f>
        <v>-36.51</v>
      </c>
    </row>
    <row r="21404" customFormat="false" ht="15" hidden="false" customHeight="false" outlineLevel="0" collapsed="false">
      <c r="A21404" s="2" t="s">
        <v>174</v>
      </c>
      <c r="B21404" s="2" t="s">
        <v>174</v>
      </c>
      <c r="C21404" s="2" t="s">
        <v>47</v>
      </c>
      <c r="D21404" s="2" t="s">
        <v>12</v>
      </c>
      <c r="E21404" s="2" t="s">
        <v>74</v>
      </c>
      <c r="F21404" s="2" t="s">
        <v>977</v>
      </c>
      <c r="G21404" s="14" t="n">
        <v>9.5</v>
      </c>
      <c r="H21404" s="14" t="n">
        <v>27.68</v>
      </c>
      <c r="I21404" s="14" t="n">
        <v>9.5</v>
      </c>
      <c r="J21404" s="23" t="n">
        <f aca="false">IF(AND(E21404="Priority",ISNUMBER('Cost model'!N170)),'Cost model'!N170,'Cost model'!M170)</f>
        <v>25.5</v>
      </c>
      <c r="K21404" s="14" t="n">
        <f aca="false">J21404-H21404</f>
        <v>-2.18</v>
      </c>
      <c r="L21404" s="14" t="n">
        <f aca="false">G21404-H21404</f>
        <v>-18.18</v>
      </c>
    </row>
    <row r="21405" customFormat="false" ht="15" hidden="false" customHeight="false" outlineLevel="0" collapsed="false">
      <c r="A21405" s="2" t="s">
        <v>174</v>
      </c>
      <c r="B21405" s="2" t="s">
        <v>174</v>
      </c>
      <c r="C21405" s="2" t="s">
        <v>48</v>
      </c>
      <c r="D21405" s="2" t="s">
        <v>10</v>
      </c>
      <c r="E21405" s="2" t="s">
        <v>74</v>
      </c>
      <c r="F21405" s="2" t="s">
        <v>977</v>
      </c>
      <c r="G21405" s="14" t="n">
        <v>12.5</v>
      </c>
      <c r="H21405" s="14" t="n">
        <v>8.92</v>
      </c>
      <c r="I21405" s="14" t="n">
        <v>12.5</v>
      </c>
      <c r="J21405" s="23" t="n">
        <f aca="false">IF(AND(E21405="Priority",ISNUMBER('Cost model'!N168)),'Cost model'!N168,'Cost model'!M168)</f>
        <v>13.5</v>
      </c>
      <c r="K21405" s="14" t="n">
        <f aca="false">J21405-H21405</f>
        <v>4.58</v>
      </c>
      <c r="L21405" s="14" t="n">
        <f aca="false">G21405-H21405</f>
        <v>3.58</v>
      </c>
    </row>
    <row r="21406" customFormat="false" ht="15" hidden="false" customHeight="false" outlineLevel="0" collapsed="false">
      <c r="A21406" s="2" t="s">
        <v>174</v>
      </c>
      <c r="B21406" s="2" t="s">
        <v>142</v>
      </c>
      <c r="C21406" s="2" t="s">
        <v>48</v>
      </c>
      <c r="D21406" s="2" t="s">
        <v>12</v>
      </c>
      <c r="E21406" s="2" t="s">
        <v>74</v>
      </c>
      <c r="F21406" s="2" t="s">
        <v>976</v>
      </c>
      <c r="G21406" s="14" t="n">
        <v>12.5</v>
      </c>
      <c r="H21406" s="14" t="n">
        <v>44.09</v>
      </c>
      <c r="I21406" s="14" t="n">
        <v>12.5</v>
      </c>
      <c r="J21406" s="23" t="n">
        <f aca="false">IF(AND(E21406="Priority",ISNUMBER('Cost model'!N126)),'Cost model'!N126,'Cost model'!M126)</f>
        <v>45</v>
      </c>
      <c r="K21406" s="14" t="n">
        <f aca="false">J21406-H21406</f>
        <v>0.909999999999997</v>
      </c>
      <c r="L21406" s="14" t="n">
        <f aca="false">G21406-H21406</f>
        <v>-31.59</v>
      </c>
    </row>
    <row r="21407" customFormat="false" ht="15" hidden="false" customHeight="false" outlineLevel="0" collapsed="false">
      <c r="A21407" s="2" t="s">
        <v>174</v>
      </c>
      <c r="B21407" s="2" t="s">
        <v>142</v>
      </c>
      <c r="C21407" s="2" t="s">
        <v>48</v>
      </c>
      <c r="D21407" s="2" t="s">
        <v>10</v>
      </c>
      <c r="E21407" s="2" t="s">
        <v>74</v>
      </c>
      <c r="F21407" s="2" t="s">
        <v>976</v>
      </c>
      <c r="G21407" s="14" t="n">
        <v>12.5</v>
      </c>
      <c r="H21407" s="14" t="n">
        <v>9.25</v>
      </c>
      <c r="I21407" s="14" t="n">
        <v>12.5</v>
      </c>
      <c r="J21407" s="23" t="n">
        <f aca="false">IF(AND(E21407="Priority",ISNUMBER('Cost model'!N123)),'Cost model'!N123,'Cost model'!M123)</f>
        <v>16.5</v>
      </c>
      <c r="K21407" s="14" t="n">
        <f aca="false">J21407-H21407</f>
        <v>7.25</v>
      </c>
      <c r="L21407" s="14" t="n">
        <f aca="false">G21407-H21407</f>
        <v>3.25</v>
      </c>
    </row>
    <row r="21408" customFormat="false" ht="15" hidden="false" customHeight="false" outlineLevel="0" collapsed="false">
      <c r="A21408" s="2" t="s">
        <v>124</v>
      </c>
      <c r="B21408" s="2" t="s">
        <v>124</v>
      </c>
      <c r="C21408" s="2" t="s">
        <v>47</v>
      </c>
      <c r="D21408" s="2" t="s">
        <v>10</v>
      </c>
      <c r="E21408" s="2" t="s">
        <v>74</v>
      </c>
      <c r="F21408" s="2" t="s">
        <v>977</v>
      </c>
      <c r="G21408" s="14" t="n">
        <v>9.5</v>
      </c>
      <c r="H21408" s="14" t="n">
        <v>7.45</v>
      </c>
      <c r="I21408" s="14" t="n">
        <v>9.5</v>
      </c>
      <c r="J21408" s="23" t="n">
        <f aca="false">IF(AND(E21408="Priority",ISNUMBER('Cost model'!N317)),'Cost model'!N317,'Cost model'!M317)</f>
        <v>10.5</v>
      </c>
      <c r="K21408" s="14" t="n">
        <f aca="false">J21408-H21408</f>
        <v>3.05</v>
      </c>
      <c r="L21408" s="14" t="n">
        <f aca="false">G21408-H21408</f>
        <v>2.05</v>
      </c>
    </row>
    <row r="21409" customFormat="false" ht="15" hidden="false" customHeight="false" outlineLevel="0" collapsed="false">
      <c r="A21409" s="2" t="s">
        <v>142</v>
      </c>
      <c r="B21409" s="2" t="s">
        <v>142</v>
      </c>
      <c r="C21409" s="2" t="s">
        <v>48</v>
      </c>
      <c r="D21409" s="2" t="s">
        <v>10</v>
      </c>
      <c r="E21409" s="2" t="s">
        <v>74</v>
      </c>
      <c r="F21409" s="2" t="s">
        <v>977</v>
      </c>
      <c r="G21409" s="14" t="n">
        <v>12.5</v>
      </c>
      <c r="H21409" s="14" t="n">
        <v>23.58</v>
      </c>
      <c r="I21409" s="14" t="n">
        <v>12.5</v>
      </c>
      <c r="J21409" s="23" t="n">
        <f aca="false">IF(AND(E21409="Priority",ISNUMBER('Cost model'!N633)),'Cost model'!N633,'Cost model'!M633)</f>
        <v>11.5</v>
      </c>
      <c r="K21409" s="14" t="n">
        <f aca="false">J21409-H21409</f>
        <v>-12.08</v>
      </c>
      <c r="L21409" s="14" t="n">
        <f aca="false">G21409-H21409</f>
        <v>-11.08</v>
      </c>
    </row>
    <row r="21410" customFormat="false" ht="15" hidden="false" customHeight="false" outlineLevel="0" collapsed="false">
      <c r="A21410" s="2" t="s">
        <v>221</v>
      </c>
      <c r="B21410" s="2" t="s">
        <v>221</v>
      </c>
      <c r="C21410" s="2" t="s">
        <v>49</v>
      </c>
      <c r="D21410" s="2" t="s">
        <v>12</v>
      </c>
      <c r="E21410" s="2" t="s">
        <v>74</v>
      </c>
      <c r="F21410" s="2" t="s">
        <v>977</v>
      </c>
      <c r="G21410" s="14" t="n">
        <v>19.5</v>
      </c>
      <c r="H21410" s="14" t="n">
        <v>62.95</v>
      </c>
      <c r="I21410" s="14" t="n">
        <v>19.5</v>
      </c>
      <c r="J21410" s="23" t="n">
        <f aca="false">IF(AND(E21410="Priority",ISNUMBER('Cost model'!N742)),'Cost model'!N742,'Cost model'!M742)</f>
        <v>60</v>
      </c>
      <c r="K21410" s="14" t="n">
        <f aca="false">J21410-H21410</f>
        <v>-2.95</v>
      </c>
      <c r="L21410" s="14" t="n">
        <f aca="false">G21410-H21410</f>
        <v>-43.45</v>
      </c>
    </row>
    <row r="21411" customFormat="false" ht="15" hidden="false" customHeight="false" outlineLevel="0" collapsed="false">
      <c r="A21411" s="2" t="s">
        <v>142</v>
      </c>
      <c r="B21411" s="2" t="s">
        <v>174</v>
      </c>
      <c r="C21411" s="2" t="s">
        <v>48</v>
      </c>
      <c r="D21411" s="2" t="s">
        <v>10</v>
      </c>
      <c r="E21411" s="2" t="s">
        <v>74</v>
      </c>
      <c r="F21411" s="2" t="s">
        <v>976</v>
      </c>
      <c r="G21411" s="14" t="n">
        <v>14.5</v>
      </c>
      <c r="H21411" s="14" t="n">
        <v>6.64</v>
      </c>
      <c r="I21411" s="14" t="n">
        <v>14.5</v>
      </c>
      <c r="J21411" s="23" t="n">
        <f aca="false">IF(AND(E21411="Priority",ISNUMBER('Cost model'!N693)),'Cost model'!N693,'Cost model'!M693)</f>
        <v>11.5</v>
      </c>
      <c r="K21411" s="14" t="n">
        <f aca="false">J21411-H21411</f>
        <v>4.86</v>
      </c>
      <c r="L21411" s="14" t="n">
        <f aca="false">G21411-H21411</f>
        <v>7.86</v>
      </c>
    </row>
    <row r="21412" customFormat="false" ht="15" hidden="false" customHeight="false" outlineLevel="0" collapsed="false">
      <c r="A21412" s="2" t="s">
        <v>124</v>
      </c>
      <c r="B21412" s="2" t="s">
        <v>124</v>
      </c>
      <c r="C21412" s="2" t="s">
        <v>49</v>
      </c>
      <c r="D21412" s="2" t="s">
        <v>14</v>
      </c>
      <c r="E21412" s="2" t="s">
        <v>74</v>
      </c>
      <c r="F21412" s="2" t="s">
        <v>977</v>
      </c>
      <c r="G21412" s="14" t="n">
        <v>85</v>
      </c>
      <c r="H21412" s="14" t="n">
        <v>155.22</v>
      </c>
      <c r="I21412" s="14" t="n">
        <v>85</v>
      </c>
      <c r="J21412" s="23" t="n">
        <f aca="false">IF(AND(E21412="Priority",ISNUMBER('Cost model'!N328)),'Cost model'!N328,'Cost model'!M328)</f>
        <v>175</v>
      </c>
      <c r="K21412" s="14" t="n">
        <f aca="false">J21412-H21412</f>
        <v>19.78</v>
      </c>
      <c r="L21412" s="14" t="n">
        <f aca="false">G21412-H21412</f>
        <v>-70.22</v>
      </c>
    </row>
    <row r="21413" customFormat="false" ht="15" hidden="false" customHeight="false" outlineLevel="0" collapsed="false">
      <c r="A21413" s="2" t="s">
        <v>142</v>
      </c>
      <c r="B21413" s="2" t="s">
        <v>142</v>
      </c>
      <c r="C21413" s="2" t="s">
        <v>47</v>
      </c>
      <c r="D21413" s="2" t="s">
        <v>10</v>
      </c>
      <c r="E21413" s="2" t="s">
        <v>74</v>
      </c>
      <c r="F21413" s="2" t="s">
        <v>977</v>
      </c>
      <c r="G21413" s="14" t="n">
        <v>9.5</v>
      </c>
      <c r="H21413" s="14" t="n">
        <v>6.14</v>
      </c>
      <c r="I21413" s="14" t="n">
        <v>9.5</v>
      </c>
      <c r="J21413" s="23" t="n">
        <f aca="false">IF(AND(E21413="Priority",ISNUMBER('Cost model'!N632)),'Cost model'!N632,'Cost model'!M632)</f>
        <v>9.5</v>
      </c>
      <c r="K21413" s="14" t="n">
        <f aca="false">J21413-H21413</f>
        <v>3.36</v>
      </c>
      <c r="L21413" s="14" t="n">
        <f aca="false">G21413-H21413</f>
        <v>3.36</v>
      </c>
    </row>
    <row r="21414" customFormat="false" ht="15" hidden="false" customHeight="false" outlineLevel="0" collapsed="false">
      <c r="A21414" s="2" t="s">
        <v>221</v>
      </c>
      <c r="B21414" s="2" t="s">
        <v>221</v>
      </c>
      <c r="C21414" s="2" t="s">
        <v>47</v>
      </c>
      <c r="D21414" s="2" t="s">
        <v>14</v>
      </c>
      <c r="E21414" s="2" t="s">
        <v>74</v>
      </c>
      <c r="F21414" s="2" t="s">
        <v>977</v>
      </c>
      <c r="G21414" s="14" t="n">
        <v>25</v>
      </c>
      <c r="H21414" s="14" t="n">
        <v>228.07</v>
      </c>
      <c r="I21414" s="14" t="n">
        <v>25</v>
      </c>
      <c r="J21414" s="23" t="n">
        <f aca="false">IF(AND(E21414="Priority",ISNUMBER('Cost model'!N746)),'Cost model'!N746,'Cost model'!M746)</f>
        <v>100</v>
      </c>
      <c r="K21414" s="14" t="n">
        <f aca="false">J21414-H21414</f>
        <v>-128.07</v>
      </c>
      <c r="L21414" s="14" t="n">
        <f aca="false">G21414-H21414</f>
        <v>-203.07</v>
      </c>
    </row>
    <row r="21415" customFormat="false" ht="15" hidden="false" customHeight="false" outlineLevel="0" collapsed="false">
      <c r="A21415" s="2" t="s">
        <v>124</v>
      </c>
      <c r="B21415" s="2" t="s">
        <v>124</v>
      </c>
      <c r="C21415" s="2" t="s">
        <v>48</v>
      </c>
      <c r="D21415" s="2" t="s">
        <v>10</v>
      </c>
      <c r="E21415" s="2" t="s">
        <v>74</v>
      </c>
      <c r="F21415" s="2" t="s">
        <v>977</v>
      </c>
      <c r="G21415" s="14" t="n">
        <v>14.5</v>
      </c>
      <c r="H21415" s="14" t="n">
        <v>11.34</v>
      </c>
      <c r="I21415" s="14" t="n">
        <v>12.5</v>
      </c>
      <c r="J21415" s="23" t="n">
        <f aca="false">IF(AND(E21415="Priority",ISNUMBER('Cost model'!N318)),'Cost model'!N318,'Cost model'!M318)</f>
        <v>14.5</v>
      </c>
      <c r="K21415" s="14" t="n">
        <f aca="false">J21415-H21415</f>
        <v>3.16</v>
      </c>
      <c r="L21415" s="14" t="n">
        <f aca="false">G21415-H21415</f>
        <v>3.16</v>
      </c>
    </row>
    <row r="21416" customFormat="false" ht="15" hidden="false" customHeight="false" outlineLevel="0" collapsed="false">
      <c r="A21416" s="2" t="s">
        <v>124</v>
      </c>
      <c r="B21416" s="2" t="s">
        <v>174</v>
      </c>
      <c r="C21416" s="2" t="s">
        <v>49</v>
      </c>
      <c r="D21416" s="2" t="s">
        <v>13</v>
      </c>
      <c r="E21416" s="2" t="s">
        <v>74</v>
      </c>
      <c r="F21416" s="2" t="s">
        <v>976</v>
      </c>
      <c r="G21416" s="14" t="n">
        <v>50</v>
      </c>
      <c r="H21416" s="14" t="n">
        <v>171.71</v>
      </c>
      <c r="I21416" s="14" t="n">
        <v>85</v>
      </c>
      <c r="J21416" s="23" t="n">
        <f aca="false">IF(AND(E21416="Priority",ISNUMBER('Cost model'!N370)),'Cost model'!N370,'Cost model'!M370)</f>
        <v>120</v>
      </c>
      <c r="K21416" s="14" t="n">
        <f aca="false">J21416-H21416</f>
        <v>-51.71</v>
      </c>
      <c r="L21416" s="14" t="n">
        <f aca="false">G21416-H21416</f>
        <v>-121.71</v>
      </c>
    </row>
    <row r="21417" customFormat="false" ht="15" hidden="false" customHeight="false" outlineLevel="0" collapsed="false">
      <c r="A21417" s="2" t="s">
        <v>142</v>
      </c>
      <c r="B21417" s="2" t="s">
        <v>124</v>
      </c>
      <c r="C21417" s="2" t="s">
        <v>47</v>
      </c>
      <c r="D21417" s="2" t="s">
        <v>12</v>
      </c>
      <c r="E21417" s="2" t="s">
        <v>74</v>
      </c>
      <c r="F21417" s="2" t="s">
        <v>976</v>
      </c>
      <c r="G21417" s="14" t="n">
        <v>19.5</v>
      </c>
      <c r="H21417" s="14" t="n">
        <v>20.83</v>
      </c>
      <c r="I21417" s="14" t="n">
        <v>19.5</v>
      </c>
      <c r="J21417" s="23" t="n">
        <f aca="false">IF(AND(E21417="Priority",ISNUMBER('Cost model'!N665)),'Cost model'!N665,'Cost model'!M665)</f>
        <v>40</v>
      </c>
      <c r="K21417" s="14" t="n">
        <f aca="false">J21417-H21417</f>
        <v>19.17</v>
      </c>
      <c r="L21417" s="14" t="n">
        <f aca="false">G21417-H21417</f>
        <v>-1.33</v>
      </c>
    </row>
    <row r="21418" customFormat="false" ht="15" hidden="false" customHeight="false" outlineLevel="0" collapsed="false">
      <c r="A21418" s="2" t="s">
        <v>142</v>
      </c>
      <c r="B21418" s="2" t="s">
        <v>124</v>
      </c>
      <c r="C21418" s="2" t="s">
        <v>47</v>
      </c>
      <c r="D21418" s="2" t="s">
        <v>12</v>
      </c>
      <c r="E21418" s="2" t="s">
        <v>74</v>
      </c>
      <c r="F21418" s="2" t="s">
        <v>976</v>
      </c>
      <c r="G21418" s="14" t="n">
        <v>9.5</v>
      </c>
      <c r="H21418" s="14" t="n">
        <v>43.67</v>
      </c>
      <c r="I21418" s="14" t="n">
        <v>19.5</v>
      </c>
      <c r="J21418" s="23" t="n">
        <f aca="false">IF(AND(E21418="Priority",ISNUMBER('Cost model'!N665)),'Cost model'!N665,'Cost model'!M665)</f>
        <v>40</v>
      </c>
      <c r="K21418" s="14" t="n">
        <f aca="false">J21418-H21418</f>
        <v>-3.67</v>
      </c>
      <c r="L21418" s="14" t="n">
        <f aca="false">G21418-H21418</f>
        <v>-34.17</v>
      </c>
    </row>
    <row r="21419" customFormat="false" ht="15" hidden="false" customHeight="false" outlineLevel="0" collapsed="false">
      <c r="A21419" s="2" t="s">
        <v>174</v>
      </c>
      <c r="B21419" s="2" t="s">
        <v>174</v>
      </c>
      <c r="C21419" s="2" t="s">
        <v>47</v>
      </c>
      <c r="D21419" s="2" t="s">
        <v>12</v>
      </c>
      <c r="E21419" s="2" t="s">
        <v>74</v>
      </c>
      <c r="F21419" s="2" t="s">
        <v>977</v>
      </c>
      <c r="G21419" s="14" t="n">
        <v>24.5</v>
      </c>
      <c r="H21419" s="14" t="n">
        <v>23.58</v>
      </c>
      <c r="I21419" s="14" t="n">
        <v>9.5</v>
      </c>
      <c r="J21419" s="23" t="n">
        <f aca="false">IF(AND(E21419="Priority",ISNUMBER('Cost model'!N170)),'Cost model'!N170,'Cost model'!M170)</f>
        <v>25.5</v>
      </c>
      <c r="K21419" s="14" t="n">
        <f aca="false">J21419-H21419</f>
        <v>1.92</v>
      </c>
      <c r="L21419" s="14" t="n">
        <f aca="false">G21419-H21419</f>
        <v>0.920000000000002</v>
      </c>
    </row>
    <row r="21420" customFormat="false" ht="15" hidden="false" customHeight="false" outlineLevel="0" collapsed="false">
      <c r="A21420" s="2" t="s">
        <v>158</v>
      </c>
      <c r="B21420" s="2" t="s">
        <v>158</v>
      </c>
      <c r="C21420" s="2" t="s">
        <v>49</v>
      </c>
      <c r="D21420" s="2" t="s">
        <v>10</v>
      </c>
      <c r="E21420" s="2" t="s">
        <v>83</v>
      </c>
      <c r="F21420" s="2" t="s">
        <v>977</v>
      </c>
      <c r="G21420" s="14" t="n">
        <v>24.5</v>
      </c>
      <c r="H21420" s="14" t="n">
        <v>20.83</v>
      </c>
      <c r="I21420" s="14" t="n">
        <v>24.5</v>
      </c>
      <c r="J21420" s="23" t="n">
        <f aca="false">IF(AND(E21420="Priority",ISNUMBER('Cost model'!N424)),'Cost model'!N424,'Cost model'!M424)</f>
        <v>22.5</v>
      </c>
      <c r="K21420" s="14" t="n">
        <f aca="false">J21420-H21420</f>
        <v>1.67</v>
      </c>
      <c r="L21420" s="14" t="n">
        <f aca="false">G21420-H21420</f>
        <v>3.67</v>
      </c>
    </row>
    <row r="21421" customFormat="false" ht="15" hidden="false" customHeight="false" outlineLevel="0" collapsed="false">
      <c r="A21421" s="2" t="s">
        <v>174</v>
      </c>
      <c r="B21421" s="2" t="s">
        <v>221</v>
      </c>
      <c r="C21421" s="2" t="s">
        <v>47</v>
      </c>
      <c r="D21421" s="2" t="s">
        <v>12</v>
      </c>
      <c r="E21421" s="2" t="s">
        <v>74</v>
      </c>
      <c r="F21421" s="2" t="s">
        <v>976</v>
      </c>
      <c r="G21421" s="14" t="n">
        <v>9.5</v>
      </c>
      <c r="H21421" s="14" t="n">
        <v>29.04</v>
      </c>
      <c r="I21421" s="14" t="n">
        <v>24.5</v>
      </c>
      <c r="J21421" s="23" t="n">
        <f aca="false">IF(AND(E21421="Priority",ISNUMBER('Cost model'!N155)),'Cost model'!N155,'Cost model'!M155)</f>
        <v>50</v>
      </c>
      <c r="K21421" s="14" t="n">
        <f aca="false">J21421-H21421</f>
        <v>20.96</v>
      </c>
      <c r="L21421" s="14" t="n">
        <f aca="false">G21421-H21421</f>
        <v>-19.54</v>
      </c>
    </row>
    <row r="21422" customFormat="false" ht="15" hidden="false" customHeight="false" outlineLevel="0" collapsed="false">
      <c r="A21422" s="2" t="s">
        <v>221</v>
      </c>
      <c r="B21422" s="2" t="s">
        <v>221</v>
      </c>
      <c r="C21422" s="2" t="s">
        <v>47</v>
      </c>
      <c r="D21422" s="2" t="s">
        <v>12</v>
      </c>
      <c r="E21422" s="2" t="s">
        <v>74</v>
      </c>
      <c r="F21422" s="2" t="s">
        <v>977</v>
      </c>
      <c r="G21422" s="14" t="n">
        <v>9.5</v>
      </c>
      <c r="H21422" s="14" t="n">
        <v>27.72</v>
      </c>
      <c r="I21422" s="14" t="n">
        <v>9.5</v>
      </c>
      <c r="J21422" s="23" t="n">
        <f aca="false">IF(AND(E21422="Priority",ISNUMBER('Cost model'!N740)),'Cost model'!N740,'Cost model'!M740)</f>
        <v>22.5</v>
      </c>
      <c r="K21422" s="14" t="n">
        <f aca="false">J21422-H21422</f>
        <v>-5.22</v>
      </c>
      <c r="L21422" s="14" t="n">
        <f aca="false">G21422-H21422</f>
        <v>-18.22</v>
      </c>
    </row>
    <row r="21423" customFormat="false" ht="15" hidden="false" customHeight="false" outlineLevel="0" collapsed="false">
      <c r="A21423" s="2" t="s">
        <v>174</v>
      </c>
      <c r="B21423" s="2" t="s">
        <v>124</v>
      </c>
      <c r="C21423" s="2" t="s">
        <v>49</v>
      </c>
      <c r="D21423" s="2" t="s">
        <v>10</v>
      </c>
      <c r="E21423" s="2" t="s">
        <v>74</v>
      </c>
      <c r="F21423" s="2" t="s">
        <v>976</v>
      </c>
      <c r="G21423" s="14" t="n">
        <v>17.5</v>
      </c>
      <c r="H21423" s="14" t="n">
        <v>20.11</v>
      </c>
      <c r="I21423" s="14" t="n">
        <v>17.5</v>
      </c>
      <c r="J21423" s="23" t="n">
        <f aca="false">IF(AND(E21423="Priority",ISNUMBER('Cost model'!N109)),'Cost model'!N109,'Cost model'!M109)</f>
        <v>18.5</v>
      </c>
      <c r="K21423" s="14" t="n">
        <f aca="false">J21423-H21423</f>
        <v>-1.61</v>
      </c>
      <c r="L21423" s="14" t="n">
        <f aca="false">G21423-H21423</f>
        <v>-2.61</v>
      </c>
    </row>
    <row r="21424" customFormat="false" ht="15" hidden="false" customHeight="false" outlineLevel="0" collapsed="false">
      <c r="A21424" s="2" t="s">
        <v>124</v>
      </c>
      <c r="B21424" s="2" t="s">
        <v>124</v>
      </c>
      <c r="C21424" s="2" t="s">
        <v>47</v>
      </c>
      <c r="D21424" s="2" t="s">
        <v>10</v>
      </c>
      <c r="E21424" s="2" t="s">
        <v>74</v>
      </c>
      <c r="F21424" s="2" t="s">
        <v>977</v>
      </c>
      <c r="G21424" s="14" t="n">
        <v>9.5</v>
      </c>
      <c r="H21424" s="14" t="n">
        <v>6.12</v>
      </c>
      <c r="I21424" s="14" t="n">
        <v>9.5</v>
      </c>
      <c r="J21424" s="23" t="n">
        <f aca="false">IF(AND(E21424="Priority",ISNUMBER('Cost model'!N317)),'Cost model'!N317,'Cost model'!M317)</f>
        <v>10.5</v>
      </c>
      <c r="K21424" s="14" t="n">
        <f aca="false">J21424-H21424</f>
        <v>4.38</v>
      </c>
      <c r="L21424" s="14" t="n">
        <f aca="false">G21424-H21424</f>
        <v>3.38</v>
      </c>
    </row>
    <row r="21425" customFormat="false" ht="15" hidden="false" customHeight="false" outlineLevel="0" collapsed="false">
      <c r="A21425" s="2" t="s">
        <v>174</v>
      </c>
      <c r="B21425" s="2" t="s">
        <v>174</v>
      </c>
      <c r="C21425" s="2" t="s">
        <v>48</v>
      </c>
      <c r="D21425" s="2" t="s">
        <v>10</v>
      </c>
      <c r="E21425" s="2" t="s">
        <v>74</v>
      </c>
      <c r="F21425" s="2" t="s">
        <v>977</v>
      </c>
      <c r="G21425" s="14" t="n">
        <v>14.5</v>
      </c>
      <c r="H21425" s="14" t="n">
        <v>7.22</v>
      </c>
      <c r="I21425" s="14" t="n">
        <v>12.5</v>
      </c>
      <c r="J21425" s="23" t="n">
        <f aca="false">IF(AND(E21425="Priority",ISNUMBER('Cost model'!N168)),'Cost model'!N168,'Cost model'!M168)</f>
        <v>13.5</v>
      </c>
      <c r="K21425" s="14" t="n">
        <f aca="false">J21425-H21425</f>
        <v>6.28</v>
      </c>
      <c r="L21425" s="14" t="n">
        <f aca="false">G21425-H21425</f>
        <v>7.28</v>
      </c>
    </row>
    <row r="21426" customFormat="false" ht="15" hidden="false" customHeight="false" outlineLevel="0" collapsed="false">
      <c r="A21426" s="2" t="s">
        <v>221</v>
      </c>
      <c r="B21426" s="2" t="s">
        <v>124</v>
      </c>
      <c r="C21426" s="2" t="s">
        <v>47</v>
      </c>
      <c r="D21426" s="2" t="s">
        <v>13</v>
      </c>
      <c r="E21426" s="2" t="s">
        <v>74</v>
      </c>
      <c r="F21426" s="2" t="s">
        <v>976</v>
      </c>
      <c r="G21426" s="14" t="n">
        <v>45</v>
      </c>
      <c r="H21426" s="14" t="n">
        <v>395.71</v>
      </c>
      <c r="I21426" s="14" t="n">
        <v>45</v>
      </c>
      <c r="J21426" s="23" t="n">
        <f aca="false">IF(AND(E21426="Priority",ISNUMBER('Cost model'!N803)),'Cost model'!N803,'Cost model'!M803)</f>
        <v>120</v>
      </c>
      <c r="K21426" s="14" t="n">
        <f aca="false">J21426-H21426</f>
        <v>-275.71</v>
      </c>
      <c r="L21426" s="14" t="n">
        <f aca="false">G21426-H21426</f>
        <v>-350.71</v>
      </c>
    </row>
    <row r="21427" customFormat="false" ht="15" hidden="false" customHeight="false" outlineLevel="0" collapsed="false">
      <c r="A21427" s="2" t="s">
        <v>205</v>
      </c>
      <c r="B21427" s="2" t="s">
        <v>205</v>
      </c>
      <c r="C21427" s="2" t="s">
        <v>48</v>
      </c>
      <c r="D21427" s="2" t="s">
        <v>10</v>
      </c>
      <c r="E21427" s="2" t="s">
        <v>74</v>
      </c>
      <c r="F21427" s="2" t="s">
        <v>977</v>
      </c>
      <c r="G21427" s="14" t="n">
        <v>19.5</v>
      </c>
      <c r="H21427" s="14" t="n">
        <v>11.22</v>
      </c>
      <c r="I21427" s="14" t="n">
        <v>12.5</v>
      </c>
      <c r="J21427" s="23" t="n">
        <f aca="false">IF(AND(E21427="Priority",ISNUMBER('Cost model'!N528)),'Cost model'!N528,'Cost model'!M528)</f>
        <v>13.5</v>
      </c>
      <c r="K21427" s="14" t="n">
        <f aca="false">J21427-H21427</f>
        <v>2.28</v>
      </c>
      <c r="L21427" s="14" t="n">
        <f aca="false">G21427-H21427</f>
        <v>8.28</v>
      </c>
    </row>
    <row r="21428" customFormat="false" ht="15" hidden="false" customHeight="false" outlineLevel="0" collapsed="false">
      <c r="A21428" s="2" t="s">
        <v>124</v>
      </c>
      <c r="B21428" s="2" t="s">
        <v>124</v>
      </c>
      <c r="C21428" s="2" t="s">
        <v>49</v>
      </c>
      <c r="D21428" s="2" t="s">
        <v>10</v>
      </c>
      <c r="E21428" s="2" t="s">
        <v>74</v>
      </c>
      <c r="F21428" s="2" t="s">
        <v>977</v>
      </c>
      <c r="G21428" s="14" t="n">
        <v>17.5</v>
      </c>
      <c r="H21428" s="14" t="n">
        <v>11.34</v>
      </c>
      <c r="I21428" s="14" t="n">
        <v>17.5</v>
      </c>
      <c r="J21428" s="23" t="n">
        <f aca="false">IF(AND(E21428="Priority",ISNUMBER('Cost model'!N319)),'Cost model'!N319,'Cost model'!M319)</f>
        <v>16.5</v>
      </c>
      <c r="K21428" s="14" t="n">
        <f aca="false">J21428-H21428</f>
        <v>5.16</v>
      </c>
      <c r="L21428" s="14" t="n">
        <f aca="false">G21428-H21428</f>
        <v>6.16</v>
      </c>
    </row>
    <row r="21429" customFormat="false" ht="15" hidden="false" customHeight="false" outlineLevel="0" collapsed="false">
      <c r="A21429" s="2" t="s">
        <v>221</v>
      </c>
      <c r="B21429" s="2" t="s">
        <v>221</v>
      </c>
      <c r="C21429" s="2" t="s">
        <v>47</v>
      </c>
      <c r="D21429" s="2" t="s">
        <v>12</v>
      </c>
      <c r="E21429" s="2" t="s">
        <v>74</v>
      </c>
      <c r="F21429" s="2" t="s">
        <v>977</v>
      </c>
      <c r="G21429" s="14" t="n">
        <v>9.5</v>
      </c>
      <c r="H21429" s="14" t="n">
        <v>26.8</v>
      </c>
      <c r="I21429" s="14" t="n">
        <v>9.5</v>
      </c>
      <c r="J21429" s="23" t="n">
        <f aca="false">IF(AND(E21429="Priority",ISNUMBER('Cost model'!N740)),'Cost model'!N740,'Cost model'!M740)</f>
        <v>22.5</v>
      </c>
      <c r="K21429" s="14" t="n">
        <f aca="false">J21429-H21429</f>
        <v>-4.3</v>
      </c>
      <c r="L21429" s="14" t="n">
        <f aca="false">G21429-H21429</f>
        <v>-17.3</v>
      </c>
    </row>
    <row r="21430" customFormat="false" ht="15" hidden="false" customHeight="false" outlineLevel="0" collapsed="false">
      <c r="A21430" s="2" t="s">
        <v>124</v>
      </c>
      <c r="B21430" s="2" t="s">
        <v>124</v>
      </c>
      <c r="C21430" s="2" t="s">
        <v>47</v>
      </c>
      <c r="D21430" s="2" t="s">
        <v>13</v>
      </c>
      <c r="E21430" s="2" t="s">
        <v>74</v>
      </c>
      <c r="F21430" s="2" t="s">
        <v>977</v>
      </c>
      <c r="G21430" s="14" t="n">
        <v>24.5</v>
      </c>
      <c r="H21430" s="14" t="n">
        <v>34.72</v>
      </c>
      <c r="I21430" s="14" t="n">
        <v>19</v>
      </c>
      <c r="J21430" s="23" t="n">
        <f aca="false">IF(AND(E21430="Priority",ISNUMBER('Cost model'!N323)),'Cost model'!N323,'Cost model'!M323)</f>
        <v>60</v>
      </c>
      <c r="K21430" s="14" t="n">
        <f aca="false">J21430-H21430</f>
        <v>25.28</v>
      </c>
      <c r="L21430" s="14" t="n">
        <f aca="false">G21430-H21430</f>
        <v>-10.22</v>
      </c>
    </row>
    <row r="21431" customFormat="false" ht="15" hidden="false" customHeight="false" outlineLevel="0" collapsed="false">
      <c r="A21431" s="2" t="s">
        <v>142</v>
      </c>
      <c r="B21431" s="2" t="s">
        <v>142</v>
      </c>
      <c r="C21431" s="2" t="s">
        <v>47</v>
      </c>
      <c r="D21431" s="2" t="s">
        <v>12</v>
      </c>
      <c r="E21431" s="2" t="s">
        <v>83</v>
      </c>
      <c r="F21431" s="2" t="s">
        <v>977</v>
      </c>
      <c r="G21431" s="14" t="n">
        <v>19.5</v>
      </c>
      <c r="H21431" s="14" t="n">
        <v>43</v>
      </c>
      <c r="I21431" s="14" t="n">
        <v>19.5</v>
      </c>
      <c r="J21431" s="23" t="n">
        <f aca="false">IF(AND(E21431="Priority",ISNUMBER('Cost model'!N635)),'Cost model'!N635,'Cost model'!M635)</f>
        <v>40</v>
      </c>
      <c r="K21431" s="14" t="n">
        <f aca="false">J21431-H21431</f>
        <v>-3</v>
      </c>
      <c r="L21431" s="14" t="n">
        <f aca="false">G21431-H21431</f>
        <v>-23.5</v>
      </c>
    </row>
    <row r="21432" customFormat="false" ht="15" hidden="false" customHeight="false" outlineLevel="0" collapsed="false">
      <c r="A21432" s="2" t="s">
        <v>221</v>
      </c>
      <c r="B21432" s="2" t="s">
        <v>221</v>
      </c>
      <c r="C21432" s="2" t="s">
        <v>48</v>
      </c>
      <c r="D21432" s="2" t="s">
        <v>10</v>
      </c>
      <c r="E21432" s="2" t="s">
        <v>74</v>
      </c>
      <c r="F21432" s="2" t="s">
        <v>977</v>
      </c>
      <c r="G21432" s="14" t="n">
        <v>14.5</v>
      </c>
      <c r="H21432" s="14" t="n">
        <v>9.94</v>
      </c>
      <c r="I21432" s="14" t="n">
        <v>12.5</v>
      </c>
      <c r="J21432" s="23" t="n">
        <f aca="false">IF(AND(E21432="Priority",ISNUMBER('Cost model'!N738)),'Cost model'!N738,'Cost model'!M738)</f>
        <v>11.5</v>
      </c>
      <c r="K21432" s="14" t="n">
        <f aca="false">J21432-H21432</f>
        <v>1.56</v>
      </c>
      <c r="L21432" s="14" t="n">
        <f aca="false">G21432-H21432</f>
        <v>4.56</v>
      </c>
    </row>
    <row r="21433" customFormat="false" ht="15" hidden="false" customHeight="false" outlineLevel="0" collapsed="false">
      <c r="A21433" s="2" t="s">
        <v>174</v>
      </c>
      <c r="B21433" s="2" t="s">
        <v>174</v>
      </c>
      <c r="C21433" s="2" t="s">
        <v>48</v>
      </c>
      <c r="D21433" s="2" t="s">
        <v>10</v>
      </c>
      <c r="E21433" s="2" t="s">
        <v>74</v>
      </c>
      <c r="F21433" s="2" t="s">
        <v>977</v>
      </c>
      <c r="G21433" s="14" t="n">
        <v>12.5</v>
      </c>
      <c r="H21433" s="14" t="n">
        <v>8.92</v>
      </c>
      <c r="I21433" s="14" t="n">
        <v>12.5</v>
      </c>
      <c r="J21433" s="23" t="n">
        <f aca="false">IF(AND(E21433="Priority",ISNUMBER('Cost model'!N168)),'Cost model'!N168,'Cost model'!M168)</f>
        <v>13.5</v>
      </c>
      <c r="K21433" s="14" t="n">
        <f aca="false">J21433-H21433</f>
        <v>4.58</v>
      </c>
      <c r="L21433" s="14" t="n">
        <f aca="false">G21433-H21433</f>
        <v>3.58</v>
      </c>
    </row>
    <row r="21434" customFormat="false" ht="15" hidden="false" customHeight="false" outlineLevel="0" collapsed="false">
      <c r="A21434" s="2" t="s">
        <v>221</v>
      </c>
      <c r="B21434" s="2" t="s">
        <v>221</v>
      </c>
      <c r="C21434" s="2" t="s">
        <v>47</v>
      </c>
      <c r="D21434" s="2" t="s">
        <v>14</v>
      </c>
      <c r="E21434" s="2" t="s">
        <v>74</v>
      </c>
      <c r="F21434" s="2" t="s">
        <v>977</v>
      </c>
      <c r="G21434" s="14" t="n">
        <v>25</v>
      </c>
      <c r="H21434" s="14" t="n">
        <v>208.96</v>
      </c>
      <c r="I21434" s="14" t="n">
        <v>25</v>
      </c>
      <c r="J21434" s="23" t="n">
        <f aca="false">IF(AND(E21434="Priority",ISNUMBER('Cost model'!N746)),'Cost model'!N746,'Cost model'!M746)</f>
        <v>100</v>
      </c>
      <c r="K21434" s="14" t="n">
        <f aca="false">J21434-H21434</f>
        <v>-108.96</v>
      </c>
      <c r="L21434" s="14" t="n">
        <f aca="false">G21434-H21434</f>
        <v>-183.96</v>
      </c>
    </row>
    <row r="21435" customFormat="false" ht="15" hidden="false" customHeight="false" outlineLevel="0" collapsed="false">
      <c r="A21435" s="2" t="s">
        <v>205</v>
      </c>
      <c r="B21435" s="2" t="s">
        <v>205</v>
      </c>
      <c r="C21435" s="2" t="s">
        <v>48</v>
      </c>
      <c r="D21435" s="2" t="s">
        <v>12</v>
      </c>
      <c r="E21435" s="2" t="s">
        <v>83</v>
      </c>
      <c r="F21435" s="2" t="s">
        <v>977</v>
      </c>
      <c r="G21435" s="14" t="n">
        <v>19.5</v>
      </c>
      <c r="H21435" s="14" t="n">
        <v>76.4</v>
      </c>
      <c r="I21435" s="14" t="n">
        <v>19.5</v>
      </c>
      <c r="J21435" s="23" t="n">
        <f aca="false">IF(AND(E21435="Priority",ISNUMBER('Cost model'!N531)),'Cost model'!N531,'Cost model'!M531)</f>
        <v>65</v>
      </c>
      <c r="K21435" s="14" t="n">
        <f aca="false">J21435-H21435</f>
        <v>-11.4</v>
      </c>
      <c r="L21435" s="14" t="n">
        <f aca="false">G21435-H21435</f>
        <v>-56.9</v>
      </c>
    </row>
    <row r="21436" customFormat="false" ht="15" hidden="false" customHeight="false" outlineLevel="0" collapsed="false">
      <c r="A21436" s="2" t="s">
        <v>124</v>
      </c>
      <c r="B21436" s="2" t="s">
        <v>124</v>
      </c>
      <c r="C21436" s="2" t="s">
        <v>47</v>
      </c>
      <c r="D21436" s="2" t="s">
        <v>10</v>
      </c>
      <c r="E21436" s="2" t="s">
        <v>74</v>
      </c>
      <c r="F21436" s="2" t="s">
        <v>977</v>
      </c>
      <c r="G21436" s="14" t="n">
        <v>9.5</v>
      </c>
      <c r="H21436" s="14" t="n">
        <v>5.14</v>
      </c>
      <c r="I21436" s="14" t="n">
        <v>9.5</v>
      </c>
      <c r="J21436" s="23" t="n">
        <f aca="false">IF(AND(E21436="Priority",ISNUMBER('Cost model'!N317)),'Cost model'!N317,'Cost model'!M317)</f>
        <v>10.5</v>
      </c>
      <c r="K21436" s="14" t="n">
        <f aca="false">J21436-H21436</f>
        <v>5.36</v>
      </c>
      <c r="L21436" s="14" t="n">
        <f aca="false">G21436-H21436</f>
        <v>4.36</v>
      </c>
    </row>
    <row r="21437" customFormat="false" ht="15" hidden="false" customHeight="false" outlineLevel="0" collapsed="false">
      <c r="A21437" s="2" t="s">
        <v>142</v>
      </c>
      <c r="B21437" s="2" t="s">
        <v>174</v>
      </c>
      <c r="C21437" s="2" t="s">
        <v>48</v>
      </c>
      <c r="D21437" s="2" t="s">
        <v>13</v>
      </c>
      <c r="E21437" s="2" t="s">
        <v>74</v>
      </c>
      <c r="F21437" s="2" t="s">
        <v>976</v>
      </c>
      <c r="G21437" s="14" t="n">
        <v>24.5</v>
      </c>
      <c r="H21437" s="14" t="n">
        <v>20.04</v>
      </c>
      <c r="I21437" s="14" t="n">
        <v>24.5</v>
      </c>
      <c r="J21437" s="23" t="n">
        <f aca="false">IF(AND(E21437="Priority",ISNUMBER('Cost model'!N699)),'Cost model'!N699,'Cost model'!M699)</f>
        <v>85</v>
      </c>
      <c r="K21437" s="14" t="n">
        <f aca="false">J21437-H21437</f>
        <v>64.96</v>
      </c>
      <c r="L21437" s="14" t="n">
        <f aca="false">G21437-H21437</f>
        <v>4.46</v>
      </c>
    </row>
    <row r="21438" customFormat="false" ht="15" hidden="false" customHeight="false" outlineLevel="0" collapsed="false">
      <c r="A21438" s="2" t="s">
        <v>142</v>
      </c>
      <c r="B21438" s="2" t="s">
        <v>142</v>
      </c>
      <c r="C21438" s="2" t="s">
        <v>49</v>
      </c>
      <c r="D21438" s="2" t="s">
        <v>10</v>
      </c>
      <c r="E21438" s="2" t="s">
        <v>83</v>
      </c>
      <c r="F21438" s="2" t="s">
        <v>977</v>
      </c>
      <c r="G21438" s="14" t="n">
        <v>24.5</v>
      </c>
      <c r="H21438" s="14" t="n">
        <v>23.58</v>
      </c>
      <c r="I21438" s="14" t="n">
        <v>24.5</v>
      </c>
      <c r="J21438" s="23" t="n">
        <f aca="false">IF(AND(E21438="Priority",ISNUMBER('Cost model'!N634)),'Cost model'!N634,'Cost model'!M634)</f>
        <v>21.5</v>
      </c>
      <c r="K21438" s="14" t="n">
        <f aca="false">J21438-H21438</f>
        <v>-2.08</v>
      </c>
      <c r="L21438" s="14" t="n">
        <f aca="false">G21438-H21438</f>
        <v>0.920000000000002</v>
      </c>
    </row>
    <row r="21439" customFormat="false" ht="15" hidden="false" customHeight="false" outlineLevel="0" collapsed="false">
      <c r="A21439" s="2" t="s">
        <v>124</v>
      </c>
      <c r="B21439" s="2" t="s">
        <v>124</v>
      </c>
      <c r="C21439" s="2" t="s">
        <v>49</v>
      </c>
      <c r="D21439" s="2" t="s">
        <v>12</v>
      </c>
      <c r="E21439" s="2" t="s">
        <v>74</v>
      </c>
      <c r="F21439" s="2" t="s">
        <v>977</v>
      </c>
      <c r="G21439" s="14" t="n">
        <v>19.5</v>
      </c>
      <c r="H21439" s="14" t="n">
        <v>107.95</v>
      </c>
      <c r="I21439" s="14" t="n">
        <v>19.5</v>
      </c>
      <c r="J21439" s="23" t="n">
        <f aca="false">IF(AND(E21439="Priority",ISNUMBER('Cost model'!N322)),'Cost model'!N322,'Cost model'!M322)</f>
        <v>50</v>
      </c>
      <c r="K21439" s="14" t="n">
        <f aca="false">J21439-H21439</f>
        <v>-57.95</v>
      </c>
      <c r="L21439" s="14" t="n">
        <f aca="false">G21439-H21439</f>
        <v>-88.45</v>
      </c>
    </row>
    <row r="21440" customFormat="false" ht="15" hidden="false" customHeight="false" outlineLevel="0" collapsed="false">
      <c r="A21440" s="2" t="s">
        <v>124</v>
      </c>
      <c r="B21440" s="2" t="s">
        <v>124</v>
      </c>
      <c r="C21440" s="2" t="s">
        <v>47</v>
      </c>
      <c r="D21440" s="2" t="s">
        <v>10</v>
      </c>
      <c r="E21440" s="2" t="s">
        <v>74</v>
      </c>
      <c r="F21440" s="2" t="s">
        <v>977</v>
      </c>
      <c r="G21440" s="14" t="n">
        <v>9.5</v>
      </c>
      <c r="H21440" s="14" t="n">
        <v>7.46</v>
      </c>
      <c r="I21440" s="14" t="n">
        <v>9.5</v>
      </c>
      <c r="J21440" s="23" t="n">
        <f aca="false">IF(AND(E21440="Priority",ISNUMBER('Cost model'!N317)),'Cost model'!N317,'Cost model'!M317)</f>
        <v>10.5</v>
      </c>
      <c r="K21440" s="14" t="n">
        <f aca="false">J21440-H21440</f>
        <v>3.04</v>
      </c>
      <c r="L21440" s="14" t="n">
        <f aca="false">G21440-H21440</f>
        <v>2.04</v>
      </c>
    </row>
    <row r="21441" customFormat="false" ht="15" hidden="false" customHeight="false" outlineLevel="0" collapsed="false">
      <c r="A21441" s="2" t="s">
        <v>142</v>
      </c>
      <c r="B21441" s="2" t="s">
        <v>142</v>
      </c>
      <c r="C21441" s="2" t="s">
        <v>47</v>
      </c>
      <c r="D21441" s="2" t="s">
        <v>10</v>
      </c>
      <c r="E21441" s="2" t="s">
        <v>74</v>
      </c>
      <c r="F21441" s="2" t="s">
        <v>977</v>
      </c>
      <c r="G21441" s="14" t="n">
        <v>9.5</v>
      </c>
      <c r="H21441" s="14" t="n">
        <v>5.16</v>
      </c>
      <c r="I21441" s="14" t="n">
        <v>9.5</v>
      </c>
      <c r="J21441" s="23" t="n">
        <f aca="false">IF(AND(E21441="Priority",ISNUMBER('Cost model'!N632)),'Cost model'!N632,'Cost model'!M632)</f>
        <v>9.5</v>
      </c>
      <c r="K21441" s="14" t="n">
        <f aca="false">J21441-H21441</f>
        <v>4.34</v>
      </c>
      <c r="L21441" s="14" t="n">
        <f aca="false">G21441-H21441</f>
        <v>4.34</v>
      </c>
    </row>
    <row r="21442" customFormat="false" ht="15" hidden="false" customHeight="false" outlineLevel="0" collapsed="false">
      <c r="A21442" s="2" t="s">
        <v>158</v>
      </c>
      <c r="B21442" s="2" t="s">
        <v>158</v>
      </c>
      <c r="C21442" s="2" t="s">
        <v>49</v>
      </c>
      <c r="D21442" s="2" t="s">
        <v>10</v>
      </c>
      <c r="E21442" s="2" t="s">
        <v>74</v>
      </c>
      <c r="F21442" s="2" t="s">
        <v>977</v>
      </c>
      <c r="G21442" s="14" t="n">
        <v>17.5</v>
      </c>
      <c r="H21442" s="14" t="n">
        <v>14.08</v>
      </c>
      <c r="I21442" s="14" t="n">
        <v>17.5</v>
      </c>
      <c r="J21442" s="23" t="n">
        <f aca="false">IF(AND(E21442="Priority",ISNUMBER('Cost model'!N424)),'Cost model'!N424,'Cost model'!M424)</f>
        <v>16.5</v>
      </c>
      <c r="K21442" s="14" t="n">
        <f aca="false">J21442-H21442</f>
        <v>2.42</v>
      </c>
      <c r="L21442" s="14" t="n">
        <f aca="false">G21442-H21442</f>
        <v>3.42</v>
      </c>
    </row>
    <row r="21443" customFormat="false" ht="15" hidden="false" customHeight="false" outlineLevel="0" collapsed="false">
      <c r="A21443" s="2" t="s">
        <v>221</v>
      </c>
      <c r="B21443" s="2" t="s">
        <v>124</v>
      </c>
      <c r="C21443" s="2" t="s">
        <v>49</v>
      </c>
      <c r="D21443" s="2" t="s">
        <v>10</v>
      </c>
      <c r="E21443" s="2" t="s">
        <v>74</v>
      </c>
      <c r="F21443" s="2" t="s">
        <v>976</v>
      </c>
      <c r="G21443" s="14" t="n">
        <v>17.5</v>
      </c>
      <c r="H21443" s="14" t="n">
        <v>23.58</v>
      </c>
      <c r="I21443" s="14" t="n">
        <v>19.5</v>
      </c>
      <c r="J21443" s="23" t="n">
        <f aca="false">IF(AND(E21443="Priority",ISNUMBER('Cost model'!N799)),'Cost model'!N799,'Cost model'!M799)</f>
        <v>20.5</v>
      </c>
      <c r="K21443" s="14" t="n">
        <f aca="false">J21443-H21443</f>
        <v>-3.08</v>
      </c>
      <c r="L21443" s="14" t="n">
        <f aca="false">G21443-H21443</f>
        <v>-6.08</v>
      </c>
    </row>
    <row r="21444" customFormat="false" ht="15" hidden="false" customHeight="false" outlineLevel="0" collapsed="false">
      <c r="A21444" s="2" t="s">
        <v>174</v>
      </c>
      <c r="B21444" s="2" t="s">
        <v>174</v>
      </c>
      <c r="C21444" s="2" t="s">
        <v>47</v>
      </c>
      <c r="D21444" s="2" t="s">
        <v>12</v>
      </c>
      <c r="E21444" s="2" t="s">
        <v>74</v>
      </c>
      <c r="F21444" s="2" t="s">
        <v>977</v>
      </c>
      <c r="G21444" s="14" t="n">
        <v>9.5</v>
      </c>
      <c r="H21444" s="14" t="n">
        <v>25.05</v>
      </c>
      <c r="I21444" s="14" t="n">
        <v>9.5</v>
      </c>
      <c r="J21444" s="23" t="n">
        <f aca="false">IF(AND(E21444="Priority",ISNUMBER('Cost model'!N170)),'Cost model'!N170,'Cost model'!M170)</f>
        <v>25.5</v>
      </c>
      <c r="K21444" s="14" t="n">
        <f aca="false">J21444-H21444</f>
        <v>0.449999999999999</v>
      </c>
      <c r="L21444" s="14" t="n">
        <f aca="false">G21444-H21444</f>
        <v>-15.55</v>
      </c>
    </row>
    <row r="21445" customFormat="false" ht="15" hidden="false" customHeight="false" outlineLevel="0" collapsed="false">
      <c r="A21445" s="2" t="s">
        <v>142</v>
      </c>
      <c r="B21445" s="2" t="s">
        <v>142</v>
      </c>
      <c r="C21445" s="2" t="s">
        <v>48</v>
      </c>
      <c r="D21445" s="2" t="s">
        <v>10</v>
      </c>
      <c r="E21445" s="2" t="s">
        <v>74</v>
      </c>
      <c r="F21445" s="2" t="s">
        <v>977</v>
      </c>
      <c r="G21445" s="14" t="n">
        <v>12.5</v>
      </c>
      <c r="H21445" s="14" t="n">
        <v>10.95</v>
      </c>
      <c r="I21445" s="14" t="n">
        <v>12.5</v>
      </c>
      <c r="J21445" s="23" t="n">
        <f aca="false">IF(AND(E21445="Priority",ISNUMBER('Cost model'!N633)),'Cost model'!N633,'Cost model'!M633)</f>
        <v>11.5</v>
      </c>
      <c r="K21445" s="14" t="n">
        <f aca="false">J21445-H21445</f>
        <v>0.550000000000001</v>
      </c>
      <c r="L21445" s="14" t="n">
        <f aca="false">G21445-H21445</f>
        <v>1.55</v>
      </c>
    </row>
    <row r="21446" customFormat="false" ht="15" hidden="false" customHeight="false" outlineLevel="0" collapsed="false">
      <c r="A21446" s="2" t="s">
        <v>142</v>
      </c>
      <c r="B21446" s="2" t="s">
        <v>142</v>
      </c>
      <c r="C21446" s="2" t="s">
        <v>48</v>
      </c>
      <c r="D21446" s="2" t="s">
        <v>10</v>
      </c>
      <c r="E21446" s="2" t="s">
        <v>74</v>
      </c>
      <c r="F21446" s="2" t="s">
        <v>977</v>
      </c>
      <c r="G21446" s="14" t="n">
        <v>14.5</v>
      </c>
      <c r="H21446" s="14" t="n">
        <v>13.7</v>
      </c>
      <c r="I21446" s="14" t="n">
        <v>12.5</v>
      </c>
      <c r="J21446" s="23" t="n">
        <f aca="false">IF(AND(E21446="Priority",ISNUMBER('Cost model'!N633)),'Cost model'!N633,'Cost model'!M633)</f>
        <v>11.5</v>
      </c>
      <c r="K21446" s="14" t="n">
        <f aca="false">J21446-H21446</f>
        <v>-2.2</v>
      </c>
      <c r="L21446" s="14" t="n">
        <f aca="false">G21446-H21446</f>
        <v>0.800000000000001</v>
      </c>
    </row>
    <row r="21447" customFormat="false" ht="15" hidden="false" customHeight="false" outlineLevel="0" collapsed="false">
      <c r="A21447" s="2" t="s">
        <v>124</v>
      </c>
      <c r="B21447" s="2" t="s">
        <v>124</v>
      </c>
      <c r="C21447" s="2" t="s">
        <v>48</v>
      </c>
      <c r="D21447" s="2" t="s">
        <v>12</v>
      </c>
      <c r="E21447" s="2" t="s">
        <v>83</v>
      </c>
      <c r="F21447" s="2" t="s">
        <v>977</v>
      </c>
      <c r="G21447" s="14" t="n">
        <v>19.5</v>
      </c>
      <c r="H21447" s="14" t="n">
        <v>25.01</v>
      </c>
      <c r="I21447" s="14" t="n">
        <v>19.5</v>
      </c>
      <c r="J21447" s="23" t="n">
        <f aca="false">IF(AND(E21447="Priority",ISNUMBER('Cost model'!N321)),'Cost model'!N321,'Cost model'!M321)</f>
        <v>55</v>
      </c>
      <c r="K21447" s="14" t="n">
        <f aca="false">J21447-H21447</f>
        <v>29.99</v>
      </c>
      <c r="L21447" s="14" t="n">
        <f aca="false">G21447-H21447</f>
        <v>-5.51</v>
      </c>
    </row>
    <row r="21448" customFormat="false" ht="15" hidden="false" customHeight="false" outlineLevel="0" collapsed="false">
      <c r="A21448" s="2" t="s">
        <v>124</v>
      </c>
      <c r="B21448" s="2" t="s">
        <v>124</v>
      </c>
      <c r="C21448" s="2" t="s">
        <v>47</v>
      </c>
      <c r="D21448" s="2" t="s">
        <v>10</v>
      </c>
      <c r="E21448" s="2" t="s">
        <v>83</v>
      </c>
      <c r="F21448" s="2" t="s">
        <v>977</v>
      </c>
      <c r="G21448" s="14" t="n">
        <v>14.5</v>
      </c>
      <c r="H21448" s="14" t="n">
        <v>23.58</v>
      </c>
      <c r="I21448" s="14" t="n">
        <v>14.5</v>
      </c>
      <c r="J21448" s="23" t="n">
        <f aca="false">IF(AND(E21448="Priority",ISNUMBER('Cost model'!N317)),'Cost model'!N317,'Cost model'!M317)</f>
        <v>15.5</v>
      </c>
      <c r="K21448" s="14" t="n">
        <f aca="false">J21448-H21448</f>
        <v>-8.08</v>
      </c>
      <c r="L21448" s="14" t="n">
        <f aca="false">G21448-H21448</f>
        <v>-9.08</v>
      </c>
    </row>
    <row r="21449" customFormat="false" ht="15" hidden="false" customHeight="false" outlineLevel="0" collapsed="false">
      <c r="A21449" s="2" t="s">
        <v>174</v>
      </c>
      <c r="B21449" s="2" t="s">
        <v>174</v>
      </c>
      <c r="C21449" s="2" t="s">
        <v>48</v>
      </c>
      <c r="D21449" s="2" t="s">
        <v>15</v>
      </c>
      <c r="E21449" s="2" t="s">
        <v>74</v>
      </c>
      <c r="F21449" s="2" t="s">
        <v>977</v>
      </c>
      <c r="G21449" s="14" t="n">
        <v>85</v>
      </c>
      <c r="H21449" s="14" t="n">
        <v>123.33</v>
      </c>
      <c r="I21449" s="14" t="n">
        <v>85</v>
      </c>
      <c r="J21449" s="23" t="n">
        <f aca="false">IF(AND(E21449="Priority",ISNUMBER('Cost model'!N180)),'Cost model'!N180,'Cost model'!M180)</f>
        <v>150</v>
      </c>
      <c r="K21449" s="14" t="n">
        <f aca="false">J21449-H21449</f>
        <v>26.67</v>
      </c>
      <c r="L21449" s="14" t="n">
        <f aca="false">G21449-H21449</f>
        <v>-38.33</v>
      </c>
    </row>
    <row r="21450" customFormat="false" ht="15" hidden="false" customHeight="false" outlineLevel="0" collapsed="false">
      <c r="A21450" s="2" t="s">
        <v>142</v>
      </c>
      <c r="B21450" s="2" t="s">
        <v>142</v>
      </c>
      <c r="C21450" s="2" t="s">
        <v>48</v>
      </c>
      <c r="D21450" s="2" t="s">
        <v>13</v>
      </c>
      <c r="E21450" s="2" t="s">
        <v>74</v>
      </c>
      <c r="F21450" s="2" t="s">
        <v>977</v>
      </c>
      <c r="G21450" s="14" t="n">
        <v>24.5</v>
      </c>
      <c r="H21450" s="14" t="n">
        <v>53.98</v>
      </c>
      <c r="I21450" s="14" t="n">
        <v>24.5</v>
      </c>
      <c r="J21450" s="23" t="n">
        <f aca="false">IF(AND(E21450="Priority",ISNUMBER('Cost model'!N639)),'Cost model'!N639,'Cost model'!M639)</f>
        <v>60</v>
      </c>
      <c r="K21450" s="14" t="n">
        <f aca="false">J21450-H21450</f>
        <v>6.02</v>
      </c>
      <c r="L21450" s="14" t="n">
        <f aca="false">G21450-H21450</f>
        <v>-29.48</v>
      </c>
    </row>
    <row r="21451" customFormat="false" ht="15" hidden="false" customHeight="false" outlineLevel="0" collapsed="false">
      <c r="A21451" s="2" t="s">
        <v>158</v>
      </c>
      <c r="B21451" s="2" t="s">
        <v>158</v>
      </c>
      <c r="C21451" s="2" t="s">
        <v>47</v>
      </c>
      <c r="D21451" s="2" t="s">
        <v>12</v>
      </c>
      <c r="E21451" s="2" t="s">
        <v>74</v>
      </c>
      <c r="F21451" s="2" t="s">
        <v>977</v>
      </c>
      <c r="G21451" s="14" t="n">
        <v>9.5</v>
      </c>
      <c r="H21451" s="14" t="n">
        <v>14.77</v>
      </c>
      <c r="I21451" s="14" t="n">
        <v>9.5</v>
      </c>
      <c r="J21451" s="23" t="n">
        <f aca="false">IF(AND(E21451="Priority",ISNUMBER('Cost model'!N425)),'Cost model'!N425,'Cost model'!M425)</f>
        <v>14.5</v>
      </c>
      <c r="K21451" s="14" t="n">
        <f aca="false">J21451-H21451</f>
        <v>-0.27</v>
      </c>
      <c r="L21451" s="14" t="n">
        <f aca="false">G21451-H21451</f>
        <v>-5.27</v>
      </c>
    </row>
    <row r="21452" customFormat="false" ht="15" hidden="false" customHeight="false" outlineLevel="0" collapsed="false">
      <c r="A21452" s="2" t="s">
        <v>174</v>
      </c>
      <c r="B21452" s="2" t="s">
        <v>174</v>
      </c>
      <c r="C21452" s="2" t="s">
        <v>47</v>
      </c>
      <c r="D21452" s="2" t="s">
        <v>10</v>
      </c>
      <c r="E21452" s="2" t="s">
        <v>83</v>
      </c>
      <c r="F21452" s="2" t="s">
        <v>977</v>
      </c>
      <c r="G21452" s="14" t="n">
        <v>14.5</v>
      </c>
      <c r="H21452" s="14" t="n">
        <v>7.46</v>
      </c>
      <c r="I21452" s="14" t="n">
        <v>14.5</v>
      </c>
      <c r="J21452" s="23" t="n">
        <f aca="false">IF(AND(E21452="Priority",ISNUMBER('Cost model'!N167)),'Cost model'!N167,'Cost model'!M167)</f>
        <v>13.5</v>
      </c>
      <c r="K21452" s="14" t="n">
        <f aca="false">J21452-H21452</f>
        <v>6.04</v>
      </c>
      <c r="L21452" s="14" t="n">
        <f aca="false">G21452-H21452</f>
        <v>7.04</v>
      </c>
    </row>
    <row r="21453" customFormat="false" ht="15" hidden="false" customHeight="false" outlineLevel="0" collapsed="false">
      <c r="A21453" s="2" t="s">
        <v>174</v>
      </c>
      <c r="B21453" s="2" t="s">
        <v>174</v>
      </c>
      <c r="C21453" s="2" t="s">
        <v>48</v>
      </c>
      <c r="D21453" s="2" t="s">
        <v>12</v>
      </c>
      <c r="E21453" s="2" t="s">
        <v>83</v>
      </c>
      <c r="F21453" s="2" t="s">
        <v>977</v>
      </c>
      <c r="G21453" s="14" t="n">
        <v>19.5</v>
      </c>
      <c r="H21453" s="14" t="n">
        <v>25.01</v>
      </c>
      <c r="I21453" s="14" t="n">
        <v>19.5</v>
      </c>
      <c r="J21453" s="23" t="n">
        <f aca="false">IF(AND(E21453="Priority",ISNUMBER('Cost model'!N171)),'Cost model'!N171,'Cost model'!M171)</f>
        <v>55</v>
      </c>
      <c r="K21453" s="14" t="n">
        <f aca="false">J21453-H21453</f>
        <v>29.99</v>
      </c>
      <c r="L21453" s="14" t="n">
        <f aca="false">G21453-H21453</f>
        <v>-5.51</v>
      </c>
    </row>
    <row r="21454" customFormat="false" ht="15" hidden="false" customHeight="false" outlineLevel="0" collapsed="false">
      <c r="A21454" s="2" t="s">
        <v>174</v>
      </c>
      <c r="B21454" s="2" t="s">
        <v>142</v>
      </c>
      <c r="C21454" s="2" t="s">
        <v>47</v>
      </c>
      <c r="D21454" s="2" t="s">
        <v>13</v>
      </c>
      <c r="E21454" s="2" t="s">
        <v>74</v>
      </c>
      <c r="F21454" s="2" t="s">
        <v>976</v>
      </c>
      <c r="G21454" s="14" t="n">
        <v>19</v>
      </c>
      <c r="H21454" s="14" t="n">
        <v>40.99</v>
      </c>
      <c r="I21454" s="14" t="n">
        <v>19</v>
      </c>
      <c r="J21454" s="23" t="n">
        <f aca="false">IF(AND(E21454="Priority",ISNUMBER('Cost model'!N128)),'Cost model'!N128,'Cost model'!M128)</f>
        <v>65</v>
      </c>
      <c r="K21454" s="14" t="n">
        <f aca="false">J21454-H21454</f>
        <v>24.01</v>
      </c>
      <c r="L21454" s="14" t="n">
        <f aca="false">G21454-H21454</f>
        <v>-21.99</v>
      </c>
    </row>
    <row r="21455" customFormat="false" ht="15" hidden="false" customHeight="false" outlineLevel="0" collapsed="false">
      <c r="A21455" s="2" t="s">
        <v>174</v>
      </c>
      <c r="B21455" s="2" t="s">
        <v>174</v>
      </c>
      <c r="C21455" s="2" t="s">
        <v>49</v>
      </c>
      <c r="D21455" s="2" t="s">
        <v>10</v>
      </c>
      <c r="E21455" s="2" t="s">
        <v>74</v>
      </c>
      <c r="F21455" s="2" t="s">
        <v>977</v>
      </c>
      <c r="G21455" s="14" t="n">
        <v>17.5</v>
      </c>
      <c r="H21455" s="14" t="n">
        <v>10.79</v>
      </c>
      <c r="I21455" s="14" t="n">
        <v>17.5</v>
      </c>
      <c r="J21455" s="23" t="n">
        <f aca="false">IF(AND(E21455="Priority",ISNUMBER('Cost model'!N169)),'Cost model'!N169,'Cost model'!M169)</f>
        <v>18.5</v>
      </c>
      <c r="K21455" s="14" t="n">
        <f aca="false">J21455-H21455</f>
        <v>7.71</v>
      </c>
      <c r="L21455" s="14" t="n">
        <f aca="false">G21455-H21455</f>
        <v>6.71</v>
      </c>
    </row>
    <row r="21456" customFormat="false" ht="15" hidden="false" customHeight="false" outlineLevel="0" collapsed="false">
      <c r="A21456" s="2" t="s">
        <v>124</v>
      </c>
      <c r="B21456" s="2" t="s">
        <v>142</v>
      </c>
      <c r="C21456" s="2" t="s">
        <v>48</v>
      </c>
      <c r="D21456" s="2" t="s">
        <v>10</v>
      </c>
      <c r="E21456" s="2" t="s">
        <v>74</v>
      </c>
      <c r="F21456" s="2" t="s">
        <v>976</v>
      </c>
      <c r="G21456" s="14" t="n">
        <v>12.5</v>
      </c>
      <c r="H21456" s="14" t="n">
        <v>15.24</v>
      </c>
      <c r="I21456" s="14" t="n">
        <v>14.5</v>
      </c>
      <c r="J21456" s="23" t="n">
        <f aca="false">IF(AND(E21456="Priority",ISNUMBER('Cost model'!N333)),'Cost model'!N333,'Cost model'!M333)</f>
        <v>18.5</v>
      </c>
      <c r="K21456" s="14" t="n">
        <f aca="false">J21456-H21456</f>
        <v>3.26</v>
      </c>
      <c r="L21456" s="14" t="n">
        <f aca="false">G21456-H21456</f>
        <v>-2.74</v>
      </c>
    </row>
    <row r="21457" customFormat="false" ht="15" hidden="false" customHeight="false" outlineLevel="0" collapsed="false">
      <c r="A21457" s="2" t="s">
        <v>174</v>
      </c>
      <c r="B21457" s="2" t="s">
        <v>124</v>
      </c>
      <c r="C21457" s="2" t="s">
        <v>48</v>
      </c>
      <c r="D21457" s="2" t="s">
        <v>12</v>
      </c>
      <c r="E21457" s="2" t="s">
        <v>74</v>
      </c>
      <c r="F21457" s="2" t="s">
        <v>976</v>
      </c>
      <c r="G21457" s="14" t="n">
        <v>12.5</v>
      </c>
      <c r="H21457" s="14" t="n">
        <v>8.92</v>
      </c>
      <c r="I21457" s="14" t="n">
        <v>12.5</v>
      </c>
      <c r="J21457" s="23" t="n">
        <f aca="false">IF(AND(E21457="Priority",ISNUMBER('Cost model'!N111)),'Cost model'!N111,'Cost model'!M111)</f>
        <v>45</v>
      </c>
      <c r="K21457" s="14" t="n">
        <f aca="false">J21457-H21457</f>
        <v>36.08</v>
      </c>
      <c r="L21457" s="14" t="n">
        <f aca="false">G21457-H21457</f>
        <v>3.58</v>
      </c>
    </row>
    <row r="21458" customFormat="false" ht="15" hidden="false" customHeight="false" outlineLevel="0" collapsed="false">
      <c r="A21458" s="2" t="s">
        <v>174</v>
      </c>
      <c r="B21458" s="2" t="s">
        <v>174</v>
      </c>
      <c r="C21458" s="2" t="s">
        <v>47</v>
      </c>
      <c r="D21458" s="2" t="s">
        <v>12</v>
      </c>
      <c r="E21458" s="2" t="s">
        <v>74</v>
      </c>
      <c r="F21458" s="2" t="s">
        <v>977</v>
      </c>
      <c r="G21458" s="14" t="n">
        <v>9.5</v>
      </c>
      <c r="H21458" s="14" t="n">
        <v>28.24</v>
      </c>
      <c r="I21458" s="14" t="n">
        <v>9.5</v>
      </c>
      <c r="J21458" s="23" t="n">
        <f aca="false">IF(AND(E21458="Priority",ISNUMBER('Cost model'!N170)),'Cost model'!N170,'Cost model'!M170)</f>
        <v>25.5</v>
      </c>
      <c r="K21458" s="14" t="n">
        <f aca="false">J21458-H21458</f>
        <v>-2.74</v>
      </c>
      <c r="L21458" s="14" t="n">
        <f aca="false">G21458-H21458</f>
        <v>-18.74</v>
      </c>
    </row>
    <row r="21459" customFormat="false" ht="15" hidden="false" customHeight="false" outlineLevel="0" collapsed="false">
      <c r="A21459" s="2" t="s">
        <v>174</v>
      </c>
      <c r="B21459" s="2" t="s">
        <v>174</v>
      </c>
      <c r="C21459" s="2" t="s">
        <v>47</v>
      </c>
      <c r="D21459" s="2" t="s">
        <v>10</v>
      </c>
      <c r="E21459" s="2" t="s">
        <v>74</v>
      </c>
      <c r="F21459" s="2" t="s">
        <v>977</v>
      </c>
      <c r="G21459" s="14" t="n">
        <v>9.5</v>
      </c>
      <c r="H21459" s="14" t="n">
        <v>6.11</v>
      </c>
      <c r="I21459" s="14" t="n">
        <v>9.5</v>
      </c>
      <c r="J21459" s="23" t="n">
        <f aca="false">IF(AND(E21459="Priority",ISNUMBER('Cost model'!N167)),'Cost model'!N167,'Cost model'!M167)</f>
        <v>8.5</v>
      </c>
      <c r="K21459" s="14" t="n">
        <f aca="false">J21459-H21459</f>
        <v>2.39</v>
      </c>
      <c r="L21459" s="14" t="n">
        <f aca="false">G21459-H21459</f>
        <v>3.39</v>
      </c>
    </row>
    <row r="21460" customFormat="false" ht="15" hidden="false" customHeight="false" outlineLevel="0" collapsed="false">
      <c r="A21460" s="2" t="s">
        <v>124</v>
      </c>
      <c r="B21460" s="2" t="s">
        <v>124</v>
      </c>
      <c r="C21460" s="2" t="s">
        <v>48</v>
      </c>
      <c r="D21460" s="2" t="s">
        <v>12</v>
      </c>
      <c r="E21460" s="2" t="s">
        <v>83</v>
      </c>
      <c r="F21460" s="2" t="s">
        <v>977</v>
      </c>
      <c r="G21460" s="14" t="n">
        <v>19.5</v>
      </c>
      <c r="H21460" s="14" t="n">
        <v>80.08</v>
      </c>
      <c r="I21460" s="14" t="n">
        <v>19.5</v>
      </c>
      <c r="J21460" s="23" t="n">
        <f aca="false">IF(AND(E21460="Priority",ISNUMBER('Cost model'!N321)),'Cost model'!N321,'Cost model'!M321)</f>
        <v>55</v>
      </c>
      <c r="K21460" s="14" t="n">
        <f aca="false">J21460-H21460</f>
        <v>-25.08</v>
      </c>
      <c r="L21460" s="14" t="n">
        <f aca="false">G21460-H21460</f>
        <v>-60.58</v>
      </c>
    </row>
    <row r="21461" customFormat="false" ht="15" hidden="false" customHeight="false" outlineLevel="0" collapsed="false">
      <c r="A21461" s="2" t="s">
        <v>221</v>
      </c>
      <c r="B21461" s="2" t="s">
        <v>221</v>
      </c>
      <c r="C21461" s="2" t="s">
        <v>47</v>
      </c>
      <c r="D21461" s="2" t="s">
        <v>15</v>
      </c>
      <c r="E21461" s="2" t="s">
        <v>74</v>
      </c>
      <c r="F21461" s="2" t="s">
        <v>977</v>
      </c>
      <c r="G21461" s="14" t="n">
        <v>45</v>
      </c>
      <c r="H21461" s="14" t="n">
        <v>55.65</v>
      </c>
      <c r="I21461" s="14" t="n">
        <v>45</v>
      </c>
      <c r="J21461" s="23" t="n">
        <f aca="false">IF(AND(E21461="Priority",ISNUMBER('Cost model'!N749)),'Cost model'!N749,'Cost model'!M749)</f>
        <v>110</v>
      </c>
      <c r="K21461" s="14" t="n">
        <f aca="false">J21461-H21461</f>
        <v>54.35</v>
      </c>
      <c r="L21461" s="14" t="n">
        <f aca="false">G21461-H21461</f>
        <v>-10.65</v>
      </c>
    </row>
    <row r="21462" customFormat="false" ht="15" hidden="false" customHeight="false" outlineLevel="0" collapsed="false">
      <c r="A21462" s="2" t="s">
        <v>221</v>
      </c>
      <c r="B21462" s="2" t="s">
        <v>221</v>
      </c>
      <c r="C21462" s="2" t="s">
        <v>47</v>
      </c>
      <c r="D21462" s="2" t="s">
        <v>10</v>
      </c>
      <c r="E21462" s="2" t="s">
        <v>74</v>
      </c>
      <c r="F21462" s="2" t="s">
        <v>977</v>
      </c>
      <c r="G21462" s="14" t="n">
        <v>9.5</v>
      </c>
      <c r="H21462" s="14" t="n">
        <v>6.12</v>
      </c>
      <c r="I21462" s="14" t="n">
        <v>9.5</v>
      </c>
      <c r="J21462" s="23" t="n">
        <f aca="false">IF(AND(E21462="Priority",ISNUMBER('Cost model'!N737)),'Cost model'!N737,'Cost model'!M737)</f>
        <v>8.5</v>
      </c>
      <c r="K21462" s="14" t="n">
        <f aca="false">J21462-H21462</f>
        <v>2.38</v>
      </c>
      <c r="L21462" s="14" t="n">
        <f aca="false">G21462-H21462</f>
        <v>3.38</v>
      </c>
    </row>
    <row r="21463" customFormat="false" ht="15" hidden="false" customHeight="false" outlineLevel="0" collapsed="false">
      <c r="A21463" s="2" t="s">
        <v>221</v>
      </c>
      <c r="B21463" s="2" t="s">
        <v>158</v>
      </c>
      <c r="C21463" s="2" t="s">
        <v>47</v>
      </c>
      <c r="D21463" s="2" t="s">
        <v>10</v>
      </c>
      <c r="E21463" s="2" t="s">
        <v>83</v>
      </c>
      <c r="F21463" s="2" t="s">
        <v>976</v>
      </c>
      <c r="G21463" s="14" t="n">
        <v>19.5</v>
      </c>
      <c r="H21463" s="14" t="n">
        <v>15.17</v>
      </c>
      <c r="I21463" s="14" t="n">
        <v>19.5</v>
      </c>
      <c r="J21463" s="23" t="n">
        <f aca="false">IF(AND(E21463="Priority",ISNUMBER('Cost model'!N752)),'Cost model'!N752,'Cost model'!M752)</f>
        <v>17.5</v>
      </c>
      <c r="K21463" s="14" t="n">
        <f aca="false">J21463-H21463</f>
        <v>2.33</v>
      </c>
      <c r="L21463" s="14" t="n">
        <f aca="false">G21463-H21463</f>
        <v>4.33</v>
      </c>
    </row>
    <row r="21464" customFormat="false" ht="15" hidden="false" customHeight="false" outlineLevel="0" collapsed="false">
      <c r="A21464" s="2" t="s">
        <v>174</v>
      </c>
      <c r="B21464" s="2" t="s">
        <v>124</v>
      </c>
      <c r="C21464" s="2" t="s">
        <v>49</v>
      </c>
      <c r="D21464" s="2" t="s">
        <v>13</v>
      </c>
      <c r="E21464" s="2" t="s">
        <v>74</v>
      </c>
      <c r="F21464" s="2" t="s">
        <v>976</v>
      </c>
      <c r="G21464" s="14" t="n">
        <v>50</v>
      </c>
      <c r="H21464" s="14" t="n">
        <v>99.01</v>
      </c>
      <c r="I21464" s="14" t="n">
        <v>50</v>
      </c>
      <c r="J21464" s="23" t="n">
        <f aca="false">IF(AND(E21464="Priority",ISNUMBER('Cost model'!N115)),'Cost model'!N115,'Cost model'!M115)</f>
        <v>105</v>
      </c>
      <c r="K21464" s="14" t="n">
        <f aca="false">J21464-H21464</f>
        <v>5.99</v>
      </c>
      <c r="L21464" s="14" t="n">
        <f aca="false">G21464-H21464</f>
        <v>-49.01</v>
      </c>
    </row>
    <row r="21465" customFormat="false" ht="15" hidden="false" customHeight="false" outlineLevel="0" collapsed="false">
      <c r="A21465" s="2" t="s">
        <v>174</v>
      </c>
      <c r="B21465" s="2" t="s">
        <v>174</v>
      </c>
      <c r="C21465" s="2" t="s">
        <v>47</v>
      </c>
      <c r="D21465" s="2" t="s">
        <v>10</v>
      </c>
      <c r="E21465" s="2" t="s">
        <v>74</v>
      </c>
      <c r="F21465" s="2" t="s">
        <v>977</v>
      </c>
      <c r="G21465" s="14" t="n">
        <v>9.5</v>
      </c>
      <c r="H21465" s="14" t="n">
        <v>7.45</v>
      </c>
      <c r="I21465" s="14" t="n">
        <v>9.5</v>
      </c>
      <c r="J21465" s="23" t="n">
        <f aca="false">IF(AND(E21465="Priority",ISNUMBER('Cost model'!N167)),'Cost model'!N167,'Cost model'!M167)</f>
        <v>8.5</v>
      </c>
      <c r="K21465" s="14" t="n">
        <f aca="false">J21465-H21465</f>
        <v>1.05</v>
      </c>
      <c r="L21465" s="14" t="n">
        <f aca="false">G21465-H21465</f>
        <v>2.05</v>
      </c>
    </row>
    <row r="21466" customFormat="false" ht="15" hidden="false" customHeight="false" outlineLevel="0" collapsed="false">
      <c r="A21466" s="2" t="s">
        <v>174</v>
      </c>
      <c r="B21466" s="2" t="s">
        <v>174</v>
      </c>
      <c r="C21466" s="2" t="s">
        <v>49</v>
      </c>
      <c r="D21466" s="2" t="s">
        <v>12</v>
      </c>
      <c r="E21466" s="2" t="s">
        <v>74</v>
      </c>
      <c r="F21466" s="2" t="s">
        <v>977</v>
      </c>
      <c r="G21466" s="14" t="n">
        <v>19.5</v>
      </c>
      <c r="H21466" s="14" t="n">
        <v>23.58</v>
      </c>
      <c r="I21466" s="14" t="n">
        <v>19.5</v>
      </c>
      <c r="J21466" s="23" t="n">
        <f aca="false">IF(AND(E21466="Priority",ISNUMBER('Cost model'!N172)),'Cost model'!N172,'Cost model'!M172)</f>
        <v>45</v>
      </c>
      <c r="K21466" s="14" t="n">
        <f aca="false">J21466-H21466</f>
        <v>21.42</v>
      </c>
      <c r="L21466" s="14" t="n">
        <f aca="false">G21466-H21466</f>
        <v>-4.08</v>
      </c>
    </row>
    <row r="21467" customFormat="false" ht="15" hidden="false" customHeight="false" outlineLevel="0" collapsed="false">
      <c r="A21467" s="2" t="s">
        <v>142</v>
      </c>
      <c r="B21467" s="2" t="s">
        <v>142</v>
      </c>
      <c r="C21467" s="2" t="s">
        <v>47</v>
      </c>
      <c r="D21467" s="2" t="s">
        <v>15</v>
      </c>
      <c r="E21467" s="2" t="s">
        <v>74</v>
      </c>
      <c r="F21467" s="2" t="s">
        <v>977</v>
      </c>
      <c r="G21467" s="14" t="n">
        <v>45</v>
      </c>
      <c r="H21467" s="14" t="n">
        <v>58.04</v>
      </c>
      <c r="I21467" s="14" t="n">
        <v>45</v>
      </c>
      <c r="J21467" s="23" t="n">
        <f aca="false">IF(AND(E21467="Priority",ISNUMBER('Cost model'!N644)),'Cost model'!N644,'Cost model'!M644)</f>
        <v>105</v>
      </c>
      <c r="K21467" s="14" t="n">
        <f aca="false">J21467-H21467</f>
        <v>46.96</v>
      </c>
      <c r="L21467" s="14" t="n">
        <f aca="false">G21467-H21467</f>
        <v>-13.04</v>
      </c>
    </row>
    <row r="21468" customFormat="false" ht="15" hidden="false" customHeight="false" outlineLevel="0" collapsed="false">
      <c r="A21468" s="2" t="s">
        <v>174</v>
      </c>
      <c r="B21468" s="2" t="s">
        <v>124</v>
      </c>
      <c r="C21468" s="2" t="s">
        <v>47</v>
      </c>
      <c r="D21468" s="2" t="s">
        <v>10</v>
      </c>
      <c r="E21468" s="2" t="s">
        <v>74</v>
      </c>
      <c r="F21468" s="2" t="s">
        <v>976</v>
      </c>
      <c r="G21468" s="14" t="n">
        <v>9.5</v>
      </c>
      <c r="H21468" s="14" t="n">
        <v>7.58</v>
      </c>
      <c r="I21468" s="14" t="n">
        <v>9.5</v>
      </c>
      <c r="J21468" s="23" t="n">
        <f aca="false">IF(AND(E21468="Priority",ISNUMBER('Cost model'!N107)),'Cost model'!N107,'Cost model'!M107)</f>
        <v>12.5</v>
      </c>
      <c r="K21468" s="14" t="n">
        <f aca="false">J21468-H21468</f>
        <v>4.92</v>
      </c>
      <c r="L21468" s="14" t="n">
        <f aca="false">G21468-H21468</f>
        <v>1.92</v>
      </c>
    </row>
    <row r="21469" customFormat="false" ht="15" hidden="false" customHeight="false" outlineLevel="0" collapsed="false">
      <c r="A21469" s="2" t="s">
        <v>221</v>
      </c>
      <c r="B21469" s="2" t="s">
        <v>221</v>
      </c>
      <c r="C21469" s="2" t="s">
        <v>47</v>
      </c>
      <c r="D21469" s="2" t="s">
        <v>12</v>
      </c>
      <c r="E21469" s="2" t="s">
        <v>74</v>
      </c>
      <c r="F21469" s="2" t="s">
        <v>977</v>
      </c>
      <c r="G21469" s="14" t="n">
        <v>9.5</v>
      </c>
      <c r="H21469" s="14" t="n">
        <v>27.6</v>
      </c>
      <c r="I21469" s="14" t="n">
        <v>9.5</v>
      </c>
      <c r="J21469" s="23" t="n">
        <f aca="false">IF(AND(E21469="Priority",ISNUMBER('Cost model'!N740)),'Cost model'!N740,'Cost model'!M740)</f>
        <v>22.5</v>
      </c>
      <c r="K21469" s="14" t="n">
        <f aca="false">J21469-H21469</f>
        <v>-5.1</v>
      </c>
      <c r="L21469" s="14" t="n">
        <f aca="false">G21469-H21469</f>
        <v>-18.1</v>
      </c>
    </row>
    <row r="21470" customFormat="false" ht="15" hidden="false" customHeight="false" outlineLevel="0" collapsed="false">
      <c r="A21470" s="2" t="s">
        <v>158</v>
      </c>
      <c r="B21470" s="2" t="s">
        <v>158</v>
      </c>
      <c r="C21470" s="2" t="s">
        <v>49</v>
      </c>
      <c r="D21470" s="2" t="s">
        <v>10</v>
      </c>
      <c r="E21470" s="2" t="s">
        <v>83</v>
      </c>
      <c r="F21470" s="2" t="s">
        <v>977</v>
      </c>
      <c r="G21470" s="14" t="n">
        <v>24.5</v>
      </c>
      <c r="H21470" s="14" t="n">
        <v>20.83</v>
      </c>
      <c r="I21470" s="14" t="n">
        <v>24.5</v>
      </c>
      <c r="J21470" s="23" t="n">
        <f aca="false">IF(AND(E21470="Priority",ISNUMBER('Cost model'!N424)),'Cost model'!N424,'Cost model'!M424)</f>
        <v>22.5</v>
      </c>
      <c r="K21470" s="14" t="n">
        <f aca="false">J21470-H21470</f>
        <v>1.67</v>
      </c>
      <c r="L21470" s="14" t="n">
        <f aca="false">G21470-H21470</f>
        <v>3.67</v>
      </c>
    </row>
    <row r="21471" customFormat="false" ht="15" hidden="false" customHeight="false" outlineLevel="0" collapsed="false">
      <c r="A21471" s="2" t="s">
        <v>221</v>
      </c>
      <c r="B21471" s="2" t="s">
        <v>158</v>
      </c>
      <c r="C21471" s="2" t="s">
        <v>47</v>
      </c>
      <c r="D21471" s="2" t="s">
        <v>12</v>
      </c>
      <c r="E21471" s="2" t="s">
        <v>74</v>
      </c>
      <c r="F21471" s="2" t="s">
        <v>976</v>
      </c>
      <c r="G21471" s="14" t="n">
        <v>14.5</v>
      </c>
      <c r="H21471" s="14" t="n">
        <v>58.01</v>
      </c>
      <c r="I21471" s="14" t="n">
        <v>19.5</v>
      </c>
      <c r="J21471" s="23" t="n">
        <f aca="false">IF(AND(E21471="Priority",ISNUMBER('Cost model'!N755)),'Cost model'!N755,'Cost model'!M755)</f>
        <v>50</v>
      </c>
      <c r="K21471" s="14" t="n">
        <f aca="false">J21471-H21471</f>
        <v>-8.01</v>
      </c>
      <c r="L21471" s="14" t="n">
        <f aca="false">G21471-H21471</f>
        <v>-43.51</v>
      </c>
    </row>
    <row r="21472" customFormat="false" ht="15" hidden="false" customHeight="false" outlineLevel="0" collapsed="false">
      <c r="A21472" s="2" t="s">
        <v>174</v>
      </c>
      <c r="B21472" s="2" t="s">
        <v>174</v>
      </c>
      <c r="C21472" s="2" t="s">
        <v>47</v>
      </c>
      <c r="D21472" s="2" t="s">
        <v>10</v>
      </c>
      <c r="E21472" s="2" t="s">
        <v>74</v>
      </c>
      <c r="F21472" s="2" t="s">
        <v>977</v>
      </c>
      <c r="G21472" s="14" t="n">
        <v>9.5</v>
      </c>
      <c r="H21472" s="14" t="n">
        <v>6.67</v>
      </c>
      <c r="I21472" s="14" t="n">
        <v>9.5</v>
      </c>
      <c r="J21472" s="23" t="n">
        <f aca="false">IF(AND(E21472="Priority",ISNUMBER('Cost model'!N167)),'Cost model'!N167,'Cost model'!M167)</f>
        <v>8.5</v>
      </c>
      <c r="K21472" s="14" t="n">
        <f aca="false">J21472-H21472</f>
        <v>1.83</v>
      </c>
      <c r="L21472" s="14" t="n">
        <f aca="false">G21472-H21472</f>
        <v>2.83</v>
      </c>
    </row>
    <row r="21473" customFormat="false" ht="15" hidden="false" customHeight="false" outlineLevel="0" collapsed="false">
      <c r="A21473" s="2" t="s">
        <v>221</v>
      </c>
      <c r="B21473" s="2" t="s">
        <v>124</v>
      </c>
      <c r="C21473" s="2" t="s">
        <v>47</v>
      </c>
      <c r="D21473" s="2" t="s">
        <v>10</v>
      </c>
      <c r="E21473" s="2" t="s">
        <v>74</v>
      </c>
      <c r="F21473" s="2" t="s">
        <v>976</v>
      </c>
      <c r="G21473" s="14" t="n">
        <v>10</v>
      </c>
      <c r="H21473" s="14" t="n">
        <v>10.93</v>
      </c>
      <c r="I21473" s="14" t="n">
        <v>19.5</v>
      </c>
      <c r="J21473" s="23" t="n">
        <f aca="false">IF(AND(E21473="Priority",ISNUMBER('Cost model'!N797)),'Cost model'!N797,'Cost model'!M797)</f>
        <v>14.5</v>
      </c>
      <c r="K21473" s="14" t="n">
        <f aca="false">J21473-H21473</f>
        <v>3.57</v>
      </c>
      <c r="L21473" s="14" t="n">
        <f aca="false">G21473-H21473</f>
        <v>-0.93</v>
      </c>
    </row>
    <row r="21474" customFormat="false" ht="15" hidden="false" customHeight="false" outlineLevel="0" collapsed="false">
      <c r="A21474" s="2" t="s">
        <v>142</v>
      </c>
      <c r="B21474" s="2" t="s">
        <v>142</v>
      </c>
      <c r="C21474" s="2" t="s">
        <v>49</v>
      </c>
      <c r="D21474" s="2" t="s">
        <v>12</v>
      </c>
      <c r="E21474" s="2" t="s">
        <v>74</v>
      </c>
      <c r="F21474" s="2" t="s">
        <v>977</v>
      </c>
      <c r="G21474" s="14" t="n">
        <v>19.5</v>
      </c>
      <c r="H21474" s="14" t="n">
        <v>58.01</v>
      </c>
      <c r="I21474" s="14" t="n">
        <v>19.5</v>
      </c>
      <c r="J21474" s="23" t="n">
        <f aca="false">IF(AND(E21474="Priority",ISNUMBER('Cost model'!N637)),'Cost model'!N637,'Cost model'!M637)</f>
        <v>45</v>
      </c>
      <c r="K21474" s="14" t="n">
        <f aca="false">J21474-H21474</f>
        <v>-13.01</v>
      </c>
      <c r="L21474" s="14" t="n">
        <f aca="false">G21474-H21474</f>
        <v>-38.51</v>
      </c>
    </row>
    <row r="21475" customFormat="false" ht="15" hidden="false" customHeight="false" outlineLevel="0" collapsed="false">
      <c r="A21475" s="2" t="s">
        <v>205</v>
      </c>
      <c r="B21475" s="2" t="s">
        <v>205</v>
      </c>
      <c r="C21475" s="2" t="s">
        <v>47</v>
      </c>
      <c r="D21475" s="2" t="s">
        <v>12</v>
      </c>
      <c r="E21475" s="2" t="s">
        <v>83</v>
      </c>
      <c r="F21475" s="2" t="s">
        <v>977</v>
      </c>
      <c r="G21475" s="14" t="n">
        <v>19.5</v>
      </c>
      <c r="H21475" s="14" t="n">
        <v>29.73</v>
      </c>
      <c r="I21475" s="14" t="n">
        <v>19.5</v>
      </c>
      <c r="J21475" s="23" t="n">
        <f aca="false">IF(AND(E21475="Priority",ISNUMBER('Cost model'!N530)),'Cost model'!N530,'Cost model'!M530)</f>
        <v>40</v>
      </c>
      <c r="K21475" s="14" t="n">
        <f aca="false">J21475-H21475</f>
        <v>10.27</v>
      </c>
      <c r="L21475" s="14" t="n">
        <f aca="false">G21475-H21475</f>
        <v>-10.23</v>
      </c>
    </row>
    <row r="21476" customFormat="false" ht="15" hidden="false" customHeight="false" outlineLevel="0" collapsed="false">
      <c r="A21476" s="2" t="s">
        <v>142</v>
      </c>
      <c r="B21476" s="2" t="s">
        <v>142</v>
      </c>
      <c r="C21476" s="2" t="s">
        <v>49</v>
      </c>
      <c r="D21476" s="2" t="s">
        <v>13</v>
      </c>
      <c r="E21476" s="2" t="s">
        <v>74</v>
      </c>
      <c r="F21476" s="2" t="s">
        <v>977</v>
      </c>
      <c r="G21476" s="14" t="n">
        <v>50</v>
      </c>
      <c r="H21476" s="14" t="n">
        <v>25.01</v>
      </c>
      <c r="I21476" s="14" t="n">
        <v>50</v>
      </c>
      <c r="J21476" s="23" t="n">
        <f aca="false">IF(AND(E21476="Priority",ISNUMBER('Cost model'!N640)),'Cost model'!N640,'Cost model'!M640)</f>
        <v>65</v>
      </c>
      <c r="K21476" s="14" t="n">
        <f aca="false">J21476-H21476</f>
        <v>39.99</v>
      </c>
      <c r="L21476" s="14" t="n">
        <f aca="false">G21476-H21476</f>
        <v>24.99</v>
      </c>
    </row>
    <row r="21477" customFormat="false" ht="15" hidden="false" customHeight="false" outlineLevel="0" collapsed="false">
      <c r="A21477" s="2" t="s">
        <v>142</v>
      </c>
      <c r="B21477" s="2" t="s">
        <v>142</v>
      </c>
      <c r="C21477" s="2" t="s">
        <v>49</v>
      </c>
      <c r="D21477" s="2" t="s">
        <v>10</v>
      </c>
      <c r="E21477" s="2" t="s">
        <v>74</v>
      </c>
      <c r="F21477" s="2" t="s">
        <v>977</v>
      </c>
      <c r="G21477" s="14" t="n">
        <v>17.5</v>
      </c>
      <c r="H21477" s="14" t="n">
        <v>20.83</v>
      </c>
      <c r="I21477" s="14" t="n">
        <v>17.5</v>
      </c>
      <c r="J21477" s="23" t="n">
        <f aca="false">IF(AND(E21477="Priority",ISNUMBER('Cost model'!N634)),'Cost model'!N634,'Cost model'!M634)</f>
        <v>15.5</v>
      </c>
      <c r="K21477" s="14" t="n">
        <f aca="false">J21477-H21477</f>
        <v>-5.33</v>
      </c>
      <c r="L21477" s="14" t="n">
        <f aca="false">G21477-H21477</f>
        <v>-3.33</v>
      </c>
    </row>
    <row r="21478" customFormat="false" ht="15" hidden="false" customHeight="false" outlineLevel="0" collapsed="false">
      <c r="A21478" s="2" t="s">
        <v>124</v>
      </c>
      <c r="B21478" s="2" t="s">
        <v>124</v>
      </c>
      <c r="C21478" s="2" t="s">
        <v>47</v>
      </c>
      <c r="D21478" s="2" t="s">
        <v>13</v>
      </c>
      <c r="E21478" s="2" t="s">
        <v>74</v>
      </c>
      <c r="F21478" s="2" t="s">
        <v>977</v>
      </c>
      <c r="G21478" s="14" t="n">
        <v>19</v>
      </c>
      <c r="H21478" s="14" t="n">
        <v>83.58</v>
      </c>
      <c r="I21478" s="14" t="n">
        <v>19</v>
      </c>
      <c r="J21478" s="23" t="n">
        <f aca="false">IF(AND(E21478="Priority",ISNUMBER('Cost model'!N323)),'Cost model'!N323,'Cost model'!M323)</f>
        <v>60</v>
      </c>
      <c r="K21478" s="14" t="n">
        <f aca="false">J21478-H21478</f>
        <v>-23.58</v>
      </c>
      <c r="L21478" s="14" t="n">
        <f aca="false">G21478-H21478</f>
        <v>-64.58</v>
      </c>
    </row>
    <row r="21479" customFormat="false" ht="15" hidden="false" customHeight="false" outlineLevel="0" collapsed="false">
      <c r="A21479" s="2" t="s">
        <v>221</v>
      </c>
      <c r="B21479" s="2" t="s">
        <v>221</v>
      </c>
      <c r="C21479" s="2" t="s">
        <v>47</v>
      </c>
      <c r="D21479" s="2" t="s">
        <v>10</v>
      </c>
      <c r="E21479" s="2" t="s">
        <v>74</v>
      </c>
      <c r="F21479" s="2" t="s">
        <v>977</v>
      </c>
      <c r="G21479" s="14" t="n">
        <v>9.5</v>
      </c>
      <c r="H21479" s="14" t="n">
        <v>5.95</v>
      </c>
      <c r="I21479" s="14" t="n">
        <v>9.5</v>
      </c>
      <c r="J21479" s="23" t="n">
        <f aca="false">IF(AND(E21479="Priority",ISNUMBER('Cost model'!N737)),'Cost model'!N737,'Cost model'!M737)</f>
        <v>8.5</v>
      </c>
      <c r="K21479" s="14" t="n">
        <f aca="false">J21479-H21479</f>
        <v>2.55</v>
      </c>
      <c r="L21479" s="14" t="n">
        <f aca="false">G21479-H21479</f>
        <v>3.55</v>
      </c>
    </row>
    <row r="21480" customFormat="false" ht="15" hidden="false" customHeight="false" outlineLevel="0" collapsed="false">
      <c r="A21480" s="2" t="s">
        <v>124</v>
      </c>
      <c r="B21480" s="2" t="s">
        <v>124</v>
      </c>
      <c r="C21480" s="2" t="s">
        <v>47</v>
      </c>
      <c r="D21480" s="2" t="s">
        <v>12</v>
      </c>
      <c r="E21480" s="2" t="s">
        <v>74</v>
      </c>
      <c r="F21480" s="2" t="s">
        <v>977</v>
      </c>
      <c r="G21480" s="14" t="n">
        <v>14.5</v>
      </c>
      <c r="H21480" s="14" t="n">
        <v>37.21</v>
      </c>
      <c r="I21480" s="14" t="n">
        <v>9.5</v>
      </c>
      <c r="J21480" s="23" t="n">
        <f aca="false">IF(AND(E21480="Priority",ISNUMBER('Cost model'!N320)),'Cost model'!N320,'Cost model'!M320)</f>
        <v>24.5</v>
      </c>
      <c r="K21480" s="14" t="n">
        <f aca="false">J21480-H21480</f>
        <v>-12.71</v>
      </c>
      <c r="L21480" s="14" t="n">
        <f aca="false">G21480-H21480</f>
        <v>-22.71</v>
      </c>
    </row>
    <row r="21481" customFormat="false" ht="15" hidden="false" customHeight="false" outlineLevel="0" collapsed="false">
      <c r="A21481" s="2" t="s">
        <v>221</v>
      </c>
      <c r="B21481" s="2" t="s">
        <v>221</v>
      </c>
      <c r="C21481" s="2" t="s">
        <v>47</v>
      </c>
      <c r="D21481" s="2" t="s">
        <v>10</v>
      </c>
      <c r="E21481" s="2" t="s">
        <v>74</v>
      </c>
      <c r="F21481" s="2" t="s">
        <v>977</v>
      </c>
      <c r="G21481" s="14" t="n">
        <v>9.5</v>
      </c>
      <c r="H21481" s="14" t="n">
        <v>7.13</v>
      </c>
      <c r="I21481" s="14" t="n">
        <v>9.5</v>
      </c>
      <c r="J21481" s="23" t="n">
        <f aca="false">IF(AND(E21481="Priority",ISNUMBER('Cost model'!N737)),'Cost model'!N737,'Cost model'!M737)</f>
        <v>8.5</v>
      </c>
      <c r="K21481" s="14" t="n">
        <f aca="false">J21481-H21481</f>
        <v>1.37</v>
      </c>
      <c r="L21481" s="14" t="n">
        <f aca="false">G21481-H21481</f>
        <v>2.37</v>
      </c>
    </row>
    <row r="21482" customFormat="false" ht="15" hidden="false" customHeight="false" outlineLevel="0" collapsed="false">
      <c r="A21482" s="2" t="s">
        <v>174</v>
      </c>
      <c r="B21482" s="2" t="s">
        <v>174</v>
      </c>
      <c r="C21482" s="2" t="s">
        <v>47</v>
      </c>
      <c r="D21482" s="2" t="s">
        <v>10</v>
      </c>
      <c r="E21482" s="2" t="s">
        <v>74</v>
      </c>
      <c r="F21482" s="2" t="s">
        <v>977</v>
      </c>
      <c r="G21482" s="14" t="n">
        <v>9.5</v>
      </c>
      <c r="H21482" s="14" t="n">
        <v>6.67</v>
      </c>
      <c r="I21482" s="14" t="n">
        <v>9.5</v>
      </c>
      <c r="J21482" s="23" t="n">
        <f aca="false">IF(AND(E21482="Priority",ISNUMBER('Cost model'!N167)),'Cost model'!N167,'Cost model'!M167)</f>
        <v>8.5</v>
      </c>
      <c r="K21482" s="14" t="n">
        <f aca="false">J21482-H21482</f>
        <v>1.83</v>
      </c>
      <c r="L21482" s="14" t="n">
        <f aca="false">G21482-H21482</f>
        <v>2.83</v>
      </c>
    </row>
    <row r="21483" customFormat="false" ht="15" hidden="false" customHeight="false" outlineLevel="0" collapsed="false">
      <c r="A21483" s="2" t="s">
        <v>221</v>
      </c>
      <c r="B21483" s="2" t="s">
        <v>221</v>
      </c>
      <c r="C21483" s="2" t="s">
        <v>47</v>
      </c>
      <c r="D21483" s="2" t="s">
        <v>10</v>
      </c>
      <c r="E21483" s="2" t="s">
        <v>74</v>
      </c>
      <c r="F21483" s="2" t="s">
        <v>977</v>
      </c>
      <c r="G21483" s="14" t="n">
        <v>9.5</v>
      </c>
      <c r="H21483" s="14" t="n">
        <v>5.14</v>
      </c>
      <c r="I21483" s="14" t="n">
        <v>9.5</v>
      </c>
      <c r="J21483" s="23" t="n">
        <f aca="false">IF(AND(E21483="Priority",ISNUMBER('Cost model'!N737)),'Cost model'!N737,'Cost model'!M737)</f>
        <v>8.5</v>
      </c>
      <c r="K21483" s="14" t="n">
        <f aca="false">J21483-H21483</f>
        <v>3.36</v>
      </c>
      <c r="L21483" s="14" t="n">
        <f aca="false">G21483-H21483</f>
        <v>4.36</v>
      </c>
    </row>
    <row r="21484" customFormat="false" ht="15" hidden="false" customHeight="false" outlineLevel="0" collapsed="false">
      <c r="A21484" s="2" t="s">
        <v>205</v>
      </c>
      <c r="B21484" s="2" t="s">
        <v>205</v>
      </c>
      <c r="C21484" s="2" t="s">
        <v>48</v>
      </c>
      <c r="D21484" s="2" t="s">
        <v>12</v>
      </c>
      <c r="E21484" s="2" t="s">
        <v>74</v>
      </c>
      <c r="F21484" s="2" t="s">
        <v>977</v>
      </c>
      <c r="G21484" s="14" t="n">
        <v>24.5</v>
      </c>
      <c r="H21484" s="14" t="n">
        <v>85.95</v>
      </c>
      <c r="I21484" s="14" t="n">
        <v>12.5</v>
      </c>
      <c r="J21484" s="23" t="n">
        <f aca="false">IF(AND(E21484="Priority",ISNUMBER('Cost model'!N531)),'Cost model'!N531,'Cost model'!M531)</f>
        <v>50</v>
      </c>
      <c r="K21484" s="14" t="n">
        <f aca="false">J21484-H21484</f>
        <v>-35.95</v>
      </c>
      <c r="L21484" s="14" t="n">
        <f aca="false">G21484-H21484</f>
        <v>-61.45</v>
      </c>
    </row>
    <row r="21485" customFormat="false" ht="15" hidden="false" customHeight="false" outlineLevel="0" collapsed="false">
      <c r="A21485" s="2" t="s">
        <v>158</v>
      </c>
      <c r="B21485" s="2" t="s">
        <v>124</v>
      </c>
      <c r="C21485" s="2" t="s">
        <v>47</v>
      </c>
      <c r="D21485" s="2" t="s">
        <v>12</v>
      </c>
      <c r="E21485" s="2" t="s">
        <v>74</v>
      </c>
      <c r="F21485" s="2" t="s">
        <v>976</v>
      </c>
      <c r="G21485" s="14" t="n">
        <v>9.5</v>
      </c>
      <c r="H21485" s="14" t="n">
        <v>72.31</v>
      </c>
      <c r="I21485" s="14" t="n">
        <v>19.5</v>
      </c>
      <c r="J21485" s="23" t="n">
        <f aca="false">IF(AND(E21485="Priority",ISNUMBER('Cost model'!N455)),'Cost model'!N455,'Cost model'!M455)</f>
        <v>45</v>
      </c>
      <c r="K21485" s="14" t="n">
        <f aca="false">J21485-H21485</f>
        <v>-27.31</v>
      </c>
      <c r="L21485" s="14" t="n">
        <f aca="false">G21485-H21485</f>
        <v>-62.81</v>
      </c>
    </row>
    <row r="21486" customFormat="false" ht="15" hidden="false" customHeight="false" outlineLevel="0" collapsed="false">
      <c r="A21486" s="2" t="s">
        <v>124</v>
      </c>
      <c r="B21486" s="2" t="s">
        <v>124</v>
      </c>
      <c r="C21486" s="2" t="s">
        <v>47</v>
      </c>
      <c r="D21486" s="2" t="s">
        <v>10</v>
      </c>
      <c r="E21486" s="2" t="s">
        <v>74</v>
      </c>
      <c r="F21486" s="2" t="s">
        <v>977</v>
      </c>
      <c r="G21486" s="14" t="n">
        <v>9.5</v>
      </c>
      <c r="H21486" s="14" t="n">
        <v>7.32</v>
      </c>
      <c r="I21486" s="14" t="n">
        <v>9.5</v>
      </c>
      <c r="J21486" s="23" t="n">
        <f aca="false">IF(AND(E21486="Priority",ISNUMBER('Cost model'!N317)),'Cost model'!N317,'Cost model'!M317)</f>
        <v>10.5</v>
      </c>
      <c r="K21486" s="14" t="n">
        <f aca="false">J21486-H21486</f>
        <v>3.18</v>
      </c>
      <c r="L21486" s="14" t="n">
        <f aca="false">G21486-H21486</f>
        <v>2.18</v>
      </c>
    </row>
    <row r="21487" customFormat="false" ht="15" hidden="false" customHeight="false" outlineLevel="0" collapsed="false">
      <c r="A21487" s="2" t="s">
        <v>221</v>
      </c>
      <c r="B21487" s="2" t="s">
        <v>221</v>
      </c>
      <c r="C21487" s="2" t="s">
        <v>49</v>
      </c>
      <c r="D21487" s="2" t="s">
        <v>13</v>
      </c>
      <c r="E21487" s="2" t="s">
        <v>74</v>
      </c>
      <c r="F21487" s="2" t="s">
        <v>977</v>
      </c>
      <c r="G21487" s="14" t="n">
        <v>50</v>
      </c>
      <c r="H21487" s="14" t="n">
        <v>354.11</v>
      </c>
      <c r="I21487" s="14" t="n">
        <v>50</v>
      </c>
      <c r="J21487" s="23" t="n">
        <f aca="false">IF(AND(E21487="Priority",ISNUMBER('Cost model'!N745)),'Cost model'!N745,'Cost model'!M745)</f>
        <v>130</v>
      </c>
      <c r="K21487" s="14" t="n">
        <f aca="false">J21487-H21487</f>
        <v>-224.11</v>
      </c>
      <c r="L21487" s="14" t="n">
        <f aca="false">G21487-H21487</f>
        <v>-304.11</v>
      </c>
    </row>
    <row r="21488" customFormat="false" ht="15" hidden="false" customHeight="false" outlineLevel="0" collapsed="false">
      <c r="A21488" s="2" t="s">
        <v>174</v>
      </c>
      <c r="B21488" s="2" t="s">
        <v>142</v>
      </c>
      <c r="C21488" s="2" t="s">
        <v>49</v>
      </c>
      <c r="D21488" s="2" t="s">
        <v>12</v>
      </c>
      <c r="E21488" s="2" t="s">
        <v>83</v>
      </c>
      <c r="F21488" s="2" t="s">
        <v>976</v>
      </c>
      <c r="G21488" s="14" t="n">
        <v>29.5</v>
      </c>
      <c r="H21488" s="14" t="n">
        <v>20.83</v>
      </c>
      <c r="I21488" s="14" t="n">
        <v>29.5</v>
      </c>
      <c r="J21488" s="23" t="n">
        <f aca="false">IF(AND(E21488="Priority",ISNUMBER('Cost model'!N127)),'Cost model'!N127,'Cost model'!M127)</f>
        <v>65</v>
      </c>
      <c r="K21488" s="14" t="n">
        <f aca="false">J21488-H21488</f>
        <v>44.17</v>
      </c>
      <c r="L21488" s="14" t="n">
        <f aca="false">G21488-H21488</f>
        <v>8.67</v>
      </c>
    </row>
    <row r="21489" customFormat="false" ht="15" hidden="false" customHeight="false" outlineLevel="0" collapsed="false">
      <c r="A21489" s="2" t="s">
        <v>124</v>
      </c>
      <c r="B21489" s="2" t="s">
        <v>124</v>
      </c>
      <c r="C21489" s="2" t="s">
        <v>48</v>
      </c>
      <c r="D21489" s="2" t="s">
        <v>10</v>
      </c>
      <c r="E21489" s="2" t="s">
        <v>74</v>
      </c>
      <c r="F21489" s="2" t="s">
        <v>977</v>
      </c>
      <c r="G21489" s="14" t="n">
        <v>12.5</v>
      </c>
      <c r="H21489" s="14" t="n">
        <v>11.97</v>
      </c>
      <c r="I21489" s="14" t="n">
        <v>12.5</v>
      </c>
      <c r="J21489" s="23" t="n">
        <f aca="false">IF(AND(E21489="Priority",ISNUMBER('Cost model'!N318)),'Cost model'!N318,'Cost model'!M318)</f>
        <v>14.5</v>
      </c>
      <c r="K21489" s="14" t="n">
        <f aca="false">J21489-H21489</f>
        <v>2.53</v>
      </c>
      <c r="L21489" s="14" t="n">
        <f aca="false">G21489-H21489</f>
        <v>0.529999999999999</v>
      </c>
    </row>
    <row r="21490" customFormat="false" ht="15" hidden="false" customHeight="false" outlineLevel="0" collapsed="false">
      <c r="A21490" s="2" t="s">
        <v>124</v>
      </c>
      <c r="B21490" s="2" t="s">
        <v>174</v>
      </c>
      <c r="C21490" s="2" t="s">
        <v>49</v>
      </c>
      <c r="D21490" s="2" t="s">
        <v>12</v>
      </c>
      <c r="E21490" s="2" t="s">
        <v>74</v>
      </c>
      <c r="F21490" s="2" t="s">
        <v>976</v>
      </c>
      <c r="G21490" s="14" t="n">
        <v>19.5</v>
      </c>
      <c r="H21490" s="14" t="n">
        <v>77.11</v>
      </c>
      <c r="I21490" s="14" t="n">
        <v>19.5</v>
      </c>
      <c r="J21490" s="23" t="n">
        <f aca="false">IF(AND(E21490="Priority",ISNUMBER('Cost model'!N367)),'Cost model'!N367,'Cost model'!M367)</f>
        <v>60</v>
      </c>
      <c r="K21490" s="14" t="n">
        <f aca="false">J21490-H21490</f>
        <v>-17.11</v>
      </c>
      <c r="L21490" s="14" t="n">
        <f aca="false">G21490-H21490</f>
        <v>-57.61</v>
      </c>
    </row>
    <row r="21491" customFormat="false" ht="15" hidden="false" customHeight="false" outlineLevel="0" collapsed="false">
      <c r="A21491" s="2" t="s">
        <v>174</v>
      </c>
      <c r="B21491" s="2" t="s">
        <v>142</v>
      </c>
      <c r="C21491" s="2" t="s">
        <v>48</v>
      </c>
      <c r="D21491" s="2" t="s">
        <v>12</v>
      </c>
      <c r="E21491" s="2" t="s">
        <v>83</v>
      </c>
      <c r="F21491" s="2" t="s">
        <v>976</v>
      </c>
      <c r="G21491" s="14" t="n">
        <v>19.5</v>
      </c>
      <c r="H21491" s="14" t="n">
        <v>21.53</v>
      </c>
      <c r="I21491" s="14" t="n">
        <v>19.5</v>
      </c>
      <c r="J21491" s="23" t="n">
        <f aca="false">IF(AND(E21491="Priority",ISNUMBER('Cost model'!N126)),'Cost model'!N126,'Cost model'!M126)</f>
        <v>60</v>
      </c>
      <c r="K21491" s="14" t="n">
        <f aca="false">J21491-H21491</f>
        <v>38.47</v>
      </c>
      <c r="L21491" s="14" t="n">
        <f aca="false">G21491-H21491</f>
        <v>-2.03</v>
      </c>
    </row>
    <row r="21492" customFormat="false" ht="15" hidden="false" customHeight="false" outlineLevel="0" collapsed="false">
      <c r="A21492" s="2" t="s">
        <v>142</v>
      </c>
      <c r="B21492" s="2" t="s">
        <v>142</v>
      </c>
      <c r="C21492" s="2" t="s">
        <v>47</v>
      </c>
      <c r="D21492" s="2" t="s">
        <v>10</v>
      </c>
      <c r="E21492" s="2" t="s">
        <v>74</v>
      </c>
      <c r="F21492" s="2" t="s">
        <v>977</v>
      </c>
      <c r="G21492" s="14" t="n">
        <v>9.5</v>
      </c>
      <c r="H21492" s="14" t="n">
        <v>13.95</v>
      </c>
      <c r="I21492" s="14" t="n">
        <v>9.5</v>
      </c>
      <c r="J21492" s="23" t="n">
        <f aca="false">IF(AND(E21492="Priority",ISNUMBER('Cost model'!N632)),'Cost model'!N632,'Cost model'!M632)</f>
        <v>9.5</v>
      </c>
      <c r="K21492" s="14" t="n">
        <f aca="false">J21492-H21492</f>
        <v>-4.45</v>
      </c>
      <c r="L21492" s="14" t="n">
        <f aca="false">G21492-H21492</f>
        <v>-4.45</v>
      </c>
    </row>
    <row r="21493" customFormat="false" ht="15" hidden="false" customHeight="false" outlineLevel="0" collapsed="false">
      <c r="A21493" s="2" t="s">
        <v>342</v>
      </c>
      <c r="B21493" s="2" t="s">
        <v>158</v>
      </c>
      <c r="C21493" s="2" t="s">
        <v>47</v>
      </c>
      <c r="D21493" s="2" t="s">
        <v>12</v>
      </c>
      <c r="E21493" s="2" t="s">
        <v>83</v>
      </c>
      <c r="F21493" s="2" t="s">
        <v>976</v>
      </c>
      <c r="G21493" s="14" t="n">
        <v>29.5</v>
      </c>
      <c r="H21493" s="14" t="n">
        <v>84.58</v>
      </c>
      <c r="I21493" s="14" t="n">
        <v>29.5</v>
      </c>
      <c r="J21493" s="23" t="n">
        <f aca="false">IF(AND(E21493="Priority",ISNUMBER('Cost model'!N215)),'Cost model'!N215,'Cost model'!M215)</f>
        <v>80</v>
      </c>
      <c r="K21493" s="14" t="n">
        <f aca="false">J21493-H21493</f>
        <v>-4.58</v>
      </c>
      <c r="L21493" s="14" t="n">
        <f aca="false">G21493-H21493</f>
        <v>-55.08</v>
      </c>
    </row>
    <row r="21494" customFormat="false" ht="15" hidden="false" customHeight="false" outlineLevel="0" collapsed="false">
      <c r="A21494" s="2" t="s">
        <v>174</v>
      </c>
      <c r="B21494" s="2" t="s">
        <v>174</v>
      </c>
      <c r="C21494" s="2" t="s">
        <v>49</v>
      </c>
      <c r="D21494" s="2" t="s">
        <v>12</v>
      </c>
      <c r="E21494" s="2" t="s">
        <v>83</v>
      </c>
      <c r="F21494" s="2" t="s">
        <v>977</v>
      </c>
      <c r="G21494" s="14" t="n">
        <v>29.5</v>
      </c>
      <c r="H21494" s="14" t="n">
        <v>47.6</v>
      </c>
      <c r="I21494" s="14" t="n">
        <v>29.5</v>
      </c>
      <c r="J21494" s="23" t="n">
        <f aca="false">IF(AND(E21494="Priority",ISNUMBER('Cost model'!N172)),'Cost model'!N172,'Cost model'!M172)</f>
        <v>60</v>
      </c>
      <c r="K21494" s="14" t="n">
        <f aca="false">J21494-H21494</f>
        <v>12.4</v>
      </c>
      <c r="L21494" s="14" t="n">
        <f aca="false">G21494-H21494</f>
        <v>-18.1</v>
      </c>
    </row>
    <row r="21495" customFormat="false" ht="15" hidden="false" customHeight="false" outlineLevel="0" collapsed="false">
      <c r="A21495" s="2" t="s">
        <v>174</v>
      </c>
      <c r="B21495" s="2" t="s">
        <v>124</v>
      </c>
      <c r="C21495" s="2" t="s">
        <v>48</v>
      </c>
      <c r="D21495" s="2" t="s">
        <v>10</v>
      </c>
      <c r="E21495" s="2" t="s">
        <v>83</v>
      </c>
      <c r="F21495" s="2" t="s">
        <v>976</v>
      </c>
      <c r="G21495" s="14" t="n">
        <v>17.5</v>
      </c>
      <c r="H21495" s="14" t="n">
        <v>20.83</v>
      </c>
      <c r="I21495" s="14" t="n">
        <v>17.5</v>
      </c>
      <c r="J21495" s="23" t="n">
        <f aca="false">IF(AND(E21495="Priority",ISNUMBER('Cost model'!N108)),'Cost model'!N108,'Cost model'!M108)</f>
        <v>21.5</v>
      </c>
      <c r="K21495" s="14" t="n">
        <f aca="false">J21495-H21495</f>
        <v>0.670000000000002</v>
      </c>
      <c r="L21495" s="14" t="n">
        <f aca="false">G21495-H21495</f>
        <v>-3.33</v>
      </c>
    </row>
    <row r="21496" customFormat="false" ht="15" hidden="false" customHeight="false" outlineLevel="0" collapsed="false">
      <c r="A21496" s="2" t="s">
        <v>174</v>
      </c>
      <c r="B21496" s="2" t="s">
        <v>174</v>
      </c>
      <c r="C21496" s="2" t="s">
        <v>48</v>
      </c>
      <c r="D21496" s="2" t="s">
        <v>14</v>
      </c>
      <c r="E21496" s="2" t="s">
        <v>74</v>
      </c>
      <c r="F21496" s="2" t="s">
        <v>977</v>
      </c>
      <c r="G21496" s="14" t="n">
        <v>45</v>
      </c>
      <c r="H21496" s="14" t="n">
        <v>186.54</v>
      </c>
      <c r="I21496" s="14" t="n">
        <v>45</v>
      </c>
      <c r="J21496" s="23" t="n">
        <f aca="false">IF(AND(E21496="Priority",ISNUMBER('Cost model'!N177)),'Cost model'!N177,'Cost model'!M177)</f>
        <v>110</v>
      </c>
      <c r="K21496" s="14" t="n">
        <f aca="false">J21496-H21496</f>
        <v>-76.54</v>
      </c>
      <c r="L21496" s="14" t="n">
        <f aca="false">G21496-H21496</f>
        <v>-141.54</v>
      </c>
    </row>
    <row r="21497" customFormat="false" ht="15" hidden="false" customHeight="false" outlineLevel="0" collapsed="false">
      <c r="A21497" s="2" t="s">
        <v>142</v>
      </c>
      <c r="B21497" s="2" t="s">
        <v>142</v>
      </c>
      <c r="C21497" s="2" t="s">
        <v>47</v>
      </c>
      <c r="D21497" s="2" t="s">
        <v>10</v>
      </c>
      <c r="E21497" s="2" t="s">
        <v>74</v>
      </c>
      <c r="F21497" s="2" t="s">
        <v>977</v>
      </c>
      <c r="G21497" s="14" t="n">
        <v>9.5</v>
      </c>
      <c r="H21497" s="14" t="n">
        <v>5.16</v>
      </c>
      <c r="I21497" s="14" t="n">
        <v>9.5</v>
      </c>
      <c r="J21497" s="23" t="n">
        <f aca="false">IF(AND(E21497="Priority",ISNUMBER('Cost model'!N632)),'Cost model'!N632,'Cost model'!M632)</f>
        <v>9.5</v>
      </c>
      <c r="K21497" s="14" t="n">
        <f aca="false">J21497-H21497</f>
        <v>4.34</v>
      </c>
      <c r="L21497" s="14" t="n">
        <f aca="false">G21497-H21497</f>
        <v>4.34</v>
      </c>
    </row>
    <row r="21498" customFormat="false" ht="15" hidden="false" customHeight="false" outlineLevel="0" collapsed="false">
      <c r="A21498" s="2" t="s">
        <v>221</v>
      </c>
      <c r="B21498" s="2" t="s">
        <v>221</v>
      </c>
      <c r="C21498" s="2" t="s">
        <v>47</v>
      </c>
      <c r="D21498" s="2" t="s">
        <v>12</v>
      </c>
      <c r="E21498" s="2" t="s">
        <v>74</v>
      </c>
      <c r="F21498" s="2" t="s">
        <v>977</v>
      </c>
      <c r="G21498" s="14" t="n">
        <v>9.5</v>
      </c>
      <c r="H21498" s="14" t="n">
        <v>26.8</v>
      </c>
      <c r="I21498" s="14" t="n">
        <v>9.5</v>
      </c>
      <c r="J21498" s="23" t="n">
        <f aca="false">IF(AND(E21498="Priority",ISNUMBER('Cost model'!N740)),'Cost model'!N740,'Cost model'!M740)</f>
        <v>22.5</v>
      </c>
      <c r="K21498" s="14" t="n">
        <f aca="false">J21498-H21498</f>
        <v>-4.3</v>
      </c>
      <c r="L21498" s="14" t="n">
        <f aca="false">G21498-H21498</f>
        <v>-17.3</v>
      </c>
    </row>
    <row r="21499" customFormat="false" ht="15" hidden="false" customHeight="false" outlineLevel="0" collapsed="false">
      <c r="A21499" s="2" t="s">
        <v>174</v>
      </c>
      <c r="B21499" s="2" t="s">
        <v>174</v>
      </c>
      <c r="C21499" s="2" t="s">
        <v>48</v>
      </c>
      <c r="D21499" s="2" t="s">
        <v>12</v>
      </c>
      <c r="E21499" s="2" t="s">
        <v>83</v>
      </c>
      <c r="F21499" s="2" t="s">
        <v>977</v>
      </c>
      <c r="G21499" s="14" t="n">
        <v>19.5</v>
      </c>
      <c r="H21499" s="14" t="n">
        <v>48.57</v>
      </c>
      <c r="I21499" s="14" t="n">
        <v>19.5</v>
      </c>
      <c r="J21499" s="23" t="n">
        <f aca="false">IF(AND(E21499="Priority",ISNUMBER('Cost model'!N171)),'Cost model'!N171,'Cost model'!M171)</f>
        <v>55</v>
      </c>
      <c r="K21499" s="14" t="n">
        <f aca="false">J21499-H21499</f>
        <v>6.43</v>
      </c>
      <c r="L21499" s="14" t="n">
        <f aca="false">G21499-H21499</f>
        <v>-29.07</v>
      </c>
    </row>
    <row r="21500" customFormat="false" ht="15" hidden="false" customHeight="false" outlineLevel="0" collapsed="false">
      <c r="A21500" s="2" t="s">
        <v>142</v>
      </c>
      <c r="B21500" s="2" t="s">
        <v>142</v>
      </c>
      <c r="C21500" s="2" t="s">
        <v>49</v>
      </c>
      <c r="D21500" s="2" t="s">
        <v>12</v>
      </c>
      <c r="E21500" s="2" t="s">
        <v>74</v>
      </c>
      <c r="F21500" s="2" t="s">
        <v>977</v>
      </c>
      <c r="G21500" s="14" t="n">
        <v>19.5</v>
      </c>
      <c r="H21500" s="14" t="n">
        <v>60.06</v>
      </c>
      <c r="I21500" s="14" t="n">
        <v>19.5</v>
      </c>
      <c r="J21500" s="23" t="n">
        <f aca="false">IF(AND(E21500="Priority",ISNUMBER('Cost model'!N637)),'Cost model'!N637,'Cost model'!M637)</f>
        <v>45</v>
      </c>
      <c r="K21500" s="14" t="n">
        <f aca="false">J21500-H21500</f>
        <v>-15.06</v>
      </c>
      <c r="L21500" s="14" t="n">
        <f aca="false">G21500-H21500</f>
        <v>-40.56</v>
      </c>
    </row>
    <row r="21501" customFormat="false" ht="15" hidden="false" customHeight="false" outlineLevel="0" collapsed="false">
      <c r="A21501" s="2" t="s">
        <v>174</v>
      </c>
      <c r="B21501" s="2" t="s">
        <v>174</v>
      </c>
      <c r="C21501" s="2" t="s">
        <v>47</v>
      </c>
      <c r="D21501" s="2" t="s">
        <v>12</v>
      </c>
      <c r="E21501" s="2" t="s">
        <v>74</v>
      </c>
      <c r="F21501" s="2" t="s">
        <v>977</v>
      </c>
      <c r="G21501" s="14" t="n">
        <v>9.5</v>
      </c>
      <c r="H21501" s="14" t="n">
        <v>10.53</v>
      </c>
      <c r="I21501" s="14" t="n">
        <v>9.5</v>
      </c>
      <c r="J21501" s="23" t="n">
        <f aca="false">IF(AND(E21501="Priority",ISNUMBER('Cost model'!N170)),'Cost model'!N170,'Cost model'!M170)</f>
        <v>25.5</v>
      </c>
      <c r="K21501" s="14" t="n">
        <f aca="false">J21501-H21501</f>
        <v>14.97</v>
      </c>
      <c r="L21501" s="14" t="n">
        <f aca="false">G21501-H21501</f>
        <v>-1.03</v>
      </c>
    </row>
    <row r="21502" customFormat="false" ht="15" hidden="false" customHeight="false" outlineLevel="0" collapsed="false">
      <c r="A21502" s="2" t="s">
        <v>174</v>
      </c>
      <c r="B21502" s="2" t="s">
        <v>142</v>
      </c>
      <c r="C21502" s="2" t="s">
        <v>47</v>
      </c>
      <c r="D21502" s="2" t="s">
        <v>12</v>
      </c>
      <c r="E21502" s="2" t="s">
        <v>83</v>
      </c>
      <c r="F21502" s="2" t="s">
        <v>976</v>
      </c>
      <c r="G21502" s="14" t="n">
        <v>19.5</v>
      </c>
      <c r="H21502" s="14" t="n">
        <v>42.61</v>
      </c>
      <c r="I21502" s="14" t="n">
        <v>19.5</v>
      </c>
      <c r="J21502" s="23" t="n">
        <f aca="false">IF(AND(E21502="Priority",ISNUMBER('Cost model'!N125)),'Cost model'!N125,'Cost model'!M125)</f>
        <v>55</v>
      </c>
      <c r="K21502" s="14" t="n">
        <f aca="false">J21502-H21502</f>
        <v>12.39</v>
      </c>
      <c r="L21502" s="14" t="n">
        <f aca="false">G21502-H21502</f>
        <v>-23.11</v>
      </c>
    </row>
    <row r="21503" customFormat="false" ht="15" hidden="false" customHeight="false" outlineLevel="0" collapsed="false">
      <c r="A21503" s="2" t="s">
        <v>124</v>
      </c>
      <c r="B21503" s="2" t="s">
        <v>124</v>
      </c>
      <c r="C21503" s="2" t="s">
        <v>48</v>
      </c>
      <c r="D21503" s="2" t="s">
        <v>10</v>
      </c>
      <c r="E21503" s="2" t="s">
        <v>83</v>
      </c>
      <c r="F21503" s="2" t="s">
        <v>977</v>
      </c>
      <c r="G21503" s="14" t="n">
        <v>17.5</v>
      </c>
      <c r="H21503" s="14" t="n">
        <v>20.83</v>
      </c>
      <c r="I21503" s="14" t="n">
        <v>17.5</v>
      </c>
      <c r="J21503" s="23" t="n">
        <f aca="false">IF(AND(E21503="Priority",ISNUMBER('Cost model'!N318)),'Cost model'!N318,'Cost model'!M318)</f>
        <v>19.5</v>
      </c>
      <c r="K21503" s="14" t="n">
        <f aca="false">J21503-H21503</f>
        <v>-1.33</v>
      </c>
      <c r="L21503" s="14" t="n">
        <f aca="false">G21503-H21503</f>
        <v>-3.33</v>
      </c>
    </row>
    <row r="21504" customFormat="false" ht="15" hidden="false" customHeight="false" outlineLevel="0" collapsed="false">
      <c r="A21504" s="2" t="s">
        <v>221</v>
      </c>
      <c r="B21504" s="2" t="s">
        <v>142</v>
      </c>
      <c r="C21504" s="2" t="s">
        <v>49</v>
      </c>
      <c r="D21504" s="2" t="s">
        <v>10</v>
      </c>
      <c r="E21504" s="2" t="s">
        <v>74</v>
      </c>
      <c r="F21504" s="2" t="s">
        <v>976</v>
      </c>
      <c r="G21504" s="14" t="n">
        <v>19.5</v>
      </c>
      <c r="H21504" s="14" t="n">
        <v>23.58</v>
      </c>
      <c r="I21504" s="14" t="n">
        <v>19.5</v>
      </c>
      <c r="J21504" s="23" t="n">
        <f aca="false">IF(AND(E21504="Priority",ISNUMBER('Cost model'!N769)),'Cost model'!N769,'Cost model'!M769)</f>
        <v>24.5</v>
      </c>
      <c r="K21504" s="14" t="n">
        <f aca="false">J21504-H21504</f>
        <v>0.920000000000002</v>
      </c>
      <c r="L21504" s="14" t="n">
        <f aca="false">G21504-H21504</f>
        <v>-4.08</v>
      </c>
    </row>
    <row r="21505" customFormat="false" ht="15" hidden="false" customHeight="false" outlineLevel="0" collapsed="false">
      <c r="A21505" s="2" t="s">
        <v>124</v>
      </c>
      <c r="B21505" s="2" t="s">
        <v>123</v>
      </c>
      <c r="C21505" s="2" t="s">
        <v>48</v>
      </c>
      <c r="D21505" s="2" t="s">
        <v>12</v>
      </c>
      <c r="E21505" s="2" t="s">
        <v>74</v>
      </c>
      <c r="F21505" s="2" t="s">
        <v>976</v>
      </c>
      <c r="G21505" s="14" t="n">
        <v>12.5</v>
      </c>
      <c r="H21505" s="14" t="n">
        <v>58.8</v>
      </c>
      <c r="I21505" s="14" t="n">
        <v>24.5</v>
      </c>
      <c r="J21505" s="23" t="n">
        <f aca="false">IF(AND(E21505="Priority",ISNUMBER('Cost model'!N396)),'Cost model'!N396,'Cost model'!M396)</f>
        <v>60</v>
      </c>
      <c r="K21505" s="14" t="n">
        <f aca="false">J21505-H21505</f>
        <v>1.2</v>
      </c>
      <c r="L21505" s="14" t="n">
        <f aca="false">G21505-H21505</f>
        <v>-46.3</v>
      </c>
    </row>
    <row r="21506" customFormat="false" ht="15" hidden="false" customHeight="false" outlineLevel="0" collapsed="false">
      <c r="A21506" s="2" t="s">
        <v>142</v>
      </c>
      <c r="B21506" s="2" t="s">
        <v>158</v>
      </c>
      <c r="C21506" s="2" t="s">
        <v>48</v>
      </c>
      <c r="D21506" s="2" t="s">
        <v>10</v>
      </c>
      <c r="E21506" s="2" t="s">
        <v>83</v>
      </c>
      <c r="F21506" s="2" t="s">
        <v>976</v>
      </c>
      <c r="G21506" s="14" t="n">
        <v>19.5</v>
      </c>
      <c r="H21506" s="14" t="n">
        <v>16.84</v>
      </c>
      <c r="I21506" s="14" t="n">
        <v>19.5</v>
      </c>
      <c r="J21506" s="23" t="n">
        <f aca="false">IF(AND(E21506="Priority",ISNUMBER('Cost model'!N648)),'Cost model'!N648,'Cost model'!M648)</f>
        <v>18.5</v>
      </c>
      <c r="K21506" s="14" t="n">
        <f aca="false">J21506-H21506</f>
        <v>1.66</v>
      </c>
      <c r="L21506" s="14" t="n">
        <f aca="false">G21506-H21506</f>
        <v>2.66</v>
      </c>
    </row>
    <row r="21507" customFormat="false" ht="15" hidden="false" customHeight="false" outlineLevel="0" collapsed="false">
      <c r="A21507" s="2" t="s">
        <v>174</v>
      </c>
      <c r="B21507" s="2" t="s">
        <v>174</v>
      </c>
      <c r="C21507" s="2" t="s">
        <v>47</v>
      </c>
      <c r="D21507" s="2" t="s">
        <v>12</v>
      </c>
      <c r="E21507" s="2" t="s">
        <v>83</v>
      </c>
      <c r="F21507" s="2" t="s">
        <v>977</v>
      </c>
      <c r="G21507" s="14" t="n">
        <v>19.5</v>
      </c>
      <c r="H21507" s="14" t="n">
        <v>25.06</v>
      </c>
      <c r="I21507" s="14" t="n">
        <v>19.5</v>
      </c>
      <c r="J21507" s="23" t="n">
        <f aca="false">IF(AND(E21507="Priority",ISNUMBER('Cost model'!N170)),'Cost model'!N170,'Cost model'!M170)</f>
        <v>35</v>
      </c>
      <c r="K21507" s="14" t="n">
        <f aca="false">J21507-H21507</f>
        <v>9.94</v>
      </c>
      <c r="L21507" s="14" t="n">
        <f aca="false">G21507-H21507</f>
        <v>-5.56</v>
      </c>
    </row>
    <row r="21508" customFormat="false" ht="15" hidden="false" customHeight="false" outlineLevel="0" collapsed="false">
      <c r="A21508" s="2" t="s">
        <v>174</v>
      </c>
      <c r="B21508" s="2" t="s">
        <v>124</v>
      </c>
      <c r="C21508" s="2" t="s">
        <v>47</v>
      </c>
      <c r="D21508" s="2" t="s">
        <v>12</v>
      </c>
      <c r="E21508" s="2" t="s">
        <v>74</v>
      </c>
      <c r="F21508" s="2" t="s">
        <v>976</v>
      </c>
      <c r="G21508" s="14" t="n">
        <v>9.5</v>
      </c>
      <c r="H21508" s="14" t="n">
        <v>14.86</v>
      </c>
      <c r="I21508" s="14" t="n">
        <v>9.5</v>
      </c>
      <c r="J21508" s="23" t="n">
        <f aca="false">IF(AND(E21508="Priority",ISNUMBER('Cost model'!N110)),'Cost model'!N110,'Cost model'!M110)</f>
        <v>40</v>
      </c>
      <c r="K21508" s="14" t="n">
        <f aca="false">J21508-H21508</f>
        <v>25.14</v>
      </c>
      <c r="L21508" s="14" t="n">
        <f aca="false">G21508-H21508</f>
        <v>-5.36</v>
      </c>
    </row>
    <row r="21509" customFormat="false" ht="15" hidden="false" customHeight="false" outlineLevel="0" collapsed="false">
      <c r="A21509" s="2" t="s">
        <v>174</v>
      </c>
      <c r="B21509" s="2" t="s">
        <v>142</v>
      </c>
      <c r="C21509" s="2" t="s">
        <v>47</v>
      </c>
      <c r="D21509" s="2" t="s">
        <v>12</v>
      </c>
      <c r="E21509" s="2" t="s">
        <v>74</v>
      </c>
      <c r="F21509" s="2" t="s">
        <v>976</v>
      </c>
      <c r="G21509" s="14" t="n">
        <v>9.5</v>
      </c>
      <c r="H21509" s="14" t="n">
        <v>19.37</v>
      </c>
      <c r="I21509" s="14" t="n">
        <v>9.5</v>
      </c>
      <c r="J21509" s="23" t="n">
        <f aca="false">IF(AND(E21509="Priority",ISNUMBER('Cost model'!N125)),'Cost model'!N125,'Cost model'!M125)</f>
        <v>40</v>
      </c>
      <c r="K21509" s="14" t="n">
        <f aca="false">J21509-H21509</f>
        <v>20.63</v>
      </c>
      <c r="L21509" s="14" t="n">
        <f aca="false">G21509-H21509</f>
        <v>-9.87</v>
      </c>
    </row>
    <row r="21510" customFormat="false" ht="15" hidden="false" customHeight="false" outlineLevel="0" collapsed="false">
      <c r="A21510" s="2" t="s">
        <v>174</v>
      </c>
      <c r="B21510" s="2" t="s">
        <v>142</v>
      </c>
      <c r="C21510" s="2" t="s">
        <v>47</v>
      </c>
      <c r="D21510" s="2" t="s">
        <v>12</v>
      </c>
      <c r="E21510" s="2" t="s">
        <v>74</v>
      </c>
      <c r="F21510" s="2" t="s">
        <v>976</v>
      </c>
      <c r="G21510" s="14" t="n">
        <v>9.5</v>
      </c>
      <c r="H21510" s="14" t="n">
        <v>18.37</v>
      </c>
      <c r="I21510" s="14" t="n">
        <v>9.5</v>
      </c>
      <c r="J21510" s="23" t="n">
        <f aca="false">IF(AND(E21510="Priority",ISNUMBER('Cost model'!N125)),'Cost model'!N125,'Cost model'!M125)</f>
        <v>40</v>
      </c>
      <c r="K21510" s="14" t="n">
        <f aca="false">J21510-H21510</f>
        <v>21.63</v>
      </c>
      <c r="L21510" s="14" t="n">
        <f aca="false">G21510-H21510</f>
        <v>-8.87</v>
      </c>
    </row>
    <row r="21511" customFormat="false" ht="15" hidden="false" customHeight="false" outlineLevel="0" collapsed="false">
      <c r="A21511" s="2" t="s">
        <v>124</v>
      </c>
      <c r="B21511" s="2" t="s">
        <v>158</v>
      </c>
      <c r="C21511" s="2" t="s">
        <v>47</v>
      </c>
      <c r="D21511" s="2" t="s">
        <v>10</v>
      </c>
      <c r="E21511" s="2" t="s">
        <v>83</v>
      </c>
      <c r="F21511" s="2" t="s">
        <v>976</v>
      </c>
      <c r="G21511" s="14" t="n">
        <v>19.5</v>
      </c>
      <c r="H21511" s="14" t="n">
        <v>20.83</v>
      </c>
      <c r="I21511" s="14" t="n">
        <v>19.5</v>
      </c>
      <c r="J21511" s="23" t="n">
        <f aca="false">IF(AND(E21511="Priority",ISNUMBER('Cost model'!N347)),'Cost model'!N347,'Cost model'!M347)</f>
        <v>18.5</v>
      </c>
      <c r="K21511" s="14" t="n">
        <f aca="false">J21511-H21511</f>
        <v>-2.33</v>
      </c>
      <c r="L21511" s="14" t="n">
        <f aca="false">G21511-H21511</f>
        <v>-1.33</v>
      </c>
    </row>
    <row r="21512" customFormat="false" ht="15" hidden="false" customHeight="false" outlineLevel="0" collapsed="false">
      <c r="A21512" s="2" t="s">
        <v>221</v>
      </c>
      <c r="B21512" s="2" t="s">
        <v>221</v>
      </c>
      <c r="C21512" s="2" t="s">
        <v>49</v>
      </c>
      <c r="D21512" s="2" t="s">
        <v>10</v>
      </c>
      <c r="E21512" s="2" t="s">
        <v>83</v>
      </c>
      <c r="F21512" s="2" t="s">
        <v>977</v>
      </c>
      <c r="G21512" s="14" t="n">
        <v>24.5</v>
      </c>
      <c r="H21512" s="14" t="n">
        <v>23.58</v>
      </c>
      <c r="I21512" s="14" t="n">
        <v>24.5</v>
      </c>
      <c r="J21512" s="23" t="n">
        <f aca="false">IF(AND(E21512="Priority",ISNUMBER('Cost model'!N739)),'Cost model'!N739,'Cost model'!M739)</f>
        <v>23.5</v>
      </c>
      <c r="K21512" s="14" t="n">
        <f aca="false">J21512-H21512</f>
        <v>-0.0799999999999983</v>
      </c>
      <c r="L21512" s="14" t="n">
        <f aca="false">G21512-H21512</f>
        <v>0.920000000000002</v>
      </c>
    </row>
    <row r="21513" customFormat="false" ht="15" hidden="false" customHeight="false" outlineLevel="0" collapsed="false">
      <c r="A21513" s="2" t="s">
        <v>174</v>
      </c>
      <c r="B21513" s="2" t="s">
        <v>124</v>
      </c>
      <c r="C21513" s="2" t="s">
        <v>48</v>
      </c>
      <c r="D21513" s="2" t="s">
        <v>12</v>
      </c>
      <c r="E21513" s="2" t="s">
        <v>74</v>
      </c>
      <c r="F21513" s="2" t="s">
        <v>976</v>
      </c>
      <c r="G21513" s="14" t="n">
        <v>12.5</v>
      </c>
      <c r="H21513" s="14" t="n">
        <v>41.33</v>
      </c>
      <c r="I21513" s="14" t="n">
        <v>12.5</v>
      </c>
      <c r="J21513" s="23" t="n">
        <f aca="false">IF(AND(E21513="Priority",ISNUMBER('Cost model'!N111)),'Cost model'!N111,'Cost model'!M111)</f>
        <v>45</v>
      </c>
      <c r="K21513" s="14" t="n">
        <f aca="false">J21513-H21513</f>
        <v>3.67</v>
      </c>
      <c r="L21513" s="14" t="n">
        <f aca="false">G21513-H21513</f>
        <v>-28.83</v>
      </c>
    </row>
    <row r="21514" customFormat="false" ht="15" hidden="false" customHeight="false" outlineLevel="0" collapsed="false">
      <c r="A21514" s="2" t="s">
        <v>174</v>
      </c>
      <c r="B21514" s="2" t="s">
        <v>174</v>
      </c>
      <c r="C21514" s="2" t="s">
        <v>47</v>
      </c>
      <c r="D21514" s="2" t="s">
        <v>10</v>
      </c>
      <c r="E21514" s="2" t="s">
        <v>74</v>
      </c>
      <c r="F21514" s="2" t="s">
        <v>977</v>
      </c>
      <c r="G21514" s="14" t="n">
        <v>9.5</v>
      </c>
      <c r="H21514" s="14" t="n">
        <v>5.94</v>
      </c>
      <c r="I21514" s="14" t="n">
        <v>9.5</v>
      </c>
      <c r="J21514" s="23" t="n">
        <f aca="false">IF(AND(E21514="Priority",ISNUMBER('Cost model'!N167)),'Cost model'!N167,'Cost model'!M167)</f>
        <v>8.5</v>
      </c>
      <c r="K21514" s="14" t="n">
        <f aca="false">J21514-H21514</f>
        <v>2.56</v>
      </c>
      <c r="L21514" s="14" t="n">
        <f aca="false">G21514-H21514</f>
        <v>3.56</v>
      </c>
    </row>
    <row r="21515" customFormat="false" ht="15" hidden="false" customHeight="false" outlineLevel="0" collapsed="false">
      <c r="A21515" s="2" t="s">
        <v>142</v>
      </c>
      <c r="B21515" s="2" t="s">
        <v>158</v>
      </c>
      <c r="C21515" s="2" t="s">
        <v>47</v>
      </c>
      <c r="D21515" s="2" t="s">
        <v>10</v>
      </c>
      <c r="E21515" s="2" t="s">
        <v>74</v>
      </c>
      <c r="F21515" s="2" t="s">
        <v>976</v>
      </c>
      <c r="G21515" s="14" t="n">
        <v>14.5</v>
      </c>
      <c r="H21515" s="14" t="n">
        <v>13.35</v>
      </c>
      <c r="I21515" s="14" t="n">
        <v>14.5</v>
      </c>
      <c r="J21515" s="23" t="n">
        <f aca="false">IF(AND(E21515="Priority",ISNUMBER('Cost model'!N647)),'Cost model'!N647,'Cost model'!M647)</f>
        <v>13.5</v>
      </c>
      <c r="K21515" s="14" t="n">
        <f aca="false">J21515-H21515</f>
        <v>0.15</v>
      </c>
      <c r="L21515" s="14" t="n">
        <f aca="false">G21515-H21515</f>
        <v>1.15</v>
      </c>
    </row>
    <row r="21516" customFormat="false" ht="15" hidden="false" customHeight="false" outlineLevel="0" collapsed="false">
      <c r="A21516" s="2" t="s">
        <v>142</v>
      </c>
      <c r="B21516" s="2" t="s">
        <v>142</v>
      </c>
      <c r="C21516" s="2" t="s">
        <v>47</v>
      </c>
      <c r="D21516" s="2" t="s">
        <v>10</v>
      </c>
      <c r="E21516" s="2" t="s">
        <v>74</v>
      </c>
      <c r="F21516" s="2" t="s">
        <v>977</v>
      </c>
      <c r="G21516" s="14" t="n">
        <v>9.5</v>
      </c>
      <c r="H21516" s="14" t="n">
        <v>20.83</v>
      </c>
      <c r="I21516" s="14" t="n">
        <v>9.5</v>
      </c>
      <c r="J21516" s="23" t="n">
        <f aca="false">IF(AND(E21516="Priority",ISNUMBER('Cost model'!N632)),'Cost model'!N632,'Cost model'!M632)</f>
        <v>9.5</v>
      </c>
      <c r="K21516" s="14" t="n">
        <f aca="false">J21516-H21516</f>
        <v>-11.33</v>
      </c>
      <c r="L21516" s="14" t="n">
        <f aca="false">G21516-H21516</f>
        <v>-11.33</v>
      </c>
    </row>
    <row r="21517" customFormat="false" ht="15" hidden="false" customHeight="false" outlineLevel="0" collapsed="false">
      <c r="A21517" s="2" t="s">
        <v>124</v>
      </c>
      <c r="B21517" s="2" t="s">
        <v>124</v>
      </c>
      <c r="C21517" s="2" t="s">
        <v>47</v>
      </c>
      <c r="D21517" s="2" t="s">
        <v>10</v>
      </c>
      <c r="E21517" s="2" t="s">
        <v>74</v>
      </c>
      <c r="F21517" s="2" t="s">
        <v>977</v>
      </c>
      <c r="G21517" s="14" t="n">
        <v>9.5</v>
      </c>
      <c r="H21517" s="14" t="n">
        <v>7.45</v>
      </c>
      <c r="I21517" s="14" t="n">
        <v>9.5</v>
      </c>
      <c r="J21517" s="23" t="n">
        <f aca="false">IF(AND(E21517="Priority",ISNUMBER('Cost model'!N317)),'Cost model'!N317,'Cost model'!M317)</f>
        <v>10.5</v>
      </c>
      <c r="K21517" s="14" t="n">
        <f aca="false">J21517-H21517</f>
        <v>3.05</v>
      </c>
      <c r="L21517" s="14" t="n">
        <f aca="false">G21517-H21517</f>
        <v>2.05</v>
      </c>
    </row>
    <row r="21518" customFormat="false" ht="15" hidden="false" customHeight="false" outlineLevel="0" collapsed="false">
      <c r="A21518" s="2" t="s">
        <v>221</v>
      </c>
      <c r="B21518" s="2" t="s">
        <v>124</v>
      </c>
      <c r="C21518" s="2" t="s">
        <v>47</v>
      </c>
      <c r="D21518" s="2" t="s">
        <v>10</v>
      </c>
      <c r="E21518" s="2" t="s">
        <v>74</v>
      </c>
      <c r="F21518" s="2" t="s">
        <v>976</v>
      </c>
      <c r="G21518" s="14" t="n">
        <v>9.5</v>
      </c>
      <c r="H21518" s="14" t="n">
        <v>10.93</v>
      </c>
      <c r="I21518" s="14" t="n">
        <v>19.5</v>
      </c>
      <c r="J21518" s="23" t="n">
        <f aca="false">IF(AND(E21518="Priority",ISNUMBER('Cost model'!N797)),'Cost model'!N797,'Cost model'!M797)</f>
        <v>14.5</v>
      </c>
      <c r="K21518" s="14" t="n">
        <f aca="false">J21518-H21518</f>
        <v>3.57</v>
      </c>
      <c r="L21518" s="14" t="n">
        <f aca="false">G21518-H21518</f>
        <v>-1.43</v>
      </c>
    </row>
    <row r="21519" customFormat="false" ht="15" hidden="false" customHeight="false" outlineLevel="0" collapsed="false">
      <c r="A21519" s="2" t="s">
        <v>142</v>
      </c>
      <c r="B21519" s="2" t="s">
        <v>142</v>
      </c>
      <c r="C21519" s="2" t="s">
        <v>49</v>
      </c>
      <c r="D21519" s="2" t="s">
        <v>10</v>
      </c>
      <c r="E21519" s="2" t="s">
        <v>74</v>
      </c>
      <c r="F21519" s="2" t="s">
        <v>977</v>
      </c>
      <c r="G21519" s="14" t="n">
        <v>17.5</v>
      </c>
      <c r="H21519" s="14" t="n">
        <v>15.39</v>
      </c>
      <c r="I21519" s="14" t="n">
        <v>17.5</v>
      </c>
      <c r="J21519" s="23" t="n">
        <f aca="false">IF(AND(E21519="Priority",ISNUMBER('Cost model'!N634)),'Cost model'!N634,'Cost model'!M634)</f>
        <v>15.5</v>
      </c>
      <c r="K21519" s="14" t="n">
        <f aca="false">J21519-H21519</f>
        <v>0.109999999999999</v>
      </c>
      <c r="L21519" s="14" t="n">
        <f aca="false">G21519-H21519</f>
        <v>2.11</v>
      </c>
    </row>
    <row r="21520" customFormat="false" ht="15" hidden="false" customHeight="false" outlineLevel="0" collapsed="false">
      <c r="A21520" s="2" t="s">
        <v>174</v>
      </c>
      <c r="B21520" s="2" t="s">
        <v>142</v>
      </c>
      <c r="C21520" s="2" t="s">
        <v>48</v>
      </c>
      <c r="D21520" s="2" t="s">
        <v>13</v>
      </c>
      <c r="E21520" s="2" t="s">
        <v>74</v>
      </c>
      <c r="F21520" s="2" t="s">
        <v>976</v>
      </c>
      <c r="G21520" s="14" t="n">
        <v>24.5</v>
      </c>
      <c r="H21520" s="14" t="n">
        <v>31.1</v>
      </c>
      <c r="I21520" s="14" t="n">
        <v>24.5</v>
      </c>
      <c r="J21520" s="23" t="n">
        <f aca="false">IF(AND(E21520="Priority",ISNUMBER('Cost model'!N129)),'Cost model'!N129,'Cost model'!M129)</f>
        <v>75</v>
      </c>
      <c r="K21520" s="14" t="n">
        <f aca="false">J21520-H21520</f>
        <v>43.9</v>
      </c>
      <c r="L21520" s="14" t="n">
        <f aca="false">G21520-H21520</f>
        <v>-6.6</v>
      </c>
    </row>
    <row r="21521" customFormat="false" ht="15" hidden="false" customHeight="false" outlineLevel="0" collapsed="false">
      <c r="A21521" s="2" t="s">
        <v>174</v>
      </c>
      <c r="B21521" s="2" t="s">
        <v>174</v>
      </c>
      <c r="C21521" s="2" t="s">
        <v>49</v>
      </c>
      <c r="D21521" s="2" t="s">
        <v>12</v>
      </c>
      <c r="E21521" s="2" t="s">
        <v>74</v>
      </c>
      <c r="F21521" s="2" t="s">
        <v>977</v>
      </c>
      <c r="G21521" s="14" t="n">
        <v>19.5</v>
      </c>
      <c r="H21521" s="14" t="n">
        <v>45.65</v>
      </c>
      <c r="I21521" s="14" t="n">
        <v>19.5</v>
      </c>
      <c r="J21521" s="23" t="n">
        <f aca="false">IF(AND(E21521="Priority",ISNUMBER('Cost model'!N172)),'Cost model'!N172,'Cost model'!M172)</f>
        <v>45</v>
      </c>
      <c r="K21521" s="14" t="n">
        <f aca="false">J21521-H21521</f>
        <v>-0.649999999999999</v>
      </c>
      <c r="L21521" s="14" t="n">
        <f aca="false">G21521-H21521</f>
        <v>-26.15</v>
      </c>
    </row>
    <row r="21522" customFormat="false" ht="15" hidden="false" customHeight="false" outlineLevel="0" collapsed="false">
      <c r="A21522" s="2" t="s">
        <v>174</v>
      </c>
      <c r="B21522" s="2" t="s">
        <v>174</v>
      </c>
      <c r="C21522" s="2" t="s">
        <v>48</v>
      </c>
      <c r="D21522" s="2" t="s">
        <v>12</v>
      </c>
      <c r="E21522" s="2" t="s">
        <v>74</v>
      </c>
      <c r="F21522" s="2" t="s">
        <v>977</v>
      </c>
      <c r="G21522" s="14" t="n">
        <v>12.5</v>
      </c>
      <c r="H21522" s="14" t="n">
        <v>9.9</v>
      </c>
      <c r="I21522" s="14" t="n">
        <v>12.5</v>
      </c>
      <c r="J21522" s="23" t="n">
        <f aca="false">IF(AND(E21522="Priority",ISNUMBER('Cost model'!N171)),'Cost model'!N171,'Cost model'!M171)</f>
        <v>40</v>
      </c>
      <c r="K21522" s="14" t="n">
        <f aca="false">J21522-H21522</f>
        <v>30.1</v>
      </c>
      <c r="L21522" s="14" t="n">
        <f aca="false">G21522-H21522</f>
        <v>2.6</v>
      </c>
    </row>
    <row r="21523" customFormat="false" ht="15" hidden="false" customHeight="false" outlineLevel="0" collapsed="false">
      <c r="A21523" s="2" t="s">
        <v>124</v>
      </c>
      <c r="B21523" s="2" t="s">
        <v>123</v>
      </c>
      <c r="C21523" s="2" t="s">
        <v>48</v>
      </c>
      <c r="D21523" s="2" t="s">
        <v>10</v>
      </c>
      <c r="E21523" s="2" t="s">
        <v>74</v>
      </c>
      <c r="F21523" s="2" t="s">
        <v>976</v>
      </c>
      <c r="G21523" s="14" t="n">
        <v>12.5</v>
      </c>
      <c r="H21523" s="14" t="n">
        <v>23.58</v>
      </c>
      <c r="I21523" s="14" t="n">
        <v>19.5</v>
      </c>
      <c r="J21523" s="23" t="n">
        <f aca="false">IF(AND(E21523="Priority",ISNUMBER('Cost model'!N393)),'Cost model'!N393,'Cost model'!M393)</f>
        <v>18.5</v>
      </c>
      <c r="K21523" s="14" t="n">
        <f aca="false">J21523-H21523</f>
        <v>-5.08</v>
      </c>
      <c r="L21523" s="14" t="n">
        <f aca="false">G21523-H21523</f>
        <v>-11.08</v>
      </c>
    </row>
    <row r="21524" customFormat="false" ht="15" hidden="false" customHeight="false" outlineLevel="0" collapsed="false">
      <c r="A21524" s="2" t="s">
        <v>124</v>
      </c>
      <c r="B21524" s="2" t="s">
        <v>142</v>
      </c>
      <c r="C21524" s="2" t="s">
        <v>48</v>
      </c>
      <c r="D21524" s="2" t="s">
        <v>10</v>
      </c>
      <c r="E21524" s="2" t="s">
        <v>74</v>
      </c>
      <c r="F21524" s="2" t="s">
        <v>976</v>
      </c>
      <c r="G21524" s="14" t="n">
        <v>12.5</v>
      </c>
      <c r="H21524" s="14" t="n">
        <v>15.22</v>
      </c>
      <c r="I21524" s="14" t="n">
        <v>14.5</v>
      </c>
      <c r="J21524" s="23" t="n">
        <f aca="false">IF(AND(E21524="Priority",ISNUMBER('Cost model'!N333)),'Cost model'!N333,'Cost model'!M333)</f>
        <v>18.5</v>
      </c>
      <c r="K21524" s="14" t="n">
        <f aca="false">J21524-H21524</f>
        <v>3.28</v>
      </c>
      <c r="L21524" s="14" t="n">
        <f aca="false">G21524-H21524</f>
        <v>-2.72</v>
      </c>
    </row>
    <row r="21525" customFormat="false" ht="15" hidden="false" customHeight="false" outlineLevel="0" collapsed="false">
      <c r="A21525" s="2" t="s">
        <v>174</v>
      </c>
      <c r="B21525" s="2" t="s">
        <v>142</v>
      </c>
      <c r="C21525" s="2" t="s">
        <v>48</v>
      </c>
      <c r="D21525" s="2" t="s">
        <v>13</v>
      </c>
      <c r="E21525" s="2" t="s">
        <v>83</v>
      </c>
      <c r="F21525" s="2" t="s">
        <v>976</v>
      </c>
      <c r="G21525" s="14" t="n">
        <v>45</v>
      </c>
      <c r="H21525" s="14" t="n">
        <v>105.12</v>
      </c>
      <c r="I21525" s="14" t="n">
        <v>45</v>
      </c>
      <c r="J21525" s="23" t="n">
        <f aca="false">IF(AND(E21525="Priority",ISNUMBER('Cost model'!N129)),'Cost model'!N129,'Cost model'!M129)</f>
        <v>105</v>
      </c>
      <c r="K21525" s="14" t="n">
        <f aca="false">J21525-H21525</f>
        <v>-0.120000000000005</v>
      </c>
      <c r="L21525" s="14" t="n">
        <f aca="false">G21525-H21525</f>
        <v>-60.12</v>
      </c>
    </row>
    <row r="21526" customFormat="false" ht="15" hidden="false" customHeight="false" outlineLevel="0" collapsed="false">
      <c r="A21526" s="2" t="s">
        <v>124</v>
      </c>
      <c r="B21526" s="2" t="s">
        <v>124</v>
      </c>
      <c r="C21526" s="2" t="s">
        <v>48</v>
      </c>
      <c r="D21526" s="2" t="s">
        <v>12</v>
      </c>
      <c r="E21526" s="2" t="s">
        <v>74</v>
      </c>
      <c r="F21526" s="2" t="s">
        <v>977</v>
      </c>
      <c r="G21526" s="14" t="n">
        <v>12.5</v>
      </c>
      <c r="H21526" s="14" t="n">
        <v>99.02</v>
      </c>
      <c r="I21526" s="14" t="n">
        <v>12.5</v>
      </c>
      <c r="J21526" s="23" t="n">
        <f aca="false">IF(AND(E21526="Priority",ISNUMBER('Cost model'!N321)),'Cost model'!N321,'Cost model'!M321)</f>
        <v>40</v>
      </c>
      <c r="K21526" s="14" t="n">
        <f aca="false">J21526-H21526</f>
        <v>-59.02</v>
      </c>
      <c r="L21526" s="14" t="n">
        <f aca="false">G21526-H21526</f>
        <v>-86.52</v>
      </c>
    </row>
    <row r="21527" customFormat="false" ht="15" hidden="false" customHeight="false" outlineLevel="0" collapsed="false">
      <c r="A21527" s="2" t="s">
        <v>142</v>
      </c>
      <c r="B21527" s="2" t="s">
        <v>142</v>
      </c>
      <c r="C21527" s="2" t="s">
        <v>48</v>
      </c>
      <c r="D21527" s="2" t="s">
        <v>14</v>
      </c>
      <c r="E21527" s="2" t="s">
        <v>74</v>
      </c>
      <c r="F21527" s="2" t="s">
        <v>977</v>
      </c>
      <c r="G21527" s="14" t="n">
        <v>45</v>
      </c>
      <c r="H21527" s="14" t="n">
        <v>84.03</v>
      </c>
      <c r="I21527" s="14" t="n">
        <v>45</v>
      </c>
      <c r="J21527" s="23" t="n">
        <f aca="false">IF(AND(E21527="Priority",ISNUMBER('Cost model'!N642)),'Cost model'!N642,'Cost model'!M642)</f>
        <v>90</v>
      </c>
      <c r="K21527" s="14" t="n">
        <f aca="false">J21527-H21527</f>
        <v>5.97</v>
      </c>
      <c r="L21527" s="14" t="n">
        <f aca="false">G21527-H21527</f>
        <v>-39.03</v>
      </c>
    </row>
    <row r="21528" customFormat="false" ht="15" hidden="false" customHeight="false" outlineLevel="0" collapsed="false">
      <c r="A21528" s="2" t="s">
        <v>174</v>
      </c>
      <c r="B21528" s="2" t="s">
        <v>142</v>
      </c>
      <c r="C21528" s="2" t="s">
        <v>49</v>
      </c>
      <c r="D21528" s="2" t="s">
        <v>12</v>
      </c>
      <c r="E21528" s="2" t="s">
        <v>74</v>
      </c>
      <c r="F21528" s="2" t="s">
        <v>976</v>
      </c>
      <c r="G21528" s="14" t="n">
        <v>19.5</v>
      </c>
      <c r="H21528" s="14" t="n">
        <v>55.84</v>
      </c>
      <c r="I21528" s="14" t="n">
        <v>19.5</v>
      </c>
      <c r="J21528" s="23" t="n">
        <f aca="false">IF(AND(E21528="Priority",ISNUMBER('Cost model'!N127)),'Cost model'!N127,'Cost model'!M127)</f>
        <v>50</v>
      </c>
      <c r="K21528" s="14" t="n">
        <f aca="false">J21528-H21528</f>
        <v>-5.84</v>
      </c>
      <c r="L21528" s="14" t="n">
        <f aca="false">G21528-H21528</f>
        <v>-36.34</v>
      </c>
    </row>
    <row r="21529" customFormat="false" ht="15" hidden="false" customHeight="false" outlineLevel="0" collapsed="false">
      <c r="A21529" s="2" t="s">
        <v>124</v>
      </c>
      <c r="B21529" s="2" t="s">
        <v>124</v>
      </c>
      <c r="C21529" s="2" t="s">
        <v>47</v>
      </c>
      <c r="D21529" s="2" t="s">
        <v>12</v>
      </c>
      <c r="E21529" s="2" t="s">
        <v>74</v>
      </c>
      <c r="F21529" s="2" t="s">
        <v>977</v>
      </c>
      <c r="G21529" s="14" t="n">
        <v>9.5</v>
      </c>
      <c r="H21529" s="14" t="n">
        <v>27.4</v>
      </c>
      <c r="I21529" s="14" t="n">
        <v>9.5</v>
      </c>
      <c r="J21529" s="23" t="n">
        <f aca="false">IF(AND(E21529="Priority",ISNUMBER('Cost model'!N320)),'Cost model'!N320,'Cost model'!M320)</f>
        <v>24.5</v>
      </c>
      <c r="K21529" s="14" t="n">
        <f aca="false">J21529-H21529</f>
        <v>-2.9</v>
      </c>
      <c r="L21529" s="14" t="n">
        <f aca="false">G21529-H21529</f>
        <v>-17.9</v>
      </c>
    </row>
    <row r="21530" customFormat="false" ht="15" hidden="false" customHeight="false" outlineLevel="0" collapsed="false">
      <c r="A21530" s="2" t="s">
        <v>142</v>
      </c>
      <c r="B21530" s="2" t="s">
        <v>142</v>
      </c>
      <c r="C21530" s="2" t="s">
        <v>48</v>
      </c>
      <c r="D21530" s="2" t="s">
        <v>10</v>
      </c>
      <c r="E21530" s="2" t="s">
        <v>74</v>
      </c>
      <c r="F21530" s="2" t="s">
        <v>977</v>
      </c>
      <c r="G21530" s="14" t="n">
        <v>12.5</v>
      </c>
      <c r="H21530" s="14" t="n">
        <v>20.83</v>
      </c>
      <c r="I21530" s="14" t="n">
        <v>12.5</v>
      </c>
      <c r="J21530" s="23" t="n">
        <f aca="false">IF(AND(E21530="Priority",ISNUMBER('Cost model'!N633)),'Cost model'!N633,'Cost model'!M633)</f>
        <v>11.5</v>
      </c>
      <c r="K21530" s="14" t="n">
        <f aca="false">J21530-H21530</f>
        <v>-9.33</v>
      </c>
      <c r="L21530" s="14" t="n">
        <f aca="false">G21530-H21530</f>
        <v>-8.33</v>
      </c>
    </row>
    <row r="21531" customFormat="false" ht="15" hidden="false" customHeight="false" outlineLevel="0" collapsed="false">
      <c r="A21531" s="2" t="s">
        <v>174</v>
      </c>
      <c r="B21531" s="2" t="s">
        <v>174</v>
      </c>
      <c r="C21531" s="2" t="s">
        <v>47</v>
      </c>
      <c r="D21531" s="2" t="s">
        <v>12</v>
      </c>
      <c r="E21531" s="2" t="s">
        <v>74</v>
      </c>
      <c r="F21531" s="2" t="s">
        <v>977</v>
      </c>
      <c r="G21531" s="14" t="n">
        <v>9.5</v>
      </c>
      <c r="H21531" s="14" t="n">
        <v>21.89</v>
      </c>
      <c r="I21531" s="14" t="n">
        <v>9.5</v>
      </c>
      <c r="J21531" s="23" t="n">
        <f aca="false">IF(AND(E21531="Priority",ISNUMBER('Cost model'!N170)),'Cost model'!N170,'Cost model'!M170)</f>
        <v>25.5</v>
      </c>
      <c r="K21531" s="14" t="n">
        <f aca="false">J21531-H21531</f>
        <v>3.61</v>
      </c>
      <c r="L21531" s="14" t="n">
        <f aca="false">G21531-H21531</f>
        <v>-12.39</v>
      </c>
    </row>
    <row r="21532" customFormat="false" ht="15" hidden="false" customHeight="false" outlineLevel="0" collapsed="false">
      <c r="A21532" s="2" t="s">
        <v>174</v>
      </c>
      <c r="B21532" s="2" t="s">
        <v>174</v>
      </c>
      <c r="C21532" s="2" t="s">
        <v>49</v>
      </c>
      <c r="D21532" s="2" t="s">
        <v>10</v>
      </c>
      <c r="E21532" s="2" t="s">
        <v>74</v>
      </c>
      <c r="F21532" s="2" t="s">
        <v>977</v>
      </c>
      <c r="G21532" s="14" t="n">
        <v>17.5</v>
      </c>
      <c r="H21532" s="14" t="n">
        <v>19.56</v>
      </c>
      <c r="I21532" s="14" t="n">
        <v>17.5</v>
      </c>
      <c r="J21532" s="23" t="n">
        <f aca="false">IF(AND(E21532="Priority",ISNUMBER('Cost model'!N169)),'Cost model'!N169,'Cost model'!M169)</f>
        <v>18.5</v>
      </c>
      <c r="K21532" s="14" t="n">
        <f aca="false">J21532-H21532</f>
        <v>-1.06</v>
      </c>
      <c r="L21532" s="14" t="n">
        <f aca="false">G21532-H21532</f>
        <v>-2.06</v>
      </c>
    </row>
    <row r="21533" customFormat="false" ht="15" hidden="false" customHeight="false" outlineLevel="0" collapsed="false">
      <c r="A21533" s="2" t="s">
        <v>124</v>
      </c>
      <c r="B21533" s="2" t="s">
        <v>124</v>
      </c>
      <c r="C21533" s="2" t="s">
        <v>47</v>
      </c>
      <c r="D21533" s="2" t="s">
        <v>12</v>
      </c>
      <c r="E21533" s="2" t="s">
        <v>74</v>
      </c>
      <c r="F21533" s="2" t="s">
        <v>977</v>
      </c>
      <c r="G21533" s="14" t="n">
        <v>14.5</v>
      </c>
      <c r="H21533" s="14" t="n">
        <v>25.84</v>
      </c>
      <c r="I21533" s="14" t="n">
        <v>9.5</v>
      </c>
      <c r="J21533" s="23" t="n">
        <f aca="false">IF(AND(E21533="Priority",ISNUMBER('Cost model'!N320)),'Cost model'!N320,'Cost model'!M320)</f>
        <v>24.5</v>
      </c>
      <c r="K21533" s="14" t="n">
        <f aca="false">J21533-H21533</f>
        <v>-1.34</v>
      </c>
      <c r="L21533" s="14" t="n">
        <f aca="false">G21533-H21533</f>
        <v>-11.34</v>
      </c>
    </row>
    <row r="21534" customFormat="false" ht="15" hidden="false" customHeight="false" outlineLevel="0" collapsed="false">
      <c r="A21534" s="2" t="s">
        <v>174</v>
      </c>
      <c r="B21534" s="2" t="s">
        <v>174</v>
      </c>
      <c r="C21534" s="2" t="s">
        <v>47</v>
      </c>
      <c r="D21534" s="2" t="s">
        <v>10</v>
      </c>
      <c r="E21534" s="2" t="s">
        <v>74</v>
      </c>
      <c r="F21534" s="2" t="s">
        <v>977</v>
      </c>
      <c r="G21534" s="14" t="n">
        <v>9.5</v>
      </c>
      <c r="H21534" s="14" t="n">
        <v>7.45</v>
      </c>
      <c r="I21534" s="14" t="n">
        <v>9.5</v>
      </c>
      <c r="J21534" s="23" t="n">
        <f aca="false">IF(AND(E21534="Priority",ISNUMBER('Cost model'!N167)),'Cost model'!N167,'Cost model'!M167)</f>
        <v>8.5</v>
      </c>
      <c r="K21534" s="14" t="n">
        <f aca="false">J21534-H21534</f>
        <v>1.05</v>
      </c>
      <c r="L21534" s="14" t="n">
        <f aca="false">G21534-H21534</f>
        <v>2.05</v>
      </c>
    </row>
    <row r="21535" customFormat="false" ht="15" hidden="false" customHeight="false" outlineLevel="0" collapsed="false">
      <c r="A21535" s="2" t="s">
        <v>124</v>
      </c>
      <c r="B21535" s="2" t="s">
        <v>124</v>
      </c>
      <c r="C21535" s="2" t="s">
        <v>47</v>
      </c>
      <c r="D21535" s="2" t="s">
        <v>10</v>
      </c>
      <c r="E21535" s="2" t="s">
        <v>74</v>
      </c>
      <c r="F21535" s="2" t="s">
        <v>977</v>
      </c>
      <c r="G21535" s="14" t="n">
        <v>9.5</v>
      </c>
      <c r="H21535" s="14" t="n">
        <v>7.45</v>
      </c>
      <c r="I21535" s="14" t="n">
        <v>9.5</v>
      </c>
      <c r="J21535" s="23" t="n">
        <f aca="false">IF(AND(E21535="Priority",ISNUMBER('Cost model'!N317)),'Cost model'!N317,'Cost model'!M317)</f>
        <v>10.5</v>
      </c>
      <c r="K21535" s="14" t="n">
        <f aca="false">J21535-H21535</f>
        <v>3.05</v>
      </c>
      <c r="L21535" s="14" t="n">
        <f aca="false">G21535-H21535</f>
        <v>2.05</v>
      </c>
    </row>
    <row r="21536" customFormat="false" ht="15" hidden="false" customHeight="false" outlineLevel="0" collapsed="false">
      <c r="A21536" s="2" t="s">
        <v>221</v>
      </c>
      <c r="B21536" s="2" t="s">
        <v>221</v>
      </c>
      <c r="C21536" s="2" t="s">
        <v>49</v>
      </c>
      <c r="D21536" s="2" t="s">
        <v>12</v>
      </c>
      <c r="E21536" s="2" t="s">
        <v>74</v>
      </c>
      <c r="F21536" s="2" t="s">
        <v>977</v>
      </c>
      <c r="G21536" s="14" t="n">
        <v>19.5</v>
      </c>
      <c r="H21536" s="14" t="n">
        <v>73.45</v>
      </c>
      <c r="I21536" s="14" t="n">
        <v>19.5</v>
      </c>
      <c r="J21536" s="23" t="n">
        <f aca="false">IF(AND(E21536="Priority",ISNUMBER('Cost model'!N742)),'Cost model'!N742,'Cost model'!M742)</f>
        <v>60</v>
      </c>
      <c r="K21536" s="14" t="n">
        <f aca="false">J21536-H21536</f>
        <v>-13.45</v>
      </c>
      <c r="L21536" s="14" t="n">
        <f aca="false">G21536-H21536</f>
        <v>-53.95</v>
      </c>
    </row>
    <row r="21537" customFormat="false" ht="15" hidden="false" customHeight="false" outlineLevel="0" collapsed="false">
      <c r="A21537" s="2" t="s">
        <v>174</v>
      </c>
      <c r="B21537" s="2" t="s">
        <v>174</v>
      </c>
      <c r="C21537" s="2" t="s">
        <v>47</v>
      </c>
      <c r="D21537" s="2" t="s">
        <v>14</v>
      </c>
      <c r="E21537" s="2" t="s">
        <v>74</v>
      </c>
      <c r="F21537" s="2" t="s">
        <v>977</v>
      </c>
      <c r="G21537" s="14" t="n">
        <v>25</v>
      </c>
      <c r="H21537" s="14" t="n">
        <v>31.36</v>
      </c>
      <c r="I21537" s="14" t="n">
        <v>25</v>
      </c>
      <c r="J21537" s="23" t="n">
        <f aca="false">IF(AND(E21537="Priority",ISNUMBER('Cost model'!N176)),'Cost model'!N176,'Cost model'!M176)</f>
        <v>95</v>
      </c>
      <c r="K21537" s="14" t="n">
        <f aca="false">J21537-H21537</f>
        <v>63.64</v>
      </c>
      <c r="L21537" s="14" t="n">
        <f aca="false">G21537-H21537</f>
        <v>-6.36</v>
      </c>
    </row>
    <row r="21538" customFormat="false" ht="15" hidden="false" customHeight="false" outlineLevel="0" collapsed="false">
      <c r="A21538" s="2" t="s">
        <v>174</v>
      </c>
      <c r="B21538" s="2" t="s">
        <v>174</v>
      </c>
      <c r="C21538" s="2" t="s">
        <v>49</v>
      </c>
      <c r="D21538" s="2" t="s">
        <v>12</v>
      </c>
      <c r="E21538" s="2" t="s">
        <v>74</v>
      </c>
      <c r="F21538" s="2" t="s">
        <v>977</v>
      </c>
      <c r="G21538" s="14" t="n">
        <v>19.5</v>
      </c>
      <c r="H21538" s="14" t="n">
        <v>48.03</v>
      </c>
      <c r="I21538" s="14" t="n">
        <v>19.5</v>
      </c>
      <c r="J21538" s="23" t="n">
        <f aca="false">IF(AND(E21538="Priority",ISNUMBER('Cost model'!N172)),'Cost model'!N172,'Cost model'!M172)</f>
        <v>45</v>
      </c>
      <c r="K21538" s="14" t="n">
        <f aca="false">J21538-H21538</f>
        <v>-3.03</v>
      </c>
      <c r="L21538" s="14" t="n">
        <f aca="false">G21538-H21538</f>
        <v>-28.53</v>
      </c>
    </row>
    <row r="21539" customFormat="false" ht="15" hidden="false" customHeight="false" outlineLevel="0" collapsed="false">
      <c r="A21539" s="2" t="s">
        <v>174</v>
      </c>
      <c r="B21539" s="2" t="s">
        <v>174</v>
      </c>
      <c r="C21539" s="2" t="s">
        <v>48</v>
      </c>
      <c r="D21539" s="2" t="s">
        <v>10</v>
      </c>
      <c r="E21539" s="2" t="s">
        <v>74</v>
      </c>
      <c r="F21539" s="2" t="s">
        <v>977</v>
      </c>
      <c r="G21539" s="14" t="n">
        <v>12.5</v>
      </c>
      <c r="H21539" s="14" t="n">
        <v>7.02</v>
      </c>
      <c r="I21539" s="14" t="n">
        <v>12.5</v>
      </c>
      <c r="J21539" s="23" t="n">
        <f aca="false">IF(AND(E21539="Priority",ISNUMBER('Cost model'!N168)),'Cost model'!N168,'Cost model'!M168)</f>
        <v>13.5</v>
      </c>
      <c r="K21539" s="14" t="n">
        <f aca="false">J21539-H21539</f>
        <v>6.48</v>
      </c>
      <c r="L21539" s="14" t="n">
        <f aca="false">G21539-H21539</f>
        <v>5.48</v>
      </c>
    </row>
    <row r="21540" customFormat="false" ht="15" hidden="false" customHeight="false" outlineLevel="0" collapsed="false">
      <c r="A21540" s="2" t="s">
        <v>124</v>
      </c>
      <c r="B21540" s="2" t="s">
        <v>124</v>
      </c>
      <c r="C21540" s="2" t="s">
        <v>49</v>
      </c>
      <c r="D21540" s="2" t="s">
        <v>13</v>
      </c>
      <c r="E21540" s="2" t="s">
        <v>74</v>
      </c>
      <c r="F21540" s="2" t="s">
        <v>977</v>
      </c>
      <c r="G21540" s="14" t="n">
        <v>50</v>
      </c>
      <c r="H21540" s="14" t="n">
        <v>140.98</v>
      </c>
      <c r="I21540" s="14" t="n">
        <v>50</v>
      </c>
      <c r="J21540" s="23" t="n">
        <f aca="false">IF(AND(E21540="Priority",ISNUMBER('Cost model'!N325)),'Cost model'!N325,'Cost model'!M325)</f>
        <v>110</v>
      </c>
      <c r="K21540" s="14" t="n">
        <f aca="false">J21540-H21540</f>
        <v>-30.98</v>
      </c>
      <c r="L21540" s="14" t="n">
        <f aca="false">G21540-H21540</f>
        <v>-90.98</v>
      </c>
    </row>
    <row r="21541" customFormat="false" ht="15" hidden="false" customHeight="false" outlineLevel="0" collapsed="false">
      <c r="A21541" s="2" t="s">
        <v>142</v>
      </c>
      <c r="B21541" s="2" t="s">
        <v>205</v>
      </c>
      <c r="C21541" s="2" t="s">
        <v>47</v>
      </c>
      <c r="D21541" s="2" t="s">
        <v>10</v>
      </c>
      <c r="E21541" s="2" t="s">
        <v>74</v>
      </c>
      <c r="F21541" s="2" t="s">
        <v>976</v>
      </c>
      <c r="G21541" s="14" t="n">
        <v>9.5</v>
      </c>
      <c r="H21541" s="14" t="n">
        <v>11.64</v>
      </c>
      <c r="I21541" s="14" t="n">
        <v>19.5</v>
      </c>
      <c r="J21541" s="23" t="n">
        <f aca="false">IF(AND(E21541="Priority",ISNUMBER('Cost model'!N707)),'Cost model'!N707,'Cost model'!M707)</f>
        <v>11.5</v>
      </c>
      <c r="K21541" s="14" t="n">
        <f aca="false">J21541-H21541</f>
        <v>-0.140000000000001</v>
      </c>
      <c r="L21541" s="14" t="n">
        <f aca="false">G21541-H21541</f>
        <v>-2.14</v>
      </c>
    </row>
    <row r="21542" customFormat="false" ht="15" hidden="false" customHeight="false" outlineLevel="0" collapsed="false">
      <c r="A21542" s="2" t="s">
        <v>221</v>
      </c>
      <c r="B21542" s="2" t="s">
        <v>221</v>
      </c>
      <c r="C21542" s="2" t="s">
        <v>47</v>
      </c>
      <c r="D21542" s="2" t="s">
        <v>10</v>
      </c>
      <c r="E21542" s="2" t="s">
        <v>83</v>
      </c>
      <c r="F21542" s="2" t="s">
        <v>977</v>
      </c>
      <c r="G21542" s="14" t="n">
        <v>14.5</v>
      </c>
      <c r="H21542" s="14" t="n">
        <v>20.83</v>
      </c>
      <c r="I21542" s="14" t="n">
        <v>14.5</v>
      </c>
      <c r="J21542" s="23" t="n">
        <f aca="false">IF(AND(E21542="Priority",ISNUMBER('Cost model'!N737)),'Cost model'!N737,'Cost model'!M737)</f>
        <v>13.5</v>
      </c>
      <c r="K21542" s="14" t="n">
        <f aca="false">J21542-H21542</f>
        <v>-7.33</v>
      </c>
      <c r="L21542" s="14" t="n">
        <f aca="false">G21542-H21542</f>
        <v>-6.33</v>
      </c>
    </row>
    <row r="21543" customFormat="false" ht="15" hidden="false" customHeight="false" outlineLevel="0" collapsed="false">
      <c r="A21543" s="2" t="s">
        <v>142</v>
      </c>
      <c r="B21543" s="2" t="s">
        <v>142</v>
      </c>
      <c r="C21543" s="2" t="s">
        <v>49</v>
      </c>
      <c r="D21543" s="2" t="s">
        <v>12</v>
      </c>
      <c r="E21543" s="2" t="s">
        <v>74</v>
      </c>
      <c r="F21543" s="2" t="s">
        <v>977</v>
      </c>
      <c r="G21543" s="14" t="n">
        <v>19.5</v>
      </c>
      <c r="H21543" s="14" t="n">
        <v>24.49</v>
      </c>
      <c r="I21543" s="14" t="n">
        <v>19.5</v>
      </c>
      <c r="J21543" s="23" t="n">
        <f aca="false">IF(AND(E21543="Priority",ISNUMBER('Cost model'!N637)),'Cost model'!N637,'Cost model'!M637)</f>
        <v>45</v>
      </c>
      <c r="K21543" s="14" t="n">
        <f aca="false">J21543-H21543</f>
        <v>20.51</v>
      </c>
      <c r="L21543" s="14" t="n">
        <f aca="false">G21543-H21543</f>
        <v>-4.99</v>
      </c>
    </row>
    <row r="21544" customFormat="false" ht="15" hidden="false" customHeight="false" outlineLevel="0" collapsed="false">
      <c r="A21544" s="2" t="s">
        <v>142</v>
      </c>
      <c r="B21544" s="2" t="s">
        <v>142</v>
      </c>
      <c r="C21544" s="2" t="s">
        <v>49</v>
      </c>
      <c r="D21544" s="2" t="s">
        <v>12</v>
      </c>
      <c r="E21544" s="2" t="s">
        <v>74</v>
      </c>
      <c r="F21544" s="2" t="s">
        <v>977</v>
      </c>
      <c r="G21544" s="14" t="n">
        <v>19.5</v>
      </c>
      <c r="H21544" s="14" t="n">
        <v>45.74</v>
      </c>
      <c r="I21544" s="14" t="n">
        <v>19.5</v>
      </c>
      <c r="J21544" s="23" t="n">
        <f aca="false">IF(AND(E21544="Priority",ISNUMBER('Cost model'!N637)),'Cost model'!N637,'Cost model'!M637)</f>
        <v>45</v>
      </c>
      <c r="K21544" s="14" t="n">
        <f aca="false">J21544-H21544</f>
        <v>-0.740000000000002</v>
      </c>
      <c r="L21544" s="14" t="n">
        <f aca="false">G21544-H21544</f>
        <v>-26.24</v>
      </c>
    </row>
    <row r="21545" customFormat="false" ht="15" hidden="false" customHeight="false" outlineLevel="0" collapsed="false">
      <c r="A21545" s="2" t="s">
        <v>142</v>
      </c>
      <c r="B21545" s="2" t="s">
        <v>142</v>
      </c>
      <c r="C21545" s="2" t="s">
        <v>48</v>
      </c>
      <c r="D21545" s="2" t="s">
        <v>10</v>
      </c>
      <c r="E21545" s="2" t="s">
        <v>74</v>
      </c>
      <c r="F21545" s="2" t="s">
        <v>977</v>
      </c>
      <c r="G21545" s="14" t="n">
        <v>14.5</v>
      </c>
      <c r="H21545" s="14" t="n">
        <v>20.83</v>
      </c>
      <c r="I21545" s="14" t="n">
        <v>12.5</v>
      </c>
      <c r="J21545" s="23" t="n">
        <f aca="false">IF(AND(E21545="Priority",ISNUMBER('Cost model'!N633)),'Cost model'!N633,'Cost model'!M633)</f>
        <v>11.5</v>
      </c>
      <c r="K21545" s="14" t="n">
        <f aca="false">J21545-H21545</f>
        <v>-9.33</v>
      </c>
      <c r="L21545" s="14" t="n">
        <f aca="false">G21545-H21545</f>
        <v>-6.33</v>
      </c>
    </row>
    <row r="21546" customFormat="false" ht="15" hidden="false" customHeight="false" outlineLevel="0" collapsed="false">
      <c r="A21546" s="2" t="s">
        <v>142</v>
      </c>
      <c r="B21546" s="2" t="s">
        <v>142</v>
      </c>
      <c r="C21546" s="2" t="s">
        <v>47</v>
      </c>
      <c r="D21546" s="2" t="s">
        <v>12</v>
      </c>
      <c r="E21546" s="2" t="s">
        <v>74</v>
      </c>
      <c r="F21546" s="2" t="s">
        <v>977</v>
      </c>
      <c r="G21546" s="14" t="n">
        <v>24.5</v>
      </c>
      <c r="H21546" s="14" t="n">
        <v>43.55</v>
      </c>
      <c r="I21546" s="14" t="n">
        <v>9.5</v>
      </c>
      <c r="J21546" s="23" t="n">
        <f aca="false">IF(AND(E21546="Priority",ISNUMBER('Cost model'!N635)),'Cost model'!N635,'Cost model'!M635)</f>
        <v>30.5</v>
      </c>
      <c r="K21546" s="14" t="n">
        <f aca="false">J21546-H21546</f>
        <v>-13.05</v>
      </c>
      <c r="L21546" s="14" t="n">
        <f aca="false">G21546-H21546</f>
        <v>-19.05</v>
      </c>
    </row>
    <row r="21547" customFormat="false" ht="15" hidden="false" customHeight="false" outlineLevel="0" collapsed="false">
      <c r="A21547" s="2" t="s">
        <v>124</v>
      </c>
      <c r="B21547" s="2" t="s">
        <v>124</v>
      </c>
      <c r="C21547" s="2" t="s">
        <v>49</v>
      </c>
      <c r="D21547" s="2" t="s">
        <v>10</v>
      </c>
      <c r="E21547" s="2" t="s">
        <v>74</v>
      </c>
      <c r="F21547" s="2" t="s">
        <v>977</v>
      </c>
      <c r="G21547" s="14" t="n">
        <v>17.5</v>
      </c>
      <c r="H21547" s="14" t="n">
        <v>11.03</v>
      </c>
      <c r="I21547" s="14" t="n">
        <v>17.5</v>
      </c>
      <c r="J21547" s="23" t="n">
        <f aca="false">IF(AND(E21547="Priority",ISNUMBER('Cost model'!N319)),'Cost model'!N319,'Cost model'!M319)</f>
        <v>16.5</v>
      </c>
      <c r="K21547" s="14" t="n">
        <f aca="false">J21547-H21547</f>
        <v>5.47</v>
      </c>
      <c r="L21547" s="14" t="n">
        <f aca="false">G21547-H21547</f>
        <v>6.47</v>
      </c>
    </row>
    <row r="21548" customFormat="false" ht="15" hidden="false" customHeight="false" outlineLevel="0" collapsed="false">
      <c r="A21548" s="2" t="s">
        <v>123</v>
      </c>
      <c r="B21548" s="2" t="s">
        <v>174</v>
      </c>
      <c r="C21548" s="2" t="s">
        <v>47</v>
      </c>
      <c r="D21548" s="2" t="s">
        <v>10</v>
      </c>
      <c r="E21548" s="2" t="s">
        <v>74</v>
      </c>
      <c r="F21548" s="2" t="s">
        <v>976</v>
      </c>
      <c r="G21548" s="14" t="n">
        <v>14.5</v>
      </c>
      <c r="H21548" s="14" t="n">
        <v>7.02</v>
      </c>
      <c r="I21548" s="14" t="n">
        <v>14.5</v>
      </c>
      <c r="J21548" s="23" t="n">
        <f aca="false">IF(AND(E21548="Priority",ISNUMBER('Cost model'!N47)),'Cost model'!N47,'Cost model'!M47)</f>
        <v>12.5</v>
      </c>
      <c r="K21548" s="14" t="n">
        <f aca="false">J21548-H21548</f>
        <v>5.48</v>
      </c>
      <c r="L21548" s="14" t="n">
        <f aca="false">G21548-H21548</f>
        <v>7.48</v>
      </c>
    </row>
    <row r="21549" customFormat="false" ht="15" hidden="false" customHeight="false" outlineLevel="0" collapsed="false">
      <c r="A21549" s="2" t="s">
        <v>124</v>
      </c>
      <c r="B21549" s="2" t="s">
        <v>124</v>
      </c>
      <c r="C21549" s="2" t="s">
        <v>48</v>
      </c>
      <c r="D21549" s="2" t="s">
        <v>12</v>
      </c>
      <c r="E21549" s="2" t="s">
        <v>83</v>
      </c>
      <c r="F21549" s="2" t="s">
        <v>977</v>
      </c>
      <c r="G21549" s="14" t="n">
        <v>19.5</v>
      </c>
      <c r="H21549" s="14" t="n">
        <v>44.08</v>
      </c>
      <c r="I21549" s="14" t="n">
        <v>19.5</v>
      </c>
      <c r="J21549" s="23" t="n">
        <f aca="false">IF(AND(E21549="Priority",ISNUMBER('Cost model'!N321)),'Cost model'!N321,'Cost model'!M321)</f>
        <v>55</v>
      </c>
      <c r="K21549" s="14" t="n">
        <f aca="false">J21549-H21549</f>
        <v>10.92</v>
      </c>
      <c r="L21549" s="14" t="n">
        <f aca="false">G21549-H21549</f>
        <v>-24.58</v>
      </c>
    </row>
    <row r="21550" customFormat="false" ht="15" hidden="false" customHeight="false" outlineLevel="0" collapsed="false">
      <c r="A21550" s="2" t="s">
        <v>174</v>
      </c>
      <c r="B21550" s="2" t="s">
        <v>174</v>
      </c>
      <c r="C21550" s="2" t="s">
        <v>47</v>
      </c>
      <c r="D21550" s="2" t="s">
        <v>10</v>
      </c>
      <c r="E21550" s="2" t="s">
        <v>74</v>
      </c>
      <c r="F21550" s="2" t="s">
        <v>977</v>
      </c>
      <c r="G21550" s="14" t="n">
        <v>9.5</v>
      </c>
      <c r="H21550" s="14" t="n">
        <v>5.94</v>
      </c>
      <c r="I21550" s="14" t="n">
        <v>9.5</v>
      </c>
      <c r="J21550" s="23" t="n">
        <f aca="false">IF(AND(E21550="Priority",ISNUMBER('Cost model'!N167)),'Cost model'!N167,'Cost model'!M167)</f>
        <v>8.5</v>
      </c>
      <c r="K21550" s="14" t="n">
        <f aca="false">J21550-H21550</f>
        <v>2.56</v>
      </c>
      <c r="L21550" s="14" t="n">
        <f aca="false">G21550-H21550</f>
        <v>3.56</v>
      </c>
    </row>
    <row r="21551" customFormat="false" ht="15" hidden="false" customHeight="false" outlineLevel="0" collapsed="false">
      <c r="A21551" s="2" t="s">
        <v>221</v>
      </c>
      <c r="B21551" s="2" t="s">
        <v>221</v>
      </c>
      <c r="C21551" s="2" t="s">
        <v>47</v>
      </c>
      <c r="D21551" s="2" t="s">
        <v>10</v>
      </c>
      <c r="E21551" s="2" t="s">
        <v>74</v>
      </c>
      <c r="F21551" s="2" t="s">
        <v>977</v>
      </c>
      <c r="G21551" s="14" t="n">
        <v>9.5</v>
      </c>
      <c r="H21551" s="14" t="n">
        <v>4.99</v>
      </c>
      <c r="I21551" s="14" t="n">
        <v>9.5</v>
      </c>
      <c r="J21551" s="23" t="n">
        <f aca="false">IF(AND(E21551="Priority",ISNUMBER('Cost model'!N737)),'Cost model'!N737,'Cost model'!M737)</f>
        <v>8.5</v>
      </c>
      <c r="K21551" s="14" t="n">
        <f aca="false">J21551-H21551</f>
        <v>3.51</v>
      </c>
      <c r="L21551" s="14" t="n">
        <f aca="false">G21551-H21551</f>
        <v>4.51</v>
      </c>
    </row>
    <row r="21552" customFormat="false" ht="15" hidden="false" customHeight="false" outlineLevel="0" collapsed="false">
      <c r="A21552" s="2" t="s">
        <v>142</v>
      </c>
      <c r="B21552" s="2" t="s">
        <v>142</v>
      </c>
      <c r="C21552" s="2" t="s">
        <v>48</v>
      </c>
      <c r="D21552" s="2" t="s">
        <v>12</v>
      </c>
      <c r="E21552" s="2" t="s">
        <v>74</v>
      </c>
      <c r="F21552" s="2" t="s">
        <v>977</v>
      </c>
      <c r="G21552" s="14" t="n">
        <v>14.5</v>
      </c>
      <c r="H21552" s="14" t="n">
        <v>42.61</v>
      </c>
      <c r="I21552" s="14" t="n">
        <v>12.5</v>
      </c>
      <c r="J21552" s="23" t="n">
        <f aca="false">IF(AND(E21552="Priority",ISNUMBER('Cost model'!N636)),'Cost model'!N636,'Cost model'!M636)</f>
        <v>40</v>
      </c>
      <c r="K21552" s="14" t="n">
        <f aca="false">J21552-H21552</f>
        <v>-2.61</v>
      </c>
      <c r="L21552" s="14" t="n">
        <f aca="false">G21552-H21552</f>
        <v>-28.11</v>
      </c>
    </row>
    <row r="21553" customFormat="false" ht="15" hidden="false" customHeight="false" outlineLevel="0" collapsed="false">
      <c r="A21553" s="2" t="s">
        <v>174</v>
      </c>
      <c r="B21553" s="2" t="s">
        <v>174</v>
      </c>
      <c r="C21553" s="2" t="s">
        <v>48</v>
      </c>
      <c r="D21553" s="2" t="s">
        <v>10</v>
      </c>
      <c r="E21553" s="2" t="s">
        <v>74</v>
      </c>
      <c r="F21553" s="2" t="s">
        <v>977</v>
      </c>
      <c r="G21553" s="14" t="n">
        <v>14.5</v>
      </c>
      <c r="H21553" s="14" t="n">
        <v>19.56</v>
      </c>
      <c r="I21553" s="14" t="n">
        <v>12.5</v>
      </c>
      <c r="J21553" s="23" t="n">
        <f aca="false">IF(AND(E21553="Priority",ISNUMBER('Cost model'!N168)),'Cost model'!N168,'Cost model'!M168)</f>
        <v>13.5</v>
      </c>
      <c r="K21553" s="14" t="n">
        <f aca="false">J21553-H21553</f>
        <v>-6.06</v>
      </c>
      <c r="L21553" s="14" t="n">
        <f aca="false">G21553-H21553</f>
        <v>-5.06</v>
      </c>
    </row>
    <row r="21554" customFormat="false" ht="15" hidden="false" customHeight="false" outlineLevel="0" collapsed="false">
      <c r="A21554" s="2" t="s">
        <v>124</v>
      </c>
      <c r="B21554" s="2" t="s">
        <v>124</v>
      </c>
      <c r="C21554" s="2" t="s">
        <v>49</v>
      </c>
      <c r="D21554" s="2" t="s">
        <v>12</v>
      </c>
      <c r="E21554" s="2" t="s">
        <v>74</v>
      </c>
      <c r="F21554" s="2" t="s">
        <v>977</v>
      </c>
      <c r="G21554" s="14" t="n">
        <v>19.5</v>
      </c>
      <c r="H21554" s="14" t="n">
        <v>23.58</v>
      </c>
      <c r="I21554" s="14" t="n">
        <v>19.5</v>
      </c>
      <c r="J21554" s="23" t="n">
        <f aca="false">IF(AND(E21554="Priority",ISNUMBER('Cost model'!N322)),'Cost model'!N322,'Cost model'!M322)</f>
        <v>50</v>
      </c>
      <c r="K21554" s="14" t="n">
        <f aca="false">J21554-H21554</f>
        <v>26.42</v>
      </c>
      <c r="L21554" s="14" t="n">
        <f aca="false">G21554-H21554</f>
        <v>-4.08</v>
      </c>
    </row>
    <row r="21555" customFormat="false" ht="15" hidden="false" customHeight="false" outlineLevel="0" collapsed="false">
      <c r="A21555" s="2" t="s">
        <v>342</v>
      </c>
      <c r="B21555" s="2" t="s">
        <v>158</v>
      </c>
      <c r="C21555" s="2" t="s">
        <v>47</v>
      </c>
      <c r="D21555" s="2" t="s">
        <v>10</v>
      </c>
      <c r="E21555" s="2" t="s">
        <v>83</v>
      </c>
      <c r="F21555" s="2" t="s">
        <v>976</v>
      </c>
      <c r="G21555" s="14" t="n">
        <v>24.5</v>
      </c>
      <c r="H21555" s="14" t="n">
        <v>23.58</v>
      </c>
      <c r="I21555" s="14" t="n">
        <v>24.5</v>
      </c>
      <c r="J21555" s="23" t="n">
        <f aca="false">IF(AND(E21555="Priority",ISNUMBER('Cost model'!N212)),'Cost model'!N212,'Cost model'!M212)</f>
        <v>27.5</v>
      </c>
      <c r="K21555" s="14" t="n">
        <f aca="false">J21555-H21555</f>
        <v>3.92</v>
      </c>
      <c r="L21555" s="14" t="n">
        <f aca="false">G21555-H21555</f>
        <v>0.920000000000002</v>
      </c>
    </row>
    <row r="21556" customFormat="false" ht="15" hidden="false" customHeight="false" outlineLevel="0" collapsed="false">
      <c r="A21556" s="2" t="s">
        <v>174</v>
      </c>
      <c r="B21556" s="2" t="s">
        <v>174</v>
      </c>
      <c r="C21556" s="2" t="s">
        <v>47</v>
      </c>
      <c r="D21556" s="2" t="s">
        <v>10</v>
      </c>
      <c r="E21556" s="2" t="s">
        <v>74</v>
      </c>
      <c r="F21556" s="2" t="s">
        <v>977</v>
      </c>
      <c r="G21556" s="14" t="n">
        <v>9.5</v>
      </c>
      <c r="H21556" s="14" t="n">
        <v>7.45</v>
      </c>
      <c r="I21556" s="14" t="n">
        <v>9.5</v>
      </c>
      <c r="J21556" s="23" t="n">
        <f aca="false">IF(AND(E21556="Priority",ISNUMBER('Cost model'!N167)),'Cost model'!N167,'Cost model'!M167)</f>
        <v>8.5</v>
      </c>
      <c r="K21556" s="14" t="n">
        <f aca="false">J21556-H21556</f>
        <v>1.05</v>
      </c>
      <c r="L21556" s="14" t="n">
        <f aca="false">G21556-H21556</f>
        <v>2.05</v>
      </c>
    </row>
    <row r="21557" customFormat="false" ht="15" hidden="false" customHeight="false" outlineLevel="0" collapsed="false">
      <c r="A21557" s="2" t="s">
        <v>174</v>
      </c>
      <c r="B21557" s="2" t="s">
        <v>142</v>
      </c>
      <c r="C21557" s="2" t="s">
        <v>47</v>
      </c>
      <c r="D21557" s="2" t="s">
        <v>12</v>
      </c>
      <c r="E21557" s="2" t="s">
        <v>74</v>
      </c>
      <c r="F21557" s="2" t="s">
        <v>976</v>
      </c>
      <c r="G21557" s="14" t="n">
        <v>9.5</v>
      </c>
      <c r="H21557" s="14" t="n">
        <v>25.06</v>
      </c>
      <c r="I21557" s="14" t="n">
        <v>9.5</v>
      </c>
      <c r="J21557" s="23" t="n">
        <f aca="false">IF(AND(E21557="Priority",ISNUMBER('Cost model'!N125)),'Cost model'!N125,'Cost model'!M125)</f>
        <v>40</v>
      </c>
      <c r="K21557" s="14" t="n">
        <f aca="false">J21557-H21557</f>
        <v>14.94</v>
      </c>
      <c r="L21557" s="14" t="n">
        <f aca="false">G21557-H21557</f>
        <v>-15.56</v>
      </c>
    </row>
    <row r="21558" customFormat="false" ht="15" hidden="false" customHeight="false" outlineLevel="0" collapsed="false">
      <c r="A21558" s="2" t="s">
        <v>124</v>
      </c>
      <c r="B21558" s="2" t="s">
        <v>124</v>
      </c>
      <c r="C21558" s="2" t="s">
        <v>47</v>
      </c>
      <c r="D21558" s="2" t="s">
        <v>12</v>
      </c>
      <c r="E21558" s="2" t="s">
        <v>74</v>
      </c>
      <c r="F21558" s="2" t="s">
        <v>977</v>
      </c>
      <c r="G21558" s="14" t="n">
        <v>9.5</v>
      </c>
      <c r="H21558" s="14" t="n">
        <v>28.3</v>
      </c>
      <c r="I21558" s="14" t="n">
        <v>9.5</v>
      </c>
      <c r="J21558" s="23" t="n">
        <f aca="false">IF(AND(E21558="Priority",ISNUMBER('Cost model'!N320)),'Cost model'!N320,'Cost model'!M320)</f>
        <v>24.5</v>
      </c>
      <c r="K21558" s="14" t="n">
        <f aca="false">J21558-H21558</f>
        <v>-3.8</v>
      </c>
      <c r="L21558" s="14" t="n">
        <f aca="false">G21558-H21558</f>
        <v>-18.8</v>
      </c>
    </row>
    <row r="21559" customFormat="false" ht="15" hidden="false" customHeight="false" outlineLevel="0" collapsed="false">
      <c r="A21559" s="2" t="s">
        <v>174</v>
      </c>
      <c r="B21559" s="2" t="s">
        <v>142</v>
      </c>
      <c r="C21559" s="2" t="s">
        <v>49</v>
      </c>
      <c r="D21559" s="2" t="s">
        <v>10</v>
      </c>
      <c r="E21559" s="2" t="s">
        <v>74</v>
      </c>
      <c r="F21559" s="2" t="s">
        <v>976</v>
      </c>
      <c r="G21559" s="14" t="n">
        <v>17.5</v>
      </c>
      <c r="H21559" s="14" t="n">
        <v>14.43</v>
      </c>
      <c r="I21559" s="14" t="n">
        <v>17.5</v>
      </c>
      <c r="J21559" s="23" t="n">
        <f aca="false">IF(AND(E21559="Priority",ISNUMBER('Cost model'!N124)),'Cost model'!N124,'Cost model'!M124)</f>
        <v>21.5</v>
      </c>
      <c r="K21559" s="14" t="n">
        <f aca="false">J21559-H21559</f>
        <v>7.07</v>
      </c>
      <c r="L21559" s="14" t="n">
        <f aca="false">G21559-H21559</f>
        <v>3.07</v>
      </c>
    </row>
    <row r="21560" customFormat="false" ht="15" hidden="false" customHeight="false" outlineLevel="0" collapsed="false">
      <c r="A21560" s="2" t="s">
        <v>221</v>
      </c>
      <c r="B21560" s="2" t="s">
        <v>221</v>
      </c>
      <c r="C21560" s="2" t="s">
        <v>47</v>
      </c>
      <c r="D21560" s="2" t="s">
        <v>10</v>
      </c>
      <c r="E21560" s="2" t="s">
        <v>74</v>
      </c>
      <c r="F21560" s="2" t="s">
        <v>977</v>
      </c>
      <c r="G21560" s="14" t="n">
        <v>9.5</v>
      </c>
      <c r="H21560" s="14" t="n">
        <v>7.68</v>
      </c>
      <c r="I21560" s="14" t="n">
        <v>9.5</v>
      </c>
      <c r="J21560" s="23" t="n">
        <f aca="false">IF(AND(E21560="Priority",ISNUMBER('Cost model'!N737)),'Cost model'!N737,'Cost model'!M737)</f>
        <v>8.5</v>
      </c>
      <c r="K21560" s="14" t="n">
        <f aca="false">J21560-H21560</f>
        <v>0.82</v>
      </c>
      <c r="L21560" s="14" t="n">
        <f aca="false">G21560-H21560</f>
        <v>1.82</v>
      </c>
    </row>
    <row r="21561" customFormat="false" ht="15" hidden="false" customHeight="false" outlineLevel="0" collapsed="false">
      <c r="A21561" s="2" t="s">
        <v>124</v>
      </c>
      <c r="B21561" s="2" t="s">
        <v>124</v>
      </c>
      <c r="C21561" s="2" t="s">
        <v>48</v>
      </c>
      <c r="D21561" s="2" t="s">
        <v>10</v>
      </c>
      <c r="E21561" s="2" t="s">
        <v>74</v>
      </c>
      <c r="F21561" s="2" t="s">
        <v>977</v>
      </c>
      <c r="G21561" s="14" t="n">
        <v>12.5</v>
      </c>
      <c r="H21561" s="14" t="n">
        <v>20.83</v>
      </c>
      <c r="I21561" s="14" t="n">
        <v>12.5</v>
      </c>
      <c r="J21561" s="23" t="n">
        <f aca="false">IF(AND(E21561="Priority",ISNUMBER('Cost model'!N318)),'Cost model'!N318,'Cost model'!M318)</f>
        <v>14.5</v>
      </c>
      <c r="K21561" s="14" t="n">
        <f aca="false">J21561-H21561</f>
        <v>-6.33</v>
      </c>
      <c r="L21561" s="14" t="n">
        <f aca="false">G21561-H21561</f>
        <v>-8.33</v>
      </c>
    </row>
    <row r="21562" customFormat="false" ht="15" hidden="false" customHeight="false" outlineLevel="0" collapsed="false">
      <c r="A21562" s="2" t="s">
        <v>142</v>
      </c>
      <c r="B21562" s="2" t="s">
        <v>124</v>
      </c>
      <c r="C21562" s="2" t="s">
        <v>47</v>
      </c>
      <c r="D21562" s="2" t="s">
        <v>10</v>
      </c>
      <c r="E21562" s="2" t="s">
        <v>74</v>
      </c>
      <c r="F21562" s="2" t="s">
        <v>976</v>
      </c>
      <c r="G21562" s="14" t="n">
        <v>9.5</v>
      </c>
      <c r="H21562" s="14" t="n">
        <v>10.91</v>
      </c>
      <c r="I21562" s="14" t="n">
        <v>14.5</v>
      </c>
      <c r="J21562" s="23" t="n">
        <f aca="false">IF(AND(E21562="Priority",ISNUMBER('Cost model'!N662)),'Cost model'!N662,'Cost model'!M662)</f>
        <v>13.5</v>
      </c>
      <c r="K21562" s="14" t="n">
        <f aca="false">J21562-H21562</f>
        <v>2.59</v>
      </c>
      <c r="L21562" s="14" t="n">
        <f aca="false">G21562-H21562</f>
        <v>-1.41</v>
      </c>
    </row>
    <row r="21563" customFormat="false" ht="15" hidden="false" customHeight="false" outlineLevel="0" collapsed="false">
      <c r="A21563" s="2" t="s">
        <v>174</v>
      </c>
      <c r="B21563" s="2" t="s">
        <v>174</v>
      </c>
      <c r="C21563" s="2" t="s">
        <v>48</v>
      </c>
      <c r="D21563" s="2" t="s">
        <v>12</v>
      </c>
      <c r="E21563" s="2" t="s">
        <v>74</v>
      </c>
      <c r="F21563" s="2" t="s">
        <v>977</v>
      </c>
      <c r="G21563" s="14" t="n">
        <v>14.5</v>
      </c>
      <c r="H21563" s="14" t="n">
        <v>28.25</v>
      </c>
      <c r="I21563" s="14" t="n">
        <v>12.5</v>
      </c>
      <c r="J21563" s="23" t="n">
        <f aca="false">IF(AND(E21563="Priority",ISNUMBER('Cost model'!N171)),'Cost model'!N171,'Cost model'!M171)</f>
        <v>40</v>
      </c>
      <c r="K21563" s="14" t="n">
        <f aca="false">J21563-H21563</f>
        <v>11.75</v>
      </c>
      <c r="L21563" s="14" t="n">
        <f aca="false">G21563-H21563</f>
        <v>-13.75</v>
      </c>
    </row>
    <row r="21564" customFormat="false" ht="15" hidden="false" customHeight="false" outlineLevel="0" collapsed="false">
      <c r="A21564" s="2" t="s">
        <v>124</v>
      </c>
      <c r="B21564" s="2" t="s">
        <v>124</v>
      </c>
      <c r="C21564" s="2" t="s">
        <v>48</v>
      </c>
      <c r="D21564" s="2" t="s">
        <v>12</v>
      </c>
      <c r="E21564" s="2" t="s">
        <v>74</v>
      </c>
      <c r="F21564" s="2" t="s">
        <v>977</v>
      </c>
      <c r="G21564" s="14" t="n">
        <v>24.5</v>
      </c>
      <c r="H21564" s="14" t="n">
        <v>25.01</v>
      </c>
      <c r="I21564" s="14" t="n">
        <v>12.5</v>
      </c>
      <c r="J21564" s="23" t="n">
        <f aca="false">IF(AND(E21564="Priority",ISNUMBER('Cost model'!N321)),'Cost model'!N321,'Cost model'!M321)</f>
        <v>40</v>
      </c>
      <c r="K21564" s="14" t="n">
        <f aca="false">J21564-H21564</f>
        <v>14.99</v>
      </c>
      <c r="L21564" s="14" t="n">
        <f aca="false">G21564-H21564</f>
        <v>-0.510000000000002</v>
      </c>
    </row>
    <row r="21565" customFormat="false" ht="15" hidden="false" customHeight="false" outlineLevel="0" collapsed="false">
      <c r="A21565" s="2" t="s">
        <v>221</v>
      </c>
      <c r="B21565" s="2" t="s">
        <v>124</v>
      </c>
      <c r="C21565" s="2" t="s">
        <v>47</v>
      </c>
      <c r="D21565" s="2" t="s">
        <v>10</v>
      </c>
      <c r="E21565" s="2" t="s">
        <v>74</v>
      </c>
      <c r="F21565" s="2" t="s">
        <v>976</v>
      </c>
      <c r="G21565" s="14" t="n">
        <v>9.5</v>
      </c>
      <c r="H21565" s="14" t="n">
        <v>8.84</v>
      </c>
      <c r="I21565" s="14" t="n">
        <v>19.5</v>
      </c>
      <c r="J21565" s="23" t="n">
        <f aca="false">IF(AND(E21565="Priority",ISNUMBER('Cost model'!N797)),'Cost model'!N797,'Cost model'!M797)</f>
        <v>14.5</v>
      </c>
      <c r="K21565" s="14" t="n">
        <f aca="false">J21565-H21565</f>
        <v>5.66</v>
      </c>
      <c r="L21565" s="14" t="n">
        <f aca="false">G21565-H21565</f>
        <v>0.66</v>
      </c>
    </row>
    <row r="21566" customFormat="false" ht="15" hidden="false" customHeight="false" outlineLevel="0" collapsed="false">
      <c r="A21566" s="2" t="s">
        <v>174</v>
      </c>
      <c r="B21566" s="2" t="s">
        <v>124</v>
      </c>
      <c r="C21566" s="2" t="s">
        <v>49</v>
      </c>
      <c r="D21566" s="2" t="s">
        <v>12</v>
      </c>
      <c r="E21566" s="2" t="s">
        <v>74</v>
      </c>
      <c r="F21566" s="2" t="s">
        <v>976</v>
      </c>
      <c r="G21566" s="14" t="n">
        <v>19.5</v>
      </c>
      <c r="H21566" s="14" t="n">
        <v>52.16</v>
      </c>
      <c r="I21566" s="14" t="n">
        <v>19.5</v>
      </c>
      <c r="J21566" s="23" t="n">
        <f aca="false">IF(AND(E21566="Priority",ISNUMBER('Cost model'!N112)),'Cost model'!N112,'Cost model'!M112)</f>
        <v>50</v>
      </c>
      <c r="K21566" s="14" t="n">
        <f aca="false">J21566-H21566</f>
        <v>-2.16</v>
      </c>
      <c r="L21566" s="14" t="n">
        <f aca="false">G21566-H21566</f>
        <v>-32.66</v>
      </c>
    </row>
    <row r="21567" customFormat="false" ht="15" hidden="false" customHeight="false" outlineLevel="0" collapsed="false">
      <c r="A21567" s="2" t="s">
        <v>221</v>
      </c>
      <c r="B21567" s="2" t="s">
        <v>221</v>
      </c>
      <c r="C21567" s="2" t="s">
        <v>49</v>
      </c>
      <c r="D21567" s="2" t="s">
        <v>13</v>
      </c>
      <c r="E21567" s="2" t="s">
        <v>74</v>
      </c>
      <c r="F21567" s="2" t="s">
        <v>977</v>
      </c>
      <c r="G21567" s="14" t="n">
        <v>85</v>
      </c>
      <c r="H21567" s="14" t="n">
        <v>188.79</v>
      </c>
      <c r="I21567" s="14" t="n">
        <v>50</v>
      </c>
      <c r="J21567" s="23" t="n">
        <f aca="false">IF(AND(E21567="Priority",ISNUMBER('Cost model'!N745)),'Cost model'!N745,'Cost model'!M745)</f>
        <v>130</v>
      </c>
      <c r="K21567" s="14" t="n">
        <f aca="false">J21567-H21567</f>
        <v>-58.79</v>
      </c>
      <c r="L21567" s="14" t="n">
        <f aca="false">G21567-H21567</f>
        <v>-103.79</v>
      </c>
    </row>
    <row r="21568" customFormat="false" ht="15" hidden="false" customHeight="false" outlineLevel="0" collapsed="false">
      <c r="A21568" s="2" t="s">
        <v>124</v>
      </c>
      <c r="B21568" s="2" t="s">
        <v>124</v>
      </c>
      <c r="C21568" s="2" t="s">
        <v>47</v>
      </c>
      <c r="D21568" s="2" t="s">
        <v>10</v>
      </c>
      <c r="E21568" s="2" t="s">
        <v>83</v>
      </c>
      <c r="F21568" s="2" t="s">
        <v>977</v>
      </c>
      <c r="G21568" s="14" t="n">
        <v>14.5</v>
      </c>
      <c r="H21568" s="14" t="n">
        <v>25.01</v>
      </c>
      <c r="I21568" s="14" t="n">
        <v>14.5</v>
      </c>
      <c r="J21568" s="23" t="n">
        <f aca="false">IF(AND(E21568="Priority",ISNUMBER('Cost model'!N317)),'Cost model'!N317,'Cost model'!M317)</f>
        <v>15.5</v>
      </c>
      <c r="K21568" s="14" t="n">
        <f aca="false">J21568-H21568</f>
        <v>-9.51</v>
      </c>
      <c r="L21568" s="14" t="n">
        <f aca="false">G21568-H21568</f>
        <v>-10.51</v>
      </c>
    </row>
    <row r="21569" customFormat="false" ht="15" hidden="false" customHeight="false" outlineLevel="0" collapsed="false">
      <c r="A21569" s="2" t="s">
        <v>174</v>
      </c>
      <c r="B21569" s="2" t="s">
        <v>142</v>
      </c>
      <c r="C21569" s="2" t="s">
        <v>47</v>
      </c>
      <c r="D21569" s="2" t="s">
        <v>10</v>
      </c>
      <c r="E21569" s="2" t="s">
        <v>74</v>
      </c>
      <c r="F21569" s="2" t="s">
        <v>976</v>
      </c>
      <c r="G21569" s="14" t="n">
        <v>9.5</v>
      </c>
      <c r="H21569" s="14" t="n">
        <v>13.14</v>
      </c>
      <c r="I21569" s="14" t="n">
        <v>9.5</v>
      </c>
      <c r="J21569" s="23" t="n">
        <f aca="false">IF(AND(E21569="Priority",ISNUMBER('Cost model'!N122)),'Cost model'!N122,'Cost model'!M122)</f>
        <v>13.5</v>
      </c>
      <c r="K21569" s="14" t="n">
        <f aca="false">J21569-H21569</f>
        <v>0.359999999999999</v>
      </c>
      <c r="L21569" s="14" t="n">
        <f aca="false">G21569-H21569</f>
        <v>-3.64</v>
      </c>
    </row>
    <row r="21570" customFormat="false" ht="15" hidden="false" customHeight="false" outlineLevel="0" collapsed="false">
      <c r="A21570" s="2" t="s">
        <v>142</v>
      </c>
      <c r="B21570" s="2" t="s">
        <v>142</v>
      </c>
      <c r="C21570" s="2" t="s">
        <v>48</v>
      </c>
      <c r="D21570" s="2" t="s">
        <v>12</v>
      </c>
      <c r="E21570" s="2" t="s">
        <v>74</v>
      </c>
      <c r="F21570" s="2" t="s">
        <v>977</v>
      </c>
      <c r="G21570" s="14" t="n">
        <v>29.5</v>
      </c>
      <c r="H21570" s="14" t="n">
        <v>43.46</v>
      </c>
      <c r="I21570" s="14" t="n">
        <v>12.5</v>
      </c>
      <c r="J21570" s="23" t="n">
        <f aca="false">IF(AND(E21570="Priority",ISNUMBER('Cost model'!N636)),'Cost model'!N636,'Cost model'!M636)</f>
        <v>40</v>
      </c>
      <c r="K21570" s="14" t="n">
        <f aca="false">J21570-H21570</f>
        <v>-3.46</v>
      </c>
      <c r="L21570" s="14" t="n">
        <f aca="false">G21570-H21570</f>
        <v>-13.96</v>
      </c>
    </row>
    <row r="21571" customFormat="false" ht="15" hidden="false" customHeight="false" outlineLevel="0" collapsed="false">
      <c r="A21571" s="2" t="s">
        <v>124</v>
      </c>
      <c r="B21571" s="2" t="s">
        <v>124</v>
      </c>
      <c r="C21571" s="2" t="s">
        <v>48</v>
      </c>
      <c r="D21571" s="2" t="s">
        <v>10</v>
      </c>
      <c r="E21571" s="2" t="s">
        <v>74</v>
      </c>
      <c r="F21571" s="2" t="s">
        <v>977</v>
      </c>
      <c r="G21571" s="14" t="n">
        <v>12.5</v>
      </c>
      <c r="H21571" s="14" t="n">
        <v>7.3</v>
      </c>
      <c r="I21571" s="14" t="n">
        <v>12.5</v>
      </c>
      <c r="J21571" s="23" t="n">
        <f aca="false">IF(AND(E21571="Priority",ISNUMBER('Cost model'!N318)),'Cost model'!N318,'Cost model'!M318)</f>
        <v>14.5</v>
      </c>
      <c r="K21571" s="14" t="n">
        <f aca="false">J21571-H21571</f>
        <v>7.2</v>
      </c>
      <c r="L21571" s="14" t="n">
        <f aca="false">G21571-H21571</f>
        <v>5.2</v>
      </c>
    </row>
    <row r="21572" customFormat="false" ht="15" hidden="false" customHeight="false" outlineLevel="0" collapsed="false">
      <c r="A21572" s="2" t="s">
        <v>124</v>
      </c>
      <c r="B21572" s="2" t="s">
        <v>124</v>
      </c>
      <c r="C21572" s="2" t="s">
        <v>47</v>
      </c>
      <c r="D21572" s="2" t="s">
        <v>12</v>
      </c>
      <c r="E21572" s="2" t="s">
        <v>74</v>
      </c>
      <c r="F21572" s="2" t="s">
        <v>977</v>
      </c>
      <c r="G21572" s="14" t="n">
        <v>9.5</v>
      </c>
      <c r="H21572" s="14" t="n">
        <v>7.45</v>
      </c>
      <c r="I21572" s="14" t="n">
        <v>9.5</v>
      </c>
      <c r="J21572" s="23" t="n">
        <f aca="false">IF(AND(E21572="Priority",ISNUMBER('Cost model'!N320)),'Cost model'!N320,'Cost model'!M320)</f>
        <v>24.5</v>
      </c>
      <c r="K21572" s="14" t="n">
        <f aca="false">J21572-H21572</f>
        <v>17.05</v>
      </c>
      <c r="L21572" s="14" t="n">
        <f aca="false">G21572-H21572</f>
        <v>2.05</v>
      </c>
    </row>
    <row r="21573" customFormat="false" ht="15" hidden="false" customHeight="false" outlineLevel="0" collapsed="false">
      <c r="A21573" s="2" t="s">
        <v>158</v>
      </c>
      <c r="B21573" s="2" t="s">
        <v>158</v>
      </c>
      <c r="C21573" s="2" t="s">
        <v>48</v>
      </c>
      <c r="D21573" s="2" t="s">
        <v>14</v>
      </c>
      <c r="E21573" s="2" t="s">
        <v>74</v>
      </c>
      <c r="F21573" s="2" t="s">
        <v>977</v>
      </c>
      <c r="G21573" s="14" t="n">
        <v>45</v>
      </c>
      <c r="H21573" s="14" t="n">
        <v>36.15</v>
      </c>
      <c r="I21573" s="14" t="n">
        <v>45</v>
      </c>
      <c r="J21573" s="23" t="n">
        <f aca="false">IF(AND(E21573="Priority",ISNUMBER('Cost model'!N432)),'Cost model'!N432,'Cost model'!M432)</f>
        <v>60</v>
      </c>
      <c r="K21573" s="14" t="n">
        <f aca="false">J21573-H21573</f>
        <v>23.85</v>
      </c>
      <c r="L21573" s="14" t="n">
        <f aca="false">G21573-H21573</f>
        <v>8.85</v>
      </c>
    </row>
    <row r="21574" customFormat="false" ht="15" hidden="false" customHeight="false" outlineLevel="0" collapsed="false">
      <c r="A21574" s="2" t="s">
        <v>221</v>
      </c>
      <c r="B21574" s="2" t="s">
        <v>221</v>
      </c>
      <c r="C21574" s="2" t="s">
        <v>47</v>
      </c>
      <c r="D21574" s="2" t="s">
        <v>10</v>
      </c>
      <c r="E21574" s="2" t="s">
        <v>74</v>
      </c>
      <c r="F21574" s="2" t="s">
        <v>977</v>
      </c>
      <c r="G21574" s="14" t="n">
        <v>9.5</v>
      </c>
      <c r="H21574" s="14" t="n">
        <v>7.68</v>
      </c>
      <c r="I21574" s="14" t="n">
        <v>9.5</v>
      </c>
      <c r="J21574" s="23" t="n">
        <f aca="false">IF(AND(E21574="Priority",ISNUMBER('Cost model'!N737)),'Cost model'!N737,'Cost model'!M737)</f>
        <v>8.5</v>
      </c>
      <c r="K21574" s="14" t="n">
        <f aca="false">J21574-H21574</f>
        <v>0.82</v>
      </c>
      <c r="L21574" s="14" t="n">
        <f aca="false">G21574-H21574</f>
        <v>1.82</v>
      </c>
    </row>
    <row r="21575" customFormat="false" ht="15" hidden="false" customHeight="false" outlineLevel="0" collapsed="false">
      <c r="A21575" s="2" t="s">
        <v>174</v>
      </c>
      <c r="B21575" s="2" t="s">
        <v>174</v>
      </c>
      <c r="C21575" s="2" t="s">
        <v>49</v>
      </c>
      <c r="D21575" s="2" t="s">
        <v>12</v>
      </c>
      <c r="E21575" s="2" t="s">
        <v>74</v>
      </c>
      <c r="F21575" s="2" t="s">
        <v>977</v>
      </c>
      <c r="G21575" s="14" t="n">
        <v>19.5</v>
      </c>
      <c r="H21575" s="14" t="n">
        <v>59.17</v>
      </c>
      <c r="I21575" s="14" t="n">
        <v>19.5</v>
      </c>
      <c r="J21575" s="23" t="n">
        <f aca="false">IF(AND(E21575="Priority",ISNUMBER('Cost model'!N172)),'Cost model'!N172,'Cost model'!M172)</f>
        <v>45</v>
      </c>
      <c r="K21575" s="14" t="n">
        <f aca="false">J21575-H21575</f>
        <v>-14.17</v>
      </c>
      <c r="L21575" s="14" t="n">
        <f aca="false">G21575-H21575</f>
        <v>-39.67</v>
      </c>
    </row>
    <row r="21576" customFormat="false" ht="15" hidden="false" customHeight="false" outlineLevel="0" collapsed="false">
      <c r="A21576" s="2" t="s">
        <v>221</v>
      </c>
      <c r="B21576" s="2" t="s">
        <v>221</v>
      </c>
      <c r="C21576" s="2" t="s">
        <v>47</v>
      </c>
      <c r="D21576" s="2" t="s">
        <v>10</v>
      </c>
      <c r="E21576" s="2" t="s">
        <v>74</v>
      </c>
      <c r="F21576" s="2" t="s">
        <v>977</v>
      </c>
      <c r="G21576" s="14" t="n">
        <v>9.5</v>
      </c>
      <c r="H21576" s="14" t="n">
        <v>4.99</v>
      </c>
      <c r="I21576" s="14" t="n">
        <v>9.5</v>
      </c>
      <c r="J21576" s="23" t="n">
        <f aca="false">IF(AND(E21576="Priority",ISNUMBER('Cost model'!N737)),'Cost model'!N737,'Cost model'!M737)</f>
        <v>8.5</v>
      </c>
      <c r="K21576" s="14" t="n">
        <f aca="false">J21576-H21576</f>
        <v>3.51</v>
      </c>
      <c r="L21576" s="14" t="n">
        <f aca="false">G21576-H21576</f>
        <v>4.51</v>
      </c>
    </row>
    <row r="21577" customFormat="false" ht="15" hidden="false" customHeight="false" outlineLevel="0" collapsed="false">
      <c r="A21577" s="2" t="s">
        <v>142</v>
      </c>
      <c r="B21577" s="2" t="s">
        <v>142</v>
      </c>
      <c r="C21577" s="2" t="s">
        <v>47</v>
      </c>
      <c r="D21577" s="2" t="s">
        <v>14</v>
      </c>
      <c r="E21577" s="2" t="s">
        <v>74</v>
      </c>
      <c r="F21577" s="2" t="s">
        <v>977</v>
      </c>
      <c r="G21577" s="14" t="n">
        <v>25</v>
      </c>
      <c r="H21577" s="14" t="n">
        <v>102.58</v>
      </c>
      <c r="I21577" s="14" t="n">
        <v>25</v>
      </c>
      <c r="J21577" s="23" t="n">
        <f aca="false">IF(AND(E21577="Priority",ISNUMBER('Cost model'!N641)),'Cost model'!N641,'Cost model'!M641)</f>
        <v>75</v>
      </c>
      <c r="K21577" s="14" t="n">
        <f aca="false">J21577-H21577</f>
        <v>-27.58</v>
      </c>
      <c r="L21577" s="14" t="n">
        <f aca="false">G21577-H21577</f>
        <v>-77.58</v>
      </c>
    </row>
    <row r="21578" customFormat="false" ht="15" hidden="false" customHeight="false" outlineLevel="0" collapsed="false">
      <c r="A21578" s="2" t="s">
        <v>174</v>
      </c>
      <c r="B21578" s="2" t="s">
        <v>174</v>
      </c>
      <c r="C21578" s="2" t="s">
        <v>47</v>
      </c>
      <c r="D21578" s="2" t="s">
        <v>13</v>
      </c>
      <c r="E21578" s="2" t="s">
        <v>74</v>
      </c>
      <c r="F21578" s="2" t="s">
        <v>977</v>
      </c>
      <c r="G21578" s="14" t="n">
        <v>19</v>
      </c>
      <c r="H21578" s="14" t="n">
        <v>56.35</v>
      </c>
      <c r="I21578" s="14" t="n">
        <v>19</v>
      </c>
      <c r="J21578" s="23" t="n">
        <f aca="false">IF(AND(E21578="Priority",ISNUMBER('Cost model'!N173)),'Cost model'!N173,'Cost model'!M173)</f>
        <v>60</v>
      </c>
      <c r="K21578" s="14" t="n">
        <f aca="false">J21578-H21578</f>
        <v>3.65</v>
      </c>
      <c r="L21578" s="14" t="n">
        <f aca="false">G21578-H21578</f>
        <v>-37.35</v>
      </c>
    </row>
    <row r="21579" customFormat="false" ht="15" hidden="false" customHeight="false" outlineLevel="0" collapsed="false">
      <c r="A21579" s="2" t="s">
        <v>174</v>
      </c>
      <c r="B21579" s="2" t="s">
        <v>174</v>
      </c>
      <c r="C21579" s="2" t="s">
        <v>48</v>
      </c>
      <c r="D21579" s="2" t="s">
        <v>10</v>
      </c>
      <c r="E21579" s="2" t="s">
        <v>74</v>
      </c>
      <c r="F21579" s="2" t="s">
        <v>977</v>
      </c>
      <c r="G21579" s="14" t="n">
        <v>12.5</v>
      </c>
      <c r="H21579" s="14" t="n">
        <v>7.02</v>
      </c>
      <c r="I21579" s="14" t="n">
        <v>12.5</v>
      </c>
      <c r="J21579" s="23" t="n">
        <f aca="false">IF(AND(E21579="Priority",ISNUMBER('Cost model'!N168)),'Cost model'!N168,'Cost model'!M168)</f>
        <v>13.5</v>
      </c>
      <c r="K21579" s="14" t="n">
        <f aca="false">J21579-H21579</f>
        <v>6.48</v>
      </c>
      <c r="L21579" s="14" t="n">
        <f aca="false">G21579-H21579</f>
        <v>5.48</v>
      </c>
    </row>
    <row r="21580" customFormat="false" ht="15" hidden="false" customHeight="false" outlineLevel="0" collapsed="false">
      <c r="A21580" s="2" t="s">
        <v>221</v>
      </c>
      <c r="B21580" s="2" t="s">
        <v>221</v>
      </c>
      <c r="C21580" s="2" t="s">
        <v>47</v>
      </c>
      <c r="D21580" s="2" t="s">
        <v>12</v>
      </c>
      <c r="E21580" s="2" t="s">
        <v>74</v>
      </c>
      <c r="F21580" s="2" t="s">
        <v>977</v>
      </c>
      <c r="G21580" s="14" t="n">
        <v>24.5</v>
      </c>
      <c r="H21580" s="14" t="n">
        <v>33.32</v>
      </c>
      <c r="I21580" s="14" t="n">
        <v>9.5</v>
      </c>
      <c r="J21580" s="23" t="n">
        <f aca="false">IF(AND(E21580="Priority",ISNUMBER('Cost model'!N740)),'Cost model'!N740,'Cost model'!M740)</f>
        <v>22.5</v>
      </c>
      <c r="K21580" s="14" t="n">
        <f aca="false">J21580-H21580</f>
        <v>-10.82</v>
      </c>
      <c r="L21580" s="14" t="n">
        <f aca="false">G21580-H21580</f>
        <v>-8.82</v>
      </c>
    </row>
    <row r="21581" customFormat="false" ht="15" hidden="false" customHeight="false" outlineLevel="0" collapsed="false">
      <c r="A21581" s="2" t="s">
        <v>123</v>
      </c>
      <c r="B21581" s="2" t="s">
        <v>158</v>
      </c>
      <c r="C21581" s="2" t="s">
        <v>47</v>
      </c>
      <c r="D21581" s="2" t="s">
        <v>10</v>
      </c>
      <c r="E21581" s="2" t="s">
        <v>74</v>
      </c>
      <c r="F21581" s="2" t="s">
        <v>976</v>
      </c>
      <c r="G21581" s="14" t="n">
        <v>14.5</v>
      </c>
      <c r="H21581" s="14" t="n">
        <v>11.43</v>
      </c>
      <c r="I21581" s="14" t="n">
        <v>19.5</v>
      </c>
      <c r="J21581" s="23" t="n">
        <f aca="false">IF(AND(E21581="Priority",ISNUMBER('Cost model'!N32)),'Cost model'!N32,'Cost model'!M32)</f>
        <v>15.5</v>
      </c>
      <c r="K21581" s="14" t="n">
        <f aca="false">J21581-H21581</f>
        <v>4.07</v>
      </c>
      <c r="L21581" s="14" t="n">
        <f aca="false">G21581-H21581</f>
        <v>3.07</v>
      </c>
    </row>
    <row r="21582" customFormat="false" ht="15" hidden="false" customHeight="false" outlineLevel="0" collapsed="false">
      <c r="A21582" s="2" t="s">
        <v>174</v>
      </c>
      <c r="B21582" s="2" t="s">
        <v>124</v>
      </c>
      <c r="C21582" s="2" t="s">
        <v>47</v>
      </c>
      <c r="D21582" s="2" t="s">
        <v>10</v>
      </c>
      <c r="E21582" s="2" t="s">
        <v>74</v>
      </c>
      <c r="F21582" s="2" t="s">
        <v>976</v>
      </c>
      <c r="G21582" s="14" t="n">
        <v>9.5</v>
      </c>
      <c r="H21582" s="14" t="n">
        <v>9.37</v>
      </c>
      <c r="I21582" s="14" t="n">
        <v>9.5</v>
      </c>
      <c r="J21582" s="23" t="n">
        <f aca="false">IF(AND(E21582="Priority",ISNUMBER('Cost model'!N107)),'Cost model'!N107,'Cost model'!M107)</f>
        <v>12.5</v>
      </c>
      <c r="K21582" s="14" t="n">
        <f aca="false">J21582-H21582</f>
        <v>3.13</v>
      </c>
      <c r="L21582" s="14" t="n">
        <f aca="false">G21582-H21582</f>
        <v>0.130000000000001</v>
      </c>
    </row>
    <row r="21583" customFormat="false" ht="15" hidden="false" customHeight="false" outlineLevel="0" collapsed="false">
      <c r="A21583" s="2" t="s">
        <v>124</v>
      </c>
      <c r="B21583" s="2" t="s">
        <v>124</v>
      </c>
      <c r="C21583" s="2" t="s">
        <v>47</v>
      </c>
      <c r="D21583" s="2" t="s">
        <v>10</v>
      </c>
      <c r="E21583" s="2" t="s">
        <v>74</v>
      </c>
      <c r="F21583" s="2" t="s">
        <v>977</v>
      </c>
      <c r="G21583" s="14" t="n">
        <v>9.5</v>
      </c>
      <c r="H21583" s="14" t="n">
        <v>6.66</v>
      </c>
      <c r="I21583" s="14" t="n">
        <v>9.5</v>
      </c>
      <c r="J21583" s="23" t="n">
        <f aca="false">IF(AND(E21583="Priority",ISNUMBER('Cost model'!N317)),'Cost model'!N317,'Cost model'!M317)</f>
        <v>10.5</v>
      </c>
      <c r="K21583" s="14" t="n">
        <f aca="false">J21583-H21583</f>
        <v>3.84</v>
      </c>
      <c r="L21583" s="14" t="n">
        <f aca="false">G21583-H21583</f>
        <v>2.84</v>
      </c>
    </row>
    <row r="21584" customFormat="false" ht="15" hidden="false" customHeight="false" outlineLevel="0" collapsed="false">
      <c r="A21584" s="2" t="s">
        <v>174</v>
      </c>
      <c r="B21584" s="2" t="s">
        <v>174</v>
      </c>
      <c r="C21584" s="2" t="s">
        <v>48</v>
      </c>
      <c r="D21584" s="2" t="s">
        <v>10</v>
      </c>
      <c r="E21584" s="2" t="s">
        <v>74</v>
      </c>
      <c r="F21584" s="2" t="s">
        <v>977</v>
      </c>
      <c r="G21584" s="14" t="n">
        <v>12.5</v>
      </c>
      <c r="H21584" s="14" t="n">
        <v>24.72</v>
      </c>
      <c r="I21584" s="14" t="n">
        <v>12.5</v>
      </c>
      <c r="J21584" s="23" t="n">
        <f aca="false">IF(AND(E21584="Priority",ISNUMBER('Cost model'!N168)),'Cost model'!N168,'Cost model'!M168)</f>
        <v>13.5</v>
      </c>
      <c r="K21584" s="14" t="n">
        <f aca="false">J21584-H21584</f>
        <v>-11.22</v>
      </c>
      <c r="L21584" s="14" t="n">
        <f aca="false">G21584-H21584</f>
        <v>-12.22</v>
      </c>
    </row>
    <row r="21585" customFormat="false" ht="15" hidden="false" customHeight="false" outlineLevel="0" collapsed="false">
      <c r="A21585" s="2" t="s">
        <v>124</v>
      </c>
      <c r="B21585" s="2" t="s">
        <v>124</v>
      </c>
      <c r="C21585" s="2" t="s">
        <v>49</v>
      </c>
      <c r="D21585" s="2" t="s">
        <v>10</v>
      </c>
      <c r="E21585" s="2" t="s">
        <v>74</v>
      </c>
      <c r="F21585" s="2" t="s">
        <v>977</v>
      </c>
      <c r="G21585" s="14" t="n">
        <v>17.5</v>
      </c>
      <c r="H21585" s="14" t="n">
        <v>31.22</v>
      </c>
      <c r="I21585" s="14" t="n">
        <v>17.5</v>
      </c>
      <c r="J21585" s="23" t="n">
        <f aca="false">IF(AND(E21585="Priority",ISNUMBER('Cost model'!N319)),'Cost model'!N319,'Cost model'!M319)</f>
        <v>16.5</v>
      </c>
      <c r="K21585" s="14" t="n">
        <f aca="false">J21585-H21585</f>
        <v>-14.72</v>
      </c>
      <c r="L21585" s="14" t="n">
        <f aca="false">G21585-H21585</f>
        <v>-13.72</v>
      </c>
    </row>
    <row r="21586" customFormat="false" ht="15" hidden="false" customHeight="false" outlineLevel="0" collapsed="false">
      <c r="A21586" s="2" t="s">
        <v>174</v>
      </c>
      <c r="B21586" s="2" t="s">
        <v>142</v>
      </c>
      <c r="C21586" s="2" t="s">
        <v>48</v>
      </c>
      <c r="D21586" s="2" t="s">
        <v>10</v>
      </c>
      <c r="E21586" s="2" t="s">
        <v>74</v>
      </c>
      <c r="F21586" s="2" t="s">
        <v>976</v>
      </c>
      <c r="G21586" s="14" t="n">
        <v>12.5</v>
      </c>
      <c r="H21586" s="14" t="n">
        <v>11.43</v>
      </c>
      <c r="I21586" s="14" t="n">
        <v>12.5</v>
      </c>
      <c r="J21586" s="23" t="n">
        <f aca="false">IF(AND(E21586="Priority",ISNUMBER('Cost model'!N123)),'Cost model'!N123,'Cost model'!M123)</f>
        <v>16.5</v>
      </c>
      <c r="K21586" s="14" t="n">
        <f aca="false">J21586-H21586</f>
        <v>5.07</v>
      </c>
      <c r="L21586" s="14" t="n">
        <f aca="false">G21586-H21586</f>
        <v>1.07</v>
      </c>
    </row>
  </sheetData>
  <autoFilter ref="A1:L2158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22"/>
    <col collapsed="false" customWidth="true" hidden="false" outlineLevel="0" max="4" min="4" style="0" width="28"/>
    <col collapsed="false" customWidth="true" hidden="false" outlineLevel="0" max="5" min="5" style="0" width="20"/>
  </cols>
  <sheetData>
    <row r="1" customFormat="false" ht="17.35" hidden="false" customHeight="false" outlineLevel="0" collapsed="false">
      <c r="A1" s="1" t="s">
        <v>978</v>
      </c>
    </row>
    <row r="3" customFormat="false" ht="15" hidden="false" customHeight="false" outlineLevel="0" collapsed="false">
      <c r="A3" s="12" t="s">
        <v>979</v>
      </c>
      <c r="B3" s="12" t="s">
        <v>59</v>
      </c>
      <c r="C3" s="12" t="s">
        <v>980</v>
      </c>
      <c r="D3" s="12" t="s">
        <v>981</v>
      </c>
      <c r="E3" s="12" t="s">
        <v>982</v>
      </c>
    </row>
    <row r="4" customFormat="false" ht="15" hidden="false" customHeight="false" outlineLevel="0" collapsed="false">
      <c r="A4" s="2" t="n">
        <v>1</v>
      </c>
      <c r="B4" s="2" t="s">
        <v>10</v>
      </c>
      <c r="C4" s="2" t="s">
        <v>983</v>
      </c>
      <c r="D4" s="2" t="s">
        <v>984</v>
      </c>
      <c r="E4" s="2" t="s">
        <v>985</v>
      </c>
    </row>
    <row r="5" customFormat="false" ht="15" hidden="false" customHeight="false" outlineLevel="0" collapsed="false">
      <c r="A5" s="2" t="n">
        <v>2</v>
      </c>
      <c r="B5" s="2" t="s">
        <v>12</v>
      </c>
      <c r="C5" s="2" t="s">
        <v>986</v>
      </c>
      <c r="D5" s="2" t="s">
        <v>987</v>
      </c>
      <c r="E5" s="2" t="s">
        <v>988</v>
      </c>
    </row>
    <row r="6" customFormat="false" ht="15" hidden="false" customHeight="false" outlineLevel="0" collapsed="false">
      <c r="A6" s="2" t="n">
        <v>3</v>
      </c>
      <c r="B6" s="2" t="s">
        <v>13</v>
      </c>
      <c r="C6" s="2" t="s">
        <v>989</v>
      </c>
      <c r="D6" s="2" t="s">
        <v>990</v>
      </c>
      <c r="E6" s="2" t="s">
        <v>991</v>
      </c>
    </row>
    <row r="7" customFormat="false" ht="15" hidden="false" customHeight="false" outlineLevel="0" collapsed="false">
      <c r="A7" s="2" t="n">
        <v>4</v>
      </c>
      <c r="B7" s="2" t="s">
        <v>14</v>
      </c>
      <c r="C7" s="2" t="s">
        <v>992</v>
      </c>
      <c r="D7" s="2" t="s">
        <v>993</v>
      </c>
      <c r="E7" s="2" t="s">
        <v>994</v>
      </c>
    </row>
    <row r="8" customFormat="false" ht="15" hidden="false" customHeight="false" outlineLevel="0" collapsed="false">
      <c r="A8" s="2" t="n">
        <v>5</v>
      </c>
      <c r="B8" s="2" t="s">
        <v>15</v>
      </c>
      <c r="C8" s="2" t="s">
        <v>995</v>
      </c>
      <c r="D8" s="2" t="s">
        <v>996</v>
      </c>
      <c r="E8" s="2" t="s">
        <v>997</v>
      </c>
    </row>
    <row r="10" customFormat="false" ht="15" hidden="false" customHeight="false" outlineLevel="0" collapsed="false">
      <c r="A10" s="2" t="s">
        <v>998</v>
      </c>
    </row>
    <row r="11" customFormat="false" ht="15" hidden="false" customHeight="false" outlineLevel="0" collapsed="false">
      <c r="A11" s="5" t="s">
        <v>999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18"/>
  </cols>
  <sheetData>
    <row r="1" customFormat="false" ht="15" hidden="false" customHeight="false" outlineLevel="0" collapsed="false">
      <c r="A1" s="3" t="s">
        <v>1000</v>
      </c>
    </row>
    <row r="3" customFormat="false" ht="15" hidden="false" customHeight="false" outlineLevel="0" collapsed="false">
      <c r="A3" s="12" t="s">
        <v>108</v>
      </c>
      <c r="B3" s="12" t="s">
        <v>1001</v>
      </c>
      <c r="C3" s="12" t="s">
        <v>1002</v>
      </c>
      <c r="D3" s="12" t="s">
        <v>1003</v>
      </c>
      <c r="E3" s="12" t="s">
        <v>1004</v>
      </c>
      <c r="F3" s="12" t="s">
        <v>1005</v>
      </c>
    </row>
    <row r="4" customFormat="false" ht="15" hidden="false" customHeight="false" outlineLevel="0" collapsed="false">
      <c r="A4" s="2" t="s">
        <v>123</v>
      </c>
      <c r="B4" s="2" t="s">
        <v>57</v>
      </c>
      <c r="C4" s="2" t="s">
        <v>52</v>
      </c>
      <c r="D4" s="2" t="s">
        <v>51</v>
      </c>
      <c r="E4" s="2" t="s">
        <v>53</v>
      </c>
      <c r="F4" s="2" t="s">
        <v>54</v>
      </c>
    </row>
    <row r="5" customFormat="false" ht="15" hidden="false" customHeight="false" outlineLevel="0" collapsed="false">
      <c r="A5" s="2" t="s">
        <v>174</v>
      </c>
      <c r="B5" s="2" t="s">
        <v>52</v>
      </c>
      <c r="C5" s="2" t="s">
        <v>51</v>
      </c>
      <c r="D5" s="2" t="s">
        <v>53</v>
      </c>
      <c r="E5" s="2" t="s">
        <v>54</v>
      </c>
      <c r="F5" s="2" t="s">
        <v>55</v>
      </c>
    </row>
    <row r="6" customFormat="false" ht="15" hidden="false" customHeight="false" outlineLevel="0" collapsed="false">
      <c r="A6" s="2" t="s">
        <v>342</v>
      </c>
      <c r="B6" s="2" t="s">
        <v>54</v>
      </c>
      <c r="C6" s="2" t="s">
        <v>53</v>
      </c>
      <c r="D6" s="2" t="s">
        <v>52</v>
      </c>
      <c r="E6" s="2" t="s">
        <v>55</v>
      </c>
    </row>
    <row r="7" customFormat="false" ht="15" hidden="false" customHeight="false" outlineLevel="0" collapsed="false">
      <c r="A7" s="2" t="s">
        <v>124</v>
      </c>
      <c r="B7" s="2" t="s">
        <v>51</v>
      </c>
      <c r="C7" s="2" t="s">
        <v>52</v>
      </c>
      <c r="D7" s="2" t="s">
        <v>53</v>
      </c>
      <c r="E7" s="2" t="s">
        <v>54</v>
      </c>
    </row>
    <row r="8" customFormat="false" ht="15" hidden="false" customHeight="false" outlineLevel="0" collapsed="false">
      <c r="A8" s="2" t="s">
        <v>158</v>
      </c>
      <c r="B8" s="2" t="s">
        <v>54</v>
      </c>
      <c r="C8" s="2" t="s">
        <v>53</v>
      </c>
      <c r="D8" s="2" t="s">
        <v>52</v>
      </c>
      <c r="E8" s="2" t="s">
        <v>51</v>
      </c>
      <c r="F8" s="2" t="s">
        <v>55</v>
      </c>
    </row>
    <row r="9" customFormat="false" ht="15" hidden="false" customHeight="false" outlineLevel="0" collapsed="false">
      <c r="A9" s="2" t="s">
        <v>205</v>
      </c>
      <c r="B9" s="2" t="s">
        <v>56</v>
      </c>
      <c r="C9" s="2" t="s">
        <v>53</v>
      </c>
      <c r="D9" s="2" t="s">
        <v>52</v>
      </c>
      <c r="E9" s="2" t="s">
        <v>51</v>
      </c>
      <c r="F9" s="2" t="s">
        <v>54</v>
      </c>
    </row>
    <row r="10" customFormat="false" ht="15" hidden="false" customHeight="false" outlineLevel="0" collapsed="false">
      <c r="A10" s="2" t="s">
        <v>142</v>
      </c>
      <c r="B10" s="2" t="s">
        <v>53</v>
      </c>
      <c r="C10" s="2" t="s">
        <v>52</v>
      </c>
      <c r="D10" s="2" t="s">
        <v>51</v>
      </c>
      <c r="E10" s="2" t="s">
        <v>54</v>
      </c>
      <c r="F10" s="2" t="s">
        <v>55</v>
      </c>
    </row>
    <row r="11" customFormat="false" ht="15" hidden="false" customHeight="false" outlineLevel="0" collapsed="false">
      <c r="A11" s="2" t="s">
        <v>221</v>
      </c>
      <c r="B11" s="2" t="s">
        <v>55</v>
      </c>
      <c r="C11" s="2" t="s">
        <v>54</v>
      </c>
      <c r="D11" s="2" t="s">
        <v>53</v>
      </c>
      <c r="E11" s="2"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24"/>
    <col collapsed="false" customWidth="true" hidden="false" outlineLevel="0" max="4" min="4" style="0" width="12"/>
    <col collapsed="false" customWidth="true" hidden="false" outlineLevel="0" max="5" min="5" style="0" width="24"/>
    <col collapsed="false" customWidth="true" hidden="false" outlineLevel="0" max="6" min="6" style="0" width="13"/>
    <col collapsed="false" customWidth="true" hidden="false" outlineLevel="0" max="7" min="7" style="0" width="60"/>
  </cols>
  <sheetData>
    <row r="1" customFormat="false" ht="15" hidden="false" customHeight="false" outlineLevel="0" collapsed="false">
      <c r="A1" s="12" t="s">
        <v>1006</v>
      </c>
      <c r="B1" s="12" t="s">
        <v>1007</v>
      </c>
      <c r="C1" s="12" t="s">
        <v>1008</v>
      </c>
      <c r="D1" s="12" t="s">
        <v>110</v>
      </c>
      <c r="E1" s="12" t="s">
        <v>1009</v>
      </c>
      <c r="F1" s="12" t="s">
        <v>1010</v>
      </c>
      <c r="G1" s="12" t="s">
        <v>1011</v>
      </c>
    </row>
    <row r="2" customFormat="false" ht="15" hidden="false" customHeight="false" outlineLevel="0" collapsed="false">
      <c r="A2" s="2" t="s">
        <v>1012</v>
      </c>
      <c r="B2" s="2" t="s">
        <v>123</v>
      </c>
      <c r="C2" s="2" t="s">
        <v>123</v>
      </c>
      <c r="D2" s="2" t="s">
        <v>47</v>
      </c>
      <c r="E2" s="2" t="s">
        <v>1013</v>
      </c>
      <c r="F2" s="2" t="s">
        <v>1014</v>
      </c>
      <c r="G2" s="2" t="s">
        <v>1015</v>
      </c>
    </row>
    <row r="3" customFormat="false" ht="15" hidden="false" customHeight="false" outlineLevel="0" collapsed="false">
      <c r="A3" s="2" t="s">
        <v>1016</v>
      </c>
      <c r="B3" s="2" t="s">
        <v>342</v>
      </c>
      <c r="C3" s="2" t="s">
        <v>342</v>
      </c>
      <c r="D3" s="2" t="s">
        <v>47</v>
      </c>
      <c r="E3" s="2" t="s">
        <v>1013</v>
      </c>
      <c r="F3" s="2" t="s">
        <v>1014</v>
      </c>
      <c r="G3" s="2" t="s">
        <v>1017</v>
      </c>
    </row>
    <row r="4" customFormat="false" ht="15" hidden="false" customHeight="false" outlineLevel="0" collapsed="false">
      <c r="A4" s="2" t="s">
        <v>1018</v>
      </c>
      <c r="B4" s="2" t="s">
        <v>342</v>
      </c>
      <c r="C4" s="2" t="s">
        <v>342</v>
      </c>
      <c r="D4" s="2" t="s">
        <v>47</v>
      </c>
      <c r="E4" s="2" t="s">
        <v>1013</v>
      </c>
      <c r="F4" s="2" t="s">
        <v>1014</v>
      </c>
      <c r="G4" s="2" t="s">
        <v>1019</v>
      </c>
    </row>
    <row r="5" customFormat="false" ht="15" hidden="false" customHeight="false" outlineLevel="0" collapsed="false">
      <c r="A5" s="2" t="s">
        <v>1020</v>
      </c>
      <c r="B5" s="2" t="s">
        <v>342</v>
      </c>
      <c r="C5" s="2" t="s">
        <v>1021</v>
      </c>
      <c r="D5" s="2" t="s">
        <v>49</v>
      </c>
      <c r="E5" s="2" t="s">
        <v>1022</v>
      </c>
      <c r="F5" s="2" t="s">
        <v>1014</v>
      </c>
      <c r="G5" s="2" t="s">
        <v>1023</v>
      </c>
    </row>
    <row r="6" customFormat="false" ht="15" hidden="false" customHeight="false" outlineLevel="0" collapsed="false">
      <c r="A6" s="2" t="s">
        <v>1024</v>
      </c>
      <c r="B6" s="2" t="s">
        <v>342</v>
      </c>
      <c r="C6" s="2" t="s">
        <v>342</v>
      </c>
      <c r="D6" s="2" t="s">
        <v>47</v>
      </c>
      <c r="E6" s="2" t="s">
        <v>1013</v>
      </c>
      <c r="F6" s="2" t="s">
        <v>1014</v>
      </c>
      <c r="G6" s="2" t="s">
        <v>1025</v>
      </c>
    </row>
    <row r="7" customFormat="false" ht="15" hidden="false" customHeight="false" outlineLevel="0" collapsed="false">
      <c r="A7" s="2" t="s">
        <v>1026</v>
      </c>
      <c r="B7" s="2" t="s">
        <v>342</v>
      </c>
      <c r="C7" s="2" t="s">
        <v>342</v>
      </c>
      <c r="D7" s="2" t="s">
        <v>47</v>
      </c>
      <c r="E7" s="2" t="s">
        <v>1013</v>
      </c>
      <c r="F7" s="2" t="s">
        <v>1014</v>
      </c>
      <c r="G7" s="2" t="s">
        <v>1027</v>
      </c>
    </row>
    <row r="8" customFormat="false" ht="15" hidden="false" customHeight="false" outlineLevel="0" collapsed="false">
      <c r="A8" s="2" t="s">
        <v>1028</v>
      </c>
      <c r="B8" s="2" t="s">
        <v>342</v>
      </c>
      <c r="C8" s="2" t="s">
        <v>342</v>
      </c>
      <c r="D8" s="2" t="s">
        <v>47</v>
      </c>
      <c r="E8" s="2" t="s">
        <v>1013</v>
      </c>
      <c r="F8" s="2" t="s">
        <v>1014</v>
      </c>
      <c r="G8" s="2" t="s">
        <v>1029</v>
      </c>
    </row>
    <row r="9" customFormat="false" ht="15" hidden="false" customHeight="false" outlineLevel="0" collapsed="false">
      <c r="A9" s="2" t="s">
        <v>1030</v>
      </c>
      <c r="B9" s="2" t="s">
        <v>342</v>
      </c>
      <c r="C9" s="2" t="s">
        <v>342</v>
      </c>
      <c r="D9" s="2" t="s">
        <v>47</v>
      </c>
      <c r="E9" s="2" t="s">
        <v>1013</v>
      </c>
      <c r="F9" s="2" t="s">
        <v>1014</v>
      </c>
      <c r="G9" s="2" t="s">
        <v>1031</v>
      </c>
    </row>
    <row r="10" customFormat="false" ht="15" hidden="false" customHeight="false" outlineLevel="0" collapsed="false">
      <c r="A10" s="2" t="s">
        <v>1032</v>
      </c>
      <c r="B10" s="2" t="s">
        <v>342</v>
      </c>
      <c r="C10" s="2" t="s">
        <v>342</v>
      </c>
      <c r="D10" s="2" t="s">
        <v>47</v>
      </c>
      <c r="E10" s="2" t="s">
        <v>1013</v>
      </c>
      <c r="F10" s="2" t="s">
        <v>1014</v>
      </c>
      <c r="G10" s="2" t="s">
        <v>1033</v>
      </c>
    </row>
    <row r="11" customFormat="false" ht="15" hidden="false" customHeight="false" outlineLevel="0" collapsed="false">
      <c r="A11" s="2" t="s">
        <v>1034</v>
      </c>
      <c r="B11" s="2" t="s">
        <v>342</v>
      </c>
      <c r="C11" s="2" t="s">
        <v>342</v>
      </c>
      <c r="D11" s="2" t="s">
        <v>47</v>
      </c>
      <c r="E11" s="2" t="s">
        <v>1013</v>
      </c>
      <c r="F11" s="2" t="s">
        <v>1014</v>
      </c>
      <c r="G11" s="2" t="s">
        <v>1035</v>
      </c>
    </row>
    <row r="12" customFormat="false" ht="15" hidden="false" customHeight="false" outlineLevel="0" collapsed="false">
      <c r="A12" s="2" t="s">
        <v>1036</v>
      </c>
      <c r="B12" s="2" t="s">
        <v>342</v>
      </c>
      <c r="C12" s="2" t="s">
        <v>1021</v>
      </c>
      <c r="D12" s="2" t="s">
        <v>49</v>
      </c>
      <c r="E12" s="2" t="s">
        <v>1022</v>
      </c>
      <c r="F12" s="2" t="s">
        <v>1014</v>
      </c>
      <c r="G12" s="2" t="s">
        <v>1037</v>
      </c>
    </row>
    <row r="13" customFormat="false" ht="15" hidden="false" customHeight="false" outlineLevel="0" collapsed="false">
      <c r="A13" s="2" t="s">
        <v>1038</v>
      </c>
      <c r="B13" s="2" t="s">
        <v>342</v>
      </c>
      <c r="C13" s="2" t="s">
        <v>342</v>
      </c>
      <c r="D13" s="2" t="s">
        <v>47</v>
      </c>
      <c r="E13" s="2" t="s">
        <v>1013</v>
      </c>
      <c r="F13" s="2" t="s">
        <v>1014</v>
      </c>
      <c r="G13" s="2" t="s">
        <v>1039</v>
      </c>
    </row>
    <row r="14" customFormat="false" ht="15" hidden="false" customHeight="false" outlineLevel="0" collapsed="false">
      <c r="A14" s="2" t="s">
        <v>1040</v>
      </c>
      <c r="B14" s="2" t="s">
        <v>342</v>
      </c>
      <c r="C14" s="2" t="s">
        <v>342</v>
      </c>
      <c r="D14" s="2" t="s">
        <v>47</v>
      </c>
      <c r="E14" s="2" t="s">
        <v>1013</v>
      </c>
      <c r="F14" s="2" t="s">
        <v>1014</v>
      </c>
      <c r="G14" s="2" t="s">
        <v>1041</v>
      </c>
    </row>
    <row r="15" customFormat="false" ht="15" hidden="false" customHeight="false" outlineLevel="0" collapsed="false">
      <c r="A15" s="2" t="s">
        <v>1042</v>
      </c>
      <c r="B15" s="2" t="s">
        <v>342</v>
      </c>
      <c r="C15" s="2" t="s">
        <v>1021</v>
      </c>
      <c r="D15" s="2" t="s">
        <v>49</v>
      </c>
      <c r="E15" s="2" t="s">
        <v>1022</v>
      </c>
      <c r="F15" s="2" t="s">
        <v>1014</v>
      </c>
      <c r="G15" s="2" t="s">
        <v>1043</v>
      </c>
    </row>
    <row r="16" customFormat="false" ht="15" hidden="false" customHeight="false" outlineLevel="0" collapsed="false">
      <c r="A16" s="2" t="s">
        <v>1044</v>
      </c>
      <c r="B16" s="2" t="s">
        <v>342</v>
      </c>
      <c r="C16" s="2" t="s">
        <v>342</v>
      </c>
      <c r="D16" s="2" t="s">
        <v>47</v>
      </c>
      <c r="E16" s="2" t="s">
        <v>1013</v>
      </c>
      <c r="F16" s="2" t="s">
        <v>1014</v>
      </c>
      <c r="G16" s="2" t="s">
        <v>1045</v>
      </c>
    </row>
    <row r="17" customFormat="false" ht="15" hidden="false" customHeight="false" outlineLevel="0" collapsed="false">
      <c r="A17" s="2" t="s">
        <v>1046</v>
      </c>
      <c r="B17" s="2" t="s">
        <v>342</v>
      </c>
      <c r="C17" s="2" t="s">
        <v>342</v>
      </c>
      <c r="D17" s="2" t="s">
        <v>47</v>
      </c>
      <c r="E17" s="2" t="s">
        <v>1013</v>
      </c>
      <c r="F17" s="2" t="s">
        <v>1014</v>
      </c>
      <c r="G17" s="2" t="s">
        <v>1047</v>
      </c>
    </row>
    <row r="18" customFormat="false" ht="15" hidden="false" customHeight="false" outlineLevel="0" collapsed="false">
      <c r="A18" s="2" t="s">
        <v>1048</v>
      </c>
      <c r="B18" s="2" t="s">
        <v>342</v>
      </c>
      <c r="C18" s="2" t="s">
        <v>342</v>
      </c>
      <c r="D18" s="2" t="s">
        <v>47</v>
      </c>
      <c r="E18" s="2" t="s">
        <v>1013</v>
      </c>
      <c r="F18" s="2" t="s">
        <v>1014</v>
      </c>
      <c r="G18" s="2" t="s">
        <v>1049</v>
      </c>
    </row>
    <row r="19" customFormat="false" ht="15" hidden="false" customHeight="false" outlineLevel="0" collapsed="false">
      <c r="A19" s="2" t="s">
        <v>1050</v>
      </c>
      <c r="B19" s="2" t="s">
        <v>342</v>
      </c>
      <c r="C19" s="2" t="s">
        <v>342</v>
      </c>
      <c r="D19" s="2" t="s">
        <v>47</v>
      </c>
      <c r="E19" s="2" t="s">
        <v>1013</v>
      </c>
      <c r="F19" s="2" t="s">
        <v>1014</v>
      </c>
      <c r="G19" s="2" t="s">
        <v>1051</v>
      </c>
    </row>
    <row r="20" customFormat="false" ht="15" hidden="false" customHeight="false" outlineLevel="0" collapsed="false">
      <c r="A20" s="2" t="s">
        <v>1052</v>
      </c>
      <c r="B20" s="2" t="s">
        <v>342</v>
      </c>
      <c r="C20" s="2" t="s">
        <v>1021</v>
      </c>
      <c r="D20" s="2" t="s">
        <v>49</v>
      </c>
      <c r="E20" s="2" t="s">
        <v>1022</v>
      </c>
      <c r="F20" s="2" t="s">
        <v>1014</v>
      </c>
      <c r="G20" s="2" t="s">
        <v>1053</v>
      </c>
    </row>
    <row r="21" customFormat="false" ht="15" hidden="false" customHeight="false" outlineLevel="0" collapsed="false">
      <c r="A21" s="2" t="s">
        <v>1054</v>
      </c>
      <c r="B21" s="2" t="s">
        <v>342</v>
      </c>
      <c r="C21" s="2" t="s">
        <v>1021</v>
      </c>
      <c r="D21" s="2" t="s">
        <v>49</v>
      </c>
      <c r="E21" s="2" t="s">
        <v>1022</v>
      </c>
      <c r="F21" s="2" t="s">
        <v>1014</v>
      </c>
      <c r="G21" s="2" t="s">
        <v>1055</v>
      </c>
    </row>
    <row r="22" customFormat="false" ht="15" hidden="false" customHeight="false" outlineLevel="0" collapsed="false">
      <c r="A22" s="2" t="s">
        <v>1056</v>
      </c>
      <c r="B22" s="2" t="s">
        <v>342</v>
      </c>
      <c r="C22" s="2" t="s">
        <v>1021</v>
      </c>
      <c r="D22" s="2" t="s">
        <v>49</v>
      </c>
      <c r="E22" s="2" t="s">
        <v>1022</v>
      </c>
      <c r="F22" s="2" t="s">
        <v>1014</v>
      </c>
      <c r="G22" s="2" t="s">
        <v>1057</v>
      </c>
    </row>
    <row r="23" customFormat="false" ht="15" hidden="false" customHeight="false" outlineLevel="0" collapsed="false">
      <c r="A23" s="2" t="s">
        <v>1058</v>
      </c>
      <c r="B23" s="2" t="s">
        <v>342</v>
      </c>
      <c r="C23" s="2" t="s">
        <v>1021</v>
      </c>
      <c r="D23" s="2" t="s">
        <v>49</v>
      </c>
      <c r="E23" s="2" t="s">
        <v>1022</v>
      </c>
      <c r="F23" s="2" t="s">
        <v>1014</v>
      </c>
      <c r="G23" s="2" t="s">
        <v>1059</v>
      </c>
    </row>
    <row r="24" customFormat="false" ht="15" hidden="false" customHeight="false" outlineLevel="0" collapsed="false">
      <c r="A24" s="2" t="s">
        <v>1060</v>
      </c>
      <c r="B24" s="2" t="s">
        <v>342</v>
      </c>
      <c r="C24" s="2" t="s">
        <v>1021</v>
      </c>
      <c r="D24" s="2" t="s">
        <v>49</v>
      </c>
      <c r="E24" s="2" t="s">
        <v>1022</v>
      </c>
      <c r="F24" s="2" t="s">
        <v>1014</v>
      </c>
      <c r="G24" s="2" t="s">
        <v>1061</v>
      </c>
    </row>
    <row r="25" customFormat="false" ht="15" hidden="false" customHeight="false" outlineLevel="0" collapsed="false">
      <c r="A25" s="2" t="s">
        <v>1062</v>
      </c>
      <c r="B25" s="2" t="s">
        <v>342</v>
      </c>
      <c r="C25" s="2" t="s">
        <v>1021</v>
      </c>
      <c r="D25" s="2" t="s">
        <v>49</v>
      </c>
      <c r="E25" s="2" t="s">
        <v>1022</v>
      </c>
      <c r="F25" s="2" t="s">
        <v>1014</v>
      </c>
      <c r="G25" s="2" t="s">
        <v>1063</v>
      </c>
    </row>
    <row r="26" customFormat="false" ht="15" hidden="false" customHeight="false" outlineLevel="0" collapsed="false">
      <c r="A26" s="2" t="s">
        <v>1064</v>
      </c>
      <c r="B26" s="2" t="s">
        <v>342</v>
      </c>
      <c r="C26" s="2" t="s">
        <v>1021</v>
      </c>
      <c r="D26" s="2" t="s">
        <v>49</v>
      </c>
      <c r="E26" s="2" t="s">
        <v>1022</v>
      </c>
      <c r="F26" s="2" t="s">
        <v>1014</v>
      </c>
      <c r="G26" s="2" t="s">
        <v>1065</v>
      </c>
    </row>
    <row r="27" customFormat="false" ht="15" hidden="false" customHeight="false" outlineLevel="0" collapsed="false">
      <c r="A27" s="2" t="s">
        <v>1066</v>
      </c>
      <c r="B27" s="2" t="s">
        <v>342</v>
      </c>
      <c r="C27" s="2" t="s">
        <v>1021</v>
      </c>
      <c r="D27" s="2" t="s">
        <v>49</v>
      </c>
      <c r="E27" s="2" t="s">
        <v>1022</v>
      </c>
      <c r="F27" s="2" t="s">
        <v>1014</v>
      </c>
      <c r="G27" s="2" t="s">
        <v>1067</v>
      </c>
    </row>
    <row r="28" customFormat="false" ht="15" hidden="false" customHeight="false" outlineLevel="0" collapsed="false">
      <c r="A28" s="2" t="s">
        <v>1068</v>
      </c>
      <c r="B28" s="2" t="s">
        <v>342</v>
      </c>
      <c r="C28" s="2" t="s">
        <v>1021</v>
      </c>
      <c r="D28" s="2" t="s">
        <v>49</v>
      </c>
      <c r="E28" s="2" t="s">
        <v>1022</v>
      </c>
      <c r="F28" s="2" t="s">
        <v>1014</v>
      </c>
      <c r="G28" s="2" t="s">
        <v>1069</v>
      </c>
    </row>
    <row r="29" customFormat="false" ht="15" hidden="false" customHeight="false" outlineLevel="0" collapsed="false">
      <c r="A29" s="2" t="s">
        <v>1070</v>
      </c>
      <c r="B29" s="2" t="s">
        <v>342</v>
      </c>
      <c r="C29" s="2" t="s">
        <v>1021</v>
      </c>
      <c r="D29" s="2" t="s">
        <v>49</v>
      </c>
      <c r="E29" s="2" t="s">
        <v>1022</v>
      </c>
      <c r="F29" s="2" t="s">
        <v>1014</v>
      </c>
      <c r="G29" s="2" t="s">
        <v>1071</v>
      </c>
    </row>
    <row r="30" customFormat="false" ht="15" hidden="false" customHeight="false" outlineLevel="0" collapsed="false">
      <c r="A30" s="2" t="s">
        <v>1072</v>
      </c>
      <c r="B30" s="2" t="s">
        <v>342</v>
      </c>
      <c r="C30" s="2" t="s">
        <v>1021</v>
      </c>
      <c r="D30" s="2" t="s">
        <v>49</v>
      </c>
      <c r="E30" s="2" t="s">
        <v>1022</v>
      </c>
      <c r="F30" s="2" t="s">
        <v>1014</v>
      </c>
      <c r="G30" s="2" t="s">
        <v>1073</v>
      </c>
    </row>
    <row r="31" customFormat="false" ht="15" hidden="false" customHeight="false" outlineLevel="0" collapsed="false">
      <c r="A31" s="2" t="s">
        <v>1074</v>
      </c>
      <c r="B31" s="2" t="s">
        <v>342</v>
      </c>
      <c r="C31" s="2" t="s">
        <v>1021</v>
      </c>
      <c r="D31" s="2" t="s">
        <v>49</v>
      </c>
      <c r="E31" s="2" t="s">
        <v>1022</v>
      </c>
      <c r="F31" s="2" t="s">
        <v>1014</v>
      </c>
      <c r="G31" s="2" t="s">
        <v>1075</v>
      </c>
    </row>
    <row r="32" customFormat="false" ht="15" hidden="false" customHeight="false" outlineLevel="0" collapsed="false">
      <c r="A32" s="2" t="s">
        <v>1076</v>
      </c>
      <c r="B32" s="2" t="s">
        <v>342</v>
      </c>
      <c r="C32" s="2" t="s">
        <v>1021</v>
      </c>
      <c r="D32" s="2" t="s">
        <v>49</v>
      </c>
      <c r="E32" s="2" t="s">
        <v>1022</v>
      </c>
      <c r="F32" s="2" t="s">
        <v>1014</v>
      </c>
      <c r="G32" s="2" t="s">
        <v>1077</v>
      </c>
    </row>
    <row r="33" customFormat="false" ht="15" hidden="false" customHeight="false" outlineLevel="0" collapsed="false">
      <c r="A33" s="2" t="s">
        <v>1078</v>
      </c>
      <c r="B33" s="2" t="s">
        <v>342</v>
      </c>
      <c r="C33" s="2" t="s">
        <v>342</v>
      </c>
      <c r="D33" s="2" t="s">
        <v>47</v>
      </c>
      <c r="E33" s="2" t="s">
        <v>1013</v>
      </c>
      <c r="F33" s="2" t="s">
        <v>1014</v>
      </c>
      <c r="G33" s="2" t="s">
        <v>1079</v>
      </c>
    </row>
    <row r="34" customFormat="false" ht="15" hidden="false" customHeight="false" outlineLevel="0" collapsed="false">
      <c r="A34" s="2" t="s">
        <v>1080</v>
      </c>
      <c r="B34" s="2" t="s">
        <v>342</v>
      </c>
      <c r="C34" s="2" t="s">
        <v>1021</v>
      </c>
      <c r="D34" s="2" t="s">
        <v>49</v>
      </c>
      <c r="E34" s="2" t="s">
        <v>1022</v>
      </c>
      <c r="F34" s="2" t="s">
        <v>1014</v>
      </c>
      <c r="G34" s="2" t="s">
        <v>1081</v>
      </c>
    </row>
    <row r="35" customFormat="false" ht="15" hidden="false" customHeight="false" outlineLevel="0" collapsed="false">
      <c r="A35" s="2" t="s">
        <v>1082</v>
      </c>
      <c r="B35" s="2" t="s">
        <v>342</v>
      </c>
      <c r="C35" s="2" t="s">
        <v>1021</v>
      </c>
      <c r="D35" s="2" t="s">
        <v>49</v>
      </c>
      <c r="E35" s="2" t="s">
        <v>1022</v>
      </c>
      <c r="F35" s="2" t="s">
        <v>1014</v>
      </c>
      <c r="G35" s="2" t="s">
        <v>1083</v>
      </c>
    </row>
    <row r="36" customFormat="false" ht="15" hidden="false" customHeight="false" outlineLevel="0" collapsed="false">
      <c r="A36" s="2" t="s">
        <v>1084</v>
      </c>
      <c r="B36" s="2" t="s">
        <v>342</v>
      </c>
      <c r="C36" s="2" t="s">
        <v>1021</v>
      </c>
      <c r="D36" s="2" t="s">
        <v>49</v>
      </c>
      <c r="E36" s="2" t="s">
        <v>1022</v>
      </c>
      <c r="F36" s="2" t="s">
        <v>1014</v>
      </c>
      <c r="G36" s="2" t="s">
        <v>1085</v>
      </c>
    </row>
    <row r="37" customFormat="false" ht="15" hidden="false" customHeight="false" outlineLevel="0" collapsed="false">
      <c r="A37" s="2" t="s">
        <v>1086</v>
      </c>
      <c r="B37" s="2" t="s">
        <v>342</v>
      </c>
      <c r="C37" s="2" t="s">
        <v>1021</v>
      </c>
      <c r="D37" s="2" t="s">
        <v>49</v>
      </c>
      <c r="E37" s="2" t="s">
        <v>1022</v>
      </c>
      <c r="F37" s="2" t="s">
        <v>1014</v>
      </c>
      <c r="G37" s="2" t="s">
        <v>1087</v>
      </c>
    </row>
    <row r="38" customFormat="false" ht="15" hidden="false" customHeight="false" outlineLevel="0" collapsed="false">
      <c r="A38" s="2" t="s">
        <v>1088</v>
      </c>
      <c r="B38" s="2" t="s">
        <v>342</v>
      </c>
      <c r="C38" s="2" t="s">
        <v>342</v>
      </c>
      <c r="D38" s="2" t="s">
        <v>47</v>
      </c>
      <c r="E38" s="2" t="s">
        <v>1013</v>
      </c>
      <c r="F38" s="2" t="s">
        <v>1014</v>
      </c>
      <c r="G38" s="2" t="s">
        <v>1089</v>
      </c>
    </row>
    <row r="39" customFormat="false" ht="15" hidden="false" customHeight="false" outlineLevel="0" collapsed="false">
      <c r="A39" s="2" t="s">
        <v>1090</v>
      </c>
      <c r="B39" s="2" t="s">
        <v>342</v>
      </c>
      <c r="C39" s="2" t="s">
        <v>1021</v>
      </c>
      <c r="D39" s="2" t="s">
        <v>49</v>
      </c>
      <c r="E39" s="2" t="s">
        <v>1022</v>
      </c>
      <c r="F39" s="2" t="s">
        <v>1014</v>
      </c>
      <c r="G39" s="2" t="s">
        <v>1091</v>
      </c>
    </row>
    <row r="40" customFormat="false" ht="15" hidden="false" customHeight="false" outlineLevel="0" collapsed="false">
      <c r="A40" s="2" t="s">
        <v>1092</v>
      </c>
      <c r="B40" s="2" t="s">
        <v>342</v>
      </c>
      <c r="C40" s="2" t="s">
        <v>1021</v>
      </c>
      <c r="D40" s="2" t="s">
        <v>49</v>
      </c>
      <c r="E40" s="2" t="s">
        <v>1022</v>
      </c>
      <c r="F40" s="2" t="s">
        <v>1014</v>
      </c>
      <c r="G40" s="2" t="s">
        <v>1093</v>
      </c>
    </row>
    <row r="41" customFormat="false" ht="15" hidden="false" customHeight="false" outlineLevel="0" collapsed="false">
      <c r="A41" s="2" t="s">
        <v>1094</v>
      </c>
      <c r="B41" s="2" t="s">
        <v>342</v>
      </c>
      <c r="C41" s="2" t="s">
        <v>342</v>
      </c>
      <c r="D41" s="2" t="s">
        <v>47</v>
      </c>
      <c r="E41" s="2" t="s">
        <v>1013</v>
      </c>
      <c r="F41" s="2" t="s">
        <v>1014</v>
      </c>
      <c r="G41" s="2" t="s">
        <v>1095</v>
      </c>
    </row>
    <row r="42" customFormat="false" ht="15" hidden="false" customHeight="false" outlineLevel="0" collapsed="false">
      <c r="A42" s="2" t="s">
        <v>1096</v>
      </c>
      <c r="B42" s="2" t="s">
        <v>342</v>
      </c>
      <c r="C42" s="2" t="s">
        <v>1021</v>
      </c>
      <c r="D42" s="2" t="s">
        <v>49</v>
      </c>
      <c r="E42" s="2" t="s">
        <v>1022</v>
      </c>
      <c r="F42" s="2" t="s">
        <v>1014</v>
      </c>
      <c r="G42" s="2" t="s">
        <v>1097</v>
      </c>
    </row>
    <row r="43" customFormat="false" ht="15" hidden="false" customHeight="false" outlineLevel="0" collapsed="false">
      <c r="A43" s="2" t="s">
        <v>1098</v>
      </c>
      <c r="B43" s="2" t="s">
        <v>342</v>
      </c>
      <c r="C43" s="2" t="s">
        <v>1021</v>
      </c>
      <c r="D43" s="2" t="s">
        <v>49</v>
      </c>
      <c r="E43" s="2" t="s">
        <v>1022</v>
      </c>
      <c r="F43" s="2" t="s">
        <v>1014</v>
      </c>
      <c r="G43" s="2" t="s">
        <v>1099</v>
      </c>
    </row>
    <row r="44" customFormat="false" ht="15" hidden="false" customHeight="false" outlineLevel="0" collapsed="false">
      <c r="A44" s="2" t="s">
        <v>1100</v>
      </c>
      <c r="B44" s="2" t="s">
        <v>342</v>
      </c>
      <c r="C44" s="2" t="s">
        <v>1021</v>
      </c>
      <c r="D44" s="2" t="s">
        <v>49</v>
      </c>
      <c r="E44" s="2" t="s">
        <v>1022</v>
      </c>
      <c r="F44" s="2" t="s">
        <v>1014</v>
      </c>
      <c r="G44" s="2" t="s">
        <v>1101</v>
      </c>
    </row>
    <row r="45" customFormat="false" ht="15" hidden="false" customHeight="false" outlineLevel="0" collapsed="false">
      <c r="A45" s="2" t="s">
        <v>1102</v>
      </c>
      <c r="B45" s="2" t="s">
        <v>342</v>
      </c>
      <c r="C45" s="2" t="s">
        <v>1021</v>
      </c>
      <c r="D45" s="2" t="s">
        <v>49</v>
      </c>
      <c r="E45" s="2" t="s">
        <v>1022</v>
      </c>
      <c r="F45" s="2" t="s">
        <v>1014</v>
      </c>
      <c r="G45" s="2" t="s">
        <v>1103</v>
      </c>
    </row>
    <row r="46" customFormat="false" ht="15" hidden="false" customHeight="false" outlineLevel="0" collapsed="false">
      <c r="A46" s="2" t="s">
        <v>1104</v>
      </c>
      <c r="B46" s="2" t="s">
        <v>342</v>
      </c>
      <c r="C46" s="2" t="s">
        <v>1021</v>
      </c>
      <c r="D46" s="2" t="s">
        <v>49</v>
      </c>
      <c r="E46" s="2" t="s">
        <v>1022</v>
      </c>
      <c r="F46" s="2" t="s">
        <v>1014</v>
      </c>
      <c r="G46" s="2" t="s">
        <v>1105</v>
      </c>
    </row>
    <row r="47" customFormat="false" ht="15" hidden="false" customHeight="false" outlineLevel="0" collapsed="false">
      <c r="A47" s="2" t="s">
        <v>1106</v>
      </c>
      <c r="B47" s="2" t="s">
        <v>342</v>
      </c>
      <c r="C47" s="2" t="s">
        <v>1021</v>
      </c>
      <c r="D47" s="2" t="s">
        <v>49</v>
      </c>
      <c r="E47" s="2" t="s">
        <v>1022</v>
      </c>
      <c r="F47" s="2" t="s">
        <v>1014</v>
      </c>
      <c r="G47" s="2" t="s">
        <v>1107</v>
      </c>
    </row>
    <row r="48" customFormat="false" ht="15" hidden="false" customHeight="false" outlineLevel="0" collapsed="false">
      <c r="A48" s="2" t="s">
        <v>1108</v>
      </c>
      <c r="B48" s="2" t="s">
        <v>342</v>
      </c>
      <c r="C48" s="2" t="s">
        <v>1021</v>
      </c>
      <c r="D48" s="2" t="s">
        <v>49</v>
      </c>
      <c r="E48" s="2" t="s">
        <v>1022</v>
      </c>
      <c r="F48" s="2" t="s">
        <v>1014</v>
      </c>
      <c r="G48" s="2" t="s">
        <v>1109</v>
      </c>
    </row>
    <row r="49" customFormat="false" ht="15" hidden="false" customHeight="false" outlineLevel="0" collapsed="false">
      <c r="A49" s="2" t="s">
        <v>1110</v>
      </c>
      <c r="B49" s="2" t="s">
        <v>342</v>
      </c>
      <c r="C49" s="2" t="s">
        <v>1021</v>
      </c>
      <c r="D49" s="2" t="s">
        <v>49</v>
      </c>
      <c r="E49" s="2" t="s">
        <v>1022</v>
      </c>
      <c r="F49" s="2" t="s">
        <v>1014</v>
      </c>
      <c r="G49" s="2" t="s">
        <v>1111</v>
      </c>
    </row>
    <row r="50" customFormat="false" ht="15" hidden="false" customHeight="false" outlineLevel="0" collapsed="false">
      <c r="A50" s="2" t="s">
        <v>1112</v>
      </c>
      <c r="B50" s="2" t="s">
        <v>342</v>
      </c>
      <c r="C50" s="2" t="s">
        <v>342</v>
      </c>
      <c r="D50" s="2" t="s">
        <v>47</v>
      </c>
      <c r="E50" s="2" t="s">
        <v>1013</v>
      </c>
      <c r="F50" s="2" t="s">
        <v>1014</v>
      </c>
      <c r="G50" s="2" t="s">
        <v>1041</v>
      </c>
    </row>
    <row r="51" customFormat="false" ht="15" hidden="false" customHeight="false" outlineLevel="0" collapsed="false">
      <c r="A51" s="2" t="s">
        <v>1113</v>
      </c>
      <c r="B51" s="2" t="s">
        <v>342</v>
      </c>
      <c r="C51" s="2" t="s">
        <v>342</v>
      </c>
      <c r="D51" s="2" t="s">
        <v>47</v>
      </c>
      <c r="E51" s="2" t="s">
        <v>1013</v>
      </c>
      <c r="F51" s="2" t="s">
        <v>1014</v>
      </c>
      <c r="G51" s="2" t="s">
        <v>1041</v>
      </c>
    </row>
    <row r="52" customFormat="false" ht="15" hidden="false" customHeight="false" outlineLevel="0" collapsed="false">
      <c r="A52" s="2" t="s">
        <v>1114</v>
      </c>
      <c r="B52" s="2" t="s">
        <v>342</v>
      </c>
      <c r="C52" s="2" t="s">
        <v>342</v>
      </c>
      <c r="D52" s="2" t="s">
        <v>47</v>
      </c>
      <c r="E52" s="2" t="s">
        <v>1013</v>
      </c>
      <c r="F52" s="2" t="s">
        <v>1014</v>
      </c>
      <c r="G52" s="2" t="s">
        <v>1115</v>
      </c>
    </row>
    <row r="53" customFormat="false" ht="15" hidden="false" customHeight="false" outlineLevel="0" collapsed="false">
      <c r="A53" s="2" t="s">
        <v>1116</v>
      </c>
      <c r="B53" s="2" t="s">
        <v>174</v>
      </c>
      <c r="C53" s="2" t="s">
        <v>1117</v>
      </c>
      <c r="D53" s="2" t="s">
        <v>47</v>
      </c>
      <c r="E53" s="2" t="s">
        <v>1013</v>
      </c>
      <c r="F53" s="2" t="s">
        <v>1014</v>
      </c>
      <c r="G53" s="2" t="s">
        <v>1118</v>
      </c>
    </row>
    <row r="54" customFormat="false" ht="15" hidden="false" customHeight="false" outlineLevel="0" collapsed="false">
      <c r="A54" s="2" t="s">
        <v>1119</v>
      </c>
      <c r="B54" s="2" t="s">
        <v>174</v>
      </c>
      <c r="C54" s="2" t="s">
        <v>1117</v>
      </c>
      <c r="D54" s="2" t="s">
        <v>47</v>
      </c>
      <c r="E54" s="2" t="s">
        <v>1013</v>
      </c>
      <c r="F54" s="2" t="s">
        <v>1014</v>
      </c>
      <c r="G54" s="2" t="s">
        <v>1120</v>
      </c>
    </row>
    <row r="55" customFormat="false" ht="15" hidden="false" customHeight="false" outlineLevel="0" collapsed="false">
      <c r="A55" s="2" t="s">
        <v>1121</v>
      </c>
      <c r="B55" s="2" t="s">
        <v>174</v>
      </c>
      <c r="C55" s="2" t="s">
        <v>1117</v>
      </c>
      <c r="D55" s="2" t="s">
        <v>47</v>
      </c>
      <c r="E55" s="2" t="s">
        <v>1013</v>
      </c>
      <c r="F55" s="2" t="s">
        <v>1014</v>
      </c>
      <c r="G55" s="2" t="s">
        <v>1122</v>
      </c>
    </row>
    <row r="56" customFormat="false" ht="15" hidden="false" customHeight="false" outlineLevel="0" collapsed="false">
      <c r="A56" s="2" t="s">
        <v>1123</v>
      </c>
      <c r="B56" s="2" t="s">
        <v>174</v>
      </c>
      <c r="C56" s="2" t="s">
        <v>1117</v>
      </c>
      <c r="D56" s="2" t="s">
        <v>47</v>
      </c>
      <c r="E56" s="2" t="s">
        <v>1013</v>
      </c>
      <c r="F56" s="2" t="s">
        <v>1014</v>
      </c>
      <c r="G56" s="2" t="s">
        <v>1124</v>
      </c>
    </row>
    <row r="57" customFormat="false" ht="15" hidden="false" customHeight="false" outlineLevel="0" collapsed="false">
      <c r="A57" s="2" t="s">
        <v>1125</v>
      </c>
      <c r="B57" s="2" t="s">
        <v>174</v>
      </c>
      <c r="C57" s="2" t="s">
        <v>1117</v>
      </c>
      <c r="D57" s="2" t="s">
        <v>47</v>
      </c>
      <c r="E57" s="2" t="s">
        <v>1013</v>
      </c>
      <c r="F57" s="2" t="s">
        <v>1014</v>
      </c>
      <c r="G57" s="2" t="s">
        <v>1126</v>
      </c>
    </row>
    <row r="58" customFormat="false" ht="15" hidden="false" customHeight="false" outlineLevel="0" collapsed="false">
      <c r="A58" s="2" t="s">
        <v>1127</v>
      </c>
      <c r="B58" s="2" t="s">
        <v>174</v>
      </c>
      <c r="C58" s="2" t="s">
        <v>1117</v>
      </c>
      <c r="D58" s="2" t="s">
        <v>47</v>
      </c>
      <c r="E58" s="2" t="s">
        <v>1013</v>
      </c>
      <c r="F58" s="2" t="s">
        <v>1014</v>
      </c>
      <c r="G58" s="2" t="s">
        <v>1128</v>
      </c>
    </row>
    <row r="59" customFormat="false" ht="15" hidden="false" customHeight="false" outlineLevel="0" collapsed="false">
      <c r="A59" s="2" t="s">
        <v>1129</v>
      </c>
      <c r="B59" s="2" t="s">
        <v>174</v>
      </c>
      <c r="C59" s="2" t="s">
        <v>1117</v>
      </c>
      <c r="D59" s="2" t="s">
        <v>47</v>
      </c>
      <c r="E59" s="2" t="s">
        <v>1013</v>
      </c>
      <c r="F59" s="2" t="s">
        <v>1014</v>
      </c>
      <c r="G59" s="2" t="s">
        <v>1128</v>
      </c>
    </row>
    <row r="60" customFormat="false" ht="15" hidden="false" customHeight="false" outlineLevel="0" collapsed="false">
      <c r="A60" s="2" t="s">
        <v>1130</v>
      </c>
      <c r="B60" s="2" t="s">
        <v>174</v>
      </c>
      <c r="C60" s="2" t="s">
        <v>1117</v>
      </c>
      <c r="D60" s="2" t="s">
        <v>47</v>
      </c>
      <c r="E60" s="2" t="s">
        <v>1013</v>
      </c>
      <c r="F60" s="2" t="s">
        <v>1014</v>
      </c>
      <c r="G60" s="2" t="s">
        <v>1131</v>
      </c>
    </row>
    <row r="61" customFormat="false" ht="15" hidden="false" customHeight="false" outlineLevel="0" collapsed="false">
      <c r="A61" s="2" t="s">
        <v>1132</v>
      </c>
      <c r="B61" s="2" t="s">
        <v>174</v>
      </c>
      <c r="C61" s="2" t="s">
        <v>1117</v>
      </c>
      <c r="D61" s="2" t="s">
        <v>47</v>
      </c>
      <c r="E61" s="2" t="s">
        <v>1013</v>
      </c>
      <c r="F61" s="2" t="s">
        <v>1014</v>
      </c>
      <c r="G61" s="2" t="s">
        <v>1131</v>
      </c>
    </row>
    <row r="62" customFormat="false" ht="15" hidden="false" customHeight="false" outlineLevel="0" collapsed="false">
      <c r="A62" s="2" t="s">
        <v>1133</v>
      </c>
      <c r="B62" s="2" t="s">
        <v>174</v>
      </c>
      <c r="C62" s="2" t="s">
        <v>1117</v>
      </c>
      <c r="D62" s="2" t="s">
        <v>47</v>
      </c>
      <c r="E62" s="2" t="s">
        <v>1013</v>
      </c>
      <c r="F62" s="2" t="s">
        <v>1014</v>
      </c>
      <c r="G62" s="2" t="s">
        <v>1118</v>
      </c>
    </row>
    <row r="63" customFormat="false" ht="15" hidden="false" customHeight="false" outlineLevel="0" collapsed="false">
      <c r="A63" s="2" t="s">
        <v>1134</v>
      </c>
      <c r="B63" s="2" t="s">
        <v>174</v>
      </c>
      <c r="C63" s="2" t="s">
        <v>1117</v>
      </c>
      <c r="D63" s="2" t="s">
        <v>47</v>
      </c>
      <c r="E63" s="2" t="s">
        <v>1013</v>
      </c>
      <c r="F63" s="2" t="s">
        <v>1014</v>
      </c>
      <c r="G63" s="2" t="s">
        <v>1135</v>
      </c>
    </row>
    <row r="64" customFormat="false" ht="15" hidden="false" customHeight="false" outlineLevel="0" collapsed="false">
      <c r="A64" s="2" t="s">
        <v>1136</v>
      </c>
      <c r="B64" s="2" t="s">
        <v>174</v>
      </c>
      <c r="C64" s="2" t="s">
        <v>1117</v>
      </c>
      <c r="D64" s="2" t="s">
        <v>47</v>
      </c>
      <c r="E64" s="2" t="s">
        <v>1013</v>
      </c>
      <c r="F64" s="2" t="s">
        <v>1014</v>
      </c>
      <c r="G64" s="2" t="s">
        <v>1137</v>
      </c>
    </row>
    <row r="65" customFormat="false" ht="15" hidden="false" customHeight="false" outlineLevel="0" collapsed="false">
      <c r="A65" s="2" t="s">
        <v>1138</v>
      </c>
      <c r="B65" s="2" t="s">
        <v>174</v>
      </c>
      <c r="C65" s="2" t="s">
        <v>1117</v>
      </c>
      <c r="D65" s="2" t="s">
        <v>47</v>
      </c>
      <c r="E65" s="2" t="s">
        <v>1013</v>
      </c>
      <c r="F65" s="2" t="s">
        <v>1014</v>
      </c>
      <c r="G65" s="2" t="s">
        <v>1139</v>
      </c>
    </row>
    <row r="66" customFormat="false" ht="15" hidden="false" customHeight="false" outlineLevel="0" collapsed="false">
      <c r="A66" s="2" t="s">
        <v>1140</v>
      </c>
      <c r="B66" s="2" t="s">
        <v>174</v>
      </c>
      <c r="C66" s="2" t="s">
        <v>1117</v>
      </c>
      <c r="D66" s="2" t="s">
        <v>47</v>
      </c>
      <c r="E66" s="2" t="s">
        <v>1013</v>
      </c>
      <c r="F66" s="2" t="s">
        <v>1014</v>
      </c>
      <c r="G66" s="2" t="s">
        <v>1141</v>
      </c>
    </row>
    <row r="67" customFormat="false" ht="15" hidden="false" customHeight="false" outlineLevel="0" collapsed="false">
      <c r="A67" s="2" t="s">
        <v>1142</v>
      </c>
      <c r="B67" s="2" t="s">
        <v>174</v>
      </c>
      <c r="C67" s="2" t="s">
        <v>1117</v>
      </c>
      <c r="D67" s="2" t="s">
        <v>47</v>
      </c>
      <c r="E67" s="2" t="s">
        <v>1013</v>
      </c>
      <c r="F67" s="2" t="s">
        <v>1014</v>
      </c>
      <c r="G67" s="2" t="s">
        <v>1143</v>
      </c>
    </row>
    <row r="68" customFormat="false" ht="15" hidden="false" customHeight="false" outlineLevel="0" collapsed="false">
      <c r="A68" s="2" t="s">
        <v>1144</v>
      </c>
      <c r="B68" s="2" t="s">
        <v>174</v>
      </c>
      <c r="C68" s="2" t="s">
        <v>1117</v>
      </c>
      <c r="D68" s="2" t="s">
        <v>47</v>
      </c>
      <c r="E68" s="2" t="s">
        <v>1013</v>
      </c>
      <c r="F68" s="2" t="s">
        <v>1014</v>
      </c>
      <c r="G68" s="2" t="s">
        <v>1145</v>
      </c>
    </row>
    <row r="69" customFormat="false" ht="15" hidden="false" customHeight="false" outlineLevel="0" collapsed="false">
      <c r="A69" s="2" t="s">
        <v>1146</v>
      </c>
      <c r="B69" s="2" t="s">
        <v>174</v>
      </c>
      <c r="C69" s="2" t="s">
        <v>1117</v>
      </c>
      <c r="D69" s="2" t="s">
        <v>47</v>
      </c>
      <c r="E69" s="2" t="s">
        <v>1013</v>
      </c>
      <c r="F69" s="2" t="s">
        <v>1014</v>
      </c>
      <c r="G69" s="2" t="s">
        <v>1147</v>
      </c>
    </row>
    <row r="70" customFormat="false" ht="15" hidden="false" customHeight="false" outlineLevel="0" collapsed="false">
      <c r="A70" s="2" t="s">
        <v>1148</v>
      </c>
      <c r="B70" s="2" t="s">
        <v>174</v>
      </c>
      <c r="C70" s="2" t="s">
        <v>1117</v>
      </c>
      <c r="D70" s="2" t="s">
        <v>47</v>
      </c>
      <c r="E70" s="2" t="s">
        <v>1013</v>
      </c>
      <c r="F70" s="2" t="s">
        <v>1014</v>
      </c>
      <c r="G70" s="2" t="s">
        <v>1149</v>
      </c>
    </row>
    <row r="71" customFormat="false" ht="15" hidden="false" customHeight="false" outlineLevel="0" collapsed="false">
      <c r="A71" s="2" t="s">
        <v>1150</v>
      </c>
      <c r="B71" s="2" t="s">
        <v>174</v>
      </c>
      <c r="C71" s="2" t="s">
        <v>1117</v>
      </c>
      <c r="D71" s="2" t="s">
        <v>47</v>
      </c>
      <c r="E71" s="2" t="s">
        <v>1013</v>
      </c>
      <c r="F71" s="2" t="s">
        <v>1014</v>
      </c>
      <c r="G71" s="2" t="s">
        <v>1151</v>
      </c>
    </row>
    <row r="72" customFormat="false" ht="15" hidden="false" customHeight="false" outlineLevel="0" collapsed="false">
      <c r="A72" s="2" t="s">
        <v>1152</v>
      </c>
      <c r="B72" s="2" t="s">
        <v>174</v>
      </c>
      <c r="C72" s="2" t="s">
        <v>1117</v>
      </c>
      <c r="D72" s="2" t="s">
        <v>47</v>
      </c>
      <c r="E72" s="2" t="s">
        <v>1013</v>
      </c>
      <c r="F72" s="2" t="s">
        <v>1014</v>
      </c>
      <c r="G72" s="2" t="s">
        <v>1153</v>
      </c>
    </row>
    <row r="73" customFormat="false" ht="15" hidden="false" customHeight="false" outlineLevel="0" collapsed="false">
      <c r="A73" s="2" t="s">
        <v>1154</v>
      </c>
      <c r="B73" s="2" t="s">
        <v>174</v>
      </c>
      <c r="C73" s="2" t="s">
        <v>1117</v>
      </c>
      <c r="D73" s="2" t="s">
        <v>47</v>
      </c>
      <c r="E73" s="2" t="s">
        <v>1013</v>
      </c>
      <c r="F73" s="2" t="s">
        <v>1014</v>
      </c>
      <c r="G73" s="2" t="s">
        <v>1155</v>
      </c>
    </row>
    <row r="74" customFormat="false" ht="15" hidden="false" customHeight="false" outlineLevel="0" collapsed="false">
      <c r="A74" s="2" t="s">
        <v>1156</v>
      </c>
      <c r="B74" s="2" t="s">
        <v>174</v>
      </c>
      <c r="C74" s="2" t="s">
        <v>1117</v>
      </c>
      <c r="D74" s="2" t="s">
        <v>47</v>
      </c>
      <c r="E74" s="2" t="s">
        <v>1013</v>
      </c>
      <c r="F74" s="2" t="s">
        <v>1014</v>
      </c>
      <c r="G74" s="2" t="s">
        <v>1157</v>
      </c>
    </row>
    <row r="75" customFormat="false" ht="15" hidden="false" customHeight="false" outlineLevel="0" collapsed="false">
      <c r="A75" s="2" t="s">
        <v>1158</v>
      </c>
      <c r="B75" s="2" t="s">
        <v>174</v>
      </c>
      <c r="C75" s="2" t="s">
        <v>1117</v>
      </c>
      <c r="D75" s="2" t="s">
        <v>47</v>
      </c>
      <c r="E75" s="2" t="s">
        <v>1013</v>
      </c>
      <c r="F75" s="2" t="s">
        <v>1014</v>
      </c>
      <c r="G75" s="2" t="s">
        <v>1159</v>
      </c>
    </row>
    <row r="76" customFormat="false" ht="15" hidden="false" customHeight="false" outlineLevel="0" collapsed="false">
      <c r="A76" s="2" t="s">
        <v>1160</v>
      </c>
      <c r="B76" s="2" t="s">
        <v>174</v>
      </c>
      <c r="C76" s="2" t="s">
        <v>1117</v>
      </c>
      <c r="D76" s="2" t="s">
        <v>47</v>
      </c>
      <c r="E76" s="2" t="s">
        <v>1013</v>
      </c>
      <c r="F76" s="2" t="s">
        <v>1014</v>
      </c>
      <c r="G76" s="2" t="s">
        <v>1161</v>
      </c>
    </row>
    <row r="77" customFormat="false" ht="15" hidden="false" customHeight="false" outlineLevel="0" collapsed="false">
      <c r="A77" s="2" t="s">
        <v>1162</v>
      </c>
      <c r="B77" s="2" t="s">
        <v>174</v>
      </c>
      <c r="C77" s="2" t="s">
        <v>1117</v>
      </c>
      <c r="D77" s="2" t="s">
        <v>47</v>
      </c>
      <c r="E77" s="2" t="s">
        <v>1013</v>
      </c>
      <c r="F77" s="2" t="s">
        <v>1014</v>
      </c>
      <c r="G77" s="2" t="s">
        <v>1163</v>
      </c>
    </row>
    <row r="78" customFormat="false" ht="15" hidden="false" customHeight="false" outlineLevel="0" collapsed="false">
      <c r="A78" s="2" t="s">
        <v>1164</v>
      </c>
      <c r="B78" s="2" t="s">
        <v>174</v>
      </c>
      <c r="C78" s="2" t="s">
        <v>1117</v>
      </c>
      <c r="D78" s="2" t="s">
        <v>47</v>
      </c>
      <c r="E78" s="2" t="s">
        <v>1013</v>
      </c>
      <c r="F78" s="2" t="s">
        <v>1014</v>
      </c>
      <c r="G78" s="2" t="s">
        <v>1165</v>
      </c>
    </row>
    <row r="79" customFormat="false" ht="15" hidden="false" customHeight="false" outlineLevel="0" collapsed="false">
      <c r="A79" s="2" t="s">
        <v>1166</v>
      </c>
      <c r="B79" s="2" t="s">
        <v>174</v>
      </c>
      <c r="C79" s="2" t="s">
        <v>1117</v>
      </c>
      <c r="D79" s="2" t="s">
        <v>47</v>
      </c>
      <c r="E79" s="2" t="s">
        <v>1013</v>
      </c>
      <c r="F79" s="2" t="s">
        <v>1014</v>
      </c>
      <c r="G79" s="2" t="s">
        <v>1167</v>
      </c>
    </row>
    <row r="80" customFormat="false" ht="15" hidden="false" customHeight="false" outlineLevel="0" collapsed="false">
      <c r="A80" s="2" t="s">
        <v>1168</v>
      </c>
      <c r="B80" s="2" t="s">
        <v>174</v>
      </c>
      <c r="C80" s="2" t="s">
        <v>1117</v>
      </c>
      <c r="D80" s="2" t="s">
        <v>47</v>
      </c>
      <c r="E80" s="2" t="s">
        <v>1013</v>
      </c>
      <c r="F80" s="2" t="s">
        <v>1014</v>
      </c>
      <c r="G80" s="2" t="s">
        <v>1169</v>
      </c>
    </row>
    <row r="81" customFormat="false" ht="15" hidden="false" customHeight="false" outlineLevel="0" collapsed="false">
      <c r="A81" s="2" t="s">
        <v>1170</v>
      </c>
      <c r="B81" s="2" t="s">
        <v>174</v>
      </c>
      <c r="C81" s="2" t="s">
        <v>1117</v>
      </c>
      <c r="D81" s="2" t="s">
        <v>47</v>
      </c>
      <c r="E81" s="2" t="s">
        <v>1013</v>
      </c>
      <c r="F81" s="2" t="s">
        <v>1014</v>
      </c>
      <c r="G81" s="2" t="s">
        <v>1171</v>
      </c>
    </row>
    <row r="82" customFormat="false" ht="15" hidden="false" customHeight="false" outlineLevel="0" collapsed="false">
      <c r="A82" s="2" t="s">
        <v>1172</v>
      </c>
      <c r="B82" s="2" t="s">
        <v>174</v>
      </c>
      <c r="C82" s="2" t="s">
        <v>1117</v>
      </c>
      <c r="D82" s="2" t="s">
        <v>47</v>
      </c>
      <c r="E82" s="2" t="s">
        <v>1013</v>
      </c>
      <c r="F82" s="2" t="s">
        <v>1014</v>
      </c>
      <c r="G82" s="2" t="s">
        <v>1173</v>
      </c>
    </row>
    <row r="83" customFormat="false" ht="15" hidden="false" customHeight="false" outlineLevel="0" collapsed="false">
      <c r="A83" s="2" t="s">
        <v>1174</v>
      </c>
      <c r="B83" s="2" t="s">
        <v>174</v>
      </c>
      <c r="C83" s="2" t="s">
        <v>1117</v>
      </c>
      <c r="D83" s="2" t="s">
        <v>47</v>
      </c>
      <c r="E83" s="2" t="s">
        <v>1013</v>
      </c>
      <c r="F83" s="2" t="s">
        <v>1014</v>
      </c>
      <c r="G83" s="2" t="s">
        <v>1175</v>
      </c>
    </row>
    <row r="84" customFormat="false" ht="15" hidden="false" customHeight="false" outlineLevel="0" collapsed="false">
      <c r="A84" s="2" t="s">
        <v>1176</v>
      </c>
      <c r="B84" s="2" t="s">
        <v>174</v>
      </c>
      <c r="C84" s="2" t="s">
        <v>1117</v>
      </c>
      <c r="D84" s="2" t="s">
        <v>47</v>
      </c>
      <c r="E84" s="2" t="s">
        <v>1013</v>
      </c>
      <c r="F84" s="2" t="s">
        <v>1014</v>
      </c>
      <c r="G84" s="2" t="s">
        <v>1177</v>
      </c>
    </row>
    <row r="85" customFormat="false" ht="15" hidden="false" customHeight="false" outlineLevel="0" collapsed="false">
      <c r="A85" s="2" t="s">
        <v>1178</v>
      </c>
      <c r="B85" s="2" t="s">
        <v>174</v>
      </c>
      <c r="C85" s="2" t="s">
        <v>1117</v>
      </c>
      <c r="D85" s="2" t="s">
        <v>47</v>
      </c>
      <c r="E85" s="2" t="s">
        <v>1013</v>
      </c>
      <c r="F85" s="2" t="s">
        <v>1014</v>
      </c>
      <c r="G85" s="2" t="s">
        <v>1179</v>
      </c>
    </row>
    <row r="86" customFormat="false" ht="15" hidden="false" customHeight="false" outlineLevel="0" collapsed="false">
      <c r="A86" s="2" t="s">
        <v>1180</v>
      </c>
      <c r="B86" s="2" t="s">
        <v>174</v>
      </c>
      <c r="C86" s="2" t="s">
        <v>1117</v>
      </c>
      <c r="D86" s="2" t="s">
        <v>47</v>
      </c>
      <c r="E86" s="2" t="s">
        <v>1013</v>
      </c>
      <c r="F86" s="2" t="s">
        <v>1014</v>
      </c>
      <c r="G86" s="2" t="s">
        <v>1181</v>
      </c>
    </row>
    <row r="87" customFormat="false" ht="15" hidden="false" customHeight="false" outlineLevel="0" collapsed="false">
      <c r="A87" s="2" t="s">
        <v>1182</v>
      </c>
      <c r="B87" s="2" t="s">
        <v>174</v>
      </c>
      <c r="C87" s="2" t="s">
        <v>1117</v>
      </c>
      <c r="D87" s="2" t="s">
        <v>47</v>
      </c>
      <c r="E87" s="2" t="s">
        <v>1013</v>
      </c>
      <c r="F87" s="2" t="s">
        <v>1014</v>
      </c>
      <c r="G87" s="2" t="s">
        <v>1183</v>
      </c>
    </row>
    <row r="88" customFormat="false" ht="15" hidden="false" customHeight="false" outlineLevel="0" collapsed="false">
      <c r="A88" s="2" t="s">
        <v>1184</v>
      </c>
      <c r="B88" s="2" t="s">
        <v>174</v>
      </c>
      <c r="C88" s="2" t="s">
        <v>1117</v>
      </c>
      <c r="D88" s="2" t="s">
        <v>47</v>
      </c>
      <c r="E88" s="2" t="s">
        <v>1013</v>
      </c>
      <c r="F88" s="2" t="s">
        <v>1014</v>
      </c>
      <c r="G88" s="2" t="s">
        <v>1185</v>
      </c>
    </row>
    <row r="89" customFormat="false" ht="15" hidden="false" customHeight="false" outlineLevel="0" collapsed="false">
      <c r="A89" s="2" t="s">
        <v>1186</v>
      </c>
      <c r="B89" s="2" t="s">
        <v>174</v>
      </c>
      <c r="C89" s="2" t="s">
        <v>1117</v>
      </c>
      <c r="D89" s="2" t="s">
        <v>47</v>
      </c>
      <c r="E89" s="2" t="s">
        <v>1013</v>
      </c>
      <c r="F89" s="2" t="s">
        <v>1014</v>
      </c>
      <c r="G89" s="2" t="s">
        <v>1187</v>
      </c>
    </row>
    <row r="90" customFormat="false" ht="15" hidden="false" customHeight="false" outlineLevel="0" collapsed="false">
      <c r="A90" s="2" t="s">
        <v>1188</v>
      </c>
      <c r="B90" s="2" t="s">
        <v>174</v>
      </c>
      <c r="C90" s="2" t="s">
        <v>1117</v>
      </c>
      <c r="D90" s="2" t="s">
        <v>47</v>
      </c>
      <c r="E90" s="2" t="s">
        <v>1013</v>
      </c>
      <c r="F90" s="2" t="s">
        <v>1014</v>
      </c>
      <c r="G90" s="2" t="s">
        <v>1189</v>
      </c>
    </row>
    <row r="91" customFormat="false" ht="15" hidden="false" customHeight="false" outlineLevel="0" collapsed="false">
      <c r="A91" s="2" t="s">
        <v>1190</v>
      </c>
      <c r="B91" s="2" t="s">
        <v>174</v>
      </c>
      <c r="C91" s="2" t="s">
        <v>1117</v>
      </c>
      <c r="D91" s="2" t="s">
        <v>47</v>
      </c>
      <c r="E91" s="2" t="s">
        <v>1013</v>
      </c>
      <c r="F91" s="2" t="s">
        <v>1014</v>
      </c>
      <c r="G91" s="2" t="s">
        <v>1191</v>
      </c>
    </row>
    <row r="92" customFormat="false" ht="15" hidden="false" customHeight="false" outlineLevel="0" collapsed="false">
      <c r="A92" s="2" t="s">
        <v>1192</v>
      </c>
      <c r="B92" s="2" t="s">
        <v>174</v>
      </c>
      <c r="C92" s="2" t="s">
        <v>1117</v>
      </c>
      <c r="D92" s="2" t="s">
        <v>47</v>
      </c>
      <c r="E92" s="2" t="s">
        <v>1013</v>
      </c>
      <c r="F92" s="2" t="s">
        <v>1014</v>
      </c>
      <c r="G92" s="2" t="s">
        <v>1193</v>
      </c>
    </row>
    <row r="93" customFormat="false" ht="15" hidden="false" customHeight="false" outlineLevel="0" collapsed="false">
      <c r="A93" s="2" t="s">
        <v>1194</v>
      </c>
      <c r="B93" s="2" t="s">
        <v>174</v>
      </c>
      <c r="C93" s="2" t="s">
        <v>1117</v>
      </c>
      <c r="D93" s="2" t="s">
        <v>47</v>
      </c>
      <c r="E93" s="2" t="s">
        <v>1013</v>
      </c>
      <c r="F93" s="2" t="s">
        <v>1014</v>
      </c>
      <c r="G93" s="2" t="s">
        <v>1195</v>
      </c>
    </row>
    <row r="94" customFormat="false" ht="15" hidden="false" customHeight="false" outlineLevel="0" collapsed="false">
      <c r="A94" s="2" t="s">
        <v>1196</v>
      </c>
      <c r="B94" s="2" t="s">
        <v>174</v>
      </c>
      <c r="C94" s="2" t="s">
        <v>1117</v>
      </c>
      <c r="D94" s="2" t="s">
        <v>47</v>
      </c>
      <c r="E94" s="2" t="s">
        <v>1013</v>
      </c>
      <c r="F94" s="2" t="s">
        <v>1014</v>
      </c>
      <c r="G94" s="2" t="s">
        <v>1197</v>
      </c>
    </row>
    <row r="95" customFormat="false" ht="15" hidden="false" customHeight="false" outlineLevel="0" collapsed="false">
      <c r="A95" s="2" t="s">
        <v>1198</v>
      </c>
      <c r="B95" s="2" t="s">
        <v>174</v>
      </c>
      <c r="C95" s="2" t="s">
        <v>1117</v>
      </c>
      <c r="D95" s="2" t="s">
        <v>47</v>
      </c>
      <c r="E95" s="2" t="s">
        <v>1013</v>
      </c>
      <c r="F95" s="2" t="s">
        <v>1014</v>
      </c>
      <c r="G95" s="2" t="s">
        <v>1199</v>
      </c>
    </row>
    <row r="96" customFormat="false" ht="15" hidden="false" customHeight="false" outlineLevel="0" collapsed="false">
      <c r="A96" s="2" t="s">
        <v>1200</v>
      </c>
      <c r="B96" s="2" t="s">
        <v>174</v>
      </c>
      <c r="C96" s="2" t="s">
        <v>1117</v>
      </c>
      <c r="D96" s="2" t="s">
        <v>47</v>
      </c>
      <c r="E96" s="2" t="s">
        <v>1013</v>
      </c>
      <c r="F96" s="2" t="s">
        <v>1014</v>
      </c>
      <c r="G96" s="2" t="s">
        <v>1201</v>
      </c>
    </row>
    <row r="97" customFormat="false" ht="15" hidden="false" customHeight="false" outlineLevel="0" collapsed="false">
      <c r="A97" s="2" t="s">
        <v>1202</v>
      </c>
      <c r="B97" s="2" t="s">
        <v>174</v>
      </c>
      <c r="C97" s="2" t="s">
        <v>1117</v>
      </c>
      <c r="D97" s="2" t="s">
        <v>47</v>
      </c>
      <c r="E97" s="2" t="s">
        <v>1013</v>
      </c>
      <c r="F97" s="2" t="s">
        <v>1014</v>
      </c>
      <c r="G97" s="2" t="s">
        <v>1203</v>
      </c>
    </row>
    <row r="98" customFormat="false" ht="15" hidden="false" customHeight="false" outlineLevel="0" collapsed="false">
      <c r="A98" s="2" t="s">
        <v>1204</v>
      </c>
      <c r="B98" s="2" t="s">
        <v>174</v>
      </c>
      <c r="C98" s="2" t="s">
        <v>1117</v>
      </c>
      <c r="D98" s="2" t="s">
        <v>47</v>
      </c>
      <c r="E98" s="2" t="s">
        <v>1013</v>
      </c>
      <c r="F98" s="2" t="s">
        <v>1014</v>
      </c>
      <c r="G98" s="2" t="s">
        <v>1205</v>
      </c>
    </row>
    <row r="99" customFormat="false" ht="15" hidden="false" customHeight="false" outlineLevel="0" collapsed="false">
      <c r="A99" s="2" t="s">
        <v>1206</v>
      </c>
      <c r="B99" s="2" t="s">
        <v>174</v>
      </c>
      <c r="C99" s="2" t="s">
        <v>1117</v>
      </c>
      <c r="D99" s="2" t="s">
        <v>47</v>
      </c>
      <c r="E99" s="2" t="s">
        <v>1013</v>
      </c>
      <c r="F99" s="2" t="s">
        <v>1014</v>
      </c>
      <c r="G99" s="2" t="s">
        <v>1207</v>
      </c>
    </row>
    <row r="100" customFormat="false" ht="15" hidden="false" customHeight="false" outlineLevel="0" collapsed="false">
      <c r="A100" s="2" t="s">
        <v>1208</v>
      </c>
      <c r="B100" s="2" t="s">
        <v>174</v>
      </c>
      <c r="C100" s="2" t="s">
        <v>1117</v>
      </c>
      <c r="D100" s="2" t="s">
        <v>47</v>
      </c>
      <c r="E100" s="2" t="s">
        <v>1013</v>
      </c>
      <c r="F100" s="2" t="s">
        <v>1014</v>
      </c>
      <c r="G100" s="2" t="s">
        <v>1209</v>
      </c>
    </row>
    <row r="101" customFormat="false" ht="15" hidden="false" customHeight="false" outlineLevel="0" collapsed="false">
      <c r="A101" s="2" t="s">
        <v>1210</v>
      </c>
      <c r="B101" s="2" t="s">
        <v>174</v>
      </c>
      <c r="C101" s="2" t="s">
        <v>1117</v>
      </c>
      <c r="D101" s="2" t="s">
        <v>47</v>
      </c>
      <c r="E101" s="2" t="s">
        <v>1013</v>
      </c>
      <c r="F101" s="2" t="s">
        <v>1014</v>
      </c>
      <c r="G101" s="2" t="s">
        <v>1211</v>
      </c>
    </row>
    <row r="102" customFormat="false" ht="15" hidden="false" customHeight="false" outlineLevel="0" collapsed="false">
      <c r="A102" s="2" t="s">
        <v>1212</v>
      </c>
      <c r="B102" s="2" t="s">
        <v>174</v>
      </c>
      <c r="C102" s="2" t="s">
        <v>1117</v>
      </c>
      <c r="D102" s="2" t="s">
        <v>47</v>
      </c>
      <c r="E102" s="2" t="s">
        <v>1013</v>
      </c>
      <c r="F102" s="2" t="s">
        <v>1014</v>
      </c>
      <c r="G102" s="2" t="s">
        <v>1213</v>
      </c>
    </row>
    <row r="103" customFormat="false" ht="15" hidden="false" customHeight="false" outlineLevel="0" collapsed="false">
      <c r="A103" s="2" t="s">
        <v>1214</v>
      </c>
      <c r="B103" s="2" t="s">
        <v>174</v>
      </c>
      <c r="C103" s="2" t="s">
        <v>1117</v>
      </c>
      <c r="D103" s="2" t="s">
        <v>47</v>
      </c>
      <c r="E103" s="2" t="s">
        <v>1013</v>
      </c>
      <c r="F103" s="2" t="s">
        <v>1014</v>
      </c>
      <c r="G103" s="2" t="s">
        <v>1215</v>
      </c>
    </row>
    <row r="104" customFormat="false" ht="15" hidden="false" customHeight="false" outlineLevel="0" collapsed="false">
      <c r="A104" s="2" t="s">
        <v>1216</v>
      </c>
      <c r="B104" s="2" t="s">
        <v>174</v>
      </c>
      <c r="C104" s="2" t="s">
        <v>1117</v>
      </c>
      <c r="D104" s="2" t="s">
        <v>47</v>
      </c>
      <c r="E104" s="2" t="s">
        <v>1013</v>
      </c>
      <c r="F104" s="2" t="s">
        <v>1014</v>
      </c>
      <c r="G104" s="2" t="s">
        <v>1217</v>
      </c>
    </row>
    <row r="105" customFormat="false" ht="15" hidden="false" customHeight="false" outlineLevel="0" collapsed="false">
      <c r="A105" s="2" t="s">
        <v>1218</v>
      </c>
      <c r="B105" s="2" t="s">
        <v>174</v>
      </c>
      <c r="C105" s="2" t="s">
        <v>1117</v>
      </c>
      <c r="D105" s="2" t="s">
        <v>47</v>
      </c>
      <c r="E105" s="2" t="s">
        <v>1013</v>
      </c>
      <c r="F105" s="2" t="s">
        <v>1014</v>
      </c>
      <c r="G105" s="2" t="s">
        <v>1219</v>
      </c>
    </row>
    <row r="106" customFormat="false" ht="15" hidden="false" customHeight="false" outlineLevel="0" collapsed="false">
      <c r="A106" s="2" t="s">
        <v>1220</v>
      </c>
      <c r="B106" s="2" t="s">
        <v>174</v>
      </c>
      <c r="C106" s="2" t="s">
        <v>1117</v>
      </c>
      <c r="D106" s="2" t="s">
        <v>47</v>
      </c>
      <c r="E106" s="2" t="s">
        <v>1013</v>
      </c>
      <c r="F106" s="2" t="s">
        <v>1014</v>
      </c>
      <c r="G106" s="2" t="s">
        <v>1221</v>
      </c>
    </row>
    <row r="107" customFormat="false" ht="15" hidden="false" customHeight="false" outlineLevel="0" collapsed="false">
      <c r="A107" s="2" t="s">
        <v>1222</v>
      </c>
      <c r="B107" s="2" t="s">
        <v>174</v>
      </c>
      <c r="C107" s="2" t="s">
        <v>1117</v>
      </c>
      <c r="D107" s="2" t="s">
        <v>47</v>
      </c>
      <c r="E107" s="2" t="s">
        <v>1013</v>
      </c>
      <c r="F107" s="2" t="s">
        <v>1014</v>
      </c>
      <c r="G107" s="2" t="s">
        <v>1223</v>
      </c>
    </row>
    <row r="108" customFormat="false" ht="15" hidden="false" customHeight="false" outlineLevel="0" collapsed="false">
      <c r="A108" s="2" t="s">
        <v>1224</v>
      </c>
      <c r="B108" s="2" t="s">
        <v>174</v>
      </c>
      <c r="C108" s="2" t="s">
        <v>1117</v>
      </c>
      <c r="D108" s="2" t="s">
        <v>47</v>
      </c>
      <c r="E108" s="2" t="s">
        <v>1013</v>
      </c>
      <c r="F108" s="2" t="s">
        <v>1014</v>
      </c>
      <c r="G108" s="2" t="s">
        <v>1225</v>
      </c>
    </row>
    <row r="109" customFormat="false" ht="15" hidden="false" customHeight="false" outlineLevel="0" collapsed="false">
      <c r="A109" s="2" t="s">
        <v>1226</v>
      </c>
      <c r="B109" s="2" t="s">
        <v>174</v>
      </c>
      <c r="C109" s="2" t="s">
        <v>1117</v>
      </c>
      <c r="D109" s="2" t="s">
        <v>47</v>
      </c>
      <c r="E109" s="2" t="s">
        <v>1013</v>
      </c>
      <c r="F109" s="2" t="s">
        <v>1014</v>
      </c>
      <c r="G109" s="2" t="s">
        <v>1227</v>
      </c>
    </row>
    <row r="110" customFormat="false" ht="15" hidden="false" customHeight="false" outlineLevel="0" collapsed="false">
      <c r="A110" s="2" t="s">
        <v>1228</v>
      </c>
      <c r="B110" s="2" t="s">
        <v>174</v>
      </c>
      <c r="C110" s="2" t="s">
        <v>1117</v>
      </c>
      <c r="D110" s="2" t="s">
        <v>47</v>
      </c>
      <c r="E110" s="2" t="s">
        <v>1013</v>
      </c>
      <c r="F110" s="2" t="s">
        <v>1014</v>
      </c>
      <c r="G110" s="2" t="s">
        <v>1229</v>
      </c>
    </row>
    <row r="111" customFormat="false" ht="15" hidden="false" customHeight="false" outlineLevel="0" collapsed="false">
      <c r="A111" s="2" t="s">
        <v>1230</v>
      </c>
      <c r="B111" s="2" t="s">
        <v>174</v>
      </c>
      <c r="C111" s="2" t="s">
        <v>1117</v>
      </c>
      <c r="D111" s="2" t="s">
        <v>47</v>
      </c>
      <c r="E111" s="2" t="s">
        <v>1013</v>
      </c>
      <c r="F111" s="2" t="s">
        <v>1014</v>
      </c>
      <c r="G111" s="2" t="s">
        <v>1231</v>
      </c>
    </row>
    <row r="112" customFormat="false" ht="15" hidden="false" customHeight="false" outlineLevel="0" collapsed="false">
      <c r="A112" s="2" t="s">
        <v>1232</v>
      </c>
      <c r="B112" s="2" t="s">
        <v>174</v>
      </c>
      <c r="C112" s="2" t="s">
        <v>1117</v>
      </c>
      <c r="D112" s="2" t="s">
        <v>47</v>
      </c>
      <c r="E112" s="2" t="s">
        <v>1013</v>
      </c>
      <c r="F112" s="2" t="s">
        <v>1014</v>
      </c>
      <c r="G112" s="2" t="s">
        <v>1233</v>
      </c>
    </row>
    <row r="113" customFormat="false" ht="15" hidden="false" customHeight="false" outlineLevel="0" collapsed="false">
      <c r="A113" s="2" t="s">
        <v>1234</v>
      </c>
      <c r="B113" s="2" t="s">
        <v>174</v>
      </c>
      <c r="C113" s="2" t="s">
        <v>1117</v>
      </c>
      <c r="D113" s="2" t="s">
        <v>47</v>
      </c>
      <c r="E113" s="2" t="s">
        <v>1013</v>
      </c>
      <c r="F113" s="2" t="s">
        <v>1014</v>
      </c>
      <c r="G113" s="2" t="s">
        <v>1235</v>
      </c>
    </row>
    <row r="114" customFormat="false" ht="15" hidden="false" customHeight="false" outlineLevel="0" collapsed="false">
      <c r="A114" s="2" t="s">
        <v>1236</v>
      </c>
      <c r="B114" s="2" t="s">
        <v>174</v>
      </c>
      <c r="C114" s="2" t="s">
        <v>1117</v>
      </c>
      <c r="D114" s="2" t="s">
        <v>47</v>
      </c>
      <c r="E114" s="2" t="s">
        <v>1013</v>
      </c>
      <c r="F114" s="2" t="s">
        <v>1014</v>
      </c>
      <c r="G114" s="2" t="s">
        <v>1237</v>
      </c>
    </row>
    <row r="115" customFormat="false" ht="15" hidden="false" customHeight="false" outlineLevel="0" collapsed="false">
      <c r="A115" s="2" t="s">
        <v>1238</v>
      </c>
      <c r="B115" s="2" t="s">
        <v>174</v>
      </c>
      <c r="C115" s="2" t="s">
        <v>1117</v>
      </c>
      <c r="D115" s="2" t="s">
        <v>47</v>
      </c>
      <c r="E115" s="2" t="s">
        <v>1013</v>
      </c>
      <c r="F115" s="2" t="s">
        <v>1014</v>
      </c>
      <c r="G115" s="2" t="s">
        <v>1239</v>
      </c>
    </row>
    <row r="116" customFormat="false" ht="15" hidden="false" customHeight="false" outlineLevel="0" collapsed="false">
      <c r="A116" s="2" t="s">
        <v>1240</v>
      </c>
      <c r="B116" s="2" t="s">
        <v>174</v>
      </c>
      <c r="C116" s="2" t="s">
        <v>1117</v>
      </c>
      <c r="D116" s="2" t="s">
        <v>47</v>
      </c>
      <c r="E116" s="2" t="s">
        <v>1013</v>
      </c>
      <c r="F116" s="2" t="s">
        <v>1014</v>
      </c>
      <c r="G116" s="2" t="s">
        <v>1241</v>
      </c>
    </row>
    <row r="117" customFormat="false" ht="15" hidden="false" customHeight="false" outlineLevel="0" collapsed="false">
      <c r="A117" s="2" t="s">
        <v>1242</v>
      </c>
      <c r="B117" s="2" t="s">
        <v>174</v>
      </c>
      <c r="C117" s="2" t="s">
        <v>1117</v>
      </c>
      <c r="D117" s="2" t="s">
        <v>47</v>
      </c>
      <c r="E117" s="2" t="s">
        <v>1013</v>
      </c>
      <c r="F117" s="2" t="s">
        <v>1014</v>
      </c>
      <c r="G117" s="2" t="s">
        <v>1243</v>
      </c>
    </row>
    <row r="118" customFormat="false" ht="15" hidden="false" customHeight="false" outlineLevel="0" collapsed="false">
      <c r="A118" s="2" t="s">
        <v>1244</v>
      </c>
      <c r="B118" s="2" t="s">
        <v>174</v>
      </c>
      <c r="C118" s="2" t="s">
        <v>1117</v>
      </c>
      <c r="D118" s="2" t="s">
        <v>47</v>
      </c>
      <c r="E118" s="2" t="s">
        <v>1013</v>
      </c>
      <c r="F118" s="2" t="s">
        <v>1014</v>
      </c>
      <c r="G118" s="2" t="s">
        <v>1245</v>
      </c>
    </row>
    <row r="119" customFormat="false" ht="15" hidden="false" customHeight="false" outlineLevel="0" collapsed="false">
      <c r="A119" s="2" t="s">
        <v>1246</v>
      </c>
      <c r="B119" s="2" t="s">
        <v>174</v>
      </c>
      <c r="C119" s="2" t="s">
        <v>1117</v>
      </c>
      <c r="D119" s="2" t="s">
        <v>47</v>
      </c>
      <c r="E119" s="2" t="s">
        <v>1013</v>
      </c>
      <c r="F119" s="2" t="s">
        <v>1014</v>
      </c>
      <c r="G119" s="2" t="s">
        <v>1245</v>
      </c>
    </row>
    <row r="120" customFormat="false" ht="15" hidden="false" customHeight="false" outlineLevel="0" collapsed="false">
      <c r="A120" s="2" t="s">
        <v>1247</v>
      </c>
      <c r="B120" s="2" t="s">
        <v>174</v>
      </c>
      <c r="C120" s="2" t="s">
        <v>1117</v>
      </c>
      <c r="D120" s="2" t="s">
        <v>47</v>
      </c>
      <c r="E120" s="2" t="s">
        <v>1013</v>
      </c>
      <c r="F120" s="2" t="s">
        <v>1014</v>
      </c>
      <c r="G120" s="2" t="s">
        <v>1248</v>
      </c>
    </row>
    <row r="121" customFormat="false" ht="15" hidden="false" customHeight="false" outlineLevel="0" collapsed="false">
      <c r="A121" s="2" t="s">
        <v>1249</v>
      </c>
      <c r="B121" s="2" t="s">
        <v>174</v>
      </c>
      <c r="C121" s="2" t="s">
        <v>1117</v>
      </c>
      <c r="D121" s="2" t="s">
        <v>47</v>
      </c>
      <c r="E121" s="2" t="s">
        <v>1013</v>
      </c>
      <c r="F121" s="2" t="s">
        <v>1014</v>
      </c>
      <c r="G121" s="2" t="s">
        <v>1250</v>
      </c>
    </row>
    <row r="122" customFormat="false" ht="15" hidden="false" customHeight="false" outlineLevel="0" collapsed="false">
      <c r="A122" s="2" t="s">
        <v>1251</v>
      </c>
      <c r="B122" s="2" t="s">
        <v>174</v>
      </c>
      <c r="C122" s="2" t="s">
        <v>1117</v>
      </c>
      <c r="D122" s="2" t="s">
        <v>47</v>
      </c>
      <c r="E122" s="2" t="s">
        <v>1013</v>
      </c>
      <c r="F122" s="2" t="s">
        <v>1014</v>
      </c>
      <c r="G122" s="2" t="s">
        <v>1252</v>
      </c>
    </row>
    <row r="123" customFormat="false" ht="15" hidden="false" customHeight="false" outlineLevel="0" collapsed="false">
      <c r="A123" s="2" t="s">
        <v>1253</v>
      </c>
      <c r="B123" s="2" t="s">
        <v>174</v>
      </c>
      <c r="C123" s="2" t="s">
        <v>1117</v>
      </c>
      <c r="D123" s="2" t="s">
        <v>47</v>
      </c>
      <c r="E123" s="2" t="s">
        <v>1013</v>
      </c>
      <c r="F123" s="2" t="s">
        <v>1014</v>
      </c>
      <c r="G123" s="2" t="s">
        <v>1254</v>
      </c>
    </row>
    <row r="124" customFormat="false" ht="15" hidden="false" customHeight="false" outlineLevel="0" collapsed="false">
      <c r="A124" s="2" t="s">
        <v>1255</v>
      </c>
      <c r="B124" s="2" t="s">
        <v>174</v>
      </c>
      <c r="C124" s="2" t="s">
        <v>1117</v>
      </c>
      <c r="D124" s="2" t="s">
        <v>47</v>
      </c>
      <c r="E124" s="2" t="s">
        <v>1013</v>
      </c>
      <c r="F124" s="2" t="s">
        <v>1014</v>
      </c>
      <c r="G124" s="2" t="s">
        <v>1118</v>
      </c>
    </row>
    <row r="125" customFormat="false" ht="15" hidden="false" customHeight="false" outlineLevel="0" collapsed="false">
      <c r="A125" s="2" t="s">
        <v>1256</v>
      </c>
      <c r="B125" s="2" t="s">
        <v>174</v>
      </c>
      <c r="C125" s="2" t="s">
        <v>1117</v>
      </c>
      <c r="D125" s="2" t="s">
        <v>47</v>
      </c>
      <c r="E125" s="2" t="s">
        <v>1013</v>
      </c>
      <c r="F125" s="2" t="s">
        <v>1014</v>
      </c>
      <c r="G125" s="2" t="s">
        <v>1257</v>
      </c>
    </row>
    <row r="126" customFormat="false" ht="15" hidden="false" customHeight="false" outlineLevel="0" collapsed="false">
      <c r="A126" s="2" t="s">
        <v>1258</v>
      </c>
      <c r="B126" s="2" t="s">
        <v>174</v>
      </c>
      <c r="C126" s="2" t="s">
        <v>1117</v>
      </c>
      <c r="D126" s="2" t="s">
        <v>47</v>
      </c>
      <c r="E126" s="2" t="s">
        <v>1013</v>
      </c>
      <c r="F126" s="2" t="s">
        <v>1014</v>
      </c>
      <c r="G126" s="2" t="s">
        <v>1259</v>
      </c>
    </row>
    <row r="127" customFormat="false" ht="15" hidden="false" customHeight="false" outlineLevel="0" collapsed="false">
      <c r="A127" s="2" t="s">
        <v>1260</v>
      </c>
      <c r="B127" s="2" t="s">
        <v>174</v>
      </c>
      <c r="C127" s="2" t="s">
        <v>1117</v>
      </c>
      <c r="D127" s="2" t="s">
        <v>47</v>
      </c>
      <c r="E127" s="2" t="s">
        <v>1013</v>
      </c>
      <c r="F127" s="2" t="s">
        <v>1014</v>
      </c>
      <c r="G127" s="2" t="s">
        <v>1261</v>
      </c>
    </row>
    <row r="128" customFormat="false" ht="15" hidden="false" customHeight="false" outlineLevel="0" collapsed="false">
      <c r="A128" s="2" t="s">
        <v>1262</v>
      </c>
      <c r="B128" s="2" t="s">
        <v>174</v>
      </c>
      <c r="C128" s="2" t="s">
        <v>1117</v>
      </c>
      <c r="D128" s="2" t="s">
        <v>47</v>
      </c>
      <c r="E128" s="2" t="s">
        <v>1013</v>
      </c>
      <c r="F128" s="2" t="s">
        <v>1014</v>
      </c>
      <c r="G128" s="2" t="s">
        <v>1263</v>
      </c>
    </row>
    <row r="129" customFormat="false" ht="15" hidden="false" customHeight="false" outlineLevel="0" collapsed="false">
      <c r="A129" s="2" t="s">
        <v>1264</v>
      </c>
      <c r="B129" s="2" t="s">
        <v>174</v>
      </c>
      <c r="C129" s="2" t="s">
        <v>1117</v>
      </c>
      <c r="D129" s="2" t="s">
        <v>47</v>
      </c>
      <c r="E129" s="2" t="s">
        <v>1013</v>
      </c>
      <c r="F129" s="2" t="s">
        <v>1014</v>
      </c>
      <c r="G129" s="2" t="s">
        <v>1265</v>
      </c>
    </row>
    <row r="130" customFormat="false" ht="15" hidden="false" customHeight="false" outlineLevel="0" collapsed="false">
      <c r="A130" s="2" t="s">
        <v>1266</v>
      </c>
      <c r="B130" s="2" t="s">
        <v>174</v>
      </c>
      <c r="C130" s="2" t="s">
        <v>1117</v>
      </c>
      <c r="D130" s="2" t="s">
        <v>47</v>
      </c>
      <c r="E130" s="2" t="s">
        <v>1013</v>
      </c>
      <c r="F130" s="2" t="s">
        <v>1014</v>
      </c>
      <c r="G130" s="2" t="s">
        <v>1267</v>
      </c>
    </row>
    <row r="131" customFormat="false" ht="15" hidden="false" customHeight="false" outlineLevel="0" collapsed="false">
      <c r="A131" s="2" t="s">
        <v>1268</v>
      </c>
      <c r="B131" s="2" t="s">
        <v>174</v>
      </c>
      <c r="C131" s="2" t="s">
        <v>1117</v>
      </c>
      <c r="D131" s="2" t="s">
        <v>47</v>
      </c>
      <c r="E131" s="2" t="s">
        <v>1013</v>
      </c>
      <c r="F131" s="2" t="s">
        <v>1014</v>
      </c>
      <c r="G131" s="2" t="s">
        <v>1269</v>
      </c>
    </row>
    <row r="132" customFormat="false" ht="15" hidden="false" customHeight="false" outlineLevel="0" collapsed="false">
      <c r="A132" s="2" t="s">
        <v>1270</v>
      </c>
      <c r="B132" s="2" t="s">
        <v>174</v>
      </c>
      <c r="C132" s="2" t="s">
        <v>1117</v>
      </c>
      <c r="D132" s="2" t="s">
        <v>47</v>
      </c>
      <c r="E132" s="2" t="s">
        <v>1013</v>
      </c>
      <c r="F132" s="2" t="s">
        <v>1014</v>
      </c>
      <c r="G132" s="2" t="s">
        <v>1271</v>
      </c>
    </row>
    <row r="133" customFormat="false" ht="15" hidden="false" customHeight="false" outlineLevel="0" collapsed="false">
      <c r="A133" s="2" t="s">
        <v>1272</v>
      </c>
      <c r="B133" s="2" t="s">
        <v>174</v>
      </c>
      <c r="C133" s="2" t="s">
        <v>1117</v>
      </c>
      <c r="D133" s="2" t="s">
        <v>47</v>
      </c>
      <c r="E133" s="2" t="s">
        <v>1013</v>
      </c>
      <c r="F133" s="2" t="s">
        <v>1014</v>
      </c>
      <c r="G133" s="2" t="s">
        <v>1273</v>
      </c>
    </row>
    <row r="134" customFormat="false" ht="15" hidden="false" customHeight="false" outlineLevel="0" collapsed="false">
      <c r="A134" s="2" t="s">
        <v>1274</v>
      </c>
      <c r="B134" s="2" t="s">
        <v>174</v>
      </c>
      <c r="C134" s="2" t="s">
        <v>1117</v>
      </c>
      <c r="D134" s="2" t="s">
        <v>47</v>
      </c>
      <c r="E134" s="2" t="s">
        <v>1013</v>
      </c>
      <c r="F134" s="2" t="s">
        <v>1014</v>
      </c>
      <c r="G134" s="2" t="s">
        <v>1273</v>
      </c>
    </row>
    <row r="135" customFormat="false" ht="15" hidden="false" customHeight="false" outlineLevel="0" collapsed="false">
      <c r="A135" s="2" t="s">
        <v>1275</v>
      </c>
      <c r="B135" s="2" t="s">
        <v>174</v>
      </c>
      <c r="C135" s="2" t="s">
        <v>1117</v>
      </c>
      <c r="D135" s="2" t="s">
        <v>47</v>
      </c>
      <c r="E135" s="2" t="s">
        <v>1013</v>
      </c>
      <c r="F135" s="2" t="s">
        <v>1014</v>
      </c>
      <c r="G135" s="2" t="s">
        <v>1276</v>
      </c>
    </row>
    <row r="136" customFormat="false" ht="15" hidden="false" customHeight="false" outlineLevel="0" collapsed="false">
      <c r="A136" s="2" t="s">
        <v>1277</v>
      </c>
      <c r="B136" s="2" t="s">
        <v>174</v>
      </c>
      <c r="C136" s="2" t="s">
        <v>1117</v>
      </c>
      <c r="D136" s="2" t="s">
        <v>47</v>
      </c>
      <c r="E136" s="2" t="s">
        <v>1013</v>
      </c>
      <c r="F136" s="2" t="s">
        <v>1014</v>
      </c>
      <c r="G136" s="2" t="s">
        <v>1278</v>
      </c>
    </row>
    <row r="137" customFormat="false" ht="15" hidden="false" customHeight="false" outlineLevel="0" collapsed="false">
      <c r="A137" s="2" t="s">
        <v>1279</v>
      </c>
      <c r="B137" s="2" t="s">
        <v>174</v>
      </c>
      <c r="C137" s="2" t="s">
        <v>1117</v>
      </c>
      <c r="D137" s="2" t="s">
        <v>47</v>
      </c>
      <c r="E137" s="2" t="s">
        <v>1013</v>
      </c>
      <c r="F137" s="2" t="s">
        <v>1014</v>
      </c>
      <c r="G137" s="2" t="s">
        <v>1280</v>
      </c>
    </row>
    <row r="138" customFormat="false" ht="15" hidden="false" customHeight="false" outlineLevel="0" collapsed="false">
      <c r="A138" s="2" t="s">
        <v>1281</v>
      </c>
      <c r="B138" s="2" t="s">
        <v>174</v>
      </c>
      <c r="C138" s="2" t="s">
        <v>1117</v>
      </c>
      <c r="D138" s="2" t="s">
        <v>47</v>
      </c>
      <c r="E138" s="2" t="s">
        <v>1013</v>
      </c>
      <c r="F138" s="2" t="s">
        <v>1014</v>
      </c>
      <c r="G138" s="2" t="s">
        <v>1282</v>
      </c>
    </row>
    <row r="139" customFormat="false" ht="15" hidden="false" customHeight="false" outlineLevel="0" collapsed="false">
      <c r="A139" s="2" t="s">
        <v>1283</v>
      </c>
      <c r="B139" s="2" t="s">
        <v>174</v>
      </c>
      <c r="C139" s="2" t="s">
        <v>1117</v>
      </c>
      <c r="D139" s="2" t="s">
        <v>47</v>
      </c>
      <c r="E139" s="2" t="s">
        <v>1013</v>
      </c>
      <c r="F139" s="2" t="s">
        <v>1014</v>
      </c>
      <c r="G139" s="2" t="s">
        <v>1284</v>
      </c>
    </row>
    <row r="140" customFormat="false" ht="15" hidden="false" customHeight="false" outlineLevel="0" collapsed="false">
      <c r="A140" s="2" t="s">
        <v>1285</v>
      </c>
      <c r="B140" s="2" t="s">
        <v>174</v>
      </c>
      <c r="C140" s="2" t="s">
        <v>1117</v>
      </c>
      <c r="D140" s="2" t="s">
        <v>47</v>
      </c>
      <c r="E140" s="2" t="s">
        <v>1013</v>
      </c>
      <c r="F140" s="2" t="s">
        <v>1014</v>
      </c>
      <c r="G140" s="2" t="s">
        <v>1286</v>
      </c>
    </row>
    <row r="141" customFormat="false" ht="15" hidden="false" customHeight="false" outlineLevel="0" collapsed="false">
      <c r="A141" s="2" t="s">
        <v>1287</v>
      </c>
      <c r="B141" s="2" t="s">
        <v>174</v>
      </c>
      <c r="C141" s="2" t="s">
        <v>1117</v>
      </c>
      <c r="D141" s="2" t="s">
        <v>47</v>
      </c>
      <c r="E141" s="2" t="s">
        <v>1013</v>
      </c>
      <c r="F141" s="2" t="s">
        <v>1014</v>
      </c>
      <c r="G141" s="2" t="s">
        <v>1288</v>
      </c>
    </row>
    <row r="142" customFormat="false" ht="15" hidden="false" customHeight="false" outlineLevel="0" collapsed="false">
      <c r="A142" s="2" t="s">
        <v>1289</v>
      </c>
      <c r="B142" s="2" t="s">
        <v>174</v>
      </c>
      <c r="C142" s="2" t="s">
        <v>1117</v>
      </c>
      <c r="D142" s="2" t="s">
        <v>47</v>
      </c>
      <c r="E142" s="2" t="s">
        <v>1013</v>
      </c>
      <c r="F142" s="2" t="s">
        <v>1014</v>
      </c>
      <c r="G142" s="2" t="s">
        <v>1290</v>
      </c>
    </row>
    <row r="143" customFormat="false" ht="15" hidden="false" customHeight="false" outlineLevel="0" collapsed="false">
      <c r="A143" s="2" t="s">
        <v>1291</v>
      </c>
      <c r="B143" s="2" t="s">
        <v>174</v>
      </c>
      <c r="C143" s="2" t="s">
        <v>1117</v>
      </c>
      <c r="D143" s="2" t="s">
        <v>47</v>
      </c>
      <c r="E143" s="2" t="s">
        <v>1013</v>
      </c>
      <c r="F143" s="2" t="s">
        <v>1014</v>
      </c>
      <c r="G143" s="2" t="s">
        <v>1292</v>
      </c>
    </row>
    <row r="144" customFormat="false" ht="15" hidden="false" customHeight="false" outlineLevel="0" collapsed="false">
      <c r="A144" s="2" t="s">
        <v>1293</v>
      </c>
      <c r="B144" s="2" t="s">
        <v>174</v>
      </c>
      <c r="C144" s="2" t="s">
        <v>1117</v>
      </c>
      <c r="D144" s="2" t="s">
        <v>47</v>
      </c>
      <c r="E144" s="2" t="s">
        <v>1013</v>
      </c>
      <c r="F144" s="2" t="s">
        <v>1014</v>
      </c>
      <c r="G144" s="2" t="s">
        <v>1294</v>
      </c>
    </row>
    <row r="145" customFormat="false" ht="15" hidden="false" customHeight="false" outlineLevel="0" collapsed="false">
      <c r="A145" s="2" t="s">
        <v>1295</v>
      </c>
      <c r="B145" s="2" t="s">
        <v>174</v>
      </c>
      <c r="C145" s="2" t="s">
        <v>1117</v>
      </c>
      <c r="D145" s="2" t="s">
        <v>47</v>
      </c>
      <c r="E145" s="2" t="s">
        <v>1013</v>
      </c>
      <c r="F145" s="2" t="s">
        <v>1014</v>
      </c>
      <c r="G145" s="2" t="s">
        <v>1141</v>
      </c>
    </row>
    <row r="146" customFormat="false" ht="15" hidden="false" customHeight="false" outlineLevel="0" collapsed="false">
      <c r="A146" s="2" t="s">
        <v>1296</v>
      </c>
      <c r="B146" s="2" t="s">
        <v>174</v>
      </c>
      <c r="C146" s="2" t="s">
        <v>1117</v>
      </c>
      <c r="D146" s="2" t="s">
        <v>47</v>
      </c>
      <c r="E146" s="2" t="s">
        <v>1013</v>
      </c>
      <c r="F146" s="2" t="s">
        <v>1014</v>
      </c>
      <c r="G146" s="2" t="s">
        <v>1297</v>
      </c>
    </row>
    <row r="147" customFormat="false" ht="15" hidden="false" customHeight="false" outlineLevel="0" collapsed="false">
      <c r="A147" s="2" t="s">
        <v>1298</v>
      </c>
      <c r="B147" s="2" t="s">
        <v>174</v>
      </c>
      <c r="C147" s="2" t="s">
        <v>1117</v>
      </c>
      <c r="D147" s="2" t="s">
        <v>47</v>
      </c>
      <c r="E147" s="2" t="s">
        <v>1013</v>
      </c>
      <c r="F147" s="2" t="s">
        <v>1014</v>
      </c>
      <c r="G147" s="2" t="s">
        <v>1299</v>
      </c>
    </row>
    <row r="148" customFormat="false" ht="15" hidden="false" customHeight="false" outlineLevel="0" collapsed="false">
      <c r="A148" s="2" t="s">
        <v>1300</v>
      </c>
      <c r="B148" s="2" t="s">
        <v>174</v>
      </c>
      <c r="C148" s="2" t="s">
        <v>1117</v>
      </c>
      <c r="D148" s="2" t="s">
        <v>47</v>
      </c>
      <c r="E148" s="2" t="s">
        <v>1013</v>
      </c>
      <c r="F148" s="2" t="s">
        <v>1014</v>
      </c>
      <c r="G148" s="2" t="s">
        <v>1145</v>
      </c>
    </row>
    <row r="149" customFormat="false" ht="15" hidden="false" customHeight="false" outlineLevel="0" collapsed="false">
      <c r="A149" s="2" t="s">
        <v>1301</v>
      </c>
      <c r="B149" s="2" t="s">
        <v>174</v>
      </c>
      <c r="C149" s="2" t="s">
        <v>1117</v>
      </c>
      <c r="D149" s="2" t="s">
        <v>47</v>
      </c>
      <c r="E149" s="2" t="s">
        <v>1013</v>
      </c>
      <c r="F149" s="2" t="s">
        <v>1014</v>
      </c>
      <c r="G149" s="2" t="s">
        <v>1302</v>
      </c>
    </row>
    <row r="150" customFormat="false" ht="15" hidden="false" customHeight="false" outlineLevel="0" collapsed="false">
      <c r="A150" s="2" t="s">
        <v>1303</v>
      </c>
      <c r="B150" s="2" t="s">
        <v>174</v>
      </c>
      <c r="C150" s="2" t="s">
        <v>1117</v>
      </c>
      <c r="D150" s="2" t="s">
        <v>47</v>
      </c>
      <c r="E150" s="2" t="s">
        <v>1013</v>
      </c>
      <c r="F150" s="2" t="s">
        <v>1014</v>
      </c>
      <c r="G150" s="2" t="s">
        <v>1304</v>
      </c>
    </row>
    <row r="151" customFormat="false" ht="15" hidden="false" customHeight="false" outlineLevel="0" collapsed="false">
      <c r="A151" s="2" t="s">
        <v>1305</v>
      </c>
      <c r="B151" s="2" t="s">
        <v>174</v>
      </c>
      <c r="C151" s="2" t="s">
        <v>1117</v>
      </c>
      <c r="D151" s="2" t="s">
        <v>47</v>
      </c>
      <c r="E151" s="2" t="s">
        <v>1013</v>
      </c>
      <c r="F151" s="2" t="s">
        <v>1014</v>
      </c>
      <c r="G151" s="2" t="s">
        <v>1306</v>
      </c>
    </row>
    <row r="152" customFormat="false" ht="15" hidden="false" customHeight="false" outlineLevel="0" collapsed="false">
      <c r="A152" s="2" t="s">
        <v>1307</v>
      </c>
      <c r="B152" s="2" t="s">
        <v>174</v>
      </c>
      <c r="C152" s="2" t="s">
        <v>1117</v>
      </c>
      <c r="D152" s="2" t="s">
        <v>47</v>
      </c>
      <c r="E152" s="2" t="s">
        <v>1013</v>
      </c>
      <c r="F152" s="2" t="s">
        <v>1014</v>
      </c>
      <c r="G152" s="2" t="s">
        <v>1308</v>
      </c>
    </row>
    <row r="153" customFormat="false" ht="15" hidden="false" customHeight="false" outlineLevel="0" collapsed="false">
      <c r="A153" s="2" t="s">
        <v>1309</v>
      </c>
      <c r="B153" s="2" t="s">
        <v>174</v>
      </c>
      <c r="C153" s="2" t="s">
        <v>1117</v>
      </c>
      <c r="D153" s="2" t="s">
        <v>47</v>
      </c>
      <c r="E153" s="2" t="s">
        <v>1013</v>
      </c>
      <c r="F153" s="2" t="s">
        <v>1014</v>
      </c>
      <c r="G153" s="2" t="s">
        <v>1159</v>
      </c>
    </row>
    <row r="154" customFormat="false" ht="15" hidden="false" customHeight="false" outlineLevel="0" collapsed="false">
      <c r="A154" s="2" t="s">
        <v>1310</v>
      </c>
      <c r="B154" s="2" t="s">
        <v>174</v>
      </c>
      <c r="C154" s="2" t="s">
        <v>1117</v>
      </c>
      <c r="D154" s="2" t="s">
        <v>47</v>
      </c>
      <c r="E154" s="2" t="s">
        <v>1013</v>
      </c>
      <c r="F154" s="2" t="s">
        <v>1014</v>
      </c>
      <c r="G154" s="2" t="s">
        <v>1311</v>
      </c>
    </row>
    <row r="155" customFormat="false" ht="15" hidden="false" customHeight="false" outlineLevel="0" collapsed="false">
      <c r="A155" s="2" t="s">
        <v>1312</v>
      </c>
      <c r="B155" s="2" t="s">
        <v>174</v>
      </c>
      <c r="C155" s="2" t="s">
        <v>1117</v>
      </c>
      <c r="D155" s="2" t="s">
        <v>47</v>
      </c>
      <c r="E155" s="2" t="s">
        <v>1013</v>
      </c>
      <c r="F155" s="2" t="s">
        <v>1014</v>
      </c>
      <c r="G155" s="2" t="s">
        <v>1313</v>
      </c>
    </row>
    <row r="156" customFormat="false" ht="15" hidden="false" customHeight="false" outlineLevel="0" collapsed="false">
      <c r="A156" s="2" t="s">
        <v>1314</v>
      </c>
      <c r="B156" s="2" t="s">
        <v>174</v>
      </c>
      <c r="C156" s="2" t="s">
        <v>1117</v>
      </c>
      <c r="D156" s="2" t="s">
        <v>47</v>
      </c>
      <c r="E156" s="2" t="s">
        <v>1013</v>
      </c>
      <c r="F156" s="2" t="s">
        <v>1014</v>
      </c>
      <c r="G156" s="2" t="s">
        <v>1315</v>
      </c>
    </row>
    <row r="157" customFormat="false" ht="15" hidden="false" customHeight="false" outlineLevel="0" collapsed="false">
      <c r="A157" s="2" t="s">
        <v>1316</v>
      </c>
      <c r="B157" s="2" t="s">
        <v>174</v>
      </c>
      <c r="C157" s="2" t="s">
        <v>1117</v>
      </c>
      <c r="D157" s="2" t="s">
        <v>47</v>
      </c>
      <c r="E157" s="2" t="s">
        <v>1013</v>
      </c>
      <c r="F157" s="2" t="s">
        <v>1014</v>
      </c>
      <c r="G157" s="2" t="s">
        <v>1317</v>
      </c>
    </row>
    <row r="158" customFormat="false" ht="15" hidden="false" customHeight="false" outlineLevel="0" collapsed="false">
      <c r="A158" s="2" t="s">
        <v>1318</v>
      </c>
      <c r="B158" s="2" t="s">
        <v>174</v>
      </c>
      <c r="C158" s="2" t="s">
        <v>1117</v>
      </c>
      <c r="D158" s="2" t="s">
        <v>47</v>
      </c>
      <c r="E158" s="2" t="s">
        <v>1013</v>
      </c>
      <c r="F158" s="2" t="s">
        <v>1014</v>
      </c>
      <c r="G158" s="2" t="s">
        <v>1319</v>
      </c>
    </row>
    <row r="159" customFormat="false" ht="15" hidden="false" customHeight="false" outlineLevel="0" collapsed="false">
      <c r="A159" s="2" t="s">
        <v>1320</v>
      </c>
      <c r="B159" s="2" t="s">
        <v>174</v>
      </c>
      <c r="C159" s="2" t="s">
        <v>1117</v>
      </c>
      <c r="D159" s="2" t="s">
        <v>47</v>
      </c>
      <c r="E159" s="2" t="s">
        <v>1013</v>
      </c>
      <c r="F159" s="2" t="s">
        <v>1014</v>
      </c>
      <c r="G159" s="2" t="s">
        <v>1321</v>
      </c>
    </row>
    <row r="160" customFormat="false" ht="15" hidden="false" customHeight="false" outlineLevel="0" collapsed="false">
      <c r="A160" s="2" t="s">
        <v>1322</v>
      </c>
      <c r="B160" s="2" t="s">
        <v>174</v>
      </c>
      <c r="C160" s="2" t="s">
        <v>1117</v>
      </c>
      <c r="D160" s="2" t="s">
        <v>47</v>
      </c>
      <c r="E160" s="2" t="s">
        <v>1013</v>
      </c>
      <c r="F160" s="2" t="s">
        <v>1014</v>
      </c>
      <c r="G160" s="2" t="s">
        <v>1323</v>
      </c>
    </row>
    <row r="161" customFormat="false" ht="15" hidden="false" customHeight="false" outlineLevel="0" collapsed="false">
      <c r="A161" s="2" t="s">
        <v>1324</v>
      </c>
      <c r="B161" s="2" t="s">
        <v>174</v>
      </c>
      <c r="C161" s="2" t="s">
        <v>1117</v>
      </c>
      <c r="D161" s="2" t="s">
        <v>47</v>
      </c>
      <c r="E161" s="2" t="s">
        <v>1013</v>
      </c>
      <c r="F161" s="2" t="s">
        <v>1014</v>
      </c>
      <c r="G161" s="2" t="s">
        <v>1325</v>
      </c>
    </row>
    <row r="162" customFormat="false" ht="15" hidden="false" customHeight="false" outlineLevel="0" collapsed="false">
      <c r="A162" s="2" t="s">
        <v>1326</v>
      </c>
      <c r="B162" s="2" t="s">
        <v>174</v>
      </c>
      <c r="C162" s="2" t="s">
        <v>1117</v>
      </c>
      <c r="D162" s="2" t="s">
        <v>47</v>
      </c>
      <c r="E162" s="2" t="s">
        <v>1013</v>
      </c>
      <c r="F162" s="2" t="s">
        <v>1014</v>
      </c>
      <c r="G162" s="2" t="s">
        <v>1327</v>
      </c>
    </row>
    <row r="163" customFormat="false" ht="15" hidden="false" customHeight="false" outlineLevel="0" collapsed="false">
      <c r="A163" s="2" t="s">
        <v>1328</v>
      </c>
      <c r="B163" s="2" t="s">
        <v>174</v>
      </c>
      <c r="C163" s="2" t="s">
        <v>1117</v>
      </c>
      <c r="D163" s="2" t="s">
        <v>47</v>
      </c>
      <c r="E163" s="2" t="s">
        <v>1013</v>
      </c>
      <c r="F163" s="2" t="s">
        <v>1014</v>
      </c>
      <c r="G163" s="2" t="s">
        <v>1329</v>
      </c>
    </row>
    <row r="164" customFormat="false" ht="15" hidden="false" customHeight="false" outlineLevel="0" collapsed="false">
      <c r="A164" s="2" t="s">
        <v>1330</v>
      </c>
      <c r="B164" s="2" t="s">
        <v>174</v>
      </c>
      <c r="C164" s="2" t="s">
        <v>1117</v>
      </c>
      <c r="D164" s="2" t="s">
        <v>47</v>
      </c>
      <c r="E164" s="2" t="s">
        <v>1013</v>
      </c>
      <c r="F164" s="2" t="s">
        <v>1014</v>
      </c>
      <c r="G164" s="2" t="s">
        <v>1331</v>
      </c>
    </row>
    <row r="165" customFormat="false" ht="15" hidden="false" customHeight="false" outlineLevel="0" collapsed="false">
      <c r="A165" s="2" t="s">
        <v>1332</v>
      </c>
      <c r="B165" s="2" t="s">
        <v>174</v>
      </c>
      <c r="C165" s="2" t="s">
        <v>1117</v>
      </c>
      <c r="D165" s="2" t="s">
        <v>47</v>
      </c>
      <c r="E165" s="2" t="s">
        <v>1013</v>
      </c>
      <c r="F165" s="2" t="s">
        <v>1014</v>
      </c>
      <c r="G165" s="2" t="s">
        <v>1333</v>
      </c>
    </row>
    <row r="166" customFormat="false" ht="15" hidden="false" customHeight="false" outlineLevel="0" collapsed="false">
      <c r="A166" s="2" t="s">
        <v>1334</v>
      </c>
      <c r="B166" s="2" t="s">
        <v>174</v>
      </c>
      <c r="C166" s="2" t="s">
        <v>1117</v>
      </c>
      <c r="D166" s="2" t="s">
        <v>47</v>
      </c>
      <c r="E166" s="2" t="s">
        <v>1013</v>
      </c>
      <c r="F166" s="2" t="s">
        <v>1014</v>
      </c>
      <c r="G166" s="2" t="s">
        <v>1335</v>
      </c>
    </row>
    <row r="167" customFormat="false" ht="15" hidden="false" customHeight="false" outlineLevel="0" collapsed="false">
      <c r="A167" s="2" t="s">
        <v>1336</v>
      </c>
      <c r="B167" s="2" t="s">
        <v>174</v>
      </c>
      <c r="C167" s="2" t="s">
        <v>1117</v>
      </c>
      <c r="D167" s="2" t="s">
        <v>47</v>
      </c>
      <c r="E167" s="2" t="s">
        <v>1013</v>
      </c>
      <c r="F167" s="2" t="s">
        <v>1014</v>
      </c>
      <c r="G167" s="2" t="s">
        <v>1163</v>
      </c>
    </row>
    <row r="168" customFormat="false" ht="15" hidden="false" customHeight="false" outlineLevel="0" collapsed="false">
      <c r="A168" s="2" t="s">
        <v>1337</v>
      </c>
      <c r="B168" s="2" t="s">
        <v>174</v>
      </c>
      <c r="C168" s="2" t="s">
        <v>1117</v>
      </c>
      <c r="D168" s="2" t="s">
        <v>47</v>
      </c>
      <c r="E168" s="2" t="s">
        <v>1013</v>
      </c>
      <c r="F168" s="2" t="s">
        <v>1014</v>
      </c>
      <c r="G168" s="2" t="s">
        <v>1338</v>
      </c>
    </row>
    <row r="169" customFormat="false" ht="15" hidden="false" customHeight="false" outlineLevel="0" collapsed="false">
      <c r="A169" s="2" t="s">
        <v>1339</v>
      </c>
      <c r="B169" s="2" t="s">
        <v>174</v>
      </c>
      <c r="C169" s="2" t="s">
        <v>1117</v>
      </c>
      <c r="D169" s="2" t="s">
        <v>47</v>
      </c>
      <c r="E169" s="2" t="s">
        <v>1013</v>
      </c>
      <c r="F169" s="2" t="s">
        <v>1014</v>
      </c>
      <c r="G169" s="2" t="s">
        <v>1340</v>
      </c>
    </row>
    <row r="170" customFormat="false" ht="15" hidden="false" customHeight="false" outlineLevel="0" collapsed="false">
      <c r="A170" s="2" t="s">
        <v>1341</v>
      </c>
      <c r="B170" s="2" t="s">
        <v>174</v>
      </c>
      <c r="C170" s="2" t="s">
        <v>1117</v>
      </c>
      <c r="D170" s="2" t="s">
        <v>47</v>
      </c>
      <c r="E170" s="2" t="s">
        <v>1013</v>
      </c>
      <c r="F170" s="2" t="s">
        <v>1014</v>
      </c>
      <c r="G170" s="2" t="s">
        <v>1342</v>
      </c>
    </row>
    <row r="171" customFormat="false" ht="15" hidden="false" customHeight="false" outlineLevel="0" collapsed="false">
      <c r="A171" s="2" t="s">
        <v>1343</v>
      </c>
      <c r="B171" s="2" t="s">
        <v>174</v>
      </c>
      <c r="C171" s="2" t="s">
        <v>1117</v>
      </c>
      <c r="D171" s="2" t="s">
        <v>47</v>
      </c>
      <c r="E171" s="2" t="s">
        <v>1013</v>
      </c>
      <c r="F171" s="2" t="s">
        <v>1014</v>
      </c>
      <c r="G171" s="2" t="s">
        <v>1161</v>
      </c>
    </row>
    <row r="172" customFormat="false" ht="15" hidden="false" customHeight="false" outlineLevel="0" collapsed="false">
      <c r="A172" s="2" t="s">
        <v>1344</v>
      </c>
      <c r="B172" s="2" t="s">
        <v>174</v>
      </c>
      <c r="C172" s="2" t="s">
        <v>1117</v>
      </c>
      <c r="D172" s="2" t="s">
        <v>47</v>
      </c>
      <c r="E172" s="2" t="s">
        <v>1013</v>
      </c>
      <c r="F172" s="2" t="s">
        <v>1014</v>
      </c>
      <c r="G172" s="2" t="s">
        <v>1345</v>
      </c>
    </row>
    <row r="173" customFormat="false" ht="15" hidden="false" customHeight="false" outlineLevel="0" collapsed="false">
      <c r="A173" s="2" t="s">
        <v>1346</v>
      </c>
      <c r="B173" s="2" t="s">
        <v>174</v>
      </c>
      <c r="C173" s="2" t="s">
        <v>1117</v>
      </c>
      <c r="D173" s="2" t="s">
        <v>47</v>
      </c>
      <c r="E173" s="2" t="s">
        <v>1013</v>
      </c>
      <c r="F173" s="2" t="s">
        <v>1014</v>
      </c>
      <c r="G173" s="2" t="s">
        <v>1347</v>
      </c>
    </row>
    <row r="174" customFormat="false" ht="15" hidden="false" customHeight="false" outlineLevel="0" collapsed="false">
      <c r="A174" s="2" t="s">
        <v>1348</v>
      </c>
      <c r="B174" s="2" t="s">
        <v>174</v>
      </c>
      <c r="C174" s="2" t="s">
        <v>1117</v>
      </c>
      <c r="D174" s="2" t="s">
        <v>47</v>
      </c>
      <c r="E174" s="2" t="s">
        <v>1013</v>
      </c>
      <c r="F174" s="2" t="s">
        <v>1014</v>
      </c>
      <c r="G174" s="2" t="s">
        <v>1349</v>
      </c>
    </row>
    <row r="175" customFormat="false" ht="15" hidden="false" customHeight="false" outlineLevel="0" collapsed="false">
      <c r="A175" s="2" t="s">
        <v>1350</v>
      </c>
      <c r="B175" s="2" t="s">
        <v>174</v>
      </c>
      <c r="C175" s="2" t="s">
        <v>1117</v>
      </c>
      <c r="D175" s="2" t="s">
        <v>47</v>
      </c>
      <c r="E175" s="2" t="s">
        <v>1013</v>
      </c>
      <c r="F175" s="2" t="s">
        <v>1014</v>
      </c>
      <c r="G175" s="2" t="s">
        <v>1345</v>
      </c>
    </row>
    <row r="176" customFormat="false" ht="15" hidden="false" customHeight="false" outlineLevel="0" collapsed="false">
      <c r="A176" s="2" t="s">
        <v>1351</v>
      </c>
      <c r="B176" s="2" t="s">
        <v>174</v>
      </c>
      <c r="C176" s="2" t="s">
        <v>1117</v>
      </c>
      <c r="D176" s="2" t="s">
        <v>47</v>
      </c>
      <c r="E176" s="2" t="s">
        <v>1013</v>
      </c>
      <c r="F176" s="2" t="s">
        <v>1014</v>
      </c>
      <c r="G176" s="2" t="s">
        <v>1352</v>
      </c>
    </row>
    <row r="177" customFormat="false" ht="15" hidden="false" customHeight="false" outlineLevel="0" collapsed="false">
      <c r="A177" s="2" t="s">
        <v>1353</v>
      </c>
      <c r="B177" s="2" t="s">
        <v>174</v>
      </c>
      <c r="C177" s="2" t="s">
        <v>1117</v>
      </c>
      <c r="D177" s="2" t="s">
        <v>47</v>
      </c>
      <c r="E177" s="2" t="s">
        <v>1013</v>
      </c>
      <c r="F177" s="2" t="s">
        <v>1014</v>
      </c>
      <c r="G177" s="2" t="s">
        <v>1354</v>
      </c>
    </row>
    <row r="178" customFormat="false" ht="15" hidden="false" customHeight="false" outlineLevel="0" collapsed="false">
      <c r="A178" s="2" t="s">
        <v>1355</v>
      </c>
      <c r="B178" s="2" t="s">
        <v>174</v>
      </c>
      <c r="C178" s="2" t="s">
        <v>1117</v>
      </c>
      <c r="D178" s="2" t="s">
        <v>47</v>
      </c>
      <c r="E178" s="2" t="s">
        <v>1013</v>
      </c>
      <c r="F178" s="2" t="s">
        <v>1014</v>
      </c>
      <c r="G178" s="2" t="s">
        <v>1356</v>
      </c>
    </row>
    <row r="179" customFormat="false" ht="15" hidden="false" customHeight="false" outlineLevel="0" collapsed="false">
      <c r="A179" s="2" t="s">
        <v>1357</v>
      </c>
      <c r="B179" s="2" t="s">
        <v>174</v>
      </c>
      <c r="C179" s="2" t="s">
        <v>1117</v>
      </c>
      <c r="D179" s="2" t="s">
        <v>47</v>
      </c>
      <c r="E179" s="2" t="s">
        <v>1013</v>
      </c>
      <c r="F179" s="2" t="s">
        <v>1014</v>
      </c>
      <c r="G179" s="2" t="s">
        <v>1181</v>
      </c>
    </row>
    <row r="180" customFormat="false" ht="15" hidden="false" customHeight="false" outlineLevel="0" collapsed="false">
      <c r="A180" s="2" t="s">
        <v>1358</v>
      </c>
      <c r="B180" s="2" t="s">
        <v>174</v>
      </c>
      <c r="C180" s="2" t="s">
        <v>1117</v>
      </c>
      <c r="D180" s="2" t="s">
        <v>47</v>
      </c>
      <c r="E180" s="2" t="s">
        <v>1013</v>
      </c>
      <c r="F180" s="2" t="s">
        <v>1014</v>
      </c>
      <c r="G180" s="2" t="s">
        <v>1185</v>
      </c>
    </row>
    <row r="181" customFormat="false" ht="15" hidden="false" customHeight="false" outlineLevel="0" collapsed="false">
      <c r="A181" s="2" t="s">
        <v>1359</v>
      </c>
      <c r="B181" s="2" t="s">
        <v>174</v>
      </c>
      <c r="C181" s="2" t="s">
        <v>1117</v>
      </c>
      <c r="D181" s="2" t="s">
        <v>47</v>
      </c>
      <c r="E181" s="2" t="s">
        <v>1013</v>
      </c>
      <c r="F181" s="2" t="s">
        <v>1014</v>
      </c>
      <c r="G181" s="2" t="s">
        <v>1360</v>
      </c>
    </row>
    <row r="182" customFormat="false" ht="15" hidden="false" customHeight="false" outlineLevel="0" collapsed="false">
      <c r="A182" s="2" t="s">
        <v>1361</v>
      </c>
      <c r="B182" s="2" t="s">
        <v>174</v>
      </c>
      <c r="C182" s="2" t="s">
        <v>1117</v>
      </c>
      <c r="D182" s="2" t="s">
        <v>47</v>
      </c>
      <c r="E182" s="2" t="s">
        <v>1013</v>
      </c>
      <c r="F182" s="2" t="s">
        <v>1014</v>
      </c>
      <c r="G182" s="2" t="s">
        <v>1362</v>
      </c>
    </row>
    <row r="183" customFormat="false" ht="15" hidden="false" customHeight="false" outlineLevel="0" collapsed="false">
      <c r="A183" s="2" t="s">
        <v>1363</v>
      </c>
      <c r="B183" s="2" t="s">
        <v>174</v>
      </c>
      <c r="C183" s="2" t="s">
        <v>1117</v>
      </c>
      <c r="D183" s="2" t="s">
        <v>47</v>
      </c>
      <c r="E183" s="2" t="s">
        <v>1013</v>
      </c>
      <c r="F183" s="2" t="s">
        <v>1014</v>
      </c>
      <c r="G183" s="2" t="s">
        <v>1364</v>
      </c>
    </row>
    <row r="184" customFormat="false" ht="15" hidden="false" customHeight="false" outlineLevel="0" collapsed="false">
      <c r="A184" s="2" t="s">
        <v>1365</v>
      </c>
      <c r="B184" s="2" t="s">
        <v>174</v>
      </c>
      <c r="C184" s="2" t="s">
        <v>1117</v>
      </c>
      <c r="D184" s="2" t="s">
        <v>47</v>
      </c>
      <c r="E184" s="2" t="s">
        <v>1013</v>
      </c>
      <c r="F184" s="2" t="s">
        <v>1014</v>
      </c>
      <c r="G184" s="2" t="s">
        <v>1366</v>
      </c>
    </row>
    <row r="185" customFormat="false" ht="15" hidden="false" customHeight="false" outlineLevel="0" collapsed="false">
      <c r="A185" s="2" t="s">
        <v>1367</v>
      </c>
      <c r="B185" s="2" t="s">
        <v>174</v>
      </c>
      <c r="C185" s="2" t="s">
        <v>1117</v>
      </c>
      <c r="D185" s="2" t="s">
        <v>47</v>
      </c>
      <c r="E185" s="2" t="s">
        <v>1013</v>
      </c>
      <c r="F185" s="2" t="s">
        <v>1014</v>
      </c>
      <c r="G185" s="2" t="s">
        <v>1368</v>
      </c>
    </row>
    <row r="186" customFormat="false" ht="15" hidden="false" customHeight="false" outlineLevel="0" collapsed="false">
      <c r="A186" s="2" t="s">
        <v>1369</v>
      </c>
      <c r="B186" s="2" t="s">
        <v>174</v>
      </c>
      <c r="C186" s="2" t="s">
        <v>1117</v>
      </c>
      <c r="D186" s="2" t="s">
        <v>47</v>
      </c>
      <c r="E186" s="2" t="s">
        <v>1013</v>
      </c>
      <c r="F186" s="2" t="s">
        <v>1014</v>
      </c>
      <c r="G186" s="2" t="s">
        <v>1370</v>
      </c>
    </row>
    <row r="187" customFormat="false" ht="15" hidden="false" customHeight="false" outlineLevel="0" collapsed="false">
      <c r="A187" s="2" t="s">
        <v>1371</v>
      </c>
      <c r="B187" s="2" t="s">
        <v>174</v>
      </c>
      <c r="C187" s="2" t="s">
        <v>1117</v>
      </c>
      <c r="D187" s="2" t="s">
        <v>47</v>
      </c>
      <c r="E187" s="2" t="s">
        <v>1013</v>
      </c>
      <c r="F187" s="2" t="s">
        <v>1014</v>
      </c>
      <c r="G187" s="2" t="s">
        <v>1372</v>
      </c>
    </row>
    <row r="188" customFormat="false" ht="15" hidden="false" customHeight="false" outlineLevel="0" collapsed="false">
      <c r="A188" s="2" t="s">
        <v>1373</v>
      </c>
      <c r="B188" s="2" t="s">
        <v>174</v>
      </c>
      <c r="C188" s="2" t="s">
        <v>1117</v>
      </c>
      <c r="D188" s="2" t="s">
        <v>47</v>
      </c>
      <c r="E188" s="2" t="s">
        <v>1013</v>
      </c>
      <c r="F188" s="2" t="s">
        <v>1014</v>
      </c>
      <c r="G188" s="2" t="s">
        <v>1374</v>
      </c>
    </row>
    <row r="189" customFormat="false" ht="15" hidden="false" customHeight="false" outlineLevel="0" collapsed="false">
      <c r="A189" s="2" t="s">
        <v>1375</v>
      </c>
      <c r="B189" s="2" t="s">
        <v>174</v>
      </c>
      <c r="C189" s="2" t="s">
        <v>1117</v>
      </c>
      <c r="D189" s="2" t="s">
        <v>47</v>
      </c>
      <c r="E189" s="2" t="s">
        <v>1013</v>
      </c>
      <c r="F189" s="2" t="s">
        <v>1014</v>
      </c>
      <c r="G189" s="2" t="s">
        <v>1376</v>
      </c>
    </row>
    <row r="190" customFormat="false" ht="15" hidden="false" customHeight="false" outlineLevel="0" collapsed="false">
      <c r="A190" s="2" t="s">
        <v>1377</v>
      </c>
      <c r="B190" s="2" t="s">
        <v>174</v>
      </c>
      <c r="C190" s="2" t="s">
        <v>1117</v>
      </c>
      <c r="D190" s="2" t="s">
        <v>47</v>
      </c>
      <c r="E190" s="2" t="s">
        <v>1013</v>
      </c>
      <c r="F190" s="2" t="s">
        <v>1014</v>
      </c>
      <c r="G190" s="2" t="s">
        <v>1378</v>
      </c>
    </row>
    <row r="191" customFormat="false" ht="15" hidden="false" customHeight="false" outlineLevel="0" collapsed="false">
      <c r="A191" s="2" t="s">
        <v>1379</v>
      </c>
      <c r="B191" s="2" t="s">
        <v>174</v>
      </c>
      <c r="C191" s="2" t="s">
        <v>1117</v>
      </c>
      <c r="D191" s="2" t="s">
        <v>47</v>
      </c>
      <c r="E191" s="2" t="s">
        <v>1013</v>
      </c>
      <c r="F191" s="2" t="s">
        <v>1014</v>
      </c>
      <c r="G191" s="2" t="s">
        <v>1380</v>
      </c>
    </row>
    <row r="192" customFormat="false" ht="15" hidden="false" customHeight="false" outlineLevel="0" collapsed="false">
      <c r="A192" s="2" t="s">
        <v>1381</v>
      </c>
      <c r="B192" s="2" t="s">
        <v>174</v>
      </c>
      <c r="C192" s="2" t="s">
        <v>1117</v>
      </c>
      <c r="D192" s="2" t="s">
        <v>47</v>
      </c>
      <c r="E192" s="2" t="s">
        <v>1013</v>
      </c>
      <c r="F192" s="2" t="s">
        <v>1014</v>
      </c>
      <c r="G192" s="2" t="s">
        <v>1382</v>
      </c>
    </row>
    <row r="193" customFormat="false" ht="15" hidden="false" customHeight="false" outlineLevel="0" collapsed="false">
      <c r="A193" s="2" t="s">
        <v>1383</v>
      </c>
      <c r="B193" s="2" t="s">
        <v>174</v>
      </c>
      <c r="C193" s="2" t="s">
        <v>1117</v>
      </c>
      <c r="D193" s="2" t="s">
        <v>47</v>
      </c>
      <c r="E193" s="2" t="s">
        <v>1013</v>
      </c>
      <c r="F193" s="2" t="s">
        <v>1014</v>
      </c>
      <c r="G193" s="2" t="s">
        <v>1384</v>
      </c>
    </row>
    <row r="194" customFormat="false" ht="15" hidden="false" customHeight="false" outlineLevel="0" collapsed="false">
      <c r="A194" s="2" t="s">
        <v>1385</v>
      </c>
      <c r="B194" s="2" t="s">
        <v>174</v>
      </c>
      <c r="C194" s="2" t="s">
        <v>1117</v>
      </c>
      <c r="D194" s="2" t="s">
        <v>47</v>
      </c>
      <c r="E194" s="2" t="s">
        <v>1013</v>
      </c>
      <c r="F194" s="2" t="s">
        <v>1014</v>
      </c>
      <c r="G194" s="2" t="s">
        <v>1386</v>
      </c>
    </row>
    <row r="195" customFormat="false" ht="15" hidden="false" customHeight="false" outlineLevel="0" collapsed="false">
      <c r="A195" s="2" t="s">
        <v>1387</v>
      </c>
      <c r="B195" s="2" t="s">
        <v>174</v>
      </c>
      <c r="C195" s="2" t="s">
        <v>1117</v>
      </c>
      <c r="D195" s="2" t="s">
        <v>47</v>
      </c>
      <c r="E195" s="2" t="s">
        <v>1013</v>
      </c>
      <c r="F195" s="2" t="s">
        <v>1014</v>
      </c>
      <c r="G195" s="2" t="s">
        <v>1388</v>
      </c>
    </row>
    <row r="196" customFormat="false" ht="15" hidden="false" customHeight="false" outlineLevel="0" collapsed="false">
      <c r="A196" s="2" t="s">
        <v>1389</v>
      </c>
      <c r="B196" s="2" t="s">
        <v>174</v>
      </c>
      <c r="C196" s="2" t="s">
        <v>1390</v>
      </c>
      <c r="D196" s="2" t="s">
        <v>48</v>
      </c>
      <c r="E196" s="2" t="s">
        <v>1391</v>
      </c>
      <c r="F196" s="2" t="s">
        <v>1392</v>
      </c>
      <c r="G196" s="2" t="s">
        <v>1393</v>
      </c>
    </row>
    <row r="197" customFormat="false" ht="15" hidden="false" customHeight="false" outlineLevel="0" collapsed="false">
      <c r="A197" s="2" t="s">
        <v>1394</v>
      </c>
      <c r="B197" s="2" t="s">
        <v>174</v>
      </c>
      <c r="C197" s="2" t="s">
        <v>1390</v>
      </c>
      <c r="D197" s="2" t="s">
        <v>48</v>
      </c>
      <c r="E197" s="2" t="s">
        <v>1391</v>
      </c>
      <c r="F197" s="2" t="s">
        <v>1392</v>
      </c>
      <c r="G197" s="2" t="s">
        <v>1395</v>
      </c>
    </row>
    <row r="198" customFormat="false" ht="15" hidden="false" customHeight="false" outlineLevel="0" collapsed="false">
      <c r="A198" s="2" t="s">
        <v>1396</v>
      </c>
      <c r="B198" s="2" t="s">
        <v>174</v>
      </c>
      <c r="C198" s="2" t="s">
        <v>1390</v>
      </c>
      <c r="D198" s="2" t="s">
        <v>48</v>
      </c>
      <c r="E198" s="2" t="s">
        <v>1391</v>
      </c>
      <c r="F198" s="2" t="s">
        <v>1392</v>
      </c>
      <c r="G198" s="2" t="s">
        <v>1397</v>
      </c>
    </row>
    <row r="199" customFormat="false" ht="15" hidden="false" customHeight="false" outlineLevel="0" collapsed="false">
      <c r="A199" s="2" t="s">
        <v>1398</v>
      </c>
      <c r="B199" s="2" t="s">
        <v>174</v>
      </c>
      <c r="C199" s="2" t="s">
        <v>1117</v>
      </c>
      <c r="D199" s="2" t="s">
        <v>47</v>
      </c>
      <c r="E199" s="2" t="s">
        <v>1013</v>
      </c>
      <c r="F199" s="2" t="s">
        <v>1014</v>
      </c>
      <c r="G199" s="2" t="s">
        <v>1399</v>
      </c>
    </row>
    <row r="200" customFormat="false" ht="15" hidden="false" customHeight="false" outlineLevel="0" collapsed="false">
      <c r="A200" s="2" t="s">
        <v>1400</v>
      </c>
      <c r="B200" s="2" t="s">
        <v>174</v>
      </c>
      <c r="C200" s="2" t="s">
        <v>1117</v>
      </c>
      <c r="D200" s="2" t="s">
        <v>47</v>
      </c>
      <c r="E200" s="2" t="s">
        <v>1013</v>
      </c>
      <c r="F200" s="2" t="s">
        <v>1014</v>
      </c>
      <c r="G200" s="2" t="s">
        <v>1401</v>
      </c>
    </row>
    <row r="201" customFormat="false" ht="15" hidden="false" customHeight="false" outlineLevel="0" collapsed="false">
      <c r="A201" s="2" t="s">
        <v>1402</v>
      </c>
      <c r="B201" s="2" t="s">
        <v>174</v>
      </c>
      <c r="C201" s="2" t="s">
        <v>1117</v>
      </c>
      <c r="D201" s="2" t="s">
        <v>47</v>
      </c>
      <c r="E201" s="2" t="s">
        <v>1013</v>
      </c>
      <c r="F201" s="2" t="s">
        <v>1014</v>
      </c>
      <c r="G201" s="2" t="s">
        <v>1403</v>
      </c>
    </row>
    <row r="202" customFormat="false" ht="15" hidden="false" customHeight="false" outlineLevel="0" collapsed="false">
      <c r="A202" s="2" t="s">
        <v>1404</v>
      </c>
      <c r="B202" s="2" t="s">
        <v>174</v>
      </c>
      <c r="C202" s="2" t="s">
        <v>1117</v>
      </c>
      <c r="D202" s="2" t="s">
        <v>47</v>
      </c>
      <c r="E202" s="2" t="s">
        <v>1013</v>
      </c>
      <c r="F202" s="2" t="s">
        <v>1014</v>
      </c>
      <c r="G202" s="2" t="s">
        <v>1405</v>
      </c>
    </row>
    <row r="203" customFormat="false" ht="15" hidden="false" customHeight="false" outlineLevel="0" collapsed="false">
      <c r="A203" s="2" t="s">
        <v>1406</v>
      </c>
      <c r="B203" s="2" t="s">
        <v>174</v>
      </c>
      <c r="C203" s="2" t="s">
        <v>1117</v>
      </c>
      <c r="D203" s="2" t="s">
        <v>47</v>
      </c>
      <c r="E203" s="2" t="s">
        <v>1013</v>
      </c>
      <c r="F203" s="2" t="s">
        <v>1014</v>
      </c>
      <c r="G203" s="2" t="s">
        <v>1407</v>
      </c>
    </row>
    <row r="204" customFormat="false" ht="15" hidden="false" customHeight="false" outlineLevel="0" collapsed="false">
      <c r="A204" s="2" t="s">
        <v>1408</v>
      </c>
      <c r="B204" s="2" t="s">
        <v>174</v>
      </c>
      <c r="C204" s="2" t="s">
        <v>1117</v>
      </c>
      <c r="D204" s="2" t="s">
        <v>47</v>
      </c>
      <c r="E204" s="2" t="s">
        <v>1013</v>
      </c>
      <c r="F204" s="2" t="s">
        <v>1014</v>
      </c>
      <c r="G204" s="2" t="s">
        <v>1409</v>
      </c>
    </row>
    <row r="205" customFormat="false" ht="15" hidden="false" customHeight="false" outlineLevel="0" collapsed="false">
      <c r="A205" s="2" t="s">
        <v>1410</v>
      </c>
      <c r="B205" s="2" t="s">
        <v>174</v>
      </c>
      <c r="C205" s="2" t="s">
        <v>1117</v>
      </c>
      <c r="D205" s="2" t="s">
        <v>47</v>
      </c>
      <c r="E205" s="2" t="s">
        <v>1013</v>
      </c>
      <c r="F205" s="2" t="s">
        <v>1014</v>
      </c>
      <c r="G205" s="2" t="s">
        <v>1411</v>
      </c>
    </row>
    <row r="206" customFormat="false" ht="15" hidden="false" customHeight="false" outlineLevel="0" collapsed="false">
      <c r="A206" s="2" t="s">
        <v>1412</v>
      </c>
      <c r="B206" s="2" t="s">
        <v>174</v>
      </c>
      <c r="C206" s="2" t="s">
        <v>1117</v>
      </c>
      <c r="D206" s="2" t="s">
        <v>47</v>
      </c>
      <c r="E206" s="2" t="s">
        <v>1013</v>
      </c>
      <c r="F206" s="2" t="s">
        <v>1014</v>
      </c>
      <c r="G206" s="2" t="s">
        <v>1413</v>
      </c>
    </row>
    <row r="207" customFormat="false" ht="15" hidden="false" customHeight="false" outlineLevel="0" collapsed="false">
      <c r="A207" s="2" t="s">
        <v>1414</v>
      </c>
      <c r="B207" s="2" t="s">
        <v>174</v>
      </c>
      <c r="C207" s="2" t="s">
        <v>1117</v>
      </c>
      <c r="D207" s="2" t="s">
        <v>47</v>
      </c>
      <c r="E207" s="2" t="s">
        <v>1013</v>
      </c>
      <c r="F207" s="2" t="s">
        <v>1014</v>
      </c>
      <c r="G207" s="2" t="s">
        <v>1415</v>
      </c>
    </row>
    <row r="208" customFormat="false" ht="15" hidden="false" customHeight="false" outlineLevel="0" collapsed="false">
      <c r="A208" s="2" t="s">
        <v>1416</v>
      </c>
      <c r="B208" s="2" t="s">
        <v>174</v>
      </c>
      <c r="C208" s="2" t="s">
        <v>1117</v>
      </c>
      <c r="D208" s="2" t="s">
        <v>47</v>
      </c>
      <c r="E208" s="2" t="s">
        <v>1013</v>
      </c>
      <c r="F208" s="2" t="s">
        <v>1014</v>
      </c>
      <c r="G208" s="2" t="s">
        <v>1417</v>
      </c>
    </row>
    <row r="209" customFormat="false" ht="15" hidden="false" customHeight="false" outlineLevel="0" collapsed="false">
      <c r="A209" s="2" t="s">
        <v>1418</v>
      </c>
      <c r="B209" s="2" t="s">
        <v>174</v>
      </c>
      <c r="C209" s="2" t="s">
        <v>1117</v>
      </c>
      <c r="D209" s="2" t="s">
        <v>47</v>
      </c>
      <c r="E209" s="2" t="s">
        <v>1013</v>
      </c>
      <c r="F209" s="2" t="s">
        <v>1014</v>
      </c>
      <c r="G209" s="2" t="s">
        <v>1419</v>
      </c>
    </row>
    <row r="210" customFormat="false" ht="15" hidden="false" customHeight="false" outlineLevel="0" collapsed="false">
      <c r="A210" s="2" t="s">
        <v>1420</v>
      </c>
      <c r="B210" s="2" t="s">
        <v>174</v>
      </c>
      <c r="C210" s="2" t="s">
        <v>1117</v>
      </c>
      <c r="D210" s="2" t="s">
        <v>47</v>
      </c>
      <c r="E210" s="2" t="s">
        <v>1013</v>
      </c>
      <c r="F210" s="2" t="s">
        <v>1014</v>
      </c>
      <c r="G210" s="2" t="s">
        <v>1421</v>
      </c>
    </row>
    <row r="211" customFormat="false" ht="15" hidden="false" customHeight="false" outlineLevel="0" collapsed="false">
      <c r="A211" s="2" t="s">
        <v>1422</v>
      </c>
      <c r="B211" s="2" t="s">
        <v>174</v>
      </c>
      <c r="C211" s="2" t="s">
        <v>1117</v>
      </c>
      <c r="D211" s="2" t="s">
        <v>47</v>
      </c>
      <c r="E211" s="2" t="s">
        <v>1013</v>
      </c>
      <c r="F211" s="2" t="s">
        <v>1014</v>
      </c>
      <c r="G211" s="2" t="s">
        <v>1423</v>
      </c>
    </row>
    <row r="212" customFormat="false" ht="15" hidden="false" customHeight="false" outlineLevel="0" collapsed="false">
      <c r="A212" s="2" t="s">
        <v>1424</v>
      </c>
      <c r="B212" s="2" t="s">
        <v>174</v>
      </c>
      <c r="C212" s="2" t="s">
        <v>1117</v>
      </c>
      <c r="D212" s="2" t="s">
        <v>47</v>
      </c>
      <c r="E212" s="2" t="s">
        <v>1013</v>
      </c>
      <c r="F212" s="2" t="s">
        <v>1014</v>
      </c>
      <c r="G212" s="2" t="s">
        <v>1425</v>
      </c>
    </row>
    <row r="213" customFormat="false" ht="15" hidden="false" customHeight="false" outlineLevel="0" collapsed="false">
      <c r="A213" s="2" t="s">
        <v>1426</v>
      </c>
      <c r="B213" s="2" t="s">
        <v>174</v>
      </c>
      <c r="C213" s="2" t="s">
        <v>1117</v>
      </c>
      <c r="D213" s="2" t="s">
        <v>47</v>
      </c>
      <c r="E213" s="2" t="s">
        <v>1013</v>
      </c>
      <c r="F213" s="2" t="s">
        <v>1014</v>
      </c>
      <c r="G213" s="2" t="s">
        <v>1427</v>
      </c>
    </row>
    <row r="214" customFormat="false" ht="15" hidden="false" customHeight="false" outlineLevel="0" collapsed="false">
      <c r="A214" s="2" t="s">
        <v>1428</v>
      </c>
      <c r="B214" s="2" t="s">
        <v>174</v>
      </c>
      <c r="C214" s="2" t="s">
        <v>1117</v>
      </c>
      <c r="D214" s="2" t="s">
        <v>47</v>
      </c>
      <c r="E214" s="2" t="s">
        <v>1013</v>
      </c>
      <c r="F214" s="2" t="s">
        <v>1014</v>
      </c>
      <c r="G214" s="2" t="s">
        <v>1429</v>
      </c>
    </row>
    <row r="215" customFormat="false" ht="15" hidden="false" customHeight="false" outlineLevel="0" collapsed="false">
      <c r="A215" s="2" t="s">
        <v>1430</v>
      </c>
      <c r="B215" s="2" t="s">
        <v>174</v>
      </c>
      <c r="C215" s="2" t="s">
        <v>1117</v>
      </c>
      <c r="D215" s="2" t="s">
        <v>47</v>
      </c>
      <c r="E215" s="2" t="s">
        <v>1013</v>
      </c>
      <c r="F215" s="2" t="s">
        <v>1014</v>
      </c>
      <c r="G215" s="2" t="s">
        <v>1431</v>
      </c>
    </row>
    <row r="216" customFormat="false" ht="15" hidden="false" customHeight="false" outlineLevel="0" collapsed="false">
      <c r="A216" s="2" t="s">
        <v>1432</v>
      </c>
      <c r="B216" s="2" t="s">
        <v>174</v>
      </c>
      <c r="C216" s="2" t="s">
        <v>1117</v>
      </c>
      <c r="D216" s="2" t="s">
        <v>47</v>
      </c>
      <c r="E216" s="2" t="s">
        <v>1013</v>
      </c>
      <c r="F216" s="2" t="s">
        <v>1014</v>
      </c>
      <c r="G216" s="2" t="s">
        <v>1433</v>
      </c>
    </row>
    <row r="217" customFormat="false" ht="15" hidden="false" customHeight="false" outlineLevel="0" collapsed="false">
      <c r="A217" s="2" t="s">
        <v>1434</v>
      </c>
      <c r="B217" s="2" t="s">
        <v>174</v>
      </c>
      <c r="C217" s="2" t="s">
        <v>1117</v>
      </c>
      <c r="D217" s="2" t="s">
        <v>47</v>
      </c>
      <c r="E217" s="2" t="s">
        <v>1013</v>
      </c>
      <c r="F217" s="2" t="s">
        <v>1014</v>
      </c>
      <c r="G217" s="2" t="s">
        <v>1203</v>
      </c>
    </row>
    <row r="218" customFormat="false" ht="15" hidden="false" customHeight="false" outlineLevel="0" collapsed="false">
      <c r="A218" s="2" t="s">
        <v>1435</v>
      </c>
      <c r="B218" s="2" t="s">
        <v>174</v>
      </c>
      <c r="C218" s="2" t="s">
        <v>1117</v>
      </c>
      <c r="D218" s="2" t="s">
        <v>47</v>
      </c>
      <c r="E218" s="2" t="s">
        <v>1013</v>
      </c>
      <c r="F218" s="2" t="s">
        <v>1014</v>
      </c>
      <c r="G218" s="2" t="s">
        <v>1436</v>
      </c>
    </row>
    <row r="219" customFormat="false" ht="15" hidden="false" customHeight="false" outlineLevel="0" collapsed="false">
      <c r="A219" s="2" t="s">
        <v>1437</v>
      </c>
      <c r="B219" s="2" t="s">
        <v>174</v>
      </c>
      <c r="C219" s="2" t="s">
        <v>1117</v>
      </c>
      <c r="D219" s="2" t="s">
        <v>47</v>
      </c>
      <c r="E219" s="2" t="s">
        <v>1013</v>
      </c>
      <c r="F219" s="2" t="s">
        <v>1014</v>
      </c>
      <c r="G219" s="2" t="s">
        <v>1438</v>
      </c>
    </row>
    <row r="220" customFormat="false" ht="15" hidden="false" customHeight="false" outlineLevel="0" collapsed="false">
      <c r="A220" s="2" t="s">
        <v>1439</v>
      </c>
      <c r="B220" s="2" t="s">
        <v>174</v>
      </c>
      <c r="C220" s="2" t="s">
        <v>1117</v>
      </c>
      <c r="D220" s="2" t="s">
        <v>47</v>
      </c>
      <c r="E220" s="2" t="s">
        <v>1013</v>
      </c>
      <c r="F220" s="2" t="s">
        <v>1014</v>
      </c>
      <c r="G220" s="2" t="s">
        <v>1440</v>
      </c>
    </row>
    <row r="221" customFormat="false" ht="15" hidden="false" customHeight="false" outlineLevel="0" collapsed="false">
      <c r="A221" s="2" t="s">
        <v>1441</v>
      </c>
      <c r="B221" s="2" t="s">
        <v>174</v>
      </c>
      <c r="C221" s="2" t="s">
        <v>1117</v>
      </c>
      <c r="D221" s="2" t="s">
        <v>47</v>
      </c>
      <c r="E221" s="2" t="s">
        <v>1013</v>
      </c>
      <c r="F221" s="2" t="s">
        <v>1014</v>
      </c>
      <c r="G221" s="2" t="s">
        <v>1442</v>
      </c>
    </row>
    <row r="222" customFormat="false" ht="15" hidden="false" customHeight="false" outlineLevel="0" collapsed="false">
      <c r="A222" s="2" t="s">
        <v>1443</v>
      </c>
      <c r="B222" s="2" t="s">
        <v>174</v>
      </c>
      <c r="C222" s="2" t="s">
        <v>1117</v>
      </c>
      <c r="D222" s="2" t="s">
        <v>47</v>
      </c>
      <c r="E222" s="2" t="s">
        <v>1013</v>
      </c>
      <c r="F222" s="2" t="s">
        <v>1014</v>
      </c>
      <c r="G222" s="2" t="s">
        <v>1444</v>
      </c>
    </row>
    <row r="223" customFormat="false" ht="15" hidden="false" customHeight="false" outlineLevel="0" collapsed="false">
      <c r="A223" s="2" t="s">
        <v>1445</v>
      </c>
      <c r="B223" s="2" t="s">
        <v>174</v>
      </c>
      <c r="C223" s="2" t="s">
        <v>1117</v>
      </c>
      <c r="D223" s="2" t="s">
        <v>47</v>
      </c>
      <c r="E223" s="2" t="s">
        <v>1013</v>
      </c>
      <c r="F223" s="2" t="s">
        <v>1014</v>
      </c>
      <c r="G223" s="2" t="s">
        <v>1446</v>
      </c>
    </row>
    <row r="224" customFormat="false" ht="15" hidden="false" customHeight="false" outlineLevel="0" collapsed="false">
      <c r="A224" s="2" t="s">
        <v>1447</v>
      </c>
      <c r="B224" s="2" t="s">
        <v>174</v>
      </c>
      <c r="C224" s="2" t="s">
        <v>1117</v>
      </c>
      <c r="D224" s="2" t="s">
        <v>47</v>
      </c>
      <c r="E224" s="2" t="s">
        <v>1013</v>
      </c>
      <c r="F224" s="2" t="s">
        <v>1014</v>
      </c>
      <c r="G224" s="2" t="s">
        <v>1448</v>
      </c>
    </row>
    <row r="225" customFormat="false" ht="15" hidden="false" customHeight="false" outlineLevel="0" collapsed="false">
      <c r="A225" s="2" t="s">
        <v>1449</v>
      </c>
      <c r="B225" s="2" t="s">
        <v>174</v>
      </c>
      <c r="C225" s="2" t="s">
        <v>1117</v>
      </c>
      <c r="D225" s="2" t="s">
        <v>47</v>
      </c>
      <c r="E225" s="2" t="s">
        <v>1013</v>
      </c>
      <c r="F225" s="2" t="s">
        <v>1014</v>
      </c>
      <c r="G225" s="2" t="s">
        <v>1450</v>
      </c>
    </row>
    <row r="226" customFormat="false" ht="15" hidden="false" customHeight="false" outlineLevel="0" collapsed="false">
      <c r="A226" s="2" t="s">
        <v>1451</v>
      </c>
      <c r="B226" s="2" t="s">
        <v>174</v>
      </c>
      <c r="C226" s="2" t="s">
        <v>1117</v>
      </c>
      <c r="D226" s="2" t="s">
        <v>47</v>
      </c>
      <c r="E226" s="2" t="s">
        <v>1013</v>
      </c>
      <c r="F226" s="2" t="s">
        <v>1014</v>
      </c>
      <c r="G226" s="2" t="s">
        <v>1452</v>
      </c>
    </row>
    <row r="227" customFormat="false" ht="15" hidden="false" customHeight="false" outlineLevel="0" collapsed="false">
      <c r="A227" s="2" t="s">
        <v>1453</v>
      </c>
      <c r="B227" s="2" t="s">
        <v>174</v>
      </c>
      <c r="C227" s="2" t="s">
        <v>1117</v>
      </c>
      <c r="D227" s="2" t="s">
        <v>47</v>
      </c>
      <c r="E227" s="2" t="s">
        <v>1013</v>
      </c>
      <c r="F227" s="2" t="s">
        <v>1014</v>
      </c>
      <c r="G227" s="2" t="s">
        <v>1454</v>
      </c>
    </row>
    <row r="228" customFormat="false" ht="15" hidden="false" customHeight="false" outlineLevel="0" collapsed="false">
      <c r="A228" s="2" t="s">
        <v>1455</v>
      </c>
      <c r="B228" s="2" t="s">
        <v>174</v>
      </c>
      <c r="C228" s="2" t="s">
        <v>1117</v>
      </c>
      <c r="D228" s="2" t="s">
        <v>47</v>
      </c>
      <c r="E228" s="2" t="s">
        <v>1013</v>
      </c>
      <c r="F228" s="2" t="s">
        <v>1014</v>
      </c>
      <c r="G228" s="2" t="s">
        <v>1456</v>
      </c>
    </row>
    <row r="229" customFormat="false" ht="15" hidden="false" customHeight="false" outlineLevel="0" collapsed="false">
      <c r="A229" s="2" t="s">
        <v>1457</v>
      </c>
      <c r="B229" s="2" t="s">
        <v>174</v>
      </c>
      <c r="C229" s="2" t="s">
        <v>1117</v>
      </c>
      <c r="D229" s="2" t="s">
        <v>47</v>
      </c>
      <c r="E229" s="2" t="s">
        <v>1013</v>
      </c>
      <c r="F229" s="2" t="s">
        <v>1014</v>
      </c>
      <c r="G229" s="2" t="s">
        <v>1213</v>
      </c>
    </row>
    <row r="230" customFormat="false" ht="15" hidden="false" customHeight="false" outlineLevel="0" collapsed="false">
      <c r="A230" s="2" t="s">
        <v>1458</v>
      </c>
      <c r="B230" s="2" t="s">
        <v>174</v>
      </c>
      <c r="C230" s="2" t="s">
        <v>1117</v>
      </c>
      <c r="D230" s="2" t="s">
        <v>47</v>
      </c>
      <c r="E230" s="2" t="s">
        <v>1013</v>
      </c>
      <c r="F230" s="2" t="s">
        <v>1014</v>
      </c>
      <c r="G230" s="2" t="s">
        <v>1459</v>
      </c>
    </row>
    <row r="231" customFormat="false" ht="15" hidden="false" customHeight="false" outlineLevel="0" collapsed="false">
      <c r="A231" s="2" t="s">
        <v>1460</v>
      </c>
      <c r="B231" s="2" t="s">
        <v>174</v>
      </c>
      <c r="C231" s="2" t="s">
        <v>1117</v>
      </c>
      <c r="D231" s="2" t="s">
        <v>47</v>
      </c>
      <c r="E231" s="2" t="s">
        <v>1013</v>
      </c>
      <c r="F231" s="2" t="s">
        <v>1014</v>
      </c>
      <c r="G231" s="2" t="s">
        <v>1461</v>
      </c>
    </row>
    <row r="232" customFormat="false" ht="15" hidden="false" customHeight="false" outlineLevel="0" collapsed="false">
      <c r="A232" s="2" t="s">
        <v>1462</v>
      </c>
      <c r="B232" s="2" t="s">
        <v>174</v>
      </c>
      <c r="C232" s="2" t="s">
        <v>1117</v>
      </c>
      <c r="D232" s="2" t="s">
        <v>47</v>
      </c>
      <c r="E232" s="2" t="s">
        <v>1013</v>
      </c>
      <c r="F232" s="2" t="s">
        <v>1014</v>
      </c>
      <c r="G232" s="2" t="s">
        <v>1463</v>
      </c>
    </row>
    <row r="233" customFormat="false" ht="15" hidden="false" customHeight="false" outlineLevel="0" collapsed="false">
      <c r="A233" s="2" t="s">
        <v>1464</v>
      </c>
      <c r="B233" s="2" t="s">
        <v>174</v>
      </c>
      <c r="C233" s="2" t="s">
        <v>1117</v>
      </c>
      <c r="D233" s="2" t="s">
        <v>47</v>
      </c>
      <c r="E233" s="2" t="s">
        <v>1013</v>
      </c>
      <c r="F233" s="2" t="s">
        <v>1014</v>
      </c>
      <c r="G233" s="2" t="s">
        <v>1465</v>
      </c>
    </row>
    <row r="234" customFormat="false" ht="15" hidden="false" customHeight="false" outlineLevel="0" collapsed="false">
      <c r="A234" s="2" t="s">
        <v>1466</v>
      </c>
      <c r="B234" s="2" t="s">
        <v>174</v>
      </c>
      <c r="C234" s="2" t="s">
        <v>1117</v>
      </c>
      <c r="D234" s="2" t="s">
        <v>47</v>
      </c>
      <c r="E234" s="2" t="s">
        <v>1013</v>
      </c>
      <c r="F234" s="2" t="s">
        <v>1014</v>
      </c>
      <c r="G234" s="2" t="s">
        <v>1467</v>
      </c>
    </row>
    <row r="235" customFormat="false" ht="15" hidden="false" customHeight="false" outlineLevel="0" collapsed="false">
      <c r="A235" s="2" t="s">
        <v>1468</v>
      </c>
      <c r="B235" s="2" t="s">
        <v>174</v>
      </c>
      <c r="C235" s="2" t="s">
        <v>1117</v>
      </c>
      <c r="D235" s="2" t="s">
        <v>47</v>
      </c>
      <c r="E235" s="2" t="s">
        <v>1013</v>
      </c>
      <c r="F235" s="2" t="s">
        <v>1014</v>
      </c>
      <c r="G235" s="2" t="s">
        <v>1469</v>
      </c>
    </row>
    <row r="236" customFormat="false" ht="15" hidden="false" customHeight="false" outlineLevel="0" collapsed="false">
      <c r="A236" s="2" t="s">
        <v>1470</v>
      </c>
      <c r="B236" s="2" t="s">
        <v>174</v>
      </c>
      <c r="C236" s="2" t="s">
        <v>1117</v>
      </c>
      <c r="D236" s="2" t="s">
        <v>47</v>
      </c>
      <c r="E236" s="2" t="s">
        <v>1013</v>
      </c>
      <c r="F236" s="2" t="s">
        <v>1014</v>
      </c>
      <c r="G236" s="2" t="s">
        <v>1471</v>
      </c>
    </row>
    <row r="237" customFormat="false" ht="15" hidden="false" customHeight="false" outlineLevel="0" collapsed="false">
      <c r="A237" s="2" t="s">
        <v>1472</v>
      </c>
      <c r="B237" s="2" t="s">
        <v>174</v>
      </c>
      <c r="C237" s="2" t="s">
        <v>1117</v>
      </c>
      <c r="D237" s="2" t="s">
        <v>47</v>
      </c>
      <c r="E237" s="2" t="s">
        <v>1013</v>
      </c>
      <c r="F237" s="2" t="s">
        <v>1014</v>
      </c>
      <c r="G237" s="2" t="s">
        <v>1473</v>
      </c>
    </row>
    <row r="238" customFormat="false" ht="15" hidden="false" customHeight="false" outlineLevel="0" collapsed="false">
      <c r="A238" s="2" t="s">
        <v>1474</v>
      </c>
      <c r="B238" s="2" t="s">
        <v>174</v>
      </c>
      <c r="C238" s="2" t="s">
        <v>1117</v>
      </c>
      <c r="D238" s="2" t="s">
        <v>47</v>
      </c>
      <c r="E238" s="2" t="s">
        <v>1013</v>
      </c>
      <c r="F238" s="2" t="s">
        <v>1014</v>
      </c>
      <c r="G238" s="2" t="s">
        <v>1473</v>
      </c>
    </row>
    <row r="239" customFormat="false" ht="15" hidden="false" customHeight="false" outlineLevel="0" collapsed="false">
      <c r="A239" s="2" t="s">
        <v>1475</v>
      </c>
      <c r="B239" s="2" t="s">
        <v>174</v>
      </c>
      <c r="C239" s="2" t="s">
        <v>1117</v>
      </c>
      <c r="D239" s="2" t="s">
        <v>47</v>
      </c>
      <c r="E239" s="2" t="s">
        <v>1013</v>
      </c>
      <c r="F239" s="2" t="s">
        <v>1014</v>
      </c>
      <c r="G239" s="2" t="s">
        <v>1476</v>
      </c>
    </row>
    <row r="240" customFormat="false" ht="15" hidden="false" customHeight="false" outlineLevel="0" collapsed="false">
      <c r="A240" s="2" t="s">
        <v>1477</v>
      </c>
      <c r="B240" s="2" t="s">
        <v>174</v>
      </c>
      <c r="C240" s="2" t="s">
        <v>1117</v>
      </c>
      <c r="D240" s="2" t="s">
        <v>47</v>
      </c>
      <c r="E240" s="2" t="s">
        <v>1013</v>
      </c>
      <c r="F240" s="2" t="s">
        <v>1014</v>
      </c>
      <c r="G240" s="2" t="s">
        <v>1478</v>
      </c>
    </row>
    <row r="241" customFormat="false" ht="15" hidden="false" customHeight="false" outlineLevel="0" collapsed="false">
      <c r="A241" s="2" t="s">
        <v>1479</v>
      </c>
      <c r="B241" s="2" t="s">
        <v>174</v>
      </c>
      <c r="C241" s="2" t="s">
        <v>1117</v>
      </c>
      <c r="D241" s="2" t="s">
        <v>47</v>
      </c>
      <c r="E241" s="2" t="s">
        <v>1013</v>
      </c>
      <c r="F241" s="2" t="s">
        <v>1014</v>
      </c>
      <c r="G241" s="2" t="s">
        <v>1480</v>
      </c>
    </row>
    <row r="242" customFormat="false" ht="15" hidden="false" customHeight="false" outlineLevel="0" collapsed="false">
      <c r="A242" s="2" t="s">
        <v>1481</v>
      </c>
      <c r="B242" s="2" t="s">
        <v>174</v>
      </c>
      <c r="C242" s="2" t="s">
        <v>1117</v>
      </c>
      <c r="D242" s="2" t="s">
        <v>47</v>
      </c>
      <c r="E242" s="2" t="s">
        <v>1013</v>
      </c>
      <c r="F242" s="2" t="s">
        <v>1014</v>
      </c>
      <c r="G242" s="2" t="s">
        <v>1233</v>
      </c>
    </row>
    <row r="243" customFormat="false" ht="15" hidden="false" customHeight="false" outlineLevel="0" collapsed="false">
      <c r="A243" s="2" t="s">
        <v>1482</v>
      </c>
      <c r="B243" s="2" t="s">
        <v>174</v>
      </c>
      <c r="C243" s="2" t="s">
        <v>1117</v>
      </c>
      <c r="D243" s="2" t="s">
        <v>47</v>
      </c>
      <c r="E243" s="2" t="s">
        <v>1013</v>
      </c>
      <c r="F243" s="2" t="s">
        <v>1014</v>
      </c>
      <c r="G243" s="2" t="s">
        <v>1483</v>
      </c>
    </row>
    <row r="244" customFormat="false" ht="15" hidden="false" customHeight="false" outlineLevel="0" collapsed="false">
      <c r="A244" s="2" t="s">
        <v>1484</v>
      </c>
      <c r="B244" s="2" t="s">
        <v>174</v>
      </c>
      <c r="C244" s="2" t="s">
        <v>1117</v>
      </c>
      <c r="D244" s="2" t="s">
        <v>47</v>
      </c>
      <c r="E244" s="2" t="s">
        <v>1013</v>
      </c>
      <c r="F244" s="2" t="s">
        <v>1014</v>
      </c>
      <c r="G244" s="2" t="s">
        <v>1485</v>
      </c>
    </row>
    <row r="245" customFormat="false" ht="15" hidden="false" customHeight="false" outlineLevel="0" collapsed="false">
      <c r="A245" s="2" t="s">
        <v>1486</v>
      </c>
      <c r="B245" s="2" t="s">
        <v>174</v>
      </c>
      <c r="C245" s="2" t="s">
        <v>1117</v>
      </c>
      <c r="D245" s="2" t="s">
        <v>47</v>
      </c>
      <c r="E245" s="2" t="s">
        <v>1013</v>
      </c>
      <c r="F245" s="2" t="s">
        <v>1014</v>
      </c>
      <c r="G245" s="2" t="s">
        <v>1229</v>
      </c>
    </row>
    <row r="246" customFormat="false" ht="15" hidden="false" customHeight="false" outlineLevel="0" collapsed="false">
      <c r="A246" s="2" t="s">
        <v>1487</v>
      </c>
      <c r="B246" s="2" t="s">
        <v>174</v>
      </c>
      <c r="C246" s="2" t="s">
        <v>1117</v>
      </c>
      <c r="D246" s="2" t="s">
        <v>47</v>
      </c>
      <c r="E246" s="2" t="s">
        <v>1013</v>
      </c>
      <c r="F246" s="2" t="s">
        <v>1014</v>
      </c>
      <c r="G246" s="2" t="s">
        <v>1488</v>
      </c>
    </row>
    <row r="247" customFormat="false" ht="15" hidden="false" customHeight="false" outlineLevel="0" collapsed="false">
      <c r="A247" s="2" t="s">
        <v>1489</v>
      </c>
      <c r="B247" s="2" t="s">
        <v>174</v>
      </c>
      <c r="C247" s="2" t="s">
        <v>1117</v>
      </c>
      <c r="D247" s="2" t="s">
        <v>47</v>
      </c>
      <c r="E247" s="2" t="s">
        <v>1013</v>
      </c>
      <c r="F247" s="2" t="s">
        <v>1014</v>
      </c>
      <c r="G247" s="2" t="s">
        <v>1490</v>
      </c>
    </row>
    <row r="248" customFormat="false" ht="15" hidden="false" customHeight="false" outlineLevel="0" collapsed="false">
      <c r="A248" s="2" t="s">
        <v>1491</v>
      </c>
      <c r="B248" s="2" t="s">
        <v>174</v>
      </c>
      <c r="C248" s="2" t="s">
        <v>1117</v>
      </c>
      <c r="D248" s="2" t="s">
        <v>47</v>
      </c>
      <c r="E248" s="2" t="s">
        <v>1013</v>
      </c>
      <c r="F248" s="2" t="s">
        <v>1014</v>
      </c>
      <c r="G248" s="2" t="s">
        <v>1492</v>
      </c>
    </row>
    <row r="249" customFormat="false" ht="15" hidden="false" customHeight="false" outlineLevel="0" collapsed="false">
      <c r="A249" s="2" t="s">
        <v>1493</v>
      </c>
      <c r="B249" s="2" t="s">
        <v>174</v>
      </c>
      <c r="C249" s="2" t="s">
        <v>1117</v>
      </c>
      <c r="D249" s="2" t="s">
        <v>47</v>
      </c>
      <c r="E249" s="2" t="s">
        <v>1013</v>
      </c>
      <c r="F249" s="2" t="s">
        <v>1014</v>
      </c>
      <c r="G249" s="2" t="s">
        <v>1494</v>
      </c>
    </row>
    <row r="250" customFormat="false" ht="15" hidden="false" customHeight="false" outlineLevel="0" collapsed="false">
      <c r="A250" s="2" t="s">
        <v>1495</v>
      </c>
      <c r="B250" s="2" t="s">
        <v>174</v>
      </c>
      <c r="C250" s="2" t="s">
        <v>1117</v>
      </c>
      <c r="D250" s="2" t="s">
        <v>47</v>
      </c>
      <c r="E250" s="2" t="s">
        <v>1013</v>
      </c>
      <c r="F250" s="2" t="s">
        <v>1014</v>
      </c>
      <c r="G250" s="2" t="s">
        <v>1496</v>
      </c>
    </row>
    <row r="251" customFormat="false" ht="15" hidden="false" customHeight="false" outlineLevel="0" collapsed="false">
      <c r="A251" s="2" t="s">
        <v>1497</v>
      </c>
      <c r="B251" s="2" t="s">
        <v>174</v>
      </c>
      <c r="C251" s="2" t="s">
        <v>1117</v>
      </c>
      <c r="D251" s="2" t="s">
        <v>47</v>
      </c>
      <c r="E251" s="2" t="s">
        <v>1013</v>
      </c>
      <c r="F251" s="2" t="s">
        <v>1014</v>
      </c>
      <c r="G251" s="2" t="s">
        <v>1498</v>
      </c>
    </row>
    <row r="252" customFormat="false" ht="15" hidden="false" customHeight="false" outlineLevel="0" collapsed="false">
      <c r="A252" s="2" t="s">
        <v>1499</v>
      </c>
      <c r="B252" s="2" t="s">
        <v>174</v>
      </c>
      <c r="C252" s="2" t="s">
        <v>1117</v>
      </c>
      <c r="D252" s="2" t="s">
        <v>47</v>
      </c>
      <c r="E252" s="2" t="s">
        <v>1013</v>
      </c>
      <c r="F252" s="2" t="s">
        <v>1014</v>
      </c>
      <c r="G252" s="2" t="s">
        <v>1500</v>
      </c>
    </row>
    <row r="253" customFormat="false" ht="15" hidden="false" customHeight="false" outlineLevel="0" collapsed="false">
      <c r="A253" s="2" t="s">
        <v>1501</v>
      </c>
      <c r="B253" s="2" t="s">
        <v>174</v>
      </c>
      <c r="C253" s="2" t="s">
        <v>1117</v>
      </c>
      <c r="D253" s="2" t="s">
        <v>47</v>
      </c>
      <c r="E253" s="2" t="s">
        <v>1013</v>
      </c>
      <c r="F253" s="2" t="s">
        <v>1014</v>
      </c>
      <c r="G253" s="2" t="s">
        <v>1502</v>
      </c>
    </row>
    <row r="254" customFormat="false" ht="15" hidden="false" customHeight="false" outlineLevel="0" collapsed="false">
      <c r="A254" s="2" t="s">
        <v>1503</v>
      </c>
      <c r="B254" s="2" t="s">
        <v>174</v>
      </c>
      <c r="C254" s="2" t="s">
        <v>1117</v>
      </c>
      <c r="D254" s="2" t="s">
        <v>47</v>
      </c>
      <c r="E254" s="2" t="s">
        <v>1013</v>
      </c>
      <c r="F254" s="2" t="s">
        <v>1014</v>
      </c>
      <c r="G254" s="2" t="s">
        <v>1504</v>
      </c>
    </row>
    <row r="255" customFormat="false" ht="15" hidden="false" customHeight="false" outlineLevel="0" collapsed="false">
      <c r="A255" s="2" t="s">
        <v>1505</v>
      </c>
      <c r="B255" s="2" t="s">
        <v>174</v>
      </c>
      <c r="C255" s="2" t="s">
        <v>1117</v>
      </c>
      <c r="D255" s="2" t="s">
        <v>47</v>
      </c>
      <c r="E255" s="2" t="s">
        <v>1013</v>
      </c>
      <c r="F255" s="2" t="s">
        <v>1014</v>
      </c>
      <c r="G255" s="2" t="s">
        <v>1506</v>
      </c>
    </row>
    <row r="256" customFormat="false" ht="15" hidden="false" customHeight="false" outlineLevel="0" collapsed="false">
      <c r="A256" s="2" t="s">
        <v>1507</v>
      </c>
      <c r="B256" s="2" t="s">
        <v>174</v>
      </c>
      <c r="C256" s="2" t="s">
        <v>1117</v>
      </c>
      <c r="D256" s="2" t="s">
        <v>47</v>
      </c>
      <c r="E256" s="2" t="s">
        <v>1013</v>
      </c>
      <c r="F256" s="2" t="s">
        <v>1014</v>
      </c>
      <c r="G256" s="2" t="s">
        <v>1508</v>
      </c>
    </row>
    <row r="257" customFormat="false" ht="15" hidden="false" customHeight="false" outlineLevel="0" collapsed="false">
      <c r="A257" s="2" t="s">
        <v>1509</v>
      </c>
      <c r="B257" s="2" t="s">
        <v>174</v>
      </c>
      <c r="C257" s="2" t="s">
        <v>1117</v>
      </c>
      <c r="D257" s="2" t="s">
        <v>47</v>
      </c>
      <c r="E257" s="2" t="s">
        <v>1013</v>
      </c>
      <c r="F257" s="2" t="s">
        <v>1014</v>
      </c>
      <c r="G257" s="2" t="s">
        <v>1510</v>
      </c>
    </row>
    <row r="258" customFormat="false" ht="15" hidden="false" customHeight="false" outlineLevel="0" collapsed="false">
      <c r="A258" s="2" t="s">
        <v>1511</v>
      </c>
      <c r="B258" s="2" t="s">
        <v>174</v>
      </c>
      <c r="C258" s="2" t="s">
        <v>1117</v>
      </c>
      <c r="D258" s="2" t="s">
        <v>47</v>
      </c>
      <c r="E258" s="2" t="s">
        <v>1013</v>
      </c>
      <c r="F258" s="2" t="s">
        <v>1014</v>
      </c>
      <c r="G258" s="2" t="s">
        <v>1512</v>
      </c>
    </row>
    <row r="259" customFormat="false" ht="15" hidden="false" customHeight="false" outlineLevel="0" collapsed="false">
      <c r="A259" s="2" t="s">
        <v>1513</v>
      </c>
      <c r="B259" s="2" t="s">
        <v>174</v>
      </c>
      <c r="C259" s="2" t="s">
        <v>1117</v>
      </c>
      <c r="D259" s="2" t="s">
        <v>47</v>
      </c>
      <c r="E259" s="2" t="s">
        <v>1013</v>
      </c>
      <c r="F259" s="2" t="s">
        <v>1014</v>
      </c>
      <c r="G259" s="2" t="s">
        <v>1514</v>
      </c>
    </row>
    <row r="260" customFormat="false" ht="15" hidden="false" customHeight="false" outlineLevel="0" collapsed="false">
      <c r="A260" s="2" t="s">
        <v>1515</v>
      </c>
      <c r="B260" s="2" t="s">
        <v>174</v>
      </c>
      <c r="C260" s="2" t="s">
        <v>1117</v>
      </c>
      <c r="D260" s="2" t="s">
        <v>47</v>
      </c>
      <c r="E260" s="2" t="s">
        <v>1013</v>
      </c>
      <c r="F260" s="2" t="s">
        <v>1014</v>
      </c>
      <c r="G260" s="2" t="s">
        <v>1516</v>
      </c>
    </row>
    <row r="261" customFormat="false" ht="15" hidden="false" customHeight="false" outlineLevel="0" collapsed="false">
      <c r="A261" s="2" t="s">
        <v>1517</v>
      </c>
      <c r="B261" s="2" t="s">
        <v>174</v>
      </c>
      <c r="C261" s="2" t="s">
        <v>1117</v>
      </c>
      <c r="D261" s="2" t="s">
        <v>47</v>
      </c>
      <c r="E261" s="2" t="s">
        <v>1013</v>
      </c>
      <c r="F261" s="2" t="s">
        <v>1014</v>
      </c>
      <c r="G261" s="2" t="s">
        <v>1518</v>
      </c>
    </row>
    <row r="262" customFormat="false" ht="15" hidden="false" customHeight="false" outlineLevel="0" collapsed="false">
      <c r="A262" s="2" t="s">
        <v>1519</v>
      </c>
      <c r="B262" s="2" t="s">
        <v>174</v>
      </c>
      <c r="C262" s="2" t="s">
        <v>1117</v>
      </c>
      <c r="D262" s="2" t="s">
        <v>47</v>
      </c>
      <c r="E262" s="2" t="s">
        <v>1013</v>
      </c>
      <c r="F262" s="2" t="s">
        <v>1014</v>
      </c>
      <c r="G262" s="2" t="s">
        <v>1520</v>
      </c>
    </row>
    <row r="263" customFormat="false" ht="15" hidden="false" customHeight="false" outlineLevel="0" collapsed="false">
      <c r="A263" s="2" t="s">
        <v>1521</v>
      </c>
      <c r="B263" s="2" t="s">
        <v>174</v>
      </c>
      <c r="C263" s="2" t="s">
        <v>1117</v>
      </c>
      <c r="D263" s="2" t="s">
        <v>47</v>
      </c>
      <c r="E263" s="2" t="s">
        <v>1013</v>
      </c>
      <c r="F263" s="2" t="s">
        <v>1014</v>
      </c>
      <c r="G263" s="2" t="s">
        <v>1522</v>
      </c>
    </row>
    <row r="264" customFormat="false" ht="15" hidden="false" customHeight="false" outlineLevel="0" collapsed="false">
      <c r="A264" s="2" t="s">
        <v>1523</v>
      </c>
      <c r="B264" s="2" t="s">
        <v>174</v>
      </c>
      <c r="C264" s="2" t="s">
        <v>1117</v>
      </c>
      <c r="D264" s="2" t="s">
        <v>47</v>
      </c>
      <c r="E264" s="2" t="s">
        <v>1013</v>
      </c>
      <c r="F264" s="2" t="s">
        <v>1014</v>
      </c>
      <c r="G264" s="2" t="s">
        <v>1524</v>
      </c>
    </row>
    <row r="265" customFormat="false" ht="15" hidden="false" customHeight="false" outlineLevel="0" collapsed="false">
      <c r="A265" s="2" t="s">
        <v>1525</v>
      </c>
      <c r="B265" s="2" t="s">
        <v>174</v>
      </c>
      <c r="C265" s="2" t="s">
        <v>1117</v>
      </c>
      <c r="D265" s="2" t="s">
        <v>47</v>
      </c>
      <c r="E265" s="2" t="s">
        <v>1013</v>
      </c>
      <c r="F265" s="2" t="s">
        <v>1014</v>
      </c>
      <c r="G265" s="2" t="s">
        <v>1526</v>
      </c>
    </row>
    <row r="266" customFormat="false" ht="15" hidden="false" customHeight="false" outlineLevel="0" collapsed="false">
      <c r="A266" s="2" t="s">
        <v>1527</v>
      </c>
      <c r="B266" s="2" t="s">
        <v>174</v>
      </c>
      <c r="C266" s="2" t="s">
        <v>1117</v>
      </c>
      <c r="D266" s="2" t="s">
        <v>47</v>
      </c>
      <c r="E266" s="2" t="s">
        <v>1013</v>
      </c>
      <c r="F266" s="2" t="s">
        <v>1014</v>
      </c>
      <c r="G266" s="2" t="s">
        <v>1528</v>
      </c>
    </row>
    <row r="267" customFormat="false" ht="15" hidden="false" customHeight="false" outlineLevel="0" collapsed="false">
      <c r="A267" s="2" t="s">
        <v>1529</v>
      </c>
      <c r="B267" s="2" t="s">
        <v>174</v>
      </c>
      <c r="C267" s="2" t="s">
        <v>1117</v>
      </c>
      <c r="D267" s="2" t="s">
        <v>47</v>
      </c>
      <c r="E267" s="2" t="s">
        <v>1013</v>
      </c>
      <c r="F267" s="2" t="s">
        <v>1014</v>
      </c>
      <c r="G267" s="2" t="s">
        <v>1225</v>
      </c>
    </row>
    <row r="268" customFormat="false" ht="15" hidden="false" customHeight="false" outlineLevel="0" collapsed="false">
      <c r="A268" s="2" t="s">
        <v>1530</v>
      </c>
      <c r="B268" s="2" t="s">
        <v>174</v>
      </c>
      <c r="C268" s="2" t="s">
        <v>1117</v>
      </c>
      <c r="D268" s="2" t="s">
        <v>47</v>
      </c>
      <c r="E268" s="2" t="s">
        <v>1013</v>
      </c>
      <c r="F268" s="2" t="s">
        <v>1014</v>
      </c>
      <c r="G268" s="2" t="s">
        <v>1531</v>
      </c>
    </row>
    <row r="269" customFormat="false" ht="15" hidden="false" customHeight="false" outlineLevel="0" collapsed="false">
      <c r="A269" s="2" t="s">
        <v>1532</v>
      </c>
      <c r="B269" s="2" t="s">
        <v>174</v>
      </c>
      <c r="C269" s="2" t="s">
        <v>1117</v>
      </c>
      <c r="D269" s="2" t="s">
        <v>47</v>
      </c>
      <c r="E269" s="2" t="s">
        <v>1013</v>
      </c>
      <c r="F269" s="2" t="s">
        <v>1014</v>
      </c>
      <c r="G269" s="2" t="s">
        <v>1533</v>
      </c>
    </row>
    <row r="270" customFormat="false" ht="15" hidden="false" customHeight="false" outlineLevel="0" collapsed="false">
      <c r="A270" s="2" t="s">
        <v>1534</v>
      </c>
      <c r="B270" s="2" t="s">
        <v>174</v>
      </c>
      <c r="C270" s="2" t="s">
        <v>1390</v>
      </c>
      <c r="D270" s="2" t="s">
        <v>48</v>
      </c>
      <c r="E270" s="2" t="s">
        <v>1391</v>
      </c>
      <c r="F270" s="2" t="s">
        <v>1014</v>
      </c>
      <c r="G270" s="2" t="s">
        <v>1535</v>
      </c>
    </row>
    <row r="271" customFormat="false" ht="15" hidden="false" customHeight="false" outlineLevel="0" collapsed="false">
      <c r="A271" s="2" t="s">
        <v>1536</v>
      </c>
      <c r="B271" s="2" t="s">
        <v>174</v>
      </c>
      <c r="C271" s="2" t="s">
        <v>1117</v>
      </c>
      <c r="D271" s="2" t="s">
        <v>47</v>
      </c>
      <c r="E271" s="2" t="s">
        <v>1013</v>
      </c>
      <c r="F271" s="2" t="s">
        <v>1014</v>
      </c>
      <c r="G271" s="2" t="s">
        <v>1537</v>
      </c>
    </row>
    <row r="272" customFormat="false" ht="15" hidden="false" customHeight="false" outlineLevel="0" collapsed="false">
      <c r="A272" s="2" t="s">
        <v>1538</v>
      </c>
      <c r="B272" s="2" t="s">
        <v>174</v>
      </c>
      <c r="C272" s="2" t="s">
        <v>1390</v>
      </c>
      <c r="D272" s="2" t="s">
        <v>48</v>
      </c>
      <c r="E272" s="2" t="s">
        <v>1391</v>
      </c>
      <c r="F272" s="2" t="s">
        <v>1014</v>
      </c>
      <c r="G272" s="2" t="s">
        <v>1539</v>
      </c>
    </row>
    <row r="273" customFormat="false" ht="15" hidden="false" customHeight="false" outlineLevel="0" collapsed="false">
      <c r="A273" s="2" t="s">
        <v>1540</v>
      </c>
      <c r="B273" s="2" t="s">
        <v>174</v>
      </c>
      <c r="C273" s="2" t="s">
        <v>1117</v>
      </c>
      <c r="D273" s="2" t="s">
        <v>47</v>
      </c>
      <c r="E273" s="2" t="s">
        <v>1013</v>
      </c>
      <c r="F273" s="2" t="s">
        <v>1014</v>
      </c>
      <c r="G273" s="2" t="s">
        <v>1541</v>
      </c>
    </row>
    <row r="274" customFormat="false" ht="15" hidden="false" customHeight="false" outlineLevel="0" collapsed="false">
      <c r="A274" s="2" t="s">
        <v>1542</v>
      </c>
      <c r="B274" s="2" t="s">
        <v>174</v>
      </c>
      <c r="C274" s="2" t="s">
        <v>1117</v>
      </c>
      <c r="D274" s="2" t="s">
        <v>47</v>
      </c>
      <c r="E274" s="2" t="s">
        <v>1013</v>
      </c>
      <c r="F274" s="2" t="s">
        <v>1014</v>
      </c>
      <c r="G274" s="2" t="s">
        <v>1543</v>
      </c>
    </row>
    <row r="275" customFormat="false" ht="15" hidden="false" customHeight="false" outlineLevel="0" collapsed="false">
      <c r="A275" s="2" t="s">
        <v>1544</v>
      </c>
      <c r="B275" s="2" t="s">
        <v>174</v>
      </c>
      <c r="C275" s="2" t="s">
        <v>1117</v>
      </c>
      <c r="D275" s="2" t="s">
        <v>47</v>
      </c>
      <c r="E275" s="2" t="s">
        <v>1013</v>
      </c>
      <c r="F275" s="2" t="s">
        <v>1014</v>
      </c>
      <c r="G275" s="2" t="s">
        <v>1545</v>
      </c>
    </row>
    <row r="276" customFormat="false" ht="15" hidden="false" customHeight="false" outlineLevel="0" collapsed="false">
      <c r="A276" s="2" t="s">
        <v>1546</v>
      </c>
      <c r="B276" s="2" t="s">
        <v>174</v>
      </c>
      <c r="C276" s="2" t="s">
        <v>1117</v>
      </c>
      <c r="D276" s="2" t="s">
        <v>47</v>
      </c>
      <c r="E276" s="2" t="s">
        <v>1013</v>
      </c>
      <c r="F276" s="2" t="s">
        <v>1014</v>
      </c>
      <c r="G276" s="2" t="s">
        <v>1547</v>
      </c>
    </row>
    <row r="277" customFormat="false" ht="15" hidden="false" customHeight="false" outlineLevel="0" collapsed="false">
      <c r="A277" s="2" t="s">
        <v>1548</v>
      </c>
      <c r="B277" s="2" t="s">
        <v>174</v>
      </c>
      <c r="C277" s="2" t="s">
        <v>1117</v>
      </c>
      <c r="D277" s="2" t="s">
        <v>47</v>
      </c>
      <c r="E277" s="2" t="s">
        <v>1013</v>
      </c>
      <c r="F277" s="2" t="s">
        <v>1014</v>
      </c>
      <c r="G277" s="2" t="s">
        <v>1549</v>
      </c>
    </row>
    <row r="278" customFormat="false" ht="15" hidden="false" customHeight="false" outlineLevel="0" collapsed="false">
      <c r="A278" s="2" t="s">
        <v>1550</v>
      </c>
      <c r="B278" s="2" t="s">
        <v>174</v>
      </c>
      <c r="C278" s="2" t="s">
        <v>1117</v>
      </c>
      <c r="D278" s="2" t="s">
        <v>47</v>
      </c>
      <c r="E278" s="2" t="s">
        <v>1013</v>
      </c>
      <c r="F278" s="2" t="s">
        <v>1014</v>
      </c>
      <c r="G278" s="2" t="s">
        <v>1551</v>
      </c>
    </row>
    <row r="279" customFormat="false" ht="15" hidden="false" customHeight="false" outlineLevel="0" collapsed="false">
      <c r="A279" s="2" t="s">
        <v>1552</v>
      </c>
      <c r="B279" s="2" t="s">
        <v>174</v>
      </c>
      <c r="C279" s="2" t="s">
        <v>1117</v>
      </c>
      <c r="D279" s="2" t="s">
        <v>47</v>
      </c>
      <c r="E279" s="2" t="s">
        <v>1013</v>
      </c>
      <c r="F279" s="2" t="s">
        <v>1014</v>
      </c>
      <c r="G279" s="2" t="s">
        <v>1553</v>
      </c>
    </row>
    <row r="280" customFormat="false" ht="15" hidden="false" customHeight="false" outlineLevel="0" collapsed="false">
      <c r="A280" s="2" t="s">
        <v>1554</v>
      </c>
      <c r="B280" s="2" t="s">
        <v>174</v>
      </c>
      <c r="C280" s="2" t="s">
        <v>1117</v>
      </c>
      <c r="D280" s="2" t="s">
        <v>47</v>
      </c>
      <c r="E280" s="2" t="s">
        <v>1013</v>
      </c>
      <c r="F280" s="2" t="s">
        <v>1014</v>
      </c>
      <c r="G280" s="2" t="s">
        <v>1555</v>
      </c>
    </row>
    <row r="281" customFormat="false" ht="15" hidden="false" customHeight="false" outlineLevel="0" collapsed="false">
      <c r="A281" s="2" t="s">
        <v>1556</v>
      </c>
      <c r="B281" s="2" t="s">
        <v>174</v>
      </c>
      <c r="C281" s="2" t="s">
        <v>1117</v>
      </c>
      <c r="D281" s="2" t="s">
        <v>47</v>
      </c>
      <c r="E281" s="2" t="s">
        <v>1013</v>
      </c>
      <c r="F281" s="2" t="s">
        <v>1014</v>
      </c>
      <c r="G281" s="2" t="s">
        <v>1557</v>
      </c>
    </row>
    <row r="282" customFormat="false" ht="15" hidden="false" customHeight="false" outlineLevel="0" collapsed="false">
      <c r="A282" s="2" t="s">
        <v>1558</v>
      </c>
      <c r="B282" s="2" t="s">
        <v>174</v>
      </c>
      <c r="C282" s="2" t="s">
        <v>1117</v>
      </c>
      <c r="D282" s="2" t="s">
        <v>47</v>
      </c>
      <c r="E282" s="2" t="s">
        <v>1013</v>
      </c>
      <c r="F282" s="2" t="s">
        <v>1014</v>
      </c>
      <c r="G282" s="2" t="s">
        <v>1559</v>
      </c>
    </row>
    <row r="283" customFormat="false" ht="15" hidden="false" customHeight="false" outlineLevel="0" collapsed="false">
      <c r="A283" s="2" t="s">
        <v>1560</v>
      </c>
      <c r="B283" s="2" t="s">
        <v>174</v>
      </c>
      <c r="C283" s="2" t="s">
        <v>1117</v>
      </c>
      <c r="D283" s="2" t="s">
        <v>47</v>
      </c>
      <c r="E283" s="2" t="s">
        <v>1013</v>
      </c>
      <c r="F283" s="2" t="s">
        <v>1014</v>
      </c>
      <c r="G283" s="2" t="s">
        <v>1561</v>
      </c>
    </row>
    <row r="284" customFormat="false" ht="15" hidden="false" customHeight="false" outlineLevel="0" collapsed="false">
      <c r="A284" s="2" t="s">
        <v>1562</v>
      </c>
      <c r="B284" s="2" t="s">
        <v>174</v>
      </c>
      <c r="C284" s="2" t="s">
        <v>1117</v>
      </c>
      <c r="D284" s="2" t="s">
        <v>47</v>
      </c>
      <c r="E284" s="2" t="s">
        <v>1013</v>
      </c>
      <c r="F284" s="2" t="s">
        <v>1014</v>
      </c>
      <c r="G284" s="2" t="s">
        <v>1563</v>
      </c>
    </row>
    <row r="285" customFormat="false" ht="15" hidden="false" customHeight="false" outlineLevel="0" collapsed="false">
      <c r="A285" s="2" t="s">
        <v>1564</v>
      </c>
      <c r="B285" s="2" t="s">
        <v>174</v>
      </c>
      <c r="C285" s="2" t="s">
        <v>1117</v>
      </c>
      <c r="D285" s="2" t="s">
        <v>47</v>
      </c>
      <c r="E285" s="2" t="s">
        <v>1013</v>
      </c>
      <c r="F285" s="2" t="s">
        <v>1014</v>
      </c>
      <c r="G285" s="2" t="s">
        <v>1565</v>
      </c>
    </row>
    <row r="286" customFormat="false" ht="15" hidden="false" customHeight="false" outlineLevel="0" collapsed="false">
      <c r="A286" s="2" t="s">
        <v>1566</v>
      </c>
      <c r="B286" s="2" t="s">
        <v>174</v>
      </c>
      <c r="C286" s="2" t="s">
        <v>1117</v>
      </c>
      <c r="D286" s="2" t="s">
        <v>47</v>
      </c>
      <c r="E286" s="2" t="s">
        <v>1013</v>
      </c>
      <c r="F286" s="2" t="s">
        <v>1014</v>
      </c>
      <c r="G286" s="2" t="s">
        <v>1567</v>
      </c>
    </row>
    <row r="287" customFormat="false" ht="15" hidden="false" customHeight="false" outlineLevel="0" collapsed="false">
      <c r="A287" s="2" t="s">
        <v>1568</v>
      </c>
      <c r="B287" s="2" t="s">
        <v>174</v>
      </c>
      <c r="C287" s="2" t="s">
        <v>1117</v>
      </c>
      <c r="D287" s="2" t="s">
        <v>47</v>
      </c>
      <c r="E287" s="2" t="s">
        <v>1013</v>
      </c>
      <c r="F287" s="2" t="s">
        <v>1014</v>
      </c>
      <c r="G287" s="2" t="s">
        <v>1569</v>
      </c>
    </row>
    <row r="288" customFormat="false" ht="15" hidden="false" customHeight="false" outlineLevel="0" collapsed="false">
      <c r="A288" s="2" t="s">
        <v>1570</v>
      </c>
      <c r="B288" s="2" t="s">
        <v>174</v>
      </c>
      <c r="C288" s="2" t="s">
        <v>1117</v>
      </c>
      <c r="D288" s="2" t="s">
        <v>47</v>
      </c>
      <c r="E288" s="2" t="s">
        <v>1013</v>
      </c>
      <c r="F288" s="2" t="s">
        <v>1014</v>
      </c>
      <c r="G288" s="2" t="s">
        <v>1571</v>
      </c>
    </row>
    <row r="289" customFormat="false" ht="15" hidden="false" customHeight="false" outlineLevel="0" collapsed="false">
      <c r="A289" s="2" t="s">
        <v>1572</v>
      </c>
      <c r="B289" s="2" t="s">
        <v>174</v>
      </c>
      <c r="C289" s="2" t="s">
        <v>1117</v>
      </c>
      <c r="D289" s="2" t="s">
        <v>47</v>
      </c>
      <c r="E289" s="2" t="s">
        <v>1013</v>
      </c>
      <c r="F289" s="2" t="s">
        <v>1014</v>
      </c>
      <c r="G289" s="2" t="s">
        <v>1573</v>
      </c>
    </row>
    <row r="290" customFormat="false" ht="15" hidden="false" customHeight="false" outlineLevel="0" collapsed="false">
      <c r="A290" s="2" t="s">
        <v>1574</v>
      </c>
      <c r="B290" s="2" t="s">
        <v>174</v>
      </c>
      <c r="C290" s="2" t="s">
        <v>1117</v>
      </c>
      <c r="D290" s="2" t="s">
        <v>47</v>
      </c>
      <c r="E290" s="2" t="s">
        <v>1013</v>
      </c>
      <c r="F290" s="2" t="s">
        <v>1014</v>
      </c>
      <c r="G290" s="2" t="s">
        <v>1575</v>
      </c>
    </row>
    <row r="291" customFormat="false" ht="15" hidden="false" customHeight="false" outlineLevel="0" collapsed="false">
      <c r="A291" s="2" t="s">
        <v>1576</v>
      </c>
      <c r="B291" s="2" t="s">
        <v>174</v>
      </c>
      <c r="C291" s="2" t="s">
        <v>1117</v>
      </c>
      <c r="D291" s="2" t="s">
        <v>47</v>
      </c>
      <c r="E291" s="2" t="s">
        <v>1013</v>
      </c>
      <c r="F291" s="2" t="s">
        <v>1014</v>
      </c>
      <c r="G291" s="2" t="s">
        <v>1577</v>
      </c>
    </row>
    <row r="292" customFormat="false" ht="15" hidden="false" customHeight="false" outlineLevel="0" collapsed="false">
      <c r="A292" s="2" t="s">
        <v>1578</v>
      </c>
      <c r="B292" s="2" t="s">
        <v>174</v>
      </c>
      <c r="C292" s="2" t="s">
        <v>1117</v>
      </c>
      <c r="D292" s="2" t="s">
        <v>47</v>
      </c>
      <c r="E292" s="2" t="s">
        <v>1013</v>
      </c>
      <c r="F292" s="2" t="s">
        <v>1014</v>
      </c>
      <c r="G292" s="2" t="s">
        <v>1579</v>
      </c>
    </row>
    <row r="293" customFormat="false" ht="15" hidden="false" customHeight="false" outlineLevel="0" collapsed="false">
      <c r="A293" s="2" t="s">
        <v>1580</v>
      </c>
      <c r="B293" s="2" t="s">
        <v>174</v>
      </c>
      <c r="C293" s="2" t="s">
        <v>1117</v>
      </c>
      <c r="D293" s="2" t="s">
        <v>47</v>
      </c>
      <c r="E293" s="2" t="s">
        <v>1013</v>
      </c>
      <c r="F293" s="2" t="s">
        <v>1014</v>
      </c>
      <c r="G293" s="2" t="s">
        <v>1581</v>
      </c>
    </row>
    <row r="294" customFormat="false" ht="15" hidden="false" customHeight="false" outlineLevel="0" collapsed="false">
      <c r="A294" s="2" t="s">
        <v>1582</v>
      </c>
      <c r="B294" s="2" t="s">
        <v>174</v>
      </c>
      <c r="C294" s="2" t="s">
        <v>1117</v>
      </c>
      <c r="D294" s="2" t="s">
        <v>47</v>
      </c>
      <c r="E294" s="2" t="s">
        <v>1013</v>
      </c>
      <c r="F294" s="2" t="s">
        <v>1014</v>
      </c>
      <c r="G294" s="2" t="s">
        <v>1583</v>
      </c>
    </row>
    <row r="295" customFormat="false" ht="15" hidden="false" customHeight="false" outlineLevel="0" collapsed="false">
      <c r="A295" s="2" t="s">
        <v>1584</v>
      </c>
      <c r="B295" s="2" t="s">
        <v>174</v>
      </c>
      <c r="C295" s="2" t="s">
        <v>1117</v>
      </c>
      <c r="D295" s="2" t="s">
        <v>47</v>
      </c>
      <c r="E295" s="2" t="s">
        <v>1013</v>
      </c>
      <c r="F295" s="2" t="s">
        <v>1014</v>
      </c>
      <c r="G295" s="2" t="s">
        <v>1585</v>
      </c>
    </row>
    <row r="296" customFormat="false" ht="15" hidden="false" customHeight="false" outlineLevel="0" collapsed="false">
      <c r="A296" s="2" t="s">
        <v>1586</v>
      </c>
      <c r="B296" s="2" t="s">
        <v>174</v>
      </c>
      <c r="C296" s="2" t="s">
        <v>1117</v>
      </c>
      <c r="D296" s="2" t="s">
        <v>47</v>
      </c>
      <c r="E296" s="2" t="s">
        <v>1013</v>
      </c>
      <c r="F296" s="2" t="s">
        <v>1014</v>
      </c>
      <c r="G296" s="2" t="s">
        <v>1587</v>
      </c>
    </row>
    <row r="297" customFormat="false" ht="15" hidden="false" customHeight="false" outlineLevel="0" collapsed="false">
      <c r="A297" s="2" t="s">
        <v>1588</v>
      </c>
      <c r="B297" s="2" t="s">
        <v>174</v>
      </c>
      <c r="C297" s="2" t="s">
        <v>1117</v>
      </c>
      <c r="D297" s="2" t="s">
        <v>47</v>
      </c>
      <c r="E297" s="2" t="s">
        <v>1013</v>
      </c>
      <c r="F297" s="2" t="s">
        <v>1014</v>
      </c>
      <c r="G297" s="2" t="s">
        <v>1589</v>
      </c>
    </row>
    <row r="298" customFormat="false" ht="15" hidden="false" customHeight="false" outlineLevel="0" collapsed="false">
      <c r="A298" s="2" t="s">
        <v>1590</v>
      </c>
      <c r="B298" s="2" t="s">
        <v>174</v>
      </c>
      <c r="C298" s="2" t="s">
        <v>1117</v>
      </c>
      <c r="D298" s="2" t="s">
        <v>47</v>
      </c>
      <c r="E298" s="2" t="s">
        <v>1013</v>
      </c>
      <c r="F298" s="2" t="s">
        <v>1014</v>
      </c>
      <c r="G298" s="2" t="s">
        <v>1591</v>
      </c>
    </row>
    <row r="299" customFormat="false" ht="15" hidden="false" customHeight="false" outlineLevel="0" collapsed="false">
      <c r="A299" s="2" t="s">
        <v>1592</v>
      </c>
      <c r="B299" s="2" t="s">
        <v>174</v>
      </c>
      <c r="C299" s="2" t="s">
        <v>1117</v>
      </c>
      <c r="D299" s="2" t="s">
        <v>47</v>
      </c>
      <c r="E299" s="2" t="s">
        <v>1013</v>
      </c>
      <c r="F299" s="2" t="s">
        <v>1014</v>
      </c>
      <c r="G299" s="2" t="s">
        <v>1593</v>
      </c>
    </row>
    <row r="300" customFormat="false" ht="15" hidden="false" customHeight="false" outlineLevel="0" collapsed="false">
      <c r="A300" s="2" t="s">
        <v>1594</v>
      </c>
      <c r="B300" s="2" t="s">
        <v>174</v>
      </c>
      <c r="C300" s="2" t="s">
        <v>1117</v>
      </c>
      <c r="D300" s="2" t="s">
        <v>47</v>
      </c>
      <c r="E300" s="2" t="s">
        <v>1013</v>
      </c>
      <c r="F300" s="2" t="s">
        <v>1014</v>
      </c>
      <c r="G300" s="2" t="s">
        <v>1595</v>
      </c>
    </row>
    <row r="301" customFormat="false" ht="15" hidden="false" customHeight="false" outlineLevel="0" collapsed="false">
      <c r="A301" s="2" t="s">
        <v>1596</v>
      </c>
      <c r="B301" s="2" t="s">
        <v>174</v>
      </c>
      <c r="C301" s="2" t="s">
        <v>1117</v>
      </c>
      <c r="D301" s="2" t="s">
        <v>47</v>
      </c>
      <c r="E301" s="2" t="s">
        <v>1013</v>
      </c>
      <c r="F301" s="2" t="s">
        <v>1014</v>
      </c>
      <c r="G301" s="2" t="s">
        <v>1597</v>
      </c>
    </row>
    <row r="302" customFormat="false" ht="15" hidden="false" customHeight="false" outlineLevel="0" collapsed="false">
      <c r="A302" s="2" t="s">
        <v>1598</v>
      </c>
      <c r="B302" s="2" t="s">
        <v>174</v>
      </c>
      <c r="C302" s="2" t="s">
        <v>1117</v>
      </c>
      <c r="D302" s="2" t="s">
        <v>47</v>
      </c>
      <c r="E302" s="2" t="s">
        <v>1013</v>
      </c>
      <c r="F302" s="2" t="s">
        <v>1014</v>
      </c>
      <c r="G302" s="2" t="s">
        <v>1599</v>
      </c>
    </row>
    <row r="303" customFormat="false" ht="15" hidden="false" customHeight="false" outlineLevel="0" collapsed="false">
      <c r="A303" s="2" t="s">
        <v>1600</v>
      </c>
      <c r="B303" s="2" t="s">
        <v>174</v>
      </c>
      <c r="C303" s="2" t="s">
        <v>1117</v>
      </c>
      <c r="D303" s="2" t="s">
        <v>47</v>
      </c>
      <c r="E303" s="2" t="s">
        <v>1013</v>
      </c>
      <c r="F303" s="2" t="s">
        <v>1014</v>
      </c>
      <c r="G303" s="2" t="s">
        <v>1601</v>
      </c>
    </row>
    <row r="304" customFormat="false" ht="15" hidden="false" customHeight="false" outlineLevel="0" collapsed="false">
      <c r="A304" s="2" t="s">
        <v>1602</v>
      </c>
      <c r="B304" s="2" t="s">
        <v>174</v>
      </c>
      <c r="C304" s="2" t="s">
        <v>1117</v>
      </c>
      <c r="D304" s="2" t="s">
        <v>47</v>
      </c>
      <c r="E304" s="2" t="s">
        <v>1013</v>
      </c>
      <c r="F304" s="2" t="s">
        <v>1014</v>
      </c>
      <c r="G304" s="2" t="s">
        <v>1603</v>
      </c>
    </row>
    <row r="305" customFormat="false" ht="15" hidden="false" customHeight="false" outlineLevel="0" collapsed="false">
      <c r="A305" s="2" t="s">
        <v>1604</v>
      </c>
      <c r="B305" s="2" t="s">
        <v>174</v>
      </c>
      <c r="C305" s="2" t="s">
        <v>1117</v>
      </c>
      <c r="D305" s="2" t="s">
        <v>47</v>
      </c>
      <c r="E305" s="2" t="s">
        <v>1013</v>
      </c>
      <c r="F305" s="2" t="s">
        <v>1014</v>
      </c>
      <c r="G305" s="2" t="s">
        <v>1605</v>
      </c>
    </row>
    <row r="306" customFormat="false" ht="15" hidden="false" customHeight="false" outlineLevel="0" collapsed="false">
      <c r="A306" s="2" t="s">
        <v>1606</v>
      </c>
      <c r="B306" s="2" t="s">
        <v>174</v>
      </c>
      <c r="C306" s="2" t="s">
        <v>1117</v>
      </c>
      <c r="D306" s="2" t="s">
        <v>47</v>
      </c>
      <c r="E306" s="2" t="s">
        <v>1013</v>
      </c>
      <c r="F306" s="2" t="s">
        <v>1014</v>
      </c>
      <c r="G306" s="2" t="s">
        <v>1607</v>
      </c>
    </row>
    <row r="307" customFormat="false" ht="15" hidden="false" customHeight="false" outlineLevel="0" collapsed="false">
      <c r="A307" s="2" t="s">
        <v>1608</v>
      </c>
      <c r="B307" s="2" t="s">
        <v>174</v>
      </c>
      <c r="C307" s="2" t="s">
        <v>1117</v>
      </c>
      <c r="D307" s="2" t="s">
        <v>47</v>
      </c>
      <c r="E307" s="2" t="s">
        <v>1013</v>
      </c>
      <c r="F307" s="2" t="s">
        <v>1014</v>
      </c>
      <c r="G307" s="2" t="s">
        <v>1609</v>
      </c>
    </row>
    <row r="308" customFormat="false" ht="15" hidden="false" customHeight="false" outlineLevel="0" collapsed="false">
      <c r="A308" s="2" t="s">
        <v>1610</v>
      </c>
      <c r="B308" s="2" t="s">
        <v>174</v>
      </c>
      <c r="C308" s="2" t="s">
        <v>1117</v>
      </c>
      <c r="D308" s="2" t="s">
        <v>47</v>
      </c>
      <c r="E308" s="2" t="s">
        <v>1013</v>
      </c>
      <c r="F308" s="2" t="s">
        <v>1014</v>
      </c>
      <c r="G308" s="2" t="s">
        <v>1611</v>
      </c>
    </row>
    <row r="309" customFormat="false" ht="15" hidden="false" customHeight="false" outlineLevel="0" collapsed="false">
      <c r="A309" s="2" t="s">
        <v>1612</v>
      </c>
      <c r="B309" s="2" t="s">
        <v>174</v>
      </c>
      <c r="C309" s="2" t="s">
        <v>1117</v>
      </c>
      <c r="D309" s="2" t="s">
        <v>47</v>
      </c>
      <c r="E309" s="2" t="s">
        <v>1013</v>
      </c>
      <c r="F309" s="2" t="s">
        <v>1014</v>
      </c>
      <c r="G309" s="2" t="s">
        <v>1613</v>
      </c>
    </row>
    <row r="310" customFormat="false" ht="15" hidden="false" customHeight="false" outlineLevel="0" collapsed="false">
      <c r="A310" s="2" t="s">
        <v>1614</v>
      </c>
      <c r="B310" s="2" t="s">
        <v>174</v>
      </c>
      <c r="C310" s="2" t="s">
        <v>1117</v>
      </c>
      <c r="D310" s="2" t="s">
        <v>47</v>
      </c>
      <c r="E310" s="2" t="s">
        <v>1013</v>
      </c>
      <c r="F310" s="2" t="s">
        <v>1014</v>
      </c>
      <c r="G310" s="2" t="s">
        <v>1615</v>
      </c>
    </row>
    <row r="311" customFormat="false" ht="15" hidden="false" customHeight="false" outlineLevel="0" collapsed="false">
      <c r="A311" s="2" t="s">
        <v>1616</v>
      </c>
      <c r="B311" s="2" t="s">
        <v>174</v>
      </c>
      <c r="C311" s="2" t="s">
        <v>1117</v>
      </c>
      <c r="D311" s="2" t="s">
        <v>47</v>
      </c>
      <c r="E311" s="2" t="s">
        <v>1013</v>
      </c>
      <c r="F311" s="2" t="s">
        <v>1014</v>
      </c>
      <c r="G311" s="2" t="s">
        <v>1617</v>
      </c>
    </row>
    <row r="312" customFormat="false" ht="15" hidden="false" customHeight="false" outlineLevel="0" collapsed="false">
      <c r="A312" s="2" t="s">
        <v>1618</v>
      </c>
      <c r="B312" s="2" t="s">
        <v>174</v>
      </c>
      <c r="C312" s="2" t="s">
        <v>1117</v>
      </c>
      <c r="D312" s="2" t="s">
        <v>47</v>
      </c>
      <c r="E312" s="2" t="s">
        <v>1013</v>
      </c>
      <c r="F312" s="2" t="s">
        <v>1014</v>
      </c>
      <c r="G312" s="2" t="s">
        <v>1619</v>
      </c>
    </row>
    <row r="313" customFormat="false" ht="15" hidden="false" customHeight="false" outlineLevel="0" collapsed="false">
      <c r="A313" s="2" t="s">
        <v>1620</v>
      </c>
      <c r="B313" s="2" t="s">
        <v>174</v>
      </c>
      <c r="C313" s="2" t="s">
        <v>1117</v>
      </c>
      <c r="D313" s="2" t="s">
        <v>47</v>
      </c>
      <c r="E313" s="2" t="s">
        <v>1013</v>
      </c>
      <c r="F313" s="2" t="s">
        <v>1014</v>
      </c>
      <c r="G313" s="2" t="s">
        <v>1621</v>
      </c>
    </row>
    <row r="314" customFormat="false" ht="15" hidden="false" customHeight="false" outlineLevel="0" collapsed="false">
      <c r="A314" s="2" t="s">
        <v>1622</v>
      </c>
      <c r="B314" s="2" t="s">
        <v>174</v>
      </c>
      <c r="C314" s="2" t="s">
        <v>1117</v>
      </c>
      <c r="D314" s="2" t="s">
        <v>47</v>
      </c>
      <c r="E314" s="2" t="s">
        <v>1013</v>
      </c>
      <c r="F314" s="2" t="s">
        <v>1014</v>
      </c>
      <c r="G314" s="2" t="s">
        <v>1252</v>
      </c>
    </row>
    <row r="315" customFormat="false" ht="15" hidden="false" customHeight="false" outlineLevel="0" collapsed="false">
      <c r="A315" s="2" t="s">
        <v>1623</v>
      </c>
      <c r="B315" s="2" t="s">
        <v>174</v>
      </c>
      <c r="C315" s="2" t="s">
        <v>1117</v>
      </c>
      <c r="D315" s="2" t="s">
        <v>47</v>
      </c>
      <c r="E315" s="2" t="s">
        <v>1013</v>
      </c>
      <c r="F315" s="2" t="s">
        <v>1014</v>
      </c>
      <c r="G315" s="2" t="s">
        <v>1624</v>
      </c>
    </row>
    <row r="316" customFormat="false" ht="15" hidden="false" customHeight="false" outlineLevel="0" collapsed="false">
      <c r="A316" s="2" t="s">
        <v>1625</v>
      </c>
      <c r="B316" s="2" t="s">
        <v>174</v>
      </c>
      <c r="C316" s="2" t="s">
        <v>1117</v>
      </c>
      <c r="D316" s="2" t="s">
        <v>47</v>
      </c>
      <c r="E316" s="2" t="s">
        <v>1013</v>
      </c>
      <c r="F316" s="2" t="s">
        <v>1014</v>
      </c>
      <c r="G316" s="2" t="s">
        <v>1626</v>
      </c>
    </row>
    <row r="317" customFormat="false" ht="15" hidden="false" customHeight="false" outlineLevel="0" collapsed="false">
      <c r="A317" s="2" t="s">
        <v>1627</v>
      </c>
      <c r="B317" s="2" t="s">
        <v>174</v>
      </c>
      <c r="C317" s="2" t="s">
        <v>1117</v>
      </c>
      <c r="D317" s="2" t="s">
        <v>47</v>
      </c>
      <c r="E317" s="2" t="s">
        <v>1013</v>
      </c>
      <c r="F317" s="2" t="s">
        <v>1014</v>
      </c>
      <c r="G317" s="2" t="s">
        <v>1628</v>
      </c>
    </row>
    <row r="318" customFormat="false" ht="15" hidden="false" customHeight="false" outlineLevel="0" collapsed="false">
      <c r="A318" s="2" t="s">
        <v>1629</v>
      </c>
      <c r="B318" s="2" t="s">
        <v>174</v>
      </c>
      <c r="C318" s="2" t="s">
        <v>1117</v>
      </c>
      <c r="D318" s="2" t="s">
        <v>47</v>
      </c>
      <c r="E318" s="2" t="s">
        <v>1013</v>
      </c>
      <c r="F318" s="2" t="s">
        <v>1014</v>
      </c>
      <c r="G318" s="2" t="s">
        <v>1630</v>
      </c>
    </row>
    <row r="319" customFormat="false" ht="15" hidden="false" customHeight="false" outlineLevel="0" collapsed="false">
      <c r="A319" s="2" t="s">
        <v>1631</v>
      </c>
      <c r="B319" s="2" t="s">
        <v>174</v>
      </c>
      <c r="C319" s="2" t="s">
        <v>1117</v>
      </c>
      <c r="D319" s="2" t="s">
        <v>47</v>
      </c>
      <c r="E319" s="2" t="s">
        <v>1013</v>
      </c>
      <c r="F319" s="2" t="s">
        <v>1014</v>
      </c>
      <c r="G319" s="2" t="s">
        <v>1632</v>
      </c>
    </row>
    <row r="320" customFormat="false" ht="15" hidden="false" customHeight="false" outlineLevel="0" collapsed="false">
      <c r="A320" s="2" t="s">
        <v>1633</v>
      </c>
      <c r="B320" s="2" t="s">
        <v>174</v>
      </c>
      <c r="C320" s="2" t="s">
        <v>1117</v>
      </c>
      <c r="D320" s="2" t="s">
        <v>47</v>
      </c>
      <c r="E320" s="2" t="s">
        <v>1013</v>
      </c>
      <c r="F320" s="2" t="s">
        <v>1014</v>
      </c>
      <c r="G320" s="2" t="s">
        <v>1634</v>
      </c>
    </row>
    <row r="321" customFormat="false" ht="15" hidden="false" customHeight="false" outlineLevel="0" collapsed="false">
      <c r="A321" s="2" t="s">
        <v>1635</v>
      </c>
      <c r="B321" s="2" t="s">
        <v>174</v>
      </c>
      <c r="C321" s="2" t="s">
        <v>1117</v>
      </c>
      <c r="D321" s="2" t="s">
        <v>47</v>
      </c>
      <c r="E321" s="2" t="s">
        <v>1013</v>
      </c>
      <c r="F321" s="2" t="s">
        <v>1014</v>
      </c>
      <c r="G321" s="2" t="s">
        <v>1636</v>
      </c>
    </row>
    <row r="322" customFormat="false" ht="15" hidden="false" customHeight="false" outlineLevel="0" collapsed="false">
      <c r="A322" s="2" t="s">
        <v>1637</v>
      </c>
      <c r="B322" s="2" t="s">
        <v>174</v>
      </c>
      <c r="C322" s="2" t="s">
        <v>1117</v>
      </c>
      <c r="D322" s="2" t="s">
        <v>47</v>
      </c>
      <c r="E322" s="2" t="s">
        <v>1013</v>
      </c>
      <c r="F322" s="2" t="s">
        <v>1014</v>
      </c>
      <c r="G322" s="2" t="s">
        <v>1638</v>
      </c>
    </row>
    <row r="323" customFormat="false" ht="15" hidden="false" customHeight="false" outlineLevel="0" collapsed="false">
      <c r="A323" s="2" t="s">
        <v>1639</v>
      </c>
      <c r="B323" s="2" t="s">
        <v>174</v>
      </c>
      <c r="C323" s="2" t="s">
        <v>1117</v>
      </c>
      <c r="D323" s="2" t="s">
        <v>47</v>
      </c>
      <c r="E323" s="2" t="s">
        <v>1013</v>
      </c>
      <c r="F323" s="2" t="s">
        <v>1014</v>
      </c>
      <c r="G323" s="2" t="s">
        <v>1640</v>
      </c>
    </row>
    <row r="324" customFormat="false" ht="15" hidden="false" customHeight="false" outlineLevel="0" collapsed="false">
      <c r="A324" s="2" t="s">
        <v>1641</v>
      </c>
      <c r="B324" s="2" t="s">
        <v>174</v>
      </c>
      <c r="C324" s="2" t="s">
        <v>1117</v>
      </c>
      <c r="D324" s="2" t="s">
        <v>47</v>
      </c>
      <c r="E324" s="2" t="s">
        <v>1013</v>
      </c>
      <c r="F324" s="2" t="s">
        <v>1014</v>
      </c>
      <c r="G324" s="2" t="s">
        <v>1642</v>
      </c>
    </row>
    <row r="325" customFormat="false" ht="15" hidden="false" customHeight="false" outlineLevel="0" collapsed="false">
      <c r="A325" s="2" t="s">
        <v>1643</v>
      </c>
      <c r="B325" s="2" t="s">
        <v>174</v>
      </c>
      <c r="C325" s="2" t="s">
        <v>1117</v>
      </c>
      <c r="D325" s="2" t="s">
        <v>47</v>
      </c>
      <c r="E325" s="2" t="s">
        <v>1013</v>
      </c>
      <c r="F325" s="2" t="s">
        <v>1014</v>
      </c>
      <c r="G325" s="2" t="s">
        <v>1644</v>
      </c>
    </row>
    <row r="326" customFormat="false" ht="15" hidden="false" customHeight="false" outlineLevel="0" collapsed="false">
      <c r="A326" s="2" t="s">
        <v>1645</v>
      </c>
      <c r="B326" s="2" t="s">
        <v>174</v>
      </c>
      <c r="C326" s="2" t="s">
        <v>1117</v>
      </c>
      <c r="D326" s="2" t="s">
        <v>47</v>
      </c>
      <c r="E326" s="2" t="s">
        <v>1013</v>
      </c>
      <c r="F326" s="2" t="s">
        <v>1014</v>
      </c>
      <c r="G326" s="2" t="s">
        <v>1646</v>
      </c>
    </row>
    <row r="327" customFormat="false" ht="15" hidden="false" customHeight="false" outlineLevel="0" collapsed="false">
      <c r="A327" s="2" t="s">
        <v>1647</v>
      </c>
      <c r="B327" s="2" t="s">
        <v>174</v>
      </c>
      <c r="C327" s="2" t="s">
        <v>1117</v>
      </c>
      <c r="D327" s="2" t="s">
        <v>47</v>
      </c>
      <c r="E327" s="2" t="s">
        <v>1013</v>
      </c>
      <c r="F327" s="2" t="s">
        <v>1014</v>
      </c>
      <c r="G327" s="2" t="s">
        <v>1648</v>
      </c>
    </row>
    <row r="328" customFormat="false" ht="15" hidden="false" customHeight="false" outlineLevel="0" collapsed="false">
      <c r="A328" s="2" t="s">
        <v>1649</v>
      </c>
      <c r="B328" s="2" t="s">
        <v>174</v>
      </c>
      <c r="C328" s="2" t="s">
        <v>1117</v>
      </c>
      <c r="D328" s="2" t="s">
        <v>47</v>
      </c>
      <c r="E328" s="2" t="s">
        <v>1013</v>
      </c>
      <c r="F328" s="2" t="s">
        <v>1014</v>
      </c>
      <c r="G328" s="2" t="s">
        <v>1650</v>
      </c>
    </row>
    <row r="329" customFormat="false" ht="15" hidden="false" customHeight="false" outlineLevel="0" collapsed="false">
      <c r="A329" s="2" t="s">
        <v>1651</v>
      </c>
      <c r="B329" s="2" t="s">
        <v>174</v>
      </c>
      <c r="C329" s="2" t="s">
        <v>1117</v>
      </c>
      <c r="D329" s="2" t="s">
        <v>47</v>
      </c>
      <c r="E329" s="2" t="s">
        <v>1013</v>
      </c>
      <c r="F329" s="2" t="s">
        <v>1014</v>
      </c>
      <c r="G329" s="2" t="s">
        <v>1652</v>
      </c>
    </row>
    <row r="330" customFormat="false" ht="15" hidden="false" customHeight="false" outlineLevel="0" collapsed="false">
      <c r="A330" s="2" t="s">
        <v>1653</v>
      </c>
      <c r="B330" s="2" t="s">
        <v>174</v>
      </c>
      <c r="C330" s="2" t="s">
        <v>1117</v>
      </c>
      <c r="D330" s="2" t="s">
        <v>47</v>
      </c>
      <c r="E330" s="2" t="s">
        <v>1013</v>
      </c>
      <c r="F330" s="2" t="s">
        <v>1014</v>
      </c>
      <c r="G330" s="2" t="s">
        <v>1654</v>
      </c>
    </row>
    <row r="331" customFormat="false" ht="15" hidden="false" customHeight="false" outlineLevel="0" collapsed="false">
      <c r="A331" s="2" t="s">
        <v>1655</v>
      </c>
      <c r="B331" s="2" t="s">
        <v>174</v>
      </c>
      <c r="C331" s="2" t="s">
        <v>1117</v>
      </c>
      <c r="D331" s="2" t="s">
        <v>47</v>
      </c>
      <c r="E331" s="2" t="s">
        <v>1013</v>
      </c>
      <c r="F331" s="2" t="s">
        <v>1014</v>
      </c>
      <c r="G331" s="2" t="s">
        <v>1656</v>
      </c>
    </row>
    <row r="332" customFormat="false" ht="15" hidden="false" customHeight="false" outlineLevel="0" collapsed="false">
      <c r="A332" s="2" t="s">
        <v>1657</v>
      </c>
      <c r="B332" s="2" t="s">
        <v>174</v>
      </c>
      <c r="C332" s="2" t="s">
        <v>1117</v>
      </c>
      <c r="D332" s="2" t="s">
        <v>47</v>
      </c>
      <c r="E332" s="2" t="s">
        <v>1013</v>
      </c>
      <c r="F332" s="2" t="s">
        <v>1014</v>
      </c>
      <c r="G332" s="2" t="s">
        <v>1658</v>
      </c>
    </row>
    <row r="333" customFormat="false" ht="15" hidden="false" customHeight="false" outlineLevel="0" collapsed="false">
      <c r="A333" s="2" t="s">
        <v>1659</v>
      </c>
      <c r="B333" s="2" t="s">
        <v>174</v>
      </c>
      <c r="C333" s="2" t="s">
        <v>1117</v>
      </c>
      <c r="D333" s="2" t="s">
        <v>47</v>
      </c>
      <c r="E333" s="2" t="s">
        <v>1013</v>
      </c>
      <c r="F333" s="2" t="s">
        <v>1014</v>
      </c>
      <c r="G333" s="2" t="s">
        <v>1660</v>
      </c>
    </row>
    <row r="334" customFormat="false" ht="15" hidden="false" customHeight="false" outlineLevel="0" collapsed="false">
      <c r="A334" s="2" t="s">
        <v>1661</v>
      </c>
      <c r="B334" s="2" t="s">
        <v>174</v>
      </c>
      <c r="C334" s="2" t="s">
        <v>1390</v>
      </c>
      <c r="D334" s="2" t="s">
        <v>48</v>
      </c>
      <c r="E334" s="2" t="s">
        <v>1391</v>
      </c>
      <c r="F334" s="2" t="s">
        <v>1392</v>
      </c>
      <c r="G334" s="2" t="s">
        <v>1662</v>
      </c>
    </row>
    <row r="335" customFormat="false" ht="15" hidden="false" customHeight="false" outlineLevel="0" collapsed="false">
      <c r="A335" s="2" t="s">
        <v>1663</v>
      </c>
      <c r="B335" s="2" t="s">
        <v>174</v>
      </c>
      <c r="C335" s="2" t="s">
        <v>1390</v>
      </c>
      <c r="D335" s="2" t="s">
        <v>48</v>
      </c>
      <c r="E335" s="2" t="s">
        <v>1391</v>
      </c>
      <c r="F335" s="2" t="s">
        <v>1392</v>
      </c>
      <c r="G335" s="2" t="s">
        <v>1664</v>
      </c>
    </row>
    <row r="336" customFormat="false" ht="15" hidden="false" customHeight="false" outlineLevel="0" collapsed="false">
      <c r="A336" s="2" t="s">
        <v>1665</v>
      </c>
      <c r="B336" s="2" t="s">
        <v>174</v>
      </c>
      <c r="C336" s="2" t="s">
        <v>1390</v>
      </c>
      <c r="D336" s="2" t="s">
        <v>48</v>
      </c>
      <c r="E336" s="2" t="s">
        <v>1391</v>
      </c>
      <c r="F336" s="2" t="s">
        <v>1392</v>
      </c>
      <c r="G336" s="2" t="s">
        <v>1666</v>
      </c>
    </row>
    <row r="337" customFormat="false" ht="15" hidden="false" customHeight="false" outlineLevel="0" collapsed="false">
      <c r="A337" s="2" t="s">
        <v>1667</v>
      </c>
      <c r="B337" s="2" t="s">
        <v>174</v>
      </c>
      <c r="C337" s="2" t="s">
        <v>1390</v>
      </c>
      <c r="D337" s="2" t="s">
        <v>48</v>
      </c>
      <c r="E337" s="2" t="s">
        <v>1391</v>
      </c>
      <c r="F337" s="2" t="s">
        <v>1392</v>
      </c>
      <c r="G337" s="2" t="s">
        <v>1668</v>
      </c>
    </row>
    <row r="338" customFormat="false" ht="15" hidden="false" customHeight="false" outlineLevel="0" collapsed="false">
      <c r="A338" s="2" t="s">
        <v>1669</v>
      </c>
      <c r="B338" s="2" t="s">
        <v>174</v>
      </c>
      <c r="C338" s="2" t="s">
        <v>1390</v>
      </c>
      <c r="D338" s="2" t="s">
        <v>48</v>
      </c>
      <c r="E338" s="2" t="s">
        <v>1391</v>
      </c>
      <c r="F338" s="2" t="s">
        <v>1392</v>
      </c>
      <c r="G338" s="2" t="s">
        <v>1670</v>
      </c>
    </row>
    <row r="339" customFormat="false" ht="15" hidden="false" customHeight="false" outlineLevel="0" collapsed="false">
      <c r="A339" s="2" t="s">
        <v>1671</v>
      </c>
      <c r="B339" s="2" t="s">
        <v>174</v>
      </c>
      <c r="C339" s="2" t="s">
        <v>1390</v>
      </c>
      <c r="D339" s="2" t="s">
        <v>48</v>
      </c>
      <c r="E339" s="2" t="s">
        <v>1391</v>
      </c>
      <c r="F339" s="2" t="s">
        <v>1392</v>
      </c>
      <c r="G339" s="2" t="s">
        <v>1672</v>
      </c>
    </row>
    <row r="340" customFormat="false" ht="15" hidden="false" customHeight="false" outlineLevel="0" collapsed="false">
      <c r="A340" s="2" t="s">
        <v>1673</v>
      </c>
      <c r="B340" s="2" t="s">
        <v>174</v>
      </c>
      <c r="C340" s="2" t="s">
        <v>1390</v>
      </c>
      <c r="D340" s="2" t="s">
        <v>48</v>
      </c>
      <c r="E340" s="2" t="s">
        <v>1391</v>
      </c>
      <c r="F340" s="2" t="s">
        <v>1392</v>
      </c>
      <c r="G340" s="2" t="s">
        <v>1674</v>
      </c>
    </row>
    <row r="341" customFormat="false" ht="15" hidden="false" customHeight="false" outlineLevel="0" collapsed="false">
      <c r="A341" s="2" t="s">
        <v>1675</v>
      </c>
      <c r="B341" s="2" t="s">
        <v>174</v>
      </c>
      <c r="C341" s="2" t="s">
        <v>1390</v>
      </c>
      <c r="D341" s="2" t="s">
        <v>48</v>
      </c>
      <c r="E341" s="2" t="s">
        <v>1391</v>
      </c>
      <c r="F341" s="2" t="s">
        <v>1392</v>
      </c>
      <c r="G341" s="2" t="s">
        <v>1676</v>
      </c>
    </row>
    <row r="342" customFormat="false" ht="15" hidden="false" customHeight="false" outlineLevel="0" collapsed="false">
      <c r="A342" s="2" t="s">
        <v>1677</v>
      </c>
      <c r="B342" s="2" t="s">
        <v>174</v>
      </c>
      <c r="C342" s="2" t="s">
        <v>1390</v>
      </c>
      <c r="D342" s="2" t="s">
        <v>48</v>
      </c>
      <c r="E342" s="2" t="s">
        <v>1391</v>
      </c>
      <c r="F342" s="2" t="s">
        <v>1392</v>
      </c>
      <c r="G342" s="2" t="s">
        <v>1678</v>
      </c>
    </row>
    <row r="343" customFormat="false" ht="15" hidden="false" customHeight="false" outlineLevel="0" collapsed="false">
      <c r="A343" s="2" t="s">
        <v>1679</v>
      </c>
      <c r="B343" s="2" t="s">
        <v>174</v>
      </c>
      <c r="C343" s="2" t="s">
        <v>1390</v>
      </c>
      <c r="D343" s="2" t="s">
        <v>48</v>
      </c>
      <c r="E343" s="2" t="s">
        <v>1391</v>
      </c>
      <c r="F343" s="2" t="s">
        <v>1392</v>
      </c>
      <c r="G343" s="2" t="s">
        <v>1680</v>
      </c>
    </row>
    <row r="344" customFormat="false" ht="15" hidden="false" customHeight="false" outlineLevel="0" collapsed="false">
      <c r="A344" s="2" t="s">
        <v>1681</v>
      </c>
      <c r="B344" s="2" t="s">
        <v>174</v>
      </c>
      <c r="C344" s="2" t="s">
        <v>1390</v>
      </c>
      <c r="D344" s="2" t="s">
        <v>48</v>
      </c>
      <c r="E344" s="2" t="s">
        <v>1391</v>
      </c>
      <c r="F344" s="2" t="s">
        <v>1392</v>
      </c>
      <c r="G344" s="2" t="s">
        <v>1682</v>
      </c>
    </row>
    <row r="345" customFormat="false" ht="15" hidden="false" customHeight="false" outlineLevel="0" collapsed="false">
      <c r="A345" s="2" t="s">
        <v>1683</v>
      </c>
      <c r="B345" s="2" t="s">
        <v>174</v>
      </c>
      <c r="C345" s="2" t="s">
        <v>1390</v>
      </c>
      <c r="D345" s="2" t="s">
        <v>48</v>
      </c>
      <c r="E345" s="2" t="s">
        <v>1391</v>
      </c>
      <c r="F345" s="2" t="s">
        <v>1014</v>
      </c>
      <c r="G345" s="2" t="s">
        <v>1684</v>
      </c>
    </row>
    <row r="346" customFormat="false" ht="15" hidden="false" customHeight="false" outlineLevel="0" collapsed="false">
      <c r="A346" s="2" t="s">
        <v>1685</v>
      </c>
      <c r="B346" s="2" t="s">
        <v>174</v>
      </c>
      <c r="C346" s="2" t="s">
        <v>1686</v>
      </c>
      <c r="D346" s="2" t="s">
        <v>49</v>
      </c>
      <c r="E346" s="2" t="s">
        <v>1022</v>
      </c>
      <c r="F346" s="2" t="s">
        <v>1014</v>
      </c>
      <c r="G346" s="2" t="s">
        <v>1687</v>
      </c>
    </row>
    <row r="347" customFormat="false" ht="15" hidden="false" customHeight="false" outlineLevel="0" collapsed="false">
      <c r="A347" s="2" t="s">
        <v>1688</v>
      </c>
      <c r="B347" s="2" t="s">
        <v>174</v>
      </c>
      <c r="C347" s="2" t="s">
        <v>1390</v>
      </c>
      <c r="D347" s="2" t="s">
        <v>48</v>
      </c>
      <c r="E347" s="2" t="s">
        <v>1391</v>
      </c>
      <c r="F347" s="2" t="s">
        <v>1014</v>
      </c>
      <c r="G347" s="2" t="s">
        <v>1689</v>
      </c>
    </row>
    <row r="348" customFormat="false" ht="15" hidden="false" customHeight="false" outlineLevel="0" collapsed="false">
      <c r="A348" s="2" t="s">
        <v>1690</v>
      </c>
      <c r="B348" s="2" t="s">
        <v>174</v>
      </c>
      <c r="C348" s="2" t="s">
        <v>1390</v>
      </c>
      <c r="D348" s="2" t="s">
        <v>48</v>
      </c>
      <c r="E348" s="2" t="s">
        <v>1391</v>
      </c>
      <c r="F348" s="2" t="s">
        <v>1392</v>
      </c>
      <c r="G348" s="2" t="s">
        <v>1691</v>
      </c>
    </row>
    <row r="349" customFormat="false" ht="15" hidden="false" customHeight="false" outlineLevel="0" collapsed="false">
      <c r="A349" s="2" t="s">
        <v>1692</v>
      </c>
      <c r="B349" s="2" t="s">
        <v>174</v>
      </c>
      <c r="C349" s="2" t="s">
        <v>1390</v>
      </c>
      <c r="D349" s="2" t="s">
        <v>48</v>
      </c>
      <c r="E349" s="2" t="s">
        <v>1391</v>
      </c>
      <c r="F349" s="2" t="s">
        <v>1392</v>
      </c>
      <c r="G349" s="2" t="s">
        <v>1693</v>
      </c>
    </row>
    <row r="350" customFormat="false" ht="15" hidden="false" customHeight="false" outlineLevel="0" collapsed="false">
      <c r="A350" s="2" t="s">
        <v>1694</v>
      </c>
      <c r="B350" s="2" t="s">
        <v>174</v>
      </c>
      <c r="C350" s="2" t="s">
        <v>1390</v>
      </c>
      <c r="D350" s="2" t="s">
        <v>48</v>
      </c>
      <c r="E350" s="2" t="s">
        <v>1391</v>
      </c>
      <c r="F350" s="2" t="s">
        <v>1392</v>
      </c>
      <c r="G350" s="2" t="s">
        <v>1695</v>
      </c>
    </row>
    <row r="351" customFormat="false" ht="15" hidden="false" customHeight="false" outlineLevel="0" collapsed="false">
      <c r="A351" s="2" t="s">
        <v>1696</v>
      </c>
      <c r="B351" s="2" t="s">
        <v>174</v>
      </c>
      <c r="C351" s="2" t="s">
        <v>1390</v>
      </c>
      <c r="D351" s="2" t="s">
        <v>48</v>
      </c>
      <c r="E351" s="2" t="s">
        <v>1391</v>
      </c>
      <c r="F351" s="2" t="s">
        <v>1392</v>
      </c>
      <c r="G351" s="2" t="s">
        <v>1697</v>
      </c>
    </row>
    <row r="352" customFormat="false" ht="15" hidden="false" customHeight="false" outlineLevel="0" collapsed="false">
      <c r="A352" s="2" t="s">
        <v>1698</v>
      </c>
      <c r="B352" s="2" t="s">
        <v>174</v>
      </c>
      <c r="C352" s="2" t="s">
        <v>1390</v>
      </c>
      <c r="D352" s="2" t="s">
        <v>48</v>
      </c>
      <c r="E352" s="2" t="s">
        <v>1391</v>
      </c>
      <c r="F352" s="2" t="s">
        <v>1392</v>
      </c>
      <c r="G352" s="2" t="s">
        <v>1699</v>
      </c>
    </row>
    <row r="353" customFormat="false" ht="15" hidden="false" customHeight="false" outlineLevel="0" collapsed="false">
      <c r="A353" s="2" t="s">
        <v>1700</v>
      </c>
      <c r="B353" s="2" t="s">
        <v>174</v>
      </c>
      <c r="C353" s="2" t="s">
        <v>1390</v>
      </c>
      <c r="D353" s="2" t="s">
        <v>48</v>
      </c>
      <c r="E353" s="2" t="s">
        <v>1391</v>
      </c>
      <c r="F353" s="2" t="s">
        <v>1392</v>
      </c>
      <c r="G353" s="2" t="s">
        <v>1701</v>
      </c>
    </row>
    <row r="354" customFormat="false" ht="15" hidden="false" customHeight="false" outlineLevel="0" collapsed="false">
      <c r="A354" s="2" t="s">
        <v>1702</v>
      </c>
      <c r="B354" s="2" t="s">
        <v>174</v>
      </c>
      <c r="C354" s="2" t="s">
        <v>1390</v>
      </c>
      <c r="D354" s="2" t="s">
        <v>48</v>
      </c>
      <c r="E354" s="2" t="s">
        <v>1391</v>
      </c>
      <c r="F354" s="2" t="s">
        <v>1392</v>
      </c>
      <c r="G354" s="2" t="s">
        <v>1703</v>
      </c>
    </row>
    <row r="355" customFormat="false" ht="15" hidden="false" customHeight="false" outlineLevel="0" collapsed="false">
      <c r="A355" s="2" t="s">
        <v>1704</v>
      </c>
      <c r="B355" s="2" t="s">
        <v>174</v>
      </c>
      <c r="C355" s="2" t="s">
        <v>1390</v>
      </c>
      <c r="D355" s="2" t="s">
        <v>48</v>
      </c>
      <c r="E355" s="2" t="s">
        <v>1391</v>
      </c>
      <c r="F355" s="2" t="s">
        <v>1392</v>
      </c>
      <c r="G355" s="2" t="s">
        <v>1705</v>
      </c>
    </row>
    <row r="356" customFormat="false" ht="15" hidden="false" customHeight="false" outlineLevel="0" collapsed="false">
      <c r="A356" s="2" t="s">
        <v>1706</v>
      </c>
      <c r="B356" s="2" t="s">
        <v>174</v>
      </c>
      <c r="C356" s="2" t="s">
        <v>1390</v>
      </c>
      <c r="D356" s="2" t="s">
        <v>48</v>
      </c>
      <c r="E356" s="2" t="s">
        <v>1391</v>
      </c>
      <c r="F356" s="2" t="s">
        <v>1392</v>
      </c>
      <c r="G356" s="2" t="s">
        <v>1707</v>
      </c>
    </row>
    <row r="357" customFormat="false" ht="15" hidden="false" customHeight="false" outlineLevel="0" collapsed="false">
      <c r="A357" s="2" t="s">
        <v>1708</v>
      </c>
      <c r="B357" s="2" t="s">
        <v>174</v>
      </c>
      <c r="C357" s="2" t="s">
        <v>1390</v>
      </c>
      <c r="D357" s="2" t="s">
        <v>48</v>
      </c>
      <c r="E357" s="2" t="s">
        <v>1391</v>
      </c>
      <c r="F357" s="2" t="s">
        <v>1392</v>
      </c>
      <c r="G357" s="2" t="s">
        <v>1709</v>
      </c>
    </row>
    <row r="358" customFormat="false" ht="15" hidden="false" customHeight="false" outlineLevel="0" collapsed="false">
      <c r="A358" s="2" t="s">
        <v>1710</v>
      </c>
      <c r="B358" s="2" t="s">
        <v>174</v>
      </c>
      <c r="C358" s="2" t="s">
        <v>1390</v>
      </c>
      <c r="D358" s="2" t="s">
        <v>48</v>
      </c>
      <c r="E358" s="2" t="s">
        <v>1391</v>
      </c>
      <c r="F358" s="2" t="s">
        <v>1392</v>
      </c>
      <c r="G358" s="2" t="s">
        <v>1711</v>
      </c>
    </row>
    <row r="359" customFormat="false" ht="15" hidden="false" customHeight="false" outlineLevel="0" collapsed="false">
      <c r="A359" s="2" t="s">
        <v>1712</v>
      </c>
      <c r="B359" s="2" t="s">
        <v>174</v>
      </c>
      <c r="C359" s="2" t="s">
        <v>1390</v>
      </c>
      <c r="D359" s="2" t="s">
        <v>48</v>
      </c>
      <c r="E359" s="2" t="s">
        <v>1391</v>
      </c>
      <c r="F359" s="2" t="s">
        <v>1392</v>
      </c>
      <c r="G359" s="2" t="s">
        <v>1713</v>
      </c>
    </row>
    <row r="360" customFormat="false" ht="15" hidden="false" customHeight="false" outlineLevel="0" collapsed="false">
      <c r="A360" s="2" t="s">
        <v>1714</v>
      </c>
      <c r="B360" s="2" t="s">
        <v>174</v>
      </c>
      <c r="C360" s="2" t="s">
        <v>1390</v>
      </c>
      <c r="D360" s="2" t="s">
        <v>48</v>
      </c>
      <c r="E360" s="2" t="s">
        <v>1391</v>
      </c>
      <c r="F360" s="2" t="s">
        <v>1392</v>
      </c>
      <c r="G360" s="2" t="s">
        <v>1715</v>
      </c>
    </row>
    <row r="361" customFormat="false" ht="15" hidden="false" customHeight="false" outlineLevel="0" collapsed="false">
      <c r="A361" s="2" t="s">
        <v>1716</v>
      </c>
      <c r="B361" s="2" t="s">
        <v>174</v>
      </c>
      <c r="C361" s="2" t="s">
        <v>1390</v>
      </c>
      <c r="D361" s="2" t="s">
        <v>48</v>
      </c>
      <c r="E361" s="2" t="s">
        <v>1391</v>
      </c>
      <c r="F361" s="2" t="s">
        <v>1392</v>
      </c>
      <c r="G361" s="2" t="s">
        <v>1717</v>
      </c>
    </row>
    <row r="362" customFormat="false" ht="15" hidden="false" customHeight="false" outlineLevel="0" collapsed="false">
      <c r="A362" s="2" t="s">
        <v>1718</v>
      </c>
      <c r="B362" s="2" t="s">
        <v>174</v>
      </c>
      <c r="C362" s="2" t="s">
        <v>1390</v>
      </c>
      <c r="D362" s="2" t="s">
        <v>48</v>
      </c>
      <c r="E362" s="2" t="s">
        <v>1391</v>
      </c>
      <c r="F362" s="2" t="s">
        <v>1392</v>
      </c>
      <c r="G362" s="2" t="s">
        <v>1719</v>
      </c>
    </row>
    <row r="363" customFormat="false" ht="15" hidden="false" customHeight="false" outlineLevel="0" collapsed="false">
      <c r="A363" s="2" t="s">
        <v>1720</v>
      </c>
      <c r="B363" s="2" t="s">
        <v>174</v>
      </c>
      <c r="C363" s="2" t="s">
        <v>1390</v>
      </c>
      <c r="D363" s="2" t="s">
        <v>48</v>
      </c>
      <c r="E363" s="2" t="s">
        <v>1391</v>
      </c>
      <c r="F363" s="2" t="s">
        <v>1392</v>
      </c>
      <c r="G363" s="2" t="s">
        <v>1721</v>
      </c>
    </row>
    <row r="364" customFormat="false" ht="15" hidden="false" customHeight="false" outlineLevel="0" collapsed="false">
      <c r="A364" s="2" t="s">
        <v>1722</v>
      </c>
      <c r="B364" s="2" t="s">
        <v>174</v>
      </c>
      <c r="C364" s="2" t="s">
        <v>1390</v>
      </c>
      <c r="D364" s="2" t="s">
        <v>48</v>
      </c>
      <c r="E364" s="2" t="s">
        <v>1391</v>
      </c>
      <c r="F364" s="2" t="s">
        <v>1392</v>
      </c>
      <c r="G364" s="2" t="s">
        <v>1723</v>
      </c>
    </row>
    <row r="365" customFormat="false" ht="15" hidden="false" customHeight="false" outlineLevel="0" collapsed="false">
      <c r="A365" s="2" t="s">
        <v>1724</v>
      </c>
      <c r="B365" s="2" t="s">
        <v>174</v>
      </c>
      <c r="C365" s="2" t="s">
        <v>1390</v>
      </c>
      <c r="D365" s="2" t="s">
        <v>48</v>
      </c>
      <c r="E365" s="2" t="s">
        <v>1391</v>
      </c>
      <c r="F365" s="2" t="s">
        <v>1392</v>
      </c>
      <c r="G365" s="2" t="s">
        <v>1725</v>
      </c>
    </row>
    <row r="366" customFormat="false" ht="15" hidden="false" customHeight="false" outlineLevel="0" collapsed="false">
      <c r="A366" s="2" t="s">
        <v>1726</v>
      </c>
      <c r="B366" s="2" t="s">
        <v>174</v>
      </c>
      <c r="C366" s="2" t="s">
        <v>1390</v>
      </c>
      <c r="D366" s="2" t="s">
        <v>48</v>
      </c>
      <c r="E366" s="2" t="s">
        <v>1391</v>
      </c>
      <c r="F366" s="2" t="s">
        <v>1392</v>
      </c>
      <c r="G366" s="2" t="s">
        <v>1727</v>
      </c>
    </row>
    <row r="367" customFormat="false" ht="15" hidden="false" customHeight="false" outlineLevel="0" collapsed="false">
      <c r="A367" s="2" t="s">
        <v>1728</v>
      </c>
      <c r="B367" s="2" t="s">
        <v>174</v>
      </c>
      <c r="C367" s="2" t="s">
        <v>1390</v>
      </c>
      <c r="D367" s="2" t="s">
        <v>48</v>
      </c>
      <c r="E367" s="2" t="s">
        <v>1391</v>
      </c>
      <c r="F367" s="2" t="s">
        <v>1392</v>
      </c>
      <c r="G367" s="2" t="s">
        <v>1729</v>
      </c>
    </row>
    <row r="368" customFormat="false" ht="15" hidden="false" customHeight="false" outlineLevel="0" collapsed="false">
      <c r="A368" s="2" t="s">
        <v>1730</v>
      </c>
      <c r="B368" s="2" t="s">
        <v>174</v>
      </c>
      <c r="C368" s="2" t="s">
        <v>1390</v>
      </c>
      <c r="D368" s="2" t="s">
        <v>48</v>
      </c>
      <c r="E368" s="2" t="s">
        <v>1391</v>
      </c>
      <c r="F368" s="2" t="s">
        <v>1392</v>
      </c>
      <c r="G368" s="2" t="s">
        <v>1731</v>
      </c>
    </row>
    <row r="369" customFormat="false" ht="15" hidden="false" customHeight="false" outlineLevel="0" collapsed="false">
      <c r="A369" s="2" t="s">
        <v>1732</v>
      </c>
      <c r="B369" s="2" t="s">
        <v>174</v>
      </c>
      <c r="C369" s="2" t="s">
        <v>1390</v>
      </c>
      <c r="D369" s="2" t="s">
        <v>48</v>
      </c>
      <c r="E369" s="2" t="s">
        <v>1391</v>
      </c>
      <c r="F369" s="2" t="s">
        <v>1392</v>
      </c>
      <c r="G369" s="2" t="s">
        <v>1733</v>
      </c>
    </row>
    <row r="370" customFormat="false" ht="15" hidden="false" customHeight="false" outlineLevel="0" collapsed="false">
      <c r="A370" s="2" t="s">
        <v>1734</v>
      </c>
      <c r="B370" s="2" t="s">
        <v>174</v>
      </c>
      <c r="C370" s="2" t="s">
        <v>1390</v>
      </c>
      <c r="D370" s="2" t="s">
        <v>48</v>
      </c>
      <c r="E370" s="2" t="s">
        <v>1391</v>
      </c>
      <c r="F370" s="2" t="s">
        <v>1392</v>
      </c>
      <c r="G370" s="2" t="s">
        <v>1735</v>
      </c>
    </row>
    <row r="371" customFormat="false" ht="15" hidden="false" customHeight="false" outlineLevel="0" collapsed="false">
      <c r="A371" s="2" t="s">
        <v>1736</v>
      </c>
      <c r="B371" s="2" t="s">
        <v>174</v>
      </c>
      <c r="C371" s="2" t="s">
        <v>1390</v>
      </c>
      <c r="D371" s="2" t="s">
        <v>48</v>
      </c>
      <c r="E371" s="2" t="s">
        <v>1391</v>
      </c>
      <c r="F371" s="2" t="s">
        <v>1392</v>
      </c>
      <c r="G371" s="2" t="s">
        <v>1737</v>
      </c>
    </row>
    <row r="372" customFormat="false" ht="15" hidden="false" customHeight="false" outlineLevel="0" collapsed="false">
      <c r="A372" s="2" t="s">
        <v>1738</v>
      </c>
      <c r="B372" s="2" t="s">
        <v>174</v>
      </c>
      <c r="C372" s="2" t="s">
        <v>1390</v>
      </c>
      <c r="D372" s="2" t="s">
        <v>48</v>
      </c>
      <c r="E372" s="2" t="s">
        <v>1391</v>
      </c>
      <c r="F372" s="2" t="s">
        <v>1392</v>
      </c>
      <c r="G372" s="2" t="s">
        <v>1739</v>
      </c>
    </row>
    <row r="373" customFormat="false" ht="15" hidden="false" customHeight="false" outlineLevel="0" collapsed="false">
      <c r="A373" s="2" t="s">
        <v>1740</v>
      </c>
      <c r="B373" s="2" t="s">
        <v>174</v>
      </c>
      <c r="C373" s="2" t="s">
        <v>1390</v>
      </c>
      <c r="D373" s="2" t="s">
        <v>48</v>
      </c>
      <c r="E373" s="2" t="s">
        <v>1391</v>
      </c>
      <c r="F373" s="2" t="s">
        <v>1392</v>
      </c>
      <c r="G373" s="2" t="s">
        <v>1741</v>
      </c>
    </row>
    <row r="374" customFormat="false" ht="15" hidden="false" customHeight="false" outlineLevel="0" collapsed="false">
      <c r="A374" s="2" t="s">
        <v>1742</v>
      </c>
      <c r="B374" s="2" t="s">
        <v>174</v>
      </c>
      <c r="C374" s="2" t="s">
        <v>1390</v>
      </c>
      <c r="D374" s="2" t="s">
        <v>48</v>
      </c>
      <c r="E374" s="2" t="s">
        <v>1391</v>
      </c>
      <c r="F374" s="2" t="s">
        <v>1392</v>
      </c>
      <c r="G374" s="2" t="s">
        <v>1743</v>
      </c>
    </row>
    <row r="375" customFormat="false" ht="15" hidden="false" customHeight="false" outlineLevel="0" collapsed="false">
      <c r="A375" s="2" t="s">
        <v>1744</v>
      </c>
      <c r="B375" s="2" t="s">
        <v>174</v>
      </c>
      <c r="C375" s="2" t="s">
        <v>1390</v>
      </c>
      <c r="D375" s="2" t="s">
        <v>48</v>
      </c>
      <c r="E375" s="2" t="s">
        <v>1391</v>
      </c>
      <c r="F375" s="2" t="s">
        <v>1392</v>
      </c>
      <c r="G375" s="2" t="s">
        <v>1745</v>
      </c>
    </row>
    <row r="376" customFormat="false" ht="15" hidden="false" customHeight="false" outlineLevel="0" collapsed="false">
      <c r="A376" s="2" t="s">
        <v>1746</v>
      </c>
      <c r="B376" s="2" t="s">
        <v>174</v>
      </c>
      <c r="C376" s="2" t="s">
        <v>1390</v>
      </c>
      <c r="D376" s="2" t="s">
        <v>48</v>
      </c>
      <c r="E376" s="2" t="s">
        <v>1391</v>
      </c>
      <c r="F376" s="2" t="s">
        <v>1392</v>
      </c>
      <c r="G376" s="2" t="s">
        <v>1747</v>
      </c>
    </row>
    <row r="377" customFormat="false" ht="15" hidden="false" customHeight="false" outlineLevel="0" collapsed="false">
      <c r="A377" s="2" t="s">
        <v>1748</v>
      </c>
      <c r="B377" s="2" t="s">
        <v>174</v>
      </c>
      <c r="C377" s="2" t="s">
        <v>1390</v>
      </c>
      <c r="D377" s="2" t="s">
        <v>48</v>
      </c>
      <c r="E377" s="2" t="s">
        <v>1391</v>
      </c>
      <c r="F377" s="2" t="s">
        <v>1392</v>
      </c>
      <c r="G377" s="2" t="s">
        <v>1749</v>
      </c>
    </row>
    <row r="378" customFormat="false" ht="15" hidden="false" customHeight="false" outlineLevel="0" collapsed="false">
      <c r="A378" s="2" t="s">
        <v>1750</v>
      </c>
      <c r="B378" s="2" t="s">
        <v>174</v>
      </c>
      <c r="C378" s="2" t="s">
        <v>1686</v>
      </c>
      <c r="D378" s="2" t="s">
        <v>49</v>
      </c>
      <c r="E378" s="2" t="s">
        <v>1022</v>
      </c>
      <c r="F378" s="2" t="s">
        <v>1014</v>
      </c>
      <c r="G378" s="2" t="s">
        <v>1751</v>
      </c>
    </row>
    <row r="379" customFormat="false" ht="15" hidden="false" customHeight="false" outlineLevel="0" collapsed="false">
      <c r="A379" s="2" t="s">
        <v>1752</v>
      </c>
      <c r="B379" s="2" t="s">
        <v>174</v>
      </c>
      <c r="C379" s="2" t="s">
        <v>1686</v>
      </c>
      <c r="D379" s="2" t="s">
        <v>49</v>
      </c>
      <c r="E379" s="2" t="s">
        <v>1022</v>
      </c>
      <c r="F379" s="2" t="s">
        <v>1014</v>
      </c>
      <c r="G379" s="2" t="s">
        <v>1753</v>
      </c>
    </row>
    <row r="380" customFormat="false" ht="15" hidden="false" customHeight="false" outlineLevel="0" collapsed="false">
      <c r="A380" s="2" t="s">
        <v>1754</v>
      </c>
      <c r="B380" s="2" t="s">
        <v>174</v>
      </c>
      <c r="C380" s="2" t="s">
        <v>1390</v>
      </c>
      <c r="D380" s="2" t="s">
        <v>48</v>
      </c>
      <c r="E380" s="2" t="s">
        <v>1391</v>
      </c>
      <c r="F380" s="2" t="s">
        <v>1392</v>
      </c>
      <c r="G380" s="2" t="s">
        <v>1755</v>
      </c>
    </row>
    <row r="381" customFormat="false" ht="15" hidden="false" customHeight="false" outlineLevel="0" collapsed="false">
      <c r="A381" s="2" t="s">
        <v>1756</v>
      </c>
      <c r="B381" s="2" t="s">
        <v>174</v>
      </c>
      <c r="C381" s="2" t="s">
        <v>1390</v>
      </c>
      <c r="D381" s="2" t="s">
        <v>48</v>
      </c>
      <c r="E381" s="2" t="s">
        <v>1391</v>
      </c>
      <c r="F381" s="2" t="s">
        <v>1392</v>
      </c>
      <c r="G381" s="2" t="s">
        <v>1757</v>
      </c>
    </row>
    <row r="382" customFormat="false" ht="15" hidden="false" customHeight="false" outlineLevel="0" collapsed="false">
      <c r="A382" s="2" t="s">
        <v>1758</v>
      </c>
      <c r="B382" s="2" t="s">
        <v>174</v>
      </c>
      <c r="C382" s="2" t="s">
        <v>1390</v>
      </c>
      <c r="D382" s="2" t="s">
        <v>48</v>
      </c>
      <c r="E382" s="2" t="s">
        <v>1391</v>
      </c>
      <c r="F382" s="2" t="s">
        <v>1392</v>
      </c>
      <c r="G382" s="2" t="s">
        <v>1759</v>
      </c>
    </row>
    <row r="383" customFormat="false" ht="15" hidden="false" customHeight="false" outlineLevel="0" collapsed="false">
      <c r="A383" s="2" t="s">
        <v>1760</v>
      </c>
      <c r="B383" s="2" t="s">
        <v>174</v>
      </c>
      <c r="C383" s="2" t="s">
        <v>1390</v>
      </c>
      <c r="D383" s="2" t="s">
        <v>48</v>
      </c>
      <c r="E383" s="2" t="s">
        <v>1391</v>
      </c>
      <c r="F383" s="2" t="s">
        <v>1392</v>
      </c>
      <c r="G383" s="2" t="s">
        <v>1761</v>
      </c>
    </row>
    <row r="384" customFormat="false" ht="15" hidden="false" customHeight="false" outlineLevel="0" collapsed="false">
      <c r="A384" s="2" t="s">
        <v>1762</v>
      </c>
      <c r="B384" s="2" t="s">
        <v>174</v>
      </c>
      <c r="C384" s="2" t="s">
        <v>1390</v>
      </c>
      <c r="D384" s="2" t="s">
        <v>48</v>
      </c>
      <c r="E384" s="2" t="s">
        <v>1391</v>
      </c>
      <c r="F384" s="2" t="s">
        <v>1392</v>
      </c>
      <c r="G384" s="2" t="s">
        <v>1763</v>
      </c>
    </row>
    <row r="385" customFormat="false" ht="15" hidden="false" customHeight="false" outlineLevel="0" collapsed="false">
      <c r="A385" s="2" t="s">
        <v>1764</v>
      </c>
      <c r="B385" s="2" t="s">
        <v>174</v>
      </c>
      <c r="C385" s="2" t="s">
        <v>1390</v>
      </c>
      <c r="D385" s="2" t="s">
        <v>48</v>
      </c>
      <c r="E385" s="2" t="s">
        <v>1391</v>
      </c>
      <c r="F385" s="2" t="s">
        <v>1014</v>
      </c>
      <c r="G385" s="2" t="s">
        <v>1765</v>
      </c>
    </row>
    <row r="386" customFormat="false" ht="15" hidden="false" customHeight="false" outlineLevel="0" collapsed="false">
      <c r="A386" s="2" t="s">
        <v>1766</v>
      </c>
      <c r="B386" s="2" t="s">
        <v>174</v>
      </c>
      <c r="C386" s="2" t="s">
        <v>1686</v>
      </c>
      <c r="D386" s="2" t="s">
        <v>49</v>
      </c>
      <c r="E386" s="2" t="s">
        <v>1022</v>
      </c>
      <c r="F386" s="2" t="s">
        <v>1014</v>
      </c>
      <c r="G386" s="2" t="s">
        <v>1767</v>
      </c>
    </row>
    <row r="387" customFormat="false" ht="15" hidden="false" customHeight="false" outlineLevel="0" collapsed="false">
      <c r="A387" s="2" t="s">
        <v>1768</v>
      </c>
      <c r="B387" s="2" t="s">
        <v>174</v>
      </c>
      <c r="C387" s="2" t="s">
        <v>1390</v>
      </c>
      <c r="D387" s="2" t="s">
        <v>48</v>
      </c>
      <c r="E387" s="2" t="s">
        <v>1391</v>
      </c>
      <c r="F387" s="2" t="s">
        <v>1014</v>
      </c>
      <c r="G387" s="2" t="s">
        <v>1769</v>
      </c>
    </row>
    <row r="388" customFormat="false" ht="15" hidden="false" customHeight="false" outlineLevel="0" collapsed="false">
      <c r="A388" s="2" t="s">
        <v>1770</v>
      </c>
      <c r="B388" s="2" t="s">
        <v>174</v>
      </c>
      <c r="C388" s="2" t="s">
        <v>1686</v>
      </c>
      <c r="D388" s="2" t="s">
        <v>49</v>
      </c>
      <c r="E388" s="2" t="s">
        <v>1022</v>
      </c>
      <c r="F388" s="2" t="s">
        <v>1014</v>
      </c>
      <c r="G388" s="2" t="s">
        <v>1771</v>
      </c>
    </row>
    <row r="389" customFormat="false" ht="15" hidden="false" customHeight="false" outlineLevel="0" collapsed="false">
      <c r="A389" s="2" t="s">
        <v>1772</v>
      </c>
      <c r="B389" s="2" t="s">
        <v>174</v>
      </c>
      <c r="C389" s="2" t="s">
        <v>1390</v>
      </c>
      <c r="D389" s="2" t="s">
        <v>48</v>
      </c>
      <c r="E389" s="2" t="s">
        <v>1391</v>
      </c>
      <c r="F389" s="2" t="s">
        <v>1014</v>
      </c>
      <c r="G389" s="2" t="s">
        <v>1773</v>
      </c>
    </row>
    <row r="390" customFormat="false" ht="15" hidden="false" customHeight="false" outlineLevel="0" collapsed="false">
      <c r="A390" s="2" t="s">
        <v>1774</v>
      </c>
      <c r="B390" s="2" t="s">
        <v>174</v>
      </c>
      <c r="C390" s="2" t="s">
        <v>1390</v>
      </c>
      <c r="D390" s="2" t="s">
        <v>48</v>
      </c>
      <c r="E390" s="2" t="s">
        <v>1391</v>
      </c>
      <c r="F390" s="2" t="s">
        <v>1014</v>
      </c>
      <c r="G390" s="2" t="s">
        <v>1775</v>
      </c>
    </row>
    <row r="391" customFormat="false" ht="15" hidden="false" customHeight="false" outlineLevel="0" collapsed="false">
      <c r="A391" s="2" t="s">
        <v>1776</v>
      </c>
      <c r="B391" s="2" t="s">
        <v>174</v>
      </c>
      <c r="C391" s="2" t="s">
        <v>1686</v>
      </c>
      <c r="D391" s="2" t="s">
        <v>49</v>
      </c>
      <c r="E391" s="2" t="s">
        <v>1022</v>
      </c>
      <c r="F391" s="2" t="s">
        <v>1014</v>
      </c>
      <c r="G391" s="2" t="s">
        <v>1777</v>
      </c>
    </row>
    <row r="392" customFormat="false" ht="15" hidden="false" customHeight="false" outlineLevel="0" collapsed="false">
      <c r="A392" s="2" t="s">
        <v>1778</v>
      </c>
      <c r="B392" s="2" t="s">
        <v>174</v>
      </c>
      <c r="C392" s="2" t="s">
        <v>1686</v>
      </c>
      <c r="D392" s="2" t="s">
        <v>49</v>
      </c>
      <c r="E392" s="2" t="s">
        <v>1022</v>
      </c>
      <c r="F392" s="2" t="s">
        <v>1014</v>
      </c>
      <c r="G392" s="2" t="s">
        <v>1779</v>
      </c>
    </row>
    <row r="393" customFormat="false" ht="15" hidden="false" customHeight="false" outlineLevel="0" collapsed="false">
      <c r="A393" s="2" t="s">
        <v>1780</v>
      </c>
      <c r="B393" s="2" t="s">
        <v>174</v>
      </c>
      <c r="C393" s="2" t="s">
        <v>1686</v>
      </c>
      <c r="D393" s="2" t="s">
        <v>49</v>
      </c>
      <c r="E393" s="2" t="s">
        <v>1022</v>
      </c>
      <c r="F393" s="2" t="s">
        <v>1014</v>
      </c>
      <c r="G393" s="2" t="s">
        <v>1781</v>
      </c>
    </row>
    <row r="394" customFormat="false" ht="15" hidden="false" customHeight="false" outlineLevel="0" collapsed="false">
      <c r="A394" s="2" t="s">
        <v>1782</v>
      </c>
      <c r="B394" s="2" t="s">
        <v>174</v>
      </c>
      <c r="C394" s="2" t="s">
        <v>1686</v>
      </c>
      <c r="D394" s="2" t="s">
        <v>49</v>
      </c>
      <c r="E394" s="2" t="s">
        <v>1022</v>
      </c>
      <c r="F394" s="2" t="s">
        <v>1014</v>
      </c>
      <c r="G394" s="2" t="s">
        <v>1783</v>
      </c>
    </row>
    <row r="395" customFormat="false" ht="15" hidden="false" customHeight="false" outlineLevel="0" collapsed="false">
      <c r="A395" s="2" t="s">
        <v>1784</v>
      </c>
      <c r="B395" s="2" t="s">
        <v>174</v>
      </c>
      <c r="C395" s="2" t="s">
        <v>1686</v>
      </c>
      <c r="D395" s="2" t="s">
        <v>49</v>
      </c>
      <c r="E395" s="2" t="s">
        <v>1022</v>
      </c>
      <c r="F395" s="2" t="s">
        <v>1014</v>
      </c>
      <c r="G395" s="2" t="s">
        <v>1785</v>
      </c>
    </row>
    <row r="396" customFormat="false" ht="15" hidden="false" customHeight="false" outlineLevel="0" collapsed="false">
      <c r="A396" s="2" t="s">
        <v>1786</v>
      </c>
      <c r="B396" s="2" t="s">
        <v>174</v>
      </c>
      <c r="C396" s="2" t="s">
        <v>1686</v>
      </c>
      <c r="D396" s="2" t="s">
        <v>49</v>
      </c>
      <c r="E396" s="2" t="s">
        <v>1022</v>
      </c>
      <c r="F396" s="2" t="s">
        <v>1014</v>
      </c>
      <c r="G396" s="2" t="s">
        <v>1787</v>
      </c>
    </row>
    <row r="397" customFormat="false" ht="15" hidden="false" customHeight="false" outlineLevel="0" collapsed="false">
      <c r="A397" s="2" t="s">
        <v>1788</v>
      </c>
      <c r="B397" s="2" t="s">
        <v>174</v>
      </c>
      <c r="C397" s="2" t="s">
        <v>1686</v>
      </c>
      <c r="D397" s="2" t="s">
        <v>49</v>
      </c>
      <c r="E397" s="2" t="s">
        <v>1022</v>
      </c>
      <c r="F397" s="2" t="s">
        <v>1014</v>
      </c>
      <c r="G397" s="2" t="s">
        <v>1789</v>
      </c>
    </row>
    <row r="398" customFormat="false" ht="15" hidden="false" customHeight="false" outlineLevel="0" collapsed="false">
      <c r="A398" s="2" t="s">
        <v>1790</v>
      </c>
      <c r="B398" s="2" t="s">
        <v>174</v>
      </c>
      <c r="C398" s="2" t="s">
        <v>1686</v>
      </c>
      <c r="D398" s="2" t="s">
        <v>49</v>
      </c>
      <c r="E398" s="2" t="s">
        <v>1022</v>
      </c>
      <c r="F398" s="2" t="s">
        <v>1014</v>
      </c>
      <c r="G398" s="2" t="s">
        <v>1791</v>
      </c>
    </row>
    <row r="399" customFormat="false" ht="15" hidden="false" customHeight="false" outlineLevel="0" collapsed="false">
      <c r="A399" s="2" t="s">
        <v>1792</v>
      </c>
      <c r="B399" s="2" t="s">
        <v>174</v>
      </c>
      <c r="C399" s="2" t="s">
        <v>1390</v>
      </c>
      <c r="D399" s="2" t="s">
        <v>48</v>
      </c>
      <c r="E399" s="2" t="s">
        <v>1391</v>
      </c>
      <c r="F399" s="2" t="s">
        <v>1014</v>
      </c>
      <c r="G399" s="2" t="s">
        <v>1793</v>
      </c>
    </row>
    <row r="400" customFormat="false" ht="15" hidden="false" customHeight="false" outlineLevel="0" collapsed="false">
      <c r="A400" s="2" t="s">
        <v>1794</v>
      </c>
      <c r="B400" s="2" t="s">
        <v>174</v>
      </c>
      <c r="C400" s="2" t="s">
        <v>1686</v>
      </c>
      <c r="D400" s="2" t="s">
        <v>49</v>
      </c>
      <c r="E400" s="2" t="s">
        <v>1022</v>
      </c>
      <c r="F400" s="2" t="s">
        <v>1014</v>
      </c>
      <c r="G400" s="2" t="s">
        <v>1795</v>
      </c>
    </row>
    <row r="401" customFormat="false" ht="15" hidden="false" customHeight="false" outlineLevel="0" collapsed="false">
      <c r="A401" s="2" t="s">
        <v>1796</v>
      </c>
      <c r="B401" s="2" t="s">
        <v>174</v>
      </c>
      <c r="C401" s="2" t="s">
        <v>1686</v>
      </c>
      <c r="D401" s="2" t="s">
        <v>49</v>
      </c>
      <c r="E401" s="2" t="s">
        <v>1022</v>
      </c>
      <c r="F401" s="2" t="s">
        <v>1014</v>
      </c>
      <c r="G401" s="2" t="s">
        <v>1797</v>
      </c>
    </row>
    <row r="402" customFormat="false" ht="15" hidden="false" customHeight="false" outlineLevel="0" collapsed="false">
      <c r="A402" s="2" t="s">
        <v>1798</v>
      </c>
      <c r="B402" s="2" t="s">
        <v>174</v>
      </c>
      <c r="C402" s="2" t="s">
        <v>1686</v>
      </c>
      <c r="D402" s="2" t="s">
        <v>49</v>
      </c>
      <c r="E402" s="2" t="s">
        <v>1022</v>
      </c>
      <c r="F402" s="2" t="s">
        <v>1014</v>
      </c>
      <c r="G402" s="2" t="s">
        <v>1799</v>
      </c>
    </row>
    <row r="403" customFormat="false" ht="15" hidden="false" customHeight="false" outlineLevel="0" collapsed="false">
      <c r="A403" s="2" t="s">
        <v>1800</v>
      </c>
      <c r="B403" s="2" t="s">
        <v>174</v>
      </c>
      <c r="C403" s="2" t="s">
        <v>1686</v>
      </c>
      <c r="D403" s="2" t="s">
        <v>49</v>
      </c>
      <c r="E403" s="2" t="s">
        <v>1022</v>
      </c>
      <c r="F403" s="2" t="s">
        <v>1014</v>
      </c>
      <c r="G403" s="2" t="s">
        <v>1801</v>
      </c>
    </row>
    <row r="404" customFormat="false" ht="15" hidden="false" customHeight="false" outlineLevel="0" collapsed="false">
      <c r="A404" s="2" t="s">
        <v>1802</v>
      </c>
      <c r="B404" s="2" t="s">
        <v>174</v>
      </c>
      <c r="C404" s="2" t="s">
        <v>1686</v>
      </c>
      <c r="D404" s="2" t="s">
        <v>49</v>
      </c>
      <c r="E404" s="2" t="s">
        <v>1022</v>
      </c>
      <c r="F404" s="2" t="s">
        <v>1014</v>
      </c>
      <c r="G404" s="2" t="s">
        <v>1803</v>
      </c>
    </row>
    <row r="405" customFormat="false" ht="15" hidden="false" customHeight="false" outlineLevel="0" collapsed="false">
      <c r="A405" s="2" t="s">
        <v>1804</v>
      </c>
      <c r="B405" s="2" t="s">
        <v>174</v>
      </c>
      <c r="C405" s="2" t="s">
        <v>1686</v>
      </c>
      <c r="D405" s="2" t="s">
        <v>49</v>
      </c>
      <c r="E405" s="2" t="s">
        <v>1022</v>
      </c>
      <c r="F405" s="2" t="s">
        <v>1014</v>
      </c>
      <c r="G405" s="2" t="s">
        <v>1805</v>
      </c>
    </row>
    <row r="406" customFormat="false" ht="15" hidden="false" customHeight="false" outlineLevel="0" collapsed="false">
      <c r="A406" s="2" t="s">
        <v>1806</v>
      </c>
      <c r="B406" s="2" t="s">
        <v>174</v>
      </c>
      <c r="C406" s="2" t="s">
        <v>1686</v>
      </c>
      <c r="D406" s="2" t="s">
        <v>49</v>
      </c>
      <c r="E406" s="2" t="s">
        <v>1022</v>
      </c>
      <c r="F406" s="2" t="s">
        <v>1014</v>
      </c>
      <c r="G406" s="2" t="s">
        <v>1807</v>
      </c>
    </row>
    <row r="407" customFormat="false" ht="15" hidden="false" customHeight="false" outlineLevel="0" collapsed="false">
      <c r="A407" s="2" t="s">
        <v>1808</v>
      </c>
      <c r="B407" s="2" t="s">
        <v>174</v>
      </c>
      <c r="C407" s="2" t="s">
        <v>1686</v>
      </c>
      <c r="D407" s="2" t="s">
        <v>49</v>
      </c>
      <c r="E407" s="2" t="s">
        <v>1022</v>
      </c>
      <c r="F407" s="2" t="s">
        <v>1014</v>
      </c>
      <c r="G407" s="2" t="s">
        <v>1809</v>
      </c>
    </row>
    <row r="408" customFormat="false" ht="15" hidden="false" customHeight="false" outlineLevel="0" collapsed="false">
      <c r="A408" s="2" t="s">
        <v>1810</v>
      </c>
      <c r="B408" s="2" t="s">
        <v>174</v>
      </c>
      <c r="C408" s="2" t="s">
        <v>1686</v>
      </c>
      <c r="D408" s="2" t="s">
        <v>49</v>
      </c>
      <c r="E408" s="2" t="s">
        <v>1022</v>
      </c>
      <c r="F408" s="2" t="s">
        <v>1014</v>
      </c>
      <c r="G408" s="2" t="s">
        <v>1811</v>
      </c>
    </row>
    <row r="409" customFormat="false" ht="15" hidden="false" customHeight="false" outlineLevel="0" collapsed="false">
      <c r="A409" s="2" t="s">
        <v>1812</v>
      </c>
      <c r="B409" s="2" t="s">
        <v>174</v>
      </c>
      <c r="C409" s="2" t="s">
        <v>1686</v>
      </c>
      <c r="D409" s="2" t="s">
        <v>49</v>
      </c>
      <c r="E409" s="2" t="s">
        <v>1022</v>
      </c>
      <c r="F409" s="2" t="s">
        <v>1014</v>
      </c>
      <c r="G409" s="2" t="s">
        <v>1813</v>
      </c>
    </row>
    <row r="410" customFormat="false" ht="15" hidden="false" customHeight="false" outlineLevel="0" collapsed="false">
      <c r="A410" s="2" t="s">
        <v>1814</v>
      </c>
      <c r="B410" s="2" t="s">
        <v>174</v>
      </c>
      <c r="C410" s="2" t="s">
        <v>1686</v>
      </c>
      <c r="D410" s="2" t="s">
        <v>49</v>
      </c>
      <c r="E410" s="2" t="s">
        <v>1022</v>
      </c>
      <c r="F410" s="2" t="s">
        <v>1014</v>
      </c>
      <c r="G410" s="2" t="s">
        <v>1815</v>
      </c>
    </row>
    <row r="411" customFormat="false" ht="15" hidden="false" customHeight="false" outlineLevel="0" collapsed="false">
      <c r="A411" s="2" t="s">
        <v>1816</v>
      </c>
      <c r="B411" s="2" t="s">
        <v>174</v>
      </c>
      <c r="C411" s="2" t="s">
        <v>1686</v>
      </c>
      <c r="D411" s="2" t="s">
        <v>49</v>
      </c>
      <c r="E411" s="2" t="s">
        <v>1022</v>
      </c>
      <c r="F411" s="2" t="s">
        <v>1014</v>
      </c>
      <c r="G411" s="2" t="s">
        <v>1817</v>
      </c>
    </row>
    <row r="412" customFormat="false" ht="15" hidden="false" customHeight="false" outlineLevel="0" collapsed="false">
      <c r="A412" s="2" t="s">
        <v>1818</v>
      </c>
      <c r="B412" s="2" t="s">
        <v>174</v>
      </c>
      <c r="C412" s="2" t="s">
        <v>1390</v>
      </c>
      <c r="D412" s="2" t="s">
        <v>48</v>
      </c>
      <c r="E412" s="2" t="s">
        <v>1391</v>
      </c>
      <c r="F412" s="2" t="s">
        <v>1014</v>
      </c>
      <c r="G412" s="2" t="s">
        <v>1819</v>
      </c>
    </row>
    <row r="413" customFormat="false" ht="15" hidden="false" customHeight="false" outlineLevel="0" collapsed="false">
      <c r="A413" s="2" t="s">
        <v>1820</v>
      </c>
      <c r="B413" s="2" t="s">
        <v>174</v>
      </c>
      <c r="C413" s="2" t="s">
        <v>1686</v>
      </c>
      <c r="D413" s="2" t="s">
        <v>49</v>
      </c>
      <c r="E413" s="2" t="s">
        <v>1022</v>
      </c>
      <c r="F413" s="2" t="s">
        <v>1014</v>
      </c>
      <c r="G413" s="2" t="s">
        <v>1821</v>
      </c>
    </row>
    <row r="414" customFormat="false" ht="15" hidden="false" customHeight="false" outlineLevel="0" collapsed="false">
      <c r="A414" s="2" t="s">
        <v>1822</v>
      </c>
      <c r="B414" s="2" t="s">
        <v>174</v>
      </c>
      <c r="C414" s="2" t="s">
        <v>1686</v>
      </c>
      <c r="D414" s="2" t="s">
        <v>49</v>
      </c>
      <c r="E414" s="2" t="s">
        <v>1022</v>
      </c>
      <c r="F414" s="2" t="s">
        <v>1014</v>
      </c>
      <c r="G414" s="2" t="s">
        <v>1823</v>
      </c>
    </row>
    <row r="415" customFormat="false" ht="15" hidden="false" customHeight="false" outlineLevel="0" collapsed="false">
      <c r="A415" s="2" t="s">
        <v>1824</v>
      </c>
      <c r="B415" s="2" t="s">
        <v>174</v>
      </c>
      <c r="C415" s="2" t="s">
        <v>1686</v>
      </c>
      <c r="D415" s="2" t="s">
        <v>49</v>
      </c>
      <c r="E415" s="2" t="s">
        <v>1022</v>
      </c>
      <c r="F415" s="2" t="s">
        <v>1014</v>
      </c>
      <c r="G415" s="2" t="s">
        <v>1825</v>
      </c>
    </row>
    <row r="416" customFormat="false" ht="15" hidden="false" customHeight="false" outlineLevel="0" collapsed="false">
      <c r="A416" s="2" t="s">
        <v>1826</v>
      </c>
      <c r="B416" s="2" t="s">
        <v>174</v>
      </c>
      <c r="C416" s="2" t="s">
        <v>1686</v>
      </c>
      <c r="D416" s="2" t="s">
        <v>49</v>
      </c>
      <c r="E416" s="2" t="s">
        <v>1022</v>
      </c>
      <c r="F416" s="2" t="s">
        <v>1014</v>
      </c>
      <c r="G416" s="2" t="s">
        <v>1827</v>
      </c>
    </row>
    <row r="417" customFormat="false" ht="15" hidden="false" customHeight="false" outlineLevel="0" collapsed="false">
      <c r="A417" s="2" t="s">
        <v>1828</v>
      </c>
      <c r="B417" s="2" t="s">
        <v>174</v>
      </c>
      <c r="C417" s="2" t="s">
        <v>1686</v>
      </c>
      <c r="D417" s="2" t="s">
        <v>49</v>
      </c>
      <c r="E417" s="2" t="s">
        <v>1022</v>
      </c>
      <c r="F417" s="2" t="s">
        <v>1014</v>
      </c>
      <c r="G417" s="2" t="s">
        <v>1829</v>
      </c>
    </row>
    <row r="418" customFormat="false" ht="15" hidden="false" customHeight="false" outlineLevel="0" collapsed="false">
      <c r="A418" s="2" t="s">
        <v>1830</v>
      </c>
      <c r="B418" s="2" t="s">
        <v>174</v>
      </c>
      <c r="C418" s="2" t="s">
        <v>1686</v>
      </c>
      <c r="D418" s="2" t="s">
        <v>49</v>
      </c>
      <c r="E418" s="2" t="s">
        <v>1022</v>
      </c>
      <c r="F418" s="2" t="s">
        <v>1014</v>
      </c>
      <c r="G418" s="2" t="s">
        <v>1831</v>
      </c>
    </row>
    <row r="419" customFormat="false" ht="15" hidden="false" customHeight="false" outlineLevel="0" collapsed="false">
      <c r="A419" s="2" t="s">
        <v>1832</v>
      </c>
      <c r="B419" s="2" t="s">
        <v>174</v>
      </c>
      <c r="C419" s="2" t="s">
        <v>1686</v>
      </c>
      <c r="D419" s="2" t="s">
        <v>49</v>
      </c>
      <c r="E419" s="2" t="s">
        <v>1022</v>
      </c>
      <c r="F419" s="2" t="s">
        <v>1014</v>
      </c>
      <c r="G419" s="2" t="s">
        <v>1833</v>
      </c>
    </row>
    <row r="420" customFormat="false" ht="15" hidden="false" customHeight="false" outlineLevel="0" collapsed="false">
      <c r="A420" s="2" t="s">
        <v>1834</v>
      </c>
      <c r="B420" s="2" t="s">
        <v>174</v>
      </c>
      <c r="C420" s="2" t="s">
        <v>1686</v>
      </c>
      <c r="D420" s="2" t="s">
        <v>49</v>
      </c>
      <c r="E420" s="2" t="s">
        <v>1022</v>
      </c>
      <c r="F420" s="2" t="s">
        <v>1014</v>
      </c>
      <c r="G420" s="2" t="s">
        <v>1835</v>
      </c>
    </row>
    <row r="421" customFormat="false" ht="15" hidden="false" customHeight="false" outlineLevel="0" collapsed="false">
      <c r="A421" s="2" t="s">
        <v>1836</v>
      </c>
      <c r="B421" s="2" t="s">
        <v>174</v>
      </c>
      <c r="C421" s="2" t="s">
        <v>1686</v>
      </c>
      <c r="D421" s="2" t="s">
        <v>49</v>
      </c>
      <c r="E421" s="2" t="s">
        <v>1022</v>
      </c>
      <c r="F421" s="2" t="s">
        <v>1014</v>
      </c>
      <c r="G421" s="2" t="s">
        <v>1837</v>
      </c>
    </row>
    <row r="422" customFormat="false" ht="15" hidden="false" customHeight="false" outlineLevel="0" collapsed="false">
      <c r="A422" s="2" t="s">
        <v>1838</v>
      </c>
      <c r="B422" s="2" t="s">
        <v>174</v>
      </c>
      <c r="C422" s="2" t="s">
        <v>1686</v>
      </c>
      <c r="D422" s="2" t="s">
        <v>49</v>
      </c>
      <c r="E422" s="2" t="s">
        <v>1022</v>
      </c>
      <c r="F422" s="2" t="s">
        <v>1014</v>
      </c>
      <c r="G422" s="2" t="s">
        <v>1839</v>
      </c>
    </row>
    <row r="423" customFormat="false" ht="15" hidden="false" customHeight="false" outlineLevel="0" collapsed="false">
      <c r="A423" s="2" t="s">
        <v>1840</v>
      </c>
      <c r="B423" s="2" t="s">
        <v>174</v>
      </c>
      <c r="C423" s="2" t="s">
        <v>1686</v>
      </c>
      <c r="D423" s="2" t="s">
        <v>49</v>
      </c>
      <c r="E423" s="2" t="s">
        <v>1022</v>
      </c>
      <c r="F423" s="2" t="s">
        <v>1014</v>
      </c>
      <c r="G423" s="2" t="s">
        <v>1841</v>
      </c>
    </row>
    <row r="424" customFormat="false" ht="15" hidden="false" customHeight="false" outlineLevel="0" collapsed="false">
      <c r="A424" s="2" t="s">
        <v>1842</v>
      </c>
      <c r="B424" s="2" t="s">
        <v>174</v>
      </c>
      <c r="C424" s="2" t="s">
        <v>1686</v>
      </c>
      <c r="D424" s="2" t="s">
        <v>49</v>
      </c>
      <c r="E424" s="2" t="s">
        <v>1022</v>
      </c>
      <c r="F424" s="2" t="s">
        <v>1014</v>
      </c>
      <c r="G424" s="2" t="s">
        <v>1843</v>
      </c>
    </row>
    <row r="425" customFormat="false" ht="15" hidden="false" customHeight="false" outlineLevel="0" collapsed="false">
      <c r="A425" s="2" t="s">
        <v>1844</v>
      </c>
      <c r="B425" s="2" t="s">
        <v>174</v>
      </c>
      <c r="C425" s="2" t="s">
        <v>1686</v>
      </c>
      <c r="D425" s="2" t="s">
        <v>49</v>
      </c>
      <c r="E425" s="2" t="s">
        <v>1022</v>
      </c>
      <c r="F425" s="2" t="s">
        <v>1014</v>
      </c>
      <c r="G425" s="2" t="s">
        <v>1845</v>
      </c>
    </row>
    <row r="426" customFormat="false" ht="15" hidden="false" customHeight="false" outlineLevel="0" collapsed="false">
      <c r="A426" s="2" t="s">
        <v>1846</v>
      </c>
      <c r="B426" s="2" t="s">
        <v>174</v>
      </c>
      <c r="C426" s="2" t="s">
        <v>1686</v>
      </c>
      <c r="D426" s="2" t="s">
        <v>49</v>
      </c>
      <c r="E426" s="2" t="s">
        <v>1022</v>
      </c>
      <c r="F426" s="2" t="s">
        <v>1014</v>
      </c>
      <c r="G426" s="2" t="s">
        <v>1847</v>
      </c>
    </row>
    <row r="427" customFormat="false" ht="15" hidden="false" customHeight="false" outlineLevel="0" collapsed="false">
      <c r="A427" s="2" t="s">
        <v>1848</v>
      </c>
      <c r="B427" s="2" t="s">
        <v>174</v>
      </c>
      <c r="C427" s="2" t="s">
        <v>1686</v>
      </c>
      <c r="D427" s="2" t="s">
        <v>49</v>
      </c>
      <c r="E427" s="2" t="s">
        <v>1022</v>
      </c>
      <c r="F427" s="2" t="s">
        <v>1014</v>
      </c>
      <c r="G427" s="2" t="s">
        <v>1849</v>
      </c>
    </row>
    <row r="428" customFormat="false" ht="15" hidden="false" customHeight="false" outlineLevel="0" collapsed="false">
      <c r="A428" s="2" t="s">
        <v>1850</v>
      </c>
      <c r="B428" s="2" t="s">
        <v>174</v>
      </c>
      <c r="C428" s="2" t="s">
        <v>1686</v>
      </c>
      <c r="D428" s="2" t="s">
        <v>49</v>
      </c>
      <c r="E428" s="2" t="s">
        <v>1022</v>
      </c>
      <c r="F428" s="2" t="s">
        <v>1014</v>
      </c>
      <c r="G428" s="2" t="s">
        <v>1851</v>
      </c>
    </row>
    <row r="429" customFormat="false" ht="15" hidden="false" customHeight="false" outlineLevel="0" collapsed="false">
      <c r="A429" s="2" t="s">
        <v>1852</v>
      </c>
      <c r="B429" s="2" t="s">
        <v>174</v>
      </c>
      <c r="C429" s="2" t="s">
        <v>1686</v>
      </c>
      <c r="D429" s="2" t="s">
        <v>49</v>
      </c>
      <c r="E429" s="2" t="s">
        <v>1022</v>
      </c>
      <c r="F429" s="2" t="s">
        <v>1014</v>
      </c>
      <c r="G429" s="2" t="s">
        <v>1853</v>
      </c>
    </row>
    <row r="430" customFormat="false" ht="15" hidden="false" customHeight="false" outlineLevel="0" collapsed="false">
      <c r="A430" s="2" t="s">
        <v>1854</v>
      </c>
      <c r="B430" s="2" t="s">
        <v>174</v>
      </c>
      <c r="C430" s="2" t="s">
        <v>1686</v>
      </c>
      <c r="D430" s="2" t="s">
        <v>49</v>
      </c>
      <c r="E430" s="2" t="s">
        <v>1022</v>
      </c>
      <c r="F430" s="2" t="s">
        <v>1014</v>
      </c>
      <c r="G430" s="2" t="s">
        <v>1855</v>
      </c>
    </row>
    <row r="431" customFormat="false" ht="15" hidden="false" customHeight="false" outlineLevel="0" collapsed="false">
      <c r="A431" s="2" t="s">
        <v>1856</v>
      </c>
      <c r="B431" s="2" t="s">
        <v>174</v>
      </c>
      <c r="C431" s="2" t="s">
        <v>1686</v>
      </c>
      <c r="D431" s="2" t="s">
        <v>49</v>
      </c>
      <c r="E431" s="2" t="s">
        <v>1022</v>
      </c>
      <c r="F431" s="2" t="s">
        <v>1014</v>
      </c>
      <c r="G431" s="2" t="s">
        <v>1857</v>
      </c>
    </row>
    <row r="432" customFormat="false" ht="15" hidden="false" customHeight="false" outlineLevel="0" collapsed="false">
      <c r="A432" s="2" t="s">
        <v>1858</v>
      </c>
      <c r="B432" s="2" t="s">
        <v>174</v>
      </c>
      <c r="C432" s="2" t="s">
        <v>1686</v>
      </c>
      <c r="D432" s="2" t="s">
        <v>49</v>
      </c>
      <c r="E432" s="2" t="s">
        <v>1022</v>
      </c>
      <c r="F432" s="2" t="s">
        <v>1014</v>
      </c>
      <c r="G432" s="2" t="s">
        <v>1859</v>
      </c>
    </row>
    <row r="433" customFormat="false" ht="15" hidden="false" customHeight="false" outlineLevel="0" collapsed="false">
      <c r="A433" s="2" t="s">
        <v>1860</v>
      </c>
      <c r="B433" s="2" t="s">
        <v>174</v>
      </c>
      <c r="C433" s="2" t="s">
        <v>1686</v>
      </c>
      <c r="D433" s="2" t="s">
        <v>49</v>
      </c>
      <c r="E433" s="2" t="s">
        <v>1022</v>
      </c>
      <c r="F433" s="2" t="s">
        <v>1014</v>
      </c>
      <c r="G433" s="2" t="s">
        <v>1861</v>
      </c>
    </row>
    <row r="434" customFormat="false" ht="15" hidden="false" customHeight="false" outlineLevel="0" collapsed="false">
      <c r="A434" s="2" t="s">
        <v>1862</v>
      </c>
      <c r="B434" s="2" t="s">
        <v>174</v>
      </c>
      <c r="C434" s="2" t="s">
        <v>1686</v>
      </c>
      <c r="D434" s="2" t="s">
        <v>49</v>
      </c>
      <c r="E434" s="2" t="s">
        <v>1022</v>
      </c>
      <c r="F434" s="2" t="s">
        <v>1014</v>
      </c>
      <c r="G434" s="2" t="s">
        <v>1863</v>
      </c>
    </row>
    <row r="435" customFormat="false" ht="15" hidden="false" customHeight="false" outlineLevel="0" collapsed="false">
      <c r="A435" s="2" t="s">
        <v>1864</v>
      </c>
      <c r="B435" s="2" t="s">
        <v>174</v>
      </c>
      <c r="C435" s="2" t="s">
        <v>1686</v>
      </c>
      <c r="D435" s="2" t="s">
        <v>49</v>
      </c>
      <c r="E435" s="2" t="s">
        <v>1022</v>
      </c>
      <c r="F435" s="2" t="s">
        <v>1014</v>
      </c>
      <c r="G435" s="2" t="s">
        <v>1865</v>
      </c>
    </row>
    <row r="436" customFormat="false" ht="15" hidden="false" customHeight="false" outlineLevel="0" collapsed="false">
      <c r="A436" s="2" t="s">
        <v>1866</v>
      </c>
      <c r="B436" s="2" t="s">
        <v>174</v>
      </c>
      <c r="C436" s="2" t="s">
        <v>1686</v>
      </c>
      <c r="D436" s="2" t="s">
        <v>49</v>
      </c>
      <c r="E436" s="2" t="s">
        <v>1022</v>
      </c>
      <c r="F436" s="2" t="s">
        <v>1014</v>
      </c>
      <c r="G436" s="2" t="s">
        <v>1867</v>
      </c>
    </row>
    <row r="437" customFormat="false" ht="15" hidden="false" customHeight="false" outlineLevel="0" collapsed="false">
      <c r="A437" s="2" t="s">
        <v>1868</v>
      </c>
      <c r="B437" s="2" t="s">
        <v>174</v>
      </c>
      <c r="C437" s="2" t="s">
        <v>1686</v>
      </c>
      <c r="D437" s="2" t="s">
        <v>49</v>
      </c>
      <c r="E437" s="2" t="s">
        <v>1022</v>
      </c>
      <c r="F437" s="2" t="s">
        <v>1014</v>
      </c>
      <c r="G437" s="2" t="s">
        <v>1869</v>
      </c>
    </row>
    <row r="438" customFormat="false" ht="15" hidden="false" customHeight="false" outlineLevel="0" collapsed="false">
      <c r="A438" s="2" t="s">
        <v>1870</v>
      </c>
      <c r="B438" s="2" t="s">
        <v>174</v>
      </c>
      <c r="C438" s="2" t="s">
        <v>1686</v>
      </c>
      <c r="D438" s="2" t="s">
        <v>49</v>
      </c>
      <c r="E438" s="2" t="s">
        <v>1022</v>
      </c>
      <c r="F438" s="2" t="s">
        <v>1014</v>
      </c>
      <c r="G438" s="2" t="s">
        <v>1871</v>
      </c>
    </row>
    <row r="439" customFormat="false" ht="15" hidden="false" customHeight="false" outlineLevel="0" collapsed="false">
      <c r="A439" s="2" t="s">
        <v>1872</v>
      </c>
      <c r="B439" s="2" t="s">
        <v>174</v>
      </c>
      <c r="C439" s="2" t="s">
        <v>1686</v>
      </c>
      <c r="D439" s="2" t="s">
        <v>49</v>
      </c>
      <c r="E439" s="2" t="s">
        <v>1022</v>
      </c>
      <c r="F439" s="2" t="s">
        <v>1014</v>
      </c>
      <c r="G439" s="2" t="s">
        <v>1873</v>
      </c>
    </row>
    <row r="440" customFormat="false" ht="15" hidden="false" customHeight="false" outlineLevel="0" collapsed="false">
      <c r="A440" s="2" t="s">
        <v>1874</v>
      </c>
      <c r="B440" s="2" t="s">
        <v>174</v>
      </c>
      <c r="C440" s="2" t="s">
        <v>1686</v>
      </c>
      <c r="D440" s="2" t="s">
        <v>49</v>
      </c>
      <c r="E440" s="2" t="s">
        <v>1022</v>
      </c>
      <c r="F440" s="2" t="s">
        <v>1014</v>
      </c>
      <c r="G440" s="2" t="s">
        <v>1875</v>
      </c>
    </row>
    <row r="441" customFormat="false" ht="15" hidden="false" customHeight="false" outlineLevel="0" collapsed="false">
      <c r="A441" s="2" t="s">
        <v>1876</v>
      </c>
      <c r="B441" s="2" t="s">
        <v>174</v>
      </c>
      <c r="C441" s="2" t="s">
        <v>1686</v>
      </c>
      <c r="D441" s="2" t="s">
        <v>49</v>
      </c>
      <c r="E441" s="2" t="s">
        <v>1022</v>
      </c>
      <c r="F441" s="2" t="s">
        <v>1014</v>
      </c>
      <c r="G441" s="2" t="s">
        <v>1877</v>
      </c>
    </row>
    <row r="442" customFormat="false" ht="15" hidden="false" customHeight="false" outlineLevel="0" collapsed="false">
      <c r="A442" s="2" t="s">
        <v>1878</v>
      </c>
      <c r="B442" s="2" t="s">
        <v>174</v>
      </c>
      <c r="C442" s="2" t="s">
        <v>1686</v>
      </c>
      <c r="D442" s="2" t="s">
        <v>49</v>
      </c>
      <c r="E442" s="2" t="s">
        <v>1022</v>
      </c>
      <c r="F442" s="2" t="s">
        <v>1014</v>
      </c>
      <c r="G442" s="2" t="s">
        <v>1879</v>
      </c>
    </row>
    <row r="443" customFormat="false" ht="15" hidden="false" customHeight="false" outlineLevel="0" collapsed="false">
      <c r="A443" s="2" t="s">
        <v>1880</v>
      </c>
      <c r="B443" s="2" t="s">
        <v>174</v>
      </c>
      <c r="C443" s="2" t="s">
        <v>1686</v>
      </c>
      <c r="D443" s="2" t="s">
        <v>49</v>
      </c>
      <c r="E443" s="2" t="s">
        <v>1022</v>
      </c>
      <c r="F443" s="2" t="s">
        <v>1014</v>
      </c>
      <c r="G443" s="2" t="s">
        <v>1881</v>
      </c>
    </row>
    <row r="444" customFormat="false" ht="15" hidden="false" customHeight="false" outlineLevel="0" collapsed="false">
      <c r="A444" s="2" t="s">
        <v>1882</v>
      </c>
      <c r="B444" s="2" t="s">
        <v>174</v>
      </c>
      <c r="C444" s="2" t="s">
        <v>1686</v>
      </c>
      <c r="D444" s="2" t="s">
        <v>49</v>
      </c>
      <c r="E444" s="2" t="s">
        <v>1022</v>
      </c>
      <c r="F444" s="2" t="s">
        <v>1014</v>
      </c>
      <c r="G444" s="2" t="s">
        <v>1883</v>
      </c>
    </row>
    <row r="445" customFormat="false" ht="15" hidden="false" customHeight="false" outlineLevel="0" collapsed="false">
      <c r="A445" s="2" t="s">
        <v>1884</v>
      </c>
      <c r="B445" s="2" t="s">
        <v>174</v>
      </c>
      <c r="C445" s="2" t="s">
        <v>1686</v>
      </c>
      <c r="D445" s="2" t="s">
        <v>49</v>
      </c>
      <c r="E445" s="2" t="s">
        <v>1022</v>
      </c>
      <c r="F445" s="2" t="s">
        <v>1014</v>
      </c>
      <c r="G445" s="2" t="s">
        <v>1885</v>
      </c>
    </row>
    <row r="446" customFormat="false" ht="15" hidden="false" customHeight="false" outlineLevel="0" collapsed="false">
      <c r="A446" s="2" t="s">
        <v>1886</v>
      </c>
      <c r="B446" s="2" t="s">
        <v>174</v>
      </c>
      <c r="C446" s="2" t="s">
        <v>1686</v>
      </c>
      <c r="D446" s="2" t="s">
        <v>49</v>
      </c>
      <c r="E446" s="2" t="s">
        <v>1022</v>
      </c>
      <c r="F446" s="2" t="s">
        <v>1014</v>
      </c>
      <c r="G446" s="2" t="s">
        <v>1887</v>
      </c>
    </row>
    <row r="447" customFormat="false" ht="15" hidden="false" customHeight="false" outlineLevel="0" collapsed="false">
      <c r="A447" s="2" t="s">
        <v>1888</v>
      </c>
      <c r="B447" s="2" t="s">
        <v>174</v>
      </c>
      <c r="C447" s="2" t="s">
        <v>1686</v>
      </c>
      <c r="D447" s="2" t="s">
        <v>49</v>
      </c>
      <c r="E447" s="2" t="s">
        <v>1022</v>
      </c>
      <c r="F447" s="2" t="s">
        <v>1014</v>
      </c>
      <c r="G447" s="2" t="s">
        <v>1889</v>
      </c>
    </row>
    <row r="448" customFormat="false" ht="15" hidden="false" customHeight="false" outlineLevel="0" collapsed="false">
      <c r="A448" s="2" t="s">
        <v>1890</v>
      </c>
      <c r="B448" s="2" t="s">
        <v>174</v>
      </c>
      <c r="C448" s="2" t="s">
        <v>1686</v>
      </c>
      <c r="D448" s="2" t="s">
        <v>49</v>
      </c>
      <c r="E448" s="2" t="s">
        <v>1022</v>
      </c>
      <c r="F448" s="2" t="s">
        <v>1014</v>
      </c>
      <c r="G448" s="2" t="s">
        <v>1891</v>
      </c>
    </row>
    <row r="449" customFormat="false" ht="15" hidden="false" customHeight="false" outlineLevel="0" collapsed="false">
      <c r="A449" s="2" t="s">
        <v>1892</v>
      </c>
      <c r="B449" s="2" t="s">
        <v>174</v>
      </c>
      <c r="C449" s="2" t="s">
        <v>1686</v>
      </c>
      <c r="D449" s="2" t="s">
        <v>49</v>
      </c>
      <c r="E449" s="2" t="s">
        <v>1022</v>
      </c>
      <c r="F449" s="2" t="s">
        <v>1014</v>
      </c>
      <c r="G449" s="2" t="s">
        <v>1893</v>
      </c>
    </row>
    <row r="450" customFormat="false" ht="15" hidden="false" customHeight="false" outlineLevel="0" collapsed="false">
      <c r="A450" s="2" t="s">
        <v>1894</v>
      </c>
      <c r="B450" s="2" t="s">
        <v>174</v>
      </c>
      <c r="C450" s="2" t="s">
        <v>1686</v>
      </c>
      <c r="D450" s="2" t="s">
        <v>49</v>
      </c>
      <c r="E450" s="2" t="s">
        <v>1022</v>
      </c>
      <c r="F450" s="2" t="s">
        <v>1014</v>
      </c>
      <c r="G450" s="2" t="s">
        <v>1895</v>
      </c>
    </row>
    <row r="451" customFormat="false" ht="15" hidden="false" customHeight="false" outlineLevel="0" collapsed="false">
      <c r="A451" s="2" t="s">
        <v>1896</v>
      </c>
      <c r="B451" s="2" t="s">
        <v>174</v>
      </c>
      <c r="C451" s="2" t="s">
        <v>1686</v>
      </c>
      <c r="D451" s="2" t="s">
        <v>49</v>
      </c>
      <c r="E451" s="2" t="s">
        <v>1022</v>
      </c>
      <c r="F451" s="2" t="s">
        <v>1014</v>
      </c>
      <c r="G451" s="2" t="s">
        <v>1897</v>
      </c>
    </row>
    <row r="452" customFormat="false" ht="15" hidden="false" customHeight="false" outlineLevel="0" collapsed="false">
      <c r="A452" s="2" t="s">
        <v>1898</v>
      </c>
      <c r="B452" s="2" t="s">
        <v>174</v>
      </c>
      <c r="C452" s="2" t="s">
        <v>1686</v>
      </c>
      <c r="D452" s="2" t="s">
        <v>49</v>
      </c>
      <c r="E452" s="2" t="s">
        <v>1022</v>
      </c>
      <c r="F452" s="2" t="s">
        <v>1014</v>
      </c>
      <c r="G452" s="2" t="s">
        <v>1899</v>
      </c>
    </row>
    <row r="453" customFormat="false" ht="15" hidden="false" customHeight="false" outlineLevel="0" collapsed="false">
      <c r="A453" s="2" t="s">
        <v>1900</v>
      </c>
      <c r="B453" s="2" t="s">
        <v>174</v>
      </c>
      <c r="C453" s="2" t="s">
        <v>1686</v>
      </c>
      <c r="D453" s="2" t="s">
        <v>49</v>
      </c>
      <c r="E453" s="2" t="s">
        <v>1022</v>
      </c>
      <c r="F453" s="2" t="s">
        <v>1014</v>
      </c>
      <c r="G453" s="2" t="s">
        <v>1901</v>
      </c>
    </row>
    <row r="454" customFormat="false" ht="15" hidden="false" customHeight="false" outlineLevel="0" collapsed="false">
      <c r="A454" s="2" t="s">
        <v>1902</v>
      </c>
      <c r="B454" s="2" t="s">
        <v>174</v>
      </c>
      <c r="C454" s="2" t="s">
        <v>1686</v>
      </c>
      <c r="D454" s="2" t="s">
        <v>49</v>
      </c>
      <c r="E454" s="2" t="s">
        <v>1022</v>
      </c>
      <c r="F454" s="2" t="s">
        <v>1014</v>
      </c>
      <c r="G454" s="2" t="s">
        <v>1903</v>
      </c>
    </row>
    <row r="455" customFormat="false" ht="15" hidden="false" customHeight="false" outlineLevel="0" collapsed="false">
      <c r="A455" s="2" t="s">
        <v>1904</v>
      </c>
      <c r="B455" s="2" t="s">
        <v>174</v>
      </c>
      <c r="C455" s="2" t="s">
        <v>1686</v>
      </c>
      <c r="D455" s="2" t="s">
        <v>49</v>
      </c>
      <c r="E455" s="2" t="s">
        <v>1022</v>
      </c>
      <c r="F455" s="2" t="s">
        <v>1014</v>
      </c>
      <c r="G455" s="2" t="s">
        <v>1905</v>
      </c>
    </row>
    <row r="456" customFormat="false" ht="15" hidden="false" customHeight="false" outlineLevel="0" collapsed="false">
      <c r="A456" s="2" t="s">
        <v>1906</v>
      </c>
      <c r="B456" s="2" t="s">
        <v>174</v>
      </c>
      <c r="C456" s="2" t="s">
        <v>1686</v>
      </c>
      <c r="D456" s="2" t="s">
        <v>49</v>
      </c>
      <c r="E456" s="2" t="s">
        <v>1022</v>
      </c>
      <c r="F456" s="2" t="s">
        <v>1014</v>
      </c>
      <c r="G456" s="2" t="s">
        <v>1907</v>
      </c>
    </row>
    <row r="457" customFormat="false" ht="15" hidden="false" customHeight="false" outlineLevel="0" collapsed="false">
      <c r="A457" s="2" t="s">
        <v>1908</v>
      </c>
      <c r="B457" s="2" t="s">
        <v>174</v>
      </c>
      <c r="C457" s="2" t="s">
        <v>1686</v>
      </c>
      <c r="D457" s="2" t="s">
        <v>49</v>
      </c>
      <c r="E457" s="2" t="s">
        <v>1022</v>
      </c>
      <c r="F457" s="2" t="s">
        <v>1014</v>
      </c>
      <c r="G457" s="2" t="s">
        <v>1909</v>
      </c>
    </row>
    <row r="458" customFormat="false" ht="15" hidden="false" customHeight="false" outlineLevel="0" collapsed="false">
      <c r="A458" s="2" t="s">
        <v>1910</v>
      </c>
      <c r="B458" s="2" t="s">
        <v>174</v>
      </c>
      <c r="C458" s="2" t="s">
        <v>1686</v>
      </c>
      <c r="D458" s="2" t="s">
        <v>49</v>
      </c>
      <c r="E458" s="2" t="s">
        <v>1022</v>
      </c>
      <c r="F458" s="2" t="s">
        <v>1014</v>
      </c>
      <c r="G458" s="2" t="s">
        <v>1911</v>
      </c>
    </row>
    <row r="459" customFormat="false" ht="15" hidden="false" customHeight="false" outlineLevel="0" collapsed="false">
      <c r="A459" s="2" t="s">
        <v>1912</v>
      </c>
      <c r="B459" s="2" t="s">
        <v>174</v>
      </c>
      <c r="C459" s="2" t="s">
        <v>1686</v>
      </c>
      <c r="D459" s="2" t="s">
        <v>49</v>
      </c>
      <c r="E459" s="2" t="s">
        <v>1022</v>
      </c>
      <c r="F459" s="2" t="s">
        <v>1014</v>
      </c>
      <c r="G459" s="2" t="s">
        <v>1913</v>
      </c>
    </row>
    <row r="460" customFormat="false" ht="15" hidden="false" customHeight="false" outlineLevel="0" collapsed="false">
      <c r="A460" s="2" t="s">
        <v>1914</v>
      </c>
      <c r="B460" s="2" t="s">
        <v>174</v>
      </c>
      <c r="C460" s="2" t="s">
        <v>1686</v>
      </c>
      <c r="D460" s="2" t="s">
        <v>49</v>
      </c>
      <c r="E460" s="2" t="s">
        <v>1022</v>
      </c>
      <c r="F460" s="2" t="s">
        <v>1014</v>
      </c>
      <c r="G460" s="2" t="s">
        <v>1915</v>
      </c>
    </row>
    <row r="461" customFormat="false" ht="15" hidden="false" customHeight="false" outlineLevel="0" collapsed="false">
      <c r="A461" s="2" t="s">
        <v>1916</v>
      </c>
      <c r="B461" s="2" t="s">
        <v>174</v>
      </c>
      <c r="C461" s="2" t="s">
        <v>1686</v>
      </c>
      <c r="D461" s="2" t="s">
        <v>49</v>
      </c>
      <c r="E461" s="2" t="s">
        <v>1022</v>
      </c>
      <c r="F461" s="2" t="s">
        <v>1014</v>
      </c>
      <c r="G461" s="2" t="s">
        <v>1917</v>
      </c>
    </row>
    <row r="462" customFormat="false" ht="15" hidden="false" customHeight="false" outlineLevel="0" collapsed="false">
      <c r="A462" s="2" t="s">
        <v>1918</v>
      </c>
      <c r="B462" s="2" t="s">
        <v>174</v>
      </c>
      <c r="C462" s="2" t="s">
        <v>1686</v>
      </c>
      <c r="D462" s="2" t="s">
        <v>49</v>
      </c>
      <c r="E462" s="2" t="s">
        <v>1022</v>
      </c>
      <c r="F462" s="2" t="s">
        <v>1014</v>
      </c>
      <c r="G462" s="2" t="s">
        <v>1919</v>
      </c>
    </row>
    <row r="463" customFormat="false" ht="15" hidden="false" customHeight="false" outlineLevel="0" collapsed="false">
      <c r="A463" s="2" t="s">
        <v>1920</v>
      </c>
      <c r="B463" s="2" t="s">
        <v>174</v>
      </c>
      <c r="C463" s="2" t="s">
        <v>1686</v>
      </c>
      <c r="D463" s="2" t="s">
        <v>49</v>
      </c>
      <c r="E463" s="2" t="s">
        <v>1022</v>
      </c>
      <c r="F463" s="2" t="s">
        <v>1014</v>
      </c>
      <c r="G463" s="2" t="s">
        <v>1921</v>
      </c>
    </row>
    <row r="464" customFormat="false" ht="15" hidden="false" customHeight="false" outlineLevel="0" collapsed="false">
      <c r="A464" s="2" t="s">
        <v>1922</v>
      </c>
      <c r="B464" s="2" t="s">
        <v>174</v>
      </c>
      <c r="C464" s="2" t="s">
        <v>1686</v>
      </c>
      <c r="D464" s="2" t="s">
        <v>49</v>
      </c>
      <c r="E464" s="2" t="s">
        <v>1022</v>
      </c>
      <c r="F464" s="2" t="s">
        <v>1014</v>
      </c>
      <c r="G464" s="2" t="s">
        <v>1923</v>
      </c>
    </row>
    <row r="465" customFormat="false" ht="15" hidden="false" customHeight="false" outlineLevel="0" collapsed="false">
      <c r="A465" s="2" t="s">
        <v>1924</v>
      </c>
      <c r="B465" s="2" t="s">
        <v>174</v>
      </c>
      <c r="C465" s="2" t="s">
        <v>1686</v>
      </c>
      <c r="D465" s="2" t="s">
        <v>49</v>
      </c>
      <c r="E465" s="2" t="s">
        <v>1022</v>
      </c>
      <c r="F465" s="2" t="s">
        <v>1014</v>
      </c>
      <c r="G465" s="2" t="s">
        <v>1925</v>
      </c>
    </row>
    <row r="466" customFormat="false" ht="15" hidden="false" customHeight="false" outlineLevel="0" collapsed="false">
      <c r="A466" s="2" t="s">
        <v>1926</v>
      </c>
      <c r="B466" s="2" t="s">
        <v>174</v>
      </c>
      <c r="C466" s="2" t="s">
        <v>1686</v>
      </c>
      <c r="D466" s="2" t="s">
        <v>49</v>
      </c>
      <c r="E466" s="2" t="s">
        <v>1022</v>
      </c>
      <c r="F466" s="2" t="s">
        <v>1014</v>
      </c>
      <c r="G466" s="2" t="s">
        <v>1927</v>
      </c>
    </row>
    <row r="467" customFormat="false" ht="15" hidden="false" customHeight="false" outlineLevel="0" collapsed="false">
      <c r="A467" s="2" t="s">
        <v>1928</v>
      </c>
      <c r="B467" s="2" t="s">
        <v>174</v>
      </c>
      <c r="C467" s="2" t="s">
        <v>1686</v>
      </c>
      <c r="D467" s="2" t="s">
        <v>49</v>
      </c>
      <c r="E467" s="2" t="s">
        <v>1022</v>
      </c>
      <c r="F467" s="2" t="s">
        <v>1014</v>
      </c>
      <c r="G467" s="2" t="s">
        <v>1929</v>
      </c>
    </row>
    <row r="468" customFormat="false" ht="15" hidden="false" customHeight="false" outlineLevel="0" collapsed="false">
      <c r="A468" s="2" t="s">
        <v>1930</v>
      </c>
      <c r="B468" s="2" t="s">
        <v>174</v>
      </c>
      <c r="C468" s="2" t="s">
        <v>1686</v>
      </c>
      <c r="D468" s="2" t="s">
        <v>49</v>
      </c>
      <c r="E468" s="2" t="s">
        <v>1022</v>
      </c>
      <c r="F468" s="2" t="s">
        <v>1014</v>
      </c>
      <c r="G468" s="2" t="s">
        <v>1931</v>
      </c>
    </row>
    <row r="469" customFormat="false" ht="15" hidden="false" customHeight="false" outlineLevel="0" collapsed="false">
      <c r="A469" s="2" t="s">
        <v>1932</v>
      </c>
      <c r="B469" s="2" t="s">
        <v>174</v>
      </c>
      <c r="C469" s="2" t="s">
        <v>1686</v>
      </c>
      <c r="D469" s="2" t="s">
        <v>49</v>
      </c>
      <c r="E469" s="2" t="s">
        <v>1022</v>
      </c>
      <c r="F469" s="2" t="s">
        <v>1014</v>
      </c>
      <c r="G469" s="2" t="s">
        <v>1933</v>
      </c>
    </row>
    <row r="470" customFormat="false" ht="15" hidden="false" customHeight="false" outlineLevel="0" collapsed="false">
      <c r="A470" s="2" t="s">
        <v>1934</v>
      </c>
      <c r="B470" s="2" t="s">
        <v>174</v>
      </c>
      <c r="C470" s="2" t="s">
        <v>1390</v>
      </c>
      <c r="D470" s="2" t="s">
        <v>48</v>
      </c>
      <c r="E470" s="2" t="s">
        <v>1391</v>
      </c>
      <c r="F470" s="2" t="s">
        <v>1014</v>
      </c>
      <c r="G470" s="2" t="s">
        <v>1935</v>
      </c>
    </row>
    <row r="471" customFormat="false" ht="15" hidden="false" customHeight="false" outlineLevel="0" collapsed="false">
      <c r="A471" s="2" t="s">
        <v>1936</v>
      </c>
      <c r="B471" s="2" t="s">
        <v>174</v>
      </c>
      <c r="C471" s="2" t="s">
        <v>1686</v>
      </c>
      <c r="D471" s="2" t="s">
        <v>49</v>
      </c>
      <c r="E471" s="2" t="s">
        <v>1022</v>
      </c>
      <c r="F471" s="2" t="s">
        <v>1014</v>
      </c>
      <c r="G471" s="2" t="s">
        <v>1937</v>
      </c>
    </row>
    <row r="472" customFormat="false" ht="15" hidden="false" customHeight="false" outlineLevel="0" collapsed="false">
      <c r="A472" s="2" t="s">
        <v>1938</v>
      </c>
      <c r="B472" s="2" t="s">
        <v>174</v>
      </c>
      <c r="C472" s="2" t="s">
        <v>1686</v>
      </c>
      <c r="D472" s="2" t="s">
        <v>49</v>
      </c>
      <c r="E472" s="2" t="s">
        <v>1022</v>
      </c>
      <c r="F472" s="2" t="s">
        <v>1014</v>
      </c>
      <c r="G472" s="2" t="s">
        <v>1939</v>
      </c>
    </row>
    <row r="473" customFormat="false" ht="15" hidden="false" customHeight="false" outlineLevel="0" collapsed="false">
      <c r="A473" s="2" t="s">
        <v>1940</v>
      </c>
      <c r="B473" s="2" t="s">
        <v>174</v>
      </c>
      <c r="C473" s="2" t="s">
        <v>1686</v>
      </c>
      <c r="D473" s="2" t="s">
        <v>49</v>
      </c>
      <c r="E473" s="2" t="s">
        <v>1022</v>
      </c>
      <c r="F473" s="2" t="s">
        <v>1014</v>
      </c>
      <c r="G473" s="2" t="s">
        <v>1941</v>
      </c>
    </row>
    <row r="474" customFormat="false" ht="15" hidden="false" customHeight="false" outlineLevel="0" collapsed="false">
      <c r="A474" s="2" t="s">
        <v>1942</v>
      </c>
      <c r="B474" s="2" t="s">
        <v>174</v>
      </c>
      <c r="C474" s="2" t="s">
        <v>1686</v>
      </c>
      <c r="D474" s="2" t="s">
        <v>49</v>
      </c>
      <c r="E474" s="2" t="s">
        <v>1022</v>
      </c>
      <c r="F474" s="2" t="s">
        <v>1014</v>
      </c>
      <c r="G474" s="2" t="s">
        <v>1943</v>
      </c>
    </row>
    <row r="475" customFormat="false" ht="15" hidden="false" customHeight="false" outlineLevel="0" collapsed="false">
      <c r="A475" s="2" t="s">
        <v>1944</v>
      </c>
      <c r="B475" s="2" t="s">
        <v>174</v>
      </c>
      <c r="C475" s="2" t="s">
        <v>1686</v>
      </c>
      <c r="D475" s="2" t="s">
        <v>49</v>
      </c>
      <c r="E475" s="2" t="s">
        <v>1022</v>
      </c>
      <c r="F475" s="2" t="s">
        <v>1014</v>
      </c>
      <c r="G475" s="2" t="s">
        <v>1945</v>
      </c>
    </row>
    <row r="476" customFormat="false" ht="15" hidden="false" customHeight="false" outlineLevel="0" collapsed="false">
      <c r="A476" s="2" t="s">
        <v>1946</v>
      </c>
      <c r="B476" s="2" t="s">
        <v>174</v>
      </c>
      <c r="C476" s="2" t="s">
        <v>1686</v>
      </c>
      <c r="D476" s="2" t="s">
        <v>49</v>
      </c>
      <c r="E476" s="2" t="s">
        <v>1022</v>
      </c>
      <c r="F476" s="2" t="s">
        <v>1014</v>
      </c>
      <c r="G476" s="2" t="s">
        <v>1947</v>
      </c>
    </row>
    <row r="477" customFormat="false" ht="15" hidden="false" customHeight="false" outlineLevel="0" collapsed="false">
      <c r="A477" s="2" t="s">
        <v>1948</v>
      </c>
      <c r="B477" s="2" t="s">
        <v>174</v>
      </c>
      <c r="C477" s="2" t="s">
        <v>1686</v>
      </c>
      <c r="D477" s="2" t="s">
        <v>49</v>
      </c>
      <c r="E477" s="2" t="s">
        <v>1022</v>
      </c>
      <c r="F477" s="2" t="s">
        <v>1014</v>
      </c>
      <c r="G477" s="2" t="s">
        <v>1949</v>
      </c>
    </row>
    <row r="478" customFormat="false" ht="15" hidden="false" customHeight="false" outlineLevel="0" collapsed="false">
      <c r="A478" s="2" t="s">
        <v>1950</v>
      </c>
      <c r="B478" s="2" t="s">
        <v>174</v>
      </c>
      <c r="C478" s="2" t="s">
        <v>1390</v>
      </c>
      <c r="D478" s="2" t="s">
        <v>48</v>
      </c>
      <c r="E478" s="2" t="s">
        <v>1391</v>
      </c>
      <c r="F478" s="2" t="s">
        <v>1392</v>
      </c>
      <c r="G478" s="2" t="s">
        <v>1951</v>
      </c>
    </row>
    <row r="479" customFormat="false" ht="15" hidden="false" customHeight="false" outlineLevel="0" collapsed="false">
      <c r="A479" s="2" t="s">
        <v>1952</v>
      </c>
      <c r="B479" s="2" t="s">
        <v>174</v>
      </c>
      <c r="C479" s="2" t="s">
        <v>1390</v>
      </c>
      <c r="D479" s="2" t="s">
        <v>48</v>
      </c>
      <c r="E479" s="2" t="s">
        <v>1391</v>
      </c>
      <c r="F479" s="2" t="s">
        <v>1392</v>
      </c>
      <c r="G479" s="2" t="s">
        <v>1953</v>
      </c>
    </row>
    <row r="480" customFormat="false" ht="15" hidden="false" customHeight="false" outlineLevel="0" collapsed="false">
      <c r="A480" s="2" t="s">
        <v>1954</v>
      </c>
      <c r="B480" s="2" t="s">
        <v>174</v>
      </c>
      <c r="C480" s="2" t="s">
        <v>1686</v>
      </c>
      <c r="D480" s="2" t="s">
        <v>49</v>
      </c>
      <c r="E480" s="2" t="s">
        <v>1022</v>
      </c>
      <c r="F480" s="2" t="s">
        <v>1014</v>
      </c>
      <c r="G480" s="2" t="s">
        <v>1955</v>
      </c>
    </row>
    <row r="481" customFormat="false" ht="15" hidden="false" customHeight="false" outlineLevel="0" collapsed="false">
      <c r="A481" s="2" t="s">
        <v>1956</v>
      </c>
      <c r="B481" s="2" t="s">
        <v>174</v>
      </c>
      <c r="C481" s="2" t="s">
        <v>1390</v>
      </c>
      <c r="D481" s="2" t="s">
        <v>48</v>
      </c>
      <c r="E481" s="2" t="s">
        <v>1391</v>
      </c>
      <c r="F481" s="2" t="s">
        <v>1392</v>
      </c>
      <c r="G481" s="2" t="s">
        <v>1957</v>
      </c>
    </row>
    <row r="482" customFormat="false" ht="15" hidden="false" customHeight="false" outlineLevel="0" collapsed="false">
      <c r="A482" s="2" t="s">
        <v>1958</v>
      </c>
      <c r="B482" s="2" t="s">
        <v>174</v>
      </c>
      <c r="C482" s="2" t="s">
        <v>1390</v>
      </c>
      <c r="D482" s="2" t="s">
        <v>48</v>
      </c>
      <c r="E482" s="2" t="s">
        <v>1391</v>
      </c>
      <c r="F482" s="2" t="s">
        <v>1392</v>
      </c>
      <c r="G482" s="2" t="s">
        <v>1959</v>
      </c>
    </row>
    <row r="483" customFormat="false" ht="15" hidden="false" customHeight="false" outlineLevel="0" collapsed="false">
      <c r="A483" s="2" t="s">
        <v>1960</v>
      </c>
      <c r="B483" s="2" t="s">
        <v>174</v>
      </c>
      <c r="C483" s="2" t="s">
        <v>1390</v>
      </c>
      <c r="D483" s="2" t="s">
        <v>48</v>
      </c>
      <c r="E483" s="2" t="s">
        <v>1391</v>
      </c>
      <c r="F483" s="2" t="s">
        <v>1392</v>
      </c>
      <c r="G483" s="2" t="s">
        <v>1961</v>
      </c>
    </row>
    <row r="484" customFormat="false" ht="15" hidden="false" customHeight="false" outlineLevel="0" collapsed="false">
      <c r="A484" s="2" t="s">
        <v>1962</v>
      </c>
      <c r="B484" s="2" t="s">
        <v>174</v>
      </c>
      <c r="C484" s="2" t="s">
        <v>1686</v>
      </c>
      <c r="D484" s="2" t="s">
        <v>49</v>
      </c>
      <c r="E484" s="2" t="s">
        <v>1022</v>
      </c>
      <c r="F484" s="2" t="s">
        <v>1014</v>
      </c>
      <c r="G484" s="2" t="s">
        <v>1963</v>
      </c>
    </row>
    <row r="485" customFormat="false" ht="15" hidden="false" customHeight="false" outlineLevel="0" collapsed="false">
      <c r="A485" s="2" t="s">
        <v>1964</v>
      </c>
      <c r="B485" s="2" t="s">
        <v>174</v>
      </c>
      <c r="C485" s="2" t="s">
        <v>1686</v>
      </c>
      <c r="D485" s="2" t="s">
        <v>49</v>
      </c>
      <c r="E485" s="2" t="s">
        <v>1022</v>
      </c>
      <c r="F485" s="2" t="s">
        <v>1014</v>
      </c>
      <c r="G485" s="2" t="s">
        <v>1965</v>
      </c>
    </row>
    <row r="486" customFormat="false" ht="15" hidden="false" customHeight="false" outlineLevel="0" collapsed="false">
      <c r="A486" s="2" t="s">
        <v>1966</v>
      </c>
      <c r="B486" s="2" t="s">
        <v>174</v>
      </c>
      <c r="C486" s="2" t="s">
        <v>1686</v>
      </c>
      <c r="D486" s="2" t="s">
        <v>49</v>
      </c>
      <c r="E486" s="2" t="s">
        <v>1022</v>
      </c>
      <c r="F486" s="2" t="s">
        <v>1014</v>
      </c>
      <c r="G486" s="2" t="s">
        <v>1967</v>
      </c>
    </row>
    <row r="487" customFormat="false" ht="15" hidden="false" customHeight="false" outlineLevel="0" collapsed="false">
      <c r="A487" s="2" t="s">
        <v>1968</v>
      </c>
      <c r="B487" s="2" t="s">
        <v>174</v>
      </c>
      <c r="C487" s="2" t="s">
        <v>1686</v>
      </c>
      <c r="D487" s="2" t="s">
        <v>49</v>
      </c>
      <c r="E487" s="2" t="s">
        <v>1022</v>
      </c>
      <c r="F487" s="2" t="s">
        <v>1014</v>
      </c>
      <c r="G487" s="2" t="s">
        <v>1969</v>
      </c>
    </row>
    <row r="488" customFormat="false" ht="15" hidden="false" customHeight="false" outlineLevel="0" collapsed="false">
      <c r="A488" s="2" t="s">
        <v>1970</v>
      </c>
      <c r="B488" s="2" t="s">
        <v>174</v>
      </c>
      <c r="C488" s="2" t="s">
        <v>1686</v>
      </c>
      <c r="D488" s="2" t="s">
        <v>49</v>
      </c>
      <c r="E488" s="2" t="s">
        <v>1022</v>
      </c>
      <c r="F488" s="2" t="s">
        <v>1014</v>
      </c>
      <c r="G488" s="2" t="s">
        <v>1971</v>
      </c>
    </row>
    <row r="489" customFormat="false" ht="15" hidden="false" customHeight="false" outlineLevel="0" collapsed="false">
      <c r="A489" s="2" t="s">
        <v>1972</v>
      </c>
      <c r="B489" s="2" t="s">
        <v>174</v>
      </c>
      <c r="C489" s="2" t="s">
        <v>1686</v>
      </c>
      <c r="D489" s="2" t="s">
        <v>49</v>
      </c>
      <c r="E489" s="2" t="s">
        <v>1022</v>
      </c>
      <c r="F489" s="2" t="s">
        <v>1014</v>
      </c>
      <c r="G489" s="2" t="s">
        <v>1973</v>
      </c>
    </row>
    <row r="490" customFormat="false" ht="15" hidden="false" customHeight="false" outlineLevel="0" collapsed="false">
      <c r="A490" s="2" t="s">
        <v>1974</v>
      </c>
      <c r="B490" s="2" t="s">
        <v>174</v>
      </c>
      <c r="C490" s="2" t="s">
        <v>1686</v>
      </c>
      <c r="D490" s="2" t="s">
        <v>49</v>
      </c>
      <c r="E490" s="2" t="s">
        <v>1022</v>
      </c>
      <c r="F490" s="2" t="s">
        <v>1014</v>
      </c>
      <c r="G490" s="2" t="s">
        <v>1975</v>
      </c>
    </row>
    <row r="491" customFormat="false" ht="15" hidden="false" customHeight="false" outlineLevel="0" collapsed="false">
      <c r="A491" s="2" t="s">
        <v>1976</v>
      </c>
      <c r="B491" s="2" t="s">
        <v>174</v>
      </c>
      <c r="C491" s="2" t="s">
        <v>1686</v>
      </c>
      <c r="D491" s="2" t="s">
        <v>49</v>
      </c>
      <c r="E491" s="2" t="s">
        <v>1022</v>
      </c>
      <c r="F491" s="2" t="s">
        <v>1014</v>
      </c>
      <c r="G491" s="2" t="s">
        <v>1977</v>
      </c>
    </row>
    <row r="492" customFormat="false" ht="15" hidden="false" customHeight="false" outlineLevel="0" collapsed="false">
      <c r="A492" s="2" t="s">
        <v>1978</v>
      </c>
      <c r="B492" s="2" t="s">
        <v>174</v>
      </c>
      <c r="C492" s="2" t="s">
        <v>1686</v>
      </c>
      <c r="D492" s="2" t="s">
        <v>49</v>
      </c>
      <c r="E492" s="2" t="s">
        <v>1022</v>
      </c>
      <c r="F492" s="2" t="s">
        <v>1014</v>
      </c>
      <c r="G492" s="2" t="s">
        <v>1979</v>
      </c>
    </row>
    <row r="493" customFormat="false" ht="15" hidden="false" customHeight="false" outlineLevel="0" collapsed="false">
      <c r="A493" s="2" t="s">
        <v>1980</v>
      </c>
      <c r="B493" s="2" t="s">
        <v>174</v>
      </c>
      <c r="C493" s="2" t="s">
        <v>1686</v>
      </c>
      <c r="D493" s="2" t="s">
        <v>49</v>
      </c>
      <c r="E493" s="2" t="s">
        <v>1022</v>
      </c>
      <c r="F493" s="2" t="s">
        <v>1014</v>
      </c>
      <c r="G493" s="2" t="s">
        <v>1981</v>
      </c>
    </row>
    <row r="494" customFormat="false" ht="15" hidden="false" customHeight="false" outlineLevel="0" collapsed="false">
      <c r="A494" s="2" t="s">
        <v>1982</v>
      </c>
      <c r="B494" s="2" t="s">
        <v>174</v>
      </c>
      <c r="C494" s="2" t="s">
        <v>1686</v>
      </c>
      <c r="D494" s="2" t="s">
        <v>49</v>
      </c>
      <c r="E494" s="2" t="s">
        <v>1022</v>
      </c>
      <c r="F494" s="2" t="s">
        <v>1014</v>
      </c>
      <c r="G494" s="2" t="s">
        <v>1983</v>
      </c>
    </row>
    <row r="495" customFormat="false" ht="15" hidden="false" customHeight="false" outlineLevel="0" collapsed="false">
      <c r="A495" s="2" t="s">
        <v>1984</v>
      </c>
      <c r="B495" s="2" t="s">
        <v>174</v>
      </c>
      <c r="C495" s="2" t="s">
        <v>1686</v>
      </c>
      <c r="D495" s="2" t="s">
        <v>49</v>
      </c>
      <c r="E495" s="2" t="s">
        <v>1022</v>
      </c>
      <c r="F495" s="2" t="s">
        <v>1014</v>
      </c>
      <c r="G495" s="2" t="s">
        <v>1985</v>
      </c>
    </row>
    <row r="496" customFormat="false" ht="15" hidden="false" customHeight="false" outlineLevel="0" collapsed="false">
      <c r="A496" s="2" t="s">
        <v>1986</v>
      </c>
      <c r="B496" s="2" t="s">
        <v>174</v>
      </c>
      <c r="C496" s="2" t="s">
        <v>1686</v>
      </c>
      <c r="D496" s="2" t="s">
        <v>49</v>
      </c>
      <c r="E496" s="2" t="s">
        <v>1022</v>
      </c>
      <c r="F496" s="2" t="s">
        <v>1014</v>
      </c>
      <c r="G496" s="2" t="s">
        <v>1987</v>
      </c>
    </row>
    <row r="497" customFormat="false" ht="15" hidden="false" customHeight="false" outlineLevel="0" collapsed="false">
      <c r="A497" s="2" t="s">
        <v>1988</v>
      </c>
      <c r="B497" s="2" t="s">
        <v>174</v>
      </c>
      <c r="C497" s="2" t="s">
        <v>1686</v>
      </c>
      <c r="D497" s="2" t="s">
        <v>49</v>
      </c>
      <c r="E497" s="2" t="s">
        <v>1022</v>
      </c>
      <c r="F497" s="2" t="s">
        <v>1014</v>
      </c>
      <c r="G497" s="2" t="s">
        <v>1989</v>
      </c>
    </row>
    <row r="498" customFormat="false" ht="15" hidden="false" customHeight="false" outlineLevel="0" collapsed="false">
      <c r="A498" s="2" t="s">
        <v>1990</v>
      </c>
      <c r="B498" s="2" t="s">
        <v>174</v>
      </c>
      <c r="C498" s="2" t="s">
        <v>1686</v>
      </c>
      <c r="D498" s="2" t="s">
        <v>49</v>
      </c>
      <c r="E498" s="2" t="s">
        <v>1022</v>
      </c>
      <c r="F498" s="2" t="s">
        <v>1014</v>
      </c>
      <c r="G498" s="2" t="s">
        <v>1991</v>
      </c>
    </row>
    <row r="499" customFormat="false" ht="15" hidden="false" customHeight="false" outlineLevel="0" collapsed="false">
      <c r="A499" s="2" t="s">
        <v>1992</v>
      </c>
      <c r="B499" s="2" t="s">
        <v>174</v>
      </c>
      <c r="C499" s="2" t="s">
        <v>1686</v>
      </c>
      <c r="D499" s="2" t="s">
        <v>49</v>
      </c>
      <c r="E499" s="2" t="s">
        <v>1022</v>
      </c>
      <c r="F499" s="2" t="s">
        <v>1014</v>
      </c>
      <c r="G499" s="2" t="s">
        <v>1993</v>
      </c>
    </row>
    <row r="500" customFormat="false" ht="15" hidden="false" customHeight="false" outlineLevel="0" collapsed="false">
      <c r="A500" s="2" t="s">
        <v>1994</v>
      </c>
      <c r="B500" s="2" t="s">
        <v>174</v>
      </c>
      <c r="C500" s="2" t="s">
        <v>1686</v>
      </c>
      <c r="D500" s="2" t="s">
        <v>49</v>
      </c>
      <c r="E500" s="2" t="s">
        <v>1022</v>
      </c>
      <c r="F500" s="2" t="s">
        <v>1014</v>
      </c>
      <c r="G500" s="2" t="s">
        <v>1995</v>
      </c>
    </row>
    <row r="501" customFormat="false" ht="15" hidden="false" customHeight="false" outlineLevel="0" collapsed="false">
      <c r="A501" s="2" t="s">
        <v>1996</v>
      </c>
      <c r="B501" s="2" t="s">
        <v>174</v>
      </c>
      <c r="C501" s="2" t="s">
        <v>1686</v>
      </c>
      <c r="D501" s="2" t="s">
        <v>49</v>
      </c>
      <c r="E501" s="2" t="s">
        <v>1022</v>
      </c>
      <c r="F501" s="2" t="s">
        <v>1014</v>
      </c>
      <c r="G501" s="2" t="s">
        <v>1997</v>
      </c>
    </row>
    <row r="502" customFormat="false" ht="15" hidden="false" customHeight="false" outlineLevel="0" collapsed="false">
      <c r="A502" s="2" t="s">
        <v>1998</v>
      </c>
      <c r="B502" s="2" t="s">
        <v>174</v>
      </c>
      <c r="C502" s="2" t="s">
        <v>1686</v>
      </c>
      <c r="D502" s="2" t="s">
        <v>49</v>
      </c>
      <c r="E502" s="2" t="s">
        <v>1022</v>
      </c>
      <c r="F502" s="2" t="s">
        <v>1014</v>
      </c>
      <c r="G502" s="2" t="s">
        <v>1999</v>
      </c>
    </row>
    <row r="503" customFormat="false" ht="15" hidden="false" customHeight="false" outlineLevel="0" collapsed="false">
      <c r="A503" s="2" t="s">
        <v>2000</v>
      </c>
      <c r="B503" s="2" t="s">
        <v>174</v>
      </c>
      <c r="C503" s="2" t="s">
        <v>1686</v>
      </c>
      <c r="D503" s="2" t="s">
        <v>49</v>
      </c>
      <c r="E503" s="2" t="s">
        <v>1022</v>
      </c>
      <c r="F503" s="2" t="s">
        <v>1014</v>
      </c>
      <c r="G503" s="2" t="s">
        <v>2001</v>
      </c>
    </row>
    <row r="504" customFormat="false" ht="15" hidden="false" customHeight="false" outlineLevel="0" collapsed="false">
      <c r="A504" s="2" t="s">
        <v>2002</v>
      </c>
      <c r="B504" s="2" t="s">
        <v>174</v>
      </c>
      <c r="C504" s="2" t="s">
        <v>1686</v>
      </c>
      <c r="D504" s="2" t="s">
        <v>49</v>
      </c>
      <c r="E504" s="2" t="s">
        <v>1022</v>
      </c>
      <c r="F504" s="2" t="s">
        <v>1014</v>
      </c>
      <c r="G504" s="2" t="s">
        <v>2003</v>
      </c>
    </row>
    <row r="505" customFormat="false" ht="15" hidden="false" customHeight="false" outlineLevel="0" collapsed="false">
      <c r="A505" s="2" t="s">
        <v>2004</v>
      </c>
      <c r="B505" s="2" t="s">
        <v>174</v>
      </c>
      <c r="C505" s="2" t="s">
        <v>1686</v>
      </c>
      <c r="D505" s="2" t="s">
        <v>49</v>
      </c>
      <c r="E505" s="2" t="s">
        <v>1022</v>
      </c>
      <c r="F505" s="2" t="s">
        <v>1014</v>
      </c>
      <c r="G505" s="2" t="s">
        <v>2005</v>
      </c>
    </row>
    <row r="506" customFormat="false" ht="15" hidden="false" customHeight="false" outlineLevel="0" collapsed="false">
      <c r="A506" s="2" t="s">
        <v>2006</v>
      </c>
      <c r="B506" s="2" t="s">
        <v>124</v>
      </c>
      <c r="C506" s="2" t="s">
        <v>2007</v>
      </c>
      <c r="D506" s="2" t="s">
        <v>48</v>
      </c>
      <c r="E506" s="2" t="s">
        <v>1391</v>
      </c>
      <c r="F506" s="2" t="s">
        <v>1014</v>
      </c>
      <c r="G506" s="2" t="s">
        <v>2008</v>
      </c>
    </row>
    <row r="507" customFormat="false" ht="15" hidden="false" customHeight="false" outlineLevel="0" collapsed="false">
      <c r="A507" s="2" t="s">
        <v>2009</v>
      </c>
      <c r="B507" s="2" t="s">
        <v>124</v>
      </c>
      <c r="C507" s="2" t="s">
        <v>2007</v>
      </c>
      <c r="D507" s="2" t="s">
        <v>48</v>
      </c>
      <c r="E507" s="2" t="s">
        <v>1391</v>
      </c>
      <c r="F507" s="2" t="s">
        <v>1014</v>
      </c>
      <c r="G507" s="2" t="s">
        <v>2010</v>
      </c>
    </row>
    <row r="508" customFormat="false" ht="15" hidden="false" customHeight="false" outlineLevel="0" collapsed="false">
      <c r="A508" s="2" t="s">
        <v>2011</v>
      </c>
      <c r="B508" s="2" t="s">
        <v>124</v>
      </c>
      <c r="C508" s="2" t="s">
        <v>2007</v>
      </c>
      <c r="D508" s="2" t="s">
        <v>48</v>
      </c>
      <c r="E508" s="2" t="s">
        <v>1391</v>
      </c>
      <c r="F508" s="2" t="s">
        <v>1014</v>
      </c>
      <c r="G508" s="2" t="s">
        <v>2012</v>
      </c>
    </row>
    <row r="509" customFormat="false" ht="15" hidden="false" customHeight="false" outlineLevel="0" collapsed="false">
      <c r="A509" s="2" t="s">
        <v>2013</v>
      </c>
      <c r="B509" s="2" t="s">
        <v>124</v>
      </c>
      <c r="C509" s="2" t="s">
        <v>2007</v>
      </c>
      <c r="D509" s="2" t="s">
        <v>48</v>
      </c>
      <c r="E509" s="2" t="s">
        <v>1391</v>
      </c>
      <c r="F509" s="2" t="s">
        <v>1014</v>
      </c>
      <c r="G509" s="2" t="s">
        <v>2014</v>
      </c>
    </row>
    <row r="510" customFormat="false" ht="15" hidden="false" customHeight="false" outlineLevel="0" collapsed="false">
      <c r="A510" s="2" t="s">
        <v>2015</v>
      </c>
      <c r="B510" s="2" t="s">
        <v>174</v>
      </c>
      <c r="C510" s="2" t="s">
        <v>1686</v>
      </c>
      <c r="D510" s="2" t="s">
        <v>49</v>
      </c>
      <c r="E510" s="2" t="s">
        <v>1022</v>
      </c>
      <c r="F510" s="2" t="s">
        <v>1014</v>
      </c>
      <c r="G510" s="2" t="s">
        <v>2016</v>
      </c>
    </row>
    <row r="511" customFormat="false" ht="15" hidden="false" customHeight="false" outlineLevel="0" collapsed="false">
      <c r="A511" s="2" t="s">
        <v>2017</v>
      </c>
      <c r="B511" s="2" t="s">
        <v>124</v>
      </c>
      <c r="C511" s="2" t="s">
        <v>2007</v>
      </c>
      <c r="D511" s="2" t="s">
        <v>48</v>
      </c>
      <c r="E511" s="2" t="s">
        <v>1391</v>
      </c>
      <c r="F511" s="2" t="s">
        <v>1014</v>
      </c>
      <c r="G511" s="2" t="s">
        <v>2018</v>
      </c>
    </row>
    <row r="512" customFormat="false" ht="15" hidden="false" customHeight="false" outlineLevel="0" collapsed="false">
      <c r="A512" s="2" t="s">
        <v>2019</v>
      </c>
      <c r="B512" s="2" t="s">
        <v>174</v>
      </c>
      <c r="C512" s="2" t="s">
        <v>1390</v>
      </c>
      <c r="D512" s="2" t="s">
        <v>48</v>
      </c>
      <c r="E512" s="2" t="s">
        <v>1391</v>
      </c>
      <c r="F512" s="2" t="s">
        <v>1392</v>
      </c>
      <c r="G512" s="2" t="s">
        <v>2020</v>
      </c>
    </row>
    <row r="513" customFormat="false" ht="15" hidden="false" customHeight="false" outlineLevel="0" collapsed="false">
      <c r="A513" s="2" t="s">
        <v>2021</v>
      </c>
      <c r="B513" s="2" t="s">
        <v>174</v>
      </c>
      <c r="C513" s="2" t="s">
        <v>1390</v>
      </c>
      <c r="D513" s="2" t="s">
        <v>48</v>
      </c>
      <c r="E513" s="2" t="s">
        <v>1391</v>
      </c>
      <c r="F513" s="2" t="s">
        <v>1392</v>
      </c>
      <c r="G513" s="2" t="s">
        <v>2022</v>
      </c>
    </row>
    <row r="514" customFormat="false" ht="15" hidden="false" customHeight="false" outlineLevel="0" collapsed="false">
      <c r="A514" s="2" t="s">
        <v>2023</v>
      </c>
      <c r="B514" s="2" t="s">
        <v>174</v>
      </c>
      <c r="C514" s="2" t="s">
        <v>1390</v>
      </c>
      <c r="D514" s="2" t="s">
        <v>48</v>
      </c>
      <c r="E514" s="2" t="s">
        <v>1391</v>
      </c>
      <c r="F514" s="2" t="s">
        <v>1392</v>
      </c>
      <c r="G514" s="2" t="s">
        <v>2024</v>
      </c>
    </row>
    <row r="515" customFormat="false" ht="15" hidden="false" customHeight="false" outlineLevel="0" collapsed="false">
      <c r="A515" s="2" t="s">
        <v>2025</v>
      </c>
      <c r="B515" s="2" t="s">
        <v>174</v>
      </c>
      <c r="C515" s="2" t="s">
        <v>1390</v>
      </c>
      <c r="D515" s="2" t="s">
        <v>48</v>
      </c>
      <c r="E515" s="2" t="s">
        <v>1391</v>
      </c>
      <c r="F515" s="2" t="s">
        <v>1392</v>
      </c>
      <c r="G515" s="2" t="s">
        <v>2026</v>
      </c>
    </row>
    <row r="516" customFormat="false" ht="15" hidden="false" customHeight="false" outlineLevel="0" collapsed="false">
      <c r="A516" s="2" t="s">
        <v>2027</v>
      </c>
      <c r="B516" s="2" t="s">
        <v>174</v>
      </c>
      <c r="C516" s="2" t="s">
        <v>1390</v>
      </c>
      <c r="D516" s="2" t="s">
        <v>48</v>
      </c>
      <c r="E516" s="2" t="s">
        <v>1391</v>
      </c>
      <c r="F516" s="2" t="s">
        <v>1392</v>
      </c>
      <c r="G516" s="2" t="s">
        <v>2028</v>
      </c>
    </row>
    <row r="517" customFormat="false" ht="15" hidden="false" customHeight="false" outlineLevel="0" collapsed="false">
      <c r="A517" s="2" t="s">
        <v>2029</v>
      </c>
      <c r="B517" s="2" t="s">
        <v>174</v>
      </c>
      <c r="C517" s="2" t="s">
        <v>1390</v>
      </c>
      <c r="D517" s="2" t="s">
        <v>48</v>
      </c>
      <c r="E517" s="2" t="s">
        <v>1391</v>
      </c>
      <c r="F517" s="2" t="s">
        <v>1392</v>
      </c>
      <c r="G517" s="2" t="s">
        <v>2030</v>
      </c>
    </row>
    <row r="518" customFormat="false" ht="15" hidden="false" customHeight="false" outlineLevel="0" collapsed="false">
      <c r="A518" s="2" t="s">
        <v>2031</v>
      </c>
      <c r="B518" s="2" t="s">
        <v>174</v>
      </c>
      <c r="C518" s="2" t="s">
        <v>1390</v>
      </c>
      <c r="D518" s="2" t="s">
        <v>48</v>
      </c>
      <c r="E518" s="2" t="s">
        <v>1391</v>
      </c>
      <c r="F518" s="2" t="s">
        <v>1392</v>
      </c>
      <c r="G518" s="2" t="s">
        <v>2032</v>
      </c>
    </row>
    <row r="519" customFormat="false" ht="15" hidden="false" customHeight="false" outlineLevel="0" collapsed="false">
      <c r="A519" s="2" t="s">
        <v>2033</v>
      </c>
      <c r="B519" s="2" t="s">
        <v>174</v>
      </c>
      <c r="C519" s="2" t="s">
        <v>1390</v>
      </c>
      <c r="D519" s="2" t="s">
        <v>48</v>
      </c>
      <c r="E519" s="2" t="s">
        <v>1391</v>
      </c>
      <c r="F519" s="2" t="s">
        <v>1392</v>
      </c>
      <c r="G519" s="2" t="s">
        <v>2034</v>
      </c>
    </row>
    <row r="520" customFormat="false" ht="15" hidden="false" customHeight="false" outlineLevel="0" collapsed="false">
      <c r="A520" s="2" t="s">
        <v>2035</v>
      </c>
      <c r="B520" s="2" t="s">
        <v>174</v>
      </c>
      <c r="C520" s="2" t="s">
        <v>1390</v>
      </c>
      <c r="D520" s="2" t="s">
        <v>48</v>
      </c>
      <c r="E520" s="2" t="s">
        <v>1391</v>
      </c>
      <c r="F520" s="2" t="s">
        <v>1392</v>
      </c>
      <c r="G520" s="2" t="s">
        <v>2036</v>
      </c>
    </row>
    <row r="521" customFormat="false" ht="15" hidden="false" customHeight="false" outlineLevel="0" collapsed="false">
      <c r="A521" s="2" t="s">
        <v>2037</v>
      </c>
      <c r="B521" s="2" t="s">
        <v>174</v>
      </c>
      <c r="C521" s="2" t="s">
        <v>1390</v>
      </c>
      <c r="D521" s="2" t="s">
        <v>48</v>
      </c>
      <c r="E521" s="2" t="s">
        <v>1391</v>
      </c>
      <c r="F521" s="2" t="s">
        <v>1392</v>
      </c>
      <c r="G521" s="2" t="s">
        <v>2038</v>
      </c>
    </row>
    <row r="522" customFormat="false" ht="15" hidden="false" customHeight="false" outlineLevel="0" collapsed="false">
      <c r="A522" s="2" t="s">
        <v>2039</v>
      </c>
      <c r="B522" s="2" t="s">
        <v>174</v>
      </c>
      <c r="C522" s="2" t="s">
        <v>1390</v>
      </c>
      <c r="D522" s="2" t="s">
        <v>48</v>
      </c>
      <c r="E522" s="2" t="s">
        <v>1391</v>
      </c>
      <c r="F522" s="2" t="s">
        <v>1392</v>
      </c>
      <c r="G522" s="2" t="s">
        <v>2040</v>
      </c>
    </row>
    <row r="523" customFormat="false" ht="15" hidden="false" customHeight="false" outlineLevel="0" collapsed="false">
      <c r="A523" s="2" t="s">
        <v>2041</v>
      </c>
      <c r="B523" s="2" t="s">
        <v>174</v>
      </c>
      <c r="C523" s="2" t="s">
        <v>1390</v>
      </c>
      <c r="D523" s="2" t="s">
        <v>48</v>
      </c>
      <c r="E523" s="2" t="s">
        <v>1391</v>
      </c>
      <c r="F523" s="2" t="s">
        <v>1392</v>
      </c>
      <c r="G523" s="2" t="s">
        <v>2042</v>
      </c>
    </row>
    <row r="524" customFormat="false" ht="15" hidden="false" customHeight="false" outlineLevel="0" collapsed="false">
      <c r="A524" s="2" t="s">
        <v>2043</v>
      </c>
      <c r="B524" s="2" t="s">
        <v>174</v>
      </c>
      <c r="C524" s="2" t="s">
        <v>1390</v>
      </c>
      <c r="D524" s="2" t="s">
        <v>48</v>
      </c>
      <c r="E524" s="2" t="s">
        <v>1391</v>
      </c>
      <c r="F524" s="2" t="s">
        <v>1392</v>
      </c>
      <c r="G524" s="2" t="s">
        <v>2044</v>
      </c>
    </row>
    <row r="525" customFormat="false" ht="15" hidden="false" customHeight="false" outlineLevel="0" collapsed="false">
      <c r="A525" s="2" t="s">
        <v>2045</v>
      </c>
      <c r="B525" s="2" t="s">
        <v>174</v>
      </c>
      <c r="C525" s="2" t="s">
        <v>1390</v>
      </c>
      <c r="D525" s="2" t="s">
        <v>48</v>
      </c>
      <c r="E525" s="2" t="s">
        <v>1391</v>
      </c>
      <c r="F525" s="2" t="s">
        <v>1392</v>
      </c>
      <c r="G525" s="2" t="s">
        <v>2046</v>
      </c>
    </row>
    <row r="526" customFormat="false" ht="15" hidden="false" customHeight="false" outlineLevel="0" collapsed="false">
      <c r="A526" s="2" t="s">
        <v>2047</v>
      </c>
      <c r="B526" s="2" t="s">
        <v>174</v>
      </c>
      <c r="C526" s="2" t="s">
        <v>1390</v>
      </c>
      <c r="D526" s="2" t="s">
        <v>48</v>
      </c>
      <c r="E526" s="2" t="s">
        <v>1391</v>
      </c>
      <c r="F526" s="2" t="s">
        <v>1392</v>
      </c>
      <c r="G526" s="2" t="s">
        <v>2048</v>
      </c>
    </row>
    <row r="527" customFormat="false" ht="15" hidden="false" customHeight="false" outlineLevel="0" collapsed="false">
      <c r="A527" s="2" t="s">
        <v>2049</v>
      </c>
      <c r="B527" s="2" t="s">
        <v>174</v>
      </c>
      <c r="C527" s="2" t="s">
        <v>1390</v>
      </c>
      <c r="D527" s="2" t="s">
        <v>48</v>
      </c>
      <c r="E527" s="2" t="s">
        <v>1391</v>
      </c>
      <c r="F527" s="2" t="s">
        <v>1392</v>
      </c>
      <c r="G527" s="2" t="s">
        <v>2050</v>
      </c>
    </row>
    <row r="528" customFormat="false" ht="15" hidden="false" customHeight="false" outlineLevel="0" collapsed="false">
      <c r="A528" s="2" t="s">
        <v>2051</v>
      </c>
      <c r="B528" s="2" t="s">
        <v>174</v>
      </c>
      <c r="C528" s="2" t="s">
        <v>1390</v>
      </c>
      <c r="D528" s="2" t="s">
        <v>48</v>
      </c>
      <c r="E528" s="2" t="s">
        <v>1391</v>
      </c>
      <c r="F528" s="2" t="s">
        <v>1392</v>
      </c>
      <c r="G528" s="2" t="s">
        <v>2052</v>
      </c>
    </row>
    <row r="529" customFormat="false" ht="15" hidden="false" customHeight="false" outlineLevel="0" collapsed="false">
      <c r="A529" s="2" t="s">
        <v>2053</v>
      </c>
      <c r="B529" s="2" t="s">
        <v>174</v>
      </c>
      <c r="C529" s="2" t="s">
        <v>1390</v>
      </c>
      <c r="D529" s="2" t="s">
        <v>48</v>
      </c>
      <c r="E529" s="2" t="s">
        <v>1391</v>
      </c>
      <c r="F529" s="2" t="s">
        <v>1392</v>
      </c>
      <c r="G529" s="2" t="s">
        <v>2054</v>
      </c>
    </row>
    <row r="530" customFormat="false" ht="15" hidden="false" customHeight="false" outlineLevel="0" collapsed="false">
      <c r="A530" s="2" t="s">
        <v>2055</v>
      </c>
      <c r="B530" s="2" t="s">
        <v>174</v>
      </c>
      <c r="C530" s="2" t="s">
        <v>1390</v>
      </c>
      <c r="D530" s="2" t="s">
        <v>48</v>
      </c>
      <c r="E530" s="2" t="s">
        <v>1391</v>
      </c>
      <c r="F530" s="2" t="s">
        <v>1392</v>
      </c>
      <c r="G530" s="2" t="s">
        <v>2056</v>
      </c>
    </row>
    <row r="531" customFormat="false" ht="15" hidden="false" customHeight="false" outlineLevel="0" collapsed="false">
      <c r="A531" s="2" t="s">
        <v>2057</v>
      </c>
      <c r="B531" s="2" t="s">
        <v>174</v>
      </c>
      <c r="C531" s="2" t="s">
        <v>1390</v>
      </c>
      <c r="D531" s="2" t="s">
        <v>48</v>
      </c>
      <c r="E531" s="2" t="s">
        <v>1391</v>
      </c>
      <c r="F531" s="2" t="s">
        <v>1392</v>
      </c>
      <c r="G531" s="2" t="s">
        <v>2058</v>
      </c>
    </row>
    <row r="532" customFormat="false" ht="15" hidden="false" customHeight="false" outlineLevel="0" collapsed="false">
      <c r="A532" s="2" t="s">
        <v>2059</v>
      </c>
      <c r="B532" s="2" t="s">
        <v>174</v>
      </c>
      <c r="C532" s="2" t="s">
        <v>1686</v>
      </c>
      <c r="D532" s="2" t="s">
        <v>49</v>
      </c>
      <c r="E532" s="2" t="s">
        <v>1022</v>
      </c>
      <c r="F532" s="2" t="s">
        <v>1014</v>
      </c>
      <c r="G532" s="2" t="s">
        <v>2060</v>
      </c>
    </row>
    <row r="533" customFormat="false" ht="15" hidden="false" customHeight="false" outlineLevel="0" collapsed="false">
      <c r="A533" s="2" t="s">
        <v>2061</v>
      </c>
      <c r="B533" s="2" t="s">
        <v>174</v>
      </c>
      <c r="C533" s="2" t="s">
        <v>1686</v>
      </c>
      <c r="D533" s="2" t="s">
        <v>49</v>
      </c>
      <c r="E533" s="2" t="s">
        <v>1022</v>
      </c>
      <c r="F533" s="2" t="s">
        <v>1014</v>
      </c>
      <c r="G533" s="2" t="s">
        <v>2062</v>
      </c>
    </row>
    <row r="534" customFormat="false" ht="15" hidden="false" customHeight="false" outlineLevel="0" collapsed="false">
      <c r="A534" s="2" t="s">
        <v>2063</v>
      </c>
      <c r="B534" s="2" t="s">
        <v>174</v>
      </c>
      <c r="C534" s="2" t="s">
        <v>1686</v>
      </c>
      <c r="D534" s="2" t="s">
        <v>49</v>
      </c>
      <c r="E534" s="2" t="s">
        <v>1022</v>
      </c>
      <c r="F534" s="2" t="s">
        <v>1014</v>
      </c>
      <c r="G534" s="2" t="s">
        <v>2064</v>
      </c>
    </row>
    <row r="535" customFormat="false" ht="15" hidden="false" customHeight="false" outlineLevel="0" collapsed="false">
      <c r="A535" s="2" t="s">
        <v>2065</v>
      </c>
      <c r="B535" s="2" t="s">
        <v>174</v>
      </c>
      <c r="C535" s="2" t="s">
        <v>1686</v>
      </c>
      <c r="D535" s="2" t="s">
        <v>49</v>
      </c>
      <c r="E535" s="2" t="s">
        <v>1022</v>
      </c>
      <c r="F535" s="2" t="s">
        <v>1014</v>
      </c>
      <c r="G535" s="2" t="s">
        <v>2066</v>
      </c>
    </row>
    <row r="536" customFormat="false" ht="15" hidden="false" customHeight="false" outlineLevel="0" collapsed="false">
      <c r="A536" s="2" t="s">
        <v>2067</v>
      </c>
      <c r="B536" s="2" t="s">
        <v>174</v>
      </c>
      <c r="C536" s="2" t="s">
        <v>1686</v>
      </c>
      <c r="D536" s="2" t="s">
        <v>49</v>
      </c>
      <c r="E536" s="2" t="s">
        <v>1022</v>
      </c>
      <c r="F536" s="2" t="s">
        <v>1014</v>
      </c>
      <c r="G536" s="2" t="s">
        <v>2068</v>
      </c>
    </row>
    <row r="537" customFormat="false" ht="15" hidden="false" customHeight="false" outlineLevel="0" collapsed="false">
      <c r="A537" s="2" t="s">
        <v>2069</v>
      </c>
      <c r="B537" s="2" t="s">
        <v>174</v>
      </c>
      <c r="C537" s="2" t="s">
        <v>1686</v>
      </c>
      <c r="D537" s="2" t="s">
        <v>49</v>
      </c>
      <c r="E537" s="2" t="s">
        <v>1022</v>
      </c>
      <c r="F537" s="2" t="s">
        <v>1014</v>
      </c>
      <c r="G537" s="2" t="s">
        <v>2070</v>
      </c>
    </row>
    <row r="538" customFormat="false" ht="15" hidden="false" customHeight="false" outlineLevel="0" collapsed="false">
      <c r="A538" s="2" t="s">
        <v>2071</v>
      </c>
      <c r="B538" s="2" t="s">
        <v>174</v>
      </c>
      <c r="C538" s="2" t="s">
        <v>1686</v>
      </c>
      <c r="D538" s="2" t="s">
        <v>49</v>
      </c>
      <c r="E538" s="2" t="s">
        <v>1022</v>
      </c>
      <c r="F538" s="2" t="s">
        <v>1014</v>
      </c>
      <c r="G538" s="2" t="s">
        <v>2072</v>
      </c>
    </row>
    <row r="539" customFormat="false" ht="15" hidden="false" customHeight="false" outlineLevel="0" collapsed="false">
      <c r="A539" s="2" t="s">
        <v>2073</v>
      </c>
      <c r="B539" s="2" t="s">
        <v>174</v>
      </c>
      <c r="C539" s="2" t="s">
        <v>1686</v>
      </c>
      <c r="D539" s="2" t="s">
        <v>49</v>
      </c>
      <c r="E539" s="2" t="s">
        <v>1022</v>
      </c>
      <c r="F539" s="2" t="s">
        <v>1014</v>
      </c>
      <c r="G539" s="2" t="s">
        <v>2074</v>
      </c>
    </row>
    <row r="540" customFormat="false" ht="15" hidden="false" customHeight="false" outlineLevel="0" collapsed="false">
      <c r="A540" s="2" t="s">
        <v>2075</v>
      </c>
      <c r="B540" s="2" t="s">
        <v>174</v>
      </c>
      <c r="C540" s="2" t="s">
        <v>1686</v>
      </c>
      <c r="D540" s="2" t="s">
        <v>49</v>
      </c>
      <c r="E540" s="2" t="s">
        <v>1022</v>
      </c>
      <c r="F540" s="2" t="s">
        <v>1014</v>
      </c>
      <c r="G540" s="2" t="s">
        <v>2076</v>
      </c>
    </row>
    <row r="541" customFormat="false" ht="15" hidden="false" customHeight="false" outlineLevel="0" collapsed="false">
      <c r="A541" s="2" t="s">
        <v>2077</v>
      </c>
      <c r="B541" s="2" t="s">
        <v>174</v>
      </c>
      <c r="C541" s="2" t="s">
        <v>1686</v>
      </c>
      <c r="D541" s="2" t="s">
        <v>49</v>
      </c>
      <c r="E541" s="2" t="s">
        <v>1022</v>
      </c>
      <c r="F541" s="2" t="s">
        <v>1014</v>
      </c>
      <c r="G541" s="2" t="s">
        <v>2078</v>
      </c>
    </row>
    <row r="542" customFormat="false" ht="15" hidden="false" customHeight="false" outlineLevel="0" collapsed="false">
      <c r="A542" s="2" t="s">
        <v>2079</v>
      </c>
      <c r="B542" s="2" t="s">
        <v>174</v>
      </c>
      <c r="C542" s="2" t="s">
        <v>1686</v>
      </c>
      <c r="D542" s="2" t="s">
        <v>49</v>
      </c>
      <c r="E542" s="2" t="s">
        <v>1022</v>
      </c>
      <c r="F542" s="2" t="s">
        <v>1014</v>
      </c>
      <c r="G542" s="2" t="s">
        <v>2080</v>
      </c>
    </row>
    <row r="543" customFormat="false" ht="15" hidden="false" customHeight="false" outlineLevel="0" collapsed="false">
      <c r="A543" s="2" t="s">
        <v>2081</v>
      </c>
      <c r="B543" s="2" t="s">
        <v>174</v>
      </c>
      <c r="C543" s="2" t="s">
        <v>1686</v>
      </c>
      <c r="D543" s="2" t="s">
        <v>49</v>
      </c>
      <c r="E543" s="2" t="s">
        <v>1022</v>
      </c>
      <c r="F543" s="2" t="s">
        <v>1014</v>
      </c>
      <c r="G543" s="2" t="s">
        <v>2082</v>
      </c>
    </row>
    <row r="544" customFormat="false" ht="15" hidden="false" customHeight="false" outlineLevel="0" collapsed="false">
      <c r="A544" s="2" t="s">
        <v>2083</v>
      </c>
      <c r="B544" s="2" t="s">
        <v>174</v>
      </c>
      <c r="C544" s="2" t="s">
        <v>1686</v>
      </c>
      <c r="D544" s="2" t="s">
        <v>49</v>
      </c>
      <c r="E544" s="2" t="s">
        <v>1022</v>
      </c>
      <c r="F544" s="2" t="s">
        <v>1014</v>
      </c>
      <c r="G544" s="2" t="s">
        <v>2084</v>
      </c>
    </row>
    <row r="545" customFormat="false" ht="15" hidden="false" customHeight="false" outlineLevel="0" collapsed="false">
      <c r="A545" s="2" t="s">
        <v>2085</v>
      </c>
      <c r="B545" s="2" t="s">
        <v>174</v>
      </c>
      <c r="C545" s="2" t="s">
        <v>1117</v>
      </c>
      <c r="D545" s="2" t="s">
        <v>47</v>
      </c>
      <c r="E545" s="2" t="s">
        <v>1013</v>
      </c>
      <c r="F545" s="2" t="s">
        <v>1014</v>
      </c>
      <c r="G545" s="2" t="s">
        <v>2086</v>
      </c>
    </row>
    <row r="546" customFormat="false" ht="15" hidden="false" customHeight="false" outlineLevel="0" collapsed="false">
      <c r="A546" s="2" t="s">
        <v>2087</v>
      </c>
      <c r="B546" s="2" t="s">
        <v>174</v>
      </c>
      <c r="C546" s="2" t="s">
        <v>1117</v>
      </c>
      <c r="D546" s="2" t="s">
        <v>47</v>
      </c>
      <c r="E546" s="2" t="s">
        <v>1013</v>
      </c>
      <c r="F546" s="2" t="s">
        <v>1014</v>
      </c>
      <c r="G546" s="2" t="s">
        <v>2088</v>
      </c>
    </row>
    <row r="547" customFormat="false" ht="15" hidden="false" customHeight="false" outlineLevel="0" collapsed="false">
      <c r="A547" s="2" t="s">
        <v>2089</v>
      </c>
      <c r="B547" s="2" t="s">
        <v>174</v>
      </c>
      <c r="C547" s="2" t="s">
        <v>1117</v>
      </c>
      <c r="D547" s="2" t="s">
        <v>47</v>
      </c>
      <c r="E547" s="2" t="s">
        <v>1013</v>
      </c>
      <c r="F547" s="2" t="s">
        <v>1014</v>
      </c>
      <c r="G547" s="2" t="s">
        <v>2090</v>
      </c>
    </row>
    <row r="548" customFormat="false" ht="15" hidden="false" customHeight="false" outlineLevel="0" collapsed="false">
      <c r="A548" s="2" t="s">
        <v>2091</v>
      </c>
      <c r="B548" s="2" t="s">
        <v>174</v>
      </c>
      <c r="C548" s="2" t="s">
        <v>1117</v>
      </c>
      <c r="D548" s="2" t="s">
        <v>47</v>
      </c>
      <c r="E548" s="2" t="s">
        <v>1013</v>
      </c>
      <c r="F548" s="2" t="s">
        <v>1014</v>
      </c>
      <c r="G548" s="2" t="s">
        <v>2092</v>
      </c>
    </row>
    <row r="549" customFormat="false" ht="15" hidden="false" customHeight="false" outlineLevel="0" collapsed="false">
      <c r="A549" s="2" t="s">
        <v>2093</v>
      </c>
      <c r="B549" s="2" t="s">
        <v>174</v>
      </c>
      <c r="C549" s="2" t="s">
        <v>1117</v>
      </c>
      <c r="D549" s="2" t="s">
        <v>47</v>
      </c>
      <c r="E549" s="2" t="s">
        <v>1013</v>
      </c>
      <c r="F549" s="2" t="s">
        <v>1014</v>
      </c>
      <c r="G549" s="2" t="s">
        <v>2094</v>
      </c>
    </row>
    <row r="550" customFormat="false" ht="15" hidden="false" customHeight="false" outlineLevel="0" collapsed="false">
      <c r="A550" s="2" t="s">
        <v>2095</v>
      </c>
      <c r="B550" s="2" t="s">
        <v>174</v>
      </c>
      <c r="C550" s="2" t="s">
        <v>1390</v>
      </c>
      <c r="D550" s="2" t="s">
        <v>48</v>
      </c>
      <c r="E550" s="2" t="s">
        <v>1391</v>
      </c>
      <c r="F550" s="2" t="s">
        <v>1014</v>
      </c>
      <c r="G550" s="2" t="s">
        <v>2096</v>
      </c>
    </row>
    <row r="551" customFormat="false" ht="15" hidden="false" customHeight="false" outlineLevel="0" collapsed="false">
      <c r="A551" s="2" t="s">
        <v>2097</v>
      </c>
      <c r="B551" s="2" t="s">
        <v>174</v>
      </c>
      <c r="C551" s="2" t="s">
        <v>1117</v>
      </c>
      <c r="D551" s="2" t="s">
        <v>47</v>
      </c>
      <c r="E551" s="2" t="s">
        <v>1013</v>
      </c>
      <c r="F551" s="2" t="s">
        <v>1014</v>
      </c>
      <c r="G551" s="2" t="s">
        <v>2098</v>
      </c>
    </row>
    <row r="552" customFormat="false" ht="15" hidden="false" customHeight="false" outlineLevel="0" collapsed="false">
      <c r="A552" s="2" t="s">
        <v>2099</v>
      </c>
      <c r="B552" s="2" t="s">
        <v>174</v>
      </c>
      <c r="C552" s="2" t="s">
        <v>1117</v>
      </c>
      <c r="D552" s="2" t="s">
        <v>47</v>
      </c>
      <c r="E552" s="2" t="s">
        <v>1013</v>
      </c>
      <c r="F552" s="2" t="s">
        <v>1014</v>
      </c>
      <c r="G552" s="2" t="s">
        <v>2100</v>
      </c>
    </row>
    <row r="553" customFormat="false" ht="15" hidden="false" customHeight="false" outlineLevel="0" collapsed="false">
      <c r="A553" s="2" t="s">
        <v>2101</v>
      </c>
      <c r="B553" s="2" t="s">
        <v>174</v>
      </c>
      <c r="C553" s="2" t="s">
        <v>1117</v>
      </c>
      <c r="D553" s="2" t="s">
        <v>47</v>
      </c>
      <c r="E553" s="2" t="s">
        <v>1013</v>
      </c>
      <c r="F553" s="2" t="s">
        <v>1014</v>
      </c>
      <c r="G553" s="2" t="s">
        <v>2102</v>
      </c>
    </row>
    <row r="554" customFormat="false" ht="15" hidden="false" customHeight="false" outlineLevel="0" collapsed="false">
      <c r="A554" s="2" t="s">
        <v>2103</v>
      </c>
      <c r="B554" s="2" t="s">
        <v>174</v>
      </c>
      <c r="C554" s="2" t="s">
        <v>1117</v>
      </c>
      <c r="D554" s="2" t="s">
        <v>47</v>
      </c>
      <c r="E554" s="2" t="s">
        <v>1013</v>
      </c>
      <c r="F554" s="2" t="s">
        <v>1014</v>
      </c>
      <c r="G554" s="2" t="s">
        <v>2104</v>
      </c>
    </row>
    <row r="555" customFormat="false" ht="15" hidden="false" customHeight="false" outlineLevel="0" collapsed="false">
      <c r="A555" s="2" t="s">
        <v>2105</v>
      </c>
      <c r="B555" s="2" t="s">
        <v>174</v>
      </c>
      <c r="C555" s="2" t="s">
        <v>1117</v>
      </c>
      <c r="D555" s="2" t="s">
        <v>47</v>
      </c>
      <c r="E555" s="2" t="s">
        <v>1013</v>
      </c>
      <c r="F555" s="2" t="s">
        <v>1014</v>
      </c>
      <c r="G555" s="2" t="s">
        <v>2106</v>
      </c>
    </row>
    <row r="556" customFormat="false" ht="15" hidden="false" customHeight="false" outlineLevel="0" collapsed="false">
      <c r="A556" s="2" t="s">
        <v>2107</v>
      </c>
      <c r="B556" s="2" t="s">
        <v>174</v>
      </c>
      <c r="C556" s="2" t="s">
        <v>1390</v>
      </c>
      <c r="D556" s="2" t="s">
        <v>48</v>
      </c>
      <c r="E556" s="2" t="s">
        <v>1391</v>
      </c>
      <c r="F556" s="2" t="s">
        <v>1392</v>
      </c>
      <c r="G556" s="2" t="s">
        <v>2108</v>
      </c>
    </row>
    <row r="557" customFormat="false" ht="15" hidden="false" customHeight="false" outlineLevel="0" collapsed="false">
      <c r="A557" s="2" t="s">
        <v>2109</v>
      </c>
      <c r="B557" s="2" t="s">
        <v>174</v>
      </c>
      <c r="C557" s="2" t="s">
        <v>1390</v>
      </c>
      <c r="D557" s="2" t="s">
        <v>48</v>
      </c>
      <c r="E557" s="2" t="s">
        <v>1391</v>
      </c>
      <c r="F557" s="2" t="s">
        <v>1392</v>
      </c>
      <c r="G557" s="2" t="s">
        <v>2110</v>
      </c>
    </row>
    <row r="558" customFormat="false" ht="15" hidden="false" customHeight="false" outlineLevel="0" collapsed="false">
      <c r="A558" s="2" t="s">
        <v>2111</v>
      </c>
      <c r="B558" s="2" t="s">
        <v>174</v>
      </c>
      <c r="C558" s="2" t="s">
        <v>1390</v>
      </c>
      <c r="D558" s="2" t="s">
        <v>48</v>
      </c>
      <c r="E558" s="2" t="s">
        <v>1391</v>
      </c>
      <c r="F558" s="2" t="s">
        <v>1392</v>
      </c>
      <c r="G558" s="2" t="s">
        <v>2112</v>
      </c>
    </row>
    <row r="559" customFormat="false" ht="15" hidden="false" customHeight="false" outlineLevel="0" collapsed="false">
      <c r="A559" s="2" t="s">
        <v>2113</v>
      </c>
      <c r="B559" s="2" t="s">
        <v>174</v>
      </c>
      <c r="C559" s="2" t="s">
        <v>1390</v>
      </c>
      <c r="D559" s="2" t="s">
        <v>48</v>
      </c>
      <c r="E559" s="2" t="s">
        <v>1391</v>
      </c>
      <c r="F559" s="2" t="s">
        <v>1392</v>
      </c>
      <c r="G559" s="2" t="s">
        <v>2114</v>
      </c>
    </row>
    <row r="560" customFormat="false" ht="15" hidden="false" customHeight="false" outlineLevel="0" collapsed="false">
      <c r="A560" s="2" t="s">
        <v>2115</v>
      </c>
      <c r="B560" s="2" t="s">
        <v>174</v>
      </c>
      <c r="C560" s="2" t="s">
        <v>1390</v>
      </c>
      <c r="D560" s="2" t="s">
        <v>48</v>
      </c>
      <c r="E560" s="2" t="s">
        <v>1391</v>
      </c>
      <c r="F560" s="2" t="s">
        <v>1392</v>
      </c>
      <c r="G560" s="2" t="s">
        <v>2116</v>
      </c>
    </row>
    <row r="561" customFormat="false" ht="15" hidden="false" customHeight="false" outlineLevel="0" collapsed="false">
      <c r="A561" s="2" t="s">
        <v>2117</v>
      </c>
      <c r="B561" s="2" t="s">
        <v>174</v>
      </c>
      <c r="C561" s="2" t="s">
        <v>1390</v>
      </c>
      <c r="D561" s="2" t="s">
        <v>48</v>
      </c>
      <c r="E561" s="2" t="s">
        <v>1391</v>
      </c>
      <c r="F561" s="2" t="s">
        <v>1392</v>
      </c>
      <c r="G561" s="2" t="s">
        <v>2118</v>
      </c>
    </row>
    <row r="562" customFormat="false" ht="15" hidden="false" customHeight="false" outlineLevel="0" collapsed="false">
      <c r="A562" s="2" t="s">
        <v>2119</v>
      </c>
      <c r="B562" s="2" t="s">
        <v>174</v>
      </c>
      <c r="C562" s="2" t="s">
        <v>1390</v>
      </c>
      <c r="D562" s="2" t="s">
        <v>48</v>
      </c>
      <c r="E562" s="2" t="s">
        <v>1391</v>
      </c>
      <c r="F562" s="2" t="s">
        <v>1392</v>
      </c>
      <c r="G562" s="2" t="s">
        <v>2120</v>
      </c>
    </row>
    <row r="563" customFormat="false" ht="15" hidden="false" customHeight="false" outlineLevel="0" collapsed="false">
      <c r="A563" s="2" t="s">
        <v>2121</v>
      </c>
      <c r="B563" s="2" t="s">
        <v>174</v>
      </c>
      <c r="C563" s="2" t="s">
        <v>1686</v>
      </c>
      <c r="D563" s="2" t="s">
        <v>49</v>
      </c>
      <c r="E563" s="2" t="s">
        <v>1022</v>
      </c>
      <c r="F563" s="2" t="s">
        <v>1014</v>
      </c>
      <c r="G563" s="2" t="s">
        <v>2122</v>
      </c>
    </row>
    <row r="564" customFormat="false" ht="15" hidden="false" customHeight="false" outlineLevel="0" collapsed="false">
      <c r="A564" s="2" t="s">
        <v>2123</v>
      </c>
      <c r="B564" s="2" t="s">
        <v>174</v>
      </c>
      <c r="C564" s="2" t="s">
        <v>1686</v>
      </c>
      <c r="D564" s="2" t="s">
        <v>49</v>
      </c>
      <c r="E564" s="2" t="s">
        <v>1022</v>
      </c>
      <c r="F564" s="2" t="s">
        <v>1014</v>
      </c>
      <c r="G564" s="2" t="s">
        <v>2124</v>
      </c>
    </row>
    <row r="565" customFormat="false" ht="15" hidden="false" customHeight="false" outlineLevel="0" collapsed="false">
      <c r="A565" s="2" t="s">
        <v>2125</v>
      </c>
      <c r="B565" s="2" t="s">
        <v>174</v>
      </c>
      <c r="C565" s="2" t="s">
        <v>1686</v>
      </c>
      <c r="D565" s="2" t="s">
        <v>49</v>
      </c>
      <c r="E565" s="2" t="s">
        <v>1022</v>
      </c>
      <c r="F565" s="2" t="s">
        <v>1014</v>
      </c>
      <c r="G565" s="2" t="s">
        <v>2126</v>
      </c>
    </row>
    <row r="566" customFormat="false" ht="15" hidden="false" customHeight="false" outlineLevel="0" collapsed="false">
      <c r="A566" s="2" t="s">
        <v>2127</v>
      </c>
      <c r="B566" s="2" t="s">
        <v>174</v>
      </c>
      <c r="C566" s="2" t="s">
        <v>1686</v>
      </c>
      <c r="D566" s="2" t="s">
        <v>49</v>
      </c>
      <c r="E566" s="2" t="s">
        <v>1022</v>
      </c>
      <c r="F566" s="2" t="s">
        <v>1014</v>
      </c>
      <c r="G566" s="2" t="s">
        <v>2128</v>
      </c>
    </row>
    <row r="567" customFormat="false" ht="15" hidden="false" customHeight="false" outlineLevel="0" collapsed="false">
      <c r="A567" s="2" t="s">
        <v>2129</v>
      </c>
      <c r="B567" s="2" t="s">
        <v>174</v>
      </c>
      <c r="C567" s="2" t="s">
        <v>1686</v>
      </c>
      <c r="D567" s="2" t="s">
        <v>49</v>
      </c>
      <c r="E567" s="2" t="s">
        <v>1022</v>
      </c>
      <c r="F567" s="2" t="s">
        <v>1014</v>
      </c>
      <c r="G567" s="2" t="s">
        <v>2130</v>
      </c>
    </row>
    <row r="568" customFormat="false" ht="15" hidden="false" customHeight="false" outlineLevel="0" collapsed="false">
      <c r="A568" s="2" t="s">
        <v>2131</v>
      </c>
      <c r="B568" s="2" t="s">
        <v>174</v>
      </c>
      <c r="C568" s="2" t="s">
        <v>1686</v>
      </c>
      <c r="D568" s="2" t="s">
        <v>49</v>
      </c>
      <c r="E568" s="2" t="s">
        <v>1022</v>
      </c>
      <c r="F568" s="2" t="s">
        <v>1014</v>
      </c>
      <c r="G568" s="2" t="s">
        <v>2132</v>
      </c>
    </row>
    <row r="569" customFormat="false" ht="15" hidden="false" customHeight="false" outlineLevel="0" collapsed="false">
      <c r="A569" s="2" t="s">
        <v>2133</v>
      </c>
      <c r="B569" s="2" t="s">
        <v>174</v>
      </c>
      <c r="C569" s="2" t="s">
        <v>1686</v>
      </c>
      <c r="D569" s="2" t="s">
        <v>49</v>
      </c>
      <c r="E569" s="2" t="s">
        <v>1022</v>
      </c>
      <c r="F569" s="2" t="s">
        <v>1014</v>
      </c>
      <c r="G569" s="2" t="s">
        <v>2134</v>
      </c>
    </row>
    <row r="570" customFormat="false" ht="15" hidden="false" customHeight="false" outlineLevel="0" collapsed="false">
      <c r="A570" s="2" t="s">
        <v>2135</v>
      </c>
      <c r="B570" s="2" t="s">
        <v>123</v>
      </c>
      <c r="C570" s="2" t="s">
        <v>123</v>
      </c>
      <c r="D570" s="2" t="s">
        <v>47</v>
      </c>
      <c r="E570" s="2" t="s">
        <v>1013</v>
      </c>
      <c r="F570" s="2" t="s">
        <v>1014</v>
      </c>
      <c r="G570" s="2" t="s">
        <v>2136</v>
      </c>
    </row>
    <row r="571" customFormat="false" ht="15" hidden="false" customHeight="false" outlineLevel="0" collapsed="false">
      <c r="A571" s="2" t="s">
        <v>2137</v>
      </c>
      <c r="B571" s="2" t="s">
        <v>174</v>
      </c>
      <c r="C571" s="2" t="s">
        <v>1686</v>
      </c>
      <c r="D571" s="2" t="s">
        <v>49</v>
      </c>
      <c r="E571" s="2" t="s">
        <v>1022</v>
      </c>
      <c r="F571" s="2" t="s">
        <v>1014</v>
      </c>
      <c r="G571" s="2" t="s">
        <v>2138</v>
      </c>
    </row>
    <row r="572" customFormat="false" ht="15" hidden="false" customHeight="false" outlineLevel="0" collapsed="false">
      <c r="A572" s="2" t="s">
        <v>2139</v>
      </c>
      <c r="B572" s="2" t="s">
        <v>174</v>
      </c>
      <c r="C572" s="2" t="s">
        <v>1686</v>
      </c>
      <c r="D572" s="2" t="s">
        <v>49</v>
      </c>
      <c r="E572" s="2" t="s">
        <v>1022</v>
      </c>
      <c r="F572" s="2" t="s">
        <v>1014</v>
      </c>
      <c r="G572" s="2" t="s">
        <v>2140</v>
      </c>
    </row>
    <row r="573" customFormat="false" ht="15" hidden="false" customHeight="false" outlineLevel="0" collapsed="false">
      <c r="A573" s="2" t="s">
        <v>2141</v>
      </c>
      <c r="B573" s="2" t="s">
        <v>174</v>
      </c>
      <c r="C573" s="2" t="s">
        <v>1686</v>
      </c>
      <c r="D573" s="2" t="s">
        <v>49</v>
      </c>
      <c r="E573" s="2" t="s">
        <v>1022</v>
      </c>
      <c r="F573" s="2" t="s">
        <v>1014</v>
      </c>
      <c r="G573" s="2" t="s">
        <v>2142</v>
      </c>
    </row>
    <row r="574" customFormat="false" ht="15" hidden="false" customHeight="false" outlineLevel="0" collapsed="false">
      <c r="A574" s="2" t="s">
        <v>2143</v>
      </c>
      <c r="B574" s="2" t="s">
        <v>174</v>
      </c>
      <c r="C574" s="2" t="s">
        <v>1686</v>
      </c>
      <c r="D574" s="2" t="s">
        <v>49</v>
      </c>
      <c r="E574" s="2" t="s">
        <v>1022</v>
      </c>
      <c r="F574" s="2" t="s">
        <v>1014</v>
      </c>
      <c r="G574" s="2" t="s">
        <v>2144</v>
      </c>
    </row>
    <row r="575" customFormat="false" ht="15" hidden="false" customHeight="false" outlineLevel="0" collapsed="false">
      <c r="A575" s="2" t="s">
        <v>2145</v>
      </c>
      <c r="B575" s="2" t="s">
        <v>174</v>
      </c>
      <c r="C575" s="2" t="s">
        <v>1686</v>
      </c>
      <c r="D575" s="2" t="s">
        <v>49</v>
      </c>
      <c r="E575" s="2" t="s">
        <v>1022</v>
      </c>
      <c r="F575" s="2" t="s">
        <v>1014</v>
      </c>
      <c r="G575" s="2" t="s">
        <v>2146</v>
      </c>
    </row>
    <row r="576" customFormat="false" ht="15" hidden="false" customHeight="false" outlineLevel="0" collapsed="false">
      <c r="A576" s="2" t="s">
        <v>2147</v>
      </c>
      <c r="B576" s="2" t="s">
        <v>174</v>
      </c>
      <c r="C576" s="2" t="s">
        <v>1686</v>
      </c>
      <c r="D576" s="2" t="s">
        <v>49</v>
      </c>
      <c r="E576" s="2" t="s">
        <v>1022</v>
      </c>
      <c r="F576" s="2" t="s">
        <v>1014</v>
      </c>
      <c r="G576" s="2" t="s">
        <v>2148</v>
      </c>
    </row>
    <row r="577" customFormat="false" ht="15" hidden="false" customHeight="false" outlineLevel="0" collapsed="false">
      <c r="A577" s="2" t="s">
        <v>2149</v>
      </c>
      <c r="B577" s="2" t="s">
        <v>174</v>
      </c>
      <c r="C577" s="2" t="s">
        <v>1686</v>
      </c>
      <c r="D577" s="2" t="s">
        <v>49</v>
      </c>
      <c r="E577" s="2" t="s">
        <v>1022</v>
      </c>
      <c r="F577" s="2" t="s">
        <v>1014</v>
      </c>
      <c r="G577" s="2" t="s">
        <v>2150</v>
      </c>
    </row>
    <row r="578" customFormat="false" ht="15" hidden="false" customHeight="false" outlineLevel="0" collapsed="false">
      <c r="A578" s="2" t="s">
        <v>2151</v>
      </c>
      <c r="B578" s="2" t="s">
        <v>174</v>
      </c>
      <c r="C578" s="2" t="s">
        <v>1686</v>
      </c>
      <c r="D578" s="2" t="s">
        <v>49</v>
      </c>
      <c r="E578" s="2" t="s">
        <v>1022</v>
      </c>
      <c r="F578" s="2" t="s">
        <v>1014</v>
      </c>
      <c r="G578" s="2" t="s">
        <v>2152</v>
      </c>
    </row>
    <row r="579" customFormat="false" ht="15" hidden="false" customHeight="false" outlineLevel="0" collapsed="false">
      <c r="A579" s="2" t="s">
        <v>2153</v>
      </c>
      <c r="B579" s="2" t="s">
        <v>123</v>
      </c>
      <c r="C579" s="2" t="s">
        <v>123</v>
      </c>
      <c r="D579" s="2" t="s">
        <v>47</v>
      </c>
      <c r="E579" s="2" t="s">
        <v>1013</v>
      </c>
      <c r="F579" s="2" t="s">
        <v>1014</v>
      </c>
      <c r="G579" s="2" t="s">
        <v>2154</v>
      </c>
    </row>
    <row r="580" customFormat="false" ht="15" hidden="false" customHeight="false" outlineLevel="0" collapsed="false">
      <c r="A580" s="2" t="s">
        <v>2155</v>
      </c>
      <c r="B580" s="2" t="s">
        <v>123</v>
      </c>
      <c r="C580" s="2" t="s">
        <v>123</v>
      </c>
      <c r="D580" s="2" t="s">
        <v>47</v>
      </c>
      <c r="E580" s="2" t="s">
        <v>1013</v>
      </c>
      <c r="F580" s="2" t="s">
        <v>1014</v>
      </c>
      <c r="G580" s="2" t="s">
        <v>2156</v>
      </c>
    </row>
    <row r="581" customFormat="false" ht="15" hidden="false" customHeight="false" outlineLevel="0" collapsed="false">
      <c r="A581" s="2" t="s">
        <v>2157</v>
      </c>
      <c r="B581" s="2" t="s">
        <v>123</v>
      </c>
      <c r="C581" s="2" t="s">
        <v>123</v>
      </c>
      <c r="D581" s="2" t="s">
        <v>47</v>
      </c>
      <c r="E581" s="2" t="s">
        <v>1013</v>
      </c>
      <c r="F581" s="2" t="s">
        <v>1014</v>
      </c>
      <c r="G581" s="2" t="s">
        <v>2158</v>
      </c>
    </row>
    <row r="582" customFormat="false" ht="15" hidden="false" customHeight="false" outlineLevel="0" collapsed="false">
      <c r="A582" s="2" t="s">
        <v>2159</v>
      </c>
      <c r="B582" s="2" t="s">
        <v>123</v>
      </c>
      <c r="C582" s="2" t="s">
        <v>123</v>
      </c>
      <c r="D582" s="2" t="s">
        <v>47</v>
      </c>
      <c r="E582" s="2" t="s">
        <v>1013</v>
      </c>
      <c r="F582" s="2" t="s">
        <v>1014</v>
      </c>
      <c r="G582" s="2" t="s">
        <v>2160</v>
      </c>
    </row>
    <row r="583" customFormat="false" ht="15" hidden="false" customHeight="false" outlineLevel="0" collapsed="false">
      <c r="A583" s="2" t="s">
        <v>2161</v>
      </c>
      <c r="B583" s="2" t="s">
        <v>123</v>
      </c>
      <c r="C583" s="2" t="s">
        <v>123</v>
      </c>
      <c r="D583" s="2" t="s">
        <v>47</v>
      </c>
      <c r="E583" s="2" t="s">
        <v>1013</v>
      </c>
      <c r="F583" s="2" t="s">
        <v>1014</v>
      </c>
      <c r="G583" s="2" t="s">
        <v>2162</v>
      </c>
    </row>
    <row r="584" customFormat="false" ht="15" hidden="false" customHeight="false" outlineLevel="0" collapsed="false">
      <c r="A584" s="2" t="s">
        <v>2163</v>
      </c>
      <c r="B584" s="2" t="s">
        <v>123</v>
      </c>
      <c r="C584" s="2" t="s">
        <v>123</v>
      </c>
      <c r="D584" s="2" t="s">
        <v>47</v>
      </c>
      <c r="E584" s="2" t="s">
        <v>1013</v>
      </c>
      <c r="F584" s="2" t="s">
        <v>1014</v>
      </c>
      <c r="G584" s="2" t="s">
        <v>2164</v>
      </c>
    </row>
    <row r="585" customFormat="false" ht="15" hidden="false" customHeight="false" outlineLevel="0" collapsed="false">
      <c r="A585" s="2" t="s">
        <v>2165</v>
      </c>
      <c r="B585" s="2" t="s">
        <v>123</v>
      </c>
      <c r="C585" s="2" t="s">
        <v>123</v>
      </c>
      <c r="D585" s="2" t="s">
        <v>47</v>
      </c>
      <c r="E585" s="2" t="s">
        <v>1013</v>
      </c>
      <c r="F585" s="2" t="s">
        <v>1014</v>
      </c>
      <c r="G585" s="2" t="s">
        <v>2166</v>
      </c>
    </row>
    <row r="586" customFormat="false" ht="15" hidden="false" customHeight="false" outlineLevel="0" collapsed="false">
      <c r="A586" s="2" t="s">
        <v>2167</v>
      </c>
      <c r="B586" s="2" t="s">
        <v>123</v>
      </c>
      <c r="C586" s="2" t="s">
        <v>123</v>
      </c>
      <c r="D586" s="2" t="s">
        <v>47</v>
      </c>
      <c r="E586" s="2" t="s">
        <v>1013</v>
      </c>
      <c r="F586" s="2" t="s">
        <v>1014</v>
      </c>
      <c r="G586" s="2" t="s">
        <v>2168</v>
      </c>
    </row>
    <row r="587" customFormat="false" ht="15" hidden="false" customHeight="false" outlineLevel="0" collapsed="false">
      <c r="A587" s="2" t="s">
        <v>2169</v>
      </c>
      <c r="B587" s="2" t="s">
        <v>123</v>
      </c>
      <c r="C587" s="2" t="s">
        <v>123</v>
      </c>
      <c r="D587" s="2" t="s">
        <v>47</v>
      </c>
      <c r="E587" s="2" t="s">
        <v>1013</v>
      </c>
      <c r="F587" s="2" t="s">
        <v>1014</v>
      </c>
      <c r="G587" s="2" t="s">
        <v>2170</v>
      </c>
    </row>
    <row r="588" customFormat="false" ht="15" hidden="false" customHeight="false" outlineLevel="0" collapsed="false">
      <c r="A588" s="2" t="s">
        <v>2171</v>
      </c>
      <c r="B588" s="2" t="s">
        <v>123</v>
      </c>
      <c r="C588" s="2" t="s">
        <v>123</v>
      </c>
      <c r="D588" s="2" t="s">
        <v>47</v>
      </c>
      <c r="E588" s="2" t="s">
        <v>1013</v>
      </c>
      <c r="F588" s="2" t="s">
        <v>1014</v>
      </c>
      <c r="G588" s="2" t="s">
        <v>2172</v>
      </c>
    </row>
    <row r="589" customFormat="false" ht="15" hidden="false" customHeight="false" outlineLevel="0" collapsed="false">
      <c r="A589" s="2" t="s">
        <v>2173</v>
      </c>
      <c r="B589" s="2" t="s">
        <v>123</v>
      </c>
      <c r="C589" s="2" t="s">
        <v>123</v>
      </c>
      <c r="D589" s="2" t="s">
        <v>47</v>
      </c>
      <c r="E589" s="2" t="s">
        <v>1013</v>
      </c>
      <c r="F589" s="2" t="s">
        <v>1014</v>
      </c>
      <c r="G589" s="2" t="s">
        <v>2174</v>
      </c>
    </row>
    <row r="590" customFormat="false" ht="15" hidden="false" customHeight="false" outlineLevel="0" collapsed="false">
      <c r="A590" s="2" t="s">
        <v>2175</v>
      </c>
      <c r="B590" s="2" t="s">
        <v>123</v>
      </c>
      <c r="C590" s="2" t="s">
        <v>123</v>
      </c>
      <c r="D590" s="2" t="s">
        <v>47</v>
      </c>
      <c r="E590" s="2" t="s">
        <v>1013</v>
      </c>
      <c r="F590" s="2" t="s">
        <v>1014</v>
      </c>
      <c r="G590" s="2" t="s">
        <v>2176</v>
      </c>
    </row>
    <row r="591" customFormat="false" ht="15" hidden="false" customHeight="false" outlineLevel="0" collapsed="false">
      <c r="A591" s="2" t="s">
        <v>2177</v>
      </c>
      <c r="B591" s="2" t="s">
        <v>123</v>
      </c>
      <c r="C591" s="2" t="s">
        <v>123</v>
      </c>
      <c r="D591" s="2" t="s">
        <v>47</v>
      </c>
      <c r="E591" s="2" t="s">
        <v>1013</v>
      </c>
      <c r="F591" s="2" t="s">
        <v>1014</v>
      </c>
      <c r="G591" s="2" t="s">
        <v>2178</v>
      </c>
    </row>
    <row r="592" customFormat="false" ht="15" hidden="false" customHeight="false" outlineLevel="0" collapsed="false">
      <c r="A592" s="2" t="s">
        <v>2179</v>
      </c>
      <c r="B592" s="2" t="s">
        <v>123</v>
      </c>
      <c r="C592" s="2" t="s">
        <v>123</v>
      </c>
      <c r="D592" s="2" t="s">
        <v>47</v>
      </c>
      <c r="E592" s="2" t="s">
        <v>1013</v>
      </c>
      <c r="F592" s="2" t="s">
        <v>1014</v>
      </c>
      <c r="G592" s="2" t="s">
        <v>2180</v>
      </c>
    </row>
    <row r="593" customFormat="false" ht="15" hidden="false" customHeight="false" outlineLevel="0" collapsed="false">
      <c r="A593" s="2" t="s">
        <v>2181</v>
      </c>
      <c r="B593" s="2" t="s">
        <v>123</v>
      </c>
      <c r="C593" s="2" t="s">
        <v>123</v>
      </c>
      <c r="D593" s="2" t="s">
        <v>47</v>
      </c>
      <c r="E593" s="2" t="s">
        <v>1013</v>
      </c>
      <c r="F593" s="2" t="s">
        <v>1014</v>
      </c>
      <c r="G593" s="2" t="s">
        <v>2182</v>
      </c>
    </row>
    <row r="594" customFormat="false" ht="15" hidden="false" customHeight="false" outlineLevel="0" collapsed="false">
      <c r="A594" s="2" t="s">
        <v>2183</v>
      </c>
      <c r="B594" s="2" t="s">
        <v>123</v>
      </c>
      <c r="C594" s="2" t="s">
        <v>123</v>
      </c>
      <c r="D594" s="2" t="s">
        <v>47</v>
      </c>
      <c r="E594" s="2" t="s">
        <v>1013</v>
      </c>
      <c r="F594" s="2" t="s">
        <v>1014</v>
      </c>
      <c r="G594" s="2" t="s">
        <v>2184</v>
      </c>
    </row>
    <row r="595" customFormat="false" ht="15" hidden="false" customHeight="false" outlineLevel="0" collapsed="false">
      <c r="A595" s="2" t="s">
        <v>2185</v>
      </c>
      <c r="B595" s="2" t="s">
        <v>123</v>
      </c>
      <c r="C595" s="2" t="s">
        <v>123</v>
      </c>
      <c r="D595" s="2" t="s">
        <v>47</v>
      </c>
      <c r="E595" s="2" t="s">
        <v>1013</v>
      </c>
      <c r="F595" s="2" t="s">
        <v>1014</v>
      </c>
      <c r="G595" s="2" t="s">
        <v>2186</v>
      </c>
    </row>
    <row r="596" customFormat="false" ht="15" hidden="false" customHeight="false" outlineLevel="0" collapsed="false">
      <c r="A596" s="2" t="s">
        <v>2187</v>
      </c>
      <c r="B596" s="2" t="s">
        <v>123</v>
      </c>
      <c r="C596" s="2" t="s">
        <v>123</v>
      </c>
      <c r="D596" s="2" t="s">
        <v>47</v>
      </c>
      <c r="E596" s="2" t="s">
        <v>1013</v>
      </c>
      <c r="F596" s="2" t="s">
        <v>1014</v>
      </c>
      <c r="G596" s="2" t="s">
        <v>2188</v>
      </c>
    </row>
    <row r="597" customFormat="false" ht="15" hidden="false" customHeight="false" outlineLevel="0" collapsed="false">
      <c r="A597" s="2" t="s">
        <v>2189</v>
      </c>
      <c r="B597" s="2" t="s">
        <v>123</v>
      </c>
      <c r="C597" s="2" t="s">
        <v>123</v>
      </c>
      <c r="D597" s="2" t="s">
        <v>47</v>
      </c>
      <c r="E597" s="2" t="s">
        <v>1013</v>
      </c>
      <c r="F597" s="2" t="s">
        <v>1014</v>
      </c>
      <c r="G597" s="2" t="s">
        <v>2190</v>
      </c>
    </row>
    <row r="598" customFormat="false" ht="15" hidden="false" customHeight="false" outlineLevel="0" collapsed="false">
      <c r="A598" s="2" t="s">
        <v>2191</v>
      </c>
      <c r="B598" s="2" t="s">
        <v>123</v>
      </c>
      <c r="C598" s="2" t="s">
        <v>123</v>
      </c>
      <c r="D598" s="2" t="s">
        <v>47</v>
      </c>
      <c r="E598" s="2" t="s">
        <v>1013</v>
      </c>
      <c r="F598" s="2" t="s">
        <v>1014</v>
      </c>
      <c r="G598" s="2" t="s">
        <v>2192</v>
      </c>
    </row>
    <row r="599" customFormat="false" ht="15" hidden="false" customHeight="false" outlineLevel="0" collapsed="false">
      <c r="A599" s="2" t="s">
        <v>2193</v>
      </c>
      <c r="B599" s="2" t="s">
        <v>174</v>
      </c>
      <c r="C599" s="2" t="s">
        <v>1686</v>
      </c>
      <c r="D599" s="2" t="s">
        <v>49</v>
      </c>
      <c r="E599" s="2" t="s">
        <v>1022</v>
      </c>
      <c r="F599" s="2" t="s">
        <v>1014</v>
      </c>
      <c r="G599" s="2" t="s">
        <v>2194</v>
      </c>
    </row>
    <row r="600" customFormat="false" ht="15" hidden="false" customHeight="false" outlineLevel="0" collapsed="false">
      <c r="A600" s="2" t="s">
        <v>2195</v>
      </c>
      <c r="B600" s="2" t="s">
        <v>174</v>
      </c>
      <c r="C600" s="2" t="s">
        <v>1686</v>
      </c>
      <c r="D600" s="2" t="s">
        <v>49</v>
      </c>
      <c r="E600" s="2" t="s">
        <v>1022</v>
      </c>
      <c r="F600" s="2" t="s">
        <v>1014</v>
      </c>
      <c r="G600" s="2" t="s">
        <v>2196</v>
      </c>
    </row>
    <row r="601" customFormat="false" ht="15" hidden="false" customHeight="false" outlineLevel="0" collapsed="false">
      <c r="A601" s="2" t="s">
        <v>2197</v>
      </c>
      <c r="B601" s="2" t="s">
        <v>174</v>
      </c>
      <c r="C601" s="2" t="s">
        <v>1686</v>
      </c>
      <c r="D601" s="2" t="s">
        <v>49</v>
      </c>
      <c r="E601" s="2" t="s">
        <v>1022</v>
      </c>
      <c r="F601" s="2" t="s">
        <v>1014</v>
      </c>
      <c r="G601" s="2" t="s">
        <v>2198</v>
      </c>
    </row>
    <row r="602" customFormat="false" ht="15" hidden="false" customHeight="false" outlineLevel="0" collapsed="false">
      <c r="A602" s="2" t="s">
        <v>2199</v>
      </c>
      <c r="B602" s="2" t="s">
        <v>174</v>
      </c>
      <c r="C602" s="2" t="s">
        <v>1390</v>
      </c>
      <c r="D602" s="2" t="s">
        <v>48</v>
      </c>
      <c r="E602" s="2" t="s">
        <v>1391</v>
      </c>
      <c r="F602" s="2" t="s">
        <v>1014</v>
      </c>
      <c r="G602" s="2" t="s">
        <v>2200</v>
      </c>
    </row>
    <row r="603" customFormat="false" ht="15" hidden="false" customHeight="false" outlineLevel="0" collapsed="false">
      <c r="A603" s="2" t="s">
        <v>2201</v>
      </c>
      <c r="B603" s="2" t="s">
        <v>174</v>
      </c>
      <c r="C603" s="2" t="s">
        <v>1686</v>
      </c>
      <c r="D603" s="2" t="s">
        <v>49</v>
      </c>
      <c r="E603" s="2" t="s">
        <v>1022</v>
      </c>
      <c r="F603" s="2" t="s">
        <v>1014</v>
      </c>
      <c r="G603" s="2" t="s">
        <v>2202</v>
      </c>
    </row>
    <row r="604" customFormat="false" ht="15" hidden="false" customHeight="false" outlineLevel="0" collapsed="false">
      <c r="A604" s="2" t="s">
        <v>2203</v>
      </c>
      <c r="B604" s="2" t="s">
        <v>174</v>
      </c>
      <c r="C604" s="2" t="s">
        <v>1686</v>
      </c>
      <c r="D604" s="2" t="s">
        <v>49</v>
      </c>
      <c r="E604" s="2" t="s">
        <v>1022</v>
      </c>
      <c r="F604" s="2" t="s">
        <v>1014</v>
      </c>
      <c r="G604" s="2" t="s">
        <v>2204</v>
      </c>
    </row>
    <row r="605" customFormat="false" ht="15" hidden="false" customHeight="false" outlineLevel="0" collapsed="false">
      <c r="A605" s="2" t="s">
        <v>2205</v>
      </c>
      <c r="B605" s="2" t="s">
        <v>174</v>
      </c>
      <c r="C605" s="2" t="s">
        <v>1686</v>
      </c>
      <c r="D605" s="2" t="s">
        <v>49</v>
      </c>
      <c r="E605" s="2" t="s">
        <v>1022</v>
      </c>
      <c r="F605" s="2" t="s">
        <v>1014</v>
      </c>
      <c r="G605" s="2" t="s">
        <v>2206</v>
      </c>
    </row>
    <row r="606" customFormat="false" ht="15" hidden="false" customHeight="false" outlineLevel="0" collapsed="false">
      <c r="A606" s="2" t="s">
        <v>2207</v>
      </c>
      <c r="B606" s="2" t="s">
        <v>174</v>
      </c>
      <c r="C606" s="2" t="s">
        <v>1686</v>
      </c>
      <c r="D606" s="2" t="s">
        <v>49</v>
      </c>
      <c r="E606" s="2" t="s">
        <v>1022</v>
      </c>
      <c r="F606" s="2" t="s">
        <v>1014</v>
      </c>
      <c r="G606" s="2" t="s">
        <v>2208</v>
      </c>
    </row>
    <row r="607" customFormat="false" ht="15" hidden="false" customHeight="false" outlineLevel="0" collapsed="false">
      <c r="A607" s="2" t="s">
        <v>2209</v>
      </c>
      <c r="B607" s="2" t="s">
        <v>174</v>
      </c>
      <c r="C607" s="2" t="s">
        <v>1686</v>
      </c>
      <c r="D607" s="2" t="s">
        <v>49</v>
      </c>
      <c r="E607" s="2" t="s">
        <v>1022</v>
      </c>
      <c r="F607" s="2" t="s">
        <v>1014</v>
      </c>
      <c r="G607" s="2" t="s">
        <v>2210</v>
      </c>
    </row>
    <row r="608" customFormat="false" ht="15" hidden="false" customHeight="false" outlineLevel="0" collapsed="false">
      <c r="A608" s="2" t="s">
        <v>2211</v>
      </c>
      <c r="B608" s="2" t="s">
        <v>174</v>
      </c>
      <c r="C608" s="2" t="s">
        <v>1686</v>
      </c>
      <c r="D608" s="2" t="s">
        <v>49</v>
      </c>
      <c r="E608" s="2" t="s">
        <v>1022</v>
      </c>
      <c r="F608" s="2" t="s">
        <v>1014</v>
      </c>
      <c r="G608" s="2" t="s">
        <v>2212</v>
      </c>
    </row>
    <row r="609" customFormat="false" ht="15" hidden="false" customHeight="false" outlineLevel="0" collapsed="false">
      <c r="A609" s="2" t="s">
        <v>2213</v>
      </c>
      <c r="B609" s="2" t="s">
        <v>174</v>
      </c>
      <c r="C609" s="2" t="s">
        <v>1686</v>
      </c>
      <c r="D609" s="2" t="s">
        <v>49</v>
      </c>
      <c r="E609" s="2" t="s">
        <v>1022</v>
      </c>
      <c r="F609" s="2" t="s">
        <v>1014</v>
      </c>
      <c r="G609" s="2" t="s">
        <v>2214</v>
      </c>
    </row>
    <row r="610" customFormat="false" ht="15" hidden="false" customHeight="false" outlineLevel="0" collapsed="false">
      <c r="A610" s="2" t="s">
        <v>2215</v>
      </c>
      <c r="B610" s="2" t="s">
        <v>174</v>
      </c>
      <c r="C610" s="2" t="s">
        <v>1686</v>
      </c>
      <c r="D610" s="2" t="s">
        <v>49</v>
      </c>
      <c r="E610" s="2" t="s">
        <v>1022</v>
      </c>
      <c r="F610" s="2" t="s">
        <v>1014</v>
      </c>
      <c r="G610" s="2" t="s">
        <v>2216</v>
      </c>
    </row>
    <row r="611" customFormat="false" ht="15" hidden="false" customHeight="false" outlineLevel="0" collapsed="false">
      <c r="A611" s="2" t="s">
        <v>2217</v>
      </c>
      <c r="B611" s="2" t="s">
        <v>174</v>
      </c>
      <c r="C611" s="2" t="s">
        <v>1686</v>
      </c>
      <c r="D611" s="2" t="s">
        <v>49</v>
      </c>
      <c r="E611" s="2" t="s">
        <v>1022</v>
      </c>
      <c r="F611" s="2" t="s">
        <v>1014</v>
      </c>
      <c r="G611" s="2" t="s">
        <v>2218</v>
      </c>
    </row>
    <row r="612" customFormat="false" ht="15" hidden="false" customHeight="false" outlineLevel="0" collapsed="false">
      <c r="A612" s="2" t="s">
        <v>2219</v>
      </c>
      <c r="B612" s="2" t="s">
        <v>174</v>
      </c>
      <c r="C612" s="2" t="s">
        <v>1390</v>
      </c>
      <c r="D612" s="2" t="s">
        <v>48</v>
      </c>
      <c r="E612" s="2" t="s">
        <v>1391</v>
      </c>
      <c r="F612" s="2" t="s">
        <v>1392</v>
      </c>
      <c r="G612" s="2" t="s">
        <v>2220</v>
      </c>
    </row>
    <row r="613" customFormat="false" ht="15" hidden="false" customHeight="false" outlineLevel="0" collapsed="false">
      <c r="A613" s="2" t="s">
        <v>2221</v>
      </c>
      <c r="B613" s="2" t="s">
        <v>174</v>
      </c>
      <c r="C613" s="2" t="s">
        <v>1390</v>
      </c>
      <c r="D613" s="2" t="s">
        <v>48</v>
      </c>
      <c r="E613" s="2" t="s">
        <v>1391</v>
      </c>
      <c r="F613" s="2" t="s">
        <v>1392</v>
      </c>
      <c r="G613" s="2" t="s">
        <v>2222</v>
      </c>
    </row>
    <row r="614" customFormat="false" ht="15" hidden="false" customHeight="false" outlineLevel="0" collapsed="false">
      <c r="A614" s="2" t="s">
        <v>2223</v>
      </c>
      <c r="B614" s="2" t="s">
        <v>174</v>
      </c>
      <c r="C614" s="2" t="s">
        <v>1686</v>
      </c>
      <c r="D614" s="2" t="s">
        <v>49</v>
      </c>
      <c r="E614" s="2" t="s">
        <v>1022</v>
      </c>
      <c r="F614" s="2" t="s">
        <v>1014</v>
      </c>
      <c r="G614" s="2" t="s">
        <v>2224</v>
      </c>
    </row>
    <row r="615" customFormat="false" ht="15" hidden="false" customHeight="false" outlineLevel="0" collapsed="false">
      <c r="A615" s="2" t="s">
        <v>2225</v>
      </c>
      <c r="B615" s="2" t="s">
        <v>174</v>
      </c>
      <c r="C615" s="2" t="s">
        <v>1686</v>
      </c>
      <c r="D615" s="2" t="s">
        <v>49</v>
      </c>
      <c r="E615" s="2" t="s">
        <v>1022</v>
      </c>
      <c r="F615" s="2" t="s">
        <v>1014</v>
      </c>
      <c r="G615" s="2" t="s">
        <v>2226</v>
      </c>
    </row>
    <row r="616" customFormat="false" ht="15" hidden="false" customHeight="false" outlineLevel="0" collapsed="false">
      <c r="A616" s="2" t="s">
        <v>2227</v>
      </c>
      <c r="B616" s="2" t="s">
        <v>174</v>
      </c>
      <c r="C616" s="2" t="s">
        <v>1686</v>
      </c>
      <c r="D616" s="2" t="s">
        <v>49</v>
      </c>
      <c r="E616" s="2" t="s">
        <v>1022</v>
      </c>
      <c r="F616" s="2" t="s">
        <v>1014</v>
      </c>
      <c r="G616" s="2" t="s">
        <v>2228</v>
      </c>
    </row>
    <row r="617" customFormat="false" ht="15" hidden="false" customHeight="false" outlineLevel="0" collapsed="false">
      <c r="A617" s="2" t="s">
        <v>2229</v>
      </c>
      <c r="B617" s="2" t="s">
        <v>174</v>
      </c>
      <c r="C617" s="2" t="s">
        <v>1686</v>
      </c>
      <c r="D617" s="2" t="s">
        <v>49</v>
      </c>
      <c r="E617" s="2" t="s">
        <v>1022</v>
      </c>
      <c r="F617" s="2" t="s">
        <v>1014</v>
      </c>
      <c r="G617" s="2" t="s">
        <v>2230</v>
      </c>
    </row>
    <row r="618" customFormat="false" ht="15" hidden="false" customHeight="false" outlineLevel="0" collapsed="false">
      <c r="A618" s="2" t="s">
        <v>2231</v>
      </c>
      <c r="B618" s="2" t="s">
        <v>174</v>
      </c>
      <c r="C618" s="2" t="s">
        <v>1686</v>
      </c>
      <c r="D618" s="2" t="s">
        <v>49</v>
      </c>
      <c r="E618" s="2" t="s">
        <v>1022</v>
      </c>
      <c r="F618" s="2" t="s">
        <v>1014</v>
      </c>
      <c r="G618" s="2" t="s">
        <v>2232</v>
      </c>
    </row>
    <row r="619" customFormat="false" ht="15" hidden="false" customHeight="false" outlineLevel="0" collapsed="false">
      <c r="A619" s="2" t="s">
        <v>2233</v>
      </c>
      <c r="B619" s="2" t="s">
        <v>174</v>
      </c>
      <c r="C619" s="2" t="s">
        <v>1686</v>
      </c>
      <c r="D619" s="2" t="s">
        <v>49</v>
      </c>
      <c r="E619" s="2" t="s">
        <v>1022</v>
      </c>
      <c r="F619" s="2" t="s">
        <v>1014</v>
      </c>
      <c r="G619" s="2" t="s">
        <v>2234</v>
      </c>
    </row>
    <row r="620" customFormat="false" ht="15" hidden="false" customHeight="false" outlineLevel="0" collapsed="false">
      <c r="A620" s="2" t="s">
        <v>2235</v>
      </c>
      <c r="B620" s="2" t="s">
        <v>142</v>
      </c>
      <c r="C620" s="2" t="s">
        <v>2236</v>
      </c>
      <c r="D620" s="2" t="s">
        <v>49</v>
      </c>
      <c r="E620" s="2" t="s">
        <v>1022</v>
      </c>
      <c r="F620" s="2" t="s">
        <v>1014</v>
      </c>
      <c r="G620" s="2" t="s">
        <v>2237</v>
      </c>
    </row>
    <row r="621" customFormat="false" ht="15" hidden="false" customHeight="false" outlineLevel="0" collapsed="false">
      <c r="A621" s="2" t="s">
        <v>2238</v>
      </c>
      <c r="B621" s="2" t="s">
        <v>174</v>
      </c>
      <c r="C621" s="2" t="s">
        <v>1686</v>
      </c>
      <c r="D621" s="2" t="s">
        <v>49</v>
      </c>
      <c r="E621" s="2" t="s">
        <v>1022</v>
      </c>
      <c r="F621" s="2" t="s">
        <v>1014</v>
      </c>
      <c r="G621" s="2" t="s">
        <v>2239</v>
      </c>
    </row>
    <row r="622" customFormat="false" ht="15" hidden="false" customHeight="false" outlineLevel="0" collapsed="false">
      <c r="A622" s="2" t="s">
        <v>2240</v>
      </c>
      <c r="B622" s="2" t="s">
        <v>174</v>
      </c>
      <c r="C622" s="2" t="s">
        <v>1390</v>
      </c>
      <c r="D622" s="2" t="s">
        <v>48</v>
      </c>
      <c r="E622" s="2" t="s">
        <v>1391</v>
      </c>
      <c r="F622" s="2" t="s">
        <v>1014</v>
      </c>
      <c r="G622" s="2" t="s">
        <v>2241</v>
      </c>
    </row>
    <row r="623" customFormat="false" ht="15" hidden="false" customHeight="false" outlineLevel="0" collapsed="false">
      <c r="A623" s="2" t="s">
        <v>2242</v>
      </c>
      <c r="B623" s="2" t="s">
        <v>174</v>
      </c>
      <c r="C623" s="2" t="s">
        <v>1686</v>
      </c>
      <c r="D623" s="2" t="s">
        <v>49</v>
      </c>
      <c r="E623" s="2" t="s">
        <v>1022</v>
      </c>
      <c r="F623" s="2" t="s">
        <v>1014</v>
      </c>
      <c r="G623" s="2" t="s">
        <v>2243</v>
      </c>
    </row>
    <row r="624" customFormat="false" ht="15" hidden="false" customHeight="false" outlineLevel="0" collapsed="false">
      <c r="A624" s="2" t="s">
        <v>2244</v>
      </c>
      <c r="B624" s="2" t="s">
        <v>174</v>
      </c>
      <c r="C624" s="2" t="s">
        <v>1686</v>
      </c>
      <c r="D624" s="2" t="s">
        <v>49</v>
      </c>
      <c r="E624" s="2" t="s">
        <v>1022</v>
      </c>
      <c r="F624" s="2" t="s">
        <v>1014</v>
      </c>
      <c r="G624" s="2" t="s">
        <v>2245</v>
      </c>
    </row>
    <row r="625" customFormat="false" ht="15" hidden="false" customHeight="false" outlineLevel="0" collapsed="false">
      <c r="A625" s="2" t="s">
        <v>2246</v>
      </c>
      <c r="B625" s="2" t="s">
        <v>174</v>
      </c>
      <c r="C625" s="2" t="s">
        <v>1686</v>
      </c>
      <c r="D625" s="2" t="s">
        <v>49</v>
      </c>
      <c r="E625" s="2" t="s">
        <v>1022</v>
      </c>
      <c r="F625" s="2" t="s">
        <v>1014</v>
      </c>
      <c r="G625" s="2" t="s">
        <v>2247</v>
      </c>
    </row>
    <row r="626" customFormat="false" ht="15" hidden="false" customHeight="false" outlineLevel="0" collapsed="false">
      <c r="A626" s="2" t="s">
        <v>2248</v>
      </c>
      <c r="B626" s="2" t="s">
        <v>174</v>
      </c>
      <c r="C626" s="2" t="s">
        <v>1686</v>
      </c>
      <c r="D626" s="2" t="s">
        <v>49</v>
      </c>
      <c r="E626" s="2" t="s">
        <v>1022</v>
      </c>
      <c r="F626" s="2" t="s">
        <v>1014</v>
      </c>
      <c r="G626" s="2" t="s">
        <v>2249</v>
      </c>
    </row>
    <row r="627" customFormat="false" ht="15" hidden="false" customHeight="false" outlineLevel="0" collapsed="false">
      <c r="A627" s="2" t="s">
        <v>2250</v>
      </c>
      <c r="B627" s="2" t="s">
        <v>174</v>
      </c>
      <c r="C627" s="2" t="s">
        <v>1686</v>
      </c>
      <c r="D627" s="2" t="s">
        <v>49</v>
      </c>
      <c r="E627" s="2" t="s">
        <v>1022</v>
      </c>
      <c r="F627" s="2" t="s">
        <v>1014</v>
      </c>
      <c r="G627" s="2" t="s">
        <v>2251</v>
      </c>
    </row>
    <row r="628" customFormat="false" ht="15" hidden="false" customHeight="false" outlineLevel="0" collapsed="false">
      <c r="A628" s="2" t="s">
        <v>2252</v>
      </c>
      <c r="B628" s="2" t="s">
        <v>174</v>
      </c>
      <c r="C628" s="2" t="s">
        <v>1686</v>
      </c>
      <c r="D628" s="2" t="s">
        <v>49</v>
      </c>
      <c r="E628" s="2" t="s">
        <v>1022</v>
      </c>
      <c r="F628" s="2" t="s">
        <v>1014</v>
      </c>
      <c r="G628" s="2" t="s">
        <v>2253</v>
      </c>
    </row>
    <row r="629" customFormat="false" ht="15" hidden="false" customHeight="false" outlineLevel="0" collapsed="false">
      <c r="A629" s="2" t="s">
        <v>2254</v>
      </c>
      <c r="B629" s="2" t="s">
        <v>174</v>
      </c>
      <c r="C629" s="2" t="s">
        <v>1686</v>
      </c>
      <c r="D629" s="2" t="s">
        <v>49</v>
      </c>
      <c r="E629" s="2" t="s">
        <v>1022</v>
      </c>
      <c r="F629" s="2" t="s">
        <v>1014</v>
      </c>
      <c r="G629" s="2" t="s">
        <v>2255</v>
      </c>
    </row>
    <row r="630" customFormat="false" ht="15" hidden="false" customHeight="false" outlineLevel="0" collapsed="false">
      <c r="A630" s="2" t="s">
        <v>2256</v>
      </c>
      <c r="B630" s="2" t="s">
        <v>174</v>
      </c>
      <c r="C630" s="2" t="s">
        <v>1686</v>
      </c>
      <c r="D630" s="2" t="s">
        <v>49</v>
      </c>
      <c r="E630" s="2" t="s">
        <v>1022</v>
      </c>
      <c r="F630" s="2" t="s">
        <v>1014</v>
      </c>
      <c r="G630" s="2" t="s">
        <v>2257</v>
      </c>
    </row>
    <row r="631" customFormat="false" ht="15" hidden="false" customHeight="false" outlineLevel="0" collapsed="false">
      <c r="A631" s="2" t="s">
        <v>2258</v>
      </c>
      <c r="B631" s="2" t="s">
        <v>174</v>
      </c>
      <c r="C631" s="2" t="s">
        <v>1686</v>
      </c>
      <c r="D631" s="2" t="s">
        <v>49</v>
      </c>
      <c r="E631" s="2" t="s">
        <v>1022</v>
      </c>
      <c r="F631" s="2" t="s">
        <v>1014</v>
      </c>
      <c r="G631" s="2" t="s">
        <v>2259</v>
      </c>
    </row>
    <row r="632" customFormat="false" ht="15" hidden="false" customHeight="false" outlineLevel="0" collapsed="false">
      <c r="A632" s="2" t="s">
        <v>2260</v>
      </c>
      <c r="B632" s="2" t="s">
        <v>174</v>
      </c>
      <c r="C632" s="2" t="s">
        <v>1686</v>
      </c>
      <c r="D632" s="2" t="s">
        <v>49</v>
      </c>
      <c r="E632" s="2" t="s">
        <v>1022</v>
      </c>
      <c r="F632" s="2" t="s">
        <v>1014</v>
      </c>
      <c r="G632" s="2" t="s">
        <v>2261</v>
      </c>
    </row>
    <row r="633" customFormat="false" ht="15" hidden="false" customHeight="false" outlineLevel="0" collapsed="false">
      <c r="A633" s="2" t="s">
        <v>2262</v>
      </c>
      <c r="B633" s="2" t="s">
        <v>174</v>
      </c>
      <c r="C633" s="2" t="s">
        <v>1686</v>
      </c>
      <c r="D633" s="2" t="s">
        <v>49</v>
      </c>
      <c r="E633" s="2" t="s">
        <v>1022</v>
      </c>
      <c r="F633" s="2" t="s">
        <v>1014</v>
      </c>
      <c r="G633" s="2" t="s">
        <v>2263</v>
      </c>
    </row>
    <row r="634" customFormat="false" ht="15" hidden="false" customHeight="false" outlineLevel="0" collapsed="false">
      <c r="A634" s="2" t="s">
        <v>2264</v>
      </c>
      <c r="B634" s="2" t="s">
        <v>174</v>
      </c>
      <c r="C634" s="2" t="s">
        <v>1686</v>
      </c>
      <c r="D634" s="2" t="s">
        <v>49</v>
      </c>
      <c r="E634" s="2" t="s">
        <v>1022</v>
      </c>
      <c r="F634" s="2" t="s">
        <v>1014</v>
      </c>
      <c r="G634" s="2" t="s">
        <v>2265</v>
      </c>
    </row>
    <row r="635" customFormat="false" ht="15" hidden="false" customHeight="false" outlineLevel="0" collapsed="false">
      <c r="A635" s="2" t="s">
        <v>2266</v>
      </c>
      <c r="B635" s="2" t="s">
        <v>174</v>
      </c>
      <c r="C635" s="2" t="s">
        <v>1686</v>
      </c>
      <c r="D635" s="2" t="s">
        <v>49</v>
      </c>
      <c r="E635" s="2" t="s">
        <v>1022</v>
      </c>
      <c r="F635" s="2" t="s">
        <v>1014</v>
      </c>
      <c r="G635" s="2" t="s">
        <v>2267</v>
      </c>
    </row>
    <row r="636" customFormat="false" ht="15" hidden="false" customHeight="false" outlineLevel="0" collapsed="false">
      <c r="A636" s="2" t="s">
        <v>2268</v>
      </c>
      <c r="B636" s="2" t="s">
        <v>174</v>
      </c>
      <c r="C636" s="2" t="s">
        <v>1686</v>
      </c>
      <c r="D636" s="2" t="s">
        <v>49</v>
      </c>
      <c r="E636" s="2" t="s">
        <v>1022</v>
      </c>
      <c r="F636" s="2" t="s">
        <v>1014</v>
      </c>
      <c r="G636" s="2" t="s">
        <v>2269</v>
      </c>
    </row>
    <row r="637" customFormat="false" ht="15" hidden="false" customHeight="false" outlineLevel="0" collapsed="false">
      <c r="A637" s="2" t="s">
        <v>2270</v>
      </c>
      <c r="B637" s="2" t="s">
        <v>174</v>
      </c>
      <c r="C637" s="2" t="s">
        <v>1686</v>
      </c>
      <c r="D637" s="2" t="s">
        <v>49</v>
      </c>
      <c r="E637" s="2" t="s">
        <v>1022</v>
      </c>
      <c r="F637" s="2" t="s">
        <v>1014</v>
      </c>
      <c r="G637" s="2" t="s">
        <v>2271</v>
      </c>
    </row>
    <row r="638" customFormat="false" ht="15" hidden="false" customHeight="false" outlineLevel="0" collapsed="false">
      <c r="A638" s="2" t="s">
        <v>2272</v>
      </c>
      <c r="B638" s="2" t="s">
        <v>174</v>
      </c>
      <c r="C638" s="2" t="s">
        <v>1686</v>
      </c>
      <c r="D638" s="2" t="s">
        <v>49</v>
      </c>
      <c r="E638" s="2" t="s">
        <v>1022</v>
      </c>
      <c r="F638" s="2" t="s">
        <v>1014</v>
      </c>
      <c r="G638" s="2" t="s">
        <v>2273</v>
      </c>
    </row>
    <row r="639" customFormat="false" ht="15" hidden="false" customHeight="false" outlineLevel="0" collapsed="false">
      <c r="A639" s="2" t="s">
        <v>2274</v>
      </c>
      <c r="B639" s="2" t="s">
        <v>174</v>
      </c>
      <c r="C639" s="2" t="s">
        <v>1686</v>
      </c>
      <c r="D639" s="2" t="s">
        <v>49</v>
      </c>
      <c r="E639" s="2" t="s">
        <v>1022</v>
      </c>
      <c r="F639" s="2" t="s">
        <v>1014</v>
      </c>
      <c r="G639" s="2" t="s">
        <v>2275</v>
      </c>
    </row>
    <row r="640" customFormat="false" ht="15" hidden="false" customHeight="false" outlineLevel="0" collapsed="false">
      <c r="A640" s="2" t="s">
        <v>2276</v>
      </c>
      <c r="B640" s="2" t="s">
        <v>174</v>
      </c>
      <c r="C640" s="2" t="s">
        <v>1686</v>
      </c>
      <c r="D640" s="2" t="s">
        <v>49</v>
      </c>
      <c r="E640" s="2" t="s">
        <v>1022</v>
      </c>
      <c r="F640" s="2" t="s">
        <v>1014</v>
      </c>
      <c r="G640" s="2" t="s">
        <v>2277</v>
      </c>
    </row>
    <row r="641" customFormat="false" ht="15" hidden="false" customHeight="false" outlineLevel="0" collapsed="false">
      <c r="A641" s="2" t="s">
        <v>2278</v>
      </c>
      <c r="B641" s="2" t="s">
        <v>174</v>
      </c>
      <c r="C641" s="2" t="s">
        <v>1390</v>
      </c>
      <c r="D641" s="2" t="s">
        <v>48</v>
      </c>
      <c r="E641" s="2" t="s">
        <v>1391</v>
      </c>
      <c r="F641" s="2" t="s">
        <v>1392</v>
      </c>
      <c r="G641" s="2" t="s">
        <v>2279</v>
      </c>
    </row>
    <row r="642" customFormat="false" ht="15" hidden="false" customHeight="false" outlineLevel="0" collapsed="false">
      <c r="A642" s="2" t="s">
        <v>2280</v>
      </c>
      <c r="B642" s="2" t="s">
        <v>174</v>
      </c>
      <c r="C642" s="2" t="s">
        <v>1390</v>
      </c>
      <c r="D642" s="2" t="s">
        <v>48</v>
      </c>
      <c r="E642" s="2" t="s">
        <v>1391</v>
      </c>
      <c r="F642" s="2" t="s">
        <v>1392</v>
      </c>
      <c r="G642" s="2" t="s">
        <v>2281</v>
      </c>
    </row>
    <row r="643" customFormat="false" ht="15" hidden="false" customHeight="false" outlineLevel="0" collapsed="false">
      <c r="A643" s="2" t="s">
        <v>2282</v>
      </c>
      <c r="B643" s="2" t="s">
        <v>174</v>
      </c>
      <c r="C643" s="2" t="s">
        <v>1686</v>
      </c>
      <c r="D643" s="2" t="s">
        <v>49</v>
      </c>
      <c r="E643" s="2" t="s">
        <v>1022</v>
      </c>
      <c r="F643" s="2" t="s">
        <v>1014</v>
      </c>
      <c r="G643" s="2" t="s">
        <v>2283</v>
      </c>
    </row>
    <row r="644" customFormat="false" ht="15" hidden="false" customHeight="false" outlineLevel="0" collapsed="false">
      <c r="A644" s="2" t="s">
        <v>2284</v>
      </c>
      <c r="B644" s="2" t="s">
        <v>174</v>
      </c>
      <c r="C644" s="2" t="s">
        <v>1686</v>
      </c>
      <c r="D644" s="2" t="s">
        <v>49</v>
      </c>
      <c r="E644" s="2" t="s">
        <v>1022</v>
      </c>
      <c r="F644" s="2" t="s">
        <v>1014</v>
      </c>
      <c r="G644" s="2" t="s">
        <v>2285</v>
      </c>
    </row>
    <row r="645" customFormat="false" ht="15" hidden="false" customHeight="false" outlineLevel="0" collapsed="false">
      <c r="A645" s="2" t="s">
        <v>2286</v>
      </c>
      <c r="B645" s="2" t="s">
        <v>174</v>
      </c>
      <c r="C645" s="2" t="s">
        <v>1686</v>
      </c>
      <c r="D645" s="2" t="s">
        <v>49</v>
      </c>
      <c r="E645" s="2" t="s">
        <v>1022</v>
      </c>
      <c r="F645" s="2" t="s">
        <v>1014</v>
      </c>
      <c r="G645" s="2" t="s">
        <v>2287</v>
      </c>
    </row>
    <row r="646" customFormat="false" ht="15" hidden="false" customHeight="false" outlineLevel="0" collapsed="false">
      <c r="A646" s="2" t="s">
        <v>2288</v>
      </c>
      <c r="B646" s="2" t="s">
        <v>174</v>
      </c>
      <c r="C646" s="2" t="s">
        <v>1686</v>
      </c>
      <c r="D646" s="2" t="s">
        <v>49</v>
      </c>
      <c r="E646" s="2" t="s">
        <v>1022</v>
      </c>
      <c r="F646" s="2" t="s">
        <v>1014</v>
      </c>
      <c r="G646" s="2" t="s">
        <v>2289</v>
      </c>
    </row>
    <row r="647" customFormat="false" ht="15" hidden="false" customHeight="false" outlineLevel="0" collapsed="false">
      <c r="A647" s="2" t="s">
        <v>2290</v>
      </c>
      <c r="B647" s="2" t="s">
        <v>174</v>
      </c>
      <c r="C647" s="2" t="s">
        <v>1390</v>
      </c>
      <c r="D647" s="2" t="s">
        <v>48</v>
      </c>
      <c r="E647" s="2" t="s">
        <v>1391</v>
      </c>
      <c r="F647" s="2" t="s">
        <v>1014</v>
      </c>
      <c r="G647" s="2" t="s">
        <v>2291</v>
      </c>
    </row>
    <row r="648" customFormat="false" ht="15" hidden="false" customHeight="false" outlineLevel="0" collapsed="false">
      <c r="A648" s="2" t="s">
        <v>2292</v>
      </c>
      <c r="B648" s="2" t="s">
        <v>174</v>
      </c>
      <c r="C648" s="2" t="s">
        <v>1686</v>
      </c>
      <c r="D648" s="2" t="s">
        <v>49</v>
      </c>
      <c r="E648" s="2" t="s">
        <v>1022</v>
      </c>
      <c r="F648" s="2" t="s">
        <v>1014</v>
      </c>
      <c r="G648" s="2" t="s">
        <v>2293</v>
      </c>
    </row>
    <row r="649" customFormat="false" ht="15" hidden="false" customHeight="false" outlineLevel="0" collapsed="false">
      <c r="A649" s="2" t="s">
        <v>2294</v>
      </c>
      <c r="B649" s="2" t="s">
        <v>174</v>
      </c>
      <c r="C649" s="2" t="s">
        <v>1686</v>
      </c>
      <c r="D649" s="2" t="s">
        <v>49</v>
      </c>
      <c r="E649" s="2" t="s">
        <v>1022</v>
      </c>
      <c r="F649" s="2" t="s">
        <v>1014</v>
      </c>
      <c r="G649" s="2" t="s">
        <v>2295</v>
      </c>
    </row>
    <row r="650" customFormat="false" ht="15" hidden="false" customHeight="false" outlineLevel="0" collapsed="false">
      <c r="A650" s="2" t="s">
        <v>2296</v>
      </c>
      <c r="B650" s="2" t="s">
        <v>174</v>
      </c>
      <c r="C650" s="2" t="s">
        <v>1390</v>
      </c>
      <c r="D650" s="2" t="s">
        <v>48</v>
      </c>
      <c r="E650" s="2" t="s">
        <v>1391</v>
      </c>
      <c r="F650" s="2" t="s">
        <v>1014</v>
      </c>
      <c r="G650" s="2" t="s">
        <v>2297</v>
      </c>
    </row>
    <row r="651" customFormat="false" ht="15" hidden="false" customHeight="false" outlineLevel="0" collapsed="false">
      <c r="A651" s="2" t="s">
        <v>2298</v>
      </c>
      <c r="B651" s="2" t="s">
        <v>174</v>
      </c>
      <c r="C651" s="2" t="s">
        <v>1686</v>
      </c>
      <c r="D651" s="2" t="s">
        <v>49</v>
      </c>
      <c r="E651" s="2" t="s">
        <v>1022</v>
      </c>
      <c r="F651" s="2" t="s">
        <v>1014</v>
      </c>
      <c r="G651" s="2" t="s">
        <v>2299</v>
      </c>
    </row>
    <row r="652" customFormat="false" ht="15" hidden="false" customHeight="false" outlineLevel="0" collapsed="false">
      <c r="A652" s="2" t="s">
        <v>2300</v>
      </c>
      <c r="B652" s="2" t="s">
        <v>174</v>
      </c>
      <c r="C652" s="2" t="s">
        <v>1686</v>
      </c>
      <c r="D652" s="2" t="s">
        <v>49</v>
      </c>
      <c r="E652" s="2" t="s">
        <v>1022</v>
      </c>
      <c r="F652" s="2" t="s">
        <v>1014</v>
      </c>
      <c r="G652" s="2" t="s">
        <v>2301</v>
      </c>
    </row>
    <row r="653" customFormat="false" ht="15" hidden="false" customHeight="false" outlineLevel="0" collapsed="false">
      <c r="A653" s="2" t="s">
        <v>2302</v>
      </c>
      <c r="B653" s="2" t="s">
        <v>174</v>
      </c>
      <c r="C653" s="2" t="s">
        <v>1686</v>
      </c>
      <c r="D653" s="2" t="s">
        <v>49</v>
      </c>
      <c r="E653" s="2" t="s">
        <v>1022</v>
      </c>
      <c r="F653" s="2" t="s">
        <v>1014</v>
      </c>
      <c r="G653" s="2" t="s">
        <v>2303</v>
      </c>
    </row>
    <row r="654" customFormat="false" ht="15" hidden="false" customHeight="false" outlineLevel="0" collapsed="false">
      <c r="A654" s="2" t="s">
        <v>2304</v>
      </c>
      <c r="B654" s="2" t="s">
        <v>174</v>
      </c>
      <c r="C654" s="2" t="s">
        <v>1686</v>
      </c>
      <c r="D654" s="2" t="s">
        <v>49</v>
      </c>
      <c r="E654" s="2" t="s">
        <v>1022</v>
      </c>
      <c r="F654" s="2" t="s">
        <v>1014</v>
      </c>
      <c r="G654" s="2" t="s">
        <v>2305</v>
      </c>
    </row>
    <row r="655" customFormat="false" ht="15" hidden="false" customHeight="false" outlineLevel="0" collapsed="false">
      <c r="A655" s="2" t="s">
        <v>2306</v>
      </c>
      <c r="B655" s="2" t="s">
        <v>174</v>
      </c>
      <c r="C655" s="2" t="s">
        <v>1686</v>
      </c>
      <c r="D655" s="2" t="s">
        <v>49</v>
      </c>
      <c r="E655" s="2" t="s">
        <v>1022</v>
      </c>
      <c r="F655" s="2" t="s">
        <v>1014</v>
      </c>
      <c r="G655" s="2" t="s">
        <v>2307</v>
      </c>
    </row>
    <row r="656" customFormat="false" ht="15" hidden="false" customHeight="false" outlineLevel="0" collapsed="false">
      <c r="A656" s="2" t="s">
        <v>2308</v>
      </c>
      <c r="B656" s="2" t="s">
        <v>142</v>
      </c>
      <c r="C656" s="2" t="s">
        <v>2236</v>
      </c>
      <c r="D656" s="2" t="s">
        <v>49</v>
      </c>
      <c r="E656" s="2" t="s">
        <v>1022</v>
      </c>
      <c r="F656" s="2" t="s">
        <v>1014</v>
      </c>
      <c r="G656" s="2" t="s">
        <v>2309</v>
      </c>
    </row>
    <row r="657" customFormat="false" ht="15" hidden="false" customHeight="false" outlineLevel="0" collapsed="false">
      <c r="A657" s="2" t="s">
        <v>2310</v>
      </c>
      <c r="B657" s="2" t="s">
        <v>174</v>
      </c>
      <c r="C657" s="2" t="s">
        <v>1686</v>
      </c>
      <c r="D657" s="2" t="s">
        <v>49</v>
      </c>
      <c r="E657" s="2" t="s">
        <v>1022</v>
      </c>
      <c r="F657" s="2" t="s">
        <v>1014</v>
      </c>
      <c r="G657" s="2" t="s">
        <v>2311</v>
      </c>
    </row>
    <row r="658" customFormat="false" ht="15" hidden="false" customHeight="false" outlineLevel="0" collapsed="false">
      <c r="A658" s="2" t="s">
        <v>2312</v>
      </c>
      <c r="B658" s="2" t="s">
        <v>142</v>
      </c>
      <c r="C658" s="2" t="s">
        <v>2236</v>
      </c>
      <c r="D658" s="2" t="s">
        <v>49</v>
      </c>
      <c r="E658" s="2" t="s">
        <v>1022</v>
      </c>
      <c r="F658" s="2" t="s">
        <v>1014</v>
      </c>
      <c r="G658" s="2" t="s">
        <v>2313</v>
      </c>
    </row>
    <row r="659" customFormat="false" ht="15" hidden="false" customHeight="false" outlineLevel="0" collapsed="false">
      <c r="A659" s="2" t="s">
        <v>2314</v>
      </c>
      <c r="B659" s="2" t="s">
        <v>174</v>
      </c>
      <c r="C659" s="2" t="s">
        <v>1686</v>
      </c>
      <c r="D659" s="2" t="s">
        <v>49</v>
      </c>
      <c r="E659" s="2" t="s">
        <v>1022</v>
      </c>
      <c r="F659" s="2" t="s">
        <v>1014</v>
      </c>
      <c r="G659" s="2" t="s">
        <v>2315</v>
      </c>
    </row>
    <row r="660" customFormat="false" ht="15" hidden="false" customHeight="false" outlineLevel="0" collapsed="false">
      <c r="A660" s="2" t="s">
        <v>2316</v>
      </c>
      <c r="B660" s="2" t="s">
        <v>174</v>
      </c>
      <c r="C660" s="2" t="s">
        <v>1686</v>
      </c>
      <c r="D660" s="2" t="s">
        <v>49</v>
      </c>
      <c r="E660" s="2" t="s">
        <v>1022</v>
      </c>
      <c r="F660" s="2" t="s">
        <v>1014</v>
      </c>
      <c r="G660" s="2" t="s">
        <v>2317</v>
      </c>
    </row>
    <row r="661" customFormat="false" ht="15" hidden="false" customHeight="false" outlineLevel="0" collapsed="false">
      <c r="A661" s="2" t="s">
        <v>2318</v>
      </c>
      <c r="B661" s="2" t="s">
        <v>174</v>
      </c>
      <c r="C661" s="2" t="s">
        <v>1686</v>
      </c>
      <c r="D661" s="2" t="s">
        <v>49</v>
      </c>
      <c r="E661" s="2" t="s">
        <v>1022</v>
      </c>
      <c r="F661" s="2" t="s">
        <v>1014</v>
      </c>
      <c r="G661" s="2" t="s">
        <v>2319</v>
      </c>
    </row>
    <row r="662" customFormat="false" ht="15" hidden="false" customHeight="false" outlineLevel="0" collapsed="false">
      <c r="A662" s="2" t="s">
        <v>2320</v>
      </c>
      <c r="B662" s="2" t="s">
        <v>174</v>
      </c>
      <c r="C662" s="2" t="s">
        <v>1686</v>
      </c>
      <c r="D662" s="2" t="s">
        <v>49</v>
      </c>
      <c r="E662" s="2" t="s">
        <v>1022</v>
      </c>
      <c r="F662" s="2" t="s">
        <v>1014</v>
      </c>
      <c r="G662" s="2" t="s">
        <v>2321</v>
      </c>
    </row>
    <row r="663" customFormat="false" ht="15" hidden="false" customHeight="false" outlineLevel="0" collapsed="false">
      <c r="A663" s="2" t="s">
        <v>2322</v>
      </c>
      <c r="B663" s="2" t="s">
        <v>174</v>
      </c>
      <c r="C663" s="2" t="s">
        <v>1686</v>
      </c>
      <c r="D663" s="2" t="s">
        <v>49</v>
      </c>
      <c r="E663" s="2" t="s">
        <v>1022</v>
      </c>
      <c r="F663" s="2" t="s">
        <v>1014</v>
      </c>
      <c r="G663" s="2" t="s">
        <v>2323</v>
      </c>
    </row>
    <row r="664" customFormat="false" ht="15" hidden="false" customHeight="false" outlineLevel="0" collapsed="false">
      <c r="A664" s="2" t="s">
        <v>2324</v>
      </c>
      <c r="B664" s="2" t="s">
        <v>174</v>
      </c>
      <c r="C664" s="2" t="s">
        <v>1686</v>
      </c>
      <c r="D664" s="2" t="s">
        <v>49</v>
      </c>
      <c r="E664" s="2" t="s">
        <v>1022</v>
      </c>
      <c r="F664" s="2" t="s">
        <v>1014</v>
      </c>
      <c r="G664" s="2" t="s">
        <v>2325</v>
      </c>
    </row>
    <row r="665" customFormat="false" ht="15" hidden="false" customHeight="false" outlineLevel="0" collapsed="false">
      <c r="A665" s="2" t="s">
        <v>2326</v>
      </c>
      <c r="B665" s="2" t="s">
        <v>174</v>
      </c>
      <c r="C665" s="2" t="s">
        <v>1686</v>
      </c>
      <c r="D665" s="2" t="s">
        <v>49</v>
      </c>
      <c r="E665" s="2" t="s">
        <v>1022</v>
      </c>
      <c r="F665" s="2" t="s">
        <v>1014</v>
      </c>
      <c r="G665" s="2" t="s">
        <v>2327</v>
      </c>
    </row>
    <row r="666" customFormat="false" ht="15" hidden="false" customHeight="false" outlineLevel="0" collapsed="false">
      <c r="A666" s="2" t="s">
        <v>2328</v>
      </c>
      <c r="B666" s="2" t="s">
        <v>174</v>
      </c>
      <c r="C666" s="2" t="s">
        <v>1686</v>
      </c>
      <c r="D666" s="2" t="s">
        <v>49</v>
      </c>
      <c r="E666" s="2" t="s">
        <v>1022</v>
      </c>
      <c r="F666" s="2" t="s">
        <v>1014</v>
      </c>
      <c r="G666" s="2" t="s">
        <v>2329</v>
      </c>
    </row>
    <row r="667" customFormat="false" ht="15" hidden="false" customHeight="false" outlineLevel="0" collapsed="false">
      <c r="A667" s="2" t="s">
        <v>2330</v>
      </c>
      <c r="B667" s="2" t="s">
        <v>142</v>
      </c>
      <c r="C667" s="2" t="s">
        <v>2236</v>
      </c>
      <c r="D667" s="2" t="s">
        <v>49</v>
      </c>
      <c r="E667" s="2" t="s">
        <v>1022</v>
      </c>
      <c r="F667" s="2" t="s">
        <v>1014</v>
      </c>
      <c r="G667" s="2" t="s">
        <v>2331</v>
      </c>
    </row>
    <row r="668" customFormat="false" ht="15" hidden="false" customHeight="false" outlineLevel="0" collapsed="false">
      <c r="A668" s="2" t="s">
        <v>2332</v>
      </c>
      <c r="B668" s="2" t="s">
        <v>142</v>
      </c>
      <c r="C668" s="2" t="s">
        <v>2236</v>
      </c>
      <c r="D668" s="2" t="s">
        <v>49</v>
      </c>
      <c r="E668" s="2" t="s">
        <v>1022</v>
      </c>
      <c r="F668" s="2" t="s">
        <v>1014</v>
      </c>
      <c r="G668" s="2" t="s">
        <v>2333</v>
      </c>
    </row>
    <row r="669" customFormat="false" ht="15" hidden="false" customHeight="false" outlineLevel="0" collapsed="false">
      <c r="A669" s="2" t="s">
        <v>2334</v>
      </c>
      <c r="B669" s="2" t="s">
        <v>142</v>
      </c>
      <c r="C669" s="2" t="s">
        <v>2236</v>
      </c>
      <c r="D669" s="2" t="s">
        <v>49</v>
      </c>
      <c r="E669" s="2" t="s">
        <v>1022</v>
      </c>
      <c r="F669" s="2" t="s">
        <v>1014</v>
      </c>
      <c r="G669" s="2" t="s">
        <v>2335</v>
      </c>
    </row>
    <row r="670" customFormat="false" ht="15" hidden="false" customHeight="false" outlineLevel="0" collapsed="false">
      <c r="A670" s="2" t="s">
        <v>2336</v>
      </c>
      <c r="B670" s="2" t="s">
        <v>142</v>
      </c>
      <c r="C670" s="2" t="s">
        <v>2236</v>
      </c>
      <c r="D670" s="2" t="s">
        <v>49</v>
      </c>
      <c r="E670" s="2" t="s">
        <v>1022</v>
      </c>
      <c r="F670" s="2" t="s">
        <v>1014</v>
      </c>
      <c r="G670" s="2" t="s">
        <v>2337</v>
      </c>
    </row>
    <row r="671" customFormat="false" ht="15" hidden="false" customHeight="false" outlineLevel="0" collapsed="false">
      <c r="A671" s="2" t="s">
        <v>2338</v>
      </c>
      <c r="B671" s="2" t="s">
        <v>142</v>
      </c>
      <c r="C671" s="2" t="s">
        <v>2236</v>
      </c>
      <c r="D671" s="2" t="s">
        <v>49</v>
      </c>
      <c r="E671" s="2" t="s">
        <v>1022</v>
      </c>
      <c r="F671" s="2" t="s">
        <v>1014</v>
      </c>
      <c r="G671" s="2" t="s">
        <v>2339</v>
      </c>
    </row>
    <row r="672" customFormat="false" ht="15" hidden="false" customHeight="false" outlineLevel="0" collapsed="false">
      <c r="A672" s="2" t="s">
        <v>2340</v>
      </c>
      <c r="B672" s="2" t="s">
        <v>142</v>
      </c>
      <c r="C672" s="2" t="s">
        <v>2236</v>
      </c>
      <c r="D672" s="2" t="s">
        <v>49</v>
      </c>
      <c r="E672" s="2" t="s">
        <v>1022</v>
      </c>
      <c r="F672" s="2" t="s">
        <v>1014</v>
      </c>
      <c r="G672" s="2" t="s">
        <v>2341</v>
      </c>
    </row>
    <row r="673" customFormat="false" ht="15" hidden="false" customHeight="false" outlineLevel="0" collapsed="false">
      <c r="A673" s="2" t="s">
        <v>2342</v>
      </c>
      <c r="B673" s="2" t="s">
        <v>142</v>
      </c>
      <c r="C673" s="2" t="s">
        <v>2236</v>
      </c>
      <c r="D673" s="2" t="s">
        <v>49</v>
      </c>
      <c r="E673" s="2" t="s">
        <v>1022</v>
      </c>
      <c r="F673" s="2" t="s">
        <v>1014</v>
      </c>
      <c r="G673" s="2" t="s">
        <v>2343</v>
      </c>
    </row>
    <row r="674" customFormat="false" ht="15" hidden="false" customHeight="false" outlineLevel="0" collapsed="false">
      <c r="A674" s="2" t="s">
        <v>2344</v>
      </c>
      <c r="B674" s="2" t="s">
        <v>142</v>
      </c>
      <c r="C674" s="2" t="s">
        <v>2236</v>
      </c>
      <c r="D674" s="2" t="s">
        <v>49</v>
      </c>
      <c r="E674" s="2" t="s">
        <v>1022</v>
      </c>
      <c r="F674" s="2" t="s">
        <v>1014</v>
      </c>
      <c r="G674" s="2" t="s">
        <v>2345</v>
      </c>
    </row>
    <row r="675" customFormat="false" ht="15" hidden="false" customHeight="false" outlineLevel="0" collapsed="false">
      <c r="A675" s="2" t="s">
        <v>2346</v>
      </c>
      <c r="B675" s="2" t="s">
        <v>142</v>
      </c>
      <c r="C675" s="2" t="s">
        <v>2236</v>
      </c>
      <c r="D675" s="2" t="s">
        <v>49</v>
      </c>
      <c r="E675" s="2" t="s">
        <v>1022</v>
      </c>
      <c r="F675" s="2" t="s">
        <v>1014</v>
      </c>
      <c r="G675" s="2" t="s">
        <v>2347</v>
      </c>
    </row>
    <row r="676" customFormat="false" ht="15" hidden="false" customHeight="false" outlineLevel="0" collapsed="false">
      <c r="A676" s="2" t="s">
        <v>2348</v>
      </c>
      <c r="B676" s="2" t="s">
        <v>174</v>
      </c>
      <c r="C676" s="2" t="s">
        <v>1117</v>
      </c>
      <c r="D676" s="2" t="s">
        <v>47</v>
      </c>
      <c r="E676" s="2" t="s">
        <v>1013</v>
      </c>
      <c r="F676" s="2" t="s">
        <v>1014</v>
      </c>
      <c r="G676" s="2" t="s">
        <v>2349</v>
      </c>
    </row>
    <row r="677" customFormat="false" ht="15" hidden="false" customHeight="false" outlineLevel="0" collapsed="false">
      <c r="A677" s="2" t="s">
        <v>2350</v>
      </c>
      <c r="B677" s="2" t="s">
        <v>174</v>
      </c>
      <c r="C677" s="2" t="s">
        <v>1117</v>
      </c>
      <c r="D677" s="2" t="s">
        <v>47</v>
      </c>
      <c r="E677" s="2" t="s">
        <v>1013</v>
      </c>
      <c r="F677" s="2" t="s">
        <v>1014</v>
      </c>
      <c r="G677" s="2" t="s">
        <v>2351</v>
      </c>
    </row>
    <row r="678" customFormat="false" ht="15" hidden="false" customHeight="false" outlineLevel="0" collapsed="false">
      <c r="A678" s="2" t="s">
        <v>2352</v>
      </c>
      <c r="B678" s="2" t="s">
        <v>174</v>
      </c>
      <c r="C678" s="2" t="s">
        <v>1117</v>
      </c>
      <c r="D678" s="2" t="s">
        <v>47</v>
      </c>
      <c r="E678" s="2" t="s">
        <v>1013</v>
      </c>
      <c r="F678" s="2" t="s">
        <v>1014</v>
      </c>
      <c r="G678" s="2" t="s">
        <v>2353</v>
      </c>
    </row>
    <row r="679" customFormat="false" ht="15" hidden="false" customHeight="false" outlineLevel="0" collapsed="false">
      <c r="A679" s="2" t="s">
        <v>2354</v>
      </c>
      <c r="B679" s="2" t="s">
        <v>174</v>
      </c>
      <c r="C679" s="2" t="s">
        <v>1117</v>
      </c>
      <c r="D679" s="2" t="s">
        <v>47</v>
      </c>
      <c r="E679" s="2" t="s">
        <v>1013</v>
      </c>
      <c r="F679" s="2" t="s">
        <v>1014</v>
      </c>
      <c r="G679" s="2" t="s">
        <v>2355</v>
      </c>
    </row>
    <row r="680" customFormat="false" ht="15" hidden="false" customHeight="false" outlineLevel="0" collapsed="false">
      <c r="A680" s="2" t="s">
        <v>2356</v>
      </c>
      <c r="B680" s="2" t="s">
        <v>174</v>
      </c>
      <c r="C680" s="2" t="s">
        <v>1117</v>
      </c>
      <c r="D680" s="2" t="s">
        <v>47</v>
      </c>
      <c r="E680" s="2" t="s">
        <v>1013</v>
      </c>
      <c r="F680" s="2" t="s">
        <v>1014</v>
      </c>
      <c r="G680" s="2" t="s">
        <v>2357</v>
      </c>
    </row>
    <row r="681" customFormat="false" ht="15" hidden="false" customHeight="false" outlineLevel="0" collapsed="false">
      <c r="A681" s="2" t="s">
        <v>2358</v>
      </c>
      <c r="B681" s="2" t="s">
        <v>174</v>
      </c>
      <c r="C681" s="2" t="s">
        <v>1117</v>
      </c>
      <c r="D681" s="2" t="s">
        <v>47</v>
      </c>
      <c r="E681" s="2" t="s">
        <v>1013</v>
      </c>
      <c r="F681" s="2" t="s">
        <v>1014</v>
      </c>
      <c r="G681" s="2" t="s">
        <v>2359</v>
      </c>
    </row>
    <row r="682" customFormat="false" ht="15" hidden="false" customHeight="false" outlineLevel="0" collapsed="false">
      <c r="A682" s="2" t="s">
        <v>2360</v>
      </c>
      <c r="B682" s="2" t="s">
        <v>174</v>
      </c>
      <c r="C682" s="2" t="s">
        <v>1117</v>
      </c>
      <c r="D682" s="2" t="s">
        <v>47</v>
      </c>
      <c r="E682" s="2" t="s">
        <v>1013</v>
      </c>
      <c r="F682" s="2" t="s">
        <v>1014</v>
      </c>
      <c r="G682" s="2" t="s">
        <v>2361</v>
      </c>
    </row>
    <row r="683" customFormat="false" ht="15" hidden="false" customHeight="false" outlineLevel="0" collapsed="false">
      <c r="A683" s="2" t="s">
        <v>2362</v>
      </c>
      <c r="B683" s="2" t="s">
        <v>174</v>
      </c>
      <c r="C683" s="2" t="s">
        <v>1390</v>
      </c>
      <c r="D683" s="2" t="s">
        <v>48</v>
      </c>
      <c r="E683" s="2" t="s">
        <v>1391</v>
      </c>
      <c r="F683" s="2" t="s">
        <v>1392</v>
      </c>
      <c r="G683" s="2" t="s">
        <v>2363</v>
      </c>
    </row>
    <row r="684" customFormat="false" ht="15" hidden="false" customHeight="false" outlineLevel="0" collapsed="false">
      <c r="A684" s="2" t="s">
        <v>2364</v>
      </c>
      <c r="B684" s="2" t="s">
        <v>174</v>
      </c>
      <c r="C684" s="2" t="s">
        <v>1390</v>
      </c>
      <c r="D684" s="2" t="s">
        <v>48</v>
      </c>
      <c r="E684" s="2" t="s">
        <v>1391</v>
      </c>
      <c r="F684" s="2" t="s">
        <v>1392</v>
      </c>
      <c r="G684" s="2" t="s">
        <v>2365</v>
      </c>
    </row>
    <row r="685" customFormat="false" ht="15" hidden="false" customHeight="false" outlineLevel="0" collapsed="false">
      <c r="A685" s="2" t="s">
        <v>2366</v>
      </c>
      <c r="B685" s="2" t="s">
        <v>174</v>
      </c>
      <c r="C685" s="2" t="s">
        <v>1390</v>
      </c>
      <c r="D685" s="2" t="s">
        <v>48</v>
      </c>
      <c r="E685" s="2" t="s">
        <v>1391</v>
      </c>
      <c r="F685" s="2" t="s">
        <v>1392</v>
      </c>
      <c r="G685" s="2" t="s">
        <v>2367</v>
      </c>
    </row>
    <row r="686" customFormat="false" ht="15" hidden="false" customHeight="false" outlineLevel="0" collapsed="false">
      <c r="A686" s="2" t="s">
        <v>2368</v>
      </c>
      <c r="B686" s="2" t="s">
        <v>174</v>
      </c>
      <c r="C686" s="2" t="s">
        <v>1390</v>
      </c>
      <c r="D686" s="2" t="s">
        <v>48</v>
      </c>
      <c r="E686" s="2" t="s">
        <v>1391</v>
      </c>
      <c r="F686" s="2" t="s">
        <v>1392</v>
      </c>
      <c r="G686" s="2" t="s">
        <v>2369</v>
      </c>
    </row>
    <row r="687" customFormat="false" ht="15" hidden="false" customHeight="false" outlineLevel="0" collapsed="false">
      <c r="A687" s="2" t="s">
        <v>2370</v>
      </c>
      <c r="B687" s="2" t="s">
        <v>174</v>
      </c>
      <c r="C687" s="2" t="s">
        <v>1390</v>
      </c>
      <c r="D687" s="2" t="s">
        <v>48</v>
      </c>
      <c r="E687" s="2" t="s">
        <v>1391</v>
      </c>
      <c r="F687" s="2" t="s">
        <v>1392</v>
      </c>
      <c r="G687" s="2" t="s">
        <v>2371</v>
      </c>
    </row>
    <row r="688" customFormat="false" ht="15" hidden="false" customHeight="false" outlineLevel="0" collapsed="false">
      <c r="A688" s="2" t="s">
        <v>2372</v>
      </c>
      <c r="B688" s="2" t="s">
        <v>174</v>
      </c>
      <c r="C688" s="2" t="s">
        <v>1117</v>
      </c>
      <c r="D688" s="2" t="s">
        <v>47</v>
      </c>
      <c r="E688" s="2" t="s">
        <v>1013</v>
      </c>
      <c r="F688" s="2" t="s">
        <v>1014</v>
      </c>
      <c r="G688" s="2" t="s">
        <v>2373</v>
      </c>
    </row>
    <row r="689" customFormat="false" ht="15" hidden="false" customHeight="false" outlineLevel="0" collapsed="false">
      <c r="A689" s="2" t="s">
        <v>2374</v>
      </c>
      <c r="B689" s="2" t="s">
        <v>174</v>
      </c>
      <c r="C689" s="2" t="s">
        <v>1117</v>
      </c>
      <c r="D689" s="2" t="s">
        <v>47</v>
      </c>
      <c r="E689" s="2" t="s">
        <v>1013</v>
      </c>
      <c r="F689" s="2" t="s">
        <v>1014</v>
      </c>
      <c r="G689" s="2" t="s">
        <v>2375</v>
      </c>
    </row>
    <row r="690" customFormat="false" ht="15" hidden="false" customHeight="false" outlineLevel="0" collapsed="false">
      <c r="A690" s="2" t="s">
        <v>2376</v>
      </c>
      <c r="B690" s="2" t="s">
        <v>174</v>
      </c>
      <c r="C690" s="2" t="s">
        <v>1117</v>
      </c>
      <c r="D690" s="2" t="s">
        <v>47</v>
      </c>
      <c r="E690" s="2" t="s">
        <v>1013</v>
      </c>
      <c r="F690" s="2" t="s">
        <v>1014</v>
      </c>
      <c r="G690" s="2" t="s">
        <v>2377</v>
      </c>
    </row>
    <row r="691" customFormat="false" ht="15" hidden="false" customHeight="false" outlineLevel="0" collapsed="false">
      <c r="A691" s="2" t="s">
        <v>2378</v>
      </c>
      <c r="B691" s="2" t="s">
        <v>174</v>
      </c>
      <c r="C691" s="2" t="s">
        <v>1117</v>
      </c>
      <c r="D691" s="2" t="s">
        <v>47</v>
      </c>
      <c r="E691" s="2" t="s">
        <v>1013</v>
      </c>
      <c r="F691" s="2" t="s">
        <v>1014</v>
      </c>
      <c r="G691" s="2" t="s">
        <v>2379</v>
      </c>
    </row>
    <row r="692" customFormat="false" ht="15" hidden="false" customHeight="false" outlineLevel="0" collapsed="false">
      <c r="A692" s="2" t="s">
        <v>2380</v>
      </c>
      <c r="B692" s="2" t="s">
        <v>174</v>
      </c>
      <c r="C692" s="2" t="s">
        <v>1117</v>
      </c>
      <c r="D692" s="2" t="s">
        <v>47</v>
      </c>
      <c r="E692" s="2" t="s">
        <v>1013</v>
      </c>
      <c r="F692" s="2" t="s">
        <v>1014</v>
      </c>
      <c r="G692" s="2" t="s">
        <v>2381</v>
      </c>
    </row>
    <row r="693" customFormat="false" ht="15" hidden="false" customHeight="false" outlineLevel="0" collapsed="false">
      <c r="A693" s="2" t="s">
        <v>2382</v>
      </c>
      <c r="B693" s="2" t="s">
        <v>174</v>
      </c>
      <c r="C693" s="2" t="s">
        <v>1117</v>
      </c>
      <c r="D693" s="2" t="s">
        <v>47</v>
      </c>
      <c r="E693" s="2" t="s">
        <v>1013</v>
      </c>
      <c r="F693" s="2" t="s">
        <v>1014</v>
      </c>
      <c r="G693" s="2" t="s">
        <v>2383</v>
      </c>
    </row>
    <row r="694" customFormat="false" ht="15" hidden="false" customHeight="false" outlineLevel="0" collapsed="false">
      <c r="A694" s="2" t="s">
        <v>2384</v>
      </c>
      <c r="B694" s="2" t="s">
        <v>174</v>
      </c>
      <c r="C694" s="2" t="s">
        <v>1117</v>
      </c>
      <c r="D694" s="2" t="s">
        <v>47</v>
      </c>
      <c r="E694" s="2" t="s">
        <v>1013</v>
      </c>
      <c r="F694" s="2" t="s">
        <v>1014</v>
      </c>
      <c r="G694" s="2" t="s">
        <v>2385</v>
      </c>
    </row>
    <row r="695" customFormat="false" ht="15" hidden="false" customHeight="false" outlineLevel="0" collapsed="false">
      <c r="A695" s="2" t="s">
        <v>2386</v>
      </c>
      <c r="B695" s="2" t="s">
        <v>174</v>
      </c>
      <c r="C695" s="2" t="s">
        <v>1117</v>
      </c>
      <c r="D695" s="2" t="s">
        <v>47</v>
      </c>
      <c r="E695" s="2" t="s">
        <v>1013</v>
      </c>
      <c r="F695" s="2" t="s">
        <v>1014</v>
      </c>
      <c r="G695" s="2" t="s">
        <v>2387</v>
      </c>
    </row>
    <row r="696" customFormat="false" ht="15" hidden="false" customHeight="false" outlineLevel="0" collapsed="false">
      <c r="A696" s="2" t="s">
        <v>2388</v>
      </c>
      <c r="B696" s="2" t="s">
        <v>174</v>
      </c>
      <c r="C696" s="2" t="s">
        <v>1117</v>
      </c>
      <c r="D696" s="2" t="s">
        <v>47</v>
      </c>
      <c r="E696" s="2" t="s">
        <v>1013</v>
      </c>
      <c r="F696" s="2" t="s">
        <v>1014</v>
      </c>
      <c r="G696" s="2" t="s">
        <v>2389</v>
      </c>
    </row>
    <row r="697" customFormat="false" ht="15" hidden="false" customHeight="false" outlineLevel="0" collapsed="false">
      <c r="A697" s="2" t="s">
        <v>2390</v>
      </c>
      <c r="B697" s="2" t="s">
        <v>174</v>
      </c>
      <c r="C697" s="2" t="s">
        <v>1117</v>
      </c>
      <c r="D697" s="2" t="s">
        <v>47</v>
      </c>
      <c r="E697" s="2" t="s">
        <v>1013</v>
      </c>
      <c r="F697" s="2" t="s">
        <v>1014</v>
      </c>
      <c r="G697" s="2" t="s">
        <v>2391</v>
      </c>
    </row>
    <row r="698" customFormat="false" ht="15" hidden="false" customHeight="false" outlineLevel="0" collapsed="false">
      <c r="A698" s="2" t="s">
        <v>2392</v>
      </c>
      <c r="B698" s="2" t="s">
        <v>174</v>
      </c>
      <c r="C698" s="2" t="s">
        <v>1117</v>
      </c>
      <c r="D698" s="2" t="s">
        <v>47</v>
      </c>
      <c r="E698" s="2" t="s">
        <v>1013</v>
      </c>
      <c r="F698" s="2" t="s">
        <v>1014</v>
      </c>
      <c r="G698" s="2" t="s">
        <v>2393</v>
      </c>
    </row>
    <row r="699" customFormat="false" ht="15" hidden="false" customHeight="false" outlineLevel="0" collapsed="false">
      <c r="A699" s="2" t="s">
        <v>2394</v>
      </c>
      <c r="B699" s="2" t="s">
        <v>174</v>
      </c>
      <c r="C699" s="2" t="s">
        <v>1117</v>
      </c>
      <c r="D699" s="2" t="s">
        <v>47</v>
      </c>
      <c r="E699" s="2" t="s">
        <v>1013</v>
      </c>
      <c r="F699" s="2" t="s">
        <v>1014</v>
      </c>
      <c r="G699" s="2" t="s">
        <v>2395</v>
      </c>
    </row>
    <row r="700" customFormat="false" ht="15" hidden="false" customHeight="false" outlineLevel="0" collapsed="false">
      <c r="A700" s="2" t="s">
        <v>2396</v>
      </c>
      <c r="B700" s="2" t="s">
        <v>174</v>
      </c>
      <c r="C700" s="2" t="s">
        <v>1117</v>
      </c>
      <c r="D700" s="2" t="s">
        <v>47</v>
      </c>
      <c r="E700" s="2" t="s">
        <v>1013</v>
      </c>
      <c r="F700" s="2" t="s">
        <v>1014</v>
      </c>
      <c r="G700" s="2" t="s">
        <v>2397</v>
      </c>
    </row>
    <row r="701" customFormat="false" ht="15" hidden="false" customHeight="false" outlineLevel="0" collapsed="false">
      <c r="A701" s="2" t="s">
        <v>2398</v>
      </c>
      <c r="B701" s="2" t="s">
        <v>174</v>
      </c>
      <c r="C701" s="2" t="s">
        <v>1390</v>
      </c>
      <c r="D701" s="2" t="s">
        <v>48</v>
      </c>
      <c r="E701" s="2" t="s">
        <v>1391</v>
      </c>
      <c r="F701" s="2" t="s">
        <v>1014</v>
      </c>
      <c r="G701" s="2" t="s">
        <v>2399</v>
      </c>
    </row>
    <row r="702" customFormat="false" ht="15" hidden="false" customHeight="false" outlineLevel="0" collapsed="false">
      <c r="A702" s="2" t="s">
        <v>2400</v>
      </c>
      <c r="B702" s="2" t="s">
        <v>174</v>
      </c>
      <c r="C702" s="2" t="s">
        <v>1117</v>
      </c>
      <c r="D702" s="2" t="s">
        <v>47</v>
      </c>
      <c r="E702" s="2" t="s">
        <v>1013</v>
      </c>
      <c r="F702" s="2" t="s">
        <v>1014</v>
      </c>
      <c r="G702" s="2" t="s">
        <v>2401</v>
      </c>
    </row>
    <row r="703" customFormat="false" ht="15" hidden="false" customHeight="false" outlineLevel="0" collapsed="false">
      <c r="A703" s="2" t="s">
        <v>2402</v>
      </c>
      <c r="B703" s="2" t="s">
        <v>174</v>
      </c>
      <c r="C703" s="2" t="s">
        <v>1117</v>
      </c>
      <c r="D703" s="2" t="s">
        <v>47</v>
      </c>
      <c r="E703" s="2" t="s">
        <v>1013</v>
      </c>
      <c r="F703" s="2" t="s">
        <v>1014</v>
      </c>
      <c r="G703" s="2" t="s">
        <v>2403</v>
      </c>
    </row>
    <row r="704" customFormat="false" ht="15" hidden="false" customHeight="false" outlineLevel="0" collapsed="false">
      <c r="A704" s="2" t="s">
        <v>2404</v>
      </c>
      <c r="B704" s="2" t="s">
        <v>174</v>
      </c>
      <c r="C704" s="2" t="s">
        <v>1390</v>
      </c>
      <c r="D704" s="2" t="s">
        <v>48</v>
      </c>
      <c r="E704" s="2" t="s">
        <v>1391</v>
      </c>
      <c r="F704" s="2" t="s">
        <v>1392</v>
      </c>
      <c r="G704" s="2" t="s">
        <v>2405</v>
      </c>
    </row>
    <row r="705" customFormat="false" ht="15" hidden="false" customHeight="false" outlineLevel="0" collapsed="false">
      <c r="A705" s="2" t="s">
        <v>2406</v>
      </c>
      <c r="B705" s="2" t="s">
        <v>174</v>
      </c>
      <c r="C705" s="2" t="s">
        <v>1390</v>
      </c>
      <c r="D705" s="2" t="s">
        <v>48</v>
      </c>
      <c r="E705" s="2" t="s">
        <v>1391</v>
      </c>
      <c r="F705" s="2" t="s">
        <v>1392</v>
      </c>
      <c r="G705" s="2" t="s">
        <v>2407</v>
      </c>
    </row>
    <row r="706" customFormat="false" ht="15" hidden="false" customHeight="false" outlineLevel="0" collapsed="false">
      <c r="A706" s="2" t="s">
        <v>2408</v>
      </c>
      <c r="B706" s="2" t="s">
        <v>174</v>
      </c>
      <c r="C706" s="2" t="s">
        <v>1390</v>
      </c>
      <c r="D706" s="2" t="s">
        <v>48</v>
      </c>
      <c r="E706" s="2" t="s">
        <v>1391</v>
      </c>
      <c r="F706" s="2" t="s">
        <v>1392</v>
      </c>
      <c r="G706" s="2" t="s">
        <v>2409</v>
      </c>
    </row>
    <row r="707" customFormat="false" ht="15" hidden="false" customHeight="false" outlineLevel="0" collapsed="false">
      <c r="A707" s="2" t="s">
        <v>2410</v>
      </c>
      <c r="B707" s="2" t="s">
        <v>174</v>
      </c>
      <c r="C707" s="2" t="s">
        <v>1390</v>
      </c>
      <c r="D707" s="2" t="s">
        <v>48</v>
      </c>
      <c r="E707" s="2" t="s">
        <v>1391</v>
      </c>
      <c r="F707" s="2" t="s">
        <v>1392</v>
      </c>
      <c r="G707" s="2" t="s">
        <v>2411</v>
      </c>
    </row>
    <row r="708" customFormat="false" ht="15" hidden="false" customHeight="false" outlineLevel="0" collapsed="false">
      <c r="A708" s="2" t="s">
        <v>2412</v>
      </c>
      <c r="B708" s="2" t="s">
        <v>174</v>
      </c>
      <c r="C708" s="2" t="s">
        <v>1390</v>
      </c>
      <c r="D708" s="2" t="s">
        <v>48</v>
      </c>
      <c r="E708" s="2" t="s">
        <v>1391</v>
      </c>
      <c r="F708" s="2" t="s">
        <v>1392</v>
      </c>
      <c r="G708" s="2" t="s">
        <v>2413</v>
      </c>
    </row>
    <row r="709" customFormat="false" ht="15" hidden="false" customHeight="false" outlineLevel="0" collapsed="false">
      <c r="A709" s="2" t="s">
        <v>2414</v>
      </c>
      <c r="B709" s="2" t="s">
        <v>174</v>
      </c>
      <c r="C709" s="2" t="s">
        <v>1390</v>
      </c>
      <c r="D709" s="2" t="s">
        <v>48</v>
      </c>
      <c r="E709" s="2" t="s">
        <v>1391</v>
      </c>
      <c r="F709" s="2" t="s">
        <v>1392</v>
      </c>
      <c r="G709" s="2" t="s">
        <v>2415</v>
      </c>
    </row>
    <row r="710" customFormat="false" ht="15" hidden="false" customHeight="false" outlineLevel="0" collapsed="false">
      <c r="A710" s="2" t="s">
        <v>2416</v>
      </c>
      <c r="B710" s="2" t="s">
        <v>174</v>
      </c>
      <c r="C710" s="2" t="s">
        <v>1390</v>
      </c>
      <c r="D710" s="2" t="s">
        <v>48</v>
      </c>
      <c r="E710" s="2" t="s">
        <v>1391</v>
      </c>
      <c r="F710" s="2" t="s">
        <v>1392</v>
      </c>
      <c r="G710" s="2" t="s">
        <v>2417</v>
      </c>
    </row>
    <row r="711" customFormat="false" ht="15" hidden="false" customHeight="false" outlineLevel="0" collapsed="false">
      <c r="A711" s="2" t="s">
        <v>2418</v>
      </c>
      <c r="B711" s="2" t="s">
        <v>174</v>
      </c>
      <c r="C711" s="2" t="s">
        <v>1390</v>
      </c>
      <c r="D711" s="2" t="s">
        <v>48</v>
      </c>
      <c r="E711" s="2" t="s">
        <v>1391</v>
      </c>
      <c r="F711" s="2" t="s">
        <v>1014</v>
      </c>
      <c r="G711" s="2" t="s">
        <v>2419</v>
      </c>
    </row>
    <row r="712" customFormat="false" ht="15" hidden="false" customHeight="false" outlineLevel="0" collapsed="false">
      <c r="A712" s="2" t="s">
        <v>2420</v>
      </c>
      <c r="B712" s="2" t="s">
        <v>174</v>
      </c>
      <c r="C712" s="2" t="s">
        <v>1686</v>
      </c>
      <c r="D712" s="2" t="s">
        <v>49</v>
      </c>
      <c r="E712" s="2" t="s">
        <v>1022</v>
      </c>
      <c r="F712" s="2" t="s">
        <v>1014</v>
      </c>
      <c r="G712" s="2" t="s">
        <v>2421</v>
      </c>
    </row>
    <row r="713" customFormat="false" ht="15" hidden="false" customHeight="false" outlineLevel="0" collapsed="false">
      <c r="A713" s="2" t="s">
        <v>2422</v>
      </c>
      <c r="B713" s="2" t="s">
        <v>174</v>
      </c>
      <c r="C713" s="2" t="s">
        <v>1686</v>
      </c>
      <c r="D713" s="2" t="s">
        <v>49</v>
      </c>
      <c r="E713" s="2" t="s">
        <v>1022</v>
      </c>
      <c r="F713" s="2" t="s">
        <v>1014</v>
      </c>
      <c r="G713" s="2" t="s">
        <v>2423</v>
      </c>
    </row>
    <row r="714" customFormat="false" ht="15" hidden="false" customHeight="false" outlineLevel="0" collapsed="false">
      <c r="A714" s="2" t="s">
        <v>2424</v>
      </c>
      <c r="B714" s="2" t="s">
        <v>174</v>
      </c>
      <c r="C714" s="2" t="s">
        <v>1686</v>
      </c>
      <c r="D714" s="2" t="s">
        <v>49</v>
      </c>
      <c r="E714" s="2" t="s">
        <v>1022</v>
      </c>
      <c r="F714" s="2" t="s">
        <v>1014</v>
      </c>
      <c r="G714" s="2" t="s">
        <v>2425</v>
      </c>
    </row>
    <row r="715" customFormat="false" ht="15" hidden="false" customHeight="false" outlineLevel="0" collapsed="false">
      <c r="A715" s="2" t="s">
        <v>2426</v>
      </c>
      <c r="B715" s="2" t="s">
        <v>174</v>
      </c>
      <c r="C715" s="2" t="s">
        <v>1686</v>
      </c>
      <c r="D715" s="2" t="s">
        <v>49</v>
      </c>
      <c r="E715" s="2" t="s">
        <v>1022</v>
      </c>
      <c r="F715" s="2" t="s">
        <v>1014</v>
      </c>
      <c r="G715" s="2" t="s">
        <v>2427</v>
      </c>
    </row>
    <row r="716" customFormat="false" ht="15" hidden="false" customHeight="false" outlineLevel="0" collapsed="false">
      <c r="A716" s="2" t="s">
        <v>2428</v>
      </c>
      <c r="B716" s="2" t="s">
        <v>174</v>
      </c>
      <c r="C716" s="2" t="s">
        <v>1686</v>
      </c>
      <c r="D716" s="2" t="s">
        <v>49</v>
      </c>
      <c r="E716" s="2" t="s">
        <v>1022</v>
      </c>
      <c r="F716" s="2" t="s">
        <v>1014</v>
      </c>
      <c r="G716" s="2" t="s">
        <v>2429</v>
      </c>
    </row>
    <row r="717" customFormat="false" ht="15" hidden="false" customHeight="false" outlineLevel="0" collapsed="false">
      <c r="A717" s="2" t="s">
        <v>2430</v>
      </c>
      <c r="B717" s="2" t="s">
        <v>174</v>
      </c>
      <c r="C717" s="2" t="s">
        <v>1686</v>
      </c>
      <c r="D717" s="2" t="s">
        <v>49</v>
      </c>
      <c r="E717" s="2" t="s">
        <v>1022</v>
      </c>
      <c r="F717" s="2" t="s">
        <v>1014</v>
      </c>
      <c r="G717" s="2" t="s">
        <v>2431</v>
      </c>
    </row>
    <row r="718" customFormat="false" ht="15" hidden="false" customHeight="false" outlineLevel="0" collapsed="false">
      <c r="A718" s="2" t="s">
        <v>2432</v>
      </c>
      <c r="B718" s="2" t="s">
        <v>174</v>
      </c>
      <c r="C718" s="2" t="s">
        <v>1686</v>
      </c>
      <c r="D718" s="2" t="s">
        <v>49</v>
      </c>
      <c r="E718" s="2" t="s">
        <v>1022</v>
      </c>
      <c r="F718" s="2" t="s">
        <v>1014</v>
      </c>
      <c r="G718" s="2" t="s">
        <v>2433</v>
      </c>
    </row>
    <row r="719" customFormat="false" ht="15" hidden="false" customHeight="false" outlineLevel="0" collapsed="false">
      <c r="A719" s="2" t="s">
        <v>2434</v>
      </c>
      <c r="B719" s="2" t="s">
        <v>174</v>
      </c>
      <c r="C719" s="2" t="s">
        <v>1686</v>
      </c>
      <c r="D719" s="2" t="s">
        <v>49</v>
      </c>
      <c r="E719" s="2" t="s">
        <v>1022</v>
      </c>
      <c r="F719" s="2" t="s">
        <v>1014</v>
      </c>
      <c r="G719" s="2" t="s">
        <v>2435</v>
      </c>
    </row>
    <row r="720" customFormat="false" ht="15" hidden="false" customHeight="false" outlineLevel="0" collapsed="false">
      <c r="A720" s="2" t="s">
        <v>2436</v>
      </c>
      <c r="B720" s="2" t="s">
        <v>174</v>
      </c>
      <c r="C720" s="2" t="s">
        <v>1686</v>
      </c>
      <c r="D720" s="2" t="s">
        <v>49</v>
      </c>
      <c r="E720" s="2" t="s">
        <v>1022</v>
      </c>
      <c r="F720" s="2" t="s">
        <v>1014</v>
      </c>
      <c r="G720" s="2" t="s">
        <v>2437</v>
      </c>
    </row>
    <row r="721" customFormat="false" ht="15" hidden="false" customHeight="false" outlineLevel="0" collapsed="false">
      <c r="A721" s="2" t="s">
        <v>2438</v>
      </c>
      <c r="B721" s="2" t="s">
        <v>174</v>
      </c>
      <c r="C721" s="2" t="s">
        <v>1686</v>
      </c>
      <c r="D721" s="2" t="s">
        <v>49</v>
      </c>
      <c r="E721" s="2" t="s">
        <v>1022</v>
      </c>
      <c r="F721" s="2" t="s">
        <v>1014</v>
      </c>
      <c r="G721" s="2" t="s">
        <v>2439</v>
      </c>
    </row>
    <row r="722" customFormat="false" ht="15" hidden="false" customHeight="false" outlineLevel="0" collapsed="false">
      <c r="A722" s="2" t="s">
        <v>2440</v>
      </c>
      <c r="B722" s="2" t="s">
        <v>174</v>
      </c>
      <c r="C722" s="2" t="s">
        <v>1390</v>
      </c>
      <c r="D722" s="2" t="s">
        <v>48</v>
      </c>
      <c r="E722" s="2" t="s">
        <v>1391</v>
      </c>
      <c r="F722" s="2" t="s">
        <v>1014</v>
      </c>
      <c r="G722" s="2" t="s">
        <v>2441</v>
      </c>
    </row>
    <row r="723" customFormat="false" ht="15" hidden="false" customHeight="false" outlineLevel="0" collapsed="false">
      <c r="A723" s="2" t="s">
        <v>2442</v>
      </c>
      <c r="B723" s="2" t="s">
        <v>174</v>
      </c>
      <c r="C723" s="2" t="s">
        <v>1686</v>
      </c>
      <c r="D723" s="2" t="s">
        <v>49</v>
      </c>
      <c r="E723" s="2" t="s">
        <v>1022</v>
      </c>
      <c r="F723" s="2" t="s">
        <v>1014</v>
      </c>
      <c r="G723" s="2" t="s">
        <v>2443</v>
      </c>
    </row>
    <row r="724" customFormat="false" ht="15" hidden="false" customHeight="false" outlineLevel="0" collapsed="false">
      <c r="A724" s="2" t="s">
        <v>2444</v>
      </c>
      <c r="B724" s="2" t="s">
        <v>174</v>
      </c>
      <c r="C724" s="2" t="s">
        <v>1686</v>
      </c>
      <c r="D724" s="2" t="s">
        <v>49</v>
      </c>
      <c r="E724" s="2" t="s">
        <v>1022</v>
      </c>
      <c r="F724" s="2" t="s">
        <v>1014</v>
      </c>
      <c r="G724" s="2" t="s">
        <v>2445</v>
      </c>
    </row>
    <row r="725" customFormat="false" ht="15" hidden="false" customHeight="false" outlineLevel="0" collapsed="false">
      <c r="A725" s="2" t="s">
        <v>2446</v>
      </c>
      <c r="B725" s="2" t="s">
        <v>174</v>
      </c>
      <c r="C725" s="2" t="s">
        <v>1686</v>
      </c>
      <c r="D725" s="2" t="s">
        <v>49</v>
      </c>
      <c r="E725" s="2" t="s">
        <v>1022</v>
      </c>
      <c r="F725" s="2" t="s">
        <v>1014</v>
      </c>
      <c r="G725" s="2" t="s">
        <v>2447</v>
      </c>
    </row>
    <row r="726" customFormat="false" ht="15" hidden="false" customHeight="false" outlineLevel="0" collapsed="false">
      <c r="A726" s="2" t="s">
        <v>2448</v>
      </c>
      <c r="B726" s="2" t="s">
        <v>174</v>
      </c>
      <c r="C726" s="2" t="s">
        <v>1686</v>
      </c>
      <c r="D726" s="2" t="s">
        <v>49</v>
      </c>
      <c r="E726" s="2" t="s">
        <v>1022</v>
      </c>
      <c r="F726" s="2" t="s">
        <v>1014</v>
      </c>
      <c r="G726" s="2" t="s">
        <v>2449</v>
      </c>
    </row>
    <row r="727" customFormat="false" ht="15" hidden="false" customHeight="false" outlineLevel="0" collapsed="false">
      <c r="A727" s="2" t="s">
        <v>2450</v>
      </c>
      <c r="B727" s="2" t="s">
        <v>174</v>
      </c>
      <c r="C727" s="2" t="s">
        <v>1686</v>
      </c>
      <c r="D727" s="2" t="s">
        <v>49</v>
      </c>
      <c r="E727" s="2" t="s">
        <v>1022</v>
      </c>
      <c r="F727" s="2" t="s">
        <v>1014</v>
      </c>
      <c r="G727" s="2" t="s">
        <v>2451</v>
      </c>
    </row>
    <row r="728" customFormat="false" ht="15" hidden="false" customHeight="false" outlineLevel="0" collapsed="false">
      <c r="A728" s="2" t="s">
        <v>2452</v>
      </c>
      <c r="B728" s="2" t="s">
        <v>174</v>
      </c>
      <c r="C728" s="2" t="s">
        <v>1686</v>
      </c>
      <c r="D728" s="2" t="s">
        <v>49</v>
      </c>
      <c r="E728" s="2" t="s">
        <v>1022</v>
      </c>
      <c r="F728" s="2" t="s">
        <v>1014</v>
      </c>
      <c r="G728" s="2" t="s">
        <v>2453</v>
      </c>
    </row>
    <row r="729" customFormat="false" ht="15" hidden="false" customHeight="false" outlineLevel="0" collapsed="false">
      <c r="A729" s="2" t="s">
        <v>2454</v>
      </c>
      <c r="B729" s="2" t="s">
        <v>174</v>
      </c>
      <c r="C729" s="2" t="s">
        <v>1686</v>
      </c>
      <c r="D729" s="2" t="s">
        <v>49</v>
      </c>
      <c r="E729" s="2" t="s">
        <v>1022</v>
      </c>
      <c r="F729" s="2" t="s">
        <v>1014</v>
      </c>
      <c r="G729" s="2" t="s">
        <v>2455</v>
      </c>
    </row>
    <row r="730" customFormat="false" ht="15" hidden="false" customHeight="false" outlineLevel="0" collapsed="false">
      <c r="A730" s="2" t="s">
        <v>2456</v>
      </c>
      <c r="B730" s="2" t="s">
        <v>174</v>
      </c>
      <c r="C730" s="2" t="s">
        <v>1686</v>
      </c>
      <c r="D730" s="2" t="s">
        <v>49</v>
      </c>
      <c r="E730" s="2" t="s">
        <v>1022</v>
      </c>
      <c r="F730" s="2" t="s">
        <v>1014</v>
      </c>
      <c r="G730" s="2" t="s">
        <v>2457</v>
      </c>
    </row>
    <row r="731" customFormat="false" ht="15" hidden="false" customHeight="false" outlineLevel="0" collapsed="false">
      <c r="A731" s="2" t="s">
        <v>2458</v>
      </c>
      <c r="B731" s="2" t="s">
        <v>174</v>
      </c>
      <c r="C731" s="2" t="s">
        <v>1686</v>
      </c>
      <c r="D731" s="2" t="s">
        <v>49</v>
      </c>
      <c r="E731" s="2" t="s">
        <v>1022</v>
      </c>
      <c r="F731" s="2" t="s">
        <v>1014</v>
      </c>
      <c r="G731" s="2" t="s">
        <v>2459</v>
      </c>
    </row>
    <row r="732" customFormat="false" ht="15" hidden="false" customHeight="false" outlineLevel="0" collapsed="false">
      <c r="A732" s="2" t="s">
        <v>2460</v>
      </c>
      <c r="B732" s="2" t="s">
        <v>174</v>
      </c>
      <c r="C732" s="2" t="s">
        <v>1686</v>
      </c>
      <c r="D732" s="2" t="s">
        <v>49</v>
      </c>
      <c r="E732" s="2" t="s">
        <v>1022</v>
      </c>
      <c r="F732" s="2" t="s">
        <v>1014</v>
      </c>
      <c r="G732" s="2" t="s">
        <v>2461</v>
      </c>
    </row>
    <row r="733" customFormat="false" ht="15" hidden="false" customHeight="false" outlineLevel="0" collapsed="false">
      <c r="A733" s="2" t="s">
        <v>2462</v>
      </c>
      <c r="B733" s="2" t="s">
        <v>174</v>
      </c>
      <c r="C733" s="2" t="s">
        <v>1686</v>
      </c>
      <c r="D733" s="2" t="s">
        <v>49</v>
      </c>
      <c r="E733" s="2" t="s">
        <v>1022</v>
      </c>
      <c r="F733" s="2" t="s">
        <v>1014</v>
      </c>
      <c r="G733" s="2" t="s">
        <v>2463</v>
      </c>
    </row>
    <row r="734" customFormat="false" ht="15" hidden="false" customHeight="false" outlineLevel="0" collapsed="false">
      <c r="A734" s="2" t="s">
        <v>2464</v>
      </c>
      <c r="B734" s="2" t="s">
        <v>174</v>
      </c>
      <c r="C734" s="2" t="s">
        <v>1686</v>
      </c>
      <c r="D734" s="2" t="s">
        <v>49</v>
      </c>
      <c r="E734" s="2" t="s">
        <v>1022</v>
      </c>
      <c r="F734" s="2" t="s">
        <v>1014</v>
      </c>
      <c r="G734" s="2" t="s">
        <v>2465</v>
      </c>
    </row>
    <row r="735" customFormat="false" ht="15" hidden="false" customHeight="false" outlineLevel="0" collapsed="false">
      <c r="A735" s="2" t="s">
        <v>2466</v>
      </c>
      <c r="B735" s="2" t="s">
        <v>174</v>
      </c>
      <c r="C735" s="2" t="s">
        <v>1686</v>
      </c>
      <c r="D735" s="2" t="s">
        <v>49</v>
      </c>
      <c r="E735" s="2" t="s">
        <v>1022</v>
      </c>
      <c r="F735" s="2" t="s">
        <v>1014</v>
      </c>
      <c r="G735" s="2" t="s">
        <v>2467</v>
      </c>
    </row>
    <row r="736" customFormat="false" ht="15" hidden="false" customHeight="false" outlineLevel="0" collapsed="false">
      <c r="A736" s="2" t="s">
        <v>2468</v>
      </c>
      <c r="B736" s="2" t="s">
        <v>174</v>
      </c>
      <c r="C736" s="2" t="s">
        <v>1686</v>
      </c>
      <c r="D736" s="2" t="s">
        <v>49</v>
      </c>
      <c r="E736" s="2" t="s">
        <v>1022</v>
      </c>
      <c r="F736" s="2" t="s">
        <v>1014</v>
      </c>
      <c r="G736" s="2" t="s">
        <v>2469</v>
      </c>
    </row>
    <row r="737" customFormat="false" ht="15" hidden="false" customHeight="false" outlineLevel="0" collapsed="false">
      <c r="A737" s="2" t="s">
        <v>2470</v>
      </c>
      <c r="B737" s="2" t="s">
        <v>174</v>
      </c>
      <c r="C737" s="2" t="s">
        <v>1686</v>
      </c>
      <c r="D737" s="2" t="s">
        <v>49</v>
      </c>
      <c r="E737" s="2" t="s">
        <v>1022</v>
      </c>
      <c r="F737" s="2" t="s">
        <v>1014</v>
      </c>
      <c r="G737" s="2" t="s">
        <v>2471</v>
      </c>
    </row>
    <row r="738" customFormat="false" ht="15" hidden="false" customHeight="false" outlineLevel="0" collapsed="false">
      <c r="A738" s="2" t="s">
        <v>2472</v>
      </c>
      <c r="B738" s="2" t="s">
        <v>174</v>
      </c>
      <c r="C738" s="2" t="s">
        <v>1686</v>
      </c>
      <c r="D738" s="2" t="s">
        <v>49</v>
      </c>
      <c r="E738" s="2" t="s">
        <v>1022</v>
      </c>
      <c r="F738" s="2" t="s">
        <v>1014</v>
      </c>
      <c r="G738" s="2" t="s">
        <v>2473</v>
      </c>
    </row>
    <row r="739" customFormat="false" ht="15" hidden="false" customHeight="false" outlineLevel="0" collapsed="false">
      <c r="A739" s="2" t="s">
        <v>2474</v>
      </c>
      <c r="B739" s="2" t="s">
        <v>174</v>
      </c>
      <c r="C739" s="2" t="s">
        <v>1686</v>
      </c>
      <c r="D739" s="2" t="s">
        <v>49</v>
      </c>
      <c r="E739" s="2" t="s">
        <v>1022</v>
      </c>
      <c r="F739" s="2" t="s">
        <v>1014</v>
      </c>
      <c r="G739" s="2" t="s">
        <v>2475</v>
      </c>
    </row>
    <row r="740" customFormat="false" ht="15" hidden="false" customHeight="false" outlineLevel="0" collapsed="false">
      <c r="A740" s="2" t="s">
        <v>2476</v>
      </c>
      <c r="B740" s="2" t="s">
        <v>174</v>
      </c>
      <c r="C740" s="2" t="s">
        <v>1686</v>
      </c>
      <c r="D740" s="2" t="s">
        <v>49</v>
      </c>
      <c r="E740" s="2" t="s">
        <v>1022</v>
      </c>
      <c r="F740" s="2" t="s">
        <v>1014</v>
      </c>
      <c r="G740" s="2" t="s">
        <v>2477</v>
      </c>
    </row>
    <row r="741" customFormat="false" ht="15" hidden="false" customHeight="false" outlineLevel="0" collapsed="false">
      <c r="A741" s="2" t="s">
        <v>2478</v>
      </c>
      <c r="B741" s="2" t="s">
        <v>174</v>
      </c>
      <c r="C741" s="2" t="s">
        <v>1686</v>
      </c>
      <c r="D741" s="2" t="s">
        <v>49</v>
      </c>
      <c r="E741" s="2" t="s">
        <v>1022</v>
      </c>
      <c r="F741" s="2" t="s">
        <v>1014</v>
      </c>
      <c r="G741" s="2" t="s">
        <v>2479</v>
      </c>
    </row>
    <row r="742" customFormat="false" ht="15" hidden="false" customHeight="false" outlineLevel="0" collapsed="false">
      <c r="A742" s="2" t="s">
        <v>2480</v>
      </c>
      <c r="B742" s="2" t="s">
        <v>174</v>
      </c>
      <c r="C742" s="2" t="s">
        <v>1686</v>
      </c>
      <c r="D742" s="2" t="s">
        <v>49</v>
      </c>
      <c r="E742" s="2" t="s">
        <v>1022</v>
      </c>
      <c r="F742" s="2" t="s">
        <v>1014</v>
      </c>
      <c r="G742" s="2" t="s">
        <v>2481</v>
      </c>
    </row>
    <row r="743" customFormat="false" ht="15" hidden="false" customHeight="false" outlineLevel="0" collapsed="false">
      <c r="A743" s="2" t="s">
        <v>2482</v>
      </c>
      <c r="B743" s="2" t="s">
        <v>174</v>
      </c>
      <c r="C743" s="2" t="s">
        <v>1686</v>
      </c>
      <c r="D743" s="2" t="s">
        <v>49</v>
      </c>
      <c r="E743" s="2" t="s">
        <v>1022</v>
      </c>
      <c r="F743" s="2" t="s">
        <v>1014</v>
      </c>
      <c r="G743" s="2" t="s">
        <v>2483</v>
      </c>
    </row>
    <row r="744" customFormat="false" ht="15" hidden="false" customHeight="false" outlineLevel="0" collapsed="false">
      <c r="A744" s="2" t="s">
        <v>2484</v>
      </c>
      <c r="B744" s="2" t="s">
        <v>174</v>
      </c>
      <c r="C744" s="2" t="s">
        <v>1686</v>
      </c>
      <c r="D744" s="2" t="s">
        <v>49</v>
      </c>
      <c r="E744" s="2" t="s">
        <v>1022</v>
      </c>
      <c r="F744" s="2" t="s">
        <v>1014</v>
      </c>
      <c r="G744" s="2" t="s">
        <v>2485</v>
      </c>
    </row>
    <row r="745" customFormat="false" ht="15" hidden="false" customHeight="false" outlineLevel="0" collapsed="false">
      <c r="A745" s="2" t="s">
        <v>2486</v>
      </c>
      <c r="B745" s="2" t="s">
        <v>174</v>
      </c>
      <c r="C745" s="2" t="s">
        <v>1686</v>
      </c>
      <c r="D745" s="2" t="s">
        <v>49</v>
      </c>
      <c r="E745" s="2" t="s">
        <v>1022</v>
      </c>
      <c r="F745" s="2" t="s">
        <v>1014</v>
      </c>
      <c r="G745" s="2" t="s">
        <v>2487</v>
      </c>
    </row>
    <row r="746" customFormat="false" ht="15" hidden="false" customHeight="false" outlineLevel="0" collapsed="false">
      <c r="A746" s="2" t="s">
        <v>2488</v>
      </c>
      <c r="B746" s="2" t="s">
        <v>174</v>
      </c>
      <c r="C746" s="2" t="s">
        <v>1686</v>
      </c>
      <c r="D746" s="2" t="s">
        <v>49</v>
      </c>
      <c r="E746" s="2" t="s">
        <v>1022</v>
      </c>
      <c r="F746" s="2" t="s">
        <v>1014</v>
      </c>
      <c r="G746" s="2" t="s">
        <v>2489</v>
      </c>
    </row>
    <row r="747" customFormat="false" ht="15" hidden="false" customHeight="false" outlineLevel="0" collapsed="false">
      <c r="A747" s="2" t="s">
        <v>2490</v>
      </c>
      <c r="B747" s="2" t="s">
        <v>174</v>
      </c>
      <c r="C747" s="2" t="s">
        <v>1686</v>
      </c>
      <c r="D747" s="2" t="s">
        <v>49</v>
      </c>
      <c r="E747" s="2" t="s">
        <v>1022</v>
      </c>
      <c r="F747" s="2" t="s">
        <v>1014</v>
      </c>
      <c r="G747" s="2" t="s">
        <v>2491</v>
      </c>
    </row>
    <row r="748" customFormat="false" ht="15" hidden="false" customHeight="false" outlineLevel="0" collapsed="false">
      <c r="A748" s="2" t="s">
        <v>2492</v>
      </c>
      <c r="B748" s="2" t="s">
        <v>174</v>
      </c>
      <c r="C748" s="2" t="s">
        <v>1686</v>
      </c>
      <c r="D748" s="2" t="s">
        <v>49</v>
      </c>
      <c r="E748" s="2" t="s">
        <v>1022</v>
      </c>
      <c r="F748" s="2" t="s">
        <v>1014</v>
      </c>
      <c r="G748" s="2" t="s">
        <v>2493</v>
      </c>
    </row>
    <row r="749" customFormat="false" ht="15" hidden="false" customHeight="false" outlineLevel="0" collapsed="false">
      <c r="A749" s="2" t="s">
        <v>2494</v>
      </c>
      <c r="B749" s="2" t="s">
        <v>174</v>
      </c>
      <c r="C749" s="2" t="s">
        <v>1686</v>
      </c>
      <c r="D749" s="2" t="s">
        <v>49</v>
      </c>
      <c r="E749" s="2" t="s">
        <v>1022</v>
      </c>
      <c r="F749" s="2" t="s">
        <v>1014</v>
      </c>
      <c r="G749" s="2" t="s">
        <v>2495</v>
      </c>
    </row>
    <row r="750" customFormat="false" ht="15" hidden="false" customHeight="false" outlineLevel="0" collapsed="false">
      <c r="A750" s="2" t="s">
        <v>2496</v>
      </c>
      <c r="B750" s="2" t="s">
        <v>174</v>
      </c>
      <c r="C750" s="2" t="s">
        <v>1686</v>
      </c>
      <c r="D750" s="2" t="s">
        <v>49</v>
      </c>
      <c r="E750" s="2" t="s">
        <v>1022</v>
      </c>
      <c r="F750" s="2" t="s">
        <v>1014</v>
      </c>
      <c r="G750" s="2" t="s">
        <v>2497</v>
      </c>
    </row>
    <row r="751" customFormat="false" ht="15" hidden="false" customHeight="false" outlineLevel="0" collapsed="false">
      <c r="A751" s="2" t="s">
        <v>2498</v>
      </c>
      <c r="B751" s="2" t="s">
        <v>174</v>
      </c>
      <c r="C751" s="2" t="s">
        <v>1686</v>
      </c>
      <c r="D751" s="2" t="s">
        <v>49</v>
      </c>
      <c r="E751" s="2" t="s">
        <v>1022</v>
      </c>
      <c r="F751" s="2" t="s">
        <v>1014</v>
      </c>
      <c r="G751" s="2" t="s">
        <v>2499</v>
      </c>
    </row>
    <row r="752" customFormat="false" ht="15" hidden="false" customHeight="false" outlineLevel="0" collapsed="false">
      <c r="A752" s="2" t="s">
        <v>2500</v>
      </c>
      <c r="B752" s="2" t="s">
        <v>174</v>
      </c>
      <c r="C752" s="2" t="s">
        <v>1686</v>
      </c>
      <c r="D752" s="2" t="s">
        <v>49</v>
      </c>
      <c r="E752" s="2" t="s">
        <v>1022</v>
      </c>
      <c r="F752" s="2" t="s">
        <v>1014</v>
      </c>
      <c r="G752" s="2" t="s">
        <v>2501</v>
      </c>
    </row>
    <row r="753" customFormat="false" ht="15" hidden="false" customHeight="false" outlineLevel="0" collapsed="false">
      <c r="A753" s="2" t="s">
        <v>2502</v>
      </c>
      <c r="B753" s="2" t="s">
        <v>174</v>
      </c>
      <c r="C753" s="2" t="s">
        <v>1686</v>
      </c>
      <c r="D753" s="2" t="s">
        <v>49</v>
      </c>
      <c r="E753" s="2" t="s">
        <v>1022</v>
      </c>
      <c r="F753" s="2" t="s">
        <v>1014</v>
      </c>
      <c r="G753" s="2" t="s">
        <v>2503</v>
      </c>
    </row>
    <row r="754" customFormat="false" ht="15" hidden="false" customHeight="false" outlineLevel="0" collapsed="false">
      <c r="A754" s="2" t="s">
        <v>2504</v>
      </c>
      <c r="B754" s="2" t="s">
        <v>174</v>
      </c>
      <c r="C754" s="2" t="s">
        <v>1686</v>
      </c>
      <c r="D754" s="2" t="s">
        <v>49</v>
      </c>
      <c r="E754" s="2" t="s">
        <v>1022</v>
      </c>
      <c r="F754" s="2" t="s">
        <v>1014</v>
      </c>
      <c r="G754" s="2" t="s">
        <v>2505</v>
      </c>
    </row>
    <row r="755" customFormat="false" ht="15" hidden="false" customHeight="false" outlineLevel="0" collapsed="false">
      <c r="A755" s="2" t="s">
        <v>2506</v>
      </c>
      <c r="B755" s="2" t="s">
        <v>174</v>
      </c>
      <c r="C755" s="2" t="s">
        <v>1686</v>
      </c>
      <c r="D755" s="2" t="s">
        <v>49</v>
      </c>
      <c r="E755" s="2" t="s">
        <v>1022</v>
      </c>
      <c r="F755" s="2" t="s">
        <v>1014</v>
      </c>
      <c r="G755" s="2" t="s">
        <v>2507</v>
      </c>
    </row>
    <row r="756" customFormat="false" ht="15" hidden="false" customHeight="false" outlineLevel="0" collapsed="false">
      <c r="A756" s="2" t="s">
        <v>2508</v>
      </c>
      <c r="B756" s="2" t="s">
        <v>174</v>
      </c>
      <c r="C756" s="2" t="s">
        <v>1686</v>
      </c>
      <c r="D756" s="2" t="s">
        <v>49</v>
      </c>
      <c r="E756" s="2" t="s">
        <v>1022</v>
      </c>
      <c r="F756" s="2" t="s">
        <v>1014</v>
      </c>
      <c r="G756" s="2" t="s">
        <v>2509</v>
      </c>
    </row>
    <row r="757" customFormat="false" ht="15" hidden="false" customHeight="false" outlineLevel="0" collapsed="false">
      <c r="A757" s="2" t="s">
        <v>2510</v>
      </c>
      <c r="B757" s="2" t="s">
        <v>174</v>
      </c>
      <c r="C757" s="2" t="s">
        <v>1686</v>
      </c>
      <c r="D757" s="2" t="s">
        <v>49</v>
      </c>
      <c r="E757" s="2" t="s">
        <v>1022</v>
      </c>
      <c r="F757" s="2" t="s">
        <v>1014</v>
      </c>
      <c r="G757" s="2" t="s">
        <v>2511</v>
      </c>
    </row>
    <row r="758" customFormat="false" ht="15" hidden="false" customHeight="false" outlineLevel="0" collapsed="false">
      <c r="A758" s="2" t="s">
        <v>2512</v>
      </c>
      <c r="B758" s="2" t="s">
        <v>174</v>
      </c>
      <c r="C758" s="2" t="s">
        <v>1686</v>
      </c>
      <c r="D758" s="2" t="s">
        <v>49</v>
      </c>
      <c r="E758" s="2" t="s">
        <v>1022</v>
      </c>
      <c r="F758" s="2" t="s">
        <v>1014</v>
      </c>
      <c r="G758" s="2" t="s">
        <v>2513</v>
      </c>
    </row>
    <row r="759" customFormat="false" ht="15" hidden="false" customHeight="false" outlineLevel="0" collapsed="false">
      <c r="A759" s="2" t="s">
        <v>2514</v>
      </c>
      <c r="B759" s="2" t="s">
        <v>174</v>
      </c>
      <c r="C759" s="2" t="s">
        <v>1686</v>
      </c>
      <c r="D759" s="2" t="s">
        <v>49</v>
      </c>
      <c r="E759" s="2" t="s">
        <v>1022</v>
      </c>
      <c r="F759" s="2" t="s">
        <v>1014</v>
      </c>
      <c r="G759" s="2" t="s">
        <v>2515</v>
      </c>
    </row>
    <row r="760" customFormat="false" ht="15" hidden="false" customHeight="false" outlineLevel="0" collapsed="false">
      <c r="A760" s="2" t="s">
        <v>2516</v>
      </c>
      <c r="B760" s="2" t="s">
        <v>174</v>
      </c>
      <c r="C760" s="2" t="s">
        <v>1686</v>
      </c>
      <c r="D760" s="2" t="s">
        <v>49</v>
      </c>
      <c r="E760" s="2" t="s">
        <v>1022</v>
      </c>
      <c r="F760" s="2" t="s">
        <v>1014</v>
      </c>
      <c r="G760" s="2" t="s">
        <v>2517</v>
      </c>
    </row>
    <row r="761" customFormat="false" ht="15" hidden="false" customHeight="false" outlineLevel="0" collapsed="false">
      <c r="A761" s="2" t="s">
        <v>2518</v>
      </c>
      <c r="B761" s="2" t="s">
        <v>174</v>
      </c>
      <c r="C761" s="2" t="s">
        <v>1390</v>
      </c>
      <c r="D761" s="2" t="s">
        <v>48</v>
      </c>
      <c r="E761" s="2" t="s">
        <v>1391</v>
      </c>
      <c r="F761" s="2" t="s">
        <v>1014</v>
      </c>
      <c r="G761" s="2" t="s">
        <v>2519</v>
      </c>
    </row>
    <row r="762" customFormat="false" ht="15" hidden="false" customHeight="false" outlineLevel="0" collapsed="false">
      <c r="A762" s="2" t="s">
        <v>2520</v>
      </c>
      <c r="B762" s="2" t="s">
        <v>174</v>
      </c>
      <c r="C762" s="2" t="s">
        <v>1686</v>
      </c>
      <c r="D762" s="2" t="s">
        <v>49</v>
      </c>
      <c r="E762" s="2" t="s">
        <v>1022</v>
      </c>
      <c r="F762" s="2" t="s">
        <v>1014</v>
      </c>
      <c r="G762" s="2" t="s">
        <v>2521</v>
      </c>
    </row>
    <row r="763" customFormat="false" ht="15" hidden="false" customHeight="false" outlineLevel="0" collapsed="false">
      <c r="A763" s="2" t="s">
        <v>2522</v>
      </c>
      <c r="B763" s="2" t="s">
        <v>174</v>
      </c>
      <c r="C763" s="2" t="s">
        <v>1686</v>
      </c>
      <c r="D763" s="2" t="s">
        <v>49</v>
      </c>
      <c r="E763" s="2" t="s">
        <v>1022</v>
      </c>
      <c r="F763" s="2" t="s">
        <v>1014</v>
      </c>
      <c r="G763" s="2" t="s">
        <v>2523</v>
      </c>
    </row>
    <row r="764" customFormat="false" ht="15" hidden="false" customHeight="false" outlineLevel="0" collapsed="false">
      <c r="A764" s="2" t="s">
        <v>2524</v>
      </c>
      <c r="B764" s="2" t="s">
        <v>174</v>
      </c>
      <c r="C764" s="2" t="s">
        <v>1686</v>
      </c>
      <c r="D764" s="2" t="s">
        <v>49</v>
      </c>
      <c r="E764" s="2" t="s">
        <v>1022</v>
      </c>
      <c r="F764" s="2" t="s">
        <v>1014</v>
      </c>
      <c r="G764" s="2" t="s">
        <v>2525</v>
      </c>
    </row>
    <row r="765" customFormat="false" ht="15" hidden="false" customHeight="false" outlineLevel="0" collapsed="false">
      <c r="A765" s="2" t="s">
        <v>2526</v>
      </c>
      <c r="B765" s="2" t="s">
        <v>174</v>
      </c>
      <c r="C765" s="2" t="s">
        <v>1686</v>
      </c>
      <c r="D765" s="2" t="s">
        <v>49</v>
      </c>
      <c r="E765" s="2" t="s">
        <v>1022</v>
      </c>
      <c r="F765" s="2" t="s">
        <v>1014</v>
      </c>
      <c r="G765" s="2" t="s">
        <v>2527</v>
      </c>
    </row>
    <row r="766" customFormat="false" ht="15" hidden="false" customHeight="false" outlineLevel="0" collapsed="false">
      <c r="A766" s="2" t="s">
        <v>2528</v>
      </c>
      <c r="B766" s="2" t="s">
        <v>174</v>
      </c>
      <c r="C766" s="2" t="s">
        <v>1686</v>
      </c>
      <c r="D766" s="2" t="s">
        <v>49</v>
      </c>
      <c r="E766" s="2" t="s">
        <v>1022</v>
      </c>
      <c r="F766" s="2" t="s">
        <v>1014</v>
      </c>
      <c r="G766" s="2" t="s">
        <v>2529</v>
      </c>
    </row>
    <row r="767" customFormat="false" ht="15" hidden="false" customHeight="false" outlineLevel="0" collapsed="false">
      <c r="A767" s="2" t="s">
        <v>2530</v>
      </c>
      <c r="B767" s="2" t="s">
        <v>174</v>
      </c>
      <c r="C767" s="2" t="s">
        <v>1686</v>
      </c>
      <c r="D767" s="2" t="s">
        <v>49</v>
      </c>
      <c r="E767" s="2" t="s">
        <v>1022</v>
      </c>
      <c r="F767" s="2" t="s">
        <v>1014</v>
      </c>
      <c r="G767" s="2" t="s">
        <v>2531</v>
      </c>
    </row>
    <row r="768" customFormat="false" ht="15" hidden="false" customHeight="false" outlineLevel="0" collapsed="false">
      <c r="A768" s="2" t="s">
        <v>2532</v>
      </c>
      <c r="B768" s="2" t="s">
        <v>174</v>
      </c>
      <c r="C768" s="2" t="s">
        <v>1686</v>
      </c>
      <c r="D768" s="2" t="s">
        <v>49</v>
      </c>
      <c r="E768" s="2" t="s">
        <v>1022</v>
      </c>
      <c r="F768" s="2" t="s">
        <v>1014</v>
      </c>
      <c r="G768" s="2" t="s">
        <v>2533</v>
      </c>
    </row>
    <row r="769" customFormat="false" ht="15" hidden="false" customHeight="false" outlineLevel="0" collapsed="false">
      <c r="A769" s="2" t="s">
        <v>2534</v>
      </c>
      <c r="B769" s="2" t="s">
        <v>174</v>
      </c>
      <c r="C769" s="2" t="s">
        <v>1686</v>
      </c>
      <c r="D769" s="2" t="s">
        <v>49</v>
      </c>
      <c r="E769" s="2" t="s">
        <v>1022</v>
      </c>
      <c r="F769" s="2" t="s">
        <v>1014</v>
      </c>
      <c r="G769" s="2" t="s">
        <v>2535</v>
      </c>
    </row>
    <row r="770" customFormat="false" ht="15" hidden="false" customHeight="false" outlineLevel="0" collapsed="false">
      <c r="A770" s="2" t="s">
        <v>2536</v>
      </c>
      <c r="B770" s="2" t="s">
        <v>174</v>
      </c>
      <c r="C770" s="2" t="s">
        <v>1686</v>
      </c>
      <c r="D770" s="2" t="s">
        <v>49</v>
      </c>
      <c r="E770" s="2" t="s">
        <v>1022</v>
      </c>
      <c r="F770" s="2" t="s">
        <v>1014</v>
      </c>
      <c r="G770" s="2" t="s">
        <v>2537</v>
      </c>
    </row>
    <row r="771" customFormat="false" ht="15" hidden="false" customHeight="false" outlineLevel="0" collapsed="false">
      <c r="A771" s="2" t="s">
        <v>2538</v>
      </c>
      <c r="B771" s="2" t="s">
        <v>174</v>
      </c>
      <c r="C771" s="2" t="s">
        <v>1686</v>
      </c>
      <c r="D771" s="2" t="s">
        <v>49</v>
      </c>
      <c r="E771" s="2" t="s">
        <v>1022</v>
      </c>
      <c r="F771" s="2" t="s">
        <v>1014</v>
      </c>
      <c r="G771" s="2" t="s">
        <v>2539</v>
      </c>
    </row>
    <row r="772" customFormat="false" ht="15" hidden="false" customHeight="false" outlineLevel="0" collapsed="false">
      <c r="A772" s="2" t="s">
        <v>2540</v>
      </c>
      <c r="B772" s="2" t="s">
        <v>174</v>
      </c>
      <c r="C772" s="2" t="s">
        <v>1686</v>
      </c>
      <c r="D772" s="2" t="s">
        <v>49</v>
      </c>
      <c r="E772" s="2" t="s">
        <v>1022</v>
      </c>
      <c r="F772" s="2" t="s">
        <v>1014</v>
      </c>
      <c r="G772" s="2" t="s">
        <v>2541</v>
      </c>
    </row>
    <row r="773" customFormat="false" ht="15" hidden="false" customHeight="false" outlineLevel="0" collapsed="false">
      <c r="A773" s="2" t="s">
        <v>2542</v>
      </c>
      <c r="B773" s="2" t="s">
        <v>174</v>
      </c>
      <c r="C773" s="2" t="s">
        <v>1686</v>
      </c>
      <c r="D773" s="2" t="s">
        <v>49</v>
      </c>
      <c r="E773" s="2" t="s">
        <v>1022</v>
      </c>
      <c r="F773" s="2" t="s">
        <v>1014</v>
      </c>
      <c r="G773" s="2" t="s">
        <v>2543</v>
      </c>
    </row>
    <row r="774" customFormat="false" ht="15" hidden="false" customHeight="false" outlineLevel="0" collapsed="false">
      <c r="A774" s="2" t="s">
        <v>2544</v>
      </c>
      <c r="B774" s="2" t="s">
        <v>174</v>
      </c>
      <c r="C774" s="2" t="s">
        <v>1686</v>
      </c>
      <c r="D774" s="2" t="s">
        <v>49</v>
      </c>
      <c r="E774" s="2" t="s">
        <v>1022</v>
      </c>
      <c r="F774" s="2" t="s">
        <v>1014</v>
      </c>
      <c r="G774" s="2" t="s">
        <v>2545</v>
      </c>
    </row>
    <row r="775" customFormat="false" ht="15" hidden="false" customHeight="false" outlineLevel="0" collapsed="false">
      <c r="A775" s="2" t="s">
        <v>2546</v>
      </c>
      <c r="B775" s="2" t="s">
        <v>174</v>
      </c>
      <c r="C775" s="2" t="s">
        <v>1686</v>
      </c>
      <c r="D775" s="2" t="s">
        <v>49</v>
      </c>
      <c r="E775" s="2" t="s">
        <v>1022</v>
      </c>
      <c r="F775" s="2" t="s">
        <v>1014</v>
      </c>
      <c r="G775" s="2" t="s">
        <v>2547</v>
      </c>
    </row>
    <row r="776" customFormat="false" ht="15" hidden="false" customHeight="false" outlineLevel="0" collapsed="false">
      <c r="A776" s="2" t="s">
        <v>2548</v>
      </c>
      <c r="B776" s="2" t="s">
        <v>174</v>
      </c>
      <c r="C776" s="2" t="s">
        <v>1686</v>
      </c>
      <c r="D776" s="2" t="s">
        <v>49</v>
      </c>
      <c r="E776" s="2" t="s">
        <v>1022</v>
      </c>
      <c r="F776" s="2" t="s">
        <v>1014</v>
      </c>
      <c r="G776" s="2" t="s">
        <v>2549</v>
      </c>
    </row>
    <row r="777" customFormat="false" ht="15" hidden="false" customHeight="false" outlineLevel="0" collapsed="false">
      <c r="A777" s="2" t="s">
        <v>2550</v>
      </c>
      <c r="B777" s="2" t="s">
        <v>174</v>
      </c>
      <c r="C777" s="2" t="s">
        <v>1686</v>
      </c>
      <c r="D777" s="2" t="s">
        <v>49</v>
      </c>
      <c r="E777" s="2" t="s">
        <v>1022</v>
      </c>
      <c r="F777" s="2" t="s">
        <v>1014</v>
      </c>
      <c r="G777" s="2" t="s">
        <v>2551</v>
      </c>
    </row>
    <row r="778" customFormat="false" ht="15" hidden="false" customHeight="false" outlineLevel="0" collapsed="false">
      <c r="A778" s="2" t="s">
        <v>2552</v>
      </c>
      <c r="B778" s="2" t="s">
        <v>158</v>
      </c>
      <c r="C778" s="2" t="s">
        <v>2553</v>
      </c>
      <c r="D778" s="2" t="s">
        <v>49</v>
      </c>
      <c r="E778" s="2" t="s">
        <v>1022</v>
      </c>
      <c r="F778" s="2" t="s">
        <v>1014</v>
      </c>
      <c r="G778" s="2" t="s">
        <v>2554</v>
      </c>
    </row>
    <row r="779" customFormat="false" ht="15" hidden="false" customHeight="false" outlineLevel="0" collapsed="false">
      <c r="A779" s="2" t="s">
        <v>2555</v>
      </c>
      <c r="B779" s="2" t="s">
        <v>174</v>
      </c>
      <c r="C779" s="2" t="s">
        <v>1117</v>
      </c>
      <c r="D779" s="2" t="s">
        <v>47</v>
      </c>
      <c r="E779" s="2" t="s">
        <v>1013</v>
      </c>
      <c r="F779" s="2" t="s">
        <v>1014</v>
      </c>
      <c r="G779" s="2" t="s">
        <v>2556</v>
      </c>
    </row>
    <row r="780" customFormat="false" ht="15" hidden="false" customHeight="false" outlineLevel="0" collapsed="false">
      <c r="A780" s="2" t="s">
        <v>2557</v>
      </c>
      <c r="B780" s="2" t="s">
        <v>174</v>
      </c>
      <c r="C780" s="2" t="s">
        <v>1117</v>
      </c>
      <c r="D780" s="2" t="s">
        <v>47</v>
      </c>
      <c r="E780" s="2" t="s">
        <v>1013</v>
      </c>
      <c r="F780" s="2" t="s">
        <v>1014</v>
      </c>
      <c r="G780" s="2" t="s">
        <v>2558</v>
      </c>
    </row>
    <row r="781" customFormat="false" ht="15" hidden="false" customHeight="false" outlineLevel="0" collapsed="false">
      <c r="A781" s="2" t="s">
        <v>2559</v>
      </c>
      <c r="B781" s="2" t="s">
        <v>174</v>
      </c>
      <c r="C781" s="2" t="s">
        <v>2560</v>
      </c>
      <c r="D781" s="2" t="s">
        <v>49</v>
      </c>
      <c r="E781" s="2" t="s">
        <v>2561</v>
      </c>
      <c r="F781" s="2" t="s">
        <v>1014</v>
      </c>
      <c r="G781" s="2" t="s">
        <v>2562</v>
      </c>
    </row>
    <row r="782" customFormat="false" ht="15" hidden="false" customHeight="false" outlineLevel="0" collapsed="false">
      <c r="A782" s="2" t="s">
        <v>2563</v>
      </c>
      <c r="B782" s="2" t="s">
        <v>174</v>
      </c>
      <c r="C782" s="2" t="s">
        <v>2560</v>
      </c>
      <c r="D782" s="2" t="s">
        <v>49</v>
      </c>
      <c r="E782" s="2" t="s">
        <v>2561</v>
      </c>
      <c r="F782" s="2" t="s">
        <v>1014</v>
      </c>
      <c r="G782" s="2" t="s">
        <v>2564</v>
      </c>
    </row>
    <row r="783" customFormat="false" ht="15" hidden="false" customHeight="false" outlineLevel="0" collapsed="false">
      <c r="A783" s="2" t="s">
        <v>2565</v>
      </c>
      <c r="B783" s="2" t="s">
        <v>123</v>
      </c>
      <c r="C783" s="2" t="s">
        <v>123</v>
      </c>
      <c r="D783" s="2" t="s">
        <v>47</v>
      </c>
      <c r="E783" s="2" t="s">
        <v>1013</v>
      </c>
      <c r="F783" s="2" t="s">
        <v>1014</v>
      </c>
      <c r="G783" s="2" t="s">
        <v>2566</v>
      </c>
    </row>
    <row r="784" customFormat="false" ht="15" hidden="false" customHeight="false" outlineLevel="0" collapsed="false">
      <c r="A784" s="2" t="s">
        <v>2567</v>
      </c>
      <c r="B784" s="2" t="s">
        <v>123</v>
      </c>
      <c r="C784" s="2" t="s">
        <v>123</v>
      </c>
      <c r="D784" s="2" t="s">
        <v>47</v>
      </c>
      <c r="E784" s="2" t="s">
        <v>1013</v>
      </c>
      <c r="F784" s="2" t="s">
        <v>1014</v>
      </c>
      <c r="G784" s="2" t="s">
        <v>2568</v>
      </c>
    </row>
    <row r="785" customFormat="false" ht="15" hidden="false" customHeight="false" outlineLevel="0" collapsed="false">
      <c r="A785" s="2" t="s">
        <v>2569</v>
      </c>
      <c r="B785" s="2" t="s">
        <v>123</v>
      </c>
      <c r="C785" s="2" t="s">
        <v>123</v>
      </c>
      <c r="D785" s="2" t="s">
        <v>47</v>
      </c>
      <c r="E785" s="2" t="s">
        <v>1013</v>
      </c>
      <c r="F785" s="2" t="s">
        <v>1014</v>
      </c>
      <c r="G785" s="2" t="s">
        <v>2570</v>
      </c>
    </row>
    <row r="786" customFormat="false" ht="15" hidden="false" customHeight="false" outlineLevel="0" collapsed="false">
      <c r="A786" s="2" t="s">
        <v>2571</v>
      </c>
      <c r="B786" s="2" t="s">
        <v>123</v>
      </c>
      <c r="C786" s="2" t="s">
        <v>123</v>
      </c>
      <c r="D786" s="2" t="s">
        <v>47</v>
      </c>
      <c r="E786" s="2" t="s">
        <v>1013</v>
      </c>
      <c r="F786" s="2" t="s">
        <v>1014</v>
      </c>
      <c r="G786" s="2" t="s">
        <v>2572</v>
      </c>
    </row>
    <row r="787" customFormat="false" ht="15" hidden="false" customHeight="false" outlineLevel="0" collapsed="false">
      <c r="A787" s="2" t="s">
        <v>2573</v>
      </c>
      <c r="B787" s="2" t="s">
        <v>123</v>
      </c>
      <c r="C787" s="2" t="s">
        <v>123</v>
      </c>
      <c r="D787" s="2" t="s">
        <v>47</v>
      </c>
      <c r="E787" s="2" t="s">
        <v>1013</v>
      </c>
      <c r="F787" s="2" t="s">
        <v>1014</v>
      </c>
      <c r="G787" s="2" t="s">
        <v>2574</v>
      </c>
    </row>
    <row r="788" customFormat="false" ht="15" hidden="false" customHeight="false" outlineLevel="0" collapsed="false">
      <c r="A788" s="2" t="s">
        <v>2575</v>
      </c>
      <c r="B788" s="2" t="s">
        <v>123</v>
      </c>
      <c r="C788" s="2" t="s">
        <v>123</v>
      </c>
      <c r="D788" s="2" t="s">
        <v>47</v>
      </c>
      <c r="E788" s="2" t="s">
        <v>1013</v>
      </c>
      <c r="F788" s="2" t="s">
        <v>1014</v>
      </c>
      <c r="G788" s="2" t="s">
        <v>2576</v>
      </c>
    </row>
    <row r="789" customFormat="false" ht="15" hidden="false" customHeight="false" outlineLevel="0" collapsed="false">
      <c r="A789" s="2" t="s">
        <v>2577</v>
      </c>
      <c r="B789" s="2" t="s">
        <v>123</v>
      </c>
      <c r="C789" s="2" t="s">
        <v>123</v>
      </c>
      <c r="D789" s="2" t="s">
        <v>47</v>
      </c>
      <c r="E789" s="2" t="s">
        <v>1013</v>
      </c>
      <c r="F789" s="2" t="s">
        <v>1014</v>
      </c>
      <c r="G789" s="2" t="s">
        <v>2578</v>
      </c>
    </row>
    <row r="790" customFormat="false" ht="15" hidden="false" customHeight="false" outlineLevel="0" collapsed="false">
      <c r="A790" s="2" t="s">
        <v>2579</v>
      </c>
      <c r="B790" s="2" t="s">
        <v>123</v>
      </c>
      <c r="C790" s="2" t="s">
        <v>123</v>
      </c>
      <c r="D790" s="2" t="s">
        <v>47</v>
      </c>
      <c r="E790" s="2" t="s">
        <v>1013</v>
      </c>
      <c r="F790" s="2" t="s">
        <v>1014</v>
      </c>
      <c r="G790" s="2" t="s">
        <v>2580</v>
      </c>
    </row>
    <row r="791" customFormat="false" ht="15" hidden="false" customHeight="false" outlineLevel="0" collapsed="false">
      <c r="A791" s="2" t="s">
        <v>2581</v>
      </c>
      <c r="B791" s="2" t="s">
        <v>123</v>
      </c>
      <c r="C791" s="2" t="s">
        <v>123</v>
      </c>
      <c r="D791" s="2" t="s">
        <v>47</v>
      </c>
      <c r="E791" s="2" t="s">
        <v>1013</v>
      </c>
      <c r="F791" s="2" t="s">
        <v>1014</v>
      </c>
      <c r="G791" s="2" t="s">
        <v>2582</v>
      </c>
    </row>
    <row r="792" customFormat="false" ht="15" hidden="false" customHeight="false" outlineLevel="0" collapsed="false">
      <c r="A792" s="2" t="s">
        <v>2583</v>
      </c>
      <c r="B792" s="2" t="s">
        <v>123</v>
      </c>
      <c r="C792" s="2" t="s">
        <v>123</v>
      </c>
      <c r="D792" s="2" t="s">
        <v>47</v>
      </c>
      <c r="E792" s="2" t="s">
        <v>1013</v>
      </c>
      <c r="F792" s="2" t="s">
        <v>1014</v>
      </c>
      <c r="G792" s="2" t="s">
        <v>2584</v>
      </c>
    </row>
    <row r="793" customFormat="false" ht="15" hidden="false" customHeight="false" outlineLevel="0" collapsed="false">
      <c r="A793" s="2" t="s">
        <v>2585</v>
      </c>
      <c r="B793" s="2" t="s">
        <v>123</v>
      </c>
      <c r="C793" s="2" t="s">
        <v>123</v>
      </c>
      <c r="D793" s="2" t="s">
        <v>47</v>
      </c>
      <c r="E793" s="2" t="s">
        <v>1013</v>
      </c>
      <c r="F793" s="2" t="s">
        <v>1014</v>
      </c>
      <c r="G793" s="2" t="s">
        <v>2586</v>
      </c>
    </row>
    <row r="794" customFormat="false" ht="15" hidden="false" customHeight="false" outlineLevel="0" collapsed="false">
      <c r="A794" s="2" t="s">
        <v>2587</v>
      </c>
      <c r="B794" s="2" t="s">
        <v>142</v>
      </c>
      <c r="C794" s="2" t="s">
        <v>2588</v>
      </c>
      <c r="D794" s="2" t="s">
        <v>47</v>
      </c>
      <c r="E794" s="2" t="s">
        <v>1013</v>
      </c>
      <c r="F794" s="2" t="s">
        <v>1014</v>
      </c>
      <c r="G794" s="2" t="s">
        <v>2589</v>
      </c>
    </row>
    <row r="795" customFormat="false" ht="15" hidden="false" customHeight="false" outlineLevel="0" collapsed="false">
      <c r="A795" s="2" t="s">
        <v>2590</v>
      </c>
      <c r="B795" s="2" t="s">
        <v>142</v>
      </c>
      <c r="C795" s="2" t="s">
        <v>2588</v>
      </c>
      <c r="D795" s="2" t="s">
        <v>47</v>
      </c>
      <c r="E795" s="2" t="s">
        <v>1013</v>
      </c>
      <c r="F795" s="2" t="s">
        <v>1014</v>
      </c>
      <c r="G795" s="2" t="s">
        <v>2589</v>
      </c>
    </row>
    <row r="796" customFormat="false" ht="15" hidden="false" customHeight="false" outlineLevel="0" collapsed="false">
      <c r="A796" s="2" t="s">
        <v>2591</v>
      </c>
      <c r="B796" s="2" t="s">
        <v>142</v>
      </c>
      <c r="C796" s="2" t="s">
        <v>2588</v>
      </c>
      <c r="D796" s="2" t="s">
        <v>47</v>
      </c>
      <c r="E796" s="2" t="s">
        <v>1013</v>
      </c>
      <c r="F796" s="2" t="s">
        <v>1014</v>
      </c>
      <c r="G796" s="2" t="s">
        <v>2592</v>
      </c>
    </row>
    <row r="797" customFormat="false" ht="15" hidden="false" customHeight="false" outlineLevel="0" collapsed="false">
      <c r="A797" s="2" t="s">
        <v>2593</v>
      </c>
      <c r="B797" s="2" t="s">
        <v>142</v>
      </c>
      <c r="C797" s="2" t="s">
        <v>2588</v>
      </c>
      <c r="D797" s="2" t="s">
        <v>47</v>
      </c>
      <c r="E797" s="2" t="s">
        <v>1013</v>
      </c>
      <c r="F797" s="2" t="s">
        <v>1014</v>
      </c>
      <c r="G797" s="2" t="s">
        <v>2594</v>
      </c>
    </row>
    <row r="798" customFormat="false" ht="15" hidden="false" customHeight="false" outlineLevel="0" collapsed="false">
      <c r="A798" s="2" t="s">
        <v>2595</v>
      </c>
      <c r="B798" s="2" t="s">
        <v>142</v>
      </c>
      <c r="C798" s="2" t="s">
        <v>2588</v>
      </c>
      <c r="D798" s="2" t="s">
        <v>47</v>
      </c>
      <c r="E798" s="2" t="s">
        <v>1013</v>
      </c>
      <c r="F798" s="2" t="s">
        <v>1014</v>
      </c>
      <c r="G798" s="2" t="s">
        <v>2596</v>
      </c>
    </row>
    <row r="799" customFormat="false" ht="15" hidden="false" customHeight="false" outlineLevel="0" collapsed="false">
      <c r="A799" s="2" t="s">
        <v>2597</v>
      </c>
      <c r="B799" s="2" t="s">
        <v>142</v>
      </c>
      <c r="C799" s="2" t="s">
        <v>2588</v>
      </c>
      <c r="D799" s="2" t="s">
        <v>47</v>
      </c>
      <c r="E799" s="2" t="s">
        <v>1013</v>
      </c>
      <c r="F799" s="2" t="s">
        <v>1014</v>
      </c>
      <c r="G799" s="2" t="s">
        <v>2598</v>
      </c>
    </row>
    <row r="800" customFormat="false" ht="15" hidden="false" customHeight="false" outlineLevel="0" collapsed="false">
      <c r="A800" s="2" t="s">
        <v>2599</v>
      </c>
      <c r="B800" s="2" t="s">
        <v>142</v>
      </c>
      <c r="C800" s="2" t="s">
        <v>2588</v>
      </c>
      <c r="D800" s="2" t="s">
        <v>47</v>
      </c>
      <c r="E800" s="2" t="s">
        <v>1013</v>
      </c>
      <c r="F800" s="2" t="s">
        <v>1014</v>
      </c>
      <c r="G800" s="2" t="s">
        <v>2600</v>
      </c>
    </row>
    <row r="801" customFormat="false" ht="15" hidden="false" customHeight="false" outlineLevel="0" collapsed="false">
      <c r="A801" s="2" t="s">
        <v>2601</v>
      </c>
      <c r="B801" s="2" t="s">
        <v>142</v>
      </c>
      <c r="C801" s="2" t="s">
        <v>2588</v>
      </c>
      <c r="D801" s="2" t="s">
        <v>47</v>
      </c>
      <c r="E801" s="2" t="s">
        <v>1013</v>
      </c>
      <c r="F801" s="2" t="s">
        <v>1014</v>
      </c>
      <c r="G801" s="2" t="s">
        <v>2602</v>
      </c>
    </row>
    <row r="802" customFormat="false" ht="15" hidden="false" customHeight="false" outlineLevel="0" collapsed="false">
      <c r="A802" s="2" t="s">
        <v>2603</v>
      </c>
      <c r="B802" s="2" t="s">
        <v>142</v>
      </c>
      <c r="C802" s="2" t="s">
        <v>2588</v>
      </c>
      <c r="D802" s="2" t="s">
        <v>47</v>
      </c>
      <c r="E802" s="2" t="s">
        <v>1013</v>
      </c>
      <c r="F802" s="2" t="s">
        <v>1014</v>
      </c>
      <c r="G802" s="2" t="s">
        <v>2604</v>
      </c>
    </row>
    <row r="803" customFormat="false" ht="15" hidden="false" customHeight="false" outlineLevel="0" collapsed="false">
      <c r="A803" s="2" t="s">
        <v>2605</v>
      </c>
      <c r="B803" s="2" t="s">
        <v>142</v>
      </c>
      <c r="C803" s="2" t="s">
        <v>2588</v>
      </c>
      <c r="D803" s="2" t="s">
        <v>47</v>
      </c>
      <c r="E803" s="2" t="s">
        <v>1013</v>
      </c>
      <c r="F803" s="2" t="s">
        <v>1014</v>
      </c>
      <c r="G803" s="2" t="s">
        <v>2606</v>
      </c>
    </row>
    <row r="804" customFormat="false" ht="15" hidden="false" customHeight="false" outlineLevel="0" collapsed="false">
      <c r="A804" s="2" t="s">
        <v>2607</v>
      </c>
      <c r="B804" s="2" t="s">
        <v>142</v>
      </c>
      <c r="C804" s="2" t="s">
        <v>2588</v>
      </c>
      <c r="D804" s="2" t="s">
        <v>47</v>
      </c>
      <c r="E804" s="2" t="s">
        <v>1013</v>
      </c>
      <c r="F804" s="2" t="s">
        <v>1014</v>
      </c>
      <c r="G804" s="2" t="s">
        <v>2608</v>
      </c>
    </row>
    <row r="805" customFormat="false" ht="15" hidden="false" customHeight="false" outlineLevel="0" collapsed="false">
      <c r="A805" s="2" t="s">
        <v>2609</v>
      </c>
      <c r="B805" s="2" t="s">
        <v>142</v>
      </c>
      <c r="C805" s="2" t="s">
        <v>2588</v>
      </c>
      <c r="D805" s="2" t="s">
        <v>47</v>
      </c>
      <c r="E805" s="2" t="s">
        <v>1013</v>
      </c>
      <c r="F805" s="2" t="s">
        <v>1014</v>
      </c>
      <c r="G805" s="2" t="s">
        <v>2610</v>
      </c>
    </row>
    <row r="806" customFormat="false" ht="15" hidden="false" customHeight="false" outlineLevel="0" collapsed="false">
      <c r="A806" s="2" t="s">
        <v>2611</v>
      </c>
      <c r="B806" s="2" t="s">
        <v>142</v>
      </c>
      <c r="C806" s="2" t="s">
        <v>2588</v>
      </c>
      <c r="D806" s="2" t="s">
        <v>47</v>
      </c>
      <c r="E806" s="2" t="s">
        <v>1013</v>
      </c>
      <c r="F806" s="2" t="s">
        <v>1014</v>
      </c>
      <c r="G806" s="2" t="s">
        <v>2612</v>
      </c>
    </row>
    <row r="807" customFormat="false" ht="15" hidden="false" customHeight="false" outlineLevel="0" collapsed="false">
      <c r="A807" s="2" t="s">
        <v>2613</v>
      </c>
      <c r="B807" s="2" t="s">
        <v>142</v>
      </c>
      <c r="C807" s="2" t="s">
        <v>2588</v>
      </c>
      <c r="D807" s="2" t="s">
        <v>47</v>
      </c>
      <c r="E807" s="2" t="s">
        <v>1013</v>
      </c>
      <c r="F807" s="2" t="s">
        <v>1014</v>
      </c>
      <c r="G807" s="2" t="s">
        <v>2614</v>
      </c>
    </row>
    <row r="808" customFormat="false" ht="15" hidden="false" customHeight="false" outlineLevel="0" collapsed="false">
      <c r="A808" s="2" t="s">
        <v>2615</v>
      </c>
      <c r="B808" s="2" t="s">
        <v>142</v>
      </c>
      <c r="C808" s="2" t="s">
        <v>2588</v>
      </c>
      <c r="D808" s="2" t="s">
        <v>47</v>
      </c>
      <c r="E808" s="2" t="s">
        <v>1013</v>
      </c>
      <c r="F808" s="2" t="s">
        <v>1014</v>
      </c>
      <c r="G808" s="2" t="s">
        <v>2616</v>
      </c>
    </row>
    <row r="809" customFormat="false" ht="15" hidden="false" customHeight="false" outlineLevel="0" collapsed="false">
      <c r="A809" s="2" t="s">
        <v>2617</v>
      </c>
      <c r="B809" s="2" t="s">
        <v>142</v>
      </c>
      <c r="C809" s="2" t="s">
        <v>2588</v>
      </c>
      <c r="D809" s="2" t="s">
        <v>47</v>
      </c>
      <c r="E809" s="2" t="s">
        <v>1013</v>
      </c>
      <c r="F809" s="2" t="s">
        <v>1014</v>
      </c>
      <c r="G809" s="2" t="s">
        <v>2618</v>
      </c>
    </row>
    <row r="810" customFormat="false" ht="15" hidden="false" customHeight="false" outlineLevel="0" collapsed="false">
      <c r="A810" s="2" t="s">
        <v>2619</v>
      </c>
      <c r="B810" s="2" t="s">
        <v>142</v>
      </c>
      <c r="C810" s="2" t="s">
        <v>2588</v>
      </c>
      <c r="D810" s="2" t="s">
        <v>47</v>
      </c>
      <c r="E810" s="2" t="s">
        <v>1013</v>
      </c>
      <c r="F810" s="2" t="s">
        <v>1014</v>
      </c>
      <c r="G810" s="2" t="s">
        <v>2620</v>
      </c>
    </row>
    <row r="811" customFormat="false" ht="15" hidden="false" customHeight="false" outlineLevel="0" collapsed="false">
      <c r="A811" s="2" t="s">
        <v>2621</v>
      </c>
      <c r="B811" s="2" t="s">
        <v>142</v>
      </c>
      <c r="C811" s="2" t="s">
        <v>2588</v>
      </c>
      <c r="D811" s="2" t="s">
        <v>47</v>
      </c>
      <c r="E811" s="2" t="s">
        <v>1013</v>
      </c>
      <c r="F811" s="2" t="s">
        <v>1014</v>
      </c>
      <c r="G811" s="2" t="s">
        <v>2622</v>
      </c>
    </row>
    <row r="812" customFormat="false" ht="15" hidden="false" customHeight="false" outlineLevel="0" collapsed="false">
      <c r="A812" s="2" t="s">
        <v>2623</v>
      </c>
      <c r="B812" s="2" t="s">
        <v>142</v>
      </c>
      <c r="C812" s="2" t="s">
        <v>2588</v>
      </c>
      <c r="D812" s="2" t="s">
        <v>47</v>
      </c>
      <c r="E812" s="2" t="s">
        <v>1013</v>
      </c>
      <c r="F812" s="2" t="s">
        <v>1014</v>
      </c>
      <c r="G812" s="2" t="s">
        <v>2624</v>
      </c>
    </row>
    <row r="813" customFormat="false" ht="15" hidden="false" customHeight="false" outlineLevel="0" collapsed="false">
      <c r="A813" s="2" t="s">
        <v>2625</v>
      </c>
      <c r="B813" s="2" t="s">
        <v>142</v>
      </c>
      <c r="C813" s="2" t="s">
        <v>2588</v>
      </c>
      <c r="D813" s="2" t="s">
        <v>47</v>
      </c>
      <c r="E813" s="2" t="s">
        <v>1013</v>
      </c>
      <c r="F813" s="2" t="s">
        <v>1014</v>
      </c>
      <c r="G813" s="2" t="s">
        <v>2626</v>
      </c>
    </row>
    <row r="814" customFormat="false" ht="15" hidden="false" customHeight="false" outlineLevel="0" collapsed="false">
      <c r="A814" s="2" t="s">
        <v>2627</v>
      </c>
      <c r="B814" s="2" t="s">
        <v>142</v>
      </c>
      <c r="C814" s="2" t="s">
        <v>2588</v>
      </c>
      <c r="D814" s="2" t="s">
        <v>47</v>
      </c>
      <c r="E814" s="2" t="s">
        <v>1013</v>
      </c>
      <c r="F814" s="2" t="s">
        <v>1014</v>
      </c>
      <c r="G814" s="2" t="s">
        <v>2628</v>
      </c>
    </row>
    <row r="815" customFormat="false" ht="15" hidden="false" customHeight="false" outlineLevel="0" collapsed="false">
      <c r="A815" s="2" t="s">
        <v>2629</v>
      </c>
      <c r="B815" s="2" t="s">
        <v>142</v>
      </c>
      <c r="C815" s="2" t="s">
        <v>2588</v>
      </c>
      <c r="D815" s="2" t="s">
        <v>47</v>
      </c>
      <c r="E815" s="2" t="s">
        <v>1013</v>
      </c>
      <c r="F815" s="2" t="s">
        <v>1014</v>
      </c>
      <c r="G815" s="2" t="s">
        <v>2630</v>
      </c>
    </row>
    <row r="816" customFormat="false" ht="15" hidden="false" customHeight="false" outlineLevel="0" collapsed="false">
      <c r="A816" s="2" t="s">
        <v>2631</v>
      </c>
      <c r="B816" s="2" t="s">
        <v>142</v>
      </c>
      <c r="C816" s="2" t="s">
        <v>2588</v>
      </c>
      <c r="D816" s="2" t="s">
        <v>47</v>
      </c>
      <c r="E816" s="2" t="s">
        <v>1013</v>
      </c>
      <c r="F816" s="2" t="s">
        <v>1014</v>
      </c>
      <c r="G816" s="2" t="s">
        <v>2632</v>
      </c>
    </row>
    <row r="817" customFormat="false" ht="15" hidden="false" customHeight="false" outlineLevel="0" collapsed="false">
      <c r="A817" s="2" t="s">
        <v>2633</v>
      </c>
      <c r="B817" s="2" t="s">
        <v>142</v>
      </c>
      <c r="C817" s="2" t="s">
        <v>2588</v>
      </c>
      <c r="D817" s="2" t="s">
        <v>47</v>
      </c>
      <c r="E817" s="2" t="s">
        <v>1013</v>
      </c>
      <c r="F817" s="2" t="s">
        <v>1014</v>
      </c>
      <c r="G817" s="2" t="s">
        <v>2634</v>
      </c>
    </row>
    <row r="818" customFormat="false" ht="15" hidden="false" customHeight="false" outlineLevel="0" collapsed="false">
      <c r="A818" s="2" t="s">
        <v>2635</v>
      </c>
      <c r="B818" s="2" t="s">
        <v>142</v>
      </c>
      <c r="C818" s="2" t="s">
        <v>2588</v>
      </c>
      <c r="D818" s="2" t="s">
        <v>47</v>
      </c>
      <c r="E818" s="2" t="s">
        <v>1013</v>
      </c>
      <c r="F818" s="2" t="s">
        <v>1014</v>
      </c>
      <c r="G818" s="2" t="s">
        <v>2636</v>
      </c>
    </row>
    <row r="819" customFormat="false" ht="15" hidden="false" customHeight="false" outlineLevel="0" collapsed="false">
      <c r="A819" s="2" t="s">
        <v>2637</v>
      </c>
      <c r="B819" s="2" t="s">
        <v>142</v>
      </c>
      <c r="C819" s="2" t="s">
        <v>2588</v>
      </c>
      <c r="D819" s="2" t="s">
        <v>47</v>
      </c>
      <c r="E819" s="2" t="s">
        <v>1013</v>
      </c>
      <c r="F819" s="2" t="s">
        <v>1014</v>
      </c>
      <c r="G819" s="2" t="s">
        <v>2638</v>
      </c>
    </row>
    <row r="820" customFormat="false" ht="15" hidden="false" customHeight="false" outlineLevel="0" collapsed="false">
      <c r="A820" s="2" t="s">
        <v>2639</v>
      </c>
      <c r="B820" s="2" t="s">
        <v>142</v>
      </c>
      <c r="C820" s="2" t="s">
        <v>2588</v>
      </c>
      <c r="D820" s="2" t="s">
        <v>47</v>
      </c>
      <c r="E820" s="2" t="s">
        <v>1013</v>
      </c>
      <c r="F820" s="2" t="s">
        <v>1014</v>
      </c>
      <c r="G820" s="2" t="s">
        <v>2640</v>
      </c>
    </row>
    <row r="821" customFormat="false" ht="15" hidden="false" customHeight="false" outlineLevel="0" collapsed="false">
      <c r="A821" s="2" t="s">
        <v>2641</v>
      </c>
      <c r="B821" s="2" t="s">
        <v>142</v>
      </c>
      <c r="C821" s="2" t="s">
        <v>2588</v>
      </c>
      <c r="D821" s="2" t="s">
        <v>47</v>
      </c>
      <c r="E821" s="2" t="s">
        <v>1013</v>
      </c>
      <c r="F821" s="2" t="s">
        <v>1014</v>
      </c>
      <c r="G821" s="2" t="s">
        <v>2642</v>
      </c>
    </row>
    <row r="822" customFormat="false" ht="15" hidden="false" customHeight="false" outlineLevel="0" collapsed="false">
      <c r="A822" s="2" t="s">
        <v>2643</v>
      </c>
      <c r="B822" s="2" t="s">
        <v>142</v>
      </c>
      <c r="C822" s="2" t="s">
        <v>2588</v>
      </c>
      <c r="D822" s="2" t="s">
        <v>47</v>
      </c>
      <c r="E822" s="2" t="s">
        <v>1013</v>
      </c>
      <c r="F822" s="2" t="s">
        <v>1014</v>
      </c>
      <c r="G822" s="2" t="s">
        <v>2644</v>
      </c>
    </row>
    <row r="823" customFormat="false" ht="15" hidden="false" customHeight="false" outlineLevel="0" collapsed="false">
      <c r="A823" s="2" t="s">
        <v>2645</v>
      </c>
      <c r="B823" s="2" t="s">
        <v>142</v>
      </c>
      <c r="C823" s="2" t="s">
        <v>2588</v>
      </c>
      <c r="D823" s="2" t="s">
        <v>47</v>
      </c>
      <c r="E823" s="2" t="s">
        <v>1013</v>
      </c>
      <c r="F823" s="2" t="s">
        <v>1014</v>
      </c>
      <c r="G823" s="2" t="s">
        <v>2646</v>
      </c>
    </row>
    <row r="824" customFormat="false" ht="15" hidden="false" customHeight="false" outlineLevel="0" collapsed="false">
      <c r="A824" s="2" t="s">
        <v>2647</v>
      </c>
      <c r="B824" s="2" t="s">
        <v>142</v>
      </c>
      <c r="C824" s="2" t="s">
        <v>2588</v>
      </c>
      <c r="D824" s="2" t="s">
        <v>47</v>
      </c>
      <c r="E824" s="2" t="s">
        <v>1013</v>
      </c>
      <c r="F824" s="2" t="s">
        <v>1014</v>
      </c>
      <c r="G824" s="2" t="s">
        <v>2648</v>
      </c>
    </row>
    <row r="825" customFormat="false" ht="15" hidden="false" customHeight="false" outlineLevel="0" collapsed="false">
      <c r="A825" s="2" t="s">
        <v>2649</v>
      </c>
      <c r="B825" s="2" t="s">
        <v>142</v>
      </c>
      <c r="C825" s="2" t="s">
        <v>2588</v>
      </c>
      <c r="D825" s="2" t="s">
        <v>47</v>
      </c>
      <c r="E825" s="2" t="s">
        <v>1013</v>
      </c>
      <c r="F825" s="2" t="s">
        <v>1014</v>
      </c>
      <c r="G825" s="2" t="s">
        <v>2650</v>
      </c>
    </row>
    <row r="826" customFormat="false" ht="15" hidden="false" customHeight="false" outlineLevel="0" collapsed="false">
      <c r="A826" s="2" t="s">
        <v>2651</v>
      </c>
      <c r="B826" s="2" t="s">
        <v>142</v>
      </c>
      <c r="C826" s="2" t="s">
        <v>2588</v>
      </c>
      <c r="D826" s="2" t="s">
        <v>47</v>
      </c>
      <c r="E826" s="2" t="s">
        <v>1013</v>
      </c>
      <c r="F826" s="2" t="s">
        <v>1014</v>
      </c>
      <c r="G826" s="2" t="s">
        <v>2652</v>
      </c>
    </row>
    <row r="827" customFormat="false" ht="15" hidden="false" customHeight="false" outlineLevel="0" collapsed="false">
      <c r="A827" s="2" t="s">
        <v>2653</v>
      </c>
      <c r="B827" s="2" t="s">
        <v>142</v>
      </c>
      <c r="C827" s="2" t="s">
        <v>2588</v>
      </c>
      <c r="D827" s="2" t="s">
        <v>47</v>
      </c>
      <c r="E827" s="2" t="s">
        <v>1013</v>
      </c>
      <c r="F827" s="2" t="s">
        <v>1014</v>
      </c>
      <c r="G827" s="2" t="s">
        <v>2654</v>
      </c>
    </row>
    <row r="828" customFormat="false" ht="15" hidden="false" customHeight="false" outlineLevel="0" collapsed="false">
      <c r="A828" s="2" t="s">
        <v>2655</v>
      </c>
      <c r="B828" s="2" t="s">
        <v>142</v>
      </c>
      <c r="C828" s="2" t="s">
        <v>2588</v>
      </c>
      <c r="D828" s="2" t="s">
        <v>47</v>
      </c>
      <c r="E828" s="2" t="s">
        <v>1013</v>
      </c>
      <c r="F828" s="2" t="s">
        <v>1014</v>
      </c>
      <c r="G828" s="2" t="s">
        <v>2656</v>
      </c>
    </row>
    <row r="829" customFormat="false" ht="15" hidden="false" customHeight="false" outlineLevel="0" collapsed="false">
      <c r="A829" s="2" t="s">
        <v>2657</v>
      </c>
      <c r="B829" s="2" t="s">
        <v>142</v>
      </c>
      <c r="C829" s="2" t="s">
        <v>2588</v>
      </c>
      <c r="D829" s="2" t="s">
        <v>47</v>
      </c>
      <c r="E829" s="2" t="s">
        <v>1013</v>
      </c>
      <c r="F829" s="2" t="s">
        <v>1014</v>
      </c>
      <c r="G829" s="2" t="s">
        <v>2658</v>
      </c>
    </row>
    <row r="830" customFormat="false" ht="15" hidden="false" customHeight="false" outlineLevel="0" collapsed="false">
      <c r="A830" s="2" t="s">
        <v>2659</v>
      </c>
      <c r="B830" s="2" t="s">
        <v>142</v>
      </c>
      <c r="C830" s="2" t="s">
        <v>2588</v>
      </c>
      <c r="D830" s="2" t="s">
        <v>47</v>
      </c>
      <c r="E830" s="2" t="s">
        <v>1013</v>
      </c>
      <c r="F830" s="2" t="s">
        <v>1014</v>
      </c>
      <c r="G830" s="2" t="s">
        <v>2660</v>
      </c>
    </row>
    <row r="831" customFormat="false" ht="15" hidden="false" customHeight="false" outlineLevel="0" collapsed="false">
      <c r="A831" s="2" t="s">
        <v>2661</v>
      </c>
      <c r="B831" s="2" t="s">
        <v>142</v>
      </c>
      <c r="C831" s="2" t="s">
        <v>2588</v>
      </c>
      <c r="D831" s="2" t="s">
        <v>47</v>
      </c>
      <c r="E831" s="2" t="s">
        <v>1013</v>
      </c>
      <c r="F831" s="2" t="s">
        <v>1014</v>
      </c>
      <c r="G831" s="2" t="s">
        <v>2662</v>
      </c>
    </row>
    <row r="832" customFormat="false" ht="15" hidden="false" customHeight="false" outlineLevel="0" collapsed="false">
      <c r="A832" s="2" t="s">
        <v>2663</v>
      </c>
      <c r="B832" s="2" t="s">
        <v>142</v>
      </c>
      <c r="C832" s="2" t="s">
        <v>2588</v>
      </c>
      <c r="D832" s="2" t="s">
        <v>47</v>
      </c>
      <c r="E832" s="2" t="s">
        <v>1013</v>
      </c>
      <c r="F832" s="2" t="s">
        <v>1014</v>
      </c>
      <c r="G832" s="2" t="s">
        <v>2664</v>
      </c>
    </row>
    <row r="833" customFormat="false" ht="15" hidden="false" customHeight="false" outlineLevel="0" collapsed="false">
      <c r="A833" s="2" t="s">
        <v>2665</v>
      </c>
      <c r="B833" s="2" t="s">
        <v>142</v>
      </c>
      <c r="C833" s="2" t="s">
        <v>2588</v>
      </c>
      <c r="D833" s="2" t="s">
        <v>47</v>
      </c>
      <c r="E833" s="2" t="s">
        <v>1013</v>
      </c>
      <c r="F833" s="2" t="s">
        <v>1014</v>
      </c>
      <c r="G833" s="2" t="s">
        <v>2666</v>
      </c>
    </row>
    <row r="834" customFormat="false" ht="15" hidden="false" customHeight="false" outlineLevel="0" collapsed="false">
      <c r="A834" s="2" t="s">
        <v>2667</v>
      </c>
      <c r="B834" s="2" t="s">
        <v>142</v>
      </c>
      <c r="C834" s="2" t="s">
        <v>2588</v>
      </c>
      <c r="D834" s="2" t="s">
        <v>47</v>
      </c>
      <c r="E834" s="2" t="s">
        <v>1013</v>
      </c>
      <c r="F834" s="2" t="s">
        <v>1014</v>
      </c>
      <c r="G834" s="2" t="s">
        <v>2668</v>
      </c>
    </row>
    <row r="835" customFormat="false" ht="15" hidden="false" customHeight="false" outlineLevel="0" collapsed="false">
      <c r="A835" s="2" t="s">
        <v>2669</v>
      </c>
      <c r="B835" s="2" t="s">
        <v>142</v>
      </c>
      <c r="C835" s="2" t="s">
        <v>2588</v>
      </c>
      <c r="D835" s="2" t="s">
        <v>47</v>
      </c>
      <c r="E835" s="2" t="s">
        <v>1013</v>
      </c>
      <c r="F835" s="2" t="s">
        <v>1014</v>
      </c>
      <c r="G835" s="2" t="s">
        <v>2670</v>
      </c>
    </row>
    <row r="836" customFormat="false" ht="15" hidden="false" customHeight="false" outlineLevel="0" collapsed="false">
      <c r="A836" s="2" t="s">
        <v>2671</v>
      </c>
      <c r="B836" s="2" t="s">
        <v>142</v>
      </c>
      <c r="C836" s="2" t="s">
        <v>2588</v>
      </c>
      <c r="D836" s="2" t="s">
        <v>47</v>
      </c>
      <c r="E836" s="2" t="s">
        <v>1013</v>
      </c>
      <c r="F836" s="2" t="s">
        <v>1014</v>
      </c>
      <c r="G836" s="2" t="s">
        <v>2672</v>
      </c>
    </row>
    <row r="837" customFormat="false" ht="15" hidden="false" customHeight="false" outlineLevel="0" collapsed="false">
      <c r="A837" s="2" t="s">
        <v>2673</v>
      </c>
      <c r="B837" s="2" t="s">
        <v>142</v>
      </c>
      <c r="C837" s="2" t="s">
        <v>2588</v>
      </c>
      <c r="D837" s="2" t="s">
        <v>47</v>
      </c>
      <c r="E837" s="2" t="s">
        <v>1013</v>
      </c>
      <c r="F837" s="2" t="s">
        <v>1014</v>
      </c>
      <c r="G837" s="2" t="s">
        <v>2674</v>
      </c>
    </row>
    <row r="838" customFormat="false" ht="15" hidden="false" customHeight="false" outlineLevel="0" collapsed="false">
      <c r="A838" s="2" t="s">
        <v>2675</v>
      </c>
      <c r="B838" s="2" t="s">
        <v>142</v>
      </c>
      <c r="C838" s="2" t="s">
        <v>2588</v>
      </c>
      <c r="D838" s="2" t="s">
        <v>47</v>
      </c>
      <c r="E838" s="2" t="s">
        <v>1013</v>
      </c>
      <c r="F838" s="2" t="s">
        <v>1014</v>
      </c>
      <c r="G838" s="2" t="s">
        <v>2676</v>
      </c>
    </row>
    <row r="839" customFormat="false" ht="15" hidden="false" customHeight="false" outlineLevel="0" collapsed="false">
      <c r="A839" s="2" t="s">
        <v>2677</v>
      </c>
      <c r="B839" s="2" t="s">
        <v>142</v>
      </c>
      <c r="C839" s="2" t="s">
        <v>2588</v>
      </c>
      <c r="D839" s="2" t="s">
        <v>47</v>
      </c>
      <c r="E839" s="2" t="s">
        <v>1013</v>
      </c>
      <c r="F839" s="2" t="s">
        <v>1014</v>
      </c>
      <c r="G839" s="2" t="s">
        <v>2678</v>
      </c>
    </row>
    <row r="840" customFormat="false" ht="15" hidden="false" customHeight="false" outlineLevel="0" collapsed="false">
      <c r="A840" s="2" t="s">
        <v>2679</v>
      </c>
      <c r="B840" s="2" t="s">
        <v>142</v>
      </c>
      <c r="C840" s="2" t="s">
        <v>2588</v>
      </c>
      <c r="D840" s="2" t="s">
        <v>47</v>
      </c>
      <c r="E840" s="2" t="s">
        <v>1013</v>
      </c>
      <c r="F840" s="2" t="s">
        <v>1014</v>
      </c>
      <c r="G840" s="2" t="s">
        <v>2680</v>
      </c>
    </row>
    <row r="841" customFormat="false" ht="15" hidden="false" customHeight="false" outlineLevel="0" collapsed="false">
      <c r="A841" s="2" t="s">
        <v>2681</v>
      </c>
      <c r="B841" s="2" t="s">
        <v>142</v>
      </c>
      <c r="C841" s="2" t="s">
        <v>2588</v>
      </c>
      <c r="D841" s="2" t="s">
        <v>47</v>
      </c>
      <c r="E841" s="2" t="s">
        <v>1013</v>
      </c>
      <c r="F841" s="2" t="s">
        <v>1014</v>
      </c>
      <c r="G841" s="2" t="s">
        <v>2682</v>
      </c>
    </row>
    <row r="842" customFormat="false" ht="15" hidden="false" customHeight="false" outlineLevel="0" collapsed="false">
      <c r="A842" s="2" t="s">
        <v>2683</v>
      </c>
      <c r="B842" s="2" t="s">
        <v>142</v>
      </c>
      <c r="C842" s="2" t="s">
        <v>2588</v>
      </c>
      <c r="D842" s="2" t="s">
        <v>47</v>
      </c>
      <c r="E842" s="2" t="s">
        <v>1013</v>
      </c>
      <c r="F842" s="2" t="s">
        <v>1014</v>
      </c>
      <c r="G842" s="2" t="s">
        <v>2684</v>
      </c>
    </row>
    <row r="843" customFormat="false" ht="15" hidden="false" customHeight="false" outlineLevel="0" collapsed="false">
      <c r="A843" s="2" t="s">
        <v>2685</v>
      </c>
      <c r="B843" s="2" t="s">
        <v>142</v>
      </c>
      <c r="C843" s="2" t="s">
        <v>2588</v>
      </c>
      <c r="D843" s="2" t="s">
        <v>47</v>
      </c>
      <c r="E843" s="2" t="s">
        <v>1013</v>
      </c>
      <c r="F843" s="2" t="s">
        <v>1014</v>
      </c>
      <c r="G843" s="2" t="s">
        <v>2686</v>
      </c>
    </row>
    <row r="844" customFormat="false" ht="15" hidden="false" customHeight="false" outlineLevel="0" collapsed="false">
      <c r="A844" s="2" t="s">
        <v>2687</v>
      </c>
      <c r="B844" s="2" t="s">
        <v>142</v>
      </c>
      <c r="C844" s="2" t="s">
        <v>2588</v>
      </c>
      <c r="D844" s="2" t="s">
        <v>47</v>
      </c>
      <c r="E844" s="2" t="s">
        <v>1013</v>
      </c>
      <c r="F844" s="2" t="s">
        <v>1014</v>
      </c>
      <c r="G844" s="2" t="s">
        <v>2688</v>
      </c>
    </row>
    <row r="845" customFormat="false" ht="15" hidden="false" customHeight="false" outlineLevel="0" collapsed="false">
      <c r="A845" s="2" t="s">
        <v>2689</v>
      </c>
      <c r="B845" s="2" t="s">
        <v>142</v>
      </c>
      <c r="C845" s="2" t="s">
        <v>2588</v>
      </c>
      <c r="D845" s="2" t="s">
        <v>47</v>
      </c>
      <c r="E845" s="2" t="s">
        <v>1013</v>
      </c>
      <c r="F845" s="2" t="s">
        <v>1014</v>
      </c>
      <c r="G845" s="2" t="s">
        <v>2690</v>
      </c>
    </row>
    <row r="846" customFormat="false" ht="15" hidden="false" customHeight="false" outlineLevel="0" collapsed="false">
      <c r="A846" s="2" t="s">
        <v>2691</v>
      </c>
      <c r="B846" s="2" t="s">
        <v>142</v>
      </c>
      <c r="C846" s="2" t="s">
        <v>2588</v>
      </c>
      <c r="D846" s="2" t="s">
        <v>47</v>
      </c>
      <c r="E846" s="2" t="s">
        <v>1013</v>
      </c>
      <c r="F846" s="2" t="s">
        <v>1014</v>
      </c>
      <c r="G846" s="2" t="s">
        <v>2692</v>
      </c>
    </row>
    <row r="847" customFormat="false" ht="15" hidden="false" customHeight="false" outlineLevel="0" collapsed="false">
      <c r="A847" s="2" t="s">
        <v>2693</v>
      </c>
      <c r="B847" s="2" t="s">
        <v>142</v>
      </c>
      <c r="C847" s="2" t="s">
        <v>2588</v>
      </c>
      <c r="D847" s="2" t="s">
        <v>47</v>
      </c>
      <c r="E847" s="2" t="s">
        <v>1013</v>
      </c>
      <c r="F847" s="2" t="s">
        <v>1014</v>
      </c>
      <c r="G847" s="2" t="s">
        <v>2694</v>
      </c>
    </row>
    <row r="848" customFormat="false" ht="15" hidden="false" customHeight="false" outlineLevel="0" collapsed="false">
      <c r="A848" s="2" t="s">
        <v>2695</v>
      </c>
      <c r="B848" s="2" t="s">
        <v>142</v>
      </c>
      <c r="C848" s="2" t="s">
        <v>2588</v>
      </c>
      <c r="D848" s="2" t="s">
        <v>47</v>
      </c>
      <c r="E848" s="2" t="s">
        <v>1013</v>
      </c>
      <c r="F848" s="2" t="s">
        <v>1014</v>
      </c>
      <c r="G848" s="2" t="s">
        <v>2696</v>
      </c>
    </row>
    <row r="849" customFormat="false" ht="15" hidden="false" customHeight="false" outlineLevel="0" collapsed="false">
      <c r="A849" s="2" t="s">
        <v>2697</v>
      </c>
      <c r="B849" s="2" t="s">
        <v>142</v>
      </c>
      <c r="C849" s="2" t="s">
        <v>2588</v>
      </c>
      <c r="D849" s="2" t="s">
        <v>47</v>
      </c>
      <c r="E849" s="2" t="s">
        <v>1013</v>
      </c>
      <c r="F849" s="2" t="s">
        <v>1014</v>
      </c>
      <c r="G849" s="2" t="s">
        <v>2698</v>
      </c>
    </row>
    <row r="850" customFormat="false" ht="15" hidden="false" customHeight="false" outlineLevel="0" collapsed="false">
      <c r="A850" s="2" t="s">
        <v>2699</v>
      </c>
      <c r="B850" s="2" t="s">
        <v>142</v>
      </c>
      <c r="C850" s="2" t="s">
        <v>2588</v>
      </c>
      <c r="D850" s="2" t="s">
        <v>47</v>
      </c>
      <c r="E850" s="2" t="s">
        <v>1013</v>
      </c>
      <c r="F850" s="2" t="s">
        <v>1014</v>
      </c>
      <c r="G850" s="2" t="s">
        <v>2700</v>
      </c>
    </row>
    <row r="851" customFormat="false" ht="15" hidden="false" customHeight="false" outlineLevel="0" collapsed="false">
      <c r="A851" s="2" t="s">
        <v>2701</v>
      </c>
      <c r="B851" s="2" t="s">
        <v>142</v>
      </c>
      <c r="C851" s="2" t="s">
        <v>2588</v>
      </c>
      <c r="D851" s="2" t="s">
        <v>47</v>
      </c>
      <c r="E851" s="2" t="s">
        <v>1013</v>
      </c>
      <c r="F851" s="2" t="s">
        <v>1014</v>
      </c>
      <c r="G851" s="2" t="s">
        <v>2702</v>
      </c>
    </row>
    <row r="852" customFormat="false" ht="15" hidden="false" customHeight="false" outlineLevel="0" collapsed="false">
      <c r="A852" s="2" t="s">
        <v>2703</v>
      </c>
      <c r="B852" s="2" t="s">
        <v>142</v>
      </c>
      <c r="C852" s="2" t="s">
        <v>2588</v>
      </c>
      <c r="D852" s="2" t="s">
        <v>47</v>
      </c>
      <c r="E852" s="2" t="s">
        <v>1013</v>
      </c>
      <c r="F852" s="2" t="s">
        <v>1014</v>
      </c>
      <c r="G852" s="2" t="s">
        <v>2704</v>
      </c>
    </row>
    <row r="853" customFormat="false" ht="15" hidden="false" customHeight="false" outlineLevel="0" collapsed="false">
      <c r="A853" s="2" t="s">
        <v>2705</v>
      </c>
      <c r="B853" s="2" t="s">
        <v>142</v>
      </c>
      <c r="C853" s="2" t="s">
        <v>2588</v>
      </c>
      <c r="D853" s="2" t="s">
        <v>47</v>
      </c>
      <c r="E853" s="2" t="s">
        <v>1013</v>
      </c>
      <c r="F853" s="2" t="s">
        <v>1014</v>
      </c>
      <c r="G853" s="2" t="s">
        <v>2706</v>
      </c>
    </row>
    <row r="854" customFormat="false" ht="15" hidden="false" customHeight="false" outlineLevel="0" collapsed="false">
      <c r="A854" s="2" t="s">
        <v>2707</v>
      </c>
      <c r="B854" s="2" t="s">
        <v>142</v>
      </c>
      <c r="C854" s="2" t="s">
        <v>2588</v>
      </c>
      <c r="D854" s="2" t="s">
        <v>47</v>
      </c>
      <c r="E854" s="2" t="s">
        <v>1013</v>
      </c>
      <c r="F854" s="2" t="s">
        <v>1014</v>
      </c>
      <c r="G854" s="2" t="s">
        <v>2708</v>
      </c>
    </row>
    <row r="855" customFormat="false" ht="15" hidden="false" customHeight="false" outlineLevel="0" collapsed="false">
      <c r="A855" s="2" t="s">
        <v>2709</v>
      </c>
      <c r="B855" s="2" t="s">
        <v>142</v>
      </c>
      <c r="C855" s="2" t="s">
        <v>2588</v>
      </c>
      <c r="D855" s="2" t="s">
        <v>47</v>
      </c>
      <c r="E855" s="2" t="s">
        <v>1013</v>
      </c>
      <c r="F855" s="2" t="s">
        <v>1014</v>
      </c>
      <c r="G855" s="2" t="s">
        <v>2710</v>
      </c>
    </row>
    <row r="856" customFormat="false" ht="15" hidden="false" customHeight="false" outlineLevel="0" collapsed="false">
      <c r="A856" s="2" t="s">
        <v>2711</v>
      </c>
      <c r="B856" s="2" t="s">
        <v>142</v>
      </c>
      <c r="C856" s="2" t="s">
        <v>2588</v>
      </c>
      <c r="D856" s="2" t="s">
        <v>47</v>
      </c>
      <c r="E856" s="2" t="s">
        <v>1013</v>
      </c>
      <c r="F856" s="2" t="s">
        <v>1014</v>
      </c>
      <c r="G856" s="2" t="s">
        <v>2712</v>
      </c>
    </row>
    <row r="857" customFormat="false" ht="15" hidden="false" customHeight="false" outlineLevel="0" collapsed="false">
      <c r="A857" s="2" t="s">
        <v>2713</v>
      </c>
      <c r="B857" s="2" t="s">
        <v>142</v>
      </c>
      <c r="C857" s="2" t="s">
        <v>2588</v>
      </c>
      <c r="D857" s="2" t="s">
        <v>47</v>
      </c>
      <c r="E857" s="2" t="s">
        <v>1013</v>
      </c>
      <c r="F857" s="2" t="s">
        <v>1014</v>
      </c>
      <c r="G857" s="2" t="s">
        <v>2714</v>
      </c>
    </row>
    <row r="858" customFormat="false" ht="15" hidden="false" customHeight="false" outlineLevel="0" collapsed="false">
      <c r="A858" s="2" t="s">
        <v>2715</v>
      </c>
      <c r="B858" s="2" t="s">
        <v>142</v>
      </c>
      <c r="C858" s="2" t="s">
        <v>2588</v>
      </c>
      <c r="D858" s="2" t="s">
        <v>47</v>
      </c>
      <c r="E858" s="2" t="s">
        <v>1013</v>
      </c>
      <c r="F858" s="2" t="s">
        <v>1014</v>
      </c>
      <c r="G858" s="2" t="s">
        <v>2716</v>
      </c>
    </row>
    <row r="859" customFormat="false" ht="15" hidden="false" customHeight="false" outlineLevel="0" collapsed="false">
      <c r="A859" s="2" t="s">
        <v>2717</v>
      </c>
      <c r="B859" s="2" t="s">
        <v>142</v>
      </c>
      <c r="C859" s="2" t="s">
        <v>2588</v>
      </c>
      <c r="D859" s="2" t="s">
        <v>47</v>
      </c>
      <c r="E859" s="2" t="s">
        <v>1013</v>
      </c>
      <c r="F859" s="2" t="s">
        <v>1014</v>
      </c>
      <c r="G859" s="2" t="s">
        <v>2718</v>
      </c>
    </row>
    <row r="860" customFormat="false" ht="15" hidden="false" customHeight="false" outlineLevel="0" collapsed="false">
      <c r="A860" s="2" t="s">
        <v>2719</v>
      </c>
      <c r="B860" s="2" t="s">
        <v>142</v>
      </c>
      <c r="C860" s="2" t="s">
        <v>2588</v>
      </c>
      <c r="D860" s="2" t="s">
        <v>47</v>
      </c>
      <c r="E860" s="2" t="s">
        <v>1013</v>
      </c>
      <c r="F860" s="2" t="s">
        <v>1014</v>
      </c>
      <c r="G860" s="2" t="s">
        <v>2720</v>
      </c>
    </row>
    <row r="861" customFormat="false" ht="15" hidden="false" customHeight="false" outlineLevel="0" collapsed="false">
      <c r="A861" s="2" t="s">
        <v>2721</v>
      </c>
      <c r="B861" s="2" t="s">
        <v>142</v>
      </c>
      <c r="C861" s="2" t="s">
        <v>2588</v>
      </c>
      <c r="D861" s="2" t="s">
        <v>47</v>
      </c>
      <c r="E861" s="2" t="s">
        <v>1013</v>
      </c>
      <c r="F861" s="2" t="s">
        <v>1014</v>
      </c>
      <c r="G861" s="2" t="s">
        <v>2722</v>
      </c>
    </row>
    <row r="862" customFormat="false" ht="15" hidden="false" customHeight="false" outlineLevel="0" collapsed="false">
      <c r="A862" s="2" t="s">
        <v>2723</v>
      </c>
      <c r="B862" s="2" t="s">
        <v>142</v>
      </c>
      <c r="C862" s="2" t="s">
        <v>2588</v>
      </c>
      <c r="D862" s="2" t="s">
        <v>47</v>
      </c>
      <c r="E862" s="2" t="s">
        <v>1013</v>
      </c>
      <c r="F862" s="2" t="s">
        <v>1014</v>
      </c>
      <c r="G862" s="2" t="s">
        <v>2724</v>
      </c>
    </row>
    <row r="863" customFormat="false" ht="15" hidden="false" customHeight="false" outlineLevel="0" collapsed="false">
      <c r="A863" s="2" t="s">
        <v>2725</v>
      </c>
      <c r="B863" s="2" t="s">
        <v>142</v>
      </c>
      <c r="C863" s="2" t="s">
        <v>2588</v>
      </c>
      <c r="D863" s="2" t="s">
        <v>47</v>
      </c>
      <c r="E863" s="2" t="s">
        <v>1013</v>
      </c>
      <c r="F863" s="2" t="s">
        <v>1014</v>
      </c>
      <c r="G863" s="2" t="s">
        <v>2726</v>
      </c>
    </row>
    <row r="864" customFormat="false" ht="15" hidden="false" customHeight="false" outlineLevel="0" collapsed="false">
      <c r="A864" s="2" t="s">
        <v>2727</v>
      </c>
      <c r="B864" s="2" t="s">
        <v>142</v>
      </c>
      <c r="C864" s="2" t="s">
        <v>2588</v>
      </c>
      <c r="D864" s="2" t="s">
        <v>47</v>
      </c>
      <c r="E864" s="2" t="s">
        <v>1013</v>
      </c>
      <c r="F864" s="2" t="s">
        <v>1014</v>
      </c>
      <c r="G864" s="2" t="s">
        <v>2728</v>
      </c>
    </row>
    <row r="865" customFormat="false" ht="15" hidden="false" customHeight="false" outlineLevel="0" collapsed="false">
      <c r="A865" s="2" t="s">
        <v>2729</v>
      </c>
      <c r="B865" s="2" t="s">
        <v>142</v>
      </c>
      <c r="C865" s="2" t="s">
        <v>2588</v>
      </c>
      <c r="D865" s="2" t="s">
        <v>47</v>
      </c>
      <c r="E865" s="2" t="s">
        <v>1013</v>
      </c>
      <c r="F865" s="2" t="s">
        <v>1014</v>
      </c>
      <c r="G865" s="2" t="s">
        <v>2730</v>
      </c>
    </row>
    <row r="866" customFormat="false" ht="15" hidden="false" customHeight="false" outlineLevel="0" collapsed="false">
      <c r="A866" s="2" t="s">
        <v>2731</v>
      </c>
      <c r="B866" s="2" t="s">
        <v>142</v>
      </c>
      <c r="C866" s="2" t="s">
        <v>2588</v>
      </c>
      <c r="D866" s="2" t="s">
        <v>47</v>
      </c>
      <c r="E866" s="2" t="s">
        <v>1013</v>
      </c>
      <c r="F866" s="2" t="s">
        <v>1014</v>
      </c>
      <c r="G866" s="2" t="s">
        <v>2732</v>
      </c>
    </row>
    <row r="867" customFormat="false" ht="15" hidden="false" customHeight="false" outlineLevel="0" collapsed="false">
      <c r="A867" s="2" t="s">
        <v>2733</v>
      </c>
      <c r="B867" s="2" t="s">
        <v>142</v>
      </c>
      <c r="C867" s="2" t="s">
        <v>2588</v>
      </c>
      <c r="D867" s="2" t="s">
        <v>47</v>
      </c>
      <c r="E867" s="2" t="s">
        <v>1013</v>
      </c>
      <c r="F867" s="2" t="s">
        <v>1014</v>
      </c>
      <c r="G867" s="2" t="s">
        <v>2734</v>
      </c>
    </row>
    <row r="868" customFormat="false" ht="15" hidden="false" customHeight="false" outlineLevel="0" collapsed="false">
      <c r="A868" s="2" t="s">
        <v>2735</v>
      </c>
      <c r="B868" s="2" t="s">
        <v>142</v>
      </c>
      <c r="C868" s="2" t="s">
        <v>2588</v>
      </c>
      <c r="D868" s="2" t="s">
        <v>47</v>
      </c>
      <c r="E868" s="2" t="s">
        <v>1013</v>
      </c>
      <c r="F868" s="2" t="s">
        <v>1014</v>
      </c>
      <c r="G868" s="2" t="s">
        <v>2736</v>
      </c>
    </row>
    <row r="869" customFormat="false" ht="15" hidden="false" customHeight="false" outlineLevel="0" collapsed="false">
      <c r="A869" s="2" t="s">
        <v>2737</v>
      </c>
      <c r="B869" s="2" t="s">
        <v>142</v>
      </c>
      <c r="C869" s="2" t="s">
        <v>2588</v>
      </c>
      <c r="D869" s="2" t="s">
        <v>47</v>
      </c>
      <c r="E869" s="2" t="s">
        <v>1013</v>
      </c>
      <c r="F869" s="2" t="s">
        <v>1014</v>
      </c>
      <c r="G869" s="2" t="s">
        <v>2738</v>
      </c>
    </row>
    <row r="870" customFormat="false" ht="15" hidden="false" customHeight="false" outlineLevel="0" collapsed="false">
      <c r="A870" s="2" t="s">
        <v>2739</v>
      </c>
      <c r="B870" s="2" t="s">
        <v>142</v>
      </c>
      <c r="C870" s="2" t="s">
        <v>2588</v>
      </c>
      <c r="D870" s="2" t="s">
        <v>47</v>
      </c>
      <c r="E870" s="2" t="s">
        <v>1013</v>
      </c>
      <c r="F870" s="2" t="s">
        <v>1014</v>
      </c>
      <c r="G870" s="2" t="s">
        <v>2740</v>
      </c>
    </row>
    <row r="871" customFormat="false" ht="15" hidden="false" customHeight="false" outlineLevel="0" collapsed="false">
      <c r="A871" s="2" t="s">
        <v>2741</v>
      </c>
      <c r="B871" s="2" t="s">
        <v>142</v>
      </c>
      <c r="C871" s="2" t="s">
        <v>2588</v>
      </c>
      <c r="D871" s="2" t="s">
        <v>47</v>
      </c>
      <c r="E871" s="2" t="s">
        <v>1013</v>
      </c>
      <c r="F871" s="2" t="s">
        <v>1014</v>
      </c>
      <c r="G871" s="2" t="s">
        <v>2742</v>
      </c>
    </row>
    <row r="872" customFormat="false" ht="15" hidden="false" customHeight="false" outlineLevel="0" collapsed="false">
      <c r="A872" s="2" t="s">
        <v>2743</v>
      </c>
      <c r="B872" s="2" t="s">
        <v>142</v>
      </c>
      <c r="C872" s="2" t="s">
        <v>2588</v>
      </c>
      <c r="D872" s="2" t="s">
        <v>47</v>
      </c>
      <c r="E872" s="2" t="s">
        <v>1013</v>
      </c>
      <c r="F872" s="2" t="s">
        <v>1014</v>
      </c>
      <c r="G872" s="2" t="s">
        <v>2744</v>
      </c>
    </row>
    <row r="873" customFormat="false" ht="15" hidden="false" customHeight="false" outlineLevel="0" collapsed="false">
      <c r="A873" s="2" t="s">
        <v>2745</v>
      </c>
      <c r="B873" s="2" t="s">
        <v>142</v>
      </c>
      <c r="C873" s="2" t="s">
        <v>2588</v>
      </c>
      <c r="D873" s="2" t="s">
        <v>47</v>
      </c>
      <c r="E873" s="2" t="s">
        <v>1013</v>
      </c>
      <c r="F873" s="2" t="s">
        <v>1014</v>
      </c>
      <c r="G873" s="2" t="s">
        <v>2746</v>
      </c>
    </row>
    <row r="874" customFormat="false" ht="15" hidden="false" customHeight="false" outlineLevel="0" collapsed="false">
      <c r="A874" s="2" t="s">
        <v>2747</v>
      </c>
      <c r="B874" s="2" t="s">
        <v>142</v>
      </c>
      <c r="C874" s="2" t="s">
        <v>2588</v>
      </c>
      <c r="D874" s="2" t="s">
        <v>47</v>
      </c>
      <c r="E874" s="2" t="s">
        <v>1013</v>
      </c>
      <c r="F874" s="2" t="s">
        <v>1014</v>
      </c>
      <c r="G874" s="2" t="s">
        <v>2748</v>
      </c>
    </row>
    <row r="875" customFormat="false" ht="15" hidden="false" customHeight="false" outlineLevel="0" collapsed="false">
      <c r="A875" s="2" t="s">
        <v>2749</v>
      </c>
      <c r="B875" s="2" t="s">
        <v>142</v>
      </c>
      <c r="C875" s="2" t="s">
        <v>2588</v>
      </c>
      <c r="D875" s="2" t="s">
        <v>47</v>
      </c>
      <c r="E875" s="2" t="s">
        <v>1013</v>
      </c>
      <c r="F875" s="2" t="s">
        <v>1014</v>
      </c>
      <c r="G875" s="2" t="s">
        <v>2750</v>
      </c>
    </row>
    <row r="876" customFormat="false" ht="15" hidden="false" customHeight="false" outlineLevel="0" collapsed="false">
      <c r="A876" s="2" t="s">
        <v>2751</v>
      </c>
      <c r="B876" s="2" t="s">
        <v>142</v>
      </c>
      <c r="C876" s="2" t="s">
        <v>2588</v>
      </c>
      <c r="D876" s="2" t="s">
        <v>47</v>
      </c>
      <c r="E876" s="2" t="s">
        <v>1013</v>
      </c>
      <c r="F876" s="2" t="s">
        <v>1014</v>
      </c>
      <c r="G876" s="2" t="s">
        <v>2752</v>
      </c>
    </row>
    <row r="877" customFormat="false" ht="15" hidden="false" customHeight="false" outlineLevel="0" collapsed="false">
      <c r="A877" s="2" t="s">
        <v>2753</v>
      </c>
      <c r="B877" s="2" t="s">
        <v>142</v>
      </c>
      <c r="C877" s="2" t="s">
        <v>2588</v>
      </c>
      <c r="D877" s="2" t="s">
        <v>47</v>
      </c>
      <c r="E877" s="2" t="s">
        <v>1013</v>
      </c>
      <c r="F877" s="2" t="s">
        <v>1014</v>
      </c>
      <c r="G877" s="2" t="s">
        <v>2754</v>
      </c>
    </row>
    <row r="878" customFormat="false" ht="15" hidden="false" customHeight="false" outlineLevel="0" collapsed="false">
      <c r="A878" s="2" t="s">
        <v>2755</v>
      </c>
      <c r="B878" s="2" t="s">
        <v>142</v>
      </c>
      <c r="C878" s="2" t="s">
        <v>2588</v>
      </c>
      <c r="D878" s="2" t="s">
        <v>47</v>
      </c>
      <c r="E878" s="2" t="s">
        <v>1013</v>
      </c>
      <c r="F878" s="2" t="s">
        <v>1014</v>
      </c>
      <c r="G878" s="2" t="s">
        <v>2756</v>
      </c>
    </row>
    <row r="879" customFormat="false" ht="15" hidden="false" customHeight="false" outlineLevel="0" collapsed="false">
      <c r="A879" s="2" t="s">
        <v>2757</v>
      </c>
      <c r="B879" s="2" t="s">
        <v>142</v>
      </c>
      <c r="C879" s="2" t="s">
        <v>2588</v>
      </c>
      <c r="D879" s="2" t="s">
        <v>47</v>
      </c>
      <c r="E879" s="2" t="s">
        <v>1013</v>
      </c>
      <c r="F879" s="2" t="s">
        <v>1014</v>
      </c>
      <c r="G879" s="2" t="s">
        <v>2758</v>
      </c>
    </row>
    <row r="880" customFormat="false" ht="15" hidden="false" customHeight="false" outlineLevel="0" collapsed="false">
      <c r="A880" s="2" t="s">
        <v>2759</v>
      </c>
      <c r="B880" s="2" t="s">
        <v>142</v>
      </c>
      <c r="C880" s="2" t="s">
        <v>2588</v>
      </c>
      <c r="D880" s="2" t="s">
        <v>47</v>
      </c>
      <c r="E880" s="2" t="s">
        <v>1013</v>
      </c>
      <c r="F880" s="2" t="s">
        <v>1014</v>
      </c>
      <c r="G880" s="2" t="s">
        <v>2760</v>
      </c>
    </row>
    <row r="881" customFormat="false" ht="15" hidden="false" customHeight="false" outlineLevel="0" collapsed="false">
      <c r="A881" s="2" t="s">
        <v>2761</v>
      </c>
      <c r="B881" s="2" t="s">
        <v>142</v>
      </c>
      <c r="C881" s="2" t="s">
        <v>2588</v>
      </c>
      <c r="D881" s="2" t="s">
        <v>47</v>
      </c>
      <c r="E881" s="2" t="s">
        <v>1013</v>
      </c>
      <c r="F881" s="2" t="s">
        <v>1014</v>
      </c>
      <c r="G881" s="2" t="s">
        <v>2762</v>
      </c>
    </row>
    <row r="882" customFormat="false" ht="15" hidden="false" customHeight="false" outlineLevel="0" collapsed="false">
      <c r="A882" s="2" t="s">
        <v>2763</v>
      </c>
      <c r="B882" s="2" t="s">
        <v>142</v>
      </c>
      <c r="C882" s="2" t="s">
        <v>2588</v>
      </c>
      <c r="D882" s="2" t="s">
        <v>47</v>
      </c>
      <c r="E882" s="2" t="s">
        <v>1013</v>
      </c>
      <c r="F882" s="2" t="s">
        <v>1014</v>
      </c>
      <c r="G882" s="2" t="s">
        <v>2764</v>
      </c>
    </row>
    <row r="883" customFormat="false" ht="15" hidden="false" customHeight="false" outlineLevel="0" collapsed="false">
      <c r="A883" s="2" t="s">
        <v>2765</v>
      </c>
      <c r="B883" s="2" t="s">
        <v>142</v>
      </c>
      <c r="C883" s="2" t="s">
        <v>2766</v>
      </c>
      <c r="D883" s="2" t="s">
        <v>48</v>
      </c>
      <c r="E883" s="2" t="s">
        <v>1391</v>
      </c>
      <c r="F883" s="2" t="s">
        <v>1014</v>
      </c>
      <c r="G883" s="2" t="s">
        <v>2767</v>
      </c>
    </row>
    <row r="884" customFormat="false" ht="15" hidden="false" customHeight="false" outlineLevel="0" collapsed="false">
      <c r="A884" s="2" t="s">
        <v>2768</v>
      </c>
      <c r="B884" s="2" t="s">
        <v>142</v>
      </c>
      <c r="C884" s="2" t="s">
        <v>2588</v>
      </c>
      <c r="D884" s="2" t="s">
        <v>47</v>
      </c>
      <c r="E884" s="2" t="s">
        <v>1013</v>
      </c>
      <c r="F884" s="2" t="s">
        <v>1014</v>
      </c>
      <c r="G884" s="2" t="s">
        <v>2769</v>
      </c>
    </row>
    <row r="885" customFormat="false" ht="15" hidden="false" customHeight="false" outlineLevel="0" collapsed="false">
      <c r="A885" s="2" t="s">
        <v>2770</v>
      </c>
      <c r="B885" s="2" t="s">
        <v>142</v>
      </c>
      <c r="C885" s="2" t="s">
        <v>2588</v>
      </c>
      <c r="D885" s="2" t="s">
        <v>47</v>
      </c>
      <c r="E885" s="2" t="s">
        <v>1013</v>
      </c>
      <c r="F885" s="2" t="s">
        <v>1014</v>
      </c>
      <c r="G885" s="2" t="s">
        <v>2771</v>
      </c>
    </row>
    <row r="886" customFormat="false" ht="15" hidden="false" customHeight="false" outlineLevel="0" collapsed="false">
      <c r="A886" s="2" t="s">
        <v>2772</v>
      </c>
      <c r="B886" s="2" t="s">
        <v>142</v>
      </c>
      <c r="C886" s="2" t="s">
        <v>2588</v>
      </c>
      <c r="D886" s="2" t="s">
        <v>47</v>
      </c>
      <c r="E886" s="2" t="s">
        <v>1013</v>
      </c>
      <c r="F886" s="2" t="s">
        <v>1014</v>
      </c>
      <c r="G886" s="2" t="s">
        <v>2773</v>
      </c>
    </row>
    <row r="887" customFormat="false" ht="15" hidden="false" customHeight="false" outlineLevel="0" collapsed="false">
      <c r="A887" s="2" t="s">
        <v>2774</v>
      </c>
      <c r="B887" s="2" t="s">
        <v>142</v>
      </c>
      <c r="C887" s="2" t="s">
        <v>2588</v>
      </c>
      <c r="D887" s="2" t="s">
        <v>47</v>
      </c>
      <c r="E887" s="2" t="s">
        <v>1013</v>
      </c>
      <c r="F887" s="2" t="s">
        <v>1014</v>
      </c>
      <c r="G887" s="2" t="s">
        <v>2775</v>
      </c>
    </row>
    <row r="888" customFormat="false" ht="15" hidden="false" customHeight="false" outlineLevel="0" collapsed="false">
      <c r="A888" s="2" t="s">
        <v>2776</v>
      </c>
      <c r="B888" s="2" t="s">
        <v>142</v>
      </c>
      <c r="C888" s="2" t="s">
        <v>2588</v>
      </c>
      <c r="D888" s="2" t="s">
        <v>47</v>
      </c>
      <c r="E888" s="2" t="s">
        <v>1013</v>
      </c>
      <c r="F888" s="2" t="s">
        <v>1014</v>
      </c>
      <c r="G888" s="2" t="s">
        <v>2777</v>
      </c>
    </row>
    <row r="889" customFormat="false" ht="15" hidden="false" customHeight="false" outlineLevel="0" collapsed="false">
      <c r="A889" s="2" t="s">
        <v>2778</v>
      </c>
      <c r="B889" s="2" t="s">
        <v>142</v>
      </c>
      <c r="C889" s="2" t="s">
        <v>2588</v>
      </c>
      <c r="D889" s="2" t="s">
        <v>47</v>
      </c>
      <c r="E889" s="2" t="s">
        <v>1013</v>
      </c>
      <c r="F889" s="2" t="s">
        <v>1014</v>
      </c>
      <c r="G889" s="2" t="s">
        <v>2779</v>
      </c>
    </row>
    <row r="890" customFormat="false" ht="15" hidden="false" customHeight="false" outlineLevel="0" collapsed="false">
      <c r="A890" s="2" t="s">
        <v>2780</v>
      </c>
      <c r="B890" s="2" t="s">
        <v>142</v>
      </c>
      <c r="C890" s="2" t="s">
        <v>2588</v>
      </c>
      <c r="D890" s="2" t="s">
        <v>47</v>
      </c>
      <c r="E890" s="2" t="s">
        <v>1013</v>
      </c>
      <c r="F890" s="2" t="s">
        <v>1014</v>
      </c>
      <c r="G890" s="2" t="s">
        <v>2781</v>
      </c>
    </row>
    <row r="891" customFormat="false" ht="15" hidden="false" customHeight="false" outlineLevel="0" collapsed="false">
      <c r="A891" s="2" t="s">
        <v>2782</v>
      </c>
      <c r="B891" s="2" t="s">
        <v>142</v>
      </c>
      <c r="C891" s="2" t="s">
        <v>2588</v>
      </c>
      <c r="D891" s="2" t="s">
        <v>47</v>
      </c>
      <c r="E891" s="2" t="s">
        <v>1013</v>
      </c>
      <c r="F891" s="2" t="s">
        <v>1014</v>
      </c>
      <c r="G891" s="2" t="s">
        <v>2783</v>
      </c>
    </row>
    <row r="892" customFormat="false" ht="15" hidden="false" customHeight="false" outlineLevel="0" collapsed="false">
      <c r="A892" s="2" t="s">
        <v>2784</v>
      </c>
      <c r="B892" s="2" t="s">
        <v>142</v>
      </c>
      <c r="C892" s="2" t="s">
        <v>2588</v>
      </c>
      <c r="D892" s="2" t="s">
        <v>47</v>
      </c>
      <c r="E892" s="2" t="s">
        <v>1013</v>
      </c>
      <c r="F892" s="2" t="s">
        <v>1014</v>
      </c>
      <c r="G892" s="2" t="s">
        <v>2785</v>
      </c>
    </row>
    <row r="893" customFormat="false" ht="15" hidden="false" customHeight="false" outlineLevel="0" collapsed="false">
      <c r="A893" s="2" t="s">
        <v>2786</v>
      </c>
      <c r="B893" s="2" t="s">
        <v>142</v>
      </c>
      <c r="C893" s="2" t="s">
        <v>2588</v>
      </c>
      <c r="D893" s="2" t="s">
        <v>47</v>
      </c>
      <c r="E893" s="2" t="s">
        <v>1013</v>
      </c>
      <c r="F893" s="2" t="s">
        <v>1014</v>
      </c>
      <c r="G893" s="2" t="s">
        <v>2787</v>
      </c>
    </row>
    <row r="894" customFormat="false" ht="15" hidden="false" customHeight="false" outlineLevel="0" collapsed="false">
      <c r="A894" s="2" t="s">
        <v>2788</v>
      </c>
      <c r="B894" s="2" t="s">
        <v>142</v>
      </c>
      <c r="C894" s="2" t="s">
        <v>2588</v>
      </c>
      <c r="D894" s="2" t="s">
        <v>47</v>
      </c>
      <c r="E894" s="2" t="s">
        <v>1013</v>
      </c>
      <c r="F894" s="2" t="s">
        <v>1014</v>
      </c>
      <c r="G894" s="2" t="s">
        <v>2789</v>
      </c>
    </row>
    <row r="895" customFormat="false" ht="15" hidden="false" customHeight="false" outlineLevel="0" collapsed="false">
      <c r="A895" s="2" t="s">
        <v>2790</v>
      </c>
      <c r="B895" s="2" t="s">
        <v>142</v>
      </c>
      <c r="C895" s="2" t="s">
        <v>2588</v>
      </c>
      <c r="D895" s="2" t="s">
        <v>47</v>
      </c>
      <c r="E895" s="2" t="s">
        <v>1013</v>
      </c>
      <c r="F895" s="2" t="s">
        <v>1014</v>
      </c>
      <c r="G895" s="2" t="s">
        <v>2791</v>
      </c>
    </row>
    <row r="896" customFormat="false" ht="15" hidden="false" customHeight="false" outlineLevel="0" collapsed="false">
      <c r="A896" s="2" t="s">
        <v>2792</v>
      </c>
      <c r="B896" s="2" t="s">
        <v>142</v>
      </c>
      <c r="C896" s="2" t="s">
        <v>2588</v>
      </c>
      <c r="D896" s="2" t="s">
        <v>47</v>
      </c>
      <c r="E896" s="2" t="s">
        <v>1013</v>
      </c>
      <c r="F896" s="2" t="s">
        <v>1014</v>
      </c>
      <c r="G896" s="2" t="s">
        <v>2793</v>
      </c>
    </row>
    <row r="897" customFormat="false" ht="15" hidden="false" customHeight="false" outlineLevel="0" collapsed="false">
      <c r="A897" s="2" t="s">
        <v>2794</v>
      </c>
      <c r="B897" s="2" t="s">
        <v>142</v>
      </c>
      <c r="C897" s="2" t="s">
        <v>2588</v>
      </c>
      <c r="D897" s="2" t="s">
        <v>47</v>
      </c>
      <c r="E897" s="2" t="s">
        <v>1013</v>
      </c>
      <c r="F897" s="2" t="s">
        <v>1014</v>
      </c>
      <c r="G897" s="2" t="s">
        <v>2795</v>
      </c>
    </row>
    <row r="898" customFormat="false" ht="15" hidden="false" customHeight="false" outlineLevel="0" collapsed="false">
      <c r="A898" s="2" t="s">
        <v>2796</v>
      </c>
      <c r="B898" s="2" t="s">
        <v>142</v>
      </c>
      <c r="C898" s="2" t="s">
        <v>2588</v>
      </c>
      <c r="D898" s="2" t="s">
        <v>47</v>
      </c>
      <c r="E898" s="2" t="s">
        <v>1013</v>
      </c>
      <c r="F898" s="2" t="s">
        <v>1014</v>
      </c>
      <c r="G898" s="2" t="s">
        <v>2797</v>
      </c>
    </row>
    <row r="899" customFormat="false" ht="15" hidden="false" customHeight="false" outlineLevel="0" collapsed="false">
      <c r="A899" s="2" t="s">
        <v>2798</v>
      </c>
      <c r="B899" s="2" t="s">
        <v>142</v>
      </c>
      <c r="C899" s="2" t="s">
        <v>2588</v>
      </c>
      <c r="D899" s="2" t="s">
        <v>47</v>
      </c>
      <c r="E899" s="2" t="s">
        <v>1013</v>
      </c>
      <c r="F899" s="2" t="s">
        <v>1014</v>
      </c>
      <c r="G899" s="2" t="s">
        <v>2799</v>
      </c>
    </row>
    <row r="900" customFormat="false" ht="15" hidden="false" customHeight="false" outlineLevel="0" collapsed="false">
      <c r="A900" s="2" t="s">
        <v>2800</v>
      </c>
      <c r="B900" s="2" t="s">
        <v>142</v>
      </c>
      <c r="C900" s="2" t="s">
        <v>2588</v>
      </c>
      <c r="D900" s="2" t="s">
        <v>47</v>
      </c>
      <c r="E900" s="2" t="s">
        <v>1013</v>
      </c>
      <c r="F900" s="2" t="s">
        <v>1014</v>
      </c>
      <c r="G900" s="2" t="s">
        <v>2801</v>
      </c>
    </row>
    <row r="901" customFormat="false" ht="15" hidden="false" customHeight="false" outlineLevel="0" collapsed="false">
      <c r="A901" s="2" t="s">
        <v>2802</v>
      </c>
      <c r="B901" s="2" t="s">
        <v>142</v>
      </c>
      <c r="C901" s="2" t="s">
        <v>2588</v>
      </c>
      <c r="D901" s="2" t="s">
        <v>47</v>
      </c>
      <c r="E901" s="2" t="s">
        <v>1013</v>
      </c>
      <c r="F901" s="2" t="s">
        <v>1014</v>
      </c>
      <c r="G901" s="2" t="s">
        <v>2803</v>
      </c>
    </row>
    <row r="902" customFormat="false" ht="15" hidden="false" customHeight="false" outlineLevel="0" collapsed="false">
      <c r="A902" s="2" t="s">
        <v>2804</v>
      </c>
      <c r="B902" s="2" t="s">
        <v>142</v>
      </c>
      <c r="C902" s="2" t="s">
        <v>2588</v>
      </c>
      <c r="D902" s="2" t="s">
        <v>47</v>
      </c>
      <c r="E902" s="2" t="s">
        <v>1013</v>
      </c>
      <c r="F902" s="2" t="s">
        <v>1014</v>
      </c>
      <c r="G902" s="2" t="s">
        <v>2805</v>
      </c>
    </row>
    <row r="903" customFormat="false" ht="15" hidden="false" customHeight="false" outlineLevel="0" collapsed="false">
      <c r="A903" s="2" t="s">
        <v>2806</v>
      </c>
      <c r="B903" s="2" t="s">
        <v>142</v>
      </c>
      <c r="C903" s="2" t="s">
        <v>2588</v>
      </c>
      <c r="D903" s="2" t="s">
        <v>47</v>
      </c>
      <c r="E903" s="2" t="s">
        <v>1013</v>
      </c>
      <c r="F903" s="2" t="s">
        <v>1014</v>
      </c>
      <c r="G903" s="2" t="s">
        <v>2807</v>
      </c>
    </row>
    <row r="904" customFormat="false" ht="15" hidden="false" customHeight="false" outlineLevel="0" collapsed="false">
      <c r="A904" s="2" t="s">
        <v>2808</v>
      </c>
      <c r="B904" s="2" t="s">
        <v>142</v>
      </c>
      <c r="C904" s="2" t="s">
        <v>2588</v>
      </c>
      <c r="D904" s="2" t="s">
        <v>47</v>
      </c>
      <c r="E904" s="2" t="s">
        <v>1013</v>
      </c>
      <c r="F904" s="2" t="s">
        <v>1014</v>
      </c>
      <c r="G904" s="2" t="s">
        <v>2809</v>
      </c>
    </row>
    <row r="905" customFormat="false" ht="15" hidden="false" customHeight="false" outlineLevel="0" collapsed="false">
      <c r="A905" s="2" t="s">
        <v>2810</v>
      </c>
      <c r="B905" s="2" t="s">
        <v>142</v>
      </c>
      <c r="C905" s="2" t="s">
        <v>2588</v>
      </c>
      <c r="D905" s="2" t="s">
        <v>47</v>
      </c>
      <c r="E905" s="2" t="s">
        <v>1013</v>
      </c>
      <c r="F905" s="2" t="s">
        <v>1014</v>
      </c>
      <c r="G905" s="2" t="s">
        <v>2811</v>
      </c>
    </row>
    <row r="906" customFormat="false" ht="15" hidden="false" customHeight="false" outlineLevel="0" collapsed="false">
      <c r="A906" s="2" t="s">
        <v>2812</v>
      </c>
      <c r="B906" s="2" t="s">
        <v>142</v>
      </c>
      <c r="C906" s="2" t="s">
        <v>2588</v>
      </c>
      <c r="D906" s="2" t="s">
        <v>47</v>
      </c>
      <c r="E906" s="2" t="s">
        <v>1013</v>
      </c>
      <c r="F906" s="2" t="s">
        <v>1014</v>
      </c>
      <c r="G906" s="2" t="s">
        <v>2813</v>
      </c>
    </row>
    <row r="907" customFormat="false" ht="15" hidden="false" customHeight="false" outlineLevel="0" collapsed="false">
      <c r="A907" s="2" t="s">
        <v>2814</v>
      </c>
      <c r="B907" s="2" t="s">
        <v>142</v>
      </c>
      <c r="C907" s="2" t="s">
        <v>2588</v>
      </c>
      <c r="D907" s="2" t="s">
        <v>47</v>
      </c>
      <c r="E907" s="2" t="s">
        <v>1013</v>
      </c>
      <c r="F907" s="2" t="s">
        <v>1014</v>
      </c>
      <c r="G907" s="2" t="s">
        <v>2815</v>
      </c>
    </row>
    <row r="908" customFormat="false" ht="15" hidden="false" customHeight="false" outlineLevel="0" collapsed="false">
      <c r="A908" s="2" t="s">
        <v>2816</v>
      </c>
      <c r="B908" s="2" t="s">
        <v>142</v>
      </c>
      <c r="C908" s="2" t="s">
        <v>2588</v>
      </c>
      <c r="D908" s="2" t="s">
        <v>47</v>
      </c>
      <c r="E908" s="2" t="s">
        <v>1013</v>
      </c>
      <c r="F908" s="2" t="s">
        <v>1014</v>
      </c>
      <c r="G908" s="2" t="s">
        <v>2817</v>
      </c>
    </row>
    <row r="909" customFormat="false" ht="15" hidden="false" customHeight="false" outlineLevel="0" collapsed="false">
      <c r="A909" s="2" t="s">
        <v>2818</v>
      </c>
      <c r="B909" s="2" t="s">
        <v>142</v>
      </c>
      <c r="C909" s="2" t="s">
        <v>2588</v>
      </c>
      <c r="D909" s="2" t="s">
        <v>47</v>
      </c>
      <c r="E909" s="2" t="s">
        <v>1013</v>
      </c>
      <c r="F909" s="2" t="s">
        <v>1014</v>
      </c>
      <c r="G909" s="2" t="s">
        <v>2819</v>
      </c>
    </row>
    <row r="910" customFormat="false" ht="15" hidden="false" customHeight="false" outlineLevel="0" collapsed="false">
      <c r="A910" s="2" t="s">
        <v>2820</v>
      </c>
      <c r="B910" s="2" t="s">
        <v>142</v>
      </c>
      <c r="C910" s="2" t="s">
        <v>2588</v>
      </c>
      <c r="D910" s="2" t="s">
        <v>47</v>
      </c>
      <c r="E910" s="2" t="s">
        <v>1013</v>
      </c>
      <c r="F910" s="2" t="s">
        <v>1014</v>
      </c>
      <c r="G910" s="2" t="s">
        <v>2821</v>
      </c>
    </row>
    <row r="911" customFormat="false" ht="15" hidden="false" customHeight="false" outlineLevel="0" collapsed="false">
      <c r="A911" s="2" t="s">
        <v>2822</v>
      </c>
      <c r="B911" s="2" t="s">
        <v>142</v>
      </c>
      <c r="C911" s="2" t="s">
        <v>2588</v>
      </c>
      <c r="D911" s="2" t="s">
        <v>47</v>
      </c>
      <c r="E911" s="2" t="s">
        <v>1013</v>
      </c>
      <c r="F911" s="2" t="s">
        <v>1014</v>
      </c>
      <c r="G911" s="2" t="s">
        <v>2823</v>
      </c>
    </row>
    <row r="912" customFormat="false" ht="15" hidden="false" customHeight="false" outlineLevel="0" collapsed="false">
      <c r="A912" s="2" t="s">
        <v>2824</v>
      </c>
      <c r="B912" s="2" t="s">
        <v>142</v>
      </c>
      <c r="C912" s="2" t="s">
        <v>2588</v>
      </c>
      <c r="D912" s="2" t="s">
        <v>47</v>
      </c>
      <c r="E912" s="2" t="s">
        <v>1013</v>
      </c>
      <c r="F912" s="2" t="s">
        <v>1014</v>
      </c>
      <c r="G912" s="2" t="s">
        <v>2825</v>
      </c>
    </row>
    <row r="913" customFormat="false" ht="15" hidden="false" customHeight="false" outlineLevel="0" collapsed="false">
      <c r="A913" s="2" t="s">
        <v>2826</v>
      </c>
      <c r="B913" s="2" t="s">
        <v>142</v>
      </c>
      <c r="C913" s="2" t="s">
        <v>2588</v>
      </c>
      <c r="D913" s="2" t="s">
        <v>47</v>
      </c>
      <c r="E913" s="2" t="s">
        <v>1013</v>
      </c>
      <c r="F913" s="2" t="s">
        <v>1014</v>
      </c>
      <c r="G913" s="2" t="s">
        <v>2827</v>
      </c>
    </row>
    <row r="914" customFormat="false" ht="15" hidden="false" customHeight="false" outlineLevel="0" collapsed="false">
      <c r="A914" s="2" t="s">
        <v>2828</v>
      </c>
      <c r="B914" s="2" t="s">
        <v>142</v>
      </c>
      <c r="C914" s="2" t="s">
        <v>2588</v>
      </c>
      <c r="D914" s="2" t="s">
        <v>47</v>
      </c>
      <c r="E914" s="2" t="s">
        <v>1013</v>
      </c>
      <c r="F914" s="2" t="s">
        <v>1014</v>
      </c>
      <c r="G914" s="2" t="s">
        <v>2829</v>
      </c>
    </row>
    <row r="915" customFormat="false" ht="15" hidden="false" customHeight="false" outlineLevel="0" collapsed="false">
      <c r="A915" s="2" t="s">
        <v>2830</v>
      </c>
      <c r="B915" s="2" t="s">
        <v>142</v>
      </c>
      <c r="C915" s="2" t="s">
        <v>2588</v>
      </c>
      <c r="D915" s="2" t="s">
        <v>47</v>
      </c>
      <c r="E915" s="2" t="s">
        <v>1013</v>
      </c>
      <c r="F915" s="2" t="s">
        <v>1014</v>
      </c>
      <c r="G915" s="2" t="s">
        <v>2831</v>
      </c>
    </row>
    <row r="916" customFormat="false" ht="15" hidden="false" customHeight="false" outlineLevel="0" collapsed="false">
      <c r="A916" s="2" t="s">
        <v>2832</v>
      </c>
      <c r="B916" s="2" t="s">
        <v>142</v>
      </c>
      <c r="C916" s="2" t="s">
        <v>2766</v>
      </c>
      <c r="D916" s="2" t="s">
        <v>48</v>
      </c>
      <c r="E916" s="2" t="s">
        <v>1391</v>
      </c>
      <c r="F916" s="2" t="s">
        <v>1014</v>
      </c>
      <c r="G916" s="2" t="s">
        <v>2833</v>
      </c>
    </row>
    <row r="917" customFormat="false" ht="15" hidden="false" customHeight="false" outlineLevel="0" collapsed="false">
      <c r="A917" s="2" t="s">
        <v>2834</v>
      </c>
      <c r="B917" s="2" t="s">
        <v>142</v>
      </c>
      <c r="C917" s="2" t="s">
        <v>2588</v>
      </c>
      <c r="D917" s="2" t="s">
        <v>47</v>
      </c>
      <c r="E917" s="2" t="s">
        <v>1013</v>
      </c>
      <c r="F917" s="2" t="s">
        <v>1014</v>
      </c>
      <c r="G917" s="2" t="s">
        <v>2835</v>
      </c>
    </row>
    <row r="918" customFormat="false" ht="15" hidden="false" customHeight="false" outlineLevel="0" collapsed="false">
      <c r="A918" s="2" t="s">
        <v>2836</v>
      </c>
      <c r="B918" s="2" t="s">
        <v>142</v>
      </c>
      <c r="C918" s="2" t="s">
        <v>2588</v>
      </c>
      <c r="D918" s="2" t="s">
        <v>47</v>
      </c>
      <c r="E918" s="2" t="s">
        <v>1013</v>
      </c>
      <c r="F918" s="2" t="s">
        <v>1014</v>
      </c>
      <c r="G918" s="2" t="s">
        <v>2837</v>
      </c>
    </row>
    <row r="919" customFormat="false" ht="15" hidden="false" customHeight="false" outlineLevel="0" collapsed="false">
      <c r="A919" s="2" t="s">
        <v>2838</v>
      </c>
      <c r="B919" s="2" t="s">
        <v>142</v>
      </c>
      <c r="C919" s="2" t="s">
        <v>2588</v>
      </c>
      <c r="D919" s="2" t="s">
        <v>47</v>
      </c>
      <c r="E919" s="2" t="s">
        <v>1013</v>
      </c>
      <c r="F919" s="2" t="s">
        <v>1014</v>
      </c>
      <c r="G919" s="2" t="s">
        <v>2839</v>
      </c>
    </row>
    <row r="920" customFormat="false" ht="15" hidden="false" customHeight="false" outlineLevel="0" collapsed="false">
      <c r="A920" s="2" t="s">
        <v>2840</v>
      </c>
      <c r="B920" s="2" t="s">
        <v>142</v>
      </c>
      <c r="C920" s="2" t="s">
        <v>2588</v>
      </c>
      <c r="D920" s="2" t="s">
        <v>47</v>
      </c>
      <c r="E920" s="2" t="s">
        <v>1013</v>
      </c>
      <c r="F920" s="2" t="s">
        <v>1014</v>
      </c>
      <c r="G920" s="2" t="s">
        <v>2841</v>
      </c>
    </row>
    <row r="921" customFormat="false" ht="15" hidden="false" customHeight="false" outlineLevel="0" collapsed="false">
      <c r="A921" s="2" t="s">
        <v>2842</v>
      </c>
      <c r="B921" s="2" t="s">
        <v>142</v>
      </c>
      <c r="C921" s="2" t="s">
        <v>2588</v>
      </c>
      <c r="D921" s="2" t="s">
        <v>47</v>
      </c>
      <c r="E921" s="2" t="s">
        <v>1013</v>
      </c>
      <c r="F921" s="2" t="s">
        <v>1014</v>
      </c>
      <c r="G921" s="2" t="s">
        <v>2843</v>
      </c>
    </row>
    <row r="922" customFormat="false" ht="15" hidden="false" customHeight="false" outlineLevel="0" collapsed="false">
      <c r="A922" s="2" t="s">
        <v>2844</v>
      </c>
      <c r="B922" s="2" t="s">
        <v>142</v>
      </c>
      <c r="C922" s="2" t="s">
        <v>2588</v>
      </c>
      <c r="D922" s="2" t="s">
        <v>47</v>
      </c>
      <c r="E922" s="2" t="s">
        <v>1013</v>
      </c>
      <c r="F922" s="2" t="s">
        <v>1014</v>
      </c>
      <c r="G922" s="2" t="s">
        <v>2845</v>
      </c>
    </row>
    <row r="923" customFormat="false" ht="15" hidden="false" customHeight="false" outlineLevel="0" collapsed="false">
      <c r="A923" s="2" t="s">
        <v>2846</v>
      </c>
      <c r="B923" s="2" t="s">
        <v>142</v>
      </c>
      <c r="C923" s="2" t="s">
        <v>2588</v>
      </c>
      <c r="D923" s="2" t="s">
        <v>47</v>
      </c>
      <c r="E923" s="2" t="s">
        <v>1013</v>
      </c>
      <c r="F923" s="2" t="s">
        <v>1014</v>
      </c>
      <c r="G923" s="2" t="s">
        <v>2847</v>
      </c>
    </row>
    <row r="924" customFormat="false" ht="15" hidden="false" customHeight="false" outlineLevel="0" collapsed="false">
      <c r="A924" s="2" t="s">
        <v>2848</v>
      </c>
      <c r="B924" s="2" t="s">
        <v>142</v>
      </c>
      <c r="C924" s="2" t="s">
        <v>2588</v>
      </c>
      <c r="D924" s="2" t="s">
        <v>47</v>
      </c>
      <c r="E924" s="2" t="s">
        <v>1013</v>
      </c>
      <c r="F924" s="2" t="s">
        <v>1014</v>
      </c>
      <c r="G924" s="2" t="s">
        <v>2849</v>
      </c>
    </row>
    <row r="925" customFormat="false" ht="15" hidden="false" customHeight="false" outlineLevel="0" collapsed="false">
      <c r="A925" s="2" t="s">
        <v>2850</v>
      </c>
      <c r="B925" s="2" t="s">
        <v>142</v>
      </c>
      <c r="C925" s="2" t="s">
        <v>2588</v>
      </c>
      <c r="D925" s="2" t="s">
        <v>47</v>
      </c>
      <c r="E925" s="2" t="s">
        <v>1013</v>
      </c>
      <c r="F925" s="2" t="s">
        <v>1014</v>
      </c>
      <c r="G925" s="2" t="s">
        <v>2851</v>
      </c>
    </row>
    <row r="926" customFormat="false" ht="15" hidden="false" customHeight="false" outlineLevel="0" collapsed="false">
      <c r="A926" s="2" t="s">
        <v>2852</v>
      </c>
      <c r="B926" s="2" t="s">
        <v>142</v>
      </c>
      <c r="C926" s="2" t="s">
        <v>2588</v>
      </c>
      <c r="D926" s="2" t="s">
        <v>47</v>
      </c>
      <c r="E926" s="2" t="s">
        <v>1013</v>
      </c>
      <c r="F926" s="2" t="s">
        <v>1014</v>
      </c>
      <c r="G926" s="2" t="s">
        <v>2853</v>
      </c>
    </row>
    <row r="927" customFormat="false" ht="15" hidden="false" customHeight="false" outlineLevel="0" collapsed="false">
      <c r="A927" s="2" t="s">
        <v>2854</v>
      </c>
      <c r="B927" s="2" t="s">
        <v>142</v>
      </c>
      <c r="C927" s="2" t="s">
        <v>2588</v>
      </c>
      <c r="D927" s="2" t="s">
        <v>47</v>
      </c>
      <c r="E927" s="2" t="s">
        <v>1013</v>
      </c>
      <c r="F927" s="2" t="s">
        <v>1014</v>
      </c>
      <c r="G927" s="2" t="s">
        <v>2855</v>
      </c>
    </row>
    <row r="928" customFormat="false" ht="15" hidden="false" customHeight="false" outlineLevel="0" collapsed="false">
      <c r="A928" s="2" t="s">
        <v>2856</v>
      </c>
      <c r="B928" s="2" t="s">
        <v>142</v>
      </c>
      <c r="C928" s="2" t="s">
        <v>2588</v>
      </c>
      <c r="D928" s="2" t="s">
        <v>47</v>
      </c>
      <c r="E928" s="2" t="s">
        <v>1013</v>
      </c>
      <c r="F928" s="2" t="s">
        <v>1014</v>
      </c>
      <c r="G928" s="2" t="s">
        <v>2857</v>
      </c>
    </row>
    <row r="929" customFormat="false" ht="15" hidden="false" customHeight="false" outlineLevel="0" collapsed="false">
      <c r="A929" s="2" t="s">
        <v>2858</v>
      </c>
      <c r="B929" s="2" t="s">
        <v>142</v>
      </c>
      <c r="C929" s="2" t="s">
        <v>2588</v>
      </c>
      <c r="D929" s="2" t="s">
        <v>47</v>
      </c>
      <c r="E929" s="2" t="s">
        <v>1013</v>
      </c>
      <c r="F929" s="2" t="s">
        <v>1014</v>
      </c>
      <c r="G929" s="2" t="s">
        <v>2859</v>
      </c>
    </row>
    <row r="930" customFormat="false" ht="15" hidden="false" customHeight="false" outlineLevel="0" collapsed="false">
      <c r="A930" s="2" t="s">
        <v>2860</v>
      </c>
      <c r="B930" s="2" t="s">
        <v>142</v>
      </c>
      <c r="C930" s="2" t="s">
        <v>2588</v>
      </c>
      <c r="D930" s="2" t="s">
        <v>47</v>
      </c>
      <c r="E930" s="2" t="s">
        <v>1013</v>
      </c>
      <c r="F930" s="2" t="s">
        <v>1014</v>
      </c>
      <c r="G930" s="2" t="s">
        <v>2861</v>
      </c>
    </row>
    <row r="931" customFormat="false" ht="15" hidden="false" customHeight="false" outlineLevel="0" collapsed="false">
      <c r="A931" s="2" t="s">
        <v>2862</v>
      </c>
      <c r="B931" s="2" t="s">
        <v>142</v>
      </c>
      <c r="C931" s="2" t="s">
        <v>2588</v>
      </c>
      <c r="D931" s="2" t="s">
        <v>47</v>
      </c>
      <c r="E931" s="2" t="s">
        <v>1013</v>
      </c>
      <c r="F931" s="2" t="s">
        <v>1014</v>
      </c>
      <c r="G931" s="2" t="s">
        <v>2863</v>
      </c>
    </row>
    <row r="932" customFormat="false" ht="15" hidden="false" customHeight="false" outlineLevel="0" collapsed="false">
      <c r="A932" s="2" t="s">
        <v>2864</v>
      </c>
      <c r="B932" s="2" t="s">
        <v>142</v>
      </c>
      <c r="C932" s="2" t="s">
        <v>2588</v>
      </c>
      <c r="D932" s="2" t="s">
        <v>47</v>
      </c>
      <c r="E932" s="2" t="s">
        <v>1013</v>
      </c>
      <c r="F932" s="2" t="s">
        <v>1014</v>
      </c>
      <c r="G932" s="2" t="s">
        <v>2865</v>
      </c>
    </row>
    <row r="933" customFormat="false" ht="15" hidden="false" customHeight="false" outlineLevel="0" collapsed="false">
      <c r="A933" s="2" t="s">
        <v>2866</v>
      </c>
      <c r="B933" s="2" t="s">
        <v>142</v>
      </c>
      <c r="C933" s="2" t="s">
        <v>2588</v>
      </c>
      <c r="D933" s="2" t="s">
        <v>47</v>
      </c>
      <c r="E933" s="2" t="s">
        <v>1013</v>
      </c>
      <c r="F933" s="2" t="s">
        <v>1014</v>
      </c>
      <c r="G933" s="2" t="s">
        <v>2867</v>
      </c>
    </row>
    <row r="934" customFormat="false" ht="15" hidden="false" customHeight="false" outlineLevel="0" collapsed="false">
      <c r="A934" s="2" t="s">
        <v>2868</v>
      </c>
      <c r="B934" s="2" t="s">
        <v>142</v>
      </c>
      <c r="C934" s="2" t="s">
        <v>2588</v>
      </c>
      <c r="D934" s="2" t="s">
        <v>47</v>
      </c>
      <c r="E934" s="2" t="s">
        <v>1013</v>
      </c>
      <c r="F934" s="2" t="s">
        <v>1014</v>
      </c>
      <c r="G934" s="2" t="s">
        <v>2869</v>
      </c>
    </row>
    <row r="935" customFormat="false" ht="15" hidden="false" customHeight="false" outlineLevel="0" collapsed="false">
      <c r="A935" s="2" t="s">
        <v>2870</v>
      </c>
      <c r="B935" s="2" t="s">
        <v>142</v>
      </c>
      <c r="C935" s="2" t="s">
        <v>2588</v>
      </c>
      <c r="D935" s="2" t="s">
        <v>47</v>
      </c>
      <c r="E935" s="2" t="s">
        <v>1013</v>
      </c>
      <c r="F935" s="2" t="s">
        <v>1014</v>
      </c>
      <c r="G935" s="2" t="s">
        <v>2871</v>
      </c>
    </row>
    <row r="936" customFormat="false" ht="15" hidden="false" customHeight="false" outlineLevel="0" collapsed="false">
      <c r="A936" s="2" t="s">
        <v>2872</v>
      </c>
      <c r="B936" s="2" t="s">
        <v>142</v>
      </c>
      <c r="C936" s="2" t="s">
        <v>2588</v>
      </c>
      <c r="D936" s="2" t="s">
        <v>47</v>
      </c>
      <c r="E936" s="2" t="s">
        <v>1013</v>
      </c>
      <c r="F936" s="2" t="s">
        <v>1014</v>
      </c>
      <c r="G936" s="2" t="s">
        <v>2873</v>
      </c>
    </row>
    <row r="937" customFormat="false" ht="15" hidden="false" customHeight="false" outlineLevel="0" collapsed="false">
      <c r="A937" s="2" t="s">
        <v>2874</v>
      </c>
      <c r="B937" s="2" t="s">
        <v>142</v>
      </c>
      <c r="C937" s="2" t="s">
        <v>2588</v>
      </c>
      <c r="D937" s="2" t="s">
        <v>47</v>
      </c>
      <c r="E937" s="2" t="s">
        <v>1013</v>
      </c>
      <c r="F937" s="2" t="s">
        <v>1014</v>
      </c>
      <c r="G937" s="2" t="s">
        <v>2875</v>
      </c>
    </row>
    <row r="938" customFormat="false" ht="15" hidden="false" customHeight="false" outlineLevel="0" collapsed="false">
      <c r="A938" s="2" t="s">
        <v>2876</v>
      </c>
      <c r="B938" s="2" t="s">
        <v>142</v>
      </c>
      <c r="C938" s="2" t="s">
        <v>2588</v>
      </c>
      <c r="D938" s="2" t="s">
        <v>47</v>
      </c>
      <c r="E938" s="2" t="s">
        <v>1013</v>
      </c>
      <c r="F938" s="2" t="s">
        <v>1014</v>
      </c>
      <c r="G938" s="2" t="s">
        <v>2877</v>
      </c>
    </row>
    <row r="939" customFormat="false" ht="15" hidden="false" customHeight="false" outlineLevel="0" collapsed="false">
      <c r="A939" s="2" t="s">
        <v>2878</v>
      </c>
      <c r="B939" s="2" t="s">
        <v>142</v>
      </c>
      <c r="C939" s="2" t="s">
        <v>2588</v>
      </c>
      <c r="D939" s="2" t="s">
        <v>47</v>
      </c>
      <c r="E939" s="2" t="s">
        <v>1013</v>
      </c>
      <c r="F939" s="2" t="s">
        <v>1014</v>
      </c>
      <c r="G939" s="2" t="s">
        <v>2879</v>
      </c>
    </row>
    <row r="940" customFormat="false" ht="15" hidden="false" customHeight="false" outlineLevel="0" collapsed="false">
      <c r="A940" s="2" t="s">
        <v>2880</v>
      </c>
      <c r="B940" s="2" t="s">
        <v>142</v>
      </c>
      <c r="C940" s="2" t="s">
        <v>2588</v>
      </c>
      <c r="D940" s="2" t="s">
        <v>47</v>
      </c>
      <c r="E940" s="2" t="s">
        <v>1013</v>
      </c>
      <c r="F940" s="2" t="s">
        <v>1014</v>
      </c>
      <c r="G940" s="2" t="s">
        <v>2881</v>
      </c>
    </row>
    <row r="941" customFormat="false" ht="15" hidden="false" customHeight="false" outlineLevel="0" collapsed="false">
      <c r="A941" s="2" t="s">
        <v>2882</v>
      </c>
      <c r="B941" s="2" t="s">
        <v>142</v>
      </c>
      <c r="C941" s="2" t="s">
        <v>2588</v>
      </c>
      <c r="D941" s="2" t="s">
        <v>47</v>
      </c>
      <c r="E941" s="2" t="s">
        <v>1013</v>
      </c>
      <c r="F941" s="2" t="s">
        <v>1014</v>
      </c>
      <c r="G941" s="2" t="s">
        <v>2883</v>
      </c>
    </row>
    <row r="942" customFormat="false" ht="15" hidden="false" customHeight="false" outlineLevel="0" collapsed="false">
      <c r="A942" s="2" t="s">
        <v>2884</v>
      </c>
      <c r="B942" s="2" t="s">
        <v>142</v>
      </c>
      <c r="C942" s="2" t="s">
        <v>2588</v>
      </c>
      <c r="D942" s="2" t="s">
        <v>47</v>
      </c>
      <c r="E942" s="2" t="s">
        <v>1013</v>
      </c>
      <c r="F942" s="2" t="s">
        <v>1014</v>
      </c>
      <c r="G942" s="2" t="s">
        <v>2885</v>
      </c>
    </row>
    <row r="943" customFormat="false" ht="15" hidden="false" customHeight="false" outlineLevel="0" collapsed="false">
      <c r="A943" s="2" t="s">
        <v>2886</v>
      </c>
      <c r="B943" s="2" t="s">
        <v>142</v>
      </c>
      <c r="C943" s="2" t="s">
        <v>2588</v>
      </c>
      <c r="D943" s="2" t="s">
        <v>47</v>
      </c>
      <c r="E943" s="2" t="s">
        <v>1013</v>
      </c>
      <c r="F943" s="2" t="s">
        <v>1014</v>
      </c>
      <c r="G943" s="2" t="s">
        <v>2887</v>
      </c>
    </row>
    <row r="944" customFormat="false" ht="15" hidden="false" customHeight="false" outlineLevel="0" collapsed="false">
      <c r="A944" s="2" t="s">
        <v>2888</v>
      </c>
      <c r="B944" s="2" t="s">
        <v>142</v>
      </c>
      <c r="C944" s="2" t="s">
        <v>2588</v>
      </c>
      <c r="D944" s="2" t="s">
        <v>47</v>
      </c>
      <c r="E944" s="2" t="s">
        <v>1013</v>
      </c>
      <c r="F944" s="2" t="s">
        <v>1014</v>
      </c>
      <c r="G944" s="2" t="s">
        <v>2889</v>
      </c>
    </row>
    <row r="945" customFormat="false" ht="15" hidden="false" customHeight="false" outlineLevel="0" collapsed="false">
      <c r="A945" s="2" t="s">
        <v>2890</v>
      </c>
      <c r="B945" s="2" t="s">
        <v>142</v>
      </c>
      <c r="C945" s="2" t="s">
        <v>2588</v>
      </c>
      <c r="D945" s="2" t="s">
        <v>47</v>
      </c>
      <c r="E945" s="2" t="s">
        <v>1013</v>
      </c>
      <c r="F945" s="2" t="s">
        <v>1014</v>
      </c>
      <c r="G945" s="2" t="s">
        <v>2891</v>
      </c>
    </row>
    <row r="946" customFormat="false" ht="15" hidden="false" customHeight="false" outlineLevel="0" collapsed="false">
      <c r="A946" s="2" t="s">
        <v>2892</v>
      </c>
      <c r="B946" s="2" t="s">
        <v>142</v>
      </c>
      <c r="C946" s="2" t="s">
        <v>2588</v>
      </c>
      <c r="D946" s="2" t="s">
        <v>47</v>
      </c>
      <c r="E946" s="2" t="s">
        <v>1013</v>
      </c>
      <c r="F946" s="2" t="s">
        <v>1014</v>
      </c>
      <c r="G946" s="2" t="s">
        <v>2893</v>
      </c>
    </row>
    <row r="947" customFormat="false" ht="15" hidden="false" customHeight="false" outlineLevel="0" collapsed="false">
      <c r="A947" s="2" t="s">
        <v>2894</v>
      </c>
      <c r="B947" s="2" t="s">
        <v>142</v>
      </c>
      <c r="C947" s="2" t="s">
        <v>2588</v>
      </c>
      <c r="D947" s="2" t="s">
        <v>47</v>
      </c>
      <c r="E947" s="2" t="s">
        <v>1013</v>
      </c>
      <c r="F947" s="2" t="s">
        <v>1014</v>
      </c>
      <c r="G947" s="2" t="s">
        <v>2895</v>
      </c>
    </row>
    <row r="948" customFormat="false" ht="15" hidden="false" customHeight="false" outlineLevel="0" collapsed="false">
      <c r="A948" s="2" t="s">
        <v>2896</v>
      </c>
      <c r="B948" s="2" t="s">
        <v>142</v>
      </c>
      <c r="C948" s="2" t="s">
        <v>2588</v>
      </c>
      <c r="D948" s="2" t="s">
        <v>47</v>
      </c>
      <c r="E948" s="2" t="s">
        <v>1013</v>
      </c>
      <c r="F948" s="2" t="s">
        <v>1014</v>
      </c>
      <c r="G948" s="2" t="s">
        <v>2897</v>
      </c>
    </row>
    <row r="949" customFormat="false" ht="15" hidden="false" customHeight="false" outlineLevel="0" collapsed="false">
      <c r="A949" s="2" t="s">
        <v>2898</v>
      </c>
      <c r="B949" s="2" t="s">
        <v>142</v>
      </c>
      <c r="C949" s="2" t="s">
        <v>2588</v>
      </c>
      <c r="D949" s="2" t="s">
        <v>47</v>
      </c>
      <c r="E949" s="2" t="s">
        <v>1013</v>
      </c>
      <c r="F949" s="2" t="s">
        <v>1014</v>
      </c>
      <c r="G949" s="2" t="s">
        <v>2899</v>
      </c>
    </row>
    <row r="950" customFormat="false" ht="15" hidden="false" customHeight="false" outlineLevel="0" collapsed="false">
      <c r="A950" s="2" t="s">
        <v>2900</v>
      </c>
      <c r="B950" s="2" t="s">
        <v>142</v>
      </c>
      <c r="C950" s="2" t="s">
        <v>2588</v>
      </c>
      <c r="D950" s="2" t="s">
        <v>47</v>
      </c>
      <c r="E950" s="2" t="s">
        <v>1013</v>
      </c>
      <c r="F950" s="2" t="s">
        <v>1014</v>
      </c>
      <c r="G950" s="2" t="s">
        <v>2901</v>
      </c>
    </row>
    <row r="951" customFormat="false" ht="15" hidden="false" customHeight="false" outlineLevel="0" collapsed="false">
      <c r="A951" s="2" t="s">
        <v>2902</v>
      </c>
      <c r="B951" s="2" t="s">
        <v>142</v>
      </c>
      <c r="C951" s="2" t="s">
        <v>2588</v>
      </c>
      <c r="D951" s="2" t="s">
        <v>47</v>
      </c>
      <c r="E951" s="2" t="s">
        <v>1013</v>
      </c>
      <c r="F951" s="2" t="s">
        <v>1014</v>
      </c>
      <c r="G951" s="2" t="s">
        <v>2903</v>
      </c>
    </row>
    <row r="952" customFormat="false" ht="15" hidden="false" customHeight="false" outlineLevel="0" collapsed="false">
      <c r="A952" s="2" t="s">
        <v>2904</v>
      </c>
      <c r="B952" s="2" t="s">
        <v>142</v>
      </c>
      <c r="C952" s="2" t="s">
        <v>2588</v>
      </c>
      <c r="D952" s="2" t="s">
        <v>47</v>
      </c>
      <c r="E952" s="2" t="s">
        <v>1013</v>
      </c>
      <c r="F952" s="2" t="s">
        <v>1014</v>
      </c>
      <c r="G952" s="2" t="s">
        <v>2905</v>
      </c>
    </row>
    <row r="953" customFormat="false" ht="15" hidden="false" customHeight="false" outlineLevel="0" collapsed="false">
      <c r="A953" s="2" t="s">
        <v>2906</v>
      </c>
      <c r="B953" s="2" t="s">
        <v>142</v>
      </c>
      <c r="C953" s="2" t="s">
        <v>2588</v>
      </c>
      <c r="D953" s="2" t="s">
        <v>47</v>
      </c>
      <c r="E953" s="2" t="s">
        <v>1013</v>
      </c>
      <c r="F953" s="2" t="s">
        <v>1014</v>
      </c>
      <c r="G953" s="2" t="s">
        <v>2907</v>
      </c>
    </row>
    <row r="954" customFormat="false" ht="15" hidden="false" customHeight="false" outlineLevel="0" collapsed="false">
      <c r="A954" s="2" t="s">
        <v>2908</v>
      </c>
      <c r="B954" s="2" t="s">
        <v>142</v>
      </c>
      <c r="C954" s="2" t="s">
        <v>2588</v>
      </c>
      <c r="D954" s="2" t="s">
        <v>47</v>
      </c>
      <c r="E954" s="2" t="s">
        <v>1013</v>
      </c>
      <c r="F954" s="2" t="s">
        <v>1014</v>
      </c>
      <c r="G954" s="2" t="s">
        <v>2909</v>
      </c>
    </row>
    <row r="955" customFormat="false" ht="15" hidden="false" customHeight="false" outlineLevel="0" collapsed="false">
      <c r="A955" s="2" t="s">
        <v>2910</v>
      </c>
      <c r="B955" s="2" t="s">
        <v>142</v>
      </c>
      <c r="C955" s="2" t="s">
        <v>2588</v>
      </c>
      <c r="D955" s="2" t="s">
        <v>47</v>
      </c>
      <c r="E955" s="2" t="s">
        <v>1013</v>
      </c>
      <c r="F955" s="2" t="s">
        <v>1014</v>
      </c>
      <c r="G955" s="2" t="s">
        <v>2911</v>
      </c>
    </row>
    <row r="956" customFormat="false" ht="15" hidden="false" customHeight="false" outlineLevel="0" collapsed="false">
      <c r="A956" s="2" t="s">
        <v>2912</v>
      </c>
      <c r="B956" s="2" t="s">
        <v>142</v>
      </c>
      <c r="C956" s="2" t="s">
        <v>2588</v>
      </c>
      <c r="D956" s="2" t="s">
        <v>47</v>
      </c>
      <c r="E956" s="2" t="s">
        <v>1013</v>
      </c>
      <c r="F956" s="2" t="s">
        <v>1014</v>
      </c>
      <c r="G956" s="2" t="s">
        <v>2913</v>
      </c>
    </row>
    <row r="957" customFormat="false" ht="15" hidden="false" customHeight="false" outlineLevel="0" collapsed="false">
      <c r="A957" s="2" t="s">
        <v>2914</v>
      </c>
      <c r="B957" s="2" t="s">
        <v>142</v>
      </c>
      <c r="C957" s="2" t="s">
        <v>2588</v>
      </c>
      <c r="D957" s="2" t="s">
        <v>47</v>
      </c>
      <c r="E957" s="2" t="s">
        <v>1013</v>
      </c>
      <c r="F957" s="2" t="s">
        <v>1014</v>
      </c>
      <c r="G957" s="2" t="s">
        <v>2915</v>
      </c>
    </row>
    <row r="958" customFormat="false" ht="15" hidden="false" customHeight="false" outlineLevel="0" collapsed="false">
      <c r="A958" s="2" t="s">
        <v>2916</v>
      </c>
      <c r="B958" s="2" t="s">
        <v>142</v>
      </c>
      <c r="C958" s="2" t="s">
        <v>2588</v>
      </c>
      <c r="D958" s="2" t="s">
        <v>47</v>
      </c>
      <c r="E958" s="2" t="s">
        <v>1013</v>
      </c>
      <c r="F958" s="2" t="s">
        <v>1014</v>
      </c>
      <c r="G958" s="2" t="s">
        <v>2917</v>
      </c>
    </row>
    <row r="959" customFormat="false" ht="15" hidden="false" customHeight="false" outlineLevel="0" collapsed="false">
      <c r="A959" s="2" t="s">
        <v>2918</v>
      </c>
      <c r="B959" s="2" t="s">
        <v>142</v>
      </c>
      <c r="C959" s="2" t="s">
        <v>2588</v>
      </c>
      <c r="D959" s="2" t="s">
        <v>47</v>
      </c>
      <c r="E959" s="2" t="s">
        <v>1013</v>
      </c>
      <c r="F959" s="2" t="s">
        <v>1014</v>
      </c>
      <c r="G959" s="2" t="s">
        <v>2919</v>
      </c>
    </row>
    <row r="960" customFormat="false" ht="15" hidden="false" customHeight="false" outlineLevel="0" collapsed="false">
      <c r="A960" s="2" t="s">
        <v>2920</v>
      </c>
      <c r="B960" s="2" t="s">
        <v>142</v>
      </c>
      <c r="C960" s="2" t="s">
        <v>2588</v>
      </c>
      <c r="D960" s="2" t="s">
        <v>47</v>
      </c>
      <c r="E960" s="2" t="s">
        <v>1013</v>
      </c>
      <c r="F960" s="2" t="s">
        <v>1014</v>
      </c>
      <c r="G960" s="2" t="s">
        <v>2921</v>
      </c>
    </row>
    <row r="961" customFormat="false" ht="15" hidden="false" customHeight="false" outlineLevel="0" collapsed="false">
      <c r="A961" s="2" t="s">
        <v>2922</v>
      </c>
      <c r="B961" s="2" t="s">
        <v>142</v>
      </c>
      <c r="C961" s="2" t="s">
        <v>2588</v>
      </c>
      <c r="D961" s="2" t="s">
        <v>47</v>
      </c>
      <c r="E961" s="2" t="s">
        <v>1013</v>
      </c>
      <c r="F961" s="2" t="s">
        <v>1014</v>
      </c>
      <c r="G961" s="2" t="s">
        <v>2923</v>
      </c>
    </row>
    <row r="962" customFormat="false" ht="15" hidden="false" customHeight="false" outlineLevel="0" collapsed="false">
      <c r="A962" s="2" t="s">
        <v>2924</v>
      </c>
      <c r="B962" s="2" t="s">
        <v>142</v>
      </c>
      <c r="C962" s="2" t="s">
        <v>2588</v>
      </c>
      <c r="D962" s="2" t="s">
        <v>47</v>
      </c>
      <c r="E962" s="2" t="s">
        <v>1013</v>
      </c>
      <c r="F962" s="2" t="s">
        <v>1014</v>
      </c>
      <c r="G962" s="2" t="s">
        <v>2925</v>
      </c>
    </row>
    <row r="963" customFormat="false" ht="15" hidden="false" customHeight="false" outlineLevel="0" collapsed="false">
      <c r="A963" s="2" t="s">
        <v>2926</v>
      </c>
      <c r="B963" s="2" t="s">
        <v>142</v>
      </c>
      <c r="C963" s="2" t="s">
        <v>2588</v>
      </c>
      <c r="D963" s="2" t="s">
        <v>47</v>
      </c>
      <c r="E963" s="2" t="s">
        <v>1013</v>
      </c>
      <c r="F963" s="2" t="s">
        <v>1014</v>
      </c>
      <c r="G963" s="2" t="s">
        <v>2927</v>
      </c>
    </row>
    <row r="964" customFormat="false" ht="15" hidden="false" customHeight="false" outlineLevel="0" collapsed="false">
      <c r="A964" s="2" t="s">
        <v>2928</v>
      </c>
      <c r="B964" s="2" t="s">
        <v>142</v>
      </c>
      <c r="C964" s="2" t="s">
        <v>2588</v>
      </c>
      <c r="D964" s="2" t="s">
        <v>47</v>
      </c>
      <c r="E964" s="2" t="s">
        <v>1013</v>
      </c>
      <c r="F964" s="2" t="s">
        <v>1014</v>
      </c>
      <c r="G964" s="2" t="s">
        <v>2929</v>
      </c>
    </row>
    <row r="965" customFormat="false" ht="15" hidden="false" customHeight="false" outlineLevel="0" collapsed="false">
      <c r="A965" s="2" t="s">
        <v>2930</v>
      </c>
      <c r="B965" s="2" t="s">
        <v>142</v>
      </c>
      <c r="C965" s="2" t="s">
        <v>2588</v>
      </c>
      <c r="D965" s="2" t="s">
        <v>47</v>
      </c>
      <c r="E965" s="2" t="s">
        <v>1013</v>
      </c>
      <c r="F965" s="2" t="s">
        <v>1014</v>
      </c>
      <c r="G965" s="2" t="s">
        <v>2931</v>
      </c>
    </row>
    <row r="966" customFormat="false" ht="15" hidden="false" customHeight="false" outlineLevel="0" collapsed="false">
      <c r="A966" s="2" t="s">
        <v>2932</v>
      </c>
      <c r="B966" s="2" t="s">
        <v>142</v>
      </c>
      <c r="C966" s="2" t="s">
        <v>2588</v>
      </c>
      <c r="D966" s="2" t="s">
        <v>47</v>
      </c>
      <c r="E966" s="2" t="s">
        <v>1013</v>
      </c>
      <c r="F966" s="2" t="s">
        <v>1014</v>
      </c>
      <c r="G966" s="2" t="s">
        <v>2933</v>
      </c>
    </row>
    <row r="967" customFormat="false" ht="15" hidden="false" customHeight="false" outlineLevel="0" collapsed="false">
      <c r="A967" s="2" t="s">
        <v>2934</v>
      </c>
      <c r="B967" s="2" t="s">
        <v>142</v>
      </c>
      <c r="C967" s="2" t="s">
        <v>2588</v>
      </c>
      <c r="D967" s="2" t="s">
        <v>47</v>
      </c>
      <c r="E967" s="2" t="s">
        <v>1013</v>
      </c>
      <c r="F967" s="2" t="s">
        <v>1014</v>
      </c>
      <c r="G967" s="2" t="s">
        <v>2935</v>
      </c>
    </row>
    <row r="968" customFormat="false" ht="15" hidden="false" customHeight="false" outlineLevel="0" collapsed="false">
      <c r="A968" s="2" t="s">
        <v>2936</v>
      </c>
      <c r="B968" s="2" t="s">
        <v>142</v>
      </c>
      <c r="C968" s="2" t="s">
        <v>2588</v>
      </c>
      <c r="D968" s="2" t="s">
        <v>47</v>
      </c>
      <c r="E968" s="2" t="s">
        <v>1013</v>
      </c>
      <c r="F968" s="2" t="s">
        <v>1014</v>
      </c>
      <c r="G968" s="2" t="s">
        <v>2937</v>
      </c>
    </row>
    <row r="969" customFormat="false" ht="15" hidden="false" customHeight="false" outlineLevel="0" collapsed="false">
      <c r="A969" s="2" t="s">
        <v>2938</v>
      </c>
      <c r="B969" s="2" t="s">
        <v>142</v>
      </c>
      <c r="C969" s="2" t="s">
        <v>2588</v>
      </c>
      <c r="D969" s="2" t="s">
        <v>47</v>
      </c>
      <c r="E969" s="2" t="s">
        <v>1013</v>
      </c>
      <c r="F969" s="2" t="s">
        <v>1014</v>
      </c>
      <c r="G969" s="2" t="s">
        <v>2939</v>
      </c>
    </row>
    <row r="970" customFormat="false" ht="15" hidden="false" customHeight="false" outlineLevel="0" collapsed="false">
      <c r="A970" s="2" t="s">
        <v>2940</v>
      </c>
      <c r="B970" s="2" t="s">
        <v>142</v>
      </c>
      <c r="C970" s="2" t="s">
        <v>2588</v>
      </c>
      <c r="D970" s="2" t="s">
        <v>47</v>
      </c>
      <c r="E970" s="2" t="s">
        <v>1013</v>
      </c>
      <c r="F970" s="2" t="s">
        <v>1014</v>
      </c>
      <c r="G970" s="2" t="s">
        <v>2941</v>
      </c>
    </row>
    <row r="971" customFormat="false" ht="15" hidden="false" customHeight="false" outlineLevel="0" collapsed="false">
      <c r="A971" s="2" t="s">
        <v>2942</v>
      </c>
      <c r="B971" s="2" t="s">
        <v>142</v>
      </c>
      <c r="C971" s="2" t="s">
        <v>2588</v>
      </c>
      <c r="D971" s="2" t="s">
        <v>47</v>
      </c>
      <c r="E971" s="2" t="s">
        <v>1013</v>
      </c>
      <c r="F971" s="2" t="s">
        <v>1014</v>
      </c>
      <c r="G971" s="2" t="s">
        <v>2943</v>
      </c>
    </row>
    <row r="972" customFormat="false" ht="15" hidden="false" customHeight="false" outlineLevel="0" collapsed="false">
      <c r="A972" s="2" t="s">
        <v>2944</v>
      </c>
      <c r="B972" s="2" t="s">
        <v>142</v>
      </c>
      <c r="C972" s="2" t="s">
        <v>2588</v>
      </c>
      <c r="D972" s="2" t="s">
        <v>47</v>
      </c>
      <c r="E972" s="2" t="s">
        <v>1013</v>
      </c>
      <c r="F972" s="2" t="s">
        <v>1014</v>
      </c>
      <c r="G972" s="2" t="s">
        <v>2945</v>
      </c>
    </row>
    <row r="973" customFormat="false" ht="15" hidden="false" customHeight="false" outlineLevel="0" collapsed="false">
      <c r="A973" s="2" t="s">
        <v>2946</v>
      </c>
      <c r="B973" s="2" t="s">
        <v>142</v>
      </c>
      <c r="C973" s="2" t="s">
        <v>2588</v>
      </c>
      <c r="D973" s="2" t="s">
        <v>47</v>
      </c>
      <c r="E973" s="2" t="s">
        <v>1013</v>
      </c>
      <c r="F973" s="2" t="s">
        <v>1014</v>
      </c>
      <c r="G973" s="2" t="s">
        <v>2947</v>
      </c>
    </row>
    <row r="974" customFormat="false" ht="15" hidden="false" customHeight="false" outlineLevel="0" collapsed="false">
      <c r="A974" s="2" t="s">
        <v>2948</v>
      </c>
      <c r="B974" s="2" t="s">
        <v>142</v>
      </c>
      <c r="C974" s="2" t="s">
        <v>2588</v>
      </c>
      <c r="D974" s="2" t="s">
        <v>47</v>
      </c>
      <c r="E974" s="2" t="s">
        <v>1013</v>
      </c>
      <c r="F974" s="2" t="s">
        <v>1014</v>
      </c>
      <c r="G974" s="2" t="s">
        <v>2949</v>
      </c>
    </row>
    <row r="975" customFormat="false" ht="15" hidden="false" customHeight="false" outlineLevel="0" collapsed="false">
      <c r="A975" s="2" t="s">
        <v>2950</v>
      </c>
      <c r="B975" s="2" t="s">
        <v>142</v>
      </c>
      <c r="C975" s="2" t="s">
        <v>2588</v>
      </c>
      <c r="D975" s="2" t="s">
        <v>47</v>
      </c>
      <c r="E975" s="2" t="s">
        <v>1013</v>
      </c>
      <c r="F975" s="2" t="s">
        <v>1014</v>
      </c>
      <c r="G975" s="2" t="s">
        <v>2951</v>
      </c>
    </row>
    <row r="976" customFormat="false" ht="15" hidden="false" customHeight="false" outlineLevel="0" collapsed="false">
      <c r="A976" s="2" t="s">
        <v>2952</v>
      </c>
      <c r="B976" s="2" t="s">
        <v>142</v>
      </c>
      <c r="C976" s="2" t="s">
        <v>2588</v>
      </c>
      <c r="D976" s="2" t="s">
        <v>47</v>
      </c>
      <c r="E976" s="2" t="s">
        <v>1013</v>
      </c>
      <c r="F976" s="2" t="s">
        <v>1014</v>
      </c>
      <c r="G976" s="2" t="s">
        <v>2953</v>
      </c>
    </row>
    <row r="977" customFormat="false" ht="15" hidden="false" customHeight="false" outlineLevel="0" collapsed="false">
      <c r="A977" s="2" t="s">
        <v>2954</v>
      </c>
      <c r="B977" s="2" t="s">
        <v>142</v>
      </c>
      <c r="C977" s="2" t="s">
        <v>2588</v>
      </c>
      <c r="D977" s="2" t="s">
        <v>47</v>
      </c>
      <c r="E977" s="2" t="s">
        <v>1013</v>
      </c>
      <c r="F977" s="2" t="s">
        <v>1014</v>
      </c>
      <c r="G977" s="2" t="s">
        <v>2955</v>
      </c>
    </row>
    <row r="978" customFormat="false" ht="15" hidden="false" customHeight="false" outlineLevel="0" collapsed="false">
      <c r="A978" s="2" t="s">
        <v>2956</v>
      </c>
      <c r="B978" s="2" t="s">
        <v>142</v>
      </c>
      <c r="C978" s="2" t="s">
        <v>2588</v>
      </c>
      <c r="D978" s="2" t="s">
        <v>47</v>
      </c>
      <c r="E978" s="2" t="s">
        <v>1013</v>
      </c>
      <c r="F978" s="2" t="s">
        <v>1014</v>
      </c>
      <c r="G978" s="2" t="s">
        <v>2957</v>
      </c>
    </row>
    <row r="979" customFormat="false" ht="15" hidden="false" customHeight="false" outlineLevel="0" collapsed="false">
      <c r="A979" s="2" t="s">
        <v>2958</v>
      </c>
      <c r="B979" s="2" t="s">
        <v>142</v>
      </c>
      <c r="C979" s="2" t="s">
        <v>2588</v>
      </c>
      <c r="D979" s="2" t="s">
        <v>47</v>
      </c>
      <c r="E979" s="2" t="s">
        <v>1013</v>
      </c>
      <c r="F979" s="2" t="s">
        <v>1014</v>
      </c>
      <c r="G979" s="2" t="s">
        <v>2959</v>
      </c>
    </row>
    <row r="980" customFormat="false" ht="15" hidden="false" customHeight="false" outlineLevel="0" collapsed="false">
      <c r="A980" s="2" t="s">
        <v>2960</v>
      </c>
      <c r="B980" s="2" t="s">
        <v>142</v>
      </c>
      <c r="C980" s="2" t="s">
        <v>2588</v>
      </c>
      <c r="D980" s="2" t="s">
        <v>47</v>
      </c>
      <c r="E980" s="2" t="s">
        <v>1013</v>
      </c>
      <c r="F980" s="2" t="s">
        <v>1014</v>
      </c>
      <c r="G980" s="2" t="s">
        <v>2961</v>
      </c>
    </row>
    <row r="981" customFormat="false" ht="15" hidden="false" customHeight="false" outlineLevel="0" collapsed="false">
      <c r="A981" s="2" t="s">
        <v>2962</v>
      </c>
      <c r="B981" s="2" t="s">
        <v>142</v>
      </c>
      <c r="C981" s="2" t="s">
        <v>2588</v>
      </c>
      <c r="D981" s="2" t="s">
        <v>47</v>
      </c>
      <c r="E981" s="2" t="s">
        <v>1013</v>
      </c>
      <c r="F981" s="2" t="s">
        <v>1014</v>
      </c>
      <c r="G981" s="2" t="s">
        <v>2963</v>
      </c>
    </row>
    <row r="982" customFormat="false" ht="15" hidden="false" customHeight="false" outlineLevel="0" collapsed="false">
      <c r="A982" s="2" t="s">
        <v>2964</v>
      </c>
      <c r="B982" s="2" t="s">
        <v>142</v>
      </c>
      <c r="C982" s="2" t="s">
        <v>2588</v>
      </c>
      <c r="D982" s="2" t="s">
        <v>47</v>
      </c>
      <c r="E982" s="2" t="s">
        <v>1013</v>
      </c>
      <c r="F982" s="2" t="s">
        <v>1014</v>
      </c>
      <c r="G982" s="2" t="s">
        <v>2965</v>
      </c>
    </row>
    <row r="983" customFormat="false" ht="15" hidden="false" customHeight="false" outlineLevel="0" collapsed="false">
      <c r="A983" s="2" t="s">
        <v>2966</v>
      </c>
      <c r="B983" s="2" t="s">
        <v>142</v>
      </c>
      <c r="C983" s="2" t="s">
        <v>2766</v>
      </c>
      <c r="D983" s="2" t="s">
        <v>48</v>
      </c>
      <c r="E983" s="2" t="s">
        <v>1391</v>
      </c>
      <c r="F983" s="2" t="s">
        <v>1014</v>
      </c>
      <c r="G983" s="2" t="s">
        <v>2967</v>
      </c>
    </row>
    <row r="984" customFormat="false" ht="15" hidden="false" customHeight="false" outlineLevel="0" collapsed="false">
      <c r="A984" s="2" t="s">
        <v>2968</v>
      </c>
      <c r="B984" s="2" t="s">
        <v>142</v>
      </c>
      <c r="C984" s="2" t="s">
        <v>2766</v>
      </c>
      <c r="D984" s="2" t="s">
        <v>48</v>
      </c>
      <c r="E984" s="2" t="s">
        <v>1391</v>
      </c>
      <c r="F984" s="2" t="s">
        <v>1014</v>
      </c>
      <c r="G984" s="2" t="s">
        <v>2969</v>
      </c>
    </row>
    <row r="985" customFormat="false" ht="15" hidden="false" customHeight="false" outlineLevel="0" collapsed="false">
      <c r="A985" s="2" t="s">
        <v>2970</v>
      </c>
      <c r="B985" s="2" t="s">
        <v>142</v>
      </c>
      <c r="C985" s="2" t="s">
        <v>2766</v>
      </c>
      <c r="D985" s="2" t="s">
        <v>48</v>
      </c>
      <c r="E985" s="2" t="s">
        <v>1391</v>
      </c>
      <c r="F985" s="2" t="s">
        <v>1014</v>
      </c>
      <c r="G985" s="2" t="s">
        <v>2971</v>
      </c>
    </row>
    <row r="986" customFormat="false" ht="15" hidden="false" customHeight="false" outlineLevel="0" collapsed="false">
      <c r="A986" s="2" t="s">
        <v>2972</v>
      </c>
      <c r="B986" s="2" t="s">
        <v>142</v>
      </c>
      <c r="C986" s="2" t="s">
        <v>2766</v>
      </c>
      <c r="D986" s="2" t="s">
        <v>48</v>
      </c>
      <c r="E986" s="2" t="s">
        <v>1391</v>
      </c>
      <c r="F986" s="2" t="s">
        <v>1014</v>
      </c>
      <c r="G986" s="2" t="s">
        <v>2973</v>
      </c>
    </row>
    <row r="987" customFormat="false" ht="15" hidden="false" customHeight="false" outlineLevel="0" collapsed="false">
      <c r="A987" s="2" t="s">
        <v>2974</v>
      </c>
      <c r="B987" s="2" t="s">
        <v>142</v>
      </c>
      <c r="C987" s="2" t="s">
        <v>2766</v>
      </c>
      <c r="D987" s="2" t="s">
        <v>48</v>
      </c>
      <c r="E987" s="2" t="s">
        <v>1391</v>
      </c>
      <c r="F987" s="2" t="s">
        <v>1014</v>
      </c>
      <c r="G987" s="2" t="s">
        <v>2975</v>
      </c>
    </row>
    <row r="988" customFormat="false" ht="15" hidden="false" customHeight="false" outlineLevel="0" collapsed="false">
      <c r="A988" s="2" t="s">
        <v>2976</v>
      </c>
      <c r="B988" s="2" t="s">
        <v>142</v>
      </c>
      <c r="C988" s="2" t="s">
        <v>2766</v>
      </c>
      <c r="D988" s="2" t="s">
        <v>48</v>
      </c>
      <c r="E988" s="2" t="s">
        <v>1391</v>
      </c>
      <c r="F988" s="2" t="s">
        <v>1014</v>
      </c>
      <c r="G988" s="2" t="s">
        <v>2977</v>
      </c>
    </row>
    <row r="989" customFormat="false" ht="15" hidden="false" customHeight="false" outlineLevel="0" collapsed="false">
      <c r="A989" s="2" t="s">
        <v>2978</v>
      </c>
      <c r="B989" s="2" t="s">
        <v>142</v>
      </c>
      <c r="C989" s="2" t="s">
        <v>2766</v>
      </c>
      <c r="D989" s="2" t="s">
        <v>48</v>
      </c>
      <c r="E989" s="2" t="s">
        <v>1391</v>
      </c>
      <c r="F989" s="2" t="s">
        <v>1014</v>
      </c>
      <c r="G989" s="2" t="s">
        <v>2979</v>
      </c>
    </row>
    <row r="990" customFormat="false" ht="15" hidden="false" customHeight="false" outlineLevel="0" collapsed="false">
      <c r="A990" s="2" t="s">
        <v>2980</v>
      </c>
      <c r="B990" s="2" t="s">
        <v>142</v>
      </c>
      <c r="C990" s="2" t="s">
        <v>2766</v>
      </c>
      <c r="D990" s="2" t="s">
        <v>48</v>
      </c>
      <c r="E990" s="2" t="s">
        <v>1391</v>
      </c>
      <c r="F990" s="2" t="s">
        <v>1014</v>
      </c>
      <c r="G990" s="2" t="s">
        <v>2981</v>
      </c>
    </row>
    <row r="991" customFormat="false" ht="15" hidden="false" customHeight="false" outlineLevel="0" collapsed="false">
      <c r="A991" s="2" t="s">
        <v>2982</v>
      </c>
      <c r="B991" s="2" t="s">
        <v>142</v>
      </c>
      <c r="C991" s="2" t="s">
        <v>2766</v>
      </c>
      <c r="D991" s="2" t="s">
        <v>48</v>
      </c>
      <c r="E991" s="2" t="s">
        <v>1391</v>
      </c>
      <c r="F991" s="2" t="s">
        <v>1014</v>
      </c>
      <c r="G991" s="2" t="s">
        <v>2983</v>
      </c>
    </row>
    <row r="992" customFormat="false" ht="15" hidden="false" customHeight="false" outlineLevel="0" collapsed="false">
      <c r="A992" s="2" t="s">
        <v>2984</v>
      </c>
      <c r="B992" s="2" t="s">
        <v>142</v>
      </c>
      <c r="C992" s="2" t="s">
        <v>2766</v>
      </c>
      <c r="D992" s="2" t="s">
        <v>48</v>
      </c>
      <c r="E992" s="2" t="s">
        <v>1391</v>
      </c>
      <c r="F992" s="2" t="s">
        <v>1014</v>
      </c>
      <c r="G992" s="2" t="s">
        <v>2985</v>
      </c>
    </row>
    <row r="993" customFormat="false" ht="15" hidden="false" customHeight="false" outlineLevel="0" collapsed="false">
      <c r="A993" s="2" t="s">
        <v>2986</v>
      </c>
      <c r="B993" s="2" t="s">
        <v>142</v>
      </c>
      <c r="C993" s="2" t="s">
        <v>2766</v>
      </c>
      <c r="D993" s="2" t="s">
        <v>48</v>
      </c>
      <c r="E993" s="2" t="s">
        <v>1391</v>
      </c>
      <c r="F993" s="2" t="s">
        <v>1014</v>
      </c>
      <c r="G993" s="2" t="s">
        <v>2987</v>
      </c>
    </row>
    <row r="994" customFormat="false" ht="15" hidden="false" customHeight="false" outlineLevel="0" collapsed="false">
      <c r="A994" s="2" t="s">
        <v>2988</v>
      </c>
      <c r="B994" s="2" t="s">
        <v>142</v>
      </c>
      <c r="C994" s="2" t="s">
        <v>2766</v>
      </c>
      <c r="D994" s="2" t="s">
        <v>48</v>
      </c>
      <c r="E994" s="2" t="s">
        <v>1391</v>
      </c>
      <c r="F994" s="2" t="s">
        <v>1014</v>
      </c>
      <c r="G994" s="2" t="s">
        <v>2989</v>
      </c>
    </row>
    <row r="995" customFormat="false" ht="15" hidden="false" customHeight="false" outlineLevel="0" collapsed="false">
      <c r="A995" s="2" t="s">
        <v>2990</v>
      </c>
      <c r="B995" s="2" t="s">
        <v>142</v>
      </c>
      <c r="C995" s="2" t="s">
        <v>2766</v>
      </c>
      <c r="D995" s="2" t="s">
        <v>48</v>
      </c>
      <c r="E995" s="2" t="s">
        <v>1391</v>
      </c>
      <c r="F995" s="2" t="s">
        <v>1014</v>
      </c>
      <c r="G995" s="2" t="s">
        <v>2991</v>
      </c>
    </row>
    <row r="996" customFormat="false" ht="15" hidden="false" customHeight="false" outlineLevel="0" collapsed="false">
      <c r="A996" s="2" t="s">
        <v>2992</v>
      </c>
      <c r="B996" s="2" t="s">
        <v>142</v>
      </c>
      <c r="C996" s="2" t="s">
        <v>2766</v>
      </c>
      <c r="D996" s="2" t="s">
        <v>48</v>
      </c>
      <c r="E996" s="2" t="s">
        <v>1391</v>
      </c>
      <c r="F996" s="2" t="s">
        <v>1014</v>
      </c>
      <c r="G996" s="2" t="s">
        <v>2993</v>
      </c>
    </row>
    <row r="997" customFormat="false" ht="15" hidden="false" customHeight="false" outlineLevel="0" collapsed="false">
      <c r="A997" s="2" t="s">
        <v>2994</v>
      </c>
      <c r="B997" s="2" t="s">
        <v>142</v>
      </c>
      <c r="C997" s="2" t="s">
        <v>2766</v>
      </c>
      <c r="D997" s="2" t="s">
        <v>48</v>
      </c>
      <c r="E997" s="2" t="s">
        <v>1391</v>
      </c>
      <c r="F997" s="2" t="s">
        <v>1014</v>
      </c>
      <c r="G997" s="2" t="s">
        <v>2995</v>
      </c>
    </row>
    <row r="998" customFormat="false" ht="15" hidden="false" customHeight="false" outlineLevel="0" collapsed="false">
      <c r="A998" s="2" t="s">
        <v>2996</v>
      </c>
      <c r="B998" s="2" t="s">
        <v>142</v>
      </c>
      <c r="C998" s="2" t="s">
        <v>2766</v>
      </c>
      <c r="D998" s="2" t="s">
        <v>48</v>
      </c>
      <c r="E998" s="2" t="s">
        <v>1391</v>
      </c>
      <c r="F998" s="2" t="s">
        <v>1014</v>
      </c>
      <c r="G998" s="2" t="s">
        <v>2997</v>
      </c>
    </row>
    <row r="999" customFormat="false" ht="15" hidden="false" customHeight="false" outlineLevel="0" collapsed="false">
      <c r="A999" s="2" t="s">
        <v>2998</v>
      </c>
      <c r="B999" s="2" t="s">
        <v>142</v>
      </c>
      <c r="C999" s="2" t="s">
        <v>2766</v>
      </c>
      <c r="D999" s="2" t="s">
        <v>48</v>
      </c>
      <c r="E999" s="2" t="s">
        <v>1391</v>
      </c>
      <c r="F999" s="2" t="s">
        <v>1014</v>
      </c>
      <c r="G999" s="2" t="s">
        <v>2999</v>
      </c>
    </row>
    <row r="1000" customFormat="false" ht="15" hidden="false" customHeight="false" outlineLevel="0" collapsed="false">
      <c r="A1000" s="2" t="s">
        <v>3000</v>
      </c>
      <c r="B1000" s="2" t="s">
        <v>142</v>
      </c>
      <c r="C1000" s="2" t="s">
        <v>2766</v>
      </c>
      <c r="D1000" s="2" t="s">
        <v>48</v>
      </c>
      <c r="E1000" s="2" t="s">
        <v>1391</v>
      </c>
      <c r="F1000" s="2" t="s">
        <v>1014</v>
      </c>
      <c r="G1000" s="2" t="s">
        <v>3001</v>
      </c>
    </row>
    <row r="1001" customFormat="false" ht="15" hidden="false" customHeight="false" outlineLevel="0" collapsed="false">
      <c r="A1001" s="2" t="s">
        <v>3002</v>
      </c>
      <c r="B1001" s="2" t="s">
        <v>142</v>
      </c>
      <c r="C1001" s="2" t="s">
        <v>2766</v>
      </c>
      <c r="D1001" s="2" t="s">
        <v>48</v>
      </c>
      <c r="E1001" s="2" t="s">
        <v>1391</v>
      </c>
      <c r="F1001" s="2" t="s">
        <v>1014</v>
      </c>
      <c r="G1001" s="2" t="s">
        <v>3003</v>
      </c>
    </row>
    <row r="1002" customFormat="false" ht="15" hidden="false" customHeight="false" outlineLevel="0" collapsed="false">
      <c r="A1002" s="2" t="s">
        <v>3004</v>
      </c>
      <c r="B1002" s="2" t="s">
        <v>142</v>
      </c>
      <c r="C1002" s="2" t="s">
        <v>2236</v>
      </c>
      <c r="D1002" s="2" t="s">
        <v>49</v>
      </c>
      <c r="E1002" s="2" t="s">
        <v>1022</v>
      </c>
      <c r="F1002" s="2" t="s">
        <v>1014</v>
      </c>
      <c r="G1002" s="2" t="s">
        <v>3005</v>
      </c>
    </row>
    <row r="1003" customFormat="false" ht="15" hidden="false" customHeight="false" outlineLevel="0" collapsed="false">
      <c r="A1003" s="2" t="s">
        <v>3006</v>
      </c>
      <c r="B1003" s="2" t="s">
        <v>142</v>
      </c>
      <c r="C1003" s="2" t="s">
        <v>2236</v>
      </c>
      <c r="D1003" s="2" t="s">
        <v>49</v>
      </c>
      <c r="E1003" s="2" t="s">
        <v>1022</v>
      </c>
      <c r="F1003" s="2" t="s">
        <v>1014</v>
      </c>
      <c r="G1003" s="2" t="s">
        <v>3007</v>
      </c>
    </row>
    <row r="1004" customFormat="false" ht="15" hidden="false" customHeight="false" outlineLevel="0" collapsed="false">
      <c r="A1004" s="2" t="s">
        <v>3008</v>
      </c>
      <c r="B1004" s="2" t="s">
        <v>142</v>
      </c>
      <c r="C1004" s="2" t="s">
        <v>2236</v>
      </c>
      <c r="D1004" s="2" t="s">
        <v>49</v>
      </c>
      <c r="E1004" s="2" t="s">
        <v>1022</v>
      </c>
      <c r="F1004" s="2" t="s">
        <v>1014</v>
      </c>
      <c r="G1004" s="2" t="s">
        <v>3009</v>
      </c>
    </row>
    <row r="1005" customFormat="false" ht="15" hidden="false" customHeight="false" outlineLevel="0" collapsed="false">
      <c r="A1005" s="2" t="s">
        <v>3010</v>
      </c>
      <c r="B1005" s="2" t="s">
        <v>142</v>
      </c>
      <c r="C1005" s="2" t="s">
        <v>2236</v>
      </c>
      <c r="D1005" s="2" t="s">
        <v>49</v>
      </c>
      <c r="E1005" s="2" t="s">
        <v>1022</v>
      </c>
      <c r="F1005" s="2" t="s">
        <v>1014</v>
      </c>
      <c r="G1005" s="2" t="s">
        <v>3011</v>
      </c>
    </row>
    <row r="1006" customFormat="false" ht="15" hidden="false" customHeight="false" outlineLevel="0" collapsed="false">
      <c r="A1006" s="2" t="s">
        <v>3012</v>
      </c>
      <c r="B1006" s="2" t="s">
        <v>142</v>
      </c>
      <c r="C1006" s="2" t="s">
        <v>2236</v>
      </c>
      <c r="D1006" s="2" t="s">
        <v>49</v>
      </c>
      <c r="E1006" s="2" t="s">
        <v>1022</v>
      </c>
      <c r="F1006" s="2" t="s">
        <v>1014</v>
      </c>
      <c r="G1006" s="2" t="s">
        <v>3013</v>
      </c>
    </row>
    <row r="1007" customFormat="false" ht="15" hidden="false" customHeight="false" outlineLevel="0" collapsed="false">
      <c r="A1007" s="2" t="s">
        <v>3014</v>
      </c>
      <c r="B1007" s="2" t="s">
        <v>142</v>
      </c>
      <c r="C1007" s="2" t="s">
        <v>2236</v>
      </c>
      <c r="D1007" s="2" t="s">
        <v>49</v>
      </c>
      <c r="E1007" s="2" t="s">
        <v>1022</v>
      </c>
      <c r="F1007" s="2" t="s">
        <v>1014</v>
      </c>
      <c r="G1007" s="2" t="s">
        <v>3015</v>
      </c>
    </row>
    <row r="1008" customFormat="false" ht="15" hidden="false" customHeight="false" outlineLevel="0" collapsed="false">
      <c r="A1008" s="2" t="s">
        <v>3016</v>
      </c>
      <c r="B1008" s="2" t="s">
        <v>142</v>
      </c>
      <c r="C1008" s="2" t="s">
        <v>2236</v>
      </c>
      <c r="D1008" s="2" t="s">
        <v>49</v>
      </c>
      <c r="E1008" s="2" t="s">
        <v>1022</v>
      </c>
      <c r="F1008" s="2" t="s">
        <v>1014</v>
      </c>
      <c r="G1008" s="2" t="s">
        <v>3017</v>
      </c>
    </row>
    <row r="1009" customFormat="false" ht="15" hidden="false" customHeight="false" outlineLevel="0" collapsed="false">
      <c r="A1009" s="2" t="s">
        <v>3018</v>
      </c>
      <c r="B1009" s="2" t="s">
        <v>142</v>
      </c>
      <c r="C1009" s="2" t="s">
        <v>2236</v>
      </c>
      <c r="D1009" s="2" t="s">
        <v>49</v>
      </c>
      <c r="E1009" s="2" t="s">
        <v>1022</v>
      </c>
      <c r="F1009" s="2" t="s">
        <v>1014</v>
      </c>
      <c r="G1009" s="2" t="s">
        <v>3019</v>
      </c>
    </row>
    <row r="1010" customFormat="false" ht="15" hidden="false" customHeight="false" outlineLevel="0" collapsed="false">
      <c r="A1010" s="2" t="s">
        <v>3020</v>
      </c>
      <c r="B1010" s="2" t="s">
        <v>142</v>
      </c>
      <c r="C1010" s="2" t="s">
        <v>2236</v>
      </c>
      <c r="D1010" s="2" t="s">
        <v>49</v>
      </c>
      <c r="E1010" s="2" t="s">
        <v>1022</v>
      </c>
      <c r="F1010" s="2" t="s">
        <v>1014</v>
      </c>
      <c r="G1010" s="2" t="s">
        <v>3021</v>
      </c>
    </row>
    <row r="1011" customFormat="false" ht="15" hidden="false" customHeight="false" outlineLevel="0" collapsed="false">
      <c r="A1011" s="2" t="s">
        <v>3022</v>
      </c>
      <c r="B1011" s="2" t="s">
        <v>142</v>
      </c>
      <c r="C1011" s="2" t="s">
        <v>2236</v>
      </c>
      <c r="D1011" s="2" t="s">
        <v>49</v>
      </c>
      <c r="E1011" s="2" t="s">
        <v>1022</v>
      </c>
      <c r="F1011" s="2" t="s">
        <v>1014</v>
      </c>
      <c r="G1011" s="2" t="s">
        <v>3023</v>
      </c>
    </row>
    <row r="1012" customFormat="false" ht="15" hidden="false" customHeight="false" outlineLevel="0" collapsed="false">
      <c r="A1012" s="2" t="s">
        <v>3024</v>
      </c>
      <c r="B1012" s="2" t="s">
        <v>142</v>
      </c>
      <c r="C1012" s="2" t="s">
        <v>2236</v>
      </c>
      <c r="D1012" s="2" t="s">
        <v>49</v>
      </c>
      <c r="E1012" s="2" t="s">
        <v>1022</v>
      </c>
      <c r="F1012" s="2" t="s">
        <v>1014</v>
      </c>
      <c r="G1012" s="2" t="s">
        <v>3025</v>
      </c>
    </row>
    <row r="1013" customFormat="false" ht="15" hidden="false" customHeight="false" outlineLevel="0" collapsed="false">
      <c r="A1013" s="2" t="s">
        <v>3026</v>
      </c>
      <c r="B1013" s="2" t="s">
        <v>142</v>
      </c>
      <c r="C1013" s="2" t="s">
        <v>2236</v>
      </c>
      <c r="D1013" s="2" t="s">
        <v>49</v>
      </c>
      <c r="E1013" s="2" t="s">
        <v>1022</v>
      </c>
      <c r="F1013" s="2" t="s">
        <v>1014</v>
      </c>
      <c r="G1013" s="2" t="s">
        <v>3027</v>
      </c>
    </row>
    <row r="1014" customFormat="false" ht="15" hidden="false" customHeight="false" outlineLevel="0" collapsed="false">
      <c r="A1014" s="2" t="s">
        <v>3028</v>
      </c>
      <c r="B1014" s="2" t="s">
        <v>142</v>
      </c>
      <c r="C1014" s="2" t="s">
        <v>2236</v>
      </c>
      <c r="D1014" s="2" t="s">
        <v>49</v>
      </c>
      <c r="E1014" s="2" t="s">
        <v>1022</v>
      </c>
      <c r="F1014" s="2" t="s">
        <v>1014</v>
      </c>
      <c r="G1014" s="2" t="s">
        <v>3029</v>
      </c>
    </row>
    <row r="1015" customFormat="false" ht="15" hidden="false" customHeight="false" outlineLevel="0" collapsed="false">
      <c r="A1015" s="2" t="s">
        <v>3030</v>
      </c>
      <c r="B1015" s="2" t="s">
        <v>142</v>
      </c>
      <c r="C1015" s="2" t="s">
        <v>2236</v>
      </c>
      <c r="D1015" s="2" t="s">
        <v>49</v>
      </c>
      <c r="E1015" s="2" t="s">
        <v>1022</v>
      </c>
      <c r="F1015" s="2" t="s">
        <v>1014</v>
      </c>
      <c r="G1015" s="2" t="s">
        <v>3031</v>
      </c>
    </row>
    <row r="1016" customFormat="false" ht="15" hidden="false" customHeight="false" outlineLevel="0" collapsed="false">
      <c r="A1016" s="2" t="s">
        <v>3032</v>
      </c>
      <c r="B1016" s="2" t="s">
        <v>142</v>
      </c>
      <c r="C1016" s="2" t="s">
        <v>2236</v>
      </c>
      <c r="D1016" s="2" t="s">
        <v>49</v>
      </c>
      <c r="E1016" s="2" t="s">
        <v>1022</v>
      </c>
      <c r="F1016" s="2" t="s">
        <v>1014</v>
      </c>
      <c r="G1016" s="2" t="s">
        <v>3033</v>
      </c>
    </row>
    <row r="1017" customFormat="false" ht="15" hidden="false" customHeight="false" outlineLevel="0" collapsed="false">
      <c r="A1017" s="2" t="s">
        <v>3034</v>
      </c>
      <c r="B1017" s="2" t="s">
        <v>142</v>
      </c>
      <c r="C1017" s="2" t="s">
        <v>2236</v>
      </c>
      <c r="D1017" s="2" t="s">
        <v>49</v>
      </c>
      <c r="E1017" s="2" t="s">
        <v>1022</v>
      </c>
      <c r="F1017" s="2" t="s">
        <v>1014</v>
      </c>
      <c r="G1017" s="2" t="s">
        <v>3035</v>
      </c>
    </row>
    <row r="1018" customFormat="false" ht="15" hidden="false" customHeight="false" outlineLevel="0" collapsed="false">
      <c r="A1018" s="2" t="s">
        <v>3036</v>
      </c>
      <c r="B1018" s="2" t="s">
        <v>142</v>
      </c>
      <c r="C1018" s="2" t="s">
        <v>2236</v>
      </c>
      <c r="D1018" s="2" t="s">
        <v>49</v>
      </c>
      <c r="E1018" s="2" t="s">
        <v>1022</v>
      </c>
      <c r="F1018" s="2" t="s">
        <v>1014</v>
      </c>
      <c r="G1018" s="2" t="s">
        <v>3037</v>
      </c>
    </row>
    <row r="1019" customFormat="false" ht="15" hidden="false" customHeight="false" outlineLevel="0" collapsed="false">
      <c r="A1019" s="2" t="s">
        <v>3038</v>
      </c>
      <c r="B1019" s="2" t="s">
        <v>142</v>
      </c>
      <c r="C1019" s="2" t="s">
        <v>2236</v>
      </c>
      <c r="D1019" s="2" t="s">
        <v>49</v>
      </c>
      <c r="E1019" s="2" t="s">
        <v>1022</v>
      </c>
      <c r="F1019" s="2" t="s">
        <v>1014</v>
      </c>
      <c r="G1019" s="2" t="s">
        <v>3039</v>
      </c>
    </row>
    <row r="1020" customFormat="false" ht="15" hidden="false" customHeight="false" outlineLevel="0" collapsed="false">
      <c r="A1020" s="2" t="s">
        <v>3040</v>
      </c>
      <c r="B1020" s="2" t="s">
        <v>142</v>
      </c>
      <c r="C1020" s="2" t="s">
        <v>2236</v>
      </c>
      <c r="D1020" s="2" t="s">
        <v>49</v>
      </c>
      <c r="E1020" s="2" t="s">
        <v>1022</v>
      </c>
      <c r="F1020" s="2" t="s">
        <v>1014</v>
      </c>
      <c r="G1020" s="2" t="s">
        <v>3041</v>
      </c>
    </row>
    <row r="1021" customFormat="false" ht="15" hidden="false" customHeight="false" outlineLevel="0" collapsed="false">
      <c r="A1021" s="2" t="s">
        <v>3042</v>
      </c>
      <c r="B1021" s="2" t="s">
        <v>142</v>
      </c>
      <c r="C1021" s="2" t="s">
        <v>2236</v>
      </c>
      <c r="D1021" s="2" t="s">
        <v>49</v>
      </c>
      <c r="E1021" s="2" t="s">
        <v>1022</v>
      </c>
      <c r="F1021" s="2" t="s">
        <v>1014</v>
      </c>
      <c r="G1021" s="2" t="s">
        <v>3043</v>
      </c>
    </row>
    <row r="1022" customFormat="false" ht="15" hidden="false" customHeight="false" outlineLevel="0" collapsed="false">
      <c r="A1022" s="2" t="s">
        <v>3044</v>
      </c>
      <c r="B1022" s="2" t="s">
        <v>142</v>
      </c>
      <c r="C1022" s="2" t="s">
        <v>2236</v>
      </c>
      <c r="D1022" s="2" t="s">
        <v>49</v>
      </c>
      <c r="E1022" s="2" t="s">
        <v>1022</v>
      </c>
      <c r="F1022" s="2" t="s">
        <v>1014</v>
      </c>
      <c r="G1022" s="2" t="s">
        <v>3045</v>
      </c>
    </row>
    <row r="1023" customFormat="false" ht="15" hidden="false" customHeight="false" outlineLevel="0" collapsed="false">
      <c r="A1023" s="2" t="s">
        <v>3046</v>
      </c>
      <c r="B1023" s="2" t="s">
        <v>142</v>
      </c>
      <c r="C1023" s="2" t="s">
        <v>2236</v>
      </c>
      <c r="D1023" s="2" t="s">
        <v>49</v>
      </c>
      <c r="E1023" s="2" t="s">
        <v>1022</v>
      </c>
      <c r="F1023" s="2" t="s">
        <v>1014</v>
      </c>
      <c r="G1023" s="2" t="s">
        <v>3047</v>
      </c>
    </row>
    <row r="1024" customFormat="false" ht="15" hidden="false" customHeight="false" outlineLevel="0" collapsed="false">
      <c r="A1024" s="2" t="s">
        <v>3048</v>
      </c>
      <c r="B1024" s="2" t="s">
        <v>142</v>
      </c>
      <c r="C1024" s="2" t="s">
        <v>2236</v>
      </c>
      <c r="D1024" s="2" t="s">
        <v>49</v>
      </c>
      <c r="E1024" s="2" t="s">
        <v>1022</v>
      </c>
      <c r="F1024" s="2" t="s">
        <v>1014</v>
      </c>
      <c r="G1024" s="2" t="s">
        <v>3049</v>
      </c>
    </row>
    <row r="1025" customFormat="false" ht="15" hidden="false" customHeight="false" outlineLevel="0" collapsed="false">
      <c r="A1025" s="2" t="s">
        <v>3050</v>
      </c>
      <c r="B1025" s="2" t="s">
        <v>142</v>
      </c>
      <c r="C1025" s="2" t="s">
        <v>2236</v>
      </c>
      <c r="D1025" s="2" t="s">
        <v>49</v>
      </c>
      <c r="E1025" s="2" t="s">
        <v>1022</v>
      </c>
      <c r="F1025" s="2" t="s">
        <v>1014</v>
      </c>
      <c r="G1025" s="2" t="s">
        <v>3051</v>
      </c>
    </row>
    <row r="1026" customFormat="false" ht="15" hidden="false" customHeight="false" outlineLevel="0" collapsed="false">
      <c r="A1026" s="2" t="s">
        <v>3052</v>
      </c>
      <c r="B1026" s="2" t="s">
        <v>142</v>
      </c>
      <c r="C1026" s="2" t="s">
        <v>2236</v>
      </c>
      <c r="D1026" s="2" t="s">
        <v>49</v>
      </c>
      <c r="E1026" s="2" t="s">
        <v>1022</v>
      </c>
      <c r="F1026" s="2" t="s">
        <v>1014</v>
      </c>
      <c r="G1026" s="2" t="s">
        <v>3053</v>
      </c>
    </row>
    <row r="1027" customFormat="false" ht="15" hidden="false" customHeight="false" outlineLevel="0" collapsed="false">
      <c r="A1027" s="2" t="s">
        <v>3054</v>
      </c>
      <c r="B1027" s="2" t="s">
        <v>142</v>
      </c>
      <c r="C1027" s="2" t="s">
        <v>2236</v>
      </c>
      <c r="D1027" s="2" t="s">
        <v>49</v>
      </c>
      <c r="E1027" s="2" t="s">
        <v>1022</v>
      </c>
      <c r="F1027" s="2" t="s">
        <v>1014</v>
      </c>
      <c r="G1027" s="2" t="s">
        <v>3055</v>
      </c>
    </row>
    <row r="1028" customFormat="false" ht="15" hidden="false" customHeight="false" outlineLevel="0" collapsed="false">
      <c r="A1028" s="2" t="s">
        <v>3056</v>
      </c>
      <c r="B1028" s="2" t="s">
        <v>142</v>
      </c>
      <c r="C1028" s="2" t="s">
        <v>2236</v>
      </c>
      <c r="D1028" s="2" t="s">
        <v>49</v>
      </c>
      <c r="E1028" s="2" t="s">
        <v>1022</v>
      </c>
      <c r="F1028" s="2" t="s">
        <v>1014</v>
      </c>
      <c r="G1028" s="2" t="s">
        <v>3057</v>
      </c>
    </row>
    <row r="1029" customFormat="false" ht="15" hidden="false" customHeight="false" outlineLevel="0" collapsed="false">
      <c r="A1029" s="2" t="s">
        <v>3058</v>
      </c>
      <c r="B1029" s="2" t="s">
        <v>142</v>
      </c>
      <c r="C1029" s="2" t="s">
        <v>2236</v>
      </c>
      <c r="D1029" s="2" t="s">
        <v>49</v>
      </c>
      <c r="E1029" s="2" t="s">
        <v>1022</v>
      </c>
      <c r="F1029" s="2" t="s">
        <v>1014</v>
      </c>
      <c r="G1029" s="2" t="s">
        <v>3059</v>
      </c>
    </row>
    <row r="1030" customFormat="false" ht="15" hidden="false" customHeight="false" outlineLevel="0" collapsed="false">
      <c r="A1030" s="2" t="s">
        <v>3060</v>
      </c>
      <c r="B1030" s="2" t="s">
        <v>142</v>
      </c>
      <c r="C1030" s="2" t="s">
        <v>2236</v>
      </c>
      <c r="D1030" s="2" t="s">
        <v>49</v>
      </c>
      <c r="E1030" s="2" t="s">
        <v>1022</v>
      </c>
      <c r="F1030" s="2" t="s">
        <v>1014</v>
      </c>
      <c r="G1030" s="2" t="s">
        <v>3061</v>
      </c>
    </row>
    <row r="1031" customFormat="false" ht="15" hidden="false" customHeight="false" outlineLevel="0" collapsed="false">
      <c r="A1031" s="2" t="s">
        <v>3062</v>
      </c>
      <c r="B1031" s="2" t="s">
        <v>142</v>
      </c>
      <c r="C1031" s="2" t="s">
        <v>2236</v>
      </c>
      <c r="D1031" s="2" t="s">
        <v>49</v>
      </c>
      <c r="E1031" s="2" t="s">
        <v>1022</v>
      </c>
      <c r="F1031" s="2" t="s">
        <v>1014</v>
      </c>
      <c r="G1031" s="2" t="s">
        <v>3063</v>
      </c>
    </row>
    <row r="1032" customFormat="false" ht="15" hidden="false" customHeight="false" outlineLevel="0" collapsed="false">
      <c r="A1032" s="2" t="s">
        <v>3064</v>
      </c>
      <c r="B1032" s="2" t="s">
        <v>142</v>
      </c>
      <c r="C1032" s="2" t="s">
        <v>2236</v>
      </c>
      <c r="D1032" s="2" t="s">
        <v>49</v>
      </c>
      <c r="E1032" s="2" t="s">
        <v>1022</v>
      </c>
      <c r="F1032" s="2" t="s">
        <v>1014</v>
      </c>
      <c r="G1032" s="2" t="s">
        <v>3065</v>
      </c>
    </row>
    <row r="1033" customFormat="false" ht="15" hidden="false" customHeight="false" outlineLevel="0" collapsed="false">
      <c r="A1033" s="2" t="s">
        <v>3066</v>
      </c>
      <c r="B1033" s="2" t="s">
        <v>142</v>
      </c>
      <c r="C1033" s="2" t="s">
        <v>2236</v>
      </c>
      <c r="D1033" s="2" t="s">
        <v>49</v>
      </c>
      <c r="E1033" s="2" t="s">
        <v>1022</v>
      </c>
      <c r="F1033" s="2" t="s">
        <v>1014</v>
      </c>
      <c r="G1033" s="2" t="s">
        <v>3067</v>
      </c>
    </row>
    <row r="1034" customFormat="false" ht="15" hidden="false" customHeight="false" outlineLevel="0" collapsed="false">
      <c r="A1034" s="2" t="s">
        <v>3068</v>
      </c>
      <c r="B1034" s="2" t="s">
        <v>142</v>
      </c>
      <c r="C1034" s="2" t="s">
        <v>2236</v>
      </c>
      <c r="D1034" s="2" t="s">
        <v>49</v>
      </c>
      <c r="E1034" s="2" t="s">
        <v>1022</v>
      </c>
      <c r="F1034" s="2" t="s">
        <v>1014</v>
      </c>
      <c r="G1034" s="2" t="s">
        <v>3069</v>
      </c>
    </row>
    <row r="1035" customFormat="false" ht="15" hidden="false" customHeight="false" outlineLevel="0" collapsed="false">
      <c r="A1035" s="2" t="s">
        <v>3070</v>
      </c>
      <c r="B1035" s="2" t="s">
        <v>142</v>
      </c>
      <c r="C1035" s="2" t="s">
        <v>2236</v>
      </c>
      <c r="D1035" s="2" t="s">
        <v>49</v>
      </c>
      <c r="E1035" s="2" t="s">
        <v>1022</v>
      </c>
      <c r="F1035" s="2" t="s">
        <v>1014</v>
      </c>
      <c r="G1035" s="2" t="s">
        <v>3071</v>
      </c>
    </row>
    <row r="1036" customFormat="false" ht="15" hidden="false" customHeight="false" outlineLevel="0" collapsed="false">
      <c r="A1036" s="2" t="s">
        <v>3072</v>
      </c>
      <c r="B1036" s="2" t="s">
        <v>142</v>
      </c>
      <c r="C1036" s="2" t="s">
        <v>2236</v>
      </c>
      <c r="D1036" s="2" t="s">
        <v>49</v>
      </c>
      <c r="E1036" s="2" t="s">
        <v>1022</v>
      </c>
      <c r="F1036" s="2" t="s">
        <v>1014</v>
      </c>
      <c r="G1036" s="2" t="s">
        <v>3073</v>
      </c>
    </row>
    <row r="1037" customFormat="false" ht="15" hidden="false" customHeight="false" outlineLevel="0" collapsed="false">
      <c r="A1037" s="2" t="s">
        <v>3074</v>
      </c>
      <c r="B1037" s="2" t="s">
        <v>142</v>
      </c>
      <c r="C1037" s="2" t="s">
        <v>2236</v>
      </c>
      <c r="D1037" s="2" t="s">
        <v>49</v>
      </c>
      <c r="E1037" s="2" t="s">
        <v>1022</v>
      </c>
      <c r="F1037" s="2" t="s">
        <v>1014</v>
      </c>
      <c r="G1037" s="2" t="s">
        <v>3075</v>
      </c>
    </row>
    <row r="1038" customFormat="false" ht="15" hidden="false" customHeight="false" outlineLevel="0" collapsed="false">
      <c r="A1038" s="2" t="s">
        <v>3076</v>
      </c>
      <c r="B1038" s="2" t="s">
        <v>142</v>
      </c>
      <c r="C1038" s="2" t="s">
        <v>2236</v>
      </c>
      <c r="D1038" s="2" t="s">
        <v>49</v>
      </c>
      <c r="E1038" s="2" t="s">
        <v>1022</v>
      </c>
      <c r="F1038" s="2" t="s">
        <v>1014</v>
      </c>
      <c r="G1038" s="2" t="s">
        <v>3077</v>
      </c>
    </row>
    <row r="1039" customFormat="false" ht="15" hidden="false" customHeight="false" outlineLevel="0" collapsed="false">
      <c r="A1039" s="2" t="s">
        <v>3078</v>
      </c>
      <c r="B1039" s="2" t="s">
        <v>142</v>
      </c>
      <c r="C1039" s="2" t="s">
        <v>2236</v>
      </c>
      <c r="D1039" s="2" t="s">
        <v>49</v>
      </c>
      <c r="E1039" s="2" t="s">
        <v>1022</v>
      </c>
      <c r="F1039" s="2" t="s">
        <v>1014</v>
      </c>
      <c r="G1039" s="2" t="s">
        <v>3079</v>
      </c>
    </row>
    <row r="1040" customFormat="false" ht="15" hidden="false" customHeight="false" outlineLevel="0" collapsed="false">
      <c r="A1040" s="2" t="s">
        <v>3080</v>
      </c>
      <c r="B1040" s="2" t="s">
        <v>142</v>
      </c>
      <c r="C1040" s="2" t="s">
        <v>2236</v>
      </c>
      <c r="D1040" s="2" t="s">
        <v>49</v>
      </c>
      <c r="E1040" s="2" t="s">
        <v>1022</v>
      </c>
      <c r="F1040" s="2" t="s">
        <v>1014</v>
      </c>
      <c r="G1040" s="2" t="s">
        <v>3081</v>
      </c>
    </row>
    <row r="1041" customFormat="false" ht="15" hidden="false" customHeight="false" outlineLevel="0" collapsed="false">
      <c r="A1041" s="2" t="s">
        <v>3082</v>
      </c>
      <c r="B1041" s="2" t="s">
        <v>142</v>
      </c>
      <c r="C1041" s="2" t="s">
        <v>2236</v>
      </c>
      <c r="D1041" s="2" t="s">
        <v>49</v>
      </c>
      <c r="E1041" s="2" t="s">
        <v>1022</v>
      </c>
      <c r="F1041" s="2" t="s">
        <v>1014</v>
      </c>
      <c r="G1041" s="2" t="s">
        <v>3083</v>
      </c>
    </row>
    <row r="1042" customFormat="false" ht="15" hidden="false" customHeight="false" outlineLevel="0" collapsed="false">
      <c r="A1042" s="2" t="s">
        <v>3084</v>
      </c>
      <c r="B1042" s="2" t="s">
        <v>142</v>
      </c>
      <c r="C1042" s="2" t="s">
        <v>2236</v>
      </c>
      <c r="D1042" s="2" t="s">
        <v>49</v>
      </c>
      <c r="E1042" s="2" t="s">
        <v>1022</v>
      </c>
      <c r="F1042" s="2" t="s">
        <v>1014</v>
      </c>
      <c r="G1042" s="2" t="s">
        <v>3085</v>
      </c>
    </row>
    <row r="1043" customFormat="false" ht="15" hidden="false" customHeight="false" outlineLevel="0" collapsed="false">
      <c r="A1043" s="2" t="s">
        <v>3086</v>
      </c>
      <c r="B1043" s="2" t="s">
        <v>142</v>
      </c>
      <c r="C1043" s="2" t="s">
        <v>2236</v>
      </c>
      <c r="D1043" s="2" t="s">
        <v>49</v>
      </c>
      <c r="E1043" s="2" t="s">
        <v>1022</v>
      </c>
      <c r="F1043" s="2" t="s">
        <v>1014</v>
      </c>
      <c r="G1043" s="2" t="s">
        <v>3087</v>
      </c>
    </row>
    <row r="1044" customFormat="false" ht="15" hidden="false" customHeight="false" outlineLevel="0" collapsed="false">
      <c r="A1044" s="2" t="s">
        <v>3088</v>
      </c>
      <c r="B1044" s="2" t="s">
        <v>142</v>
      </c>
      <c r="C1044" s="2" t="s">
        <v>2236</v>
      </c>
      <c r="D1044" s="2" t="s">
        <v>49</v>
      </c>
      <c r="E1044" s="2" t="s">
        <v>1022</v>
      </c>
      <c r="F1044" s="2" t="s">
        <v>1014</v>
      </c>
      <c r="G1044" s="2" t="s">
        <v>3089</v>
      </c>
    </row>
    <row r="1045" customFormat="false" ht="15" hidden="false" customHeight="false" outlineLevel="0" collapsed="false">
      <c r="A1045" s="2" t="s">
        <v>3090</v>
      </c>
      <c r="B1045" s="2" t="s">
        <v>142</v>
      </c>
      <c r="C1045" s="2" t="s">
        <v>2236</v>
      </c>
      <c r="D1045" s="2" t="s">
        <v>49</v>
      </c>
      <c r="E1045" s="2" t="s">
        <v>1022</v>
      </c>
      <c r="F1045" s="2" t="s">
        <v>1014</v>
      </c>
      <c r="G1045" s="2" t="s">
        <v>3091</v>
      </c>
    </row>
    <row r="1046" customFormat="false" ht="15" hidden="false" customHeight="false" outlineLevel="0" collapsed="false">
      <c r="A1046" s="2" t="s">
        <v>3092</v>
      </c>
      <c r="B1046" s="2" t="s">
        <v>142</v>
      </c>
      <c r="C1046" s="2" t="s">
        <v>2236</v>
      </c>
      <c r="D1046" s="2" t="s">
        <v>49</v>
      </c>
      <c r="E1046" s="2" t="s">
        <v>1022</v>
      </c>
      <c r="F1046" s="2" t="s">
        <v>1014</v>
      </c>
      <c r="G1046" s="2" t="s">
        <v>3093</v>
      </c>
    </row>
    <row r="1047" customFormat="false" ht="15" hidden="false" customHeight="false" outlineLevel="0" collapsed="false">
      <c r="A1047" s="2" t="s">
        <v>3094</v>
      </c>
      <c r="B1047" s="2" t="s">
        <v>142</v>
      </c>
      <c r="C1047" s="2" t="s">
        <v>2236</v>
      </c>
      <c r="D1047" s="2" t="s">
        <v>49</v>
      </c>
      <c r="E1047" s="2" t="s">
        <v>1022</v>
      </c>
      <c r="F1047" s="2" t="s">
        <v>1014</v>
      </c>
      <c r="G1047" s="2" t="s">
        <v>3095</v>
      </c>
    </row>
    <row r="1048" customFormat="false" ht="15" hidden="false" customHeight="false" outlineLevel="0" collapsed="false">
      <c r="A1048" s="2" t="s">
        <v>3096</v>
      </c>
      <c r="B1048" s="2" t="s">
        <v>142</v>
      </c>
      <c r="C1048" s="2" t="s">
        <v>2236</v>
      </c>
      <c r="D1048" s="2" t="s">
        <v>49</v>
      </c>
      <c r="E1048" s="2" t="s">
        <v>1022</v>
      </c>
      <c r="F1048" s="2" t="s">
        <v>1014</v>
      </c>
      <c r="G1048" s="2" t="s">
        <v>3097</v>
      </c>
    </row>
    <row r="1049" customFormat="false" ht="15" hidden="false" customHeight="false" outlineLevel="0" collapsed="false">
      <c r="A1049" s="2" t="s">
        <v>3098</v>
      </c>
      <c r="B1049" s="2" t="s">
        <v>142</v>
      </c>
      <c r="C1049" s="2" t="s">
        <v>2236</v>
      </c>
      <c r="D1049" s="2" t="s">
        <v>49</v>
      </c>
      <c r="E1049" s="2" t="s">
        <v>1022</v>
      </c>
      <c r="F1049" s="2" t="s">
        <v>1014</v>
      </c>
      <c r="G1049" s="2" t="s">
        <v>3099</v>
      </c>
    </row>
    <row r="1050" customFormat="false" ht="15" hidden="false" customHeight="false" outlineLevel="0" collapsed="false">
      <c r="A1050" s="2" t="s">
        <v>3100</v>
      </c>
      <c r="B1050" s="2" t="s">
        <v>142</v>
      </c>
      <c r="C1050" s="2" t="s">
        <v>2236</v>
      </c>
      <c r="D1050" s="2" t="s">
        <v>49</v>
      </c>
      <c r="E1050" s="2" t="s">
        <v>1022</v>
      </c>
      <c r="F1050" s="2" t="s">
        <v>1014</v>
      </c>
      <c r="G1050" s="2" t="s">
        <v>3101</v>
      </c>
    </row>
    <row r="1051" customFormat="false" ht="15" hidden="false" customHeight="false" outlineLevel="0" collapsed="false">
      <c r="A1051" s="2" t="s">
        <v>3102</v>
      </c>
      <c r="B1051" s="2" t="s">
        <v>142</v>
      </c>
      <c r="C1051" s="2" t="s">
        <v>2236</v>
      </c>
      <c r="D1051" s="2" t="s">
        <v>49</v>
      </c>
      <c r="E1051" s="2" t="s">
        <v>1022</v>
      </c>
      <c r="F1051" s="2" t="s">
        <v>1014</v>
      </c>
      <c r="G1051" s="2" t="s">
        <v>3103</v>
      </c>
    </row>
    <row r="1052" customFormat="false" ht="15" hidden="false" customHeight="false" outlineLevel="0" collapsed="false">
      <c r="A1052" s="2" t="s">
        <v>3104</v>
      </c>
      <c r="B1052" s="2" t="s">
        <v>142</v>
      </c>
      <c r="C1052" s="2" t="s">
        <v>2236</v>
      </c>
      <c r="D1052" s="2" t="s">
        <v>49</v>
      </c>
      <c r="E1052" s="2" t="s">
        <v>1022</v>
      </c>
      <c r="F1052" s="2" t="s">
        <v>1014</v>
      </c>
      <c r="G1052" s="2" t="s">
        <v>3105</v>
      </c>
    </row>
    <row r="1053" customFormat="false" ht="15" hidden="false" customHeight="false" outlineLevel="0" collapsed="false">
      <c r="A1053" s="2" t="s">
        <v>3106</v>
      </c>
      <c r="B1053" s="2" t="s">
        <v>142</v>
      </c>
      <c r="C1053" s="2" t="s">
        <v>2236</v>
      </c>
      <c r="D1053" s="2" t="s">
        <v>49</v>
      </c>
      <c r="E1053" s="2" t="s">
        <v>1022</v>
      </c>
      <c r="F1053" s="2" t="s">
        <v>1014</v>
      </c>
      <c r="G1053" s="2" t="s">
        <v>3107</v>
      </c>
    </row>
    <row r="1054" customFormat="false" ht="15" hidden="false" customHeight="false" outlineLevel="0" collapsed="false">
      <c r="A1054" s="2" t="s">
        <v>3108</v>
      </c>
      <c r="B1054" s="2" t="s">
        <v>142</v>
      </c>
      <c r="C1054" s="2" t="s">
        <v>2236</v>
      </c>
      <c r="D1054" s="2" t="s">
        <v>49</v>
      </c>
      <c r="E1054" s="2" t="s">
        <v>1022</v>
      </c>
      <c r="F1054" s="2" t="s">
        <v>1014</v>
      </c>
      <c r="G1054" s="2" t="s">
        <v>3109</v>
      </c>
    </row>
    <row r="1055" customFormat="false" ht="15" hidden="false" customHeight="false" outlineLevel="0" collapsed="false">
      <c r="A1055" s="2" t="s">
        <v>3110</v>
      </c>
      <c r="B1055" s="2" t="s">
        <v>142</v>
      </c>
      <c r="C1055" s="2" t="s">
        <v>2236</v>
      </c>
      <c r="D1055" s="2" t="s">
        <v>49</v>
      </c>
      <c r="E1055" s="2" t="s">
        <v>1022</v>
      </c>
      <c r="F1055" s="2" t="s">
        <v>1014</v>
      </c>
      <c r="G1055" s="2" t="s">
        <v>3111</v>
      </c>
    </row>
    <row r="1056" customFormat="false" ht="15" hidden="false" customHeight="false" outlineLevel="0" collapsed="false">
      <c r="A1056" s="2" t="s">
        <v>3112</v>
      </c>
      <c r="B1056" s="2" t="s">
        <v>142</v>
      </c>
      <c r="C1056" s="2" t="s">
        <v>2236</v>
      </c>
      <c r="D1056" s="2" t="s">
        <v>49</v>
      </c>
      <c r="E1056" s="2" t="s">
        <v>1022</v>
      </c>
      <c r="F1056" s="2" t="s">
        <v>1014</v>
      </c>
      <c r="G1056" s="2" t="s">
        <v>3113</v>
      </c>
    </row>
    <row r="1057" customFormat="false" ht="15" hidden="false" customHeight="false" outlineLevel="0" collapsed="false">
      <c r="A1057" s="2" t="s">
        <v>3114</v>
      </c>
      <c r="B1057" s="2" t="s">
        <v>142</v>
      </c>
      <c r="C1057" s="2" t="s">
        <v>2236</v>
      </c>
      <c r="D1057" s="2" t="s">
        <v>49</v>
      </c>
      <c r="E1057" s="2" t="s">
        <v>1022</v>
      </c>
      <c r="F1057" s="2" t="s">
        <v>1014</v>
      </c>
      <c r="G1057" s="2" t="s">
        <v>3115</v>
      </c>
    </row>
    <row r="1058" customFormat="false" ht="15" hidden="false" customHeight="false" outlineLevel="0" collapsed="false">
      <c r="A1058" s="2" t="s">
        <v>3116</v>
      </c>
      <c r="B1058" s="2" t="s">
        <v>142</v>
      </c>
      <c r="C1058" s="2" t="s">
        <v>2236</v>
      </c>
      <c r="D1058" s="2" t="s">
        <v>49</v>
      </c>
      <c r="E1058" s="2" t="s">
        <v>1022</v>
      </c>
      <c r="F1058" s="2" t="s">
        <v>1014</v>
      </c>
      <c r="G1058" s="2" t="s">
        <v>3117</v>
      </c>
    </row>
    <row r="1059" customFormat="false" ht="15" hidden="false" customHeight="false" outlineLevel="0" collapsed="false">
      <c r="A1059" s="2" t="s">
        <v>3118</v>
      </c>
      <c r="B1059" s="2" t="s">
        <v>142</v>
      </c>
      <c r="C1059" s="2" t="s">
        <v>2236</v>
      </c>
      <c r="D1059" s="2" t="s">
        <v>49</v>
      </c>
      <c r="E1059" s="2" t="s">
        <v>1022</v>
      </c>
      <c r="F1059" s="2" t="s">
        <v>1014</v>
      </c>
      <c r="G1059" s="2" t="s">
        <v>3119</v>
      </c>
    </row>
    <row r="1060" customFormat="false" ht="15" hidden="false" customHeight="false" outlineLevel="0" collapsed="false">
      <c r="A1060" s="2" t="s">
        <v>3120</v>
      </c>
      <c r="B1060" s="2" t="s">
        <v>142</v>
      </c>
      <c r="C1060" s="2" t="s">
        <v>2236</v>
      </c>
      <c r="D1060" s="2" t="s">
        <v>49</v>
      </c>
      <c r="E1060" s="2" t="s">
        <v>1022</v>
      </c>
      <c r="F1060" s="2" t="s">
        <v>1014</v>
      </c>
      <c r="G1060" s="2" t="s">
        <v>3121</v>
      </c>
    </row>
    <row r="1061" customFormat="false" ht="15" hidden="false" customHeight="false" outlineLevel="0" collapsed="false">
      <c r="A1061" s="2" t="s">
        <v>3122</v>
      </c>
      <c r="B1061" s="2" t="s">
        <v>142</v>
      </c>
      <c r="C1061" s="2" t="s">
        <v>2236</v>
      </c>
      <c r="D1061" s="2" t="s">
        <v>49</v>
      </c>
      <c r="E1061" s="2" t="s">
        <v>1022</v>
      </c>
      <c r="F1061" s="2" t="s">
        <v>1014</v>
      </c>
      <c r="G1061" s="2" t="s">
        <v>3123</v>
      </c>
    </row>
    <row r="1062" customFormat="false" ht="15" hidden="false" customHeight="false" outlineLevel="0" collapsed="false">
      <c r="A1062" s="2" t="s">
        <v>3124</v>
      </c>
      <c r="B1062" s="2" t="s">
        <v>142</v>
      </c>
      <c r="C1062" s="2" t="s">
        <v>2236</v>
      </c>
      <c r="D1062" s="2" t="s">
        <v>49</v>
      </c>
      <c r="E1062" s="2" t="s">
        <v>1022</v>
      </c>
      <c r="F1062" s="2" t="s">
        <v>1014</v>
      </c>
      <c r="G1062" s="2" t="s">
        <v>3125</v>
      </c>
    </row>
    <row r="1063" customFormat="false" ht="15" hidden="false" customHeight="false" outlineLevel="0" collapsed="false">
      <c r="A1063" s="2" t="s">
        <v>3126</v>
      </c>
      <c r="B1063" s="2" t="s">
        <v>142</v>
      </c>
      <c r="C1063" s="2" t="s">
        <v>2236</v>
      </c>
      <c r="D1063" s="2" t="s">
        <v>49</v>
      </c>
      <c r="E1063" s="2" t="s">
        <v>1022</v>
      </c>
      <c r="F1063" s="2" t="s">
        <v>1014</v>
      </c>
      <c r="G1063" s="2" t="s">
        <v>3127</v>
      </c>
    </row>
    <row r="1064" customFormat="false" ht="15" hidden="false" customHeight="false" outlineLevel="0" collapsed="false">
      <c r="A1064" s="2" t="s">
        <v>3128</v>
      </c>
      <c r="B1064" s="2" t="s">
        <v>142</v>
      </c>
      <c r="C1064" s="2" t="s">
        <v>2236</v>
      </c>
      <c r="D1064" s="2" t="s">
        <v>49</v>
      </c>
      <c r="E1064" s="2" t="s">
        <v>1022</v>
      </c>
      <c r="F1064" s="2" t="s">
        <v>1014</v>
      </c>
      <c r="G1064" s="2" t="s">
        <v>3129</v>
      </c>
    </row>
    <row r="1065" customFormat="false" ht="15" hidden="false" customHeight="false" outlineLevel="0" collapsed="false">
      <c r="A1065" s="2" t="s">
        <v>3130</v>
      </c>
      <c r="B1065" s="2" t="s">
        <v>142</v>
      </c>
      <c r="C1065" s="2" t="s">
        <v>2236</v>
      </c>
      <c r="D1065" s="2" t="s">
        <v>49</v>
      </c>
      <c r="E1065" s="2" t="s">
        <v>1022</v>
      </c>
      <c r="F1065" s="2" t="s">
        <v>1014</v>
      </c>
      <c r="G1065" s="2" t="s">
        <v>3131</v>
      </c>
    </row>
    <row r="1066" customFormat="false" ht="15" hidden="false" customHeight="false" outlineLevel="0" collapsed="false">
      <c r="A1066" s="2" t="s">
        <v>3132</v>
      </c>
      <c r="B1066" s="2" t="s">
        <v>142</v>
      </c>
      <c r="C1066" s="2" t="s">
        <v>2236</v>
      </c>
      <c r="D1066" s="2" t="s">
        <v>49</v>
      </c>
      <c r="E1066" s="2" t="s">
        <v>1022</v>
      </c>
      <c r="F1066" s="2" t="s">
        <v>1014</v>
      </c>
      <c r="G1066" s="2" t="s">
        <v>3133</v>
      </c>
    </row>
    <row r="1067" customFormat="false" ht="15" hidden="false" customHeight="false" outlineLevel="0" collapsed="false">
      <c r="A1067" s="2" t="s">
        <v>3134</v>
      </c>
      <c r="B1067" s="2" t="s">
        <v>142</v>
      </c>
      <c r="C1067" s="2" t="s">
        <v>2236</v>
      </c>
      <c r="D1067" s="2" t="s">
        <v>49</v>
      </c>
      <c r="E1067" s="2" t="s">
        <v>1022</v>
      </c>
      <c r="F1067" s="2" t="s">
        <v>1014</v>
      </c>
      <c r="G1067" s="2" t="s">
        <v>3135</v>
      </c>
    </row>
    <row r="1068" customFormat="false" ht="15" hidden="false" customHeight="false" outlineLevel="0" collapsed="false">
      <c r="A1068" s="2" t="s">
        <v>3136</v>
      </c>
      <c r="B1068" s="2" t="s">
        <v>142</v>
      </c>
      <c r="C1068" s="2" t="s">
        <v>2236</v>
      </c>
      <c r="D1068" s="2" t="s">
        <v>49</v>
      </c>
      <c r="E1068" s="2" t="s">
        <v>1022</v>
      </c>
      <c r="F1068" s="2" t="s">
        <v>1014</v>
      </c>
      <c r="G1068" s="2" t="s">
        <v>3137</v>
      </c>
    </row>
    <row r="1069" customFormat="false" ht="15" hidden="false" customHeight="false" outlineLevel="0" collapsed="false">
      <c r="A1069" s="2" t="s">
        <v>3138</v>
      </c>
      <c r="B1069" s="2" t="s">
        <v>142</v>
      </c>
      <c r="C1069" s="2" t="s">
        <v>2236</v>
      </c>
      <c r="D1069" s="2" t="s">
        <v>49</v>
      </c>
      <c r="E1069" s="2" t="s">
        <v>1022</v>
      </c>
      <c r="F1069" s="2" t="s">
        <v>1014</v>
      </c>
      <c r="G1069" s="2" t="s">
        <v>3139</v>
      </c>
    </row>
    <row r="1070" customFormat="false" ht="15" hidden="false" customHeight="false" outlineLevel="0" collapsed="false">
      <c r="A1070" s="2" t="s">
        <v>3140</v>
      </c>
      <c r="B1070" s="2" t="s">
        <v>142</v>
      </c>
      <c r="C1070" s="2" t="s">
        <v>2236</v>
      </c>
      <c r="D1070" s="2" t="s">
        <v>49</v>
      </c>
      <c r="E1070" s="2" t="s">
        <v>1022</v>
      </c>
      <c r="F1070" s="2" t="s">
        <v>1014</v>
      </c>
      <c r="G1070" s="2" t="s">
        <v>3141</v>
      </c>
    </row>
    <row r="1071" customFormat="false" ht="15" hidden="false" customHeight="false" outlineLevel="0" collapsed="false">
      <c r="A1071" s="2" t="s">
        <v>3142</v>
      </c>
      <c r="B1071" s="2" t="s">
        <v>142</v>
      </c>
      <c r="C1071" s="2" t="s">
        <v>2766</v>
      </c>
      <c r="D1071" s="2" t="s">
        <v>48</v>
      </c>
      <c r="E1071" s="2" t="s">
        <v>1391</v>
      </c>
      <c r="F1071" s="2" t="s">
        <v>1014</v>
      </c>
      <c r="G1071" s="2" t="s">
        <v>3143</v>
      </c>
    </row>
    <row r="1072" customFormat="false" ht="15" hidden="false" customHeight="false" outlineLevel="0" collapsed="false">
      <c r="A1072" s="2" t="s">
        <v>3144</v>
      </c>
      <c r="B1072" s="2" t="s">
        <v>142</v>
      </c>
      <c r="C1072" s="2" t="s">
        <v>2236</v>
      </c>
      <c r="D1072" s="2" t="s">
        <v>49</v>
      </c>
      <c r="E1072" s="2" t="s">
        <v>1022</v>
      </c>
      <c r="F1072" s="2" t="s">
        <v>1014</v>
      </c>
      <c r="G1072" s="2" t="s">
        <v>3145</v>
      </c>
    </row>
    <row r="1073" customFormat="false" ht="15" hidden="false" customHeight="false" outlineLevel="0" collapsed="false">
      <c r="A1073" s="2" t="s">
        <v>3146</v>
      </c>
      <c r="B1073" s="2" t="s">
        <v>142</v>
      </c>
      <c r="C1073" s="2" t="s">
        <v>2236</v>
      </c>
      <c r="D1073" s="2" t="s">
        <v>49</v>
      </c>
      <c r="E1073" s="2" t="s">
        <v>1022</v>
      </c>
      <c r="F1073" s="2" t="s">
        <v>1014</v>
      </c>
      <c r="G1073" s="2" t="s">
        <v>3147</v>
      </c>
    </row>
    <row r="1074" customFormat="false" ht="15" hidden="false" customHeight="false" outlineLevel="0" collapsed="false">
      <c r="A1074" s="2" t="s">
        <v>3148</v>
      </c>
      <c r="B1074" s="2" t="s">
        <v>142</v>
      </c>
      <c r="C1074" s="2" t="s">
        <v>2236</v>
      </c>
      <c r="D1074" s="2" t="s">
        <v>49</v>
      </c>
      <c r="E1074" s="2" t="s">
        <v>1022</v>
      </c>
      <c r="F1074" s="2" t="s">
        <v>1014</v>
      </c>
      <c r="G1074" s="2" t="s">
        <v>3149</v>
      </c>
    </row>
    <row r="1075" customFormat="false" ht="15" hidden="false" customHeight="false" outlineLevel="0" collapsed="false">
      <c r="A1075" s="2" t="s">
        <v>3150</v>
      </c>
      <c r="B1075" s="2" t="s">
        <v>142</v>
      </c>
      <c r="C1075" s="2" t="s">
        <v>2588</v>
      </c>
      <c r="D1075" s="2" t="s">
        <v>47</v>
      </c>
      <c r="E1075" s="2" t="s">
        <v>1013</v>
      </c>
      <c r="F1075" s="2" t="s">
        <v>1014</v>
      </c>
      <c r="G1075" s="2" t="s">
        <v>3151</v>
      </c>
    </row>
    <row r="1076" customFormat="false" ht="15" hidden="false" customHeight="false" outlineLevel="0" collapsed="false">
      <c r="A1076" s="2" t="s">
        <v>3152</v>
      </c>
      <c r="B1076" s="2" t="s">
        <v>142</v>
      </c>
      <c r="C1076" s="2" t="s">
        <v>2588</v>
      </c>
      <c r="D1076" s="2" t="s">
        <v>47</v>
      </c>
      <c r="E1076" s="2" t="s">
        <v>1013</v>
      </c>
      <c r="F1076" s="2" t="s">
        <v>1014</v>
      </c>
      <c r="G1076" s="2" t="s">
        <v>3153</v>
      </c>
    </row>
    <row r="1077" customFormat="false" ht="15" hidden="false" customHeight="false" outlineLevel="0" collapsed="false">
      <c r="A1077" s="2" t="s">
        <v>3154</v>
      </c>
      <c r="B1077" s="2" t="s">
        <v>142</v>
      </c>
      <c r="C1077" s="2" t="s">
        <v>2588</v>
      </c>
      <c r="D1077" s="2" t="s">
        <v>47</v>
      </c>
      <c r="E1077" s="2" t="s">
        <v>1013</v>
      </c>
      <c r="F1077" s="2" t="s">
        <v>1014</v>
      </c>
      <c r="G1077" s="2" t="s">
        <v>3155</v>
      </c>
    </row>
    <row r="1078" customFormat="false" ht="15" hidden="false" customHeight="false" outlineLevel="0" collapsed="false">
      <c r="A1078" s="2" t="s">
        <v>3156</v>
      </c>
      <c r="B1078" s="2" t="s">
        <v>142</v>
      </c>
      <c r="C1078" s="2" t="s">
        <v>2588</v>
      </c>
      <c r="D1078" s="2" t="s">
        <v>47</v>
      </c>
      <c r="E1078" s="2" t="s">
        <v>1013</v>
      </c>
      <c r="F1078" s="2" t="s">
        <v>1014</v>
      </c>
      <c r="G1078" s="2" t="s">
        <v>3157</v>
      </c>
    </row>
    <row r="1079" customFormat="false" ht="15" hidden="false" customHeight="false" outlineLevel="0" collapsed="false">
      <c r="A1079" s="2" t="s">
        <v>3158</v>
      </c>
      <c r="B1079" s="2" t="s">
        <v>142</v>
      </c>
      <c r="C1079" s="2" t="s">
        <v>2588</v>
      </c>
      <c r="D1079" s="2" t="s">
        <v>47</v>
      </c>
      <c r="E1079" s="2" t="s">
        <v>1013</v>
      </c>
      <c r="F1079" s="2" t="s">
        <v>1014</v>
      </c>
      <c r="G1079" s="2" t="s">
        <v>3159</v>
      </c>
    </row>
    <row r="1080" customFormat="false" ht="15" hidden="false" customHeight="false" outlineLevel="0" collapsed="false">
      <c r="A1080" s="2" t="s">
        <v>3160</v>
      </c>
      <c r="B1080" s="2" t="s">
        <v>142</v>
      </c>
      <c r="C1080" s="2" t="s">
        <v>2766</v>
      </c>
      <c r="D1080" s="2" t="s">
        <v>48</v>
      </c>
      <c r="E1080" s="2" t="s">
        <v>1391</v>
      </c>
      <c r="F1080" s="2" t="s">
        <v>1014</v>
      </c>
      <c r="G1080" s="2" t="s">
        <v>3161</v>
      </c>
    </row>
    <row r="1081" customFormat="false" ht="15" hidden="false" customHeight="false" outlineLevel="0" collapsed="false">
      <c r="A1081" s="2" t="s">
        <v>3162</v>
      </c>
      <c r="B1081" s="2" t="s">
        <v>142</v>
      </c>
      <c r="C1081" s="2" t="s">
        <v>2236</v>
      </c>
      <c r="D1081" s="2" t="s">
        <v>49</v>
      </c>
      <c r="E1081" s="2" t="s">
        <v>1022</v>
      </c>
      <c r="F1081" s="2" t="s">
        <v>1014</v>
      </c>
      <c r="G1081" s="2" t="s">
        <v>3163</v>
      </c>
    </row>
    <row r="1082" customFormat="false" ht="15" hidden="false" customHeight="false" outlineLevel="0" collapsed="false">
      <c r="A1082" s="2" t="s">
        <v>3164</v>
      </c>
      <c r="B1082" s="2" t="s">
        <v>142</v>
      </c>
      <c r="C1082" s="2" t="s">
        <v>2236</v>
      </c>
      <c r="D1082" s="2" t="s">
        <v>49</v>
      </c>
      <c r="E1082" s="2" t="s">
        <v>1022</v>
      </c>
      <c r="F1082" s="2" t="s">
        <v>1014</v>
      </c>
      <c r="G1082" s="2" t="s">
        <v>1374</v>
      </c>
    </row>
    <row r="1083" customFormat="false" ht="15" hidden="false" customHeight="false" outlineLevel="0" collapsed="false">
      <c r="A1083" s="2" t="s">
        <v>3165</v>
      </c>
      <c r="B1083" s="2" t="s">
        <v>142</v>
      </c>
      <c r="C1083" s="2" t="s">
        <v>2766</v>
      </c>
      <c r="D1083" s="2" t="s">
        <v>48</v>
      </c>
      <c r="E1083" s="2" t="s">
        <v>1391</v>
      </c>
      <c r="F1083" s="2" t="s">
        <v>1014</v>
      </c>
      <c r="G1083" s="2" t="s">
        <v>3166</v>
      </c>
    </row>
    <row r="1084" customFormat="false" ht="15" hidden="false" customHeight="false" outlineLevel="0" collapsed="false">
      <c r="A1084" s="2" t="s">
        <v>3167</v>
      </c>
      <c r="B1084" s="2" t="s">
        <v>142</v>
      </c>
      <c r="C1084" s="2" t="s">
        <v>2236</v>
      </c>
      <c r="D1084" s="2" t="s">
        <v>49</v>
      </c>
      <c r="E1084" s="2" t="s">
        <v>1022</v>
      </c>
      <c r="F1084" s="2" t="s">
        <v>1014</v>
      </c>
      <c r="G1084" s="2" t="s">
        <v>3168</v>
      </c>
    </row>
    <row r="1085" customFormat="false" ht="15" hidden="false" customHeight="false" outlineLevel="0" collapsed="false">
      <c r="A1085" s="2" t="s">
        <v>3169</v>
      </c>
      <c r="B1085" s="2" t="s">
        <v>142</v>
      </c>
      <c r="C1085" s="2" t="s">
        <v>2236</v>
      </c>
      <c r="D1085" s="2" t="s">
        <v>49</v>
      </c>
      <c r="E1085" s="2" t="s">
        <v>1022</v>
      </c>
      <c r="F1085" s="2" t="s">
        <v>1014</v>
      </c>
      <c r="G1085" s="2" t="s">
        <v>3170</v>
      </c>
    </row>
    <row r="1086" customFormat="false" ht="15" hidden="false" customHeight="false" outlineLevel="0" collapsed="false">
      <c r="A1086" s="2" t="s">
        <v>3171</v>
      </c>
      <c r="B1086" s="2" t="s">
        <v>142</v>
      </c>
      <c r="C1086" s="2" t="s">
        <v>2766</v>
      </c>
      <c r="D1086" s="2" t="s">
        <v>48</v>
      </c>
      <c r="E1086" s="2" t="s">
        <v>1391</v>
      </c>
      <c r="F1086" s="2" t="s">
        <v>1014</v>
      </c>
      <c r="G1086" s="2" t="s">
        <v>3172</v>
      </c>
    </row>
    <row r="1087" customFormat="false" ht="15" hidden="false" customHeight="false" outlineLevel="0" collapsed="false">
      <c r="A1087" s="2" t="s">
        <v>3173</v>
      </c>
      <c r="B1087" s="2" t="s">
        <v>142</v>
      </c>
      <c r="C1087" s="2" t="s">
        <v>2766</v>
      </c>
      <c r="D1087" s="2" t="s">
        <v>48</v>
      </c>
      <c r="E1087" s="2" t="s">
        <v>1391</v>
      </c>
      <c r="F1087" s="2" t="s">
        <v>1014</v>
      </c>
      <c r="G1087" s="2" t="s">
        <v>3174</v>
      </c>
    </row>
    <row r="1088" customFormat="false" ht="15" hidden="false" customHeight="false" outlineLevel="0" collapsed="false">
      <c r="A1088" s="2" t="s">
        <v>3175</v>
      </c>
      <c r="B1088" s="2" t="s">
        <v>142</v>
      </c>
      <c r="C1088" s="2" t="s">
        <v>2766</v>
      </c>
      <c r="D1088" s="2" t="s">
        <v>48</v>
      </c>
      <c r="E1088" s="2" t="s">
        <v>1391</v>
      </c>
      <c r="F1088" s="2" t="s">
        <v>1014</v>
      </c>
      <c r="G1088" s="2" t="s">
        <v>3176</v>
      </c>
    </row>
    <row r="1089" customFormat="false" ht="15" hidden="false" customHeight="false" outlineLevel="0" collapsed="false">
      <c r="A1089" s="2" t="s">
        <v>3177</v>
      </c>
      <c r="B1089" s="2" t="s">
        <v>142</v>
      </c>
      <c r="C1089" s="2" t="s">
        <v>2766</v>
      </c>
      <c r="D1089" s="2" t="s">
        <v>48</v>
      </c>
      <c r="E1089" s="2" t="s">
        <v>1391</v>
      </c>
      <c r="F1089" s="2" t="s">
        <v>1014</v>
      </c>
      <c r="G1089" s="2" t="s">
        <v>3178</v>
      </c>
    </row>
    <row r="1090" customFormat="false" ht="15" hidden="false" customHeight="false" outlineLevel="0" collapsed="false">
      <c r="A1090" s="2" t="s">
        <v>3179</v>
      </c>
      <c r="B1090" s="2" t="s">
        <v>142</v>
      </c>
      <c r="C1090" s="2" t="s">
        <v>2766</v>
      </c>
      <c r="D1090" s="2" t="s">
        <v>48</v>
      </c>
      <c r="E1090" s="2" t="s">
        <v>1391</v>
      </c>
      <c r="F1090" s="2" t="s">
        <v>1014</v>
      </c>
      <c r="G1090" s="2" t="s">
        <v>3180</v>
      </c>
    </row>
    <row r="1091" customFormat="false" ht="15" hidden="false" customHeight="false" outlineLevel="0" collapsed="false">
      <c r="A1091" s="2" t="s">
        <v>3181</v>
      </c>
      <c r="B1091" s="2" t="s">
        <v>142</v>
      </c>
      <c r="C1091" s="2" t="s">
        <v>2236</v>
      </c>
      <c r="D1091" s="2" t="s">
        <v>49</v>
      </c>
      <c r="E1091" s="2" t="s">
        <v>1022</v>
      </c>
      <c r="F1091" s="2" t="s">
        <v>1014</v>
      </c>
      <c r="G1091" s="2" t="s">
        <v>3182</v>
      </c>
    </row>
    <row r="1092" customFormat="false" ht="15" hidden="false" customHeight="false" outlineLevel="0" collapsed="false">
      <c r="A1092" s="2" t="s">
        <v>3183</v>
      </c>
      <c r="B1092" s="2" t="s">
        <v>142</v>
      </c>
      <c r="C1092" s="2" t="s">
        <v>2236</v>
      </c>
      <c r="D1092" s="2" t="s">
        <v>49</v>
      </c>
      <c r="E1092" s="2" t="s">
        <v>1022</v>
      </c>
      <c r="F1092" s="2" t="s">
        <v>1014</v>
      </c>
      <c r="G1092" s="2" t="s">
        <v>3184</v>
      </c>
    </row>
    <row r="1093" customFormat="false" ht="15" hidden="false" customHeight="false" outlineLevel="0" collapsed="false">
      <c r="A1093" s="2" t="s">
        <v>3185</v>
      </c>
      <c r="B1093" s="2" t="s">
        <v>142</v>
      </c>
      <c r="C1093" s="2" t="s">
        <v>2236</v>
      </c>
      <c r="D1093" s="2" t="s">
        <v>49</v>
      </c>
      <c r="E1093" s="2" t="s">
        <v>1022</v>
      </c>
      <c r="F1093" s="2" t="s">
        <v>1014</v>
      </c>
      <c r="G1093" s="2" t="s">
        <v>3186</v>
      </c>
    </row>
    <row r="1094" customFormat="false" ht="15" hidden="false" customHeight="false" outlineLevel="0" collapsed="false">
      <c r="A1094" s="2" t="s">
        <v>3187</v>
      </c>
      <c r="B1094" s="2" t="s">
        <v>142</v>
      </c>
      <c r="C1094" s="2" t="s">
        <v>2236</v>
      </c>
      <c r="D1094" s="2" t="s">
        <v>49</v>
      </c>
      <c r="E1094" s="2" t="s">
        <v>1022</v>
      </c>
      <c r="F1094" s="2" t="s">
        <v>1014</v>
      </c>
      <c r="G1094" s="2" t="s">
        <v>3188</v>
      </c>
    </row>
    <row r="1095" customFormat="false" ht="15" hidden="false" customHeight="false" outlineLevel="0" collapsed="false">
      <c r="A1095" s="2" t="s">
        <v>3189</v>
      </c>
      <c r="B1095" s="2" t="s">
        <v>142</v>
      </c>
      <c r="C1095" s="2" t="s">
        <v>2236</v>
      </c>
      <c r="D1095" s="2" t="s">
        <v>49</v>
      </c>
      <c r="E1095" s="2" t="s">
        <v>1022</v>
      </c>
      <c r="F1095" s="2" t="s">
        <v>1014</v>
      </c>
      <c r="G1095" s="2" t="s">
        <v>3190</v>
      </c>
    </row>
    <row r="1096" customFormat="false" ht="15" hidden="false" customHeight="false" outlineLevel="0" collapsed="false">
      <c r="A1096" s="2" t="s">
        <v>3191</v>
      </c>
      <c r="B1096" s="2" t="s">
        <v>142</v>
      </c>
      <c r="C1096" s="2" t="s">
        <v>2236</v>
      </c>
      <c r="D1096" s="2" t="s">
        <v>49</v>
      </c>
      <c r="E1096" s="2" t="s">
        <v>1022</v>
      </c>
      <c r="F1096" s="2" t="s">
        <v>1014</v>
      </c>
      <c r="G1096" s="2" t="s">
        <v>3192</v>
      </c>
    </row>
    <row r="1097" customFormat="false" ht="15" hidden="false" customHeight="false" outlineLevel="0" collapsed="false">
      <c r="A1097" s="2" t="s">
        <v>3193</v>
      </c>
      <c r="B1097" s="2" t="s">
        <v>142</v>
      </c>
      <c r="C1097" s="2" t="s">
        <v>2236</v>
      </c>
      <c r="D1097" s="2" t="s">
        <v>49</v>
      </c>
      <c r="E1097" s="2" t="s">
        <v>1022</v>
      </c>
      <c r="F1097" s="2" t="s">
        <v>1014</v>
      </c>
      <c r="G1097" s="2" t="s">
        <v>3194</v>
      </c>
    </row>
    <row r="1098" customFormat="false" ht="15" hidden="false" customHeight="false" outlineLevel="0" collapsed="false">
      <c r="A1098" s="2" t="s">
        <v>3195</v>
      </c>
      <c r="B1098" s="2" t="s">
        <v>142</v>
      </c>
      <c r="C1098" s="2" t="s">
        <v>2236</v>
      </c>
      <c r="D1098" s="2" t="s">
        <v>49</v>
      </c>
      <c r="E1098" s="2" t="s">
        <v>1022</v>
      </c>
      <c r="F1098" s="2" t="s">
        <v>1014</v>
      </c>
      <c r="G1098" s="2" t="s">
        <v>3196</v>
      </c>
    </row>
    <row r="1099" customFormat="false" ht="15" hidden="false" customHeight="false" outlineLevel="0" collapsed="false">
      <c r="A1099" s="2" t="s">
        <v>3197</v>
      </c>
      <c r="B1099" s="2" t="s">
        <v>142</v>
      </c>
      <c r="C1099" s="2" t="s">
        <v>2236</v>
      </c>
      <c r="D1099" s="2" t="s">
        <v>49</v>
      </c>
      <c r="E1099" s="2" t="s">
        <v>1022</v>
      </c>
      <c r="F1099" s="2" t="s">
        <v>1014</v>
      </c>
      <c r="G1099" s="2" t="s">
        <v>3198</v>
      </c>
    </row>
    <row r="1100" customFormat="false" ht="15" hidden="false" customHeight="false" outlineLevel="0" collapsed="false">
      <c r="A1100" s="2" t="s">
        <v>3199</v>
      </c>
      <c r="B1100" s="2" t="s">
        <v>142</v>
      </c>
      <c r="C1100" s="2" t="s">
        <v>2236</v>
      </c>
      <c r="D1100" s="2" t="s">
        <v>49</v>
      </c>
      <c r="E1100" s="2" t="s">
        <v>1022</v>
      </c>
      <c r="F1100" s="2" t="s">
        <v>1014</v>
      </c>
      <c r="G1100" s="2" t="s">
        <v>3200</v>
      </c>
    </row>
    <row r="1101" customFormat="false" ht="15" hidden="false" customHeight="false" outlineLevel="0" collapsed="false">
      <c r="A1101" s="2" t="s">
        <v>3201</v>
      </c>
      <c r="B1101" s="2" t="s">
        <v>142</v>
      </c>
      <c r="C1101" s="2" t="s">
        <v>2236</v>
      </c>
      <c r="D1101" s="2" t="s">
        <v>49</v>
      </c>
      <c r="E1101" s="2" t="s">
        <v>1022</v>
      </c>
      <c r="F1101" s="2" t="s">
        <v>1014</v>
      </c>
      <c r="G1101" s="2" t="s">
        <v>3202</v>
      </c>
    </row>
    <row r="1102" customFormat="false" ht="15" hidden="false" customHeight="false" outlineLevel="0" collapsed="false">
      <c r="A1102" s="2" t="s">
        <v>3203</v>
      </c>
      <c r="B1102" s="2" t="s">
        <v>142</v>
      </c>
      <c r="C1102" s="2" t="s">
        <v>2236</v>
      </c>
      <c r="D1102" s="2" t="s">
        <v>49</v>
      </c>
      <c r="E1102" s="2" t="s">
        <v>1022</v>
      </c>
      <c r="F1102" s="2" t="s">
        <v>1014</v>
      </c>
      <c r="G1102" s="2" t="s">
        <v>3204</v>
      </c>
    </row>
    <row r="1103" customFormat="false" ht="15" hidden="false" customHeight="false" outlineLevel="0" collapsed="false">
      <c r="A1103" s="2" t="s">
        <v>3205</v>
      </c>
      <c r="B1103" s="2" t="s">
        <v>142</v>
      </c>
      <c r="C1103" s="2" t="s">
        <v>2236</v>
      </c>
      <c r="D1103" s="2" t="s">
        <v>49</v>
      </c>
      <c r="E1103" s="2" t="s">
        <v>1022</v>
      </c>
      <c r="F1103" s="2" t="s">
        <v>1014</v>
      </c>
      <c r="G1103" s="2" t="s">
        <v>3206</v>
      </c>
    </row>
    <row r="1104" customFormat="false" ht="15" hidden="false" customHeight="false" outlineLevel="0" collapsed="false">
      <c r="A1104" s="2" t="s">
        <v>3207</v>
      </c>
      <c r="B1104" s="2" t="s">
        <v>142</v>
      </c>
      <c r="C1104" s="2" t="s">
        <v>2236</v>
      </c>
      <c r="D1104" s="2" t="s">
        <v>49</v>
      </c>
      <c r="E1104" s="2" t="s">
        <v>1022</v>
      </c>
      <c r="F1104" s="2" t="s">
        <v>1014</v>
      </c>
      <c r="G1104" s="2" t="s">
        <v>3208</v>
      </c>
    </row>
    <row r="1105" customFormat="false" ht="15" hidden="false" customHeight="false" outlineLevel="0" collapsed="false">
      <c r="A1105" s="2" t="s">
        <v>3209</v>
      </c>
      <c r="B1105" s="2" t="s">
        <v>142</v>
      </c>
      <c r="C1105" s="2" t="s">
        <v>2236</v>
      </c>
      <c r="D1105" s="2" t="s">
        <v>49</v>
      </c>
      <c r="E1105" s="2" t="s">
        <v>1022</v>
      </c>
      <c r="F1105" s="2" t="s">
        <v>1014</v>
      </c>
      <c r="G1105" s="2" t="s">
        <v>3210</v>
      </c>
    </row>
    <row r="1106" customFormat="false" ht="15" hidden="false" customHeight="false" outlineLevel="0" collapsed="false">
      <c r="A1106" s="2" t="s">
        <v>3211</v>
      </c>
      <c r="B1106" s="2" t="s">
        <v>142</v>
      </c>
      <c r="C1106" s="2" t="s">
        <v>2236</v>
      </c>
      <c r="D1106" s="2" t="s">
        <v>49</v>
      </c>
      <c r="E1106" s="2" t="s">
        <v>1022</v>
      </c>
      <c r="F1106" s="2" t="s">
        <v>1014</v>
      </c>
      <c r="G1106" s="2" t="s">
        <v>3212</v>
      </c>
    </row>
    <row r="1107" customFormat="false" ht="15" hidden="false" customHeight="false" outlineLevel="0" collapsed="false">
      <c r="A1107" s="2" t="s">
        <v>3213</v>
      </c>
      <c r="B1107" s="2" t="s">
        <v>142</v>
      </c>
      <c r="C1107" s="2" t="s">
        <v>2236</v>
      </c>
      <c r="D1107" s="2" t="s">
        <v>49</v>
      </c>
      <c r="E1107" s="2" t="s">
        <v>1022</v>
      </c>
      <c r="F1107" s="2" t="s">
        <v>1014</v>
      </c>
      <c r="G1107" s="2" t="s">
        <v>3214</v>
      </c>
    </row>
    <row r="1108" customFormat="false" ht="15" hidden="false" customHeight="false" outlineLevel="0" collapsed="false">
      <c r="A1108" s="2" t="s">
        <v>3215</v>
      </c>
      <c r="B1108" s="2" t="s">
        <v>142</v>
      </c>
      <c r="C1108" s="2" t="s">
        <v>2236</v>
      </c>
      <c r="D1108" s="2" t="s">
        <v>49</v>
      </c>
      <c r="E1108" s="2" t="s">
        <v>1022</v>
      </c>
      <c r="F1108" s="2" t="s">
        <v>1014</v>
      </c>
      <c r="G1108" s="2" t="s">
        <v>3216</v>
      </c>
    </row>
    <row r="1109" customFormat="false" ht="15" hidden="false" customHeight="false" outlineLevel="0" collapsed="false">
      <c r="A1109" s="2" t="s">
        <v>3217</v>
      </c>
      <c r="B1109" s="2" t="s">
        <v>142</v>
      </c>
      <c r="C1109" s="2" t="s">
        <v>2236</v>
      </c>
      <c r="D1109" s="2" t="s">
        <v>49</v>
      </c>
      <c r="E1109" s="2" t="s">
        <v>1022</v>
      </c>
      <c r="F1109" s="2" t="s">
        <v>1014</v>
      </c>
      <c r="G1109" s="2" t="s">
        <v>3218</v>
      </c>
    </row>
    <row r="1110" customFormat="false" ht="15" hidden="false" customHeight="false" outlineLevel="0" collapsed="false">
      <c r="A1110" s="2" t="s">
        <v>3219</v>
      </c>
      <c r="B1110" s="2" t="s">
        <v>142</v>
      </c>
      <c r="C1110" s="2" t="s">
        <v>2236</v>
      </c>
      <c r="D1110" s="2" t="s">
        <v>49</v>
      </c>
      <c r="E1110" s="2" t="s">
        <v>1022</v>
      </c>
      <c r="F1110" s="2" t="s">
        <v>1014</v>
      </c>
      <c r="G1110" s="2" t="s">
        <v>3220</v>
      </c>
    </row>
    <row r="1111" customFormat="false" ht="15" hidden="false" customHeight="false" outlineLevel="0" collapsed="false">
      <c r="A1111" s="2" t="s">
        <v>3221</v>
      </c>
      <c r="B1111" s="2" t="s">
        <v>142</v>
      </c>
      <c r="C1111" s="2" t="s">
        <v>2236</v>
      </c>
      <c r="D1111" s="2" t="s">
        <v>49</v>
      </c>
      <c r="E1111" s="2" t="s">
        <v>1022</v>
      </c>
      <c r="F1111" s="2" t="s">
        <v>1014</v>
      </c>
      <c r="G1111" s="2" t="s">
        <v>3222</v>
      </c>
    </row>
    <row r="1112" customFormat="false" ht="15" hidden="false" customHeight="false" outlineLevel="0" collapsed="false">
      <c r="A1112" s="2" t="s">
        <v>3223</v>
      </c>
      <c r="B1112" s="2" t="s">
        <v>142</v>
      </c>
      <c r="C1112" s="2" t="s">
        <v>2236</v>
      </c>
      <c r="D1112" s="2" t="s">
        <v>49</v>
      </c>
      <c r="E1112" s="2" t="s">
        <v>1022</v>
      </c>
      <c r="F1112" s="2" t="s">
        <v>1014</v>
      </c>
      <c r="G1112" s="2" t="s">
        <v>3224</v>
      </c>
    </row>
    <row r="1113" customFormat="false" ht="15" hidden="false" customHeight="false" outlineLevel="0" collapsed="false">
      <c r="A1113" s="2" t="s">
        <v>3225</v>
      </c>
      <c r="B1113" s="2" t="s">
        <v>142</v>
      </c>
      <c r="C1113" s="2" t="s">
        <v>2236</v>
      </c>
      <c r="D1113" s="2" t="s">
        <v>49</v>
      </c>
      <c r="E1113" s="2" t="s">
        <v>1022</v>
      </c>
      <c r="F1113" s="2" t="s">
        <v>1014</v>
      </c>
      <c r="G1113" s="2" t="s">
        <v>3226</v>
      </c>
    </row>
    <row r="1114" customFormat="false" ht="15" hidden="false" customHeight="false" outlineLevel="0" collapsed="false">
      <c r="A1114" s="2" t="s">
        <v>3227</v>
      </c>
      <c r="B1114" s="2" t="s">
        <v>142</v>
      </c>
      <c r="C1114" s="2" t="s">
        <v>2236</v>
      </c>
      <c r="D1114" s="2" t="s">
        <v>49</v>
      </c>
      <c r="E1114" s="2" t="s">
        <v>1022</v>
      </c>
      <c r="F1114" s="2" t="s">
        <v>1014</v>
      </c>
      <c r="G1114" s="2" t="s">
        <v>3228</v>
      </c>
    </row>
    <row r="1115" customFormat="false" ht="15" hidden="false" customHeight="false" outlineLevel="0" collapsed="false">
      <c r="A1115" s="2" t="s">
        <v>3229</v>
      </c>
      <c r="B1115" s="2" t="s">
        <v>142</v>
      </c>
      <c r="C1115" s="2" t="s">
        <v>2236</v>
      </c>
      <c r="D1115" s="2" t="s">
        <v>49</v>
      </c>
      <c r="E1115" s="2" t="s">
        <v>1022</v>
      </c>
      <c r="F1115" s="2" t="s">
        <v>1014</v>
      </c>
      <c r="G1115" s="2" t="s">
        <v>3230</v>
      </c>
    </row>
    <row r="1116" customFormat="false" ht="15" hidden="false" customHeight="false" outlineLevel="0" collapsed="false">
      <c r="A1116" s="2" t="s">
        <v>3231</v>
      </c>
      <c r="B1116" s="2" t="s">
        <v>142</v>
      </c>
      <c r="C1116" s="2" t="s">
        <v>2236</v>
      </c>
      <c r="D1116" s="2" t="s">
        <v>49</v>
      </c>
      <c r="E1116" s="2" t="s">
        <v>1022</v>
      </c>
      <c r="F1116" s="2" t="s">
        <v>1014</v>
      </c>
      <c r="G1116" s="2" t="s">
        <v>3232</v>
      </c>
    </row>
    <row r="1117" customFormat="false" ht="15" hidden="false" customHeight="false" outlineLevel="0" collapsed="false">
      <c r="A1117" s="2" t="s">
        <v>3233</v>
      </c>
      <c r="B1117" s="2" t="s">
        <v>142</v>
      </c>
      <c r="C1117" s="2" t="s">
        <v>2236</v>
      </c>
      <c r="D1117" s="2" t="s">
        <v>49</v>
      </c>
      <c r="E1117" s="2" t="s">
        <v>1022</v>
      </c>
      <c r="F1117" s="2" t="s">
        <v>1014</v>
      </c>
      <c r="G1117" s="2" t="s">
        <v>3234</v>
      </c>
    </row>
    <row r="1118" customFormat="false" ht="15" hidden="false" customHeight="false" outlineLevel="0" collapsed="false">
      <c r="A1118" s="2" t="s">
        <v>3235</v>
      </c>
      <c r="B1118" s="2" t="s">
        <v>142</v>
      </c>
      <c r="C1118" s="2" t="s">
        <v>2236</v>
      </c>
      <c r="D1118" s="2" t="s">
        <v>49</v>
      </c>
      <c r="E1118" s="2" t="s">
        <v>1022</v>
      </c>
      <c r="F1118" s="2" t="s">
        <v>1014</v>
      </c>
      <c r="G1118" s="2" t="s">
        <v>3236</v>
      </c>
    </row>
    <row r="1119" customFormat="false" ht="15" hidden="false" customHeight="false" outlineLevel="0" collapsed="false">
      <c r="A1119" s="2" t="s">
        <v>3237</v>
      </c>
      <c r="B1119" s="2" t="s">
        <v>142</v>
      </c>
      <c r="C1119" s="2" t="s">
        <v>2236</v>
      </c>
      <c r="D1119" s="2" t="s">
        <v>49</v>
      </c>
      <c r="E1119" s="2" t="s">
        <v>1022</v>
      </c>
      <c r="F1119" s="2" t="s">
        <v>1014</v>
      </c>
      <c r="G1119" s="2" t="s">
        <v>3238</v>
      </c>
    </row>
    <row r="1120" customFormat="false" ht="15" hidden="false" customHeight="false" outlineLevel="0" collapsed="false">
      <c r="A1120" s="2" t="s">
        <v>3239</v>
      </c>
      <c r="B1120" s="2" t="s">
        <v>142</v>
      </c>
      <c r="C1120" s="2" t="s">
        <v>2236</v>
      </c>
      <c r="D1120" s="2" t="s">
        <v>49</v>
      </c>
      <c r="E1120" s="2" t="s">
        <v>1022</v>
      </c>
      <c r="F1120" s="2" t="s">
        <v>1014</v>
      </c>
      <c r="G1120" s="2" t="s">
        <v>3240</v>
      </c>
    </row>
    <row r="1121" customFormat="false" ht="15" hidden="false" customHeight="false" outlineLevel="0" collapsed="false">
      <c r="A1121" s="2" t="s">
        <v>3241</v>
      </c>
      <c r="B1121" s="2" t="s">
        <v>142</v>
      </c>
      <c r="C1121" s="2" t="s">
        <v>2236</v>
      </c>
      <c r="D1121" s="2" t="s">
        <v>49</v>
      </c>
      <c r="E1121" s="2" t="s">
        <v>1022</v>
      </c>
      <c r="F1121" s="2" t="s">
        <v>1014</v>
      </c>
      <c r="G1121" s="2" t="s">
        <v>3242</v>
      </c>
    </row>
    <row r="1122" customFormat="false" ht="15" hidden="false" customHeight="false" outlineLevel="0" collapsed="false">
      <c r="A1122" s="2" t="s">
        <v>3243</v>
      </c>
      <c r="B1122" s="2" t="s">
        <v>142</v>
      </c>
      <c r="C1122" s="2" t="s">
        <v>2236</v>
      </c>
      <c r="D1122" s="2" t="s">
        <v>49</v>
      </c>
      <c r="E1122" s="2" t="s">
        <v>1022</v>
      </c>
      <c r="F1122" s="2" t="s">
        <v>1014</v>
      </c>
      <c r="G1122" s="2" t="s">
        <v>3244</v>
      </c>
    </row>
    <row r="1123" customFormat="false" ht="15" hidden="false" customHeight="false" outlineLevel="0" collapsed="false">
      <c r="A1123" s="2" t="s">
        <v>3245</v>
      </c>
      <c r="B1123" s="2" t="s">
        <v>142</v>
      </c>
      <c r="C1123" s="2" t="s">
        <v>2236</v>
      </c>
      <c r="D1123" s="2" t="s">
        <v>49</v>
      </c>
      <c r="E1123" s="2" t="s">
        <v>1022</v>
      </c>
      <c r="F1123" s="2" t="s">
        <v>1014</v>
      </c>
      <c r="G1123" s="2" t="s">
        <v>3246</v>
      </c>
    </row>
    <row r="1124" customFormat="false" ht="15" hidden="false" customHeight="false" outlineLevel="0" collapsed="false">
      <c r="A1124" s="2" t="s">
        <v>3247</v>
      </c>
      <c r="B1124" s="2" t="s">
        <v>142</v>
      </c>
      <c r="C1124" s="2" t="s">
        <v>2236</v>
      </c>
      <c r="D1124" s="2" t="s">
        <v>49</v>
      </c>
      <c r="E1124" s="2" t="s">
        <v>1022</v>
      </c>
      <c r="F1124" s="2" t="s">
        <v>1014</v>
      </c>
      <c r="G1124" s="2" t="s">
        <v>3248</v>
      </c>
    </row>
    <row r="1125" customFormat="false" ht="15" hidden="false" customHeight="false" outlineLevel="0" collapsed="false">
      <c r="A1125" s="2" t="s">
        <v>3249</v>
      </c>
      <c r="B1125" s="2" t="s">
        <v>142</v>
      </c>
      <c r="C1125" s="2" t="s">
        <v>2236</v>
      </c>
      <c r="D1125" s="2" t="s">
        <v>49</v>
      </c>
      <c r="E1125" s="2" t="s">
        <v>1022</v>
      </c>
      <c r="F1125" s="2" t="s">
        <v>1014</v>
      </c>
      <c r="G1125" s="2" t="s">
        <v>3250</v>
      </c>
    </row>
    <row r="1126" customFormat="false" ht="15" hidden="false" customHeight="false" outlineLevel="0" collapsed="false">
      <c r="A1126" s="2" t="s">
        <v>3251</v>
      </c>
      <c r="B1126" s="2" t="s">
        <v>142</v>
      </c>
      <c r="C1126" s="2" t="s">
        <v>2236</v>
      </c>
      <c r="D1126" s="2" t="s">
        <v>49</v>
      </c>
      <c r="E1126" s="2" t="s">
        <v>1022</v>
      </c>
      <c r="F1126" s="2" t="s">
        <v>1014</v>
      </c>
      <c r="G1126" s="2" t="s">
        <v>3252</v>
      </c>
    </row>
    <row r="1127" customFormat="false" ht="15" hidden="false" customHeight="false" outlineLevel="0" collapsed="false">
      <c r="A1127" s="2" t="s">
        <v>3253</v>
      </c>
      <c r="B1127" s="2" t="s">
        <v>142</v>
      </c>
      <c r="C1127" s="2" t="s">
        <v>2236</v>
      </c>
      <c r="D1127" s="2" t="s">
        <v>49</v>
      </c>
      <c r="E1127" s="2" t="s">
        <v>1022</v>
      </c>
      <c r="F1127" s="2" t="s">
        <v>1014</v>
      </c>
      <c r="G1127" s="2" t="s">
        <v>3254</v>
      </c>
    </row>
    <row r="1128" customFormat="false" ht="15" hidden="false" customHeight="false" outlineLevel="0" collapsed="false">
      <c r="A1128" s="2" t="s">
        <v>3255</v>
      </c>
      <c r="B1128" s="2" t="s">
        <v>142</v>
      </c>
      <c r="C1128" s="2" t="s">
        <v>2236</v>
      </c>
      <c r="D1128" s="2" t="s">
        <v>49</v>
      </c>
      <c r="E1128" s="2" t="s">
        <v>1022</v>
      </c>
      <c r="F1128" s="2" t="s">
        <v>1014</v>
      </c>
      <c r="G1128" s="2" t="s">
        <v>3256</v>
      </c>
    </row>
    <row r="1129" customFormat="false" ht="15" hidden="false" customHeight="false" outlineLevel="0" collapsed="false">
      <c r="A1129" s="2" t="s">
        <v>3257</v>
      </c>
      <c r="B1129" s="2" t="s">
        <v>142</v>
      </c>
      <c r="C1129" s="2" t="s">
        <v>2236</v>
      </c>
      <c r="D1129" s="2" t="s">
        <v>49</v>
      </c>
      <c r="E1129" s="2" t="s">
        <v>1022</v>
      </c>
      <c r="F1129" s="2" t="s">
        <v>1014</v>
      </c>
      <c r="G1129" s="2" t="s">
        <v>3258</v>
      </c>
    </row>
    <row r="1130" customFormat="false" ht="15" hidden="false" customHeight="false" outlineLevel="0" collapsed="false">
      <c r="A1130" s="2" t="s">
        <v>3259</v>
      </c>
      <c r="B1130" s="2" t="s">
        <v>142</v>
      </c>
      <c r="C1130" s="2" t="s">
        <v>2236</v>
      </c>
      <c r="D1130" s="2" t="s">
        <v>49</v>
      </c>
      <c r="E1130" s="2" t="s">
        <v>1022</v>
      </c>
      <c r="F1130" s="2" t="s">
        <v>1014</v>
      </c>
      <c r="G1130" s="2" t="s">
        <v>3260</v>
      </c>
    </row>
    <row r="1131" customFormat="false" ht="15" hidden="false" customHeight="false" outlineLevel="0" collapsed="false">
      <c r="A1131" s="2" t="s">
        <v>3261</v>
      </c>
      <c r="B1131" s="2" t="s">
        <v>142</v>
      </c>
      <c r="C1131" s="2" t="s">
        <v>2588</v>
      </c>
      <c r="D1131" s="2" t="s">
        <v>47</v>
      </c>
      <c r="E1131" s="2" t="s">
        <v>1013</v>
      </c>
      <c r="F1131" s="2" t="s">
        <v>1014</v>
      </c>
      <c r="G1131" s="2" t="s">
        <v>3262</v>
      </c>
    </row>
    <row r="1132" customFormat="false" ht="15" hidden="false" customHeight="false" outlineLevel="0" collapsed="false">
      <c r="A1132" s="2" t="s">
        <v>3263</v>
      </c>
      <c r="B1132" s="2" t="s">
        <v>142</v>
      </c>
      <c r="C1132" s="2" t="s">
        <v>2588</v>
      </c>
      <c r="D1132" s="2" t="s">
        <v>47</v>
      </c>
      <c r="E1132" s="2" t="s">
        <v>1013</v>
      </c>
      <c r="F1132" s="2" t="s">
        <v>1014</v>
      </c>
      <c r="G1132" s="2" t="s">
        <v>3264</v>
      </c>
    </row>
    <row r="1133" customFormat="false" ht="15" hidden="false" customHeight="false" outlineLevel="0" collapsed="false">
      <c r="A1133" s="2" t="s">
        <v>3265</v>
      </c>
      <c r="B1133" s="2" t="s">
        <v>142</v>
      </c>
      <c r="C1133" s="2" t="s">
        <v>2588</v>
      </c>
      <c r="D1133" s="2" t="s">
        <v>47</v>
      </c>
      <c r="E1133" s="2" t="s">
        <v>1013</v>
      </c>
      <c r="F1133" s="2" t="s">
        <v>1014</v>
      </c>
      <c r="G1133" s="2" t="s">
        <v>3266</v>
      </c>
    </row>
    <row r="1134" customFormat="false" ht="15" hidden="false" customHeight="false" outlineLevel="0" collapsed="false">
      <c r="A1134" s="2" t="s">
        <v>3267</v>
      </c>
      <c r="B1134" s="2" t="s">
        <v>142</v>
      </c>
      <c r="C1134" s="2" t="s">
        <v>2766</v>
      </c>
      <c r="D1134" s="2" t="s">
        <v>48</v>
      </c>
      <c r="E1134" s="2" t="s">
        <v>1391</v>
      </c>
      <c r="F1134" s="2" t="s">
        <v>1014</v>
      </c>
      <c r="G1134" s="2" t="s">
        <v>3268</v>
      </c>
    </row>
    <row r="1135" customFormat="false" ht="15" hidden="false" customHeight="false" outlineLevel="0" collapsed="false">
      <c r="A1135" s="2" t="s">
        <v>3269</v>
      </c>
      <c r="B1135" s="2" t="s">
        <v>142</v>
      </c>
      <c r="C1135" s="2" t="s">
        <v>2766</v>
      </c>
      <c r="D1135" s="2" t="s">
        <v>48</v>
      </c>
      <c r="E1135" s="2" t="s">
        <v>1391</v>
      </c>
      <c r="F1135" s="2" t="s">
        <v>1014</v>
      </c>
      <c r="G1135" s="2" t="s">
        <v>3270</v>
      </c>
    </row>
    <row r="1136" customFormat="false" ht="15" hidden="false" customHeight="false" outlineLevel="0" collapsed="false">
      <c r="A1136" s="2" t="s">
        <v>3271</v>
      </c>
      <c r="B1136" s="2" t="s">
        <v>142</v>
      </c>
      <c r="C1136" s="2" t="s">
        <v>2766</v>
      </c>
      <c r="D1136" s="2" t="s">
        <v>48</v>
      </c>
      <c r="E1136" s="2" t="s">
        <v>1391</v>
      </c>
      <c r="F1136" s="2" t="s">
        <v>1014</v>
      </c>
      <c r="G1136" s="2" t="s">
        <v>3272</v>
      </c>
    </row>
    <row r="1137" customFormat="false" ht="15" hidden="false" customHeight="false" outlineLevel="0" collapsed="false">
      <c r="A1137" s="2" t="s">
        <v>3273</v>
      </c>
      <c r="B1137" s="2" t="s">
        <v>142</v>
      </c>
      <c r="C1137" s="2" t="s">
        <v>2766</v>
      </c>
      <c r="D1137" s="2" t="s">
        <v>48</v>
      </c>
      <c r="E1137" s="2" t="s">
        <v>1391</v>
      </c>
      <c r="F1137" s="2" t="s">
        <v>1014</v>
      </c>
      <c r="G1137" s="2" t="s">
        <v>3274</v>
      </c>
    </row>
    <row r="1138" customFormat="false" ht="15" hidden="false" customHeight="false" outlineLevel="0" collapsed="false">
      <c r="A1138" s="2" t="s">
        <v>3275</v>
      </c>
      <c r="B1138" s="2" t="s">
        <v>142</v>
      </c>
      <c r="C1138" s="2" t="s">
        <v>2766</v>
      </c>
      <c r="D1138" s="2" t="s">
        <v>48</v>
      </c>
      <c r="E1138" s="2" t="s">
        <v>1391</v>
      </c>
      <c r="F1138" s="2" t="s">
        <v>1014</v>
      </c>
      <c r="G1138" s="2" t="s">
        <v>3276</v>
      </c>
    </row>
    <row r="1139" customFormat="false" ht="15" hidden="false" customHeight="false" outlineLevel="0" collapsed="false">
      <c r="A1139" s="2" t="s">
        <v>3277</v>
      </c>
      <c r="B1139" s="2" t="s">
        <v>142</v>
      </c>
      <c r="C1139" s="2" t="s">
        <v>2766</v>
      </c>
      <c r="D1139" s="2" t="s">
        <v>48</v>
      </c>
      <c r="E1139" s="2" t="s">
        <v>1391</v>
      </c>
      <c r="F1139" s="2" t="s">
        <v>1014</v>
      </c>
      <c r="G1139" s="2" t="s">
        <v>3278</v>
      </c>
    </row>
    <row r="1140" customFormat="false" ht="15" hidden="false" customHeight="false" outlineLevel="0" collapsed="false">
      <c r="A1140" s="2" t="s">
        <v>3279</v>
      </c>
      <c r="B1140" s="2" t="s">
        <v>142</v>
      </c>
      <c r="C1140" s="2" t="s">
        <v>2766</v>
      </c>
      <c r="D1140" s="2" t="s">
        <v>48</v>
      </c>
      <c r="E1140" s="2" t="s">
        <v>1391</v>
      </c>
      <c r="F1140" s="2" t="s">
        <v>1014</v>
      </c>
      <c r="G1140" s="2" t="s">
        <v>3280</v>
      </c>
    </row>
    <row r="1141" customFormat="false" ht="15" hidden="false" customHeight="false" outlineLevel="0" collapsed="false">
      <c r="A1141" s="2" t="s">
        <v>3281</v>
      </c>
      <c r="B1141" s="2" t="s">
        <v>142</v>
      </c>
      <c r="C1141" s="2" t="s">
        <v>2766</v>
      </c>
      <c r="D1141" s="2" t="s">
        <v>48</v>
      </c>
      <c r="E1141" s="2" t="s">
        <v>1391</v>
      </c>
      <c r="F1141" s="2" t="s">
        <v>1014</v>
      </c>
      <c r="G1141" s="2" t="s">
        <v>3282</v>
      </c>
    </row>
    <row r="1142" customFormat="false" ht="15" hidden="false" customHeight="false" outlineLevel="0" collapsed="false">
      <c r="A1142" s="2" t="s">
        <v>3283</v>
      </c>
      <c r="B1142" s="2" t="s">
        <v>142</v>
      </c>
      <c r="C1142" s="2" t="s">
        <v>2766</v>
      </c>
      <c r="D1142" s="2" t="s">
        <v>48</v>
      </c>
      <c r="E1142" s="2" t="s">
        <v>1391</v>
      </c>
      <c r="F1142" s="2" t="s">
        <v>1014</v>
      </c>
      <c r="G1142" s="2" t="s">
        <v>3284</v>
      </c>
    </row>
    <row r="1143" customFormat="false" ht="15" hidden="false" customHeight="false" outlineLevel="0" collapsed="false">
      <c r="A1143" s="2" t="s">
        <v>3285</v>
      </c>
      <c r="B1143" s="2" t="s">
        <v>142</v>
      </c>
      <c r="C1143" s="2" t="s">
        <v>2766</v>
      </c>
      <c r="D1143" s="2" t="s">
        <v>48</v>
      </c>
      <c r="E1143" s="2" t="s">
        <v>1391</v>
      </c>
      <c r="F1143" s="2" t="s">
        <v>1014</v>
      </c>
      <c r="G1143" s="2" t="s">
        <v>3286</v>
      </c>
    </row>
    <row r="1144" customFormat="false" ht="15" hidden="false" customHeight="false" outlineLevel="0" collapsed="false">
      <c r="A1144" s="2" t="s">
        <v>3287</v>
      </c>
      <c r="B1144" s="2" t="s">
        <v>142</v>
      </c>
      <c r="C1144" s="2" t="s">
        <v>2766</v>
      </c>
      <c r="D1144" s="2" t="s">
        <v>48</v>
      </c>
      <c r="E1144" s="2" t="s">
        <v>1391</v>
      </c>
      <c r="F1144" s="2" t="s">
        <v>1014</v>
      </c>
      <c r="G1144" s="2" t="s">
        <v>3288</v>
      </c>
    </row>
    <row r="1145" customFormat="false" ht="15" hidden="false" customHeight="false" outlineLevel="0" collapsed="false">
      <c r="A1145" s="2" t="s">
        <v>3289</v>
      </c>
      <c r="B1145" s="2" t="s">
        <v>142</v>
      </c>
      <c r="C1145" s="2" t="s">
        <v>2236</v>
      </c>
      <c r="D1145" s="2" t="s">
        <v>49</v>
      </c>
      <c r="E1145" s="2" t="s">
        <v>1022</v>
      </c>
      <c r="F1145" s="2" t="s">
        <v>1014</v>
      </c>
      <c r="G1145" s="2" t="s">
        <v>3290</v>
      </c>
    </row>
    <row r="1146" customFormat="false" ht="15" hidden="false" customHeight="false" outlineLevel="0" collapsed="false">
      <c r="A1146" s="2" t="s">
        <v>3291</v>
      </c>
      <c r="B1146" s="2" t="s">
        <v>142</v>
      </c>
      <c r="C1146" s="2" t="s">
        <v>2236</v>
      </c>
      <c r="D1146" s="2" t="s">
        <v>49</v>
      </c>
      <c r="E1146" s="2" t="s">
        <v>1022</v>
      </c>
      <c r="F1146" s="2" t="s">
        <v>1014</v>
      </c>
      <c r="G1146" s="2" t="s">
        <v>3292</v>
      </c>
    </row>
    <row r="1147" customFormat="false" ht="15" hidden="false" customHeight="false" outlineLevel="0" collapsed="false">
      <c r="A1147" s="2" t="s">
        <v>3293</v>
      </c>
      <c r="B1147" s="2" t="s">
        <v>142</v>
      </c>
      <c r="C1147" s="2" t="s">
        <v>2236</v>
      </c>
      <c r="D1147" s="2" t="s">
        <v>49</v>
      </c>
      <c r="E1147" s="2" t="s">
        <v>1022</v>
      </c>
      <c r="F1147" s="2" t="s">
        <v>1014</v>
      </c>
      <c r="G1147" s="2" t="s">
        <v>3294</v>
      </c>
    </row>
    <row r="1148" customFormat="false" ht="15" hidden="false" customHeight="false" outlineLevel="0" collapsed="false">
      <c r="A1148" s="2" t="s">
        <v>3295</v>
      </c>
      <c r="B1148" s="2" t="s">
        <v>142</v>
      </c>
      <c r="C1148" s="2" t="s">
        <v>2236</v>
      </c>
      <c r="D1148" s="2" t="s">
        <v>49</v>
      </c>
      <c r="E1148" s="2" t="s">
        <v>1022</v>
      </c>
      <c r="F1148" s="2" t="s">
        <v>1014</v>
      </c>
      <c r="G1148" s="2" t="s">
        <v>3296</v>
      </c>
    </row>
    <row r="1149" customFormat="false" ht="15" hidden="false" customHeight="false" outlineLevel="0" collapsed="false">
      <c r="A1149" s="2" t="s">
        <v>3297</v>
      </c>
      <c r="B1149" s="2" t="s">
        <v>142</v>
      </c>
      <c r="C1149" s="2" t="s">
        <v>2236</v>
      </c>
      <c r="D1149" s="2" t="s">
        <v>49</v>
      </c>
      <c r="E1149" s="2" t="s">
        <v>1022</v>
      </c>
      <c r="F1149" s="2" t="s">
        <v>1014</v>
      </c>
      <c r="G1149" s="2" t="s">
        <v>3298</v>
      </c>
    </row>
    <row r="1150" customFormat="false" ht="15" hidden="false" customHeight="false" outlineLevel="0" collapsed="false">
      <c r="A1150" s="2" t="s">
        <v>3299</v>
      </c>
      <c r="B1150" s="2" t="s">
        <v>142</v>
      </c>
      <c r="C1150" s="2" t="s">
        <v>2236</v>
      </c>
      <c r="D1150" s="2" t="s">
        <v>49</v>
      </c>
      <c r="E1150" s="2" t="s">
        <v>1022</v>
      </c>
      <c r="F1150" s="2" t="s">
        <v>1014</v>
      </c>
      <c r="G1150" s="2" t="s">
        <v>3300</v>
      </c>
    </row>
    <row r="1151" customFormat="false" ht="15" hidden="false" customHeight="false" outlineLevel="0" collapsed="false">
      <c r="A1151" s="2" t="s">
        <v>3301</v>
      </c>
      <c r="B1151" s="2" t="s">
        <v>142</v>
      </c>
      <c r="C1151" s="2" t="s">
        <v>2766</v>
      </c>
      <c r="D1151" s="2" t="s">
        <v>48</v>
      </c>
      <c r="E1151" s="2" t="s">
        <v>1391</v>
      </c>
      <c r="F1151" s="2" t="s">
        <v>1014</v>
      </c>
      <c r="G1151" s="2" t="s">
        <v>3302</v>
      </c>
    </row>
    <row r="1152" customFormat="false" ht="15" hidden="false" customHeight="false" outlineLevel="0" collapsed="false">
      <c r="A1152" s="2" t="s">
        <v>3303</v>
      </c>
      <c r="B1152" s="2" t="s">
        <v>142</v>
      </c>
      <c r="C1152" s="2" t="s">
        <v>2766</v>
      </c>
      <c r="D1152" s="2" t="s">
        <v>48</v>
      </c>
      <c r="E1152" s="2" t="s">
        <v>1391</v>
      </c>
      <c r="F1152" s="2" t="s">
        <v>1014</v>
      </c>
      <c r="G1152" s="2" t="s">
        <v>3304</v>
      </c>
    </row>
    <row r="1153" customFormat="false" ht="15" hidden="false" customHeight="false" outlineLevel="0" collapsed="false">
      <c r="A1153" s="2" t="s">
        <v>3305</v>
      </c>
      <c r="B1153" s="2" t="s">
        <v>142</v>
      </c>
      <c r="C1153" s="2" t="s">
        <v>2236</v>
      </c>
      <c r="D1153" s="2" t="s">
        <v>49</v>
      </c>
      <c r="E1153" s="2" t="s">
        <v>1022</v>
      </c>
      <c r="F1153" s="2" t="s">
        <v>1014</v>
      </c>
      <c r="G1153" s="2" t="s">
        <v>3306</v>
      </c>
    </row>
    <row r="1154" customFormat="false" ht="15" hidden="false" customHeight="false" outlineLevel="0" collapsed="false">
      <c r="A1154" s="2" t="s">
        <v>3307</v>
      </c>
      <c r="B1154" s="2" t="s">
        <v>142</v>
      </c>
      <c r="C1154" s="2" t="s">
        <v>2236</v>
      </c>
      <c r="D1154" s="2" t="s">
        <v>49</v>
      </c>
      <c r="E1154" s="2" t="s">
        <v>1022</v>
      </c>
      <c r="F1154" s="2" t="s">
        <v>1014</v>
      </c>
      <c r="G1154" s="2" t="s">
        <v>3308</v>
      </c>
    </row>
    <row r="1155" customFormat="false" ht="15" hidden="false" customHeight="false" outlineLevel="0" collapsed="false">
      <c r="A1155" s="2" t="s">
        <v>3309</v>
      </c>
      <c r="B1155" s="2" t="s">
        <v>142</v>
      </c>
      <c r="C1155" s="2" t="s">
        <v>2236</v>
      </c>
      <c r="D1155" s="2" t="s">
        <v>49</v>
      </c>
      <c r="E1155" s="2" t="s">
        <v>1022</v>
      </c>
      <c r="F1155" s="2" t="s">
        <v>1014</v>
      </c>
      <c r="G1155" s="2" t="s">
        <v>3310</v>
      </c>
    </row>
    <row r="1156" customFormat="false" ht="15" hidden="false" customHeight="false" outlineLevel="0" collapsed="false">
      <c r="A1156" s="2" t="s">
        <v>3311</v>
      </c>
      <c r="B1156" s="2" t="s">
        <v>142</v>
      </c>
      <c r="C1156" s="2" t="s">
        <v>2766</v>
      </c>
      <c r="D1156" s="2" t="s">
        <v>48</v>
      </c>
      <c r="E1156" s="2" t="s">
        <v>1391</v>
      </c>
      <c r="F1156" s="2" t="s">
        <v>1014</v>
      </c>
      <c r="G1156" s="2" t="s">
        <v>3312</v>
      </c>
    </row>
    <row r="1157" customFormat="false" ht="15" hidden="false" customHeight="false" outlineLevel="0" collapsed="false">
      <c r="A1157" s="2" t="s">
        <v>3313</v>
      </c>
      <c r="B1157" s="2" t="s">
        <v>142</v>
      </c>
      <c r="C1157" s="2" t="s">
        <v>2236</v>
      </c>
      <c r="D1157" s="2" t="s">
        <v>49</v>
      </c>
      <c r="E1157" s="2" t="s">
        <v>1022</v>
      </c>
      <c r="F1157" s="2" t="s">
        <v>1014</v>
      </c>
      <c r="G1157" s="2" t="s">
        <v>3314</v>
      </c>
    </row>
    <row r="1158" customFormat="false" ht="15" hidden="false" customHeight="false" outlineLevel="0" collapsed="false">
      <c r="A1158" s="2" t="s">
        <v>3315</v>
      </c>
      <c r="B1158" s="2" t="s">
        <v>142</v>
      </c>
      <c r="C1158" s="2" t="s">
        <v>2236</v>
      </c>
      <c r="D1158" s="2" t="s">
        <v>49</v>
      </c>
      <c r="E1158" s="2" t="s">
        <v>1022</v>
      </c>
      <c r="F1158" s="2" t="s">
        <v>1014</v>
      </c>
      <c r="G1158" s="2" t="s">
        <v>3316</v>
      </c>
    </row>
    <row r="1159" customFormat="false" ht="15" hidden="false" customHeight="false" outlineLevel="0" collapsed="false">
      <c r="A1159" s="2" t="s">
        <v>3317</v>
      </c>
      <c r="B1159" s="2" t="s">
        <v>142</v>
      </c>
      <c r="C1159" s="2" t="s">
        <v>2236</v>
      </c>
      <c r="D1159" s="2" t="s">
        <v>49</v>
      </c>
      <c r="E1159" s="2" t="s">
        <v>1022</v>
      </c>
      <c r="F1159" s="2" t="s">
        <v>1014</v>
      </c>
      <c r="G1159" s="2" t="s">
        <v>3318</v>
      </c>
    </row>
    <row r="1160" customFormat="false" ht="15" hidden="false" customHeight="false" outlineLevel="0" collapsed="false">
      <c r="A1160" s="2" t="s">
        <v>3319</v>
      </c>
      <c r="B1160" s="2" t="s">
        <v>142</v>
      </c>
      <c r="C1160" s="2" t="s">
        <v>2236</v>
      </c>
      <c r="D1160" s="2" t="s">
        <v>49</v>
      </c>
      <c r="E1160" s="2" t="s">
        <v>1022</v>
      </c>
      <c r="F1160" s="2" t="s">
        <v>1014</v>
      </c>
      <c r="G1160" s="2" t="s">
        <v>3320</v>
      </c>
    </row>
    <row r="1161" customFormat="false" ht="15" hidden="false" customHeight="false" outlineLevel="0" collapsed="false">
      <c r="A1161" s="2" t="s">
        <v>3321</v>
      </c>
      <c r="B1161" s="2" t="s">
        <v>142</v>
      </c>
      <c r="C1161" s="2" t="s">
        <v>2236</v>
      </c>
      <c r="D1161" s="2" t="s">
        <v>49</v>
      </c>
      <c r="E1161" s="2" t="s">
        <v>1022</v>
      </c>
      <c r="F1161" s="2" t="s">
        <v>1014</v>
      </c>
      <c r="G1161" s="2" t="s">
        <v>3322</v>
      </c>
    </row>
    <row r="1162" customFormat="false" ht="15" hidden="false" customHeight="false" outlineLevel="0" collapsed="false">
      <c r="A1162" s="2" t="s">
        <v>3323</v>
      </c>
      <c r="B1162" s="2" t="s">
        <v>142</v>
      </c>
      <c r="C1162" s="2" t="s">
        <v>2236</v>
      </c>
      <c r="D1162" s="2" t="s">
        <v>49</v>
      </c>
      <c r="E1162" s="2" t="s">
        <v>1022</v>
      </c>
      <c r="F1162" s="2" t="s">
        <v>1014</v>
      </c>
      <c r="G1162" s="2" t="s">
        <v>3324</v>
      </c>
    </row>
    <row r="1163" customFormat="false" ht="15" hidden="false" customHeight="false" outlineLevel="0" collapsed="false">
      <c r="A1163" s="2" t="s">
        <v>3325</v>
      </c>
      <c r="B1163" s="2" t="s">
        <v>142</v>
      </c>
      <c r="C1163" s="2" t="s">
        <v>2236</v>
      </c>
      <c r="D1163" s="2" t="s">
        <v>49</v>
      </c>
      <c r="E1163" s="2" t="s">
        <v>1022</v>
      </c>
      <c r="F1163" s="2" t="s">
        <v>1014</v>
      </c>
      <c r="G1163" s="2" t="s">
        <v>3326</v>
      </c>
    </row>
    <row r="1164" customFormat="false" ht="15" hidden="false" customHeight="false" outlineLevel="0" collapsed="false">
      <c r="A1164" s="2" t="s">
        <v>3327</v>
      </c>
      <c r="B1164" s="2" t="s">
        <v>142</v>
      </c>
      <c r="C1164" s="2" t="s">
        <v>2236</v>
      </c>
      <c r="D1164" s="2" t="s">
        <v>49</v>
      </c>
      <c r="E1164" s="2" t="s">
        <v>1022</v>
      </c>
      <c r="F1164" s="2" t="s">
        <v>1014</v>
      </c>
      <c r="G1164" s="2" t="s">
        <v>3328</v>
      </c>
    </row>
    <row r="1165" customFormat="false" ht="15" hidden="false" customHeight="false" outlineLevel="0" collapsed="false">
      <c r="A1165" s="2" t="s">
        <v>3329</v>
      </c>
      <c r="B1165" s="2" t="s">
        <v>142</v>
      </c>
      <c r="C1165" s="2" t="s">
        <v>2236</v>
      </c>
      <c r="D1165" s="2" t="s">
        <v>49</v>
      </c>
      <c r="E1165" s="2" t="s">
        <v>1022</v>
      </c>
      <c r="F1165" s="2" t="s">
        <v>1014</v>
      </c>
      <c r="G1165" s="2" t="s">
        <v>3330</v>
      </c>
    </row>
    <row r="1166" customFormat="false" ht="15" hidden="false" customHeight="false" outlineLevel="0" collapsed="false">
      <c r="A1166" s="2" t="s">
        <v>3331</v>
      </c>
      <c r="B1166" s="2" t="s">
        <v>142</v>
      </c>
      <c r="C1166" s="2" t="s">
        <v>2236</v>
      </c>
      <c r="D1166" s="2" t="s">
        <v>49</v>
      </c>
      <c r="E1166" s="2" t="s">
        <v>1022</v>
      </c>
      <c r="F1166" s="2" t="s">
        <v>1014</v>
      </c>
      <c r="G1166" s="2" t="s">
        <v>3332</v>
      </c>
    </row>
    <row r="1167" customFormat="false" ht="15" hidden="false" customHeight="false" outlineLevel="0" collapsed="false">
      <c r="A1167" s="2" t="s">
        <v>3333</v>
      </c>
      <c r="B1167" s="2" t="s">
        <v>142</v>
      </c>
      <c r="C1167" s="2" t="s">
        <v>2236</v>
      </c>
      <c r="D1167" s="2" t="s">
        <v>49</v>
      </c>
      <c r="E1167" s="2" t="s">
        <v>1022</v>
      </c>
      <c r="F1167" s="2" t="s">
        <v>1014</v>
      </c>
      <c r="G1167" s="2" t="s">
        <v>3334</v>
      </c>
    </row>
    <row r="1168" customFormat="false" ht="15" hidden="false" customHeight="false" outlineLevel="0" collapsed="false">
      <c r="A1168" s="2" t="s">
        <v>3335</v>
      </c>
      <c r="B1168" s="2" t="s">
        <v>142</v>
      </c>
      <c r="C1168" s="2" t="s">
        <v>2236</v>
      </c>
      <c r="D1168" s="2" t="s">
        <v>49</v>
      </c>
      <c r="E1168" s="2" t="s">
        <v>1022</v>
      </c>
      <c r="F1168" s="2" t="s">
        <v>1014</v>
      </c>
      <c r="G1168" s="2" t="s">
        <v>3336</v>
      </c>
    </row>
    <row r="1169" customFormat="false" ht="15" hidden="false" customHeight="false" outlineLevel="0" collapsed="false">
      <c r="A1169" s="2" t="s">
        <v>3337</v>
      </c>
      <c r="B1169" s="2" t="s">
        <v>142</v>
      </c>
      <c r="C1169" s="2" t="s">
        <v>2236</v>
      </c>
      <c r="D1169" s="2" t="s">
        <v>49</v>
      </c>
      <c r="E1169" s="2" t="s">
        <v>1022</v>
      </c>
      <c r="F1169" s="2" t="s">
        <v>1014</v>
      </c>
      <c r="G1169" s="2" t="s">
        <v>3338</v>
      </c>
    </row>
    <row r="1170" customFormat="false" ht="15" hidden="false" customHeight="false" outlineLevel="0" collapsed="false">
      <c r="A1170" s="2" t="s">
        <v>3339</v>
      </c>
      <c r="B1170" s="2" t="s">
        <v>142</v>
      </c>
      <c r="C1170" s="2" t="s">
        <v>2236</v>
      </c>
      <c r="D1170" s="2" t="s">
        <v>49</v>
      </c>
      <c r="E1170" s="2" t="s">
        <v>1022</v>
      </c>
      <c r="F1170" s="2" t="s">
        <v>1014</v>
      </c>
      <c r="G1170" s="2" t="s">
        <v>3340</v>
      </c>
    </row>
    <row r="1171" customFormat="false" ht="15" hidden="false" customHeight="false" outlineLevel="0" collapsed="false">
      <c r="A1171" s="2" t="s">
        <v>3341</v>
      </c>
      <c r="B1171" s="2" t="s">
        <v>142</v>
      </c>
      <c r="C1171" s="2" t="s">
        <v>2236</v>
      </c>
      <c r="D1171" s="2" t="s">
        <v>49</v>
      </c>
      <c r="E1171" s="2" t="s">
        <v>1022</v>
      </c>
      <c r="F1171" s="2" t="s">
        <v>1014</v>
      </c>
      <c r="G1171" s="2" t="s">
        <v>3342</v>
      </c>
    </row>
    <row r="1172" customFormat="false" ht="15" hidden="false" customHeight="false" outlineLevel="0" collapsed="false">
      <c r="A1172" s="2" t="s">
        <v>3343</v>
      </c>
      <c r="B1172" s="2" t="s">
        <v>142</v>
      </c>
      <c r="C1172" s="2" t="s">
        <v>2236</v>
      </c>
      <c r="D1172" s="2" t="s">
        <v>49</v>
      </c>
      <c r="E1172" s="2" t="s">
        <v>1022</v>
      </c>
      <c r="F1172" s="2" t="s">
        <v>1014</v>
      </c>
      <c r="G1172" s="2" t="s">
        <v>3344</v>
      </c>
    </row>
    <row r="1173" customFormat="false" ht="15" hidden="false" customHeight="false" outlineLevel="0" collapsed="false">
      <c r="A1173" s="2" t="s">
        <v>3345</v>
      </c>
      <c r="B1173" s="2" t="s">
        <v>142</v>
      </c>
      <c r="C1173" s="2" t="s">
        <v>2236</v>
      </c>
      <c r="D1173" s="2" t="s">
        <v>49</v>
      </c>
      <c r="E1173" s="2" t="s">
        <v>1022</v>
      </c>
      <c r="F1173" s="2" t="s">
        <v>1014</v>
      </c>
      <c r="G1173" s="2" t="s">
        <v>3346</v>
      </c>
    </row>
    <row r="1174" customFormat="false" ht="15" hidden="false" customHeight="false" outlineLevel="0" collapsed="false">
      <c r="A1174" s="2" t="s">
        <v>3347</v>
      </c>
      <c r="B1174" s="2" t="s">
        <v>142</v>
      </c>
      <c r="C1174" s="2" t="s">
        <v>2236</v>
      </c>
      <c r="D1174" s="2" t="s">
        <v>49</v>
      </c>
      <c r="E1174" s="2" t="s">
        <v>1022</v>
      </c>
      <c r="F1174" s="2" t="s">
        <v>1014</v>
      </c>
      <c r="G1174" s="2" t="s">
        <v>3348</v>
      </c>
    </row>
    <row r="1175" customFormat="false" ht="15" hidden="false" customHeight="false" outlineLevel="0" collapsed="false">
      <c r="A1175" s="2" t="s">
        <v>3349</v>
      </c>
      <c r="B1175" s="2" t="s">
        <v>142</v>
      </c>
      <c r="C1175" s="2" t="s">
        <v>2236</v>
      </c>
      <c r="D1175" s="2" t="s">
        <v>49</v>
      </c>
      <c r="E1175" s="2" t="s">
        <v>1022</v>
      </c>
      <c r="F1175" s="2" t="s">
        <v>1014</v>
      </c>
      <c r="G1175" s="2" t="s">
        <v>3350</v>
      </c>
    </row>
    <row r="1176" customFormat="false" ht="15" hidden="false" customHeight="false" outlineLevel="0" collapsed="false">
      <c r="A1176" s="2" t="s">
        <v>3351</v>
      </c>
      <c r="B1176" s="2" t="s">
        <v>142</v>
      </c>
      <c r="C1176" s="2" t="s">
        <v>2766</v>
      </c>
      <c r="D1176" s="2" t="s">
        <v>48</v>
      </c>
      <c r="E1176" s="2" t="s">
        <v>1391</v>
      </c>
      <c r="F1176" s="2" t="s">
        <v>1014</v>
      </c>
      <c r="G1176" s="2" t="s">
        <v>3352</v>
      </c>
    </row>
    <row r="1177" customFormat="false" ht="15" hidden="false" customHeight="false" outlineLevel="0" collapsed="false">
      <c r="A1177" s="2" t="s">
        <v>3353</v>
      </c>
      <c r="B1177" s="2" t="s">
        <v>142</v>
      </c>
      <c r="C1177" s="2" t="s">
        <v>2766</v>
      </c>
      <c r="D1177" s="2" t="s">
        <v>48</v>
      </c>
      <c r="E1177" s="2" t="s">
        <v>1391</v>
      </c>
      <c r="F1177" s="2" t="s">
        <v>1014</v>
      </c>
      <c r="G1177" s="2" t="s">
        <v>3354</v>
      </c>
    </row>
    <row r="1178" customFormat="false" ht="15" hidden="false" customHeight="false" outlineLevel="0" collapsed="false">
      <c r="A1178" s="2" t="s">
        <v>3355</v>
      </c>
      <c r="B1178" s="2" t="s">
        <v>142</v>
      </c>
      <c r="C1178" s="2" t="s">
        <v>2766</v>
      </c>
      <c r="D1178" s="2" t="s">
        <v>48</v>
      </c>
      <c r="E1178" s="2" t="s">
        <v>1391</v>
      </c>
      <c r="F1178" s="2" t="s">
        <v>1014</v>
      </c>
      <c r="G1178" s="2" t="s">
        <v>3356</v>
      </c>
    </row>
    <row r="1179" customFormat="false" ht="15" hidden="false" customHeight="false" outlineLevel="0" collapsed="false">
      <c r="A1179" s="2" t="s">
        <v>3357</v>
      </c>
      <c r="B1179" s="2" t="s">
        <v>142</v>
      </c>
      <c r="C1179" s="2" t="s">
        <v>2236</v>
      </c>
      <c r="D1179" s="2" t="s">
        <v>49</v>
      </c>
      <c r="E1179" s="2" t="s">
        <v>1022</v>
      </c>
      <c r="F1179" s="2" t="s">
        <v>1014</v>
      </c>
      <c r="G1179" s="2" t="s">
        <v>3358</v>
      </c>
    </row>
    <row r="1180" customFormat="false" ht="15" hidden="false" customHeight="false" outlineLevel="0" collapsed="false">
      <c r="A1180" s="2" t="s">
        <v>3359</v>
      </c>
      <c r="B1180" s="2" t="s">
        <v>142</v>
      </c>
      <c r="C1180" s="2" t="s">
        <v>2236</v>
      </c>
      <c r="D1180" s="2" t="s">
        <v>49</v>
      </c>
      <c r="E1180" s="2" t="s">
        <v>1022</v>
      </c>
      <c r="F1180" s="2" t="s">
        <v>1014</v>
      </c>
      <c r="G1180" s="2" t="s">
        <v>3360</v>
      </c>
    </row>
    <row r="1181" customFormat="false" ht="15" hidden="false" customHeight="false" outlineLevel="0" collapsed="false">
      <c r="A1181" s="2" t="s">
        <v>3361</v>
      </c>
      <c r="B1181" s="2" t="s">
        <v>142</v>
      </c>
      <c r="C1181" s="2" t="s">
        <v>2766</v>
      </c>
      <c r="D1181" s="2" t="s">
        <v>48</v>
      </c>
      <c r="E1181" s="2" t="s">
        <v>1391</v>
      </c>
      <c r="F1181" s="2" t="s">
        <v>1014</v>
      </c>
      <c r="G1181" s="2" t="s">
        <v>3362</v>
      </c>
    </row>
    <row r="1182" customFormat="false" ht="15" hidden="false" customHeight="false" outlineLevel="0" collapsed="false">
      <c r="A1182" s="2" t="s">
        <v>3363</v>
      </c>
      <c r="B1182" s="2" t="s">
        <v>142</v>
      </c>
      <c r="C1182" s="2" t="s">
        <v>2236</v>
      </c>
      <c r="D1182" s="2" t="s">
        <v>49</v>
      </c>
      <c r="E1182" s="2" t="s">
        <v>1022</v>
      </c>
      <c r="F1182" s="2" t="s">
        <v>1014</v>
      </c>
      <c r="G1182" s="2" t="s">
        <v>3364</v>
      </c>
    </row>
    <row r="1183" customFormat="false" ht="15" hidden="false" customHeight="false" outlineLevel="0" collapsed="false">
      <c r="A1183" s="2" t="s">
        <v>3365</v>
      </c>
      <c r="B1183" s="2" t="s">
        <v>142</v>
      </c>
      <c r="C1183" s="2" t="s">
        <v>2236</v>
      </c>
      <c r="D1183" s="2" t="s">
        <v>49</v>
      </c>
      <c r="E1183" s="2" t="s">
        <v>1022</v>
      </c>
      <c r="F1183" s="2" t="s">
        <v>1014</v>
      </c>
      <c r="G1183" s="2" t="s">
        <v>3366</v>
      </c>
    </row>
    <row r="1184" customFormat="false" ht="15" hidden="false" customHeight="false" outlineLevel="0" collapsed="false">
      <c r="A1184" s="2" t="s">
        <v>3367</v>
      </c>
      <c r="B1184" s="2" t="s">
        <v>142</v>
      </c>
      <c r="C1184" s="2" t="s">
        <v>2236</v>
      </c>
      <c r="D1184" s="2" t="s">
        <v>49</v>
      </c>
      <c r="E1184" s="2" t="s">
        <v>1022</v>
      </c>
      <c r="F1184" s="2" t="s">
        <v>1014</v>
      </c>
      <c r="G1184" s="2" t="s">
        <v>3368</v>
      </c>
    </row>
    <row r="1185" customFormat="false" ht="15" hidden="false" customHeight="false" outlineLevel="0" collapsed="false">
      <c r="A1185" s="2" t="s">
        <v>3369</v>
      </c>
      <c r="B1185" s="2" t="s">
        <v>142</v>
      </c>
      <c r="C1185" s="2" t="s">
        <v>2236</v>
      </c>
      <c r="D1185" s="2" t="s">
        <v>49</v>
      </c>
      <c r="E1185" s="2" t="s">
        <v>1022</v>
      </c>
      <c r="F1185" s="2" t="s">
        <v>1014</v>
      </c>
      <c r="G1185" s="2" t="s">
        <v>3370</v>
      </c>
    </row>
    <row r="1186" customFormat="false" ht="15" hidden="false" customHeight="false" outlineLevel="0" collapsed="false">
      <c r="A1186" s="2" t="s">
        <v>3371</v>
      </c>
      <c r="B1186" s="2" t="s">
        <v>142</v>
      </c>
      <c r="C1186" s="2" t="s">
        <v>2766</v>
      </c>
      <c r="D1186" s="2" t="s">
        <v>48</v>
      </c>
      <c r="E1186" s="2" t="s">
        <v>1391</v>
      </c>
      <c r="F1186" s="2" t="s">
        <v>1014</v>
      </c>
      <c r="G1186" s="2" t="s">
        <v>3372</v>
      </c>
    </row>
    <row r="1187" customFormat="false" ht="15" hidden="false" customHeight="false" outlineLevel="0" collapsed="false">
      <c r="A1187" s="2" t="s">
        <v>3373</v>
      </c>
      <c r="B1187" s="2" t="s">
        <v>142</v>
      </c>
      <c r="C1187" s="2" t="s">
        <v>2236</v>
      </c>
      <c r="D1187" s="2" t="s">
        <v>49</v>
      </c>
      <c r="E1187" s="2" t="s">
        <v>1022</v>
      </c>
      <c r="F1187" s="2" t="s">
        <v>1014</v>
      </c>
      <c r="G1187" s="2" t="s">
        <v>3374</v>
      </c>
    </row>
    <row r="1188" customFormat="false" ht="15" hidden="false" customHeight="false" outlineLevel="0" collapsed="false">
      <c r="A1188" s="2" t="s">
        <v>3375</v>
      </c>
      <c r="B1188" s="2" t="s">
        <v>142</v>
      </c>
      <c r="C1188" s="2" t="s">
        <v>2236</v>
      </c>
      <c r="D1188" s="2" t="s">
        <v>49</v>
      </c>
      <c r="E1188" s="2" t="s">
        <v>1022</v>
      </c>
      <c r="F1188" s="2" t="s">
        <v>1014</v>
      </c>
      <c r="G1188" s="2" t="s">
        <v>3376</v>
      </c>
    </row>
    <row r="1189" customFormat="false" ht="15" hidden="false" customHeight="false" outlineLevel="0" collapsed="false">
      <c r="A1189" s="2" t="s">
        <v>3377</v>
      </c>
      <c r="B1189" s="2" t="s">
        <v>142</v>
      </c>
      <c r="C1189" s="2" t="s">
        <v>2236</v>
      </c>
      <c r="D1189" s="2" t="s">
        <v>49</v>
      </c>
      <c r="E1189" s="2" t="s">
        <v>1022</v>
      </c>
      <c r="F1189" s="2" t="s">
        <v>1014</v>
      </c>
      <c r="G1189" s="2" t="s">
        <v>3378</v>
      </c>
    </row>
    <row r="1190" customFormat="false" ht="15" hidden="false" customHeight="false" outlineLevel="0" collapsed="false">
      <c r="A1190" s="2" t="s">
        <v>3379</v>
      </c>
      <c r="B1190" s="2" t="s">
        <v>142</v>
      </c>
      <c r="C1190" s="2" t="s">
        <v>2236</v>
      </c>
      <c r="D1190" s="2" t="s">
        <v>49</v>
      </c>
      <c r="E1190" s="2" t="s">
        <v>1022</v>
      </c>
      <c r="F1190" s="2" t="s">
        <v>1014</v>
      </c>
      <c r="G1190" s="2" t="s">
        <v>3380</v>
      </c>
    </row>
    <row r="1191" customFormat="false" ht="15" hidden="false" customHeight="false" outlineLevel="0" collapsed="false">
      <c r="A1191" s="2" t="s">
        <v>3381</v>
      </c>
      <c r="B1191" s="2" t="s">
        <v>142</v>
      </c>
      <c r="C1191" s="2" t="s">
        <v>2236</v>
      </c>
      <c r="D1191" s="2" t="s">
        <v>49</v>
      </c>
      <c r="E1191" s="2" t="s">
        <v>1022</v>
      </c>
      <c r="F1191" s="2" t="s">
        <v>1014</v>
      </c>
      <c r="G1191" s="2" t="s">
        <v>3382</v>
      </c>
    </row>
    <row r="1192" customFormat="false" ht="15" hidden="false" customHeight="false" outlineLevel="0" collapsed="false">
      <c r="A1192" s="2" t="s">
        <v>3383</v>
      </c>
      <c r="B1192" s="2" t="s">
        <v>142</v>
      </c>
      <c r="C1192" s="2" t="s">
        <v>2236</v>
      </c>
      <c r="D1192" s="2" t="s">
        <v>49</v>
      </c>
      <c r="E1192" s="2" t="s">
        <v>1022</v>
      </c>
      <c r="F1192" s="2" t="s">
        <v>1014</v>
      </c>
      <c r="G1192" s="2" t="s">
        <v>3384</v>
      </c>
    </row>
    <row r="1193" customFormat="false" ht="15" hidden="false" customHeight="false" outlineLevel="0" collapsed="false">
      <c r="A1193" s="2" t="s">
        <v>3385</v>
      </c>
      <c r="B1193" s="2" t="s">
        <v>142</v>
      </c>
      <c r="C1193" s="2" t="s">
        <v>2766</v>
      </c>
      <c r="D1193" s="2" t="s">
        <v>48</v>
      </c>
      <c r="E1193" s="2" t="s">
        <v>1391</v>
      </c>
      <c r="F1193" s="2" t="s">
        <v>1014</v>
      </c>
      <c r="G1193" s="2" t="s">
        <v>3386</v>
      </c>
    </row>
    <row r="1194" customFormat="false" ht="15" hidden="false" customHeight="false" outlineLevel="0" collapsed="false">
      <c r="A1194" s="2" t="s">
        <v>3387</v>
      </c>
      <c r="B1194" s="2" t="s">
        <v>142</v>
      </c>
      <c r="C1194" s="2" t="s">
        <v>2236</v>
      </c>
      <c r="D1194" s="2" t="s">
        <v>49</v>
      </c>
      <c r="E1194" s="2" t="s">
        <v>1022</v>
      </c>
      <c r="F1194" s="2" t="s">
        <v>1014</v>
      </c>
      <c r="G1194" s="2" t="s">
        <v>3388</v>
      </c>
    </row>
    <row r="1195" customFormat="false" ht="15" hidden="false" customHeight="false" outlineLevel="0" collapsed="false">
      <c r="A1195" s="2" t="s">
        <v>3389</v>
      </c>
      <c r="B1195" s="2" t="s">
        <v>142</v>
      </c>
      <c r="C1195" s="2" t="s">
        <v>2236</v>
      </c>
      <c r="D1195" s="2" t="s">
        <v>49</v>
      </c>
      <c r="E1195" s="2" t="s">
        <v>1022</v>
      </c>
      <c r="F1195" s="2" t="s">
        <v>1014</v>
      </c>
      <c r="G1195" s="2" t="s">
        <v>3390</v>
      </c>
    </row>
    <row r="1196" customFormat="false" ht="15" hidden="false" customHeight="false" outlineLevel="0" collapsed="false">
      <c r="A1196" s="2" t="s">
        <v>3391</v>
      </c>
      <c r="B1196" s="2" t="s">
        <v>142</v>
      </c>
      <c r="C1196" s="2" t="s">
        <v>2236</v>
      </c>
      <c r="D1196" s="2" t="s">
        <v>49</v>
      </c>
      <c r="E1196" s="2" t="s">
        <v>1022</v>
      </c>
      <c r="F1196" s="2" t="s">
        <v>1014</v>
      </c>
      <c r="G1196" s="2" t="s">
        <v>3392</v>
      </c>
    </row>
    <row r="1197" customFormat="false" ht="15" hidden="false" customHeight="false" outlineLevel="0" collapsed="false">
      <c r="A1197" s="2" t="s">
        <v>3393</v>
      </c>
      <c r="B1197" s="2" t="s">
        <v>142</v>
      </c>
      <c r="C1197" s="2" t="s">
        <v>2236</v>
      </c>
      <c r="D1197" s="2" t="s">
        <v>49</v>
      </c>
      <c r="E1197" s="2" t="s">
        <v>1022</v>
      </c>
      <c r="F1197" s="2" t="s">
        <v>1014</v>
      </c>
      <c r="G1197" s="2" t="s">
        <v>3394</v>
      </c>
    </row>
    <row r="1198" customFormat="false" ht="15" hidden="false" customHeight="false" outlineLevel="0" collapsed="false">
      <c r="A1198" s="2" t="s">
        <v>3395</v>
      </c>
      <c r="B1198" s="2" t="s">
        <v>142</v>
      </c>
      <c r="C1198" s="2" t="s">
        <v>2236</v>
      </c>
      <c r="D1198" s="2" t="s">
        <v>49</v>
      </c>
      <c r="E1198" s="2" t="s">
        <v>1022</v>
      </c>
      <c r="F1198" s="2" t="s">
        <v>1014</v>
      </c>
      <c r="G1198" s="2" t="s">
        <v>3396</v>
      </c>
    </row>
    <row r="1199" customFormat="false" ht="15" hidden="false" customHeight="false" outlineLevel="0" collapsed="false">
      <c r="A1199" s="2" t="s">
        <v>3397</v>
      </c>
      <c r="B1199" s="2" t="s">
        <v>142</v>
      </c>
      <c r="C1199" s="2" t="s">
        <v>2236</v>
      </c>
      <c r="D1199" s="2" t="s">
        <v>49</v>
      </c>
      <c r="E1199" s="2" t="s">
        <v>1022</v>
      </c>
      <c r="F1199" s="2" t="s">
        <v>1014</v>
      </c>
      <c r="G1199" s="2" t="s">
        <v>3398</v>
      </c>
    </row>
    <row r="1200" customFormat="false" ht="15" hidden="false" customHeight="false" outlineLevel="0" collapsed="false">
      <c r="A1200" s="2" t="s">
        <v>3399</v>
      </c>
      <c r="B1200" s="2" t="s">
        <v>142</v>
      </c>
      <c r="C1200" s="2" t="s">
        <v>2236</v>
      </c>
      <c r="D1200" s="2" t="s">
        <v>49</v>
      </c>
      <c r="E1200" s="2" t="s">
        <v>1022</v>
      </c>
      <c r="F1200" s="2" t="s">
        <v>1014</v>
      </c>
      <c r="G1200" s="2" t="s">
        <v>3400</v>
      </c>
    </row>
    <row r="1201" customFormat="false" ht="15" hidden="false" customHeight="false" outlineLevel="0" collapsed="false">
      <c r="A1201" s="2" t="s">
        <v>3401</v>
      </c>
      <c r="B1201" s="2" t="s">
        <v>142</v>
      </c>
      <c r="C1201" s="2" t="s">
        <v>2236</v>
      </c>
      <c r="D1201" s="2" t="s">
        <v>49</v>
      </c>
      <c r="E1201" s="2" t="s">
        <v>1022</v>
      </c>
      <c r="F1201" s="2" t="s">
        <v>1014</v>
      </c>
      <c r="G1201" s="2" t="s">
        <v>3402</v>
      </c>
    </row>
    <row r="1202" customFormat="false" ht="15" hidden="false" customHeight="false" outlineLevel="0" collapsed="false">
      <c r="A1202" s="2" t="s">
        <v>3403</v>
      </c>
      <c r="B1202" s="2" t="s">
        <v>142</v>
      </c>
      <c r="C1202" s="2" t="s">
        <v>2236</v>
      </c>
      <c r="D1202" s="2" t="s">
        <v>49</v>
      </c>
      <c r="E1202" s="2" t="s">
        <v>1022</v>
      </c>
      <c r="F1202" s="2" t="s">
        <v>1014</v>
      </c>
      <c r="G1202" s="2" t="s">
        <v>3404</v>
      </c>
    </row>
    <row r="1203" customFormat="false" ht="15" hidden="false" customHeight="false" outlineLevel="0" collapsed="false">
      <c r="A1203" s="2" t="s">
        <v>3405</v>
      </c>
      <c r="B1203" s="2" t="s">
        <v>142</v>
      </c>
      <c r="C1203" s="2" t="s">
        <v>2236</v>
      </c>
      <c r="D1203" s="2" t="s">
        <v>49</v>
      </c>
      <c r="E1203" s="2" t="s">
        <v>1022</v>
      </c>
      <c r="F1203" s="2" t="s">
        <v>1014</v>
      </c>
      <c r="G1203" s="2" t="s">
        <v>3406</v>
      </c>
    </row>
    <row r="1204" customFormat="false" ht="15" hidden="false" customHeight="false" outlineLevel="0" collapsed="false">
      <c r="A1204" s="2" t="s">
        <v>3407</v>
      </c>
      <c r="B1204" s="2" t="s">
        <v>142</v>
      </c>
      <c r="C1204" s="2" t="s">
        <v>2236</v>
      </c>
      <c r="D1204" s="2" t="s">
        <v>49</v>
      </c>
      <c r="E1204" s="2" t="s">
        <v>1022</v>
      </c>
      <c r="F1204" s="2" t="s">
        <v>1014</v>
      </c>
      <c r="G1204" s="2" t="s">
        <v>3408</v>
      </c>
    </row>
    <row r="1205" customFormat="false" ht="15" hidden="false" customHeight="false" outlineLevel="0" collapsed="false">
      <c r="A1205" s="2" t="s">
        <v>3409</v>
      </c>
      <c r="B1205" s="2" t="s">
        <v>142</v>
      </c>
      <c r="C1205" s="2" t="s">
        <v>2236</v>
      </c>
      <c r="D1205" s="2" t="s">
        <v>49</v>
      </c>
      <c r="E1205" s="2" t="s">
        <v>1022</v>
      </c>
      <c r="F1205" s="2" t="s">
        <v>1014</v>
      </c>
      <c r="G1205" s="2" t="s">
        <v>3410</v>
      </c>
    </row>
    <row r="1206" customFormat="false" ht="15" hidden="false" customHeight="false" outlineLevel="0" collapsed="false">
      <c r="A1206" s="2" t="s">
        <v>3411</v>
      </c>
      <c r="B1206" s="2" t="s">
        <v>142</v>
      </c>
      <c r="C1206" s="2" t="s">
        <v>2766</v>
      </c>
      <c r="D1206" s="2" t="s">
        <v>48</v>
      </c>
      <c r="E1206" s="2" t="s">
        <v>1391</v>
      </c>
      <c r="F1206" s="2" t="s">
        <v>1014</v>
      </c>
      <c r="G1206" s="2" t="s">
        <v>3412</v>
      </c>
    </row>
    <row r="1207" customFormat="false" ht="15" hidden="false" customHeight="false" outlineLevel="0" collapsed="false">
      <c r="A1207" s="2" t="s">
        <v>3413</v>
      </c>
      <c r="B1207" s="2" t="s">
        <v>142</v>
      </c>
      <c r="C1207" s="2" t="s">
        <v>2766</v>
      </c>
      <c r="D1207" s="2" t="s">
        <v>48</v>
      </c>
      <c r="E1207" s="2" t="s">
        <v>1391</v>
      </c>
      <c r="F1207" s="2" t="s">
        <v>1014</v>
      </c>
      <c r="G1207" s="2" t="s">
        <v>3414</v>
      </c>
    </row>
    <row r="1208" customFormat="false" ht="15" hidden="false" customHeight="false" outlineLevel="0" collapsed="false">
      <c r="A1208" s="2" t="s">
        <v>3415</v>
      </c>
      <c r="B1208" s="2" t="s">
        <v>142</v>
      </c>
      <c r="C1208" s="2" t="s">
        <v>2236</v>
      </c>
      <c r="D1208" s="2" t="s">
        <v>49</v>
      </c>
      <c r="E1208" s="2" t="s">
        <v>1022</v>
      </c>
      <c r="F1208" s="2" t="s">
        <v>1014</v>
      </c>
      <c r="G1208" s="2" t="s">
        <v>3416</v>
      </c>
    </row>
    <row r="1209" customFormat="false" ht="15" hidden="false" customHeight="false" outlineLevel="0" collapsed="false">
      <c r="A1209" s="2" t="s">
        <v>3417</v>
      </c>
      <c r="B1209" s="2" t="s">
        <v>142</v>
      </c>
      <c r="C1209" s="2" t="s">
        <v>2236</v>
      </c>
      <c r="D1209" s="2" t="s">
        <v>49</v>
      </c>
      <c r="E1209" s="2" t="s">
        <v>1022</v>
      </c>
      <c r="F1209" s="2" t="s">
        <v>1014</v>
      </c>
      <c r="G1209" s="2" t="s">
        <v>3418</v>
      </c>
    </row>
    <row r="1210" customFormat="false" ht="15" hidden="false" customHeight="false" outlineLevel="0" collapsed="false">
      <c r="A1210" s="2" t="s">
        <v>3419</v>
      </c>
      <c r="B1210" s="2" t="s">
        <v>142</v>
      </c>
      <c r="C1210" s="2" t="s">
        <v>2766</v>
      </c>
      <c r="D1210" s="2" t="s">
        <v>48</v>
      </c>
      <c r="E1210" s="2" t="s">
        <v>1391</v>
      </c>
      <c r="F1210" s="2" t="s">
        <v>1014</v>
      </c>
      <c r="G1210" s="2" t="s">
        <v>3420</v>
      </c>
    </row>
    <row r="1211" customFormat="false" ht="15" hidden="false" customHeight="false" outlineLevel="0" collapsed="false">
      <c r="A1211" s="2" t="s">
        <v>3421</v>
      </c>
      <c r="B1211" s="2" t="s">
        <v>142</v>
      </c>
      <c r="C1211" s="2" t="s">
        <v>2766</v>
      </c>
      <c r="D1211" s="2" t="s">
        <v>48</v>
      </c>
      <c r="E1211" s="2" t="s">
        <v>1391</v>
      </c>
      <c r="F1211" s="2" t="s">
        <v>1014</v>
      </c>
      <c r="G1211" s="2" t="s">
        <v>3422</v>
      </c>
    </row>
    <row r="1212" customFormat="false" ht="15" hidden="false" customHeight="false" outlineLevel="0" collapsed="false">
      <c r="A1212" s="2" t="s">
        <v>3423</v>
      </c>
      <c r="B1212" s="2" t="s">
        <v>142</v>
      </c>
      <c r="C1212" s="2" t="s">
        <v>2766</v>
      </c>
      <c r="D1212" s="2" t="s">
        <v>48</v>
      </c>
      <c r="E1212" s="2" t="s">
        <v>1391</v>
      </c>
      <c r="F1212" s="2" t="s">
        <v>1014</v>
      </c>
      <c r="G1212" s="2" t="s">
        <v>3424</v>
      </c>
    </row>
    <row r="1213" customFormat="false" ht="15" hidden="false" customHeight="false" outlineLevel="0" collapsed="false">
      <c r="A1213" s="2" t="s">
        <v>3425</v>
      </c>
      <c r="B1213" s="2" t="s">
        <v>142</v>
      </c>
      <c r="C1213" s="2" t="s">
        <v>2236</v>
      </c>
      <c r="D1213" s="2" t="s">
        <v>49</v>
      </c>
      <c r="E1213" s="2" t="s">
        <v>1022</v>
      </c>
      <c r="F1213" s="2" t="s">
        <v>1014</v>
      </c>
      <c r="G1213" s="2" t="s">
        <v>3426</v>
      </c>
    </row>
    <row r="1214" customFormat="false" ht="15" hidden="false" customHeight="false" outlineLevel="0" collapsed="false">
      <c r="A1214" s="2" t="s">
        <v>3427</v>
      </c>
      <c r="B1214" s="2" t="s">
        <v>142</v>
      </c>
      <c r="C1214" s="2" t="s">
        <v>2236</v>
      </c>
      <c r="D1214" s="2" t="s">
        <v>49</v>
      </c>
      <c r="E1214" s="2" t="s">
        <v>1022</v>
      </c>
      <c r="F1214" s="2" t="s">
        <v>1014</v>
      </c>
      <c r="G1214" s="2" t="s">
        <v>3428</v>
      </c>
    </row>
    <row r="1215" customFormat="false" ht="15" hidden="false" customHeight="false" outlineLevel="0" collapsed="false">
      <c r="A1215" s="2" t="s">
        <v>3429</v>
      </c>
      <c r="B1215" s="2" t="s">
        <v>142</v>
      </c>
      <c r="C1215" s="2" t="s">
        <v>2236</v>
      </c>
      <c r="D1215" s="2" t="s">
        <v>49</v>
      </c>
      <c r="E1215" s="2" t="s">
        <v>1022</v>
      </c>
      <c r="F1215" s="2" t="s">
        <v>1014</v>
      </c>
      <c r="G1215" s="2" t="s">
        <v>3430</v>
      </c>
    </row>
    <row r="1216" customFormat="false" ht="15" hidden="false" customHeight="false" outlineLevel="0" collapsed="false">
      <c r="A1216" s="2" t="s">
        <v>3431</v>
      </c>
      <c r="B1216" s="2" t="s">
        <v>142</v>
      </c>
      <c r="C1216" s="2" t="s">
        <v>2236</v>
      </c>
      <c r="D1216" s="2" t="s">
        <v>49</v>
      </c>
      <c r="E1216" s="2" t="s">
        <v>1022</v>
      </c>
      <c r="F1216" s="2" t="s">
        <v>1014</v>
      </c>
      <c r="G1216" s="2" t="s">
        <v>3432</v>
      </c>
    </row>
    <row r="1217" customFormat="false" ht="15" hidden="false" customHeight="false" outlineLevel="0" collapsed="false">
      <c r="A1217" s="2" t="s">
        <v>3433</v>
      </c>
      <c r="B1217" s="2" t="s">
        <v>142</v>
      </c>
      <c r="C1217" s="2" t="s">
        <v>2236</v>
      </c>
      <c r="D1217" s="2" t="s">
        <v>49</v>
      </c>
      <c r="E1217" s="2" t="s">
        <v>1022</v>
      </c>
      <c r="F1217" s="2" t="s">
        <v>1014</v>
      </c>
      <c r="G1217" s="2" t="s">
        <v>3434</v>
      </c>
    </row>
    <row r="1218" customFormat="false" ht="15" hidden="false" customHeight="false" outlineLevel="0" collapsed="false">
      <c r="A1218" s="2" t="s">
        <v>3435</v>
      </c>
      <c r="B1218" s="2" t="s">
        <v>142</v>
      </c>
      <c r="C1218" s="2" t="s">
        <v>2236</v>
      </c>
      <c r="D1218" s="2" t="s">
        <v>49</v>
      </c>
      <c r="E1218" s="2" t="s">
        <v>1022</v>
      </c>
      <c r="F1218" s="2" t="s">
        <v>1014</v>
      </c>
      <c r="G1218" s="2" t="s">
        <v>3436</v>
      </c>
    </row>
    <row r="1219" customFormat="false" ht="15" hidden="false" customHeight="false" outlineLevel="0" collapsed="false">
      <c r="A1219" s="2" t="s">
        <v>3437</v>
      </c>
      <c r="B1219" s="2" t="s">
        <v>142</v>
      </c>
      <c r="C1219" s="2" t="s">
        <v>2236</v>
      </c>
      <c r="D1219" s="2" t="s">
        <v>49</v>
      </c>
      <c r="E1219" s="2" t="s">
        <v>1022</v>
      </c>
      <c r="F1219" s="2" t="s">
        <v>1014</v>
      </c>
      <c r="G1219" s="2" t="s">
        <v>3438</v>
      </c>
    </row>
    <row r="1220" customFormat="false" ht="15" hidden="false" customHeight="false" outlineLevel="0" collapsed="false">
      <c r="A1220" s="2" t="s">
        <v>3439</v>
      </c>
      <c r="B1220" s="2" t="s">
        <v>142</v>
      </c>
      <c r="C1220" s="2" t="s">
        <v>2236</v>
      </c>
      <c r="D1220" s="2" t="s">
        <v>49</v>
      </c>
      <c r="E1220" s="2" t="s">
        <v>1022</v>
      </c>
      <c r="F1220" s="2" t="s">
        <v>1014</v>
      </c>
      <c r="G1220" s="2" t="s">
        <v>3440</v>
      </c>
    </row>
    <row r="1221" customFormat="false" ht="15" hidden="false" customHeight="false" outlineLevel="0" collapsed="false">
      <c r="A1221" s="2" t="s">
        <v>3441</v>
      </c>
      <c r="B1221" s="2" t="s">
        <v>142</v>
      </c>
      <c r="C1221" s="2" t="s">
        <v>2236</v>
      </c>
      <c r="D1221" s="2" t="s">
        <v>49</v>
      </c>
      <c r="E1221" s="2" t="s">
        <v>1022</v>
      </c>
      <c r="F1221" s="2" t="s">
        <v>1014</v>
      </c>
      <c r="G1221" s="2" t="s">
        <v>3442</v>
      </c>
    </row>
    <row r="1222" customFormat="false" ht="15" hidden="false" customHeight="false" outlineLevel="0" collapsed="false">
      <c r="A1222" s="2" t="s">
        <v>3443</v>
      </c>
      <c r="B1222" s="2" t="s">
        <v>142</v>
      </c>
      <c r="C1222" s="2" t="s">
        <v>2236</v>
      </c>
      <c r="D1222" s="2" t="s">
        <v>49</v>
      </c>
      <c r="E1222" s="2" t="s">
        <v>1022</v>
      </c>
      <c r="F1222" s="2" t="s">
        <v>1014</v>
      </c>
      <c r="G1222" s="2" t="s">
        <v>3444</v>
      </c>
    </row>
    <row r="1223" customFormat="false" ht="15" hidden="false" customHeight="false" outlineLevel="0" collapsed="false">
      <c r="A1223" s="2" t="s">
        <v>3445</v>
      </c>
      <c r="B1223" s="2" t="s">
        <v>142</v>
      </c>
      <c r="C1223" s="2" t="s">
        <v>2236</v>
      </c>
      <c r="D1223" s="2" t="s">
        <v>49</v>
      </c>
      <c r="E1223" s="2" t="s">
        <v>1022</v>
      </c>
      <c r="F1223" s="2" t="s">
        <v>1014</v>
      </c>
      <c r="G1223" s="2" t="s">
        <v>3446</v>
      </c>
    </row>
    <row r="1224" customFormat="false" ht="15" hidden="false" customHeight="false" outlineLevel="0" collapsed="false">
      <c r="A1224" s="2" t="s">
        <v>3447</v>
      </c>
      <c r="B1224" s="2" t="s">
        <v>142</v>
      </c>
      <c r="C1224" s="2" t="s">
        <v>2236</v>
      </c>
      <c r="D1224" s="2" t="s">
        <v>49</v>
      </c>
      <c r="E1224" s="2" t="s">
        <v>1022</v>
      </c>
      <c r="F1224" s="2" t="s">
        <v>1014</v>
      </c>
      <c r="G1224" s="2" t="s">
        <v>3448</v>
      </c>
    </row>
    <row r="1225" customFormat="false" ht="15" hidden="false" customHeight="false" outlineLevel="0" collapsed="false">
      <c r="A1225" s="2" t="s">
        <v>3449</v>
      </c>
      <c r="B1225" s="2" t="s">
        <v>142</v>
      </c>
      <c r="C1225" s="2" t="s">
        <v>2236</v>
      </c>
      <c r="D1225" s="2" t="s">
        <v>49</v>
      </c>
      <c r="E1225" s="2" t="s">
        <v>1022</v>
      </c>
      <c r="F1225" s="2" t="s">
        <v>1014</v>
      </c>
      <c r="G1225" s="2" t="s">
        <v>3450</v>
      </c>
    </row>
    <row r="1226" customFormat="false" ht="15" hidden="false" customHeight="false" outlineLevel="0" collapsed="false">
      <c r="A1226" s="2" t="s">
        <v>3451</v>
      </c>
      <c r="B1226" s="2" t="s">
        <v>142</v>
      </c>
      <c r="C1226" s="2" t="s">
        <v>2236</v>
      </c>
      <c r="D1226" s="2" t="s">
        <v>49</v>
      </c>
      <c r="E1226" s="2" t="s">
        <v>1022</v>
      </c>
      <c r="F1226" s="2" t="s">
        <v>1014</v>
      </c>
      <c r="G1226" s="2" t="s">
        <v>3452</v>
      </c>
    </row>
    <row r="1227" customFormat="false" ht="15" hidden="false" customHeight="false" outlineLevel="0" collapsed="false">
      <c r="A1227" s="2" t="s">
        <v>3453</v>
      </c>
      <c r="B1227" s="2" t="s">
        <v>142</v>
      </c>
      <c r="C1227" s="2" t="s">
        <v>2236</v>
      </c>
      <c r="D1227" s="2" t="s">
        <v>49</v>
      </c>
      <c r="E1227" s="2" t="s">
        <v>1022</v>
      </c>
      <c r="F1227" s="2" t="s">
        <v>1014</v>
      </c>
      <c r="G1227" s="2" t="s">
        <v>3454</v>
      </c>
    </row>
    <row r="1228" customFormat="false" ht="15" hidden="false" customHeight="false" outlineLevel="0" collapsed="false">
      <c r="A1228" s="2" t="s">
        <v>3455</v>
      </c>
      <c r="B1228" s="2" t="s">
        <v>142</v>
      </c>
      <c r="C1228" s="2" t="s">
        <v>2236</v>
      </c>
      <c r="D1228" s="2" t="s">
        <v>49</v>
      </c>
      <c r="E1228" s="2" t="s">
        <v>1022</v>
      </c>
      <c r="F1228" s="2" t="s">
        <v>1014</v>
      </c>
      <c r="G1228" s="2" t="s">
        <v>3456</v>
      </c>
    </row>
    <row r="1229" customFormat="false" ht="15" hidden="false" customHeight="false" outlineLevel="0" collapsed="false">
      <c r="A1229" s="2" t="s">
        <v>3457</v>
      </c>
      <c r="B1229" s="2" t="s">
        <v>142</v>
      </c>
      <c r="C1229" s="2" t="s">
        <v>2236</v>
      </c>
      <c r="D1229" s="2" t="s">
        <v>49</v>
      </c>
      <c r="E1229" s="2" t="s">
        <v>1022</v>
      </c>
      <c r="F1229" s="2" t="s">
        <v>1014</v>
      </c>
      <c r="G1229" s="2" t="s">
        <v>3458</v>
      </c>
    </row>
    <row r="1230" customFormat="false" ht="15" hidden="false" customHeight="false" outlineLevel="0" collapsed="false">
      <c r="A1230" s="2" t="s">
        <v>3459</v>
      </c>
      <c r="B1230" s="2" t="s">
        <v>142</v>
      </c>
      <c r="C1230" s="2" t="s">
        <v>2236</v>
      </c>
      <c r="D1230" s="2" t="s">
        <v>49</v>
      </c>
      <c r="E1230" s="2" t="s">
        <v>1022</v>
      </c>
      <c r="F1230" s="2" t="s">
        <v>1014</v>
      </c>
      <c r="G1230" s="2" t="s">
        <v>3460</v>
      </c>
    </row>
    <row r="1231" customFormat="false" ht="15" hidden="false" customHeight="false" outlineLevel="0" collapsed="false">
      <c r="A1231" s="2" t="s">
        <v>3461</v>
      </c>
      <c r="B1231" s="2" t="s">
        <v>142</v>
      </c>
      <c r="C1231" s="2" t="s">
        <v>2236</v>
      </c>
      <c r="D1231" s="2" t="s">
        <v>49</v>
      </c>
      <c r="E1231" s="2" t="s">
        <v>1022</v>
      </c>
      <c r="F1231" s="2" t="s">
        <v>1014</v>
      </c>
      <c r="G1231" s="2" t="s">
        <v>3462</v>
      </c>
    </row>
    <row r="1232" customFormat="false" ht="15" hidden="false" customHeight="false" outlineLevel="0" collapsed="false">
      <c r="A1232" s="2" t="s">
        <v>3463</v>
      </c>
      <c r="B1232" s="2" t="s">
        <v>142</v>
      </c>
      <c r="C1232" s="2" t="s">
        <v>2236</v>
      </c>
      <c r="D1232" s="2" t="s">
        <v>49</v>
      </c>
      <c r="E1232" s="2" t="s">
        <v>1022</v>
      </c>
      <c r="F1232" s="2" t="s">
        <v>1014</v>
      </c>
      <c r="G1232" s="2" t="s">
        <v>3464</v>
      </c>
    </row>
    <row r="1233" customFormat="false" ht="15" hidden="false" customHeight="false" outlineLevel="0" collapsed="false">
      <c r="A1233" s="2" t="s">
        <v>3465</v>
      </c>
      <c r="B1233" s="2" t="s">
        <v>142</v>
      </c>
      <c r="C1233" s="2" t="s">
        <v>2236</v>
      </c>
      <c r="D1233" s="2" t="s">
        <v>49</v>
      </c>
      <c r="E1233" s="2" t="s">
        <v>1022</v>
      </c>
      <c r="F1233" s="2" t="s">
        <v>1014</v>
      </c>
      <c r="G1233" s="2" t="s">
        <v>3466</v>
      </c>
    </row>
    <row r="1234" customFormat="false" ht="15" hidden="false" customHeight="false" outlineLevel="0" collapsed="false">
      <c r="A1234" s="2" t="s">
        <v>3467</v>
      </c>
      <c r="B1234" s="2" t="s">
        <v>142</v>
      </c>
      <c r="C1234" s="2" t="s">
        <v>2236</v>
      </c>
      <c r="D1234" s="2" t="s">
        <v>49</v>
      </c>
      <c r="E1234" s="2" t="s">
        <v>1022</v>
      </c>
      <c r="F1234" s="2" t="s">
        <v>1014</v>
      </c>
      <c r="G1234" s="2" t="s">
        <v>3468</v>
      </c>
    </row>
    <row r="1235" customFormat="false" ht="15" hidden="false" customHeight="false" outlineLevel="0" collapsed="false">
      <c r="A1235" s="2" t="s">
        <v>3469</v>
      </c>
      <c r="B1235" s="2" t="s">
        <v>142</v>
      </c>
      <c r="C1235" s="2" t="s">
        <v>2236</v>
      </c>
      <c r="D1235" s="2" t="s">
        <v>49</v>
      </c>
      <c r="E1235" s="2" t="s">
        <v>1022</v>
      </c>
      <c r="F1235" s="2" t="s">
        <v>1014</v>
      </c>
      <c r="G1235" s="2" t="s">
        <v>3470</v>
      </c>
    </row>
    <row r="1236" customFormat="false" ht="15" hidden="false" customHeight="false" outlineLevel="0" collapsed="false">
      <c r="A1236" s="2" t="s">
        <v>3471</v>
      </c>
      <c r="B1236" s="2" t="s">
        <v>142</v>
      </c>
      <c r="C1236" s="2" t="s">
        <v>2236</v>
      </c>
      <c r="D1236" s="2" t="s">
        <v>49</v>
      </c>
      <c r="E1236" s="2" t="s">
        <v>1022</v>
      </c>
      <c r="F1236" s="2" t="s">
        <v>1014</v>
      </c>
      <c r="G1236" s="2" t="s">
        <v>3472</v>
      </c>
    </row>
    <row r="1237" customFormat="false" ht="15" hidden="false" customHeight="false" outlineLevel="0" collapsed="false">
      <c r="A1237" s="2" t="s">
        <v>3473</v>
      </c>
      <c r="B1237" s="2" t="s">
        <v>142</v>
      </c>
      <c r="C1237" s="2" t="s">
        <v>2236</v>
      </c>
      <c r="D1237" s="2" t="s">
        <v>49</v>
      </c>
      <c r="E1237" s="2" t="s">
        <v>1022</v>
      </c>
      <c r="F1237" s="2" t="s">
        <v>1014</v>
      </c>
      <c r="G1237" s="2" t="s">
        <v>3474</v>
      </c>
    </row>
    <row r="1238" customFormat="false" ht="15" hidden="false" customHeight="false" outlineLevel="0" collapsed="false">
      <c r="A1238" s="2" t="s">
        <v>3475</v>
      </c>
      <c r="B1238" s="2" t="s">
        <v>142</v>
      </c>
      <c r="C1238" s="2" t="s">
        <v>2236</v>
      </c>
      <c r="D1238" s="2" t="s">
        <v>49</v>
      </c>
      <c r="E1238" s="2" t="s">
        <v>1022</v>
      </c>
      <c r="F1238" s="2" t="s">
        <v>1014</v>
      </c>
      <c r="G1238" s="2" t="s">
        <v>3476</v>
      </c>
    </row>
    <row r="1239" customFormat="false" ht="15" hidden="false" customHeight="false" outlineLevel="0" collapsed="false">
      <c r="A1239" s="2" t="s">
        <v>3477</v>
      </c>
      <c r="B1239" s="2" t="s">
        <v>142</v>
      </c>
      <c r="C1239" s="2" t="s">
        <v>2236</v>
      </c>
      <c r="D1239" s="2" t="s">
        <v>49</v>
      </c>
      <c r="E1239" s="2" t="s">
        <v>1022</v>
      </c>
      <c r="F1239" s="2" t="s">
        <v>1014</v>
      </c>
      <c r="G1239" s="2" t="s">
        <v>3478</v>
      </c>
    </row>
    <row r="1240" customFormat="false" ht="15" hidden="false" customHeight="false" outlineLevel="0" collapsed="false">
      <c r="A1240" s="2" t="s">
        <v>3479</v>
      </c>
      <c r="B1240" s="2" t="s">
        <v>142</v>
      </c>
      <c r="C1240" s="2" t="s">
        <v>2236</v>
      </c>
      <c r="D1240" s="2" t="s">
        <v>49</v>
      </c>
      <c r="E1240" s="2" t="s">
        <v>1022</v>
      </c>
      <c r="F1240" s="2" t="s">
        <v>1014</v>
      </c>
      <c r="G1240" s="2" t="s">
        <v>3480</v>
      </c>
    </row>
    <row r="1241" customFormat="false" ht="15" hidden="false" customHeight="false" outlineLevel="0" collapsed="false">
      <c r="A1241" s="2" t="s">
        <v>3481</v>
      </c>
      <c r="B1241" s="2" t="s">
        <v>142</v>
      </c>
      <c r="C1241" s="2" t="s">
        <v>2236</v>
      </c>
      <c r="D1241" s="2" t="s">
        <v>49</v>
      </c>
      <c r="E1241" s="2" t="s">
        <v>1022</v>
      </c>
      <c r="F1241" s="2" t="s">
        <v>1014</v>
      </c>
      <c r="G1241" s="2" t="s">
        <v>3482</v>
      </c>
    </row>
    <row r="1242" customFormat="false" ht="15" hidden="false" customHeight="false" outlineLevel="0" collapsed="false">
      <c r="A1242" s="2" t="s">
        <v>3483</v>
      </c>
      <c r="B1242" s="2" t="s">
        <v>142</v>
      </c>
      <c r="C1242" s="2" t="s">
        <v>2236</v>
      </c>
      <c r="D1242" s="2" t="s">
        <v>49</v>
      </c>
      <c r="E1242" s="2" t="s">
        <v>1022</v>
      </c>
      <c r="F1242" s="2" t="s">
        <v>1014</v>
      </c>
      <c r="G1242" s="2" t="s">
        <v>3484</v>
      </c>
    </row>
    <row r="1243" customFormat="false" ht="15" hidden="false" customHeight="false" outlineLevel="0" collapsed="false">
      <c r="A1243" s="2" t="s">
        <v>3485</v>
      </c>
      <c r="B1243" s="2" t="s">
        <v>142</v>
      </c>
      <c r="C1243" s="2" t="s">
        <v>2236</v>
      </c>
      <c r="D1243" s="2" t="s">
        <v>49</v>
      </c>
      <c r="E1243" s="2" t="s">
        <v>1022</v>
      </c>
      <c r="F1243" s="2" t="s">
        <v>1014</v>
      </c>
      <c r="G1243" s="2" t="s">
        <v>3486</v>
      </c>
    </row>
    <row r="1244" customFormat="false" ht="15" hidden="false" customHeight="false" outlineLevel="0" collapsed="false">
      <c r="A1244" s="2" t="s">
        <v>3487</v>
      </c>
      <c r="B1244" s="2" t="s">
        <v>142</v>
      </c>
      <c r="C1244" s="2" t="s">
        <v>2236</v>
      </c>
      <c r="D1244" s="2" t="s">
        <v>49</v>
      </c>
      <c r="E1244" s="2" t="s">
        <v>1022</v>
      </c>
      <c r="F1244" s="2" t="s">
        <v>1014</v>
      </c>
      <c r="G1244" s="2" t="s">
        <v>3488</v>
      </c>
    </row>
    <row r="1245" customFormat="false" ht="15" hidden="false" customHeight="false" outlineLevel="0" collapsed="false">
      <c r="A1245" s="2" t="s">
        <v>3489</v>
      </c>
      <c r="B1245" s="2" t="s">
        <v>142</v>
      </c>
      <c r="C1245" s="2" t="s">
        <v>2236</v>
      </c>
      <c r="D1245" s="2" t="s">
        <v>49</v>
      </c>
      <c r="E1245" s="2" t="s">
        <v>1022</v>
      </c>
      <c r="F1245" s="2" t="s">
        <v>1014</v>
      </c>
      <c r="G1245" s="2" t="s">
        <v>3490</v>
      </c>
    </row>
    <row r="1246" customFormat="false" ht="15" hidden="false" customHeight="false" outlineLevel="0" collapsed="false">
      <c r="A1246" s="2" t="s">
        <v>3491</v>
      </c>
      <c r="B1246" s="2" t="s">
        <v>142</v>
      </c>
      <c r="C1246" s="2" t="s">
        <v>2236</v>
      </c>
      <c r="D1246" s="2" t="s">
        <v>49</v>
      </c>
      <c r="E1246" s="2" t="s">
        <v>1022</v>
      </c>
      <c r="F1246" s="2" t="s">
        <v>1014</v>
      </c>
      <c r="G1246" s="2" t="s">
        <v>3492</v>
      </c>
    </row>
    <row r="1247" customFormat="false" ht="15" hidden="false" customHeight="false" outlineLevel="0" collapsed="false">
      <c r="A1247" s="2" t="s">
        <v>3493</v>
      </c>
      <c r="B1247" s="2" t="s">
        <v>142</v>
      </c>
      <c r="C1247" s="2" t="s">
        <v>2236</v>
      </c>
      <c r="D1247" s="2" t="s">
        <v>49</v>
      </c>
      <c r="E1247" s="2" t="s">
        <v>1022</v>
      </c>
      <c r="F1247" s="2" t="s">
        <v>1014</v>
      </c>
      <c r="G1247" s="2" t="s">
        <v>3494</v>
      </c>
    </row>
    <row r="1248" customFormat="false" ht="15" hidden="false" customHeight="false" outlineLevel="0" collapsed="false">
      <c r="A1248" s="2" t="s">
        <v>3495</v>
      </c>
      <c r="B1248" s="2" t="s">
        <v>142</v>
      </c>
      <c r="C1248" s="2" t="s">
        <v>2236</v>
      </c>
      <c r="D1248" s="2" t="s">
        <v>49</v>
      </c>
      <c r="E1248" s="2" t="s">
        <v>1022</v>
      </c>
      <c r="F1248" s="2" t="s">
        <v>1014</v>
      </c>
      <c r="G1248" s="2" t="s">
        <v>3496</v>
      </c>
    </row>
    <row r="1249" customFormat="false" ht="15" hidden="false" customHeight="false" outlineLevel="0" collapsed="false">
      <c r="A1249" s="2" t="s">
        <v>3497</v>
      </c>
      <c r="B1249" s="2" t="s">
        <v>142</v>
      </c>
      <c r="C1249" s="2" t="s">
        <v>2236</v>
      </c>
      <c r="D1249" s="2" t="s">
        <v>49</v>
      </c>
      <c r="E1249" s="2" t="s">
        <v>1022</v>
      </c>
      <c r="F1249" s="2" t="s">
        <v>1014</v>
      </c>
      <c r="G1249" s="2" t="s">
        <v>3498</v>
      </c>
    </row>
    <row r="1250" customFormat="false" ht="15" hidden="false" customHeight="false" outlineLevel="0" collapsed="false">
      <c r="A1250" s="2" t="s">
        <v>3499</v>
      </c>
      <c r="B1250" s="2" t="s">
        <v>142</v>
      </c>
      <c r="C1250" s="2" t="s">
        <v>2236</v>
      </c>
      <c r="D1250" s="2" t="s">
        <v>49</v>
      </c>
      <c r="E1250" s="2" t="s">
        <v>1022</v>
      </c>
      <c r="F1250" s="2" t="s">
        <v>1014</v>
      </c>
      <c r="G1250" s="2" t="s">
        <v>3500</v>
      </c>
    </row>
    <row r="1251" customFormat="false" ht="15" hidden="false" customHeight="false" outlineLevel="0" collapsed="false">
      <c r="A1251" s="2" t="s">
        <v>3501</v>
      </c>
      <c r="B1251" s="2" t="s">
        <v>142</v>
      </c>
      <c r="C1251" s="2" t="s">
        <v>2236</v>
      </c>
      <c r="D1251" s="2" t="s">
        <v>49</v>
      </c>
      <c r="E1251" s="2" t="s">
        <v>1022</v>
      </c>
      <c r="F1251" s="2" t="s">
        <v>1014</v>
      </c>
      <c r="G1251" s="2" t="s">
        <v>3502</v>
      </c>
    </row>
    <row r="1252" customFormat="false" ht="15" hidden="false" customHeight="false" outlineLevel="0" collapsed="false">
      <c r="A1252" s="2" t="s">
        <v>3503</v>
      </c>
      <c r="B1252" s="2" t="s">
        <v>142</v>
      </c>
      <c r="C1252" s="2" t="s">
        <v>2236</v>
      </c>
      <c r="D1252" s="2" t="s">
        <v>49</v>
      </c>
      <c r="E1252" s="2" t="s">
        <v>1022</v>
      </c>
      <c r="F1252" s="2" t="s">
        <v>1014</v>
      </c>
      <c r="G1252" s="2" t="s">
        <v>3504</v>
      </c>
    </row>
    <row r="1253" customFormat="false" ht="15" hidden="false" customHeight="false" outlineLevel="0" collapsed="false">
      <c r="A1253" s="2" t="s">
        <v>3505</v>
      </c>
      <c r="B1253" s="2" t="s">
        <v>142</v>
      </c>
      <c r="C1253" s="2" t="s">
        <v>2236</v>
      </c>
      <c r="D1253" s="2" t="s">
        <v>49</v>
      </c>
      <c r="E1253" s="2" t="s">
        <v>1022</v>
      </c>
      <c r="F1253" s="2" t="s">
        <v>1014</v>
      </c>
      <c r="G1253" s="2" t="s">
        <v>3506</v>
      </c>
    </row>
    <row r="1254" customFormat="false" ht="15" hidden="false" customHeight="false" outlineLevel="0" collapsed="false">
      <c r="A1254" s="2" t="s">
        <v>3507</v>
      </c>
      <c r="B1254" s="2" t="s">
        <v>142</v>
      </c>
      <c r="C1254" s="2" t="s">
        <v>2236</v>
      </c>
      <c r="D1254" s="2" t="s">
        <v>49</v>
      </c>
      <c r="E1254" s="2" t="s">
        <v>1022</v>
      </c>
      <c r="F1254" s="2" t="s">
        <v>1014</v>
      </c>
      <c r="G1254" s="2" t="s">
        <v>3508</v>
      </c>
    </row>
    <row r="1255" customFormat="false" ht="15" hidden="false" customHeight="false" outlineLevel="0" collapsed="false">
      <c r="A1255" s="2" t="s">
        <v>3509</v>
      </c>
      <c r="B1255" s="2" t="s">
        <v>142</v>
      </c>
      <c r="C1255" s="2" t="s">
        <v>2236</v>
      </c>
      <c r="D1255" s="2" t="s">
        <v>49</v>
      </c>
      <c r="E1255" s="2" t="s">
        <v>1022</v>
      </c>
      <c r="F1255" s="2" t="s">
        <v>1014</v>
      </c>
      <c r="G1255" s="2" t="s">
        <v>3510</v>
      </c>
    </row>
    <row r="1256" customFormat="false" ht="15" hidden="false" customHeight="false" outlineLevel="0" collapsed="false">
      <c r="A1256" s="2" t="s">
        <v>3511</v>
      </c>
      <c r="B1256" s="2" t="s">
        <v>142</v>
      </c>
      <c r="C1256" s="2" t="s">
        <v>2236</v>
      </c>
      <c r="D1256" s="2" t="s">
        <v>49</v>
      </c>
      <c r="E1256" s="2" t="s">
        <v>1022</v>
      </c>
      <c r="F1256" s="2" t="s">
        <v>1014</v>
      </c>
      <c r="G1256" s="2" t="s">
        <v>3512</v>
      </c>
    </row>
    <row r="1257" customFormat="false" ht="15" hidden="false" customHeight="false" outlineLevel="0" collapsed="false">
      <c r="A1257" s="2" t="s">
        <v>3513</v>
      </c>
      <c r="B1257" s="2" t="s">
        <v>142</v>
      </c>
      <c r="C1257" s="2" t="s">
        <v>2236</v>
      </c>
      <c r="D1257" s="2" t="s">
        <v>49</v>
      </c>
      <c r="E1257" s="2" t="s">
        <v>1022</v>
      </c>
      <c r="F1257" s="2" t="s">
        <v>1014</v>
      </c>
      <c r="G1257" s="2" t="s">
        <v>3514</v>
      </c>
    </row>
    <row r="1258" customFormat="false" ht="15" hidden="false" customHeight="false" outlineLevel="0" collapsed="false">
      <c r="A1258" s="2" t="s">
        <v>3515</v>
      </c>
      <c r="B1258" s="2" t="s">
        <v>142</v>
      </c>
      <c r="C1258" s="2" t="s">
        <v>2236</v>
      </c>
      <c r="D1258" s="2" t="s">
        <v>49</v>
      </c>
      <c r="E1258" s="2" t="s">
        <v>1022</v>
      </c>
      <c r="F1258" s="2" t="s">
        <v>1014</v>
      </c>
      <c r="G1258" s="2" t="s">
        <v>3516</v>
      </c>
    </row>
    <row r="1259" customFormat="false" ht="15" hidden="false" customHeight="false" outlineLevel="0" collapsed="false">
      <c r="A1259" s="2" t="s">
        <v>3517</v>
      </c>
      <c r="B1259" s="2" t="s">
        <v>142</v>
      </c>
      <c r="C1259" s="2" t="s">
        <v>2766</v>
      </c>
      <c r="D1259" s="2" t="s">
        <v>48</v>
      </c>
      <c r="E1259" s="2" t="s">
        <v>1391</v>
      </c>
      <c r="F1259" s="2" t="s">
        <v>1014</v>
      </c>
      <c r="G1259" s="2" t="s">
        <v>3518</v>
      </c>
    </row>
    <row r="1260" customFormat="false" ht="15" hidden="false" customHeight="false" outlineLevel="0" collapsed="false">
      <c r="A1260" s="2" t="s">
        <v>3519</v>
      </c>
      <c r="B1260" s="2" t="s">
        <v>142</v>
      </c>
      <c r="C1260" s="2" t="s">
        <v>2766</v>
      </c>
      <c r="D1260" s="2" t="s">
        <v>48</v>
      </c>
      <c r="E1260" s="2" t="s">
        <v>1391</v>
      </c>
      <c r="F1260" s="2" t="s">
        <v>1014</v>
      </c>
      <c r="G1260" s="2" t="s">
        <v>3520</v>
      </c>
    </row>
    <row r="1261" customFormat="false" ht="15" hidden="false" customHeight="false" outlineLevel="0" collapsed="false">
      <c r="A1261" s="2" t="s">
        <v>3521</v>
      </c>
      <c r="B1261" s="2" t="s">
        <v>142</v>
      </c>
      <c r="C1261" s="2" t="s">
        <v>2766</v>
      </c>
      <c r="D1261" s="2" t="s">
        <v>48</v>
      </c>
      <c r="E1261" s="2" t="s">
        <v>1391</v>
      </c>
      <c r="F1261" s="2" t="s">
        <v>1014</v>
      </c>
      <c r="G1261" s="2" t="s">
        <v>3522</v>
      </c>
    </row>
    <row r="1262" customFormat="false" ht="15" hidden="false" customHeight="false" outlineLevel="0" collapsed="false">
      <c r="A1262" s="2" t="s">
        <v>3523</v>
      </c>
      <c r="B1262" s="2" t="s">
        <v>142</v>
      </c>
      <c r="C1262" s="2" t="s">
        <v>2236</v>
      </c>
      <c r="D1262" s="2" t="s">
        <v>49</v>
      </c>
      <c r="E1262" s="2" t="s">
        <v>1022</v>
      </c>
      <c r="F1262" s="2" t="s">
        <v>1014</v>
      </c>
      <c r="G1262" s="2" t="s">
        <v>3524</v>
      </c>
    </row>
    <row r="1263" customFormat="false" ht="15" hidden="false" customHeight="false" outlineLevel="0" collapsed="false">
      <c r="A1263" s="2" t="s">
        <v>3525</v>
      </c>
      <c r="B1263" s="2" t="s">
        <v>142</v>
      </c>
      <c r="C1263" s="2" t="s">
        <v>2236</v>
      </c>
      <c r="D1263" s="2" t="s">
        <v>49</v>
      </c>
      <c r="E1263" s="2" t="s">
        <v>1022</v>
      </c>
      <c r="F1263" s="2" t="s">
        <v>1014</v>
      </c>
      <c r="G1263" s="2" t="s">
        <v>3526</v>
      </c>
    </row>
    <row r="1264" customFormat="false" ht="15" hidden="false" customHeight="false" outlineLevel="0" collapsed="false">
      <c r="A1264" s="2" t="s">
        <v>3527</v>
      </c>
      <c r="B1264" s="2" t="s">
        <v>142</v>
      </c>
      <c r="C1264" s="2" t="s">
        <v>2236</v>
      </c>
      <c r="D1264" s="2" t="s">
        <v>49</v>
      </c>
      <c r="E1264" s="2" t="s">
        <v>1022</v>
      </c>
      <c r="F1264" s="2" t="s">
        <v>1014</v>
      </c>
      <c r="G1264" s="2" t="s">
        <v>3528</v>
      </c>
    </row>
    <row r="1265" customFormat="false" ht="15" hidden="false" customHeight="false" outlineLevel="0" collapsed="false">
      <c r="A1265" s="2" t="s">
        <v>3529</v>
      </c>
      <c r="B1265" s="2" t="s">
        <v>142</v>
      </c>
      <c r="C1265" s="2" t="s">
        <v>2236</v>
      </c>
      <c r="D1265" s="2" t="s">
        <v>49</v>
      </c>
      <c r="E1265" s="2" t="s">
        <v>1022</v>
      </c>
      <c r="F1265" s="2" t="s">
        <v>1014</v>
      </c>
      <c r="G1265" s="2" t="s">
        <v>3530</v>
      </c>
    </row>
    <row r="1266" customFormat="false" ht="15" hidden="false" customHeight="false" outlineLevel="0" collapsed="false">
      <c r="A1266" s="2" t="s">
        <v>3531</v>
      </c>
      <c r="B1266" s="2" t="s">
        <v>142</v>
      </c>
      <c r="C1266" s="2" t="s">
        <v>2236</v>
      </c>
      <c r="D1266" s="2" t="s">
        <v>49</v>
      </c>
      <c r="E1266" s="2" t="s">
        <v>1022</v>
      </c>
      <c r="F1266" s="2" t="s">
        <v>1014</v>
      </c>
      <c r="G1266" s="2" t="s">
        <v>3532</v>
      </c>
    </row>
    <row r="1267" customFormat="false" ht="15" hidden="false" customHeight="false" outlineLevel="0" collapsed="false">
      <c r="A1267" s="2" t="s">
        <v>3533</v>
      </c>
      <c r="B1267" s="2" t="s">
        <v>142</v>
      </c>
      <c r="C1267" s="2" t="s">
        <v>2236</v>
      </c>
      <c r="D1267" s="2" t="s">
        <v>49</v>
      </c>
      <c r="E1267" s="2" t="s">
        <v>1022</v>
      </c>
      <c r="F1267" s="2" t="s">
        <v>1014</v>
      </c>
      <c r="G1267" s="2" t="s">
        <v>3534</v>
      </c>
    </row>
    <row r="1268" customFormat="false" ht="15" hidden="false" customHeight="false" outlineLevel="0" collapsed="false">
      <c r="A1268" s="2" t="s">
        <v>3535</v>
      </c>
      <c r="B1268" s="2" t="s">
        <v>142</v>
      </c>
      <c r="C1268" s="2" t="s">
        <v>2236</v>
      </c>
      <c r="D1268" s="2" t="s">
        <v>49</v>
      </c>
      <c r="E1268" s="2" t="s">
        <v>1022</v>
      </c>
      <c r="F1268" s="2" t="s">
        <v>1014</v>
      </c>
      <c r="G1268" s="2" t="s">
        <v>3536</v>
      </c>
    </row>
    <row r="1269" customFormat="false" ht="15" hidden="false" customHeight="false" outlineLevel="0" collapsed="false">
      <c r="A1269" s="2" t="s">
        <v>3537</v>
      </c>
      <c r="B1269" s="2" t="s">
        <v>142</v>
      </c>
      <c r="C1269" s="2" t="s">
        <v>2236</v>
      </c>
      <c r="D1269" s="2" t="s">
        <v>49</v>
      </c>
      <c r="E1269" s="2" t="s">
        <v>1022</v>
      </c>
      <c r="F1269" s="2" t="s">
        <v>1014</v>
      </c>
      <c r="G1269" s="2" t="s">
        <v>3538</v>
      </c>
    </row>
    <row r="1270" customFormat="false" ht="15" hidden="false" customHeight="false" outlineLevel="0" collapsed="false">
      <c r="A1270" s="2" t="s">
        <v>3539</v>
      </c>
      <c r="B1270" s="2" t="s">
        <v>142</v>
      </c>
      <c r="C1270" s="2" t="s">
        <v>2236</v>
      </c>
      <c r="D1270" s="2" t="s">
        <v>49</v>
      </c>
      <c r="E1270" s="2" t="s">
        <v>1022</v>
      </c>
      <c r="F1270" s="2" t="s">
        <v>1014</v>
      </c>
      <c r="G1270" s="2" t="s">
        <v>3540</v>
      </c>
    </row>
    <row r="1271" customFormat="false" ht="15" hidden="false" customHeight="false" outlineLevel="0" collapsed="false">
      <c r="A1271" s="2" t="s">
        <v>3541</v>
      </c>
      <c r="B1271" s="2" t="s">
        <v>142</v>
      </c>
      <c r="C1271" s="2" t="s">
        <v>2236</v>
      </c>
      <c r="D1271" s="2" t="s">
        <v>49</v>
      </c>
      <c r="E1271" s="2" t="s">
        <v>1022</v>
      </c>
      <c r="F1271" s="2" t="s">
        <v>1014</v>
      </c>
      <c r="G1271" s="2" t="s">
        <v>3542</v>
      </c>
    </row>
    <row r="1272" customFormat="false" ht="15" hidden="false" customHeight="false" outlineLevel="0" collapsed="false">
      <c r="A1272" s="2" t="s">
        <v>3543</v>
      </c>
      <c r="B1272" s="2" t="s">
        <v>142</v>
      </c>
      <c r="C1272" s="2" t="s">
        <v>2236</v>
      </c>
      <c r="D1272" s="2" t="s">
        <v>49</v>
      </c>
      <c r="E1272" s="2" t="s">
        <v>1022</v>
      </c>
      <c r="F1272" s="2" t="s">
        <v>1014</v>
      </c>
      <c r="G1272" s="2" t="s">
        <v>3544</v>
      </c>
    </row>
    <row r="1273" customFormat="false" ht="15" hidden="false" customHeight="false" outlineLevel="0" collapsed="false">
      <c r="A1273" s="2" t="s">
        <v>3545</v>
      </c>
      <c r="B1273" s="2" t="s">
        <v>142</v>
      </c>
      <c r="C1273" s="2" t="s">
        <v>2236</v>
      </c>
      <c r="D1273" s="2" t="s">
        <v>49</v>
      </c>
      <c r="E1273" s="2" t="s">
        <v>1022</v>
      </c>
      <c r="F1273" s="2" t="s">
        <v>1014</v>
      </c>
      <c r="G1273" s="2" t="s">
        <v>3546</v>
      </c>
    </row>
    <row r="1274" customFormat="false" ht="15" hidden="false" customHeight="false" outlineLevel="0" collapsed="false">
      <c r="A1274" s="2" t="s">
        <v>3547</v>
      </c>
      <c r="B1274" s="2" t="s">
        <v>142</v>
      </c>
      <c r="C1274" s="2" t="s">
        <v>2236</v>
      </c>
      <c r="D1274" s="2" t="s">
        <v>49</v>
      </c>
      <c r="E1274" s="2" t="s">
        <v>1022</v>
      </c>
      <c r="F1274" s="2" t="s">
        <v>1014</v>
      </c>
      <c r="G1274" s="2" t="s">
        <v>3548</v>
      </c>
    </row>
    <row r="1275" customFormat="false" ht="15" hidden="false" customHeight="false" outlineLevel="0" collapsed="false">
      <c r="A1275" s="2" t="s">
        <v>3549</v>
      </c>
      <c r="B1275" s="2" t="s">
        <v>142</v>
      </c>
      <c r="C1275" s="2" t="s">
        <v>2236</v>
      </c>
      <c r="D1275" s="2" t="s">
        <v>49</v>
      </c>
      <c r="E1275" s="2" t="s">
        <v>1022</v>
      </c>
      <c r="F1275" s="2" t="s">
        <v>1014</v>
      </c>
      <c r="G1275" s="2" t="s">
        <v>3550</v>
      </c>
    </row>
    <row r="1276" customFormat="false" ht="15" hidden="false" customHeight="false" outlineLevel="0" collapsed="false">
      <c r="A1276" s="2" t="s">
        <v>3551</v>
      </c>
      <c r="B1276" s="2" t="s">
        <v>142</v>
      </c>
      <c r="C1276" s="2" t="s">
        <v>2236</v>
      </c>
      <c r="D1276" s="2" t="s">
        <v>49</v>
      </c>
      <c r="E1276" s="2" t="s">
        <v>1022</v>
      </c>
      <c r="F1276" s="2" t="s">
        <v>1014</v>
      </c>
      <c r="G1276" s="2" t="s">
        <v>3552</v>
      </c>
    </row>
    <row r="1277" customFormat="false" ht="15" hidden="false" customHeight="false" outlineLevel="0" collapsed="false">
      <c r="A1277" s="2" t="s">
        <v>3553</v>
      </c>
      <c r="B1277" s="2" t="s">
        <v>142</v>
      </c>
      <c r="C1277" s="2" t="s">
        <v>2236</v>
      </c>
      <c r="D1277" s="2" t="s">
        <v>49</v>
      </c>
      <c r="E1277" s="2" t="s">
        <v>1022</v>
      </c>
      <c r="F1277" s="2" t="s">
        <v>1014</v>
      </c>
      <c r="G1277" s="2" t="s">
        <v>3554</v>
      </c>
    </row>
    <row r="1278" customFormat="false" ht="15" hidden="false" customHeight="false" outlineLevel="0" collapsed="false">
      <c r="A1278" s="2" t="s">
        <v>3555</v>
      </c>
      <c r="B1278" s="2" t="s">
        <v>142</v>
      </c>
      <c r="C1278" s="2" t="s">
        <v>2236</v>
      </c>
      <c r="D1278" s="2" t="s">
        <v>49</v>
      </c>
      <c r="E1278" s="2" t="s">
        <v>1022</v>
      </c>
      <c r="F1278" s="2" t="s">
        <v>1014</v>
      </c>
      <c r="G1278" s="2" t="s">
        <v>3556</v>
      </c>
    </row>
    <row r="1279" customFormat="false" ht="15" hidden="false" customHeight="false" outlineLevel="0" collapsed="false">
      <c r="A1279" s="2" t="s">
        <v>3557</v>
      </c>
      <c r="B1279" s="2" t="s">
        <v>142</v>
      </c>
      <c r="C1279" s="2" t="s">
        <v>2236</v>
      </c>
      <c r="D1279" s="2" t="s">
        <v>49</v>
      </c>
      <c r="E1279" s="2" t="s">
        <v>1022</v>
      </c>
      <c r="F1279" s="2" t="s">
        <v>1014</v>
      </c>
      <c r="G1279" s="2" t="s">
        <v>3558</v>
      </c>
    </row>
    <row r="1280" customFormat="false" ht="15" hidden="false" customHeight="false" outlineLevel="0" collapsed="false">
      <c r="A1280" s="2" t="s">
        <v>3559</v>
      </c>
      <c r="B1280" s="2" t="s">
        <v>142</v>
      </c>
      <c r="C1280" s="2" t="s">
        <v>2236</v>
      </c>
      <c r="D1280" s="2" t="s">
        <v>49</v>
      </c>
      <c r="E1280" s="2" t="s">
        <v>1022</v>
      </c>
      <c r="F1280" s="2" t="s">
        <v>1014</v>
      </c>
      <c r="G1280" s="2" t="s">
        <v>3560</v>
      </c>
    </row>
    <row r="1281" customFormat="false" ht="15" hidden="false" customHeight="false" outlineLevel="0" collapsed="false">
      <c r="A1281" s="2" t="s">
        <v>3561</v>
      </c>
      <c r="B1281" s="2" t="s">
        <v>142</v>
      </c>
      <c r="C1281" s="2" t="s">
        <v>2236</v>
      </c>
      <c r="D1281" s="2" t="s">
        <v>49</v>
      </c>
      <c r="E1281" s="2" t="s">
        <v>1022</v>
      </c>
      <c r="F1281" s="2" t="s">
        <v>1014</v>
      </c>
      <c r="G1281" s="2" t="s">
        <v>3562</v>
      </c>
    </row>
    <row r="1282" customFormat="false" ht="15" hidden="false" customHeight="false" outlineLevel="0" collapsed="false">
      <c r="A1282" s="2" t="s">
        <v>3563</v>
      </c>
      <c r="B1282" s="2" t="s">
        <v>142</v>
      </c>
      <c r="C1282" s="2" t="s">
        <v>2236</v>
      </c>
      <c r="D1282" s="2" t="s">
        <v>49</v>
      </c>
      <c r="E1282" s="2" t="s">
        <v>1022</v>
      </c>
      <c r="F1282" s="2" t="s">
        <v>1014</v>
      </c>
      <c r="G1282" s="2" t="s">
        <v>3564</v>
      </c>
    </row>
    <row r="1283" customFormat="false" ht="15" hidden="false" customHeight="false" outlineLevel="0" collapsed="false">
      <c r="A1283" s="2" t="s">
        <v>3565</v>
      </c>
      <c r="B1283" s="2" t="s">
        <v>142</v>
      </c>
      <c r="C1283" s="2" t="s">
        <v>2236</v>
      </c>
      <c r="D1283" s="2" t="s">
        <v>49</v>
      </c>
      <c r="E1283" s="2" t="s">
        <v>1022</v>
      </c>
      <c r="F1283" s="2" t="s">
        <v>1014</v>
      </c>
      <c r="G1283" s="2" t="s">
        <v>3566</v>
      </c>
    </row>
    <row r="1284" customFormat="false" ht="15" hidden="false" customHeight="false" outlineLevel="0" collapsed="false">
      <c r="A1284" s="2" t="s">
        <v>3567</v>
      </c>
      <c r="B1284" s="2" t="s">
        <v>142</v>
      </c>
      <c r="C1284" s="2" t="s">
        <v>2236</v>
      </c>
      <c r="D1284" s="2" t="s">
        <v>49</v>
      </c>
      <c r="E1284" s="2" t="s">
        <v>1022</v>
      </c>
      <c r="F1284" s="2" t="s">
        <v>1014</v>
      </c>
      <c r="G1284" s="2" t="s">
        <v>3568</v>
      </c>
    </row>
    <row r="1285" customFormat="false" ht="15" hidden="false" customHeight="false" outlineLevel="0" collapsed="false">
      <c r="A1285" s="2" t="s">
        <v>3569</v>
      </c>
      <c r="B1285" s="2" t="s">
        <v>142</v>
      </c>
      <c r="C1285" s="2" t="s">
        <v>2236</v>
      </c>
      <c r="D1285" s="2" t="s">
        <v>49</v>
      </c>
      <c r="E1285" s="2" t="s">
        <v>1022</v>
      </c>
      <c r="F1285" s="2" t="s">
        <v>1014</v>
      </c>
      <c r="G1285" s="2" t="s">
        <v>3570</v>
      </c>
    </row>
    <row r="1286" customFormat="false" ht="15" hidden="false" customHeight="false" outlineLevel="0" collapsed="false">
      <c r="A1286" s="2" t="s">
        <v>3571</v>
      </c>
      <c r="B1286" s="2" t="s">
        <v>142</v>
      </c>
      <c r="C1286" s="2" t="s">
        <v>2236</v>
      </c>
      <c r="D1286" s="2" t="s">
        <v>49</v>
      </c>
      <c r="E1286" s="2" t="s">
        <v>1022</v>
      </c>
      <c r="F1286" s="2" t="s">
        <v>1014</v>
      </c>
      <c r="G1286" s="2" t="s">
        <v>3572</v>
      </c>
    </row>
    <row r="1287" customFormat="false" ht="15" hidden="false" customHeight="false" outlineLevel="0" collapsed="false">
      <c r="A1287" s="2" t="s">
        <v>3573</v>
      </c>
      <c r="B1287" s="2" t="s">
        <v>142</v>
      </c>
      <c r="C1287" s="2" t="s">
        <v>2236</v>
      </c>
      <c r="D1287" s="2" t="s">
        <v>49</v>
      </c>
      <c r="E1287" s="2" t="s">
        <v>1022</v>
      </c>
      <c r="F1287" s="2" t="s">
        <v>1014</v>
      </c>
      <c r="G1287" s="2" t="s">
        <v>3574</v>
      </c>
    </row>
    <row r="1288" customFormat="false" ht="15" hidden="false" customHeight="false" outlineLevel="0" collapsed="false">
      <c r="A1288" s="2" t="s">
        <v>3575</v>
      </c>
      <c r="B1288" s="2" t="s">
        <v>142</v>
      </c>
      <c r="C1288" s="2" t="s">
        <v>2236</v>
      </c>
      <c r="D1288" s="2" t="s">
        <v>49</v>
      </c>
      <c r="E1288" s="2" t="s">
        <v>1022</v>
      </c>
      <c r="F1288" s="2" t="s">
        <v>1014</v>
      </c>
      <c r="G1288" s="2" t="s">
        <v>3576</v>
      </c>
    </row>
    <row r="1289" customFormat="false" ht="15" hidden="false" customHeight="false" outlineLevel="0" collapsed="false">
      <c r="A1289" s="2" t="s">
        <v>3577</v>
      </c>
      <c r="B1289" s="2" t="s">
        <v>142</v>
      </c>
      <c r="C1289" s="2" t="s">
        <v>2236</v>
      </c>
      <c r="D1289" s="2" t="s">
        <v>49</v>
      </c>
      <c r="E1289" s="2" t="s">
        <v>1022</v>
      </c>
      <c r="F1289" s="2" t="s">
        <v>1014</v>
      </c>
      <c r="G1289" s="2" t="s">
        <v>3578</v>
      </c>
    </row>
    <row r="1290" customFormat="false" ht="15" hidden="false" customHeight="false" outlineLevel="0" collapsed="false">
      <c r="A1290" s="2" t="s">
        <v>3579</v>
      </c>
      <c r="B1290" s="2" t="s">
        <v>142</v>
      </c>
      <c r="C1290" s="2" t="s">
        <v>2236</v>
      </c>
      <c r="D1290" s="2" t="s">
        <v>49</v>
      </c>
      <c r="E1290" s="2" t="s">
        <v>1022</v>
      </c>
      <c r="F1290" s="2" t="s">
        <v>1014</v>
      </c>
      <c r="G1290" s="2" t="s">
        <v>3580</v>
      </c>
    </row>
    <row r="1291" customFormat="false" ht="15" hidden="false" customHeight="false" outlineLevel="0" collapsed="false">
      <c r="A1291" s="2" t="s">
        <v>3581</v>
      </c>
      <c r="B1291" s="2" t="s">
        <v>142</v>
      </c>
      <c r="C1291" s="2" t="s">
        <v>2236</v>
      </c>
      <c r="D1291" s="2" t="s">
        <v>49</v>
      </c>
      <c r="E1291" s="2" t="s">
        <v>1022</v>
      </c>
      <c r="F1291" s="2" t="s">
        <v>1014</v>
      </c>
      <c r="G1291" s="2" t="s">
        <v>3582</v>
      </c>
    </row>
    <row r="1292" customFormat="false" ht="15" hidden="false" customHeight="false" outlineLevel="0" collapsed="false">
      <c r="A1292" s="2" t="s">
        <v>3583</v>
      </c>
      <c r="B1292" s="2" t="s">
        <v>142</v>
      </c>
      <c r="C1292" s="2" t="s">
        <v>2236</v>
      </c>
      <c r="D1292" s="2" t="s">
        <v>49</v>
      </c>
      <c r="E1292" s="2" t="s">
        <v>1022</v>
      </c>
      <c r="F1292" s="2" t="s">
        <v>1014</v>
      </c>
      <c r="G1292" s="2" t="s">
        <v>3584</v>
      </c>
    </row>
    <row r="1293" customFormat="false" ht="15" hidden="false" customHeight="false" outlineLevel="0" collapsed="false">
      <c r="A1293" s="2" t="s">
        <v>3585</v>
      </c>
      <c r="B1293" s="2" t="s">
        <v>142</v>
      </c>
      <c r="C1293" s="2" t="s">
        <v>2236</v>
      </c>
      <c r="D1293" s="2" t="s">
        <v>49</v>
      </c>
      <c r="E1293" s="2" t="s">
        <v>1022</v>
      </c>
      <c r="F1293" s="2" t="s">
        <v>1014</v>
      </c>
      <c r="G1293" s="2" t="s">
        <v>3586</v>
      </c>
    </row>
    <row r="1294" customFormat="false" ht="15" hidden="false" customHeight="false" outlineLevel="0" collapsed="false">
      <c r="A1294" s="2" t="s">
        <v>3587</v>
      </c>
      <c r="B1294" s="2" t="s">
        <v>142</v>
      </c>
      <c r="C1294" s="2" t="s">
        <v>2236</v>
      </c>
      <c r="D1294" s="2" t="s">
        <v>49</v>
      </c>
      <c r="E1294" s="2" t="s">
        <v>1022</v>
      </c>
      <c r="F1294" s="2" t="s">
        <v>1014</v>
      </c>
      <c r="G1294" s="2" t="s">
        <v>3588</v>
      </c>
    </row>
    <row r="1295" customFormat="false" ht="15" hidden="false" customHeight="false" outlineLevel="0" collapsed="false">
      <c r="A1295" s="2" t="s">
        <v>3589</v>
      </c>
      <c r="B1295" s="2" t="s">
        <v>142</v>
      </c>
      <c r="C1295" s="2" t="s">
        <v>2236</v>
      </c>
      <c r="D1295" s="2" t="s">
        <v>49</v>
      </c>
      <c r="E1295" s="2" t="s">
        <v>1022</v>
      </c>
      <c r="F1295" s="2" t="s">
        <v>1014</v>
      </c>
      <c r="G1295" s="2" t="s">
        <v>3590</v>
      </c>
    </row>
    <row r="1296" customFormat="false" ht="15" hidden="false" customHeight="false" outlineLevel="0" collapsed="false">
      <c r="A1296" s="2" t="s">
        <v>3591</v>
      </c>
      <c r="B1296" s="2" t="s">
        <v>142</v>
      </c>
      <c r="C1296" s="2" t="s">
        <v>2236</v>
      </c>
      <c r="D1296" s="2" t="s">
        <v>49</v>
      </c>
      <c r="E1296" s="2" t="s">
        <v>1022</v>
      </c>
      <c r="F1296" s="2" t="s">
        <v>1014</v>
      </c>
      <c r="G1296" s="2" t="s">
        <v>3592</v>
      </c>
    </row>
    <row r="1297" customFormat="false" ht="15" hidden="false" customHeight="false" outlineLevel="0" collapsed="false">
      <c r="A1297" s="2" t="s">
        <v>3593</v>
      </c>
      <c r="B1297" s="2" t="s">
        <v>142</v>
      </c>
      <c r="C1297" s="2" t="s">
        <v>2236</v>
      </c>
      <c r="D1297" s="2" t="s">
        <v>49</v>
      </c>
      <c r="E1297" s="2" t="s">
        <v>1022</v>
      </c>
      <c r="F1297" s="2" t="s">
        <v>1014</v>
      </c>
      <c r="G1297" s="2" t="s">
        <v>3594</v>
      </c>
    </row>
    <row r="1298" customFormat="false" ht="15" hidden="false" customHeight="false" outlineLevel="0" collapsed="false">
      <c r="A1298" s="2" t="s">
        <v>3595</v>
      </c>
      <c r="B1298" s="2" t="s">
        <v>142</v>
      </c>
      <c r="C1298" s="2" t="s">
        <v>2236</v>
      </c>
      <c r="D1298" s="2" t="s">
        <v>49</v>
      </c>
      <c r="E1298" s="2" t="s">
        <v>1022</v>
      </c>
      <c r="F1298" s="2" t="s">
        <v>1014</v>
      </c>
      <c r="G1298" s="2" t="s">
        <v>3596</v>
      </c>
    </row>
    <row r="1299" customFormat="false" ht="15" hidden="false" customHeight="false" outlineLevel="0" collapsed="false">
      <c r="A1299" s="2" t="s">
        <v>3597</v>
      </c>
      <c r="B1299" s="2" t="s">
        <v>142</v>
      </c>
      <c r="C1299" s="2" t="s">
        <v>2236</v>
      </c>
      <c r="D1299" s="2" t="s">
        <v>49</v>
      </c>
      <c r="E1299" s="2" t="s">
        <v>1022</v>
      </c>
      <c r="F1299" s="2" t="s">
        <v>1014</v>
      </c>
      <c r="G1299" s="2" t="s">
        <v>3598</v>
      </c>
    </row>
    <row r="1300" customFormat="false" ht="15" hidden="false" customHeight="false" outlineLevel="0" collapsed="false">
      <c r="A1300" s="2" t="s">
        <v>3599</v>
      </c>
      <c r="B1300" s="2" t="s">
        <v>142</v>
      </c>
      <c r="C1300" s="2" t="s">
        <v>2766</v>
      </c>
      <c r="D1300" s="2" t="s">
        <v>48</v>
      </c>
      <c r="E1300" s="2" t="s">
        <v>1391</v>
      </c>
      <c r="F1300" s="2" t="s">
        <v>1014</v>
      </c>
      <c r="G1300" s="2" t="s">
        <v>3600</v>
      </c>
    </row>
    <row r="1301" customFormat="false" ht="15" hidden="false" customHeight="false" outlineLevel="0" collapsed="false">
      <c r="A1301" s="2" t="s">
        <v>3601</v>
      </c>
      <c r="B1301" s="2" t="s">
        <v>142</v>
      </c>
      <c r="C1301" s="2" t="s">
        <v>2766</v>
      </c>
      <c r="D1301" s="2" t="s">
        <v>48</v>
      </c>
      <c r="E1301" s="2" t="s">
        <v>1391</v>
      </c>
      <c r="F1301" s="2" t="s">
        <v>1014</v>
      </c>
      <c r="G1301" s="2" t="s">
        <v>3602</v>
      </c>
    </row>
    <row r="1302" customFormat="false" ht="15" hidden="false" customHeight="false" outlineLevel="0" collapsed="false">
      <c r="A1302" s="2" t="s">
        <v>3603</v>
      </c>
      <c r="B1302" s="2" t="s">
        <v>142</v>
      </c>
      <c r="C1302" s="2" t="s">
        <v>2236</v>
      </c>
      <c r="D1302" s="2" t="s">
        <v>49</v>
      </c>
      <c r="E1302" s="2" t="s">
        <v>1022</v>
      </c>
      <c r="F1302" s="2" t="s">
        <v>1014</v>
      </c>
      <c r="G1302" s="2" t="s">
        <v>3604</v>
      </c>
    </row>
    <row r="1303" customFormat="false" ht="15" hidden="false" customHeight="false" outlineLevel="0" collapsed="false">
      <c r="A1303" s="2" t="s">
        <v>3605</v>
      </c>
      <c r="B1303" s="2" t="s">
        <v>142</v>
      </c>
      <c r="C1303" s="2" t="s">
        <v>2236</v>
      </c>
      <c r="D1303" s="2" t="s">
        <v>49</v>
      </c>
      <c r="E1303" s="2" t="s">
        <v>1022</v>
      </c>
      <c r="F1303" s="2" t="s">
        <v>1014</v>
      </c>
      <c r="G1303" s="2" t="s">
        <v>3606</v>
      </c>
    </row>
    <row r="1304" customFormat="false" ht="15" hidden="false" customHeight="false" outlineLevel="0" collapsed="false">
      <c r="A1304" s="2" t="s">
        <v>3607</v>
      </c>
      <c r="B1304" s="2" t="s">
        <v>142</v>
      </c>
      <c r="C1304" s="2" t="s">
        <v>2236</v>
      </c>
      <c r="D1304" s="2" t="s">
        <v>49</v>
      </c>
      <c r="E1304" s="2" t="s">
        <v>1022</v>
      </c>
      <c r="F1304" s="2" t="s">
        <v>1014</v>
      </c>
      <c r="G1304" s="2" t="s">
        <v>3608</v>
      </c>
    </row>
    <row r="1305" customFormat="false" ht="15" hidden="false" customHeight="false" outlineLevel="0" collapsed="false">
      <c r="A1305" s="2" t="s">
        <v>3609</v>
      </c>
      <c r="B1305" s="2" t="s">
        <v>142</v>
      </c>
      <c r="C1305" s="2" t="s">
        <v>2236</v>
      </c>
      <c r="D1305" s="2" t="s">
        <v>49</v>
      </c>
      <c r="E1305" s="2" t="s">
        <v>1022</v>
      </c>
      <c r="F1305" s="2" t="s">
        <v>1014</v>
      </c>
      <c r="G1305" s="2" t="s">
        <v>3610</v>
      </c>
    </row>
    <row r="1306" customFormat="false" ht="15" hidden="false" customHeight="false" outlineLevel="0" collapsed="false">
      <c r="A1306" s="2" t="s">
        <v>3611</v>
      </c>
      <c r="B1306" s="2" t="s">
        <v>142</v>
      </c>
      <c r="C1306" s="2" t="s">
        <v>2236</v>
      </c>
      <c r="D1306" s="2" t="s">
        <v>49</v>
      </c>
      <c r="E1306" s="2" t="s">
        <v>1022</v>
      </c>
      <c r="F1306" s="2" t="s">
        <v>1014</v>
      </c>
      <c r="G1306" s="2" t="s">
        <v>3612</v>
      </c>
    </row>
    <row r="1307" customFormat="false" ht="15" hidden="false" customHeight="false" outlineLevel="0" collapsed="false">
      <c r="A1307" s="2" t="s">
        <v>3613</v>
      </c>
      <c r="B1307" s="2" t="s">
        <v>142</v>
      </c>
      <c r="C1307" s="2" t="s">
        <v>2236</v>
      </c>
      <c r="D1307" s="2" t="s">
        <v>49</v>
      </c>
      <c r="E1307" s="2" t="s">
        <v>1022</v>
      </c>
      <c r="F1307" s="2" t="s">
        <v>1014</v>
      </c>
      <c r="G1307" s="2" t="s">
        <v>3614</v>
      </c>
    </row>
    <row r="1308" customFormat="false" ht="15" hidden="false" customHeight="false" outlineLevel="0" collapsed="false">
      <c r="A1308" s="2" t="s">
        <v>3615</v>
      </c>
      <c r="B1308" s="2" t="s">
        <v>142</v>
      </c>
      <c r="C1308" s="2" t="s">
        <v>2236</v>
      </c>
      <c r="D1308" s="2" t="s">
        <v>49</v>
      </c>
      <c r="E1308" s="2" t="s">
        <v>1022</v>
      </c>
      <c r="F1308" s="2" t="s">
        <v>1014</v>
      </c>
      <c r="G1308" s="2" t="s">
        <v>3616</v>
      </c>
    </row>
    <row r="1309" customFormat="false" ht="15" hidden="false" customHeight="false" outlineLevel="0" collapsed="false">
      <c r="A1309" s="2" t="s">
        <v>3617</v>
      </c>
      <c r="B1309" s="2" t="s">
        <v>142</v>
      </c>
      <c r="C1309" s="2" t="s">
        <v>2236</v>
      </c>
      <c r="D1309" s="2" t="s">
        <v>49</v>
      </c>
      <c r="E1309" s="2" t="s">
        <v>1022</v>
      </c>
      <c r="F1309" s="2" t="s">
        <v>1014</v>
      </c>
      <c r="G1309" s="2" t="s">
        <v>3618</v>
      </c>
    </row>
    <row r="1310" customFormat="false" ht="15" hidden="false" customHeight="false" outlineLevel="0" collapsed="false">
      <c r="A1310" s="2" t="s">
        <v>3619</v>
      </c>
      <c r="B1310" s="2" t="s">
        <v>142</v>
      </c>
      <c r="C1310" s="2" t="s">
        <v>2236</v>
      </c>
      <c r="D1310" s="2" t="s">
        <v>49</v>
      </c>
      <c r="E1310" s="2" t="s">
        <v>1022</v>
      </c>
      <c r="F1310" s="2" t="s">
        <v>1014</v>
      </c>
      <c r="G1310" s="2" t="s">
        <v>3620</v>
      </c>
    </row>
    <row r="1311" customFormat="false" ht="15" hidden="false" customHeight="false" outlineLevel="0" collapsed="false">
      <c r="A1311" s="2" t="s">
        <v>3621</v>
      </c>
      <c r="B1311" s="2" t="s">
        <v>142</v>
      </c>
      <c r="C1311" s="2" t="s">
        <v>2236</v>
      </c>
      <c r="D1311" s="2" t="s">
        <v>49</v>
      </c>
      <c r="E1311" s="2" t="s">
        <v>1022</v>
      </c>
      <c r="F1311" s="2" t="s">
        <v>1014</v>
      </c>
      <c r="G1311" s="2" t="s">
        <v>3622</v>
      </c>
    </row>
    <row r="1312" customFormat="false" ht="15" hidden="false" customHeight="false" outlineLevel="0" collapsed="false">
      <c r="A1312" s="2" t="s">
        <v>3623</v>
      </c>
      <c r="B1312" s="2" t="s">
        <v>142</v>
      </c>
      <c r="C1312" s="2" t="s">
        <v>2236</v>
      </c>
      <c r="D1312" s="2" t="s">
        <v>49</v>
      </c>
      <c r="E1312" s="2" t="s">
        <v>1022</v>
      </c>
      <c r="F1312" s="2" t="s">
        <v>1014</v>
      </c>
      <c r="G1312" s="2" t="s">
        <v>3624</v>
      </c>
    </row>
    <row r="1313" customFormat="false" ht="15" hidden="false" customHeight="false" outlineLevel="0" collapsed="false">
      <c r="A1313" s="2" t="s">
        <v>3625</v>
      </c>
      <c r="B1313" s="2" t="s">
        <v>142</v>
      </c>
      <c r="C1313" s="2" t="s">
        <v>2236</v>
      </c>
      <c r="D1313" s="2" t="s">
        <v>49</v>
      </c>
      <c r="E1313" s="2" t="s">
        <v>1022</v>
      </c>
      <c r="F1313" s="2" t="s">
        <v>1014</v>
      </c>
      <c r="G1313" s="2" t="s">
        <v>3626</v>
      </c>
    </row>
    <row r="1314" customFormat="false" ht="15" hidden="false" customHeight="false" outlineLevel="0" collapsed="false">
      <c r="A1314" s="2" t="s">
        <v>3627</v>
      </c>
      <c r="B1314" s="2" t="s">
        <v>142</v>
      </c>
      <c r="C1314" s="2" t="s">
        <v>2236</v>
      </c>
      <c r="D1314" s="2" t="s">
        <v>49</v>
      </c>
      <c r="E1314" s="2" t="s">
        <v>1022</v>
      </c>
      <c r="F1314" s="2" t="s">
        <v>1014</v>
      </c>
      <c r="G1314" s="2" t="s">
        <v>3628</v>
      </c>
    </row>
    <row r="1315" customFormat="false" ht="15" hidden="false" customHeight="false" outlineLevel="0" collapsed="false">
      <c r="A1315" s="2" t="s">
        <v>3629</v>
      </c>
      <c r="B1315" s="2" t="s">
        <v>142</v>
      </c>
      <c r="C1315" s="2" t="s">
        <v>2236</v>
      </c>
      <c r="D1315" s="2" t="s">
        <v>49</v>
      </c>
      <c r="E1315" s="2" t="s">
        <v>1022</v>
      </c>
      <c r="F1315" s="2" t="s">
        <v>1014</v>
      </c>
      <c r="G1315" s="2" t="s">
        <v>3630</v>
      </c>
    </row>
    <row r="1316" customFormat="false" ht="15" hidden="false" customHeight="false" outlineLevel="0" collapsed="false">
      <c r="A1316" s="2" t="s">
        <v>3631</v>
      </c>
      <c r="B1316" s="2" t="s">
        <v>142</v>
      </c>
      <c r="C1316" s="2" t="s">
        <v>2236</v>
      </c>
      <c r="D1316" s="2" t="s">
        <v>49</v>
      </c>
      <c r="E1316" s="2" t="s">
        <v>1022</v>
      </c>
      <c r="F1316" s="2" t="s">
        <v>1014</v>
      </c>
      <c r="G1316" s="2" t="s">
        <v>3632</v>
      </c>
    </row>
    <row r="1317" customFormat="false" ht="15" hidden="false" customHeight="false" outlineLevel="0" collapsed="false">
      <c r="A1317" s="2" t="s">
        <v>3633</v>
      </c>
      <c r="B1317" s="2" t="s">
        <v>142</v>
      </c>
      <c r="C1317" s="2" t="s">
        <v>2236</v>
      </c>
      <c r="D1317" s="2" t="s">
        <v>49</v>
      </c>
      <c r="E1317" s="2" t="s">
        <v>1022</v>
      </c>
      <c r="F1317" s="2" t="s">
        <v>1014</v>
      </c>
      <c r="G1317" s="2" t="s">
        <v>3634</v>
      </c>
    </row>
    <row r="1318" customFormat="false" ht="15" hidden="false" customHeight="false" outlineLevel="0" collapsed="false">
      <c r="A1318" s="2" t="s">
        <v>3635</v>
      </c>
      <c r="B1318" s="2" t="s">
        <v>142</v>
      </c>
      <c r="C1318" s="2" t="s">
        <v>2236</v>
      </c>
      <c r="D1318" s="2" t="s">
        <v>49</v>
      </c>
      <c r="E1318" s="2" t="s">
        <v>1022</v>
      </c>
      <c r="F1318" s="2" t="s">
        <v>1014</v>
      </c>
      <c r="G1318" s="2" t="s">
        <v>3636</v>
      </c>
    </row>
    <row r="1319" customFormat="false" ht="15" hidden="false" customHeight="false" outlineLevel="0" collapsed="false">
      <c r="A1319" s="2" t="s">
        <v>3637</v>
      </c>
      <c r="B1319" s="2" t="s">
        <v>142</v>
      </c>
      <c r="C1319" s="2" t="s">
        <v>2236</v>
      </c>
      <c r="D1319" s="2" t="s">
        <v>49</v>
      </c>
      <c r="E1319" s="2" t="s">
        <v>1022</v>
      </c>
      <c r="F1319" s="2" t="s">
        <v>1014</v>
      </c>
      <c r="G1319" s="2" t="s">
        <v>3638</v>
      </c>
    </row>
    <row r="1320" customFormat="false" ht="15" hidden="false" customHeight="false" outlineLevel="0" collapsed="false">
      <c r="A1320" s="2" t="s">
        <v>3639</v>
      </c>
      <c r="B1320" s="2" t="s">
        <v>142</v>
      </c>
      <c r="C1320" s="2" t="s">
        <v>2236</v>
      </c>
      <c r="D1320" s="2" t="s">
        <v>49</v>
      </c>
      <c r="E1320" s="2" t="s">
        <v>1022</v>
      </c>
      <c r="F1320" s="2" t="s">
        <v>1014</v>
      </c>
      <c r="G1320" s="2" t="s">
        <v>3640</v>
      </c>
    </row>
    <row r="1321" customFormat="false" ht="15" hidden="false" customHeight="false" outlineLevel="0" collapsed="false">
      <c r="A1321" s="2" t="s">
        <v>3641</v>
      </c>
      <c r="B1321" s="2" t="s">
        <v>142</v>
      </c>
      <c r="C1321" s="2" t="s">
        <v>2236</v>
      </c>
      <c r="D1321" s="2" t="s">
        <v>49</v>
      </c>
      <c r="E1321" s="2" t="s">
        <v>1022</v>
      </c>
      <c r="F1321" s="2" t="s">
        <v>1014</v>
      </c>
      <c r="G1321" s="2" t="s">
        <v>3642</v>
      </c>
    </row>
    <row r="1322" customFormat="false" ht="15" hidden="false" customHeight="false" outlineLevel="0" collapsed="false">
      <c r="A1322" s="2" t="s">
        <v>3643</v>
      </c>
      <c r="B1322" s="2" t="s">
        <v>142</v>
      </c>
      <c r="C1322" s="2" t="s">
        <v>2236</v>
      </c>
      <c r="D1322" s="2" t="s">
        <v>49</v>
      </c>
      <c r="E1322" s="2" t="s">
        <v>1022</v>
      </c>
      <c r="F1322" s="2" t="s">
        <v>1014</v>
      </c>
      <c r="G1322" s="2" t="s">
        <v>3644</v>
      </c>
    </row>
    <row r="1323" customFormat="false" ht="15" hidden="false" customHeight="false" outlineLevel="0" collapsed="false">
      <c r="A1323" s="2" t="s">
        <v>3645</v>
      </c>
      <c r="B1323" s="2" t="s">
        <v>142</v>
      </c>
      <c r="C1323" s="2" t="s">
        <v>2236</v>
      </c>
      <c r="D1323" s="2" t="s">
        <v>49</v>
      </c>
      <c r="E1323" s="2" t="s">
        <v>1022</v>
      </c>
      <c r="F1323" s="2" t="s">
        <v>1014</v>
      </c>
      <c r="G1323" s="2" t="s">
        <v>3646</v>
      </c>
    </row>
    <row r="1324" customFormat="false" ht="15" hidden="false" customHeight="false" outlineLevel="0" collapsed="false">
      <c r="A1324" s="2" t="s">
        <v>3647</v>
      </c>
      <c r="B1324" s="2" t="s">
        <v>142</v>
      </c>
      <c r="C1324" s="2" t="s">
        <v>2236</v>
      </c>
      <c r="D1324" s="2" t="s">
        <v>49</v>
      </c>
      <c r="E1324" s="2" t="s">
        <v>1022</v>
      </c>
      <c r="F1324" s="2" t="s">
        <v>1014</v>
      </c>
      <c r="G1324" s="2" t="s">
        <v>3648</v>
      </c>
    </row>
    <row r="1325" customFormat="false" ht="15" hidden="false" customHeight="false" outlineLevel="0" collapsed="false">
      <c r="A1325" s="2" t="s">
        <v>3649</v>
      </c>
      <c r="B1325" s="2" t="s">
        <v>142</v>
      </c>
      <c r="C1325" s="2" t="s">
        <v>2236</v>
      </c>
      <c r="D1325" s="2" t="s">
        <v>49</v>
      </c>
      <c r="E1325" s="2" t="s">
        <v>1022</v>
      </c>
      <c r="F1325" s="2" t="s">
        <v>1014</v>
      </c>
      <c r="G1325" s="2" t="s">
        <v>3650</v>
      </c>
    </row>
    <row r="1326" customFormat="false" ht="15" hidden="false" customHeight="false" outlineLevel="0" collapsed="false">
      <c r="A1326" s="2" t="s">
        <v>3651</v>
      </c>
      <c r="B1326" s="2" t="s">
        <v>142</v>
      </c>
      <c r="C1326" s="2" t="s">
        <v>2236</v>
      </c>
      <c r="D1326" s="2" t="s">
        <v>49</v>
      </c>
      <c r="E1326" s="2" t="s">
        <v>1022</v>
      </c>
      <c r="F1326" s="2" t="s">
        <v>1014</v>
      </c>
      <c r="G1326" s="2" t="s">
        <v>3652</v>
      </c>
    </row>
    <row r="1327" customFormat="false" ht="15" hidden="false" customHeight="false" outlineLevel="0" collapsed="false">
      <c r="A1327" s="2" t="s">
        <v>3653</v>
      </c>
      <c r="B1327" s="2" t="s">
        <v>142</v>
      </c>
      <c r="C1327" s="2" t="s">
        <v>2236</v>
      </c>
      <c r="D1327" s="2" t="s">
        <v>49</v>
      </c>
      <c r="E1327" s="2" t="s">
        <v>1022</v>
      </c>
      <c r="F1327" s="2" t="s">
        <v>1014</v>
      </c>
      <c r="G1327" s="2" t="s">
        <v>3654</v>
      </c>
    </row>
    <row r="1328" customFormat="false" ht="15" hidden="false" customHeight="false" outlineLevel="0" collapsed="false">
      <c r="A1328" s="2" t="s">
        <v>3655</v>
      </c>
      <c r="B1328" s="2" t="s">
        <v>142</v>
      </c>
      <c r="C1328" s="2" t="s">
        <v>2236</v>
      </c>
      <c r="D1328" s="2" t="s">
        <v>49</v>
      </c>
      <c r="E1328" s="2" t="s">
        <v>1022</v>
      </c>
      <c r="F1328" s="2" t="s">
        <v>1014</v>
      </c>
      <c r="G1328" s="2" t="s">
        <v>3656</v>
      </c>
    </row>
    <row r="1329" customFormat="false" ht="15" hidden="false" customHeight="false" outlineLevel="0" collapsed="false">
      <c r="A1329" s="2" t="s">
        <v>3657</v>
      </c>
      <c r="B1329" s="2" t="s">
        <v>142</v>
      </c>
      <c r="C1329" s="2" t="s">
        <v>2236</v>
      </c>
      <c r="D1329" s="2" t="s">
        <v>49</v>
      </c>
      <c r="E1329" s="2" t="s">
        <v>1022</v>
      </c>
      <c r="F1329" s="2" t="s">
        <v>1014</v>
      </c>
      <c r="G1329" s="2" t="s">
        <v>3658</v>
      </c>
    </row>
    <row r="1330" customFormat="false" ht="15" hidden="false" customHeight="false" outlineLevel="0" collapsed="false">
      <c r="A1330" s="2" t="s">
        <v>3659</v>
      </c>
      <c r="B1330" s="2" t="s">
        <v>142</v>
      </c>
      <c r="C1330" s="2" t="s">
        <v>2236</v>
      </c>
      <c r="D1330" s="2" t="s">
        <v>49</v>
      </c>
      <c r="E1330" s="2" t="s">
        <v>1022</v>
      </c>
      <c r="F1330" s="2" t="s">
        <v>1014</v>
      </c>
      <c r="G1330" s="2" t="s">
        <v>3660</v>
      </c>
    </row>
    <row r="1331" customFormat="false" ht="15" hidden="false" customHeight="false" outlineLevel="0" collapsed="false">
      <c r="A1331" s="2" t="s">
        <v>3661</v>
      </c>
      <c r="B1331" s="2" t="s">
        <v>142</v>
      </c>
      <c r="C1331" s="2" t="s">
        <v>2236</v>
      </c>
      <c r="D1331" s="2" t="s">
        <v>49</v>
      </c>
      <c r="E1331" s="2" t="s">
        <v>1022</v>
      </c>
      <c r="F1331" s="2" t="s">
        <v>1014</v>
      </c>
      <c r="G1331" s="2" t="s">
        <v>3662</v>
      </c>
    </row>
    <row r="1332" customFormat="false" ht="15" hidden="false" customHeight="false" outlineLevel="0" collapsed="false">
      <c r="A1332" s="2" t="s">
        <v>3663</v>
      </c>
      <c r="B1332" s="2" t="s">
        <v>142</v>
      </c>
      <c r="C1332" s="2" t="s">
        <v>2236</v>
      </c>
      <c r="D1332" s="2" t="s">
        <v>49</v>
      </c>
      <c r="E1332" s="2" t="s">
        <v>1022</v>
      </c>
      <c r="F1332" s="2" t="s">
        <v>1014</v>
      </c>
      <c r="G1332" s="2" t="s">
        <v>3664</v>
      </c>
    </row>
    <row r="1333" customFormat="false" ht="15" hidden="false" customHeight="false" outlineLevel="0" collapsed="false">
      <c r="A1333" s="2" t="s">
        <v>3665</v>
      </c>
      <c r="B1333" s="2" t="s">
        <v>142</v>
      </c>
      <c r="C1333" s="2" t="s">
        <v>2236</v>
      </c>
      <c r="D1333" s="2" t="s">
        <v>49</v>
      </c>
      <c r="E1333" s="2" t="s">
        <v>1022</v>
      </c>
      <c r="F1333" s="2" t="s">
        <v>1014</v>
      </c>
      <c r="G1333" s="2" t="s">
        <v>3666</v>
      </c>
    </row>
    <row r="1334" customFormat="false" ht="15" hidden="false" customHeight="false" outlineLevel="0" collapsed="false">
      <c r="A1334" s="2" t="s">
        <v>3667</v>
      </c>
      <c r="B1334" s="2" t="s">
        <v>142</v>
      </c>
      <c r="C1334" s="2" t="s">
        <v>2236</v>
      </c>
      <c r="D1334" s="2" t="s">
        <v>49</v>
      </c>
      <c r="E1334" s="2" t="s">
        <v>1022</v>
      </c>
      <c r="F1334" s="2" t="s">
        <v>1014</v>
      </c>
      <c r="G1334" s="2" t="s">
        <v>3668</v>
      </c>
    </row>
    <row r="1335" customFormat="false" ht="15" hidden="false" customHeight="false" outlineLevel="0" collapsed="false">
      <c r="A1335" s="2" t="s">
        <v>3669</v>
      </c>
      <c r="B1335" s="2" t="s">
        <v>142</v>
      </c>
      <c r="C1335" s="2" t="s">
        <v>2236</v>
      </c>
      <c r="D1335" s="2" t="s">
        <v>49</v>
      </c>
      <c r="E1335" s="2" t="s">
        <v>1022</v>
      </c>
      <c r="F1335" s="2" t="s">
        <v>1014</v>
      </c>
      <c r="G1335" s="2" t="s">
        <v>3670</v>
      </c>
    </row>
    <row r="1336" customFormat="false" ht="15" hidden="false" customHeight="false" outlineLevel="0" collapsed="false">
      <c r="A1336" s="2" t="s">
        <v>3671</v>
      </c>
      <c r="B1336" s="2" t="s">
        <v>142</v>
      </c>
      <c r="C1336" s="2" t="s">
        <v>2236</v>
      </c>
      <c r="D1336" s="2" t="s">
        <v>49</v>
      </c>
      <c r="E1336" s="2" t="s">
        <v>1022</v>
      </c>
      <c r="F1336" s="2" t="s">
        <v>1014</v>
      </c>
      <c r="G1336" s="2" t="s">
        <v>3672</v>
      </c>
    </row>
    <row r="1337" customFormat="false" ht="15" hidden="false" customHeight="false" outlineLevel="0" collapsed="false">
      <c r="A1337" s="2" t="s">
        <v>3673</v>
      </c>
      <c r="B1337" s="2" t="s">
        <v>142</v>
      </c>
      <c r="C1337" s="2" t="s">
        <v>2236</v>
      </c>
      <c r="D1337" s="2" t="s">
        <v>49</v>
      </c>
      <c r="E1337" s="2" t="s">
        <v>1022</v>
      </c>
      <c r="F1337" s="2" t="s">
        <v>1014</v>
      </c>
      <c r="G1337" s="2" t="s">
        <v>3674</v>
      </c>
    </row>
    <row r="1338" customFormat="false" ht="15" hidden="false" customHeight="false" outlineLevel="0" collapsed="false">
      <c r="A1338" s="2" t="s">
        <v>3675</v>
      </c>
      <c r="B1338" s="2" t="s">
        <v>142</v>
      </c>
      <c r="C1338" s="2" t="s">
        <v>2236</v>
      </c>
      <c r="D1338" s="2" t="s">
        <v>49</v>
      </c>
      <c r="E1338" s="2" t="s">
        <v>1022</v>
      </c>
      <c r="F1338" s="2" t="s">
        <v>1014</v>
      </c>
      <c r="G1338" s="2" t="s">
        <v>3676</v>
      </c>
    </row>
    <row r="1339" customFormat="false" ht="15" hidden="false" customHeight="false" outlineLevel="0" collapsed="false">
      <c r="A1339" s="2" t="s">
        <v>3677</v>
      </c>
      <c r="B1339" s="2" t="s">
        <v>142</v>
      </c>
      <c r="C1339" s="2" t="s">
        <v>2236</v>
      </c>
      <c r="D1339" s="2" t="s">
        <v>49</v>
      </c>
      <c r="E1339" s="2" t="s">
        <v>1022</v>
      </c>
      <c r="F1339" s="2" t="s">
        <v>1014</v>
      </c>
      <c r="G1339" s="2" t="s">
        <v>3678</v>
      </c>
    </row>
    <row r="1340" customFormat="false" ht="15" hidden="false" customHeight="false" outlineLevel="0" collapsed="false">
      <c r="A1340" s="2" t="s">
        <v>3679</v>
      </c>
      <c r="B1340" s="2" t="s">
        <v>142</v>
      </c>
      <c r="C1340" s="2" t="s">
        <v>2236</v>
      </c>
      <c r="D1340" s="2" t="s">
        <v>49</v>
      </c>
      <c r="E1340" s="2" t="s">
        <v>1022</v>
      </c>
      <c r="F1340" s="2" t="s">
        <v>1014</v>
      </c>
      <c r="G1340" s="2" t="s">
        <v>3680</v>
      </c>
    </row>
    <row r="1341" customFormat="false" ht="15" hidden="false" customHeight="false" outlineLevel="0" collapsed="false">
      <c r="A1341" s="2" t="s">
        <v>3681</v>
      </c>
      <c r="B1341" s="2" t="s">
        <v>142</v>
      </c>
      <c r="C1341" s="2" t="s">
        <v>2236</v>
      </c>
      <c r="D1341" s="2" t="s">
        <v>49</v>
      </c>
      <c r="E1341" s="2" t="s">
        <v>1022</v>
      </c>
      <c r="F1341" s="2" t="s">
        <v>1014</v>
      </c>
      <c r="G1341" s="2" t="s">
        <v>3682</v>
      </c>
    </row>
    <row r="1342" customFormat="false" ht="15" hidden="false" customHeight="false" outlineLevel="0" collapsed="false">
      <c r="A1342" s="2" t="s">
        <v>3683</v>
      </c>
      <c r="B1342" s="2" t="s">
        <v>142</v>
      </c>
      <c r="C1342" s="2" t="s">
        <v>2236</v>
      </c>
      <c r="D1342" s="2" t="s">
        <v>49</v>
      </c>
      <c r="E1342" s="2" t="s">
        <v>1022</v>
      </c>
      <c r="F1342" s="2" t="s">
        <v>1014</v>
      </c>
      <c r="G1342" s="2" t="s">
        <v>3684</v>
      </c>
    </row>
    <row r="1343" customFormat="false" ht="15" hidden="false" customHeight="false" outlineLevel="0" collapsed="false">
      <c r="A1343" s="2" t="s">
        <v>3685</v>
      </c>
      <c r="B1343" s="2" t="s">
        <v>142</v>
      </c>
      <c r="C1343" s="2" t="s">
        <v>2236</v>
      </c>
      <c r="D1343" s="2" t="s">
        <v>49</v>
      </c>
      <c r="E1343" s="2" t="s">
        <v>1022</v>
      </c>
      <c r="F1343" s="2" t="s">
        <v>1014</v>
      </c>
      <c r="G1343" s="2" t="s">
        <v>3686</v>
      </c>
    </row>
    <row r="1344" customFormat="false" ht="15" hidden="false" customHeight="false" outlineLevel="0" collapsed="false">
      <c r="A1344" s="2" t="s">
        <v>3687</v>
      </c>
      <c r="B1344" s="2" t="s">
        <v>142</v>
      </c>
      <c r="C1344" s="2" t="s">
        <v>2236</v>
      </c>
      <c r="D1344" s="2" t="s">
        <v>49</v>
      </c>
      <c r="E1344" s="2" t="s">
        <v>1022</v>
      </c>
      <c r="F1344" s="2" t="s">
        <v>1014</v>
      </c>
      <c r="G1344" s="2" t="s">
        <v>3688</v>
      </c>
    </row>
    <row r="1345" customFormat="false" ht="15" hidden="false" customHeight="false" outlineLevel="0" collapsed="false">
      <c r="A1345" s="2" t="s">
        <v>3689</v>
      </c>
      <c r="B1345" s="2" t="s">
        <v>142</v>
      </c>
      <c r="C1345" s="2" t="s">
        <v>2588</v>
      </c>
      <c r="D1345" s="2" t="s">
        <v>47</v>
      </c>
      <c r="E1345" s="2" t="s">
        <v>1013</v>
      </c>
      <c r="F1345" s="2" t="s">
        <v>1014</v>
      </c>
      <c r="G1345" s="2" t="s">
        <v>3690</v>
      </c>
    </row>
    <row r="1346" customFormat="false" ht="15" hidden="false" customHeight="false" outlineLevel="0" collapsed="false">
      <c r="A1346" s="2" t="s">
        <v>3691</v>
      </c>
      <c r="B1346" s="2" t="s">
        <v>142</v>
      </c>
      <c r="C1346" s="2" t="s">
        <v>2588</v>
      </c>
      <c r="D1346" s="2" t="s">
        <v>47</v>
      </c>
      <c r="E1346" s="2" t="s">
        <v>1013</v>
      </c>
      <c r="F1346" s="2" t="s">
        <v>1014</v>
      </c>
      <c r="G1346" s="2" t="s">
        <v>3692</v>
      </c>
    </row>
    <row r="1347" customFormat="false" ht="15" hidden="false" customHeight="false" outlineLevel="0" collapsed="false">
      <c r="A1347" s="2" t="s">
        <v>3693</v>
      </c>
      <c r="B1347" s="2" t="s">
        <v>142</v>
      </c>
      <c r="C1347" s="2" t="s">
        <v>2588</v>
      </c>
      <c r="D1347" s="2" t="s">
        <v>47</v>
      </c>
      <c r="E1347" s="2" t="s">
        <v>1013</v>
      </c>
      <c r="F1347" s="2" t="s">
        <v>1014</v>
      </c>
      <c r="G1347" s="2" t="s">
        <v>3694</v>
      </c>
    </row>
    <row r="1348" customFormat="false" ht="15" hidden="false" customHeight="false" outlineLevel="0" collapsed="false">
      <c r="A1348" s="2" t="s">
        <v>3695</v>
      </c>
      <c r="B1348" s="2" t="s">
        <v>142</v>
      </c>
      <c r="C1348" s="2" t="s">
        <v>2588</v>
      </c>
      <c r="D1348" s="2" t="s">
        <v>47</v>
      </c>
      <c r="E1348" s="2" t="s">
        <v>1013</v>
      </c>
      <c r="F1348" s="2" t="s">
        <v>1014</v>
      </c>
      <c r="G1348" s="2" t="s">
        <v>3696</v>
      </c>
    </row>
    <row r="1349" customFormat="false" ht="15" hidden="false" customHeight="false" outlineLevel="0" collapsed="false">
      <c r="A1349" s="2" t="s">
        <v>3697</v>
      </c>
      <c r="B1349" s="2" t="s">
        <v>142</v>
      </c>
      <c r="C1349" s="2" t="s">
        <v>2766</v>
      </c>
      <c r="D1349" s="2" t="s">
        <v>48</v>
      </c>
      <c r="E1349" s="2" t="s">
        <v>1391</v>
      </c>
      <c r="F1349" s="2" t="s">
        <v>1014</v>
      </c>
      <c r="G1349" s="2" t="s">
        <v>3698</v>
      </c>
    </row>
    <row r="1350" customFormat="false" ht="15" hidden="false" customHeight="false" outlineLevel="0" collapsed="false">
      <c r="A1350" s="2" t="s">
        <v>3699</v>
      </c>
      <c r="B1350" s="2" t="s">
        <v>142</v>
      </c>
      <c r="C1350" s="2" t="s">
        <v>2766</v>
      </c>
      <c r="D1350" s="2" t="s">
        <v>48</v>
      </c>
      <c r="E1350" s="2" t="s">
        <v>1391</v>
      </c>
      <c r="F1350" s="2" t="s">
        <v>1014</v>
      </c>
      <c r="G1350" s="2" t="s">
        <v>3700</v>
      </c>
    </row>
    <row r="1351" customFormat="false" ht="15" hidden="false" customHeight="false" outlineLevel="0" collapsed="false">
      <c r="A1351" s="2" t="s">
        <v>3701</v>
      </c>
      <c r="B1351" s="2" t="s">
        <v>142</v>
      </c>
      <c r="C1351" s="2" t="s">
        <v>2766</v>
      </c>
      <c r="D1351" s="2" t="s">
        <v>48</v>
      </c>
      <c r="E1351" s="2" t="s">
        <v>1391</v>
      </c>
      <c r="F1351" s="2" t="s">
        <v>1014</v>
      </c>
      <c r="G1351" s="2" t="s">
        <v>3702</v>
      </c>
    </row>
    <row r="1352" customFormat="false" ht="15" hidden="false" customHeight="false" outlineLevel="0" collapsed="false">
      <c r="A1352" s="2" t="s">
        <v>3703</v>
      </c>
      <c r="B1352" s="2" t="s">
        <v>142</v>
      </c>
      <c r="C1352" s="2" t="s">
        <v>2766</v>
      </c>
      <c r="D1352" s="2" t="s">
        <v>48</v>
      </c>
      <c r="E1352" s="2" t="s">
        <v>1391</v>
      </c>
      <c r="F1352" s="2" t="s">
        <v>1014</v>
      </c>
      <c r="G1352" s="2" t="s">
        <v>3704</v>
      </c>
    </row>
    <row r="1353" customFormat="false" ht="15" hidden="false" customHeight="false" outlineLevel="0" collapsed="false">
      <c r="A1353" s="2" t="s">
        <v>3705</v>
      </c>
      <c r="B1353" s="2" t="s">
        <v>142</v>
      </c>
      <c r="C1353" s="2" t="s">
        <v>2766</v>
      </c>
      <c r="D1353" s="2" t="s">
        <v>48</v>
      </c>
      <c r="E1353" s="2" t="s">
        <v>1391</v>
      </c>
      <c r="F1353" s="2" t="s">
        <v>1014</v>
      </c>
      <c r="G1353" s="2" t="s">
        <v>3706</v>
      </c>
    </row>
    <row r="1354" customFormat="false" ht="15" hidden="false" customHeight="false" outlineLevel="0" collapsed="false">
      <c r="A1354" s="2" t="s">
        <v>3707</v>
      </c>
      <c r="B1354" s="2" t="s">
        <v>142</v>
      </c>
      <c r="C1354" s="2" t="s">
        <v>2766</v>
      </c>
      <c r="D1354" s="2" t="s">
        <v>48</v>
      </c>
      <c r="E1354" s="2" t="s">
        <v>1391</v>
      </c>
      <c r="F1354" s="2" t="s">
        <v>1014</v>
      </c>
      <c r="G1354" s="2" t="s">
        <v>3708</v>
      </c>
    </row>
    <row r="1355" customFormat="false" ht="15" hidden="false" customHeight="false" outlineLevel="0" collapsed="false">
      <c r="A1355" s="2" t="s">
        <v>3709</v>
      </c>
      <c r="B1355" s="2" t="s">
        <v>142</v>
      </c>
      <c r="C1355" s="2" t="s">
        <v>2766</v>
      </c>
      <c r="D1355" s="2" t="s">
        <v>48</v>
      </c>
      <c r="E1355" s="2" t="s">
        <v>1391</v>
      </c>
      <c r="F1355" s="2" t="s">
        <v>1014</v>
      </c>
      <c r="G1355" s="2" t="s">
        <v>3710</v>
      </c>
    </row>
    <row r="1356" customFormat="false" ht="15" hidden="false" customHeight="false" outlineLevel="0" collapsed="false">
      <c r="A1356" s="2" t="s">
        <v>3711</v>
      </c>
      <c r="B1356" s="2" t="s">
        <v>142</v>
      </c>
      <c r="C1356" s="2" t="s">
        <v>2766</v>
      </c>
      <c r="D1356" s="2" t="s">
        <v>48</v>
      </c>
      <c r="E1356" s="2" t="s">
        <v>1391</v>
      </c>
      <c r="F1356" s="2" t="s">
        <v>1014</v>
      </c>
      <c r="G1356" s="2" t="s">
        <v>3712</v>
      </c>
    </row>
    <row r="1357" customFormat="false" ht="15" hidden="false" customHeight="false" outlineLevel="0" collapsed="false">
      <c r="A1357" s="2" t="s">
        <v>3713</v>
      </c>
      <c r="B1357" s="2" t="s">
        <v>142</v>
      </c>
      <c r="C1357" s="2" t="s">
        <v>2766</v>
      </c>
      <c r="D1357" s="2" t="s">
        <v>48</v>
      </c>
      <c r="E1357" s="2" t="s">
        <v>1391</v>
      </c>
      <c r="F1357" s="2" t="s">
        <v>1014</v>
      </c>
      <c r="G1357" s="2" t="s">
        <v>3714</v>
      </c>
    </row>
    <row r="1358" customFormat="false" ht="15" hidden="false" customHeight="false" outlineLevel="0" collapsed="false">
      <c r="A1358" s="2" t="s">
        <v>3715</v>
      </c>
      <c r="B1358" s="2" t="s">
        <v>142</v>
      </c>
      <c r="C1358" s="2" t="s">
        <v>2766</v>
      </c>
      <c r="D1358" s="2" t="s">
        <v>48</v>
      </c>
      <c r="E1358" s="2" t="s">
        <v>1391</v>
      </c>
      <c r="F1358" s="2" t="s">
        <v>1014</v>
      </c>
      <c r="G1358" s="2" t="s">
        <v>3716</v>
      </c>
    </row>
    <row r="1359" customFormat="false" ht="15" hidden="false" customHeight="false" outlineLevel="0" collapsed="false">
      <c r="A1359" s="2" t="s">
        <v>3717</v>
      </c>
      <c r="B1359" s="2" t="s">
        <v>142</v>
      </c>
      <c r="C1359" s="2" t="s">
        <v>2766</v>
      </c>
      <c r="D1359" s="2" t="s">
        <v>48</v>
      </c>
      <c r="E1359" s="2" t="s">
        <v>1391</v>
      </c>
      <c r="F1359" s="2" t="s">
        <v>1014</v>
      </c>
      <c r="G1359" s="2" t="s">
        <v>3718</v>
      </c>
    </row>
    <row r="1360" customFormat="false" ht="15" hidden="false" customHeight="false" outlineLevel="0" collapsed="false">
      <c r="A1360" s="2" t="s">
        <v>3719</v>
      </c>
      <c r="B1360" s="2" t="s">
        <v>142</v>
      </c>
      <c r="C1360" s="2" t="s">
        <v>2588</v>
      </c>
      <c r="D1360" s="2" t="s">
        <v>47</v>
      </c>
      <c r="E1360" s="2" t="s">
        <v>1013</v>
      </c>
      <c r="F1360" s="2" t="s">
        <v>1014</v>
      </c>
      <c r="G1360" s="2" t="s">
        <v>3720</v>
      </c>
    </row>
    <row r="1361" customFormat="false" ht="15" hidden="false" customHeight="false" outlineLevel="0" collapsed="false">
      <c r="A1361" s="2" t="s">
        <v>3721</v>
      </c>
      <c r="B1361" s="2" t="s">
        <v>142</v>
      </c>
      <c r="C1361" s="2" t="s">
        <v>2766</v>
      </c>
      <c r="D1361" s="2" t="s">
        <v>48</v>
      </c>
      <c r="E1361" s="2" t="s">
        <v>1391</v>
      </c>
      <c r="F1361" s="2" t="s">
        <v>1014</v>
      </c>
      <c r="G1361" s="2" t="s">
        <v>3722</v>
      </c>
    </row>
    <row r="1362" customFormat="false" ht="15" hidden="false" customHeight="false" outlineLevel="0" collapsed="false">
      <c r="A1362" s="2" t="s">
        <v>3723</v>
      </c>
      <c r="B1362" s="2" t="s">
        <v>142</v>
      </c>
      <c r="C1362" s="2" t="s">
        <v>2766</v>
      </c>
      <c r="D1362" s="2" t="s">
        <v>48</v>
      </c>
      <c r="E1362" s="2" t="s">
        <v>1391</v>
      </c>
      <c r="F1362" s="2" t="s">
        <v>1014</v>
      </c>
      <c r="G1362" s="2" t="s">
        <v>3724</v>
      </c>
    </row>
    <row r="1363" customFormat="false" ht="15" hidden="false" customHeight="false" outlineLevel="0" collapsed="false">
      <c r="A1363" s="2" t="s">
        <v>3725</v>
      </c>
      <c r="B1363" s="2" t="s">
        <v>142</v>
      </c>
      <c r="C1363" s="2" t="s">
        <v>2766</v>
      </c>
      <c r="D1363" s="2" t="s">
        <v>48</v>
      </c>
      <c r="E1363" s="2" t="s">
        <v>1391</v>
      </c>
      <c r="F1363" s="2" t="s">
        <v>1014</v>
      </c>
      <c r="G1363" s="2" t="s">
        <v>3726</v>
      </c>
    </row>
    <row r="1364" customFormat="false" ht="15" hidden="false" customHeight="false" outlineLevel="0" collapsed="false">
      <c r="A1364" s="2" t="s">
        <v>3727</v>
      </c>
      <c r="B1364" s="2" t="s">
        <v>142</v>
      </c>
      <c r="C1364" s="2" t="s">
        <v>2766</v>
      </c>
      <c r="D1364" s="2" t="s">
        <v>48</v>
      </c>
      <c r="E1364" s="2" t="s">
        <v>1391</v>
      </c>
      <c r="F1364" s="2" t="s">
        <v>1014</v>
      </c>
      <c r="G1364" s="2" t="s">
        <v>3728</v>
      </c>
    </row>
    <row r="1365" customFormat="false" ht="15" hidden="false" customHeight="false" outlineLevel="0" collapsed="false">
      <c r="A1365" s="2" t="s">
        <v>3729</v>
      </c>
      <c r="B1365" s="2" t="s">
        <v>142</v>
      </c>
      <c r="C1365" s="2" t="s">
        <v>2766</v>
      </c>
      <c r="D1365" s="2" t="s">
        <v>48</v>
      </c>
      <c r="E1365" s="2" t="s">
        <v>1391</v>
      </c>
      <c r="F1365" s="2" t="s">
        <v>1014</v>
      </c>
      <c r="G1365" s="2" t="s">
        <v>3730</v>
      </c>
    </row>
    <row r="1366" customFormat="false" ht="15" hidden="false" customHeight="false" outlineLevel="0" collapsed="false">
      <c r="A1366" s="2" t="s">
        <v>3731</v>
      </c>
      <c r="B1366" s="2" t="s">
        <v>142</v>
      </c>
      <c r="C1366" s="2" t="s">
        <v>2766</v>
      </c>
      <c r="D1366" s="2" t="s">
        <v>48</v>
      </c>
      <c r="E1366" s="2" t="s">
        <v>1391</v>
      </c>
      <c r="F1366" s="2" t="s">
        <v>1014</v>
      </c>
      <c r="G1366" s="2" t="s">
        <v>3732</v>
      </c>
    </row>
    <row r="1367" customFormat="false" ht="15" hidden="false" customHeight="false" outlineLevel="0" collapsed="false">
      <c r="A1367" s="2" t="s">
        <v>3733</v>
      </c>
      <c r="B1367" s="2" t="s">
        <v>142</v>
      </c>
      <c r="C1367" s="2" t="s">
        <v>2766</v>
      </c>
      <c r="D1367" s="2" t="s">
        <v>48</v>
      </c>
      <c r="E1367" s="2" t="s">
        <v>1391</v>
      </c>
      <c r="F1367" s="2" t="s">
        <v>1014</v>
      </c>
      <c r="G1367" s="2" t="s">
        <v>3734</v>
      </c>
    </row>
    <row r="1368" customFormat="false" ht="15" hidden="false" customHeight="false" outlineLevel="0" collapsed="false">
      <c r="A1368" s="2" t="s">
        <v>3735</v>
      </c>
      <c r="B1368" s="2" t="s">
        <v>142</v>
      </c>
      <c r="C1368" s="2" t="s">
        <v>2766</v>
      </c>
      <c r="D1368" s="2" t="s">
        <v>48</v>
      </c>
      <c r="E1368" s="2" t="s">
        <v>1391</v>
      </c>
      <c r="F1368" s="2" t="s">
        <v>1014</v>
      </c>
      <c r="G1368" s="2" t="s">
        <v>3736</v>
      </c>
    </row>
    <row r="1369" customFormat="false" ht="15" hidden="false" customHeight="false" outlineLevel="0" collapsed="false">
      <c r="A1369" s="2" t="s">
        <v>3737</v>
      </c>
      <c r="B1369" s="2" t="s">
        <v>142</v>
      </c>
      <c r="C1369" s="2" t="s">
        <v>2766</v>
      </c>
      <c r="D1369" s="2" t="s">
        <v>48</v>
      </c>
      <c r="E1369" s="2" t="s">
        <v>1391</v>
      </c>
      <c r="F1369" s="2" t="s">
        <v>1014</v>
      </c>
      <c r="G1369" s="2" t="s">
        <v>3738</v>
      </c>
    </row>
    <row r="1370" customFormat="false" ht="15" hidden="false" customHeight="false" outlineLevel="0" collapsed="false">
      <c r="A1370" s="2" t="s">
        <v>3739</v>
      </c>
      <c r="B1370" s="2" t="s">
        <v>142</v>
      </c>
      <c r="C1370" s="2" t="s">
        <v>2766</v>
      </c>
      <c r="D1370" s="2" t="s">
        <v>48</v>
      </c>
      <c r="E1370" s="2" t="s">
        <v>1391</v>
      </c>
      <c r="F1370" s="2" t="s">
        <v>1014</v>
      </c>
      <c r="G1370" s="2" t="s">
        <v>3740</v>
      </c>
    </row>
    <row r="1371" customFormat="false" ht="15" hidden="false" customHeight="false" outlineLevel="0" collapsed="false">
      <c r="A1371" s="2" t="s">
        <v>3741</v>
      </c>
      <c r="B1371" s="2" t="s">
        <v>142</v>
      </c>
      <c r="C1371" s="2" t="s">
        <v>2766</v>
      </c>
      <c r="D1371" s="2" t="s">
        <v>48</v>
      </c>
      <c r="E1371" s="2" t="s">
        <v>1391</v>
      </c>
      <c r="F1371" s="2" t="s">
        <v>1014</v>
      </c>
      <c r="G1371" s="2" t="s">
        <v>3742</v>
      </c>
    </row>
    <row r="1372" customFormat="false" ht="15" hidden="false" customHeight="false" outlineLevel="0" collapsed="false">
      <c r="A1372" s="2" t="s">
        <v>3743</v>
      </c>
      <c r="B1372" s="2" t="s">
        <v>142</v>
      </c>
      <c r="C1372" s="2" t="s">
        <v>2766</v>
      </c>
      <c r="D1372" s="2" t="s">
        <v>48</v>
      </c>
      <c r="E1372" s="2" t="s">
        <v>1391</v>
      </c>
      <c r="F1372" s="2" t="s">
        <v>1014</v>
      </c>
      <c r="G1372" s="2" t="s">
        <v>3744</v>
      </c>
    </row>
    <row r="1373" customFormat="false" ht="15" hidden="false" customHeight="false" outlineLevel="0" collapsed="false">
      <c r="A1373" s="2" t="s">
        <v>3745</v>
      </c>
      <c r="B1373" s="2" t="s">
        <v>142</v>
      </c>
      <c r="C1373" s="2" t="s">
        <v>2588</v>
      </c>
      <c r="D1373" s="2" t="s">
        <v>47</v>
      </c>
      <c r="E1373" s="2" t="s">
        <v>1013</v>
      </c>
      <c r="F1373" s="2" t="s">
        <v>1014</v>
      </c>
      <c r="G1373" s="2" t="s">
        <v>3746</v>
      </c>
    </row>
    <row r="1374" customFormat="false" ht="15" hidden="false" customHeight="false" outlineLevel="0" collapsed="false">
      <c r="A1374" s="2" t="s">
        <v>3747</v>
      </c>
      <c r="B1374" s="2" t="s">
        <v>142</v>
      </c>
      <c r="C1374" s="2" t="s">
        <v>2766</v>
      </c>
      <c r="D1374" s="2" t="s">
        <v>48</v>
      </c>
      <c r="E1374" s="2" t="s">
        <v>1391</v>
      </c>
      <c r="F1374" s="2" t="s">
        <v>1014</v>
      </c>
      <c r="G1374" s="2" t="s">
        <v>3748</v>
      </c>
    </row>
    <row r="1375" customFormat="false" ht="15" hidden="false" customHeight="false" outlineLevel="0" collapsed="false">
      <c r="A1375" s="2" t="s">
        <v>3749</v>
      </c>
      <c r="B1375" s="2" t="s">
        <v>142</v>
      </c>
      <c r="C1375" s="2" t="s">
        <v>2766</v>
      </c>
      <c r="D1375" s="2" t="s">
        <v>48</v>
      </c>
      <c r="E1375" s="2" t="s">
        <v>1391</v>
      </c>
      <c r="F1375" s="2" t="s">
        <v>1014</v>
      </c>
      <c r="G1375" s="2" t="s">
        <v>3750</v>
      </c>
    </row>
    <row r="1376" customFormat="false" ht="15" hidden="false" customHeight="false" outlineLevel="0" collapsed="false">
      <c r="A1376" s="2" t="s">
        <v>3751</v>
      </c>
      <c r="B1376" s="2" t="s">
        <v>142</v>
      </c>
      <c r="C1376" s="2" t="s">
        <v>2766</v>
      </c>
      <c r="D1376" s="2" t="s">
        <v>48</v>
      </c>
      <c r="E1376" s="2" t="s">
        <v>1391</v>
      </c>
      <c r="F1376" s="2" t="s">
        <v>1014</v>
      </c>
      <c r="G1376" s="2" t="s">
        <v>3752</v>
      </c>
    </row>
    <row r="1377" customFormat="false" ht="15" hidden="false" customHeight="false" outlineLevel="0" collapsed="false">
      <c r="A1377" s="2" t="s">
        <v>3753</v>
      </c>
      <c r="B1377" s="2" t="s">
        <v>142</v>
      </c>
      <c r="C1377" s="2" t="s">
        <v>2766</v>
      </c>
      <c r="D1377" s="2" t="s">
        <v>48</v>
      </c>
      <c r="E1377" s="2" t="s">
        <v>1391</v>
      </c>
      <c r="F1377" s="2" t="s">
        <v>1014</v>
      </c>
      <c r="G1377" s="2" t="s">
        <v>3754</v>
      </c>
    </row>
    <row r="1378" customFormat="false" ht="15" hidden="false" customHeight="false" outlineLevel="0" collapsed="false">
      <c r="A1378" s="2" t="s">
        <v>3755</v>
      </c>
      <c r="B1378" s="2" t="s">
        <v>142</v>
      </c>
      <c r="C1378" s="2" t="s">
        <v>2766</v>
      </c>
      <c r="D1378" s="2" t="s">
        <v>48</v>
      </c>
      <c r="E1378" s="2" t="s">
        <v>1391</v>
      </c>
      <c r="F1378" s="2" t="s">
        <v>1014</v>
      </c>
      <c r="G1378" s="2" t="s">
        <v>3756</v>
      </c>
    </row>
    <row r="1379" customFormat="false" ht="15" hidden="false" customHeight="false" outlineLevel="0" collapsed="false">
      <c r="A1379" s="2" t="s">
        <v>3757</v>
      </c>
      <c r="B1379" s="2" t="s">
        <v>142</v>
      </c>
      <c r="C1379" s="2" t="s">
        <v>2766</v>
      </c>
      <c r="D1379" s="2" t="s">
        <v>48</v>
      </c>
      <c r="E1379" s="2" t="s">
        <v>1391</v>
      </c>
      <c r="F1379" s="2" t="s">
        <v>1014</v>
      </c>
      <c r="G1379" s="2" t="s">
        <v>3758</v>
      </c>
    </row>
    <row r="1380" customFormat="false" ht="15" hidden="false" customHeight="false" outlineLevel="0" collapsed="false">
      <c r="A1380" s="2" t="s">
        <v>3759</v>
      </c>
      <c r="B1380" s="2" t="s">
        <v>142</v>
      </c>
      <c r="C1380" s="2" t="s">
        <v>2766</v>
      </c>
      <c r="D1380" s="2" t="s">
        <v>48</v>
      </c>
      <c r="E1380" s="2" t="s">
        <v>1391</v>
      </c>
      <c r="F1380" s="2" t="s">
        <v>1014</v>
      </c>
      <c r="G1380" s="2" t="s">
        <v>3760</v>
      </c>
    </row>
    <row r="1381" customFormat="false" ht="15" hidden="false" customHeight="false" outlineLevel="0" collapsed="false">
      <c r="A1381" s="2" t="s">
        <v>3761</v>
      </c>
      <c r="B1381" s="2" t="s">
        <v>142</v>
      </c>
      <c r="C1381" s="2" t="s">
        <v>2766</v>
      </c>
      <c r="D1381" s="2" t="s">
        <v>48</v>
      </c>
      <c r="E1381" s="2" t="s">
        <v>1391</v>
      </c>
      <c r="F1381" s="2" t="s">
        <v>1014</v>
      </c>
      <c r="G1381" s="2" t="s">
        <v>3762</v>
      </c>
    </row>
    <row r="1382" customFormat="false" ht="15" hidden="false" customHeight="false" outlineLevel="0" collapsed="false">
      <c r="A1382" s="2" t="s">
        <v>3763</v>
      </c>
      <c r="B1382" s="2" t="s">
        <v>142</v>
      </c>
      <c r="C1382" s="2" t="s">
        <v>2766</v>
      </c>
      <c r="D1382" s="2" t="s">
        <v>48</v>
      </c>
      <c r="E1382" s="2" t="s">
        <v>1391</v>
      </c>
      <c r="F1382" s="2" t="s">
        <v>1014</v>
      </c>
      <c r="G1382" s="2" t="s">
        <v>3764</v>
      </c>
    </row>
    <row r="1383" customFormat="false" ht="15" hidden="false" customHeight="false" outlineLevel="0" collapsed="false">
      <c r="A1383" s="2" t="s">
        <v>3765</v>
      </c>
      <c r="B1383" s="2" t="s">
        <v>142</v>
      </c>
      <c r="C1383" s="2" t="s">
        <v>2588</v>
      </c>
      <c r="D1383" s="2" t="s">
        <v>47</v>
      </c>
      <c r="E1383" s="2" t="s">
        <v>1013</v>
      </c>
      <c r="F1383" s="2" t="s">
        <v>1014</v>
      </c>
      <c r="G1383" s="2" t="s">
        <v>3766</v>
      </c>
    </row>
    <row r="1384" customFormat="false" ht="15" hidden="false" customHeight="false" outlineLevel="0" collapsed="false">
      <c r="A1384" s="2" t="s">
        <v>3767</v>
      </c>
      <c r="B1384" s="2" t="s">
        <v>142</v>
      </c>
      <c r="C1384" s="2" t="s">
        <v>2588</v>
      </c>
      <c r="D1384" s="2" t="s">
        <v>47</v>
      </c>
      <c r="E1384" s="2" t="s">
        <v>1013</v>
      </c>
      <c r="F1384" s="2" t="s">
        <v>1014</v>
      </c>
      <c r="G1384" s="2" t="s">
        <v>3768</v>
      </c>
    </row>
    <row r="1385" customFormat="false" ht="15" hidden="false" customHeight="false" outlineLevel="0" collapsed="false">
      <c r="A1385" s="2" t="s">
        <v>3769</v>
      </c>
      <c r="B1385" s="2" t="s">
        <v>142</v>
      </c>
      <c r="C1385" s="2" t="s">
        <v>2588</v>
      </c>
      <c r="D1385" s="2" t="s">
        <v>47</v>
      </c>
      <c r="E1385" s="2" t="s">
        <v>1013</v>
      </c>
      <c r="F1385" s="2" t="s">
        <v>1014</v>
      </c>
      <c r="G1385" s="2" t="s">
        <v>3770</v>
      </c>
    </row>
    <row r="1386" customFormat="false" ht="15" hidden="false" customHeight="false" outlineLevel="0" collapsed="false">
      <c r="A1386" s="2" t="s">
        <v>3771</v>
      </c>
      <c r="B1386" s="2" t="s">
        <v>142</v>
      </c>
      <c r="C1386" s="2" t="s">
        <v>2588</v>
      </c>
      <c r="D1386" s="2" t="s">
        <v>47</v>
      </c>
      <c r="E1386" s="2" t="s">
        <v>1013</v>
      </c>
      <c r="F1386" s="2" t="s">
        <v>1014</v>
      </c>
      <c r="G1386" s="2" t="s">
        <v>3772</v>
      </c>
    </row>
    <row r="1387" customFormat="false" ht="15" hidden="false" customHeight="false" outlineLevel="0" collapsed="false">
      <c r="A1387" s="2" t="s">
        <v>3773</v>
      </c>
      <c r="B1387" s="2" t="s">
        <v>142</v>
      </c>
      <c r="C1387" s="2" t="s">
        <v>2588</v>
      </c>
      <c r="D1387" s="2" t="s">
        <v>47</v>
      </c>
      <c r="E1387" s="2" t="s">
        <v>1013</v>
      </c>
      <c r="F1387" s="2" t="s">
        <v>1014</v>
      </c>
      <c r="G1387" s="2" t="s">
        <v>3774</v>
      </c>
    </row>
    <row r="1388" customFormat="false" ht="15" hidden="false" customHeight="false" outlineLevel="0" collapsed="false">
      <c r="A1388" s="2" t="s">
        <v>3775</v>
      </c>
      <c r="B1388" s="2" t="s">
        <v>142</v>
      </c>
      <c r="C1388" s="2" t="s">
        <v>2588</v>
      </c>
      <c r="D1388" s="2" t="s">
        <v>47</v>
      </c>
      <c r="E1388" s="2" t="s">
        <v>1013</v>
      </c>
      <c r="F1388" s="2" t="s">
        <v>1014</v>
      </c>
      <c r="G1388" s="2" t="s">
        <v>3776</v>
      </c>
    </row>
    <row r="1389" customFormat="false" ht="15" hidden="false" customHeight="false" outlineLevel="0" collapsed="false">
      <c r="A1389" s="2" t="s">
        <v>3777</v>
      </c>
      <c r="B1389" s="2" t="s">
        <v>142</v>
      </c>
      <c r="C1389" s="2" t="s">
        <v>2588</v>
      </c>
      <c r="D1389" s="2" t="s">
        <v>47</v>
      </c>
      <c r="E1389" s="2" t="s">
        <v>1013</v>
      </c>
      <c r="F1389" s="2" t="s">
        <v>1014</v>
      </c>
      <c r="G1389" s="2" t="s">
        <v>3778</v>
      </c>
    </row>
    <row r="1390" customFormat="false" ht="15" hidden="false" customHeight="false" outlineLevel="0" collapsed="false">
      <c r="A1390" s="2" t="s">
        <v>3779</v>
      </c>
      <c r="B1390" s="2" t="s">
        <v>142</v>
      </c>
      <c r="C1390" s="2" t="s">
        <v>2588</v>
      </c>
      <c r="D1390" s="2" t="s">
        <v>47</v>
      </c>
      <c r="E1390" s="2" t="s">
        <v>1013</v>
      </c>
      <c r="F1390" s="2" t="s">
        <v>1014</v>
      </c>
      <c r="G1390" s="2" t="s">
        <v>3780</v>
      </c>
    </row>
    <row r="1391" customFormat="false" ht="15" hidden="false" customHeight="false" outlineLevel="0" collapsed="false">
      <c r="A1391" s="2" t="s">
        <v>3781</v>
      </c>
      <c r="B1391" s="2" t="s">
        <v>142</v>
      </c>
      <c r="C1391" s="2" t="s">
        <v>2588</v>
      </c>
      <c r="D1391" s="2" t="s">
        <v>47</v>
      </c>
      <c r="E1391" s="2" t="s">
        <v>1013</v>
      </c>
      <c r="F1391" s="2" t="s">
        <v>1014</v>
      </c>
      <c r="G1391" s="2" t="s">
        <v>3782</v>
      </c>
    </row>
    <row r="1392" customFormat="false" ht="15" hidden="false" customHeight="false" outlineLevel="0" collapsed="false">
      <c r="A1392" s="2" t="s">
        <v>3783</v>
      </c>
      <c r="B1392" s="2" t="s">
        <v>142</v>
      </c>
      <c r="C1392" s="2" t="s">
        <v>2588</v>
      </c>
      <c r="D1392" s="2" t="s">
        <v>47</v>
      </c>
      <c r="E1392" s="2" t="s">
        <v>1013</v>
      </c>
      <c r="F1392" s="2" t="s">
        <v>1014</v>
      </c>
      <c r="G1392" s="2" t="s">
        <v>3784</v>
      </c>
    </row>
    <row r="1393" customFormat="false" ht="15" hidden="false" customHeight="false" outlineLevel="0" collapsed="false">
      <c r="A1393" s="2" t="s">
        <v>3785</v>
      </c>
      <c r="B1393" s="2" t="s">
        <v>142</v>
      </c>
      <c r="C1393" s="2" t="s">
        <v>2236</v>
      </c>
      <c r="D1393" s="2" t="s">
        <v>49</v>
      </c>
      <c r="E1393" s="2" t="s">
        <v>1022</v>
      </c>
      <c r="F1393" s="2" t="s">
        <v>1014</v>
      </c>
      <c r="G1393" s="2" t="s">
        <v>3786</v>
      </c>
    </row>
    <row r="1394" customFormat="false" ht="15" hidden="false" customHeight="false" outlineLevel="0" collapsed="false">
      <c r="A1394" s="2" t="s">
        <v>3787</v>
      </c>
      <c r="B1394" s="2" t="s">
        <v>142</v>
      </c>
      <c r="C1394" s="2" t="s">
        <v>2236</v>
      </c>
      <c r="D1394" s="2" t="s">
        <v>49</v>
      </c>
      <c r="E1394" s="2" t="s">
        <v>1022</v>
      </c>
      <c r="F1394" s="2" t="s">
        <v>1014</v>
      </c>
      <c r="G1394" s="2" t="s">
        <v>3788</v>
      </c>
    </row>
    <row r="1395" customFormat="false" ht="15" hidden="false" customHeight="false" outlineLevel="0" collapsed="false">
      <c r="A1395" s="2" t="s">
        <v>3789</v>
      </c>
      <c r="B1395" s="2" t="s">
        <v>142</v>
      </c>
      <c r="C1395" s="2" t="s">
        <v>2236</v>
      </c>
      <c r="D1395" s="2" t="s">
        <v>49</v>
      </c>
      <c r="E1395" s="2" t="s">
        <v>1022</v>
      </c>
      <c r="F1395" s="2" t="s">
        <v>1014</v>
      </c>
      <c r="G1395" s="2" t="s">
        <v>3790</v>
      </c>
    </row>
    <row r="1396" customFormat="false" ht="15" hidden="false" customHeight="false" outlineLevel="0" collapsed="false">
      <c r="A1396" s="2" t="s">
        <v>3791</v>
      </c>
      <c r="B1396" s="2" t="s">
        <v>142</v>
      </c>
      <c r="C1396" s="2" t="s">
        <v>2236</v>
      </c>
      <c r="D1396" s="2" t="s">
        <v>49</v>
      </c>
      <c r="E1396" s="2" t="s">
        <v>1022</v>
      </c>
      <c r="F1396" s="2" t="s">
        <v>1014</v>
      </c>
      <c r="G1396" s="2" t="s">
        <v>3792</v>
      </c>
    </row>
    <row r="1397" customFormat="false" ht="15" hidden="false" customHeight="false" outlineLevel="0" collapsed="false">
      <c r="A1397" s="2" t="s">
        <v>3793</v>
      </c>
      <c r="B1397" s="2" t="s">
        <v>142</v>
      </c>
      <c r="C1397" s="2" t="s">
        <v>2236</v>
      </c>
      <c r="D1397" s="2" t="s">
        <v>49</v>
      </c>
      <c r="E1397" s="2" t="s">
        <v>1022</v>
      </c>
      <c r="F1397" s="2" t="s">
        <v>1014</v>
      </c>
      <c r="G1397" s="2" t="s">
        <v>3794</v>
      </c>
    </row>
    <row r="1398" customFormat="false" ht="15" hidden="false" customHeight="false" outlineLevel="0" collapsed="false">
      <c r="A1398" s="2" t="s">
        <v>3795</v>
      </c>
      <c r="B1398" s="2" t="s">
        <v>142</v>
      </c>
      <c r="C1398" s="2" t="s">
        <v>2236</v>
      </c>
      <c r="D1398" s="2" t="s">
        <v>49</v>
      </c>
      <c r="E1398" s="2" t="s">
        <v>1022</v>
      </c>
      <c r="F1398" s="2" t="s">
        <v>1014</v>
      </c>
      <c r="G1398" s="2" t="s">
        <v>3796</v>
      </c>
    </row>
    <row r="1399" customFormat="false" ht="15" hidden="false" customHeight="false" outlineLevel="0" collapsed="false">
      <c r="A1399" s="2" t="s">
        <v>3797</v>
      </c>
      <c r="B1399" s="2" t="s">
        <v>142</v>
      </c>
      <c r="C1399" s="2" t="s">
        <v>2236</v>
      </c>
      <c r="D1399" s="2" t="s">
        <v>49</v>
      </c>
      <c r="E1399" s="2" t="s">
        <v>1022</v>
      </c>
      <c r="F1399" s="2" t="s">
        <v>1014</v>
      </c>
      <c r="G1399" s="2" t="s">
        <v>3798</v>
      </c>
    </row>
    <row r="1400" customFormat="false" ht="15" hidden="false" customHeight="false" outlineLevel="0" collapsed="false">
      <c r="A1400" s="2" t="s">
        <v>3799</v>
      </c>
      <c r="B1400" s="2" t="s">
        <v>142</v>
      </c>
      <c r="C1400" s="2" t="s">
        <v>2236</v>
      </c>
      <c r="D1400" s="2" t="s">
        <v>49</v>
      </c>
      <c r="E1400" s="2" t="s">
        <v>1022</v>
      </c>
      <c r="F1400" s="2" t="s">
        <v>1014</v>
      </c>
      <c r="G1400" s="2" t="s">
        <v>3800</v>
      </c>
    </row>
    <row r="1401" customFormat="false" ht="15" hidden="false" customHeight="false" outlineLevel="0" collapsed="false">
      <c r="A1401" s="2" t="s">
        <v>3801</v>
      </c>
      <c r="B1401" s="2" t="s">
        <v>142</v>
      </c>
      <c r="C1401" s="2" t="s">
        <v>2236</v>
      </c>
      <c r="D1401" s="2" t="s">
        <v>49</v>
      </c>
      <c r="E1401" s="2" t="s">
        <v>1022</v>
      </c>
      <c r="F1401" s="2" t="s">
        <v>1014</v>
      </c>
      <c r="G1401" s="2" t="s">
        <v>3802</v>
      </c>
    </row>
    <row r="1402" customFormat="false" ht="15" hidden="false" customHeight="false" outlineLevel="0" collapsed="false">
      <c r="A1402" s="2" t="s">
        <v>3803</v>
      </c>
      <c r="B1402" s="2" t="s">
        <v>142</v>
      </c>
      <c r="C1402" s="2" t="s">
        <v>2236</v>
      </c>
      <c r="D1402" s="2" t="s">
        <v>49</v>
      </c>
      <c r="E1402" s="2" t="s">
        <v>1022</v>
      </c>
      <c r="F1402" s="2" t="s">
        <v>1014</v>
      </c>
      <c r="G1402" s="2" t="s">
        <v>3804</v>
      </c>
    </row>
    <row r="1403" customFormat="false" ht="15" hidden="false" customHeight="false" outlineLevel="0" collapsed="false">
      <c r="A1403" s="2" t="s">
        <v>3805</v>
      </c>
      <c r="B1403" s="2" t="s">
        <v>142</v>
      </c>
      <c r="C1403" s="2" t="s">
        <v>2236</v>
      </c>
      <c r="D1403" s="2" t="s">
        <v>49</v>
      </c>
      <c r="E1403" s="2" t="s">
        <v>1022</v>
      </c>
      <c r="F1403" s="2" t="s">
        <v>1014</v>
      </c>
      <c r="G1403" s="2" t="s">
        <v>3806</v>
      </c>
    </row>
    <row r="1404" customFormat="false" ht="15" hidden="false" customHeight="false" outlineLevel="0" collapsed="false">
      <c r="A1404" s="2" t="s">
        <v>3807</v>
      </c>
      <c r="B1404" s="2" t="s">
        <v>142</v>
      </c>
      <c r="C1404" s="2" t="s">
        <v>2236</v>
      </c>
      <c r="D1404" s="2" t="s">
        <v>49</v>
      </c>
      <c r="E1404" s="2" t="s">
        <v>1022</v>
      </c>
      <c r="F1404" s="2" t="s">
        <v>1014</v>
      </c>
      <c r="G1404" s="2" t="s">
        <v>3808</v>
      </c>
    </row>
    <row r="1405" customFormat="false" ht="15" hidden="false" customHeight="false" outlineLevel="0" collapsed="false">
      <c r="A1405" s="2" t="s">
        <v>3809</v>
      </c>
      <c r="B1405" s="2" t="s">
        <v>142</v>
      </c>
      <c r="C1405" s="2" t="s">
        <v>2236</v>
      </c>
      <c r="D1405" s="2" t="s">
        <v>49</v>
      </c>
      <c r="E1405" s="2" t="s">
        <v>1022</v>
      </c>
      <c r="F1405" s="2" t="s">
        <v>1014</v>
      </c>
      <c r="G1405" s="2" t="s">
        <v>3810</v>
      </c>
    </row>
    <row r="1406" customFormat="false" ht="15" hidden="false" customHeight="false" outlineLevel="0" collapsed="false">
      <c r="A1406" s="2" t="s">
        <v>3811</v>
      </c>
      <c r="B1406" s="2" t="s">
        <v>142</v>
      </c>
      <c r="C1406" s="2" t="s">
        <v>2236</v>
      </c>
      <c r="D1406" s="2" t="s">
        <v>49</v>
      </c>
      <c r="E1406" s="2" t="s">
        <v>1022</v>
      </c>
      <c r="F1406" s="2" t="s">
        <v>1014</v>
      </c>
      <c r="G1406" s="2" t="s">
        <v>3812</v>
      </c>
    </row>
    <row r="1407" customFormat="false" ht="15" hidden="false" customHeight="false" outlineLevel="0" collapsed="false">
      <c r="A1407" s="2" t="s">
        <v>3813</v>
      </c>
      <c r="B1407" s="2" t="s">
        <v>142</v>
      </c>
      <c r="C1407" s="2" t="s">
        <v>2236</v>
      </c>
      <c r="D1407" s="2" t="s">
        <v>49</v>
      </c>
      <c r="E1407" s="2" t="s">
        <v>1022</v>
      </c>
      <c r="F1407" s="2" t="s">
        <v>1014</v>
      </c>
      <c r="G1407" s="2" t="s">
        <v>3814</v>
      </c>
    </row>
    <row r="1408" customFormat="false" ht="15" hidden="false" customHeight="false" outlineLevel="0" collapsed="false">
      <c r="A1408" s="2" t="s">
        <v>3815</v>
      </c>
      <c r="B1408" s="2" t="s">
        <v>142</v>
      </c>
      <c r="C1408" s="2" t="s">
        <v>2236</v>
      </c>
      <c r="D1408" s="2" t="s">
        <v>49</v>
      </c>
      <c r="E1408" s="2" t="s">
        <v>1022</v>
      </c>
      <c r="F1408" s="2" t="s">
        <v>1014</v>
      </c>
      <c r="G1408" s="2" t="s">
        <v>3816</v>
      </c>
    </row>
    <row r="1409" customFormat="false" ht="15" hidden="false" customHeight="false" outlineLevel="0" collapsed="false">
      <c r="A1409" s="2" t="s">
        <v>3817</v>
      </c>
      <c r="B1409" s="2" t="s">
        <v>142</v>
      </c>
      <c r="C1409" s="2" t="s">
        <v>2236</v>
      </c>
      <c r="D1409" s="2" t="s">
        <v>49</v>
      </c>
      <c r="E1409" s="2" t="s">
        <v>1022</v>
      </c>
      <c r="F1409" s="2" t="s">
        <v>1014</v>
      </c>
      <c r="G1409" s="2" t="s">
        <v>3818</v>
      </c>
    </row>
    <row r="1410" customFormat="false" ht="15" hidden="false" customHeight="false" outlineLevel="0" collapsed="false">
      <c r="A1410" s="2" t="s">
        <v>3819</v>
      </c>
      <c r="B1410" s="2" t="s">
        <v>142</v>
      </c>
      <c r="C1410" s="2" t="s">
        <v>2236</v>
      </c>
      <c r="D1410" s="2" t="s">
        <v>49</v>
      </c>
      <c r="E1410" s="2" t="s">
        <v>1022</v>
      </c>
      <c r="F1410" s="2" t="s">
        <v>1014</v>
      </c>
      <c r="G1410" s="2" t="s">
        <v>3820</v>
      </c>
    </row>
    <row r="1411" customFormat="false" ht="15" hidden="false" customHeight="false" outlineLevel="0" collapsed="false">
      <c r="A1411" s="2" t="s">
        <v>3821</v>
      </c>
      <c r="B1411" s="2" t="s">
        <v>142</v>
      </c>
      <c r="C1411" s="2" t="s">
        <v>2236</v>
      </c>
      <c r="D1411" s="2" t="s">
        <v>49</v>
      </c>
      <c r="E1411" s="2" t="s">
        <v>1022</v>
      </c>
      <c r="F1411" s="2" t="s">
        <v>1014</v>
      </c>
      <c r="G1411" s="2" t="s">
        <v>3822</v>
      </c>
    </row>
    <row r="1412" customFormat="false" ht="15" hidden="false" customHeight="false" outlineLevel="0" collapsed="false">
      <c r="A1412" s="2" t="s">
        <v>3823</v>
      </c>
      <c r="B1412" s="2" t="s">
        <v>142</v>
      </c>
      <c r="C1412" s="2" t="s">
        <v>2236</v>
      </c>
      <c r="D1412" s="2" t="s">
        <v>49</v>
      </c>
      <c r="E1412" s="2" t="s">
        <v>1022</v>
      </c>
      <c r="F1412" s="2" t="s">
        <v>1014</v>
      </c>
      <c r="G1412" s="2" t="s">
        <v>3824</v>
      </c>
    </row>
    <row r="1413" customFormat="false" ht="15" hidden="false" customHeight="false" outlineLevel="0" collapsed="false">
      <c r="A1413" s="2" t="s">
        <v>3825</v>
      </c>
      <c r="B1413" s="2" t="s">
        <v>142</v>
      </c>
      <c r="C1413" s="2" t="s">
        <v>2236</v>
      </c>
      <c r="D1413" s="2" t="s">
        <v>49</v>
      </c>
      <c r="E1413" s="2" t="s">
        <v>1022</v>
      </c>
      <c r="F1413" s="2" t="s">
        <v>1014</v>
      </c>
      <c r="G1413" s="2" t="s">
        <v>3826</v>
      </c>
    </row>
    <row r="1414" customFormat="false" ht="15" hidden="false" customHeight="false" outlineLevel="0" collapsed="false">
      <c r="A1414" s="2" t="s">
        <v>3827</v>
      </c>
      <c r="B1414" s="2" t="s">
        <v>142</v>
      </c>
      <c r="C1414" s="2" t="s">
        <v>2236</v>
      </c>
      <c r="D1414" s="2" t="s">
        <v>49</v>
      </c>
      <c r="E1414" s="2" t="s">
        <v>1022</v>
      </c>
      <c r="F1414" s="2" t="s">
        <v>1014</v>
      </c>
      <c r="G1414" s="2" t="s">
        <v>3828</v>
      </c>
    </row>
    <row r="1415" customFormat="false" ht="15" hidden="false" customHeight="false" outlineLevel="0" collapsed="false">
      <c r="A1415" s="2" t="s">
        <v>3829</v>
      </c>
      <c r="B1415" s="2" t="s">
        <v>142</v>
      </c>
      <c r="C1415" s="2" t="s">
        <v>2236</v>
      </c>
      <c r="D1415" s="2" t="s">
        <v>49</v>
      </c>
      <c r="E1415" s="2" t="s">
        <v>1022</v>
      </c>
      <c r="F1415" s="2" t="s">
        <v>1014</v>
      </c>
      <c r="G1415" s="2" t="s">
        <v>3830</v>
      </c>
    </row>
    <row r="1416" customFormat="false" ht="15" hidden="false" customHeight="false" outlineLevel="0" collapsed="false">
      <c r="A1416" s="2" t="s">
        <v>3831</v>
      </c>
      <c r="B1416" s="2" t="s">
        <v>142</v>
      </c>
      <c r="C1416" s="2" t="s">
        <v>2236</v>
      </c>
      <c r="D1416" s="2" t="s">
        <v>49</v>
      </c>
      <c r="E1416" s="2" t="s">
        <v>1022</v>
      </c>
      <c r="F1416" s="2" t="s">
        <v>1014</v>
      </c>
      <c r="G1416" s="2" t="s">
        <v>3832</v>
      </c>
    </row>
    <row r="1417" customFormat="false" ht="15" hidden="false" customHeight="false" outlineLevel="0" collapsed="false">
      <c r="A1417" s="2" t="s">
        <v>3833</v>
      </c>
      <c r="B1417" s="2" t="s">
        <v>142</v>
      </c>
      <c r="C1417" s="2" t="s">
        <v>2236</v>
      </c>
      <c r="D1417" s="2" t="s">
        <v>49</v>
      </c>
      <c r="E1417" s="2" t="s">
        <v>1022</v>
      </c>
      <c r="F1417" s="2" t="s">
        <v>1014</v>
      </c>
      <c r="G1417" s="2" t="s">
        <v>3834</v>
      </c>
    </row>
    <row r="1418" customFormat="false" ht="15" hidden="false" customHeight="false" outlineLevel="0" collapsed="false">
      <c r="A1418" s="2" t="s">
        <v>3835</v>
      </c>
      <c r="B1418" s="2" t="s">
        <v>142</v>
      </c>
      <c r="C1418" s="2" t="s">
        <v>2236</v>
      </c>
      <c r="D1418" s="2" t="s">
        <v>49</v>
      </c>
      <c r="E1418" s="2" t="s">
        <v>1022</v>
      </c>
      <c r="F1418" s="2" t="s">
        <v>1014</v>
      </c>
      <c r="G1418" s="2" t="s">
        <v>3836</v>
      </c>
    </row>
    <row r="1419" customFormat="false" ht="15" hidden="false" customHeight="false" outlineLevel="0" collapsed="false">
      <c r="A1419" s="2" t="s">
        <v>3837</v>
      </c>
      <c r="B1419" s="2" t="s">
        <v>142</v>
      </c>
      <c r="C1419" s="2" t="s">
        <v>2236</v>
      </c>
      <c r="D1419" s="2" t="s">
        <v>49</v>
      </c>
      <c r="E1419" s="2" t="s">
        <v>1022</v>
      </c>
      <c r="F1419" s="2" t="s">
        <v>1014</v>
      </c>
      <c r="G1419" s="2" t="s">
        <v>3838</v>
      </c>
    </row>
    <row r="1420" customFormat="false" ht="15" hidden="false" customHeight="false" outlineLevel="0" collapsed="false">
      <c r="A1420" s="2" t="s">
        <v>3839</v>
      </c>
      <c r="B1420" s="2" t="s">
        <v>142</v>
      </c>
      <c r="C1420" s="2" t="s">
        <v>2236</v>
      </c>
      <c r="D1420" s="2" t="s">
        <v>49</v>
      </c>
      <c r="E1420" s="2" t="s">
        <v>1022</v>
      </c>
      <c r="F1420" s="2" t="s">
        <v>1014</v>
      </c>
      <c r="G1420" s="2" t="s">
        <v>3840</v>
      </c>
    </row>
    <row r="1421" customFormat="false" ht="15" hidden="false" customHeight="false" outlineLevel="0" collapsed="false">
      <c r="A1421" s="2" t="s">
        <v>3841</v>
      </c>
      <c r="B1421" s="2" t="s">
        <v>142</v>
      </c>
      <c r="C1421" s="2" t="s">
        <v>2236</v>
      </c>
      <c r="D1421" s="2" t="s">
        <v>49</v>
      </c>
      <c r="E1421" s="2" t="s">
        <v>1022</v>
      </c>
      <c r="F1421" s="2" t="s">
        <v>1014</v>
      </c>
      <c r="G1421" s="2" t="s">
        <v>3842</v>
      </c>
    </row>
    <row r="1422" customFormat="false" ht="15" hidden="false" customHeight="false" outlineLevel="0" collapsed="false">
      <c r="A1422" s="2" t="s">
        <v>3843</v>
      </c>
      <c r="B1422" s="2" t="s">
        <v>142</v>
      </c>
      <c r="C1422" s="2" t="s">
        <v>2236</v>
      </c>
      <c r="D1422" s="2" t="s">
        <v>49</v>
      </c>
      <c r="E1422" s="2" t="s">
        <v>1022</v>
      </c>
      <c r="F1422" s="2" t="s">
        <v>1014</v>
      </c>
      <c r="G1422" s="2" t="s">
        <v>3844</v>
      </c>
    </row>
    <row r="1423" customFormat="false" ht="15" hidden="false" customHeight="false" outlineLevel="0" collapsed="false">
      <c r="A1423" s="2" t="s">
        <v>3845</v>
      </c>
      <c r="B1423" s="2" t="s">
        <v>142</v>
      </c>
      <c r="C1423" s="2" t="s">
        <v>2236</v>
      </c>
      <c r="D1423" s="2" t="s">
        <v>49</v>
      </c>
      <c r="E1423" s="2" t="s">
        <v>1022</v>
      </c>
      <c r="F1423" s="2" t="s">
        <v>1014</v>
      </c>
      <c r="G1423" s="2" t="s">
        <v>3846</v>
      </c>
    </row>
    <row r="1424" customFormat="false" ht="15" hidden="false" customHeight="false" outlineLevel="0" collapsed="false">
      <c r="A1424" s="2" t="s">
        <v>3847</v>
      </c>
      <c r="B1424" s="2" t="s">
        <v>142</v>
      </c>
      <c r="C1424" s="2" t="s">
        <v>2236</v>
      </c>
      <c r="D1424" s="2" t="s">
        <v>49</v>
      </c>
      <c r="E1424" s="2" t="s">
        <v>1022</v>
      </c>
      <c r="F1424" s="2" t="s">
        <v>1014</v>
      </c>
      <c r="G1424" s="2" t="s">
        <v>3848</v>
      </c>
    </row>
    <row r="1425" customFormat="false" ht="15" hidden="false" customHeight="false" outlineLevel="0" collapsed="false">
      <c r="A1425" s="2" t="s">
        <v>3849</v>
      </c>
      <c r="B1425" s="2" t="s">
        <v>142</v>
      </c>
      <c r="C1425" s="2" t="s">
        <v>2236</v>
      </c>
      <c r="D1425" s="2" t="s">
        <v>49</v>
      </c>
      <c r="E1425" s="2" t="s">
        <v>1022</v>
      </c>
      <c r="F1425" s="2" t="s">
        <v>1014</v>
      </c>
      <c r="G1425" s="2" t="s">
        <v>3850</v>
      </c>
    </row>
    <row r="1426" customFormat="false" ht="15" hidden="false" customHeight="false" outlineLevel="0" collapsed="false">
      <c r="A1426" s="2" t="s">
        <v>3851</v>
      </c>
      <c r="B1426" s="2" t="s">
        <v>142</v>
      </c>
      <c r="C1426" s="2" t="s">
        <v>2236</v>
      </c>
      <c r="D1426" s="2" t="s">
        <v>49</v>
      </c>
      <c r="E1426" s="2" t="s">
        <v>1022</v>
      </c>
      <c r="F1426" s="2" t="s">
        <v>1014</v>
      </c>
      <c r="G1426" s="2" t="s">
        <v>3852</v>
      </c>
    </row>
    <row r="1427" customFormat="false" ht="15" hidden="false" customHeight="false" outlineLevel="0" collapsed="false">
      <c r="A1427" s="2" t="s">
        <v>3853</v>
      </c>
      <c r="B1427" s="2" t="s">
        <v>142</v>
      </c>
      <c r="C1427" s="2" t="s">
        <v>2236</v>
      </c>
      <c r="D1427" s="2" t="s">
        <v>49</v>
      </c>
      <c r="E1427" s="2" t="s">
        <v>1022</v>
      </c>
      <c r="F1427" s="2" t="s">
        <v>1014</v>
      </c>
      <c r="G1427" s="2" t="s">
        <v>3854</v>
      </c>
    </row>
    <row r="1428" customFormat="false" ht="15" hidden="false" customHeight="false" outlineLevel="0" collapsed="false">
      <c r="A1428" s="2" t="s">
        <v>3855</v>
      </c>
      <c r="B1428" s="2" t="s">
        <v>142</v>
      </c>
      <c r="C1428" s="2" t="s">
        <v>2236</v>
      </c>
      <c r="D1428" s="2" t="s">
        <v>49</v>
      </c>
      <c r="E1428" s="2" t="s">
        <v>1022</v>
      </c>
      <c r="F1428" s="2" t="s">
        <v>1014</v>
      </c>
      <c r="G1428" s="2" t="s">
        <v>3856</v>
      </c>
    </row>
    <row r="1429" customFormat="false" ht="15" hidden="false" customHeight="false" outlineLevel="0" collapsed="false">
      <c r="A1429" s="2" t="s">
        <v>3857</v>
      </c>
      <c r="B1429" s="2" t="s">
        <v>142</v>
      </c>
      <c r="C1429" s="2" t="s">
        <v>2236</v>
      </c>
      <c r="D1429" s="2" t="s">
        <v>49</v>
      </c>
      <c r="E1429" s="2" t="s">
        <v>1022</v>
      </c>
      <c r="F1429" s="2" t="s">
        <v>1014</v>
      </c>
      <c r="G1429" s="2" t="s">
        <v>3858</v>
      </c>
    </row>
    <row r="1430" customFormat="false" ht="15" hidden="false" customHeight="false" outlineLevel="0" collapsed="false">
      <c r="A1430" s="2" t="s">
        <v>3859</v>
      </c>
      <c r="B1430" s="2" t="s">
        <v>142</v>
      </c>
      <c r="C1430" s="2" t="s">
        <v>2236</v>
      </c>
      <c r="D1430" s="2" t="s">
        <v>49</v>
      </c>
      <c r="E1430" s="2" t="s">
        <v>1022</v>
      </c>
      <c r="F1430" s="2" t="s">
        <v>1014</v>
      </c>
      <c r="G1430" s="2" t="s">
        <v>3860</v>
      </c>
    </row>
    <row r="1431" customFormat="false" ht="15" hidden="false" customHeight="false" outlineLevel="0" collapsed="false">
      <c r="A1431" s="2" t="s">
        <v>3861</v>
      </c>
      <c r="B1431" s="2" t="s">
        <v>142</v>
      </c>
      <c r="C1431" s="2" t="s">
        <v>2236</v>
      </c>
      <c r="D1431" s="2" t="s">
        <v>49</v>
      </c>
      <c r="E1431" s="2" t="s">
        <v>1022</v>
      </c>
      <c r="F1431" s="2" t="s">
        <v>1014</v>
      </c>
      <c r="G1431" s="2" t="s">
        <v>3862</v>
      </c>
    </row>
    <row r="1432" customFormat="false" ht="15" hidden="false" customHeight="false" outlineLevel="0" collapsed="false">
      <c r="A1432" s="2" t="s">
        <v>3863</v>
      </c>
      <c r="B1432" s="2" t="s">
        <v>142</v>
      </c>
      <c r="C1432" s="2" t="s">
        <v>2236</v>
      </c>
      <c r="D1432" s="2" t="s">
        <v>49</v>
      </c>
      <c r="E1432" s="2" t="s">
        <v>1022</v>
      </c>
      <c r="F1432" s="2" t="s">
        <v>1014</v>
      </c>
      <c r="G1432" s="2" t="s">
        <v>3864</v>
      </c>
    </row>
    <row r="1433" customFormat="false" ht="15" hidden="false" customHeight="false" outlineLevel="0" collapsed="false">
      <c r="A1433" s="2" t="s">
        <v>3865</v>
      </c>
      <c r="B1433" s="2" t="s">
        <v>142</v>
      </c>
      <c r="C1433" s="2" t="s">
        <v>2236</v>
      </c>
      <c r="D1433" s="2" t="s">
        <v>49</v>
      </c>
      <c r="E1433" s="2" t="s">
        <v>1022</v>
      </c>
      <c r="F1433" s="2" t="s">
        <v>1014</v>
      </c>
      <c r="G1433" s="2" t="s">
        <v>3866</v>
      </c>
    </row>
    <row r="1434" customFormat="false" ht="15" hidden="false" customHeight="false" outlineLevel="0" collapsed="false">
      <c r="A1434" s="2" t="s">
        <v>3867</v>
      </c>
      <c r="B1434" s="2" t="s">
        <v>142</v>
      </c>
      <c r="C1434" s="2" t="s">
        <v>2236</v>
      </c>
      <c r="D1434" s="2" t="s">
        <v>49</v>
      </c>
      <c r="E1434" s="2" t="s">
        <v>1022</v>
      </c>
      <c r="F1434" s="2" t="s">
        <v>1014</v>
      </c>
      <c r="G1434" s="2" t="s">
        <v>3868</v>
      </c>
    </row>
    <row r="1435" customFormat="false" ht="15" hidden="false" customHeight="false" outlineLevel="0" collapsed="false">
      <c r="A1435" s="2" t="s">
        <v>3869</v>
      </c>
      <c r="B1435" s="2" t="s">
        <v>142</v>
      </c>
      <c r="C1435" s="2" t="s">
        <v>2236</v>
      </c>
      <c r="D1435" s="2" t="s">
        <v>49</v>
      </c>
      <c r="E1435" s="2" t="s">
        <v>1022</v>
      </c>
      <c r="F1435" s="2" t="s">
        <v>1014</v>
      </c>
      <c r="G1435" s="2" t="s">
        <v>3870</v>
      </c>
    </row>
    <row r="1436" customFormat="false" ht="15" hidden="false" customHeight="false" outlineLevel="0" collapsed="false">
      <c r="A1436" s="2" t="s">
        <v>3871</v>
      </c>
      <c r="B1436" s="2" t="s">
        <v>142</v>
      </c>
      <c r="C1436" s="2" t="s">
        <v>2236</v>
      </c>
      <c r="D1436" s="2" t="s">
        <v>49</v>
      </c>
      <c r="E1436" s="2" t="s">
        <v>1022</v>
      </c>
      <c r="F1436" s="2" t="s">
        <v>1014</v>
      </c>
      <c r="G1436" s="2" t="s">
        <v>3872</v>
      </c>
    </row>
    <row r="1437" customFormat="false" ht="15" hidden="false" customHeight="false" outlineLevel="0" collapsed="false">
      <c r="A1437" s="2" t="s">
        <v>3873</v>
      </c>
      <c r="B1437" s="2" t="s">
        <v>142</v>
      </c>
      <c r="C1437" s="2" t="s">
        <v>2236</v>
      </c>
      <c r="D1437" s="2" t="s">
        <v>49</v>
      </c>
      <c r="E1437" s="2" t="s">
        <v>1022</v>
      </c>
      <c r="F1437" s="2" t="s">
        <v>1014</v>
      </c>
      <c r="G1437" s="2" t="s">
        <v>3874</v>
      </c>
    </row>
    <row r="1438" customFormat="false" ht="15" hidden="false" customHeight="false" outlineLevel="0" collapsed="false">
      <c r="A1438" s="2" t="s">
        <v>3875</v>
      </c>
      <c r="B1438" s="2" t="s">
        <v>142</v>
      </c>
      <c r="C1438" s="2" t="s">
        <v>2236</v>
      </c>
      <c r="D1438" s="2" t="s">
        <v>49</v>
      </c>
      <c r="E1438" s="2" t="s">
        <v>1022</v>
      </c>
      <c r="F1438" s="2" t="s">
        <v>1014</v>
      </c>
      <c r="G1438" s="2" t="s">
        <v>3876</v>
      </c>
    </row>
    <row r="1439" customFormat="false" ht="15" hidden="false" customHeight="false" outlineLevel="0" collapsed="false">
      <c r="A1439" s="2" t="s">
        <v>3877</v>
      </c>
      <c r="B1439" s="2" t="s">
        <v>142</v>
      </c>
      <c r="C1439" s="2" t="s">
        <v>2236</v>
      </c>
      <c r="D1439" s="2" t="s">
        <v>49</v>
      </c>
      <c r="E1439" s="2" t="s">
        <v>1022</v>
      </c>
      <c r="F1439" s="2" t="s">
        <v>1014</v>
      </c>
      <c r="G1439" s="2" t="s">
        <v>3878</v>
      </c>
    </row>
    <row r="1440" customFormat="false" ht="15" hidden="false" customHeight="false" outlineLevel="0" collapsed="false">
      <c r="A1440" s="2" t="s">
        <v>3879</v>
      </c>
      <c r="B1440" s="2" t="s">
        <v>142</v>
      </c>
      <c r="C1440" s="2" t="s">
        <v>2236</v>
      </c>
      <c r="D1440" s="2" t="s">
        <v>49</v>
      </c>
      <c r="E1440" s="2" t="s">
        <v>1022</v>
      </c>
      <c r="F1440" s="2" t="s">
        <v>1014</v>
      </c>
      <c r="G1440" s="2" t="s">
        <v>3880</v>
      </c>
    </row>
    <row r="1441" customFormat="false" ht="15" hidden="false" customHeight="false" outlineLevel="0" collapsed="false">
      <c r="A1441" s="2" t="s">
        <v>3881</v>
      </c>
      <c r="B1441" s="2" t="s">
        <v>142</v>
      </c>
      <c r="C1441" s="2" t="s">
        <v>2236</v>
      </c>
      <c r="D1441" s="2" t="s">
        <v>49</v>
      </c>
      <c r="E1441" s="2" t="s">
        <v>1022</v>
      </c>
      <c r="F1441" s="2" t="s">
        <v>1014</v>
      </c>
      <c r="G1441" s="2" t="s">
        <v>3882</v>
      </c>
    </row>
    <row r="1442" customFormat="false" ht="15" hidden="false" customHeight="false" outlineLevel="0" collapsed="false">
      <c r="A1442" s="2" t="s">
        <v>3883</v>
      </c>
      <c r="B1442" s="2" t="s">
        <v>142</v>
      </c>
      <c r="C1442" s="2" t="s">
        <v>2236</v>
      </c>
      <c r="D1442" s="2" t="s">
        <v>49</v>
      </c>
      <c r="E1442" s="2" t="s">
        <v>1022</v>
      </c>
      <c r="F1442" s="2" t="s">
        <v>1014</v>
      </c>
      <c r="G1442" s="2" t="s">
        <v>3884</v>
      </c>
    </row>
    <row r="1443" customFormat="false" ht="15" hidden="false" customHeight="false" outlineLevel="0" collapsed="false">
      <c r="A1443" s="2" t="s">
        <v>3885</v>
      </c>
      <c r="B1443" s="2" t="s">
        <v>142</v>
      </c>
      <c r="C1443" s="2" t="s">
        <v>2236</v>
      </c>
      <c r="D1443" s="2" t="s">
        <v>49</v>
      </c>
      <c r="E1443" s="2" t="s">
        <v>1022</v>
      </c>
      <c r="F1443" s="2" t="s">
        <v>1014</v>
      </c>
      <c r="G1443" s="2" t="s">
        <v>3886</v>
      </c>
    </row>
    <row r="1444" customFormat="false" ht="15" hidden="false" customHeight="false" outlineLevel="0" collapsed="false">
      <c r="A1444" s="2" t="s">
        <v>3887</v>
      </c>
      <c r="B1444" s="2" t="s">
        <v>142</v>
      </c>
      <c r="C1444" s="2" t="s">
        <v>2236</v>
      </c>
      <c r="D1444" s="2" t="s">
        <v>49</v>
      </c>
      <c r="E1444" s="2" t="s">
        <v>1022</v>
      </c>
      <c r="F1444" s="2" t="s">
        <v>1014</v>
      </c>
      <c r="G1444" s="2" t="s">
        <v>3888</v>
      </c>
    </row>
    <row r="1445" customFormat="false" ht="15" hidden="false" customHeight="false" outlineLevel="0" collapsed="false">
      <c r="A1445" s="2" t="s">
        <v>3889</v>
      </c>
      <c r="B1445" s="2" t="s">
        <v>142</v>
      </c>
      <c r="C1445" s="2" t="s">
        <v>2236</v>
      </c>
      <c r="D1445" s="2" t="s">
        <v>49</v>
      </c>
      <c r="E1445" s="2" t="s">
        <v>1022</v>
      </c>
      <c r="F1445" s="2" t="s">
        <v>1014</v>
      </c>
      <c r="G1445" s="2" t="s">
        <v>3890</v>
      </c>
    </row>
    <row r="1446" customFormat="false" ht="15" hidden="false" customHeight="false" outlineLevel="0" collapsed="false">
      <c r="A1446" s="2" t="s">
        <v>3891</v>
      </c>
      <c r="B1446" s="2" t="s">
        <v>142</v>
      </c>
      <c r="C1446" s="2" t="s">
        <v>2236</v>
      </c>
      <c r="D1446" s="2" t="s">
        <v>49</v>
      </c>
      <c r="E1446" s="2" t="s">
        <v>1022</v>
      </c>
      <c r="F1446" s="2" t="s">
        <v>1014</v>
      </c>
      <c r="G1446" s="2" t="s">
        <v>3892</v>
      </c>
    </row>
    <row r="1447" customFormat="false" ht="15" hidden="false" customHeight="false" outlineLevel="0" collapsed="false">
      <c r="A1447" s="2" t="s">
        <v>3893</v>
      </c>
      <c r="B1447" s="2" t="s">
        <v>142</v>
      </c>
      <c r="C1447" s="2" t="s">
        <v>2236</v>
      </c>
      <c r="D1447" s="2" t="s">
        <v>49</v>
      </c>
      <c r="E1447" s="2" t="s">
        <v>1022</v>
      </c>
      <c r="F1447" s="2" t="s">
        <v>1014</v>
      </c>
      <c r="G1447" s="2" t="s">
        <v>3894</v>
      </c>
    </row>
    <row r="1448" customFormat="false" ht="15" hidden="false" customHeight="false" outlineLevel="0" collapsed="false">
      <c r="A1448" s="2" t="s">
        <v>3895</v>
      </c>
      <c r="B1448" s="2" t="s">
        <v>142</v>
      </c>
      <c r="C1448" s="2" t="s">
        <v>2236</v>
      </c>
      <c r="D1448" s="2" t="s">
        <v>49</v>
      </c>
      <c r="E1448" s="2" t="s">
        <v>1022</v>
      </c>
      <c r="F1448" s="2" t="s">
        <v>1014</v>
      </c>
      <c r="G1448" s="2" t="s">
        <v>3896</v>
      </c>
    </row>
    <row r="1449" customFormat="false" ht="15" hidden="false" customHeight="false" outlineLevel="0" collapsed="false">
      <c r="A1449" s="2" t="s">
        <v>3897</v>
      </c>
      <c r="B1449" s="2" t="s">
        <v>142</v>
      </c>
      <c r="C1449" s="2" t="s">
        <v>2236</v>
      </c>
      <c r="D1449" s="2" t="s">
        <v>49</v>
      </c>
      <c r="E1449" s="2" t="s">
        <v>1022</v>
      </c>
      <c r="F1449" s="2" t="s">
        <v>1014</v>
      </c>
      <c r="G1449" s="2" t="s">
        <v>3898</v>
      </c>
    </row>
    <row r="1450" customFormat="false" ht="15" hidden="false" customHeight="false" outlineLevel="0" collapsed="false">
      <c r="A1450" s="2" t="s">
        <v>3899</v>
      </c>
      <c r="B1450" s="2" t="s">
        <v>142</v>
      </c>
      <c r="C1450" s="2" t="s">
        <v>2236</v>
      </c>
      <c r="D1450" s="2" t="s">
        <v>49</v>
      </c>
      <c r="E1450" s="2" t="s">
        <v>1022</v>
      </c>
      <c r="F1450" s="2" t="s">
        <v>1014</v>
      </c>
      <c r="G1450" s="2" t="s">
        <v>3900</v>
      </c>
    </row>
    <row r="1451" customFormat="false" ht="15" hidden="false" customHeight="false" outlineLevel="0" collapsed="false">
      <c r="A1451" s="2" t="s">
        <v>3901</v>
      </c>
      <c r="B1451" s="2" t="s">
        <v>142</v>
      </c>
      <c r="C1451" s="2" t="s">
        <v>2236</v>
      </c>
      <c r="D1451" s="2" t="s">
        <v>49</v>
      </c>
      <c r="E1451" s="2" t="s">
        <v>1022</v>
      </c>
      <c r="F1451" s="2" t="s">
        <v>1014</v>
      </c>
      <c r="G1451" s="2" t="s">
        <v>3902</v>
      </c>
    </row>
    <row r="1452" customFormat="false" ht="15" hidden="false" customHeight="false" outlineLevel="0" collapsed="false">
      <c r="A1452" s="2" t="s">
        <v>3903</v>
      </c>
      <c r="B1452" s="2" t="s">
        <v>142</v>
      </c>
      <c r="C1452" s="2" t="s">
        <v>2236</v>
      </c>
      <c r="D1452" s="2" t="s">
        <v>49</v>
      </c>
      <c r="E1452" s="2" t="s">
        <v>1022</v>
      </c>
      <c r="F1452" s="2" t="s">
        <v>1014</v>
      </c>
      <c r="G1452" s="2" t="s">
        <v>3904</v>
      </c>
    </row>
    <row r="1453" customFormat="false" ht="15" hidden="false" customHeight="false" outlineLevel="0" collapsed="false">
      <c r="A1453" s="2" t="s">
        <v>3905</v>
      </c>
      <c r="B1453" s="2" t="s">
        <v>142</v>
      </c>
      <c r="C1453" s="2" t="s">
        <v>2766</v>
      </c>
      <c r="D1453" s="2" t="s">
        <v>48</v>
      </c>
      <c r="E1453" s="2" t="s">
        <v>1391</v>
      </c>
      <c r="F1453" s="2" t="s">
        <v>1014</v>
      </c>
      <c r="G1453" s="2" t="s">
        <v>3906</v>
      </c>
    </row>
    <row r="1454" customFormat="false" ht="15" hidden="false" customHeight="false" outlineLevel="0" collapsed="false">
      <c r="A1454" s="2" t="s">
        <v>3907</v>
      </c>
      <c r="B1454" s="2" t="s">
        <v>142</v>
      </c>
      <c r="C1454" s="2" t="s">
        <v>2766</v>
      </c>
      <c r="D1454" s="2" t="s">
        <v>48</v>
      </c>
      <c r="E1454" s="2" t="s">
        <v>1391</v>
      </c>
      <c r="F1454" s="2" t="s">
        <v>1014</v>
      </c>
      <c r="G1454" s="2" t="s">
        <v>3908</v>
      </c>
    </row>
    <row r="1455" customFormat="false" ht="15" hidden="false" customHeight="false" outlineLevel="0" collapsed="false">
      <c r="A1455" s="2" t="s">
        <v>3909</v>
      </c>
      <c r="B1455" s="2" t="s">
        <v>142</v>
      </c>
      <c r="C1455" s="2" t="s">
        <v>2766</v>
      </c>
      <c r="D1455" s="2" t="s">
        <v>48</v>
      </c>
      <c r="E1455" s="2" t="s">
        <v>1391</v>
      </c>
      <c r="F1455" s="2" t="s">
        <v>1014</v>
      </c>
      <c r="G1455" s="2" t="s">
        <v>3910</v>
      </c>
    </row>
    <row r="1456" customFormat="false" ht="15" hidden="false" customHeight="false" outlineLevel="0" collapsed="false">
      <c r="A1456" s="2" t="s">
        <v>3911</v>
      </c>
      <c r="B1456" s="2" t="s">
        <v>142</v>
      </c>
      <c r="C1456" s="2" t="s">
        <v>2766</v>
      </c>
      <c r="D1456" s="2" t="s">
        <v>48</v>
      </c>
      <c r="E1456" s="2" t="s">
        <v>1391</v>
      </c>
      <c r="F1456" s="2" t="s">
        <v>1014</v>
      </c>
      <c r="G1456" s="2" t="s">
        <v>3912</v>
      </c>
    </row>
    <row r="1457" customFormat="false" ht="15" hidden="false" customHeight="false" outlineLevel="0" collapsed="false">
      <c r="A1457" s="2" t="s">
        <v>3913</v>
      </c>
      <c r="B1457" s="2" t="s">
        <v>142</v>
      </c>
      <c r="C1457" s="2" t="s">
        <v>2766</v>
      </c>
      <c r="D1457" s="2" t="s">
        <v>48</v>
      </c>
      <c r="E1457" s="2" t="s">
        <v>1391</v>
      </c>
      <c r="F1457" s="2" t="s">
        <v>1014</v>
      </c>
      <c r="G1457" s="2" t="s">
        <v>3914</v>
      </c>
    </row>
    <row r="1458" customFormat="false" ht="15" hidden="false" customHeight="false" outlineLevel="0" collapsed="false">
      <c r="A1458" s="2" t="s">
        <v>3915</v>
      </c>
      <c r="B1458" s="2" t="s">
        <v>142</v>
      </c>
      <c r="C1458" s="2" t="s">
        <v>2766</v>
      </c>
      <c r="D1458" s="2" t="s">
        <v>48</v>
      </c>
      <c r="E1458" s="2" t="s">
        <v>1391</v>
      </c>
      <c r="F1458" s="2" t="s">
        <v>1014</v>
      </c>
      <c r="G1458" s="2" t="s">
        <v>3916</v>
      </c>
    </row>
    <row r="1459" customFormat="false" ht="15" hidden="false" customHeight="false" outlineLevel="0" collapsed="false">
      <c r="A1459" s="2" t="s">
        <v>3917</v>
      </c>
      <c r="B1459" s="2" t="s">
        <v>142</v>
      </c>
      <c r="C1459" s="2" t="s">
        <v>2766</v>
      </c>
      <c r="D1459" s="2" t="s">
        <v>48</v>
      </c>
      <c r="E1459" s="2" t="s">
        <v>1391</v>
      </c>
      <c r="F1459" s="2" t="s">
        <v>1014</v>
      </c>
      <c r="G1459" s="2" t="s">
        <v>3918</v>
      </c>
    </row>
    <row r="1460" customFormat="false" ht="15" hidden="false" customHeight="false" outlineLevel="0" collapsed="false">
      <c r="A1460" s="2" t="s">
        <v>3919</v>
      </c>
      <c r="B1460" s="2" t="s">
        <v>142</v>
      </c>
      <c r="C1460" s="2" t="s">
        <v>2766</v>
      </c>
      <c r="D1460" s="2" t="s">
        <v>48</v>
      </c>
      <c r="E1460" s="2" t="s">
        <v>1391</v>
      </c>
      <c r="F1460" s="2" t="s">
        <v>1014</v>
      </c>
      <c r="G1460" s="2" t="s">
        <v>3920</v>
      </c>
    </row>
    <row r="1461" customFormat="false" ht="15" hidden="false" customHeight="false" outlineLevel="0" collapsed="false">
      <c r="A1461" s="2" t="s">
        <v>3921</v>
      </c>
      <c r="B1461" s="2" t="s">
        <v>142</v>
      </c>
      <c r="C1461" s="2" t="s">
        <v>2766</v>
      </c>
      <c r="D1461" s="2" t="s">
        <v>48</v>
      </c>
      <c r="E1461" s="2" t="s">
        <v>1391</v>
      </c>
      <c r="F1461" s="2" t="s">
        <v>1014</v>
      </c>
      <c r="G1461" s="2" t="s">
        <v>3922</v>
      </c>
    </row>
    <row r="1462" customFormat="false" ht="15" hidden="false" customHeight="false" outlineLevel="0" collapsed="false">
      <c r="A1462" s="2" t="s">
        <v>3923</v>
      </c>
      <c r="B1462" s="2" t="s">
        <v>142</v>
      </c>
      <c r="C1462" s="2" t="s">
        <v>2236</v>
      </c>
      <c r="D1462" s="2" t="s">
        <v>49</v>
      </c>
      <c r="E1462" s="2" t="s">
        <v>1022</v>
      </c>
      <c r="F1462" s="2" t="s">
        <v>1014</v>
      </c>
      <c r="G1462" s="2" t="s">
        <v>3924</v>
      </c>
    </row>
    <row r="1463" customFormat="false" ht="15" hidden="false" customHeight="false" outlineLevel="0" collapsed="false">
      <c r="A1463" s="2" t="s">
        <v>3925</v>
      </c>
      <c r="B1463" s="2" t="s">
        <v>142</v>
      </c>
      <c r="C1463" s="2" t="s">
        <v>2236</v>
      </c>
      <c r="D1463" s="2" t="s">
        <v>49</v>
      </c>
      <c r="E1463" s="2" t="s">
        <v>1022</v>
      </c>
      <c r="F1463" s="2" t="s">
        <v>1014</v>
      </c>
      <c r="G1463" s="2" t="s">
        <v>3926</v>
      </c>
    </row>
    <row r="1464" customFormat="false" ht="15" hidden="false" customHeight="false" outlineLevel="0" collapsed="false">
      <c r="A1464" s="2" t="s">
        <v>3927</v>
      </c>
      <c r="B1464" s="2" t="s">
        <v>142</v>
      </c>
      <c r="C1464" s="2" t="s">
        <v>2236</v>
      </c>
      <c r="D1464" s="2" t="s">
        <v>49</v>
      </c>
      <c r="E1464" s="2" t="s">
        <v>1022</v>
      </c>
      <c r="F1464" s="2" t="s">
        <v>1014</v>
      </c>
      <c r="G1464" s="2" t="s">
        <v>3928</v>
      </c>
    </row>
    <row r="1465" customFormat="false" ht="15" hidden="false" customHeight="false" outlineLevel="0" collapsed="false">
      <c r="A1465" s="2" t="s">
        <v>3929</v>
      </c>
      <c r="B1465" s="2" t="s">
        <v>142</v>
      </c>
      <c r="C1465" s="2" t="s">
        <v>2236</v>
      </c>
      <c r="D1465" s="2" t="s">
        <v>49</v>
      </c>
      <c r="E1465" s="2" t="s">
        <v>1022</v>
      </c>
      <c r="F1465" s="2" t="s">
        <v>1014</v>
      </c>
      <c r="G1465" s="2" t="s">
        <v>3930</v>
      </c>
    </row>
    <row r="1466" customFormat="false" ht="15" hidden="false" customHeight="false" outlineLevel="0" collapsed="false">
      <c r="A1466" s="2" t="s">
        <v>3931</v>
      </c>
      <c r="B1466" s="2" t="s">
        <v>142</v>
      </c>
      <c r="C1466" s="2" t="s">
        <v>2766</v>
      </c>
      <c r="D1466" s="2" t="s">
        <v>48</v>
      </c>
      <c r="E1466" s="2" t="s">
        <v>1391</v>
      </c>
      <c r="F1466" s="2" t="s">
        <v>1014</v>
      </c>
      <c r="G1466" s="2" t="s">
        <v>3932</v>
      </c>
    </row>
    <row r="1467" customFormat="false" ht="15" hidden="false" customHeight="false" outlineLevel="0" collapsed="false">
      <c r="A1467" s="2" t="s">
        <v>3933</v>
      </c>
      <c r="B1467" s="2" t="s">
        <v>142</v>
      </c>
      <c r="C1467" s="2" t="s">
        <v>2766</v>
      </c>
      <c r="D1467" s="2" t="s">
        <v>48</v>
      </c>
      <c r="E1467" s="2" t="s">
        <v>1391</v>
      </c>
      <c r="F1467" s="2" t="s">
        <v>1014</v>
      </c>
      <c r="G1467" s="2" t="s">
        <v>3934</v>
      </c>
    </row>
    <row r="1468" customFormat="false" ht="15" hidden="false" customHeight="false" outlineLevel="0" collapsed="false">
      <c r="A1468" s="2" t="s">
        <v>3935</v>
      </c>
      <c r="B1468" s="2" t="s">
        <v>142</v>
      </c>
      <c r="C1468" s="2" t="s">
        <v>2766</v>
      </c>
      <c r="D1468" s="2" t="s">
        <v>48</v>
      </c>
      <c r="E1468" s="2" t="s">
        <v>1391</v>
      </c>
      <c r="F1468" s="2" t="s">
        <v>1014</v>
      </c>
      <c r="G1468" s="2" t="s">
        <v>3936</v>
      </c>
    </row>
    <row r="1469" customFormat="false" ht="15" hidden="false" customHeight="false" outlineLevel="0" collapsed="false">
      <c r="A1469" s="2" t="s">
        <v>3937</v>
      </c>
      <c r="B1469" s="2" t="s">
        <v>142</v>
      </c>
      <c r="C1469" s="2" t="s">
        <v>2766</v>
      </c>
      <c r="D1469" s="2" t="s">
        <v>48</v>
      </c>
      <c r="E1469" s="2" t="s">
        <v>1391</v>
      </c>
      <c r="F1469" s="2" t="s">
        <v>1014</v>
      </c>
      <c r="G1469" s="2" t="s">
        <v>3938</v>
      </c>
    </row>
    <row r="1470" customFormat="false" ht="15" hidden="false" customHeight="false" outlineLevel="0" collapsed="false">
      <c r="A1470" s="2" t="s">
        <v>3939</v>
      </c>
      <c r="B1470" s="2" t="s">
        <v>142</v>
      </c>
      <c r="C1470" s="2" t="s">
        <v>2588</v>
      </c>
      <c r="D1470" s="2" t="s">
        <v>47</v>
      </c>
      <c r="E1470" s="2" t="s">
        <v>1013</v>
      </c>
      <c r="F1470" s="2" t="s">
        <v>1014</v>
      </c>
      <c r="G1470" s="2" t="s">
        <v>3940</v>
      </c>
    </row>
    <row r="1471" customFormat="false" ht="15" hidden="false" customHeight="false" outlineLevel="0" collapsed="false">
      <c r="A1471" s="2" t="s">
        <v>3941</v>
      </c>
      <c r="B1471" s="2" t="s">
        <v>142</v>
      </c>
      <c r="C1471" s="2" t="s">
        <v>2766</v>
      </c>
      <c r="D1471" s="2" t="s">
        <v>48</v>
      </c>
      <c r="E1471" s="2" t="s">
        <v>1391</v>
      </c>
      <c r="F1471" s="2" t="s">
        <v>1014</v>
      </c>
      <c r="G1471" s="2" t="s">
        <v>3942</v>
      </c>
    </row>
    <row r="1472" customFormat="false" ht="15" hidden="false" customHeight="false" outlineLevel="0" collapsed="false">
      <c r="A1472" s="2" t="s">
        <v>3943</v>
      </c>
      <c r="B1472" s="2" t="s">
        <v>142</v>
      </c>
      <c r="C1472" s="2" t="s">
        <v>2766</v>
      </c>
      <c r="D1472" s="2" t="s">
        <v>48</v>
      </c>
      <c r="E1472" s="2" t="s">
        <v>1391</v>
      </c>
      <c r="F1472" s="2" t="s">
        <v>1014</v>
      </c>
      <c r="G1472" s="2" t="s">
        <v>3944</v>
      </c>
    </row>
    <row r="1473" customFormat="false" ht="15" hidden="false" customHeight="false" outlineLevel="0" collapsed="false">
      <c r="A1473" s="2" t="s">
        <v>3945</v>
      </c>
      <c r="B1473" s="2" t="s">
        <v>142</v>
      </c>
      <c r="C1473" s="2" t="s">
        <v>2766</v>
      </c>
      <c r="D1473" s="2" t="s">
        <v>48</v>
      </c>
      <c r="E1473" s="2" t="s">
        <v>1391</v>
      </c>
      <c r="F1473" s="2" t="s">
        <v>1014</v>
      </c>
      <c r="G1473" s="2" t="s">
        <v>3946</v>
      </c>
    </row>
    <row r="1474" customFormat="false" ht="15" hidden="false" customHeight="false" outlineLevel="0" collapsed="false">
      <c r="A1474" s="2" t="s">
        <v>3947</v>
      </c>
      <c r="B1474" s="2" t="s">
        <v>142</v>
      </c>
      <c r="C1474" s="2" t="s">
        <v>2766</v>
      </c>
      <c r="D1474" s="2" t="s">
        <v>48</v>
      </c>
      <c r="E1474" s="2" t="s">
        <v>1391</v>
      </c>
      <c r="F1474" s="2" t="s">
        <v>1014</v>
      </c>
      <c r="G1474" s="2" t="s">
        <v>3948</v>
      </c>
    </row>
    <row r="1475" customFormat="false" ht="15" hidden="false" customHeight="false" outlineLevel="0" collapsed="false">
      <c r="A1475" s="2" t="s">
        <v>3949</v>
      </c>
      <c r="B1475" s="2" t="s">
        <v>142</v>
      </c>
      <c r="C1475" s="2" t="s">
        <v>2766</v>
      </c>
      <c r="D1475" s="2" t="s">
        <v>48</v>
      </c>
      <c r="E1475" s="2" t="s">
        <v>1391</v>
      </c>
      <c r="F1475" s="2" t="s">
        <v>1014</v>
      </c>
      <c r="G1475" s="2" t="s">
        <v>3950</v>
      </c>
    </row>
    <row r="1476" customFormat="false" ht="15" hidden="false" customHeight="false" outlineLevel="0" collapsed="false">
      <c r="A1476" s="2" t="s">
        <v>3951</v>
      </c>
      <c r="B1476" s="2" t="s">
        <v>142</v>
      </c>
      <c r="C1476" s="2" t="s">
        <v>2766</v>
      </c>
      <c r="D1476" s="2" t="s">
        <v>48</v>
      </c>
      <c r="E1476" s="2" t="s">
        <v>1391</v>
      </c>
      <c r="F1476" s="2" t="s">
        <v>1014</v>
      </c>
      <c r="G1476" s="2" t="s">
        <v>3952</v>
      </c>
    </row>
    <row r="1477" customFormat="false" ht="15" hidden="false" customHeight="false" outlineLevel="0" collapsed="false">
      <c r="A1477" s="2" t="s">
        <v>3953</v>
      </c>
      <c r="B1477" s="2" t="s">
        <v>142</v>
      </c>
      <c r="C1477" s="2" t="s">
        <v>2766</v>
      </c>
      <c r="D1477" s="2" t="s">
        <v>48</v>
      </c>
      <c r="E1477" s="2" t="s">
        <v>1391</v>
      </c>
      <c r="F1477" s="2" t="s">
        <v>1014</v>
      </c>
      <c r="G1477" s="2" t="s">
        <v>3954</v>
      </c>
    </row>
    <row r="1478" customFormat="false" ht="15" hidden="false" customHeight="false" outlineLevel="0" collapsed="false">
      <c r="A1478" s="2" t="s">
        <v>3955</v>
      </c>
      <c r="B1478" s="2" t="s">
        <v>142</v>
      </c>
      <c r="C1478" s="2" t="s">
        <v>2766</v>
      </c>
      <c r="D1478" s="2" t="s">
        <v>48</v>
      </c>
      <c r="E1478" s="2" t="s">
        <v>1391</v>
      </c>
      <c r="F1478" s="2" t="s">
        <v>1014</v>
      </c>
      <c r="G1478" s="2" t="s">
        <v>3956</v>
      </c>
    </row>
    <row r="1479" customFormat="false" ht="15" hidden="false" customHeight="false" outlineLevel="0" collapsed="false">
      <c r="A1479" s="2" t="s">
        <v>3957</v>
      </c>
      <c r="B1479" s="2" t="s">
        <v>142</v>
      </c>
      <c r="C1479" s="2" t="s">
        <v>2766</v>
      </c>
      <c r="D1479" s="2" t="s">
        <v>48</v>
      </c>
      <c r="E1479" s="2" t="s">
        <v>1391</v>
      </c>
      <c r="F1479" s="2" t="s">
        <v>1014</v>
      </c>
      <c r="G1479" s="2" t="s">
        <v>3958</v>
      </c>
    </row>
    <row r="1480" customFormat="false" ht="15" hidden="false" customHeight="false" outlineLevel="0" collapsed="false">
      <c r="A1480" s="2" t="s">
        <v>3959</v>
      </c>
      <c r="B1480" s="2" t="s">
        <v>142</v>
      </c>
      <c r="C1480" s="2" t="s">
        <v>2766</v>
      </c>
      <c r="D1480" s="2" t="s">
        <v>48</v>
      </c>
      <c r="E1480" s="2" t="s">
        <v>1391</v>
      </c>
      <c r="F1480" s="2" t="s">
        <v>1014</v>
      </c>
      <c r="G1480" s="2" t="s">
        <v>3960</v>
      </c>
    </row>
    <row r="1481" customFormat="false" ht="15" hidden="false" customHeight="false" outlineLevel="0" collapsed="false">
      <c r="A1481" s="2" t="s">
        <v>3961</v>
      </c>
      <c r="B1481" s="2" t="s">
        <v>142</v>
      </c>
      <c r="C1481" s="2" t="s">
        <v>2766</v>
      </c>
      <c r="D1481" s="2" t="s">
        <v>48</v>
      </c>
      <c r="E1481" s="2" t="s">
        <v>1391</v>
      </c>
      <c r="F1481" s="2" t="s">
        <v>1014</v>
      </c>
      <c r="G1481" s="2" t="s">
        <v>3962</v>
      </c>
    </row>
    <row r="1482" customFormat="false" ht="15" hidden="false" customHeight="false" outlineLevel="0" collapsed="false">
      <c r="A1482" s="2" t="s">
        <v>3963</v>
      </c>
      <c r="B1482" s="2" t="s">
        <v>142</v>
      </c>
      <c r="C1482" s="2" t="s">
        <v>2766</v>
      </c>
      <c r="D1482" s="2" t="s">
        <v>48</v>
      </c>
      <c r="E1482" s="2" t="s">
        <v>1391</v>
      </c>
      <c r="F1482" s="2" t="s">
        <v>1014</v>
      </c>
      <c r="G1482" s="2" t="s">
        <v>3964</v>
      </c>
    </row>
    <row r="1483" customFormat="false" ht="15" hidden="false" customHeight="false" outlineLevel="0" collapsed="false">
      <c r="A1483" s="2" t="s">
        <v>3965</v>
      </c>
      <c r="B1483" s="2" t="s">
        <v>142</v>
      </c>
      <c r="C1483" s="2" t="s">
        <v>2236</v>
      </c>
      <c r="D1483" s="2" t="s">
        <v>49</v>
      </c>
      <c r="E1483" s="2" t="s">
        <v>1022</v>
      </c>
      <c r="F1483" s="2" t="s">
        <v>1014</v>
      </c>
      <c r="G1483" s="2" t="s">
        <v>3966</v>
      </c>
    </row>
    <row r="1484" customFormat="false" ht="15" hidden="false" customHeight="false" outlineLevel="0" collapsed="false">
      <c r="A1484" s="2" t="s">
        <v>3967</v>
      </c>
      <c r="B1484" s="2" t="s">
        <v>142</v>
      </c>
      <c r="C1484" s="2" t="s">
        <v>2236</v>
      </c>
      <c r="D1484" s="2" t="s">
        <v>49</v>
      </c>
      <c r="E1484" s="2" t="s">
        <v>1022</v>
      </c>
      <c r="F1484" s="2" t="s">
        <v>1014</v>
      </c>
      <c r="G1484" s="2" t="s">
        <v>3968</v>
      </c>
    </row>
    <row r="1485" customFormat="false" ht="15" hidden="false" customHeight="false" outlineLevel="0" collapsed="false">
      <c r="A1485" s="2" t="s">
        <v>3969</v>
      </c>
      <c r="B1485" s="2" t="s">
        <v>142</v>
      </c>
      <c r="C1485" s="2" t="s">
        <v>2236</v>
      </c>
      <c r="D1485" s="2" t="s">
        <v>49</v>
      </c>
      <c r="E1485" s="2" t="s">
        <v>1022</v>
      </c>
      <c r="F1485" s="2" t="s">
        <v>1014</v>
      </c>
      <c r="G1485" s="2" t="s">
        <v>3970</v>
      </c>
    </row>
    <row r="1486" customFormat="false" ht="15" hidden="false" customHeight="false" outlineLevel="0" collapsed="false">
      <c r="A1486" s="2" t="s">
        <v>3971</v>
      </c>
      <c r="B1486" s="2" t="s">
        <v>142</v>
      </c>
      <c r="C1486" s="2" t="s">
        <v>2236</v>
      </c>
      <c r="D1486" s="2" t="s">
        <v>49</v>
      </c>
      <c r="E1486" s="2" t="s">
        <v>1022</v>
      </c>
      <c r="F1486" s="2" t="s">
        <v>1014</v>
      </c>
      <c r="G1486" s="2" t="s">
        <v>3972</v>
      </c>
    </row>
    <row r="1487" customFormat="false" ht="15" hidden="false" customHeight="false" outlineLevel="0" collapsed="false">
      <c r="A1487" s="2" t="s">
        <v>3973</v>
      </c>
      <c r="B1487" s="2" t="s">
        <v>142</v>
      </c>
      <c r="C1487" s="2" t="s">
        <v>2236</v>
      </c>
      <c r="D1487" s="2" t="s">
        <v>49</v>
      </c>
      <c r="E1487" s="2" t="s">
        <v>1022</v>
      </c>
      <c r="F1487" s="2" t="s">
        <v>1014</v>
      </c>
      <c r="G1487" s="2" t="s">
        <v>3974</v>
      </c>
    </row>
    <row r="1488" customFormat="false" ht="15" hidden="false" customHeight="false" outlineLevel="0" collapsed="false">
      <c r="A1488" s="2" t="s">
        <v>3975</v>
      </c>
      <c r="B1488" s="2" t="s">
        <v>142</v>
      </c>
      <c r="C1488" s="2" t="s">
        <v>2236</v>
      </c>
      <c r="D1488" s="2" t="s">
        <v>49</v>
      </c>
      <c r="E1488" s="2" t="s">
        <v>1022</v>
      </c>
      <c r="F1488" s="2" t="s">
        <v>1014</v>
      </c>
      <c r="G1488" s="2" t="s">
        <v>3976</v>
      </c>
    </row>
    <row r="1489" customFormat="false" ht="15" hidden="false" customHeight="false" outlineLevel="0" collapsed="false">
      <c r="A1489" s="2" t="s">
        <v>3977</v>
      </c>
      <c r="B1489" s="2" t="s">
        <v>142</v>
      </c>
      <c r="C1489" s="2" t="s">
        <v>2236</v>
      </c>
      <c r="D1489" s="2" t="s">
        <v>49</v>
      </c>
      <c r="E1489" s="2" t="s">
        <v>1022</v>
      </c>
      <c r="F1489" s="2" t="s">
        <v>1014</v>
      </c>
      <c r="G1489" s="2" t="s">
        <v>3978</v>
      </c>
    </row>
    <row r="1490" customFormat="false" ht="15" hidden="false" customHeight="false" outlineLevel="0" collapsed="false">
      <c r="A1490" s="2" t="s">
        <v>3979</v>
      </c>
      <c r="B1490" s="2" t="s">
        <v>142</v>
      </c>
      <c r="C1490" s="2" t="s">
        <v>2236</v>
      </c>
      <c r="D1490" s="2" t="s">
        <v>49</v>
      </c>
      <c r="E1490" s="2" t="s">
        <v>1022</v>
      </c>
      <c r="F1490" s="2" t="s">
        <v>1014</v>
      </c>
      <c r="G1490" s="2" t="s">
        <v>3980</v>
      </c>
    </row>
    <row r="1491" customFormat="false" ht="15" hidden="false" customHeight="false" outlineLevel="0" collapsed="false">
      <c r="A1491" s="2" t="s">
        <v>3981</v>
      </c>
      <c r="B1491" s="2" t="s">
        <v>142</v>
      </c>
      <c r="C1491" s="2" t="s">
        <v>2236</v>
      </c>
      <c r="D1491" s="2" t="s">
        <v>49</v>
      </c>
      <c r="E1491" s="2" t="s">
        <v>1022</v>
      </c>
      <c r="F1491" s="2" t="s">
        <v>1014</v>
      </c>
      <c r="G1491" s="2" t="s">
        <v>3982</v>
      </c>
    </row>
    <row r="1492" customFormat="false" ht="15" hidden="false" customHeight="false" outlineLevel="0" collapsed="false">
      <c r="A1492" s="2" t="s">
        <v>3983</v>
      </c>
      <c r="B1492" s="2" t="s">
        <v>142</v>
      </c>
      <c r="C1492" s="2" t="s">
        <v>2236</v>
      </c>
      <c r="D1492" s="2" t="s">
        <v>49</v>
      </c>
      <c r="E1492" s="2" t="s">
        <v>1022</v>
      </c>
      <c r="F1492" s="2" t="s">
        <v>1014</v>
      </c>
      <c r="G1492" s="2" t="s">
        <v>3984</v>
      </c>
    </row>
    <row r="1493" customFormat="false" ht="15" hidden="false" customHeight="false" outlineLevel="0" collapsed="false">
      <c r="A1493" s="2" t="s">
        <v>3985</v>
      </c>
      <c r="B1493" s="2" t="s">
        <v>142</v>
      </c>
      <c r="C1493" s="2" t="s">
        <v>2236</v>
      </c>
      <c r="D1493" s="2" t="s">
        <v>49</v>
      </c>
      <c r="E1493" s="2" t="s">
        <v>1022</v>
      </c>
      <c r="F1493" s="2" t="s">
        <v>1014</v>
      </c>
      <c r="G1493" s="2" t="s">
        <v>3986</v>
      </c>
    </row>
    <row r="1494" customFormat="false" ht="15" hidden="false" customHeight="false" outlineLevel="0" collapsed="false">
      <c r="A1494" s="2" t="s">
        <v>3987</v>
      </c>
      <c r="B1494" s="2" t="s">
        <v>142</v>
      </c>
      <c r="C1494" s="2" t="s">
        <v>2236</v>
      </c>
      <c r="D1494" s="2" t="s">
        <v>49</v>
      </c>
      <c r="E1494" s="2" t="s">
        <v>1022</v>
      </c>
      <c r="F1494" s="2" t="s">
        <v>1014</v>
      </c>
      <c r="G1494" s="2" t="s">
        <v>3988</v>
      </c>
    </row>
    <row r="1495" customFormat="false" ht="15" hidden="false" customHeight="false" outlineLevel="0" collapsed="false">
      <c r="A1495" s="2" t="s">
        <v>3989</v>
      </c>
      <c r="B1495" s="2" t="s">
        <v>142</v>
      </c>
      <c r="C1495" s="2" t="s">
        <v>2236</v>
      </c>
      <c r="D1495" s="2" t="s">
        <v>49</v>
      </c>
      <c r="E1495" s="2" t="s">
        <v>1022</v>
      </c>
      <c r="F1495" s="2" t="s">
        <v>1014</v>
      </c>
      <c r="G1495" s="2" t="s">
        <v>3990</v>
      </c>
    </row>
    <row r="1496" customFormat="false" ht="15" hidden="false" customHeight="false" outlineLevel="0" collapsed="false">
      <c r="A1496" s="2" t="s">
        <v>3991</v>
      </c>
      <c r="B1496" s="2" t="s">
        <v>142</v>
      </c>
      <c r="C1496" s="2" t="s">
        <v>2236</v>
      </c>
      <c r="D1496" s="2" t="s">
        <v>49</v>
      </c>
      <c r="E1496" s="2" t="s">
        <v>1022</v>
      </c>
      <c r="F1496" s="2" t="s">
        <v>1014</v>
      </c>
      <c r="G1496" s="2" t="s">
        <v>3992</v>
      </c>
    </row>
    <row r="1497" customFormat="false" ht="15" hidden="false" customHeight="false" outlineLevel="0" collapsed="false">
      <c r="A1497" s="2" t="s">
        <v>3993</v>
      </c>
      <c r="B1497" s="2" t="s">
        <v>142</v>
      </c>
      <c r="C1497" s="2" t="s">
        <v>2236</v>
      </c>
      <c r="D1497" s="2" t="s">
        <v>49</v>
      </c>
      <c r="E1497" s="2" t="s">
        <v>1022</v>
      </c>
      <c r="F1497" s="2" t="s">
        <v>1014</v>
      </c>
      <c r="G1497" s="2" t="s">
        <v>3994</v>
      </c>
    </row>
    <row r="1498" customFormat="false" ht="15" hidden="false" customHeight="false" outlineLevel="0" collapsed="false">
      <c r="A1498" s="2" t="s">
        <v>3995</v>
      </c>
      <c r="B1498" s="2" t="s">
        <v>142</v>
      </c>
      <c r="C1498" s="2" t="s">
        <v>2236</v>
      </c>
      <c r="D1498" s="2" t="s">
        <v>49</v>
      </c>
      <c r="E1498" s="2" t="s">
        <v>1022</v>
      </c>
      <c r="F1498" s="2" t="s">
        <v>1014</v>
      </c>
      <c r="G1498" s="2" t="s">
        <v>3996</v>
      </c>
    </row>
    <row r="1499" customFormat="false" ht="15" hidden="false" customHeight="false" outlineLevel="0" collapsed="false">
      <c r="A1499" s="2" t="s">
        <v>3997</v>
      </c>
      <c r="B1499" s="2" t="s">
        <v>142</v>
      </c>
      <c r="C1499" s="2" t="s">
        <v>2236</v>
      </c>
      <c r="D1499" s="2" t="s">
        <v>49</v>
      </c>
      <c r="E1499" s="2" t="s">
        <v>1022</v>
      </c>
      <c r="F1499" s="2" t="s">
        <v>1014</v>
      </c>
      <c r="G1499" s="2" t="s">
        <v>3998</v>
      </c>
    </row>
    <row r="1500" customFormat="false" ht="15" hidden="false" customHeight="false" outlineLevel="0" collapsed="false">
      <c r="A1500" s="2" t="s">
        <v>3999</v>
      </c>
      <c r="B1500" s="2" t="s">
        <v>142</v>
      </c>
      <c r="C1500" s="2" t="s">
        <v>2588</v>
      </c>
      <c r="D1500" s="2" t="s">
        <v>47</v>
      </c>
      <c r="E1500" s="2" t="s">
        <v>1013</v>
      </c>
      <c r="F1500" s="2" t="s">
        <v>1014</v>
      </c>
      <c r="G1500" s="2" t="s">
        <v>4000</v>
      </c>
    </row>
    <row r="1501" customFormat="false" ht="15" hidden="false" customHeight="false" outlineLevel="0" collapsed="false">
      <c r="A1501" s="2" t="s">
        <v>4001</v>
      </c>
      <c r="B1501" s="2" t="s">
        <v>142</v>
      </c>
      <c r="C1501" s="2" t="s">
        <v>2588</v>
      </c>
      <c r="D1501" s="2" t="s">
        <v>47</v>
      </c>
      <c r="E1501" s="2" t="s">
        <v>1013</v>
      </c>
      <c r="F1501" s="2" t="s">
        <v>1014</v>
      </c>
      <c r="G1501" s="2" t="s">
        <v>4002</v>
      </c>
    </row>
    <row r="1502" customFormat="false" ht="15" hidden="false" customHeight="false" outlineLevel="0" collapsed="false">
      <c r="A1502" s="2" t="s">
        <v>4003</v>
      </c>
      <c r="B1502" s="2" t="s">
        <v>142</v>
      </c>
      <c r="C1502" s="2" t="s">
        <v>2766</v>
      </c>
      <c r="D1502" s="2" t="s">
        <v>48</v>
      </c>
      <c r="E1502" s="2" t="s">
        <v>1391</v>
      </c>
      <c r="F1502" s="2" t="s">
        <v>1014</v>
      </c>
      <c r="G1502" s="2" t="s">
        <v>4004</v>
      </c>
    </row>
    <row r="1503" customFormat="false" ht="15" hidden="false" customHeight="false" outlineLevel="0" collapsed="false">
      <c r="A1503" s="2" t="s">
        <v>4005</v>
      </c>
      <c r="B1503" s="2" t="s">
        <v>142</v>
      </c>
      <c r="C1503" s="2" t="s">
        <v>2766</v>
      </c>
      <c r="D1503" s="2" t="s">
        <v>48</v>
      </c>
      <c r="E1503" s="2" t="s">
        <v>1391</v>
      </c>
      <c r="F1503" s="2" t="s">
        <v>1014</v>
      </c>
      <c r="G1503" s="2" t="s">
        <v>4006</v>
      </c>
    </row>
    <row r="1504" customFormat="false" ht="15" hidden="false" customHeight="false" outlineLevel="0" collapsed="false">
      <c r="A1504" s="2" t="s">
        <v>4007</v>
      </c>
      <c r="B1504" s="2" t="s">
        <v>142</v>
      </c>
      <c r="C1504" s="2" t="s">
        <v>2236</v>
      </c>
      <c r="D1504" s="2" t="s">
        <v>49</v>
      </c>
      <c r="E1504" s="2" t="s">
        <v>1022</v>
      </c>
      <c r="F1504" s="2" t="s">
        <v>1014</v>
      </c>
      <c r="G1504" s="2" t="s">
        <v>4008</v>
      </c>
    </row>
    <row r="1505" customFormat="false" ht="15" hidden="false" customHeight="false" outlineLevel="0" collapsed="false">
      <c r="A1505" s="2" t="s">
        <v>4009</v>
      </c>
      <c r="B1505" s="2" t="s">
        <v>142</v>
      </c>
      <c r="C1505" s="2" t="s">
        <v>2766</v>
      </c>
      <c r="D1505" s="2" t="s">
        <v>48</v>
      </c>
      <c r="E1505" s="2" t="s">
        <v>1391</v>
      </c>
      <c r="F1505" s="2" t="s">
        <v>1014</v>
      </c>
      <c r="G1505" s="2" t="s">
        <v>4010</v>
      </c>
    </row>
    <row r="1506" customFormat="false" ht="15" hidden="false" customHeight="false" outlineLevel="0" collapsed="false">
      <c r="A1506" s="2" t="s">
        <v>4011</v>
      </c>
      <c r="B1506" s="2" t="s">
        <v>142</v>
      </c>
      <c r="C1506" s="2" t="s">
        <v>2766</v>
      </c>
      <c r="D1506" s="2" t="s">
        <v>48</v>
      </c>
      <c r="E1506" s="2" t="s">
        <v>1391</v>
      </c>
      <c r="F1506" s="2" t="s">
        <v>1014</v>
      </c>
      <c r="G1506" s="2" t="s">
        <v>4012</v>
      </c>
    </row>
    <row r="1507" customFormat="false" ht="15" hidden="false" customHeight="false" outlineLevel="0" collapsed="false">
      <c r="A1507" s="2" t="s">
        <v>4013</v>
      </c>
      <c r="B1507" s="2" t="s">
        <v>142</v>
      </c>
      <c r="C1507" s="2" t="s">
        <v>2236</v>
      </c>
      <c r="D1507" s="2" t="s">
        <v>49</v>
      </c>
      <c r="E1507" s="2" t="s">
        <v>1022</v>
      </c>
      <c r="F1507" s="2" t="s">
        <v>1014</v>
      </c>
      <c r="G1507" s="2" t="s">
        <v>4014</v>
      </c>
    </row>
    <row r="1508" customFormat="false" ht="15" hidden="false" customHeight="false" outlineLevel="0" collapsed="false">
      <c r="A1508" s="2" t="s">
        <v>4015</v>
      </c>
      <c r="B1508" s="2" t="s">
        <v>142</v>
      </c>
      <c r="C1508" s="2" t="s">
        <v>2236</v>
      </c>
      <c r="D1508" s="2" t="s">
        <v>49</v>
      </c>
      <c r="E1508" s="2" t="s">
        <v>1022</v>
      </c>
      <c r="F1508" s="2" t="s">
        <v>1014</v>
      </c>
      <c r="G1508" s="2" t="s">
        <v>4016</v>
      </c>
    </row>
    <row r="1509" customFormat="false" ht="15" hidden="false" customHeight="false" outlineLevel="0" collapsed="false">
      <c r="A1509" s="2" t="s">
        <v>4017</v>
      </c>
      <c r="B1509" s="2" t="s">
        <v>142</v>
      </c>
      <c r="C1509" s="2" t="s">
        <v>2236</v>
      </c>
      <c r="D1509" s="2" t="s">
        <v>49</v>
      </c>
      <c r="E1509" s="2" t="s">
        <v>1022</v>
      </c>
      <c r="F1509" s="2" t="s">
        <v>1014</v>
      </c>
      <c r="G1509" s="2" t="s">
        <v>4018</v>
      </c>
    </row>
    <row r="1510" customFormat="false" ht="15" hidden="false" customHeight="false" outlineLevel="0" collapsed="false">
      <c r="A1510" s="2" t="s">
        <v>4019</v>
      </c>
      <c r="B1510" s="2" t="s">
        <v>142</v>
      </c>
      <c r="C1510" s="2" t="s">
        <v>2236</v>
      </c>
      <c r="D1510" s="2" t="s">
        <v>49</v>
      </c>
      <c r="E1510" s="2" t="s">
        <v>1022</v>
      </c>
      <c r="F1510" s="2" t="s">
        <v>1014</v>
      </c>
      <c r="G1510" s="2" t="s">
        <v>4020</v>
      </c>
    </row>
    <row r="1511" customFormat="false" ht="15" hidden="false" customHeight="false" outlineLevel="0" collapsed="false">
      <c r="A1511" s="2" t="s">
        <v>4021</v>
      </c>
      <c r="B1511" s="2" t="s">
        <v>142</v>
      </c>
      <c r="C1511" s="2" t="s">
        <v>2236</v>
      </c>
      <c r="D1511" s="2" t="s">
        <v>49</v>
      </c>
      <c r="E1511" s="2" t="s">
        <v>1022</v>
      </c>
      <c r="F1511" s="2" t="s">
        <v>1014</v>
      </c>
      <c r="G1511" s="2" t="s">
        <v>4022</v>
      </c>
    </row>
    <row r="1512" customFormat="false" ht="15" hidden="false" customHeight="false" outlineLevel="0" collapsed="false">
      <c r="A1512" s="2" t="s">
        <v>4023</v>
      </c>
      <c r="B1512" s="2" t="s">
        <v>142</v>
      </c>
      <c r="C1512" s="2" t="s">
        <v>2236</v>
      </c>
      <c r="D1512" s="2" t="s">
        <v>49</v>
      </c>
      <c r="E1512" s="2" t="s">
        <v>1022</v>
      </c>
      <c r="F1512" s="2" t="s">
        <v>1014</v>
      </c>
      <c r="G1512" s="2" t="s">
        <v>4024</v>
      </c>
    </row>
    <row r="1513" customFormat="false" ht="15" hidden="false" customHeight="false" outlineLevel="0" collapsed="false">
      <c r="A1513" s="2" t="s">
        <v>4025</v>
      </c>
      <c r="B1513" s="2" t="s">
        <v>142</v>
      </c>
      <c r="C1513" s="2" t="s">
        <v>2236</v>
      </c>
      <c r="D1513" s="2" t="s">
        <v>49</v>
      </c>
      <c r="E1513" s="2" t="s">
        <v>1022</v>
      </c>
      <c r="F1513" s="2" t="s">
        <v>1014</v>
      </c>
      <c r="G1513" s="2" t="s">
        <v>4026</v>
      </c>
    </row>
    <row r="1514" customFormat="false" ht="15" hidden="false" customHeight="false" outlineLevel="0" collapsed="false">
      <c r="A1514" s="2" t="s">
        <v>4027</v>
      </c>
      <c r="B1514" s="2" t="s">
        <v>142</v>
      </c>
      <c r="C1514" s="2" t="s">
        <v>2236</v>
      </c>
      <c r="D1514" s="2" t="s">
        <v>49</v>
      </c>
      <c r="E1514" s="2" t="s">
        <v>1022</v>
      </c>
      <c r="F1514" s="2" t="s">
        <v>1014</v>
      </c>
      <c r="G1514" s="2" t="s">
        <v>4028</v>
      </c>
    </row>
    <row r="1515" customFormat="false" ht="15" hidden="false" customHeight="false" outlineLevel="0" collapsed="false">
      <c r="A1515" s="2" t="s">
        <v>4029</v>
      </c>
      <c r="B1515" s="2" t="s">
        <v>142</v>
      </c>
      <c r="C1515" s="2" t="s">
        <v>2236</v>
      </c>
      <c r="D1515" s="2" t="s">
        <v>49</v>
      </c>
      <c r="E1515" s="2" t="s">
        <v>1022</v>
      </c>
      <c r="F1515" s="2" t="s">
        <v>1014</v>
      </c>
      <c r="G1515" s="2" t="s">
        <v>4030</v>
      </c>
    </row>
    <row r="1516" customFormat="false" ht="15" hidden="false" customHeight="false" outlineLevel="0" collapsed="false">
      <c r="A1516" s="2" t="s">
        <v>4031</v>
      </c>
      <c r="B1516" s="2" t="s">
        <v>124</v>
      </c>
      <c r="C1516" s="2" t="s">
        <v>4032</v>
      </c>
      <c r="D1516" s="2" t="s">
        <v>47</v>
      </c>
      <c r="E1516" s="2" t="s">
        <v>1013</v>
      </c>
      <c r="F1516" s="2" t="s">
        <v>1014</v>
      </c>
      <c r="G1516" s="2" t="s">
        <v>4033</v>
      </c>
    </row>
    <row r="1517" customFormat="false" ht="15" hidden="false" customHeight="false" outlineLevel="0" collapsed="false">
      <c r="A1517" s="2" t="s">
        <v>4034</v>
      </c>
      <c r="B1517" s="2" t="s">
        <v>124</v>
      </c>
      <c r="C1517" s="2" t="s">
        <v>4032</v>
      </c>
      <c r="D1517" s="2" t="s">
        <v>47</v>
      </c>
      <c r="E1517" s="2" t="s">
        <v>1013</v>
      </c>
      <c r="F1517" s="2" t="s">
        <v>1014</v>
      </c>
      <c r="G1517" s="2" t="s">
        <v>4035</v>
      </c>
    </row>
    <row r="1518" customFormat="false" ht="15" hidden="false" customHeight="false" outlineLevel="0" collapsed="false">
      <c r="A1518" s="2" t="s">
        <v>4036</v>
      </c>
      <c r="B1518" s="2" t="s">
        <v>124</v>
      </c>
      <c r="C1518" s="2" t="s">
        <v>4032</v>
      </c>
      <c r="D1518" s="2" t="s">
        <v>47</v>
      </c>
      <c r="E1518" s="2" t="s">
        <v>1013</v>
      </c>
      <c r="F1518" s="2" t="s">
        <v>1014</v>
      </c>
      <c r="G1518" s="2" t="s">
        <v>4037</v>
      </c>
    </row>
    <row r="1519" customFormat="false" ht="15" hidden="false" customHeight="false" outlineLevel="0" collapsed="false">
      <c r="A1519" s="2" t="s">
        <v>4038</v>
      </c>
      <c r="B1519" s="2" t="s">
        <v>124</v>
      </c>
      <c r="C1519" s="2" t="s">
        <v>4032</v>
      </c>
      <c r="D1519" s="2" t="s">
        <v>47</v>
      </c>
      <c r="E1519" s="2" t="s">
        <v>1013</v>
      </c>
      <c r="F1519" s="2" t="s">
        <v>1014</v>
      </c>
      <c r="G1519" s="2" t="s">
        <v>4039</v>
      </c>
    </row>
    <row r="1520" customFormat="false" ht="15" hidden="false" customHeight="false" outlineLevel="0" collapsed="false">
      <c r="A1520" s="2" t="s">
        <v>4040</v>
      </c>
      <c r="B1520" s="2" t="s">
        <v>124</v>
      </c>
      <c r="C1520" s="2" t="s">
        <v>4032</v>
      </c>
      <c r="D1520" s="2" t="s">
        <v>47</v>
      </c>
      <c r="E1520" s="2" t="s">
        <v>1013</v>
      </c>
      <c r="F1520" s="2" t="s">
        <v>1014</v>
      </c>
      <c r="G1520" s="2" t="s">
        <v>4041</v>
      </c>
    </row>
    <row r="1521" customFormat="false" ht="15" hidden="false" customHeight="false" outlineLevel="0" collapsed="false">
      <c r="A1521" s="2" t="s">
        <v>4042</v>
      </c>
      <c r="B1521" s="2" t="s">
        <v>124</v>
      </c>
      <c r="C1521" s="2" t="s">
        <v>4032</v>
      </c>
      <c r="D1521" s="2" t="s">
        <v>47</v>
      </c>
      <c r="E1521" s="2" t="s">
        <v>1013</v>
      </c>
      <c r="F1521" s="2" t="s">
        <v>1014</v>
      </c>
      <c r="G1521" s="2" t="s">
        <v>4043</v>
      </c>
    </row>
    <row r="1522" customFormat="false" ht="15" hidden="false" customHeight="false" outlineLevel="0" collapsed="false">
      <c r="A1522" s="2" t="s">
        <v>4044</v>
      </c>
      <c r="B1522" s="2" t="s">
        <v>124</v>
      </c>
      <c r="C1522" s="2" t="s">
        <v>4032</v>
      </c>
      <c r="D1522" s="2" t="s">
        <v>47</v>
      </c>
      <c r="E1522" s="2" t="s">
        <v>1013</v>
      </c>
      <c r="F1522" s="2" t="s">
        <v>1014</v>
      </c>
      <c r="G1522" s="2" t="s">
        <v>4045</v>
      </c>
    </row>
    <row r="1523" customFormat="false" ht="15" hidden="false" customHeight="false" outlineLevel="0" collapsed="false">
      <c r="A1523" s="2" t="s">
        <v>4046</v>
      </c>
      <c r="B1523" s="2" t="s">
        <v>124</v>
      </c>
      <c r="C1523" s="2" t="s">
        <v>4032</v>
      </c>
      <c r="D1523" s="2" t="s">
        <v>47</v>
      </c>
      <c r="E1523" s="2" t="s">
        <v>1013</v>
      </c>
      <c r="F1523" s="2" t="s">
        <v>1014</v>
      </c>
      <c r="G1523" s="2" t="s">
        <v>4047</v>
      </c>
    </row>
    <row r="1524" customFormat="false" ht="15" hidden="false" customHeight="false" outlineLevel="0" collapsed="false">
      <c r="A1524" s="2" t="s">
        <v>4048</v>
      </c>
      <c r="B1524" s="2" t="s">
        <v>124</v>
      </c>
      <c r="C1524" s="2" t="s">
        <v>4032</v>
      </c>
      <c r="D1524" s="2" t="s">
        <v>47</v>
      </c>
      <c r="E1524" s="2" t="s">
        <v>1013</v>
      </c>
      <c r="F1524" s="2" t="s">
        <v>1014</v>
      </c>
      <c r="G1524" s="2" t="s">
        <v>4049</v>
      </c>
    </row>
    <row r="1525" customFormat="false" ht="15" hidden="false" customHeight="false" outlineLevel="0" collapsed="false">
      <c r="A1525" s="2" t="s">
        <v>4050</v>
      </c>
      <c r="B1525" s="2" t="s">
        <v>124</v>
      </c>
      <c r="C1525" s="2" t="s">
        <v>4032</v>
      </c>
      <c r="D1525" s="2" t="s">
        <v>47</v>
      </c>
      <c r="E1525" s="2" t="s">
        <v>1013</v>
      </c>
      <c r="F1525" s="2" t="s">
        <v>1014</v>
      </c>
      <c r="G1525" s="2" t="s">
        <v>4051</v>
      </c>
    </row>
    <row r="1526" customFormat="false" ht="15" hidden="false" customHeight="false" outlineLevel="0" collapsed="false">
      <c r="A1526" s="2" t="s">
        <v>4052</v>
      </c>
      <c r="B1526" s="2" t="s">
        <v>124</v>
      </c>
      <c r="C1526" s="2" t="s">
        <v>4032</v>
      </c>
      <c r="D1526" s="2" t="s">
        <v>47</v>
      </c>
      <c r="E1526" s="2" t="s">
        <v>1013</v>
      </c>
      <c r="F1526" s="2" t="s">
        <v>1014</v>
      </c>
      <c r="G1526" s="2" t="s">
        <v>4053</v>
      </c>
    </row>
    <row r="1527" customFormat="false" ht="15" hidden="false" customHeight="false" outlineLevel="0" collapsed="false">
      <c r="A1527" s="2" t="s">
        <v>4054</v>
      </c>
      <c r="B1527" s="2" t="s">
        <v>124</v>
      </c>
      <c r="C1527" s="2" t="s">
        <v>4032</v>
      </c>
      <c r="D1527" s="2" t="s">
        <v>47</v>
      </c>
      <c r="E1527" s="2" t="s">
        <v>1013</v>
      </c>
      <c r="F1527" s="2" t="s">
        <v>1014</v>
      </c>
      <c r="G1527" s="2" t="s">
        <v>4055</v>
      </c>
    </row>
    <row r="1528" customFormat="false" ht="15" hidden="false" customHeight="false" outlineLevel="0" collapsed="false">
      <c r="A1528" s="2" t="s">
        <v>4056</v>
      </c>
      <c r="B1528" s="2" t="s">
        <v>124</v>
      </c>
      <c r="C1528" s="2" t="s">
        <v>4032</v>
      </c>
      <c r="D1528" s="2" t="s">
        <v>47</v>
      </c>
      <c r="E1528" s="2" t="s">
        <v>1013</v>
      </c>
      <c r="F1528" s="2" t="s">
        <v>1014</v>
      </c>
      <c r="G1528" s="2" t="s">
        <v>4057</v>
      </c>
    </row>
    <row r="1529" customFormat="false" ht="15" hidden="false" customHeight="false" outlineLevel="0" collapsed="false">
      <c r="A1529" s="2" t="s">
        <v>4058</v>
      </c>
      <c r="B1529" s="2" t="s">
        <v>124</v>
      </c>
      <c r="C1529" s="2" t="s">
        <v>4032</v>
      </c>
      <c r="D1529" s="2" t="s">
        <v>47</v>
      </c>
      <c r="E1529" s="2" t="s">
        <v>1013</v>
      </c>
      <c r="F1529" s="2" t="s">
        <v>1014</v>
      </c>
      <c r="G1529" s="2" t="s">
        <v>4059</v>
      </c>
    </row>
    <row r="1530" customFormat="false" ht="15" hidden="false" customHeight="false" outlineLevel="0" collapsed="false">
      <c r="A1530" s="2" t="s">
        <v>4060</v>
      </c>
      <c r="B1530" s="2" t="s">
        <v>124</v>
      </c>
      <c r="C1530" s="2" t="s">
        <v>4032</v>
      </c>
      <c r="D1530" s="2" t="s">
        <v>47</v>
      </c>
      <c r="E1530" s="2" t="s">
        <v>1013</v>
      </c>
      <c r="F1530" s="2" t="s">
        <v>1014</v>
      </c>
      <c r="G1530" s="2" t="s">
        <v>4061</v>
      </c>
    </row>
    <row r="1531" customFormat="false" ht="15" hidden="false" customHeight="false" outlineLevel="0" collapsed="false">
      <c r="A1531" s="2" t="s">
        <v>4062</v>
      </c>
      <c r="B1531" s="2" t="s">
        <v>124</v>
      </c>
      <c r="C1531" s="2" t="s">
        <v>4032</v>
      </c>
      <c r="D1531" s="2" t="s">
        <v>47</v>
      </c>
      <c r="E1531" s="2" t="s">
        <v>1013</v>
      </c>
      <c r="F1531" s="2" t="s">
        <v>1014</v>
      </c>
      <c r="G1531" s="2" t="s">
        <v>4063</v>
      </c>
    </row>
    <row r="1532" customFormat="false" ht="15" hidden="false" customHeight="false" outlineLevel="0" collapsed="false">
      <c r="A1532" s="2" t="s">
        <v>4064</v>
      </c>
      <c r="B1532" s="2" t="s">
        <v>124</v>
      </c>
      <c r="C1532" s="2" t="s">
        <v>4032</v>
      </c>
      <c r="D1532" s="2" t="s">
        <v>47</v>
      </c>
      <c r="E1532" s="2" t="s">
        <v>1013</v>
      </c>
      <c r="F1532" s="2" t="s">
        <v>1014</v>
      </c>
      <c r="G1532" s="2" t="s">
        <v>4065</v>
      </c>
    </row>
    <row r="1533" customFormat="false" ht="15" hidden="false" customHeight="false" outlineLevel="0" collapsed="false">
      <c r="A1533" s="2" t="s">
        <v>4066</v>
      </c>
      <c r="B1533" s="2" t="s">
        <v>124</v>
      </c>
      <c r="C1533" s="2" t="s">
        <v>4032</v>
      </c>
      <c r="D1533" s="2" t="s">
        <v>47</v>
      </c>
      <c r="E1533" s="2" t="s">
        <v>1013</v>
      </c>
      <c r="F1533" s="2" t="s">
        <v>1014</v>
      </c>
      <c r="G1533" s="2" t="s">
        <v>4067</v>
      </c>
    </row>
    <row r="1534" customFormat="false" ht="15" hidden="false" customHeight="false" outlineLevel="0" collapsed="false">
      <c r="A1534" s="2" t="s">
        <v>4068</v>
      </c>
      <c r="B1534" s="2" t="s">
        <v>124</v>
      </c>
      <c r="C1534" s="2" t="s">
        <v>4032</v>
      </c>
      <c r="D1534" s="2" t="s">
        <v>47</v>
      </c>
      <c r="E1534" s="2" t="s">
        <v>1013</v>
      </c>
      <c r="F1534" s="2" t="s">
        <v>1014</v>
      </c>
      <c r="G1534" s="2" t="s">
        <v>4069</v>
      </c>
    </row>
    <row r="1535" customFormat="false" ht="15" hidden="false" customHeight="false" outlineLevel="0" collapsed="false">
      <c r="A1535" s="2" t="s">
        <v>4070</v>
      </c>
      <c r="B1535" s="2" t="s">
        <v>124</v>
      </c>
      <c r="C1535" s="2" t="s">
        <v>4032</v>
      </c>
      <c r="D1535" s="2" t="s">
        <v>47</v>
      </c>
      <c r="E1535" s="2" t="s">
        <v>1013</v>
      </c>
      <c r="F1535" s="2" t="s">
        <v>1014</v>
      </c>
      <c r="G1535" s="2" t="s">
        <v>4071</v>
      </c>
    </row>
    <row r="1536" customFormat="false" ht="15" hidden="false" customHeight="false" outlineLevel="0" collapsed="false">
      <c r="A1536" s="2" t="s">
        <v>4072</v>
      </c>
      <c r="B1536" s="2" t="s">
        <v>124</v>
      </c>
      <c r="C1536" s="2" t="s">
        <v>4032</v>
      </c>
      <c r="D1536" s="2" t="s">
        <v>47</v>
      </c>
      <c r="E1536" s="2" t="s">
        <v>1013</v>
      </c>
      <c r="F1536" s="2" t="s">
        <v>1014</v>
      </c>
      <c r="G1536" s="2" t="s">
        <v>4073</v>
      </c>
    </row>
    <row r="1537" customFormat="false" ht="15" hidden="false" customHeight="false" outlineLevel="0" collapsed="false">
      <c r="A1537" s="2" t="s">
        <v>4074</v>
      </c>
      <c r="B1537" s="2" t="s">
        <v>124</v>
      </c>
      <c r="C1537" s="2" t="s">
        <v>2007</v>
      </c>
      <c r="D1537" s="2" t="s">
        <v>48</v>
      </c>
      <c r="E1537" s="2" t="s">
        <v>1391</v>
      </c>
      <c r="F1537" s="2" t="s">
        <v>1014</v>
      </c>
      <c r="G1537" s="2" t="s">
        <v>4075</v>
      </c>
    </row>
    <row r="1538" customFormat="false" ht="15" hidden="false" customHeight="false" outlineLevel="0" collapsed="false">
      <c r="A1538" s="2" t="s">
        <v>4076</v>
      </c>
      <c r="B1538" s="2" t="s">
        <v>124</v>
      </c>
      <c r="C1538" s="2" t="s">
        <v>4032</v>
      </c>
      <c r="D1538" s="2" t="s">
        <v>47</v>
      </c>
      <c r="E1538" s="2" t="s">
        <v>1013</v>
      </c>
      <c r="F1538" s="2" t="s">
        <v>1014</v>
      </c>
      <c r="G1538" s="2" t="s">
        <v>4077</v>
      </c>
    </row>
    <row r="1539" customFormat="false" ht="15" hidden="false" customHeight="false" outlineLevel="0" collapsed="false">
      <c r="A1539" s="2" t="s">
        <v>4078</v>
      </c>
      <c r="B1539" s="2" t="s">
        <v>124</v>
      </c>
      <c r="C1539" s="2" t="s">
        <v>4032</v>
      </c>
      <c r="D1539" s="2" t="s">
        <v>47</v>
      </c>
      <c r="E1539" s="2" t="s">
        <v>1013</v>
      </c>
      <c r="F1539" s="2" t="s">
        <v>1014</v>
      </c>
      <c r="G1539" s="2" t="s">
        <v>4079</v>
      </c>
    </row>
    <row r="1540" customFormat="false" ht="15" hidden="false" customHeight="false" outlineLevel="0" collapsed="false">
      <c r="A1540" s="2" t="s">
        <v>4080</v>
      </c>
      <c r="B1540" s="2" t="s">
        <v>124</v>
      </c>
      <c r="C1540" s="2" t="s">
        <v>4032</v>
      </c>
      <c r="D1540" s="2" t="s">
        <v>47</v>
      </c>
      <c r="E1540" s="2" t="s">
        <v>1013</v>
      </c>
      <c r="F1540" s="2" t="s">
        <v>1014</v>
      </c>
      <c r="G1540" s="2" t="s">
        <v>4081</v>
      </c>
    </row>
    <row r="1541" customFormat="false" ht="15" hidden="false" customHeight="false" outlineLevel="0" collapsed="false">
      <c r="A1541" s="2" t="s">
        <v>4082</v>
      </c>
      <c r="B1541" s="2" t="s">
        <v>124</v>
      </c>
      <c r="C1541" s="2" t="s">
        <v>4032</v>
      </c>
      <c r="D1541" s="2" t="s">
        <v>47</v>
      </c>
      <c r="E1541" s="2" t="s">
        <v>1013</v>
      </c>
      <c r="F1541" s="2" t="s">
        <v>1014</v>
      </c>
      <c r="G1541" s="2" t="s">
        <v>4083</v>
      </c>
    </row>
    <row r="1542" customFormat="false" ht="15" hidden="false" customHeight="false" outlineLevel="0" collapsed="false">
      <c r="A1542" s="2" t="s">
        <v>4084</v>
      </c>
      <c r="B1542" s="2" t="s">
        <v>124</v>
      </c>
      <c r="C1542" s="2" t="s">
        <v>4032</v>
      </c>
      <c r="D1542" s="2" t="s">
        <v>47</v>
      </c>
      <c r="E1542" s="2" t="s">
        <v>1013</v>
      </c>
      <c r="F1542" s="2" t="s">
        <v>1014</v>
      </c>
      <c r="G1542" s="2" t="s">
        <v>4085</v>
      </c>
    </row>
    <row r="1543" customFormat="false" ht="15" hidden="false" customHeight="false" outlineLevel="0" collapsed="false">
      <c r="A1543" s="2" t="s">
        <v>4086</v>
      </c>
      <c r="B1543" s="2" t="s">
        <v>124</v>
      </c>
      <c r="C1543" s="2" t="s">
        <v>4032</v>
      </c>
      <c r="D1543" s="2" t="s">
        <v>47</v>
      </c>
      <c r="E1543" s="2" t="s">
        <v>1013</v>
      </c>
      <c r="F1543" s="2" t="s">
        <v>1014</v>
      </c>
      <c r="G1543" s="2" t="s">
        <v>4087</v>
      </c>
    </row>
    <row r="1544" customFormat="false" ht="15" hidden="false" customHeight="false" outlineLevel="0" collapsed="false">
      <c r="A1544" s="2" t="s">
        <v>4088</v>
      </c>
      <c r="B1544" s="2" t="s">
        <v>124</v>
      </c>
      <c r="C1544" s="2" t="s">
        <v>4032</v>
      </c>
      <c r="D1544" s="2" t="s">
        <v>47</v>
      </c>
      <c r="E1544" s="2" t="s">
        <v>1013</v>
      </c>
      <c r="F1544" s="2" t="s">
        <v>1014</v>
      </c>
      <c r="G1544" s="2" t="s">
        <v>4089</v>
      </c>
    </row>
    <row r="1545" customFormat="false" ht="15" hidden="false" customHeight="false" outlineLevel="0" collapsed="false">
      <c r="A1545" s="2" t="s">
        <v>4090</v>
      </c>
      <c r="B1545" s="2" t="s">
        <v>124</v>
      </c>
      <c r="C1545" s="2" t="s">
        <v>4032</v>
      </c>
      <c r="D1545" s="2" t="s">
        <v>47</v>
      </c>
      <c r="E1545" s="2" t="s">
        <v>1013</v>
      </c>
      <c r="F1545" s="2" t="s">
        <v>1014</v>
      </c>
      <c r="G1545" s="2" t="s">
        <v>4091</v>
      </c>
    </row>
    <row r="1546" customFormat="false" ht="15" hidden="false" customHeight="false" outlineLevel="0" collapsed="false">
      <c r="A1546" s="2" t="s">
        <v>4092</v>
      </c>
      <c r="B1546" s="2" t="s">
        <v>124</v>
      </c>
      <c r="C1546" s="2" t="s">
        <v>4032</v>
      </c>
      <c r="D1546" s="2" t="s">
        <v>47</v>
      </c>
      <c r="E1546" s="2" t="s">
        <v>1013</v>
      </c>
      <c r="F1546" s="2" t="s">
        <v>1014</v>
      </c>
      <c r="G1546" s="2" t="s">
        <v>4093</v>
      </c>
    </row>
    <row r="1547" customFormat="false" ht="15" hidden="false" customHeight="false" outlineLevel="0" collapsed="false">
      <c r="A1547" s="2" t="s">
        <v>4094</v>
      </c>
      <c r="B1547" s="2" t="s">
        <v>124</v>
      </c>
      <c r="C1547" s="2" t="s">
        <v>4032</v>
      </c>
      <c r="D1547" s="2" t="s">
        <v>47</v>
      </c>
      <c r="E1547" s="2" t="s">
        <v>1013</v>
      </c>
      <c r="F1547" s="2" t="s">
        <v>1014</v>
      </c>
      <c r="G1547" s="2" t="s">
        <v>4095</v>
      </c>
    </row>
    <row r="1548" customFormat="false" ht="15" hidden="false" customHeight="false" outlineLevel="0" collapsed="false">
      <c r="A1548" s="2" t="s">
        <v>4096</v>
      </c>
      <c r="B1548" s="2" t="s">
        <v>124</v>
      </c>
      <c r="C1548" s="2" t="s">
        <v>4032</v>
      </c>
      <c r="D1548" s="2" t="s">
        <v>47</v>
      </c>
      <c r="E1548" s="2" t="s">
        <v>1013</v>
      </c>
      <c r="F1548" s="2" t="s">
        <v>1014</v>
      </c>
      <c r="G1548" s="2" t="s">
        <v>4097</v>
      </c>
    </row>
    <row r="1549" customFormat="false" ht="15" hidden="false" customHeight="false" outlineLevel="0" collapsed="false">
      <c r="A1549" s="2" t="s">
        <v>4098</v>
      </c>
      <c r="B1549" s="2" t="s">
        <v>124</v>
      </c>
      <c r="C1549" s="2" t="s">
        <v>4032</v>
      </c>
      <c r="D1549" s="2" t="s">
        <v>47</v>
      </c>
      <c r="E1549" s="2" t="s">
        <v>1013</v>
      </c>
      <c r="F1549" s="2" t="s">
        <v>1014</v>
      </c>
      <c r="G1549" s="2" t="s">
        <v>4099</v>
      </c>
    </row>
    <row r="1550" customFormat="false" ht="15" hidden="false" customHeight="false" outlineLevel="0" collapsed="false">
      <c r="A1550" s="2" t="s">
        <v>4100</v>
      </c>
      <c r="B1550" s="2" t="s">
        <v>124</v>
      </c>
      <c r="C1550" s="2" t="s">
        <v>4032</v>
      </c>
      <c r="D1550" s="2" t="s">
        <v>47</v>
      </c>
      <c r="E1550" s="2" t="s">
        <v>1013</v>
      </c>
      <c r="F1550" s="2" t="s">
        <v>1014</v>
      </c>
      <c r="G1550" s="2" t="s">
        <v>4101</v>
      </c>
    </row>
    <row r="1551" customFormat="false" ht="15" hidden="false" customHeight="false" outlineLevel="0" collapsed="false">
      <c r="A1551" s="2" t="s">
        <v>4102</v>
      </c>
      <c r="B1551" s="2" t="s">
        <v>124</v>
      </c>
      <c r="C1551" s="2" t="s">
        <v>4032</v>
      </c>
      <c r="D1551" s="2" t="s">
        <v>47</v>
      </c>
      <c r="E1551" s="2" t="s">
        <v>1013</v>
      </c>
      <c r="F1551" s="2" t="s">
        <v>1014</v>
      </c>
      <c r="G1551" s="2" t="s">
        <v>4103</v>
      </c>
    </row>
    <row r="1552" customFormat="false" ht="15" hidden="false" customHeight="false" outlineLevel="0" collapsed="false">
      <c r="A1552" s="2" t="s">
        <v>4104</v>
      </c>
      <c r="B1552" s="2" t="s">
        <v>124</v>
      </c>
      <c r="C1552" s="2" t="s">
        <v>4032</v>
      </c>
      <c r="D1552" s="2" t="s">
        <v>47</v>
      </c>
      <c r="E1552" s="2" t="s">
        <v>1013</v>
      </c>
      <c r="F1552" s="2" t="s">
        <v>1014</v>
      </c>
      <c r="G1552" s="2" t="s">
        <v>4105</v>
      </c>
    </row>
    <row r="1553" customFormat="false" ht="15" hidden="false" customHeight="false" outlineLevel="0" collapsed="false">
      <c r="A1553" s="2" t="s">
        <v>4106</v>
      </c>
      <c r="B1553" s="2" t="s">
        <v>124</v>
      </c>
      <c r="C1553" s="2" t="s">
        <v>4032</v>
      </c>
      <c r="D1553" s="2" t="s">
        <v>47</v>
      </c>
      <c r="E1553" s="2" t="s">
        <v>1013</v>
      </c>
      <c r="F1553" s="2" t="s">
        <v>1014</v>
      </c>
      <c r="G1553" s="2" t="s">
        <v>4107</v>
      </c>
    </row>
    <row r="1554" customFormat="false" ht="15" hidden="false" customHeight="false" outlineLevel="0" collapsed="false">
      <c r="A1554" s="2" t="s">
        <v>4108</v>
      </c>
      <c r="B1554" s="2" t="s">
        <v>124</v>
      </c>
      <c r="C1554" s="2" t="s">
        <v>4032</v>
      </c>
      <c r="D1554" s="2" t="s">
        <v>47</v>
      </c>
      <c r="E1554" s="2" t="s">
        <v>1013</v>
      </c>
      <c r="F1554" s="2" t="s">
        <v>1014</v>
      </c>
      <c r="G1554" s="2" t="s">
        <v>4109</v>
      </c>
    </row>
    <row r="1555" customFormat="false" ht="15" hidden="false" customHeight="false" outlineLevel="0" collapsed="false">
      <c r="A1555" s="2" t="s">
        <v>4110</v>
      </c>
      <c r="B1555" s="2" t="s">
        <v>124</v>
      </c>
      <c r="C1555" s="2" t="s">
        <v>4032</v>
      </c>
      <c r="D1555" s="2" t="s">
        <v>47</v>
      </c>
      <c r="E1555" s="2" t="s">
        <v>1013</v>
      </c>
      <c r="F1555" s="2" t="s">
        <v>1014</v>
      </c>
      <c r="G1555" s="2" t="s">
        <v>4111</v>
      </c>
    </row>
    <row r="1556" customFormat="false" ht="15" hidden="false" customHeight="false" outlineLevel="0" collapsed="false">
      <c r="A1556" s="2" t="s">
        <v>4112</v>
      </c>
      <c r="B1556" s="2" t="s">
        <v>124</v>
      </c>
      <c r="C1556" s="2" t="s">
        <v>4032</v>
      </c>
      <c r="D1556" s="2" t="s">
        <v>47</v>
      </c>
      <c r="E1556" s="2" t="s">
        <v>1013</v>
      </c>
      <c r="F1556" s="2" t="s">
        <v>1014</v>
      </c>
      <c r="G1556" s="2" t="s">
        <v>4113</v>
      </c>
    </row>
    <row r="1557" customFormat="false" ht="15" hidden="false" customHeight="false" outlineLevel="0" collapsed="false">
      <c r="A1557" s="2" t="s">
        <v>4114</v>
      </c>
      <c r="B1557" s="2" t="s">
        <v>124</v>
      </c>
      <c r="C1557" s="2" t="s">
        <v>4032</v>
      </c>
      <c r="D1557" s="2" t="s">
        <v>47</v>
      </c>
      <c r="E1557" s="2" t="s">
        <v>1013</v>
      </c>
      <c r="F1557" s="2" t="s">
        <v>1014</v>
      </c>
      <c r="G1557" s="2" t="s">
        <v>4115</v>
      </c>
    </row>
    <row r="1558" customFormat="false" ht="15" hidden="false" customHeight="false" outlineLevel="0" collapsed="false">
      <c r="A1558" s="2" t="s">
        <v>4116</v>
      </c>
      <c r="B1558" s="2" t="s">
        <v>124</v>
      </c>
      <c r="C1558" s="2" t="s">
        <v>4032</v>
      </c>
      <c r="D1558" s="2" t="s">
        <v>47</v>
      </c>
      <c r="E1558" s="2" t="s">
        <v>1013</v>
      </c>
      <c r="F1558" s="2" t="s">
        <v>1014</v>
      </c>
      <c r="G1558" s="2" t="s">
        <v>4117</v>
      </c>
    </row>
    <row r="1559" customFormat="false" ht="15" hidden="false" customHeight="false" outlineLevel="0" collapsed="false">
      <c r="A1559" s="2" t="s">
        <v>4118</v>
      </c>
      <c r="B1559" s="2" t="s">
        <v>124</v>
      </c>
      <c r="C1559" s="2" t="s">
        <v>4032</v>
      </c>
      <c r="D1559" s="2" t="s">
        <v>47</v>
      </c>
      <c r="E1559" s="2" t="s">
        <v>1013</v>
      </c>
      <c r="F1559" s="2" t="s">
        <v>1014</v>
      </c>
      <c r="G1559" s="2" t="s">
        <v>4119</v>
      </c>
    </row>
    <row r="1560" customFormat="false" ht="15" hidden="false" customHeight="false" outlineLevel="0" collapsed="false">
      <c r="A1560" s="2" t="s">
        <v>4120</v>
      </c>
      <c r="B1560" s="2" t="s">
        <v>124</v>
      </c>
      <c r="C1560" s="2" t="s">
        <v>4032</v>
      </c>
      <c r="D1560" s="2" t="s">
        <v>47</v>
      </c>
      <c r="E1560" s="2" t="s">
        <v>1013</v>
      </c>
      <c r="F1560" s="2" t="s">
        <v>1014</v>
      </c>
      <c r="G1560" s="2" t="s">
        <v>4121</v>
      </c>
    </row>
    <row r="1561" customFormat="false" ht="15" hidden="false" customHeight="false" outlineLevel="0" collapsed="false">
      <c r="A1561" s="2" t="s">
        <v>4122</v>
      </c>
      <c r="B1561" s="2" t="s">
        <v>124</v>
      </c>
      <c r="C1561" s="2" t="s">
        <v>4032</v>
      </c>
      <c r="D1561" s="2" t="s">
        <v>47</v>
      </c>
      <c r="E1561" s="2" t="s">
        <v>1013</v>
      </c>
      <c r="F1561" s="2" t="s">
        <v>1014</v>
      </c>
      <c r="G1561" s="2" t="s">
        <v>4123</v>
      </c>
    </row>
    <row r="1562" customFormat="false" ht="15" hidden="false" customHeight="false" outlineLevel="0" collapsed="false">
      <c r="A1562" s="2" t="s">
        <v>4124</v>
      </c>
      <c r="B1562" s="2" t="s">
        <v>124</v>
      </c>
      <c r="C1562" s="2" t="s">
        <v>4032</v>
      </c>
      <c r="D1562" s="2" t="s">
        <v>47</v>
      </c>
      <c r="E1562" s="2" t="s">
        <v>1013</v>
      </c>
      <c r="F1562" s="2" t="s">
        <v>1014</v>
      </c>
      <c r="G1562" s="2" t="s">
        <v>4125</v>
      </c>
    </row>
    <row r="1563" customFormat="false" ht="15" hidden="false" customHeight="false" outlineLevel="0" collapsed="false">
      <c r="A1563" s="2" t="s">
        <v>4126</v>
      </c>
      <c r="B1563" s="2" t="s">
        <v>124</v>
      </c>
      <c r="C1563" s="2" t="s">
        <v>4032</v>
      </c>
      <c r="D1563" s="2" t="s">
        <v>47</v>
      </c>
      <c r="E1563" s="2" t="s">
        <v>1013</v>
      </c>
      <c r="F1563" s="2" t="s">
        <v>1014</v>
      </c>
      <c r="G1563" s="2" t="s">
        <v>4127</v>
      </c>
    </row>
    <row r="1564" customFormat="false" ht="15" hidden="false" customHeight="false" outlineLevel="0" collapsed="false">
      <c r="A1564" s="2" t="s">
        <v>4128</v>
      </c>
      <c r="B1564" s="2" t="s">
        <v>124</v>
      </c>
      <c r="C1564" s="2" t="s">
        <v>4032</v>
      </c>
      <c r="D1564" s="2" t="s">
        <v>47</v>
      </c>
      <c r="E1564" s="2" t="s">
        <v>1013</v>
      </c>
      <c r="F1564" s="2" t="s">
        <v>1014</v>
      </c>
      <c r="G1564" s="2" t="s">
        <v>4129</v>
      </c>
    </row>
    <row r="1565" customFormat="false" ht="15" hidden="false" customHeight="false" outlineLevel="0" collapsed="false">
      <c r="A1565" s="2" t="s">
        <v>4130</v>
      </c>
      <c r="B1565" s="2" t="s">
        <v>124</v>
      </c>
      <c r="C1565" s="2" t="s">
        <v>4032</v>
      </c>
      <c r="D1565" s="2" t="s">
        <v>47</v>
      </c>
      <c r="E1565" s="2" t="s">
        <v>1013</v>
      </c>
      <c r="F1565" s="2" t="s">
        <v>1014</v>
      </c>
      <c r="G1565" s="2" t="s">
        <v>4131</v>
      </c>
    </row>
    <row r="1566" customFormat="false" ht="15" hidden="false" customHeight="false" outlineLevel="0" collapsed="false">
      <c r="A1566" s="2" t="s">
        <v>4132</v>
      </c>
      <c r="B1566" s="2" t="s">
        <v>124</v>
      </c>
      <c r="C1566" s="2" t="s">
        <v>4032</v>
      </c>
      <c r="D1566" s="2" t="s">
        <v>47</v>
      </c>
      <c r="E1566" s="2" t="s">
        <v>1013</v>
      </c>
      <c r="F1566" s="2" t="s">
        <v>1014</v>
      </c>
      <c r="G1566" s="2" t="s">
        <v>4133</v>
      </c>
    </row>
    <row r="1567" customFormat="false" ht="15" hidden="false" customHeight="false" outlineLevel="0" collapsed="false">
      <c r="A1567" s="2" t="s">
        <v>4134</v>
      </c>
      <c r="B1567" s="2" t="s">
        <v>124</v>
      </c>
      <c r="C1567" s="2" t="s">
        <v>4032</v>
      </c>
      <c r="D1567" s="2" t="s">
        <v>47</v>
      </c>
      <c r="E1567" s="2" t="s">
        <v>1013</v>
      </c>
      <c r="F1567" s="2" t="s">
        <v>1014</v>
      </c>
      <c r="G1567" s="2" t="s">
        <v>4135</v>
      </c>
    </row>
    <row r="1568" customFormat="false" ht="15" hidden="false" customHeight="false" outlineLevel="0" collapsed="false">
      <c r="A1568" s="2" t="s">
        <v>4136</v>
      </c>
      <c r="B1568" s="2" t="s">
        <v>124</v>
      </c>
      <c r="C1568" s="2" t="s">
        <v>4032</v>
      </c>
      <c r="D1568" s="2" t="s">
        <v>47</v>
      </c>
      <c r="E1568" s="2" t="s">
        <v>1013</v>
      </c>
      <c r="F1568" s="2" t="s">
        <v>1014</v>
      </c>
      <c r="G1568" s="2" t="s">
        <v>4137</v>
      </c>
    </row>
    <row r="1569" customFormat="false" ht="15" hidden="false" customHeight="false" outlineLevel="0" collapsed="false">
      <c r="A1569" s="2" t="s">
        <v>4138</v>
      </c>
      <c r="B1569" s="2" t="s">
        <v>124</v>
      </c>
      <c r="C1569" s="2" t="s">
        <v>4032</v>
      </c>
      <c r="D1569" s="2" t="s">
        <v>47</v>
      </c>
      <c r="E1569" s="2" t="s">
        <v>1013</v>
      </c>
      <c r="F1569" s="2" t="s">
        <v>1014</v>
      </c>
      <c r="G1569" s="2" t="s">
        <v>4139</v>
      </c>
    </row>
    <row r="1570" customFormat="false" ht="15" hidden="false" customHeight="false" outlineLevel="0" collapsed="false">
      <c r="A1570" s="2" t="s">
        <v>4140</v>
      </c>
      <c r="B1570" s="2" t="s">
        <v>124</v>
      </c>
      <c r="C1570" s="2" t="s">
        <v>4032</v>
      </c>
      <c r="D1570" s="2" t="s">
        <v>47</v>
      </c>
      <c r="E1570" s="2" t="s">
        <v>1013</v>
      </c>
      <c r="F1570" s="2" t="s">
        <v>1014</v>
      </c>
      <c r="G1570" s="2" t="s">
        <v>4141</v>
      </c>
    </row>
    <row r="1571" customFormat="false" ht="15" hidden="false" customHeight="false" outlineLevel="0" collapsed="false">
      <c r="A1571" s="2" t="s">
        <v>4142</v>
      </c>
      <c r="B1571" s="2" t="s">
        <v>124</v>
      </c>
      <c r="C1571" s="2" t="s">
        <v>4032</v>
      </c>
      <c r="D1571" s="2" t="s">
        <v>47</v>
      </c>
      <c r="E1571" s="2" t="s">
        <v>1013</v>
      </c>
      <c r="F1571" s="2" t="s">
        <v>1014</v>
      </c>
      <c r="G1571" s="2" t="s">
        <v>4143</v>
      </c>
    </row>
    <row r="1572" customFormat="false" ht="15" hidden="false" customHeight="false" outlineLevel="0" collapsed="false">
      <c r="A1572" s="2" t="s">
        <v>4144</v>
      </c>
      <c r="B1572" s="2" t="s">
        <v>124</v>
      </c>
      <c r="C1572" s="2" t="s">
        <v>4032</v>
      </c>
      <c r="D1572" s="2" t="s">
        <v>47</v>
      </c>
      <c r="E1572" s="2" t="s">
        <v>1013</v>
      </c>
      <c r="F1572" s="2" t="s">
        <v>1014</v>
      </c>
      <c r="G1572" s="2" t="s">
        <v>4145</v>
      </c>
    </row>
    <row r="1573" customFormat="false" ht="15" hidden="false" customHeight="false" outlineLevel="0" collapsed="false">
      <c r="A1573" s="2" t="s">
        <v>4146</v>
      </c>
      <c r="B1573" s="2" t="s">
        <v>124</v>
      </c>
      <c r="C1573" s="2" t="s">
        <v>4032</v>
      </c>
      <c r="D1573" s="2" t="s">
        <v>47</v>
      </c>
      <c r="E1573" s="2" t="s">
        <v>1013</v>
      </c>
      <c r="F1573" s="2" t="s">
        <v>1014</v>
      </c>
      <c r="G1573" s="2" t="s">
        <v>4147</v>
      </c>
    </row>
    <row r="1574" customFormat="false" ht="15" hidden="false" customHeight="false" outlineLevel="0" collapsed="false">
      <c r="A1574" s="2" t="s">
        <v>4148</v>
      </c>
      <c r="B1574" s="2" t="s">
        <v>124</v>
      </c>
      <c r="C1574" s="2" t="s">
        <v>4032</v>
      </c>
      <c r="D1574" s="2" t="s">
        <v>47</v>
      </c>
      <c r="E1574" s="2" t="s">
        <v>1013</v>
      </c>
      <c r="F1574" s="2" t="s">
        <v>1014</v>
      </c>
      <c r="G1574" s="2" t="s">
        <v>4149</v>
      </c>
    </row>
    <row r="1575" customFormat="false" ht="15" hidden="false" customHeight="false" outlineLevel="0" collapsed="false">
      <c r="A1575" s="2" t="s">
        <v>4150</v>
      </c>
      <c r="B1575" s="2" t="s">
        <v>124</v>
      </c>
      <c r="C1575" s="2" t="s">
        <v>4032</v>
      </c>
      <c r="D1575" s="2" t="s">
        <v>47</v>
      </c>
      <c r="E1575" s="2" t="s">
        <v>1013</v>
      </c>
      <c r="F1575" s="2" t="s">
        <v>1014</v>
      </c>
      <c r="G1575" s="2" t="s">
        <v>4151</v>
      </c>
    </row>
    <row r="1576" customFormat="false" ht="15" hidden="false" customHeight="false" outlineLevel="0" collapsed="false">
      <c r="A1576" s="2" t="s">
        <v>4152</v>
      </c>
      <c r="B1576" s="2" t="s">
        <v>124</v>
      </c>
      <c r="C1576" s="2" t="s">
        <v>4032</v>
      </c>
      <c r="D1576" s="2" t="s">
        <v>47</v>
      </c>
      <c r="E1576" s="2" t="s">
        <v>1013</v>
      </c>
      <c r="F1576" s="2" t="s">
        <v>1014</v>
      </c>
      <c r="G1576" s="2" t="s">
        <v>4153</v>
      </c>
    </row>
    <row r="1577" customFormat="false" ht="15" hidden="false" customHeight="false" outlineLevel="0" collapsed="false">
      <c r="A1577" s="2" t="s">
        <v>4154</v>
      </c>
      <c r="B1577" s="2" t="s">
        <v>124</v>
      </c>
      <c r="C1577" s="2" t="s">
        <v>4032</v>
      </c>
      <c r="D1577" s="2" t="s">
        <v>47</v>
      </c>
      <c r="E1577" s="2" t="s">
        <v>1013</v>
      </c>
      <c r="F1577" s="2" t="s">
        <v>1014</v>
      </c>
      <c r="G1577" s="2" t="s">
        <v>4155</v>
      </c>
    </row>
    <row r="1578" customFormat="false" ht="15" hidden="false" customHeight="false" outlineLevel="0" collapsed="false">
      <c r="A1578" s="2" t="s">
        <v>4156</v>
      </c>
      <c r="B1578" s="2" t="s">
        <v>124</v>
      </c>
      <c r="C1578" s="2" t="s">
        <v>4032</v>
      </c>
      <c r="D1578" s="2" t="s">
        <v>47</v>
      </c>
      <c r="E1578" s="2" t="s">
        <v>1013</v>
      </c>
      <c r="F1578" s="2" t="s">
        <v>1014</v>
      </c>
      <c r="G1578" s="2" t="s">
        <v>4157</v>
      </c>
    </row>
    <row r="1579" customFormat="false" ht="15" hidden="false" customHeight="false" outlineLevel="0" collapsed="false">
      <c r="A1579" s="2" t="s">
        <v>4158</v>
      </c>
      <c r="B1579" s="2" t="s">
        <v>124</v>
      </c>
      <c r="C1579" s="2" t="s">
        <v>4032</v>
      </c>
      <c r="D1579" s="2" t="s">
        <v>47</v>
      </c>
      <c r="E1579" s="2" t="s">
        <v>1013</v>
      </c>
      <c r="F1579" s="2" t="s">
        <v>1014</v>
      </c>
      <c r="G1579" s="2" t="s">
        <v>4159</v>
      </c>
    </row>
    <row r="1580" customFormat="false" ht="15" hidden="false" customHeight="false" outlineLevel="0" collapsed="false">
      <c r="A1580" s="2" t="s">
        <v>4160</v>
      </c>
      <c r="B1580" s="2" t="s">
        <v>124</v>
      </c>
      <c r="C1580" s="2" t="s">
        <v>4032</v>
      </c>
      <c r="D1580" s="2" t="s">
        <v>47</v>
      </c>
      <c r="E1580" s="2" t="s">
        <v>1013</v>
      </c>
      <c r="F1580" s="2" t="s">
        <v>1014</v>
      </c>
      <c r="G1580" s="2" t="s">
        <v>4161</v>
      </c>
    </row>
    <row r="1581" customFormat="false" ht="15" hidden="false" customHeight="false" outlineLevel="0" collapsed="false">
      <c r="A1581" s="2" t="s">
        <v>4162</v>
      </c>
      <c r="B1581" s="2" t="s">
        <v>124</v>
      </c>
      <c r="C1581" s="2" t="s">
        <v>4032</v>
      </c>
      <c r="D1581" s="2" t="s">
        <v>47</v>
      </c>
      <c r="E1581" s="2" t="s">
        <v>1013</v>
      </c>
      <c r="F1581" s="2" t="s">
        <v>1014</v>
      </c>
      <c r="G1581" s="2" t="s">
        <v>4163</v>
      </c>
    </row>
    <row r="1582" customFormat="false" ht="15" hidden="false" customHeight="false" outlineLevel="0" collapsed="false">
      <c r="A1582" s="2" t="s">
        <v>4164</v>
      </c>
      <c r="B1582" s="2" t="s">
        <v>124</v>
      </c>
      <c r="C1582" s="2" t="s">
        <v>4032</v>
      </c>
      <c r="D1582" s="2" t="s">
        <v>47</v>
      </c>
      <c r="E1582" s="2" t="s">
        <v>1013</v>
      </c>
      <c r="F1582" s="2" t="s">
        <v>1014</v>
      </c>
      <c r="G1582" s="2" t="s">
        <v>4165</v>
      </c>
    </row>
    <row r="1583" customFormat="false" ht="15" hidden="false" customHeight="false" outlineLevel="0" collapsed="false">
      <c r="A1583" s="2" t="s">
        <v>4166</v>
      </c>
      <c r="B1583" s="2" t="s">
        <v>124</v>
      </c>
      <c r="C1583" s="2" t="s">
        <v>4032</v>
      </c>
      <c r="D1583" s="2" t="s">
        <v>47</v>
      </c>
      <c r="E1583" s="2" t="s">
        <v>1013</v>
      </c>
      <c r="F1583" s="2" t="s">
        <v>1014</v>
      </c>
      <c r="G1583" s="2" t="s">
        <v>4167</v>
      </c>
    </row>
    <row r="1584" customFormat="false" ht="15" hidden="false" customHeight="false" outlineLevel="0" collapsed="false">
      <c r="A1584" s="2" t="s">
        <v>4168</v>
      </c>
      <c r="B1584" s="2" t="s">
        <v>124</v>
      </c>
      <c r="C1584" s="2" t="s">
        <v>4032</v>
      </c>
      <c r="D1584" s="2" t="s">
        <v>47</v>
      </c>
      <c r="E1584" s="2" t="s">
        <v>1013</v>
      </c>
      <c r="F1584" s="2" t="s">
        <v>1014</v>
      </c>
      <c r="G1584" s="2" t="s">
        <v>4169</v>
      </c>
    </row>
    <row r="1585" customFormat="false" ht="15" hidden="false" customHeight="false" outlineLevel="0" collapsed="false">
      <c r="A1585" s="2" t="s">
        <v>4170</v>
      </c>
      <c r="B1585" s="2" t="s">
        <v>124</v>
      </c>
      <c r="C1585" s="2" t="s">
        <v>4032</v>
      </c>
      <c r="D1585" s="2" t="s">
        <v>47</v>
      </c>
      <c r="E1585" s="2" t="s">
        <v>1013</v>
      </c>
      <c r="F1585" s="2" t="s">
        <v>1014</v>
      </c>
      <c r="G1585" s="2" t="s">
        <v>4171</v>
      </c>
    </row>
    <row r="1586" customFormat="false" ht="15" hidden="false" customHeight="false" outlineLevel="0" collapsed="false">
      <c r="A1586" s="2" t="s">
        <v>4172</v>
      </c>
      <c r="B1586" s="2" t="s">
        <v>124</v>
      </c>
      <c r="C1586" s="2" t="s">
        <v>4032</v>
      </c>
      <c r="D1586" s="2" t="s">
        <v>47</v>
      </c>
      <c r="E1586" s="2" t="s">
        <v>1013</v>
      </c>
      <c r="F1586" s="2" t="s">
        <v>1014</v>
      </c>
      <c r="G1586" s="2" t="s">
        <v>4173</v>
      </c>
    </row>
    <row r="1587" customFormat="false" ht="15" hidden="false" customHeight="false" outlineLevel="0" collapsed="false">
      <c r="A1587" s="2" t="s">
        <v>4174</v>
      </c>
      <c r="B1587" s="2" t="s">
        <v>124</v>
      </c>
      <c r="C1587" s="2" t="s">
        <v>4032</v>
      </c>
      <c r="D1587" s="2" t="s">
        <v>47</v>
      </c>
      <c r="E1587" s="2" t="s">
        <v>1013</v>
      </c>
      <c r="F1587" s="2" t="s">
        <v>1014</v>
      </c>
      <c r="G1587" s="2" t="s">
        <v>4175</v>
      </c>
    </row>
    <row r="1588" customFormat="false" ht="15" hidden="false" customHeight="false" outlineLevel="0" collapsed="false">
      <c r="A1588" s="2" t="s">
        <v>4176</v>
      </c>
      <c r="B1588" s="2" t="s">
        <v>124</v>
      </c>
      <c r="C1588" s="2" t="s">
        <v>4032</v>
      </c>
      <c r="D1588" s="2" t="s">
        <v>47</v>
      </c>
      <c r="E1588" s="2" t="s">
        <v>1013</v>
      </c>
      <c r="F1588" s="2" t="s">
        <v>1014</v>
      </c>
      <c r="G1588" s="2" t="s">
        <v>4177</v>
      </c>
    </row>
    <row r="1589" customFormat="false" ht="15" hidden="false" customHeight="false" outlineLevel="0" collapsed="false">
      <c r="A1589" s="2" t="s">
        <v>4178</v>
      </c>
      <c r="B1589" s="2" t="s">
        <v>124</v>
      </c>
      <c r="C1589" s="2" t="s">
        <v>4032</v>
      </c>
      <c r="D1589" s="2" t="s">
        <v>47</v>
      </c>
      <c r="E1589" s="2" t="s">
        <v>1013</v>
      </c>
      <c r="F1589" s="2" t="s">
        <v>1014</v>
      </c>
      <c r="G1589" s="2" t="s">
        <v>4179</v>
      </c>
    </row>
    <row r="1590" customFormat="false" ht="15" hidden="false" customHeight="false" outlineLevel="0" collapsed="false">
      <c r="A1590" s="2" t="s">
        <v>4180</v>
      </c>
      <c r="B1590" s="2" t="s">
        <v>124</v>
      </c>
      <c r="C1590" s="2" t="s">
        <v>4032</v>
      </c>
      <c r="D1590" s="2" t="s">
        <v>47</v>
      </c>
      <c r="E1590" s="2" t="s">
        <v>1013</v>
      </c>
      <c r="F1590" s="2" t="s">
        <v>1014</v>
      </c>
      <c r="G1590" s="2" t="s">
        <v>4181</v>
      </c>
    </row>
    <row r="1591" customFormat="false" ht="15" hidden="false" customHeight="false" outlineLevel="0" collapsed="false">
      <c r="A1591" s="2" t="s">
        <v>4182</v>
      </c>
      <c r="B1591" s="2" t="s">
        <v>124</v>
      </c>
      <c r="C1591" s="2" t="s">
        <v>4032</v>
      </c>
      <c r="D1591" s="2" t="s">
        <v>47</v>
      </c>
      <c r="E1591" s="2" t="s">
        <v>1013</v>
      </c>
      <c r="F1591" s="2" t="s">
        <v>1014</v>
      </c>
      <c r="G1591" s="2" t="s">
        <v>4183</v>
      </c>
    </row>
    <row r="1592" customFormat="false" ht="15" hidden="false" customHeight="false" outlineLevel="0" collapsed="false">
      <c r="A1592" s="2" t="s">
        <v>4184</v>
      </c>
      <c r="B1592" s="2" t="s">
        <v>124</v>
      </c>
      <c r="C1592" s="2" t="s">
        <v>4032</v>
      </c>
      <c r="D1592" s="2" t="s">
        <v>47</v>
      </c>
      <c r="E1592" s="2" t="s">
        <v>1013</v>
      </c>
      <c r="F1592" s="2" t="s">
        <v>1014</v>
      </c>
      <c r="G1592" s="2" t="s">
        <v>4185</v>
      </c>
    </row>
    <row r="1593" customFormat="false" ht="15" hidden="false" customHeight="false" outlineLevel="0" collapsed="false">
      <c r="A1593" s="2" t="s">
        <v>4186</v>
      </c>
      <c r="B1593" s="2" t="s">
        <v>124</v>
      </c>
      <c r="C1593" s="2" t="s">
        <v>4032</v>
      </c>
      <c r="D1593" s="2" t="s">
        <v>47</v>
      </c>
      <c r="E1593" s="2" t="s">
        <v>1013</v>
      </c>
      <c r="F1593" s="2" t="s">
        <v>1014</v>
      </c>
      <c r="G1593" s="2" t="s">
        <v>4187</v>
      </c>
    </row>
    <row r="1594" customFormat="false" ht="15" hidden="false" customHeight="false" outlineLevel="0" collapsed="false">
      <c r="A1594" s="2" t="s">
        <v>4188</v>
      </c>
      <c r="B1594" s="2" t="s">
        <v>124</v>
      </c>
      <c r="C1594" s="2" t="s">
        <v>4032</v>
      </c>
      <c r="D1594" s="2" t="s">
        <v>47</v>
      </c>
      <c r="E1594" s="2" t="s">
        <v>1013</v>
      </c>
      <c r="F1594" s="2" t="s">
        <v>1014</v>
      </c>
      <c r="G1594" s="2" t="s">
        <v>4189</v>
      </c>
    </row>
    <row r="1595" customFormat="false" ht="15" hidden="false" customHeight="false" outlineLevel="0" collapsed="false">
      <c r="A1595" s="2" t="s">
        <v>4190</v>
      </c>
      <c r="B1595" s="2" t="s">
        <v>124</v>
      </c>
      <c r="C1595" s="2" t="s">
        <v>4032</v>
      </c>
      <c r="D1595" s="2" t="s">
        <v>47</v>
      </c>
      <c r="E1595" s="2" t="s">
        <v>1013</v>
      </c>
      <c r="F1595" s="2" t="s">
        <v>1014</v>
      </c>
      <c r="G1595" s="2" t="s">
        <v>4191</v>
      </c>
    </row>
    <row r="1596" customFormat="false" ht="15" hidden="false" customHeight="false" outlineLevel="0" collapsed="false">
      <c r="A1596" s="2" t="s">
        <v>4192</v>
      </c>
      <c r="B1596" s="2" t="s">
        <v>124</v>
      </c>
      <c r="C1596" s="2" t="s">
        <v>4032</v>
      </c>
      <c r="D1596" s="2" t="s">
        <v>47</v>
      </c>
      <c r="E1596" s="2" t="s">
        <v>1013</v>
      </c>
      <c r="F1596" s="2" t="s">
        <v>1014</v>
      </c>
      <c r="G1596" s="2" t="s">
        <v>4193</v>
      </c>
    </row>
    <row r="1597" customFormat="false" ht="15" hidden="false" customHeight="false" outlineLevel="0" collapsed="false">
      <c r="A1597" s="2" t="s">
        <v>4194</v>
      </c>
      <c r="B1597" s="2" t="s">
        <v>124</v>
      </c>
      <c r="C1597" s="2" t="s">
        <v>4032</v>
      </c>
      <c r="D1597" s="2" t="s">
        <v>47</v>
      </c>
      <c r="E1597" s="2" t="s">
        <v>1013</v>
      </c>
      <c r="F1597" s="2" t="s">
        <v>1014</v>
      </c>
      <c r="G1597" s="2" t="s">
        <v>4195</v>
      </c>
    </row>
    <row r="1598" customFormat="false" ht="15" hidden="false" customHeight="false" outlineLevel="0" collapsed="false">
      <c r="A1598" s="2" t="s">
        <v>4196</v>
      </c>
      <c r="B1598" s="2" t="s">
        <v>124</v>
      </c>
      <c r="C1598" s="2" t="s">
        <v>4032</v>
      </c>
      <c r="D1598" s="2" t="s">
        <v>47</v>
      </c>
      <c r="E1598" s="2" t="s">
        <v>1013</v>
      </c>
      <c r="F1598" s="2" t="s">
        <v>1014</v>
      </c>
      <c r="G1598" s="2" t="s">
        <v>4197</v>
      </c>
    </row>
    <row r="1599" customFormat="false" ht="15" hidden="false" customHeight="false" outlineLevel="0" collapsed="false">
      <c r="A1599" s="2" t="s">
        <v>4198</v>
      </c>
      <c r="B1599" s="2" t="s">
        <v>124</v>
      </c>
      <c r="C1599" s="2" t="s">
        <v>4032</v>
      </c>
      <c r="D1599" s="2" t="s">
        <v>47</v>
      </c>
      <c r="E1599" s="2" t="s">
        <v>1013</v>
      </c>
      <c r="F1599" s="2" t="s">
        <v>1014</v>
      </c>
      <c r="G1599" s="2" t="s">
        <v>4199</v>
      </c>
    </row>
    <row r="1600" customFormat="false" ht="15" hidden="false" customHeight="false" outlineLevel="0" collapsed="false">
      <c r="A1600" s="2" t="s">
        <v>4200</v>
      </c>
      <c r="B1600" s="2" t="s">
        <v>124</v>
      </c>
      <c r="C1600" s="2" t="s">
        <v>4032</v>
      </c>
      <c r="D1600" s="2" t="s">
        <v>47</v>
      </c>
      <c r="E1600" s="2" t="s">
        <v>1013</v>
      </c>
      <c r="F1600" s="2" t="s">
        <v>1014</v>
      </c>
      <c r="G1600" s="2" t="s">
        <v>4201</v>
      </c>
    </row>
    <row r="1601" customFormat="false" ht="15" hidden="false" customHeight="false" outlineLevel="0" collapsed="false">
      <c r="A1601" s="2" t="s">
        <v>4202</v>
      </c>
      <c r="B1601" s="2" t="s">
        <v>124</v>
      </c>
      <c r="C1601" s="2" t="s">
        <v>4032</v>
      </c>
      <c r="D1601" s="2" t="s">
        <v>47</v>
      </c>
      <c r="E1601" s="2" t="s">
        <v>1013</v>
      </c>
      <c r="F1601" s="2" t="s">
        <v>1014</v>
      </c>
      <c r="G1601" s="2" t="s">
        <v>4203</v>
      </c>
    </row>
    <row r="1602" customFormat="false" ht="15" hidden="false" customHeight="false" outlineLevel="0" collapsed="false">
      <c r="A1602" s="2" t="s">
        <v>4204</v>
      </c>
      <c r="B1602" s="2" t="s">
        <v>124</v>
      </c>
      <c r="C1602" s="2" t="s">
        <v>4032</v>
      </c>
      <c r="D1602" s="2" t="s">
        <v>47</v>
      </c>
      <c r="E1602" s="2" t="s">
        <v>1013</v>
      </c>
      <c r="F1602" s="2" t="s">
        <v>1014</v>
      </c>
      <c r="G1602" s="2" t="s">
        <v>4205</v>
      </c>
    </row>
    <row r="1603" customFormat="false" ht="15" hidden="false" customHeight="false" outlineLevel="0" collapsed="false">
      <c r="A1603" s="2" t="s">
        <v>4206</v>
      </c>
      <c r="B1603" s="2" t="s">
        <v>124</v>
      </c>
      <c r="C1603" s="2" t="s">
        <v>4032</v>
      </c>
      <c r="D1603" s="2" t="s">
        <v>47</v>
      </c>
      <c r="E1603" s="2" t="s">
        <v>1013</v>
      </c>
      <c r="F1603" s="2" t="s">
        <v>1014</v>
      </c>
      <c r="G1603" s="2" t="s">
        <v>4207</v>
      </c>
    </row>
    <row r="1604" customFormat="false" ht="15" hidden="false" customHeight="false" outlineLevel="0" collapsed="false">
      <c r="A1604" s="2" t="s">
        <v>4208</v>
      </c>
      <c r="B1604" s="2" t="s">
        <v>124</v>
      </c>
      <c r="C1604" s="2" t="s">
        <v>4032</v>
      </c>
      <c r="D1604" s="2" t="s">
        <v>47</v>
      </c>
      <c r="E1604" s="2" t="s">
        <v>1013</v>
      </c>
      <c r="F1604" s="2" t="s">
        <v>1014</v>
      </c>
      <c r="G1604" s="2" t="s">
        <v>4209</v>
      </c>
    </row>
    <row r="1605" customFormat="false" ht="15" hidden="false" customHeight="false" outlineLevel="0" collapsed="false">
      <c r="A1605" s="2" t="s">
        <v>4210</v>
      </c>
      <c r="B1605" s="2" t="s">
        <v>124</v>
      </c>
      <c r="C1605" s="2" t="s">
        <v>4032</v>
      </c>
      <c r="D1605" s="2" t="s">
        <v>47</v>
      </c>
      <c r="E1605" s="2" t="s">
        <v>1013</v>
      </c>
      <c r="F1605" s="2" t="s">
        <v>1014</v>
      </c>
      <c r="G1605" s="2" t="s">
        <v>4211</v>
      </c>
    </row>
    <row r="1606" customFormat="false" ht="15" hidden="false" customHeight="false" outlineLevel="0" collapsed="false">
      <c r="A1606" s="2" t="s">
        <v>4212</v>
      </c>
      <c r="B1606" s="2" t="s">
        <v>124</v>
      </c>
      <c r="C1606" s="2" t="s">
        <v>4032</v>
      </c>
      <c r="D1606" s="2" t="s">
        <v>47</v>
      </c>
      <c r="E1606" s="2" t="s">
        <v>1013</v>
      </c>
      <c r="F1606" s="2" t="s">
        <v>1014</v>
      </c>
      <c r="G1606" s="2" t="s">
        <v>4213</v>
      </c>
    </row>
    <row r="1607" customFormat="false" ht="15" hidden="false" customHeight="false" outlineLevel="0" collapsed="false">
      <c r="A1607" s="2" t="s">
        <v>4214</v>
      </c>
      <c r="B1607" s="2" t="s">
        <v>124</v>
      </c>
      <c r="C1607" s="2" t="s">
        <v>4032</v>
      </c>
      <c r="D1607" s="2" t="s">
        <v>47</v>
      </c>
      <c r="E1607" s="2" t="s">
        <v>1013</v>
      </c>
      <c r="F1607" s="2" t="s">
        <v>1014</v>
      </c>
      <c r="G1607" s="2" t="s">
        <v>4215</v>
      </c>
    </row>
    <row r="1608" customFormat="false" ht="15" hidden="false" customHeight="false" outlineLevel="0" collapsed="false">
      <c r="A1608" s="2" t="s">
        <v>4216</v>
      </c>
      <c r="B1608" s="2" t="s">
        <v>124</v>
      </c>
      <c r="C1608" s="2" t="s">
        <v>4032</v>
      </c>
      <c r="D1608" s="2" t="s">
        <v>47</v>
      </c>
      <c r="E1608" s="2" t="s">
        <v>1013</v>
      </c>
      <c r="F1608" s="2" t="s">
        <v>1014</v>
      </c>
      <c r="G1608" s="2" t="s">
        <v>4217</v>
      </c>
    </row>
    <row r="1609" customFormat="false" ht="15" hidden="false" customHeight="false" outlineLevel="0" collapsed="false">
      <c r="A1609" s="2" t="s">
        <v>4218</v>
      </c>
      <c r="B1609" s="2" t="s">
        <v>124</v>
      </c>
      <c r="C1609" s="2" t="s">
        <v>4032</v>
      </c>
      <c r="D1609" s="2" t="s">
        <v>47</v>
      </c>
      <c r="E1609" s="2" t="s">
        <v>1013</v>
      </c>
      <c r="F1609" s="2" t="s">
        <v>1014</v>
      </c>
      <c r="G1609" s="2" t="s">
        <v>4219</v>
      </c>
    </row>
    <row r="1610" customFormat="false" ht="15" hidden="false" customHeight="false" outlineLevel="0" collapsed="false">
      <c r="A1610" s="2" t="s">
        <v>4220</v>
      </c>
      <c r="B1610" s="2" t="s">
        <v>124</v>
      </c>
      <c r="C1610" s="2" t="s">
        <v>4032</v>
      </c>
      <c r="D1610" s="2" t="s">
        <v>47</v>
      </c>
      <c r="E1610" s="2" t="s">
        <v>1013</v>
      </c>
      <c r="F1610" s="2" t="s">
        <v>1014</v>
      </c>
      <c r="G1610" s="2" t="s">
        <v>4221</v>
      </c>
    </row>
    <row r="1611" customFormat="false" ht="15" hidden="false" customHeight="false" outlineLevel="0" collapsed="false">
      <c r="A1611" s="2" t="s">
        <v>4222</v>
      </c>
      <c r="B1611" s="2" t="s">
        <v>124</v>
      </c>
      <c r="C1611" s="2" t="s">
        <v>4032</v>
      </c>
      <c r="D1611" s="2" t="s">
        <v>47</v>
      </c>
      <c r="E1611" s="2" t="s">
        <v>1013</v>
      </c>
      <c r="F1611" s="2" t="s">
        <v>1014</v>
      </c>
      <c r="G1611" s="2" t="s">
        <v>4223</v>
      </c>
    </row>
    <row r="1612" customFormat="false" ht="15" hidden="false" customHeight="false" outlineLevel="0" collapsed="false">
      <c r="A1612" s="2" t="s">
        <v>4224</v>
      </c>
      <c r="B1612" s="2" t="s">
        <v>124</v>
      </c>
      <c r="C1612" s="2" t="s">
        <v>4032</v>
      </c>
      <c r="D1612" s="2" t="s">
        <v>47</v>
      </c>
      <c r="E1612" s="2" t="s">
        <v>1013</v>
      </c>
      <c r="F1612" s="2" t="s">
        <v>1014</v>
      </c>
      <c r="G1612" s="2" t="s">
        <v>4225</v>
      </c>
    </row>
    <row r="1613" customFormat="false" ht="15" hidden="false" customHeight="false" outlineLevel="0" collapsed="false">
      <c r="A1613" s="2" t="s">
        <v>4226</v>
      </c>
      <c r="B1613" s="2" t="s">
        <v>124</v>
      </c>
      <c r="C1613" s="2" t="s">
        <v>4032</v>
      </c>
      <c r="D1613" s="2" t="s">
        <v>47</v>
      </c>
      <c r="E1613" s="2" t="s">
        <v>1013</v>
      </c>
      <c r="F1613" s="2" t="s">
        <v>1014</v>
      </c>
      <c r="G1613" s="2" t="s">
        <v>4227</v>
      </c>
    </row>
    <row r="1614" customFormat="false" ht="15" hidden="false" customHeight="false" outlineLevel="0" collapsed="false">
      <c r="A1614" s="2" t="s">
        <v>4228</v>
      </c>
      <c r="B1614" s="2" t="s">
        <v>124</v>
      </c>
      <c r="C1614" s="2" t="s">
        <v>4032</v>
      </c>
      <c r="D1614" s="2" t="s">
        <v>47</v>
      </c>
      <c r="E1614" s="2" t="s">
        <v>1013</v>
      </c>
      <c r="F1614" s="2" t="s">
        <v>1014</v>
      </c>
      <c r="G1614" s="2" t="s">
        <v>4229</v>
      </c>
    </row>
    <row r="1615" customFormat="false" ht="15" hidden="false" customHeight="false" outlineLevel="0" collapsed="false">
      <c r="A1615" s="2" t="s">
        <v>4230</v>
      </c>
      <c r="B1615" s="2" t="s">
        <v>124</v>
      </c>
      <c r="C1615" s="2" t="s">
        <v>4032</v>
      </c>
      <c r="D1615" s="2" t="s">
        <v>47</v>
      </c>
      <c r="E1615" s="2" t="s">
        <v>1013</v>
      </c>
      <c r="F1615" s="2" t="s">
        <v>1014</v>
      </c>
      <c r="G1615" s="2" t="s">
        <v>4231</v>
      </c>
    </row>
    <row r="1616" customFormat="false" ht="15" hidden="false" customHeight="false" outlineLevel="0" collapsed="false">
      <c r="A1616" s="2" t="s">
        <v>4232</v>
      </c>
      <c r="B1616" s="2" t="s">
        <v>124</v>
      </c>
      <c r="C1616" s="2" t="s">
        <v>4032</v>
      </c>
      <c r="D1616" s="2" t="s">
        <v>47</v>
      </c>
      <c r="E1616" s="2" t="s">
        <v>1013</v>
      </c>
      <c r="F1616" s="2" t="s">
        <v>1014</v>
      </c>
      <c r="G1616" s="2" t="s">
        <v>4233</v>
      </c>
    </row>
    <row r="1617" customFormat="false" ht="15" hidden="false" customHeight="false" outlineLevel="0" collapsed="false">
      <c r="A1617" s="2" t="s">
        <v>4234</v>
      </c>
      <c r="B1617" s="2" t="s">
        <v>124</v>
      </c>
      <c r="C1617" s="2" t="s">
        <v>4032</v>
      </c>
      <c r="D1617" s="2" t="s">
        <v>47</v>
      </c>
      <c r="E1617" s="2" t="s">
        <v>1013</v>
      </c>
      <c r="F1617" s="2" t="s">
        <v>1014</v>
      </c>
      <c r="G1617" s="2" t="s">
        <v>4235</v>
      </c>
    </row>
    <row r="1618" customFormat="false" ht="15" hidden="false" customHeight="false" outlineLevel="0" collapsed="false">
      <c r="A1618" s="2" t="s">
        <v>4236</v>
      </c>
      <c r="B1618" s="2" t="s">
        <v>124</v>
      </c>
      <c r="C1618" s="2" t="s">
        <v>4032</v>
      </c>
      <c r="D1618" s="2" t="s">
        <v>47</v>
      </c>
      <c r="E1618" s="2" t="s">
        <v>1013</v>
      </c>
      <c r="F1618" s="2" t="s">
        <v>1014</v>
      </c>
      <c r="G1618" s="2" t="s">
        <v>4237</v>
      </c>
    </row>
    <row r="1619" customFormat="false" ht="15" hidden="false" customHeight="false" outlineLevel="0" collapsed="false">
      <c r="A1619" s="2" t="s">
        <v>4238</v>
      </c>
      <c r="B1619" s="2" t="s">
        <v>124</v>
      </c>
      <c r="C1619" s="2" t="s">
        <v>4032</v>
      </c>
      <c r="D1619" s="2" t="s">
        <v>47</v>
      </c>
      <c r="E1619" s="2" t="s">
        <v>1013</v>
      </c>
      <c r="F1619" s="2" t="s">
        <v>1014</v>
      </c>
      <c r="G1619" s="2" t="s">
        <v>4239</v>
      </c>
    </row>
    <row r="1620" customFormat="false" ht="15" hidden="false" customHeight="false" outlineLevel="0" collapsed="false">
      <c r="A1620" s="2" t="s">
        <v>4240</v>
      </c>
      <c r="B1620" s="2" t="s">
        <v>124</v>
      </c>
      <c r="C1620" s="2" t="s">
        <v>4032</v>
      </c>
      <c r="D1620" s="2" t="s">
        <v>47</v>
      </c>
      <c r="E1620" s="2" t="s">
        <v>1013</v>
      </c>
      <c r="F1620" s="2" t="s">
        <v>1014</v>
      </c>
      <c r="G1620" s="2" t="s">
        <v>4241</v>
      </c>
    </row>
    <row r="1621" customFormat="false" ht="15" hidden="false" customHeight="false" outlineLevel="0" collapsed="false">
      <c r="A1621" s="2" t="s">
        <v>4242</v>
      </c>
      <c r="B1621" s="2" t="s">
        <v>124</v>
      </c>
      <c r="C1621" s="2" t="s">
        <v>2007</v>
      </c>
      <c r="D1621" s="2" t="s">
        <v>48</v>
      </c>
      <c r="E1621" s="2" t="s">
        <v>1391</v>
      </c>
      <c r="F1621" s="2" t="s">
        <v>1014</v>
      </c>
      <c r="G1621" s="2" t="s">
        <v>4243</v>
      </c>
    </row>
    <row r="1622" customFormat="false" ht="15" hidden="false" customHeight="false" outlineLevel="0" collapsed="false">
      <c r="A1622" s="2" t="s">
        <v>4244</v>
      </c>
      <c r="B1622" s="2" t="s">
        <v>124</v>
      </c>
      <c r="C1622" s="2" t="s">
        <v>2007</v>
      </c>
      <c r="D1622" s="2" t="s">
        <v>48</v>
      </c>
      <c r="E1622" s="2" t="s">
        <v>1391</v>
      </c>
      <c r="F1622" s="2" t="s">
        <v>1014</v>
      </c>
      <c r="G1622" s="2" t="s">
        <v>4245</v>
      </c>
    </row>
    <row r="1623" customFormat="false" ht="15" hidden="false" customHeight="false" outlineLevel="0" collapsed="false">
      <c r="A1623" s="2" t="s">
        <v>4246</v>
      </c>
      <c r="B1623" s="2" t="s">
        <v>124</v>
      </c>
      <c r="C1623" s="2" t="s">
        <v>4032</v>
      </c>
      <c r="D1623" s="2" t="s">
        <v>47</v>
      </c>
      <c r="E1623" s="2" t="s">
        <v>1013</v>
      </c>
      <c r="F1623" s="2" t="s">
        <v>1014</v>
      </c>
      <c r="G1623" s="2" t="s">
        <v>4247</v>
      </c>
    </row>
    <row r="1624" customFormat="false" ht="15" hidden="false" customHeight="false" outlineLevel="0" collapsed="false">
      <c r="A1624" s="2" t="s">
        <v>4248</v>
      </c>
      <c r="B1624" s="2" t="s">
        <v>124</v>
      </c>
      <c r="C1624" s="2" t="s">
        <v>2007</v>
      </c>
      <c r="D1624" s="2" t="s">
        <v>48</v>
      </c>
      <c r="E1624" s="2" t="s">
        <v>1391</v>
      </c>
      <c r="F1624" s="2" t="s">
        <v>1014</v>
      </c>
      <c r="G1624" s="2" t="s">
        <v>4249</v>
      </c>
    </row>
    <row r="1625" customFormat="false" ht="15" hidden="false" customHeight="false" outlineLevel="0" collapsed="false">
      <c r="A1625" s="2" t="s">
        <v>4250</v>
      </c>
      <c r="B1625" s="2" t="s">
        <v>124</v>
      </c>
      <c r="C1625" s="2" t="s">
        <v>2007</v>
      </c>
      <c r="D1625" s="2" t="s">
        <v>48</v>
      </c>
      <c r="E1625" s="2" t="s">
        <v>1391</v>
      </c>
      <c r="F1625" s="2" t="s">
        <v>1014</v>
      </c>
      <c r="G1625" s="2" t="s">
        <v>4251</v>
      </c>
    </row>
    <row r="1626" customFormat="false" ht="15" hidden="false" customHeight="false" outlineLevel="0" collapsed="false">
      <c r="A1626" s="2" t="s">
        <v>4252</v>
      </c>
      <c r="B1626" s="2" t="s">
        <v>124</v>
      </c>
      <c r="C1626" s="2" t="s">
        <v>2007</v>
      </c>
      <c r="D1626" s="2" t="s">
        <v>48</v>
      </c>
      <c r="E1626" s="2" t="s">
        <v>1391</v>
      </c>
      <c r="F1626" s="2" t="s">
        <v>1014</v>
      </c>
      <c r="G1626" s="2" t="s">
        <v>4253</v>
      </c>
    </row>
    <row r="1627" customFormat="false" ht="15" hidden="false" customHeight="false" outlineLevel="0" collapsed="false">
      <c r="A1627" s="2" t="s">
        <v>4254</v>
      </c>
      <c r="B1627" s="2" t="s">
        <v>124</v>
      </c>
      <c r="C1627" s="2" t="s">
        <v>2007</v>
      </c>
      <c r="D1627" s="2" t="s">
        <v>48</v>
      </c>
      <c r="E1627" s="2" t="s">
        <v>1391</v>
      </c>
      <c r="F1627" s="2" t="s">
        <v>1014</v>
      </c>
      <c r="G1627" s="2" t="s">
        <v>4255</v>
      </c>
    </row>
    <row r="1628" customFormat="false" ht="15" hidden="false" customHeight="false" outlineLevel="0" collapsed="false">
      <c r="A1628" s="2" t="s">
        <v>4256</v>
      </c>
      <c r="B1628" s="2" t="s">
        <v>124</v>
      </c>
      <c r="C1628" s="2" t="s">
        <v>2007</v>
      </c>
      <c r="D1628" s="2" t="s">
        <v>48</v>
      </c>
      <c r="E1628" s="2" t="s">
        <v>1391</v>
      </c>
      <c r="F1628" s="2" t="s">
        <v>1014</v>
      </c>
      <c r="G1628" s="2" t="s">
        <v>4257</v>
      </c>
    </row>
    <row r="1629" customFormat="false" ht="15" hidden="false" customHeight="false" outlineLevel="0" collapsed="false">
      <c r="A1629" s="2" t="s">
        <v>4258</v>
      </c>
      <c r="B1629" s="2" t="s">
        <v>124</v>
      </c>
      <c r="C1629" s="2" t="s">
        <v>2007</v>
      </c>
      <c r="D1629" s="2" t="s">
        <v>48</v>
      </c>
      <c r="E1629" s="2" t="s">
        <v>1391</v>
      </c>
      <c r="F1629" s="2" t="s">
        <v>1014</v>
      </c>
      <c r="G1629" s="2" t="s">
        <v>4259</v>
      </c>
    </row>
    <row r="1630" customFormat="false" ht="15" hidden="false" customHeight="false" outlineLevel="0" collapsed="false">
      <c r="A1630" s="2" t="s">
        <v>4260</v>
      </c>
      <c r="B1630" s="2" t="s">
        <v>124</v>
      </c>
      <c r="C1630" s="2" t="s">
        <v>2007</v>
      </c>
      <c r="D1630" s="2" t="s">
        <v>48</v>
      </c>
      <c r="E1630" s="2" t="s">
        <v>1391</v>
      </c>
      <c r="F1630" s="2" t="s">
        <v>1014</v>
      </c>
      <c r="G1630" s="2" t="s">
        <v>4261</v>
      </c>
    </row>
    <row r="1631" customFormat="false" ht="15" hidden="false" customHeight="false" outlineLevel="0" collapsed="false">
      <c r="A1631" s="2" t="s">
        <v>4262</v>
      </c>
      <c r="B1631" s="2" t="s">
        <v>124</v>
      </c>
      <c r="C1631" s="2" t="s">
        <v>2007</v>
      </c>
      <c r="D1631" s="2" t="s">
        <v>48</v>
      </c>
      <c r="E1631" s="2" t="s">
        <v>1391</v>
      </c>
      <c r="F1631" s="2" t="s">
        <v>1014</v>
      </c>
      <c r="G1631" s="2" t="s">
        <v>4263</v>
      </c>
    </row>
    <row r="1632" customFormat="false" ht="15" hidden="false" customHeight="false" outlineLevel="0" collapsed="false">
      <c r="A1632" s="2" t="s">
        <v>4264</v>
      </c>
      <c r="B1632" s="2" t="s">
        <v>124</v>
      </c>
      <c r="C1632" s="2" t="s">
        <v>2007</v>
      </c>
      <c r="D1632" s="2" t="s">
        <v>48</v>
      </c>
      <c r="E1632" s="2" t="s">
        <v>1391</v>
      </c>
      <c r="F1632" s="2" t="s">
        <v>1014</v>
      </c>
      <c r="G1632" s="2" t="s">
        <v>4265</v>
      </c>
    </row>
    <row r="1633" customFormat="false" ht="15" hidden="false" customHeight="false" outlineLevel="0" collapsed="false">
      <c r="A1633" s="2" t="s">
        <v>4266</v>
      </c>
      <c r="B1633" s="2" t="s">
        <v>124</v>
      </c>
      <c r="C1633" s="2" t="s">
        <v>2007</v>
      </c>
      <c r="D1633" s="2" t="s">
        <v>48</v>
      </c>
      <c r="E1633" s="2" t="s">
        <v>1391</v>
      </c>
      <c r="F1633" s="2" t="s">
        <v>1014</v>
      </c>
      <c r="G1633" s="2" t="s">
        <v>4267</v>
      </c>
    </row>
    <row r="1634" customFormat="false" ht="15" hidden="false" customHeight="false" outlineLevel="0" collapsed="false">
      <c r="A1634" s="2" t="s">
        <v>4268</v>
      </c>
      <c r="B1634" s="2" t="s">
        <v>124</v>
      </c>
      <c r="C1634" s="2" t="s">
        <v>2007</v>
      </c>
      <c r="D1634" s="2" t="s">
        <v>48</v>
      </c>
      <c r="E1634" s="2" t="s">
        <v>1391</v>
      </c>
      <c r="F1634" s="2" t="s">
        <v>1014</v>
      </c>
      <c r="G1634" s="2" t="s">
        <v>4269</v>
      </c>
    </row>
    <row r="1635" customFormat="false" ht="15" hidden="false" customHeight="false" outlineLevel="0" collapsed="false">
      <c r="A1635" s="2" t="s">
        <v>4270</v>
      </c>
      <c r="B1635" s="2" t="s">
        <v>124</v>
      </c>
      <c r="C1635" s="2" t="s">
        <v>2007</v>
      </c>
      <c r="D1635" s="2" t="s">
        <v>48</v>
      </c>
      <c r="E1635" s="2" t="s">
        <v>1391</v>
      </c>
      <c r="F1635" s="2" t="s">
        <v>1014</v>
      </c>
      <c r="G1635" s="2" t="s">
        <v>4271</v>
      </c>
    </row>
    <row r="1636" customFormat="false" ht="15" hidden="false" customHeight="false" outlineLevel="0" collapsed="false">
      <c r="A1636" s="2" t="s">
        <v>4272</v>
      </c>
      <c r="B1636" s="2" t="s">
        <v>124</v>
      </c>
      <c r="C1636" s="2" t="s">
        <v>2007</v>
      </c>
      <c r="D1636" s="2" t="s">
        <v>48</v>
      </c>
      <c r="E1636" s="2" t="s">
        <v>1391</v>
      </c>
      <c r="F1636" s="2" t="s">
        <v>1014</v>
      </c>
      <c r="G1636" s="2" t="s">
        <v>4273</v>
      </c>
    </row>
    <row r="1637" customFormat="false" ht="15" hidden="false" customHeight="false" outlineLevel="0" collapsed="false">
      <c r="A1637" s="2" t="s">
        <v>4274</v>
      </c>
      <c r="B1637" s="2" t="s">
        <v>124</v>
      </c>
      <c r="C1637" s="2" t="s">
        <v>2007</v>
      </c>
      <c r="D1637" s="2" t="s">
        <v>48</v>
      </c>
      <c r="E1637" s="2" t="s">
        <v>1391</v>
      </c>
      <c r="F1637" s="2" t="s">
        <v>1014</v>
      </c>
      <c r="G1637" s="2" t="s">
        <v>4275</v>
      </c>
    </row>
    <row r="1638" customFormat="false" ht="15" hidden="false" customHeight="false" outlineLevel="0" collapsed="false">
      <c r="A1638" s="2" t="s">
        <v>4276</v>
      </c>
      <c r="B1638" s="2" t="s">
        <v>124</v>
      </c>
      <c r="C1638" s="2" t="s">
        <v>2007</v>
      </c>
      <c r="D1638" s="2" t="s">
        <v>48</v>
      </c>
      <c r="E1638" s="2" t="s">
        <v>1391</v>
      </c>
      <c r="F1638" s="2" t="s">
        <v>1014</v>
      </c>
      <c r="G1638" s="2" t="s">
        <v>4277</v>
      </c>
    </row>
    <row r="1639" customFormat="false" ht="15" hidden="false" customHeight="false" outlineLevel="0" collapsed="false">
      <c r="A1639" s="2" t="s">
        <v>4278</v>
      </c>
      <c r="B1639" s="2" t="s">
        <v>124</v>
      </c>
      <c r="C1639" s="2" t="s">
        <v>2007</v>
      </c>
      <c r="D1639" s="2" t="s">
        <v>48</v>
      </c>
      <c r="E1639" s="2" t="s">
        <v>1391</v>
      </c>
      <c r="F1639" s="2" t="s">
        <v>1014</v>
      </c>
      <c r="G1639" s="2" t="s">
        <v>4279</v>
      </c>
    </row>
    <row r="1640" customFormat="false" ht="15" hidden="false" customHeight="false" outlineLevel="0" collapsed="false">
      <c r="A1640" s="2" t="s">
        <v>4280</v>
      </c>
      <c r="B1640" s="2" t="s">
        <v>124</v>
      </c>
      <c r="C1640" s="2" t="s">
        <v>2007</v>
      </c>
      <c r="D1640" s="2" t="s">
        <v>48</v>
      </c>
      <c r="E1640" s="2" t="s">
        <v>1391</v>
      </c>
      <c r="F1640" s="2" t="s">
        <v>1014</v>
      </c>
      <c r="G1640" s="2" t="s">
        <v>4281</v>
      </c>
    </row>
    <row r="1641" customFormat="false" ht="15" hidden="false" customHeight="false" outlineLevel="0" collapsed="false">
      <c r="A1641" s="2" t="s">
        <v>4282</v>
      </c>
      <c r="B1641" s="2" t="s">
        <v>124</v>
      </c>
      <c r="C1641" s="2" t="s">
        <v>2007</v>
      </c>
      <c r="D1641" s="2" t="s">
        <v>48</v>
      </c>
      <c r="E1641" s="2" t="s">
        <v>1391</v>
      </c>
      <c r="F1641" s="2" t="s">
        <v>1014</v>
      </c>
      <c r="G1641" s="2" t="s">
        <v>4283</v>
      </c>
    </row>
    <row r="1642" customFormat="false" ht="15" hidden="false" customHeight="false" outlineLevel="0" collapsed="false">
      <c r="A1642" s="2" t="s">
        <v>4284</v>
      </c>
      <c r="B1642" s="2" t="s">
        <v>124</v>
      </c>
      <c r="C1642" s="2" t="s">
        <v>2007</v>
      </c>
      <c r="D1642" s="2" t="s">
        <v>48</v>
      </c>
      <c r="E1642" s="2" t="s">
        <v>1391</v>
      </c>
      <c r="F1642" s="2" t="s">
        <v>1014</v>
      </c>
      <c r="G1642" s="2" t="s">
        <v>4285</v>
      </c>
    </row>
    <row r="1643" customFormat="false" ht="15" hidden="false" customHeight="false" outlineLevel="0" collapsed="false">
      <c r="A1643" s="2" t="s">
        <v>4286</v>
      </c>
      <c r="B1643" s="2" t="s">
        <v>124</v>
      </c>
      <c r="C1643" s="2" t="s">
        <v>2007</v>
      </c>
      <c r="D1643" s="2" t="s">
        <v>48</v>
      </c>
      <c r="E1643" s="2" t="s">
        <v>1391</v>
      </c>
      <c r="F1643" s="2" t="s">
        <v>1014</v>
      </c>
      <c r="G1643" s="2" t="s">
        <v>4287</v>
      </c>
    </row>
    <row r="1644" customFormat="false" ht="15" hidden="false" customHeight="false" outlineLevel="0" collapsed="false">
      <c r="A1644" s="2" t="s">
        <v>4288</v>
      </c>
      <c r="B1644" s="2" t="s">
        <v>124</v>
      </c>
      <c r="C1644" s="2" t="s">
        <v>2007</v>
      </c>
      <c r="D1644" s="2" t="s">
        <v>48</v>
      </c>
      <c r="E1644" s="2" t="s">
        <v>1391</v>
      </c>
      <c r="F1644" s="2" t="s">
        <v>1014</v>
      </c>
      <c r="G1644" s="2" t="s">
        <v>4289</v>
      </c>
    </row>
    <row r="1645" customFormat="false" ht="15" hidden="false" customHeight="false" outlineLevel="0" collapsed="false">
      <c r="A1645" s="2" t="s">
        <v>4290</v>
      </c>
      <c r="B1645" s="2" t="s">
        <v>124</v>
      </c>
      <c r="C1645" s="2" t="s">
        <v>2007</v>
      </c>
      <c r="D1645" s="2" t="s">
        <v>48</v>
      </c>
      <c r="E1645" s="2" t="s">
        <v>1391</v>
      </c>
      <c r="F1645" s="2" t="s">
        <v>1014</v>
      </c>
      <c r="G1645" s="2" t="s">
        <v>4291</v>
      </c>
    </row>
    <row r="1646" customFormat="false" ht="15" hidden="false" customHeight="false" outlineLevel="0" collapsed="false">
      <c r="A1646" s="2" t="s">
        <v>4292</v>
      </c>
      <c r="B1646" s="2" t="s">
        <v>124</v>
      </c>
      <c r="C1646" s="2" t="s">
        <v>2007</v>
      </c>
      <c r="D1646" s="2" t="s">
        <v>48</v>
      </c>
      <c r="E1646" s="2" t="s">
        <v>1391</v>
      </c>
      <c r="F1646" s="2" t="s">
        <v>1014</v>
      </c>
      <c r="G1646" s="2" t="s">
        <v>4293</v>
      </c>
    </row>
    <row r="1647" customFormat="false" ht="15" hidden="false" customHeight="false" outlineLevel="0" collapsed="false">
      <c r="A1647" s="2" t="s">
        <v>4294</v>
      </c>
      <c r="B1647" s="2" t="s">
        <v>124</v>
      </c>
      <c r="C1647" s="2" t="s">
        <v>2007</v>
      </c>
      <c r="D1647" s="2" t="s">
        <v>48</v>
      </c>
      <c r="E1647" s="2" t="s">
        <v>1391</v>
      </c>
      <c r="F1647" s="2" t="s">
        <v>1014</v>
      </c>
      <c r="G1647" s="2" t="s">
        <v>4295</v>
      </c>
    </row>
    <row r="1648" customFormat="false" ht="15" hidden="false" customHeight="false" outlineLevel="0" collapsed="false">
      <c r="A1648" s="2" t="s">
        <v>4296</v>
      </c>
      <c r="B1648" s="2" t="s">
        <v>124</v>
      </c>
      <c r="C1648" s="2" t="s">
        <v>2007</v>
      </c>
      <c r="D1648" s="2" t="s">
        <v>48</v>
      </c>
      <c r="E1648" s="2" t="s">
        <v>1391</v>
      </c>
      <c r="F1648" s="2" t="s">
        <v>1014</v>
      </c>
      <c r="G1648" s="2" t="s">
        <v>4297</v>
      </c>
    </row>
    <row r="1649" customFormat="false" ht="15" hidden="false" customHeight="false" outlineLevel="0" collapsed="false">
      <c r="A1649" s="2" t="s">
        <v>4298</v>
      </c>
      <c r="B1649" s="2" t="s">
        <v>124</v>
      </c>
      <c r="C1649" s="2" t="s">
        <v>2007</v>
      </c>
      <c r="D1649" s="2" t="s">
        <v>48</v>
      </c>
      <c r="E1649" s="2" t="s">
        <v>1391</v>
      </c>
      <c r="F1649" s="2" t="s">
        <v>1014</v>
      </c>
      <c r="G1649" s="2" t="s">
        <v>4299</v>
      </c>
    </row>
    <row r="1650" customFormat="false" ht="15" hidden="false" customHeight="false" outlineLevel="0" collapsed="false">
      <c r="A1650" s="2" t="s">
        <v>4300</v>
      </c>
      <c r="B1650" s="2" t="s">
        <v>124</v>
      </c>
      <c r="C1650" s="2" t="s">
        <v>2007</v>
      </c>
      <c r="D1650" s="2" t="s">
        <v>48</v>
      </c>
      <c r="E1650" s="2" t="s">
        <v>1391</v>
      </c>
      <c r="F1650" s="2" t="s">
        <v>1014</v>
      </c>
      <c r="G1650" s="2" t="s">
        <v>4301</v>
      </c>
    </row>
    <row r="1651" customFormat="false" ht="15" hidden="false" customHeight="false" outlineLevel="0" collapsed="false">
      <c r="A1651" s="2" t="s">
        <v>4302</v>
      </c>
      <c r="B1651" s="2" t="s">
        <v>124</v>
      </c>
      <c r="C1651" s="2" t="s">
        <v>2007</v>
      </c>
      <c r="D1651" s="2" t="s">
        <v>48</v>
      </c>
      <c r="E1651" s="2" t="s">
        <v>1391</v>
      </c>
      <c r="F1651" s="2" t="s">
        <v>1014</v>
      </c>
      <c r="G1651" s="2" t="s">
        <v>4303</v>
      </c>
    </row>
    <row r="1652" customFormat="false" ht="15" hidden="false" customHeight="false" outlineLevel="0" collapsed="false">
      <c r="A1652" s="2" t="s">
        <v>4304</v>
      </c>
      <c r="B1652" s="2" t="s">
        <v>124</v>
      </c>
      <c r="C1652" s="2" t="s">
        <v>2007</v>
      </c>
      <c r="D1652" s="2" t="s">
        <v>48</v>
      </c>
      <c r="E1652" s="2" t="s">
        <v>1391</v>
      </c>
      <c r="F1652" s="2" t="s">
        <v>1014</v>
      </c>
      <c r="G1652" s="2" t="s">
        <v>4305</v>
      </c>
    </row>
    <row r="1653" customFormat="false" ht="15" hidden="false" customHeight="false" outlineLevel="0" collapsed="false">
      <c r="A1653" s="2" t="s">
        <v>4306</v>
      </c>
      <c r="B1653" s="2" t="s">
        <v>124</v>
      </c>
      <c r="C1653" s="2" t="s">
        <v>2007</v>
      </c>
      <c r="D1653" s="2" t="s">
        <v>48</v>
      </c>
      <c r="E1653" s="2" t="s">
        <v>1391</v>
      </c>
      <c r="F1653" s="2" t="s">
        <v>1014</v>
      </c>
      <c r="G1653" s="2" t="s">
        <v>4307</v>
      </c>
    </row>
    <row r="1654" customFormat="false" ht="15" hidden="false" customHeight="false" outlineLevel="0" collapsed="false">
      <c r="A1654" s="2" t="s">
        <v>4308</v>
      </c>
      <c r="B1654" s="2" t="s">
        <v>124</v>
      </c>
      <c r="C1654" s="2" t="s">
        <v>4032</v>
      </c>
      <c r="D1654" s="2" t="s">
        <v>47</v>
      </c>
      <c r="E1654" s="2" t="s">
        <v>1013</v>
      </c>
      <c r="F1654" s="2" t="s">
        <v>1014</v>
      </c>
      <c r="G1654" s="2" t="s">
        <v>4309</v>
      </c>
    </row>
    <row r="1655" customFormat="false" ht="15" hidden="false" customHeight="false" outlineLevel="0" collapsed="false">
      <c r="A1655" s="2" t="s">
        <v>4310</v>
      </c>
      <c r="B1655" s="2" t="s">
        <v>124</v>
      </c>
      <c r="C1655" s="2" t="s">
        <v>4032</v>
      </c>
      <c r="D1655" s="2" t="s">
        <v>47</v>
      </c>
      <c r="E1655" s="2" t="s">
        <v>1013</v>
      </c>
      <c r="F1655" s="2" t="s">
        <v>1014</v>
      </c>
      <c r="G1655" s="2" t="s">
        <v>4311</v>
      </c>
    </row>
    <row r="1656" customFormat="false" ht="15" hidden="false" customHeight="false" outlineLevel="0" collapsed="false">
      <c r="A1656" s="2" t="s">
        <v>4312</v>
      </c>
      <c r="B1656" s="2" t="s">
        <v>124</v>
      </c>
      <c r="C1656" s="2" t="s">
        <v>4032</v>
      </c>
      <c r="D1656" s="2" t="s">
        <v>47</v>
      </c>
      <c r="E1656" s="2" t="s">
        <v>1013</v>
      </c>
      <c r="F1656" s="2" t="s">
        <v>1014</v>
      </c>
      <c r="G1656" s="2" t="s">
        <v>4313</v>
      </c>
    </row>
    <row r="1657" customFormat="false" ht="15" hidden="false" customHeight="false" outlineLevel="0" collapsed="false">
      <c r="A1657" s="2" t="s">
        <v>4314</v>
      </c>
      <c r="B1657" s="2" t="s">
        <v>124</v>
      </c>
      <c r="C1657" s="2" t="s">
        <v>4032</v>
      </c>
      <c r="D1657" s="2" t="s">
        <v>47</v>
      </c>
      <c r="E1657" s="2" t="s">
        <v>1013</v>
      </c>
      <c r="F1657" s="2" t="s">
        <v>1014</v>
      </c>
      <c r="G1657" s="2" t="s">
        <v>4315</v>
      </c>
    </row>
    <row r="1658" customFormat="false" ht="15" hidden="false" customHeight="false" outlineLevel="0" collapsed="false">
      <c r="A1658" s="2" t="s">
        <v>4316</v>
      </c>
      <c r="B1658" s="2" t="s">
        <v>124</v>
      </c>
      <c r="C1658" s="2" t="s">
        <v>2007</v>
      </c>
      <c r="D1658" s="2" t="s">
        <v>48</v>
      </c>
      <c r="E1658" s="2" t="s">
        <v>1391</v>
      </c>
      <c r="F1658" s="2" t="s">
        <v>1014</v>
      </c>
      <c r="G1658" s="2" t="s">
        <v>4317</v>
      </c>
    </row>
    <row r="1659" customFormat="false" ht="15" hidden="false" customHeight="false" outlineLevel="0" collapsed="false">
      <c r="A1659" s="2" t="s">
        <v>4318</v>
      </c>
      <c r="B1659" s="2" t="s">
        <v>124</v>
      </c>
      <c r="C1659" s="2" t="s">
        <v>2007</v>
      </c>
      <c r="D1659" s="2" t="s">
        <v>48</v>
      </c>
      <c r="E1659" s="2" t="s">
        <v>1391</v>
      </c>
      <c r="F1659" s="2" t="s">
        <v>1014</v>
      </c>
      <c r="G1659" s="2" t="s">
        <v>4319</v>
      </c>
    </row>
    <row r="1660" customFormat="false" ht="15" hidden="false" customHeight="false" outlineLevel="0" collapsed="false">
      <c r="A1660" s="2" t="s">
        <v>4320</v>
      </c>
      <c r="B1660" s="2" t="s">
        <v>124</v>
      </c>
      <c r="C1660" s="2" t="s">
        <v>2007</v>
      </c>
      <c r="D1660" s="2" t="s">
        <v>48</v>
      </c>
      <c r="E1660" s="2" t="s">
        <v>1391</v>
      </c>
      <c r="F1660" s="2" t="s">
        <v>1014</v>
      </c>
      <c r="G1660" s="2" t="s">
        <v>4321</v>
      </c>
    </row>
    <row r="1661" customFormat="false" ht="15" hidden="false" customHeight="false" outlineLevel="0" collapsed="false">
      <c r="A1661" s="2" t="s">
        <v>4322</v>
      </c>
      <c r="B1661" s="2" t="s">
        <v>124</v>
      </c>
      <c r="C1661" s="2" t="s">
        <v>4323</v>
      </c>
      <c r="D1661" s="2" t="s">
        <v>49</v>
      </c>
      <c r="E1661" s="2" t="s">
        <v>1022</v>
      </c>
      <c r="F1661" s="2" t="s">
        <v>1014</v>
      </c>
      <c r="G1661" s="2" t="s">
        <v>4324</v>
      </c>
    </row>
    <row r="1662" customFormat="false" ht="15" hidden="false" customHeight="false" outlineLevel="0" collapsed="false">
      <c r="A1662" s="2" t="s">
        <v>4325</v>
      </c>
      <c r="B1662" s="2" t="s">
        <v>124</v>
      </c>
      <c r="C1662" s="2" t="s">
        <v>4323</v>
      </c>
      <c r="D1662" s="2" t="s">
        <v>49</v>
      </c>
      <c r="E1662" s="2" t="s">
        <v>1022</v>
      </c>
      <c r="F1662" s="2" t="s">
        <v>1014</v>
      </c>
      <c r="G1662" s="2" t="s">
        <v>4326</v>
      </c>
    </row>
    <row r="1663" customFormat="false" ht="15" hidden="false" customHeight="false" outlineLevel="0" collapsed="false">
      <c r="A1663" s="2" t="s">
        <v>4327</v>
      </c>
      <c r="B1663" s="2" t="s">
        <v>124</v>
      </c>
      <c r="C1663" s="2" t="s">
        <v>4323</v>
      </c>
      <c r="D1663" s="2" t="s">
        <v>49</v>
      </c>
      <c r="E1663" s="2" t="s">
        <v>1022</v>
      </c>
      <c r="F1663" s="2" t="s">
        <v>1014</v>
      </c>
      <c r="G1663" s="2" t="s">
        <v>4328</v>
      </c>
    </row>
    <row r="1664" customFormat="false" ht="15" hidden="false" customHeight="false" outlineLevel="0" collapsed="false">
      <c r="A1664" s="2" t="s">
        <v>4329</v>
      </c>
      <c r="B1664" s="2" t="s">
        <v>124</v>
      </c>
      <c r="C1664" s="2" t="s">
        <v>4323</v>
      </c>
      <c r="D1664" s="2" t="s">
        <v>49</v>
      </c>
      <c r="E1664" s="2" t="s">
        <v>1022</v>
      </c>
      <c r="F1664" s="2" t="s">
        <v>1014</v>
      </c>
      <c r="G1664" s="2" t="s">
        <v>4330</v>
      </c>
    </row>
    <row r="1665" customFormat="false" ht="15" hidden="false" customHeight="false" outlineLevel="0" collapsed="false">
      <c r="A1665" s="2" t="s">
        <v>4331</v>
      </c>
      <c r="B1665" s="2" t="s">
        <v>124</v>
      </c>
      <c r="C1665" s="2" t="s">
        <v>4323</v>
      </c>
      <c r="D1665" s="2" t="s">
        <v>49</v>
      </c>
      <c r="E1665" s="2" t="s">
        <v>1022</v>
      </c>
      <c r="F1665" s="2" t="s">
        <v>1014</v>
      </c>
      <c r="G1665" s="2" t="s">
        <v>4332</v>
      </c>
    </row>
    <row r="1666" customFormat="false" ht="15" hidden="false" customHeight="false" outlineLevel="0" collapsed="false">
      <c r="A1666" s="2" t="s">
        <v>4333</v>
      </c>
      <c r="B1666" s="2" t="s">
        <v>124</v>
      </c>
      <c r="C1666" s="2" t="s">
        <v>4323</v>
      </c>
      <c r="D1666" s="2" t="s">
        <v>49</v>
      </c>
      <c r="E1666" s="2" t="s">
        <v>1022</v>
      </c>
      <c r="F1666" s="2" t="s">
        <v>1014</v>
      </c>
      <c r="G1666" s="2" t="s">
        <v>4334</v>
      </c>
    </row>
    <row r="1667" customFormat="false" ht="15" hidden="false" customHeight="false" outlineLevel="0" collapsed="false">
      <c r="A1667" s="2" t="s">
        <v>4335</v>
      </c>
      <c r="B1667" s="2" t="s">
        <v>124</v>
      </c>
      <c r="C1667" s="2" t="s">
        <v>4323</v>
      </c>
      <c r="D1667" s="2" t="s">
        <v>49</v>
      </c>
      <c r="E1667" s="2" t="s">
        <v>1022</v>
      </c>
      <c r="F1667" s="2" t="s">
        <v>1014</v>
      </c>
      <c r="G1667" s="2" t="s">
        <v>4336</v>
      </c>
    </row>
    <row r="1668" customFormat="false" ht="15" hidden="false" customHeight="false" outlineLevel="0" collapsed="false">
      <c r="A1668" s="2" t="s">
        <v>4337</v>
      </c>
      <c r="B1668" s="2" t="s">
        <v>124</v>
      </c>
      <c r="C1668" s="2" t="s">
        <v>4323</v>
      </c>
      <c r="D1668" s="2" t="s">
        <v>49</v>
      </c>
      <c r="E1668" s="2" t="s">
        <v>1022</v>
      </c>
      <c r="F1668" s="2" t="s">
        <v>1014</v>
      </c>
      <c r="G1668" s="2" t="s">
        <v>4338</v>
      </c>
    </row>
    <row r="1669" customFormat="false" ht="15" hidden="false" customHeight="false" outlineLevel="0" collapsed="false">
      <c r="A1669" s="2" t="s">
        <v>4339</v>
      </c>
      <c r="B1669" s="2" t="s">
        <v>124</v>
      </c>
      <c r="C1669" s="2" t="s">
        <v>4323</v>
      </c>
      <c r="D1669" s="2" t="s">
        <v>49</v>
      </c>
      <c r="E1669" s="2" t="s">
        <v>1022</v>
      </c>
      <c r="F1669" s="2" t="s">
        <v>1014</v>
      </c>
      <c r="G1669" s="2" t="s">
        <v>4340</v>
      </c>
    </row>
    <row r="1670" customFormat="false" ht="15" hidden="false" customHeight="false" outlineLevel="0" collapsed="false">
      <c r="A1670" s="2" t="s">
        <v>4341</v>
      </c>
      <c r="B1670" s="2" t="s">
        <v>124</v>
      </c>
      <c r="C1670" s="2" t="s">
        <v>2007</v>
      </c>
      <c r="D1670" s="2" t="s">
        <v>48</v>
      </c>
      <c r="E1670" s="2" t="s">
        <v>1391</v>
      </c>
      <c r="F1670" s="2" t="s">
        <v>1014</v>
      </c>
      <c r="G1670" s="2" t="s">
        <v>4342</v>
      </c>
    </row>
    <row r="1671" customFormat="false" ht="15" hidden="false" customHeight="false" outlineLevel="0" collapsed="false">
      <c r="A1671" s="2" t="s">
        <v>4343</v>
      </c>
      <c r="B1671" s="2" t="s">
        <v>124</v>
      </c>
      <c r="C1671" s="2" t="s">
        <v>2007</v>
      </c>
      <c r="D1671" s="2" t="s">
        <v>48</v>
      </c>
      <c r="E1671" s="2" t="s">
        <v>1391</v>
      </c>
      <c r="F1671" s="2" t="s">
        <v>1014</v>
      </c>
      <c r="G1671" s="2" t="s">
        <v>4344</v>
      </c>
    </row>
    <row r="1672" customFormat="false" ht="15" hidden="false" customHeight="false" outlineLevel="0" collapsed="false">
      <c r="A1672" s="2" t="s">
        <v>4345</v>
      </c>
      <c r="B1672" s="2" t="s">
        <v>124</v>
      </c>
      <c r="C1672" s="2" t="s">
        <v>2007</v>
      </c>
      <c r="D1672" s="2" t="s">
        <v>48</v>
      </c>
      <c r="E1672" s="2" t="s">
        <v>1391</v>
      </c>
      <c r="F1672" s="2" t="s">
        <v>1014</v>
      </c>
      <c r="G1672" s="2" t="s">
        <v>4346</v>
      </c>
    </row>
    <row r="1673" customFormat="false" ht="15" hidden="false" customHeight="false" outlineLevel="0" collapsed="false">
      <c r="A1673" s="2" t="s">
        <v>4347</v>
      </c>
      <c r="B1673" s="2" t="s">
        <v>124</v>
      </c>
      <c r="C1673" s="2" t="s">
        <v>2007</v>
      </c>
      <c r="D1673" s="2" t="s">
        <v>48</v>
      </c>
      <c r="E1673" s="2" t="s">
        <v>1391</v>
      </c>
      <c r="F1673" s="2" t="s">
        <v>1014</v>
      </c>
      <c r="G1673" s="2" t="s">
        <v>4348</v>
      </c>
    </row>
    <row r="1674" customFormat="false" ht="15" hidden="false" customHeight="false" outlineLevel="0" collapsed="false">
      <c r="A1674" s="2" t="s">
        <v>4349</v>
      </c>
      <c r="B1674" s="2" t="s">
        <v>124</v>
      </c>
      <c r="C1674" s="2" t="s">
        <v>2007</v>
      </c>
      <c r="D1674" s="2" t="s">
        <v>48</v>
      </c>
      <c r="E1674" s="2" t="s">
        <v>1391</v>
      </c>
      <c r="F1674" s="2" t="s">
        <v>1014</v>
      </c>
      <c r="G1674" s="2" t="s">
        <v>4350</v>
      </c>
    </row>
    <row r="1675" customFormat="false" ht="15" hidden="false" customHeight="false" outlineLevel="0" collapsed="false">
      <c r="A1675" s="2" t="s">
        <v>4351</v>
      </c>
      <c r="B1675" s="2" t="s">
        <v>124</v>
      </c>
      <c r="C1675" s="2" t="s">
        <v>2007</v>
      </c>
      <c r="D1675" s="2" t="s">
        <v>48</v>
      </c>
      <c r="E1675" s="2" t="s">
        <v>1391</v>
      </c>
      <c r="F1675" s="2" t="s">
        <v>1014</v>
      </c>
      <c r="G1675" s="2" t="s">
        <v>4352</v>
      </c>
    </row>
    <row r="1676" customFormat="false" ht="15" hidden="false" customHeight="false" outlineLevel="0" collapsed="false">
      <c r="A1676" s="2" t="s">
        <v>4353</v>
      </c>
      <c r="B1676" s="2" t="s">
        <v>124</v>
      </c>
      <c r="C1676" s="2" t="s">
        <v>4323</v>
      </c>
      <c r="D1676" s="2" t="s">
        <v>49</v>
      </c>
      <c r="E1676" s="2" t="s">
        <v>1022</v>
      </c>
      <c r="F1676" s="2" t="s">
        <v>1014</v>
      </c>
      <c r="G1676" s="2" t="s">
        <v>4354</v>
      </c>
    </row>
    <row r="1677" customFormat="false" ht="15" hidden="false" customHeight="false" outlineLevel="0" collapsed="false">
      <c r="A1677" s="2" t="s">
        <v>4355</v>
      </c>
      <c r="B1677" s="2" t="s">
        <v>124</v>
      </c>
      <c r="C1677" s="2" t="s">
        <v>4323</v>
      </c>
      <c r="D1677" s="2" t="s">
        <v>49</v>
      </c>
      <c r="E1677" s="2" t="s">
        <v>1022</v>
      </c>
      <c r="F1677" s="2" t="s">
        <v>1014</v>
      </c>
      <c r="G1677" s="2" t="s">
        <v>4356</v>
      </c>
    </row>
    <row r="1678" customFormat="false" ht="15" hidden="false" customHeight="false" outlineLevel="0" collapsed="false">
      <c r="A1678" s="2" t="s">
        <v>4357</v>
      </c>
      <c r="B1678" s="2" t="s">
        <v>124</v>
      </c>
      <c r="C1678" s="2" t="s">
        <v>4323</v>
      </c>
      <c r="D1678" s="2" t="s">
        <v>49</v>
      </c>
      <c r="E1678" s="2" t="s">
        <v>1022</v>
      </c>
      <c r="F1678" s="2" t="s">
        <v>1014</v>
      </c>
      <c r="G1678" s="2" t="s">
        <v>4358</v>
      </c>
    </row>
    <row r="1679" customFormat="false" ht="15" hidden="false" customHeight="false" outlineLevel="0" collapsed="false">
      <c r="A1679" s="2" t="s">
        <v>4359</v>
      </c>
      <c r="B1679" s="2" t="s">
        <v>124</v>
      </c>
      <c r="C1679" s="2" t="s">
        <v>4323</v>
      </c>
      <c r="D1679" s="2" t="s">
        <v>49</v>
      </c>
      <c r="E1679" s="2" t="s">
        <v>1022</v>
      </c>
      <c r="F1679" s="2" t="s">
        <v>1014</v>
      </c>
      <c r="G1679" s="2" t="s">
        <v>4360</v>
      </c>
    </row>
    <row r="1680" customFormat="false" ht="15" hidden="false" customHeight="false" outlineLevel="0" collapsed="false">
      <c r="A1680" s="2" t="s">
        <v>4361</v>
      </c>
      <c r="B1680" s="2" t="s">
        <v>124</v>
      </c>
      <c r="C1680" s="2" t="s">
        <v>4323</v>
      </c>
      <c r="D1680" s="2" t="s">
        <v>49</v>
      </c>
      <c r="E1680" s="2" t="s">
        <v>1022</v>
      </c>
      <c r="F1680" s="2" t="s">
        <v>1014</v>
      </c>
      <c r="G1680" s="2" t="s">
        <v>4362</v>
      </c>
    </row>
    <row r="1681" customFormat="false" ht="15" hidden="false" customHeight="false" outlineLevel="0" collapsed="false">
      <c r="A1681" s="2" t="s">
        <v>4363</v>
      </c>
      <c r="B1681" s="2" t="s">
        <v>124</v>
      </c>
      <c r="C1681" s="2" t="s">
        <v>4323</v>
      </c>
      <c r="D1681" s="2" t="s">
        <v>49</v>
      </c>
      <c r="E1681" s="2" t="s">
        <v>1022</v>
      </c>
      <c r="F1681" s="2" t="s">
        <v>1014</v>
      </c>
      <c r="G1681" s="2" t="s">
        <v>4364</v>
      </c>
    </row>
    <row r="1682" customFormat="false" ht="15" hidden="false" customHeight="false" outlineLevel="0" collapsed="false">
      <c r="A1682" s="2" t="s">
        <v>4365</v>
      </c>
      <c r="B1682" s="2" t="s">
        <v>124</v>
      </c>
      <c r="C1682" s="2" t="s">
        <v>4323</v>
      </c>
      <c r="D1682" s="2" t="s">
        <v>49</v>
      </c>
      <c r="E1682" s="2" t="s">
        <v>1022</v>
      </c>
      <c r="F1682" s="2" t="s">
        <v>1014</v>
      </c>
      <c r="G1682" s="2" t="s">
        <v>4366</v>
      </c>
    </row>
    <row r="1683" customFormat="false" ht="15" hidden="false" customHeight="false" outlineLevel="0" collapsed="false">
      <c r="A1683" s="2" t="s">
        <v>4367</v>
      </c>
      <c r="B1683" s="2" t="s">
        <v>124</v>
      </c>
      <c r="C1683" s="2" t="s">
        <v>4323</v>
      </c>
      <c r="D1683" s="2" t="s">
        <v>49</v>
      </c>
      <c r="E1683" s="2" t="s">
        <v>1022</v>
      </c>
      <c r="F1683" s="2" t="s">
        <v>1014</v>
      </c>
      <c r="G1683" s="2" t="s">
        <v>4368</v>
      </c>
    </row>
    <row r="1684" customFormat="false" ht="15" hidden="false" customHeight="false" outlineLevel="0" collapsed="false">
      <c r="A1684" s="2" t="s">
        <v>4369</v>
      </c>
      <c r="B1684" s="2" t="s">
        <v>124</v>
      </c>
      <c r="C1684" s="2" t="s">
        <v>4323</v>
      </c>
      <c r="D1684" s="2" t="s">
        <v>49</v>
      </c>
      <c r="E1684" s="2" t="s">
        <v>1022</v>
      </c>
      <c r="F1684" s="2" t="s">
        <v>1014</v>
      </c>
      <c r="G1684" s="2" t="s">
        <v>4370</v>
      </c>
    </row>
    <row r="1685" customFormat="false" ht="15" hidden="false" customHeight="false" outlineLevel="0" collapsed="false">
      <c r="A1685" s="2" t="s">
        <v>4371</v>
      </c>
      <c r="B1685" s="2" t="s">
        <v>124</v>
      </c>
      <c r="C1685" s="2" t="s">
        <v>4323</v>
      </c>
      <c r="D1685" s="2" t="s">
        <v>49</v>
      </c>
      <c r="E1685" s="2" t="s">
        <v>1022</v>
      </c>
      <c r="F1685" s="2" t="s">
        <v>1014</v>
      </c>
      <c r="G1685" s="2" t="s">
        <v>4372</v>
      </c>
    </row>
    <row r="1686" customFormat="false" ht="15" hidden="false" customHeight="false" outlineLevel="0" collapsed="false">
      <c r="A1686" s="2" t="s">
        <v>4373</v>
      </c>
      <c r="B1686" s="2" t="s">
        <v>124</v>
      </c>
      <c r="C1686" s="2" t="s">
        <v>4323</v>
      </c>
      <c r="D1686" s="2" t="s">
        <v>49</v>
      </c>
      <c r="E1686" s="2" t="s">
        <v>1022</v>
      </c>
      <c r="F1686" s="2" t="s">
        <v>1014</v>
      </c>
      <c r="G1686" s="2" t="s">
        <v>4374</v>
      </c>
    </row>
    <row r="1687" customFormat="false" ht="15" hidden="false" customHeight="false" outlineLevel="0" collapsed="false">
      <c r="A1687" s="2" t="s">
        <v>4375</v>
      </c>
      <c r="B1687" s="2" t="s">
        <v>124</v>
      </c>
      <c r="C1687" s="2" t="s">
        <v>4323</v>
      </c>
      <c r="D1687" s="2" t="s">
        <v>49</v>
      </c>
      <c r="E1687" s="2" t="s">
        <v>1022</v>
      </c>
      <c r="F1687" s="2" t="s">
        <v>1014</v>
      </c>
      <c r="G1687" s="2" t="s">
        <v>4376</v>
      </c>
    </row>
    <row r="1688" customFormat="false" ht="15" hidden="false" customHeight="false" outlineLevel="0" collapsed="false">
      <c r="A1688" s="2" t="s">
        <v>4377</v>
      </c>
      <c r="B1688" s="2" t="s">
        <v>124</v>
      </c>
      <c r="C1688" s="2" t="s">
        <v>4323</v>
      </c>
      <c r="D1688" s="2" t="s">
        <v>49</v>
      </c>
      <c r="E1688" s="2" t="s">
        <v>1022</v>
      </c>
      <c r="F1688" s="2" t="s">
        <v>1014</v>
      </c>
      <c r="G1688" s="2" t="s">
        <v>4378</v>
      </c>
    </row>
    <row r="1689" customFormat="false" ht="15" hidden="false" customHeight="false" outlineLevel="0" collapsed="false">
      <c r="A1689" s="2" t="s">
        <v>4379</v>
      </c>
      <c r="B1689" s="2" t="s">
        <v>124</v>
      </c>
      <c r="C1689" s="2" t="s">
        <v>4323</v>
      </c>
      <c r="D1689" s="2" t="s">
        <v>49</v>
      </c>
      <c r="E1689" s="2" t="s">
        <v>1022</v>
      </c>
      <c r="F1689" s="2" t="s">
        <v>1014</v>
      </c>
      <c r="G1689" s="2" t="s">
        <v>4380</v>
      </c>
    </row>
    <row r="1690" customFormat="false" ht="15" hidden="false" customHeight="false" outlineLevel="0" collapsed="false">
      <c r="A1690" s="2" t="s">
        <v>4381</v>
      </c>
      <c r="B1690" s="2" t="s">
        <v>124</v>
      </c>
      <c r="C1690" s="2" t="s">
        <v>4323</v>
      </c>
      <c r="D1690" s="2" t="s">
        <v>49</v>
      </c>
      <c r="E1690" s="2" t="s">
        <v>1022</v>
      </c>
      <c r="F1690" s="2" t="s">
        <v>1014</v>
      </c>
      <c r="G1690" s="2" t="s">
        <v>4382</v>
      </c>
    </row>
    <row r="1691" customFormat="false" ht="15" hidden="false" customHeight="false" outlineLevel="0" collapsed="false">
      <c r="A1691" s="2" t="s">
        <v>4383</v>
      </c>
      <c r="B1691" s="2" t="s">
        <v>124</v>
      </c>
      <c r="C1691" s="2" t="s">
        <v>4323</v>
      </c>
      <c r="D1691" s="2" t="s">
        <v>49</v>
      </c>
      <c r="E1691" s="2" t="s">
        <v>1022</v>
      </c>
      <c r="F1691" s="2" t="s">
        <v>1014</v>
      </c>
      <c r="G1691" s="2" t="s">
        <v>4384</v>
      </c>
    </row>
    <row r="1692" customFormat="false" ht="15" hidden="false" customHeight="false" outlineLevel="0" collapsed="false">
      <c r="A1692" s="2" t="s">
        <v>4385</v>
      </c>
      <c r="B1692" s="2" t="s">
        <v>124</v>
      </c>
      <c r="C1692" s="2" t="s">
        <v>4323</v>
      </c>
      <c r="D1692" s="2" t="s">
        <v>49</v>
      </c>
      <c r="E1692" s="2" t="s">
        <v>1022</v>
      </c>
      <c r="F1692" s="2" t="s">
        <v>1014</v>
      </c>
      <c r="G1692" s="2" t="s">
        <v>4386</v>
      </c>
    </row>
    <row r="1693" customFormat="false" ht="15" hidden="false" customHeight="false" outlineLevel="0" collapsed="false">
      <c r="A1693" s="2" t="s">
        <v>4387</v>
      </c>
      <c r="B1693" s="2" t="s">
        <v>124</v>
      </c>
      <c r="C1693" s="2" t="s">
        <v>4323</v>
      </c>
      <c r="D1693" s="2" t="s">
        <v>49</v>
      </c>
      <c r="E1693" s="2" t="s">
        <v>1022</v>
      </c>
      <c r="F1693" s="2" t="s">
        <v>1014</v>
      </c>
      <c r="G1693" s="2" t="s">
        <v>4388</v>
      </c>
    </row>
    <row r="1694" customFormat="false" ht="15" hidden="false" customHeight="false" outlineLevel="0" collapsed="false">
      <c r="A1694" s="2" t="s">
        <v>4389</v>
      </c>
      <c r="B1694" s="2" t="s">
        <v>124</v>
      </c>
      <c r="C1694" s="2" t="s">
        <v>4323</v>
      </c>
      <c r="D1694" s="2" t="s">
        <v>49</v>
      </c>
      <c r="E1694" s="2" t="s">
        <v>1022</v>
      </c>
      <c r="F1694" s="2" t="s">
        <v>1014</v>
      </c>
      <c r="G1694" s="2" t="s">
        <v>4390</v>
      </c>
    </row>
    <row r="1695" customFormat="false" ht="15" hidden="false" customHeight="false" outlineLevel="0" collapsed="false">
      <c r="A1695" s="2" t="s">
        <v>4391</v>
      </c>
      <c r="B1695" s="2" t="s">
        <v>124</v>
      </c>
      <c r="C1695" s="2" t="s">
        <v>2007</v>
      </c>
      <c r="D1695" s="2" t="s">
        <v>48</v>
      </c>
      <c r="E1695" s="2" t="s">
        <v>1391</v>
      </c>
      <c r="F1695" s="2" t="s">
        <v>1014</v>
      </c>
      <c r="G1695" s="2" t="s">
        <v>4392</v>
      </c>
    </row>
    <row r="1696" customFormat="false" ht="15" hidden="false" customHeight="false" outlineLevel="0" collapsed="false">
      <c r="A1696" s="2" t="s">
        <v>4393</v>
      </c>
      <c r="B1696" s="2" t="s">
        <v>124</v>
      </c>
      <c r="C1696" s="2" t="s">
        <v>2007</v>
      </c>
      <c r="D1696" s="2" t="s">
        <v>48</v>
      </c>
      <c r="E1696" s="2" t="s">
        <v>1391</v>
      </c>
      <c r="F1696" s="2" t="s">
        <v>1014</v>
      </c>
      <c r="G1696" s="2" t="s">
        <v>4394</v>
      </c>
    </row>
    <row r="1697" customFormat="false" ht="15" hidden="false" customHeight="false" outlineLevel="0" collapsed="false">
      <c r="A1697" s="2" t="s">
        <v>4395</v>
      </c>
      <c r="B1697" s="2" t="s">
        <v>124</v>
      </c>
      <c r="C1697" s="2" t="s">
        <v>4323</v>
      </c>
      <c r="D1697" s="2" t="s">
        <v>49</v>
      </c>
      <c r="E1697" s="2" t="s">
        <v>1022</v>
      </c>
      <c r="F1697" s="2" t="s">
        <v>1014</v>
      </c>
      <c r="G1697" s="2" t="s">
        <v>4396</v>
      </c>
    </row>
    <row r="1698" customFormat="false" ht="15" hidden="false" customHeight="false" outlineLevel="0" collapsed="false">
      <c r="A1698" s="2" t="s">
        <v>4397</v>
      </c>
      <c r="B1698" s="2" t="s">
        <v>124</v>
      </c>
      <c r="C1698" s="2" t="s">
        <v>4323</v>
      </c>
      <c r="D1698" s="2" t="s">
        <v>49</v>
      </c>
      <c r="E1698" s="2" t="s">
        <v>1022</v>
      </c>
      <c r="F1698" s="2" t="s">
        <v>1014</v>
      </c>
      <c r="G1698" s="2" t="s">
        <v>4398</v>
      </c>
    </row>
    <row r="1699" customFormat="false" ht="15" hidden="false" customHeight="false" outlineLevel="0" collapsed="false">
      <c r="A1699" s="2" t="s">
        <v>4399</v>
      </c>
      <c r="B1699" s="2" t="s">
        <v>124</v>
      </c>
      <c r="C1699" s="2" t="s">
        <v>2007</v>
      </c>
      <c r="D1699" s="2" t="s">
        <v>48</v>
      </c>
      <c r="E1699" s="2" t="s">
        <v>1391</v>
      </c>
      <c r="F1699" s="2" t="s">
        <v>1014</v>
      </c>
      <c r="G1699" s="2" t="s">
        <v>4400</v>
      </c>
    </row>
    <row r="1700" customFormat="false" ht="15" hidden="false" customHeight="false" outlineLevel="0" collapsed="false">
      <c r="A1700" s="2" t="s">
        <v>4401</v>
      </c>
      <c r="B1700" s="2" t="s">
        <v>124</v>
      </c>
      <c r="C1700" s="2" t="s">
        <v>2007</v>
      </c>
      <c r="D1700" s="2" t="s">
        <v>48</v>
      </c>
      <c r="E1700" s="2" t="s">
        <v>1391</v>
      </c>
      <c r="F1700" s="2" t="s">
        <v>1014</v>
      </c>
      <c r="G1700" s="2" t="s">
        <v>4402</v>
      </c>
    </row>
    <row r="1701" customFormat="false" ht="15" hidden="false" customHeight="false" outlineLevel="0" collapsed="false">
      <c r="A1701" s="2" t="s">
        <v>4403</v>
      </c>
      <c r="B1701" s="2" t="s">
        <v>124</v>
      </c>
      <c r="C1701" s="2" t="s">
        <v>4323</v>
      </c>
      <c r="D1701" s="2" t="s">
        <v>49</v>
      </c>
      <c r="E1701" s="2" t="s">
        <v>1022</v>
      </c>
      <c r="F1701" s="2" t="s">
        <v>1014</v>
      </c>
      <c r="G1701" s="2" t="s">
        <v>4404</v>
      </c>
    </row>
    <row r="1702" customFormat="false" ht="15" hidden="false" customHeight="false" outlineLevel="0" collapsed="false">
      <c r="A1702" s="2" t="s">
        <v>4405</v>
      </c>
      <c r="B1702" s="2" t="s">
        <v>124</v>
      </c>
      <c r="C1702" s="2" t="s">
        <v>4323</v>
      </c>
      <c r="D1702" s="2" t="s">
        <v>49</v>
      </c>
      <c r="E1702" s="2" t="s">
        <v>1022</v>
      </c>
      <c r="F1702" s="2" t="s">
        <v>1014</v>
      </c>
      <c r="G1702" s="2" t="s">
        <v>4406</v>
      </c>
    </row>
    <row r="1703" customFormat="false" ht="15" hidden="false" customHeight="false" outlineLevel="0" collapsed="false">
      <c r="A1703" s="2" t="s">
        <v>4407</v>
      </c>
      <c r="B1703" s="2" t="s">
        <v>124</v>
      </c>
      <c r="C1703" s="2" t="s">
        <v>4323</v>
      </c>
      <c r="D1703" s="2" t="s">
        <v>49</v>
      </c>
      <c r="E1703" s="2" t="s">
        <v>1022</v>
      </c>
      <c r="F1703" s="2" t="s">
        <v>1014</v>
      </c>
      <c r="G1703" s="2" t="s">
        <v>4408</v>
      </c>
    </row>
    <row r="1704" customFormat="false" ht="15" hidden="false" customHeight="false" outlineLevel="0" collapsed="false">
      <c r="A1704" s="2" t="s">
        <v>4409</v>
      </c>
      <c r="B1704" s="2" t="s">
        <v>124</v>
      </c>
      <c r="C1704" s="2" t="s">
        <v>4323</v>
      </c>
      <c r="D1704" s="2" t="s">
        <v>49</v>
      </c>
      <c r="E1704" s="2" t="s">
        <v>1022</v>
      </c>
      <c r="F1704" s="2" t="s">
        <v>1014</v>
      </c>
      <c r="G1704" s="2" t="s">
        <v>4410</v>
      </c>
    </row>
    <row r="1705" customFormat="false" ht="15" hidden="false" customHeight="false" outlineLevel="0" collapsed="false">
      <c r="A1705" s="2" t="s">
        <v>4411</v>
      </c>
      <c r="B1705" s="2" t="s">
        <v>124</v>
      </c>
      <c r="C1705" s="2" t="s">
        <v>4323</v>
      </c>
      <c r="D1705" s="2" t="s">
        <v>49</v>
      </c>
      <c r="E1705" s="2" t="s">
        <v>1022</v>
      </c>
      <c r="F1705" s="2" t="s">
        <v>1014</v>
      </c>
      <c r="G1705" s="2" t="s">
        <v>4412</v>
      </c>
    </row>
    <row r="1706" customFormat="false" ht="15" hidden="false" customHeight="false" outlineLevel="0" collapsed="false">
      <c r="A1706" s="2" t="s">
        <v>4413</v>
      </c>
      <c r="B1706" s="2" t="s">
        <v>124</v>
      </c>
      <c r="C1706" s="2" t="s">
        <v>4323</v>
      </c>
      <c r="D1706" s="2" t="s">
        <v>49</v>
      </c>
      <c r="E1706" s="2" t="s">
        <v>1022</v>
      </c>
      <c r="F1706" s="2" t="s">
        <v>1014</v>
      </c>
      <c r="G1706" s="2" t="s">
        <v>4414</v>
      </c>
    </row>
    <row r="1707" customFormat="false" ht="15" hidden="false" customHeight="false" outlineLevel="0" collapsed="false">
      <c r="A1707" s="2" t="s">
        <v>4415</v>
      </c>
      <c r="B1707" s="2" t="s">
        <v>124</v>
      </c>
      <c r="C1707" s="2" t="s">
        <v>4323</v>
      </c>
      <c r="D1707" s="2" t="s">
        <v>49</v>
      </c>
      <c r="E1707" s="2" t="s">
        <v>1022</v>
      </c>
      <c r="F1707" s="2" t="s">
        <v>1014</v>
      </c>
      <c r="G1707" s="2" t="s">
        <v>4416</v>
      </c>
    </row>
    <row r="1708" customFormat="false" ht="15" hidden="false" customHeight="false" outlineLevel="0" collapsed="false">
      <c r="A1708" s="2" t="s">
        <v>4417</v>
      </c>
      <c r="B1708" s="2" t="s">
        <v>124</v>
      </c>
      <c r="C1708" s="2" t="s">
        <v>2007</v>
      </c>
      <c r="D1708" s="2" t="s">
        <v>48</v>
      </c>
      <c r="E1708" s="2" t="s">
        <v>1391</v>
      </c>
      <c r="F1708" s="2" t="s">
        <v>1014</v>
      </c>
      <c r="G1708" s="2" t="s">
        <v>4418</v>
      </c>
    </row>
    <row r="1709" customFormat="false" ht="15" hidden="false" customHeight="false" outlineLevel="0" collapsed="false">
      <c r="A1709" s="2" t="s">
        <v>4419</v>
      </c>
      <c r="B1709" s="2" t="s">
        <v>124</v>
      </c>
      <c r="C1709" s="2" t="s">
        <v>4323</v>
      </c>
      <c r="D1709" s="2" t="s">
        <v>49</v>
      </c>
      <c r="E1709" s="2" t="s">
        <v>1022</v>
      </c>
      <c r="F1709" s="2" t="s">
        <v>1014</v>
      </c>
      <c r="G1709" s="2" t="s">
        <v>4420</v>
      </c>
    </row>
    <row r="1710" customFormat="false" ht="15" hidden="false" customHeight="false" outlineLevel="0" collapsed="false">
      <c r="A1710" s="2" t="s">
        <v>4421</v>
      </c>
      <c r="B1710" s="2" t="s">
        <v>124</v>
      </c>
      <c r="C1710" s="2" t="s">
        <v>4323</v>
      </c>
      <c r="D1710" s="2" t="s">
        <v>49</v>
      </c>
      <c r="E1710" s="2" t="s">
        <v>1022</v>
      </c>
      <c r="F1710" s="2" t="s">
        <v>1014</v>
      </c>
      <c r="G1710" s="2" t="s">
        <v>4422</v>
      </c>
    </row>
    <row r="1711" customFormat="false" ht="15" hidden="false" customHeight="false" outlineLevel="0" collapsed="false">
      <c r="A1711" s="2" t="s">
        <v>4423</v>
      </c>
      <c r="B1711" s="2" t="s">
        <v>124</v>
      </c>
      <c r="C1711" s="2" t="s">
        <v>4323</v>
      </c>
      <c r="D1711" s="2" t="s">
        <v>49</v>
      </c>
      <c r="E1711" s="2" t="s">
        <v>1022</v>
      </c>
      <c r="F1711" s="2" t="s">
        <v>1014</v>
      </c>
      <c r="G1711" s="2" t="s">
        <v>4424</v>
      </c>
    </row>
    <row r="1712" customFormat="false" ht="15" hidden="false" customHeight="false" outlineLevel="0" collapsed="false">
      <c r="A1712" s="2" t="s">
        <v>4425</v>
      </c>
      <c r="B1712" s="2" t="s">
        <v>124</v>
      </c>
      <c r="C1712" s="2" t="s">
        <v>4323</v>
      </c>
      <c r="D1712" s="2" t="s">
        <v>49</v>
      </c>
      <c r="E1712" s="2" t="s">
        <v>1022</v>
      </c>
      <c r="F1712" s="2" t="s">
        <v>1014</v>
      </c>
      <c r="G1712" s="2" t="s">
        <v>4426</v>
      </c>
    </row>
    <row r="1713" customFormat="false" ht="15" hidden="false" customHeight="false" outlineLevel="0" collapsed="false">
      <c r="A1713" s="2" t="s">
        <v>4427</v>
      </c>
      <c r="B1713" s="2" t="s">
        <v>124</v>
      </c>
      <c r="C1713" s="2" t="s">
        <v>4323</v>
      </c>
      <c r="D1713" s="2" t="s">
        <v>49</v>
      </c>
      <c r="E1713" s="2" t="s">
        <v>1022</v>
      </c>
      <c r="F1713" s="2" t="s">
        <v>1014</v>
      </c>
      <c r="G1713" s="2" t="s">
        <v>4428</v>
      </c>
    </row>
    <row r="1714" customFormat="false" ht="15" hidden="false" customHeight="false" outlineLevel="0" collapsed="false">
      <c r="A1714" s="2" t="s">
        <v>4429</v>
      </c>
      <c r="B1714" s="2" t="s">
        <v>124</v>
      </c>
      <c r="C1714" s="2" t="s">
        <v>4323</v>
      </c>
      <c r="D1714" s="2" t="s">
        <v>49</v>
      </c>
      <c r="E1714" s="2" t="s">
        <v>1022</v>
      </c>
      <c r="F1714" s="2" t="s">
        <v>1014</v>
      </c>
      <c r="G1714" s="2" t="s">
        <v>4430</v>
      </c>
    </row>
    <row r="1715" customFormat="false" ht="15" hidden="false" customHeight="false" outlineLevel="0" collapsed="false">
      <c r="A1715" s="2" t="s">
        <v>4431</v>
      </c>
      <c r="B1715" s="2" t="s">
        <v>124</v>
      </c>
      <c r="C1715" s="2" t="s">
        <v>4323</v>
      </c>
      <c r="D1715" s="2" t="s">
        <v>49</v>
      </c>
      <c r="E1715" s="2" t="s">
        <v>1022</v>
      </c>
      <c r="F1715" s="2" t="s">
        <v>1014</v>
      </c>
      <c r="G1715" s="2" t="s">
        <v>4432</v>
      </c>
    </row>
    <row r="1716" customFormat="false" ht="15" hidden="false" customHeight="false" outlineLevel="0" collapsed="false">
      <c r="A1716" s="2" t="s">
        <v>4433</v>
      </c>
      <c r="B1716" s="2" t="s">
        <v>124</v>
      </c>
      <c r="C1716" s="2" t="s">
        <v>4323</v>
      </c>
      <c r="D1716" s="2" t="s">
        <v>49</v>
      </c>
      <c r="E1716" s="2" t="s">
        <v>1022</v>
      </c>
      <c r="F1716" s="2" t="s">
        <v>1014</v>
      </c>
      <c r="G1716" s="2" t="s">
        <v>4434</v>
      </c>
    </row>
    <row r="1717" customFormat="false" ht="15" hidden="false" customHeight="false" outlineLevel="0" collapsed="false">
      <c r="A1717" s="2" t="s">
        <v>4435</v>
      </c>
      <c r="B1717" s="2" t="s">
        <v>124</v>
      </c>
      <c r="C1717" s="2" t="s">
        <v>4323</v>
      </c>
      <c r="D1717" s="2" t="s">
        <v>49</v>
      </c>
      <c r="E1717" s="2" t="s">
        <v>1022</v>
      </c>
      <c r="F1717" s="2" t="s">
        <v>1014</v>
      </c>
      <c r="G1717" s="2" t="s">
        <v>4436</v>
      </c>
    </row>
    <row r="1718" customFormat="false" ht="15" hidden="false" customHeight="false" outlineLevel="0" collapsed="false">
      <c r="A1718" s="2" t="s">
        <v>4437</v>
      </c>
      <c r="B1718" s="2" t="s">
        <v>124</v>
      </c>
      <c r="C1718" s="2" t="s">
        <v>4323</v>
      </c>
      <c r="D1718" s="2" t="s">
        <v>49</v>
      </c>
      <c r="E1718" s="2" t="s">
        <v>1022</v>
      </c>
      <c r="F1718" s="2" t="s">
        <v>1014</v>
      </c>
      <c r="G1718" s="2" t="s">
        <v>4438</v>
      </c>
    </row>
    <row r="1719" customFormat="false" ht="15" hidden="false" customHeight="false" outlineLevel="0" collapsed="false">
      <c r="A1719" s="2" t="s">
        <v>4439</v>
      </c>
      <c r="B1719" s="2" t="s">
        <v>124</v>
      </c>
      <c r="C1719" s="2" t="s">
        <v>4323</v>
      </c>
      <c r="D1719" s="2" t="s">
        <v>49</v>
      </c>
      <c r="E1719" s="2" t="s">
        <v>1022</v>
      </c>
      <c r="F1719" s="2" t="s">
        <v>1014</v>
      </c>
      <c r="G1719" s="2" t="s">
        <v>4440</v>
      </c>
    </row>
    <row r="1720" customFormat="false" ht="15" hidden="false" customHeight="false" outlineLevel="0" collapsed="false">
      <c r="A1720" s="2" t="s">
        <v>4441</v>
      </c>
      <c r="B1720" s="2" t="s">
        <v>124</v>
      </c>
      <c r="C1720" s="2" t="s">
        <v>4323</v>
      </c>
      <c r="D1720" s="2" t="s">
        <v>49</v>
      </c>
      <c r="E1720" s="2" t="s">
        <v>1022</v>
      </c>
      <c r="F1720" s="2" t="s">
        <v>1014</v>
      </c>
      <c r="G1720" s="2" t="s">
        <v>4442</v>
      </c>
    </row>
    <row r="1721" customFormat="false" ht="15" hidden="false" customHeight="false" outlineLevel="0" collapsed="false">
      <c r="A1721" s="2" t="s">
        <v>4443</v>
      </c>
      <c r="B1721" s="2" t="s">
        <v>124</v>
      </c>
      <c r="C1721" s="2" t="s">
        <v>4323</v>
      </c>
      <c r="D1721" s="2" t="s">
        <v>49</v>
      </c>
      <c r="E1721" s="2" t="s">
        <v>1022</v>
      </c>
      <c r="F1721" s="2" t="s">
        <v>1014</v>
      </c>
      <c r="G1721" s="2" t="s">
        <v>4444</v>
      </c>
    </row>
    <row r="1722" customFormat="false" ht="15" hidden="false" customHeight="false" outlineLevel="0" collapsed="false">
      <c r="A1722" s="2" t="s">
        <v>4445</v>
      </c>
      <c r="B1722" s="2" t="s">
        <v>124</v>
      </c>
      <c r="C1722" s="2" t="s">
        <v>4323</v>
      </c>
      <c r="D1722" s="2" t="s">
        <v>49</v>
      </c>
      <c r="E1722" s="2" t="s">
        <v>1022</v>
      </c>
      <c r="F1722" s="2" t="s">
        <v>1014</v>
      </c>
      <c r="G1722" s="2" t="s">
        <v>4446</v>
      </c>
    </row>
    <row r="1723" customFormat="false" ht="15" hidden="false" customHeight="false" outlineLevel="0" collapsed="false">
      <c r="A1723" s="2" t="s">
        <v>4447</v>
      </c>
      <c r="B1723" s="2" t="s">
        <v>124</v>
      </c>
      <c r="C1723" s="2" t="s">
        <v>4323</v>
      </c>
      <c r="D1723" s="2" t="s">
        <v>49</v>
      </c>
      <c r="E1723" s="2" t="s">
        <v>1022</v>
      </c>
      <c r="F1723" s="2" t="s">
        <v>1014</v>
      </c>
      <c r="G1723" s="2" t="s">
        <v>4448</v>
      </c>
    </row>
    <row r="1724" customFormat="false" ht="15" hidden="false" customHeight="false" outlineLevel="0" collapsed="false">
      <c r="A1724" s="2" t="s">
        <v>4449</v>
      </c>
      <c r="B1724" s="2" t="s">
        <v>124</v>
      </c>
      <c r="C1724" s="2" t="s">
        <v>4323</v>
      </c>
      <c r="D1724" s="2" t="s">
        <v>49</v>
      </c>
      <c r="E1724" s="2" t="s">
        <v>1022</v>
      </c>
      <c r="F1724" s="2" t="s">
        <v>1014</v>
      </c>
      <c r="G1724" s="2" t="s">
        <v>4450</v>
      </c>
    </row>
    <row r="1725" customFormat="false" ht="15" hidden="false" customHeight="false" outlineLevel="0" collapsed="false">
      <c r="A1725" s="2" t="s">
        <v>4451</v>
      </c>
      <c r="B1725" s="2" t="s">
        <v>124</v>
      </c>
      <c r="C1725" s="2" t="s">
        <v>4323</v>
      </c>
      <c r="D1725" s="2" t="s">
        <v>49</v>
      </c>
      <c r="E1725" s="2" t="s">
        <v>1022</v>
      </c>
      <c r="F1725" s="2" t="s">
        <v>1014</v>
      </c>
      <c r="G1725" s="2" t="s">
        <v>4452</v>
      </c>
    </row>
    <row r="1726" customFormat="false" ht="15" hidden="false" customHeight="false" outlineLevel="0" collapsed="false">
      <c r="A1726" s="2" t="s">
        <v>4453</v>
      </c>
      <c r="B1726" s="2" t="s">
        <v>124</v>
      </c>
      <c r="C1726" s="2" t="s">
        <v>4323</v>
      </c>
      <c r="D1726" s="2" t="s">
        <v>49</v>
      </c>
      <c r="E1726" s="2" t="s">
        <v>1022</v>
      </c>
      <c r="F1726" s="2" t="s">
        <v>1014</v>
      </c>
      <c r="G1726" s="2" t="s">
        <v>4454</v>
      </c>
    </row>
    <row r="1727" customFormat="false" ht="15" hidden="false" customHeight="false" outlineLevel="0" collapsed="false">
      <c r="A1727" s="2" t="s">
        <v>4455</v>
      </c>
      <c r="B1727" s="2" t="s">
        <v>124</v>
      </c>
      <c r="C1727" s="2" t="s">
        <v>4323</v>
      </c>
      <c r="D1727" s="2" t="s">
        <v>49</v>
      </c>
      <c r="E1727" s="2" t="s">
        <v>1022</v>
      </c>
      <c r="F1727" s="2" t="s">
        <v>1014</v>
      </c>
      <c r="G1727" s="2" t="s">
        <v>4456</v>
      </c>
    </row>
    <row r="1728" customFormat="false" ht="15" hidden="false" customHeight="false" outlineLevel="0" collapsed="false">
      <c r="A1728" s="2" t="s">
        <v>4457</v>
      </c>
      <c r="B1728" s="2" t="s">
        <v>124</v>
      </c>
      <c r="C1728" s="2" t="s">
        <v>4323</v>
      </c>
      <c r="D1728" s="2" t="s">
        <v>49</v>
      </c>
      <c r="E1728" s="2" t="s">
        <v>1022</v>
      </c>
      <c r="F1728" s="2" t="s">
        <v>1014</v>
      </c>
      <c r="G1728" s="2" t="s">
        <v>4458</v>
      </c>
    </row>
    <row r="1729" customFormat="false" ht="15" hidden="false" customHeight="false" outlineLevel="0" collapsed="false">
      <c r="A1729" s="2" t="s">
        <v>4459</v>
      </c>
      <c r="B1729" s="2" t="s">
        <v>124</v>
      </c>
      <c r="C1729" s="2" t="s">
        <v>4323</v>
      </c>
      <c r="D1729" s="2" t="s">
        <v>49</v>
      </c>
      <c r="E1729" s="2" t="s">
        <v>1022</v>
      </c>
      <c r="F1729" s="2" t="s">
        <v>1014</v>
      </c>
      <c r="G1729" s="2" t="s">
        <v>4460</v>
      </c>
    </row>
    <row r="1730" customFormat="false" ht="15" hidden="false" customHeight="false" outlineLevel="0" collapsed="false">
      <c r="A1730" s="2" t="s">
        <v>4461</v>
      </c>
      <c r="B1730" s="2" t="s">
        <v>124</v>
      </c>
      <c r="C1730" s="2" t="s">
        <v>4323</v>
      </c>
      <c r="D1730" s="2" t="s">
        <v>49</v>
      </c>
      <c r="E1730" s="2" t="s">
        <v>1022</v>
      </c>
      <c r="F1730" s="2" t="s">
        <v>1014</v>
      </c>
      <c r="G1730" s="2" t="s">
        <v>4462</v>
      </c>
    </row>
    <row r="1731" customFormat="false" ht="15" hidden="false" customHeight="false" outlineLevel="0" collapsed="false">
      <c r="A1731" s="2" t="s">
        <v>4463</v>
      </c>
      <c r="B1731" s="2" t="s">
        <v>124</v>
      </c>
      <c r="C1731" s="2" t="s">
        <v>4323</v>
      </c>
      <c r="D1731" s="2" t="s">
        <v>49</v>
      </c>
      <c r="E1731" s="2" t="s">
        <v>1022</v>
      </c>
      <c r="F1731" s="2" t="s">
        <v>1014</v>
      </c>
      <c r="G1731" s="2" t="s">
        <v>4464</v>
      </c>
    </row>
    <row r="1732" customFormat="false" ht="15" hidden="false" customHeight="false" outlineLevel="0" collapsed="false">
      <c r="A1732" s="2" t="s">
        <v>4465</v>
      </c>
      <c r="B1732" s="2" t="s">
        <v>124</v>
      </c>
      <c r="C1732" s="2" t="s">
        <v>4323</v>
      </c>
      <c r="D1732" s="2" t="s">
        <v>49</v>
      </c>
      <c r="E1732" s="2" t="s">
        <v>1022</v>
      </c>
      <c r="F1732" s="2" t="s">
        <v>1014</v>
      </c>
      <c r="G1732" s="2" t="s">
        <v>4466</v>
      </c>
    </row>
    <row r="1733" customFormat="false" ht="15" hidden="false" customHeight="false" outlineLevel="0" collapsed="false">
      <c r="A1733" s="2" t="s">
        <v>4467</v>
      </c>
      <c r="B1733" s="2" t="s">
        <v>124</v>
      </c>
      <c r="C1733" s="2" t="s">
        <v>4323</v>
      </c>
      <c r="D1733" s="2" t="s">
        <v>49</v>
      </c>
      <c r="E1733" s="2" t="s">
        <v>1022</v>
      </c>
      <c r="F1733" s="2" t="s">
        <v>1014</v>
      </c>
      <c r="G1733" s="2" t="s">
        <v>4468</v>
      </c>
    </row>
    <row r="1734" customFormat="false" ht="15" hidden="false" customHeight="false" outlineLevel="0" collapsed="false">
      <c r="A1734" s="2" t="s">
        <v>4469</v>
      </c>
      <c r="B1734" s="2" t="s">
        <v>124</v>
      </c>
      <c r="C1734" s="2" t="s">
        <v>4323</v>
      </c>
      <c r="D1734" s="2" t="s">
        <v>49</v>
      </c>
      <c r="E1734" s="2" t="s">
        <v>1022</v>
      </c>
      <c r="F1734" s="2" t="s">
        <v>1014</v>
      </c>
      <c r="G1734" s="2" t="s">
        <v>4470</v>
      </c>
    </row>
    <row r="1735" customFormat="false" ht="15" hidden="false" customHeight="false" outlineLevel="0" collapsed="false">
      <c r="A1735" s="2" t="s">
        <v>4471</v>
      </c>
      <c r="B1735" s="2" t="s">
        <v>124</v>
      </c>
      <c r="C1735" s="2" t="s">
        <v>4323</v>
      </c>
      <c r="D1735" s="2" t="s">
        <v>49</v>
      </c>
      <c r="E1735" s="2" t="s">
        <v>1022</v>
      </c>
      <c r="F1735" s="2" t="s">
        <v>1014</v>
      </c>
      <c r="G1735" s="2" t="s">
        <v>4472</v>
      </c>
    </row>
    <row r="1736" customFormat="false" ht="15" hidden="false" customHeight="false" outlineLevel="0" collapsed="false">
      <c r="A1736" s="2" t="s">
        <v>4473</v>
      </c>
      <c r="B1736" s="2" t="s">
        <v>124</v>
      </c>
      <c r="C1736" s="2" t="s">
        <v>4323</v>
      </c>
      <c r="D1736" s="2" t="s">
        <v>49</v>
      </c>
      <c r="E1736" s="2" t="s">
        <v>1022</v>
      </c>
      <c r="F1736" s="2" t="s">
        <v>1014</v>
      </c>
      <c r="G1736" s="2" t="s">
        <v>4474</v>
      </c>
    </row>
    <row r="1737" customFormat="false" ht="15" hidden="false" customHeight="false" outlineLevel="0" collapsed="false">
      <c r="A1737" s="2" t="s">
        <v>4475</v>
      </c>
      <c r="B1737" s="2" t="s">
        <v>124</v>
      </c>
      <c r="C1737" s="2" t="s">
        <v>4323</v>
      </c>
      <c r="D1737" s="2" t="s">
        <v>49</v>
      </c>
      <c r="E1737" s="2" t="s">
        <v>1022</v>
      </c>
      <c r="F1737" s="2" t="s">
        <v>1014</v>
      </c>
      <c r="G1737" s="2" t="s">
        <v>4476</v>
      </c>
    </row>
    <row r="1738" customFormat="false" ht="15" hidden="false" customHeight="false" outlineLevel="0" collapsed="false">
      <c r="A1738" s="2" t="s">
        <v>4477</v>
      </c>
      <c r="B1738" s="2" t="s">
        <v>124</v>
      </c>
      <c r="C1738" s="2" t="s">
        <v>4323</v>
      </c>
      <c r="D1738" s="2" t="s">
        <v>49</v>
      </c>
      <c r="E1738" s="2" t="s">
        <v>1022</v>
      </c>
      <c r="F1738" s="2" t="s">
        <v>1014</v>
      </c>
      <c r="G1738" s="2" t="s">
        <v>4478</v>
      </c>
    </row>
    <row r="1739" customFormat="false" ht="15" hidden="false" customHeight="false" outlineLevel="0" collapsed="false">
      <c r="A1739" s="2" t="s">
        <v>4479</v>
      </c>
      <c r="B1739" s="2" t="s">
        <v>124</v>
      </c>
      <c r="C1739" s="2" t="s">
        <v>4323</v>
      </c>
      <c r="D1739" s="2" t="s">
        <v>49</v>
      </c>
      <c r="E1739" s="2" t="s">
        <v>1022</v>
      </c>
      <c r="F1739" s="2" t="s">
        <v>1014</v>
      </c>
      <c r="G1739" s="2" t="s">
        <v>4480</v>
      </c>
    </row>
    <row r="1740" customFormat="false" ht="15" hidden="false" customHeight="false" outlineLevel="0" collapsed="false">
      <c r="A1740" s="2" t="s">
        <v>4481</v>
      </c>
      <c r="B1740" s="2" t="s">
        <v>124</v>
      </c>
      <c r="C1740" s="2" t="s">
        <v>4323</v>
      </c>
      <c r="D1740" s="2" t="s">
        <v>49</v>
      </c>
      <c r="E1740" s="2" t="s">
        <v>1022</v>
      </c>
      <c r="F1740" s="2" t="s">
        <v>1014</v>
      </c>
      <c r="G1740" s="2" t="s">
        <v>4482</v>
      </c>
    </row>
    <row r="1741" customFormat="false" ht="15" hidden="false" customHeight="false" outlineLevel="0" collapsed="false">
      <c r="A1741" s="2" t="s">
        <v>4483</v>
      </c>
      <c r="B1741" s="2" t="s">
        <v>124</v>
      </c>
      <c r="C1741" s="2" t="s">
        <v>4323</v>
      </c>
      <c r="D1741" s="2" t="s">
        <v>49</v>
      </c>
      <c r="E1741" s="2" t="s">
        <v>1022</v>
      </c>
      <c r="F1741" s="2" t="s">
        <v>1014</v>
      </c>
      <c r="G1741" s="2" t="s">
        <v>4484</v>
      </c>
    </row>
    <row r="1742" customFormat="false" ht="15" hidden="false" customHeight="false" outlineLevel="0" collapsed="false">
      <c r="A1742" s="2" t="s">
        <v>4485</v>
      </c>
      <c r="B1742" s="2" t="s">
        <v>124</v>
      </c>
      <c r="C1742" s="2" t="s">
        <v>4323</v>
      </c>
      <c r="D1742" s="2" t="s">
        <v>49</v>
      </c>
      <c r="E1742" s="2" t="s">
        <v>1022</v>
      </c>
      <c r="F1742" s="2" t="s">
        <v>1014</v>
      </c>
      <c r="G1742" s="2" t="s">
        <v>4486</v>
      </c>
    </row>
    <row r="1743" customFormat="false" ht="15" hidden="false" customHeight="false" outlineLevel="0" collapsed="false">
      <c r="A1743" s="2" t="s">
        <v>4487</v>
      </c>
      <c r="B1743" s="2" t="s">
        <v>124</v>
      </c>
      <c r="C1743" s="2" t="s">
        <v>4323</v>
      </c>
      <c r="D1743" s="2" t="s">
        <v>49</v>
      </c>
      <c r="E1743" s="2" t="s">
        <v>1022</v>
      </c>
      <c r="F1743" s="2" t="s">
        <v>1014</v>
      </c>
      <c r="G1743" s="2" t="s">
        <v>4488</v>
      </c>
    </row>
    <row r="1744" customFormat="false" ht="15" hidden="false" customHeight="false" outlineLevel="0" collapsed="false">
      <c r="A1744" s="2" t="s">
        <v>4489</v>
      </c>
      <c r="B1744" s="2" t="s">
        <v>124</v>
      </c>
      <c r="C1744" s="2" t="s">
        <v>4323</v>
      </c>
      <c r="D1744" s="2" t="s">
        <v>49</v>
      </c>
      <c r="E1744" s="2" t="s">
        <v>1022</v>
      </c>
      <c r="F1744" s="2" t="s">
        <v>1014</v>
      </c>
      <c r="G1744" s="2" t="s">
        <v>4490</v>
      </c>
    </row>
    <row r="1745" customFormat="false" ht="15" hidden="false" customHeight="false" outlineLevel="0" collapsed="false">
      <c r="A1745" s="2" t="s">
        <v>4491</v>
      </c>
      <c r="B1745" s="2" t="s">
        <v>124</v>
      </c>
      <c r="C1745" s="2" t="s">
        <v>4323</v>
      </c>
      <c r="D1745" s="2" t="s">
        <v>49</v>
      </c>
      <c r="E1745" s="2" t="s">
        <v>1022</v>
      </c>
      <c r="F1745" s="2" t="s">
        <v>1014</v>
      </c>
      <c r="G1745" s="2" t="s">
        <v>4492</v>
      </c>
    </row>
    <row r="1746" customFormat="false" ht="15" hidden="false" customHeight="false" outlineLevel="0" collapsed="false">
      <c r="A1746" s="2" t="s">
        <v>4493</v>
      </c>
      <c r="B1746" s="2" t="s">
        <v>124</v>
      </c>
      <c r="C1746" s="2" t="s">
        <v>4323</v>
      </c>
      <c r="D1746" s="2" t="s">
        <v>49</v>
      </c>
      <c r="E1746" s="2" t="s">
        <v>1022</v>
      </c>
      <c r="F1746" s="2" t="s">
        <v>1014</v>
      </c>
      <c r="G1746" s="2" t="s">
        <v>4494</v>
      </c>
    </row>
    <row r="1747" customFormat="false" ht="15" hidden="false" customHeight="false" outlineLevel="0" collapsed="false">
      <c r="A1747" s="2" t="s">
        <v>4495</v>
      </c>
      <c r="B1747" s="2" t="s">
        <v>124</v>
      </c>
      <c r="C1747" s="2" t="s">
        <v>4323</v>
      </c>
      <c r="D1747" s="2" t="s">
        <v>49</v>
      </c>
      <c r="E1747" s="2" t="s">
        <v>1022</v>
      </c>
      <c r="F1747" s="2" t="s">
        <v>1014</v>
      </c>
      <c r="G1747" s="2" t="s">
        <v>4496</v>
      </c>
    </row>
    <row r="1748" customFormat="false" ht="15" hidden="false" customHeight="false" outlineLevel="0" collapsed="false">
      <c r="A1748" s="2" t="s">
        <v>4497</v>
      </c>
      <c r="B1748" s="2" t="s">
        <v>124</v>
      </c>
      <c r="C1748" s="2" t="s">
        <v>4323</v>
      </c>
      <c r="D1748" s="2" t="s">
        <v>49</v>
      </c>
      <c r="E1748" s="2" t="s">
        <v>1022</v>
      </c>
      <c r="F1748" s="2" t="s">
        <v>1014</v>
      </c>
      <c r="G1748" s="2" t="s">
        <v>4498</v>
      </c>
    </row>
    <row r="1749" customFormat="false" ht="15" hidden="false" customHeight="false" outlineLevel="0" collapsed="false">
      <c r="A1749" s="2" t="s">
        <v>4499</v>
      </c>
      <c r="B1749" s="2" t="s">
        <v>124</v>
      </c>
      <c r="C1749" s="2" t="s">
        <v>4323</v>
      </c>
      <c r="D1749" s="2" t="s">
        <v>49</v>
      </c>
      <c r="E1749" s="2" t="s">
        <v>1022</v>
      </c>
      <c r="F1749" s="2" t="s">
        <v>1014</v>
      </c>
      <c r="G1749" s="2" t="s">
        <v>4500</v>
      </c>
    </row>
    <row r="1750" customFormat="false" ht="15" hidden="false" customHeight="false" outlineLevel="0" collapsed="false">
      <c r="A1750" s="2" t="s">
        <v>4501</v>
      </c>
      <c r="B1750" s="2" t="s">
        <v>124</v>
      </c>
      <c r="C1750" s="2" t="s">
        <v>4323</v>
      </c>
      <c r="D1750" s="2" t="s">
        <v>49</v>
      </c>
      <c r="E1750" s="2" t="s">
        <v>1022</v>
      </c>
      <c r="F1750" s="2" t="s">
        <v>1014</v>
      </c>
      <c r="G1750" s="2" t="s">
        <v>4502</v>
      </c>
    </row>
    <row r="1751" customFormat="false" ht="15" hidden="false" customHeight="false" outlineLevel="0" collapsed="false">
      <c r="A1751" s="2" t="s">
        <v>4503</v>
      </c>
      <c r="B1751" s="2" t="s">
        <v>124</v>
      </c>
      <c r="C1751" s="2" t="s">
        <v>4323</v>
      </c>
      <c r="D1751" s="2" t="s">
        <v>49</v>
      </c>
      <c r="E1751" s="2" t="s">
        <v>1022</v>
      </c>
      <c r="F1751" s="2" t="s">
        <v>1014</v>
      </c>
      <c r="G1751" s="2" t="s">
        <v>4504</v>
      </c>
    </row>
    <row r="1752" customFormat="false" ht="15" hidden="false" customHeight="false" outlineLevel="0" collapsed="false">
      <c r="A1752" s="2" t="s">
        <v>4505</v>
      </c>
      <c r="B1752" s="2" t="s">
        <v>124</v>
      </c>
      <c r="C1752" s="2" t="s">
        <v>4323</v>
      </c>
      <c r="D1752" s="2" t="s">
        <v>49</v>
      </c>
      <c r="E1752" s="2" t="s">
        <v>1022</v>
      </c>
      <c r="F1752" s="2" t="s">
        <v>1014</v>
      </c>
      <c r="G1752" s="2" t="s">
        <v>4506</v>
      </c>
    </row>
    <row r="1753" customFormat="false" ht="15" hidden="false" customHeight="false" outlineLevel="0" collapsed="false">
      <c r="A1753" s="2" t="s">
        <v>4507</v>
      </c>
      <c r="B1753" s="2" t="s">
        <v>124</v>
      </c>
      <c r="C1753" s="2" t="s">
        <v>4323</v>
      </c>
      <c r="D1753" s="2" t="s">
        <v>49</v>
      </c>
      <c r="E1753" s="2" t="s">
        <v>1022</v>
      </c>
      <c r="F1753" s="2" t="s">
        <v>1014</v>
      </c>
      <c r="G1753" s="2" t="s">
        <v>4508</v>
      </c>
    </row>
    <row r="1754" customFormat="false" ht="15" hidden="false" customHeight="false" outlineLevel="0" collapsed="false">
      <c r="A1754" s="2" t="s">
        <v>4509</v>
      </c>
      <c r="B1754" s="2" t="s">
        <v>124</v>
      </c>
      <c r="C1754" s="2" t="s">
        <v>4323</v>
      </c>
      <c r="D1754" s="2" t="s">
        <v>49</v>
      </c>
      <c r="E1754" s="2" t="s">
        <v>1022</v>
      </c>
      <c r="F1754" s="2" t="s">
        <v>1014</v>
      </c>
      <c r="G1754" s="2" t="s">
        <v>4510</v>
      </c>
    </row>
    <row r="1755" customFormat="false" ht="15" hidden="false" customHeight="false" outlineLevel="0" collapsed="false">
      <c r="A1755" s="2" t="s">
        <v>4511</v>
      </c>
      <c r="B1755" s="2" t="s">
        <v>124</v>
      </c>
      <c r="C1755" s="2" t="s">
        <v>4323</v>
      </c>
      <c r="D1755" s="2" t="s">
        <v>49</v>
      </c>
      <c r="E1755" s="2" t="s">
        <v>1022</v>
      </c>
      <c r="F1755" s="2" t="s">
        <v>1014</v>
      </c>
      <c r="G1755" s="2" t="s">
        <v>4512</v>
      </c>
    </row>
    <row r="1756" customFormat="false" ht="15" hidden="false" customHeight="false" outlineLevel="0" collapsed="false">
      <c r="A1756" s="2" t="s">
        <v>4513</v>
      </c>
      <c r="B1756" s="2" t="s">
        <v>124</v>
      </c>
      <c r="C1756" s="2" t="s">
        <v>4323</v>
      </c>
      <c r="D1756" s="2" t="s">
        <v>49</v>
      </c>
      <c r="E1756" s="2" t="s">
        <v>1022</v>
      </c>
      <c r="F1756" s="2" t="s">
        <v>1014</v>
      </c>
      <c r="G1756" s="2" t="s">
        <v>4514</v>
      </c>
    </row>
    <row r="1757" customFormat="false" ht="15" hidden="false" customHeight="false" outlineLevel="0" collapsed="false">
      <c r="A1757" s="2" t="s">
        <v>4515</v>
      </c>
      <c r="B1757" s="2" t="s">
        <v>124</v>
      </c>
      <c r="C1757" s="2" t="s">
        <v>4323</v>
      </c>
      <c r="D1757" s="2" t="s">
        <v>49</v>
      </c>
      <c r="E1757" s="2" t="s">
        <v>1022</v>
      </c>
      <c r="F1757" s="2" t="s">
        <v>1014</v>
      </c>
      <c r="G1757" s="2" t="s">
        <v>4516</v>
      </c>
    </row>
    <row r="1758" customFormat="false" ht="15" hidden="false" customHeight="false" outlineLevel="0" collapsed="false">
      <c r="A1758" s="2" t="s">
        <v>4517</v>
      </c>
      <c r="B1758" s="2" t="s">
        <v>124</v>
      </c>
      <c r="C1758" s="2" t="s">
        <v>4323</v>
      </c>
      <c r="D1758" s="2" t="s">
        <v>49</v>
      </c>
      <c r="E1758" s="2" t="s">
        <v>1022</v>
      </c>
      <c r="F1758" s="2" t="s">
        <v>1014</v>
      </c>
      <c r="G1758" s="2" t="s">
        <v>4518</v>
      </c>
    </row>
    <row r="1759" customFormat="false" ht="15" hidden="false" customHeight="false" outlineLevel="0" collapsed="false">
      <c r="A1759" s="2" t="s">
        <v>4519</v>
      </c>
      <c r="B1759" s="2" t="s">
        <v>124</v>
      </c>
      <c r="C1759" s="2" t="s">
        <v>4323</v>
      </c>
      <c r="D1759" s="2" t="s">
        <v>49</v>
      </c>
      <c r="E1759" s="2" t="s">
        <v>1022</v>
      </c>
      <c r="F1759" s="2" t="s">
        <v>1014</v>
      </c>
      <c r="G1759" s="2" t="s">
        <v>4520</v>
      </c>
    </row>
    <row r="1760" customFormat="false" ht="15" hidden="false" customHeight="false" outlineLevel="0" collapsed="false">
      <c r="A1760" s="2" t="s">
        <v>4521</v>
      </c>
      <c r="B1760" s="2" t="s">
        <v>124</v>
      </c>
      <c r="C1760" s="2" t="s">
        <v>4323</v>
      </c>
      <c r="D1760" s="2" t="s">
        <v>49</v>
      </c>
      <c r="E1760" s="2" t="s">
        <v>1022</v>
      </c>
      <c r="F1760" s="2" t="s">
        <v>1014</v>
      </c>
      <c r="G1760" s="2" t="s">
        <v>4522</v>
      </c>
    </row>
    <row r="1761" customFormat="false" ht="15" hidden="false" customHeight="false" outlineLevel="0" collapsed="false">
      <c r="A1761" s="2" t="s">
        <v>4523</v>
      </c>
      <c r="B1761" s="2" t="s">
        <v>124</v>
      </c>
      <c r="C1761" s="2" t="s">
        <v>4323</v>
      </c>
      <c r="D1761" s="2" t="s">
        <v>49</v>
      </c>
      <c r="E1761" s="2" t="s">
        <v>1022</v>
      </c>
      <c r="F1761" s="2" t="s">
        <v>1014</v>
      </c>
      <c r="G1761" s="2" t="s">
        <v>4524</v>
      </c>
    </row>
    <row r="1762" customFormat="false" ht="15" hidden="false" customHeight="false" outlineLevel="0" collapsed="false">
      <c r="A1762" s="2" t="s">
        <v>4525</v>
      </c>
      <c r="B1762" s="2" t="s">
        <v>124</v>
      </c>
      <c r="C1762" s="2" t="s">
        <v>4323</v>
      </c>
      <c r="D1762" s="2" t="s">
        <v>49</v>
      </c>
      <c r="E1762" s="2" t="s">
        <v>1022</v>
      </c>
      <c r="F1762" s="2" t="s">
        <v>1014</v>
      </c>
      <c r="G1762" s="2" t="s">
        <v>4526</v>
      </c>
    </row>
    <row r="1763" customFormat="false" ht="15" hidden="false" customHeight="false" outlineLevel="0" collapsed="false">
      <c r="A1763" s="2" t="s">
        <v>4527</v>
      </c>
      <c r="B1763" s="2" t="s">
        <v>124</v>
      </c>
      <c r="C1763" s="2" t="s">
        <v>4323</v>
      </c>
      <c r="D1763" s="2" t="s">
        <v>49</v>
      </c>
      <c r="E1763" s="2" t="s">
        <v>1022</v>
      </c>
      <c r="F1763" s="2" t="s">
        <v>1014</v>
      </c>
      <c r="G1763" s="2" t="s">
        <v>4528</v>
      </c>
    </row>
    <row r="1764" customFormat="false" ht="15" hidden="false" customHeight="false" outlineLevel="0" collapsed="false">
      <c r="A1764" s="2" t="s">
        <v>4529</v>
      </c>
      <c r="B1764" s="2" t="s">
        <v>124</v>
      </c>
      <c r="C1764" s="2" t="s">
        <v>4323</v>
      </c>
      <c r="D1764" s="2" t="s">
        <v>49</v>
      </c>
      <c r="E1764" s="2" t="s">
        <v>1022</v>
      </c>
      <c r="F1764" s="2" t="s">
        <v>1014</v>
      </c>
      <c r="G1764" s="2" t="s">
        <v>4530</v>
      </c>
    </row>
    <row r="1765" customFormat="false" ht="15" hidden="false" customHeight="false" outlineLevel="0" collapsed="false">
      <c r="A1765" s="2" t="s">
        <v>4531</v>
      </c>
      <c r="B1765" s="2" t="s">
        <v>124</v>
      </c>
      <c r="C1765" s="2" t="s">
        <v>4032</v>
      </c>
      <c r="D1765" s="2" t="s">
        <v>47</v>
      </c>
      <c r="E1765" s="2" t="s">
        <v>1013</v>
      </c>
      <c r="F1765" s="2" t="s">
        <v>1014</v>
      </c>
      <c r="G1765" s="2" t="s">
        <v>4532</v>
      </c>
    </row>
    <row r="1766" customFormat="false" ht="15" hidden="false" customHeight="false" outlineLevel="0" collapsed="false">
      <c r="A1766" s="2" t="s">
        <v>4533</v>
      </c>
      <c r="B1766" s="2" t="s">
        <v>124</v>
      </c>
      <c r="C1766" s="2" t="s">
        <v>4032</v>
      </c>
      <c r="D1766" s="2" t="s">
        <v>47</v>
      </c>
      <c r="E1766" s="2" t="s">
        <v>1013</v>
      </c>
      <c r="F1766" s="2" t="s">
        <v>1014</v>
      </c>
      <c r="G1766" s="2" t="s">
        <v>4534</v>
      </c>
    </row>
    <row r="1767" customFormat="false" ht="15" hidden="false" customHeight="false" outlineLevel="0" collapsed="false">
      <c r="A1767" s="2" t="s">
        <v>4535</v>
      </c>
      <c r="B1767" s="2" t="s">
        <v>124</v>
      </c>
      <c r="C1767" s="2" t="s">
        <v>4032</v>
      </c>
      <c r="D1767" s="2" t="s">
        <v>47</v>
      </c>
      <c r="E1767" s="2" t="s">
        <v>1013</v>
      </c>
      <c r="F1767" s="2" t="s">
        <v>1014</v>
      </c>
      <c r="G1767" s="2" t="s">
        <v>4536</v>
      </c>
    </row>
    <row r="1768" customFormat="false" ht="15" hidden="false" customHeight="false" outlineLevel="0" collapsed="false">
      <c r="A1768" s="2" t="s">
        <v>4537</v>
      </c>
      <c r="B1768" s="2" t="s">
        <v>124</v>
      </c>
      <c r="C1768" s="2" t="s">
        <v>4032</v>
      </c>
      <c r="D1768" s="2" t="s">
        <v>47</v>
      </c>
      <c r="E1768" s="2" t="s">
        <v>1013</v>
      </c>
      <c r="F1768" s="2" t="s">
        <v>1014</v>
      </c>
      <c r="G1768" s="2" t="s">
        <v>4538</v>
      </c>
    </row>
    <row r="1769" customFormat="false" ht="15" hidden="false" customHeight="false" outlineLevel="0" collapsed="false">
      <c r="A1769" s="2" t="s">
        <v>4539</v>
      </c>
      <c r="B1769" s="2" t="s">
        <v>124</v>
      </c>
      <c r="C1769" s="2" t="s">
        <v>4032</v>
      </c>
      <c r="D1769" s="2" t="s">
        <v>47</v>
      </c>
      <c r="E1769" s="2" t="s">
        <v>1013</v>
      </c>
      <c r="F1769" s="2" t="s">
        <v>1014</v>
      </c>
      <c r="G1769" s="2" t="s">
        <v>4540</v>
      </c>
    </row>
    <row r="1770" customFormat="false" ht="15" hidden="false" customHeight="false" outlineLevel="0" collapsed="false">
      <c r="A1770" s="2" t="s">
        <v>4541</v>
      </c>
      <c r="B1770" s="2" t="s">
        <v>124</v>
      </c>
      <c r="C1770" s="2" t="s">
        <v>4032</v>
      </c>
      <c r="D1770" s="2" t="s">
        <v>47</v>
      </c>
      <c r="E1770" s="2" t="s">
        <v>1013</v>
      </c>
      <c r="F1770" s="2" t="s">
        <v>1014</v>
      </c>
      <c r="G1770" s="2" t="s">
        <v>4542</v>
      </c>
    </row>
    <row r="1771" customFormat="false" ht="15" hidden="false" customHeight="false" outlineLevel="0" collapsed="false">
      <c r="A1771" s="2" t="s">
        <v>4543</v>
      </c>
      <c r="B1771" s="2" t="s">
        <v>124</v>
      </c>
      <c r="C1771" s="2" t="s">
        <v>4032</v>
      </c>
      <c r="D1771" s="2" t="s">
        <v>47</v>
      </c>
      <c r="E1771" s="2" t="s">
        <v>1013</v>
      </c>
      <c r="F1771" s="2" t="s">
        <v>1014</v>
      </c>
      <c r="G1771" s="2" t="s">
        <v>4544</v>
      </c>
    </row>
    <row r="1772" customFormat="false" ht="15" hidden="false" customHeight="false" outlineLevel="0" collapsed="false">
      <c r="A1772" s="2" t="s">
        <v>4545</v>
      </c>
      <c r="B1772" s="2" t="s">
        <v>124</v>
      </c>
      <c r="C1772" s="2" t="s">
        <v>2007</v>
      </c>
      <c r="D1772" s="2" t="s">
        <v>48</v>
      </c>
      <c r="E1772" s="2" t="s">
        <v>1391</v>
      </c>
      <c r="F1772" s="2" t="s">
        <v>1014</v>
      </c>
      <c r="G1772" s="2" t="s">
        <v>4546</v>
      </c>
    </row>
    <row r="1773" customFormat="false" ht="15" hidden="false" customHeight="false" outlineLevel="0" collapsed="false">
      <c r="A1773" s="2" t="s">
        <v>4547</v>
      </c>
      <c r="B1773" s="2" t="s">
        <v>124</v>
      </c>
      <c r="C1773" s="2" t="s">
        <v>4032</v>
      </c>
      <c r="D1773" s="2" t="s">
        <v>47</v>
      </c>
      <c r="E1773" s="2" t="s">
        <v>1013</v>
      </c>
      <c r="F1773" s="2" t="s">
        <v>1014</v>
      </c>
      <c r="G1773" s="2" t="s">
        <v>4548</v>
      </c>
    </row>
    <row r="1774" customFormat="false" ht="15" hidden="false" customHeight="false" outlineLevel="0" collapsed="false">
      <c r="A1774" s="2" t="s">
        <v>4549</v>
      </c>
      <c r="B1774" s="2" t="s">
        <v>124</v>
      </c>
      <c r="C1774" s="2" t="s">
        <v>4032</v>
      </c>
      <c r="D1774" s="2" t="s">
        <v>47</v>
      </c>
      <c r="E1774" s="2" t="s">
        <v>1013</v>
      </c>
      <c r="F1774" s="2" t="s">
        <v>1014</v>
      </c>
      <c r="G1774" s="2" t="s">
        <v>4550</v>
      </c>
    </row>
    <row r="1775" customFormat="false" ht="15" hidden="false" customHeight="false" outlineLevel="0" collapsed="false">
      <c r="A1775" s="2" t="s">
        <v>4551</v>
      </c>
      <c r="B1775" s="2" t="s">
        <v>124</v>
      </c>
      <c r="C1775" s="2" t="s">
        <v>4032</v>
      </c>
      <c r="D1775" s="2" t="s">
        <v>47</v>
      </c>
      <c r="E1775" s="2" t="s">
        <v>1013</v>
      </c>
      <c r="F1775" s="2" t="s">
        <v>1014</v>
      </c>
      <c r="G1775" s="2" t="s">
        <v>4552</v>
      </c>
    </row>
    <row r="1776" customFormat="false" ht="15" hidden="false" customHeight="false" outlineLevel="0" collapsed="false">
      <c r="A1776" s="2" t="s">
        <v>4553</v>
      </c>
      <c r="B1776" s="2" t="s">
        <v>124</v>
      </c>
      <c r="C1776" s="2" t="s">
        <v>4032</v>
      </c>
      <c r="D1776" s="2" t="s">
        <v>47</v>
      </c>
      <c r="E1776" s="2" t="s">
        <v>1013</v>
      </c>
      <c r="F1776" s="2" t="s">
        <v>1014</v>
      </c>
      <c r="G1776" s="2" t="s">
        <v>4554</v>
      </c>
    </row>
    <row r="1777" customFormat="false" ht="15" hidden="false" customHeight="false" outlineLevel="0" collapsed="false">
      <c r="A1777" s="2" t="s">
        <v>4555</v>
      </c>
      <c r="B1777" s="2" t="s">
        <v>124</v>
      </c>
      <c r="C1777" s="2" t="s">
        <v>2007</v>
      </c>
      <c r="D1777" s="2" t="s">
        <v>48</v>
      </c>
      <c r="E1777" s="2" t="s">
        <v>1391</v>
      </c>
      <c r="F1777" s="2" t="s">
        <v>1014</v>
      </c>
      <c r="G1777" s="2" t="s">
        <v>4556</v>
      </c>
    </row>
    <row r="1778" customFormat="false" ht="15" hidden="false" customHeight="false" outlineLevel="0" collapsed="false">
      <c r="A1778" s="2" t="s">
        <v>4557</v>
      </c>
      <c r="B1778" s="2" t="s">
        <v>124</v>
      </c>
      <c r="C1778" s="2" t="s">
        <v>2007</v>
      </c>
      <c r="D1778" s="2" t="s">
        <v>48</v>
      </c>
      <c r="E1778" s="2" t="s">
        <v>1391</v>
      </c>
      <c r="F1778" s="2" t="s">
        <v>1014</v>
      </c>
      <c r="G1778" s="2" t="s">
        <v>4558</v>
      </c>
    </row>
    <row r="1779" customFormat="false" ht="15" hidden="false" customHeight="false" outlineLevel="0" collapsed="false">
      <c r="A1779" s="2" t="s">
        <v>4559</v>
      </c>
      <c r="B1779" s="2" t="s">
        <v>124</v>
      </c>
      <c r="C1779" s="2" t="s">
        <v>2007</v>
      </c>
      <c r="D1779" s="2" t="s">
        <v>48</v>
      </c>
      <c r="E1779" s="2" t="s">
        <v>1391</v>
      </c>
      <c r="F1779" s="2" t="s">
        <v>1014</v>
      </c>
      <c r="G1779" s="2" t="s">
        <v>4560</v>
      </c>
    </row>
    <row r="1780" customFormat="false" ht="15" hidden="false" customHeight="false" outlineLevel="0" collapsed="false">
      <c r="A1780" s="2" t="s">
        <v>4561</v>
      </c>
      <c r="B1780" s="2" t="s">
        <v>124</v>
      </c>
      <c r="C1780" s="2" t="s">
        <v>2007</v>
      </c>
      <c r="D1780" s="2" t="s">
        <v>48</v>
      </c>
      <c r="E1780" s="2" t="s">
        <v>1391</v>
      </c>
      <c r="F1780" s="2" t="s">
        <v>1014</v>
      </c>
      <c r="G1780" s="2" t="s">
        <v>4562</v>
      </c>
    </row>
    <row r="1781" customFormat="false" ht="15" hidden="false" customHeight="false" outlineLevel="0" collapsed="false">
      <c r="A1781" s="2" t="s">
        <v>4563</v>
      </c>
      <c r="B1781" s="2" t="s">
        <v>124</v>
      </c>
      <c r="C1781" s="2" t="s">
        <v>2007</v>
      </c>
      <c r="D1781" s="2" t="s">
        <v>48</v>
      </c>
      <c r="E1781" s="2" t="s">
        <v>1391</v>
      </c>
      <c r="F1781" s="2" t="s">
        <v>1014</v>
      </c>
      <c r="G1781" s="2" t="s">
        <v>4564</v>
      </c>
    </row>
    <row r="1782" customFormat="false" ht="15" hidden="false" customHeight="false" outlineLevel="0" collapsed="false">
      <c r="A1782" s="2" t="s">
        <v>4565</v>
      </c>
      <c r="B1782" s="2" t="s">
        <v>124</v>
      </c>
      <c r="C1782" s="2" t="s">
        <v>2007</v>
      </c>
      <c r="D1782" s="2" t="s">
        <v>48</v>
      </c>
      <c r="E1782" s="2" t="s">
        <v>1391</v>
      </c>
      <c r="F1782" s="2" t="s">
        <v>1014</v>
      </c>
      <c r="G1782" s="2" t="s">
        <v>4566</v>
      </c>
    </row>
    <row r="1783" customFormat="false" ht="15" hidden="false" customHeight="false" outlineLevel="0" collapsed="false">
      <c r="A1783" s="2" t="s">
        <v>4567</v>
      </c>
      <c r="B1783" s="2" t="s">
        <v>124</v>
      </c>
      <c r="C1783" s="2" t="s">
        <v>2007</v>
      </c>
      <c r="D1783" s="2" t="s">
        <v>48</v>
      </c>
      <c r="E1783" s="2" t="s">
        <v>1391</v>
      </c>
      <c r="F1783" s="2" t="s">
        <v>1014</v>
      </c>
      <c r="G1783" s="2" t="s">
        <v>4568</v>
      </c>
    </row>
    <row r="1784" customFormat="false" ht="15" hidden="false" customHeight="false" outlineLevel="0" collapsed="false">
      <c r="A1784" s="2" t="s">
        <v>4569</v>
      </c>
      <c r="B1784" s="2" t="s">
        <v>124</v>
      </c>
      <c r="C1784" s="2" t="s">
        <v>2007</v>
      </c>
      <c r="D1784" s="2" t="s">
        <v>48</v>
      </c>
      <c r="E1784" s="2" t="s">
        <v>1391</v>
      </c>
      <c r="F1784" s="2" t="s">
        <v>1014</v>
      </c>
      <c r="G1784" s="2" t="s">
        <v>4570</v>
      </c>
    </row>
    <row r="1785" customFormat="false" ht="15" hidden="false" customHeight="false" outlineLevel="0" collapsed="false">
      <c r="A1785" s="2" t="s">
        <v>4571</v>
      </c>
      <c r="B1785" s="2" t="s">
        <v>124</v>
      </c>
      <c r="C1785" s="2" t="s">
        <v>4032</v>
      </c>
      <c r="D1785" s="2" t="s">
        <v>47</v>
      </c>
      <c r="E1785" s="2" t="s">
        <v>1013</v>
      </c>
      <c r="F1785" s="2" t="s">
        <v>1014</v>
      </c>
      <c r="G1785" s="2" t="s">
        <v>4572</v>
      </c>
    </row>
    <row r="1786" customFormat="false" ht="15" hidden="false" customHeight="false" outlineLevel="0" collapsed="false">
      <c r="A1786" s="2" t="s">
        <v>4573</v>
      </c>
      <c r="B1786" s="2" t="s">
        <v>124</v>
      </c>
      <c r="C1786" s="2" t="s">
        <v>2007</v>
      </c>
      <c r="D1786" s="2" t="s">
        <v>48</v>
      </c>
      <c r="E1786" s="2" t="s">
        <v>1391</v>
      </c>
      <c r="F1786" s="2" t="s">
        <v>1014</v>
      </c>
      <c r="G1786" s="2" t="s">
        <v>4574</v>
      </c>
    </row>
    <row r="1787" customFormat="false" ht="15" hidden="false" customHeight="false" outlineLevel="0" collapsed="false">
      <c r="A1787" s="2" t="s">
        <v>4575</v>
      </c>
      <c r="B1787" s="2" t="s">
        <v>124</v>
      </c>
      <c r="C1787" s="2" t="s">
        <v>2007</v>
      </c>
      <c r="D1787" s="2" t="s">
        <v>48</v>
      </c>
      <c r="E1787" s="2" t="s">
        <v>1391</v>
      </c>
      <c r="F1787" s="2" t="s">
        <v>1014</v>
      </c>
      <c r="G1787" s="2" t="s">
        <v>4576</v>
      </c>
    </row>
    <row r="1788" customFormat="false" ht="15" hidden="false" customHeight="false" outlineLevel="0" collapsed="false">
      <c r="A1788" s="2" t="s">
        <v>4577</v>
      </c>
      <c r="B1788" s="2" t="s">
        <v>124</v>
      </c>
      <c r="C1788" s="2" t="s">
        <v>2007</v>
      </c>
      <c r="D1788" s="2" t="s">
        <v>48</v>
      </c>
      <c r="E1788" s="2" t="s">
        <v>1391</v>
      </c>
      <c r="F1788" s="2" t="s">
        <v>1014</v>
      </c>
      <c r="G1788" s="2" t="s">
        <v>4578</v>
      </c>
    </row>
    <row r="1789" customFormat="false" ht="15" hidden="false" customHeight="false" outlineLevel="0" collapsed="false">
      <c r="A1789" s="2" t="s">
        <v>4579</v>
      </c>
      <c r="B1789" s="2" t="s">
        <v>124</v>
      </c>
      <c r="C1789" s="2" t="s">
        <v>2007</v>
      </c>
      <c r="D1789" s="2" t="s">
        <v>48</v>
      </c>
      <c r="E1789" s="2" t="s">
        <v>1391</v>
      </c>
      <c r="F1789" s="2" t="s">
        <v>1014</v>
      </c>
      <c r="G1789" s="2" t="s">
        <v>4580</v>
      </c>
    </row>
    <row r="1790" customFormat="false" ht="15" hidden="false" customHeight="false" outlineLevel="0" collapsed="false">
      <c r="A1790" s="2" t="s">
        <v>4581</v>
      </c>
      <c r="B1790" s="2" t="s">
        <v>124</v>
      </c>
      <c r="C1790" s="2" t="s">
        <v>2007</v>
      </c>
      <c r="D1790" s="2" t="s">
        <v>48</v>
      </c>
      <c r="E1790" s="2" t="s">
        <v>1391</v>
      </c>
      <c r="F1790" s="2" t="s">
        <v>1014</v>
      </c>
      <c r="G1790" s="2" t="s">
        <v>4582</v>
      </c>
    </row>
    <row r="1791" customFormat="false" ht="15" hidden="false" customHeight="false" outlineLevel="0" collapsed="false">
      <c r="A1791" s="2" t="s">
        <v>4583</v>
      </c>
      <c r="B1791" s="2" t="s">
        <v>124</v>
      </c>
      <c r="C1791" s="2" t="s">
        <v>2007</v>
      </c>
      <c r="D1791" s="2" t="s">
        <v>48</v>
      </c>
      <c r="E1791" s="2" t="s">
        <v>1391</v>
      </c>
      <c r="F1791" s="2" t="s">
        <v>1014</v>
      </c>
      <c r="G1791" s="2" t="s">
        <v>4584</v>
      </c>
    </row>
    <row r="1792" customFormat="false" ht="15" hidden="false" customHeight="false" outlineLevel="0" collapsed="false">
      <c r="A1792" s="2" t="s">
        <v>4585</v>
      </c>
      <c r="B1792" s="2" t="s">
        <v>124</v>
      </c>
      <c r="C1792" s="2" t="s">
        <v>2007</v>
      </c>
      <c r="D1792" s="2" t="s">
        <v>48</v>
      </c>
      <c r="E1792" s="2" t="s">
        <v>1391</v>
      </c>
      <c r="F1792" s="2" t="s">
        <v>1014</v>
      </c>
      <c r="G1792" s="2" t="s">
        <v>4586</v>
      </c>
    </row>
    <row r="1793" customFormat="false" ht="15" hidden="false" customHeight="false" outlineLevel="0" collapsed="false">
      <c r="A1793" s="2" t="s">
        <v>4587</v>
      </c>
      <c r="B1793" s="2" t="s">
        <v>124</v>
      </c>
      <c r="C1793" s="2" t="s">
        <v>2007</v>
      </c>
      <c r="D1793" s="2" t="s">
        <v>48</v>
      </c>
      <c r="E1793" s="2" t="s">
        <v>1391</v>
      </c>
      <c r="F1793" s="2" t="s">
        <v>1014</v>
      </c>
      <c r="G1793" s="2" t="s">
        <v>4588</v>
      </c>
    </row>
    <row r="1794" customFormat="false" ht="15" hidden="false" customHeight="false" outlineLevel="0" collapsed="false">
      <c r="A1794" s="2" t="s">
        <v>4589</v>
      </c>
      <c r="B1794" s="2" t="s">
        <v>124</v>
      </c>
      <c r="C1794" s="2" t="s">
        <v>2007</v>
      </c>
      <c r="D1794" s="2" t="s">
        <v>48</v>
      </c>
      <c r="E1794" s="2" t="s">
        <v>1391</v>
      </c>
      <c r="F1794" s="2" t="s">
        <v>1014</v>
      </c>
      <c r="G1794" s="2" t="s">
        <v>4590</v>
      </c>
    </row>
    <row r="1795" customFormat="false" ht="15" hidden="false" customHeight="false" outlineLevel="0" collapsed="false">
      <c r="A1795" s="2" t="s">
        <v>4591</v>
      </c>
      <c r="B1795" s="2" t="s">
        <v>124</v>
      </c>
      <c r="C1795" s="2" t="s">
        <v>2007</v>
      </c>
      <c r="D1795" s="2" t="s">
        <v>48</v>
      </c>
      <c r="E1795" s="2" t="s">
        <v>1391</v>
      </c>
      <c r="F1795" s="2" t="s">
        <v>1014</v>
      </c>
      <c r="G1795" s="2" t="s">
        <v>4592</v>
      </c>
    </row>
    <row r="1796" customFormat="false" ht="15" hidden="false" customHeight="false" outlineLevel="0" collapsed="false">
      <c r="A1796" s="2" t="s">
        <v>4593</v>
      </c>
      <c r="B1796" s="2" t="s">
        <v>124</v>
      </c>
      <c r="C1796" s="2" t="s">
        <v>2007</v>
      </c>
      <c r="D1796" s="2" t="s">
        <v>48</v>
      </c>
      <c r="E1796" s="2" t="s">
        <v>1391</v>
      </c>
      <c r="F1796" s="2" t="s">
        <v>1014</v>
      </c>
      <c r="G1796" s="2" t="s">
        <v>4594</v>
      </c>
    </row>
    <row r="1797" customFormat="false" ht="15" hidden="false" customHeight="false" outlineLevel="0" collapsed="false">
      <c r="A1797" s="2" t="s">
        <v>4595</v>
      </c>
      <c r="B1797" s="2" t="s">
        <v>124</v>
      </c>
      <c r="C1797" s="2" t="s">
        <v>2007</v>
      </c>
      <c r="D1797" s="2" t="s">
        <v>48</v>
      </c>
      <c r="E1797" s="2" t="s">
        <v>1391</v>
      </c>
      <c r="F1797" s="2" t="s">
        <v>1014</v>
      </c>
      <c r="G1797" s="2" t="s">
        <v>4596</v>
      </c>
    </row>
    <row r="1798" customFormat="false" ht="15" hidden="false" customHeight="false" outlineLevel="0" collapsed="false">
      <c r="A1798" s="2" t="s">
        <v>4597</v>
      </c>
      <c r="B1798" s="2" t="s">
        <v>124</v>
      </c>
      <c r="C1798" s="2" t="s">
        <v>2007</v>
      </c>
      <c r="D1798" s="2" t="s">
        <v>48</v>
      </c>
      <c r="E1798" s="2" t="s">
        <v>1391</v>
      </c>
      <c r="F1798" s="2" t="s">
        <v>1014</v>
      </c>
      <c r="G1798" s="2" t="s">
        <v>4598</v>
      </c>
    </row>
    <row r="1799" customFormat="false" ht="15" hidden="false" customHeight="false" outlineLevel="0" collapsed="false">
      <c r="A1799" s="2" t="s">
        <v>4599</v>
      </c>
      <c r="B1799" s="2" t="s">
        <v>124</v>
      </c>
      <c r="C1799" s="2" t="s">
        <v>2007</v>
      </c>
      <c r="D1799" s="2" t="s">
        <v>48</v>
      </c>
      <c r="E1799" s="2" t="s">
        <v>1391</v>
      </c>
      <c r="F1799" s="2" t="s">
        <v>1014</v>
      </c>
      <c r="G1799" s="2" t="s">
        <v>4600</v>
      </c>
    </row>
    <row r="1800" customFormat="false" ht="15" hidden="false" customHeight="false" outlineLevel="0" collapsed="false">
      <c r="A1800" s="2" t="s">
        <v>4601</v>
      </c>
      <c r="B1800" s="2" t="s">
        <v>124</v>
      </c>
      <c r="C1800" s="2" t="s">
        <v>2007</v>
      </c>
      <c r="D1800" s="2" t="s">
        <v>48</v>
      </c>
      <c r="E1800" s="2" t="s">
        <v>1391</v>
      </c>
      <c r="F1800" s="2" t="s">
        <v>1014</v>
      </c>
      <c r="G1800" s="2" t="s">
        <v>4602</v>
      </c>
    </row>
    <row r="1801" customFormat="false" ht="15" hidden="false" customHeight="false" outlineLevel="0" collapsed="false">
      <c r="A1801" s="2" t="s">
        <v>4603</v>
      </c>
      <c r="B1801" s="2" t="s">
        <v>124</v>
      </c>
      <c r="C1801" s="2" t="s">
        <v>2007</v>
      </c>
      <c r="D1801" s="2" t="s">
        <v>48</v>
      </c>
      <c r="E1801" s="2" t="s">
        <v>1391</v>
      </c>
      <c r="F1801" s="2" t="s">
        <v>1014</v>
      </c>
      <c r="G1801" s="2" t="s">
        <v>4604</v>
      </c>
    </row>
    <row r="1802" customFormat="false" ht="15" hidden="false" customHeight="false" outlineLevel="0" collapsed="false">
      <c r="A1802" s="2" t="s">
        <v>4605</v>
      </c>
      <c r="B1802" s="2" t="s">
        <v>124</v>
      </c>
      <c r="C1802" s="2" t="s">
        <v>2007</v>
      </c>
      <c r="D1802" s="2" t="s">
        <v>48</v>
      </c>
      <c r="E1802" s="2" t="s">
        <v>1391</v>
      </c>
      <c r="F1802" s="2" t="s">
        <v>1014</v>
      </c>
      <c r="G1802" s="2" t="s">
        <v>4606</v>
      </c>
    </row>
    <row r="1803" customFormat="false" ht="15" hidden="false" customHeight="false" outlineLevel="0" collapsed="false">
      <c r="A1803" s="2" t="s">
        <v>4607</v>
      </c>
      <c r="B1803" s="2" t="s">
        <v>124</v>
      </c>
      <c r="C1803" s="2" t="s">
        <v>2007</v>
      </c>
      <c r="D1803" s="2" t="s">
        <v>48</v>
      </c>
      <c r="E1803" s="2" t="s">
        <v>1391</v>
      </c>
      <c r="F1803" s="2" t="s">
        <v>1014</v>
      </c>
      <c r="G1803" s="2" t="s">
        <v>4608</v>
      </c>
    </row>
    <row r="1804" customFormat="false" ht="15" hidden="false" customHeight="false" outlineLevel="0" collapsed="false">
      <c r="A1804" s="2" t="s">
        <v>4609</v>
      </c>
      <c r="B1804" s="2" t="s">
        <v>124</v>
      </c>
      <c r="C1804" s="2" t="s">
        <v>2007</v>
      </c>
      <c r="D1804" s="2" t="s">
        <v>48</v>
      </c>
      <c r="E1804" s="2" t="s">
        <v>1391</v>
      </c>
      <c r="F1804" s="2" t="s">
        <v>1014</v>
      </c>
      <c r="G1804" s="2" t="s">
        <v>4610</v>
      </c>
    </row>
    <row r="1805" customFormat="false" ht="15" hidden="false" customHeight="false" outlineLevel="0" collapsed="false">
      <c r="A1805" s="2" t="s">
        <v>4611</v>
      </c>
      <c r="B1805" s="2" t="s">
        <v>124</v>
      </c>
      <c r="C1805" s="2" t="s">
        <v>2007</v>
      </c>
      <c r="D1805" s="2" t="s">
        <v>48</v>
      </c>
      <c r="E1805" s="2" t="s">
        <v>1391</v>
      </c>
      <c r="F1805" s="2" t="s">
        <v>1014</v>
      </c>
      <c r="G1805" s="2" t="s">
        <v>4612</v>
      </c>
    </row>
    <row r="1806" customFormat="false" ht="15" hidden="false" customHeight="false" outlineLevel="0" collapsed="false">
      <c r="A1806" s="2" t="s">
        <v>4613</v>
      </c>
      <c r="B1806" s="2" t="s">
        <v>124</v>
      </c>
      <c r="C1806" s="2" t="s">
        <v>2007</v>
      </c>
      <c r="D1806" s="2" t="s">
        <v>48</v>
      </c>
      <c r="E1806" s="2" t="s">
        <v>1391</v>
      </c>
      <c r="F1806" s="2" t="s">
        <v>1014</v>
      </c>
      <c r="G1806" s="2" t="s">
        <v>4614</v>
      </c>
    </row>
    <row r="1807" customFormat="false" ht="15" hidden="false" customHeight="false" outlineLevel="0" collapsed="false">
      <c r="A1807" s="2" t="s">
        <v>4615</v>
      </c>
      <c r="B1807" s="2" t="s">
        <v>124</v>
      </c>
      <c r="C1807" s="2" t="s">
        <v>2007</v>
      </c>
      <c r="D1807" s="2" t="s">
        <v>48</v>
      </c>
      <c r="E1807" s="2" t="s">
        <v>1391</v>
      </c>
      <c r="F1807" s="2" t="s">
        <v>1014</v>
      </c>
      <c r="G1807" s="2" t="s">
        <v>4616</v>
      </c>
    </row>
    <row r="1808" customFormat="false" ht="15" hidden="false" customHeight="false" outlineLevel="0" collapsed="false">
      <c r="A1808" s="2" t="s">
        <v>4617</v>
      </c>
      <c r="B1808" s="2" t="s">
        <v>124</v>
      </c>
      <c r="C1808" s="2" t="s">
        <v>2007</v>
      </c>
      <c r="D1808" s="2" t="s">
        <v>48</v>
      </c>
      <c r="E1808" s="2" t="s">
        <v>1391</v>
      </c>
      <c r="F1808" s="2" t="s">
        <v>1014</v>
      </c>
      <c r="G1808" s="2" t="s">
        <v>4618</v>
      </c>
    </row>
    <row r="1809" customFormat="false" ht="15" hidden="false" customHeight="false" outlineLevel="0" collapsed="false">
      <c r="A1809" s="2" t="s">
        <v>4619</v>
      </c>
      <c r="B1809" s="2" t="s">
        <v>124</v>
      </c>
      <c r="C1809" s="2" t="s">
        <v>2007</v>
      </c>
      <c r="D1809" s="2" t="s">
        <v>48</v>
      </c>
      <c r="E1809" s="2" t="s">
        <v>1391</v>
      </c>
      <c r="F1809" s="2" t="s">
        <v>1014</v>
      </c>
      <c r="G1809" s="2" t="s">
        <v>4620</v>
      </c>
    </row>
    <row r="1810" customFormat="false" ht="15" hidden="false" customHeight="false" outlineLevel="0" collapsed="false">
      <c r="A1810" s="2" t="s">
        <v>4621</v>
      </c>
      <c r="B1810" s="2" t="s">
        <v>124</v>
      </c>
      <c r="C1810" s="2" t="s">
        <v>2007</v>
      </c>
      <c r="D1810" s="2" t="s">
        <v>48</v>
      </c>
      <c r="E1810" s="2" t="s">
        <v>1391</v>
      </c>
      <c r="F1810" s="2" t="s">
        <v>1014</v>
      </c>
      <c r="G1810" s="2" t="s">
        <v>4622</v>
      </c>
    </row>
    <row r="1811" customFormat="false" ht="15" hidden="false" customHeight="false" outlineLevel="0" collapsed="false">
      <c r="A1811" s="2" t="s">
        <v>4623</v>
      </c>
      <c r="B1811" s="2" t="s">
        <v>124</v>
      </c>
      <c r="C1811" s="2" t="s">
        <v>2007</v>
      </c>
      <c r="D1811" s="2" t="s">
        <v>48</v>
      </c>
      <c r="E1811" s="2" t="s">
        <v>1391</v>
      </c>
      <c r="F1811" s="2" t="s">
        <v>1014</v>
      </c>
      <c r="G1811" s="2" t="s">
        <v>4624</v>
      </c>
    </row>
    <row r="1812" customFormat="false" ht="15" hidden="false" customHeight="false" outlineLevel="0" collapsed="false">
      <c r="A1812" s="2" t="s">
        <v>4625</v>
      </c>
      <c r="B1812" s="2" t="s">
        <v>124</v>
      </c>
      <c r="C1812" s="2" t="s">
        <v>2007</v>
      </c>
      <c r="D1812" s="2" t="s">
        <v>48</v>
      </c>
      <c r="E1812" s="2" t="s">
        <v>1391</v>
      </c>
      <c r="F1812" s="2" t="s">
        <v>1014</v>
      </c>
      <c r="G1812" s="2" t="s">
        <v>4626</v>
      </c>
    </row>
    <row r="1813" customFormat="false" ht="15" hidden="false" customHeight="false" outlineLevel="0" collapsed="false">
      <c r="A1813" s="2" t="s">
        <v>4627</v>
      </c>
      <c r="B1813" s="2" t="s">
        <v>124</v>
      </c>
      <c r="C1813" s="2" t="s">
        <v>4323</v>
      </c>
      <c r="D1813" s="2" t="s">
        <v>49</v>
      </c>
      <c r="E1813" s="2" t="s">
        <v>1022</v>
      </c>
      <c r="F1813" s="2" t="s">
        <v>1014</v>
      </c>
      <c r="G1813" s="2" t="s">
        <v>4628</v>
      </c>
    </row>
    <row r="1814" customFormat="false" ht="15" hidden="false" customHeight="false" outlineLevel="0" collapsed="false">
      <c r="A1814" s="2" t="s">
        <v>4629</v>
      </c>
      <c r="B1814" s="2" t="s">
        <v>124</v>
      </c>
      <c r="C1814" s="2" t="s">
        <v>4323</v>
      </c>
      <c r="D1814" s="2" t="s">
        <v>49</v>
      </c>
      <c r="E1814" s="2" t="s">
        <v>1022</v>
      </c>
      <c r="F1814" s="2" t="s">
        <v>1014</v>
      </c>
      <c r="G1814" s="2" t="s">
        <v>4630</v>
      </c>
    </row>
    <row r="1815" customFormat="false" ht="15" hidden="false" customHeight="false" outlineLevel="0" collapsed="false">
      <c r="A1815" s="2" t="s">
        <v>4631</v>
      </c>
      <c r="B1815" s="2" t="s">
        <v>124</v>
      </c>
      <c r="C1815" s="2" t="s">
        <v>4323</v>
      </c>
      <c r="D1815" s="2" t="s">
        <v>49</v>
      </c>
      <c r="E1815" s="2" t="s">
        <v>1022</v>
      </c>
      <c r="F1815" s="2" t="s">
        <v>1014</v>
      </c>
      <c r="G1815" s="2" t="s">
        <v>4632</v>
      </c>
    </row>
    <row r="1816" customFormat="false" ht="15" hidden="false" customHeight="false" outlineLevel="0" collapsed="false">
      <c r="A1816" s="2" t="s">
        <v>4633</v>
      </c>
      <c r="B1816" s="2" t="s">
        <v>124</v>
      </c>
      <c r="C1816" s="2" t="s">
        <v>4323</v>
      </c>
      <c r="D1816" s="2" t="s">
        <v>49</v>
      </c>
      <c r="E1816" s="2" t="s">
        <v>1022</v>
      </c>
      <c r="F1816" s="2" t="s">
        <v>1014</v>
      </c>
      <c r="G1816" s="2" t="s">
        <v>4634</v>
      </c>
    </row>
    <row r="1817" customFormat="false" ht="15" hidden="false" customHeight="false" outlineLevel="0" collapsed="false">
      <c r="A1817" s="2" t="s">
        <v>4635</v>
      </c>
      <c r="B1817" s="2" t="s">
        <v>124</v>
      </c>
      <c r="C1817" s="2" t="s">
        <v>4323</v>
      </c>
      <c r="D1817" s="2" t="s">
        <v>49</v>
      </c>
      <c r="E1817" s="2" t="s">
        <v>1022</v>
      </c>
      <c r="F1817" s="2" t="s">
        <v>1014</v>
      </c>
      <c r="G1817" s="2" t="s">
        <v>4636</v>
      </c>
    </row>
    <row r="1818" customFormat="false" ht="15" hidden="false" customHeight="false" outlineLevel="0" collapsed="false">
      <c r="A1818" s="2" t="s">
        <v>4637</v>
      </c>
      <c r="B1818" s="2" t="s">
        <v>124</v>
      </c>
      <c r="C1818" s="2" t="s">
        <v>4323</v>
      </c>
      <c r="D1818" s="2" t="s">
        <v>49</v>
      </c>
      <c r="E1818" s="2" t="s">
        <v>1022</v>
      </c>
      <c r="F1818" s="2" t="s">
        <v>1014</v>
      </c>
      <c r="G1818" s="2" t="s">
        <v>4638</v>
      </c>
    </row>
    <row r="1819" customFormat="false" ht="15" hidden="false" customHeight="false" outlineLevel="0" collapsed="false">
      <c r="A1819" s="2" t="s">
        <v>4639</v>
      </c>
      <c r="B1819" s="2" t="s">
        <v>124</v>
      </c>
      <c r="C1819" s="2" t="s">
        <v>4323</v>
      </c>
      <c r="D1819" s="2" t="s">
        <v>49</v>
      </c>
      <c r="E1819" s="2" t="s">
        <v>1022</v>
      </c>
      <c r="F1819" s="2" t="s">
        <v>1014</v>
      </c>
      <c r="G1819" s="2" t="s">
        <v>4640</v>
      </c>
    </row>
    <row r="1820" customFormat="false" ht="15" hidden="false" customHeight="false" outlineLevel="0" collapsed="false">
      <c r="A1820" s="2" t="s">
        <v>4641</v>
      </c>
      <c r="B1820" s="2" t="s">
        <v>124</v>
      </c>
      <c r="C1820" s="2" t="s">
        <v>4323</v>
      </c>
      <c r="D1820" s="2" t="s">
        <v>49</v>
      </c>
      <c r="E1820" s="2" t="s">
        <v>1022</v>
      </c>
      <c r="F1820" s="2" t="s">
        <v>1014</v>
      </c>
      <c r="G1820" s="2" t="s">
        <v>4642</v>
      </c>
    </row>
    <row r="1821" customFormat="false" ht="15" hidden="false" customHeight="false" outlineLevel="0" collapsed="false">
      <c r="A1821" s="2" t="s">
        <v>4643</v>
      </c>
      <c r="B1821" s="2" t="s">
        <v>124</v>
      </c>
      <c r="C1821" s="2" t="s">
        <v>4323</v>
      </c>
      <c r="D1821" s="2" t="s">
        <v>49</v>
      </c>
      <c r="E1821" s="2" t="s">
        <v>1022</v>
      </c>
      <c r="F1821" s="2" t="s">
        <v>1014</v>
      </c>
      <c r="G1821" s="2" t="s">
        <v>4644</v>
      </c>
    </row>
    <row r="1822" customFormat="false" ht="15" hidden="false" customHeight="false" outlineLevel="0" collapsed="false">
      <c r="A1822" s="2" t="s">
        <v>4645</v>
      </c>
      <c r="B1822" s="2" t="s">
        <v>124</v>
      </c>
      <c r="C1822" s="2" t="s">
        <v>4323</v>
      </c>
      <c r="D1822" s="2" t="s">
        <v>49</v>
      </c>
      <c r="E1822" s="2" t="s">
        <v>1022</v>
      </c>
      <c r="F1822" s="2" t="s">
        <v>1014</v>
      </c>
      <c r="G1822" s="2" t="s">
        <v>4646</v>
      </c>
    </row>
    <row r="1823" customFormat="false" ht="15" hidden="false" customHeight="false" outlineLevel="0" collapsed="false">
      <c r="A1823" s="2" t="s">
        <v>4647</v>
      </c>
      <c r="B1823" s="2" t="s">
        <v>124</v>
      </c>
      <c r="C1823" s="2" t="s">
        <v>4323</v>
      </c>
      <c r="D1823" s="2" t="s">
        <v>49</v>
      </c>
      <c r="E1823" s="2" t="s">
        <v>1022</v>
      </c>
      <c r="F1823" s="2" t="s">
        <v>1014</v>
      </c>
      <c r="G1823" s="2" t="s">
        <v>4648</v>
      </c>
    </row>
    <row r="1824" customFormat="false" ht="15" hidden="false" customHeight="false" outlineLevel="0" collapsed="false">
      <c r="A1824" s="2" t="s">
        <v>4649</v>
      </c>
      <c r="B1824" s="2" t="s">
        <v>124</v>
      </c>
      <c r="C1824" s="2" t="s">
        <v>4323</v>
      </c>
      <c r="D1824" s="2" t="s">
        <v>49</v>
      </c>
      <c r="E1824" s="2" t="s">
        <v>1022</v>
      </c>
      <c r="F1824" s="2" t="s">
        <v>1014</v>
      </c>
      <c r="G1824" s="2" t="s">
        <v>4650</v>
      </c>
    </row>
    <row r="1825" customFormat="false" ht="15" hidden="false" customHeight="false" outlineLevel="0" collapsed="false">
      <c r="A1825" s="2" t="s">
        <v>4651</v>
      </c>
      <c r="B1825" s="2" t="s">
        <v>124</v>
      </c>
      <c r="C1825" s="2" t="s">
        <v>4323</v>
      </c>
      <c r="D1825" s="2" t="s">
        <v>49</v>
      </c>
      <c r="E1825" s="2" t="s">
        <v>1022</v>
      </c>
      <c r="F1825" s="2" t="s">
        <v>1014</v>
      </c>
      <c r="G1825" s="2" t="s">
        <v>4652</v>
      </c>
    </row>
    <row r="1826" customFormat="false" ht="15" hidden="false" customHeight="false" outlineLevel="0" collapsed="false">
      <c r="A1826" s="2" t="s">
        <v>4653</v>
      </c>
      <c r="B1826" s="2" t="s">
        <v>124</v>
      </c>
      <c r="C1826" s="2" t="s">
        <v>4323</v>
      </c>
      <c r="D1826" s="2" t="s">
        <v>49</v>
      </c>
      <c r="E1826" s="2" t="s">
        <v>1022</v>
      </c>
      <c r="F1826" s="2" t="s">
        <v>1014</v>
      </c>
      <c r="G1826" s="2" t="s">
        <v>4654</v>
      </c>
    </row>
    <row r="1827" customFormat="false" ht="15" hidden="false" customHeight="false" outlineLevel="0" collapsed="false">
      <c r="A1827" s="2" t="s">
        <v>4655</v>
      </c>
      <c r="B1827" s="2" t="s">
        <v>124</v>
      </c>
      <c r="C1827" s="2" t="s">
        <v>4323</v>
      </c>
      <c r="D1827" s="2" t="s">
        <v>49</v>
      </c>
      <c r="E1827" s="2" t="s">
        <v>1022</v>
      </c>
      <c r="F1827" s="2" t="s">
        <v>1014</v>
      </c>
      <c r="G1827" s="2" t="s">
        <v>4656</v>
      </c>
    </row>
    <row r="1828" customFormat="false" ht="15" hidden="false" customHeight="false" outlineLevel="0" collapsed="false">
      <c r="A1828" s="2" t="s">
        <v>4657</v>
      </c>
      <c r="B1828" s="2" t="s">
        <v>124</v>
      </c>
      <c r="C1828" s="2" t="s">
        <v>4323</v>
      </c>
      <c r="D1828" s="2" t="s">
        <v>49</v>
      </c>
      <c r="E1828" s="2" t="s">
        <v>1022</v>
      </c>
      <c r="F1828" s="2" t="s">
        <v>1014</v>
      </c>
      <c r="G1828" s="2" t="s">
        <v>4658</v>
      </c>
    </row>
    <row r="1829" customFormat="false" ht="15" hidden="false" customHeight="false" outlineLevel="0" collapsed="false">
      <c r="A1829" s="2" t="s">
        <v>4659</v>
      </c>
      <c r="B1829" s="2" t="s">
        <v>124</v>
      </c>
      <c r="C1829" s="2" t="s">
        <v>4323</v>
      </c>
      <c r="D1829" s="2" t="s">
        <v>49</v>
      </c>
      <c r="E1829" s="2" t="s">
        <v>1022</v>
      </c>
      <c r="F1829" s="2" t="s">
        <v>1014</v>
      </c>
      <c r="G1829" s="2" t="s">
        <v>4660</v>
      </c>
    </row>
    <row r="1830" customFormat="false" ht="15" hidden="false" customHeight="false" outlineLevel="0" collapsed="false">
      <c r="A1830" s="2" t="s">
        <v>4661</v>
      </c>
      <c r="B1830" s="2" t="s">
        <v>124</v>
      </c>
      <c r="C1830" s="2" t="s">
        <v>4323</v>
      </c>
      <c r="D1830" s="2" t="s">
        <v>49</v>
      </c>
      <c r="E1830" s="2" t="s">
        <v>1022</v>
      </c>
      <c r="F1830" s="2" t="s">
        <v>1014</v>
      </c>
      <c r="G1830" s="2" t="s">
        <v>4662</v>
      </c>
    </row>
    <row r="1831" customFormat="false" ht="15" hidden="false" customHeight="false" outlineLevel="0" collapsed="false">
      <c r="A1831" s="2" t="s">
        <v>4663</v>
      </c>
      <c r="B1831" s="2" t="s">
        <v>124</v>
      </c>
      <c r="C1831" s="2" t="s">
        <v>4323</v>
      </c>
      <c r="D1831" s="2" t="s">
        <v>49</v>
      </c>
      <c r="E1831" s="2" t="s">
        <v>1022</v>
      </c>
      <c r="F1831" s="2" t="s">
        <v>1014</v>
      </c>
      <c r="G1831" s="2" t="s">
        <v>4664</v>
      </c>
    </row>
    <row r="1832" customFormat="false" ht="15" hidden="false" customHeight="false" outlineLevel="0" collapsed="false">
      <c r="A1832" s="2" t="s">
        <v>4665</v>
      </c>
      <c r="B1832" s="2" t="s">
        <v>124</v>
      </c>
      <c r="C1832" s="2" t="s">
        <v>4323</v>
      </c>
      <c r="D1832" s="2" t="s">
        <v>49</v>
      </c>
      <c r="E1832" s="2" t="s">
        <v>1022</v>
      </c>
      <c r="F1832" s="2" t="s">
        <v>1014</v>
      </c>
      <c r="G1832" s="2" t="s">
        <v>4666</v>
      </c>
    </row>
    <row r="1833" customFormat="false" ht="15" hidden="false" customHeight="false" outlineLevel="0" collapsed="false">
      <c r="A1833" s="2" t="s">
        <v>4667</v>
      </c>
      <c r="B1833" s="2" t="s">
        <v>124</v>
      </c>
      <c r="C1833" s="2" t="s">
        <v>2007</v>
      </c>
      <c r="D1833" s="2" t="s">
        <v>48</v>
      </c>
      <c r="E1833" s="2" t="s">
        <v>1391</v>
      </c>
      <c r="F1833" s="2" t="s">
        <v>1014</v>
      </c>
      <c r="G1833" s="2" t="s">
        <v>4668</v>
      </c>
    </row>
    <row r="1834" customFormat="false" ht="15" hidden="false" customHeight="false" outlineLevel="0" collapsed="false">
      <c r="A1834" s="2" t="s">
        <v>4669</v>
      </c>
      <c r="B1834" s="2" t="s">
        <v>124</v>
      </c>
      <c r="C1834" s="2" t="s">
        <v>4323</v>
      </c>
      <c r="D1834" s="2" t="s">
        <v>49</v>
      </c>
      <c r="E1834" s="2" t="s">
        <v>1022</v>
      </c>
      <c r="F1834" s="2" t="s">
        <v>1014</v>
      </c>
      <c r="G1834" s="2" t="s">
        <v>4670</v>
      </c>
    </row>
    <row r="1835" customFormat="false" ht="15" hidden="false" customHeight="false" outlineLevel="0" collapsed="false">
      <c r="A1835" s="2" t="s">
        <v>4671</v>
      </c>
      <c r="B1835" s="2" t="s">
        <v>124</v>
      </c>
      <c r="C1835" s="2" t="s">
        <v>4323</v>
      </c>
      <c r="D1835" s="2" t="s">
        <v>49</v>
      </c>
      <c r="E1835" s="2" t="s">
        <v>1022</v>
      </c>
      <c r="F1835" s="2" t="s">
        <v>1014</v>
      </c>
      <c r="G1835" s="2" t="s">
        <v>4672</v>
      </c>
    </row>
    <row r="1836" customFormat="false" ht="15" hidden="false" customHeight="false" outlineLevel="0" collapsed="false">
      <c r="A1836" s="2" t="s">
        <v>4673</v>
      </c>
      <c r="B1836" s="2" t="s">
        <v>124</v>
      </c>
      <c r="C1836" s="2" t="s">
        <v>4323</v>
      </c>
      <c r="D1836" s="2" t="s">
        <v>49</v>
      </c>
      <c r="E1836" s="2" t="s">
        <v>1022</v>
      </c>
      <c r="F1836" s="2" t="s">
        <v>1014</v>
      </c>
      <c r="G1836" s="2" t="s">
        <v>4674</v>
      </c>
    </row>
    <row r="1837" customFormat="false" ht="15" hidden="false" customHeight="false" outlineLevel="0" collapsed="false">
      <c r="A1837" s="2" t="s">
        <v>4675</v>
      </c>
      <c r="B1837" s="2" t="s">
        <v>124</v>
      </c>
      <c r="C1837" s="2" t="s">
        <v>4323</v>
      </c>
      <c r="D1837" s="2" t="s">
        <v>49</v>
      </c>
      <c r="E1837" s="2" t="s">
        <v>1022</v>
      </c>
      <c r="F1837" s="2" t="s">
        <v>1014</v>
      </c>
      <c r="G1837" s="2" t="s">
        <v>4676</v>
      </c>
    </row>
    <row r="1838" customFormat="false" ht="15" hidden="false" customHeight="false" outlineLevel="0" collapsed="false">
      <c r="A1838" s="2" t="s">
        <v>4677</v>
      </c>
      <c r="B1838" s="2" t="s">
        <v>124</v>
      </c>
      <c r="C1838" s="2" t="s">
        <v>4323</v>
      </c>
      <c r="D1838" s="2" t="s">
        <v>49</v>
      </c>
      <c r="E1838" s="2" t="s">
        <v>1022</v>
      </c>
      <c r="F1838" s="2" t="s">
        <v>1014</v>
      </c>
      <c r="G1838" s="2" t="s">
        <v>4678</v>
      </c>
    </row>
    <row r="1839" customFormat="false" ht="15" hidden="false" customHeight="false" outlineLevel="0" collapsed="false">
      <c r="A1839" s="2" t="s">
        <v>4679</v>
      </c>
      <c r="B1839" s="2" t="s">
        <v>124</v>
      </c>
      <c r="C1839" s="2" t="s">
        <v>4323</v>
      </c>
      <c r="D1839" s="2" t="s">
        <v>49</v>
      </c>
      <c r="E1839" s="2" t="s">
        <v>1022</v>
      </c>
      <c r="F1839" s="2" t="s">
        <v>1014</v>
      </c>
      <c r="G1839" s="2" t="s">
        <v>4680</v>
      </c>
    </row>
    <row r="1840" customFormat="false" ht="15" hidden="false" customHeight="false" outlineLevel="0" collapsed="false">
      <c r="A1840" s="2" t="s">
        <v>4681</v>
      </c>
      <c r="B1840" s="2" t="s">
        <v>124</v>
      </c>
      <c r="C1840" s="2" t="s">
        <v>4323</v>
      </c>
      <c r="D1840" s="2" t="s">
        <v>49</v>
      </c>
      <c r="E1840" s="2" t="s">
        <v>1022</v>
      </c>
      <c r="F1840" s="2" t="s">
        <v>1014</v>
      </c>
      <c r="G1840" s="2" t="s">
        <v>4682</v>
      </c>
    </row>
    <row r="1841" customFormat="false" ht="15" hidden="false" customHeight="false" outlineLevel="0" collapsed="false">
      <c r="A1841" s="2" t="s">
        <v>4683</v>
      </c>
      <c r="B1841" s="2" t="s">
        <v>124</v>
      </c>
      <c r="C1841" s="2" t="s">
        <v>4323</v>
      </c>
      <c r="D1841" s="2" t="s">
        <v>49</v>
      </c>
      <c r="E1841" s="2" t="s">
        <v>1022</v>
      </c>
      <c r="F1841" s="2" t="s">
        <v>1014</v>
      </c>
      <c r="G1841" s="2" t="s">
        <v>4684</v>
      </c>
    </row>
    <row r="1842" customFormat="false" ht="15" hidden="false" customHeight="false" outlineLevel="0" collapsed="false">
      <c r="A1842" s="2" t="s">
        <v>4685</v>
      </c>
      <c r="B1842" s="2" t="s">
        <v>124</v>
      </c>
      <c r="C1842" s="2" t="s">
        <v>4323</v>
      </c>
      <c r="D1842" s="2" t="s">
        <v>49</v>
      </c>
      <c r="E1842" s="2" t="s">
        <v>1022</v>
      </c>
      <c r="F1842" s="2" t="s">
        <v>1014</v>
      </c>
      <c r="G1842" s="2" t="s">
        <v>4686</v>
      </c>
    </row>
    <row r="1843" customFormat="false" ht="15" hidden="false" customHeight="false" outlineLevel="0" collapsed="false">
      <c r="A1843" s="2" t="s">
        <v>4687</v>
      </c>
      <c r="B1843" s="2" t="s">
        <v>124</v>
      </c>
      <c r="C1843" s="2" t="s">
        <v>4323</v>
      </c>
      <c r="D1843" s="2" t="s">
        <v>49</v>
      </c>
      <c r="E1843" s="2" t="s">
        <v>1022</v>
      </c>
      <c r="F1843" s="2" t="s">
        <v>1014</v>
      </c>
      <c r="G1843" s="2" t="s">
        <v>4688</v>
      </c>
    </row>
    <row r="1844" customFormat="false" ht="15" hidden="false" customHeight="false" outlineLevel="0" collapsed="false">
      <c r="A1844" s="2" t="s">
        <v>4689</v>
      </c>
      <c r="B1844" s="2" t="s">
        <v>124</v>
      </c>
      <c r="C1844" s="2" t="s">
        <v>4323</v>
      </c>
      <c r="D1844" s="2" t="s">
        <v>49</v>
      </c>
      <c r="E1844" s="2" t="s">
        <v>1022</v>
      </c>
      <c r="F1844" s="2" t="s">
        <v>1014</v>
      </c>
      <c r="G1844" s="2" t="s">
        <v>4690</v>
      </c>
    </row>
    <row r="1845" customFormat="false" ht="15" hidden="false" customHeight="false" outlineLevel="0" collapsed="false">
      <c r="A1845" s="2" t="s">
        <v>4691</v>
      </c>
      <c r="B1845" s="2" t="s">
        <v>124</v>
      </c>
      <c r="C1845" s="2" t="s">
        <v>4323</v>
      </c>
      <c r="D1845" s="2" t="s">
        <v>49</v>
      </c>
      <c r="E1845" s="2" t="s">
        <v>1022</v>
      </c>
      <c r="F1845" s="2" t="s">
        <v>1014</v>
      </c>
      <c r="G1845" s="2" t="s">
        <v>4692</v>
      </c>
    </row>
    <row r="1846" customFormat="false" ht="15" hidden="false" customHeight="false" outlineLevel="0" collapsed="false">
      <c r="A1846" s="2" t="s">
        <v>4693</v>
      </c>
      <c r="B1846" s="2" t="s">
        <v>124</v>
      </c>
      <c r="C1846" s="2" t="s">
        <v>4323</v>
      </c>
      <c r="D1846" s="2" t="s">
        <v>49</v>
      </c>
      <c r="E1846" s="2" t="s">
        <v>1022</v>
      </c>
      <c r="F1846" s="2" t="s">
        <v>1014</v>
      </c>
      <c r="G1846" s="2" t="s">
        <v>4694</v>
      </c>
    </row>
    <row r="1847" customFormat="false" ht="15" hidden="false" customHeight="false" outlineLevel="0" collapsed="false">
      <c r="A1847" s="2" t="s">
        <v>4695</v>
      </c>
      <c r="B1847" s="2" t="s">
        <v>124</v>
      </c>
      <c r="C1847" s="2" t="s">
        <v>4323</v>
      </c>
      <c r="D1847" s="2" t="s">
        <v>49</v>
      </c>
      <c r="E1847" s="2" t="s">
        <v>1022</v>
      </c>
      <c r="F1847" s="2" t="s">
        <v>1014</v>
      </c>
      <c r="G1847" s="2" t="s">
        <v>4696</v>
      </c>
    </row>
    <row r="1848" customFormat="false" ht="15" hidden="false" customHeight="false" outlineLevel="0" collapsed="false">
      <c r="A1848" s="2" t="s">
        <v>4697</v>
      </c>
      <c r="B1848" s="2" t="s">
        <v>124</v>
      </c>
      <c r="C1848" s="2" t="s">
        <v>4323</v>
      </c>
      <c r="D1848" s="2" t="s">
        <v>49</v>
      </c>
      <c r="E1848" s="2" t="s">
        <v>1022</v>
      </c>
      <c r="F1848" s="2" t="s">
        <v>1014</v>
      </c>
      <c r="G1848" s="2" t="s">
        <v>4698</v>
      </c>
    </row>
    <row r="1849" customFormat="false" ht="15" hidden="false" customHeight="false" outlineLevel="0" collapsed="false">
      <c r="A1849" s="2" t="s">
        <v>4699</v>
      </c>
      <c r="B1849" s="2" t="s">
        <v>124</v>
      </c>
      <c r="C1849" s="2" t="s">
        <v>2007</v>
      </c>
      <c r="D1849" s="2" t="s">
        <v>48</v>
      </c>
      <c r="E1849" s="2" t="s">
        <v>1391</v>
      </c>
      <c r="F1849" s="2" t="s">
        <v>1014</v>
      </c>
      <c r="G1849" s="2" t="s">
        <v>4700</v>
      </c>
    </row>
    <row r="1850" customFormat="false" ht="15" hidden="false" customHeight="false" outlineLevel="0" collapsed="false">
      <c r="A1850" s="2" t="s">
        <v>4701</v>
      </c>
      <c r="B1850" s="2" t="s">
        <v>124</v>
      </c>
      <c r="C1850" s="2" t="s">
        <v>2007</v>
      </c>
      <c r="D1850" s="2" t="s">
        <v>48</v>
      </c>
      <c r="E1850" s="2" t="s">
        <v>1391</v>
      </c>
      <c r="F1850" s="2" t="s">
        <v>1014</v>
      </c>
      <c r="G1850" s="2" t="s">
        <v>4702</v>
      </c>
    </row>
    <row r="1851" customFormat="false" ht="15" hidden="false" customHeight="false" outlineLevel="0" collapsed="false">
      <c r="A1851" s="2" t="s">
        <v>4703</v>
      </c>
      <c r="B1851" s="2" t="s">
        <v>124</v>
      </c>
      <c r="C1851" s="2" t="s">
        <v>4323</v>
      </c>
      <c r="D1851" s="2" t="s">
        <v>49</v>
      </c>
      <c r="E1851" s="2" t="s">
        <v>1022</v>
      </c>
      <c r="F1851" s="2" t="s">
        <v>1014</v>
      </c>
      <c r="G1851" s="2" t="s">
        <v>4704</v>
      </c>
    </row>
    <row r="1852" customFormat="false" ht="15" hidden="false" customHeight="false" outlineLevel="0" collapsed="false">
      <c r="A1852" s="2" t="s">
        <v>4705</v>
      </c>
      <c r="B1852" s="2" t="s">
        <v>124</v>
      </c>
      <c r="C1852" s="2" t="s">
        <v>2007</v>
      </c>
      <c r="D1852" s="2" t="s">
        <v>48</v>
      </c>
      <c r="E1852" s="2" t="s">
        <v>1391</v>
      </c>
      <c r="F1852" s="2" t="s">
        <v>1014</v>
      </c>
      <c r="G1852" s="2" t="s">
        <v>4706</v>
      </c>
    </row>
    <row r="1853" customFormat="false" ht="15" hidden="false" customHeight="false" outlineLevel="0" collapsed="false">
      <c r="A1853" s="2" t="s">
        <v>4707</v>
      </c>
      <c r="B1853" s="2" t="s">
        <v>124</v>
      </c>
      <c r="C1853" s="2" t="s">
        <v>4323</v>
      </c>
      <c r="D1853" s="2" t="s">
        <v>49</v>
      </c>
      <c r="E1853" s="2" t="s">
        <v>1022</v>
      </c>
      <c r="F1853" s="2" t="s">
        <v>1014</v>
      </c>
      <c r="G1853" s="2" t="s">
        <v>4708</v>
      </c>
    </row>
    <row r="1854" customFormat="false" ht="15" hidden="false" customHeight="false" outlineLevel="0" collapsed="false">
      <c r="A1854" s="2" t="s">
        <v>4709</v>
      </c>
      <c r="B1854" s="2" t="s">
        <v>124</v>
      </c>
      <c r="C1854" s="2" t="s">
        <v>4323</v>
      </c>
      <c r="D1854" s="2" t="s">
        <v>49</v>
      </c>
      <c r="E1854" s="2" t="s">
        <v>1022</v>
      </c>
      <c r="F1854" s="2" t="s">
        <v>1014</v>
      </c>
      <c r="G1854" s="2" t="s">
        <v>4710</v>
      </c>
    </row>
    <row r="1855" customFormat="false" ht="15" hidden="false" customHeight="false" outlineLevel="0" collapsed="false">
      <c r="A1855" s="2" t="s">
        <v>4711</v>
      </c>
      <c r="B1855" s="2" t="s">
        <v>124</v>
      </c>
      <c r="C1855" s="2" t="s">
        <v>4323</v>
      </c>
      <c r="D1855" s="2" t="s">
        <v>49</v>
      </c>
      <c r="E1855" s="2" t="s">
        <v>1022</v>
      </c>
      <c r="F1855" s="2" t="s">
        <v>1014</v>
      </c>
      <c r="G1855" s="2" t="s">
        <v>4712</v>
      </c>
    </row>
    <row r="1856" customFormat="false" ht="15" hidden="false" customHeight="false" outlineLevel="0" collapsed="false">
      <c r="A1856" s="2" t="s">
        <v>4713</v>
      </c>
      <c r="B1856" s="2" t="s">
        <v>124</v>
      </c>
      <c r="C1856" s="2" t="s">
        <v>4323</v>
      </c>
      <c r="D1856" s="2" t="s">
        <v>49</v>
      </c>
      <c r="E1856" s="2" t="s">
        <v>1022</v>
      </c>
      <c r="F1856" s="2" t="s">
        <v>1014</v>
      </c>
      <c r="G1856" s="2" t="s">
        <v>4714</v>
      </c>
    </row>
    <row r="1857" customFormat="false" ht="15" hidden="false" customHeight="false" outlineLevel="0" collapsed="false">
      <c r="A1857" s="2" t="s">
        <v>4715</v>
      </c>
      <c r="B1857" s="2" t="s">
        <v>124</v>
      </c>
      <c r="C1857" s="2" t="s">
        <v>4323</v>
      </c>
      <c r="D1857" s="2" t="s">
        <v>49</v>
      </c>
      <c r="E1857" s="2" t="s">
        <v>1022</v>
      </c>
      <c r="F1857" s="2" t="s">
        <v>1014</v>
      </c>
      <c r="G1857" s="2" t="s">
        <v>4716</v>
      </c>
    </row>
    <row r="1858" customFormat="false" ht="15" hidden="false" customHeight="false" outlineLevel="0" collapsed="false">
      <c r="A1858" s="2" t="s">
        <v>4717</v>
      </c>
      <c r="B1858" s="2" t="s">
        <v>124</v>
      </c>
      <c r="C1858" s="2" t="s">
        <v>4323</v>
      </c>
      <c r="D1858" s="2" t="s">
        <v>49</v>
      </c>
      <c r="E1858" s="2" t="s">
        <v>1022</v>
      </c>
      <c r="F1858" s="2" t="s">
        <v>1014</v>
      </c>
      <c r="G1858" s="2" t="s">
        <v>4718</v>
      </c>
    </row>
    <row r="1859" customFormat="false" ht="15" hidden="false" customHeight="false" outlineLevel="0" collapsed="false">
      <c r="A1859" s="2" t="s">
        <v>4719</v>
      </c>
      <c r="B1859" s="2" t="s">
        <v>124</v>
      </c>
      <c r="C1859" s="2" t="s">
        <v>4323</v>
      </c>
      <c r="D1859" s="2" t="s">
        <v>49</v>
      </c>
      <c r="E1859" s="2" t="s">
        <v>1022</v>
      </c>
      <c r="F1859" s="2" t="s">
        <v>1014</v>
      </c>
      <c r="G1859" s="2" t="s">
        <v>4720</v>
      </c>
    </row>
    <row r="1860" customFormat="false" ht="15" hidden="false" customHeight="false" outlineLevel="0" collapsed="false">
      <c r="A1860" s="2" t="s">
        <v>4721</v>
      </c>
      <c r="B1860" s="2" t="s">
        <v>124</v>
      </c>
      <c r="C1860" s="2" t="s">
        <v>4323</v>
      </c>
      <c r="D1860" s="2" t="s">
        <v>49</v>
      </c>
      <c r="E1860" s="2" t="s">
        <v>1022</v>
      </c>
      <c r="F1860" s="2" t="s">
        <v>1014</v>
      </c>
      <c r="G1860" s="2" t="s">
        <v>4722</v>
      </c>
    </row>
    <row r="1861" customFormat="false" ht="15" hidden="false" customHeight="false" outlineLevel="0" collapsed="false">
      <c r="A1861" s="2" t="s">
        <v>4723</v>
      </c>
      <c r="B1861" s="2" t="s">
        <v>124</v>
      </c>
      <c r="C1861" s="2" t="s">
        <v>4323</v>
      </c>
      <c r="D1861" s="2" t="s">
        <v>49</v>
      </c>
      <c r="E1861" s="2" t="s">
        <v>1022</v>
      </c>
      <c r="F1861" s="2" t="s">
        <v>1014</v>
      </c>
      <c r="G1861" s="2" t="s">
        <v>4724</v>
      </c>
    </row>
    <row r="1862" customFormat="false" ht="15" hidden="false" customHeight="false" outlineLevel="0" collapsed="false">
      <c r="A1862" s="2" t="s">
        <v>4725</v>
      </c>
      <c r="B1862" s="2" t="s">
        <v>124</v>
      </c>
      <c r="C1862" s="2" t="s">
        <v>4323</v>
      </c>
      <c r="D1862" s="2" t="s">
        <v>49</v>
      </c>
      <c r="E1862" s="2" t="s">
        <v>1022</v>
      </c>
      <c r="F1862" s="2" t="s">
        <v>1014</v>
      </c>
      <c r="G1862" s="2" t="s">
        <v>4726</v>
      </c>
    </row>
    <row r="1863" customFormat="false" ht="15" hidden="false" customHeight="false" outlineLevel="0" collapsed="false">
      <c r="A1863" s="2" t="s">
        <v>4727</v>
      </c>
      <c r="B1863" s="2" t="s">
        <v>124</v>
      </c>
      <c r="C1863" s="2" t="s">
        <v>4323</v>
      </c>
      <c r="D1863" s="2" t="s">
        <v>49</v>
      </c>
      <c r="E1863" s="2" t="s">
        <v>1022</v>
      </c>
      <c r="F1863" s="2" t="s">
        <v>1014</v>
      </c>
      <c r="G1863" s="2" t="s">
        <v>4728</v>
      </c>
    </row>
    <row r="1864" customFormat="false" ht="15" hidden="false" customHeight="false" outlineLevel="0" collapsed="false">
      <c r="A1864" s="2" t="s">
        <v>4729</v>
      </c>
      <c r="B1864" s="2" t="s">
        <v>124</v>
      </c>
      <c r="C1864" s="2" t="s">
        <v>4323</v>
      </c>
      <c r="D1864" s="2" t="s">
        <v>49</v>
      </c>
      <c r="E1864" s="2" t="s">
        <v>1022</v>
      </c>
      <c r="F1864" s="2" t="s">
        <v>1014</v>
      </c>
      <c r="G1864" s="2" t="s">
        <v>4730</v>
      </c>
    </row>
    <row r="1865" customFormat="false" ht="15" hidden="false" customHeight="false" outlineLevel="0" collapsed="false">
      <c r="A1865" s="2" t="s">
        <v>4731</v>
      </c>
      <c r="B1865" s="2" t="s">
        <v>124</v>
      </c>
      <c r="C1865" s="2" t="s">
        <v>4323</v>
      </c>
      <c r="D1865" s="2" t="s">
        <v>49</v>
      </c>
      <c r="E1865" s="2" t="s">
        <v>1022</v>
      </c>
      <c r="F1865" s="2" t="s">
        <v>1014</v>
      </c>
      <c r="G1865" s="2" t="s">
        <v>4732</v>
      </c>
    </row>
    <row r="1866" customFormat="false" ht="15" hidden="false" customHeight="false" outlineLevel="0" collapsed="false">
      <c r="A1866" s="2" t="s">
        <v>4733</v>
      </c>
      <c r="B1866" s="2" t="s">
        <v>124</v>
      </c>
      <c r="C1866" s="2" t="s">
        <v>4323</v>
      </c>
      <c r="D1866" s="2" t="s">
        <v>49</v>
      </c>
      <c r="E1866" s="2" t="s">
        <v>1022</v>
      </c>
      <c r="F1866" s="2" t="s">
        <v>1014</v>
      </c>
      <c r="G1866" s="2" t="s">
        <v>4734</v>
      </c>
    </row>
    <row r="1867" customFormat="false" ht="15" hidden="false" customHeight="false" outlineLevel="0" collapsed="false">
      <c r="A1867" s="2" t="s">
        <v>4735</v>
      </c>
      <c r="B1867" s="2" t="s">
        <v>124</v>
      </c>
      <c r="C1867" s="2" t="s">
        <v>4323</v>
      </c>
      <c r="D1867" s="2" t="s">
        <v>49</v>
      </c>
      <c r="E1867" s="2" t="s">
        <v>1022</v>
      </c>
      <c r="F1867" s="2" t="s">
        <v>1014</v>
      </c>
      <c r="G1867" s="2" t="s">
        <v>4736</v>
      </c>
    </row>
    <row r="1868" customFormat="false" ht="15" hidden="false" customHeight="false" outlineLevel="0" collapsed="false">
      <c r="A1868" s="2" t="s">
        <v>4737</v>
      </c>
      <c r="B1868" s="2" t="s">
        <v>124</v>
      </c>
      <c r="C1868" s="2" t="s">
        <v>4323</v>
      </c>
      <c r="D1868" s="2" t="s">
        <v>49</v>
      </c>
      <c r="E1868" s="2" t="s">
        <v>1022</v>
      </c>
      <c r="F1868" s="2" t="s">
        <v>1014</v>
      </c>
      <c r="G1868" s="2" t="s">
        <v>4738</v>
      </c>
    </row>
    <row r="1869" customFormat="false" ht="15" hidden="false" customHeight="false" outlineLevel="0" collapsed="false">
      <c r="A1869" s="2" t="s">
        <v>4739</v>
      </c>
      <c r="B1869" s="2" t="s">
        <v>124</v>
      </c>
      <c r="C1869" s="2" t="s">
        <v>4323</v>
      </c>
      <c r="D1869" s="2" t="s">
        <v>49</v>
      </c>
      <c r="E1869" s="2" t="s">
        <v>1022</v>
      </c>
      <c r="F1869" s="2" t="s">
        <v>1014</v>
      </c>
      <c r="G1869" s="2" t="s">
        <v>4740</v>
      </c>
    </row>
    <row r="1870" customFormat="false" ht="15" hidden="false" customHeight="false" outlineLevel="0" collapsed="false">
      <c r="A1870" s="2" t="s">
        <v>4741</v>
      </c>
      <c r="B1870" s="2" t="s">
        <v>124</v>
      </c>
      <c r="C1870" s="2" t="s">
        <v>4323</v>
      </c>
      <c r="D1870" s="2" t="s">
        <v>49</v>
      </c>
      <c r="E1870" s="2" t="s">
        <v>1022</v>
      </c>
      <c r="F1870" s="2" t="s">
        <v>1014</v>
      </c>
      <c r="G1870" s="2" t="s">
        <v>4742</v>
      </c>
    </row>
    <row r="1871" customFormat="false" ht="15" hidden="false" customHeight="false" outlineLevel="0" collapsed="false">
      <c r="A1871" s="2" t="s">
        <v>4743</v>
      </c>
      <c r="B1871" s="2" t="s">
        <v>124</v>
      </c>
      <c r="C1871" s="2" t="s">
        <v>4323</v>
      </c>
      <c r="D1871" s="2" t="s">
        <v>49</v>
      </c>
      <c r="E1871" s="2" t="s">
        <v>1022</v>
      </c>
      <c r="F1871" s="2" t="s">
        <v>1014</v>
      </c>
      <c r="G1871" s="2" t="s">
        <v>4744</v>
      </c>
    </row>
    <row r="1872" customFormat="false" ht="15" hidden="false" customHeight="false" outlineLevel="0" collapsed="false">
      <c r="A1872" s="2" t="s">
        <v>4745</v>
      </c>
      <c r="B1872" s="2" t="s">
        <v>124</v>
      </c>
      <c r="C1872" s="2" t="s">
        <v>4323</v>
      </c>
      <c r="D1872" s="2" t="s">
        <v>49</v>
      </c>
      <c r="E1872" s="2" t="s">
        <v>1022</v>
      </c>
      <c r="F1872" s="2" t="s">
        <v>1014</v>
      </c>
      <c r="G1872" s="2" t="s">
        <v>4746</v>
      </c>
    </row>
    <row r="1873" customFormat="false" ht="15" hidden="false" customHeight="false" outlineLevel="0" collapsed="false">
      <c r="A1873" s="2" t="s">
        <v>4747</v>
      </c>
      <c r="B1873" s="2" t="s">
        <v>124</v>
      </c>
      <c r="C1873" s="2" t="s">
        <v>4323</v>
      </c>
      <c r="D1873" s="2" t="s">
        <v>49</v>
      </c>
      <c r="E1873" s="2" t="s">
        <v>1022</v>
      </c>
      <c r="F1873" s="2" t="s">
        <v>1014</v>
      </c>
      <c r="G1873" s="2" t="s">
        <v>4748</v>
      </c>
    </row>
    <row r="1874" customFormat="false" ht="15" hidden="false" customHeight="false" outlineLevel="0" collapsed="false">
      <c r="A1874" s="2" t="s">
        <v>4749</v>
      </c>
      <c r="B1874" s="2" t="s">
        <v>124</v>
      </c>
      <c r="C1874" s="2" t="s">
        <v>4323</v>
      </c>
      <c r="D1874" s="2" t="s">
        <v>49</v>
      </c>
      <c r="E1874" s="2" t="s">
        <v>1022</v>
      </c>
      <c r="F1874" s="2" t="s">
        <v>1014</v>
      </c>
      <c r="G1874" s="2" t="s">
        <v>4750</v>
      </c>
    </row>
    <row r="1875" customFormat="false" ht="15" hidden="false" customHeight="false" outlineLevel="0" collapsed="false">
      <c r="A1875" s="2" t="s">
        <v>4751</v>
      </c>
      <c r="B1875" s="2" t="s">
        <v>124</v>
      </c>
      <c r="C1875" s="2" t="s">
        <v>4323</v>
      </c>
      <c r="D1875" s="2" t="s">
        <v>49</v>
      </c>
      <c r="E1875" s="2" t="s">
        <v>1022</v>
      </c>
      <c r="F1875" s="2" t="s">
        <v>1014</v>
      </c>
      <c r="G1875" s="2" t="s">
        <v>4752</v>
      </c>
    </row>
    <row r="1876" customFormat="false" ht="15" hidden="false" customHeight="false" outlineLevel="0" collapsed="false">
      <c r="A1876" s="2" t="s">
        <v>4753</v>
      </c>
      <c r="B1876" s="2" t="s">
        <v>124</v>
      </c>
      <c r="C1876" s="2" t="s">
        <v>4323</v>
      </c>
      <c r="D1876" s="2" t="s">
        <v>49</v>
      </c>
      <c r="E1876" s="2" t="s">
        <v>1022</v>
      </c>
      <c r="F1876" s="2" t="s">
        <v>1014</v>
      </c>
      <c r="G1876" s="2" t="s">
        <v>4754</v>
      </c>
    </row>
    <row r="1877" customFormat="false" ht="15" hidden="false" customHeight="false" outlineLevel="0" collapsed="false">
      <c r="A1877" s="2" t="s">
        <v>4755</v>
      </c>
      <c r="B1877" s="2" t="s">
        <v>124</v>
      </c>
      <c r="C1877" s="2" t="s">
        <v>4323</v>
      </c>
      <c r="D1877" s="2" t="s">
        <v>49</v>
      </c>
      <c r="E1877" s="2" t="s">
        <v>1022</v>
      </c>
      <c r="F1877" s="2" t="s">
        <v>1014</v>
      </c>
      <c r="G1877" s="2" t="s">
        <v>4756</v>
      </c>
    </row>
    <row r="1878" customFormat="false" ht="15" hidden="false" customHeight="false" outlineLevel="0" collapsed="false">
      <c r="A1878" s="2" t="s">
        <v>4757</v>
      </c>
      <c r="B1878" s="2" t="s">
        <v>124</v>
      </c>
      <c r="C1878" s="2" t="s">
        <v>4323</v>
      </c>
      <c r="D1878" s="2" t="s">
        <v>49</v>
      </c>
      <c r="E1878" s="2" t="s">
        <v>1022</v>
      </c>
      <c r="F1878" s="2" t="s">
        <v>1014</v>
      </c>
      <c r="G1878" s="2" t="s">
        <v>4758</v>
      </c>
    </row>
    <row r="1879" customFormat="false" ht="15" hidden="false" customHeight="false" outlineLevel="0" collapsed="false">
      <c r="A1879" s="2" t="s">
        <v>4759</v>
      </c>
      <c r="B1879" s="2" t="s">
        <v>124</v>
      </c>
      <c r="C1879" s="2" t="s">
        <v>4323</v>
      </c>
      <c r="D1879" s="2" t="s">
        <v>49</v>
      </c>
      <c r="E1879" s="2" t="s">
        <v>1022</v>
      </c>
      <c r="F1879" s="2" t="s">
        <v>1014</v>
      </c>
      <c r="G1879" s="2" t="s">
        <v>4760</v>
      </c>
    </row>
    <row r="1880" customFormat="false" ht="15" hidden="false" customHeight="false" outlineLevel="0" collapsed="false">
      <c r="A1880" s="2" t="s">
        <v>4761</v>
      </c>
      <c r="B1880" s="2" t="s">
        <v>124</v>
      </c>
      <c r="C1880" s="2" t="s">
        <v>4323</v>
      </c>
      <c r="D1880" s="2" t="s">
        <v>49</v>
      </c>
      <c r="E1880" s="2" t="s">
        <v>1022</v>
      </c>
      <c r="F1880" s="2" t="s">
        <v>1014</v>
      </c>
      <c r="G1880" s="2" t="s">
        <v>4762</v>
      </c>
    </row>
    <row r="1881" customFormat="false" ht="15" hidden="false" customHeight="false" outlineLevel="0" collapsed="false">
      <c r="A1881" s="2" t="s">
        <v>4763</v>
      </c>
      <c r="B1881" s="2" t="s">
        <v>124</v>
      </c>
      <c r="C1881" s="2" t="s">
        <v>4323</v>
      </c>
      <c r="D1881" s="2" t="s">
        <v>49</v>
      </c>
      <c r="E1881" s="2" t="s">
        <v>1022</v>
      </c>
      <c r="F1881" s="2" t="s">
        <v>1014</v>
      </c>
      <c r="G1881" s="2" t="s">
        <v>4764</v>
      </c>
    </row>
    <row r="1882" customFormat="false" ht="15" hidden="false" customHeight="false" outlineLevel="0" collapsed="false">
      <c r="A1882" s="2" t="s">
        <v>4765</v>
      </c>
      <c r="B1882" s="2" t="s">
        <v>124</v>
      </c>
      <c r="C1882" s="2" t="s">
        <v>4323</v>
      </c>
      <c r="D1882" s="2" t="s">
        <v>49</v>
      </c>
      <c r="E1882" s="2" t="s">
        <v>1022</v>
      </c>
      <c r="F1882" s="2" t="s">
        <v>1014</v>
      </c>
      <c r="G1882" s="2" t="s">
        <v>4766</v>
      </c>
    </row>
    <row r="1883" customFormat="false" ht="15" hidden="false" customHeight="false" outlineLevel="0" collapsed="false">
      <c r="A1883" s="2" t="s">
        <v>4767</v>
      </c>
      <c r="B1883" s="2" t="s">
        <v>124</v>
      </c>
      <c r="C1883" s="2" t="s">
        <v>4323</v>
      </c>
      <c r="D1883" s="2" t="s">
        <v>49</v>
      </c>
      <c r="E1883" s="2" t="s">
        <v>1022</v>
      </c>
      <c r="F1883" s="2" t="s">
        <v>1014</v>
      </c>
      <c r="G1883" s="2" t="s">
        <v>4768</v>
      </c>
    </row>
    <row r="1884" customFormat="false" ht="15" hidden="false" customHeight="false" outlineLevel="0" collapsed="false">
      <c r="A1884" s="2" t="s">
        <v>4769</v>
      </c>
      <c r="B1884" s="2" t="s">
        <v>124</v>
      </c>
      <c r="C1884" s="2" t="s">
        <v>4323</v>
      </c>
      <c r="D1884" s="2" t="s">
        <v>49</v>
      </c>
      <c r="E1884" s="2" t="s">
        <v>1022</v>
      </c>
      <c r="F1884" s="2" t="s">
        <v>1014</v>
      </c>
      <c r="G1884" s="2" t="s">
        <v>4770</v>
      </c>
    </row>
    <row r="1885" customFormat="false" ht="15" hidden="false" customHeight="false" outlineLevel="0" collapsed="false">
      <c r="A1885" s="2" t="s">
        <v>4771</v>
      </c>
      <c r="B1885" s="2" t="s">
        <v>124</v>
      </c>
      <c r="C1885" s="2" t="s">
        <v>4323</v>
      </c>
      <c r="D1885" s="2" t="s">
        <v>49</v>
      </c>
      <c r="E1885" s="2" t="s">
        <v>1022</v>
      </c>
      <c r="F1885" s="2" t="s">
        <v>1014</v>
      </c>
      <c r="G1885" s="2" t="s">
        <v>4772</v>
      </c>
    </row>
    <row r="1886" customFormat="false" ht="15" hidden="false" customHeight="false" outlineLevel="0" collapsed="false">
      <c r="A1886" s="2" t="s">
        <v>4773</v>
      </c>
      <c r="B1886" s="2" t="s">
        <v>124</v>
      </c>
      <c r="C1886" s="2" t="s">
        <v>2007</v>
      </c>
      <c r="D1886" s="2" t="s">
        <v>48</v>
      </c>
      <c r="E1886" s="2" t="s">
        <v>1391</v>
      </c>
      <c r="F1886" s="2" t="s">
        <v>1014</v>
      </c>
      <c r="G1886" s="2" t="s">
        <v>4774</v>
      </c>
    </row>
    <row r="1887" customFormat="false" ht="15" hidden="false" customHeight="false" outlineLevel="0" collapsed="false">
      <c r="A1887" s="2" t="s">
        <v>4775</v>
      </c>
      <c r="B1887" s="2" t="s">
        <v>124</v>
      </c>
      <c r="C1887" s="2" t="s">
        <v>4323</v>
      </c>
      <c r="D1887" s="2" t="s">
        <v>49</v>
      </c>
      <c r="E1887" s="2" t="s">
        <v>1022</v>
      </c>
      <c r="F1887" s="2" t="s">
        <v>1014</v>
      </c>
      <c r="G1887" s="2" t="s">
        <v>4776</v>
      </c>
    </row>
    <row r="1888" customFormat="false" ht="15" hidden="false" customHeight="false" outlineLevel="0" collapsed="false">
      <c r="A1888" s="2" t="s">
        <v>4777</v>
      </c>
      <c r="B1888" s="2" t="s">
        <v>124</v>
      </c>
      <c r="C1888" s="2" t="s">
        <v>4323</v>
      </c>
      <c r="D1888" s="2" t="s">
        <v>49</v>
      </c>
      <c r="E1888" s="2" t="s">
        <v>1022</v>
      </c>
      <c r="F1888" s="2" t="s">
        <v>1014</v>
      </c>
      <c r="G1888" s="2" t="s">
        <v>4778</v>
      </c>
    </row>
    <row r="1889" customFormat="false" ht="15" hidden="false" customHeight="false" outlineLevel="0" collapsed="false">
      <c r="A1889" s="2" t="s">
        <v>4779</v>
      </c>
      <c r="B1889" s="2" t="s">
        <v>124</v>
      </c>
      <c r="C1889" s="2" t="s">
        <v>4323</v>
      </c>
      <c r="D1889" s="2" t="s">
        <v>49</v>
      </c>
      <c r="E1889" s="2" t="s">
        <v>1022</v>
      </c>
      <c r="F1889" s="2" t="s">
        <v>1014</v>
      </c>
      <c r="G1889" s="2" t="s">
        <v>4780</v>
      </c>
    </row>
    <row r="1890" customFormat="false" ht="15" hidden="false" customHeight="false" outlineLevel="0" collapsed="false">
      <c r="A1890" s="2" t="s">
        <v>4781</v>
      </c>
      <c r="B1890" s="2" t="s">
        <v>124</v>
      </c>
      <c r="C1890" s="2" t="s">
        <v>4323</v>
      </c>
      <c r="D1890" s="2" t="s">
        <v>49</v>
      </c>
      <c r="E1890" s="2" t="s">
        <v>1022</v>
      </c>
      <c r="F1890" s="2" t="s">
        <v>1014</v>
      </c>
      <c r="G1890" s="2" t="s">
        <v>4782</v>
      </c>
    </row>
    <row r="1891" customFormat="false" ht="15" hidden="false" customHeight="false" outlineLevel="0" collapsed="false">
      <c r="A1891" s="2" t="s">
        <v>4783</v>
      </c>
      <c r="B1891" s="2" t="s">
        <v>124</v>
      </c>
      <c r="C1891" s="2" t="s">
        <v>4323</v>
      </c>
      <c r="D1891" s="2" t="s">
        <v>49</v>
      </c>
      <c r="E1891" s="2" t="s">
        <v>1022</v>
      </c>
      <c r="F1891" s="2" t="s">
        <v>1014</v>
      </c>
      <c r="G1891" s="2" t="s">
        <v>4784</v>
      </c>
    </row>
    <row r="1892" customFormat="false" ht="15" hidden="false" customHeight="false" outlineLevel="0" collapsed="false">
      <c r="A1892" s="2" t="s">
        <v>4785</v>
      </c>
      <c r="B1892" s="2" t="s">
        <v>124</v>
      </c>
      <c r="C1892" s="2" t="s">
        <v>4323</v>
      </c>
      <c r="D1892" s="2" t="s">
        <v>49</v>
      </c>
      <c r="E1892" s="2" t="s">
        <v>1022</v>
      </c>
      <c r="F1892" s="2" t="s">
        <v>1014</v>
      </c>
      <c r="G1892" s="2" t="s">
        <v>4786</v>
      </c>
    </row>
    <row r="1893" customFormat="false" ht="15" hidden="false" customHeight="false" outlineLevel="0" collapsed="false">
      <c r="A1893" s="2" t="s">
        <v>4787</v>
      </c>
      <c r="B1893" s="2" t="s">
        <v>124</v>
      </c>
      <c r="C1893" s="2" t="s">
        <v>2007</v>
      </c>
      <c r="D1893" s="2" t="s">
        <v>48</v>
      </c>
      <c r="E1893" s="2" t="s">
        <v>1391</v>
      </c>
      <c r="F1893" s="2" t="s">
        <v>1014</v>
      </c>
      <c r="G1893" s="2" t="s">
        <v>4788</v>
      </c>
    </row>
    <row r="1894" customFormat="false" ht="15" hidden="false" customHeight="false" outlineLevel="0" collapsed="false">
      <c r="A1894" s="2" t="s">
        <v>4789</v>
      </c>
      <c r="B1894" s="2" t="s">
        <v>124</v>
      </c>
      <c r="C1894" s="2" t="s">
        <v>2007</v>
      </c>
      <c r="D1894" s="2" t="s">
        <v>48</v>
      </c>
      <c r="E1894" s="2" t="s">
        <v>1391</v>
      </c>
      <c r="F1894" s="2" t="s">
        <v>1014</v>
      </c>
      <c r="G1894" s="2" t="s">
        <v>4790</v>
      </c>
    </row>
    <row r="1895" customFormat="false" ht="15" hidden="false" customHeight="false" outlineLevel="0" collapsed="false">
      <c r="A1895" s="2" t="s">
        <v>4791</v>
      </c>
      <c r="B1895" s="2" t="s">
        <v>124</v>
      </c>
      <c r="C1895" s="2" t="s">
        <v>4323</v>
      </c>
      <c r="D1895" s="2" t="s">
        <v>49</v>
      </c>
      <c r="E1895" s="2" t="s">
        <v>1022</v>
      </c>
      <c r="F1895" s="2" t="s">
        <v>1014</v>
      </c>
      <c r="G1895" s="2" t="s">
        <v>4792</v>
      </c>
    </row>
    <row r="1896" customFormat="false" ht="15" hidden="false" customHeight="false" outlineLevel="0" collapsed="false">
      <c r="A1896" s="2" t="s">
        <v>4793</v>
      </c>
      <c r="B1896" s="2" t="s">
        <v>124</v>
      </c>
      <c r="C1896" s="2" t="s">
        <v>4323</v>
      </c>
      <c r="D1896" s="2" t="s">
        <v>49</v>
      </c>
      <c r="E1896" s="2" t="s">
        <v>1022</v>
      </c>
      <c r="F1896" s="2" t="s">
        <v>1014</v>
      </c>
      <c r="G1896" s="2" t="s">
        <v>4794</v>
      </c>
    </row>
    <row r="1897" customFormat="false" ht="15" hidden="false" customHeight="false" outlineLevel="0" collapsed="false">
      <c r="A1897" s="2" t="s">
        <v>4795</v>
      </c>
      <c r="B1897" s="2" t="s">
        <v>124</v>
      </c>
      <c r="C1897" s="2" t="s">
        <v>4323</v>
      </c>
      <c r="D1897" s="2" t="s">
        <v>49</v>
      </c>
      <c r="E1897" s="2" t="s">
        <v>1022</v>
      </c>
      <c r="F1897" s="2" t="s">
        <v>1014</v>
      </c>
      <c r="G1897" s="2" t="s">
        <v>4796</v>
      </c>
    </row>
    <row r="1898" customFormat="false" ht="15" hidden="false" customHeight="false" outlineLevel="0" collapsed="false">
      <c r="A1898" s="2" t="s">
        <v>4797</v>
      </c>
      <c r="B1898" s="2" t="s">
        <v>124</v>
      </c>
      <c r="C1898" s="2" t="s">
        <v>4323</v>
      </c>
      <c r="D1898" s="2" t="s">
        <v>49</v>
      </c>
      <c r="E1898" s="2" t="s">
        <v>1022</v>
      </c>
      <c r="F1898" s="2" t="s">
        <v>1014</v>
      </c>
      <c r="G1898" s="2" t="s">
        <v>4798</v>
      </c>
    </row>
    <row r="1899" customFormat="false" ht="15" hidden="false" customHeight="false" outlineLevel="0" collapsed="false">
      <c r="A1899" s="2" t="s">
        <v>4799</v>
      </c>
      <c r="B1899" s="2" t="s">
        <v>124</v>
      </c>
      <c r="C1899" s="2" t="s">
        <v>4323</v>
      </c>
      <c r="D1899" s="2" t="s">
        <v>49</v>
      </c>
      <c r="E1899" s="2" t="s">
        <v>1022</v>
      </c>
      <c r="F1899" s="2" t="s">
        <v>1014</v>
      </c>
      <c r="G1899" s="2" t="s">
        <v>4800</v>
      </c>
    </row>
    <row r="1900" customFormat="false" ht="15" hidden="false" customHeight="false" outlineLevel="0" collapsed="false">
      <c r="A1900" s="2" t="s">
        <v>4801</v>
      </c>
      <c r="B1900" s="2" t="s">
        <v>124</v>
      </c>
      <c r="C1900" s="2" t="s">
        <v>4323</v>
      </c>
      <c r="D1900" s="2" t="s">
        <v>49</v>
      </c>
      <c r="E1900" s="2" t="s">
        <v>1022</v>
      </c>
      <c r="F1900" s="2" t="s">
        <v>1014</v>
      </c>
      <c r="G1900" s="2" t="s">
        <v>4802</v>
      </c>
    </row>
    <row r="1901" customFormat="false" ht="15" hidden="false" customHeight="false" outlineLevel="0" collapsed="false">
      <c r="A1901" s="2" t="s">
        <v>4803</v>
      </c>
      <c r="B1901" s="2" t="s">
        <v>124</v>
      </c>
      <c r="C1901" s="2" t="s">
        <v>4323</v>
      </c>
      <c r="D1901" s="2" t="s">
        <v>49</v>
      </c>
      <c r="E1901" s="2" t="s">
        <v>1022</v>
      </c>
      <c r="F1901" s="2" t="s">
        <v>1014</v>
      </c>
      <c r="G1901" s="2" t="s">
        <v>4804</v>
      </c>
    </row>
    <row r="1902" customFormat="false" ht="15" hidden="false" customHeight="false" outlineLevel="0" collapsed="false">
      <c r="A1902" s="2" t="s">
        <v>4805</v>
      </c>
      <c r="B1902" s="2" t="s">
        <v>124</v>
      </c>
      <c r="C1902" s="2" t="s">
        <v>4323</v>
      </c>
      <c r="D1902" s="2" t="s">
        <v>49</v>
      </c>
      <c r="E1902" s="2" t="s">
        <v>1022</v>
      </c>
      <c r="F1902" s="2" t="s">
        <v>1014</v>
      </c>
      <c r="G1902" s="2" t="s">
        <v>4806</v>
      </c>
    </row>
    <row r="1903" customFormat="false" ht="15" hidden="false" customHeight="false" outlineLevel="0" collapsed="false">
      <c r="A1903" s="2" t="s">
        <v>4807</v>
      </c>
      <c r="B1903" s="2" t="s">
        <v>124</v>
      </c>
      <c r="C1903" s="2" t="s">
        <v>4323</v>
      </c>
      <c r="D1903" s="2" t="s">
        <v>49</v>
      </c>
      <c r="E1903" s="2" t="s">
        <v>1022</v>
      </c>
      <c r="F1903" s="2" t="s">
        <v>1014</v>
      </c>
      <c r="G1903" s="2" t="s">
        <v>4808</v>
      </c>
    </row>
    <row r="1904" customFormat="false" ht="15" hidden="false" customHeight="false" outlineLevel="0" collapsed="false">
      <c r="A1904" s="2" t="s">
        <v>4809</v>
      </c>
      <c r="B1904" s="2" t="s">
        <v>124</v>
      </c>
      <c r="C1904" s="2" t="s">
        <v>4323</v>
      </c>
      <c r="D1904" s="2" t="s">
        <v>49</v>
      </c>
      <c r="E1904" s="2" t="s">
        <v>1022</v>
      </c>
      <c r="F1904" s="2" t="s">
        <v>1014</v>
      </c>
      <c r="G1904" s="2" t="s">
        <v>4810</v>
      </c>
    </row>
    <row r="1905" customFormat="false" ht="15" hidden="false" customHeight="false" outlineLevel="0" collapsed="false">
      <c r="A1905" s="2" t="s">
        <v>4811</v>
      </c>
      <c r="B1905" s="2" t="s">
        <v>124</v>
      </c>
      <c r="C1905" s="2" t="s">
        <v>4323</v>
      </c>
      <c r="D1905" s="2" t="s">
        <v>49</v>
      </c>
      <c r="E1905" s="2" t="s">
        <v>1022</v>
      </c>
      <c r="F1905" s="2" t="s">
        <v>1014</v>
      </c>
      <c r="G1905" s="2" t="s">
        <v>4812</v>
      </c>
    </row>
    <row r="1906" customFormat="false" ht="15" hidden="false" customHeight="false" outlineLevel="0" collapsed="false">
      <c r="A1906" s="2" t="s">
        <v>4813</v>
      </c>
      <c r="B1906" s="2" t="s">
        <v>124</v>
      </c>
      <c r="C1906" s="2" t="s">
        <v>4323</v>
      </c>
      <c r="D1906" s="2" t="s">
        <v>49</v>
      </c>
      <c r="E1906" s="2" t="s">
        <v>1022</v>
      </c>
      <c r="F1906" s="2" t="s">
        <v>1014</v>
      </c>
      <c r="G1906" s="2" t="s">
        <v>4814</v>
      </c>
    </row>
    <row r="1907" customFormat="false" ht="15" hidden="false" customHeight="false" outlineLevel="0" collapsed="false">
      <c r="A1907" s="2" t="s">
        <v>4815</v>
      </c>
      <c r="B1907" s="2" t="s">
        <v>124</v>
      </c>
      <c r="C1907" s="2" t="s">
        <v>4323</v>
      </c>
      <c r="D1907" s="2" t="s">
        <v>49</v>
      </c>
      <c r="E1907" s="2" t="s">
        <v>1022</v>
      </c>
      <c r="F1907" s="2" t="s">
        <v>1014</v>
      </c>
      <c r="G1907" s="2" t="s">
        <v>4816</v>
      </c>
    </row>
    <row r="1908" customFormat="false" ht="15" hidden="false" customHeight="false" outlineLevel="0" collapsed="false">
      <c r="A1908" s="2" t="s">
        <v>4817</v>
      </c>
      <c r="B1908" s="2" t="s">
        <v>124</v>
      </c>
      <c r="C1908" s="2" t="s">
        <v>4323</v>
      </c>
      <c r="D1908" s="2" t="s">
        <v>49</v>
      </c>
      <c r="E1908" s="2" t="s">
        <v>1022</v>
      </c>
      <c r="F1908" s="2" t="s">
        <v>1014</v>
      </c>
      <c r="G1908" s="2" t="s">
        <v>4818</v>
      </c>
    </row>
    <row r="1909" customFormat="false" ht="15" hidden="false" customHeight="false" outlineLevel="0" collapsed="false">
      <c r="A1909" s="2" t="s">
        <v>4819</v>
      </c>
      <c r="B1909" s="2" t="s">
        <v>124</v>
      </c>
      <c r="C1909" s="2" t="s">
        <v>4323</v>
      </c>
      <c r="D1909" s="2" t="s">
        <v>49</v>
      </c>
      <c r="E1909" s="2" t="s">
        <v>1022</v>
      </c>
      <c r="F1909" s="2" t="s">
        <v>1014</v>
      </c>
      <c r="G1909" s="2" t="s">
        <v>4820</v>
      </c>
    </row>
    <row r="1910" customFormat="false" ht="15" hidden="false" customHeight="false" outlineLevel="0" collapsed="false">
      <c r="A1910" s="2" t="s">
        <v>4821</v>
      </c>
      <c r="B1910" s="2" t="s">
        <v>124</v>
      </c>
      <c r="C1910" s="2" t="s">
        <v>4323</v>
      </c>
      <c r="D1910" s="2" t="s">
        <v>49</v>
      </c>
      <c r="E1910" s="2" t="s">
        <v>1022</v>
      </c>
      <c r="F1910" s="2" t="s">
        <v>1014</v>
      </c>
      <c r="G1910" s="2" t="s">
        <v>4822</v>
      </c>
    </row>
    <row r="1911" customFormat="false" ht="15" hidden="false" customHeight="false" outlineLevel="0" collapsed="false">
      <c r="A1911" s="2" t="s">
        <v>4823</v>
      </c>
      <c r="B1911" s="2" t="s">
        <v>124</v>
      </c>
      <c r="C1911" s="2" t="s">
        <v>2007</v>
      </c>
      <c r="D1911" s="2" t="s">
        <v>48</v>
      </c>
      <c r="E1911" s="2" t="s">
        <v>1391</v>
      </c>
      <c r="F1911" s="2" t="s">
        <v>1014</v>
      </c>
      <c r="G1911" s="2" t="s">
        <v>4824</v>
      </c>
    </row>
    <row r="1912" customFormat="false" ht="15" hidden="false" customHeight="false" outlineLevel="0" collapsed="false">
      <c r="A1912" s="2" t="s">
        <v>4825</v>
      </c>
      <c r="B1912" s="2" t="s">
        <v>124</v>
      </c>
      <c r="C1912" s="2" t="s">
        <v>2007</v>
      </c>
      <c r="D1912" s="2" t="s">
        <v>48</v>
      </c>
      <c r="E1912" s="2" t="s">
        <v>1391</v>
      </c>
      <c r="F1912" s="2" t="s">
        <v>1014</v>
      </c>
      <c r="G1912" s="2" t="s">
        <v>4826</v>
      </c>
    </row>
    <row r="1913" customFormat="false" ht="15" hidden="false" customHeight="false" outlineLevel="0" collapsed="false">
      <c r="A1913" s="2" t="s">
        <v>4827</v>
      </c>
      <c r="B1913" s="2" t="s">
        <v>124</v>
      </c>
      <c r="C1913" s="2" t="s">
        <v>2007</v>
      </c>
      <c r="D1913" s="2" t="s">
        <v>48</v>
      </c>
      <c r="E1913" s="2" t="s">
        <v>1391</v>
      </c>
      <c r="F1913" s="2" t="s">
        <v>1014</v>
      </c>
      <c r="G1913" s="2" t="s">
        <v>4828</v>
      </c>
    </row>
    <row r="1914" customFormat="false" ht="15" hidden="false" customHeight="false" outlineLevel="0" collapsed="false">
      <c r="A1914" s="2" t="s">
        <v>4829</v>
      </c>
      <c r="B1914" s="2" t="s">
        <v>124</v>
      </c>
      <c r="C1914" s="2" t="s">
        <v>4323</v>
      </c>
      <c r="D1914" s="2" t="s">
        <v>49</v>
      </c>
      <c r="E1914" s="2" t="s">
        <v>1022</v>
      </c>
      <c r="F1914" s="2" t="s">
        <v>1014</v>
      </c>
      <c r="G1914" s="2" t="s">
        <v>4830</v>
      </c>
    </row>
    <row r="1915" customFormat="false" ht="15" hidden="false" customHeight="false" outlineLevel="0" collapsed="false">
      <c r="A1915" s="2" t="s">
        <v>4831</v>
      </c>
      <c r="B1915" s="2" t="s">
        <v>124</v>
      </c>
      <c r="C1915" s="2" t="s">
        <v>2007</v>
      </c>
      <c r="D1915" s="2" t="s">
        <v>48</v>
      </c>
      <c r="E1915" s="2" t="s">
        <v>1391</v>
      </c>
      <c r="F1915" s="2" t="s">
        <v>1014</v>
      </c>
      <c r="G1915" s="2" t="s">
        <v>4832</v>
      </c>
    </row>
    <row r="1916" customFormat="false" ht="15" hidden="false" customHeight="false" outlineLevel="0" collapsed="false">
      <c r="A1916" s="2" t="s">
        <v>4833</v>
      </c>
      <c r="B1916" s="2" t="s">
        <v>124</v>
      </c>
      <c r="C1916" s="2" t="s">
        <v>2007</v>
      </c>
      <c r="D1916" s="2" t="s">
        <v>48</v>
      </c>
      <c r="E1916" s="2" t="s">
        <v>1391</v>
      </c>
      <c r="F1916" s="2" t="s">
        <v>1014</v>
      </c>
      <c r="G1916" s="2" t="s">
        <v>4834</v>
      </c>
    </row>
    <row r="1917" customFormat="false" ht="15" hidden="false" customHeight="false" outlineLevel="0" collapsed="false">
      <c r="A1917" s="2" t="s">
        <v>4835</v>
      </c>
      <c r="B1917" s="2" t="s">
        <v>124</v>
      </c>
      <c r="C1917" s="2" t="s">
        <v>4323</v>
      </c>
      <c r="D1917" s="2" t="s">
        <v>49</v>
      </c>
      <c r="E1917" s="2" t="s">
        <v>1022</v>
      </c>
      <c r="F1917" s="2" t="s">
        <v>1014</v>
      </c>
      <c r="G1917" s="2" t="s">
        <v>4836</v>
      </c>
    </row>
    <row r="1918" customFormat="false" ht="15" hidden="false" customHeight="false" outlineLevel="0" collapsed="false">
      <c r="A1918" s="2" t="s">
        <v>4837</v>
      </c>
      <c r="B1918" s="2" t="s">
        <v>124</v>
      </c>
      <c r="C1918" s="2" t="s">
        <v>2007</v>
      </c>
      <c r="D1918" s="2" t="s">
        <v>48</v>
      </c>
      <c r="E1918" s="2" t="s">
        <v>1391</v>
      </c>
      <c r="F1918" s="2" t="s">
        <v>1014</v>
      </c>
      <c r="G1918" s="2" t="s">
        <v>4838</v>
      </c>
    </row>
    <row r="1919" customFormat="false" ht="15" hidden="false" customHeight="false" outlineLevel="0" collapsed="false">
      <c r="A1919" s="2" t="s">
        <v>4839</v>
      </c>
      <c r="B1919" s="2" t="s">
        <v>124</v>
      </c>
      <c r="C1919" s="2" t="s">
        <v>2007</v>
      </c>
      <c r="D1919" s="2" t="s">
        <v>48</v>
      </c>
      <c r="E1919" s="2" t="s">
        <v>1391</v>
      </c>
      <c r="F1919" s="2" t="s">
        <v>1014</v>
      </c>
      <c r="G1919" s="2" t="s">
        <v>4840</v>
      </c>
    </row>
    <row r="1920" customFormat="false" ht="15" hidden="false" customHeight="false" outlineLevel="0" collapsed="false">
      <c r="A1920" s="2" t="s">
        <v>4841</v>
      </c>
      <c r="B1920" s="2" t="s">
        <v>124</v>
      </c>
      <c r="C1920" s="2" t="s">
        <v>4323</v>
      </c>
      <c r="D1920" s="2" t="s">
        <v>49</v>
      </c>
      <c r="E1920" s="2" t="s">
        <v>1022</v>
      </c>
      <c r="F1920" s="2" t="s">
        <v>1014</v>
      </c>
      <c r="G1920" s="2" t="s">
        <v>4842</v>
      </c>
    </row>
    <row r="1921" customFormat="false" ht="15" hidden="false" customHeight="false" outlineLevel="0" collapsed="false">
      <c r="A1921" s="2" t="s">
        <v>4843</v>
      </c>
      <c r="B1921" s="2" t="s">
        <v>124</v>
      </c>
      <c r="C1921" s="2" t="s">
        <v>4323</v>
      </c>
      <c r="D1921" s="2" t="s">
        <v>49</v>
      </c>
      <c r="E1921" s="2" t="s">
        <v>1022</v>
      </c>
      <c r="F1921" s="2" t="s">
        <v>1014</v>
      </c>
      <c r="G1921" s="2" t="s">
        <v>4844</v>
      </c>
    </row>
    <row r="1922" customFormat="false" ht="15" hidden="false" customHeight="false" outlineLevel="0" collapsed="false">
      <c r="A1922" s="2" t="s">
        <v>4845</v>
      </c>
      <c r="B1922" s="2" t="s">
        <v>124</v>
      </c>
      <c r="C1922" s="2" t="s">
        <v>4323</v>
      </c>
      <c r="D1922" s="2" t="s">
        <v>49</v>
      </c>
      <c r="E1922" s="2" t="s">
        <v>1022</v>
      </c>
      <c r="F1922" s="2" t="s">
        <v>1014</v>
      </c>
      <c r="G1922" s="2" t="s">
        <v>4846</v>
      </c>
    </row>
    <row r="1923" customFormat="false" ht="15" hidden="false" customHeight="false" outlineLevel="0" collapsed="false">
      <c r="A1923" s="2" t="s">
        <v>4847</v>
      </c>
      <c r="B1923" s="2" t="s">
        <v>124</v>
      </c>
      <c r="C1923" s="2" t="s">
        <v>4323</v>
      </c>
      <c r="D1923" s="2" t="s">
        <v>49</v>
      </c>
      <c r="E1923" s="2" t="s">
        <v>1022</v>
      </c>
      <c r="F1923" s="2" t="s">
        <v>1014</v>
      </c>
      <c r="G1923" s="2" t="s">
        <v>4848</v>
      </c>
    </row>
    <row r="1924" customFormat="false" ht="15" hidden="false" customHeight="false" outlineLevel="0" collapsed="false">
      <c r="A1924" s="2" t="s">
        <v>4849</v>
      </c>
      <c r="B1924" s="2" t="s">
        <v>124</v>
      </c>
      <c r="C1924" s="2" t="s">
        <v>4323</v>
      </c>
      <c r="D1924" s="2" t="s">
        <v>49</v>
      </c>
      <c r="E1924" s="2" t="s">
        <v>1022</v>
      </c>
      <c r="F1924" s="2" t="s">
        <v>1014</v>
      </c>
      <c r="G1924" s="2" t="s">
        <v>4850</v>
      </c>
    </row>
    <row r="1925" customFormat="false" ht="15" hidden="false" customHeight="false" outlineLevel="0" collapsed="false">
      <c r="A1925" s="2" t="s">
        <v>4851</v>
      </c>
      <c r="B1925" s="2" t="s">
        <v>124</v>
      </c>
      <c r="C1925" s="2" t="s">
        <v>4323</v>
      </c>
      <c r="D1925" s="2" t="s">
        <v>49</v>
      </c>
      <c r="E1925" s="2" t="s">
        <v>1022</v>
      </c>
      <c r="F1925" s="2" t="s">
        <v>1014</v>
      </c>
      <c r="G1925" s="2" t="s">
        <v>4852</v>
      </c>
    </row>
    <row r="1926" customFormat="false" ht="15" hidden="false" customHeight="false" outlineLevel="0" collapsed="false">
      <c r="A1926" s="2" t="s">
        <v>4853</v>
      </c>
      <c r="B1926" s="2" t="s">
        <v>124</v>
      </c>
      <c r="C1926" s="2" t="s">
        <v>4323</v>
      </c>
      <c r="D1926" s="2" t="s">
        <v>49</v>
      </c>
      <c r="E1926" s="2" t="s">
        <v>1022</v>
      </c>
      <c r="F1926" s="2" t="s">
        <v>1014</v>
      </c>
      <c r="G1926" s="2" t="s">
        <v>4854</v>
      </c>
    </row>
    <row r="1927" customFormat="false" ht="15" hidden="false" customHeight="false" outlineLevel="0" collapsed="false">
      <c r="A1927" s="2" t="s">
        <v>4855</v>
      </c>
      <c r="B1927" s="2" t="s">
        <v>124</v>
      </c>
      <c r="C1927" s="2" t="s">
        <v>4323</v>
      </c>
      <c r="D1927" s="2" t="s">
        <v>49</v>
      </c>
      <c r="E1927" s="2" t="s">
        <v>1022</v>
      </c>
      <c r="F1927" s="2" t="s">
        <v>1014</v>
      </c>
      <c r="G1927" s="2" t="s">
        <v>4856</v>
      </c>
    </row>
    <row r="1928" customFormat="false" ht="15" hidden="false" customHeight="false" outlineLevel="0" collapsed="false">
      <c r="A1928" s="2" t="s">
        <v>4857</v>
      </c>
      <c r="B1928" s="2" t="s">
        <v>124</v>
      </c>
      <c r="C1928" s="2" t="s">
        <v>4323</v>
      </c>
      <c r="D1928" s="2" t="s">
        <v>49</v>
      </c>
      <c r="E1928" s="2" t="s">
        <v>1022</v>
      </c>
      <c r="F1928" s="2" t="s">
        <v>1014</v>
      </c>
      <c r="G1928" s="2" t="s">
        <v>4858</v>
      </c>
    </row>
    <row r="1929" customFormat="false" ht="15" hidden="false" customHeight="false" outlineLevel="0" collapsed="false">
      <c r="A1929" s="2" t="s">
        <v>4859</v>
      </c>
      <c r="B1929" s="2" t="s">
        <v>124</v>
      </c>
      <c r="C1929" s="2" t="s">
        <v>4323</v>
      </c>
      <c r="D1929" s="2" t="s">
        <v>49</v>
      </c>
      <c r="E1929" s="2" t="s">
        <v>1022</v>
      </c>
      <c r="F1929" s="2" t="s">
        <v>1014</v>
      </c>
      <c r="G1929" s="2" t="s">
        <v>4860</v>
      </c>
    </row>
    <row r="1930" customFormat="false" ht="15" hidden="false" customHeight="false" outlineLevel="0" collapsed="false">
      <c r="A1930" s="2" t="s">
        <v>4861</v>
      </c>
      <c r="B1930" s="2" t="s">
        <v>124</v>
      </c>
      <c r="C1930" s="2" t="s">
        <v>4323</v>
      </c>
      <c r="D1930" s="2" t="s">
        <v>49</v>
      </c>
      <c r="E1930" s="2" t="s">
        <v>1022</v>
      </c>
      <c r="F1930" s="2" t="s">
        <v>1014</v>
      </c>
      <c r="G1930" s="2" t="s">
        <v>4862</v>
      </c>
    </row>
    <row r="1931" customFormat="false" ht="15" hidden="false" customHeight="false" outlineLevel="0" collapsed="false">
      <c r="A1931" s="2" t="s">
        <v>4863</v>
      </c>
      <c r="B1931" s="2" t="s">
        <v>124</v>
      </c>
      <c r="C1931" s="2" t="s">
        <v>4323</v>
      </c>
      <c r="D1931" s="2" t="s">
        <v>49</v>
      </c>
      <c r="E1931" s="2" t="s">
        <v>1022</v>
      </c>
      <c r="F1931" s="2" t="s">
        <v>1014</v>
      </c>
      <c r="G1931" s="2" t="s">
        <v>4864</v>
      </c>
    </row>
    <row r="1932" customFormat="false" ht="15" hidden="false" customHeight="false" outlineLevel="0" collapsed="false">
      <c r="A1932" s="2" t="s">
        <v>4865</v>
      </c>
      <c r="B1932" s="2" t="s">
        <v>124</v>
      </c>
      <c r="C1932" s="2" t="s">
        <v>4323</v>
      </c>
      <c r="D1932" s="2" t="s">
        <v>49</v>
      </c>
      <c r="E1932" s="2" t="s">
        <v>1022</v>
      </c>
      <c r="F1932" s="2" t="s">
        <v>1014</v>
      </c>
      <c r="G1932" s="2" t="s">
        <v>4866</v>
      </c>
    </row>
    <row r="1933" customFormat="false" ht="15" hidden="false" customHeight="false" outlineLevel="0" collapsed="false">
      <c r="A1933" s="2" t="s">
        <v>4867</v>
      </c>
      <c r="B1933" s="2" t="s">
        <v>124</v>
      </c>
      <c r="C1933" s="2" t="s">
        <v>4323</v>
      </c>
      <c r="D1933" s="2" t="s">
        <v>49</v>
      </c>
      <c r="E1933" s="2" t="s">
        <v>1022</v>
      </c>
      <c r="F1933" s="2" t="s">
        <v>1014</v>
      </c>
      <c r="G1933" s="2" t="s">
        <v>4868</v>
      </c>
    </row>
    <row r="1934" customFormat="false" ht="15" hidden="false" customHeight="false" outlineLevel="0" collapsed="false">
      <c r="A1934" s="2" t="s">
        <v>4869</v>
      </c>
      <c r="B1934" s="2" t="s">
        <v>124</v>
      </c>
      <c r="C1934" s="2" t="s">
        <v>4323</v>
      </c>
      <c r="D1934" s="2" t="s">
        <v>49</v>
      </c>
      <c r="E1934" s="2" t="s">
        <v>1022</v>
      </c>
      <c r="F1934" s="2" t="s">
        <v>1014</v>
      </c>
      <c r="G1934" s="2" t="s">
        <v>4870</v>
      </c>
    </row>
    <row r="1935" customFormat="false" ht="15" hidden="false" customHeight="false" outlineLevel="0" collapsed="false">
      <c r="A1935" s="2" t="s">
        <v>4871</v>
      </c>
      <c r="B1935" s="2" t="s">
        <v>124</v>
      </c>
      <c r="C1935" s="2" t="s">
        <v>4323</v>
      </c>
      <c r="D1935" s="2" t="s">
        <v>49</v>
      </c>
      <c r="E1935" s="2" t="s">
        <v>1022</v>
      </c>
      <c r="F1935" s="2" t="s">
        <v>1014</v>
      </c>
      <c r="G1935" s="2" t="s">
        <v>4872</v>
      </c>
    </row>
    <row r="1936" customFormat="false" ht="15" hidden="false" customHeight="false" outlineLevel="0" collapsed="false">
      <c r="A1936" s="2" t="s">
        <v>4873</v>
      </c>
      <c r="B1936" s="2" t="s">
        <v>124</v>
      </c>
      <c r="C1936" s="2" t="s">
        <v>4323</v>
      </c>
      <c r="D1936" s="2" t="s">
        <v>49</v>
      </c>
      <c r="E1936" s="2" t="s">
        <v>1022</v>
      </c>
      <c r="F1936" s="2" t="s">
        <v>1014</v>
      </c>
      <c r="G1936" s="2" t="s">
        <v>4874</v>
      </c>
    </row>
    <row r="1937" customFormat="false" ht="15" hidden="false" customHeight="false" outlineLevel="0" collapsed="false">
      <c r="A1937" s="2" t="s">
        <v>4875</v>
      </c>
      <c r="B1937" s="2" t="s">
        <v>124</v>
      </c>
      <c r="C1937" s="2" t="s">
        <v>4323</v>
      </c>
      <c r="D1937" s="2" t="s">
        <v>49</v>
      </c>
      <c r="E1937" s="2" t="s">
        <v>1022</v>
      </c>
      <c r="F1937" s="2" t="s">
        <v>1014</v>
      </c>
      <c r="G1937" s="2" t="s">
        <v>4876</v>
      </c>
    </row>
    <row r="1938" customFormat="false" ht="15" hidden="false" customHeight="false" outlineLevel="0" collapsed="false">
      <c r="A1938" s="2" t="s">
        <v>4877</v>
      </c>
      <c r="B1938" s="2" t="s">
        <v>124</v>
      </c>
      <c r="C1938" s="2" t="s">
        <v>4323</v>
      </c>
      <c r="D1938" s="2" t="s">
        <v>49</v>
      </c>
      <c r="E1938" s="2" t="s">
        <v>1022</v>
      </c>
      <c r="F1938" s="2" t="s">
        <v>1014</v>
      </c>
      <c r="G1938" s="2" t="s">
        <v>4878</v>
      </c>
    </row>
    <row r="1939" customFormat="false" ht="15" hidden="false" customHeight="false" outlineLevel="0" collapsed="false">
      <c r="A1939" s="2" t="s">
        <v>4879</v>
      </c>
      <c r="B1939" s="2" t="s">
        <v>124</v>
      </c>
      <c r="C1939" s="2" t="s">
        <v>4323</v>
      </c>
      <c r="D1939" s="2" t="s">
        <v>49</v>
      </c>
      <c r="E1939" s="2" t="s">
        <v>1022</v>
      </c>
      <c r="F1939" s="2" t="s">
        <v>1014</v>
      </c>
      <c r="G1939" s="2" t="s">
        <v>4880</v>
      </c>
    </row>
    <row r="1940" customFormat="false" ht="15" hidden="false" customHeight="false" outlineLevel="0" collapsed="false">
      <c r="A1940" s="2" t="s">
        <v>4881</v>
      </c>
      <c r="B1940" s="2" t="s">
        <v>124</v>
      </c>
      <c r="C1940" s="2" t="s">
        <v>4323</v>
      </c>
      <c r="D1940" s="2" t="s">
        <v>49</v>
      </c>
      <c r="E1940" s="2" t="s">
        <v>1022</v>
      </c>
      <c r="F1940" s="2" t="s">
        <v>1014</v>
      </c>
      <c r="G1940" s="2" t="s">
        <v>4882</v>
      </c>
    </row>
    <row r="1941" customFormat="false" ht="15" hidden="false" customHeight="false" outlineLevel="0" collapsed="false">
      <c r="A1941" s="2" t="s">
        <v>4883</v>
      </c>
      <c r="B1941" s="2" t="s">
        <v>124</v>
      </c>
      <c r="C1941" s="2" t="s">
        <v>4323</v>
      </c>
      <c r="D1941" s="2" t="s">
        <v>49</v>
      </c>
      <c r="E1941" s="2" t="s">
        <v>1022</v>
      </c>
      <c r="F1941" s="2" t="s">
        <v>1014</v>
      </c>
      <c r="G1941" s="2" t="s">
        <v>4884</v>
      </c>
    </row>
    <row r="1942" customFormat="false" ht="15" hidden="false" customHeight="false" outlineLevel="0" collapsed="false">
      <c r="A1942" s="2" t="s">
        <v>4885</v>
      </c>
      <c r="B1942" s="2" t="s">
        <v>124</v>
      </c>
      <c r="C1942" s="2" t="s">
        <v>2007</v>
      </c>
      <c r="D1942" s="2" t="s">
        <v>48</v>
      </c>
      <c r="E1942" s="2" t="s">
        <v>1391</v>
      </c>
      <c r="F1942" s="2" t="s">
        <v>1014</v>
      </c>
      <c r="G1942" s="2" t="s">
        <v>4886</v>
      </c>
    </row>
    <row r="1943" customFormat="false" ht="15" hidden="false" customHeight="false" outlineLevel="0" collapsed="false">
      <c r="A1943" s="2" t="s">
        <v>4887</v>
      </c>
      <c r="B1943" s="2" t="s">
        <v>124</v>
      </c>
      <c r="C1943" s="2" t="s">
        <v>2007</v>
      </c>
      <c r="D1943" s="2" t="s">
        <v>48</v>
      </c>
      <c r="E1943" s="2" t="s">
        <v>1391</v>
      </c>
      <c r="F1943" s="2" t="s">
        <v>1014</v>
      </c>
      <c r="G1943" s="2" t="s">
        <v>4888</v>
      </c>
    </row>
    <row r="1944" customFormat="false" ht="15" hidden="false" customHeight="false" outlineLevel="0" collapsed="false">
      <c r="A1944" s="2" t="s">
        <v>4889</v>
      </c>
      <c r="B1944" s="2" t="s">
        <v>124</v>
      </c>
      <c r="C1944" s="2" t="s">
        <v>2007</v>
      </c>
      <c r="D1944" s="2" t="s">
        <v>48</v>
      </c>
      <c r="E1944" s="2" t="s">
        <v>1391</v>
      </c>
      <c r="F1944" s="2" t="s">
        <v>1014</v>
      </c>
      <c r="G1944" s="2" t="s">
        <v>4890</v>
      </c>
    </row>
    <row r="1945" customFormat="false" ht="15" hidden="false" customHeight="false" outlineLevel="0" collapsed="false">
      <c r="A1945" s="2" t="s">
        <v>4891</v>
      </c>
      <c r="B1945" s="2" t="s">
        <v>124</v>
      </c>
      <c r="C1945" s="2" t="s">
        <v>4323</v>
      </c>
      <c r="D1945" s="2" t="s">
        <v>49</v>
      </c>
      <c r="E1945" s="2" t="s">
        <v>1022</v>
      </c>
      <c r="F1945" s="2" t="s">
        <v>1014</v>
      </c>
      <c r="G1945" s="2" t="s">
        <v>4892</v>
      </c>
    </row>
    <row r="1946" customFormat="false" ht="15" hidden="false" customHeight="false" outlineLevel="0" collapsed="false">
      <c r="A1946" s="2" t="s">
        <v>4893</v>
      </c>
      <c r="B1946" s="2" t="s">
        <v>124</v>
      </c>
      <c r="C1946" s="2" t="s">
        <v>4323</v>
      </c>
      <c r="D1946" s="2" t="s">
        <v>49</v>
      </c>
      <c r="E1946" s="2" t="s">
        <v>1022</v>
      </c>
      <c r="F1946" s="2" t="s">
        <v>1014</v>
      </c>
      <c r="G1946" s="2" t="s">
        <v>4894</v>
      </c>
    </row>
    <row r="1947" customFormat="false" ht="15" hidden="false" customHeight="false" outlineLevel="0" collapsed="false">
      <c r="A1947" s="2" t="s">
        <v>4895</v>
      </c>
      <c r="B1947" s="2" t="s">
        <v>124</v>
      </c>
      <c r="C1947" s="2" t="s">
        <v>4323</v>
      </c>
      <c r="D1947" s="2" t="s">
        <v>49</v>
      </c>
      <c r="E1947" s="2" t="s">
        <v>1022</v>
      </c>
      <c r="F1947" s="2" t="s">
        <v>1014</v>
      </c>
      <c r="G1947" s="2" t="s">
        <v>4896</v>
      </c>
    </row>
    <row r="1948" customFormat="false" ht="15" hidden="false" customHeight="false" outlineLevel="0" collapsed="false">
      <c r="A1948" s="2" t="s">
        <v>4897</v>
      </c>
      <c r="B1948" s="2" t="s">
        <v>124</v>
      </c>
      <c r="C1948" s="2" t="s">
        <v>4323</v>
      </c>
      <c r="D1948" s="2" t="s">
        <v>49</v>
      </c>
      <c r="E1948" s="2" t="s">
        <v>1022</v>
      </c>
      <c r="F1948" s="2" t="s">
        <v>1014</v>
      </c>
      <c r="G1948" s="2" t="s">
        <v>4898</v>
      </c>
    </row>
    <row r="1949" customFormat="false" ht="15" hidden="false" customHeight="false" outlineLevel="0" collapsed="false">
      <c r="A1949" s="2" t="s">
        <v>4899</v>
      </c>
      <c r="B1949" s="2" t="s">
        <v>124</v>
      </c>
      <c r="C1949" s="2" t="s">
        <v>4323</v>
      </c>
      <c r="D1949" s="2" t="s">
        <v>49</v>
      </c>
      <c r="E1949" s="2" t="s">
        <v>1022</v>
      </c>
      <c r="F1949" s="2" t="s">
        <v>1014</v>
      </c>
      <c r="G1949" s="2" t="s">
        <v>4900</v>
      </c>
    </row>
    <row r="1950" customFormat="false" ht="15" hidden="false" customHeight="false" outlineLevel="0" collapsed="false">
      <c r="A1950" s="2" t="s">
        <v>4901</v>
      </c>
      <c r="B1950" s="2" t="s">
        <v>124</v>
      </c>
      <c r="C1950" s="2" t="s">
        <v>4323</v>
      </c>
      <c r="D1950" s="2" t="s">
        <v>49</v>
      </c>
      <c r="E1950" s="2" t="s">
        <v>1022</v>
      </c>
      <c r="F1950" s="2" t="s">
        <v>1014</v>
      </c>
      <c r="G1950" s="2" t="s">
        <v>4902</v>
      </c>
    </row>
    <row r="1951" customFormat="false" ht="15" hidden="false" customHeight="false" outlineLevel="0" collapsed="false">
      <c r="A1951" s="2" t="s">
        <v>4903</v>
      </c>
      <c r="B1951" s="2" t="s">
        <v>124</v>
      </c>
      <c r="C1951" s="2" t="s">
        <v>4323</v>
      </c>
      <c r="D1951" s="2" t="s">
        <v>49</v>
      </c>
      <c r="E1951" s="2" t="s">
        <v>1022</v>
      </c>
      <c r="F1951" s="2" t="s">
        <v>1014</v>
      </c>
      <c r="G1951" s="2" t="s">
        <v>4904</v>
      </c>
    </row>
    <row r="1952" customFormat="false" ht="15" hidden="false" customHeight="false" outlineLevel="0" collapsed="false">
      <c r="A1952" s="2" t="s">
        <v>4905</v>
      </c>
      <c r="B1952" s="2" t="s">
        <v>124</v>
      </c>
      <c r="C1952" s="2" t="s">
        <v>2007</v>
      </c>
      <c r="D1952" s="2" t="s">
        <v>48</v>
      </c>
      <c r="E1952" s="2" t="s">
        <v>1391</v>
      </c>
      <c r="F1952" s="2" t="s">
        <v>1014</v>
      </c>
      <c r="G1952" s="2" t="s">
        <v>4906</v>
      </c>
    </row>
    <row r="1953" customFormat="false" ht="15" hidden="false" customHeight="false" outlineLevel="0" collapsed="false">
      <c r="A1953" s="2" t="s">
        <v>4907</v>
      </c>
      <c r="B1953" s="2" t="s">
        <v>124</v>
      </c>
      <c r="C1953" s="2" t="s">
        <v>2007</v>
      </c>
      <c r="D1953" s="2" t="s">
        <v>48</v>
      </c>
      <c r="E1953" s="2" t="s">
        <v>1391</v>
      </c>
      <c r="F1953" s="2" t="s">
        <v>1014</v>
      </c>
      <c r="G1953" s="2" t="s">
        <v>4908</v>
      </c>
    </row>
    <row r="1954" customFormat="false" ht="15" hidden="false" customHeight="false" outlineLevel="0" collapsed="false">
      <c r="A1954" s="2" t="s">
        <v>4909</v>
      </c>
      <c r="B1954" s="2" t="s">
        <v>124</v>
      </c>
      <c r="C1954" s="2" t="s">
        <v>4323</v>
      </c>
      <c r="D1954" s="2" t="s">
        <v>49</v>
      </c>
      <c r="E1954" s="2" t="s">
        <v>1022</v>
      </c>
      <c r="F1954" s="2" t="s">
        <v>1014</v>
      </c>
      <c r="G1954" s="2" t="s">
        <v>4910</v>
      </c>
    </row>
    <row r="1955" customFormat="false" ht="15" hidden="false" customHeight="false" outlineLevel="0" collapsed="false">
      <c r="A1955" s="2" t="s">
        <v>4911</v>
      </c>
      <c r="B1955" s="2" t="s">
        <v>124</v>
      </c>
      <c r="C1955" s="2" t="s">
        <v>4323</v>
      </c>
      <c r="D1955" s="2" t="s">
        <v>49</v>
      </c>
      <c r="E1955" s="2" t="s">
        <v>1022</v>
      </c>
      <c r="F1955" s="2" t="s">
        <v>1014</v>
      </c>
      <c r="G1955" s="2" t="s">
        <v>4912</v>
      </c>
    </row>
    <row r="1956" customFormat="false" ht="15" hidden="false" customHeight="false" outlineLevel="0" collapsed="false">
      <c r="A1956" s="2" t="s">
        <v>4913</v>
      </c>
      <c r="B1956" s="2" t="s">
        <v>124</v>
      </c>
      <c r="C1956" s="2" t="s">
        <v>4323</v>
      </c>
      <c r="D1956" s="2" t="s">
        <v>49</v>
      </c>
      <c r="E1956" s="2" t="s">
        <v>1022</v>
      </c>
      <c r="F1956" s="2" t="s">
        <v>1014</v>
      </c>
      <c r="G1956" s="2" t="s">
        <v>4914</v>
      </c>
    </row>
    <row r="1957" customFormat="false" ht="15" hidden="false" customHeight="false" outlineLevel="0" collapsed="false">
      <c r="A1957" s="2" t="s">
        <v>4915</v>
      </c>
      <c r="B1957" s="2" t="s">
        <v>124</v>
      </c>
      <c r="C1957" s="2" t="s">
        <v>4323</v>
      </c>
      <c r="D1957" s="2" t="s">
        <v>49</v>
      </c>
      <c r="E1957" s="2" t="s">
        <v>1022</v>
      </c>
      <c r="F1957" s="2" t="s">
        <v>1014</v>
      </c>
      <c r="G1957" s="2" t="s">
        <v>4916</v>
      </c>
    </row>
    <row r="1958" customFormat="false" ht="15" hidden="false" customHeight="false" outlineLevel="0" collapsed="false">
      <c r="A1958" s="2" t="s">
        <v>4917</v>
      </c>
      <c r="B1958" s="2" t="s">
        <v>124</v>
      </c>
      <c r="C1958" s="2" t="s">
        <v>4323</v>
      </c>
      <c r="D1958" s="2" t="s">
        <v>49</v>
      </c>
      <c r="E1958" s="2" t="s">
        <v>1022</v>
      </c>
      <c r="F1958" s="2" t="s">
        <v>1014</v>
      </c>
      <c r="G1958" s="2" t="s">
        <v>4918</v>
      </c>
    </row>
    <row r="1959" customFormat="false" ht="15" hidden="false" customHeight="false" outlineLevel="0" collapsed="false">
      <c r="A1959" s="2" t="s">
        <v>4919</v>
      </c>
      <c r="B1959" s="2" t="s">
        <v>124</v>
      </c>
      <c r="C1959" s="2" t="s">
        <v>4323</v>
      </c>
      <c r="D1959" s="2" t="s">
        <v>49</v>
      </c>
      <c r="E1959" s="2" t="s">
        <v>1022</v>
      </c>
      <c r="F1959" s="2" t="s">
        <v>1014</v>
      </c>
      <c r="G1959" s="2" t="s">
        <v>4920</v>
      </c>
    </row>
    <row r="1960" customFormat="false" ht="15" hidden="false" customHeight="false" outlineLevel="0" collapsed="false">
      <c r="A1960" s="2" t="s">
        <v>4921</v>
      </c>
      <c r="B1960" s="2" t="s">
        <v>124</v>
      </c>
      <c r="C1960" s="2" t="s">
        <v>4323</v>
      </c>
      <c r="D1960" s="2" t="s">
        <v>49</v>
      </c>
      <c r="E1960" s="2" t="s">
        <v>1022</v>
      </c>
      <c r="F1960" s="2" t="s">
        <v>1014</v>
      </c>
      <c r="G1960" s="2" t="s">
        <v>4922</v>
      </c>
    </row>
    <row r="1961" customFormat="false" ht="15" hidden="false" customHeight="false" outlineLevel="0" collapsed="false">
      <c r="A1961" s="2" t="s">
        <v>4923</v>
      </c>
      <c r="B1961" s="2" t="s">
        <v>124</v>
      </c>
      <c r="C1961" s="2" t="s">
        <v>4323</v>
      </c>
      <c r="D1961" s="2" t="s">
        <v>49</v>
      </c>
      <c r="E1961" s="2" t="s">
        <v>1022</v>
      </c>
      <c r="F1961" s="2" t="s">
        <v>1014</v>
      </c>
      <c r="G1961" s="2" t="s">
        <v>4924</v>
      </c>
    </row>
    <row r="1962" customFormat="false" ht="15" hidden="false" customHeight="false" outlineLevel="0" collapsed="false">
      <c r="A1962" s="2" t="s">
        <v>4925</v>
      </c>
      <c r="B1962" s="2" t="s">
        <v>124</v>
      </c>
      <c r="C1962" s="2" t="s">
        <v>4323</v>
      </c>
      <c r="D1962" s="2" t="s">
        <v>49</v>
      </c>
      <c r="E1962" s="2" t="s">
        <v>1022</v>
      </c>
      <c r="F1962" s="2" t="s">
        <v>1014</v>
      </c>
      <c r="G1962" s="2" t="s">
        <v>4926</v>
      </c>
    </row>
    <row r="1963" customFormat="false" ht="15" hidden="false" customHeight="false" outlineLevel="0" collapsed="false">
      <c r="A1963" s="2" t="s">
        <v>4927</v>
      </c>
      <c r="B1963" s="2" t="s">
        <v>124</v>
      </c>
      <c r="C1963" s="2" t="s">
        <v>4323</v>
      </c>
      <c r="D1963" s="2" t="s">
        <v>49</v>
      </c>
      <c r="E1963" s="2" t="s">
        <v>1022</v>
      </c>
      <c r="F1963" s="2" t="s">
        <v>1014</v>
      </c>
      <c r="G1963" s="2" t="s">
        <v>4928</v>
      </c>
    </row>
    <row r="1964" customFormat="false" ht="15" hidden="false" customHeight="false" outlineLevel="0" collapsed="false">
      <c r="A1964" s="2" t="s">
        <v>4929</v>
      </c>
      <c r="B1964" s="2" t="s">
        <v>124</v>
      </c>
      <c r="C1964" s="2" t="s">
        <v>4323</v>
      </c>
      <c r="D1964" s="2" t="s">
        <v>49</v>
      </c>
      <c r="E1964" s="2" t="s">
        <v>1022</v>
      </c>
      <c r="F1964" s="2" t="s">
        <v>1014</v>
      </c>
      <c r="G1964" s="2" t="s">
        <v>4930</v>
      </c>
    </row>
    <row r="1965" customFormat="false" ht="15" hidden="false" customHeight="false" outlineLevel="0" collapsed="false">
      <c r="A1965" s="2" t="s">
        <v>4931</v>
      </c>
      <c r="B1965" s="2" t="s">
        <v>124</v>
      </c>
      <c r="C1965" s="2" t="s">
        <v>4323</v>
      </c>
      <c r="D1965" s="2" t="s">
        <v>49</v>
      </c>
      <c r="E1965" s="2" t="s">
        <v>1022</v>
      </c>
      <c r="F1965" s="2" t="s">
        <v>1014</v>
      </c>
      <c r="G1965" s="2" t="s">
        <v>4932</v>
      </c>
    </row>
    <row r="1966" customFormat="false" ht="15" hidden="false" customHeight="false" outlineLevel="0" collapsed="false">
      <c r="A1966" s="2" t="s">
        <v>4933</v>
      </c>
      <c r="B1966" s="2" t="s">
        <v>124</v>
      </c>
      <c r="C1966" s="2" t="s">
        <v>4323</v>
      </c>
      <c r="D1966" s="2" t="s">
        <v>49</v>
      </c>
      <c r="E1966" s="2" t="s">
        <v>1022</v>
      </c>
      <c r="F1966" s="2" t="s">
        <v>1014</v>
      </c>
      <c r="G1966" s="2" t="s">
        <v>4934</v>
      </c>
    </row>
    <row r="1967" customFormat="false" ht="15" hidden="false" customHeight="false" outlineLevel="0" collapsed="false">
      <c r="A1967" s="2" t="s">
        <v>4935</v>
      </c>
      <c r="B1967" s="2" t="s">
        <v>158</v>
      </c>
      <c r="C1967" s="2" t="s">
        <v>4936</v>
      </c>
      <c r="D1967" s="2" t="s">
        <v>47</v>
      </c>
      <c r="E1967" s="2" t="s">
        <v>1013</v>
      </c>
      <c r="F1967" s="2" t="s">
        <v>1014</v>
      </c>
      <c r="G1967" s="2" t="s">
        <v>4937</v>
      </c>
    </row>
    <row r="1968" customFormat="false" ht="15" hidden="false" customHeight="false" outlineLevel="0" collapsed="false">
      <c r="A1968" s="2" t="s">
        <v>4938</v>
      </c>
      <c r="B1968" s="2" t="s">
        <v>158</v>
      </c>
      <c r="C1968" s="2" t="s">
        <v>4936</v>
      </c>
      <c r="D1968" s="2" t="s">
        <v>47</v>
      </c>
      <c r="E1968" s="2" t="s">
        <v>1013</v>
      </c>
      <c r="F1968" s="2" t="s">
        <v>1014</v>
      </c>
      <c r="G1968" s="2" t="s">
        <v>4939</v>
      </c>
    </row>
    <row r="1969" customFormat="false" ht="15" hidden="false" customHeight="false" outlineLevel="0" collapsed="false">
      <c r="A1969" s="2" t="s">
        <v>4940</v>
      </c>
      <c r="B1969" s="2" t="s">
        <v>158</v>
      </c>
      <c r="C1969" s="2" t="s">
        <v>4936</v>
      </c>
      <c r="D1969" s="2" t="s">
        <v>47</v>
      </c>
      <c r="E1969" s="2" t="s">
        <v>1013</v>
      </c>
      <c r="F1969" s="2" t="s">
        <v>1014</v>
      </c>
      <c r="G1969" s="2" t="s">
        <v>4941</v>
      </c>
    </row>
    <row r="1970" customFormat="false" ht="15" hidden="false" customHeight="false" outlineLevel="0" collapsed="false">
      <c r="A1970" s="2" t="s">
        <v>4942</v>
      </c>
      <c r="B1970" s="2" t="s">
        <v>158</v>
      </c>
      <c r="C1970" s="2" t="s">
        <v>4936</v>
      </c>
      <c r="D1970" s="2" t="s">
        <v>47</v>
      </c>
      <c r="E1970" s="2" t="s">
        <v>1013</v>
      </c>
      <c r="F1970" s="2" t="s">
        <v>1014</v>
      </c>
      <c r="G1970" s="2" t="s">
        <v>4943</v>
      </c>
    </row>
    <row r="1971" customFormat="false" ht="15" hidden="false" customHeight="false" outlineLevel="0" collapsed="false">
      <c r="A1971" s="2" t="s">
        <v>4944</v>
      </c>
      <c r="B1971" s="2" t="s">
        <v>158</v>
      </c>
      <c r="C1971" s="2" t="s">
        <v>4936</v>
      </c>
      <c r="D1971" s="2" t="s">
        <v>47</v>
      </c>
      <c r="E1971" s="2" t="s">
        <v>1013</v>
      </c>
      <c r="F1971" s="2" t="s">
        <v>1014</v>
      </c>
      <c r="G1971" s="2" t="s">
        <v>4945</v>
      </c>
    </row>
    <row r="1972" customFormat="false" ht="15" hidden="false" customHeight="false" outlineLevel="0" collapsed="false">
      <c r="A1972" s="2" t="s">
        <v>4946</v>
      </c>
      <c r="B1972" s="2" t="s">
        <v>158</v>
      </c>
      <c r="C1972" s="2" t="s">
        <v>4936</v>
      </c>
      <c r="D1972" s="2" t="s">
        <v>47</v>
      </c>
      <c r="E1972" s="2" t="s">
        <v>1013</v>
      </c>
      <c r="F1972" s="2" t="s">
        <v>1014</v>
      </c>
      <c r="G1972" s="2" t="s">
        <v>4947</v>
      </c>
    </row>
    <row r="1973" customFormat="false" ht="15" hidden="false" customHeight="false" outlineLevel="0" collapsed="false">
      <c r="A1973" s="2" t="s">
        <v>4948</v>
      </c>
      <c r="B1973" s="2" t="s">
        <v>158</v>
      </c>
      <c r="C1973" s="2" t="s">
        <v>4936</v>
      </c>
      <c r="D1973" s="2" t="s">
        <v>47</v>
      </c>
      <c r="E1973" s="2" t="s">
        <v>1013</v>
      </c>
      <c r="F1973" s="2" t="s">
        <v>1014</v>
      </c>
      <c r="G1973" s="2" t="s">
        <v>4949</v>
      </c>
    </row>
    <row r="1974" customFormat="false" ht="15" hidden="false" customHeight="false" outlineLevel="0" collapsed="false">
      <c r="A1974" s="2" t="s">
        <v>4950</v>
      </c>
      <c r="B1974" s="2" t="s">
        <v>158</v>
      </c>
      <c r="C1974" s="2" t="s">
        <v>4936</v>
      </c>
      <c r="D1974" s="2" t="s">
        <v>47</v>
      </c>
      <c r="E1974" s="2" t="s">
        <v>1013</v>
      </c>
      <c r="F1974" s="2" t="s">
        <v>1014</v>
      </c>
      <c r="G1974" s="2" t="s">
        <v>4951</v>
      </c>
    </row>
    <row r="1975" customFormat="false" ht="15" hidden="false" customHeight="false" outlineLevel="0" collapsed="false">
      <c r="A1975" s="2" t="s">
        <v>4952</v>
      </c>
      <c r="B1975" s="2" t="s">
        <v>158</v>
      </c>
      <c r="C1975" s="2" t="s">
        <v>4936</v>
      </c>
      <c r="D1975" s="2" t="s">
        <v>47</v>
      </c>
      <c r="E1975" s="2" t="s">
        <v>1013</v>
      </c>
      <c r="F1975" s="2" t="s">
        <v>1014</v>
      </c>
      <c r="G1975" s="2" t="s">
        <v>4953</v>
      </c>
    </row>
    <row r="1976" customFormat="false" ht="15" hidden="false" customHeight="false" outlineLevel="0" collapsed="false">
      <c r="A1976" s="2" t="s">
        <v>4954</v>
      </c>
      <c r="B1976" s="2" t="s">
        <v>158</v>
      </c>
      <c r="C1976" s="2" t="s">
        <v>4936</v>
      </c>
      <c r="D1976" s="2" t="s">
        <v>47</v>
      </c>
      <c r="E1976" s="2" t="s">
        <v>1013</v>
      </c>
      <c r="F1976" s="2" t="s">
        <v>1014</v>
      </c>
      <c r="G1976" s="2" t="s">
        <v>4955</v>
      </c>
    </row>
    <row r="1977" customFormat="false" ht="15" hidden="false" customHeight="false" outlineLevel="0" collapsed="false">
      <c r="A1977" s="2" t="s">
        <v>4956</v>
      </c>
      <c r="B1977" s="2" t="s">
        <v>158</v>
      </c>
      <c r="C1977" s="2" t="s">
        <v>4936</v>
      </c>
      <c r="D1977" s="2" t="s">
        <v>47</v>
      </c>
      <c r="E1977" s="2" t="s">
        <v>1013</v>
      </c>
      <c r="F1977" s="2" t="s">
        <v>1014</v>
      </c>
      <c r="G1977" s="2" t="s">
        <v>4957</v>
      </c>
    </row>
    <row r="1978" customFormat="false" ht="15" hidden="false" customHeight="false" outlineLevel="0" collapsed="false">
      <c r="A1978" s="2" t="s">
        <v>4958</v>
      </c>
      <c r="B1978" s="2" t="s">
        <v>158</v>
      </c>
      <c r="C1978" s="2" t="s">
        <v>4936</v>
      </c>
      <c r="D1978" s="2" t="s">
        <v>47</v>
      </c>
      <c r="E1978" s="2" t="s">
        <v>1013</v>
      </c>
      <c r="F1978" s="2" t="s">
        <v>1014</v>
      </c>
      <c r="G1978" s="2" t="s">
        <v>4959</v>
      </c>
    </row>
    <row r="1979" customFormat="false" ht="15" hidden="false" customHeight="false" outlineLevel="0" collapsed="false">
      <c r="A1979" s="2" t="s">
        <v>4960</v>
      </c>
      <c r="B1979" s="2" t="s">
        <v>158</v>
      </c>
      <c r="C1979" s="2" t="s">
        <v>4936</v>
      </c>
      <c r="D1979" s="2" t="s">
        <v>47</v>
      </c>
      <c r="E1979" s="2" t="s">
        <v>1013</v>
      </c>
      <c r="F1979" s="2" t="s">
        <v>1014</v>
      </c>
      <c r="G1979" s="2" t="s">
        <v>4961</v>
      </c>
    </row>
    <row r="1980" customFormat="false" ht="15" hidden="false" customHeight="false" outlineLevel="0" collapsed="false">
      <c r="A1980" s="2" t="s">
        <v>4962</v>
      </c>
      <c r="B1980" s="2" t="s">
        <v>158</v>
      </c>
      <c r="C1980" s="2" t="s">
        <v>4936</v>
      </c>
      <c r="D1980" s="2" t="s">
        <v>47</v>
      </c>
      <c r="E1980" s="2" t="s">
        <v>1013</v>
      </c>
      <c r="F1980" s="2" t="s">
        <v>1014</v>
      </c>
      <c r="G1980" s="2" t="s">
        <v>4963</v>
      </c>
    </row>
    <row r="1981" customFormat="false" ht="15" hidden="false" customHeight="false" outlineLevel="0" collapsed="false">
      <c r="A1981" s="2" t="s">
        <v>4964</v>
      </c>
      <c r="B1981" s="2" t="s">
        <v>158</v>
      </c>
      <c r="C1981" s="2" t="s">
        <v>4936</v>
      </c>
      <c r="D1981" s="2" t="s">
        <v>47</v>
      </c>
      <c r="E1981" s="2" t="s">
        <v>1013</v>
      </c>
      <c r="F1981" s="2" t="s">
        <v>1014</v>
      </c>
      <c r="G1981" s="2" t="s">
        <v>4965</v>
      </c>
    </row>
    <row r="1982" customFormat="false" ht="15" hidden="false" customHeight="false" outlineLevel="0" collapsed="false">
      <c r="A1982" s="2" t="s">
        <v>4966</v>
      </c>
      <c r="B1982" s="2" t="s">
        <v>158</v>
      </c>
      <c r="C1982" s="2" t="s">
        <v>4936</v>
      </c>
      <c r="D1982" s="2" t="s">
        <v>47</v>
      </c>
      <c r="E1982" s="2" t="s">
        <v>1013</v>
      </c>
      <c r="F1982" s="2" t="s">
        <v>1014</v>
      </c>
      <c r="G1982" s="2" t="s">
        <v>4967</v>
      </c>
    </row>
    <row r="1983" customFormat="false" ht="15" hidden="false" customHeight="false" outlineLevel="0" collapsed="false">
      <c r="A1983" s="2" t="s">
        <v>4968</v>
      </c>
      <c r="B1983" s="2" t="s">
        <v>158</v>
      </c>
      <c r="C1983" s="2" t="s">
        <v>4936</v>
      </c>
      <c r="D1983" s="2" t="s">
        <v>47</v>
      </c>
      <c r="E1983" s="2" t="s">
        <v>1013</v>
      </c>
      <c r="F1983" s="2" t="s">
        <v>1014</v>
      </c>
      <c r="G1983" s="2" t="s">
        <v>4969</v>
      </c>
    </row>
    <row r="1984" customFormat="false" ht="15" hidden="false" customHeight="false" outlineLevel="0" collapsed="false">
      <c r="A1984" s="2" t="s">
        <v>4970</v>
      </c>
      <c r="B1984" s="2" t="s">
        <v>158</v>
      </c>
      <c r="C1984" s="2" t="s">
        <v>4936</v>
      </c>
      <c r="D1984" s="2" t="s">
        <v>47</v>
      </c>
      <c r="E1984" s="2" t="s">
        <v>1013</v>
      </c>
      <c r="F1984" s="2" t="s">
        <v>1014</v>
      </c>
      <c r="G1984" s="2" t="s">
        <v>4971</v>
      </c>
    </row>
    <row r="1985" customFormat="false" ht="15" hidden="false" customHeight="false" outlineLevel="0" collapsed="false">
      <c r="A1985" s="2" t="s">
        <v>4972</v>
      </c>
      <c r="B1985" s="2" t="s">
        <v>158</v>
      </c>
      <c r="C1985" s="2" t="s">
        <v>4936</v>
      </c>
      <c r="D1985" s="2" t="s">
        <v>47</v>
      </c>
      <c r="E1985" s="2" t="s">
        <v>1013</v>
      </c>
      <c r="F1985" s="2" t="s">
        <v>1014</v>
      </c>
      <c r="G1985" s="2" t="s">
        <v>4973</v>
      </c>
    </row>
    <row r="1986" customFormat="false" ht="15" hidden="false" customHeight="false" outlineLevel="0" collapsed="false">
      <c r="A1986" s="2" t="s">
        <v>4974</v>
      </c>
      <c r="B1986" s="2" t="s">
        <v>158</v>
      </c>
      <c r="C1986" s="2" t="s">
        <v>4936</v>
      </c>
      <c r="D1986" s="2" t="s">
        <v>47</v>
      </c>
      <c r="E1986" s="2" t="s">
        <v>1013</v>
      </c>
      <c r="F1986" s="2" t="s">
        <v>1014</v>
      </c>
      <c r="G1986" s="2" t="s">
        <v>4975</v>
      </c>
    </row>
    <row r="1987" customFormat="false" ht="15" hidden="false" customHeight="false" outlineLevel="0" collapsed="false">
      <c r="A1987" s="2" t="s">
        <v>4976</v>
      </c>
      <c r="B1987" s="2" t="s">
        <v>158</v>
      </c>
      <c r="C1987" s="2" t="s">
        <v>4936</v>
      </c>
      <c r="D1987" s="2" t="s">
        <v>47</v>
      </c>
      <c r="E1987" s="2" t="s">
        <v>1013</v>
      </c>
      <c r="F1987" s="2" t="s">
        <v>1014</v>
      </c>
      <c r="G1987" s="2" t="s">
        <v>4977</v>
      </c>
    </row>
    <row r="1988" customFormat="false" ht="15" hidden="false" customHeight="false" outlineLevel="0" collapsed="false">
      <c r="A1988" s="2" t="s">
        <v>4978</v>
      </c>
      <c r="B1988" s="2" t="s">
        <v>158</v>
      </c>
      <c r="C1988" s="2" t="s">
        <v>4936</v>
      </c>
      <c r="D1988" s="2" t="s">
        <v>47</v>
      </c>
      <c r="E1988" s="2" t="s">
        <v>1013</v>
      </c>
      <c r="F1988" s="2" t="s">
        <v>1014</v>
      </c>
      <c r="G1988" s="2" t="s">
        <v>4979</v>
      </c>
    </row>
    <row r="1989" customFormat="false" ht="15" hidden="false" customHeight="false" outlineLevel="0" collapsed="false">
      <c r="A1989" s="2" t="s">
        <v>4980</v>
      </c>
      <c r="B1989" s="2" t="s">
        <v>158</v>
      </c>
      <c r="C1989" s="2" t="s">
        <v>4936</v>
      </c>
      <c r="D1989" s="2" t="s">
        <v>47</v>
      </c>
      <c r="E1989" s="2" t="s">
        <v>1013</v>
      </c>
      <c r="F1989" s="2" t="s">
        <v>1014</v>
      </c>
      <c r="G1989" s="2" t="s">
        <v>4981</v>
      </c>
    </row>
    <row r="1990" customFormat="false" ht="15" hidden="false" customHeight="false" outlineLevel="0" collapsed="false">
      <c r="A1990" s="2" t="s">
        <v>4982</v>
      </c>
      <c r="B1990" s="2" t="s">
        <v>158</v>
      </c>
      <c r="C1990" s="2" t="s">
        <v>4936</v>
      </c>
      <c r="D1990" s="2" t="s">
        <v>47</v>
      </c>
      <c r="E1990" s="2" t="s">
        <v>1013</v>
      </c>
      <c r="F1990" s="2" t="s">
        <v>1014</v>
      </c>
      <c r="G1990" s="2" t="s">
        <v>4983</v>
      </c>
    </row>
    <row r="1991" customFormat="false" ht="15" hidden="false" customHeight="false" outlineLevel="0" collapsed="false">
      <c r="A1991" s="2" t="s">
        <v>4984</v>
      </c>
      <c r="B1991" s="2" t="s">
        <v>158</v>
      </c>
      <c r="C1991" s="2" t="s">
        <v>4936</v>
      </c>
      <c r="D1991" s="2" t="s">
        <v>47</v>
      </c>
      <c r="E1991" s="2" t="s">
        <v>1013</v>
      </c>
      <c r="F1991" s="2" t="s">
        <v>1014</v>
      </c>
      <c r="G1991" s="2" t="s">
        <v>4985</v>
      </c>
    </row>
    <row r="1992" customFormat="false" ht="15" hidden="false" customHeight="false" outlineLevel="0" collapsed="false">
      <c r="A1992" s="2" t="s">
        <v>4986</v>
      </c>
      <c r="B1992" s="2" t="s">
        <v>158</v>
      </c>
      <c r="C1992" s="2" t="s">
        <v>4936</v>
      </c>
      <c r="D1992" s="2" t="s">
        <v>47</v>
      </c>
      <c r="E1992" s="2" t="s">
        <v>1013</v>
      </c>
      <c r="F1992" s="2" t="s">
        <v>1014</v>
      </c>
      <c r="G1992" s="2" t="s">
        <v>4987</v>
      </c>
    </row>
    <row r="1993" customFormat="false" ht="15" hidden="false" customHeight="false" outlineLevel="0" collapsed="false">
      <c r="A1993" s="2" t="s">
        <v>4988</v>
      </c>
      <c r="B1993" s="2" t="s">
        <v>158</v>
      </c>
      <c r="C1993" s="2" t="s">
        <v>4936</v>
      </c>
      <c r="D1993" s="2" t="s">
        <v>47</v>
      </c>
      <c r="E1993" s="2" t="s">
        <v>1013</v>
      </c>
      <c r="F1993" s="2" t="s">
        <v>1014</v>
      </c>
      <c r="G1993" s="2" t="s">
        <v>4989</v>
      </c>
    </row>
    <row r="1994" customFormat="false" ht="15" hidden="false" customHeight="false" outlineLevel="0" collapsed="false">
      <c r="A1994" s="2" t="s">
        <v>4990</v>
      </c>
      <c r="B1994" s="2" t="s">
        <v>158</v>
      </c>
      <c r="C1994" s="2" t="s">
        <v>4936</v>
      </c>
      <c r="D1994" s="2" t="s">
        <v>47</v>
      </c>
      <c r="E1994" s="2" t="s">
        <v>1013</v>
      </c>
      <c r="F1994" s="2" t="s">
        <v>1014</v>
      </c>
      <c r="G1994" s="2" t="s">
        <v>4991</v>
      </c>
    </row>
    <row r="1995" customFormat="false" ht="15" hidden="false" customHeight="false" outlineLevel="0" collapsed="false">
      <c r="A1995" s="2" t="s">
        <v>4992</v>
      </c>
      <c r="B1995" s="2" t="s">
        <v>158</v>
      </c>
      <c r="C1995" s="2" t="s">
        <v>4936</v>
      </c>
      <c r="D1995" s="2" t="s">
        <v>47</v>
      </c>
      <c r="E1995" s="2" t="s">
        <v>1013</v>
      </c>
      <c r="F1995" s="2" t="s">
        <v>1014</v>
      </c>
      <c r="G1995" s="2" t="s">
        <v>4993</v>
      </c>
    </row>
    <row r="1996" customFormat="false" ht="15" hidden="false" customHeight="false" outlineLevel="0" collapsed="false">
      <c r="A1996" s="2" t="s">
        <v>4994</v>
      </c>
      <c r="B1996" s="2" t="s">
        <v>158</v>
      </c>
      <c r="C1996" s="2" t="s">
        <v>4936</v>
      </c>
      <c r="D1996" s="2" t="s">
        <v>47</v>
      </c>
      <c r="E1996" s="2" t="s">
        <v>1013</v>
      </c>
      <c r="F1996" s="2" t="s">
        <v>1014</v>
      </c>
      <c r="G1996" s="2" t="s">
        <v>4995</v>
      </c>
    </row>
    <row r="1997" customFormat="false" ht="15" hidden="false" customHeight="false" outlineLevel="0" collapsed="false">
      <c r="A1997" s="2" t="s">
        <v>4996</v>
      </c>
      <c r="B1997" s="2" t="s">
        <v>158</v>
      </c>
      <c r="C1997" s="2" t="s">
        <v>4936</v>
      </c>
      <c r="D1997" s="2" t="s">
        <v>47</v>
      </c>
      <c r="E1997" s="2" t="s">
        <v>1013</v>
      </c>
      <c r="F1997" s="2" t="s">
        <v>1014</v>
      </c>
      <c r="G1997" s="2" t="s">
        <v>4997</v>
      </c>
    </row>
    <row r="1998" customFormat="false" ht="15" hidden="false" customHeight="false" outlineLevel="0" collapsed="false">
      <c r="A1998" s="2" t="s">
        <v>4998</v>
      </c>
      <c r="B1998" s="2" t="s">
        <v>158</v>
      </c>
      <c r="C1998" s="2" t="s">
        <v>4936</v>
      </c>
      <c r="D1998" s="2" t="s">
        <v>47</v>
      </c>
      <c r="E1998" s="2" t="s">
        <v>1013</v>
      </c>
      <c r="F1998" s="2" t="s">
        <v>1014</v>
      </c>
      <c r="G1998" s="2" t="s">
        <v>4999</v>
      </c>
    </row>
    <row r="1999" customFormat="false" ht="15" hidden="false" customHeight="false" outlineLevel="0" collapsed="false">
      <c r="A1999" s="2" t="s">
        <v>5000</v>
      </c>
      <c r="B1999" s="2" t="s">
        <v>158</v>
      </c>
      <c r="C1999" s="2" t="s">
        <v>4936</v>
      </c>
      <c r="D1999" s="2" t="s">
        <v>47</v>
      </c>
      <c r="E1999" s="2" t="s">
        <v>1013</v>
      </c>
      <c r="F1999" s="2" t="s">
        <v>1014</v>
      </c>
      <c r="G1999" s="2" t="s">
        <v>5001</v>
      </c>
    </row>
    <row r="2000" customFormat="false" ht="15" hidden="false" customHeight="false" outlineLevel="0" collapsed="false">
      <c r="A2000" s="2" t="s">
        <v>5002</v>
      </c>
      <c r="B2000" s="2" t="s">
        <v>158</v>
      </c>
      <c r="C2000" s="2" t="s">
        <v>4936</v>
      </c>
      <c r="D2000" s="2" t="s">
        <v>47</v>
      </c>
      <c r="E2000" s="2" t="s">
        <v>1013</v>
      </c>
      <c r="F2000" s="2" t="s">
        <v>1014</v>
      </c>
      <c r="G2000" s="2" t="s">
        <v>5003</v>
      </c>
    </row>
    <row r="2001" customFormat="false" ht="15" hidden="false" customHeight="false" outlineLevel="0" collapsed="false">
      <c r="A2001" s="2" t="s">
        <v>5004</v>
      </c>
      <c r="B2001" s="2" t="s">
        <v>158</v>
      </c>
      <c r="C2001" s="2" t="s">
        <v>4936</v>
      </c>
      <c r="D2001" s="2" t="s">
        <v>47</v>
      </c>
      <c r="E2001" s="2" t="s">
        <v>1013</v>
      </c>
      <c r="F2001" s="2" t="s">
        <v>1014</v>
      </c>
      <c r="G2001" s="2" t="s">
        <v>5005</v>
      </c>
    </row>
    <row r="2002" customFormat="false" ht="15" hidden="false" customHeight="false" outlineLevel="0" collapsed="false">
      <c r="A2002" s="2" t="s">
        <v>5006</v>
      </c>
      <c r="B2002" s="2" t="s">
        <v>158</v>
      </c>
      <c r="C2002" s="2" t="s">
        <v>4936</v>
      </c>
      <c r="D2002" s="2" t="s">
        <v>47</v>
      </c>
      <c r="E2002" s="2" t="s">
        <v>1013</v>
      </c>
      <c r="F2002" s="2" t="s">
        <v>1014</v>
      </c>
      <c r="G2002" s="2" t="s">
        <v>5007</v>
      </c>
    </row>
    <row r="2003" customFormat="false" ht="15" hidden="false" customHeight="false" outlineLevel="0" collapsed="false">
      <c r="A2003" s="2" t="s">
        <v>5008</v>
      </c>
      <c r="B2003" s="2" t="s">
        <v>158</v>
      </c>
      <c r="C2003" s="2" t="s">
        <v>4936</v>
      </c>
      <c r="D2003" s="2" t="s">
        <v>47</v>
      </c>
      <c r="E2003" s="2" t="s">
        <v>1013</v>
      </c>
      <c r="F2003" s="2" t="s">
        <v>1014</v>
      </c>
      <c r="G2003" s="2" t="s">
        <v>5009</v>
      </c>
    </row>
    <row r="2004" customFormat="false" ht="15" hidden="false" customHeight="false" outlineLevel="0" collapsed="false">
      <c r="A2004" s="2" t="s">
        <v>5010</v>
      </c>
      <c r="B2004" s="2" t="s">
        <v>158</v>
      </c>
      <c r="C2004" s="2" t="s">
        <v>4936</v>
      </c>
      <c r="D2004" s="2" t="s">
        <v>47</v>
      </c>
      <c r="E2004" s="2" t="s">
        <v>1013</v>
      </c>
      <c r="F2004" s="2" t="s">
        <v>1014</v>
      </c>
      <c r="G2004" s="2" t="s">
        <v>5011</v>
      </c>
    </row>
    <row r="2005" customFormat="false" ht="15" hidden="false" customHeight="false" outlineLevel="0" collapsed="false">
      <c r="A2005" s="2" t="s">
        <v>5012</v>
      </c>
      <c r="B2005" s="2" t="s">
        <v>158</v>
      </c>
      <c r="C2005" s="2" t="s">
        <v>4936</v>
      </c>
      <c r="D2005" s="2" t="s">
        <v>47</v>
      </c>
      <c r="E2005" s="2" t="s">
        <v>1013</v>
      </c>
      <c r="F2005" s="2" t="s">
        <v>1014</v>
      </c>
      <c r="G2005" s="2" t="s">
        <v>5013</v>
      </c>
    </row>
    <row r="2006" customFormat="false" ht="15" hidden="false" customHeight="false" outlineLevel="0" collapsed="false">
      <c r="A2006" s="2" t="s">
        <v>5014</v>
      </c>
      <c r="B2006" s="2" t="s">
        <v>158</v>
      </c>
      <c r="C2006" s="2" t="s">
        <v>4936</v>
      </c>
      <c r="D2006" s="2" t="s">
        <v>47</v>
      </c>
      <c r="E2006" s="2" t="s">
        <v>1013</v>
      </c>
      <c r="F2006" s="2" t="s">
        <v>1014</v>
      </c>
      <c r="G2006" s="2" t="s">
        <v>5015</v>
      </c>
    </row>
    <row r="2007" customFormat="false" ht="15" hidden="false" customHeight="false" outlineLevel="0" collapsed="false">
      <c r="A2007" s="2" t="s">
        <v>5016</v>
      </c>
      <c r="B2007" s="2" t="s">
        <v>158</v>
      </c>
      <c r="C2007" s="2" t="s">
        <v>4936</v>
      </c>
      <c r="D2007" s="2" t="s">
        <v>47</v>
      </c>
      <c r="E2007" s="2" t="s">
        <v>1013</v>
      </c>
      <c r="F2007" s="2" t="s">
        <v>1014</v>
      </c>
      <c r="G2007" s="2" t="s">
        <v>5017</v>
      </c>
    </row>
    <row r="2008" customFormat="false" ht="15" hidden="false" customHeight="false" outlineLevel="0" collapsed="false">
      <c r="A2008" s="2" t="s">
        <v>5018</v>
      </c>
      <c r="B2008" s="2" t="s">
        <v>158</v>
      </c>
      <c r="C2008" s="2" t="s">
        <v>4936</v>
      </c>
      <c r="D2008" s="2" t="s">
        <v>47</v>
      </c>
      <c r="E2008" s="2" t="s">
        <v>1013</v>
      </c>
      <c r="F2008" s="2" t="s">
        <v>1014</v>
      </c>
      <c r="G2008" s="2" t="s">
        <v>5019</v>
      </c>
    </row>
    <row r="2009" customFormat="false" ht="15" hidden="false" customHeight="false" outlineLevel="0" collapsed="false">
      <c r="A2009" s="2" t="s">
        <v>5020</v>
      </c>
      <c r="B2009" s="2" t="s">
        <v>158</v>
      </c>
      <c r="C2009" s="2" t="s">
        <v>4936</v>
      </c>
      <c r="D2009" s="2" t="s">
        <v>47</v>
      </c>
      <c r="E2009" s="2" t="s">
        <v>1013</v>
      </c>
      <c r="F2009" s="2" t="s">
        <v>1014</v>
      </c>
      <c r="G2009" s="2" t="s">
        <v>5021</v>
      </c>
    </row>
    <row r="2010" customFormat="false" ht="15" hidden="false" customHeight="false" outlineLevel="0" collapsed="false">
      <c r="A2010" s="2" t="s">
        <v>5022</v>
      </c>
      <c r="B2010" s="2" t="s">
        <v>158</v>
      </c>
      <c r="C2010" s="2" t="s">
        <v>4936</v>
      </c>
      <c r="D2010" s="2" t="s">
        <v>47</v>
      </c>
      <c r="E2010" s="2" t="s">
        <v>1013</v>
      </c>
      <c r="F2010" s="2" t="s">
        <v>1014</v>
      </c>
      <c r="G2010" s="2" t="s">
        <v>5023</v>
      </c>
    </row>
    <row r="2011" customFormat="false" ht="15" hidden="false" customHeight="false" outlineLevel="0" collapsed="false">
      <c r="A2011" s="2" t="s">
        <v>5024</v>
      </c>
      <c r="B2011" s="2" t="s">
        <v>158</v>
      </c>
      <c r="C2011" s="2" t="s">
        <v>4936</v>
      </c>
      <c r="D2011" s="2" t="s">
        <v>47</v>
      </c>
      <c r="E2011" s="2" t="s">
        <v>1013</v>
      </c>
      <c r="F2011" s="2" t="s">
        <v>1014</v>
      </c>
      <c r="G2011" s="2" t="s">
        <v>5025</v>
      </c>
    </row>
    <row r="2012" customFormat="false" ht="15" hidden="false" customHeight="false" outlineLevel="0" collapsed="false">
      <c r="A2012" s="2" t="s">
        <v>5026</v>
      </c>
      <c r="B2012" s="2" t="s">
        <v>158</v>
      </c>
      <c r="C2012" s="2" t="s">
        <v>4936</v>
      </c>
      <c r="D2012" s="2" t="s">
        <v>47</v>
      </c>
      <c r="E2012" s="2" t="s">
        <v>1013</v>
      </c>
      <c r="F2012" s="2" t="s">
        <v>1014</v>
      </c>
      <c r="G2012" s="2" t="s">
        <v>5027</v>
      </c>
    </row>
    <row r="2013" customFormat="false" ht="15" hidden="false" customHeight="false" outlineLevel="0" collapsed="false">
      <c r="A2013" s="2" t="s">
        <v>5028</v>
      </c>
      <c r="B2013" s="2" t="s">
        <v>158</v>
      </c>
      <c r="C2013" s="2" t="s">
        <v>4936</v>
      </c>
      <c r="D2013" s="2" t="s">
        <v>47</v>
      </c>
      <c r="E2013" s="2" t="s">
        <v>1013</v>
      </c>
      <c r="F2013" s="2" t="s">
        <v>1014</v>
      </c>
      <c r="G2013" s="2" t="s">
        <v>5029</v>
      </c>
    </row>
    <row r="2014" customFormat="false" ht="15" hidden="false" customHeight="false" outlineLevel="0" collapsed="false">
      <c r="A2014" s="2" t="s">
        <v>5030</v>
      </c>
      <c r="B2014" s="2" t="s">
        <v>158</v>
      </c>
      <c r="C2014" s="2" t="s">
        <v>4936</v>
      </c>
      <c r="D2014" s="2" t="s">
        <v>47</v>
      </c>
      <c r="E2014" s="2" t="s">
        <v>1013</v>
      </c>
      <c r="F2014" s="2" t="s">
        <v>1014</v>
      </c>
      <c r="G2014" s="2" t="s">
        <v>5031</v>
      </c>
    </row>
    <row r="2015" customFormat="false" ht="15" hidden="false" customHeight="false" outlineLevel="0" collapsed="false">
      <c r="A2015" s="2" t="s">
        <v>5032</v>
      </c>
      <c r="B2015" s="2" t="s">
        <v>158</v>
      </c>
      <c r="C2015" s="2" t="s">
        <v>4936</v>
      </c>
      <c r="D2015" s="2" t="s">
        <v>47</v>
      </c>
      <c r="E2015" s="2" t="s">
        <v>1013</v>
      </c>
      <c r="F2015" s="2" t="s">
        <v>1014</v>
      </c>
      <c r="G2015" s="2" t="s">
        <v>5033</v>
      </c>
    </row>
    <row r="2016" customFormat="false" ht="15" hidden="false" customHeight="false" outlineLevel="0" collapsed="false">
      <c r="A2016" s="2" t="s">
        <v>5034</v>
      </c>
      <c r="B2016" s="2" t="s">
        <v>158</v>
      </c>
      <c r="C2016" s="2" t="s">
        <v>4936</v>
      </c>
      <c r="D2016" s="2" t="s">
        <v>47</v>
      </c>
      <c r="E2016" s="2" t="s">
        <v>1013</v>
      </c>
      <c r="F2016" s="2" t="s">
        <v>1014</v>
      </c>
      <c r="G2016" s="2" t="s">
        <v>5035</v>
      </c>
    </row>
    <row r="2017" customFormat="false" ht="15" hidden="false" customHeight="false" outlineLevel="0" collapsed="false">
      <c r="A2017" s="2" t="s">
        <v>5036</v>
      </c>
      <c r="B2017" s="2" t="s">
        <v>158</v>
      </c>
      <c r="C2017" s="2" t="s">
        <v>4936</v>
      </c>
      <c r="D2017" s="2" t="s">
        <v>47</v>
      </c>
      <c r="E2017" s="2" t="s">
        <v>1013</v>
      </c>
      <c r="F2017" s="2" t="s">
        <v>1014</v>
      </c>
      <c r="G2017" s="2" t="s">
        <v>5037</v>
      </c>
    </row>
    <row r="2018" customFormat="false" ht="15" hidden="false" customHeight="false" outlineLevel="0" collapsed="false">
      <c r="A2018" s="2" t="s">
        <v>5038</v>
      </c>
      <c r="B2018" s="2" t="s">
        <v>158</v>
      </c>
      <c r="C2018" s="2" t="s">
        <v>4936</v>
      </c>
      <c r="D2018" s="2" t="s">
        <v>47</v>
      </c>
      <c r="E2018" s="2" t="s">
        <v>1013</v>
      </c>
      <c r="F2018" s="2" t="s">
        <v>1014</v>
      </c>
      <c r="G2018" s="2" t="s">
        <v>5039</v>
      </c>
    </row>
    <row r="2019" customFormat="false" ht="15" hidden="false" customHeight="false" outlineLevel="0" collapsed="false">
      <c r="A2019" s="2" t="s">
        <v>5040</v>
      </c>
      <c r="B2019" s="2" t="s">
        <v>158</v>
      </c>
      <c r="C2019" s="2" t="s">
        <v>4936</v>
      </c>
      <c r="D2019" s="2" t="s">
        <v>47</v>
      </c>
      <c r="E2019" s="2" t="s">
        <v>1013</v>
      </c>
      <c r="F2019" s="2" t="s">
        <v>1014</v>
      </c>
      <c r="G2019" s="2" t="s">
        <v>5041</v>
      </c>
    </row>
    <row r="2020" customFormat="false" ht="15" hidden="false" customHeight="false" outlineLevel="0" collapsed="false">
      <c r="A2020" s="2" t="s">
        <v>5042</v>
      </c>
      <c r="B2020" s="2" t="s">
        <v>158</v>
      </c>
      <c r="C2020" s="2" t="s">
        <v>4936</v>
      </c>
      <c r="D2020" s="2" t="s">
        <v>47</v>
      </c>
      <c r="E2020" s="2" t="s">
        <v>1013</v>
      </c>
      <c r="F2020" s="2" t="s">
        <v>1014</v>
      </c>
      <c r="G2020" s="2" t="s">
        <v>5043</v>
      </c>
    </row>
    <row r="2021" customFormat="false" ht="15" hidden="false" customHeight="false" outlineLevel="0" collapsed="false">
      <c r="A2021" s="2" t="s">
        <v>5044</v>
      </c>
      <c r="B2021" s="2" t="s">
        <v>158</v>
      </c>
      <c r="C2021" s="2" t="s">
        <v>4936</v>
      </c>
      <c r="D2021" s="2" t="s">
        <v>47</v>
      </c>
      <c r="E2021" s="2" t="s">
        <v>1013</v>
      </c>
      <c r="F2021" s="2" t="s">
        <v>1014</v>
      </c>
      <c r="G2021" s="2" t="s">
        <v>5045</v>
      </c>
    </row>
    <row r="2022" customFormat="false" ht="15" hidden="false" customHeight="false" outlineLevel="0" collapsed="false">
      <c r="A2022" s="2" t="s">
        <v>5046</v>
      </c>
      <c r="B2022" s="2" t="s">
        <v>158</v>
      </c>
      <c r="C2022" s="2" t="s">
        <v>4936</v>
      </c>
      <c r="D2022" s="2" t="s">
        <v>47</v>
      </c>
      <c r="E2022" s="2" t="s">
        <v>1013</v>
      </c>
      <c r="F2022" s="2" t="s">
        <v>1014</v>
      </c>
      <c r="G2022" s="2" t="s">
        <v>5047</v>
      </c>
    </row>
    <row r="2023" customFormat="false" ht="15" hidden="false" customHeight="false" outlineLevel="0" collapsed="false">
      <c r="A2023" s="2" t="s">
        <v>5048</v>
      </c>
      <c r="B2023" s="2" t="s">
        <v>158</v>
      </c>
      <c r="C2023" s="2" t="s">
        <v>4936</v>
      </c>
      <c r="D2023" s="2" t="s">
        <v>47</v>
      </c>
      <c r="E2023" s="2" t="s">
        <v>1013</v>
      </c>
      <c r="F2023" s="2" t="s">
        <v>1014</v>
      </c>
      <c r="G2023" s="2" t="s">
        <v>5049</v>
      </c>
    </row>
    <row r="2024" customFormat="false" ht="15" hidden="false" customHeight="false" outlineLevel="0" collapsed="false">
      <c r="A2024" s="2" t="s">
        <v>5050</v>
      </c>
      <c r="B2024" s="2" t="s">
        <v>158</v>
      </c>
      <c r="C2024" s="2" t="s">
        <v>4936</v>
      </c>
      <c r="D2024" s="2" t="s">
        <v>47</v>
      </c>
      <c r="E2024" s="2" t="s">
        <v>1013</v>
      </c>
      <c r="F2024" s="2" t="s">
        <v>1014</v>
      </c>
      <c r="G2024" s="2" t="s">
        <v>5051</v>
      </c>
    </row>
    <row r="2025" customFormat="false" ht="15" hidden="false" customHeight="false" outlineLevel="0" collapsed="false">
      <c r="A2025" s="2" t="s">
        <v>5052</v>
      </c>
      <c r="B2025" s="2" t="s">
        <v>158</v>
      </c>
      <c r="C2025" s="2" t="s">
        <v>4936</v>
      </c>
      <c r="D2025" s="2" t="s">
        <v>47</v>
      </c>
      <c r="E2025" s="2" t="s">
        <v>1013</v>
      </c>
      <c r="F2025" s="2" t="s">
        <v>1014</v>
      </c>
      <c r="G2025" s="2" t="s">
        <v>5053</v>
      </c>
    </row>
    <row r="2026" customFormat="false" ht="15" hidden="false" customHeight="false" outlineLevel="0" collapsed="false">
      <c r="A2026" s="2" t="s">
        <v>5054</v>
      </c>
      <c r="B2026" s="2" t="s">
        <v>158</v>
      </c>
      <c r="C2026" s="2" t="s">
        <v>4936</v>
      </c>
      <c r="D2026" s="2" t="s">
        <v>47</v>
      </c>
      <c r="E2026" s="2" t="s">
        <v>1013</v>
      </c>
      <c r="F2026" s="2" t="s">
        <v>1014</v>
      </c>
      <c r="G2026" s="2" t="s">
        <v>5055</v>
      </c>
    </row>
    <row r="2027" customFormat="false" ht="15" hidden="false" customHeight="false" outlineLevel="0" collapsed="false">
      <c r="A2027" s="2" t="s">
        <v>5056</v>
      </c>
      <c r="B2027" s="2" t="s">
        <v>158</v>
      </c>
      <c r="C2027" s="2" t="s">
        <v>4936</v>
      </c>
      <c r="D2027" s="2" t="s">
        <v>47</v>
      </c>
      <c r="E2027" s="2" t="s">
        <v>1013</v>
      </c>
      <c r="F2027" s="2" t="s">
        <v>1014</v>
      </c>
      <c r="G2027" s="2" t="s">
        <v>5057</v>
      </c>
    </row>
    <row r="2028" customFormat="false" ht="15" hidden="false" customHeight="false" outlineLevel="0" collapsed="false">
      <c r="A2028" s="2" t="s">
        <v>5058</v>
      </c>
      <c r="B2028" s="2" t="s">
        <v>158</v>
      </c>
      <c r="C2028" s="2" t="s">
        <v>4936</v>
      </c>
      <c r="D2028" s="2" t="s">
        <v>47</v>
      </c>
      <c r="E2028" s="2" t="s">
        <v>1013</v>
      </c>
      <c r="F2028" s="2" t="s">
        <v>1014</v>
      </c>
      <c r="G2028" s="2" t="s">
        <v>5059</v>
      </c>
    </row>
    <row r="2029" customFormat="false" ht="15" hidden="false" customHeight="false" outlineLevel="0" collapsed="false">
      <c r="A2029" s="2" t="s">
        <v>5060</v>
      </c>
      <c r="B2029" s="2" t="s">
        <v>158</v>
      </c>
      <c r="C2029" s="2" t="s">
        <v>4936</v>
      </c>
      <c r="D2029" s="2" t="s">
        <v>47</v>
      </c>
      <c r="E2029" s="2" t="s">
        <v>1013</v>
      </c>
      <c r="F2029" s="2" t="s">
        <v>1014</v>
      </c>
      <c r="G2029" s="2" t="s">
        <v>5061</v>
      </c>
    </row>
    <row r="2030" customFormat="false" ht="15" hidden="false" customHeight="false" outlineLevel="0" collapsed="false">
      <c r="A2030" s="2" t="s">
        <v>5062</v>
      </c>
      <c r="B2030" s="2" t="s">
        <v>158</v>
      </c>
      <c r="C2030" s="2" t="s">
        <v>4936</v>
      </c>
      <c r="D2030" s="2" t="s">
        <v>47</v>
      </c>
      <c r="E2030" s="2" t="s">
        <v>1013</v>
      </c>
      <c r="F2030" s="2" t="s">
        <v>1014</v>
      </c>
      <c r="G2030" s="2" t="s">
        <v>5063</v>
      </c>
    </row>
    <row r="2031" customFormat="false" ht="15" hidden="false" customHeight="false" outlineLevel="0" collapsed="false">
      <c r="A2031" s="2" t="s">
        <v>5064</v>
      </c>
      <c r="B2031" s="2" t="s">
        <v>158</v>
      </c>
      <c r="C2031" s="2" t="s">
        <v>4936</v>
      </c>
      <c r="D2031" s="2" t="s">
        <v>47</v>
      </c>
      <c r="E2031" s="2" t="s">
        <v>1013</v>
      </c>
      <c r="F2031" s="2" t="s">
        <v>1014</v>
      </c>
      <c r="G2031" s="2" t="s">
        <v>5065</v>
      </c>
    </row>
    <row r="2032" customFormat="false" ht="15" hidden="false" customHeight="false" outlineLevel="0" collapsed="false">
      <c r="A2032" s="2" t="s">
        <v>5066</v>
      </c>
      <c r="B2032" s="2" t="s">
        <v>158</v>
      </c>
      <c r="C2032" s="2" t="s">
        <v>4936</v>
      </c>
      <c r="D2032" s="2" t="s">
        <v>47</v>
      </c>
      <c r="E2032" s="2" t="s">
        <v>1013</v>
      </c>
      <c r="F2032" s="2" t="s">
        <v>1014</v>
      </c>
      <c r="G2032" s="2" t="s">
        <v>5067</v>
      </c>
    </row>
    <row r="2033" customFormat="false" ht="15" hidden="false" customHeight="false" outlineLevel="0" collapsed="false">
      <c r="A2033" s="2" t="s">
        <v>5068</v>
      </c>
      <c r="B2033" s="2" t="s">
        <v>158</v>
      </c>
      <c r="C2033" s="2" t="s">
        <v>4936</v>
      </c>
      <c r="D2033" s="2" t="s">
        <v>47</v>
      </c>
      <c r="E2033" s="2" t="s">
        <v>1013</v>
      </c>
      <c r="F2033" s="2" t="s">
        <v>1014</v>
      </c>
      <c r="G2033" s="2" t="s">
        <v>5069</v>
      </c>
    </row>
    <row r="2034" customFormat="false" ht="15" hidden="false" customHeight="false" outlineLevel="0" collapsed="false">
      <c r="A2034" s="2" t="s">
        <v>5070</v>
      </c>
      <c r="B2034" s="2" t="s">
        <v>158</v>
      </c>
      <c r="C2034" s="2" t="s">
        <v>4936</v>
      </c>
      <c r="D2034" s="2" t="s">
        <v>47</v>
      </c>
      <c r="E2034" s="2" t="s">
        <v>1013</v>
      </c>
      <c r="F2034" s="2" t="s">
        <v>1014</v>
      </c>
      <c r="G2034" s="2" t="s">
        <v>5071</v>
      </c>
    </row>
    <row r="2035" customFormat="false" ht="15" hidden="false" customHeight="false" outlineLevel="0" collapsed="false">
      <c r="A2035" s="2" t="s">
        <v>5072</v>
      </c>
      <c r="B2035" s="2" t="s">
        <v>158</v>
      </c>
      <c r="C2035" s="2" t="s">
        <v>4936</v>
      </c>
      <c r="D2035" s="2" t="s">
        <v>47</v>
      </c>
      <c r="E2035" s="2" t="s">
        <v>1013</v>
      </c>
      <c r="F2035" s="2" t="s">
        <v>1014</v>
      </c>
      <c r="G2035" s="2" t="s">
        <v>5073</v>
      </c>
    </row>
    <row r="2036" customFormat="false" ht="15" hidden="false" customHeight="false" outlineLevel="0" collapsed="false">
      <c r="A2036" s="2" t="s">
        <v>5074</v>
      </c>
      <c r="B2036" s="2" t="s">
        <v>158</v>
      </c>
      <c r="C2036" s="2" t="s">
        <v>4936</v>
      </c>
      <c r="D2036" s="2" t="s">
        <v>47</v>
      </c>
      <c r="E2036" s="2" t="s">
        <v>1013</v>
      </c>
      <c r="F2036" s="2" t="s">
        <v>1014</v>
      </c>
      <c r="G2036" s="2" t="s">
        <v>5075</v>
      </c>
    </row>
    <row r="2037" customFormat="false" ht="15" hidden="false" customHeight="false" outlineLevel="0" collapsed="false">
      <c r="A2037" s="2" t="s">
        <v>5076</v>
      </c>
      <c r="B2037" s="2" t="s">
        <v>158</v>
      </c>
      <c r="C2037" s="2" t="s">
        <v>4936</v>
      </c>
      <c r="D2037" s="2" t="s">
        <v>47</v>
      </c>
      <c r="E2037" s="2" t="s">
        <v>1013</v>
      </c>
      <c r="F2037" s="2" t="s">
        <v>1014</v>
      </c>
      <c r="G2037" s="2" t="s">
        <v>5077</v>
      </c>
    </row>
    <row r="2038" customFormat="false" ht="15" hidden="false" customHeight="false" outlineLevel="0" collapsed="false">
      <c r="A2038" s="2" t="s">
        <v>5078</v>
      </c>
      <c r="B2038" s="2" t="s">
        <v>158</v>
      </c>
      <c r="C2038" s="2" t="s">
        <v>4936</v>
      </c>
      <c r="D2038" s="2" t="s">
        <v>47</v>
      </c>
      <c r="E2038" s="2" t="s">
        <v>1013</v>
      </c>
      <c r="F2038" s="2" t="s">
        <v>1014</v>
      </c>
      <c r="G2038" s="2" t="s">
        <v>5079</v>
      </c>
    </row>
    <row r="2039" customFormat="false" ht="15" hidden="false" customHeight="false" outlineLevel="0" collapsed="false">
      <c r="A2039" s="2" t="s">
        <v>5080</v>
      </c>
      <c r="B2039" s="2" t="s">
        <v>158</v>
      </c>
      <c r="C2039" s="2" t="s">
        <v>4936</v>
      </c>
      <c r="D2039" s="2" t="s">
        <v>47</v>
      </c>
      <c r="E2039" s="2" t="s">
        <v>1013</v>
      </c>
      <c r="F2039" s="2" t="s">
        <v>1014</v>
      </c>
      <c r="G2039" s="2" t="s">
        <v>5081</v>
      </c>
    </row>
    <row r="2040" customFormat="false" ht="15" hidden="false" customHeight="false" outlineLevel="0" collapsed="false">
      <c r="A2040" s="2" t="s">
        <v>5082</v>
      </c>
      <c r="B2040" s="2" t="s">
        <v>158</v>
      </c>
      <c r="C2040" s="2" t="s">
        <v>4936</v>
      </c>
      <c r="D2040" s="2" t="s">
        <v>47</v>
      </c>
      <c r="E2040" s="2" t="s">
        <v>1013</v>
      </c>
      <c r="F2040" s="2" t="s">
        <v>1014</v>
      </c>
      <c r="G2040" s="2" t="s">
        <v>5083</v>
      </c>
    </row>
    <row r="2041" customFormat="false" ht="15" hidden="false" customHeight="false" outlineLevel="0" collapsed="false">
      <c r="A2041" s="2" t="s">
        <v>5084</v>
      </c>
      <c r="B2041" s="2" t="s">
        <v>158</v>
      </c>
      <c r="C2041" s="2" t="s">
        <v>4936</v>
      </c>
      <c r="D2041" s="2" t="s">
        <v>47</v>
      </c>
      <c r="E2041" s="2" t="s">
        <v>1013</v>
      </c>
      <c r="F2041" s="2" t="s">
        <v>1014</v>
      </c>
      <c r="G2041" s="2" t="s">
        <v>5085</v>
      </c>
    </row>
    <row r="2042" customFormat="false" ht="15" hidden="false" customHeight="false" outlineLevel="0" collapsed="false">
      <c r="A2042" s="2" t="s">
        <v>5086</v>
      </c>
      <c r="B2042" s="2" t="s">
        <v>158</v>
      </c>
      <c r="C2042" s="2" t="s">
        <v>4936</v>
      </c>
      <c r="D2042" s="2" t="s">
        <v>47</v>
      </c>
      <c r="E2042" s="2" t="s">
        <v>1013</v>
      </c>
      <c r="F2042" s="2" t="s">
        <v>1014</v>
      </c>
      <c r="G2042" s="2" t="s">
        <v>5087</v>
      </c>
    </row>
    <row r="2043" customFormat="false" ht="15" hidden="false" customHeight="false" outlineLevel="0" collapsed="false">
      <c r="A2043" s="2" t="s">
        <v>5088</v>
      </c>
      <c r="B2043" s="2" t="s">
        <v>158</v>
      </c>
      <c r="C2043" s="2" t="s">
        <v>4936</v>
      </c>
      <c r="D2043" s="2" t="s">
        <v>47</v>
      </c>
      <c r="E2043" s="2" t="s">
        <v>1013</v>
      </c>
      <c r="F2043" s="2" t="s">
        <v>1014</v>
      </c>
      <c r="G2043" s="2" t="s">
        <v>5089</v>
      </c>
    </row>
    <row r="2044" customFormat="false" ht="15" hidden="false" customHeight="false" outlineLevel="0" collapsed="false">
      <c r="A2044" s="2" t="s">
        <v>5090</v>
      </c>
      <c r="B2044" s="2" t="s">
        <v>158</v>
      </c>
      <c r="C2044" s="2" t="s">
        <v>4936</v>
      </c>
      <c r="D2044" s="2" t="s">
        <v>47</v>
      </c>
      <c r="E2044" s="2" t="s">
        <v>1013</v>
      </c>
      <c r="F2044" s="2" t="s">
        <v>1014</v>
      </c>
      <c r="G2044" s="2" t="s">
        <v>5091</v>
      </c>
    </row>
    <row r="2045" customFormat="false" ht="15" hidden="false" customHeight="false" outlineLevel="0" collapsed="false">
      <c r="A2045" s="2" t="s">
        <v>5092</v>
      </c>
      <c r="B2045" s="2" t="s">
        <v>158</v>
      </c>
      <c r="C2045" s="2" t="s">
        <v>4936</v>
      </c>
      <c r="D2045" s="2" t="s">
        <v>47</v>
      </c>
      <c r="E2045" s="2" t="s">
        <v>1013</v>
      </c>
      <c r="F2045" s="2" t="s">
        <v>1014</v>
      </c>
      <c r="G2045" s="2" t="s">
        <v>5093</v>
      </c>
    </row>
    <row r="2046" customFormat="false" ht="15" hidden="false" customHeight="false" outlineLevel="0" collapsed="false">
      <c r="A2046" s="2" t="s">
        <v>5094</v>
      </c>
      <c r="B2046" s="2" t="s">
        <v>158</v>
      </c>
      <c r="C2046" s="2" t="s">
        <v>4936</v>
      </c>
      <c r="D2046" s="2" t="s">
        <v>47</v>
      </c>
      <c r="E2046" s="2" t="s">
        <v>1013</v>
      </c>
      <c r="F2046" s="2" t="s">
        <v>1014</v>
      </c>
      <c r="G2046" s="2" t="s">
        <v>5095</v>
      </c>
    </row>
    <row r="2047" customFormat="false" ht="15" hidden="false" customHeight="false" outlineLevel="0" collapsed="false">
      <c r="A2047" s="2" t="s">
        <v>5096</v>
      </c>
      <c r="B2047" s="2" t="s">
        <v>158</v>
      </c>
      <c r="C2047" s="2" t="s">
        <v>4936</v>
      </c>
      <c r="D2047" s="2" t="s">
        <v>47</v>
      </c>
      <c r="E2047" s="2" t="s">
        <v>1013</v>
      </c>
      <c r="F2047" s="2" t="s">
        <v>1014</v>
      </c>
      <c r="G2047" s="2" t="s">
        <v>5097</v>
      </c>
    </row>
    <row r="2048" customFormat="false" ht="15" hidden="false" customHeight="false" outlineLevel="0" collapsed="false">
      <c r="A2048" s="2" t="s">
        <v>5098</v>
      </c>
      <c r="B2048" s="2" t="s">
        <v>158</v>
      </c>
      <c r="C2048" s="2" t="s">
        <v>4936</v>
      </c>
      <c r="D2048" s="2" t="s">
        <v>47</v>
      </c>
      <c r="E2048" s="2" t="s">
        <v>1013</v>
      </c>
      <c r="F2048" s="2" t="s">
        <v>1014</v>
      </c>
      <c r="G2048" s="2" t="s">
        <v>5099</v>
      </c>
    </row>
    <row r="2049" customFormat="false" ht="15" hidden="false" customHeight="false" outlineLevel="0" collapsed="false">
      <c r="A2049" s="2" t="s">
        <v>5100</v>
      </c>
      <c r="B2049" s="2" t="s">
        <v>158</v>
      </c>
      <c r="C2049" s="2" t="s">
        <v>4936</v>
      </c>
      <c r="D2049" s="2" t="s">
        <v>47</v>
      </c>
      <c r="E2049" s="2" t="s">
        <v>1013</v>
      </c>
      <c r="F2049" s="2" t="s">
        <v>1014</v>
      </c>
      <c r="G2049" s="2" t="s">
        <v>5101</v>
      </c>
    </row>
    <row r="2050" customFormat="false" ht="15" hidden="false" customHeight="false" outlineLevel="0" collapsed="false">
      <c r="A2050" s="2" t="s">
        <v>5102</v>
      </c>
      <c r="B2050" s="2" t="s">
        <v>158</v>
      </c>
      <c r="C2050" s="2" t="s">
        <v>4936</v>
      </c>
      <c r="D2050" s="2" t="s">
        <v>47</v>
      </c>
      <c r="E2050" s="2" t="s">
        <v>1013</v>
      </c>
      <c r="F2050" s="2" t="s">
        <v>1014</v>
      </c>
      <c r="G2050" s="2" t="s">
        <v>5103</v>
      </c>
    </row>
    <row r="2051" customFormat="false" ht="15" hidden="false" customHeight="false" outlineLevel="0" collapsed="false">
      <c r="A2051" s="2" t="s">
        <v>5104</v>
      </c>
      <c r="B2051" s="2" t="s">
        <v>158</v>
      </c>
      <c r="C2051" s="2" t="s">
        <v>4936</v>
      </c>
      <c r="D2051" s="2" t="s">
        <v>47</v>
      </c>
      <c r="E2051" s="2" t="s">
        <v>1013</v>
      </c>
      <c r="F2051" s="2" t="s">
        <v>1014</v>
      </c>
      <c r="G2051" s="2" t="s">
        <v>5105</v>
      </c>
    </row>
    <row r="2052" customFormat="false" ht="15" hidden="false" customHeight="false" outlineLevel="0" collapsed="false">
      <c r="A2052" s="2" t="s">
        <v>5106</v>
      </c>
      <c r="B2052" s="2" t="s">
        <v>158</v>
      </c>
      <c r="C2052" s="2" t="s">
        <v>4936</v>
      </c>
      <c r="D2052" s="2" t="s">
        <v>47</v>
      </c>
      <c r="E2052" s="2" t="s">
        <v>1013</v>
      </c>
      <c r="F2052" s="2" t="s">
        <v>1014</v>
      </c>
      <c r="G2052" s="2" t="s">
        <v>5107</v>
      </c>
    </row>
    <row r="2053" customFormat="false" ht="15" hidden="false" customHeight="false" outlineLevel="0" collapsed="false">
      <c r="A2053" s="2" t="s">
        <v>5108</v>
      </c>
      <c r="B2053" s="2" t="s">
        <v>158</v>
      </c>
      <c r="C2053" s="2" t="s">
        <v>4936</v>
      </c>
      <c r="D2053" s="2" t="s">
        <v>47</v>
      </c>
      <c r="E2053" s="2" t="s">
        <v>1013</v>
      </c>
      <c r="F2053" s="2" t="s">
        <v>1014</v>
      </c>
      <c r="G2053" s="2" t="s">
        <v>5109</v>
      </c>
    </row>
    <row r="2054" customFormat="false" ht="15" hidden="false" customHeight="false" outlineLevel="0" collapsed="false">
      <c r="A2054" s="2" t="s">
        <v>5110</v>
      </c>
      <c r="B2054" s="2" t="s">
        <v>158</v>
      </c>
      <c r="C2054" s="2" t="s">
        <v>4936</v>
      </c>
      <c r="D2054" s="2" t="s">
        <v>47</v>
      </c>
      <c r="E2054" s="2" t="s">
        <v>1013</v>
      </c>
      <c r="F2054" s="2" t="s">
        <v>1014</v>
      </c>
      <c r="G2054" s="2" t="s">
        <v>5111</v>
      </c>
    </row>
    <row r="2055" customFormat="false" ht="15" hidden="false" customHeight="false" outlineLevel="0" collapsed="false">
      <c r="A2055" s="2" t="s">
        <v>5112</v>
      </c>
      <c r="B2055" s="2" t="s">
        <v>158</v>
      </c>
      <c r="C2055" s="2" t="s">
        <v>4936</v>
      </c>
      <c r="D2055" s="2" t="s">
        <v>47</v>
      </c>
      <c r="E2055" s="2" t="s">
        <v>1013</v>
      </c>
      <c r="F2055" s="2" t="s">
        <v>1014</v>
      </c>
      <c r="G2055" s="2" t="s">
        <v>5113</v>
      </c>
    </row>
    <row r="2056" customFormat="false" ht="15" hidden="false" customHeight="false" outlineLevel="0" collapsed="false">
      <c r="A2056" s="2" t="s">
        <v>5114</v>
      </c>
      <c r="B2056" s="2" t="s">
        <v>158</v>
      </c>
      <c r="C2056" s="2" t="s">
        <v>4936</v>
      </c>
      <c r="D2056" s="2" t="s">
        <v>47</v>
      </c>
      <c r="E2056" s="2" t="s">
        <v>1013</v>
      </c>
      <c r="F2056" s="2" t="s">
        <v>1014</v>
      </c>
      <c r="G2056" s="2" t="s">
        <v>5115</v>
      </c>
    </row>
    <row r="2057" customFormat="false" ht="15" hidden="false" customHeight="false" outlineLevel="0" collapsed="false">
      <c r="A2057" s="2" t="s">
        <v>5116</v>
      </c>
      <c r="B2057" s="2" t="s">
        <v>158</v>
      </c>
      <c r="C2057" s="2" t="s">
        <v>4936</v>
      </c>
      <c r="D2057" s="2" t="s">
        <v>47</v>
      </c>
      <c r="E2057" s="2" t="s">
        <v>1013</v>
      </c>
      <c r="F2057" s="2" t="s">
        <v>1014</v>
      </c>
      <c r="G2057" s="2" t="s">
        <v>5117</v>
      </c>
    </row>
    <row r="2058" customFormat="false" ht="15" hidden="false" customHeight="false" outlineLevel="0" collapsed="false">
      <c r="A2058" s="2" t="s">
        <v>5118</v>
      </c>
      <c r="B2058" s="2" t="s">
        <v>158</v>
      </c>
      <c r="C2058" s="2" t="s">
        <v>4936</v>
      </c>
      <c r="D2058" s="2" t="s">
        <v>47</v>
      </c>
      <c r="E2058" s="2" t="s">
        <v>1013</v>
      </c>
      <c r="F2058" s="2" t="s">
        <v>1014</v>
      </c>
      <c r="G2058" s="2" t="s">
        <v>5119</v>
      </c>
    </row>
    <row r="2059" customFormat="false" ht="15" hidden="false" customHeight="false" outlineLevel="0" collapsed="false">
      <c r="A2059" s="2" t="s">
        <v>5120</v>
      </c>
      <c r="B2059" s="2" t="s">
        <v>158</v>
      </c>
      <c r="C2059" s="2" t="s">
        <v>4936</v>
      </c>
      <c r="D2059" s="2" t="s">
        <v>47</v>
      </c>
      <c r="E2059" s="2" t="s">
        <v>1013</v>
      </c>
      <c r="F2059" s="2" t="s">
        <v>1014</v>
      </c>
      <c r="G2059" s="2" t="s">
        <v>5121</v>
      </c>
    </row>
    <row r="2060" customFormat="false" ht="15" hidden="false" customHeight="false" outlineLevel="0" collapsed="false">
      <c r="A2060" s="2" t="s">
        <v>5122</v>
      </c>
      <c r="B2060" s="2" t="s">
        <v>158</v>
      </c>
      <c r="C2060" s="2" t="s">
        <v>4936</v>
      </c>
      <c r="D2060" s="2" t="s">
        <v>47</v>
      </c>
      <c r="E2060" s="2" t="s">
        <v>1013</v>
      </c>
      <c r="F2060" s="2" t="s">
        <v>1014</v>
      </c>
      <c r="G2060" s="2" t="s">
        <v>5123</v>
      </c>
    </row>
    <row r="2061" customFormat="false" ht="15" hidden="false" customHeight="false" outlineLevel="0" collapsed="false">
      <c r="A2061" s="2" t="s">
        <v>5124</v>
      </c>
      <c r="B2061" s="2" t="s">
        <v>158</v>
      </c>
      <c r="C2061" s="2" t="s">
        <v>4936</v>
      </c>
      <c r="D2061" s="2" t="s">
        <v>47</v>
      </c>
      <c r="E2061" s="2" t="s">
        <v>1013</v>
      </c>
      <c r="F2061" s="2" t="s">
        <v>1014</v>
      </c>
      <c r="G2061" s="2" t="s">
        <v>5125</v>
      </c>
    </row>
    <row r="2062" customFormat="false" ht="15" hidden="false" customHeight="false" outlineLevel="0" collapsed="false">
      <c r="A2062" s="2" t="s">
        <v>5126</v>
      </c>
      <c r="B2062" s="2" t="s">
        <v>158</v>
      </c>
      <c r="C2062" s="2" t="s">
        <v>4936</v>
      </c>
      <c r="D2062" s="2" t="s">
        <v>47</v>
      </c>
      <c r="E2062" s="2" t="s">
        <v>1013</v>
      </c>
      <c r="F2062" s="2" t="s">
        <v>1014</v>
      </c>
      <c r="G2062" s="2" t="s">
        <v>5127</v>
      </c>
    </row>
    <row r="2063" customFormat="false" ht="15" hidden="false" customHeight="false" outlineLevel="0" collapsed="false">
      <c r="A2063" s="2" t="s">
        <v>5128</v>
      </c>
      <c r="B2063" s="2" t="s">
        <v>158</v>
      </c>
      <c r="C2063" s="2" t="s">
        <v>4936</v>
      </c>
      <c r="D2063" s="2" t="s">
        <v>47</v>
      </c>
      <c r="E2063" s="2" t="s">
        <v>1013</v>
      </c>
      <c r="F2063" s="2" t="s">
        <v>1014</v>
      </c>
      <c r="G2063" s="2" t="s">
        <v>5129</v>
      </c>
    </row>
    <row r="2064" customFormat="false" ht="15" hidden="false" customHeight="false" outlineLevel="0" collapsed="false">
      <c r="A2064" s="2" t="s">
        <v>5130</v>
      </c>
      <c r="B2064" s="2" t="s">
        <v>158</v>
      </c>
      <c r="C2064" s="2" t="s">
        <v>4936</v>
      </c>
      <c r="D2064" s="2" t="s">
        <v>47</v>
      </c>
      <c r="E2064" s="2" t="s">
        <v>1013</v>
      </c>
      <c r="F2064" s="2" t="s">
        <v>1014</v>
      </c>
      <c r="G2064" s="2" t="s">
        <v>5131</v>
      </c>
    </row>
    <row r="2065" customFormat="false" ht="15" hidden="false" customHeight="false" outlineLevel="0" collapsed="false">
      <c r="A2065" s="2" t="s">
        <v>5132</v>
      </c>
      <c r="B2065" s="2" t="s">
        <v>158</v>
      </c>
      <c r="C2065" s="2" t="s">
        <v>4936</v>
      </c>
      <c r="D2065" s="2" t="s">
        <v>47</v>
      </c>
      <c r="E2065" s="2" t="s">
        <v>1013</v>
      </c>
      <c r="F2065" s="2" t="s">
        <v>1014</v>
      </c>
      <c r="G2065" s="2" t="s">
        <v>5133</v>
      </c>
    </row>
    <row r="2066" customFormat="false" ht="15" hidden="false" customHeight="false" outlineLevel="0" collapsed="false">
      <c r="A2066" s="2" t="s">
        <v>5134</v>
      </c>
      <c r="B2066" s="2" t="s">
        <v>158</v>
      </c>
      <c r="C2066" s="2" t="s">
        <v>5135</v>
      </c>
      <c r="D2066" s="2" t="s">
        <v>48</v>
      </c>
      <c r="E2066" s="2" t="s">
        <v>1391</v>
      </c>
      <c r="F2066" s="2" t="s">
        <v>1014</v>
      </c>
      <c r="G2066" s="2" t="s">
        <v>5136</v>
      </c>
    </row>
    <row r="2067" customFormat="false" ht="15" hidden="false" customHeight="false" outlineLevel="0" collapsed="false">
      <c r="A2067" s="2" t="s">
        <v>5137</v>
      </c>
      <c r="B2067" s="2" t="s">
        <v>158</v>
      </c>
      <c r="C2067" s="2" t="s">
        <v>5135</v>
      </c>
      <c r="D2067" s="2" t="s">
        <v>48</v>
      </c>
      <c r="E2067" s="2" t="s">
        <v>1391</v>
      </c>
      <c r="F2067" s="2" t="s">
        <v>1014</v>
      </c>
      <c r="G2067" s="2" t="s">
        <v>5138</v>
      </c>
    </row>
    <row r="2068" customFormat="false" ht="15" hidden="false" customHeight="false" outlineLevel="0" collapsed="false">
      <c r="A2068" s="2" t="s">
        <v>5139</v>
      </c>
      <c r="B2068" s="2" t="s">
        <v>158</v>
      </c>
      <c r="C2068" s="2" t="s">
        <v>5135</v>
      </c>
      <c r="D2068" s="2" t="s">
        <v>48</v>
      </c>
      <c r="E2068" s="2" t="s">
        <v>1391</v>
      </c>
      <c r="F2068" s="2" t="s">
        <v>1014</v>
      </c>
      <c r="G2068" s="2" t="s">
        <v>5140</v>
      </c>
    </row>
    <row r="2069" customFormat="false" ht="15" hidden="false" customHeight="false" outlineLevel="0" collapsed="false">
      <c r="A2069" s="2" t="s">
        <v>5141</v>
      </c>
      <c r="B2069" s="2" t="s">
        <v>158</v>
      </c>
      <c r="C2069" s="2" t="s">
        <v>5135</v>
      </c>
      <c r="D2069" s="2" t="s">
        <v>48</v>
      </c>
      <c r="E2069" s="2" t="s">
        <v>1391</v>
      </c>
      <c r="F2069" s="2" t="s">
        <v>1014</v>
      </c>
      <c r="G2069" s="2" t="s">
        <v>5142</v>
      </c>
    </row>
    <row r="2070" customFormat="false" ht="15" hidden="false" customHeight="false" outlineLevel="0" collapsed="false">
      <c r="A2070" s="2" t="s">
        <v>5143</v>
      </c>
      <c r="B2070" s="2" t="s">
        <v>158</v>
      </c>
      <c r="C2070" s="2" t="s">
        <v>5135</v>
      </c>
      <c r="D2070" s="2" t="s">
        <v>48</v>
      </c>
      <c r="E2070" s="2" t="s">
        <v>1391</v>
      </c>
      <c r="F2070" s="2" t="s">
        <v>1014</v>
      </c>
      <c r="G2070" s="2" t="s">
        <v>5144</v>
      </c>
    </row>
    <row r="2071" customFormat="false" ht="15" hidden="false" customHeight="false" outlineLevel="0" collapsed="false">
      <c r="A2071" s="2" t="s">
        <v>5145</v>
      </c>
      <c r="B2071" s="2" t="s">
        <v>158</v>
      </c>
      <c r="C2071" s="2" t="s">
        <v>5135</v>
      </c>
      <c r="D2071" s="2" t="s">
        <v>48</v>
      </c>
      <c r="E2071" s="2" t="s">
        <v>1391</v>
      </c>
      <c r="F2071" s="2" t="s">
        <v>1014</v>
      </c>
      <c r="G2071" s="2" t="s">
        <v>5146</v>
      </c>
    </row>
    <row r="2072" customFormat="false" ht="15" hidden="false" customHeight="false" outlineLevel="0" collapsed="false">
      <c r="A2072" s="2" t="s">
        <v>5147</v>
      </c>
      <c r="B2072" s="2" t="s">
        <v>158</v>
      </c>
      <c r="C2072" s="2" t="s">
        <v>5135</v>
      </c>
      <c r="D2072" s="2" t="s">
        <v>48</v>
      </c>
      <c r="E2072" s="2" t="s">
        <v>1391</v>
      </c>
      <c r="F2072" s="2" t="s">
        <v>1014</v>
      </c>
      <c r="G2072" s="2" t="s">
        <v>5148</v>
      </c>
    </row>
    <row r="2073" customFormat="false" ht="15" hidden="false" customHeight="false" outlineLevel="0" collapsed="false">
      <c r="A2073" s="2" t="s">
        <v>5149</v>
      </c>
      <c r="B2073" s="2" t="s">
        <v>158</v>
      </c>
      <c r="C2073" s="2" t="s">
        <v>5135</v>
      </c>
      <c r="D2073" s="2" t="s">
        <v>48</v>
      </c>
      <c r="E2073" s="2" t="s">
        <v>1391</v>
      </c>
      <c r="F2073" s="2" t="s">
        <v>1014</v>
      </c>
      <c r="G2073" s="2" t="s">
        <v>5150</v>
      </c>
    </row>
    <row r="2074" customFormat="false" ht="15" hidden="false" customHeight="false" outlineLevel="0" collapsed="false">
      <c r="A2074" s="2" t="s">
        <v>5151</v>
      </c>
      <c r="B2074" s="2" t="s">
        <v>158</v>
      </c>
      <c r="C2074" s="2" t="s">
        <v>5135</v>
      </c>
      <c r="D2074" s="2" t="s">
        <v>48</v>
      </c>
      <c r="E2074" s="2" t="s">
        <v>1391</v>
      </c>
      <c r="F2074" s="2" t="s">
        <v>1014</v>
      </c>
      <c r="G2074" s="2" t="s">
        <v>5152</v>
      </c>
    </row>
    <row r="2075" customFormat="false" ht="15" hidden="false" customHeight="false" outlineLevel="0" collapsed="false">
      <c r="A2075" s="2" t="s">
        <v>5153</v>
      </c>
      <c r="B2075" s="2" t="s">
        <v>158</v>
      </c>
      <c r="C2075" s="2" t="s">
        <v>4936</v>
      </c>
      <c r="D2075" s="2" t="s">
        <v>47</v>
      </c>
      <c r="E2075" s="2" t="s">
        <v>1013</v>
      </c>
      <c r="F2075" s="2" t="s">
        <v>1014</v>
      </c>
      <c r="G2075" s="2" t="s">
        <v>5154</v>
      </c>
    </row>
    <row r="2076" customFormat="false" ht="15" hidden="false" customHeight="false" outlineLevel="0" collapsed="false">
      <c r="A2076" s="2" t="s">
        <v>5155</v>
      </c>
      <c r="B2076" s="2" t="s">
        <v>158</v>
      </c>
      <c r="C2076" s="2" t="s">
        <v>5135</v>
      </c>
      <c r="D2076" s="2" t="s">
        <v>48</v>
      </c>
      <c r="E2076" s="2" t="s">
        <v>1391</v>
      </c>
      <c r="F2076" s="2" t="s">
        <v>1014</v>
      </c>
      <c r="G2076" s="2" t="s">
        <v>5156</v>
      </c>
    </row>
    <row r="2077" customFormat="false" ht="15" hidden="false" customHeight="false" outlineLevel="0" collapsed="false">
      <c r="A2077" s="2" t="s">
        <v>5157</v>
      </c>
      <c r="B2077" s="2" t="s">
        <v>158</v>
      </c>
      <c r="C2077" s="2" t="s">
        <v>5135</v>
      </c>
      <c r="D2077" s="2" t="s">
        <v>48</v>
      </c>
      <c r="E2077" s="2" t="s">
        <v>1391</v>
      </c>
      <c r="F2077" s="2" t="s">
        <v>1014</v>
      </c>
      <c r="G2077" s="2" t="s">
        <v>5158</v>
      </c>
    </row>
    <row r="2078" customFormat="false" ht="15" hidden="false" customHeight="false" outlineLevel="0" collapsed="false">
      <c r="A2078" s="2" t="s">
        <v>5159</v>
      </c>
      <c r="B2078" s="2" t="s">
        <v>158</v>
      </c>
      <c r="C2078" s="2" t="s">
        <v>5135</v>
      </c>
      <c r="D2078" s="2" t="s">
        <v>48</v>
      </c>
      <c r="E2078" s="2" t="s">
        <v>1391</v>
      </c>
      <c r="F2078" s="2" t="s">
        <v>1014</v>
      </c>
      <c r="G2078" s="2" t="s">
        <v>5160</v>
      </c>
    </row>
    <row r="2079" customFormat="false" ht="15" hidden="false" customHeight="false" outlineLevel="0" collapsed="false">
      <c r="A2079" s="2" t="s">
        <v>5161</v>
      </c>
      <c r="B2079" s="2" t="s">
        <v>158</v>
      </c>
      <c r="C2079" s="2" t="s">
        <v>5135</v>
      </c>
      <c r="D2079" s="2" t="s">
        <v>48</v>
      </c>
      <c r="E2079" s="2" t="s">
        <v>1391</v>
      </c>
      <c r="F2079" s="2" t="s">
        <v>1014</v>
      </c>
      <c r="G2079" s="2" t="s">
        <v>5162</v>
      </c>
    </row>
    <row r="2080" customFormat="false" ht="15" hidden="false" customHeight="false" outlineLevel="0" collapsed="false">
      <c r="A2080" s="2" t="s">
        <v>5163</v>
      </c>
      <c r="B2080" s="2" t="s">
        <v>158</v>
      </c>
      <c r="C2080" s="2" t="s">
        <v>5135</v>
      </c>
      <c r="D2080" s="2" t="s">
        <v>48</v>
      </c>
      <c r="E2080" s="2" t="s">
        <v>1391</v>
      </c>
      <c r="F2080" s="2" t="s">
        <v>1014</v>
      </c>
      <c r="G2080" s="2" t="s">
        <v>5164</v>
      </c>
    </row>
    <row r="2081" customFormat="false" ht="15" hidden="false" customHeight="false" outlineLevel="0" collapsed="false">
      <c r="A2081" s="2" t="s">
        <v>5165</v>
      </c>
      <c r="B2081" s="2" t="s">
        <v>158</v>
      </c>
      <c r="C2081" s="2" t="s">
        <v>4936</v>
      </c>
      <c r="D2081" s="2" t="s">
        <v>47</v>
      </c>
      <c r="E2081" s="2" t="s">
        <v>1013</v>
      </c>
      <c r="F2081" s="2" t="s">
        <v>1014</v>
      </c>
      <c r="G2081" s="2" t="s">
        <v>5166</v>
      </c>
    </row>
    <row r="2082" customFormat="false" ht="15" hidden="false" customHeight="false" outlineLevel="0" collapsed="false">
      <c r="A2082" s="2" t="s">
        <v>5167</v>
      </c>
      <c r="B2082" s="2" t="s">
        <v>158</v>
      </c>
      <c r="C2082" s="2" t="s">
        <v>5135</v>
      </c>
      <c r="D2082" s="2" t="s">
        <v>48</v>
      </c>
      <c r="E2082" s="2" t="s">
        <v>1391</v>
      </c>
      <c r="F2082" s="2" t="s">
        <v>1014</v>
      </c>
      <c r="G2082" s="2" t="s">
        <v>5168</v>
      </c>
    </row>
    <row r="2083" customFormat="false" ht="15" hidden="false" customHeight="false" outlineLevel="0" collapsed="false">
      <c r="A2083" s="2" t="s">
        <v>5169</v>
      </c>
      <c r="B2083" s="2" t="s">
        <v>158</v>
      </c>
      <c r="C2083" s="2" t="s">
        <v>4936</v>
      </c>
      <c r="D2083" s="2" t="s">
        <v>47</v>
      </c>
      <c r="E2083" s="2" t="s">
        <v>1013</v>
      </c>
      <c r="F2083" s="2" t="s">
        <v>1014</v>
      </c>
      <c r="G2083" s="2" t="s">
        <v>5170</v>
      </c>
    </row>
    <row r="2084" customFormat="false" ht="15" hidden="false" customHeight="false" outlineLevel="0" collapsed="false">
      <c r="A2084" s="2" t="s">
        <v>5171</v>
      </c>
      <c r="B2084" s="2" t="s">
        <v>158</v>
      </c>
      <c r="C2084" s="2" t="s">
        <v>4936</v>
      </c>
      <c r="D2084" s="2" t="s">
        <v>47</v>
      </c>
      <c r="E2084" s="2" t="s">
        <v>1013</v>
      </c>
      <c r="F2084" s="2" t="s">
        <v>1014</v>
      </c>
      <c r="G2084" s="2" t="s">
        <v>5172</v>
      </c>
    </row>
    <row r="2085" customFormat="false" ht="15" hidden="false" customHeight="false" outlineLevel="0" collapsed="false">
      <c r="A2085" s="2" t="s">
        <v>5173</v>
      </c>
      <c r="B2085" s="2" t="s">
        <v>158</v>
      </c>
      <c r="C2085" s="2" t="s">
        <v>4936</v>
      </c>
      <c r="D2085" s="2" t="s">
        <v>47</v>
      </c>
      <c r="E2085" s="2" t="s">
        <v>1013</v>
      </c>
      <c r="F2085" s="2" t="s">
        <v>1014</v>
      </c>
      <c r="G2085" s="2" t="s">
        <v>5174</v>
      </c>
    </row>
    <row r="2086" customFormat="false" ht="15" hidden="false" customHeight="false" outlineLevel="0" collapsed="false">
      <c r="A2086" s="2" t="s">
        <v>5175</v>
      </c>
      <c r="B2086" s="2" t="s">
        <v>158</v>
      </c>
      <c r="C2086" s="2" t="s">
        <v>4936</v>
      </c>
      <c r="D2086" s="2" t="s">
        <v>47</v>
      </c>
      <c r="E2086" s="2" t="s">
        <v>1013</v>
      </c>
      <c r="F2086" s="2" t="s">
        <v>1014</v>
      </c>
      <c r="G2086" s="2" t="s">
        <v>5176</v>
      </c>
    </row>
    <row r="2087" customFormat="false" ht="15" hidden="false" customHeight="false" outlineLevel="0" collapsed="false">
      <c r="A2087" s="2" t="s">
        <v>5177</v>
      </c>
      <c r="B2087" s="2" t="s">
        <v>158</v>
      </c>
      <c r="C2087" s="2" t="s">
        <v>4936</v>
      </c>
      <c r="D2087" s="2" t="s">
        <v>47</v>
      </c>
      <c r="E2087" s="2" t="s">
        <v>1013</v>
      </c>
      <c r="F2087" s="2" t="s">
        <v>1014</v>
      </c>
      <c r="G2087" s="2" t="s">
        <v>5178</v>
      </c>
    </row>
    <row r="2088" customFormat="false" ht="15" hidden="false" customHeight="false" outlineLevel="0" collapsed="false">
      <c r="A2088" s="2" t="s">
        <v>5179</v>
      </c>
      <c r="B2088" s="2" t="s">
        <v>158</v>
      </c>
      <c r="C2088" s="2" t="s">
        <v>4936</v>
      </c>
      <c r="D2088" s="2" t="s">
        <v>47</v>
      </c>
      <c r="E2088" s="2" t="s">
        <v>1013</v>
      </c>
      <c r="F2088" s="2" t="s">
        <v>1014</v>
      </c>
      <c r="G2088" s="2" t="s">
        <v>5180</v>
      </c>
    </row>
    <row r="2089" customFormat="false" ht="15" hidden="false" customHeight="false" outlineLevel="0" collapsed="false">
      <c r="A2089" s="2" t="s">
        <v>5181</v>
      </c>
      <c r="B2089" s="2" t="s">
        <v>158</v>
      </c>
      <c r="C2089" s="2" t="s">
        <v>4936</v>
      </c>
      <c r="D2089" s="2" t="s">
        <v>47</v>
      </c>
      <c r="E2089" s="2" t="s">
        <v>1013</v>
      </c>
      <c r="F2089" s="2" t="s">
        <v>1014</v>
      </c>
      <c r="G2089" s="2" t="s">
        <v>5182</v>
      </c>
    </row>
    <row r="2090" customFormat="false" ht="15" hidden="false" customHeight="false" outlineLevel="0" collapsed="false">
      <c r="A2090" s="2" t="s">
        <v>5183</v>
      </c>
      <c r="B2090" s="2" t="s">
        <v>158</v>
      </c>
      <c r="C2090" s="2" t="s">
        <v>4936</v>
      </c>
      <c r="D2090" s="2" t="s">
        <v>47</v>
      </c>
      <c r="E2090" s="2" t="s">
        <v>1013</v>
      </c>
      <c r="F2090" s="2" t="s">
        <v>1014</v>
      </c>
      <c r="G2090" s="2" t="s">
        <v>5184</v>
      </c>
    </row>
    <row r="2091" customFormat="false" ht="15" hidden="false" customHeight="false" outlineLevel="0" collapsed="false">
      <c r="A2091" s="2" t="s">
        <v>5185</v>
      </c>
      <c r="B2091" s="2" t="s">
        <v>158</v>
      </c>
      <c r="C2091" s="2" t="s">
        <v>4936</v>
      </c>
      <c r="D2091" s="2" t="s">
        <v>47</v>
      </c>
      <c r="E2091" s="2" t="s">
        <v>1013</v>
      </c>
      <c r="F2091" s="2" t="s">
        <v>1014</v>
      </c>
      <c r="G2091" s="2" t="s">
        <v>5186</v>
      </c>
    </row>
    <row r="2092" customFormat="false" ht="15" hidden="false" customHeight="false" outlineLevel="0" collapsed="false">
      <c r="A2092" s="2" t="s">
        <v>5187</v>
      </c>
      <c r="B2092" s="2" t="s">
        <v>158</v>
      </c>
      <c r="C2092" s="2" t="s">
        <v>4936</v>
      </c>
      <c r="D2092" s="2" t="s">
        <v>47</v>
      </c>
      <c r="E2092" s="2" t="s">
        <v>1013</v>
      </c>
      <c r="F2092" s="2" t="s">
        <v>1014</v>
      </c>
      <c r="G2092" s="2" t="s">
        <v>5188</v>
      </c>
    </row>
    <row r="2093" customFormat="false" ht="15" hidden="false" customHeight="false" outlineLevel="0" collapsed="false">
      <c r="A2093" s="2" t="s">
        <v>5189</v>
      </c>
      <c r="B2093" s="2" t="s">
        <v>158</v>
      </c>
      <c r="C2093" s="2" t="s">
        <v>4936</v>
      </c>
      <c r="D2093" s="2" t="s">
        <v>47</v>
      </c>
      <c r="E2093" s="2" t="s">
        <v>1013</v>
      </c>
      <c r="F2093" s="2" t="s">
        <v>1014</v>
      </c>
      <c r="G2093" s="2" t="s">
        <v>5190</v>
      </c>
    </row>
    <row r="2094" customFormat="false" ht="15" hidden="false" customHeight="false" outlineLevel="0" collapsed="false">
      <c r="A2094" s="2" t="s">
        <v>5191</v>
      </c>
      <c r="B2094" s="2" t="s">
        <v>158</v>
      </c>
      <c r="C2094" s="2" t="s">
        <v>4936</v>
      </c>
      <c r="D2094" s="2" t="s">
        <v>47</v>
      </c>
      <c r="E2094" s="2" t="s">
        <v>1013</v>
      </c>
      <c r="F2094" s="2" t="s">
        <v>1014</v>
      </c>
      <c r="G2094" s="2" t="s">
        <v>5192</v>
      </c>
    </row>
    <row r="2095" customFormat="false" ht="15" hidden="false" customHeight="false" outlineLevel="0" collapsed="false">
      <c r="A2095" s="2" t="s">
        <v>5193</v>
      </c>
      <c r="B2095" s="2" t="s">
        <v>158</v>
      </c>
      <c r="C2095" s="2" t="s">
        <v>4936</v>
      </c>
      <c r="D2095" s="2" t="s">
        <v>47</v>
      </c>
      <c r="E2095" s="2" t="s">
        <v>1013</v>
      </c>
      <c r="F2095" s="2" t="s">
        <v>1014</v>
      </c>
      <c r="G2095" s="2" t="s">
        <v>5194</v>
      </c>
    </row>
    <row r="2096" customFormat="false" ht="15" hidden="false" customHeight="false" outlineLevel="0" collapsed="false">
      <c r="A2096" s="2" t="s">
        <v>5195</v>
      </c>
      <c r="B2096" s="2" t="s">
        <v>158</v>
      </c>
      <c r="C2096" s="2" t="s">
        <v>5135</v>
      </c>
      <c r="D2096" s="2" t="s">
        <v>48</v>
      </c>
      <c r="E2096" s="2" t="s">
        <v>1391</v>
      </c>
      <c r="F2096" s="2" t="s">
        <v>1014</v>
      </c>
      <c r="G2096" s="2" t="s">
        <v>5196</v>
      </c>
    </row>
    <row r="2097" customFormat="false" ht="15" hidden="false" customHeight="false" outlineLevel="0" collapsed="false">
      <c r="A2097" s="2" t="s">
        <v>5197</v>
      </c>
      <c r="B2097" s="2" t="s">
        <v>158</v>
      </c>
      <c r="C2097" s="2" t="s">
        <v>5135</v>
      </c>
      <c r="D2097" s="2" t="s">
        <v>48</v>
      </c>
      <c r="E2097" s="2" t="s">
        <v>1391</v>
      </c>
      <c r="F2097" s="2" t="s">
        <v>1014</v>
      </c>
      <c r="G2097" s="2" t="s">
        <v>5198</v>
      </c>
    </row>
    <row r="2098" customFormat="false" ht="15" hidden="false" customHeight="false" outlineLevel="0" collapsed="false">
      <c r="A2098" s="2" t="s">
        <v>5199</v>
      </c>
      <c r="B2098" s="2" t="s">
        <v>158</v>
      </c>
      <c r="C2098" s="2" t="s">
        <v>4936</v>
      </c>
      <c r="D2098" s="2" t="s">
        <v>47</v>
      </c>
      <c r="E2098" s="2" t="s">
        <v>1013</v>
      </c>
      <c r="F2098" s="2" t="s">
        <v>1014</v>
      </c>
      <c r="G2098" s="2" t="s">
        <v>5200</v>
      </c>
    </row>
    <row r="2099" customFormat="false" ht="15" hidden="false" customHeight="false" outlineLevel="0" collapsed="false">
      <c r="A2099" s="2" t="s">
        <v>5201</v>
      </c>
      <c r="B2099" s="2" t="s">
        <v>158</v>
      </c>
      <c r="C2099" s="2" t="s">
        <v>4936</v>
      </c>
      <c r="D2099" s="2" t="s">
        <v>47</v>
      </c>
      <c r="E2099" s="2" t="s">
        <v>1013</v>
      </c>
      <c r="F2099" s="2" t="s">
        <v>1014</v>
      </c>
      <c r="G2099" s="2" t="s">
        <v>5202</v>
      </c>
    </row>
    <row r="2100" customFormat="false" ht="15" hidden="false" customHeight="false" outlineLevel="0" collapsed="false">
      <c r="A2100" s="2" t="s">
        <v>5203</v>
      </c>
      <c r="B2100" s="2" t="s">
        <v>158</v>
      </c>
      <c r="C2100" s="2" t="s">
        <v>5135</v>
      </c>
      <c r="D2100" s="2" t="s">
        <v>48</v>
      </c>
      <c r="E2100" s="2" t="s">
        <v>1391</v>
      </c>
      <c r="F2100" s="2" t="s">
        <v>1014</v>
      </c>
      <c r="G2100" s="2" t="s">
        <v>5204</v>
      </c>
    </row>
    <row r="2101" customFormat="false" ht="15" hidden="false" customHeight="false" outlineLevel="0" collapsed="false">
      <c r="A2101" s="2" t="s">
        <v>5205</v>
      </c>
      <c r="B2101" s="2" t="s">
        <v>158</v>
      </c>
      <c r="C2101" s="2" t="s">
        <v>2553</v>
      </c>
      <c r="D2101" s="2" t="s">
        <v>49</v>
      </c>
      <c r="E2101" s="2" t="s">
        <v>1022</v>
      </c>
      <c r="F2101" s="2" t="s">
        <v>1014</v>
      </c>
      <c r="G2101" s="2" t="s">
        <v>5206</v>
      </c>
    </row>
    <row r="2102" customFormat="false" ht="15" hidden="false" customHeight="false" outlineLevel="0" collapsed="false">
      <c r="A2102" s="2" t="s">
        <v>5207</v>
      </c>
      <c r="B2102" s="2" t="s">
        <v>158</v>
      </c>
      <c r="C2102" s="2" t="s">
        <v>2553</v>
      </c>
      <c r="D2102" s="2" t="s">
        <v>49</v>
      </c>
      <c r="E2102" s="2" t="s">
        <v>1022</v>
      </c>
      <c r="F2102" s="2" t="s">
        <v>1014</v>
      </c>
      <c r="G2102" s="2" t="s">
        <v>5208</v>
      </c>
    </row>
    <row r="2103" customFormat="false" ht="15" hidden="false" customHeight="false" outlineLevel="0" collapsed="false">
      <c r="A2103" s="2" t="s">
        <v>5209</v>
      </c>
      <c r="B2103" s="2" t="s">
        <v>158</v>
      </c>
      <c r="C2103" s="2" t="s">
        <v>2553</v>
      </c>
      <c r="D2103" s="2" t="s">
        <v>49</v>
      </c>
      <c r="E2103" s="2" t="s">
        <v>1022</v>
      </c>
      <c r="F2103" s="2" t="s">
        <v>1014</v>
      </c>
      <c r="G2103" s="2" t="s">
        <v>5210</v>
      </c>
    </row>
    <row r="2104" customFormat="false" ht="15" hidden="false" customHeight="false" outlineLevel="0" collapsed="false">
      <c r="A2104" s="2" t="s">
        <v>5211</v>
      </c>
      <c r="B2104" s="2" t="s">
        <v>158</v>
      </c>
      <c r="C2104" s="2" t="s">
        <v>2553</v>
      </c>
      <c r="D2104" s="2" t="s">
        <v>49</v>
      </c>
      <c r="E2104" s="2" t="s">
        <v>1022</v>
      </c>
      <c r="F2104" s="2" t="s">
        <v>1014</v>
      </c>
      <c r="G2104" s="2" t="s">
        <v>5212</v>
      </c>
    </row>
    <row r="2105" customFormat="false" ht="15" hidden="false" customHeight="false" outlineLevel="0" collapsed="false">
      <c r="A2105" s="2" t="s">
        <v>5213</v>
      </c>
      <c r="B2105" s="2" t="s">
        <v>158</v>
      </c>
      <c r="C2105" s="2" t="s">
        <v>2553</v>
      </c>
      <c r="D2105" s="2" t="s">
        <v>49</v>
      </c>
      <c r="E2105" s="2" t="s">
        <v>1022</v>
      </c>
      <c r="F2105" s="2" t="s">
        <v>1014</v>
      </c>
      <c r="G2105" s="2" t="s">
        <v>5214</v>
      </c>
    </row>
    <row r="2106" customFormat="false" ht="15" hidden="false" customHeight="false" outlineLevel="0" collapsed="false">
      <c r="A2106" s="2" t="s">
        <v>5215</v>
      </c>
      <c r="B2106" s="2" t="s">
        <v>158</v>
      </c>
      <c r="C2106" s="2" t="s">
        <v>2553</v>
      </c>
      <c r="D2106" s="2" t="s">
        <v>49</v>
      </c>
      <c r="E2106" s="2" t="s">
        <v>1022</v>
      </c>
      <c r="F2106" s="2" t="s">
        <v>1014</v>
      </c>
      <c r="G2106" s="2" t="s">
        <v>5216</v>
      </c>
    </row>
    <row r="2107" customFormat="false" ht="15" hidden="false" customHeight="false" outlineLevel="0" collapsed="false">
      <c r="A2107" s="2" t="s">
        <v>5217</v>
      </c>
      <c r="B2107" s="2" t="s">
        <v>158</v>
      </c>
      <c r="C2107" s="2" t="s">
        <v>2553</v>
      </c>
      <c r="D2107" s="2" t="s">
        <v>49</v>
      </c>
      <c r="E2107" s="2" t="s">
        <v>1022</v>
      </c>
      <c r="F2107" s="2" t="s">
        <v>1014</v>
      </c>
      <c r="G2107" s="2" t="s">
        <v>5218</v>
      </c>
    </row>
    <row r="2108" customFormat="false" ht="15" hidden="false" customHeight="false" outlineLevel="0" collapsed="false">
      <c r="A2108" s="2" t="s">
        <v>5219</v>
      </c>
      <c r="B2108" s="2" t="s">
        <v>158</v>
      </c>
      <c r="C2108" s="2" t="s">
        <v>2553</v>
      </c>
      <c r="D2108" s="2" t="s">
        <v>49</v>
      </c>
      <c r="E2108" s="2" t="s">
        <v>1022</v>
      </c>
      <c r="F2108" s="2" t="s">
        <v>1014</v>
      </c>
      <c r="G2108" s="2" t="s">
        <v>5220</v>
      </c>
    </row>
    <row r="2109" customFormat="false" ht="15" hidden="false" customHeight="false" outlineLevel="0" collapsed="false">
      <c r="A2109" s="2" t="s">
        <v>5221</v>
      </c>
      <c r="B2109" s="2" t="s">
        <v>158</v>
      </c>
      <c r="C2109" s="2" t="s">
        <v>2553</v>
      </c>
      <c r="D2109" s="2" t="s">
        <v>49</v>
      </c>
      <c r="E2109" s="2" t="s">
        <v>1022</v>
      </c>
      <c r="F2109" s="2" t="s">
        <v>1014</v>
      </c>
      <c r="G2109" s="2" t="s">
        <v>5222</v>
      </c>
    </row>
    <row r="2110" customFormat="false" ht="15" hidden="false" customHeight="false" outlineLevel="0" collapsed="false">
      <c r="A2110" s="2" t="s">
        <v>5223</v>
      </c>
      <c r="B2110" s="2" t="s">
        <v>158</v>
      </c>
      <c r="C2110" s="2" t="s">
        <v>2553</v>
      </c>
      <c r="D2110" s="2" t="s">
        <v>49</v>
      </c>
      <c r="E2110" s="2" t="s">
        <v>1022</v>
      </c>
      <c r="F2110" s="2" t="s">
        <v>1014</v>
      </c>
      <c r="G2110" s="2" t="s">
        <v>5224</v>
      </c>
    </row>
    <row r="2111" customFormat="false" ht="15" hidden="false" customHeight="false" outlineLevel="0" collapsed="false">
      <c r="A2111" s="2" t="s">
        <v>5225</v>
      </c>
      <c r="B2111" s="2" t="s">
        <v>158</v>
      </c>
      <c r="C2111" s="2" t="s">
        <v>2553</v>
      </c>
      <c r="D2111" s="2" t="s">
        <v>49</v>
      </c>
      <c r="E2111" s="2" t="s">
        <v>1022</v>
      </c>
      <c r="F2111" s="2" t="s">
        <v>1014</v>
      </c>
      <c r="G2111" s="2" t="s">
        <v>5226</v>
      </c>
    </row>
    <row r="2112" customFormat="false" ht="15" hidden="false" customHeight="false" outlineLevel="0" collapsed="false">
      <c r="A2112" s="2" t="s">
        <v>5227</v>
      </c>
      <c r="B2112" s="2" t="s">
        <v>158</v>
      </c>
      <c r="C2112" s="2" t="s">
        <v>2553</v>
      </c>
      <c r="D2112" s="2" t="s">
        <v>49</v>
      </c>
      <c r="E2112" s="2" t="s">
        <v>1022</v>
      </c>
      <c r="F2112" s="2" t="s">
        <v>1014</v>
      </c>
      <c r="G2112" s="2" t="s">
        <v>5228</v>
      </c>
    </row>
    <row r="2113" customFormat="false" ht="15" hidden="false" customHeight="false" outlineLevel="0" collapsed="false">
      <c r="A2113" s="2" t="s">
        <v>5229</v>
      </c>
      <c r="B2113" s="2" t="s">
        <v>158</v>
      </c>
      <c r="C2113" s="2" t="s">
        <v>2553</v>
      </c>
      <c r="D2113" s="2" t="s">
        <v>49</v>
      </c>
      <c r="E2113" s="2" t="s">
        <v>1022</v>
      </c>
      <c r="F2113" s="2" t="s">
        <v>1014</v>
      </c>
      <c r="G2113" s="2" t="s">
        <v>5230</v>
      </c>
    </row>
    <row r="2114" customFormat="false" ht="15" hidden="false" customHeight="false" outlineLevel="0" collapsed="false">
      <c r="A2114" s="2" t="s">
        <v>5231</v>
      </c>
      <c r="B2114" s="2" t="s">
        <v>158</v>
      </c>
      <c r="C2114" s="2" t="s">
        <v>2553</v>
      </c>
      <c r="D2114" s="2" t="s">
        <v>49</v>
      </c>
      <c r="E2114" s="2" t="s">
        <v>1022</v>
      </c>
      <c r="F2114" s="2" t="s">
        <v>1014</v>
      </c>
      <c r="G2114" s="2" t="s">
        <v>5232</v>
      </c>
    </row>
    <row r="2115" customFormat="false" ht="15" hidden="false" customHeight="false" outlineLevel="0" collapsed="false">
      <c r="A2115" s="2" t="s">
        <v>5233</v>
      </c>
      <c r="B2115" s="2" t="s">
        <v>158</v>
      </c>
      <c r="C2115" s="2" t="s">
        <v>2553</v>
      </c>
      <c r="D2115" s="2" t="s">
        <v>49</v>
      </c>
      <c r="E2115" s="2" t="s">
        <v>1022</v>
      </c>
      <c r="F2115" s="2" t="s">
        <v>1014</v>
      </c>
      <c r="G2115" s="2" t="s">
        <v>5234</v>
      </c>
    </row>
    <row r="2116" customFormat="false" ht="15" hidden="false" customHeight="false" outlineLevel="0" collapsed="false">
      <c r="A2116" s="2" t="s">
        <v>5235</v>
      </c>
      <c r="B2116" s="2" t="s">
        <v>158</v>
      </c>
      <c r="C2116" s="2" t="s">
        <v>2553</v>
      </c>
      <c r="D2116" s="2" t="s">
        <v>49</v>
      </c>
      <c r="E2116" s="2" t="s">
        <v>1022</v>
      </c>
      <c r="F2116" s="2" t="s">
        <v>1014</v>
      </c>
      <c r="G2116" s="2" t="s">
        <v>5236</v>
      </c>
    </row>
    <row r="2117" customFormat="false" ht="15" hidden="false" customHeight="false" outlineLevel="0" collapsed="false">
      <c r="A2117" s="2" t="s">
        <v>5237</v>
      </c>
      <c r="B2117" s="2" t="s">
        <v>158</v>
      </c>
      <c r="C2117" s="2" t="s">
        <v>2553</v>
      </c>
      <c r="D2117" s="2" t="s">
        <v>49</v>
      </c>
      <c r="E2117" s="2" t="s">
        <v>1022</v>
      </c>
      <c r="F2117" s="2" t="s">
        <v>1014</v>
      </c>
      <c r="G2117" s="2" t="s">
        <v>5238</v>
      </c>
    </row>
    <row r="2118" customFormat="false" ht="15" hidden="false" customHeight="false" outlineLevel="0" collapsed="false">
      <c r="A2118" s="2" t="s">
        <v>5239</v>
      </c>
      <c r="B2118" s="2" t="s">
        <v>158</v>
      </c>
      <c r="C2118" s="2" t="s">
        <v>2553</v>
      </c>
      <c r="D2118" s="2" t="s">
        <v>49</v>
      </c>
      <c r="E2118" s="2" t="s">
        <v>1022</v>
      </c>
      <c r="F2118" s="2" t="s">
        <v>1014</v>
      </c>
      <c r="G2118" s="2" t="s">
        <v>5240</v>
      </c>
    </row>
    <row r="2119" customFormat="false" ht="15" hidden="false" customHeight="false" outlineLevel="0" collapsed="false">
      <c r="A2119" s="2" t="s">
        <v>5241</v>
      </c>
      <c r="B2119" s="2" t="s">
        <v>158</v>
      </c>
      <c r="C2119" s="2" t="s">
        <v>2553</v>
      </c>
      <c r="D2119" s="2" t="s">
        <v>49</v>
      </c>
      <c r="E2119" s="2" t="s">
        <v>1022</v>
      </c>
      <c r="F2119" s="2" t="s">
        <v>1014</v>
      </c>
      <c r="G2119" s="2" t="s">
        <v>5242</v>
      </c>
    </row>
    <row r="2120" customFormat="false" ht="15" hidden="false" customHeight="false" outlineLevel="0" collapsed="false">
      <c r="A2120" s="2" t="s">
        <v>5243</v>
      </c>
      <c r="B2120" s="2" t="s">
        <v>158</v>
      </c>
      <c r="C2120" s="2" t="s">
        <v>2553</v>
      </c>
      <c r="D2120" s="2" t="s">
        <v>49</v>
      </c>
      <c r="E2120" s="2" t="s">
        <v>1022</v>
      </c>
      <c r="F2120" s="2" t="s">
        <v>1014</v>
      </c>
      <c r="G2120" s="2" t="s">
        <v>5244</v>
      </c>
    </row>
    <row r="2121" customFormat="false" ht="15" hidden="false" customHeight="false" outlineLevel="0" collapsed="false">
      <c r="A2121" s="2" t="s">
        <v>5245</v>
      </c>
      <c r="B2121" s="2" t="s">
        <v>158</v>
      </c>
      <c r="C2121" s="2" t="s">
        <v>2553</v>
      </c>
      <c r="D2121" s="2" t="s">
        <v>49</v>
      </c>
      <c r="E2121" s="2" t="s">
        <v>1022</v>
      </c>
      <c r="F2121" s="2" t="s">
        <v>1014</v>
      </c>
      <c r="G2121" s="2" t="s">
        <v>5246</v>
      </c>
    </row>
    <row r="2122" customFormat="false" ht="15" hidden="false" customHeight="false" outlineLevel="0" collapsed="false">
      <c r="A2122" s="2" t="s">
        <v>5247</v>
      </c>
      <c r="B2122" s="2" t="s">
        <v>158</v>
      </c>
      <c r="C2122" s="2" t="s">
        <v>2553</v>
      </c>
      <c r="D2122" s="2" t="s">
        <v>49</v>
      </c>
      <c r="E2122" s="2" t="s">
        <v>1022</v>
      </c>
      <c r="F2122" s="2" t="s">
        <v>1014</v>
      </c>
      <c r="G2122" s="2" t="s">
        <v>5248</v>
      </c>
    </row>
    <row r="2123" customFormat="false" ht="15" hidden="false" customHeight="false" outlineLevel="0" collapsed="false">
      <c r="A2123" s="2" t="s">
        <v>5249</v>
      </c>
      <c r="B2123" s="2" t="s">
        <v>158</v>
      </c>
      <c r="C2123" s="2" t="s">
        <v>2553</v>
      </c>
      <c r="D2123" s="2" t="s">
        <v>49</v>
      </c>
      <c r="E2123" s="2" t="s">
        <v>1022</v>
      </c>
      <c r="F2123" s="2" t="s">
        <v>1014</v>
      </c>
      <c r="G2123" s="2" t="s">
        <v>5250</v>
      </c>
    </row>
    <row r="2124" customFormat="false" ht="15" hidden="false" customHeight="false" outlineLevel="0" collapsed="false">
      <c r="A2124" s="2" t="s">
        <v>5251</v>
      </c>
      <c r="B2124" s="2" t="s">
        <v>158</v>
      </c>
      <c r="C2124" s="2" t="s">
        <v>2553</v>
      </c>
      <c r="D2124" s="2" t="s">
        <v>49</v>
      </c>
      <c r="E2124" s="2" t="s">
        <v>1022</v>
      </c>
      <c r="F2124" s="2" t="s">
        <v>1014</v>
      </c>
      <c r="G2124" s="2" t="s">
        <v>5252</v>
      </c>
    </row>
    <row r="2125" customFormat="false" ht="15" hidden="false" customHeight="false" outlineLevel="0" collapsed="false">
      <c r="A2125" s="2" t="s">
        <v>5253</v>
      </c>
      <c r="B2125" s="2" t="s">
        <v>158</v>
      </c>
      <c r="C2125" s="2" t="s">
        <v>2553</v>
      </c>
      <c r="D2125" s="2" t="s">
        <v>49</v>
      </c>
      <c r="E2125" s="2" t="s">
        <v>1022</v>
      </c>
      <c r="F2125" s="2" t="s">
        <v>1014</v>
      </c>
      <c r="G2125" s="2" t="s">
        <v>5254</v>
      </c>
    </row>
    <row r="2126" customFormat="false" ht="15" hidden="false" customHeight="false" outlineLevel="0" collapsed="false">
      <c r="A2126" s="2" t="s">
        <v>5255</v>
      </c>
      <c r="B2126" s="2" t="s">
        <v>158</v>
      </c>
      <c r="C2126" s="2" t="s">
        <v>5135</v>
      </c>
      <c r="D2126" s="2" t="s">
        <v>48</v>
      </c>
      <c r="E2126" s="2" t="s">
        <v>1391</v>
      </c>
      <c r="F2126" s="2" t="s">
        <v>1014</v>
      </c>
      <c r="G2126" s="2" t="s">
        <v>5256</v>
      </c>
    </row>
    <row r="2127" customFormat="false" ht="15" hidden="false" customHeight="false" outlineLevel="0" collapsed="false">
      <c r="A2127" s="2" t="s">
        <v>5257</v>
      </c>
      <c r="B2127" s="2" t="s">
        <v>158</v>
      </c>
      <c r="C2127" s="2" t="s">
        <v>2553</v>
      </c>
      <c r="D2127" s="2" t="s">
        <v>49</v>
      </c>
      <c r="E2127" s="2" t="s">
        <v>1022</v>
      </c>
      <c r="F2127" s="2" t="s">
        <v>1014</v>
      </c>
      <c r="G2127" s="2" t="s">
        <v>5258</v>
      </c>
    </row>
    <row r="2128" customFormat="false" ht="15" hidden="false" customHeight="false" outlineLevel="0" collapsed="false">
      <c r="A2128" s="2" t="s">
        <v>5259</v>
      </c>
      <c r="B2128" s="2" t="s">
        <v>158</v>
      </c>
      <c r="C2128" s="2" t="s">
        <v>2553</v>
      </c>
      <c r="D2128" s="2" t="s">
        <v>49</v>
      </c>
      <c r="E2128" s="2" t="s">
        <v>1022</v>
      </c>
      <c r="F2128" s="2" t="s">
        <v>1014</v>
      </c>
      <c r="G2128" s="2" t="s">
        <v>5260</v>
      </c>
    </row>
    <row r="2129" customFormat="false" ht="15" hidden="false" customHeight="false" outlineLevel="0" collapsed="false">
      <c r="A2129" s="2" t="s">
        <v>5261</v>
      </c>
      <c r="B2129" s="2" t="s">
        <v>158</v>
      </c>
      <c r="C2129" s="2" t="s">
        <v>2553</v>
      </c>
      <c r="D2129" s="2" t="s">
        <v>49</v>
      </c>
      <c r="E2129" s="2" t="s">
        <v>1022</v>
      </c>
      <c r="F2129" s="2" t="s">
        <v>1014</v>
      </c>
      <c r="G2129" s="2" t="s">
        <v>5262</v>
      </c>
    </row>
    <row r="2130" customFormat="false" ht="15" hidden="false" customHeight="false" outlineLevel="0" collapsed="false">
      <c r="A2130" s="2" t="s">
        <v>5263</v>
      </c>
      <c r="B2130" s="2" t="s">
        <v>158</v>
      </c>
      <c r="C2130" s="2" t="s">
        <v>2553</v>
      </c>
      <c r="D2130" s="2" t="s">
        <v>49</v>
      </c>
      <c r="E2130" s="2" t="s">
        <v>1022</v>
      </c>
      <c r="F2130" s="2" t="s">
        <v>1014</v>
      </c>
      <c r="G2130" s="2" t="s">
        <v>5264</v>
      </c>
    </row>
    <row r="2131" customFormat="false" ht="15" hidden="false" customHeight="false" outlineLevel="0" collapsed="false">
      <c r="A2131" s="2" t="s">
        <v>5265</v>
      </c>
      <c r="B2131" s="2" t="s">
        <v>158</v>
      </c>
      <c r="C2131" s="2" t="s">
        <v>2553</v>
      </c>
      <c r="D2131" s="2" t="s">
        <v>49</v>
      </c>
      <c r="E2131" s="2" t="s">
        <v>1022</v>
      </c>
      <c r="F2131" s="2" t="s">
        <v>1014</v>
      </c>
      <c r="G2131" s="2" t="s">
        <v>5266</v>
      </c>
    </row>
    <row r="2132" customFormat="false" ht="15" hidden="false" customHeight="false" outlineLevel="0" collapsed="false">
      <c r="A2132" s="2" t="s">
        <v>5267</v>
      </c>
      <c r="B2132" s="2" t="s">
        <v>158</v>
      </c>
      <c r="C2132" s="2" t="s">
        <v>2553</v>
      </c>
      <c r="D2132" s="2" t="s">
        <v>49</v>
      </c>
      <c r="E2132" s="2" t="s">
        <v>1022</v>
      </c>
      <c r="F2132" s="2" t="s">
        <v>1014</v>
      </c>
      <c r="G2132" s="2" t="s">
        <v>5268</v>
      </c>
    </row>
    <row r="2133" customFormat="false" ht="15" hidden="false" customHeight="false" outlineLevel="0" collapsed="false">
      <c r="A2133" s="2" t="s">
        <v>5269</v>
      </c>
      <c r="B2133" s="2" t="s">
        <v>158</v>
      </c>
      <c r="C2133" s="2" t="s">
        <v>2553</v>
      </c>
      <c r="D2133" s="2" t="s">
        <v>49</v>
      </c>
      <c r="E2133" s="2" t="s">
        <v>1022</v>
      </c>
      <c r="F2133" s="2" t="s">
        <v>1014</v>
      </c>
      <c r="G2133" s="2" t="s">
        <v>5270</v>
      </c>
    </row>
    <row r="2134" customFormat="false" ht="15" hidden="false" customHeight="false" outlineLevel="0" collapsed="false">
      <c r="A2134" s="2" t="s">
        <v>5271</v>
      </c>
      <c r="B2134" s="2" t="s">
        <v>158</v>
      </c>
      <c r="C2134" s="2" t="s">
        <v>2553</v>
      </c>
      <c r="D2134" s="2" t="s">
        <v>49</v>
      </c>
      <c r="E2134" s="2" t="s">
        <v>1022</v>
      </c>
      <c r="F2134" s="2" t="s">
        <v>1014</v>
      </c>
      <c r="G2134" s="2" t="s">
        <v>5272</v>
      </c>
    </row>
    <row r="2135" customFormat="false" ht="15" hidden="false" customHeight="false" outlineLevel="0" collapsed="false">
      <c r="A2135" s="2" t="s">
        <v>5273</v>
      </c>
      <c r="B2135" s="2" t="s">
        <v>158</v>
      </c>
      <c r="C2135" s="2" t="s">
        <v>2553</v>
      </c>
      <c r="D2135" s="2" t="s">
        <v>49</v>
      </c>
      <c r="E2135" s="2" t="s">
        <v>1022</v>
      </c>
      <c r="F2135" s="2" t="s">
        <v>1014</v>
      </c>
      <c r="G2135" s="2" t="s">
        <v>5274</v>
      </c>
    </row>
    <row r="2136" customFormat="false" ht="15" hidden="false" customHeight="false" outlineLevel="0" collapsed="false">
      <c r="A2136" s="2" t="s">
        <v>5275</v>
      </c>
      <c r="B2136" s="2" t="s">
        <v>158</v>
      </c>
      <c r="C2136" s="2" t="s">
        <v>2553</v>
      </c>
      <c r="D2136" s="2" t="s">
        <v>49</v>
      </c>
      <c r="E2136" s="2" t="s">
        <v>1022</v>
      </c>
      <c r="F2136" s="2" t="s">
        <v>1014</v>
      </c>
      <c r="G2136" s="2" t="s">
        <v>5276</v>
      </c>
    </row>
    <row r="2137" customFormat="false" ht="15" hidden="false" customHeight="false" outlineLevel="0" collapsed="false">
      <c r="A2137" s="2" t="s">
        <v>5277</v>
      </c>
      <c r="B2137" s="2" t="s">
        <v>158</v>
      </c>
      <c r="C2137" s="2" t="s">
        <v>2553</v>
      </c>
      <c r="D2137" s="2" t="s">
        <v>49</v>
      </c>
      <c r="E2137" s="2" t="s">
        <v>1022</v>
      </c>
      <c r="F2137" s="2" t="s">
        <v>1014</v>
      </c>
      <c r="G2137" s="2" t="s">
        <v>5278</v>
      </c>
    </row>
    <row r="2138" customFormat="false" ht="15" hidden="false" customHeight="false" outlineLevel="0" collapsed="false">
      <c r="A2138" s="2" t="s">
        <v>5279</v>
      </c>
      <c r="B2138" s="2" t="s">
        <v>158</v>
      </c>
      <c r="C2138" s="2" t="s">
        <v>2553</v>
      </c>
      <c r="D2138" s="2" t="s">
        <v>49</v>
      </c>
      <c r="E2138" s="2" t="s">
        <v>1022</v>
      </c>
      <c r="F2138" s="2" t="s">
        <v>1014</v>
      </c>
      <c r="G2138" s="2" t="s">
        <v>5280</v>
      </c>
    </row>
    <row r="2139" customFormat="false" ht="15" hidden="false" customHeight="false" outlineLevel="0" collapsed="false">
      <c r="A2139" s="2" t="s">
        <v>5281</v>
      </c>
      <c r="B2139" s="2" t="s">
        <v>158</v>
      </c>
      <c r="C2139" s="2" t="s">
        <v>2553</v>
      </c>
      <c r="D2139" s="2" t="s">
        <v>49</v>
      </c>
      <c r="E2139" s="2" t="s">
        <v>1022</v>
      </c>
      <c r="F2139" s="2" t="s">
        <v>1014</v>
      </c>
      <c r="G2139" s="2" t="s">
        <v>5282</v>
      </c>
    </row>
    <row r="2140" customFormat="false" ht="15" hidden="false" customHeight="false" outlineLevel="0" collapsed="false">
      <c r="A2140" s="2" t="s">
        <v>5283</v>
      </c>
      <c r="B2140" s="2" t="s">
        <v>158</v>
      </c>
      <c r="C2140" s="2" t="s">
        <v>2553</v>
      </c>
      <c r="D2140" s="2" t="s">
        <v>49</v>
      </c>
      <c r="E2140" s="2" t="s">
        <v>1022</v>
      </c>
      <c r="F2140" s="2" t="s">
        <v>1014</v>
      </c>
      <c r="G2140" s="2" t="s">
        <v>5284</v>
      </c>
    </row>
    <row r="2141" customFormat="false" ht="15" hidden="false" customHeight="false" outlineLevel="0" collapsed="false">
      <c r="A2141" s="2" t="s">
        <v>5285</v>
      </c>
      <c r="B2141" s="2" t="s">
        <v>158</v>
      </c>
      <c r="C2141" s="2" t="s">
        <v>2553</v>
      </c>
      <c r="D2141" s="2" t="s">
        <v>49</v>
      </c>
      <c r="E2141" s="2" t="s">
        <v>1022</v>
      </c>
      <c r="F2141" s="2" t="s">
        <v>1014</v>
      </c>
      <c r="G2141" s="2" t="s">
        <v>5286</v>
      </c>
    </row>
    <row r="2142" customFormat="false" ht="15" hidden="false" customHeight="false" outlineLevel="0" collapsed="false">
      <c r="A2142" s="2" t="s">
        <v>5287</v>
      </c>
      <c r="B2142" s="2" t="s">
        <v>158</v>
      </c>
      <c r="C2142" s="2" t="s">
        <v>2553</v>
      </c>
      <c r="D2142" s="2" t="s">
        <v>49</v>
      </c>
      <c r="E2142" s="2" t="s">
        <v>1022</v>
      </c>
      <c r="F2142" s="2" t="s">
        <v>1014</v>
      </c>
      <c r="G2142" s="2" t="s">
        <v>5288</v>
      </c>
    </row>
    <row r="2143" customFormat="false" ht="15" hidden="false" customHeight="false" outlineLevel="0" collapsed="false">
      <c r="A2143" s="2" t="s">
        <v>5289</v>
      </c>
      <c r="B2143" s="2" t="s">
        <v>158</v>
      </c>
      <c r="C2143" s="2" t="s">
        <v>2553</v>
      </c>
      <c r="D2143" s="2" t="s">
        <v>49</v>
      </c>
      <c r="E2143" s="2" t="s">
        <v>1022</v>
      </c>
      <c r="F2143" s="2" t="s">
        <v>1014</v>
      </c>
      <c r="G2143" s="2" t="s">
        <v>5290</v>
      </c>
    </row>
    <row r="2144" customFormat="false" ht="15" hidden="false" customHeight="false" outlineLevel="0" collapsed="false">
      <c r="A2144" s="2" t="s">
        <v>5291</v>
      </c>
      <c r="B2144" s="2" t="s">
        <v>158</v>
      </c>
      <c r="C2144" s="2" t="s">
        <v>2553</v>
      </c>
      <c r="D2144" s="2" t="s">
        <v>49</v>
      </c>
      <c r="E2144" s="2" t="s">
        <v>1022</v>
      </c>
      <c r="F2144" s="2" t="s">
        <v>1014</v>
      </c>
      <c r="G2144" s="2" t="s">
        <v>5292</v>
      </c>
    </row>
    <row r="2145" customFormat="false" ht="15" hidden="false" customHeight="false" outlineLevel="0" collapsed="false">
      <c r="A2145" s="2" t="s">
        <v>5293</v>
      </c>
      <c r="B2145" s="2" t="s">
        <v>158</v>
      </c>
      <c r="C2145" s="2" t="s">
        <v>2553</v>
      </c>
      <c r="D2145" s="2" t="s">
        <v>49</v>
      </c>
      <c r="E2145" s="2" t="s">
        <v>1022</v>
      </c>
      <c r="F2145" s="2" t="s">
        <v>1014</v>
      </c>
      <c r="G2145" s="2" t="s">
        <v>5294</v>
      </c>
    </row>
    <row r="2146" customFormat="false" ht="15" hidden="false" customHeight="false" outlineLevel="0" collapsed="false">
      <c r="A2146" s="2" t="s">
        <v>5295</v>
      </c>
      <c r="B2146" s="2" t="s">
        <v>158</v>
      </c>
      <c r="C2146" s="2" t="s">
        <v>2553</v>
      </c>
      <c r="D2146" s="2" t="s">
        <v>49</v>
      </c>
      <c r="E2146" s="2" t="s">
        <v>1022</v>
      </c>
      <c r="F2146" s="2" t="s">
        <v>1014</v>
      </c>
      <c r="G2146" s="2" t="s">
        <v>5296</v>
      </c>
    </row>
    <row r="2147" customFormat="false" ht="15" hidden="false" customHeight="false" outlineLevel="0" collapsed="false">
      <c r="A2147" s="2" t="s">
        <v>5297</v>
      </c>
      <c r="B2147" s="2" t="s">
        <v>158</v>
      </c>
      <c r="C2147" s="2" t="s">
        <v>2553</v>
      </c>
      <c r="D2147" s="2" t="s">
        <v>49</v>
      </c>
      <c r="E2147" s="2" t="s">
        <v>1022</v>
      </c>
      <c r="F2147" s="2" t="s">
        <v>1014</v>
      </c>
      <c r="G2147" s="2" t="s">
        <v>5298</v>
      </c>
    </row>
    <row r="2148" customFormat="false" ht="15" hidden="false" customHeight="false" outlineLevel="0" collapsed="false">
      <c r="A2148" s="2" t="s">
        <v>5299</v>
      </c>
      <c r="B2148" s="2" t="s">
        <v>158</v>
      </c>
      <c r="C2148" s="2" t="s">
        <v>2553</v>
      </c>
      <c r="D2148" s="2" t="s">
        <v>49</v>
      </c>
      <c r="E2148" s="2" t="s">
        <v>1022</v>
      </c>
      <c r="F2148" s="2" t="s">
        <v>1014</v>
      </c>
      <c r="G2148" s="2" t="s">
        <v>5300</v>
      </c>
    </row>
    <row r="2149" customFormat="false" ht="15" hidden="false" customHeight="false" outlineLevel="0" collapsed="false">
      <c r="A2149" s="2" t="s">
        <v>5301</v>
      </c>
      <c r="B2149" s="2" t="s">
        <v>158</v>
      </c>
      <c r="C2149" s="2" t="s">
        <v>2553</v>
      </c>
      <c r="D2149" s="2" t="s">
        <v>49</v>
      </c>
      <c r="E2149" s="2" t="s">
        <v>1022</v>
      </c>
      <c r="F2149" s="2" t="s">
        <v>1014</v>
      </c>
      <c r="G2149" s="2" t="s">
        <v>5302</v>
      </c>
    </row>
    <row r="2150" customFormat="false" ht="15" hidden="false" customHeight="false" outlineLevel="0" collapsed="false">
      <c r="A2150" s="2" t="s">
        <v>5303</v>
      </c>
      <c r="B2150" s="2" t="s">
        <v>158</v>
      </c>
      <c r="C2150" s="2" t="s">
        <v>2553</v>
      </c>
      <c r="D2150" s="2" t="s">
        <v>49</v>
      </c>
      <c r="E2150" s="2" t="s">
        <v>1022</v>
      </c>
      <c r="F2150" s="2" t="s">
        <v>1014</v>
      </c>
      <c r="G2150" s="2" t="s">
        <v>5304</v>
      </c>
    </row>
    <row r="2151" customFormat="false" ht="15" hidden="false" customHeight="false" outlineLevel="0" collapsed="false">
      <c r="A2151" s="2" t="s">
        <v>5305</v>
      </c>
      <c r="B2151" s="2" t="s">
        <v>158</v>
      </c>
      <c r="C2151" s="2" t="s">
        <v>2553</v>
      </c>
      <c r="D2151" s="2" t="s">
        <v>49</v>
      </c>
      <c r="E2151" s="2" t="s">
        <v>1022</v>
      </c>
      <c r="F2151" s="2" t="s">
        <v>1014</v>
      </c>
      <c r="G2151" s="2" t="s">
        <v>5306</v>
      </c>
    </row>
    <row r="2152" customFormat="false" ht="15" hidden="false" customHeight="false" outlineLevel="0" collapsed="false">
      <c r="A2152" s="2" t="s">
        <v>5307</v>
      </c>
      <c r="B2152" s="2" t="s">
        <v>158</v>
      </c>
      <c r="C2152" s="2" t="s">
        <v>2553</v>
      </c>
      <c r="D2152" s="2" t="s">
        <v>49</v>
      </c>
      <c r="E2152" s="2" t="s">
        <v>1022</v>
      </c>
      <c r="F2152" s="2" t="s">
        <v>1014</v>
      </c>
      <c r="G2152" s="2" t="s">
        <v>5308</v>
      </c>
    </row>
    <row r="2153" customFormat="false" ht="15" hidden="false" customHeight="false" outlineLevel="0" collapsed="false">
      <c r="A2153" s="2" t="s">
        <v>5309</v>
      </c>
      <c r="B2153" s="2" t="s">
        <v>158</v>
      </c>
      <c r="C2153" s="2" t="s">
        <v>2553</v>
      </c>
      <c r="D2153" s="2" t="s">
        <v>49</v>
      </c>
      <c r="E2153" s="2" t="s">
        <v>1022</v>
      </c>
      <c r="F2153" s="2" t="s">
        <v>1014</v>
      </c>
      <c r="G2153" s="2" t="s">
        <v>5310</v>
      </c>
    </row>
    <row r="2154" customFormat="false" ht="15" hidden="false" customHeight="false" outlineLevel="0" collapsed="false">
      <c r="A2154" s="2" t="s">
        <v>5311</v>
      </c>
      <c r="B2154" s="2" t="s">
        <v>158</v>
      </c>
      <c r="C2154" s="2" t="s">
        <v>2553</v>
      </c>
      <c r="D2154" s="2" t="s">
        <v>49</v>
      </c>
      <c r="E2154" s="2" t="s">
        <v>1022</v>
      </c>
      <c r="F2154" s="2" t="s">
        <v>1014</v>
      </c>
      <c r="G2154" s="2" t="s">
        <v>5312</v>
      </c>
    </row>
    <row r="2155" customFormat="false" ht="15" hidden="false" customHeight="false" outlineLevel="0" collapsed="false">
      <c r="A2155" s="2" t="s">
        <v>5313</v>
      </c>
      <c r="B2155" s="2" t="s">
        <v>158</v>
      </c>
      <c r="C2155" s="2" t="s">
        <v>2553</v>
      </c>
      <c r="D2155" s="2" t="s">
        <v>49</v>
      </c>
      <c r="E2155" s="2" t="s">
        <v>1022</v>
      </c>
      <c r="F2155" s="2" t="s">
        <v>1014</v>
      </c>
      <c r="G2155" s="2" t="s">
        <v>5314</v>
      </c>
    </row>
    <row r="2156" customFormat="false" ht="15" hidden="false" customHeight="false" outlineLevel="0" collapsed="false">
      <c r="A2156" s="2" t="s">
        <v>5315</v>
      </c>
      <c r="B2156" s="2" t="s">
        <v>158</v>
      </c>
      <c r="C2156" s="2" t="s">
        <v>2553</v>
      </c>
      <c r="D2156" s="2" t="s">
        <v>49</v>
      </c>
      <c r="E2156" s="2" t="s">
        <v>1022</v>
      </c>
      <c r="F2156" s="2" t="s">
        <v>1014</v>
      </c>
      <c r="G2156" s="2" t="s">
        <v>5316</v>
      </c>
    </row>
    <row r="2157" customFormat="false" ht="15" hidden="false" customHeight="false" outlineLevel="0" collapsed="false">
      <c r="A2157" s="2" t="s">
        <v>5317</v>
      </c>
      <c r="B2157" s="2" t="s">
        <v>158</v>
      </c>
      <c r="C2157" s="2" t="s">
        <v>2553</v>
      </c>
      <c r="D2157" s="2" t="s">
        <v>49</v>
      </c>
      <c r="E2157" s="2" t="s">
        <v>1022</v>
      </c>
      <c r="F2157" s="2" t="s">
        <v>1014</v>
      </c>
      <c r="G2157" s="2" t="s">
        <v>5318</v>
      </c>
    </row>
    <row r="2158" customFormat="false" ht="15" hidden="false" customHeight="false" outlineLevel="0" collapsed="false">
      <c r="A2158" s="2" t="s">
        <v>5319</v>
      </c>
      <c r="B2158" s="2" t="s">
        <v>158</v>
      </c>
      <c r="C2158" s="2" t="s">
        <v>2553</v>
      </c>
      <c r="D2158" s="2" t="s">
        <v>49</v>
      </c>
      <c r="E2158" s="2" t="s">
        <v>1022</v>
      </c>
      <c r="F2158" s="2" t="s">
        <v>1014</v>
      </c>
      <c r="G2158" s="2" t="s">
        <v>5320</v>
      </c>
    </row>
    <row r="2159" customFormat="false" ht="15" hidden="false" customHeight="false" outlineLevel="0" collapsed="false">
      <c r="A2159" s="2" t="s">
        <v>5321</v>
      </c>
      <c r="B2159" s="2" t="s">
        <v>158</v>
      </c>
      <c r="C2159" s="2" t="s">
        <v>2553</v>
      </c>
      <c r="D2159" s="2" t="s">
        <v>49</v>
      </c>
      <c r="E2159" s="2" t="s">
        <v>1022</v>
      </c>
      <c r="F2159" s="2" t="s">
        <v>1014</v>
      </c>
      <c r="G2159" s="2" t="s">
        <v>5322</v>
      </c>
    </row>
    <row r="2160" customFormat="false" ht="15" hidden="false" customHeight="false" outlineLevel="0" collapsed="false">
      <c r="A2160" s="2" t="s">
        <v>5323</v>
      </c>
      <c r="B2160" s="2" t="s">
        <v>158</v>
      </c>
      <c r="C2160" s="2" t="s">
        <v>2553</v>
      </c>
      <c r="D2160" s="2" t="s">
        <v>49</v>
      </c>
      <c r="E2160" s="2" t="s">
        <v>1022</v>
      </c>
      <c r="F2160" s="2" t="s">
        <v>1014</v>
      </c>
      <c r="G2160" s="2" t="s">
        <v>5324</v>
      </c>
    </row>
    <row r="2161" customFormat="false" ht="15" hidden="false" customHeight="false" outlineLevel="0" collapsed="false">
      <c r="A2161" s="2" t="s">
        <v>5325</v>
      </c>
      <c r="B2161" s="2" t="s">
        <v>158</v>
      </c>
      <c r="C2161" s="2" t="s">
        <v>2553</v>
      </c>
      <c r="D2161" s="2" t="s">
        <v>49</v>
      </c>
      <c r="E2161" s="2" t="s">
        <v>1022</v>
      </c>
      <c r="F2161" s="2" t="s">
        <v>1014</v>
      </c>
      <c r="G2161" s="2" t="s">
        <v>5326</v>
      </c>
    </row>
    <row r="2162" customFormat="false" ht="15" hidden="false" customHeight="false" outlineLevel="0" collapsed="false">
      <c r="A2162" s="2" t="s">
        <v>5327</v>
      </c>
      <c r="B2162" s="2" t="s">
        <v>158</v>
      </c>
      <c r="C2162" s="2" t="s">
        <v>2553</v>
      </c>
      <c r="D2162" s="2" t="s">
        <v>49</v>
      </c>
      <c r="E2162" s="2" t="s">
        <v>1022</v>
      </c>
      <c r="F2162" s="2" t="s">
        <v>1014</v>
      </c>
      <c r="G2162" s="2" t="s">
        <v>5328</v>
      </c>
    </row>
    <row r="2163" customFormat="false" ht="15" hidden="false" customHeight="false" outlineLevel="0" collapsed="false">
      <c r="A2163" s="2" t="s">
        <v>5329</v>
      </c>
      <c r="B2163" s="2" t="s">
        <v>158</v>
      </c>
      <c r="C2163" s="2" t="s">
        <v>2553</v>
      </c>
      <c r="D2163" s="2" t="s">
        <v>49</v>
      </c>
      <c r="E2163" s="2" t="s">
        <v>1022</v>
      </c>
      <c r="F2163" s="2" t="s">
        <v>1014</v>
      </c>
      <c r="G2163" s="2" t="s">
        <v>5330</v>
      </c>
    </row>
    <row r="2164" customFormat="false" ht="15" hidden="false" customHeight="false" outlineLevel="0" collapsed="false">
      <c r="A2164" s="2" t="s">
        <v>5331</v>
      </c>
      <c r="B2164" s="2" t="s">
        <v>158</v>
      </c>
      <c r="C2164" s="2" t="s">
        <v>2553</v>
      </c>
      <c r="D2164" s="2" t="s">
        <v>49</v>
      </c>
      <c r="E2164" s="2" t="s">
        <v>1022</v>
      </c>
      <c r="F2164" s="2" t="s">
        <v>1014</v>
      </c>
      <c r="G2164" s="2" t="s">
        <v>5332</v>
      </c>
    </row>
    <row r="2165" customFormat="false" ht="15" hidden="false" customHeight="false" outlineLevel="0" collapsed="false">
      <c r="A2165" s="2" t="s">
        <v>5333</v>
      </c>
      <c r="B2165" s="2" t="s">
        <v>158</v>
      </c>
      <c r="C2165" s="2" t="s">
        <v>2553</v>
      </c>
      <c r="D2165" s="2" t="s">
        <v>49</v>
      </c>
      <c r="E2165" s="2" t="s">
        <v>1022</v>
      </c>
      <c r="F2165" s="2" t="s">
        <v>1014</v>
      </c>
      <c r="G2165" s="2" t="s">
        <v>5334</v>
      </c>
    </row>
    <row r="2166" customFormat="false" ht="15" hidden="false" customHeight="false" outlineLevel="0" collapsed="false">
      <c r="A2166" s="2" t="s">
        <v>5335</v>
      </c>
      <c r="B2166" s="2" t="s">
        <v>158</v>
      </c>
      <c r="C2166" s="2" t="s">
        <v>2553</v>
      </c>
      <c r="D2166" s="2" t="s">
        <v>49</v>
      </c>
      <c r="E2166" s="2" t="s">
        <v>1022</v>
      </c>
      <c r="F2166" s="2" t="s">
        <v>1014</v>
      </c>
      <c r="G2166" s="2" t="s">
        <v>5336</v>
      </c>
    </row>
    <row r="2167" customFormat="false" ht="15" hidden="false" customHeight="false" outlineLevel="0" collapsed="false">
      <c r="A2167" s="2" t="s">
        <v>5337</v>
      </c>
      <c r="B2167" s="2" t="s">
        <v>158</v>
      </c>
      <c r="C2167" s="2" t="s">
        <v>2553</v>
      </c>
      <c r="D2167" s="2" t="s">
        <v>49</v>
      </c>
      <c r="E2167" s="2" t="s">
        <v>1022</v>
      </c>
      <c r="F2167" s="2" t="s">
        <v>1014</v>
      </c>
      <c r="G2167" s="2" t="s">
        <v>5338</v>
      </c>
    </row>
    <row r="2168" customFormat="false" ht="15" hidden="false" customHeight="false" outlineLevel="0" collapsed="false">
      <c r="A2168" s="2" t="s">
        <v>5339</v>
      </c>
      <c r="B2168" s="2" t="s">
        <v>158</v>
      </c>
      <c r="C2168" s="2" t="s">
        <v>2553</v>
      </c>
      <c r="D2168" s="2" t="s">
        <v>49</v>
      </c>
      <c r="E2168" s="2" t="s">
        <v>1022</v>
      </c>
      <c r="F2168" s="2" t="s">
        <v>1014</v>
      </c>
      <c r="G2168" s="2" t="s">
        <v>5340</v>
      </c>
    </row>
    <row r="2169" customFormat="false" ht="15" hidden="false" customHeight="false" outlineLevel="0" collapsed="false">
      <c r="A2169" s="2" t="s">
        <v>5341</v>
      </c>
      <c r="B2169" s="2" t="s">
        <v>158</v>
      </c>
      <c r="C2169" s="2" t="s">
        <v>2553</v>
      </c>
      <c r="D2169" s="2" t="s">
        <v>49</v>
      </c>
      <c r="E2169" s="2" t="s">
        <v>1022</v>
      </c>
      <c r="F2169" s="2" t="s">
        <v>1014</v>
      </c>
      <c r="G2169" s="2" t="s">
        <v>5342</v>
      </c>
    </row>
    <row r="2170" customFormat="false" ht="15" hidden="false" customHeight="false" outlineLevel="0" collapsed="false">
      <c r="A2170" s="2" t="s">
        <v>5343</v>
      </c>
      <c r="B2170" s="2" t="s">
        <v>158</v>
      </c>
      <c r="C2170" s="2" t="s">
        <v>2553</v>
      </c>
      <c r="D2170" s="2" t="s">
        <v>49</v>
      </c>
      <c r="E2170" s="2" t="s">
        <v>1022</v>
      </c>
      <c r="F2170" s="2" t="s">
        <v>1014</v>
      </c>
      <c r="G2170" s="2" t="s">
        <v>5344</v>
      </c>
    </row>
    <row r="2171" customFormat="false" ht="15" hidden="false" customHeight="false" outlineLevel="0" collapsed="false">
      <c r="A2171" s="2" t="s">
        <v>5345</v>
      </c>
      <c r="B2171" s="2" t="s">
        <v>158</v>
      </c>
      <c r="C2171" s="2" t="s">
        <v>2553</v>
      </c>
      <c r="D2171" s="2" t="s">
        <v>49</v>
      </c>
      <c r="E2171" s="2" t="s">
        <v>1022</v>
      </c>
      <c r="F2171" s="2" t="s">
        <v>1014</v>
      </c>
      <c r="G2171" s="2" t="s">
        <v>5346</v>
      </c>
    </row>
    <row r="2172" customFormat="false" ht="15" hidden="false" customHeight="false" outlineLevel="0" collapsed="false">
      <c r="A2172" s="2" t="s">
        <v>5347</v>
      </c>
      <c r="B2172" s="2" t="s">
        <v>158</v>
      </c>
      <c r="C2172" s="2" t="s">
        <v>2553</v>
      </c>
      <c r="D2172" s="2" t="s">
        <v>49</v>
      </c>
      <c r="E2172" s="2" t="s">
        <v>1022</v>
      </c>
      <c r="F2172" s="2" t="s">
        <v>1014</v>
      </c>
      <c r="G2172" s="2" t="s">
        <v>5348</v>
      </c>
    </row>
    <row r="2173" customFormat="false" ht="15" hidden="false" customHeight="false" outlineLevel="0" collapsed="false">
      <c r="A2173" s="2" t="s">
        <v>5349</v>
      </c>
      <c r="B2173" s="2" t="s">
        <v>158</v>
      </c>
      <c r="C2173" s="2" t="s">
        <v>2553</v>
      </c>
      <c r="D2173" s="2" t="s">
        <v>49</v>
      </c>
      <c r="E2173" s="2" t="s">
        <v>1022</v>
      </c>
      <c r="F2173" s="2" t="s">
        <v>1014</v>
      </c>
      <c r="G2173" s="2" t="s">
        <v>5350</v>
      </c>
    </row>
    <row r="2174" customFormat="false" ht="15" hidden="false" customHeight="false" outlineLevel="0" collapsed="false">
      <c r="A2174" s="2" t="s">
        <v>5351</v>
      </c>
      <c r="B2174" s="2" t="s">
        <v>158</v>
      </c>
      <c r="C2174" s="2" t="s">
        <v>2553</v>
      </c>
      <c r="D2174" s="2" t="s">
        <v>49</v>
      </c>
      <c r="E2174" s="2" t="s">
        <v>1022</v>
      </c>
      <c r="F2174" s="2" t="s">
        <v>1014</v>
      </c>
      <c r="G2174" s="2" t="s">
        <v>5352</v>
      </c>
    </row>
    <row r="2175" customFormat="false" ht="15" hidden="false" customHeight="false" outlineLevel="0" collapsed="false">
      <c r="A2175" s="2" t="s">
        <v>5353</v>
      </c>
      <c r="B2175" s="2" t="s">
        <v>158</v>
      </c>
      <c r="C2175" s="2" t="s">
        <v>2553</v>
      </c>
      <c r="D2175" s="2" t="s">
        <v>49</v>
      </c>
      <c r="E2175" s="2" t="s">
        <v>1022</v>
      </c>
      <c r="F2175" s="2" t="s">
        <v>1014</v>
      </c>
      <c r="G2175" s="2" t="s">
        <v>5354</v>
      </c>
    </row>
    <row r="2176" customFormat="false" ht="15" hidden="false" customHeight="false" outlineLevel="0" collapsed="false">
      <c r="A2176" s="2" t="s">
        <v>5355</v>
      </c>
      <c r="B2176" s="2" t="s">
        <v>158</v>
      </c>
      <c r="C2176" s="2" t="s">
        <v>2553</v>
      </c>
      <c r="D2176" s="2" t="s">
        <v>49</v>
      </c>
      <c r="E2176" s="2" t="s">
        <v>1022</v>
      </c>
      <c r="F2176" s="2" t="s">
        <v>1014</v>
      </c>
      <c r="G2176" s="2" t="s">
        <v>5356</v>
      </c>
    </row>
    <row r="2177" customFormat="false" ht="15" hidden="false" customHeight="false" outlineLevel="0" collapsed="false">
      <c r="A2177" s="2" t="s">
        <v>5357</v>
      </c>
      <c r="B2177" s="2" t="s">
        <v>158</v>
      </c>
      <c r="C2177" s="2" t="s">
        <v>2553</v>
      </c>
      <c r="D2177" s="2" t="s">
        <v>49</v>
      </c>
      <c r="E2177" s="2" t="s">
        <v>1022</v>
      </c>
      <c r="F2177" s="2" t="s">
        <v>1014</v>
      </c>
      <c r="G2177" s="2" t="s">
        <v>5358</v>
      </c>
    </row>
    <row r="2178" customFormat="false" ht="15" hidden="false" customHeight="false" outlineLevel="0" collapsed="false">
      <c r="A2178" s="2" t="s">
        <v>5359</v>
      </c>
      <c r="B2178" s="2" t="s">
        <v>158</v>
      </c>
      <c r="C2178" s="2" t="s">
        <v>2553</v>
      </c>
      <c r="D2178" s="2" t="s">
        <v>49</v>
      </c>
      <c r="E2178" s="2" t="s">
        <v>1022</v>
      </c>
      <c r="F2178" s="2" t="s">
        <v>1014</v>
      </c>
      <c r="G2178" s="2" t="s">
        <v>5360</v>
      </c>
    </row>
    <row r="2179" customFormat="false" ht="15" hidden="false" customHeight="false" outlineLevel="0" collapsed="false">
      <c r="A2179" s="2" t="s">
        <v>5361</v>
      </c>
      <c r="B2179" s="2" t="s">
        <v>158</v>
      </c>
      <c r="C2179" s="2" t="s">
        <v>2553</v>
      </c>
      <c r="D2179" s="2" t="s">
        <v>49</v>
      </c>
      <c r="E2179" s="2" t="s">
        <v>1022</v>
      </c>
      <c r="F2179" s="2" t="s">
        <v>1014</v>
      </c>
      <c r="G2179" s="2" t="s">
        <v>5362</v>
      </c>
    </row>
    <row r="2180" customFormat="false" ht="15" hidden="false" customHeight="false" outlineLevel="0" collapsed="false">
      <c r="A2180" s="2" t="s">
        <v>5363</v>
      </c>
      <c r="B2180" s="2" t="s">
        <v>158</v>
      </c>
      <c r="C2180" s="2" t="s">
        <v>2553</v>
      </c>
      <c r="D2180" s="2" t="s">
        <v>49</v>
      </c>
      <c r="E2180" s="2" t="s">
        <v>1022</v>
      </c>
      <c r="F2180" s="2" t="s">
        <v>1014</v>
      </c>
      <c r="G2180" s="2" t="s">
        <v>5364</v>
      </c>
    </row>
    <row r="2181" customFormat="false" ht="15" hidden="false" customHeight="false" outlineLevel="0" collapsed="false">
      <c r="A2181" s="2" t="s">
        <v>5365</v>
      </c>
      <c r="B2181" s="2" t="s">
        <v>158</v>
      </c>
      <c r="C2181" s="2" t="s">
        <v>2553</v>
      </c>
      <c r="D2181" s="2" t="s">
        <v>49</v>
      </c>
      <c r="E2181" s="2" t="s">
        <v>1022</v>
      </c>
      <c r="F2181" s="2" t="s">
        <v>1014</v>
      </c>
      <c r="G2181" s="2" t="s">
        <v>5366</v>
      </c>
    </row>
    <row r="2182" customFormat="false" ht="15" hidden="false" customHeight="false" outlineLevel="0" collapsed="false">
      <c r="A2182" s="2" t="s">
        <v>5367</v>
      </c>
      <c r="B2182" s="2" t="s">
        <v>158</v>
      </c>
      <c r="C2182" s="2" t="s">
        <v>2553</v>
      </c>
      <c r="D2182" s="2" t="s">
        <v>49</v>
      </c>
      <c r="E2182" s="2" t="s">
        <v>1022</v>
      </c>
      <c r="F2182" s="2" t="s">
        <v>1014</v>
      </c>
      <c r="G2182" s="2" t="s">
        <v>5368</v>
      </c>
    </row>
    <row r="2183" customFormat="false" ht="15" hidden="false" customHeight="false" outlineLevel="0" collapsed="false">
      <c r="A2183" s="2" t="s">
        <v>5369</v>
      </c>
      <c r="B2183" s="2" t="s">
        <v>158</v>
      </c>
      <c r="C2183" s="2" t="s">
        <v>5135</v>
      </c>
      <c r="D2183" s="2" t="s">
        <v>48</v>
      </c>
      <c r="E2183" s="2" t="s">
        <v>1391</v>
      </c>
      <c r="F2183" s="2" t="s">
        <v>1014</v>
      </c>
      <c r="G2183" s="2" t="s">
        <v>5370</v>
      </c>
    </row>
    <row r="2184" customFormat="false" ht="15" hidden="false" customHeight="false" outlineLevel="0" collapsed="false">
      <c r="A2184" s="2" t="s">
        <v>5371</v>
      </c>
      <c r="B2184" s="2" t="s">
        <v>158</v>
      </c>
      <c r="C2184" s="2" t="s">
        <v>2553</v>
      </c>
      <c r="D2184" s="2" t="s">
        <v>49</v>
      </c>
      <c r="E2184" s="2" t="s">
        <v>1022</v>
      </c>
      <c r="F2184" s="2" t="s">
        <v>1014</v>
      </c>
      <c r="G2184" s="2" t="s">
        <v>5372</v>
      </c>
    </row>
    <row r="2185" customFormat="false" ht="15" hidden="false" customHeight="false" outlineLevel="0" collapsed="false">
      <c r="A2185" s="2" t="s">
        <v>5373</v>
      </c>
      <c r="B2185" s="2" t="s">
        <v>158</v>
      </c>
      <c r="C2185" s="2" t="s">
        <v>2553</v>
      </c>
      <c r="D2185" s="2" t="s">
        <v>49</v>
      </c>
      <c r="E2185" s="2" t="s">
        <v>1022</v>
      </c>
      <c r="F2185" s="2" t="s">
        <v>1014</v>
      </c>
      <c r="G2185" s="2" t="s">
        <v>5374</v>
      </c>
    </row>
    <row r="2186" customFormat="false" ht="15" hidden="false" customHeight="false" outlineLevel="0" collapsed="false">
      <c r="A2186" s="2" t="s">
        <v>5375</v>
      </c>
      <c r="B2186" s="2" t="s">
        <v>158</v>
      </c>
      <c r="C2186" s="2" t="s">
        <v>5135</v>
      </c>
      <c r="D2186" s="2" t="s">
        <v>48</v>
      </c>
      <c r="E2186" s="2" t="s">
        <v>1391</v>
      </c>
      <c r="F2186" s="2" t="s">
        <v>1014</v>
      </c>
      <c r="G2186" s="2" t="s">
        <v>5376</v>
      </c>
    </row>
    <row r="2187" customFormat="false" ht="15" hidden="false" customHeight="false" outlineLevel="0" collapsed="false">
      <c r="A2187" s="2" t="s">
        <v>5377</v>
      </c>
      <c r="B2187" s="2" t="s">
        <v>158</v>
      </c>
      <c r="C2187" s="2" t="s">
        <v>2553</v>
      </c>
      <c r="D2187" s="2" t="s">
        <v>49</v>
      </c>
      <c r="E2187" s="2" t="s">
        <v>1022</v>
      </c>
      <c r="F2187" s="2" t="s">
        <v>1014</v>
      </c>
      <c r="G2187" s="2" t="s">
        <v>5378</v>
      </c>
    </row>
    <row r="2188" customFormat="false" ht="15" hidden="false" customHeight="false" outlineLevel="0" collapsed="false">
      <c r="A2188" s="2" t="s">
        <v>5379</v>
      </c>
      <c r="B2188" s="2" t="s">
        <v>158</v>
      </c>
      <c r="C2188" s="2" t="s">
        <v>2553</v>
      </c>
      <c r="D2188" s="2" t="s">
        <v>49</v>
      </c>
      <c r="E2188" s="2" t="s">
        <v>1022</v>
      </c>
      <c r="F2188" s="2" t="s">
        <v>1014</v>
      </c>
      <c r="G2188" s="2" t="s">
        <v>5380</v>
      </c>
    </row>
    <row r="2189" customFormat="false" ht="15" hidden="false" customHeight="false" outlineLevel="0" collapsed="false">
      <c r="A2189" s="2" t="s">
        <v>5381</v>
      </c>
      <c r="B2189" s="2" t="s">
        <v>158</v>
      </c>
      <c r="C2189" s="2" t="s">
        <v>2553</v>
      </c>
      <c r="D2189" s="2" t="s">
        <v>49</v>
      </c>
      <c r="E2189" s="2" t="s">
        <v>1022</v>
      </c>
      <c r="F2189" s="2" t="s">
        <v>1014</v>
      </c>
      <c r="G2189" s="2" t="s">
        <v>5382</v>
      </c>
    </row>
    <row r="2190" customFormat="false" ht="15" hidden="false" customHeight="false" outlineLevel="0" collapsed="false">
      <c r="A2190" s="2" t="s">
        <v>5383</v>
      </c>
      <c r="B2190" s="2" t="s">
        <v>158</v>
      </c>
      <c r="C2190" s="2" t="s">
        <v>2553</v>
      </c>
      <c r="D2190" s="2" t="s">
        <v>49</v>
      </c>
      <c r="E2190" s="2" t="s">
        <v>1022</v>
      </c>
      <c r="F2190" s="2" t="s">
        <v>1014</v>
      </c>
      <c r="G2190" s="2" t="s">
        <v>5384</v>
      </c>
    </row>
    <row r="2191" customFormat="false" ht="15" hidden="false" customHeight="false" outlineLevel="0" collapsed="false">
      <c r="A2191" s="2" t="s">
        <v>5385</v>
      </c>
      <c r="B2191" s="2" t="s">
        <v>158</v>
      </c>
      <c r="C2191" s="2" t="s">
        <v>2553</v>
      </c>
      <c r="D2191" s="2" t="s">
        <v>49</v>
      </c>
      <c r="E2191" s="2" t="s">
        <v>1022</v>
      </c>
      <c r="F2191" s="2" t="s">
        <v>1014</v>
      </c>
      <c r="G2191" s="2" t="s">
        <v>5386</v>
      </c>
    </row>
    <row r="2192" customFormat="false" ht="15" hidden="false" customHeight="false" outlineLevel="0" collapsed="false">
      <c r="A2192" s="2" t="s">
        <v>5387</v>
      </c>
      <c r="B2192" s="2" t="s">
        <v>158</v>
      </c>
      <c r="C2192" s="2" t="s">
        <v>2553</v>
      </c>
      <c r="D2192" s="2" t="s">
        <v>49</v>
      </c>
      <c r="E2192" s="2" t="s">
        <v>1022</v>
      </c>
      <c r="F2192" s="2" t="s">
        <v>1014</v>
      </c>
      <c r="G2192" s="2" t="s">
        <v>5388</v>
      </c>
    </row>
    <row r="2193" customFormat="false" ht="15" hidden="false" customHeight="false" outlineLevel="0" collapsed="false">
      <c r="A2193" s="2" t="s">
        <v>5389</v>
      </c>
      <c r="B2193" s="2" t="s">
        <v>158</v>
      </c>
      <c r="C2193" s="2" t="s">
        <v>2553</v>
      </c>
      <c r="D2193" s="2" t="s">
        <v>49</v>
      </c>
      <c r="E2193" s="2" t="s">
        <v>1022</v>
      </c>
      <c r="F2193" s="2" t="s">
        <v>1014</v>
      </c>
      <c r="G2193" s="2" t="s">
        <v>5390</v>
      </c>
    </row>
    <row r="2194" customFormat="false" ht="15" hidden="false" customHeight="false" outlineLevel="0" collapsed="false">
      <c r="A2194" s="2" t="s">
        <v>5391</v>
      </c>
      <c r="B2194" s="2" t="s">
        <v>158</v>
      </c>
      <c r="C2194" s="2" t="s">
        <v>2553</v>
      </c>
      <c r="D2194" s="2" t="s">
        <v>49</v>
      </c>
      <c r="E2194" s="2" t="s">
        <v>1022</v>
      </c>
      <c r="F2194" s="2" t="s">
        <v>1014</v>
      </c>
      <c r="G2194" s="2" t="s">
        <v>5392</v>
      </c>
    </row>
    <row r="2195" customFormat="false" ht="15" hidden="false" customHeight="false" outlineLevel="0" collapsed="false">
      <c r="A2195" s="2" t="s">
        <v>5393</v>
      </c>
      <c r="B2195" s="2" t="s">
        <v>158</v>
      </c>
      <c r="C2195" s="2" t="s">
        <v>2553</v>
      </c>
      <c r="D2195" s="2" t="s">
        <v>49</v>
      </c>
      <c r="E2195" s="2" t="s">
        <v>1022</v>
      </c>
      <c r="F2195" s="2" t="s">
        <v>1014</v>
      </c>
      <c r="G2195" s="2" t="s">
        <v>5394</v>
      </c>
    </row>
    <row r="2196" customFormat="false" ht="15" hidden="false" customHeight="false" outlineLevel="0" collapsed="false">
      <c r="A2196" s="2" t="s">
        <v>5395</v>
      </c>
      <c r="B2196" s="2" t="s">
        <v>158</v>
      </c>
      <c r="C2196" s="2" t="s">
        <v>2553</v>
      </c>
      <c r="D2196" s="2" t="s">
        <v>49</v>
      </c>
      <c r="E2196" s="2" t="s">
        <v>1022</v>
      </c>
      <c r="F2196" s="2" t="s">
        <v>1014</v>
      </c>
      <c r="G2196" s="2" t="s">
        <v>5396</v>
      </c>
    </row>
    <row r="2197" customFormat="false" ht="15" hidden="false" customHeight="false" outlineLevel="0" collapsed="false">
      <c r="A2197" s="2" t="s">
        <v>5397</v>
      </c>
      <c r="B2197" s="2" t="s">
        <v>158</v>
      </c>
      <c r="C2197" s="2" t="s">
        <v>2553</v>
      </c>
      <c r="D2197" s="2" t="s">
        <v>49</v>
      </c>
      <c r="E2197" s="2" t="s">
        <v>1022</v>
      </c>
      <c r="F2197" s="2" t="s">
        <v>1014</v>
      </c>
      <c r="G2197" s="2" t="s">
        <v>5398</v>
      </c>
    </row>
    <row r="2198" customFormat="false" ht="15" hidden="false" customHeight="false" outlineLevel="0" collapsed="false">
      <c r="A2198" s="2" t="s">
        <v>5399</v>
      </c>
      <c r="B2198" s="2" t="s">
        <v>158</v>
      </c>
      <c r="C2198" s="2" t="s">
        <v>2553</v>
      </c>
      <c r="D2198" s="2" t="s">
        <v>49</v>
      </c>
      <c r="E2198" s="2" t="s">
        <v>1022</v>
      </c>
      <c r="F2198" s="2" t="s">
        <v>1014</v>
      </c>
      <c r="G2198" s="2" t="s">
        <v>5400</v>
      </c>
    </row>
    <row r="2199" customFormat="false" ht="15" hidden="false" customHeight="false" outlineLevel="0" collapsed="false">
      <c r="A2199" s="2" t="s">
        <v>5401</v>
      </c>
      <c r="B2199" s="2" t="s">
        <v>158</v>
      </c>
      <c r="C2199" s="2" t="s">
        <v>2553</v>
      </c>
      <c r="D2199" s="2" t="s">
        <v>49</v>
      </c>
      <c r="E2199" s="2" t="s">
        <v>1022</v>
      </c>
      <c r="F2199" s="2" t="s">
        <v>1014</v>
      </c>
      <c r="G2199" s="2" t="s">
        <v>5402</v>
      </c>
    </row>
    <row r="2200" customFormat="false" ht="15" hidden="false" customHeight="false" outlineLevel="0" collapsed="false">
      <c r="A2200" s="2" t="s">
        <v>5403</v>
      </c>
      <c r="B2200" s="2" t="s">
        <v>158</v>
      </c>
      <c r="C2200" s="2" t="s">
        <v>2553</v>
      </c>
      <c r="D2200" s="2" t="s">
        <v>49</v>
      </c>
      <c r="E2200" s="2" t="s">
        <v>1022</v>
      </c>
      <c r="F2200" s="2" t="s">
        <v>1014</v>
      </c>
      <c r="G2200" s="2" t="s">
        <v>5404</v>
      </c>
    </row>
    <row r="2201" customFormat="false" ht="15" hidden="false" customHeight="false" outlineLevel="0" collapsed="false">
      <c r="A2201" s="2" t="s">
        <v>5405</v>
      </c>
      <c r="B2201" s="2" t="s">
        <v>158</v>
      </c>
      <c r="C2201" s="2" t="s">
        <v>2553</v>
      </c>
      <c r="D2201" s="2" t="s">
        <v>49</v>
      </c>
      <c r="E2201" s="2" t="s">
        <v>1022</v>
      </c>
      <c r="F2201" s="2" t="s">
        <v>1014</v>
      </c>
      <c r="G2201" s="2" t="s">
        <v>5406</v>
      </c>
    </row>
    <row r="2202" customFormat="false" ht="15" hidden="false" customHeight="false" outlineLevel="0" collapsed="false">
      <c r="A2202" s="2" t="s">
        <v>5407</v>
      </c>
      <c r="B2202" s="2" t="s">
        <v>158</v>
      </c>
      <c r="C2202" s="2" t="s">
        <v>2553</v>
      </c>
      <c r="D2202" s="2" t="s">
        <v>49</v>
      </c>
      <c r="E2202" s="2" t="s">
        <v>1022</v>
      </c>
      <c r="F2202" s="2" t="s">
        <v>1014</v>
      </c>
      <c r="G2202" s="2" t="s">
        <v>5408</v>
      </c>
    </row>
    <row r="2203" customFormat="false" ht="15" hidden="false" customHeight="false" outlineLevel="0" collapsed="false">
      <c r="A2203" s="2" t="s">
        <v>5409</v>
      </c>
      <c r="B2203" s="2" t="s">
        <v>158</v>
      </c>
      <c r="C2203" s="2" t="s">
        <v>2553</v>
      </c>
      <c r="D2203" s="2" t="s">
        <v>49</v>
      </c>
      <c r="E2203" s="2" t="s">
        <v>1022</v>
      </c>
      <c r="F2203" s="2" t="s">
        <v>1014</v>
      </c>
      <c r="G2203" s="2" t="s">
        <v>5410</v>
      </c>
    </row>
    <row r="2204" customFormat="false" ht="15" hidden="false" customHeight="false" outlineLevel="0" collapsed="false">
      <c r="A2204" s="2" t="s">
        <v>5411</v>
      </c>
      <c r="B2204" s="2" t="s">
        <v>158</v>
      </c>
      <c r="C2204" s="2" t="s">
        <v>2553</v>
      </c>
      <c r="D2204" s="2" t="s">
        <v>49</v>
      </c>
      <c r="E2204" s="2" t="s">
        <v>1022</v>
      </c>
      <c r="F2204" s="2" t="s">
        <v>1014</v>
      </c>
      <c r="G2204" s="2" t="s">
        <v>5412</v>
      </c>
    </row>
    <row r="2205" customFormat="false" ht="15" hidden="false" customHeight="false" outlineLevel="0" collapsed="false">
      <c r="A2205" s="2" t="s">
        <v>5413</v>
      </c>
      <c r="B2205" s="2" t="s">
        <v>158</v>
      </c>
      <c r="C2205" s="2" t="s">
        <v>2553</v>
      </c>
      <c r="D2205" s="2" t="s">
        <v>49</v>
      </c>
      <c r="E2205" s="2" t="s">
        <v>1022</v>
      </c>
      <c r="F2205" s="2" t="s">
        <v>1014</v>
      </c>
      <c r="G2205" s="2" t="s">
        <v>5414</v>
      </c>
    </row>
    <row r="2206" customFormat="false" ht="15" hidden="false" customHeight="false" outlineLevel="0" collapsed="false">
      <c r="A2206" s="2" t="s">
        <v>5415</v>
      </c>
      <c r="B2206" s="2" t="s">
        <v>158</v>
      </c>
      <c r="C2206" s="2" t="s">
        <v>2553</v>
      </c>
      <c r="D2206" s="2" t="s">
        <v>49</v>
      </c>
      <c r="E2206" s="2" t="s">
        <v>1022</v>
      </c>
      <c r="F2206" s="2" t="s">
        <v>1014</v>
      </c>
      <c r="G2206" s="2" t="s">
        <v>5416</v>
      </c>
    </row>
    <row r="2207" customFormat="false" ht="15" hidden="false" customHeight="false" outlineLevel="0" collapsed="false">
      <c r="A2207" s="2" t="s">
        <v>5417</v>
      </c>
      <c r="B2207" s="2" t="s">
        <v>158</v>
      </c>
      <c r="C2207" s="2" t="s">
        <v>2553</v>
      </c>
      <c r="D2207" s="2" t="s">
        <v>49</v>
      </c>
      <c r="E2207" s="2" t="s">
        <v>1022</v>
      </c>
      <c r="F2207" s="2" t="s">
        <v>1014</v>
      </c>
      <c r="G2207" s="2" t="s">
        <v>5418</v>
      </c>
    </row>
    <row r="2208" customFormat="false" ht="15" hidden="false" customHeight="false" outlineLevel="0" collapsed="false">
      <c r="A2208" s="2" t="s">
        <v>5419</v>
      </c>
      <c r="B2208" s="2" t="s">
        <v>158</v>
      </c>
      <c r="C2208" s="2" t="s">
        <v>2553</v>
      </c>
      <c r="D2208" s="2" t="s">
        <v>49</v>
      </c>
      <c r="E2208" s="2" t="s">
        <v>1022</v>
      </c>
      <c r="F2208" s="2" t="s">
        <v>1014</v>
      </c>
      <c r="G2208" s="2" t="s">
        <v>5420</v>
      </c>
    </row>
    <row r="2209" customFormat="false" ht="15" hidden="false" customHeight="false" outlineLevel="0" collapsed="false">
      <c r="A2209" s="2" t="s">
        <v>5421</v>
      </c>
      <c r="B2209" s="2" t="s">
        <v>158</v>
      </c>
      <c r="C2209" s="2" t="s">
        <v>2553</v>
      </c>
      <c r="D2209" s="2" t="s">
        <v>49</v>
      </c>
      <c r="E2209" s="2" t="s">
        <v>1022</v>
      </c>
      <c r="F2209" s="2" t="s">
        <v>1014</v>
      </c>
      <c r="G2209" s="2" t="s">
        <v>5422</v>
      </c>
    </row>
    <row r="2210" customFormat="false" ht="15" hidden="false" customHeight="false" outlineLevel="0" collapsed="false">
      <c r="A2210" s="2" t="s">
        <v>5423</v>
      </c>
      <c r="B2210" s="2" t="s">
        <v>158</v>
      </c>
      <c r="C2210" s="2" t="s">
        <v>2553</v>
      </c>
      <c r="D2210" s="2" t="s">
        <v>49</v>
      </c>
      <c r="E2210" s="2" t="s">
        <v>1022</v>
      </c>
      <c r="F2210" s="2" t="s">
        <v>1014</v>
      </c>
      <c r="G2210" s="2" t="s">
        <v>5424</v>
      </c>
    </row>
    <row r="2211" customFormat="false" ht="15" hidden="false" customHeight="false" outlineLevel="0" collapsed="false">
      <c r="A2211" s="2" t="s">
        <v>5425</v>
      </c>
      <c r="B2211" s="2" t="s">
        <v>158</v>
      </c>
      <c r="C2211" s="2" t="s">
        <v>2553</v>
      </c>
      <c r="D2211" s="2" t="s">
        <v>49</v>
      </c>
      <c r="E2211" s="2" t="s">
        <v>1022</v>
      </c>
      <c r="F2211" s="2" t="s">
        <v>1014</v>
      </c>
      <c r="G2211" s="2" t="s">
        <v>5426</v>
      </c>
    </row>
    <row r="2212" customFormat="false" ht="15" hidden="false" customHeight="false" outlineLevel="0" collapsed="false">
      <c r="A2212" s="2" t="s">
        <v>5427</v>
      </c>
      <c r="B2212" s="2" t="s">
        <v>158</v>
      </c>
      <c r="C2212" s="2" t="s">
        <v>2553</v>
      </c>
      <c r="D2212" s="2" t="s">
        <v>49</v>
      </c>
      <c r="E2212" s="2" t="s">
        <v>1022</v>
      </c>
      <c r="F2212" s="2" t="s">
        <v>1014</v>
      </c>
      <c r="G2212" s="2" t="s">
        <v>5428</v>
      </c>
    </row>
    <row r="2213" customFormat="false" ht="15" hidden="false" customHeight="false" outlineLevel="0" collapsed="false">
      <c r="A2213" s="2" t="s">
        <v>5429</v>
      </c>
      <c r="B2213" s="2" t="s">
        <v>158</v>
      </c>
      <c r="C2213" s="2" t="s">
        <v>2553</v>
      </c>
      <c r="D2213" s="2" t="s">
        <v>49</v>
      </c>
      <c r="E2213" s="2" t="s">
        <v>1022</v>
      </c>
      <c r="F2213" s="2" t="s">
        <v>1014</v>
      </c>
      <c r="G2213" s="2" t="s">
        <v>5430</v>
      </c>
    </row>
    <row r="2214" customFormat="false" ht="15" hidden="false" customHeight="false" outlineLevel="0" collapsed="false">
      <c r="A2214" s="2" t="s">
        <v>5431</v>
      </c>
      <c r="B2214" s="2" t="s">
        <v>158</v>
      </c>
      <c r="C2214" s="2" t="s">
        <v>2553</v>
      </c>
      <c r="D2214" s="2" t="s">
        <v>49</v>
      </c>
      <c r="E2214" s="2" t="s">
        <v>1022</v>
      </c>
      <c r="F2214" s="2" t="s">
        <v>1014</v>
      </c>
      <c r="G2214" s="2" t="s">
        <v>5432</v>
      </c>
    </row>
    <row r="2215" customFormat="false" ht="15" hidden="false" customHeight="false" outlineLevel="0" collapsed="false">
      <c r="A2215" s="2" t="s">
        <v>5433</v>
      </c>
      <c r="B2215" s="2" t="s">
        <v>158</v>
      </c>
      <c r="C2215" s="2" t="s">
        <v>2553</v>
      </c>
      <c r="D2215" s="2" t="s">
        <v>49</v>
      </c>
      <c r="E2215" s="2" t="s">
        <v>1022</v>
      </c>
      <c r="F2215" s="2" t="s">
        <v>1014</v>
      </c>
      <c r="G2215" s="2" t="s">
        <v>5434</v>
      </c>
    </row>
    <row r="2216" customFormat="false" ht="15" hidden="false" customHeight="false" outlineLevel="0" collapsed="false">
      <c r="A2216" s="2" t="s">
        <v>5435</v>
      </c>
      <c r="B2216" s="2" t="s">
        <v>158</v>
      </c>
      <c r="C2216" s="2" t="s">
        <v>2553</v>
      </c>
      <c r="D2216" s="2" t="s">
        <v>49</v>
      </c>
      <c r="E2216" s="2" t="s">
        <v>1022</v>
      </c>
      <c r="F2216" s="2" t="s">
        <v>1014</v>
      </c>
      <c r="G2216" s="2" t="s">
        <v>5436</v>
      </c>
    </row>
    <row r="2217" customFormat="false" ht="15" hidden="false" customHeight="false" outlineLevel="0" collapsed="false">
      <c r="A2217" s="2" t="s">
        <v>5437</v>
      </c>
      <c r="B2217" s="2" t="s">
        <v>158</v>
      </c>
      <c r="C2217" s="2" t="s">
        <v>2553</v>
      </c>
      <c r="D2217" s="2" t="s">
        <v>49</v>
      </c>
      <c r="E2217" s="2" t="s">
        <v>1022</v>
      </c>
      <c r="F2217" s="2" t="s">
        <v>1014</v>
      </c>
      <c r="G2217" s="2" t="s">
        <v>5438</v>
      </c>
    </row>
    <row r="2218" customFormat="false" ht="15" hidden="false" customHeight="false" outlineLevel="0" collapsed="false">
      <c r="A2218" s="2" t="s">
        <v>5439</v>
      </c>
      <c r="B2218" s="2" t="s">
        <v>158</v>
      </c>
      <c r="C2218" s="2" t="s">
        <v>2553</v>
      </c>
      <c r="D2218" s="2" t="s">
        <v>49</v>
      </c>
      <c r="E2218" s="2" t="s">
        <v>1022</v>
      </c>
      <c r="F2218" s="2" t="s">
        <v>1014</v>
      </c>
      <c r="G2218" s="2" t="s">
        <v>5440</v>
      </c>
    </row>
    <row r="2219" customFormat="false" ht="15" hidden="false" customHeight="false" outlineLevel="0" collapsed="false">
      <c r="A2219" s="2" t="s">
        <v>5441</v>
      </c>
      <c r="B2219" s="2" t="s">
        <v>158</v>
      </c>
      <c r="C2219" s="2" t="s">
        <v>2553</v>
      </c>
      <c r="D2219" s="2" t="s">
        <v>49</v>
      </c>
      <c r="E2219" s="2" t="s">
        <v>1022</v>
      </c>
      <c r="F2219" s="2" t="s">
        <v>1014</v>
      </c>
      <c r="G2219" s="2" t="s">
        <v>5442</v>
      </c>
    </row>
    <row r="2220" customFormat="false" ht="15" hidden="false" customHeight="false" outlineLevel="0" collapsed="false">
      <c r="A2220" s="2" t="s">
        <v>5443</v>
      </c>
      <c r="B2220" s="2" t="s">
        <v>158</v>
      </c>
      <c r="C2220" s="2" t="s">
        <v>2553</v>
      </c>
      <c r="D2220" s="2" t="s">
        <v>49</v>
      </c>
      <c r="E2220" s="2" t="s">
        <v>1022</v>
      </c>
      <c r="F2220" s="2" t="s">
        <v>1014</v>
      </c>
      <c r="G2220" s="2" t="s">
        <v>5444</v>
      </c>
    </row>
    <row r="2221" customFormat="false" ht="15" hidden="false" customHeight="false" outlineLevel="0" collapsed="false">
      <c r="A2221" s="2" t="s">
        <v>5445</v>
      </c>
      <c r="B2221" s="2" t="s">
        <v>158</v>
      </c>
      <c r="C2221" s="2" t="s">
        <v>2553</v>
      </c>
      <c r="D2221" s="2" t="s">
        <v>49</v>
      </c>
      <c r="E2221" s="2" t="s">
        <v>1022</v>
      </c>
      <c r="F2221" s="2" t="s">
        <v>1014</v>
      </c>
      <c r="G2221" s="2" t="s">
        <v>5446</v>
      </c>
    </row>
    <row r="2222" customFormat="false" ht="15" hidden="false" customHeight="false" outlineLevel="0" collapsed="false">
      <c r="A2222" s="2" t="s">
        <v>5447</v>
      </c>
      <c r="B2222" s="2" t="s">
        <v>158</v>
      </c>
      <c r="C2222" s="2" t="s">
        <v>2553</v>
      </c>
      <c r="D2222" s="2" t="s">
        <v>49</v>
      </c>
      <c r="E2222" s="2" t="s">
        <v>1022</v>
      </c>
      <c r="F2222" s="2" t="s">
        <v>1014</v>
      </c>
      <c r="G2222" s="2" t="s">
        <v>5448</v>
      </c>
    </row>
    <row r="2223" customFormat="false" ht="15" hidden="false" customHeight="false" outlineLevel="0" collapsed="false">
      <c r="A2223" s="2" t="s">
        <v>5449</v>
      </c>
      <c r="B2223" s="2" t="s">
        <v>158</v>
      </c>
      <c r="C2223" s="2" t="s">
        <v>2553</v>
      </c>
      <c r="D2223" s="2" t="s">
        <v>49</v>
      </c>
      <c r="E2223" s="2" t="s">
        <v>1022</v>
      </c>
      <c r="F2223" s="2" t="s">
        <v>1014</v>
      </c>
      <c r="G2223" s="2" t="s">
        <v>5450</v>
      </c>
    </row>
    <row r="2224" customFormat="false" ht="15" hidden="false" customHeight="false" outlineLevel="0" collapsed="false">
      <c r="A2224" s="2" t="s">
        <v>5451</v>
      </c>
      <c r="B2224" s="2" t="s">
        <v>158</v>
      </c>
      <c r="C2224" s="2" t="s">
        <v>2553</v>
      </c>
      <c r="D2224" s="2" t="s">
        <v>49</v>
      </c>
      <c r="E2224" s="2" t="s">
        <v>1022</v>
      </c>
      <c r="F2224" s="2" t="s">
        <v>1014</v>
      </c>
      <c r="G2224" s="2" t="s">
        <v>5452</v>
      </c>
    </row>
    <row r="2225" customFormat="false" ht="15" hidden="false" customHeight="false" outlineLevel="0" collapsed="false">
      <c r="A2225" s="2" t="s">
        <v>5453</v>
      </c>
      <c r="B2225" s="2" t="s">
        <v>158</v>
      </c>
      <c r="C2225" s="2" t="s">
        <v>2553</v>
      </c>
      <c r="D2225" s="2" t="s">
        <v>49</v>
      </c>
      <c r="E2225" s="2" t="s">
        <v>1022</v>
      </c>
      <c r="F2225" s="2" t="s">
        <v>1014</v>
      </c>
      <c r="G2225" s="2" t="s">
        <v>5454</v>
      </c>
    </row>
    <row r="2226" customFormat="false" ht="15" hidden="false" customHeight="false" outlineLevel="0" collapsed="false">
      <c r="A2226" s="2" t="s">
        <v>5455</v>
      </c>
      <c r="B2226" s="2" t="s">
        <v>158</v>
      </c>
      <c r="C2226" s="2" t="s">
        <v>2553</v>
      </c>
      <c r="D2226" s="2" t="s">
        <v>49</v>
      </c>
      <c r="E2226" s="2" t="s">
        <v>1022</v>
      </c>
      <c r="F2226" s="2" t="s">
        <v>1014</v>
      </c>
      <c r="G2226" s="2" t="s">
        <v>5456</v>
      </c>
    </row>
    <row r="2227" customFormat="false" ht="15" hidden="false" customHeight="false" outlineLevel="0" collapsed="false">
      <c r="A2227" s="2" t="s">
        <v>5457</v>
      </c>
      <c r="B2227" s="2" t="s">
        <v>158</v>
      </c>
      <c r="C2227" s="2" t="s">
        <v>2553</v>
      </c>
      <c r="D2227" s="2" t="s">
        <v>49</v>
      </c>
      <c r="E2227" s="2" t="s">
        <v>1022</v>
      </c>
      <c r="F2227" s="2" t="s">
        <v>1014</v>
      </c>
      <c r="G2227" s="2" t="s">
        <v>5458</v>
      </c>
    </row>
    <row r="2228" customFormat="false" ht="15" hidden="false" customHeight="false" outlineLevel="0" collapsed="false">
      <c r="A2228" s="2" t="s">
        <v>5459</v>
      </c>
      <c r="B2228" s="2" t="s">
        <v>158</v>
      </c>
      <c r="C2228" s="2" t="s">
        <v>2553</v>
      </c>
      <c r="D2228" s="2" t="s">
        <v>49</v>
      </c>
      <c r="E2228" s="2" t="s">
        <v>1022</v>
      </c>
      <c r="F2228" s="2" t="s">
        <v>1014</v>
      </c>
      <c r="G2228" s="2" t="s">
        <v>5460</v>
      </c>
    </row>
    <row r="2229" customFormat="false" ht="15" hidden="false" customHeight="false" outlineLevel="0" collapsed="false">
      <c r="A2229" s="2" t="s">
        <v>5461</v>
      </c>
      <c r="B2229" s="2" t="s">
        <v>158</v>
      </c>
      <c r="C2229" s="2" t="s">
        <v>2553</v>
      </c>
      <c r="D2229" s="2" t="s">
        <v>49</v>
      </c>
      <c r="E2229" s="2" t="s">
        <v>1022</v>
      </c>
      <c r="F2229" s="2" t="s">
        <v>1014</v>
      </c>
      <c r="G2229" s="2" t="s">
        <v>5462</v>
      </c>
    </row>
    <row r="2230" customFormat="false" ht="15" hidden="false" customHeight="false" outlineLevel="0" collapsed="false">
      <c r="A2230" s="2" t="s">
        <v>5463</v>
      </c>
      <c r="B2230" s="2" t="s">
        <v>158</v>
      </c>
      <c r="C2230" s="2" t="s">
        <v>2553</v>
      </c>
      <c r="D2230" s="2" t="s">
        <v>49</v>
      </c>
      <c r="E2230" s="2" t="s">
        <v>1022</v>
      </c>
      <c r="F2230" s="2" t="s">
        <v>1014</v>
      </c>
      <c r="G2230" s="2" t="s">
        <v>5464</v>
      </c>
    </row>
    <row r="2231" customFormat="false" ht="15" hidden="false" customHeight="false" outlineLevel="0" collapsed="false">
      <c r="A2231" s="2" t="s">
        <v>5465</v>
      </c>
      <c r="B2231" s="2" t="s">
        <v>158</v>
      </c>
      <c r="C2231" s="2" t="s">
        <v>2553</v>
      </c>
      <c r="D2231" s="2" t="s">
        <v>49</v>
      </c>
      <c r="E2231" s="2" t="s">
        <v>1022</v>
      </c>
      <c r="F2231" s="2" t="s">
        <v>1014</v>
      </c>
      <c r="G2231" s="2" t="s">
        <v>5466</v>
      </c>
    </row>
    <row r="2232" customFormat="false" ht="15" hidden="false" customHeight="false" outlineLevel="0" collapsed="false">
      <c r="A2232" s="2" t="s">
        <v>5467</v>
      </c>
      <c r="B2232" s="2" t="s">
        <v>158</v>
      </c>
      <c r="C2232" s="2" t="s">
        <v>2553</v>
      </c>
      <c r="D2232" s="2" t="s">
        <v>49</v>
      </c>
      <c r="E2232" s="2" t="s">
        <v>1022</v>
      </c>
      <c r="F2232" s="2" t="s">
        <v>1014</v>
      </c>
      <c r="G2232" s="2" t="s">
        <v>5468</v>
      </c>
    </row>
    <row r="2233" customFormat="false" ht="15" hidden="false" customHeight="false" outlineLevel="0" collapsed="false">
      <c r="A2233" s="2" t="s">
        <v>5469</v>
      </c>
      <c r="B2233" s="2" t="s">
        <v>158</v>
      </c>
      <c r="C2233" s="2" t="s">
        <v>2553</v>
      </c>
      <c r="D2233" s="2" t="s">
        <v>49</v>
      </c>
      <c r="E2233" s="2" t="s">
        <v>1022</v>
      </c>
      <c r="F2233" s="2" t="s">
        <v>1014</v>
      </c>
      <c r="G2233" s="2" t="s">
        <v>5470</v>
      </c>
    </row>
    <row r="2234" customFormat="false" ht="15" hidden="false" customHeight="false" outlineLevel="0" collapsed="false">
      <c r="A2234" s="2" t="s">
        <v>5471</v>
      </c>
      <c r="B2234" s="2" t="s">
        <v>158</v>
      </c>
      <c r="C2234" s="2" t="s">
        <v>2553</v>
      </c>
      <c r="D2234" s="2" t="s">
        <v>49</v>
      </c>
      <c r="E2234" s="2" t="s">
        <v>1022</v>
      </c>
      <c r="F2234" s="2" t="s">
        <v>1014</v>
      </c>
      <c r="G2234" s="2" t="s">
        <v>5472</v>
      </c>
    </row>
    <row r="2235" customFormat="false" ht="15" hidden="false" customHeight="false" outlineLevel="0" collapsed="false">
      <c r="A2235" s="2" t="s">
        <v>5473</v>
      </c>
      <c r="B2235" s="2" t="s">
        <v>158</v>
      </c>
      <c r="C2235" s="2" t="s">
        <v>2553</v>
      </c>
      <c r="D2235" s="2" t="s">
        <v>49</v>
      </c>
      <c r="E2235" s="2" t="s">
        <v>1022</v>
      </c>
      <c r="F2235" s="2" t="s">
        <v>1014</v>
      </c>
      <c r="G2235" s="2" t="s">
        <v>5474</v>
      </c>
    </row>
    <row r="2236" customFormat="false" ht="15" hidden="false" customHeight="false" outlineLevel="0" collapsed="false">
      <c r="A2236" s="2" t="s">
        <v>5475</v>
      </c>
      <c r="B2236" s="2" t="s">
        <v>158</v>
      </c>
      <c r="C2236" s="2" t="s">
        <v>2553</v>
      </c>
      <c r="D2236" s="2" t="s">
        <v>49</v>
      </c>
      <c r="E2236" s="2" t="s">
        <v>1022</v>
      </c>
      <c r="F2236" s="2" t="s">
        <v>1014</v>
      </c>
      <c r="G2236" s="2" t="s">
        <v>5476</v>
      </c>
    </row>
    <row r="2237" customFormat="false" ht="15" hidden="false" customHeight="false" outlineLevel="0" collapsed="false">
      <c r="A2237" s="2" t="s">
        <v>5477</v>
      </c>
      <c r="B2237" s="2" t="s">
        <v>158</v>
      </c>
      <c r="C2237" s="2" t="s">
        <v>2553</v>
      </c>
      <c r="D2237" s="2" t="s">
        <v>49</v>
      </c>
      <c r="E2237" s="2" t="s">
        <v>1022</v>
      </c>
      <c r="F2237" s="2" t="s">
        <v>1014</v>
      </c>
      <c r="G2237" s="2" t="s">
        <v>5478</v>
      </c>
    </row>
    <row r="2238" customFormat="false" ht="15" hidden="false" customHeight="false" outlineLevel="0" collapsed="false">
      <c r="A2238" s="2" t="s">
        <v>5479</v>
      </c>
      <c r="B2238" s="2" t="s">
        <v>158</v>
      </c>
      <c r="C2238" s="2" t="s">
        <v>2553</v>
      </c>
      <c r="D2238" s="2" t="s">
        <v>49</v>
      </c>
      <c r="E2238" s="2" t="s">
        <v>1022</v>
      </c>
      <c r="F2238" s="2" t="s">
        <v>1014</v>
      </c>
      <c r="G2238" s="2" t="s">
        <v>5480</v>
      </c>
    </row>
    <row r="2239" customFormat="false" ht="15" hidden="false" customHeight="false" outlineLevel="0" collapsed="false">
      <c r="A2239" s="2" t="s">
        <v>5481</v>
      </c>
      <c r="B2239" s="2" t="s">
        <v>158</v>
      </c>
      <c r="C2239" s="2" t="s">
        <v>2553</v>
      </c>
      <c r="D2239" s="2" t="s">
        <v>49</v>
      </c>
      <c r="E2239" s="2" t="s">
        <v>1022</v>
      </c>
      <c r="F2239" s="2" t="s">
        <v>1014</v>
      </c>
      <c r="G2239" s="2" t="s">
        <v>5482</v>
      </c>
    </row>
    <row r="2240" customFormat="false" ht="15" hidden="false" customHeight="false" outlineLevel="0" collapsed="false">
      <c r="A2240" s="2" t="s">
        <v>5483</v>
      </c>
      <c r="B2240" s="2" t="s">
        <v>158</v>
      </c>
      <c r="C2240" s="2" t="s">
        <v>2553</v>
      </c>
      <c r="D2240" s="2" t="s">
        <v>49</v>
      </c>
      <c r="E2240" s="2" t="s">
        <v>1022</v>
      </c>
      <c r="F2240" s="2" t="s">
        <v>1014</v>
      </c>
      <c r="G2240" s="2" t="s">
        <v>5484</v>
      </c>
    </row>
    <row r="2241" customFormat="false" ht="15" hidden="false" customHeight="false" outlineLevel="0" collapsed="false">
      <c r="A2241" s="2" t="s">
        <v>5485</v>
      </c>
      <c r="B2241" s="2" t="s">
        <v>158</v>
      </c>
      <c r="C2241" s="2" t="s">
        <v>2553</v>
      </c>
      <c r="D2241" s="2" t="s">
        <v>49</v>
      </c>
      <c r="E2241" s="2" t="s">
        <v>1022</v>
      </c>
      <c r="F2241" s="2" t="s">
        <v>1014</v>
      </c>
      <c r="G2241" s="2" t="s">
        <v>5486</v>
      </c>
    </row>
    <row r="2242" customFormat="false" ht="15" hidden="false" customHeight="false" outlineLevel="0" collapsed="false">
      <c r="A2242" s="2" t="s">
        <v>5487</v>
      </c>
      <c r="B2242" s="2" t="s">
        <v>158</v>
      </c>
      <c r="C2242" s="2" t="s">
        <v>2553</v>
      </c>
      <c r="D2242" s="2" t="s">
        <v>49</v>
      </c>
      <c r="E2242" s="2" t="s">
        <v>1022</v>
      </c>
      <c r="F2242" s="2" t="s">
        <v>1014</v>
      </c>
      <c r="G2242" s="2" t="s">
        <v>5488</v>
      </c>
    </row>
    <row r="2243" customFormat="false" ht="15" hidden="false" customHeight="false" outlineLevel="0" collapsed="false">
      <c r="A2243" s="2" t="s">
        <v>5489</v>
      </c>
      <c r="B2243" s="2" t="s">
        <v>158</v>
      </c>
      <c r="C2243" s="2" t="s">
        <v>2553</v>
      </c>
      <c r="D2243" s="2" t="s">
        <v>49</v>
      </c>
      <c r="E2243" s="2" t="s">
        <v>1022</v>
      </c>
      <c r="F2243" s="2" t="s">
        <v>1014</v>
      </c>
      <c r="G2243" s="2" t="s">
        <v>5490</v>
      </c>
    </row>
    <row r="2244" customFormat="false" ht="15" hidden="false" customHeight="false" outlineLevel="0" collapsed="false">
      <c r="A2244" s="2" t="s">
        <v>5491</v>
      </c>
      <c r="B2244" s="2" t="s">
        <v>158</v>
      </c>
      <c r="C2244" s="2" t="s">
        <v>2553</v>
      </c>
      <c r="D2244" s="2" t="s">
        <v>49</v>
      </c>
      <c r="E2244" s="2" t="s">
        <v>1022</v>
      </c>
      <c r="F2244" s="2" t="s">
        <v>1014</v>
      </c>
      <c r="G2244" s="2" t="s">
        <v>5492</v>
      </c>
    </row>
    <row r="2245" customFormat="false" ht="15" hidden="false" customHeight="false" outlineLevel="0" collapsed="false">
      <c r="A2245" s="2" t="s">
        <v>5493</v>
      </c>
      <c r="B2245" s="2" t="s">
        <v>158</v>
      </c>
      <c r="C2245" s="2" t="s">
        <v>2553</v>
      </c>
      <c r="D2245" s="2" t="s">
        <v>49</v>
      </c>
      <c r="E2245" s="2" t="s">
        <v>1022</v>
      </c>
      <c r="F2245" s="2" t="s">
        <v>1014</v>
      </c>
      <c r="G2245" s="2" t="s">
        <v>5494</v>
      </c>
    </row>
    <row r="2246" customFormat="false" ht="15" hidden="false" customHeight="false" outlineLevel="0" collapsed="false">
      <c r="A2246" s="2" t="s">
        <v>5495</v>
      </c>
      <c r="B2246" s="2" t="s">
        <v>158</v>
      </c>
      <c r="C2246" s="2" t="s">
        <v>2553</v>
      </c>
      <c r="D2246" s="2" t="s">
        <v>49</v>
      </c>
      <c r="E2246" s="2" t="s">
        <v>1022</v>
      </c>
      <c r="F2246" s="2" t="s">
        <v>1014</v>
      </c>
      <c r="G2246" s="2" t="s">
        <v>5496</v>
      </c>
    </row>
    <row r="2247" customFormat="false" ht="15" hidden="false" customHeight="false" outlineLevel="0" collapsed="false">
      <c r="A2247" s="2" t="s">
        <v>5497</v>
      </c>
      <c r="B2247" s="2" t="s">
        <v>158</v>
      </c>
      <c r="C2247" s="2" t="s">
        <v>2553</v>
      </c>
      <c r="D2247" s="2" t="s">
        <v>49</v>
      </c>
      <c r="E2247" s="2" t="s">
        <v>1022</v>
      </c>
      <c r="F2247" s="2" t="s">
        <v>1014</v>
      </c>
      <c r="G2247" s="2" t="s">
        <v>5498</v>
      </c>
    </row>
    <row r="2248" customFormat="false" ht="15" hidden="false" customHeight="false" outlineLevel="0" collapsed="false">
      <c r="A2248" s="2" t="s">
        <v>5499</v>
      </c>
      <c r="B2248" s="2" t="s">
        <v>158</v>
      </c>
      <c r="C2248" s="2" t="s">
        <v>2553</v>
      </c>
      <c r="D2248" s="2" t="s">
        <v>49</v>
      </c>
      <c r="E2248" s="2" t="s">
        <v>1022</v>
      </c>
      <c r="F2248" s="2" t="s">
        <v>1014</v>
      </c>
      <c r="G2248" s="2" t="s">
        <v>5500</v>
      </c>
    </row>
    <row r="2249" customFormat="false" ht="15" hidden="false" customHeight="false" outlineLevel="0" collapsed="false">
      <c r="A2249" s="2" t="s">
        <v>5501</v>
      </c>
      <c r="B2249" s="2" t="s">
        <v>158</v>
      </c>
      <c r="C2249" s="2" t="s">
        <v>2553</v>
      </c>
      <c r="D2249" s="2" t="s">
        <v>49</v>
      </c>
      <c r="E2249" s="2" t="s">
        <v>1022</v>
      </c>
      <c r="F2249" s="2" t="s">
        <v>1014</v>
      </c>
      <c r="G2249" s="2" t="s">
        <v>5502</v>
      </c>
    </row>
    <row r="2250" customFormat="false" ht="15" hidden="false" customHeight="false" outlineLevel="0" collapsed="false">
      <c r="A2250" s="2" t="s">
        <v>5503</v>
      </c>
      <c r="B2250" s="2" t="s">
        <v>158</v>
      </c>
      <c r="C2250" s="2" t="s">
        <v>2553</v>
      </c>
      <c r="D2250" s="2" t="s">
        <v>49</v>
      </c>
      <c r="E2250" s="2" t="s">
        <v>1022</v>
      </c>
      <c r="F2250" s="2" t="s">
        <v>1014</v>
      </c>
      <c r="G2250" s="2" t="s">
        <v>5504</v>
      </c>
    </row>
    <row r="2251" customFormat="false" ht="15" hidden="false" customHeight="false" outlineLevel="0" collapsed="false">
      <c r="A2251" s="2" t="s">
        <v>5505</v>
      </c>
      <c r="B2251" s="2" t="s">
        <v>158</v>
      </c>
      <c r="C2251" s="2" t="s">
        <v>2553</v>
      </c>
      <c r="D2251" s="2" t="s">
        <v>49</v>
      </c>
      <c r="E2251" s="2" t="s">
        <v>1022</v>
      </c>
      <c r="F2251" s="2" t="s">
        <v>1014</v>
      </c>
      <c r="G2251" s="2" t="s">
        <v>5506</v>
      </c>
    </row>
    <row r="2252" customFormat="false" ht="15" hidden="false" customHeight="false" outlineLevel="0" collapsed="false">
      <c r="A2252" s="2" t="s">
        <v>5507</v>
      </c>
      <c r="B2252" s="2" t="s">
        <v>158</v>
      </c>
      <c r="C2252" s="2" t="s">
        <v>2553</v>
      </c>
      <c r="D2252" s="2" t="s">
        <v>49</v>
      </c>
      <c r="E2252" s="2" t="s">
        <v>1022</v>
      </c>
      <c r="F2252" s="2" t="s">
        <v>1014</v>
      </c>
      <c r="G2252" s="2" t="s">
        <v>5508</v>
      </c>
    </row>
    <row r="2253" customFormat="false" ht="15" hidden="false" customHeight="false" outlineLevel="0" collapsed="false">
      <c r="A2253" s="2" t="s">
        <v>5509</v>
      </c>
      <c r="B2253" s="2" t="s">
        <v>158</v>
      </c>
      <c r="C2253" s="2" t="s">
        <v>2553</v>
      </c>
      <c r="D2253" s="2" t="s">
        <v>49</v>
      </c>
      <c r="E2253" s="2" t="s">
        <v>1022</v>
      </c>
      <c r="F2253" s="2" t="s">
        <v>1014</v>
      </c>
      <c r="G2253" s="2" t="s">
        <v>5510</v>
      </c>
    </row>
    <row r="2254" customFormat="false" ht="15" hidden="false" customHeight="false" outlineLevel="0" collapsed="false">
      <c r="A2254" s="2" t="s">
        <v>5511</v>
      </c>
      <c r="B2254" s="2" t="s">
        <v>158</v>
      </c>
      <c r="C2254" s="2" t="s">
        <v>2553</v>
      </c>
      <c r="D2254" s="2" t="s">
        <v>49</v>
      </c>
      <c r="E2254" s="2" t="s">
        <v>1022</v>
      </c>
      <c r="F2254" s="2" t="s">
        <v>1014</v>
      </c>
      <c r="G2254" s="2" t="s">
        <v>5512</v>
      </c>
    </row>
    <row r="2255" customFormat="false" ht="15" hidden="false" customHeight="false" outlineLevel="0" collapsed="false">
      <c r="A2255" s="2" t="s">
        <v>5513</v>
      </c>
      <c r="B2255" s="2" t="s">
        <v>158</v>
      </c>
      <c r="C2255" s="2" t="s">
        <v>2553</v>
      </c>
      <c r="D2255" s="2" t="s">
        <v>49</v>
      </c>
      <c r="E2255" s="2" t="s">
        <v>1022</v>
      </c>
      <c r="F2255" s="2" t="s">
        <v>1014</v>
      </c>
      <c r="G2255" s="2" t="s">
        <v>5514</v>
      </c>
    </row>
    <row r="2256" customFormat="false" ht="15" hidden="false" customHeight="false" outlineLevel="0" collapsed="false">
      <c r="A2256" s="2" t="s">
        <v>5515</v>
      </c>
      <c r="B2256" s="2" t="s">
        <v>158</v>
      </c>
      <c r="C2256" s="2" t="s">
        <v>2553</v>
      </c>
      <c r="D2256" s="2" t="s">
        <v>49</v>
      </c>
      <c r="E2256" s="2" t="s">
        <v>1022</v>
      </c>
      <c r="F2256" s="2" t="s">
        <v>1014</v>
      </c>
      <c r="G2256" s="2" t="s">
        <v>5516</v>
      </c>
    </row>
    <row r="2257" customFormat="false" ht="15" hidden="false" customHeight="false" outlineLevel="0" collapsed="false">
      <c r="A2257" s="2" t="s">
        <v>5517</v>
      </c>
      <c r="B2257" s="2" t="s">
        <v>158</v>
      </c>
      <c r="C2257" s="2" t="s">
        <v>2553</v>
      </c>
      <c r="D2257" s="2" t="s">
        <v>49</v>
      </c>
      <c r="E2257" s="2" t="s">
        <v>1022</v>
      </c>
      <c r="F2257" s="2" t="s">
        <v>1014</v>
      </c>
      <c r="G2257" s="2" t="s">
        <v>5518</v>
      </c>
    </row>
    <row r="2258" customFormat="false" ht="15" hidden="false" customHeight="false" outlineLevel="0" collapsed="false">
      <c r="A2258" s="2" t="s">
        <v>5519</v>
      </c>
      <c r="B2258" s="2" t="s">
        <v>158</v>
      </c>
      <c r="C2258" s="2" t="s">
        <v>2553</v>
      </c>
      <c r="D2258" s="2" t="s">
        <v>49</v>
      </c>
      <c r="E2258" s="2" t="s">
        <v>1022</v>
      </c>
      <c r="F2258" s="2" t="s">
        <v>1014</v>
      </c>
      <c r="G2258" s="2" t="s">
        <v>5520</v>
      </c>
    </row>
    <row r="2259" customFormat="false" ht="15" hidden="false" customHeight="false" outlineLevel="0" collapsed="false">
      <c r="A2259" s="2" t="s">
        <v>5521</v>
      </c>
      <c r="B2259" s="2" t="s">
        <v>158</v>
      </c>
      <c r="C2259" s="2" t="s">
        <v>2553</v>
      </c>
      <c r="D2259" s="2" t="s">
        <v>49</v>
      </c>
      <c r="E2259" s="2" t="s">
        <v>1022</v>
      </c>
      <c r="F2259" s="2" t="s">
        <v>1014</v>
      </c>
      <c r="G2259" s="2" t="s">
        <v>5522</v>
      </c>
    </row>
    <row r="2260" customFormat="false" ht="15" hidden="false" customHeight="false" outlineLevel="0" collapsed="false">
      <c r="A2260" s="2" t="s">
        <v>5523</v>
      </c>
      <c r="B2260" s="2" t="s">
        <v>158</v>
      </c>
      <c r="C2260" s="2" t="s">
        <v>2553</v>
      </c>
      <c r="D2260" s="2" t="s">
        <v>49</v>
      </c>
      <c r="E2260" s="2" t="s">
        <v>1022</v>
      </c>
      <c r="F2260" s="2" t="s">
        <v>1014</v>
      </c>
      <c r="G2260" s="2" t="s">
        <v>5524</v>
      </c>
    </row>
    <row r="2261" customFormat="false" ht="15" hidden="false" customHeight="false" outlineLevel="0" collapsed="false">
      <c r="A2261" s="2" t="s">
        <v>5525</v>
      </c>
      <c r="B2261" s="2" t="s">
        <v>158</v>
      </c>
      <c r="C2261" s="2" t="s">
        <v>2553</v>
      </c>
      <c r="D2261" s="2" t="s">
        <v>49</v>
      </c>
      <c r="E2261" s="2" t="s">
        <v>1022</v>
      </c>
      <c r="F2261" s="2" t="s">
        <v>1014</v>
      </c>
      <c r="G2261" s="2" t="s">
        <v>5526</v>
      </c>
    </row>
    <row r="2262" customFormat="false" ht="15" hidden="false" customHeight="false" outlineLevel="0" collapsed="false">
      <c r="A2262" s="2" t="s">
        <v>5527</v>
      </c>
      <c r="B2262" s="2" t="s">
        <v>158</v>
      </c>
      <c r="C2262" s="2" t="s">
        <v>2553</v>
      </c>
      <c r="D2262" s="2" t="s">
        <v>49</v>
      </c>
      <c r="E2262" s="2" t="s">
        <v>1022</v>
      </c>
      <c r="F2262" s="2" t="s">
        <v>1014</v>
      </c>
      <c r="G2262" s="2" t="s">
        <v>5528</v>
      </c>
    </row>
    <row r="2263" customFormat="false" ht="15" hidden="false" customHeight="false" outlineLevel="0" collapsed="false">
      <c r="A2263" s="2" t="s">
        <v>5529</v>
      </c>
      <c r="B2263" s="2" t="s">
        <v>158</v>
      </c>
      <c r="C2263" s="2" t="s">
        <v>2553</v>
      </c>
      <c r="D2263" s="2" t="s">
        <v>49</v>
      </c>
      <c r="E2263" s="2" t="s">
        <v>1022</v>
      </c>
      <c r="F2263" s="2" t="s">
        <v>1014</v>
      </c>
      <c r="G2263" s="2" t="s">
        <v>5530</v>
      </c>
    </row>
    <row r="2264" customFormat="false" ht="15" hidden="false" customHeight="false" outlineLevel="0" collapsed="false">
      <c r="A2264" s="2" t="s">
        <v>5531</v>
      </c>
      <c r="B2264" s="2" t="s">
        <v>158</v>
      </c>
      <c r="C2264" s="2" t="s">
        <v>2553</v>
      </c>
      <c r="D2264" s="2" t="s">
        <v>49</v>
      </c>
      <c r="E2264" s="2" t="s">
        <v>1022</v>
      </c>
      <c r="F2264" s="2" t="s">
        <v>1014</v>
      </c>
      <c r="G2264" s="2" t="s">
        <v>5532</v>
      </c>
    </row>
    <row r="2265" customFormat="false" ht="15" hidden="false" customHeight="false" outlineLevel="0" collapsed="false">
      <c r="A2265" s="2" t="s">
        <v>5533</v>
      </c>
      <c r="B2265" s="2" t="s">
        <v>158</v>
      </c>
      <c r="C2265" s="2" t="s">
        <v>2553</v>
      </c>
      <c r="D2265" s="2" t="s">
        <v>49</v>
      </c>
      <c r="E2265" s="2" t="s">
        <v>1022</v>
      </c>
      <c r="F2265" s="2" t="s">
        <v>1014</v>
      </c>
      <c r="G2265" s="2" t="s">
        <v>5534</v>
      </c>
    </row>
    <row r="2266" customFormat="false" ht="15" hidden="false" customHeight="false" outlineLevel="0" collapsed="false">
      <c r="A2266" s="2" t="s">
        <v>5535</v>
      </c>
      <c r="B2266" s="2" t="s">
        <v>158</v>
      </c>
      <c r="C2266" s="2" t="s">
        <v>2553</v>
      </c>
      <c r="D2266" s="2" t="s">
        <v>49</v>
      </c>
      <c r="E2266" s="2" t="s">
        <v>1022</v>
      </c>
      <c r="F2266" s="2" t="s">
        <v>1014</v>
      </c>
      <c r="G2266" s="2" t="s">
        <v>5536</v>
      </c>
    </row>
    <row r="2267" customFormat="false" ht="15" hidden="false" customHeight="false" outlineLevel="0" collapsed="false">
      <c r="A2267" s="2" t="s">
        <v>5537</v>
      </c>
      <c r="B2267" s="2" t="s">
        <v>158</v>
      </c>
      <c r="C2267" s="2" t="s">
        <v>2553</v>
      </c>
      <c r="D2267" s="2" t="s">
        <v>49</v>
      </c>
      <c r="E2267" s="2" t="s">
        <v>1022</v>
      </c>
      <c r="F2267" s="2" t="s">
        <v>1014</v>
      </c>
      <c r="G2267" s="2" t="s">
        <v>5538</v>
      </c>
    </row>
    <row r="2268" customFormat="false" ht="15" hidden="false" customHeight="false" outlineLevel="0" collapsed="false">
      <c r="A2268" s="2" t="s">
        <v>5539</v>
      </c>
      <c r="B2268" s="2" t="s">
        <v>158</v>
      </c>
      <c r="C2268" s="2" t="s">
        <v>2553</v>
      </c>
      <c r="D2268" s="2" t="s">
        <v>49</v>
      </c>
      <c r="E2268" s="2" t="s">
        <v>1022</v>
      </c>
      <c r="F2268" s="2" t="s">
        <v>1014</v>
      </c>
      <c r="G2268" s="2" t="s">
        <v>5540</v>
      </c>
    </row>
    <row r="2269" customFormat="false" ht="15" hidden="false" customHeight="false" outlineLevel="0" collapsed="false">
      <c r="A2269" s="2" t="s">
        <v>5541</v>
      </c>
      <c r="B2269" s="2" t="s">
        <v>158</v>
      </c>
      <c r="C2269" s="2" t="s">
        <v>2553</v>
      </c>
      <c r="D2269" s="2" t="s">
        <v>49</v>
      </c>
      <c r="E2269" s="2" t="s">
        <v>1022</v>
      </c>
      <c r="F2269" s="2" t="s">
        <v>1014</v>
      </c>
      <c r="G2269" s="2" t="s">
        <v>5542</v>
      </c>
    </row>
    <row r="2270" customFormat="false" ht="15" hidden="false" customHeight="false" outlineLevel="0" collapsed="false">
      <c r="A2270" s="2" t="s">
        <v>5543</v>
      </c>
      <c r="B2270" s="2" t="s">
        <v>158</v>
      </c>
      <c r="C2270" s="2" t="s">
        <v>2553</v>
      </c>
      <c r="D2270" s="2" t="s">
        <v>49</v>
      </c>
      <c r="E2270" s="2" t="s">
        <v>1022</v>
      </c>
      <c r="F2270" s="2" t="s">
        <v>1014</v>
      </c>
      <c r="G2270" s="2" t="s">
        <v>5544</v>
      </c>
    </row>
    <row r="2271" customFormat="false" ht="15" hidden="false" customHeight="false" outlineLevel="0" collapsed="false">
      <c r="A2271" s="2" t="s">
        <v>5545</v>
      </c>
      <c r="B2271" s="2" t="s">
        <v>158</v>
      </c>
      <c r="C2271" s="2" t="s">
        <v>2553</v>
      </c>
      <c r="D2271" s="2" t="s">
        <v>49</v>
      </c>
      <c r="E2271" s="2" t="s">
        <v>1022</v>
      </c>
      <c r="F2271" s="2" t="s">
        <v>1014</v>
      </c>
      <c r="G2271" s="2" t="s">
        <v>5546</v>
      </c>
    </row>
    <row r="2272" customFormat="false" ht="15" hidden="false" customHeight="false" outlineLevel="0" collapsed="false">
      <c r="A2272" s="2" t="s">
        <v>5547</v>
      </c>
      <c r="B2272" s="2" t="s">
        <v>158</v>
      </c>
      <c r="C2272" s="2" t="s">
        <v>2553</v>
      </c>
      <c r="D2272" s="2" t="s">
        <v>49</v>
      </c>
      <c r="E2272" s="2" t="s">
        <v>1022</v>
      </c>
      <c r="F2272" s="2" t="s">
        <v>1014</v>
      </c>
      <c r="G2272" s="2" t="s">
        <v>5548</v>
      </c>
    </row>
    <row r="2273" customFormat="false" ht="15" hidden="false" customHeight="false" outlineLevel="0" collapsed="false">
      <c r="A2273" s="2" t="s">
        <v>5549</v>
      </c>
      <c r="B2273" s="2" t="s">
        <v>158</v>
      </c>
      <c r="C2273" s="2" t="s">
        <v>2553</v>
      </c>
      <c r="D2273" s="2" t="s">
        <v>49</v>
      </c>
      <c r="E2273" s="2" t="s">
        <v>1022</v>
      </c>
      <c r="F2273" s="2" t="s">
        <v>1014</v>
      </c>
      <c r="G2273" s="2" t="s">
        <v>5550</v>
      </c>
    </row>
    <row r="2274" customFormat="false" ht="15" hidden="false" customHeight="false" outlineLevel="0" collapsed="false">
      <c r="A2274" s="2" t="s">
        <v>5551</v>
      </c>
      <c r="B2274" s="2" t="s">
        <v>158</v>
      </c>
      <c r="C2274" s="2" t="s">
        <v>2553</v>
      </c>
      <c r="D2274" s="2" t="s">
        <v>49</v>
      </c>
      <c r="E2274" s="2" t="s">
        <v>1022</v>
      </c>
      <c r="F2274" s="2" t="s">
        <v>1014</v>
      </c>
      <c r="G2274" s="2" t="s">
        <v>5552</v>
      </c>
    </row>
    <row r="2275" customFormat="false" ht="15" hidden="false" customHeight="false" outlineLevel="0" collapsed="false">
      <c r="A2275" s="2" t="s">
        <v>5553</v>
      </c>
      <c r="B2275" s="2" t="s">
        <v>158</v>
      </c>
      <c r="C2275" s="2" t="s">
        <v>2553</v>
      </c>
      <c r="D2275" s="2" t="s">
        <v>49</v>
      </c>
      <c r="E2275" s="2" t="s">
        <v>1022</v>
      </c>
      <c r="F2275" s="2" t="s">
        <v>1014</v>
      </c>
      <c r="G2275" s="2" t="s">
        <v>5554</v>
      </c>
    </row>
    <row r="2276" customFormat="false" ht="15" hidden="false" customHeight="false" outlineLevel="0" collapsed="false">
      <c r="A2276" s="2" t="s">
        <v>5555</v>
      </c>
      <c r="B2276" s="2" t="s">
        <v>158</v>
      </c>
      <c r="C2276" s="2" t="s">
        <v>2553</v>
      </c>
      <c r="D2276" s="2" t="s">
        <v>49</v>
      </c>
      <c r="E2276" s="2" t="s">
        <v>1022</v>
      </c>
      <c r="F2276" s="2" t="s">
        <v>1014</v>
      </c>
      <c r="G2276" s="2" t="s">
        <v>5556</v>
      </c>
    </row>
    <row r="2277" customFormat="false" ht="15" hidden="false" customHeight="false" outlineLevel="0" collapsed="false">
      <c r="A2277" s="2" t="s">
        <v>5557</v>
      </c>
      <c r="B2277" s="2" t="s">
        <v>158</v>
      </c>
      <c r="C2277" s="2" t="s">
        <v>2553</v>
      </c>
      <c r="D2277" s="2" t="s">
        <v>49</v>
      </c>
      <c r="E2277" s="2" t="s">
        <v>1022</v>
      </c>
      <c r="F2277" s="2" t="s">
        <v>1014</v>
      </c>
      <c r="G2277" s="2" t="s">
        <v>5558</v>
      </c>
    </row>
    <row r="2278" customFormat="false" ht="15" hidden="false" customHeight="false" outlineLevel="0" collapsed="false">
      <c r="A2278" s="2" t="s">
        <v>5559</v>
      </c>
      <c r="B2278" s="2" t="s">
        <v>158</v>
      </c>
      <c r="C2278" s="2" t="s">
        <v>2553</v>
      </c>
      <c r="D2278" s="2" t="s">
        <v>49</v>
      </c>
      <c r="E2278" s="2" t="s">
        <v>1022</v>
      </c>
      <c r="F2278" s="2" t="s">
        <v>1014</v>
      </c>
      <c r="G2278" s="2" t="s">
        <v>5560</v>
      </c>
    </row>
    <row r="2279" customFormat="false" ht="15" hidden="false" customHeight="false" outlineLevel="0" collapsed="false">
      <c r="A2279" s="2" t="s">
        <v>5561</v>
      </c>
      <c r="B2279" s="2" t="s">
        <v>158</v>
      </c>
      <c r="C2279" s="2" t="s">
        <v>2553</v>
      </c>
      <c r="D2279" s="2" t="s">
        <v>49</v>
      </c>
      <c r="E2279" s="2" t="s">
        <v>1022</v>
      </c>
      <c r="F2279" s="2" t="s">
        <v>1014</v>
      </c>
      <c r="G2279" s="2" t="s">
        <v>5562</v>
      </c>
    </row>
    <row r="2280" customFormat="false" ht="15" hidden="false" customHeight="false" outlineLevel="0" collapsed="false">
      <c r="A2280" s="2" t="s">
        <v>5563</v>
      </c>
      <c r="B2280" s="2" t="s">
        <v>158</v>
      </c>
      <c r="C2280" s="2" t="s">
        <v>2553</v>
      </c>
      <c r="D2280" s="2" t="s">
        <v>49</v>
      </c>
      <c r="E2280" s="2" t="s">
        <v>1022</v>
      </c>
      <c r="F2280" s="2" t="s">
        <v>1014</v>
      </c>
      <c r="G2280" s="2" t="s">
        <v>5564</v>
      </c>
    </row>
    <row r="2281" customFormat="false" ht="15" hidden="false" customHeight="false" outlineLevel="0" collapsed="false">
      <c r="A2281" s="2" t="s">
        <v>5565</v>
      </c>
      <c r="B2281" s="2" t="s">
        <v>158</v>
      </c>
      <c r="C2281" s="2" t="s">
        <v>2553</v>
      </c>
      <c r="D2281" s="2" t="s">
        <v>49</v>
      </c>
      <c r="E2281" s="2" t="s">
        <v>1022</v>
      </c>
      <c r="F2281" s="2" t="s">
        <v>1014</v>
      </c>
      <c r="G2281" s="2" t="s">
        <v>5566</v>
      </c>
    </row>
    <row r="2282" customFormat="false" ht="15" hidden="false" customHeight="false" outlineLevel="0" collapsed="false">
      <c r="A2282" s="2" t="s">
        <v>5567</v>
      </c>
      <c r="B2282" s="2" t="s">
        <v>158</v>
      </c>
      <c r="C2282" s="2" t="s">
        <v>2553</v>
      </c>
      <c r="D2282" s="2" t="s">
        <v>49</v>
      </c>
      <c r="E2282" s="2" t="s">
        <v>1022</v>
      </c>
      <c r="F2282" s="2" t="s">
        <v>1014</v>
      </c>
      <c r="G2282" s="2" t="s">
        <v>5568</v>
      </c>
    </row>
    <row r="2283" customFormat="false" ht="15" hidden="false" customHeight="false" outlineLevel="0" collapsed="false">
      <c r="A2283" s="2" t="s">
        <v>5569</v>
      </c>
      <c r="B2283" s="2" t="s">
        <v>158</v>
      </c>
      <c r="C2283" s="2" t="s">
        <v>2553</v>
      </c>
      <c r="D2283" s="2" t="s">
        <v>49</v>
      </c>
      <c r="E2283" s="2" t="s">
        <v>1022</v>
      </c>
      <c r="F2283" s="2" t="s">
        <v>1014</v>
      </c>
      <c r="G2283" s="2" t="s">
        <v>5570</v>
      </c>
    </row>
    <row r="2284" customFormat="false" ht="15" hidden="false" customHeight="false" outlineLevel="0" collapsed="false">
      <c r="A2284" s="2" t="s">
        <v>5571</v>
      </c>
      <c r="B2284" s="2" t="s">
        <v>158</v>
      </c>
      <c r="C2284" s="2" t="s">
        <v>2553</v>
      </c>
      <c r="D2284" s="2" t="s">
        <v>49</v>
      </c>
      <c r="E2284" s="2" t="s">
        <v>1022</v>
      </c>
      <c r="F2284" s="2" t="s">
        <v>1014</v>
      </c>
      <c r="G2284" s="2" t="s">
        <v>5572</v>
      </c>
    </row>
    <row r="2285" customFormat="false" ht="15" hidden="false" customHeight="false" outlineLevel="0" collapsed="false">
      <c r="A2285" s="2" t="s">
        <v>5573</v>
      </c>
      <c r="B2285" s="2" t="s">
        <v>158</v>
      </c>
      <c r="C2285" s="2" t="s">
        <v>2553</v>
      </c>
      <c r="D2285" s="2" t="s">
        <v>49</v>
      </c>
      <c r="E2285" s="2" t="s">
        <v>1022</v>
      </c>
      <c r="F2285" s="2" t="s">
        <v>1014</v>
      </c>
      <c r="G2285" s="2" t="s">
        <v>5574</v>
      </c>
    </row>
    <row r="2286" customFormat="false" ht="15" hidden="false" customHeight="false" outlineLevel="0" collapsed="false">
      <c r="A2286" s="2" t="s">
        <v>5575</v>
      </c>
      <c r="B2286" s="2" t="s">
        <v>158</v>
      </c>
      <c r="C2286" s="2" t="s">
        <v>2553</v>
      </c>
      <c r="D2286" s="2" t="s">
        <v>49</v>
      </c>
      <c r="E2286" s="2" t="s">
        <v>1022</v>
      </c>
      <c r="F2286" s="2" t="s">
        <v>1014</v>
      </c>
      <c r="G2286" s="2" t="s">
        <v>5576</v>
      </c>
    </row>
    <row r="2287" customFormat="false" ht="15" hidden="false" customHeight="false" outlineLevel="0" collapsed="false">
      <c r="A2287" s="2" t="s">
        <v>5577</v>
      </c>
      <c r="B2287" s="2" t="s">
        <v>158</v>
      </c>
      <c r="C2287" s="2" t="s">
        <v>2553</v>
      </c>
      <c r="D2287" s="2" t="s">
        <v>49</v>
      </c>
      <c r="E2287" s="2" t="s">
        <v>1022</v>
      </c>
      <c r="F2287" s="2" t="s">
        <v>1014</v>
      </c>
      <c r="G2287" s="2" t="s">
        <v>5578</v>
      </c>
    </row>
    <row r="2288" customFormat="false" ht="15" hidden="false" customHeight="false" outlineLevel="0" collapsed="false">
      <c r="A2288" s="2" t="s">
        <v>5579</v>
      </c>
      <c r="B2288" s="2" t="s">
        <v>158</v>
      </c>
      <c r="C2288" s="2" t="s">
        <v>2553</v>
      </c>
      <c r="D2288" s="2" t="s">
        <v>49</v>
      </c>
      <c r="E2288" s="2" t="s">
        <v>1022</v>
      </c>
      <c r="F2288" s="2" t="s">
        <v>1014</v>
      </c>
      <c r="G2288" s="2" t="s">
        <v>5580</v>
      </c>
    </row>
    <row r="2289" customFormat="false" ht="15" hidden="false" customHeight="false" outlineLevel="0" collapsed="false">
      <c r="A2289" s="2" t="s">
        <v>5581</v>
      </c>
      <c r="B2289" s="2" t="s">
        <v>158</v>
      </c>
      <c r="C2289" s="2" t="s">
        <v>2553</v>
      </c>
      <c r="D2289" s="2" t="s">
        <v>49</v>
      </c>
      <c r="E2289" s="2" t="s">
        <v>1022</v>
      </c>
      <c r="F2289" s="2" t="s">
        <v>1014</v>
      </c>
      <c r="G2289" s="2" t="s">
        <v>5582</v>
      </c>
    </row>
    <row r="2290" customFormat="false" ht="15" hidden="false" customHeight="false" outlineLevel="0" collapsed="false">
      <c r="A2290" s="2" t="s">
        <v>5583</v>
      </c>
      <c r="B2290" s="2" t="s">
        <v>158</v>
      </c>
      <c r="C2290" s="2" t="s">
        <v>2553</v>
      </c>
      <c r="D2290" s="2" t="s">
        <v>49</v>
      </c>
      <c r="E2290" s="2" t="s">
        <v>1022</v>
      </c>
      <c r="F2290" s="2" t="s">
        <v>1014</v>
      </c>
      <c r="G2290" s="2" t="s">
        <v>5584</v>
      </c>
    </row>
    <row r="2291" customFormat="false" ht="15" hidden="false" customHeight="false" outlineLevel="0" collapsed="false">
      <c r="A2291" s="2" t="s">
        <v>5585</v>
      </c>
      <c r="B2291" s="2" t="s">
        <v>158</v>
      </c>
      <c r="C2291" s="2" t="s">
        <v>2553</v>
      </c>
      <c r="D2291" s="2" t="s">
        <v>49</v>
      </c>
      <c r="E2291" s="2" t="s">
        <v>1022</v>
      </c>
      <c r="F2291" s="2" t="s">
        <v>1014</v>
      </c>
      <c r="G2291" s="2" t="s">
        <v>5586</v>
      </c>
    </row>
    <row r="2292" customFormat="false" ht="15" hidden="false" customHeight="false" outlineLevel="0" collapsed="false">
      <c r="A2292" s="2" t="s">
        <v>5587</v>
      </c>
      <c r="B2292" s="2" t="s">
        <v>158</v>
      </c>
      <c r="C2292" s="2" t="s">
        <v>2553</v>
      </c>
      <c r="D2292" s="2" t="s">
        <v>49</v>
      </c>
      <c r="E2292" s="2" t="s">
        <v>1022</v>
      </c>
      <c r="F2292" s="2" t="s">
        <v>1014</v>
      </c>
      <c r="G2292" s="2" t="s">
        <v>5588</v>
      </c>
    </row>
    <row r="2293" customFormat="false" ht="15" hidden="false" customHeight="false" outlineLevel="0" collapsed="false">
      <c r="A2293" s="2" t="s">
        <v>5589</v>
      </c>
      <c r="B2293" s="2" t="s">
        <v>158</v>
      </c>
      <c r="C2293" s="2" t="s">
        <v>2553</v>
      </c>
      <c r="D2293" s="2" t="s">
        <v>49</v>
      </c>
      <c r="E2293" s="2" t="s">
        <v>1022</v>
      </c>
      <c r="F2293" s="2" t="s">
        <v>1014</v>
      </c>
      <c r="G2293" s="2" t="s">
        <v>5590</v>
      </c>
    </row>
    <row r="2294" customFormat="false" ht="15" hidden="false" customHeight="false" outlineLevel="0" collapsed="false">
      <c r="A2294" s="2" t="s">
        <v>5591</v>
      </c>
      <c r="B2294" s="2" t="s">
        <v>158</v>
      </c>
      <c r="C2294" s="2" t="s">
        <v>2553</v>
      </c>
      <c r="D2294" s="2" t="s">
        <v>49</v>
      </c>
      <c r="E2294" s="2" t="s">
        <v>1022</v>
      </c>
      <c r="F2294" s="2" t="s">
        <v>1014</v>
      </c>
      <c r="G2294" s="2" t="s">
        <v>5592</v>
      </c>
    </row>
    <row r="2295" customFormat="false" ht="15" hidden="false" customHeight="false" outlineLevel="0" collapsed="false">
      <c r="A2295" s="2" t="s">
        <v>5593</v>
      </c>
      <c r="B2295" s="2" t="s">
        <v>158</v>
      </c>
      <c r="C2295" s="2" t="s">
        <v>2553</v>
      </c>
      <c r="D2295" s="2" t="s">
        <v>49</v>
      </c>
      <c r="E2295" s="2" t="s">
        <v>1022</v>
      </c>
      <c r="F2295" s="2" t="s">
        <v>1014</v>
      </c>
      <c r="G2295" s="2" t="s">
        <v>5594</v>
      </c>
    </row>
    <row r="2296" customFormat="false" ht="15" hidden="false" customHeight="false" outlineLevel="0" collapsed="false">
      <c r="A2296" s="2" t="s">
        <v>5595</v>
      </c>
      <c r="B2296" s="2" t="s">
        <v>158</v>
      </c>
      <c r="C2296" s="2" t="s">
        <v>2553</v>
      </c>
      <c r="D2296" s="2" t="s">
        <v>49</v>
      </c>
      <c r="E2296" s="2" t="s">
        <v>1022</v>
      </c>
      <c r="F2296" s="2" t="s">
        <v>1014</v>
      </c>
      <c r="G2296" s="2" t="s">
        <v>5596</v>
      </c>
    </row>
    <row r="2297" customFormat="false" ht="15" hidden="false" customHeight="false" outlineLevel="0" collapsed="false">
      <c r="A2297" s="2" t="s">
        <v>5597</v>
      </c>
      <c r="B2297" s="2" t="s">
        <v>158</v>
      </c>
      <c r="C2297" s="2" t="s">
        <v>2553</v>
      </c>
      <c r="D2297" s="2" t="s">
        <v>49</v>
      </c>
      <c r="E2297" s="2" t="s">
        <v>1022</v>
      </c>
      <c r="F2297" s="2" t="s">
        <v>1014</v>
      </c>
      <c r="G2297" s="2" t="s">
        <v>5598</v>
      </c>
    </row>
    <row r="2298" customFormat="false" ht="15" hidden="false" customHeight="false" outlineLevel="0" collapsed="false">
      <c r="A2298" s="2" t="s">
        <v>5599</v>
      </c>
      <c r="B2298" s="2" t="s">
        <v>158</v>
      </c>
      <c r="C2298" s="2" t="s">
        <v>2553</v>
      </c>
      <c r="D2298" s="2" t="s">
        <v>49</v>
      </c>
      <c r="E2298" s="2" t="s">
        <v>1022</v>
      </c>
      <c r="F2298" s="2" t="s">
        <v>1014</v>
      </c>
      <c r="G2298" s="2" t="s">
        <v>5600</v>
      </c>
    </row>
    <row r="2299" customFormat="false" ht="15" hidden="false" customHeight="false" outlineLevel="0" collapsed="false">
      <c r="A2299" s="2" t="s">
        <v>5601</v>
      </c>
      <c r="B2299" s="2" t="s">
        <v>158</v>
      </c>
      <c r="C2299" s="2" t="s">
        <v>2553</v>
      </c>
      <c r="D2299" s="2" t="s">
        <v>49</v>
      </c>
      <c r="E2299" s="2" t="s">
        <v>1022</v>
      </c>
      <c r="F2299" s="2" t="s">
        <v>1014</v>
      </c>
      <c r="G2299" s="2" t="s">
        <v>5602</v>
      </c>
    </row>
    <row r="2300" customFormat="false" ht="15" hidden="false" customHeight="false" outlineLevel="0" collapsed="false">
      <c r="A2300" s="2" t="s">
        <v>5603</v>
      </c>
      <c r="B2300" s="2" t="s">
        <v>158</v>
      </c>
      <c r="C2300" s="2" t="s">
        <v>2553</v>
      </c>
      <c r="D2300" s="2" t="s">
        <v>49</v>
      </c>
      <c r="E2300" s="2" t="s">
        <v>1022</v>
      </c>
      <c r="F2300" s="2" t="s">
        <v>1014</v>
      </c>
      <c r="G2300" s="2" t="s">
        <v>5604</v>
      </c>
    </row>
    <row r="2301" customFormat="false" ht="15" hidden="false" customHeight="false" outlineLevel="0" collapsed="false">
      <c r="A2301" s="2" t="s">
        <v>5605</v>
      </c>
      <c r="B2301" s="2" t="s">
        <v>158</v>
      </c>
      <c r="C2301" s="2" t="s">
        <v>2553</v>
      </c>
      <c r="D2301" s="2" t="s">
        <v>49</v>
      </c>
      <c r="E2301" s="2" t="s">
        <v>1022</v>
      </c>
      <c r="F2301" s="2" t="s">
        <v>1014</v>
      </c>
      <c r="G2301" s="2" t="s">
        <v>5606</v>
      </c>
    </row>
    <row r="2302" customFormat="false" ht="15" hidden="false" customHeight="false" outlineLevel="0" collapsed="false">
      <c r="A2302" s="2" t="s">
        <v>5607</v>
      </c>
      <c r="B2302" s="2" t="s">
        <v>158</v>
      </c>
      <c r="C2302" s="2" t="s">
        <v>2553</v>
      </c>
      <c r="D2302" s="2" t="s">
        <v>49</v>
      </c>
      <c r="E2302" s="2" t="s">
        <v>1022</v>
      </c>
      <c r="F2302" s="2" t="s">
        <v>1014</v>
      </c>
      <c r="G2302" s="2" t="s">
        <v>5608</v>
      </c>
    </row>
    <row r="2303" customFormat="false" ht="15" hidden="false" customHeight="false" outlineLevel="0" collapsed="false">
      <c r="A2303" s="2" t="s">
        <v>5609</v>
      </c>
      <c r="B2303" s="2" t="s">
        <v>158</v>
      </c>
      <c r="C2303" s="2" t="s">
        <v>2553</v>
      </c>
      <c r="D2303" s="2" t="s">
        <v>49</v>
      </c>
      <c r="E2303" s="2" t="s">
        <v>1022</v>
      </c>
      <c r="F2303" s="2" t="s">
        <v>1014</v>
      </c>
      <c r="G2303" s="2" t="s">
        <v>5610</v>
      </c>
    </row>
    <row r="2304" customFormat="false" ht="15" hidden="false" customHeight="false" outlineLevel="0" collapsed="false">
      <c r="A2304" s="2" t="s">
        <v>5611</v>
      </c>
      <c r="B2304" s="2" t="s">
        <v>158</v>
      </c>
      <c r="C2304" s="2" t="s">
        <v>2553</v>
      </c>
      <c r="D2304" s="2" t="s">
        <v>49</v>
      </c>
      <c r="E2304" s="2" t="s">
        <v>1022</v>
      </c>
      <c r="F2304" s="2" t="s">
        <v>1014</v>
      </c>
      <c r="G2304" s="2" t="s">
        <v>5612</v>
      </c>
    </row>
    <row r="2305" customFormat="false" ht="15" hidden="false" customHeight="false" outlineLevel="0" collapsed="false">
      <c r="A2305" s="2" t="s">
        <v>5613</v>
      </c>
      <c r="B2305" s="2" t="s">
        <v>158</v>
      </c>
      <c r="C2305" s="2" t="s">
        <v>2553</v>
      </c>
      <c r="D2305" s="2" t="s">
        <v>49</v>
      </c>
      <c r="E2305" s="2" t="s">
        <v>1022</v>
      </c>
      <c r="F2305" s="2" t="s">
        <v>1014</v>
      </c>
      <c r="G2305" s="2" t="s">
        <v>5614</v>
      </c>
    </row>
    <row r="2306" customFormat="false" ht="15" hidden="false" customHeight="false" outlineLevel="0" collapsed="false">
      <c r="A2306" s="2" t="s">
        <v>5615</v>
      </c>
      <c r="B2306" s="2" t="s">
        <v>158</v>
      </c>
      <c r="C2306" s="2" t="s">
        <v>2553</v>
      </c>
      <c r="D2306" s="2" t="s">
        <v>49</v>
      </c>
      <c r="E2306" s="2" t="s">
        <v>1022</v>
      </c>
      <c r="F2306" s="2" t="s">
        <v>1014</v>
      </c>
      <c r="G2306" s="2" t="s">
        <v>5616</v>
      </c>
    </row>
    <row r="2307" customFormat="false" ht="15" hidden="false" customHeight="false" outlineLevel="0" collapsed="false">
      <c r="A2307" s="2" t="s">
        <v>5617</v>
      </c>
      <c r="B2307" s="2" t="s">
        <v>158</v>
      </c>
      <c r="C2307" s="2" t="s">
        <v>2553</v>
      </c>
      <c r="D2307" s="2" t="s">
        <v>49</v>
      </c>
      <c r="E2307" s="2" t="s">
        <v>1022</v>
      </c>
      <c r="F2307" s="2" t="s">
        <v>1014</v>
      </c>
      <c r="G2307" s="2" t="s">
        <v>5618</v>
      </c>
    </row>
    <row r="2308" customFormat="false" ht="15" hidden="false" customHeight="false" outlineLevel="0" collapsed="false">
      <c r="A2308" s="2" t="s">
        <v>5619</v>
      </c>
      <c r="B2308" s="2" t="s">
        <v>158</v>
      </c>
      <c r="C2308" s="2" t="s">
        <v>2553</v>
      </c>
      <c r="D2308" s="2" t="s">
        <v>49</v>
      </c>
      <c r="E2308" s="2" t="s">
        <v>1022</v>
      </c>
      <c r="F2308" s="2" t="s">
        <v>1014</v>
      </c>
      <c r="G2308" s="2" t="s">
        <v>5620</v>
      </c>
    </row>
    <row r="2309" customFormat="false" ht="15" hidden="false" customHeight="false" outlineLevel="0" collapsed="false">
      <c r="A2309" s="2" t="s">
        <v>5621</v>
      </c>
      <c r="B2309" s="2" t="s">
        <v>158</v>
      </c>
      <c r="C2309" s="2" t="s">
        <v>2553</v>
      </c>
      <c r="D2309" s="2" t="s">
        <v>49</v>
      </c>
      <c r="E2309" s="2" t="s">
        <v>1022</v>
      </c>
      <c r="F2309" s="2" t="s">
        <v>1014</v>
      </c>
      <c r="G2309" s="2" t="s">
        <v>5622</v>
      </c>
    </row>
    <row r="2310" customFormat="false" ht="15" hidden="false" customHeight="false" outlineLevel="0" collapsed="false">
      <c r="A2310" s="2" t="s">
        <v>5623</v>
      </c>
      <c r="B2310" s="2" t="s">
        <v>158</v>
      </c>
      <c r="C2310" s="2" t="s">
        <v>4936</v>
      </c>
      <c r="D2310" s="2" t="s">
        <v>47</v>
      </c>
      <c r="E2310" s="2" t="s">
        <v>1013</v>
      </c>
      <c r="F2310" s="2" t="s">
        <v>1014</v>
      </c>
      <c r="G2310" s="2" t="s">
        <v>4939</v>
      </c>
    </row>
    <row r="2311" customFormat="false" ht="15" hidden="false" customHeight="false" outlineLevel="0" collapsed="false">
      <c r="A2311" s="2" t="s">
        <v>5624</v>
      </c>
      <c r="B2311" s="2" t="s">
        <v>158</v>
      </c>
      <c r="C2311" s="2" t="s">
        <v>4936</v>
      </c>
      <c r="D2311" s="2" t="s">
        <v>47</v>
      </c>
      <c r="E2311" s="2" t="s">
        <v>1013</v>
      </c>
      <c r="F2311" s="2" t="s">
        <v>1014</v>
      </c>
      <c r="G2311" s="2" t="s">
        <v>4939</v>
      </c>
    </row>
    <row r="2312" customFormat="false" ht="15" hidden="false" customHeight="false" outlineLevel="0" collapsed="false">
      <c r="A2312" s="2" t="s">
        <v>5625</v>
      </c>
      <c r="B2312" s="2" t="s">
        <v>158</v>
      </c>
      <c r="C2312" s="2" t="s">
        <v>4936</v>
      </c>
      <c r="D2312" s="2" t="s">
        <v>47</v>
      </c>
      <c r="E2312" s="2" t="s">
        <v>1013</v>
      </c>
      <c r="F2312" s="2" t="s">
        <v>1014</v>
      </c>
      <c r="G2312" s="2" t="s">
        <v>4939</v>
      </c>
    </row>
    <row r="2313" customFormat="false" ht="15" hidden="false" customHeight="false" outlineLevel="0" collapsed="false">
      <c r="A2313" s="2" t="s">
        <v>5626</v>
      </c>
      <c r="B2313" s="2" t="s">
        <v>158</v>
      </c>
      <c r="C2313" s="2" t="s">
        <v>4936</v>
      </c>
      <c r="D2313" s="2" t="s">
        <v>47</v>
      </c>
      <c r="E2313" s="2" t="s">
        <v>1013</v>
      </c>
      <c r="F2313" s="2" t="s">
        <v>1014</v>
      </c>
      <c r="G2313" s="2" t="s">
        <v>5627</v>
      </c>
    </row>
    <row r="2314" customFormat="false" ht="15" hidden="false" customHeight="false" outlineLevel="0" collapsed="false">
      <c r="A2314" s="2" t="s">
        <v>5628</v>
      </c>
      <c r="B2314" s="2" t="s">
        <v>221</v>
      </c>
      <c r="C2314" s="2" t="s">
        <v>5629</v>
      </c>
      <c r="D2314" s="2" t="s">
        <v>47</v>
      </c>
      <c r="E2314" s="2" t="s">
        <v>1013</v>
      </c>
      <c r="F2314" s="2" t="s">
        <v>1014</v>
      </c>
      <c r="G2314" s="2" t="s">
        <v>5630</v>
      </c>
    </row>
    <row r="2315" customFormat="false" ht="15" hidden="false" customHeight="false" outlineLevel="0" collapsed="false">
      <c r="A2315" s="2" t="s">
        <v>5631</v>
      </c>
      <c r="B2315" s="2" t="s">
        <v>221</v>
      </c>
      <c r="C2315" s="2" t="s">
        <v>5629</v>
      </c>
      <c r="D2315" s="2" t="s">
        <v>47</v>
      </c>
      <c r="E2315" s="2" t="s">
        <v>1013</v>
      </c>
      <c r="F2315" s="2" t="s">
        <v>1014</v>
      </c>
      <c r="G2315" s="2" t="s">
        <v>5632</v>
      </c>
    </row>
    <row r="2316" customFormat="false" ht="15" hidden="false" customHeight="false" outlineLevel="0" collapsed="false">
      <c r="A2316" s="2" t="s">
        <v>5633</v>
      </c>
      <c r="B2316" s="2" t="s">
        <v>221</v>
      </c>
      <c r="C2316" s="2" t="s">
        <v>5629</v>
      </c>
      <c r="D2316" s="2" t="s">
        <v>47</v>
      </c>
      <c r="E2316" s="2" t="s">
        <v>1013</v>
      </c>
      <c r="F2316" s="2" t="s">
        <v>1014</v>
      </c>
      <c r="G2316" s="2" t="s">
        <v>5634</v>
      </c>
    </row>
    <row r="2317" customFormat="false" ht="15" hidden="false" customHeight="false" outlineLevel="0" collapsed="false">
      <c r="A2317" s="2" t="s">
        <v>5635</v>
      </c>
      <c r="B2317" s="2" t="s">
        <v>221</v>
      </c>
      <c r="C2317" s="2" t="s">
        <v>5629</v>
      </c>
      <c r="D2317" s="2" t="s">
        <v>47</v>
      </c>
      <c r="E2317" s="2" t="s">
        <v>1013</v>
      </c>
      <c r="F2317" s="2" t="s">
        <v>1014</v>
      </c>
      <c r="G2317" s="2" t="s">
        <v>5636</v>
      </c>
    </row>
    <row r="2318" customFormat="false" ht="15" hidden="false" customHeight="false" outlineLevel="0" collapsed="false">
      <c r="A2318" s="2" t="s">
        <v>5637</v>
      </c>
      <c r="B2318" s="2" t="s">
        <v>221</v>
      </c>
      <c r="C2318" s="2" t="s">
        <v>5629</v>
      </c>
      <c r="D2318" s="2" t="s">
        <v>47</v>
      </c>
      <c r="E2318" s="2" t="s">
        <v>1013</v>
      </c>
      <c r="F2318" s="2" t="s">
        <v>1014</v>
      </c>
      <c r="G2318" s="2" t="s">
        <v>5638</v>
      </c>
    </row>
    <row r="2319" customFormat="false" ht="15" hidden="false" customHeight="false" outlineLevel="0" collapsed="false">
      <c r="A2319" s="2" t="s">
        <v>5639</v>
      </c>
      <c r="B2319" s="2" t="s">
        <v>221</v>
      </c>
      <c r="C2319" s="2" t="s">
        <v>5629</v>
      </c>
      <c r="D2319" s="2" t="s">
        <v>47</v>
      </c>
      <c r="E2319" s="2" t="s">
        <v>1013</v>
      </c>
      <c r="F2319" s="2" t="s">
        <v>1014</v>
      </c>
      <c r="G2319" s="2" t="s">
        <v>5640</v>
      </c>
    </row>
    <row r="2320" customFormat="false" ht="15" hidden="false" customHeight="false" outlineLevel="0" collapsed="false">
      <c r="A2320" s="2" t="s">
        <v>5641</v>
      </c>
      <c r="B2320" s="2" t="s">
        <v>221</v>
      </c>
      <c r="C2320" s="2" t="s">
        <v>5629</v>
      </c>
      <c r="D2320" s="2" t="s">
        <v>47</v>
      </c>
      <c r="E2320" s="2" t="s">
        <v>1013</v>
      </c>
      <c r="F2320" s="2" t="s">
        <v>1014</v>
      </c>
      <c r="G2320" s="2" t="s">
        <v>5642</v>
      </c>
    </row>
    <row r="2321" customFormat="false" ht="15" hidden="false" customHeight="false" outlineLevel="0" collapsed="false">
      <c r="A2321" s="2" t="s">
        <v>5643</v>
      </c>
      <c r="B2321" s="2" t="s">
        <v>221</v>
      </c>
      <c r="C2321" s="2" t="s">
        <v>5629</v>
      </c>
      <c r="D2321" s="2" t="s">
        <v>47</v>
      </c>
      <c r="E2321" s="2" t="s">
        <v>1013</v>
      </c>
      <c r="F2321" s="2" t="s">
        <v>1014</v>
      </c>
      <c r="G2321" s="2" t="s">
        <v>5644</v>
      </c>
    </row>
    <row r="2322" customFormat="false" ht="15" hidden="false" customHeight="false" outlineLevel="0" collapsed="false">
      <c r="A2322" s="2" t="s">
        <v>5645</v>
      </c>
      <c r="B2322" s="2" t="s">
        <v>221</v>
      </c>
      <c r="C2322" s="2" t="s">
        <v>5629</v>
      </c>
      <c r="D2322" s="2" t="s">
        <v>47</v>
      </c>
      <c r="E2322" s="2" t="s">
        <v>1013</v>
      </c>
      <c r="F2322" s="2" t="s">
        <v>1014</v>
      </c>
      <c r="G2322" s="2" t="s">
        <v>5646</v>
      </c>
    </row>
    <row r="2323" customFormat="false" ht="15" hidden="false" customHeight="false" outlineLevel="0" collapsed="false">
      <c r="A2323" s="2" t="s">
        <v>5647</v>
      </c>
      <c r="B2323" s="2" t="s">
        <v>221</v>
      </c>
      <c r="C2323" s="2" t="s">
        <v>5629</v>
      </c>
      <c r="D2323" s="2" t="s">
        <v>47</v>
      </c>
      <c r="E2323" s="2" t="s">
        <v>1013</v>
      </c>
      <c r="F2323" s="2" t="s">
        <v>1014</v>
      </c>
      <c r="G2323" s="2" t="s">
        <v>5648</v>
      </c>
    </row>
    <row r="2324" customFormat="false" ht="15" hidden="false" customHeight="false" outlineLevel="0" collapsed="false">
      <c r="A2324" s="2" t="s">
        <v>5649</v>
      </c>
      <c r="B2324" s="2" t="s">
        <v>221</v>
      </c>
      <c r="C2324" s="2" t="s">
        <v>5629</v>
      </c>
      <c r="D2324" s="2" t="s">
        <v>47</v>
      </c>
      <c r="E2324" s="2" t="s">
        <v>1013</v>
      </c>
      <c r="F2324" s="2" t="s">
        <v>1014</v>
      </c>
      <c r="G2324" s="2" t="s">
        <v>5650</v>
      </c>
    </row>
    <row r="2325" customFormat="false" ht="15" hidden="false" customHeight="false" outlineLevel="0" collapsed="false">
      <c r="A2325" s="2" t="s">
        <v>5651</v>
      </c>
      <c r="B2325" s="2" t="s">
        <v>221</v>
      </c>
      <c r="C2325" s="2" t="s">
        <v>5629</v>
      </c>
      <c r="D2325" s="2" t="s">
        <v>47</v>
      </c>
      <c r="E2325" s="2" t="s">
        <v>1013</v>
      </c>
      <c r="F2325" s="2" t="s">
        <v>1014</v>
      </c>
      <c r="G2325" s="2" t="s">
        <v>5652</v>
      </c>
    </row>
    <row r="2326" customFormat="false" ht="15" hidden="false" customHeight="false" outlineLevel="0" collapsed="false">
      <c r="A2326" s="2" t="s">
        <v>5653</v>
      </c>
      <c r="B2326" s="2" t="s">
        <v>221</v>
      </c>
      <c r="C2326" s="2" t="s">
        <v>5629</v>
      </c>
      <c r="D2326" s="2" t="s">
        <v>47</v>
      </c>
      <c r="E2326" s="2" t="s">
        <v>1013</v>
      </c>
      <c r="F2326" s="2" t="s">
        <v>1014</v>
      </c>
      <c r="G2326" s="2" t="s">
        <v>5654</v>
      </c>
    </row>
    <row r="2327" customFormat="false" ht="15" hidden="false" customHeight="false" outlineLevel="0" collapsed="false">
      <c r="A2327" s="2" t="s">
        <v>5655</v>
      </c>
      <c r="B2327" s="2" t="s">
        <v>221</v>
      </c>
      <c r="C2327" s="2" t="s">
        <v>5629</v>
      </c>
      <c r="D2327" s="2" t="s">
        <v>47</v>
      </c>
      <c r="E2327" s="2" t="s">
        <v>1013</v>
      </c>
      <c r="F2327" s="2" t="s">
        <v>1014</v>
      </c>
      <c r="G2327" s="2" t="s">
        <v>5656</v>
      </c>
    </row>
    <row r="2328" customFormat="false" ht="15" hidden="false" customHeight="false" outlineLevel="0" collapsed="false">
      <c r="A2328" s="2" t="s">
        <v>5657</v>
      </c>
      <c r="B2328" s="2" t="s">
        <v>221</v>
      </c>
      <c r="C2328" s="2" t="s">
        <v>5629</v>
      </c>
      <c r="D2328" s="2" t="s">
        <v>47</v>
      </c>
      <c r="E2328" s="2" t="s">
        <v>1013</v>
      </c>
      <c r="F2328" s="2" t="s">
        <v>1014</v>
      </c>
      <c r="G2328" s="2" t="s">
        <v>5658</v>
      </c>
    </row>
    <row r="2329" customFormat="false" ht="15" hidden="false" customHeight="false" outlineLevel="0" collapsed="false">
      <c r="A2329" s="2" t="s">
        <v>5659</v>
      </c>
      <c r="B2329" s="2" t="s">
        <v>221</v>
      </c>
      <c r="C2329" s="2" t="s">
        <v>5629</v>
      </c>
      <c r="D2329" s="2" t="s">
        <v>47</v>
      </c>
      <c r="E2329" s="2" t="s">
        <v>1013</v>
      </c>
      <c r="F2329" s="2" t="s">
        <v>1014</v>
      </c>
      <c r="G2329" s="2" t="s">
        <v>5660</v>
      </c>
    </row>
    <row r="2330" customFormat="false" ht="15" hidden="false" customHeight="false" outlineLevel="0" collapsed="false">
      <c r="A2330" s="2" t="s">
        <v>5661</v>
      </c>
      <c r="B2330" s="2" t="s">
        <v>221</v>
      </c>
      <c r="C2330" s="2" t="s">
        <v>5629</v>
      </c>
      <c r="D2330" s="2" t="s">
        <v>47</v>
      </c>
      <c r="E2330" s="2" t="s">
        <v>1013</v>
      </c>
      <c r="F2330" s="2" t="s">
        <v>1014</v>
      </c>
      <c r="G2330" s="2" t="s">
        <v>5662</v>
      </c>
    </row>
    <row r="2331" customFormat="false" ht="15" hidden="false" customHeight="false" outlineLevel="0" collapsed="false">
      <c r="A2331" s="2" t="s">
        <v>5663</v>
      </c>
      <c r="B2331" s="2" t="s">
        <v>221</v>
      </c>
      <c r="C2331" s="2" t="s">
        <v>5629</v>
      </c>
      <c r="D2331" s="2" t="s">
        <v>47</v>
      </c>
      <c r="E2331" s="2" t="s">
        <v>1013</v>
      </c>
      <c r="F2331" s="2" t="s">
        <v>1014</v>
      </c>
      <c r="G2331" s="2" t="s">
        <v>5664</v>
      </c>
    </row>
    <row r="2332" customFormat="false" ht="15" hidden="false" customHeight="false" outlineLevel="0" collapsed="false">
      <c r="A2332" s="2" t="s">
        <v>5665</v>
      </c>
      <c r="B2332" s="2" t="s">
        <v>221</v>
      </c>
      <c r="C2332" s="2" t="s">
        <v>5629</v>
      </c>
      <c r="D2332" s="2" t="s">
        <v>47</v>
      </c>
      <c r="E2332" s="2" t="s">
        <v>1013</v>
      </c>
      <c r="F2332" s="2" t="s">
        <v>1014</v>
      </c>
      <c r="G2332" s="2" t="s">
        <v>5666</v>
      </c>
    </row>
    <row r="2333" customFormat="false" ht="15" hidden="false" customHeight="false" outlineLevel="0" collapsed="false">
      <c r="A2333" s="2" t="s">
        <v>5667</v>
      </c>
      <c r="B2333" s="2" t="s">
        <v>221</v>
      </c>
      <c r="C2333" s="2" t="s">
        <v>5629</v>
      </c>
      <c r="D2333" s="2" t="s">
        <v>47</v>
      </c>
      <c r="E2333" s="2" t="s">
        <v>1013</v>
      </c>
      <c r="F2333" s="2" t="s">
        <v>1014</v>
      </c>
      <c r="G2333" s="2" t="s">
        <v>5668</v>
      </c>
    </row>
    <row r="2334" customFormat="false" ht="15" hidden="false" customHeight="false" outlineLevel="0" collapsed="false">
      <c r="A2334" s="2" t="s">
        <v>5669</v>
      </c>
      <c r="B2334" s="2" t="s">
        <v>221</v>
      </c>
      <c r="C2334" s="2" t="s">
        <v>5629</v>
      </c>
      <c r="D2334" s="2" t="s">
        <v>47</v>
      </c>
      <c r="E2334" s="2" t="s">
        <v>1013</v>
      </c>
      <c r="F2334" s="2" t="s">
        <v>1014</v>
      </c>
      <c r="G2334" s="2" t="s">
        <v>5670</v>
      </c>
    </row>
    <row r="2335" customFormat="false" ht="15" hidden="false" customHeight="false" outlineLevel="0" collapsed="false">
      <c r="A2335" s="2" t="s">
        <v>5671</v>
      </c>
      <c r="B2335" s="2" t="s">
        <v>221</v>
      </c>
      <c r="C2335" s="2" t="s">
        <v>5629</v>
      </c>
      <c r="D2335" s="2" t="s">
        <v>47</v>
      </c>
      <c r="E2335" s="2" t="s">
        <v>1013</v>
      </c>
      <c r="F2335" s="2" t="s">
        <v>1014</v>
      </c>
      <c r="G2335" s="2" t="s">
        <v>5672</v>
      </c>
    </row>
    <row r="2336" customFormat="false" ht="15" hidden="false" customHeight="false" outlineLevel="0" collapsed="false">
      <c r="A2336" s="2" t="s">
        <v>5673</v>
      </c>
      <c r="B2336" s="2" t="s">
        <v>221</v>
      </c>
      <c r="C2336" s="2" t="s">
        <v>5629</v>
      </c>
      <c r="D2336" s="2" t="s">
        <v>47</v>
      </c>
      <c r="E2336" s="2" t="s">
        <v>1013</v>
      </c>
      <c r="F2336" s="2" t="s">
        <v>1014</v>
      </c>
      <c r="G2336" s="2" t="s">
        <v>5674</v>
      </c>
    </row>
    <row r="2337" customFormat="false" ht="15" hidden="false" customHeight="false" outlineLevel="0" collapsed="false">
      <c r="A2337" s="2" t="s">
        <v>5675</v>
      </c>
      <c r="B2337" s="2" t="s">
        <v>221</v>
      </c>
      <c r="C2337" s="2" t="s">
        <v>5629</v>
      </c>
      <c r="D2337" s="2" t="s">
        <v>47</v>
      </c>
      <c r="E2337" s="2" t="s">
        <v>1013</v>
      </c>
      <c r="F2337" s="2" t="s">
        <v>1014</v>
      </c>
      <c r="G2337" s="2" t="s">
        <v>5676</v>
      </c>
    </row>
    <row r="2338" customFormat="false" ht="15" hidden="false" customHeight="false" outlineLevel="0" collapsed="false">
      <c r="A2338" s="2" t="s">
        <v>5677</v>
      </c>
      <c r="B2338" s="2" t="s">
        <v>221</v>
      </c>
      <c r="C2338" s="2" t="s">
        <v>5629</v>
      </c>
      <c r="D2338" s="2" t="s">
        <v>47</v>
      </c>
      <c r="E2338" s="2" t="s">
        <v>1013</v>
      </c>
      <c r="F2338" s="2" t="s">
        <v>1014</v>
      </c>
      <c r="G2338" s="2" t="s">
        <v>5678</v>
      </c>
    </row>
    <row r="2339" customFormat="false" ht="15" hidden="false" customHeight="false" outlineLevel="0" collapsed="false">
      <c r="A2339" s="2" t="s">
        <v>5679</v>
      </c>
      <c r="B2339" s="2" t="s">
        <v>221</v>
      </c>
      <c r="C2339" s="2" t="s">
        <v>5629</v>
      </c>
      <c r="D2339" s="2" t="s">
        <v>47</v>
      </c>
      <c r="E2339" s="2" t="s">
        <v>1013</v>
      </c>
      <c r="F2339" s="2" t="s">
        <v>1014</v>
      </c>
      <c r="G2339" s="2" t="s">
        <v>5680</v>
      </c>
    </row>
    <row r="2340" customFormat="false" ht="15" hidden="false" customHeight="false" outlineLevel="0" collapsed="false">
      <c r="A2340" s="2" t="s">
        <v>5681</v>
      </c>
      <c r="B2340" s="2" t="s">
        <v>221</v>
      </c>
      <c r="C2340" s="2" t="s">
        <v>5629</v>
      </c>
      <c r="D2340" s="2" t="s">
        <v>47</v>
      </c>
      <c r="E2340" s="2" t="s">
        <v>1013</v>
      </c>
      <c r="F2340" s="2" t="s">
        <v>1014</v>
      </c>
      <c r="G2340" s="2" t="s">
        <v>5682</v>
      </c>
    </row>
    <row r="2341" customFormat="false" ht="15" hidden="false" customHeight="false" outlineLevel="0" collapsed="false">
      <c r="A2341" s="2" t="s">
        <v>5683</v>
      </c>
      <c r="B2341" s="2" t="s">
        <v>221</v>
      </c>
      <c r="C2341" s="2" t="s">
        <v>5629</v>
      </c>
      <c r="D2341" s="2" t="s">
        <v>47</v>
      </c>
      <c r="E2341" s="2" t="s">
        <v>1013</v>
      </c>
      <c r="F2341" s="2" t="s">
        <v>1014</v>
      </c>
      <c r="G2341" s="2" t="s">
        <v>5684</v>
      </c>
    </row>
    <row r="2342" customFormat="false" ht="15" hidden="false" customHeight="false" outlineLevel="0" collapsed="false">
      <c r="A2342" s="2" t="s">
        <v>5685</v>
      </c>
      <c r="B2342" s="2" t="s">
        <v>221</v>
      </c>
      <c r="C2342" s="2" t="s">
        <v>5629</v>
      </c>
      <c r="D2342" s="2" t="s">
        <v>47</v>
      </c>
      <c r="E2342" s="2" t="s">
        <v>1013</v>
      </c>
      <c r="F2342" s="2" t="s">
        <v>1014</v>
      </c>
      <c r="G2342" s="2" t="s">
        <v>5686</v>
      </c>
    </row>
    <row r="2343" customFormat="false" ht="15" hidden="false" customHeight="false" outlineLevel="0" collapsed="false">
      <c r="A2343" s="2" t="s">
        <v>5687</v>
      </c>
      <c r="B2343" s="2" t="s">
        <v>221</v>
      </c>
      <c r="C2343" s="2" t="s">
        <v>5629</v>
      </c>
      <c r="D2343" s="2" t="s">
        <v>47</v>
      </c>
      <c r="E2343" s="2" t="s">
        <v>1013</v>
      </c>
      <c r="F2343" s="2" t="s">
        <v>1014</v>
      </c>
      <c r="G2343" s="2" t="s">
        <v>5688</v>
      </c>
    </row>
    <row r="2344" customFormat="false" ht="15" hidden="false" customHeight="false" outlineLevel="0" collapsed="false">
      <c r="A2344" s="2" t="s">
        <v>5689</v>
      </c>
      <c r="B2344" s="2" t="s">
        <v>221</v>
      </c>
      <c r="C2344" s="2" t="s">
        <v>5629</v>
      </c>
      <c r="D2344" s="2" t="s">
        <v>47</v>
      </c>
      <c r="E2344" s="2" t="s">
        <v>1013</v>
      </c>
      <c r="F2344" s="2" t="s">
        <v>1014</v>
      </c>
      <c r="G2344" s="2" t="s">
        <v>5690</v>
      </c>
    </row>
    <row r="2345" customFormat="false" ht="15" hidden="false" customHeight="false" outlineLevel="0" collapsed="false">
      <c r="A2345" s="2" t="s">
        <v>5691</v>
      </c>
      <c r="B2345" s="2" t="s">
        <v>221</v>
      </c>
      <c r="C2345" s="2" t="s">
        <v>5629</v>
      </c>
      <c r="D2345" s="2" t="s">
        <v>47</v>
      </c>
      <c r="E2345" s="2" t="s">
        <v>1013</v>
      </c>
      <c r="F2345" s="2" t="s">
        <v>1014</v>
      </c>
      <c r="G2345" s="2" t="s">
        <v>5692</v>
      </c>
    </row>
    <row r="2346" customFormat="false" ht="15" hidden="false" customHeight="false" outlineLevel="0" collapsed="false">
      <c r="A2346" s="2" t="s">
        <v>5693</v>
      </c>
      <c r="B2346" s="2" t="s">
        <v>221</v>
      </c>
      <c r="C2346" s="2" t="s">
        <v>5629</v>
      </c>
      <c r="D2346" s="2" t="s">
        <v>47</v>
      </c>
      <c r="E2346" s="2" t="s">
        <v>1013</v>
      </c>
      <c r="F2346" s="2" t="s">
        <v>1014</v>
      </c>
      <c r="G2346" s="2" t="s">
        <v>5694</v>
      </c>
    </row>
    <row r="2347" customFormat="false" ht="15" hidden="false" customHeight="false" outlineLevel="0" collapsed="false">
      <c r="A2347" s="2" t="s">
        <v>5695</v>
      </c>
      <c r="B2347" s="2" t="s">
        <v>221</v>
      </c>
      <c r="C2347" s="2" t="s">
        <v>5629</v>
      </c>
      <c r="D2347" s="2" t="s">
        <v>47</v>
      </c>
      <c r="E2347" s="2" t="s">
        <v>1013</v>
      </c>
      <c r="F2347" s="2" t="s">
        <v>1014</v>
      </c>
      <c r="G2347" s="2" t="s">
        <v>5696</v>
      </c>
    </row>
    <row r="2348" customFormat="false" ht="15" hidden="false" customHeight="false" outlineLevel="0" collapsed="false">
      <c r="A2348" s="2" t="s">
        <v>5697</v>
      </c>
      <c r="B2348" s="2" t="s">
        <v>221</v>
      </c>
      <c r="C2348" s="2" t="s">
        <v>5629</v>
      </c>
      <c r="D2348" s="2" t="s">
        <v>47</v>
      </c>
      <c r="E2348" s="2" t="s">
        <v>1013</v>
      </c>
      <c r="F2348" s="2" t="s">
        <v>1014</v>
      </c>
      <c r="G2348" s="2" t="s">
        <v>5698</v>
      </c>
    </row>
    <row r="2349" customFormat="false" ht="15" hidden="false" customHeight="false" outlineLevel="0" collapsed="false">
      <c r="A2349" s="2" t="s">
        <v>5699</v>
      </c>
      <c r="B2349" s="2" t="s">
        <v>221</v>
      </c>
      <c r="C2349" s="2" t="s">
        <v>5629</v>
      </c>
      <c r="D2349" s="2" t="s">
        <v>47</v>
      </c>
      <c r="E2349" s="2" t="s">
        <v>1013</v>
      </c>
      <c r="F2349" s="2" t="s">
        <v>1014</v>
      </c>
      <c r="G2349" s="2" t="s">
        <v>5700</v>
      </c>
    </row>
    <row r="2350" customFormat="false" ht="15" hidden="false" customHeight="false" outlineLevel="0" collapsed="false">
      <c r="A2350" s="2" t="s">
        <v>5701</v>
      </c>
      <c r="B2350" s="2" t="s">
        <v>221</v>
      </c>
      <c r="C2350" s="2" t="s">
        <v>5629</v>
      </c>
      <c r="D2350" s="2" t="s">
        <v>47</v>
      </c>
      <c r="E2350" s="2" t="s">
        <v>1013</v>
      </c>
      <c r="F2350" s="2" t="s">
        <v>1014</v>
      </c>
      <c r="G2350" s="2" t="s">
        <v>5702</v>
      </c>
    </row>
    <row r="2351" customFormat="false" ht="15" hidden="false" customHeight="false" outlineLevel="0" collapsed="false">
      <c r="A2351" s="2" t="s">
        <v>5703</v>
      </c>
      <c r="B2351" s="2" t="s">
        <v>221</v>
      </c>
      <c r="C2351" s="2" t="s">
        <v>5704</v>
      </c>
      <c r="D2351" s="2" t="s">
        <v>48</v>
      </c>
      <c r="E2351" s="2" t="s">
        <v>1391</v>
      </c>
      <c r="F2351" s="2" t="s">
        <v>1014</v>
      </c>
      <c r="G2351" s="2" t="s">
        <v>5705</v>
      </c>
    </row>
    <row r="2352" customFormat="false" ht="15" hidden="false" customHeight="false" outlineLevel="0" collapsed="false">
      <c r="A2352" s="2" t="s">
        <v>5706</v>
      </c>
      <c r="B2352" s="2" t="s">
        <v>221</v>
      </c>
      <c r="C2352" s="2" t="s">
        <v>5704</v>
      </c>
      <c r="D2352" s="2" t="s">
        <v>48</v>
      </c>
      <c r="E2352" s="2" t="s">
        <v>1391</v>
      </c>
      <c r="F2352" s="2" t="s">
        <v>1014</v>
      </c>
      <c r="G2352" s="2" t="s">
        <v>5707</v>
      </c>
    </row>
    <row r="2353" customFormat="false" ht="15" hidden="false" customHeight="false" outlineLevel="0" collapsed="false">
      <c r="A2353" s="2" t="s">
        <v>5708</v>
      </c>
      <c r="B2353" s="2" t="s">
        <v>221</v>
      </c>
      <c r="C2353" s="2" t="s">
        <v>5704</v>
      </c>
      <c r="D2353" s="2" t="s">
        <v>48</v>
      </c>
      <c r="E2353" s="2" t="s">
        <v>1391</v>
      </c>
      <c r="F2353" s="2" t="s">
        <v>1014</v>
      </c>
      <c r="G2353" s="2" t="s">
        <v>5709</v>
      </c>
    </row>
    <row r="2354" customFormat="false" ht="15" hidden="false" customHeight="false" outlineLevel="0" collapsed="false">
      <c r="A2354" s="2" t="s">
        <v>5710</v>
      </c>
      <c r="B2354" s="2" t="s">
        <v>221</v>
      </c>
      <c r="C2354" s="2" t="s">
        <v>5704</v>
      </c>
      <c r="D2354" s="2" t="s">
        <v>48</v>
      </c>
      <c r="E2354" s="2" t="s">
        <v>1391</v>
      </c>
      <c r="F2354" s="2" t="s">
        <v>1014</v>
      </c>
      <c r="G2354" s="2" t="s">
        <v>5711</v>
      </c>
    </row>
    <row r="2355" customFormat="false" ht="15" hidden="false" customHeight="false" outlineLevel="0" collapsed="false">
      <c r="A2355" s="2" t="s">
        <v>5712</v>
      </c>
      <c r="B2355" s="2" t="s">
        <v>221</v>
      </c>
      <c r="C2355" s="2" t="s">
        <v>5629</v>
      </c>
      <c r="D2355" s="2" t="s">
        <v>47</v>
      </c>
      <c r="E2355" s="2" t="s">
        <v>1013</v>
      </c>
      <c r="F2355" s="2" t="s">
        <v>1014</v>
      </c>
      <c r="G2355" s="2" t="s">
        <v>5713</v>
      </c>
    </row>
    <row r="2356" customFormat="false" ht="15" hidden="false" customHeight="false" outlineLevel="0" collapsed="false">
      <c r="A2356" s="2" t="s">
        <v>5714</v>
      </c>
      <c r="B2356" s="2" t="s">
        <v>221</v>
      </c>
      <c r="C2356" s="2" t="s">
        <v>5629</v>
      </c>
      <c r="D2356" s="2" t="s">
        <v>47</v>
      </c>
      <c r="E2356" s="2" t="s">
        <v>1013</v>
      </c>
      <c r="F2356" s="2" t="s">
        <v>1014</v>
      </c>
      <c r="G2356" s="2" t="s">
        <v>5715</v>
      </c>
    </row>
    <row r="2357" customFormat="false" ht="15" hidden="false" customHeight="false" outlineLevel="0" collapsed="false">
      <c r="A2357" s="2" t="s">
        <v>5716</v>
      </c>
      <c r="B2357" s="2" t="s">
        <v>221</v>
      </c>
      <c r="C2357" s="2" t="s">
        <v>5629</v>
      </c>
      <c r="D2357" s="2" t="s">
        <v>47</v>
      </c>
      <c r="E2357" s="2" t="s">
        <v>1013</v>
      </c>
      <c r="F2357" s="2" t="s">
        <v>1014</v>
      </c>
      <c r="G2357" s="2" t="s">
        <v>5717</v>
      </c>
    </row>
    <row r="2358" customFormat="false" ht="15" hidden="false" customHeight="false" outlineLevel="0" collapsed="false">
      <c r="A2358" s="2" t="s">
        <v>5718</v>
      </c>
      <c r="B2358" s="2" t="s">
        <v>221</v>
      </c>
      <c r="C2358" s="2" t="s">
        <v>5629</v>
      </c>
      <c r="D2358" s="2" t="s">
        <v>47</v>
      </c>
      <c r="E2358" s="2" t="s">
        <v>1013</v>
      </c>
      <c r="F2358" s="2" t="s">
        <v>1014</v>
      </c>
      <c r="G2358" s="2" t="s">
        <v>5719</v>
      </c>
    </row>
    <row r="2359" customFormat="false" ht="15" hidden="false" customHeight="false" outlineLevel="0" collapsed="false">
      <c r="A2359" s="2" t="s">
        <v>5720</v>
      </c>
      <c r="B2359" s="2" t="s">
        <v>221</v>
      </c>
      <c r="C2359" s="2" t="s">
        <v>5629</v>
      </c>
      <c r="D2359" s="2" t="s">
        <v>47</v>
      </c>
      <c r="E2359" s="2" t="s">
        <v>1013</v>
      </c>
      <c r="F2359" s="2" t="s">
        <v>1014</v>
      </c>
      <c r="G2359" s="2" t="s">
        <v>5721</v>
      </c>
    </row>
    <row r="2360" customFormat="false" ht="15" hidden="false" customHeight="false" outlineLevel="0" collapsed="false">
      <c r="A2360" s="2" t="s">
        <v>5722</v>
      </c>
      <c r="B2360" s="2" t="s">
        <v>221</v>
      </c>
      <c r="C2360" s="2" t="s">
        <v>5629</v>
      </c>
      <c r="D2360" s="2" t="s">
        <v>47</v>
      </c>
      <c r="E2360" s="2" t="s">
        <v>1013</v>
      </c>
      <c r="F2360" s="2" t="s">
        <v>1014</v>
      </c>
      <c r="G2360" s="2" t="s">
        <v>5723</v>
      </c>
    </row>
    <row r="2361" customFormat="false" ht="15" hidden="false" customHeight="false" outlineLevel="0" collapsed="false">
      <c r="A2361" s="2" t="s">
        <v>5724</v>
      </c>
      <c r="B2361" s="2" t="s">
        <v>221</v>
      </c>
      <c r="C2361" s="2" t="s">
        <v>5629</v>
      </c>
      <c r="D2361" s="2" t="s">
        <v>47</v>
      </c>
      <c r="E2361" s="2" t="s">
        <v>1013</v>
      </c>
      <c r="F2361" s="2" t="s">
        <v>1014</v>
      </c>
      <c r="G2361" s="2" t="s">
        <v>5725</v>
      </c>
    </row>
    <row r="2362" customFormat="false" ht="15" hidden="false" customHeight="false" outlineLevel="0" collapsed="false">
      <c r="A2362" s="2" t="s">
        <v>5726</v>
      </c>
      <c r="B2362" s="2" t="s">
        <v>221</v>
      </c>
      <c r="C2362" s="2" t="s">
        <v>5629</v>
      </c>
      <c r="D2362" s="2" t="s">
        <v>47</v>
      </c>
      <c r="E2362" s="2" t="s">
        <v>1013</v>
      </c>
      <c r="F2362" s="2" t="s">
        <v>1014</v>
      </c>
      <c r="G2362" s="2" t="s">
        <v>5727</v>
      </c>
    </row>
    <row r="2363" customFormat="false" ht="15" hidden="false" customHeight="false" outlineLevel="0" collapsed="false">
      <c r="A2363" s="2" t="s">
        <v>5728</v>
      </c>
      <c r="B2363" s="2" t="s">
        <v>221</v>
      </c>
      <c r="C2363" s="2" t="s">
        <v>5629</v>
      </c>
      <c r="D2363" s="2" t="s">
        <v>47</v>
      </c>
      <c r="E2363" s="2" t="s">
        <v>1013</v>
      </c>
      <c r="F2363" s="2" t="s">
        <v>1014</v>
      </c>
      <c r="G2363" s="2" t="s">
        <v>5729</v>
      </c>
    </row>
    <row r="2364" customFormat="false" ht="15" hidden="false" customHeight="false" outlineLevel="0" collapsed="false">
      <c r="A2364" s="2" t="s">
        <v>5730</v>
      </c>
      <c r="B2364" s="2" t="s">
        <v>221</v>
      </c>
      <c r="C2364" s="2" t="s">
        <v>5629</v>
      </c>
      <c r="D2364" s="2" t="s">
        <v>47</v>
      </c>
      <c r="E2364" s="2" t="s">
        <v>1013</v>
      </c>
      <c r="F2364" s="2" t="s">
        <v>1014</v>
      </c>
      <c r="G2364" s="2" t="s">
        <v>5731</v>
      </c>
    </row>
    <row r="2365" customFormat="false" ht="15" hidden="false" customHeight="false" outlineLevel="0" collapsed="false">
      <c r="A2365" s="2" t="s">
        <v>5732</v>
      </c>
      <c r="B2365" s="2" t="s">
        <v>221</v>
      </c>
      <c r="C2365" s="2" t="s">
        <v>5629</v>
      </c>
      <c r="D2365" s="2" t="s">
        <v>47</v>
      </c>
      <c r="E2365" s="2" t="s">
        <v>1013</v>
      </c>
      <c r="F2365" s="2" t="s">
        <v>1014</v>
      </c>
      <c r="G2365" s="2" t="s">
        <v>5733</v>
      </c>
    </row>
    <row r="2366" customFormat="false" ht="15" hidden="false" customHeight="false" outlineLevel="0" collapsed="false">
      <c r="A2366" s="2" t="s">
        <v>5734</v>
      </c>
      <c r="B2366" s="2" t="s">
        <v>221</v>
      </c>
      <c r="C2366" s="2" t="s">
        <v>5629</v>
      </c>
      <c r="D2366" s="2" t="s">
        <v>47</v>
      </c>
      <c r="E2366" s="2" t="s">
        <v>1013</v>
      </c>
      <c r="F2366" s="2" t="s">
        <v>1014</v>
      </c>
      <c r="G2366" s="2" t="s">
        <v>5735</v>
      </c>
    </row>
    <row r="2367" customFormat="false" ht="15" hidden="false" customHeight="false" outlineLevel="0" collapsed="false">
      <c r="A2367" s="2" t="s">
        <v>5736</v>
      </c>
      <c r="B2367" s="2" t="s">
        <v>221</v>
      </c>
      <c r="C2367" s="2" t="s">
        <v>5629</v>
      </c>
      <c r="D2367" s="2" t="s">
        <v>47</v>
      </c>
      <c r="E2367" s="2" t="s">
        <v>1013</v>
      </c>
      <c r="F2367" s="2" t="s">
        <v>1014</v>
      </c>
      <c r="G2367" s="2" t="s">
        <v>5737</v>
      </c>
    </row>
    <row r="2368" customFormat="false" ht="15" hidden="false" customHeight="false" outlineLevel="0" collapsed="false">
      <c r="A2368" s="2" t="s">
        <v>5738</v>
      </c>
      <c r="B2368" s="2" t="s">
        <v>221</v>
      </c>
      <c r="C2368" s="2" t="s">
        <v>5629</v>
      </c>
      <c r="D2368" s="2" t="s">
        <v>47</v>
      </c>
      <c r="E2368" s="2" t="s">
        <v>1013</v>
      </c>
      <c r="F2368" s="2" t="s">
        <v>1014</v>
      </c>
      <c r="G2368" s="2" t="s">
        <v>5739</v>
      </c>
    </row>
    <row r="2369" customFormat="false" ht="15" hidden="false" customHeight="false" outlineLevel="0" collapsed="false">
      <c r="A2369" s="2" t="s">
        <v>5740</v>
      </c>
      <c r="B2369" s="2" t="s">
        <v>221</v>
      </c>
      <c r="C2369" s="2" t="s">
        <v>5629</v>
      </c>
      <c r="D2369" s="2" t="s">
        <v>47</v>
      </c>
      <c r="E2369" s="2" t="s">
        <v>1013</v>
      </c>
      <c r="F2369" s="2" t="s">
        <v>1014</v>
      </c>
      <c r="G2369" s="2" t="s">
        <v>5741</v>
      </c>
    </row>
    <row r="2370" customFormat="false" ht="15" hidden="false" customHeight="false" outlineLevel="0" collapsed="false">
      <c r="A2370" s="2" t="s">
        <v>5742</v>
      </c>
      <c r="B2370" s="2" t="s">
        <v>221</v>
      </c>
      <c r="C2370" s="2" t="s">
        <v>5629</v>
      </c>
      <c r="D2370" s="2" t="s">
        <v>47</v>
      </c>
      <c r="E2370" s="2" t="s">
        <v>1013</v>
      </c>
      <c r="F2370" s="2" t="s">
        <v>1014</v>
      </c>
      <c r="G2370" s="2" t="s">
        <v>5743</v>
      </c>
    </row>
    <row r="2371" customFormat="false" ht="15" hidden="false" customHeight="false" outlineLevel="0" collapsed="false">
      <c r="A2371" s="2" t="s">
        <v>5744</v>
      </c>
      <c r="B2371" s="2" t="s">
        <v>221</v>
      </c>
      <c r="C2371" s="2" t="s">
        <v>5629</v>
      </c>
      <c r="D2371" s="2" t="s">
        <v>47</v>
      </c>
      <c r="E2371" s="2" t="s">
        <v>1013</v>
      </c>
      <c r="F2371" s="2" t="s">
        <v>1014</v>
      </c>
      <c r="G2371" s="2" t="s">
        <v>5745</v>
      </c>
    </row>
    <row r="2372" customFormat="false" ht="15" hidden="false" customHeight="false" outlineLevel="0" collapsed="false">
      <c r="A2372" s="2" t="s">
        <v>5746</v>
      </c>
      <c r="B2372" s="2" t="s">
        <v>221</v>
      </c>
      <c r="C2372" s="2" t="s">
        <v>5629</v>
      </c>
      <c r="D2372" s="2" t="s">
        <v>47</v>
      </c>
      <c r="E2372" s="2" t="s">
        <v>1013</v>
      </c>
      <c r="F2372" s="2" t="s">
        <v>1014</v>
      </c>
      <c r="G2372" s="2" t="s">
        <v>5747</v>
      </c>
    </row>
    <row r="2373" customFormat="false" ht="15" hidden="false" customHeight="false" outlineLevel="0" collapsed="false">
      <c r="A2373" s="2" t="s">
        <v>5748</v>
      </c>
      <c r="B2373" s="2" t="s">
        <v>221</v>
      </c>
      <c r="C2373" s="2" t="s">
        <v>5629</v>
      </c>
      <c r="D2373" s="2" t="s">
        <v>47</v>
      </c>
      <c r="E2373" s="2" t="s">
        <v>1013</v>
      </c>
      <c r="F2373" s="2" t="s">
        <v>1014</v>
      </c>
      <c r="G2373" s="2" t="s">
        <v>5749</v>
      </c>
    </row>
    <row r="2374" customFormat="false" ht="15" hidden="false" customHeight="false" outlineLevel="0" collapsed="false">
      <c r="A2374" s="2" t="s">
        <v>5750</v>
      </c>
      <c r="B2374" s="2" t="s">
        <v>221</v>
      </c>
      <c r="C2374" s="2" t="s">
        <v>5629</v>
      </c>
      <c r="D2374" s="2" t="s">
        <v>47</v>
      </c>
      <c r="E2374" s="2" t="s">
        <v>1013</v>
      </c>
      <c r="F2374" s="2" t="s">
        <v>1014</v>
      </c>
      <c r="G2374" s="2" t="s">
        <v>5751</v>
      </c>
    </row>
    <row r="2375" customFormat="false" ht="15" hidden="false" customHeight="false" outlineLevel="0" collapsed="false">
      <c r="A2375" s="2" t="s">
        <v>5752</v>
      </c>
      <c r="B2375" s="2" t="s">
        <v>221</v>
      </c>
      <c r="C2375" s="2" t="s">
        <v>5629</v>
      </c>
      <c r="D2375" s="2" t="s">
        <v>47</v>
      </c>
      <c r="E2375" s="2" t="s">
        <v>1013</v>
      </c>
      <c r="F2375" s="2" t="s">
        <v>1014</v>
      </c>
      <c r="G2375" s="2" t="s">
        <v>5753</v>
      </c>
    </row>
    <row r="2376" customFormat="false" ht="15" hidden="false" customHeight="false" outlineLevel="0" collapsed="false">
      <c r="A2376" s="2" t="s">
        <v>5754</v>
      </c>
      <c r="B2376" s="2" t="s">
        <v>221</v>
      </c>
      <c r="C2376" s="2" t="s">
        <v>5629</v>
      </c>
      <c r="D2376" s="2" t="s">
        <v>47</v>
      </c>
      <c r="E2376" s="2" t="s">
        <v>1013</v>
      </c>
      <c r="F2376" s="2" t="s">
        <v>1014</v>
      </c>
      <c r="G2376" s="2" t="s">
        <v>5755</v>
      </c>
    </row>
    <row r="2377" customFormat="false" ht="15" hidden="false" customHeight="false" outlineLevel="0" collapsed="false">
      <c r="A2377" s="2" t="s">
        <v>5756</v>
      </c>
      <c r="B2377" s="2" t="s">
        <v>221</v>
      </c>
      <c r="C2377" s="2" t="s">
        <v>5629</v>
      </c>
      <c r="D2377" s="2" t="s">
        <v>47</v>
      </c>
      <c r="E2377" s="2" t="s">
        <v>1013</v>
      </c>
      <c r="F2377" s="2" t="s">
        <v>1014</v>
      </c>
      <c r="G2377" s="2" t="s">
        <v>5757</v>
      </c>
    </row>
    <row r="2378" customFormat="false" ht="15" hidden="false" customHeight="false" outlineLevel="0" collapsed="false">
      <c r="A2378" s="2" t="s">
        <v>5758</v>
      </c>
      <c r="B2378" s="2" t="s">
        <v>221</v>
      </c>
      <c r="C2378" s="2" t="s">
        <v>5629</v>
      </c>
      <c r="D2378" s="2" t="s">
        <v>47</v>
      </c>
      <c r="E2378" s="2" t="s">
        <v>1013</v>
      </c>
      <c r="F2378" s="2" t="s">
        <v>1014</v>
      </c>
      <c r="G2378" s="2" t="s">
        <v>5759</v>
      </c>
    </row>
    <row r="2379" customFormat="false" ht="15" hidden="false" customHeight="false" outlineLevel="0" collapsed="false">
      <c r="A2379" s="2" t="s">
        <v>5760</v>
      </c>
      <c r="B2379" s="2" t="s">
        <v>221</v>
      </c>
      <c r="C2379" s="2" t="s">
        <v>5629</v>
      </c>
      <c r="D2379" s="2" t="s">
        <v>47</v>
      </c>
      <c r="E2379" s="2" t="s">
        <v>1013</v>
      </c>
      <c r="F2379" s="2" t="s">
        <v>1014</v>
      </c>
      <c r="G2379" s="2" t="s">
        <v>5761</v>
      </c>
    </row>
    <row r="2380" customFormat="false" ht="15" hidden="false" customHeight="false" outlineLevel="0" collapsed="false">
      <c r="A2380" s="2" t="s">
        <v>5762</v>
      </c>
      <c r="B2380" s="2" t="s">
        <v>221</v>
      </c>
      <c r="C2380" s="2" t="s">
        <v>5629</v>
      </c>
      <c r="D2380" s="2" t="s">
        <v>47</v>
      </c>
      <c r="E2380" s="2" t="s">
        <v>1013</v>
      </c>
      <c r="F2380" s="2" t="s">
        <v>1014</v>
      </c>
      <c r="G2380" s="2" t="s">
        <v>5763</v>
      </c>
    </row>
    <row r="2381" customFormat="false" ht="15" hidden="false" customHeight="false" outlineLevel="0" collapsed="false">
      <c r="A2381" s="2" t="s">
        <v>5764</v>
      </c>
      <c r="B2381" s="2" t="s">
        <v>221</v>
      </c>
      <c r="C2381" s="2" t="s">
        <v>5629</v>
      </c>
      <c r="D2381" s="2" t="s">
        <v>47</v>
      </c>
      <c r="E2381" s="2" t="s">
        <v>1013</v>
      </c>
      <c r="F2381" s="2" t="s">
        <v>1014</v>
      </c>
      <c r="G2381" s="2" t="s">
        <v>5765</v>
      </c>
    </row>
    <row r="2382" customFormat="false" ht="15" hidden="false" customHeight="false" outlineLevel="0" collapsed="false">
      <c r="A2382" s="2" t="s">
        <v>5766</v>
      </c>
      <c r="B2382" s="2" t="s">
        <v>221</v>
      </c>
      <c r="C2382" s="2" t="s">
        <v>5629</v>
      </c>
      <c r="D2382" s="2" t="s">
        <v>47</v>
      </c>
      <c r="E2382" s="2" t="s">
        <v>1013</v>
      </c>
      <c r="F2382" s="2" t="s">
        <v>1014</v>
      </c>
      <c r="G2382" s="2" t="s">
        <v>5767</v>
      </c>
    </row>
    <row r="2383" customFormat="false" ht="15" hidden="false" customHeight="false" outlineLevel="0" collapsed="false">
      <c r="A2383" s="2" t="s">
        <v>5768</v>
      </c>
      <c r="B2383" s="2" t="s">
        <v>221</v>
      </c>
      <c r="C2383" s="2" t="s">
        <v>5629</v>
      </c>
      <c r="D2383" s="2" t="s">
        <v>47</v>
      </c>
      <c r="E2383" s="2" t="s">
        <v>1013</v>
      </c>
      <c r="F2383" s="2" t="s">
        <v>1014</v>
      </c>
      <c r="G2383" s="2" t="s">
        <v>5769</v>
      </c>
    </row>
    <row r="2384" customFormat="false" ht="15" hidden="false" customHeight="false" outlineLevel="0" collapsed="false">
      <c r="A2384" s="2" t="s">
        <v>5770</v>
      </c>
      <c r="B2384" s="2" t="s">
        <v>221</v>
      </c>
      <c r="C2384" s="2" t="s">
        <v>5629</v>
      </c>
      <c r="D2384" s="2" t="s">
        <v>47</v>
      </c>
      <c r="E2384" s="2" t="s">
        <v>1013</v>
      </c>
      <c r="F2384" s="2" t="s">
        <v>1014</v>
      </c>
      <c r="G2384" s="2" t="s">
        <v>5771</v>
      </c>
    </row>
    <row r="2385" customFormat="false" ht="15" hidden="false" customHeight="false" outlineLevel="0" collapsed="false">
      <c r="A2385" s="2" t="s">
        <v>5772</v>
      </c>
      <c r="B2385" s="2" t="s">
        <v>221</v>
      </c>
      <c r="C2385" s="2" t="s">
        <v>5704</v>
      </c>
      <c r="D2385" s="2" t="s">
        <v>48</v>
      </c>
      <c r="E2385" s="2" t="s">
        <v>1391</v>
      </c>
      <c r="F2385" s="2" t="s">
        <v>1014</v>
      </c>
      <c r="G2385" s="2" t="s">
        <v>5773</v>
      </c>
    </row>
    <row r="2386" customFormat="false" ht="15" hidden="false" customHeight="false" outlineLevel="0" collapsed="false">
      <c r="A2386" s="2" t="s">
        <v>5774</v>
      </c>
      <c r="B2386" s="2" t="s">
        <v>221</v>
      </c>
      <c r="C2386" s="2" t="s">
        <v>5704</v>
      </c>
      <c r="D2386" s="2" t="s">
        <v>48</v>
      </c>
      <c r="E2386" s="2" t="s">
        <v>1391</v>
      </c>
      <c r="F2386" s="2" t="s">
        <v>1014</v>
      </c>
      <c r="G2386" s="2" t="s">
        <v>5775</v>
      </c>
    </row>
    <row r="2387" customFormat="false" ht="15" hidden="false" customHeight="false" outlineLevel="0" collapsed="false">
      <c r="A2387" s="2" t="s">
        <v>5776</v>
      </c>
      <c r="B2387" s="2" t="s">
        <v>221</v>
      </c>
      <c r="C2387" s="2" t="s">
        <v>5704</v>
      </c>
      <c r="D2387" s="2" t="s">
        <v>48</v>
      </c>
      <c r="E2387" s="2" t="s">
        <v>1391</v>
      </c>
      <c r="F2387" s="2" t="s">
        <v>1014</v>
      </c>
      <c r="G2387" s="2" t="s">
        <v>5777</v>
      </c>
    </row>
    <row r="2388" customFormat="false" ht="15" hidden="false" customHeight="false" outlineLevel="0" collapsed="false">
      <c r="A2388" s="2" t="s">
        <v>5778</v>
      </c>
      <c r="B2388" s="2" t="s">
        <v>221</v>
      </c>
      <c r="C2388" s="2" t="s">
        <v>5629</v>
      </c>
      <c r="D2388" s="2" t="s">
        <v>47</v>
      </c>
      <c r="E2388" s="2" t="s">
        <v>1013</v>
      </c>
      <c r="F2388" s="2" t="s">
        <v>1014</v>
      </c>
      <c r="G2388" s="2" t="s">
        <v>5779</v>
      </c>
    </row>
    <row r="2389" customFormat="false" ht="15" hidden="false" customHeight="false" outlineLevel="0" collapsed="false">
      <c r="A2389" s="2" t="s">
        <v>5780</v>
      </c>
      <c r="B2389" s="2" t="s">
        <v>221</v>
      </c>
      <c r="C2389" s="2" t="s">
        <v>5629</v>
      </c>
      <c r="D2389" s="2" t="s">
        <v>47</v>
      </c>
      <c r="E2389" s="2" t="s">
        <v>1013</v>
      </c>
      <c r="F2389" s="2" t="s">
        <v>1014</v>
      </c>
      <c r="G2389" s="2" t="s">
        <v>5781</v>
      </c>
    </row>
    <row r="2390" customFormat="false" ht="15" hidden="false" customHeight="false" outlineLevel="0" collapsed="false">
      <c r="A2390" s="2" t="s">
        <v>5782</v>
      </c>
      <c r="B2390" s="2" t="s">
        <v>221</v>
      </c>
      <c r="C2390" s="2" t="s">
        <v>5629</v>
      </c>
      <c r="D2390" s="2" t="s">
        <v>47</v>
      </c>
      <c r="E2390" s="2" t="s">
        <v>1013</v>
      </c>
      <c r="F2390" s="2" t="s">
        <v>1014</v>
      </c>
      <c r="G2390" s="2" t="s">
        <v>5783</v>
      </c>
    </row>
    <row r="2391" customFormat="false" ht="15" hidden="false" customHeight="false" outlineLevel="0" collapsed="false">
      <c r="A2391" s="2" t="s">
        <v>5784</v>
      </c>
      <c r="B2391" s="2" t="s">
        <v>221</v>
      </c>
      <c r="C2391" s="2" t="s">
        <v>5629</v>
      </c>
      <c r="D2391" s="2" t="s">
        <v>47</v>
      </c>
      <c r="E2391" s="2" t="s">
        <v>1013</v>
      </c>
      <c r="F2391" s="2" t="s">
        <v>1014</v>
      </c>
      <c r="G2391" s="2" t="s">
        <v>5785</v>
      </c>
    </row>
    <row r="2392" customFormat="false" ht="15" hidden="false" customHeight="false" outlineLevel="0" collapsed="false">
      <c r="A2392" s="2" t="s">
        <v>5786</v>
      </c>
      <c r="B2392" s="2" t="s">
        <v>221</v>
      </c>
      <c r="C2392" s="2" t="s">
        <v>5629</v>
      </c>
      <c r="D2392" s="2" t="s">
        <v>47</v>
      </c>
      <c r="E2392" s="2" t="s">
        <v>1013</v>
      </c>
      <c r="F2392" s="2" t="s">
        <v>1014</v>
      </c>
      <c r="G2392" s="2" t="s">
        <v>5787</v>
      </c>
    </row>
    <row r="2393" customFormat="false" ht="15" hidden="false" customHeight="false" outlineLevel="0" collapsed="false">
      <c r="A2393" s="2" t="s">
        <v>5788</v>
      </c>
      <c r="B2393" s="2" t="s">
        <v>221</v>
      </c>
      <c r="C2393" s="2" t="s">
        <v>5629</v>
      </c>
      <c r="D2393" s="2" t="s">
        <v>47</v>
      </c>
      <c r="E2393" s="2" t="s">
        <v>1013</v>
      </c>
      <c r="F2393" s="2" t="s">
        <v>1014</v>
      </c>
      <c r="G2393" s="2" t="s">
        <v>5789</v>
      </c>
    </row>
    <row r="2394" customFormat="false" ht="15" hidden="false" customHeight="false" outlineLevel="0" collapsed="false">
      <c r="A2394" s="2" t="s">
        <v>5790</v>
      </c>
      <c r="B2394" s="2" t="s">
        <v>221</v>
      </c>
      <c r="C2394" s="2" t="s">
        <v>5629</v>
      </c>
      <c r="D2394" s="2" t="s">
        <v>47</v>
      </c>
      <c r="E2394" s="2" t="s">
        <v>1013</v>
      </c>
      <c r="F2394" s="2" t="s">
        <v>1014</v>
      </c>
      <c r="G2394" s="2" t="s">
        <v>5791</v>
      </c>
    </row>
    <row r="2395" customFormat="false" ht="15" hidden="false" customHeight="false" outlineLevel="0" collapsed="false">
      <c r="A2395" s="2" t="s">
        <v>5792</v>
      </c>
      <c r="B2395" s="2" t="s">
        <v>221</v>
      </c>
      <c r="C2395" s="2" t="s">
        <v>5629</v>
      </c>
      <c r="D2395" s="2" t="s">
        <v>47</v>
      </c>
      <c r="E2395" s="2" t="s">
        <v>1013</v>
      </c>
      <c r="F2395" s="2" t="s">
        <v>1014</v>
      </c>
      <c r="G2395" s="2" t="s">
        <v>5793</v>
      </c>
    </row>
    <row r="2396" customFormat="false" ht="15" hidden="false" customHeight="false" outlineLevel="0" collapsed="false">
      <c r="A2396" s="2" t="s">
        <v>5794</v>
      </c>
      <c r="B2396" s="2" t="s">
        <v>221</v>
      </c>
      <c r="C2396" s="2" t="s">
        <v>5629</v>
      </c>
      <c r="D2396" s="2" t="s">
        <v>47</v>
      </c>
      <c r="E2396" s="2" t="s">
        <v>1013</v>
      </c>
      <c r="F2396" s="2" t="s">
        <v>1014</v>
      </c>
      <c r="G2396" s="2" t="s">
        <v>5795</v>
      </c>
    </row>
    <row r="2397" customFormat="false" ht="15" hidden="false" customHeight="false" outlineLevel="0" collapsed="false">
      <c r="A2397" s="2" t="s">
        <v>5796</v>
      </c>
      <c r="B2397" s="2" t="s">
        <v>221</v>
      </c>
      <c r="C2397" s="2" t="s">
        <v>5629</v>
      </c>
      <c r="D2397" s="2" t="s">
        <v>47</v>
      </c>
      <c r="E2397" s="2" t="s">
        <v>1013</v>
      </c>
      <c r="F2397" s="2" t="s">
        <v>1014</v>
      </c>
      <c r="G2397" s="2" t="s">
        <v>5797</v>
      </c>
    </row>
    <row r="2398" customFormat="false" ht="15" hidden="false" customHeight="false" outlineLevel="0" collapsed="false">
      <c r="A2398" s="2" t="s">
        <v>5798</v>
      </c>
      <c r="B2398" s="2" t="s">
        <v>221</v>
      </c>
      <c r="C2398" s="2" t="s">
        <v>5629</v>
      </c>
      <c r="D2398" s="2" t="s">
        <v>47</v>
      </c>
      <c r="E2398" s="2" t="s">
        <v>1013</v>
      </c>
      <c r="F2398" s="2" t="s">
        <v>1014</v>
      </c>
      <c r="G2398" s="2" t="s">
        <v>5799</v>
      </c>
    </row>
    <row r="2399" customFormat="false" ht="15" hidden="false" customHeight="false" outlineLevel="0" collapsed="false">
      <c r="A2399" s="2" t="s">
        <v>5800</v>
      </c>
      <c r="B2399" s="2" t="s">
        <v>221</v>
      </c>
      <c r="C2399" s="2" t="s">
        <v>5629</v>
      </c>
      <c r="D2399" s="2" t="s">
        <v>47</v>
      </c>
      <c r="E2399" s="2" t="s">
        <v>1013</v>
      </c>
      <c r="F2399" s="2" t="s">
        <v>1014</v>
      </c>
      <c r="G2399" s="2" t="s">
        <v>5801</v>
      </c>
    </row>
    <row r="2400" customFormat="false" ht="15" hidden="false" customHeight="false" outlineLevel="0" collapsed="false">
      <c r="A2400" s="2" t="s">
        <v>5802</v>
      </c>
      <c r="B2400" s="2" t="s">
        <v>221</v>
      </c>
      <c r="C2400" s="2" t="s">
        <v>5629</v>
      </c>
      <c r="D2400" s="2" t="s">
        <v>47</v>
      </c>
      <c r="E2400" s="2" t="s">
        <v>1013</v>
      </c>
      <c r="F2400" s="2" t="s">
        <v>1014</v>
      </c>
      <c r="G2400" s="2" t="s">
        <v>5803</v>
      </c>
    </row>
    <row r="2401" customFormat="false" ht="15" hidden="false" customHeight="false" outlineLevel="0" collapsed="false">
      <c r="A2401" s="2" t="s">
        <v>5804</v>
      </c>
      <c r="B2401" s="2" t="s">
        <v>221</v>
      </c>
      <c r="C2401" s="2" t="s">
        <v>5629</v>
      </c>
      <c r="D2401" s="2" t="s">
        <v>47</v>
      </c>
      <c r="E2401" s="2" t="s">
        <v>1013</v>
      </c>
      <c r="F2401" s="2" t="s">
        <v>1014</v>
      </c>
      <c r="G2401" s="2" t="s">
        <v>5805</v>
      </c>
    </row>
    <row r="2402" customFormat="false" ht="15" hidden="false" customHeight="false" outlineLevel="0" collapsed="false">
      <c r="A2402" s="2" t="s">
        <v>5806</v>
      </c>
      <c r="B2402" s="2" t="s">
        <v>221</v>
      </c>
      <c r="C2402" s="2" t="s">
        <v>5704</v>
      </c>
      <c r="D2402" s="2" t="s">
        <v>48</v>
      </c>
      <c r="E2402" s="2" t="s">
        <v>1391</v>
      </c>
      <c r="F2402" s="2" t="s">
        <v>1014</v>
      </c>
      <c r="G2402" s="2" t="s">
        <v>5807</v>
      </c>
    </row>
    <row r="2403" customFormat="false" ht="15" hidden="false" customHeight="false" outlineLevel="0" collapsed="false">
      <c r="A2403" s="2" t="s">
        <v>5808</v>
      </c>
      <c r="B2403" s="2" t="s">
        <v>221</v>
      </c>
      <c r="C2403" s="2" t="s">
        <v>5704</v>
      </c>
      <c r="D2403" s="2" t="s">
        <v>48</v>
      </c>
      <c r="E2403" s="2" t="s">
        <v>1391</v>
      </c>
      <c r="F2403" s="2" t="s">
        <v>1014</v>
      </c>
      <c r="G2403" s="2" t="s">
        <v>5809</v>
      </c>
    </row>
    <row r="2404" customFormat="false" ht="15" hidden="false" customHeight="false" outlineLevel="0" collapsed="false">
      <c r="A2404" s="2" t="s">
        <v>5810</v>
      </c>
      <c r="B2404" s="2" t="s">
        <v>221</v>
      </c>
      <c r="C2404" s="2" t="s">
        <v>5704</v>
      </c>
      <c r="D2404" s="2" t="s">
        <v>48</v>
      </c>
      <c r="E2404" s="2" t="s">
        <v>1391</v>
      </c>
      <c r="F2404" s="2" t="s">
        <v>1014</v>
      </c>
      <c r="G2404" s="2" t="s">
        <v>5811</v>
      </c>
    </row>
    <row r="2405" customFormat="false" ht="15" hidden="false" customHeight="false" outlineLevel="0" collapsed="false">
      <c r="A2405" s="2" t="s">
        <v>5812</v>
      </c>
      <c r="B2405" s="2" t="s">
        <v>221</v>
      </c>
      <c r="C2405" s="2" t="s">
        <v>5704</v>
      </c>
      <c r="D2405" s="2" t="s">
        <v>48</v>
      </c>
      <c r="E2405" s="2" t="s">
        <v>1391</v>
      </c>
      <c r="F2405" s="2" t="s">
        <v>1014</v>
      </c>
      <c r="G2405" s="2" t="s">
        <v>5813</v>
      </c>
    </row>
    <row r="2406" customFormat="false" ht="15" hidden="false" customHeight="false" outlineLevel="0" collapsed="false">
      <c r="A2406" s="2" t="s">
        <v>5814</v>
      </c>
      <c r="B2406" s="2" t="s">
        <v>221</v>
      </c>
      <c r="C2406" s="2" t="s">
        <v>5704</v>
      </c>
      <c r="D2406" s="2" t="s">
        <v>48</v>
      </c>
      <c r="E2406" s="2" t="s">
        <v>1391</v>
      </c>
      <c r="F2406" s="2" t="s">
        <v>1014</v>
      </c>
      <c r="G2406" s="2" t="s">
        <v>5815</v>
      </c>
    </row>
    <row r="2407" customFormat="false" ht="15" hidden="false" customHeight="false" outlineLevel="0" collapsed="false">
      <c r="A2407" s="2" t="s">
        <v>5816</v>
      </c>
      <c r="B2407" s="2" t="s">
        <v>221</v>
      </c>
      <c r="C2407" s="2" t="s">
        <v>5704</v>
      </c>
      <c r="D2407" s="2" t="s">
        <v>48</v>
      </c>
      <c r="E2407" s="2" t="s">
        <v>1391</v>
      </c>
      <c r="F2407" s="2" t="s">
        <v>1014</v>
      </c>
      <c r="G2407" s="2" t="s">
        <v>5817</v>
      </c>
    </row>
    <row r="2408" customFormat="false" ht="15" hidden="false" customHeight="false" outlineLevel="0" collapsed="false">
      <c r="A2408" s="2" t="s">
        <v>5818</v>
      </c>
      <c r="B2408" s="2" t="s">
        <v>221</v>
      </c>
      <c r="C2408" s="2" t="s">
        <v>5629</v>
      </c>
      <c r="D2408" s="2" t="s">
        <v>47</v>
      </c>
      <c r="E2408" s="2" t="s">
        <v>1013</v>
      </c>
      <c r="F2408" s="2" t="s">
        <v>1014</v>
      </c>
      <c r="G2408" s="2" t="s">
        <v>5819</v>
      </c>
    </row>
    <row r="2409" customFormat="false" ht="15" hidden="false" customHeight="false" outlineLevel="0" collapsed="false">
      <c r="A2409" s="2" t="s">
        <v>5820</v>
      </c>
      <c r="B2409" s="2" t="s">
        <v>221</v>
      </c>
      <c r="C2409" s="2" t="s">
        <v>5629</v>
      </c>
      <c r="D2409" s="2" t="s">
        <v>47</v>
      </c>
      <c r="E2409" s="2" t="s">
        <v>1013</v>
      </c>
      <c r="F2409" s="2" t="s">
        <v>1014</v>
      </c>
      <c r="G2409" s="2" t="s">
        <v>5821</v>
      </c>
    </row>
    <row r="2410" customFormat="false" ht="15" hidden="false" customHeight="false" outlineLevel="0" collapsed="false">
      <c r="A2410" s="2" t="s">
        <v>5822</v>
      </c>
      <c r="B2410" s="2" t="s">
        <v>221</v>
      </c>
      <c r="C2410" s="2" t="s">
        <v>5629</v>
      </c>
      <c r="D2410" s="2" t="s">
        <v>47</v>
      </c>
      <c r="E2410" s="2" t="s">
        <v>1013</v>
      </c>
      <c r="F2410" s="2" t="s">
        <v>1014</v>
      </c>
      <c r="G2410" s="2" t="s">
        <v>5823</v>
      </c>
    </row>
    <row r="2411" customFormat="false" ht="15" hidden="false" customHeight="false" outlineLevel="0" collapsed="false">
      <c r="A2411" s="2" t="s">
        <v>5824</v>
      </c>
      <c r="B2411" s="2" t="s">
        <v>221</v>
      </c>
      <c r="C2411" s="2" t="s">
        <v>5629</v>
      </c>
      <c r="D2411" s="2" t="s">
        <v>47</v>
      </c>
      <c r="E2411" s="2" t="s">
        <v>1013</v>
      </c>
      <c r="F2411" s="2" t="s">
        <v>1014</v>
      </c>
      <c r="G2411" s="2" t="s">
        <v>5825</v>
      </c>
    </row>
    <row r="2412" customFormat="false" ht="15" hidden="false" customHeight="false" outlineLevel="0" collapsed="false">
      <c r="A2412" s="2" t="s">
        <v>5826</v>
      </c>
      <c r="B2412" s="2" t="s">
        <v>221</v>
      </c>
      <c r="C2412" s="2" t="s">
        <v>5629</v>
      </c>
      <c r="D2412" s="2" t="s">
        <v>47</v>
      </c>
      <c r="E2412" s="2" t="s">
        <v>1013</v>
      </c>
      <c r="F2412" s="2" t="s">
        <v>1014</v>
      </c>
      <c r="G2412" s="2" t="s">
        <v>5827</v>
      </c>
    </row>
    <row r="2413" customFormat="false" ht="15" hidden="false" customHeight="false" outlineLevel="0" collapsed="false">
      <c r="A2413" s="2" t="s">
        <v>5828</v>
      </c>
      <c r="B2413" s="2" t="s">
        <v>221</v>
      </c>
      <c r="C2413" s="2" t="s">
        <v>5629</v>
      </c>
      <c r="D2413" s="2" t="s">
        <v>47</v>
      </c>
      <c r="E2413" s="2" t="s">
        <v>1013</v>
      </c>
      <c r="F2413" s="2" t="s">
        <v>1014</v>
      </c>
      <c r="G2413" s="2" t="s">
        <v>5829</v>
      </c>
    </row>
    <row r="2414" customFormat="false" ht="15" hidden="false" customHeight="false" outlineLevel="0" collapsed="false">
      <c r="A2414" s="2" t="s">
        <v>5830</v>
      </c>
      <c r="B2414" s="2" t="s">
        <v>221</v>
      </c>
      <c r="C2414" s="2" t="s">
        <v>5629</v>
      </c>
      <c r="D2414" s="2" t="s">
        <v>47</v>
      </c>
      <c r="E2414" s="2" t="s">
        <v>1013</v>
      </c>
      <c r="F2414" s="2" t="s">
        <v>1014</v>
      </c>
      <c r="G2414" s="2" t="s">
        <v>5831</v>
      </c>
    </row>
    <row r="2415" customFormat="false" ht="15" hidden="false" customHeight="false" outlineLevel="0" collapsed="false">
      <c r="A2415" s="2" t="s">
        <v>5832</v>
      </c>
      <c r="B2415" s="2" t="s">
        <v>221</v>
      </c>
      <c r="C2415" s="2" t="s">
        <v>5629</v>
      </c>
      <c r="D2415" s="2" t="s">
        <v>47</v>
      </c>
      <c r="E2415" s="2" t="s">
        <v>1013</v>
      </c>
      <c r="F2415" s="2" t="s">
        <v>1014</v>
      </c>
      <c r="G2415" s="2" t="s">
        <v>5833</v>
      </c>
    </row>
    <row r="2416" customFormat="false" ht="15" hidden="false" customHeight="false" outlineLevel="0" collapsed="false">
      <c r="A2416" s="2" t="s">
        <v>5834</v>
      </c>
      <c r="B2416" s="2" t="s">
        <v>221</v>
      </c>
      <c r="C2416" s="2" t="s">
        <v>5629</v>
      </c>
      <c r="D2416" s="2" t="s">
        <v>47</v>
      </c>
      <c r="E2416" s="2" t="s">
        <v>1013</v>
      </c>
      <c r="F2416" s="2" t="s">
        <v>1014</v>
      </c>
      <c r="G2416" s="2" t="s">
        <v>5835</v>
      </c>
    </row>
    <row r="2417" customFormat="false" ht="15" hidden="false" customHeight="false" outlineLevel="0" collapsed="false">
      <c r="A2417" s="2" t="s">
        <v>5836</v>
      </c>
      <c r="B2417" s="2" t="s">
        <v>221</v>
      </c>
      <c r="C2417" s="2" t="s">
        <v>5629</v>
      </c>
      <c r="D2417" s="2" t="s">
        <v>47</v>
      </c>
      <c r="E2417" s="2" t="s">
        <v>1013</v>
      </c>
      <c r="F2417" s="2" t="s">
        <v>1014</v>
      </c>
      <c r="G2417" s="2" t="s">
        <v>5837</v>
      </c>
    </row>
    <row r="2418" customFormat="false" ht="15" hidden="false" customHeight="false" outlineLevel="0" collapsed="false">
      <c r="A2418" s="2" t="s">
        <v>5838</v>
      </c>
      <c r="B2418" s="2" t="s">
        <v>221</v>
      </c>
      <c r="C2418" s="2" t="s">
        <v>5629</v>
      </c>
      <c r="D2418" s="2" t="s">
        <v>47</v>
      </c>
      <c r="E2418" s="2" t="s">
        <v>1013</v>
      </c>
      <c r="F2418" s="2" t="s">
        <v>1014</v>
      </c>
      <c r="G2418" s="2" t="s">
        <v>5839</v>
      </c>
    </row>
    <row r="2419" customFormat="false" ht="15" hidden="false" customHeight="false" outlineLevel="0" collapsed="false">
      <c r="A2419" s="2" t="s">
        <v>5840</v>
      </c>
      <c r="B2419" s="2" t="s">
        <v>221</v>
      </c>
      <c r="C2419" s="2" t="s">
        <v>5629</v>
      </c>
      <c r="D2419" s="2" t="s">
        <v>47</v>
      </c>
      <c r="E2419" s="2" t="s">
        <v>1013</v>
      </c>
      <c r="F2419" s="2" t="s">
        <v>1014</v>
      </c>
      <c r="G2419" s="2" t="s">
        <v>5841</v>
      </c>
    </row>
    <row r="2420" customFormat="false" ht="15" hidden="false" customHeight="false" outlineLevel="0" collapsed="false">
      <c r="A2420" s="2" t="s">
        <v>5842</v>
      </c>
      <c r="B2420" s="2" t="s">
        <v>221</v>
      </c>
      <c r="C2420" s="2" t="s">
        <v>5629</v>
      </c>
      <c r="D2420" s="2" t="s">
        <v>47</v>
      </c>
      <c r="E2420" s="2" t="s">
        <v>1013</v>
      </c>
      <c r="F2420" s="2" t="s">
        <v>1014</v>
      </c>
      <c r="G2420" s="2" t="s">
        <v>5843</v>
      </c>
    </row>
    <row r="2421" customFormat="false" ht="15" hidden="false" customHeight="false" outlineLevel="0" collapsed="false">
      <c r="A2421" s="2" t="s">
        <v>5844</v>
      </c>
      <c r="B2421" s="2" t="s">
        <v>221</v>
      </c>
      <c r="C2421" s="2" t="s">
        <v>5629</v>
      </c>
      <c r="D2421" s="2" t="s">
        <v>47</v>
      </c>
      <c r="E2421" s="2" t="s">
        <v>1013</v>
      </c>
      <c r="F2421" s="2" t="s">
        <v>1014</v>
      </c>
      <c r="G2421" s="2" t="s">
        <v>5845</v>
      </c>
    </row>
    <row r="2422" customFormat="false" ht="15" hidden="false" customHeight="false" outlineLevel="0" collapsed="false">
      <c r="A2422" s="2" t="s">
        <v>5846</v>
      </c>
      <c r="B2422" s="2" t="s">
        <v>221</v>
      </c>
      <c r="C2422" s="2" t="s">
        <v>5629</v>
      </c>
      <c r="D2422" s="2" t="s">
        <v>47</v>
      </c>
      <c r="E2422" s="2" t="s">
        <v>1013</v>
      </c>
      <c r="F2422" s="2" t="s">
        <v>1014</v>
      </c>
      <c r="G2422" s="2" t="s">
        <v>5847</v>
      </c>
    </row>
    <row r="2423" customFormat="false" ht="15" hidden="false" customHeight="false" outlineLevel="0" collapsed="false">
      <c r="A2423" s="2" t="s">
        <v>5848</v>
      </c>
      <c r="B2423" s="2" t="s">
        <v>221</v>
      </c>
      <c r="C2423" s="2" t="s">
        <v>5629</v>
      </c>
      <c r="D2423" s="2" t="s">
        <v>47</v>
      </c>
      <c r="E2423" s="2" t="s">
        <v>1013</v>
      </c>
      <c r="F2423" s="2" t="s">
        <v>1014</v>
      </c>
      <c r="G2423" s="2" t="s">
        <v>5849</v>
      </c>
    </row>
    <row r="2424" customFormat="false" ht="15" hidden="false" customHeight="false" outlineLevel="0" collapsed="false">
      <c r="A2424" s="2" t="s">
        <v>5850</v>
      </c>
      <c r="B2424" s="2" t="s">
        <v>221</v>
      </c>
      <c r="C2424" s="2" t="s">
        <v>5629</v>
      </c>
      <c r="D2424" s="2" t="s">
        <v>47</v>
      </c>
      <c r="E2424" s="2" t="s">
        <v>1013</v>
      </c>
      <c r="F2424" s="2" t="s">
        <v>1014</v>
      </c>
      <c r="G2424" s="2" t="s">
        <v>5851</v>
      </c>
    </row>
    <row r="2425" customFormat="false" ht="15" hidden="false" customHeight="false" outlineLevel="0" collapsed="false">
      <c r="A2425" s="2" t="s">
        <v>5852</v>
      </c>
      <c r="B2425" s="2" t="s">
        <v>221</v>
      </c>
      <c r="C2425" s="2" t="s">
        <v>5629</v>
      </c>
      <c r="D2425" s="2" t="s">
        <v>47</v>
      </c>
      <c r="E2425" s="2" t="s">
        <v>1013</v>
      </c>
      <c r="F2425" s="2" t="s">
        <v>1014</v>
      </c>
      <c r="G2425" s="2" t="s">
        <v>5853</v>
      </c>
    </row>
    <row r="2426" customFormat="false" ht="15" hidden="false" customHeight="false" outlineLevel="0" collapsed="false">
      <c r="A2426" s="2" t="s">
        <v>5854</v>
      </c>
      <c r="B2426" s="2" t="s">
        <v>221</v>
      </c>
      <c r="C2426" s="2" t="s">
        <v>5629</v>
      </c>
      <c r="D2426" s="2" t="s">
        <v>47</v>
      </c>
      <c r="E2426" s="2" t="s">
        <v>1013</v>
      </c>
      <c r="F2426" s="2" t="s">
        <v>1014</v>
      </c>
      <c r="G2426" s="2" t="s">
        <v>5855</v>
      </c>
    </row>
    <row r="2427" customFormat="false" ht="15" hidden="false" customHeight="false" outlineLevel="0" collapsed="false">
      <c r="A2427" s="2" t="s">
        <v>5856</v>
      </c>
      <c r="B2427" s="2" t="s">
        <v>221</v>
      </c>
      <c r="C2427" s="2" t="s">
        <v>5629</v>
      </c>
      <c r="D2427" s="2" t="s">
        <v>47</v>
      </c>
      <c r="E2427" s="2" t="s">
        <v>1013</v>
      </c>
      <c r="F2427" s="2" t="s">
        <v>1014</v>
      </c>
      <c r="G2427" s="2" t="s">
        <v>5857</v>
      </c>
    </row>
    <row r="2428" customFormat="false" ht="15" hidden="false" customHeight="false" outlineLevel="0" collapsed="false">
      <c r="A2428" s="2" t="s">
        <v>5858</v>
      </c>
      <c r="B2428" s="2" t="s">
        <v>221</v>
      </c>
      <c r="C2428" s="2" t="s">
        <v>5629</v>
      </c>
      <c r="D2428" s="2" t="s">
        <v>47</v>
      </c>
      <c r="E2428" s="2" t="s">
        <v>1013</v>
      </c>
      <c r="F2428" s="2" t="s">
        <v>1014</v>
      </c>
      <c r="G2428" s="2" t="s">
        <v>5859</v>
      </c>
    </row>
    <row r="2429" customFormat="false" ht="15" hidden="false" customHeight="false" outlineLevel="0" collapsed="false">
      <c r="A2429" s="2" t="s">
        <v>5860</v>
      </c>
      <c r="B2429" s="2" t="s">
        <v>221</v>
      </c>
      <c r="C2429" s="2" t="s">
        <v>5629</v>
      </c>
      <c r="D2429" s="2" t="s">
        <v>47</v>
      </c>
      <c r="E2429" s="2" t="s">
        <v>1013</v>
      </c>
      <c r="F2429" s="2" t="s">
        <v>1014</v>
      </c>
      <c r="G2429" s="2" t="s">
        <v>5861</v>
      </c>
    </row>
    <row r="2430" customFormat="false" ht="15" hidden="false" customHeight="false" outlineLevel="0" collapsed="false">
      <c r="A2430" s="2" t="s">
        <v>5862</v>
      </c>
      <c r="B2430" s="2" t="s">
        <v>221</v>
      </c>
      <c r="C2430" s="2" t="s">
        <v>5629</v>
      </c>
      <c r="D2430" s="2" t="s">
        <v>47</v>
      </c>
      <c r="E2430" s="2" t="s">
        <v>1013</v>
      </c>
      <c r="F2430" s="2" t="s">
        <v>1014</v>
      </c>
      <c r="G2430" s="2" t="s">
        <v>5863</v>
      </c>
    </row>
    <row r="2431" customFormat="false" ht="15" hidden="false" customHeight="false" outlineLevel="0" collapsed="false">
      <c r="A2431" s="2" t="s">
        <v>5864</v>
      </c>
      <c r="B2431" s="2" t="s">
        <v>221</v>
      </c>
      <c r="C2431" s="2" t="s">
        <v>5629</v>
      </c>
      <c r="D2431" s="2" t="s">
        <v>47</v>
      </c>
      <c r="E2431" s="2" t="s">
        <v>1013</v>
      </c>
      <c r="F2431" s="2" t="s">
        <v>1014</v>
      </c>
      <c r="G2431" s="2" t="s">
        <v>5865</v>
      </c>
    </row>
    <row r="2432" customFormat="false" ht="15" hidden="false" customHeight="false" outlineLevel="0" collapsed="false">
      <c r="A2432" s="2" t="s">
        <v>5866</v>
      </c>
      <c r="B2432" s="2" t="s">
        <v>221</v>
      </c>
      <c r="C2432" s="2" t="s">
        <v>5629</v>
      </c>
      <c r="D2432" s="2" t="s">
        <v>47</v>
      </c>
      <c r="E2432" s="2" t="s">
        <v>1013</v>
      </c>
      <c r="F2432" s="2" t="s">
        <v>1014</v>
      </c>
      <c r="G2432" s="2" t="s">
        <v>5867</v>
      </c>
    </row>
    <row r="2433" customFormat="false" ht="15" hidden="false" customHeight="false" outlineLevel="0" collapsed="false">
      <c r="A2433" s="2" t="s">
        <v>5868</v>
      </c>
      <c r="B2433" s="2" t="s">
        <v>221</v>
      </c>
      <c r="C2433" s="2" t="s">
        <v>5629</v>
      </c>
      <c r="D2433" s="2" t="s">
        <v>47</v>
      </c>
      <c r="E2433" s="2" t="s">
        <v>1013</v>
      </c>
      <c r="F2433" s="2" t="s">
        <v>1014</v>
      </c>
      <c r="G2433" s="2" t="s">
        <v>5869</v>
      </c>
    </row>
    <row r="2434" customFormat="false" ht="15" hidden="false" customHeight="false" outlineLevel="0" collapsed="false">
      <c r="A2434" s="2" t="s">
        <v>5870</v>
      </c>
      <c r="B2434" s="2" t="s">
        <v>221</v>
      </c>
      <c r="C2434" s="2" t="s">
        <v>5629</v>
      </c>
      <c r="D2434" s="2" t="s">
        <v>47</v>
      </c>
      <c r="E2434" s="2" t="s">
        <v>1013</v>
      </c>
      <c r="F2434" s="2" t="s">
        <v>1014</v>
      </c>
      <c r="G2434" s="2" t="s">
        <v>5871</v>
      </c>
    </row>
    <row r="2435" customFormat="false" ht="15" hidden="false" customHeight="false" outlineLevel="0" collapsed="false">
      <c r="A2435" s="2" t="s">
        <v>5872</v>
      </c>
      <c r="B2435" s="2" t="s">
        <v>221</v>
      </c>
      <c r="C2435" s="2" t="s">
        <v>5629</v>
      </c>
      <c r="D2435" s="2" t="s">
        <v>47</v>
      </c>
      <c r="E2435" s="2" t="s">
        <v>1013</v>
      </c>
      <c r="F2435" s="2" t="s">
        <v>1014</v>
      </c>
      <c r="G2435" s="2" t="s">
        <v>5873</v>
      </c>
    </row>
    <row r="2436" customFormat="false" ht="15" hidden="false" customHeight="false" outlineLevel="0" collapsed="false">
      <c r="A2436" s="2" t="s">
        <v>5874</v>
      </c>
      <c r="B2436" s="2" t="s">
        <v>221</v>
      </c>
      <c r="C2436" s="2" t="s">
        <v>5629</v>
      </c>
      <c r="D2436" s="2" t="s">
        <v>47</v>
      </c>
      <c r="E2436" s="2" t="s">
        <v>1013</v>
      </c>
      <c r="F2436" s="2" t="s">
        <v>1014</v>
      </c>
      <c r="G2436" s="2" t="s">
        <v>5875</v>
      </c>
    </row>
    <row r="2437" customFormat="false" ht="15" hidden="false" customHeight="false" outlineLevel="0" collapsed="false">
      <c r="A2437" s="2" t="s">
        <v>5876</v>
      </c>
      <c r="B2437" s="2" t="s">
        <v>221</v>
      </c>
      <c r="C2437" s="2" t="s">
        <v>5629</v>
      </c>
      <c r="D2437" s="2" t="s">
        <v>47</v>
      </c>
      <c r="E2437" s="2" t="s">
        <v>1013</v>
      </c>
      <c r="F2437" s="2" t="s">
        <v>1014</v>
      </c>
      <c r="G2437" s="2" t="s">
        <v>5877</v>
      </c>
    </row>
    <row r="2438" customFormat="false" ht="15" hidden="false" customHeight="false" outlineLevel="0" collapsed="false">
      <c r="A2438" s="2" t="s">
        <v>5878</v>
      </c>
      <c r="B2438" s="2" t="s">
        <v>221</v>
      </c>
      <c r="C2438" s="2" t="s">
        <v>5629</v>
      </c>
      <c r="D2438" s="2" t="s">
        <v>47</v>
      </c>
      <c r="E2438" s="2" t="s">
        <v>1013</v>
      </c>
      <c r="F2438" s="2" t="s">
        <v>1014</v>
      </c>
      <c r="G2438" s="2" t="s">
        <v>5879</v>
      </c>
    </row>
    <row r="2439" customFormat="false" ht="15" hidden="false" customHeight="false" outlineLevel="0" collapsed="false">
      <c r="A2439" s="2" t="s">
        <v>5880</v>
      </c>
      <c r="B2439" s="2" t="s">
        <v>221</v>
      </c>
      <c r="C2439" s="2" t="s">
        <v>5629</v>
      </c>
      <c r="D2439" s="2" t="s">
        <v>47</v>
      </c>
      <c r="E2439" s="2" t="s">
        <v>1013</v>
      </c>
      <c r="F2439" s="2" t="s">
        <v>1014</v>
      </c>
      <c r="G2439" s="2" t="s">
        <v>5881</v>
      </c>
    </row>
    <row r="2440" customFormat="false" ht="15" hidden="false" customHeight="false" outlineLevel="0" collapsed="false">
      <c r="A2440" s="2" t="s">
        <v>5882</v>
      </c>
      <c r="B2440" s="2" t="s">
        <v>221</v>
      </c>
      <c r="C2440" s="2" t="s">
        <v>5629</v>
      </c>
      <c r="D2440" s="2" t="s">
        <v>47</v>
      </c>
      <c r="E2440" s="2" t="s">
        <v>1013</v>
      </c>
      <c r="F2440" s="2" t="s">
        <v>1014</v>
      </c>
      <c r="G2440" s="2" t="s">
        <v>5883</v>
      </c>
    </row>
    <row r="2441" customFormat="false" ht="15" hidden="false" customHeight="false" outlineLevel="0" collapsed="false">
      <c r="A2441" s="2" t="s">
        <v>5884</v>
      </c>
      <c r="B2441" s="2" t="s">
        <v>221</v>
      </c>
      <c r="C2441" s="2" t="s">
        <v>5704</v>
      </c>
      <c r="D2441" s="2" t="s">
        <v>48</v>
      </c>
      <c r="E2441" s="2" t="s">
        <v>1391</v>
      </c>
      <c r="F2441" s="2" t="s">
        <v>1014</v>
      </c>
      <c r="G2441" s="2" t="s">
        <v>5885</v>
      </c>
    </row>
    <row r="2442" customFormat="false" ht="15" hidden="false" customHeight="false" outlineLevel="0" collapsed="false">
      <c r="A2442" s="2" t="s">
        <v>5886</v>
      </c>
      <c r="B2442" s="2" t="s">
        <v>221</v>
      </c>
      <c r="C2442" s="2" t="s">
        <v>5704</v>
      </c>
      <c r="D2442" s="2" t="s">
        <v>48</v>
      </c>
      <c r="E2442" s="2" t="s">
        <v>1391</v>
      </c>
      <c r="F2442" s="2" t="s">
        <v>1014</v>
      </c>
      <c r="G2442" s="2" t="s">
        <v>5887</v>
      </c>
    </row>
    <row r="2443" customFormat="false" ht="15" hidden="false" customHeight="false" outlineLevel="0" collapsed="false">
      <c r="A2443" s="2" t="s">
        <v>5888</v>
      </c>
      <c r="B2443" s="2" t="s">
        <v>221</v>
      </c>
      <c r="C2443" s="2" t="s">
        <v>5629</v>
      </c>
      <c r="D2443" s="2" t="s">
        <v>47</v>
      </c>
      <c r="E2443" s="2" t="s">
        <v>1013</v>
      </c>
      <c r="F2443" s="2" t="s">
        <v>1014</v>
      </c>
      <c r="G2443" s="2" t="s">
        <v>5889</v>
      </c>
    </row>
    <row r="2444" customFormat="false" ht="15" hidden="false" customHeight="false" outlineLevel="0" collapsed="false">
      <c r="A2444" s="2" t="s">
        <v>5890</v>
      </c>
      <c r="B2444" s="2" t="s">
        <v>221</v>
      </c>
      <c r="C2444" s="2" t="s">
        <v>5629</v>
      </c>
      <c r="D2444" s="2" t="s">
        <v>47</v>
      </c>
      <c r="E2444" s="2" t="s">
        <v>1013</v>
      </c>
      <c r="F2444" s="2" t="s">
        <v>1014</v>
      </c>
      <c r="G2444" s="2" t="s">
        <v>5891</v>
      </c>
    </row>
    <row r="2445" customFormat="false" ht="15" hidden="false" customHeight="false" outlineLevel="0" collapsed="false">
      <c r="A2445" s="2" t="s">
        <v>5892</v>
      </c>
      <c r="B2445" s="2" t="s">
        <v>221</v>
      </c>
      <c r="C2445" s="2" t="s">
        <v>5704</v>
      </c>
      <c r="D2445" s="2" t="s">
        <v>48</v>
      </c>
      <c r="E2445" s="2" t="s">
        <v>1391</v>
      </c>
      <c r="F2445" s="2" t="s">
        <v>1014</v>
      </c>
      <c r="G2445" s="2" t="s">
        <v>5893</v>
      </c>
    </row>
    <row r="2446" customFormat="false" ht="15" hidden="false" customHeight="false" outlineLevel="0" collapsed="false">
      <c r="A2446" s="2" t="s">
        <v>5894</v>
      </c>
      <c r="B2446" s="2" t="s">
        <v>221</v>
      </c>
      <c r="C2446" s="2" t="s">
        <v>5704</v>
      </c>
      <c r="D2446" s="2" t="s">
        <v>48</v>
      </c>
      <c r="E2446" s="2" t="s">
        <v>1391</v>
      </c>
      <c r="F2446" s="2" t="s">
        <v>1014</v>
      </c>
      <c r="G2446" s="2" t="s">
        <v>5895</v>
      </c>
    </row>
    <row r="2447" customFormat="false" ht="15" hidden="false" customHeight="false" outlineLevel="0" collapsed="false">
      <c r="A2447" s="2" t="s">
        <v>5896</v>
      </c>
      <c r="B2447" s="2" t="s">
        <v>221</v>
      </c>
      <c r="C2447" s="2" t="s">
        <v>5704</v>
      </c>
      <c r="D2447" s="2" t="s">
        <v>48</v>
      </c>
      <c r="E2447" s="2" t="s">
        <v>1391</v>
      </c>
      <c r="F2447" s="2" t="s">
        <v>1014</v>
      </c>
      <c r="G2447" s="2" t="s">
        <v>5897</v>
      </c>
    </row>
    <row r="2448" customFormat="false" ht="15" hidden="false" customHeight="false" outlineLevel="0" collapsed="false">
      <c r="A2448" s="2" t="s">
        <v>5898</v>
      </c>
      <c r="B2448" s="2" t="s">
        <v>221</v>
      </c>
      <c r="C2448" s="2" t="s">
        <v>5899</v>
      </c>
      <c r="D2448" s="2" t="s">
        <v>49</v>
      </c>
      <c r="E2448" s="2" t="s">
        <v>1022</v>
      </c>
      <c r="F2448" s="2" t="s">
        <v>1014</v>
      </c>
      <c r="G2448" s="2" t="s">
        <v>5900</v>
      </c>
    </row>
    <row r="2449" customFormat="false" ht="15" hidden="false" customHeight="false" outlineLevel="0" collapsed="false">
      <c r="A2449" s="2" t="s">
        <v>5901</v>
      </c>
      <c r="B2449" s="2" t="s">
        <v>221</v>
      </c>
      <c r="C2449" s="2" t="s">
        <v>5899</v>
      </c>
      <c r="D2449" s="2" t="s">
        <v>49</v>
      </c>
      <c r="E2449" s="2" t="s">
        <v>1022</v>
      </c>
      <c r="F2449" s="2" t="s">
        <v>1014</v>
      </c>
      <c r="G2449" s="2" t="s">
        <v>5902</v>
      </c>
    </row>
    <row r="2450" customFormat="false" ht="15" hidden="false" customHeight="false" outlineLevel="0" collapsed="false">
      <c r="A2450" s="2" t="s">
        <v>5903</v>
      </c>
      <c r="B2450" s="2" t="s">
        <v>221</v>
      </c>
      <c r="C2450" s="2" t="s">
        <v>5899</v>
      </c>
      <c r="D2450" s="2" t="s">
        <v>49</v>
      </c>
      <c r="E2450" s="2" t="s">
        <v>1022</v>
      </c>
      <c r="F2450" s="2" t="s">
        <v>1014</v>
      </c>
      <c r="G2450" s="2" t="s">
        <v>5904</v>
      </c>
    </row>
    <row r="2451" customFormat="false" ht="15" hidden="false" customHeight="false" outlineLevel="0" collapsed="false">
      <c r="A2451" s="2" t="s">
        <v>5905</v>
      </c>
      <c r="B2451" s="2" t="s">
        <v>221</v>
      </c>
      <c r="C2451" s="2" t="s">
        <v>5899</v>
      </c>
      <c r="D2451" s="2" t="s">
        <v>49</v>
      </c>
      <c r="E2451" s="2" t="s">
        <v>1022</v>
      </c>
      <c r="F2451" s="2" t="s">
        <v>1014</v>
      </c>
      <c r="G2451" s="2" t="s">
        <v>5906</v>
      </c>
    </row>
    <row r="2452" customFormat="false" ht="15" hidden="false" customHeight="false" outlineLevel="0" collapsed="false">
      <c r="A2452" s="2" t="s">
        <v>5907</v>
      </c>
      <c r="B2452" s="2" t="s">
        <v>221</v>
      </c>
      <c r="C2452" s="2" t="s">
        <v>5899</v>
      </c>
      <c r="D2452" s="2" t="s">
        <v>49</v>
      </c>
      <c r="E2452" s="2" t="s">
        <v>1022</v>
      </c>
      <c r="F2452" s="2" t="s">
        <v>1014</v>
      </c>
      <c r="G2452" s="2" t="s">
        <v>5908</v>
      </c>
    </row>
    <row r="2453" customFormat="false" ht="15" hidden="false" customHeight="false" outlineLevel="0" collapsed="false">
      <c r="A2453" s="2" t="s">
        <v>5909</v>
      </c>
      <c r="B2453" s="2" t="s">
        <v>221</v>
      </c>
      <c r="C2453" s="2" t="s">
        <v>5899</v>
      </c>
      <c r="D2453" s="2" t="s">
        <v>49</v>
      </c>
      <c r="E2453" s="2" t="s">
        <v>1022</v>
      </c>
      <c r="F2453" s="2" t="s">
        <v>1014</v>
      </c>
      <c r="G2453" s="2" t="s">
        <v>5910</v>
      </c>
    </row>
    <row r="2454" customFormat="false" ht="15" hidden="false" customHeight="false" outlineLevel="0" collapsed="false">
      <c r="A2454" s="2" t="s">
        <v>5911</v>
      </c>
      <c r="B2454" s="2" t="s">
        <v>221</v>
      </c>
      <c r="C2454" s="2" t="s">
        <v>5899</v>
      </c>
      <c r="D2454" s="2" t="s">
        <v>49</v>
      </c>
      <c r="E2454" s="2" t="s">
        <v>1022</v>
      </c>
      <c r="F2454" s="2" t="s">
        <v>1014</v>
      </c>
      <c r="G2454" s="2" t="s">
        <v>5912</v>
      </c>
    </row>
    <row r="2455" customFormat="false" ht="15" hidden="false" customHeight="false" outlineLevel="0" collapsed="false">
      <c r="A2455" s="2" t="s">
        <v>5913</v>
      </c>
      <c r="B2455" s="2" t="s">
        <v>221</v>
      </c>
      <c r="C2455" s="2" t="s">
        <v>5899</v>
      </c>
      <c r="D2455" s="2" t="s">
        <v>49</v>
      </c>
      <c r="E2455" s="2" t="s">
        <v>1022</v>
      </c>
      <c r="F2455" s="2" t="s">
        <v>1014</v>
      </c>
      <c r="G2455" s="2" t="s">
        <v>5914</v>
      </c>
    </row>
    <row r="2456" customFormat="false" ht="15" hidden="false" customHeight="false" outlineLevel="0" collapsed="false">
      <c r="A2456" s="2" t="s">
        <v>5915</v>
      </c>
      <c r="B2456" s="2" t="s">
        <v>221</v>
      </c>
      <c r="C2456" s="2" t="s">
        <v>5899</v>
      </c>
      <c r="D2456" s="2" t="s">
        <v>49</v>
      </c>
      <c r="E2456" s="2" t="s">
        <v>1022</v>
      </c>
      <c r="F2456" s="2" t="s">
        <v>1014</v>
      </c>
      <c r="G2456" s="2" t="s">
        <v>5916</v>
      </c>
    </row>
    <row r="2457" customFormat="false" ht="15" hidden="false" customHeight="false" outlineLevel="0" collapsed="false">
      <c r="A2457" s="2" t="s">
        <v>5917</v>
      </c>
      <c r="B2457" s="2" t="s">
        <v>221</v>
      </c>
      <c r="C2457" s="2" t="s">
        <v>5899</v>
      </c>
      <c r="D2457" s="2" t="s">
        <v>49</v>
      </c>
      <c r="E2457" s="2" t="s">
        <v>1022</v>
      </c>
      <c r="F2457" s="2" t="s">
        <v>1014</v>
      </c>
      <c r="G2457" s="2" t="s">
        <v>5918</v>
      </c>
    </row>
    <row r="2458" customFormat="false" ht="15" hidden="false" customHeight="false" outlineLevel="0" collapsed="false">
      <c r="A2458" s="2" t="s">
        <v>5919</v>
      </c>
      <c r="B2458" s="2" t="s">
        <v>221</v>
      </c>
      <c r="C2458" s="2" t="s">
        <v>5899</v>
      </c>
      <c r="D2458" s="2" t="s">
        <v>49</v>
      </c>
      <c r="E2458" s="2" t="s">
        <v>1022</v>
      </c>
      <c r="F2458" s="2" t="s">
        <v>1014</v>
      </c>
      <c r="G2458" s="2" t="s">
        <v>5920</v>
      </c>
    </row>
    <row r="2459" customFormat="false" ht="15" hidden="false" customHeight="false" outlineLevel="0" collapsed="false">
      <c r="A2459" s="2" t="s">
        <v>5921</v>
      </c>
      <c r="B2459" s="2" t="s">
        <v>221</v>
      </c>
      <c r="C2459" s="2" t="s">
        <v>5899</v>
      </c>
      <c r="D2459" s="2" t="s">
        <v>49</v>
      </c>
      <c r="E2459" s="2" t="s">
        <v>1022</v>
      </c>
      <c r="F2459" s="2" t="s">
        <v>1014</v>
      </c>
      <c r="G2459" s="2" t="s">
        <v>5922</v>
      </c>
    </row>
    <row r="2460" customFormat="false" ht="15" hidden="false" customHeight="false" outlineLevel="0" collapsed="false">
      <c r="A2460" s="2" t="s">
        <v>5923</v>
      </c>
      <c r="B2460" s="2" t="s">
        <v>221</v>
      </c>
      <c r="C2460" s="2" t="s">
        <v>5899</v>
      </c>
      <c r="D2460" s="2" t="s">
        <v>49</v>
      </c>
      <c r="E2460" s="2" t="s">
        <v>1022</v>
      </c>
      <c r="F2460" s="2" t="s">
        <v>1014</v>
      </c>
      <c r="G2460" s="2" t="s">
        <v>5924</v>
      </c>
    </row>
    <row r="2461" customFormat="false" ht="15" hidden="false" customHeight="false" outlineLevel="0" collapsed="false">
      <c r="A2461" s="2" t="s">
        <v>5925</v>
      </c>
      <c r="B2461" s="2" t="s">
        <v>221</v>
      </c>
      <c r="C2461" s="2" t="s">
        <v>5899</v>
      </c>
      <c r="D2461" s="2" t="s">
        <v>49</v>
      </c>
      <c r="E2461" s="2" t="s">
        <v>1022</v>
      </c>
      <c r="F2461" s="2" t="s">
        <v>1014</v>
      </c>
      <c r="G2461" s="2" t="s">
        <v>5926</v>
      </c>
    </row>
    <row r="2462" customFormat="false" ht="15" hidden="false" customHeight="false" outlineLevel="0" collapsed="false">
      <c r="A2462" s="2" t="s">
        <v>5927</v>
      </c>
      <c r="B2462" s="2" t="s">
        <v>221</v>
      </c>
      <c r="C2462" s="2" t="s">
        <v>5899</v>
      </c>
      <c r="D2462" s="2" t="s">
        <v>49</v>
      </c>
      <c r="E2462" s="2" t="s">
        <v>1022</v>
      </c>
      <c r="F2462" s="2" t="s">
        <v>1014</v>
      </c>
      <c r="G2462" s="2" t="s">
        <v>5928</v>
      </c>
    </row>
    <row r="2463" customFormat="false" ht="15" hidden="false" customHeight="false" outlineLevel="0" collapsed="false">
      <c r="A2463" s="2" t="s">
        <v>5929</v>
      </c>
      <c r="B2463" s="2" t="s">
        <v>221</v>
      </c>
      <c r="C2463" s="2" t="s">
        <v>5899</v>
      </c>
      <c r="D2463" s="2" t="s">
        <v>49</v>
      </c>
      <c r="E2463" s="2" t="s">
        <v>1022</v>
      </c>
      <c r="F2463" s="2" t="s">
        <v>1014</v>
      </c>
      <c r="G2463" s="2" t="s">
        <v>5930</v>
      </c>
    </row>
    <row r="2464" customFormat="false" ht="15" hidden="false" customHeight="false" outlineLevel="0" collapsed="false">
      <c r="A2464" s="2" t="s">
        <v>5931</v>
      </c>
      <c r="B2464" s="2" t="s">
        <v>221</v>
      </c>
      <c r="C2464" s="2" t="s">
        <v>5899</v>
      </c>
      <c r="D2464" s="2" t="s">
        <v>49</v>
      </c>
      <c r="E2464" s="2" t="s">
        <v>1022</v>
      </c>
      <c r="F2464" s="2" t="s">
        <v>1014</v>
      </c>
      <c r="G2464" s="2" t="s">
        <v>5932</v>
      </c>
    </row>
    <row r="2465" customFormat="false" ht="15" hidden="false" customHeight="false" outlineLevel="0" collapsed="false">
      <c r="A2465" s="2" t="s">
        <v>5933</v>
      </c>
      <c r="B2465" s="2" t="s">
        <v>221</v>
      </c>
      <c r="C2465" s="2" t="s">
        <v>5899</v>
      </c>
      <c r="D2465" s="2" t="s">
        <v>49</v>
      </c>
      <c r="E2465" s="2" t="s">
        <v>1022</v>
      </c>
      <c r="F2465" s="2" t="s">
        <v>1014</v>
      </c>
      <c r="G2465" s="2" t="s">
        <v>5934</v>
      </c>
    </row>
    <row r="2466" customFormat="false" ht="15" hidden="false" customHeight="false" outlineLevel="0" collapsed="false">
      <c r="A2466" s="2" t="s">
        <v>5935</v>
      </c>
      <c r="B2466" s="2" t="s">
        <v>221</v>
      </c>
      <c r="C2466" s="2" t="s">
        <v>5899</v>
      </c>
      <c r="D2466" s="2" t="s">
        <v>49</v>
      </c>
      <c r="E2466" s="2" t="s">
        <v>1022</v>
      </c>
      <c r="F2466" s="2" t="s">
        <v>1014</v>
      </c>
      <c r="G2466" s="2" t="s">
        <v>5936</v>
      </c>
    </row>
    <row r="2467" customFormat="false" ht="15" hidden="false" customHeight="false" outlineLevel="0" collapsed="false">
      <c r="A2467" s="2" t="s">
        <v>5937</v>
      </c>
      <c r="B2467" s="2" t="s">
        <v>221</v>
      </c>
      <c r="C2467" s="2" t="s">
        <v>5899</v>
      </c>
      <c r="D2467" s="2" t="s">
        <v>49</v>
      </c>
      <c r="E2467" s="2" t="s">
        <v>1022</v>
      </c>
      <c r="F2467" s="2" t="s">
        <v>1014</v>
      </c>
      <c r="G2467" s="2" t="s">
        <v>5938</v>
      </c>
    </row>
    <row r="2468" customFormat="false" ht="15" hidden="false" customHeight="false" outlineLevel="0" collapsed="false">
      <c r="A2468" s="2" t="s">
        <v>5939</v>
      </c>
      <c r="B2468" s="2" t="s">
        <v>221</v>
      </c>
      <c r="C2468" s="2" t="s">
        <v>5899</v>
      </c>
      <c r="D2468" s="2" t="s">
        <v>49</v>
      </c>
      <c r="E2468" s="2" t="s">
        <v>1022</v>
      </c>
      <c r="F2468" s="2" t="s">
        <v>1014</v>
      </c>
      <c r="G2468" s="2" t="s">
        <v>5940</v>
      </c>
    </row>
    <row r="2469" customFormat="false" ht="15" hidden="false" customHeight="false" outlineLevel="0" collapsed="false">
      <c r="A2469" s="2" t="s">
        <v>5941</v>
      </c>
      <c r="B2469" s="2" t="s">
        <v>221</v>
      </c>
      <c r="C2469" s="2" t="s">
        <v>5899</v>
      </c>
      <c r="D2469" s="2" t="s">
        <v>49</v>
      </c>
      <c r="E2469" s="2" t="s">
        <v>1022</v>
      </c>
      <c r="F2469" s="2" t="s">
        <v>1014</v>
      </c>
      <c r="G2469" s="2" t="s">
        <v>5942</v>
      </c>
    </row>
    <row r="2470" customFormat="false" ht="15" hidden="false" customHeight="false" outlineLevel="0" collapsed="false">
      <c r="A2470" s="2" t="s">
        <v>5943</v>
      </c>
      <c r="B2470" s="2" t="s">
        <v>221</v>
      </c>
      <c r="C2470" s="2" t="s">
        <v>5899</v>
      </c>
      <c r="D2470" s="2" t="s">
        <v>49</v>
      </c>
      <c r="E2470" s="2" t="s">
        <v>1022</v>
      </c>
      <c r="F2470" s="2" t="s">
        <v>1014</v>
      </c>
      <c r="G2470" s="2" t="s">
        <v>5944</v>
      </c>
    </row>
    <row r="2471" customFormat="false" ht="15" hidden="false" customHeight="false" outlineLevel="0" collapsed="false">
      <c r="A2471" s="2" t="s">
        <v>5945</v>
      </c>
      <c r="B2471" s="2" t="s">
        <v>221</v>
      </c>
      <c r="C2471" s="2" t="s">
        <v>5899</v>
      </c>
      <c r="D2471" s="2" t="s">
        <v>49</v>
      </c>
      <c r="E2471" s="2" t="s">
        <v>1022</v>
      </c>
      <c r="F2471" s="2" t="s">
        <v>1014</v>
      </c>
      <c r="G2471" s="2" t="s">
        <v>5946</v>
      </c>
    </row>
    <row r="2472" customFormat="false" ht="15" hidden="false" customHeight="false" outlineLevel="0" collapsed="false">
      <c r="A2472" s="2" t="s">
        <v>5947</v>
      </c>
      <c r="B2472" s="2" t="s">
        <v>221</v>
      </c>
      <c r="C2472" s="2" t="s">
        <v>5899</v>
      </c>
      <c r="D2472" s="2" t="s">
        <v>49</v>
      </c>
      <c r="E2472" s="2" t="s">
        <v>1022</v>
      </c>
      <c r="F2472" s="2" t="s">
        <v>1014</v>
      </c>
      <c r="G2472" s="2" t="s">
        <v>5948</v>
      </c>
    </row>
    <row r="2473" customFormat="false" ht="15" hidden="false" customHeight="false" outlineLevel="0" collapsed="false">
      <c r="A2473" s="2" t="s">
        <v>5949</v>
      </c>
      <c r="B2473" s="2" t="s">
        <v>221</v>
      </c>
      <c r="C2473" s="2" t="s">
        <v>5899</v>
      </c>
      <c r="D2473" s="2" t="s">
        <v>49</v>
      </c>
      <c r="E2473" s="2" t="s">
        <v>1022</v>
      </c>
      <c r="F2473" s="2" t="s">
        <v>1014</v>
      </c>
      <c r="G2473" s="2" t="s">
        <v>5950</v>
      </c>
    </row>
    <row r="2474" customFormat="false" ht="15" hidden="false" customHeight="false" outlineLevel="0" collapsed="false">
      <c r="A2474" s="2" t="s">
        <v>5951</v>
      </c>
      <c r="B2474" s="2" t="s">
        <v>221</v>
      </c>
      <c r="C2474" s="2" t="s">
        <v>5899</v>
      </c>
      <c r="D2474" s="2" t="s">
        <v>49</v>
      </c>
      <c r="E2474" s="2" t="s">
        <v>1022</v>
      </c>
      <c r="F2474" s="2" t="s">
        <v>1014</v>
      </c>
      <c r="G2474" s="2" t="s">
        <v>5952</v>
      </c>
    </row>
    <row r="2475" customFormat="false" ht="15" hidden="false" customHeight="false" outlineLevel="0" collapsed="false">
      <c r="A2475" s="2" t="s">
        <v>5953</v>
      </c>
      <c r="B2475" s="2" t="s">
        <v>221</v>
      </c>
      <c r="C2475" s="2" t="s">
        <v>5899</v>
      </c>
      <c r="D2475" s="2" t="s">
        <v>49</v>
      </c>
      <c r="E2475" s="2" t="s">
        <v>1022</v>
      </c>
      <c r="F2475" s="2" t="s">
        <v>1014</v>
      </c>
      <c r="G2475" s="2" t="s">
        <v>5954</v>
      </c>
    </row>
    <row r="2476" customFormat="false" ht="15" hidden="false" customHeight="false" outlineLevel="0" collapsed="false">
      <c r="A2476" s="2" t="s">
        <v>5955</v>
      </c>
      <c r="B2476" s="2" t="s">
        <v>221</v>
      </c>
      <c r="C2476" s="2" t="s">
        <v>5899</v>
      </c>
      <c r="D2476" s="2" t="s">
        <v>49</v>
      </c>
      <c r="E2476" s="2" t="s">
        <v>1022</v>
      </c>
      <c r="F2476" s="2" t="s">
        <v>1014</v>
      </c>
      <c r="G2476" s="2" t="s">
        <v>5956</v>
      </c>
    </row>
    <row r="2477" customFormat="false" ht="15" hidden="false" customHeight="false" outlineLevel="0" collapsed="false">
      <c r="A2477" s="2" t="s">
        <v>5957</v>
      </c>
      <c r="B2477" s="2" t="s">
        <v>221</v>
      </c>
      <c r="C2477" s="2" t="s">
        <v>5899</v>
      </c>
      <c r="D2477" s="2" t="s">
        <v>49</v>
      </c>
      <c r="E2477" s="2" t="s">
        <v>1022</v>
      </c>
      <c r="F2477" s="2" t="s">
        <v>1014</v>
      </c>
      <c r="G2477" s="2" t="s">
        <v>5958</v>
      </c>
    </row>
    <row r="2478" customFormat="false" ht="15" hidden="false" customHeight="false" outlineLevel="0" collapsed="false">
      <c r="A2478" s="2" t="s">
        <v>5959</v>
      </c>
      <c r="B2478" s="2" t="s">
        <v>221</v>
      </c>
      <c r="C2478" s="2" t="s">
        <v>5899</v>
      </c>
      <c r="D2478" s="2" t="s">
        <v>49</v>
      </c>
      <c r="E2478" s="2" t="s">
        <v>1022</v>
      </c>
      <c r="F2478" s="2" t="s">
        <v>1014</v>
      </c>
      <c r="G2478" s="2" t="s">
        <v>5960</v>
      </c>
    </row>
    <row r="2479" customFormat="false" ht="15" hidden="false" customHeight="false" outlineLevel="0" collapsed="false">
      <c r="A2479" s="2" t="s">
        <v>5961</v>
      </c>
      <c r="B2479" s="2" t="s">
        <v>221</v>
      </c>
      <c r="C2479" s="2" t="s">
        <v>5899</v>
      </c>
      <c r="D2479" s="2" t="s">
        <v>49</v>
      </c>
      <c r="E2479" s="2" t="s">
        <v>1022</v>
      </c>
      <c r="F2479" s="2" t="s">
        <v>1014</v>
      </c>
      <c r="G2479" s="2" t="s">
        <v>5962</v>
      </c>
    </row>
    <row r="2480" customFormat="false" ht="15" hidden="false" customHeight="false" outlineLevel="0" collapsed="false">
      <c r="A2480" s="2" t="s">
        <v>5963</v>
      </c>
      <c r="B2480" s="2" t="s">
        <v>221</v>
      </c>
      <c r="C2480" s="2" t="s">
        <v>5899</v>
      </c>
      <c r="D2480" s="2" t="s">
        <v>49</v>
      </c>
      <c r="E2480" s="2" t="s">
        <v>1022</v>
      </c>
      <c r="F2480" s="2" t="s">
        <v>1014</v>
      </c>
      <c r="G2480" s="2" t="s">
        <v>5964</v>
      </c>
    </row>
    <row r="2481" customFormat="false" ht="15" hidden="false" customHeight="false" outlineLevel="0" collapsed="false">
      <c r="A2481" s="2" t="s">
        <v>5965</v>
      </c>
      <c r="B2481" s="2" t="s">
        <v>221</v>
      </c>
      <c r="C2481" s="2" t="s">
        <v>5899</v>
      </c>
      <c r="D2481" s="2" t="s">
        <v>49</v>
      </c>
      <c r="E2481" s="2" t="s">
        <v>1022</v>
      </c>
      <c r="F2481" s="2" t="s">
        <v>1014</v>
      </c>
      <c r="G2481" s="2" t="s">
        <v>5966</v>
      </c>
    </row>
    <row r="2482" customFormat="false" ht="15" hidden="false" customHeight="false" outlineLevel="0" collapsed="false">
      <c r="A2482" s="2" t="s">
        <v>5967</v>
      </c>
      <c r="B2482" s="2" t="s">
        <v>221</v>
      </c>
      <c r="C2482" s="2" t="s">
        <v>5899</v>
      </c>
      <c r="D2482" s="2" t="s">
        <v>49</v>
      </c>
      <c r="E2482" s="2" t="s">
        <v>1022</v>
      </c>
      <c r="F2482" s="2" t="s">
        <v>1014</v>
      </c>
      <c r="G2482" s="2" t="s">
        <v>5968</v>
      </c>
    </row>
    <row r="2483" customFormat="false" ht="15" hidden="false" customHeight="false" outlineLevel="0" collapsed="false">
      <c r="A2483" s="2" t="s">
        <v>5969</v>
      </c>
      <c r="B2483" s="2" t="s">
        <v>221</v>
      </c>
      <c r="C2483" s="2" t="s">
        <v>5899</v>
      </c>
      <c r="D2483" s="2" t="s">
        <v>49</v>
      </c>
      <c r="E2483" s="2" t="s">
        <v>1022</v>
      </c>
      <c r="F2483" s="2" t="s">
        <v>1014</v>
      </c>
      <c r="G2483" s="2" t="s">
        <v>5970</v>
      </c>
    </row>
    <row r="2484" customFormat="false" ht="15" hidden="false" customHeight="false" outlineLevel="0" collapsed="false">
      <c r="A2484" s="2" t="s">
        <v>5971</v>
      </c>
      <c r="B2484" s="2" t="s">
        <v>221</v>
      </c>
      <c r="C2484" s="2" t="s">
        <v>5899</v>
      </c>
      <c r="D2484" s="2" t="s">
        <v>49</v>
      </c>
      <c r="E2484" s="2" t="s">
        <v>1022</v>
      </c>
      <c r="F2484" s="2" t="s">
        <v>1014</v>
      </c>
      <c r="G2484" s="2" t="s">
        <v>5972</v>
      </c>
    </row>
    <row r="2485" customFormat="false" ht="15" hidden="false" customHeight="false" outlineLevel="0" collapsed="false">
      <c r="A2485" s="2" t="s">
        <v>5973</v>
      </c>
      <c r="B2485" s="2" t="s">
        <v>221</v>
      </c>
      <c r="C2485" s="2" t="s">
        <v>5704</v>
      </c>
      <c r="D2485" s="2" t="s">
        <v>48</v>
      </c>
      <c r="E2485" s="2" t="s">
        <v>1391</v>
      </c>
      <c r="F2485" s="2" t="s">
        <v>1014</v>
      </c>
      <c r="G2485" s="2" t="s">
        <v>5974</v>
      </c>
    </row>
    <row r="2486" customFormat="false" ht="15" hidden="false" customHeight="false" outlineLevel="0" collapsed="false">
      <c r="A2486" s="2" t="s">
        <v>5975</v>
      </c>
      <c r="B2486" s="2" t="s">
        <v>221</v>
      </c>
      <c r="C2486" s="2" t="s">
        <v>5899</v>
      </c>
      <c r="D2486" s="2" t="s">
        <v>49</v>
      </c>
      <c r="E2486" s="2" t="s">
        <v>1022</v>
      </c>
      <c r="F2486" s="2" t="s">
        <v>1014</v>
      </c>
      <c r="G2486" s="2" t="s">
        <v>5976</v>
      </c>
    </row>
    <row r="2487" customFormat="false" ht="15" hidden="false" customHeight="false" outlineLevel="0" collapsed="false">
      <c r="A2487" s="2" t="s">
        <v>5977</v>
      </c>
      <c r="B2487" s="2" t="s">
        <v>221</v>
      </c>
      <c r="C2487" s="2" t="s">
        <v>5899</v>
      </c>
      <c r="D2487" s="2" t="s">
        <v>49</v>
      </c>
      <c r="E2487" s="2" t="s">
        <v>1022</v>
      </c>
      <c r="F2487" s="2" t="s">
        <v>1014</v>
      </c>
      <c r="G2487" s="2" t="s">
        <v>5978</v>
      </c>
    </row>
    <row r="2488" customFormat="false" ht="15" hidden="false" customHeight="false" outlineLevel="0" collapsed="false">
      <c r="A2488" s="2" t="s">
        <v>5979</v>
      </c>
      <c r="B2488" s="2" t="s">
        <v>221</v>
      </c>
      <c r="C2488" s="2" t="s">
        <v>5899</v>
      </c>
      <c r="D2488" s="2" t="s">
        <v>49</v>
      </c>
      <c r="E2488" s="2" t="s">
        <v>1022</v>
      </c>
      <c r="F2488" s="2" t="s">
        <v>1014</v>
      </c>
      <c r="G2488" s="2" t="s">
        <v>5980</v>
      </c>
    </row>
    <row r="2489" customFormat="false" ht="15" hidden="false" customHeight="false" outlineLevel="0" collapsed="false">
      <c r="A2489" s="2" t="s">
        <v>5981</v>
      </c>
      <c r="B2489" s="2" t="s">
        <v>221</v>
      </c>
      <c r="C2489" s="2" t="s">
        <v>5899</v>
      </c>
      <c r="D2489" s="2" t="s">
        <v>49</v>
      </c>
      <c r="E2489" s="2" t="s">
        <v>1022</v>
      </c>
      <c r="F2489" s="2" t="s">
        <v>1014</v>
      </c>
      <c r="G2489" s="2" t="s">
        <v>5982</v>
      </c>
    </row>
    <row r="2490" customFormat="false" ht="15" hidden="false" customHeight="false" outlineLevel="0" collapsed="false">
      <c r="A2490" s="2" t="s">
        <v>5983</v>
      </c>
      <c r="B2490" s="2" t="s">
        <v>221</v>
      </c>
      <c r="C2490" s="2" t="s">
        <v>5899</v>
      </c>
      <c r="D2490" s="2" t="s">
        <v>49</v>
      </c>
      <c r="E2490" s="2" t="s">
        <v>1022</v>
      </c>
      <c r="F2490" s="2" t="s">
        <v>1014</v>
      </c>
      <c r="G2490" s="2" t="s">
        <v>5984</v>
      </c>
    </row>
    <row r="2491" customFormat="false" ht="15" hidden="false" customHeight="false" outlineLevel="0" collapsed="false">
      <c r="A2491" s="2" t="s">
        <v>5985</v>
      </c>
      <c r="B2491" s="2" t="s">
        <v>221</v>
      </c>
      <c r="C2491" s="2" t="s">
        <v>5899</v>
      </c>
      <c r="D2491" s="2" t="s">
        <v>49</v>
      </c>
      <c r="E2491" s="2" t="s">
        <v>1022</v>
      </c>
      <c r="F2491" s="2" t="s">
        <v>1014</v>
      </c>
      <c r="G2491" s="2" t="s">
        <v>5986</v>
      </c>
    </row>
    <row r="2492" customFormat="false" ht="15" hidden="false" customHeight="false" outlineLevel="0" collapsed="false">
      <c r="A2492" s="2" t="s">
        <v>5987</v>
      </c>
      <c r="B2492" s="2" t="s">
        <v>221</v>
      </c>
      <c r="C2492" s="2" t="s">
        <v>5899</v>
      </c>
      <c r="D2492" s="2" t="s">
        <v>49</v>
      </c>
      <c r="E2492" s="2" t="s">
        <v>1022</v>
      </c>
      <c r="F2492" s="2" t="s">
        <v>1014</v>
      </c>
      <c r="G2492" s="2" t="s">
        <v>5988</v>
      </c>
    </row>
    <row r="2493" customFormat="false" ht="15" hidden="false" customHeight="false" outlineLevel="0" collapsed="false">
      <c r="A2493" s="2" t="s">
        <v>5989</v>
      </c>
      <c r="B2493" s="2" t="s">
        <v>221</v>
      </c>
      <c r="C2493" s="2" t="s">
        <v>5899</v>
      </c>
      <c r="D2493" s="2" t="s">
        <v>49</v>
      </c>
      <c r="E2493" s="2" t="s">
        <v>1022</v>
      </c>
      <c r="F2493" s="2" t="s">
        <v>1014</v>
      </c>
      <c r="G2493" s="2" t="s">
        <v>5990</v>
      </c>
    </row>
    <row r="2494" customFormat="false" ht="15" hidden="false" customHeight="false" outlineLevel="0" collapsed="false">
      <c r="A2494" s="2" t="s">
        <v>5991</v>
      </c>
      <c r="B2494" s="2" t="s">
        <v>221</v>
      </c>
      <c r="C2494" s="2" t="s">
        <v>5899</v>
      </c>
      <c r="D2494" s="2" t="s">
        <v>49</v>
      </c>
      <c r="E2494" s="2" t="s">
        <v>1022</v>
      </c>
      <c r="F2494" s="2" t="s">
        <v>1014</v>
      </c>
      <c r="G2494" s="2" t="s">
        <v>5992</v>
      </c>
    </row>
    <row r="2495" customFormat="false" ht="15" hidden="false" customHeight="false" outlineLevel="0" collapsed="false">
      <c r="A2495" s="2" t="s">
        <v>5993</v>
      </c>
      <c r="B2495" s="2" t="s">
        <v>221</v>
      </c>
      <c r="C2495" s="2" t="s">
        <v>5899</v>
      </c>
      <c r="D2495" s="2" t="s">
        <v>49</v>
      </c>
      <c r="E2495" s="2" t="s">
        <v>1022</v>
      </c>
      <c r="F2495" s="2" t="s">
        <v>1014</v>
      </c>
      <c r="G2495" s="2" t="s">
        <v>5994</v>
      </c>
    </row>
    <row r="2496" customFormat="false" ht="15" hidden="false" customHeight="false" outlineLevel="0" collapsed="false">
      <c r="A2496" s="2" t="s">
        <v>5995</v>
      </c>
      <c r="B2496" s="2" t="s">
        <v>221</v>
      </c>
      <c r="C2496" s="2" t="s">
        <v>5899</v>
      </c>
      <c r="D2496" s="2" t="s">
        <v>49</v>
      </c>
      <c r="E2496" s="2" t="s">
        <v>1022</v>
      </c>
      <c r="F2496" s="2" t="s">
        <v>1014</v>
      </c>
      <c r="G2496" s="2" t="s">
        <v>5073</v>
      </c>
    </row>
    <row r="2497" customFormat="false" ht="15" hidden="false" customHeight="false" outlineLevel="0" collapsed="false">
      <c r="A2497" s="2" t="s">
        <v>5996</v>
      </c>
      <c r="B2497" s="2" t="s">
        <v>221</v>
      </c>
      <c r="C2497" s="2" t="s">
        <v>5899</v>
      </c>
      <c r="D2497" s="2" t="s">
        <v>49</v>
      </c>
      <c r="E2497" s="2" t="s">
        <v>1022</v>
      </c>
      <c r="F2497" s="2" t="s">
        <v>1014</v>
      </c>
      <c r="G2497" s="2" t="s">
        <v>5997</v>
      </c>
    </row>
    <row r="2498" customFormat="false" ht="15" hidden="false" customHeight="false" outlineLevel="0" collapsed="false">
      <c r="A2498" s="2" t="s">
        <v>5998</v>
      </c>
      <c r="B2498" s="2" t="s">
        <v>221</v>
      </c>
      <c r="C2498" s="2" t="s">
        <v>5899</v>
      </c>
      <c r="D2498" s="2" t="s">
        <v>49</v>
      </c>
      <c r="E2498" s="2" t="s">
        <v>1022</v>
      </c>
      <c r="F2498" s="2" t="s">
        <v>1014</v>
      </c>
      <c r="G2498" s="2" t="s">
        <v>5999</v>
      </c>
    </row>
    <row r="2499" customFormat="false" ht="15" hidden="false" customHeight="false" outlineLevel="0" collapsed="false">
      <c r="A2499" s="2" t="s">
        <v>6000</v>
      </c>
      <c r="B2499" s="2" t="s">
        <v>221</v>
      </c>
      <c r="C2499" s="2" t="s">
        <v>5899</v>
      </c>
      <c r="D2499" s="2" t="s">
        <v>49</v>
      </c>
      <c r="E2499" s="2" t="s">
        <v>1022</v>
      </c>
      <c r="F2499" s="2" t="s">
        <v>1014</v>
      </c>
      <c r="G2499" s="2" t="s">
        <v>6001</v>
      </c>
    </row>
    <row r="2500" customFormat="false" ht="15" hidden="false" customHeight="false" outlineLevel="0" collapsed="false">
      <c r="A2500" s="2" t="s">
        <v>6002</v>
      </c>
      <c r="B2500" s="2" t="s">
        <v>221</v>
      </c>
      <c r="C2500" s="2" t="s">
        <v>5899</v>
      </c>
      <c r="D2500" s="2" t="s">
        <v>49</v>
      </c>
      <c r="E2500" s="2" t="s">
        <v>1022</v>
      </c>
      <c r="F2500" s="2" t="s">
        <v>1014</v>
      </c>
      <c r="G2500" s="2" t="s">
        <v>6003</v>
      </c>
    </row>
    <row r="2501" customFormat="false" ht="15" hidden="false" customHeight="false" outlineLevel="0" collapsed="false">
      <c r="A2501" s="2" t="s">
        <v>6004</v>
      </c>
      <c r="B2501" s="2" t="s">
        <v>221</v>
      </c>
      <c r="C2501" s="2" t="s">
        <v>5899</v>
      </c>
      <c r="D2501" s="2" t="s">
        <v>49</v>
      </c>
      <c r="E2501" s="2" t="s">
        <v>1022</v>
      </c>
      <c r="F2501" s="2" t="s">
        <v>1014</v>
      </c>
      <c r="G2501" s="2" t="s">
        <v>6005</v>
      </c>
    </row>
    <row r="2502" customFormat="false" ht="15" hidden="false" customHeight="false" outlineLevel="0" collapsed="false">
      <c r="A2502" s="2" t="s">
        <v>6006</v>
      </c>
      <c r="B2502" s="2" t="s">
        <v>221</v>
      </c>
      <c r="C2502" s="2" t="s">
        <v>5899</v>
      </c>
      <c r="D2502" s="2" t="s">
        <v>49</v>
      </c>
      <c r="E2502" s="2" t="s">
        <v>1022</v>
      </c>
      <c r="F2502" s="2" t="s">
        <v>1014</v>
      </c>
      <c r="G2502" s="2" t="s">
        <v>6007</v>
      </c>
    </row>
    <row r="2503" customFormat="false" ht="15" hidden="false" customHeight="false" outlineLevel="0" collapsed="false">
      <c r="A2503" s="2" t="s">
        <v>6008</v>
      </c>
      <c r="B2503" s="2" t="s">
        <v>221</v>
      </c>
      <c r="C2503" s="2" t="s">
        <v>5899</v>
      </c>
      <c r="D2503" s="2" t="s">
        <v>49</v>
      </c>
      <c r="E2503" s="2" t="s">
        <v>1022</v>
      </c>
      <c r="F2503" s="2" t="s">
        <v>1014</v>
      </c>
      <c r="G2503" s="2" t="s">
        <v>6009</v>
      </c>
    </row>
    <row r="2504" customFormat="false" ht="15" hidden="false" customHeight="false" outlineLevel="0" collapsed="false">
      <c r="A2504" s="2" t="s">
        <v>6010</v>
      </c>
      <c r="B2504" s="2" t="s">
        <v>221</v>
      </c>
      <c r="C2504" s="2" t="s">
        <v>5899</v>
      </c>
      <c r="D2504" s="2" t="s">
        <v>49</v>
      </c>
      <c r="E2504" s="2" t="s">
        <v>1022</v>
      </c>
      <c r="F2504" s="2" t="s">
        <v>1014</v>
      </c>
      <c r="G2504" s="2" t="s">
        <v>6011</v>
      </c>
    </row>
    <row r="2505" customFormat="false" ht="15" hidden="false" customHeight="false" outlineLevel="0" collapsed="false">
      <c r="A2505" s="2" t="s">
        <v>6012</v>
      </c>
      <c r="B2505" s="2" t="s">
        <v>221</v>
      </c>
      <c r="C2505" s="2" t="s">
        <v>5899</v>
      </c>
      <c r="D2505" s="2" t="s">
        <v>49</v>
      </c>
      <c r="E2505" s="2" t="s">
        <v>1022</v>
      </c>
      <c r="F2505" s="2" t="s">
        <v>1014</v>
      </c>
      <c r="G2505" s="2" t="s">
        <v>6013</v>
      </c>
    </row>
    <row r="2506" customFormat="false" ht="15" hidden="false" customHeight="false" outlineLevel="0" collapsed="false">
      <c r="A2506" s="2" t="s">
        <v>6014</v>
      </c>
      <c r="B2506" s="2" t="s">
        <v>221</v>
      </c>
      <c r="C2506" s="2" t="s">
        <v>5899</v>
      </c>
      <c r="D2506" s="2" t="s">
        <v>49</v>
      </c>
      <c r="E2506" s="2" t="s">
        <v>1022</v>
      </c>
      <c r="F2506" s="2" t="s">
        <v>1014</v>
      </c>
      <c r="G2506" s="2" t="s">
        <v>6015</v>
      </c>
    </row>
    <row r="2507" customFormat="false" ht="15" hidden="false" customHeight="false" outlineLevel="0" collapsed="false">
      <c r="A2507" s="2" t="s">
        <v>6016</v>
      </c>
      <c r="B2507" s="2" t="s">
        <v>221</v>
      </c>
      <c r="C2507" s="2" t="s">
        <v>5899</v>
      </c>
      <c r="D2507" s="2" t="s">
        <v>49</v>
      </c>
      <c r="E2507" s="2" t="s">
        <v>1022</v>
      </c>
      <c r="F2507" s="2" t="s">
        <v>1014</v>
      </c>
      <c r="G2507" s="2" t="s">
        <v>6017</v>
      </c>
    </row>
    <row r="2508" customFormat="false" ht="15" hidden="false" customHeight="false" outlineLevel="0" collapsed="false">
      <c r="A2508" s="2" t="s">
        <v>6018</v>
      </c>
      <c r="B2508" s="2" t="s">
        <v>221</v>
      </c>
      <c r="C2508" s="2" t="s">
        <v>5899</v>
      </c>
      <c r="D2508" s="2" t="s">
        <v>49</v>
      </c>
      <c r="E2508" s="2" t="s">
        <v>1022</v>
      </c>
      <c r="F2508" s="2" t="s">
        <v>1014</v>
      </c>
      <c r="G2508" s="2" t="s">
        <v>6019</v>
      </c>
    </row>
    <row r="2509" customFormat="false" ht="15" hidden="false" customHeight="false" outlineLevel="0" collapsed="false">
      <c r="A2509" s="2" t="s">
        <v>6020</v>
      </c>
      <c r="B2509" s="2" t="s">
        <v>221</v>
      </c>
      <c r="C2509" s="2" t="s">
        <v>5899</v>
      </c>
      <c r="D2509" s="2" t="s">
        <v>49</v>
      </c>
      <c r="E2509" s="2" t="s">
        <v>1022</v>
      </c>
      <c r="F2509" s="2" t="s">
        <v>1014</v>
      </c>
      <c r="G2509" s="2" t="s">
        <v>6021</v>
      </c>
    </row>
    <row r="2510" customFormat="false" ht="15" hidden="false" customHeight="false" outlineLevel="0" collapsed="false">
      <c r="A2510" s="2" t="s">
        <v>6022</v>
      </c>
      <c r="B2510" s="2" t="s">
        <v>221</v>
      </c>
      <c r="C2510" s="2" t="s">
        <v>5899</v>
      </c>
      <c r="D2510" s="2" t="s">
        <v>49</v>
      </c>
      <c r="E2510" s="2" t="s">
        <v>1022</v>
      </c>
      <c r="F2510" s="2" t="s">
        <v>1014</v>
      </c>
      <c r="G2510" s="2" t="s">
        <v>6023</v>
      </c>
    </row>
    <row r="2511" customFormat="false" ht="15" hidden="false" customHeight="false" outlineLevel="0" collapsed="false">
      <c r="A2511" s="2" t="s">
        <v>6024</v>
      </c>
      <c r="B2511" s="2" t="s">
        <v>221</v>
      </c>
      <c r="C2511" s="2" t="s">
        <v>5899</v>
      </c>
      <c r="D2511" s="2" t="s">
        <v>49</v>
      </c>
      <c r="E2511" s="2" t="s">
        <v>1022</v>
      </c>
      <c r="F2511" s="2" t="s">
        <v>1014</v>
      </c>
      <c r="G2511" s="2" t="s">
        <v>6025</v>
      </c>
    </row>
    <row r="2512" customFormat="false" ht="15" hidden="false" customHeight="false" outlineLevel="0" collapsed="false">
      <c r="A2512" s="2" t="s">
        <v>6026</v>
      </c>
      <c r="B2512" s="2" t="s">
        <v>221</v>
      </c>
      <c r="C2512" s="2" t="s">
        <v>5899</v>
      </c>
      <c r="D2512" s="2" t="s">
        <v>49</v>
      </c>
      <c r="E2512" s="2" t="s">
        <v>1022</v>
      </c>
      <c r="F2512" s="2" t="s">
        <v>1014</v>
      </c>
      <c r="G2512" s="2" t="s">
        <v>6027</v>
      </c>
    </row>
    <row r="2513" customFormat="false" ht="15" hidden="false" customHeight="false" outlineLevel="0" collapsed="false">
      <c r="A2513" s="2" t="s">
        <v>6028</v>
      </c>
      <c r="B2513" s="2" t="s">
        <v>221</v>
      </c>
      <c r="C2513" s="2" t="s">
        <v>5899</v>
      </c>
      <c r="D2513" s="2" t="s">
        <v>49</v>
      </c>
      <c r="E2513" s="2" t="s">
        <v>1022</v>
      </c>
      <c r="F2513" s="2" t="s">
        <v>1014</v>
      </c>
      <c r="G2513" s="2" t="s">
        <v>6029</v>
      </c>
    </row>
    <row r="2514" customFormat="false" ht="15" hidden="false" customHeight="false" outlineLevel="0" collapsed="false">
      <c r="A2514" s="2" t="s">
        <v>6030</v>
      </c>
      <c r="B2514" s="2" t="s">
        <v>221</v>
      </c>
      <c r="C2514" s="2" t="s">
        <v>5899</v>
      </c>
      <c r="D2514" s="2" t="s">
        <v>49</v>
      </c>
      <c r="E2514" s="2" t="s">
        <v>1022</v>
      </c>
      <c r="F2514" s="2" t="s">
        <v>1014</v>
      </c>
      <c r="G2514" s="2" t="s">
        <v>6031</v>
      </c>
    </row>
    <row r="2515" customFormat="false" ht="15" hidden="false" customHeight="false" outlineLevel="0" collapsed="false">
      <c r="A2515" s="2" t="s">
        <v>6032</v>
      </c>
      <c r="B2515" s="2" t="s">
        <v>221</v>
      </c>
      <c r="C2515" s="2" t="s">
        <v>5899</v>
      </c>
      <c r="D2515" s="2" t="s">
        <v>49</v>
      </c>
      <c r="E2515" s="2" t="s">
        <v>1022</v>
      </c>
      <c r="F2515" s="2" t="s">
        <v>1014</v>
      </c>
      <c r="G2515" s="2" t="s">
        <v>6033</v>
      </c>
    </row>
    <row r="2516" customFormat="false" ht="15" hidden="false" customHeight="false" outlineLevel="0" collapsed="false">
      <c r="A2516" s="2" t="s">
        <v>6034</v>
      </c>
      <c r="B2516" s="2" t="s">
        <v>221</v>
      </c>
      <c r="C2516" s="2" t="s">
        <v>5899</v>
      </c>
      <c r="D2516" s="2" t="s">
        <v>49</v>
      </c>
      <c r="E2516" s="2" t="s">
        <v>1022</v>
      </c>
      <c r="F2516" s="2" t="s">
        <v>1014</v>
      </c>
      <c r="G2516" s="2" t="s">
        <v>6035</v>
      </c>
    </row>
    <row r="2517" customFormat="false" ht="15" hidden="false" customHeight="false" outlineLevel="0" collapsed="false">
      <c r="A2517" s="2" t="s">
        <v>6036</v>
      </c>
      <c r="B2517" s="2" t="s">
        <v>221</v>
      </c>
      <c r="C2517" s="2" t="s">
        <v>5899</v>
      </c>
      <c r="D2517" s="2" t="s">
        <v>49</v>
      </c>
      <c r="E2517" s="2" t="s">
        <v>1022</v>
      </c>
      <c r="F2517" s="2" t="s">
        <v>1014</v>
      </c>
      <c r="G2517" s="2" t="s">
        <v>6037</v>
      </c>
    </row>
    <row r="2518" customFormat="false" ht="15" hidden="false" customHeight="false" outlineLevel="0" collapsed="false">
      <c r="A2518" s="2" t="s">
        <v>6038</v>
      </c>
      <c r="B2518" s="2" t="s">
        <v>221</v>
      </c>
      <c r="C2518" s="2" t="s">
        <v>5899</v>
      </c>
      <c r="D2518" s="2" t="s">
        <v>49</v>
      </c>
      <c r="E2518" s="2" t="s">
        <v>1022</v>
      </c>
      <c r="F2518" s="2" t="s">
        <v>1014</v>
      </c>
      <c r="G2518" s="2" t="s">
        <v>6039</v>
      </c>
    </row>
    <row r="2519" customFormat="false" ht="15" hidden="false" customHeight="false" outlineLevel="0" collapsed="false">
      <c r="A2519" s="2" t="s">
        <v>6040</v>
      </c>
      <c r="B2519" s="2" t="s">
        <v>221</v>
      </c>
      <c r="C2519" s="2" t="s">
        <v>5899</v>
      </c>
      <c r="D2519" s="2" t="s">
        <v>49</v>
      </c>
      <c r="E2519" s="2" t="s">
        <v>1022</v>
      </c>
      <c r="F2519" s="2" t="s">
        <v>1014</v>
      </c>
      <c r="G2519" s="2" t="s">
        <v>6041</v>
      </c>
    </row>
    <row r="2520" customFormat="false" ht="15" hidden="false" customHeight="false" outlineLevel="0" collapsed="false">
      <c r="A2520" s="2" t="s">
        <v>6042</v>
      </c>
      <c r="B2520" s="2" t="s">
        <v>221</v>
      </c>
      <c r="C2520" s="2" t="s">
        <v>5899</v>
      </c>
      <c r="D2520" s="2" t="s">
        <v>49</v>
      </c>
      <c r="E2520" s="2" t="s">
        <v>1022</v>
      </c>
      <c r="F2520" s="2" t="s">
        <v>1014</v>
      </c>
      <c r="G2520" s="2" t="s">
        <v>6043</v>
      </c>
    </row>
    <row r="2521" customFormat="false" ht="15" hidden="false" customHeight="false" outlineLevel="0" collapsed="false">
      <c r="A2521" s="2" t="s">
        <v>6044</v>
      </c>
      <c r="B2521" s="2" t="s">
        <v>221</v>
      </c>
      <c r="C2521" s="2" t="s">
        <v>5899</v>
      </c>
      <c r="D2521" s="2" t="s">
        <v>49</v>
      </c>
      <c r="E2521" s="2" t="s">
        <v>1022</v>
      </c>
      <c r="F2521" s="2" t="s">
        <v>1014</v>
      </c>
      <c r="G2521" s="2" t="s">
        <v>6045</v>
      </c>
    </row>
    <row r="2522" customFormat="false" ht="15" hidden="false" customHeight="false" outlineLevel="0" collapsed="false">
      <c r="A2522" s="2" t="s">
        <v>6046</v>
      </c>
      <c r="B2522" s="2" t="s">
        <v>221</v>
      </c>
      <c r="C2522" s="2" t="s">
        <v>5899</v>
      </c>
      <c r="D2522" s="2" t="s">
        <v>49</v>
      </c>
      <c r="E2522" s="2" t="s">
        <v>1022</v>
      </c>
      <c r="F2522" s="2" t="s">
        <v>1014</v>
      </c>
      <c r="G2522" s="2" t="s">
        <v>6047</v>
      </c>
    </row>
    <row r="2523" customFormat="false" ht="15" hidden="false" customHeight="false" outlineLevel="0" collapsed="false">
      <c r="A2523" s="2" t="s">
        <v>6048</v>
      </c>
      <c r="B2523" s="2" t="s">
        <v>221</v>
      </c>
      <c r="C2523" s="2" t="s">
        <v>5899</v>
      </c>
      <c r="D2523" s="2" t="s">
        <v>49</v>
      </c>
      <c r="E2523" s="2" t="s">
        <v>1022</v>
      </c>
      <c r="F2523" s="2" t="s">
        <v>1014</v>
      </c>
      <c r="G2523" s="2" t="s">
        <v>6049</v>
      </c>
    </row>
    <row r="2524" customFormat="false" ht="15" hidden="false" customHeight="false" outlineLevel="0" collapsed="false">
      <c r="A2524" s="2" t="s">
        <v>6050</v>
      </c>
      <c r="B2524" s="2" t="s">
        <v>221</v>
      </c>
      <c r="C2524" s="2" t="s">
        <v>5899</v>
      </c>
      <c r="D2524" s="2" t="s">
        <v>49</v>
      </c>
      <c r="E2524" s="2" t="s">
        <v>1022</v>
      </c>
      <c r="F2524" s="2" t="s">
        <v>1014</v>
      </c>
      <c r="G2524" s="2" t="s">
        <v>6051</v>
      </c>
    </row>
    <row r="2525" customFormat="false" ht="15" hidden="false" customHeight="false" outlineLevel="0" collapsed="false">
      <c r="A2525" s="2" t="s">
        <v>6052</v>
      </c>
      <c r="B2525" s="2" t="s">
        <v>221</v>
      </c>
      <c r="C2525" s="2" t="s">
        <v>5899</v>
      </c>
      <c r="D2525" s="2" t="s">
        <v>49</v>
      </c>
      <c r="E2525" s="2" t="s">
        <v>1022</v>
      </c>
      <c r="F2525" s="2" t="s">
        <v>1014</v>
      </c>
      <c r="G2525" s="2" t="s">
        <v>6053</v>
      </c>
    </row>
    <row r="2526" customFormat="false" ht="15" hidden="false" customHeight="false" outlineLevel="0" collapsed="false">
      <c r="A2526" s="2" t="s">
        <v>6054</v>
      </c>
      <c r="B2526" s="2" t="s">
        <v>221</v>
      </c>
      <c r="C2526" s="2" t="s">
        <v>5899</v>
      </c>
      <c r="D2526" s="2" t="s">
        <v>49</v>
      </c>
      <c r="E2526" s="2" t="s">
        <v>1022</v>
      </c>
      <c r="F2526" s="2" t="s">
        <v>1014</v>
      </c>
      <c r="G2526" s="2" t="s">
        <v>6055</v>
      </c>
    </row>
    <row r="2527" customFormat="false" ht="15" hidden="false" customHeight="false" outlineLevel="0" collapsed="false">
      <c r="A2527" s="2" t="s">
        <v>6056</v>
      </c>
      <c r="B2527" s="2" t="s">
        <v>221</v>
      </c>
      <c r="C2527" s="2" t="s">
        <v>5899</v>
      </c>
      <c r="D2527" s="2" t="s">
        <v>49</v>
      </c>
      <c r="E2527" s="2" t="s">
        <v>1022</v>
      </c>
      <c r="F2527" s="2" t="s">
        <v>1014</v>
      </c>
      <c r="G2527" s="2" t="s">
        <v>6057</v>
      </c>
    </row>
    <row r="2528" customFormat="false" ht="15" hidden="false" customHeight="false" outlineLevel="0" collapsed="false">
      <c r="A2528" s="2" t="s">
        <v>6058</v>
      </c>
      <c r="B2528" s="2" t="s">
        <v>221</v>
      </c>
      <c r="C2528" s="2" t="s">
        <v>5899</v>
      </c>
      <c r="D2528" s="2" t="s">
        <v>49</v>
      </c>
      <c r="E2528" s="2" t="s">
        <v>1022</v>
      </c>
      <c r="F2528" s="2" t="s">
        <v>1014</v>
      </c>
      <c r="G2528" s="2" t="s">
        <v>6059</v>
      </c>
    </row>
    <row r="2529" customFormat="false" ht="15" hidden="false" customHeight="false" outlineLevel="0" collapsed="false">
      <c r="A2529" s="2" t="s">
        <v>6060</v>
      </c>
      <c r="B2529" s="2" t="s">
        <v>221</v>
      </c>
      <c r="C2529" s="2" t="s">
        <v>5899</v>
      </c>
      <c r="D2529" s="2" t="s">
        <v>49</v>
      </c>
      <c r="E2529" s="2" t="s">
        <v>1022</v>
      </c>
      <c r="F2529" s="2" t="s">
        <v>1014</v>
      </c>
      <c r="G2529" s="2" t="s">
        <v>6061</v>
      </c>
    </row>
    <row r="2530" customFormat="false" ht="15" hidden="false" customHeight="false" outlineLevel="0" collapsed="false">
      <c r="A2530" s="2" t="s">
        <v>6062</v>
      </c>
      <c r="B2530" s="2" t="s">
        <v>221</v>
      </c>
      <c r="C2530" s="2" t="s">
        <v>5899</v>
      </c>
      <c r="D2530" s="2" t="s">
        <v>49</v>
      </c>
      <c r="E2530" s="2" t="s">
        <v>1022</v>
      </c>
      <c r="F2530" s="2" t="s">
        <v>1014</v>
      </c>
      <c r="G2530" s="2" t="s">
        <v>6063</v>
      </c>
    </row>
    <row r="2531" customFormat="false" ht="15" hidden="false" customHeight="false" outlineLevel="0" collapsed="false">
      <c r="A2531" s="2" t="s">
        <v>6064</v>
      </c>
      <c r="B2531" s="2" t="s">
        <v>221</v>
      </c>
      <c r="C2531" s="2" t="s">
        <v>5899</v>
      </c>
      <c r="D2531" s="2" t="s">
        <v>49</v>
      </c>
      <c r="E2531" s="2" t="s">
        <v>1022</v>
      </c>
      <c r="F2531" s="2" t="s">
        <v>1014</v>
      </c>
      <c r="G2531" s="2" t="s">
        <v>6065</v>
      </c>
    </row>
    <row r="2532" customFormat="false" ht="15" hidden="false" customHeight="false" outlineLevel="0" collapsed="false">
      <c r="A2532" s="2" t="s">
        <v>6066</v>
      </c>
      <c r="B2532" s="2" t="s">
        <v>221</v>
      </c>
      <c r="C2532" s="2" t="s">
        <v>5899</v>
      </c>
      <c r="D2532" s="2" t="s">
        <v>49</v>
      </c>
      <c r="E2532" s="2" t="s">
        <v>1022</v>
      </c>
      <c r="F2532" s="2" t="s">
        <v>1014</v>
      </c>
      <c r="G2532" s="2" t="s">
        <v>6067</v>
      </c>
    </row>
    <row r="2533" customFormat="false" ht="15" hidden="false" customHeight="false" outlineLevel="0" collapsed="false">
      <c r="A2533" s="2" t="s">
        <v>6068</v>
      </c>
      <c r="B2533" s="2" t="s">
        <v>221</v>
      </c>
      <c r="C2533" s="2" t="s">
        <v>5899</v>
      </c>
      <c r="D2533" s="2" t="s">
        <v>49</v>
      </c>
      <c r="E2533" s="2" t="s">
        <v>1022</v>
      </c>
      <c r="F2533" s="2" t="s">
        <v>1014</v>
      </c>
      <c r="G2533" s="2" t="s">
        <v>6069</v>
      </c>
    </row>
    <row r="2534" customFormat="false" ht="15" hidden="false" customHeight="false" outlineLevel="0" collapsed="false">
      <c r="A2534" s="2" t="s">
        <v>6070</v>
      </c>
      <c r="B2534" s="2" t="s">
        <v>221</v>
      </c>
      <c r="C2534" s="2" t="s">
        <v>5899</v>
      </c>
      <c r="D2534" s="2" t="s">
        <v>49</v>
      </c>
      <c r="E2534" s="2" t="s">
        <v>1022</v>
      </c>
      <c r="F2534" s="2" t="s">
        <v>1014</v>
      </c>
      <c r="G2534" s="2" t="s">
        <v>6071</v>
      </c>
    </row>
    <row r="2535" customFormat="false" ht="15" hidden="false" customHeight="false" outlineLevel="0" collapsed="false">
      <c r="A2535" s="2" t="s">
        <v>6072</v>
      </c>
      <c r="B2535" s="2" t="s">
        <v>221</v>
      </c>
      <c r="C2535" s="2" t="s">
        <v>5899</v>
      </c>
      <c r="D2535" s="2" t="s">
        <v>49</v>
      </c>
      <c r="E2535" s="2" t="s">
        <v>1022</v>
      </c>
      <c r="F2535" s="2" t="s">
        <v>1014</v>
      </c>
      <c r="G2535" s="2" t="s">
        <v>6073</v>
      </c>
    </row>
    <row r="2536" customFormat="false" ht="15" hidden="false" customHeight="false" outlineLevel="0" collapsed="false">
      <c r="A2536" s="2" t="s">
        <v>6074</v>
      </c>
      <c r="B2536" s="2" t="s">
        <v>221</v>
      </c>
      <c r="C2536" s="2" t="s">
        <v>5899</v>
      </c>
      <c r="D2536" s="2" t="s">
        <v>49</v>
      </c>
      <c r="E2536" s="2" t="s">
        <v>1022</v>
      </c>
      <c r="F2536" s="2" t="s">
        <v>1014</v>
      </c>
      <c r="G2536" s="2" t="s">
        <v>6075</v>
      </c>
    </row>
    <row r="2537" customFormat="false" ht="15" hidden="false" customHeight="false" outlineLevel="0" collapsed="false">
      <c r="A2537" s="2" t="s">
        <v>6076</v>
      </c>
      <c r="B2537" s="2" t="s">
        <v>221</v>
      </c>
      <c r="C2537" s="2" t="s">
        <v>5899</v>
      </c>
      <c r="D2537" s="2" t="s">
        <v>49</v>
      </c>
      <c r="E2537" s="2" t="s">
        <v>1022</v>
      </c>
      <c r="F2537" s="2" t="s">
        <v>1014</v>
      </c>
      <c r="G2537" s="2" t="s">
        <v>6077</v>
      </c>
    </row>
    <row r="2538" customFormat="false" ht="15" hidden="false" customHeight="false" outlineLevel="0" collapsed="false">
      <c r="A2538" s="2" t="s">
        <v>6078</v>
      </c>
      <c r="B2538" s="2" t="s">
        <v>221</v>
      </c>
      <c r="C2538" s="2" t="s">
        <v>5899</v>
      </c>
      <c r="D2538" s="2" t="s">
        <v>49</v>
      </c>
      <c r="E2538" s="2" t="s">
        <v>1022</v>
      </c>
      <c r="F2538" s="2" t="s">
        <v>1014</v>
      </c>
      <c r="G2538" s="2" t="s">
        <v>6079</v>
      </c>
    </row>
    <row r="2539" customFormat="false" ht="15" hidden="false" customHeight="false" outlineLevel="0" collapsed="false">
      <c r="A2539" s="2" t="s">
        <v>6080</v>
      </c>
      <c r="B2539" s="2" t="s">
        <v>221</v>
      </c>
      <c r="C2539" s="2" t="s">
        <v>5899</v>
      </c>
      <c r="D2539" s="2" t="s">
        <v>49</v>
      </c>
      <c r="E2539" s="2" t="s">
        <v>1022</v>
      </c>
      <c r="F2539" s="2" t="s">
        <v>1014</v>
      </c>
      <c r="G2539" s="2" t="s">
        <v>6081</v>
      </c>
    </row>
    <row r="2540" customFormat="false" ht="15" hidden="false" customHeight="false" outlineLevel="0" collapsed="false">
      <c r="A2540" s="2" t="s">
        <v>6082</v>
      </c>
      <c r="B2540" s="2" t="s">
        <v>221</v>
      </c>
      <c r="C2540" s="2" t="s">
        <v>5899</v>
      </c>
      <c r="D2540" s="2" t="s">
        <v>49</v>
      </c>
      <c r="E2540" s="2" t="s">
        <v>1022</v>
      </c>
      <c r="F2540" s="2" t="s">
        <v>1014</v>
      </c>
      <c r="G2540" s="2" t="s">
        <v>6083</v>
      </c>
    </row>
    <row r="2541" customFormat="false" ht="15" hidden="false" customHeight="false" outlineLevel="0" collapsed="false">
      <c r="A2541" s="2" t="s">
        <v>6084</v>
      </c>
      <c r="B2541" s="2" t="s">
        <v>221</v>
      </c>
      <c r="C2541" s="2" t="s">
        <v>5899</v>
      </c>
      <c r="D2541" s="2" t="s">
        <v>49</v>
      </c>
      <c r="E2541" s="2" t="s">
        <v>1022</v>
      </c>
      <c r="F2541" s="2" t="s">
        <v>1014</v>
      </c>
      <c r="G2541" s="2" t="s">
        <v>6085</v>
      </c>
    </row>
    <row r="2542" customFormat="false" ht="15" hidden="false" customHeight="false" outlineLevel="0" collapsed="false">
      <c r="A2542" s="2" t="s">
        <v>6086</v>
      </c>
      <c r="B2542" s="2" t="s">
        <v>221</v>
      </c>
      <c r="C2542" s="2" t="s">
        <v>5899</v>
      </c>
      <c r="D2542" s="2" t="s">
        <v>49</v>
      </c>
      <c r="E2542" s="2" t="s">
        <v>1022</v>
      </c>
      <c r="F2542" s="2" t="s">
        <v>1014</v>
      </c>
      <c r="G2542" s="2" t="s">
        <v>6087</v>
      </c>
    </row>
    <row r="2543" customFormat="false" ht="15" hidden="false" customHeight="false" outlineLevel="0" collapsed="false">
      <c r="A2543" s="2" t="s">
        <v>6088</v>
      </c>
      <c r="B2543" s="2" t="s">
        <v>221</v>
      </c>
      <c r="C2543" s="2" t="s">
        <v>5899</v>
      </c>
      <c r="D2543" s="2" t="s">
        <v>49</v>
      </c>
      <c r="E2543" s="2" t="s">
        <v>1022</v>
      </c>
      <c r="F2543" s="2" t="s">
        <v>1014</v>
      </c>
      <c r="G2543" s="2" t="s">
        <v>6089</v>
      </c>
    </row>
    <row r="2544" customFormat="false" ht="15" hidden="false" customHeight="false" outlineLevel="0" collapsed="false">
      <c r="A2544" s="2" t="s">
        <v>6090</v>
      </c>
      <c r="B2544" s="2" t="s">
        <v>221</v>
      </c>
      <c r="C2544" s="2" t="s">
        <v>5899</v>
      </c>
      <c r="D2544" s="2" t="s">
        <v>49</v>
      </c>
      <c r="E2544" s="2" t="s">
        <v>1022</v>
      </c>
      <c r="F2544" s="2" t="s">
        <v>1014</v>
      </c>
      <c r="G2544" s="2" t="s">
        <v>6091</v>
      </c>
    </row>
    <row r="2545" customFormat="false" ht="15" hidden="false" customHeight="false" outlineLevel="0" collapsed="false">
      <c r="A2545" s="2" t="s">
        <v>6092</v>
      </c>
      <c r="B2545" s="2" t="s">
        <v>221</v>
      </c>
      <c r="C2545" s="2" t="s">
        <v>5899</v>
      </c>
      <c r="D2545" s="2" t="s">
        <v>49</v>
      </c>
      <c r="E2545" s="2" t="s">
        <v>1022</v>
      </c>
      <c r="F2545" s="2" t="s">
        <v>1014</v>
      </c>
      <c r="G2545" s="2" t="s">
        <v>6093</v>
      </c>
    </row>
    <row r="2546" customFormat="false" ht="15" hidden="false" customHeight="false" outlineLevel="0" collapsed="false">
      <c r="A2546" s="2" t="s">
        <v>6094</v>
      </c>
      <c r="B2546" s="2" t="s">
        <v>221</v>
      </c>
      <c r="C2546" s="2" t="s">
        <v>5899</v>
      </c>
      <c r="D2546" s="2" t="s">
        <v>49</v>
      </c>
      <c r="E2546" s="2" t="s">
        <v>1022</v>
      </c>
      <c r="F2546" s="2" t="s">
        <v>1014</v>
      </c>
      <c r="G2546" s="2" t="s">
        <v>6095</v>
      </c>
    </row>
    <row r="2547" customFormat="false" ht="15" hidden="false" customHeight="false" outlineLevel="0" collapsed="false">
      <c r="A2547" s="2" t="s">
        <v>6096</v>
      </c>
      <c r="B2547" s="2" t="s">
        <v>221</v>
      </c>
      <c r="C2547" s="2" t="s">
        <v>5899</v>
      </c>
      <c r="D2547" s="2" t="s">
        <v>49</v>
      </c>
      <c r="E2547" s="2" t="s">
        <v>1022</v>
      </c>
      <c r="F2547" s="2" t="s">
        <v>1014</v>
      </c>
      <c r="G2547" s="2" t="s">
        <v>6097</v>
      </c>
    </row>
    <row r="2548" customFormat="false" ht="15" hidden="false" customHeight="false" outlineLevel="0" collapsed="false">
      <c r="A2548" s="2" t="s">
        <v>6098</v>
      </c>
      <c r="B2548" s="2" t="s">
        <v>221</v>
      </c>
      <c r="C2548" s="2" t="s">
        <v>5899</v>
      </c>
      <c r="D2548" s="2" t="s">
        <v>49</v>
      </c>
      <c r="E2548" s="2" t="s">
        <v>1022</v>
      </c>
      <c r="F2548" s="2" t="s">
        <v>1014</v>
      </c>
      <c r="G2548" s="2" t="s">
        <v>6099</v>
      </c>
    </row>
    <row r="2549" customFormat="false" ht="15" hidden="false" customHeight="false" outlineLevel="0" collapsed="false">
      <c r="A2549" s="2" t="s">
        <v>6100</v>
      </c>
      <c r="B2549" s="2" t="s">
        <v>221</v>
      </c>
      <c r="C2549" s="2" t="s">
        <v>5899</v>
      </c>
      <c r="D2549" s="2" t="s">
        <v>49</v>
      </c>
      <c r="E2549" s="2" t="s">
        <v>1022</v>
      </c>
      <c r="F2549" s="2" t="s">
        <v>1014</v>
      </c>
      <c r="G2549" s="2" t="s">
        <v>6101</v>
      </c>
    </row>
    <row r="2550" customFormat="false" ht="15" hidden="false" customHeight="false" outlineLevel="0" collapsed="false">
      <c r="A2550" s="2" t="s">
        <v>6102</v>
      </c>
      <c r="B2550" s="2" t="s">
        <v>221</v>
      </c>
      <c r="C2550" s="2" t="s">
        <v>5899</v>
      </c>
      <c r="D2550" s="2" t="s">
        <v>49</v>
      </c>
      <c r="E2550" s="2" t="s">
        <v>1022</v>
      </c>
      <c r="F2550" s="2" t="s">
        <v>1014</v>
      </c>
      <c r="G2550" s="2" t="s">
        <v>6103</v>
      </c>
    </row>
    <row r="2551" customFormat="false" ht="15" hidden="false" customHeight="false" outlineLevel="0" collapsed="false">
      <c r="A2551" s="2" t="s">
        <v>6104</v>
      </c>
      <c r="B2551" s="2" t="s">
        <v>221</v>
      </c>
      <c r="C2551" s="2" t="s">
        <v>5899</v>
      </c>
      <c r="D2551" s="2" t="s">
        <v>49</v>
      </c>
      <c r="E2551" s="2" t="s">
        <v>1022</v>
      </c>
      <c r="F2551" s="2" t="s">
        <v>1014</v>
      </c>
      <c r="G2551" s="2" t="s">
        <v>6105</v>
      </c>
    </row>
    <row r="2552" customFormat="false" ht="15" hidden="false" customHeight="false" outlineLevel="0" collapsed="false">
      <c r="A2552" s="2" t="s">
        <v>6106</v>
      </c>
      <c r="B2552" s="2" t="s">
        <v>221</v>
      </c>
      <c r="C2552" s="2" t="s">
        <v>5899</v>
      </c>
      <c r="D2552" s="2" t="s">
        <v>49</v>
      </c>
      <c r="E2552" s="2" t="s">
        <v>1022</v>
      </c>
      <c r="F2552" s="2" t="s">
        <v>1014</v>
      </c>
      <c r="G2552" s="2" t="s">
        <v>6107</v>
      </c>
    </row>
    <row r="2553" customFormat="false" ht="15" hidden="false" customHeight="false" outlineLevel="0" collapsed="false">
      <c r="A2553" s="2" t="s">
        <v>6108</v>
      </c>
      <c r="B2553" s="2" t="s">
        <v>221</v>
      </c>
      <c r="C2553" s="2" t="s">
        <v>5899</v>
      </c>
      <c r="D2553" s="2" t="s">
        <v>49</v>
      </c>
      <c r="E2553" s="2" t="s">
        <v>1022</v>
      </c>
      <c r="F2553" s="2" t="s">
        <v>1014</v>
      </c>
      <c r="G2553" s="2" t="s">
        <v>6109</v>
      </c>
    </row>
    <row r="2554" customFormat="false" ht="15" hidden="false" customHeight="false" outlineLevel="0" collapsed="false">
      <c r="A2554" s="2" t="s">
        <v>6110</v>
      </c>
      <c r="B2554" s="2" t="s">
        <v>221</v>
      </c>
      <c r="C2554" s="2" t="s">
        <v>5899</v>
      </c>
      <c r="D2554" s="2" t="s">
        <v>49</v>
      </c>
      <c r="E2554" s="2" t="s">
        <v>1022</v>
      </c>
      <c r="F2554" s="2" t="s">
        <v>1014</v>
      </c>
      <c r="G2554" s="2" t="s">
        <v>6111</v>
      </c>
    </row>
    <row r="2555" customFormat="false" ht="15" hidden="false" customHeight="false" outlineLevel="0" collapsed="false">
      <c r="A2555" s="2" t="s">
        <v>6112</v>
      </c>
      <c r="B2555" s="2" t="s">
        <v>221</v>
      </c>
      <c r="C2555" s="2" t="s">
        <v>5899</v>
      </c>
      <c r="D2555" s="2" t="s">
        <v>49</v>
      </c>
      <c r="E2555" s="2" t="s">
        <v>1022</v>
      </c>
      <c r="F2555" s="2" t="s">
        <v>1014</v>
      </c>
      <c r="G2555" s="2" t="s">
        <v>6113</v>
      </c>
    </row>
    <row r="2556" customFormat="false" ht="15" hidden="false" customHeight="false" outlineLevel="0" collapsed="false">
      <c r="A2556" s="2" t="s">
        <v>6114</v>
      </c>
      <c r="B2556" s="2" t="s">
        <v>221</v>
      </c>
      <c r="C2556" s="2" t="s">
        <v>5899</v>
      </c>
      <c r="D2556" s="2" t="s">
        <v>49</v>
      </c>
      <c r="E2556" s="2" t="s">
        <v>1022</v>
      </c>
      <c r="F2556" s="2" t="s">
        <v>1014</v>
      </c>
      <c r="G2556" s="2" t="s">
        <v>6115</v>
      </c>
    </row>
    <row r="2557" customFormat="false" ht="15" hidden="false" customHeight="false" outlineLevel="0" collapsed="false">
      <c r="A2557" s="2" t="s">
        <v>6116</v>
      </c>
      <c r="B2557" s="2" t="s">
        <v>221</v>
      </c>
      <c r="C2557" s="2" t="s">
        <v>5899</v>
      </c>
      <c r="D2557" s="2" t="s">
        <v>49</v>
      </c>
      <c r="E2557" s="2" t="s">
        <v>1022</v>
      </c>
      <c r="F2557" s="2" t="s">
        <v>1014</v>
      </c>
      <c r="G2557" s="2" t="s">
        <v>6117</v>
      </c>
    </row>
    <row r="2558" customFormat="false" ht="15" hidden="false" customHeight="false" outlineLevel="0" collapsed="false">
      <c r="A2558" s="2" t="s">
        <v>6118</v>
      </c>
      <c r="B2558" s="2" t="s">
        <v>221</v>
      </c>
      <c r="C2558" s="2" t="s">
        <v>5899</v>
      </c>
      <c r="D2558" s="2" t="s">
        <v>49</v>
      </c>
      <c r="E2558" s="2" t="s">
        <v>1022</v>
      </c>
      <c r="F2558" s="2" t="s">
        <v>1014</v>
      </c>
      <c r="G2558" s="2" t="s">
        <v>6119</v>
      </c>
    </row>
    <row r="2559" customFormat="false" ht="15" hidden="false" customHeight="false" outlineLevel="0" collapsed="false">
      <c r="A2559" s="2" t="s">
        <v>6120</v>
      </c>
      <c r="B2559" s="2" t="s">
        <v>221</v>
      </c>
      <c r="C2559" s="2" t="s">
        <v>5899</v>
      </c>
      <c r="D2559" s="2" t="s">
        <v>49</v>
      </c>
      <c r="E2559" s="2" t="s">
        <v>1022</v>
      </c>
      <c r="F2559" s="2" t="s">
        <v>1014</v>
      </c>
      <c r="G2559" s="2" t="s">
        <v>6121</v>
      </c>
    </row>
    <row r="2560" customFormat="false" ht="15" hidden="false" customHeight="false" outlineLevel="0" collapsed="false">
      <c r="A2560" s="2" t="s">
        <v>6122</v>
      </c>
      <c r="B2560" s="2" t="s">
        <v>221</v>
      </c>
      <c r="C2560" s="2" t="s">
        <v>5899</v>
      </c>
      <c r="D2560" s="2" t="s">
        <v>49</v>
      </c>
      <c r="E2560" s="2" t="s">
        <v>1022</v>
      </c>
      <c r="F2560" s="2" t="s">
        <v>1014</v>
      </c>
      <c r="G2560" s="2" t="s">
        <v>6123</v>
      </c>
    </row>
    <row r="2561" customFormat="false" ht="15" hidden="false" customHeight="false" outlineLevel="0" collapsed="false">
      <c r="A2561" s="2" t="s">
        <v>6124</v>
      </c>
      <c r="B2561" s="2" t="s">
        <v>221</v>
      </c>
      <c r="C2561" s="2" t="s">
        <v>5899</v>
      </c>
      <c r="D2561" s="2" t="s">
        <v>49</v>
      </c>
      <c r="E2561" s="2" t="s">
        <v>1022</v>
      </c>
      <c r="F2561" s="2" t="s">
        <v>1014</v>
      </c>
      <c r="G2561" s="2" t="s">
        <v>6125</v>
      </c>
    </row>
    <row r="2562" customFormat="false" ht="15" hidden="false" customHeight="false" outlineLevel="0" collapsed="false">
      <c r="A2562" s="2" t="s">
        <v>6126</v>
      </c>
      <c r="B2562" s="2" t="s">
        <v>221</v>
      </c>
      <c r="C2562" s="2" t="s">
        <v>5899</v>
      </c>
      <c r="D2562" s="2" t="s">
        <v>49</v>
      </c>
      <c r="E2562" s="2" t="s">
        <v>1022</v>
      </c>
      <c r="F2562" s="2" t="s">
        <v>1014</v>
      </c>
      <c r="G2562" s="2" t="s">
        <v>6127</v>
      </c>
    </row>
    <row r="2563" customFormat="false" ht="15" hidden="false" customHeight="false" outlineLevel="0" collapsed="false">
      <c r="A2563" s="2" t="s">
        <v>6128</v>
      </c>
      <c r="B2563" s="2" t="s">
        <v>221</v>
      </c>
      <c r="C2563" s="2" t="s">
        <v>5899</v>
      </c>
      <c r="D2563" s="2" t="s">
        <v>49</v>
      </c>
      <c r="E2563" s="2" t="s">
        <v>1022</v>
      </c>
      <c r="F2563" s="2" t="s">
        <v>1014</v>
      </c>
      <c r="G2563" s="2" t="s">
        <v>6129</v>
      </c>
    </row>
    <row r="2564" customFormat="false" ht="15" hidden="false" customHeight="false" outlineLevel="0" collapsed="false">
      <c r="A2564" s="2" t="s">
        <v>6130</v>
      </c>
      <c r="B2564" s="2" t="s">
        <v>221</v>
      </c>
      <c r="C2564" s="2" t="s">
        <v>5899</v>
      </c>
      <c r="D2564" s="2" t="s">
        <v>49</v>
      </c>
      <c r="E2564" s="2" t="s">
        <v>1022</v>
      </c>
      <c r="F2564" s="2" t="s">
        <v>1014</v>
      </c>
      <c r="G2564" s="2" t="s">
        <v>6131</v>
      </c>
    </row>
    <row r="2565" customFormat="false" ht="15" hidden="false" customHeight="false" outlineLevel="0" collapsed="false">
      <c r="A2565" s="2" t="s">
        <v>6132</v>
      </c>
      <c r="B2565" s="2" t="s">
        <v>221</v>
      </c>
      <c r="C2565" s="2" t="s">
        <v>5899</v>
      </c>
      <c r="D2565" s="2" t="s">
        <v>49</v>
      </c>
      <c r="E2565" s="2" t="s">
        <v>1022</v>
      </c>
      <c r="F2565" s="2" t="s">
        <v>1014</v>
      </c>
      <c r="G2565" s="2" t="s">
        <v>6133</v>
      </c>
    </row>
    <row r="2566" customFormat="false" ht="15" hidden="false" customHeight="false" outlineLevel="0" collapsed="false">
      <c r="A2566" s="2" t="s">
        <v>6134</v>
      </c>
      <c r="B2566" s="2" t="s">
        <v>221</v>
      </c>
      <c r="C2566" s="2" t="s">
        <v>5899</v>
      </c>
      <c r="D2566" s="2" t="s">
        <v>49</v>
      </c>
      <c r="E2566" s="2" t="s">
        <v>1022</v>
      </c>
      <c r="F2566" s="2" t="s">
        <v>1014</v>
      </c>
      <c r="G2566" s="2" t="s">
        <v>6135</v>
      </c>
    </row>
    <row r="2567" customFormat="false" ht="15" hidden="false" customHeight="false" outlineLevel="0" collapsed="false">
      <c r="A2567" s="2" t="s">
        <v>6136</v>
      </c>
      <c r="B2567" s="2" t="s">
        <v>221</v>
      </c>
      <c r="C2567" s="2" t="s">
        <v>5899</v>
      </c>
      <c r="D2567" s="2" t="s">
        <v>49</v>
      </c>
      <c r="E2567" s="2" t="s">
        <v>1022</v>
      </c>
      <c r="F2567" s="2" t="s">
        <v>1014</v>
      </c>
      <c r="G2567" s="2" t="s">
        <v>6137</v>
      </c>
    </row>
    <row r="2568" customFormat="false" ht="15" hidden="false" customHeight="false" outlineLevel="0" collapsed="false">
      <c r="A2568" s="2" t="s">
        <v>6138</v>
      </c>
      <c r="B2568" s="2" t="s">
        <v>221</v>
      </c>
      <c r="C2568" s="2" t="s">
        <v>5899</v>
      </c>
      <c r="D2568" s="2" t="s">
        <v>49</v>
      </c>
      <c r="E2568" s="2" t="s">
        <v>1022</v>
      </c>
      <c r="F2568" s="2" t="s">
        <v>1014</v>
      </c>
      <c r="G2568" s="2" t="s">
        <v>6139</v>
      </c>
    </row>
    <row r="2569" customFormat="false" ht="15" hidden="false" customHeight="false" outlineLevel="0" collapsed="false">
      <c r="A2569" s="2" t="s">
        <v>6140</v>
      </c>
      <c r="B2569" s="2" t="s">
        <v>221</v>
      </c>
      <c r="C2569" s="2" t="s">
        <v>5899</v>
      </c>
      <c r="D2569" s="2" t="s">
        <v>49</v>
      </c>
      <c r="E2569" s="2" t="s">
        <v>1022</v>
      </c>
      <c r="F2569" s="2" t="s">
        <v>1014</v>
      </c>
      <c r="G2569" s="2" t="s">
        <v>6141</v>
      </c>
    </row>
    <row r="2570" customFormat="false" ht="15" hidden="false" customHeight="false" outlineLevel="0" collapsed="false">
      <c r="A2570" s="2" t="s">
        <v>6142</v>
      </c>
      <c r="B2570" s="2" t="s">
        <v>221</v>
      </c>
      <c r="C2570" s="2" t="s">
        <v>5899</v>
      </c>
      <c r="D2570" s="2" t="s">
        <v>49</v>
      </c>
      <c r="E2570" s="2" t="s">
        <v>1022</v>
      </c>
      <c r="F2570" s="2" t="s">
        <v>1014</v>
      </c>
      <c r="G2570" s="2" t="s">
        <v>6143</v>
      </c>
    </row>
    <row r="2571" customFormat="false" ht="15" hidden="false" customHeight="false" outlineLevel="0" collapsed="false">
      <c r="A2571" s="2" t="s">
        <v>6144</v>
      </c>
      <c r="B2571" s="2" t="s">
        <v>221</v>
      </c>
      <c r="C2571" s="2" t="s">
        <v>5899</v>
      </c>
      <c r="D2571" s="2" t="s">
        <v>49</v>
      </c>
      <c r="E2571" s="2" t="s">
        <v>1022</v>
      </c>
      <c r="F2571" s="2" t="s">
        <v>1014</v>
      </c>
      <c r="G2571" s="2" t="s">
        <v>6145</v>
      </c>
    </row>
    <row r="2572" customFormat="false" ht="15" hidden="false" customHeight="false" outlineLevel="0" collapsed="false">
      <c r="A2572" s="2" t="s">
        <v>6146</v>
      </c>
      <c r="B2572" s="2" t="s">
        <v>221</v>
      </c>
      <c r="C2572" s="2" t="s">
        <v>5899</v>
      </c>
      <c r="D2572" s="2" t="s">
        <v>49</v>
      </c>
      <c r="E2572" s="2" t="s">
        <v>1022</v>
      </c>
      <c r="F2572" s="2" t="s">
        <v>1014</v>
      </c>
      <c r="G2572" s="2" t="s">
        <v>6147</v>
      </c>
    </row>
    <row r="2573" customFormat="false" ht="15" hidden="false" customHeight="false" outlineLevel="0" collapsed="false">
      <c r="A2573" s="2" t="s">
        <v>6148</v>
      </c>
      <c r="B2573" s="2" t="s">
        <v>221</v>
      </c>
      <c r="C2573" s="2" t="s">
        <v>5899</v>
      </c>
      <c r="D2573" s="2" t="s">
        <v>49</v>
      </c>
      <c r="E2573" s="2" t="s">
        <v>1022</v>
      </c>
      <c r="F2573" s="2" t="s">
        <v>1014</v>
      </c>
      <c r="G2573" s="2" t="s">
        <v>6149</v>
      </c>
    </row>
    <row r="2574" customFormat="false" ht="15" hidden="false" customHeight="false" outlineLevel="0" collapsed="false">
      <c r="A2574" s="2" t="s">
        <v>6150</v>
      </c>
      <c r="B2574" s="2" t="s">
        <v>221</v>
      </c>
      <c r="C2574" s="2" t="s">
        <v>5899</v>
      </c>
      <c r="D2574" s="2" t="s">
        <v>49</v>
      </c>
      <c r="E2574" s="2" t="s">
        <v>1022</v>
      </c>
      <c r="F2574" s="2" t="s">
        <v>1014</v>
      </c>
      <c r="G2574" s="2" t="s">
        <v>6151</v>
      </c>
    </row>
    <row r="2575" customFormat="false" ht="15" hidden="false" customHeight="false" outlineLevel="0" collapsed="false">
      <c r="A2575" s="2" t="s">
        <v>6152</v>
      </c>
      <c r="B2575" s="2" t="s">
        <v>221</v>
      </c>
      <c r="C2575" s="2" t="s">
        <v>5899</v>
      </c>
      <c r="D2575" s="2" t="s">
        <v>49</v>
      </c>
      <c r="E2575" s="2" t="s">
        <v>1022</v>
      </c>
      <c r="F2575" s="2" t="s">
        <v>1014</v>
      </c>
      <c r="G2575" s="2" t="s">
        <v>6153</v>
      </c>
    </row>
    <row r="2576" customFormat="false" ht="15" hidden="false" customHeight="false" outlineLevel="0" collapsed="false">
      <c r="A2576" s="2" t="s">
        <v>6154</v>
      </c>
      <c r="B2576" s="2" t="s">
        <v>221</v>
      </c>
      <c r="C2576" s="2" t="s">
        <v>5899</v>
      </c>
      <c r="D2576" s="2" t="s">
        <v>49</v>
      </c>
      <c r="E2576" s="2" t="s">
        <v>1022</v>
      </c>
      <c r="F2576" s="2" t="s">
        <v>1014</v>
      </c>
      <c r="G2576" s="2" t="s">
        <v>6155</v>
      </c>
    </row>
    <row r="2577" customFormat="false" ht="15" hidden="false" customHeight="false" outlineLevel="0" collapsed="false">
      <c r="A2577" s="2" t="s">
        <v>6156</v>
      </c>
      <c r="B2577" s="2" t="s">
        <v>221</v>
      </c>
      <c r="C2577" s="2" t="s">
        <v>5899</v>
      </c>
      <c r="D2577" s="2" t="s">
        <v>49</v>
      </c>
      <c r="E2577" s="2" t="s">
        <v>1022</v>
      </c>
      <c r="F2577" s="2" t="s">
        <v>1014</v>
      </c>
      <c r="G2577" s="2" t="s">
        <v>6157</v>
      </c>
    </row>
    <row r="2578" customFormat="false" ht="15" hidden="false" customHeight="false" outlineLevel="0" collapsed="false">
      <c r="A2578" s="2" t="s">
        <v>6158</v>
      </c>
      <c r="B2578" s="2" t="s">
        <v>221</v>
      </c>
      <c r="C2578" s="2" t="s">
        <v>5899</v>
      </c>
      <c r="D2578" s="2" t="s">
        <v>49</v>
      </c>
      <c r="E2578" s="2" t="s">
        <v>1022</v>
      </c>
      <c r="F2578" s="2" t="s">
        <v>1014</v>
      </c>
      <c r="G2578" s="2" t="s">
        <v>6159</v>
      </c>
    </row>
    <row r="2579" customFormat="false" ht="15" hidden="false" customHeight="false" outlineLevel="0" collapsed="false">
      <c r="A2579" s="2" t="s">
        <v>6160</v>
      </c>
      <c r="B2579" s="2" t="s">
        <v>221</v>
      </c>
      <c r="C2579" s="2" t="s">
        <v>5899</v>
      </c>
      <c r="D2579" s="2" t="s">
        <v>49</v>
      </c>
      <c r="E2579" s="2" t="s">
        <v>1022</v>
      </c>
      <c r="F2579" s="2" t="s">
        <v>1014</v>
      </c>
      <c r="G2579" s="2" t="s">
        <v>6161</v>
      </c>
    </row>
    <row r="2580" customFormat="false" ht="15" hidden="false" customHeight="false" outlineLevel="0" collapsed="false">
      <c r="A2580" s="2" t="s">
        <v>6162</v>
      </c>
      <c r="B2580" s="2" t="s">
        <v>221</v>
      </c>
      <c r="C2580" s="2" t="s">
        <v>5899</v>
      </c>
      <c r="D2580" s="2" t="s">
        <v>49</v>
      </c>
      <c r="E2580" s="2" t="s">
        <v>1022</v>
      </c>
      <c r="F2580" s="2" t="s">
        <v>1014</v>
      </c>
      <c r="G2580" s="2" t="s">
        <v>6163</v>
      </c>
    </row>
    <row r="2581" customFormat="false" ht="15" hidden="false" customHeight="false" outlineLevel="0" collapsed="false">
      <c r="A2581" s="2" t="s">
        <v>6164</v>
      </c>
      <c r="B2581" s="2" t="s">
        <v>221</v>
      </c>
      <c r="C2581" s="2" t="s">
        <v>5899</v>
      </c>
      <c r="D2581" s="2" t="s">
        <v>49</v>
      </c>
      <c r="E2581" s="2" t="s">
        <v>1022</v>
      </c>
      <c r="F2581" s="2" t="s">
        <v>1014</v>
      </c>
      <c r="G2581" s="2" t="s">
        <v>6165</v>
      </c>
    </row>
    <row r="2582" customFormat="false" ht="15" hidden="false" customHeight="false" outlineLevel="0" collapsed="false">
      <c r="A2582" s="2" t="s">
        <v>6166</v>
      </c>
      <c r="B2582" s="2" t="s">
        <v>221</v>
      </c>
      <c r="C2582" s="2" t="s">
        <v>5899</v>
      </c>
      <c r="D2582" s="2" t="s">
        <v>49</v>
      </c>
      <c r="E2582" s="2" t="s">
        <v>1022</v>
      </c>
      <c r="F2582" s="2" t="s">
        <v>1014</v>
      </c>
      <c r="G2582" s="2" t="s">
        <v>6167</v>
      </c>
    </row>
    <row r="2583" customFormat="false" ht="15" hidden="false" customHeight="false" outlineLevel="0" collapsed="false">
      <c r="A2583" s="2" t="s">
        <v>6168</v>
      </c>
      <c r="B2583" s="2" t="s">
        <v>221</v>
      </c>
      <c r="C2583" s="2" t="s">
        <v>5899</v>
      </c>
      <c r="D2583" s="2" t="s">
        <v>49</v>
      </c>
      <c r="E2583" s="2" t="s">
        <v>1022</v>
      </c>
      <c r="F2583" s="2" t="s">
        <v>1014</v>
      </c>
      <c r="G2583" s="2" t="s">
        <v>6169</v>
      </c>
    </row>
    <row r="2584" customFormat="false" ht="15" hidden="false" customHeight="false" outlineLevel="0" collapsed="false">
      <c r="A2584" s="2" t="s">
        <v>6170</v>
      </c>
      <c r="B2584" s="2" t="s">
        <v>221</v>
      </c>
      <c r="C2584" s="2" t="s">
        <v>5899</v>
      </c>
      <c r="D2584" s="2" t="s">
        <v>49</v>
      </c>
      <c r="E2584" s="2" t="s">
        <v>1022</v>
      </c>
      <c r="F2584" s="2" t="s">
        <v>1014</v>
      </c>
      <c r="G2584" s="2" t="s">
        <v>6171</v>
      </c>
    </row>
    <row r="2585" customFormat="false" ht="15" hidden="false" customHeight="false" outlineLevel="0" collapsed="false">
      <c r="A2585" s="2" t="s">
        <v>6172</v>
      </c>
      <c r="B2585" s="2" t="s">
        <v>221</v>
      </c>
      <c r="C2585" s="2" t="s">
        <v>5899</v>
      </c>
      <c r="D2585" s="2" t="s">
        <v>49</v>
      </c>
      <c r="E2585" s="2" t="s">
        <v>1022</v>
      </c>
      <c r="F2585" s="2" t="s">
        <v>1014</v>
      </c>
      <c r="G2585" s="2" t="s">
        <v>6173</v>
      </c>
    </row>
    <row r="2586" customFormat="false" ht="15" hidden="false" customHeight="false" outlineLevel="0" collapsed="false">
      <c r="A2586" s="2" t="s">
        <v>6174</v>
      </c>
      <c r="B2586" s="2" t="s">
        <v>221</v>
      </c>
      <c r="C2586" s="2" t="s">
        <v>5899</v>
      </c>
      <c r="D2586" s="2" t="s">
        <v>49</v>
      </c>
      <c r="E2586" s="2" t="s">
        <v>1022</v>
      </c>
      <c r="F2586" s="2" t="s">
        <v>1014</v>
      </c>
      <c r="G2586" s="2" t="s">
        <v>6175</v>
      </c>
    </row>
    <row r="2587" customFormat="false" ht="15" hidden="false" customHeight="false" outlineLevel="0" collapsed="false">
      <c r="A2587" s="2" t="s">
        <v>6176</v>
      </c>
      <c r="B2587" s="2" t="s">
        <v>221</v>
      </c>
      <c r="C2587" s="2" t="s">
        <v>5899</v>
      </c>
      <c r="D2587" s="2" t="s">
        <v>49</v>
      </c>
      <c r="E2587" s="2" t="s">
        <v>1022</v>
      </c>
      <c r="F2587" s="2" t="s">
        <v>1014</v>
      </c>
      <c r="G2587" s="2" t="s">
        <v>6177</v>
      </c>
    </row>
    <row r="2588" customFormat="false" ht="15" hidden="false" customHeight="false" outlineLevel="0" collapsed="false">
      <c r="A2588" s="2" t="s">
        <v>6178</v>
      </c>
      <c r="B2588" s="2" t="s">
        <v>221</v>
      </c>
      <c r="C2588" s="2" t="s">
        <v>5899</v>
      </c>
      <c r="D2588" s="2" t="s">
        <v>49</v>
      </c>
      <c r="E2588" s="2" t="s">
        <v>1022</v>
      </c>
      <c r="F2588" s="2" t="s">
        <v>1014</v>
      </c>
      <c r="G2588" s="2" t="s">
        <v>6179</v>
      </c>
    </row>
    <row r="2589" customFormat="false" ht="15" hidden="false" customHeight="false" outlineLevel="0" collapsed="false">
      <c r="A2589" s="2" t="s">
        <v>6180</v>
      </c>
      <c r="B2589" s="2" t="s">
        <v>221</v>
      </c>
      <c r="C2589" s="2" t="s">
        <v>5899</v>
      </c>
      <c r="D2589" s="2" t="s">
        <v>49</v>
      </c>
      <c r="E2589" s="2" t="s">
        <v>1022</v>
      </c>
      <c r="F2589" s="2" t="s">
        <v>1014</v>
      </c>
      <c r="G2589" s="2" t="s">
        <v>6181</v>
      </c>
    </row>
    <row r="2590" customFormat="false" ht="15" hidden="false" customHeight="false" outlineLevel="0" collapsed="false">
      <c r="A2590" s="2" t="s">
        <v>6182</v>
      </c>
      <c r="B2590" s="2" t="s">
        <v>221</v>
      </c>
      <c r="C2590" s="2" t="s">
        <v>5899</v>
      </c>
      <c r="D2590" s="2" t="s">
        <v>49</v>
      </c>
      <c r="E2590" s="2" t="s">
        <v>1022</v>
      </c>
      <c r="F2590" s="2" t="s">
        <v>1014</v>
      </c>
      <c r="G2590" s="2" t="s">
        <v>6183</v>
      </c>
    </row>
    <row r="2591" customFormat="false" ht="15" hidden="false" customHeight="false" outlineLevel="0" collapsed="false">
      <c r="A2591" s="2" t="s">
        <v>6184</v>
      </c>
      <c r="B2591" s="2" t="s">
        <v>221</v>
      </c>
      <c r="C2591" s="2" t="s">
        <v>5899</v>
      </c>
      <c r="D2591" s="2" t="s">
        <v>49</v>
      </c>
      <c r="E2591" s="2" t="s">
        <v>1022</v>
      </c>
      <c r="F2591" s="2" t="s">
        <v>1014</v>
      </c>
      <c r="G2591" s="2" t="s">
        <v>6185</v>
      </c>
    </row>
    <row r="2592" customFormat="false" ht="15" hidden="false" customHeight="false" outlineLevel="0" collapsed="false">
      <c r="A2592" s="2" t="s">
        <v>6186</v>
      </c>
      <c r="B2592" s="2" t="s">
        <v>221</v>
      </c>
      <c r="C2592" s="2" t="s">
        <v>5899</v>
      </c>
      <c r="D2592" s="2" t="s">
        <v>49</v>
      </c>
      <c r="E2592" s="2" t="s">
        <v>1022</v>
      </c>
      <c r="F2592" s="2" t="s">
        <v>1014</v>
      </c>
      <c r="G2592" s="2" t="s">
        <v>6187</v>
      </c>
    </row>
    <row r="2593" customFormat="false" ht="15" hidden="false" customHeight="false" outlineLevel="0" collapsed="false">
      <c r="A2593" s="2" t="s">
        <v>6188</v>
      </c>
      <c r="B2593" s="2" t="s">
        <v>221</v>
      </c>
      <c r="C2593" s="2" t="s">
        <v>5899</v>
      </c>
      <c r="D2593" s="2" t="s">
        <v>49</v>
      </c>
      <c r="E2593" s="2" t="s">
        <v>1022</v>
      </c>
      <c r="F2593" s="2" t="s">
        <v>1014</v>
      </c>
      <c r="G2593" s="2" t="s">
        <v>6189</v>
      </c>
    </row>
    <row r="2594" customFormat="false" ht="15" hidden="false" customHeight="false" outlineLevel="0" collapsed="false">
      <c r="A2594" s="2" t="s">
        <v>6190</v>
      </c>
      <c r="B2594" s="2" t="s">
        <v>221</v>
      </c>
      <c r="C2594" s="2" t="s">
        <v>5899</v>
      </c>
      <c r="D2594" s="2" t="s">
        <v>49</v>
      </c>
      <c r="E2594" s="2" t="s">
        <v>1022</v>
      </c>
      <c r="F2594" s="2" t="s">
        <v>1014</v>
      </c>
      <c r="G2594" s="2" t="s">
        <v>6191</v>
      </c>
    </row>
    <row r="2595" customFormat="false" ht="15" hidden="false" customHeight="false" outlineLevel="0" collapsed="false">
      <c r="A2595" s="2" t="s">
        <v>6192</v>
      </c>
      <c r="B2595" s="2" t="s">
        <v>221</v>
      </c>
      <c r="C2595" s="2" t="s">
        <v>5899</v>
      </c>
      <c r="D2595" s="2" t="s">
        <v>49</v>
      </c>
      <c r="E2595" s="2" t="s">
        <v>1022</v>
      </c>
      <c r="F2595" s="2" t="s">
        <v>1014</v>
      </c>
      <c r="G2595" s="2" t="s">
        <v>6193</v>
      </c>
    </row>
    <row r="2596" customFormat="false" ht="15" hidden="false" customHeight="false" outlineLevel="0" collapsed="false">
      <c r="A2596" s="2" t="s">
        <v>6194</v>
      </c>
      <c r="B2596" s="2" t="s">
        <v>221</v>
      </c>
      <c r="C2596" s="2" t="s">
        <v>5899</v>
      </c>
      <c r="D2596" s="2" t="s">
        <v>49</v>
      </c>
      <c r="E2596" s="2" t="s">
        <v>1022</v>
      </c>
      <c r="F2596" s="2" t="s">
        <v>1014</v>
      </c>
      <c r="G2596" s="2" t="s">
        <v>6195</v>
      </c>
    </row>
    <row r="2597" customFormat="false" ht="15" hidden="false" customHeight="false" outlineLevel="0" collapsed="false">
      <c r="A2597" s="2" t="s">
        <v>6196</v>
      </c>
      <c r="B2597" s="2" t="s">
        <v>221</v>
      </c>
      <c r="C2597" s="2" t="s">
        <v>5899</v>
      </c>
      <c r="D2597" s="2" t="s">
        <v>49</v>
      </c>
      <c r="E2597" s="2" t="s">
        <v>1022</v>
      </c>
      <c r="F2597" s="2" t="s">
        <v>1014</v>
      </c>
      <c r="G2597" s="2" t="s">
        <v>6197</v>
      </c>
    </row>
    <row r="2598" customFormat="false" ht="15" hidden="false" customHeight="false" outlineLevel="0" collapsed="false">
      <c r="A2598" s="2" t="s">
        <v>6198</v>
      </c>
      <c r="B2598" s="2" t="s">
        <v>221</v>
      </c>
      <c r="C2598" s="2" t="s">
        <v>5899</v>
      </c>
      <c r="D2598" s="2" t="s">
        <v>49</v>
      </c>
      <c r="E2598" s="2" t="s">
        <v>1022</v>
      </c>
      <c r="F2598" s="2" t="s">
        <v>1014</v>
      </c>
      <c r="G2598" s="2" t="s">
        <v>6199</v>
      </c>
    </row>
    <row r="2599" customFormat="false" ht="15" hidden="false" customHeight="false" outlineLevel="0" collapsed="false">
      <c r="A2599" s="2" t="s">
        <v>6200</v>
      </c>
      <c r="B2599" s="2" t="s">
        <v>221</v>
      </c>
      <c r="C2599" s="2" t="s">
        <v>5899</v>
      </c>
      <c r="D2599" s="2" t="s">
        <v>49</v>
      </c>
      <c r="E2599" s="2" t="s">
        <v>1022</v>
      </c>
      <c r="F2599" s="2" t="s">
        <v>1014</v>
      </c>
      <c r="G2599" s="2" t="s">
        <v>6201</v>
      </c>
    </row>
    <row r="2600" customFormat="false" ht="15" hidden="false" customHeight="false" outlineLevel="0" collapsed="false">
      <c r="A2600" s="2" t="s">
        <v>6202</v>
      </c>
      <c r="B2600" s="2" t="s">
        <v>221</v>
      </c>
      <c r="C2600" s="2" t="s">
        <v>5899</v>
      </c>
      <c r="D2600" s="2" t="s">
        <v>49</v>
      </c>
      <c r="E2600" s="2" t="s">
        <v>1022</v>
      </c>
      <c r="F2600" s="2" t="s">
        <v>1014</v>
      </c>
      <c r="G2600" s="2" t="s">
        <v>6203</v>
      </c>
    </row>
    <row r="2601" customFormat="false" ht="15" hidden="false" customHeight="false" outlineLevel="0" collapsed="false">
      <c r="A2601" s="2" t="s">
        <v>6204</v>
      </c>
      <c r="B2601" s="2" t="s">
        <v>221</v>
      </c>
      <c r="C2601" s="2" t="s">
        <v>5899</v>
      </c>
      <c r="D2601" s="2" t="s">
        <v>49</v>
      </c>
      <c r="E2601" s="2" t="s">
        <v>1022</v>
      </c>
      <c r="F2601" s="2" t="s">
        <v>1014</v>
      </c>
      <c r="G2601" s="2" t="s">
        <v>6205</v>
      </c>
    </row>
    <row r="2602" customFormat="false" ht="15" hidden="false" customHeight="false" outlineLevel="0" collapsed="false">
      <c r="A2602" s="2" t="s">
        <v>6206</v>
      </c>
      <c r="B2602" s="2" t="s">
        <v>221</v>
      </c>
      <c r="C2602" s="2" t="s">
        <v>5899</v>
      </c>
      <c r="D2602" s="2" t="s">
        <v>49</v>
      </c>
      <c r="E2602" s="2" t="s">
        <v>1022</v>
      </c>
      <c r="F2602" s="2" t="s">
        <v>1014</v>
      </c>
      <c r="G2602" s="2" t="s">
        <v>6207</v>
      </c>
    </row>
    <row r="2603" customFormat="false" ht="15" hidden="false" customHeight="false" outlineLevel="0" collapsed="false">
      <c r="A2603" s="2" t="s">
        <v>6208</v>
      </c>
      <c r="B2603" s="2" t="s">
        <v>221</v>
      </c>
      <c r="C2603" s="2" t="s">
        <v>5899</v>
      </c>
      <c r="D2603" s="2" t="s">
        <v>49</v>
      </c>
      <c r="E2603" s="2" t="s">
        <v>1022</v>
      </c>
      <c r="F2603" s="2" t="s">
        <v>1014</v>
      </c>
      <c r="G2603" s="2" t="s">
        <v>6209</v>
      </c>
    </row>
    <row r="2604" customFormat="false" ht="15" hidden="false" customHeight="false" outlineLevel="0" collapsed="false">
      <c r="A2604" s="2" t="s">
        <v>6210</v>
      </c>
      <c r="B2604" s="2" t="s">
        <v>221</v>
      </c>
      <c r="C2604" s="2" t="s">
        <v>5899</v>
      </c>
      <c r="D2604" s="2" t="s">
        <v>49</v>
      </c>
      <c r="E2604" s="2" t="s">
        <v>1022</v>
      </c>
      <c r="F2604" s="2" t="s">
        <v>1014</v>
      </c>
      <c r="G2604" s="2" t="s">
        <v>6211</v>
      </c>
    </row>
    <row r="2605" customFormat="false" ht="15" hidden="false" customHeight="false" outlineLevel="0" collapsed="false">
      <c r="A2605" s="2" t="s">
        <v>6212</v>
      </c>
      <c r="B2605" s="2" t="s">
        <v>221</v>
      </c>
      <c r="C2605" s="2" t="s">
        <v>5899</v>
      </c>
      <c r="D2605" s="2" t="s">
        <v>49</v>
      </c>
      <c r="E2605" s="2" t="s">
        <v>1022</v>
      </c>
      <c r="F2605" s="2" t="s">
        <v>1014</v>
      </c>
      <c r="G2605" s="2" t="s">
        <v>6213</v>
      </c>
    </row>
    <row r="2606" customFormat="false" ht="15" hidden="false" customHeight="false" outlineLevel="0" collapsed="false">
      <c r="A2606" s="2" t="s">
        <v>6214</v>
      </c>
      <c r="B2606" s="2" t="s">
        <v>221</v>
      </c>
      <c r="C2606" s="2" t="s">
        <v>5899</v>
      </c>
      <c r="D2606" s="2" t="s">
        <v>49</v>
      </c>
      <c r="E2606" s="2" t="s">
        <v>1022</v>
      </c>
      <c r="F2606" s="2" t="s">
        <v>1014</v>
      </c>
      <c r="G2606" s="2" t="s">
        <v>6215</v>
      </c>
    </row>
    <row r="2607" customFormat="false" ht="15" hidden="false" customHeight="false" outlineLevel="0" collapsed="false">
      <c r="A2607" s="2" t="s">
        <v>6216</v>
      </c>
      <c r="B2607" s="2" t="s">
        <v>221</v>
      </c>
      <c r="C2607" s="2" t="s">
        <v>5899</v>
      </c>
      <c r="D2607" s="2" t="s">
        <v>49</v>
      </c>
      <c r="E2607" s="2" t="s">
        <v>1022</v>
      </c>
      <c r="F2607" s="2" t="s">
        <v>1014</v>
      </c>
      <c r="G2607" s="2" t="s">
        <v>6217</v>
      </c>
    </row>
    <row r="2608" customFormat="false" ht="15" hidden="false" customHeight="false" outlineLevel="0" collapsed="false">
      <c r="A2608" s="2" t="s">
        <v>6218</v>
      </c>
      <c r="B2608" s="2" t="s">
        <v>221</v>
      </c>
      <c r="C2608" s="2" t="s">
        <v>5899</v>
      </c>
      <c r="D2608" s="2" t="s">
        <v>49</v>
      </c>
      <c r="E2608" s="2" t="s">
        <v>1022</v>
      </c>
      <c r="F2608" s="2" t="s">
        <v>1014</v>
      </c>
      <c r="G2608" s="2" t="s">
        <v>6219</v>
      </c>
    </row>
    <row r="2609" customFormat="false" ht="15" hidden="false" customHeight="false" outlineLevel="0" collapsed="false">
      <c r="A2609" s="2" t="s">
        <v>6220</v>
      </c>
      <c r="B2609" s="2" t="s">
        <v>221</v>
      </c>
      <c r="C2609" s="2" t="s">
        <v>5899</v>
      </c>
      <c r="D2609" s="2" t="s">
        <v>49</v>
      </c>
      <c r="E2609" s="2" t="s">
        <v>1022</v>
      </c>
      <c r="F2609" s="2" t="s">
        <v>1014</v>
      </c>
      <c r="G2609" s="2" t="s">
        <v>6221</v>
      </c>
    </row>
    <row r="2610" customFormat="false" ht="15" hidden="false" customHeight="false" outlineLevel="0" collapsed="false">
      <c r="A2610" s="2" t="s">
        <v>6222</v>
      </c>
      <c r="B2610" s="2" t="s">
        <v>221</v>
      </c>
      <c r="C2610" s="2" t="s">
        <v>5899</v>
      </c>
      <c r="D2610" s="2" t="s">
        <v>49</v>
      </c>
      <c r="E2610" s="2" t="s">
        <v>1022</v>
      </c>
      <c r="F2610" s="2" t="s">
        <v>1014</v>
      </c>
      <c r="G2610" s="2" t="s">
        <v>6223</v>
      </c>
    </row>
    <row r="2611" customFormat="false" ht="15" hidden="false" customHeight="false" outlineLevel="0" collapsed="false">
      <c r="A2611" s="2" t="s">
        <v>6224</v>
      </c>
      <c r="B2611" s="2" t="s">
        <v>221</v>
      </c>
      <c r="C2611" s="2" t="s">
        <v>5899</v>
      </c>
      <c r="D2611" s="2" t="s">
        <v>49</v>
      </c>
      <c r="E2611" s="2" t="s">
        <v>1022</v>
      </c>
      <c r="F2611" s="2" t="s">
        <v>1014</v>
      </c>
      <c r="G2611" s="2" t="s">
        <v>6225</v>
      </c>
    </row>
    <row r="2612" customFormat="false" ht="15" hidden="false" customHeight="false" outlineLevel="0" collapsed="false">
      <c r="A2612" s="2" t="s">
        <v>6226</v>
      </c>
      <c r="B2612" s="2" t="s">
        <v>221</v>
      </c>
      <c r="C2612" s="2" t="s">
        <v>5899</v>
      </c>
      <c r="D2612" s="2" t="s">
        <v>49</v>
      </c>
      <c r="E2612" s="2" t="s">
        <v>1022</v>
      </c>
      <c r="F2612" s="2" t="s">
        <v>1014</v>
      </c>
      <c r="G2612" s="2" t="s">
        <v>6227</v>
      </c>
    </row>
    <row r="2613" customFormat="false" ht="15" hidden="false" customHeight="false" outlineLevel="0" collapsed="false">
      <c r="A2613" s="2" t="s">
        <v>6228</v>
      </c>
      <c r="B2613" s="2" t="s">
        <v>221</v>
      </c>
      <c r="C2613" s="2" t="s">
        <v>5899</v>
      </c>
      <c r="D2613" s="2" t="s">
        <v>49</v>
      </c>
      <c r="E2613" s="2" t="s">
        <v>1022</v>
      </c>
      <c r="F2613" s="2" t="s">
        <v>1014</v>
      </c>
      <c r="G2613" s="2" t="s">
        <v>6229</v>
      </c>
    </row>
    <row r="2614" customFormat="false" ht="15" hidden="false" customHeight="false" outlineLevel="0" collapsed="false">
      <c r="A2614" s="2" t="s">
        <v>6230</v>
      </c>
      <c r="B2614" s="2" t="s">
        <v>221</v>
      </c>
      <c r="C2614" s="2" t="s">
        <v>5899</v>
      </c>
      <c r="D2614" s="2" t="s">
        <v>49</v>
      </c>
      <c r="E2614" s="2" t="s">
        <v>1022</v>
      </c>
      <c r="F2614" s="2" t="s">
        <v>1014</v>
      </c>
      <c r="G2614" s="2" t="s">
        <v>6231</v>
      </c>
    </row>
    <row r="2615" customFormat="false" ht="15" hidden="false" customHeight="false" outlineLevel="0" collapsed="false">
      <c r="A2615" s="2" t="s">
        <v>6232</v>
      </c>
      <c r="B2615" s="2" t="s">
        <v>221</v>
      </c>
      <c r="C2615" s="2" t="s">
        <v>5899</v>
      </c>
      <c r="D2615" s="2" t="s">
        <v>49</v>
      </c>
      <c r="E2615" s="2" t="s">
        <v>1022</v>
      </c>
      <c r="F2615" s="2" t="s">
        <v>1014</v>
      </c>
      <c r="G2615" s="2" t="s">
        <v>6233</v>
      </c>
    </row>
    <row r="2616" customFormat="false" ht="15" hidden="false" customHeight="false" outlineLevel="0" collapsed="false">
      <c r="A2616" s="2" t="s">
        <v>6234</v>
      </c>
      <c r="B2616" s="2" t="s">
        <v>221</v>
      </c>
      <c r="C2616" s="2" t="s">
        <v>5704</v>
      </c>
      <c r="D2616" s="2" t="s">
        <v>48</v>
      </c>
      <c r="E2616" s="2" t="s">
        <v>1391</v>
      </c>
      <c r="F2616" s="2" t="s">
        <v>1014</v>
      </c>
      <c r="G2616" s="2" t="s">
        <v>6235</v>
      </c>
    </row>
    <row r="2617" customFormat="false" ht="15" hidden="false" customHeight="false" outlineLevel="0" collapsed="false">
      <c r="A2617" s="2" t="s">
        <v>6236</v>
      </c>
      <c r="B2617" s="2" t="s">
        <v>221</v>
      </c>
      <c r="C2617" s="2" t="s">
        <v>5899</v>
      </c>
      <c r="D2617" s="2" t="s">
        <v>49</v>
      </c>
      <c r="E2617" s="2" t="s">
        <v>1022</v>
      </c>
      <c r="F2617" s="2" t="s">
        <v>1014</v>
      </c>
      <c r="G2617" s="2" t="s">
        <v>6237</v>
      </c>
    </row>
    <row r="2618" customFormat="false" ht="15" hidden="false" customHeight="false" outlineLevel="0" collapsed="false">
      <c r="A2618" s="2" t="s">
        <v>6238</v>
      </c>
      <c r="B2618" s="2" t="s">
        <v>221</v>
      </c>
      <c r="C2618" s="2" t="s">
        <v>5899</v>
      </c>
      <c r="D2618" s="2" t="s">
        <v>49</v>
      </c>
      <c r="E2618" s="2" t="s">
        <v>1022</v>
      </c>
      <c r="F2618" s="2" t="s">
        <v>1014</v>
      </c>
      <c r="G2618" s="2" t="s">
        <v>6239</v>
      </c>
    </row>
    <row r="2619" customFormat="false" ht="15" hidden="false" customHeight="false" outlineLevel="0" collapsed="false">
      <c r="A2619" s="2" t="s">
        <v>6240</v>
      </c>
      <c r="B2619" s="2" t="s">
        <v>221</v>
      </c>
      <c r="C2619" s="2" t="s">
        <v>5899</v>
      </c>
      <c r="D2619" s="2" t="s">
        <v>49</v>
      </c>
      <c r="E2619" s="2" t="s">
        <v>1022</v>
      </c>
      <c r="F2619" s="2" t="s">
        <v>1014</v>
      </c>
      <c r="G2619" s="2" t="s">
        <v>6241</v>
      </c>
    </row>
    <row r="2620" customFormat="false" ht="15" hidden="false" customHeight="false" outlineLevel="0" collapsed="false">
      <c r="A2620" s="2" t="s">
        <v>6242</v>
      </c>
      <c r="B2620" s="2" t="s">
        <v>221</v>
      </c>
      <c r="C2620" s="2" t="s">
        <v>5899</v>
      </c>
      <c r="D2620" s="2" t="s">
        <v>49</v>
      </c>
      <c r="E2620" s="2" t="s">
        <v>1022</v>
      </c>
      <c r="F2620" s="2" t="s">
        <v>1014</v>
      </c>
      <c r="G2620" s="2" t="s">
        <v>6243</v>
      </c>
    </row>
    <row r="2621" customFormat="false" ht="15" hidden="false" customHeight="false" outlineLevel="0" collapsed="false">
      <c r="A2621" s="2" t="s">
        <v>6244</v>
      </c>
      <c r="B2621" s="2" t="s">
        <v>221</v>
      </c>
      <c r="C2621" s="2" t="s">
        <v>5899</v>
      </c>
      <c r="D2621" s="2" t="s">
        <v>49</v>
      </c>
      <c r="E2621" s="2" t="s">
        <v>1022</v>
      </c>
      <c r="F2621" s="2" t="s">
        <v>1014</v>
      </c>
      <c r="G2621" s="2" t="s">
        <v>6245</v>
      </c>
    </row>
    <row r="2622" customFormat="false" ht="15" hidden="false" customHeight="false" outlineLevel="0" collapsed="false">
      <c r="A2622" s="2" t="s">
        <v>6246</v>
      </c>
      <c r="B2622" s="2" t="s">
        <v>221</v>
      </c>
      <c r="C2622" s="2" t="s">
        <v>5899</v>
      </c>
      <c r="D2622" s="2" t="s">
        <v>49</v>
      </c>
      <c r="E2622" s="2" t="s">
        <v>1022</v>
      </c>
      <c r="F2622" s="2" t="s">
        <v>1014</v>
      </c>
      <c r="G2622" s="2" t="s">
        <v>6247</v>
      </c>
    </row>
    <row r="2623" customFormat="false" ht="15" hidden="false" customHeight="false" outlineLevel="0" collapsed="false">
      <c r="A2623" s="2" t="s">
        <v>6248</v>
      </c>
      <c r="B2623" s="2" t="s">
        <v>221</v>
      </c>
      <c r="C2623" s="2" t="s">
        <v>5899</v>
      </c>
      <c r="D2623" s="2" t="s">
        <v>49</v>
      </c>
      <c r="E2623" s="2" t="s">
        <v>1022</v>
      </c>
      <c r="F2623" s="2" t="s">
        <v>1014</v>
      </c>
      <c r="G2623" s="2" t="s">
        <v>6249</v>
      </c>
    </row>
    <row r="2624" customFormat="false" ht="15" hidden="false" customHeight="false" outlineLevel="0" collapsed="false">
      <c r="A2624" s="2" t="s">
        <v>6250</v>
      </c>
      <c r="B2624" s="2" t="s">
        <v>221</v>
      </c>
      <c r="C2624" s="2" t="s">
        <v>5899</v>
      </c>
      <c r="D2624" s="2" t="s">
        <v>49</v>
      </c>
      <c r="E2624" s="2" t="s">
        <v>1022</v>
      </c>
      <c r="F2624" s="2" t="s">
        <v>1014</v>
      </c>
      <c r="G2624" s="2" t="s">
        <v>6251</v>
      </c>
    </row>
    <row r="2625" customFormat="false" ht="15" hidden="false" customHeight="false" outlineLevel="0" collapsed="false">
      <c r="A2625" s="2" t="s">
        <v>6252</v>
      </c>
      <c r="B2625" s="2" t="s">
        <v>221</v>
      </c>
      <c r="C2625" s="2" t="s">
        <v>5899</v>
      </c>
      <c r="D2625" s="2" t="s">
        <v>49</v>
      </c>
      <c r="E2625" s="2" t="s">
        <v>1022</v>
      </c>
      <c r="F2625" s="2" t="s">
        <v>1014</v>
      </c>
      <c r="G2625" s="2" t="s">
        <v>6253</v>
      </c>
    </row>
    <row r="2626" customFormat="false" ht="15" hidden="false" customHeight="false" outlineLevel="0" collapsed="false">
      <c r="A2626" s="2" t="s">
        <v>6254</v>
      </c>
      <c r="B2626" s="2" t="s">
        <v>221</v>
      </c>
      <c r="C2626" s="2" t="s">
        <v>5899</v>
      </c>
      <c r="D2626" s="2" t="s">
        <v>49</v>
      </c>
      <c r="E2626" s="2" t="s">
        <v>1022</v>
      </c>
      <c r="F2626" s="2" t="s">
        <v>1014</v>
      </c>
      <c r="G2626" s="2" t="s">
        <v>6255</v>
      </c>
    </row>
    <row r="2627" customFormat="false" ht="15" hidden="false" customHeight="false" outlineLevel="0" collapsed="false">
      <c r="A2627" s="2" t="s">
        <v>6256</v>
      </c>
      <c r="B2627" s="2" t="s">
        <v>221</v>
      </c>
      <c r="C2627" s="2" t="s">
        <v>5899</v>
      </c>
      <c r="D2627" s="2" t="s">
        <v>49</v>
      </c>
      <c r="E2627" s="2" t="s">
        <v>1022</v>
      </c>
      <c r="F2627" s="2" t="s">
        <v>1014</v>
      </c>
      <c r="G2627" s="2" t="s">
        <v>6257</v>
      </c>
    </row>
    <row r="2628" customFormat="false" ht="15" hidden="false" customHeight="false" outlineLevel="0" collapsed="false">
      <c r="A2628" s="2" t="s">
        <v>6258</v>
      </c>
      <c r="B2628" s="2" t="s">
        <v>221</v>
      </c>
      <c r="C2628" s="2" t="s">
        <v>5899</v>
      </c>
      <c r="D2628" s="2" t="s">
        <v>49</v>
      </c>
      <c r="E2628" s="2" t="s">
        <v>1022</v>
      </c>
      <c r="F2628" s="2" t="s">
        <v>1014</v>
      </c>
      <c r="G2628" s="2" t="s">
        <v>6259</v>
      </c>
    </row>
    <row r="2629" customFormat="false" ht="15" hidden="false" customHeight="false" outlineLevel="0" collapsed="false">
      <c r="A2629" s="2" t="s">
        <v>6260</v>
      </c>
      <c r="B2629" s="2" t="s">
        <v>221</v>
      </c>
      <c r="C2629" s="2" t="s">
        <v>5899</v>
      </c>
      <c r="D2629" s="2" t="s">
        <v>49</v>
      </c>
      <c r="E2629" s="2" t="s">
        <v>1022</v>
      </c>
      <c r="F2629" s="2" t="s">
        <v>1014</v>
      </c>
      <c r="G2629" s="2" t="s">
        <v>6261</v>
      </c>
    </row>
    <row r="2630" customFormat="false" ht="15" hidden="false" customHeight="false" outlineLevel="0" collapsed="false">
      <c r="A2630" s="2" t="s">
        <v>6262</v>
      </c>
      <c r="B2630" s="2" t="s">
        <v>221</v>
      </c>
      <c r="C2630" s="2" t="s">
        <v>5899</v>
      </c>
      <c r="D2630" s="2" t="s">
        <v>49</v>
      </c>
      <c r="E2630" s="2" t="s">
        <v>1022</v>
      </c>
      <c r="F2630" s="2" t="s">
        <v>1014</v>
      </c>
      <c r="G2630" s="2" t="s">
        <v>6263</v>
      </c>
    </row>
    <row r="2631" customFormat="false" ht="15" hidden="false" customHeight="false" outlineLevel="0" collapsed="false">
      <c r="A2631" s="2" t="s">
        <v>6264</v>
      </c>
      <c r="B2631" s="2" t="s">
        <v>221</v>
      </c>
      <c r="C2631" s="2" t="s">
        <v>5899</v>
      </c>
      <c r="D2631" s="2" t="s">
        <v>49</v>
      </c>
      <c r="E2631" s="2" t="s">
        <v>1022</v>
      </c>
      <c r="F2631" s="2" t="s">
        <v>1014</v>
      </c>
      <c r="G2631" s="2" t="s">
        <v>6265</v>
      </c>
    </row>
    <row r="2632" customFormat="false" ht="15" hidden="false" customHeight="false" outlineLevel="0" collapsed="false">
      <c r="A2632" s="2" t="s">
        <v>6266</v>
      </c>
      <c r="B2632" s="2" t="s">
        <v>221</v>
      </c>
      <c r="C2632" s="2" t="s">
        <v>5899</v>
      </c>
      <c r="D2632" s="2" t="s">
        <v>49</v>
      </c>
      <c r="E2632" s="2" t="s">
        <v>1022</v>
      </c>
      <c r="F2632" s="2" t="s">
        <v>1014</v>
      </c>
      <c r="G2632" s="2" t="s">
        <v>6267</v>
      </c>
    </row>
    <row r="2633" customFormat="false" ht="15" hidden="false" customHeight="false" outlineLevel="0" collapsed="false">
      <c r="A2633" s="2" t="s">
        <v>6268</v>
      </c>
      <c r="B2633" s="2" t="s">
        <v>221</v>
      </c>
      <c r="C2633" s="2" t="s">
        <v>5899</v>
      </c>
      <c r="D2633" s="2" t="s">
        <v>49</v>
      </c>
      <c r="E2633" s="2" t="s">
        <v>1022</v>
      </c>
      <c r="F2633" s="2" t="s">
        <v>1014</v>
      </c>
      <c r="G2633" s="2" t="s">
        <v>6269</v>
      </c>
    </row>
    <row r="2634" customFormat="false" ht="15" hidden="false" customHeight="false" outlineLevel="0" collapsed="false">
      <c r="A2634" s="2" t="s">
        <v>6270</v>
      </c>
      <c r="B2634" s="2" t="s">
        <v>221</v>
      </c>
      <c r="C2634" s="2" t="s">
        <v>5899</v>
      </c>
      <c r="D2634" s="2" t="s">
        <v>49</v>
      </c>
      <c r="E2634" s="2" t="s">
        <v>1022</v>
      </c>
      <c r="F2634" s="2" t="s">
        <v>1014</v>
      </c>
      <c r="G2634" s="2" t="s">
        <v>6271</v>
      </c>
    </row>
    <row r="2635" customFormat="false" ht="15" hidden="false" customHeight="false" outlineLevel="0" collapsed="false">
      <c r="A2635" s="2" t="s">
        <v>6272</v>
      </c>
      <c r="B2635" s="2" t="s">
        <v>221</v>
      </c>
      <c r="C2635" s="2" t="s">
        <v>5899</v>
      </c>
      <c r="D2635" s="2" t="s">
        <v>49</v>
      </c>
      <c r="E2635" s="2" t="s">
        <v>1022</v>
      </c>
      <c r="F2635" s="2" t="s">
        <v>1014</v>
      </c>
      <c r="G2635" s="2" t="s">
        <v>6273</v>
      </c>
    </row>
    <row r="2636" customFormat="false" ht="15" hidden="false" customHeight="false" outlineLevel="0" collapsed="false">
      <c r="A2636" s="2" t="s">
        <v>6274</v>
      </c>
      <c r="B2636" s="2" t="s">
        <v>221</v>
      </c>
      <c r="C2636" s="2" t="s">
        <v>5899</v>
      </c>
      <c r="D2636" s="2" t="s">
        <v>49</v>
      </c>
      <c r="E2636" s="2" t="s">
        <v>1022</v>
      </c>
      <c r="F2636" s="2" t="s">
        <v>1014</v>
      </c>
      <c r="G2636" s="2" t="s">
        <v>6275</v>
      </c>
    </row>
    <row r="2637" customFormat="false" ht="15" hidden="false" customHeight="false" outlineLevel="0" collapsed="false">
      <c r="A2637" s="2" t="s">
        <v>6276</v>
      </c>
      <c r="B2637" s="2" t="s">
        <v>221</v>
      </c>
      <c r="C2637" s="2" t="s">
        <v>5899</v>
      </c>
      <c r="D2637" s="2" t="s">
        <v>49</v>
      </c>
      <c r="E2637" s="2" t="s">
        <v>1022</v>
      </c>
      <c r="F2637" s="2" t="s">
        <v>1014</v>
      </c>
      <c r="G2637" s="2" t="s">
        <v>6277</v>
      </c>
    </row>
    <row r="2638" customFormat="false" ht="15" hidden="false" customHeight="false" outlineLevel="0" collapsed="false">
      <c r="A2638" s="2" t="s">
        <v>6278</v>
      </c>
      <c r="B2638" s="2" t="s">
        <v>221</v>
      </c>
      <c r="C2638" s="2" t="s">
        <v>5899</v>
      </c>
      <c r="D2638" s="2" t="s">
        <v>49</v>
      </c>
      <c r="E2638" s="2" t="s">
        <v>1022</v>
      </c>
      <c r="F2638" s="2" t="s">
        <v>1014</v>
      </c>
      <c r="G2638" s="2" t="s">
        <v>6279</v>
      </c>
    </row>
    <row r="2639" customFormat="false" ht="15" hidden="false" customHeight="false" outlineLevel="0" collapsed="false">
      <c r="A2639" s="2" t="s">
        <v>6280</v>
      </c>
      <c r="B2639" s="2" t="s">
        <v>221</v>
      </c>
      <c r="C2639" s="2" t="s">
        <v>5899</v>
      </c>
      <c r="D2639" s="2" t="s">
        <v>49</v>
      </c>
      <c r="E2639" s="2" t="s">
        <v>1022</v>
      </c>
      <c r="F2639" s="2" t="s">
        <v>1014</v>
      </c>
      <c r="G2639" s="2" t="s">
        <v>6281</v>
      </c>
    </row>
    <row r="2640" customFormat="false" ht="15" hidden="false" customHeight="false" outlineLevel="0" collapsed="false">
      <c r="A2640" s="2" t="s">
        <v>6282</v>
      </c>
      <c r="B2640" s="2" t="s">
        <v>221</v>
      </c>
      <c r="C2640" s="2" t="s">
        <v>5899</v>
      </c>
      <c r="D2640" s="2" t="s">
        <v>49</v>
      </c>
      <c r="E2640" s="2" t="s">
        <v>1022</v>
      </c>
      <c r="F2640" s="2" t="s">
        <v>1014</v>
      </c>
      <c r="G2640" s="2" t="s">
        <v>6283</v>
      </c>
    </row>
    <row r="2641" customFormat="false" ht="15" hidden="false" customHeight="false" outlineLevel="0" collapsed="false">
      <c r="A2641" s="2" t="s">
        <v>6284</v>
      </c>
      <c r="B2641" s="2" t="s">
        <v>221</v>
      </c>
      <c r="C2641" s="2" t="s">
        <v>5899</v>
      </c>
      <c r="D2641" s="2" t="s">
        <v>49</v>
      </c>
      <c r="E2641" s="2" t="s">
        <v>1022</v>
      </c>
      <c r="F2641" s="2" t="s">
        <v>1014</v>
      </c>
      <c r="G2641" s="2" t="s">
        <v>6285</v>
      </c>
    </row>
    <row r="2642" customFormat="false" ht="15" hidden="false" customHeight="false" outlineLevel="0" collapsed="false">
      <c r="A2642" s="2" t="s">
        <v>6286</v>
      </c>
      <c r="B2642" s="2" t="s">
        <v>221</v>
      </c>
      <c r="C2642" s="2" t="s">
        <v>5899</v>
      </c>
      <c r="D2642" s="2" t="s">
        <v>49</v>
      </c>
      <c r="E2642" s="2" t="s">
        <v>1022</v>
      </c>
      <c r="F2642" s="2" t="s">
        <v>1014</v>
      </c>
      <c r="G2642" s="2" t="s">
        <v>6287</v>
      </c>
    </row>
    <row r="2643" customFormat="false" ht="15" hidden="false" customHeight="false" outlineLevel="0" collapsed="false">
      <c r="A2643" s="2" t="s">
        <v>6288</v>
      </c>
      <c r="B2643" s="2" t="s">
        <v>221</v>
      </c>
      <c r="C2643" s="2" t="s">
        <v>5899</v>
      </c>
      <c r="D2643" s="2" t="s">
        <v>49</v>
      </c>
      <c r="E2643" s="2" t="s">
        <v>1022</v>
      </c>
      <c r="F2643" s="2" t="s">
        <v>1014</v>
      </c>
      <c r="G2643" s="2" t="s">
        <v>6289</v>
      </c>
    </row>
    <row r="2644" customFormat="false" ht="15" hidden="false" customHeight="false" outlineLevel="0" collapsed="false">
      <c r="A2644" s="2" t="s">
        <v>6290</v>
      </c>
      <c r="B2644" s="2" t="s">
        <v>221</v>
      </c>
      <c r="C2644" s="2" t="s">
        <v>5899</v>
      </c>
      <c r="D2644" s="2" t="s">
        <v>49</v>
      </c>
      <c r="E2644" s="2" t="s">
        <v>1022</v>
      </c>
      <c r="F2644" s="2" t="s">
        <v>1014</v>
      </c>
      <c r="G2644" s="2" t="s">
        <v>6291</v>
      </c>
    </row>
    <row r="2645" customFormat="false" ht="15" hidden="false" customHeight="false" outlineLevel="0" collapsed="false">
      <c r="A2645" s="2" t="s">
        <v>6292</v>
      </c>
      <c r="B2645" s="2" t="s">
        <v>221</v>
      </c>
      <c r="C2645" s="2" t="s">
        <v>5899</v>
      </c>
      <c r="D2645" s="2" t="s">
        <v>49</v>
      </c>
      <c r="E2645" s="2" t="s">
        <v>1022</v>
      </c>
      <c r="F2645" s="2" t="s">
        <v>1014</v>
      </c>
      <c r="G2645" s="2" t="s">
        <v>6293</v>
      </c>
    </row>
    <row r="2646" customFormat="false" ht="15" hidden="false" customHeight="false" outlineLevel="0" collapsed="false">
      <c r="A2646" s="2" t="s">
        <v>6294</v>
      </c>
      <c r="B2646" s="2" t="s">
        <v>221</v>
      </c>
      <c r="C2646" s="2" t="s">
        <v>5899</v>
      </c>
      <c r="D2646" s="2" t="s">
        <v>49</v>
      </c>
      <c r="E2646" s="2" t="s">
        <v>1022</v>
      </c>
      <c r="F2646" s="2" t="s">
        <v>1014</v>
      </c>
      <c r="G2646" s="2" t="s">
        <v>6295</v>
      </c>
    </row>
    <row r="2647" customFormat="false" ht="15" hidden="false" customHeight="false" outlineLevel="0" collapsed="false">
      <c r="A2647" s="2" t="s">
        <v>6296</v>
      </c>
      <c r="B2647" s="2" t="s">
        <v>221</v>
      </c>
      <c r="C2647" s="2" t="s">
        <v>5899</v>
      </c>
      <c r="D2647" s="2" t="s">
        <v>49</v>
      </c>
      <c r="E2647" s="2" t="s">
        <v>1022</v>
      </c>
      <c r="F2647" s="2" t="s">
        <v>1014</v>
      </c>
      <c r="G2647" s="2" t="s">
        <v>6297</v>
      </c>
    </row>
    <row r="2648" customFormat="false" ht="15" hidden="false" customHeight="false" outlineLevel="0" collapsed="false">
      <c r="A2648" s="2" t="s">
        <v>6298</v>
      </c>
      <c r="B2648" s="2" t="s">
        <v>221</v>
      </c>
      <c r="C2648" s="2" t="s">
        <v>5899</v>
      </c>
      <c r="D2648" s="2" t="s">
        <v>49</v>
      </c>
      <c r="E2648" s="2" t="s">
        <v>1022</v>
      </c>
      <c r="F2648" s="2" t="s">
        <v>1014</v>
      </c>
      <c r="G2648" s="2" t="s">
        <v>6299</v>
      </c>
    </row>
    <row r="2649" customFormat="false" ht="15" hidden="false" customHeight="false" outlineLevel="0" collapsed="false">
      <c r="A2649" s="2" t="s">
        <v>6300</v>
      </c>
      <c r="B2649" s="2" t="s">
        <v>221</v>
      </c>
      <c r="C2649" s="2" t="s">
        <v>5899</v>
      </c>
      <c r="D2649" s="2" t="s">
        <v>49</v>
      </c>
      <c r="E2649" s="2" t="s">
        <v>1022</v>
      </c>
      <c r="F2649" s="2" t="s">
        <v>1014</v>
      </c>
      <c r="G2649" s="2" t="s">
        <v>6301</v>
      </c>
    </row>
    <row r="2650" customFormat="false" ht="15" hidden="false" customHeight="false" outlineLevel="0" collapsed="false">
      <c r="A2650" s="2" t="s">
        <v>6302</v>
      </c>
      <c r="B2650" s="2" t="s">
        <v>221</v>
      </c>
      <c r="C2650" s="2" t="s">
        <v>5899</v>
      </c>
      <c r="D2650" s="2" t="s">
        <v>49</v>
      </c>
      <c r="E2650" s="2" t="s">
        <v>1022</v>
      </c>
      <c r="F2650" s="2" t="s">
        <v>1014</v>
      </c>
      <c r="G2650" s="2" t="s">
        <v>6303</v>
      </c>
    </row>
    <row r="2651" customFormat="false" ht="15" hidden="false" customHeight="false" outlineLevel="0" collapsed="false">
      <c r="A2651" s="2" t="s">
        <v>6304</v>
      </c>
      <c r="B2651" s="2" t="s">
        <v>221</v>
      </c>
      <c r="C2651" s="2" t="s">
        <v>5899</v>
      </c>
      <c r="D2651" s="2" t="s">
        <v>49</v>
      </c>
      <c r="E2651" s="2" t="s">
        <v>1022</v>
      </c>
      <c r="F2651" s="2" t="s">
        <v>1014</v>
      </c>
      <c r="G2651" s="2" t="s">
        <v>6305</v>
      </c>
    </row>
    <row r="2652" customFormat="false" ht="15" hidden="false" customHeight="false" outlineLevel="0" collapsed="false">
      <c r="A2652" s="2" t="s">
        <v>6306</v>
      </c>
      <c r="B2652" s="2" t="s">
        <v>221</v>
      </c>
      <c r="C2652" s="2" t="s">
        <v>5899</v>
      </c>
      <c r="D2652" s="2" t="s">
        <v>49</v>
      </c>
      <c r="E2652" s="2" t="s">
        <v>1022</v>
      </c>
      <c r="F2652" s="2" t="s">
        <v>1014</v>
      </c>
      <c r="G2652" s="2" t="s">
        <v>6307</v>
      </c>
    </row>
    <row r="2653" customFormat="false" ht="15" hidden="false" customHeight="false" outlineLevel="0" collapsed="false">
      <c r="A2653" s="2" t="s">
        <v>6308</v>
      </c>
      <c r="B2653" s="2" t="s">
        <v>221</v>
      </c>
      <c r="C2653" s="2" t="s">
        <v>5899</v>
      </c>
      <c r="D2653" s="2" t="s">
        <v>49</v>
      </c>
      <c r="E2653" s="2" t="s">
        <v>1022</v>
      </c>
      <c r="F2653" s="2" t="s">
        <v>1014</v>
      </c>
      <c r="G2653" s="2" t="s">
        <v>6309</v>
      </c>
    </row>
    <row r="2654" customFormat="false" ht="15" hidden="false" customHeight="false" outlineLevel="0" collapsed="false">
      <c r="A2654" s="2" t="s">
        <v>6310</v>
      </c>
      <c r="B2654" s="2" t="s">
        <v>221</v>
      </c>
      <c r="C2654" s="2" t="s">
        <v>5899</v>
      </c>
      <c r="D2654" s="2" t="s">
        <v>49</v>
      </c>
      <c r="E2654" s="2" t="s">
        <v>1022</v>
      </c>
      <c r="F2654" s="2" t="s">
        <v>1014</v>
      </c>
      <c r="G2654" s="2" t="s">
        <v>6311</v>
      </c>
    </row>
    <row r="2655" customFormat="false" ht="15" hidden="false" customHeight="false" outlineLevel="0" collapsed="false">
      <c r="A2655" s="2" t="s">
        <v>6312</v>
      </c>
      <c r="B2655" s="2" t="s">
        <v>221</v>
      </c>
      <c r="C2655" s="2" t="s">
        <v>5899</v>
      </c>
      <c r="D2655" s="2" t="s">
        <v>49</v>
      </c>
      <c r="E2655" s="2" t="s">
        <v>1022</v>
      </c>
      <c r="F2655" s="2" t="s">
        <v>1014</v>
      </c>
      <c r="G2655" s="2" t="s">
        <v>6313</v>
      </c>
    </row>
    <row r="2656" customFormat="false" ht="15" hidden="false" customHeight="false" outlineLevel="0" collapsed="false">
      <c r="A2656" s="2" t="s">
        <v>6314</v>
      </c>
      <c r="B2656" s="2" t="s">
        <v>221</v>
      </c>
      <c r="C2656" s="2" t="s">
        <v>5899</v>
      </c>
      <c r="D2656" s="2" t="s">
        <v>49</v>
      </c>
      <c r="E2656" s="2" t="s">
        <v>1022</v>
      </c>
      <c r="F2656" s="2" t="s">
        <v>1014</v>
      </c>
      <c r="G2656" s="2" t="s">
        <v>6315</v>
      </c>
    </row>
    <row r="2657" customFormat="false" ht="15" hidden="false" customHeight="false" outlineLevel="0" collapsed="false">
      <c r="A2657" s="2" t="s">
        <v>6316</v>
      </c>
      <c r="B2657" s="2" t="s">
        <v>221</v>
      </c>
      <c r="C2657" s="2" t="s">
        <v>5899</v>
      </c>
      <c r="D2657" s="2" t="s">
        <v>49</v>
      </c>
      <c r="E2657" s="2" t="s">
        <v>1022</v>
      </c>
      <c r="F2657" s="2" t="s">
        <v>1014</v>
      </c>
      <c r="G2657" s="2" t="s">
        <v>6317</v>
      </c>
    </row>
    <row r="2658" customFormat="false" ht="15" hidden="false" customHeight="false" outlineLevel="0" collapsed="false">
      <c r="A2658" s="2" t="s">
        <v>6318</v>
      </c>
      <c r="B2658" s="2" t="s">
        <v>221</v>
      </c>
      <c r="C2658" s="2" t="s">
        <v>5899</v>
      </c>
      <c r="D2658" s="2" t="s">
        <v>49</v>
      </c>
      <c r="E2658" s="2" t="s">
        <v>1022</v>
      </c>
      <c r="F2658" s="2" t="s">
        <v>1014</v>
      </c>
      <c r="G2658" s="2" t="s">
        <v>6319</v>
      </c>
    </row>
    <row r="2659" customFormat="false" ht="15" hidden="false" customHeight="false" outlineLevel="0" collapsed="false">
      <c r="A2659" s="2" t="s">
        <v>6320</v>
      </c>
      <c r="B2659" s="2" t="s">
        <v>221</v>
      </c>
      <c r="C2659" s="2" t="s">
        <v>5899</v>
      </c>
      <c r="D2659" s="2" t="s">
        <v>49</v>
      </c>
      <c r="E2659" s="2" t="s">
        <v>1022</v>
      </c>
      <c r="F2659" s="2" t="s">
        <v>1014</v>
      </c>
      <c r="G2659" s="2" t="s">
        <v>6321</v>
      </c>
    </row>
    <row r="2660" customFormat="false" ht="15" hidden="false" customHeight="false" outlineLevel="0" collapsed="false">
      <c r="A2660" s="2" t="s">
        <v>6322</v>
      </c>
      <c r="B2660" s="2" t="s">
        <v>221</v>
      </c>
      <c r="C2660" s="2" t="s">
        <v>5899</v>
      </c>
      <c r="D2660" s="2" t="s">
        <v>49</v>
      </c>
      <c r="E2660" s="2" t="s">
        <v>1022</v>
      </c>
      <c r="F2660" s="2" t="s">
        <v>1014</v>
      </c>
      <c r="G2660" s="2" t="s">
        <v>6323</v>
      </c>
    </row>
    <row r="2661" customFormat="false" ht="15" hidden="false" customHeight="false" outlineLevel="0" collapsed="false">
      <c r="A2661" s="2" t="s">
        <v>6324</v>
      </c>
      <c r="B2661" s="2" t="s">
        <v>221</v>
      </c>
      <c r="C2661" s="2" t="s">
        <v>5899</v>
      </c>
      <c r="D2661" s="2" t="s">
        <v>49</v>
      </c>
      <c r="E2661" s="2" t="s">
        <v>1022</v>
      </c>
      <c r="F2661" s="2" t="s">
        <v>1014</v>
      </c>
      <c r="G2661" s="2" t="s">
        <v>6325</v>
      </c>
    </row>
    <row r="2662" customFormat="false" ht="15" hidden="false" customHeight="false" outlineLevel="0" collapsed="false">
      <c r="A2662" s="2" t="s">
        <v>6326</v>
      </c>
      <c r="B2662" s="2" t="s">
        <v>221</v>
      </c>
      <c r="C2662" s="2" t="s">
        <v>5899</v>
      </c>
      <c r="D2662" s="2" t="s">
        <v>49</v>
      </c>
      <c r="E2662" s="2" t="s">
        <v>1022</v>
      </c>
      <c r="F2662" s="2" t="s">
        <v>1014</v>
      </c>
      <c r="G2662" s="2" t="s">
        <v>6327</v>
      </c>
    </row>
    <row r="2663" customFormat="false" ht="15" hidden="false" customHeight="false" outlineLevel="0" collapsed="false">
      <c r="A2663" s="2" t="s">
        <v>6328</v>
      </c>
      <c r="B2663" s="2" t="s">
        <v>221</v>
      </c>
      <c r="C2663" s="2" t="s">
        <v>5899</v>
      </c>
      <c r="D2663" s="2" t="s">
        <v>49</v>
      </c>
      <c r="E2663" s="2" t="s">
        <v>1022</v>
      </c>
      <c r="F2663" s="2" t="s">
        <v>1014</v>
      </c>
      <c r="G2663" s="2" t="s">
        <v>6329</v>
      </c>
    </row>
    <row r="2664" customFormat="false" ht="15" hidden="false" customHeight="false" outlineLevel="0" collapsed="false">
      <c r="A2664" s="2" t="s">
        <v>6330</v>
      </c>
      <c r="B2664" s="2" t="s">
        <v>221</v>
      </c>
      <c r="C2664" s="2" t="s">
        <v>5899</v>
      </c>
      <c r="D2664" s="2" t="s">
        <v>49</v>
      </c>
      <c r="E2664" s="2" t="s">
        <v>1022</v>
      </c>
      <c r="F2664" s="2" t="s">
        <v>1014</v>
      </c>
      <c r="G2664" s="2" t="s">
        <v>6331</v>
      </c>
    </row>
    <row r="2665" customFormat="false" ht="15" hidden="false" customHeight="false" outlineLevel="0" collapsed="false">
      <c r="A2665" s="2" t="s">
        <v>6332</v>
      </c>
      <c r="B2665" s="2" t="s">
        <v>221</v>
      </c>
      <c r="C2665" s="2" t="s">
        <v>5899</v>
      </c>
      <c r="D2665" s="2" t="s">
        <v>49</v>
      </c>
      <c r="E2665" s="2" t="s">
        <v>1022</v>
      </c>
      <c r="F2665" s="2" t="s">
        <v>1014</v>
      </c>
      <c r="G2665" s="2" t="s">
        <v>6333</v>
      </c>
    </row>
    <row r="2666" customFormat="false" ht="15" hidden="false" customHeight="false" outlineLevel="0" collapsed="false">
      <c r="A2666" s="2" t="s">
        <v>6334</v>
      </c>
      <c r="B2666" s="2" t="s">
        <v>221</v>
      </c>
      <c r="C2666" s="2" t="s">
        <v>5899</v>
      </c>
      <c r="D2666" s="2" t="s">
        <v>49</v>
      </c>
      <c r="E2666" s="2" t="s">
        <v>1022</v>
      </c>
      <c r="F2666" s="2" t="s">
        <v>1014</v>
      </c>
      <c r="G2666" s="2" t="s">
        <v>6335</v>
      </c>
    </row>
    <row r="2667" customFormat="false" ht="15" hidden="false" customHeight="false" outlineLevel="0" collapsed="false">
      <c r="A2667" s="2" t="s">
        <v>6336</v>
      </c>
      <c r="B2667" s="2" t="s">
        <v>221</v>
      </c>
      <c r="C2667" s="2" t="s">
        <v>5899</v>
      </c>
      <c r="D2667" s="2" t="s">
        <v>49</v>
      </c>
      <c r="E2667" s="2" t="s">
        <v>1022</v>
      </c>
      <c r="F2667" s="2" t="s">
        <v>1014</v>
      </c>
      <c r="G2667" s="2" t="s">
        <v>6337</v>
      </c>
    </row>
    <row r="2668" customFormat="false" ht="15" hidden="false" customHeight="false" outlineLevel="0" collapsed="false">
      <c r="A2668" s="2" t="s">
        <v>6338</v>
      </c>
      <c r="B2668" s="2" t="s">
        <v>221</v>
      </c>
      <c r="C2668" s="2" t="s">
        <v>5899</v>
      </c>
      <c r="D2668" s="2" t="s">
        <v>49</v>
      </c>
      <c r="E2668" s="2" t="s">
        <v>1022</v>
      </c>
      <c r="F2668" s="2" t="s">
        <v>1014</v>
      </c>
      <c r="G2668" s="2" t="s">
        <v>6339</v>
      </c>
    </row>
    <row r="2669" customFormat="false" ht="15" hidden="false" customHeight="false" outlineLevel="0" collapsed="false">
      <c r="A2669" s="2" t="s">
        <v>6340</v>
      </c>
      <c r="B2669" s="2" t="s">
        <v>221</v>
      </c>
      <c r="C2669" s="2" t="s">
        <v>5899</v>
      </c>
      <c r="D2669" s="2" t="s">
        <v>49</v>
      </c>
      <c r="E2669" s="2" t="s">
        <v>1022</v>
      </c>
      <c r="F2669" s="2" t="s">
        <v>1014</v>
      </c>
      <c r="G2669" s="2" t="s">
        <v>6341</v>
      </c>
    </row>
    <row r="2670" customFormat="false" ht="15" hidden="false" customHeight="false" outlineLevel="0" collapsed="false">
      <c r="A2670" s="2" t="s">
        <v>6342</v>
      </c>
      <c r="B2670" s="2" t="s">
        <v>221</v>
      </c>
      <c r="C2670" s="2" t="s">
        <v>5899</v>
      </c>
      <c r="D2670" s="2" t="s">
        <v>49</v>
      </c>
      <c r="E2670" s="2" t="s">
        <v>1022</v>
      </c>
      <c r="F2670" s="2" t="s">
        <v>1014</v>
      </c>
      <c r="G2670" s="2" t="s">
        <v>6343</v>
      </c>
    </row>
    <row r="2671" customFormat="false" ht="15" hidden="false" customHeight="false" outlineLevel="0" collapsed="false">
      <c r="A2671" s="2" t="s">
        <v>6344</v>
      </c>
      <c r="B2671" s="2" t="s">
        <v>221</v>
      </c>
      <c r="C2671" s="2" t="s">
        <v>5899</v>
      </c>
      <c r="D2671" s="2" t="s">
        <v>49</v>
      </c>
      <c r="E2671" s="2" t="s">
        <v>1022</v>
      </c>
      <c r="F2671" s="2" t="s">
        <v>1014</v>
      </c>
      <c r="G2671" s="2" t="s">
        <v>6345</v>
      </c>
    </row>
    <row r="2672" customFormat="false" ht="15" hidden="false" customHeight="false" outlineLevel="0" collapsed="false">
      <c r="A2672" s="2" t="s">
        <v>6346</v>
      </c>
      <c r="B2672" s="2" t="s">
        <v>221</v>
      </c>
      <c r="C2672" s="2" t="s">
        <v>5899</v>
      </c>
      <c r="D2672" s="2" t="s">
        <v>49</v>
      </c>
      <c r="E2672" s="2" t="s">
        <v>1022</v>
      </c>
      <c r="F2672" s="2" t="s">
        <v>1014</v>
      </c>
      <c r="G2672" s="2" t="s">
        <v>6347</v>
      </c>
    </row>
    <row r="2673" customFormat="false" ht="15" hidden="false" customHeight="false" outlineLevel="0" collapsed="false">
      <c r="A2673" s="2" t="s">
        <v>6348</v>
      </c>
      <c r="B2673" s="2" t="s">
        <v>221</v>
      </c>
      <c r="C2673" s="2" t="s">
        <v>5899</v>
      </c>
      <c r="D2673" s="2" t="s">
        <v>49</v>
      </c>
      <c r="E2673" s="2" t="s">
        <v>1022</v>
      </c>
      <c r="F2673" s="2" t="s">
        <v>1014</v>
      </c>
      <c r="G2673" s="2" t="s">
        <v>6349</v>
      </c>
    </row>
    <row r="2674" customFormat="false" ht="15" hidden="false" customHeight="false" outlineLevel="0" collapsed="false">
      <c r="A2674" s="2" t="s">
        <v>6350</v>
      </c>
      <c r="B2674" s="2" t="s">
        <v>221</v>
      </c>
      <c r="C2674" s="2" t="s">
        <v>5899</v>
      </c>
      <c r="D2674" s="2" t="s">
        <v>49</v>
      </c>
      <c r="E2674" s="2" t="s">
        <v>1022</v>
      </c>
      <c r="F2674" s="2" t="s">
        <v>1014</v>
      </c>
      <c r="G2674" s="2" t="s">
        <v>6351</v>
      </c>
    </row>
    <row r="2675" customFormat="false" ht="15" hidden="false" customHeight="false" outlineLevel="0" collapsed="false">
      <c r="A2675" s="2" t="s">
        <v>6352</v>
      </c>
      <c r="B2675" s="2" t="s">
        <v>221</v>
      </c>
      <c r="C2675" s="2" t="s">
        <v>5899</v>
      </c>
      <c r="D2675" s="2" t="s">
        <v>49</v>
      </c>
      <c r="E2675" s="2" t="s">
        <v>1022</v>
      </c>
      <c r="F2675" s="2" t="s">
        <v>1014</v>
      </c>
      <c r="G2675" s="2" t="s">
        <v>6353</v>
      </c>
    </row>
    <row r="2676" customFormat="false" ht="15" hidden="false" customHeight="false" outlineLevel="0" collapsed="false">
      <c r="A2676" s="2" t="s">
        <v>6354</v>
      </c>
      <c r="B2676" s="2" t="s">
        <v>221</v>
      </c>
      <c r="C2676" s="2" t="s">
        <v>5899</v>
      </c>
      <c r="D2676" s="2" t="s">
        <v>49</v>
      </c>
      <c r="E2676" s="2" t="s">
        <v>1022</v>
      </c>
      <c r="F2676" s="2" t="s">
        <v>1014</v>
      </c>
      <c r="G2676" s="2" t="s">
        <v>6355</v>
      </c>
    </row>
    <row r="2677" customFormat="false" ht="15" hidden="false" customHeight="false" outlineLevel="0" collapsed="false">
      <c r="A2677" s="2" t="s">
        <v>6356</v>
      </c>
      <c r="B2677" s="2" t="s">
        <v>221</v>
      </c>
      <c r="C2677" s="2" t="s">
        <v>5899</v>
      </c>
      <c r="D2677" s="2" t="s">
        <v>49</v>
      </c>
      <c r="E2677" s="2" t="s">
        <v>1022</v>
      </c>
      <c r="F2677" s="2" t="s">
        <v>1014</v>
      </c>
      <c r="G2677" s="2" t="s">
        <v>6357</v>
      </c>
    </row>
    <row r="2678" customFormat="false" ht="15" hidden="false" customHeight="false" outlineLevel="0" collapsed="false">
      <c r="A2678" s="2" t="s">
        <v>6358</v>
      </c>
      <c r="B2678" s="2" t="s">
        <v>221</v>
      </c>
      <c r="C2678" s="2" t="s">
        <v>5899</v>
      </c>
      <c r="D2678" s="2" t="s">
        <v>49</v>
      </c>
      <c r="E2678" s="2" t="s">
        <v>1022</v>
      </c>
      <c r="F2678" s="2" t="s">
        <v>1014</v>
      </c>
      <c r="G2678" s="2" t="s">
        <v>6359</v>
      </c>
    </row>
    <row r="2679" customFormat="false" ht="15" hidden="false" customHeight="false" outlineLevel="0" collapsed="false">
      <c r="A2679" s="2" t="s">
        <v>6360</v>
      </c>
      <c r="B2679" s="2" t="s">
        <v>221</v>
      </c>
      <c r="C2679" s="2" t="s">
        <v>5899</v>
      </c>
      <c r="D2679" s="2" t="s">
        <v>49</v>
      </c>
      <c r="E2679" s="2" t="s">
        <v>1022</v>
      </c>
      <c r="F2679" s="2" t="s">
        <v>1014</v>
      </c>
      <c r="G2679" s="2" t="s">
        <v>6361</v>
      </c>
    </row>
    <row r="2680" customFormat="false" ht="15" hidden="false" customHeight="false" outlineLevel="0" collapsed="false">
      <c r="A2680" s="2" t="s">
        <v>6362</v>
      </c>
      <c r="B2680" s="2" t="s">
        <v>221</v>
      </c>
      <c r="C2680" s="2" t="s">
        <v>5899</v>
      </c>
      <c r="D2680" s="2" t="s">
        <v>49</v>
      </c>
      <c r="E2680" s="2" t="s">
        <v>1022</v>
      </c>
      <c r="F2680" s="2" t="s">
        <v>1014</v>
      </c>
      <c r="G2680" s="2" t="s">
        <v>6363</v>
      </c>
    </row>
    <row r="2681" customFormat="false" ht="15" hidden="false" customHeight="false" outlineLevel="0" collapsed="false">
      <c r="A2681" s="2" t="s">
        <v>6364</v>
      </c>
      <c r="B2681" s="2" t="s">
        <v>221</v>
      </c>
      <c r="C2681" s="2" t="s">
        <v>5899</v>
      </c>
      <c r="D2681" s="2" t="s">
        <v>49</v>
      </c>
      <c r="E2681" s="2" t="s">
        <v>1022</v>
      </c>
      <c r="F2681" s="2" t="s">
        <v>1014</v>
      </c>
      <c r="G2681" s="2" t="s">
        <v>6365</v>
      </c>
    </row>
    <row r="2682" customFormat="false" ht="15" hidden="false" customHeight="false" outlineLevel="0" collapsed="false">
      <c r="A2682" s="2" t="s">
        <v>6366</v>
      </c>
      <c r="B2682" s="2" t="s">
        <v>221</v>
      </c>
      <c r="C2682" s="2" t="s">
        <v>5899</v>
      </c>
      <c r="D2682" s="2" t="s">
        <v>49</v>
      </c>
      <c r="E2682" s="2" t="s">
        <v>1022</v>
      </c>
      <c r="F2682" s="2" t="s">
        <v>1014</v>
      </c>
      <c r="G2682" s="2" t="s">
        <v>6367</v>
      </c>
    </row>
    <row r="2683" customFormat="false" ht="15" hidden="false" customHeight="false" outlineLevel="0" collapsed="false">
      <c r="A2683" s="2" t="s">
        <v>6368</v>
      </c>
      <c r="B2683" s="2" t="s">
        <v>221</v>
      </c>
      <c r="C2683" s="2" t="s">
        <v>5899</v>
      </c>
      <c r="D2683" s="2" t="s">
        <v>49</v>
      </c>
      <c r="E2683" s="2" t="s">
        <v>1022</v>
      </c>
      <c r="F2683" s="2" t="s">
        <v>1014</v>
      </c>
      <c r="G2683" s="2" t="s">
        <v>6369</v>
      </c>
    </row>
    <row r="2684" customFormat="false" ht="15" hidden="false" customHeight="false" outlineLevel="0" collapsed="false">
      <c r="A2684" s="2" t="s">
        <v>6370</v>
      </c>
      <c r="B2684" s="2" t="s">
        <v>221</v>
      </c>
      <c r="C2684" s="2" t="s">
        <v>5899</v>
      </c>
      <c r="D2684" s="2" t="s">
        <v>49</v>
      </c>
      <c r="E2684" s="2" t="s">
        <v>1022</v>
      </c>
      <c r="F2684" s="2" t="s">
        <v>1014</v>
      </c>
      <c r="G2684" s="2" t="s">
        <v>6371</v>
      </c>
    </row>
    <row r="2685" customFormat="false" ht="15" hidden="false" customHeight="false" outlineLevel="0" collapsed="false">
      <c r="A2685" s="2" t="s">
        <v>6372</v>
      </c>
      <c r="B2685" s="2" t="s">
        <v>221</v>
      </c>
      <c r="C2685" s="2" t="s">
        <v>5899</v>
      </c>
      <c r="D2685" s="2" t="s">
        <v>49</v>
      </c>
      <c r="E2685" s="2" t="s">
        <v>1022</v>
      </c>
      <c r="F2685" s="2" t="s">
        <v>1014</v>
      </c>
      <c r="G2685" s="2" t="s">
        <v>6373</v>
      </c>
    </row>
    <row r="2686" customFormat="false" ht="15" hidden="false" customHeight="false" outlineLevel="0" collapsed="false">
      <c r="A2686" s="2" t="s">
        <v>6374</v>
      </c>
      <c r="B2686" s="2" t="s">
        <v>221</v>
      </c>
      <c r="C2686" s="2" t="s">
        <v>5899</v>
      </c>
      <c r="D2686" s="2" t="s">
        <v>49</v>
      </c>
      <c r="E2686" s="2" t="s">
        <v>1022</v>
      </c>
      <c r="F2686" s="2" t="s">
        <v>1014</v>
      </c>
      <c r="G2686" s="2" t="s">
        <v>6375</v>
      </c>
    </row>
    <row r="2687" customFormat="false" ht="15" hidden="false" customHeight="false" outlineLevel="0" collapsed="false">
      <c r="A2687" s="2" t="s">
        <v>6376</v>
      </c>
      <c r="B2687" s="2" t="s">
        <v>221</v>
      </c>
      <c r="C2687" s="2" t="s">
        <v>5899</v>
      </c>
      <c r="D2687" s="2" t="s">
        <v>49</v>
      </c>
      <c r="E2687" s="2" t="s">
        <v>1022</v>
      </c>
      <c r="F2687" s="2" t="s">
        <v>1014</v>
      </c>
      <c r="G2687" s="2" t="s">
        <v>6377</v>
      </c>
    </row>
    <row r="2688" customFormat="false" ht="15" hidden="false" customHeight="false" outlineLevel="0" collapsed="false">
      <c r="A2688" s="2" t="s">
        <v>6378</v>
      </c>
      <c r="B2688" s="2" t="s">
        <v>221</v>
      </c>
      <c r="C2688" s="2" t="s">
        <v>5899</v>
      </c>
      <c r="D2688" s="2" t="s">
        <v>49</v>
      </c>
      <c r="E2688" s="2" t="s">
        <v>1022</v>
      </c>
      <c r="F2688" s="2" t="s">
        <v>1014</v>
      </c>
      <c r="G2688" s="2" t="s">
        <v>6379</v>
      </c>
    </row>
    <row r="2689" customFormat="false" ht="15" hidden="false" customHeight="false" outlineLevel="0" collapsed="false">
      <c r="A2689" s="2" t="s">
        <v>6380</v>
      </c>
      <c r="B2689" s="2" t="s">
        <v>221</v>
      </c>
      <c r="C2689" s="2" t="s">
        <v>5899</v>
      </c>
      <c r="D2689" s="2" t="s">
        <v>49</v>
      </c>
      <c r="E2689" s="2" t="s">
        <v>1022</v>
      </c>
      <c r="F2689" s="2" t="s">
        <v>1014</v>
      </c>
      <c r="G2689" s="2" t="s">
        <v>6381</v>
      </c>
    </row>
    <row r="2690" customFormat="false" ht="15" hidden="false" customHeight="false" outlineLevel="0" collapsed="false">
      <c r="A2690" s="2" t="s">
        <v>6382</v>
      </c>
      <c r="B2690" s="2" t="s">
        <v>221</v>
      </c>
      <c r="C2690" s="2" t="s">
        <v>5899</v>
      </c>
      <c r="D2690" s="2" t="s">
        <v>49</v>
      </c>
      <c r="E2690" s="2" t="s">
        <v>1022</v>
      </c>
      <c r="F2690" s="2" t="s">
        <v>1014</v>
      </c>
      <c r="G2690" s="2" t="s">
        <v>6383</v>
      </c>
    </row>
    <row r="2691" customFormat="false" ht="15" hidden="false" customHeight="false" outlineLevel="0" collapsed="false">
      <c r="A2691" s="2" t="s">
        <v>6384</v>
      </c>
      <c r="B2691" s="2" t="s">
        <v>221</v>
      </c>
      <c r="C2691" s="2" t="s">
        <v>5899</v>
      </c>
      <c r="D2691" s="2" t="s">
        <v>49</v>
      </c>
      <c r="E2691" s="2" t="s">
        <v>1022</v>
      </c>
      <c r="F2691" s="2" t="s">
        <v>1014</v>
      </c>
      <c r="G2691" s="2" t="s">
        <v>6385</v>
      </c>
    </row>
    <row r="2692" customFormat="false" ht="15" hidden="false" customHeight="false" outlineLevel="0" collapsed="false">
      <c r="A2692" s="2" t="s">
        <v>6386</v>
      </c>
      <c r="B2692" s="2" t="s">
        <v>221</v>
      </c>
      <c r="C2692" s="2" t="s">
        <v>5899</v>
      </c>
      <c r="D2692" s="2" t="s">
        <v>49</v>
      </c>
      <c r="E2692" s="2" t="s">
        <v>1022</v>
      </c>
      <c r="F2692" s="2" t="s">
        <v>1014</v>
      </c>
      <c r="G2692" s="2" t="s">
        <v>6387</v>
      </c>
    </row>
    <row r="2693" customFormat="false" ht="15" hidden="false" customHeight="false" outlineLevel="0" collapsed="false">
      <c r="A2693" s="2" t="s">
        <v>6388</v>
      </c>
      <c r="B2693" s="2" t="s">
        <v>221</v>
      </c>
      <c r="C2693" s="2" t="s">
        <v>5899</v>
      </c>
      <c r="D2693" s="2" t="s">
        <v>49</v>
      </c>
      <c r="E2693" s="2" t="s">
        <v>1022</v>
      </c>
      <c r="F2693" s="2" t="s">
        <v>1014</v>
      </c>
      <c r="G2693" s="2" t="s">
        <v>6389</v>
      </c>
    </row>
    <row r="2694" customFormat="false" ht="15" hidden="false" customHeight="false" outlineLevel="0" collapsed="false">
      <c r="A2694" s="2" t="s">
        <v>6390</v>
      </c>
      <c r="B2694" s="2" t="s">
        <v>221</v>
      </c>
      <c r="C2694" s="2" t="s">
        <v>5899</v>
      </c>
      <c r="D2694" s="2" t="s">
        <v>49</v>
      </c>
      <c r="E2694" s="2" t="s">
        <v>1022</v>
      </c>
      <c r="F2694" s="2" t="s">
        <v>1014</v>
      </c>
      <c r="G2694" s="2" t="s">
        <v>6391</v>
      </c>
    </row>
    <row r="2695" customFormat="false" ht="15" hidden="false" customHeight="false" outlineLevel="0" collapsed="false">
      <c r="A2695" s="2" t="s">
        <v>6392</v>
      </c>
      <c r="B2695" s="2" t="s">
        <v>221</v>
      </c>
      <c r="C2695" s="2" t="s">
        <v>5899</v>
      </c>
      <c r="D2695" s="2" t="s">
        <v>49</v>
      </c>
      <c r="E2695" s="2" t="s">
        <v>1022</v>
      </c>
      <c r="F2695" s="2" t="s">
        <v>1014</v>
      </c>
      <c r="G2695" s="2" t="s">
        <v>6393</v>
      </c>
    </row>
    <row r="2696" customFormat="false" ht="15" hidden="false" customHeight="false" outlineLevel="0" collapsed="false">
      <c r="A2696" s="2" t="s">
        <v>6394</v>
      </c>
      <c r="B2696" s="2" t="s">
        <v>221</v>
      </c>
      <c r="C2696" s="2" t="s">
        <v>5899</v>
      </c>
      <c r="D2696" s="2" t="s">
        <v>49</v>
      </c>
      <c r="E2696" s="2" t="s">
        <v>1022</v>
      </c>
      <c r="F2696" s="2" t="s">
        <v>1014</v>
      </c>
      <c r="G2696" s="2" t="s">
        <v>6395</v>
      </c>
    </row>
    <row r="2697" customFormat="false" ht="15" hidden="false" customHeight="false" outlineLevel="0" collapsed="false">
      <c r="A2697" s="2" t="s">
        <v>6396</v>
      </c>
      <c r="B2697" s="2" t="s">
        <v>221</v>
      </c>
      <c r="C2697" s="2" t="s">
        <v>5899</v>
      </c>
      <c r="D2697" s="2" t="s">
        <v>49</v>
      </c>
      <c r="E2697" s="2" t="s">
        <v>1022</v>
      </c>
      <c r="F2697" s="2" t="s">
        <v>1014</v>
      </c>
      <c r="G2697" s="2" t="s">
        <v>6397</v>
      </c>
    </row>
    <row r="2698" customFormat="false" ht="15" hidden="false" customHeight="false" outlineLevel="0" collapsed="false">
      <c r="A2698" s="2" t="s">
        <v>6398</v>
      </c>
      <c r="B2698" s="2" t="s">
        <v>221</v>
      </c>
      <c r="C2698" s="2" t="s">
        <v>5899</v>
      </c>
      <c r="D2698" s="2" t="s">
        <v>49</v>
      </c>
      <c r="E2698" s="2" t="s">
        <v>1022</v>
      </c>
      <c r="F2698" s="2" t="s">
        <v>1014</v>
      </c>
      <c r="G2698" s="2" t="s">
        <v>6399</v>
      </c>
    </row>
    <row r="2699" customFormat="false" ht="15" hidden="false" customHeight="false" outlineLevel="0" collapsed="false">
      <c r="A2699" s="2" t="s">
        <v>6400</v>
      </c>
      <c r="B2699" s="2" t="s">
        <v>221</v>
      </c>
      <c r="C2699" s="2" t="s">
        <v>5899</v>
      </c>
      <c r="D2699" s="2" t="s">
        <v>49</v>
      </c>
      <c r="E2699" s="2" t="s">
        <v>1022</v>
      </c>
      <c r="F2699" s="2" t="s">
        <v>1014</v>
      </c>
      <c r="G2699" s="2" t="s">
        <v>6401</v>
      </c>
    </row>
    <row r="2700" customFormat="false" ht="15" hidden="false" customHeight="false" outlineLevel="0" collapsed="false">
      <c r="A2700" s="2" t="s">
        <v>6402</v>
      </c>
      <c r="B2700" s="2" t="s">
        <v>221</v>
      </c>
      <c r="C2700" s="2" t="s">
        <v>5899</v>
      </c>
      <c r="D2700" s="2" t="s">
        <v>49</v>
      </c>
      <c r="E2700" s="2" t="s">
        <v>1022</v>
      </c>
      <c r="F2700" s="2" t="s">
        <v>1014</v>
      </c>
      <c r="G2700" s="2" t="s">
        <v>6403</v>
      </c>
    </row>
    <row r="2701" customFormat="false" ht="15" hidden="false" customHeight="false" outlineLevel="0" collapsed="false">
      <c r="A2701" s="2" t="s">
        <v>6404</v>
      </c>
      <c r="B2701" s="2" t="s">
        <v>221</v>
      </c>
      <c r="C2701" s="2" t="s">
        <v>5899</v>
      </c>
      <c r="D2701" s="2" t="s">
        <v>49</v>
      </c>
      <c r="E2701" s="2" t="s">
        <v>1022</v>
      </c>
      <c r="F2701" s="2" t="s">
        <v>1014</v>
      </c>
      <c r="G2701" s="2" t="s">
        <v>6405</v>
      </c>
    </row>
    <row r="2702" customFormat="false" ht="15" hidden="false" customHeight="false" outlineLevel="0" collapsed="false">
      <c r="A2702" s="2" t="s">
        <v>6406</v>
      </c>
      <c r="B2702" s="2" t="s">
        <v>221</v>
      </c>
      <c r="C2702" s="2" t="s">
        <v>5899</v>
      </c>
      <c r="D2702" s="2" t="s">
        <v>49</v>
      </c>
      <c r="E2702" s="2" t="s">
        <v>1022</v>
      </c>
      <c r="F2702" s="2" t="s">
        <v>1014</v>
      </c>
      <c r="G2702" s="2" t="s">
        <v>6407</v>
      </c>
    </row>
    <row r="2703" customFormat="false" ht="15" hidden="false" customHeight="false" outlineLevel="0" collapsed="false">
      <c r="A2703" s="2" t="s">
        <v>6408</v>
      </c>
      <c r="B2703" s="2" t="s">
        <v>221</v>
      </c>
      <c r="C2703" s="2" t="s">
        <v>5899</v>
      </c>
      <c r="D2703" s="2" t="s">
        <v>49</v>
      </c>
      <c r="E2703" s="2" t="s">
        <v>1022</v>
      </c>
      <c r="F2703" s="2" t="s">
        <v>1014</v>
      </c>
      <c r="G2703" s="2" t="s">
        <v>6409</v>
      </c>
    </row>
    <row r="2704" customFormat="false" ht="15" hidden="false" customHeight="false" outlineLevel="0" collapsed="false">
      <c r="A2704" s="2" t="s">
        <v>6410</v>
      </c>
      <c r="B2704" s="2" t="s">
        <v>221</v>
      </c>
      <c r="C2704" s="2" t="s">
        <v>5899</v>
      </c>
      <c r="D2704" s="2" t="s">
        <v>49</v>
      </c>
      <c r="E2704" s="2" t="s">
        <v>1022</v>
      </c>
      <c r="F2704" s="2" t="s">
        <v>1014</v>
      </c>
      <c r="G2704" s="2" t="s">
        <v>6411</v>
      </c>
    </row>
    <row r="2705" customFormat="false" ht="15" hidden="false" customHeight="false" outlineLevel="0" collapsed="false">
      <c r="A2705" s="2" t="s">
        <v>6412</v>
      </c>
      <c r="B2705" s="2" t="s">
        <v>221</v>
      </c>
      <c r="C2705" s="2" t="s">
        <v>5899</v>
      </c>
      <c r="D2705" s="2" t="s">
        <v>49</v>
      </c>
      <c r="E2705" s="2" t="s">
        <v>1022</v>
      </c>
      <c r="F2705" s="2" t="s">
        <v>1014</v>
      </c>
      <c r="G2705" s="2" t="s">
        <v>6413</v>
      </c>
    </row>
    <row r="2706" customFormat="false" ht="15" hidden="false" customHeight="false" outlineLevel="0" collapsed="false">
      <c r="A2706" s="2" t="s">
        <v>6414</v>
      </c>
      <c r="B2706" s="2" t="s">
        <v>221</v>
      </c>
      <c r="C2706" s="2" t="s">
        <v>5899</v>
      </c>
      <c r="D2706" s="2" t="s">
        <v>49</v>
      </c>
      <c r="E2706" s="2" t="s">
        <v>1022</v>
      </c>
      <c r="F2706" s="2" t="s">
        <v>1014</v>
      </c>
      <c r="G2706" s="2" t="s">
        <v>6415</v>
      </c>
    </row>
    <row r="2707" customFormat="false" ht="15" hidden="false" customHeight="false" outlineLevel="0" collapsed="false">
      <c r="A2707" s="2" t="s">
        <v>6416</v>
      </c>
      <c r="B2707" s="2" t="s">
        <v>221</v>
      </c>
      <c r="C2707" s="2" t="s">
        <v>5899</v>
      </c>
      <c r="D2707" s="2" t="s">
        <v>49</v>
      </c>
      <c r="E2707" s="2" t="s">
        <v>1022</v>
      </c>
      <c r="F2707" s="2" t="s">
        <v>1014</v>
      </c>
      <c r="G2707" s="2" t="s">
        <v>6417</v>
      </c>
    </row>
    <row r="2708" customFormat="false" ht="15" hidden="false" customHeight="false" outlineLevel="0" collapsed="false">
      <c r="A2708" s="2" t="s">
        <v>6418</v>
      </c>
      <c r="B2708" s="2" t="s">
        <v>221</v>
      </c>
      <c r="C2708" s="2" t="s">
        <v>5899</v>
      </c>
      <c r="D2708" s="2" t="s">
        <v>49</v>
      </c>
      <c r="E2708" s="2" t="s">
        <v>1022</v>
      </c>
      <c r="F2708" s="2" t="s">
        <v>1014</v>
      </c>
      <c r="G2708" s="2" t="s">
        <v>6419</v>
      </c>
    </row>
    <row r="2709" customFormat="false" ht="15" hidden="false" customHeight="false" outlineLevel="0" collapsed="false">
      <c r="A2709" s="2" t="s">
        <v>6420</v>
      </c>
      <c r="B2709" s="2" t="s">
        <v>221</v>
      </c>
      <c r="C2709" s="2" t="s">
        <v>5899</v>
      </c>
      <c r="D2709" s="2" t="s">
        <v>49</v>
      </c>
      <c r="E2709" s="2" t="s">
        <v>1022</v>
      </c>
      <c r="F2709" s="2" t="s">
        <v>1014</v>
      </c>
      <c r="G2709" s="2" t="s">
        <v>6421</v>
      </c>
    </row>
    <row r="2710" customFormat="false" ht="15" hidden="false" customHeight="false" outlineLevel="0" collapsed="false">
      <c r="A2710" s="2" t="s">
        <v>6422</v>
      </c>
      <c r="B2710" s="2" t="s">
        <v>221</v>
      </c>
      <c r="C2710" s="2" t="s">
        <v>2560</v>
      </c>
      <c r="D2710" s="2" t="s">
        <v>49</v>
      </c>
      <c r="E2710" s="2" t="s">
        <v>2561</v>
      </c>
      <c r="F2710" s="2" t="s">
        <v>1014</v>
      </c>
      <c r="G2710" s="2" t="s">
        <v>6423</v>
      </c>
    </row>
    <row r="2711" customFormat="false" ht="15" hidden="false" customHeight="false" outlineLevel="0" collapsed="false">
      <c r="A2711" s="2" t="s">
        <v>6424</v>
      </c>
      <c r="B2711" s="2" t="s">
        <v>221</v>
      </c>
      <c r="C2711" s="2" t="s">
        <v>2560</v>
      </c>
      <c r="D2711" s="2" t="s">
        <v>49</v>
      </c>
      <c r="E2711" s="2" t="s">
        <v>2561</v>
      </c>
      <c r="F2711" s="2" t="s">
        <v>1014</v>
      </c>
      <c r="G2711" s="2" t="s">
        <v>6425</v>
      </c>
    </row>
    <row r="2712" customFormat="false" ht="15" hidden="false" customHeight="false" outlineLevel="0" collapsed="false">
      <c r="A2712" s="2" t="s">
        <v>6426</v>
      </c>
      <c r="B2712" s="2" t="s">
        <v>221</v>
      </c>
      <c r="C2712" s="2" t="s">
        <v>5629</v>
      </c>
      <c r="D2712" s="2" t="s">
        <v>47</v>
      </c>
      <c r="E2712" s="2" t="s">
        <v>1013</v>
      </c>
      <c r="F2712" s="2" t="s">
        <v>1014</v>
      </c>
      <c r="G2712" s="2" t="s">
        <v>5632</v>
      </c>
    </row>
    <row r="2713" customFormat="false" ht="15" hidden="false" customHeight="false" outlineLevel="0" collapsed="false">
      <c r="A2713" s="2" t="s">
        <v>6427</v>
      </c>
      <c r="B2713" s="2" t="s">
        <v>221</v>
      </c>
      <c r="C2713" s="2" t="s">
        <v>5629</v>
      </c>
      <c r="D2713" s="2" t="s">
        <v>47</v>
      </c>
      <c r="E2713" s="2" t="s">
        <v>1013</v>
      </c>
      <c r="F2713" s="2" t="s">
        <v>1014</v>
      </c>
      <c r="G2713" s="2" t="s">
        <v>5632</v>
      </c>
    </row>
    <row r="2714" customFormat="false" ht="15" hidden="false" customHeight="false" outlineLevel="0" collapsed="false">
      <c r="A2714" s="2" t="s">
        <v>6428</v>
      </c>
      <c r="B2714" s="2" t="s">
        <v>221</v>
      </c>
      <c r="C2714" s="2" t="s">
        <v>5629</v>
      </c>
      <c r="D2714" s="2" t="s">
        <v>47</v>
      </c>
      <c r="E2714" s="2" t="s">
        <v>1013</v>
      </c>
      <c r="F2714" s="2" t="s">
        <v>1014</v>
      </c>
      <c r="G2714" s="2" t="s">
        <v>5632</v>
      </c>
    </row>
    <row r="2715" customFormat="false" ht="15" hidden="false" customHeight="false" outlineLevel="0" collapsed="false">
      <c r="A2715" s="2" t="s">
        <v>6429</v>
      </c>
      <c r="B2715" s="2" t="s">
        <v>221</v>
      </c>
      <c r="C2715" s="2" t="s">
        <v>5629</v>
      </c>
      <c r="D2715" s="2" t="s">
        <v>47</v>
      </c>
      <c r="E2715" s="2" t="s">
        <v>1013</v>
      </c>
      <c r="F2715" s="2" t="s">
        <v>1014</v>
      </c>
      <c r="G2715" s="2" t="s">
        <v>5632</v>
      </c>
    </row>
    <row r="2716" customFormat="false" ht="15" hidden="false" customHeight="false" outlineLevel="0" collapsed="false">
      <c r="A2716" s="2" t="s">
        <v>6430</v>
      </c>
      <c r="B2716" s="2" t="s">
        <v>221</v>
      </c>
      <c r="C2716" s="2" t="s">
        <v>5629</v>
      </c>
      <c r="D2716" s="2" t="s">
        <v>47</v>
      </c>
      <c r="E2716" s="2" t="s">
        <v>1013</v>
      </c>
      <c r="F2716" s="2" t="s">
        <v>1014</v>
      </c>
      <c r="G2716" s="2" t="s">
        <v>6431</v>
      </c>
    </row>
    <row r="2717" customFormat="false" ht="15" hidden="false" customHeight="false" outlineLevel="0" collapsed="false">
      <c r="A2717" s="2" t="s">
        <v>6432</v>
      </c>
      <c r="B2717" s="2" t="s">
        <v>221</v>
      </c>
      <c r="C2717" s="2" t="s">
        <v>5629</v>
      </c>
      <c r="D2717" s="2" t="s">
        <v>47</v>
      </c>
      <c r="E2717" s="2" t="s">
        <v>1013</v>
      </c>
      <c r="F2717" s="2" t="s">
        <v>1014</v>
      </c>
      <c r="G2717" s="2" t="s">
        <v>5632</v>
      </c>
    </row>
    <row r="2718" customFormat="false" ht="15" hidden="false" customHeight="false" outlineLevel="0" collapsed="false">
      <c r="A2718" s="2" t="s">
        <v>6433</v>
      </c>
      <c r="B2718" s="2" t="s">
        <v>221</v>
      </c>
      <c r="C2718" s="2" t="s">
        <v>5629</v>
      </c>
      <c r="D2718" s="2" t="s">
        <v>47</v>
      </c>
      <c r="E2718" s="2" t="s">
        <v>1013</v>
      </c>
      <c r="F2718" s="2" t="s">
        <v>1014</v>
      </c>
      <c r="G2718" s="2" t="s">
        <v>5632</v>
      </c>
    </row>
    <row r="2719" customFormat="false" ht="15" hidden="false" customHeight="false" outlineLevel="0" collapsed="false">
      <c r="A2719" s="2" t="s">
        <v>6434</v>
      </c>
      <c r="B2719" s="2" t="s">
        <v>221</v>
      </c>
      <c r="C2719" s="2" t="s">
        <v>5629</v>
      </c>
      <c r="D2719" s="2" t="s">
        <v>47</v>
      </c>
      <c r="E2719" s="2" t="s">
        <v>1013</v>
      </c>
      <c r="F2719" s="2" t="s">
        <v>1014</v>
      </c>
      <c r="G2719" s="2" t="s">
        <v>5632</v>
      </c>
    </row>
    <row r="2720" customFormat="false" ht="15" hidden="false" customHeight="false" outlineLevel="0" collapsed="false">
      <c r="A2720" s="2" t="s">
        <v>6435</v>
      </c>
      <c r="B2720" s="2" t="s">
        <v>221</v>
      </c>
      <c r="C2720" s="2" t="s">
        <v>5629</v>
      </c>
      <c r="D2720" s="2" t="s">
        <v>47</v>
      </c>
      <c r="E2720" s="2" t="s">
        <v>1013</v>
      </c>
      <c r="F2720" s="2" t="s">
        <v>1014</v>
      </c>
      <c r="G2720" s="2" t="s">
        <v>5632</v>
      </c>
    </row>
    <row r="2721" customFormat="false" ht="15" hidden="false" customHeight="false" outlineLevel="0" collapsed="false">
      <c r="A2721" s="2" t="s">
        <v>6436</v>
      </c>
      <c r="B2721" s="2" t="s">
        <v>221</v>
      </c>
      <c r="C2721" s="2" t="s">
        <v>5629</v>
      </c>
      <c r="D2721" s="2" t="s">
        <v>47</v>
      </c>
      <c r="E2721" s="2" t="s">
        <v>1013</v>
      </c>
      <c r="F2721" s="2" t="s">
        <v>1014</v>
      </c>
      <c r="G2721" s="2" t="s">
        <v>5632</v>
      </c>
    </row>
    <row r="2722" customFormat="false" ht="15" hidden="false" customHeight="false" outlineLevel="0" collapsed="false">
      <c r="A2722" s="2" t="s">
        <v>6437</v>
      </c>
      <c r="B2722" s="2" t="s">
        <v>221</v>
      </c>
      <c r="C2722" s="2" t="s">
        <v>5629</v>
      </c>
      <c r="D2722" s="2" t="s">
        <v>47</v>
      </c>
      <c r="E2722" s="2" t="s">
        <v>1013</v>
      </c>
      <c r="F2722" s="2" t="s">
        <v>1014</v>
      </c>
      <c r="G2722" s="2" t="s">
        <v>5632</v>
      </c>
    </row>
    <row r="2723" customFormat="false" ht="15" hidden="false" customHeight="false" outlineLevel="0" collapsed="false">
      <c r="A2723" s="2" t="s">
        <v>6438</v>
      </c>
      <c r="B2723" s="2" t="s">
        <v>221</v>
      </c>
      <c r="C2723" s="2" t="s">
        <v>5629</v>
      </c>
      <c r="D2723" s="2" t="s">
        <v>47</v>
      </c>
      <c r="E2723" s="2" t="s">
        <v>1013</v>
      </c>
      <c r="F2723" s="2" t="s">
        <v>1014</v>
      </c>
      <c r="G2723" s="2" t="s">
        <v>5632</v>
      </c>
    </row>
    <row r="2724" customFormat="false" ht="15" hidden="false" customHeight="false" outlineLevel="0" collapsed="false">
      <c r="A2724" s="2" t="s">
        <v>6439</v>
      </c>
      <c r="B2724" s="2" t="s">
        <v>221</v>
      </c>
      <c r="C2724" s="2" t="s">
        <v>5629</v>
      </c>
      <c r="D2724" s="2" t="s">
        <v>47</v>
      </c>
      <c r="E2724" s="2" t="s">
        <v>1013</v>
      </c>
      <c r="F2724" s="2" t="s">
        <v>1014</v>
      </c>
      <c r="G2724" s="2" t="s">
        <v>5632</v>
      </c>
    </row>
    <row r="2725" customFormat="false" ht="15" hidden="false" customHeight="false" outlineLevel="0" collapsed="false">
      <c r="A2725" s="2" t="s">
        <v>6440</v>
      </c>
      <c r="B2725" s="2" t="s">
        <v>221</v>
      </c>
      <c r="C2725" s="2" t="s">
        <v>5629</v>
      </c>
      <c r="D2725" s="2" t="s">
        <v>47</v>
      </c>
      <c r="E2725" s="2" t="s">
        <v>1013</v>
      </c>
      <c r="F2725" s="2" t="s">
        <v>1014</v>
      </c>
      <c r="G2725" s="2" t="s">
        <v>5632</v>
      </c>
    </row>
    <row r="2726" customFormat="false" ht="15" hidden="false" customHeight="false" outlineLevel="0" collapsed="false">
      <c r="A2726" s="2" t="s">
        <v>6441</v>
      </c>
      <c r="B2726" s="2" t="s">
        <v>221</v>
      </c>
      <c r="C2726" s="2" t="s">
        <v>5629</v>
      </c>
      <c r="D2726" s="2" t="s">
        <v>47</v>
      </c>
      <c r="E2726" s="2" t="s">
        <v>1013</v>
      </c>
      <c r="F2726" s="2" t="s">
        <v>1014</v>
      </c>
      <c r="G2726" s="2" t="s">
        <v>5632</v>
      </c>
    </row>
    <row r="2727" customFormat="false" ht="15" hidden="false" customHeight="false" outlineLevel="0" collapsed="false">
      <c r="A2727" s="2" t="s">
        <v>6442</v>
      </c>
      <c r="B2727" s="2" t="s">
        <v>221</v>
      </c>
      <c r="C2727" s="2" t="s">
        <v>5629</v>
      </c>
      <c r="D2727" s="2" t="s">
        <v>47</v>
      </c>
      <c r="E2727" s="2" t="s">
        <v>1013</v>
      </c>
      <c r="F2727" s="2" t="s">
        <v>1014</v>
      </c>
      <c r="G2727" s="2" t="s">
        <v>5632</v>
      </c>
    </row>
    <row r="2728" customFormat="false" ht="15" hidden="false" customHeight="false" outlineLevel="0" collapsed="false">
      <c r="A2728" s="2" t="s">
        <v>6443</v>
      </c>
      <c r="B2728" s="2" t="s">
        <v>221</v>
      </c>
      <c r="C2728" s="2" t="s">
        <v>5629</v>
      </c>
      <c r="D2728" s="2" t="s">
        <v>47</v>
      </c>
      <c r="E2728" s="2" t="s">
        <v>1013</v>
      </c>
      <c r="F2728" s="2" t="s">
        <v>1014</v>
      </c>
      <c r="G2728" s="2" t="s">
        <v>5632</v>
      </c>
    </row>
    <row r="2729" customFormat="false" ht="15" hidden="false" customHeight="false" outlineLevel="0" collapsed="false">
      <c r="A2729" s="2" t="s">
        <v>6444</v>
      </c>
      <c r="B2729" s="2" t="s">
        <v>221</v>
      </c>
      <c r="C2729" s="2" t="s">
        <v>5629</v>
      </c>
      <c r="D2729" s="2" t="s">
        <v>47</v>
      </c>
      <c r="E2729" s="2" t="s">
        <v>1013</v>
      </c>
      <c r="F2729" s="2" t="s">
        <v>1014</v>
      </c>
      <c r="G2729" s="2" t="s">
        <v>6445</v>
      </c>
    </row>
    <row r="2730" customFormat="false" ht="15" hidden="false" customHeight="false" outlineLevel="0" collapsed="false">
      <c r="A2730" s="2" t="s">
        <v>6446</v>
      </c>
      <c r="B2730" s="2" t="s">
        <v>221</v>
      </c>
      <c r="C2730" s="2" t="s">
        <v>5629</v>
      </c>
      <c r="D2730" s="2" t="s">
        <v>47</v>
      </c>
      <c r="E2730" s="2" t="s">
        <v>1013</v>
      </c>
      <c r="F2730" s="2" t="s">
        <v>1014</v>
      </c>
      <c r="G2730" s="2" t="s">
        <v>6447</v>
      </c>
    </row>
    <row r="2731" customFormat="false" ht="15" hidden="false" customHeight="false" outlineLevel="0" collapsed="false">
      <c r="A2731" s="2" t="s">
        <v>6448</v>
      </c>
      <c r="B2731" s="2" t="s">
        <v>221</v>
      </c>
      <c r="C2731" s="2" t="s">
        <v>5629</v>
      </c>
      <c r="D2731" s="2" t="s">
        <v>47</v>
      </c>
      <c r="E2731" s="2" t="s">
        <v>1013</v>
      </c>
      <c r="F2731" s="2" t="s">
        <v>1014</v>
      </c>
      <c r="G2731" s="2" t="s">
        <v>1181</v>
      </c>
    </row>
    <row r="2732" customFormat="false" ht="15" hidden="false" customHeight="false" outlineLevel="0" collapsed="false">
      <c r="A2732" s="2" t="s">
        <v>6449</v>
      </c>
      <c r="B2732" s="2" t="s">
        <v>221</v>
      </c>
      <c r="C2732" s="2" t="s">
        <v>5629</v>
      </c>
      <c r="D2732" s="2" t="s">
        <v>47</v>
      </c>
      <c r="E2732" s="2" t="s">
        <v>1013</v>
      </c>
      <c r="F2732" s="2" t="s">
        <v>1014</v>
      </c>
      <c r="G2732" s="2" t="s">
        <v>6450</v>
      </c>
    </row>
    <row r="2733" customFormat="false" ht="15" hidden="false" customHeight="false" outlineLevel="0" collapsed="false">
      <c r="A2733" s="2" t="s">
        <v>6451</v>
      </c>
      <c r="B2733" s="2" t="s">
        <v>221</v>
      </c>
      <c r="C2733" s="2" t="s">
        <v>5629</v>
      </c>
      <c r="D2733" s="2" t="s">
        <v>47</v>
      </c>
      <c r="E2733" s="2" t="s">
        <v>1013</v>
      </c>
      <c r="F2733" s="2" t="s">
        <v>1014</v>
      </c>
      <c r="G2733" s="2" t="s">
        <v>5636</v>
      </c>
    </row>
    <row r="2734" customFormat="false" ht="15" hidden="false" customHeight="false" outlineLevel="0" collapsed="false">
      <c r="A2734" s="2" t="s">
        <v>6452</v>
      </c>
      <c r="B2734" s="2" t="s">
        <v>221</v>
      </c>
      <c r="C2734" s="2" t="s">
        <v>5629</v>
      </c>
      <c r="D2734" s="2" t="s">
        <v>47</v>
      </c>
      <c r="E2734" s="2" t="s">
        <v>1013</v>
      </c>
      <c r="F2734" s="2" t="s">
        <v>1014</v>
      </c>
      <c r="G2734" s="2" t="s">
        <v>6453</v>
      </c>
    </row>
    <row r="2735" customFormat="false" ht="15" hidden="false" customHeight="false" outlineLevel="0" collapsed="false">
      <c r="A2735" s="2" t="s">
        <v>6454</v>
      </c>
      <c r="B2735" s="2" t="s">
        <v>221</v>
      </c>
      <c r="C2735" s="2" t="s">
        <v>5629</v>
      </c>
      <c r="D2735" s="2" t="s">
        <v>47</v>
      </c>
      <c r="E2735" s="2" t="s">
        <v>1013</v>
      </c>
      <c r="F2735" s="2" t="s">
        <v>1014</v>
      </c>
      <c r="G2735" s="2" t="s">
        <v>6455</v>
      </c>
    </row>
    <row r="2736" customFormat="false" ht="15" hidden="false" customHeight="false" outlineLevel="0" collapsed="false">
      <c r="A2736" s="2" t="s">
        <v>6456</v>
      </c>
      <c r="B2736" s="2" t="s">
        <v>221</v>
      </c>
      <c r="C2736" s="2" t="s">
        <v>5629</v>
      </c>
      <c r="D2736" s="2" t="s">
        <v>47</v>
      </c>
      <c r="E2736" s="2" t="s">
        <v>1013</v>
      </c>
      <c r="F2736" s="2" t="s">
        <v>1014</v>
      </c>
      <c r="G2736" s="2" t="s">
        <v>6453</v>
      </c>
    </row>
    <row r="2737" customFormat="false" ht="15" hidden="false" customHeight="false" outlineLevel="0" collapsed="false">
      <c r="A2737" s="2" t="s">
        <v>6457</v>
      </c>
      <c r="B2737" s="2" t="s">
        <v>221</v>
      </c>
      <c r="C2737" s="2" t="s">
        <v>5629</v>
      </c>
      <c r="D2737" s="2" t="s">
        <v>47</v>
      </c>
      <c r="E2737" s="2" t="s">
        <v>1013</v>
      </c>
      <c r="F2737" s="2" t="s">
        <v>1014</v>
      </c>
      <c r="G2737" s="2" t="s">
        <v>6453</v>
      </c>
    </row>
    <row r="2738" customFormat="false" ht="15" hidden="false" customHeight="false" outlineLevel="0" collapsed="false">
      <c r="A2738" s="2" t="s">
        <v>6458</v>
      </c>
      <c r="B2738" s="2" t="s">
        <v>221</v>
      </c>
      <c r="C2738" s="2" t="s">
        <v>5629</v>
      </c>
      <c r="D2738" s="2" t="s">
        <v>47</v>
      </c>
      <c r="E2738" s="2" t="s">
        <v>1013</v>
      </c>
      <c r="F2738" s="2" t="s">
        <v>1014</v>
      </c>
      <c r="G2738" s="2" t="s">
        <v>6459</v>
      </c>
    </row>
    <row r="2739" customFormat="false" ht="15" hidden="false" customHeight="false" outlineLevel="0" collapsed="false">
      <c r="A2739" s="2" t="s">
        <v>6460</v>
      </c>
      <c r="B2739" s="2" t="s">
        <v>221</v>
      </c>
      <c r="C2739" s="2" t="s">
        <v>5629</v>
      </c>
      <c r="D2739" s="2" t="s">
        <v>47</v>
      </c>
      <c r="E2739" s="2" t="s">
        <v>1013</v>
      </c>
      <c r="F2739" s="2" t="s">
        <v>1014</v>
      </c>
      <c r="G2739" s="2" t="s">
        <v>6461</v>
      </c>
    </row>
    <row r="2740" customFormat="false" ht="15" hidden="false" customHeight="false" outlineLevel="0" collapsed="false">
      <c r="A2740" s="2" t="s">
        <v>6462</v>
      </c>
      <c r="B2740" s="2" t="s">
        <v>221</v>
      </c>
      <c r="C2740" s="2" t="s">
        <v>5629</v>
      </c>
      <c r="D2740" s="2" t="s">
        <v>47</v>
      </c>
      <c r="E2740" s="2" t="s">
        <v>1013</v>
      </c>
      <c r="F2740" s="2" t="s">
        <v>1014</v>
      </c>
      <c r="G2740" s="2" t="s">
        <v>5640</v>
      </c>
    </row>
    <row r="2741" customFormat="false" ht="15" hidden="false" customHeight="false" outlineLevel="0" collapsed="false">
      <c r="A2741" s="2" t="s">
        <v>6463</v>
      </c>
      <c r="B2741" s="2" t="s">
        <v>221</v>
      </c>
      <c r="C2741" s="2" t="s">
        <v>5629</v>
      </c>
      <c r="D2741" s="2" t="s">
        <v>47</v>
      </c>
      <c r="E2741" s="2" t="s">
        <v>1013</v>
      </c>
      <c r="F2741" s="2" t="s">
        <v>1014</v>
      </c>
      <c r="G2741" s="2" t="s">
        <v>6464</v>
      </c>
    </row>
    <row r="2742" customFormat="false" ht="15" hidden="false" customHeight="false" outlineLevel="0" collapsed="false">
      <c r="A2742" s="2" t="s">
        <v>6465</v>
      </c>
      <c r="B2742" s="2" t="s">
        <v>221</v>
      </c>
      <c r="C2742" s="2" t="s">
        <v>5629</v>
      </c>
      <c r="D2742" s="2" t="s">
        <v>47</v>
      </c>
      <c r="E2742" s="2" t="s">
        <v>1013</v>
      </c>
      <c r="F2742" s="2" t="s">
        <v>1014</v>
      </c>
      <c r="G2742" s="2" t="s">
        <v>6464</v>
      </c>
    </row>
    <row r="2743" customFormat="false" ht="15" hidden="false" customHeight="false" outlineLevel="0" collapsed="false">
      <c r="A2743" s="2" t="s">
        <v>6466</v>
      </c>
      <c r="B2743" s="2" t="s">
        <v>221</v>
      </c>
      <c r="C2743" s="2" t="s">
        <v>5629</v>
      </c>
      <c r="D2743" s="2" t="s">
        <v>47</v>
      </c>
      <c r="E2743" s="2" t="s">
        <v>1013</v>
      </c>
      <c r="F2743" s="2" t="s">
        <v>1014</v>
      </c>
      <c r="G2743" s="2" t="s">
        <v>6467</v>
      </c>
    </row>
    <row r="2744" customFormat="false" ht="15" hidden="false" customHeight="false" outlineLevel="0" collapsed="false">
      <c r="A2744" s="2" t="s">
        <v>6468</v>
      </c>
      <c r="B2744" s="2" t="s">
        <v>221</v>
      </c>
      <c r="C2744" s="2" t="s">
        <v>5629</v>
      </c>
      <c r="D2744" s="2" t="s">
        <v>47</v>
      </c>
      <c r="E2744" s="2" t="s">
        <v>1013</v>
      </c>
      <c r="F2744" s="2" t="s">
        <v>1014</v>
      </c>
      <c r="G2744" s="2" t="s">
        <v>6469</v>
      </c>
    </row>
    <row r="2745" customFormat="false" ht="15" hidden="false" customHeight="false" outlineLevel="0" collapsed="false">
      <c r="A2745" s="2" t="s">
        <v>6470</v>
      </c>
      <c r="B2745" s="2" t="s">
        <v>221</v>
      </c>
      <c r="C2745" s="2" t="s">
        <v>5629</v>
      </c>
      <c r="D2745" s="2" t="s">
        <v>47</v>
      </c>
      <c r="E2745" s="2" t="s">
        <v>1013</v>
      </c>
      <c r="F2745" s="2" t="s">
        <v>1014</v>
      </c>
      <c r="G2745" s="2" t="s">
        <v>5652</v>
      </c>
    </row>
    <row r="2746" customFormat="false" ht="15" hidden="false" customHeight="false" outlineLevel="0" collapsed="false">
      <c r="A2746" s="2" t="s">
        <v>6471</v>
      </c>
      <c r="B2746" s="2" t="s">
        <v>221</v>
      </c>
      <c r="C2746" s="2" t="s">
        <v>5629</v>
      </c>
      <c r="D2746" s="2" t="s">
        <v>47</v>
      </c>
      <c r="E2746" s="2" t="s">
        <v>1013</v>
      </c>
      <c r="F2746" s="2" t="s">
        <v>1014</v>
      </c>
      <c r="G2746" s="2" t="s">
        <v>6472</v>
      </c>
    </row>
    <row r="2747" customFormat="false" ht="15" hidden="false" customHeight="false" outlineLevel="0" collapsed="false">
      <c r="A2747" s="2" t="s">
        <v>6473</v>
      </c>
      <c r="B2747" s="2" t="s">
        <v>221</v>
      </c>
      <c r="C2747" s="2" t="s">
        <v>5629</v>
      </c>
      <c r="D2747" s="2" t="s">
        <v>47</v>
      </c>
      <c r="E2747" s="2" t="s">
        <v>1013</v>
      </c>
      <c r="F2747" s="2" t="s">
        <v>1014</v>
      </c>
      <c r="G2747" s="2" t="s">
        <v>6474</v>
      </c>
    </row>
    <row r="2748" customFormat="false" ht="15" hidden="false" customHeight="false" outlineLevel="0" collapsed="false">
      <c r="A2748" s="2" t="s">
        <v>6475</v>
      </c>
      <c r="B2748" s="2" t="s">
        <v>221</v>
      </c>
      <c r="C2748" s="2" t="s">
        <v>5629</v>
      </c>
      <c r="D2748" s="2" t="s">
        <v>47</v>
      </c>
      <c r="E2748" s="2" t="s">
        <v>1013</v>
      </c>
      <c r="F2748" s="2" t="s">
        <v>1014</v>
      </c>
      <c r="G2748" s="2" t="s">
        <v>6476</v>
      </c>
    </row>
    <row r="2749" customFormat="false" ht="15" hidden="false" customHeight="false" outlineLevel="0" collapsed="false">
      <c r="A2749" s="2" t="s">
        <v>6477</v>
      </c>
      <c r="B2749" s="2" t="s">
        <v>221</v>
      </c>
      <c r="C2749" s="2" t="s">
        <v>5629</v>
      </c>
      <c r="D2749" s="2" t="s">
        <v>47</v>
      </c>
      <c r="E2749" s="2" t="s">
        <v>1013</v>
      </c>
      <c r="F2749" s="2" t="s">
        <v>1014</v>
      </c>
      <c r="G2749" s="2" t="s">
        <v>6478</v>
      </c>
    </row>
    <row r="2750" customFormat="false" ht="15" hidden="false" customHeight="false" outlineLevel="0" collapsed="false">
      <c r="A2750" s="2" t="s">
        <v>6479</v>
      </c>
      <c r="B2750" s="2" t="s">
        <v>221</v>
      </c>
      <c r="C2750" s="2" t="s">
        <v>5629</v>
      </c>
      <c r="D2750" s="2" t="s">
        <v>47</v>
      </c>
      <c r="E2750" s="2" t="s">
        <v>1013</v>
      </c>
      <c r="F2750" s="2" t="s">
        <v>1014</v>
      </c>
      <c r="G2750" s="2" t="s">
        <v>6480</v>
      </c>
    </row>
    <row r="2751" customFormat="false" ht="15" hidden="false" customHeight="false" outlineLevel="0" collapsed="false">
      <c r="A2751" s="2" t="s">
        <v>6481</v>
      </c>
      <c r="B2751" s="2" t="s">
        <v>221</v>
      </c>
      <c r="C2751" s="2" t="s">
        <v>5629</v>
      </c>
      <c r="D2751" s="2" t="s">
        <v>47</v>
      </c>
      <c r="E2751" s="2" t="s">
        <v>1013</v>
      </c>
      <c r="F2751" s="2" t="s">
        <v>1014</v>
      </c>
      <c r="G2751" s="2" t="s">
        <v>6482</v>
      </c>
    </row>
    <row r="2752" customFormat="false" ht="15" hidden="false" customHeight="false" outlineLevel="0" collapsed="false">
      <c r="A2752" s="2" t="s">
        <v>6483</v>
      </c>
      <c r="B2752" s="2" t="s">
        <v>221</v>
      </c>
      <c r="C2752" s="2" t="s">
        <v>5629</v>
      </c>
      <c r="D2752" s="2" t="s">
        <v>47</v>
      </c>
      <c r="E2752" s="2" t="s">
        <v>1013</v>
      </c>
      <c r="F2752" s="2" t="s">
        <v>1014</v>
      </c>
      <c r="G2752" s="2" t="s">
        <v>6484</v>
      </c>
    </row>
    <row r="2753" customFormat="false" ht="15" hidden="false" customHeight="false" outlineLevel="0" collapsed="false">
      <c r="A2753" s="2" t="s">
        <v>6485</v>
      </c>
      <c r="B2753" s="2" t="s">
        <v>221</v>
      </c>
      <c r="C2753" s="2" t="s">
        <v>5629</v>
      </c>
      <c r="D2753" s="2" t="s">
        <v>47</v>
      </c>
      <c r="E2753" s="2" t="s">
        <v>1013</v>
      </c>
      <c r="F2753" s="2" t="s">
        <v>1014</v>
      </c>
      <c r="G2753" s="2" t="s">
        <v>6486</v>
      </c>
    </row>
    <row r="2754" customFormat="false" ht="15" hidden="false" customHeight="false" outlineLevel="0" collapsed="false">
      <c r="A2754" s="2" t="s">
        <v>6487</v>
      </c>
      <c r="B2754" s="2" t="s">
        <v>221</v>
      </c>
      <c r="C2754" s="2" t="s">
        <v>5629</v>
      </c>
      <c r="D2754" s="2" t="s">
        <v>47</v>
      </c>
      <c r="E2754" s="2" t="s">
        <v>1013</v>
      </c>
      <c r="F2754" s="2" t="s">
        <v>1014</v>
      </c>
      <c r="G2754" s="2" t="s">
        <v>6488</v>
      </c>
    </row>
    <row r="2755" customFormat="false" ht="15" hidden="false" customHeight="false" outlineLevel="0" collapsed="false">
      <c r="A2755" s="2" t="s">
        <v>6489</v>
      </c>
      <c r="B2755" s="2" t="s">
        <v>221</v>
      </c>
      <c r="C2755" s="2" t="s">
        <v>5629</v>
      </c>
      <c r="D2755" s="2" t="s">
        <v>47</v>
      </c>
      <c r="E2755" s="2" t="s">
        <v>1013</v>
      </c>
      <c r="F2755" s="2" t="s">
        <v>1014</v>
      </c>
      <c r="G2755" s="2" t="s">
        <v>6490</v>
      </c>
    </row>
    <row r="2756" customFormat="false" ht="15" hidden="false" customHeight="false" outlineLevel="0" collapsed="false">
      <c r="A2756" s="2" t="s">
        <v>6491</v>
      </c>
      <c r="B2756" s="2" t="s">
        <v>221</v>
      </c>
      <c r="C2756" s="2" t="s">
        <v>5629</v>
      </c>
      <c r="D2756" s="2" t="s">
        <v>47</v>
      </c>
      <c r="E2756" s="2" t="s">
        <v>1013</v>
      </c>
      <c r="F2756" s="2" t="s">
        <v>1014</v>
      </c>
      <c r="G2756" s="2" t="s">
        <v>6492</v>
      </c>
    </row>
    <row r="2757" customFormat="false" ht="15" hidden="false" customHeight="false" outlineLevel="0" collapsed="false">
      <c r="A2757" s="2" t="s">
        <v>6493</v>
      </c>
      <c r="B2757" s="2" t="s">
        <v>221</v>
      </c>
      <c r="C2757" s="2" t="s">
        <v>5629</v>
      </c>
      <c r="D2757" s="2" t="s">
        <v>47</v>
      </c>
      <c r="E2757" s="2" t="s">
        <v>1013</v>
      </c>
      <c r="F2757" s="2" t="s">
        <v>1014</v>
      </c>
      <c r="G2757" s="2" t="s">
        <v>6494</v>
      </c>
    </row>
    <row r="2758" customFormat="false" ht="15" hidden="false" customHeight="false" outlineLevel="0" collapsed="false">
      <c r="A2758" s="2" t="s">
        <v>6495</v>
      </c>
      <c r="B2758" s="2" t="s">
        <v>221</v>
      </c>
      <c r="C2758" s="2" t="s">
        <v>5629</v>
      </c>
      <c r="D2758" s="2" t="s">
        <v>47</v>
      </c>
      <c r="E2758" s="2" t="s">
        <v>1013</v>
      </c>
      <c r="F2758" s="2" t="s">
        <v>1014</v>
      </c>
      <c r="G2758" s="2" t="s">
        <v>6496</v>
      </c>
    </row>
    <row r="2759" customFormat="false" ht="15" hidden="false" customHeight="false" outlineLevel="0" collapsed="false">
      <c r="A2759" s="2" t="s">
        <v>6497</v>
      </c>
      <c r="B2759" s="2" t="s">
        <v>221</v>
      </c>
      <c r="C2759" s="2" t="s">
        <v>5629</v>
      </c>
      <c r="D2759" s="2" t="s">
        <v>47</v>
      </c>
      <c r="E2759" s="2" t="s">
        <v>1013</v>
      </c>
      <c r="F2759" s="2" t="s">
        <v>1014</v>
      </c>
      <c r="G2759" s="2" t="s">
        <v>6498</v>
      </c>
    </row>
    <row r="2760" customFormat="false" ht="15" hidden="false" customHeight="false" outlineLevel="0" collapsed="false">
      <c r="A2760" s="2" t="s">
        <v>6499</v>
      </c>
      <c r="B2760" s="2" t="s">
        <v>221</v>
      </c>
      <c r="C2760" s="2" t="s">
        <v>5629</v>
      </c>
      <c r="D2760" s="2" t="s">
        <v>47</v>
      </c>
      <c r="E2760" s="2" t="s">
        <v>1013</v>
      </c>
      <c r="F2760" s="2" t="s">
        <v>1014</v>
      </c>
      <c r="G2760" s="2" t="s">
        <v>6500</v>
      </c>
    </row>
    <row r="2761" customFormat="false" ht="15" hidden="false" customHeight="false" outlineLevel="0" collapsed="false">
      <c r="A2761" s="2" t="s">
        <v>6501</v>
      </c>
      <c r="B2761" s="2" t="s">
        <v>221</v>
      </c>
      <c r="C2761" s="2" t="s">
        <v>5629</v>
      </c>
      <c r="D2761" s="2" t="s">
        <v>47</v>
      </c>
      <c r="E2761" s="2" t="s">
        <v>1013</v>
      </c>
      <c r="F2761" s="2" t="s">
        <v>1014</v>
      </c>
      <c r="G2761" s="2" t="s">
        <v>5715</v>
      </c>
    </row>
    <row r="2762" customFormat="false" ht="15" hidden="false" customHeight="false" outlineLevel="0" collapsed="false">
      <c r="A2762" s="2" t="s">
        <v>6502</v>
      </c>
      <c r="B2762" s="2" t="s">
        <v>221</v>
      </c>
      <c r="C2762" s="2" t="s">
        <v>5629</v>
      </c>
      <c r="D2762" s="2" t="s">
        <v>47</v>
      </c>
      <c r="E2762" s="2" t="s">
        <v>1013</v>
      </c>
      <c r="F2762" s="2" t="s">
        <v>1014</v>
      </c>
      <c r="G2762" s="2" t="s">
        <v>5133</v>
      </c>
    </row>
    <row r="2763" customFormat="false" ht="15" hidden="false" customHeight="false" outlineLevel="0" collapsed="false">
      <c r="A2763" s="2" t="s">
        <v>6503</v>
      </c>
      <c r="B2763" s="2" t="s">
        <v>221</v>
      </c>
      <c r="C2763" s="2" t="s">
        <v>5629</v>
      </c>
      <c r="D2763" s="2" t="s">
        <v>47</v>
      </c>
      <c r="E2763" s="2" t="s">
        <v>1013</v>
      </c>
      <c r="F2763" s="2" t="s">
        <v>1014</v>
      </c>
      <c r="G2763" s="2" t="s">
        <v>5719</v>
      </c>
    </row>
    <row r="2764" customFormat="false" ht="15" hidden="false" customHeight="false" outlineLevel="0" collapsed="false">
      <c r="A2764" s="2" t="s">
        <v>6504</v>
      </c>
      <c r="B2764" s="2" t="s">
        <v>221</v>
      </c>
      <c r="C2764" s="2" t="s">
        <v>5629</v>
      </c>
      <c r="D2764" s="2" t="s">
        <v>47</v>
      </c>
      <c r="E2764" s="2" t="s">
        <v>1013</v>
      </c>
      <c r="F2764" s="2" t="s">
        <v>1014</v>
      </c>
      <c r="G2764" s="2" t="s">
        <v>6505</v>
      </c>
    </row>
    <row r="2765" customFormat="false" ht="15" hidden="false" customHeight="false" outlineLevel="0" collapsed="false">
      <c r="A2765" s="2" t="s">
        <v>6506</v>
      </c>
      <c r="B2765" s="2" t="s">
        <v>221</v>
      </c>
      <c r="C2765" s="2" t="s">
        <v>5629</v>
      </c>
      <c r="D2765" s="2" t="s">
        <v>47</v>
      </c>
      <c r="E2765" s="2" t="s">
        <v>1013</v>
      </c>
      <c r="F2765" s="2" t="s">
        <v>1014</v>
      </c>
      <c r="G2765" s="2" t="s">
        <v>6507</v>
      </c>
    </row>
    <row r="2766" customFormat="false" ht="15" hidden="false" customHeight="false" outlineLevel="0" collapsed="false">
      <c r="A2766" s="2" t="s">
        <v>6508</v>
      </c>
      <c r="B2766" s="2" t="s">
        <v>221</v>
      </c>
      <c r="C2766" s="2" t="s">
        <v>5629</v>
      </c>
      <c r="D2766" s="2" t="s">
        <v>47</v>
      </c>
      <c r="E2766" s="2" t="s">
        <v>1013</v>
      </c>
      <c r="F2766" s="2" t="s">
        <v>1014</v>
      </c>
      <c r="G2766" s="2" t="s">
        <v>6509</v>
      </c>
    </row>
    <row r="2767" customFormat="false" ht="15" hidden="false" customHeight="false" outlineLevel="0" collapsed="false">
      <c r="A2767" s="2" t="s">
        <v>6510</v>
      </c>
      <c r="B2767" s="2" t="s">
        <v>221</v>
      </c>
      <c r="C2767" s="2" t="s">
        <v>5629</v>
      </c>
      <c r="D2767" s="2" t="s">
        <v>47</v>
      </c>
      <c r="E2767" s="2" t="s">
        <v>1013</v>
      </c>
      <c r="F2767" s="2" t="s">
        <v>1014</v>
      </c>
      <c r="G2767" s="2" t="s">
        <v>6511</v>
      </c>
    </row>
    <row r="2768" customFormat="false" ht="15" hidden="false" customHeight="false" outlineLevel="0" collapsed="false">
      <c r="A2768" s="2" t="s">
        <v>6512</v>
      </c>
      <c r="B2768" s="2" t="s">
        <v>221</v>
      </c>
      <c r="C2768" s="2" t="s">
        <v>5629</v>
      </c>
      <c r="D2768" s="2" t="s">
        <v>47</v>
      </c>
      <c r="E2768" s="2" t="s">
        <v>1013</v>
      </c>
      <c r="F2768" s="2" t="s">
        <v>1014</v>
      </c>
      <c r="G2768" s="2" t="s">
        <v>6511</v>
      </c>
    </row>
    <row r="2769" customFormat="false" ht="15" hidden="false" customHeight="false" outlineLevel="0" collapsed="false">
      <c r="A2769" s="2" t="s">
        <v>6513</v>
      </c>
      <c r="B2769" s="2" t="s">
        <v>221</v>
      </c>
      <c r="C2769" s="2" t="s">
        <v>5629</v>
      </c>
      <c r="D2769" s="2" t="s">
        <v>47</v>
      </c>
      <c r="E2769" s="2" t="s">
        <v>1013</v>
      </c>
      <c r="F2769" s="2" t="s">
        <v>1014</v>
      </c>
      <c r="G2769" s="2" t="s">
        <v>6511</v>
      </c>
    </row>
    <row r="2770" customFormat="false" ht="15" hidden="false" customHeight="false" outlineLevel="0" collapsed="false">
      <c r="A2770" s="2" t="s">
        <v>6514</v>
      </c>
      <c r="B2770" s="2" t="s">
        <v>221</v>
      </c>
      <c r="C2770" s="2" t="s">
        <v>5629</v>
      </c>
      <c r="D2770" s="2" t="s">
        <v>47</v>
      </c>
      <c r="E2770" s="2" t="s">
        <v>1013</v>
      </c>
      <c r="F2770" s="2" t="s">
        <v>1014</v>
      </c>
      <c r="G2770" s="2" t="s">
        <v>6515</v>
      </c>
    </row>
    <row r="2771" customFormat="false" ht="15" hidden="false" customHeight="false" outlineLevel="0" collapsed="false">
      <c r="A2771" s="2" t="s">
        <v>6516</v>
      </c>
      <c r="B2771" s="2" t="s">
        <v>221</v>
      </c>
      <c r="C2771" s="2" t="s">
        <v>5629</v>
      </c>
      <c r="D2771" s="2" t="s">
        <v>47</v>
      </c>
      <c r="E2771" s="2" t="s">
        <v>1013</v>
      </c>
      <c r="F2771" s="2" t="s">
        <v>1014</v>
      </c>
      <c r="G2771" s="2" t="s">
        <v>6517</v>
      </c>
    </row>
    <row r="2772" customFormat="false" ht="15" hidden="false" customHeight="false" outlineLevel="0" collapsed="false">
      <c r="A2772" s="2" t="s">
        <v>6518</v>
      </c>
      <c r="B2772" s="2" t="s">
        <v>221</v>
      </c>
      <c r="C2772" s="2" t="s">
        <v>5629</v>
      </c>
      <c r="D2772" s="2" t="s">
        <v>47</v>
      </c>
      <c r="E2772" s="2" t="s">
        <v>1013</v>
      </c>
      <c r="F2772" s="2" t="s">
        <v>1014</v>
      </c>
      <c r="G2772" s="2" t="s">
        <v>6519</v>
      </c>
    </row>
    <row r="2773" customFormat="false" ht="15" hidden="false" customHeight="false" outlineLevel="0" collapsed="false">
      <c r="A2773" s="2" t="s">
        <v>6520</v>
      </c>
      <c r="B2773" s="2" t="s">
        <v>221</v>
      </c>
      <c r="C2773" s="2" t="s">
        <v>5629</v>
      </c>
      <c r="D2773" s="2" t="s">
        <v>47</v>
      </c>
      <c r="E2773" s="2" t="s">
        <v>1013</v>
      </c>
      <c r="F2773" s="2" t="s">
        <v>1014</v>
      </c>
      <c r="G2773" s="2" t="s">
        <v>5779</v>
      </c>
    </row>
    <row r="2774" customFormat="false" ht="15" hidden="false" customHeight="false" outlineLevel="0" collapsed="false">
      <c r="A2774" s="2" t="s">
        <v>6521</v>
      </c>
      <c r="B2774" s="2" t="s">
        <v>221</v>
      </c>
      <c r="C2774" s="2" t="s">
        <v>5629</v>
      </c>
      <c r="D2774" s="2" t="s">
        <v>47</v>
      </c>
      <c r="E2774" s="2" t="s">
        <v>1013</v>
      </c>
      <c r="F2774" s="2" t="s">
        <v>1014</v>
      </c>
      <c r="G2774" s="2" t="s">
        <v>6522</v>
      </c>
    </row>
    <row r="2775" customFormat="false" ht="15" hidden="false" customHeight="false" outlineLevel="0" collapsed="false">
      <c r="A2775" s="2" t="s">
        <v>6523</v>
      </c>
      <c r="B2775" s="2" t="s">
        <v>221</v>
      </c>
      <c r="C2775" s="2" t="s">
        <v>5629</v>
      </c>
      <c r="D2775" s="2" t="s">
        <v>47</v>
      </c>
      <c r="E2775" s="2" t="s">
        <v>1013</v>
      </c>
      <c r="F2775" s="2" t="s">
        <v>1014</v>
      </c>
      <c r="G2775" s="2" t="s">
        <v>6524</v>
      </c>
    </row>
    <row r="2776" customFormat="false" ht="15" hidden="false" customHeight="false" outlineLevel="0" collapsed="false">
      <c r="A2776" s="2" t="s">
        <v>6525</v>
      </c>
      <c r="B2776" s="2" t="s">
        <v>221</v>
      </c>
      <c r="C2776" s="2" t="s">
        <v>5629</v>
      </c>
      <c r="D2776" s="2" t="s">
        <v>47</v>
      </c>
      <c r="E2776" s="2" t="s">
        <v>1013</v>
      </c>
      <c r="F2776" s="2" t="s">
        <v>1014</v>
      </c>
      <c r="G2776" s="2" t="s">
        <v>6526</v>
      </c>
    </row>
    <row r="2777" customFormat="false" ht="15" hidden="false" customHeight="false" outlineLevel="0" collapsed="false">
      <c r="A2777" s="2" t="s">
        <v>6527</v>
      </c>
      <c r="B2777" s="2" t="s">
        <v>221</v>
      </c>
      <c r="C2777" s="2" t="s">
        <v>5629</v>
      </c>
      <c r="D2777" s="2" t="s">
        <v>47</v>
      </c>
      <c r="E2777" s="2" t="s">
        <v>1013</v>
      </c>
      <c r="F2777" s="2" t="s">
        <v>1014</v>
      </c>
      <c r="G2777" s="2" t="s">
        <v>6528</v>
      </c>
    </row>
    <row r="2778" customFormat="false" ht="15" hidden="false" customHeight="false" outlineLevel="0" collapsed="false">
      <c r="A2778" s="2" t="s">
        <v>6529</v>
      </c>
      <c r="B2778" s="2" t="s">
        <v>221</v>
      </c>
      <c r="C2778" s="2" t="s">
        <v>5629</v>
      </c>
      <c r="D2778" s="2" t="s">
        <v>47</v>
      </c>
      <c r="E2778" s="2" t="s">
        <v>1013</v>
      </c>
      <c r="F2778" s="2" t="s">
        <v>1014</v>
      </c>
      <c r="G2778" s="2" t="s">
        <v>6530</v>
      </c>
    </row>
    <row r="2779" customFormat="false" ht="15" hidden="false" customHeight="false" outlineLevel="0" collapsed="false">
      <c r="A2779" s="2" t="s">
        <v>6531</v>
      </c>
      <c r="B2779" s="2" t="s">
        <v>221</v>
      </c>
      <c r="C2779" s="2" t="s">
        <v>5629</v>
      </c>
      <c r="D2779" s="2" t="s">
        <v>47</v>
      </c>
      <c r="E2779" s="2" t="s">
        <v>1013</v>
      </c>
      <c r="F2779" s="2" t="s">
        <v>1014</v>
      </c>
      <c r="G2779" s="2" t="s">
        <v>6532</v>
      </c>
    </row>
    <row r="2780" customFormat="false" ht="15" hidden="false" customHeight="false" outlineLevel="0" collapsed="false">
      <c r="A2780" s="2" t="s">
        <v>6533</v>
      </c>
      <c r="B2780" s="2" t="s">
        <v>221</v>
      </c>
      <c r="C2780" s="2" t="s">
        <v>5629</v>
      </c>
      <c r="D2780" s="2" t="s">
        <v>47</v>
      </c>
      <c r="E2780" s="2" t="s">
        <v>1013</v>
      </c>
      <c r="F2780" s="2" t="s">
        <v>1014</v>
      </c>
      <c r="G2780" s="2" t="s">
        <v>6534</v>
      </c>
    </row>
    <row r="2781" customFormat="false" ht="15" hidden="false" customHeight="false" outlineLevel="0" collapsed="false">
      <c r="A2781" s="2" t="s">
        <v>6535</v>
      </c>
      <c r="B2781" s="2" t="s">
        <v>221</v>
      </c>
      <c r="C2781" s="2" t="s">
        <v>5629</v>
      </c>
      <c r="D2781" s="2" t="s">
        <v>47</v>
      </c>
      <c r="E2781" s="2" t="s">
        <v>1013</v>
      </c>
      <c r="F2781" s="2" t="s">
        <v>1014</v>
      </c>
      <c r="G2781" s="2" t="s">
        <v>6536</v>
      </c>
    </row>
    <row r="2782" customFormat="false" ht="15" hidden="false" customHeight="false" outlineLevel="0" collapsed="false">
      <c r="A2782" s="2" t="s">
        <v>6537</v>
      </c>
      <c r="B2782" s="2" t="s">
        <v>221</v>
      </c>
      <c r="C2782" s="2" t="s">
        <v>5629</v>
      </c>
      <c r="D2782" s="2" t="s">
        <v>47</v>
      </c>
      <c r="E2782" s="2" t="s">
        <v>1013</v>
      </c>
      <c r="F2782" s="2" t="s">
        <v>1014</v>
      </c>
      <c r="G2782" s="2" t="s">
        <v>6538</v>
      </c>
    </row>
    <row r="2783" customFormat="false" ht="15" hidden="false" customHeight="false" outlineLevel="0" collapsed="false">
      <c r="A2783" s="2" t="s">
        <v>6539</v>
      </c>
      <c r="B2783" s="2" t="s">
        <v>221</v>
      </c>
      <c r="C2783" s="2" t="s">
        <v>5629</v>
      </c>
      <c r="D2783" s="2" t="s">
        <v>47</v>
      </c>
      <c r="E2783" s="2" t="s">
        <v>1013</v>
      </c>
      <c r="F2783" s="2" t="s">
        <v>1014</v>
      </c>
      <c r="G2783" s="2" t="s">
        <v>6540</v>
      </c>
    </row>
    <row r="2784" customFormat="false" ht="15" hidden="false" customHeight="false" outlineLevel="0" collapsed="false">
      <c r="A2784" s="2" t="s">
        <v>6541</v>
      </c>
      <c r="B2784" s="2" t="s">
        <v>221</v>
      </c>
      <c r="C2784" s="2" t="s">
        <v>5629</v>
      </c>
      <c r="D2784" s="2" t="s">
        <v>47</v>
      </c>
      <c r="E2784" s="2" t="s">
        <v>1013</v>
      </c>
      <c r="F2784" s="2" t="s">
        <v>1014</v>
      </c>
      <c r="G2784" s="2" t="s">
        <v>5845</v>
      </c>
    </row>
    <row r="2785" customFormat="false" ht="15" hidden="false" customHeight="false" outlineLevel="0" collapsed="false">
      <c r="A2785" s="2" t="s">
        <v>6542</v>
      </c>
      <c r="B2785" s="2" t="s">
        <v>221</v>
      </c>
      <c r="C2785" s="2" t="s">
        <v>5629</v>
      </c>
      <c r="D2785" s="2" t="s">
        <v>47</v>
      </c>
      <c r="E2785" s="2" t="s">
        <v>1013</v>
      </c>
      <c r="F2785" s="2" t="s">
        <v>1014</v>
      </c>
      <c r="G2785" s="2" t="s">
        <v>6543</v>
      </c>
    </row>
    <row r="2786" customFormat="false" ht="15" hidden="false" customHeight="false" outlineLevel="0" collapsed="false">
      <c r="A2786" s="2" t="s">
        <v>6544</v>
      </c>
      <c r="B2786" s="2" t="s">
        <v>221</v>
      </c>
      <c r="C2786" s="2" t="s">
        <v>5629</v>
      </c>
      <c r="D2786" s="2" t="s">
        <v>47</v>
      </c>
      <c r="E2786" s="2" t="s">
        <v>1013</v>
      </c>
      <c r="F2786" s="2" t="s">
        <v>1014</v>
      </c>
      <c r="G2786" s="2" t="s">
        <v>6545</v>
      </c>
    </row>
    <row r="2787" customFormat="false" ht="15" hidden="false" customHeight="false" outlineLevel="0" collapsed="false">
      <c r="A2787" s="2" t="s">
        <v>6546</v>
      </c>
      <c r="B2787" s="2" t="s">
        <v>221</v>
      </c>
      <c r="C2787" s="2" t="s">
        <v>5629</v>
      </c>
      <c r="D2787" s="2" t="s">
        <v>47</v>
      </c>
      <c r="E2787" s="2" t="s">
        <v>1013</v>
      </c>
      <c r="F2787" s="2" t="s">
        <v>1014</v>
      </c>
      <c r="G2787" s="2" t="s">
        <v>6547</v>
      </c>
    </row>
    <row r="2788" customFormat="false" ht="15" hidden="false" customHeight="false" outlineLevel="0" collapsed="false">
      <c r="A2788" s="2" t="s">
        <v>6548</v>
      </c>
      <c r="B2788" s="2" t="s">
        <v>221</v>
      </c>
      <c r="C2788" s="2" t="s">
        <v>5629</v>
      </c>
      <c r="D2788" s="2" t="s">
        <v>47</v>
      </c>
      <c r="E2788" s="2" t="s">
        <v>1013</v>
      </c>
      <c r="F2788" s="2" t="s">
        <v>1014</v>
      </c>
      <c r="G2788" s="2" t="s">
        <v>6549</v>
      </c>
    </row>
    <row r="2789" customFormat="false" ht="15" hidden="false" customHeight="false" outlineLevel="0" collapsed="false">
      <c r="A2789" s="2" t="s">
        <v>6550</v>
      </c>
      <c r="B2789" s="2" t="s">
        <v>221</v>
      </c>
      <c r="C2789" s="2" t="s">
        <v>5629</v>
      </c>
      <c r="D2789" s="2" t="s">
        <v>47</v>
      </c>
      <c r="E2789" s="2" t="s">
        <v>1013</v>
      </c>
      <c r="F2789" s="2" t="s">
        <v>1014</v>
      </c>
      <c r="G2789" s="2" t="s">
        <v>6551</v>
      </c>
    </row>
    <row r="2790" customFormat="false" ht="15" hidden="false" customHeight="false" outlineLevel="0" collapsed="false">
      <c r="A2790" s="2" t="s">
        <v>6552</v>
      </c>
      <c r="B2790" s="2" t="s">
        <v>221</v>
      </c>
      <c r="C2790" s="2" t="s">
        <v>5629</v>
      </c>
      <c r="D2790" s="2" t="s">
        <v>47</v>
      </c>
      <c r="E2790" s="2" t="s">
        <v>1013</v>
      </c>
      <c r="F2790" s="2" t="s">
        <v>1014</v>
      </c>
      <c r="G2790" s="2" t="s">
        <v>6553</v>
      </c>
    </row>
    <row r="2791" customFormat="false" ht="15" hidden="false" customHeight="false" outlineLevel="0" collapsed="false">
      <c r="A2791" s="2" t="s">
        <v>6554</v>
      </c>
      <c r="B2791" s="2" t="s">
        <v>221</v>
      </c>
      <c r="C2791" s="2" t="s">
        <v>5629</v>
      </c>
      <c r="D2791" s="2" t="s">
        <v>47</v>
      </c>
      <c r="E2791" s="2" t="s">
        <v>1013</v>
      </c>
      <c r="F2791" s="2" t="s">
        <v>1014</v>
      </c>
      <c r="G2791" s="2" t="s">
        <v>6555</v>
      </c>
    </row>
    <row r="2792" customFormat="false" ht="15" hidden="false" customHeight="false" outlineLevel="0" collapsed="false">
      <c r="A2792" s="2" t="s">
        <v>6556</v>
      </c>
      <c r="B2792" s="2" t="s">
        <v>221</v>
      </c>
      <c r="C2792" s="2" t="s">
        <v>5629</v>
      </c>
      <c r="D2792" s="2" t="s">
        <v>47</v>
      </c>
      <c r="E2792" s="2" t="s">
        <v>1013</v>
      </c>
      <c r="F2792" s="2" t="s">
        <v>1014</v>
      </c>
      <c r="G2792" s="2" t="s">
        <v>6557</v>
      </c>
    </row>
    <row r="2793" customFormat="false" ht="15" hidden="false" customHeight="false" outlineLevel="0" collapsed="false">
      <c r="A2793" s="2" t="s">
        <v>6558</v>
      </c>
      <c r="B2793" s="2" t="s">
        <v>221</v>
      </c>
      <c r="C2793" s="2" t="s">
        <v>5629</v>
      </c>
      <c r="D2793" s="2" t="s">
        <v>47</v>
      </c>
      <c r="E2793" s="2" t="s">
        <v>1013</v>
      </c>
      <c r="F2793" s="2" t="s">
        <v>1014</v>
      </c>
      <c r="G2793" s="2" t="s">
        <v>6559</v>
      </c>
    </row>
    <row r="2794" customFormat="false" ht="15" hidden="false" customHeight="false" outlineLevel="0" collapsed="false">
      <c r="A2794" s="2" t="s">
        <v>6560</v>
      </c>
      <c r="B2794" s="2" t="s">
        <v>221</v>
      </c>
      <c r="C2794" s="2" t="s">
        <v>5629</v>
      </c>
      <c r="D2794" s="2" t="s">
        <v>47</v>
      </c>
      <c r="E2794" s="2" t="s">
        <v>1013</v>
      </c>
      <c r="F2794" s="2" t="s">
        <v>1014</v>
      </c>
      <c r="G2794" s="2" t="s">
        <v>6561</v>
      </c>
    </row>
    <row r="2795" customFormat="false" ht="15" hidden="false" customHeight="false" outlineLevel="0" collapsed="false">
      <c r="A2795" s="2" t="s">
        <v>6562</v>
      </c>
      <c r="B2795" s="2" t="s">
        <v>221</v>
      </c>
      <c r="C2795" s="2" t="s">
        <v>5629</v>
      </c>
      <c r="D2795" s="2" t="s">
        <v>47</v>
      </c>
      <c r="E2795" s="2" t="s">
        <v>1013</v>
      </c>
      <c r="F2795" s="2" t="s">
        <v>1014</v>
      </c>
      <c r="G2795" s="2" t="s">
        <v>6563</v>
      </c>
    </row>
    <row r="2796" customFormat="false" ht="15" hidden="false" customHeight="false" outlineLevel="0" collapsed="false">
      <c r="A2796" s="2" t="s">
        <v>6564</v>
      </c>
      <c r="B2796" s="2" t="s">
        <v>221</v>
      </c>
      <c r="C2796" s="2" t="s">
        <v>5629</v>
      </c>
      <c r="D2796" s="2" t="s">
        <v>47</v>
      </c>
      <c r="E2796" s="2" t="s">
        <v>1013</v>
      </c>
      <c r="F2796" s="2" t="s">
        <v>1014</v>
      </c>
      <c r="G2796" s="2" t="s">
        <v>6565</v>
      </c>
    </row>
    <row r="2797" customFormat="false" ht="15" hidden="false" customHeight="false" outlineLevel="0" collapsed="false">
      <c r="A2797" s="2" t="s">
        <v>6566</v>
      </c>
      <c r="B2797" s="2" t="s">
        <v>221</v>
      </c>
      <c r="C2797" s="2" t="s">
        <v>5629</v>
      </c>
      <c r="D2797" s="2" t="s">
        <v>47</v>
      </c>
      <c r="E2797" s="2" t="s">
        <v>1013</v>
      </c>
      <c r="F2797" s="2" t="s">
        <v>1014</v>
      </c>
      <c r="G2797" s="2" t="s">
        <v>6567</v>
      </c>
    </row>
    <row r="2798" customFormat="false" ht="15" hidden="false" customHeight="false" outlineLevel="0" collapsed="false">
      <c r="A2798" s="2" t="s">
        <v>6568</v>
      </c>
      <c r="B2798" s="2" t="s">
        <v>221</v>
      </c>
      <c r="C2798" s="2" t="s">
        <v>5629</v>
      </c>
      <c r="D2798" s="2" t="s">
        <v>47</v>
      </c>
      <c r="E2798" s="2" t="s">
        <v>1013</v>
      </c>
      <c r="F2798" s="2" t="s">
        <v>1014</v>
      </c>
      <c r="G2798" s="2" t="s">
        <v>6569</v>
      </c>
    </row>
    <row r="2799" customFormat="false" ht="15" hidden="false" customHeight="false" outlineLevel="0" collapsed="false">
      <c r="A2799" s="2" t="s">
        <v>6570</v>
      </c>
      <c r="B2799" s="2" t="s">
        <v>221</v>
      </c>
      <c r="C2799" s="2" t="s">
        <v>5629</v>
      </c>
      <c r="D2799" s="2" t="s">
        <v>47</v>
      </c>
      <c r="E2799" s="2" t="s">
        <v>1013</v>
      </c>
      <c r="F2799" s="2" t="s">
        <v>1014</v>
      </c>
      <c r="G2799" s="2" t="s">
        <v>6571</v>
      </c>
    </row>
    <row r="2800" customFormat="false" ht="15" hidden="false" customHeight="false" outlineLevel="0" collapsed="false">
      <c r="A2800" s="2" t="s">
        <v>6572</v>
      </c>
      <c r="B2800" s="2" t="s">
        <v>221</v>
      </c>
      <c r="C2800" s="2" t="s">
        <v>5629</v>
      </c>
      <c r="D2800" s="2" t="s">
        <v>47</v>
      </c>
      <c r="E2800" s="2" t="s">
        <v>1013</v>
      </c>
      <c r="F2800" s="2" t="s">
        <v>1014</v>
      </c>
      <c r="G2800" s="2" t="s">
        <v>6573</v>
      </c>
    </row>
    <row r="2801" customFormat="false" ht="15" hidden="false" customHeight="false" outlineLevel="0" collapsed="false">
      <c r="A2801" s="2" t="s">
        <v>6574</v>
      </c>
      <c r="B2801" s="2" t="s">
        <v>221</v>
      </c>
      <c r="C2801" s="2" t="s">
        <v>5629</v>
      </c>
      <c r="D2801" s="2" t="s">
        <v>47</v>
      </c>
      <c r="E2801" s="2" t="s">
        <v>1013</v>
      </c>
      <c r="F2801" s="2" t="s">
        <v>1014</v>
      </c>
      <c r="G2801" s="2" t="s">
        <v>6575</v>
      </c>
    </row>
    <row r="2802" customFormat="false" ht="15" hidden="false" customHeight="false" outlineLevel="0" collapsed="false">
      <c r="A2802" s="2" t="s">
        <v>6576</v>
      </c>
      <c r="B2802" s="2" t="s">
        <v>221</v>
      </c>
      <c r="C2802" s="2" t="s">
        <v>5629</v>
      </c>
      <c r="D2802" s="2" t="s">
        <v>47</v>
      </c>
      <c r="E2802" s="2" t="s">
        <v>1013</v>
      </c>
      <c r="F2802" s="2" t="s">
        <v>1014</v>
      </c>
      <c r="G2802" s="2" t="s">
        <v>6577</v>
      </c>
    </row>
    <row r="2803" customFormat="false" ht="15" hidden="false" customHeight="false" outlineLevel="0" collapsed="false">
      <c r="A2803" s="2" t="s">
        <v>6578</v>
      </c>
      <c r="B2803" s="2" t="s">
        <v>221</v>
      </c>
      <c r="C2803" s="2" t="s">
        <v>5629</v>
      </c>
      <c r="D2803" s="2" t="s">
        <v>47</v>
      </c>
      <c r="E2803" s="2" t="s">
        <v>1013</v>
      </c>
      <c r="F2803" s="2" t="s">
        <v>1014</v>
      </c>
      <c r="G2803" s="2" t="s">
        <v>5797</v>
      </c>
    </row>
    <row r="2804" customFormat="false" ht="15" hidden="false" customHeight="false" outlineLevel="0" collapsed="false">
      <c r="A2804" s="2" t="s">
        <v>6579</v>
      </c>
      <c r="B2804" s="2" t="s">
        <v>221</v>
      </c>
      <c r="C2804" s="2" t="s">
        <v>5629</v>
      </c>
      <c r="D2804" s="2" t="s">
        <v>47</v>
      </c>
      <c r="E2804" s="2" t="s">
        <v>1013</v>
      </c>
      <c r="F2804" s="2" t="s">
        <v>1014</v>
      </c>
      <c r="G2804" s="2" t="s">
        <v>6580</v>
      </c>
    </row>
    <row r="2805" customFormat="false" ht="15" hidden="false" customHeight="false" outlineLevel="0" collapsed="false">
      <c r="A2805" s="2" t="s">
        <v>6581</v>
      </c>
      <c r="B2805" s="2" t="s">
        <v>221</v>
      </c>
      <c r="C2805" s="2" t="s">
        <v>5629</v>
      </c>
      <c r="D2805" s="2" t="s">
        <v>47</v>
      </c>
      <c r="E2805" s="2" t="s">
        <v>1013</v>
      </c>
      <c r="F2805" s="2" t="s">
        <v>1014</v>
      </c>
      <c r="G2805" s="2" t="s">
        <v>6582</v>
      </c>
    </row>
    <row r="2806" customFormat="false" ht="15" hidden="false" customHeight="false" outlineLevel="0" collapsed="false">
      <c r="A2806" s="2" t="s">
        <v>6583</v>
      </c>
      <c r="B2806" s="2" t="s">
        <v>221</v>
      </c>
      <c r="C2806" s="2" t="s">
        <v>5629</v>
      </c>
      <c r="D2806" s="2" t="s">
        <v>47</v>
      </c>
      <c r="E2806" s="2" t="s">
        <v>1013</v>
      </c>
      <c r="F2806" s="2" t="s">
        <v>1014</v>
      </c>
      <c r="G2806" s="2" t="s">
        <v>6584</v>
      </c>
    </row>
    <row r="2807" customFormat="false" ht="15" hidden="false" customHeight="false" outlineLevel="0" collapsed="false">
      <c r="A2807" s="2" t="s">
        <v>6585</v>
      </c>
      <c r="B2807" s="2" t="s">
        <v>221</v>
      </c>
      <c r="C2807" s="2" t="s">
        <v>5629</v>
      </c>
      <c r="D2807" s="2" t="s">
        <v>47</v>
      </c>
      <c r="E2807" s="2" t="s">
        <v>1013</v>
      </c>
      <c r="F2807" s="2" t="s">
        <v>1014</v>
      </c>
      <c r="G2807" s="2" t="s">
        <v>6586</v>
      </c>
    </row>
    <row r="2808" customFormat="false" ht="15" hidden="false" customHeight="false" outlineLevel="0" collapsed="false">
      <c r="A2808" s="2" t="s">
        <v>6587</v>
      </c>
      <c r="B2808" s="2" t="s">
        <v>221</v>
      </c>
      <c r="C2808" s="2" t="s">
        <v>5629</v>
      </c>
      <c r="D2808" s="2" t="s">
        <v>47</v>
      </c>
      <c r="E2808" s="2" t="s">
        <v>1013</v>
      </c>
      <c r="F2808" s="2" t="s">
        <v>1014</v>
      </c>
      <c r="G2808" s="2" t="s">
        <v>6588</v>
      </c>
    </row>
    <row r="2809" customFormat="false" ht="15" hidden="false" customHeight="false" outlineLevel="0" collapsed="false">
      <c r="A2809" s="2" t="s">
        <v>6589</v>
      </c>
      <c r="B2809" s="2" t="s">
        <v>205</v>
      </c>
      <c r="C2809" s="2" t="s">
        <v>205</v>
      </c>
      <c r="D2809" s="2" t="s">
        <v>47</v>
      </c>
      <c r="E2809" s="2" t="s">
        <v>1013</v>
      </c>
      <c r="F2809" s="2" t="s">
        <v>1014</v>
      </c>
      <c r="G2809" s="2" t="s">
        <v>6590</v>
      </c>
    </row>
    <row r="2810" customFormat="false" ht="15" hidden="false" customHeight="false" outlineLevel="0" collapsed="false">
      <c r="A2810" s="2" t="s">
        <v>6591</v>
      </c>
      <c r="B2810" s="2" t="s">
        <v>205</v>
      </c>
      <c r="C2810" s="2" t="s">
        <v>205</v>
      </c>
      <c r="D2810" s="2" t="s">
        <v>47</v>
      </c>
      <c r="E2810" s="2" t="s">
        <v>1013</v>
      </c>
      <c r="F2810" s="2" t="s">
        <v>1014</v>
      </c>
      <c r="G2810" s="2" t="s">
        <v>6592</v>
      </c>
    </row>
    <row r="2811" customFormat="false" ht="15" hidden="false" customHeight="false" outlineLevel="0" collapsed="false">
      <c r="A2811" s="2" t="s">
        <v>6593</v>
      </c>
      <c r="B2811" s="2" t="s">
        <v>205</v>
      </c>
      <c r="C2811" s="2" t="s">
        <v>205</v>
      </c>
      <c r="D2811" s="2" t="s">
        <v>47</v>
      </c>
      <c r="E2811" s="2" t="s">
        <v>1013</v>
      </c>
      <c r="F2811" s="2" t="s">
        <v>1014</v>
      </c>
      <c r="G2811" s="2" t="s">
        <v>6594</v>
      </c>
    </row>
    <row r="2812" customFormat="false" ht="15" hidden="false" customHeight="false" outlineLevel="0" collapsed="false">
      <c r="A2812" s="2" t="s">
        <v>6595</v>
      </c>
      <c r="B2812" s="2" t="s">
        <v>205</v>
      </c>
      <c r="C2812" s="2" t="s">
        <v>205</v>
      </c>
      <c r="D2812" s="2" t="s">
        <v>47</v>
      </c>
      <c r="E2812" s="2" t="s">
        <v>1013</v>
      </c>
      <c r="F2812" s="2" t="s">
        <v>1014</v>
      </c>
      <c r="G2812" s="2" t="s">
        <v>6596</v>
      </c>
    </row>
    <row r="2813" customFormat="false" ht="15" hidden="false" customHeight="false" outlineLevel="0" collapsed="false">
      <c r="A2813" s="2" t="s">
        <v>6597</v>
      </c>
      <c r="B2813" s="2" t="s">
        <v>205</v>
      </c>
      <c r="C2813" s="2" t="s">
        <v>205</v>
      </c>
      <c r="D2813" s="2" t="s">
        <v>47</v>
      </c>
      <c r="E2813" s="2" t="s">
        <v>1013</v>
      </c>
      <c r="F2813" s="2" t="s">
        <v>1014</v>
      </c>
      <c r="G2813" s="2" t="s">
        <v>6598</v>
      </c>
    </row>
    <row r="2814" customFormat="false" ht="15" hidden="false" customHeight="false" outlineLevel="0" collapsed="false">
      <c r="A2814" s="2" t="s">
        <v>6599</v>
      </c>
      <c r="B2814" s="2" t="s">
        <v>205</v>
      </c>
      <c r="C2814" s="2" t="s">
        <v>205</v>
      </c>
      <c r="D2814" s="2" t="s">
        <v>47</v>
      </c>
      <c r="E2814" s="2" t="s">
        <v>1013</v>
      </c>
      <c r="F2814" s="2" t="s">
        <v>1014</v>
      </c>
      <c r="G2814" s="2" t="s">
        <v>6600</v>
      </c>
    </row>
    <row r="2815" customFormat="false" ht="15" hidden="false" customHeight="false" outlineLevel="0" collapsed="false">
      <c r="A2815" s="2" t="s">
        <v>6601</v>
      </c>
      <c r="B2815" s="2" t="s">
        <v>205</v>
      </c>
      <c r="C2815" s="2" t="s">
        <v>205</v>
      </c>
      <c r="D2815" s="2" t="s">
        <v>47</v>
      </c>
      <c r="E2815" s="2" t="s">
        <v>1013</v>
      </c>
      <c r="F2815" s="2" t="s">
        <v>1014</v>
      </c>
      <c r="G2815" s="2" t="s">
        <v>6602</v>
      </c>
    </row>
    <row r="2816" customFormat="false" ht="15" hidden="false" customHeight="false" outlineLevel="0" collapsed="false">
      <c r="A2816" s="2" t="s">
        <v>6603</v>
      </c>
      <c r="B2816" s="2" t="s">
        <v>205</v>
      </c>
      <c r="C2816" s="2" t="s">
        <v>205</v>
      </c>
      <c r="D2816" s="2" t="s">
        <v>47</v>
      </c>
      <c r="E2816" s="2" t="s">
        <v>1013</v>
      </c>
      <c r="F2816" s="2" t="s">
        <v>1014</v>
      </c>
      <c r="G2816" s="2" t="s">
        <v>6604</v>
      </c>
    </row>
    <row r="2817" customFormat="false" ht="15" hidden="false" customHeight="false" outlineLevel="0" collapsed="false">
      <c r="A2817" s="2" t="s">
        <v>6605</v>
      </c>
      <c r="B2817" s="2" t="s">
        <v>205</v>
      </c>
      <c r="C2817" s="2" t="s">
        <v>205</v>
      </c>
      <c r="D2817" s="2" t="s">
        <v>47</v>
      </c>
      <c r="E2817" s="2" t="s">
        <v>1013</v>
      </c>
      <c r="F2817" s="2" t="s">
        <v>1014</v>
      </c>
      <c r="G2817" s="2" t="s">
        <v>6606</v>
      </c>
    </row>
    <row r="2818" customFormat="false" ht="15" hidden="false" customHeight="false" outlineLevel="0" collapsed="false">
      <c r="A2818" s="2" t="s">
        <v>6607</v>
      </c>
      <c r="B2818" s="2" t="s">
        <v>205</v>
      </c>
      <c r="C2818" s="2" t="s">
        <v>205</v>
      </c>
      <c r="D2818" s="2" t="s">
        <v>47</v>
      </c>
      <c r="E2818" s="2" t="s">
        <v>1013</v>
      </c>
      <c r="F2818" s="2" t="s">
        <v>1014</v>
      </c>
      <c r="G2818" s="2" t="s">
        <v>6608</v>
      </c>
    </row>
    <row r="2819" customFormat="false" ht="15" hidden="false" customHeight="false" outlineLevel="0" collapsed="false">
      <c r="A2819" s="2" t="s">
        <v>6609</v>
      </c>
      <c r="B2819" s="2" t="s">
        <v>205</v>
      </c>
      <c r="C2819" s="2" t="s">
        <v>205</v>
      </c>
      <c r="D2819" s="2" t="s">
        <v>47</v>
      </c>
      <c r="E2819" s="2" t="s">
        <v>1013</v>
      </c>
      <c r="F2819" s="2" t="s">
        <v>1014</v>
      </c>
      <c r="G2819" s="2" t="s">
        <v>6610</v>
      </c>
    </row>
    <row r="2820" customFormat="false" ht="15" hidden="false" customHeight="false" outlineLevel="0" collapsed="false">
      <c r="A2820" s="2" t="s">
        <v>6611</v>
      </c>
      <c r="B2820" s="2" t="s">
        <v>205</v>
      </c>
      <c r="C2820" s="2" t="s">
        <v>205</v>
      </c>
      <c r="D2820" s="2" t="s">
        <v>47</v>
      </c>
      <c r="E2820" s="2" t="s">
        <v>1013</v>
      </c>
      <c r="F2820" s="2" t="s">
        <v>1014</v>
      </c>
      <c r="G2820" s="2" t="s">
        <v>6612</v>
      </c>
    </row>
    <row r="2821" customFormat="false" ht="15" hidden="false" customHeight="false" outlineLevel="0" collapsed="false">
      <c r="A2821" s="2" t="s">
        <v>6613</v>
      </c>
      <c r="B2821" s="2" t="s">
        <v>205</v>
      </c>
      <c r="C2821" s="2" t="s">
        <v>205</v>
      </c>
      <c r="D2821" s="2" t="s">
        <v>47</v>
      </c>
      <c r="E2821" s="2" t="s">
        <v>1013</v>
      </c>
      <c r="F2821" s="2" t="s">
        <v>1014</v>
      </c>
      <c r="G2821" s="2" t="s">
        <v>6614</v>
      </c>
    </row>
    <row r="2822" customFormat="false" ht="15" hidden="false" customHeight="false" outlineLevel="0" collapsed="false">
      <c r="A2822" s="2" t="s">
        <v>6615</v>
      </c>
      <c r="B2822" s="2" t="s">
        <v>205</v>
      </c>
      <c r="C2822" s="2" t="s">
        <v>205</v>
      </c>
      <c r="D2822" s="2" t="s">
        <v>47</v>
      </c>
      <c r="E2822" s="2" t="s">
        <v>1013</v>
      </c>
      <c r="F2822" s="2" t="s">
        <v>1014</v>
      </c>
      <c r="G2822" s="2" t="s">
        <v>6616</v>
      </c>
    </row>
    <row r="2823" customFormat="false" ht="15" hidden="false" customHeight="false" outlineLevel="0" collapsed="false">
      <c r="A2823" s="2" t="s">
        <v>6617</v>
      </c>
      <c r="B2823" s="2" t="s">
        <v>205</v>
      </c>
      <c r="C2823" s="2" t="s">
        <v>205</v>
      </c>
      <c r="D2823" s="2" t="s">
        <v>47</v>
      </c>
      <c r="E2823" s="2" t="s">
        <v>1013</v>
      </c>
      <c r="F2823" s="2" t="s">
        <v>1014</v>
      </c>
      <c r="G2823" s="2" t="s">
        <v>6618</v>
      </c>
    </row>
    <row r="2824" customFormat="false" ht="15" hidden="false" customHeight="false" outlineLevel="0" collapsed="false">
      <c r="A2824" s="2" t="s">
        <v>6619</v>
      </c>
      <c r="B2824" s="2" t="s">
        <v>205</v>
      </c>
      <c r="C2824" s="2" t="s">
        <v>205</v>
      </c>
      <c r="D2824" s="2" t="s">
        <v>47</v>
      </c>
      <c r="E2824" s="2" t="s">
        <v>1013</v>
      </c>
      <c r="F2824" s="2" t="s">
        <v>1014</v>
      </c>
      <c r="G2824" s="2" t="s">
        <v>6620</v>
      </c>
    </row>
    <row r="2825" customFormat="false" ht="15" hidden="false" customHeight="false" outlineLevel="0" collapsed="false">
      <c r="A2825" s="2" t="s">
        <v>6621</v>
      </c>
      <c r="B2825" s="2" t="s">
        <v>205</v>
      </c>
      <c r="C2825" s="2" t="s">
        <v>205</v>
      </c>
      <c r="D2825" s="2" t="s">
        <v>47</v>
      </c>
      <c r="E2825" s="2" t="s">
        <v>1013</v>
      </c>
      <c r="F2825" s="2" t="s">
        <v>1014</v>
      </c>
      <c r="G2825" s="2" t="s">
        <v>6622</v>
      </c>
    </row>
    <row r="2826" customFormat="false" ht="15" hidden="false" customHeight="false" outlineLevel="0" collapsed="false">
      <c r="A2826" s="2" t="s">
        <v>6623</v>
      </c>
      <c r="B2826" s="2" t="s">
        <v>205</v>
      </c>
      <c r="C2826" s="2" t="s">
        <v>6624</v>
      </c>
      <c r="D2826" s="2" t="s">
        <v>48</v>
      </c>
      <c r="E2826" s="2" t="s">
        <v>1391</v>
      </c>
      <c r="F2826" s="2" t="s">
        <v>1014</v>
      </c>
      <c r="G2826" s="2" t="s">
        <v>6625</v>
      </c>
    </row>
    <row r="2827" customFormat="false" ht="15" hidden="false" customHeight="false" outlineLevel="0" collapsed="false">
      <c r="A2827" s="2" t="s">
        <v>6626</v>
      </c>
      <c r="B2827" s="2" t="s">
        <v>205</v>
      </c>
      <c r="C2827" s="2" t="s">
        <v>6624</v>
      </c>
      <c r="D2827" s="2" t="s">
        <v>48</v>
      </c>
      <c r="E2827" s="2" t="s">
        <v>1391</v>
      </c>
      <c r="F2827" s="2" t="s">
        <v>1014</v>
      </c>
      <c r="G2827" s="2" t="s">
        <v>6627</v>
      </c>
    </row>
    <row r="2828" customFormat="false" ht="15" hidden="false" customHeight="false" outlineLevel="0" collapsed="false">
      <c r="A2828" s="2" t="s">
        <v>6628</v>
      </c>
      <c r="B2828" s="2" t="s">
        <v>205</v>
      </c>
      <c r="C2828" s="2" t="s">
        <v>6624</v>
      </c>
      <c r="D2828" s="2" t="s">
        <v>48</v>
      </c>
      <c r="E2828" s="2" t="s">
        <v>1391</v>
      </c>
      <c r="F2828" s="2" t="s">
        <v>1014</v>
      </c>
      <c r="G2828" s="2" t="s">
        <v>6629</v>
      </c>
    </row>
    <row r="2829" customFormat="false" ht="15" hidden="false" customHeight="false" outlineLevel="0" collapsed="false">
      <c r="A2829" s="2" t="s">
        <v>6630</v>
      </c>
      <c r="B2829" s="2" t="s">
        <v>205</v>
      </c>
      <c r="C2829" s="2" t="s">
        <v>6624</v>
      </c>
      <c r="D2829" s="2" t="s">
        <v>48</v>
      </c>
      <c r="E2829" s="2" t="s">
        <v>1391</v>
      </c>
      <c r="F2829" s="2" t="s">
        <v>1014</v>
      </c>
      <c r="G2829" s="2" t="s">
        <v>6631</v>
      </c>
    </row>
    <row r="2830" customFormat="false" ht="15" hidden="false" customHeight="false" outlineLevel="0" collapsed="false">
      <c r="A2830" s="2" t="s">
        <v>6632</v>
      </c>
      <c r="B2830" s="2" t="s">
        <v>205</v>
      </c>
      <c r="C2830" s="2" t="s">
        <v>6624</v>
      </c>
      <c r="D2830" s="2" t="s">
        <v>48</v>
      </c>
      <c r="E2830" s="2" t="s">
        <v>1391</v>
      </c>
      <c r="F2830" s="2" t="s">
        <v>1014</v>
      </c>
      <c r="G2830" s="2" t="s">
        <v>6633</v>
      </c>
    </row>
    <row r="2831" customFormat="false" ht="15" hidden="false" customHeight="false" outlineLevel="0" collapsed="false">
      <c r="A2831" s="2" t="s">
        <v>6634</v>
      </c>
      <c r="B2831" s="2" t="s">
        <v>205</v>
      </c>
      <c r="C2831" s="2" t="s">
        <v>205</v>
      </c>
      <c r="D2831" s="2" t="s">
        <v>47</v>
      </c>
      <c r="E2831" s="2" t="s">
        <v>1013</v>
      </c>
      <c r="F2831" s="2" t="s">
        <v>1014</v>
      </c>
      <c r="G2831" s="2" t="s">
        <v>6635</v>
      </c>
    </row>
    <row r="2832" customFormat="false" ht="15" hidden="false" customHeight="false" outlineLevel="0" collapsed="false">
      <c r="A2832" s="2" t="s">
        <v>6636</v>
      </c>
      <c r="B2832" s="2" t="s">
        <v>205</v>
      </c>
      <c r="C2832" s="2" t="s">
        <v>6624</v>
      </c>
      <c r="D2832" s="2" t="s">
        <v>48</v>
      </c>
      <c r="E2832" s="2" t="s">
        <v>1391</v>
      </c>
      <c r="F2832" s="2" t="s">
        <v>1014</v>
      </c>
      <c r="G2832" s="2" t="s">
        <v>6637</v>
      </c>
    </row>
    <row r="2833" customFormat="false" ht="15" hidden="false" customHeight="false" outlineLevel="0" collapsed="false">
      <c r="A2833" s="2" t="s">
        <v>6638</v>
      </c>
      <c r="B2833" s="2" t="s">
        <v>205</v>
      </c>
      <c r="C2833" s="2" t="s">
        <v>6624</v>
      </c>
      <c r="D2833" s="2" t="s">
        <v>48</v>
      </c>
      <c r="E2833" s="2" t="s">
        <v>1391</v>
      </c>
      <c r="F2833" s="2" t="s">
        <v>1014</v>
      </c>
      <c r="G2833" s="2" t="s">
        <v>6639</v>
      </c>
    </row>
    <row r="2834" customFormat="false" ht="15" hidden="false" customHeight="false" outlineLevel="0" collapsed="false">
      <c r="A2834" s="2" t="s">
        <v>6640</v>
      </c>
      <c r="B2834" s="2" t="s">
        <v>205</v>
      </c>
      <c r="C2834" s="2" t="s">
        <v>205</v>
      </c>
      <c r="D2834" s="2" t="s">
        <v>47</v>
      </c>
      <c r="E2834" s="2" t="s">
        <v>1013</v>
      </c>
      <c r="F2834" s="2" t="s">
        <v>1014</v>
      </c>
      <c r="G2834" s="2" t="s">
        <v>6641</v>
      </c>
    </row>
    <row r="2835" customFormat="false" ht="15" hidden="false" customHeight="false" outlineLevel="0" collapsed="false">
      <c r="A2835" s="2" t="s">
        <v>6642</v>
      </c>
      <c r="B2835" s="2" t="s">
        <v>205</v>
      </c>
      <c r="C2835" s="2" t="s">
        <v>205</v>
      </c>
      <c r="D2835" s="2" t="s">
        <v>47</v>
      </c>
      <c r="E2835" s="2" t="s">
        <v>1013</v>
      </c>
      <c r="F2835" s="2" t="s">
        <v>1014</v>
      </c>
      <c r="G2835" s="2" t="s">
        <v>6643</v>
      </c>
    </row>
    <row r="2836" customFormat="false" ht="15" hidden="false" customHeight="false" outlineLevel="0" collapsed="false">
      <c r="A2836" s="2" t="s">
        <v>6644</v>
      </c>
      <c r="B2836" s="2" t="s">
        <v>205</v>
      </c>
      <c r="C2836" s="2" t="s">
        <v>205</v>
      </c>
      <c r="D2836" s="2" t="s">
        <v>47</v>
      </c>
      <c r="E2836" s="2" t="s">
        <v>1013</v>
      </c>
      <c r="F2836" s="2" t="s">
        <v>1014</v>
      </c>
      <c r="G2836" s="2" t="s">
        <v>6645</v>
      </c>
    </row>
    <row r="2837" customFormat="false" ht="15" hidden="false" customHeight="false" outlineLevel="0" collapsed="false">
      <c r="A2837" s="2" t="s">
        <v>6646</v>
      </c>
      <c r="B2837" s="2" t="s">
        <v>205</v>
      </c>
      <c r="C2837" s="2" t="s">
        <v>205</v>
      </c>
      <c r="D2837" s="2" t="s">
        <v>47</v>
      </c>
      <c r="E2837" s="2" t="s">
        <v>1013</v>
      </c>
      <c r="F2837" s="2" t="s">
        <v>1014</v>
      </c>
      <c r="G2837" s="2" t="s">
        <v>6647</v>
      </c>
    </row>
    <row r="2838" customFormat="false" ht="15" hidden="false" customHeight="false" outlineLevel="0" collapsed="false">
      <c r="A2838" s="2" t="s">
        <v>6648</v>
      </c>
      <c r="B2838" s="2" t="s">
        <v>205</v>
      </c>
      <c r="C2838" s="2" t="s">
        <v>205</v>
      </c>
      <c r="D2838" s="2" t="s">
        <v>47</v>
      </c>
      <c r="E2838" s="2" t="s">
        <v>1013</v>
      </c>
      <c r="F2838" s="2" t="s">
        <v>1014</v>
      </c>
      <c r="G2838" s="2" t="s">
        <v>6649</v>
      </c>
    </row>
    <row r="2839" customFormat="false" ht="15" hidden="false" customHeight="false" outlineLevel="0" collapsed="false">
      <c r="A2839" s="2" t="s">
        <v>6650</v>
      </c>
      <c r="B2839" s="2" t="s">
        <v>205</v>
      </c>
      <c r="C2839" s="2" t="s">
        <v>6624</v>
      </c>
      <c r="D2839" s="2" t="s">
        <v>48</v>
      </c>
      <c r="E2839" s="2" t="s">
        <v>1391</v>
      </c>
      <c r="F2839" s="2" t="s">
        <v>1014</v>
      </c>
      <c r="G2839" s="2" t="s">
        <v>6651</v>
      </c>
    </row>
    <row r="2840" customFormat="false" ht="15" hidden="false" customHeight="false" outlineLevel="0" collapsed="false">
      <c r="A2840" s="2" t="s">
        <v>6652</v>
      </c>
      <c r="B2840" s="2" t="s">
        <v>205</v>
      </c>
      <c r="C2840" s="2" t="s">
        <v>205</v>
      </c>
      <c r="D2840" s="2" t="s">
        <v>47</v>
      </c>
      <c r="E2840" s="2" t="s">
        <v>1013</v>
      </c>
      <c r="F2840" s="2" t="s">
        <v>1014</v>
      </c>
      <c r="G2840" s="2" t="s">
        <v>6653</v>
      </c>
    </row>
    <row r="2841" customFormat="false" ht="15" hidden="false" customHeight="false" outlineLevel="0" collapsed="false">
      <c r="A2841" s="2" t="s">
        <v>6654</v>
      </c>
      <c r="B2841" s="2" t="s">
        <v>205</v>
      </c>
      <c r="C2841" s="2" t="s">
        <v>6624</v>
      </c>
      <c r="D2841" s="2" t="s">
        <v>48</v>
      </c>
      <c r="E2841" s="2" t="s">
        <v>1391</v>
      </c>
      <c r="F2841" s="2" t="s">
        <v>1014</v>
      </c>
      <c r="G2841" s="2" t="s">
        <v>6655</v>
      </c>
    </row>
    <row r="2842" customFormat="false" ht="15" hidden="false" customHeight="false" outlineLevel="0" collapsed="false">
      <c r="A2842" s="2" t="s">
        <v>6656</v>
      </c>
      <c r="B2842" s="2" t="s">
        <v>205</v>
      </c>
      <c r="C2842" s="2" t="s">
        <v>6624</v>
      </c>
      <c r="D2842" s="2" t="s">
        <v>48</v>
      </c>
      <c r="E2842" s="2" t="s">
        <v>1391</v>
      </c>
      <c r="F2842" s="2" t="s">
        <v>1014</v>
      </c>
      <c r="G2842" s="2" t="s">
        <v>6657</v>
      </c>
    </row>
    <row r="2843" customFormat="false" ht="15" hidden="false" customHeight="false" outlineLevel="0" collapsed="false">
      <c r="A2843" s="2" t="s">
        <v>6658</v>
      </c>
      <c r="B2843" s="2" t="s">
        <v>205</v>
      </c>
      <c r="C2843" s="2" t="s">
        <v>6624</v>
      </c>
      <c r="D2843" s="2" t="s">
        <v>48</v>
      </c>
      <c r="E2843" s="2" t="s">
        <v>1391</v>
      </c>
      <c r="F2843" s="2" t="s">
        <v>1014</v>
      </c>
      <c r="G2843" s="2" t="s">
        <v>6659</v>
      </c>
    </row>
    <row r="2844" customFormat="false" ht="15" hidden="false" customHeight="false" outlineLevel="0" collapsed="false">
      <c r="A2844" s="2" t="s">
        <v>6660</v>
      </c>
      <c r="B2844" s="2" t="s">
        <v>205</v>
      </c>
      <c r="C2844" s="2" t="s">
        <v>6624</v>
      </c>
      <c r="D2844" s="2" t="s">
        <v>48</v>
      </c>
      <c r="E2844" s="2" t="s">
        <v>1391</v>
      </c>
      <c r="F2844" s="2" t="s">
        <v>1014</v>
      </c>
      <c r="G2844" s="2" t="s">
        <v>6661</v>
      </c>
    </row>
    <row r="2845" customFormat="false" ht="15" hidden="false" customHeight="false" outlineLevel="0" collapsed="false">
      <c r="A2845" s="2" t="s">
        <v>6662</v>
      </c>
      <c r="B2845" s="2" t="s">
        <v>205</v>
      </c>
      <c r="C2845" s="2" t="s">
        <v>6624</v>
      </c>
      <c r="D2845" s="2" t="s">
        <v>48</v>
      </c>
      <c r="E2845" s="2" t="s">
        <v>1391</v>
      </c>
      <c r="F2845" s="2" t="s">
        <v>1014</v>
      </c>
      <c r="G2845" s="2" t="s">
        <v>6663</v>
      </c>
    </row>
    <row r="2846" customFormat="false" ht="15" hidden="false" customHeight="false" outlineLevel="0" collapsed="false">
      <c r="A2846" s="2" t="s">
        <v>6664</v>
      </c>
      <c r="B2846" s="2" t="s">
        <v>205</v>
      </c>
      <c r="C2846" s="2" t="s">
        <v>6624</v>
      </c>
      <c r="D2846" s="2" t="s">
        <v>48</v>
      </c>
      <c r="E2846" s="2" t="s">
        <v>1391</v>
      </c>
      <c r="F2846" s="2" t="s">
        <v>1014</v>
      </c>
      <c r="G2846" s="2" t="s">
        <v>6665</v>
      </c>
    </row>
    <row r="2847" customFormat="false" ht="15" hidden="false" customHeight="false" outlineLevel="0" collapsed="false">
      <c r="A2847" s="2" t="s">
        <v>6666</v>
      </c>
      <c r="B2847" s="2" t="s">
        <v>205</v>
      </c>
      <c r="C2847" s="2" t="s">
        <v>6624</v>
      </c>
      <c r="D2847" s="2" t="s">
        <v>48</v>
      </c>
      <c r="E2847" s="2" t="s">
        <v>1391</v>
      </c>
      <c r="F2847" s="2" t="s">
        <v>1014</v>
      </c>
      <c r="G2847" s="2" t="s">
        <v>6667</v>
      </c>
    </row>
    <row r="2848" customFormat="false" ht="15" hidden="false" customHeight="false" outlineLevel="0" collapsed="false">
      <c r="A2848" s="2" t="s">
        <v>6668</v>
      </c>
      <c r="B2848" s="2" t="s">
        <v>205</v>
      </c>
      <c r="C2848" s="2" t="s">
        <v>6624</v>
      </c>
      <c r="D2848" s="2" t="s">
        <v>48</v>
      </c>
      <c r="E2848" s="2" t="s">
        <v>1391</v>
      </c>
      <c r="F2848" s="2" t="s">
        <v>1014</v>
      </c>
      <c r="G2848" s="2" t="s">
        <v>6669</v>
      </c>
    </row>
    <row r="2849" customFormat="false" ht="15" hidden="false" customHeight="false" outlineLevel="0" collapsed="false">
      <c r="A2849" s="2" t="s">
        <v>6670</v>
      </c>
      <c r="B2849" s="2" t="s">
        <v>205</v>
      </c>
      <c r="C2849" s="2" t="s">
        <v>6624</v>
      </c>
      <c r="D2849" s="2" t="s">
        <v>48</v>
      </c>
      <c r="E2849" s="2" t="s">
        <v>1391</v>
      </c>
      <c r="F2849" s="2" t="s">
        <v>1014</v>
      </c>
      <c r="G2849" s="2" t="s">
        <v>6671</v>
      </c>
    </row>
    <row r="2850" customFormat="false" ht="15" hidden="false" customHeight="false" outlineLevel="0" collapsed="false">
      <c r="A2850" s="2" t="s">
        <v>6672</v>
      </c>
      <c r="B2850" s="2" t="s">
        <v>205</v>
      </c>
      <c r="C2850" s="2" t="s">
        <v>6624</v>
      </c>
      <c r="D2850" s="2" t="s">
        <v>48</v>
      </c>
      <c r="E2850" s="2" t="s">
        <v>1391</v>
      </c>
      <c r="F2850" s="2" t="s">
        <v>1014</v>
      </c>
      <c r="G2850" s="2" t="s">
        <v>6673</v>
      </c>
    </row>
    <row r="2851" customFormat="false" ht="15" hidden="false" customHeight="false" outlineLevel="0" collapsed="false">
      <c r="A2851" s="2" t="s">
        <v>6674</v>
      </c>
      <c r="B2851" s="2" t="s">
        <v>205</v>
      </c>
      <c r="C2851" s="2" t="s">
        <v>2560</v>
      </c>
      <c r="D2851" s="2" t="s">
        <v>49</v>
      </c>
      <c r="E2851" s="2" t="s">
        <v>2561</v>
      </c>
      <c r="F2851" s="2" t="s">
        <v>1014</v>
      </c>
      <c r="G2851" s="2" t="s">
        <v>6675</v>
      </c>
    </row>
    <row r="2852" customFormat="false" ht="15" hidden="false" customHeight="false" outlineLevel="0" collapsed="false">
      <c r="A2852" s="2" t="s">
        <v>6676</v>
      </c>
      <c r="B2852" s="2" t="s">
        <v>205</v>
      </c>
      <c r="C2852" s="2" t="s">
        <v>6624</v>
      </c>
      <c r="D2852" s="2" t="s">
        <v>48</v>
      </c>
      <c r="E2852" s="2" t="s">
        <v>1391</v>
      </c>
      <c r="F2852" s="2" t="s">
        <v>1014</v>
      </c>
      <c r="G2852" s="2" t="s">
        <v>6677</v>
      </c>
    </row>
    <row r="2853" customFormat="false" ht="15" hidden="false" customHeight="false" outlineLevel="0" collapsed="false">
      <c r="A2853" s="2" t="s">
        <v>6678</v>
      </c>
      <c r="B2853" s="2" t="s">
        <v>205</v>
      </c>
      <c r="C2853" s="2" t="s">
        <v>6624</v>
      </c>
      <c r="D2853" s="2" t="s">
        <v>48</v>
      </c>
      <c r="E2853" s="2" t="s">
        <v>1391</v>
      </c>
      <c r="F2853" s="2" t="s">
        <v>1014</v>
      </c>
      <c r="G2853" s="2" t="s">
        <v>6679</v>
      </c>
    </row>
    <row r="2854" customFormat="false" ht="15" hidden="false" customHeight="false" outlineLevel="0" collapsed="false">
      <c r="A2854" s="2" t="s">
        <v>6680</v>
      </c>
      <c r="B2854" s="2" t="s">
        <v>205</v>
      </c>
      <c r="C2854" s="2" t="s">
        <v>6624</v>
      </c>
      <c r="D2854" s="2" t="s">
        <v>48</v>
      </c>
      <c r="E2854" s="2" t="s">
        <v>1391</v>
      </c>
      <c r="F2854" s="2" t="s">
        <v>1014</v>
      </c>
      <c r="G2854" s="2" t="s">
        <v>6681</v>
      </c>
    </row>
    <row r="2855" customFormat="false" ht="15" hidden="false" customHeight="false" outlineLevel="0" collapsed="false">
      <c r="A2855" s="2" t="s">
        <v>6682</v>
      </c>
      <c r="B2855" s="2" t="s">
        <v>205</v>
      </c>
      <c r="C2855" s="2" t="s">
        <v>205</v>
      </c>
      <c r="D2855" s="2" t="s">
        <v>47</v>
      </c>
      <c r="E2855" s="2" t="s">
        <v>1013</v>
      </c>
      <c r="F2855" s="2" t="s">
        <v>1014</v>
      </c>
      <c r="G2855" s="2" t="s">
        <v>6683</v>
      </c>
    </row>
    <row r="2856" customFormat="false" ht="15" hidden="false" customHeight="false" outlineLevel="0" collapsed="false">
      <c r="A2856" s="2" t="s">
        <v>6684</v>
      </c>
      <c r="B2856" s="2" t="s">
        <v>205</v>
      </c>
      <c r="C2856" s="2" t="s">
        <v>6624</v>
      </c>
      <c r="D2856" s="2" t="s">
        <v>48</v>
      </c>
      <c r="E2856" s="2" t="s">
        <v>1391</v>
      </c>
      <c r="F2856" s="2" t="s">
        <v>1014</v>
      </c>
      <c r="G2856" s="2" t="s">
        <v>6685</v>
      </c>
    </row>
    <row r="2857" customFormat="false" ht="15" hidden="false" customHeight="false" outlineLevel="0" collapsed="false">
      <c r="A2857" s="2" t="s">
        <v>6686</v>
      </c>
      <c r="B2857" s="2" t="s">
        <v>205</v>
      </c>
      <c r="C2857" s="2" t="s">
        <v>205</v>
      </c>
      <c r="D2857" s="2" t="s">
        <v>47</v>
      </c>
      <c r="E2857" s="2" t="s">
        <v>1013</v>
      </c>
      <c r="F2857" s="2" t="s">
        <v>1014</v>
      </c>
      <c r="G2857" s="2" t="s">
        <v>6687</v>
      </c>
    </row>
    <row r="2858" customFormat="false" ht="15" hidden="false" customHeight="false" outlineLevel="0" collapsed="false">
      <c r="A2858" s="2" t="s">
        <v>6688</v>
      </c>
      <c r="B2858" s="2" t="s">
        <v>205</v>
      </c>
      <c r="C2858" s="2" t="s">
        <v>6624</v>
      </c>
      <c r="D2858" s="2" t="s">
        <v>48</v>
      </c>
      <c r="E2858" s="2" t="s">
        <v>1391</v>
      </c>
      <c r="F2858" s="2" t="s">
        <v>1014</v>
      </c>
      <c r="G2858" s="2" t="s">
        <v>6689</v>
      </c>
    </row>
    <row r="2859" customFormat="false" ht="15" hidden="false" customHeight="false" outlineLevel="0" collapsed="false">
      <c r="A2859" s="2" t="s">
        <v>6690</v>
      </c>
      <c r="B2859" s="2" t="s">
        <v>205</v>
      </c>
      <c r="C2859" s="2" t="s">
        <v>6624</v>
      </c>
      <c r="D2859" s="2" t="s">
        <v>48</v>
      </c>
      <c r="E2859" s="2" t="s">
        <v>1391</v>
      </c>
      <c r="F2859" s="2" t="s">
        <v>1014</v>
      </c>
      <c r="G2859" s="2" t="s">
        <v>6691</v>
      </c>
    </row>
    <row r="2860" customFormat="false" ht="15" hidden="false" customHeight="false" outlineLevel="0" collapsed="false">
      <c r="A2860" s="2" t="s">
        <v>6692</v>
      </c>
      <c r="B2860" s="2" t="s">
        <v>205</v>
      </c>
      <c r="C2860" s="2" t="s">
        <v>6624</v>
      </c>
      <c r="D2860" s="2" t="s">
        <v>48</v>
      </c>
      <c r="E2860" s="2" t="s">
        <v>1391</v>
      </c>
      <c r="F2860" s="2" t="s">
        <v>1014</v>
      </c>
      <c r="G2860" s="2" t="s">
        <v>6693</v>
      </c>
    </row>
    <row r="2861" customFormat="false" ht="15" hidden="false" customHeight="false" outlineLevel="0" collapsed="false">
      <c r="A2861" s="2" t="s">
        <v>6694</v>
      </c>
      <c r="B2861" s="2" t="s">
        <v>205</v>
      </c>
      <c r="C2861" s="2" t="s">
        <v>6624</v>
      </c>
      <c r="D2861" s="2" t="s">
        <v>48</v>
      </c>
      <c r="E2861" s="2" t="s">
        <v>1391</v>
      </c>
      <c r="F2861" s="2" t="s">
        <v>1014</v>
      </c>
      <c r="G2861" s="2" t="s">
        <v>6695</v>
      </c>
    </row>
    <row r="2862" customFormat="false" ht="15" hidden="false" customHeight="false" outlineLevel="0" collapsed="false">
      <c r="A2862" s="2" t="s">
        <v>6696</v>
      </c>
      <c r="B2862" s="2" t="s">
        <v>205</v>
      </c>
      <c r="C2862" s="2" t="s">
        <v>6624</v>
      </c>
      <c r="D2862" s="2" t="s">
        <v>48</v>
      </c>
      <c r="E2862" s="2" t="s">
        <v>1391</v>
      </c>
      <c r="F2862" s="2" t="s">
        <v>1014</v>
      </c>
      <c r="G2862" s="2" t="s">
        <v>6697</v>
      </c>
    </row>
    <row r="2863" customFormat="false" ht="15" hidden="false" customHeight="false" outlineLevel="0" collapsed="false">
      <c r="A2863" s="2" t="s">
        <v>6698</v>
      </c>
      <c r="B2863" s="2" t="s">
        <v>205</v>
      </c>
      <c r="C2863" s="2" t="s">
        <v>6624</v>
      </c>
      <c r="D2863" s="2" t="s">
        <v>48</v>
      </c>
      <c r="E2863" s="2" t="s">
        <v>1391</v>
      </c>
      <c r="F2863" s="2" t="s">
        <v>1014</v>
      </c>
      <c r="G2863" s="2" t="s">
        <v>6699</v>
      </c>
    </row>
    <row r="2864" customFormat="false" ht="15" hidden="false" customHeight="false" outlineLevel="0" collapsed="false">
      <c r="A2864" s="2" t="s">
        <v>6700</v>
      </c>
      <c r="B2864" s="2" t="s">
        <v>205</v>
      </c>
      <c r="C2864" s="2" t="s">
        <v>6624</v>
      </c>
      <c r="D2864" s="2" t="s">
        <v>48</v>
      </c>
      <c r="E2864" s="2" t="s">
        <v>1391</v>
      </c>
      <c r="F2864" s="2" t="s">
        <v>1014</v>
      </c>
      <c r="G2864" s="2" t="s">
        <v>6701</v>
      </c>
    </row>
    <row r="2865" customFormat="false" ht="15" hidden="false" customHeight="false" outlineLevel="0" collapsed="false">
      <c r="A2865" s="2" t="s">
        <v>6702</v>
      </c>
      <c r="B2865" s="2" t="s">
        <v>205</v>
      </c>
      <c r="C2865" s="2" t="s">
        <v>6624</v>
      </c>
      <c r="D2865" s="2" t="s">
        <v>48</v>
      </c>
      <c r="E2865" s="2" t="s">
        <v>1391</v>
      </c>
      <c r="F2865" s="2" t="s">
        <v>1014</v>
      </c>
      <c r="G2865" s="2" t="s">
        <v>6703</v>
      </c>
    </row>
    <row r="2866" customFormat="false" ht="15" hidden="false" customHeight="false" outlineLevel="0" collapsed="false">
      <c r="A2866" s="2" t="s">
        <v>6704</v>
      </c>
      <c r="B2866" s="2" t="s">
        <v>205</v>
      </c>
      <c r="C2866" s="2" t="s">
        <v>6624</v>
      </c>
      <c r="D2866" s="2" t="s">
        <v>48</v>
      </c>
      <c r="E2866" s="2" t="s">
        <v>1391</v>
      </c>
      <c r="F2866" s="2" t="s">
        <v>1014</v>
      </c>
      <c r="G2866" s="2" t="s">
        <v>6705</v>
      </c>
    </row>
    <row r="2867" customFormat="false" ht="15" hidden="false" customHeight="false" outlineLevel="0" collapsed="false">
      <c r="A2867" s="2" t="s">
        <v>6706</v>
      </c>
      <c r="B2867" s="2" t="s">
        <v>205</v>
      </c>
      <c r="C2867" s="2" t="s">
        <v>6624</v>
      </c>
      <c r="D2867" s="2" t="s">
        <v>48</v>
      </c>
      <c r="E2867" s="2" t="s">
        <v>1391</v>
      </c>
      <c r="F2867" s="2" t="s">
        <v>1014</v>
      </c>
      <c r="G2867" s="2" t="s">
        <v>6707</v>
      </c>
    </row>
    <row r="2868" customFormat="false" ht="15" hidden="false" customHeight="false" outlineLevel="0" collapsed="false">
      <c r="A2868" s="2" t="s">
        <v>6708</v>
      </c>
      <c r="B2868" s="2" t="s">
        <v>205</v>
      </c>
      <c r="C2868" s="2" t="s">
        <v>6624</v>
      </c>
      <c r="D2868" s="2" t="s">
        <v>48</v>
      </c>
      <c r="E2868" s="2" t="s">
        <v>1391</v>
      </c>
      <c r="F2868" s="2" t="s">
        <v>1014</v>
      </c>
      <c r="G2868" s="2" t="s">
        <v>6709</v>
      </c>
    </row>
    <row r="2869" customFormat="false" ht="15" hidden="false" customHeight="false" outlineLevel="0" collapsed="false">
      <c r="A2869" s="2" t="s">
        <v>6710</v>
      </c>
      <c r="B2869" s="2" t="s">
        <v>205</v>
      </c>
      <c r="C2869" s="2" t="s">
        <v>6624</v>
      </c>
      <c r="D2869" s="2" t="s">
        <v>48</v>
      </c>
      <c r="E2869" s="2" t="s">
        <v>1391</v>
      </c>
      <c r="F2869" s="2" t="s">
        <v>1014</v>
      </c>
      <c r="G2869" s="2" t="s">
        <v>6711</v>
      </c>
    </row>
    <row r="2870" customFormat="false" ht="15" hidden="false" customHeight="false" outlineLevel="0" collapsed="false">
      <c r="A2870" s="2" t="s">
        <v>6712</v>
      </c>
      <c r="B2870" s="2" t="s">
        <v>205</v>
      </c>
      <c r="C2870" s="2" t="s">
        <v>6624</v>
      </c>
      <c r="D2870" s="2" t="s">
        <v>48</v>
      </c>
      <c r="E2870" s="2" t="s">
        <v>1391</v>
      </c>
      <c r="F2870" s="2" t="s">
        <v>1014</v>
      </c>
      <c r="G2870" s="2" t="s">
        <v>6713</v>
      </c>
    </row>
    <row r="2871" customFormat="false" ht="15" hidden="false" customHeight="false" outlineLevel="0" collapsed="false">
      <c r="A2871" s="2" t="s">
        <v>6714</v>
      </c>
      <c r="B2871" s="2" t="s">
        <v>205</v>
      </c>
      <c r="C2871" s="2" t="s">
        <v>6624</v>
      </c>
      <c r="D2871" s="2" t="s">
        <v>48</v>
      </c>
      <c r="E2871" s="2" t="s">
        <v>1391</v>
      </c>
      <c r="F2871" s="2" t="s">
        <v>1014</v>
      </c>
      <c r="G2871" s="2" t="s">
        <v>6715</v>
      </c>
    </row>
    <row r="2872" customFormat="false" ht="15" hidden="false" customHeight="false" outlineLevel="0" collapsed="false">
      <c r="A2872" s="2" t="s">
        <v>6716</v>
      </c>
      <c r="B2872" s="2" t="s">
        <v>205</v>
      </c>
      <c r="C2872" s="2" t="s">
        <v>6624</v>
      </c>
      <c r="D2872" s="2" t="s">
        <v>48</v>
      </c>
      <c r="E2872" s="2" t="s">
        <v>1391</v>
      </c>
      <c r="F2872" s="2" t="s">
        <v>1014</v>
      </c>
      <c r="G2872" s="2" t="s">
        <v>6717</v>
      </c>
    </row>
    <row r="2873" customFormat="false" ht="15" hidden="false" customHeight="false" outlineLevel="0" collapsed="false">
      <c r="A2873" s="2" t="s">
        <v>6718</v>
      </c>
      <c r="B2873" s="2" t="s">
        <v>205</v>
      </c>
      <c r="C2873" s="2" t="s">
        <v>6624</v>
      </c>
      <c r="D2873" s="2" t="s">
        <v>48</v>
      </c>
      <c r="E2873" s="2" t="s">
        <v>1391</v>
      </c>
      <c r="F2873" s="2" t="s">
        <v>1014</v>
      </c>
      <c r="G2873" s="2" t="s">
        <v>6719</v>
      </c>
    </row>
    <row r="2874" customFormat="false" ht="15" hidden="false" customHeight="false" outlineLevel="0" collapsed="false">
      <c r="A2874" s="2" t="s">
        <v>6720</v>
      </c>
      <c r="B2874" s="2" t="s">
        <v>205</v>
      </c>
      <c r="C2874" s="2" t="s">
        <v>6624</v>
      </c>
      <c r="D2874" s="2" t="s">
        <v>48</v>
      </c>
      <c r="E2874" s="2" t="s">
        <v>1391</v>
      </c>
      <c r="F2874" s="2" t="s">
        <v>1014</v>
      </c>
      <c r="G2874" s="2" t="s">
        <v>6721</v>
      </c>
    </row>
    <row r="2875" customFormat="false" ht="15" hidden="false" customHeight="false" outlineLevel="0" collapsed="false">
      <c r="A2875" s="2" t="s">
        <v>6722</v>
      </c>
      <c r="B2875" s="2" t="s">
        <v>205</v>
      </c>
      <c r="C2875" s="2" t="s">
        <v>6624</v>
      </c>
      <c r="D2875" s="2" t="s">
        <v>48</v>
      </c>
      <c r="E2875" s="2" t="s">
        <v>1391</v>
      </c>
      <c r="F2875" s="2" t="s">
        <v>1014</v>
      </c>
      <c r="G2875" s="2" t="s">
        <v>6723</v>
      </c>
    </row>
    <row r="2876" customFormat="false" ht="15" hidden="false" customHeight="false" outlineLevel="0" collapsed="false">
      <c r="A2876" s="2" t="s">
        <v>6724</v>
      </c>
      <c r="B2876" s="2" t="s">
        <v>205</v>
      </c>
      <c r="C2876" s="2" t="s">
        <v>6624</v>
      </c>
      <c r="D2876" s="2" t="s">
        <v>48</v>
      </c>
      <c r="E2876" s="2" t="s">
        <v>1391</v>
      </c>
      <c r="F2876" s="2" t="s">
        <v>1014</v>
      </c>
      <c r="G2876" s="2" t="s">
        <v>6725</v>
      </c>
    </row>
    <row r="2877" customFormat="false" ht="15" hidden="false" customHeight="false" outlineLevel="0" collapsed="false">
      <c r="A2877" s="2" t="s">
        <v>6726</v>
      </c>
      <c r="B2877" s="2" t="s">
        <v>205</v>
      </c>
      <c r="C2877" s="2" t="s">
        <v>6624</v>
      </c>
      <c r="D2877" s="2" t="s">
        <v>48</v>
      </c>
      <c r="E2877" s="2" t="s">
        <v>1391</v>
      </c>
      <c r="F2877" s="2" t="s">
        <v>1014</v>
      </c>
      <c r="G2877" s="2" t="s">
        <v>6727</v>
      </c>
    </row>
    <row r="2878" customFormat="false" ht="15" hidden="false" customHeight="false" outlineLevel="0" collapsed="false">
      <c r="A2878" s="2" t="s">
        <v>6728</v>
      </c>
      <c r="B2878" s="2" t="s">
        <v>205</v>
      </c>
      <c r="C2878" s="2" t="s">
        <v>6624</v>
      </c>
      <c r="D2878" s="2" t="s">
        <v>48</v>
      </c>
      <c r="E2878" s="2" t="s">
        <v>1391</v>
      </c>
      <c r="F2878" s="2" t="s">
        <v>1014</v>
      </c>
      <c r="G2878" s="2" t="s">
        <v>6729</v>
      </c>
    </row>
    <row r="2879" customFormat="false" ht="15" hidden="false" customHeight="false" outlineLevel="0" collapsed="false">
      <c r="A2879" s="2" t="s">
        <v>6730</v>
      </c>
      <c r="B2879" s="2" t="s">
        <v>205</v>
      </c>
      <c r="C2879" s="2" t="s">
        <v>6624</v>
      </c>
      <c r="D2879" s="2" t="s">
        <v>48</v>
      </c>
      <c r="E2879" s="2" t="s">
        <v>1391</v>
      </c>
      <c r="F2879" s="2" t="s">
        <v>1014</v>
      </c>
      <c r="G2879" s="2" t="s">
        <v>6731</v>
      </c>
    </row>
    <row r="2880" customFormat="false" ht="15" hidden="false" customHeight="false" outlineLevel="0" collapsed="false">
      <c r="A2880" s="2" t="s">
        <v>6732</v>
      </c>
      <c r="B2880" s="2" t="s">
        <v>205</v>
      </c>
      <c r="C2880" s="2" t="s">
        <v>6624</v>
      </c>
      <c r="D2880" s="2" t="s">
        <v>48</v>
      </c>
      <c r="E2880" s="2" t="s">
        <v>1391</v>
      </c>
      <c r="F2880" s="2" t="s">
        <v>1014</v>
      </c>
      <c r="G2880" s="2" t="s">
        <v>6733</v>
      </c>
    </row>
    <row r="2881" customFormat="false" ht="15" hidden="false" customHeight="false" outlineLevel="0" collapsed="false">
      <c r="A2881" s="2" t="s">
        <v>6734</v>
      </c>
      <c r="B2881" s="2" t="s">
        <v>205</v>
      </c>
      <c r="C2881" s="2" t="s">
        <v>6624</v>
      </c>
      <c r="D2881" s="2" t="s">
        <v>48</v>
      </c>
      <c r="E2881" s="2" t="s">
        <v>1391</v>
      </c>
      <c r="F2881" s="2" t="s">
        <v>1014</v>
      </c>
      <c r="G2881" s="2" t="s">
        <v>6735</v>
      </c>
    </row>
    <row r="2882" customFormat="false" ht="15" hidden="false" customHeight="false" outlineLevel="0" collapsed="false">
      <c r="A2882" s="2" t="s">
        <v>6736</v>
      </c>
      <c r="B2882" s="2" t="s">
        <v>205</v>
      </c>
      <c r="C2882" s="2" t="s">
        <v>6624</v>
      </c>
      <c r="D2882" s="2" t="s">
        <v>48</v>
      </c>
      <c r="E2882" s="2" t="s">
        <v>1391</v>
      </c>
      <c r="F2882" s="2" t="s">
        <v>1014</v>
      </c>
      <c r="G2882" s="2" t="s">
        <v>6737</v>
      </c>
    </row>
    <row r="2883" customFormat="false" ht="15" hidden="false" customHeight="false" outlineLevel="0" collapsed="false">
      <c r="A2883" s="2" t="s">
        <v>6738</v>
      </c>
      <c r="B2883" s="2" t="s">
        <v>205</v>
      </c>
      <c r="C2883" s="2" t="s">
        <v>6624</v>
      </c>
      <c r="D2883" s="2" t="s">
        <v>48</v>
      </c>
      <c r="E2883" s="2" t="s">
        <v>1391</v>
      </c>
      <c r="F2883" s="2" t="s">
        <v>1014</v>
      </c>
      <c r="G2883" s="2" t="s">
        <v>6739</v>
      </c>
    </row>
    <row r="2884" customFormat="false" ht="15" hidden="false" customHeight="false" outlineLevel="0" collapsed="false">
      <c r="A2884" s="2" t="s">
        <v>6740</v>
      </c>
      <c r="B2884" s="2" t="s">
        <v>205</v>
      </c>
      <c r="C2884" s="2" t="s">
        <v>6624</v>
      </c>
      <c r="D2884" s="2" t="s">
        <v>48</v>
      </c>
      <c r="E2884" s="2" t="s">
        <v>1391</v>
      </c>
      <c r="F2884" s="2" t="s">
        <v>1014</v>
      </c>
      <c r="G2884" s="2" t="s">
        <v>6741</v>
      </c>
    </row>
    <row r="2885" customFormat="false" ht="15" hidden="false" customHeight="false" outlineLevel="0" collapsed="false">
      <c r="A2885" s="2" t="s">
        <v>6742</v>
      </c>
      <c r="B2885" s="2" t="s">
        <v>205</v>
      </c>
      <c r="C2885" s="2" t="s">
        <v>6624</v>
      </c>
      <c r="D2885" s="2" t="s">
        <v>48</v>
      </c>
      <c r="E2885" s="2" t="s">
        <v>1391</v>
      </c>
      <c r="F2885" s="2" t="s">
        <v>1014</v>
      </c>
      <c r="G2885" s="2" t="s">
        <v>6743</v>
      </c>
    </row>
    <row r="2886" customFormat="false" ht="15" hidden="false" customHeight="false" outlineLevel="0" collapsed="false">
      <c r="A2886" s="2" t="s">
        <v>6744</v>
      </c>
      <c r="B2886" s="2" t="s">
        <v>205</v>
      </c>
      <c r="C2886" s="2" t="s">
        <v>6624</v>
      </c>
      <c r="D2886" s="2" t="s">
        <v>48</v>
      </c>
      <c r="E2886" s="2" t="s">
        <v>1391</v>
      </c>
      <c r="F2886" s="2" t="s">
        <v>1014</v>
      </c>
      <c r="G2886" s="2" t="s">
        <v>6745</v>
      </c>
    </row>
    <row r="2887" customFormat="false" ht="15" hidden="false" customHeight="false" outlineLevel="0" collapsed="false">
      <c r="A2887" s="2" t="s">
        <v>6746</v>
      </c>
      <c r="B2887" s="2" t="s">
        <v>205</v>
      </c>
      <c r="C2887" s="2" t="s">
        <v>6624</v>
      </c>
      <c r="D2887" s="2" t="s">
        <v>48</v>
      </c>
      <c r="E2887" s="2" t="s">
        <v>1391</v>
      </c>
      <c r="F2887" s="2" t="s">
        <v>1014</v>
      </c>
      <c r="G2887" s="2" t="s">
        <v>6747</v>
      </c>
    </row>
    <row r="2888" customFormat="false" ht="15" hidden="false" customHeight="false" outlineLevel="0" collapsed="false">
      <c r="A2888" s="2" t="s">
        <v>6748</v>
      </c>
      <c r="B2888" s="2" t="s">
        <v>205</v>
      </c>
      <c r="C2888" s="2" t="s">
        <v>6624</v>
      </c>
      <c r="D2888" s="2" t="s">
        <v>48</v>
      </c>
      <c r="E2888" s="2" t="s">
        <v>1391</v>
      </c>
      <c r="F2888" s="2" t="s">
        <v>1014</v>
      </c>
      <c r="G2888" s="2" t="s">
        <v>6749</v>
      </c>
    </row>
    <row r="2889" customFormat="false" ht="15" hidden="false" customHeight="false" outlineLevel="0" collapsed="false">
      <c r="A2889" s="2" t="s">
        <v>6750</v>
      </c>
      <c r="B2889" s="2" t="s">
        <v>205</v>
      </c>
      <c r="C2889" s="2" t="s">
        <v>6624</v>
      </c>
      <c r="D2889" s="2" t="s">
        <v>48</v>
      </c>
      <c r="E2889" s="2" t="s">
        <v>1391</v>
      </c>
      <c r="F2889" s="2" t="s">
        <v>1014</v>
      </c>
      <c r="G2889" s="2" t="s">
        <v>6751</v>
      </c>
    </row>
    <row r="2890" customFormat="false" ht="15" hidden="false" customHeight="false" outlineLevel="0" collapsed="false">
      <c r="A2890" s="2" t="s">
        <v>6752</v>
      </c>
      <c r="B2890" s="2" t="s">
        <v>205</v>
      </c>
      <c r="C2890" s="2" t="s">
        <v>6624</v>
      </c>
      <c r="D2890" s="2" t="s">
        <v>48</v>
      </c>
      <c r="E2890" s="2" t="s">
        <v>1391</v>
      </c>
      <c r="F2890" s="2" t="s">
        <v>1014</v>
      </c>
      <c r="G2890" s="2" t="s">
        <v>6753</v>
      </c>
    </row>
    <row r="2891" customFormat="false" ht="15" hidden="false" customHeight="false" outlineLevel="0" collapsed="false">
      <c r="A2891" s="2" t="s">
        <v>6754</v>
      </c>
      <c r="B2891" s="2" t="s">
        <v>205</v>
      </c>
      <c r="C2891" s="2" t="s">
        <v>6624</v>
      </c>
      <c r="D2891" s="2" t="s">
        <v>48</v>
      </c>
      <c r="E2891" s="2" t="s">
        <v>1391</v>
      </c>
      <c r="F2891" s="2" t="s">
        <v>1014</v>
      </c>
      <c r="G2891" s="2" t="s">
        <v>6755</v>
      </c>
    </row>
    <row r="2892" customFormat="false" ht="15" hidden="false" customHeight="false" outlineLevel="0" collapsed="false">
      <c r="A2892" s="2" t="s">
        <v>6756</v>
      </c>
      <c r="B2892" s="2" t="s">
        <v>205</v>
      </c>
      <c r="C2892" s="2" t="s">
        <v>6624</v>
      </c>
      <c r="D2892" s="2" t="s">
        <v>48</v>
      </c>
      <c r="E2892" s="2" t="s">
        <v>1391</v>
      </c>
      <c r="F2892" s="2" t="s">
        <v>1014</v>
      </c>
      <c r="G2892" s="2" t="s">
        <v>6757</v>
      </c>
    </row>
    <row r="2893" customFormat="false" ht="15" hidden="false" customHeight="false" outlineLevel="0" collapsed="false">
      <c r="A2893" s="2" t="s">
        <v>6758</v>
      </c>
      <c r="B2893" s="2" t="s">
        <v>205</v>
      </c>
      <c r="C2893" s="2" t="s">
        <v>6624</v>
      </c>
      <c r="D2893" s="2" t="s">
        <v>48</v>
      </c>
      <c r="E2893" s="2" t="s">
        <v>1391</v>
      </c>
      <c r="F2893" s="2" t="s">
        <v>1014</v>
      </c>
      <c r="G2893" s="2" t="s">
        <v>6759</v>
      </c>
    </row>
    <row r="2894" customFormat="false" ht="15" hidden="false" customHeight="false" outlineLevel="0" collapsed="false">
      <c r="A2894" s="2" t="s">
        <v>6760</v>
      </c>
      <c r="B2894" s="2" t="s">
        <v>205</v>
      </c>
      <c r="C2894" s="2" t="s">
        <v>6624</v>
      </c>
      <c r="D2894" s="2" t="s">
        <v>48</v>
      </c>
      <c r="E2894" s="2" t="s">
        <v>1391</v>
      </c>
      <c r="F2894" s="2" t="s">
        <v>1014</v>
      </c>
      <c r="G2894" s="2" t="s">
        <v>6761</v>
      </c>
    </row>
    <row r="2895" customFormat="false" ht="15" hidden="false" customHeight="false" outlineLevel="0" collapsed="false">
      <c r="A2895" s="2" t="s">
        <v>6762</v>
      </c>
      <c r="B2895" s="2" t="s">
        <v>205</v>
      </c>
      <c r="C2895" s="2" t="s">
        <v>6624</v>
      </c>
      <c r="D2895" s="2" t="s">
        <v>48</v>
      </c>
      <c r="E2895" s="2" t="s">
        <v>1391</v>
      </c>
      <c r="F2895" s="2" t="s">
        <v>1014</v>
      </c>
      <c r="G2895" s="2" t="s">
        <v>6763</v>
      </c>
    </row>
    <row r="2896" customFormat="false" ht="15" hidden="false" customHeight="false" outlineLevel="0" collapsed="false">
      <c r="A2896" s="2" t="s">
        <v>6764</v>
      </c>
      <c r="B2896" s="2" t="s">
        <v>205</v>
      </c>
      <c r="C2896" s="2" t="s">
        <v>6624</v>
      </c>
      <c r="D2896" s="2" t="s">
        <v>48</v>
      </c>
      <c r="E2896" s="2" t="s">
        <v>1391</v>
      </c>
      <c r="F2896" s="2" t="s">
        <v>1014</v>
      </c>
      <c r="G2896" s="2" t="s">
        <v>6765</v>
      </c>
    </row>
    <row r="2897" customFormat="false" ht="15" hidden="false" customHeight="false" outlineLevel="0" collapsed="false">
      <c r="A2897" s="2" t="s">
        <v>6766</v>
      </c>
      <c r="B2897" s="2" t="s">
        <v>205</v>
      </c>
      <c r="C2897" s="2" t="s">
        <v>6624</v>
      </c>
      <c r="D2897" s="2" t="s">
        <v>48</v>
      </c>
      <c r="E2897" s="2" t="s">
        <v>1391</v>
      </c>
      <c r="F2897" s="2" t="s">
        <v>1014</v>
      </c>
      <c r="G2897" s="2" t="s">
        <v>6767</v>
      </c>
    </row>
    <row r="2898" customFormat="false" ht="15" hidden="false" customHeight="false" outlineLevel="0" collapsed="false">
      <c r="A2898" s="2" t="s">
        <v>6768</v>
      </c>
      <c r="B2898" s="2" t="s">
        <v>205</v>
      </c>
      <c r="C2898" s="2" t="s">
        <v>6624</v>
      </c>
      <c r="D2898" s="2" t="s">
        <v>48</v>
      </c>
      <c r="E2898" s="2" t="s">
        <v>1391</v>
      </c>
      <c r="F2898" s="2" t="s">
        <v>1014</v>
      </c>
      <c r="G2898" s="2" t="s">
        <v>6769</v>
      </c>
    </row>
    <row r="2899" customFormat="false" ht="15" hidden="false" customHeight="false" outlineLevel="0" collapsed="false">
      <c r="A2899" s="2" t="s">
        <v>6770</v>
      </c>
      <c r="B2899" s="2" t="s">
        <v>205</v>
      </c>
      <c r="C2899" s="2" t="s">
        <v>6624</v>
      </c>
      <c r="D2899" s="2" t="s">
        <v>48</v>
      </c>
      <c r="E2899" s="2" t="s">
        <v>1391</v>
      </c>
      <c r="F2899" s="2" t="s">
        <v>1014</v>
      </c>
      <c r="G2899" s="2" t="s">
        <v>6771</v>
      </c>
    </row>
    <row r="2900" customFormat="false" ht="15" hidden="false" customHeight="false" outlineLevel="0" collapsed="false">
      <c r="A2900" s="2" t="s">
        <v>6772</v>
      </c>
      <c r="B2900" s="2" t="s">
        <v>205</v>
      </c>
      <c r="C2900" s="2" t="s">
        <v>6624</v>
      </c>
      <c r="D2900" s="2" t="s">
        <v>48</v>
      </c>
      <c r="E2900" s="2" t="s">
        <v>1391</v>
      </c>
      <c r="F2900" s="2" t="s">
        <v>1014</v>
      </c>
      <c r="G2900" s="2" t="s">
        <v>6773</v>
      </c>
    </row>
    <row r="2901" customFormat="false" ht="15" hidden="false" customHeight="false" outlineLevel="0" collapsed="false">
      <c r="A2901" s="2" t="s">
        <v>6774</v>
      </c>
      <c r="B2901" s="2" t="s">
        <v>205</v>
      </c>
      <c r="C2901" s="2" t="s">
        <v>6624</v>
      </c>
      <c r="D2901" s="2" t="s">
        <v>48</v>
      </c>
      <c r="E2901" s="2" t="s">
        <v>1391</v>
      </c>
      <c r="F2901" s="2" t="s">
        <v>1014</v>
      </c>
      <c r="G2901" s="2" t="s">
        <v>6775</v>
      </c>
    </row>
    <row r="2902" customFormat="false" ht="15" hidden="false" customHeight="false" outlineLevel="0" collapsed="false">
      <c r="A2902" s="2" t="s">
        <v>6776</v>
      </c>
      <c r="B2902" s="2" t="s">
        <v>205</v>
      </c>
      <c r="C2902" s="2" t="s">
        <v>6624</v>
      </c>
      <c r="D2902" s="2" t="s">
        <v>48</v>
      </c>
      <c r="E2902" s="2" t="s">
        <v>1391</v>
      </c>
      <c r="F2902" s="2" t="s">
        <v>1014</v>
      </c>
      <c r="G2902" s="2" t="s">
        <v>6777</v>
      </c>
    </row>
    <row r="2903" customFormat="false" ht="15" hidden="false" customHeight="false" outlineLevel="0" collapsed="false">
      <c r="A2903" s="2" t="s">
        <v>6778</v>
      </c>
      <c r="B2903" s="2" t="s">
        <v>205</v>
      </c>
      <c r="C2903" s="2" t="s">
        <v>6624</v>
      </c>
      <c r="D2903" s="2" t="s">
        <v>48</v>
      </c>
      <c r="E2903" s="2" t="s">
        <v>1391</v>
      </c>
      <c r="F2903" s="2" t="s">
        <v>1014</v>
      </c>
      <c r="G2903" s="2" t="s">
        <v>6779</v>
      </c>
    </row>
    <row r="2904" customFormat="false" ht="15" hidden="false" customHeight="false" outlineLevel="0" collapsed="false">
      <c r="A2904" s="2" t="s">
        <v>6780</v>
      </c>
      <c r="B2904" s="2" t="s">
        <v>205</v>
      </c>
      <c r="C2904" s="2" t="s">
        <v>6624</v>
      </c>
      <c r="D2904" s="2" t="s">
        <v>48</v>
      </c>
      <c r="E2904" s="2" t="s">
        <v>1391</v>
      </c>
      <c r="F2904" s="2" t="s">
        <v>1014</v>
      </c>
      <c r="G2904" s="2" t="s">
        <v>6781</v>
      </c>
    </row>
    <row r="2905" customFormat="false" ht="15" hidden="false" customHeight="false" outlineLevel="0" collapsed="false">
      <c r="A2905" s="2" t="s">
        <v>6782</v>
      </c>
      <c r="B2905" s="2" t="s">
        <v>205</v>
      </c>
      <c r="C2905" s="2" t="s">
        <v>6624</v>
      </c>
      <c r="D2905" s="2" t="s">
        <v>48</v>
      </c>
      <c r="E2905" s="2" t="s">
        <v>1391</v>
      </c>
      <c r="F2905" s="2" t="s">
        <v>1014</v>
      </c>
      <c r="G2905" s="2" t="s">
        <v>6783</v>
      </c>
    </row>
    <row r="2906" customFormat="false" ht="15" hidden="false" customHeight="false" outlineLevel="0" collapsed="false">
      <c r="A2906" s="2" t="s">
        <v>6784</v>
      </c>
      <c r="B2906" s="2" t="s">
        <v>205</v>
      </c>
      <c r="C2906" s="2" t="s">
        <v>6624</v>
      </c>
      <c r="D2906" s="2" t="s">
        <v>48</v>
      </c>
      <c r="E2906" s="2" t="s">
        <v>1391</v>
      </c>
      <c r="F2906" s="2" t="s">
        <v>1014</v>
      </c>
      <c r="G2906" s="2" t="s">
        <v>6785</v>
      </c>
    </row>
    <row r="2907" customFormat="false" ht="15" hidden="false" customHeight="false" outlineLevel="0" collapsed="false">
      <c r="A2907" s="2" t="s">
        <v>6786</v>
      </c>
      <c r="B2907" s="2" t="s">
        <v>205</v>
      </c>
      <c r="C2907" s="2" t="s">
        <v>6624</v>
      </c>
      <c r="D2907" s="2" t="s">
        <v>48</v>
      </c>
      <c r="E2907" s="2" t="s">
        <v>1391</v>
      </c>
      <c r="F2907" s="2" t="s">
        <v>1014</v>
      </c>
      <c r="G2907" s="2" t="s">
        <v>6787</v>
      </c>
    </row>
    <row r="2908" customFormat="false" ht="15" hidden="false" customHeight="false" outlineLevel="0" collapsed="false">
      <c r="A2908" s="2" t="s">
        <v>6788</v>
      </c>
      <c r="B2908" s="2" t="s">
        <v>205</v>
      </c>
      <c r="C2908" s="2" t="s">
        <v>6624</v>
      </c>
      <c r="D2908" s="2" t="s">
        <v>48</v>
      </c>
      <c r="E2908" s="2" t="s">
        <v>1391</v>
      </c>
      <c r="F2908" s="2" t="s">
        <v>1014</v>
      </c>
      <c r="G2908" s="2" t="s">
        <v>6789</v>
      </c>
    </row>
    <row r="2909" customFormat="false" ht="15" hidden="false" customHeight="false" outlineLevel="0" collapsed="false">
      <c r="A2909" s="2" t="s">
        <v>6790</v>
      </c>
      <c r="B2909" s="2" t="s">
        <v>205</v>
      </c>
      <c r="C2909" s="2" t="s">
        <v>6624</v>
      </c>
      <c r="D2909" s="2" t="s">
        <v>48</v>
      </c>
      <c r="E2909" s="2" t="s">
        <v>1391</v>
      </c>
      <c r="F2909" s="2" t="s">
        <v>1014</v>
      </c>
      <c r="G2909" s="2" t="s">
        <v>6791</v>
      </c>
    </row>
    <row r="2910" customFormat="false" ht="15" hidden="false" customHeight="false" outlineLevel="0" collapsed="false">
      <c r="A2910" s="2" t="s">
        <v>6792</v>
      </c>
      <c r="B2910" s="2" t="s">
        <v>205</v>
      </c>
      <c r="C2910" s="2" t="s">
        <v>6624</v>
      </c>
      <c r="D2910" s="2" t="s">
        <v>48</v>
      </c>
      <c r="E2910" s="2" t="s">
        <v>1391</v>
      </c>
      <c r="F2910" s="2" t="s">
        <v>1014</v>
      </c>
      <c r="G2910" s="2" t="s">
        <v>6793</v>
      </c>
    </row>
    <row r="2911" customFormat="false" ht="15" hidden="false" customHeight="false" outlineLevel="0" collapsed="false">
      <c r="A2911" s="2" t="s">
        <v>6794</v>
      </c>
      <c r="B2911" s="2" t="s">
        <v>205</v>
      </c>
      <c r="C2911" s="2" t="s">
        <v>6624</v>
      </c>
      <c r="D2911" s="2" t="s">
        <v>48</v>
      </c>
      <c r="E2911" s="2" t="s">
        <v>1391</v>
      </c>
      <c r="F2911" s="2" t="s">
        <v>1014</v>
      </c>
      <c r="G2911" s="2" t="s">
        <v>6795</v>
      </c>
    </row>
    <row r="2912" customFormat="false" ht="15" hidden="false" customHeight="false" outlineLevel="0" collapsed="false">
      <c r="A2912" s="2" t="s">
        <v>6796</v>
      </c>
      <c r="B2912" s="2" t="s">
        <v>205</v>
      </c>
      <c r="C2912" s="2" t="s">
        <v>6624</v>
      </c>
      <c r="D2912" s="2" t="s">
        <v>48</v>
      </c>
      <c r="E2912" s="2" t="s">
        <v>1391</v>
      </c>
      <c r="F2912" s="2" t="s">
        <v>1014</v>
      </c>
      <c r="G2912" s="2" t="s">
        <v>6797</v>
      </c>
    </row>
    <row r="2913" customFormat="false" ht="15" hidden="false" customHeight="false" outlineLevel="0" collapsed="false">
      <c r="A2913" s="2" t="s">
        <v>6798</v>
      </c>
      <c r="B2913" s="2" t="s">
        <v>205</v>
      </c>
      <c r="C2913" s="2" t="s">
        <v>6624</v>
      </c>
      <c r="D2913" s="2" t="s">
        <v>48</v>
      </c>
      <c r="E2913" s="2" t="s">
        <v>1391</v>
      </c>
      <c r="F2913" s="2" t="s">
        <v>1014</v>
      </c>
      <c r="G2913" s="2" t="s">
        <v>6799</v>
      </c>
    </row>
    <row r="2914" customFormat="false" ht="15" hidden="false" customHeight="false" outlineLevel="0" collapsed="false">
      <c r="A2914" s="2" t="s">
        <v>6800</v>
      </c>
      <c r="B2914" s="2" t="s">
        <v>205</v>
      </c>
      <c r="C2914" s="2" t="s">
        <v>6624</v>
      </c>
      <c r="D2914" s="2" t="s">
        <v>48</v>
      </c>
      <c r="E2914" s="2" t="s">
        <v>1391</v>
      </c>
      <c r="F2914" s="2" t="s">
        <v>1014</v>
      </c>
      <c r="G2914" s="2" t="s">
        <v>6801</v>
      </c>
    </row>
    <row r="2915" customFormat="false" ht="15" hidden="false" customHeight="false" outlineLevel="0" collapsed="false">
      <c r="A2915" s="2" t="s">
        <v>6802</v>
      </c>
      <c r="B2915" s="2" t="s">
        <v>205</v>
      </c>
      <c r="C2915" s="2" t="s">
        <v>6624</v>
      </c>
      <c r="D2915" s="2" t="s">
        <v>48</v>
      </c>
      <c r="E2915" s="2" t="s">
        <v>1391</v>
      </c>
      <c r="F2915" s="2" t="s">
        <v>1014</v>
      </c>
      <c r="G2915" s="2" t="s">
        <v>6803</v>
      </c>
    </row>
    <row r="2916" customFormat="false" ht="15" hidden="false" customHeight="false" outlineLevel="0" collapsed="false">
      <c r="A2916" s="2" t="s">
        <v>6804</v>
      </c>
      <c r="B2916" s="2" t="s">
        <v>205</v>
      </c>
      <c r="C2916" s="2" t="s">
        <v>6624</v>
      </c>
      <c r="D2916" s="2" t="s">
        <v>48</v>
      </c>
      <c r="E2916" s="2" t="s">
        <v>1391</v>
      </c>
      <c r="F2916" s="2" t="s">
        <v>1014</v>
      </c>
      <c r="G2916" s="2" t="s">
        <v>6805</v>
      </c>
    </row>
    <row r="2917" customFormat="false" ht="15" hidden="false" customHeight="false" outlineLevel="0" collapsed="false">
      <c r="A2917" s="2" t="s">
        <v>6806</v>
      </c>
      <c r="B2917" s="2" t="s">
        <v>205</v>
      </c>
      <c r="C2917" s="2" t="s">
        <v>6624</v>
      </c>
      <c r="D2917" s="2" t="s">
        <v>48</v>
      </c>
      <c r="E2917" s="2" t="s">
        <v>1391</v>
      </c>
      <c r="F2917" s="2" t="s">
        <v>1014</v>
      </c>
      <c r="G2917" s="2" t="s">
        <v>6807</v>
      </c>
    </row>
    <row r="2918" customFormat="false" ht="15" hidden="false" customHeight="false" outlineLevel="0" collapsed="false">
      <c r="A2918" s="2" t="s">
        <v>6808</v>
      </c>
      <c r="B2918" s="2" t="s">
        <v>205</v>
      </c>
      <c r="C2918" s="2" t="s">
        <v>6624</v>
      </c>
      <c r="D2918" s="2" t="s">
        <v>48</v>
      </c>
      <c r="E2918" s="2" t="s">
        <v>1391</v>
      </c>
      <c r="F2918" s="2" t="s">
        <v>1014</v>
      </c>
      <c r="G2918" s="2" t="s">
        <v>6809</v>
      </c>
    </row>
    <row r="2919" customFormat="false" ht="15" hidden="false" customHeight="false" outlineLevel="0" collapsed="false">
      <c r="A2919" s="2" t="s">
        <v>6810</v>
      </c>
      <c r="B2919" s="2" t="s">
        <v>205</v>
      </c>
      <c r="C2919" s="2" t="s">
        <v>6624</v>
      </c>
      <c r="D2919" s="2" t="s">
        <v>48</v>
      </c>
      <c r="E2919" s="2" t="s">
        <v>1391</v>
      </c>
      <c r="F2919" s="2" t="s">
        <v>1014</v>
      </c>
      <c r="G2919" s="2" t="s">
        <v>6811</v>
      </c>
    </row>
    <row r="2920" customFormat="false" ht="15" hidden="false" customHeight="false" outlineLevel="0" collapsed="false">
      <c r="A2920" s="2" t="s">
        <v>6812</v>
      </c>
      <c r="B2920" s="2" t="s">
        <v>205</v>
      </c>
      <c r="C2920" s="2" t="s">
        <v>6624</v>
      </c>
      <c r="D2920" s="2" t="s">
        <v>48</v>
      </c>
      <c r="E2920" s="2" t="s">
        <v>1391</v>
      </c>
      <c r="F2920" s="2" t="s">
        <v>1014</v>
      </c>
      <c r="G2920" s="2" t="s">
        <v>6813</v>
      </c>
    </row>
    <row r="2921" customFormat="false" ht="15" hidden="false" customHeight="false" outlineLevel="0" collapsed="false">
      <c r="A2921" s="2" t="s">
        <v>6814</v>
      </c>
      <c r="B2921" s="2" t="s">
        <v>205</v>
      </c>
      <c r="C2921" s="2" t="s">
        <v>6624</v>
      </c>
      <c r="D2921" s="2" t="s">
        <v>48</v>
      </c>
      <c r="E2921" s="2" t="s">
        <v>1391</v>
      </c>
      <c r="F2921" s="2" t="s">
        <v>1014</v>
      </c>
      <c r="G2921" s="2" t="s">
        <v>6815</v>
      </c>
    </row>
    <row r="2922" customFormat="false" ht="15" hidden="false" customHeight="false" outlineLevel="0" collapsed="false">
      <c r="A2922" s="2" t="s">
        <v>6816</v>
      </c>
      <c r="B2922" s="2" t="s">
        <v>205</v>
      </c>
      <c r="C2922" s="2" t="s">
        <v>6624</v>
      </c>
      <c r="D2922" s="2" t="s">
        <v>48</v>
      </c>
      <c r="E2922" s="2" t="s">
        <v>1391</v>
      </c>
      <c r="F2922" s="2" t="s">
        <v>1014</v>
      </c>
      <c r="G2922" s="2" t="s">
        <v>6817</v>
      </c>
    </row>
    <row r="2923" customFormat="false" ht="15" hidden="false" customHeight="false" outlineLevel="0" collapsed="false">
      <c r="A2923" s="2" t="s">
        <v>6818</v>
      </c>
      <c r="B2923" s="2" t="s">
        <v>205</v>
      </c>
      <c r="C2923" s="2" t="s">
        <v>6624</v>
      </c>
      <c r="D2923" s="2" t="s">
        <v>48</v>
      </c>
      <c r="E2923" s="2" t="s">
        <v>1391</v>
      </c>
      <c r="F2923" s="2" t="s">
        <v>1014</v>
      </c>
      <c r="G2923" s="2" t="s">
        <v>6819</v>
      </c>
    </row>
    <row r="2924" customFormat="false" ht="15" hidden="false" customHeight="false" outlineLevel="0" collapsed="false">
      <c r="A2924" s="2" t="s">
        <v>6820</v>
      </c>
      <c r="B2924" s="2" t="s">
        <v>205</v>
      </c>
      <c r="C2924" s="2" t="s">
        <v>6624</v>
      </c>
      <c r="D2924" s="2" t="s">
        <v>48</v>
      </c>
      <c r="E2924" s="2" t="s">
        <v>1391</v>
      </c>
      <c r="F2924" s="2" t="s">
        <v>1014</v>
      </c>
      <c r="G2924" s="2" t="s">
        <v>6821</v>
      </c>
    </row>
    <row r="2925" customFormat="false" ht="15" hidden="false" customHeight="false" outlineLevel="0" collapsed="false">
      <c r="A2925" s="2" t="s">
        <v>6822</v>
      </c>
      <c r="B2925" s="2" t="s">
        <v>205</v>
      </c>
      <c r="C2925" s="2" t="s">
        <v>6624</v>
      </c>
      <c r="D2925" s="2" t="s">
        <v>48</v>
      </c>
      <c r="E2925" s="2" t="s">
        <v>1391</v>
      </c>
      <c r="F2925" s="2" t="s">
        <v>1014</v>
      </c>
      <c r="G2925" s="2" t="s">
        <v>6823</v>
      </c>
    </row>
    <row r="2926" customFormat="false" ht="15" hidden="false" customHeight="false" outlineLevel="0" collapsed="false">
      <c r="A2926" s="2" t="s">
        <v>6824</v>
      </c>
      <c r="B2926" s="2" t="s">
        <v>205</v>
      </c>
      <c r="C2926" s="2" t="s">
        <v>6624</v>
      </c>
      <c r="D2926" s="2" t="s">
        <v>48</v>
      </c>
      <c r="E2926" s="2" t="s">
        <v>1391</v>
      </c>
      <c r="F2926" s="2" t="s">
        <v>1014</v>
      </c>
      <c r="G2926" s="2" t="s">
        <v>6825</v>
      </c>
    </row>
    <row r="2927" customFormat="false" ht="15" hidden="false" customHeight="false" outlineLevel="0" collapsed="false">
      <c r="A2927" s="2" t="s">
        <v>6826</v>
      </c>
      <c r="B2927" s="2" t="s">
        <v>205</v>
      </c>
      <c r="C2927" s="2" t="s">
        <v>6624</v>
      </c>
      <c r="D2927" s="2" t="s">
        <v>48</v>
      </c>
      <c r="E2927" s="2" t="s">
        <v>1391</v>
      </c>
      <c r="F2927" s="2" t="s">
        <v>1014</v>
      </c>
      <c r="G2927" s="2" t="s">
        <v>6827</v>
      </c>
    </row>
    <row r="2928" customFormat="false" ht="15" hidden="false" customHeight="false" outlineLevel="0" collapsed="false">
      <c r="A2928" s="2" t="s">
        <v>6828</v>
      </c>
      <c r="B2928" s="2" t="s">
        <v>205</v>
      </c>
      <c r="C2928" s="2" t="s">
        <v>6624</v>
      </c>
      <c r="D2928" s="2" t="s">
        <v>48</v>
      </c>
      <c r="E2928" s="2" t="s">
        <v>1391</v>
      </c>
      <c r="F2928" s="2" t="s">
        <v>1014</v>
      </c>
      <c r="G2928" s="2" t="s">
        <v>1151</v>
      </c>
    </row>
    <row r="2929" customFormat="false" ht="15" hidden="false" customHeight="false" outlineLevel="0" collapsed="false">
      <c r="A2929" s="2" t="s">
        <v>6829</v>
      </c>
      <c r="B2929" s="2" t="s">
        <v>142</v>
      </c>
      <c r="C2929" s="2" t="s">
        <v>2588</v>
      </c>
      <c r="D2929" s="2" t="s">
        <v>47</v>
      </c>
      <c r="E2929" s="2" t="s">
        <v>1013</v>
      </c>
      <c r="F2929" s="2" t="s">
        <v>1014</v>
      </c>
      <c r="G2929" s="2" t="s">
        <v>2589</v>
      </c>
    </row>
    <row r="2930" customFormat="false" ht="15" hidden="false" customHeight="false" outlineLevel="0" collapsed="false">
      <c r="A2930" s="2" t="s">
        <v>6830</v>
      </c>
      <c r="B2930" s="2" t="s">
        <v>142</v>
      </c>
      <c r="C2930" s="2" t="s">
        <v>2588</v>
      </c>
      <c r="D2930" s="2" t="s">
        <v>47</v>
      </c>
      <c r="E2930" s="2" t="s">
        <v>1013</v>
      </c>
      <c r="F2930" s="2" t="s">
        <v>1014</v>
      </c>
      <c r="G2930" s="2" t="s">
        <v>2592</v>
      </c>
    </row>
    <row r="2931" customFormat="false" ht="15" hidden="false" customHeight="false" outlineLevel="0" collapsed="false">
      <c r="A2931" s="2" t="s">
        <v>6831</v>
      </c>
      <c r="B2931" s="2" t="s">
        <v>142</v>
      </c>
      <c r="C2931" s="2" t="s">
        <v>2588</v>
      </c>
      <c r="D2931" s="2" t="s">
        <v>47</v>
      </c>
      <c r="E2931" s="2" t="s">
        <v>1013</v>
      </c>
      <c r="F2931" s="2" t="s">
        <v>1014</v>
      </c>
      <c r="G2931" s="2" t="s">
        <v>6832</v>
      </c>
    </row>
    <row r="2932" customFormat="false" ht="15" hidden="false" customHeight="false" outlineLevel="0" collapsed="false">
      <c r="A2932" s="2" t="s">
        <v>6833</v>
      </c>
      <c r="B2932" s="2" t="s">
        <v>142</v>
      </c>
      <c r="C2932" s="2" t="s">
        <v>2588</v>
      </c>
      <c r="D2932" s="2" t="s">
        <v>47</v>
      </c>
      <c r="E2932" s="2" t="s">
        <v>1013</v>
      </c>
      <c r="F2932" s="2" t="s">
        <v>1014</v>
      </c>
      <c r="G2932" s="2" t="s">
        <v>6834</v>
      </c>
    </row>
    <row r="2933" customFormat="false" ht="15" hidden="false" customHeight="false" outlineLevel="0" collapsed="false">
      <c r="A2933" s="2" t="s">
        <v>6835</v>
      </c>
      <c r="B2933" s="2" t="s">
        <v>142</v>
      </c>
      <c r="C2933" s="2" t="s">
        <v>2588</v>
      </c>
      <c r="D2933" s="2" t="s">
        <v>47</v>
      </c>
      <c r="E2933" s="2" t="s">
        <v>1013</v>
      </c>
      <c r="F2933" s="2" t="s">
        <v>1014</v>
      </c>
      <c r="G2933" s="2" t="s">
        <v>2598</v>
      </c>
    </row>
    <row r="2934" customFormat="false" ht="15" hidden="false" customHeight="false" outlineLevel="0" collapsed="false">
      <c r="A2934" s="2" t="s">
        <v>6836</v>
      </c>
      <c r="B2934" s="2" t="s">
        <v>142</v>
      </c>
      <c r="C2934" s="2" t="s">
        <v>2588</v>
      </c>
      <c r="D2934" s="2" t="s">
        <v>47</v>
      </c>
      <c r="E2934" s="2" t="s">
        <v>1013</v>
      </c>
      <c r="F2934" s="2" t="s">
        <v>1014</v>
      </c>
      <c r="G2934" s="2" t="s">
        <v>6837</v>
      </c>
    </row>
    <row r="2935" customFormat="false" ht="15" hidden="false" customHeight="false" outlineLevel="0" collapsed="false">
      <c r="A2935" s="2" t="s">
        <v>6838</v>
      </c>
      <c r="B2935" s="2" t="s">
        <v>142</v>
      </c>
      <c r="C2935" s="2" t="s">
        <v>2588</v>
      </c>
      <c r="D2935" s="2" t="s">
        <v>47</v>
      </c>
      <c r="E2935" s="2" t="s">
        <v>1013</v>
      </c>
      <c r="F2935" s="2" t="s">
        <v>1014</v>
      </c>
      <c r="G2935" s="2" t="s">
        <v>6839</v>
      </c>
    </row>
    <row r="2936" customFormat="false" ht="15" hidden="false" customHeight="false" outlineLevel="0" collapsed="false">
      <c r="A2936" s="2" t="s">
        <v>6840</v>
      </c>
      <c r="B2936" s="2" t="s">
        <v>142</v>
      </c>
      <c r="C2936" s="2" t="s">
        <v>2588</v>
      </c>
      <c r="D2936" s="2" t="s">
        <v>47</v>
      </c>
      <c r="E2936" s="2" t="s">
        <v>1013</v>
      </c>
      <c r="F2936" s="2" t="s">
        <v>1014</v>
      </c>
      <c r="G2936" s="2" t="s">
        <v>6841</v>
      </c>
    </row>
    <row r="2937" customFormat="false" ht="15" hidden="false" customHeight="false" outlineLevel="0" collapsed="false">
      <c r="A2937" s="2" t="s">
        <v>6842</v>
      </c>
      <c r="B2937" s="2" t="s">
        <v>142</v>
      </c>
      <c r="C2937" s="2" t="s">
        <v>2588</v>
      </c>
      <c r="D2937" s="2" t="s">
        <v>47</v>
      </c>
      <c r="E2937" s="2" t="s">
        <v>1013</v>
      </c>
      <c r="F2937" s="2" t="s">
        <v>1014</v>
      </c>
      <c r="G2937" s="2" t="s">
        <v>6843</v>
      </c>
    </row>
    <row r="2938" customFormat="false" ht="15" hidden="false" customHeight="false" outlineLevel="0" collapsed="false">
      <c r="A2938" s="2" t="s">
        <v>6844</v>
      </c>
      <c r="B2938" s="2" t="s">
        <v>142</v>
      </c>
      <c r="C2938" s="2" t="s">
        <v>2588</v>
      </c>
      <c r="D2938" s="2" t="s">
        <v>47</v>
      </c>
      <c r="E2938" s="2" t="s">
        <v>1013</v>
      </c>
      <c r="F2938" s="2" t="s">
        <v>1014</v>
      </c>
      <c r="G2938" s="2" t="s">
        <v>6845</v>
      </c>
    </row>
    <row r="2939" customFormat="false" ht="15" hidden="false" customHeight="false" outlineLevel="0" collapsed="false">
      <c r="A2939" s="2" t="s">
        <v>6846</v>
      </c>
      <c r="B2939" s="2" t="s">
        <v>142</v>
      </c>
      <c r="C2939" s="2" t="s">
        <v>2588</v>
      </c>
      <c r="D2939" s="2" t="s">
        <v>47</v>
      </c>
      <c r="E2939" s="2" t="s">
        <v>1013</v>
      </c>
      <c r="F2939" s="2" t="s">
        <v>1014</v>
      </c>
      <c r="G2939" s="2" t="s">
        <v>6847</v>
      </c>
    </row>
    <row r="2940" customFormat="false" ht="15" hidden="false" customHeight="false" outlineLevel="0" collapsed="false">
      <c r="A2940" s="2" t="s">
        <v>6848</v>
      </c>
      <c r="B2940" s="2" t="s">
        <v>142</v>
      </c>
      <c r="C2940" s="2" t="s">
        <v>2588</v>
      </c>
      <c r="D2940" s="2" t="s">
        <v>47</v>
      </c>
      <c r="E2940" s="2" t="s">
        <v>1013</v>
      </c>
      <c r="F2940" s="2" t="s">
        <v>1014</v>
      </c>
      <c r="G2940" s="2" t="s">
        <v>2602</v>
      </c>
    </row>
    <row r="2941" customFormat="false" ht="15" hidden="false" customHeight="false" outlineLevel="0" collapsed="false">
      <c r="A2941" s="2" t="s">
        <v>6849</v>
      </c>
      <c r="B2941" s="2" t="s">
        <v>142</v>
      </c>
      <c r="C2941" s="2" t="s">
        <v>2588</v>
      </c>
      <c r="D2941" s="2" t="s">
        <v>47</v>
      </c>
      <c r="E2941" s="2" t="s">
        <v>1013</v>
      </c>
      <c r="F2941" s="2" t="s">
        <v>1014</v>
      </c>
      <c r="G2941" s="2" t="s">
        <v>2589</v>
      </c>
    </row>
    <row r="2942" customFormat="false" ht="15" hidden="false" customHeight="false" outlineLevel="0" collapsed="false">
      <c r="A2942" s="2" t="s">
        <v>6850</v>
      </c>
      <c r="B2942" s="2" t="s">
        <v>142</v>
      </c>
      <c r="C2942" s="2" t="s">
        <v>2588</v>
      </c>
      <c r="D2942" s="2" t="s">
        <v>47</v>
      </c>
      <c r="E2942" s="2" t="s">
        <v>1013</v>
      </c>
      <c r="F2942" s="2" t="s">
        <v>1014</v>
      </c>
      <c r="G2942" s="2" t="s">
        <v>2589</v>
      </c>
    </row>
    <row r="2943" customFormat="false" ht="15" hidden="false" customHeight="false" outlineLevel="0" collapsed="false">
      <c r="A2943" s="2" t="s">
        <v>6851</v>
      </c>
      <c r="B2943" s="2" t="s">
        <v>142</v>
      </c>
      <c r="C2943" s="2" t="s">
        <v>2588</v>
      </c>
      <c r="D2943" s="2" t="s">
        <v>47</v>
      </c>
      <c r="E2943" s="2" t="s">
        <v>1013</v>
      </c>
      <c r="F2943" s="2" t="s">
        <v>1014</v>
      </c>
      <c r="G2943" s="2" t="s">
        <v>2589</v>
      </c>
    </row>
    <row r="2944" customFormat="false" ht="15" hidden="false" customHeight="false" outlineLevel="0" collapsed="false">
      <c r="A2944" s="2" t="s">
        <v>6852</v>
      </c>
      <c r="B2944" s="2" t="s">
        <v>142</v>
      </c>
      <c r="C2944" s="2" t="s">
        <v>2588</v>
      </c>
      <c r="D2944" s="2" t="s">
        <v>47</v>
      </c>
      <c r="E2944" s="2" t="s">
        <v>1013</v>
      </c>
      <c r="F2944" s="2" t="s">
        <v>1014</v>
      </c>
      <c r="G2944" s="2" t="s">
        <v>2589</v>
      </c>
    </row>
    <row r="2945" customFormat="false" ht="15" hidden="false" customHeight="false" outlineLevel="0" collapsed="false">
      <c r="A2945" s="2" t="s">
        <v>6853</v>
      </c>
      <c r="B2945" s="2" t="s">
        <v>142</v>
      </c>
      <c r="C2945" s="2" t="s">
        <v>2588</v>
      </c>
      <c r="D2945" s="2" t="s">
        <v>47</v>
      </c>
      <c r="E2945" s="2" t="s">
        <v>1013</v>
      </c>
      <c r="F2945" s="2" t="s">
        <v>1014</v>
      </c>
      <c r="G2945" s="2" t="s">
        <v>2589</v>
      </c>
    </row>
    <row r="2946" customFormat="false" ht="15" hidden="false" customHeight="false" outlineLevel="0" collapsed="false">
      <c r="A2946" s="2" t="s">
        <v>6854</v>
      </c>
      <c r="B2946" s="2" t="s">
        <v>142</v>
      </c>
      <c r="C2946" s="2" t="s">
        <v>2588</v>
      </c>
      <c r="D2946" s="2" t="s">
        <v>47</v>
      </c>
      <c r="E2946" s="2" t="s">
        <v>1013</v>
      </c>
      <c r="F2946" s="2" t="s">
        <v>1014</v>
      </c>
      <c r="G2946" s="2" t="s">
        <v>2589</v>
      </c>
    </row>
    <row r="2947" customFormat="false" ht="15" hidden="false" customHeight="false" outlineLevel="0" collapsed="false">
      <c r="A2947" s="2" t="s">
        <v>6855</v>
      </c>
      <c r="B2947" s="2" t="s">
        <v>142</v>
      </c>
      <c r="C2947" s="2" t="s">
        <v>2588</v>
      </c>
      <c r="D2947" s="2" t="s">
        <v>47</v>
      </c>
      <c r="E2947" s="2" t="s">
        <v>1013</v>
      </c>
      <c r="F2947" s="2" t="s">
        <v>1014</v>
      </c>
      <c r="G2947" s="2" t="s">
        <v>2589</v>
      </c>
    </row>
    <row r="2948" customFormat="false" ht="15" hidden="false" customHeight="false" outlineLevel="0" collapsed="false">
      <c r="A2948" s="2" t="s">
        <v>6856</v>
      </c>
      <c r="B2948" s="2" t="s">
        <v>142</v>
      </c>
      <c r="C2948" s="2" t="s">
        <v>2588</v>
      </c>
      <c r="D2948" s="2" t="s">
        <v>47</v>
      </c>
      <c r="E2948" s="2" t="s">
        <v>1013</v>
      </c>
      <c r="F2948" s="2" t="s">
        <v>1014</v>
      </c>
      <c r="G2948" s="2" t="s">
        <v>2589</v>
      </c>
    </row>
    <row r="2949" customFormat="false" ht="15" hidden="false" customHeight="false" outlineLevel="0" collapsed="false">
      <c r="A2949" s="2" t="s">
        <v>6857</v>
      </c>
      <c r="B2949" s="2" t="s">
        <v>142</v>
      </c>
      <c r="C2949" s="2" t="s">
        <v>2588</v>
      </c>
      <c r="D2949" s="2" t="s">
        <v>47</v>
      </c>
      <c r="E2949" s="2" t="s">
        <v>1013</v>
      </c>
      <c r="F2949" s="2" t="s">
        <v>1014</v>
      </c>
      <c r="G2949" s="2" t="s">
        <v>2589</v>
      </c>
    </row>
    <row r="2950" customFormat="false" ht="15" hidden="false" customHeight="false" outlineLevel="0" collapsed="false">
      <c r="A2950" s="2" t="s">
        <v>6858</v>
      </c>
      <c r="B2950" s="2" t="s">
        <v>142</v>
      </c>
      <c r="C2950" s="2" t="s">
        <v>2588</v>
      </c>
      <c r="D2950" s="2" t="s">
        <v>47</v>
      </c>
      <c r="E2950" s="2" t="s">
        <v>1013</v>
      </c>
      <c r="F2950" s="2" t="s">
        <v>1014</v>
      </c>
      <c r="G2950" s="2" t="s">
        <v>2589</v>
      </c>
    </row>
    <row r="2951" customFormat="false" ht="15" hidden="false" customHeight="false" outlineLevel="0" collapsed="false">
      <c r="A2951" s="2" t="s">
        <v>6859</v>
      </c>
      <c r="B2951" s="2" t="s">
        <v>142</v>
      </c>
      <c r="C2951" s="2" t="s">
        <v>2588</v>
      </c>
      <c r="D2951" s="2" t="s">
        <v>47</v>
      </c>
      <c r="E2951" s="2" t="s">
        <v>1013</v>
      </c>
      <c r="F2951" s="2" t="s">
        <v>1014</v>
      </c>
      <c r="G2951" s="2" t="s">
        <v>6860</v>
      </c>
    </row>
    <row r="2952" customFormat="false" ht="15" hidden="false" customHeight="false" outlineLevel="0" collapsed="false">
      <c r="A2952" s="2" t="s">
        <v>6861</v>
      </c>
      <c r="B2952" s="2" t="s">
        <v>142</v>
      </c>
      <c r="C2952" s="2" t="s">
        <v>2588</v>
      </c>
      <c r="D2952" s="2" t="s">
        <v>47</v>
      </c>
      <c r="E2952" s="2" t="s">
        <v>1013</v>
      </c>
      <c r="F2952" s="2" t="s">
        <v>1014</v>
      </c>
      <c r="G2952" s="2" t="s">
        <v>6860</v>
      </c>
    </row>
    <row r="2953" customFormat="false" ht="15" hidden="false" customHeight="false" outlineLevel="0" collapsed="false">
      <c r="A2953" s="2" t="s">
        <v>6862</v>
      </c>
      <c r="B2953" s="2" t="s">
        <v>142</v>
      </c>
      <c r="C2953" s="2" t="s">
        <v>2588</v>
      </c>
      <c r="D2953" s="2" t="s">
        <v>47</v>
      </c>
      <c r="E2953" s="2" t="s">
        <v>1013</v>
      </c>
      <c r="F2953" s="2" t="s">
        <v>1014</v>
      </c>
      <c r="G2953" s="2" t="s">
        <v>6863</v>
      </c>
    </row>
    <row r="2954" customFormat="false" ht="15" hidden="false" customHeight="false" outlineLevel="0" collapsed="false">
      <c r="A2954" s="2" t="s">
        <v>6864</v>
      </c>
      <c r="B2954" s="2" t="s">
        <v>124</v>
      </c>
      <c r="C2954" s="2" t="s">
        <v>4032</v>
      </c>
      <c r="D2954" s="2" t="s">
        <v>47</v>
      </c>
      <c r="E2954" s="2" t="s">
        <v>1013</v>
      </c>
      <c r="F2954" s="2" t="s">
        <v>1014</v>
      </c>
      <c r="G2954" s="2" t="s">
        <v>6865</v>
      </c>
    </row>
    <row r="2955" customFormat="false" ht="15" hidden="false" customHeight="false" outlineLevel="0" collapsed="false">
      <c r="A2955" s="2" t="s">
        <v>6866</v>
      </c>
      <c r="B2955" s="2" t="s">
        <v>124</v>
      </c>
      <c r="C2955" s="2" t="s">
        <v>4032</v>
      </c>
      <c r="D2955" s="2" t="s">
        <v>47</v>
      </c>
      <c r="E2955" s="2" t="s">
        <v>1013</v>
      </c>
      <c r="F2955" s="2" t="s">
        <v>1014</v>
      </c>
      <c r="G2955" s="2" t="s">
        <v>6865</v>
      </c>
    </row>
    <row r="2956" customFormat="false" ht="15" hidden="false" customHeight="false" outlineLevel="0" collapsed="false">
      <c r="A2956" s="2" t="s">
        <v>6867</v>
      </c>
      <c r="B2956" s="2" t="s">
        <v>124</v>
      </c>
      <c r="C2956" s="2" t="s">
        <v>4032</v>
      </c>
      <c r="D2956" s="2" t="s">
        <v>47</v>
      </c>
      <c r="E2956" s="2" t="s">
        <v>1013</v>
      </c>
      <c r="F2956" s="2" t="s">
        <v>1014</v>
      </c>
      <c r="G2956" s="2" t="s">
        <v>6865</v>
      </c>
    </row>
    <row r="2957" customFormat="false" ht="15" hidden="false" customHeight="false" outlineLevel="0" collapsed="false">
      <c r="A2957" s="2" t="s">
        <v>6868</v>
      </c>
      <c r="B2957" s="2" t="s">
        <v>124</v>
      </c>
      <c r="C2957" s="2" t="s">
        <v>4032</v>
      </c>
      <c r="D2957" s="2" t="s">
        <v>47</v>
      </c>
      <c r="E2957" s="2" t="s">
        <v>1013</v>
      </c>
      <c r="F2957" s="2" t="s">
        <v>1014</v>
      </c>
      <c r="G2957" s="2" t="s">
        <v>6865</v>
      </c>
    </row>
    <row r="2958" customFormat="false" ht="15" hidden="false" customHeight="false" outlineLevel="0" collapsed="false">
      <c r="A2958" s="2" t="s">
        <v>6869</v>
      </c>
      <c r="B2958" s="2" t="s">
        <v>124</v>
      </c>
      <c r="C2958" s="2" t="s">
        <v>4032</v>
      </c>
      <c r="D2958" s="2" t="s">
        <v>47</v>
      </c>
      <c r="E2958" s="2" t="s">
        <v>1013</v>
      </c>
      <c r="F2958" s="2" t="s">
        <v>1014</v>
      </c>
      <c r="G2958" s="2" t="s">
        <v>6865</v>
      </c>
    </row>
    <row r="2959" customFormat="false" ht="15" hidden="false" customHeight="false" outlineLevel="0" collapsed="false">
      <c r="A2959" s="2" t="s">
        <v>6870</v>
      </c>
      <c r="B2959" s="2" t="s">
        <v>124</v>
      </c>
      <c r="C2959" s="2" t="s">
        <v>4032</v>
      </c>
      <c r="D2959" s="2" t="s">
        <v>47</v>
      </c>
      <c r="E2959" s="2" t="s">
        <v>1013</v>
      </c>
      <c r="F2959" s="2" t="s">
        <v>1014</v>
      </c>
      <c r="G2959" s="2" t="s">
        <v>6865</v>
      </c>
    </row>
    <row r="2960" customFormat="false" ht="15" hidden="false" customHeight="false" outlineLevel="0" collapsed="false">
      <c r="A2960" s="2" t="s">
        <v>6871</v>
      </c>
      <c r="B2960" s="2" t="s">
        <v>124</v>
      </c>
      <c r="C2960" s="2" t="s">
        <v>4032</v>
      </c>
      <c r="D2960" s="2" t="s">
        <v>47</v>
      </c>
      <c r="E2960" s="2" t="s">
        <v>1013</v>
      </c>
      <c r="F2960" s="2" t="s">
        <v>1014</v>
      </c>
      <c r="G2960" s="2" t="s">
        <v>6865</v>
      </c>
    </row>
    <row r="2961" customFormat="false" ht="15" hidden="false" customHeight="false" outlineLevel="0" collapsed="false">
      <c r="A2961" s="2" t="s">
        <v>6872</v>
      </c>
      <c r="B2961" s="2" t="s">
        <v>124</v>
      </c>
      <c r="C2961" s="2" t="s">
        <v>4032</v>
      </c>
      <c r="D2961" s="2" t="s">
        <v>47</v>
      </c>
      <c r="E2961" s="2" t="s">
        <v>1013</v>
      </c>
      <c r="F2961" s="2" t="s">
        <v>1014</v>
      </c>
      <c r="G2961" s="2" t="s">
        <v>6865</v>
      </c>
    </row>
    <row r="2962" customFormat="false" ht="15" hidden="false" customHeight="false" outlineLevel="0" collapsed="false">
      <c r="A2962" s="2" t="s">
        <v>6873</v>
      </c>
      <c r="B2962" s="2" t="s">
        <v>124</v>
      </c>
      <c r="C2962" s="2" t="s">
        <v>4032</v>
      </c>
      <c r="D2962" s="2" t="s">
        <v>47</v>
      </c>
      <c r="E2962" s="2" t="s">
        <v>1013</v>
      </c>
      <c r="F2962" s="2" t="s">
        <v>1014</v>
      </c>
      <c r="G2962" s="2" t="s">
        <v>6865</v>
      </c>
    </row>
    <row r="2963" customFormat="false" ht="15" hidden="false" customHeight="false" outlineLevel="0" collapsed="false">
      <c r="A2963" s="2" t="s">
        <v>6874</v>
      </c>
      <c r="B2963" s="2" t="s">
        <v>124</v>
      </c>
      <c r="C2963" s="2" t="s">
        <v>4032</v>
      </c>
      <c r="D2963" s="2" t="s">
        <v>47</v>
      </c>
      <c r="E2963" s="2" t="s">
        <v>1013</v>
      </c>
      <c r="F2963" s="2" t="s">
        <v>1014</v>
      </c>
      <c r="G2963" s="2" t="s">
        <v>6875</v>
      </c>
    </row>
    <row r="2964" customFormat="false" ht="15" hidden="false" customHeight="false" outlineLevel="0" collapsed="false">
      <c r="A2964" s="2" t="s">
        <v>6876</v>
      </c>
      <c r="B2964" s="2" t="s">
        <v>124</v>
      </c>
      <c r="C2964" s="2" t="s">
        <v>2007</v>
      </c>
      <c r="D2964" s="2" t="s">
        <v>48</v>
      </c>
      <c r="E2964" s="2" t="s">
        <v>1391</v>
      </c>
      <c r="F2964" s="2" t="s">
        <v>1014</v>
      </c>
      <c r="G2964" s="2" t="s">
        <v>6877</v>
      </c>
    </row>
    <row r="2965" customFormat="false" ht="15" hidden="false" customHeight="false" outlineLevel="0" collapsed="false">
      <c r="A2965" s="2" t="s">
        <v>6878</v>
      </c>
      <c r="B2965" s="2" t="s">
        <v>142</v>
      </c>
      <c r="C2965" s="2" t="s">
        <v>2588</v>
      </c>
      <c r="D2965" s="2" t="s">
        <v>47</v>
      </c>
      <c r="E2965" s="2" t="s">
        <v>1013</v>
      </c>
      <c r="F2965" s="2" t="s">
        <v>1014</v>
      </c>
      <c r="G2965" s="2" t="s">
        <v>6879</v>
      </c>
    </row>
  </sheetData>
  <autoFilter ref="A1:G29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2026-10-29T02:44:50Z</dcterms:created>
  <dc:creator>openpyxl</dc:creator>
  <dc:description/>
  <dc:language>en-US</dc:language>
  <cp:lastModifiedBy/>
  <dcterms:modified xsi:type="dcterms:W3CDTF">2026-10-29T02:44:53Z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